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225" windowWidth="14910" windowHeight="8910"/>
  </bookViews>
  <sheets>
    <sheet name="Inputs-Results" sheetId="2" r:id="rId1"/>
    <sheet name="Ex-Post Impact Tables DATA" sheetId="1" r:id="rId2"/>
    <sheet name="Lookup" sheetId="3" r:id="rId3"/>
  </sheets>
  <definedNames>
    <definedName name="_xlnm._FilterDatabase" localSheetId="1" hidden="1">'Ex-Post Impact Tables DATA'!$A$1:$Q$10795</definedName>
    <definedName name="acctsemployed">'Inputs-Results'!$B$14</definedName>
    <definedName name="criteria1">Lookup!$A$5:$D$6</definedName>
    <definedName name="criteria10">Lookup!$A$23:$D$24</definedName>
    <definedName name="criteria11">Lookup!$A$25:$D$26</definedName>
    <definedName name="criteria12">Lookup!$A$27:$D$28</definedName>
    <definedName name="criteria13">Lookup!$A$29:$D$30</definedName>
    <definedName name="criteria14">Lookup!$A$31:$D$32</definedName>
    <definedName name="criteria15">Lookup!$A$33:$D$34</definedName>
    <definedName name="criteria16">Lookup!$A$35:$D$36</definedName>
    <definedName name="criteria17">Lookup!$A$37:$D$38</definedName>
    <definedName name="criteria18">Lookup!$A$39:$D$40</definedName>
    <definedName name="criteria19">Lookup!$A$41:$D$42</definedName>
    <definedName name="criteria2">Lookup!$A$7:$D$8</definedName>
    <definedName name="criteria20">Lookup!$A$43:$D$44</definedName>
    <definedName name="criteria21">Lookup!$A$45:$D$46</definedName>
    <definedName name="criteria22">Lookup!$A$47:$D$48</definedName>
    <definedName name="criteria23">Lookup!$A$49:$D$50</definedName>
    <definedName name="criteria24">Lookup!$A$51:$D$52</definedName>
    <definedName name="criteria3">Lookup!$A$9:$D$10</definedName>
    <definedName name="criteria4">Lookup!$A$11:$D$12</definedName>
    <definedName name="criteria5">Lookup!$A$13:$D$14</definedName>
    <definedName name="criteria6">Lookup!$A$15:$D$16</definedName>
    <definedName name="criteria7">Lookup!$A$17:$D$18</definedName>
    <definedName name="criteria8">Lookup!$A$19:$D$20</definedName>
    <definedName name="criteria9">Lookup!$A$21:$D$22</definedName>
    <definedName name="criteriadaily">Lookup!$A$5:$C$6</definedName>
    <definedName name="DATA">'Ex-Post Impact Tables DATA'!$A:$Q</definedName>
    <definedName name="DayType">'Inputs-Results'!$B$6</definedName>
    <definedName name="daytypelist">Lookup!$R$6:$R$30</definedName>
    <definedName name="Event">'Inputs-Results'!$B$6</definedName>
    <definedName name="eventdays">Lookup!#REF!</definedName>
    <definedName name="eventlist">Lookup!#REF!</definedName>
    <definedName name="lca">'Inputs-Results'!$B$9</definedName>
    <definedName name="lcalist">Lookup!$T$6:$T$14</definedName>
    <definedName name="totalaccts">'Inputs-Results'!$B$14</definedName>
    <definedName name="Typeofresults">'Inputs-Results'!$B$5</definedName>
    <definedName name="units">Lookup!$N$7</definedName>
    <definedName name="weatheryear">'Inputs-Results'!$B$7</definedName>
    <definedName name="year">'Inputs-Results'!$B$8</definedName>
    <definedName name="yearlist">Lookup!$P$6:$P$16</definedName>
    <definedName name="YearType">'Inputs-Results'!$B$6</definedName>
  </definedNames>
  <calcPr calcId="125725"/>
</workbook>
</file>

<file path=xl/calcChain.xml><?xml version="1.0" encoding="utf-8"?>
<calcChain xmlns="http://schemas.openxmlformats.org/spreadsheetml/2006/main">
  <c r="C52" i="3"/>
  <c r="B52"/>
  <c r="A52"/>
  <c r="C50"/>
  <c r="B50"/>
  <c r="A50"/>
  <c r="C48"/>
  <c r="B48"/>
  <c r="A48"/>
  <c r="C46"/>
  <c r="B46"/>
  <c r="A46"/>
  <c r="C44"/>
  <c r="B44"/>
  <c r="A44"/>
  <c r="C42"/>
  <c r="B42"/>
  <c r="A42"/>
  <c r="C40"/>
  <c r="B40"/>
  <c r="A40"/>
  <c r="C38"/>
  <c r="B38"/>
  <c r="A38"/>
  <c r="C36"/>
  <c r="B36"/>
  <c r="A36"/>
  <c r="C34"/>
  <c r="B34"/>
  <c r="A34"/>
  <c r="C32"/>
  <c r="B32"/>
  <c r="A32"/>
  <c r="C30"/>
  <c r="B30"/>
  <c r="A30"/>
  <c r="C28"/>
  <c r="B28"/>
  <c r="A28"/>
  <c r="C26"/>
  <c r="B26"/>
  <c r="A26"/>
  <c r="C24"/>
  <c r="B24"/>
  <c r="A24"/>
  <c r="C22"/>
  <c r="B22"/>
  <c r="A22"/>
  <c r="C20"/>
  <c r="B20"/>
  <c r="A20"/>
  <c r="C18"/>
  <c r="B18"/>
  <c r="A18"/>
  <c r="C16"/>
  <c r="B16"/>
  <c r="A16"/>
  <c r="C14"/>
  <c r="B14"/>
  <c r="A14"/>
  <c r="C12"/>
  <c r="B12"/>
  <c r="A12"/>
  <c r="C10"/>
  <c r="B10"/>
  <c r="A10"/>
  <c r="C8"/>
  <c r="B8"/>
  <c r="A8"/>
  <c r="C6"/>
  <c r="B6"/>
  <c r="A6"/>
  <c r="E3" i="2"/>
  <c r="N7" i="3"/>
  <c r="F31" i="2"/>
  <c r="F5"/>
  <c r="H5"/>
  <c r="G5"/>
  <c r="B14" l="1"/>
  <c r="F9" s="1"/>
  <c r="J30"/>
  <c r="L26"/>
  <c r="L20"/>
  <c r="H19"/>
  <c r="L17"/>
  <c r="J16"/>
  <c r="J15"/>
  <c r="N14"/>
  <c r="L13"/>
  <c r="N12"/>
  <c r="L11"/>
  <c r="G10"/>
  <c r="L9"/>
  <c r="N8"/>
  <c r="L7"/>
  <c r="L25"/>
  <c r="N24"/>
  <c r="J23"/>
  <c r="N22"/>
  <c r="F21"/>
  <c r="J18"/>
  <c r="N21"/>
  <c r="H18"/>
  <c r="M23"/>
  <c r="L28"/>
  <c r="K22"/>
  <c r="K21"/>
  <c r="O26"/>
  <c r="K25"/>
  <c r="F14"/>
  <c r="M24"/>
  <c r="O22"/>
  <c r="O9"/>
  <c r="O23"/>
  <c r="H21"/>
  <c r="L22"/>
  <c r="F18"/>
  <c r="M18"/>
  <c r="N18"/>
  <c r="F29"/>
  <c r="K15"/>
  <c r="K7"/>
  <c r="G20"/>
  <c r="F8"/>
  <c r="O27"/>
  <c r="O17"/>
  <c r="M12"/>
  <c r="M8"/>
  <c r="H7"/>
  <c r="N25"/>
  <c r="J14"/>
  <c r="H22"/>
  <c r="G26"/>
  <c r="G24"/>
  <c r="J12"/>
  <c r="N11"/>
  <c r="L14"/>
  <c r="L19"/>
  <c r="L15"/>
  <c r="M29"/>
  <c r="K26"/>
  <c r="M20"/>
  <c r="M16"/>
  <c r="O13"/>
  <c r="K11"/>
  <c r="O30"/>
  <c r="H30"/>
  <c r="F13"/>
  <c r="J13"/>
  <c r="G15"/>
  <c r="N7"/>
  <c r="H11"/>
  <c r="H15"/>
  <c r="G28"/>
  <c r="H28"/>
  <c r="N10"/>
  <c r="F20"/>
  <c r="K30"/>
  <c r="M28"/>
  <c r="K27"/>
  <c r="M19"/>
  <c r="K17"/>
  <c r="O15"/>
  <c r="M14"/>
  <c r="K13"/>
  <c r="O11"/>
  <c r="M10"/>
  <c r="K9"/>
  <c r="O7"/>
  <c r="J27"/>
  <c r="H12"/>
  <c r="H14"/>
  <c r="I14" s="1"/>
  <c r="L30"/>
  <c r="O25"/>
  <c r="H26"/>
  <c r="F17"/>
  <c r="H25"/>
  <c r="O28"/>
  <c r="G27"/>
  <c r="L24"/>
  <c r="G17"/>
  <c r="G13"/>
  <c r="N9"/>
  <c r="J28"/>
  <c r="H24"/>
  <c r="L8"/>
  <c r="H17"/>
  <c r="J11"/>
  <c r="F26"/>
  <c r="N26"/>
  <c r="F16"/>
  <c r="N19"/>
  <c r="G22"/>
  <c r="N16"/>
  <c r="L21"/>
  <c r="L23"/>
  <c r="G14"/>
  <c r="J21"/>
  <c r="F27"/>
  <c r="M30"/>
  <c r="O29"/>
  <c r="K29"/>
  <c r="K28"/>
  <c r="M27"/>
  <c r="M26"/>
  <c r="M25"/>
  <c r="O24"/>
  <c r="K24"/>
  <c r="K23"/>
  <c r="M22"/>
  <c r="O20"/>
  <c r="K20"/>
  <c r="K19"/>
  <c r="M17"/>
  <c r="O16"/>
  <c r="K16"/>
  <c r="M15"/>
  <c r="O14"/>
  <c r="K14"/>
  <c r="M13"/>
  <c r="O12"/>
  <c r="K12"/>
  <c r="M11"/>
  <c r="O10"/>
  <c r="K10"/>
  <c r="M9"/>
  <c r="O8"/>
  <c r="K8"/>
  <c r="M7"/>
  <c r="J29"/>
  <c r="J19"/>
  <c r="H8"/>
  <c r="I8" s="1"/>
  <c r="H16"/>
  <c r="I16" s="1"/>
  <c r="H10"/>
  <c r="O19"/>
  <c r="F19"/>
  <c r="F22"/>
  <c r="F24"/>
  <c r="F23"/>
  <c r="F28"/>
  <c r="F10"/>
  <c r="F15"/>
  <c r="F11"/>
  <c r="H29"/>
  <c r="I29" s="1"/>
  <c r="H23"/>
  <c r="I23" s="1"/>
  <c r="J9"/>
  <c r="J17"/>
  <c r="G29"/>
  <c r="N27"/>
  <c r="G25"/>
  <c r="G23"/>
  <c r="M21"/>
  <c r="N20"/>
  <c r="N17"/>
  <c r="N15"/>
  <c r="N13"/>
  <c r="L12"/>
  <c r="G11"/>
  <c r="G9"/>
  <c r="G7"/>
  <c r="J25"/>
  <c r="J10"/>
  <c r="O21"/>
  <c r="N23"/>
  <c r="F25"/>
  <c r="F12"/>
  <c r="N30"/>
  <c r="L10"/>
  <c r="H9"/>
  <c r="L16"/>
  <c r="N29"/>
  <c r="F30"/>
  <c r="L27"/>
  <c r="H20"/>
  <c r="I20" s="1"/>
  <c r="H13"/>
  <c r="I13" s="1"/>
  <c r="G30"/>
  <c r="G21"/>
  <c r="O18"/>
  <c r="K18"/>
  <c r="G18"/>
  <c r="J7"/>
  <c r="G8"/>
  <c r="L18"/>
  <c r="J8"/>
  <c r="J24"/>
  <c r="J22"/>
  <c r="G16"/>
  <c r="J26"/>
  <c r="J20"/>
  <c r="G19"/>
  <c r="G12"/>
  <c r="N28" l="1"/>
  <c r="H27"/>
  <c r="H33" s="1"/>
  <c r="M33" s="1"/>
  <c r="L29"/>
  <c r="I9"/>
  <c r="F7"/>
  <c r="I7" s="1"/>
  <c r="I17"/>
  <c r="I21"/>
  <c r="I10"/>
  <c r="I24"/>
  <c r="I25"/>
  <c r="I26"/>
  <c r="I12"/>
  <c r="I28"/>
  <c r="I15"/>
  <c r="I30"/>
  <c r="I18"/>
  <c r="I11"/>
  <c r="I22"/>
  <c r="I19"/>
  <c r="B15"/>
  <c r="B16" s="1"/>
  <c r="G33"/>
  <c r="I27" l="1"/>
  <c r="F33"/>
  <c r="K33"/>
  <c r="O33"/>
  <c r="N33"/>
  <c r="L33"/>
  <c r="I33"/>
</calcChain>
</file>

<file path=xl/sharedStrings.xml><?xml version="1.0" encoding="utf-8"?>
<sst xmlns="http://schemas.openxmlformats.org/spreadsheetml/2006/main" count="32592" uniqueCount="85">
  <si>
    <t>PCTILE10</t>
  </si>
  <si>
    <t>PCTILE30</t>
  </si>
  <si>
    <t>PCTILE50</t>
  </si>
  <si>
    <t>PCTILE70</t>
  </si>
  <si>
    <t>PCTILE90</t>
  </si>
  <si>
    <t>stderror</t>
  </si>
  <si>
    <t>popaccts</t>
  </si>
  <si>
    <t>Uncertainty Adjusted Impact - Percentiles</t>
  </si>
  <si>
    <t>Hour Ending</t>
  </si>
  <si>
    <t>10th</t>
  </si>
  <si>
    <t>30th</t>
  </si>
  <si>
    <t>50th</t>
  </si>
  <si>
    <t>70th</t>
  </si>
  <si>
    <t>90th</t>
  </si>
  <si>
    <t>Daily</t>
  </si>
  <si>
    <t>Weighted Temp (F)</t>
  </si>
  <si>
    <t>Type of Results</t>
  </si>
  <si>
    <t>TABLE 1: Menu options</t>
  </si>
  <si>
    <t>Cooling Degree Hours                      (Base 75)</t>
  </si>
  <si>
    <t xml:space="preserve"> </t>
  </si>
  <si>
    <t>TABLE 2:  Event Day Information</t>
  </si>
  <si>
    <t>Event Start</t>
  </si>
  <si>
    <t>Event End</t>
  </si>
  <si>
    <t>TABLE 3:  Ex-Ante Load Impact Results</t>
  </si>
  <si>
    <t>Observed Energy Use (kWh)</t>
  </si>
  <si>
    <t>Change in Energy Use (kWh)</t>
  </si>
  <si>
    <t>TOTAL ENROLLED ACCOUNTS</t>
  </si>
  <si>
    <t>Hour</t>
  </si>
  <si>
    <t xml:space="preserve">Impact Database Criteria </t>
  </si>
  <si>
    <t>(Facilitates data pull and allows for multiple criteria)</t>
  </si>
  <si>
    <t>Reference Load</t>
  </si>
  <si>
    <t>Observed Load</t>
  </si>
  <si>
    <t>Load Reduction</t>
  </si>
  <si>
    <t>Temperature</t>
  </si>
  <si>
    <t>Units</t>
  </si>
  <si>
    <t>%Load Reduction</t>
  </si>
  <si>
    <t>% Daily Load Reduction</t>
  </si>
  <si>
    <t>% Load Reduction for Event Window</t>
  </si>
  <si>
    <t>Avg. Load Reduction for Event Window</t>
  </si>
  <si>
    <t>Day Type</t>
  </si>
  <si>
    <t>Local Capacity Area</t>
  </si>
  <si>
    <t>Weather Year</t>
  </si>
  <si>
    <t>Forecast Year</t>
  </si>
  <si>
    <t>month</t>
  </si>
  <si>
    <t>1-in-10</t>
  </si>
  <si>
    <t>Typical Event Day</t>
  </si>
  <si>
    <t>Monthly Peak - January</t>
  </si>
  <si>
    <t>Monthly Peak - February</t>
  </si>
  <si>
    <t>Monthly Peak - March</t>
  </si>
  <si>
    <t>Monthly Peak - April</t>
  </si>
  <si>
    <t>Monthly Peak - May</t>
  </si>
  <si>
    <t>Monthly Peak - June</t>
  </si>
  <si>
    <t>Monthly Peak - July</t>
  </si>
  <si>
    <t>Monthly Peak - August</t>
  </si>
  <si>
    <t>Monthly Peak - September</t>
  </si>
  <si>
    <t>Monthly Peak - October</t>
  </si>
  <si>
    <t>Monthly Peak - November</t>
  </si>
  <si>
    <t>Monthly Peak - December</t>
  </si>
  <si>
    <t>1-in-2</t>
  </si>
  <si>
    <t>Year List</t>
  </si>
  <si>
    <t>Day Type List</t>
  </si>
  <si>
    <t>All</t>
  </si>
  <si>
    <t>variance</t>
  </si>
  <si>
    <t>Average Weekday - January</t>
  </si>
  <si>
    <t>Average Weekday - February</t>
  </si>
  <si>
    <t>Average Weekday - March</t>
  </si>
  <si>
    <t>Average Weekday - April</t>
  </si>
  <si>
    <t>Average Weekday - May</t>
  </si>
  <si>
    <t>Average Weekday - June</t>
  </si>
  <si>
    <t>Average Weekday - July</t>
  </si>
  <si>
    <t>Average Weekday - August</t>
  </si>
  <si>
    <t>Average Weekday - September</t>
  </si>
  <si>
    <t>Average Weekday - October</t>
  </si>
  <si>
    <t>Average Weekday - November</t>
  </si>
  <si>
    <t>Average Weekday - December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</si>
  <si>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</si>
  <si>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</si>
  <si>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</si>
  <si>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</si>
  <si>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</si>
  <si>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</si>
  <si>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</si>
  <si>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</si>
  <si>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TOU 2010-2020 Ex-ante Impact Tables</t>
  </si>
  <si>
    <t>Average Customer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</si>
</sst>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0.0"/>
    <numFmt numFmtId="166" formatCode="[$-409]mmmm\ d\,\ yyyy;@"/>
    <numFmt numFmtId="167" formatCode="m/d/yy;@"/>
    <numFmt numFmtId="168" formatCode="0.0%"/>
  </numFmts>
  <fonts count="27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Franklin Gothic Demi Cond"/>
      <family val="2"/>
    </font>
    <font>
      <sz val="11"/>
      <name val="Arial"/>
      <family val="2"/>
    </font>
    <font>
      <sz val="11"/>
      <color indexed="9"/>
      <name val="Franklin Gothic Demi Cond"/>
      <family val="2"/>
    </font>
    <font>
      <sz val="10"/>
      <color indexed="9"/>
      <name val="Franklin Gothic Demi Cond"/>
      <family val="2"/>
    </font>
    <font>
      <sz val="11"/>
      <name val="Franklin Gothic Demi Cond"/>
      <family val="2"/>
    </font>
    <font>
      <sz val="11"/>
      <name val="Arial"/>
      <family val="2"/>
    </font>
    <font>
      <sz val="10"/>
      <color indexed="8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20"/>
      <name val="Franklin Gothic Demi Cond"/>
      <family val="2"/>
    </font>
    <font>
      <sz val="14"/>
      <name val="Arial Narrow"/>
      <family val="2"/>
    </font>
    <font>
      <sz val="10"/>
      <color indexed="9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22"/>
      <color theme="0"/>
      <name val="Franklin Gothic Demi Cond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22"/>
      <color theme="0"/>
      <name val="Cambria"/>
      <family val="1"/>
    </font>
    <font>
      <sz val="10"/>
      <color theme="0"/>
      <name val="Cambria"/>
      <family val="1"/>
    </font>
    <font>
      <sz val="14"/>
      <color theme="0"/>
      <name val="Cambria"/>
      <family val="1"/>
    </font>
    <font>
      <sz val="16"/>
      <color theme="0"/>
      <name val="Cambria"/>
      <family val="1"/>
    </font>
    <font>
      <sz val="22"/>
      <color theme="0"/>
      <name val="Arial"/>
      <family val="2"/>
    </font>
    <font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theme="4" tint="0.39997558519241921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/>
      <bottom style="thin">
        <color indexed="56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/>
      <diagonal/>
    </border>
    <border>
      <left style="medium">
        <color theme="4" tint="0.59996337778862885"/>
      </left>
      <right style="medium">
        <color theme="4" tint="0.59996337778862885"/>
      </right>
      <top/>
      <bottom style="thick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ck">
        <color theme="3"/>
      </top>
      <bottom/>
      <diagonal/>
    </border>
    <border>
      <left/>
      <right/>
      <top/>
      <bottom style="thick">
        <color theme="3"/>
      </bottom>
      <diagonal/>
    </border>
    <border>
      <left style="medium">
        <color theme="4" tint="0.59996337778862885"/>
      </left>
      <right style="medium">
        <color theme="4" tint="0.59996337778862885"/>
      </right>
      <top/>
      <bottom style="medium">
        <color theme="4" tint="0.59996337778862885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0" fontId="0" fillId="0" borderId="0" xfId="0" applyFill="1" applyBorder="1"/>
    <xf numFmtId="0" fontId="0" fillId="0" borderId="0" xfId="0" applyFill="1"/>
    <xf numFmtId="0" fontId="3" fillId="0" borderId="0" xfId="0" applyFont="1"/>
    <xf numFmtId="4" fontId="4" fillId="0" borderId="0" xfId="0" applyNumberFormat="1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right"/>
    </xf>
    <xf numFmtId="3" fontId="3" fillId="0" borderId="0" xfId="0" applyNumberFormat="1" applyFont="1" applyFill="1" applyBorder="1"/>
    <xf numFmtId="10" fontId="0" fillId="0" borderId="0" xfId="0" applyNumberFormat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 indent="1"/>
    </xf>
    <xf numFmtId="0" fontId="0" fillId="0" borderId="0" xfId="0" applyBorder="1" applyAlignment="1"/>
    <xf numFmtId="3" fontId="0" fillId="0" borderId="0" xfId="0" applyNumberFormat="1"/>
    <xf numFmtId="0" fontId="10" fillId="0" borderId="0" xfId="0" applyFont="1" applyAlignment="1">
      <alignment vertical="top" wrapText="1" readingOrder="1"/>
    </xf>
    <xf numFmtId="0" fontId="10" fillId="0" borderId="0" xfId="0" applyFont="1" applyAlignment="1">
      <alignment horizontal="left" vertical="top" wrapText="1" readingOrder="1"/>
    </xf>
    <xf numFmtId="0" fontId="0" fillId="0" borderId="0" xfId="0" applyAlignment="1">
      <alignment vertical="top"/>
    </xf>
    <xf numFmtId="0" fontId="1" fillId="0" borderId="0" xfId="0" applyFont="1"/>
    <xf numFmtId="0" fontId="11" fillId="0" borderId="0" xfId="0" applyFont="1"/>
    <xf numFmtId="0" fontId="11" fillId="0" borderId="0" xfId="0" applyFont="1" applyAlignment="1">
      <alignment horizontal="left" indent="2"/>
    </xf>
    <xf numFmtId="0" fontId="9" fillId="0" borderId="0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left"/>
    </xf>
    <xf numFmtId="0" fontId="7" fillId="0" borderId="0" xfId="0" applyFont="1" applyFill="1" applyAlignment="1">
      <alignment wrapText="1"/>
    </xf>
    <xf numFmtId="0" fontId="5" fillId="2" borderId="0" xfId="0" applyFont="1" applyFill="1" applyAlignment="1">
      <alignment horizontal="center" wrapText="1"/>
    </xf>
    <xf numFmtId="0" fontId="0" fillId="0" borderId="0" xfId="0" applyBorder="1"/>
    <xf numFmtId="0" fontId="0" fillId="0" borderId="1" xfId="0" applyBorder="1"/>
    <xf numFmtId="0" fontId="14" fillId="2" borderId="1" xfId="0" applyFont="1" applyFill="1" applyBorder="1"/>
    <xf numFmtId="164" fontId="0" fillId="0" borderId="0" xfId="0" applyNumberFormat="1"/>
    <xf numFmtId="20" fontId="7" fillId="0" borderId="0" xfId="0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right" indent="1"/>
    </xf>
    <xf numFmtId="164" fontId="8" fillId="0" borderId="0" xfId="0" applyNumberFormat="1" applyFont="1" applyFill="1" applyBorder="1" applyAlignment="1">
      <alignment horizontal="right" indent="1"/>
    </xf>
    <xf numFmtId="10" fontId="8" fillId="0" borderId="0" xfId="0" applyNumberFormat="1" applyFont="1" applyFill="1" applyBorder="1" applyAlignment="1">
      <alignment horizontal="right" indent="1"/>
    </xf>
    <xf numFmtId="0" fontId="17" fillId="0" borderId="0" xfId="0" applyFont="1" applyFill="1" applyBorder="1" applyAlignment="1">
      <alignment vertical="center"/>
    </xf>
    <xf numFmtId="0" fontId="5" fillId="5" borderId="8" xfId="0" applyFont="1" applyFill="1" applyBorder="1" applyAlignment="1">
      <alignment wrapText="1"/>
    </xf>
    <xf numFmtId="0" fontId="5" fillId="5" borderId="8" xfId="0" applyFont="1" applyFill="1" applyBorder="1" applyAlignment="1">
      <alignment horizontal="center" wrapText="1"/>
    </xf>
    <xf numFmtId="0" fontId="18" fillId="5" borderId="5" xfId="0" applyFont="1" applyFill="1" applyBorder="1" applyAlignment="1">
      <alignment horizontal="centerContinuous"/>
    </xf>
    <xf numFmtId="0" fontId="18" fillId="5" borderId="5" xfId="0" applyFont="1" applyFill="1" applyBorder="1" applyAlignment="1">
      <alignment horizontal="right" wrapText="1" indent="1"/>
    </xf>
    <xf numFmtId="20" fontId="19" fillId="3" borderId="2" xfId="0" applyNumberFormat="1" applyFont="1" applyFill="1" applyBorder="1" applyAlignment="1">
      <alignment horizontal="center"/>
    </xf>
    <xf numFmtId="4" fontId="19" fillId="3" borderId="4" xfId="0" applyNumberFormat="1" applyFont="1" applyFill="1" applyBorder="1" applyAlignment="1">
      <alignment horizontal="right" indent="1"/>
    </xf>
    <xf numFmtId="168" fontId="19" fillId="3" borderId="4" xfId="0" applyNumberFormat="1" applyFont="1" applyFill="1" applyBorder="1" applyAlignment="1">
      <alignment horizontal="right" indent="1"/>
    </xf>
    <xf numFmtId="164" fontId="19" fillId="3" borderId="4" xfId="0" applyNumberFormat="1" applyFont="1" applyFill="1" applyBorder="1" applyAlignment="1">
      <alignment horizontal="right" indent="1"/>
    </xf>
    <xf numFmtId="20" fontId="19" fillId="0" borderId="2" xfId="0" applyNumberFormat="1" applyFont="1" applyFill="1" applyBorder="1" applyAlignment="1">
      <alignment horizontal="center"/>
    </xf>
    <xf numFmtId="4" fontId="19" fillId="0" borderId="4" xfId="0" applyNumberFormat="1" applyFont="1" applyFill="1" applyBorder="1" applyAlignment="1">
      <alignment horizontal="right" indent="1"/>
    </xf>
    <xf numFmtId="168" fontId="19" fillId="0" borderId="4" xfId="0" applyNumberFormat="1" applyFont="1" applyFill="1" applyBorder="1" applyAlignment="1">
      <alignment horizontal="right" indent="1"/>
    </xf>
    <xf numFmtId="164" fontId="19" fillId="0" borderId="4" xfId="0" applyNumberFormat="1" applyFont="1" applyFill="1" applyBorder="1" applyAlignment="1">
      <alignment horizontal="right" indent="1"/>
    </xf>
    <xf numFmtId="20" fontId="19" fillId="0" borderId="3" xfId="0" applyNumberFormat="1" applyFont="1" applyFill="1" applyBorder="1" applyAlignment="1">
      <alignment horizontal="center"/>
    </xf>
    <xf numFmtId="0" fontId="20" fillId="4" borderId="7" xfId="0" applyFont="1" applyFill="1" applyBorder="1"/>
    <xf numFmtId="4" fontId="20" fillId="4" borderId="7" xfId="0" applyNumberFormat="1" applyFont="1" applyFill="1" applyBorder="1" applyAlignment="1">
      <alignment horizontal="left" indent="1"/>
    </xf>
    <xf numFmtId="2" fontId="20" fillId="4" borderId="7" xfId="0" applyNumberFormat="1" applyFont="1" applyFill="1" applyBorder="1"/>
    <xf numFmtId="168" fontId="20" fillId="4" borderId="7" xfId="0" applyNumberFormat="1" applyFont="1" applyFill="1" applyBorder="1"/>
    <xf numFmtId="165" fontId="20" fillId="4" borderId="7" xfId="0" applyNumberFormat="1" applyFont="1" applyFill="1" applyBorder="1" applyAlignment="1">
      <alignment horizontal="center"/>
    </xf>
    <xf numFmtId="14" fontId="0" fillId="0" borderId="0" xfId="0" applyNumberFormat="1"/>
    <xf numFmtId="14" fontId="1" fillId="0" borderId="0" xfId="0" applyNumberFormat="1" applyFont="1"/>
    <xf numFmtId="0" fontId="1" fillId="0" borderId="1" xfId="0" applyFont="1" applyBorder="1"/>
    <xf numFmtId="11" fontId="0" fillId="0" borderId="0" xfId="0" applyNumberFormat="1"/>
    <xf numFmtId="167" fontId="0" fillId="0" borderId="0" xfId="0" applyNumberFormat="1" applyAlignment="1">
      <alignment horizontal="center"/>
    </xf>
    <xf numFmtId="0" fontId="22" fillId="5" borderId="9" xfId="0" applyFont="1" applyFill="1" applyBorder="1"/>
    <xf numFmtId="0" fontId="23" fillId="5" borderId="9" xfId="0" applyFont="1" applyFill="1" applyBorder="1" applyAlignment="1">
      <alignment vertical="center"/>
    </xf>
    <xf numFmtId="166" fontId="24" fillId="5" borderId="10" xfId="0" applyNumberFormat="1" applyFont="1" applyFill="1" applyBorder="1" applyAlignment="1">
      <alignment horizontal="left" vertical="center"/>
    </xf>
    <xf numFmtId="0" fontId="22" fillId="5" borderId="10" xfId="0" applyFont="1" applyFill="1" applyBorder="1"/>
    <xf numFmtId="0" fontId="21" fillId="5" borderId="10" xfId="0" applyFont="1" applyFill="1" applyBorder="1" applyAlignment="1">
      <alignment vertical="center"/>
    </xf>
    <xf numFmtId="0" fontId="25" fillId="5" borderId="9" xfId="0" applyFont="1" applyFill="1" applyBorder="1" applyAlignment="1">
      <alignment vertical="center"/>
    </xf>
    <xf numFmtId="0" fontId="1" fillId="0" borderId="0" xfId="1"/>
    <xf numFmtId="166" fontId="26" fillId="5" borderId="10" xfId="0" applyNumberFormat="1" applyFont="1" applyFill="1" applyBorder="1" applyAlignment="1">
      <alignment horizontal="left" vertical="center"/>
    </xf>
    <xf numFmtId="3" fontId="0" fillId="0" borderId="0" xfId="0" applyNumberFormat="1" applyBorder="1"/>
    <xf numFmtId="0" fontId="15" fillId="5" borderId="12" xfId="0" applyFont="1" applyFill="1" applyBorder="1" applyAlignment="1">
      <alignment horizontal="right" wrapText="1" indent="1"/>
    </xf>
    <xf numFmtId="49" fontId="16" fillId="0" borderId="12" xfId="0" applyNumberFormat="1" applyFont="1" applyBorder="1" applyAlignment="1">
      <alignment horizontal="left" vertical="center" wrapText="1" indent="2"/>
    </xf>
    <xf numFmtId="166" fontId="16" fillId="0" borderId="12" xfId="0" applyNumberFormat="1" applyFont="1" applyBorder="1" applyAlignment="1">
      <alignment horizontal="left" vertical="center" indent="2"/>
    </xf>
    <xf numFmtId="0" fontId="16" fillId="0" borderId="12" xfId="0" applyFont="1" applyBorder="1" applyAlignment="1">
      <alignment horizontal="left" vertical="center" indent="2"/>
    </xf>
    <xf numFmtId="20" fontId="16" fillId="6" borderId="12" xfId="0" applyNumberFormat="1" applyFont="1" applyFill="1" applyBorder="1" applyAlignment="1">
      <alignment horizontal="left" indent="2"/>
    </xf>
    <xf numFmtId="4" fontId="16" fillId="6" borderId="12" xfId="0" applyNumberFormat="1" applyFont="1" applyFill="1" applyBorder="1" applyAlignment="1">
      <alignment horizontal="left" indent="2"/>
    </xf>
    <xf numFmtId="166" fontId="16" fillId="6" borderId="12" xfId="0" applyNumberFormat="1" applyFont="1" applyFill="1" applyBorder="1" applyAlignment="1">
      <alignment horizontal="left" vertical="center" indent="2"/>
    </xf>
    <xf numFmtId="1" fontId="16" fillId="6" borderId="12" xfId="0" applyNumberFormat="1" applyFont="1" applyFill="1" applyBorder="1" applyAlignment="1">
      <alignment horizontal="left" vertical="center" indent="2"/>
    </xf>
    <xf numFmtId="20" fontId="16" fillId="4" borderId="12" xfId="0" applyNumberFormat="1" applyFont="1" applyFill="1" applyBorder="1" applyAlignment="1">
      <alignment horizontal="left" indent="2"/>
    </xf>
    <xf numFmtId="3" fontId="16" fillId="4" borderId="12" xfId="0" applyNumberFormat="1" applyFont="1" applyFill="1" applyBorder="1" applyAlignment="1">
      <alignment horizontal="left" indent="2"/>
    </xf>
    <xf numFmtId="168" fontId="16" fillId="4" borderId="12" xfId="0" applyNumberFormat="1" applyFont="1" applyFill="1" applyBorder="1" applyAlignment="1">
      <alignment horizontal="left" indent="2"/>
    </xf>
    <xf numFmtId="0" fontId="20" fillId="4" borderId="6" xfId="0" applyFont="1" applyFill="1" applyBorder="1" applyAlignment="1">
      <alignment horizontal="center" vertical="center"/>
    </xf>
    <xf numFmtId="4" fontId="20" fillId="4" borderId="6" xfId="0" applyNumberFormat="1" applyFont="1" applyFill="1" applyBorder="1" applyAlignment="1">
      <alignment horizontal="center" vertical="center"/>
    </xf>
    <xf numFmtId="168" fontId="20" fillId="4" borderId="6" xfId="0" applyNumberFormat="1" applyFont="1" applyFill="1" applyBorder="1" applyAlignment="1">
      <alignment horizontal="center" vertical="center"/>
    </xf>
    <xf numFmtId="164" fontId="20" fillId="4" borderId="6" xfId="0" applyNumberFormat="1" applyFont="1" applyFill="1" applyBorder="1" applyAlignment="1">
      <alignment horizontal="center" vertical="center"/>
    </xf>
    <xf numFmtId="4" fontId="2" fillId="4" borderId="6" xfId="0" applyNumberFormat="1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wrapText="1"/>
    </xf>
    <xf numFmtId="0" fontId="18" fillId="5" borderId="13" xfId="0" applyFont="1" applyFill="1" applyBorder="1" applyAlignment="1">
      <alignment horizontal="center"/>
    </xf>
    <xf numFmtId="0" fontId="18" fillId="5" borderId="14" xfId="0" applyFont="1" applyFill="1" applyBorder="1" applyAlignment="1">
      <alignment horizontal="center"/>
    </xf>
    <xf numFmtId="0" fontId="18" fillId="5" borderId="15" xfId="0" applyFont="1" applyFill="1" applyBorder="1" applyAlignment="1">
      <alignment horizontal="center"/>
    </xf>
    <xf numFmtId="0" fontId="18" fillId="5" borderId="6" xfId="0" applyFont="1" applyFill="1" applyBorder="1" applyAlignment="1">
      <alignment horizontal="center" wrapText="1"/>
    </xf>
    <xf numFmtId="0" fontId="18" fillId="5" borderId="11" xfId="0" applyFont="1" applyFill="1" applyBorder="1" applyAlignment="1">
      <alignment horizontal="center" wrapText="1"/>
    </xf>
    <xf numFmtId="168" fontId="18" fillId="5" borderId="6" xfId="0" applyNumberFormat="1" applyFont="1" applyFill="1" applyBorder="1" applyAlignment="1">
      <alignment horizontal="center" wrapText="1"/>
    </xf>
    <xf numFmtId="168" fontId="18" fillId="5" borderId="11" xfId="0" applyNumberFormat="1" applyFont="1" applyFill="1" applyBorder="1" applyAlignment="1">
      <alignment horizontal="center" wrapText="1"/>
    </xf>
  </cellXfs>
  <cellStyles count="2">
    <cellStyle name="Normal" xfId="0" builtinId="0"/>
    <cellStyle name="Normal 2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021177499871353"/>
          <c:y val="0.10814473190851186"/>
          <c:w val="0.77734705138981974"/>
          <c:h val="0.67242043963254716"/>
        </c:manualLayout>
      </c:layout>
      <c:barChart>
        <c:barDir val="col"/>
        <c:grouping val="clustered"/>
        <c:ser>
          <c:idx val="2"/>
          <c:order val="2"/>
          <c:tx>
            <c:v>Temperature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'Inputs-Results'!$J$7:$J$30</c:f>
              <c:numCache>
                <c:formatCode>#,##0.0</c:formatCode>
                <c:ptCount val="24"/>
                <c:pt idx="0">
                  <c:v>68.144999999999996</c:v>
                </c:pt>
                <c:pt idx="1">
                  <c:v>64.444999999999993</c:v>
                </c:pt>
                <c:pt idx="2">
                  <c:v>63.16</c:v>
                </c:pt>
                <c:pt idx="3">
                  <c:v>62.02</c:v>
                </c:pt>
                <c:pt idx="4">
                  <c:v>61.36</c:v>
                </c:pt>
                <c:pt idx="5">
                  <c:v>60.755000000000003</c:v>
                </c:pt>
                <c:pt idx="6">
                  <c:v>60.89</c:v>
                </c:pt>
                <c:pt idx="7">
                  <c:v>64.185000000000002</c:v>
                </c:pt>
                <c:pt idx="8">
                  <c:v>69.64</c:v>
                </c:pt>
                <c:pt idx="9">
                  <c:v>74.97</c:v>
                </c:pt>
                <c:pt idx="10">
                  <c:v>79.989999999999995</c:v>
                </c:pt>
                <c:pt idx="11">
                  <c:v>84.34</c:v>
                </c:pt>
                <c:pt idx="12">
                  <c:v>87.545000000000002</c:v>
                </c:pt>
                <c:pt idx="13">
                  <c:v>89.97</c:v>
                </c:pt>
                <c:pt idx="14">
                  <c:v>91.54</c:v>
                </c:pt>
                <c:pt idx="15">
                  <c:v>92.114999999999995</c:v>
                </c:pt>
                <c:pt idx="16">
                  <c:v>91.54</c:v>
                </c:pt>
                <c:pt idx="17">
                  <c:v>89.685000000000002</c:v>
                </c:pt>
                <c:pt idx="18">
                  <c:v>86.665000000000006</c:v>
                </c:pt>
                <c:pt idx="19">
                  <c:v>82.465000000000003</c:v>
                </c:pt>
                <c:pt idx="20">
                  <c:v>77.709999999999994</c:v>
                </c:pt>
                <c:pt idx="21">
                  <c:v>74.069999999999993</c:v>
                </c:pt>
                <c:pt idx="22">
                  <c:v>71.545000000000002</c:v>
                </c:pt>
                <c:pt idx="23">
                  <c:v>69.7</c:v>
                </c:pt>
              </c:numCache>
            </c:numRef>
          </c:val>
        </c:ser>
        <c:axId val="178761088"/>
        <c:axId val="178759168"/>
      </c:barChart>
      <c:scatterChart>
        <c:scatterStyle val="smoothMarker"/>
        <c:ser>
          <c:idx val="0"/>
          <c:order val="0"/>
          <c:tx>
            <c:strRef>
              <c:f>'Inputs-Results'!$F$5:$F$6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'Inputs-Results'!$E$7:$E$30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'Inputs-Results'!$F$7:$F$30</c:f>
              <c:numCache>
                <c:formatCode>#,##0.00</c:formatCode>
                <c:ptCount val="24"/>
                <c:pt idx="0">
                  <c:v>1.003212</c:v>
                </c:pt>
                <c:pt idx="1">
                  <c:v>0.81880770000000003</c:v>
                </c:pt>
                <c:pt idx="2">
                  <c:v>0.79064120000000004</c:v>
                </c:pt>
                <c:pt idx="3">
                  <c:v>0.7998016</c:v>
                </c:pt>
                <c:pt idx="4">
                  <c:v>0.80647959999999996</c:v>
                </c:pt>
                <c:pt idx="5">
                  <c:v>0.84473430000000005</c:v>
                </c:pt>
                <c:pt idx="6">
                  <c:v>1.033301</c:v>
                </c:pt>
                <c:pt idx="7">
                  <c:v>1.214737</c:v>
                </c:pt>
                <c:pt idx="8">
                  <c:v>1.391508</c:v>
                </c:pt>
                <c:pt idx="9">
                  <c:v>1.5034609999999999</c:v>
                </c:pt>
                <c:pt idx="10">
                  <c:v>1.6828609999999999</c:v>
                </c:pt>
                <c:pt idx="11">
                  <c:v>1.8858349999999999</c:v>
                </c:pt>
                <c:pt idx="12">
                  <c:v>2.0947779999999998</c:v>
                </c:pt>
                <c:pt idx="13">
                  <c:v>2.34185</c:v>
                </c:pt>
                <c:pt idx="14">
                  <c:v>2.5250750000000002</c:v>
                </c:pt>
                <c:pt idx="15">
                  <c:v>2.663923</c:v>
                </c:pt>
                <c:pt idx="16">
                  <c:v>2.734181</c:v>
                </c:pt>
                <c:pt idx="17">
                  <c:v>2.7210830000000001</c:v>
                </c:pt>
                <c:pt idx="18">
                  <c:v>2.581134</c:v>
                </c:pt>
                <c:pt idx="19">
                  <c:v>2.3745120000000002</c:v>
                </c:pt>
                <c:pt idx="20">
                  <c:v>2.16405</c:v>
                </c:pt>
                <c:pt idx="21">
                  <c:v>1.9038040000000001</c:v>
                </c:pt>
                <c:pt idx="22">
                  <c:v>1.5750660000000001</c:v>
                </c:pt>
                <c:pt idx="23">
                  <c:v>1.252138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'Inputs-Results'!$G$5:$G$6</c:f>
              <c:strCache>
                <c:ptCount val="1"/>
                <c:pt idx="0">
                  <c:v>Observed Load (kW)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xVal>
            <c:numRef>
              <c:f>'Inputs-Results'!$E$7:$E$30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'Inputs-Results'!$G$7:$G$30</c:f>
              <c:numCache>
                <c:formatCode>#,##0.00</c:formatCode>
                <c:ptCount val="24"/>
                <c:pt idx="0">
                  <c:v>1.2301169999999999</c:v>
                </c:pt>
                <c:pt idx="1">
                  <c:v>1.0590619999999999</c:v>
                </c:pt>
                <c:pt idx="2">
                  <c:v>1.0287360000000001</c:v>
                </c:pt>
                <c:pt idx="3">
                  <c:v>1.0138259999999999</c:v>
                </c:pt>
                <c:pt idx="4">
                  <c:v>1.021577</c:v>
                </c:pt>
                <c:pt idx="5">
                  <c:v>1.1116919999999999</c:v>
                </c:pt>
                <c:pt idx="6">
                  <c:v>1.3059019999999999</c:v>
                </c:pt>
                <c:pt idx="7">
                  <c:v>1.442177</c:v>
                </c:pt>
                <c:pt idx="8">
                  <c:v>1.496164</c:v>
                </c:pt>
                <c:pt idx="9">
                  <c:v>1.599054</c:v>
                </c:pt>
                <c:pt idx="10">
                  <c:v>1.6212299999999999</c:v>
                </c:pt>
                <c:pt idx="11">
                  <c:v>1.658334</c:v>
                </c:pt>
                <c:pt idx="12">
                  <c:v>1.6083099999999999</c:v>
                </c:pt>
                <c:pt idx="13">
                  <c:v>1.705886</c:v>
                </c:pt>
                <c:pt idx="14">
                  <c:v>1.81779</c:v>
                </c:pt>
                <c:pt idx="15">
                  <c:v>1.988737</c:v>
                </c:pt>
                <c:pt idx="16">
                  <c:v>2.1373850000000001</c:v>
                </c:pt>
                <c:pt idx="17">
                  <c:v>2.249088</c:v>
                </c:pt>
                <c:pt idx="18">
                  <c:v>2.4726840000000001</c:v>
                </c:pt>
                <c:pt idx="19">
                  <c:v>2.4421529999999998</c:v>
                </c:pt>
                <c:pt idx="20">
                  <c:v>2.362053</c:v>
                </c:pt>
                <c:pt idx="21">
                  <c:v>2.1793239999999998</c:v>
                </c:pt>
                <c:pt idx="22">
                  <c:v>1.849631</c:v>
                </c:pt>
                <c:pt idx="23">
                  <c:v>1.464885</c:v>
                </c:pt>
              </c:numCache>
            </c:numRef>
          </c:yVal>
          <c:smooth val="1"/>
        </c:ser>
        <c:axId val="178746880"/>
        <c:axId val="178748800"/>
      </c:scatterChart>
      <c:valAx>
        <c:axId val="178746880"/>
        <c:scaling>
          <c:orientation val="minMax"/>
          <c:max val="1"/>
        </c:scaling>
        <c:axPos val="b"/>
        <c:majorGridlines/>
        <c:title>
          <c:tx>
            <c:rich>
              <a:bodyPr/>
              <a:lstStyle/>
              <a:p>
                <a:pPr>
                  <a:defRPr sz="1300" b="1"/>
                </a:pPr>
                <a:r>
                  <a:rPr lang="en-US" sz="1300" b="1"/>
                  <a:t>Hour Ending</a:t>
                </a:r>
              </a:p>
            </c:rich>
          </c:tx>
          <c:layout>
            <c:manualLayout>
              <c:xMode val="edge"/>
              <c:yMode val="edge"/>
              <c:x val="0.43791492975142904"/>
              <c:y val="0.92491243052339145"/>
            </c:manualLayout>
          </c:layout>
        </c:title>
        <c:numFmt formatCode="h:mm" sourceLinked="1"/>
        <c:maj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-5400000" vert="horz" anchor="t" anchorCtr="0"/>
          <a:lstStyle/>
          <a:p>
            <a:pPr>
              <a:defRPr/>
            </a:pPr>
            <a:endParaRPr lang="en-US"/>
          </a:p>
        </c:txPr>
        <c:crossAx val="178748800"/>
        <c:crosses val="autoZero"/>
        <c:crossBetween val="midCat"/>
        <c:majorUnit val="4.1666670000000024E-2"/>
      </c:valAx>
      <c:valAx>
        <c:axId val="178748800"/>
        <c:scaling>
          <c:orientation val="minMax"/>
          <c:min val="0"/>
        </c:scaling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strRef>
              <c:f>'Inputs-Results'!$E$3</c:f>
              <c:strCache>
                <c:ptCount val="1"/>
                <c:pt idx="0">
                  <c:v>Average Customer Demand (kW)</c:v>
                </c:pt>
              </c:strCache>
            </c:strRef>
          </c:tx>
          <c:layout/>
          <c:txPr>
            <a:bodyPr rot="-5400000" vert="horz"/>
            <a:lstStyle/>
            <a:p>
              <a:pPr>
                <a:defRPr sz="1200" b="1"/>
              </a:pPr>
              <a:endParaRPr lang="en-US"/>
            </a:p>
          </c:txPr>
        </c:title>
        <c:numFmt formatCode="#,##0.0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8746880"/>
        <c:crosses val="autoZero"/>
        <c:crossBetween val="midCat"/>
      </c:valAx>
      <c:valAx>
        <c:axId val="178759168"/>
        <c:scaling>
          <c:orientation val="minMax"/>
          <c:max val="180"/>
          <c:min val="60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</c:title>
        <c:numFmt formatCode="#,##0.0" sourceLinked="1"/>
        <c:tickLblPos val="nextTo"/>
        <c:crossAx val="178761088"/>
        <c:crosses val="max"/>
        <c:crossBetween val="between"/>
      </c:valAx>
      <c:catAx>
        <c:axId val="178761088"/>
        <c:scaling>
          <c:orientation val="minMax"/>
        </c:scaling>
        <c:delete val="1"/>
        <c:axPos val="b"/>
        <c:numFmt formatCode="h:mm" sourceLinked="1"/>
        <c:tickLblPos val="none"/>
        <c:crossAx val="178759168"/>
        <c:crosses val="autoZero"/>
        <c:auto val="1"/>
        <c:lblAlgn val="ctr"/>
        <c:lblOffset val="10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/>
      <c:spPr>
        <a:solidFill>
          <a:srgbClr val="FFFFFF"/>
        </a:solidFill>
        <a:ln w="12700">
          <a:noFill/>
          <a:prstDash val="solid"/>
        </a:ln>
      </c:spPr>
    </c:legend>
    <c:plotVisOnly val="1"/>
    <c:dispBlanksAs val="gap"/>
  </c:chart>
  <c:spPr>
    <a:solidFill>
      <a:schemeClr val="bg1"/>
    </a:solidFill>
    <a:ln w="9525">
      <a:solidFill>
        <a:srgbClr val="96969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 pitchFamily="34" charset="0"/>
          <a:ea typeface="Arial"/>
          <a:cs typeface="Arial" pitchFamily="34" charset="0"/>
        </a:defRPr>
      </a:pPr>
      <a:endParaRPr lang="en-US"/>
    </a:p>
  </c:txPr>
  <c:printSettings>
    <c:headerFooter alignWithMargins="0"/>
    <c:pageMargins b="1" l="0.75000000000000144" r="0.75000000000000144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17</xdr:row>
      <xdr:rowOff>68580</xdr:rowOff>
    </xdr:from>
    <xdr:to>
      <xdr:col>3</xdr:col>
      <xdr:colOff>541020</xdr:colOff>
      <xdr:row>33</xdr:row>
      <xdr:rowOff>160020</xdr:rowOff>
    </xdr:to>
    <xdr:graphicFrame macro="">
      <xdr:nvGraphicFramePr>
        <xdr:cNvPr id="11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60960</xdr:colOff>
      <xdr:row>0</xdr:row>
      <xdr:rowOff>45720</xdr:rowOff>
    </xdr:from>
    <xdr:to>
      <xdr:col>14</xdr:col>
      <xdr:colOff>7620</xdr:colOff>
      <xdr:row>1</xdr:row>
      <xdr:rowOff>304800</xdr:rowOff>
    </xdr:to>
    <xdr:pic>
      <xdr:nvPicPr>
        <xdr:cNvPr id="1173" name="Picture 36" descr="FSC Logo NEW PURPLE 20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53700" y="45720"/>
          <a:ext cx="295656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4"/>
  <sheetViews>
    <sheetView showGridLines="0" tabSelected="1" workbookViewId="0"/>
  </sheetViews>
  <sheetFormatPr defaultRowHeight="12.75"/>
  <cols>
    <col min="1" max="1" width="39.7109375" customWidth="1"/>
    <col min="2" max="2" width="45.85546875" style="16" customWidth="1"/>
    <col min="3" max="4" width="10.7109375" customWidth="1"/>
    <col min="5" max="5" width="7.140625" customWidth="1"/>
    <col min="6" max="9" width="9.7109375" customWidth="1"/>
    <col min="10" max="15" width="8.7109375" customWidth="1"/>
  </cols>
  <sheetData>
    <row r="1" spans="1:15" ht="27.75" thickTop="1">
      <c r="A1" s="62" t="s">
        <v>83</v>
      </c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27.75" thickBot="1">
      <c r="A2" s="64">
        <v>40269</v>
      </c>
      <c r="B2" s="59"/>
      <c r="C2" s="60"/>
      <c r="D2" s="60"/>
      <c r="E2" s="61"/>
      <c r="F2" s="60"/>
      <c r="G2" s="60"/>
      <c r="H2" s="60"/>
      <c r="I2" s="60"/>
      <c r="J2" s="60"/>
      <c r="K2" s="60"/>
      <c r="L2" s="60"/>
      <c r="M2" s="60"/>
      <c r="N2" s="60"/>
      <c r="O2" s="60"/>
    </row>
    <row r="3" spans="1:15" ht="30" thickTop="1">
      <c r="B3" s="15"/>
      <c r="E3" s="33" t="str">
        <f>CONCATENATE(Typeofresults,IF(Typeofresults="Average Customer"," Demand (kW)"," Demand (MW)"))</f>
        <v>Average Customer Demand (kW)</v>
      </c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7.25" thickBot="1">
      <c r="A4" s="3" t="s">
        <v>17</v>
      </c>
      <c r="D4" s="2"/>
      <c r="E4" s="3" t="s">
        <v>23</v>
      </c>
      <c r="F4" s="4"/>
      <c r="G4" s="5"/>
      <c r="H4" s="6"/>
      <c r="I4" s="6"/>
      <c r="J4" s="7"/>
    </row>
    <row r="5" spans="1:15" ht="19.899999999999999" customHeight="1" thickBot="1">
      <c r="A5" s="66" t="s">
        <v>16</v>
      </c>
      <c r="B5" s="67" t="s">
        <v>84</v>
      </c>
      <c r="D5" s="2"/>
      <c r="E5" s="82" t="s">
        <v>8</v>
      </c>
      <c r="F5" s="82" t="str">
        <f>IF(Typeofresults="Aggregate", "Reference Load (MW)", "Reference Load (kW)")</f>
        <v>Reference Load (kW)</v>
      </c>
      <c r="G5" s="82" t="str">
        <f>IF(Typeofresults="Aggregate", "Observed Load (MW)", "Observed Load (kW)")</f>
        <v>Observed Load (kW)</v>
      </c>
      <c r="H5" s="82" t="str">
        <f>IF(Typeofresults="Aggregate", "Load Impact (MW)", "Load Impact (kW)")</f>
        <v>Load Impact (kW)</v>
      </c>
      <c r="I5" s="82" t="s">
        <v>35</v>
      </c>
      <c r="J5" s="82" t="s">
        <v>15</v>
      </c>
      <c r="K5" s="36" t="s">
        <v>7</v>
      </c>
      <c r="L5" s="36"/>
      <c r="M5" s="36"/>
      <c r="N5" s="36"/>
      <c r="O5" s="36"/>
    </row>
    <row r="6" spans="1:15" ht="19.899999999999999" customHeight="1" thickBot="1">
      <c r="A6" s="66" t="s">
        <v>39</v>
      </c>
      <c r="B6" s="72" t="s">
        <v>45</v>
      </c>
      <c r="D6" s="8"/>
      <c r="E6" s="82"/>
      <c r="F6" s="82"/>
      <c r="G6" s="82"/>
      <c r="H6" s="82"/>
      <c r="I6" s="82"/>
      <c r="J6" s="82"/>
      <c r="K6" s="37" t="s">
        <v>9</v>
      </c>
      <c r="L6" s="37" t="s">
        <v>10</v>
      </c>
      <c r="M6" s="37" t="s">
        <v>11</v>
      </c>
      <c r="N6" s="37" t="s">
        <v>12</v>
      </c>
      <c r="O6" s="37" t="s">
        <v>13</v>
      </c>
    </row>
    <row r="7" spans="1:15" ht="19.899999999999999" customHeight="1">
      <c r="A7" s="66" t="s">
        <v>41</v>
      </c>
      <c r="B7" s="68" t="s">
        <v>58</v>
      </c>
      <c r="D7" s="9"/>
      <c r="E7" s="38">
        <v>4.1666666666666664E-2</v>
      </c>
      <c r="F7" s="39">
        <f>(DGET(DATA, "Reference Load", criteria1))*(IF(Typeofresults="Aggregate", acctsemployed/1000, 1))</f>
        <v>1.003212</v>
      </c>
      <c r="G7" s="39">
        <f>(DGET(DATA, "Observed Load", criteria1))*(IF(Typeofresults="Aggregate", acctsemployed/1000, 1))</f>
        <v>1.2301169999999999</v>
      </c>
      <c r="H7" s="39">
        <f>(DGET(DATA, "Load Reduction", criteria1))*(IF(Typeofresults="Aggregate", acctsemployed/1000, 1))</f>
        <v>-0.22690469999999999</v>
      </c>
      <c r="I7" s="40">
        <f>H7/F7</f>
        <v>-0.22617821557158407</v>
      </c>
      <c r="J7" s="41">
        <f>DGET(DATA, "Temperature", criteria1)</f>
        <v>68.144999999999996</v>
      </c>
      <c r="K7" s="39">
        <f>(DGET(DATA, "PCTILE10", criteria1))*(IF(Typeofresults="Aggregate", acctsemployed/1000, 1))</f>
        <v>-0.37179230000000002</v>
      </c>
      <c r="L7" s="39">
        <f>(DGET(DATA, "PCTILE30", criteria1))*(IF(Typeofresults="Aggregate", acctsemployed/1000, 1))</f>
        <v>-0.28619159999999999</v>
      </c>
      <c r="M7" s="39">
        <f>(DGET(DATA, "PCTILE50", criteria1))*(IF(Typeofresults="Aggregate", acctsemployed/1000, 1))</f>
        <v>-0.22690469999999999</v>
      </c>
      <c r="N7" s="39">
        <f>(DGET(DATA, "PCTILE70", criteria1))*(IF(Typeofresults="Aggregate", acctsemployed/1000, 1))</f>
        <v>-0.16761789999999999</v>
      </c>
      <c r="O7" s="39">
        <f>(DGET(DATA, "PCTILE90", criteria1))*(IF(Typeofresults="Aggregate", acctsemployed/1000, 1))</f>
        <v>-8.2017199999999998E-2</v>
      </c>
    </row>
    <row r="8" spans="1:15" ht="19.899999999999999" customHeight="1">
      <c r="A8" s="66" t="s">
        <v>42</v>
      </c>
      <c r="B8" s="73">
        <v>2010</v>
      </c>
      <c r="E8" s="42">
        <v>8.3333333333333329E-2</v>
      </c>
      <c r="F8" s="43">
        <f>(DGET(DATA, "Reference Load", criteria2))*(IF(Typeofresults="Aggregate", acctsemployed/1000, 1))</f>
        <v>0.81880770000000003</v>
      </c>
      <c r="G8" s="43">
        <f>(DGET(DATA, "Observed Load", criteria2))*(IF(Typeofresults="Aggregate", acctsemployed/1000, 1))</f>
        <v>1.0590619999999999</v>
      </c>
      <c r="H8" s="43">
        <f>(DGET(DATA, "Load Reduction", criteria2))*(IF(Typeofresults="Aggregate", acctsemployed/1000, 1))</f>
        <v>-0.24025450000000001</v>
      </c>
      <c r="I8" s="44">
        <f t="shared" ref="I8:I30" si="0">H8/F8</f>
        <v>-0.29341993242125103</v>
      </c>
      <c r="J8" s="45">
        <f>DGET(DATA, "Temperature", criteria2)</f>
        <v>64.444999999999993</v>
      </c>
      <c r="K8" s="43">
        <f>(DGET(DATA, "PCTILE10", criteria2))*(IF(Typeofresults="Aggregate", acctsemployed/1000, 1))</f>
        <v>-0.38514209999999999</v>
      </c>
      <c r="L8" s="43">
        <f>(DGET(DATA, "PCTILE30", criteria2))*(IF(Typeofresults="Aggregate", acctsemployed/1000, 1))</f>
        <v>-0.29954130000000001</v>
      </c>
      <c r="M8" s="43">
        <f>(DGET(DATA, "PCTILE50", criteria2))*(IF(Typeofresults="Aggregate", acctsemployed/1000, 1))</f>
        <v>-0.24025450000000001</v>
      </c>
      <c r="N8" s="43">
        <f>(DGET(DATA, "PCTILE70", criteria2))*(IF(Typeofresults="Aggregate", acctsemployed/1000, 1))</f>
        <v>-0.18096760000000001</v>
      </c>
      <c r="O8" s="43">
        <f>(DGET(DATA, "PCTILE90", criteria2))*(IF(Typeofresults="Aggregate", acctsemployed/1000, 1))</f>
        <v>-9.5366900000000004E-2</v>
      </c>
    </row>
    <row r="9" spans="1:15" ht="19.899999999999999" customHeight="1">
      <c r="A9" s="66" t="s">
        <v>40</v>
      </c>
      <c r="B9" s="69" t="s">
        <v>61</v>
      </c>
      <c r="E9" s="38">
        <v>0.125</v>
      </c>
      <c r="F9" s="39">
        <f>(DGET(DATA, "Reference Load", criteria3))*(IF(Typeofresults="Aggregate", acctsemployed/1000, 1))</f>
        <v>0.79064120000000004</v>
      </c>
      <c r="G9" s="39">
        <f>(DGET(DATA, "Observed Load", criteria3))*(IF(Typeofresults="Aggregate", acctsemployed/1000, 1))</f>
        <v>1.0287360000000001</v>
      </c>
      <c r="H9" s="39">
        <f>(DGET(DATA, "Load Reduction", criteria3))*(IF(Typeofresults="Aggregate", acctsemployed/1000, 1))</f>
        <v>-0.238095</v>
      </c>
      <c r="I9" s="40">
        <f t="shared" si="0"/>
        <v>-0.30114165565872358</v>
      </c>
      <c r="J9" s="41">
        <f>DGET(DATA, "Temperature", criteria3)</f>
        <v>63.16</v>
      </c>
      <c r="K9" s="39">
        <f>(DGET(DATA, "PCTILE10", criteria3))*(IF(Typeofresults="Aggregate", acctsemployed/1000, 1))</f>
        <v>-0.38298260000000001</v>
      </c>
      <c r="L9" s="39">
        <f>(DGET(DATA, "PCTILE30", criteria3))*(IF(Typeofresults="Aggregate", acctsemployed/1000, 1))</f>
        <v>-0.29738179999999997</v>
      </c>
      <c r="M9" s="39">
        <f>(DGET(DATA, "PCTILE50", criteria3))*(IF(Typeofresults="Aggregate", acctsemployed/1000, 1))</f>
        <v>-0.238095</v>
      </c>
      <c r="N9" s="39">
        <f>(DGET(DATA, "PCTILE70", criteria3))*(IF(Typeofresults="Aggregate", acctsemployed/1000, 1))</f>
        <v>-0.1788082</v>
      </c>
      <c r="O9" s="39">
        <f>(DGET(DATA, "PCTILE90", criteria3))*(IF(Typeofresults="Aggregate", acctsemployed/1000, 1))</f>
        <v>-9.3207399999999996E-2</v>
      </c>
    </row>
    <row r="10" spans="1:15" ht="19.899999999999999" customHeight="1">
      <c r="B10" s="17"/>
      <c r="E10" s="42">
        <v>0.16666666666666699</v>
      </c>
      <c r="F10" s="43">
        <f>(DGET(DATA, "Reference Load", criteria4))*(IF(Typeofresults="Aggregate", acctsemployed/1000, 1))</f>
        <v>0.7998016</v>
      </c>
      <c r="G10" s="43">
        <f>(DGET(DATA, "Observed Load", criteria4))*(IF(Typeofresults="Aggregate", acctsemployed/1000, 1))</f>
        <v>1.0138259999999999</v>
      </c>
      <c r="H10" s="43">
        <f>(DGET(DATA, "Load Reduction", criteria4))*(IF(Typeofresults="Aggregate", acctsemployed/1000, 1))</f>
        <v>-0.21402479999999999</v>
      </c>
      <c r="I10" s="44">
        <f t="shared" si="0"/>
        <v>-0.26759736414630825</v>
      </c>
      <c r="J10" s="45">
        <f>DGET(DATA, "Temperature", criteria4)</f>
        <v>62.02</v>
      </c>
      <c r="K10" s="43">
        <f>(DGET(DATA, "PCTILE10", criteria4))*(IF(Typeofresults="Aggregate", acctsemployed/1000, 1))</f>
        <v>-0.35891240000000002</v>
      </c>
      <c r="L10" s="43">
        <f>(DGET(DATA, "PCTILE30", criteria4))*(IF(Typeofresults="Aggregate", acctsemployed/1000, 1))</f>
        <v>-0.27331169999999999</v>
      </c>
      <c r="M10" s="43">
        <f>(DGET(DATA, "PCTILE50", criteria4))*(IF(Typeofresults="Aggregate", acctsemployed/1000, 1))</f>
        <v>-0.21402479999999999</v>
      </c>
      <c r="N10" s="43">
        <f>(DGET(DATA, "PCTILE70", criteria4))*(IF(Typeofresults="Aggregate", acctsemployed/1000, 1))</f>
        <v>-0.15473799999999999</v>
      </c>
      <c r="O10" s="43">
        <f>(DGET(DATA, "PCTILE90", criteria4))*(IF(Typeofresults="Aggregate", acctsemployed/1000, 1))</f>
        <v>-6.9137199999999996E-2</v>
      </c>
    </row>
    <row r="11" spans="1:15" ht="19.899999999999999" customHeight="1">
      <c r="A11" s="3" t="s">
        <v>20</v>
      </c>
      <c r="B11" s="17"/>
      <c r="D11" t="s">
        <v>19</v>
      </c>
      <c r="E11" s="38">
        <v>0.20833333333333401</v>
      </c>
      <c r="F11" s="39">
        <f>(DGET(DATA, "Reference Load", criteria5))*(IF(Typeofresults="Aggregate", acctsemployed/1000, 1))</f>
        <v>0.80647959999999996</v>
      </c>
      <c r="G11" s="39">
        <f>(DGET(DATA, "Observed Load", criteria5))*(IF(Typeofresults="Aggregate", acctsemployed/1000, 1))</f>
        <v>1.021577</v>
      </c>
      <c r="H11" s="39">
        <f>(DGET(DATA, "Load Reduction", criteria5))*(IF(Typeofresults="Aggregate", acctsemployed/1000, 1))</f>
        <v>-0.21509700000000001</v>
      </c>
      <c r="I11" s="40">
        <f t="shared" si="0"/>
        <v>-0.26671102406062103</v>
      </c>
      <c r="J11" s="41">
        <f>DGET(DATA, "Temperature", criteria5)</f>
        <v>61.36</v>
      </c>
      <c r="K11" s="39">
        <f>(DGET(DATA, "PCTILE10", criteria5))*(IF(Typeofresults="Aggregate", acctsemployed/1000, 1))</f>
        <v>-0.35998459999999999</v>
      </c>
      <c r="L11" s="39">
        <f>(DGET(DATA, "PCTILE30", criteria5))*(IF(Typeofresults="Aggregate", acctsemployed/1000, 1))</f>
        <v>-0.27438380000000001</v>
      </c>
      <c r="M11" s="39">
        <f>(DGET(DATA, "PCTILE50", criteria5))*(IF(Typeofresults="Aggregate", acctsemployed/1000, 1))</f>
        <v>-0.21509700000000001</v>
      </c>
      <c r="N11" s="39">
        <f>(DGET(DATA, "PCTILE70", criteria5))*(IF(Typeofresults="Aggregate", acctsemployed/1000, 1))</f>
        <v>-0.15581020000000001</v>
      </c>
      <c r="O11" s="39">
        <f>(DGET(DATA, "PCTILE90", criteria5))*(IF(Typeofresults="Aggregate", acctsemployed/1000, 1))</f>
        <v>-7.0209400000000005E-2</v>
      </c>
    </row>
    <row r="12" spans="1:15" ht="19.899999999999999" customHeight="1">
      <c r="A12" s="66" t="s">
        <v>21</v>
      </c>
      <c r="B12" s="74">
        <v>0.5</v>
      </c>
      <c r="E12" s="42">
        <v>0.25</v>
      </c>
      <c r="F12" s="43">
        <f>(DGET(DATA, "Reference Load", criteria6))*(IF(Typeofresults="Aggregate", acctsemployed/1000, 1))</f>
        <v>0.84473430000000005</v>
      </c>
      <c r="G12" s="43">
        <f>(DGET(DATA, "Observed Load", criteria6))*(IF(Typeofresults="Aggregate", acctsemployed/1000, 1))</f>
        <v>1.1116919999999999</v>
      </c>
      <c r="H12" s="43">
        <f>(DGET(DATA, "Load Reduction", criteria6))*(IF(Typeofresults="Aggregate", acctsemployed/1000, 1))</f>
        <v>-0.26695819999999998</v>
      </c>
      <c r="I12" s="44">
        <f t="shared" si="0"/>
        <v>-0.31602623452131628</v>
      </c>
      <c r="J12" s="45">
        <f>DGET(DATA, "Temperature", criteria6)</f>
        <v>60.755000000000003</v>
      </c>
      <c r="K12" s="43">
        <f>(DGET(DATA, "PCTILE10", criteria6))*(IF(Typeofresults="Aggregate", acctsemployed/1000, 1))</f>
        <v>-0.41184579999999998</v>
      </c>
      <c r="L12" s="43">
        <f>(DGET(DATA, "PCTILE30", criteria6))*(IF(Typeofresults="Aggregate", acctsemployed/1000, 1))</f>
        <v>-0.32624500000000001</v>
      </c>
      <c r="M12" s="43">
        <f>(DGET(DATA, "PCTILE50", criteria6))*(IF(Typeofresults="Aggregate", acctsemployed/1000, 1))</f>
        <v>-0.26695819999999998</v>
      </c>
      <c r="N12" s="43">
        <f>(DGET(DATA, "PCTILE70", criteria6))*(IF(Typeofresults="Aggregate", acctsemployed/1000, 1))</f>
        <v>-0.2076713</v>
      </c>
      <c r="O12" s="43">
        <f>(DGET(DATA, "PCTILE90", criteria6))*(IF(Typeofresults="Aggregate", acctsemployed/1000, 1))</f>
        <v>-0.1220706</v>
      </c>
    </row>
    <row r="13" spans="1:15" ht="19.899999999999999" customHeight="1">
      <c r="A13" s="66" t="s">
        <v>22</v>
      </c>
      <c r="B13" s="70">
        <v>0.75</v>
      </c>
      <c r="C13" s="10"/>
      <c r="E13" s="38">
        <v>0.29166666666666702</v>
      </c>
      <c r="F13" s="39">
        <f>(DGET(DATA, "Reference Load", criteria7))*(IF(Typeofresults="Aggregate", acctsemployed/1000, 1))</f>
        <v>1.033301</v>
      </c>
      <c r="G13" s="39">
        <f>(DGET(DATA, "Observed Load", criteria7))*(IF(Typeofresults="Aggregate", acctsemployed/1000, 1))</f>
        <v>1.3059019999999999</v>
      </c>
      <c r="H13" s="39">
        <f>(DGET(DATA, "Load Reduction", criteria7))*(IF(Typeofresults="Aggregate", acctsemployed/1000, 1))</f>
        <v>-0.27260089999999998</v>
      </c>
      <c r="I13" s="40">
        <f t="shared" si="0"/>
        <v>-0.26381557745516548</v>
      </c>
      <c r="J13" s="41">
        <f>DGET(DATA, "Temperature", criteria7)</f>
        <v>60.89</v>
      </c>
      <c r="K13" s="39">
        <f>(DGET(DATA, "PCTILE10", criteria7))*(IF(Typeofresults="Aggregate", acctsemployed/1000, 1))</f>
        <v>-0.41748849999999998</v>
      </c>
      <c r="L13" s="39">
        <f>(DGET(DATA, "PCTILE30", criteria7))*(IF(Typeofresults="Aggregate", acctsemployed/1000, 1))</f>
        <v>-0.33188770000000001</v>
      </c>
      <c r="M13" s="39">
        <f>(DGET(DATA, "PCTILE50", criteria7))*(IF(Typeofresults="Aggregate", acctsemployed/1000, 1))</f>
        <v>-0.27260089999999998</v>
      </c>
      <c r="N13" s="39">
        <f>(DGET(DATA, "PCTILE70", criteria7))*(IF(Typeofresults="Aggregate", acctsemployed/1000, 1))</f>
        <v>-0.21331410000000001</v>
      </c>
      <c r="O13" s="39">
        <f>(DGET(DATA, "PCTILE90", criteria7))*(IF(Typeofresults="Aggregate", acctsemployed/1000, 1))</f>
        <v>-0.1277133</v>
      </c>
    </row>
    <row r="14" spans="1:15" ht="19.899999999999999" customHeight="1">
      <c r="A14" s="66" t="s">
        <v>26</v>
      </c>
      <c r="B14" s="75">
        <f>DGET(DATA, "popaccts", criteria1)*(1-0.0339)^(year-2010)</f>
        <v>66823</v>
      </c>
      <c r="C14" s="10"/>
      <c r="E14" s="42">
        <v>0.33333333333333398</v>
      </c>
      <c r="F14" s="43">
        <f>(DGET(DATA, "Reference Load", criteria8))*(IF(Typeofresults="Aggregate", acctsemployed/1000, 1))</f>
        <v>1.214737</v>
      </c>
      <c r="G14" s="43">
        <f>(DGET(DATA, "Observed Load", criteria8))*(IF(Typeofresults="Aggregate", acctsemployed/1000, 1))</f>
        <v>1.442177</v>
      </c>
      <c r="H14" s="43">
        <f>(DGET(DATA, "Load Reduction", criteria8))*(IF(Typeofresults="Aggregate", acctsemployed/1000, 1))</f>
        <v>-0.2274398</v>
      </c>
      <c r="I14" s="44">
        <f t="shared" si="0"/>
        <v>-0.187233779822299</v>
      </c>
      <c r="J14" s="45">
        <f>DGET(DATA, "Temperature", criteria8)</f>
        <v>64.185000000000002</v>
      </c>
      <c r="K14" s="43">
        <f>(DGET(DATA, "PCTILE10", criteria8))*(IF(Typeofresults="Aggregate", acctsemployed/1000, 1))</f>
        <v>-0.37232739999999998</v>
      </c>
      <c r="L14" s="43">
        <f>(DGET(DATA, "PCTILE30", criteria8))*(IF(Typeofresults="Aggregate", acctsemployed/1000, 1))</f>
        <v>-0.2867266</v>
      </c>
      <c r="M14" s="43">
        <f>(DGET(DATA, "PCTILE50", criteria8))*(IF(Typeofresults="Aggregate", acctsemployed/1000, 1))</f>
        <v>-0.2274398</v>
      </c>
      <c r="N14" s="43">
        <f>(DGET(DATA, "PCTILE70", criteria8))*(IF(Typeofresults="Aggregate", acctsemployed/1000, 1))</f>
        <v>-0.16815289999999999</v>
      </c>
      <c r="O14" s="43">
        <f>(DGET(DATA, "PCTILE90", criteria8))*(IF(Typeofresults="Aggregate", acctsemployed/1000, 1))</f>
        <v>-8.2552200000000006E-2</v>
      </c>
    </row>
    <row r="15" spans="1:15" ht="19.899999999999999" customHeight="1">
      <c r="A15" s="66" t="s">
        <v>38</v>
      </c>
      <c r="B15" s="71">
        <f>AVERAGE(H21:H24)</f>
        <v>0.61281534999999998</v>
      </c>
      <c r="C15" s="10"/>
      <c r="E15" s="38">
        <v>0.375</v>
      </c>
      <c r="F15" s="39">
        <f>(DGET(DATA, "Reference Load", criteria9))*(IF(Typeofresults="Aggregate", acctsemployed/1000, 1))</f>
        <v>1.391508</v>
      </c>
      <c r="G15" s="39">
        <f>(DGET(DATA, "Observed Load", criteria9))*(IF(Typeofresults="Aggregate", acctsemployed/1000, 1))</f>
        <v>1.496164</v>
      </c>
      <c r="H15" s="39">
        <f>(DGET(DATA, "Load Reduction", criteria9))*(IF(Typeofresults="Aggregate", acctsemployed/1000, 1))</f>
        <v>-0.1046561</v>
      </c>
      <c r="I15" s="40">
        <f t="shared" si="0"/>
        <v>-7.5210562928851296E-2</v>
      </c>
      <c r="J15" s="41">
        <f>DGET(DATA, "Temperature", criteria9)</f>
        <v>69.64</v>
      </c>
      <c r="K15" s="39">
        <f>(DGET(DATA, "PCTILE10", criteria9))*(IF(Typeofresults="Aggregate", acctsemployed/1000, 1))</f>
        <v>-0.24954370000000001</v>
      </c>
      <c r="L15" s="39">
        <f>(DGET(DATA, "PCTILE30", criteria9))*(IF(Typeofresults="Aggregate", acctsemployed/1000, 1))</f>
        <v>-0.1639429</v>
      </c>
      <c r="M15" s="39">
        <f>(DGET(DATA, "PCTILE50", criteria9))*(IF(Typeofresults="Aggregate", acctsemployed/1000, 1))</f>
        <v>-0.1046561</v>
      </c>
      <c r="N15" s="39">
        <f>(DGET(DATA, "PCTILE70", criteria9))*(IF(Typeofresults="Aggregate", acctsemployed/1000, 1))</f>
        <v>-4.5369300000000001E-2</v>
      </c>
      <c r="O15" s="39">
        <f>(DGET(DATA, "PCTILE90", criteria9))*(IF(Typeofresults="Aggregate", acctsemployed/1000, 1))</f>
        <v>4.0231500000000003E-2</v>
      </c>
    </row>
    <row r="16" spans="1:15" ht="19.899999999999999" customHeight="1">
      <c r="A16" s="66" t="s">
        <v>37</v>
      </c>
      <c r="B16" s="76">
        <f>B15/AVERAGE(F21:F24)</f>
        <v>0.23028946487788446</v>
      </c>
      <c r="C16" s="10"/>
      <c r="E16" s="42">
        <v>0.41666666666666702</v>
      </c>
      <c r="F16" s="43">
        <f>(DGET(DATA, "Reference Load", criteria10))*(IF(Typeofresults="Aggregate", acctsemployed/1000, 1))</f>
        <v>1.5034609999999999</v>
      </c>
      <c r="G16" s="43">
        <f>(DGET(DATA, "Observed Load", criteria10))*(IF(Typeofresults="Aggregate", acctsemployed/1000, 1))</f>
        <v>1.599054</v>
      </c>
      <c r="H16" s="43">
        <f>(DGET(DATA, "Load Reduction", criteria10))*(IF(Typeofresults="Aggregate", acctsemployed/1000, 1))</f>
        <v>-9.5593499999999998E-2</v>
      </c>
      <c r="I16" s="44">
        <f t="shared" si="0"/>
        <v>-6.3582294452599705E-2</v>
      </c>
      <c r="J16" s="45">
        <f>DGET(DATA, "Temperature", criteria10)</f>
        <v>74.97</v>
      </c>
      <c r="K16" s="43">
        <f>(DGET(DATA, "PCTILE10", criteria10))*(IF(Typeofresults="Aggregate", acctsemployed/1000, 1))</f>
        <v>-0.240481</v>
      </c>
      <c r="L16" s="43">
        <f>(DGET(DATA, "PCTILE30", criteria10))*(IF(Typeofresults="Aggregate", acctsemployed/1000, 1))</f>
        <v>-0.1548803</v>
      </c>
      <c r="M16" s="43">
        <f>(DGET(DATA, "PCTILE50", criteria10))*(IF(Typeofresults="Aggregate", acctsemployed/1000, 1))</f>
        <v>-9.5593499999999998E-2</v>
      </c>
      <c r="N16" s="43">
        <f>(DGET(DATA, "PCTILE70", criteria10))*(IF(Typeofresults="Aggregate", acctsemployed/1000, 1))</f>
        <v>-3.6306600000000001E-2</v>
      </c>
      <c r="O16" s="43">
        <f>(DGET(DATA, "PCTILE90", criteria10))*(IF(Typeofresults="Aggregate", acctsemployed/1000, 1))</f>
        <v>4.92941E-2</v>
      </c>
    </row>
    <row r="17" spans="1:15" ht="19.899999999999999" customHeight="1">
      <c r="A17" s="18"/>
      <c r="B17" s="18"/>
      <c r="E17" s="38">
        <v>0.45833333333333398</v>
      </c>
      <c r="F17" s="39">
        <f>(DGET(DATA, "Reference Load", criteria11))*(IF(Typeofresults="Aggregate", acctsemployed/1000, 1))</f>
        <v>1.6828609999999999</v>
      </c>
      <c r="G17" s="39">
        <f>(DGET(DATA, "Observed Load", criteria11))*(IF(Typeofresults="Aggregate", acctsemployed/1000, 1))</f>
        <v>1.6212299999999999</v>
      </c>
      <c r="H17" s="39">
        <f>(DGET(DATA, "Load Reduction", criteria11))*(IF(Typeofresults="Aggregate", acctsemployed/1000, 1))</f>
        <v>6.1630699999999997E-2</v>
      </c>
      <c r="I17" s="40">
        <f t="shared" si="0"/>
        <v>3.6622573106156714E-2</v>
      </c>
      <c r="J17" s="41">
        <f>DGET(DATA, "Temperature", criteria11)</f>
        <v>79.989999999999995</v>
      </c>
      <c r="K17" s="39">
        <f>(DGET(DATA, "PCTILE10", criteria11))*(IF(Typeofresults="Aggregate", acctsemployed/1000, 1))</f>
        <v>-8.3256899999999995E-2</v>
      </c>
      <c r="L17" s="39">
        <f>(DGET(DATA, "PCTILE30", criteria11))*(IF(Typeofresults="Aggregate", acctsemployed/1000, 1))</f>
        <v>2.3438999999999999E-3</v>
      </c>
      <c r="M17" s="39">
        <f>(DGET(DATA, "PCTILE50", criteria11))*(IF(Typeofresults="Aggregate", acctsemployed/1000, 1))</f>
        <v>6.1630699999999997E-2</v>
      </c>
      <c r="N17" s="39">
        <f>(DGET(DATA, "PCTILE70", criteria11))*(IF(Typeofresults="Aggregate", acctsemployed/1000, 1))</f>
        <v>0.1209176</v>
      </c>
      <c r="O17" s="39">
        <f>(DGET(DATA, "PCTILE90", criteria11))*(IF(Typeofresults="Aggregate", acctsemployed/1000, 1))</f>
        <v>0.20651829999999999</v>
      </c>
    </row>
    <row r="18" spans="1:15" ht="19.899999999999999" customHeight="1">
      <c r="D18" s="11"/>
      <c r="E18" s="42">
        <v>0.5</v>
      </c>
      <c r="F18" s="43">
        <f>(DGET(DATA, "Reference Load", criteria12))*(IF(Typeofresults="Aggregate", acctsemployed/1000, 1))</f>
        <v>1.8858349999999999</v>
      </c>
      <c r="G18" s="43">
        <f>(DGET(DATA, "Observed Load", criteria12))*(IF(Typeofresults="Aggregate", acctsemployed/1000, 1))</f>
        <v>1.658334</v>
      </c>
      <c r="H18" s="43">
        <f>(DGET(DATA, "Load Reduction", criteria12))*(IF(Typeofresults="Aggregate", acctsemployed/1000, 1))</f>
        <v>0.22750139999999999</v>
      </c>
      <c r="I18" s="44">
        <f t="shared" si="0"/>
        <v>0.12063695922495871</v>
      </c>
      <c r="J18" s="45">
        <f>DGET(DATA, "Temperature", criteria12)</f>
        <v>84.34</v>
      </c>
      <c r="K18" s="43">
        <f>(DGET(DATA, "PCTILE10", criteria12))*(IF(Typeofresults="Aggregate", acctsemployed/1000, 1))</f>
        <v>8.2613800000000001E-2</v>
      </c>
      <c r="L18" s="43">
        <f>(DGET(DATA, "PCTILE30", criteria12))*(IF(Typeofresults="Aggregate", acctsemployed/1000, 1))</f>
        <v>0.16821459999999999</v>
      </c>
      <c r="M18" s="43">
        <f>(DGET(DATA, "PCTILE50", criteria12))*(IF(Typeofresults="Aggregate", acctsemployed/1000, 1))</f>
        <v>0.22750139999999999</v>
      </c>
      <c r="N18" s="43">
        <f>(DGET(DATA, "PCTILE70", criteria12))*(IF(Typeofresults="Aggregate", acctsemployed/1000, 1))</f>
        <v>0.28678819999999999</v>
      </c>
      <c r="O18" s="43">
        <f>(DGET(DATA, "PCTILE90", criteria12))*(IF(Typeofresults="Aggregate", acctsemployed/1000, 1))</f>
        <v>0.37238900000000003</v>
      </c>
    </row>
    <row r="19" spans="1:15" ht="19.899999999999999" customHeight="1">
      <c r="D19" s="11"/>
      <c r="E19" s="38">
        <v>0.54166666666666696</v>
      </c>
      <c r="F19" s="39">
        <f>(DGET(DATA, "Reference Load", criteria13))*(IF(Typeofresults="Aggregate", acctsemployed/1000, 1))</f>
        <v>2.0947779999999998</v>
      </c>
      <c r="G19" s="39">
        <f>(DGET(DATA, "Observed Load", criteria13))*(IF(Typeofresults="Aggregate", acctsemployed/1000, 1))</f>
        <v>1.6083099999999999</v>
      </c>
      <c r="H19" s="39">
        <f>(DGET(DATA, "Load Reduction", criteria13))*(IF(Typeofresults="Aggregate", acctsemployed/1000, 1))</f>
        <v>0.48646780000000001</v>
      </c>
      <c r="I19" s="40">
        <f t="shared" si="0"/>
        <v>0.23222880897164283</v>
      </c>
      <c r="J19" s="41">
        <f>DGET(DATA, "Temperature", criteria13)</f>
        <v>87.545000000000002</v>
      </c>
      <c r="K19" s="39">
        <f>(DGET(DATA, "PCTILE10", criteria13))*(IF(Typeofresults="Aggregate", acctsemployed/1000, 1))</f>
        <v>0.3415802</v>
      </c>
      <c r="L19" s="39">
        <f>(DGET(DATA, "PCTILE30", criteria13))*(IF(Typeofresults="Aggregate", acctsemployed/1000, 1))</f>
        <v>0.42718099999999998</v>
      </c>
      <c r="M19" s="39">
        <f>(DGET(DATA, "PCTILE50", criteria13))*(IF(Typeofresults="Aggregate", acctsemployed/1000, 1))</f>
        <v>0.48646780000000001</v>
      </c>
      <c r="N19" s="39">
        <f>(DGET(DATA, "PCTILE70", criteria13))*(IF(Typeofresults="Aggregate", acctsemployed/1000, 1))</f>
        <v>0.54575470000000004</v>
      </c>
      <c r="O19" s="39">
        <f>(DGET(DATA, "PCTILE90", criteria13))*(IF(Typeofresults="Aggregate", acctsemployed/1000, 1))</f>
        <v>0.63135540000000001</v>
      </c>
    </row>
    <row r="20" spans="1:15" ht="19.899999999999999" customHeight="1">
      <c r="D20" s="11"/>
      <c r="E20" s="42">
        <v>0.58333333333333404</v>
      </c>
      <c r="F20" s="43">
        <f>(DGET(DATA, "Reference Load", criteria14))*(IF(Typeofresults="Aggregate", acctsemployed/1000, 1))</f>
        <v>2.34185</v>
      </c>
      <c r="G20" s="43">
        <f>(DGET(DATA, "Observed Load", criteria14))*(IF(Typeofresults="Aggregate", acctsemployed/1000, 1))</f>
        <v>1.705886</v>
      </c>
      <c r="H20" s="43">
        <f>(DGET(DATA, "Load Reduction", criteria14))*(IF(Typeofresults="Aggregate", acctsemployed/1000, 1))</f>
        <v>0.63596430000000004</v>
      </c>
      <c r="I20" s="44">
        <f t="shared" si="0"/>
        <v>0.27156491662574461</v>
      </c>
      <c r="J20" s="45">
        <f>DGET(DATA, "Temperature", criteria14)</f>
        <v>89.97</v>
      </c>
      <c r="K20" s="43">
        <f>(DGET(DATA, "PCTILE10", criteria14))*(IF(Typeofresults="Aggregate", acctsemployed/1000, 1))</f>
        <v>0.49107669999999998</v>
      </c>
      <c r="L20" s="43">
        <f>(DGET(DATA, "PCTILE30", criteria14))*(IF(Typeofresults="Aggregate", acctsemployed/1000, 1))</f>
        <v>0.57667740000000001</v>
      </c>
      <c r="M20" s="43">
        <f>(DGET(DATA, "PCTILE50", criteria14))*(IF(Typeofresults="Aggregate", acctsemployed/1000, 1))</f>
        <v>0.63596430000000004</v>
      </c>
      <c r="N20" s="43">
        <f>(DGET(DATA, "PCTILE70", criteria14))*(IF(Typeofresults="Aggregate", acctsemployed/1000, 1))</f>
        <v>0.69525110000000001</v>
      </c>
      <c r="O20" s="43">
        <f>(DGET(DATA, "PCTILE90", criteria14))*(IF(Typeofresults="Aggregate", acctsemployed/1000, 1))</f>
        <v>0.78085179999999998</v>
      </c>
    </row>
    <row r="21" spans="1:15" ht="19.899999999999999" customHeight="1">
      <c r="E21" s="38">
        <v>0.625</v>
      </c>
      <c r="F21" s="39">
        <f>(DGET(DATA, "Reference Load", criteria15))*(IF(Typeofresults="Aggregate", acctsemployed/1000, 1))</f>
        <v>2.5250750000000002</v>
      </c>
      <c r="G21" s="39">
        <f>(DGET(DATA, "Observed Load", criteria15))*(IF(Typeofresults="Aggregate", acctsemployed/1000, 1))</f>
        <v>1.81779</v>
      </c>
      <c r="H21" s="39">
        <f>(DGET(DATA, "Load Reduction", criteria15))*(IF(Typeofresults="Aggregate", acctsemployed/1000, 1))</f>
        <v>0.70728539999999995</v>
      </c>
      <c r="I21" s="40">
        <f t="shared" si="0"/>
        <v>0.28010470976109619</v>
      </c>
      <c r="J21" s="41">
        <f>DGET(DATA, "Temperature", criteria15)</f>
        <v>91.54</v>
      </c>
      <c r="K21" s="39">
        <f>(DGET(DATA, "PCTILE10", criteria15))*(IF(Typeofresults="Aggregate", acctsemployed/1000, 1))</f>
        <v>0.56239779999999995</v>
      </c>
      <c r="L21" s="39">
        <f>(DGET(DATA, "PCTILE30", criteria15))*(IF(Typeofresults="Aggregate", acctsemployed/1000, 1))</f>
        <v>0.64799859999999998</v>
      </c>
      <c r="M21" s="39">
        <f>(DGET(DATA, "PCTILE50", criteria15))*(IF(Typeofresults="Aggregate", acctsemployed/1000, 1))</f>
        <v>0.70728539999999995</v>
      </c>
      <c r="N21" s="39">
        <f>(DGET(DATA, "PCTILE70", criteria15))*(IF(Typeofresults="Aggregate", acctsemployed/1000, 1))</f>
        <v>0.76657220000000004</v>
      </c>
      <c r="O21" s="39">
        <f>(DGET(DATA, "PCTILE90", criteria15))*(IF(Typeofresults="Aggregate", acctsemployed/1000, 1))</f>
        <v>0.85217299999999996</v>
      </c>
    </row>
    <row r="22" spans="1:15" ht="19.899999999999999" customHeight="1">
      <c r="E22" s="42">
        <v>0.66666666666666696</v>
      </c>
      <c r="F22" s="43">
        <f>(DGET(DATA, "Reference Load", criteria16))*(IF(Typeofresults="Aggregate", acctsemployed/1000, 1))</f>
        <v>2.663923</v>
      </c>
      <c r="G22" s="43">
        <f>(DGET(DATA, "Observed Load", criteria16))*(IF(Typeofresults="Aggregate", acctsemployed/1000, 1))</f>
        <v>1.988737</v>
      </c>
      <c r="H22" s="43">
        <f>(DGET(DATA, "Load Reduction", criteria16))*(IF(Typeofresults="Aggregate", acctsemployed/1000, 1))</f>
        <v>0.67518540000000005</v>
      </c>
      <c r="I22" s="44">
        <f t="shared" si="0"/>
        <v>0.25345529882057405</v>
      </c>
      <c r="J22" s="45">
        <f>DGET(DATA, "Temperature", criteria16)</f>
        <v>92.114999999999995</v>
      </c>
      <c r="K22" s="43">
        <f>(DGET(DATA, "PCTILE10", criteria16))*(IF(Typeofresults="Aggregate", acctsemployed/1000, 1))</f>
        <v>0.53029789999999999</v>
      </c>
      <c r="L22" s="43">
        <f>(DGET(DATA, "PCTILE30", criteria16))*(IF(Typeofresults="Aggregate", acctsemployed/1000, 1))</f>
        <v>0.61589859999999996</v>
      </c>
      <c r="M22" s="43">
        <f>(DGET(DATA, "PCTILE50", criteria16))*(IF(Typeofresults="Aggregate", acctsemployed/1000, 1))</f>
        <v>0.67518540000000005</v>
      </c>
      <c r="N22" s="43">
        <f>(DGET(DATA, "PCTILE70", criteria16))*(IF(Typeofresults="Aggregate", acctsemployed/1000, 1))</f>
        <v>0.73447229999999997</v>
      </c>
      <c r="O22" s="43">
        <f>(DGET(DATA, "PCTILE90", criteria16))*(IF(Typeofresults="Aggregate", acctsemployed/1000, 1))</f>
        <v>0.82007300000000005</v>
      </c>
    </row>
    <row r="23" spans="1:15" ht="19.899999999999999" customHeight="1">
      <c r="E23" s="38">
        <v>0.70833333333333404</v>
      </c>
      <c r="F23" s="39">
        <f>(DGET(DATA, "Reference Load", criteria17))*(IF(Typeofresults="Aggregate", acctsemployed/1000, 1))</f>
        <v>2.734181</v>
      </c>
      <c r="G23" s="39">
        <f>(DGET(DATA, "Observed Load", criteria17))*(IF(Typeofresults="Aggregate", acctsemployed/1000, 1))</f>
        <v>2.1373850000000001</v>
      </c>
      <c r="H23" s="39">
        <f>(DGET(DATA, "Load Reduction", criteria17))*(IF(Typeofresults="Aggregate", acctsemployed/1000, 1))</f>
        <v>0.59679599999999999</v>
      </c>
      <c r="I23" s="40">
        <f t="shared" si="0"/>
        <v>0.21827230896564639</v>
      </c>
      <c r="J23" s="41">
        <f>DGET(DATA, "Temperature", criteria17)</f>
        <v>91.54</v>
      </c>
      <c r="K23" s="39">
        <f>(DGET(DATA, "PCTILE10", criteria17))*(IF(Typeofresults="Aggregate", acctsemployed/1000, 1))</f>
        <v>0.45190839999999999</v>
      </c>
      <c r="L23" s="39">
        <f>(DGET(DATA, "PCTILE30", criteria17))*(IF(Typeofresults="Aggregate", acctsemployed/1000, 1))</f>
        <v>0.53750920000000002</v>
      </c>
      <c r="M23" s="39">
        <f>(DGET(DATA, "PCTILE50", criteria17))*(IF(Typeofresults="Aggregate", acctsemployed/1000, 1))</f>
        <v>0.59679599999999999</v>
      </c>
      <c r="N23" s="39">
        <f>(DGET(DATA, "PCTILE70", criteria17))*(IF(Typeofresults="Aggregate", acctsemployed/1000, 1))</f>
        <v>0.65608290000000002</v>
      </c>
      <c r="O23" s="39">
        <f>(DGET(DATA, "PCTILE90", criteria17))*(IF(Typeofresults="Aggregate", acctsemployed/1000, 1))</f>
        <v>0.7416836</v>
      </c>
    </row>
    <row r="24" spans="1:15" ht="19.899999999999999" customHeight="1">
      <c r="A24" s="12"/>
      <c r="B24" s="12"/>
      <c r="E24" s="42">
        <v>0.75</v>
      </c>
      <c r="F24" s="43">
        <f>(DGET(DATA, "Reference Load", criteria18))*(IF(Typeofresults="Aggregate", acctsemployed/1000, 1))</f>
        <v>2.7210830000000001</v>
      </c>
      <c r="G24" s="43">
        <f>(DGET(DATA, "Observed Load", criteria18))*(IF(Typeofresults="Aggregate", acctsemployed/1000, 1))</f>
        <v>2.249088</v>
      </c>
      <c r="H24" s="43">
        <f>(DGET(DATA, "Load Reduction", criteria18))*(IF(Typeofresults="Aggregate", acctsemployed/1000, 1))</f>
        <v>0.47199459999999999</v>
      </c>
      <c r="I24" s="44">
        <f t="shared" si="0"/>
        <v>0.17345836198307804</v>
      </c>
      <c r="J24" s="45">
        <f>DGET(DATA, "Temperature", criteria18)</f>
        <v>89.685000000000002</v>
      </c>
      <c r="K24" s="43">
        <f>(DGET(DATA, "PCTILE10", criteria18))*(IF(Typeofresults="Aggregate", acctsemployed/1000, 1))</f>
        <v>0.32710699999999998</v>
      </c>
      <c r="L24" s="43">
        <f>(DGET(DATA, "PCTILE30", criteria18))*(IF(Typeofresults="Aggregate", acctsemployed/1000, 1))</f>
        <v>0.41270780000000001</v>
      </c>
      <c r="M24" s="43">
        <f>(DGET(DATA, "PCTILE50", criteria18))*(IF(Typeofresults="Aggregate", acctsemployed/1000, 1))</f>
        <v>0.47199459999999999</v>
      </c>
      <c r="N24" s="43">
        <f>(DGET(DATA, "PCTILE70", criteria18))*(IF(Typeofresults="Aggregate", acctsemployed/1000, 1))</f>
        <v>0.53128149999999996</v>
      </c>
      <c r="O24" s="43">
        <f>(DGET(DATA, "PCTILE90", criteria18))*(IF(Typeofresults="Aggregate", acctsemployed/1000, 1))</f>
        <v>0.61688220000000005</v>
      </c>
    </row>
    <row r="25" spans="1:15" ht="19.899999999999999" customHeight="1">
      <c r="A25" s="12"/>
      <c r="B25" s="12"/>
      <c r="E25" s="38">
        <v>0.79166666666666696</v>
      </c>
      <c r="F25" s="39">
        <f>(DGET(DATA, "Reference Load", criteria19))*(IF(Typeofresults="Aggregate", acctsemployed/1000, 1))</f>
        <v>2.581134</v>
      </c>
      <c r="G25" s="39">
        <f>(DGET(DATA, "Observed Load", criteria19))*(IF(Typeofresults="Aggregate", acctsemployed/1000, 1))</f>
        <v>2.4726840000000001</v>
      </c>
      <c r="H25" s="39">
        <f>(DGET(DATA, "Load Reduction", criteria19))*(IF(Typeofresults="Aggregate", acctsemployed/1000, 1))</f>
        <v>0.1084499</v>
      </c>
      <c r="I25" s="40">
        <f t="shared" si="0"/>
        <v>4.2016377297730376E-2</v>
      </c>
      <c r="J25" s="41">
        <f>DGET(DATA, "Temperature", criteria19)</f>
        <v>86.665000000000006</v>
      </c>
      <c r="K25" s="39">
        <f>(DGET(DATA, "PCTILE10", criteria19))*(IF(Typeofresults="Aggregate", acctsemployed/1000, 1))</f>
        <v>-3.6437700000000003E-2</v>
      </c>
      <c r="L25" s="39">
        <f>(DGET(DATA, "PCTILE30", criteria19))*(IF(Typeofresults="Aggregate", acctsemployed/1000, 1))</f>
        <v>4.9163100000000001E-2</v>
      </c>
      <c r="M25" s="39">
        <f>(DGET(DATA, "PCTILE50", criteria19))*(IF(Typeofresults="Aggregate", acctsemployed/1000, 1))</f>
        <v>0.1084499</v>
      </c>
      <c r="N25" s="39">
        <f>(DGET(DATA, "PCTILE70", criteria19))*(IF(Typeofresults="Aggregate", acctsemployed/1000, 1))</f>
        <v>0.16773679999999999</v>
      </c>
      <c r="O25" s="39">
        <f>(DGET(DATA, "PCTILE90", criteria19))*(IF(Typeofresults="Aggregate", acctsemployed/1000, 1))</f>
        <v>0.25333749999999999</v>
      </c>
    </row>
    <row r="26" spans="1:15" ht="19.899999999999999" customHeight="1">
      <c r="E26" s="42">
        <v>0.83333333333333404</v>
      </c>
      <c r="F26" s="43">
        <f>(DGET(DATA, "Reference Load", criteria20))*(IF(Typeofresults="Aggregate", acctsemployed/1000, 1))</f>
        <v>2.3745120000000002</v>
      </c>
      <c r="G26" s="43">
        <f>(DGET(DATA, "Observed Load", criteria20))*(IF(Typeofresults="Aggregate", acctsemployed/1000, 1))</f>
        <v>2.4421529999999998</v>
      </c>
      <c r="H26" s="43">
        <f>(DGET(DATA, "Load Reduction", criteria20))*(IF(Typeofresults="Aggregate", acctsemployed/1000, 1))</f>
        <v>-6.7640800000000001E-2</v>
      </c>
      <c r="I26" s="44">
        <f t="shared" si="0"/>
        <v>-2.8486190004514609E-2</v>
      </c>
      <c r="J26" s="45">
        <f>DGET(DATA, "Temperature", criteria20)</f>
        <v>82.465000000000003</v>
      </c>
      <c r="K26" s="43">
        <f>(DGET(DATA, "PCTILE10", criteria20))*(IF(Typeofresults="Aggregate", acctsemployed/1000, 1))</f>
        <v>-0.21252840000000001</v>
      </c>
      <c r="L26" s="43">
        <f>(DGET(DATA, "PCTILE30", criteria20))*(IF(Typeofresults="Aggregate", acctsemployed/1000, 1))</f>
        <v>-0.1269276</v>
      </c>
      <c r="M26" s="43">
        <f>(DGET(DATA, "PCTILE50", criteria20))*(IF(Typeofresults="Aggregate", acctsemployed/1000, 1))</f>
        <v>-6.7640800000000001E-2</v>
      </c>
      <c r="N26" s="43">
        <f>(DGET(DATA, "PCTILE70", criteria20))*(IF(Typeofresults="Aggregate", acctsemployed/1000, 1))</f>
        <v>-8.3540000000000003E-3</v>
      </c>
      <c r="O26" s="43">
        <f>(DGET(DATA, "PCTILE90", criteria20))*(IF(Typeofresults="Aggregate", acctsemployed/1000, 1))</f>
        <v>7.7246800000000004E-2</v>
      </c>
    </row>
    <row r="27" spans="1:15" ht="19.899999999999999" customHeight="1">
      <c r="A27" s="12"/>
      <c r="B27" s="12"/>
      <c r="C27" s="13"/>
      <c r="E27" s="38">
        <v>0.875</v>
      </c>
      <c r="F27" s="39">
        <f>(DGET(DATA, "Reference Load", criteria21))*(IF(Typeofresults="Aggregate", acctsemployed/1000, 1))</f>
        <v>2.16405</v>
      </c>
      <c r="G27" s="39">
        <f>(DGET(DATA, "Observed Load", criteria21))*(IF(Typeofresults="Aggregate", acctsemployed/1000, 1))</f>
        <v>2.362053</v>
      </c>
      <c r="H27" s="39">
        <f>(DGET(DATA, "Load Reduction", criteria21))*(IF(Typeofresults="Aggregate", acctsemployed/1000, 1))</f>
        <v>-0.19800329999999999</v>
      </c>
      <c r="I27" s="40">
        <f t="shared" si="0"/>
        <v>-9.1496638247729953E-2</v>
      </c>
      <c r="J27" s="41">
        <f>DGET(DATA, "Temperature", criteria21)</f>
        <v>77.709999999999994</v>
      </c>
      <c r="K27" s="39">
        <f>(DGET(DATA, "PCTILE10", criteria21))*(IF(Typeofresults="Aggregate", acctsemployed/1000, 1))</f>
        <v>-0.3428909</v>
      </c>
      <c r="L27" s="39">
        <f>(DGET(DATA, "PCTILE30", criteria21))*(IF(Typeofresults="Aggregate", acctsemployed/1000, 1))</f>
        <v>-0.25729010000000002</v>
      </c>
      <c r="M27" s="39">
        <f>(DGET(DATA, "PCTILE50", criteria21))*(IF(Typeofresults="Aggregate", acctsemployed/1000, 1))</f>
        <v>-0.19800329999999999</v>
      </c>
      <c r="N27" s="39">
        <f>(DGET(DATA, "PCTILE70", criteria21))*(IF(Typeofresults="Aggregate", acctsemployed/1000, 1))</f>
        <v>-0.13871649999999999</v>
      </c>
      <c r="O27" s="39">
        <f>(DGET(DATA, "PCTILE90", criteria21))*(IF(Typeofresults="Aggregate", acctsemployed/1000, 1))</f>
        <v>-5.3115700000000002E-2</v>
      </c>
    </row>
    <row r="28" spans="1:15" ht="19.899999999999999" customHeight="1">
      <c r="C28" s="13"/>
      <c r="D28" s="14"/>
      <c r="E28" s="42">
        <v>0.91666666666666696</v>
      </c>
      <c r="F28" s="43">
        <f>(DGET(DATA, "Reference Load", criteria22))*(IF(Typeofresults="Aggregate", acctsemployed/1000, 1))</f>
        <v>1.9038040000000001</v>
      </c>
      <c r="G28" s="43">
        <f>(DGET(DATA, "Observed Load", criteria22))*(IF(Typeofresults="Aggregate", acctsemployed/1000, 1))</f>
        <v>2.1793239999999998</v>
      </c>
      <c r="H28" s="43">
        <f>(DGET(DATA, "Load Reduction", criteria22))*(IF(Typeofresults="Aggregate", acctsemployed/1000, 1))</f>
        <v>-0.27551959999999998</v>
      </c>
      <c r="I28" s="44">
        <f t="shared" si="0"/>
        <v>-0.14472056997464022</v>
      </c>
      <c r="J28" s="45">
        <f>DGET(DATA, "Temperature", criteria22)</f>
        <v>74.069999999999993</v>
      </c>
      <c r="K28" s="43">
        <f>(DGET(DATA, "PCTILE10", criteria22))*(IF(Typeofresults="Aggregate", acctsemployed/1000, 1))</f>
        <v>-0.42040719999999998</v>
      </c>
      <c r="L28" s="43">
        <f>(DGET(DATA, "PCTILE30", criteria22))*(IF(Typeofresults="Aggregate", acctsemployed/1000, 1))</f>
        <v>-0.3348064</v>
      </c>
      <c r="M28" s="43">
        <f>(DGET(DATA, "PCTILE50", criteria22))*(IF(Typeofresults="Aggregate", acctsemployed/1000, 1))</f>
        <v>-0.27551959999999998</v>
      </c>
      <c r="N28" s="43">
        <f>(DGET(DATA, "PCTILE70", criteria22))*(IF(Typeofresults="Aggregate", acctsemployed/1000, 1))</f>
        <v>-0.2162328</v>
      </c>
      <c r="O28" s="43">
        <f>(DGET(DATA, "PCTILE90", criteria22))*(IF(Typeofresults="Aggregate", acctsemployed/1000, 1))</f>
        <v>-0.130632</v>
      </c>
    </row>
    <row r="29" spans="1:15" ht="19.899999999999999" customHeight="1">
      <c r="E29" s="38">
        <v>0.95833333333333404</v>
      </c>
      <c r="F29" s="39">
        <f>(DGET(DATA, "Reference Load", criteria23))*(IF(Typeofresults="Aggregate", acctsemployed/1000, 1))</f>
        <v>1.5750660000000001</v>
      </c>
      <c r="G29" s="39">
        <f>(DGET(DATA, "Observed Load", criteria23))*(IF(Typeofresults="Aggregate", acctsemployed/1000, 1))</f>
        <v>1.849631</v>
      </c>
      <c r="H29" s="39">
        <f>(DGET(DATA, "Load Reduction", criteria23))*(IF(Typeofresults="Aggregate", acctsemployed/1000, 1))</f>
        <v>-0.27456439999999999</v>
      </c>
      <c r="I29" s="40">
        <f t="shared" si="0"/>
        <v>-0.17431929836590973</v>
      </c>
      <c r="J29" s="41">
        <f>DGET(DATA, "Temperature", criteria23)</f>
        <v>71.545000000000002</v>
      </c>
      <c r="K29" s="39">
        <f>(DGET(DATA, "PCTILE10", criteria23))*(IF(Typeofresults="Aggregate", acctsemployed/1000, 1))</f>
        <v>-0.41945199999999999</v>
      </c>
      <c r="L29" s="39">
        <f>(DGET(DATA, "PCTILE30", criteria23))*(IF(Typeofresults="Aggregate", acctsemployed/1000, 1))</f>
        <v>-0.33385120000000001</v>
      </c>
      <c r="M29" s="39">
        <f>(DGET(DATA, "PCTILE50", criteria23))*(IF(Typeofresults="Aggregate", acctsemployed/1000, 1))</f>
        <v>-0.27456439999999999</v>
      </c>
      <c r="N29" s="39">
        <f>(DGET(DATA, "PCTILE70", criteria23))*(IF(Typeofresults="Aggregate", acctsemployed/1000, 1))</f>
        <v>-0.21527760000000001</v>
      </c>
      <c r="O29" s="39">
        <f>(DGET(DATA, "PCTILE90", criteria23))*(IF(Typeofresults="Aggregate", acctsemployed/1000, 1))</f>
        <v>-0.12967680000000001</v>
      </c>
    </row>
    <row r="30" spans="1:15" ht="19.899999999999999" customHeight="1" thickBot="1">
      <c r="E30" s="46">
        <v>1</v>
      </c>
      <c r="F30" s="43">
        <f>(DGET(DATA, "Reference Load", criteria24))*(IF(Typeofresults="Aggregate", acctsemployed/1000, 1))</f>
        <v>1.252138</v>
      </c>
      <c r="G30" s="43">
        <f>(DGET(DATA, "Observed Load", criteria24))*(IF(Typeofresults="Aggregate", acctsemployed/1000, 1))</f>
        <v>1.464885</v>
      </c>
      <c r="H30" s="43">
        <f>(DGET(DATA, "Load Reduction", criteria24))*(IF(Typeofresults="Aggregate", acctsemployed/1000, 1))</f>
        <v>-0.21274789999999999</v>
      </c>
      <c r="I30" s="44">
        <f t="shared" si="0"/>
        <v>-0.1699077098530673</v>
      </c>
      <c r="J30" s="45">
        <f>DGET(DATA, "Temperature", criteria24)</f>
        <v>69.7</v>
      </c>
      <c r="K30" s="43">
        <f>(DGET(DATA, "PCTILE10", criteria24))*(IF(Typeofresults="Aggregate", acctsemployed/1000, 1))</f>
        <v>-0.3576355</v>
      </c>
      <c r="L30" s="43">
        <f>(DGET(DATA, "PCTILE30", criteria24))*(IF(Typeofresults="Aggregate", acctsemployed/1000, 1))</f>
        <v>-0.27203480000000002</v>
      </c>
      <c r="M30" s="43">
        <f>(DGET(DATA, "PCTILE50", criteria24))*(IF(Typeofresults="Aggregate", acctsemployed/1000, 1))</f>
        <v>-0.21274789999999999</v>
      </c>
      <c r="N30" s="43">
        <f>(DGET(DATA, "PCTILE70", criteria24))*(IF(Typeofresults="Aggregate", acctsemployed/1000, 1))</f>
        <v>-0.15346109999999999</v>
      </c>
      <c r="O30" s="43">
        <f>(DGET(DATA, "PCTILE90", criteria24))*(IF(Typeofresults="Aggregate", acctsemployed/1000, 1))</f>
        <v>-6.7860299999999998E-2</v>
      </c>
    </row>
    <row r="31" spans="1:15" ht="34.9" customHeight="1" thickBot="1">
      <c r="E31" s="86"/>
      <c r="F31" s="86" t="str">
        <f>IF(Typeofresults="Aggregate", "Reference Energy Use (MWh)", "Reference Energy Use (kWh)")</f>
        <v>Reference Energy Use (kWh)</v>
      </c>
      <c r="G31" s="86" t="s">
        <v>24</v>
      </c>
      <c r="H31" s="86" t="s">
        <v>25</v>
      </c>
      <c r="I31" s="88" t="s">
        <v>36</v>
      </c>
      <c r="J31" s="86" t="s">
        <v>18</v>
      </c>
      <c r="K31" s="83" t="s">
        <v>7</v>
      </c>
      <c r="L31" s="84"/>
      <c r="M31" s="84"/>
      <c r="N31" s="84"/>
      <c r="O31" s="85"/>
    </row>
    <row r="32" spans="1:15" ht="13.5" thickBot="1">
      <c r="E32" s="87"/>
      <c r="F32" s="87"/>
      <c r="G32" s="87"/>
      <c r="H32" s="87"/>
      <c r="I32" s="89"/>
      <c r="J32" s="87"/>
      <c r="K32" s="37" t="s">
        <v>9</v>
      </c>
      <c r="L32" s="37" t="s">
        <v>10</v>
      </c>
      <c r="M32" s="37" t="s">
        <v>11</v>
      </c>
      <c r="N32" s="37" t="s">
        <v>12</v>
      </c>
      <c r="O32" s="37" t="s">
        <v>13</v>
      </c>
    </row>
    <row r="33" spans="4:15">
      <c r="D33" s="11"/>
      <c r="E33" s="77" t="s">
        <v>14</v>
      </c>
      <c r="F33" s="78">
        <f>SUM(F7:F30)</f>
        <v>40.706973400000003</v>
      </c>
      <c r="G33" s="78">
        <f>SUM(G7:G30)</f>
        <v>39.865797000000008</v>
      </c>
      <c r="H33" s="78">
        <f>SUM(H7:H30)</f>
        <v>0.8411749999999999</v>
      </c>
      <c r="I33" s="79">
        <f>H33/F33</f>
        <v>2.0664149892313043E-2</v>
      </c>
      <c r="J33" s="80">
        <v>130.93280792236328</v>
      </c>
      <c r="K33" s="81">
        <f>$H33+NORMSINV(0.1)*(DSUM(DATA, "variance", criteriadaily)^0.5)/24</f>
        <v>0.14905805100556657</v>
      </c>
      <c r="L33" s="81">
        <f>$H33+NORMSINV(0.3)*(DSUM(DATA, "variance", criteriadaily)^0.5)/24</f>
        <v>0.55796635458558752</v>
      </c>
      <c r="M33" s="81">
        <f>$H33+NORMSINV(0.5)*(DSUM(DATA, "variance", criteriadaily)^0.5)/24</f>
        <v>0.84117499999999978</v>
      </c>
      <c r="N33" s="81">
        <f>$H33+NORMSINV(0.7)*(DSUM(DATA, "variance", criteriadaily)^0.5)/24</f>
        <v>1.124383645414412</v>
      </c>
      <c r="O33" s="81">
        <f>$H33+NORMSINV(0.9)*(DSUM(DATA, "variance", criteriadaily)^0.5)/24</f>
        <v>1.5332919489944332</v>
      </c>
    </row>
    <row r="34" spans="4:15" ht="13.5" thickBot="1">
      <c r="D34" s="11"/>
      <c r="E34" s="47"/>
      <c r="F34" s="48"/>
      <c r="G34" s="48"/>
      <c r="H34" s="49"/>
      <c r="I34" s="50"/>
      <c r="J34" s="51"/>
      <c r="K34" s="49"/>
      <c r="L34" s="49"/>
      <c r="M34" s="49"/>
      <c r="N34" s="49"/>
      <c r="O34" s="49"/>
    </row>
    <row r="35" spans="4:15" ht="13.5" thickTop="1"/>
    <row r="38" spans="4:15">
      <c r="I38" s="28"/>
      <c r="J38" s="28"/>
    </row>
    <row r="40" spans="4:15" ht="15.75">
      <c r="E40" s="29"/>
      <c r="F40" s="30"/>
      <c r="G40" s="30"/>
      <c r="H40" s="30"/>
      <c r="I40" s="32"/>
      <c r="J40" s="31"/>
      <c r="K40" s="30"/>
      <c r="L40" s="30"/>
      <c r="M40" s="30"/>
      <c r="N40" s="30"/>
      <c r="O40" s="30"/>
    </row>
    <row r="41" spans="4:15" ht="15.75">
      <c r="E41" s="29"/>
      <c r="F41" s="30"/>
      <c r="G41" s="30"/>
      <c r="H41" s="30"/>
      <c r="I41" s="32"/>
      <c r="J41" s="31"/>
      <c r="K41" s="30"/>
      <c r="L41" s="30"/>
      <c r="M41" s="30"/>
      <c r="N41" s="30"/>
      <c r="O41" s="30"/>
    </row>
    <row r="42" spans="4:15" ht="15.75">
      <c r="E42" s="29"/>
      <c r="F42" s="30"/>
      <c r="G42" s="30"/>
      <c r="H42" s="30"/>
      <c r="I42" s="32"/>
      <c r="J42" s="31"/>
      <c r="K42" s="30"/>
      <c r="L42" s="30"/>
      <c r="M42" s="30"/>
      <c r="N42" s="30"/>
      <c r="O42" s="30"/>
    </row>
    <row r="43" spans="4:15" ht="15.75">
      <c r="E43" s="29"/>
      <c r="F43" s="30"/>
      <c r="G43" s="30"/>
      <c r="H43" s="30"/>
      <c r="I43" s="32"/>
      <c r="J43" s="31"/>
      <c r="K43" s="30"/>
      <c r="L43" s="30"/>
      <c r="M43" s="30"/>
      <c r="N43" s="30"/>
      <c r="O43" s="30"/>
    </row>
    <row r="44" spans="4:15" ht="15.75">
      <c r="E44" s="29"/>
      <c r="F44" s="30"/>
      <c r="G44" s="30"/>
      <c r="H44" s="30"/>
      <c r="I44" s="32"/>
      <c r="J44" s="31"/>
      <c r="K44" s="30"/>
      <c r="L44" s="30"/>
      <c r="M44" s="30"/>
      <c r="N44" s="30"/>
      <c r="O44" s="30"/>
    </row>
    <row r="45" spans="4:15" ht="15.75">
      <c r="E45" s="29"/>
      <c r="F45" s="30"/>
      <c r="G45" s="30"/>
      <c r="H45" s="30"/>
      <c r="I45" s="32"/>
      <c r="J45" s="31"/>
      <c r="K45" s="30"/>
      <c r="L45" s="30"/>
      <c r="M45" s="30"/>
      <c r="N45" s="30"/>
      <c r="O45" s="30"/>
    </row>
    <row r="46" spans="4:15" ht="15.75">
      <c r="E46" s="29"/>
      <c r="F46" s="30"/>
      <c r="G46" s="30"/>
      <c r="H46" s="30"/>
      <c r="I46" s="32"/>
      <c r="J46" s="31"/>
      <c r="K46" s="30"/>
      <c r="L46" s="30"/>
      <c r="M46" s="30"/>
      <c r="N46" s="30"/>
      <c r="O46" s="30"/>
    </row>
    <row r="47" spans="4:15" ht="15.75">
      <c r="E47" s="29"/>
      <c r="F47" s="30"/>
      <c r="G47" s="30"/>
      <c r="H47" s="30"/>
      <c r="I47" s="32"/>
      <c r="J47" s="31"/>
      <c r="K47" s="30"/>
      <c r="L47" s="30"/>
      <c r="M47" s="30"/>
      <c r="N47" s="30"/>
      <c r="O47" s="30"/>
    </row>
    <row r="48" spans="4:15" ht="15.75">
      <c r="E48" s="29"/>
      <c r="F48" s="30"/>
      <c r="G48" s="30"/>
      <c r="H48" s="30"/>
      <c r="I48" s="32"/>
      <c r="J48" s="31"/>
      <c r="K48" s="30"/>
      <c r="L48" s="30"/>
      <c r="M48" s="30"/>
      <c r="N48" s="30"/>
      <c r="O48" s="30"/>
    </row>
    <row r="49" spans="5:15" ht="15.75">
      <c r="E49" s="29"/>
      <c r="F49" s="30"/>
      <c r="G49" s="30"/>
      <c r="H49" s="30"/>
      <c r="I49" s="32"/>
      <c r="J49" s="31"/>
      <c r="K49" s="30"/>
      <c r="L49" s="30"/>
      <c r="M49" s="30"/>
      <c r="N49" s="30"/>
      <c r="O49" s="30"/>
    </row>
    <row r="50" spans="5:15" ht="15.75">
      <c r="E50" s="29"/>
      <c r="F50" s="30"/>
      <c r="G50" s="30"/>
      <c r="H50" s="30"/>
      <c r="I50" s="32"/>
      <c r="J50" s="31"/>
      <c r="K50" s="30"/>
      <c r="L50" s="30"/>
      <c r="M50" s="30"/>
      <c r="N50" s="30"/>
      <c r="O50" s="30"/>
    </row>
    <row r="51" spans="5:15" ht="15.75">
      <c r="E51" s="29"/>
      <c r="F51" s="30"/>
      <c r="G51" s="30"/>
      <c r="H51" s="30"/>
      <c r="I51" s="32"/>
      <c r="J51" s="31"/>
      <c r="K51" s="30"/>
      <c r="L51" s="30"/>
      <c r="M51" s="30"/>
      <c r="N51" s="30"/>
      <c r="O51" s="30"/>
    </row>
    <row r="52" spans="5:15" ht="15.75">
      <c r="E52" s="29"/>
      <c r="F52" s="30"/>
      <c r="G52" s="30"/>
      <c r="H52" s="30"/>
      <c r="I52" s="32"/>
      <c r="J52" s="31"/>
      <c r="K52" s="30"/>
      <c r="L52" s="30"/>
      <c r="M52" s="30"/>
      <c r="N52" s="30"/>
      <c r="O52" s="30"/>
    </row>
    <row r="53" spans="5:15" ht="15.75">
      <c r="E53" s="29"/>
      <c r="F53" s="30"/>
      <c r="G53" s="30"/>
      <c r="H53" s="30"/>
      <c r="I53" s="32"/>
      <c r="J53" s="31"/>
      <c r="K53" s="30"/>
      <c r="L53" s="30"/>
      <c r="M53" s="30"/>
      <c r="N53" s="30"/>
      <c r="O53" s="30"/>
    </row>
    <row r="54" spans="5:15" ht="15.75">
      <c r="E54" s="29"/>
      <c r="F54" s="30"/>
      <c r="G54" s="30"/>
      <c r="H54" s="30"/>
      <c r="I54" s="32"/>
      <c r="J54" s="31"/>
      <c r="K54" s="30"/>
      <c r="L54" s="30"/>
      <c r="M54" s="30"/>
      <c r="N54" s="30"/>
      <c r="O54" s="30"/>
    </row>
    <row r="55" spans="5:15" ht="15.75">
      <c r="E55" s="29"/>
      <c r="F55" s="30"/>
      <c r="G55" s="30"/>
      <c r="H55" s="30"/>
      <c r="I55" s="32"/>
      <c r="J55" s="31"/>
      <c r="K55" s="30"/>
      <c r="L55" s="30"/>
      <c r="M55" s="30"/>
      <c r="N55" s="30"/>
      <c r="O55" s="30"/>
    </row>
    <row r="56" spans="5:15" ht="15.75">
      <c r="E56" s="29"/>
      <c r="F56" s="30"/>
      <c r="G56" s="30"/>
      <c r="H56" s="30"/>
      <c r="I56" s="32"/>
      <c r="J56" s="31"/>
      <c r="K56" s="30"/>
      <c r="L56" s="30"/>
      <c r="M56" s="30"/>
      <c r="N56" s="30"/>
      <c r="O56" s="30"/>
    </row>
    <row r="57" spans="5:15" ht="15.75">
      <c r="E57" s="29"/>
      <c r="F57" s="30"/>
      <c r="G57" s="30"/>
      <c r="H57" s="30"/>
      <c r="I57" s="32"/>
      <c r="J57" s="31"/>
      <c r="K57" s="30"/>
      <c r="L57" s="30"/>
      <c r="M57" s="30"/>
      <c r="N57" s="30"/>
      <c r="O57" s="30"/>
    </row>
    <row r="58" spans="5:15" ht="15.75">
      <c r="E58" s="29"/>
      <c r="F58" s="30"/>
      <c r="G58" s="30"/>
      <c r="H58" s="30"/>
      <c r="I58" s="32"/>
      <c r="J58" s="31"/>
      <c r="K58" s="30"/>
      <c r="L58" s="30"/>
      <c r="M58" s="30"/>
      <c r="N58" s="30"/>
      <c r="O58" s="30"/>
    </row>
    <row r="59" spans="5:15" ht="15.75">
      <c r="E59" s="29"/>
      <c r="F59" s="30"/>
      <c r="G59" s="30"/>
      <c r="H59" s="30"/>
      <c r="I59" s="32"/>
      <c r="J59" s="31"/>
      <c r="K59" s="30"/>
      <c r="L59" s="30"/>
      <c r="M59" s="30"/>
      <c r="N59" s="30"/>
      <c r="O59" s="30"/>
    </row>
    <row r="60" spans="5:15" ht="15.75">
      <c r="E60" s="29"/>
      <c r="F60" s="30"/>
      <c r="G60" s="30"/>
      <c r="H60" s="30"/>
      <c r="I60" s="32"/>
      <c r="J60" s="31"/>
      <c r="K60" s="30"/>
      <c r="L60" s="30"/>
      <c r="M60" s="30"/>
      <c r="N60" s="30"/>
      <c r="O60" s="30"/>
    </row>
    <row r="61" spans="5:15" ht="15.75">
      <c r="E61" s="29"/>
      <c r="F61" s="30"/>
      <c r="G61" s="30"/>
      <c r="H61" s="30"/>
      <c r="I61" s="32"/>
      <c r="J61" s="31"/>
      <c r="K61" s="30"/>
      <c r="L61" s="30"/>
      <c r="M61" s="30"/>
      <c r="N61" s="30"/>
      <c r="O61" s="30"/>
    </row>
    <row r="62" spans="5:15" ht="15.75">
      <c r="E62" s="29"/>
      <c r="F62" s="30"/>
      <c r="G62" s="30"/>
      <c r="H62" s="30"/>
      <c r="I62" s="32"/>
      <c r="J62" s="31"/>
      <c r="K62" s="30"/>
      <c r="L62" s="30"/>
      <c r="M62" s="30"/>
      <c r="N62" s="30"/>
      <c r="O62" s="30"/>
    </row>
    <row r="63" spans="5:15" ht="15.75">
      <c r="E63" s="29"/>
      <c r="F63" s="30"/>
      <c r="G63" s="30"/>
      <c r="H63" s="30"/>
      <c r="I63" s="32"/>
      <c r="J63" s="31"/>
      <c r="K63" s="30"/>
      <c r="L63" s="30"/>
      <c r="M63" s="30"/>
      <c r="N63" s="30"/>
      <c r="O63" s="30"/>
    </row>
    <row r="64" spans="5:15" ht="15.75">
      <c r="E64" s="29"/>
      <c r="F64" s="30"/>
      <c r="G64" s="30"/>
      <c r="H64" s="30"/>
      <c r="I64" s="32"/>
      <c r="J64" s="31"/>
      <c r="K64" s="30"/>
      <c r="L64" s="30"/>
      <c r="M64" s="30"/>
      <c r="N64" s="30"/>
      <c r="O64" s="30"/>
    </row>
  </sheetData>
  <protectedRanges>
    <protectedRange password="DD26" sqref="E5:O34 E41:O64" name="Range3"/>
    <protectedRange password="DD26" sqref="B12:B16" name="Range2"/>
    <protectedRange password="DD26" sqref="B5:B9" name="Range1"/>
  </protectedRanges>
  <mergeCells count="13">
    <mergeCell ref="K31:O31"/>
    <mergeCell ref="F31:F32"/>
    <mergeCell ref="G31:G32"/>
    <mergeCell ref="H31:H32"/>
    <mergeCell ref="E31:E32"/>
    <mergeCell ref="J31:J32"/>
    <mergeCell ref="I31:I32"/>
    <mergeCell ref="E5:E6"/>
    <mergeCell ref="F5:F6"/>
    <mergeCell ref="G5:G6"/>
    <mergeCell ref="J5:J6"/>
    <mergeCell ref="I5:I6"/>
    <mergeCell ref="H5:H6"/>
  </mergeCells>
  <phoneticPr fontId="2" type="noConversion"/>
  <dataValidations count="5">
    <dataValidation type="list" allowBlank="1" showInputMessage="1" showErrorMessage="1" sqref="B6">
      <formula1>daytypelist</formula1>
    </dataValidation>
    <dataValidation type="list" allowBlank="1" showInputMessage="1" showErrorMessage="1" sqref="B9">
      <formula1>lcalist</formula1>
    </dataValidation>
    <dataValidation type="list" allowBlank="1" showInputMessage="1" showErrorMessage="1" sqref="B5">
      <formula1>"Aggregate, Average Customer"</formula1>
    </dataValidation>
    <dataValidation type="list" allowBlank="1" showInputMessage="1" showErrorMessage="1" sqref="B7">
      <formula1>"1-in-2, 1-in-10"</formula1>
    </dataValidation>
    <dataValidation type="list" allowBlank="1" showInputMessage="1" showErrorMessage="1" sqref="B8">
      <formula1>yearlist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8799"/>
  <sheetViews>
    <sheetView topLeftCell="D1" workbookViewId="0">
      <selection activeCell="D1" sqref="D1"/>
    </sheetView>
  </sheetViews>
  <sheetFormatPr defaultRowHeight="12.75"/>
  <cols>
    <col min="1" max="1" width="16.85546875" style="22" bestFit="1" customWidth="1"/>
    <col min="2" max="2" width="19.85546875" customWidth="1"/>
    <col min="3" max="3" width="23.85546875" customWidth="1"/>
  </cols>
  <sheetData>
    <row r="1" spans="1:18" s="23" customFormat="1" ht="47.25">
      <c r="A1" s="35" t="s">
        <v>40</v>
      </c>
      <c r="B1" s="35" t="s">
        <v>41</v>
      </c>
      <c r="C1" s="35" t="s">
        <v>39</v>
      </c>
      <c r="D1" s="35" t="s">
        <v>27</v>
      </c>
      <c r="E1" s="35" t="s">
        <v>31</v>
      </c>
      <c r="F1" s="35" t="s">
        <v>30</v>
      </c>
      <c r="G1" s="35" t="s">
        <v>32</v>
      </c>
      <c r="H1" s="35" t="s">
        <v>33</v>
      </c>
      <c r="I1" s="35" t="s">
        <v>0</v>
      </c>
      <c r="J1" s="35" t="s">
        <v>1</v>
      </c>
      <c r="K1" s="35" t="s">
        <v>2</v>
      </c>
      <c r="L1" s="35" t="s">
        <v>3</v>
      </c>
      <c r="M1" s="35" t="s">
        <v>4</v>
      </c>
      <c r="N1" s="35" t="s">
        <v>6</v>
      </c>
      <c r="O1" s="34" t="s">
        <v>5</v>
      </c>
      <c r="P1" s="34" t="s">
        <v>62</v>
      </c>
      <c r="Q1" s="34" t="s">
        <v>43</v>
      </c>
    </row>
    <row r="2" spans="1:18">
      <c r="A2" s="63" t="s">
        <v>61</v>
      </c>
      <c r="B2" s="63" t="s">
        <v>44</v>
      </c>
      <c r="C2" s="63" t="s">
        <v>45</v>
      </c>
      <c r="D2" s="63">
        <v>1</v>
      </c>
      <c r="E2" s="63">
        <v>1.3340529999999999</v>
      </c>
      <c r="F2" s="63">
        <v>1.112895</v>
      </c>
      <c r="G2" s="63">
        <v>-0.22115789999999999</v>
      </c>
      <c r="H2" s="63">
        <v>70.754999999999995</v>
      </c>
      <c r="I2" s="63">
        <v>-0.36604550000000002</v>
      </c>
      <c r="J2" s="63">
        <v>-0.28044469999999999</v>
      </c>
      <c r="K2" s="63">
        <v>-0.22115789999999999</v>
      </c>
      <c r="L2" s="63">
        <v>-0.16187109999999999</v>
      </c>
      <c r="M2" s="63">
        <v>-7.6270299999999999E-2</v>
      </c>
      <c r="N2" s="63">
        <v>66823</v>
      </c>
      <c r="O2">
        <v>0.1130564</v>
      </c>
      <c r="P2" s="63">
        <v>7</v>
      </c>
      <c r="Q2" s="63">
        <v>1.2781749580960001E-2</v>
      </c>
      <c r="R2" s="63"/>
    </row>
    <row r="3" spans="1:18">
      <c r="A3" s="63" t="s">
        <v>61</v>
      </c>
      <c r="B3" s="63" t="s">
        <v>44</v>
      </c>
      <c r="C3" s="63" t="s">
        <v>45</v>
      </c>
      <c r="D3" s="63">
        <v>2</v>
      </c>
      <c r="E3" s="63">
        <v>1.2211939999999999</v>
      </c>
      <c r="F3" s="63">
        <v>0.97952930000000005</v>
      </c>
      <c r="G3" s="63">
        <v>-0.24166460000000001</v>
      </c>
      <c r="H3" s="63">
        <v>69.515000000000001</v>
      </c>
      <c r="I3" s="63">
        <v>-0.38655220000000001</v>
      </c>
      <c r="J3" s="63">
        <v>-0.30095139999999998</v>
      </c>
      <c r="K3" s="63">
        <v>-0.24166460000000001</v>
      </c>
      <c r="L3" s="63">
        <v>-0.18237780000000001</v>
      </c>
      <c r="M3" s="63">
        <v>-9.6777000000000002E-2</v>
      </c>
      <c r="N3" s="63">
        <v>66823</v>
      </c>
      <c r="O3">
        <v>0.1130564</v>
      </c>
      <c r="P3" s="63">
        <v>7</v>
      </c>
      <c r="Q3" s="63">
        <v>1.2781749580960001E-2</v>
      </c>
      <c r="R3" s="63"/>
    </row>
    <row r="4" spans="1:18">
      <c r="A4" s="63" t="s">
        <v>61</v>
      </c>
      <c r="B4" s="63" t="s">
        <v>44</v>
      </c>
      <c r="C4" s="63" t="s">
        <v>45</v>
      </c>
      <c r="D4" s="63">
        <v>3</v>
      </c>
      <c r="E4" s="63">
        <v>1.131121</v>
      </c>
      <c r="F4" s="63">
        <v>0.89902990000000005</v>
      </c>
      <c r="G4" s="63">
        <v>-0.23209150000000001</v>
      </c>
      <c r="H4" s="63">
        <v>68.64</v>
      </c>
      <c r="I4" s="63">
        <v>-0.37697910000000001</v>
      </c>
      <c r="J4" s="63">
        <v>-0.29137839999999998</v>
      </c>
      <c r="K4" s="63">
        <v>-0.23209150000000001</v>
      </c>
      <c r="L4" s="63">
        <v>-0.17280470000000001</v>
      </c>
      <c r="M4" s="63">
        <v>-8.7203900000000001E-2</v>
      </c>
      <c r="N4" s="63">
        <v>66823</v>
      </c>
      <c r="O4">
        <v>0.1130564</v>
      </c>
      <c r="P4" s="63">
        <v>7</v>
      </c>
      <c r="Q4" s="63">
        <v>1.2781749580960001E-2</v>
      </c>
      <c r="R4" s="63"/>
    </row>
    <row r="5" spans="1:18">
      <c r="A5" s="63" t="s">
        <v>61</v>
      </c>
      <c r="B5" s="63" t="s">
        <v>44</v>
      </c>
      <c r="C5" s="63" t="s">
        <v>45</v>
      </c>
      <c r="D5" s="63">
        <v>4</v>
      </c>
      <c r="E5" s="63">
        <v>1.0870200000000001</v>
      </c>
      <c r="F5" s="63">
        <v>0.89001350000000001</v>
      </c>
      <c r="G5" s="63">
        <v>-0.1970064</v>
      </c>
      <c r="H5" s="63">
        <v>67.63</v>
      </c>
      <c r="I5" s="63">
        <v>-0.34189399999999998</v>
      </c>
      <c r="J5" s="63">
        <v>-0.2562932</v>
      </c>
      <c r="K5" s="63">
        <v>-0.1970064</v>
      </c>
      <c r="L5" s="63">
        <v>-0.1377196</v>
      </c>
      <c r="M5" s="63">
        <v>-5.21188E-2</v>
      </c>
      <c r="N5" s="63">
        <v>66823</v>
      </c>
      <c r="O5">
        <v>0.1130564</v>
      </c>
      <c r="P5" s="63">
        <v>7</v>
      </c>
      <c r="Q5" s="63">
        <v>1.2781749580960001E-2</v>
      </c>
      <c r="R5" s="63"/>
    </row>
    <row r="6" spans="1:18">
      <c r="A6" s="63" t="s">
        <v>61</v>
      </c>
      <c r="B6" s="63" t="s">
        <v>44</v>
      </c>
      <c r="C6" s="63" t="s">
        <v>45</v>
      </c>
      <c r="D6" s="63">
        <v>5</v>
      </c>
      <c r="E6" s="63">
        <v>1.0940209999999999</v>
      </c>
      <c r="F6" s="63">
        <v>0.86816289999999996</v>
      </c>
      <c r="G6" s="63">
        <v>-0.22585769999999999</v>
      </c>
      <c r="H6" s="63">
        <v>66.864999999999995</v>
      </c>
      <c r="I6" s="63">
        <v>-0.3707453</v>
      </c>
      <c r="J6" s="63">
        <v>-0.28514450000000002</v>
      </c>
      <c r="K6" s="63">
        <v>-0.22585769999999999</v>
      </c>
      <c r="L6" s="63">
        <v>-0.16657079999999999</v>
      </c>
      <c r="M6" s="63">
        <v>-8.0970100000000003E-2</v>
      </c>
      <c r="N6" s="63">
        <v>66823</v>
      </c>
      <c r="O6">
        <v>0.1130564</v>
      </c>
      <c r="P6" s="63">
        <v>7</v>
      </c>
      <c r="Q6" s="63">
        <v>1.2781749580960001E-2</v>
      </c>
      <c r="R6" s="63"/>
    </row>
    <row r="7" spans="1:18">
      <c r="A7" s="63" t="s">
        <v>61</v>
      </c>
      <c r="B7" s="63" t="s">
        <v>44</v>
      </c>
      <c r="C7" s="63" t="s">
        <v>45</v>
      </c>
      <c r="D7" s="63">
        <v>6</v>
      </c>
      <c r="E7" s="63">
        <v>1.1466940000000001</v>
      </c>
      <c r="F7" s="63">
        <v>0.89477410000000002</v>
      </c>
      <c r="G7" s="63">
        <v>-0.25192029999999999</v>
      </c>
      <c r="H7" s="63">
        <v>66.180000000000007</v>
      </c>
      <c r="I7" s="63">
        <v>-0.39680789999999999</v>
      </c>
      <c r="J7" s="63">
        <v>-0.31120710000000001</v>
      </c>
      <c r="K7" s="63">
        <v>-0.25192029999999999</v>
      </c>
      <c r="L7" s="63">
        <v>-0.19263350000000001</v>
      </c>
      <c r="M7" s="63">
        <v>-0.10703269999999999</v>
      </c>
      <c r="N7" s="63">
        <v>66823</v>
      </c>
      <c r="O7">
        <v>0.1130564</v>
      </c>
      <c r="P7" s="63">
        <v>7</v>
      </c>
      <c r="Q7" s="63">
        <v>1.2781749580960001E-2</v>
      </c>
      <c r="R7" s="63"/>
    </row>
    <row r="8" spans="1:18">
      <c r="A8" s="63" t="s">
        <v>61</v>
      </c>
      <c r="B8" s="63" t="s">
        <v>44</v>
      </c>
      <c r="C8" s="63" t="s">
        <v>45</v>
      </c>
      <c r="D8" s="63">
        <v>7</v>
      </c>
      <c r="E8" s="63">
        <v>1.3295330000000001</v>
      </c>
      <c r="F8" s="63">
        <v>1.0624279999999999</v>
      </c>
      <c r="G8" s="63">
        <v>-0.26710440000000002</v>
      </c>
      <c r="H8" s="63">
        <v>66.254999999999995</v>
      </c>
      <c r="I8" s="63">
        <v>-0.41199200000000002</v>
      </c>
      <c r="J8" s="63">
        <v>-0.32639119999999999</v>
      </c>
      <c r="K8" s="63">
        <v>-0.26710440000000002</v>
      </c>
      <c r="L8" s="63">
        <v>-0.20781759999999999</v>
      </c>
      <c r="M8" s="63">
        <v>-0.1222168</v>
      </c>
      <c r="N8" s="63">
        <v>66823</v>
      </c>
      <c r="O8">
        <v>0.1130564</v>
      </c>
      <c r="P8" s="63">
        <v>7</v>
      </c>
      <c r="Q8" s="63">
        <v>1.2781749580960001E-2</v>
      </c>
      <c r="R8" s="63"/>
    </row>
    <row r="9" spans="1:18">
      <c r="A9" s="63" t="s">
        <v>61</v>
      </c>
      <c r="B9" s="63" t="s">
        <v>44</v>
      </c>
      <c r="C9" s="63" t="s">
        <v>45</v>
      </c>
      <c r="D9" s="63">
        <v>8</v>
      </c>
      <c r="E9" s="63">
        <v>1.4676769999999999</v>
      </c>
      <c r="F9" s="63">
        <v>1.212855</v>
      </c>
      <c r="G9" s="63">
        <v>-0.25482149999999998</v>
      </c>
      <c r="H9" s="63">
        <v>69.245000000000005</v>
      </c>
      <c r="I9" s="63">
        <v>-0.39970909999999998</v>
      </c>
      <c r="J9" s="63">
        <v>-0.31410840000000001</v>
      </c>
      <c r="K9" s="63">
        <v>-0.25482149999999998</v>
      </c>
      <c r="L9" s="63">
        <v>-0.19553470000000001</v>
      </c>
      <c r="M9" s="63">
        <v>-0.1099339</v>
      </c>
      <c r="N9" s="63">
        <v>66823</v>
      </c>
      <c r="O9">
        <v>0.1130564</v>
      </c>
      <c r="P9" s="63">
        <v>7</v>
      </c>
      <c r="Q9" s="63">
        <v>1.2781749580960001E-2</v>
      </c>
      <c r="R9" s="63"/>
    </row>
    <row r="10" spans="1:18">
      <c r="A10" s="63" t="s">
        <v>61</v>
      </c>
      <c r="B10" s="63" t="s">
        <v>44</v>
      </c>
      <c r="C10" s="63" t="s">
        <v>45</v>
      </c>
      <c r="D10" s="63">
        <v>9</v>
      </c>
      <c r="E10" s="63">
        <v>1.5691999999999999</v>
      </c>
      <c r="F10" s="63">
        <v>1.4842789999999999</v>
      </c>
      <c r="G10" s="63">
        <v>-8.4921099999999999E-2</v>
      </c>
      <c r="H10" s="63">
        <v>74.555000000000007</v>
      </c>
      <c r="I10" s="63">
        <v>-0.2298087</v>
      </c>
      <c r="J10" s="63">
        <v>-0.144208</v>
      </c>
      <c r="K10" s="63">
        <v>-8.4921099999999999E-2</v>
      </c>
      <c r="L10" s="63">
        <v>-2.5634299999999999E-2</v>
      </c>
      <c r="M10" s="63">
        <v>5.9966499999999999E-2</v>
      </c>
      <c r="N10" s="63">
        <v>66823</v>
      </c>
      <c r="O10">
        <v>0.1130564</v>
      </c>
      <c r="P10" s="63">
        <v>7</v>
      </c>
      <c r="Q10" s="63">
        <v>1.2781749580960001E-2</v>
      </c>
      <c r="R10" s="63"/>
    </row>
    <row r="11" spans="1:18">
      <c r="A11" s="63" t="s">
        <v>61</v>
      </c>
      <c r="B11" s="63" t="s">
        <v>44</v>
      </c>
      <c r="C11" s="63" t="s">
        <v>45</v>
      </c>
      <c r="D11" s="63">
        <v>10</v>
      </c>
      <c r="E11" s="63">
        <v>1.6812069999999999</v>
      </c>
      <c r="F11" s="63">
        <v>1.598735</v>
      </c>
      <c r="G11" s="63">
        <v>-8.2472000000000004E-2</v>
      </c>
      <c r="H11" s="63">
        <v>79.504999999999995</v>
      </c>
      <c r="I11" s="63">
        <v>-0.2273596</v>
      </c>
      <c r="J11" s="63">
        <v>-0.14175879999999999</v>
      </c>
      <c r="K11" s="63">
        <v>-8.2472000000000004E-2</v>
      </c>
      <c r="L11" s="63">
        <v>-2.31851E-2</v>
      </c>
      <c r="M11" s="63">
        <v>6.2415600000000002E-2</v>
      </c>
      <c r="N11" s="63">
        <v>66823</v>
      </c>
      <c r="O11">
        <v>0.1130564</v>
      </c>
      <c r="P11" s="63">
        <v>7</v>
      </c>
      <c r="Q11" s="63">
        <v>1.2781749580960001E-2</v>
      </c>
      <c r="R11" s="63"/>
    </row>
    <row r="12" spans="1:18">
      <c r="A12" s="63" t="s">
        <v>61</v>
      </c>
      <c r="B12" s="63" t="s">
        <v>44</v>
      </c>
      <c r="C12" s="63" t="s">
        <v>45</v>
      </c>
      <c r="D12" s="63">
        <v>11</v>
      </c>
      <c r="E12" s="63">
        <v>1.709956</v>
      </c>
      <c r="F12" s="63">
        <v>1.8039099999999999</v>
      </c>
      <c r="G12" s="63">
        <v>9.3954599999999999E-2</v>
      </c>
      <c r="H12" s="63">
        <v>83.82</v>
      </c>
      <c r="I12" s="63">
        <v>-5.0932999999999999E-2</v>
      </c>
      <c r="J12" s="63">
        <v>3.4667700000000003E-2</v>
      </c>
      <c r="K12" s="63">
        <v>9.3954599999999999E-2</v>
      </c>
      <c r="L12" s="63">
        <v>0.1532414</v>
      </c>
      <c r="M12" s="63">
        <v>0.2388422</v>
      </c>
      <c r="N12" s="63">
        <v>66823</v>
      </c>
      <c r="O12">
        <v>0.1130564</v>
      </c>
      <c r="P12" s="63">
        <v>7</v>
      </c>
      <c r="Q12" s="63">
        <v>1.2781749580960001E-2</v>
      </c>
      <c r="R12" s="63"/>
    </row>
    <row r="13" spans="1:18">
      <c r="A13" s="63" t="s">
        <v>61</v>
      </c>
      <c r="B13" s="63" t="s">
        <v>44</v>
      </c>
      <c r="C13" s="63" t="s">
        <v>45</v>
      </c>
      <c r="D13" s="63">
        <v>12</v>
      </c>
      <c r="E13" s="63">
        <v>1.7769630000000001</v>
      </c>
      <c r="F13" s="63">
        <v>2.065296</v>
      </c>
      <c r="G13" s="63">
        <v>0.28833340000000002</v>
      </c>
      <c r="H13" s="63">
        <v>87.635000000000005</v>
      </c>
      <c r="I13" s="63">
        <v>0.14344580000000001</v>
      </c>
      <c r="J13" s="63">
        <v>0.22904659999999999</v>
      </c>
      <c r="K13" s="63">
        <v>0.28833340000000002</v>
      </c>
      <c r="L13" s="63">
        <v>0.34762019999999999</v>
      </c>
      <c r="M13" s="63">
        <v>0.43322100000000002</v>
      </c>
      <c r="N13" s="63">
        <v>66823</v>
      </c>
      <c r="O13">
        <v>0.1130564</v>
      </c>
      <c r="P13" s="63">
        <v>7</v>
      </c>
      <c r="Q13" s="63">
        <v>1.2781749580960001E-2</v>
      </c>
      <c r="R13" s="63"/>
    </row>
    <row r="14" spans="1:18">
      <c r="A14" s="63" t="s">
        <v>61</v>
      </c>
      <c r="B14" s="63" t="s">
        <v>44</v>
      </c>
      <c r="C14" s="63" t="s">
        <v>45</v>
      </c>
      <c r="D14" s="63">
        <v>13</v>
      </c>
      <c r="E14" s="63">
        <v>1.742936</v>
      </c>
      <c r="F14" s="63">
        <v>2.3227250000000002</v>
      </c>
      <c r="G14" s="63">
        <v>0.57978890000000005</v>
      </c>
      <c r="H14" s="63">
        <v>90.74</v>
      </c>
      <c r="I14" s="63">
        <v>0.43490129999999999</v>
      </c>
      <c r="J14" s="63">
        <v>0.52050209999999997</v>
      </c>
      <c r="K14" s="63">
        <v>0.57978890000000005</v>
      </c>
      <c r="L14" s="63">
        <v>0.63907579999999997</v>
      </c>
      <c r="M14" s="63">
        <v>0.72467649999999995</v>
      </c>
      <c r="N14" s="63">
        <v>66823</v>
      </c>
      <c r="O14">
        <v>0.1130564</v>
      </c>
      <c r="P14" s="63">
        <v>7</v>
      </c>
      <c r="Q14" s="63">
        <v>1.2781749580960001E-2</v>
      </c>
      <c r="R14" s="63"/>
    </row>
    <row r="15" spans="1:18">
      <c r="A15" s="63" t="s">
        <v>61</v>
      </c>
      <c r="B15" s="63" t="s">
        <v>44</v>
      </c>
      <c r="C15" s="63" t="s">
        <v>45</v>
      </c>
      <c r="D15" s="63">
        <v>14</v>
      </c>
      <c r="E15" s="63">
        <v>1.8706199999999999</v>
      </c>
      <c r="F15" s="63">
        <v>2.6118830000000002</v>
      </c>
      <c r="G15" s="63">
        <v>0.74126389999999998</v>
      </c>
      <c r="H15" s="63">
        <v>92.85</v>
      </c>
      <c r="I15" s="63">
        <v>0.59637629999999997</v>
      </c>
      <c r="J15" s="63">
        <v>0.68197700000000006</v>
      </c>
      <c r="K15" s="63">
        <v>0.74126389999999998</v>
      </c>
      <c r="L15" s="63">
        <v>0.80055069999999995</v>
      </c>
      <c r="M15" s="63">
        <v>0.88615140000000003</v>
      </c>
      <c r="N15" s="63">
        <v>66823</v>
      </c>
      <c r="O15">
        <v>0.1130564</v>
      </c>
      <c r="P15" s="63">
        <v>7</v>
      </c>
      <c r="Q15" s="63">
        <v>1.2781749580960001E-2</v>
      </c>
      <c r="R15" s="63"/>
    </row>
    <row r="16" spans="1:18">
      <c r="A16" s="63" t="s">
        <v>61</v>
      </c>
      <c r="B16" s="63" t="s">
        <v>44</v>
      </c>
      <c r="C16" s="63" t="s">
        <v>45</v>
      </c>
      <c r="D16" s="63">
        <v>15</v>
      </c>
      <c r="E16" s="63">
        <v>2.0079359999999999</v>
      </c>
      <c r="F16" s="63">
        <v>2.828605</v>
      </c>
      <c r="G16" s="63">
        <v>0.82066919999999999</v>
      </c>
      <c r="H16" s="63">
        <v>94.325000000000003</v>
      </c>
      <c r="I16" s="63">
        <v>0.67578159999999998</v>
      </c>
      <c r="J16" s="63">
        <v>0.76138229999999996</v>
      </c>
      <c r="K16" s="63">
        <v>0.82066919999999999</v>
      </c>
      <c r="L16" s="63">
        <v>0.87995599999999996</v>
      </c>
      <c r="M16" s="63">
        <v>0.96555670000000005</v>
      </c>
      <c r="N16" s="63">
        <v>66823</v>
      </c>
      <c r="O16">
        <v>0.1130564</v>
      </c>
      <c r="P16" s="63">
        <v>7</v>
      </c>
      <c r="Q16" s="63">
        <v>1.2781749580960001E-2</v>
      </c>
      <c r="R16" s="63"/>
    </row>
    <row r="17" spans="1:18">
      <c r="A17" s="63" t="s">
        <v>61</v>
      </c>
      <c r="B17" s="63" t="s">
        <v>44</v>
      </c>
      <c r="C17" s="63" t="s">
        <v>45</v>
      </c>
      <c r="D17" s="63">
        <v>16</v>
      </c>
      <c r="E17" s="63">
        <v>2.2107679999999998</v>
      </c>
      <c r="F17" s="63">
        <v>3.0072839999999998</v>
      </c>
      <c r="G17" s="63">
        <v>0.79651550000000004</v>
      </c>
      <c r="H17" s="63">
        <v>94.995000000000005</v>
      </c>
      <c r="I17" s="63">
        <v>0.65162790000000004</v>
      </c>
      <c r="J17" s="63">
        <v>0.73722860000000001</v>
      </c>
      <c r="K17" s="63">
        <v>0.79651550000000004</v>
      </c>
      <c r="L17" s="63">
        <v>0.85580230000000002</v>
      </c>
      <c r="M17" s="63">
        <v>0.94140299999999999</v>
      </c>
      <c r="N17" s="63">
        <v>66823</v>
      </c>
      <c r="O17">
        <v>0.1130564</v>
      </c>
      <c r="P17" s="63">
        <v>7</v>
      </c>
      <c r="Q17" s="63">
        <v>1.2781749580960001E-2</v>
      </c>
      <c r="R17" s="63"/>
    </row>
    <row r="18" spans="1:18">
      <c r="A18" s="63" t="s">
        <v>61</v>
      </c>
      <c r="B18" s="63" t="s">
        <v>44</v>
      </c>
      <c r="C18" s="63" t="s">
        <v>45</v>
      </c>
      <c r="D18" s="63">
        <v>17</v>
      </c>
      <c r="E18" s="63">
        <v>2.3738239999999999</v>
      </c>
      <c r="F18" s="63">
        <v>3.1024959999999999</v>
      </c>
      <c r="G18" s="63">
        <v>0.72867179999999998</v>
      </c>
      <c r="H18" s="63">
        <v>94.644999999999996</v>
      </c>
      <c r="I18" s="63">
        <v>0.58378419999999998</v>
      </c>
      <c r="J18" s="63">
        <v>0.66938500000000001</v>
      </c>
      <c r="K18" s="63">
        <v>0.72867179999999998</v>
      </c>
      <c r="L18" s="63">
        <v>0.78795859999999995</v>
      </c>
      <c r="M18" s="63">
        <v>0.87355939999999999</v>
      </c>
      <c r="N18" s="63">
        <v>66823</v>
      </c>
      <c r="O18">
        <v>0.1130564</v>
      </c>
      <c r="P18" s="63">
        <v>7</v>
      </c>
      <c r="Q18" s="63">
        <v>1.2781749580960001E-2</v>
      </c>
      <c r="R18" s="63"/>
    </row>
    <row r="19" spans="1:18">
      <c r="A19" s="63" t="s">
        <v>61</v>
      </c>
      <c r="B19" s="63" t="s">
        <v>44</v>
      </c>
      <c r="C19" s="63" t="s">
        <v>45</v>
      </c>
      <c r="D19" s="63">
        <v>18</v>
      </c>
      <c r="E19" s="63">
        <v>2.4981450000000001</v>
      </c>
      <c r="F19" s="63">
        <v>3.1177350000000001</v>
      </c>
      <c r="G19" s="63">
        <v>0.61958959999999996</v>
      </c>
      <c r="H19" s="63">
        <v>93.26</v>
      </c>
      <c r="I19" s="63">
        <v>0.47470200000000001</v>
      </c>
      <c r="J19" s="63">
        <v>0.56030270000000004</v>
      </c>
      <c r="K19" s="63">
        <v>0.61958959999999996</v>
      </c>
      <c r="L19" s="63">
        <v>0.67887640000000005</v>
      </c>
      <c r="M19" s="63">
        <v>0.76447710000000002</v>
      </c>
      <c r="N19" s="63">
        <v>66823</v>
      </c>
      <c r="O19">
        <v>0.1130564</v>
      </c>
      <c r="P19" s="63">
        <v>7</v>
      </c>
      <c r="Q19" s="63">
        <v>1.2781749580960001E-2</v>
      </c>
      <c r="R19" s="63"/>
    </row>
    <row r="20" spans="1:18">
      <c r="A20" s="63" t="s">
        <v>61</v>
      </c>
      <c r="B20" s="63" t="s">
        <v>44</v>
      </c>
      <c r="C20" s="63" t="s">
        <v>45</v>
      </c>
      <c r="D20" s="63">
        <v>19</v>
      </c>
      <c r="E20" s="63">
        <v>2.7398820000000002</v>
      </c>
      <c r="F20" s="63">
        <v>2.9585729999999999</v>
      </c>
      <c r="G20" s="63">
        <v>0.2186911</v>
      </c>
      <c r="H20" s="63">
        <v>90.57</v>
      </c>
      <c r="I20" s="63">
        <v>7.3803499999999994E-2</v>
      </c>
      <c r="J20" s="63">
        <v>0.1594043</v>
      </c>
      <c r="K20" s="63">
        <v>0.2186911</v>
      </c>
      <c r="L20" s="63">
        <v>0.2779779</v>
      </c>
      <c r="M20" s="63">
        <v>0.36357869999999998</v>
      </c>
      <c r="N20" s="63">
        <v>66823</v>
      </c>
      <c r="O20">
        <v>0.1130564</v>
      </c>
      <c r="P20" s="63">
        <v>7</v>
      </c>
      <c r="Q20" s="63">
        <v>1.2781749580960001E-2</v>
      </c>
      <c r="R20" s="63"/>
    </row>
    <row r="21" spans="1:18">
      <c r="A21" s="63" t="s">
        <v>61</v>
      </c>
      <c r="B21" s="63" t="s">
        <v>44</v>
      </c>
      <c r="C21" s="63" t="s">
        <v>45</v>
      </c>
      <c r="D21" s="63">
        <v>20</v>
      </c>
      <c r="E21" s="63">
        <v>2.7054420000000001</v>
      </c>
      <c r="F21" s="63">
        <v>2.6876009999999999</v>
      </c>
      <c r="G21" s="63">
        <v>-1.7841300000000001E-2</v>
      </c>
      <c r="H21" s="63">
        <v>86.31</v>
      </c>
      <c r="I21" s="63">
        <v>-0.16272890000000001</v>
      </c>
      <c r="J21" s="63">
        <v>-7.7128199999999994E-2</v>
      </c>
      <c r="K21" s="63">
        <v>-1.7841300000000001E-2</v>
      </c>
      <c r="L21" s="63">
        <v>4.1445500000000003E-2</v>
      </c>
      <c r="M21" s="63">
        <v>0.1270463</v>
      </c>
      <c r="N21" s="63">
        <v>66823</v>
      </c>
      <c r="O21">
        <v>0.1130564</v>
      </c>
      <c r="P21" s="63">
        <v>7</v>
      </c>
      <c r="Q21" s="63">
        <v>1.2781749580960001E-2</v>
      </c>
      <c r="R21" s="63"/>
    </row>
    <row r="22" spans="1:18">
      <c r="A22" s="63" t="s">
        <v>61</v>
      </c>
      <c r="B22" s="63" t="s">
        <v>44</v>
      </c>
      <c r="C22" s="63" t="s">
        <v>45</v>
      </c>
      <c r="D22" s="63">
        <v>21</v>
      </c>
      <c r="E22" s="63">
        <v>2.60745</v>
      </c>
      <c r="F22" s="63">
        <v>2.4380660000000001</v>
      </c>
      <c r="G22" s="63">
        <v>-0.1693847</v>
      </c>
      <c r="H22" s="63">
        <v>81.724999999999994</v>
      </c>
      <c r="I22" s="63">
        <v>-0.3142723</v>
      </c>
      <c r="J22" s="63">
        <v>-0.2286716</v>
      </c>
      <c r="K22" s="63">
        <v>-0.1693847</v>
      </c>
      <c r="L22" s="63">
        <v>-0.1100979</v>
      </c>
      <c r="M22" s="63">
        <v>-2.4497100000000001E-2</v>
      </c>
      <c r="N22" s="63">
        <v>66823</v>
      </c>
      <c r="O22">
        <v>0.1130564</v>
      </c>
      <c r="P22" s="63">
        <v>7</v>
      </c>
      <c r="Q22" s="63">
        <v>1.2781749580960001E-2</v>
      </c>
      <c r="R22" s="63"/>
    </row>
    <row r="23" spans="1:18">
      <c r="A23" s="63" t="s">
        <v>61</v>
      </c>
      <c r="B23" s="63" t="s">
        <v>44</v>
      </c>
      <c r="C23" s="63" t="s">
        <v>45</v>
      </c>
      <c r="D23" s="63">
        <v>22</v>
      </c>
      <c r="E23" s="63">
        <v>2.4174820000000001</v>
      </c>
      <c r="F23" s="63">
        <v>2.1817099999999998</v>
      </c>
      <c r="G23" s="63">
        <v>-0.2357728</v>
      </c>
      <c r="H23" s="63">
        <v>78.495000000000005</v>
      </c>
      <c r="I23" s="63">
        <v>-0.38066040000000001</v>
      </c>
      <c r="J23" s="63">
        <v>-0.29505969999999998</v>
      </c>
      <c r="K23" s="63">
        <v>-0.2357728</v>
      </c>
      <c r="L23" s="63">
        <v>-0.176486</v>
      </c>
      <c r="M23" s="63">
        <v>-9.0885300000000002E-2</v>
      </c>
      <c r="N23" s="63">
        <v>66823</v>
      </c>
      <c r="O23">
        <v>0.1130564</v>
      </c>
      <c r="P23" s="63">
        <v>7</v>
      </c>
      <c r="Q23" s="63">
        <v>1.2781749580960001E-2</v>
      </c>
      <c r="R23" s="63"/>
    </row>
    <row r="24" spans="1:18">
      <c r="A24" s="63" t="s">
        <v>61</v>
      </c>
      <c r="B24" s="63" t="s">
        <v>44</v>
      </c>
      <c r="C24" s="63" t="s">
        <v>45</v>
      </c>
      <c r="D24" s="63">
        <v>23</v>
      </c>
      <c r="E24" s="63">
        <v>2.056708</v>
      </c>
      <c r="F24" s="63">
        <v>1.834921</v>
      </c>
      <c r="G24" s="63">
        <v>-0.22178639999999999</v>
      </c>
      <c r="H24" s="63">
        <v>76.004999999999995</v>
      </c>
      <c r="I24" s="63">
        <v>-0.366674</v>
      </c>
      <c r="J24" s="63">
        <v>-0.28107320000000002</v>
      </c>
      <c r="K24" s="63">
        <v>-0.22178639999999999</v>
      </c>
      <c r="L24" s="63">
        <v>-0.16249949999999999</v>
      </c>
      <c r="M24" s="63">
        <v>-7.6898800000000003E-2</v>
      </c>
      <c r="N24" s="63">
        <v>66823</v>
      </c>
      <c r="O24">
        <v>0.1130564</v>
      </c>
      <c r="P24" s="63">
        <v>7</v>
      </c>
      <c r="Q24" s="63">
        <v>1.2781749580960001E-2</v>
      </c>
      <c r="R24" s="63"/>
    </row>
    <row r="25" spans="1:18">
      <c r="A25" s="63" t="s">
        <v>61</v>
      </c>
      <c r="B25" s="63" t="s">
        <v>44</v>
      </c>
      <c r="C25" s="63" t="s">
        <v>45</v>
      </c>
      <c r="D25" s="63">
        <v>24</v>
      </c>
      <c r="E25" s="63">
        <v>1.677913</v>
      </c>
      <c r="F25" s="63">
        <v>1.4840880000000001</v>
      </c>
      <c r="G25" s="63">
        <v>-0.19382550000000001</v>
      </c>
      <c r="H25" s="63">
        <v>74.405000000000001</v>
      </c>
      <c r="I25" s="63">
        <v>-0.33871309999999999</v>
      </c>
      <c r="J25" s="63">
        <v>-0.25311230000000001</v>
      </c>
      <c r="K25" s="63">
        <v>-0.19382550000000001</v>
      </c>
      <c r="L25" s="63">
        <v>-0.13453870000000001</v>
      </c>
      <c r="M25" s="63">
        <v>-4.8937899999999999E-2</v>
      </c>
      <c r="N25" s="63">
        <v>66823</v>
      </c>
      <c r="O25">
        <v>0.1130564</v>
      </c>
      <c r="P25" s="63">
        <v>7</v>
      </c>
      <c r="Q25" s="63">
        <v>1.2781749580960001E-2</v>
      </c>
      <c r="R25" s="63"/>
    </row>
    <row r="26" spans="1:18">
      <c r="A26" s="63" t="s">
        <v>61</v>
      </c>
      <c r="B26" s="63" t="s">
        <v>44</v>
      </c>
      <c r="C26" s="63" t="s">
        <v>46</v>
      </c>
      <c r="D26" s="63">
        <v>1</v>
      </c>
      <c r="E26" s="63">
        <v>1.15425</v>
      </c>
      <c r="F26" s="63">
        <v>1.0093460000000001</v>
      </c>
      <c r="G26" s="63">
        <v>-0.1449038</v>
      </c>
      <c r="H26" s="63">
        <v>32.659999999999997</v>
      </c>
      <c r="I26" s="63">
        <v>-0.28979139999999998</v>
      </c>
      <c r="J26" s="63">
        <v>-0.2041906</v>
      </c>
      <c r="K26" s="63">
        <v>-0.1449038</v>
      </c>
      <c r="L26" s="63">
        <v>-8.5616899999999996E-2</v>
      </c>
      <c r="M26" s="63">
        <v>-1.6200000000000001E-5</v>
      </c>
      <c r="N26" s="63">
        <v>66823</v>
      </c>
      <c r="O26">
        <v>0.1130564</v>
      </c>
      <c r="P26" s="63">
        <v>1</v>
      </c>
      <c r="Q26" s="63">
        <v>1.2781749580960001E-2</v>
      </c>
      <c r="R26" s="63"/>
    </row>
    <row r="27" spans="1:18">
      <c r="A27" s="63" t="s">
        <v>61</v>
      </c>
      <c r="B27" s="63" t="s">
        <v>44</v>
      </c>
      <c r="C27" s="63" t="s">
        <v>46</v>
      </c>
      <c r="D27" s="63">
        <v>2</v>
      </c>
      <c r="E27" s="63">
        <v>1.0853269999999999</v>
      </c>
      <c r="F27" s="63">
        <v>0.92451159999999999</v>
      </c>
      <c r="G27" s="63">
        <v>-0.16081580000000001</v>
      </c>
      <c r="H27" s="63">
        <v>31.78</v>
      </c>
      <c r="I27" s="63">
        <v>-0.30570340000000001</v>
      </c>
      <c r="J27" s="63">
        <v>-0.22010270000000001</v>
      </c>
      <c r="K27" s="63">
        <v>-0.16081580000000001</v>
      </c>
      <c r="L27" s="63">
        <v>-0.10152899999999999</v>
      </c>
      <c r="M27" s="63">
        <v>-1.59282E-2</v>
      </c>
      <c r="N27" s="63">
        <v>66823</v>
      </c>
      <c r="O27">
        <v>0.1130564</v>
      </c>
      <c r="P27" s="63">
        <v>1</v>
      </c>
      <c r="Q27" s="63">
        <v>1.2781749580960001E-2</v>
      </c>
      <c r="R27" s="63"/>
    </row>
    <row r="28" spans="1:18">
      <c r="A28" s="63" t="s">
        <v>61</v>
      </c>
      <c r="B28" s="63" t="s">
        <v>44</v>
      </c>
      <c r="C28" s="63" t="s">
        <v>46</v>
      </c>
      <c r="D28" s="63">
        <v>3</v>
      </c>
      <c r="E28" s="63">
        <v>1.085453</v>
      </c>
      <c r="F28" s="63">
        <v>0.9290562</v>
      </c>
      <c r="G28" s="63">
        <v>-0.15639639999999999</v>
      </c>
      <c r="H28" s="63">
        <v>30.7</v>
      </c>
      <c r="I28" s="63">
        <v>-0.301284</v>
      </c>
      <c r="J28" s="63">
        <v>-0.21568329999999999</v>
      </c>
      <c r="K28" s="63">
        <v>-0.15639639999999999</v>
      </c>
      <c r="L28" s="63">
        <v>-9.7109600000000004E-2</v>
      </c>
      <c r="M28" s="63">
        <v>-1.1508900000000001E-2</v>
      </c>
      <c r="N28" s="63">
        <v>66823</v>
      </c>
      <c r="O28">
        <v>0.1130564</v>
      </c>
      <c r="P28" s="63">
        <v>1</v>
      </c>
      <c r="Q28" s="63">
        <v>1.2781749580960001E-2</v>
      </c>
      <c r="R28" s="63"/>
    </row>
    <row r="29" spans="1:18">
      <c r="A29" s="63" t="s">
        <v>61</v>
      </c>
      <c r="B29" s="63" t="s">
        <v>44</v>
      </c>
      <c r="C29" s="63" t="s">
        <v>46</v>
      </c>
      <c r="D29" s="63">
        <v>4</v>
      </c>
      <c r="E29" s="63">
        <v>1.08263</v>
      </c>
      <c r="F29" s="63">
        <v>0.92477969999999998</v>
      </c>
      <c r="G29" s="63">
        <v>-0.1578503</v>
      </c>
      <c r="H29" s="63">
        <v>29.7</v>
      </c>
      <c r="I29" s="63">
        <v>-0.3027379</v>
      </c>
      <c r="J29" s="63">
        <v>-0.2171372</v>
      </c>
      <c r="K29" s="63">
        <v>-0.1578503</v>
      </c>
      <c r="L29" s="63">
        <v>-9.8563499999999998E-2</v>
      </c>
      <c r="M29" s="63">
        <v>-1.2962700000000001E-2</v>
      </c>
      <c r="N29" s="63">
        <v>66823</v>
      </c>
      <c r="O29">
        <v>0.1130564</v>
      </c>
      <c r="P29" s="63">
        <v>1</v>
      </c>
      <c r="Q29" s="63">
        <v>1.2781749580960001E-2</v>
      </c>
      <c r="R29" s="63"/>
    </row>
    <row r="30" spans="1:18">
      <c r="A30" s="63" t="s">
        <v>61</v>
      </c>
      <c r="B30" s="63" t="s">
        <v>44</v>
      </c>
      <c r="C30" s="63" t="s">
        <v>46</v>
      </c>
      <c r="D30" s="63">
        <v>5</v>
      </c>
      <c r="E30" s="63">
        <v>1.1183609999999999</v>
      </c>
      <c r="F30" s="63">
        <v>0.96126809999999996</v>
      </c>
      <c r="G30" s="63">
        <v>-0.1570927</v>
      </c>
      <c r="H30" s="63">
        <v>29.16</v>
      </c>
      <c r="I30" s="63">
        <v>-0.30198029999999998</v>
      </c>
      <c r="J30" s="63">
        <v>-0.2163795</v>
      </c>
      <c r="K30" s="63">
        <v>-0.1570927</v>
      </c>
      <c r="L30" s="63">
        <v>-9.7805900000000001E-2</v>
      </c>
      <c r="M30" s="63">
        <v>-1.22051E-2</v>
      </c>
      <c r="N30" s="63">
        <v>66823</v>
      </c>
      <c r="O30">
        <v>0.1130564</v>
      </c>
      <c r="P30" s="63">
        <v>1</v>
      </c>
      <c r="Q30" s="63">
        <v>1.2781749580960001E-2</v>
      </c>
      <c r="R30" s="63"/>
    </row>
    <row r="31" spans="1:18">
      <c r="A31" s="63" t="s">
        <v>61</v>
      </c>
      <c r="B31" s="63" t="s">
        <v>44</v>
      </c>
      <c r="C31" s="63" t="s">
        <v>46</v>
      </c>
      <c r="D31" s="63">
        <v>6</v>
      </c>
      <c r="E31" s="63">
        <v>1.281072</v>
      </c>
      <c r="F31" s="63">
        <v>1.0458339999999999</v>
      </c>
      <c r="G31" s="63">
        <v>-0.23523769999999999</v>
      </c>
      <c r="H31" s="63">
        <v>28.92</v>
      </c>
      <c r="I31" s="63">
        <v>-0.3801253</v>
      </c>
      <c r="J31" s="63">
        <v>-0.29452460000000003</v>
      </c>
      <c r="K31" s="63">
        <v>-0.23523769999999999</v>
      </c>
      <c r="L31" s="63">
        <v>-0.17595089999999999</v>
      </c>
      <c r="M31" s="63">
        <v>-9.0350100000000003E-2</v>
      </c>
      <c r="N31" s="63">
        <v>66823</v>
      </c>
      <c r="O31">
        <v>0.1130564</v>
      </c>
      <c r="P31" s="63">
        <v>1</v>
      </c>
      <c r="Q31" s="63">
        <v>1.2781749580960001E-2</v>
      </c>
      <c r="R31" s="63"/>
    </row>
    <row r="32" spans="1:18">
      <c r="A32" s="63" t="s">
        <v>61</v>
      </c>
      <c r="B32" s="63" t="s">
        <v>44</v>
      </c>
      <c r="C32" s="63" t="s">
        <v>46</v>
      </c>
      <c r="D32" s="63">
        <v>7</v>
      </c>
      <c r="E32" s="63">
        <v>1.6171279999999999</v>
      </c>
      <c r="F32" s="63">
        <v>1.417951</v>
      </c>
      <c r="G32" s="63">
        <v>-0.19917679999999999</v>
      </c>
      <c r="H32" s="63">
        <v>28.82</v>
      </c>
      <c r="I32" s="63">
        <v>-0.34406439999999999</v>
      </c>
      <c r="J32" s="63">
        <v>-0.25846360000000002</v>
      </c>
      <c r="K32" s="63">
        <v>-0.19917679999999999</v>
      </c>
      <c r="L32" s="63">
        <v>-0.13988999999999999</v>
      </c>
      <c r="M32" s="63">
        <v>-5.4289200000000003E-2</v>
      </c>
      <c r="N32" s="63">
        <v>66823</v>
      </c>
      <c r="O32">
        <v>0.1130564</v>
      </c>
      <c r="P32" s="63">
        <v>1</v>
      </c>
      <c r="Q32" s="63">
        <v>1.2781749580960001E-2</v>
      </c>
      <c r="R32" s="63"/>
    </row>
    <row r="33" spans="1:18">
      <c r="A33" s="63" t="s">
        <v>61</v>
      </c>
      <c r="B33" s="63" t="s">
        <v>44</v>
      </c>
      <c r="C33" s="63" t="s">
        <v>46</v>
      </c>
      <c r="D33" s="63">
        <v>8</v>
      </c>
      <c r="E33" s="63">
        <v>1.8267119999999999</v>
      </c>
      <c r="F33" s="63">
        <v>1.7427600000000001</v>
      </c>
      <c r="G33" s="63">
        <v>-8.3951799999999993E-2</v>
      </c>
      <c r="H33" s="63">
        <v>29.18</v>
      </c>
      <c r="I33" s="63">
        <v>-0.2288394</v>
      </c>
      <c r="J33" s="63">
        <v>-0.1432387</v>
      </c>
      <c r="K33" s="63">
        <v>-8.3951799999999993E-2</v>
      </c>
      <c r="L33" s="63">
        <v>-2.4664999999999999E-2</v>
      </c>
      <c r="M33" s="63">
        <v>6.0935799999999998E-2</v>
      </c>
      <c r="N33" s="63">
        <v>66823</v>
      </c>
      <c r="O33">
        <v>0.1130564</v>
      </c>
      <c r="P33" s="63">
        <v>1</v>
      </c>
      <c r="Q33" s="63">
        <v>1.2781749580960001E-2</v>
      </c>
      <c r="R33" s="63"/>
    </row>
    <row r="34" spans="1:18">
      <c r="A34" s="63" t="s">
        <v>61</v>
      </c>
      <c r="B34" s="63" t="s">
        <v>44</v>
      </c>
      <c r="C34" s="63" t="s">
        <v>46</v>
      </c>
      <c r="D34" s="63">
        <v>9</v>
      </c>
      <c r="E34" s="63">
        <v>1.77508</v>
      </c>
      <c r="F34" s="63">
        <v>1.8484130000000001</v>
      </c>
      <c r="G34" s="63">
        <v>7.3333599999999999E-2</v>
      </c>
      <c r="H34" s="63">
        <v>32.6</v>
      </c>
      <c r="I34" s="63">
        <v>-7.1554000000000006E-2</v>
      </c>
      <c r="J34" s="63">
        <v>1.40468E-2</v>
      </c>
      <c r="K34" s="63">
        <v>7.3333599999999999E-2</v>
      </c>
      <c r="L34" s="63">
        <v>0.1326205</v>
      </c>
      <c r="M34" s="63">
        <v>0.2182212</v>
      </c>
      <c r="N34" s="63">
        <v>66823</v>
      </c>
      <c r="O34">
        <v>0.1130564</v>
      </c>
      <c r="P34" s="63">
        <v>1</v>
      </c>
      <c r="Q34" s="63">
        <v>1.2781749580960001E-2</v>
      </c>
      <c r="R34" s="63"/>
    </row>
    <row r="35" spans="1:18">
      <c r="A35" s="63" t="s">
        <v>61</v>
      </c>
      <c r="B35" s="63" t="s">
        <v>44</v>
      </c>
      <c r="C35" s="63" t="s">
        <v>46</v>
      </c>
      <c r="D35" s="63">
        <v>10</v>
      </c>
      <c r="E35" s="63">
        <v>1.7702310000000001</v>
      </c>
      <c r="F35" s="63">
        <v>1.8464750000000001</v>
      </c>
      <c r="G35" s="63">
        <v>7.6243900000000003E-2</v>
      </c>
      <c r="H35" s="63">
        <v>37.479999999999997</v>
      </c>
      <c r="I35" s="63">
        <v>-6.8643700000000002E-2</v>
      </c>
      <c r="J35" s="63">
        <v>1.6957E-2</v>
      </c>
      <c r="K35" s="63">
        <v>7.6243900000000003E-2</v>
      </c>
      <c r="L35" s="63">
        <v>0.1355307</v>
      </c>
      <c r="M35" s="63">
        <v>0.22113150000000001</v>
      </c>
      <c r="N35" s="63">
        <v>66823</v>
      </c>
      <c r="O35">
        <v>0.1130564</v>
      </c>
      <c r="P35" s="63">
        <v>1</v>
      </c>
      <c r="Q35" s="63">
        <v>1.2781749580960001E-2</v>
      </c>
      <c r="R35" s="63"/>
    </row>
    <row r="36" spans="1:18">
      <c r="A36" s="63" t="s">
        <v>61</v>
      </c>
      <c r="B36" s="63" t="s">
        <v>44</v>
      </c>
      <c r="C36" s="63" t="s">
        <v>46</v>
      </c>
      <c r="D36" s="63">
        <v>11</v>
      </c>
      <c r="E36" s="63">
        <v>1.699268</v>
      </c>
      <c r="F36" s="63">
        <v>1.8538779999999999</v>
      </c>
      <c r="G36" s="63">
        <v>0.15461030000000001</v>
      </c>
      <c r="H36" s="63">
        <v>41.96</v>
      </c>
      <c r="I36" s="63">
        <v>9.7227000000000008E-3</v>
      </c>
      <c r="J36" s="63">
        <v>9.5323400000000003E-2</v>
      </c>
      <c r="K36" s="63">
        <v>0.15461030000000001</v>
      </c>
      <c r="L36" s="63">
        <v>0.21389710000000001</v>
      </c>
      <c r="M36" s="63">
        <v>0.29949789999999998</v>
      </c>
      <c r="N36" s="63">
        <v>66823</v>
      </c>
      <c r="O36">
        <v>0.1130564</v>
      </c>
      <c r="P36" s="63">
        <v>1</v>
      </c>
      <c r="Q36" s="63">
        <v>1.2781749580960001E-2</v>
      </c>
      <c r="R36" s="63"/>
    </row>
    <row r="37" spans="1:18">
      <c r="A37" s="63" t="s">
        <v>61</v>
      </c>
      <c r="B37" s="63" t="s">
        <v>44</v>
      </c>
      <c r="C37" s="63" t="s">
        <v>46</v>
      </c>
      <c r="D37" s="63">
        <v>12</v>
      </c>
      <c r="E37" s="63">
        <v>1.689837</v>
      </c>
      <c r="F37" s="63">
        <v>1.8255980000000001</v>
      </c>
      <c r="G37" s="63">
        <v>0.13576170000000001</v>
      </c>
      <c r="H37" s="63">
        <v>45.76</v>
      </c>
      <c r="I37" s="63">
        <v>-9.1258999999999993E-3</v>
      </c>
      <c r="J37" s="63">
        <v>7.6474899999999998E-2</v>
      </c>
      <c r="K37" s="63">
        <v>0.13576170000000001</v>
      </c>
      <c r="L37" s="63">
        <v>0.19504859999999999</v>
      </c>
      <c r="M37" s="63">
        <v>0.28064929999999999</v>
      </c>
      <c r="N37" s="63">
        <v>66823</v>
      </c>
      <c r="O37">
        <v>0.1130564</v>
      </c>
      <c r="P37" s="63">
        <v>1</v>
      </c>
      <c r="Q37" s="63">
        <v>1.2781749580960001E-2</v>
      </c>
      <c r="R37" s="63"/>
    </row>
    <row r="38" spans="1:18">
      <c r="A38" s="63" t="s">
        <v>61</v>
      </c>
      <c r="B38" s="63" t="s">
        <v>44</v>
      </c>
      <c r="C38" s="63" t="s">
        <v>46</v>
      </c>
      <c r="D38" s="63">
        <v>13</v>
      </c>
      <c r="E38" s="63">
        <v>1.552484</v>
      </c>
      <c r="F38" s="63">
        <v>1.8036460000000001</v>
      </c>
      <c r="G38" s="63">
        <v>0.25116240000000001</v>
      </c>
      <c r="H38" s="63">
        <v>48.16</v>
      </c>
      <c r="I38" s="63">
        <v>0.1062748</v>
      </c>
      <c r="J38" s="63">
        <v>0.19187560000000001</v>
      </c>
      <c r="K38" s="63">
        <v>0.25116240000000001</v>
      </c>
      <c r="L38" s="63">
        <v>0.31044919999999998</v>
      </c>
      <c r="M38" s="63">
        <v>0.39605000000000001</v>
      </c>
      <c r="N38" s="63">
        <v>66823</v>
      </c>
      <c r="O38">
        <v>0.1130564</v>
      </c>
      <c r="P38" s="63">
        <v>1</v>
      </c>
      <c r="Q38" s="63">
        <v>1.2781749580960001E-2</v>
      </c>
      <c r="R38" s="63"/>
    </row>
    <row r="39" spans="1:18">
      <c r="A39" s="63" t="s">
        <v>61</v>
      </c>
      <c r="B39" s="63" t="s">
        <v>44</v>
      </c>
      <c r="C39" s="63" t="s">
        <v>46</v>
      </c>
      <c r="D39" s="63">
        <v>14</v>
      </c>
      <c r="E39" s="63">
        <v>1.4038349999999999</v>
      </c>
      <c r="F39" s="63">
        <v>1.6935309999999999</v>
      </c>
      <c r="G39" s="63">
        <v>0.28969549999999999</v>
      </c>
      <c r="H39" s="63">
        <v>50</v>
      </c>
      <c r="I39" s="63">
        <v>0.14480789999999999</v>
      </c>
      <c r="J39" s="63">
        <v>0.23040869999999999</v>
      </c>
      <c r="K39" s="63">
        <v>0.28969549999999999</v>
      </c>
      <c r="L39" s="63">
        <v>0.34898230000000002</v>
      </c>
      <c r="M39" s="63">
        <v>0.4345831</v>
      </c>
      <c r="N39" s="63">
        <v>66823</v>
      </c>
      <c r="O39">
        <v>0.1130564</v>
      </c>
      <c r="P39" s="63">
        <v>1</v>
      </c>
      <c r="Q39" s="63">
        <v>1.2781749580960001E-2</v>
      </c>
      <c r="R39" s="63"/>
    </row>
    <row r="40" spans="1:18">
      <c r="A40" s="63" t="s">
        <v>61</v>
      </c>
      <c r="B40" s="63" t="s">
        <v>44</v>
      </c>
      <c r="C40" s="63" t="s">
        <v>46</v>
      </c>
      <c r="D40" s="63">
        <v>15</v>
      </c>
      <c r="E40" s="63">
        <v>1.3986190000000001</v>
      </c>
      <c r="F40" s="63">
        <v>1.653729</v>
      </c>
      <c r="G40" s="63">
        <v>0.25511</v>
      </c>
      <c r="H40" s="63">
        <v>50.98</v>
      </c>
      <c r="I40" s="63">
        <v>0.1102224</v>
      </c>
      <c r="J40" s="63">
        <v>0.1958232</v>
      </c>
      <c r="K40" s="63">
        <v>0.25511</v>
      </c>
      <c r="L40" s="63">
        <v>0.31439689999999998</v>
      </c>
      <c r="M40" s="63">
        <v>0.39999760000000001</v>
      </c>
      <c r="N40" s="63">
        <v>66823</v>
      </c>
      <c r="O40">
        <v>0.1130564</v>
      </c>
      <c r="P40" s="63">
        <v>1</v>
      </c>
      <c r="Q40" s="63">
        <v>1.2781749580960001E-2</v>
      </c>
      <c r="R40" s="63"/>
    </row>
    <row r="41" spans="1:18">
      <c r="A41" s="63" t="s">
        <v>61</v>
      </c>
      <c r="B41" s="63" t="s">
        <v>44</v>
      </c>
      <c r="C41" s="63" t="s">
        <v>46</v>
      </c>
      <c r="D41" s="63">
        <v>16</v>
      </c>
      <c r="E41" s="63">
        <v>1.4796100000000001</v>
      </c>
      <c r="F41" s="63">
        <v>1.6971240000000001</v>
      </c>
      <c r="G41" s="63">
        <v>0.21751319999999999</v>
      </c>
      <c r="H41" s="63">
        <v>50.88</v>
      </c>
      <c r="I41" s="63">
        <v>7.2625599999999998E-2</v>
      </c>
      <c r="J41" s="63">
        <v>0.15822639999999999</v>
      </c>
      <c r="K41" s="63">
        <v>0.21751319999999999</v>
      </c>
      <c r="L41" s="63">
        <v>0.27679999999999999</v>
      </c>
      <c r="M41" s="63">
        <v>0.36240080000000002</v>
      </c>
      <c r="N41" s="63">
        <v>66823</v>
      </c>
      <c r="O41">
        <v>0.1130564</v>
      </c>
      <c r="P41" s="63">
        <v>1</v>
      </c>
      <c r="Q41" s="63">
        <v>1.2781749580960001E-2</v>
      </c>
      <c r="R41" s="63"/>
    </row>
    <row r="42" spans="1:18">
      <c r="A42" s="63" t="s">
        <v>61</v>
      </c>
      <c r="B42" s="63" t="s">
        <v>44</v>
      </c>
      <c r="C42" s="63" t="s">
        <v>46</v>
      </c>
      <c r="D42" s="63">
        <v>17</v>
      </c>
      <c r="E42" s="63">
        <v>1.670946</v>
      </c>
      <c r="F42" s="63">
        <v>1.8567629999999999</v>
      </c>
      <c r="G42" s="63">
        <v>0.1858175</v>
      </c>
      <c r="H42" s="63">
        <v>49.08</v>
      </c>
      <c r="I42" s="63">
        <v>4.0929899999999998E-2</v>
      </c>
      <c r="J42" s="63">
        <v>0.12653059999999999</v>
      </c>
      <c r="K42" s="63">
        <v>0.1858175</v>
      </c>
      <c r="L42" s="63">
        <v>0.2451043</v>
      </c>
      <c r="M42" s="63">
        <v>0.33070509999999997</v>
      </c>
      <c r="N42" s="63">
        <v>66823</v>
      </c>
      <c r="O42">
        <v>0.1130564</v>
      </c>
      <c r="P42" s="63">
        <v>1</v>
      </c>
      <c r="Q42" s="63">
        <v>1.2781749580960001E-2</v>
      </c>
      <c r="R42" s="63"/>
    </row>
    <row r="43" spans="1:18">
      <c r="A43" s="63" t="s">
        <v>61</v>
      </c>
      <c r="B43" s="63" t="s">
        <v>44</v>
      </c>
      <c r="C43" s="63" t="s">
        <v>46</v>
      </c>
      <c r="D43" s="63">
        <v>18</v>
      </c>
      <c r="E43" s="63">
        <v>2.1590989999999999</v>
      </c>
      <c r="F43" s="63">
        <v>2.2381509999999998</v>
      </c>
      <c r="G43" s="63">
        <v>7.9052399999999995E-2</v>
      </c>
      <c r="H43" s="63">
        <v>46.08</v>
      </c>
      <c r="I43" s="63">
        <v>-6.5835099999999994E-2</v>
      </c>
      <c r="J43" s="63">
        <v>1.9765600000000001E-2</v>
      </c>
      <c r="K43" s="63">
        <v>7.9052399999999995E-2</v>
      </c>
      <c r="L43" s="63">
        <v>0.1383393</v>
      </c>
      <c r="M43" s="63">
        <v>0.22394</v>
      </c>
      <c r="N43" s="63">
        <v>66823</v>
      </c>
      <c r="O43">
        <v>0.1130564</v>
      </c>
      <c r="P43" s="63">
        <v>1</v>
      </c>
      <c r="Q43" s="63">
        <v>1.2781749580960001E-2</v>
      </c>
      <c r="R43" s="63"/>
    </row>
    <row r="44" spans="1:18">
      <c r="A44" s="63" t="s">
        <v>61</v>
      </c>
      <c r="B44" s="63" t="s">
        <v>44</v>
      </c>
      <c r="C44" s="63" t="s">
        <v>46</v>
      </c>
      <c r="D44" s="63">
        <v>19</v>
      </c>
      <c r="E44" s="63">
        <v>2.3844099999999999</v>
      </c>
      <c r="F44" s="63">
        <v>2.319642</v>
      </c>
      <c r="G44" s="63">
        <v>-6.4768099999999995E-2</v>
      </c>
      <c r="H44" s="63">
        <v>44.04</v>
      </c>
      <c r="I44" s="63">
        <v>-0.2096557</v>
      </c>
      <c r="J44" s="63">
        <v>-0.1240549</v>
      </c>
      <c r="K44" s="63">
        <v>-6.4768099999999995E-2</v>
      </c>
      <c r="L44" s="63">
        <v>-5.4812000000000003E-3</v>
      </c>
      <c r="M44" s="63">
        <v>8.0119499999999996E-2</v>
      </c>
      <c r="N44" s="63">
        <v>66823</v>
      </c>
      <c r="O44">
        <v>0.1130564</v>
      </c>
      <c r="P44" s="63">
        <v>1</v>
      </c>
      <c r="Q44" s="63">
        <v>1.2781749580960001E-2</v>
      </c>
      <c r="R44" s="63"/>
    </row>
    <row r="45" spans="1:18">
      <c r="A45" s="63" t="s">
        <v>61</v>
      </c>
      <c r="B45" s="63" t="s">
        <v>44</v>
      </c>
      <c r="C45" s="63" t="s">
        <v>46</v>
      </c>
      <c r="D45" s="63">
        <v>20</v>
      </c>
      <c r="E45" s="63">
        <v>2.3263739999999999</v>
      </c>
      <c r="F45" s="63">
        <v>2.2112050000000001</v>
      </c>
      <c r="G45" s="63">
        <v>-0.1151683</v>
      </c>
      <c r="H45" s="63">
        <v>43.14</v>
      </c>
      <c r="I45" s="63">
        <v>-0.26005590000000001</v>
      </c>
      <c r="J45" s="63">
        <v>-0.1744552</v>
      </c>
      <c r="K45" s="63">
        <v>-0.1151683</v>
      </c>
      <c r="L45" s="63">
        <v>-5.5881500000000001E-2</v>
      </c>
      <c r="M45" s="63">
        <v>2.9719300000000001E-2</v>
      </c>
      <c r="N45" s="63">
        <v>66823</v>
      </c>
      <c r="O45">
        <v>0.1130564</v>
      </c>
      <c r="P45" s="63">
        <v>1</v>
      </c>
      <c r="Q45" s="63">
        <v>1.2781749580960001E-2</v>
      </c>
      <c r="R45" s="63"/>
    </row>
    <row r="46" spans="1:18">
      <c r="A46" s="63" t="s">
        <v>61</v>
      </c>
      <c r="B46" s="63" t="s">
        <v>44</v>
      </c>
      <c r="C46" s="63" t="s">
        <v>46</v>
      </c>
      <c r="D46" s="63">
        <v>21</v>
      </c>
      <c r="E46" s="63">
        <v>2.2517489999999998</v>
      </c>
      <c r="F46" s="63">
        <v>2.1038899999999998</v>
      </c>
      <c r="G46" s="63">
        <v>-0.14785860000000001</v>
      </c>
      <c r="H46" s="63">
        <v>42.04</v>
      </c>
      <c r="I46" s="63">
        <v>-0.29274620000000001</v>
      </c>
      <c r="J46" s="63">
        <v>-0.20714550000000001</v>
      </c>
      <c r="K46" s="63">
        <v>-0.14785860000000001</v>
      </c>
      <c r="L46" s="63">
        <v>-8.8571800000000006E-2</v>
      </c>
      <c r="M46" s="63">
        <v>-2.9710000000000001E-3</v>
      </c>
      <c r="N46" s="63">
        <v>66823</v>
      </c>
      <c r="O46">
        <v>0.1130564</v>
      </c>
      <c r="P46" s="63">
        <v>1</v>
      </c>
      <c r="Q46" s="63">
        <v>1.2781749580960001E-2</v>
      </c>
      <c r="R46" s="63"/>
    </row>
    <row r="47" spans="1:18">
      <c r="A47" s="63" t="s">
        <v>61</v>
      </c>
      <c r="B47" s="63" t="s">
        <v>44</v>
      </c>
      <c r="C47" s="63" t="s">
        <v>46</v>
      </c>
      <c r="D47" s="63">
        <v>22</v>
      </c>
      <c r="E47" s="63">
        <v>2.030926</v>
      </c>
      <c r="F47" s="63">
        <v>1.8826400000000001</v>
      </c>
      <c r="G47" s="63">
        <v>-0.14828649999999999</v>
      </c>
      <c r="H47" s="63">
        <v>41.2</v>
      </c>
      <c r="I47" s="63">
        <v>-0.29317409999999999</v>
      </c>
      <c r="J47" s="63">
        <v>-0.20757329999999999</v>
      </c>
      <c r="K47" s="63">
        <v>-0.14828649999999999</v>
      </c>
      <c r="L47" s="63">
        <v>-8.8999599999999998E-2</v>
      </c>
      <c r="M47" s="63">
        <v>-3.3988999999999998E-3</v>
      </c>
      <c r="N47" s="63">
        <v>66823</v>
      </c>
      <c r="O47">
        <v>0.1130564</v>
      </c>
      <c r="P47" s="63">
        <v>1</v>
      </c>
      <c r="Q47" s="63">
        <v>1.2781749580960001E-2</v>
      </c>
      <c r="R47" s="63"/>
    </row>
    <row r="48" spans="1:18">
      <c r="A48" s="63" t="s">
        <v>61</v>
      </c>
      <c r="B48" s="63" t="s">
        <v>44</v>
      </c>
      <c r="C48" s="63" t="s">
        <v>46</v>
      </c>
      <c r="D48" s="63">
        <v>23</v>
      </c>
      <c r="E48" s="63">
        <v>1.7420770000000001</v>
      </c>
      <c r="F48" s="63">
        <v>1.601899</v>
      </c>
      <c r="G48" s="63">
        <v>-0.14017840000000001</v>
      </c>
      <c r="H48" s="63">
        <v>40.76</v>
      </c>
      <c r="I48" s="63">
        <v>-0.28506599999999999</v>
      </c>
      <c r="J48" s="63">
        <v>-0.19946530000000001</v>
      </c>
      <c r="K48" s="63">
        <v>-0.14017840000000001</v>
      </c>
      <c r="L48" s="63">
        <v>-8.0891599999999994E-2</v>
      </c>
      <c r="M48" s="63">
        <v>4.7092000000000002E-3</v>
      </c>
      <c r="N48" s="63">
        <v>66823</v>
      </c>
      <c r="O48">
        <v>0.1130564</v>
      </c>
      <c r="P48" s="63">
        <v>1</v>
      </c>
      <c r="Q48" s="63">
        <v>1.2781749580960001E-2</v>
      </c>
      <c r="R48" s="63"/>
    </row>
    <row r="49" spans="1:18">
      <c r="A49" s="63" t="s">
        <v>61</v>
      </c>
      <c r="B49" s="63" t="s">
        <v>44</v>
      </c>
      <c r="C49" s="63" t="s">
        <v>46</v>
      </c>
      <c r="D49" s="63">
        <v>24</v>
      </c>
      <c r="E49" s="63">
        <v>1.3857539999999999</v>
      </c>
      <c r="F49" s="63">
        <v>1.243662</v>
      </c>
      <c r="G49" s="63">
        <v>-0.14209160000000001</v>
      </c>
      <c r="H49" s="63">
        <v>40.04</v>
      </c>
      <c r="I49" s="63">
        <v>-0.28697919999999999</v>
      </c>
      <c r="J49" s="63">
        <v>-0.20137849999999999</v>
      </c>
      <c r="K49" s="63">
        <v>-0.14209160000000001</v>
      </c>
      <c r="L49" s="63">
        <v>-8.2804799999999998E-2</v>
      </c>
      <c r="M49" s="63">
        <v>2.7959999999999999E-3</v>
      </c>
      <c r="N49" s="63">
        <v>66823</v>
      </c>
      <c r="O49">
        <v>0.1130564</v>
      </c>
      <c r="P49" s="63">
        <v>1</v>
      </c>
      <c r="Q49" s="63">
        <v>1.2781749580960001E-2</v>
      </c>
      <c r="R49" s="63"/>
    </row>
    <row r="50" spans="1:18">
      <c r="A50" s="63" t="s">
        <v>61</v>
      </c>
      <c r="B50" s="63" t="s">
        <v>44</v>
      </c>
      <c r="C50" s="63" t="s">
        <v>47</v>
      </c>
      <c r="D50" s="63">
        <v>1</v>
      </c>
      <c r="E50" s="63">
        <v>1.036152</v>
      </c>
      <c r="F50" s="63">
        <v>0.89124780000000003</v>
      </c>
      <c r="G50" s="63">
        <v>-0.1449037</v>
      </c>
      <c r="H50" s="63">
        <v>55.3</v>
      </c>
      <c r="I50" s="63">
        <v>-0.28979129999999997</v>
      </c>
      <c r="J50" s="63">
        <v>-0.2041906</v>
      </c>
      <c r="K50" s="63">
        <v>-0.1449037</v>
      </c>
      <c r="L50" s="63">
        <v>-8.5616899999999996E-2</v>
      </c>
      <c r="M50" s="63">
        <v>-1.6099999999999998E-5</v>
      </c>
      <c r="N50" s="63">
        <v>66823</v>
      </c>
      <c r="O50">
        <v>0.1130564</v>
      </c>
      <c r="P50" s="63">
        <v>2</v>
      </c>
      <c r="Q50" s="63">
        <v>1.2781749580960001E-2</v>
      </c>
      <c r="R50" s="63"/>
    </row>
    <row r="51" spans="1:18">
      <c r="A51" s="63" t="s">
        <v>61</v>
      </c>
      <c r="B51" s="63" t="s">
        <v>44</v>
      </c>
      <c r="C51" s="63" t="s">
        <v>47</v>
      </c>
      <c r="D51" s="63">
        <v>2</v>
      </c>
      <c r="E51" s="63">
        <v>0.96871609999999997</v>
      </c>
      <c r="F51" s="63">
        <v>0.80790030000000002</v>
      </c>
      <c r="G51" s="63">
        <v>-0.16081580000000001</v>
      </c>
      <c r="H51" s="63">
        <v>55.52</v>
      </c>
      <c r="I51" s="63">
        <v>-0.30570340000000001</v>
      </c>
      <c r="J51" s="63">
        <v>-0.22010260000000001</v>
      </c>
      <c r="K51" s="63">
        <v>-0.16081580000000001</v>
      </c>
      <c r="L51" s="63">
        <v>-0.10152890000000001</v>
      </c>
      <c r="M51" s="63">
        <v>-1.59282E-2</v>
      </c>
      <c r="N51" s="63">
        <v>66823</v>
      </c>
      <c r="O51">
        <v>0.1130564</v>
      </c>
      <c r="P51" s="63">
        <v>2</v>
      </c>
      <c r="Q51" s="63">
        <v>1.2781749580960001E-2</v>
      </c>
      <c r="R51" s="63"/>
    </row>
    <row r="52" spans="1:18">
      <c r="A52" s="63" t="s">
        <v>61</v>
      </c>
      <c r="B52" s="63" t="s">
        <v>44</v>
      </c>
      <c r="C52" s="63" t="s">
        <v>47</v>
      </c>
      <c r="D52" s="63">
        <v>3</v>
      </c>
      <c r="E52" s="63">
        <v>0.96277089999999999</v>
      </c>
      <c r="F52" s="63">
        <v>0.80637449999999999</v>
      </c>
      <c r="G52" s="63">
        <v>-0.15639639999999999</v>
      </c>
      <c r="H52" s="63">
        <v>55.62</v>
      </c>
      <c r="I52" s="63">
        <v>-0.301284</v>
      </c>
      <c r="J52" s="63">
        <v>-0.21568329999999999</v>
      </c>
      <c r="K52" s="63">
        <v>-0.15639639999999999</v>
      </c>
      <c r="L52" s="63">
        <v>-9.7109600000000004E-2</v>
      </c>
      <c r="M52" s="63">
        <v>-1.1508900000000001E-2</v>
      </c>
      <c r="N52" s="63">
        <v>66823</v>
      </c>
      <c r="O52">
        <v>0.1130564</v>
      </c>
      <c r="P52" s="63">
        <v>2</v>
      </c>
      <c r="Q52" s="63">
        <v>1.2781749580960001E-2</v>
      </c>
      <c r="R52" s="63"/>
    </row>
    <row r="53" spans="1:18">
      <c r="A53" s="63" t="s">
        <v>61</v>
      </c>
      <c r="B53" s="63" t="s">
        <v>44</v>
      </c>
      <c r="C53" s="63" t="s">
        <v>47</v>
      </c>
      <c r="D53" s="63">
        <v>4</v>
      </c>
      <c r="E53" s="63">
        <v>0.99762249999999997</v>
      </c>
      <c r="F53" s="63">
        <v>0.83977219999999997</v>
      </c>
      <c r="G53" s="63">
        <v>-0.1578503</v>
      </c>
      <c r="H53" s="63">
        <v>54.86</v>
      </c>
      <c r="I53" s="63">
        <v>-0.3027379</v>
      </c>
      <c r="J53" s="63">
        <v>-0.2171371</v>
      </c>
      <c r="K53" s="63">
        <v>-0.1578503</v>
      </c>
      <c r="L53" s="63">
        <v>-9.8563399999999995E-2</v>
      </c>
      <c r="M53" s="63">
        <v>-1.2962700000000001E-2</v>
      </c>
      <c r="N53" s="63">
        <v>66823</v>
      </c>
      <c r="O53">
        <v>0.1130564</v>
      </c>
      <c r="P53" s="63">
        <v>2</v>
      </c>
      <c r="Q53" s="63">
        <v>1.2781749580960001E-2</v>
      </c>
      <c r="R53" s="63"/>
    </row>
    <row r="54" spans="1:18">
      <c r="A54" s="63" t="s">
        <v>61</v>
      </c>
      <c r="B54" s="63" t="s">
        <v>44</v>
      </c>
      <c r="C54" s="63" t="s">
        <v>47</v>
      </c>
      <c r="D54" s="63">
        <v>5</v>
      </c>
      <c r="E54" s="63">
        <v>1.0409280000000001</v>
      </c>
      <c r="F54" s="63">
        <v>0.88383560000000005</v>
      </c>
      <c r="G54" s="63">
        <v>-0.1570928</v>
      </c>
      <c r="H54" s="63">
        <v>53.24</v>
      </c>
      <c r="I54" s="63">
        <v>-0.30198029999999998</v>
      </c>
      <c r="J54" s="63">
        <v>-0.21637960000000001</v>
      </c>
      <c r="K54" s="63">
        <v>-0.1570928</v>
      </c>
      <c r="L54" s="63">
        <v>-9.7805900000000001E-2</v>
      </c>
      <c r="M54" s="63">
        <v>-1.2205199999999999E-2</v>
      </c>
      <c r="N54" s="63">
        <v>66823</v>
      </c>
      <c r="O54">
        <v>0.1130564</v>
      </c>
      <c r="P54" s="63">
        <v>2</v>
      </c>
      <c r="Q54" s="63">
        <v>1.2781749580960001E-2</v>
      </c>
      <c r="R54" s="63"/>
    </row>
    <row r="55" spans="1:18">
      <c r="A55" s="63" t="s">
        <v>61</v>
      </c>
      <c r="B55" s="63" t="s">
        <v>44</v>
      </c>
      <c r="C55" s="63" t="s">
        <v>47</v>
      </c>
      <c r="D55" s="63">
        <v>6</v>
      </c>
      <c r="E55" s="63">
        <v>1.2130570000000001</v>
      </c>
      <c r="F55" s="63">
        <v>0.97781969999999996</v>
      </c>
      <c r="G55" s="63">
        <v>-0.23523769999999999</v>
      </c>
      <c r="H55" s="63">
        <v>51.96</v>
      </c>
      <c r="I55" s="63">
        <v>-0.3801253</v>
      </c>
      <c r="J55" s="63">
        <v>-0.29452460000000003</v>
      </c>
      <c r="K55" s="63">
        <v>-0.23523769999999999</v>
      </c>
      <c r="L55" s="63">
        <v>-0.17595089999999999</v>
      </c>
      <c r="M55" s="63">
        <v>-9.0350100000000003E-2</v>
      </c>
      <c r="N55" s="63">
        <v>66823</v>
      </c>
      <c r="O55">
        <v>0.1130564</v>
      </c>
      <c r="P55" s="63">
        <v>2</v>
      </c>
      <c r="Q55" s="63">
        <v>1.2781749580960001E-2</v>
      </c>
      <c r="R55" s="63"/>
    </row>
    <row r="56" spans="1:18">
      <c r="A56" s="63" t="s">
        <v>61</v>
      </c>
      <c r="B56" s="63" t="s">
        <v>44</v>
      </c>
      <c r="C56" s="63" t="s">
        <v>47</v>
      </c>
      <c r="D56" s="63">
        <v>7</v>
      </c>
      <c r="E56" s="63">
        <v>1.5795710000000001</v>
      </c>
      <c r="F56" s="63">
        <v>1.3803939999999999</v>
      </c>
      <c r="G56" s="63">
        <v>-0.19917679999999999</v>
      </c>
      <c r="H56" s="63">
        <v>50.26</v>
      </c>
      <c r="I56" s="63">
        <v>-0.34406439999999999</v>
      </c>
      <c r="J56" s="63">
        <v>-0.25846360000000002</v>
      </c>
      <c r="K56" s="63">
        <v>-0.19917679999999999</v>
      </c>
      <c r="L56" s="63">
        <v>-0.13988999999999999</v>
      </c>
      <c r="M56" s="63">
        <v>-5.4289200000000003E-2</v>
      </c>
      <c r="N56" s="63">
        <v>66823</v>
      </c>
      <c r="O56">
        <v>0.1130564</v>
      </c>
      <c r="P56" s="63">
        <v>2</v>
      </c>
      <c r="Q56" s="63">
        <v>1.2781749580960001E-2</v>
      </c>
      <c r="R56" s="63"/>
    </row>
    <row r="57" spans="1:18">
      <c r="A57" s="63" t="s">
        <v>61</v>
      </c>
      <c r="B57" s="63" t="s">
        <v>44</v>
      </c>
      <c r="C57" s="63" t="s">
        <v>47</v>
      </c>
      <c r="D57" s="63">
        <v>8</v>
      </c>
      <c r="E57" s="63">
        <v>1.7964150000000001</v>
      </c>
      <c r="F57" s="63">
        <v>1.7124630000000001</v>
      </c>
      <c r="G57" s="63">
        <v>-8.3951799999999993E-2</v>
      </c>
      <c r="H57" s="63">
        <v>48.46</v>
      </c>
      <c r="I57" s="63">
        <v>-0.2288394</v>
      </c>
      <c r="J57" s="63">
        <v>-0.1432387</v>
      </c>
      <c r="K57" s="63">
        <v>-8.3951799999999993E-2</v>
      </c>
      <c r="L57" s="63">
        <v>-2.4664999999999999E-2</v>
      </c>
      <c r="M57" s="63">
        <v>6.0935799999999998E-2</v>
      </c>
      <c r="N57" s="63">
        <v>66823</v>
      </c>
      <c r="O57">
        <v>0.1130564</v>
      </c>
      <c r="P57" s="63">
        <v>2</v>
      </c>
      <c r="Q57" s="63">
        <v>1.2781749580960001E-2</v>
      </c>
      <c r="R57" s="63"/>
    </row>
    <row r="58" spans="1:18">
      <c r="A58" s="63" t="s">
        <v>61</v>
      </c>
      <c r="B58" s="63" t="s">
        <v>44</v>
      </c>
      <c r="C58" s="63" t="s">
        <v>47</v>
      </c>
      <c r="D58" s="63">
        <v>9</v>
      </c>
      <c r="E58" s="63">
        <v>1.6507579999999999</v>
      </c>
      <c r="F58" s="63">
        <v>1.724091</v>
      </c>
      <c r="G58" s="63">
        <v>7.3333599999999999E-2</v>
      </c>
      <c r="H58" s="63">
        <v>47.12</v>
      </c>
      <c r="I58" s="63">
        <v>-7.1554000000000006E-2</v>
      </c>
      <c r="J58" s="63">
        <v>1.40468E-2</v>
      </c>
      <c r="K58" s="63">
        <v>7.3333599999999999E-2</v>
      </c>
      <c r="L58" s="63">
        <v>0.1326205</v>
      </c>
      <c r="M58" s="63">
        <v>0.2182212</v>
      </c>
      <c r="N58" s="63">
        <v>66823</v>
      </c>
      <c r="O58">
        <v>0.1130564</v>
      </c>
      <c r="P58" s="63">
        <v>2</v>
      </c>
      <c r="Q58" s="63">
        <v>1.2781749580960001E-2</v>
      </c>
      <c r="R58" s="63"/>
    </row>
    <row r="59" spans="1:18">
      <c r="A59" s="63" t="s">
        <v>61</v>
      </c>
      <c r="B59" s="63" t="s">
        <v>44</v>
      </c>
      <c r="C59" s="63" t="s">
        <v>47</v>
      </c>
      <c r="D59" s="63">
        <v>10</v>
      </c>
      <c r="E59" s="63">
        <v>1.5719959999999999</v>
      </c>
      <c r="F59" s="63">
        <v>1.6482399999999999</v>
      </c>
      <c r="G59" s="63">
        <v>7.62438E-2</v>
      </c>
      <c r="H59" s="63">
        <v>46.58</v>
      </c>
      <c r="I59" s="63">
        <v>-6.8643800000000005E-2</v>
      </c>
      <c r="J59" s="63">
        <v>1.69569E-2</v>
      </c>
      <c r="K59" s="63">
        <v>7.62438E-2</v>
      </c>
      <c r="L59" s="63">
        <v>0.1355306</v>
      </c>
      <c r="M59" s="63">
        <v>0.22113140000000001</v>
      </c>
      <c r="N59" s="63">
        <v>66823</v>
      </c>
      <c r="O59">
        <v>0.1130564</v>
      </c>
      <c r="P59" s="63">
        <v>2</v>
      </c>
      <c r="Q59" s="63">
        <v>1.2781749580960001E-2</v>
      </c>
      <c r="R59" s="63"/>
    </row>
    <row r="60" spans="1:18">
      <c r="A60" s="63" t="s">
        <v>61</v>
      </c>
      <c r="B60" s="63" t="s">
        <v>44</v>
      </c>
      <c r="C60" s="63" t="s">
        <v>47</v>
      </c>
      <c r="D60" s="63">
        <v>11</v>
      </c>
      <c r="E60" s="63">
        <v>1.4496849999999999</v>
      </c>
      <c r="F60" s="63">
        <v>1.604295</v>
      </c>
      <c r="G60" s="63">
        <v>0.15461030000000001</v>
      </c>
      <c r="H60" s="63">
        <v>47.1</v>
      </c>
      <c r="I60" s="63">
        <v>9.7227000000000008E-3</v>
      </c>
      <c r="J60" s="63">
        <v>9.5323400000000003E-2</v>
      </c>
      <c r="K60" s="63">
        <v>0.15461030000000001</v>
      </c>
      <c r="L60" s="63">
        <v>0.21389710000000001</v>
      </c>
      <c r="M60" s="63">
        <v>0.29949789999999998</v>
      </c>
      <c r="N60" s="63">
        <v>66823</v>
      </c>
      <c r="O60">
        <v>0.1130564</v>
      </c>
      <c r="P60" s="63">
        <v>2</v>
      </c>
      <c r="Q60" s="63">
        <v>1.2781749580960001E-2</v>
      </c>
      <c r="R60" s="63"/>
    </row>
    <row r="61" spans="1:18">
      <c r="A61" s="63" t="s">
        <v>61</v>
      </c>
      <c r="B61" s="63" t="s">
        <v>44</v>
      </c>
      <c r="C61" s="63" t="s">
        <v>47</v>
      </c>
      <c r="D61" s="63">
        <v>12</v>
      </c>
      <c r="E61" s="63">
        <v>1.3735029999999999</v>
      </c>
      <c r="F61" s="63">
        <v>1.5092639999999999</v>
      </c>
      <c r="G61" s="63">
        <v>0.13576160000000001</v>
      </c>
      <c r="H61" s="63">
        <v>47.64</v>
      </c>
      <c r="I61" s="63">
        <v>-9.1260000000000004E-3</v>
      </c>
      <c r="J61" s="63">
        <v>7.6474799999999996E-2</v>
      </c>
      <c r="K61" s="63">
        <v>0.13576160000000001</v>
      </c>
      <c r="L61" s="63">
        <v>0.19504850000000001</v>
      </c>
      <c r="M61" s="63">
        <v>0.28064919999999999</v>
      </c>
      <c r="N61" s="63">
        <v>66823</v>
      </c>
      <c r="O61">
        <v>0.1130564</v>
      </c>
      <c r="P61" s="63">
        <v>2</v>
      </c>
      <c r="Q61" s="63">
        <v>1.2781749580960001E-2</v>
      </c>
      <c r="R61" s="63"/>
    </row>
    <row r="62" spans="1:18">
      <c r="A62" s="63" t="s">
        <v>61</v>
      </c>
      <c r="B62" s="63" t="s">
        <v>44</v>
      </c>
      <c r="C62" s="63" t="s">
        <v>47</v>
      </c>
      <c r="D62" s="63">
        <v>13</v>
      </c>
      <c r="E62" s="63">
        <v>1.2185360000000001</v>
      </c>
      <c r="F62" s="63">
        <v>1.4696990000000001</v>
      </c>
      <c r="G62" s="63">
        <v>0.25116240000000001</v>
      </c>
      <c r="H62" s="63">
        <v>47.88</v>
      </c>
      <c r="I62" s="63">
        <v>0.1062748</v>
      </c>
      <c r="J62" s="63">
        <v>0.19187560000000001</v>
      </c>
      <c r="K62" s="63">
        <v>0.25116240000000001</v>
      </c>
      <c r="L62" s="63">
        <v>0.31044919999999998</v>
      </c>
      <c r="M62" s="63">
        <v>0.39605000000000001</v>
      </c>
      <c r="N62" s="63">
        <v>66823</v>
      </c>
      <c r="O62">
        <v>0.1130564</v>
      </c>
      <c r="P62" s="63">
        <v>2</v>
      </c>
      <c r="Q62" s="63">
        <v>1.2781749580960001E-2</v>
      </c>
      <c r="R62" s="63"/>
    </row>
    <row r="63" spans="1:18">
      <c r="A63" s="63" t="s">
        <v>61</v>
      </c>
      <c r="B63" s="63" t="s">
        <v>44</v>
      </c>
      <c r="C63" s="63" t="s">
        <v>47</v>
      </c>
      <c r="D63" s="63">
        <v>14</v>
      </c>
      <c r="E63" s="63">
        <v>1.1046149999999999</v>
      </c>
      <c r="F63" s="63">
        <v>1.3943110000000001</v>
      </c>
      <c r="G63" s="63">
        <v>0.2896956</v>
      </c>
      <c r="H63" s="63">
        <v>47.6</v>
      </c>
      <c r="I63" s="63">
        <v>0.14480799999999999</v>
      </c>
      <c r="J63" s="63">
        <v>0.2304088</v>
      </c>
      <c r="K63" s="63">
        <v>0.2896956</v>
      </c>
      <c r="L63" s="63">
        <v>0.34898249999999997</v>
      </c>
      <c r="M63" s="63">
        <v>0.4345832</v>
      </c>
      <c r="N63" s="63">
        <v>66823</v>
      </c>
      <c r="O63">
        <v>0.1130564</v>
      </c>
      <c r="P63" s="63">
        <v>2</v>
      </c>
      <c r="Q63" s="63">
        <v>1.2781749580960001E-2</v>
      </c>
      <c r="R63" s="63"/>
    </row>
    <row r="64" spans="1:18">
      <c r="A64" s="63" t="s">
        <v>61</v>
      </c>
      <c r="B64" s="63" t="s">
        <v>44</v>
      </c>
      <c r="C64" s="63" t="s">
        <v>47</v>
      </c>
      <c r="D64" s="63">
        <v>15</v>
      </c>
      <c r="E64" s="63">
        <v>1.064014</v>
      </c>
      <c r="F64" s="63">
        <v>1.319124</v>
      </c>
      <c r="G64" s="63">
        <v>0.25511</v>
      </c>
      <c r="H64" s="63">
        <v>47.28</v>
      </c>
      <c r="I64" s="63">
        <v>0.1102224</v>
      </c>
      <c r="J64" s="63">
        <v>0.1958232</v>
      </c>
      <c r="K64" s="63">
        <v>0.25511</v>
      </c>
      <c r="L64" s="63">
        <v>0.31439689999999998</v>
      </c>
      <c r="M64" s="63">
        <v>0.39999760000000001</v>
      </c>
      <c r="N64" s="63">
        <v>66823</v>
      </c>
      <c r="O64">
        <v>0.1130564</v>
      </c>
      <c r="P64" s="63">
        <v>2</v>
      </c>
      <c r="Q64" s="63">
        <v>1.2781749580960001E-2</v>
      </c>
      <c r="R64" s="63"/>
    </row>
    <row r="65" spans="1:18">
      <c r="A65" s="63" t="s">
        <v>61</v>
      </c>
      <c r="B65" s="63" t="s">
        <v>44</v>
      </c>
      <c r="C65" s="63" t="s">
        <v>47</v>
      </c>
      <c r="D65" s="63">
        <v>16</v>
      </c>
      <c r="E65" s="63">
        <v>1.0945339999999999</v>
      </c>
      <c r="F65" s="63">
        <v>1.3120480000000001</v>
      </c>
      <c r="G65" s="63">
        <v>0.21751329999999999</v>
      </c>
      <c r="H65" s="63">
        <v>47.28</v>
      </c>
      <c r="I65" s="63">
        <v>7.2625700000000001E-2</v>
      </c>
      <c r="J65" s="63">
        <v>0.15822649999999999</v>
      </c>
      <c r="K65" s="63">
        <v>0.21751329999999999</v>
      </c>
      <c r="L65" s="63">
        <v>0.2768002</v>
      </c>
      <c r="M65" s="63">
        <v>0.36240090000000003</v>
      </c>
      <c r="N65" s="63">
        <v>66823</v>
      </c>
      <c r="O65">
        <v>0.1130564</v>
      </c>
      <c r="P65" s="63">
        <v>2</v>
      </c>
      <c r="Q65" s="63">
        <v>1.2781749580960001E-2</v>
      </c>
      <c r="R65" s="63"/>
    </row>
    <row r="66" spans="1:18">
      <c r="A66" s="63" t="s">
        <v>61</v>
      </c>
      <c r="B66" s="63" t="s">
        <v>44</v>
      </c>
      <c r="C66" s="63" t="s">
        <v>47</v>
      </c>
      <c r="D66" s="63">
        <v>17</v>
      </c>
      <c r="E66" s="63">
        <v>1.1983699999999999</v>
      </c>
      <c r="F66" s="63">
        <v>1.384188</v>
      </c>
      <c r="G66" s="63">
        <v>0.18581739999999999</v>
      </c>
      <c r="H66" s="63">
        <v>46.34</v>
      </c>
      <c r="I66" s="63">
        <v>4.0929800000000002E-2</v>
      </c>
      <c r="J66" s="63">
        <v>0.12653049999999999</v>
      </c>
      <c r="K66" s="63">
        <v>0.18581739999999999</v>
      </c>
      <c r="L66" s="63">
        <v>0.24510419999999999</v>
      </c>
      <c r="M66" s="63">
        <v>0.33070500000000003</v>
      </c>
      <c r="N66" s="63">
        <v>66823</v>
      </c>
      <c r="O66">
        <v>0.1130564</v>
      </c>
      <c r="P66" s="63">
        <v>2</v>
      </c>
      <c r="Q66" s="63">
        <v>1.2781749580960001E-2</v>
      </c>
      <c r="R66" s="63"/>
    </row>
    <row r="67" spans="1:18">
      <c r="A67" s="63" t="s">
        <v>61</v>
      </c>
      <c r="B67" s="63" t="s">
        <v>44</v>
      </c>
      <c r="C67" s="63" t="s">
        <v>47</v>
      </c>
      <c r="D67" s="63">
        <v>18</v>
      </c>
      <c r="E67" s="63">
        <v>1.5577110000000001</v>
      </c>
      <c r="F67" s="63">
        <v>1.636763</v>
      </c>
      <c r="G67" s="63">
        <v>7.9052600000000001E-2</v>
      </c>
      <c r="H67" s="63">
        <v>44.66</v>
      </c>
      <c r="I67" s="63">
        <v>-6.5835000000000005E-2</v>
      </c>
      <c r="J67" s="63">
        <v>1.9765700000000001E-2</v>
      </c>
      <c r="K67" s="63">
        <v>7.9052600000000001E-2</v>
      </c>
      <c r="L67" s="63">
        <v>0.1383394</v>
      </c>
      <c r="M67" s="63">
        <v>0.22394020000000001</v>
      </c>
      <c r="N67" s="63">
        <v>66823</v>
      </c>
      <c r="O67">
        <v>0.1130564</v>
      </c>
      <c r="P67" s="63">
        <v>2</v>
      </c>
      <c r="Q67" s="63">
        <v>1.2781749580960001E-2</v>
      </c>
      <c r="R67" s="63"/>
    </row>
    <row r="68" spans="1:18">
      <c r="A68" s="63" t="s">
        <v>61</v>
      </c>
      <c r="B68" s="63" t="s">
        <v>44</v>
      </c>
      <c r="C68" s="63" t="s">
        <v>47</v>
      </c>
      <c r="D68" s="63">
        <v>19</v>
      </c>
      <c r="E68" s="63">
        <v>1.8306469999999999</v>
      </c>
      <c r="F68" s="63">
        <v>1.765879</v>
      </c>
      <c r="G68" s="63">
        <v>-6.4768199999999998E-2</v>
      </c>
      <c r="H68" s="63">
        <v>43.26</v>
      </c>
      <c r="I68" s="63">
        <v>-0.2096558</v>
      </c>
      <c r="J68" s="63">
        <v>-0.124055</v>
      </c>
      <c r="K68" s="63">
        <v>-6.4768199999999998E-2</v>
      </c>
      <c r="L68" s="63">
        <v>-5.4814E-3</v>
      </c>
      <c r="M68" s="63">
        <v>8.0119399999999993E-2</v>
      </c>
      <c r="N68" s="63">
        <v>66823</v>
      </c>
      <c r="O68">
        <v>0.1130564</v>
      </c>
      <c r="P68" s="63">
        <v>2</v>
      </c>
      <c r="Q68" s="63">
        <v>1.2781749580960001E-2</v>
      </c>
      <c r="R68" s="63"/>
    </row>
    <row r="69" spans="1:18">
      <c r="A69" s="63" t="s">
        <v>61</v>
      </c>
      <c r="B69" s="63" t="s">
        <v>44</v>
      </c>
      <c r="C69" s="63" t="s">
        <v>47</v>
      </c>
      <c r="D69" s="63">
        <v>20</v>
      </c>
      <c r="E69" s="63">
        <v>1.8717330000000001</v>
      </c>
      <c r="F69" s="63">
        <v>1.7565649999999999</v>
      </c>
      <c r="G69" s="63">
        <v>-0.1151682</v>
      </c>
      <c r="H69" s="63">
        <v>42.16</v>
      </c>
      <c r="I69" s="63">
        <v>-0.2600558</v>
      </c>
      <c r="J69" s="63">
        <v>-0.174455</v>
      </c>
      <c r="K69" s="63">
        <v>-0.1151682</v>
      </c>
      <c r="L69" s="63">
        <v>-5.5881399999999998E-2</v>
      </c>
      <c r="M69" s="63">
        <v>2.97194E-2</v>
      </c>
      <c r="N69" s="63">
        <v>66823</v>
      </c>
      <c r="O69">
        <v>0.1130564</v>
      </c>
      <c r="P69" s="63">
        <v>2</v>
      </c>
      <c r="Q69" s="63">
        <v>1.2781749580960001E-2</v>
      </c>
      <c r="R69" s="63"/>
    </row>
    <row r="70" spans="1:18">
      <c r="A70" s="63" t="s">
        <v>61</v>
      </c>
      <c r="B70" s="63" t="s">
        <v>44</v>
      </c>
      <c r="C70" s="63" t="s">
        <v>47</v>
      </c>
      <c r="D70" s="63">
        <v>21</v>
      </c>
      <c r="E70" s="63">
        <v>1.865111</v>
      </c>
      <c r="F70" s="63">
        <v>1.7172529999999999</v>
      </c>
      <c r="G70" s="63">
        <v>-0.14785870000000001</v>
      </c>
      <c r="H70" s="63">
        <v>41.12</v>
      </c>
      <c r="I70" s="63">
        <v>-0.29274630000000001</v>
      </c>
      <c r="J70" s="63">
        <v>-0.20714560000000001</v>
      </c>
      <c r="K70" s="63">
        <v>-0.14785870000000001</v>
      </c>
      <c r="L70" s="63">
        <v>-8.8571899999999995E-2</v>
      </c>
      <c r="M70" s="63">
        <v>-2.9711E-3</v>
      </c>
      <c r="N70" s="63">
        <v>66823</v>
      </c>
      <c r="O70">
        <v>0.1130564</v>
      </c>
      <c r="P70" s="63">
        <v>2</v>
      </c>
      <c r="Q70" s="63">
        <v>1.2781749580960001E-2</v>
      </c>
      <c r="R70" s="63"/>
    </row>
    <row r="71" spans="1:18">
      <c r="A71" s="63" t="s">
        <v>61</v>
      </c>
      <c r="B71" s="63" t="s">
        <v>44</v>
      </c>
      <c r="C71" s="63" t="s">
        <v>47</v>
      </c>
      <c r="D71" s="63">
        <v>22</v>
      </c>
      <c r="E71" s="63">
        <v>1.7060059999999999</v>
      </c>
      <c r="F71" s="63">
        <v>1.55772</v>
      </c>
      <c r="G71" s="63">
        <v>-0.14828649999999999</v>
      </c>
      <c r="H71" s="63">
        <v>40.119999999999997</v>
      </c>
      <c r="I71" s="63">
        <v>-0.29317409999999999</v>
      </c>
      <c r="J71" s="63">
        <v>-0.20757329999999999</v>
      </c>
      <c r="K71" s="63">
        <v>-0.14828649999999999</v>
      </c>
      <c r="L71" s="63">
        <v>-8.8999599999999998E-2</v>
      </c>
      <c r="M71" s="63">
        <v>-3.3988999999999998E-3</v>
      </c>
      <c r="N71" s="63">
        <v>66823</v>
      </c>
      <c r="O71">
        <v>0.1130564</v>
      </c>
      <c r="P71" s="63">
        <v>2</v>
      </c>
      <c r="Q71" s="63">
        <v>1.2781749580960001E-2</v>
      </c>
      <c r="R71" s="63"/>
    </row>
    <row r="72" spans="1:18">
      <c r="A72" s="63" t="s">
        <v>61</v>
      </c>
      <c r="B72" s="63" t="s">
        <v>44</v>
      </c>
      <c r="C72" s="63" t="s">
        <v>47</v>
      </c>
      <c r="D72" s="63">
        <v>23</v>
      </c>
      <c r="E72" s="63">
        <v>1.4734119999999999</v>
      </c>
      <c r="F72" s="63">
        <v>1.3332329999999999</v>
      </c>
      <c r="G72" s="63">
        <v>-0.14017840000000001</v>
      </c>
      <c r="H72" s="63">
        <v>39.22</v>
      </c>
      <c r="I72" s="63">
        <v>-0.28506599999999999</v>
      </c>
      <c r="J72" s="63">
        <v>-0.19946530000000001</v>
      </c>
      <c r="K72" s="63">
        <v>-0.14017840000000001</v>
      </c>
      <c r="L72" s="63">
        <v>-8.0891599999999994E-2</v>
      </c>
      <c r="M72" s="63">
        <v>4.7092000000000002E-3</v>
      </c>
      <c r="N72" s="63">
        <v>66823</v>
      </c>
      <c r="O72">
        <v>0.1130564</v>
      </c>
      <c r="P72" s="63">
        <v>2</v>
      </c>
      <c r="Q72" s="63">
        <v>1.2781749580960001E-2</v>
      </c>
      <c r="R72" s="63"/>
    </row>
    <row r="73" spans="1:18">
      <c r="A73" s="63" t="s">
        <v>61</v>
      </c>
      <c r="B73" s="63" t="s">
        <v>44</v>
      </c>
      <c r="C73" s="63" t="s">
        <v>47</v>
      </c>
      <c r="D73" s="63">
        <v>24</v>
      </c>
      <c r="E73" s="63">
        <v>1.2145600000000001</v>
      </c>
      <c r="F73" s="63">
        <v>1.072468</v>
      </c>
      <c r="G73" s="63">
        <v>-0.14209150000000001</v>
      </c>
      <c r="H73" s="63">
        <v>38.479999999999997</v>
      </c>
      <c r="I73" s="63">
        <v>-0.28697909999999999</v>
      </c>
      <c r="J73" s="63">
        <v>-0.20137830000000001</v>
      </c>
      <c r="K73" s="63">
        <v>-0.14209150000000001</v>
      </c>
      <c r="L73" s="63">
        <v>-8.2804699999999995E-2</v>
      </c>
      <c r="M73" s="63">
        <v>2.7961000000000001E-3</v>
      </c>
      <c r="N73" s="63">
        <v>66823</v>
      </c>
      <c r="O73">
        <v>0.1130564</v>
      </c>
      <c r="P73" s="63">
        <v>2</v>
      </c>
      <c r="Q73" s="63">
        <v>1.2781749580960001E-2</v>
      </c>
      <c r="R73" s="63"/>
    </row>
    <row r="74" spans="1:18">
      <c r="A74" s="63" t="s">
        <v>61</v>
      </c>
      <c r="B74" s="63" t="s">
        <v>44</v>
      </c>
      <c r="C74" s="63" t="s">
        <v>48</v>
      </c>
      <c r="D74" s="63">
        <v>1</v>
      </c>
      <c r="E74" s="63">
        <v>1.0274319999999999</v>
      </c>
      <c r="F74" s="63">
        <v>0.88252819999999998</v>
      </c>
      <c r="G74" s="63">
        <v>-0.1449037</v>
      </c>
      <c r="H74" s="63">
        <v>45.66</v>
      </c>
      <c r="I74" s="63">
        <v>-0.28979129999999997</v>
      </c>
      <c r="J74" s="63">
        <v>-0.2041906</v>
      </c>
      <c r="K74" s="63">
        <v>-0.1449037</v>
      </c>
      <c r="L74" s="63">
        <v>-8.5616899999999996E-2</v>
      </c>
      <c r="M74" s="63">
        <v>-1.6099999999999998E-5</v>
      </c>
      <c r="N74" s="63">
        <v>66823</v>
      </c>
      <c r="O74">
        <v>0.1130564</v>
      </c>
      <c r="P74" s="63">
        <v>3</v>
      </c>
      <c r="Q74" s="63">
        <v>1.2781749580960001E-2</v>
      </c>
      <c r="R74" s="63"/>
    </row>
    <row r="75" spans="1:18">
      <c r="A75" s="63" t="s">
        <v>61</v>
      </c>
      <c r="B75" s="63" t="s">
        <v>44</v>
      </c>
      <c r="C75" s="63" t="s">
        <v>48</v>
      </c>
      <c r="D75" s="63">
        <v>2</v>
      </c>
      <c r="E75" s="63">
        <v>0.95940879999999995</v>
      </c>
      <c r="F75" s="63">
        <v>0.79859290000000005</v>
      </c>
      <c r="G75" s="63">
        <v>-0.16081580000000001</v>
      </c>
      <c r="H75" s="63">
        <v>44.66</v>
      </c>
      <c r="I75" s="63">
        <v>-0.30570340000000001</v>
      </c>
      <c r="J75" s="63">
        <v>-0.22010270000000001</v>
      </c>
      <c r="K75" s="63">
        <v>-0.16081580000000001</v>
      </c>
      <c r="L75" s="63">
        <v>-0.10152899999999999</v>
      </c>
      <c r="M75" s="63">
        <v>-1.59282E-2</v>
      </c>
      <c r="N75" s="63">
        <v>66823</v>
      </c>
      <c r="O75">
        <v>0.1130564</v>
      </c>
      <c r="P75" s="63">
        <v>3</v>
      </c>
      <c r="Q75" s="63">
        <v>1.2781749580960001E-2</v>
      </c>
      <c r="R75" s="63"/>
    </row>
    <row r="76" spans="1:18">
      <c r="A76" s="63" t="s">
        <v>61</v>
      </c>
      <c r="B76" s="63" t="s">
        <v>44</v>
      </c>
      <c r="C76" s="63" t="s">
        <v>48</v>
      </c>
      <c r="D76" s="63">
        <v>3</v>
      </c>
      <c r="E76" s="63">
        <v>0.95600799999999997</v>
      </c>
      <c r="F76" s="63">
        <v>0.79961159999999998</v>
      </c>
      <c r="G76" s="63">
        <v>-0.15639639999999999</v>
      </c>
      <c r="H76" s="63">
        <v>44.02</v>
      </c>
      <c r="I76" s="63">
        <v>-0.301284</v>
      </c>
      <c r="J76" s="63">
        <v>-0.21568329999999999</v>
      </c>
      <c r="K76" s="63">
        <v>-0.15639639999999999</v>
      </c>
      <c r="L76" s="63">
        <v>-9.7109600000000004E-2</v>
      </c>
      <c r="M76" s="63">
        <v>-1.1508900000000001E-2</v>
      </c>
      <c r="N76" s="63">
        <v>66823</v>
      </c>
      <c r="O76">
        <v>0.1130564</v>
      </c>
      <c r="P76" s="63">
        <v>3</v>
      </c>
      <c r="Q76" s="63">
        <v>1.2781749580960001E-2</v>
      </c>
      <c r="R76" s="63"/>
    </row>
    <row r="77" spans="1:18">
      <c r="A77" s="63" t="s">
        <v>61</v>
      </c>
      <c r="B77" s="63" t="s">
        <v>44</v>
      </c>
      <c r="C77" s="63" t="s">
        <v>48</v>
      </c>
      <c r="D77" s="63">
        <v>4</v>
      </c>
      <c r="E77" s="63">
        <v>0.98130390000000001</v>
      </c>
      <c r="F77" s="63">
        <v>0.82345369999999996</v>
      </c>
      <c r="G77" s="63">
        <v>-0.1578503</v>
      </c>
      <c r="H77" s="63">
        <v>43.44</v>
      </c>
      <c r="I77" s="63">
        <v>-0.3027379</v>
      </c>
      <c r="J77" s="63">
        <v>-0.2171371</v>
      </c>
      <c r="K77" s="63">
        <v>-0.1578503</v>
      </c>
      <c r="L77" s="63">
        <v>-9.8563399999999995E-2</v>
      </c>
      <c r="M77" s="63">
        <v>-1.2962700000000001E-2</v>
      </c>
      <c r="N77" s="63">
        <v>66823</v>
      </c>
      <c r="O77">
        <v>0.1130564</v>
      </c>
      <c r="P77" s="63">
        <v>3</v>
      </c>
      <c r="Q77" s="63">
        <v>1.2781749580960001E-2</v>
      </c>
      <c r="R77" s="63"/>
    </row>
    <row r="78" spans="1:18">
      <c r="A78" s="63" t="s">
        <v>61</v>
      </c>
      <c r="B78" s="63" t="s">
        <v>44</v>
      </c>
      <c r="C78" s="63" t="s">
        <v>48</v>
      </c>
      <c r="D78" s="63">
        <v>5</v>
      </c>
      <c r="E78" s="63">
        <v>1.0237579999999999</v>
      </c>
      <c r="F78" s="63">
        <v>0.86666509999999997</v>
      </c>
      <c r="G78" s="63">
        <v>-0.1570928</v>
      </c>
      <c r="H78" s="63">
        <v>42.88</v>
      </c>
      <c r="I78" s="63">
        <v>-0.30198039999999998</v>
      </c>
      <c r="J78" s="63">
        <v>-0.21637960000000001</v>
      </c>
      <c r="K78" s="63">
        <v>-0.1570928</v>
      </c>
      <c r="L78" s="63">
        <v>-9.7806000000000004E-2</v>
      </c>
      <c r="M78" s="63">
        <v>-1.2205199999999999E-2</v>
      </c>
      <c r="N78" s="63">
        <v>66823</v>
      </c>
      <c r="O78">
        <v>0.1130564</v>
      </c>
      <c r="P78" s="63">
        <v>3</v>
      </c>
      <c r="Q78" s="63">
        <v>1.2781749580960001E-2</v>
      </c>
      <c r="R78" s="63"/>
    </row>
    <row r="79" spans="1:18">
      <c r="A79" s="63" t="s">
        <v>61</v>
      </c>
      <c r="B79" s="63" t="s">
        <v>44</v>
      </c>
      <c r="C79" s="63" t="s">
        <v>48</v>
      </c>
      <c r="D79" s="63">
        <v>6</v>
      </c>
      <c r="E79" s="63">
        <v>1.1951320000000001</v>
      </c>
      <c r="F79" s="63">
        <v>0.95989420000000003</v>
      </c>
      <c r="G79" s="63">
        <v>-0.2352378</v>
      </c>
      <c r="H79" s="63">
        <v>42.2</v>
      </c>
      <c r="I79" s="63">
        <v>-0.3801254</v>
      </c>
      <c r="J79" s="63">
        <v>-0.29452460000000003</v>
      </c>
      <c r="K79" s="63">
        <v>-0.2352378</v>
      </c>
      <c r="L79" s="63">
        <v>-0.17595089999999999</v>
      </c>
      <c r="M79" s="63">
        <v>-9.0350200000000006E-2</v>
      </c>
      <c r="N79" s="63">
        <v>66823</v>
      </c>
      <c r="O79">
        <v>0.1130564</v>
      </c>
      <c r="P79" s="63">
        <v>3</v>
      </c>
      <c r="Q79" s="63">
        <v>1.2781749580960001E-2</v>
      </c>
      <c r="R79" s="63"/>
    </row>
    <row r="80" spans="1:18">
      <c r="A80" s="63" t="s">
        <v>61</v>
      </c>
      <c r="B80" s="63" t="s">
        <v>44</v>
      </c>
      <c r="C80" s="63" t="s">
        <v>48</v>
      </c>
      <c r="D80" s="63">
        <v>7</v>
      </c>
      <c r="E80" s="63">
        <v>1.5603149999999999</v>
      </c>
      <c r="F80" s="63">
        <v>1.361138</v>
      </c>
      <c r="G80" s="63">
        <v>-0.19917679999999999</v>
      </c>
      <c r="H80" s="63">
        <v>41.6</v>
      </c>
      <c r="I80" s="63">
        <v>-0.34406439999999999</v>
      </c>
      <c r="J80" s="63">
        <v>-0.25846360000000002</v>
      </c>
      <c r="K80" s="63">
        <v>-0.19917679999999999</v>
      </c>
      <c r="L80" s="63">
        <v>-0.13988999999999999</v>
      </c>
      <c r="M80" s="63">
        <v>-5.4289200000000003E-2</v>
      </c>
      <c r="N80" s="63">
        <v>66823</v>
      </c>
      <c r="O80">
        <v>0.1130564</v>
      </c>
      <c r="P80" s="63">
        <v>3</v>
      </c>
      <c r="Q80" s="63">
        <v>1.2781749580960001E-2</v>
      </c>
      <c r="R80" s="63"/>
    </row>
    <row r="81" spans="1:18">
      <c r="A81" s="63" t="s">
        <v>61</v>
      </c>
      <c r="B81" s="63" t="s">
        <v>44</v>
      </c>
      <c r="C81" s="63" t="s">
        <v>48</v>
      </c>
      <c r="D81" s="63">
        <v>8</v>
      </c>
      <c r="E81" s="63">
        <v>1.780119</v>
      </c>
      <c r="F81" s="63">
        <v>1.696167</v>
      </c>
      <c r="G81" s="63">
        <v>-8.3951700000000004E-2</v>
      </c>
      <c r="H81" s="63">
        <v>42</v>
      </c>
      <c r="I81" s="63">
        <v>-0.2288393</v>
      </c>
      <c r="J81" s="63">
        <v>-0.14323849999999999</v>
      </c>
      <c r="K81" s="63">
        <v>-8.3951700000000004E-2</v>
      </c>
      <c r="L81" s="63">
        <v>-2.46649E-2</v>
      </c>
      <c r="M81" s="63">
        <v>6.0935900000000001E-2</v>
      </c>
      <c r="N81" s="63">
        <v>66823</v>
      </c>
      <c r="O81">
        <v>0.1130564</v>
      </c>
      <c r="P81" s="63">
        <v>3</v>
      </c>
      <c r="Q81" s="63">
        <v>1.2781749580960001E-2</v>
      </c>
      <c r="R81" s="63"/>
    </row>
    <row r="82" spans="1:18">
      <c r="A82" s="63" t="s">
        <v>61</v>
      </c>
      <c r="B82" s="63" t="s">
        <v>44</v>
      </c>
      <c r="C82" s="63" t="s">
        <v>48</v>
      </c>
      <c r="D82" s="63">
        <v>9</v>
      </c>
      <c r="E82" s="63">
        <v>1.657378</v>
      </c>
      <c r="F82" s="63">
        <v>1.7307110000000001</v>
      </c>
      <c r="G82" s="63">
        <v>7.3333599999999999E-2</v>
      </c>
      <c r="H82" s="63">
        <v>43.44</v>
      </c>
      <c r="I82" s="63">
        <v>-7.1554000000000006E-2</v>
      </c>
      <c r="J82" s="63">
        <v>1.40468E-2</v>
      </c>
      <c r="K82" s="63">
        <v>7.3333599999999999E-2</v>
      </c>
      <c r="L82" s="63">
        <v>0.1326205</v>
      </c>
      <c r="M82" s="63">
        <v>0.2182212</v>
      </c>
      <c r="N82" s="63">
        <v>66823</v>
      </c>
      <c r="O82">
        <v>0.1130564</v>
      </c>
      <c r="P82" s="63">
        <v>3</v>
      </c>
      <c r="Q82" s="63">
        <v>1.2781749580960001E-2</v>
      </c>
      <c r="R82" s="63"/>
    </row>
    <row r="83" spans="1:18">
      <c r="A83" s="63" t="s">
        <v>61</v>
      </c>
      <c r="B83" s="63" t="s">
        <v>44</v>
      </c>
      <c r="C83" s="63" t="s">
        <v>48</v>
      </c>
      <c r="D83" s="63">
        <v>10</v>
      </c>
      <c r="E83" s="63">
        <v>1.59558</v>
      </c>
      <c r="F83" s="63">
        <v>1.671824</v>
      </c>
      <c r="G83" s="63">
        <v>7.62438E-2</v>
      </c>
      <c r="H83" s="63">
        <v>44.98</v>
      </c>
      <c r="I83" s="63">
        <v>-6.8643800000000005E-2</v>
      </c>
      <c r="J83" s="63">
        <v>1.69569E-2</v>
      </c>
      <c r="K83" s="63">
        <v>7.62438E-2</v>
      </c>
      <c r="L83" s="63">
        <v>0.1355306</v>
      </c>
      <c r="M83" s="63">
        <v>0.22113140000000001</v>
      </c>
      <c r="N83" s="63">
        <v>66823</v>
      </c>
      <c r="O83">
        <v>0.1130564</v>
      </c>
      <c r="P83" s="63">
        <v>3</v>
      </c>
      <c r="Q83" s="63">
        <v>1.2781749580960001E-2</v>
      </c>
      <c r="R83" s="63"/>
    </row>
    <row r="84" spans="1:18">
      <c r="A84" s="63" t="s">
        <v>61</v>
      </c>
      <c r="B84" s="63" t="s">
        <v>44</v>
      </c>
      <c r="C84" s="63" t="s">
        <v>48</v>
      </c>
      <c r="D84" s="63">
        <v>11</v>
      </c>
      <c r="E84" s="63">
        <v>1.4848159999999999</v>
      </c>
      <c r="F84" s="63">
        <v>1.639426</v>
      </c>
      <c r="G84" s="63">
        <v>0.15461030000000001</v>
      </c>
      <c r="H84" s="63">
        <v>46.6</v>
      </c>
      <c r="I84" s="63">
        <v>9.7227000000000008E-3</v>
      </c>
      <c r="J84" s="63">
        <v>9.5323400000000003E-2</v>
      </c>
      <c r="K84" s="63">
        <v>0.15461030000000001</v>
      </c>
      <c r="L84" s="63">
        <v>0.21389710000000001</v>
      </c>
      <c r="M84" s="63">
        <v>0.29949789999999998</v>
      </c>
      <c r="N84" s="63">
        <v>66823</v>
      </c>
      <c r="O84">
        <v>0.1130564</v>
      </c>
      <c r="P84" s="63">
        <v>3</v>
      </c>
      <c r="Q84" s="63">
        <v>1.2781749580960001E-2</v>
      </c>
      <c r="R84" s="63"/>
    </row>
    <row r="85" spans="1:18">
      <c r="A85" s="63" t="s">
        <v>61</v>
      </c>
      <c r="B85" s="63" t="s">
        <v>44</v>
      </c>
      <c r="C85" s="63" t="s">
        <v>48</v>
      </c>
      <c r="D85" s="63">
        <v>12</v>
      </c>
      <c r="E85" s="63">
        <v>1.423055</v>
      </c>
      <c r="F85" s="63">
        <v>1.558816</v>
      </c>
      <c r="G85" s="63">
        <v>0.13576160000000001</v>
      </c>
      <c r="H85" s="63">
        <v>47.38</v>
      </c>
      <c r="I85" s="63">
        <v>-9.1260000000000004E-3</v>
      </c>
      <c r="J85" s="63">
        <v>7.6474799999999996E-2</v>
      </c>
      <c r="K85" s="63">
        <v>0.13576160000000001</v>
      </c>
      <c r="L85" s="63">
        <v>0.19504850000000001</v>
      </c>
      <c r="M85" s="63">
        <v>0.28064919999999999</v>
      </c>
      <c r="N85" s="63">
        <v>66823</v>
      </c>
      <c r="O85">
        <v>0.1130564</v>
      </c>
      <c r="P85" s="63">
        <v>3</v>
      </c>
      <c r="Q85" s="63">
        <v>1.2781749580960001E-2</v>
      </c>
      <c r="R85" s="63"/>
    </row>
    <row r="86" spans="1:18">
      <c r="A86" s="63" t="s">
        <v>61</v>
      </c>
      <c r="B86" s="63" t="s">
        <v>44</v>
      </c>
      <c r="C86" s="63" t="s">
        <v>48</v>
      </c>
      <c r="D86" s="63">
        <v>13</v>
      </c>
      <c r="E86" s="63">
        <v>1.2706649999999999</v>
      </c>
      <c r="F86" s="63">
        <v>1.521828</v>
      </c>
      <c r="G86" s="63">
        <v>0.25116240000000001</v>
      </c>
      <c r="H86" s="63">
        <v>48.38</v>
      </c>
      <c r="I86" s="63">
        <v>0.1062748</v>
      </c>
      <c r="J86" s="63">
        <v>0.19187560000000001</v>
      </c>
      <c r="K86" s="63">
        <v>0.25116240000000001</v>
      </c>
      <c r="L86" s="63">
        <v>0.31044919999999998</v>
      </c>
      <c r="M86" s="63">
        <v>0.39605000000000001</v>
      </c>
      <c r="N86" s="63">
        <v>66823</v>
      </c>
      <c r="O86">
        <v>0.1130564</v>
      </c>
      <c r="P86" s="63">
        <v>3</v>
      </c>
      <c r="Q86" s="63">
        <v>1.2781749580960001E-2</v>
      </c>
      <c r="R86" s="63"/>
    </row>
    <row r="87" spans="1:18">
      <c r="A87" s="63" t="s">
        <v>61</v>
      </c>
      <c r="B87" s="63" t="s">
        <v>44</v>
      </c>
      <c r="C87" s="63" t="s">
        <v>48</v>
      </c>
      <c r="D87" s="63">
        <v>14</v>
      </c>
      <c r="E87" s="63">
        <v>1.1448579999999999</v>
      </c>
      <c r="F87" s="63">
        <v>1.4345540000000001</v>
      </c>
      <c r="G87" s="63">
        <v>0.2896956</v>
      </c>
      <c r="H87" s="63">
        <v>48.56</v>
      </c>
      <c r="I87" s="63">
        <v>0.14480799999999999</v>
      </c>
      <c r="J87" s="63">
        <v>0.2304088</v>
      </c>
      <c r="K87" s="63">
        <v>0.2896956</v>
      </c>
      <c r="L87" s="63">
        <v>0.34898249999999997</v>
      </c>
      <c r="M87" s="63">
        <v>0.4345832</v>
      </c>
      <c r="N87" s="63">
        <v>66823</v>
      </c>
      <c r="O87">
        <v>0.1130564</v>
      </c>
      <c r="P87" s="63">
        <v>3</v>
      </c>
      <c r="Q87" s="63">
        <v>1.2781749580960001E-2</v>
      </c>
      <c r="R87" s="63"/>
    </row>
    <row r="88" spans="1:18">
      <c r="A88" s="63" t="s">
        <v>61</v>
      </c>
      <c r="B88" s="63" t="s">
        <v>44</v>
      </c>
      <c r="C88" s="63" t="s">
        <v>48</v>
      </c>
      <c r="D88" s="63">
        <v>15</v>
      </c>
      <c r="E88" s="63">
        <v>1.1103799999999999</v>
      </c>
      <c r="F88" s="63">
        <v>1.3654900000000001</v>
      </c>
      <c r="G88" s="63">
        <v>0.25511</v>
      </c>
      <c r="H88" s="63">
        <v>48.84</v>
      </c>
      <c r="I88" s="63">
        <v>0.1102224</v>
      </c>
      <c r="J88" s="63">
        <v>0.1958232</v>
      </c>
      <c r="K88" s="63">
        <v>0.25511</v>
      </c>
      <c r="L88" s="63">
        <v>0.31439689999999998</v>
      </c>
      <c r="M88" s="63">
        <v>0.39999760000000001</v>
      </c>
      <c r="N88" s="63">
        <v>66823</v>
      </c>
      <c r="O88">
        <v>0.1130564</v>
      </c>
      <c r="P88" s="63">
        <v>3</v>
      </c>
      <c r="Q88" s="63">
        <v>1.2781749580960001E-2</v>
      </c>
      <c r="R88" s="63"/>
    </row>
    <row r="89" spans="1:18">
      <c r="A89" s="63" t="s">
        <v>61</v>
      </c>
      <c r="B89" s="63" t="s">
        <v>44</v>
      </c>
      <c r="C89" s="63" t="s">
        <v>48</v>
      </c>
      <c r="D89" s="63">
        <v>16</v>
      </c>
      <c r="E89" s="63">
        <v>1.1537280000000001</v>
      </c>
      <c r="F89" s="63">
        <v>1.3712420000000001</v>
      </c>
      <c r="G89" s="63">
        <v>0.21751329999999999</v>
      </c>
      <c r="H89" s="63">
        <v>49.1</v>
      </c>
      <c r="I89" s="63">
        <v>7.2625700000000001E-2</v>
      </c>
      <c r="J89" s="63">
        <v>0.15822649999999999</v>
      </c>
      <c r="K89" s="63">
        <v>0.21751329999999999</v>
      </c>
      <c r="L89" s="63">
        <v>0.2768002</v>
      </c>
      <c r="M89" s="63">
        <v>0.36240090000000003</v>
      </c>
      <c r="N89" s="63">
        <v>66823</v>
      </c>
      <c r="O89">
        <v>0.1130564</v>
      </c>
      <c r="P89" s="63">
        <v>3</v>
      </c>
      <c r="Q89" s="63">
        <v>1.2781749580960001E-2</v>
      </c>
      <c r="R89" s="63"/>
    </row>
    <row r="90" spans="1:18">
      <c r="A90" s="63" t="s">
        <v>61</v>
      </c>
      <c r="B90" s="63" t="s">
        <v>44</v>
      </c>
      <c r="C90" s="63" t="s">
        <v>48</v>
      </c>
      <c r="D90" s="63">
        <v>17</v>
      </c>
      <c r="E90" s="63">
        <v>1.282422</v>
      </c>
      <c r="F90" s="63">
        <v>1.46824</v>
      </c>
      <c r="G90" s="63">
        <v>0.1858175</v>
      </c>
      <c r="H90" s="63">
        <v>47.82</v>
      </c>
      <c r="I90" s="63">
        <v>4.0929899999999998E-2</v>
      </c>
      <c r="J90" s="63">
        <v>0.12653059999999999</v>
      </c>
      <c r="K90" s="63">
        <v>0.1858175</v>
      </c>
      <c r="L90" s="63">
        <v>0.2451043</v>
      </c>
      <c r="M90" s="63">
        <v>0.33070509999999997</v>
      </c>
      <c r="N90" s="63">
        <v>66823</v>
      </c>
      <c r="O90">
        <v>0.1130564</v>
      </c>
      <c r="P90" s="63">
        <v>3</v>
      </c>
      <c r="Q90" s="63">
        <v>1.2781749580960001E-2</v>
      </c>
      <c r="R90" s="63"/>
    </row>
    <row r="91" spans="1:18">
      <c r="A91" s="63" t="s">
        <v>61</v>
      </c>
      <c r="B91" s="63" t="s">
        <v>44</v>
      </c>
      <c r="C91" s="63" t="s">
        <v>48</v>
      </c>
      <c r="D91" s="63">
        <v>18</v>
      </c>
      <c r="E91" s="63">
        <v>1.6847129999999999</v>
      </c>
      <c r="F91" s="63">
        <v>1.7637659999999999</v>
      </c>
      <c r="G91" s="63">
        <v>7.9052600000000001E-2</v>
      </c>
      <c r="H91" s="63">
        <v>46.74</v>
      </c>
      <c r="I91" s="63">
        <v>-6.5835000000000005E-2</v>
      </c>
      <c r="J91" s="63">
        <v>1.9765700000000001E-2</v>
      </c>
      <c r="K91" s="63">
        <v>7.9052600000000001E-2</v>
      </c>
      <c r="L91" s="63">
        <v>0.1383394</v>
      </c>
      <c r="M91" s="63">
        <v>0.22394020000000001</v>
      </c>
      <c r="N91" s="63">
        <v>66823</v>
      </c>
      <c r="O91">
        <v>0.1130564</v>
      </c>
      <c r="P91" s="63">
        <v>3</v>
      </c>
      <c r="Q91" s="63">
        <v>1.2781749580960001E-2</v>
      </c>
      <c r="R91" s="63"/>
    </row>
    <row r="92" spans="1:18">
      <c r="A92" s="63" t="s">
        <v>61</v>
      </c>
      <c r="B92" s="63" t="s">
        <v>44</v>
      </c>
      <c r="C92" s="63" t="s">
        <v>48</v>
      </c>
      <c r="D92" s="63">
        <v>19</v>
      </c>
      <c r="E92" s="63">
        <v>1.949567</v>
      </c>
      <c r="F92" s="63">
        <v>1.8847989999999999</v>
      </c>
      <c r="G92" s="63">
        <v>-6.4768199999999998E-2</v>
      </c>
      <c r="H92" s="63">
        <v>45.08</v>
      </c>
      <c r="I92" s="63">
        <v>-0.2096558</v>
      </c>
      <c r="J92" s="63">
        <v>-0.124055</v>
      </c>
      <c r="K92" s="63">
        <v>-6.4768199999999998E-2</v>
      </c>
      <c r="L92" s="63">
        <v>-5.4814E-3</v>
      </c>
      <c r="M92" s="63">
        <v>8.0119399999999993E-2</v>
      </c>
      <c r="N92" s="63">
        <v>66823</v>
      </c>
      <c r="O92">
        <v>0.1130564</v>
      </c>
      <c r="P92" s="63">
        <v>3</v>
      </c>
      <c r="Q92" s="63">
        <v>1.2781749580960001E-2</v>
      </c>
      <c r="R92" s="63"/>
    </row>
    <row r="93" spans="1:18">
      <c r="A93" s="63" t="s">
        <v>61</v>
      </c>
      <c r="B93" s="63" t="s">
        <v>44</v>
      </c>
      <c r="C93" s="63" t="s">
        <v>48</v>
      </c>
      <c r="D93" s="63">
        <v>20</v>
      </c>
      <c r="E93" s="63">
        <v>1.9611460000000001</v>
      </c>
      <c r="F93" s="63">
        <v>1.8459779999999999</v>
      </c>
      <c r="G93" s="63">
        <v>-0.1151682</v>
      </c>
      <c r="H93" s="63">
        <v>43.8</v>
      </c>
      <c r="I93" s="63">
        <v>-0.2600558</v>
      </c>
      <c r="J93" s="63">
        <v>-0.174455</v>
      </c>
      <c r="K93" s="63">
        <v>-0.1151682</v>
      </c>
      <c r="L93" s="63">
        <v>-5.5881399999999998E-2</v>
      </c>
      <c r="M93" s="63">
        <v>2.97194E-2</v>
      </c>
      <c r="N93" s="63">
        <v>66823</v>
      </c>
      <c r="O93">
        <v>0.1130564</v>
      </c>
      <c r="P93" s="63">
        <v>3</v>
      </c>
      <c r="Q93" s="63">
        <v>1.2781749580960001E-2</v>
      </c>
      <c r="R93" s="63"/>
    </row>
    <row r="94" spans="1:18">
      <c r="A94" s="63" t="s">
        <v>61</v>
      </c>
      <c r="B94" s="63" t="s">
        <v>44</v>
      </c>
      <c r="C94" s="63" t="s">
        <v>48</v>
      </c>
      <c r="D94" s="63">
        <v>21</v>
      </c>
      <c r="E94" s="63">
        <v>1.9336800000000001</v>
      </c>
      <c r="F94" s="63">
        <v>1.7858210000000001</v>
      </c>
      <c r="G94" s="63">
        <v>-0.14785870000000001</v>
      </c>
      <c r="H94" s="63">
        <v>42.68</v>
      </c>
      <c r="I94" s="63">
        <v>-0.29274630000000001</v>
      </c>
      <c r="J94" s="63">
        <v>-0.20714560000000001</v>
      </c>
      <c r="K94" s="63">
        <v>-0.14785870000000001</v>
      </c>
      <c r="L94" s="63">
        <v>-8.8571899999999995E-2</v>
      </c>
      <c r="M94" s="63">
        <v>-2.9711E-3</v>
      </c>
      <c r="N94" s="63">
        <v>66823</v>
      </c>
      <c r="O94">
        <v>0.1130564</v>
      </c>
      <c r="P94" s="63">
        <v>3</v>
      </c>
      <c r="Q94" s="63">
        <v>1.2781749580960001E-2</v>
      </c>
      <c r="R94" s="63"/>
    </row>
    <row r="95" spans="1:18">
      <c r="A95" s="63" t="s">
        <v>61</v>
      </c>
      <c r="B95" s="63" t="s">
        <v>44</v>
      </c>
      <c r="C95" s="63" t="s">
        <v>48</v>
      </c>
      <c r="D95" s="63">
        <v>22</v>
      </c>
      <c r="E95" s="63">
        <v>1.755304</v>
      </c>
      <c r="F95" s="63">
        <v>1.6070180000000001</v>
      </c>
      <c r="G95" s="63">
        <v>-0.14828649999999999</v>
      </c>
      <c r="H95" s="63">
        <v>41.68</v>
      </c>
      <c r="I95" s="63">
        <v>-0.29317409999999999</v>
      </c>
      <c r="J95" s="63">
        <v>-0.20757329999999999</v>
      </c>
      <c r="K95" s="63">
        <v>-0.14828649999999999</v>
      </c>
      <c r="L95" s="63">
        <v>-8.8999599999999998E-2</v>
      </c>
      <c r="M95" s="63">
        <v>-3.3988999999999998E-3</v>
      </c>
      <c r="N95" s="63">
        <v>66823</v>
      </c>
      <c r="O95">
        <v>0.1130564</v>
      </c>
      <c r="P95" s="63">
        <v>3</v>
      </c>
      <c r="Q95" s="63">
        <v>1.2781749580960001E-2</v>
      </c>
      <c r="R95" s="63"/>
    </row>
    <row r="96" spans="1:18">
      <c r="A96" s="63" t="s">
        <v>61</v>
      </c>
      <c r="B96" s="63" t="s">
        <v>44</v>
      </c>
      <c r="C96" s="63" t="s">
        <v>48</v>
      </c>
      <c r="D96" s="63">
        <v>23</v>
      </c>
      <c r="E96" s="63">
        <v>1.5066189999999999</v>
      </c>
      <c r="F96" s="63">
        <v>1.366441</v>
      </c>
      <c r="G96" s="63">
        <v>-0.14017840000000001</v>
      </c>
      <c r="H96" s="63">
        <v>40.68</v>
      </c>
      <c r="I96" s="63">
        <v>-0.28506599999999999</v>
      </c>
      <c r="J96" s="63">
        <v>-0.19946530000000001</v>
      </c>
      <c r="K96" s="63">
        <v>-0.14017840000000001</v>
      </c>
      <c r="L96" s="63">
        <v>-8.0891599999999994E-2</v>
      </c>
      <c r="M96" s="63">
        <v>4.7092000000000002E-3</v>
      </c>
      <c r="N96" s="63">
        <v>66823</v>
      </c>
      <c r="O96">
        <v>0.1130564</v>
      </c>
      <c r="P96" s="63">
        <v>3</v>
      </c>
      <c r="Q96" s="63">
        <v>1.2781749580960001E-2</v>
      </c>
      <c r="R96" s="63"/>
    </row>
    <row r="97" spans="1:18">
      <c r="A97" s="63" t="s">
        <v>61</v>
      </c>
      <c r="B97" s="63" t="s">
        <v>44</v>
      </c>
      <c r="C97" s="63" t="s">
        <v>48</v>
      </c>
      <c r="D97" s="63">
        <v>24</v>
      </c>
      <c r="E97" s="63">
        <v>1.221263</v>
      </c>
      <c r="F97" s="63">
        <v>1.0791710000000001</v>
      </c>
      <c r="G97" s="63">
        <v>-0.14209160000000001</v>
      </c>
      <c r="H97" s="63">
        <v>39.700000000000003</v>
      </c>
      <c r="I97" s="63">
        <v>-0.28697919999999999</v>
      </c>
      <c r="J97" s="63">
        <v>-0.20137849999999999</v>
      </c>
      <c r="K97" s="63">
        <v>-0.14209160000000001</v>
      </c>
      <c r="L97" s="63">
        <v>-8.2804799999999998E-2</v>
      </c>
      <c r="M97" s="63">
        <v>2.7959999999999999E-3</v>
      </c>
      <c r="N97" s="63">
        <v>66823</v>
      </c>
      <c r="O97">
        <v>0.1130564</v>
      </c>
      <c r="P97" s="63">
        <v>3</v>
      </c>
      <c r="Q97" s="63">
        <v>1.2781749580960001E-2</v>
      </c>
      <c r="R97" s="63"/>
    </row>
    <row r="98" spans="1:18">
      <c r="A98" s="63" t="s">
        <v>61</v>
      </c>
      <c r="B98" s="63" t="s">
        <v>44</v>
      </c>
      <c r="C98" s="63" t="s">
        <v>49</v>
      </c>
      <c r="D98" s="63">
        <v>1</v>
      </c>
      <c r="E98" s="63">
        <v>0.81380220000000003</v>
      </c>
      <c r="F98" s="63">
        <v>0.66889849999999995</v>
      </c>
      <c r="G98" s="63">
        <v>-0.1449038</v>
      </c>
      <c r="H98" s="63">
        <v>56.26</v>
      </c>
      <c r="I98" s="63">
        <v>-0.28979139999999998</v>
      </c>
      <c r="J98" s="63">
        <v>-0.2041906</v>
      </c>
      <c r="K98" s="63">
        <v>-0.1449038</v>
      </c>
      <c r="L98" s="63">
        <v>-8.5616899999999996E-2</v>
      </c>
      <c r="M98" s="63">
        <v>-1.6200000000000001E-5</v>
      </c>
      <c r="N98" s="63">
        <v>66823</v>
      </c>
      <c r="O98">
        <v>0.1130564</v>
      </c>
      <c r="P98" s="63">
        <v>4</v>
      </c>
      <c r="Q98" s="63">
        <v>1.2781749580960001E-2</v>
      </c>
      <c r="R98" s="63"/>
    </row>
    <row r="99" spans="1:18">
      <c r="A99" s="63" t="s">
        <v>61</v>
      </c>
      <c r="B99" s="63" t="s">
        <v>44</v>
      </c>
      <c r="C99" s="63" t="s">
        <v>49</v>
      </c>
      <c r="D99" s="63">
        <v>2</v>
      </c>
      <c r="E99" s="63">
        <v>0.75181189999999998</v>
      </c>
      <c r="F99" s="63">
        <v>0.59099599999999997</v>
      </c>
      <c r="G99" s="63">
        <v>-0.16081580000000001</v>
      </c>
      <c r="H99" s="63">
        <v>55.22</v>
      </c>
      <c r="I99" s="63">
        <v>-0.30570340000000001</v>
      </c>
      <c r="J99" s="63">
        <v>-0.22010270000000001</v>
      </c>
      <c r="K99" s="63">
        <v>-0.16081580000000001</v>
      </c>
      <c r="L99" s="63">
        <v>-0.10152899999999999</v>
      </c>
      <c r="M99" s="63">
        <v>-1.59282E-2</v>
      </c>
      <c r="N99" s="63">
        <v>66823</v>
      </c>
      <c r="O99">
        <v>0.1130564</v>
      </c>
      <c r="P99" s="63">
        <v>4</v>
      </c>
      <c r="Q99" s="63">
        <v>1.2781749580960001E-2</v>
      </c>
      <c r="R99" s="63"/>
    </row>
    <row r="100" spans="1:18">
      <c r="A100" s="63" t="s">
        <v>61</v>
      </c>
      <c r="B100" s="63" t="s">
        <v>44</v>
      </c>
      <c r="C100" s="63" t="s">
        <v>49</v>
      </c>
      <c r="D100" s="63">
        <v>3</v>
      </c>
      <c r="E100" s="63">
        <v>0.71922609999999998</v>
      </c>
      <c r="F100" s="63">
        <v>0.56282969999999999</v>
      </c>
      <c r="G100" s="63">
        <v>-0.15639639999999999</v>
      </c>
      <c r="H100" s="63">
        <v>54.24</v>
      </c>
      <c r="I100" s="63">
        <v>-0.301284</v>
      </c>
      <c r="J100" s="63">
        <v>-0.21568329999999999</v>
      </c>
      <c r="K100" s="63">
        <v>-0.15639639999999999</v>
      </c>
      <c r="L100" s="63">
        <v>-9.7109600000000004E-2</v>
      </c>
      <c r="M100" s="63">
        <v>-1.1508900000000001E-2</v>
      </c>
      <c r="N100" s="63">
        <v>66823</v>
      </c>
      <c r="O100">
        <v>0.1130564</v>
      </c>
      <c r="P100" s="63">
        <v>4</v>
      </c>
      <c r="Q100" s="63">
        <v>1.2781749580960001E-2</v>
      </c>
      <c r="R100" s="63"/>
    </row>
    <row r="101" spans="1:18">
      <c r="A101" s="63" t="s">
        <v>61</v>
      </c>
      <c r="B101" s="63" t="s">
        <v>44</v>
      </c>
      <c r="C101" s="63" t="s">
        <v>49</v>
      </c>
      <c r="D101" s="63">
        <v>4</v>
      </c>
      <c r="E101" s="63">
        <v>0.7298403</v>
      </c>
      <c r="F101" s="63">
        <v>0.57199009999999995</v>
      </c>
      <c r="G101" s="63">
        <v>-0.1578502</v>
      </c>
      <c r="H101" s="63">
        <v>53.24</v>
      </c>
      <c r="I101" s="63">
        <v>-0.3027378</v>
      </c>
      <c r="J101" s="63">
        <v>-0.217137</v>
      </c>
      <c r="K101" s="63">
        <v>-0.1578502</v>
      </c>
      <c r="L101" s="63">
        <v>-9.8563399999999995E-2</v>
      </c>
      <c r="M101" s="63">
        <v>-1.2962599999999999E-2</v>
      </c>
      <c r="N101" s="63">
        <v>66823</v>
      </c>
      <c r="O101">
        <v>0.1130564</v>
      </c>
      <c r="P101" s="63">
        <v>4</v>
      </c>
      <c r="Q101" s="63">
        <v>1.2781749580960001E-2</v>
      </c>
      <c r="R101" s="63"/>
    </row>
    <row r="102" spans="1:18">
      <c r="A102" s="63" t="s">
        <v>61</v>
      </c>
      <c r="B102" s="63" t="s">
        <v>44</v>
      </c>
      <c r="C102" s="63" t="s">
        <v>49</v>
      </c>
      <c r="D102" s="63">
        <v>5</v>
      </c>
      <c r="E102" s="63">
        <v>0.73576070000000005</v>
      </c>
      <c r="F102" s="63">
        <v>0.57866799999999996</v>
      </c>
      <c r="G102" s="63">
        <v>-0.1570928</v>
      </c>
      <c r="H102" s="63">
        <v>52.58</v>
      </c>
      <c r="I102" s="63">
        <v>-0.30198029999999998</v>
      </c>
      <c r="J102" s="63">
        <v>-0.21637960000000001</v>
      </c>
      <c r="K102" s="63">
        <v>-0.1570928</v>
      </c>
      <c r="L102" s="63">
        <v>-9.7805900000000001E-2</v>
      </c>
      <c r="M102" s="63">
        <v>-1.2205199999999999E-2</v>
      </c>
      <c r="N102" s="63">
        <v>66823</v>
      </c>
      <c r="O102">
        <v>0.1130564</v>
      </c>
      <c r="P102" s="63">
        <v>4</v>
      </c>
      <c r="Q102" s="63">
        <v>1.2781749580960001E-2</v>
      </c>
      <c r="R102" s="63"/>
    </row>
    <row r="103" spans="1:18">
      <c r="A103" s="63" t="s">
        <v>61</v>
      </c>
      <c r="B103" s="63" t="s">
        <v>44</v>
      </c>
      <c r="C103" s="63" t="s">
        <v>49</v>
      </c>
      <c r="D103" s="63">
        <v>6</v>
      </c>
      <c r="E103" s="63">
        <v>0.85216040000000004</v>
      </c>
      <c r="F103" s="63">
        <v>0.61692270000000005</v>
      </c>
      <c r="G103" s="63">
        <v>-0.23523769999999999</v>
      </c>
      <c r="H103" s="63">
        <v>52.1</v>
      </c>
      <c r="I103" s="63">
        <v>-0.3801253</v>
      </c>
      <c r="J103" s="63">
        <v>-0.29452460000000003</v>
      </c>
      <c r="K103" s="63">
        <v>-0.23523769999999999</v>
      </c>
      <c r="L103" s="63">
        <v>-0.17595089999999999</v>
      </c>
      <c r="M103" s="63">
        <v>-9.0350100000000003E-2</v>
      </c>
      <c r="N103" s="63">
        <v>66823</v>
      </c>
      <c r="O103">
        <v>0.1130564</v>
      </c>
      <c r="P103" s="63">
        <v>4</v>
      </c>
      <c r="Q103" s="63">
        <v>1.2781749580960001E-2</v>
      </c>
      <c r="R103" s="63"/>
    </row>
    <row r="104" spans="1:18">
      <c r="A104" s="63" t="s">
        <v>61</v>
      </c>
      <c r="B104" s="63" t="s">
        <v>44</v>
      </c>
      <c r="C104" s="63" t="s">
        <v>49</v>
      </c>
      <c r="D104" s="63">
        <v>7</v>
      </c>
      <c r="E104" s="63">
        <v>1.0046660000000001</v>
      </c>
      <c r="F104" s="63">
        <v>0.80548909999999996</v>
      </c>
      <c r="G104" s="63">
        <v>-0.19917679999999999</v>
      </c>
      <c r="H104" s="63">
        <v>52</v>
      </c>
      <c r="I104" s="63">
        <v>-0.34406439999999999</v>
      </c>
      <c r="J104" s="63">
        <v>-0.25846360000000002</v>
      </c>
      <c r="K104" s="63">
        <v>-0.19917679999999999</v>
      </c>
      <c r="L104" s="63">
        <v>-0.13988999999999999</v>
      </c>
      <c r="M104" s="63">
        <v>-5.4289200000000003E-2</v>
      </c>
      <c r="N104" s="63">
        <v>66823</v>
      </c>
      <c r="O104">
        <v>0.1130564</v>
      </c>
      <c r="P104" s="63">
        <v>4</v>
      </c>
      <c r="Q104" s="63">
        <v>1.2781749580960001E-2</v>
      </c>
      <c r="R104" s="63"/>
    </row>
    <row r="105" spans="1:18">
      <c r="A105" s="63" t="s">
        <v>61</v>
      </c>
      <c r="B105" s="63" t="s">
        <v>44</v>
      </c>
      <c r="C105" s="63" t="s">
        <v>49</v>
      </c>
      <c r="D105" s="63">
        <v>8</v>
      </c>
      <c r="E105" s="63">
        <v>1.0708770000000001</v>
      </c>
      <c r="F105" s="63">
        <v>0.98692559999999996</v>
      </c>
      <c r="G105" s="63">
        <v>-8.3951700000000004E-2</v>
      </c>
      <c r="H105" s="63">
        <v>55.94</v>
      </c>
      <c r="I105" s="63">
        <v>-0.2288393</v>
      </c>
      <c r="J105" s="63">
        <v>-0.14323849999999999</v>
      </c>
      <c r="K105" s="63">
        <v>-8.3951700000000004E-2</v>
      </c>
      <c r="L105" s="63">
        <v>-2.46649E-2</v>
      </c>
      <c r="M105" s="63">
        <v>6.0935900000000001E-2</v>
      </c>
      <c r="N105" s="63">
        <v>66823</v>
      </c>
      <c r="O105">
        <v>0.1130564</v>
      </c>
      <c r="P105" s="63">
        <v>4</v>
      </c>
      <c r="Q105" s="63">
        <v>1.2781749580960001E-2</v>
      </c>
      <c r="R105" s="63"/>
    </row>
    <row r="106" spans="1:18">
      <c r="A106" s="63" t="s">
        <v>61</v>
      </c>
      <c r="B106" s="63" t="s">
        <v>44</v>
      </c>
      <c r="C106" s="63" t="s">
        <v>49</v>
      </c>
      <c r="D106" s="63">
        <v>9</v>
      </c>
      <c r="E106" s="63">
        <v>1.0140420000000001</v>
      </c>
      <c r="F106" s="63">
        <v>1.0873759999999999</v>
      </c>
      <c r="G106" s="63">
        <v>7.3333499999999996E-2</v>
      </c>
      <c r="H106" s="63">
        <v>61.1</v>
      </c>
      <c r="I106" s="63">
        <v>-7.1554099999999995E-2</v>
      </c>
      <c r="J106" s="63">
        <v>1.4046700000000001E-2</v>
      </c>
      <c r="K106" s="63">
        <v>7.3333499999999996E-2</v>
      </c>
      <c r="L106" s="63">
        <v>0.1326203</v>
      </c>
      <c r="M106" s="63">
        <v>0.2182211</v>
      </c>
      <c r="N106" s="63">
        <v>66823</v>
      </c>
      <c r="O106">
        <v>0.1130564</v>
      </c>
      <c r="P106" s="63">
        <v>4</v>
      </c>
      <c r="Q106" s="63">
        <v>1.2781749580960001E-2</v>
      </c>
      <c r="R106" s="63"/>
    </row>
    <row r="107" spans="1:18">
      <c r="A107" s="63" t="s">
        <v>61</v>
      </c>
      <c r="B107" s="63" t="s">
        <v>44</v>
      </c>
      <c r="C107" s="63" t="s">
        <v>49</v>
      </c>
      <c r="D107" s="63">
        <v>10</v>
      </c>
      <c r="E107" s="63">
        <v>1.0354080000000001</v>
      </c>
      <c r="F107" s="63">
        <v>1.1116509999999999</v>
      </c>
      <c r="G107" s="63">
        <v>7.6243900000000003E-2</v>
      </c>
      <c r="H107" s="63">
        <v>65.8</v>
      </c>
      <c r="I107" s="63">
        <v>-6.8643700000000002E-2</v>
      </c>
      <c r="J107" s="63">
        <v>1.6957E-2</v>
      </c>
      <c r="K107" s="63">
        <v>7.6243900000000003E-2</v>
      </c>
      <c r="L107" s="63">
        <v>0.1355307</v>
      </c>
      <c r="M107" s="63">
        <v>0.22113150000000001</v>
      </c>
      <c r="N107" s="63">
        <v>66823</v>
      </c>
      <c r="O107">
        <v>0.1130564</v>
      </c>
      <c r="P107" s="63">
        <v>4</v>
      </c>
      <c r="Q107" s="63">
        <v>1.2781749580960001E-2</v>
      </c>
      <c r="R107" s="63"/>
    </row>
    <row r="108" spans="1:18">
      <c r="A108" s="63" t="s">
        <v>61</v>
      </c>
      <c r="B108" s="63" t="s">
        <v>44</v>
      </c>
      <c r="C108" s="63" t="s">
        <v>49</v>
      </c>
      <c r="D108" s="63">
        <v>11</v>
      </c>
      <c r="E108" s="63">
        <v>0.99867930000000005</v>
      </c>
      <c r="F108" s="63">
        <v>1.1532899999999999</v>
      </c>
      <c r="G108" s="63">
        <v>0.15461030000000001</v>
      </c>
      <c r="H108" s="63">
        <v>70.52</v>
      </c>
      <c r="I108" s="63">
        <v>9.7227000000000008E-3</v>
      </c>
      <c r="J108" s="63">
        <v>9.5323400000000003E-2</v>
      </c>
      <c r="K108" s="63">
        <v>0.15461030000000001</v>
      </c>
      <c r="L108" s="63">
        <v>0.21389710000000001</v>
      </c>
      <c r="M108" s="63">
        <v>0.29949789999999998</v>
      </c>
      <c r="N108" s="63">
        <v>66823</v>
      </c>
      <c r="O108">
        <v>0.1130564</v>
      </c>
      <c r="P108" s="63">
        <v>4</v>
      </c>
      <c r="Q108" s="63">
        <v>1.2781749580960001E-2</v>
      </c>
      <c r="R108" s="63"/>
    </row>
    <row r="109" spans="1:18">
      <c r="A109" s="63" t="s">
        <v>61</v>
      </c>
      <c r="B109" s="63" t="s">
        <v>44</v>
      </c>
      <c r="C109" s="63" t="s">
        <v>49</v>
      </c>
      <c r="D109" s="63">
        <v>12</v>
      </c>
      <c r="E109" s="63">
        <v>1.0392710000000001</v>
      </c>
      <c r="F109" s="63">
        <v>1.1750320000000001</v>
      </c>
      <c r="G109" s="63">
        <v>0.13576160000000001</v>
      </c>
      <c r="H109" s="63">
        <v>74.36</v>
      </c>
      <c r="I109" s="63">
        <v>-9.1260000000000004E-3</v>
      </c>
      <c r="J109" s="63">
        <v>7.6474799999999996E-2</v>
      </c>
      <c r="K109" s="63">
        <v>0.13576160000000001</v>
      </c>
      <c r="L109" s="63">
        <v>0.19504850000000001</v>
      </c>
      <c r="M109" s="63">
        <v>0.28064919999999999</v>
      </c>
      <c r="N109" s="63">
        <v>66823</v>
      </c>
      <c r="O109">
        <v>0.1130564</v>
      </c>
      <c r="P109" s="63">
        <v>4</v>
      </c>
      <c r="Q109" s="63">
        <v>1.2781749580960001E-2</v>
      </c>
      <c r="R109" s="63"/>
    </row>
    <row r="110" spans="1:18">
      <c r="A110" s="63" t="s">
        <v>61</v>
      </c>
      <c r="B110" s="63" t="s">
        <v>44</v>
      </c>
      <c r="C110" s="63" t="s">
        <v>49</v>
      </c>
      <c r="D110" s="63">
        <v>13</v>
      </c>
      <c r="E110" s="63">
        <v>0.96780999999999995</v>
      </c>
      <c r="F110" s="63">
        <v>1.2189719999999999</v>
      </c>
      <c r="G110" s="63">
        <v>0.25116250000000001</v>
      </c>
      <c r="H110" s="63">
        <v>77.14</v>
      </c>
      <c r="I110" s="63">
        <v>0.10627490000000001</v>
      </c>
      <c r="J110" s="63">
        <v>0.19187560000000001</v>
      </c>
      <c r="K110" s="63">
        <v>0.25116250000000001</v>
      </c>
      <c r="L110" s="63">
        <v>0.31044929999999998</v>
      </c>
      <c r="M110" s="63">
        <v>0.39605010000000002</v>
      </c>
      <c r="N110" s="63">
        <v>66823</v>
      </c>
      <c r="O110">
        <v>0.1130564</v>
      </c>
      <c r="P110" s="63">
        <v>4</v>
      </c>
      <c r="Q110" s="63">
        <v>1.2781749580960001E-2</v>
      </c>
      <c r="R110" s="63"/>
    </row>
    <row r="111" spans="1:18">
      <c r="A111" s="63" t="s">
        <v>61</v>
      </c>
      <c r="B111" s="63" t="s">
        <v>44</v>
      </c>
      <c r="C111" s="63" t="s">
        <v>49</v>
      </c>
      <c r="D111" s="63">
        <v>14</v>
      </c>
      <c r="E111" s="63">
        <v>0.98837520000000001</v>
      </c>
      <c r="F111" s="63">
        <v>1.278071</v>
      </c>
      <c r="G111" s="63">
        <v>0.2896956</v>
      </c>
      <c r="H111" s="63">
        <v>79.56</v>
      </c>
      <c r="I111" s="63">
        <v>0.14480799999999999</v>
      </c>
      <c r="J111" s="63">
        <v>0.2304088</v>
      </c>
      <c r="K111" s="63">
        <v>0.2896956</v>
      </c>
      <c r="L111" s="63">
        <v>0.34898249999999997</v>
      </c>
      <c r="M111" s="63">
        <v>0.4345832</v>
      </c>
      <c r="N111" s="63">
        <v>66823</v>
      </c>
      <c r="O111">
        <v>0.1130564</v>
      </c>
      <c r="P111" s="63">
        <v>4</v>
      </c>
      <c r="Q111" s="63">
        <v>1.2781749580960001E-2</v>
      </c>
      <c r="R111" s="63"/>
    </row>
    <row r="112" spans="1:18">
      <c r="A112" s="63" t="s">
        <v>61</v>
      </c>
      <c r="B112" s="63" t="s">
        <v>44</v>
      </c>
      <c r="C112" s="63" t="s">
        <v>49</v>
      </c>
      <c r="D112" s="63">
        <v>15</v>
      </c>
      <c r="E112" s="63">
        <v>1.0924579999999999</v>
      </c>
      <c r="F112" s="63">
        <v>1.3475680000000001</v>
      </c>
      <c r="G112" s="63">
        <v>0.25511</v>
      </c>
      <c r="H112" s="63">
        <v>81.819999999999993</v>
      </c>
      <c r="I112" s="63">
        <v>0.1102224</v>
      </c>
      <c r="J112" s="63">
        <v>0.1958232</v>
      </c>
      <c r="K112" s="63">
        <v>0.25511</v>
      </c>
      <c r="L112" s="63">
        <v>0.31439689999999998</v>
      </c>
      <c r="M112" s="63">
        <v>0.39999760000000001</v>
      </c>
      <c r="N112" s="63">
        <v>66823</v>
      </c>
      <c r="O112">
        <v>0.1130564</v>
      </c>
      <c r="P112" s="63">
        <v>4</v>
      </c>
      <c r="Q112" s="63">
        <v>1.2781749580960001E-2</v>
      </c>
      <c r="R112" s="63"/>
    </row>
    <row r="113" spans="1:18">
      <c r="A113" s="63" t="s">
        <v>61</v>
      </c>
      <c r="B113" s="63" t="s">
        <v>44</v>
      </c>
      <c r="C113" s="63" t="s">
        <v>49</v>
      </c>
      <c r="D113" s="63">
        <v>16</v>
      </c>
      <c r="E113" s="63">
        <v>1.1796530000000001</v>
      </c>
      <c r="F113" s="63">
        <v>1.3971659999999999</v>
      </c>
      <c r="G113" s="63">
        <v>0.21751329999999999</v>
      </c>
      <c r="H113" s="63">
        <v>82.44</v>
      </c>
      <c r="I113" s="63">
        <v>7.2625700000000001E-2</v>
      </c>
      <c r="J113" s="63">
        <v>0.15822649999999999</v>
      </c>
      <c r="K113" s="63">
        <v>0.21751329999999999</v>
      </c>
      <c r="L113" s="63">
        <v>0.2768002</v>
      </c>
      <c r="M113" s="63">
        <v>0.36240090000000003</v>
      </c>
      <c r="N113" s="63">
        <v>66823</v>
      </c>
      <c r="O113">
        <v>0.1130564</v>
      </c>
      <c r="P113" s="63">
        <v>4</v>
      </c>
      <c r="Q113" s="63">
        <v>1.2781749580960001E-2</v>
      </c>
      <c r="R113" s="63"/>
    </row>
    <row r="114" spans="1:18">
      <c r="A114" s="63" t="s">
        <v>61</v>
      </c>
      <c r="B114" s="63" t="s">
        <v>44</v>
      </c>
      <c r="C114" s="63" t="s">
        <v>49</v>
      </c>
      <c r="D114" s="63">
        <v>17</v>
      </c>
      <c r="E114" s="63">
        <v>1.2870330000000001</v>
      </c>
      <c r="F114" s="63">
        <v>1.47285</v>
      </c>
      <c r="G114" s="63">
        <v>0.18581739999999999</v>
      </c>
      <c r="H114" s="63">
        <v>82.22</v>
      </c>
      <c r="I114" s="63">
        <v>4.0929800000000002E-2</v>
      </c>
      <c r="J114" s="63">
        <v>0.12653049999999999</v>
      </c>
      <c r="K114" s="63">
        <v>0.18581739999999999</v>
      </c>
      <c r="L114" s="63">
        <v>0.24510419999999999</v>
      </c>
      <c r="M114" s="63">
        <v>0.33070500000000003</v>
      </c>
      <c r="N114" s="63">
        <v>66823</v>
      </c>
      <c r="O114">
        <v>0.1130564</v>
      </c>
      <c r="P114" s="63">
        <v>4</v>
      </c>
      <c r="Q114" s="63">
        <v>1.2781749580960001E-2</v>
      </c>
      <c r="R114" s="63"/>
    </row>
    <row r="115" spans="1:18">
      <c r="A115" s="63" t="s">
        <v>61</v>
      </c>
      <c r="B115" s="63" t="s">
        <v>44</v>
      </c>
      <c r="C115" s="63" t="s">
        <v>49</v>
      </c>
      <c r="D115" s="63">
        <v>18</v>
      </c>
      <c r="E115" s="63">
        <v>1.4589049999999999</v>
      </c>
      <c r="F115" s="63">
        <v>1.5379579999999999</v>
      </c>
      <c r="G115" s="63">
        <v>7.9052600000000001E-2</v>
      </c>
      <c r="H115" s="63">
        <v>81.12</v>
      </c>
      <c r="I115" s="63">
        <v>-6.5835000000000005E-2</v>
      </c>
      <c r="J115" s="63">
        <v>1.9765700000000001E-2</v>
      </c>
      <c r="K115" s="63">
        <v>7.9052600000000001E-2</v>
      </c>
      <c r="L115" s="63">
        <v>0.1383394</v>
      </c>
      <c r="M115" s="63">
        <v>0.22394020000000001</v>
      </c>
      <c r="N115" s="63">
        <v>66823</v>
      </c>
      <c r="O115">
        <v>0.1130564</v>
      </c>
      <c r="P115" s="63">
        <v>4</v>
      </c>
      <c r="Q115" s="63">
        <v>1.2781749580960001E-2</v>
      </c>
      <c r="R115" s="63"/>
    </row>
    <row r="116" spans="1:18">
      <c r="A116" s="63" t="s">
        <v>61</v>
      </c>
      <c r="B116" s="63" t="s">
        <v>44</v>
      </c>
      <c r="C116" s="63" t="s">
        <v>49</v>
      </c>
      <c r="D116" s="63">
        <v>19</v>
      </c>
      <c r="E116" s="63">
        <v>1.611526</v>
      </c>
      <c r="F116" s="63">
        <v>1.5467580000000001</v>
      </c>
      <c r="G116" s="63">
        <v>-6.4768199999999998E-2</v>
      </c>
      <c r="H116" s="63">
        <v>78.94</v>
      </c>
      <c r="I116" s="63">
        <v>-0.2096558</v>
      </c>
      <c r="J116" s="63">
        <v>-0.124055</v>
      </c>
      <c r="K116" s="63">
        <v>-6.4768199999999998E-2</v>
      </c>
      <c r="L116" s="63">
        <v>-5.4814E-3</v>
      </c>
      <c r="M116" s="63">
        <v>8.0119399999999993E-2</v>
      </c>
      <c r="N116" s="63">
        <v>66823</v>
      </c>
      <c r="O116">
        <v>0.1130564</v>
      </c>
      <c r="P116" s="63">
        <v>4</v>
      </c>
      <c r="Q116" s="63">
        <v>1.2781749580960001E-2</v>
      </c>
      <c r="R116" s="63"/>
    </row>
    <row r="117" spans="1:18">
      <c r="A117" s="63" t="s">
        <v>61</v>
      </c>
      <c r="B117" s="63" t="s">
        <v>44</v>
      </c>
      <c r="C117" s="63" t="s">
        <v>49</v>
      </c>
      <c r="D117" s="63">
        <v>20</v>
      </c>
      <c r="E117" s="63">
        <v>1.6264559999999999</v>
      </c>
      <c r="F117" s="63">
        <v>1.511287</v>
      </c>
      <c r="G117" s="63">
        <v>-0.1151683</v>
      </c>
      <c r="H117" s="63">
        <v>74.599999999999994</v>
      </c>
      <c r="I117" s="63">
        <v>-0.26005590000000001</v>
      </c>
      <c r="J117" s="63">
        <v>-0.1744552</v>
      </c>
      <c r="K117" s="63">
        <v>-0.1151683</v>
      </c>
      <c r="L117" s="63">
        <v>-5.5881500000000001E-2</v>
      </c>
      <c r="M117" s="63">
        <v>2.9719300000000001E-2</v>
      </c>
      <c r="N117" s="63">
        <v>66823</v>
      </c>
      <c r="O117">
        <v>0.1130564</v>
      </c>
      <c r="P117" s="63">
        <v>4</v>
      </c>
      <c r="Q117" s="63">
        <v>1.2781749580960001E-2</v>
      </c>
      <c r="R117" s="63"/>
    </row>
    <row r="118" spans="1:18">
      <c r="A118" s="63" t="s">
        <v>61</v>
      </c>
      <c r="B118" s="63" t="s">
        <v>44</v>
      </c>
      <c r="C118" s="63" t="s">
        <v>49</v>
      </c>
      <c r="D118" s="63">
        <v>21</v>
      </c>
      <c r="E118" s="63">
        <v>1.6194729999999999</v>
      </c>
      <c r="F118" s="63">
        <v>1.4716149999999999</v>
      </c>
      <c r="G118" s="63">
        <v>-0.14785870000000001</v>
      </c>
      <c r="H118" s="63">
        <v>70.34</v>
      </c>
      <c r="I118" s="63">
        <v>-0.29274630000000001</v>
      </c>
      <c r="J118" s="63">
        <v>-0.20714560000000001</v>
      </c>
      <c r="K118" s="63">
        <v>-0.14785870000000001</v>
      </c>
      <c r="L118" s="63">
        <v>-8.8571899999999995E-2</v>
      </c>
      <c r="M118" s="63">
        <v>-2.9711E-3</v>
      </c>
      <c r="N118" s="63">
        <v>66823</v>
      </c>
      <c r="O118">
        <v>0.1130564</v>
      </c>
      <c r="P118" s="63">
        <v>4</v>
      </c>
      <c r="Q118" s="63">
        <v>1.2781749580960001E-2</v>
      </c>
      <c r="R118" s="63"/>
    </row>
    <row r="119" spans="1:18">
      <c r="A119" s="63" t="s">
        <v>61</v>
      </c>
      <c r="B119" s="63" t="s">
        <v>44</v>
      </c>
      <c r="C119" s="63" t="s">
        <v>49</v>
      </c>
      <c r="D119" s="63">
        <v>22</v>
      </c>
      <c r="E119" s="63">
        <v>1.4772270000000001</v>
      </c>
      <c r="F119" s="63">
        <v>1.32894</v>
      </c>
      <c r="G119" s="63">
        <v>-0.14828659999999999</v>
      </c>
      <c r="H119" s="63">
        <v>67.22</v>
      </c>
      <c r="I119" s="63">
        <v>-0.2931742</v>
      </c>
      <c r="J119" s="63">
        <v>-0.20757339999999999</v>
      </c>
      <c r="K119" s="63">
        <v>-0.14828659999999999</v>
      </c>
      <c r="L119" s="63">
        <v>-8.8999700000000001E-2</v>
      </c>
      <c r="M119" s="63">
        <v>-3.3990000000000001E-3</v>
      </c>
      <c r="N119" s="63">
        <v>66823</v>
      </c>
      <c r="O119">
        <v>0.1130564</v>
      </c>
      <c r="P119" s="63">
        <v>4</v>
      </c>
      <c r="Q119" s="63">
        <v>1.2781749580960001E-2</v>
      </c>
      <c r="R119" s="63"/>
    </row>
    <row r="120" spans="1:18">
      <c r="A120" s="63" t="s">
        <v>61</v>
      </c>
      <c r="B120" s="63" t="s">
        <v>44</v>
      </c>
      <c r="C120" s="63" t="s">
        <v>49</v>
      </c>
      <c r="D120" s="63">
        <v>23</v>
      </c>
      <c r="E120" s="63">
        <v>1.234302</v>
      </c>
      <c r="F120" s="63">
        <v>1.0941240000000001</v>
      </c>
      <c r="G120" s="63">
        <v>-0.14017840000000001</v>
      </c>
      <c r="H120" s="63">
        <v>64.84</v>
      </c>
      <c r="I120" s="63">
        <v>-0.28506599999999999</v>
      </c>
      <c r="J120" s="63">
        <v>-0.19946530000000001</v>
      </c>
      <c r="K120" s="63">
        <v>-0.14017840000000001</v>
      </c>
      <c r="L120" s="63">
        <v>-8.0891599999999994E-2</v>
      </c>
      <c r="M120" s="63">
        <v>4.7092000000000002E-3</v>
      </c>
      <c r="N120" s="63">
        <v>66823</v>
      </c>
      <c r="O120">
        <v>0.1130564</v>
      </c>
      <c r="P120" s="63">
        <v>4</v>
      </c>
      <c r="Q120" s="63">
        <v>1.2781749580960001E-2</v>
      </c>
      <c r="R120" s="63"/>
    </row>
    <row r="121" spans="1:18">
      <c r="A121" s="63" t="s">
        <v>61</v>
      </c>
      <c r="B121" s="63" t="s">
        <v>44</v>
      </c>
      <c r="C121" s="63" t="s">
        <v>49</v>
      </c>
      <c r="D121" s="63">
        <v>24</v>
      </c>
      <c r="E121" s="63">
        <v>0.9669217</v>
      </c>
      <c r="F121" s="63">
        <v>0.82483010000000001</v>
      </c>
      <c r="G121" s="63">
        <v>-0.14209160000000001</v>
      </c>
      <c r="H121" s="63">
        <v>62.84</v>
      </c>
      <c r="I121" s="63">
        <v>-0.28697919999999999</v>
      </c>
      <c r="J121" s="63">
        <v>-0.20137840000000001</v>
      </c>
      <c r="K121" s="63">
        <v>-0.14209160000000001</v>
      </c>
      <c r="L121" s="63">
        <v>-8.2804699999999995E-2</v>
      </c>
      <c r="M121" s="63">
        <v>2.7959999999999999E-3</v>
      </c>
      <c r="N121" s="63">
        <v>66823</v>
      </c>
      <c r="O121">
        <v>0.1130564</v>
      </c>
      <c r="P121" s="63">
        <v>4</v>
      </c>
      <c r="Q121" s="63">
        <v>1.2781749580960001E-2</v>
      </c>
      <c r="R121" s="63"/>
    </row>
    <row r="122" spans="1:18">
      <c r="A122" s="63" t="s">
        <v>61</v>
      </c>
      <c r="B122" s="63" t="s">
        <v>44</v>
      </c>
      <c r="C122" s="63" t="s">
        <v>50</v>
      </c>
      <c r="D122" s="63">
        <v>1</v>
      </c>
      <c r="E122" s="63">
        <v>1.066336</v>
      </c>
      <c r="F122" s="63">
        <v>0.84173640000000005</v>
      </c>
      <c r="G122" s="63">
        <v>-0.22459989999999999</v>
      </c>
      <c r="H122" s="63">
        <v>68.760000000000005</v>
      </c>
      <c r="I122" s="63">
        <v>-0.36948750000000002</v>
      </c>
      <c r="J122" s="63">
        <v>-0.28388669999999999</v>
      </c>
      <c r="K122" s="63">
        <v>-0.22459989999999999</v>
      </c>
      <c r="L122" s="63">
        <v>-0.16531309999999999</v>
      </c>
      <c r="M122" s="63">
        <v>-7.97123E-2</v>
      </c>
      <c r="N122" s="63">
        <v>66823</v>
      </c>
      <c r="O122">
        <v>0.1130564</v>
      </c>
      <c r="P122" s="63">
        <v>5</v>
      </c>
      <c r="Q122" s="63">
        <v>1.2781749580960001E-2</v>
      </c>
      <c r="R122" s="63"/>
    </row>
    <row r="123" spans="1:18">
      <c r="A123" s="63" t="s">
        <v>61</v>
      </c>
      <c r="B123" s="63" t="s">
        <v>44</v>
      </c>
      <c r="C123" s="63" t="s">
        <v>50</v>
      </c>
      <c r="D123" s="63">
        <v>2</v>
      </c>
      <c r="E123" s="63">
        <v>0.94105349999999999</v>
      </c>
      <c r="F123" s="63">
        <v>0.7073026</v>
      </c>
      <c r="G123" s="63">
        <v>-0.23375090000000001</v>
      </c>
      <c r="H123" s="63">
        <v>67.239999999999995</v>
      </c>
      <c r="I123" s="63">
        <v>-0.37863849999999999</v>
      </c>
      <c r="J123" s="63">
        <v>-0.29303780000000001</v>
      </c>
      <c r="K123" s="63">
        <v>-0.23375090000000001</v>
      </c>
      <c r="L123" s="63">
        <v>-0.17446410000000001</v>
      </c>
      <c r="M123" s="63">
        <v>-8.8863300000000006E-2</v>
      </c>
      <c r="N123" s="63">
        <v>66823</v>
      </c>
      <c r="O123">
        <v>0.1130564</v>
      </c>
      <c r="P123" s="63">
        <v>5</v>
      </c>
      <c r="Q123" s="63">
        <v>1.2781749580960001E-2</v>
      </c>
      <c r="R123" s="63"/>
    </row>
    <row r="124" spans="1:18">
      <c r="A124" s="63" t="s">
        <v>61</v>
      </c>
      <c r="B124" s="63" t="s">
        <v>44</v>
      </c>
      <c r="C124" s="63" t="s">
        <v>50</v>
      </c>
      <c r="D124" s="63">
        <v>3</v>
      </c>
      <c r="E124" s="63">
        <v>0.86411000000000004</v>
      </c>
      <c r="F124" s="63">
        <v>0.63298299999999996</v>
      </c>
      <c r="G124" s="63">
        <v>-0.231127</v>
      </c>
      <c r="H124" s="63">
        <v>66.099999999999994</v>
      </c>
      <c r="I124" s="63">
        <v>-0.37601459999999998</v>
      </c>
      <c r="J124" s="63">
        <v>-0.2904138</v>
      </c>
      <c r="K124" s="63">
        <v>-0.231127</v>
      </c>
      <c r="L124" s="63">
        <v>-0.1718401</v>
      </c>
      <c r="M124" s="63">
        <v>-8.6239399999999994E-2</v>
      </c>
      <c r="N124" s="63">
        <v>66823</v>
      </c>
      <c r="O124">
        <v>0.1130564</v>
      </c>
      <c r="P124" s="63">
        <v>5</v>
      </c>
      <c r="Q124" s="63">
        <v>1.2781749580960001E-2</v>
      </c>
      <c r="R124" s="63"/>
    </row>
    <row r="125" spans="1:18">
      <c r="A125" s="63" t="s">
        <v>61</v>
      </c>
      <c r="B125" s="63" t="s">
        <v>44</v>
      </c>
      <c r="C125" s="63" t="s">
        <v>50</v>
      </c>
      <c r="D125" s="63">
        <v>4</v>
      </c>
      <c r="E125" s="63">
        <v>0.82540199999999997</v>
      </c>
      <c r="F125" s="63">
        <v>0.61161569999999998</v>
      </c>
      <c r="G125" s="63">
        <v>-0.21378620000000001</v>
      </c>
      <c r="H125" s="63">
        <v>65.02</v>
      </c>
      <c r="I125" s="63">
        <v>-0.35867379999999999</v>
      </c>
      <c r="J125" s="63">
        <v>-0.27307310000000001</v>
      </c>
      <c r="K125" s="63">
        <v>-0.21378620000000001</v>
      </c>
      <c r="L125" s="63">
        <v>-0.15449940000000001</v>
      </c>
      <c r="M125" s="63">
        <v>-6.8898600000000004E-2</v>
      </c>
      <c r="N125" s="63">
        <v>66823</v>
      </c>
      <c r="O125">
        <v>0.1130564</v>
      </c>
      <c r="P125" s="63">
        <v>5</v>
      </c>
      <c r="Q125" s="63">
        <v>1.2781749580960001E-2</v>
      </c>
      <c r="R125" s="63"/>
    </row>
    <row r="126" spans="1:18">
      <c r="A126" s="63" t="s">
        <v>61</v>
      </c>
      <c r="B126" s="63" t="s">
        <v>44</v>
      </c>
      <c r="C126" s="63" t="s">
        <v>50</v>
      </c>
      <c r="D126" s="63">
        <v>5</v>
      </c>
      <c r="E126" s="63">
        <v>0.83273980000000003</v>
      </c>
      <c r="F126" s="63">
        <v>0.61764280000000005</v>
      </c>
      <c r="G126" s="63">
        <v>-0.21509700000000001</v>
      </c>
      <c r="H126" s="63">
        <v>64.040000000000006</v>
      </c>
      <c r="I126" s="63">
        <v>-0.35998449999999999</v>
      </c>
      <c r="J126" s="63">
        <v>-0.27438380000000001</v>
      </c>
      <c r="K126" s="63">
        <v>-0.21509700000000001</v>
      </c>
      <c r="L126" s="63">
        <v>-0.15581010000000001</v>
      </c>
      <c r="M126" s="63">
        <v>-7.0209400000000005E-2</v>
      </c>
      <c r="N126" s="63">
        <v>66823</v>
      </c>
      <c r="O126">
        <v>0.1130564</v>
      </c>
      <c r="P126" s="63">
        <v>5</v>
      </c>
      <c r="Q126" s="63">
        <v>1.2781749580960001E-2</v>
      </c>
      <c r="R126" s="63"/>
    </row>
    <row r="127" spans="1:18">
      <c r="A127" s="63" t="s">
        <v>61</v>
      </c>
      <c r="B127" s="63" t="s">
        <v>44</v>
      </c>
      <c r="C127" s="63" t="s">
        <v>50</v>
      </c>
      <c r="D127" s="63">
        <v>6</v>
      </c>
      <c r="E127" s="63">
        <v>0.9228556</v>
      </c>
      <c r="F127" s="63">
        <v>0.65589739999999996</v>
      </c>
      <c r="G127" s="63">
        <v>-0.26695819999999998</v>
      </c>
      <c r="H127" s="63">
        <v>62.98</v>
      </c>
      <c r="I127" s="63">
        <v>-0.41184579999999998</v>
      </c>
      <c r="J127" s="63">
        <v>-0.32624500000000001</v>
      </c>
      <c r="K127" s="63">
        <v>-0.26695819999999998</v>
      </c>
      <c r="L127" s="63">
        <v>-0.2076713</v>
      </c>
      <c r="M127" s="63">
        <v>-0.1220706</v>
      </c>
      <c r="N127" s="63">
        <v>66823</v>
      </c>
      <c r="O127">
        <v>0.1130564</v>
      </c>
      <c r="P127" s="63">
        <v>5</v>
      </c>
      <c r="Q127" s="63">
        <v>1.2781749580960001E-2</v>
      </c>
      <c r="R127" s="63"/>
    </row>
    <row r="128" spans="1:18">
      <c r="A128" s="63" t="s">
        <v>61</v>
      </c>
      <c r="B128" s="63" t="s">
        <v>44</v>
      </c>
      <c r="C128" s="63" t="s">
        <v>50</v>
      </c>
      <c r="D128" s="63">
        <v>7</v>
      </c>
      <c r="E128" s="63">
        <v>1.117065</v>
      </c>
      <c r="F128" s="63">
        <v>0.84446379999999999</v>
      </c>
      <c r="G128" s="63">
        <v>-0.27260089999999998</v>
      </c>
      <c r="H128" s="63">
        <v>63.4</v>
      </c>
      <c r="I128" s="63">
        <v>-0.41748849999999998</v>
      </c>
      <c r="J128" s="63">
        <v>-0.33188770000000001</v>
      </c>
      <c r="K128" s="63">
        <v>-0.27260089999999998</v>
      </c>
      <c r="L128" s="63">
        <v>-0.21331410000000001</v>
      </c>
      <c r="M128" s="63">
        <v>-0.1277133</v>
      </c>
      <c r="N128" s="63">
        <v>66823</v>
      </c>
      <c r="O128">
        <v>0.1130564</v>
      </c>
      <c r="P128" s="63">
        <v>5</v>
      </c>
      <c r="Q128" s="63">
        <v>1.2781749580960001E-2</v>
      </c>
      <c r="R128" s="63"/>
    </row>
    <row r="129" spans="1:18">
      <c r="A129" s="63" t="s">
        <v>61</v>
      </c>
      <c r="B129" s="63" t="s">
        <v>44</v>
      </c>
      <c r="C129" s="63" t="s">
        <v>50</v>
      </c>
      <c r="D129" s="63">
        <v>8</v>
      </c>
      <c r="E129" s="63">
        <v>1.2448250000000001</v>
      </c>
      <c r="F129" s="63">
        <v>1.0023010000000001</v>
      </c>
      <c r="G129" s="63">
        <v>-0.24252309999999999</v>
      </c>
      <c r="H129" s="63">
        <v>67.86</v>
      </c>
      <c r="I129" s="63">
        <v>-0.3874107</v>
      </c>
      <c r="J129" s="63">
        <v>-0.30180990000000002</v>
      </c>
      <c r="K129" s="63">
        <v>-0.24252309999999999</v>
      </c>
      <c r="L129" s="63">
        <v>-0.18323619999999999</v>
      </c>
      <c r="M129" s="63">
        <v>-9.76355E-2</v>
      </c>
      <c r="N129" s="63">
        <v>66823</v>
      </c>
      <c r="O129">
        <v>0.1130564</v>
      </c>
      <c r="P129" s="63">
        <v>5</v>
      </c>
      <c r="Q129" s="63">
        <v>1.2781749580960001E-2</v>
      </c>
      <c r="R129" s="63"/>
    </row>
    <row r="130" spans="1:18">
      <c r="A130" s="63" t="s">
        <v>61</v>
      </c>
      <c r="B130" s="63" t="s">
        <v>44</v>
      </c>
      <c r="C130" s="63" t="s">
        <v>50</v>
      </c>
      <c r="D130" s="63">
        <v>9</v>
      </c>
      <c r="E130" s="63">
        <v>1.345197</v>
      </c>
      <c r="F130" s="63">
        <v>1.2508140000000001</v>
      </c>
      <c r="G130" s="63">
        <v>-9.4383099999999998E-2</v>
      </c>
      <c r="H130" s="63">
        <v>72.56</v>
      </c>
      <c r="I130" s="63">
        <v>-0.2392707</v>
      </c>
      <c r="J130" s="63">
        <v>-0.15367</v>
      </c>
      <c r="K130" s="63">
        <v>-9.4383099999999998E-2</v>
      </c>
      <c r="L130" s="63">
        <v>-3.5096299999999997E-2</v>
      </c>
      <c r="M130" s="63">
        <v>5.0504500000000001E-2</v>
      </c>
      <c r="N130" s="63">
        <v>66823</v>
      </c>
      <c r="O130">
        <v>0.1130564</v>
      </c>
      <c r="P130" s="63">
        <v>5</v>
      </c>
      <c r="Q130" s="63">
        <v>1.2781749580960001E-2</v>
      </c>
      <c r="R130" s="63"/>
    </row>
    <row r="131" spans="1:18">
      <c r="A131" s="63" t="s">
        <v>61</v>
      </c>
      <c r="B131" s="63" t="s">
        <v>44</v>
      </c>
      <c r="C131" s="63" t="s">
        <v>50</v>
      </c>
      <c r="D131" s="63">
        <v>10</v>
      </c>
      <c r="E131" s="63">
        <v>1.4487429999999999</v>
      </c>
      <c r="F131" s="63">
        <v>1.3585830000000001</v>
      </c>
      <c r="G131" s="63">
        <v>-9.0160000000000004E-2</v>
      </c>
      <c r="H131" s="63">
        <v>76.98</v>
      </c>
      <c r="I131" s="63">
        <v>-0.2350476</v>
      </c>
      <c r="J131" s="63">
        <v>-0.14944679999999999</v>
      </c>
      <c r="K131" s="63">
        <v>-9.0160000000000004E-2</v>
      </c>
      <c r="L131" s="63">
        <v>-3.08732E-2</v>
      </c>
      <c r="M131" s="63">
        <v>5.4727600000000001E-2</v>
      </c>
      <c r="N131" s="63">
        <v>66823</v>
      </c>
      <c r="O131">
        <v>0.1130564</v>
      </c>
      <c r="P131" s="63">
        <v>5</v>
      </c>
      <c r="Q131" s="63">
        <v>1.2781749580960001E-2</v>
      </c>
      <c r="R131" s="63"/>
    </row>
    <row r="132" spans="1:18">
      <c r="A132" s="63" t="s">
        <v>61</v>
      </c>
      <c r="B132" s="63" t="s">
        <v>44</v>
      </c>
      <c r="C132" s="63" t="s">
        <v>50</v>
      </c>
      <c r="D132" s="63">
        <v>11</v>
      </c>
      <c r="E132" s="63">
        <v>1.4736530000000001</v>
      </c>
      <c r="F132" s="63">
        <v>1.5432330000000001</v>
      </c>
      <c r="G132" s="63">
        <v>6.9580100000000006E-2</v>
      </c>
      <c r="H132" s="63">
        <v>81.02</v>
      </c>
      <c r="I132" s="63">
        <v>-7.5307499999999999E-2</v>
      </c>
      <c r="J132" s="63">
        <v>1.0293200000000001E-2</v>
      </c>
      <c r="K132" s="63">
        <v>6.9580100000000006E-2</v>
      </c>
      <c r="L132" s="63">
        <v>0.12886690000000001</v>
      </c>
      <c r="M132" s="63">
        <v>0.21446770000000001</v>
      </c>
      <c r="N132" s="63">
        <v>66823</v>
      </c>
      <c r="O132">
        <v>0.1130564</v>
      </c>
      <c r="P132" s="63">
        <v>5</v>
      </c>
      <c r="Q132" s="63">
        <v>1.2781749580960001E-2</v>
      </c>
      <c r="R132" s="63"/>
    </row>
    <row r="133" spans="1:18">
      <c r="A133" s="63" t="s">
        <v>61</v>
      </c>
      <c r="B133" s="63" t="s">
        <v>44</v>
      </c>
      <c r="C133" s="63" t="s">
        <v>50</v>
      </c>
      <c r="D133" s="63">
        <v>12</v>
      </c>
      <c r="E133" s="63">
        <v>1.511649</v>
      </c>
      <c r="F133" s="63">
        <v>1.735125</v>
      </c>
      <c r="G133" s="63">
        <v>0.2234768</v>
      </c>
      <c r="H133" s="63">
        <v>84.1</v>
      </c>
      <c r="I133" s="63">
        <v>7.8589199999999998E-2</v>
      </c>
      <c r="J133" s="63">
        <v>0.1641899</v>
      </c>
      <c r="K133" s="63">
        <v>0.2234768</v>
      </c>
      <c r="L133" s="63">
        <v>0.2827636</v>
      </c>
      <c r="M133" s="63">
        <v>0.36836439999999998</v>
      </c>
      <c r="N133" s="63">
        <v>66823</v>
      </c>
      <c r="O133">
        <v>0.1130564</v>
      </c>
      <c r="P133" s="63">
        <v>5</v>
      </c>
      <c r="Q133" s="63">
        <v>1.2781749580960001E-2</v>
      </c>
      <c r="R133" s="63"/>
    </row>
    <row r="134" spans="1:18">
      <c r="A134" s="63" t="s">
        <v>61</v>
      </c>
      <c r="B134" s="63" t="s">
        <v>44</v>
      </c>
      <c r="C134" s="63" t="s">
        <v>50</v>
      </c>
      <c r="D134" s="63">
        <v>13</v>
      </c>
      <c r="E134" s="63">
        <v>1.4659329999999999</v>
      </c>
      <c r="F134" s="63">
        <v>1.9399599999999999</v>
      </c>
      <c r="G134" s="63">
        <v>0.47402699999999998</v>
      </c>
      <c r="H134" s="63">
        <v>87.08</v>
      </c>
      <c r="I134" s="63">
        <v>0.32913940000000003</v>
      </c>
      <c r="J134" s="63">
        <v>0.4147402</v>
      </c>
      <c r="K134" s="63">
        <v>0.47402699999999998</v>
      </c>
      <c r="L134" s="63">
        <v>0.53331390000000001</v>
      </c>
      <c r="M134" s="63">
        <v>0.61891459999999998</v>
      </c>
      <c r="N134" s="63">
        <v>66823</v>
      </c>
      <c r="O134">
        <v>0.1130564</v>
      </c>
      <c r="P134" s="63">
        <v>5</v>
      </c>
      <c r="Q134" s="63">
        <v>1.2781749580960001E-2</v>
      </c>
      <c r="R134" s="63"/>
    </row>
    <row r="135" spans="1:18">
      <c r="A135" s="63" t="s">
        <v>61</v>
      </c>
      <c r="B135" s="63" t="s">
        <v>44</v>
      </c>
      <c r="C135" s="63" t="s">
        <v>50</v>
      </c>
      <c r="D135" s="63">
        <v>14</v>
      </c>
      <c r="E135" s="63">
        <v>1.5480309999999999</v>
      </c>
      <c r="F135" s="63">
        <v>2.1402770000000002</v>
      </c>
      <c r="G135" s="63">
        <v>0.5922463</v>
      </c>
      <c r="H135" s="63">
        <v>88.66</v>
      </c>
      <c r="I135" s="63">
        <v>0.4473587</v>
      </c>
      <c r="J135" s="63">
        <v>0.53295950000000003</v>
      </c>
      <c r="K135" s="63">
        <v>0.5922463</v>
      </c>
      <c r="L135" s="63">
        <v>0.65153309999999998</v>
      </c>
      <c r="M135" s="63">
        <v>0.73713390000000001</v>
      </c>
      <c r="N135" s="63">
        <v>66823</v>
      </c>
      <c r="O135">
        <v>0.1130564</v>
      </c>
      <c r="P135" s="63">
        <v>5</v>
      </c>
      <c r="Q135" s="63">
        <v>1.2781749580960001E-2</v>
      </c>
      <c r="R135" s="63"/>
    </row>
    <row r="136" spans="1:18">
      <c r="A136" s="63" t="s">
        <v>61</v>
      </c>
      <c r="B136" s="63" t="s">
        <v>44</v>
      </c>
      <c r="C136" s="63" t="s">
        <v>50</v>
      </c>
      <c r="D136" s="63">
        <v>15</v>
      </c>
      <c r="E136" s="63">
        <v>1.62199</v>
      </c>
      <c r="F136" s="63">
        <v>2.2382110000000002</v>
      </c>
      <c r="G136" s="63">
        <v>0.61622069999999995</v>
      </c>
      <c r="H136" s="63">
        <v>89.04</v>
      </c>
      <c r="I136" s="63">
        <v>0.4713331</v>
      </c>
      <c r="J136" s="63">
        <v>0.55693389999999998</v>
      </c>
      <c r="K136" s="63">
        <v>0.61622069999999995</v>
      </c>
      <c r="L136" s="63">
        <v>0.67550750000000004</v>
      </c>
      <c r="M136" s="63">
        <v>0.76110829999999996</v>
      </c>
      <c r="N136" s="63">
        <v>66823</v>
      </c>
      <c r="O136">
        <v>0.1130564</v>
      </c>
      <c r="P136" s="63">
        <v>5</v>
      </c>
      <c r="Q136" s="63">
        <v>1.2781749580960001E-2</v>
      </c>
      <c r="R136" s="63"/>
    </row>
    <row r="137" spans="1:18">
      <c r="A137" s="63" t="s">
        <v>61</v>
      </c>
      <c r="B137" s="63" t="s">
        <v>44</v>
      </c>
      <c r="C137" s="63" t="s">
        <v>50</v>
      </c>
      <c r="D137" s="63">
        <v>16</v>
      </c>
      <c r="E137" s="63">
        <v>1.7603470000000001</v>
      </c>
      <c r="F137" s="63">
        <v>2.3297370000000002</v>
      </c>
      <c r="G137" s="63">
        <v>0.56939039999999996</v>
      </c>
      <c r="H137" s="63">
        <v>89.26</v>
      </c>
      <c r="I137" s="63">
        <v>0.42450280000000001</v>
      </c>
      <c r="J137" s="63">
        <v>0.51010359999999999</v>
      </c>
      <c r="K137" s="63">
        <v>0.56939039999999996</v>
      </c>
      <c r="L137" s="63">
        <v>0.62867720000000005</v>
      </c>
      <c r="M137" s="63">
        <v>0.71427799999999997</v>
      </c>
      <c r="N137" s="63">
        <v>66823</v>
      </c>
      <c r="O137">
        <v>0.1130564</v>
      </c>
      <c r="P137" s="63">
        <v>5</v>
      </c>
      <c r="Q137" s="63">
        <v>1.2781749580960001E-2</v>
      </c>
      <c r="R137" s="63"/>
    </row>
    <row r="138" spans="1:18">
      <c r="A138" s="63" t="s">
        <v>61</v>
      </c>
      <c r="B138" s="63" t="s">
        <v>44</v>
      </c>
      <c r="C138" s="63" t="s">
        <v>50</v>
      </c>
      <c r="D138" s="63">
        <v>17</v>
      </c>
      <c r="E138" s="63">
        <v>1.9094359999999999</v>
      </c>
      <c r="F138" s="63">
        <v>2.4104570000000001</v>
      </c>
      <c r="G138" s="63">
        <v>0.5010211</v>
      </c>
      <c r="H138" s="63">
        <v>88.94</v>
      </c>
      <c r="I138" s="63">
        <v>0.35613359999999999</v>
      </c>
      <c r="J138" s="63">
        <v>0.44173430000000002</v>
      </c>
      <c r="K138" s="63">
        <v>0.5010211</v>
      </c>
      <c r="L138" s="63">
        <v>0.56030800000000003</v>
      </c>
      <c r="M138" s="63">
        <v>0.6459087</v>
      </c>
      <c r="N138" s="63">
        <v>66823</v>
      </c>
      <c r="O138">
        <v>0.1130564</v>
      </c>
      <c r="P138" s="63">
        <v>5</v>
      </c>
      <c r="Q138" s="63">
        <v>1.2781749580960001E-2</v>
      </c>
      <c r="R138" s="63"/>
    </row>
    <row r="139" spans="1:18">
      <c r="A139" s="63" t="s">
        <v>61</v>
      </c>
      <c r="B139" s="63" t="s">
        <v>44</v>
      </c>
      <c r="C139" s="63" t="s">
        <v>50</v>
      </c>
      <c r="D139" s="63">
        <v>18</v>
      </c>
      <c r="E139" s="63">
        <v>2.0348760000000001</v>
      </c>
      <c r="F139" s="63">
        <v>2.4322460000000001</v>
      </c>
      <c r="G139" s="63">
        <v>0.3973701</v>
      </c>
      <c r="H139" s="63">
        <v>87.58</v>
      </c>
      <c r="I139" s="63">
        <v>0.2524825</v>
      </c>
      <c r="J139" s="63">
        <v>0.33808329999999998</v>
      </c>
      <c r="K139" s="63">
        <v>0.3973701</v>
      </c>
      <c r="L139" s="63">
        <v>0.45665689999999998</v>
      </c>
      <c r="M139" s="63">
        <v>0.54225769999999995</v>
      </c>
      <c r="N139" s="63">
        <v>66823</v>
      </c>
      <c r="O139">
        <v>0.1130564</v>
      </c>
      <c r="P139" s="63">
        <v>5</v>
      </c>
      <c r="Q139" s="63">
        <v>1.2781749580960001E-2</v>
      </c>
      <c r="R139" s="63"/>
    </row>
    <row r="140" spans="1:18">
      <c r="A140" s="63" t="s">
        <v>61</v>
      </c>
      <c r="B140" s="63" t="s">
        <v>44</v>
      </c>
      <c r="C140" s="63" t="s">
        <v>50</v>
      </c>
      <c r="D140" s="63">
        <v>19</v>
      </c>
      <c r="E140" s="63">
        <v>2.2755329999999998</v>
      </c>
      <c r="F140" s="63">
        <v>2.3529710000000001</v>
      </c>
      <c r="G140" s="63">
        <v>7.7438099999999996E-2</v>
      </c>
      <c r="H140" s="63">
        <v>85.34</v>
      </c>
      <c r="I140" s="63">
        <v>-6.7449499999999996E-2</v>
      </c>
      <c r="J140" s="63">
        <v>1.8151299999999999E-2</v>
      </c>
      <c r="K140" s="63">
        <v>7.7438099999999996E-2</v>
      </c>
      <c r="L140" s="63">
        <v>0.13672490000000001</v>
      </c>
      <c r="M140" s="63">
        <v>0.22232569999999999</v>
      </c>
      <c r="N140" s="63">
        <v>66823</v>
      </c>
      <c r="O140">
        <v>0.1130564</v>
      </c>
      <c r="P140" s="63">
        <v>5</v>
      </c>
      <c r="Q140" s="63">
        <v>1.2781749580960001E-2</v>
      </c>
      <c r="R140" s="63"/>
    </row>
    <row r="141" spans="1:18">
      <c r="A141" s="63" t="s">
        <v>61</v>
      </c>
      <c r="B141" s="63" t="s">
        <v>44</v>
      </c>
      <c r="C141" s="63" t="s">
        <v>50</v>
      </c>
      <c r="D141" s="63">
        <v>20</v>
      </c>
      <c r="E141" s="63">
        <v>2.253406</v>
      </c>
      <c r="F141" s="63">
        <v>2.1765699999999999</v>
      </c>
      <c r="G141" s="63">
        <v>-7.6835600000000004E-2</v>
      </c>
      <c r="H141" s="63">
        <v>81.599999999999994</v>
      </c>
      <c r="I141" s="63">
        <v>-0.22172320000000001</v>
      </c>
      <c r="J141" s="63">
        <v>-0.13612250000000001</v>
      </c>
      <c r="K141" s="63">
        <v>-7.6835600000000004E-2</v>
      </c>
      <c r="L141" s="63">
        <v>-1.75488E-2</v>
      </c>
      <c r="M141" s="63">
        <v>6.8052000000000001E-2</v>
      </c>
      <c r="N141" s="63">
        <v>66823</v>
      </c>
      <c r="O141">
        <v>0.1130564</v>
      </c>
      <c r="P141" s="63">
        <v>5</v>
      </c>
      <c r="Q141" s="63">
        <v>1.2781749580960001E-2</v>
      </c>
      <c r="R141" s="63"/>
    </row>
    <row r="142" spans="1:18">
      <c r="A142" s="63" t="s">
        <v>61</v>
      </c>
      <c r="B142" s="63" t="s">
        <v>44</v>
      </c>
      <c r="C142" s="63" t="s">
        <v>50</v>
      </c>
      <c r="D142" s="63">
        <v>21</v>
      </c>
      <c r="E142" s="63">
        <v>2.187611</v>
      </c>
      <c r="F142" s="63">
        <v>1.988048</v>
      </c>
      <c r="G142" s="63">
        <v>-0.1995635</v>
      </c>
      <c r="H142" s="63">
        <v>77.38</v>
      </c>
      <c r="I142" s="63">
        <v>-0.34445110000000001</v>
      </c>
      <c r="J142" s="63">
        <v>-0.25885029999999998</v>
      </c>
      <c r="K142" s="63">
        <v>-0.1995635</v>
      </c>
      <c r="L142" s="63">
        <v>-0.1402767</v>
      </c>
      <c r="M142" s="63">
        <v>-5.46759E-2</v>
      </c>
      <c r="N142" s="63">
        <v>66823</v>
      </c>
      <c r="O142">
        <v>0.1130564</v>
      </c>
      <c r="P142" s="63">
        <v>5</v>
      </c>
      <c r="Q142" s="63">
        <v>1.2781749580960001E-2</v>
      </c>
      <c r="R142" s="63"/>
    </row>
    <row r="143" spans="1:18">
      <c r="A143" s="63" t="s">
        <v>61</v>
      </c>
      <c r="B143" s="63" t="s">
        <v>44</v>
      </c>
      <c r="C143" s="63" t="s">
        <v>50</v>
      </c>
      <c r="D143" s="63">
        <v>22</v>
      </c>
      <c r="E143" s="63">
        <v>2.0243359999999999</v>
      </c>
      <c r="F143" s="63">
        <v>1.7501040000000001</v>
      </c>
      <c r="G143" s="63">
        <v>-0.27423189999999997</v>
      </c>
      <c r="H143" s="63">
        <v>74.36</v>
      </c>
      <c r="I143" s="63">
        <v>-0.41911949999999998</v>
      </c>
      <c r="J143" s="63">
        <v>-0.3335187</v>
      </c>
      <c r="K143" s="63">
        <v>-0.27423189999999997</v>
      </c>
      <c r="L143" s="63">
        <v>-0.2149451</v>
      </c>
      <c r="M143" s="63">
        <v>-0.1293443</v>
      </c>
      <c r="N143" s="63">
        <v>66823</v>
      </c>
      <c r="O143">
        <v>0.1130564</v>
      </c>
      <c r="P143" s="63">
        <v>5</v>
      </c>
      <c r="Q143" s="63">
        <v>1.2781749580960001E-2</v>
      </c>
      <c r="R143" s="63"/>
    </row>
    <row r="144" spans="1:18">
      <c r="A144" s="63" t="s">
        <v>61</v>
      </c>
      <c r="B144" s="63" t="s">
        <v>44</v>
      </c>
      <c r="C144" s="63" t="s">
        <v>50</v>
      </c>
      <c r="D144" s="63">
        <v>23</v>
      </c>
      <c r="E144" s="63">
        <v>1.6889350000000001</v>
      </c>
      <c r="F144" s="63">
        <v>1.415764</v>
      </c>
      <c r="G144" s="63">
        <v>-0.27317150000000001</v>
      </c>
      <c r="H144" s="63">
        <v>71.86</v>
      </c>
      <c r="I144" s="63">
        <v>-0.41805910000000002</v>
      </c>
      <c r="J144" s="63">
        <v>-0.33245839999999999</v>
      </c>
      <c r="K144" s="63">
        <v>-0.27317150000000001</v>
      </c>
      <c r="L144" s="63">
        <v>-0.21388470000000001</v>
      </c>
      <c r="M144" s="63">
        <v>-0.12828390000000001</v>
      </c>
      <c r="N144" s="63">
        <v>66823</v>
      </c>
      <c r="O144">
        <v>0.1130564</v>
      </c>
      <c r="P144" s="63">
        <v>5</v>
      </c>
      <c r="Q144" s="63">
        <v>1.2781749580960001E-2</v>
      </c>
      <c r="R144" s="63"/>
    </row>
    <row r="145" spans="1:18">
      <c r="A145" s="63" t="s">
        <v>61</v>
      </c>
      <c r="B145" s="63" t="s">
        <v>44</v>
      </c>
      <c r="C145" s="63" t="s">
        <v>50</v>
      </c>
      <c r="D145" s="63">
        <v>24</v>
      </c>
      <c r="E145" s="63">
        <v>1.303348</v>
      </c>
      <c r="F145" s="63">
        <v>1.0922000000000001</v>
      </c>
      <c r="G145" s="63">
        <v>-0.21114740000000001</v>
      </c>
      <c r="H145" s="63">
        <v>70.12</v>
      </c>
      <c r="I145" s="63">
        <v>-0.35603499999999999</v>
      </c>
      <c r="J145" s="63">
        <v>-0.27043430000000002</v>
      </c>
      <c r="K145" s="63">
        <v>-0.21114740000000001</v>
      </c>
      <c r="L145" s="63">
        <v>-0.15186060000000001</v>
      </c>
      <c r="M145" s="63">
        <v>-6.6259799999999994E-2</v>
      </c>
      <c r="N145" s="63">
        <v>66823</v>
      </c>
      <c r="O145">
        <v>0.1130564</v>
      </c>
      <c r="P145" s="63">
        <v>5</v>
      </c>
      <c r="Q145" s="63">
        <v>1.2781749580960001E-2</v>
      </c>
      <c r="R145" s="63"/>
    </row>
    <row r="146" spans="1:18">
      <c r="A146" s="63" t="s">
        <v>61</v>
      </c>
      <c r="B146" s="63" t="s">
        <v>44</v>
      </c>
      <c r="C146" s="63" t="s">
        <v>51</v>
      </c>
      <c r="D146" s="63">
        <v>1</v>
      </c>
      <c r="E146" s="63">
        <v>1.159467</v>
      </c>
      <c r="F146" s="63">
        <v>0.93659709999999996</v>
      </c>
      <c r="G146" s="63">
        <v>-0.2228696</v>
      </c>
      <c r="H146" s="63">
        <v>69.38</v>
      </c>
      <c r="I146" s="63">
        <v>-0.36775720000000001</v>
      </c>
      <c r="J146" s="63">
        <v>-0.28215649999999998</v>
      </c>
      <c r="K146" s="63">
        <v>-0.2228696</v>
      </c>
      <c r="L146" s="63">
        <v>-0.1635828</v>
      </c>
      <c r="M146" s="63">
        <v>-7.7981999999999996E-2</v>
      </c>
      <c r="N146" s="63">
        <v>66823</v>
      </c>
      <c r="O146">
        <v>0.1130564</v>
      </c>
      <c r="P146" s="63">
        <v>6</v>
      </c>
      <c r="Q146" s="63">
        <v>1.2781749580960001E-2</v>
      </c>
      <c r="R146" s="63"/>
    </row>
    <row r="147" spans="1:18">
      <c r="A147" s="63" t="s">
        <v>61</v>
      </c>
      <c r="B147" s="63" t="s">
        <v>44</v>
      </c>
      <c r="C147" s="63" t="s">
        <v>51</v>
      </c>
      <c r="D147" s="63">
        <v>2</v>
      </c>
      <c r="E147" s="63">
        <v>1.0424549999999999</v>
      </c>
      <c r="F147" s="63">
        <v>0.80743240000000005</v>
      </c>
      <c r="G147" s="63">
        <v>-0.23502239999999999</v>
      </c>
      <c r="H147" s="63">
        <v>68.099999999999994</v>
      </c>
      <c r="I147" s="63">
        <v>-0.37991000000000003</v>
      </c>
      <c r="J147" s="63">
        <v>-0.29430919999999999</v>
      </c>
      <c r="K147" s="63">
        <v>-0.23502239999999999</v>
      </c>
      <c r="L147" s="63">
        <v>-0.17573549999999999</v>
      </c>
      <c r="M147" s="63">
        <v>-9.0134800000000001E-2</v>
      </c>
      <c r="N147" s="63">
        <v>66823</v>
      </c>
      <c r="O147">
        <v>0.1130564</v>
      </c>
      <c r="P147" s="63">
        <v>6</v>
      </c>
      <c r="Q147" s="63">
        <v>1.2781749580960001E-2</v>
      </c>
      <c r="R147" s="63"/>
    </row>
    <row r="148" spans="1:18">
      <c r="A148" s="63" t="s">
        <v>61</v>
      </c>
      <c r="B148" s="63" t="s">
        <v>44</v>
      </c>
      <c r="C148" s="63" t="s">
        <v>51</v>
      </c>
      <c r="D148" s="63">
        <v>3</v>
      </c>
      <c r="E148" s="63">
        <v>0.96441010000000005</v>
      </c>
      <c r="F148" s="63">
        <v>0.73579539999999999</v>
      </c>
      <c r="G148" s="63">
        <v>-0.2286147</v>
      </c>
      <c r="H148" s="63">
        <v>67.260000000000005</v>
      </c>
      <c r="I148" s="63">
        <v>-0.37350230000000001</v>
      </c>
      <c r="J148" s="63">
        <v>-0.28790149999999998</v>
      </c>
      <c r="K148" s="63">
        <v>-0.2286147</v>
      </c>
      <c r="L148" s="63">
        <v>-0.1693279</v>
      </c>
      <c r="M148" s="63">
        <v>-8.3727099999999999E-2</v>
      </c>
      <c r="N148" s="63">
        <v>66823</v>
      </c>
      <c r="O148">
        <v>0.1130564</v>
      </c>
      <c r="P148" s="63">
        <v>6</v>
      </c>
      <c r="Q148" s="63">
        <v>1.2781749580960001E-2</v>
      </c>
      <c r="R148" s="63"/>
    </row>
    <row r="149" spans="1:18">
      <c r="A149" s="63" t="s">
        <v>61</v>
      </c>
      <c r="B149" s="63" t="s">
        <v>44</v>
      </c>
      <c r="C149" s="63" t="s">
        <v>51</v>
      </c>
      <c r="D149" s="63">
        <v>4</v>
      </c>
      <c r="E149" s="63">
        <v>0.90645319999999996</v>
      </c>
      <c r="F149" s="63">
        <v>0.69708729999999997</v>
      </c>
      <c r="G149" s="63">
        <v>-0.20936589999999999</v>
      </c>
      <c r="H149" s="63">
        <v>65.42</v>
      </c>
      <c r="I149" s="63">
        <v>-0.3542535</v>
      </c>
      <c r="J149" s="63">
        <v>-0.26865270000000002</v>
      </c>
      <c r="K149" s="63">
        <v>-0.20936589999999999</v>
      </c>
      <c r="L149" s="63">
        <v>-0.15007909999999999</v>
      </c>
      <c r="M149" s="63">
        <v>-6.4478300000000002E-2</v>
      </c>
      <c r="N149" s="63">
        <v>66823</v>
      </c>
      <c r="O149">
        <v>0.1130564</v>
      </c>
      <c r="P149" s="63">
        <v>6</v>
      </c>
      <c r="Q149" s="63">
        <v>1.2781749580960001E-2</v>
      </c>
      <c r="R149" s="63"/>
    </row>
    <row r="150" spans="1:18">
      <c r="A150" s="63" t="s">
        <v>61</v>
      </c>
      <c r="B150" s="63" t="s">
        <v>44</v>
      </c>
      <c r="C150" s="63" t="s">
        <v>51</v>
      </c>
      <c r="D150" s="63">
        <v>5</v>
      </c>
      <c r="E150" s="63">
        <v>0.90525310000000003</v>
      </c>
      <c r="F150" s="63">
        <v>0.6901562</v>
      </c>
      <c r="G150" s="63">
        <v>-0.21509700000000001</v>
      </c>
      <c r="H150" s="63">
        <v>64.459999999999994</v>
      </c>
      <c r="I150" s="63">
        <v>-0.35998449999999999</v>
      </c>
      <c r="J150" s="63">
        <v>-0.27438380000000001</v>
      </c>
      <c r="K150" s="63">
        <v>-0.21509700000000001</v>
      </c>
      <c r="L150" s="63">
        <v>-0.15581010000000001</v>
      </c>
      <c r="M150" s="63">
        <v>-7.0209400000000005E-2</v>
      </c>
      <c r="N150" s="63">
        <v>66823</v>
      </c>
      <c r="O150">
        <v>0.1130564</v>
      </c>
      <c r="P150" s="63">
        <v>6</v>
      </c>
      <c r="Q150" s="63">
        <v>1.2781749580960001E-2</v>
      </c>
      <c r="R150" s="63"/>
    </row>
    <row r="151" spans="1:18">
      <c r="A151" s="63" t="s">
        <v>61</v>
      </c>
      <c r="B151" s="63" t="s">
        <v>44</v>
      </c>
      <c r="C151" s="63" t="s">
        <v>51</v>
      </c>
      <c r="D151" s="63">
        <v>6</v>
      </c>
      <c r="E151" s="63">
        <v>0.99536899999999995</v>
      </c>
      <c r="F151" s="63">
        <v>0.72841080000000002</v>
      </c>
      <c r="G151" s="63">
        <v>-0.26695819999999998</v>
      </c>
      <c r="H151" s="63">
        <v>63.68</v>
      </c>
      <c r="I151" s="63">
        <v>-0.41184579999999998</v>
      </c>
      <c r="J151" s="63">
        <v>-0.32624500000000001</v>
      </c>
      <c r="K151" s="63">
        <v>-0.26695819999999998</v>
      </c>
      <c r="L151" s="63">
        <v>-0.2076713</v>
      </c>
      <c r="M151" s="63">
        <v>-0.1220706</v>
      </c>
      <c r="N151" s="63">
        <v>66823</v>
      </c>
      <c r="O151">
        <v>0.1130564</v>
      </c>
      <c r="P151" s="63">
        <v>6</v>
      </c>
      <c r="Q151" s="63">
        <v>1.2781749580960001E-2</v>
      </c>
      <c r="R151" s="63"/>
    </row>
    <row r="152" spans="1:18">
      <c r="A152" s="63" t="s">
        <v>61</v>
      </c>
      <c r="B152" s="63" t="s">
        <v>44</v>
      </c>
      <c r="C152" s="63" t="s">
        <v>51</v>
      </c>
      <c r="D152" s="63">
        <v>7</v>
      </c>
      <c r="E152" s="63">
        <v>1.1897549999999999</v>
      </c>
      <c r="F152" s="63">
        <v>0.91772129999999996</v>
      </c>
      <c r="G152" s="63">
        <v>-0.2720339</v>
      </c>
      <c r="H152" s="63">
        <v>65.08</v>
      </c>
      <c r="I152" s="63">
        <v>-0.4169215</v>
      </c>
      <c r="J152" s="63">
        <v>-0.33132080000000003</v>
      </c>
      <c r="K152" s="63">
        <v>-0.2720339</v>
      </c>
      <c r="L152" s="63">
        <v>-0.21274709999999999</v>
      </c>
      <c r="M152" s="63">
        <v>-0.12714629999999999</v>
      </c>
      <c r="N152" s="63">
        <v>66823</v>
      </c>
      <c r="O152">
        <v>0.1130564</v>
      </c>
      <c r="P152" s="63">
        <v>6</v>
      </c>
      <c r="Q152" s="63">
        <v>1.2781749580960001E-2</v>
      </c>
      <c r="R152" s="63"/>
    </row>
    <row r="153" spans="1:18">
      <c r="A153" s="63" t="s">
        <v>61</v>
      </c>
      <c r="B153" s="63" t="s">
        <v>44</v>
      </c>
      <c r="C153" s="63" t="s">
        <v>51</v>
      </c>
      <c r="D153" s="63">
        <v>8</v>
      </c>
      <c r="E153" s="63">
        <v>1.349604</v>
      </c>
      <c r="F153" s="63">
        <v>1.085102</v>
      </c>
      <c r="G153" s="63">
        <v>-0.26450220000000002</v>
      </c>
      <c r="H153" s="63">
        <v>70.14</v>
      </c>
      <c r="I153" s="63">
        <v>-0.40938980000000003</v>
      </c>
      <c r="J153" s="63">
        <v>-0.32378899999999999</v>
      </c>
      <c r="K153" s="63">
        <v>-0.26450220000000002</v>
      </c>
      <c r="L153" s="63">
        <v>-0.20521529999999999</v>
      </c>
      <c r="M153" s="63">
        <v>-0.1196146</v>
      </c>
      <c r="N153" s="63">
        <v>66823</v>
      </c>
      <c r="O153">
        <v>0.1130564</v>
      </c>
      <c r="P153" s="63">
        <v>6</v>
      </c>
      <c r="Q153" s="63">
        <v>1.2781749580960001E-2</v>
      </c>
      <c r="R153" s="63"/>
    </row>
    <row r="154" spans="1:18">
      <c r="A154" s="63" t="s">
        <v>61</v>
      </c>
      <c r="B154" s="63" t="s">
        <v>44</v>
      </c>
      <c r="C154" s="63" t="s">
        <v>51</v>
      </c>
      <c r="D154" s="63">
        <v>9</v>
      </c>
      <c r="E154" s="63">
        <v>1.434075</v>
      </c>
      <c r="F154" s="63">
        <v>1.357127</v>
      </c>
      <c r="G154" s="63">
        <v>-7.6948299999999997E-2</v>
      </c>
      <c r="H154" s="63">
        <v>75.98</v>
      </c>
      <c r="I154" s="63">
        <v>-0.2218359</v>
      </c>
      <c r="J154" s="63">
        <v>-0.1362351</v>
      </c>
      <c r="K154" s="63">
        <v>-7.6948299999999997E-2</v>
      </c>
      <c r="L154" s="63">
        <v>-1.76615E-2</v>
      </c>
      <c r="M154" s="63">
        <v>6.7939299999999994E-2</v>
      </c>
      <c r="N154" s="63">
        <v>66823</v>
      </c>
      <c r="O154">
        <v>0.1130564</v>
      </c>
      <c r="P154" s="63">
        <v>6</v>
      </c>
      <c r="Q154" s="63">
        <v>1.2781749580960001E-2</v>
      </c>
      <c r="R154" s="63"/>
    </row>
    <row r="155" spans="1:18">
      <c r="A155" s="63" t="s">
        <v>61</v>
      </c>
      <c r="B155" s="63" t="s">
        <v>44</v>
      </c>
      <c r="C155" s="63" t="s">
        <v>51</v>
      </c>
      <c r="D155" s="63">
        <v>10</v>
      </c>
      <c r="E155" s="63">
        <v>1.544144</v>
      </c>
      <c r="F155" s="63">
        <v>1.467862</v>
      </c>
      <c r="G155" s="63">
        <v>-7.6282100000000005E-2</v>
      </c>
      <c r="H155" s="63">
        <v>81.34</v>
      </c>
      <c r="I155" s="63">
        <v>-0.2211697</v>
      </c>
      <c r="J155" s="63">
        <v>-0.135569</v>
      </c>
      <c r="K155" s="63">
        <v>-7.6282100000000005E-2</v>
      </c>
      <c r="L155" s="63">
        <v>-1.6995300000000001E-2</v>
      </c>
      <c r="M155" s="63">
        <v>6.86055E-2</v>
      </c>
      <c r="N155" s="63">
        <v>66823</v>
      </c>
      <c r="O155">
        <v>0.1130564</v>
      </c>
      <c r="P155" s="63">
        <v>6</v>
      </c>
      <c r="Q155" s="63">
        <v>1.2781749580960001E-2</v>
      </c>
      <c r="R155" s="63"/>
    </row>
    <row r="156" spans="1:18">
      <c r="A156" s="63" t="s">
        <v>61</v>
      </c>
      <c r="B156" s="63" t="s">
        <v>44</v>
      </c>
      <c r="C156" s="63" t="s">
        <v>51</v>
      </c>
      <c r="D156" s="63">
        <v>11</v>
      </c>
      <c r="E156" s="63">
        <v>1.5679590000000001</v>
      </c>
      <c r="F156" s="63">
        <v>1.678685</v>
      </c>
      <c r="G156" s="63">
        <v>0.11072559999999999</v>
      </c>
      <c r="H156" s="63">
        <v>85.52</v>
      </c>
      <c r="I156" s="63">
        <v>-3.4161999999999998E-2</v>
      </c>
      <c r="J156" s="63">
        <v>5.14388E-2</v>
      </c>
      <c r="K156" s="63">
        <v>0.11072559999999999</v>
      </c>
      <c r="L156" s="63">
        <v>0.17001250000000001</v>
      </c>
      <c r="M156" s="63">
        <v>0.25561319999999998</v>
      </c>
      <c r="N156" s="63">
        <v>66823</v>
      </c>
      <c r="O156">
        <v>0.1130564</v>
      </c>
      <c r="P156" s="63">
        <v>6</v>
      </c>
      <c r="Q156" s="63">
        <v>1.2781749580960001E-2</v>
      </c>
      <c r="R156" s="63"/>
    </row>
    <row r="157" spans="1:18">
      <c r="A157" s="63" t="s">
        <v>61</v>
      </c>
      <c r="B157" s="63" t="s">
        <v>44</v>
      </c>
      <c r="C157" s="63" t="s">
        <v>51</v>
      </c>
      <c r="D157" s="63">
        <v>12</v>
      </c>
      <c r="E157" s="63">
        <v>1.646898</v>
      </c>
      <c r="F157" s="63">
        <v>1.976021</v>
      </c>
      <c r="G157" s="63">
        <v>0.32912249999999998</v>
      </c>
      <c r="H157" s="63">
        <v>89.58</v>
      </c>
      <c r="I157" s="63">
        <v>0.18423490000000001</v>
      </c>
      <c r="J157" s="63">
        <v>0.26983570000000001</v>
      </c>
      <c r="K157" s="63">
        <v>0.32912249999999998</v>
      </c>
      <c r="L157" s="63">
        <v>0.38840940000000002</v>
      </c>
      <c r="M157" s="63">
        <v>0.47401009999999999</v>
      </c>
      <c r="N157" s="63">
        <v>66823</v>
      </c>
      <c r="O157">
        <v>0.1130564</v>
      </c>
      <c r="P157" s="63">
        <v>6</v>
      </c>
      <c r="Q157" s="63">
        <v>1.2781749580960001E-2</v>
      </c>
      <c r="R157" s="63"/>
    </row>
    <row r="158" spans="1:18">
      <c r="A158" s="63" t="s">
        <v>61</v>
      </c>
      <c r="B158" s="63" t="s">
        <v>44</v>
      </c>
      <c r="C158" s="63" t="s">
        <v>51</v>
      </c>
      <c r="D158" s="63">
        <v>13</v>
      </c>
      <c r="E158" s="63">
        <v>1.61995</v>
      </c>
      <c r="F158" s="63">
        <v>2.2788409999999999</v>
      </c>
      <c r="G158" s="63">
        <v>0.65889169999999997</v>
      </c>
      <c r="H158" s="63">
        <v>93.14</v>
      </c>
      <c r="I158" s="63">
        <v>0.51400409999999996</v>
      </c>
      <c r="J158" s="63">
        <v>0.59960480000000005</v>
      </c>
      <c r="K158" s="63">
        <v>0.65889169999999997</v>
      </c>
      <c r="L158" s="63">
        <v>0.71817850000000005</v>
      </c>
      <c r="M158" s="63">
        <v>0.80377920000000003</v>
      </c>
      <c r="N158" s="63">
        <v>66823</v>
      </c>
      <c r="O158">
        <v>0.1130564</v>
      </c>
      <c r="P158" s="63">
        <v>6</v>
      </c>
      <c r="Q158" s="63">
        <v>1.2781749580960001E-2</v>
      </c>
      <c r="R158" s="63"/>
    </row>
    <row r="159" spans="1:18">
      <c r="A159" s="63" t="s">
        <v>61</v>
      </c>
      <c r="B159" s="63" t="s">
        <v>44</v>
      </c>
      <c r="C159" s="63" t="s">
        <v>51</v>
      </c>
      <c r="D159" s="63">
        <v>14</v>
      </c>
      <c r="E159" s="63">
        <v>1.758823</v>
      </c>
      <c r="F159" s="63">
        <v>2.572727</v>
      </c>
      <c r="G159" s="63">
        <v>0.81390430000000002</v>
      </c>
      <c r="H159" s="63">
        <v>94.66</v>
      </c>
      <c r="I159" s="63">
        <v>0.66901670000000002</v>
      </c>
      <c r="J159" s="63">
        <v>0.75461750000000005</v>
      </c>
      <c r="K159" s="63">
        <v>0.81390430000000002</v>
      </c>
      <c r="L159" s="63">
        <v>0.8731911</v>
      </c>
      <c r="M159" s="63">
        <v>0.95879190000000003</v>
      </c>
      <c r="N159" s="63">
        <v>66823</v>
      </c>
      <c r="O159">
        <v>0.1130564</v>
      </c>
      <c r="P159" s="63">
        <v>6</v>
      </c>
      <c r="Q159" s="63">
        <v>1.2781749580960001E-2</v>
      </c>
      <c r="R159" s="63"/>
    </row>
    <row r="160" spans="1:18">
      <c r="A160" s="63" t="s">
        <v>61</v>
      </c>
      <c r="B160" s="63" t="s">
        <v>44</v>
      </c>
      <c r="C160" s="63" t="s">
        <v>51</v>
      </c>
      <c r="D160" s="63">
        <v>15</v>
      </c>
      <c r="E160" s="63">
        <v>1.926992</v>
      </c>
      <c r="F160" s="63">
        <v>2.8533569999999999</v>
      </c>
      <c r="G160" s="63">
        <v>0.92636450000000004</v>
      </c>
      <c r="H160" s="63">
        <v>96.68</v>
      </c>
      <c r="I160" s="63">
        <v>0.78147699999999998</v>
      </c>
      <c r="J160" s="63">
        <v>0.86707769999999995</v>
      </c>
      <c r="K160" s="63">
        <v>0.92636450000000004</v>
      </c>
      <c r="L160" s="63">
        <v>0.98565139999999996</v>
      </c>
      <c r="M160" s="63">
        <v>1.0712520000000001</v>
      </c>
      <c r="N160" s="63">
        <v>66823</v>
      </c>
      <c r="O160">
        <v>0.1130564</v>
      </c>
      <c r="P160" s="63">
        <v>6</v>
      </c>
      <c r="Q160" s="63">
        <v>1.2781749580960001E-2</v>
      </c>
      <c r="R160" s="63"/>
    </row>
    <row r="161" spans="1:18">
      <c r="A161" s="63" t="s">
        <v>61</v>
      </c>
      <c r="B161" s="63" t="s">
        <v>44</v>
      </c>
      <c r="C161" s="63" t="s">
        <v>51</v>
      </c>
      <c r="D161" s="63">
        <v>16</v>
      </c>
      <c r="E161" s="63">
        <v>2.173743</v>
      </c>
      <c r="F161" s="63">
        <v>3.1055139999999999</v>
      </c>
      <c r="G161" s="63">
        <v>0.93177100000000002</v>
      </c>
      <c r="H161" s="63">
        <v>97.86</v>
      </c>
      <c r="I161" s="63">
        <v>0.78688349999999996</v>
      </c>
      <c r="J161" s="63">
        <v>0.87248420000000004</v>
      </c>
      <c r="K161" s="63">
        <v>0.93177100000000002</v>
      </c>
      <c r="L161" s="63">
        <v>0.99105790000000005</v>
      </c>
      <c r="M161" s="63">
        <v>1.076659</v>
      </c>
      <c r="N161" s="63">
        <v>66823</v>
      </c>
      <c r="O161">
        <v>0.1130564</v>
      </c>
      <c r="P161" s="63">
        <v>6</v>
      </c>
      <c r="Q161" s="63">
        <v>1.2781749580960001E-2</v>
      </c>
      <c r="R161" s="63"/>
    </row>
    <row r="162" spans="1:18">
      <c r="A162" s="63" t="s">
        <v>61</v>
      </c>
      <c r="B162" s="63" t="s">
        <v>44</v>
      </c>
      <c r="C162" s="63" t="s">
        <v>51</v>
      </c>
      <c r="D162" s="63">
        <v>17</v>
      </c>
      <c r="E162" s="63">
        <v>2.3513929999999998</v>
      </c>
      <c r="F162" s="63">
        <v>3.2284069999999998</v>
      </c>
      <c r="G162" s="63">
        <v>0.87701419999999997</v>
      </c>
      <c r="H162" s="63">
        <v>97.7</v>
      </c>
      <c r="I162" s="63">
        <v>0.73212659999999996</v>
      </c>
      <c r="J162" s="63">
        <v>0.81772730000000005</v>
      </c>
      <c r="K162" s="63">
        <v>0.87701419999999997</v>
      </c>
      <c r="L162" s="63">
        <v>0.93630100000000005</v>
      </c>
      <c r="M162" s="63">
        <v>1.0219020000000001</v>
      </c>
      <c r="N162" s="63">
        <v>66823</v>
      </c>
      <c r="O162">
        <v>0.1130564</v>
      </c>
      <c r="P162" s="63">
        <v>6</v>
      </c>
      <c r="Q162" s="63">
        <v>1.2781749580960001E-2</v>
      </c>
      <c r="R162" s="63"/>
    </row>
    <row r="163" spans="1:18">
      <c r="A163" s="63" t="s">
        <v>61</v>
      </c>
      <c r="B163" s="63" t="s">
        <v>44</v>
      </c>
      <c r="C163" s="63" t="s">
        <v>51</v>
      </c>
      <c r="D163" s="63">
        <v>18</v>
      </c>
      <c r="E163" s="63">
        <v>2.5113460000000001</v>
      </c>
      <c r="F163" s="63">
        <v>3.3240099999999999</v>
      </c>
      <c r="G163" s="63">
        <v>0.81266430000000001</v>
      </c>
      <c r="H163" s="63">
        <v>97.2</v>
      </c>
      <c r="I163" s="63">
        <v>0.6677767</v>
      </c>
      <c r="J163" s="63">
        <v>0.75337739999999997</v>
      </c>
      <c r="K163" s="63">
        <v>0.81266430000000001</v>
      </c>
      <c r="L163" s="63">
        <v>0.87195109999999998</v>
      </c>
      <c r="M163" s="63">
        <v>0.95755179999999995</v>
      </c>
      <c r="N163" s="63">
        <v>66823</v>
      </c>
      <c r="O163">
        <v>0.1130564</v>
      </c>
      <c r="P163" s="63">
        <v>6</v>
      </c>
      <c r="Q163" s="63">
        <v>1.2781749580960001E-2</v>
      </c>
      <c r="R163" s="63"/>
    </row>
    <row r="164" spans="1:18">
      <c r="A164" s="63" t="s">
        <v>61</v>
      </c>
      <c r="B164" s="63" t="s">
        <v>44</v>
      </c>
      <c r="C164" s="63" t="s">
        <v>51</v>
      </c>
      <c r="D164" s="63">
        <v>19</v>
      </c>
      <c r="E164" s="63">
        <v>2.8089599999999999</v>
      </c>
      <c r="F164" s="63">
        <v>3.2086579999999998</v>
      </c>
      <c r="G164" s="63">
        <v>0.39969729999999998</v>
      </c>
      <c r="H164" s="63">
        <v>95.54</v>
      </c>
      <c r="I164" s="63">
        <v>0.25480969999999997</v>
      </c>
      <c r="J164" s="63">
        <v>0.3404105</v>
      </c>
      <c r="K164" s="63">
        <v>0.39969729999999998</v>
      </c>
      <c r="L164" s="63">
        <v>0.45898410000000001</v>
      </c>
      <c r="M164" s="63">
        <v>0.54458490000000004</v>
      </c>
      <c r="N164" s="63">
        <v>66823</v>
      </c>
      <c r="O164">
        <v>0.1130564</v>
      </c>
      <c r="P164" s="63">
        <v>6</v>
      </c>
      <c r="Q164" s="63">
        <v>1.2781749580960001E-2</v>
      </c>
      <c r="R164" s="63"/>
    </row>
    <row r="165" spans="1:18">
      <c r="A165" s="63" t="s">
        <v>61</v>
      </c>
      <c r="B165" s="63" t="s">
        <v>44</v>
      </c>
      <c r="C165" s="63" t="s">
        <v>51</v>
      </c>
      <c r="D165" s="63">
        <v>20</v>
      </c>
      <c r="E165" s="63">
        <v>2.822953</v>
      </c>
      <c r="F165" s="63">
        <v>2.8986489999999998</v>
      </c>
      <c r="G165" s="63">
        <v>7.5696700000000006E-2</v>
      </c>
      <c r="H165" s="63">
        <v>91.66</v>
      </c>
      <c r="I165" s="63">
        <v>-6.91909E-2</v>
      </c>
      <c r="J165" s="63">
        <v>1.6409900000000002E-2</v>
      </c>
      <c r="K165" s="63">
        <v>7.5696700000000006E-2</v>
      </c>
      <c r="L165" s="63">
        <v>0.13498350000000001</v>
      </c>
      <c r="M165" s="63">
        <v>0.22058430000000001</v>
      </c>
      <c r="N165" s="63">
        <v>66823</v>
      </c>
      <c r="O165">
        <v>0.1130564</v>
      </c>
      <c r="P165" s="63">
        <v>6</v>
      </c>
      <c r="Q165" s="63">
        <v>1.2781749580960001E-2</v>
      </c>
      <c r="R165" s="63"/>
    </row>
    <row r="166" spans="1:18">
      <c r="A166" s="63" t="s">
        <v>61</v>
      </c>
      <c r="B166" s="63" t="s">
        <v>44</v>
      </c>
      <c r="C166" s="63" t="s">
        <v>51</v>
      </c>
      <c r="D166" s="63">
        <v>21</v>
      </c>
      <c r="E166" s="63">
        <v>2.6883819999999998</v>
      </c>
      <c r="F166" s="63">
        <v>2.580066</v>
      </c>
      <c r="G166" s="63">
        <v>-0.10831590000000001</v>
      </c>
      <c r="H166" s="63">
        <v>86.76</v>
      </c>
      <c r="I166" s="63">
        <v>-0.25320350000000003</v>
      </c>
      <c r="J166" s="63">
        <v>-0.1676028</v>
      </c>
      <c r="K166" s="63">
        <v>-0.10831590000000001</v>
      </c>
      <c r="L166" s="63">
        <v>-4.9029099999999999E-2</v>
      </c>
      <c r="M166" s="63">
        <v>3.6571699999999999E-2</v>
      </c>
      <c r="N166" s="63">
        <v>66823</v>
      </c>
      <c r="O166">
        <v>0.1130564</v>
      </c>
      <c r="P166" s="63">
        <v>6</v>
      </c>
      <c r="Q166" s="63">
        <v>1.2781749580960001E-2</v>
      </c>
      <c r="R166" s="63"/>
    </row>
    <row r="167" spans="1:18">
      <c r="A167" s="63" t="s">
        <v>61</v>
      </c>
      <c r="B167" s="63" t="s">
        <v>44</v>
      </c>
      <c r="C167" s="63" t="s">
        <v>51</v>
      </c>
      <c r="D167" s="63">
        <v>22</v>
      </c>
      <c r="E167" s="63">
        <v>2.4355250000000002</v>
      </c>
      <c r="F167" s="63">
        <v>2.2769270000000001</v>
      </c>
      <c r="G167" s="63">
        <v>-0.15859819999999999</v>
      </c>
      <c r="H167" s="63">
        <v>82.68</v>
      </c>
      <c r="I167" s="63">
        <v>-0.30348579999999997</v>
      </c>
      <c r="J167" s="63">
        <v>-0.217885</v>
      </c>
      <c r="K167" s="63">
        <v>-0.15859819999999999</v>
      </c>
      <c r="L167" s="63">
        <v>-9.9311399999999994E-2</v>
      </c>
      <c r="M167" s="63">
        <v>-1.37106E-2</v>
      </c>
      <c r="N167" s="63">
        <v>66823</v>
      </c>
      <c r="O167">
        <v>0.1130564</v>
      </c>
      <c r="P167" s="63">
        <v>6</v>
      </c>
      <c r="Q167" s="63">
        <v>1.2781749580960001E-2</v>
      </c>
      <c r="R167" s="63"/>
    </row>
    <row r="168" spans="1:18">
      <c r="A168" s="63" t="s">
        <v>61</v>
      </c>
      <c r="B168" s="63" t="s">
        <v>44</v>
      </c>
      <c r="C168" s="63" t="s">
        <v>51</v>
      </c>
      <c r="D168" s="63">
        <v>23</v>
      </c>
      <c r="E168" s="63">
        <v>2.0221460000000002</v>
      </c>
      <c r="F168" s="63">
        <v>1.8966479999999999</v>
      </c>
      <c r="G168" s="63">
        <v>-0.1254979</v>
      </c>
      <c r="H168" s="63">
        <v>79.66</v>
      </c>
      <c r="I168" s="63">
        <v>-0.2703855</v>
      </c>
      <c r="J168" s="63">
        <v>-0.1847848</v>
      </c>
      <c r="K168" s="63">
        <v>-0.1254979</v>
      </c>
      <c r="L168" s="63">
        <v>-6.6211099999999995E-2</v>
      </c>
      <c r="M168" s="63">
        <v>1.9389699999999999E-2</v>
      </c>
      <c r="N168" s="63">
        <v>66823</v>
      </c>
      <c r="O168">
        <v>0.1130564</v>
      </c>
      <c r="P168" s="63">
        <v>6</v>
      </c>
      <c r="Q168" s="63">
        <v>1.2781749580960001E-2</v>
      </c>
      <c r="R168" s="63"/>
    </row>
    <row r="169" spans="1:18">
      <c r="A169" s="63" t="s">
        <v>61</v>
      </c>
      <c r="B169" s="63" t="s">
        <v>44</v>
      </c>
      <c r="C169" s="63" t="s">
        <v>51</v>
      </c>
      <c r="D169" s="63">
        <v>24</v>
      </c>
      <c r="E169" s="63">
        <v>1.649165</v>
      </c>
      <c r="F169" s="63">
        <v>1.4690669999999999</v>
      </c>
      <c r="G169" s="63">
        <v>-0.1800978</v>
      </c>
      <c r="H169" s="63">
        <v>77.52</v>
      </c>
      <c r="I169" s="63">
        <v>-0.32498539999999998</v>
      </c>
      <c r="J169" s="63">
        <v>-0.23938470000000001</v>
      </c>
      <c r="K169" s="63">
        <v>-0.1800978</v>
      </c>
      <c r="L169" s="63">
        <v>-0.120811</v>
      </c>
      <c r="M169" s="63">
        <v>-3.5210199999999997E-2</v>
      </c>
      <c r="N169" s="63">
        <v>66823</v>
      </c>
      <c r="O169">
        <v>0.1130564</v>
      </c>
      <c r="P169" s="63">
        <v>6</v>
      </c>
      <c r="Q169" s="63">
        <v>1.2781749580960001E-2</v>
      </c>
      <c r="R169" s="63"/>
    </row>
    <row r="170" spans="1:18">
      <c r="A170" s="63" t="s">
        <v>61</v>
      </c>
      <c r="B170" s="63" t="s">
        <v>44</v>
      </c>
      <c r="C170" s="63" t="s">
        <v>52</v>
      </c>
      <c r="D170" s="63">
        <v>1</v>
      </c>
      <c r="E170" s="63">
        <v>1.3962060000000001</v>
      </c>
      <c r="F170" s="63">
        <v>1.17174</v>
      </c>
      <c r="G170" s="63">
        <v>-0.224466</v>
      </c>
      <c r="H170" s="63">
        <v>72.94</v>
      </c>
      <c r="I170" s="63">
        <v>-0.3693536</v>
      </c>
      <c r="J170" s="63">
        <v>-0.28375280000000003</v>
      </c>
      <c r="K170" s="63">
        <v>-0.224466</v>
      </c>
      <c r="L170" s="63">
        <v>-0.1651791</v>
      </c>
      <c r="M170" s="63">
        <v>-7.9578399999999994E-2</v>
      </c>
      <c r="N170" s="63">
        <v>66823</v>
      </c>
      <c r="O170">
        <v>0.1130564</v>
      </c>
      <c r="P170" s="63">
        <v>7</v>
      </c>
      <c r="Q170" s="63">
        <v>1.2781749580960001E-2</v>
      </c>
      <c r="R170" s="63"/>
    </row>
    <row r="171" spans="1:18">
      <c r="A171" s="63" t="s">
        <v>61</v>
      </c>
      <c r="B171" s="63" t="s">
        <v>44</v>
      </c>
      <c r="C171" s="63" t="s">
        <v>52</v>
      </c>
      <c r="D171" s="63">
        <v>2</v>
      </c>
      <c r="E171" s="63">
        <v>1.2972220000000001</v>
      </c>
      <c r="F171" s="63">
        <v>1.0310109999999999</v>
      </c>
      <c r="G171" s="63">
        <v>-0.26621020000000001</v>
      </c>
      <c r="H171" s="63">
        <v>71.94</v>
      </c>
      <c r="I171" s="63">
        <v>-0.41109780000000001</v>
      </c>
      <c r="J171" s="63">
        <v>-0.32549699999999998</v>
      </c>
      <c r="K171" s="63">
        <v>-0.26621020000000001</v>
      </c>
      <c r="L171" s="63">
        <v>-0.20692340000000001</v>
      </c>
      <c r="M171" s="63">
        <v>-0.1213226</v>
      </c>
      <c r="N171" s="63">
        <v>66823</v>
      </c>
      <c r="O171">
        <v>0.1130564</v>
      </c>
      <c r="P171" s="63">
        <v>7</v>
      </c>
      <c r="Q171" s="63">
        <v>1.2781749580960001E-2</v>
      </c>
      <c r="R171" s="63"/>
    </row>
    <row r="172" spans="1:18">
      <c r="A172" s="63" t="s">
        <v>61</v>
      </c>
      <c r="B172" s="63" t="s">
        <v>44</v>
      </c>
      <c r="C172" s="63" t="s">
        <v>52</v>
      </c>
      <c r="D172" s="63">
        <v>3</v>
      </c>
      <c r="E172" s="63">
        <v>1.1980569999999999</v>
      </c>
      <c r="F172" s="63">
        <v>0.94003349999999997</v>
      </c>
      <c r="G172" s="63">
        <v>-0.25802380000000003</v>
      </c>
      <c r="H172" s="63">
        <v>71.260000000000005</v>
      </c>
      <c r="I172" s="63">
        <v>-0.40291139999999998</v>
      </c>
      <c r="J172" s="63">
        <v>-0.3173106</v>
      </c>
      <c r="K172" s="63">
        <v>-0.25802380000000003</v>
      </c>
      <c r="L172" s="63">
        <v>-0.198737</v>
      </c>
      <c r="M172" s="63">
        <v>-0.11313620000000001</v>
      </c>
      <c r="N172" s="63">
        <v>66823</v>
      </c>
      <c r="O172">
        <v>0.1130564</v>
      </c>
      <c r="P172" s="63">
        <v>7</v>
      </c>
      <c r="Q172" s="63">
        <v>1.2781749580960001E-2</v>
      </c>
      <c r="R172" s="63"/>
    </row>
    <row r="173" spans="1:18">
      <c r="A173" s="63" t="s">
        <v>61</v>
      </c>
      <c r="B173" s="63" t="s">
        <v>44</v>
      </c>
      <c r="C173" s="63" t="s">
        <v>52</v>
      </c>
      <c r="D173" s="63">
        <v>4</v>
      </c>
      <c r="E173" s="63">
        <v>1.1597219999999999</v>
      </c>
      <c r="F173" s="63">
        <v>0.94403269999999995</v>
      </c>
      <c r="G173" s="63">
        <v>-0.21568899999999999</v>
      </c>
      <c r="H173" s="63">
        <v>70.86</v>
      </c>
      <c r="I173" s="63">
        <v>-0.36057660000000002</v>
      </c>
      <c r="J173" s="63">
        <v>-0.27497579999999999</v>
      </c>
      <c r="K173" s="63">
        <v>-0.21568899999999999</v>
      </c>
      <c r="L173" s="63">
        <v>-0.15640219999999999</v>
      </c>
      <c r="M173" s="63">
        <v>-7.08014E-2</v>
      </c>
      <c r="N173" s="63">
        <v>66823</v>
      </c>
      <c r="O173">
        <v>0.1130564</v>
      </c>
      <c r="P173" s="63">
        <v>7</v>
      </c>
      <c r="Q173" s="63">
        <v>1.2781749580960001E-2</v>
      </c>
      <c r="R173" s="63"/>
    </row>
    <row r="174" spans="1:18">
      <c r="A174" s="63" t="s">
        <v>61</v>
      </c>
      <c r="B174" s="63" t="s">
        <v>44</v>
      </c>
      <c r="C174" s="63" t="s">
        <v>52</v>
      </c>
      <c r="D174" s="63">
        <v>5</v>
      </c>
      <c r="E174" s="63">
        <v>1.150406</v>
      </c>
      <c r="F174" s="63">
        <v>0.92449570000000003</v>
      </c>
      <c r="G174" s="63">
        <v>-0.22591030000000001</v>
      </c>
      <c r="H174" s="63">
        <v>70.2</v>
      </c>
      <c r="I174" s="63">
        <v>-0.37079790000000001</v>
      </c>
      <c r="J174" s="63">
        <v>-0.28519709999999998</v>
      </c>
      <c r="K174" s="63">
        <v>-0.22591030000000001</v>
      </c>
      <c r="L174" s="63">
        <v>-0.16662350000000001</v>
      </c>
      <c r="M174" s="63">
        <v>-8.1022700000000003E-2</v>
      </c>
      <c r="N174" s="63">
        <v>66823</v>
      </c>
      <c r="O174">
        <v>0.1130564</v>
      </c>
      <c r="P174" s="63">
        <v>7</v>
      </c>
      <c r="Q174" s="63">
        <v>1.2781749580960001E-2</v>
      </c>
      <c r="R174" s="63"/>
    </row>
    <row r="175" spans="1:18">
      <c r="A175" s="63" t="s">
        <v>61</v>
      </c>
      <c r="B175" s="63" t="s">
        <v>44</v>
      </c>
      <c r="C175" s="63" t="s">
        <v>52</v>
      </c>
      <c r="D175" s="63">
        <v>6</v>
      </c>
      <c r="E175" s="63">
        <v>1.266052</v>
      </c>
      <c r="F175" s="63">
        <v>0.92741010000000002</v>
      </c>
      <c r="G175" s="63">
        <v>-0.33864240000000001</v>
      </c>
      <c r="H175" s="63">
        <v>69.459999999999994</v>
      </c>
      <c r="I175" s="63">
        <v>-0.48353000000000002</v>
      </c>
      <c r="J175" s="63">
        <v>-0.39792929999999999</v>
      </c>
      <c r="K175" s="63">
        <v>-0.33864240000000001</v>
      </c>
      <c r="L175" s="63">
        <v>-0.27935559999999998</v>
      </c>
      <c r="M175" s="63">
        <v>-0.1937548</v>
      </c>
      <c r="N175" s="63">
        <v>66823</v>
      </c>
      <c r="O175">
        <v>0.1130564</v>
      </c>
      <c r="P175" s="63">
        <v>7</v>
      </c>
      <c r="Q175" s="63">
        <v>1.2781749580960001E-2</v>
      </c>
      <c r="R175" s="63"/>
    </row>
    <row r="176" spans="1:18">
      <c r="A176" s="63" t="s">
        <v>61</v>
      </c>
      <c r="B176" s="63" t="s">
        <v>44</v>
      </c>
      <c r="C176" s="63" t="s">
        <v>52</v>
      </c>
      <c r="D176" s="63">
        <v>7</v>
      </c>
      <c r="E176" s="63">
        <v>1.4079429999999999</v>
      </c>
      <c r="F176" s="63">
        <v>1.1192120000000001</v>
      </c>
      <c r="G176" s="63">
        <v>-0.28873110000000002</v>
      </c>
      <c r="H176" s="63">
        <v>69.66</v>
      </c>
      <c r="I176" s="63">
        <v>-0.43361870000000002</v>
      </c>
      <c r="J176" s="63">
        <v>-0.34801789999999999</v>
      </c>
      <c r="K176" s="63">
        <v>-0.28873110000000002</v>
      </c>
      <c r="L176" s="63">
        <v>-0.22944429999999999</v>
      </c>
      <c r="M176" s="63">
        <v>-0.14384350000000001</v>
      </c>
      <c r="N176" s="63">
        <v>66823</v>
      </c>
      <c r="O176">
        <v>0.1130564</v>
      </c>
      <c r="P176" s="63">
        <v>7</v>
      </c>
      <c r="Q176" s="63">
        <v>1.2781749580960001E-2</v>
      </c>
      <c r="R176" s="63"/>
    </row>
    <row r="177" spans="1:18">
      <c r="A177" s="63" t="s">
        <v>61</v>
      </c>
      <c r="B177" s="63" t="s">
        <v>44</v>
      </c>
      <c r="C177" s="63" t="s">
        <v>52</v>
      </c>
      <c r="D177" s="63">
        <v>8</v>
      </c>
      <c r="E177" s="63">
        <v>1.5561799999999999</v>
      </c>
      <c r="F177" s="63">
        <v>1.256475</v>
      </c>
      <c r="G177" s="63">
        <v>-0.29970550000000001</v>
      </c>
      <c r="H177" s="63">
        <v>72.7</v>
      </c>
      <c r="I177" s="63">
        <v>-0.44459310000000002</v>
      </c>
      <c r="J177" s="63">
        <v>-0.35899229999999999</v>
      </c>
      <c r="K177" s="63">
        <v>-0.29970550000000001</v>
      </c>
      <c r="L177" s="63">
        <v>-0.24041870000000001</v>
      </c>
      <c r="M177" s="63">
        <v>-0.15481790000000001</v>
      </c>
      <c r="N177" s="63">
        <v>66823</v>
      </c>
      <c r="O177">
        <v>0.1130564</v>
      </c>
      <c r="P177" s="63">
        <v>7</v>
      </c>
      <c r="Q177" s="63">
        <v>1.2781749580960001E-2</v>
      </c>
      <c r="R177" s="63"/>
    </row>
    <row r="178" spans="1:18">
      <c r="A178" s="63" t="s">
        <v>61</v>
      </c>
      <c r="B178" s="63" t="s">
        <v>44</v>
      </c>
      <c r="C178" s="63" t="s">
        <v>52</v>
      </c>
      <c r="D178" s="63">
        <v>9</v>
      </c>
      <c r="E178" s="63">
        <v>1.5694969999999999</v>
      </c>
      <c r="F178" s="63">
        <v>1.4982329999999999</v>
      </c>
      <c r="G178" s="63">
        <v>-7.1263400000000005E-2</v>
      </c>
      <c r="H178" s="63">
        <v>76.900000000000006</v>
      </c>
      <c r="I178" s="63">
        <v>-0.21615100000000001</v>
      </c>
      <c r="J178" s="63">
        <v>-0.13055030000000001</v>
      </c>
      <c r="K178" s="63">
        <v>-7.1263400000000005E-2</v>
      </c>
      <c r="L178" s="63">
        <v>-1.19766E-2</v>
      </c>
      <c r="M178" s="63">
        <v>7.3624200000000001E-2</v>
      </c>
      <c r="N178" s="63">
        <v>66823</v>
      </c>
      <c r="O178">
        <v>0.1130564</v>
      </c>
      <c r="P178" s="63">
        <v>7</v>
      </c>
      <c r="Q178" s="63">
        <v>1.2781749580960001E-2</v>
      </c>
      <c r="R178" s="63"/>
    </row>
    <row r="179" spans="1:18">
      <c r="A179" s="63" t="s">
        <v>61</v>
      </c>
      <c r="B179" s="63" t="s">
        <v>44</v>
      </c>
      <c r="C179" s="63" t="s">
        <v>52</v>
      </c>
      <c r="D179" s="63">
        <v>10</v>
      </c>
      <c r="E179" s="63">
        <v>1.6825220000000001</v>
      </c>
      <c r="F179" s="63">
        <v>1.6060289999999999</v>
      </c>
      <c r="G179" s="63">
        <v>-7.6492500000000005E-2</v>
      </c>
      <c r="H179" s="63">
        <v>81.28</v>
      </c>
      <c r="I179" s="63">
        <v>-0.2213801</v>
      </c>
      <c r="J179" s="63">
        <v>-0.13577939999999999</v>
      </c>
      <c r="K179" s="63">
        <v>-7.6492500000000005E-2</v>
      </c>
      <c r="L179" s="63">
        <v>-1.7205700000000001E-2</v>
      </c>
      <c r="M179" s="63">
        <v>6.8394999999999997E-2</v>
      </c>
      <c r="N179" s="63">
        <v>66823</v>
      </c>
      <c r="O179">
        <v>0.1130564</v>
      </c>
      <c r="P179" s="63">
        <v>7</v>
      </c>
      <c r="Q179" s="63">
        <v>1.2781749580960001E-2</v>
      </c>
      <c r="R179" s="63"/>
    </row>
    <row r="180" spans="1:18">
      <c r="A180" s="63" t="s">
        <v>61</v>
      </c>
      <c r="B180" s="63" t="s">
        <v>44</v>
      </c>
      <c r="C180" s="63" t="s">
        <v>52</v>
      </c>
      <c r="D180" s="63">
        <v>11</v>
      </c>
      <c r="E180" s="63">
        <v>1.7083330000000001</v>
      </c>
      <c r="F180" s="63">
        <v>1.8147759999999999</v>
      </c>
      <c r="G180" s="63">
        <v>0.1064436</v>
      </c>
      <c r="H180" s="63">
        <v>85.1</v>
      </c>
      <c r="I180" s="63">
        <v>-3.8443999999999999E-2</v>
      </c>
      <c r="J180" s="63">
        <v>4.7156799999999999E-2</v>
      </c>
      <c r="K180" s="63">
        <v>0.1064436</v>
      </c>
      <c r="L180" s="63">
        <v>0.1657305</v>
      </c>
      <c r="M180" s="63">
        <v>0.25133119999999998</v>
      </c>
      <c r="N180" s="63">
        <v>66823</v>
      </c>
      <c r="O180">
        <v>0.1130564</v>
      </c>
      <c r="P180" s="63">
        <v>7</v>
      </c>
      <c r="Q180" s="63">
        <v>1.2781749580960001E-2</v>
      </c>
      <c r="R180" s="63"/>
    </row>
    <row r="181" spans="1:18">
      <c r="A181" s="63" t="s">
        <v>61</v>
      </c>
      <c r="B181" s="63" t="s">
        <v>44</v>
      </c>
      <c r="C181" s="63" t="s">
        <v>52</v>
      </c>
      <c r="D181" s="63">
        <v>12</v>
      </c>
      <c r="E181" s="63">
        <v>1.784346</v>
      </c>
      <c r="F181" s="63">
        <v>2.1000719999999999</v>
      </c>
      <c r="G181" s="63">
        <v>0.31572689999999998</v>
      </c>
      <c r="H181" s="63">
        <v>88.96</v>
      </c>
      <c r="I181" s="63">
        <v>0.1708393</v>
      </c>
      <c r="J181" s="63">
        <v>0.25644</v>
      </c>
      <c r="K181" s="63">
        <v>0.31572689999999998</v>
      </c>
      <c r="L181" s="63">
        <v>0.37501370000000001</v>
      </c>
      <c r="M181" s="63">
        <v>0.46061449999999998</v>
      </c>
      <c r="N181" s="63">
        <v>66823</v>
      </c>
      <c r="O181">
        <v>0.1130564</v>
      </c>
      <c r="P181" s="63">
        <v>7</v>
      </c>
      <c r="Q181" s="63">
        <v>1.2781749580960001E-2</v>
      </c>
      <c r="R181" s="63"/>
    </row>
    <row r="182" spans="1:18">
      <c r="A182" s="63" t="s">
        <v>61</v>
      </c>
      <c r="B182" s="63" t="s">
        <v>44</v>
      </c>
      <c r="C182" s="63" t="s">
        <v>52</v>
      </c>
      <c r="D182" s="63">
        <v>13</v>
      </c>
      <c r="E182" s="63">
        <v>1.7479359999999999</v>
      </c>
      <c r="F182" s="63">
        <v>2.354533</v>
      </c>
      <c r="G182" s="63">
        <v>0.60659669999999999</v>
      </c>
      <c r="H182" s="63">
        <v>91.58</v>
      </c>
      <c r="I182" s="63">
        <v>0.46170909999999998</v>
      </c>
      <c r="J182" s="63">
        <v>0.54730990000000002</v>
      </c>
      <c r="K182" s="63">
        <v>0.60659669999999999</v>
      </c>
      <c r="L182" s="63">
        <v>0.66588349999999996</v>
      </c>
      <c r="M182" s="63">
        <v>0.75148429999999999</v>
      </c>
      <c r="N182" s="63">
        <v>66823</v>
      </c>
      <c r="O182">
        <v>0.1130564</v>
      </c>
      <c r="P182" s="63">
        <v>7</v>
      </c>
      <c r="Q182" s="63">
        <v>1.2781749580960001E-2</v>
      </c>
      <c r="R182" s="63"/>
    </row>
    <row r="183" spans="1:18">
      <c r="A183" s="63" t="s">
        <v>61</v>
      </c>
      <c r="B183" s="63" t="s">
        <v>44</v>
      </c>
      <c r="C183" s="63" t="s">
        <v>52</v>
      </c>
      <c r="D183" s="63">
        <v>14</v>
      </c>
      <c r="E183" s="63">
        <v>1.879542</v>
      </c>
      <c r="F183" s="63">
        <v>2.6463179999999999</v>
      </c>
      <c r="G183" s="63">
        <v>0.76677620000000002</v>
      </c>
      <c r="H183" s="63">
        <v>93.5</v>
      </c>
      <c r="I183" s="63">
        <v>0.62188860000000001</v>
      </c>
      <c r="J183" s="63">
        <v>0.70748940000000005</v>
      </c>
      <c r="K183" s="63">
        <v>0.76677620000000002</v>
      </c>
      <c r="L183" s="63">
        <v>0.82606299999999999</v>
      </c>
      <c r="M183" s="63">
        <v>0.91166380000000002</v>
      </c>
      <c r="N183" s="63">
        <v>66823</v>
      </c>
      <c r="O183">
        <v>0.1130564</v>
      </c>
      <c r="P183" s="63">
        <v>7</v>
      </c>
      <c r="Q183" s="63">
        <v>1.2781749580960001E-2</v>
      </c>
      <c r="R183" s="63"/>
    </row>
    <row r="184" spans="1:18">
      <c r="A184" s="63" t="s">
        <v>61</v>
      </c>
      <c r="B184" s="63" t="s">
        <v>44</v>
      </c>
      <c r="C184" s="63" t="s">
        <v>52</v>
      </c>
      <c r="D184" s="63">
        <v>15</v>
      </c>
      <c r="E184" s="63">
        <v>1.9886239999999999</v>
      </c>
      <c r="F184" s="63">
        <v>2.7877999999999998</v>
      </c>
      <c r="G184" s="63">
        <v>0.79917590000000005</v>
      </c>
      <c r="H184" s="63">
        <v>93.82</v>
      </c>
      <c r="I184" s="63">
        <v>0.65428830000000004</v>
      </c>
      <c r="J184" s="63">
        <v>0.73988900000000002</v>
      </c>
      <c r="K184" s="63">
        <v>0.79917590000000005</v>
      </c>
      <c r="L184" s="63">
        <v>0.85846270000000002</v>
      </c>
      <c r="M184" s="63">
        <v>0.9440634</v>
      </c>
      <c r="N184" s="63">
        <v>66823</v>
      </c>
      <c r="O184">
        <v>0.1130564</v>
      </c>
      <c r="P184" s="63">
        <v>7</v>
      </c>
      <c r="Q184" s="63">
        <v>1.2781749580960001E-2</v>
      </c>
      <c r="R184" s="63"/>
    </row>
    <row r="185" spans="1:18">
      <c r="A185" s="63" t="s">
        <v>61</v>
      </c>
      <c r="B185" s="63" t="s">
        <v>44</v>
      </c>
      <c r="C185" s="63" t="s">
        <v>52</v>
      </c>
      <c r="D185" s="63">
        <v>16</v>
      </c>
      <c r="E185" s="63">
        <v>2.176755</v>
      </c>
      <c r="F185" s="63">
        <v>2.9400439999999999</v>
      </c>
      <c r="G185" s="63">
        <v>0.76328949999999995</v>
      </c>
      <c r="H185" s="63">
        <v>94.24</v>
      </c>
      <c r="I185" s="63">
        <v>0.61840189999999995</v>
      </c>
      <c r="J185" s="63">
        <v>0.70400260000000003</v>
      </c>
      <c r="K185" s="63">
        <v>0.76328949999999995</v>
      </c>
      <c r="L185" s="63">
        <v>0.82257630000000004</v>
      </c>
      <c r="M185" s="63">
        <v>0.90817700000000001</v>
      </c>
      <c r="N185" s="63">
        <v>66823</v>
      </c>
      <c r="O185">
        <v>0.1130564</v>
      </c>
      <c r="P185" s="63">
        <v>7</v>
      </c>
      <c r="Q185" s="63">
        <v>1.2781749580960001E-2</v>
      </c>
      <c r="R185" s="63"/>
    </row>
    <row r="186" spans="1:18">
      <c r="A186" s="63" t="s">
        <v>61</v>
      </c>
      <c r="B186" s="63" t="s">
        <v>44</v>
      </c>
      <c r="C186" s="63" t="s">
        <v>52</v>
      </c>
      <c r="D186" s="63">
        <v>17</v>
      </c>
      <c r="E186" s="63">
        <v>2.345008</v>
      </c>
      <c r="F186" s="63">
        <v>3.0473780000000001</v>
      </c>
      <c r="G186" s="63">
        <v>0.70236949999999998</v>
      </c>
      <c r="H186" s="63">
        <v>94.06</v>
      </c>
      <c r="I186" s="63">
        <v>0.55748189999999997</v>
      </c>
      <c r="J186" s="63">
        <v>0.64308259999999995</v>
      </c>
      <c r="K186" s="63">
        <v>0.70236949999999998</v>
      </c>
      <c r="L186" s="63">
        <v>0.76165629999999995</v>
      </c>
      <c r="M186" s="63">
        <v>0.84725700000000004</v>
      </c>
      <c r="N186" s="63">
        <v>66823</v>
      </c>
      <c r="O186">
        <v>0.1130564</v>
      </c>
      <c r="P186" s="63">
        <v>7</v>
      </c>
      <c r="Q186" s="63">
        <v>1.2781749580960001E-2</v>
      </c>
      <c r="R186" s="63"/>
    </row>
    <row r="187" spans="1:18">
      <c r="A187" s="63" t="s">
        <v>61</v>
      </c>
      <c r="B187" s="63" t="s">
        <v>44</v>
      </c>
      <c r="C187" s="63" t="s">
        <v>52</v>
      </c>
      <c r="D187" s="63">
        <v>18</v>
      </c>
      <c r="E187" s="63">
        <v>2.4657770000000001</v>
      </c>
      <c r="F187" s="63">
        <v>3.0552700000000002</v>
      </c>
      <c r="G187" s="63">
        <v>0.5894935</v>
      </c>
      <c r="H187" s="63">
        <v>92.58</v>
      </c>
      <c r="I187" s="63">
        <v>0.4446059</v>
      </c>
      <c r="J187" s="63">
        <v>0.53020670000000003</v>
      </c>
      <c r="K187" s="63">
        <v>0.5894935</v>
      </c>
      <c r="L187" s="63">
        <v>0.64878029999999998</v>
      </c>
      <c r="M187" s="63">
        <v>0.73438110000000001</v>
      </c>
      <c r="N187" s="63">
        <v>66823</v>
      </c>
      <c r="O187">
        <v>0.1130564</v>
      </c>
      <c r="P187" s="63">
        <v>7</v>
      </c>
      <c r="Q187" s="63">
        <v>1.2781749580960001E-2</v>
      </c>
      <c r="R187" s="63"/>
    </row>
    <row r="188" spans="1:18">
      <c r="A188" s="63" t="s">
        <v>61</v>
      </c>
      <c r="B188" s="63" t="s">
        <v>44</v>
      </c>
      <c r="C188" s="63" t="s">
        <v>52</v>
      </c>
      <c r="D188" s="63">
        <v>19</v>
      </c>
      <c r="E188" s="63">
        <v>2.7149730000000001</v>
      </c>
      <c r="F188" s="63">
        <v>2.9189059999999998</v>
      </c>
      <c r="G188" s="63">
        <v>0.203933</v>
      </c>
      <c r="H188" s="63">
        <v>90.1</v>
      </c>
      <c r="I188" s="63">
        <v>5.9045399999999998E-2</v>
      </c>
      <c r="J188" s="63">
        <v>0.1446462</v>
      </c>
      <c r="K188" s="63">
        <v>0.203933</v>
      </c>
      <c r="L188" s="63">
        <v>0.2632198</v>
      </c>
      <c r="M188" s="63">
        <v>0.34882059999999998</v>
      </c>
      <c r="N188" s="63">
        <v>66823</v>
      </c>
      <c r="O188">
        <v>0.1130564</v>
      </c>
      <c r="P188" s="63">
        <v>7</v>
      </c>
      <c r="Q188" s="63">
        <v>1.2781749580960001E-2</v>
      </c>
      <c r="R188" s="63"/>
    </row>
    <row r="189" spans="1:18">
      <c r="A189" s="63" t="s">
        <v>61</v>
      </c>
      <c r="B189" s="63" t="s">
        <v>44</v>
      </c>
      <c r="C189" s="63" t="s">
        <v>52</v>
      </c>
      <c r="D189" s="63">
        <v>20</v>
      </c>
      <c r="E189" s="63">
        <v>2.722048</v>
      </c>
      <c r="F189" s="63">
        <v>2.7103769999999998</v>
      </c>
      <c r="G189" s="63">
        <v>-1.1671300000000001E-2</v>
      </c>
      <c r="H189" s="63">
        <v>86.72</v>
      </c>
      <c r="I189" s="63">
        <v>-0.1565589</v>
      </c>
      <c r="J189" s="63">
        <v>-7.0958099999999996E-2</v>
      </c>
      <c r="K189" s="63">
        <v>-1.1671300000000001E-2</v>
      </c>
      <c r="L189" s="63">
        <v>4.7615499999999998E-2</v>
      </c>
      <c r="M189" s="63">
        <v>0.13321630000000001</v>
      </c>
      <c r="N189" s="63">
        <v>66823</v>
      </c>
      <c r="O189">
        <v>0.1130564</v>
      </c>
      <c r="P189" s="63">
        <v>7</v>
      </c>
      <c r="Q189" s="63">
        <v>1.2781749580960001E-2</v>
      </c>
      <c r="R189" s="63"/>
    </row>
    <row r="190" spans="1:18">
      <c r="A190" s="63" t="s">
        <v>61</v>
      </c>
      <c r="B190" s="63" t="s">
        <v>44</v>
      </c>
      <c r="C190" s="63" t="s">
        <v>52</v>
      </c>
      <c r="D190" s="63">
        <v>21</v>
      </c>
      <c r="E190" s="63">
        <v>2.6362380000000001</v>
      </c>
      <c r="F190" s="63">
        <v>2.4736159999999998</v>
      </c>
      <c r="G190" s="63">
        <v>-0.16262199999999999</v>
      </c>
      <c r="H190" s="63">
        <v>82.42</v>
      </c>
      <c r="I190" s="63">
        <v>-0.30750959999999999</v>
      </c>
      <c r="J190" s="63">
        <v>-0.22190879999999999</v>
      </c>
      <c r="K190" s="63">
        <v>-0.16262199999999999</v>
      </c>
      <c r="L190" s="63">
        <v>-0.1033351</v>
      </c>
      <c r="M190" s="63">
        <v>-1.7734400000000001E-2</v>
      </c>
      <c r="N190" s="63">
        <v>66823</v>
      </c>
      <c r="O190">
        <v>0.1130564</v>
      </c>
      <c r="P190" s="63">
        <v>7</v>
      </c>
      <c r="Q190" s="63">
        <v>1.2781749580960001E-2</v>
      </c>
      <c r="R190" s="63"/>
    </row>
    <row r="191" spans="1:18">
      <c r="A191" s="63" t="s">
        <v>61</v>
      </c>
      <c r="B191" s="63" t="s">
        <v>44</v>
      </c>
      <c r="C191" s="63" t="s">
        <v>52</v>
      </c>
      <c r="D191" s="63">
        <v>22</v>
      </c>
      <c r="E191" s="63">
        <v>2.449106</v>
      </c>
      <c r="F191" s="63">
        <v>2.2258149999999999</v>
      </c>
      <c r="G191" s="63">
        <v>-0.22329089999999999</v>
      </c>
      <c r="H191" s="63">
        <v>79.34</v>
      </c>
      <c r="I191" s="63">
        <v>-0.36817850000000002</v>
      </c>
      <c r="J191" s="63">
        <v>-0.28257779999999999</v>
      </c>
      <c r="K191" s="63">
        <v>-0.22329089999999999</v>
      </c>
      <c r="L191" s="63">
        <v>-0.16400410000000001</v>
      </c>
      <c r="M191" s="63">
        <v>-7.8403299999999995E-2</v>
      </c>
      <c r="N191" s="63">
        <v>66823</v>
      </c>
      <c r="O191">
        <v>0.1130564</v>
      </c>
      <c r="P191" s="63">
        <v>7</v>
      </c>
      <c r="Q191" s="63">
        <v>1.2781749580960001E-2</v>
      </c>
      <c r="R191" s="63"/>
    </row>
    <row r="192" spans="1:18">
      <c r="A192" s="63" t="s">
        <v>61</v>
      </c>
      <c r="B192" s="63" t="s">
        <v>44</v>
      </c>
      <c r="C192" s="63" t="s">
        <v>52</v>
      </c>
      <c r="D192" s="63">
        <v>23</v>
      </c>
      <c r="E192" s="63">
        <v>2.0833810000000001</v>
      </c>
      <c r="F192" s="63">
        <v>1.8807560000000001</v>
      </c>
      <c r="G192" s="63">
        <v>-0.20262530000000001</v>
      </c>
      <c r="H192" s="63">
        <v>76.900000000000006</v>
      </c>
      <c r="I192" s="63">
        <v>-0.34751290000000001</v>
      </c>
      <c r="J192" s="63">
        <v>-0.26191209999999998</v>
      </c>
      <c r="K192" s="63">
        <v>-0.20262530000000001</v>
      </c>
      <c r="L192" s="63">
        <v>-0.1433384</v>
      </c>
      <c r="M192" s="63">
        <v>-5.7737700000000003E-2</v>
      </c>
      <c r="N192" s="63">
        <v>66823</v>
      </c>
      <c r="O192">
        <v>0.1130564</v>
      </c>
      <c r="P192" s="63">
        <v>7</v>
      </c>
      <c r="Q192" s="63">
        <v>1.2781749580960001E-2</v>
      </c>
      <c r="R192" s="63"/>
    </row>
    <row r="193" spans="1:18">
      <c r="A193" s="63" t="s">
        <v>61</v>
      </c>
      <c r="B193" s="63" t="s">
        <v>44</v>
      </c>
      <c r="C193" s="63" t="s">
        <v>52</v>
      </c>
      <c r="D193" s="63">
        <v>24</v>
      </c>
      <c r="E193" s="63">
        <v>1.7229140000000001</v>
      </c>
      <c r="F193" s="63">
        <v>1.53468</v>
      </c>
      <c r="G193" s="63">
        <v>-0.1882346</v>
      </c>
      <c r="H193" s="63">
        <v>75.7</v>
      </c>
      <c r="I193" s="63">
        <v>-0.33312219999999998</v>
      </c>
      <c r="J193" s="63">
        <v>-0.2475214</v>
      </c>
      <c r="K193" s="63">
        <v>-0.1882346</v>
      </c>
      <c r="L193" s="63">
        <v>-0.1289477</v>
      </c>
      <c r="M193" s="63">
        <v>-4.3346999999999997E-2</v>
      </c>
      <c r="N193" s="63">
        <v>66823</v>
      </c>
      <c r="O193">
        <v>0.1130564</v>
      </c>
      <c r="P193" s="63">
        <v>7</v>
      </c>
      <c r="Q193" s="63">
        <v>1.2781749580960001E-2</v>
      </c>
      <c r="R193" s="63"/>
    </row>
    <row r="194" spans="1:18">
      <c r="A194" s="63" t="s">
        <v>61</v>
      </c>
      <c r="B194" s="63" t="s">
        <v>44</v>
      </c>
      <c r="C194" s="63" t="s">
        <v>53</v>
      </c>
      <c r="D194" s="63">
        <v>1</v>
      </c>
      <c r="E194" s="63">
        <v>1.287895</v>
      </c>
      <c r="F194" s="63">
        <v>1.065958</v>
      </c>
      <c r="G194" s="63">
        <v>-0.2219371</v>
      </c>
      <c r="H194" s="63">
        <v>71.88</v>
      </c>
      <c r="I194" s="63">
        <v>-0.3668247</v>
      </c>
      <c r="J194" s="63">
        <v>-0.28122390000000003</v>
      </c>
      <c r="K194" s="63">
        <v>-0.2219371</v>
      </c>
      <c r="L194" s="63">
        <v>-0.16265019999999999</v>
      </c>
      <c r="M194" s="63">
        <v>-7.7049500000000007E-2</v>
      </c>
      <c r="N194" s="63">
        <v>66823</v>
      </c>
      <c r="O194">
        <v>0.1130564</v>
      </c>
      <c r="P194" s="63">
        <v>8</v>
      </c>
      <c r="Q194" s="63">
        <v>1.2781749580960001E-2</v>
      </c>
      <c r="R194" s="63"/>
    </row>
    <row r="195" spans="1:18">
      <c r="A195" s="63" t="s">
        <v>61</v>
      </c>
      <c r="B195" s="63" t="s">
        <v>44</v>
      </c>
      <c r="C195" s="63" t="s">
        <v>53</v>
      </c>
      <c r="D195" s="63">
        <v>2</v>
      </c>
      <c r="E195" s="63">
        <v>1.17622</v>
      </c>
      <c r="F195" s="63">
        <v>0.9258229</v>
      </c>
      <c r="G195" s="63">
        <v>-0.25039709999999998</v>
      </c>
      <c r="H195" s="63">
        <v>70.58</v>
      </c>
      <c r="I195" s="63">
        <v>-0.39528469999999999</v>
      </c>
      <c r="J195" s="63">
        <v>-0.30968400000000001</v>
      </c>
      <c r="K195" s="63">
        <v>-0.25039709999999998</v>
      </c>
      <c r="L195" s="63">
        <v>-0.19111030000000001</v>
      </c>
      <c r="M195" s="63">
        <v>-0.10550950000000001</v>
      </c>
      <c r="N195" s="63">
        <v>66823</v>
      </c>
      <c r="O195">
        <v>0.1130564</v>
      </c>
      <c r="P195" s="63">
        <v>8</v>
      </c>
      <c r="Q195" s="63">
        <v>1.2781749580960001E-2</v>
      </c>
      <c r="R195" s="63"/>
    </row>
    <row r="196" spans="1:18">
      <c r="A196" s="63" t="s">
        <v>61</v>
      </c>
      <c r="B196" s="63" t="s">
        <v>44</v>
      </c>
      <c r="C196" s="63" t="s">
        <v>53</v>
      </c>
      <c r="D196" s="63">
        <v>3</v>
      </c>
      <c r="E196" s="63">
        <v>1.0837330000000001</v>
      </c>
      <c r="F196" s="63">
        <v>0.84252479999999996</v>
      </c>
      <c r="G196" s="63">
        <v>-0.24120829999999999</v>
      </c>
      <c r="H196" s="63">
        <v>69.88</v>
      </c>
      <c r="I196" s="63">
        <v>-0.38609589999999999</v>
      </c>
      <c r="J196" s="63">
        <v>-0.30049510000000001</v>
      </c>
      <c r="K196" s="63">
        <v>-0.24120829999999999</v>
      </c>
      <c r="L196" s="63">
        <v>-0.18192150000000001</v>
      </c>
      <c r="M196" s="63">
        <v>-9.6320699999999995E-2</v>
      </c>
      <c r="N196" s="63">
        <v>66823</v>
      </c>
      <c r="O196">
        <v>0.1130564</v>
      </c>
      <c r="P196" s="63">
        <v>8</v>
      </c>
      <c r="Q196" s="63">
        <v>1.2781749580960001E-2</v>
      </c>
      <c r="R196" s="63"/>
    </row>
    <row r="197" spans="1:18">
      <c r="A197" s="63" t="s">
        <v>61</v>
      </c>
      <c r="B197" s="63" t="s">
        <v>44</v>
      </c>
      <c r="C197" s="63" t="s">
        <v>53</v>
      </c>
      <c r="D197" s="63">
        <v>4</v>
      </c>
      <c r="E197" s="63">
        <v>1.035309</v>
      </c>
      <c r="F197" s="63">
        <v>0.83641560000000004</v>
      </c>
      <c r="G197" s="63">
        <v>-0.1988935</v>
      </c>
      <c r="H197" s="63">
        <v>68.84</v>
      </c>
      <c r="I197" s="63">
        <v>-0.34378110000000001</v>
      </c>
      <c r="J197" s="63">
        <v>-0.25818039999999998</v>
      </c>
      <c r="K197" s="63">
        <v>-0.1988935</v>
      </c>
      <c r="L197" s="63">
        <v>-0.1396067</v>
      </c>
      <c r="M197" s="63">
        <v>-5.4005999999999998E-2</v>
      </c>
      <c r="N197" s="63">
        <v>66823</v>
      </c>
      <c r="O197">
        <v>0.1130564</v>
      </c>
      <c r="P197" s="63">
        <v>8</v>
      </c>
      <c r="Q197" s="63">
        <v>1.2781749580960001E-2</v>
      </c>
      <c r="R197" s="63"/>
    </row>
    <row r="198" spans="1:18">
      <c r="A198" s="63" t="s">
        <v>61</v>
      </c>
      <c r="B198" s="63" t="s">
        <v>44</v>
      </c>
      <c r="C198" s="63" t="s">
        <v>53</v>
      </c>
      <c r="D198" s="63">
        <v>5</v>
      </c>
      <c r="E198" s="63">
        <v>1.044538</v>
      </c>
      <c r="F198" s="63">
        <v>0.81572009999999995</v>
      </c>
      <c r="G198" s="63">
        <v>-0.22881779999999999</v>
      </c>
      <c r="H198" s="63">
        <v>68.180000000000007</v>
      </c>
      <c r="I198" s="63">
        <v>-0.37370540000000002</v>
      </c>
      <c r="J198" s="63">
        <v>-0.28810469999999999</v>
      </c>
      <c r="K198" s="63">
        <v>-0.22881779999999999</v>
      </c>
      <c r="L198" s="63">
        <v>-0.16953099999999999</v>
      </c>
      <c r="M198" s="63">
        <v>-8.3930199999999996E-2</v>
      </c>
      <c r="N198" s="63">
        <v>66823</v>
      </c>
      <c r="O198">
        <v>0.1130564</v>
      </c>
      <c r="P198" s="63">
        <v>8</v>
      </c>
      <c r="Q198" s="63">
        <v>1.2781749580960001E-2</v>
      </c>
      <c r="R198" s="63"/>
    </row>
    <row r="199" spans="1:18">
      <c r="A199" s="63" t="s">
        <v>61</v>
      </c>
      <c r="B199" s="63" t="s">
        <v>44</v>
      </c>
      <c r="C199" s="63" t="s">
        <v>53</v>
      </c>
      <c r="D199" s="63">
        <v>6</v>
      </c>
      <c r="E199" s="63">
        <v>1.114417</v>
      </c>
      <c r="F199" s="63">
        <v>0.84380920000000004</v>
      </c>
      <c r="G199" s="63">
        <v>-0.27060810000000002</v>
      </c>
      <c r="H199" s="63">
        <v>67.78</v>
      </c>
      <c r="I199" s="63">
        <v>-0.41549570000000002</v>
      </c>
      <c r="J199" s="63">
        <v>-0.32989489999999999</v>
      </c>
      <c r="K199" s="63">
        <v>-0.27060810000000002</v>
      </c>
      <c r="L199" s="63">
        <v>-0.21132119999999999</v>
      </c>
      <c r="M199" s="63">
        <v>-0.12572050000000001</v>
      </c>
      <c r="N199" s="63">
        <v>66823</v>
      </c>
      <c r="O199">
        <v>0.1130564</v>
      </c>
      <c r="P199" s="63">
        <v>8</v>
      </c>
      <c r="Q199" s="63">
        <v>1.2781749580960001E-2</v>
      </c>
      <c r="R199" s="63"/>
    </row>
    <row r="200" spans="1:18">
      <c r="A200" s="63" t="s">
        <v>61</v>
      </c>
      <c r="B200" s="63" t="s">
        <v>44</v>
      </c>
      <c r="C200" s="63" t="s">
        <v>53</v>
      </c>
      <c r="D200" s="63">
        <v>7</v>
      </c>
      <c r="E200" s="63">
        <v>1.26291</v>
      </c>
      <c r="F200" s="63">
        <v>0.99537120000000001</v>
      </c>
      <c r="G200" s="63">
        <v>-0.26753870000000002</v>
      </c>
      <c r="H200" s="63">
        <v>67.12</v>
      </c>
      <c r="I200" s="63">
        <v>-0.41242630000000002</v>
      </c>
      <c r="J200" s="63">
        <v>-0.32682559999999999</v>
      </c>
      <c r="K200" s="63">
        <v>-0.26753870000000002</v>
      </c>
      <c r="L200" s="63">
        <v>-0.20825189999999999</v>
      </c>
      <c r="M200" s="63">
        <v>-0.1226511</v>
      </c>
      <c r="N200" s="63">
        <v>66823</v>
      </c>
      <c r="O200">
        <v>0.1130564</v>
      </c>
      <c r="P200" s="63">
        <v>8</v>
      </c>
      <c r="Q200" s="63">
        <v>1.2781749580960001E-2</v>
      </c>
      <c r="R200" s="63"/>
    </row>
    <row r="201" spans="1:18">
      <c r="A201" s="63" t="s">
        <v>61</v>
      </c>
      <c r="B201" s="63" t="s">
        <v>44</v>
      </c>
      <c r="C201" s="63" t="s">
        <v>53</v>
      </c>
      <c r="D201" s="63">
        <v>8</v>
      </c>
      <c r="E201" s="63">
        <v>1.389513</v>
      </c>
      <c r="F201" s="63">
        <v>1.134136</v>
      </c>
      <c r="G201" s="63">
        <v>-0.25537720000000003</v>
      </c>
      <c r="H201" s="63">
        <v>69.3</v>
      </c>
      <c r="I201" s="63">
        <v>-0.40026479999999998</v>
      </c>
      <c r="J201" s="63">
        <v>-0.314664</v>
      </c>
      <c r="K201" s="63">
        <v>-0.25537720000000003</v>
      </c>
      <c r="L201" s="63">
        <v>-0.1960903</v>
      </c>
      <c r="M201" s="63">
        <v>-0.11048959999999999</v>
      </c>
      <c r="N201" s="63">
        <v>66823</v>
      </c>
      <c r="O201">
        <v>0.1130564</v>
      </c>
      <c r="P201" s="63">
        <v>8</v>
      </c>
      <c r="Q201" s="63">
        <v>1.2781749580960001E-2</v>
      </c>
      <c r="R201" s="63"/>
    </row>
    <row r="202" spans="1:18">
      <c r="A202" s="63" t="s">
        <v>61</v>
      </c>
      <c r="B202" s="63" t="s">
        <v>44</v>
      </c>
      <c r="C202" s="63" t="s">
        <v>53</v>
      </c>
      <c r="D202" s="63">
        <v>9</v>
      </c>
      <c r="E202" s="63">
        <v>1.490162</v>
      </c>
      <c r="F202" s="63">
        <v>1.4051629999999999</v>
      </c>
      <c r="G202" s="63">
        <v>-8.4999699999999997E-2</v>
      </c>
      <c r="H202" s="63">
        <v>74.540000000000006</v>
      </c>
      <c r="I202" s="63">
        <v>-0.22988729999999999</v>
      </c>
      <c r="J202" s="63">
        <v>-0.14428650000000001</v>
      </c>
      <c r="K202" s="63">
        <v>-8.4999699999999997E-2</v>
      </c>
      <c r="L202" s="63">
        <v>-2.57129E-2</v>
      </c>
      <c r="M202" s="63">
        <v>5.9887900000000001E-2</v>
      </c>
      <c r="N202" s="63">
        <v>66823</v>
      </c>
      <c r="O202">
        <v>0.1130564</v>
      </c>
      <c r="P202" s="63">
        <v>8</v>
      </c>
      <c r="Q202" s="63">
        <v>1.2781749580960001E-2</v>
      </c>
      <c r="R202" s="63"/>
    </row>
    <row r="203" spans="1:18">
      <c r="A203" s="63" t="s">
        <v>61</v>
      </c>
      <c r="B203" s="63" t="s">
        <v>44</v>
      </c>
      <c r="C203" s="63" t="s">
        <v>53</v>
      </c>
      <c r="D203" s="63">
        <v>10</v>
      </c>
      <c r="E203" s="63">
        <v>1.600177</v>
      </c>
      <c r="F203" s="63">
        <v>1.5160279999999999</v>
      </c>
      <c r="G203" s="63">
        <v>-8.4149500000000002E-2</v>
      </c>
      <c r="H203" s="63">
        <v>78.98</v>
      </c>
      <c r="I203" s="63">
        <v>-0.22903709999999999</v>
      </c>
      <c r="J203" s="63">
        <v>-0.14343629999999999</v>
      </c>
      <c r="K203" s="63">
        <v>-8.4149500000000002E-2</v>
      </c>
      <c r="L203" s="63">
        <v>-2.4862700000000001E-2</v>
      </c>
      <c r="M203" s="63">
        <v>6.0738100000000003E-2</v>
      </c>
      <c r="N203" s="63">
        <v>66823</v>
      </c>
      <c r="O203">
        <v>0.1130564</v>
      </c>
      <c r="P203" s="63">
        <v>8</v>
      </c>
      <c r="Q203" s="63">
        <v>1.2781749580960001E-2</v>
      </c>
      <c r="R203" s="63"/>
    </row>
    <row r="204" spans="1:18">
      <c r="A204" s="63" t="s">
        <v>61</v>
      </c>
      <c r="B204" s="63" t="s">
        <v>44</v>
      </c>
      <c r="C204" s="63" t="s">
        <v>53</v>
      </c>
      <c r="D204" s="63">
        <v>11</v>
      </c>
      <c r="E204" s="63">
        <v>1.629186</v>
      </c>
      <c r="F204" s="63">
        <v>1.717031</v>
      </c>
      <c r="G204" s="63">
        <v>8.7845099999999995E-2</v>
      </c>
      <c r="H204" s="63">
        <v>83.16</v>
      </c>
      <c r="I204" s="63">
        <v>-5.7042500000000003E-2</v>
      </c>
      <c r="J204" s="63">
        <v>2.8558299999999998E-2</v>
      </c>
      <c r="K204" s="63">
        <v>8.7845099999999995E-2</v>
      </c>
      <c r="L204" s="63">
        <v>0.14713190000000001</v>
      </c>
      <c r="M204" s="63">
        <v>0.23273269999999999</v>
      </c>
      <c r="N204" s="63">
        <v>66823</v>
      </c>
      <c r="O204">
        <v>0.1130564</v>
      </c>
      <c r="P204" s="63">
        <v>8</v>
      </c>
      <c r="Q204" s="63">
        <v>1.2781749580960001E-2</v>
      </c>
      <c r="R204" s="63"/>
    </row>
    <row r="205" spans="1:18">
      <c r="A205" s="63" t="s">
        <v>61</v>
      </c>
      <c r="B205" s="63" t="s">
        <v>44</v>
      </c>
      <c r="C205" s="63" t="s">
        <v>53</v>
      </c>
      <c r="D205" s="63">
        <v>12</v>
      </c>
      <c r="E205" s="63">
        <v>1.6881839999999999</v>
      </c>
      <c r="F205" s="63">
        <v>1.9562889999999999</v>
      </c>
      <c r="G205" s="63">
        <v>0.26810509999999999</v>
      </c>
      <c r="H205" s="63">
        <v>86.6</v>
      </c>
      <c r="I205" s="63">
        <v>0.1232176</v>
      </c>
      <c r="J205" s="63">
        <v>0.20881830000000001</v>
      </c>
      <c r="K205" s="63">
        <v>0.26810509999999999</v>
      </c>
      <c r="L205" s="63">
        <v>0.32739200000000002</v>
      </c>
      <c r="M205" s="63">
        <v>0.41299269999999999</v>
      </c>
      <c r="N205" s="63">
        <v>66823</v>
      </c>
      <c r="O205">
        <v>0.1130564</v>
      </c>
      <c r="P205" s="63">
        <v>8</v>
      </c>
      <c r="Q205" s="63">
        <v>1.2781749580960001E-2</v>
      </c>
      <c r="R205" s="63"/>
    </row>
    <row r="206" spans="1:18">
      <c r="A206" s="63" t="s">
        <v>61</v>
      </c>
      <c r="B206" s="63" t="s">
        <v>44</v>
      </c>
      <c r="C206" s="63" t="s">
        <v>53</v>
      </c>
      <c r="D206" s="63">
        <v>13</v>
      </c>
      <c r="E206" s="63">
        <v>1.648339</v>
      </c>
      <c r="F206" s="63">
        <v>2.187322</v>
      </c>
      <c r="G206" s="63">
        <v>0.53898310000000005</v>
      </c>
      <c r="H206" s="63">
        <v>89.4</v>
      </c>
      <c r="I206" s="63">
        <v>0.39409549999999999</v>
      </c>
      <c r="J206" s="63">
        <v>0.47969630000000002</v>
      </c>
      <c r="K206" s="63">
        <v>0.53898310000000005</v>
      </c>
      <c r="L206" s="63">
        <v>0.59826990000000002</v>
      </c>
      <c r="M206" s="63">
        <v>0.68387070000000005</v>
      </c>
      <c r="N206" s="63">
        <v>66823</v>
      </c>
      <c r="O206">
        <v>0.1130564</v>
      </c>
      <c r="P206" s="63">
        <v>8</v>
      </c>
      <c r="Q206" s="63">
        <v>1.2781749580960001E-2</v>
      </c>
      <c r="R206" s="63"/>
    </row>
    <row r="207" spans="1:18">
      <c r="A207" s="63" t="s">
        <v>61</v>
      </c>
      <c r="B207" s="63" t="s">
        <v>44</v>
      </c>
      <c r="C207" s="63" t="s">
        <v>53</v>
      </c>
      <c r="D207" s="63">
        <v>14</v>
      </c>
      <c r="E207" s="63">
        <v>1.766408</v>
      </c>
      <c r="F207" s="63">
        <v>2.4618929999999999</v>
      </c>
      <c r="G207" s="63">
        <v>0.69548509999999997</v>
      </c>
      <c r="H207" s="63">
        <v>91.64</v>
      </c>
      <c r="I207" s="63">
        <v>0.55059749999999996</v>
      </c>
      <c r="J207" s="63">
        <v>0.63619829999999999</v>
      </c>
      <c r="K207" s="63">
        <v>0.69548509999999997</v>
      </c>
      <c r="L207" s="63">
        <v>0.75477190000000005</v>
      </c>
      <c r="M207" s="63">
        <v>0.84037269999999997</v>
      </c>
      <c r="N207" s="63">
        <v>66823</v>
      </c>
      <c r="O207">
        <v>0.1130564</v>
      </c>
      <c r="P207" s="63">
        <v>8</v>
      </c>
      <c r="Q207" s="63">
        <v>1.2781749580960001E-2</v>
      </c>
      <c r="R207" s="63"/>
    </row>
    <row r="208" spans="1:18">
      <c r="A208" s="63" t="s">
        <v>61</v>
      </c>
      <c r="B208" s="63" t="s">
        <v>44</v>
      </c>
      <c r="C208" s="63" t="s">
        <v>53</v>
      </c>
      <c r="D208" s="63">
        <v>15</v>
      </c>
      <c r="E208" s="63">
        <v>1.9003680000000001</v>
      </c>
      <c r="F208" s="63">
        <v>2.679497</v>
      </c>
      <c r="G208" s="63">
        <v>0.77912959999999998</v>
      </c>
      <c r="H208" s="63">
        <v>93.34</v>
      </c>
      <c r="I208" s="63">
        <v>0.63424210000000003</v>
      </c>
      <c r="J208" s="63">
        <v>0.7198428</v>
      </c>
      <c r="K208" s="63">
        <v>0.77912959999999998</v>
      </c>
      <c r="L208" s="63">
        <v>0.83841650000000001</v>
      </c>
      <c r="M208" s="63">
        <v>0.92401719999999998</v>
      </c>
      <c r="N208" s="63">
        <v>66823</v>
      </c>
      <c r="O208">
        <v>0.1130564</v>
      </c>
      <c r="P208" s="63">
        <v>8</v>
      </c>
      <c r="Q208" s="63">
        <v>1.2781749580960001E-2</v>
      </c>
      <c r="R208" s="63"/>
    </row>
    <row r="209" spans="1:18">
      <c r="A209" s="63" t="s">
        <v>61</v>
      </c>
      <c r="B209" s="63" t="s">
        <v>44</v>
      </c>
      <c r="C209" s="63" t="s">
        <v>53</v>
      </c>
      <c r="D209" s="63">
        <v>16</v>
      </c>
      <c r="E209" s="63">
        <v>2.0809229999999999</v>
      </c>
      <c r="F209" s="63">
        <v>2.8202189999999998</v>
      </c>
      <c r="G209" s="63">
        <v>0.73929639999999996</v>
      </c>
      <c r="H209" s="63">
        <v>93.68</v>
      </c>
      <c r="I209" s="63">
        <v>0.59440890000000002</v>
      </c>
      <c r="J209" s="63">
        <v>0.68000959999999999</v>
      </c>
      <c r="K209" s="63">
        <v>0.73929639999999996</v>
      </c>
      <c r="L209" s="63">
        <v>0.7985833</v>
      </c>
      <c r="M209" s="63">
        <v>0.88418399999999997</v>
      </c>
      <c r="N209" s="63">
        <v>66823</v>
      </c>
      <c r="O209">
        <v>0.1130564</v>
      </c>
      <c r="P209" s="63">
        <v>8</v>
      </c>
      <c r="Q209" s="63">
        <v>1.2781749580960001E-2</v>
      </c>
      <c r="R209" s="63"/>
    </row>
    <row r="210" spans="1:18">
      <c r="A210" s="63" t="s">
        <v>61</v>
      </c>
      <c r="B210" s="63" t="s">
        <v>44</v>
      </c>
      <c r="C210" s="63" t="s">
        <v>53</v>
      </c>
      <c r="D210" s="63">
        <v>17</v>
      </c>
      <c r="E210" s="63">
        <v>2.2501720000000001</v>
      </c>
      <c r="F210" s="63">
        <v>2.930596</v>
      </c>
      <c r="G210" s="63">
        <v>0.68042449999999999</v>
      </c>
      <c r="H210" s="63">
        <v>93.56</v>
      </c>
      <c r="I210" s="63">
        <v>0.53553689999999998</v>
      </c>
      <c r="J210" s="63">
        <v>0.62113759999999996</v>
      </c>
      <c r="K210" s="63">
        <v>0.68042449999999999</v>
      </c>
      <c r="L210" s="63">
        <v>0.73971129999999996</v>
      </c>
      <c r="M210" s="63">
        <v>0.82531200000000005</v>
      </c>
      <c r="N210" s="63">
        <v>66823</v>
      </c>
      <c r="O210">
        <v>0.1130564</v>
      </c>
      <c r="P210" s="63">
        <v>8</v>
      </c>
      <c r="Q210" s="63">
        <v>1.2781749580960001E-2</v>
      </c>
      <c r="R210" s="63"/>
    </row>
    <row r="211" spans="1:18">
      <c r="A211" s="63" t="s">
        <v>61</v>
      </c>
      <c r="B211" s="63" t="s">
        <v>44</v>
      </c>
      <c r="C211" s="63" t="s">
        <v>53</v>
      </c>
      <c r="D211" s="63">
        <v>18</v>
      </c>
      <c r="E211" s="63">
        <v>2.3781409999999998</v>
      </c>
      <c r="F211" s="63">
        <v>2.9538009999999999</v>
      </c>
      <c r="G211" s="63">
        <v>0.57565949999999999</v>
      </c>
      <c r="H211" s="63">
        <v>92.26</v>
      </c>
      <c r="I211" s="63">
        <v>0.43077189999999999</v>
      </c>
      <c r="J211" s="63">
        <v>0.51637270000000002</v>
      </c>
      <c r="K211" s="63">
        <v>0.57565949999999999</v>
      </c>
      <c r="L211" s="63">
        <v>0.63494629999999996</v>
      </c>
      <c r="M211" s="63">
        <v>0.7205471</v>
      </c>
      <c r="N211" s="63">
        <v>66823</v>
      </c>
      <c r="O211">
        <v>0.1130564</v>
      </c>
      <c r="P211" s="63">
        <v>8</v>
      </c>
      <c r="Q211" s="63">
        <v>1.2781749580960001E-2</v>
      </c>
      <c r="R211" s="63"/>
    </row>
    <row r="212" spans="1:18">
      <c r="A212" s="63" t="s">
        <v>61</v>
      </c>
      <c r="B212" s="63" t="s">
        <v>44</v>
      </c>
      <c r="C212" s="63" t="s">
        <v>53</v>
      </c>
      <c r="D212" s="63">
        <v>19</v>
      </c>
      <c r="E212" s="63">
        <v>2.615977</v>
      </c>
      <c r="F212" s="63">
        <v>2.8034569999999999</v>
      </c>
      <c r="G212" s="63">
        <v>0.18748000000000001</v>
      </c>
      <c r="H212" s="63">
        <v>89.56</v>
      </c>
      <c r="I212" s="63">
        <v>4.2592400000000002E-2</v>
      </c>
      <c r="J212" s="63">
        <v>0.1281931</v>
      </c>
      <c r="K212" s="63">
        <v>0.18748000000000001</v>
      </c>
      <c r="L212" s="63">
        <v>0.24676680000000001</v>
      </c>
      <c r="M212" s="63">
        <v>0.33236759999999999</v>
      </c>
      <c r="N212" s="63">
        <v>66823</v>
      </c>
      <c r="O212">
        <v>0.1130564</v>
      </c>
      <c r="P212" s="63">
        <v>8</v>
      </c>
      <c r="Q212" s="63">
        <v>1.2781749580960001E-2</v>
      </c>
      <c r="R212" s="63"/>
    </row>
    <row r="213" spans="1:18">
      <c r="A213" s="63" t="s">
        <v>61</v>
      </c>
      <c r="B213" s="63" t="s">
        <v>44</v>
      </c>
      <c r="C213" s="63" t="s">
        <v>53</v>
      </c>
      <c r="D213" s="63">
        <v>20</v>
      </c>
      <c r="E213" s="63">
        <v>2.5704790000000002</v>
      </c>
      <c r="F213" s="63">
        <v>2.536216</v>
      </c>
      <c r="G213" s="63">
        <v>-3.4263099999999998E-2</v>
      </c>
      <c r="H213" s="63">
        <v>85.16</v>
      </c>
      <c r="I213" s="63">
        <v>-0.1791507</v>
      </c>
      <c r="J213" s="63">
        <v>-9.3549999999999994E-2</v>
      </c>
      <c r="K213" s="63">
        <v>-3.4263099999999998E-2</v>
      </c>
      <c r="L213" s="63">
        <v>2.5023699999999999E-2</v>
      </c>
      <c r="M213" s="63">
        <v>0.1106245</v>
      </c>
      <c r="N213" s="63">
        <v>66823</v>
      </c>
      <c r="O213">
        <v>0.1130564</v>
      </c>
      <c r="P213" s="63">
        <v>8</v>
      </c>
      <c r="Q213" s="63">
        <v>1.2781749580960001E-2</v>
      </c>
      <c r="R213" s="63"/>
    </row>
    <row r="214" spans="1:18">
      <c r="A214" s="63" t="s">
        <v>61</v>
      </c>
      <c r="B214" s="63" t="s">
        <v>44</v>
      </c>
      <c r="C214" s="63" t="s">
        <v>53</v>
      </c>
      <c r="D214" s="63">
        <v>21</v>
      </c>
      <c r="E214" s="63">
        <v>2.4393910000000001</v>
      </c>
      <c r="F214" s="63">
        <v>2.2539180000000001</v>
      </c>
      <c r="G214" s="63">
        <v>-0.1854732</v>
      </c>
      <c r="H214" s="63">
        <v>79.78</v>
      </c>
      <c r="I214" s="63">
        <v>-0.33036080000000001</v>
      </c>
      <c r="J214" s="63">
        <v>-0.24476000000000001</v>
      </c>
      <c r="K214" s="63">
        <v>-0.1854732</v>
      </c>
      <c r="L214" s="63">
        <v>-0.1261864</v>
      </c>
      <c r="M214" s="63">
        <v>-4.0585599999999999E-2</v>
      </c>
      <c r="N214" s="63">
        <v>66823</v>
      </c>
      <c r="O214">
        <v>0.1130564</v>
      </c>
      <c r="P214" s="63">
        <v>8</v>
      </c>
      <c r="Q214" s="63">
        <v>1.2781749580960001E-2</v>
      </c>
      <c r="R214" s="63"/>
    </row>
    <row r="215" spans="1:18">
      <c r="A215" s="63" t="s">
        <v>61</v>
      </c>
      <c r="B215" s="63" t="s">
        <v>44</v>
      </c>
      <c r="C215" s="63" t="s">
        <v>53</v>
      </c>
      <c r="D215" s="63">
        <v>22</v>
      </c>
      <c r="E215" s="63">
        <v>2.2671779999999999</v>
      </c>
      <c r="F215" s="63">
        <v>2.0108950000000001</v>
      </c>
      <c r="G215" s="63">
        <v>-0.25628299999999998</v>
      </c>
      <c r="H215" s="63">
        <v>76.78</v>
      </c>
      <c r="I215" s="63">
        <v>-0.40117059999999999</v>
      </c>
      <c r="J215" s="63">
        <v>-0.31556990000000001</v>
      </c>
      <c r="K215" s="63">
        <v>-0.25628299999999998</v>
      </c>
      <c r="L215" s="63">
        <v>-0.19699620000000001</v>
      </c>
      <c r="M215" s="63">
        <v>-0.11139540000000001</v>
      </c>
      <c r="N215" s="63">
        <v>66823</v>
      </c>
      <c r="O215">
        <v>0.1130564</v>
      </c>
      <c r="P215" s="63">
        <v>8</v>
      </c>
      <c r="Q215" s="63">
        <v>1.2781749580960001E-2</v>
      </c>
      <c r="R215" s="63"/>
    </row>
    <row r="216" spans="1:18">
      <c r="A216" s="63" t="s">
        <v>61</v>
      </c>
      <c r="B216" s="63" t="s">
        <v>44</v>
      </c>
      <c r="C216" s="63" t="s">
        <v>53</v>
      </c>
      <c r="D216" s="63">
        <v>23</v>
      </c>
      <c r="E216" s="63">
        <v>1.9285730000000001</v>
      </c>
      <c r="F216" s="63">
        <v>1.6821900000000001</v>
      </c>
      <c r="G216" s="63">
        <v>-0.24638270000000001</v>
      </c>
      <c r="H216" s="63">
        <v>74.58</v>
      </c>
      <c r="I216" s="63">
        <v>-0.39127030000000002</v>
      </c>
      <c r="J216" s="63">
        <v>-0.30566949999999998</v>
      </c>
      <c r="K216" s="63">
        <v>-0.24638270000000001</v>
      </c>
      <c r="L216" s="63">
        <v>-0.18709590000000001</v>
      </c>
      <c r="M216" s="63">
        <v>-0.1014951</v>
      </c>
      <c r="N216" s="63">
        <v>66823</v>
      </c>
      <c r="O216">
        <v>0.1130564</v>
      </c>
      <c r="P216" s="63">
        <v>8</v>
      </c>
      <c r="Q216" s="63">
        <v>1.2781749580960001E-2</v>
      </c>
      <c r="R216" s="63"/>
    </row>
    <row r="217" spans="1:18">
      <c r="A217" s="63" t="s">
        <v>61</v>
      </c>
      <c r="B217" s="63" t="s">
        <v>44</v>
      </c>
      <c r="C217" s="63" t="s">
        <v>53</v>
      </c>
      <c r="D217" s="63">
        <v>24</v>
      </c>
      <c r="E217" s="63">
        <v>1.5444100000000001</v>
      </c>
      <c r="F217" s="63">
        <v>1.3444590000000001</v>
      </c>
      <c r="G217" s="63">
        <v>-0.1999512</v>
      </c>
      <c r="H217" s="63">
        <v>72.94</v>
      </c>
      <c r="I217" s="63">
        <v>-0.3448388</v>
      </c>
      <c r="J217" s="63">
        <v>-0.25923800000000002</v>
      </c>
      <c r="K217" s="63">
        <v>-0.1999512</v>
      </c>
      <c r="L217" s="63">
        <v>-0.14066429999999999</v>
      </c>
      <c r="M217" s="63">
        <v>-5.5063599999999997E-2</v>
      </c>
      <c r="N217" s="63">
        <v>66823</v>
      </c>
      <c r="O217">
        <v>0.1130564</v>
      </c>
      <c r="P217" s="63">
        <v>8</v>
      </c>
      <c r="Q217" s="63">
        <v>1.2781749580960001E-2</v>
      </c>
      <c r="R217" s="63"/>
    </row>
    <row r="218" spans="1:18">
      <c r="A218" s="63" t="s">
        <v>61</v>
      </c>
      <c r="B218" s="63" t="s">
        <v>44</v>
      </c>
      <c r="C218" s="63" t="s">
        <v>54</v>
      </c>
      <c r="D218" s="63">
        <v>1</v>
      </c>
      <c r="E218" s="63">
        <v>1.0850249999999999</v>
      </c>
      <c r="F218" s="63">
        <v>0.8606182</v>
      </c>
      <c r="G218" s="63">
        <v>-0.22440640000000001</v>
      </c>
      <c r="H218" s="63">
        <v>68.819999999999993</v>
      </c>
      <c r="I218" s="63">
        <v>-0.36929400000000001</v>
      </c>
      <c r="J218" s="63">
        <v>-0.28369319999999998</v>
      </c>
      <c r="K218" s="63">
        <v>-0.22440640000000001</v>
      </c>
      <c r="L218" s="63">
        <v>-0.1651195</v>
      </c>
      <c r="M218" s="63">
        <v>-7.9518800000000001E-2</v>
      </c>
      <c r="N218" s="63">
        <v>66823</v>
      </c>
      <c r="O218">
        <v>0.1130564</v>
      </c>
      <c r="P218" s="63">
        <v>9</v>
      </c>
      <c r="Q218" s="63">
        <v>1.2781749580960001E-2</v>
      </c>
      <c r="R218" s="63"/>
    </row>
    <row r="219" spans="1:18">
      <c r="A219" s="63" t="s">
        <v>61</v>
      </c>
      <c r="B219" s="63" t="s">
        <v>44</v>
      </c>
      <c r="C219" s="63" t="s">
        <v>54</v>
      </c>
      <c r="D219" s="63">
        <v>2</v>
      </c>
      <c r="E219" s="63">
        <v>0.96401800000000004</v>
      </c>
      <c r="F219" s="63">
        <v>0.73015799999999997</v>
      </c>
      <c r="G219" s="63">
        <v>-0.23386009999999999</v>
      </c>
      <c r="H219" s="63">
        <v>67.44</v>
      </c>
      <c r="I219" s="63">
        <v>-0.37874770000000002</v>
      </c>
      <c r="J219" s="63">
        <v>-0.29314689999999999</v>
      </c>
      <c r="K219" s="63">
        <v>-0.23386009999999999</v>
      </c>
      <c r="L219" s="63">
        <v>-0.17457320000000001</v>
      </c>
      <c r="M219" s="63">
        <v>-8.8972499999999996E-2</v>
      </c>
      <c r="N219" s="63">
        <v>66823</v>
      </c>
      <c r="O219">
        <v>0.1130564</v>
      </c>
      <c r="P219" s="63">
        <v>9</v>
      </c>
      <c r="Q219" s="63">
        <v>1.2781749580960001E-2</v>
      </c>
      <c r="R219" s="63"/>
    </row>
    <row r="220" spans="1:18">
      <c r="A220" s="63" t="s">
        <v>61</v>
      </c>
      <c r="B220" s="63" t="s">
        <v>44</v>
      </c>
      <c r="C220" s="63" t="s">
        <v>54</v>
      </c>
      <c r="D220" s="63">
        <v>3</v>
      </c>
      <c r="E220" s="63">
        <v>0.88190250000000003</v>
      </c>
      <c r="F220" s="63">
        <v>0.65102729999999998</v>
      </c>
      <c r="G220" s="63">
        <v>-0.23087530000000001</v>
      </c>
      <c r="H220" s="63">
        <v>66.16</v>
      </c>
      <c r="I220" s="63">
        <v>-0.37576290000000001</v>
      </c>
      <c r="J220" s="63">
        <v>-0.29016209999999998</v>
      </c>
      <c r="K220" s="63">
        <v>-0.23087530000000001</v>
      </c>
      <c r="L220" s="63">
        <v>-0.1715884</v>
      </c>
      <c r="M220" s="63">
        <v>-8.59877E-2</v>
      </c>
      <c r="N220" s="63">
        <v>66823</v>
      </c>
      <c r="O220">
        <v>0.1130564</v>
      </c>
      <c r="P220" s="63">
        <v>9</v>
      </c>
      <c r="Q220" s="63">
        <v>1.2781749580960001E-2</v>
      </c>
      <c r="R220" s="63"/>
    </row>
    <row r="221" spans="1:18">
      <c r="A221" s="63" t="s">
        <v>61</v>
      </c>
      <c r="B221" s="63" t="s">
        <v>44</v>
      </c>
      <c r="C221" s="63" t="s">
        <v>54</v>
      </c>
      <c r="D221" s="63">
        <v>4</v>
      </c>
      <c r="E221" s="63">
        <v>0.84955950000000002</v>
      </c>
      <c r="F221" s="63">
        <v>0.63998849999999996</v>
      </c>
      <c r="G221" s="63">
        <v>-0.20957100000000001</v>
      </c>
      <c r="H221" s="63">
        <v>65.400000000000006</v>
      </c>
      <c r="I221" s="63">
        <v>-0.35445860000000001</v>
      </c>
      <c r="J221" s="63">
        <v>-0.26885779999999998</v>
      </c>
      <c r="K221" s="63">
        <v>-0.20957100000000001</v>
      </c>
      <c r="L221" s="63">
        <v>-0.15028420000000001</v>
      </c>
      <c r="M221" s="63">
        <v>-6.4683400000000002E-2</v>
      </c>
      <c r="N221" s="63">
        <v>66823</v>
      </c>
      <c r="O221">
        <v>0.1130564</v>
      </c>
      <c r="P221" s="63">
        <v>9</v>
      </c>
      <c r="Q221" s="63">
        <v>1.2781749580960001E-2</v>
      </c>
      <c r="R221" s="63"/>
    </row>
    <row r="222" spans="1:18">
      <c r="A222" s="63" t="s">
        <v>61</v>
      </c>
      <c r="B222" s="63" t="s">
        <v>44</v>
      </c>
      <c r="C222" s="63" t="s">
        <v>54</v>
      </c>
      <c r="D222" s="63">
        <v>5</v>
      </c>
      <c r="E222" s="63">
        <v>0.84896780000000005</v>
      </c>
      <c r="F222" s="63">
        <v>0.63387079999999996</v>
      </c>
      <c r="G222" s="63">
        <v>-0.21509700000000001</v>
      </c>
      <c r="H222" s="63">
        <v>64.62</v>
      </c>
      <c r="I222" s="63">
        <v>-0.35998449999999999</v>
      </c>
      <c r="J222" s="63">
        <v>-0.27438380000000001</v>
      </c>
      <c r="K222" s="63">
        <v>-0.21509700000000001</v>
      </c>
      <c r="L222" s="63">
        <v>-0.15581010000000001</v>
      </c>
      <c r="M222" s="63">
        <v>-7.0209400000000005E-2</v>
      </c>
      <c r="N222" s="63">
        <v>66823</v>
      </c>
      <c r="O222">
        <v>0.1130564</v>
      </c>
      <c r="P222" s="63">
        <v>9</v>
      </c>
      <c r="Q222" s="63">
        <v>1.2781749580960001E-2</v>
      </c>
      <c r="R222" s="63"/>
    </row>
    <row r="223" spans="1:18">
      <c r="A223" s="63" t="s">
        <v>61</v>
      </c>
      <c r="B223" s="63" t="s">
        <v>44</v>
      </c>
      <c r="C223" s="63" t="s">
        <v>54</v>
      </c>
      <c r="D223" s="63">
        <v>6</v>
      </c>
      <c r="E223" s="63">
        <v>0.93908360000000002</v>
      </c>
      <c r="F223" s="63">
        <v>0.67212550000000004</v>
      </c>
      <c r="G223" s="63">
        <v>-0.26695819999999998</v>
      </c>
      <c r="H223" s="63">
        <v>63.8</v>
      </c>
      <c r="I223" s="63">
        <v>-0.41184579999999998</v>
      </c>
      <c r="J223" s="63">
        <v>-0.32624500000000001</v>
      </c>
      <c r="K223" s="63">
        <v>-0.26695819999999998</v>
      </c>
      <c r="L223" s="63">
        <v>-0.2076713</v>
      </c>
      <c r="M223" s="63">
        <v>-0.1220706</v>
      </c>
      <c r="N223" s="63">
        <v>66823</v>
      </c>
      <c r="O223">
        <v>0.1130564</v>
      </c>
      <c r="P223" s="63">
        <v>9</v>
      </c>
      <c r="Q223" s="63">
        <v>1.2781749580960001E-2</v>
      </c>
      <c r="R223" s="63"/>
    </row>
    <row r="224" spans="1:18">
      <c r="A224" s="63" t="s">
        <v>61</v>
      </c>
      <c r="B224" s="63" t="s">
        <v>44</v>
      </c>
      <c r="C224" s="63" t="s">
        <v>54</v>
      </c>
      <c r="D224" s="63">
        <v>7</v>
      </c>
      <c r="E224" s="63">
        <v>1.1332930000000001</v>
      </c>
      <c r="F224" s="63">
        <v>0.86069180000000001</v>
      </c>
      <c r="G224" s="63">
        <v>-0.27260079999999998</v>
      </c>
      <c r="H224" s="63">
        <v>63.16</v>
      </c>
      <c r="I224" s="63">
        <v>-0.41748839999999998</v>
      </c>
      <c r="J224" s="63">
        <v>-0.33188770000000001</v>
      </c>
      <c r="K224" s="63">
        <v>-0.27260079999999998</v>
      </c>
      <c r="L224" s="63">
        <v>-0.213314</v>
      </c>
      <c r="M224" s="63">
        <v>-0.1277132</v>
      </c>
      <c r="N224" s="63">
        <v>66823</v>
      </c>
      <c r="O224">
        <v>0.1130564</v>
      </c>
      <c r="P224" s="63">
        <v>9</v>
      </c>
      <c r="Q224" s="63">
        <v>1.2781749580960001E-2</v>
      </c>
      <c r="R224" s="63"/>
    </row>
    <row r="225" spans="1:18">
      <c r="A225" s="63" t="s">
        <v>61</v>
      </c>
      <c r="B225" s="63" t="s">
        <v>44</v>
      </c>
      <c r="C225" s="63" t="s">
        <v>54</v>
      </c>
      <c r="D225" s="63">
        <v>8</v>
      </c>
      <c r="E225" s="63">
        <v>1.269568</v>
      </c>
      <c r="F225" s="63">
        <v>1.0421279999999999</v>
      </c>
      <c r="G225" s="63">
        <v>-0.22743959999999999</v>
      </c>
      <c r="H225" s="63">
        <v>64.84</v>
      </c>
      <c r="I225" s="63">
        <v>-0.37232720000000002</v>
      </c>
      <c r="J225" s="63">
        <v>-0.2867265</v>
      </c>
      <c r="K225" s="63">
        <v>-0.22743959999999999</v>
      </c>
      <c r="L225" s="63">
        <v>-0.16815279999999999</v>
      </c>
      <c r="M225" s="63">
        <v>-8.2552E-2</v>
      </c>
      <c r="N225" s="63">
        <v>66823</v>
      </c>
      <c r="O225">
        <v>0.1130564</v>
      </c>
      <c r="P225" s="63">
        <v>9</v>
      </c>
      <c r="Q225" s="63">
        <v>1.2781749580960001E-2</v>
      </c>
      <c r="R225" s="63"/>
    </row>
    <row r="226" spans="1:18">
      <c r="A226" s="63" t="s">
        <v>61</v>
      </c>
      <c r="B226" s="63" t="s">
        <v>44</v>
      </c>
      <c r="C226" s="63" t="s">
        <v>54</v>
      </c>
      <c r="D226" s="63">
        <v>9</v>
      </c>
      <c r="E226" s="63">
        <v>1.3483069999999999</v>
      </c>
      <c r="F226" s="63">
        <v>1.247223</v>
      </c>
      <c r="G226" s="63">
        <v>-0.1010838</v>
      </c>
      <c r="H226" s="63">
        <v>70.8</v>
      </c>
      <c r="I226" s="63">
        <v>-0.24597140000000001</v>
      </c>
      <c r="J226" s="63">
        <v>-0.1603706</v>
      </c>
      <c r="K226" s="63">
        <v>-0.1010838</v>
      </c>
      <c r="L226" s="63">
        <v>-4.1796899999999998E-2</v>
      </c>
      <c r="M226" s="63">
        <v>4.3803799999999997E-2</v>
      </c>
      <c r="N226" s="63">
        <v>66823</v>
      </c>
      <c r="O226">
        <v>0.1130564</v>
      </c>
      <c r="P226" s="63">
        <v>9</v>
      </c>
      <c r="Q226" s="63">
        <v>1.2781749580960001E-2</v>
      </c>
      <c r="R226" s="63"/>
    </row>
    <row r="227" spans="1:18">
      <c r="A227" s="63" t="s">
        <v>61</v>
      </c>
      <c r="B227" s="63" t="s">
        <v>44</v>
      </c>
      <c r="C227" s="63" t="s">
        <v>54</v>
      </c>
      <c r="D227" s="63">
        <v>10</v>
      </c>
      <c r="E227" s="63">
        <v>1.4634799999999999</v>
      </c>
      <c r="F227" s="63">
        <v>1.371745</v>
      </c>
      <c r="G227" s="63">
        <v>-9.1734999999999997E-2</v>
      </c>
      <c r="H227" s="63">
        <v>76.42</v>
      </c>
      <c r="I227" s="63">
        <v>-0.23662259999999999</v>
      </c>
      <c r="J227" s="63">
        <v>-0.15102180000000001</v>
      </c>
      <c r="K227" s="63">
        <v>-9.1734999999999997E-2</v>
      </c>
      <c r="L227" s="63">
        <v>-3.2448200000000003E-2</v>
      </c>
      <c r="M227" s="63">
        <v>5.3152600000000001E-2</v>
      </c>
      <c r="N227" s="63">
        <v>66823</v>
      </c>
      <c r="O227">
        <v>0.1130564</v>
      </c>
      <c r="P227" s="63">
        <v>9</v>
      </c>
      <c r="Q227" s="63">
        <v>1.2781749580960001E-2</v>
      </c>
      <c r="R227" s="63"/>
    </row>
    <row r="228" spans="1:18">
      <c r="A228" s="63" t="s">
        <v>61</v>
      </c>
      <c r="B228" s="63" t="s">
        <v>44</v>
      </c>
      <c r="C228" s="63" t="s">
        <v>54</v>
      </c>
      <c r="D228" s="63">
        <v>11</v>
      </c>
      <c r="E228" s="63">
        <v>1.4955149999999999</v>
      </c>
      <c r="F228" s="63">
        <v>1.568986</v>
      </c>
      <c r="G228" s="63">
        <v>7.3471499999999995E-2</v>
      </c>
      <c r="H228" s="63">
        <v>81.5</v>
      </c>
      <c r="I228" s="63">
        <v>-7.1416099999999996E-2</v>
      </c>
      <c r="J228" s="63">
        <v>1.41847E-2</v>
      </c>
      <c r="K228" s="63">
        <v>7.3471499999999995E-2</v>
      </c>
      <c r="L228" s="63">
        <v>0.1327584</v>
      </c>
      <c r="M228" s="63">
        <v>0.2183591</v>
      </c>
      <c r="N228" s="63">
        <v>66823</v>
      </c>
      <c r="O228">
        <v>0.1130564</v>
      </c>
      <c r="P228" s="63">
        <v>9</v>
      </c>
      <c r="Q228" s="63">
        <v>1.2781749580960001E-2</v>
      </c>
      <c r="R228" s="63"/>
    </row>
    <row r="229" spans="1:18">
      <c r="A229" s="63" t="s">
        <v>61</v>
      </c>
      <c r="B229" s="63" t="s">
        <v>44</v>
      </c>
      <c r="C229" s="63" t="s">
        <v>54</v>
      </c>
      <c r="D229" s="63">
        <v>12</v>
      </c>
      <c r="E229" s="63">
        <v>1.545434</v>
      </c>
      <c r="F229" s="63">
        <v>1.791371</v>
      </c>
      <c r="G229" s="63">
        <v>0.24593660000000001</v>
      </c>
      <c r="H229" s="63">
        <v>85.4</v>
      </c>
      <c r="I229" s="63">
        <v>0.101049</v>
      </c>
      <c r="J229" s="63">
        <v>0.1866498</v>
      </c>
      <c r="K229" s="63">
        <v>0.24593660000000001</v>
      </c>
      <c r="L229" s="63">
        <v>0.30522349999999998</v>
      </c>
      <c r="M229" s="63">
        <v>0.39082420000000001</v>
      </c>
      <c r="N229" s="63">
        <v>66823</v>
      </c>
      <c r="O229">
        <v>0.1130564</v>
      </c>
      <c r="P229" s="63">
        <v>9</v>
      </c>
      <c r="Q229" s="63">
        <v>1.2781749580960001E-2</v>
      </c>
      <c r="R229" s="63"/>
    </row>
    <row r="230" spans="1:18">
      <c r="A230" s="63" t="s">
        <v>61</v>
      </c>
      <c r="B230" s="63" t="s">
        <v>44</v>
      </c>
      <c r="C230" s="63" t="s">
        <v>54</v>
      </c>
      <c r="D230" s="63">
        <v>13</v>
      </c>
      <c r="E230" s="63">
        <v>1.507722</v>
      </c>
      <c r="F230" s="63">
        <v>2.0303650000000002</v>
      </c>
      <c r="G230" s="63">
        <v>0.52264319999999997</v>
      </c>
      <c r="H230" s="63">
        <v>88.84</v>
      </c>
      <c r="I230" s="63">
        <v>0.37775560000000002</v>
      </c>
      <c r="J230" s="63">
        <v>0.4633564</v>
      </c>
      <c r="K230" s="63">
        <v>0.52264319999999997</v>
      </c>
      <c r="L230" s="63">
        <v>0.58192999999999995</v>
      </c>
      <c r="M230" s="63">
        <v>0.66753079999999998</v>
      </c>
      <c r="N230" s="63">
        <v>66823</v>
      </c>
      <c r="O230">
        <v>0.1130564</v>
      </c>
      <c r="P230" s="63">
        <v>9</v>
      </c>
      <c r="Q230" s="63">
        <v>1.2781749580960001E-2</v>
      </c>
      <c r="R230" s="63"/>
    </row>
    <row r="231" spans="1:18">
      <c r="A231" s="63" t="s">
        <v>61</v>
      </c>
      <c r="B231" s="63" t="s">
        <v>44</v>
      </c>
      <c r="C231" s="63" t="s">
        <v>54</v>
      </c>
      <c r="D231" s="63">
        <v>14</v>
      </c>
      <c r="E231" s="63">
        <v>1.628962</v>
      </c>
      <c r="F231" s="63">
        <v>2.322972</v>
      </c>
      <c r="G231" s="63">
        <v>0.69400989999999996</v>
      </c>
      <c r="H231" s="63">
        <v>91.6</v>
      </c>
      <c r="I231" s="63">
        <v>0.54912229999999995</v>
      </c>
      <c r="J231" s="63">
        <v>0.63472309999999998</v>
      </c>
      <c r="K231" s="63">
        <v>0.69400989999999996</v>
      </c>
      <c r="L231" s="63">
        <v>0.75329670000000004</v>
      </c>
      <c r="M231" s="63">
        <v>0.83889749999999996</v>
      </c>
      <c r="N231" s="63">
        <v>66823</v>
      </c>
      <c r="O231">
        <v>0.1130564</v>
      </c>
      <c r="P231" s="63">
        <v>9</v>
      </c>
      <c r="Q231" s="63">
        <v>1.2781749580960001E-2</v>
      </c>
      <c r="R231" s="63"/>
    </row>
    <row r="232" spans="1:18">
      <c r="A232" s="63" t="s">
        <v>61</v>
      </c>
      <c r="B232" s="63" t="s">
        <v>44</v>
      </c>
      <c r="C232" s="63" t="s">
        <v>54</v>
      </c>
      <c r="D232" s="63">
        <v>15</v>
      </c>
      <c r="E232" s="63">
        <v>1.7652909999999999</v>
      </c>
      <c r="F232" s="63">
        <v>2.5493969999999999</v>
      </c>
      <c r="G232" s="63">
        <v>0.78410599999999997</v>
      </c>
      <c r="H232" s="63">
        <v>93.46</v>
      </c>
      <c r="I232" s="63">
        <v>0.63921839999999996</v>
      </c>
      <c r="J232" s="63">
        <v>0.7248192</v>
      </c>
      <c r="K232" s="63">
        <v>0.78410599999999997</v>
      </c>
      <c r="L232" s="63">
        <v>0.84339280000000005</v>
      </c>
      <c r="M232" s="63">
        <v>0.92899359999999997</v>
      </c>
      <c r="N232" s="63">
        <v>66823</v>
      </c>
      <c r="O232">
        <v>0.1130564</v>
      </c>
      <c r="P232" s="63">
        <v>9</v>
      </c>
      <c r="Q232" s="63">
        <v>1.2781749580960001E-2</v>
      </c>
      <c r="R232" s="63"/>
    </row>
    <row r="233" spans="1:18">
      <c r="A233" s="63" t="s">
        <v>61</v>
      </c>
      <c r="B233" s="63" t="s">
        <v>44</v>
      </c>
      <c r="C233" s="63" t="s">
        <v>54</v>
      </c>
      <c r="D233" s="63">
        <v>16</v>
      </c>
      <c r="E233" s="63">
        <v>1.961643</v>
      </c>
      <c r="F233" s="63">
        <v>2.723201</v>
      </c>
      <c r="G233" s="63">
        <v>0.76155709999999999</v>
      </c>
      <c r="H233" s="63">
        <v>94.2</v>
      </c>
      <c r="I233" s="63">
        <v>0.61666949999999998</v>
      </c>
      <c r="J233" s="63">
        <v>0.70227030000000001</v>
      </c>
      <c r="K233" s="63">
        <v>0.76155709999999999</v>
      </c>
      <c r="L233" s="63">
        <v>0.82084389999999996</v>
      </c>
      <c r="M233" s="63">
        <v>0.90644469999999999</v>
      </c>
      <c r="N233" s="63">
        <v>66823</v>
      </c>
      <c r="O233">
        <v>0.1130564</v>
      </c>
      <c r="P233" s="63">
        <v>9</v>
      </c>
      <c r="Q233" s="63">
        <v>1.2781749580960001E-2</v>
      </c>
      <c r="R233" s="63"/>
    </row>
    <row r="234" spans="1:18">
      <c r="A234" s="63" t="s">
        <v>61</v>
      </c>
      <c r="B234" s="63" t="s">
        <v>44</v>
      </c>
      <c r="C234" s="63" t="s">
        <v>54</v>
      </c>
      <c r="D234" s="63">
        <v>17</v>
      </c>
      <c r="E234" s="63">
        <v>2.0995029999999999</v>
      </c>
      <c r="F234" s="63">
        <v>2.7669980000000001</v>
      </c>
      <c r="G234" s="63">
        <v>0.66749499999999995</v>
      </c>
      <c r="H234" s="63">
        <v>93.26</v>
      </c>
      <c r="I234" s="63">
        <v>0.52260740000000006</v>
      </c>
      <c r="J234" s="63">
        <v>0.60820819999999998</v>
      </c>
      <c r="K234" s="63">
        <v>0.66749499999999995</v>
      </c>
      <c r="L234" s="63">
        <v>0.72678180000000003</v>
      </c>
      <c r="M234" s="63">
        <v>0.81238259999999995</v>
      </c>
      <c r="N234" s="63">
        <v>66823</v>
      </c>
      <c r="O234">
        <v>0.1130564</v>
      </c>
      <c r="P234" s="63">
        <v>9</v>
      </c>
      <c r="Q234" s="63">
        <v>1.2781749580960001E-2</v>
      </c>
      <c r="R234" s="63"/>
    </row>
    <row r="235" spans="1:18">
      <c r="A235" s="63" t="s">
        <v>61</v>
      </c>
      <c r="B235" s="63" t="s">
        <v>44</v>
      </c>
      <c r="C235" s="63" t="s">
        <v>54</v>
      </c>
      <c r="D235" s="63">
        <v>18</v>
      </c>
      <c r="E235" s="63">
        <v>2.1905709999999998</v>
      </c>
      <c r="F235" s="63">
        <v>2.713803</v>
      </c>
      <c r="G235" s="63">
        <v>0.52323220000000004</v>
      </c>
      <c r="H235" s="63">
        <v>91</v>
      </c>
      <c r="I235" s="63">
        <v>0.37834459999999998</v>
      </c>
      <c r="J235" s="63">
        <v>0.46394540000000001</v>
      </c>
      <c r="K235" s="63">
        <v>0.52323220000000004</v>
      </c>
      <c r="L235" s="63">
        <v>0.58251909999999996</v>
      </c>
      <c r="M235" s="63">
        <v>0.66811980000000004</v>
      </c>
      <c r="N235" s="63">
        <v>66823</v>
      </c>
      <c r="O235">
        <v>0.1130564</v>
      </c>
      <c r="P235" s="63">
        <v>9</v>
      </c>
      <c r="Q235" s="63">
        <v>1.2781749580960001E-2</v>
      </c>
      <c r="R235" s="63"/>
    </row>
    <row r="236" spans="1:18">
      <c r="A236" s="63" t="s">
        <v>61</v>
      </c>
      <c r="B236" s="63" t="s">
        <v>44</v>
      </c>
      <c r="C236" s="63" t="s">
        <v>54</v>
      </c>
      <c r="D236" s="63">
        <v>19</v>
      </c>
      <c r="E236" s="63">
        <v>2.3727320000000001</v>
      </c>
      <c r="F236" s="63">
        <v>2.4915609999999999</v>
      </c>
      <c r="G236" s="63">
        <v>0.1188293</v>
      </c>
      <c r="H236" s="63">
        <v>87.08</v>
      </c>
      <c r="I236" s="63">
        <v>-2.60583E-2</v>
      </c>
      <c r="J236" s="63">
        <v>5.9542400000000002E-2</v>
      </c>
      <c r="K236" s="63">
        <v>0.1188293</v>
      </c>
      <c r="L236" s="63">
        <v>0.1781161</v>
      </c>
      <c r="M236" s="63">
        <v>0.26371679999999997</v>
      </c>
      <c r="N236" s="63">
        <v>66823</v>
      </c>
      <c r="O236">
        <v>0.1130564</v>
      </c>
      <c r="P236" s="63">
        <v>9</v>
      </c>
      <c r="Q236" s="63">
        <v>1.2781749580960001E-2</v>
      </c>
      <c r="R236" s="63"/>
    </row>
    <row r="237" spans="1:18">
      <c r="A237" s="63" t="s">
        <v>61</v>
      </c>
      <c r="B237" s="63" t="s">
        <v>44</v>
      </c>
      <c r="C237" s="63" t="s">
        <v>54</v>
      </c>
      <c r="D237" s="63">
        <v>20</v>
      </c>
      <c r="E237" s="63">
        <v>2.2774960000000002</v>
      </c>
      <c r="F237" s="63">
        <v>2.2016849999999999</v>
      </c>
      <c r="G237" s="63">
        <v>-7.58104E-2</v>
      </c>
      <c r="H237" s="63">
        <v>81.7</v>
      </c>
      <c r="I237" s="63">
        <v>-0.22069800000000001</v>
      </c>
      <c r="J237" s="63">
        <v>-0.1350973</v>
      </c>
      <c r="K237" s="63">
        <v>-7.58104E-2</v>
      </c>
      <c r="L237" s="63">
        <v>-1.6523599999999999E-2</v>
      </c>
      <c r="M237" s="63">
        <v>6.9077200000000005E-2</v>
      </c>
      <c r="N237" s="63">
        <v>66823</v>
      </c>
      <c r="O237">
        <v>0.1130564</v>
      </c>
      <c r="P237" s="63">
        <v>9</v>
      </c>
      <c r="Q237" s="63">
        <v>1.2781749580960001E-2</v>
      </c>
      <c r="R237" s="63"/>
    </row>
    <row r="238" spans="1:18">
      <c r="A238" s="63" t="s">
        <v>61</v>
      </c>
      <c r="B238" s="63" t="s">
        <v>44</v>
      </c>
      <c r="C238" s="63" t="s">
        <v>54</v>
      </c>
      <c r="D238" s="63">
        <v>21</v>
      </c>
      <c r="E238" s="63">
        <v>2.2318250000000002</v>
      </c>
      <c r="F238" s="63">
        <v>2.03498</v>
      </c>
      <c r="G238" s="63">
        <v>-0.1968451</v>
      </c>
      <c r="H238" s="63">
        <v>77.94</v>
      </c>
      <c r="I238" s="63">
        <v>-0.3417327</v>
      </c>
      <c r="J238" s="63">
        <v>-0.25613190000000002</v>
      </c>
      <c r="K238" s="63">
        <v>-0.1968451</v>
      </c>
      <c r="L238" s="63">
        <v>-0.13755819999999999</v>
      </c>
      <c r="M238" s="63">
        <v>-5.1957499999999997E-2</v>
      </c>
      <c r="N238" s="63">
        <v>66823</v>
      </c>
      <c r="O238">
        <v>0.1130564</v>
      </c>
      <c r="P238" s="63">
        <v>9</v>
      </c>
      <c r="Q238" s="63">
        <v>1.2781749580960001E-2</v>
      </c>
      <c r="R238" s="63"/>
    </row>
    <row r="239" spans="1:18">
      <c r="A239" s="63" t="s">
        <v>61</v>
      </c>
      <c r="B239" s="63" t="s">
        <v>44</v>
      </c>
      <c r="C239" s="63" t="s">
        <v>54</v>
      </c>
      <c r="D239" s="63">
        <v>22</v>
      </c>
      <c r="E239" s="63">
        <v>2.0783130000000001</v>
      </c>
      <c r="F239" s="63">
        <v>1.808721</v>
      </c>
      <c r="G239" s="63">
        <v>-0.26959149999999998</v>
      </c>
      <c r="H239" s="63">
        <v>75.180000000000007</v>
      </c>
      <c r="I239" s="63">
        <v>-0.41447899999999999</v>
      </c>
      <c r="J239" s="63">
        <v>-0.32887830000000001</v>
      </c>
      <c r="K239" s="63">
        <v>-0.26959149999999998</v>
      </c>
      <c r="L239" s="63">
        <v>-0.21030460000000001</v>
      </c>
      <c r="M239" s="63">
        <v>-0.12470390000000001</v>
      </c>
      <c r="N239" s="63">
        <v>66823</v>
      </c>
      <c r="O239">
        <v>0.1130564</v>
      </c>
      <c r="P239" s="63">
        <v>9</v>
      </c>
      <c r="Q239" s="63">
        <v>1.2781749580960001E-2</v>
      </c>
      <c r="R239" s="63"/>
    </row>
    <row r="240" spans="1:18">
      <c r="A240" s="63" t="s">
        <v>61</v>
      </c>
      <c r="B240" s="63" t="s">
        <v>44</v>
      </c>
      <c r="C240" s="63" t="s">
        <v>54</v>
      </c>
      <c r="D240" s="63">
        <v>23</v>
      </c>
      <c r="E240" s="63">
        <v>1.7472080000000001</v>
      </c>
      <c r="F240" s="63">
        <v>1.480982</v>
      </c>
      <c r="G240" s="63">
        <v>-0.26622630000000003</v>
      </c>
      <c r="H240" s="63">
        <v>72.88</v>
      </c>
      <c r="I240" s="63">
        <v>-0.41111389999999998</v>
      </c>
      <c r="J240" s="63">
        <v>-0.3255131</v>
      </c>
      <c r="K240" s="63">
        <v>-0.26622630000000003</v>
      </c>
      <c r="L240" s="63">
        <v>-0.2069395</v>
      </c>
      <c r="M240" s="63">
        <v>-0.12133869999999999</v>
      </c>
      <c r="N240" s="63">
        <v>66823</v>
      </c>
      <c r="O240">
        <v>0.1130564</v>
      </c>
      <c r="P240" s="63">
        <v>9</v>
      </c>
      <c r="Q240" s="63">
        <v>1.2781749580960001E-2</v>
      </c>
      <c r="R240" s="63"/>
    </row>
    <row r="241" spans="1:18">
      <c r="A241" s="63" t="s">
        <v>61</v>
      </c>
      <c r="B241" s="63" t="s">
        <v>44</v>
      </c>
      <c r="C241" s="63" t="s">
        <v>54</v>
      </c>
      <c r="D241" s="63">
        <v>24</v>
      </c>
      <c r="E241" s="63">
        <v>1.3722080000000001</v>
      </c>
      <c r="F241" s="63">
        <v>1.166283</v>
      </c>
      <c r="G241" s="63">
        <v>-0.205925</v>
      </c>
      <c r="H241" s="63">
        <v>71.459999999999994</v>
      </c>
      <c r="I241" s="63">
        <v>-0.35081259999999997</v>
      </c>
      <c r="J241" s="63">
        <v>-0.2652118</v>
      </c>
      <c r="K241" s="63">
        <v>-0.205925</v>
      </c>
      <c r="L241" s="63">
        <v>-0.1466382</v>
      </c>
      <c r="M241" s="63">
        <v>-6.1037399999999999E-2</v>
      </c>
      <c r="N241" s="63">
        <v>66823</v>
      </c>
      <c r="O241">
        <v>0.1130564</v>
      </c>
      <c r="P241" s="63">
        <v>9</v>
      </c>
      <c r="Q241" s="63">
        <v>1.2781749580960001E-2</v>
      </c>
      <c r="R241" s="63"/>
    </row>
    <row r="242" spans="1:18">
      <c r="A242" s="63" t="s">
        <v>61</v>
      </c>
      <c r="B242" s="63" t="s">
        <v>44</v>
      </c>
      <c r="C242" s="63" t="s">
        <v>55</v>
      </c>
      <c r="D242" s="63">
        <v>1</v>
      </c>
      <c r="E242" s="63">
        <v>1.0039800000000001</v>
      </c>
      <c r="F242" s="63">
        <v>0.77626729999999999</v>
      </c>
      <c r="G242" s="63">
        <v>-0.22771279999999999</v>
      </c>
      <c r="H242" s="63">
        <v>67.959999999999994</v>
      </c>
      <c r="I242" s="63">
        <v>-0.3726004</v>
      </c>
      <c r="J242" s="63">
        <v>-0.28699960000000002</v>
      </c>
      <c r="K242" s="63">
        <v>-0.22771279999999999</v>
      </c>
      <c r="L242" s="63">
        <v>-0.16842599999999999</v>
      </c>
      <c r="M242" s="63">
        <v>-8.2825200000000002E-2</v>
      </c>
      <c r="N242" s="63">
        <v>66823</v>
      </c>
      <c r="O242">
        <v>0.1130564</v>
      </c>
      <c r="P242" s="63">
        <v>10</v>
      </c>
      <c r="Q242" s="63">
        <v>1.2781749580960001E-2</v>
      </c>
      <c r="R242" s="63"/>
    </row>
    <row r="243" spans="1:18">
      <c r="A243" s="63" t="s">
        <v>61</v>
      </c>
      <c r="B243" s="63" t="s">
        <v>44</v>
      </c>
      <c r="C243" s="63" t="s">
        <v>55</v>
      </c>
      <c r="D243" s="63">
        <v>2</v>
      </c>
      <c r="E243" s="63">
        <v>0.88358130000000001</v>
      </c>
      <c r="F243" s="63">
        <v>0.64945010000000003</v>
      </c>
      <c r="G243" s="63">
        <v>-0.23413129999999999</v>
      </c>
      <c r="H243" s="63">
        <v>66.62</v>
      </c>
      <c r="I243" s="63">
        <v>-0.37901889999999999</v>
      </c>
      <c r="J243" s="63">
        <v>-0.29341810000000002</v>
      </c>
      <c r="K243" s="63">
        <v>-0.23413129999999999</v>
      </c>
      <c r="L243" s="63">
        <v>-0.17484440000000001</v>
      </c>
      <c r="M243" s="63">
        <v>-8.9243699999999995E-2</v>
      </c>
      <c r="N243" s="63">
        <v>66823</v>
      </c>
      <c r="O243">
        <v>0.1130564</v>
      </c>
      <c r="P243" s="63">
        <v>10</v>
      </c>
      <c r="Q243" s="63">
        <v>1.2781749580960001E-2</v>
      </c>
      <c r="R243" s="63"/>
    </row>
    <row r="244" spans="1:18">
      <c r="A244" s="63" t="s">
        <v>61</v>
      </c>
      <c r="B244" s="63" t="s">
        <v>44</v>
      </c>
      <c r="C244" s="63" t="s">
        <v>55</v>
      </c>
      <c r="D244" s="63">
        <v>3</v>
      </c>
      <c r="E244" s="63">
        <v>0.81007620000000002</v>
      </c>
      <c r="F244" s="63">
        <v>0.57446870000000005</v>
      </c>
      <c r="G244" s="63">
        <v>-0.2356075</v>
      </c>
      <c r="H244" s="63">
        <v>65.319999999999993</v>
      </c>
      <c r="I244" s="63">
        <v>-0.38049509999999998</v>
      </c>
      <c r="J244" s="63">
        <v>-0.2948943</v>
      </c>
      <c r="K244" s="63">
        <v>-0.2356075</v>
      </c>
      <c r="L244" s="63">
        <v>-0.1763207</v>
      </c>
      <c r="M244" s="63">
        <v>-9.0719900000000006E-2</v>
      </c>
      <c r="N244" s="63">
        <v>66823</v>
      </c>
      <c r="O244">
        <v>0.1130564</v>
      </c>
      <c r="P244" s="63">
        <v>10</v>
      </c>
      <c r="Q244" s="63">
        <v>1.2781749580960001E-2</v>
      </c>
      <c r="R244" s="63"/>
    </row>
    <row r="245" spans="1:18">
      <c r="A245" s="63" t="s">
        <v>61</v>
      </c>
      <c r="B245" s="63" t="s">
        <v>44</v>
      </c>
      <c r="C245" s="63" t="s">
        <v>55</v>
      </c>
      <c r="D245" s="63">
        <v>4</v>
      </c>
      <c r="E245" s="63">
        <v>0.78849290000000005</v>
      </c>
      <c r="F245" s="63">
        <v>0.57446810000000004</v>
      </c>
      <c r="G245" s="63">
        <v>-0.21402479999999999</v>
      </c>
      <c r="H245" s="63">
        <v>64.599999999999994</v>
      </c>
      <c r="I245" s="63">
        <v>-0.35891240000000002</v>
      </c>
      <c r="J245" s="63">
        <v>-0.27331159999999999</v>
      </c>
      <c r="K245" s="63">
        <v>-0.21402479999999999</v>
      </c>
      <c r="L245" s="63">
        <v>-0.15473790000000001</v>
      </c>
      <c r="M245" s="63">
        <v>-6.9137199999999996E-2</v>
      </c>
      <c r="N245" s="63">
        <v>66823</v>
      </c>
      <c r="O245">
        <v>0.1130564</v>
      </c>
      <c r="P245" s="63">
        <v>10</v>
      </c>
      <c r="Q245" s="63">
        <v>1.2781749580960001E-2</v>
      </c>
      <c r="R245" s="63"/>
    </row>
    <row r="246" spans="1:18">
      <c r="A246" s="63" t="s">
        <v>61</v>
      </c>
      <c r="B246" s="63" t="s">
        <v>44</v>
      </c>
      <c r="C246" s="63" t="s">
        <v>55</v>
      </c>
      <c r="D246" s="63">
        <v>5</v>
      </c>
      <c r="E246" s="63">
        <v>0.79624300000000003</v>
      </c>
      <c r="F246" s="63">
        <v>0.58114600000000005</v>
      </c>
      <c r="G246" s="63">
        <v>-0.21509700000000001</v>
      </c>
      <c r="H246" s="63">
        <v>63.48</v>
      </c>
      <c r="I246" s="63">
        <v>-0.35998459999999999</v>
      </c>
      <c r="J246" s="63">
        <v>-0.27438380000000001</v>
      </c>
      <c r="K246" s="63">
        <v>-0.21509700000000001</v>
      </c>
      <c r="L246" s="63">
        <v>-0.15581020000000001</v>
      </c>
      <c r="M246" s="63">
        <v>-7.0209400000000005E-2</v>
      </c>
      <c r="N246" s="63">
        <v>66823</v>
      </c>
      <c r="O246">
        <v>0.1130564</v>
      </c>
      <c r="P246" s="63">
        <v>10</v>
      </c>
      <c r="Q246" s="63">
        <v>1.2781749580960001E-2</v>
      </c>
      <c r="R246" s="63"/>
    </row>
    <row r="247" spans="1:18">
      <c r="A247" s="63" t="s">
        <v>61</v>
      </c>
      <c r="B247" s="63" t="s">
        <v>44</v>
      </c>
      <c r="C247" s="63" t="s">
        <v>55</v>
      </c>
      <c r="D247" s="63">
        <v>6</v>
      </c>
      <c r="E247" s="63">
        <v>0.88635889999999995</v>
      </c>
      <c r="F247" s="63">
        <v>0.61940070000000003</v>
      </c>
      <c r="G247" s="63">
        <v>-0.26695819999999998</v>
      </c>
      <c r="H247" s="63">
        <v>62.54</v>
      </c>
      <c r="I247" s="63">
        <v>-0.41184579999999998</v>
      </c>
      <c r="J247" s="63">
        <v>-0.32624500000000001</v>
      </c>
      <c r="K247" s="63">
        <v>-0.26695819999999998</v>
      </c>
      <c r="L247" s="63">
        <v>-0.2076713</v>
      </c>
      <c r="M247" s="63">
        <v>-0.1220706</v>
      </c>
      <c r="N247" s="63">
        <v>66823</v>
      </c>
      <c r="O247">
        <v>0.1130564</v>
      </c>
      <c r="P247" s="63">
        <v>10</v>
      </c>
      <c r="Q247" s="63">
        <v>1.2781749580960001E-2</v>
      </c>
      <c r="R247" s="63"/>
    </row>
    <row r="248" spans="1:18">
      <c r="A248" s="63" t="s">
        <v>61</v>
      </c>
      <c r="B248" s="63" t="s">
        <v>44</v>
      </c>
      <c r="C248" s="63" t="s">
        <v>55</v>
      </c>
      <c r="D248" s="63">
        <v>7</v>
      </c>
      <c r="E248" s="63">
        <v>1.080568</v>
      </c>
      <c r="F248" s="63">
        <v>0.80796710000000005</v>
      </c>
      <c r="G248" s="63">
        <v>-0.27260079999999998</v>
      </c>
      <c r="H248" s="63">
        <v>61.72</v>
      </c>
      <c r="I248" s="63">
        <v>-0.41748839999999998</v>
      </c>
      <c r="J248" s="63">
        <v>-0.3318876</v>
      </c>
      <c r="K248" s="63">
        <v>-0.27260079999999998</v>
      </c>
      <c r="L248" s="63">
        <v>-0.2133139</v>
      </c>
      <c r="M248" s="63">
        <v>-0.1277132</v>
      </c>
      <c r="N248" s="63">
        <v>66823</v>
      </c>
      <c r="O248">
        <v>0.1130564</v>
      </c>
      <c r="P248" s="63">
        <v>10</v>
      </c>
      <c r="Q248" s="63">
        <v>1.2781749580960001E-2</v>
      </c>
      <c r="R248" s="63"/>
    </row>
    <row r="249" spans="1:18">
      <c r="A249" s="63" t="s">
        <v>61</v>
      </c>
      <c r="B249" s="63" t="s">
        <v>44</v>
      </c>
      <c r="C249" s="63" t="s">
        <v>55</v>
      </c>
      <c r="D249" s="63">
        <v>8</v>
      </c>
      <c r="E249" s="63">
        <v>1.2168429999999999</v>
      </c>
      <c r="F249" s="63">
        <v>0.98940360000000005</v>
      </c>
      <c r="G249" s="63">
        <v>-0.2274398</v>
      </c>
      <c r="H249" s="63">
        <v>62.12</v>
      </c>
      <c r="I249" s="63">
        <v>-0.37232739999999998</v>
      </c>
      <c r="J249" s="63">
        <v>-0.2867266</v>
      </c>
      <c r="K249" s="63">
        <v>-0.2274398</v>
      </c>
      <c r="L249" s="63">
        <v>-0.16815289999999999</v>
      </c>
      <c r="M249" s="63">
        <v>-8.2552200000000006E-2</v>
      </c>
      <c r="N249" s="63">
        <v>66823</v>
      </c>
      <c r="O249">
        <v>0.1130564</v>
      </c>
      <c r="P249" s="63">
        <v>10</v>
      </c>
      <c r="Q249" s="63">
        <v>1.2781749580960001E-2</v>
      </c>
      <c r="R249" s="63"/>
    </row>
    <row r="250" spans="1:18">
      <c r="A250" s="63" t="s">
        <v>61</v>
      </c>
      <c r="B250" s="63" t="s">
        <v>44</v>
      </c>
      <c r="C250" s="63" t="s">
        <v>55</v>
      </c>
      <c r="D250" s="63">
        <v>9</v>
      </c>
      <c r="E250" s="63">
        <v>1.2393179999999999</v>
      </c>
      <c r="F250" s="63">
        <v>1.1289720000000001</v>
      </c>
      <c r="G250" s="63">
        <v>-0.1103451</v>
      </c>
      <c r="H250" s="63">
        <v>66.959999999999994</v>
      </c>
      <c r="I250" s="63">
        <v>-0.25523269999999998</v>
      </c>
      <c r="J250" s="63">
        <v>-0.16963200000000001</v>
      </c>
      <c r="K250" s="63">
        <v>-0.1103451</v>
      </c>
      <c r="L250" s="63">
        <v>-5.1058300000000001E-2</v>
      </c>
      <c r="M250" s="63">
        <v>3.4542499999999997E-2</v>
      </c>
      <c r="N250" s="63">
        <v>66823</v>
      </c>
      <c r="O250">
        <v>0.1130564</v>
      </c>
      <c r="P250" s="63">
        <v>10</v>
      </c>
      <c r="Q250" s="63">
        <v>1.2781749580960001E-2</v>
      </c>
      <c r="R250" s="63"/>
    </row>
    <row r="251" spans="1:18">
      <c r="A251" s="63" t="s">
        <v>61</v>
      </c>
      <c r="B251" s="63" t="s">
        <v>44</v>
      </c>
      <c r="C251" s="63" t="s">
        <v>55</v>
      </c>
      <c r="D251" s="63">
        <v>10</v>
      </c>
      <c r="E251" s="63">
        <v>1.3605879999999999</v>
      </c>
      <c r="F251" s="63">
        <v>1.258804</v>
      </c>
      <c r="G251" s="63">
        <v>-0.1017841</v>
      </c>
      <c r="H251" s="63">
        <v>72.34</v>
      </c>
      <c r="I251" s="63">
        <v>-0.24667169999999999</v>
      </c>
      <c r="J251" s="63">
        <v>-0.16107089999999999</v>
      </c>
      <c r="K251" s="63">
        <v>-0.1017841</v>
      </c>
      <c r="L251" s="63">
        <v>-4.2497300000000002E-2</v>
      </c>
      <c r="M251" s="63">
        <v>4.3103500000000003E-2</v>
      </c>
      <c r="N251" s="63">
        <v>66823</v>
      </c>
      <c r="O251">
        <v>0.1130564</v>
      </c>
      <c r="P251" s="63">
        <v>10</v>
      </c>
      <c r="Q251" s="63">
        <v>1.2781749580960001E-2</v>
      </c>
      <c r="R251" s="63"/>
    </row>
    <row r="252" spans="1:18">
      <c r="A252" s="63" t="s">
        <v>61</v>
      </c>
      <c r="B252" s="63" t="s">
        <v>44</v>
      </c>
      <c r="C252" s="63" t="s">
        <v>55</v>
      </c>
      <c r="D252" s="63">
        <v>11</v>
      </c>
      <c r="E252" s="63">
        <v>1.399465</v>
      </c>
      <c r="F252" s="63">
        <v>1.4461379999999999</v>
      </c>
      <c r="G252" s="63">
        <v>4.6673199999999998E-2</v>
      </c>
      <c r="H252" s="63">
        <v>77.819999999999993</v>
      </c>
      <c r="I252" s="63">
        <v>-9.8214399999999993E-2</v>
      </c>
      <c r="J252" s="63">
        <v>-1.26137E-2</v>
      </c>
      <c r="K252" s="63">
        <v>4.6673199999999998E-2</v>
      </c>
      <c r="L252" s="63">
        <v>0.10596</v>
      </c>
      <c r="M252" s="63">
        <v>0.1915608</v>
      </c>
      <c r="N252" s="63">
        <v>66823</v>
      </c>
      <c r="O252">
        <v>0.1130564</v>
      </c>
      <c r="P252" s="63">
        <v>10</v>
      </c>
      <c r="Q252" s="63">
        <v>1.2781749580960001E-2</v>
      </c>
      <c r="R252" s="63"/>
    </row>
    <row r="253" spans="1:18">
      <c r="A253" s="63" t="s">
        <v>61</v>
      </c>
      <c r="B253" s="63" t="s">
        <v>44</v>
      </c>
      <c r="C253" s="63" t="s">
        <v>55</v>
      </c>
      <c r="D253" s="63">
        <v>12</v>
      </c>
      <c r="E253" s="63">
        <v>1.4378</v>
      </c>
      <c r="F253" s="63">
        <v>1.6328510000000001</v>
      </c>
      <c r="G253" s="63">
        <v>0.19505069999999999</v>
      </c>
      <c r="H253" s="63">
        <v>82.3</v>
      </c>
      <c r="I253" s="63">
        <v>5.0163100000000002E-2</v>
      </c>
      <c r="J253" s="63">
        <v>0.13576389999999999</v>
      </c>
      <c r="K253" s="63">
        <v>0.19505069999999999</v>
      </c>
      <c r="L253" s="63">
        <v>0.25433749999999999</v>
      </c>
      <c r="M253" s="63">
        <v>0.33993830000000003</v>
      </c>
      <c r="N253" s="63">
        <v>66823</v>
      </c>
      <c r="O253">
        <v>0.1130564</v>
      </c>
      <c r="P253" s="63">
        <v>10</v>
      </c>
      <c r="Q253" s="63">
        <v>1.2781749580960001E-2</v>
      </c>
      <c r="R253" s="63"/>
    </row>
    <row r="254" spans="1:18">
      <c r="A254" s="63" t="s">
        <v>61</v>
      </c>
      <c r="B254" s="63" t="s">
        <v>44</v>
      </c>
      <c r="C254" s="63" t="s">
        <v>55</v>
      </c>
      <c r="D254" s="63">
        <v>13</v>
      </c>
      <c r="E254" s="63">
        <v>1.3922570000000001</v>
      </c>
      <c r="F254" s="63">
        <v>1.830578</v>
      </c>
      <c r="G254" s="63">
        <v>0.43832080000000001</v>
      </c>
      <c r="H254" s="63">
        <v>85.68</v>
      </c>
      <c r="I254" s="63">
        <v>0.29343320000000001</v>
      </c>
      <c r="J254" s="63">
        <v>0.37903389999999998</v>
      </c>
      <c r="K254" s="63">
        <v>0.43832080000000001</v>
      </c>
      <c r="L254" s="63">
        <v>0.49760759999999998</v>
      </c>
      <c r="M254" s="63">
        <v>0.58320830000000001</v>
      </c>
      <c r="N254" s="63">
        <v>66823</v>
      </c>
      <c r="O254">
        <v>0.1130564</v>
      </c>
      <c r="P254" s="63">
        <v>10</v>
      </c>
      <c r="Q254" s="63">
        <v>1.2781749580960001E-2</v>
      </c>
      <c r="R254" s="63"/>
    </row>
    <row r="255" spans="1:18">
      <c r="A255" s="63" t="s">
        <v>61</v>
      </c>
      <c r="B255" s="63" t="s">
        <v>44</v>
      </c>
      <c r="C255" s="63" t="s">
        <v>55</v>
      </c>
      <c r="D255" s="63">
        <v>14</v>
      </c>
      <c r="E255" s="63">
        <v>1.461101</v>
      </c>
      <c r="F255" s="63">
        <v>2.0083060000000001</v>
      </c>
      <c r="G255" s="63">
        <v>0.54720440000000004</v>
      </c>
      <c r="H255" s="63">
        <v>87.22</v>
      </c>
      <c r="I255" s="63">
        <v>0.40231679999999997</v>
      </c>
      <c r="J255" s="63">
        <v>0.4879175</v>
      </c>
      <c r="K255" s="63">
        <v>0.54720440000000004</v>
      </c>
      <c r="L255" s="63">
        <v>0.60649120000000001</v>
      </c>
      <c r="M255" s="63">
        <v>0.69209189999999998</v>
      </c>
      <c r="N255" s="63">
        <v>66823</v>
      </c>
      <c r="O255">
        <v>0.1130564</v>
      </c>
      <c r="P255" s="63">
        <v>10</v>
      </c>
      <c r="Q255" s="63">
        <v>1.2781749580960001E-2</v>
      </c>
      <c r="R255" s="63"/>
    </row>
    <row r="256" spans="1:18">
      <c r="A256" s="63" t="s">
        <v>61</v>
      </c>
      <c r="B256" s="63" t="s">
        <v>44</v>
      </c>
      <c r="C256" s="63" t="s">
        <v>55</v>
      </c>
      <c r="D256" s="63">
        <v>15</v>
      </c>
      <c r="E256" s="63">
        <v>1.534114</v>
      </c>
      <c r="F256" s="63">
        <v>2.1128260000000001</v>
      </c>
      <c r="G256" s="63">
        <v>0.57871209999999995</v>
      </c>
      <c r="H256" s="63">
        <v>87.92</v>
      </c>
      <c r="I256" s="63">
        <v>0.4338245</v>
      </c>
      <c r="J256" s="63">
        <v>0.51942529999999998</v>
      </c>
      <c r="K256" s="63">
        <v>0.57871209999999995</v>
      </c>
      <c r="L256" s="63">
        <v>0.63799890000000004</v>
      </c>
      <c r="M256" s="63">
        <v>0.72359969999999996</v>
      </c>
      <c r="N256" s="63">
        <v>66823</v>
      </c>
      <c r="O256">
        <v>0.1130564</v>
      </c>
      <c r="P256" s="63">
        <v>10</v>
      </c>
      <c r="Q256" s="63">
        <v>1.2781749580960001E-2</v>
      </c>
      <c r="R256" s="63"/>
    </row>
    <row r="257" spans="1:18">
      <c r="A257" s="63" t="s">
        <v>61</v>
      </c>
      <c r="B257" s="63" t="s">
        <v>44</v>
      </c>
      <c r="C257" s="63" t="s">
        <v>55</v>
      </c>
      <c r="D257" s="63">
        <v>16</v>
      </c>
      <c r="E257" s="63">
        <v>1.6507000000000001</v>
      </c>
      <c r="F257" s="63">
        <v>2.1702840000000001</v>
      </c>
      <c r="G257" s="63">
        <v>0.51958389999999999</v>
      </c>
      <c r="H257" s="63">
        <v>87.76</v>
      </c>
      <c r="I257" s="63">
        <v>0.37469629999999998</v>
      </c>
      <c r="J257" s="63">
        <v>0.46029710000000001</v>
      </c>
      <c r="K257" s="63">
        <v>0.51958389999999999</v>
      </c>
      <c r="L257" s="63">
        <v>0.57887080000000002</v>
      </c>
      <c r="M257" s="63">
        <v>0.66447149999999999</v>
      </c>
      <c r="N257" s="63">
        <v>66823</v>
      </c>
      <c r="O257">
        <v>0.1130564</v>
      </c>
      <c r="P257" s="63">
        <v>10</v>
      </c>
      <c r="Q257" s="63">
        <v>1.2781749580960001E-2</v>
      </c>
      <c r="R257" s="63"/>
    </row>
    <row r="258" spans="1:18">
      <c r="A258" s="63" t="s">
        <v>61</v>
      </c>
      <c r="B258" s="63" t="s">
        <v>44</v>
      </c>
      <c r="C258" s="63" t="s">
        <v>55</v>
      </c>
      <c r="D258" s="63">
        <v>17</v>
      </c>
      <c r="E258" s="63">
        <v>1.783655</v>
      </c>
      <c r="F258" s="63">
        <v>2.2255799999999999</v>
      </c>
      <c r="G258" s="63">
        <v>0.44192540000000002</v>
      </c>
      <c r="H258" s="63">
        <v>87.12</v>
      </c>
      <c r="I258" s="63">
        <v>0.29703780000000002</v>
      </c>
      <c r="J258" s="63">
        <v>0.3826386</v>
      </c>
      <c r="K258" s="63">
        <v>0.44192540000000002</v>
      </c>
      <c r="L258" s="63">
        <v>0.5012122</v>
      </c>
      <c r="M258" s="63">
        <v>0.58681300000000003</v>
      </c>
      <c r="N258" s="63">
        <v>66823</v>
      </c>
      <c r="O258">
        <v>0.1130564</v>
      </c>
      <c r="P258" s="63">
        <v>10</v>
      </c>
      <c r="Q258" s="63">
        <v>1.2781749580960001E-2</v>
      </c>
      <c r="R258" s="63"/>
    </row>
    <row r="259" spans="1:18">
      <c r="A259" s="63" t="s">
        <v>61</v>
      </c>
      <c r="B259" s="63" t="s">
        <v>44</v>
      </c>
      <c r="C259" s="63" t="s">
        <v>55</v>
      </c>
      <c r="D259" s="63">
        <v>18</v>
      </c>
      <c r="E259" s="63">
        <v>1.8791040000000001</v>
      </c>
      <c r="F259" s="63">
        <v>2.1968649999999998</v>
      </c>
      <c r="G259" s="63">
        <v>0.31776120000000002</v>
      </c>
      <c r="H259" s="63">
        <v>84.98</v>
      </c>
      <c r="I259" s="63">
        <v>0.17287359999999999</v>
      </c>
      <c r="J259" s="63">
        <v>0.25847429999999999</v>
      </c>
      <c r="K259" s="63">
        <v>0.31776120000000002</v>
      </c>
      <c r="L259" s="63">
        <v>0.37704799999999999</v>
      </c>
      <c r="M259" s="63">
        <v>0.46264880000000003</v>
      </c>
      <c r="N259" s="63">
        <v>66823</v>
      </c>
      <c r="O259">
        <v>0.1130564</v>
      </c>
      <c r="P259" s="63">
        <v>10</v>
      </c>
      <c r="Q259" s="63">
        <v>1.2781749580960001E-2</v>
      </c>
      <c r="R259" s="63"/>
    </row>
    <row r="260" spans="1:18">
      <c r="A260" s="63" t="s">
        <v>61</v>
      </c>
      <c r="B260" s="63" t="s">
        <v>44</v>
      </c>
      <c r="C260" s="63" t="s">
        <v>55</v>
      </c>
      <c r="D260" s="63">
        <v>19</v>
      </c>
      <c r="E260" s="63">
        <v>1.9904550000000001</v>
      </c>
      <c r="F260" s="63">
        <v>1.9769909999999999</v>
      </c>
      <c r="G260" s="63">
        <v>-1.3463299999999999E-2</v>
      </c>
      <c r="H260" s="63">
        <v>80.099999999999994</v>
      </c>
      <c r="I260" s="63">
        <v>-0.15835089999999999</v>
      </c>
      <c r="J260" s="63">
        <v>-7.2750099999999998E-2</v>
      </c>
      <c r="K260" s="63">
        <v>-1.3463299999999999E-2</v>
      </c>
      <c r="L260" s="63">
        <v>4.5823599999999999E-2</v>
      </c>
      <c r="M260" s="63">
        <v>0.13142429999999999</v>
      </c>
      <c r="N260" s="63">
        <v>66823</v>
      </c>
      <c r="O260">
        <v>0.1130564</v>
      </c>
      <c r="P260" s="63">
        <v>10</v>
      </c>
      <c r="Q260" s="63">
        <v>1.2781749580960001E-2</v>
      </c>
      <c r="R260" s="63"/>
    </row>
    <row r="261" spans="1:18">
      <c r="A261" s="63" t="s">
        <v>61</v>
      </c>
      <c r="B261" s="63" t="s">
        <v>44</v>
      </c>
      <c r="C261" s="63" t="s">
        <v>55</v>
      </c>
      <c r="D261" s="63">
        <v>20</v>
      </c>
      <c r="E261" s="63">
        <v>1.903629</v>
      </c>
      <c r="F261" s="63">
        <v>1.78077</v>
      </c>
      <c r="G261" s="63">
        <v>-0.122859</v>
      </c>
      <c r="H261" s="63">
        <v>74.959999999999994</v>
      </c>
      <c r="I261" s="63">
        <v>-0.2677466</v>
      </c>
      <c r="J261" s="63">
        <v>-0.1821458</v>
      </c>
      <c r="K261" s="63">
        <v>-0.122859</v>
      </c>
      <c r="L261" s="63">
        <v>-6.3572199999999995E-2</v>
      </c>
      <c r="M261" s="63">
        <v>2.2028599999999999E-2</v>
      </c>
      <c r="N261" s="63">
        <v>66823</v>
      </c>
      <c r="O261">
        <v>0.1130564</v>
      </c>
      <c r="P261" s="63">
        <v>10</v>
      </c>
      <c r="Q261" s="63">
        <v>1.2781749580960001E-2</v>
      </c>
      <c r="R261" s="63"/>
    </row>
    <row r="262" spans="1:18">
      <c r="A262" s="63" t="s">
        <v>61</v>
      </c>
      <c r="B262" s="63" t="s">
        <v>44</v>
      </c>
      <c r="C262" s="63" t="s">
        <v>55</v>
      </c>
      <c r="D262" s="63">
        <v>21</v>
      </c>
      <c r="E262" s="63">
        <v>1.8723939999999999</v>
      </c>
      <c r="F262" s="63">
        <v>1.6651750000000001</v>
      </c>
      <c r="G262" s="63">
        <v>-0.20721970000000001</v>
      </c>
      <c r="H262" s="63">
        <v>71.52</v>
      </c>
      <c r="I262" s="63">
        <v>-0.35210730000000001</v>
      </c>
      <c r="J262" s="63">
        <v>-0.26650659999999998</v>
      </c>
      <c r="K262" s="63">
        <v>-0.20721970000000001</v>
      </c>
      <c r="L262" s="63">
        <v>-0.14793290000000001</v>
      </c>
      <c r="M262" s="63">
        <v>-6.2332100000000001E-2</v>
      </c>
      <c r="N262" s="63">
        <v>66823</v>
      </c>
      <c r="O262">
        <v>0.1130564</v>
      </c>
      <c r="P262" s="63">
        <v>10</v>
      </c>
      <c r="Q262" s="63">
        <v>1.2781749580960001E-2</v>
      </c>
      <c r="R262" s="63"/>
    </row>
    <row r="263" spans="1:18">
      <c r="A263" s="63" t="s">
        <v>61</v>
      </c>
      <c r="B263" s="63" t="s">
        <v>44</v>
      </c>
      <c r="C263" s="63" t="s">
        <v>55</v>
      </c>
      <c r="D263" s="63">
        <v>22</v>
      </c>
      <c r="E263" s="63">
        <v>1.7192400000000001</v>
      </c>
      <c r="F263" s="63">
        <v>1.4528110000000001</v>
      </c>
      <c r="G263" s="63">
        <v>-0.26642939999999998</v>
      </c>
      <c r="H263" s="63">
        <v>68.760000000000005</v>
      </c>
      <c r="I263" s="63">
        <v>-0.41131699999999999</v>
      </c>
      <c r="J263" s="63">
        <v>-0.32571630000000001</v>
      </c>
      <c r="K263" s="63">
        <v>-0.26642939999999998</v>
      </c>
      <c r="L263" s="63">
        <v>-0.20714260000000001</v>
      </c>
      <c r="M263" s="63">
        <v>-0.12154180000000001</v>
      </c>
      <c r="N263" s="63">
        <v>66823</v>
      </c>
      <c r="O263">
        <v>0.1130564</v>
      </c>
      <c r="P263" s="63">
        <v>10</v>
      </c>
      <c r="Q263" s="63">
        <v>1.2781749580960001E-2</v>
      </c>
      <c r="R263" s="63"/>
    </row>
    <row r="264" spans="1:18">
      <c r="A264" s="63" t="s">
        <v>61</v>
      </c>
      <c r="B264" s="63" t="s">
        <v>44</v>
      </c>
      <c r="C264" s="63" t="s">
        <v>55</v>
      </c>
      <c r="D264" s="63">
        <v>23</v>
      </c>
      <c r="E264" s="63">
        <v>1.411457</v>
      </c>
      <c r="F264" s="63">
        <v>1.1599029999999999</v>
      </c>
      <c r="G264" s="63">
        <v>-0.25155349999999999</v>
      </c>
      <c r="H264" s="63">
        <v>66.72</v>
      </c>
      <c r="I264" s="63">
        <v>-0.39644109999999999</v>
      </c>
      <c r="J264" s="63">
        <v>-0.31084040000000002</v>
      </c>
      <c r="K264" s="63">
        <v>-0.25155349999999999</v>
      </c>
      <c r="L264" s="63">
        <v>-0.19226670000000001</v>
      </c>
      <c r="M264" s="63">
        <v>-0.10666589999999999</v>
      </c>
      <c r="N264" s="63">
        <v>66823</v>
      </c>
      <c r="O264">
        <v>0.1130564</v>
      </c>
      <c r="P264" s="63">
        <v>10</v>
      </c>
      <c r="Q264" s="63">
        <v>1.2781749580960001E-2</v>
      </c>
      <c r="R264" s="63"/>
    </row>
    <row r="265" spans="1:18">
      <c r="A265" s="63" t="s">
        <v>61</v>
      </c>
      <c r="B265" s="63" t="s">
        <v>44</v>
      </c>
      <c r="C265" s="63" t="s">
        <v>55</v>
      </c>
      <c r="D265" s="63">
        <v>24</v>
      </c>
      <c r="E265" s="63">
        <v>1.056781</v>
      </c>
      <c r="F265" s="63">
        <v>0.82730809999999999</v>
      </c>
      <c r="G265" s="63">
        <v>-0.2294728</v>
      </c>
      <c r="H265" s="63">
        <v>64.94</v>
      </c>
      <c r="I265" s="63">
        <v>-0.37436039999999998</v>
      </c>
      <c r="J265" s="63">
        <v>-0.28875960000000001</v>
      </c>
      <c r="K265" s="63">
        <v>-0.2294728</v>
      </c>
      <c r="L265" s="63">
        <v>-0.170186</v>
      </c>
      <c r="M265" s="63">
        <v>-8.4585199999999999E-2</v>
      </c>
      <c r="N265" s="63">
        <v>66823</v>
      </c>
      <c r="O265">
        <v>0.1130564</v>
      </c>
      <c r="P265" s="63">
        <v>10</v>
      </c>
      <c r="Q265" s="63">
        <v>1.2781749580960001E-2</v>
      </c>
      <c r="R265" s="63"/>
    </row>
    <row r="266" spans="1:18">
      <c r="A266" s="63" t="s">
        <v>61</v>
      </c>
      <c r="B266" s="63" t="s">
        <v>44</v>
      </c>
      <c r="C266" s="63" t="s">
        <v>56</v>
      </c>
      <c r="D266" s="63">
        <v>1</v>
      </c>
      <c r="E266" s="63">
        <v>1.0939399999999999</v>
      </c>
      <c r="F266" s="63">
        <v>0.94903680000000001</v>
      </c>
      <c r="G266" s="63">
        <v>-0.1449037</v>
      </c>
      <c r="H266" s="63">
        <v>41.42</v>
      </c>
      <c r="I266" s="63">
        <v>-0.28979129999999997</v>
      </c>
      <c r="J266" s="63">
        <v>-0.2041906</v>
      </c>
      <c r="K266" s="63">
        <v>-0.1449037</v>
      </c>
      <c r="L266" s="63">
        <v>-8.5616899999999996E-2</v>
      </c>
      <c r="M266" s="63">
        <v>-1.6099999999999998E-5</v>
      </c>
      <c r="N266" s="63">
        <v>66823</v>
      </c>
      <c r="O266">
        <v>0.1130564</v>
      </c>
      <c r="P266" s="63">
        <v>11</v>
      </c>
      <c r="Q266" s="63">
        <v>1.2781749580960001E-2</v>
      </c>
      <c r="R266" s="63"/>
    </row>
    <row r="267" spans="1:18">
      <c r="A267" s="63" t="s">
        <v>61</v>
      </c>
      <c r="B267" s="63" t="s">
        <v>44</v>
      </c>
      <c r="C267" s="63" t="s">
        <v>56</v>
      </c>
      <c r="D267" s="63">
        <v>2</v>
      </c>
      <c r="E267" s="63">
        <v>1.0254300000000001</v>
      </c>
      <c r="F267" s="63">
        <v>0.86461399999999999</v>
      </c>
      <c r="G267" s="63">
        <v>-0.16081580000000001</v>
      </c>
      <c r="H267" s="63">
        <v>41.1</v>
      </c>
      <c r="I267" s="63">
        <v>-0.30570340000000001</v>
      </c>
      <c r="J267" s="63">
        <v>-0.22010260000000001</v>
      </c>
      <c r="K267" s="63">
        <v>-0.16081580000000001</v>
      </c>
      <c r="L267" s="63">
        <v>-0.10152890000000001</v>
      </c>
      <c r="M267" s="63">
        <v>-1.59282E-2</v>
      </c>
      <c r="N267" s="63">
        <v>66823</v>
      </c>
      <c r="O267">
        <v>0.1130564</v>
      </c>
      <c r="P267" s="63">
        <v>11</v>
      </c>
      <c r="Q267" s="63">
        <v>1.2781749580960001E-2</v>
      </c>
      <c r="R267" s="63"/>
    </row>
    <row r="268" spans="1:18">
      <c r="A268" s="63" t="s">
        <v>61</v>
      </c>
      <c r="B268" s="63" t="s">
        <v>44</v>
      </c>
      <c r="C268" s="63" t="s">
        <v>56</v>
      </c>
      <c r="D268" s="63">
        <v>3</v>
      </c>
      <c r="E268" s="63">
        <v>1.024014</v>
      </c>
      <c r="F268" s="63">
        <v>0.86761809999999995</v>
      </c>
      <c r="G268" s="63">
        <v>-0.15639639999999999</v>
      </c>
      <c r="H268" s="63">
        <v>41.14</v>
      </c>
      <c r="I268" s="63">
        <v>-0.301284</v>
      </c>
      <c r="J268" s="63">
        <v>-0.21568319999999999</v>
      </c>
      <c r="K268" s="63">
        <v>-0.15639639999999999</v>
      </c>
      <c r="L268" s="63">
        <v>-9.7109600000000004E-2</v>
      </c>
      <c r="M268" s="63">
        <v>-1.15088E-2</v>
      </c>
      <c r="N268" s="63">
        <v>66823</v>
      </c>
      <c r="O268">
        <v>0.1130564</v>
      </c>
      <c r="P268" s="63">
        <v>11</v>
      </c>
      <c r="Q268" s="63">
        <v>1.2781749580960001E-2</v>
      </c>
      <c r="R268" s="63"/>
    </row>
    <row r="269" spans="1:18">
      <c r="A269" s="63" t="s">
        <v>61</v>
      </c>
      <c r="B269" s="63" t="s">
        <v>44</v>
      </c>
      <c r="C269" s="63" t="s">
        <v>56</v>
      </c>
      <c r="D269" s="63">
        <v>4</v>
      </c>
      <c r="E269" s="63">
        <v>1.036791</v>
      </c>
      <c r="F269" s="63">
        <v>0.87894059999999996</v>
      </c>
      <c r="G269" s="63">
        <v>-0.1578503</v>
      </c>
      <c r="H269" s="63">
        <v>40.74</v>
      </c>
      <c r="I269" s="63">
        <v>-0.3027379</v>
      </c>
      <c r="J269" s="63">
        <v>-0.2171371</v>
      </c>
      <c r="K269" s="63">
        <v>-0.1578503</v>
      </c>
      <c r="L269" s="63">
        <v>-9.8563399999999995E-2</v>
      </c>
      <c r="M269" s="63">
        <v>-1.2962700000000001E-2</v>
      </c>
      <c r="N269" s="63">
        <v>66823</v>
      </c>
      <c r="O269">
        <v>0.1130564</v>
      </c>
      <c r="P269" s="63">
        <v>11</v>
      </c>
      <c r="Q269" s="63">
        <v>1.2781749580960001E-2</v>
      </c>
      <c r="R269" s="63"/>
    </row>
    <row r="270" spans="1:18">
      <c r="A270" s="63" t="s">
        <v>61</v>
      </c>
      <c r="B270" s="63" t="s">
        <v>44</v>
      </c>
      <c r="C270" s="63" t="s">
        <v>56</v>
      </c>
      <c r="D270" s="63">
        <v>5</v>
      </c>
      <c r="E270" s="63">
        <v>1.076694</v>
      </c>
      <c r="F270" s="63">
        <v>0.91960090000000005</v>
      </c>
      <c r="G270" s="63">
        <v>-0.1570928</v>
      </c>
      <c r="H270" s="63">
        <v>40.04</v>
      </c>
      <c r="I270" s="63">
        <v>-0.30198029999999998</v>
      </c>
      <c r="J270" s="63">
        <v>-0.21637960000000001</v>
      </c>
      <c r="K270" s="63">
        <v>-0.1570928</v>
      </c>
      <c r="L270" s="63">
        <v>-9.7805900000000001E-2</v>
      </c>
      <c r="M270" s="63">
        <v>-1.2205199999999999E-2</v>
      </c>
      <c r="N270" s="63">
        <v>66823</v>
      </c>
      <c r="O270">
        <v>0.1130564</v>
      </c>
      <c r="P270" s="63">
        <v>11</v>
      </c>
      <c r="Q270" s="63">
        <v>1.2781749580960001E-2</v>
      </c>
      <c r="R270" s="63"/>
    </row>
    <row r="271" spans="1:18">
      <c r="A271" s="63" t="s">
        <v>61</v>
      </c>
      <c r="B271" s="63" t="s">
        <v>44</v>
      </c>
      <c r="C271" s="63" t="s">
        <v>56</v>
      </c>
      <c r="D271" s="63">
        <v>6</v>
      </c>
      <c r="E271" s="63">
        <v>1.2448859999999999</v>
      </c>
      <c r="F271" s="63">
        <v>1.009649</v>
      </c>
      <c r="G271" s="63">
        <v>-0.23523769999999999</v>
      </c>
      <c r="H271" s="63">
        <v>39.42</v>
      </c>
      <c r="I271" s="63">
        <v>-0.3801253</v>
      </c>
      <c r="J271" s="63">
        <v>-0.29452460000000003</v>
      </c>
      <c r="K271" s="63">
        <v>-0.23523769999999999</v>
      </c>
      <c r="L271" s="63">
        <v>-0.17595089999999999</v>
      </c>
      <c r="M271" s="63">
        <v>-9.0350100000000003E-2</v>
      </c>
      <c r="N271" s="63">
        <v>66823</v>
      </c>
      <c r="O271">
        <v>0.1130564</v>
      </c>
      <c r="P271" s="63">
        <v>11</v>
      </c>
      <c r="Q271" s="63">
        <v>1.2781749580960001E-2</v>
      </c>
      <c r="R271" s="63"/>
    </row>
    <row r="272" spans="1:18">
      <c r="A272" s="63" t="s">
        <v>61</v>
      </c>
      <c r="B272" s="63" t="s">
        <v>44</v>
      </c>
      <c r="C272" s="63" t="s">
        <v>56</v>
      </c>
      <c r="D272" s="63">
        <v>7</v>
      </c>
      <c r="E272" s="63">
        <v>1.599745</v>
      </c>
      <c r="F272" s="63">
        <v>1.400569</v>
      </c>
      <c r="G272" s="63">
        <v>-0.19917670000000001</v>
      </c>
      <c r="H272" s="63">
        <v>38.56</v>
      </c>
      <c r="I272" s="63">
        <v>-0.34406429999999999</v>
      </c>
      <c r="J272" s="63">
        <v>-0.25846350000000001</v>
      </c>
      <c r="K272" s="63">
        <v>-0.19917670000000001</v>
      </c>
      <c r="L272" s="63">
        <v>-0.13988980000000001</v>
      </c>
      <c r="M272" s="63">
        <v>-5.42891E-2</v>
      </c>
      <c r="N272" s="63">
        <v>66823</v>
      </c>
      <c r="O272">
        <v>0.1130564</v>
      </c>
      <c r="P272" s="63">
        <v>11</v>
      </c>
      <c r="Q272" s="63">
        <v>1.2781749580960001E-2</v>
      </c>
      <c r="R272" s="63"/>
    </row>
    <row r="273" spans="1:18">
      <c r="A273" s="63" t="s">
        <v>61</v>
      </c>
      <c r="B273" s="63" t="s">
        <v>44</v>
      </c>
      <c r="C273" s="63" t="s">
        <v>56</v>
      </c>
      <c r="D273" s="63">
        <v>8</v>
      </c>
      <c r="E273" s="63">
        <v>1.8169850000000001</v>
      </c>
      <c r="F273" s="63">
        <v>1.733033</v>
      </c>
      <c r="G273" s="63">
        <v>-8.3951700000000004E-2</v>
      </c>
      <c r="H273" s="63">
        <v>38.880000000000003</v>
      </c>
      <c r="I273" s="63">
        <v>-0.2288393</v>
      </c>
      <c r="J273" s="63">
        <v>-0.14323849999999999</v>
      </c>
      <c r="K273" s="63">
        <v>-8.3951700000000004E-2</v>
      </c>
      <c r="L273" s="63">
        <v>-2.46649E-2</v>
      </c>
      <c r="M273" s="63">
        <v>6.0935900000000001E-2</v>
      </c>
      <c r="N273" s="63">
        <v>66823</v>
      </c>
      <c r="O273">
        <v>0.1130564</v>
      </c>
      <c r="P273" s="63">
        <v>11</v>
      </c>
      <c r="Q273" s="63">
        <v>1.2781749580960001E-2</v>
      </c>
      <c r="R273" s="63"/>
    </row>
    <row r="274" spans="1:18">
      <c r="A274" s="63" t="s">
        <v>61</v>
      </c>
      <c r="B274" s="63" t="s">
        <v>44</v>
      </c>
      <c r="C274" s="63" t="s">
        <v>56</v>
      </c>
      <c r="D274" s="63">
        <v>9</v>
      </c>
      <c r="E274" s="63">
        <v>1.725519</v>
      </c>
      <c r="F274" s="63">
        <v>1.7988519999999999</v>
      </c>
      <c r="G274" s="63">
        <v>7.3333599999999999E-2</v>
      </c>
      <c r="H274" s="63">
        <v>40.94</v>
      </c>
      <c r="I274" s="63">
        <v>-7.1554000000000006E-2</v>
      </c>
      <c r="J274" s="63">
        <v>1.40468E-2</v>
      </c>
      <c r="K274" s="63">
        <v>7.3333599999999999E-2</v>
      </c>
      <c r="L274" s="63">
        <v>0.1326205</v>
      </c>
      <c r="M274" s="63">
        <v>0.2182212</v>
      </c>
      <c r="N274" s="63">
        <v>66823</v>
      </c>
      <c r="O274">
        <v>0.1130564</v>
      </c>
      <c r="P274" s="63">
        <v>11</v>
      </c>
      <c r="Q274" s="63">
        <v>1.2781749580960001E-2</v>
      </c>
      <c r="R274" s="63"/>
    </row>
    <row r="275" spans="1:18">
      <c r="A275" s="63" t="s">
        <v>61</v>
      </c>
      <c r="B275" s="63" t="s">
        <v>44</v>
      </c>
      <c r="C275" s="63" t="s">
        <v>56</v>
      </c>
      <c r="D275" s="63">
        <v>10</v>
      </c>
      <c r="E275" s="63">
        <v>1.688339</v>
      </c>
      <c r="F275" s="63">
        <v>1.764583</v>
      </c>
      <c r="G275" s="63">
        <v>7.6243900000000003E-2</v>
      </c>
      <c r="H275" s="63">
        <v>42.96</v>
      </c>
      <c r="I275" s="63">
        <v>-6.8643700000000002E-2</v>
      </c>
      <c r="J275" s="63">
        <v>1.6957E-2</v>
      </c>
      <c r="K275" s="63">
        <v>7.6243900000000003E-2</v>
      </c>
      <c r="L275" s="63">
        <v>0.1355307</v>
      </c>
      <c r="M275" s="63">
        <v>0.22113150000000001</v>
      </c>
      <c r="N275" s="63">
        <v>66823</v>
      </c>
      <c r="O275">
        <v>0.1130564</v>
      </c>
      <c r="P275" s="63">
        <v>11</v>
      </c>
      <c r="Q275" s="63">
        <v>1.2781749580960001E-2</v>
      </c>
      <c r="R275" s="63"/>
    </row>
    <row r="276" spans="1:18">
      <c r="A276" s="63" t="s">
        <v>61</v>
      </c>
      <c r="B276" s="63" t="s">
        <v>44</v>
      </c>
      <c r="C276" s="63" t="s">
        <v>56</v>
      </c>
      <c r="D276" s="63">
        <v>11</v>
      </c>
      <c r="E276" s="63">
        <v>1.5946849999999999</v>
      </c>
      <c r="F276" s="63">
        <v>1.749296</v>
      </c>
      <c r="G276" s="63">
        <v>0.15461030000000001</v>
      </c>
      <c r="H276" s="63">
        <v>44.46</v>
      </c>
      <c r="I276" s="63">
        <v>9.7227000000000008E-3</v>
      </c>
      <c r="J276" s="63">
        <v>9.5323400000000003E-2</v>
      </c>
      <c r="K276" s="63">
        <v>0.15461030000000001</v>
      </c>
      <c r="L276" s="63">
        <v>0.21389710000000001</v>
      </c>
      <c r="M276" s="63">
        <v>0.29949789999999998</v>
      </c>
      <c r="N276" s="63">
        <v>66823</v>
      </c>
      <c r="O276">
        <v>0.1130564</v>
      </c>
      <c r="P276" s="63">
        <v>11</v>
      </c>
      <c r="Q276" s="63">
        <v>1.2781749580960001E-2</v>
      </c>
      <c r="R276" s="63"/>
    </row>
    <row r="277" spans="1:18">
      <c r="A277" s="63" t="s">
        <v>61</v>
      </c>
      <c r="B277" s="63" t="s">
        <v>44</v>
      </c>
      <c r="C277" s="63" t="s">
        <v>56</v>
      </c>
      <c r="D277" s="63">
        <v>12</v>
      </c>
      <c r="E277" s="63">
        <v>1.555186</v>
      </c>
      <c r="F277" s="63">
        <v>1.6909479999999999</v>
      </c>
      <c r="G277" s="63">
        <v>0.13576170000000001</v>
      </c>
      <c r="H277" s="63">
        <v>46.32</v>
      </c>
      <c r="I277" s="63">
        <v>-9.1258999999999993E-3</v>
      </c>
      <c r="J277" s="63">
        <v>7.6474899999999998E-2</v>
      </c>
      <c r="K277" s="63">
        <v>0.13576170000000001</v>
      </c>
      <c r="L277" s="63">
        <v>0.19504859999999999</v>
      </c>
      <c r="M277" s="63">
        <v>0.28064929999999999</v>
      </c>
      <c r="N277" s="63">
        <v>66823</v>
      </c>
      <c r="O277">
        <v>0.1130564</v>
      </c>
      <c r="P277" s="63">
        <v>11</v>
      </c>
      <c r="Q277" s="63">
        <v>1.2781749580960001E-2</v>
      </c>
      <c r="R277" s="63"/>
    </row>
    <row r="278" spans="1:18">
      <c r="A278" s="63" t="s">
        <v>61</v>
      </c>
      <c r="B278" s="63" t="s">
        <v>44</v>
      </c>
      <c r="C278" s="63" t="s">
        <v>56</v>
      </c>
      <c r="D278" s="63">
        <v>13</v>
      </c>
      <c r="E278" s="63">
        <v>1.4087099999999999</v>
      </c>
      <c r="F278" s="63">
        <v>1.659872</v>
      </c>
      <c r="G278" s="63">
        <v>0.25116240000000001</v>
      </c>
      <c r="H278" s="63">
        <v>46.9</v>
      </c>
      <c r="I278" s="63">
        <v>0.1062748</v>
      </c>
      <c r="J278" s="63">
        <v>0.19187560000000001</v>
      </c>
      <c r="K278" s="63">
        <v>0.25116240000000001</v>
      </c>
      <c r="L278" s="63">
        <v>0.31044919999999998</v>
      </c>
      <c r="M278" s="63">
        <v>0.39605000000000001</v>
      </c>
      <c r="N278" s="63">
        <v>66823</v>
      </c>
      <c r="O278">
        <v>0.1130564</v>
      </c>
      <c r="P278" s="63">
        <v>11</v>
      </c>
      <c r="Q278" s="63">
        <v>1.2781749580960001E-2</v>
      </c>
      <c r="R278" s="63"/>
    </row>
    <row r="279" spans="1:18">
      <c r="A279" s="63" t="s">
        <v>61</v>
      </c>
      <c r="B279" s="63" t="s">
        <v>44</v>
      </c>
      <c r="C279" s="63" t="s">
        <v>56</v>
      </c>
      <c r="D279" s="63">
        <v>14</v>
      </c>
      <c r="E279" s="63">
        <v>1.27146</v>
      </c>
      <c r="F279" s="63">
        <v>1.561156</v>
      </c>
      <c r="G279" s="63">
        <v>0.2896956</v>
      </c>
      <c r="H279" s="63">
        <v>47.24</v>
      </c>
      <c r="I279" s="63">
        <v>0.14480799999999999</v>
      </c>
      <c r="J279" s="63">
        <v>0.2304088</v>
      </c>
      <c r="K279" s="63">
        <v>0.2896956</v>
      </c>
      <c r="L279" s="63">
        <v>0.34898249999999997</v>
      </c>
      <c r="M279" s="63">
        <v>0.4345832</v>
      </c>
      <c r="N279" s="63">
        <v>66823</v>
      </c>
      <c r="O279">
        <v>0.1130564</v>
      </c>
      <c r="P279" s="63">
        <v>11</v>
      </c>
      <c r="Q279" s="63">
        <v>1.2781749580960001E-2</v>
      </c>
      <c r="R279" s="63"/>
    </row>
    <row r="280" spans="1:18">
      <c r="A280" s="63" t="s">
        <v>61</v>
      </c>
      <c r="B280" s="63" t="s">
        <v>44</v>
      </c>
      <c r="C280" s="63" t="s">
        <v>56</v>
      </c>
      <c r="D280" s="63">
        <v>15</v>
      </c>
      <c r="E280" s="63">
        <v>1.2488300000000001</v>
      </c>
      <c r="F280" s="63">
        <v>1.5039400000000001</v>
      </c>
      <c r="G280" s="63">
        <v>0.25511</v>
      </c>
      <c r="H280" s="63">
        <v>47.44</v>
      </c>
      <c r="I280" s="63">
        <v>0.1102224</v>
      </c>
      <c r="J280" s="63">
        <v>0.1958232</v>
      </c>
      <c r="K280" s="63">
        <v>0.25511</v>
      </c>
      <c r="L280" s="63">
        <v>0.31439689999999998</v>
      </c>
      <c r="M280" s="63">
        <v>0.39999760000000001</v>
      </c>
      <c r="N280" s="63">
        <v>66823</v>
      </c>
      <c r="O280">
        <v>0.1130564</v>
      </c>
      <c r="P280" s="63">
        <v>11</v>
      </c>
      <c r="Q280" s="63">
        <v>1.2781749580960001E-2</v>
      </c>
      <c r="R280" s="63"/>
    </row>
    <row r="281" spans="1:18">
      <c r="A281" s="63" t="s">
        <v>61</v>
      </c>
      <c r="B281" s="63" t="s">
        <v>44</v>
      </c>
      <c r="C281" s="63" t="s">
        <v>56</v>
      </c>
      <c r="D281" s="63">
        <v>16</v>
      </c>
      <c r="E281" s="63">
        <v>1.3089500000000001</v>
      </c>
      <c r="F281" s="63">
        <v>1.5264629999999999</v>
      </c>
      <c r="G281" s="63">
        <v>0.21751329999999999</v>
      </c>
      <c r="H281" s="63">
        <v>46.68</v>
      </c>
      <c r="I281" s="63">
        <v>7.2625700000000001E-2</v>
      </c>
      <c r="J281" s="63">
        <v>0.15822649999999999</v>
      </c>
      <c r="K281" s="63">
        <v>0.21751329999999999</v>
      </c>
      <c r="L281" s="63">
        <v>0.2768002</v>
      </c>
      <c r="M281" s="63">
        <v>0.36240090000000003</v>
      </c>
      <c r="N281" s="63">
        <v>66823</v>
      </c>
      <c r="O281">
        <v>0.1130564</v>
      </c>
      <c r="P281" s="63">
        <v>11</v>
      </c>
      <c r="Q281" s="63">
        <v>1.2781749580960001E-2</v>
      </c>
      <c r="R281" s="63"/>
    </row>
    <row r="282" spans="1:18">
      <c r="A282" s="63" t="s">
        <v>61</v>
      </c>
      <c r="B282" s="63" t="s">
        <v>44</v>
      </c>
      <c r="C282" s="63" t="s">
        <v>56</v>
      </c>
      <c r="D282" s="63">
        <v>17</v>
      </c>
      <c r="E282" s="63">
        <v>1.466637</v>
      </c>
      <c r="F282" s="63">
        <v>1.6524540000000001</v>
      </c>
      <c r="G282" s="63">
        <v>0.18581739999999999</v>
      </c>
      <c r="H282" s="63">
        <v>45.04</v>
      </c>
      <c r="I282" s="63">
        <v>4.0929800000000002E-2</v>
      </c>
      <c r="J282" s="63">
        <v>0.12653049999999999</v>
      </c>
      <c r="K282" s="63">
        <v>0.18581739999999999</v>
      </c>
      <c r="L282" s="63">
        <v>0.24510419999999999</v>
      </c>
      <c r="M282" s="63">
        <v>0.33070500000000003</v>
      </c>
      <c r="N282" s="63">
        <v>66823</v>
      </c>
      <c r="O282">
        <v>0.1130564</v>
      </c>
      <c r="P282" s="63">
        <v>11</v>
      </c>
      <c r="Q282" s="63">
        <v>1.2781749580960001E-2</v>
      </c>
      <c r="R282" s="63"/>
    </row>
    <row r="283" spans="1:18">
      <c r="A283" s="63" t="s">
        <v>61</v>
      </c>
      <c r="B283" s="63" t="s">
        <v>44</v>
      </c>
      <c r="C283" s="63" t="s">
        <v>56</v>
      </c>
      <c r="D283" s="63">
        <v>18</v>
      </c>
      <c r="E283" s="63">
        <v>1.911408</v>
      </c>
      <c r="F283" s="63">
        <v>1.990461</v>
      </c>
      <c r="G283" s="63">
        <v>7.9052600000000001E-2</v>
      </c>
      <c r="H283" s="63">
        <v>43.12</v>
      </c>
      <c r="I283" s="63">
        <v>-6.5835000000000005E-2</v>
      </c>
      <c r="J283" s="63">
        <v>1.9765700000000001E-2</v>
      </c>
      <c r="K283" s="63">
        <v>7.9052600000000001E-2</v>
      </c>
      <c r="L283" s="63">
        <v>0.1383394</v>
      </c>
      <c r="M283" s="63">
        <v>0.22394020000000001</v>
      </c>
      <c r="N283" s="63">
        <v>66823</v>
      </c>
      <c r="O283">
        <v>0.1130564</v>
      </c>
      <c r="P283" s="63">
        <v>11</v>
      </c>
      <c r="Q283" s="63">
        <v>1.2781749580960001E-2</v>
      </c>
      <c r="R283" s="63"/>
    </row>
    <row r="284" spans="1:18">
      <c r="A284" s="63" t="s">
        <v>61</v>
      </c>
      <c r="B284" s="63" t="s">
        <v>44</v>
      </c>
      <c r="C284" s="63" t="s">
        <v>56</v>
      </c>
      <c r="D284" s="63">
        <v>19</v>
      </c>
      <c r="E284" s="63">
        <v>2.1603089999999998</v>
      </c>
      <c r="F284" s="63">
        <v>2.0955400000000002</v>
      </c>
      <c r="G284" s="63">
        <v>-6.4768300000000001E-2</v>
      </c>
      <c r="H284" s="63">
        <v>41.34</v>
      </c>
      <c r="I284" s="63">
        <v>-0.20965590000000001</v>
      </c>
      <c r="J284" s="63">
        <v>-0.1240551</v>
      </c>
      <c r="K284" s="63">
        <v>-6.4768300000000001E-2</v>
      </c>
      <c r="L284" s="63">
        <v>-5.4815000000000003E-3</v>
      </c>
      <c r="M284" s="63">
        <v>8.0119300000000004E-2</v>
      </c>
      <c r="N284" s="63">
        <v>66823</v>
      </c>
      <c r="O284">
        <v>0.1130564</v>
      </c>
      <c r="P284" s="63">
        <v>11</v>
      </c>
      <c r="Q284" s="63">
        <v>1.2781749580960001E-2</v>
      </c>
      <c r="R284" s="63"/>
    </row>
    <row r="285" spans="1:18">
      <c r="A285" s="63" t="s">
        <v>61</v>
      </c>
      <c r="B285" s="63" t="s">
        <v>44</v>
      </c>
      <c r="C285" s="63" t="s">
        <v>56</v>
      </c>
      <c r="D285" s="63">
        <v>20</v>
      </c>
      <c r="E285" s="63">
        <v>2.1390859999999998</v>
      </c>
      <c r="F285" s="63">
        <v>2.0239180000000001</v>
      </c>
      <c r="G285" s="63">
        <v>-0.1151681</v>
      </c>
      <c r="H285" s="63">
        <v>40.26</v>
      </c>
      <c r="I285" s="63">
        <v>-0.2600557</v>
      </c>
      <c r="J285" s="63">
        <v>-0.1744549</v>
      </c>
      <c r="K285" s="63">
        <v>-0.1151681</v>
      </c>
      <c r="L285" s="63">
        <v>-5.5881300000000002E-2</v>
      </c>
      <c r="M285" s="63">
        <v>2.9719499999999999E-2</v>
      </c>
      <c r="N285" s="63">
        <v>66823</v>
      </c>
      <c r="O285">
        <v>0.1130564</v>
      </c>
      <c r="P285" s="63">
        <v>11</v>
      </c>
      <c r="Q285" s="63">
        <v>1.2781749580960001E-2</v>
      </c>
      <c r="R285" s="63"/>
    </row>
    <row r="286" spans="1:18">
      <c r="A286" s="63" t="s">
        <v>61</v>
      </c>
      <c r="B286" s="63" t="s">
        <v>44</v>
      </c>
      <c r="C286" s="63" t="s">
        <v>56</v>
      </c>
      <c r="D286" s="63">
        <v>21</v>
      </c>
      <c r="E286" s="63">
        <v>2.0891359999999999</v>
      </c>
      <c r="F286" s="63">
        <v>1.9412780000000001</v>
      </c>
      <c r="G286" s="63">
        <v>-0.14785860000000001</v>
      </c>
      <c r="H286" s="63">
        <v>39.46</v>
      </c>
      <c r="I286" s="63">
        <v>-0.29274620000000001</v>
      </c>
      <c r="J286" s="63">
        <v>-0.20714550000000001</v>
      </c>
      <c r="K286" s="63">
        <v>-0.14785860000000001</v>
      </c>
      <c r="L286" s="63">
        <v>-8.8571800000000006E-2</v>
      </c>
      <c r="M286" s="63">
        <v>-2.9710000000000001E-3</v>
      </c>
      <c r="N286" s="63">
        <v>66823</v>
      </c>
      <c r="O286">
        <v>0.1130564</v>
      </c>
      <c r="P286" s="63">
        <v>11</v>
      </c>
      <c r="Q286" s="63">
        <v>1.2781749580960001E-2</v>
      </c>
      <c r="R286" s="63"/>
    </row>
    <row r="287" spans="1:18">
      <c r="A287" s="63" t="s">
        <v>61</v>
      </c>
      <c r="B287" s="63" t="s">
        <v>44</v>
      </c>
      <c r="C287" s="63" t="s">
        <v>56</v>
      </c>
      <c r="D287" s="63">
        <v>22</v>
      </c>
      <c r="E287" s="63">
        <v>1.890366</v>
      </c>
      <c r="F287" s="63">
        <v>1.7420789999999999</v>
      </c>
      <c r="G287" s="63">
        <v>-0.14828659999999999</v>
      </c>
      <c r="H287" s="63">
        <v>38.72</v>
      </c>
      <c r="I287" s="63">
        <v>-0.2931742</v>
      </c>
      <c r="J287" s="63">
        <v>-0.20757339999999999</v>
      </c>
      <c r="K287" s="63">
        <v>-0.14828659999999999</v>
      </c>
      <c r="L287" s="63">
        <v>-8.8999700000000001E-2</v>
      </c>
      <c r="M287" s="63">
        <v>-3.3990000000000001E-3</v>
      </c>
      <c r="N287" s="63">
        <v>66823</v>
      </c>
      <c r="O287">
        <v>0.1130564</v>
      </c>
      <c r="P287" s="63">
        <v>11</v>
      </c>
      <c r="Q287" s="63">
        <v>1.2781749580960001E-2</v>
      </c>
      <c r="R287" s="63"/>
    </row>
    <row r="288" spans="1:18">
      <c r="A288" s="63" t="s">
        <v>61</v>
      </c>
      <c r="B288" s="63" t="s">
        <v>44</v>
      </c>
      <c r="C288" s="63" t="s">
        <v>56</v>
      </c>
      <c r="D288" s="63">
        <v>23</v>
      </c>
      <c r="E288" s="63">
        <v>1.6230439999999999</v>
      </c>
      <c r="F288" s="63">
        <v>1.482866</v>
      </c>
      <c r="G288" s="63">
        <v>-0.14017840000000001</v>
      </c>
      <c r="H288" s="63">
        <v>38.1</v>
      </c>
      <c r="I288" s="63">
        <v>-0.28506599999999999</v>
      </c>
      <c r="J288" s="63">
        <v>-0.19946530000000001</v>
      </c>
      <c r="K288" s="63">
        <v>-0.14017840000000001</v>
      </c>
      <c r="L288" s="63">
        <v>-8.0891599999999994E-2</v>
      </c>
      <c r="M288" s="63">
        <v>4.7092000000000002E-3</v>
      </c>
      <c r="N288" s="63">
        <v>66823</v>
      </c>
      <c r="O288">
        <v>0.1130564</v>
      </c>
      <c r="P288" s="63">
        <v>11</v>
      </c>
      <c r="Q288" s="63">
        <v>1.2781749580960001E-2</v>
      </c>
      <c r="R288" s="63"/>
    </row>
    <row r="289" spans="1:18">
      <c r="A289" s="63" t="s">
        <v>61</v>
      </c>
      <c r="B289" s="63" t="s">
        <v>44</v>
      </c>
      <c r="C289" s="63" t="s">
        <v>56</v>
      </c>
      <c r="D289" s="63">
        <v>24</v>
      </c>
      <c r="E289" s="63">
        <v>1.3053539999999999</v>
      </c>
      <c r="F289" s="63">
        <v>1.163262</v>
      </c>
      <c r="G289" s="63">
        <v>-0.14209150000000001</v>
      </c>
      <c r="H289" s="63">
        <v>37.76</v>
      </c>
      <c r="I289" s="63">
        <v>-0.28697909999999999</v>
      </c>
      <c r="J289" s="63">
        <v>-0.20137830000000001</v>
      </c>
      <c r="K289" s="63">
        <v>-0.14209150000000001</v>
      </c>
      <c r="L289" s="63">
        <v>-8.2804699999999995E-2</v>
      </c>
      <c r="M289" s="63">
        <v>2.7961000000000001E-3</v>
      </c>
      <c r="N289" s="63">
        <v>66823</v>
      </c>
      <c r="O289">
        <v>0.1130564</v>
      </c>
      <c r="P289" s="63">
        <v>11</v>
      </c>
      <c r="Q289" s="63">
        <v>1.2781749580960001E-2</v>
      </c>
      <c r="R289" s="63"/>
    </row>
    <row r="290" spans="1:18">
      <c r="A290" s="63" t="s">
        <v>61</v>
      </c>
      <c r="B290" s="63" t="s">
        <v>44</v>
      </c>
      <c r="C290" s="63" t="s">
        <v>57</v>
      </c>
      <c r="D290" s="63">
        <v>1</v>
      </c>
      <c r="E290" s="63">
        <v>1.272338</v>
      </c>
      <c r="F290" s="63">
        <v>1.127434</v>
      </c>
      <c r="G290" s="63">
        <v>-0.1449038</v>
      </c>
      <c r="H290" s="63">
        <v>32.700000000000003</v>
      </c>
      <c r="I290" s="63">
        <v>-0.28979139999999998</v>
      </c>
      <c r="J290" s="63">
        <v>-0.2041906</v>
      </c>
      <c r="K290" s="63">
        <v>-0.1449038</v>
      </c>
      <c r="L290" s="63">
        <v>-8.5616899999999996E-2</v>
      </c>
      <c r="M290" s="63">
        <v>-1.6200000000000001E-5</v>
      </c>
      <c r="N290" s="63">
        <v>66823</v>
      </c>
      <c r="O290">
        <v>0.1130564</v>
      </c>
      <c r="P290" s="63">
        <v>12</v>
      </c>
      <c r="Q290" s="63">
        <v>1.2781749580960001E-2</v>
      </c>
      <c r="R290" s="63"/>
    </row>
    <row r="291" spans="1:18">
      <c r="A291" s="63" t="s">
        <v>61</v>
      </c>
      <c r="B291" s="63" t="s">
        <v>44</v>
      </c>
      <c r="C291" s="63" t="s">
        <v>57</v>
      </c>
      <c r="D291" s="63">
        <v>2</v>
      </c>
      <c r="E291" s="63">
        <v>1.2030320000000001</v>
      </c>
      <c r="F291" s="63">
        <v>1.042216</v>
      </c>
      <c r="G291" s="63">
        <v>-0.16081580000000001</v>
      </c>
      <c r="H291" s="63">
        <v>32.1</v>
      </c>
      <c r="I291" s="63">
        <v>-0.30570340000000001</v>
      </c>
      <c r="J291" s="63">
        <v>-0.22010270000000001</v>
      </c>
      <c r="K291" s="63">
        <v>-0.16081580000000001</v>
      </c>
      <c r="L291" s="63">
        <v>-0.10152899999999999</v>
      </c>
      <c r="M291" s="63">
        <v>-1.59282E-2</v>
      </c>
      <c r="N291" s="63">
        <v>66823</v>
      </c>
      <c r="O291">
        <v>0.1130564</v>
      </c>
      <c r="P291" s="63">
        <v>12</v>
      </c>
      <c r="Q291" s="63">
        <v>1.2781749580960001E-2</v>
      </c>
      <c r="R291" s="63"/>
    </row>
    <row r="292" spans="1:18">
      <c r="A292" s="63" t="s">
        <v>61</v>
      </c>
      <c r="B292" s="63" t="s">
        <v>44</v>
      </c>
      <c r="C292" s="63" t="s">
        <v>57</v>
      </c>
      <c r="D292" s="63">
        <v>3</v>
      </c>
      <c r="E292" s="63">
        <v>1.2044010000000001</v>
      </c>
      <c r="F292" s="63">
        <v>1.0480050000000001</v>
      </c>
      <c r="G292" s="63">
        <v>-0.15639639999999999</v>
      </c>
      <c r="H292" s="63">
        <v>31.48</v>
      </c>
      <c r="I292" s="63">
        <v>-0.301284</v>
      </c>
      <c r="J292" s="63">
        <v>-0.21568319999999999</v>
      </c>
      <c r="K292" s="63">
        <v>-0.15639639999999999</v>
      </c>
      <c r="L292" s="63">
        <v>-9.7109600000000004E-2</v>
      </c>
      <c r="M292" s="63">
        <v>-1.15088E-2</v>
      </c>
      <c r="N292" s="63">
        <v>66823</v>
      </c>
      <c r="O292">
        <v>0.1130564</v>
      </c>
      <c r="P292" s="63">
        <v>12</v>
      </c>
      <c r="Q292" s="63">
        <v>1.2781749580960001E-2</v>
      </c>
      <c r="R292" s="63"/>
    </row>
    <row r="293" spans="1:18">
      <c r="A293" s="63" t="s">
        <v>61</v>
      </c>
      <c r="B293" s="63" t="s">
        <v>44</v>
      </c>
      <c r="C293" s="63" t="s">
        <v>57</v>
      </c>
      <c r="D293" s="63">
        <v>4</v>
      </c>
      <c r="E293" s="63">
        <v>1.1800889999999999</v>
      </c>
      <c r="F293" s="63">
        <v>1.022238</v>
      </c>
      <c r="G293" s="63">
        <v>-0.1578503</v>
      </c>
      <c r="H293" s="63">
        <v>31</v>
      </c>
      <c r="I293" s="63">
        <v>-0.3027379</v>
      </c>
      <c r="J293" s="63">
        <v>-0.2171371</v>
      </c>
      <c r="K293" s="63">
        <v>-0.1578503</v>
      </c>
      <c r="L293" s="63">
        <v>-9.8563399999999995E-2</v>
      </c>
      <c r="M293" s="63">
        <v>-1.2962700000000001E-2</v>
      </c>
      <c r="N293" s="63">
        <v>66823</v>
      </c>
      <c r="O293">
        <v>0.1130564</v>
      </c>
      <c r="P293" s="63">
        <v>12</v>
      </c>
      <c r="Q293" s="63">
        <v>1.2781749580960001E-2</v>
      </c>
      <c r="R293" s="63"/>
    </row>
    <row r="294" spans="1:18">
      <c r="A294" s="63" t="s">
        <v>61</v>
      </c>
      <c r="B294" s="63" t="s">
        <v>44</v>
      </c>
      <c r="C294" s="63" t="s">
        <v>57</v>
      </c>
      <c r="D294" s="63">
        <v>5</v>
      </c>
      <c r="E294" s="63">
        <v>1.209136</v>
      </c>
      <c r="F294" s="63">
        <v>1.052044</v>
      </c>
      <c r="G294" s="63">
        <v>-0.1570928</v>
      </c>
      <c r="H294" s="63">
        <v>30.8</v>
      </c>
      <c r="I294" s="63">
        <v>-0.30198039999999998</v>
      </c>
      <c r="J294" s="63">
        <v>-0.21637960000000001</v>
      </c>
      <c r="K294" s="63">
        <v>-0.1570928</v>
      </c>
      <c r="L294" s="63">
        <v>-9.7806000000000004E-2</v>
      </c>
      <c r="M294" s="63">
        <v>-1.2205199999999999E-2</v>
      </c>
      <c r="N294" s="63">
        <v>66823</v>
      </c>
      <c r="O294">
        <v>0.1130564</v>
      </c>
      <c r="P294" s="63">
        <v>12</v>
      </c>
      <c r="Q294" s="63">
        <v>1.2781749580960001E-2</v>
      </c>
      <c r="R294" s="63"/>
    </row>
    <row r="295" spans="1:18">
      <c r="A295" s="63" t="s">
        <v>61</v>
      </c>
      <c r="B295" s="63" t="s">
        <v>44</v>
      </c>
      <c r="C295" s="63" t="s">
        <v>57</v>
      </c>
      <c r="D295" s="63">
        <v>6</v>
      </c>
      <c r="E295" s="63">
        <v>1.3628670000000001</v>
      </c>
      <c r="F295" s="63">
        <v>1.127629</v>
      </c>
      <c r="G295" s="63">
        <v>-0.23523769999999999</v>
      </c>
      <c r="H295" s="63">
        <v>30.66</v>
      </c>
      <c r="I295" s="63">
        <v>-0.3801253</v>
      </c>
      <c r="J295" s="63">
        <v>-0.29452460000000003</v>
      </c>
      <c r="K295" s="63">
        <v>-0.23523769999999999</v>
      </c>
      <c r="L295" s="63">
        <v>-0.17595089999999999</v>
      </c>
      <c r="M295" s="63">
        <v>-9.0350100000000003E-2</v>
      </c>
      <c r="N295" s="63">
        <v>66823</v>
      </c>
      <c r="O295">
        <v>0.1130564</v>
      </c>
      <c r="P295" s="63">
        <v>12</v>
      </c>
      <c r="Q295" s="63">
        <v>1.2781749580960001E-2</v>
      </c>
      <c r="R295" s="63"/>
    </row>
    <row r="296" spans="1:18">
      <c r="A296" s="63" t="s">
        <v>61</v>
      </c>
      <c r="B296" s="63" t="s">
        <v>44</v>
      </c>
      <c r="C296" s="63" t="s">
        <v>57</v>
      </c>
      <c r="D296" s="63">
        <v>7</v>
      </c>
      <c r="E296" s="63">
        <v>1.6674249999999999</v>
      </c>
      <c r="F296" s="63">
        <v>1.4682489999999999</v>
      </c>
      <c r="G296" s="63">
        <v>-0.19917679999999999</v>
      </c>
      <c r="H296" s="63">
        <v>30.44</v>
      </c>
      <c r="I296" s="63">
        <v>-0.34406439999999999</v>
      </c>
      <c r="J296" s="63">
        <v>-0.25846360000000002</v>
      </c>
      <c r="K296" s="63">
        <v>-0.19917679999999999</v>
      </c>
      <c r="L296" s="63">
        <v>-0.13988999999999999</v>
      </c>
      <c r="M296" s="63">
        <v>-5.4289200000000003E-2</v>
      </c>
      <c r="N296" s="63">
        <v>66823</v>
      </c>
      <c r="O296">
        <v>0.1130564</v>
      </c>
      <c r="P296" s="63">
        <v>12</v>
      </c>
      <c r="Q296" s="63">
        <v>1.2781749580960001E-2</v>
      </c>
      <c r="R296" s="63"/>
    </row>
    <row r="297" spans="1:18">
      <c r="A297" s="63" t="s">
        <v>61</v>
      </c>
      <c r="B297" s="63" t="s">
        <v>44</v>
      </c>
      <c r="C297" s="63" t="s">
        <v>57</v>
      </c>
      <c r="D297" s="63">
        <v>8</v>
      </c>
      <c r="E297" s="63">
        <v>1.8622639999999999</v>
      </c>
      <c r="F297" s="63">
        <v>1.7783119999999999</v>
      </c>
      <c r="G297" s="63">
        <v>-8.3951700000000004E-2</v>
      </c>
      <c r="H297" s="63">
        <v>30.6</v>
      </c>
      <c r="I297" s="63">
        <v>-0.2288393</v>
      </c>
      <c r="J297" s="63">
        <v>-0.14323849999999999</v>
      </c>
      <c r="K297" s="63">
        <v>-8.3951700000000004E-2</v>
      </c>
      <c r="L297" s="63">
        <v>-2.46649E-2</v>
      </c>
      <c r="M297" s="63">
        <v>6.0935900000000001E-2</v>
      </c>
      <c r="N297" s="63">
        <v>66823</v>
      </c>
      <c r="O297">
        <v>0.1130564</v>
      </c>
      <c r="P297" s="63">
        <v>12</v>
      </c>
      <c r="Q297" s="63">
        <v>1.2781749580960001E-2</v>
      </c>
      <c r="R297" s="63"/>
    </row>
    <row r="298" spans="1:18">
      <c r="A298" s="63" t="s">
        <v>61</v>
      </c>
      <c r="B298" s="63" t="s">
        <v>44</v>
      </c>
      <c r="C298" s="63" t="s">
        <v>57</v>
      </c>
      <c r="D298" s="63">
        <v>9</v>
      </c>
      <c r="E298" s="63">
        <v>1.866323</v>
      </c>
      <c r="F298" s="63">
        <v>1.939656</v>
      </c>
      <c r="G298" s="63">
        <v>7.3333499999999996E-2</v>
      </c>
      <c r="H298" s="63">
        <v>32.700000000000003</v>
      </c>
      <c r="I298" s="63">
        <v>-7.1554099999999995E-2</v>
      </c>
      <c r="J298" s="63">
        <v>1.4046700000000001E-2</v>
      </c>
      <c r="K298" s="63">
        <v>7.3333499999999996E-2</v>
      </c>
      <c r="L298" s="63">
        <v>0.1326203</v>
      </c>
      <c r="M298" s="63">
        <v>0.2182211</v>
      </c>
      <c r="N298" s="63">
        <v>66823</v>
      </c>
      <c r="O298">
        <v>0.1130564</v>
      </c>
      <c r="P298" s="63">
        <v>12</v>
      </c>
      <c r="Q298" s="63">
        <v>1.2781749580960001E-2</v>
      </c>
      <c r="R298" s="63"/>
    </row>
    <row r="299" spans="1:18">
      <c r="A299" s="63" t="s">
        <v>61</v>
      </c>
      <c r="B299" s="63" t="s">
        <v>44</v>
      </c>
      <c r="C299" s="63" t="s">
        <v>57</v>
      </c>
      <c r="D299" s="63">
        <v>10</v>
      </c>
      <c r="E299" s="63">
        <v>1.907575</v>
      </c>
      <c r="F299" s="63">
        <v>1.983819</v>
      </c>
      <c r="G299" s="63">
        <v>7.6243900000000003E-2</v>
      </c>
      <c r="H299" s="63">
        <v>36.479999999999997</v>
      </c>
      <c r="I299" s="63">
        <v>-6.8643700000000002E-2</v>
      </c>
      <c r="J299" s="63">
        <v>1.6957E-2</v>
      </c>
      <c r="K299" s="63">
        <v>7.6243900000000003E-2</v>
      </c>
      <c r="L299" s="63">
        <v>0.1355307</v>
      </c>
      <c r="M299" s="63">
        <v>0.22113150000000001</v>
      </c>
      <c r="N299" s="63">
        <v>66823</v>
      </c>
      <c r="O299">
        <v>0.1130564</v>
      </c>
      <c r="P299" s="63">
        <v>12</v>
      </c>
      <c r="Q299" s="63">
        <v>1.2781749580960001E-2</v>
      </c>
      <c r="R299" s="63"/>
    </row>
    <row r="300" spans="1:18">
      <c r="A300" s="63" t="s">
        <v>61</v>
      </c>
      <c r="B300" s="63" t="s">
        <v>44</v>
      </c>
      <c r="C300" s="63" t="s">
        <v>57</v>
      </c>
      <c r="D300" s="63">
        <v>11</v>
      </c>
      <c r="E300" s="63">
        <v>1.869164</v>
      </c>
      <c r="F300" s="63">
        <v>2.023774</v>
      </c>
      <c r="G300" s="63">
        <v>0.15461030000000001</v>
      </c>
      <c r="H300" s="63">
        <v>39.96</v>
      </c>
      <c r="I300" s="63">
        <v>9.7227000000000008E-3</v>
      </c>
      <c r="J300" s="63">
        <v>9.5323400000000003E-2</v>
      </c>
      <c r="K300" s="63">
        <v>0.15461030000000001</v>
      </c>
      <c r="L300" s="63">
        <v>0.21389710000000001</v>
      </c>
      <c r="M300" s="63">
        <v>0.29949789999999998</v>
      </c>
      <c r="N300" s="63">
        <v>66823</v>
      </c>
      <c r="O300">
        <v>0.1130564</v>
      </c>
      <c r="P300" s="63">
        <v>12</v>
      </c>
      <c r="Q300" s="63">
        <v>1.2781749580960001E-2</v>
      </c>
      <c r="R300" s="63"/>
    </row>
    <row r="301" spans="1:18">
      <c r="A301" s="63" t="s">
        <v>61</v>
      </c>
      <c r="B301" s="63" t="s">
        <v>44</v>
      </c>
      <c r="C301" s="63" t="s">
        <v>57</v>
      </c>
      <c r="D301" s="63">
        <v>12</v>
      </c>
      <c r="E301" s="63">
        <v>1.9033500000000001</v>
      </c>
      <c r="F301" s="63">
        <v>2.0391110000000001</v>
      </c>
      <c r="G301" s="63">
        <v>0.13576160000000001</v>
      </c>
      <c r="H301" s="63">
        <v>42.52</v>
      </c>
      <c r="I301" s="63">
        <v>-9.1260000000000004E-3</v>
      </c>
      <c r="J301" s="63">
        <v>7.6474799999999996E-2</v>
      </c>
      <c r="K301" s="63">
        <v>0.13576160000000001</v>
      </c>
      <c r="L301" s="63">
        <v>0.19504850000000001</v>
      </c>
      <c r="M301" s="63">
        <v>0.28064919999999999</v>
      </c>
      <c r="N301" s="63">
        <v>66823</v>
      </c>
      <c r="O301">
        <v>0.1130564</v>
      </c>
      <c r="P301" s="63">
        <v>12</v>
      </c>
      <c r="Q301" s="63">
        <v>1.2781749580960001E-2</v>
      </c>
      <c r="R301" s="63"/>
    </row>
    <row r="302" spans="1:18">
      <c r="A302" s="63" t="s">
        <v>61</v>
      </c>
      <c r="B302" s="63" t="s">
        <v>44</v>
      </c>
      <c r="C302" s="63" t="s">
        <v>57</v>
      </c>
      <c r="D302" s="63">
        <v>13</v>
      </c>
      <c r="E302" s="63">
        <v>1.7802199999999999</v>
      </c>
      <c r="F302" s="63">
        <v>2.0313829999999999</v>
      </c>
      <c r="G302" s="63">
        <v>0.25116240000000001</v>
      </c>
      <c r="H302" s="63">
        <v>44.38</v>
      </c>
      <c r="I302" s="63">
        <v>0.1062748</v>
      </c>
      <c r="J302" s="63">
        <v>0.19187560000000001</v>
      </c>
      <c r="K302" s="63">
        <v>0.25116240000000001</v>
      </c>
      <c r="L302" s="63">
        <v>0.31044919999999998</v>
      </c>
      <c r="M302" s="63">
        <v>0.39605000000000001</v>
      </c>
      <c r="N302" s="63">
        <v>66823</v>
      </c>
      <c r="O302">
        <v>0.1130564</v>
      </c>
      <c r="P302" s="63">
        <v>12</v>
      </c>
      <c r="Q302" s="63">
        <v>1.2781749580960001E-2</v>
      </c>
      <c r="R302" s="63"/>
    </row>
    <row r="303" spans="1:18">
      <c r="A303" s="63" t="s">
        <v>61</v>
      </c>
      <c r="B303" s="63" t="s">
        <v>44</v>
      </c>
      <c r="C303" s="63" t="s">
        <v>57</v>
      </c>
      <c r="D303" s="63">
        <v>14</v>
      </c>
      <c r="E303" s="63">
        <v>1.6185590000000001</v>
      </c>
      <c r="F303" s="63">
        <v>1.908255</v>
      </c>
      <c r="G303" s="63">
        <v>0.2896956</v>
      </c>
      <c r="H303" s="63">
        <v>45.74</v>
      </c>
      <c r="I303" s="63">
        <v>0.14480799999999999</v>
      </c>
      <c r="J303" s="63">
        <v>0.2304088</v>
      </c>
      <c r="K303" s="63">
        <v>0.2896956</v>
      </c>
      <c r="L303" s="63">
        <v>0.34898249999999997</v>
      </c>
      <c r="M303" s="63">
        <v>0.4345832</v>
      </c>
      <c r="N303" s="63">
        <v>66823</v>
      </c>
      <c r="O303">
        <v>0.1130564</v>
      </c>
      <c r="P303" s="63">
        <v>12</v>
      </c>
      <c r="Q303" s="63">
        <v>1.2781749580960001E-2</v>
      </c>
      <c r="R303" s="63"/>
    </row>
    <row r="304" spans="1:18">
      <c r="A304" s="63" t="s">
        <v>61</v>
      </c>
      <c r="B304" s="63" t="s">
        <v>44</v>
      </c>
      <c r="C304" s="63" t="s">
        <v>57</v>
      </c>
      <c r="D304" s="63">
        <v>15</v>
      </c>
      <c r="E304" s="63">
        <v>1.6398269999999999</v>
      </c>
      <c r="F304" s="63">
        <v>1.8949370000000001</v>
      </c>
      <c r="G304" s="63">
        <v>0.25511</v>
      </c>
      <c r="H304" s="63">
        <v>46.56</v>
      </c>
      <c r="I304" s="63">
        <v>0.1102224</v>
      </c>
      <c r="J304" s="63">
        <v>0.1958232</v>
      </c>
      <c r="K304" s="63">
        <v>0.25511</v>
      </c>
      <c r="L304" s="63">
        <v>0.31439689999999998</v>
      </c>
      <c r="M304" s="63">
        <v>0.39999760000000001</v>
      </c>
      <c r="N304" s="63">
        <v>66823</v>
      </c>
      <c r="O304">
        <v>0.1130564</v>
      </c>
      <c r="P304" s="63">
        <v>12</v>
      </c>
      <c r="Q304" s="63">
        <v>1.2781749580960001E-2</v>
      </c>
      <c r="R304" s="63"/>
    </row>
    <row r="305" spans="1:18">
      <c r="A305" s="63" t="s">
        <v>61</v>
      </c>
      <c r="B305" s="63" t="s">
        <v>44</v>
      </c>
      <c r="C305" s="63" t="s">
        <v>57</v>
      </c>
      <c r="D305" s="63">
        <v>16</v>
      </c>
      <c r="E305" s="63">
        <v>1.749549</v>
      </c>
      <c r="F305" s="63">
        <v>1.967063</v>
      </c>
      <c r="G305" s="63">
        <v>0.21751329999999999</v>
      </c>
      <c r="H305" s="63">
        <v>46.12</v>
      </c>
      <c r="I305" s="63">
        <v>7.2625700000000001E-2</v>
      </c>
      <c r="J305" s="63">
        <v>0.15822649999999999</v>
      </c>
      <c r="K305" s="63">
        <v>0.21751329999999999</v>
      </c>
      <c r="L305" s="63">
        <v>0.2768002</v>
      </c>
      <c r="M305" s="63">
        <v>0.36240090000000003</v>
      </c>
      <c r="N305" s="63">
        <v>66823</v>
      </c>
      <c r="O305">
        <v>0.1130564</v>
      </c>
      <c r="P305" s="63">
        <v>12</v>
      </c>
      <c r="Q305" s="63">
        <v>1.2781749580960001E-2</v>
      </c>
      <c r="R305" s="63"/>
    </row>
    <row r="306" spans="1:18">
      <c r="A306" s="63" t="s">
        <v>61</v>
      </c>
      <c r="B306" s="63" t="s">
        <v>44</v>
      </c>
      <c r="C306" s="63" t="s">
        <v>57</v>
      </c>
      <c r="D306" s="63">
        <v>17</v>
      </c>
      <c r="E306" s="63">
        <v>1.98491</v>
      </c>
      <c r="F306" s="63">
        <v>2.1707269999999999</v>
      </c>
      <c r="G306" s="63">
        <v>0.1858175</v>
      </c>
      <c r="H306" s="63">
        <v>43.6</v>
      </c>
      <c r="I306" s="63">
        <v>4.0929899999999998E-2</v>
      </c>
      <c r="J306" s="63">
        <v>0.12653059999999999</v>
      </c>
      <c r="K306" s="63">
        <v>0.1858175</v>
      </c>
      <c r="L306" s="63">
        <v>0.2451043</v>
      </c>
      <c r="M306" s="63">
        <v>0.33070509999999997</v>
      </c>
      <c r="N306" s="63">
        <v>66823</v>
      </c>
      <c r="O306">
        <v>0.1130564</v>
      </c>
      <c r="P306" s="63">
        <v>12</v>
      </c>
      <c r="Q306" s="63">
        <v>1.2781749580960001E-2</v>
      </c>
      <c r="R306" s="63"/>
    </row>
    <row r="307" spans="1:18">
      <c r="A307" s="63" t="s">
        <v>61</v>
      </c>
      <c r="B307" s="63" t="s">
        <v>44</v>
      </c>
      <c r="C307" s="63" t="s">
        <v>57</v>
      </c>
      <c r="D307" s="63">
        <v>18</v>
      </c>
      <c r="E307" s="63">
        <v>2.5238360000000002</v>
      </c>
      <c r="F307" s="63">
        <v>2.6028880000000001</v>
      </c>
      <c r="G307" s="63">
        <v>7.9052399999999995E-2</v>
      </c>
      <c r="H307" s="63">
        <v>40.04</v>
      </c>
      <c r="I307" s="63">
        <v>-6.5835099999999994E-2</v>
      </c>
      <c r="J307" s="63">
        <v>1.9765600000000001E-2</v>
      </c>
      <c r="K307" s="63">
        <v>7.9052399999999995E-2</v>
      </c>
      <c r="L307" s="63">
        <v>0.1383393</v>
      </c>
      <c r="M307" s="63">
        <v>0.22394</v>
      </c>
      <c r="N307" s="63">
        <v>66823</v>
      </c>
      <c r="O307">
        <v>0.1130564</v>
      </c>
      <c r="P307" s="63">
        <v>12</v>
      </c>
      <c r="Q307" s="63">
        <v>1.2781749580960001E-2</v>
      </c>
      <c r="R307" s="63"/>
    </row>
    <row r="308" spans="1:18">
      <c r="A308" s="63" t="s">
        <v>61</v>
      </c>
      <c r="B308" s="63" t="s">
        <v>44</v>
      </c>
      <c r="C308" s="63" t="s">
        <v>57</v>
      </c>
      <c r="D308" s="63">
        <v>19</v>
      </c>
      <c r="E308" s="63">
        <v>2.7131539999999998</v>
      </c>
      <c r="F308" s="63">
        <v>2.6483850000000002</v>
      </c>
      <c r="G308" s="63">
        <v>-6.4768300000000001E-2</v>
      </c>
      <c r="H308" s="63">
        <v>37.68</v>
      </c>
      <c r="I308" s="63">
        <v>-0.20965590000000001</v>
      </c>
      <c r="J308" s="63">
        <v>-0.1240551</v>
      </c>
      <c r="K308" s="63">
        <v>-6.4768300000000001E-2</v>
      </c>
      <c r="L308" s="63">
        <v>-5.4815000000000003E-3</v>
      </c>
      <c r="M308" s="63">
        <v>8.0119300000000004E-2</v>
      </c>
      <c r="N308" s="63">
        <v>66823</v>
      </c>
      <c r="O308">
        <v>0.1130564</v>
      </c>
      <c r="P308" s="63">
        <v>12</v>
      </c>
      <c r="Q308" s="63">
        <v>1.2781749580960001E-2</v>
      </c>
      <c r="R308" s="63"/>
    </row>
    <row r="309" spans="1:18">
      <c r="A309" s="63" t="s">
        <v>61</v>
      </c>
      <c r="B309" s="63" t="s">
        <v>44</v>
      </c>
      <c r="C309" s="63" t="s">
        <v>57</v>
      </c>
      <c r="D309" s="63">
        <v>20</v>
      </c>
      <c r="E309" s="63">
        <v>2.6082190000000001</v>
      </c>
      <c r="F309" s="63">
        <v>2.4930500000000002</v>
      </c>
      <c r="G309" s="63">
        <v>-0.1151683</v>
      </c>
      <c r="H309" s="63">
        <v>35.880000000000003</v>
      </c>
      <c r="I309" s="63">
        <v>-0.26005590000000001</v>
      </c>
      <c r="J309" s="63">
        <v>-0.1744552</v>
      </c>
      <c r="K309" s="63">
        <v>-0.1151683</v>
      </c>
      <c r="L309" s="63">
        <v>-5.5881500000000001E-2</v>
      </c>
      <c r="M309" s="63">
        <v>2.9719300000000001E-2</v>
      </c>
      <c r="N309" s="63">
        <v>66823</v>
      </c>
      <c r="O309">
        <v>0.1130564</v>
      </c>
      <c r="P309" s="63">
        <v>12</v>
      </c>
      <c r="Q309" s="63">
        <v>1.2781749580960001E-2</v>
      </c>
      <c r="R309" s="63"/>
    </row>
    <row r="310" spans="1:18">
      <c r="A310" s="63" t="s">
        <v>61</v>
      </c>
      <c r="B310" s="63" t="s">
        <v>44</v>
      </c>
      <c r="C310" s="63" t="s">
        <v>57</v>
      </c>
      <c r="D310" s="63">
        <v>21</v>
      </c>
      <c r="E310" s="63">
        <v>2.502748</v>
      </c>
      <c r="F310" s="63">
        <v>2.354889</v>
      </c>
      <c r="G310" s="63">
        <v>-0.14785860000000001</v>
      </c>
      <c r="H310" s="63">
        <v>34.56</v>
      </c>
      <c r="I310" s="63">
        <v>-0.29274620000000001</v>
      </c>
      <c r="J310" s="63">
        <v>-0.20714550000000001</v>
      </c>
      <c r="K310" s="63">
        <v>-0.14785860000000001</v>
      </c>
      <c r="L310" s="63">
        <v>-8.8571800000000006E-2</v>
      </c>
      <c r="M310" s="63">
        <v>-2.9710000000000001E-3</v>
      </c>
      <c r="N310" s="63">
        <v>66823</v>
      </c>
      <c r="O310">
        <v>0.1130564</v>
      </c>
      <c r="P310" s="63">
        <v>12</v>
      </c>
      <c r="Q310" s="63">
        <v>1.2781749580960001E-2</v>
      </c>
      <c r="R310" s="63"/>
    </row>
    <row r="311" spans="1:18">
      <c r="A311" s="63" t="s">
        <v>61</v>
      </c>
      <c r="B311" s="63" t="s">
        <v>44</v>
      </c>
      <c r="C311" s="63" t="s">
        <v>57</v>
      </c>
      <c r="D311" s="63">
        <v>22</v>
      </c>
      <c r="E311" s="63">
        <v>2.2547079999999999</v>
      </c>
      <c r="F311" s="63">
        <v>2.1064210000000001</v>
      </c>
      <c r="G311" s="63">
        <v>-0.14828659999999999</v>
      </c>
      <c r="H311" s="63">
        <v>33.42</v>
      </c>
      <c r="I311" s="63">
        <v>-0.2931742</v>
      </c>
      <c r="J311" s="63">
        <v>-0.20757339999999999</v>
      </c>
      <c r="K311" s="63">
        <v>-0.14828659999999999</v>
      </c>
      <c r="L311" s="63">
        <v>-8.8999700000000001E-2</v>
      </c>
      <c r="M311" s="63">
        <v>-3.3990000000000001E-3</v>
      </c>
      <c r="N311" s="63">
        <v>66823</v>
      </c>
      <c r="O311">
        <v>0.1130564</v>
      </c>
      <c r="P311" s="63">
        <v>12</v>
      </c>
      <c r="Q311" s="63">
        <v>1.2781749580960001E-2</v>
      </c>
      <c r="R311" s="63"/>
    </row>
    <row r="312" spans="1:18">
      <c r="A312" s="63" t="s">
        <v>61</v>
      </c>
      <c r="B312" s="63" t="s">
        <v>44</v>
      </c>
      <c r="C312" s="63" t="s">
        <v>57</v>
      </c>
      <c r="D312" s="63">
        <v>23</v>
      </c>
      <c r="E312" s="63">
        <v>1.9377960000000001</v>
      </c>
      <c r="F312" s="63">
        <v>1.7976179999999999</v>
      </c>
      <c r="G312" s="63">
        <v>-0.14017840000000001</v>
      </c>
      <c r="H312" s="63">
        <v>32.659999999999997</v>
      </c>
      <c r="I312" s="63">
        <v>-0.28506599999999999</v>
      </c>
      <c r="J312" s="63">
        <v>-0.19946530000000001</v>
      </c>
      <c r="K312" s="63">
        <v>-0.14017840000000001</v>
      </c>
      <c r="L312" s="63">
        <v>-8.0891599999999994E-2</v>
      </c>
      <c r="M312" s="63">
        <v>4.7092000000000002E-3</v>
      </c>
      <c r="N312" s="63">
        <v>66823</v>
      </c>
      <c r="O312">
        <v>0.1130564</v>
      </c>
      <c r="P312" s="63">
        <v>12</v>
      </c>
      <c r="Q312" s="63">
        <v>1.2781749580960001E-2</v>
      </c>
      <c r="R312" s="63"/>
    </row>
    <row r="313" spans="1:18">
      <c r="A313" s="63" t="s">
        <v>61</v>
      </c>
      <c r="B313" s="63" t="s">
        <v>44</v>
      </c>
      <c r="C313" s="63" t="s">
        <v>57</v>
      </c>
      <c r="D313" s="63">
        <v>24</v>
      </c>
      <c r="E313" s="63">
        <v>1.5298099999999999</v>
      </c>
      <c r="F313" s="63">
        <v>1.387718</v>
      </c>
      <c r="G313" s="63">
        <v>-0.14209160000000001</v>
      </c>
      <c r="H313" s="63">
        <v>32.06</v>
      </c>
      <c r="I313" s="63">
        <v>-0.28697919999999999</v>
      </c>
      <c r="J313" s="63">
        <v>-0.20137849999999999</v>
      </c>
      <c r="K313" s="63">
        <v>-0.14209160000000001</v>
      </c>
      <c r="L313" s="63">
        <v>-8.2804799999999998E-2</v>
      </c>
      <c r="M313" s="63">
        <v>2.7959999999999999E-3</v>
      </c>
      <c r="N313" s="63">
        <v>66823</v>
      </c>
      <c r="O313">
        <v>0.1130564</v>
      </c>
      <c r="P313" s="63">
        <v>12</v>
      </c>
      <c r="Q313" s="63">
        <v>1.2781749580960001E-2</v>
      </c>
      <c r="R313" s="63"/>
    </row>
    <row r="314" spans="1:18">
      <c r="A314" s="63" t="s">
        <v>61</v>
      </c>
      <c r="B314" s="63" t="s">
        <v>44</v>
      </c>
      <c r="C314" s="63" t="s">
        <v>63</v>
      </c>
      <c r="D314" s="63">
        <v>1</v>
      </c>
      <c r="E314" s="63">
        <v>1.100895</v>
      </c>
      <c r="F314" s="63">
        <v>0.95599100000000004</v>
      </c>
      <c r="G314" s="63">
        <v>-0.1449038</v>
      </c>
      <c r="H314" s="63">
        <v>39.176499999999997</v>
      </c>
      <c r="I314" s="63">
        <v>-0.28979139999999998</v>
      </c>
      <c r="J314" s="63">
        <v>-0.2041906</v>
      </c>
      <c r="K314" s="63">
        <v>-0.1449038</v>
      </c>
      <c r="L314" s="63">
        <v>-8.5616899999999996E-2</v>
      </c>
      <c r="M314" s="63">
        <v>-1.6200000000000001E-5</v>
      </c>
      <c r="N314" s="63">
        <v>66823</v>
      </c>
      <c r="O314">
        <v>0.1130564</v>
      </c>
      <c r="P314" s="63">
        <v>1</v>
      </c>
      <c r="Q314" s="63">
        <v>1.2781749580960001E-2</v>
      </c>
      <c r="R314" s="63"/>
    </row>
    <row r="315" spans="1:18">
      <c r="A315" s="63" t="s">
        <v>61</v>
      </c>
      <c r="B315" s="63" t="s">
        <v>44</v>
      </c>
      <c r="C315" s="63" t="s">
        <v>63</v>
      </c>
      <c r="D315" s="63">
        <v>2</v>
      </c>
      <c r="E315" s="63">
        <v>1.032575</v>
      </c>
      <c r="F315" s="63">
        <v>0.87175939999999996</v>
      </c>
      <c r="G315" s="63">
        <v>-0.16081580000000001</v>
      </c>
      <c r="H315" s="63">
        <v>38.7774</v>
      </c>
      <c r="I315" s="63">
        <v>-0.30570340000000001</v>
      </c>
      <c r="J315" s="63">
        <v>-0.22010270000000001</v>
      </c>
      <c r="K315" s="63">
        <v>-0.16081580000000001</v>
      </c>
      <c r="L315" s="63">
        <v>-0.10152899999999999</v>
      </c>
      <c r="M315" s="63">
        <v>-1.59282E-2</v>
      </c>
      <c r="N315" s="63">
        <v>66823</v>
      </c>
      <c r="O315">
        <v>0.1130564</v>
      </c>
      <c r="P315" s="63">
        <v>1</v>
      </c>
      <c r="Q315" s="63">
        <v>1.2781749580960001E-2</v>
      </c>
      <c r="R315" s="63"/>
    </row>
    <row r="316" spans="1:18">
      <c r="A316" s="63" t="s">
        <v>61</v>
      </c>
      <c r="B316" s="63" t="s">
        <v>44</v>
      </c>
      <c r="C316" s="63" t="s">
        <v>63</v>
      </c>
      <c r="D316" s="63">
        <v>3</v>
      </c>
      <c r="E316" s="63">
        <v>1.0303979999999999</v>
      </c>
      <c r="F316" s="63">
        <v>0.87400180000000005</v>
      </c>
      <c r="G316" s="63">
        <v>-0.15639639999999999</v>
      </c>
      <c r="H316" s="63">
        <v>38.437399999999997</v>
      </c>
      <c r="I316" s="63">
        <v>-0.301284</v>
      </c>
      <c r="J316" s="63">
        <v>-0.21568329999999999</v>
      </c>
      <c r="K316" s="63">
        <v>-0.15639639999999999</v>
      </c>
      <c r="L316" s="63">
        <v>-9.7109600000000004E-2</v>
      </c>
      <c r="M316" s="63">
        <v>-1.1508900000000001E-2</v>
      </c>
      <c r="N316" s="63">
        <v>66823</v>
      </c>
      <c r="O316">
        <v>0.1130564</v>
      </c>
      <c r="P316" s="63">
        <v>1</v>
      </c>
      <c r="Q316" s="63">
        <v>1.2781749580960001E-2</v>
      </c>
      <c r="R316" s="63"/>
    </row>
    <row r="317" spans="1:18">
      <c r="A317" s="63" t="s">
        <v>61</v>
      </c>
      <c r="B317" s="63" t="s">
        <v>44</v>
      </c>
      <c r="C317" s="63" t="s">
        <v>63</v>
      </c>
      <c r="D317" s="63">
        <v>4</v>
      </c>
      <c r="E317" s="63">
        <v>1.048705</v>
      </c>
      <c r="F317" s="63">
        <v>0.89085499999999995</v>
      </c>
      <c r="G317" s="63">
        <v>-0.1578503</v>
      </c>
      <c r="H317" s="63">
        <v>38.033000000000001</v>
      </c>
      <c r="I317" s="63">
        <v>-0.3027379</v>
      </c>
      <c r="J317" s="63">
        <v>-0.2171371</v>
      </c>
      <c r="K317" s="63">
        <v>-0.1578503</v>
      </c>
      <c r="L317" s="63">
        <v>-9.8563399999999995E-2</v>
      </c>
      <c r="M317" s="63">
        <v>-1.2962700000000001E-2</v>
      </c>
      <c r="N317" s="63">
        <v>66823</v>
      </c>
      <c r="O317">
        <v>0.1130564</v>
      </c>
      <c r="P317" s="63">
        <v>1</v>
      </c>
      <c r="Q317" s="63">
        <v>1.2781749580960001E-2</v>
      </c>
      <c r="R317" s="63"/>
    </row>
    <row r="318" spans="1:18">
      <c r="A318" s="63" t="s">
        <v>61</v>
      </c>
      <c r="B318" s="63" t="s">
        <v>44</v>
      </c>
      <c r="C318" s="63" t="s">
        <v>63</v>
      </c>
      <c r="D318" s="63">
        <v>5</v>
      </c>
      <c r="E318" s="63">
        <v>1.089858</v>
      </c>
      <c r="F318" s="63">
        <v>0.93276510000000001</v>
      </c>
      <c r="G318" s="63">
        <v>-0.1570928</v>
      </c>
      <c r="H318" s="63">
        <v>37.701700000000002</v>
      </c>
      <c r="I318" s="63">
        <v>-0.30198039999999998</v>
      </c>
      <c r="J318" s="63">
        <v>-0.21637960000000001</v>
      </c>
      <c r="K318" s="63">
        <v>-0.1570928</v>
      </c>
      <c r="L318" s="63">
        <v>-9.7806000000000004E-2</v>
      </c>
      <c r="M318" s="63">
        <v>-1.2205199999999999E-2</v>
      </c>
      <c r="N318" s="63">
        <v>66823</v>
      </c>
      <c r="O318">
        <v>0.1130564</v>
      </c>
      <c r="P318" s="63">
        <v>1</v>
      </c>
      <c r="Q318" s="63">
        <v>1.2781749580960001E-2</v>
      </c>
      <c r="R318" s="63"/>
    </row>
    <row r="319" spans="1:18">
      <c r="A319" s="63" t="s">
        <v>61</v>
      </c>
      <c r="B319" s="63" t="s">
        <v>44</v>
      </c>
      <c r="C319" s="63" t="s">
        <v>63</v>
      </c>
      <c r="D319" s="63">
        <v>6</v>
      </c>
      <c r="E319" s="63">
        <v>1.259644</v>
      </c>
      <c r="F319" s="63">
        <v>1.0244059999999999</v>
      </c>
      <c r="G319" s="63">
        <v>-0.23523769999999999</v>
      </c>
      <c r="H319" s="63">
        <v>37.432200000000002</v>
      </c>
      <c r="I319" s="63">
        <v>-0.3801253</v>
      </c>
      <c r="J319" s="63">
        <v>-0.29452460000000003</v>
      </c>
      <c r="K319" s="63">
        <v>-0.23523769999999999</v>
      </c>
      <c r="L319" s="63">
        <v>-0.17595089999999999</v>
      </c>
      <c r="M319" s="63">
        <v>-9.0350100000000003E-2</v>
      </c>
      <c r="N319" s="63">
        <v>66823</v>
      </c>
      <c r="O319">
        <v>0.1130564</v>
      </c>
      <c r="P319" s="63">
        <v>1</v>
      </c>
      <c r="Q319" s="63">
        <v>1.2781749580960001E-2</v>
      </c>
      <c r="R319" s="63"/>
    </row>
    <row r="320" spans="1:18">
      <c r="A320" s="63" t="s">
        <v>61</v>
      </c>
      <c r="B320" s="63" t="s">
        <v>44</v>
      </c>
      <c r="C320" s="63" t="s">
        <v>63</v>
      </c>
      <c r="D320" s="63">
        <v>7</v>
      </c>
      <c r="E320" s="63">
        <v>1.6197980000000001</v>
      </c>
      <c r="F320" s="63">
        <v>1.4206209999999999</v>
      </c>
      <c r="G320" s="63">
        <v>-0.19917679999999999</v>
      </c>
      <c r="H320" s="63">
        <v>37.316499999999998</v>
      </c>
      <c r="I320" s="63">
        <v>-0.34406439999999999</v>
      </c>
      <c r="J320" s="63">
        <v>-0.25846360000000002</v>
      </c>
      <c r="K320" s="63">
        <v>-0.19917679999999999</v>
      </c>
      <c r="L320" s="63">
        <v>-0.13988999999999999</v>
      </c>
      <c r="M320" s="63">
        <v>-5.4289200000000003E-2</v>
      </c>
      <c r="N320" s="63">
        <v>66823</v>
      </c>
      <c r="O320">
        <v>0.1130564</v>
      </c>
      <c r="P320" s="63">
        <v>1</v>
      </c>
      <c r="Q320" s="63">
        <v>1.2781749580960001E-2</v>
      </c>
      <c r="R320" s="63"/>
    </row>
    <row r="321" spans="1:18">
      <c r="A321" s="63" t="s">
        <v>61</v>
      </c>
      <c r="B321" s="63" t="s">
        <v>44</v>
      </c>
      <c r="C321" s="63" t="s">
        <v>63</v>
      </c>
      <c r="D321" s="63">
        <v>8</v>
      </c>
      <c r="E321" s="63">
        <v>1.838722</v>
      </c>
      <c r="F321" s="63">
        <v>1.7547699999999999</v>
      </c>
      <c r="G321" s="63">
        <v>-8.3951799999999993E-2</v>
      </c>
      <c r="H321" s="63">
        <v>37.466099999999997</v>
      </c>
      <c r="I321" s="63">
        <v>-0.2288394</v>
      </c>
      <c r="J321" s="63">
        <v>-0.1432387</v>
      </c>
      <c r="K321" s="63">
        <v>-8.3951799999999993E-2</v>
      </c>
      <c r="L321" s="63">
        <v>-2.4664999999999999E-2</v>
      </c>
      <c r="M321" s="63">
        <v>6.0935799999999998E-2</v>
      </c>
      <c r="N321" s="63">
        <v>66823</v>
      </c>
      <c r="O321">
        <v>0.1130564</v>
      </c>
      <c r="P321" s="63">
        <v>1</v>
      </c>
      <c r="Q321" s="63">
        <v>1.2781749580960001E-2</v>
      </c>
      <c r="R321" s="63"/>
    </row>
    <row r="322" spans="1:18">
      <c r="A322" s="63" t="s">
        <v>61</v>
      </c>
      <c r="B322" s="63" t="s">
        <v>44</v>
      </c>
      <c r="C322" s="63" t="s">
        <v>63</v>
      </c>
      <c r="D322" s="63">
        <v>9</v>
      </c>
      <c r="E322" s="63">
        <v>1.733333</v>
      </c>
      <c r="F322" s="63">
        <v>1.8066660000000001</v>
      </c>
      <c r="G322" s="63">
        <v>7.3333599999999999E-2</v>
      </c>
      <c r="H322" s="63">
        <v>39.312199999999997</v>
      </c>
      <c r="I322" s="63">
        <v>-7.1554000000000006E-2</v>
      </c>
      <c r="J322" s="63">
        <v>1.40468E-2</v>
      </c>
      <c r="K322" s="63">
        <v>7.3333599999999999E-2</v>
      </c>
      <c r="L322" s="63">
        <v>0.1326205</v>
      </c>
      <c r="M322" s="63">
        <v>0.2182212</v>
      </c>
      <c r="N322" s="63">
        <v>66823</v>
      </c>
      <c r="O322">
        <v>0.1130564</v>
      </c>
      <c r="P322" s="63">
        <v>1</v>
      </c>
      <c r="Q322" s="63">
        <v>1.2781749580960001E-2</v>
      </c>
      <c r="R322" s="63"/>
    </row>
    <row r="323" spans="1:18">
      <c r="A323" s="63" t="s">
        <v>61</v>
      </c>
      <c r="B323" s="63" t="s">
        <v>44</v>
      </c>
      <c r="C323" s="63" t="s">
        <v>63</v>
      </c>
      <c r="D323" s="63">
        <v>10</v>
      </c>
      <c r="E323" s="63">
        <v>1.685073</v>
      </c>
      <c r="F323" s="63">
        <v>1.761317</v>
      </c>
      <c r="G323" s="63">
        <v>7.62438E-2</v>
      </c>
      <c r="H323" s="63">
        <v>42.444299999999998</v>
      </c>
      <c r="I323" s="63">
        <v>-6.8643800000000005E-2</v>
      </c>
      <c r="J323" s="63">
        <v>1.69569E-2</v>
      </c>
      <c r="K323" s="63">
        <v>7.62438E-2</v>
      </c>
      <c r="L323" s="63">
        <v>0.1355306</v>
      </c>
      <c r="M323" s="63">
        <v>0.22113140000000001</v>
      </c>
      <c r="N323" s="63">
        <v>66823</v>
      </c>
      <c r="O323">
        <v>0.1130564</v>
      </c>
      <c r="P323" s="63">
        <v>1</v>
      </c>
      <c r="Q323" s="63">
        <v>1.2781749580960001E-2</v>
      </c>
      <c r="R323" s="63"/>
    </row>
    <row r="324" spans="1:18">
      <c r="A324" s="63" t="s">
        <v>61</v>
      </c>
      <c r="B324" s="63" t="s">
        <v>44</v>
      </c>
      <c r="C324" s="63" t="s">
        <v>63</v>
      </c>
      <c r="D324" s="63">
        <v>11</v>
      </c>
      <c r="E324" s="63">
        <v>1.583691</v>
      </c>
      <c r="F324" s="63">
        <v>1.7383010000000001</v>
      </c>
      <c r="G324" s="63">
        <v>0.15461030000000001</v>
      </c>
      <c r="H324" s="63">
        <v>45.4574</v>
      </c>
      <c r="I324" s="63">
        <v>9.7227000000000008E-3</v>
      </c>
      <c r="J324" s="63">
        <v>9.5323400000000003E-2</v>
      </c>
      <c r="K324" s="63">
        <v>0.15461030000000001</v>
      </c>
      <c r="L324" s="63">
        <v>0.21389710000000001</v>
      </c>
      <c r="M324" s="63">
        <v>0.29949789999999998</v>
      </c>
      <c r="N324" s="63">
        <v>66823</v>
      </c>
      <c r="O324">
        <v>0.1130564</v>
      </c>
      <c r="P324" s="63">
        <v>1</v>
      </c>
      <c r="Q324" s="63">
        <v>1.2781749580960001E-2</v>
      </c>
      <c r="R324" s="63"/>
    </row>
    <row r="325" spans="1:18">
      <c r="A325" s="63" t="s">
        <v>61</v>
      </c>
      <c r="B325" s="63" t="s">
        <v>44</v>
      </c>
      <c r="C325" s="63" t="s">
        <v>63</v>
      </c>
      <c r="D325" s="63">
        <v>12</v>
      </c>
      <c r="E325" s="63">
        <v>1.5340689999999999</v>
      </c>
      <c r="F325" s="63">
        <v>1.6698310000000001</v>
      </c>
      <c r="G325" s="63">
        <v>0.13576170000000001</v>
      </c>
      <c r="H325" s="63">
        <v>47.995699999999999</v>
      </c>
      <c r="I325" s="63">
        <v>-9.1258999999999993E-3</v>
      </c>
      <c r="J325" s="63">
        <v>7.6474899999999998E-2</v>
      </c>
      <c r="K325" s="63">
        <v>0.13576170000000001</v>
      </c>
      <c r="L325" s="63">
        <v>0.19504859999999999</v>
      </c>
      <c r="M325" s="63">
        <v>0.28064929999999999</v>
      </c>
      <c r="N325" s="63">
        <v>66823</v>
      </c>
      <c r="O325">
        <v>0.1130564</v>
      </c>
      <c r="P325" s="63">
        <v>1</v>
      </c>
      <c r="Q325" s="63">
        <v>1.2781749580960001E-2</v>
      </c>
      <c r="R325" s="63"/>
    </row>
    <row r="326" spans="1:18">
      <c r="A326" s="63" t="s">
        <v>61</v>
      </c>
      <c r="B326" s="63" t="s">
        <v>44</v>
      </c>
      <c r="C326" s="63" t="s">
        <v>63</v>
      </c>
      <c r="D326" s="63">
        <v>13</v>
      </c>
      <c r="E326" s="63">
        <v>1.384763</v>
      </c>
      <c r="F326" s="63">
        <v>1.635926</v>
      </c>
      <c r="G326" s="63">
        <v>0.25116240000000001</v>
      </c>
      <c r="H326" s="63">
        <v>49.951300000000003</v>
      </c>
      <c r="I326" s="63">
        <v>0.1062748</v>
      </c>
      <c r="J326" s="63">
        <v>0.19187560000000001</v>
      </c>
      <c r="K326" s="63">
        <v>0.25116240000000001</v>
      </c>
      <c r="L326" s="63">
        <v>0.31044919999999998</v>
      </c>
      <c r="M326" s="63">
        <v>0.39605000000000001</v>
      </c>
      <c r="N326" s="63">
        <v>66823</v>
      </c>
      <c r="O326">
        <v>0.1130564</v>
      </c>
      <c r="P326" s="63">
        <v>1</v>
      </c>
      <c r="Q326" s="63">
        <v>1.2781749580960001E-2</v>
      </c>
      <c r="R326" s="63"/>
    </row>
    <row r="327" spans="1:18">
      <c r="A327" s="63" t="s">
        <v>61</v>
      </c>
      <c r="B327" s="63" t="s">
        <v>44</v>
      </c>
      <c r="C327" s="63" t="s">
        <v>63</v>
      </c>
      <c r="D327" s="63">
        <v>14</v>
      </c>
      <c r="E327" s="63">
        <v>1.2522150000000001</v>
      </c>
      <c r="F327" s="63">
        <v>1.541911</v>
      </c>
      <c r="G327" s="63">
        <v>0.2896956</v>
      </c>
      <c r="H327" s="63">
        <v>51.456499999999998</v>
      </c>
      <c r="I327" s="63">
        <v>0.14480799999999999</v>
      </c>
      <c r="J327" s="63">
        <v>0.2304088</v>
      </c>
      <c r="K327" s="63">
        <v>0.2896956</v>
      </c>
      <c r="L327" s="63">
        <v>0.34898249999999997</v>
      </c>
      <c r="M327" s="63">
        <v>0.4345832</v>
      </c>
      <c r="N327" s="63">
        <v>66823</v>
      </c>
      <c r="O327">
        <v>0.1130564</v>
      </c>
      <c r="P327" s="63">
        <v>1</v>
      </c>
      <c r="Q327" s="63">
        <v>1.2781749580960001E-2</v>
      </c>
      <c r="R327" s="63"/>
    </row>
    <row r="328" spans="1:18">
      <c r="A328" s="63" t="s">
        <v>61</v>
      </c>
      <c r="B328" s="63" t="s">
        <v>44</v>
      </c>
      <c r="C328" s="63" t="s">
        <v>63</v>
      </c>
      <c r="D328" s="63">
        <v>15</v>
      </c>
      <c r="E328" s="63">
        <v>1.224024</v>
      </c>
      <c r="F328" s="63">
        <v>1.4791339999999999</v>
      </c>
      <c r="G328" s="63">
        <v>0.25511</v>
      </c>
      <c r="H328" s="63">
        <v>52.32</v>
      </c>
      <c r="I328" s="63">
        <v>0.1102224</v>
      </c>
      <c r="J328" s="63">
        <v>0.1958232</v>
      </c>
      <c r="K328" s="63">
        <v>0.25511</v>
      </c>
      <c r="L328" s="63">
        <v>0.31439689999999998</v>
      </c>
      <c r="M328" s="63">
        <v>0.39999760000000001</v>
      </c>
      <c r="N328" s="63">
        <v>66823</v>
      </c>
      <c r="O328">
        <v>0.1130564</v>
      </c>
      <c r="P328" s="63">
        <v>1</v>
      </c>
      <c r="Q328" s="63">
        <v>1.2781749580960001E-2</v>
      </c>
      <c r="R328" s="63"/>
    </row>
    <row r="329" spans="1:18">
      <c r="A329" s="63" t="s">
        <v>61</v>
      </c>
      <c r="B329" s="63" t="s">
        <v>44</v>
      </c>
      <c r="C329" s="63" t="s">
        <v>63</v>
      </c>
      <c r="D329" s="63">
        <v>16</v>
      </c>
      <c r="E329" s="63">
        <v>1.276737</v>
      </c>
      <c r="F329" s="63">
        <v>1.494251</v>
      </c>
      <c r="G329" s="63">
        <v>0.21751329999999999</v>
      </c>
      <c r="H329" s="63">
        <v>52.1417</v>
      </c>
      <c r="I329" s="63">
        <v>7.2625700000000001E-2</v>
      </c>
      <c r="J329" s="63">
        <v>0.15822649999999999</v>
      </c>
      <c r="K329" s="63">
        <v>0.21751329999999999</v>
      </c>
      <c r="L329" s="63">
        <v>0.2768002</v>
      </c>
      <c r="M329" s="63">
        <v>0.36240090000000003</v>
      </c>
      <c r="N329" s="63">
        <v>66823</v>
      </c>
      <c r="O329">
        <v>0.1130564</v>
      </c>
      <c r="P329" s="63">
        <v>1</v>
      </c>
      <c r="Q329" s="63">
        <v>1.2781749580960001E-2</v>
      </c>
      <c r="R329" s="63"/>
    </row>
    <row r="330" spans="1:18">
      <c r="A330" s="63" t="s">
        <v>61</v>
      </c>
      <c r="B330" s="63" t="s">
        <v>44</v>
      </c>
      <c r="C330" s="63" t="s">
        <v>63</v>
      </c>
      <c r="D330" s="63">
        <v>17</v>
      </c>
      <c r="E330" s="63">
        <v>1.4219219999999999</v>
      </c>
      <c r="F330" s="63">
        <v>1.6077399999999999</v>
      </c>
      <c r="G330" s="63">
        <v>0.18581739999999999</v>
      </c>
      <c r="H330" s="63">
        <v>50.366100000000003</v>
      </c>
      <c r="I330" s="63">
        <v>4.0929800000000002E-2</v>
      </c>
      <c r="J330" s="63">
        <v>0.12653049999999999</v>
      </c>
      <c r="K330" s="63">
        <v>0.18581739999999999</v>
      </c>
      <c r="L330" s="63">
        <v>0.24510419999999999</v>
      </c>
      <c r="M330" s="63">
        <v>0.33070500000000003</v>
      </c>
      <c r="N330" s="63">
        <v>66823</v>
      </c>
      <c r="O330">
        <v>0.1130564</v>
      </c>
      <c r="P330" s="63">
        <v>1</v>
      </c>
      <c r="Q330" s="63">
        <v>1.2781749580960001E-2</v>
      </c>
      <c r="R330" s="63"/>
    </row>
    <row r="331" spans="1:18">
      <c r="A331" s="63" t="s">
        <v>61</v>
      </c>
      <c r="B331" s="63" t="s">
        <v>44</v>
      </c>
      <c r="C331" s="63" t="s">
        <v>63</v>
      </c>
      <c r="D331" s="63">
        <v>18</v>
      </c>
      <c r="E331" s="63">
        <v>1.8491089999999999</v>
      </c>
      <c r="F331" s="63">
        <v>1.928161</v>
      </c>
      <c r="G331" s="63">
        <v>7.9052700000000004E-2</v>
      </c>
      <c r="H331" s="63">
        <v>47.292999999999999</v>
      </c>
      <c r="I331" s="63">
        <v>-6.5834900000000002E-2</v>
      </c>
      <c r="J331" s="63">
        <v>1.9765899999999999E-2</v>
      </c>
      <c r="K331" s="63">
        <v>7.9052700000000004E-2</v>
      </c>
      <c r="L331" s="63">
        <v>0.1383395</v>
      </c>
      <c r="M331" s="63">
        <v>0.22394030000000001</v>
      </c>
      <c r="N331" s="63">
        <v>66823</v>
      </c>
      <c r="O331">
        <v>0.1130564</v>
      </c>
      <c r="P331" s="63">
        <v>1</v>
      </c>
      <c r="Q331" s="63">
        <v>1.2781749580960001E-2</v>
      </c>
      <c r="R331" s="63"/>
    </row>
    <row r="332" spans="1:18">
      <c r="A332" s="63" t="s">
        <v>61</v>
      </c>
      <c r="B332" s="63" t="s">
        <v>44</v>
      </c>
      <c r="C332" s="63" t="s">
        <v>63</v>
      </c>
      <c r="D332" s="63">
        <v>19</v>
      </c>
      <c r="E332" s="63">
        <v>2.1055160000000002</v>
      </c>
      <c r="F332" s="63">
        <v>2.0407470000000001</v>
      </c>
      <c r="G332" s="63">
        <v>-6.4768300000000001E-2</v>
      </c>
      <c r="H332" s="63">
        <v>44.910400000000003</v>
      </c>
      <c r="I332" s="63">
        <v>-0.20965590000000001</v>
      </c>
      <c r="J332" s="63">
        <v>-0.1240551</v>
      </c>
      <c r="K332" s="63">
        <v>-6.4768300000000001E-2</v>
      </c>
      <c r="L332" s="63">
        <v>-5.4815000000000003E-3</v>
      </c>
      <c r="M332" s="63">
        <v>8.0119300000000004E-2</v>
      </c>
      <c r="N332" s="63">
        <v>66823</v>
      </c>
      <c r="O332">
        <v>0.1130564</v>
      </c>
      <c r="P332" s="63">
        <v>1</v>
      </c>
      <c r="Q332" s="63">
        <v>1.2781749580960001E-2</v>
      </c>
      <c r="R332" s="63"/>
    </row>
    <row r="333" spans="1:18">
      <c r="A333" s="63" t="s">
        <v>61</v>
      </c>
      <c r="B333" s="63" t="s">
        <v>44</v>
      </c>
      <c r="C333" s="63" t="s">
        <v>63</v>
      </c>
      <c r="D333" s="63">
        <v>20</v>
      </c>
      <c r="E333" s="63">
        <v>2.0982820000000002</v>
      </c>
      <c r="F333" s="63">
        <v>1.983114</v>
      </c>
      <c r="G333" s="63">
        <v>-0.1151681</v>
      </c>
      <c r="H333" s="63">
        <v>43.28</v>
      </c>
      <c r="I333" s="63">
        <v>-0.2600557</v>
      </c>
      <c r="J333" s="63">
        <v>-0.1744549</v>
      </c>
      <c r="K333" s="63">
        <v>-0.1151681</v>
      </c>
      <c r="L333" s="63">
        <v>-5.5881300000000002E-2</v>
      </c>
      <c r="M333" s="63">
        <v>2.9719499999999999E-2</v>
      </c>
      <c r="N333" s="63">
        <v>66823</v>
      </c>
      <c r="O333">
        <v>0.1130564</v>
      </c>
      <c r="P333" s="63">
        <v>1</v>
      </c>
      <c r="Q333" s="63">
        <v>1.2781749580960001E-2</v>
      </c>
      <c r="R333" s="63"/>
    </row>
    <row r="334" spans="1:18">
      <c r="A334" s="63" t="s">
        <v>61</v>
      </c>
      <c r="B334" s="63" t="s">
        <v>44</v>
      </c>
      <c r="C334" s="63" t="s">
        <v>63</v>
      </c>
      <c r="D334" s="63">
        <v>21</v>
      </c>
      <c r="E334" s="63">
        <v>2.0578509999999999</v>
      </c>
      <c r="F334" s="63">
        <v>1.9099930000000001</v>
      </c>
      <c r="G334" s="63">
        <v>-0.14785870000000001</v>
      </c>
      <c r="H334" s="63">
        <v>42.018300000000004</v>
      </c>
      <c r="I334" s="63">
        <v>-0.29274630000000001</v>
      </c>
      <c r="J334" s="63">
        <v>-0.20714560000000001</v>
      </c>
      <c r="K334" s="63">
        <v>-0.14785870000000001</v>
      </c>
      <c r="L334" s="63">
        <v>-8.8571899999999995E-2</v>
      </c>
      <c r="M334" s="63">
        <v>-2.9711E-3</v>
      </c>
      <c r="N334" s="63">
        <v>66823</v>
      </c>
      <c r="O334">
        <v>0.1130564</v>
      </c>
      <c r="P334" s="63">
        <v>1</v>
      </c>
      <c r="Q334" s="63">
        <v>1.2781749580960001E-2</v>
      </c>
      <c r="R334" s="63"/>
    </row>
    <row r="335" spans="1:18">
      <c r="A335" s="63" t="s">
        <v>61</v>
      </c>
      <c r="B335" s="63" t="s">
        <v>44</v>
      </c>
      <c r="C335" s="63" t="s">
        <v>63</v>
      </c>
      <c r="D335" s="63">
        <v>22</v>
      </c>
      <c r="E335" s="63">
        <v>1.867675</v>
      </c>
      <c r="F335" s="63">
        <v>1.7193879999999999</v>
      </c>
      <c r="G335" s="63">
        <v>-0.14828659999999999</v>
      </c>
      <c r="H335" s="63">
        <v>41.0304</v>
      </c>
      <c r="I335" s="63">
        <v>-0.2931742</v>
      </c>
      <c r="J335" s="63">
        <v>-0.20757339999999999</v>
      </c>
      <c r="K335" s="63">
        <v>-0.14828659999999999</v>
      </c>
      <c r="L335" s="63">
        <v>-8.8999700000000001E-2</v>
      </c>
      <c r="M335" s="63">
        <v>-3.3990000000000001E-3</v>
      </c>
      <c r="N335" s="63">
        <v>66823</v>
      </c>
      <c r="O335">
        <v>0.1130564</v>
      </c>
      <c r="P335" s="63">
        <v>1</v>
      </c>
      <c r="Q335" s="63">
        <v>1.2781749580960001E-2</v>
      </c>
      <c r="R335" s="63"/>
    </row>
    <row r="336" spans="1:18">
      <c r="A336" s="63" t="s">
        <v>61</v>
      </c>
      <c r="B336" s="63" t="s">
        <v>44</v>
      </c>
      <c r="C336" s="63" t="s">
        <v>63</v>
      </c>
      <c r="D336" s="63">
        <v>23</v>
      </c>
      <c r="E336" s="63">
        <v>1.6083769999999999</v>
      </c>
      <c r="F336" s="63">
        <v>1.468199</v>
      </c>
      <c r="G336" s="63">
        <v>-0.14017840000000001</v>
      </c>
      <c r="H336" s="63">
        <v>40.253</v>
      </c>
      <c r="I336" s="63">
        <v>-0.28506599999999999</v>
      </c>
      <c r="J336" s="63">
        <v>-0.19946530000000001</v>
      </c>
      <c r="K336" s="63">
        <v>-0.14017840000000001</v>
      </c>
      <c r="L336" s="63">
        <v>-8.0891599999999994E-2</v>
      </c>
      <c r="M336" s="63">
        <v>4.7092000000000002E-3</v>
      </c>
      <c r="N336" s="63">
        <v>66823</v>
      </c>
      <c r="O336">
        <v>0.1130564</v>
      </c>
      <c r="P336" s="63">
        <v>1</v>
      </c>
      <c r="Q336" s="63">
        <v>1.2781749580960001E-2</v>
      </c>
      <c r="R336" s="63"/>
    </row>
    <row r="337" spans="1:18">
      <c r="A337" s="63" t="s">
        <v>61</v>
      </c>
      <c r="B337" s="63" t="s">
        <v>44</v>
      </c>
      <c r="C337" s="63" t="s">
        <v>63</v>
      </c>
      <c r="D337" s="63">
        <v>24</v>
      </c>
      <c r="E337" s="63">
        <v>1.304765</v>
      </c>
      <c r="F337" s="63">
        <v>1.162674</v>
      </c>
      <c r="G337" s="63">
        <v>-0.14209160000000001</v>
      </c>
      <c r="H337" s="63">
        <v>39.626100000000001</v>
      </c>
      <c r="I337" s="63">
        <v>-0.28697919999999999</v>
      </c>
      <c r="J337" s="63">
        <v>-0.20137849999999999</v>
      </c>
      <c r="K337" s="63">
        <v>-0.14209160000000001</v>
      </c>
      <c r="L337" s="63">
        <v>-8.2804799999999998E-2</v>
      </c>
      <c r="M337" s="63">
        <v>2.7959999999999999E-3</v>
      </c>
      <c r="N337" s="63">
        <v>66823</v>
      </c>
      <c r="O337">
        <v>0.1130564</v>
      </c>
      <c r="P337" s="63">
        <v>1</v>
      </c>
      <c r="Q337" s="63">
        <v>1.2781749580960001E-2</v>
      </c>
      <c r="R337" s="63"/>
    </row>
    <row r="338" spans="1:18">
      <c r="A338" s="63" t="s">
        <v>61</v>
      </c>
      <c r="B338" s="63" t="s">
        <v>44</v>
      </c>
      <c r="C338" s="63" t="s">
        <v>64</v>
      </c>
      <c r="D338" s="63">
        <v>1</v>
      </c>
      <c r="E338" s="63">
        <v>1.012497</v>
      </c>
      <c r="F338" s="63">
        <v>0.86759319999999995</v>
      </c>
      <c r="G338" s="63">
        <v>-0.1449037</v>
      </c>
      <c r="H338" s="63">
        <v>46.244999999999997</v>
      </c>
      <c r="I338" s="63">
        <v>-0.28979129999999997</v>
      </c>
      <c r="J338" s="63">
        <v>-0.2041906</v>
      </c>
      <c r="K338" s="63">
        <v>-0.1449037</v>
      </c>
      <c r="L338" s="63">
        <v>-8.5616899999999996E-2</v>
      </c>
      <c r="M338" s="63">
        <v>-1.6099999999999998E-5</v>
      </c>
      <c r="N338" s="63">
        <v>66823</v>
      </c>
      <c r="O338">
        <v>0.1130564</v>
      </c>
      <c r="P338" s="63">
        <v>2</v>
      </c>
      <c r="Q338" s="63">
        <v>1.2781749580960001E-2</v>
      </c>
      <c r="R338" s="63"/>
    </row>
    <row r="339" spans="1:18">
      <c r="A339" s="63" t="s">
        <v>61</v>
      </c>
      <c r="B339" s="63" t="s">
        <v>44</v>
      </c>
      <c r="C339" s="63" t="s">
        <v>64</v>
      </c>
      <c r="D339" s="63">
        <v>2</v>
      </c>
      <c r="E339" s="63">
        <v>0.94578589999999996</v>
      </c>
      <c r="F339" s="63">
        <v>0.7849701</v>
      </c>
      <c r="G339" s="63">
        <v>-0.16081580000000001</v>
      </c>
      <c r="H339" s="63">
        <v>45.566000000000003</v>
      </c>
      <c r="I339" s="63">
        <v>-0.30570340000000001</v>
      </c>
      <c r="J339" s="63">
        <v>-0.22010260000000001</v>
      </c>
      <c r="K339" s="63">
        <v>-0.16081580000000001</v>
      </c>
      <c r="L339" s="63">
        <v>-0.10152890000000001</v>
      </c>
      <c r="M339" s="63">
        <v>-1.59282E-2</v>
      </c>
      <c r="N339" s="63">
        <v>66823</v>
      </c>
      <c r="O339">
        <v>0.1130564</v>
      </c>
      <c r="P339" s="63">
        <v>2</v>
      </c>
      <c r="Q339" s="63">
        <v>1.2781749580960001E-2</v>
      </c>
      <c r="R339" s="63"/>
    </row>
    <row r="340" spans="1:18">
      <c r="A340" s="63" t="s">
        <v>61</v>
      </c>
      <c r="B340" s="63" t="s">
        <v>44</v>
      </c>
      <c r="C340" s="63" t="s">
        <v>64</v>
      </c>
      <c r="D340" s="63">
        <v>3</v>
      </c>
      <c r="E340" s="63">
        <v>0.93655259999999996</v>
      </c>
      <c r="F340" s="63">
        <v>0.78015619999999997</v>
      </c>
      <c r="G340" s="63">
        <v>-0.15639639999999999</v>
      </c>
      <c r="H340" s="63">
        <v>44.95</v>
      </c>
      <c r="I340" s="63">
        <v>-0.301284</v>
      </c>
      <c r="J340" s="63">
        <v>-0.21568329999999999</v>
      </c>
      <c r="K340" s="63">
        <v>-0.15639639999999999</v>
      </c>
      <c r="L340" s="63">
        <v>-9.7109600000000004E-2</v>
      </c>
      <c r="M340" s="63">
        <v>-1.1508900000000001E-2</v>
      </c>
      <c r="N340" s="63">
        <v>66823</v>
      </c>
      <c r="O340">
        <v>0.1130564</v>
      </c>
      <c r="P340" s="63">
        <v>2</v>
      </c>
      <c r="Q340" s="63">
        <v>1.2781749580960001E-2</v>
      </c>
      <c r="R340" s="63"/>
    </row>
    <row r="341" spans="1:18">
      <c r="A341" s="63" t="s">
        <v>61</v>
      </c>
      <c r="B341" s="63" t="s">
        <v>44</v>
      </c>
      <c r="C341" s="63" t="s">
        <v>64</v>
      </c>
      <c r="D341" s="63">
        <v>4</v>
      </c>
      <c r="E341" s="63">
        <v>0.97759189999999996</v>
      </c>
      <c r="F341" s="63">
        <v>0.81974159999999996</v>
      </c>
      <c r="G341" s="63">
        <v>-0.1578503</v>
      </c>
      <c r="H341" s="63">
        <v>44.389000000000003</v>
      </c>
      <c r="I341" s="63">
        <v>-0.3027379</v>
      </c>
      <c r="J341" s="63">
        <v>-0.2171371</v>
      </c>
      <c r="K341" s="63">
        <v>-0.1578503</v>
      </c>
      <c r="L341" s="63">
        <v>-9.8563399999999995E-2</v>
      </c>
      <c r="M341" s="63">
        <v>-1.2962700000000001E-2</v>
      </c>
      <c r="N341" s="63">
        <v>66823</v>
      </c>
      <c r="O341">
        <v>0.1130564</v>
      </c>
      <c r="P341" s="63">
        <v>2</v>
      </c>
      <c r="Q341" s="63">
        <v>1.2781749580960001E-2</v>
      </c>
      <c r="R341" s="63"/>
    </row>
    <row r="342" spans="1:18">
      <c r="A342" s="63" t="s">
        <v>61</v>
      </c>
      <c r="B342" s="63" t="s">
        <v>44</v>
      </c>
      <c r="C342" s="63" t="s">
        <v>64</v>
      </c>
      <c r="D342" s="63">
        <v>5</v>
      </c>
      <c r="E342" s="63">
        <v>1.019703</v>
      </c>
      <c r="F342" s="63">
        <v>0.86261060000000001</v>
      </c>
      <c r="G342" s="63">
        <v>-0.1570928</v>
      </c>
      <c r="H342" s="63">
        <v>43.866999999999997</v>
      </c>
      <c r="I342" s="63">
        <v>-0.30198029999999998</v>
      </c>
      <c r="J342" s="63">
        <v>-0.21637960000000001</v>
      </c>
      <c r="K342" s="63">
        <v>-0.1570928</v>
      </c>
      <c r="L342" s="63">
        <v>-9.7805900000000001E-2</v>
      </c>
      <c r="M342" s="63">
        <v>-1.2205199999999999E-2</v>
      </c>
      <c r="N342" s="63">
        <v>66823</v>
      </c>
      <c r="O342">
        <v>0.1130564</v>
      </c>
      <c r="P342" s="63">
        <v>2</v>
      </c>
      <c r="Q342" s="63">
        <v>1.2781749580960001E-2</v>
      </c>
      <c r="R342" s="63"/>
    </row>
    <row r="343" spans="1:18">
      <c r="A343" s="63" t="s">
        <v>61</v>
      </c>
      <c r="B343" s="63" t="s">
        <v>44</v>
      </c>
      <c r="C343" s="63" t="s">
        <v>64</v>
      </c>
      <c r="D343" s="63">
        <v>6</v>
      </c>
      <c r="E343" s="63">
        <v>1.189654</v>
      </c>
      <c r="F343" s="63">
        <v>0.95441609999999999</v>
      </c>
      <c r="G343" s="63">
        <v>-0.2352378</v>
      </c>
      <c r="H343" s="63">
        <v>43.51</v>
      </c>
      <c r="I343" s="63">
        <v>-0.3801254</v>
      </c>
      <c r="J343" s="63">
        <v>-0.29452460000000003</v>
      </c>
      <c r="K343" s="63">
        <v>-0.2352378</v>
      </c>
      <c r="L343" s="63">
        <v>-0.17595089999999999</v>
      </c>
      <c r="M343" s="63">
        <v>-9.0350200000000006E-2</v>
      </c>
      <c r="N343" s="63">
        <v>66823</v>
      </c>
      <c r="O343">
        <v>0.1130564</v>
      </c>
      <c r="P343" s="63">
        <v>2</v>
      </c>
      <c r="Q343" s="63">
        <v>1.2781749580960001E-2</v>
      </c>
      <c r="R343" s="63"/>
    </row>
    <row r="344" spans="1:18">
      <c r="A344" s="63" t="s">
        <v>61</v>
      </c>
      <c r="B344" s="63" t="s">
        <v>44</v>
      </c>
      <c r="C344" s="63" t="s">
        <v>64</v>
      </c>
      <c r="D344" s="63">
        <v>7</v>
      </c>
      <c r="E344" s="63">
        <v>1.5465880000000001</v>
      </c>
      <c r="F344" s="63">
        <v>1.3474109999999999</v>
      </c>
      <c r="G344" s="63">
        <v>-0.19917679999999999</v>
      </c>
      <c r="H344" s="63">
        <v>43.215000000000003</v>
      </c>
      <c r="I344" s="63">
        <v>-0.34406439999999999</v>
      </c>
      <c r="J344" s="63">
        <v>-0.25846360000000002</v>
      </c>
      <c r="K344" s="63">
        <v>-0.19917679999999999</v>
      </c>
      <c r="L344" s="63">
        <v>-0.13988999999999999</v>
      </c>
      <c r="M344" s="63">
        <v>-5.4289200000000003E-2</v>
      </c>
      <c r="N344" s="63">
        <v>66823</v>
      </c>
      <c r="O344">
        <v>0.1130564</v>
      </c>
      <c r="P344" s="63">
        <v>2</v>
      </c>
      <c r="Q344" s="63">
        <v>1.2781749580960001E-2</v>
      </c>
      <c r="R344" s="63"/>
    </row>
    <row r="345" spans="1:18">
      <c r="A345" s="63" t="s">
        <v>61</v>
      </c>
      <c r="B345" s="63" t="s">
        <v>44</v>
      </c>
      <c r="C345" s="63" t="s">
        <v>64</v>
      </c>
      <c r="D345" s="63">
        <v>8</v>
      </c>
      <c r="E345" s="63">
        <v>1.7536769999999999</v>
      </c>
      <c r="F345" s="63">
        <v>1.6697249999999999</v>
      </c>
      <c r="G345" s="63">
        <v>-8.3951799999999993E-2</v>
      </c>
      <c r="H345" s="63">
        <v>43.884</v>
      </c>
      <c r="I345" s="63">
        <v>-0.2288394</v>
      </c>
      <c r="J345" s="63">
        <v>-0.1432387</v>
      </c>
      <c r="K345" s="63">
        <v>-8.3951799999999993E-2</v>
      </c>
      <c r="L345" s="63">
        <v>-2.4664999999999999E-2</v>
      </c>
      <c r="M345" s="63">
        <v>6.0935799999999998E-2</v>
      </c>
      <c r="N345" s="63">
        <v>66823</v>
      </c>
      <c r="O345">
        <v>0.1130564</v>
      </c>
      <c r="P345" s="63">
        <v>2</v>
      </c>
      <c r="Q345" s="63">
        <v>1.2781749580960001E-2</v>
      </c>
      <c r="R345" s="63"/>
    </row>
    <row r="346" spans="1:18">
      <c r="A346" s="63" t="s">
        <v>61</v>
      </c>
      <c r="B346" s="63" t="s">
        <v>44</v>
      </c>
      <c r="C346" s="63" t="s">
        <v>64</v>
      </c>
      <c r="D346" s="63">
        <v>9</v>
      </c>
      <c r="E346" s="63">
        <v>1.5947020000000001</v>
      </c>
      <c r="F346" s="63">
        <v>1.6680349999999999</v>
      </c>
      <c r="G346" s="63">
        <v>7.3333599999999999E-2</v>
      </c>
      <c r="H346" s="63">
        <v>46.9</v>
      </c>
      <c r="I346" s="63">
        <v>-7.1554000000000006E-2</v>
      </c>
      <c r="J346" s="63">
        <v>1.40468E-2</v>
      </c>
      <c r="K346" s="63">
        <v>7.3333599999999999E-2</v>
      </c>
      <c r="L346" s="63">
        <v>0.1326205</v>
      </c>
      <c r="M346" s="63">
        <v>0.2182212</v>
      </c>
      <c r="N346" s="63">
        <v>66823</v>
      </c>
      <c r="O346">
        <v>0.1130564</v>
      </c>
      <c r="P346" s="63">
        <v>2</v>
      </c>
      <c r="Q346" s="63">
        <v>1.2781749580960001E-2</v>
      </c>
      <c r="R346" s="63"/>
    </row>
    <row r="347" spans="1:18">
      <c r="A347" s="63" t="s">
        <v>61</v>
      </c>
      <c r="B347" s="63" t="s">
        <v>44</v>
      </c>
      <c r="C347" s="63" t="s">
        <v>64</v>
      </c>
      <c r="D347" s="63">
        <v>10</v>
      </c>
      <c r="E347" s="63">
        <v>1.5078670000000001</v>
      </c>
      <c r="F347" s="63">
        <v>1.584111</v>
      </c>
      <c r="G347" s="63">
        <v>7.6243900000000003E-2</v>
      </c>
      <c r="H347" s="63">
        <v>50.366999999999997</v>
      </c>
      <c r="I347" s="63">
        <v>-6.8643700000000002E-2</v>
      </c>
      <c r="J347" s="63">
        <v>1.6957E-2</v>
      </c>
      <c r="K347" s="63">
        <v>7.6243900000000003E-2</v>
      </c>
      <c r="L347" s="63">
        <v>0.1355307</v>
      </c>
      <c r="M347" s="63">
        <v>0.22113150000000001</v>
      </c>
      <c r="N347" s="63">
        <v>66823</v>
      </c>
      <c r="O347">
        <v>0.1130564</v>
      </c>
      <c r="P347" s="63">
        <v>2</v>
      </c>
      <c r="Q347" s="63">
        <v>1.2781749580960001E-2</v>
      </c>
      <c r="R347" s="63"/>
    </row>
    <row r="348" spans="1:18">
      <c r="A348" s="63" t="s">
        <v>61</v>
      </c>
      <c r="B348" s="63" t="s">
        <v>44</v>
      </c>
      <c r="C348" s="63" t="s">
        <v>64</v>
      </c>
      <c r="D348" s="63">
        <v>11</v>
      </c>
      <c r="E348" s="63">
        <v>1.38049</v>
      </c>
      <c r="F348" s="63">
        <v>1.535101</v>
      </c>
      <c r="G348" s="63">
        <v>0.15461030000000001</v>
      </c>
      <c r="H348" s="63">
        <v>53.356999999999999</v>
      </c>
      <c r="I348" s="63">
        <v>9.7227000000000008E-3</v>
      </c>
      <c r="J348" s="63">
        <v>9.5323400000000003E-2</v>
      </c>
      <c r="K348" s="63">
        <v>0.15461030000000001</v>
      </c>
      <c r="L348" s="63">
        <v>0.21389710000000001</v>
      </c>
      <c r="M348" s="63">
        <v>0.29949789999999998</v>
      </c>
      <c r="N348" s="63">
        <v>66823</v>
      </c>
      <c r="O348">
        <v>0.1130564</v>
      </c>
      <c r="P348" s="63">
        <v>2</v>
      </c>
      <c r="Q348" s="63">
        <v>1.2781749580960001E-2</v>
      </c>
      <c r="R348" s="63"/>
    </row>
    <row r="349" spans="1:18">
      <c r="A349" s="63" t="s">
        <v>61</v>
      </c>
      <c r="B349" s="63" t="s">
        <v>44</v>
      </c>
      <c r="C349" s="63" t="s">
        <v>64</v>
      </c>
      <c r="D349" s="63">
        <v>12</v>
      </c>
      <c r="E349" s="63">
        <v>1.2990660000000001</v>
      </c>
      <c r="F349" s="63">
        <v>1.434828</v>
      </c>
      <c r="G349" s="63">
        <v>0.13576160000000001</v>
      </c>
      <c r="H349" s="63">
        <v>55.807000000000002</v>
      </c>
      <c r="I349" s="63">
        <v>-9.1260000000000004E-3</v>
      </c>
      <c r="J349" s="63">
        <v>7.6474799999999996E-2</v>
      </c>
      <c r="K349" s="63">
        <v>0.13576160000000001</v>
      </c>
      <c r="L349" s="63">
        <v>0.19504850000000001</v>
      </c>
      <c r="M349" s="63">
        <v>0.28064919999999999</v>
      </c>
      <c r="N349" s="63">
        <v>66823</v>
      </c>
      <c r="O349">
        <v>0.1130564</v>
      </c>
      <c r="P349" s="63">
        <v>2</v>
      </c>
      <c r="Q349" s="63">
        <v>1.2781749580960001E-2</v>
      </c>
      <c r="R349" s="63"/>
    </row>
    <row r="350" spans="1:18">
      <c r="A350" s="63" t="s">
        <v>61</v>
      </c>
      <c r="B350" s="63" t="s">
        <v>44</v>
      </c>
      <c r="C350" s="63" t="s">
        <v>64</v>
      </c>
      <c r="D350" s="63">
        <v>13</v>
      </c>
      <c r="E350" s="63">
        <v>1.145519</v>
      </c>
      <c r="F350" s="63">
        <v>1.396682</v>
      </c>
      <c r="G350" s="63">
        <v>0.25116240000000001</v>
      </c>
      <c r="H350" s="63">
        <v>57.731000000000002</v>
      </c>
      <c r="I350" s="63">
        <v>0.1062748</v>
      </c>
      <c r="J350" s="63">
        <v>0.19187560000000001</v>
      </c>
      <c r="K350" s="63">
        <v>0.25116240000000001</v>
      </c>
      <c r="L350" s="63">
        <v>0.31044919999999998</v>
      </c>
      <c r="M350" s="63">
        <v>0.39605000000000001</v>
      </c>
      <c r="N350" s="63">
        <v>66823</v>
      </c>
      <c r="O350">
        <v>0.1130564</v>
      </c>
      <c r="P350" s="63">
        <v>2</v>
      </c>
      <c r="Q350" s="63">
        <v>1.2781749580960001E-2</v>
      </c>
      <c r="R350" s="63"/>
    </row>
    <row r="351" spans="1:18">
      <c r="A351" s="63" t="s">
        <v>61</v>
      </c>
      <c r="B351" s="63" t="s">
        <v>44</v>
      </c>
      <c r="C351" s="63" t="s">
        <v>64</v>
      </c>
      <c r="D351" s="63">
        <v>14</v>
      </c>
      <c r="E351" s="63">
        <v>1.0443180000000001</v>
      </c>
      <c r="F351" s="63">
        <v>1.334014</v>
      </c>
      <c r="G351" s="63">
        <v>0.2896956</v>
      </c>
      <c r="H351" s="63">
        <v>59.08</v>
      </c>
      <c r="I351" s="63">
        <v>0.14480799999999999</v>
      </c>
      <c r="J351" s="63">
        <v>0.2304088</v>
      </c>
      <c r="K351" s="63">
        <v>0.2896956</v>
      </c>
      <c r="L351" s="63">
        <v>0.34898249999999997</v>
      </c>
      <c r="M351" s="63">
        <v>0.4345832</v>
      </c>
      <c r="N351" s="63">
        <v>66823</v>
      </c>
      <c r="O351">
        <v>0.1130564</v>
      </c>
      <c r="P351" s="63">
        <v>2</v>
      </c>
      <c r="Q351" s="63">
        <v>1.2781749580960001E-2</v>
      </c>
      <c r="R351" s="63"/>
    </row>
    <row r="352" spans="1:18">
      <c r="A352" s="63" t="s">
        <v>61</v>
      </c>
      <c r="B352" s="63" t="s">
        <v>44</v>
      </c>
      <c r="C352" s="63" t="s">
        <v>64</v>
      </c>
      <c r="D352" s="63">
        <v>15</v>
      </c>
      <c r="E352" s="63">
        <v>1.00441</v>
      </c>
      <c r="F352" s="63">
        <v>1.25952</v>
      </c>
      <c r="G352" s="63">
        <v>0.25511</v>
      </c>
      <c r="H352" s="63">
        <v>59.798000000000002</v>
      </c>
      <c r="I352" s="63">
        <v>0.1102224</v>
      </c>
      <c r="J352" s="63">
        <v>0.1958232</v>
      </c>
      <c r="K352" s="63">
        <v>0.25511</v>
      </c>
      <c r="L352" s="63">
        <v>0.31439689999999998</v>
      </c>
      <c r="M352" s="63">
        <v>0.39999760000000001</v>
      </c>
      <c r="N352" s="63">
        <v>66823</v>
      </c>
      <c r="O352">
        <v>0.1130564</v>
      </c>
      <c r="P352" s="63">
        <v>2</v>
      </c>
      <c r="Q352" s="63">
        <v>1.2781749580960001E-2</v>
      </c>
      <c r="R352" s="63"/>
    </row>
    <row r="353" spans="1:18">
      <c r="A353" s="63" t="s">
        <v>61</v>
      </c>
      <c r="B353" s="63" t="s">
        <v>44</v>
      </c>
      <c r="C353" s="63" t="s">
        <v>64</v>
      </c>
      <c r="D353" s="63">
        <v>16</v>
      </c>
      <c r="E353" s="63">
        <v>1.02658</v>
      </c>
      <c r="F353" s="63">
        <v>1.2440929999999999</v>
      </c>
      <c r="G353" s="63">
        <v>0.21751329999999999</v>
      </c>
      <c r="H353" s="63">
        <v>59.871000000000002</v>
      </c>
      <c r="I353" s="63">
        <v>7.2625700000000001E-2</v>
      </c>
      <c r="J353" s="63">
        <v>0.15822649999999999</v>
      </c>
      <c r="K353" s="63">
        <v>0.21751329999999999</v>
      </c>
      <c r="L353" s="63">
        <v>0.2768002</v>
      </c>
      <c r="M353" s="63">
        <v>0.36240090000000003</v>
      </c>
      <c r="N353" s="63">
        <v>66823</v>
      </c>
      <c r="O353">
        <v>0.1130564</v>
      </c>
      <c r="P353" s="63">
        <v>2</v>
      </c>
      <c r="Q353" s="63">
        <v>1.2781749580960001E-2</v>
      </c>
      <c r="R353" s="63"/>
    </row>
    <row r="354" spans="1:18">
      <c r="A354" s="63" t="s">
        <v>61</v>
      </c>
      <c r="B354" s="63" t="s">
        <v>44</v>
      </c>
      <c r="C354" s="63" t="s">
        <v>64</v>
      </c>
      <c r="D354" s="63">
        <v>17</v>
      </c>
      <c r="E354" s="63">
        <v>1.1099680000000001</v>
      </c>
      <c r="F354" s="63">
        <v>1.2957860000000001</v>
      </c>
      <c r="G354" s="63">
        <v>0.1858175</v>
      </c>
      <c r="H354" s="63">
        <v>58.826999999999998</v>
      </c>
      <c r="I354" s="63">
        <v>4.0929899999999998E-2</v>
      </c>
      <c r="J354" s="63">
        <v>0.12653059999999999</v>
      </c>
      <c r="K354" s="63">
        <v>0.1858175</v>
      </c>
      <c r="L354" s="63">
        <v>0.2451043</v>
      </c>
      <c r="M354" s="63">
        <v>0.33070509999999997</v>
      </c>
      <c r="N354" s="63">
        <v>66823</v>
      </c>
      <c r="O354">
        <v>0.1130564</v>
      </c>
      <c r="P354" s="63">
        <v>2</v>
      </c>
      <c r="Q354" s="63">
        <v>1.2781749580960001E-2</v>
      </c>
      <c r="R354" s="63"/>
    </row>
    <row r="355" spans="1:18">
      <c r="A355" s="63" t="s">
        <v>61</v>
      </c>
      <c r="B355" s="63" t="s">
        <v>44</v>
      </c>
      <c r="C355" s="63" t="s">
        <v>64</v>
      </c>
      <c r="D355" s="63">
        <v>18</v>
      </c>
      <c r="E355" s="63">
        <v>1.424714</v>
      </c>
      <c r="F355" s="63">
        <v>1.5037670000000001</v>
      </c>
      <c r="G355" s="63">
        <v>7.9052600000000001E-2</v>
      </c>
      <c r="H355" s="63">
        <v>56.273000000000003</v>
      </c>
      <c r="I355" s="63">
        <v>-6.5835000000000005E-2</v>
      </c>
      <c r="J355" s="63">
        <v>1.9765700000000001E-2</v>
      </c>
      <c r="K355" s="63">
        <v>7.9052600000000001E-2</v>
      </c>
      <c r="L355" s="63">
        <v>0.1383394</v>
      </c>
      <c r="M355" s="63">
        <v>0.22394020000000001</v>
      </c>
      <c r="N355" s="63">
        <v>66823</v>
      </c>
      <c r="O355">
        <v>0.1130564</v>
      </c>
      <c r="P355" s="63">
        <v>2</v>
      </c>
      <c r="Q355" s="63">
        <v>1.2781749580960001E-2</v>
      </c>
      <c r="R355" s="63"/>
    </row>
    <row r="356" spans="1:18">
      <c r="A356" s="63" t="s">
        <v>61</v>
      </c>
      <c r="B356" s="63" t="s">
        <v>44</v>
      </c>
      <c r="C356" s="63" t="s">
        <v>64</v>
      </c>
      <c r="D356" s="63">
        <v>19</v>
      </c>
      <c r="E356" s="63">
        <v>1.696359</v>
      </c>
      <c r="F356" s="63">
        <v>1.631591</v>
      </c>
      <c r="G356" s="63">
        <v>-6.4768199999999998E-2</v>
      </c>
      <c r="H356" s="63">
        <v>53.552999999999997</v>
      </c>
      <c r="I356" s="63">
        <v>-0.2096558</v>
      </c>
      <c r="J356" s="63">
        <v>-0.124055</v>
      </c>
      <c r="K356" s="63">
        <v>-6.4768199999999998E-2</v>
      </c>
      <c r="L356" s="63">
        <v>-5.4814E-3</v>
      </c>
      <c r="M356" s="63">
        <v>8.0119399999999993E-2</v>
      </c>
      <c r="N356" s="63">
        <v>66823</v>
      </c>
      <c r="O356">
        <v>0.1130564</v>
      </c>
      <c r="P356" s="63">
        <v>2</v>
      </c>
      <c r="Q356" s="63">
        <v>1.2781749580960001E-2</v>
      </c>
      <c r="R356" s="63"/>
    </row>
    <row r="357" spans="1:18">
      <c r="A357" s="63" t="s">
        <v>61</v>
      </c>
      <c r="B357" s="63" t="s">
        <v>44</v>
      </c>
      <c r="C357" s="63" t="s">
        <v>64</v>
      </c>
      <c r="D357" s="63">
        <v>20</v>
      </c>
      <c r="E357" s="63">
        <v>1.763679</v>
      </c>
      <c r="F357" s="63">
        <v>1.6485110000000001</v>
      </c>
      <c r="G357" s="63">
        <v>-0.1151683</v>
      </c>
      <c r="H357" s="63">
        <v>51.66</v>
      </c>
      <c r="I357" s="63">
        <v>-0.26005590000000001</v>
      </c>
      <c r="J357" s="63">
        <v>-0.1744552</v>
      </c>
      <c r="K357" s="63">
        <v>-0.1151683</v>
      </c>
      <c r="L357" s="63">
        <v>-5.5881500000000001E-2</v>
      </c>
      <c r="M357" s="63">
        <v>2.9719300000000001E-2</v>
      </c>
      <c r="N357" s="63">
        <v>66823</v>
      </c>
      <c r="O357">
        <v>0.1130564</v>
      </c>
      <c r="P357" s="63">
        <v>2</v>
      </c>
      <c r="Q357" s="63">
        <v>1.2781749580960001E-2</v>
      </c>
      <c r="R357" s="63"/>
    </row>
    <row r="358" spans="1:18">
      <c r="A358" s="63" t="s">
        <v>61</v>
      </c>
      <c r="B358" s="63" t="s">
        <v>44</v>
      </c>
      <c r="C358" s="63" t="s">
        <v>64</v>
      </c>
      <c r="D358" s="63">
        <v>21</v>
      </c>
      <c r="E358" s="63">
        <v>1.776427</v>
      </c>
      <c r="F358" s="63">
        <v>1.6285689999999999</v>
      </c>
      <c r="G358" s="63">
        <v>-0.14785870000000001</v>
      </c>
      <c r="H358" s="63">
        <v>50.039000000000001</v>
      </c>
      <c r="I358" s="63">
        <v>-0.29274630000000001</v>
      </c>
      <c r="J358" s="63">
        <v>-0.20714560000000001</v>
      </c>
      <c r="K358" s="63">
        <v>-0.14785870000000001</v>
      </c>
      <c r="L358" s="63">
        <v>-8.8571899999999995E-2</v>
      </c>
      <c r="M358" s="63">
        <v>-2.9711E-3</v>
      </c>
      <c r="N358" s="63">
        <v>66823</v>
      </c>
      <c r="O358">
        <v>0.1130564</v>
      </c>
      <c r="P358" s="63">
        <v>2</v>
      </c>
      <c r="Q358" s="63">
        <v>1.2781749580960001E-2</v>
      </c>
      <c r="R358" s="63"/>
    </row>
    <row r="359" spans="1:18">
      <c r="A359" s="63" t="s">
        <v>61</v>
      </c>
      <c r="B359" s="63" t="s">
        <v>44</v>
      </c>
      <c r="C359" s="63" t="s">
        <v>64</v>
      </c>
      <c r="D359" s="63">
        <v>22</v>
      </c>
      <c r="E359" s="63">
        <v>1.635705</v>
      </c>
      <c r="F359" s="63">
        <v>1.4874179999999999</v>
      </c>
      <c r="G359" s="63">
        <v>-0.14828649999999999</v>
      </c>
      <c r="H359" s="63">
        <v>48.738</v>
      </c>
      <c r="I359" s="63">
        <v>-0.29317409999999999</v>
      </c>
      <c r="J359" s="63">
        <v>-0.20757329999999999</v>
      </c>
      <c r="K359" s="63">
        <v>-0.14828649999999999</v>
      </c>
      <c r="L359" s="63">
        <v>-8.8999599999999998E-2</v>
      </c>
      <c r="M359" s="63">
        <v>-3.3988999999999998E-3</v>
      </c>
      <c r="N359" s="63">
        <v>66823</v>
      </c>
      <c r="O359">
        <v>0.1130564</v>
      </c>
      <c r="P359" s="63">
        <v>2</v>
      </c>
      <c r="Q359" s="63">
        <v>1.2781749580960001E-2</v>
      </c>
      <c r="R359" s="63"/>
    </row>
    <row r="360" spans="1:18">
      <c r="A360" s="63" t="s">
        <v>61</v>
      </c>
      <c r="B360" s="63" t="s">
        <v>44</v>
      </c>
      <c r="C360" s="63" t="s">
        <v>64</v>
      </c>
      <c r="D360" s="63">
        <v>23</v>
      </c>
      <c r="E360" s="63">
        <v>1.4165049999999999</v>
      </c>
      <c r="F360" s="63">
        <v>1.276327</v>
      </c>
      <c r="G360" s="63">
        <v>-0.14017840000000001</v>
      </c>
      <c r="H360" s="63">
        <v>47.597999999999999</v>
      </c>
      <c r="I360" s="63">
        <v>-0.28506599999999999</v>
      </c>
      <c r="J360" s="63">
        <v>-0.19946530000000001</v>
      </c>
      <c r="K360" s="63">
        <v>-0.14017840000000001</v>
      </c>
      <c r="L360" s="63">
        <v>-8.0891599999999994E-2</v>
      </c>
      <c r="M360" s="63">
        <v>4.7092000000000002E-3</v>
      </c>
      <c r="N360" s="63">
        <v>66823</v>
      </c>
      <c r="O360">
        <v>0.1130564</v>
      </c>
      <c r="P360" s="63">
        <v>2</v>
      </c>
      <c r="Q360" s="63">
        <v>1.2781749580960001E-2</v>
      </c>
      <c r="R360" s="63"/>
    </row>
    <row r="361" spans="1:18">
      <c r="A361" s="63" t="s">
        <v>61</v>
      </c>
      <c r="B361" s="63" t="s">
        <v>44</v>
      </c>
      <c r="C361" s="63" t="s">
        <v>64</v>
      </c>
      <c r="D361" s="63">
        <v>24</v>
      </c>
      <c r="E361" s="63">
        <v>1.1777260000000001</v>
      </c>
      <c r="F361" s="63">
        <v>1.0356339999999999</v>
      </c>
      <c r="G361" s="63">
        <v>-0.14209160000000001</v>
      </c>
      <c r="H361" s="63">
        <v>46.618000000000002</v>
      </c>
      <c r="I361" s="63">
        <v>-0.28697919999999999</v>
      </c>
      <c r="J361" s="63">
        <v>-0.20137849999999999</v>
      </c>
      <c r="K361" s="63">
        <v>-0.14209160000000001</v>
      </c>
      <c r="L361" s="63">
        <v>-8.2804799999999998E-2</v>
      </c>
      <c r="M361" s="63">
        <v>2.7959999999999999E-3</v>
      </c>
      <c r="N361" s="63">
        <v>66823</v>
      </c>
      <c r="O361">
        <v>0.1130564</v>
      </c>
      <c r="P361" s="63">
        <v>2</v>
      </c>
      <c r="Q361" s="63">
        <v>1.2781749580960001E-2</v>
      </c>
      <c r="R361" s="63"/>
    </row>
    <row r="362" spans="1:18">
      <c r="A362" s="63" t="s">
        <v>61</v>
      </c>
      <c r="B362" s="63" t="s">
        <v>44</v>
      </c>
      <c r="C362" s="63" t="s">
        <v>65</v>
      </c>
      <c r="D362" s="63">
        <v>1</v>
      </c>
      <c r="E362" s="63">
        <v>0.94255420000000001</v>
      </c>
      <c r="F362" s="63">
        <v>0.79765039999999998</v>
      </c>
      <c r="G362" s="63">
        <v>-0.1449038</v>
      </c>
      <c r="H362" s="63">
        <v>46.386099999999999</v>
      </c>
      <c r="I362" s="63">
        <v>-0.28979139999999998</v>
      </c>
      <c r="J362" s="63">
        <v>-0.2041906</v>
      </c>
      <c r="K362" s="63">
        <v>-0.1449038</v>
      </c>
      <c r="L362" s="63">
        <v>-8.5616899999999996E-2</v>
      </c>
      <c r="M362" s="63">
        <v>-1.6200000000000001E-5</v>
      </c>
      <c r="N362" s="63">
        <v>66823</v>
      </c>
      <c r="O362">
        <v>0.1130564</v>
      </c>
      <c r="P362" s="63">
        <v>3</v>
      </c>
      <c r="Q362" s="63">
        <v>1.2781749580960001E-2</v>
      </c>
      <c r="R362" s="63"/>
    </row>
    <row r="363" spans="1:18">
      <c r="A363" s="63" t="s">
        <v>61</v>
      </c>
      <c r="B363" s="63" t="s">
        <v>44</v>
      </c>
      <c r="C363" s="63" t="s">
        <v>65</v>
      </c>
      <c r="D363" s="63">
        <v>2</v>
      </c>
      <c r="E363" s="63">
        <v>0.87561829999999996</v>
      </c>
      <c r="F363" s="63">
        <v>0.71480259999999995</v>
      </c>
      <c r="G363" s="63">
        <v>-0.16081580000000001</v>
      </c>
      <c r="H363" s="63">
        <v>45.86</v>
      </c>
      <c r="I363" s="63">
        <v>-0.30570340000000001</v>
      </c>
      <c r="J363" s="63">
        <v>-0.22010260000000001</v>
      </c>
      <c r="K363" s="63">
        <v>-0.16081580000000001</v>
      </c>
      <c r="L363" s="63">
        <v>-0.10152890000000001</v>
      </c>
      <c r="M363" s="63">
        <v>-1.59282E-2</v>
      </c>
      <c r="N363" s="63">
        <v>66823</v>
      </c>
      <c r="O363">
        <v>0.1130564</v>
      </c>
      <c r="P363" s="63">
        <v>3</v>
      </c>
      <c r="Q363" s="63">
        <v>1.2781749580960001E-2</v>
      </c>
      <c r="R363" s="63"/>
    </row>
    <row r="364" spans="1:18">
      <c r="A364" s="63" t="s">
        <v>61</v>
      </c>
      <c r="B364" s="63" t="s">
        <v>44</v>
      </c>
      <c r="C364" s="63" t="s">
        <v>65</v>
      </c>
      <c r="D364" s="63">
        <v>3</v>
      </c>
      <c r="E364" s="63">
        <v>0.86741970000000002</v>
      </c>
      <c r="F364" s="63">
        <v>0.71102319999999997</v>
      </c>
      <c r="G364" s="63">
        <v>-0.15639639999999999</v>
      </c>
      <c r="H364" s="63">
        <v>45.344299999999997</v>
      </c>
      <c r="I364" s="63">
        <v>-0.301284</v>
      </c>
      <c r="J364" s="63">
        <v>-0.21568329999999999</v>
      </c>
      <c r="K364" s="63">
        <v>-0.15639639999999999</v>
      </c>
      <c r="L364" s="63">
        <v>-9.7109600000000004E-2</v>
      </c>
      <c r="M364" s="63">
        <v>-1.1508900000000001E-2</v>
      </c>
      <c r="N364" s="63">
        <v>66823</v>
      </c>
      <c r="O364">
        <v>0.1130564</v>
      </c>
      <c r="P364" s="63">
        <v>3</v>
      </c>
      <c r="Q364" s="63">
        <v>1.2781749580960001E-2</v>
      </c>
      <c r="R364" s="63"/>
    </row>
    <row r="365" spans="1:18">
      <c r="A365" s="63" t="s">
        <v>61</v>
      </c>
      <c r="B365" s="63" t="s">
        <v>44</v>
      </c>
      <c r="C365" s="63" t="s">
        <v>65</v>
      </c>
      <c r="D365" s="63">
        <v>4</v>
      </c>
      <c r="E365" s="63">
        <v>0.90707340000000003</v>
      </c>
      <c r="F365" s="63">
        <v>0.74922319999999998</v>
      </c>
      <c r="G365" s="63">
        <v>-0.1578503</v>
      </c>
      <c r="H365" s="63">
        <v>44.978299999999997</v>
      </c>
      <c r="I365" s="63">
        <v>-0.3027379</v>
      </c>
      <c r="J365" s="63">
        <v>-0.2171371</v>
      </c>
      <c r="K365" s="63">
        <v>-0.1578503</v>
      </c>
      <c r="L365" s="63">
        <v>-9.8563399999999995E-2</v>
      </c>
      <c r="M365" s="63">
        <v>-1.2962700000000001E-2</v>
      </c>
      <c r="N365" s="63">
        <v>66823</v>
      </c>
      <c r="O365">
        <v>0.1130564</v>
      </c>
      <c r="P365" s="63">
        <v>3</v>
      </c>
      <c r="Q365" s="63">
        <v>1.2781749580960001E-2</v>
      </c>
      <c r="R365" s="63"/>
    </row>
    <row r="366" spans="1:18">
      <c r="A366" s="63" t="s">
        <v>61</v>
      </c>
      <c r="B366" s="63" t="s">
        <v>44</v>
      </c>
      <c r="C366" s="63" t="s">
        <v>65</v>
      </c>
      <c r="D366" s="63">
        <v>5</v>
      </c>
      <c r="E366" s="63">
        <v>0.94976989999999994</v>
      </c>
      <c r="F366" s="63">
        <v>0.79267719999999997</v>
      </c>
      <c r="G366" s="63">
        <v>-0.1570928</v>
      </c>
      <c r="H366" s="63">
        <v>44.724299999999999</v>
      </c>
      <c r="I366" s="63">
        <v>-0.30198029999999998</v>
      </c>
      <c r="J366" s="63">
        <v>-0.21637960000000001</v>
      </c>
      <c r="K366" s="63">
        <v>-0.1570928</v>
      </c>
      <c r="L366" s="63">
        <v>-9.7805900000000001E-2</v>
      </c>
      <c r="M366" s="63">
        <v>-1.2205199999999999E-2</v>
      </c>
      <c r="N366" s="63">
        <v>66823</v>
      </c>
      <c r="O366">
        <v>0.1130564</v>
      </c>
      <c r="P366" s="63">
        <v>3</v>
      </c>
      <c r="Q366" s="63">
        <v>1.2781749580960001E-2</v>
      </c>
      <c r="R366" s="63"/>
    </row>
    <row r="367" spans="1:18">
      <c r="A367" s="63" t="s">
        <v>61</v>
      </c>
      <c r="B367" s="63" t="s">
        <v>44</v>
      </c>
      <c r="C367" s="63" t="s">
        <v>65</v>
      </c>
      <c r="D367" s="63">
        <v>6</v>
      </c>
      <c r="E367" s="63">
        <v>1.1206929999999999</v>
      </c>
      <c r="F367" s="63">
        <v>0.88545549999999995</v>
      </c>
      <c r="G367" s="63">
        <v>-0.23523769999999999</v>
      </c>
      <c r="H367" s="63">
        <v>44.539099999999998</v>
      </c>
      <c r="I367" s="63">
        <v>-0.3801253</v>
      </c>
      <c r="J367" s="63">
        <v>-0.29452450000000002</v>
      </c>
      <c r="K367" s="63">
        <v>-0.23523769999999999</v>
      </c>
      <c r="L367" s="63">
        <v>-0.17595079999999999</v>
      </c>
      <c r="M367" s="63">
        <v>-9.0350100000000003E-2</v>
      </c>
      <c r="N367" s="63">
        <v>66823</v>
      </c>
      <c r="O367">
        <v>0.1130564</v>
      </c>
      <c r="P367" s="63">
        <v>3</v>
      </c>
      <c r="Q367" s="63">
        <v>1.2781749580960001E-2</v>
      </c>
      <c r="R367" s="63"/>
    </row>
    <row r="368" spans="1:18">
      <c r="A368" s="63" t="s">
        <v>61</v>
      </c>
      <c r="B368" s="63" t="s">
        <v>44</v>
      </c>
      <c r="C368" s="63" t="s">
        <v>65</v>
      </c>
      <c r="D368" s="63">
        <v>7</v>
      </c>
      <c r="E368" s="63">
        <v>1.481671</v>
      </c>
      <c r="F368" s="63">
        <v>1.282494</v>
      </c>
      <c r="G368" s="63">
        <v>-0.19917670000000001</v>
      </c>
      <c r="H368" s="63">
        <v>44.582599999999999</v>
      </c>
      <c r="I368" s="63">
        <v>-0.34406429999999999</v>
      </c>
      <c r="J368" s="63">
        <v>-0.25846350000000001</v>
      </c>
      <c r="K368" s="63">
        <v>-0.19917670000000001</v>
      </c>
      <c r="L368" s="63">
        <v>-0.13988980000000001</v>
      </c>
      <c r="M368" s="63">
        <v>-5.42891E-2</v>
      </c>
      <c r="N368" s="63">
        <v>66823</v>
      </c>
      <c r="O368">
        <v>0.1130564</v>
      </c>
      <c r="P368" s="63">
        <v>3</v>
      </c>
      <c r="Q368" s="63">
        <v>1.2781749580960001E-2</v>
      </c>
      <c r="R368" s="63"/>
    </row>
    <row r="369" spans="1:18">
      <c r="A369" s="63" t="s">
        <v>61</v>
      </c>
      <c r="B369" s="63" t="s">
        <v>44</v>
      </c>
      <c r="C369" s="63" t="s">
        <v>65</v>
      </c>
      <c r="D369" s="63">
        <v>8</v>
      </c>
      <c r="E369" s="63">
        <v>1.6923699999999999</v>
      </c>
      <c r="F369" s="63">
        <v>1.6084179999999999</v>
      </c>
      <c r="G369" s="63">
        <v>-8.3951799999999993E-2</v>
      </c>
      <c r="H369" s="63">
        <v>45.978299999999997</v>
      </c>
      <c r="I369" s="63">
        <v>-0.2288394</v>
      </c>
      <c r="J369" s="63">
        <v>-0.1432387</v>
      </c>
      <c r="K369" s="63">
        <v>-8.3951799999999993E-2</v>
      </c>
      <c r="L369" s="63">
        <v>-2.4664999999999999E-2</v>
      </c>
      <c r="M369" s="63">
        <v>6.0935799999999998E-2</v>
      </c>
      <c r="N369" s="63">
        <v>66823</v>
      </c>
      <c r="O369">
        <v>0.1130564</v>
      </c>
      <c r="P369" s="63">
        <v>3</v>
      </c>
      <c r="Q369" s="63">
        <v>1.2781749580960001E-2</v>
      </c>
      <c r="R369" s="63"/>
    </row>
    <row r="370" spans="1:18">
      <c r="A370" s="63" t="s">
        <v>61</v>
      </c>
      <c r="B370" s="63" t="s">
        <v>44</v>
      </c>
      <c r="C370" s="63" t="s">
        <v>65</v>
      </c>
      <c r="D370" s="63">
        <v>9</v>
      </c>
      <c r="E370" s="63">
        <v>1.5361</v>
      </c>
      <c r="F370" s="63">
        <v>1.6094329999999999</v>
      </c>
      <c r="G370" s="63">
        <v>7.3333599999999999E-2</v>
      </c>
      <c r="H370" s="63">
        <v>48.442599999999999</v>
      </c>
      <c r="I370" s="63">
        <v>-7.1554000000000006E-2</v>
      </c>
      <c r="J370" s="63">
        <v>1.40468E-2</v>
      </c>
      <c r="K370" s="63">
        <v>7.3333599999999999E-2</v>
      </c>
      <c r="L370" s="63">
        <v>0.1326205</v>
      </c>
      <c r="M370" s="63">
        <v>0.2182212</v>
      </c>
      <c r="N370" s="63">
        <v>66823</v>
      </c>
      <c r="O370">
        <v>0.1130564</v>
      </c>
      <c r="P370" s="63">
        <v>3</v>
      </c>
      <c r="Q370" s="63">
        <v>1.2781749580960001E-2</v>
      </c>
      <c r="R370" s="63"/>
    </row>
    <row r="371" spans="1:18">
      <c r="A371" s="63" t="s">
        <v>61</v>
      </c>
      <c r="B371" s="63" t="s">
        <v>44</v>
      </c>
      <c r="C371" s="63" t="s">
        <v>65</v>
      </c>
      <c r="D371" s="63">
        <v>10</v>
      </c>
      <c r="E371" s="63">
        <v>1.4505429999999999</v>
      </c>
      <c r="F371" s="63">
        <v>1.5267869999999999</v>
      </c>
      <c r="G371" s="63">
        <v>7.6243900000000003E-2</v>
      </c>
      <c r="H371" s="63">
        <v>50.882599999999996</v>
      </c>
      <c r="I371" s="63">
        <v>-6.8643700000000002E-2</v>
      </c>
      <c r="J371" s="63">
        <v>1.6957E-2</v>
      </c>
      <c r="K371" s="63">
        <v>7.6243900000000003E-2</v>
      </c>
      <c r="L371" s="63">
        <v>0.1355307</v>
      </c>
      <c r="M371" s="63">
        <v>0.22113150000000001</v>
      </c>
      <c r="N371" s="63">
        <v>66823</v>
      </c>
      <c r="O371">
        <v>0.1130564</v>
      </c>
      <c r="P371" s="63">
        <v>3</v>
      </c>
      <c r="Q371" s="63">
        <v>1.2781749580960001E-2</v>
      </c>
      <c r="R371" s="63"/>
    </row>
    <row r="372" spans="1:18">
      <c r="A372" s="63" t="s">
        <v>61</v>
      </c>
      <c r="B372" s="63" t="s">
        <v>44</v>
      </c>
      <c r="C372" s="63" t="s">
        <v>65</v>
      </c>
      <c r="D372" s="63">
        <v>11</v>
      </c>
      <c r="E372" s="63">
        <v>1.3238620000000001</v>
      </c>
      <c r="F372" s="63">
        <v>1.478472</v>
      </c>
      <c r="G372" s="63">
        <v>0.15461030000000001</v>
      </c>
      <c r="H372" s="63">
        <v>52.8461</v>
      </c>
      <c r="I372" s="63">
        <v>9.7227000000000008E-3</v>
      </c>
      <c r="J372" s="63">
        <v>9.5323400000000003E-2</v>
      </c>
      <c r="K372" s="63">
        <v>0.15461030000000001</v>
      </c>
      <c r="L372" s="63">
        <v>0.21389710000000001</v>
      </c>
      <c r="M372" s="63">
        <v>0.29949789999999998</v>
      </c>
      <c r="N372" s="63">
        <v>66823</v>
      </c>
      <c r="O372">
        <v>0.1130564</v>
      </c>
      <c r="P372" s="63">
        <v>3</v>
      </c>
      <c r="Q372" s="63">
        <v>1.2781749580960001E-2</v>
      </c>
      <c r="R372" s="63"/>
    </row>
    <row r="373" spans="1:18">
      <c r="A373" s="63" t="s">
        <v>61</v>
      </c>
      <c r="B373" s="63" t="s">
        <v>44</v>
      </c>
      <c r="C373" s="63" t="s">
        <v>65</v>
      </c>
      <c r="D373" s="63">
        <v>12</v>
      </c>
      <c r="E373" s="63">
        <v>1.242866</v>
      </c>
      <c r="F373" s="63">
        <v>1.378628</v>
      </c>
      <c r="G373" s="63">
        <v>0.13576160000000001</v>
      </c>
      <c r="H373" s="63">
        <v>54.314799999999998</v>
      </c>
      <c r="I373" s="63">
        <v>-9.1260000000000004E-3</v>
      </c>
      <c r="J373" s="63">
        <v>7.6474799999999996E-2</v>
      </c>
      <c r="K373" s="63">
        <v>0.13576160000000001</v>
      </c>
      <c r="L373" s="63">
        <v>0.19504850000000001</v>
      </c>
      <c r="M373" s="63">
        <v>0.28064919999999999</v>
      </c>
      <c r="N373" s="63">
        <v>66823</v>
      </c>
      <c r="O373">
        <v>0.1130564</v>
      </c>
      <c r="P373" s="63">
        <v>3</v>
      </c>
      <c r="Q373" s="63">
        <v>1.2781749580960001E-2</v>
      </c>
      <c r="R373" s="63"/>
    </row>
    <row r="374" spans="1:18">
      <c r="A374" s="63" t="s">
        <v>61</v>
      </c>
      <c r="B374" s="63" t="s">
        <v>44</v>
      </c>
      <c r="C374" s="63" t="s">
        <v>65</v>
      </c>
      <c r="D374" s="63">
        <v>13</v>
      </c>
      <c r="E374" s="63">
        <v>1.0884400000000001</v>
      </c>
      <c r="F374" s="63">
        <v>1.339602</v>
      </c>
      <c r="G374" s="63">
        <v>0.25116240000000001</v>
      </c>
      <c r="H374" s="63">
        <v>55.2652</v>
      </c>
      <c r="I374" s="63">
        <v>0.1062748</v>
      </c>
      <c r="J374" s="63">
        <v>0.19187560000000001</v>
      </c>
      <c r="K374" s="63">
        <v>0.25116240000000001</v>
      </c>
      <c r="L374" s="63">
        <v>0.31044919999999998</v>
      </c>
      <c r="M374" s="63">
        <v>0.39605000000000001</v>
      </c>
      <c r="N374" s="63">
        <v>66823</v>
      </c>
      <c r="O374">
        <v>0.1130564</v>
      </c>
      <c r="P374" s="63">
        <v>3</v>
      </c>
      <c r="Q374" s="63">
        <v>1.2781749580960001E-2</v>
      </c>
      <c r="R374" s="63"/>
    </row>
    <row r="375" spans="1:18">
      <c r="A375" s="63" t="s">
        <v>61</v>
      </c>
      <c r="B375" s="63" t="s">
        <v>44</v>
      </c>
      <c r="C375" s="63" t="s">
        <v>65</v>
      </c>
      <c r="D375" s="63">
        <v>14</v>
      </c>
      <c r="E375" s="63">
        <v>0.98347739999999995</v>
      </c>
      <c r="F375" s="63">
        <v>1.2731730000000001</v>
      </c>
      <c r="G375" s="63">
        <v>0.2896956</v>
      </c>
      <c r="H375" s="63">
        <v>55.761699999999998</v>
      </c>
      <c r="I375" s="63">
        <v>0.14480799999999999</v>
      </c>
      <c r="J375" s="63">
        <v>0.2304088</v>
      </c>
      <c r="K375" s="63">
        <v>0.2896956</v>
      </c>
      <c r="L375" s="63">
        <v>0.34898249999999997</v>
      </c>
      <c r="M375" s="63">
        <v>0.4345832</v>
      </c>
      <c r="N375" s="63">
        <v>66823</v>
      </c>
      <c r="O375">
        <v>0.1130564</v>
      </c>
      <c r="P375" s="63">
        <v>3</v>
      </c>
      <c r="Q375" s="63">
        <v>1.2781749580960001E-2</v>
      </c>
      <c r="R375" s="63"/>
    </row>
    <row r="376" spans="1:18">
      <c r="A376" s="63" t="s">
        <v>61</v>
      </c>
      <c r="B376" s="63" t="s">
        <v>44</v>
      </c>
      <c r="C376" s="63" t="s">
        <v>65</v>
      </c>
      <c r="D376" s="63">
        <v>15</v>
      </c>
      <c r="E376" s="63">
        <v>0.9425673</v>
      </c>
      <c r="F376" s="63">
        <v>1.1976770000000001</v>
      </c>
      <c r="G376" s="63">
        <v>0.25511</v>
      </c>
      <c r="H376" s="63">
        <v>55.705199999999998</v>
      </c>
      <c r="I376" s="63">
        <v>0.1102224</v>
      </c>
      <c r="J376" s="63">
        <v>0.1958231</v>
      </c>
      <c r="K376" s="63">
        <v>0.25511</v>
      </c>
      <c r="L376" s="63">
        <v>0.31439679999999998</v>
      </c>
      <c r="M376" s="63">
        <v>0.39999760000000001</v>
      </c>
      <c r="N376" s="63">
        <v>66823</v>
      </c>
      <c r="O376">
        <v>0.1130564</v>
      </c>
      <c r="P376" s="63">
        <v>3</v>
      </c>
      <c r="Q376" s="63">
        <v>1.2781749580960001E-2</v>
      </c>
      <c r="R376" s="63"/>
    </row>
    <row r="377" spans="1:18">
      <c r="A377" s="63" t="s">
        <v>61</v>
      </c>
      <c r="B377" s="63" t="s">
        <v>44</v>
      </c>
      <c r="C377" s="63" t="s">
        <v>65</v>
      </c>
      <c r="D377" s="63">
        <v>16</v>
      </c>
      <c r="E377" s="63">
        <v>0.96661450000000004</v>
      </c>
      <c r="F377" s="63">
        <v>1.1841280000000001</v>
      </c>
      <c r="G377" s="63">
        <v>0.21751329999999999</v>
      </c>
      <c r="H377" s="63">
        <v>55.152200000000001</v>
      </c>
      <c r="I377" s="63">
        <v>7.2625700000000001E-2</v>
      </c>
      <c r="J377" s="63">
        <v>0.15822649999999999</v>
      </c>
      <c r="K377" s="63">
        <v>0.21751329999999999</v>
      </c>
      <c r="L377" s="63">
        <v>0.2768002</v>
      </c>
      <c r="M377" s="63">
        <v>0.36240090000000003</v>
      </c>
      <c r="N377" s="63">
        <v>66823</v>
      </c>
      <c r="O377">
        <v>0.1130564</v>
      </c>
      <c r="P377" s="63">
        <v>3</v>
      </c>
      <c r="Q377" s="63">
        <v>1.2781749580960001E-2</v>
      </c>
      <c r="R377" s="63"/>
    </row>
    <row r="378" spans="1:18">
      <c r="A378" s="63" t="s">
        <v>61</v>
      </c>
      <c r="B378" s="63" t="s">
        <v>44</v>
      </c>
      <c r="C378" s="63" t="s">
        <v>65</v>
      </c>
      <c r="D378" s="63">
        <v>17</v>
      </c>
      <c r="E378" s="63">
        <v>1.055372</v>
      </c>
      <c r="F378" s="63">
        <v>1.24119</v>
      </c>
      <c r="G378" s="63">
        <v>0.18581739999999999</v>
      </c>
      <c r="H378" s="63">
        <v>54.385199999999998</v>
      </c>
      <c r="I378" s="63">
        <v>4.0929800000000002E-2</v>
      </c>
      <c r="J378" s="63">
        <v>0.12653049999999999</v>
      </c>
      <c r="K378" s="63">
        <v>0.18581739999999999</v>
      </c>
      <c r="L378" s="63">
        <v>0.24510419999999999</v>
      </c>
      <c r="M378" s="63">
        <v>0.33070500000000003</v>
      </c>
      <c r="N378" s="63">
        <v>66823</v>
      </c>
      <c r="O378">
        <v>0.1130564</v>
      </c>
      <c r="P378" s="63">
        <v>3</v>
      </c>
      <c r="Q378" s="63">
        <v>1.2781749580960001E-2</v>
      </c>
      <c r="R378" s="63"/>
    </row>
    <row r="379" spans="1:18">
      <c r="A379" s="63" t="s">
        <v>61</v>
      </c>
      <c r="B379" s="63" t="s">
        <v>44</v>
      </c>
      <c r="C379" s="63" t="s">
        <v>65</v>
      </c>
      <c r="D379" s="63">
        <v>18</v>
      </c>
      <c r="E379" s="63">
        <v>1.3831549999999999</v>
      </c>
      <c r="F379" s="63">
        <v>1.462207</v>
      </c>
      <c r="G379" s="63">
        <v>7.9052600000000001E-2</v>
      </c>
      <c r="H379" s="63">
        <v>52.889600000000002</v>
      </c>
      <c r="I379" s="63">
        <v>-6.5835000000000005E-2</v>
      </c>
      <c r="J379" s="63">
        <v>1.9765700000000001E-2</v>
      </c>
      <c r="K379" s="63">
        <v>7.9052600000000001E-2</v>
      </c>
      <c r="L379" s="63">
        <v>0.1383394</v>
      </c>
      <c r="M379" s="63">
        <v>0.22394020000000001</v>
      </c>
      <c r="N379" s="63">
        <v>66823</v>
      </c>
      <c r="O379">
        <v>0.1130564</v>
      </c>
      <c r="P379" s="63">
        <v>3</v>
      </c>
      <c r="Q379" s="63">
        <v>1.2781749580960001E-2</v>
      </c>
      <c r="R379" s="63"/>
    </row>
    <row r="380" spans="1:18">
      <c r="A380" s="63" t="s">
        <v>61</v>
      </c>
      <c r="B380" s="63" t="s">
        <v>44</v>
      </c>
      <c r="C380" s="63" t="s">
        <v>65</v>
      </c>
      <c r="D380" s="63">
        <v>19</v>
      </c>
      <c r="E380" s="63">
        <v>1.6562760000000001</v>
      </c>
      <c r="F380" s="63">
        <v>1.5915079999999999</v>
      </c>
      <c r="G380" s="63">
        <v>-6.4768099999999995E-2</v>
      </c>
      <c r="H380" s="63">
        <v>51.0548</v>
      </c>
      <c r="I380" s="63">
        <v>-0.2096557</v>
      </c>
      <c r="J380" s="63">
        <v>-0.1240549</v>
      </c>
      <c r="K380" s="63">
        <v>-6.4768099999999995E-2</v>
      </c>
      <c r="L380" s="63">
        <v>-5.4812000000000003E-3</v>
      </c>
      <c r="M380" s="63">
        <v>8.0119499999999996E-2</v>
      </c>
      <c r="N380" s="63">
        <v>66823</v>
      </c>
      <c r="O380">
        <v>0.1130564</v>
      </c>
      <c r="P380" s="63">
        <v>3</v>
      </c>
      <c r="Q380" s="63">
        <v>1.2781749580960001E-2</v>
      </c>
      <c r="R380" s="63"/>
    </row>
    <row r="381" spans="1:18">
      <c r="A381" s="63" t="s">
        <v>61</v>
      </c>
      <c r="B381" s="63" t="s">
        <v>44</v>
      </c>
      <c r="C381" s="63" t="s">
        <v>65</v>
      </c>
      <c r="D381" s="63">
        <v>20</v>
      </c>
      <c r="E381" s="63">
        <v>1.716426</v>
      </c>
      <c r="F381" s="63">
        <v>1.6012569999999999</v>
      </c>
      <c r="G381" s="63">
        <v>-0.1151682</v>
      </c>
      <c r="H381" s="63">
        <v>49.778300000000002</v>
      </c>
      <c r="I381" s="63">
        <v>-0.2600558</v>
      </c>
      <c r="J381" s="63">
        <v>-0.174455</v>
      </c>
      <c r="K381" s="63">
        <v>-0.1151682</v>
      </c>
      <c r="L381" s="63">
        <v>-5.5881399999999998E-2</v>
      </c>
      <c r="M381" s="63">
        <v>2.97194E-2</v>
      </c>
      <c r="N381" s="63">
        <v>66823</v>
      </c>
      <c r="O381">
        <v>0.1130564</v>
      </c>
      <c r="P381" s="63">
        <v>3</v>
      </c>
      <c r="Q381" s="63">
        <v>1.2781749580960001E-2</v>
      </c>
      <c r="R381" s="63"/>
    </row>
    <row r="382" spans="1:18">
      <c r="A382" s="63" t="s">
        <v>61</v>
      </c>
      <c r="B382" s="63" t="s">
        <v>44</v>
      </c>
      <c r="C382" s="63" t="s">
        <v>65</v>
      </c>
      <c r="D382" s="63">
        <v>21</v>
      </c>
      <c r="E382" s="63">
        <v>1.7237690000000001</v>
      </c>
      <c r="F382" s="63">
        <v>1.5759099999999999</v>
      </c>
      <c r="G382" s="63">
        <v>-0.14785860000000001</v>
      </c>
      <c r="H382" s="63">
        <v>48.847799999999999</v>
      </c>
      <c r="I382" s="63">
        <v>-0.29274620000000001</v>
      </c>
      <c r="J382" s="63">
        <v>-0.20714550000000001</v>
      </c>
      <c r="K382" s="63">
        <v>-0.14785860000000001</v>
      </c>
      <c r="L382" s="63">
        <v>-8.8571800000000006E-2</v>
      </c>
      <c r="M382" s="63">
        <v>-2.9710000000000001E-3</v>
      </c>
      <c r="N382" s="63">
        <v>66823</v>
      </c>
      <c r="O382">
        <v>0.1130564</v>
      </c>
      <c r="P382" s="63">
        <v>3</v>
      </c>
      <c r="Q382" s="63">
        <v>1.2781749580960001E-2</v>
      </c>
      <c r="R382" s="63"/>
    </row>
    <row r="383" spans="1:18">
      <c r="A383" s="63" t="s">
        <v>61</v>
      </c>
      <c r="B383" s="63" t="s">
        <v>44</v>
      </c>
      <c r="C383" s="63" t="s">
        <v>65</v>
      </c>
      <c r="D383" s="63">
        <v>22</v>
      </c>
      <c r="E383" s="63">
        <v>1.5778570000000001</v>
      </c>
      <c r="F383" s="63">
        <v>1.42957</v>
      </c>
      <c r="G383" s="63">
        <v>-0.14828649999999999</v>
      </c>
      <c r="H383" s="63">
        <v>48.127800000000001</v>
      </c>
      <c r="I383" s="63">
        <v>-0.29317409999999999</v>
      </c>
      <c r="J383" s="63">
        <v>-0.20757329999999999</v>
      </c>
      <c r="K383" s="63">
        <v>-0.14828649999999999</v>
      </c>
      <c r="L383" s="63">
        <v>-8.8999599999999998E-2</v>
      </c>
      <c r="M383" s="63">
        <v>-3.3988999999999998E-3</v>
      </c>
      <c r="N383" s="63">
        <v>66823</v>
      </c>
      <c r="O383">
        <v>0.1130564</v>
      </c>
      <c r="P383" s="63">
        <v>3</v>
      </c>
      <c r="Q383" s="63">
        <v>1.2781749580960001E-2</v>
      </c>
      <c r="R383" s="63"/>
    </row>
    <row r="384" spans="1:18">
      <c r="A384" s="63" t="s">
        <v>61</v>
      </c>
      <c r="B384" s="63" t="s">
        <v>44</v>
      </c>
      <c r="C384" s="63" t="s">
        <v>65</v>
      </c>
      <c r="D384" s="63">
        <v>23</v>
      </c>
      <c r="E384" s="63">
        <v>1.3551169999999999</v>
      </c>
      <c r="F384" s="63">
        <v>1.214939</v>
      </c>
      <c r="G384" s="63">
        <v>-0.14017840000000001</v>
      </c>
      <c r="H384" s="63">
        <v>47.487000000000002</v>
      </c>
      <c r="I384" s="63">
        <v>-0.28506599999999999</v>
      </c>
      <c r="J384" s="63">
        <v>-0.19946530000000001</v>
      </c>
      <c r="K384" s="63">
        <v>-0.14017840000000001</v>
      </c>
      <c r="L384" s="63">
        <v>-8.0891599999999994E-2</v>
      </c>
      <c r="M384" s="63">
        <v>4.7092000000000002E-3</v>
      </c>
      <c r="N384" s="63">
        <v>66823</v>
      </c>
      <c r="O384">
        <v>0.1130564</v>
      </c>
      <c r="P384" s="63">
        <v>3</v>
      </c>
      <c r="Q384" s="63">
        <v>1.2781749580960001E-2</v>
      </c>
      <c r="R384" s="63"/>
    </row>
    <row r="385" spans="1:18">
      <c r="A385" s="63" t="s">
        <v>61</v>
      </c>
      <c r="B385" s="63" t="s">
        <v>44</v>
      </c>
      <c r="C385" s="63" t="s">
        <v>65</v>
      </c>
      <c r="D385" s="63">
        <v>24</v>
      </c>
      <c r="E385" s="63">
        <v>1.1113139999999999</v>
      </c>
      <c r="F385" s="63">
        <v>0.96922269999999999</v>
      </c>
      <c r="G385" s="63">
        <v>-0.14209160000000001</v>
      </c>
      <c r="H385" s="63">
        <v>46.883499999999998</v>
      </c>
      <c r="I385" s="63">
        <v>-0.28697919999999999</v>
      </c>
      <c r="J385" s="63">
        <v>-0.20137849999999999</v>
      </c>
      <c r="K385" s="63">
        <v>-0.14209160000000001</v>
      </c>
      <c r="L385" s="63">
        <v>-8.2804799999999998E-2</v>
      </c>
      <c r="M385" s="63">
        <v>2.7959999999999999E-3</v>
      </c>
      <c r="N385" s="63">
        <v>66823</v>
      </c>
      <c r="O385">
        <v>0.1130564</v>
      </c>
      <c r="P385" s="63">
        <v>3</v>
      </c>
      <c r="Q385" s="63">
        <v>1.2781749580960001E-2</v>
      </c>
      <c r="R385" s="63"/>
    </row>
    <row r="386" spans="1:18">
      <c r="A386" s="63" t="s">
        <v>61</v>
      </c>
      <c r="B386" s="63" t="s">
        <v>44</v>
      </c>
      <c r="C386" s="63" t="s">
        <v>66</v>
      </c>
      <c r="D386" s="63">
        <v>1</v>
      </c>
      <c r="E386" s="63">
        <v>0.84826270000000004</v>
      </c>
      <c r="F386" s="63">
        <v>0.70335890000000001</v>
      </c>
      <c r="G386" s="63">
        <v>-0.1449038</v>
      </c>
      <c r="H386" s="63">
        <v>54.368000000000002</v>
      </c>
      <c r="I386" s="63">
        <v>-0.28979139999999998</v>
      </c>
      <c r="J386" s="63">
        <v>-0.2041906</v>
      </c>
      <c r="K386" s="63">
        <v>-0.1449038</v>
      </c>
      <c r="L386" s="63">
        <v>-8.5616899999999996E-2</v>
      </c>
      <c r="M386" s="63">
        <v>-1.6200000000000001E-5</v>
      </c>
      <c r="N386" s="63">
        <v>66823</v>
      </c>
      <c r="O386">
        <v>0.1130564</v>
      </c>
      <c r="P386" s="63">
        <v>4</v>
      </c>
      <c r="Q386" s="63">
        <v>1.2781749580960001E-2</v>
      </c>
      <c r="R386" s="63"/>
    </row>
    <row r="387" spans="1:18">
      <c r="A387" s="63" t="s">
        <v>61</v>
      </c>
      <c r="B387" s="63" t="s">
        <v>44</v>
      </c>
      <c r="C387" s="63" t="s">
        <v>66</v>
      </c>
      <c r="D387" s="63">
        <v>2</v>
      </c>
      <c r="E387" s="63">
        <v>0.78451400000000004</v>
      </c>
      <c r="F387" s="63">
        <v>0.62369819999999998</v>
      </c>
      <c r="G387" s="63">
        <v>-0.16081580000000001</v>
      </c>
      <c r="H387" s="63">
        <v>53.290999999999997</v>
      </c>
      <c r="I387" s="63">
        <v>-0.30570340000000001</v>
      </c>
      <c r="J387" s="63">
        <v>-0.22010260000000001</v>
      </c>
      <c r="K387" s="63">
        <v>-0.16081580000000001</v>
      </c>
      <c r="L387" s="63">
        <v>-0.10152890000000001</v>
      </c>
      <c r="M387" s="63">
        <v>-1.59282E-2</v>
      </c>
      <c r="N387" s="63">
        <v>66823</v>
      </c>
      <c r="O387">
        <v>0.1130564</v>
      </c>
      <c r="P387" s="63">
        <v>4</v>
      </c>
      <c r="Q387" s="63">
        <v>1.2781749580960001E-2</v>
      </c>
      <c r="R387" s="63"/>
    </row>
    <row r="388" spans="1:18">
      <c r="A388" s="63" t="s">
        <v>61</v>
      </c>
      <c r="B388" s="63" t="s">
        <v>44</v>
      </c>
      <c r="C388" s="63" t="s">
        <v>66</v>
      </c>
      <c r="D388" s="63">
        <v>3</v>
      </c>
      <c r="E388" s="63">
        <v>0.76088239999999996</v>
      </c>
      <c r="F388" s="63">
        <v>0.60448599999999997</v>
      </c>
      <c r="G388" s="63">
        <v>-0.15639639999999999</v>
      </c>
      <c r="H388" s="63">
        <v>52.442</v>
      </c>
      <c r="I388" s="63">
        <v>-0.301284</v>
      </c>
      <c r="J388" s="63">
        <v>-0.21568329999999999</v>
      </c>
      <c r="K388" s="63">
        <v>-0.15639639999999999</v>
      </c>
      <c r="L388" s="63">
        <v>-9.7109600000000004E-2</v>
      </c>
      <c r="M388" s="63">
        <v>-1.1508900000000001E-2</v>
      </c>
      <c r="N388" s="63">
        <v>66823</v>
      </c>
      <c r="O388">
        <v>0.1130564</v>
      </c>
      <c r="P388" s="63">
        <v>4</v>
      </c>
      <c r="Q388" s="63">
        <v>1.2781749580960001E-2</v>
      </c>
      <c r="R388" s="63"/>
    </row>
    <row r="389" spans="1:18">
      <c r="A389" s="63" t="s">
        <v>61</v>
      </c>
      <c r="B389" s="63" t="s">
        <v>44</v>
      </c>
      <c r="C389" s="63" t="s">
        <v>66</v>
      </c>
      <c r="D389" s="63">
        <v>4</v>
      </c>
      <c r="E389" s="63">
        <v>0.79224079999999997</v>
      </c>
      <c r="F389" s="63">
        <v>0.63439049999999997</v>
      </c>
      <c r="G389" s="63">
        <v>-0.1578503</v>
      </c>
      <c r="H389" s="63">
        <v>51.661999999999999</v>
      </c>
      <c r="I389" s="63">
        <v>-0.3027379</v>
      </c>
      <c r="J389" s="63">
        <v>-0.2171371</v>
      </c>
      <c r="K389" s="63">
        <v>-0.1578503</v>
      </c>
      <c r="L389" s="63">
        <v>-9.8563399999999995E-2</v>
      </c>
      <c r="M389" s="63">
        <v>-1.2962700000000001E-2</v>
      </c>
      <c r="N389" s="63">
        <v>66823</v>
      </c>
      <c r="O389">
        <v>0.1130564</v>
      </c>
      <c r="P389" s="63">
        <v>4</v>
      </c>
      <c r="Q389" s="63">
        <v>1.2781749580960001E-2</v>
      </c>
      <c r="R389" s="63"/>
    </row>
    <row r="390" spans="1:18">
      <c r="A390" s="63" t="s">
        <v>61</v>
      </c>
      <c r="B390" s="63" t="s">
        <v>44</v>
      </c>
      <c r="C390" s="63" t="s">
        <v>66</v>
      </c>
      <c r="D390" s="63">
        <v>5</v>
      </c>
      <c r="E390" s="63">
        <v>0.81542049999999999</v>
      </c>
      <c r="F390" s="63">
        <v>0.65832780000000002</v>
      </c>
      <c r="G390" s="63">
        <v>-0.1570928</v>
      </c>
      <c r="H390" s="63">
        <v>51.014000000000003</v>
      </c>
      <c r="I390" s="63">
        <v>-0.30198029999999998</v>
      </c>
      <c r="J390" s="63">
        <v>-0.21637960000000001</v>
      </c>
      <c r="K390" s="63">
        <v>-0.1570928</v>
      </c>
      <c r="L390" s="63">
        <v>-9.7805900000000001E-2</v>
      </c>
      <c r="M390" s="63">
        <v>-1.2205199999999999E-2</v>
      </c>
      <c r="N390" s="63">
        <v>66823</v>
      </c>
      <c r="O390">
        <v>0.1130564</v>
      </c>
      <c r="P390" s="63">
        <v>4</v>
      </c>
      <c r="Q390" s="63">
        <v>1.2781749580960001E-2</v>
      </c>
      <c r="R390" s="63"/>
    </row>
    <row r="391" spans="1:18">
      <c r="A391" s="63" t="s">
        <v>61</v>
      </c>
      <c r="B391" s="63" t="s">
        <v>44</v>
      </c>
      <c r="C391" s="63" t="s">
        <v>66</v>
      </c>
      <c r="D391" s="63">
        <v>6</v>
      </c>
      <c r="E391" s="63">
        <v>0.95700149999999995</v>
      </c>
      <c r="F391" s="63">
        <v>0.72176370000000001</v>
      </c>
      <c r="G391" s="63">
        <v>-0.2352378</v>
      </c>
      <c r="H391" s="63">
        <v>50.445</v>
      </c>
      <c r="I391" s="63">
        <v>-0.3801254</v>
      </c>
      <c r="J391" s="63">
        <v>-0.29452460000000003</v>
      </c>
      <c r="K391" s="63">
        <v>-0.2352378</v>
      </c>
      <c r="L391" s="63">
        <v>-0.17595089999999999</v>
      </c>
      <c r="M391" s="63">
        <v>-9.0350200000000006E-2</v>
      </c>
      <c r="N391" s="63">
        <v>66823</v>
      </c>
      <c r="O391">
        <v>0.1130564</v>
      </c>
      <c r="P391" s="63">
        <v>4</v>
      </c>
      <c r="Q391" s="63">
        <v>1.2781749580960001E-2</v>
      </c>
      <c r="R391" s="63"/>
    </row>
    <row r="392" spans="1:18">
      <c r="A392" s="63" t="s">
        <v>61</v>
      </c>
      <c r="B392" s="63" t="s">
        <v>44</v>
      </c>
      <c r="C392" s="63" t="s">
        <v>66</v>
      </c>
      <c r="D392" s="63">
        <v>7</v>
      </c>
      <c r="E392" s="63">
        <v>1.204542</v>
      </c>
      <c r="F392" s="63">
        <v>1.0053650000000001</v>
      </c>
      <c r="G392" s="63">
        <v>-0.19917679999999999</v>
      </c>
      <c r="H392" s="63">
        <v>50.113999999999997</v>
      </c>
      <c r="I392" s="63">
        <v>-0.34406439999999999</v>
      </c>
      <c r="J392" s="63">
        <v>-0.25846360000000002</v>
      </c>
      <c r="K392" s="63">
        <v>-0.19917679999999999</v>
      </c>
      <c r="L392" s="63">
        <v>-0.13988999999999999</v>
      </c>
      <c r="M392" s="63">
        <v>-5.4289200000000003E-2</v>
      </c>
      <c r="N392" s="63">
        <v>66823</v>
      </c>
      <c r="O392">
        <v>0.1130564</v>
      </c>
      <c r="P392" s="63">
        <v>4</v>
      </c>
      <c r="Q392" s="63">
        <v>1.2781749580960001E-2</v>
      </c>
      <c r="R392" s="63"/>
    </row>
    <row r="393" spans="1:18">
      <c r="A393" s="63" t="s">
        <v>61</v>
      </c>
      <c r="B393" s="63" t="s">
        <v>44</v>
      </c>
      <c r="C393" s="63" t="s">
        <v>66</v>
      </c>
      <c r="D393" s="63">
        <v>8</v>
      </c>
      <c r="E393" s="63">
        <v>1.33351</v>
      </c>
      <c r="F393" s="63">
        <v>1.2495579999999999</v>
      </c>
      <c r="G393" s="63">
        <v>-8.3951799999999993E-2</v>
      </c>
      <c r="H393" s="63">
        <v>51.738999999999997</v>
      </c>
      <c r="I393" s="63">
        <v>-0.2288394</v>
      </c>
      <c r="J393" s="63">
        <v>-0.1432387</v>
      </c>
      <c r="K393" s="63">
        <v>-8.3951799999999993E-2</v>
      </c>
      <c r="L393" s="63">
        <v>-2.4664999999999999E-2</v>
      </c>
      <c r="M393" s="63">
        <v>6.0935799999999998E-2</v>
      </c>
      <c r="N393" s="63">
        <v>66823</v>
      </c>
      <c r="O393">
        <v>0.1130564</v>
      </c>
      <c r="P393" s="63">
        <v>4</v>
      </c>
      <c r="Q393" s="63">
        <v>1.2781749580960001E-2</v>
      </c>
      <c r="R393" s="63"/>
    </row>
    <row r="394" spans="1:18">
      <c r="A394" s="63" t="s">
        <v>61</v>
      </c>
      <c r="B394" s="63" t="s">
        <v>44</v>
      </c>
      <c r="C394" s="63" t="s">
        <v>66</v>
      </c>
      <c r="D394" s="63">
        <v>9</v>
      </c>
      <c r="E394" s="63">
        <v>1.213497</v>
      </c>
      <c r="F394" s="63">
        <v>1.2868310000000001</v>
      </c>
      <c r="G394" s="63">
        <v>7.3333499999999996E-2</v>
      </c>
      <c r="H394" s="63">
        <v>55.764000000000003</v>
      </c>
      <c r="I394" s="63">
        <v>-7.1554099999999995E-2</v>
      </c>
      <c r="J394" s="63">
        <v>1.4046700000000001E-2</v>
      </c>
      <c r="K394" s="63">
        <v>7.3333499999999996E-2</v>
      </c>
      <c r="L394" s="63">
        <v>0.1326203</v>
      </c>
      <c r="M394" s="63">
        <v>0.2182211</v>
      </c>
      <c r="N394" s="63">
        <v>66823</v>
      </c>
      <c r="O394">
        <v>0.1130564</v>
      </c>
      <c r="P394" s="63">
        <v>4</v>
      </c>
      <c r="Q394" s="63">
        <v>1.2781749580960001E-2</v>
      </c>
      <c r="R394" s="63"/>
    </row>
    <row r="395" spans="1:18">
      <c r="A395" s="63" t="s">
        <v>61</v>
      </c>
      <c r="B395" s="63" t="s">
        <v>44</v>
      </c>
      <c r="C395" s="63" t="s">
        <v>66</v>
      </c>
      <c r="D395" s="63">
        <v>10</v>
      </c>
      <c r="E395" s="63">
        <v>1.173983</v>
      </c>
      <c r="F395" s="63">
        <v>1.250227</v>
      </c>
      <c r="G395" s="63">
        <v>7.62438E-2</v>
      </c>
      <c r="H395" s="63">
        <v>59.634999999999998</v>
      </c>
      <c r="I395" s="63">
        <v>-6.8643800000000005E-2</v>
      </c>
      <c r="J395" s="63">
        <v>1.69569E-2</v>
      </c>
      <c r="K395" s="63">
        <v>7.62438E-2</v>
      </c>
      <c r="L395" s="63">
        <v>0.1355306</v>
      </c>
      <c r="M395" s="63">
        <v>0.22113140000000001</v>
      </c>
      <c r="N395" s="63">
        <v>66823</v>
      </c>
      <c r="O395">
        <v>0.1130564</v>
      </c>
      <c r="P395" s="63">
        <v>4</v>
      </c>
      <c r="Q395" s="63">
        <v>1.2781749580960001E-2</v>
      </c>
      <c r="R395" s="63"/>
    </row>
    <row r="396" spans="1:18">
      <c r="A396" s="63" t="s">
        <v>61</v>
      </c>
      <c r="B396" s="63" t="s">
        <v>44</v>
      </c>
      <c r="C396" s="63" t="s">
        <v>66</v>
      </c>
      <c r="D396" s="63">
        <v>11</v>
      </c>
      <c r="E396" s="63">
        <v>1.0832580000000001</v>
      </c>
      <c r="F396" s="63">
        <v>1.237868</v>
      </c>
      <c r="G396" s="63">
        <v>0.15461030000000001</v>
      </c>
      <c r="H396" s="63">
        <v>63.113999999999997</v>
      </c>
      <c r="I396" s="63">
        <v>9.7227000000000008E-3</v>
      </c>
      <c r="J396" s="63">
        <v>9.5323400000000003E-2</v>
      </c>
      <c r="K396" s="63">
        <v>0.15461030000000001</v>
      </c>
      <c r="L396" s="63">
        <v>0.21389710000000001</v>
      </c>
      <c r="M396" s="63">
        <v>0.29949789999999998</v>
      </c>
      <c r="N396" s="63">
        <v>66823</v>
      </c>
      <c r="O396">
        <v>0.1130564</v>
      </c>
      <c r="P396" s="63">
        <v>4</v>
      </c>
      <c r="Q396" s="63">
        <v>1.2781749580960001E-2</v>
      </c>
      <c r="R396" s="63"/>
    </row>
    <row r="397" spans="1:18">
      <c r="A397" s="63" t="s">
        <v>61</v>
      </c>
      <c r="B397" s="63" t="s">
        <v>44</v>
      </c>
      <c r="C397" s="63" t="s">
        <v>66</v>
      </c>
      <c r="D397" s="63">
        <v>12</v>
      </c>
      <c r="E397" s="63">
        <v>1.059121</v>
      </c>
      <c r="F397" s="63">
        <v>1.194882</v>
      </c>
      <c r="G397" s="63">
        <v>0.13576160000000001</v>
      </c>
      <c r="H397" s="63">
        <v>66.096000000000004</v>
      </c>
      <c r="I397" s="63">
        <v>-9.1260000000000004E-3</v>
      </c>
      <c r="J397" s="63">
        <v>7.6474799999999996E-2</v>
      </c>
      <c r="K397" s="63">
        <v>0.13576160000000001</v>
      </c>
      <c r="L397" s="63">
        <v>0.19504850000000001</v>
      </c>
      <c r="M397" s="63">
        <v>0.28064919999999999</v>
      </c>
      <c r="N397" s="63">
        <v>66823</v>
      </c>
      <c r="O397">
        <v>0.1130564</v>
      </c>
      <c r="P397" s="63">
        <v>4</v>
      </c>
      <c r="Q397" s="63">
        <v>1.2781749580960001E-2</v>
      </c>
      <c r="R397" s="63"/>
    </row>
    <row r="398" spans="1:18">
      <c r="A398" s="63" t="s">
        <v>61</v>
      </c>
      <c r="B398" s="63" t="s">
        <v>44</v>
      </c>
      <c r="C398" s="63" t="s">
        <v>66</v>
      </c>
      <c r="D398" s="63">
        <v>13</v>
      </c>
      <c r="E398" s="63">
        <v>0.93518820000000003</v>
      </c>
      <c r="F398" s="63">
        <v>1.1863509999999999</v>
      </c>
      <c r="G398" s="63">
        <v>0.25116250000000001</v>
      </c>
      <c r="H398" s="63">
        <v>68.429000000000002</v>
      </c>
      <c r="I398" s="63">
        <v>0.10627490000000001</v>
      </c>
      <c r="J398" s="63">
        <v>0.19187560000000001</v>
      </c>
      <c r="K398" s="63">
        <v>0.25116250000000001</v>
      </c>
      <c r="L398" s="63">
        <v>0.31044929999999998</v>
      </c>
      <c r="M398" s="63">
        <v>0.39605010000000002</v>
      </c>
      <c r="N398" s="63">
        <v>66823</v>
      </c>
      <c r="O398">
        <v>0.1130564</v>
      </c>
      <c r="P398" s="63">
        <v>4</v>
      </c>
      <c r="Q398" s="63">
        <v>1.2781749580960001E-2</v>
      </c>
      <c r="R398" s="63"/>
    </row>
    <row r="399" spans="1:18">
      <c r="A399" s="63" t="s">
        <v>61</v>
      </c>
      <c r="B399" s="63" t="s">
        <v>44</v>
      </c>
      <c r="C399" s="63" t="s">
        <v>66</v>
      </c>
      <c r="D399" s="63">
        <v>14</v>
      </c>
      <c r="E399" s="63">
        <v>0.87703339999999996</v>
      </c>
      <c r="F399" s="63">
        <v>1.1667289999999999</v>
      </c>
      <c r="G399" s="63">
        <v>0.2896956</v>
      </c>
      <c r="H399" s="63">
        <v>70.125</v>
      </c>
      <c r="I399" s="63">
        <v>0.14480799999999999</v>
      </c>
      <c r="J399" s="63">
        <v>0.23040869999999999</v>
      </c>
      <c r="K399" s="63">
        <v>0.2896956</v>
      </c>
      <c r="L399" s="63">
        <v>0.34898240000000003</v>
      </c>
      <c r="M399" s="63">
        <v>0.4345832</v>
      </c>
      <c r="N399" s="63">
        <v>66823</v>
      </c>
      <c r="O399">
        <v>0.1130564</v>
      </c>
      <c r="P399" s="63">
        <v>4</v>
      </c>
      <c r="Q399" s="63">
        <v>1.2781749580960001E-2</v>
      </c>
      <c r="R399" s="63"/>
    </row>
    <row r="400" spans="1:18">
      <c r="A400" s="63" t="s">
        <v>61</v>
      </c>
      <c r="B400" s="63" t="s">
        <v>44</v>
      </c>
      <c r="C400" s="63" t="s">
        <v>66</v>
      </c>
      <c r="D400" s="63">
        <v>15</v>
      </c>
      <c r="E400" s="63">
        <v>0.87819670000000005</v>
      </c>
      <c r="F400" s="63">
        <v>1.1333070000000001</v>
      </c>
      <c r="G400" s="63">
        <v>0.25511</v>
      </c>
      <c r="H400" s="63">
        <v>71.334000000000003</v>
      </c>
      <c r="I400" s="63">
        <v>0.1102224</v>
      </c>
      <c r="J400" s="63">
        <v>0.1958232</v>
      </c>
      <c r="K400" s="63">
        <v>0.25511</v>
      </c>
      <c r="L400" s="63">
        <v>0.31439689999999998</v>
      </c>
      <c r="M400" s="63">
        <v>0.39999760000000001</v>
      </c>
      <c r="N400" s="63">
        <v>66823</v>
      </c>
      <c r="O400">
        <v>0.1130564</v>
      </c>
      <c r="P400" s="63">
        <v>4</v>
      </c>
      <c r="Q400" s="63">
        <v>1.2781749580960001E-2</v>
      </c>
      <c r="R400" s="63"/>
    </row>
    <row r="401" spans="1:18">
      <c r="A401" s="63" t="s">
        <v>61</v>
      </c>
      <c r="B401" s="63" t="s">
        <v>44</v>
      </c>
      <c r="C401" s="63" t="s">
        <v>66</v>
      </c>
      <c r="D401" s="63">
        <v>16</v>
      </c>
      <c r="E401" s="63">
        <v>0.90239080000000005</v>
      </c>
      <c r="F401" s="63">
        <v>1.119904</v>
      </c>
      <c r="G401" s="63">
        <v>0.21751329999999999</v>
      </c>
      <c r="H401" s="63">
        <v>71.796000000000006</v>
      </c>
      <c r="I401" s="63">
        <v>7.2625700000000001E-2</v>
      </c>
      <c r="J401" s="63">
        <v>0.15822649999999999</v>
      </c>
      <c r="K401" s="63">
        <v>0.21751329999999999</v>
      </c>
      <c r="L401" s="63">
        <v>0.2768002</v>
      </c>
      <c r="M401" s="63">
        <v>0.36240090000000003</v>
      </c>
      <c r="N401" s="63">
        <v>66823</v>
      </c>
      <c r="O401">
        <v>0.1130564</v>
      </c>
      <c r="P401" s="63">
        <v>4</v>
      </c>
      <c r="Q401" s="63">
        <v>1.2781749580960001E-2</v>
      </c>
      <c r="R401" s="63"/>
    </row>
    <row r="402" spans="1:18">
      <c r="A402" s="63" t="s">
        <v>61</v>
      </c>
      <c r="B402" s="63" t="s">
        <v>44</v>
      </c>
      <c r="C402" s="63" t="s">
        <v>66</v>
      </c>
      <c r="D402" s="63">
        <v>17</v>
      </c>
      <c r="E402" s="63">
        <v>0.97409559999999995</v>
      </c>
      <c r="F402" s="63">
        <v>1.159913</v>
      </c>
      <c r="G402" s="63">
        <v>0.18581739999999999</v>
      </c>
      <c r="H402" s="63">
        <v>71.429000000000002</v>
      </c>
      <c r="I402" s="63">
        <v>4.0929800000000002E-2</v>
      </c>
      <c r="J402" s="63">
        <v>0.12653049999999999</v>
      </c>
      <c r="K402" s="63">
        <v>0.18581739999999999</v>
      </c>
      <c r="L402" s="63">
        <v>0.24510419999999999</v>
      </c>
      <c r="M402" s="63">
        <v>0.33070500000000003</v>
      </c>
      <c r="N402" s="63">
        <v>66823</v>
      </c>
      <c r="O402">
        <v>0.1130564</v>
      </c>
      <c r="P402" s="63">
        <v>4</v>
      </c>
      <c r="Q402" s="63">
        <v>1.2781749580960001E-2</v>
      </c>
      <c r="R402" s="63"/>
    </row>
    <row r="403" spans="1:18">
      <c r="A403" s="63" t="s">
        <v>61</v>
      </c>
      <c r="B403" s="63" t="s">
        <v>44</v>
      </c>
      <c r="C403" s="63" t="s">
        <v>66</v>
      </c>
      <c r="D403" s="63">
        <v>18</v>
      </c>
      <c r="E403" s="63">
        <v>1.1808749999999999</v>
      </c>
      <c r="F403" s="63">
        <v>1.2599279999999999</v>
      </c>
      <c r="G403" s="63">
        <v>7.9052600000000001E-2</v>
      </c>
      <c r="H403" s="63">
        <v>70.126000000000005</v>
      </c>
      <c r="I403" s="63">
        <v>-6.5835000000000005E-2</v>
      </c>
      <c r="J403" s="63">
        <v>1.9765700000000001E-2</v>
      </c>
      <c r="K403" s="63">
        <v>7.9052600000000001E-2</v>
      </c>
      <c r="L403" s="63">
        <v>0.1383394</v>
      </c>
      <c r="M403" s="63">
        <v>0.22394020000000001</v>
      </c>
      <c r="N403" s="63">
        <v>66823</v>
      </c>
      <c r="O403">
        <v>0.1130564</v>
      </c>
      <c r="P403" s="63">
        <v>4</v>
      </c>
      <c r="Q403" s="63">
        <v>1.2781749580960001E-2</v>
      </c>
      <c r="R403" s="63"/>
    </row>
    <row r="404" spans="1:18">
      <c r="A404" s="63" t="s">
        <v>61</v>
      </c>
      <c r="B404" s="63" t="s">
        <v>44</v>
      </c>
      <c r="C404" s="63" t="s">
        <v>66</v>
      </c>
      <c r="D404" s="63">
        <v>19</v>
      </c>
      <c r="E404" s="63">
        <v>1.394633</v>
      </c>
      <c r="F404" s="63">
        <v>1.3298650000000001</v>
      </c>
      <c r="G404" s="63">
        <v>-6.4768199999999998E-2</v>
      </c>
      <c r="H404" s="63">
        <v>67.745999999999995</v>
      </c>
      <c r="I404" s="63">
        <v>-0.2096558</v>
      </c>
      <c r="J404" s="63">
        <v>-0.124055</v>
      </c>
      <c r="K404" s="63">
        <v>-6.4768199999999998E-2</v>
      </c>
      <c r="L404" s="63">
        <v>-5.4814E-3</v>
      </c>
      <c r="M404" s="63">
        <v>8.0119399999999993E-2</v>
      </c>
      <c r="N404" s="63">
        <v>66823</v>
      </c>
      <c r="O404">
        <v>0.1130564</v>
      </c>
      <c r="P404" s="63">
        <v>4</v>
      </c>
      <c r="Q404" s="63">
        <v>1.2781749580960001E-2</v>
      </c>
      <c r="R404" s="63"/>
    </row>
    <row r="405" spans="1:18">
      <c r="A405" s="63" t="s">
        <v>61</v>
      </c>
      <c r="B405" s="63" t="s">
        <v>44</v>
      </c>
      <c r="C405" s="63" t="s">
        <v>66</v>
      </c>
      <c r="D405" s="63">
        <v>20</v>
      </c>
      <c r="E405" s="63">
        <v>1.483055</v>
      </c>
      <c r="F405" s="63">
        <v>1.3678870000000001</v>
      </c>
      <c r="G405" s="63">
        <v>-0.1151683</v>
      </c>
      <c r="H405" s="63">
        <v>64.197999999999993</v>
      </c>
      <c r="I405" s="63">
        <v>-0.26005590000000001</v>
      </c>
      <c r="J405" s="63">
        <v>-0.1744552</v>
      </c>
      <c r="K405" s="63">
        <v>-0.1151683</v>
      </c>
      <c r="L405" s="63">
        <v>-5.5881500000000001E-2</v>
      </c>
      <c r="M405" s="63">
        <v>2.9719300000000001E-2</v>
      </c>
      <c r="N405" s="63">
        <v>66823</v>
      </c>
      <c r="O405">
        <v>0.1130564</v>
      </c>
      <c r="P405" s="63">
        <v>4</v>
      </c>
      <c r="Q405" s="63">
        <v>1.2781749580960001E-2</v>
      </c>
      <c r="R405" s="63"/>
    </row>
    <row r="406" spans="1:18">
      <c r="A406" s="63" t="s">
        <v>61</v>
      </c>
      <c r="B406" s="63" t="s">
        <v>44</v>
      </c>
      <c r="C406" s="63" t="s">
        <v>66</v>
      </c>
      <c r="D406" s="63">
        <v>21</v>
      </c>
      <c r="E406" s="63">
        <v>1.5354509999999999</v>
      </c>
      <c r="F406" s="63">
        <v>1.3875919999999999</v>
      </c>
      <c r="G406" s="63">
        <v>-0.14785870000000001</v>
      </c>
      <c r="H406" s="63">
        <v>60.948</v>
      </c>
      <c r="I406" s="63">
        <v>-0.29274630000000001</v>
      </c>
      <c r="J406" s="63">
        <v>-0.20714560000000001</v>
      </c>
      <c r="K406" s="63">
        <v>-0.14785870000000001</v>
      </c>
      <c r="L406" s="63">
        <v>-8.8571899999999995E-2</v>
      </c>
      <c r="M406" s="63">
        <v>-2.9711E-3</v>
      </c>
      <c r="N406" s="63">
        <v>66823</v>
      </c>
      <c r="O406">
        <v>0.1130564</v>
      </c>
      <c r="P406" s="63">
        <v>4</v>
      </c>
      <c r="Q406" s="63">
        <v>1.2781749580960001E-2</v>
      </c>
      <c r="R406" s="63"/>
    </row>
    <row r="407" spans="1:18">
      <c r="A407" s="63" t="s">
        <v>61</v>
      </c>
      <c r="B407" s="63" t="s">
        <v>44</v>
      </c>
      <c r="C407" s="63" t="s">
        <v>66</v>
      </c>
      <c r="D407" s="63">
        <v>22</v>
      </c>
      <c r="E407" s="63">
        <v>1.4363079999999999</v>
      </c>
      <c r="F407" s="63">
        <v>1.288022</v>
      </c>
      <c r="G407" s="63">
        <v>-0.14828659999999999</v>
      </c>
      <c r="H407" s="63">
        <v>58.728000000000002</v>
      </c>
      <c r="I407" s="63">
        <v>-0.2931742</v>
      </c>
      <c r="J407" s="63">
        <v>-0.20757339999999999</v>
      </c>
      <c r="K407" s="63">
        <v>-0.14828659999999999</v>
      </c>
      <c r="L407" s="63">
        <v>-8.8999700000000001E-2</v>
      </c>
      <c r="M407" s="63">
        <v>-3.3990000000000001E-3</v>
      </c>
      <c r="N407" s="63">
        <v>66823</v>
      </c>
      <c r="O407">
        <v>0.1130564</v>
      </c>
      <c r="P407" s="63">
        <v>4</v>
      </c>
      <c r="Q407" s="63">
        <v>1.2781749580960001E-2</v>
      </c>
      <c r="R407" s="63"/>
    </row>
    <row r="408" spans="1:18">
      <c r="A408" s="63" t="s">
        <v>61</v>
      </c>
      <c r="B408" s="63" t="s">
        <v>44</v>
      </c>
      <c r="C408" s="63" t="s">
        <v>66</v>
      </c>
      <c r="D408" s="63">
        <v>23</v>
      </c>
      <c r="E408" s="63">
        <v>1.2315990000000001</v>
      </c>
      <c r="F408" s="63">
        <v>1.091421</v>
      </c>
      <c r="G408" s="63">
        <v>-0.14017840000000001</v>
      </c>
      <c r="H408" s="63">
        <v>56.991999999999997</v>
      </c>
      <c r="I408" s="63">
        <v>-0.28506599999999999</v>
      </c>
      <c r="J408" s="63">
        <v>-0.19946530000000001</v>
      </c>
      <c r="K408" s="63">
        <v>-0.14017840000000001</v>
      </c>
      <c r="L408" s="63">
        <v>-8.0891599999999994E-2</v>
      </c>
      <c r="M408" s="63">
        <v>4.7092000000000002E-3</v>
      </c>
      <c r="N408" s="63">
        <v>66823</v>
      </c>
      <c r="O408">
        <v>0.1130564</v>
      </c>
      <c r="P408" s="63">
        <v>4</v>
      </c>
      <c r="Q408" s="63">
        <v>1.2781749580960001E-2</v>
      </c>
      <c r="R408" s="63"/>
    </row>
    <row r="409" spans="1:18">
      <c r="A409" s="63" t="s">
        <v>61</v>
      </c>
      <c r="B409" s="63" t="s">
        <v>44</v>
      </c>
      <c r="C409" s="63" t="s">
        <v>66</v>
      </c>
      <c r="D409" s="63">
        <v>24</v>
      </c>
      <c r="E409" s="63">
        <v>0.99607789999999996</v>
      </c>
      <c r="F409" s="63">
        <v>0.85398629999999998</v>
      </c>
      <c r="G409" s="63">
        <v>-0.14209160000000001</v>
      </c>
      <c r="H409" s="63">
        <v>55.567999999999998</v>
      </c>
      <c r="I409" s="63">
        <v>-0.28697919999999999</v>
      </c>
      <c r="J409" s="63">
        <v>-0.20137849999999999</v>
      </c>
      <c r="K409" s="63">
        <v>-0.14209160000000001</v>
      </c>
      <c r="L409" s="63">
        <v>-8.2804799999999998E-2</v>
      </c>
      <c r="M409" s="63">
        <v>2.7959999999999999E-3</v>
      </c>
      <c r="N409" s="63">
        <v>66823</v>
      </c>
      <c r="O409">
        <v>0.1130564</v>
      </c>
      <c r="P409" s="63">
        <v>4</v>
      </c>
      <c r="Q409" s="63">
        <v>1.2781749580960001E-2</v>
      </c>
      <c r="R409" s="63"/>
    </row>
    <row r="410" spans="1:18">
      <c r="A410" s="63" t="s">
        <v>61</v>
      </c>
      <c r="B410" s="63" t="s">
        <v>44</v>
      </c>
      <c r="C410" s="63" t="s">
        <v>67</v>
      </c>
      <c r="D410" s="63">
        <v>1</v>
      </c>
      <c r="E410" s="63">
        <v>0.94781170000000003</v>
      </c>
      <c r="F410" s="63">
        <v>0.69995640000000003</v>
      </c>
      <c r="G410" s="63">
        <v>-0.2478553</v>
      </c>
      <c r="H410" s="63">
        <v>57.303600000000003</v>
      </c>
      <c r="I410" s="63">
        <v>-0.39274290000000001</v>
      </c>
      <c r="J410" s="63">
        <v>-0.30714209999999997</v>
      </c>
      <c r="K410" s="63">
        <v>-0.2478553</v>
      </c>
      <c r="L410" s="63">
        <v>-0.1885685</v>
      </c>
      <c r="M410" s="63">
        <v>-0.1029677</v>
      </c>
      <c r="N410" s="63">
        <v>66823</v>
      </c>
      <c r="O410">
        <v>0.1130564</v>
      </c>
      <c r="P410" s="63">
        <v>5</v>
      </c>
      <c r="Q410" s="63">
        <v>1.2781749580960001E-2</v>
      </c>
      <c r="R410" s="63"/>
    </row>
    <row r="411" spans="1:18">
      <c r="A411" s="63" t="s">
        <v>61</v>
      </c>
      <c r="B411" s="63" t="s">
        <v>44</v>
      </c>
      <c r="C411" s="63" t="s">
        <v>67</v>
      </c>
      <c r="D411" s="63">
        <v>2</v>
      </c>
      <c r="E411" s="63">
        <v>0.86147589999999996</v>
      </c>
      <c r="F411" s="63">
        <v>0.62122149999999998</v>
      </c>
      <c r="G411" s="63">
        <v>-0.24025440000000001</v>
      </c>
      <c r="H411" s="63">
        <v>56.260899999999999</v>
      </c>
      <c r="I411" s="63">
        <v>-0.38514199999999998</v>
      </c>
      <c r="J411" s="63">
        <v>-0.29954120000000001</v>
      </c>
      <c r="K411" s="63">
        <v>-0.24025440000000001</v>
      </c>
      <c r="L411" s="63">
        <v>-0.18096760000000001</v>
      </c>
      <c r="M411" s="63">
        <v>-9.5366800000000002E-2</v>
      </c>
      <c r="N411" s="63">
        <v>66823</v>
      </c>
      <c r="O411">
        <v>0.1130564</v>
      </c>
      <c r="P411" s="63">
        <v>5</v>
      </c>
      <c r="Q411" s="63">
        <v>1.2781749580960001E-2</v>
      </c>
      <c r="R411" s="63"/>
    </row>
    <row r="412" spans="1:18">
      <c r="A412" s="63" t="s">
        <v>61</v>
      </c>
      <c r="B412" s="63" t="s">
        <v>44</v>
      </c>
      <c r="C412" s="63" t="s">
        <v>67</v>
      </c>
      <c r="D412" s="63">
        <v>3</v>
      </c>
      <c r="E412" s="63">
        <v>0.83541580000000004</v>
      </c>
      <c r="F412" s="63">
        <v>0.59732079999999999</v>
      </c>
      <c r="G412" s="63">
        <v>-0.238095</v>
      </c>
      <c r="H412" s="63">
        <v>55.375500000000002</v>
      </c>
      <c r="I412" s="63">
        <v>-0.38298260000000001</v>
      </c>
      <c r="J412" s="63">
        <v>-0.29738179999999997</v>
      </c>
      <c r="K412" s="63">
        <v>-0.238095</v>
      </c>
      <c r="L412" s="63">
        <v>-0.1788082</v>
      </c>
      <c r="M412" s="63">
        <v>-9.3207399999999996E-2</v>
      </c>
      <c r="N412" s="63">
        <v>66823</v>
      </c>
      <c r="O412">
        <v>0.1130564</v>
      </c>
      <c r="P412" s="63">
        <v>5</v>
      </c>
      <c r="Q412" s="63">
        <v>1.2781749580960001E-2</v>
      </c>
      <c r="R412" s="63"/>
    </row>
    <row r="413" spans="1:18">
      <c r="A413" s="63" t="s">
        <v>61</v>
      </c>
      <c r="B413" s="63" t="s">
        <v>44</v>
      </c>
      <c r="C413" s="63" t="s">
        <v>67</v>
      </c>
      <c r="D413" s="63">
        <v>4</v>
      </c>
      <c r="E413" s="63">
        <v>0.83130280000000001</v>
      </c>
      <c r="F413" s="63">
        <v>0.61727799999999999</v>
      </c>
      <c r="G413" s="63">
        <v>-0.21402479999999999</v>
      </c>
      <c r="H413" s="63">
        <v>54.501800000000003</v>
      </c>
      <c r="I413" s="63">
        <v>-0.35891240000000002</v>
      </c>
      <c r="J413" s="63">
        <v>-0.27331159999999999</v>
      </c>
      <c r="K413" s="63">
        <v>-0.21402479999999999</v>
      </c>
      <c r="L413" s="63">
        <v>-0.15473790000000001</v>
      </c>
      <c r="M413" s="63">
        <v>-6.9137199999999996E-2</v>
      </c>
      <c r="N413" s="63">
        <v>66823</v>
      </c>
      <c r="O413">
        <v>0.1130564</v>
      </c>
      <c r="P413" s="63">
        <v>5</v>
      </c>
      <c r="Q413" s="63">
        <v>1.2781749580960001E-2</v>
      </c>
      <c r="R413" s="63"/>
    </row>
    <row r="414" spans="1:18">
      <c r="A414" s="63" t="s">
        <v>61</v>
      </c>
      <c r="B414" s="63" t="s">
        <v>44</v>
      </c>
      <c r="C414" s="63" t="s">
        <v>67</v>
      </c>
      <c r="D414" s="63">
        <v>5</v>
      </c>
      <c r="E414" s="63">
        <v>0.84761569999999997</v>
      </c>
      <c r="F414" s="63">
        <v>0.63251869999999999</v>
      </c>
      <c r="G414" s="63">
        <v>-0.21509700000000001</v>
      </c>
      <c r="H414" s="63">
        <v>53.8264</v>
      </c>
      <c r="I414" s="63">
        <v>-0.35998459999999999</v>
      </c>
      <c r="J414" s="63">
        <v>-0.27438380000000001</v>
      </c>
      <c r="K414" s="63">
        <v>-0.21509700000000001</v>
      </c>
      <c r="L414" s="63">
        <v>-0.15581020000000001</v>
      </c>
      <c r="M414" s="63">
        <v>-7.0209400000000005E-2</v>
      </c>
      <c r="N414" s="63">
        <v>66823</v>
      </c>
      <c r="O414">
        <v>0.1130564</v>
      </c>
      <c r="P414" s="63">
        <v>5</v>
      </c>
      <c r="Q414" s="63">
        <v>1.2781749580960001E-2</v>
      </c>
      <c r="R414" s="63"/>
    </row>
    <row r="415" spans="1:18">
      <c r="A415" s="63" t="s">
        <v>61</v>
      </c>
      <c r="B415" s="63" t="s">
        <v>44</v>
      </c>
      <c r="C415" s="63" t="s">
        <v>67</v>
      </c>
      <c r="D415" s="63">
        <v>6</v>
      </c>
      <c r="E415" s="63">
        <v>0.95019580000000003</v>
      </c>
      <c r="F415" s="63">
        <v>0.68323769999999995</v>
      </c>
      <c r="G415" s="63">
        <v>-0.26695819999999998</v>
      </c>
      <c r="H415" s="63">
        <v>53.222700000000003</v>
      </c>
      <c r="I415" s="63">
        <v>-0.41184579999999998</v>
      </c>
      <c r="J415" s="63">
        <v>-0.32624500000000001</v>
      </c>
      <c r="K415" s="63">
        <v>-0.26695819999999998</v>
      </c>
      <c r="L415" s="63">
        <v>-0.2076713</v>
      </c>
      <c r="M415" s="63">
        <v>-0.1220706</v>
      </c>
      <c r="N415" s="63">
        <v>66823</v>
      </c>
      <c r="O415">
        <v>0.1130564</v>
      </c>
      <c r="P415" s="63">
        <v>5</v>
      </c>
      <c r="Q415" s="63">
        <v>1.2781749580960001E-2</v>
      </c>
      <c r="R415" s="63"/>
    </row>
    <row r="416" spans="1:18">
      <c r="A416" s="63" t="s">
        <v>61</v>
      </c>
      <c r="B416" s="63" t="s">
        <v>44</v>
      </c>
      <c r="C416" s="63" t="s">
        <v>67</v>
      </c>
      <c r="D416" s="63">
        <v>7</v>
      </c>
      <c r="E416" s="63">
        <v>1.1913549999999999</v>
      </c>
      <c r="F416" s="63">
        <v>0.91875439999999997</v>
      </c>
      <c r="G416" s="63">
        <v>-0.27260079999999998</v>
      </c>
      <c r="H416" s="63">
        <v>53.386400000000002</v>
      </c>
      <c r="I416" s="63">
        <v>-0.41748839999999998</v>
      </c>
      <c r="J416" s="63">
        <v>-0.33188770000000001</v>
      </c>
      <c r="K416" s="63">
        <v>-0.27260079999999998</v>
      </c>
      <c r="L416" s="63">
        <v>-0.213314</v>
      </c>
      <c r="M416" s="63">
        <v>-0.1277132</v>
      </c>
      <c r="N416" s="63">
        <v>66823</v>
      </c>
      <c r="O416">
        <v>0.1130564</v>
      </c>
      <c r="P416" s="63">
        <v>5</v>
      </c>
      <c r="Q416" s="63">
        <v>1.2781749580960001E-2</v>
      </c>
      <c r="R416" s="63"/>
    </row>
    <row r="417" spans="1:18">
      <c r="A417" s="63" t="s">
        <v>61</v>
      </c>
      <c r="B417" s="63" t="s">
        <v>44</v>
      </c>
      <c r="C417" s="63" t="s">
        <v>67</v>
      </c>
      <c r="D417" s="63">
        <v>8</v>
      </c>
      <c r="E417" s="63">
        <v>1.3584080000000001</v>
      </c>
      <c r="F417" s="63">
        <v>1.130968</v>
      </c>
      <c r="G417" s="63">
        <v>-0.2274398</v>
      </c>
      <c r="H417" s="63">
        <v>55.964500000000001</v>
      </c>
      <c r="I417" s="63">
        <v>-0.37232739999999998</v>
      </c>
      <c r="J417" s="63">
        <v>-0.2867266</v>
      </c>
      <c r="K417" s="63">
        <v>-0.2274398</v>
      </c>
      <c r="L417" s="63">
        <v>-0.16815289999999999</v>
      </c>
      <c r="M417" s="63">
        <v>-8.2552200000000006E-2</v>
      </c>
      <c r="N417" s="63">
        <v>66823</v>
      </c>
      <c r="O417">
        <v>0.1130564</v>
      </c>
      <c r="P417" s="63">
        <v>5</v>
      </c>
      <c r="Q417" s="63">
        <v>1.2781749580960001E-2</v>
      </c>
      <c r="R417" s="63"/>
    </row>
    <row r="418" spans="1:18">
      <c r="A418" s="63" t="s">
        <v>61</v>
      </c>
      <c r="B418" s="63" t="s">
        <v>44</v>
      </c>
      <c r="C418" s="63" t="s">
        <v>67</v>
      </c>
      <c r="D418" s="63">
        <v>9</v>
      </c>
      <c r="E418" s="63">
        <v>1.3111409999999999</v>
      </c>
      <c r="F418" s="63">
        <v>1.1989019999999999</v>
      </c>
      <c r="G418" s="63">
        <v>-0.11223959999999999</v>
      </c>
      <c r="H418" s="63">
        <v>59.140900000000002</v>
      </c>
      <c r="I418" s="63">
        <v>-0.2571272</v>
      </c>
      <c r="J418" s="63">
        <v>-0.1715264</v>
      </c>
      <c r="K418" s="63">
        <v>-0.11223959999999999</v>
      </c>
      <c r="L418" s="63">
        <v>-5.2952800000000001E-2</v>
      </c>
      <c r="M418" s="63">
        <v>3.2648000000000003E-2</v>
      </c>
      <c r="N418" s="63">
        <v>66823</v>
      </c>
      <c r="O418">
        <v>0.1130564</v>
      </c>
      <c r="P418" s="63">
        <v>5</v>
      </c>
      <c r="Q418" s="63">
        <v>1.2781749580960001E-2</v>
      </c>
      <c r="R418" s="63"/>
    </row>
    <row r="419" spans="1:18">
      <c r="A419" s="63" t="s">
        <v>61</v>
      </c>
      <c r="B419" s="63" t="s">
        <v>44</v>
      </c>
      <c r="C419" s="63" t="s">
        <v>67</v>
      </c>
      <c r="D419" s="63">
        <v>10</v>
      </c>
      <c r="E419" s="63">
        <v>1.3065310000000001</v>
      </c>
      <c r="F419" s="63">
        <v>1.1929810000000001</v>
      </c>
      <c r="G419" s="63">
        <v>-0.1135499</v>
      </c>
      <c r="H419" s="63">
        <v>62.372700000000002</v>
      </c>
      <c r="I419" s="63">
        <v>-0.25843749999999999</v>
      </c>
      <c r="J419" s="63">
        <v>-0.17283680000000001</v>
      </c>
      <c r="K419" s="63">
        <v>-0.1135499</v>
      </c>
      <c r="L419" s="63">
        <v>-5.4263100000000002E-2</v>
      </c>
      <c r="M419" s="63">
        <v>3.13376E-2</v>
      </c>
      <c r="N419" s="63">
        <v>66823</v>
      </c>
      <c r="O419">
        <v>0.1130564</v>
      </c>
      <c r="P419" s="63">
        <v>5</v>
      </c>
      <c r="Q419" s="63">
        <v>1.2781749580960001E-2</v>
      </c>
      <c r="R419" s="63"/>
    </row>
    <row r="420" spans="1:18">
      <c r="A420" s="63" t="s">
        <v>61</v>
      </c>
      <c r="B420" s="63" t="s">
        <v>44</v>
      </c>
      <c r="C420" s="63" t="s">
        <v>67</v>
      </c>
      <c r="D420" s="63">
        <v>11</v>
      </c>
      <c r="E420" s="63">
        <v>1.1977629999999999</v>
      </c>
      <c r="F420" s="63">
        <v>1.2055370000000001</v>
      </c>
      <c r="G420" s="63">
        <v>7.7739000000000003E-3</v>
      </c>
      <c r="H420" s="63">
        <v>65.553600000000003</v>
      </c>
      <c r="I420" s="63">
        <v>-0.13711370000000001</v>
      </c>
      <c r="J420" s="63">
        <v>-5.1513000000000003E-2</v>
      </c>
      <c r="K420" s="63">
        <v>7.7739000000000003E-3</v>
      </c>
      <c r="L420" s="63">
        <v>6.7060700000000001E-2</v>
      </c>
      <c r="M420" s="63">
        <v>0.15266150000000001</v>
      </c>
      <c r="N420" s="63">
        <v>66823</v>
      </c>
      <c r="O420">
        <v>0.1130564</v>
      </c>
      <c r="P420" s="63">
        <v>5</v>
      </c>
      <c r="Q420" s="63">
        <v>1.2781749580960001E-2</v>
      </c>
      <c r="R420" s="63"/>
    </row>
    <row r="421" spans="1:18">
      <c r="A421" s="63" t="s">
        <v>61</v>
      </c>
      <c r="B421" s="63" t="s">
        <v>44</v>
      </c>
      <c r="C421" s="63" t="s">
        <v>67</v>
      </c>
      <c r="D421" s="63">
        <v>12</v>
      </c>
      <c r="E421" s="63">
        <v>1.114444</v>
      </c>
      <c r="F421" s="63">
        <v>1.194488</v>
      </c>
      <c r="G421" s="63">
        <v>8.0044500000000005E-2</v>
      </c>
      <c r="H421" s="63">
        <v>68.402699999999996</v>
      </c>
      <c r="I421" s="63">
        <v>-6.4843100000000001E-2</v>
      </c>
      <c r="J421" s="63">
        <v>2.07577E-2</v>
      </c>
      <c r="K421" s="63">
        <v>8.0044500000000005E-2</v>
      </c>
      <c r="L421" s="63">
        <v>0.13933129999999999</v>
      </c>
      <c r="M421" s="63">
        <v>0.2249321</v>
      </c>
      <c r="N421" s="63">
        <v>66823</v>
      </c>
      <c r="O421">
        <v>0.1130564</v>
      </c>
      <c r="P421" s="63">
        <v>5</v>
      </c>
      <c r="Q421" s="63">
        <v>1.2781749580960001E-2</v>
      </c>
      <c r="R421" s="63"/>
    </row>
    <row r="422" spans="1:18">
      <c r="A422" s="63" t="s">
        <v>61</v>
      </c>
      <c r="B422" s="63" t="s">
        <v>44</v>
      </c>
      <c r="C422" s="63" t="s">
        <v>67</v>
      </c>
      <c r="D422" s="63">
        <v>13</v>
      </c>
      <c r="E422" s="63">
        <v>0.98197179999999995</v>
      </c>
      <c r="F422" s="63">
        <v>1.202968</v>
      </c>
      <c r="G422" s="63">
        <v>0.22099640000000001</v>
      </c>
      <c r="H422" s="63">
        <v>70.750900000000001</v>
      </c>
      <c r="I422" s="63">
        <v>7.6108800000000004E-2</v>
      </c>
      <c r="J422" s="63">
        <v>0.16170960000000001</v>
      </c>
      <c r="K422" s="63">
        <v>0.22099640000000001</v>
      </c>
      <c r="L422" s="63">
        <v>0.28028330000000001</v>
      </c>
      <c r="M422" s="63">
        <v>0.36588399999999999</v>
      </c>
      <c r="N422" s="63">
        <v>66823</v>
      </c>
      <c r="O422">
        <v>0.1130564</v>
      </c>
      <c r="P422" s="63">
        <v>5</v>
      </c>
      <c r="Q422" s="63">
        <v>1.2781749580960001E-2</v>
      </c>
      <c r="R422" s="63"/>
    </row>
    <row r="423" spans="1:18">
      <c r="A423" s="63" t="s">
        <v>61</v>
      </c>
      <c r="B423" s="63" t="s">
        <v>44</v>
      </c>
      <c r="C423" s="63" t="s">
        <v>67</v>
      </c>
      <c r="D423" s="63">
        <v>14</v>
      </c>
      <c r="E423" s="63">
        <v>0.9350849</v>
      </c>
      <c r="F423" s="63">
        <v>1.2016709999999999</v>
      </c>
      <c r="G423" s="63">
        <v>0.2665864</v>
      </c>
      <c r="H423" s="63">
        <v>72.332700000000003</v>
      </c>
      <c r="I423" s="63">
        <v>0.1216988</v>
      </c>
      <c r="J423" s="63">
        <v>0.2072995</v>
      </c>
      <c r="K423" s="63">
        <v>0.2665864</v>
      </c>
      <c r="L423" s="63">
        <v>0.32587319999999997</v>
      </c>
      <c r="M423" s="63">
        <v>0.41147400000000001</v>
      </c>
      <c r="N423" s="63">
        <v>66823</v>
      </c>
      <c r="O423">
        <v>0.1130564</v>
      </c>
      <c r="P423" s="63">
        <v>5</v>
      </c>
      <c r="Q423" s="63">
        <v>1.2781749580960001E-2</v>
      </c>
      <c r="R423" s="63"/>
    </row>
    <row r="424" spans="1:18">
      <c r="A424" s="63" t="s">
        <v>61</v>
      </c>
      <c r="B424" s="63" t="s">
        <v>44</v>
      </c>
      <c r="C424" s="63" t="s">
        <v>67</v>
      </c>
      <c r="D424" s="63">
        <v>15</v>
      </c>
      <c r="E424" s="63">
        <v>0.91983890000000001</v>
      </c>
      <c r="F424" s="63">
        <v>1.19668</v>
      </c>
      <c r="G424" s="63">
        <v>0.2768407</v>
      </c>
      <c r="H424" s="63">
        <v>73.423599999999993</v>
      </c>
      <c r="I424" s="63">
        <v>0.13195309999999999</v>
      </c>
      <c r="J424" s="63">
        <v>0.21755389999999999</v>
      </c>
      <c r="K424" s="63">
        <v>0.2768407</v>
      </c>
      <c r="L424" s="63">
        <v>0.33612750000000002</v>
      </c>
      <c r="M424" s="63">
        <v>0.4217283</v>
      </c>
      <c r="N424" s="63">
        <v>66823</v>
      </c>
      <c r="O424">
        <v>0.1130564</v>
      </c>
      <c r="P424" s="63">
        <v>5</v>
      </c>
      <c r="Q424" s="63">
        <v>1.2781749580960001E-2</v>
      </c>
      <c r="R424" s="63"/>
    </row>
    <row r="425" spans="1:18">
      <c r="A425" s="63" t="s">
        <v>61</v>
      </c>
      <c r="B425" s="63" t="s">
        <v>44</v>
      </c>
      <c r="C425" s="63" t="s">
        <v>67</v>
      </c>
      <c r="D425" s="63">
        <v>16</v>
      </c>
      <c r="E425" s="63">
        <v>0.95091970000000003</v>
      </c>
      <c r="F425" s="63">
        <v>1.1974340000000001</v>
      </c>
      <c r="G425" s="63">
        <v>0.24651400000000001</v>
      </c>
      <c r="H425" s="63">
        <v>73.740899999999996</v>
      </c>
      <c r="I425" s="63">
        <v>0.10162640000000001</v>
      </c>
      <c r="J425" s="63">
        <v>0.18722710000000001</v>
      </c>
      <c r="K425" s="63">
        <v>0.24651400000000001</v>
      </c>
      <c r="L425" s="63">
        <v>0.30580079999999998</v>
      </c>
      <c r="M425" s="63">
        <v>0.39140160000000002</v>
      </c>
      <c r="N425" s="63">
        <v>66823</v>
      </c>
      <c r="O425">
        <v>0.1130564</v>
      </c>
      <c r="P425" s="63">
        <v>5</v>
      </c>
      <c r="Q425" s="63">
        <v>1.2781749580960001E-2</v>
      </c>
      <c r="R425" s="63"/>
    </row>
    <row r="426" spans="1:18">
      <c r="A426" s="63" t="s">
        <v>61</v>
      </c>
      <c r="B426" s="63" t="s">
        <v>44</v>
      </c>
      <c r="C426" s="63" t="s">
        <v>67</v>
      </c>
      <c r="D426" s="63">
        <v>17</v>
      </c>
      <c r="E426" s="63">
        <v>1.0377419999999999</v>
      </c>
      <c r="F426" s="63">
        <v>1.2440089999999999</v>
      </c>
      <c r="G426" s="63">
        <v>0.20626710000000001</v>
      </c>
      <c r="H426" s="63">
        <v>73.164500000000004</v>
      </c>
      <c r="I426" s="63">
        <v>6.1379499999999997E-2</v>
      </c>
      <c r="J426" s="63">
        <v>0.14698030000000001</v>
      </c>
      <c r="K426" s="63">
        <v>0.20626710000000001</v>
      </c>
      <c r="L426" s="63">
        <v>0.26555400000000001</v>
      </c>
      <c r="M426" s="63">
        <v>0.35115469999999999</v>
      </c>
      <c r="N426" s="63">
        <v>66823</v>
      </c>
      <c r="O426">
        <v>0.1130564</v>
      </c>
      <c r="P426" s="63">
        <v>5</v>
      </c>
      <c r="Q426" s="63">
        <v>1.2781749580960001E-2</v>
      </c>
      <c r="R426" s="63"/>
    </row>
    <row r="427" spans="1:18">
      <c r="A427" s="63" t="s">
        <v>61</v>
      </c>
      <c r="B427" s="63" t="s">
        <v>44</v>
      </c>
      <c r="C427" s="63" t="s">
        <v>67</v>
      </c>
      <c r="D427" s="63">
        <v>18</v>
      </c>
      <c r="E427" s="63">
        <v>1.189506</v>
      </c>
      <c r="F427" s="63">
        <v>1.3174600000000001</v>
      </c>
      <c r="G427" s="63">
        <v>0.12795400000000001</v>
      </c>
      <c r="H427" s="63">
        <v>71.930899999999994</v>
      </c>
      <c r="I427" s="63">
        <v>-1.69336E-2</v>
      </c>
      <c r="J427" s="63">
        <v>6.8667199999999998E-2</v>
      </c>
      <c r="K427" s="63">
        <v>0.12795400000000001</v>
      </c>
      <c r="L427" s="63">
        <v>0.18724080000000001</v>
      </c>
      <c r="M427" s="63">
        <v>0.27284160000000002</v>
      </c>
      <c r="N427" s="63">
        <v>66823</v>
      </c>
      <c r="O427">
        <v>0.1130564</v>
      </c>
      <c r="P427" s="63">
        <v>5</v>
      </c>
      <c r="Q427" s="63">
        <v>1.2781749580960001E-2</v>
      </c>
      <c r="R427" s="63"/>
    </row>
    <row r="428" spans="1:18">
      <c r="A428" s="63" t="s">
        <v>61</v>
      </c>
      <c r="B428" s="63" t="s">
        <v>44</v>
      </c>
      <c r="C428" s="63" t="s">
        <v>67</v>
      </c>
      <c r="D428" s="63">
        <v>19</v>
      </c>
      <c r="E428" s="63">
        <v>1.4056310000000001</v>
      </c>
      <c r="F428" s="63">
        <v>1.3605940000000001</v>
      </c>
      <c r="G428" s="63">
        <v>-4.5037000000000001E-2</v>
      </c>
      <c r="H428" s="63">
        <v>69.890900000000002</v>
      </c>
      <c r="I428" s="63">
        <v>-0.1899246</v>
      </c>
      <c r="J428" s="63">
        <v>-0.1043239</v>
      </c>
      <c r="K428" s="63">
        <v>-4.5037000000000001E-2</v>
      </c>
      <c r="L428" s="63">
        <v>1.42498E-2</v>
      </c>
      <c r="M428" s="63">
        <v>9.9850599999999998E-2</v>
      </c>
      <c r="N428" s="63">
        <v>66823</v>
      </c>
      <c r="O428">
        <v>0.1130564</v>
      </c>
      <c r="P428" s="63">
        <v>5</v>
      </c>
      <c r="Q428" s="63">
        <v>1.2781749580960001E-2</v>
      </c>
      <c r="R428" s="63"/>
    </row>
    <row r="429" spans="1:18">
      <c r="A429" s="63" t="s">
        <v>61</v>
      </c>
      <c r="B429" s="63" t="s">
        <v>44</v>
      </c>
      <c r="C429" s="63" t="s">
        <v>67</v>
      </c>
      <c r="D429" s="63">
        <v>20</v>
      </c>
      <c r="E429" s="63">
        <v>1.510078</v>
      </c>
      <c r="F429" s="63">
        <v>1.390895</v>
      </c>
      <c r="G429" s="63">
        <v>-0.11918380000000001</v>
      </c>
      <c r="H429" s="63">
        <v>66.640900000000002</v>
      </c>
      <c r="I429" s="63">
        <v>-0.26407140000000001</v>
      </c>
      <c r="J429" s="63">
        <v>-0.17847060000000001</v>
      </c>
      <c r="K429" s="63">
        <v>-0.11918380000000001</v>
      </c>
      <c r="L429" s="63">
        <v>-5.9896900000000003E-2</v>
      </c>
      <c r="M429" s="63">
        <v>2.5703799999999999E-2</v>
      </c>
      <c r="N429" s="63">
        <v>66823</v>
      </c>
      <c r="O429">
        <v>0.1130564</v>
      </c>
      <c r="P429" s="63">
        <v>5</v>
      </c>
      <c r="Q429" s="63">
        <v>1.2781749580960001E-2</v>
      </c>
      <c r="R429" s="63"/>
    </row>
    <row r="430" spans="1:18">
      <c r="A430" s="63" t="s">
        <v>61</v>
      </c>
      <c r="B430" s="63" t="s">
        <v>44</v>
      </c>
      <c r="C430" s="63" t="s">
        <v>67</v>
      </c>
      <c r="D430" s="63">
        <v>21</v>
      </c>
      <c r="E430" s="63">
        <v>1.5687690000000001</v>
      </c>
      <c r="F430" s="63">
        <v>1.397634</v>
      </c>
      <c r="G430" s="63">
        <v>-0.17113529999999999</v>
      </c>
      <c r="H430" s="63">
        <v>63.222700000000003</v>
      </c>
      <c r="I430" s="63">
        <v>-0.3160229</v>
      </c>
      <c r="J430" s="63">
        <v>-0.23042209999999999</v>
      </c>
      <c r="K430" s="63">
        <v>-0.17113529999999999</v>
      </c>
      <c r="L430" s="63">
        <v>-0.1118485</v>
      </c>
      <c r="M430" s="63">
        <v>-2.6247699999999999E-2</v>
      </c>
      <c r="N430" s="63">
        <v>66823</v>
      </c>
      <c r="O430">
        <v>0.1130564</v>
      </c>
      <c r="P430" s="63">
        <v>5</v>
      </c>
      <c r="Q430" s="63">
        <v>1.2781749580960001E-2</v>
      </c>
      <c r="R430" s="63"/>
    </row>
    <row r="431" spans="1:18">
      <c r="A431" s="63" t="s">
        <v>61</v>
      </c>
      <c r="B431" s="63" t="s">
        <v>44</v>
      </c>
      <c r="C431" s="63" t="s">
        <v>67</v>
      </c>
      <c r="D431" s="63">
        <v>22</v>
      </c>
      <c r="E431" s="63">
        <v>1.526942</v>
      </c>
      <c r="F431" s="63">
        <v>1.304413</v>
      </c>
      <c r="G431" s="63">
        <v>-0.22252910000000001</v>
      </c>
      <c r="H431" s="63">
        <v>60.946399999999997</v>
      </c>
      <c r="I431" s="63">
        <v>-0.36741669999999998</v>
      </c>
      <c r="J431" s="63">
        <v>-0.28181590000000001</v>
      </c>
      <c r="K431" s="63">
        <v>-0.22252910000000001</v>
      </c>
      <c r="L431" s="63">
        <v>-0.1632422</v>
      </c>
      <c r="M431" s="63">
        <v>-7.7641500000000002E-2</v>
      </c>
      <c r="N431" s="63">
        <v>66823</v>
      </c>
      <c r="O431">
        <v>0.1130564</v>
      </c>
      <c r="P431" s="63">
        <v>5</v>
      </c>
      <c r="Q431" s="63">
        <v>1.2781749580960001E-2</v>
      </c>
      <c r="R431" s="63"/>
    </row>
    <row r="432" spans="1:18">
      <c r="A432" s="63" t="s">
        <v>61</v>
      </c>
      <c r="B432" s="63" t="s">
        <v>44</v>
      </c>
      <c r="C432" s="63" t="s">
        <v>67</v>
      </c>
      <c r="D432" s="63">
        <v>23</v>
      </c>
      <c r="E432" s="63">
        <v>1.3275920000000001</v>
      </c>
      <c r="F432" s="63">
        <v>1.104371</v>
      </c>
      <c r="G432" s="63">
        <v>-0.22322110000000001</v>
      </c>
      <c r="H432" s="63">
        <v>59.138199999999998</v>
      </c>
      <c r="I432" s="63">
        <v>-0.36810870000000001</v>
      </c>
      <c r="J432" s="63">
        <v>-0.28250789999999998</v>
      </c>
      <c r="K432" s="63">
        <v>-0.22322110000000001</v>
      </c>
      <c r="L432" s="63">
        <v>-0.1639342</v>
      </c>
      <c r="M432" s="63">
        <v>-7.83335E-2</v>
      </c>
      <c r="N432" s="63">
        <v>66823</v>
      </c>
      <c r="O432">
        <v>0.1130564</v>
      </c>
      <c r="P432" s="63">
        <v>5</v>
      </c>
      <c r="Q432" s="63">
        <v>1.2781749580960001E-2</v>
      </c>
      <c r="R432" s="63"/>
    </row>
    <row r="433" spans="1:18">
      <c r="A433" s="63" t="s">
        <v>61</v>
      </c>
      <c r="B433" s="63" t="s">
        <v>44</v>
      </c>
      <c r="C433" s="63" t="s">
        <v>67</v>
      </c>
      <c r="D433" s="63">
        <v>24</v>
      </c>
      <c r="E433" s="63">
        <v>1.0818319999999999</v>
      </c>
      <c r="F433" s="63">
        <v>0.85235910000000004</v>
      </c>
      <c r="G433" s="63">
        <v>-0.2294728</v>
      </c>
      <c r="H433" s="63">
        <v>57.798200000000001</v>
      </c>
      <c r="I433" s="63">
        <v>-0.37436039999999998</v>
      </c>
      <c r="J433" s="63">
        <v>-0.28875960000000001</v>
      </c>
      <c r="K433" s="63">
        <v>-0.2294728</v>
      </c>
      <c r="L433" s="63">
        <v>-0.1701859</v>
      </c>
      <c r="M433" s="63">
        <v>-8.4585199999999999E-2</v>
      </c>
      <c r="N433" s="63">
        <v>66823</v>
      </c>
      <c r="O433">
        <v>0.1130564</v>
      </c>
      <c r="P433" s="63">
        <v>5</v>
      </c>
      <c r="Q433" s="63">
        <v>1.2781749580960001E-2</v>
      </c>
      <c r="R433" s="63"/>
    </row>
    <row r="434" spans="1:18">
      <c r="A434" s="63" t="s">
        <v>61</v>
      </c>
      <c r="B434" s="63" t="s">
        <v>44</v>
      </c>
      <c r="C434" s="63" t="s">
        <v>68</v>
      </c>
      <c r="D434" s="63">
        <v>1</v>
      </c>
      <c r="E434" s="63">
        <v>1.0227379999999999</v>
      </c>
      <c r="F434" s="63">
        <v>0.77488239999999997</v>
      </c>
      <c r="G434" s="63">
        <v>-0.2478553</v>
      </c>
      <c r="H434" s="63">
        <v>62.51</v>
      </c>
      <c r="I434" s="63">
        <v>-0.39274290000000001</v>
      </c>
      <c r="J434" s="63">
        <v>-0.30714209999999997</v>
      </c>
      <c r="K434" s="63">
        <v>-0.2478553</v>
      </c>
      <c r="L434" s="63">
        <v>-0.1885685</v>
      </c>
      <c r="M434" s="63">
        <v>-0.1029677</v>
      </c>
      <c r="N434" s="63">
        <v>66823</v>
      </c>
      <c r="O434">
        <v>0.1130564</v>
      </c>
      <c r="P434" s="63">
        <v>6</v>
      </c>
      <c r="Q434" s="63">
        <v>1.2781749580960001E-2</v>
      </c>
      <c r="R434" s="63"/>
    </row>
    <row r="435" spans="1:18">
      <c r="A435" s="63" t="s">
        <v>61</v>
      </c>
      <c r="B435" s="63" t="s">
        <v>44</v>
      </c>
      <c r="C435" s="63" t="s">
        <v>68</v>
      </c>
      <c r="D435" s="63">
        <v>2</v>
      </c>
      <c r="E435" s="63">
        <v>0.93723440000000002</v>
      </c>
      <c r="F435" s="63">
        <v>0.69698000000000004</v>
      </c>
      <c r="G435" s="63">
        <v>-0.24025440000000001</v>
      </c>
      <c r="H435" s="63">
        <v>60.897300000000001</v>
      </c>
      <c r="I435" s="63">
        <v>-0.38514199999999998</v>
      </c>
      <c r="J435" s="63">
        <v>-0.29954120000000001</v>
      </c>
      <c r="K435" s="63">
        <v>-0.24025440000000001</v>
      </c>
      <c r="L435" s="63">
        <v>-0.18096760000000001</v>
      </c>
      <c r="M435" s="63">
        <v>-9.5366800000000002E-2</v>
      </c>
      <c r="N435" s="63">
        <v>66823</v>
      </c>
      <c r="O435">
        <v>0.1130564</v>
      </c>
      <c r="P435" s="63">
        <v>6</v>
      </c>
      <c r="Q435" s="63">
        <v>1.2781749580960001E-2</v>
      </c>
      <c r="R435" s="63"/>
    </row>
    <row r="436" spans="1:18">
      <c r="A436" s="63" t="s">
        <v>61</v>
      </c>
      <c r="B436" s="63" t="s">
        <v>44</v>
      </c>
      <c r="C436" s="63" t="s">
        <v>68</v>
      </c>
      <c r="D436" s="63">
        <v>3</v>
      </c>
      <c r="E436" s="63">
        <v>0.90690859999999995</v>
      </c>
      <c r="F436" s="63">
        <v>0.66881360000000001</v>
      </c>
      <c r="G436" s="63">
        <v>-0.238095</v>
      </c>
      <c r="H436" s="63">
        <v>59.964500000000001</v>
      </c>
      <c r="I436" s="63">
        <v>-0.38298260000000001</v>
      </c>
      <c r="J436" s="63">
        <v>-0.29738179999999997</v>
      </c>
      <c r="K436" s="63">
        <v>-0.238095</v>
      </c>
      <c r="L436" s="63">
        <v>-0.1788082</v>
      </c>
      <c r="M436" s="63">
        <v>-9.3207399999999996E-2</v>
      </c>
      <c r="N436" s="63">
        <v>66823</v>
      </c>
      <c r="O436">
        <v>0.1130564</v>
      </c>
      <c r="P436" s="63">
        <v>6</v>
      </c>
      <c r="Q436" s="63">
        <v>1.2781749580960001E-2</v>
      </c>
      <c r="R436" s="63"/>
    </row>
    <row r="437" spans="1:18">
      <c r="A437" s="63" t="s">
        <v>61</v>
      </c>
      <c r="B437" s="63" t="s">
        <v>44</v>
      </c>
      <c r="C437" s="63" t="s">
        <v>68</v>
      </c>
      <c r="D437" s="63">
        <v>4</v>
      </c>
      <c r="E437" s="63">
        <v>0.89199879999999998</v>
      </c>
      <c r="F437" s="63">
        <v>0.67797399999999997</v>
      </c>
      <c r="G437" s="63">
        <v>-0.21402479999999999</v>
      </c>
      <c r="H437" s="63">
        <v>59.104500000000002</v>
      </c>
      <c r="I437" s="63">
        <v>-0.35891240000000002</v>
      </c>
      <c r="J437" s="63">
        <v>-0.27331159999999999</v>
      </c>
      <c r="K437" s="63">
        <v>-0.21402479999999999</v>
      </c>
      <c r="L437" s="63">
        <v>-0.15473790000000001</v>
      </c>
      <c r="M437" s="63">
        <v>-6.9137199999999996E-2</v>
      </c>
      <c r="N437" s="63">
        <v>66823</v>
      </c>
      <c r="O437">
        <v>0.1130564</v>
      </c>
      <c r="P437" s="63">
        <v>6</v>
      </c>
      <c r="Q437" s="63">
        <v>1.2781749580960001E-2</v>
      </c>
      <c r="R437" s="63"/>
    </row>
    <row r="438" spans="1:18">
      <c r="A438" s="63" t="s">
        <v>61</v>
      </c>
      <c r="B438" s="63" t="s">
        <v>44</v>
      </c>
      <c r="C438" s="63" t="s">
        <v>68</v>
      </c>
      <c r="D438" s="63">
        <v>5</v>
      </c>
      <c r="E438" s="63">
        <v>0.89974889999999996</v>
      </c>
      <c r="F438" s="63">
        <v>0.68465200000000004</v>
      </c>
      <c r="G438" s="63">
        <v>-0.21509700000000001</v>
      </c>
      <c r="H438" s="63">
        <v>58.285499999999999</v>
      </c>
      <c r="I438" s="63">
        <v>-0.35998449999999999</v>
      </c>
      <c r="J438" s="63">
        <v>-0.27438380000000001</v>
      </c>
      <c r="K438" s="63">
        <v>-0.21509700000000001</v>
      </c>
      <c r="L438" s="63">
        <v>-0.15581010000000001</v>
      </c>
      <c r="M438" s="63">
        <v>-7.0209400000000005E-2</v>
      </c>
      <c r="N438" s="63">
        <v>66823</v>
      </c>
      <c r="O438">
        <v>0.1130564</v>
      </c>
      <c r="P438" s="63">
        <v>6</v>
      </c>
      <c r="Q438" s="63">
        <v>1.2781749580960001E-2</v>
      </c>
      <c r="R438" s="63"/>
    </row>
    <row r="439" spans="1:18">
      <c r="A439" s="63" t="s">
        <v>61</v>
      </c>
      <c r="B439" s="63" t="s">
        <v>44</v>
      </c>
      <c r="C439" s="63" t="s">
        <v>68</v>
      </c>
      <c r="D439" s="63">
        <v>6</v>
      </c>
      <c r="E439" s="63">
        <v>0.98986479999999999</v>
      </c>
      <c r="F439" s="63">
        <v>0.72290659999999995</v>
      </c>
      <c r="G439" s="63">
        <v>-0.26695819999999998</v>
      </c>
      <c r="H439" s="63">
        <v>57.665500000000002</v>
      </c>
      <c r="I439" s="63">
        <v>-0.41184579999999998</v>
      </c>
      <c r="J439" s="63">
        <v>-0.32624500000000001</v>
      </c>
      <c r="K439" s="63">
        <v>-0.26695819999999998</v>
      </c>
      <c r="L439" s="63">
        <v>-0.2076713</v>
      </c>
      <c r="M439" s="63">
        <v>-0.1220706</v>
      </c>
      <c r="N439" s="63">
        <v>66823</v>
      </c>
      <c r="O439">
        <v>0.1130564</v>
      </c>
      <c r="P439" s="63">
        <v>6</v>
      </c>
      <c r="Q439" s="63">
        <v>1.2781749580960001E-2</v>
      </c>
      <c r="R439" s="63"/>
    </row>
    <row r="440" spans="1:18">
      <c r="A440" s="63" t="s">
        <v>61</v>
      </c>
      <c r="B440" s="63" t="s">
        <v>44</v>
      </c>
      <c r="C440" s="63" t="s">
        <v>68</v>
      </c>
      <c r="D440" s="63">
        <v>7</v>
      </c>
      <c r="E440" s="63">
        <v>1.1840740000000001</v>
      </c>
      <c r="F440" s="63">
        <v>0.91147299999999998</v>
      </c>
      <c r="G440" s="63">
        <v>-0.27260079999999998</v>
      </c>
      <c r="H440" s="63">
        <v>58.507300000000001</v>
      </c>
      <c r="I440" s="63">
        <v>-0.41748839999999998</v>
      </c>
      <c r="J440" s="63">
        <v>-0.33188770000000001</v>
      </c>
      <c r="K440" s="63">
        <v>-0.27260079999999998</v>
      </c>
      <c r="L440" s="63">
        <v>-0.213314</v>
      </c>
      <c r="M440" s="63">
        <v>-0.1277132</v>
      </c>
      <c r="N440" s="63">
        <v>66823</v>
      </c>
      <c r="O440">
        <v>0.1130564</v>
      </c>
      <c r="P440" s="63">
        <v>6</v>
      </c>
      <c r="Q440" s="63">
        <v>1.2781749580960001E-2</v>
      </c>
      <c r="R440" s="63"/>
    </row>
    <row r="441" spans="1:18">
      <c r="A441" s="63" t="s">
        <v>61</v>
      </c>
      <c r="B441" s="63" t="s">
        <v>44</v>
      </c>
      <c r="C441" s="63" t="s">
        <v>68</v>
      </c>
      <c r="D441" s="63">
        <v>8</v>
      </c>
      <c r="E441" s="63">
        <v>1.320349</v>
      </c>
      <c r="F441" s="63">
        <v>1.09291</v>
      </c>
      <c r="G441" s="63">
        <v>-0.22743959999999999</v>
      </c>
      <c r="H441" s="63">
        <v>62.410899999999998</v>
      </c>
      <c r="I441" s="63">
        <v>-0.37232720000000002</v>
      </c>
      <c r="J441" s="63">
        <v>-0.2867265</v>
      </c>
      <c r="K441" s="63">
        <v>-0.22743959999999999</v>
      </c>
      <c r="L441" s="63">
        <v>-0.16815279999999999</v>
      </c>
      <c r="M441" s="63">
        <v>-8.2552E-2</v>
      </c>
      <c r="N441" s="63">
        <v>66823</v>
      </c>
      <c r="O441">
        <v>0.1130564</v>
      </c>
      <c r="P441" s="63">
        <v>6</v>
      </c>
      <c r="Q441" s="63">
        <v>1.2781749580960001E-2</v>
      </c>
      <c r="R441" s="63"/>
    </row>
    <row r="442" spans="1:18">
      <c r="A442" s="63" t="s">
        <v>61</v>
      </c>
      <c r="B442" s="63" t="s">
        <v>44</v>
      </c>
      <c r="C442" s="63" t="s">
        <v>68</v>
      </c>
      <c r="D442" s="63">
        <v>9</v>
      </c>
      <c r="E442" s="63">
        <v>1.2971649999999999</v>
      </c>
      <c r="F442" s="63">
        <v>1.185994</v>
      </c>
      <c r="G442" s="63">
        <v>-0.11117100000000001</v>
      </c>
      <c r="H442" s="63">
        <v>66.322699999999998</v>
      </c>
      <c r="I442" s="63">
        <v>-0.25605860000000003</v>
      </c>
      <c r="J442" s="63">
        <v>-0.17045779999999999</v>
      </c>
      <c r="K442" s="63">
        <v>-0.11117100000000001</v>
      </c>
      <c r="L442" s="63">
        <v>-5.1884199999999998E-2</v>
      </c>
      <c r="M442" s="63">
        <v>3.3716599999999999E-2</v>
      </c>
      <c r="N442" s="63">
        <v>66823</v>
      </c>
      <c r="O442">
        <v>0.1130564</v>
      </c>
      <c r="P442" s="63">
        <v>6</v>
      </c>
      <c r="Q442" s="63">
        <v>1.2781749580960001E-2</v>
      </c>
      <c r="R442" s="63"/>
    </row>
    <row r="443" spans="1:18">
      <c r="A443" s="63" t="s">
        <v>61</v>
      </c>
      <c r="B443" s="63" t="s">
        <v>44</v>
      </c>
      <c r="C443" s="63" t="s">
        <v>68</v>
      </c>
      <c r="D443" s="63">
        <v>10</v>
      </c>
      <c r="E443" s="63">
        <v>1.302063</v>
      </c>
      <c r="F443" s="63">
        <v>1.195459</v>
      </c>
      <c r="G443" s="63">
        <v>-0.1066039</v>
      </c>
      <c r="H443" s="63">
        <v>69.895499999999998</v>
      </c>
      <c r="I443" s="63">
        <v>-0.25149149999999998</v>
      </c>
      <c r="J443" s="63">
        <v>-0.1658907</v>
      </c>
      <c r="K443" s="63">
        <v>-0.1066039</v>
      </c>
      <c r="L443" s="63">
        <v>-4.7316999999999998E-2</v>
      </c>
      <c r="M443" s="63">
        <v>3.8283699999999997E-2</v>
      </c>
      <c r="N443" s="63">
        <v>66823</v>
      </c>
      <c r="O443">
        <v>0.1130564</v>
      </c>
      <c r="P443" s="63">
        <v>6</v>
      </c>
      <c r="Q443" s="63">
        <v>1.2781749580960001E-2</v>
      </c>
      <c r="R443" s="63"/>
    </row>
    <row r="444" spans="1:18">
      <c r="A444" s="63" t="s">
        <v>61</v>
      </c>
      <c r="B444" s="63" t="s">
        <v>44</v>
      </c>
      <c r="C444" s="63" t="s">
        <v>68</v>
      </c>
      <c r="D444" s="63">
        <v>11</v>
      </c>
      <c r="E444" s="63">
        <v>1.229169</v>
      </c>
      <c r="F444" s="63">
        <v>1.2512129999999999</v>
      </c>
      <c r="G444" s="63">
        <v>2.2044399999999999E-2</v>
      </c>
      <c r="H444" s="63">
        <v>72.976399999999998</v>
      </c>
      <c r="I444" s="63">
        <v>-0.1228432</v>
      </c>
      <c r="J444" s="63">
        <v>-3.7242400000000002E-2</v>
      </c>
      <c r="K444" s="63">
        <v>2.2044399999999999E-2</v>
      </c>
      <c r="L444" s="63">
        <v>8.1331299999999995E-2</v>
      </c>
      <c r="M444" s="63">
        <v>0.166932</v>
      </c>
      <c r="N444" s="63">
        <v>66823</v>
      </c>
      <c r="O444">
        <v>0.1130564</v>
      </c>
      <c r="P444" s="63">
        <v>6</v>
      </c>
      <c r="Q444" s="63">
        <v>1.2781749580960001E-2</v>
      </c>
      <c r="R444" s="63"/>
    </row>
    <row r="445" spans="1:18">
      <c r="A445" s="63" t="s">
        <v>61</v>
      </c>
      <c r="B445" s="63" t="s">
        <v>44</v>
      </c>
      <c r="C445" s="63" t="s">
        <v>68</v>
      </c>
      <c r="D445" s="63">
        <v>12</v>
      </c>
      <c r="E445" s="63">
        <v>1.1649350000000001</v>
      </c>
      <c r="F445" s="63">
        <v>1.2816970000000001</v>
      </c>
      <c r="G445" s="63">
        <v>0.1167617</v>
      </c>
      <c r="H445" s="63">
        <v>75.629099999999994</v>
      </c>
      <c r="I445" s="63">
        <v>-2.8125899999999999E-2</v>
      </c>
      <c r="J445" s="63">
        <v>5.7474900000000002E-2</v>
      </c>
      <c r="K445" s="63">
        <v>0.1167617</v>
      </c>
      <c r="L445" s="63">
        <v>0.1760485</v>
      </c>
      <c r="M445" s="63">
        <v>0.26164929999999997</v>
      </c>
      <c r="N445" s="63">
        <v>66823</v>
      </c>
      <c r="O445">
        <v>0.1130564</v>
      </c>
      <c r="P445" s="63">
        <v>6</v>
      </c>
      <c r="Q445" s="63">
        <v>1.2781749580960001E-2</v>
      </c>
      <c r="R445" s="63"/>
    </row>
    <row r="446" spans="1:18">
      <c r="A446" s="63" t="s">
        <v>61</v>
      </c>
      <c r="B446" s="63" t="s">
        <v>44</v>
      </c>
      <c r="C446" s="63" t="s">
        <v>68</v>
      </c>
      <c r="D446" s="63">
        <v>13</v>
      </c>
      <c r="E446" s="63">
        <v>1.042389</v>
      </c>
      <c r="F446" s="63">
        <v>1.3286960000000001</v>
      </c>
      <c r="G446" s="63">
        <v>0.2863076</v>
      </c>
      <c r="H446" s="63">
        <v>77.795500000000004</v>
      </c>
      <c r="I446" s="63">
        <v>0.14141999999999999</v>
      </c>
      <c r="J446" s="63">
        <v>0.22702069999999999</v>
      </c>
      <c r="K446" s="63">
        <v>0.2863076</v>
      </c>
      <c r="L446" s="63">
        <v>0.34559440000000002</v>
      </c>
      <c r="M446" s="63">
        <v>0.4311952</v>
      </c>
      <c r="N446" s="63">
        <v>66823</v>
      </c>
      <c r="O446">
        <v>0.1130564</v>
      </c>
      <c r="P446" s="63">
        <v>6</v>
      </c>
      <c r="Q446" s="63">
        <v>1.2781749580960001E-2</v>
      </c>
      <c r="R446" s="63"/>
    </row>
    <row r="447" spans="1:18">
      <c r="A447" s="63" t="s">
        <v>61</v>
      </c>
      <c r="B447" s="63" t="s">
        <v>44</v>
      </c>
      <c r="C447" s="63" t="s">
        <v>68</v>
      </c>
      <c r="D447" s="63">
        <v>14</v>
      </c>
      <c r="E447" s="63">
        <v>1.024459</v>
      </c>
      <c r="F447" s="63">
        <v>1.379907</v>
      </c>
      <c r="G447" s="63">
        <v>0.35544730000000002</v>
      </c>
      <c r="H447" s="63">
        <v>79.274500000000003</v>
      </c>
      <c r="I447" s="63">
        <v>0.21055969999999999</v>
      </c>
      <c r="J447" s="63">
        <v>0.29616049999999999</v>
      </c>
      <c r="K447" s="63">
        <v>0.35544730000000002</v>
      </c>
      <c r="L447" s="63">
        <v>0.41473409999999999</v>
      </c>
      <c r="M447" s="63">
        <v>0.50033490000000003</v>
      </c>
      <c r="N447" s="63">
        <v>66823</v>
      </c>
      <c r="O447">
        <v>0.1130564</v>
      </c>
      <c r="P447" s="63">
        <v>6</v>
      </c>
      <c r="Q447" s="63">
        <v>1.2781749580960001E-2</v>
      </c>
      <c r="R447" s="63"/>
    </row>
    <row r="448" spans="1:18">
      <c r="A448" s="63" t="s">
        <v>61</v>
      </c>
      <c r="B448" s="63" t="s">
        <v>44</v>
      </c>
      <c r="C448" s="63" t="s">
        <v>68</v>
      </c>
      <c r="D448" s="63">
        <v>15</v>
      </c>
      <c r="E448" s="63">
        <v>1.0450090000000001</v>
      </c>
      <c r="F448" s="63">
        <v>1.4198759999999999</v>
      </c>
      <c r="G448" s="63">
        <v>0.37486609999999998</v>
      </c>
      <c r="H448" s="63">
        <v>80.167299999999997</v>
      </c>
      <c r="I448" s="63">
        <v>0.2299785</v>
      </c>
      <c r="J448" s="63">
        <v>0.31557930000000001</v>
      </c>
      <c r="K448" s="63">
        <v>0.37486609999999998</v>
      </c>
      <c r="L448" s="63">
        <v>0.43415300000000001</v>
      </c>
      <c r="M448" s="63">
        <v>0.51975369999999999</v>
      </c>
      <c r="N448" s="63">
        <v>66823</v>
      </c>
      <c r="O448">
        <v>0.1130564</v>
      </c>
      <c r="P448" s="63">
        <v>6</v>
      </c>
      <c r="Q448" s="63">
        <v>1.2781749580960001E-2</v>
      </c>
      <c r="R448" s="63"/>
    </row>
    <row r="449" spans="1:18">
      <c r="A449" s="63" t="s">
        <v>61</v>
      </c>
      <c r="B449" s="63" t="s">
        <v>44</v>
      </c>
      <c r="C449" s="63" t="s">
        <v>68</v>
      </c>
      <c r="D449" s="63">
        <v>16</v>
      </c>
      <c r="E449" s="63">
        <v>1.1189020000000001</v>
      </c>
      <c r="F449" s="63">
        <v>1.4528080000000001</v>
      </c>
      <c r="G449" s="63">
        <v>0.33390589999999998</v>
      </c>
      <c r="H449" s="63">
        <v>80.454499999999996</v>
      </c>
      <c r="I449" s="63">
        <v>0.1890183</v>
      </c>
      <c r="J449" s="63">
        <v>0.2746191</v>
      </c>
      <c r="K449" s="63">
        <v>0.33390589999999998</v>
      </c>
      <c r="L449" s="63">
        <v>0.39319280000000001</v>
      </c>
      <c r="M449" s="63">
        <v>0.47879349999999998</v>
      </c>
      <c r="N449" s="63">
        <v>66823</v>
      </c>
      <c r="O449">
        <v>0.1130564</v>
      </c>
      <c r="P449" s="63">
        <v>6</v>
      </c>
      <c r="Q449" s="63">
        <v>1.2781749580960001E-2</v>
      </c>
      <c r="R449" s="63"/>
    </row>
    <row r="450" spans="1:18">
      <c r="A450" s="63" t="s">
        <v>61</v>
      </c>
      <c r="B450" s="63" t="s">
        <v>44</v>
      </c>
      <c r="C450" s="63" t="s">
        <v>68</v>
      </c>
      <c r="D450" s="63">
        <v>17</v>
      </c>
      <c r="E450" s="63">
        <v>1.245652</v>
      </c>
      <c r="F450" s="63">
        <v>1.5215209999999999</v>
      </c>
      <c r="G450" s="63">
        <v>0.27586889999999997</v>
      </c>
      <c r="H450" s="63">
        <v>80.134500000000003</v>
      </c>
      <c r="I450" s="63">
        <v>0.13098129999999999</v>
      </c>
      <c r="J450" s="63">
        <v>0.2165821</v>
      </c>
      <c r="K450" s="63">
        <v>0.27586889999999997</v>
      </c>
      <c r="L450" s="63">
        <v>0.3351557</v>
      </c>
      <c r="M450" s="63">
        <v>0.42075649999999998</v>
      </c>
      <c r="N450" s="63">
        <v>66823</v>
      </c>
      <c r="O450">
        <v>0.1130564</v>
      </c>
      <c r="P450" s="63">
        <v>6</v>
      </c>
      <c r="Q450" s="63">
        <v>1.2781749580960001E-2</v>
      </c>
      <c r="R450" s="63"/>
    </row>
    <row r="451" spans="1:18">
      <c r="A451" s="63" t="s">
        <v>61</v>
      </c>
      <c r="B451" s="63" t="s">
        <v>44</v>
      </c>
      <c r="C451" s="63" t="s">
        <v>68</v>
      </c>
      <c r="D451" s="63">
        <v>18</v>
      </c>
      <c r="E451" s="63">
        <v>1.396984</v>
      </c>
      <c r="F451" s="63">
        <v>1.586166</v>
      </c>
      <c r="G451" s="63">
        <v>0.18918180000000001</v>
      </c>
      <c r="H451" s="63">
        <v>79.115499999999997</v>
      </c>
      <c r="I451" s="63">
        <v>4.4294199999999999E-2</v>
      </c>
      <c r="J451" s="63">
        <v>0.12989500000000001</v>
      </c>
      <c r="K451" s="63">
        <v>0.18918180000000001</v>
      </c>
      <c r="L451" s="63">
        <v>0.24846860000000001</v>
      </c>
      <c r="M451" s="63">
        <v>0.33406940000000002</v>
      </c>
      <c r="N451" s="63">
        <v>66823</v>
      </c>
      <c r="O451">
        <v>0.1130564</v>
      </c>
      <c r="P451" s="63">
        <v>6</v>
      </c>
      <c r="Q451" s="63">
        <v>1.2781749580960001E-2</v>
      </c>
      <c r="R451" s="63"/>
    </row>
    <row r="452" spans="1:18">
      <c r="A452" s="63" t="s">
        <v>61</v>
      </c>
      <c r="B452" s="63" t="s">
        <v>44</v>
      </c>
      <c r="C452" s="63" t="s">
        <v>68</v>
      </c>
      <c r="D452" s="63">
        <v>19</v>
      </c>
      <c r="E452" s="63">
        <v>1.6491659999999999</v>
      </c>
      <c r="F452" s="63">
        <v>1.608082</v>
      </c>
      <c r="G452" s="63">
        <v>-4.1083700000000001E-2</v>
      </c>
      <c r="H452" s="63">
        <v>77.3245</v>
      </c>
      <c r="I452" s="63">
        <v>-0.18597130000000001</v>
      </c>
      <c r="J452" s="63">
        <v>-0.1003705</v>
      </c>
      <c r="K452" s="63">
        <v>-4.1083700000000001E-2</v>
      </c>
      <c r="L452" s="63">
        <v>1.82031E-2</v>
      </c>
      <c r="M452" s="63">
        <v>0.1038039</v>
      </c>
      <c r="N452" s="63">
        <v>66823</v>
      </c>
      <c r="O452">
        <v>0.1130564</v>
      </c>
      <c r="P452" s="63">
        <v>6</v>
      </c>
      <c r="Q452" s="63">
        <v>1.2781749580960001E-2</v>
      </c>
      <c r="R452" s="63"/>
    </row>
    <row r="453" spans="1:18">
      <c r="A453" s="63" t="s">
        <v>61</v>
      </c>
      <c r="B453" s="63" t="s">
        <v>44</v>
      </c>
      <c r="C453" s="63" t="s">
        <v>68</v>
      </c>
      <c r="D453" s="63">
        <v>20</v>
      </c>
      <c r="E453" s="63">
        <v>1.7409250000000001</v>
      </c>
      <c r="F453" s="63">
        <v>1.6167290000000001</v>
      </c>
      <c r="G453" s="63">
        <v>-0.1241961</v>
      </c>
      <c r="H453" s="63">
        <v>74.5745</v>
      </c>
      <c r="I453" s="63">
        <v>-0.26908359999999998</v>
      </c>
      <c r="J453" s="63">
        <v>-0.1834829</v>
      </c>
      <c r="K453" s="63">
        <v>-0.1241961</v>
      </c>
      <c r="L453" s="63">
        <v>-6.49092E-2</v>
      </c>
      <c r="M453" s="63">
        <v>2.0691500000000002E-2</v>
      </c>
      <c r="N453" s="63">
        <v>66823</v>
      </c>
      <c r="O453">
        <v>0.1130564</v>
      </c>
      <c r="P453" s="63">
        <v>6</v>
      </c>
      <c r="Q453" s="63">
        <v>1.2781749580960001E-2</v>
      </c>
      <c r="R453" s="63"/>
    </row>
    <row r="454" spans="1:18">
      <c r="A454" s="63" t="s">
        <v>61</v>
      </c>
      <c r="B454" s="63" t="s">
        <v>44</v>
      </c>
      <c r="C454" s="63" t="s">
        <v>68</v>
      </c>
      <c r="D454" s="63">
        <v>21</v>
      </c>
      <c r="E454" s="63">
        <v>1.787547</v>
      </c>
      <c r="F454" s="63">
        <v>1.582522</v>
      </c>
      <c r="G454" s="63">
        <v>-0.20502570000000001</v>
      </c>
      <c r="H454" s="63">
        <v>70.6173</v>
      </c>
      <c r="I454" s="63">
        <v>-0.34991329999999998</v>
      </c>
      <c r="J454" s="63">
        <v>-0.26431250000000001</v>
      </c>
      <c r="K454" s="63">
        <v>-0.20502570000000001</v>
      </c>
      <c r="L454" s="63">
        <v>-0.1457388</v>
      </c>
      <c r="M454" s="63">
        <v>-6.01381E-2</v>
      </c>
      <c r="N454" s="63">
        <v>66823</v>
      </c>
      <c r="O454">
        <v>0.1130564</v>
      </c>
      <c r="P454" s="63">
        <v>6</v>
      </c>
      <c r="Q454" s="63">
        <v>1.2781749580960001E-2</v>
      </c>
      <c r="R454" s="63"/>
    </row>
    <row r="455" spans="1:18">
      <c r="A455" s="63" t="s">
        <v>61</v>
      </c>
      <c r="B455" s="63" t="s">
        <v>44</v>
      </c>
      <c r="C455" s="63" t="s">
        <v>68</v>
      </c>
      <c r="D455" s="63">
        <v>22</v>
      </c>
      <c r="E455" s="63">
        <v>1.6946969999999999</v>
      </c>
      <c r="F455" s="63">
        <v>1.4393119999999999</v>
      </c>
      <c r="G455" s="63">
        <v>-0.25538420000000001</v>
      </c>
      <c r="H455" s="63">
        <v>67.52</v>
      </c>
      <c r="I455" s="63">
        <v>-0.40027180000000001</v>
      </c>
      <c r="J455" s="63">
        <v>-0.31467099999999998</v>
      </c>
      <c r="K455" s="63">
        <v>-0.25538420000000001</v>
      </c>
      <c r="L455" s="63">
        <v>-0.19609740000000001</v>
      </c>
      <c r="M455" s="63">
        <v>-0.1104966</v>
      </c>
      <c r="N455" s="63">
        <v>66823</v>
      </c>
      <c r="O455">
        <v>0.1130564</v>
      </c>
      <c r="P455" s="63">
        <v>6</v>
      </c>
      <c r="Q455" s="63">
        <v>1.2781749580960001E-2</v>
      </c>
      <c r="R455" s="63"/>
    </row>
    <row r="456" spans="1:18">
      <c r="A456" s="63" t="s">
        <v>61</v>
      </c>
      <c r="B456" s="63" t="s">
        <v>44</v>
      </c>
      <c r="C456" s="63" t="s">
        <v>68</v>
      </c>
      <c r="D456" s="63">
        <v>23</v>
      </c>
      <c r="E456" s="63">
        <v>1.436941</v>
      </c>
      <c r="F456" s="63">
        <v>1.2048289999999999</v>
      </c>
      <c r="G456" s="63">
        <v>-0.23211109999999999</v>
      </c>
      <c r="H456" s="63">
        <v>65.475499999999997</v>
      </c>
      <c r="I456" s="63">
        <v>-0.37699870000000002</v>
      </c>
      <c r="J456" s="63">
        <v>-0.29139789999999999</v>
      </c>
      <c r="K456" s="63">
        <v>-0.23211109999999999</v>
      </c>
      <c r="L456" s="63">
        <v>-0.17282429999999999</v>
      </c>
      <c r="M456" s="63">
        <v>-8.7223499999999995E-2</v>
      </c>
      <c r="N456" s="63">
        <v>66823</v>
      </c>
      <c r="O456">
        <v>0.1130564</v>
      </c>
      <c r="P456" s="63">
        <v>6</v>
      </c>
      <c r="Q456" s="63">
        <v>1.2781749580960001E-2</v>
      </c>
      <c r="R456" s="63"/>
    </row>
    <row r="457" spans="1:18">
      <c r="A457" s="63" t="s">
        <v>61</v>
      </c>
      <c r="B457" s="63" t="s">
        <v>44</v>
      </c>
      <c r="C457" s="63" t="s">
        <v>68</v>
      </c>
      <c r="D457" s="63">
        <v>24</v>
      </c>
      <c r="E457" s="63">
        <v>1.1602870000000001</v>
      </c>
      <c r="F457" s="63">
        <v>0.93081400000000003</v>
      </c>
      <c r="G457" s="63">
        <v>-0.22947290000000001</v>
      </c>
      <c r="H457" s="63">
        <v>63.874499999999998</v>
      </c>
      <c r="I457" s="63">
        <v>-0.37436049999999998</v>
      </c>
      <c r="J457" s="63">
        <v>-0.28875970000000001</v>
      </c>
      <c r="K457" s="63">
        <v>-0.22947290000000001</v>
      </c>
      <c r="L457" s="63">
        <v>-0.170186</v>
      </c>
      <c r="M457" s="63">
        <v>-8.4585300000000002E-2</v>
      </c>
      <c r="N457" s="63">
        <v>66823</v>
      </c>
      <c r="O457">
        <v>0.1130564</v>
      </c>
      <c r="P457" s="63">
        <v>6</v>
      </c>
      <c r="Q457" s="63">
        <v>1.2781749580960001E-2</v>
      </c>
      <c r="R457" s="63"/>
    </row>
    <row r="458" spans="1:18">
      <c r="A458" s="63" t="s">
        <v>61</v>
      </c>
      <c r="B458" s="63" t="s">
        <v>44</v>
      </c>
      <c r="C458" s="63" t="s">
        <v>69</v>
      </c>
      <c r="D458" s="63">
        <v>1</v>
      </c>
      <c r="E458" s="63">
        <v>1.1597219999999999</v>
      </c>
      <c r="F458" s="63">
        <v>0.91218220000000005</v>
      </c>
      <c r="G458" s="63">
        <v>-0.2475398</v>
      </c>
      <c r="H458" s="63">
        <v>65.034800000000004</v>
      </c>
      <c r="I458" s="63">
        <v>-0.39242739999999998</v>
      </c>
      <c r="J458" s="63">
        <v>-0.3068266</v>
      </c>
      <c r="K458" s="63">
        <v>-0.2475398</v>
      </c>
      <c r="L458" s="63">
        <v>-0.1882529</v>
      </c>
      <c r="M458" s="63">
        <v>-0.1026522</v>
      </c>
      <c r="N458" s="63">
        <v>66823</v>
      </c>
      <c r="O458">
        <v>0.1130564</v>
      </c>
      <c r="P458" s="63">
        <v>7</v>
      </c>
      <c r="Q458" s="63">
        <v>1.2781749580960001E-2</v>
      </c>
      <c r="R458" s="63"/>
    </row>
    <row r="459" spans="1:18">
      <c r="A459" s="63" t="s">
        <v>61</v>
      </c>
      <c r="B459" s="63" t="s">
        <v>44</v>
      </c>
      <c r="C459" s="63" t="s">
        <v>69</v>
      </c>
      <c r="D459" s="63">
        <v>2</v>
      </c>
      <c r="E459" s="63">
        <v>1.0740000000000001</v>
      </c>
      <c r="F459" s="63">
        <v>0.83374579999999998</v>
      </c>
      <c r="G459" s="63">
        <v>-0.24025450000000001</v>
      </c>
      <c r="H459" s="63">
        <v>64.155699999999996</v>
      </c>
      <c r="I459" s="63">
        <v>-0.38514209999999999</v>
      </c>
      <c r="J459" s="63">
        <v>-0.29954130000000001</v>
      </c>
      <c r="K459" s="63">
        <v>-0.24025450000000001</v>
      </c>
      <c r="L459" s="63">
        <v>-0.18096760000000001</v>
      </c>
      <c r="M459" s="63">
        <v>-9.5366900000000004E-2</v>
      </c>
      <c r="N459" s="63">
        <v>66823</v>
      </c>
      <c r="O459">
        <v>0.1130564</v>
      </c>
      <c r="P459" s="63">
        <v>7</v>
      </c>
      <c r="Q459" s="63">
        <v>1.2781749580960001E-2</v>
      </c>
      <c r="R459" s="63"/>
    </row>
    <row r="460" spans="1:18">
      <c r="A460" s="63" t="s">
        <v>61</v>
      </c>
      <c r="B460" s="63" t="s">
        <v>44</v>
      </c>
      <c r="C460" s="63" t="s">
        <v>69</v>
      </c>
      <c r="D460" s="63">
        <v>3</v>
      </c>
      <c r="E460" s="63">
        <v>1.043674</v>
      </c>
      <c r="F460" s="63">
        <v>0.80557939999999995</v>
      </c>
      <c r="G460" s="63">
        <v>-0.238095</v>
      </c>
      <c r="H460" s="63">
        <v>63.06</v>
      </c>
      <c r="I460" s="63">
        <v>-0.38298260000000001</v>
      </c>
      <c r="J460" s="63">
        <v>-0.29738179999999997</v>
      </c>
      <c r="K460" s="63">
        <v>-0.238095</v>
      </c>
      <c r="L460" s="63">
        <v>-0.1788082</v>
      </c>
      <c r="M460" s="63">
        <v>-9.3207399999999996E-2</v>
      </c>
      <c r="N460" s="63">
        <v>66823</v>
      </c>
      <c r="O460">
        <v>0.1130564</v>
      </c>
      <c r="P460" s="63">
        <v>7</v>
      </c>
      <c r="Q460" s="63">
        <v>1.2781749580960001E-2</v>
      </c>
      <c r="R460" s="63"/>
    </row>
    <row r="461" spans="1:18">
      <c r="A461" s="63" t="s">
        <v>61</v>
      </c>
      <c r="B461" s="63" t="s">
        <v>44</v>
      </c>
      <c r="C461" s="63" t="s">
        <v>69</v>
      </c>
      <c r="D461" s="63">
        <v>4</v>
      </c>
      <c r="E461" s="63">
        <v>1.0287649999999999</v>
      </c>
      <c r="F461" s="63">
        <v>0.81473980000000001</v>
      </c>
      <c r="G461" s="63">
        <v>-0.21402479999999999</v>
      </c>
      <c r="H461" s="63">
        <v>62.1496</v>
      </c>
      <c r="I461" s="63">
        <v>-0.35891240000000002</v>
      </c>
      <c r="J461" s="63">
        <v>-0.27331169999999999</v>
      </c>
      <c r="K461" s="63">
        <v>-0.21402479999999999</v>
      </c>
      <c r="L461" s="63">
        <v>-0.15473799999999999</v>
      </c>
      <c r="M461" s="63">
        <v>-6.9137199999999996E-2</v>
      </c>
      <c r="N461" s="63">
        <v>66823</v>
      </c>
      <c r="O461">
        <v>0.1130564</v>
      </c>
      <c r="P461" s="63">
        <v>7</v>
      </c>
      <c r="Q461" s="63">
        <v>1.2781749580960001E-2</v>
      </c>
      <c r="R461" s="63"/>
    </row>
    <row r="462" spans="1:18">
      <c r="A462" s="63" t="s">
        <v>61</v>
      </c>
      <c r="B462" s="63" t="s">
        <v>44</v>
      </c>
      <c r="C462" s="63" t="s">
        <v>69</v>
      </c>
      <c r="D462" s="63">
        <v>5</v>
      </c>
      <c r="E462" s="63">
        <v>1.0365150000000001</v>
      </c>
      <c r="F462" s="63">
        <v>0.82141770000000003</v>
      </c>
      <c r="G462" s="63">
        <v>-0.21509700000000001</v>
      </c>
      <c r="H462" s="63">
        <v>61.372999999999998</v>
      </c>
      <c r="I462" s="63">
        <v>-0.35998459999999999</v>
      </c>
      <c r="J462" s="63">
        <v>-0.27438380000000001</v>
      </c>
      <c r="K462" s="63">
        <v>-0.21509700000000001</v>
      </c>
      <c r="L462" s="63">
        <v>-0.15581020000000001</v>
      </c>
      <c r="M462" s="63">
        <v>-7.0209400000000005E-2</v>
      </c>
      <c r="N462" s="63">
        <v>66823</v>
      </c>
      <c r="O462">
        <v>0.1130564</v>
      </c>
      <c r="P462" s="63">
        <v>7</v>
      </c>
      <c r="Q462" s="63">
        <v>1.2781749580960001E-2</v>
      </c>
      <c r="R462" s="63"/>
    </row>
    <row r="463" spans="1:18">
      <c r="A463" s="63" t="s">
        <v>61</v>
      </c>
      <c r="B463" s="63" t="s">
        <v>44</v>
      </c>
      <c r="C463" s="63" t="s">
        <v>69</v>
      </c>
      <c r="D463" s="63">
        <v>6</v>
      </c>
      <c r="E463" s="63">
        <v>1.1266309999999999</v>
      </c>
      <c r="F463" s="63">
        <v>0.8596724</v>
      </c>
      <c r="G463" s="63">
        <v>-0.26695819999999998</v>
      </c>
      <c r="H463" s="63">
        <v>60.759099999999997</v>
      </c>
      <c r="I463" s="63">
        <v>-0.41184579999999998</v>
      </c>
      <c r="J463" s="63">
        <v>-0.32624500000000001</v>
      </c>
      <c r="K463" s="63">
        <v>-0.26695819999999998</v>
      </c>
      <c r="L463" s="63">
        <v>-0.2076713</v>
      </c>
      <c r="M463" s="63">
        <v>-0.1220706</v>
      </c>
      <c r="N463" s="63">
        <v>66823</v>
      </c>
      <c r="O463">
        <v>0.1130564</v>
      </c>
      <c r="P463" s="63">
        <v>7</v>
      </c>
      <c r="Q463" s="63">
        <v>1.2781749580960001E-2</v>
      </c>
      <c r="R463" s="63"/>
    </row>
    <row r="464" spans="1:18">
      <c r="A464" s="63" t="s">
        <v>61</v>
      </c>
      <c r="B464" s="63" t="s">
        <v>44</v>
      </c>
      <c r="C464" s="63" t="s">
        <v>69</v>
      </c>
      <c r="D464" s="63">
        <v>7</v>
      </c>
      <c r="E464" s="63">
        <v>1.32084</v>
      </c>
      <c r="F464" s="63">
        <v>1.0482389999999999</v>
      </c>
      <c r="G464" s="63">
        <v>-0.27260089999999998</v>
      </c>
      <c r="H464" s="63">
        <v>60.964300000000001</v>
      </c>
      <c r="I464" s="63">
        <v>-0.41748849999999998</v>
      </c>
      <c r="J464" s="63">
        <v>-0.33188770000000001</v>
      </c>
      <c r="K464" s="63">
        <v>-0.27260089999999998</v>
      </c>
      <c r="L464" s="63">
        <v>-0.21331410000000001</v>
      </c>
      <c r="M464" s="63">
        <v>-0.1277133</v>
      </c>
      <c r="N464" s="63">
        <v>66823</v>
      </c>
      <c r="O464">
        <v>0.1130564</v>
      </c>
      <c r="P464" s="63">
        <v>7</v>
      </c>
      <c r="Q464" s="63">
        <v>1.2781749580960001E-2</v>
      </c>
      <c r="R464" s="63"/>
    </row>
    <row r="465" spans="1:18">
      <c r="A465" s="63" t="s">
        <v>61</v>
      </c>
      <c r="B465" s="63" t="s">
        <v>44</v>
      </c>
      <c r="C465" s="63" t="s">
        <v>69</v>
      </c>
      <c r="D465" s="63">
        <v>8</v>
      </c>
      <c r="E465" s="63">
        <v>1.4571149999999999</v>
      </c>
      <c r="F465" s="63">
        <v>1.2296750000000001</v>
      </c>
      <c r="G465" s="63">
        <v>-0.2274398</v>
      </c>
      <c r="H465" s="63">
        <v>63.96</v>
      </c>
      <c r="I465" s="63">
        <v>-0.37232739999999998</v>
      </c>
      <c r="J465" s="63">
        <v>-0.2867266</v>
      </c>
      <c r="K465" s="63">
        <v>-0.2274398</v>
      </c>
      <c r="L465" s="63">
        <v>-0.16815289999999999</v>
      </c>
      <c r="M465" s="63">
        <v>-8.2552200000000006E-2</v>
      </c>
      <c r="N465" s="63">
        <v>66823</v>
      </c>
      <c r="O465">
        <v>0.1130564</v>
      </c>
      <c r="P465" s="63">
        <v>7</v>
      </c>
      <c r="Q465" s="63">
        <v>1.2781749580960001E-2</v>
      </c>
      <c r="R465" s="63"/>
    </row>
    <row r="466" spans="1:18">
      <c r="A466" s="63" t="s">
        <v>61</v>
      </c>
      <c r="B466" s="63" t="s">
        <v>44</v>
      </c>
      <c r="C466" s="63" t="s">
        <v>69</v>
      </c>
      <c r="D466" s="63">
        <v>9</v>
      </c>
      <c r="E466" s="63">
        <v>1.4313229999999999</v>
      </c>
      <c r="F466" s="63">
        <v>1.321847</v>
      </c>
      <c r="G466" s="63">
        <v>-0.1094762</v>
      </c>
      <c r="H466" s="63">
        <v>67.506100000000004</v>
      </c>
      <c r="I466" s="63">
        <v>-0.25436379999999997</v>
      </c>
      <c r="J466" s="63">
        <v>-0.168763</v>
      </c>
      <c r="K466" s="63">
        <v>-0.1094762</v>
      </c>
      <c r="L466" s="63">
        <v>-5.0189400000000002E-2</v>
      </c>
      <c r="M466" s="63">
        <v>3.5411400000000003E-2</v>
      </c>
      <c r="N466" s="63">
        <v>66823</v>
      </c>
      <c r="O466">
        <v>0.1130564</v>
      </c>
      <c r="P466" s="63">
        <v>7</v>
      </c>
      <c r="Q466" s="63">
        <v>1.2781749580960001E-2</v>
      </c>
      <c r="R466" s="63"/>
    </row>
    <row r="467" spans="1:18">
      <c r="A467" s="63" t="s">
        <v>61</v>
      </c>
      <c r="B467" s="63" t="s">
        <v>44</v>
      </c>
      <c r="C467" s="63" t="s">
        <v>69</v>
      </c>
      <c r="D467" s="63">
        <v>10</v>
      </c>
      <c r="E467" s="63">
        <v>1.444267</v>
      </c>
      <c r="F467" s="63">
        <v>1.34013</v>
      </c>
      <c r="G467" s="63">
        <v>-0.1041368</v>
      </c>
      <c r="H467" s="63">
        <v>71.203500000000005</v>
      </c>
      <c r="I467" s="63">
        <v>-0.24902440000000001</v>
      </c>
      <c r="J467" s="63">
        <v>-0.16342370000000001</v>
      </c>
      <c r="K467" s="63">
        <v>-0.1041368</v>
      </c>
      <c r="L467" s="63">
        <v>-4.4850000000000001E-2</v>
      </c>
      <c r="M467" s="63">
        <v>4.0750799999999997E-2</v>
      </c>
      <c r="N467" s="63">
        <v>66823</v>
      </c>
      <c r="O467">
        <v>0.1130564</v>
      </c>
      <c r="P467" s="63">
        <v>7</v>
      </c>
      <c r="Q467" s="63">
        <v>1.2781749580960001E-2</v>
      </c>
      <c r="R467" s="63"/>
    </row>
    <row r="468" spans="1:18">
      <c r="A468" s="63" t="s">
        <v>61</v>
      </c>
      <c r="B468" s="63" t="s">
        <v>44</v>
      </c>
      <c r="C468" s="63" t="s">
        <v>69</v>
      </c>
      <c r="D468" s="63">
        <v>11</v>
      </c>
      <c r="E468" s="63">
        <v>1.3779570000000001</v>
      </c>
      <c r="F468" s="63">
        <v>1.4085490000000001</v>
      </c>
      <c r="G468" s="63">
        <v>3.05922E-2</v>
      </c>
      <c r="H468" s="63">
        <v>74.944400000000002</v>
      </c>
      <c r="I468" s="63">
        <v>-0.11429540000000001</v>
      </c>
      <c r="J468" s="63">
        <v>-2.8694600000000001E-2</v>
      </c>
      <c r="K468" s="63">
        <v>3.05922E-2</v>
      </c>
      <c r="L468" s="63">
        <v>8.9879000000000001E-2</v>
      </c>
      <c r="M468" s="63">
        <v>0.17547979999999999</v>
      </c>
      <c r="N468" s="63">
        <v>66823</v>
      </c>
      <c r="O468">
        <v>0.1130564</v>
      </c>
      <c r="P468" s="63">
        <v>7</v>
      </c>
      <c r="Q468" s="63">
        <v>1.2781749580960001E-2</v>
      </c>
      <c r="R468" s="63"/>
    </row>
    <row r="469" spans="1:18">
      <c r="A469" s="63" t="s">
        <v>61</v>
      </c>
      <c r="B469" s="63" t="s">
        <v>44</v>
      </c>
      <c r="C469" s="63" t="s">
        <v>69</v>
      </c>
      <c r="D469" s="63">
        <v>12</v>
      </c>
      <c r="E469" s="63">
        <v>1.318764</v>
      </c>
      <c r="F469" s="63">
        <v>1.463006</v>
      </c>
      <c r="G469" s="63">
        <v>0.14424219999999999</v>
      </c>
      <c r="H469" s="63">
        <v>78.412199999999999</v>
      </c>
      <c r="I469" s="63">
        <v>-6.4539999999999997E-4</v>
      </c>
      <c r="J469" s="63">
        <v>8.4955299999999997E-2</v>
      </c>
      <c r="K469" s="63">
        <v>0.14424219999999999</v>
      </c>
      <c r="L469" s="63">
        <v>0.20352899999999999</v>
      </c>
      <c r="M469" s="63">
        <v>0.28912979999999999</v>
      </c>
      <c r="N469" s="63">
        <v>66823</v>
      </c>
      <c r="O469">
        <v>0.1130564</v>
      </c>
      <c r="P469" s="63">
        <v>7</v>
      </c>
      <c r="Q469" s="63">
        <v>1.2781749580960001E-2</v>
      </c>
      <c r="R469" s="63"/>
    </row>
    <row r="470" spans="1:18">
      <c r="A470" s="63" t="s">
        <v>61</v>
      </c>
      <c r="B470" s="63" t="s">
        <v>44</v>
      </c>
      <c r="C470" s="63" t="s">
        <v>69</v>
      </c>
      <c r="D470" s="63">
        <v>13</v>
      </c>
      <c r="E470" s="63">
        <v>1.198909</v>
      </c>
      <c r="F470" s="63">
        <v>1.542168</v>
      </c>
      <c r="G470" s="63">
        <v>0.34325909999999998</v>
      </c>
      <c r="H470" s="63">
        <v>81.282600000000002</v>
      </c>
      <c r="I470" s="63">
        <v>0.19837150000000001</v>
      </c>
      <c r="J470" s="63">
        <v>0.28397230000000001</v>
      </c>
      <c r="K470" s="63">
        <v>0.34325909999999998</v>
      </c>
      <c r="L470" s="63">
        <v>0.40254590000000001</v>
      </c>
      <c r="M470" s="63">
        <v>0.48814669999999999</v>
      </c>
      <c r="N470" s="63">
        <v>66823</v>
      </c>
      <c r="O470">
        <v>0.1130564</v>
      </c>
      <c r="P470" s="63">
        <v>7</v>
      </c>
      <c r="Q470" s="63">
        <v>1.2781749580960001E-2</v>
      </c>
      <c r="R470" s="63"/>
    </row>
    <row r="471" spans="1:18">
      <c r="A471" s="63" t="s">
        <v>61</v>
      </c>
      <c r="B471" s="63" t="s">
        <v>44</v>
      </c>
      <c r="C471" s="63" t="s">
        <v>69</v>
      </c>
      <c r="D471" s="63">
        <v>14</v>
      </c>
      <c r="E471" s="63">
        <v>1.202275</v>
      </c>
      <c r="F471" s="63">
        <v>1.646414</v>
      </c>
      <c r="G471" s="63">
        <v>0.44413920000000001</v>
      </c>
      <c r="H471" s="63">
        <v>83.446100000000001</v>
      </c>
      <c r="I471" s="63">
        <v>0.29925160000000001</v>
      </c>
      <c r="J471" s="63">
        <v>0.38485239999999998</v>
      </c>
      <c r="K471" s="63">
        <v>0.44413920000000001</v>
      </c>
      <c r="L471" s="63">
        <v>0.50342609999999999</v>
      </c>
      <c r="M471" s="63">
        <v>0.58902679999999996</v>
      </c>
      <c r="N471" s="63">
        <v>66823</v>
      </c>
      <c r="O471">
        <v>0.1130564</v>
      </c>
      <c r="P471" s="63">
        <v>7</v>
      </c>
      <c r="Q471" s="63">
        <v>1.2781749580960001E-2</v>
      </c>
      <c r="R471" s="63"/>
    </row>
    <row r="472" spans="1:18">
      <c r="A472" s="63" t="s">
        <v>61</v>
      </c>
      <c r="B472" s="63" t="s">
        <v>44</v>
      </c>
      <c r="C472" s="63" t="s">
        <v>69</v>
      </c>
      <c r="D472" s="63">
        <v>15</v>
      </c>
      <c r="E472" s="63">
        <v>1.2413289999999999</v>
      </c>
      <c r="F472" s="63">
        <v>1.7233480000000001</v>
      </c>
      <c r="G472" s="63">
        <v>0.48201889999999997</v>
      </c>
      <c r="H472" s="63">
        <v>84.692999999999998</v>
      </c>
      <c r="I472" s="63">
        <v>0.33713140000000003</v>
      </c>
      <c r="J472" s="63">
        <v>0.4227321</v>
      </c>
      <c r="K472" s="63">
        <v>0.48201889999999997</v>
      </c>
      <c r="L472" s="63">
        <v>0.54130579999999995</v>
      </c>
      <c r="M472" s="63">
        <v>0.62690650000000003</v>
      </c>
      <c r="N472" s="63">
        <v>66823</v>
      </c>
      <c r="O472">
        <v>0.1130564</v>
      </c>
      <c r="P472" s="63">
        <v>7</v>
      </c>
      <c r="Q472" s="63">
        <v>1.2781749580960001E-2</v>
      </c>
      <c r="R472" s="63"/>
    </row>
    <row r="473" spans="1:18">
      <c r="A473" s="63" t="s">
        <v>61</v>
      </c>
      <c r="B473" s="63" t="s">
        <v>44</v>
      </c>
      <c r="C473" s="63" t="s">
        <v>69</v>
      </c>
      <c r="D473" s="63">
        <v>16</v>
      </c>
      <c r="E473" s="63">
        <v>1.3446579999999999</v>
      </c>
      <c r="F473" s="63">
        <v>1.786557</v>
      </c>
      <c r="G473" s="63">
        <v>0.44189879999999998</v>
      </c>
      <c r="H473" s="63">
        <v>85.131299999999996</v>
      </c>
      <c r="I473" s="63">
        <v>0.29701119999999998</v>
      </c>
      <c r="J473" s="63">
        <v>0.38261200000000001</v>
      </c>
      <c r="K473" s="63">
        <v>0.44189879999999998</v>
      </c>
      <c r="L473" s="63">
        <v>0.50118569999999996</v>
      </c>
      <c r="M473" s="63">
        <v>0.58678640000000004</v>
      </c>
      <c r="N473" s="63">
        <v>66823</v>
      </c>
      <c r="O473">
        <v>0.1130564</v>
      </c>
      <c r="P473" s="63">
        <v>7</v>
      </c>
      <c r="Q473" s="63">
        <v>1.2781749580960001E-2</v>
      </c>
      <c r="R473" s="63"/>
    </row>
    <row r="474" spans="1:18">
      <c r="A474" s="63" t="s">
        <v>61</v>
      </c>
      <c r="B474" s="63" t="s">
        <v>44</v>
      </c>
      <c r="C474" s="63" t="s">
        <v>69</v>
      </c>
      <c r="D474" s="63">
        <v>17</v>
      </c>
      <c r="E474" s="63">
        <v>1.4888479999999999</v>
      </c>
      <c r="F474" s="63">
        <v>1.8671610000000001</v>
      </c>
      <c r="G474" s="63">
        <v>0.37831310000000001</v>
      </c>
      <c r="H474" s="63">
        <v>84.885199999999998</v>
      </c>
      <c r="I474" s="63">
        <v>0.23342550000000001</v>
      </c>
      <c r="J474" s="63">
        <v>0.31902619999999998</v>
      </c>
      <c r="K474" s="63">
        <v>0.37831310000000001</v>
      </c>
      <c r="L474" s="63">
        <v>0.43759989999999999</v>
      </c>
      <c r="M474" s="63">
        <v>0.52320060000000002</v>
      </c>
      <c r="N474" s="63">
        <v>66823</v>
      </c>
      <c r="O474">
        <v>0.1130564</v>
      </c>
      <c r="P474" s="63">
        <v>7</v>
      </c>
      <c r="Q474" s="63">
        <v>1.2781749580960001E-2</v>
      </c>
      <c r="R474" s="63"/>
    </row>
    <row r="475" spans="1:18">
      <c r="A475" s="63" t="s">
        <v>61</v>
      </c>
      <c r="B475" s="63" t="s">
        <v>44</v>
      </c>
      <c r="C475" s="63" t="s">
        <v>69</v>
      </c>
      <c r="D475" s="63">
        <v>18</v>
      </c>
      <c r="E475" s="63">
        <v>1.6431439999999999</v>
      </c>
      <c r="F475" s="63">
        <v>1.924795</v>
      </c>
      <c r="G475" s="63">
        <v>0.28165129999999999</v>
      </c>
      <c r="H475" s="63">
        <v>83.62</v>
      </c>
      <c r="I475" s="63">
        <v>0.13676369999999999</v>
      </c>
      <c r="J475" s="63">
        <v>0.22236439999999999</v>
      </c>
      <c r="K475" s="63">
        <v>0.28165129999999999</v>
      </c>
      <c r="L475" s="63">
        <v>0.34093810000000002</v>
      </c>
      <c r="M475" s="63">
        <v>0.4265389</v>
      </c>
      <c r="N475" s="63">
        <v>66823</v>
      </c>
      <c r="O475">
        <v>0.1130564</v>
      </c>
      <c r="P475" s="63">
        <v>7</v>
      </c>
      <c r="Q475" s="63">
        <v>1.2781749580960001E-2</v>
      </c>
      <c r="R475" s="63"/>
    </row>
    <row r="476" spans="1:18">
      <c r="A476" s="63" t="s">
        <v>61</v>
      </c>
      <c r="B476" s="63" t="s">
        <v>44</v>
      </c>
      <c r="C476" s="63" t="s">
        <v>69</v>
      </c>
      <c r="D476" s="63">
        <v>19</v>
      </c>
      <c r="E476" s="63">
        <v>1.917138</v>
      </c>
      <c r="F476" s="63">
        <v>1.9238299999999999</v>
      </c>
      <c r="G476" s="63">
        <v>6.6925999999999999E-3</v>
      </c>
      <c r="H476" s="63">
        <v>81.5548</v>
      </c>
      <c r="I476" s="63">
        <v>-0.13819490000000001</v>
      </c>
      <c r="J476" s="63">
        <v>-5.2594200000000001E-2</v>
      </c>
      <c r="K476" s="63">
        <v>6.6925999999999999E-3</v>
      </c>
      <c r="L476" s="63">
        <v>6.5979499999999996E-2</v>
      </c>
      <c r="M476" s="63">
        <v>0.1515802</v>
      </c>
      <c r="N476" s="63">
        <v>66823</v>
      </c>
      <c r="O476">
        <v>0.1130564</v>
      </c>
      <c r="P476" s="63">
        <v>7</v>
      </c>
      <c r="Q476" s="63">
        <v>1.2781749580960001E-2</v>
      </c>
      <c r="R476" s="63"/>
    </row>
    <row r="477" spans="1:18">
      <c r="A477" s="63" t="s">
        <v>61</v>
      </c>
      <c r="B477" s="63" t="s">
        <v>44</v>
      </c>
      <c r="C477" s="63" t="s">
        <v>69</v>
      </c>
      <c r="D477" s="63">
        <v>20</v>
      </c>
      <c r="E477" s="63">
        <v>1.983015</v>
      </c>
      <c r="F477" s="63">
        <v>1.8760479999999999</v>
      </c>
      <c r="G477" s="63">
        <v>-0.1069677</v>
      </c>
      <c r="H477" s="63">
        <v>78.032200000000003</v>
      </c>
      <c r="I477" s="63">
        <v>-0.2518553</v>
      </c>
      <c r="J477" s="63">
        <v>-0.1662545</v>
      </c>
      <c r="K477" s="63">
        <v>-0.1069677</v>
      </c>
      <c r="L477" s="63">
        <v>-4.7680899999999998E-2</v>
      </c>
      <c r="M477" s="63">
        <v>3.7919899999999999E-2</v>
      </c>
      <c r="N477" s="63">
        <v>66823</v>
      </c>
      <c r="O477">
        <v>0.1130564</v>
      </c>
      <c r="P477" s="63">
        <v>7</v>
      </c>
      <c r="Q477" s="63">
        <v>1.2781749580960001E-2</v>
      </c>
      <c r="R477" s="63"/>
    </row>
    <row r="478" spans="1:18">
      <c r="A478" s="63" t="s">
        <v>61</v>
      </c>
      <c r="B478" s="63" t="s">
        <v>44</v>
      </c>
      <c r="C478" s="63" t="s">
        <v>69</v>
      </c>
      <c r="D478" s="63">
        <v>21</v>
      </c>
      <c r="E478" s="63">
        <v>2.0064579999999999</v>
      </c>
      <c r="F478" s="63">
        <v>1.7975540000000001</v>
      </c>
      <c r="G478" s="63">
        <v>-0.2089047</v>
      </c>
      <c r="H478" s="63">
        <v>73.340900000000005</v>
      </c>
      <c r="I478" s="63">
        <v>-0.3537923</v>
      </c>
      <c r="J478" s="63">
        <v>-0.26819159999999997</v>
      </c>
      <c r="K478" s="63">
        <v>-0.2089047</v>
      </c>
      <c r="L478" s="63">
        <v>-0.1496179</v>
      </c>
      <c r="M478" s="63">
        <v>-6.4017099999999993E-2</v>
      </c>
      <c r="N478" s="63">
        <v>66823</v>
      </c>
      <c r="O478">
        <v>0.1130564</v>
      </c>
      <c r="P478" s="63">
        <v>7</v>
      </c>
      <c r="Q478" s="63">
        <v>1.2781749580960001E-2</v>
      </c>
      <c r="R478" s="63"/>
    </row>
    <row r="479" spans="1:18">
      <c r="A479" s="63" t="s">
        <v>61</v>
      </c>
      <c r="B479" s="63" t="s">
        <v>44</v>
      </c>
      <c r="C479" s="63" t="s">
        <v>69</v>
      </c>
      <c r="D479" s="63">
        <v>22</v>
      </c>
      <c r="E479" s="63">
        <v>1.9079360000000001</v>
      </c>
      <c r="F479" s="63">
        <v>1.633486</v>
      </c>
      <c r="G479" s="63">
        <v>-0.27445049999999999</v>
      </c>
      <c r="H479" s="63">
        <v>70.074799999999996</v>
      </c>
      <c r="I479" s="63">
        <v>-0.41933809999999999</v>
      </c>
      <c r="J479" s="63">
        <v>-0.33373740000000002</v>
      </c>
      <c r="K479" s="63">
        <v>-0.27445049999999999</v>
      </c>
      <c r="L479" s="63">
        <v>-0.21516370000000001</v>
      </c>
      <c r="M479" s="63">
        <v>-0.12956290000000001</v>
      </c>
      <c r="N479" s="63">
        <v>66823</v>
      </c>
      <c r="O479">
        <v>0.1130564</v>
      </c>
      <c r="P479" s="63">
        <v>7</v>
      </c>
      <c r="Q479" s="63">
        <v>1.2781749580960001E-2</v>
      </c>
      <c r="R479" s="63"/>
    </row>
    <row r="480" spans="1:18">
      <c r="A480" s="63" t="s">
        <v>61</v>
      </c>
      <c r="B480" s="63" t="s">
        <v>44</v>
      </c>
      <c r="C480" s="63" t="s">
        <v>69</v>
      </c>
      <c r="D480" s="63">
        <v>23</v>
      </c>
      <c r="E480" s="63">
        <v>1.6461779999999999</v>
      </c>
      <c r="F480" s="63">
        <v>1.3807469999999999</v>
      </c>
      <c r="G480" s="63">
        <v>-0.26543159999999999</v>
      </c>
      <c r="H480" s="63">
        <v>67.961699999999993</v>
      </c>
      <c r="I480" s="63">
        <v>-0.4103192</v>
      </c>
      <c r="J480" s="63">
        <v>-0.32471850000000002</v>
      </c>
      <c r="K480" s="63">
        <v>-0.26543159999999999</v>
      </c>
      <c r="L480" s="63">
        <v>-0.20614479999999999</v>
      </c>
      <c r="M480" s="63">
        <v>-0.120544</v>
      </c>
      <c r="N480" s="63">
        <v>66823</v>
      </c>
      <c r="O480">
        <v>0.1130564</v>
      </c>
      <c r="P480" s="63">
        <v>7</v>
      </c>
      <c r="Q480" s="63">
        <v>1.2781749580960001E-2</v>
      </c>
      <c r="R480" s="63"/>
    </row>
    <row r="481" spans="1:18">
      <c r="A481" s="63" t="s">
        <v>61</v>
      </c>
      <c r="B481" s="63" t="s">
        <v>44</v>
      </c>
      <c r="C481" s="63" t="s">
        <v>69</v>
      </c>
      <c r="D481" s="63">
        <v>24</v>
      </c>
      <c r="E481" s="63">
        <v>1.3208249999999999</v>
      </c>
      <c r="F481" s="63">
        <v>1.09562</v>
      </c>
      <c r="G481" s="63">
        <v>-0.22520570000000001</v>
      </c>
      <c r="H481" s="63">
        <v>66.259100000000004</v>
      </c>
      <c r="I481" s="63">
        <v>-0.37009330000000001</v>
      </c>
      <c r="J481" s="63">
        <v>-0.28449249999999998</v>
      </c>
      <c r="K481" s="63">
        <v>-0.22520570000000001</v>
      </c>
      <c r="L481" s="63">
        <v>-0.16591880000000001</v>
      </c>
      <c r="M481" s="63">
        <v>-8.0318100000000003E-2</v>
      </c>
      <c r="N481" s="63">
        <v>66823</v>
      </c>
      <c r="O481">
        <v>0.1130564</v>
      </c>
      <c r="P481" s="63">
        <v>7</v>
      </c>
      <c r="Q481" s="63">
        <v>1.2781749580960001E-2</v>
      </c>
      <c r="R481" s="63"/>
    </row>
    <row r="482" spans="1:18">
      <c r="A482" s="63" t="s">
        <v>61</v>
      </c>
      <c r="B482" s="63" t="s">
        <v>44</v>
      </c>
      <c r="C482" s="63" t="s">
        <v>70</v>
      </c>
      <c r="D482" s="63">
        <v>1</v>
      </c>
      <c r="E482" s="63">
        <v>1.0738989999999999</v>
      </c>
      <c r="F482" s="63">
        <v>0.82604350000000004</v>
      </c>
      <c r="G482" s="63">
        <v>-0.2478554</v>
      </c>
      <c r="H482" s="63">
        <v>64.435500000000005</v>
      </c>
      <c r="I482" s="63">
        <v>-0.39274300000000001</v>
      </c>
      <c r="J482" s="63">
        <v>-0.30714219999999998</v>
      </c>
      <c r="K482" s="63">
        <v>-0.2478554</v>
      </c>
      <c r="L482" s="63">
        <v>-0.1885685</v>
      </c>
      <c r="M482" s="63">
        <v>-0.1029678</v>
      </c>
      <c r="N482" s="63">
        <v>66823</v>
      </c>
      <c r="O482">
        <v>0.1130564</v>
      </c>
      <c r="P482" s="63">
        <v>8</v>
      </c>
      <c r="Q482" s="63">
        <v>1.2781749580960001E-2</v>
      </c>
      <c r="R482" s="63"/>
    </row>
    <row r="483" spans="1:18">
      <c r="A483" s="63" t="s">
        <v>61</v>
      </c>
      <c r="B483" s="63" t="s">
        <v>44</v>
      </c>
      <c r="C483" s="63" t="s">
        <v>70</v>
      </c>
      <c r="D483" s="63">
        <v>2</v>
      </c>
      <c r="E483" s="63">
        <v>0.98839549999999998</v>
      </c>
      <c r="F483" s="63">
        <v>0.7481411</v>
      </c>
      <c r="G483" s="63">
        <v>-0.24025440000000001</v>
      </c>
      <c r="H483" s="63">
        <v>63.091799999999999</v>
      </c>
      <c r="I483" s="63">
        <v>-0.38514199999999998</v>
      </c>
      <c r="J483" s="63">
        <v>-0.29954120000000001</v>
      </c>
      <c r="K483" s="63">
        <v>-0.24025440000000001</v>
      </c>
      <c r="L483" s="63">
        <v>-0.18096760000000001</v>
      </c>
      <c r="M483" s="63">
        <v>-9.5366800000000002E-2</v>
      </c>
      <c r="N483" s="63">
        <v>66823</v>
      </c>
      <c r="O483">
        <v>0.1130564</v>
      </c>
      <c r="P483" s="63">
        <v>8</v>
      </c>
      <c r="Q483" s="63">
        <v>1.2781749580960001E-2</v>
      </c>
      <c r="R483" s="63"/>
    </row>
    <row r="484" spans="1:18">
      <c r="A484" s="63" t="s">
        <v>61</v>
      </c>
      <c r="B484" s="63" t="s">
        <v>44</v>
      </c>
      <c r="C484" s="63" t="s">
        <v>70</v>
      </c>
      <c r="D484" s="63">
        <v>3</v>
      </c>
      <c r="E484" s="63">
        <v>0.95806970000000002</v>
      </c>
      <c r="F484" s="63">
        <v>0.71997469999999997</v>
      </c>
      <c r="G484" s="63">
        <v>-0.238095</v>
      </c>
      <c r="H484" s="63">
        <v>62.106400000000001</v>
      </c>
      <c r="I484" s="63">
        <v>-0.38298260000000001</v>
      </c>
      <c r="J484" s="63">
        <v>-0.29738179999999997</v>
      </c>
      <c r="K484" s="63">
        <v>-0.238095</v>
      </c>
      <c r="L484" s="63">
        <v>-0.1788082</v>
      </c>
      <c r="M484" s="63">
        <v>-9.3207399999999996E-2</v>
      </c>
      <c r="N484" s="63">
        <v>66823</v>
      </c>
      <c r="O484">
        <v>0.1130564</v>
      </c>
      <c r="P484" s="63">
        <v>8</v>
      </c>
      <c r="Q484" s="63">
        <v>1.2781749580960001E-2</v>
      </c>
      <c r="R484" s="63"/>
    </row>
    <row r="485" spans="1:18">
      <c r="A485" s="63" t="s">
        <v>61</v>
      </c>
      <c r="B485" s="63" t="s">
        <v>44</v>
      </c>
      <c r="C485" s="63" t="s">
        <v>70</v>
      </c>
      <c r="D485" s="63">
        <v>4</v>
      </c>
      <c r="E485" s="63">
        <v>0.94315990000000005</v>
      </c>
      <c r="F485" s="63">
        <v>0.72913510000000004</v>
      </c>
      <c r="G485" s="63">
        <v>-0.21402479999999999</v>
      </c>
      <c r="H485" s="63">
        <v>61.27</v>
      </c>
      <c r="I485" s="63">
        <v>-0.35891240000000002</v>
      </c>
      <c r="J485" s="63">
        <v>-0.27331169999999999</v>
      </c>
      <c r="K485" s="63">
        <v>-0.21402479999999999</v>
      </c>
      <c r="L485" s="63">
        <v>-0.15473799999999999</v>
      </c>
      <c r="M485" s="63">
        <v>-6.9137199999999996E-2</v>
      </c>
      <c r="N485" s="63">
        <v>66823</v>
      </c>
      <c r="O485">
        <v>0.1130564</v>
      </c>
      <c r="P485" s="63">
        <v>8</v>
      </c>
      <c r="Q485" s="63">
        <v>1.2781749580960001E-2</v>
      </c>
      <c r="R485" s="63"/>
    </row>
    <row r="486" spans="1:18">
      <c r="A486" s="63" t="s">
        <v>61</v>
      </c>
      <c r="B486" s="63" t="s">
        <v>44</v>
      </c>
      <c r="C486" s="63" t="s">
        <v>70</v>
      </c>
      <c r="D486" s="63">
        <v>5</v>
      </c>
      <c r="E486" s="63">
        <v>0.95091009999999998</v>
      </c>
      <c r="F486" s="63">
        <v>0.7358131</v>
      </c>
      <c r="G486" s="63">
        <v>-0.21509700000000001</v>
      </c>
      <c r="H486" s="63">
        <v>60.5473</v>
      </c>
      <c r="I486" s="63">
        <v>-0.35998459999999999</v>
      </c>
      <c r="J486" s="63">
        <v>-0.27438380000000001</v>
      </c>
      <c r="K486" s="63">
        <v>-0.21509700000000001</v>
      </c>
      <c r="L486" s="63">
        <v>-0.15581020000000001</v>
      </c>
      <c r="M486" s="63">
        <v>-7.0209400000000005E-2</v>
      </c>
      <c r="N486" s="63">
        <v>66823</v>
      </c>
      <c r="O486">
        <v>0.1130564</v>
      </c>
      <c r="P486" s="63">
        <v>8</v>
      </c>
      <c r="Q486" s="63">
        <v>1.2781749580960001E-2</v>
      </c>
      <c r="R486" s="63"/>
    </row>
    <row r="487" spans="1:18">
      <c r="A487" s="63" t="s">
        <v>61</v>
      </c>
      <c r="B487" s="63" t="s">
        <v>44</v>
      </c>
      <c r="C487" s="63" t="s">
        <v>70</v>
      </c>
      <c r="D487" s="63">
        <v>6</v>
      </c>
      <c r="E487" s="63">
        <v>1.041026</v>
      </c>
      <c r="F487" s="63">
        <v>0.77406779999999997</v>
      </c>
      <c r="G487" s="63">
        <v>-0.26695809999999998</v>
      </c>
      <c r="H487" s="63">
        <v>59.897300000000001</v>
      </c>
      <c r="I487" s="63">
        <v>-0.41184569999999998</v>
      </c>
      <c r="J487" s="63">
        <v>-0.32624500000000001</v>
      </c>
      <c r="K487" s="63">
        <v>-0.26695809999999998</v>
      </c>
      <c r="L487" s="63">
        <v>-0.2076713</v>
      </c>
      <c r="M487" s="63">
        <v>-0.1220705</v>
      </c>
      <c r="N487" s="63">
        <v>66823</v>
      </c>
      <c r="O487">
        <v>0.1130564</v>
      </c>
      <c r="P487" s="63">
        <v>8</v>
      </c>
      <c r="Q487" s="63">
        <v>1.2781749580960001E-2</v>
      </c>
      <c r="R487" s="63"/>
    </row>
    <row r="488" spans="1:18">
      <c r="A488" s="63" t="s">
        <v>61</v>
      </c>
      <c r="B488" s="63" t="s">
        <v>44</v>
      </c>
      <c r="C488" s="63" t="s">
        <v>70</v>
      </c>
      <c r="D488" s="63">
        <v>7</v>
      </c>
      <c r="E488" s="63">
        <v>1.2352350000000001</v>
      </c>
      <c r="F488" s="63">
        <v>0.96263410000000005</v>
      </c>
      <c r="G488" s="63">
        <v>-0.27260089999999998</v>
      </c>
      <c r="H488" s="63">
        <v>59.532699999999998</v>
      </c>
      <c r="I488" s="63">
        <v>-0.41748849999999998</v>
      </c>
      <c r="J488" s="63">
        <v>-0.33188770000000001</v>
      </c>
      <c r="K488" s="63">
        <v>-0.27260089999999998</v>
      </c>
      <c r="L488" s="63">
        <v>-0.21331410000000001</v>
      </c>
      <c r="M488" s="63">
        <v>-0.1277133</v>
      </c>
      <c r="N488" s="63">
        <v>66823</v>
      </c>
      <c r="O488">
        <v>0.1130564</v>
      </c>
      <c r="P488" s="63">
        <v>8</v>
      </c>
      <c r="Q488" s="63">
        <v>1.2781749580960001E-2</v>
      </c>
      <c r="R488" s="63"/>
    </row>
    <row r="489" spans="1:18">
      <c r="A489" s="63" t="s">
        <v>61</v>
      </c>
      <c r="B489" s="63" t="s">
        <v>44</v>
      </c>
      <c r="C489" s="63" t="s">
        <v>70</v>
      </c>
      <c r="D489" s="63">
        <v>8</v>
      </c>
      <c r="E489" s="63">
        <v>1.37151</v>
      </c>
      <c r="F489" s="63">
        <v>1.1440710000000001</v>
      </c>
      <c r="G489" s="63">
        <v>-0.2274398</v>
      </c>
      <c r="H489" s="63">
        <v>61.749099999999999</v>
      </c>
      <c r="I489" s="63">
        <v>-0.37232739999999998</v>
      </c>
      <c r="J489" s="63">
        <v>-0.2867266</v>
      </c>
      <c r="K489" s="63">
        <v>-0.2274398</v>
      </c>
      <c r="L489" s="63">
        <v>-0.16815289999999999</v>
      </c>
      <c r="M489" s="63">
        <v>-8.2552200000000006E-2</v>
      </c>
      <c r="N489" s="63">
        <v>66823</v>
      </c>
      <c r="O489">
        <v>0.1130564</v>
      </c>
      <c r="P489" s="63">
        <v>8</v>
      </c>
      <c r="Q489" s="63">
        <v>1.2781749580960001E-2</v>
      </c>
      <c r="R489" s="63"/>
    </row>
    <row r="490" spans="1:18">
      <c r="A490" s="63" t="s">
        <v>61</v>
      </c>
      <c r="B490" s="63" t="s">
        <v>44</v>
      </c>
      <c r="C490" s="63" t="s">
        <v>70</v>
      </c>
      <c r="D490" s="63">
        <v>9</v>
      </c>
      <c r="E490" s="63">
        <v>1.351235</v>
      </c>
      <c r="F490" s="63">
        <v>1.239652</v>
      </c>
      <c r="G490" s="63">
        <v>-0.1115828</v>
      </c>
      <c r="H490" s="63">
        <v>65.926400000000001</v>
      </c>
      <c r="I490" s="63">
        <v>-0.25647039999999999</v>
      </c>
      <c r="J490" s="63">
        <v>-0.17086960000000001</v>
      </c>
      <c r="K490" s="63">
        <v>-0.1115828</v>
      </c>
      <c r="L490" s="63">
        <v>-5.2295899999999999E-2</v>
      </c>
      <c r="M490" s="63">
        <v>3.3304800000000002E-2</v>
      </c>
      <c r="N490" s="63">
        <v>66823</v>
      </c>
      <c r="O490">
        <v>0.1130564</v>
      </c>
      <c r="P490" s="63">
        <v>8</v>
      </c>
      <c r="Q490" s="63">
        <v>1.2781749580960001E-2</v>
      </c>
      <c r="R490" s="63"/>
    </row>
    <row r="491" spans="1:18">
      <c r="A491" s="63" t="s">
        <v>61</v>
      </c>
      <c r="B491" s="63" t="s">
        <v>44</v>
      </c>
      <c r="C491" s="63" t="s">
        <v>70</v>
      </c>
      <c r="D491" s="63">
        <v>10</v>
      </c>
      <c r="E491" s="63">
        <v>1.3510979999999999</v>
      </c>
      <c r="F491" s="63">
        <v>1.2448710000000001</v>
      </c>
      <c r="G491" s="63">
        <v>-0.1062268</v>
      </c>
      <c r="H491" s="63">
        <v>70.104500000000002</v>
      </c>
      <c r="I491" s="63">
        <v>-0.25111440000000002</v>
      </c>
      <c r="J491" s="63">
        <v>-0.16551360000000001</v>
      </c>
      <c r="K491" s="63">
        <v>-0.1062268</v>
      </c>
      <c r="L491" s="63">
        <v>-4.6940000000000003E-2</v>
      </c>
      <c r="M491" s="63">
        <v>3.8660800000000002E-2</v>
      </c>
      <c r="N491" s="63">
        <v>66823</v>
      </c>
      <c r="O491">
        <v>0.1130564</v>
      </c>
      <c r="P491" s="63">
        <v>8</v>
      </c>
      <c r="Q491" s="63">
        <v>1.2781749580960001E-2</v>
      </c>
      <c r="R491" s="63"/>
    </row>
    <row r="492" spans="1:18">
      <c r="A492" s="63" t="s">
        <v>61</v>
      </c>
      <c r="B492" s="63" t="s">
        <v>44</v>
      </c>
      <c r="C492" s="63" t="s">
        <v>70</v>
      </c>
      <c r="D492" s="63">
        <v>11</v>
      </c>
      <c r="E492" s="63">
        <v>1.2678130000000001</v>
      </c>
      <c r="F492" s="63">
        <v>1.2953460000000001</v>
      </c>
      <c r="G492" s="63">
        <v>2.7532600000000001E-2</v>
      </c>
      <c r="H492" s="63">
        <v>74.290899999999993</v>
      </c>
      <c r="I492" s="63">
        <v>-0.117355</v>
      </c>
      <c r="J492" s="63">
        <v>-3.1754299999999999E-2</v>
      </c>
      <c r="K492" s="63">
        <v>2.7532600000000001E-2</v>
      </c>
      <c r="L492" s="63">
        <v>8.6819400000000005E-2</v>
      </c>
      <c r="M492" s="63">
        <v>0.1724202</v>
      </c>
      <c r="N492" s="63">
        <v>66823</v>
      </c>
      <c r="O492">
        <v>0.1130564</v>
      </c>
      <c r="P492" s="63">
        <v>8</v>
      </c>
      <c r="Q492" s="63">
        <v>1.2781749580960001E-2</v>
      </c>
      <c r="R492" s="63"/>
    </row>
    <row r="493" spans="1:18">
      <c r="A493" s="63" t="s">
        <v>61</v>
      </c>
      <c r="B493" s="63" t="s">
        <v>44</v>
      </c>
      <c r="C493" s="63" t="s">
        <v>70</v>
      </c>
      <c r="D493" s="63">
        <v>12</v>
      </c>
      <c r="E493" s="63">
        <v>1.1943299999999999</v>
      </c>
      <c r="F493" s="63">
        <v>1.3342700000000001</v>
      </c>
      <c r="G493" s="63">
        <v>0.1399405</v>
      </c>
      <c r="H493" s="63">
        <v>78.021799999999999</v>
      </c>
      <c r="I493" s="63">
        <v>-4.9471000000000003E-3</v>
      </c>
      <c r="J493" s="63">
        <v>8.0653699999999995E-2</v>
      </c>
      <c r="K493" s="63">
        <v>0.1399405</v>
      </c>
      <c r="L493" s="63">
        <v>0.1992273</v>
      </c>
      <c r="M493" s="63">
        <v>0.28482809999999997</v>
      </c>
      <c r="N493" s="63">
        <v>66823</v>
      </c>
      <c r="O493">
        <v>0.1130564</v>
      </c>
      <c r="P493" s="63">
        <v>8</v>
      </c>
      <c r="Q493" s="63">
        <v>1.2781749580960001E-2</v>
      </c>
      <c r="R493" s="63"/>
    </row>
    <row r="494" spans="1:18">
      <c r="A494" s="63" t="s">
        <v>61</v>
      </c>
      <c r="B494" s="63" t="s">
        <v>44</v>
      </c>
      <c r="C494" s="63" t="s">
        <v>70</v>
      </c>
      <c r="D494" s="63">
        <v>13</v>
      </c>
      <c r="E494" s="63">
        <v>1.063412</v>
      </c>
      <c r="F494" s="63">
        <v>1.4027989999999999</v>
      </c>
      <c r="G494" s="63">
        <v>0.3393871</v>
      </c>
      <c r="H494" s="63">
        <v>81.073599999999999</v>
      </c>
      <c r="I494" s="63">
        <v>0.19449949999999999</v>
      </c>
      <c r="J494" s="63">
        <v>0.28010020000000002</v>
      </c>
      <c r="K494" s="63">
        <v>0.3393871</v>
      </c>
      <c r="L494" s="63">
        <v>0.39867390000000003</v>
      </c>
      <c r="M494" s="63">
        <v>0.4842747</v>
      </c>
      <c r="N494" s="63">
        <v>66823</v>
      </c>
      <c r="O494">
        <v>0.1130564</v>
      </c>
      <c r="P494" s="63">
        <v>8</v>
      </c>
      <c r="Q494" s="63">
        <v>1.2781749580960001E-2</v>
      </c>
      <c r="R494" s="63"/>
    </row>
    <row r="495" spans="1:18">
      <c r="A495" s="63" t="s">
        <v>61</v>
      </c>
      <c r="B495" s="63" t="s">
        <v>44</v>
      </c>
      <c r="C495" s="63" t="s">
        <v>70</v>
      </c>
      <c r="D495" s="63">
        <v>14</v>
      </c>
      <c r="E495" s="63">
        <v>1.0577719999999999</v>
      </c>
      <c r="F495" s="63">
        <v>1.5014959999999999</v>
      </c>
      <c r="G495" s="63">
        <v>0.44372400000000001</v>
      </c>
      <c r="H495" s="63">
        <v>83.429100000000005</v>
      </c>
      <c r="I495" s="63">
        <v>0.2988364</v>
      </c>
      <c r="J495" s="63">
        <v>0.38443719999999998</v>
      </c>
      <c r="K495" s="63">
        <v>0.44372400000000001</v>
      </c>
      <c r="L495" s="63">
        <v>0.50301090000000004</v>
      </c>
      <c r="M495" s="63">
        <v>0.58861160000000001</v>
      </c>
      <c r="N495" s="63">
        <v>66823</v>
      </c>
      <c r="O495">
        <v>0.1130564</v>
      </c>
      <c r="P495" s="63">
        <v>8</v>
      </c>
      <c r="Q495" s="63">
        <v>1.2781749580960001E-2</v>
      </c>
      <c r="R495" s="63"/>
    </row>
    <row r="496" spans="1:18">
      <c r="A496" s="63" t="s">
        <v>61</v>
      </c>
      <c r="B496" s="63" t="s">
        <v>44</v>
      </c>
      <c r="C496" s="63" t="s">
        <v>70</v>
      </c>
      <c r="D496" s="63">
        <v>15</v>
      </c>
      <c r="E496" s="63">
        <v>1.092649</v>
      </c>
      <c r="F496" s="63">
        <v>1.5822529999999999</v>
      </c>
      <c r="G496" s="63">
        <v>0.48960480000000001</v>
      </c>
      <c r="H496" s="63">
        <v>84.968199999999996</v>
      </c>
      <c r="I496" s="63">
        <v>0.3447172</v>
      </c>
      <c r="J496" s="63">
        <v>0.43031799999999998</v>
      </c>
      <c r="K496" s="63">
        <v>0.48960480000000001</v>
      </c>
      <c r="L496" s="63">
        <v>0.54889169999999998</v>
      </c>
      <c r="M496" s="63">
        <v>0.63449239999999996</v>
      </c>
      <c r="N496" s="63">
        <v>66823</v>
      </c>
      <c r="O496">
        <v>0.1130564</v>
      </c>
      <c r="P496" s="63">
        <v>8</v>
      </c>
      <c r="Q496" s="63">
        <v>1.2781749580960001E-2</v>
      </c>
      <c r="R496" s="63"/>
    </row>
    <row r="497" spans="1:18">
      <c r="A497" s="63" t="s">
        <v>61</v>
      </c>
      <c r="B497" s="63" t="s">
        <v>44</v>
      </c>
      <c r="C497" s="63" t="s">
        <v>70</v>
      </c>
      <c r="D497" s="63">
        <v>16</v>
      </c>
      <c r="E497" s="63">
        <v>1.197398</v>
      </c>
      <c r="F497" s="63">
        <v>1.650928</v>
      </c>
      <c r="G497" s="63">
        <v>0.45353019999999999</v>
      </c>
      <c r="H497" s="63">
        <v>85.552700000000002</v>
      </c>
      <c r="I497" s="63">
        <v>0.30864259999999999</v>
      </c>
      <c r="J497" s="63">
        <v>0.39424340000000002</v>
      </c>
      <c r="K497" s="63">
        <v>0.45353019999999999</v>
      </c>
      <c r="L497" s="63">
        <v>0.51281699999999997</v>
      </c>
      <c r="M497" s="63">
        <v>0.5984178</v>
      </c>
      <c r="N497" s="63">
        <v>66823</v>
      </c>
      <c r="O497">
        <v>0.1130564</v>
      </c>
      <c r="P497" s="63">
        <v>8</v>
      </c>
      <c r="Q497" s="63">
        <v>1.2781749580960001E-2</v>
      </c>
      <c r="R497" s="63"/>
    </row>
    <row r="498" spans="1:18">
      <c r="A498" s="63" t="s">
        <v>61</v>
      </c>
      <c r="B498" s="63" t="s">
        <v>44</v>
      </c>
      <c r="C498" s="63" t="s">
        <v>70</v>
      </c>
      <c r="D498" s="63">
        <v>17</v>
      </c>
      <c r="E498" s="63">
        <v>1.341615</v>
      </c>
      <c r="F498" s="63">
        <v>1.725152</v>
      </c>
      <c r="G498" s="63">
        <v>0.38353749999999998</v>
      </c>
      <c r="H498" s="63">
        <v>85.082700000000003</v>
      </c>
      <c r="I498" s="63">
        <v>0.2386499</v>
      </c>
      <c r="J498" s="63">
        <v>0.3242507</v>
      </c>
      <c r="K498" s="63">
        <v>0.38353749999999998</v>
      </c>
      <c r="L498" s="63">
        <v>0.44282440000000001</v>
      </c>
      <c r="M498" s="63">
        <v>0.52842509999999998</v>
      </c>
      <c r="N498" s="63">
        <v>66823</v>
      </c>
      <c r="O498">
        <v>0.1130564</v>
      </c>
      <c r="P498" s="63">
        <v>8</v>
      </c>
      <c r="Q498" s="63">
        <v>1.2781749580960001E-2</v>
      </c>
      <c r="R498" s="63"/>
    </row>
    <row r="499" spans="1:18">
      <c r="A499" s="63" t="s">
        <v>61</v>
      </c>
      <c r="B499" s="63" t="s">
        <v>44</v>
      </c>
      <c r="C499" s="63" t="s">
        <v>70</v>
      </c>
      <c r="D499" s="63">
        <v>18</v>
      </c>
      <c r="E499" s="63">
        <v>1.497763</v>
      </c>
      <c r="F499" s="63">
        <v>1.7788889999999999</v>
      </c>
      <c r="G499" s="63">
        <v>0.28112569999999998</v>
      </c>
      <c r="H499" s="63">
        <v>83.599100000000007</v>
      </c>
      <c r="I499" s="63">
        <v>0.1362381</v>
      </c>
      <c r="J499" s="63">
        <v>0.2218388</v>
      </c>
      <c r="K499" s="63">
        <v>0.28112569999999998</v>
      </c>
      <c r="L499" s="63">
        <v>0.34041250000000001</v>
      </c>
      <c r="M499" s="63">
        <v>0.42601329999999998</v>
      </c>
      <c r="N499" s="63">
        <v>66823</v>
      </c>
      <c r="O499">
        <v>0.1130564</v>
      </c>
      <c r="P499" s="63">
        <v>8</v>
      </c>
      <c r="Q499" s="63">
        <v>1.2781749580960001E-2</v>
      </c>
      <c r="R499" s="63"/>
    </row>
    <row r="500" spans="1:18">
      <c r="A500" s="63" t="s">
        <v>61</v>
      </c>
      <c r="B500" s="63" t="s">
        <v>44</v>
      </c>
      <c r="C500" s="63" t="s">
        <v>70</v>
      </c>
      <c r="D500" s="63">
        <v>19</v>
      </c>
      <c r="E500" s="63">
        <v>1.769282</v>
      </c>
      <c r="F500" s="63">
        <v>1.7684089999999999</v>
      </c>
      <c r="G500" s="63">
        <v>-8.7310000000000003E-4</v>
      </c>
      <c r="H500" s="63">
        <v>81.040899999999993</v>
      </c>
      <c r="I500" s="63">
        <v>-0.14576069999999999</v>
      </c>
      <c r="J500" s="63">
        <v>-6.0159900000000002E-2</v>
      </c>
      <c r="K500" s="63">
        <v>-8.7310000000000003E-4</v>
      </c>
      <c r="L500" s="63">
        <v>5.8413699999999999E-2</v>
      </c>
      <c r="M500" s="63">
        <v>0.14401449999999999</v>
      </c>
      <c r="N500" s="63">
        <v>66823</v>
      </c>
      <c r="O500">
        <v>0.1130564</v>
      </c>
      <c r="P500" s="63">
        <v>8</v>
      </c>
      <c r="Q500" s="63">
        <v>1.2781749580960001E-2</v>
      </c>
      <c r="R500" s="63"/>
    </row>
    <row r="501" spans="1:18">
      <c r="A501" s="63" t="s">
        <v>61</v>
      </c>
      <c r="B501" s="63" t="s">
        <v>44</v>
      </c>
      <c r="C501" s="63" t="s">
        <v>70</v>
      </c>
      <c r="D501" s="63">
        <v>20</v>
      </c>
      <c r="E501" s="63">
        <v>1.831618</v>
      </c>
      <c r="F501" s="63">
        <v>1.716828</v>
      </c>
      <c r="G501" s="63">
        <v>-0.1147902</v>
      </c>
      <c r="H501" s="63">
        <v>76.739099999999993</v>
      </c>
      <c r="I501" s="63">
        <v>-0.25967780000000001</v>
      </c>
      <c r="J501" s="63">
        <v>-0.17407700000000001</v>
      </c>
      <c r="K501" s="63">
        <v>-0.1147902</v>
      </c>
      <c r="L501" s="63">
        <v>-5.5503400000000001E-2</v>
      </c>
      <c r="M501" s="63">
        <v>3.00974E-2</v>
      </c>
      <c r="N501" s="63">
        <v>66823</v>
      </c>
      <c r="O501">
        <v>0.1130564</v>
      </c>
      <c r="P501" s="63">
        <v>8</v>
      </c>
      <c r="Q501" s="63">
        <v>1.2781749580960001E-2</v>
      </c>
      <c r="R501" s="63"/>
    </row>
    <row r="502" spans="1:18">
      <c r="A502" s="63" t="s">
        <v>61</v>
      </c>
      <c r="B502" s="63" t="s">
        <v>44</v>
      </c>
      <c r="C502" s="63" t="s">
        <v>70</v>
      </c>
      <c r="D502" s="63">
        <v>21</v>
      </c>
      <c r="E502" s="63">
        <v>1.868587</v>
      </c>
      <c r="F502" s="63">
        <v>1.6604719999999999</v>
      </c>
      <c r="G502" s="63">
        <v>-0.20811489999999999</v>
      </c>
      <c r="H502" s="63">
        <v>72.069999999999993</v>
      </c>
      <c r="I502" s="63">
        <v>-0.3530025</v>
      </c>
      <c r="J502" s="63">
        <v>-0.26740170000000002</v>
      </c>
      <c r="K502" s="63">
        <v>-0.20811489999999999</v>
      </c>
      <c r="L502" s="63">
        <v>-0.14882799999999999</v>
      </c>
      <c r="M502" s="63">
        <v>-6.32273E-2</v>
      </c>
      <c r="N502" s="63">
        <v>66823</v>
      </c>
      <c r="O502">
        <v>0.1130564</v>
      </c>
      <c r="P502" s="63">
        <v>8</v>
      </c>
      <c r="Q502" s="63">
        <v>1.2781749580960001E-2</v>
      </c>
      <c r="R502" s="63"/>
    </row>
    <row r="503" spans="1:18">
      <c r="A503" s="63" t="s">
        <v>61</v>
      </c>
      <c r="B503" s="63" t="s">
        <v>44</v>
      </c>
      <c r="C503" s="63" t="s">
        <v>70</v>
      </c>
      <c r="D503" s="63">
        <v>22</v>
      </c>
      <c r="E503" s="63">
        <v>1.7896099999999999</v>
      </c>
      <c r="F503" s="63">
        <v>1.5191570000000001</v>
      </c>
      <c r="G503" s="63">
        <v>-0.270453</v>
      </c>
      <c r="H503" s="63">
        <v>69.342699999999994</v>
      </c>
      <c r="I503" s="63">
        <v>-0.4153406</v>
      </c>
      <c r="J503" s="63">
        <v>-0.32973980000000003</v>
      </c>
      <c r="K503" s="63">
        <v>-0.270453</v>
      </c>
      <c r="L503" s="63">
        <v>-0.2111661</v>
      </c>
      <c r="M503" s="63">
        <v>-0.12556539999999999</v>
      </c>
      <c r="N503" s="63">
        <v>66823</v>
      </c>
      <c r="O503">
        <v>0.1130564</v>
      </c>
      <c r="P503" s="63">
        <v>8</v>
      </c>
      <c r="Q503" s="63">
        <v>1.2781749580960001E-2</v>
      </c>
      <c r="R503" s="63"/>
    </row>
    <row r="504" spans="1:18">
      <c r="A504" s="63" t="s">
        <v>61</v>
      </c>
      <c r="B504" s="63" t="s">
        <v>44</v>
      </c>
      <c r="C504" s="63" t="s">
        <v>70</v>
      </c>
      <c r="D504" s="63">
        <v>23</v>
      </c>
      <c r="E504" s="63">
        <v>1.5362</v>
      </c>
      <c r="F504" s="63">
        <v>1.2772319999999999</v>
      </c>
      <c r="G504" s="63">
        <v>-0.25896839999999999</v>
      </c>
      <c r="H504" s="63">
        <v>67.321799999999996</v>
      </c>
      <c r="I504" s="63">
        <v>-0.40385589999999999</v>
      </c>
      <c r="J504" s="63">
        <v>-0.31825520000000002</v>
      </c>
      <c r="K504" s="63">
        <v>-0.25896839999999999</v>
      </c>
      <c r="L504" s="63">
        <v>-0.19968150000000001</v>
      </c>
      <c r="M504" s="63">
        <v>-0.1140808</v>
      </c>
      <c r="N504" s="63">
        <v>66823</v>
      </c>
      <c r="O504">
        <v>0.1130564</v>
      </c>
      <c r="P504" s="63">
        <v>8</v>
      </c>
      <c r="Q504" s="63">
        <v>1.2781749580960001E-2</v>
      </c>
      <c r="R504" s="63"/>
    </row>
    <row r="505" spans="1:18">
      <c r="A505" s="63" t="s">
        <v>61</v>
      </c>
      <c r="B505" s="63" t="s">
        <v>44</v>
      </c>
      <c r="C505" s="63" t="s">
        <v>70</v>
      </c>
      <c r="D505" s="63">
        <v>24</v>
      </c>
      <c r="E505" s="63">
        <v>1.2229289999999999</v>
      </c>
      <c r="F505" s="63">
        <v>0.99588299999999996</v>
      </c>
      <c r="G505" s="63">
        <v>-0.22704569999999999</v>
      </c>
      <c r="H505" s="63">
        <v>65.721800000000002</v>
      </c>
      <c r="I505" s="63">
        <v>-0.37193330000000002</v>
      </c>
      <c r="J505" s="63">
        <v>-0.28633249999999999</v>
      </c>
      <c r="K505" s="63">
        <v>-0.22704569999999999</v>
      </c>
      <c r="L505" s="63">
        <v>-0.16775880000000001</v>
      </c>
      <c r="M505" s="63">
        <v>-8.2158099999999998E-2</v>
      </c>
      <c r="N505" s="63">
        <v>66823</v>
      </c>
      <c r="O505">
        <v>0.1130564</v>
      </c>
      <c r="P505" s="63">
        <v>8</v>
      </c>
      <c r="Q505" s="63">
        <v>1.2781749580960001E-2</v>
      </c>
      <c r="R505" s="63"/>
    </row>
    <row r="506" spans="1:18">
      <c r="A506" s="63" t="s">
        <v>61</v>
      </c>
      <c r="B506" s="63" t="s">
        <v>44</v>
      </c>
      <c r="C506" s="63" t="s">
        <v>71</v>
      </c>
      <c r="D506" s="63">
        <v>1</v>
      </c>
      <c r="E506" s="63">
        <v>0.97195659999999995</v>
      </c>
      <c r="F506" s="63">
        <v>0.72410129999999995</v>
      </c>
      <c r="G506" s="63">
        <v>-0.2478553</v>
      </c>
      <c r="H506" s="63">
        <v>63.4</v>
      </c>
      <c r="I506" s="63">
        <v>-0.39274290000000001</v>
      </c>
      <c r="J506" s="63">
        <v>-0.30714209999999997</v>
      </c>
      <c r="K506" s="63">
        <v>-0.2478553</v>
      </c>
      <c r="L506" s="63">
        <v>-0.1885685</v>
      </c>
      <c r="M506" s="63">
        <v>-0.1029677</v>
      </c>
      <c r="N506" s="63">
        <v>66823</v>
      </c>
      <c r="O506">
        <v>0.1130564</v>
      </c>
      <c r="P506" s="63">
        <v>9</v>
      </c>
      <c r="Q506" s="63">
        <v>1.2781749580960001E-2</v>
      </c>
      <c r="R506" s="63"/>
    </row>
    <row r="507" spans="1:18">
      <c r="A507" s="63" t="s">
        <v>61</v>
      </c>
      <c r="B507" s="63" t="s">
        <v>44</v>
      </c>
      <c r="C507" s="63" t="s">
        <v>71</v>
      </c>
      <c r="D507" s="63">
        <v>2</v>
      </c>
      <c r="E507" s="63">
        <v>0.8864533</v>
      </c>
      <c r="F507" s="63">
        <v>0.64619890000000002</v>
      </c>
      <c r="G507" s="63">
        <v>-0.24025440000000001</v>
      </c>
      <c r="H507" s="63">
        <v>62.271799999999999</v>
      </c>
      <c r="I507" s="63">
        <v>-0.38514199999999998</v>
      </c>
      <c r="J507" s="63">
        <v>-0.29954120000000001</v>
      </c>
      <c r="K507" s="63">
        <v>-0.24025440000000001</v>
      </c>
      <c r="L507" s="63">
        <v>-0.18096760000000001</v>
      </c>
      <c r="M507" s="63">
        <v>-9.5366800000000002E-2</v>
      </c>
      <c r="N507" s="63">
        <v>66823</v>
      </c>
      <c r="O507">
        <v>0.1130564</v>
      </c>
      <c r="P507" s="63">
        <v>9</v>
      </c>
      <c r="Q507" s="63">
        <v>1.2781749580960001E-2</v>
      </c>
      <c r="R507" s="63"/>
    </row>
    <row r="508" spans="1:18">
      <c r="A508" s="63" t="s">
        <v>61</v>
      </c>
      <c r="B508" s="63" t="s">
        <v>44</v>
      </c>
      <c r="C508" s="63" t="s">
        <v>71</v>
      </c>
      <c r="D508" s="63">
        <v>3</v>
      </c>
      <c r="E508" s="63">
        <v>0.85612739999999998</v>
      </c>
      <c r="F508" s="63">
        <v>0.61803249999999998</v>
      </c>
      <c r="G508" s="63">
        <v>-0.238095</v>
      </c>
      <c r="H508" s="63">
        <v>61.317300000000003</v>
      </c>
      <c r="I508" s="63">
        <v>-0.38298260000000001</v>
      </c>
      <c r="J508" s="63">
        <v>-0.29738179999999997</v>
      </c>
      <c r="K508" s="63">
        <v>-0.238095</v>
      </c>
      <c r="L508" s="63">
        <v>-0.1788082</v>
      </c>
      <c r="M508" s="63">
        <v>-9.3207399999999996E-2</v>
      </c>
      <c r="N508" s="63">
        <v>66823</v>
      </c>
      <c r="O508">
        <v>0.1130564</v>
      </c>
      <c r="P508" s="63">
        <v>9</v>
      </c>
      <c r="Q508" s="63">
        <v>1.2781749580960001E-2</v>
      </c>
      <c r="R508" s="63"/>
    </row>
    <row r="509" spans="1:18">
      <c r="A509" s="63" t="s">
        <v>61</v>
      </c>
      <c r="B509" s="63" t="s">
        <v>44</v>
      </c>
      <c r="C509" s="63" t="s">
        <v>71</v>
      </c>
      <c r="D509" s="63">
        <v>4</v>
      </c>
      <c r="E509" s="63">
        <v>0.84121760000000001</v>
      </c>
      <c r="F509" s="63">
        <v>0.62719290000000005</v>
      </c>
      <c r="G509" s="63">
        <v>-0.21402479999999999</v>
      </c>
      <c r="H509" s="63">
        <v>60.478200000000001</v>
      </c>
      <c r="I509" s="63">
        <v>-0.35891240000000002</v>
      </c>
      <c r="J509" s="63">
        <v>-0.27331159999999999</v>
      </c>
      <c r="K509" s="63">
        <v>-0.21402479999999999</v>
      </c>
      <c r="L509" s="63">
        <v>-0.15473790000000001</v>
      </c>
      <c r="M509" s="63">
        <v>-6.9137199999999996E-2</v>
      </c>
      <c r="N509" s="63">
        <v>66823</v>
      </c>
      <c r="O509">
        <v>0.1130564</v>
      </c>
      <c r="P509" s="63">
        <v>9</v>
      </c>
      <c r="Q509" s="63">
        <v>1.2781749580960001E-2</v>
      </c>
      <c r="R509" s="63"/>
    </row>
    <row r="510" spans="1:18">
      <c r="A510" s="63" t="s">
        <v>61</v>
      </c>
      <c r="B510" s="63" t="s">
        <v>44</v>
      </c>
      <c r="C510" s="63" t="s">
        <v>71</v>
      </c>
      <c r="D510" s="63">
        <v>5</v>
      </c>
      <c r="E510" s="63">
        <v>0.84896780000000005</v>
      </c>
      <c r="F510" s="63">
        <v>0.63387079999999996</v>
      </c>
      <c r="G510" s="63">
        <v>-0.21509700000000001</v>
      </c>
      <c r="H510" s="63">
        <v>59.732700000000001</v>
      </c>
      <c r="I510" s="63">
        <v>-0.35998449999999999</v>
      </c>
      <c r="J510" s="63">
        <v>-0.27438380000000001</v>
      </c>
      <c r="K510" s="63">
        <v>-0.21509700000000001</v>
      </c>
      <c r="L510" s="63">
        <v>-0.15581010000000001</v>
      </c>
      <c r="M510" s="63">
        <v>-7.0209400000000005E-2</v>
      </c>
      <c r="N510" s="63">
        <v>66823</v>
      </c>
      <c r="O510">
        <v>0.1130564</v>
      </c>
      <c r="P510" s="63">
        <v>9</v>
      </c>
      <c r="Q510" s="63">
        <v>1.2781749580960001E-2</v>
      </c>
      <c r="R510" s="63"/>
    </row>
    <row r="511" spans="1:18">
      <c r="A511" s="63" t="s">
        <v>61</v>
      </c>
      <c r="B511" s="63" t="s">
        <v>44</v>
      </c>
      <c r="C511" s="63" t="s">
        <v>71</v>
      </c>
      <c r="D511" s="63">
        <v>6</v>
      </c>
      <c r="E511" s="63">
        <v>0.93908360000000002</v>
      </c>
      <c r="F511" s="63">
        <v>0.67212550000000004</v>
      </c>
      <c r="G511" s="63">
        <v>-0.26695819999999998</v>
      </c>
      <c r="H511" s="63">
        <v>59.1</v>
      </c>
      <c r="I511" s="63">
        <v>-0.41184579999999998</v>
      </c>
      <c r="J511" s="63">
        <v>-0.32624500000000001</v>
      </c>
      <c r="K511" s="63">
        <v>-0.26695819999999998</v>
      </c>
      <c r="L511" s="63">
        <v>-0.2076713</v>
      </c>
      <c r="M511" s="63">
        <v>-0.1220706</v>
      </c>
      <c r="N511" s="63">
        <v>66823</v>
      </c>
      <c r="O511">
        <v>0.1130564</v>
      </c>
      <c r="P511" s="63">
        <v>9</v>
      </c>
      <c r="Q511" s="63">
        <v>1.2781749580960001E-2</v>
      </c>
      <c r="R511" s="63"/>
    </row>
    <row r="512" spans="1:18">
      <c r="A512" s="63" t="s">
        <v>61</v>
      </c>
      <c r="B512" s="63" t="s">
        <v>44</v>
      </c>
      <c r="C512" s="63" t="s">
        <v>71</v>
      </c>
      <c r="D512" s="63">
        <v>7</v>
      </c>
      <c r="E512" s="63">
        <v>1.1332930000000001</v>
      </c>
      <c r="F512" s="63">
        <v>0.86069180000000001</v>
      </c>
      <c r="G512" s="63">
        <v>-0.27260079999999998</v>
      </c>
      <c r="H512" s="63">
        <v>58.618200000000002</v>
      </c>
      <c r="I512" s="63">
        <v>-0.41748839999999998</v>
      </c>
      <c r="J512" s="63">
        <v>-0.33188770000000001</v>
      </c>
      <c r="K512" s="63">
        <v>-0.27260079999999998</v>
      </c>
      <c r="L512" s="63">
        <v>-0.213314</v>
      </c>
      <c r="M512" s="63">
        <v>-0.1277132</v>
      </c>
      <c r="N512" s="63">
        <v>66823</v>
      </c>
      <c r="O512">
        <v>0.1130564</v>
      </c>
      <c r="P512" s="63">
        <v>9</v>
      </c>
      <c r="Q512" s="63">
        <v>1.2781749580960001E-2</v>
      </c>
      <c r="R512" s="63"/>
    </row>
    <row r="513" spans="1:18">
      <c r="A513" s="63" t="s">
        <v>61</v>
      </c>
      <c r="B513" s="63" t="s">
        <v>44</v>
      </c>
      <c r="C513" s="63" t="s">
        <v>71</v>
      </c>
      <c r="D513" s="63">
        <v>8</v>
      </c>
      <c r="E513" s="63">
        <v>1.269568</v>
      </c>
      <c r="F513" s="63">
        <v>1.0421279999999999</v>
      </c>
      <c r="G513" s="63">
        <v>-0.22743959999999999</v>
      </c>
      <c r="H513" s="63">
        <v>59.6355</v>
      </c>
      <c r="I513" s="63">
        <v>-0.37232720000000002</v>
      </c>
      <c r="J513" s="63">
        <v>-0.2867265</v>
      </c>
      <c r="K513" s="63">
        <v>-0.22743959999999999</v>
      </c>
      <c r="L513" s="63">
        <v>-0.16815279999999999</v>
      </c>
      <c r="M513" s="63">
        <v>-8.2552E-2</v>
      </c>
      <c r="N513" s="63">
        <v>66823</v>
      </c>
      <c r="O513">
        <v>0.1130564</v>
      </c>
      <c r="P513" s="63">
        <v>9</v>
      </c>
      <c r="Q513" s="63">
        <v>1.2781749580960001E-2</v>
      </c>
      <c r="R513" s="63"/>
    </row>
    <row r="514" spans="1:18">
      <c r="A514" s="63" t="s">
        <v>61</v>
      </c>
      <c r="B514" s="63" t="s">
        <v>44</v>
      </c>
      <c r="C514" s="63" t="s">
        <v>71</v>
      </c>
      <c r="D514" s="63">
        <v>9</v>
      </c>
      <c r="E514" s="63">
        <v>1.254818</v>
      </c>
      <c r="F514" s="63">
        <v>1.1425780000000001</v>
      </c>
      <c r="G514" s="63">
        <v>-0.11223959999999999</v>
      </c>
      <c r="H514" s="63">
        <v>63.461799999999997</v>
      </c>
      <c r="I514" s="63">
        <v>-0.2571272</v>
      </c>
      <c r="J514" s="63">
        <v>-0.1715264</v>
      </c>
      <c r="K514" s="63">
        <v>-0.11223959999999999</v>
      </c>
      <c r="L514" s="63">
        <v>-5.2952800000000001E-2</v>
      </c>
      <c r="M514" s="63">
        <v>3.2648000000000003E-2</v>
      </c>
      <c r="N514" s="63">
        <v>66823</v>
      </c>
      <c r="O514">
        <v>0.1130564</v>
      </c>
      <c r="P514" s="63">
        <v>9</v>
      </c>
      <c r="Q514" s="63">
        <v>1.2781749580960001E-2</v>
      </c>
      <c r="R514" s="63"/>
    </row>
    <row r="515" spans="1:18">
      <c r="A515" s="63" t="s">
        <v>61</v>
      </c>
      <c r="B515" s="63" t="s">
        <v>44</v>
      </c>
      <c r="C515" s="63" t="s">
        <v>71</v>
      </c>
      <c r="D515" s="63">
        <v>10</v>
      </c>
      <c r="E515" s="63">
        <v>1.269048</v>
      </c>
      <c r="F515" s="63">
        <v>1.1590009999999999</v>
      </c>
      <c r="G515" s="63">
        <v>-0.11004700000000001</v>
      </c>
      <c r="H515" s="63">
        <v>67.780900000000003</v>
      </c>
      <c r="I515" s="63">
        <v>-0.25493460000000001</v>
      </c>
      <c r="J515" s="63">
        <v>-0.16933380000000001</v>
      </c>
      <c r="K515" s="63">
        <v>-0.11004700000000001</v>
      </c>
      <c r="L515" s="63">
        <v>-5.0760199999999998E-2</v>
      </c>
      <c r="M515" s="63">
        <v>3.4840599999999999E-2</v>
      </c>
      <c r="N515" s="63">
        <v>66823</v>
      </c>
      <c r="O515">
        <v>0.1130564</v>
      </c>
      <c r="P515" s="63">
        <v>9</v>
      </c>
      <c r="Q515" s="63">
        <v>1.2781749580960001E-2</v>
      </c>
      <c r="R515" s="63"/>
    </row>
    <row r="516" spans="1:18">
      <c r="A516" s="63" t="s">
        <v>61</v>
      </c>
      <c r="B516" s="63" t="s">
        <v>44</v>
      </c>
      <c r="C516" s="63" t="s">
        <v>71</v>
      </c>
      <c r="D516" s="63">
        <v>11</v>
      </c>
      <c r="E516" s="63">
        <v>1.1858070000000001</v>
      </c>
      <c r="F516" s="63">
        <v>1.204388</v>
      </c>
      <c r="G516" s="63">
        <v>1.8581E-2</v>
      </c>
      <c r="H516" s="63">
        <v>72.010900000000007</v>
      </c>
      <c r="I516" s="63">
        <v>-0.12630659999999999</v>
      </c>
      <c r="J516" s="63">
        <v>-4.07058E-2</v>
      </c>
      <c r="K516" s="63">
        <v>1.8581E-2</v>
      </c>
      <c r="L516" s="63">
        <v>7.7867900000000004E-2</v>
      </c>
      <c r="M516" s="63">
        <v>0.16346859999999999</v>
      </c>
      <c r="N516" s="63">
        <v>66823</v>
      </c>
      <c r="O516">
        <v>0.1130564</v>
      </c>
      <c r="P516" s="63">
        <v>9</v>
      </c>
      <c r="Q516" s="63">
        <v>1.2781749580960001E-2</v>
      </c>
      <c r="R516" s="63"/>
    </row>
    <row r="517" spans="1:18">
      <c r="A517" s="63" t="s">
        <v>61</v>
      </c>
      <c r="B517" s="63" t="s">
        <v>44</v>
      </c>
      <c r="C517" s="63" t="s">
        <v>71</v>
      </c>
      <c r="D517" s="63">
        <v>12</v>
      </c>
      <c r="E517" s="63">
        <v>1.113505</v>
      </c>
      <c r="F517" s="63">
        <v>1.230961</v>
      </c>
      <c r="G517" s="63">
        <v>0.117456</v>
      </c>
      <c r="H517" s="63">
        <v>75.709999999999994</v>
      </c>
      <c r="I517" s="63">
        <v>-2.74316E-2</v>
      </c>
      <c r="J517" s="63">
        <v>5.8169100000000001E-2</v>
      </c>
      <c r="K517" s="63">
        <v>0.117456</v>
      </c>
      <c r="L517" s="63">
        <v>0.17674280000000001</v>
      </c>
      <c r="M517" s="63">
        <v>0.26234360000000001</v>
      </c>
      <c r="N517" s="63">
        <v>66823</v>
      </c>
      <c r="O517">
        <v>0.1130564</v>
      </c>
      <c r="P517" s="63">
        <v>9</v>
      </c>
      <c r="Q517" s="63">
        <v>1.2781749580960001E-2</v>
      </c>
      <c r="R517" s="63"/>
    </row>
    <row r="518" spans="1:18">
      <c r="A518" s="63" t="s">
        <v>61</v>
      </c>
      <c r="B518" s="63" t="s">
        <v>44</v>
      </c>
      <c r="C518" s="63" t="s">
        <v>71</v>
      </c>
      <c r="D518" s="63">
        <v>13</v>
      </c>
      <c r="E518" s="63">
        <v>0.9840257</v>
      </c>
      <c r="F518" s="63">
        <v>1.2835399999999999</v>
      </c>
      <c r="G518" s="63">
        <v>0.29951420000000001</v>
      </c>
      <c r="H518" s="63">
        <v>78.7</v>
      </c>
      <c r="I518" s="63">
        <v>0.1546266</v>
      </c>
      <c r="J518" s="63">
        <v>0.24022740000000001</v>
      </c>
      <c r="K518" s="63">
        <v>0.29951420000000001</v>
      </c>
      <c r="L518" s="63">
        <v>0.35880109999999998</v>
      </c>
      <c r="M518" s="63">
        <v>0.44440180000000001</v>
      </c>
      <c r="N518" s="63">
        <v>66823</v>
      </c>
      <c r="O518">
        <v>0.1130564</v>
      </c>
      <c r="P518" s="63">
        <v>9</v>
      </c>
      <c r="Q518" s="63">
        <v>1.2781749580960001E-2</v>
      </c>
      <c r="R518" s="63"/>
    </row>
    <row r="519" spans="1:18">
      <c r="A519" s="63" t="s">
        <v>61</v>
      </c>
      <c r="B519" s="63" t="s">
        <v>44</v>
      </c>
      <c r="C519" s="63" t="s">
        <v>71</v>
      </c>
      <c r="D519" s="63">
        <v>14</v>
      </c>
      <c r="E519" s="63">
        <v>0.96676859999999998</v>
      </c>
      <c r="F519" s="63">
        <v>1.3560080000000001</v>
      </c>
      <c r="G519" s="63">
        <v>0.38923980000000002</v>
      </c>
      <c r="H519" s="63">
        <v>81.015500000000003</v>
      </c>
      <c r="I519" s="63">
        <v>0.24435219999999999</v>
      </c>
      <c r="J519" s="63">
        <v>0.329953</v>
      </c>
      <c r="K519" s="63">
        <v>0.38923980000000002</v>
      </c>
      <c r="L519" s="63">
        <v>0.4485266</v>
      </c>
      <c r="M519" s="63">
        <v>0.53412740000000003</v>
      </c>
      <c r="N519" s="63">
        <v>66823</v>
      </c>
      <c r="O519">
        <v>0.1130564</v>
      </c>
      <c r="P519" s="63">
        <v>9</v>
      </c>
      <c r="Q519" s="63">
        <v>1.2781749580960001E-2</v>
      </c>
      <c r="R519" s="63"/>
    </row>
    <row r="520" spans="1:18">
      <c r="A520" s="63" t="s">
        <v>61</v>
      </c>
      <c r="B520" s="63" t="s">
        <v>44</v>
      </c>
      <c r="C520" s="63" t="s">
        <v>71</v>
      </c>
      <c r="D520" s="63">
        <v>15</v>
      </c>
      <c r="E520" s="63">
        <v>0.99203799999999998</v>
      </c>
      <c r="F520" s="63">
        <v>1.419524</v>
      </c>
      <c r="G520" s="63">
        <v>0.42748580000000003</v>
      </c>
      <c r="H520" s="63">
        <v>82.564499999999995</v>
      </c>
      <c r="I520" s="63">
        <v>0.28259820000000002</v>
      </c>
      <c r="J520" s="63">
        <v>0.368199</v>
      </c>
      <c r="K520" s="63">
        <v>0.42748580000000003</v>
      </c>
      <c r="L520" s="63">
        <v>0.4867727</v>
      </c>
      <c r="M520" s="63">
        <v>0.57237340000000003</v>
      </c>
      <c r="N520" s="63">
        <v>66823</v>
      </c>
      <c r="O520">
        <v>0.1130564</v>
      </c>
      <c r="P520" s="63">
        <v>9</v>
      </c>
      <c r="Q520" s="63">
        <v>1.2781749580960001E-2</v>
      </c>
      <c r="R520" s="63"/>
    </row>
    <row r="521" spans="1:18">
      <c r="A521" s="63" t="s">
        <v>61</v>
      </c>
      <c r="B521" s="63" t="s">
        <v>44</v>
      </c>
      <c r="C521" s="63" t="s">
        <v>71</v>
      </c>
      <c r="D521" s="63">
        <v>16</v>
      </c>
      <c r="E521" s="63">
        <v>1.0805260000000001</v>
      </c>
      <c r="F521" s="63">
        <v>1.469522</v>
      </c>
      <c r="G521" s="63">
        <v>0.38899669999999997</v>
      </c>
      <c r="H521" s="63">
        <v>83.047300000000007</v>
      </c>
      <c r="I521" s="63">
        <v>0.2441091</v>
      </c>
      <c r="J521" s="63">
        <v>0.3297099</v>
      </c>
      <c r="K521" s="63">
        <v>0.38899669999999997</v>
      </c>
      <c r="L521" s="63">
        <v>0.4482836</v>
      </c>
      <c r="M521" s="63">
        <v>0.53388429999999998</v>
      </c>
      <c r="N521" s="63">
        <v>66823</v>
      </c>
      <c r="O521">
        <v>0.1130564</v>
      </c>
      <c r="P521" s="63">
        <v>9</v>
      </c>
      <c r="Q521" s="63">
        <v>1.2781749580960001E-2</v>
      </c>
      <c r="R521" s="63"/>
    </row>
    <row r="522" spans="1:18">
      <c r="A522" s="63" t="s">
        <v>61</v>
      </c>
      <c r="B522" s="63" t="s">
        <v>44</v>
      </c>
      <c r="C522" s="63" t="s">
        <v>71</v>
      </c>
      <c r="D522" s="63">
        <v>17</v>
      </c>
      <c r="E522" s="63">
        <v>1.2150829999999999</v>
      </c>
      <c r="F522" s="63">
        <v>1.5360750000000001</v>
      </c>
      <c r="G522" s="63">
        <v>0.32099119999999998</v>
      </c>
      <c r="H522" s="63">
        <v>82.485500000000002</v>
      </c>
      <c r="I522" s="63">
        <v>0.1761036</v>
      </c>
      <c r="J522" s="63">
        <v>0.2617043</v>
      </c>
      <c r="K522" s="63">
        <v>0.32099119999999998</v>
      </c>
      <c r="L522" s="63">
        <v>0.380278</v>
      </c>
      <c r="M522" s="63">
        <v>0.46587879999999998</v>
      </c>
      <c r="N522" s="63">
        <v>66823</v>
      </c>
      <c r="O522">
        <v>0.1130564</v>
      </c>
      <c r="P522" s="63">
        <v>9</v>
      </c>
      <c r="Q522" s="63">
        <v>1.2781749580960001E-2</v>
      </c>
      <c r="R522" s="63"/>
    </row>
    <row r="523" spans="1:18">
      <c r="A523" s="63" t="s">
        <v>61</v>
      </c>
      <c r="B523" s="63" t="s">
        <v>44</v>
      </c>
      <c r="C523" s="63" t="s">
        <v>71</v>
      </c>
      <c r="D523" s="63">
        <v>18</v>
      </c>
      <c r="E523" s="63">
        <v>1.3651850000000001</v>
      </c>
      <c r="F523" s="63">
        <v>1.5853569999999999</v>
      </c>
      <c r="G523" s="63">
        <v>0.22017239999999999</v>
      </c>
      <c r="H523" s="63">
        <v>80.866399999999999</v>
      </c>
      <c r="I523" s="63">
        <v>7.5284799999999999E-2</v>
      </c>
      <c r="J523" s="63">
        <v>0.16088559999999999</v>
      </c>
      <c r="K523" s="63">
        <v>0.22017239999999999</v>
      </c>
      <c r="L523" s="63">
        <v>0.27945920000000002</v>
      </c>
      <c r="M523" s="63">
        <v>0.36506</v>
      </c>
      <c r="N523" s="63">
        <v>66823</v>
      </c>
      <c r="O523">
        <v>0.1130564</v>
      </c>
      <c r="P523" s="63">
        <v>9</v>
      </c>
      <c r="Q523" s="63">
        <v>1.2781749580960001E-2</v>
      </c>
      <c r="R523" s="63"/>
    </row>
    <row r="524" spans="1:18">
      <c r="A524" s="63" t="s">
        <v>61</v>
      </c>
      <c r="B524" s="63" t="s">
        <v>44</v>
      </c>
      <c r="C524" s="63" t="s">
        <v>71</v>
      </c>
      <c r="D524" s="63">
        <v>19</v>
      </c>
      <c r="E524" s="63">
        <v>1.6031960000000001</v>
      </c>
      <c r="F524" s="63">
        <v>1.5640529999999999</v>
      </c>
      <c r="G524" s="63">
        <v>-3.9142700000000002E-2</v>
      </c>
      <c r="H524" s="63">
        <v>77.579099999999997</v>
      </c>
      <c r="I524" s="63">
        <v>-0.18403030000000001</v>
      </c>
      <c r="J524" s="63">
        <v>-9.8429600000000006E-2</v>
      </c>
      <c r="K524" s="63">
        <v>-3.9142700000000002E-2</v>
      </c>
      <c r="L524" s="63">
        <v>2.0144100000000002E-2</v>
      </c>
      <c r="M524" s="63">
        <v>0.1057449</v>
      </c>
      <c r="N524" s="63">
        <v>66823</v>
      </c>
      <c r="O524">
        <v>0.1130564</v>
      </c>
      <c r="P524" s="63">
        <v>9</v>
      </c>
      <c r="Q524" s="63">
        <v>1.2781749580960001E-2</v>
      </c>
      <c r="R524" s="63"/>
    </row>
    <row r="525" spans="1:18">
      <c r="A525" s="63" t="s">
        <v>61</v>
      </c>
      <c r="B525" s="63" t="s">
        <v>44</v>
      </c>
      <c r="C525" s="63" t="s">
        <v>71</v>
      </c>
      <c r="D525" s="63">
        <v>20</v>
      </c>
      <c r="E525" s="63">
        <v>1.665929</v>
      </c>
      <c r="F525" s="63">
        <v>1.538195</v>
      </c>
      <c r="G525" s="63">
        <v>-0.1277344</v>
      </c>
      <c r="H525" s="63">
        <v>73.219099999999997</v>
      </c>
      <c r="I525" s="63">
        <v>-0.27262199999999998</v>
      </c>
      <c r="J525" s="63">
        <v>-0.1870213</v>
      </c>
      <c r="K525" s="63">
        <v>-0.1277344</v>
      </c>
      <c r="L525" s="63">
        <v>-6.8447599999999997E-2</v>
      </c>
      <c r="M525" s="63">
        <v>1.71532E-2</v>
      </c>
      <c r="N525" s="63">
        <v>66823</v>
      </c>
      <c r="O525">
        <v>0.1130564</v>
      </c>
      <c r="P525" s="63">
        <v>9</v>
      </c>
      <c r="Q525" s="63">
        <v>1.2781749580960001E-2</v>
      </c>
      <c r="R525" s="63"/>
    </row>
    <row r="526" spans="1:18">
      <c r="A526" s="63" t="s">
        <v>61</v>
      </c>
      <c r="B526" s="63" t="s">
        <v>44</v>
      </c>
      <c r="C526" s="63" t="s">
        <v>71</v>
      </c>
      <c r="D526" s="63">
        <v>21</v>
      </c>
      <c r="E526" s="63">
        <v>1.7270719999999999</v>
      </c>
      <c r="F526" s="63">
        <v>1.5235270000000001</v>
      </c>
      <c r="G526" s="63">
        <v>-0.20354559999999999</v>
      </c>
      <c r="H526" s="63">
        <v>70.152699999999996</v>
      </c>
      <c r="I526" s="63">
        <v>-0.3484332</v>
      </c>
      <c r="J526" s="63">
        <v>-0.26283240000000002</v>
      </c>
      <c r="K526" s="63">
        <v>-0.20354559999999999</v>
      </c>
      <c r="L526" s="63">
        <v>-0.14425869999999999</v>
      </c>
      <c r="M526" s="63">
        <v>-5.8658000000000002E-2</v>
      </c>
      <c r="N526" s="63">
        <v>66823</v>
      </c>
      <c r="O526">
        <v>0.1130564</v>
      </c>
      <c r="P526" s="63">
        <v>9</v>
      </c>
      <c r="Q526" s="63">
        <v>1.2781749580960001E-2</v>
      </c>
      <c r="R526" s="63"/>
    </row>
    <row r="527" spans="1:18">
      <c r="A527" s="63" t="s">
        <v>61</v>
      </c>
      <c r="B527" s="63" t="s">
        <v>44</v>
      </c>
      <c r="C527" s="63" t="s">
        <v>71</v>
      </c>
      <c r="D527" s="63">
        <v>22</v>
      </c>
      <c r="E527" s="63">
        <v>1.6522319999999999</v>
      </c>
      <c r="F527" s="63">
        <v>1.393535</v>
      </c>
      <c r="G527" s="63">
        <v>-0.25869690000000001</v>
      </c>
      <c r="H527" s="63">
        <v>67.854500000000002</v>
      </c>
      <c r="I527" s="63">
        <v>-0.40358450000000001</v>
      </c>
      <c r="J527" s="63">
        <v>-0.31798369999999998</v>
      </c>
      <c r="K527" s="63">
        <v>-0.25869690000000001</v>
      </c>
      <c r="L527" s="63">
        <v>-0.19941010000000001</v>
      </c>
      <c r="M527" s="63">
        <v>-0.1138093</v>
      </c>
      <c r="N527" s="63">
        <v>66823</v>
      </c>
      <c r="O527">
        <v>0.1130564</v>
      </c>
      <c r="P527" s="63">
        <v>9</v>
      </c>
      <c r="Q527" s="63">
        <v>1.2781749580960001E-2</v>
      </c>
      <c r="R527" s="63"/>
    </row>
    <row r="528" spans="1:18">
      <c r="A528" s="63" t="s">
        <v>61</v>
      </c>
      <c r="B528" s="63" t="s">
        <v>44</v>
      </c>
      <c r="C528" s="63" t="s">
        <v>71</v>
      </c>
      <c r="D528" s="63">
        <v>23</v>
      </c>
      <c r="E528" s="63">
        <v>1.40262</v>
      </c>
      <c r="F528" s="63">
        <v>1.160444</v>
      </c>
      <c r="G528" s="63">
        <v>-0.2421758</v>
      </c>
      <c r="H528" s="63">
        <v>66.075500000000005</v>
      </c>
      <c r="I528" s="63">
        <v>-0.3870634</v>
      </c>
      <c r="J528" s="63">
        <v>-0.30146269999999997</v>
      </c>
      <c r="K528" s="63">
        <v>-0.2421758</v>
      </c>
      <c r="L528" s="63">
        <v>-0.182889</v>
      </c>
      <c r="M528" s="63">
        <v>-9.7288200000000005E-2</v>
      </c>
      <c r="N528" s="63">
        <v>66823</v>
      </c>
      <c r="O528">
        <v>0.1130564</v>
      </c>
      <c r="P528" s="63">
        <v>9</v>
      </c>
      <c r="Q528" s="63">
        <v>1.2781749580960001E-2</v>
      </c>
      <c r="R528" s="63"/>
    </row>
    <row r="529" spans="1:18">
      <c r="A529" s="63" t="s">
        <v>61</v>
      </c>
      <c r="B529" s="63" t="s">
        <v>44</v>
      </c>
      <c r="C529" s="63" t="s">
        <v>71</v>
      </c>
      <c r="D529" s="63">
        <v>24</v>
      </c>
      <c r="E529" s="63">
        <v>1.1095060000000001</v>
      </c>
      <c r="F529" s="63">
        <v>0.88003290000000001</v>
      </c>
      <c r="G529" s="63">
        <v>-0.22947290000000001</v>
      </c>
      <c r="H529" s="63">
        <v>64.640900000000002</v>
      </c>
      <c r="I529" s="63">
        <v>-0.37436049999999998</v>
      </c>
      <c r="J529" s="63">
        <v>-0.28875970000000001</v>
      </c>
      <c r="K529" s="63">
        <v>-0.22947290000000001</v>
      </c>
      <c r="L529" s="63">
        <v>-0.170186</v>
      </c>
      <c r="M529" s="63">
        <v>-8.4585300000000002E-2</v>
      </c>
      <c r="N529" s="63">
        <v>66823</v>
      </c>
      <c r="O529">
        <v>0.1130564</v>
      </c>
      <c r="P529" s="63">
        <v>9</v>
      </c>
      <c r="Q529" s="63">
        <v>1.2781749580960001E-2</v>
      </c>
      <c r="R529" s="63"/>
    </row>
    <row r="530" spans="1:18">
      <c r="A530" s="63" t="s">
        <v>61</v>
      </c>
      <c r="B530" s="63" t="s">
        <v>44</v>
      </c>
      <c r="C530" s="63" t="s">
        <v>72</v>
      </c>
      <c r="D530" s="63">
        <v>1</v>
      </c>
      <c r="E530" s="63">
        <v>0.91398950000000001</v>
      </c>
      <c r="F530" s="63">
        <v>0.66613420000000001</v>
      </c>
      <c r="G530" s="63">
        <v>-0.2478553</v>
      </c>
      <c r="H530" s="63">
        <v>58.8964</v>
      </c>
      <c r="I530" s="63">
        <v>-0.39274290000000001</v>
      </c>
      <c r="J530" s="63">
        <v>-0.30714209999999997</v>
      </c>
      <c r="K530" s="63">
        <v>-0.2478553</v>
      </c>
      <c r="L530" s="63">
        <v>-0.1885685</v>
      </c>
      <c r="M530" s="63">
        <v>-0.1029677</v>
      </c>
      <c r="N530" s="63">
        <v>66823</v>
      </c>
      <c r="O530">
        <v>0.1130564</v>
      </c>
      <c r="P530" s="63">
        <v>10</v>
      </c>
      <c r="Q530" s="63">
        <v>1.2781749580960001E-2</v>
      </c>
      <c r="R530" s="63"/>
    </row>
    <row r="531" spans="1:18">
      <c r="A531" s="63" t="s">
        <v>61</v>
      </c>
      <c r="B531" s="63" t="s">
        <v>44</v>
      </c>
      <c r="C531" s="63" t="s">
        <v>72</v>
      </c>
      <c r="D531" s="63">
        <v>2</v>
      </c>
      <c r="E531" s="63">
        <v>0.82816020000000001</v>
      </c>
      <c r="F531" s="63">
        <v>0.58790580000000003</v>
      </c>
      <c r="G531" s="63">
        <v>-0.24025450000000001</v>
      </c>
      <c r="H531" s="63">
        <v>58.548200000000001</v>
      </c>
      <c r="I531" s="63">
        <v>-0.38514209999999999</v>
      </c>
      <c r="J531" s="63">
        <v>-0.29954130000000001</v>
      </c>
      <c r="K531" s="63">
        <v>-0.24025450000000001</v>
      </c>
      <c r="L531" s="63">
        <v>-0.18096760000000001</v>
      </c>
      <c r="M531" s="63">
        <v>-9.5366900000000004E-2</v>
      </c>
      <c r="N531" s="63">
        <v>66823</v>
      </c>
      <c r="O531">
        <v>0.1130564</v>
      </c>
      <c r="P531" s="63">
        <v>10</v>
      </c>
      <c r="Q531" s="63">
        <v>1.2781749580960001E-2</v>
      </c>
      <c r="R531" s="63"/>
    </row>
    <row r="532" spans="1:18">
      <c r="A532" s="63" t="s">
        <v>61</v>
      </c>
      <c r="B532" s="63" t="s">
        <v>44</v>
      </c>
      <c r="C532" s="63" t="s">
        <v>72</v>
      </c>
      <c r="D532" s="63">
        <v>3</v>
      </c>
      <c r="E532" s="63">
        <v>0.79951000000000005</v>
      </c>
      <c r="F532" s="63">
        <v>0.56141509999999994</v>
      </c>
      <c r="G532" s="63">
        <v>-0.2380949</v>
      </c>
      <c r="H532" s="63">
        <v>57.823599999999999</v>
      </c>
      <c r="I532" s="63">
        <v>-0.3829825</v>
      </c>
      <c r="J532" s="63">
        <v>-0.29738179999999997</v>
      </c>
      <c r="K532" s="63">
        <v>-0.2380949</v>
      </c>
      <c r="L532" s="63">
        <v>-0.1788081</v>
      </c>
      <c r="M532" s="63">
        <v>-9.3207300000000007E-2</v>
      </c>
      <c r="N532" s="63">
        <v>66823</v>
      </c>
      <c r="O532">
        <v>0.1130564</v>
      </c>
      <c r="P532" s="63">
        <v>10</v>
      </c>
      <c r="Q532" s="63">
        <v>1.2781749580960001E-2</v>
      </c>
      <c r="R532" s="63"/>
    </row>
    <row r="533" spans="1:18">
      <c r="A533" s="63" t="s">
        <v>61</v>
      </c>
      <c r="B533" s="63" t="s">
        <v>44</v>
      </c>
      <c r="C533" s="63" t="s">
        <v>72</v>
      </c>
      <c r="D533" s="63">
        <v>4</v>
      </c>
      <c r="E533" s="63">
        <v>0.78901739999999998</v>
      </c>
      <c r="F533" s="63">
        <v>0.57499270000000002</v>
      </c>
      <c r="G533" s="63">
        <v>-0.21402479999999999</v>
      </c>
      <c r="H533" s="63">
        <v>57.179099999999998</v>
      </c>
      <c r="I533" s="63">
        <v>-0.35891240000000002</v>
      </c>
      <c r="J533" s="63">
        <v>-0.27331159999999999</v>
      </c>
      <c r="K533" s="63">
        <v>-0.21402479999999999</v>
      </c>
      <c r="L533" s="63">
        <v>-0.15473790000000001</v>
      </c>
      <c r="M533" s="63">
        <v>-6.9137199999999996E-2</v>
      </c>
      <c r="N533" s="63">
        <v>66823</v>
      </c>
      <c r="O533">
        <v>0.1130564</v>
      </c>
      <c r="P533" s="63">
        <v>10</v>
      </c>
      <c r="Q533" s="63">
        <v>1.2781749580960001E-2</v>
      </c>
      <c r="R533" s="63"/>
    </row>
    <row r="534" spans="1:18">
      <c r="A534" s="63" t="s">
        <v>61</v>
      </c>
      <c r="B534" s="63" t="s">
        <v>44</v>
      </c>
      <c r="C534" s="63" t="s">
        <v>72</v>
      </c>
      <c r="D534" s="63">
        <v>5</v>
      </c>
      <c r="E534" s="63">
        <v>0.80019680000000004</v>
      </c>
      <c r="F534" s="63">
        <v>0.58509990000000001</v>
      </c>
      <c r="G534" s="63">
        <v>-0.21509700000000001</v>
      </c>
      <c r="H534" s="63">
        <v>56.6691</v>
      </c>
      <c r="I534" s="63">
        <v>-0.35998449999999999</v>
      </c>
      <c r="J534" s="63">
        <v>-0.27438380000000001</v>
      </c>
      <c r="K534" s="63">
        <v>-0.21509700000000001</v>
      </c>
      <c r="L534" s="63">
        <v>-0.15581010000000001</v>
      </c>
      <c r="M534" s="63">
        <v>-7.0209400000000005E-2</v>
      </c>
      <c r="N534" s="63">
        <v>66823</v>
      </c>
      <c r="O534">
        <v>0.1130564</v>
      </c>
      <c r="P534" s="63">
        <v>10</v>
      </c>
      <c r="Q534" s="63">
        <v>1.2781749580960001E-2</v>
      </c>
      <c r="R534" s="63"/>
    </row>
    <row r="535" spans="1:18">
      <c r="A535" s="63" t="s">
        <v>61</v>
      </c>
      <c r="B535" s="63" t="s">
        <v>44</v>
      </c>
      <c r="C535" s="63" t="s">
        <v>72</v>
      </c>
      <c r="D535" s="63">
        <v>6</v>
      </c>
      <c r="E535" s="63">
        <v>0.89529899999999996</v>
      </c>
      <c r="F535" s="63">
        <v>0.62834089999999998</v>
      </c>
      <c r="G535" s="63">
        <v>-0.26695809999999998</v>
      </c>
      <c r="H535" s="63">
        <v>56.190899999999999</v>
      </c>
      <c r="I535" s="63">
        <v>-0.41184569999999998</v>
      </c>
      <c r="J535" s="63">
        <v>-0.32624500000000001</v>
      </c>
      <c r="K535" s="63">
        <v>-0.26695809999999998</v>
      </c>
      <c r="L535" s="63">
        <v>-0.2076713</v>
      </c>
      <c r="M535" s="63">
        <v>-0.1220705</v>
      </c>
      <c r="N535" s="63">
        <v>66823</v>
      </c>
      <c r="O535">
        <v>0.1130564</v>
      </c>
      <c r="P535" s="63">
        <v>10</v>
      </c>
      <c r="Q535" s="63">
        <v>1.2781749580960001E-2</v>
      </c>
      <c r="R535" s="63"/>
    </row>
    <row r="536" spans="1:18">
      <c r="A536" s="63" t="s">
        <v>61</v>
      </c>
      <c r="B536" s="63" t="s">
        <v>44</v>
      </c>
      <c r="C536" s="63" t="s">
        <v>72</v>
      </c>
      <c r="D536" s="63">
        <v>7</v>
      </c>
      <c r="E536" s="63">
        <v>1.108274</v>
      </c>
      <c r="F536" s="63">
        <v>0.83567329999999995</v>
      </c>
      <c r="G536" s="63">
        <v>-0.27260079999999998</v>
      </c>
      <c r="H536" s="63">
        <v>55.816400000000002</v>
      </c>
      <c r="I536" s="63">
        <v>-0.41748839999999998</v>
      </c>
      <c r="J536" s="63">
        <v>-0.33188770000000001</v>
      </c>
      <c r="K536" s="63">
        <v>-0.27260079999999998</v>
      </c>
      <c r="L536" s="63">
        <v>-0.213314</v>
      </c>
      <c r="M536" s="63">
        <v>-0.1277132</v>
      </c>
      <c r="N536" s="63">
        <v>66823</v>
      </c>
      <c r="O536">
        <v>0.1130564</v>
      </c>
      <c r="P536" s="63">
        <v>10</v>
      </c>
      <c r="Q536" s="63">
        <v>1.2781749580960001E-2</v>
      </c>
      <c r="R536" s="63"/>
    </row>
    <row r="537" spans="1:18">
      <c r="A537" s="63" t="s">
        <v>61</v>
      </c>
      <c r="B537" s="63" t="s">
        <v>44</v>
      </c>
      <c r="C537" s="63" t="s">
        <v>72</v>
      </c>
      <c r="D537" s="63">
        <v>8</v>
      </c>
      <c r="E537" s="63">
        <v>1.2568090000000001</v>
      </c>
      <c r="F537" s="63">
        <v>1.029369</v>
      </c>
      <c r="G537" s="63">
        <v>-0.2274398</v>
      </c>
      <c r="H537" s="63">
        <v>56.039099999999998</v>
      </c>
      <c r="I537" s="63">
        <v>-0.37232739999999998</v>
      </c>
      <c r="J537" s="63">
        <v>-0.2867266</v>
      </c>
      <c r="K537" s="63">
        <v>-0.2274398</v>
      </c>
      <c r="L537" s="63">
        <v>-0.16815289999999999</v>
      </c>
      <c r="M537" s="63">
        <v>-8.2552200000000006E-2</v>
      </c>
      <c r="N537" s="63">
        <v>66823</v>
      </c>
      <c r="O537">
        <v>0.1130564</v>
      </c>
      <c r="P537" s="63">
        <v>10</v>
      </c>
      <c r="Q537" s="63">
        <v>1.2781749580960001E-2</v>
      </c>
      <c r="R537" s="63"/>
    </row>
    <row r="538" spans="1:18">
      <c r="A538" s="63" t="s">
        <v>61</v>
      </c>
      <c r="B538" s="63" t="s">
        <v>44</v>
      </c>
      <c r="C538" s="63" t="s">
        <v>72</v>
      </c>
      <c r="D538" s="63">
        <v>9</v>
      </c>
      <c r="E538" s="63">
        <v>1.22882</v>
      </c>
      <c r="F538" s="63">
        <v>1.116581</v>
      </c>
      <c r="G538" s="63">
        <v>-0.11223959999999999</v>
      </c>
      <c r="H538" s="63">
        <v>58.773600000000002</v>
      </c>
      <c r="I538" s="63">
        <v>-0.2571272</v>
      </c>
      <c r="J538" s="63">
        <v>-0.1715264</v>
      </c>
      <c r="K538" s="63">
        <v>-0.11223959999999999</v>
      </c>
      <c r="L538" s="63">
        <v>-5.2952800000000001E-2</v>
      </c>
      <c r="M538" s="63">
        <v>3.2648000000000003E-2</v>
      </c>
      <c r="N538" s="63">
        <v>66823</v>
      </c>
      <c r="O538">
        <v>0.1130564</v>
      </c>
      <c r="P538" s="63">
        <v>10</v>
      </c>
      <c r="Q538" s="63">
        <v>1.2781749580960001E-2</v>
      </c>
      <c r="R538" s="63"/>
    </row>
    <row r="539" spans="1:18">
      <c r="A539" s="63" t="s">
        <v>61</v>
      </c>
      <c r="B539" s="63" t="s">
        <v>44</v>
      </c>
      <c r="C539" s="63" t="s">
        <v>72</v>
      </c>
      <c r="D539" s="63">
        <v>10</v>
      </c>
      <c r="E539" s="63">
        <v>1.2431479999999999</v>
      </c>
      <c r="F539" s="63">
        <v>1.1295980000000001</v>
      </c>
      <c r="G539" s="63">
        <v>-0.11354980000000001</v>
      </c>
      <c r="H539" s="63">
        <v>62.886400000000002</v>
      </c>
      <c r="I539" s="63">
        <v>-0.25843739999999998</v>
      </c>
      <c r="J539" s="63">
        <v>-0.17283670000000001</v>
      </c>
      <c r="K539" s="63">
        <v>-0.11354980000000001</v>
      </c>
      <c r="L539" s="63">
        <v>-5.4262999999999999E-2</v>
      </c>
      <c r="M539" s="63">
        <v>3.1337799999999999E-2</v>
      </c>
      <c r="N539" s="63">
        <v>66823</v>
      </c>
      <c r="O539">
        <v>0.1130564</v>
      </c>
      <c r="P539" s="63">
        <v>10</v>
      </c>
      <c r="Q539" s="63">
        <v>1.2781749580960001E-2</v>
      </c>
      <c r="R539" s="63"/>
    </row>
    <row r="540" spans="1:18">
      <c r="A540" s="63" t="s">
        <v>61</v>
      </c>
      <c r="B540" s="63" t="s">
        <v>44</v>
      </c>
      <c r="C540" s="63" t="s">
        <v>72</v>
      </c>
      <c r="D540" s="63">
        <v>11</v>
      </c>
      <c r="E540" s="63">
        <v>1.151384</v>
      </c>
      <c r="F540" s="63">
        <v>1.1595230000000001</v>
      </c>
      <c r="G540" s="63">
        <v>8.1390000000000004E-3</v>
      </c>
      <c r="H540" s="63">
        <v>66.726399999999998</v>
      </c>
      <c r="I540" s="63">
        <v>-0.1367486</v>
      </c>
      <c r="J540" s="63">
        <v>-5.11478E-2</v>
      </c>
      <c r="K540" s="63">
        <v>8.1390000000000004E-3</v>
      </c>
      <c r="L540" s="63">
        <v>6.7425799999999994E-2</v>
      </c>
      <c r="M540" s="63">
        <v>0.15302660000000001</v>
      </c>
      <c r="N540" s="63">
        <v>66823</v>
      </c>
      <c r="O540">
        <v>0.1130564</v>
      </c>
      <c r="P540" s="63">
        <v>10</v>
      </c>
      <c r="Q540" s="63">
        <v>1.2781749580960001E-2</v>
      </c>
      <c r="R540" s="63"/>
    </row>
    <row r="541" spans="1:18">
      <c r="A541" s="63" t="s">
        <v>61</v>
      </c>
      <c r="B541" s="63" t="s">
        <v>44</v>
      </c>
      <c r="C541" s="63" t="s">
        <v>72</v>
      </c>
      <c r="D541" s="63">
        <v>12</v>
      </c>
      <c r="E541" s="63">
        <v>1.082117</v>
      </c>
      <c r="F541" s="63">
        <v>1.16605</v>
      </c>
      <c r="G541" s="63">
        <v>8.3932300000000001E-2</v>
      </c>
      <c r="H541" s="63">
        <v>70.024500000000003</v>
      </c>
      <c r="I541" s="63">
        <v>-6.0955299999999997E-2</v>
      </c>
      <c r="J541" s="63">
        <v>2.4645500000000001E-2</v>
      </c>
      <c r="K541" s="63">
        <v>8.3932300000000001E-2</v>
      </c>
      <c r="L541" s="63">
        <v>0.14321909999999999</v>
      </c>
      <c r="M541" s="63">
        <v>0.22881989999999999</v>
      </c>
      <c r="N541" s="63">
        <v>66823</v>
      </c>
      <c r="O541">
        <v>0.1130564</v>
      </c>
      <c r="P541" s="63">
        <v>10</v>
      </c>
      <c r="Q541" s="63">
        <v>1.2781749580960001E-2</v>
      </c>
      <c r="R541" s="63"/>
    </row>
    <row r="542" spans="1:18">
      <c r="A542" s="63" t="s">
        <v>61</v>
      </c>
      <c r="B542" s="63" t="s">
        <v>44</v>
      </c>
      <c r="C542" s="63" t="s">
        <v>72</v>
      </c>
      <c r="D542" s="63">
        <v>13</v>
      </c>
      <c r="E542" s="63">
        <v>0.95551790000000003</v>
      </c>
      <c r="F542" s="63">
        <v>1.1872549999999999</v>
      </c>
      <c r="G542" s="63">
        <v>0.23173730000000001</v>
      </c>
      <c r="H542" s="63">
        <v>72.605500000000006</v>
      </c>
      <c r="I542" s="63">
        <v>8.6849700000000002E-2</v>
      </c>
      <c r="J542" s="63">
        <v>0.17245050000000001</v>
      </c>
      <c r="K542" s="63">
        <v>0.23173730000000001</v>
      </c>
      <c r="L542" s="63">
        <v>0.29102410000000001</v>
      </c>
      <c r="M542" s="63">
        <v>0.37662489999999998</v>
      </c>
      <c r="N542" s="63">
        <v>66823</v>
      </c>
      <c r="O542">
        <v>0.1130564</v>
      </c>
      <c r="P542" s="63">
        <v>10</v>
      </c>
      <c r="Q542" s="63">
        <v>1.2781749580960001E-2</v>
      </c>
      <c r="R542" s="63"/>
    </row>
    <row r="543" spans="1:18">
      <c r="A543" s="63" t="s">
        <v>61</v>
      </c>
      <c r="B543" s="63" t="s">
        <v>44</v>
      </c>
      <c r="C543" s="63" t="s">
        <v>72</v>
      </c>
      <c r="D543" s="63">
        <v>14</v>
      </c>
      <c r="E543" s="63">
        <v>0.91670549999999995</v>
      </c>
      <c r="F543" s="63">
        <v>1.201783</v>
      </c>
      <c r="G543" s="63">
        <v>0.28507779999999999</v>
      </c>
      <c r="H543" s="63">
        <v>74.371799999999993</v>
      </c>
      <c r="I543" s="63">
        <v>0.14019019999999999</v>
      </c>
      <c r="J543" s="63">
        <v>0.22579089999999999</v>
      </c>
      <c r="K543" s="63">
        <v>0.28507779999999999</v>
      </c>
      <c r="L543" s="63">
        <v>0.34436460000000002</v>
      </c>
      <c r="M543" s="63">
        <v>0.42996529999999999</v>
      </c>
      <c r="N543" s="63">
        <v>66823</v>
      </c>
      <c r="O543">
        <v>0.1130564</v>
      </c>
      <c r="P543" s="63">
        <v>10</v>
      </c>
      <c r="Q543" s="63">
        <v>1.2781749580960001E-2</v>
      </c>
      <c r="R543" s="63"/>
    </row>
    <row r="544" spans="1:18">
      <c r="A544" s="63" t="s">
        <v>61</v>
      </c>
      <c r="B544" s="63" t="s">
        <v>44</v>
      </c>
      <c r="C544" s="63" t="s">
        <v>72</v>
      </c>
      <c r="D544" s="63">
        <v>15</v>
      </c>
      <c r="E544" s="63">
        <v>0.91855390000000003</v>
      </c>
      <c r="F544" s="63">
        <v>1.214113</v>
      </c>
      <c r="G544" s="63">
        <v>0.29555959999999998</v>
      </c>
      <c r="H544" s="63">
        <v>75.204499999999996</v>
      </c>
      <c r="I544" s="63">
        <v>0.150672</v>
      </c>
      <c r="J544" s="63">
        <v>0.23627280000000001</v>
      </c>
      <c r="K544" s="63">
        <v>0.29555959999999998</v>
      </c>
      <c r="L544" s="63">
        <v>0.35484640000000001</v>
      </c>
      <c r="M544" s="63">
        <v>0.44044719999999998</v>
      </c>
      <c r="N544" s="63">
        <v>66823</v>
      </c>
      <c r="O544">
        <v>0.1130564</v>
      </c>
      <c r="P544" s="63">
        <v>10</v>
      </c>
      <c r="Q544" s="63">
        <v>1.2781749580960001E-2</v>
      </c>
      <c r="R544" s="63"/>
    </row>
    <row r="545" spans="1:18">
      <c r="A545" s="63" t="s">
        <v>61</v>
      </c>
      <c r="B545" s="63" t="s">
        <v>44</v>
      </c>
      <c r="C545" s="63" t="s">
        <v>72</v>
      </c>
      <c r="D545" s="63">
        <v>16</v>
      </c>
      <c r="E545" s="63">
        <v>0.96375469999999996</v>
      </c>
      <c r="F545" s="63">
        <v>1.2228859999999999</v>
      </c>
      <c r="G545" s="63">
        <v>0.25913170000000002</v>
      </c>
      <c r="H545" s="63">
        <v>75.241799999999998</v>
      </c>
      <c r="I545" s="63">
        <v>0.1142441</v>
      </c>
      <c r="J545" s="63">
        <v>0.19984479999999999</v>
      </c>
      <c r="K545" s="63">
        <v>0.25913170000000002</v>
      </c>
      <c r="L545" s="63">
        <v>0.31841849999999999</v>
      </c>
      <c r="M545" s="63">
        <v>0.40401930000000003</v>
      </c>
      <c r="N545" s="63">
        <v>66823</v>
      </c>
      <c r="O545">
        <v>0.1130564</v>
      </c>
      <c r="P545" s="63">
        <v>10</v>
      </c>
      <c r="Q545" s="63">
        <v>1.2781749580960001E-2</v>
      </c>
      <c r="R545" s="63"/>
    </row>
    <row r="546" spans="1:18">
      <c r="A546" s="63" t="s">
        <v>61</v>
      </c>
      <c r="B546" s="63" t="s">
        <v>44</v>
      </c>
      <c r="C546" s="63" t="s">
        <v>72</v>
      </c>
      <c r="D546" s="63">
        <v>17</v>
      </c>
      <c r="E546" s="63">
        <v>1.0602750000000001</v>
      </c>
      <c r="F546" s="63">
        <v>1.2712490000000001</v>
      </c>
      <c r="G546" s="63">
        <v>0.2109741</v>
      </c>
      <c r="H546" s="63">
        <v>74.283600000000007</v>
      </c>
      <c r="I546" s="63">
        <v>6.6086500000000006E-2</v>
      </c>
      <c r="J546" s="63">
        <v>0.1516873</v>
      </c>
      <c r="K546" s="63">
        <v>0.2109741</v>
      </c>
      <c r="L546" s="63">
        <v>0.27026090000000003</v>
      </c>
      <c r="M546" s="63">
        <v>0.3558617</v>
      </c>
      <c r="N546" s="63">
        <v>66823</v>
      </c>
      <c r="O546">
        <v>0.1130564</v>
      </c>
      <c r="P546" s="63">
        <v>10</v>
      </c>
      <c r="Q546" s="63">
        <v>1.2781749580960001E-2</v>
      </c>
      <c r="R546" s="63"/>
    </row>
    <row r="547" spans="1:18">
      <c r="A547" s="63" t="s">
        <v>61</v>
      </c>
      <c r="B547" s="63" t="s">
        <v>44</v>
      </c>
      <c r="C547" s="63" t="s">
        <v>72</v>
      </c>
      <c r="D547" s="63">
        <v>18</v>
      </c>
      <c r="E547" s="63">
        <v>1.191802</v>
      </c>
      <c r="F547" s="63">
        <v>1.319977</v>
      </c>
      <c r="G547" s="63">
        <v>0.12817539999999999</v>
      </c>
      <c r="H547" s="63">
        <v>72.099100000000007</v>
      </c>
      <c r="I547" s="63">
        <v>-1.67122E-2</v>
      </c>
      <c r="J547" s="63">
        <v>6.8888500000000005E-2</v>
      </c>
      <c r="K547" s="63">
        <v>0.12817539999999999</v>
      </c>
      <c r="L547" s="63">
        <v>0.1874622</v>
      </c>
      <c r="M547" s="63">
        <v>0.273063</v>
      </c>
      <c r="N547" s="63">
        <v>66823</v>
      </c>
      <c r="O547">
        <v>0.1130564</v>
      </c>
      <c r="P547" s="63">
        <v>10</v>
      </c>
      <c r="Q547" s="63">
        <v>1.2781749580960001E-2</v>
      </c>
      <c r="R547" s="63"/>
    </row>
    <row r="548" spans="1:18">
      <c r="A548" s="63" t="s">
        <v>61</v>
      </c>
      <c r="B548" s="63" t="s">
        <v>44</v>
      </c>
      <c r="C548" s="63" t="s">
        <v>72</v>
      </c>
      <c r="D548" s="63">
        <v>19</v>
      </c>
      <c r="E548" s="63">
        <v>1.357828</v>
      </c>
      <c r="F548" s="63">
        <v>1.3222989999999999</v>
      </c>
      <c r="G548" s="63">
        <v>-3.5529100000000001E-2</v>
      </c>
      <c r="H548" s="63">
        <v>68.622699999999995</v>
      </c>
      <c r="I548" s="63">
        <v>-0.18041670000000001</v>
      </c>
      <c r="J548" s="63">
        <v>-9.4815999999999998E-2</v>
      </c>
      <c r="K548" s="63">
        <v>-3.5529100000000001E-2</v>
      </c>
      <c r="L548" s="63">
        <v>2.37577E-2</v>
      </c>
      <c r="M548" s="63">
        <v>0.1093585</v>
      </c>
      <c r="N548" s="63">
        <v>66823</v>
      </c>
      <c r="O548">
        <v>0.1130564</v>
      </c>
      <c r="P548" s="63">
        <v>10</v>
      </c>
      <c r="Q548" s="63">
        <v>1.2781749580960001E-2</v>
      </c>
      <c r="R548" s="63"/>
    </row>
    <row r="549" spans="1:18">
      <c r="A549" s="63" t="s">
        <v>61</v>
      </c>
      <c r="B549" s="63" t="s">
        <v>44</v>
      </c>
      <c r="C549" s="63" t="s">
        <v>72</v>
      </c>
      <c r="D549" s="63">
        <v>20</v>
      </c>
      <c r="E549" s="63">
        <v>1.4708969999999999</v>
      </c>
      <c r="F549" s="63">
        <v>1.3568340000000001</v>
      </c>
      <c r="G549" s="63">
        <v>-0.11406330000000001</v>
      </c>
      <c r="H549" s="63">
        <v>65.625500000000002</v>
      </c>
      <c r="I549" s="63">
        <v>-0.25895089999999998</v>
      </c>
      <c r="J549" s="63">
        <v>-0.17335010000000001</v>
      </c>
      <c r="K549" s="63">
        <v>-0.11406330000000001</v>
      </c>
      <c r="L549" s="63">
        <v>-5.4776400000000003E-2</v>
      </c>
      <c r="M549" s="63">
        <v>3.0824299999999999E-2</v>
      </c>
      <c r="N549" s="63">
        <v>66823</v>
      </c>
      <c r="O549">
        <v>0.1130564</v>
      </c>
      <c r="P549" s="63">
        <v>10</v>
      </c>
      <c r="Q549" s="63">
        <v>1.2781749580960001E-2</v>
      </c>
      <c r="R549" s="63"/>
    </row>
    <row r="550" spans="1:18">
      <c r="A550" s="63" t="s">
        <v>61</v>
      </c>
      <c r="B550" s="63" t="s">
        <v>44</v>
      </c>
      <c r="C550" s="63" t="s">
        <v>72</v>
      </c>
      <c r="D550" s="63">
        <v>21</v>
      </c>
      <c r="E550" s="63">
        <v>1.547377</v>
      </c>
      <c r="F550" s="63">
        <v>1.376242</v>
      </c>
      <c r="G550" s="63">
        <v>-0.17113519999999999</v>
      </c>
      <c r="H550" s="63">
        <v>63.69</v>
      </c>
      <c r="I550" s="63">
        <v>-0.31602279999999999</v>
      </c>
      <c r="J550" s="63">
        <v>-0.23042199999999999</v>
      </c>
      <c r="K550" s="63">
        <v>-0.17113519999999999</v>
      </c>
      <c r="L550" s="63">
        <v>-0.1118484</v>
      </c>
      <c r="M550" s="63">
        <v>-2.6247599999999999E-2</v>
      </c>
      <c r="N550" s="63">
        <v>66823</v>
      </c>
      <c r="O550">
        <v>0.1130564</v>
      </c>
      <c r="P550" s="63">
        <v>10</v>
      </c>
      <c r="Q550" s="63">
        <v>1.2781749580960001E-2</v>
      </c>
      <c r="R550" s="63"/>
    </row>
    <row r="551" spans="1:18">
      <c r="A551" s="63" t="s">
        <v>61</v>
      </c>
      <c r="B551" s="63" t="s">
        <v>44</v>
      </c>
      <c r="C551" s="63" t="s">
        <v>72</v>
      </c>
      <c r="D551" s="63">
        <v>22</v>
      </c>
      <c r="E551" s="63">
        <v>1.508122</v>
      </c>
      <c r="F551" s="63">
        <v>1.285593</v>
      </c>
      <c r="G551" s="63">
        <v>-0.22252910000000001</v>
      </c>
      <c r="H551" s="63">
        <v>62.209099999999999</v>
      </c>
      <c r="I551" s="63">
        <v>-0.36741669999999998</v>
      </c>
      <c r="J551" s="63">
        <v>-0.28181590000000001</v>
      </c>
      <c r="K551" s="63">
        <v>-0.22252910000000001</v>
      </c>
      <c r="L551" s="63">
        <v>-0.1632422</v>
      </c>
      <c r="M551" s="63">
        <v>-7.7641500000000002E-2</v>
      </c>
      <c r="N551" s="63">
        <v>66823</v>
      </c>
      <c r="O551">
        <v>0.1130564</v>
      </c>
      <c r="P551" s="63">
        <v>10</v>
      </c>
      <c r="Q551" s="63">
        <v>1.2781749580960001E-2</v>
      </c>
      <c r="R551" s="63"/>
    </row>
    <row r="552" spans="1:18">
      <c r="A552" s="63" t="s">
        <v>61</v>
      </c>
      <c r="B552" s="63" t="s">
        <v>44</v>
      </c>
      <c r="C552" s="63" t="s">
        <v>72</v>
      </c>
      <c r="D552" s="63">
        <v>23</v>
      </c>
      <c r="E552" s="63">
        <v>1.3058080000000001</v>
      </c>
      <c r="F552" s="63">
        <v>1.082587</v>
      </c>
      <c r="G552" s="63">
        <v>-0.22322110000000001</v>
      </c>
      <c r="H552" s="63">
        <v>60.903599999999997</v>
      </c>
      <c r="I552" s="63">
        <v>-0.36810870000000001</v>
      </c>
      <c r="J552" s="63">
        <v>-0.28250789999999998</v>
      </c>
      <c r="K552" s="63">
        <v>-0.22322110000000001</v>
      </c>
      <c r="L552" s="63">
        <v>-0.1639342</v>
      </c>
      <c r="M552" s="63">
        <v>-7.83335E-2</v>
      </c>
      <c r="N552" s="63">
        <v>66823</v>
      </c>
      <c r="O552">
        <v>0.1130564</v>
      </c>
      <c r="P552" s="63">
        <v>10</v>
      </c>
      <c r="Q552" s="63">
        <v>1.2781749580960001E-2</v>
      </c>
      <c r="R552" s="63"/>
    </row>
    <row r="553" spans="1:18">
      <c r="A553" s="63" t="s">
        <v>61</v>
      </c>
      <c r="B553" s="63" t="s">
        <v>44</v>
      </c>
      <c r="C553" s="63" t="s">
        <v>72</v>
      </c>
      <c r="D553" s="63">
        <v>24</v>
      </c>
      <c r="E553" s="63">
        <v>1.04996</v>
      </c>
      <c r="F553" s="63">
        <v>0.82048679999999996</v>
      </c>
      <c r="G553" s="63">
        <v>-0.2294728</v>
      </c>
      <c r="H553" s="63">
        <v>59.656399999999998</v>
      </c>
      <c r="I553" s="63">
        <v>-0.37436039999999998</v>
      </c>
      <c r="J553" s="63">
        <v>-0.28875960000000001</v>
      </c>
      <c r="K553" s="63">
        <v>-0.2294728</v>
      </c>
      <c r="L553" s="63">
        <v>-0.1701859</v>
      </c>
      <c r="M553" s="63">
        <v>-8.4585199999999999E-2</v>
      </c>
      <c r="N553" s="63">
        <v>66823</v>
      </c>
      <c r="O553">
        <v>0.1130564</v>
      </c>
      <c r="P553" s="63">
        <v>10</v>
      </c>
      <c r="Q553" s="63">
        <v>1.2781749580960001E-2</v>
      </c>
      <c r="R553" s="63"/>
    </row>
    <row r="554" spans="1:18">
      <c r="A554" s="63" t="s">
        <v>61</v>
      </c>
      <c r="B554" s="63" t="s">
        <v>44</v>
      </c>
      <c r="C554" s="63" t="s">
        <v>73</v>
      </c>
      <c r="D554" s="63">
        <v>1</v>
      </c>
      <c r="E554" s="63">
        <v>1.011865</v>
      </c>
      <c r="F554" s="63">
        <v>0.86696150000000005</v>
      </c>
      <c r="G554" s="63">
        <v>-0.1449038</v>
      </c>
      <c r="H554" s="63">
        <v>44.285699999999999</v>
      </c>
      <c r="I554" s="63">
        <v>-0.28979139999999998</v>
      </c>
      <c r="J554" s="63">
        <v>-0.2041906</v>
      </c>
      <c r="K554" s="63">
        <v>-0.1449038</v>
      </c>
      <c r="L554" s="63">
        <v>-8.5616899999999996E-2</v>
      </c>
      <c r="M554" s="63">
        <v>-1.6200000000000001E-5</v>
      </c>
      <c r="N554" s="63">
        <v>66823</v>
      </c>
      <c r="O554">
        <v>0.1130564</v>
      </c>
      <c r="P554" s="63">
        <v>11</v>
      </c>
      <c r="Q554" s="63">
        <v>1.2781749580960001E-2</v>
      </c>
      <c r="R554" s="63"/>
    </row>
    <row r="555" spans="1:18">
      <c r="A555" s="63" t="s">
        <v>61</v>
      </c>
      <c r="B555" s="63" t="s">
        <v>44</v>
      </c>
      <c r="C555" s="63" t="s">
        <v>73</v>
      </c>
      <c r="D555" s="63">
        <v>2</v>
      </c>
      <c r="E555" s="63">
        <v>0.94468149999999995</v>
      </c>
      <c r="F555" s="63">
        <v>0.7838657</v>
      </c>
      <c r="G555" s="63">
        <v>-0.16081580000000001</v>
      </c>
      <c r="H555" s="63">
        <v>43.704799999999999</v>
      </c>
      <c r="I555" s="63">
        <v>-0.30570340000000001</v>
      </c>
      <c r="J555" s="63">
        <v>-0.22010260000000001</v>
      </c>
      <c r="K555" s="63">
        <v>-0.16081580000000001</v>
      </c>
      <c r="L555" s="63">
        <v>-0.10152890000000001</v>
      </c>
      <c r="M555" s="63">
        <v>-1.59282E-2</v>
      </c>
      <c r="N555" s="63">
        <v>66823</v>
      </c>
      <c r="O555">
        <v>0.1130564</v>
      </c>
      <c r="P555" s="63">
        <v>11</v>
      </c>
      <c r="Q555" s="63">
        <v>1.2781749580960001E-2</v>
      </c>
      <c r="R555" s="63"/>
    </row>
    <row r="556" spans="1:18">
      <c r="A556" s="63" t="s">
        <v>61</v>
      </c>
      <c r="B556" s="63" t="s">
        <v>44</v>
      </c>
      <c r="C556" s="63" t="s">
        <v>73</v>
      </c>
      <c r="D556" s="63">
        <v>3</v>
      </c>
      <c r="E556" s="63">
        <v>0.9376099</v>
      </c>
      <c r="F556" s="63">
        <v>0.78121339999999995</v>
      </c>
      <c r="G556" s="63">
        <v>-0.15639639999999999</v>
      </c>
      <c r="H556" s="63">
        <v>43.185699999999997</v>
      </c>
      <c r="I556" s="63">
        <v>-0.301284</v>
      </c>
      <c r="J556" s="63">
        <v>-0.21568329999999999</v>
      </c>
      <c r="K556" s="63">
        <v>-0.15639639999999999</v>
      </c>
      <c r="L556" s="63">
        <v>-9.7109600000000004E-2</v>
      </c>
      <c r="M556" s="63">
        <v>-1.1508900000000001E-2</v>
      </c>
      <c r="N556" s="63">
        <v>66823</v>
      </c>
      <c r="O556">
        <v>0.1130564</v>
      </c>
      <c r="P556" s="63">
        <v>11</v>
      </c>
      <c r="Q556" s="63">
        <v>1.2781749580960001E-2</v>
      </c>
      <c r="R556" s="63"/>
    </row>
    <row r="557" spans="1:18">
      <c r="A557" s="63" t="s">
        <v>61</v>
      </c>
      <c r="B557" s="63" t="s">
        <v>44</v>
      </c>
      <c r="C557" s="63" t="s">
        <v>73</v>
      </c>
      <c r="D557" s="63">
        <v>4</v>
      </c>
      <c r="E557" s="63">
        <v>0.97520200000000001</v>
      </c>
      <c r="F557" s="63">
        <v>0.81735179999999996</v>
      </c>
      <c r="G557" s="63">
        <v>-0.1578503</v>
      </c>
      <c r="H557" s="63">
        <v>42.741900000000001</v>
      </c>
      <c r="I557" s="63">
        <v>-0.3027379</v>
      </c>
      <c r="J557" s="63">
        <v>-0.2171371</v>
      </c>
      <c r="K557" s="63">
        <v>-0.1578503</v>
      </c>
      <c r="L557" s="63">
        <v>-9.8563399999999995E-2</v>
      </c>
      <c r="M557" s="63">
        <v>-1.2962700000000001E-2</v>
      </c>
      <c r="N557" s="63">
        <v>66823</v>
      </c>
      <c r="O557">
        <v>0.1130564</v>
      </c>
      <c r="P557" s="63">
        <v>11</v>
      </c>
      <c r="Q557" s="63">
        <v>1.2781749580960001E-2</v>
      </c>
      <c r="R557" s="63"/>
    </row>
    <row r="558" spans="1:18">
      <c r="A558" s="63" t="s">
        <v>61</v>
      </c>
      <c r="B558" s="63" t="s">
        <v>44</v>
      </c>
      <c r="C558" s="63" t="s">
        <v>73</v>
      </c>
      <c r="D558" s="63">
        <v>5</v>
      </c>
      <c r="E558" s="63">
        <v>1.01833</v>
      </c>
      <c r="F558" s="63">
        <v>0.86123729999999998</v>
      </c>
      <c r="G558" s="63">
        <v>-0.1570927</v>
      </c>
      <c r="H558" s="63">
        <v>42.242899999999999</v>
      </c>
      <c r="I558" s="63">
        <v>-0.30198029999999998</v>
      </c>
      <c r="J558" s="63">
        <v>-0.2163795</v>
      </c>
      <c r="K558" s="63">
        <v>-0.1570927</v>
      </c>
      <c r="L558" s="63">
        <v>-9.7805900000000001E-2</v>
      </c>
      <c r="M558" s="63">
        <v>-1.22051E-2</v>
      </c>
      <c r="N558" s="63">
        <v>66823</v>
      </c>
      <c r="O558">
        <v>0.1130564</v>
      </c>
      <c r="P558" s="63">
        <v>11</v>
      </c>
      <c r="Q558" s="63">
        <v>1.2781749580960001E-2</v>
      </c>
      <c r="R558" s="63"/>
    </row>
    <row r="559" spans="1:18">
      <c r="A559" s="63" t="s">
        <v>61</v>
      </c>
      <c r="B559" s="63" t="s">
        <v>44</v>
      </c>
      <c r="C559" s="63" t="s">
        <v>73</v>
      </c>
      <c r="D559" s="63">
        <v>6</v>
      </c>
      <c r="E559" s="63">
        <v>1.1900310000000001</v>
      </c>
      <c r="F559" s="63">
        <v>0.95479290000000006</v>
      </c>
      <c r="G559" s="63">
        <v>-0.23523769999999999</v>
      </c>
      <c r="H559" s="63">
        <v>41.889499999999998</v>
      </c>
      <c r="I559" s="63">
        <v>-0.3801253</v>
      </c>
      <c r="J559" s="63">
        <v>-0.29452460000000003</v>
      </c>
      <c r="K559" s="63">
        <v>-0.23523769999999999</v>
      </c>
      <c r="L559" s="63">
        <v>-0.17595089999999999</v>
      </c>
      <c r="M559" s="63">
        <v>-9.0350100000000003E-2</v>
      </c>
      <c r="N559" s="63">
        <v>66823</v>
      </c>
      <c r="O559">
        <v>0.1130564</v>
      </c>
      <c r="P559" s="63">
        <v>11</v>
      </c>
      <c r="Q559" s="63">
        <v>1.2781749580960001E-2</v>
      </c>
      <c r="R559" s="63"/>
    </row>
    <row r="560" spans="1:18">
      <c r="A560" s="63" t="s">
        <v>61</v>
      </c>
      <c r="B560" s="63" t="s">
        <v>44</v>
      </c>
      <c r="C560" s="63" t="s">
        <v>73</v>
      </c>
      <c r="D560" s="63">
        <v>7</v>
      </c>
      <c r="E560" s="63">
        <v>1.5544009999999999</v>
      </c>
      <c r="F560" s="63">
        <v>1.355224</v>
      </c>
      <c r="G560" s="63">
        <v>-0.19917670000000001</v>
      </c>
      <c r="H560" s="63">
        <v>41.583799999999997</v>
      </c>
      <c r="I560" s="63">
        <v>-0.34406429999999999</v>
      </c>
      <c r="J560" s="63">
        <v>-0.25846350000000001</v>
      </c>
      <c r="K560" s="63">
        <v>-0.19917670000000001</v>
      </c>
      <c r="L560" s="63">
        <v>-0.13988980000000001</v>
      </c>
      <c r="M560" s="63">
        <v>-5.42891E-2</v>
      </c>
      <c r="N560" s="63">
        <v>66823</v>
      </c>
      <c r="O560">
        <v>0.1130564</v>
      </c>
      <c r="P560" s="63">
        <v>11</v>
      </c>
      <c r="Q560" s="63">
        <v>1.2781749580960001E-2</v>
      </c>
      <c r="R560" s="63"/>
    </row>
    <row r="561" spans="1:18">
      <c r="A561" s="63" t="s">
        <v>61</v>
      </c>
      <c r="B561" s="63" t="s">
        <v>44</v>
      </c>
      <c r="C561" s="63" t="s">
        <v>73</v>
      </c>
      <c r="D561" s="63">
        <v>8</v>
      </c>
      <c r="E561" s="63">
        <v>1.7685010000000001</v>
      </c>
      <c r="F561" s="63">
        <v>1.6845490000000001</v>
      </c>
      <c r="G561" s="63">
        <v>-8.3951799999999993E-2</v>
      </c>
      <c r="H561" s="63">
        <v>42.76</v>
      </c>
      <c r="I561" s="63">
        <v>-0.2288394</v>
      </c>
      <c r="J561" s="63">
        <v>-0.1432387</v>
      </c>
      <c r="K561" s="63">
        <v>-8.3951799999999993E-2</v>
      </c>
      <c r="L561" s="63">
        <v>-2.4664999999999999E-2</v>
      </c>
      <c r="M561" s="63">
        <v>6.0935799999999998E-2</v>
      </c>
      <c r="N561" s="63">
        <v>66823</v>
      </c>
      <c r="O561">
        <v>0.1130564</v>
      </c>
      <c r="P561" s="63">
        <v>11</v>
      </c>
      <c r="Q561" s="63">
        <v>1.2781749580960001E-2</v>
      </c>
      <c r="R561" s="63"/>
    </row>
    <row r="562" spans="1:18">
      <c r="A562" s="63" t="s">
        <v>61</v>
      </c>
      <c r="B562" s="63" t="s">
        <v>44</v>
      </c>
      <c r="C562" s="63" t="s">
        <v>73</v>
      </c>
      <c r="D562" s="63">
        <v>9</v>
      </c>
      <c r="E562" s="63">
        <v>1.6166389999999999</v>
      </c>
      <c r="F562" s="63">
        <v>1.689972</v>
      </c>
      <c r="G562" s="63">
        <v>7.3333599999999999E-2</v>
      </c>
      <c r="H562" s="63">
        <v>46.417099999999998</v>
      </c>
      <c r="I562" s="63">
        <v>-7.1554000000000006E-2</v>
      </c>
      <c r="J562" s="63">
        <v>1.40468E-2</v>
      </c>
      <c r="K562" s="63">
        <v>7.3333599999999999E-2</v>
      </c>
      <c r="L562" s="63">
        <v>0.1326205</v>
      </c>
      <c r="M562" s="63">
        <v>0.2182212</v>
      </c>
      <c r="N562" s="63">
        <v>66823</v>
      </c>
      <c r="O562">
        <v>0.1130564</v>
      </c>
      <c r="P562" s="63">
        <v>11</v>
      </c>
      <c r="Q562" s="63">
        <v>1.2781749580960001E-2</v>
      </c>
      <c r="R562" s="63"/>
    </row>
    <row r="563" spans="1:18">
      <c r="A563" s="63" t="s">
        <v>61</v>
      </c>
      <c r="B563" s="63" t="s">
        <v>44</v>
      </c>
      <c r="C563" s="63" t="s">
        <v>73</v>
      </c>
      <c r="D563" s="63">
        <v>10</v>
      </c>
      <c r="E563" s="63">
        <v>1.5337160000000001</v>
      </c>
      <c r="F563" s="63">
        <v>1.6099600000000001</v>
      </c>
      <c r="G563" s="63">
        <v>7.62438E-2</v>
      </c>
      <c r="H563" s="63">
        <v>50.101900000000001</v>
      </c>
      <c r="I563" s="63">
        <v>-6.8643800000000005E-2</v>
      </c>
      <c r="J563" s="63">
        <v>1.69569E-2</v>
      </c>
      <c r="K563" s="63">
        <v>7.62438E-2</v>
      </c>
      <c r="L563" s="63">
        <v>0.1355306</v>
      </c>
      <c r="M563" s="63">
        <v>0.22113140000000001</v>
      </c>
      <c r="N563" s="63">
        <v>66823</v>
      </c>
      <c r="O563">
        <v>0.1130564</v>
      </c>
      <c r="P563" s="63">
        <v>11</v>
      </c>
      <c r="Q563" s="63">
        <v>1.2781749580960001E-2</v>
      </c>
      <c r="R563" s="63"/>
    </row>
    <row r="564" spans="1:18">
      <c r="A564" s="63" t="s">
        <v>61</v>
      </c>
      <c r="B564" s="63" t="s">
        <v>44</v>
      </c>
      <c r="C564" s="63" t="s">
        <v>73</v>
      </c>
      <c r="D564" s="63">
        <v>11</v>
      </c>
      <c r="E564" s="63">
        <v>1.408676</v>
      </c>
      <c r="F564" s="63">
        <v>1.5632870000000001</v>
      </c>
      <c r="G564" s="63">
        <v>0.15461030000000001</v>
      </c>
      <c r="H564" s="63">
        <v>52.9876</v>
      </c>
      <c r="I564" s="63">
        <v>9.7227000000000008E-3</v>
      </c>
      <c r="J564" s="63">
        <v>9.5323400000000003E-2</v>
      </c>
      <c r="K564" s="63">
        <v>0.15461030000000001</v>
      </c>
      <c r="L564" s="63">
        <v>0.21389710000000001</v>
      </c>
      <c r="M564" s="63">
        <v>0.29949789999999998</v>
      </c>
      <c r="N564" s="63">
        <v>66823</v>
      </c>
      <c r="O564">
        <v>0.1130564</v>
      </c>
      <c r="P564" s="63">
        <v>11</v>
      </c>
      <c r="Q564" s="63">
        <v>1.2781749580960001E-2</v>
      </c>
      <c r="R564" s="63"/>
    </row>
    <row r="565" spans="1:18">
      <c r="A565" s="63" t="s">
        <v>61</v>
      </c>
      <c r="B565" s="63" t="s">
        <v>44</v>
      </c>
      <c r="C565" s="63" t="s">
        <v>73</v>
      </c>
      <c r="D565" s="63">
        <v>12</v>
      </c>
      <c r="E565" s="63">
        <v>1.329348</v>
      </c>
      <c r="F565" s="63">
        <v>1.4651099999999999</v>
      </c>
      <c r="G565" s="63">
        <v>0.13576160000000001</v>
      </c>
      <c r="H565" s="63">
        <v>55.248600000000003</v>
      </c>
      <c r="I565" s="63">
        <v>-9.1260000000000004E-3</v>
      </c>
      <c r="J565" s="63">
        <v>7.6474799999999996E-2</v>
      </c>
      <c r="K565" s="63">
        <v>0.13576160000000001</v>
      </c>
      <c r="L565" s="63">
        <v>0.19504850000000001</v>
      </c>
      <c r="M565" s="63">
        <v>0.28064919999999999</v>
      </c>
      <c r="N565" s="63">
        <v>66823</v>
      </c>
      <c r="O565">
        <v>0.1130564</v>
      </c>
      <c r="P565" s="63">
        <v>11</v>
      </c>
      <c r="Q565" s="63">
        <v>1.2781749580960001E-2</v>
      </c>
      <c r="R565" s="63"/>
    </row>
    <row r="566" spans="1:18">
      <c r="A566" s="63" t="s">
        <v>61</v>
      </c>
      <c r="B566" s="63" t="s">
        <v>44</v>
      </c>
      <c r="C566" s="63" t="s">
        <v>73</v>
      </c>
      <c r="D566" s="63">
        <v>13</v>
      </c>
      <c r="E566" s="63">
        <v>1.17439</v>
      </c>
      <c r="F566" s="63">
        <v>1.4255519999999999</v>
      </c>
      <c r="G566" s="63">
        <v>0.25116240000000001</v>
      </c>
      <c r="H566" s="63">
        <v>56.738100000000003</v>
      </c>
      <c r="I566" s="63">
        <v>0.1062748</v>
      </c>
      <c r="J566" s="63">
        <v>0.19187560000000001</v>
      </c>
      <c r="K566" s="63">
        <v>0.25116240000000001</v>
      </c>
      <c r="L566" s="63">
        <v>0.31044919999999998</v>
      </c>
      <c r="M566" s="63">
        <v>0.39605000000000001</v>
      </c>
      <c r="N566" s="63">
        <v>66823</v>
      </c>
      <c r="O566">
        <v>0.1130564</v>
      </c>
      <c r="P566" s="63">
        <v>11</v>
      </c>
      <c r="Q566" s="63">
        <v>1.2781749580960001E-2</v>
      </c>
      <c r="R566" s="63"/>
    </row>
    <row r="567" spans="1:18">
      <c r="A567" s="63" t="s">
        <v>61</v>
      </c>
      <c r="B567" s="63" t="s">
        <v>44</v>
      </c>
      <c r="C567" s="63" t="s">
        <v>73</v>
      </c>
      <c r="D567" s="63">
        <v>14</v>
      </c>
      <c r="E567" s="63">
        <v>1.0650919999999999</v>
      </c>
      <c r="F567" s="63">
        <v>1.3547880000000001</v>
      </c>
      <c r="G567" s="63">
        <v>0.2896956</v>
      </c>
      <c r="H567" s="63">
        <v>57.619</v>
      </c>
      <c r="I567" s="63">
        <v>0.14480799999999999</v>
      </c>
      <c r="J567" s="63">
        <v>0.2304088</v>
      </c>
      <c r="K567" s="63">
        <v>0.2896956</v>
      </c>
      <c r="L567" s="63">
        <v>0.34898249999999997</v>
      </c>
      <c r="M567" s="63">
        <v>0.4345832</v>
      </c>
      <c r="N567" s="63">
        <v>66823</v>
      </c>
      <c r="O567">
        <v>0.1130564</v>
      </c>
      <c r="P567" s="63">
        <v>11</v>
      </c>
      <c r="Q567" s="63">
        <v>1.2781749580960001E-2</v>
      </c>
      <c r="R567" s="63"/>
    </row>
    <row r="568" spans="1:18">
      <c r="A568" s="63" t="s">
        <v>61</v>
      </c>
      <c r="B568" s="63" t="s">
        <v>44</v>
      </c>
      <c r="C568" s="63" t="s">
        <v>73</v>
      </c>
      <c r="D568" s="63">
        <v>15</v>
      </c>
      <c r="E568" s="63">
        <v>1.023862</v>
      </c>
      <c r="F568" s="63">
        <v>1.278972</v>
      </c>
      <c r="G568" s="63">
        <v>0.25511</v>
      </c>
      <c r="H568" s="63">
        <v>57.798999999999999</v>
      </c>
      <c r="I568" s="63">
        <v>0.1102224</v>
      </c>
      <c r="J568" s="63">
        <v>0.1958232</v>
      </c>
      <c r="K568" s="63">
        <v>0.25511</v>
      </c>
      <c r="L568" s="63">
        <v>0.31439689999999998</v>
      </c>
      <c r="M568" s="63">
        <v>0.39999760000000001</v>
      </c>
      <c r="N568" s="63">
        <v>66823</v>
      </c>
      <c r="O568">
        <v>0.1130564</v>
      </c>
      <c r="P568" s="63">
        <v>11</v>
      </c>
      <c r="Q568" s="63">
        <v>1.2781749580960001E-2</v>
      </c>
      <c r="R568" s="63"/>
    </row>
    <row r="569" spans="1:18">
      <c r="A569" s="63" t="s">
        <v>61</v>
      </c>
      <c r="B569" s="63" t="s">
        <v>44</v>
      </c>
      <c r="C569" s="63" t="s">
        <v>73</v>
      </c>
      <c r="D569" s="63">
        <v>16</v>
      </c>
      <c r="E569" s="63">
        <v>1.050692</v>
      </c>
      <c r="F569" s="63">
        <v>1.268205</v>
      </c>
      <c r="G569" s="63">
        <v>0.21751329999999999</v>
      </c>
      <c r="H569" s="63">
        <v>56.981900000000003</v>
      </c>
      <c r="I569" s="63">
        <v>7.2625700000000001E-2</v>
      </c>
      <c r="J569" s="63">
        <v>0.15822649999999999</v>
      </c>
      <c r="K569" s="63">
        <v>0.21751329999999999</v>
      </c>
      <c r="L569" s="63">
        <v>0.2768002</v>
      </c>
      <c r="M569" s="63">
        <v>0.36240090000000003</v>
      </c>
      <c r="N569" s="63">
        <v>66823</v>
      </c>
      <c r="O569">
        <v>0.1130564</v>
      </c>
      <c r="P569" s="63">
        <v>11</v>
      </c>
      <c r="Q569" s="63">
        <v>1.2781749580960001E-2</v>
      </c>
      <c r="R569" s="63"/>
    </row>
    <row r="570" spans="1:18">
      <c r="A570" s="63" t="s">
        <v>61</v>
      </c>
      <c r="B570" s="63" t="s">
        <v>44</v>
      </c>
      <c r="C570" s="63" t="s">
        <v>73</v>
      </c>
      <c r="D570" s="63">
        <v>17</v>
      </c>
      <c r="E570" s="63">
        <v>1.146347</v>
      </c>
      <c r="F570" s="63">
        <v>1.3321639999999999</v>
      </c>
      <c r="G570" s="63">
        <v>0.18581739999999999</v>
      </c>
      <c r="H570" s="63">
        <v>54.857100000000003</v>
      </c>
      <c r="I570" s="63">
        <v>4.0929800000000002E-2</v>
      </c>
      <c r="J570" s="63">
        <v>0.12653049999999999</v>
      </c>
      <c r="K570" s="63">
        <v>0.18581739999999999</v>
      </c>
      <c r="L570" s="63">
        <v>0.24510419999999999</v>
      </c>
      <c r="M570" s="63">
        <v>0.33070500000000003</v>
      </c>
      <c r="N570" s="63">
        <v>66823</v>
      </c>
      <c r="O570">
        <v>0.1130564</v>
      </c>
      <c r="P570" s="63">
        <v>11</v>
      </c>
      <c r="Q570" s="63">
        <v>1.2781749580960001E-2</v>
      </c>
      <c r="R570" s="63"/>
    </row>
    <row r="571" spans="1:18">
      <c r="A571" s="63" t="s">
        <v>61</v>
      </c>
      <c r="B571" s="63" t="s">
        <v>44</v>
      </c>
      <c r="C571" s="63" t="s">
        <v>73</v>
      </c>
      <c r="D571" s="63">
        <v>18</v>
      </c>
      <c r="E571" s="63">
        <v>1.4893099999999999</v>
      </c>
      <c r="F571" s="63">
        <v>1.568363</v>
      </c>
      <c r="G571" s="63">
        <v>7.9052700000000004E-2</v>
      </c>
      <c r="H571" s="63">
        <v>51.948599999999999</v>
      </c>
      <c r="I571" s="63">
        <v>-6.5834900000000002E-2</v>
      </c>
      <c r="J571" s="63">
        <v>1.9765899999999999E-2</v>
      </c>
      <c r="K571" s="63">
        <v>7.9052700000000004E-2</v>
      </c>
      <c r="L571" s="63">
        <v>0.1383395</v>
      </c>
      <c r="M571" s="63">
        <v>0.22394030000000001</v>
      </c>
      <c r="N571" s="63">
        <v>66823</v>
      </c>
      <c r="O571">
        <v>0.1130564</v>
      </c>
      <c r="P571" s="63">
        <v>11</v>
      </c>
      <c r="Q571" s="63">
        <v>1.2781749580960001E-2</v>
      </c>
      <c r="R571" s="63"/>
    </row>
    <row r="572" spans="1:18">
      <c r="A572" s="63" t="s">
        <v>61</v>
      </c>
      <c r="B572" s="63" t="s">
        <v>44</v>
      </c>
      <c r="C572" s="63" t="s">
        <v>73</v>
      </c>
      <c r="D572" s="63">
        <v>19</v>
      </c>
      <c r="E572" s="63">
        <v>1.7629870000000001</v>
      </c>
      <c r="F572" s="63">
        <v>1.6982189999999999</v>
      </c>
      <c r="G572" s="63">
        <v>-6.4768099999999995E-2</v>
      </c>
      <c r="H572" s="63">
        <v>49.894300000000001</v>
      </c>
      <c r="I572" s="63">
        <v>-0.2096557</v>
      </c>
      <c r="J572" s="63">
        <v>-0.1240549</v>
      </c>
      <c r="K572" s="63">
        <v>-6.4768099999999995E-2</v>
      </c>
      <c r="L572" s="63">
        <v>-5.4812000000000003E-3</v>
      </c>
      <c r="M572" s="63">
        <v>8.0119499999999996E-2</v>
      </c>
      <c r="N572" s="63">
        <v>66823</v>
      </c>
      <c r="O572">
        <v>0.1130564</v>
      </c>
      <c r="P572" s="63">
        <v>11</v>
      </c>
      <c r="Q572" s="63">
        <v>1.2781749580960001E-2</v>
      </c>
      <c r="R572" s="63"/>
    </row>
    <row r="573" spans="1:18">
      <c r="A573" s="63" t="s">
        <v>61</v>
      </c>
      <c r="B573" s="63" t="s">
        <v>44</v>
      </c>
      <c r="C573" s="63" t="s">
        <v>73</v>
      </c>
      <c r="D573" s="63">
        <v>20</v>
      </c>
      <c r="E573" s="63">
        <v>1.8142590000000001</v>
      </c>
      <c r="F573" s="63">
        <v>1.6990909999999999</v>
      </c>
      <c r="G573" s="63">
        <v>-0.1151682</v>
      </c>
      <c r="H573" s="63">
        <v>48.447600000000001</v>
      </c>
      <c r="I573" s="63">
        <v>-0.2600558</v>
      </c>
      <c r="J573" s="63">
        <v>-0.174455</v>
      </c>
      <c r="K573" s="63">
        <v>-0.1151682</v>
      </c>
      <c r="L573" s="63">
        <v>-5.5881399999999998E-2</v>
      </c>
      <c r="M573" s="63">
        <v>2.97194E-2</v>
      </c>
      <c r="N573" s="63">
        <v>66823</v>
      </c>
      <c r="O573">
        <v>0.1130564</v>
      </c>
      <c r="P573" s="63">
        <v>11</v>
      </c>
      <c r="Q573" s="63">
        <v>1.2781749580960001E-2</v>
      </c>
      <c r="R573" s="63"/>
    </row>
    <row r="574" spans="1:18">
      <c r="A574" s="63" t="s">
        <v>61</v>
      </c>
      <c r="B574" s="63" t="s">
        <v>44</v>
      </c>
      <c r="C574" s="63" t="s">
        <v>73</v>
      </c>
      <c r="D574" s="63">
        <v>21</v>
      </c>
      <c r="E574" s="63">
        <v>1.8150360000000001</v>
      </c>
      <c r="F574" s="63">
        <v>1.6671769999999999</v>
      </c>
      <c r="G574" s="63">
        <v>-0.14785860000000001</v>
      </c>
      <c r="H574" s="63">
        <v>47.350499999999997</v>
      </c>
      <c r="I574" s="63">
        <v>-0.29274620000000001</v>
      </c>
      <c r="J574" s="63">
        <v>-0.20714550000000001</v>
      </c>
      <c r="K574" s="63">
        <v>-0.14785860000000001</v>
      </c>
      <c r="L574" s="63">
        <v>-8.8571800000000006E-2</v>
      </c>
      <c r="M574" s="63">
        <v>-2.9710000000000001E-3</v>
      </c>
      <c r="N574" s="63">
        <v>66823</v>
      </c>
      <c r="O574">
        <v>0.1130564</v>
      </c>
      <c r="P574" s="63">
        <v>11</v>
      </c>
      <c r="Q574" s="63">
        <v>1.2781749580960001E-2</v>
      </c>
      <c r="R574" s="63"/>
    </row>
    <row r="575" spans="1:18">
      <c r="A575" s="63" t="s">
        <v>61</v>
      </c>
      <c r="B575" s="63" t="s">
        <v>44</v>
      </c>
      <c r="C575" s="63" t="s">
        <v>73</v>
      </c>
      <c r="D575" s="63">
        <v>22</v>
      </c>
      <c r="E575" s="63">
        <v>1.6628849999999999</v>
      </c>
      <c r="F575" s="63">
        <v>1.5145980000000001</v>
      </c>
      <c r="G575" s="63">
        <v>-0.14828659999999999</v>
      </c>
      <c r="H575" s="63">
        <v>46.348599999999998</v>
      </c>
      <c r="I575" s="63">
        <v>-0.2931742</v>
      </c>
      <c r="J575" s="63">
        <v>-0.20757339999999999</v>
      </c>
      <c r="K575" s="63">
        <v>-0.14828659999999999</v>
      </c>
      <c r="L575" s="63">
        <v>-8.8999700000000001E-2</v>
      </c>
      <c r="M575" s="63">
        <v>-3.3990000000000001E-3</v>
      </c>
      <c r="N575" s="63">
        <v>66823</v>
      </c>
      <c r="O575">
        <v>0.1130564</v>
      </c>
      <c r="P575" s="63">
        <v>11</v>
      </c>
      <c r="Q575" s="63">
        <v>1.2781749580960001E-2</v>
      </c>
      <c r="R575" s="63"/>
    </row>
    <row r="576" spans="1:18">
      <c r="A576" s="63" t="s">
        <v>61</v>
      </c>
      <c r="B576" s="63" t="s">
        <v>44</v>
      </c>
      <c r="C576" s="63" t="s">
        <v>73</v>
      </c>
      <c r="D576" s="63">
        <v>23</v>
      </c>
      <c r="E576" s="63">
        <v>1.4356249999999999</v>
      </c>
      <c r="F576" s="63">
        <v>1.295447</v>
      </c>
      <c r="G576" s="63">
        <v>-0.14017830000000001</v>
      </c>
      <c r="H576" s="63">
        <v>45.48</v>
      </c>
      <c r="I576" s="63">
        <v>-0.28506589999999998</v>
      </c>
      <c r="J576" s="63">
        <v>-0.19946520000000001</v>
      </c>
      <c r="K576" s="63">
        <v>-0.14017830000000001</v>
      </c>
      <c r="L576" s="63">
        <v>-8.0891500000000005E-2</v>
      </c>
      <c r="M576" s="63">
        <v>4.7092999999999996E-3</v>
      </c>
      <c r="N576" s="63">
        <v>66823</v>
      </c>
      <c r="O576">
        <v>0.1130564</v>
      </c>
      <c r="P576" s="63">
        <v>11</v>
      </c>
      <c r="Q576" s="63">
        <v>1.2781749580960001E-2</v>
      </c>
      <c r="R576" s="63"/>
    </row>
    <row r="577" spans="1:18">
      <c r="A577" s="63" t="s">
        <v>61</v>
      </c>
      <c r="B577" s="63" t="s">
        <v>44</v>
      </c>
      <c r="C577" s="63" t="s">
        <v>73</v>
      </c>
      <c r="D577" s="63">
        <v>24</v>
      </c>
      <c r="E577" s="63">
        <v>1.1850780000000001</v>
      </c>
      <c r="F577" s="63">
        <v>1.042986</v>
      </c>
      <c r="G577" s="63">
        <v>-0.14209160000000001</v>
      </c>
      <c r="H577" s="63">
        <v>44.788600000000002</v>
      </c>
      <c r="I577" s="63">
        <v>-0.28697919999999999</v>
      </c>
      <c r="J577" s="63">
        <v>-0.20137849999999999</v>
      </c>
      <c r="K577" s="63">
        <v>-0.14209160000000001</v>
      </c>
      <c r="L577" s="63">
        <v>-8.2804799999999998E-2</v>
      </c>
      <c r="M577" s="63">
        <v>2.7959999999999999E-3</v>
      </c>
      <c r="N577" s="63">
        <v>66823</v>
      </c>
      <c r="O577">
        <v>0.1130564</v>
      </c>
      <c r="P577" s="63">
        <v>11</v>
      </c>
      <c r="Q577" s="63">
        <v>1.2781749580960001E-2</v>
      </c>
      <c r="R577" s="63"/>
    </row>
    <row r="578" spans="1:18">
      <c r="A578" s="63" t="s">
        <v>61</v>
      </c>
      <c r="B578" s="63" t="s">
        <v>44</v>
      </c>
      <c r="C578" s="63" t="s">
        <v>74</v>
      </c>
      <c r="D578" s="63">
        <v>1</v>
      </c>
      <c r="E578" s="63">
        <v>1.1362589999999999</v>
      </c>
      <c r="F578" s="63">
        <v>0.99135519999999999</v>
      </c>
      <c r="G578" s="63">
        <v>-0.1449037</v>
      </c>
      <c r="H578" s="63">
        <v>41.0565</v>
      </c>
      <c r="I578" s="63">
        <v>-0.28979129999999997</v>
      </c>
      <c r="J578" s="63">
        <v>-0.2041906</v>
      </c>
      <c r="K578" s="63">
        <v>-0.1449037</v>
      </c>
      <c r="L578" s="63">
        <v>-8.5616899999999996E-2</v>
      </c>
      <c r="M578" s="63">
        <v>-1.6099999999999998E-5</v>
      </c>
      <c r="N578" s="63">
        <v>66823</v>
      </c>
      <c r="O578">
        <v>0.1130564</v>
      </c>
      <c r="P578" s="63">
        <v>12</v>
      </c>
      <c r="Q578" s="63">
        <v>1.2781749580960001E-2</v>
      </c>
      <c r="R578" s="63"/>
    </row>
    <row r="579" spans="1:18">
      <c r="A579" s="63" t="s">
        <v>61</v>
      </c>
      <c r="B579" s="63" t="s">
        <v>44</v>
      </c>
      <c r="C579" s="63" t="s">
        <v>74</v>
      </c>
      <c r="D579" s="63">
        <v>2</v>
      </c>
      <c r="E579" s="63">
        <v>1.0683400000000001</v>
      </c>
      <c r="F579" s="63">
        <v>0.9075242</v>
      </c>
      <c r="G579" s="63">
        <v>-0.16081580000000001</v>
      </c>
      <c r="H579" s="63">
        <v>40.438299999999998</v>
      </c>
      <c r="I579" s="63">
        <v>-0.30570340000000001</v>
      </c>
      <c r="J579" s="63">
        <v>-0.22010260000000001</v>
      </c>
      <c r="K579" s="63">
        <v>-0.16081580000000001</v>
      </c>
      <c r="L579" s="63">
        <v>-0.10152890000000001</v>
      </c>
      <c r="M579" s="63">
        <v>-1.59282E-2</v>
      </c>
      <c r="N579" s="63">
        <v>66823</v>
      </c>
      <c r="O579">
        <v>0.1130564</v>
      </c>
      <c r="P579" s="63">
        <v>12</v>
      </c>
      <c r="Q579" s="63">
        <v>1.2781749580960001E-2</v>
      </c>
      <c r="R579" s="63"/>
    </row>
    <row r="580" spans="1:18">
      <c r="A580" s="63" t="s">
        <v>61</v>
      </c>
      <c r="B580" s="63" t="s">
        <v>44</v>
      </c>
      <c r="C580" s="63" t="s">
        <v>74</v>
      </c>
      <c r="D580" s="63">
        <v>3</v>
      </c>
      <c r="E580" s="63">
        <v>1.0644979999999999</v>
      </c>
      <c r="F580" s="63">
        <v>0.90810190000000002</v>
      </c>
      <c r="G580" s="63">
        <v>-0.15639649999999999</v>
      </c>
      <c r="H580" s="63">
        <v>39.921700000000001</v>
      </c>
      <c r="I580" s="63">
        <v>-0.3012841</v>
      </c>
      <c r="J580" s="63">
        <v>-0.21568329999999999</v>
      </c>
      <c r="K580" s="63">
        <v>-0.15639649999999999</v>
      </c>
      <c r="L580" s="63">
        <v>-9.7109699999999993E-2</v>
      </c>
      <c r="M580" s="63">
        <v>-1.1508900000000001E-2</v>
      </c>
      <c r="N580" s="63">
        <v>66823</v>
      </c>
      <c r="O580">
        <v>0.1130564</v>
      </c>
      <c r="P580" s="63">
        <v>12</v>
      </c>
      <c r="Q580" s="63">
        <v>1.2781749580960001E-2</v>
      </c>
      <c r="R580" s="63"/>
    </row>
    <row r="581" spans="1:18">
      <c r="A581" s="63" t="s">
        <v>61</v>
      </c>
      <c r="B581" s="63" t="s">
        <v>44</v>
      </c>
      <c r="C581" s="63" t="s">
        <v>74</v>
      </c>
      <c r="D581" s="63">
        <v>4</v>
      </c>
      <c r="E581" s="63">
        <v>1.0918650000000001</v>
      </c>
      <c r="F581" s="63">
        <v>0.93401460000000003</v>
      </c>
      <c r="G581" s="63">
        <v>-0.1578502</v>
      </c>
      <c r="H581" s="63">
        <v>39.470399999999998</v>
      </c>
      <c r="I581" s="63">
        <v>-0.3027378</v>
      </c>
      <c r="J581" s="63">
        <v>-0.217137</v>
      </c>
      <c r="K581" s="63">
        <v>-0.1578502</v>
      </c>
      <c r="L581" s="63">
        <v>-9.8563399999999995E-2</v>
      </c>
      <c r="M581" s="63">
        <v>-1.2962599999999999E-2</v>
      </c>
      <c r="N581" s="63">
        <v>66823</v>
      </c>
      <c r="O581">
        <v>0.1130564</v>
      </c>
      <c r="P581" s="63">
        <v>12</v>
      </c>
      <c r="Q581" s="63">
        <v>1.2781749580960001E-2</v>
      </c>
      <c r="R581" s="63"/>
    </row>
    <row r="582" spans="1:18">
      <c r="A582" s="63" t="s">
        <v>61</v>
      </c>
      <c r="B582" s="63" t="s">
        <v>44</v>
      </c>
      <c r="C582" s="63" t="s">
        <v>74</v>
      </c>
      <c r="D582" s="63">
        <v>5</v>
      </c>
      <c r="E582" s="63">
        <v>1.1346210000000001</v>
      </c>
      <c r="F582" s="63">
        <v>0.97752830000000002</v>
      </c>
      <c r="G582" s="63">
        <v>-0.1570928</v>
      </c>
      <c r="H582" s="63">
        <v>39.079099999999997</v>
      </c>
      <c r="I582" s="63">
        <v>-0.30198029999999998</v>
      </c>
      <c r="J582" s="63">
        <v>-0.21637960000000001</v>
      </c>
      <c r="K582" s="63">
        <v>-0.1570928</v>
      </c>
      <c r="L582" s="63">
        <v>-9.7805900000000001E-2</v>
      </c>
      <c r="M582" s="63">
        <v>-1.2205199999999999E-2</v>
      </c>
      <c r="N582" s="63">
        <v>66823</v>
      </c>
      <c r="O582">
        <v>0.1130564</v>
      </c>
      <c r="P582" s="63">
        <v>12</v>
      </c>
      <c r="Q582" s="63">
        <v>1.2781749580960001E-2</v>
      </c>
      <c r="R582" s="63"/>
    </row>
    <row r="583" spans="1:18">
      <c r="A583" s="63" t="s">
        <v>61</v>
      </c>
      <c r="B583" s="63" t="s">
        <v>44</v>
      </c>
      <c r="C583" s="63" t="s">
        <v>74</v>
      </c>
      <c r="D583" s="63">
        <v>6</v>
      </c>
      <c r="E583" s="63">
        <v>1.306338</v>
      </c>
      <c r="F583" s="63">
        <v>1.0711010000000001</v>
      </c>
      <c r="G583" s="63">
        <v>-0.23523769999999999</v>
      </c>
      <c r="H583" s="63">
        <v>38.759099999999997</v>
      </c>
      <c r="I583" s="63">
        <v>-0.3801253</v>
      </c>
      <c r="J583" s="63">
        <v>-0.29452460000000003</v>
      </c>
      <c r="K583" s="63">
        <v>-0.23523769999999999</v>
      </c>
      <c r="L583" s="63">
        <v>-0.17595089999999999</v>
      </c>
      <c r="M583" s="63">
        <v>-9.0350100000000003E-2</v>
      </c>
      <c r="N583" s="63">
        <v>66823</v>
      </c>
      <c r="O583">
        <v>0.1130564</v>
      </c>
      <c r="P583" s="63">
        <v>12</v>
      </c>
      <c r="Q583" s="63">
        <v>1.2781749580960001E-2</v>
      </c>
      <c r="R583" s="63"/>
    </row>
    <row r="584" spans="1:18">
      <c r="A584" s="63" t="s">
        <v>61</v>
      </c>
      <c r="B584" s="63" t="s">
        <v>44</v>
      </c>
      <c r="C584" s="63" t="s">
        <v>74</v>
      </c>
      <c r="D584" s="63">
        <v>7</v>
      </c>
      <c r="E584" s="63">
        <v>1.6725129999999999</v>
      </c>
      <c r="F584" s="63">
        <v>1.473336</v>
      </c>
      <c r="G584" s="63">
        <v>-0.19917679999999999</v>
      </c>
      <c r="H584" s="63">
        <v>38.577399999999997</v>
      </c>
      <c r="I584" s="63">
        <v>-0.34406439999999999</v>
      </c>
      <c r="J584" s="63">
        <v>-0.25846360000000002</v>
      </c>
      <c r="K584" s="63">
        <v>-0.19917679999999999</v>
      </c>
      <c r="L584" s="63">
        <v>-0.13988999999999999</v>
      </c>
      <c r="M584" s="63">
        <v>-5.4289200000000003E-2</v>
      </c>
      <c r="N584" s="63">
        <v>66823</v>
      </c>
      <c r="O584">
        <v>0.1130564</v>
      </c>
      <c r="P584" s="63">
        <v>12</v>
      </c>
      <c r="Q584" s="63">
        <v>1.2781749580960001E-2</v>
      </c>
      <c r="R584" s="63"/>
    </row>
    <row r="585" spans="1:18">
      <c r="A585" s="63" t="s">
        <v>61</v>
      </c>
      <c r="B585" s="63" t="s">
        <v>44</v>
      </c>
      <c r="C585" s="63" t="s">
        <v>74</v>
      </c>
      <c r="D585" s="63">
        <v>8</v>
      </c>
      <c r="E585" s="63">
        <v>1.892204</v>
      </c>
      <c r="F585" s="63">
        <v>1.808252</v>
      </c>
      <c r="G585" s="63">
        <v>-8.3951799999999993E-2</v>
      </c>
      <c r="H585" s="63">
        <v>38.7226</v>
      </c>
      <c r="I585" s="63">
        <v>-0.2288394</v>
      </c>
      <c r="J585" s="63">
        <v>-0.1432387</v>
      </c>
      <c r="K585" s="63">
        <v>-8.3951799999999993E-2</v>
      </c>
      <c r="L585" s="63">
        <v>-2.4664999999999999E-2</v>
      </c>
      <c r="M585" s="63">
        <v>6.0935799999999998E-2</v>
      </c>
      <c r="N585" s="63">
        <v>66823</v>
      </c>
      <c r="O585">
        <v>0.1130564</v>
      </c>
      <c r="P585" s="63">
        <v>12</v>
      </c>
      <c r="Q585" s="63">
        <v>1.2781749580960001E-2</v>
      </c>
      <c r="R585" s="63"/>
    </row>
    <row r="586" spans="1:18">
      <c r="A586" s="63" t="s">
        <v>61</v>
      </c>
      <c r="B586" s="63" t="s">
        <v>44</v>
      </c>
      <c r="C586" s="63" t="s">
        <v>74</v>
      </c>
      <c r="D586" s="63">
        <v>9</v>
      </c>
      <c r="E586" s="63">
        <v>1.7643949999999999</v>
      </c>
      <c r="F586" s="63">
        <v>1.837728</v>
      </c>
      <c r="G586" s="63">
        <v>7.3333499999999996E-2</v>
      </c>
      <c r="H586" s="63">
        <v>41.207000000000001</v>
      </c>
      <c r="I586" s="63">
        <v>-7.1554099999999995E-2</v>
      </c>
      <c r="J586" s="63">
        <v>1.4046700000000001E-2</v>
      </c>
      <c r="K586" s="63">
        <v>7.3333499999999996E-2</v>
      </c>
      <c r="L586" s="63">
        <v>0.1326203</v>
      </c>
      <c r="M586" s="63">
        <v>0.2182211</v>
      </c>
      <c r="N586" s="63">
        <v>66823</v>
      </c>
      <c r="O586">
        <v>0.1130564</v>
      </c>
      <c r="P586" s="63">
        <v>12</v>
      </c>
      <c r="Q586" s="63">
        <v>1.2781749580960001E-2</v>
      </c>
      <c r="R586" s="63"/>
    </row>
    <row r="587" spans="1:18">
      <c r="A587" s="63" t="s">
        <v>61</v>
      </c>
      <c r="B587" s="63" t="s">
        <v>44</v>
      </c>
      <c r="C587" s="63" t="s">
        <v>74</v>
      </c>
      <c r="D587" s="63">
        <v>10</v>
      </c>
      <c r="E587" s="63">
        <v>1.698725</v>
      </c>
      <c r="F587" s="63">
        <v>1.774969</v>
      </c>
      <c r="G587" s="63">
        <v>7.62438E-2</v>
      </c>
      <c r="H587" s="63">
        <v>45.116500000000002</v>
      </c>
      <c r="I587" s="63">
        <v>-6.8643800000000005E-2</v>
      </c>
      <c r="J587" s="63">
        <v>1.69569E-2</v>
      </c>
      <c r="K587" s="63">
        <v>7.62438E-2</v>
      </c>
      <c r="L587" s="63">
        <v>0.1355306</v>
      </c>
      <c r="M587" s="63">
        <v>0.22113140000000001</v>
      </c>
      <c r="N587" s="63">
        <v>66823</v>
      </c>
      <c r="O587">
        <v>0.1130564</v>
      </c>
      <c r="P587" s="63">
        <v>12</v>
      </c>
      <c r="Q587" s="63">
        <v>1.2781749580960001E-2</v>
      </c>
      <c r="R587" s="63"/>
    </row>
    <row r="588" spans="1:18">
      <c r="A588" s="63" t="s">
        <v>61</v>
      </c>
      <c r="B588" s="63" t="s">
        <v>44</v>
      </c>
      <c r="C588" s="63" t="s">
        <v>74</v>
      </c>
      <c r="D588" s="63">
        <v>11</v>
      </c>
      <c r="E588" s="63">
        <v>1.585296</v>
      </c>
      <c r="F588" s="63">
        <v>1.739906</v>
      </c>
      <c r="G588" s="63">
        <v>0.15461030000000001</v>
      </c>
      <c r="H588" s="63">
        <v>48.502600000000001</v>
      </c>
      <c r="I588" s="63">
        <v>9.7227000000000008E-3</v>
      </c>
      <c r="J588" s="63">
        <v>9.5323400000000003E-2</v>
      </c>
      <c r="K588" s="63">
        <v>0.15461030000000001</v>
      </c>
      <c r="L588" s="63">
        <v>0.21389710000000001</v>
      </c>
      <c r="M588" s="63">
        <v>0.29949789999999998</v>
      </c>
      <c r="N588" s="63">
        <v>66823</v>
      </c>
      <c r="O588">
        <v>0.1130564</v>
      </c>
      <c r="P588" s="63">
        <v>12</v>
      </c>
      <c r="Q588" s="63">
        <v>1.2781749580960001E-2</v>
      </c>
      <c r="R588" s="63"/>
    </row>
    <row r="589" spans="1:18">
      <c r="A589" s="63" t="s">
        <v>61</v>
      </c>
      <c r="B589" s="63" t="s">
        <v>44</v>
      </c>
      <c r="C589" s="63" t="s">
        <v>74</v>
      </c>
      <c r="D589" s="63">
        <v>12</v>
      </c>
      <c r="E589" s="63">
        <v>1.5201340000000001</v>
      </c>
      <c r="F589" s="63">
        <v>1.655896</v>
      </c>
      <c r="G589" s="63">
        <v>0.13576160000000001</v>
      </c>
      <c r="H589" s="63">
        <v>51.114800000000002</v>
      </c>
      <c r="I589" s="63">
        <v>-9.1260000000000004E-3</v>
      </c>
      <c r="J589" s="63">
        <v>7.6474799999999996E-2</v>
      </c>
      <c r="K589" s="63">
        <v>0.13576160000000001</v>
      </c>
      <c r="L589" s="63">
        <v>0.19504850000000001</v>
      </c>
      <c r="M589" s="63">
        <v>0.28064919999999999</v>
      </c>
      <c r="N589" s="63">
        <v>66823</v>
      </c>
      <c r="O589">
        <v>0.1130564</v>
      </c>
      <c r="P589" s="63">
        <v>12</v>
      </c>
      <c r="Q589" s="63">
        <v>1.2781749580960001E-2</v>
      </c>
      <c r="R589" s="63"/>
    </row>
    <row r="590" spans="1:18">
      <c r="A590" s="63" t="s">
        <v>61</v>
      </c>
      <c r="B590" s="63" t="s">
        <v>44</v>
      </c>
      <c r="C590" s="63" t="s">
        <v>74</v>
      </c>
      <c r="D590" s="63">
        <v>13</v>
      </c>
      <c r="E590" s="63">
        <v>1.366978</v>
      </c>
      <c r="F590" s="63">
        <v>1.6181410000000001</v>
      </c>
      <c r="G590" s="63">
        <v>0.25116240000000001</v>
      </c>
      <c r="H590" s="63">
        <v>53.047800000000002</v>
      </c>
      <c r="I590" s="63">
        <v>0.1062748</v>
      </c>
      <c r="J590" s="63">
        <v>0.19187560000000001</v>
      </c>
      <c r="K590" s="63">
        <v>0.25116240000000001</v>
      </c>
      <c r="L590" s="63">
        <v>0.31044919999999998</v>
      </c>
      <c r="M590" s="63">
        <v>0.39605000000000001</v>
      </c>
      <c r="N590" s="63">
        <v>66823</v>
      </c>
      <c r="O590">
        <v>0.1130564</v>
      </c>
      <c r="P590" s="63">
        <v>12</v>
      </c>
      <c r="Q590" s="63">
        <v>1.2781749580960001E-2</v>
      </c>
      <c r="R590" s="63"/>
    </row>
    <row r="591" spans="1:18">
      <c r="A591" s="63" t="s">
        <v>61</v>
      </c>
      <c r="B591" s="63" t="s">
        <v>44</v>
      </c>
      <c r="C591" s="63" t="s">
        <v>74</v>
      </c>
      <c r="D591" s="63">
        <v>14</v>
      </c>
      <c r="E591" s="63">
        <v>1.243409</v>
      </c>
      <c r="F591" s="63">
        <v>1.533104</v>
      </c>
      <c r="G591" s="63">
        <v>0.28969549999999999</v>
      </c>
      <c r="H591" s="63">
        <v>54.34</v>
      </c>
      <c r="I591" s="63">
        <v>0.14480789999999999</v>
      </c>
      <c r="J591" s="63">
        <v>0.23040869999999999</v>
      </c>
      <c r="K591" s="63">
        <v>0.28969549999999999</v>
      </c>
      <c r="L591" s="63">
        <v>0.34898230000000002</v>
      </c>
      <c r="M591" s="63">
        <v>0.4345831</v>
      </c>
      <c r="N591" s="63">
        <v>66823</v>
      </c>
      <c r="O591">
        <v>0.1130564</v>
      </c>
      <c r="P591" s="63">
        <v>12</v>
      </c>
      <c r="Q591" s="63">
        <v>1.2781749580960001E-2</v>
      </c>
      <c r="R591" s="63"/>
    </row>
    <row r="592" spans="1:18">
      <c r="A592" s="63" t="s">
        <v>61</v>
      </c>
      <c r="B592" s="63" t="s">
        <v>44</v>
      </c>
      <c r="C592" s="63" t="s">
        <v>74</v>
      </c>
      <c r="D592" s="63">
        <v>15</v>
      </c>
      <c r="E592" s="63">
        <v>1.20729</v>
      </c>
      <c r="F592" s="63">
        <v>1.4623999999999999</v>
      </c>
      <c r="G592" s="63">
        <v>0.25511</v>
      </c>
      <c r="H592" s="63">
        <v>54.934800000000003</v>
      </c>
      <c r="I592" s="63">
        <v>0.1102224</v>
      </c>
      <c r="J592" s="63">
        <v>0.1958232</v>
      </c>
      <c r="K592" s="63">
        <v>0.25511</v>
      </c>
      <c r="L592" s="63">
        <v>0.31439689999999998</v>
      </c>
      <c r="M592" s="63">
        <v>0.39999760000000001</v>
      </c>
      <c r="N592" s="63">
        <v>66823</v>
      </c>
      <c r="O592">
        <v>0.1130564</v>
      </c>
      <c r="P592" s="63">
        <v>12</v>
      </c>
      <c r="Q592" s="63">
        <v>1.2781749580960001E-2</v>
      </c>
      <c r="R592" s="63"/>
    </row>
    <row r="593" spans="1:18">
      <c r="A593" s="63" t="s">
        <v>61</v>
      </c>
      <c r="B593" s="63" t="s">
        <v>44</v>
      </c>
      <c r="C593" s="63" t="s">
        <v>74</v>
      </c>
      <c r="D593" s="63">
        <v>16</v>
      </c>
      <c r="E593" s="63">
        <v>1.2478610000000001</v>
      </c>
      <c r="F593" s="63">
        <v>1.465374</v>
      </c>
      <c r="G593" s="63">
        <v>0.21751329999999999</v>
      </c>
      <c r="H593" s="63">
        <v>54.4026</v>
      </c>
      <c r="I593" s="63">
        <v>7.2625700000000001E-2</v>
      </c>
      <c r="J593" s="63">
        <v>0.15822649999999999</v>
      </c>
      <c r="K593" s="63">
        <v>0.21751329999999999</v>
      </c>
      <c r="L593" s="63">
        <v>0.2768002</v>
      </c>
      <c r="M593" s="63">
        <v>0.36240090000000003</v>
      </c>
      <c r="N593" s="63">
        <v>66823</v>
      </c>
      <c r="O593">
        <v>0.1130564</v>
      </c>
      <c r="P593" s="63">
        <v>12</v>
      </c>
      <c r="Q593" s="63">
        <v>1.2781749580960001E-2</v>
      </c>
      <c r="R593" s="63"/>
    </row>
    <row r="594" spans="1:18">
      <c r="A594" s="63" t="s">
        <v>61</v>
      </c>
      <c r="B594" s="63" t="s">
        <v>44</v>
      </c>
      <c r="C594" s="63" t="s">
        <v>74</v>
      </c>
      <c r="D594" s="63">
        <v>17</v>
      </c>
      <c r="E594" s="63">
        <v>1.371462</v>
      </c>
      <c r="F594" s="63">
        <v>1.5572790000000001</v>
      </c>
      <c r="G594" s="63">
        <v>0.18581739999999999</v>
      </c>
      <c r="H594" s="63">
        <v>52.087000000000003</v>
      </c>
      <c r="I594" s="63">
        <v>4.0929800000000002E-2</v>
      </c>
      <c r="J594" s="63">
        <v>0.12653049999999999</v>
      </c>
      <c r="K594" s="63">
        <v>0.18581739999999999</v>
      </c>
      <c r="L594" s="63">
        <v>0.24510419999999999</v>
      </c>
      <c r="M594" s="63">
        <v>0.33070500000000003</v>
      </c>
      <c r="N594" s="63">
        <v>66823</v>
      </c>
      <c r="O594">
        <v>0.1130564</v>
      </c>
      <c r="P594" s="63">
        <v>12</v>
      </c>
      <c r="Q594" s="63">
        <v>1.2781749580960001E-2</v>
      </c>
      <c r="R594" s="63"/>
    </row>
    <row r="595" spans="1:18">
      <c r="A595" s="63" t="s">
        <v>61</v>
      </c>
      <c r="B595" s="63" t="s">
        <v>44</v>
      </c>
      <c r="C595" s="63" t="s">
        <v>74</v>
      </c>
      <c r="D595" s="63">
        <v>18</v>
      </c>
      <c r="E595" s="63">
        <v>1.765577</v>
      </c>
      <c r="F595" s="63">
        <v>1.8446290000000001</v>
      </c>
      <c r="G595" s="63">
        <v>7.9052600000000001E-2</v>
      </c>
      <c r="H595" s="63">
        <v>49.060899999999997</v>
      </c>
      <c r="I595" s="63">
        <v>-6.5835000000000005E-2</v>
      </c>
      <c r="J595" s="63">
        <v>1.9765700000000001E-2</v>
      </c>
      <c r="K595" s="63">
        <v>7.9052600000000001E-2</v>
      </c>
      <c r="L595" s="63">
        <v>0.1383394</v>
      </c>
      <c r="M595" s="63">
        <v>0.22394020000000001</v>
      </c>
      <c r="N595" s="63">
        <v>66823</v>
      </c>
      <c r="O595">
        <v>0.1130564</v>
      </c>
      <c r="P595" s="63">
        <v>12</v>
      </c>
      <c r="Q595" s="63">
        <v>1.2781749580960001E-2</v>
      </c>
      <c r="R595" s="63"/>
    </row>
    <row r="596" spans="1:18">
      <c r="A596" s="63" t="s">
        <v>61</v>
      </c>
      <c r="B596" s="63" t="s">
        <v>44</v>
      </c>
      <c r="C596" s="63" t="s">
        <v>74</v>
      </c>
      <c r="D596" s="63">
        <v>19</v>
      </c>
      <c r="E596" s="63">
        <v>2.0326209999999998</v>
      </c>
      <c r="F596" s="63">
        <v>1.9678530000000001</v>
      </c>
      <c r="G596" s="63">
        <v>-6.4768199999999998E-2</v>
      </c>
      <c r="H596" s="63">
        <v>47.0809</v>
      </c>
      <c r="I596" s="63">
        <v>-0.2096558</v>
      </c>
      <c r="J596" s="63">
        <v>-0.124055</v>
      </c>
      <c r="K596" s="63">
        <v>-6.4768199999999998E-2</v>
      </c>
      <c r="L596" s="63">
        <v>-5.4814E-3</v>
      </c>
      <c r="M596" s="63">
        <v>8.0119399999999993E-2</v>
      </c>
      <c r="N596" s="63">
        <v>66823</v>
      </c>
      <c r="O596">
        <v>0.1130564</v>
      </c>
      <c r="P596" s="63">
        <v>12</v>
      </c>
      <c r="Q596" s="63">
        <v>1.2781749580960001E-2</v>
      </c>
      <c r="R596" s="63"/>
    </row>
    <row r="597" spans="1:18">
      <c r="A597" s="63" t="s">
        <v>61</v>
      </c>
      <c r="B597" s="63" t="s">
        <v>44</v>
      </c>
      <c r="C597" s="63" t="s">
        <v>74</v>
      </c>
      <c r="D597" s="63">
        <v>20</v>
      </c>
      <c r="E597" s="63">
        <v>2.0501140000000002</v>
      </c>
      <c r="F597" s="63">
        <v>1.9349460000000001</v>
      </c>
      <c r="G597" s="63">
        <v>-0.1151683</v>
      </c>
      <c r="H597" s="63">
        <v>45.546999999999997</v>
      </c>
      <c r="I597" s="63">
        <v>-0.26005590000000001</v>
      </c>
      <c r="J597" s="63">
        <v>-0.1744552</v>
      </c>
      <c r="K597" s="63">
        <v>-0.1151683</v>
      </c>
      <c r="L597" s="63">
        <v>-5.5881500000000001E-2</v>
      </c>
      <c r="M597" s="63">
        <v>2.9719300000000001E-2</v>
      </c>
      <c r="N597" s="63">
        <v>66823</v>
      </c>
      <c r="O597">
        <v>0.1130564</v>
      </c>
      <c r="P597" s="63">
        <v>12</v>
      </c>
      <c r="Q597" s="63">
        <v>1.2781749580960001E-2</v>
      </c>
      <c r="R597" s="63"/>
    </row>
    <row r="598" spans="1:18">
      <c r="A598" s="63" t="s">
        <v>61</v>
      </c>
      <c r="B598" s="63" t="s">
        <v>44</v>
      </c>
      <c r="C598" s="63" t="s">
        <v>74</v>
      </c>
      <c r="D598" s="63">
        <v>21</v>
      </c>
      <c r="E598" s="63">
        <v>2.0267689999999998</v>
      </c>
      <c r="F598" s="63">
        <v>1.8789100000000001</v>
      </c>
      <c r="G598" s="63">
        <v>-0.14785870000000001</v>
      </c>
      <c r="H598" s="63">
        <v>44.338299999999997</v>
      </c>
      <c r="I598" s="63">
        <v>-0.29274630000000001</v>
      </c>
      <c r="J598" s="63">
        <v>-0.20714560000000001</v>
      </c>
      <c r="K598" s="63">
        <v>-0.14785870000000001</v>
      </c>
      <c r="L598" s="63">
        <v>-8.8571899999999995E-2</v>
      </c>
      <c r="M598" s="63">
        <v>-2.9711E-3</v>
      </c>
      <c r="N598" s="63">
        <v>66823</v>
      </c>
      <c r="O598">
        <v>0.1130564</v>
      </c>
      <c r="P598" s="63">
        <v>12</v>
      </c>
      <c r="Q598" s="63">
        <v>1.2781749580960001E-2</v>
      </c>
      <c r="R598" s="63"/>
    </row>
    <row r="599" spans="1:18">
      <c r="A599" s="63" t="s">
        <v>61</v>
      </c>
      <c r="B599" s="63" t="s">
        <v>44</v>
      </c>
      <c r="C599" s="63" t="s">
        <v>74</v>
      </c>
      <c r="D599" s="63">
        <v>22</v>
      </c>
      <c r="E599" s="63">
        <v>1.852171</v>
      </c>
      <c r="F599" s="63">
        <v>1.7038850000000001</v>
      </c>
      <c r="G599" s="63">
        <v>-0.14828649999999999</v>
      </c>
      <c r="H599" s="63">
        <v>43.352200000000003</v>
      </c>
      <c r="I599" s="63">
        <v>-0.29317409999999999</v>
      </c>
      <c r="J599" s="63">
        <v>-0.20757329999999999</v>
      </c>
      <c r="K599" s="63">
        <v>-0.14828649999999999</v>
      </c>
      <c r="L599" s="63">
        <v>-8.8999599999999998E-2</v>
      </c>
      <c r="M599" s="63">
        <v>-3.3988999999999998E-3</v>
      </c>
      <c r="N599" s="63">
        <v>66823</v>
      </c>
      <c r="O599">
        <v>0.1130564</v>
      </c>
      <c r="P599" s="63">
        <v>12</v>
      </c>
      <c r="Q599" s="63">
        <v>1.2781749580960001E-2</v>
      </c>
      <c r="R599" s="63"/>
    </row>
    <row r="600" spans="1:18">
      <c r="A600" s="63" t="s">
        <v>61</v>
      </c>
      <c r="B600" s="63" t="s">
        <v>44</v>
      </c>
      <c r="C600" s="63" t="s">
        <v>74</v>
      </c>
      <c r="D600" s="63">
        <v>23</v>
      </c>
      <c r="E600" s="63">
        <v>1.6067720000000001</v>
      </c>
      <c r="F600" s="63">
        <v>1.466594</v>
      </c>
      <c r="G600" s="63">
        <v>-0.14017840000000001</v>
      </c>
      <c r="H600" s="63">
        <v>42.531300000000002</v>
      </c>
      <c r="I600" s="63">
        <v>-0.28506599999999999</v>
      </c>
      <c r="J600" s="63">
        <v>-0.19946530000000001</v>
      </c>
      <c r="K600" s="63">
        <v>-0.14017840000000001</v>
      </c>
      <c r="L600" s="63">
        <v>-8.0891599999999994E-2</v>
      </c>
      <c r="M600" s="63">
        <v>4.7092000000000002E-3</v>
      </c>
      <c r="N600" s="63">
        <v>66823</v>
      </c>
      <c r="O600">
        <v>0.1130564</v>
      </c>
      <c r="P600" s="63">
        <v>12</v>
      </c>
      <c r="Q600" s="63">
        <v>1.2781749580960001E-2</v>
      </c>
      <c r="R600" s="63"/>
    </row>
    <row r="601" spans="1:18">
      <c r="A601" s="63" t="s">
        <v>61</v>
      </c>
      <c r="B601" s="63" t="s">
        <v>44</v>
      </c>
      <c r="C601" s="63" t="s">
        <v>74</v>
      </c>
      <c r="D601" s="63">
        <v>24</v>
      </c>
      <c r="E601" s="63">
        <v>1.3269629999999999</v>
      </c>
      <c r="F601" s="63">
        <v>1.184871</v>
      </c>
      <c r="G601" s="63">
        <v>-0.14209160000000001</v>
      </c>
      <c r="H601" s="63">
        <v>41.805199999999999</v>
      </c>
      <c r="I601" s="63">
        <v>-0.28697919999999999</v>
      </c>
      <c r="J601" s="63">
        <v>-0.20137849999999999</v>
      </c>
      <c r="K601" s="63">
        <v>-0.14209160000000001</v>
      </c>
      <c r="L601" s="63">
        <v>-8.2804799999999998E-2</v>
      </c>
      <c r="M601" s="63">
        <v>2.7959999999999999E-3</v>
      </c>
      <c r="N601" s="63">
        <v>66823</v>
      </c>
      <c r="O601">
        <v>0.1130564</v>
      </c>
      <c r="P601" s="63">
        <v>12</v>
      </c>
      <c r="Q601" s="63">
        <v>1.2781749580960001E-2</v>
      </c>
      <c r="R601" s="63"/>
    </row>
    <row r="602" spans="1:18">
      <c r="A602" s="63" t="s">
        <v>61</v>
      </c>
      <c r="B602" s="63" t="s">
        <v>58</v>
      </c>
      <c r="C602" s="63" t="s">
        <v>45</v>
      </c>
      <c r="D602" s="63">
        <v>1</v>
      </c>
      <c r="E602" s="63">
        <v>1.2301169999999999</v>
      </c>
      <c r="F602" s="63">
        <v>1.003212</v>
      </c>
      <c r="G602" s="63">
        <v>-0.22690469999999999</v>
      </c>
      <c r="H602" s="63">
        <v>68.144999999999996</v>
      </c>
      <c r="I602" s="63">
        <v>-0.37179230000000002</v>
      </c>
      <c r="J602" s="63">
        <v>-0.28619159999999999</v>
      </c>
      <c r="K602" s="63">
        <v>-0.22690469999999999</v>
      </c>
      <c r="L602" s="63">
        <v>-0.16761789999999999</v>
      </c>
      <c r="M602" s="63">
        <v>-8.2017199999999998E-2</v>
      </c>
      <c r="N602" s="63">
        <v>66823</v>
      </c>
      <c r="O602">
        <v>0.1130564</v>
      </c>
      <c r="P602" s="63">
        <v>7</v>
      </c>
      <c r="Q602" s="63">
        <v>1.2781749580960001E-2</v>
      </c>
      <c r="R602" s="63"/>
    </row>
    <row r="603" spans="1:18">
      <c r="A603" s="63" t="s">
        <v>61</v>
      </c>
      <c r="B603" s="63" t="s">
        <v>58</v>
      </c>
      <c r="C603" s="63" t="s">
        <v>45</v>
      </c>
      <c r="D603" s="63">
        <v>2</v>
      </c>
      <c r="E603" s="63">
        <v>1.0590619999999999</v>
      </c>
      <c r="F603" s="63">
        <v>0.81880770000000003</v>
      </c>
      <c r="G603" s="63">
        <v>-0.24025450000000001</v>
      </c>
      <c r="H603" s="63">
        <v>64.444999999999993</v>
      </c>
      <c r="I603" s="63">
        <v>-0.38514209999999999</v>
      </c>
      <c r="J603" s="63">
        <v>-0.29954130000000001</v>
      </c>
      <c r="K603" s="63">
        <v>-0.24025450000000001</v>
      </c>
      <c r="L603" s="63">
        <v>-0.18096760000000001</v>
      </c>
      <c r="M603" s="63">
        <v>-9.5366900000000004E-2</v>
      </c>
      <c r="N603" s="63">
        <v>66823</v>
      </c>
      <c r="O603">
        <v>0.1130564</v>
      </c>
      <c r="P603" s="63">
        <v>7</v>
      </c>
      <c r="Q603" s="63">
        <v>1.2781749580960001E-2</v>
      </c>
      <c r="R603" s="63"/>
    </row>
    <row r="604" spans="1:18">
      <c r="A604" s="63" t="s">
        <v>61</v>
      </c>
      <c r="B604" s="63" t="s">
        <v>58</v>
      </c>
      <c r="C604" s="63" t="s">
        <v>45</v>
      </c>
      <c r="D604" s="63">
        <v>3</v>
      </c>
      <c r="E604" s="63">
        <v>1.0287360000000001</v>
      </c>
      <c r="F604" s="63">
        <v>0.79064120000000004</v>
      </c>
      <c r="G604" s="63">
        <v>-0.238095</v>
      </c>
      <c r="H604" s="63">
        <v>63.16</v>
      </c>
      <c r="I604" s="63">
        <v>-0.38298260000000001</v>
      </c>
      <c r="J604" s="63">
        <v>-0.29738179999999997</v>
      </c>
      <c r="K604" s="63">
        <v>-0.238095</v>
      </c>
      <c r="L604" s="63">
        <v>-0.1788082</v>
      </c>
      <c r="M604" s="63">
        <v>-9.3207399999999996E-2</v>
      </c>
      <c r="N604" s="63">
        <v>66823</v>
      </c>
      <c r="O604">
        <v>0.1130564</v>
      </c>
      <c r="P604" s="63">
        <v>7</v>
      </c>
      <c r="Q604" s="63">
        <v>1.2781749580960001E-2</v>
      </c>
      <c r="R604" s="63"/>
    </row>
    <row r="605" spans="1:18">
      <c r="A605" s="63" t="s">
        <v>61</v>
      </c>
      <c r="B605" s="63" t="s">
        <v>58</v>
      </c>
      <c r="C605" s="63" t="s">
        <v>45</v>
      </c>
      <c r="D605" s="63">
        <v>4</v>
      </c>
      <c r="E605" s="63">
        <v>1.0138259999999999</v>
      </c>
      <c r="F605" s="63">
        <v>0.7998016</v>
      </c>
      <c r="G605" s="63">
        <v>-0.21402479999999999</v>
      </c>
      <c r="H605" s="63">
        <v>62.02</v>
      </c>
      <c r="I605" s="63">
        <v>-0.35891240000000002</v>
      </c>
      <c r="J605" s="63">
        <v>-0.27331169999999999</v>
      </c>
      <c r="K605" s="63">
        <v>-0.21402479999999999</v>
      </c>
      <c r="L605" s="63">
        <v>-0.15473799999999999</v>
      </c>
      <c r="M605" s="63">
        <v>-6.9137199999999996E-2</v>
      </c>
      <c r="N605" s="63">
        <v>66823</v>
      </c>
      <c r="O605">
        <v>0.1130564</v>
      </c>
      <c r="P605" s="63">
        <v>7</v>
      </c>
      <c r="Q605" s="63">
        <v>1.2781749580960001E-2</v>
      </c>
      <c r="R605" s="63"/>
    </row>
    <row r="606" spans="1:18">
      <c r="A606" s="63" t="s">
        <v>61</v>
      </c>
      <c r="B606" s="63" t="s">
        <v>58</v>
      </c>
      <c r="C606" s="63" t="s">
        <v>45</v>
      </c>
      <c r="D606" s="63">
        <v>5</v>
      </c>
      <c r="E606" s="63">
        <v>1.021577</v>
      </c>
      <c r="F606" s="63">
        <v>0.80647959999999996</v>
      </c>
      <c r="G606" s="63">
        <v>-0.21509700000000001</v>
      </c>
      <c r="H606" s="63">
        <v>61.36</v>
      </c>
      <c r="I606" s="63">
        <v>-0.35998459999999999</v>
      </c>
      <c r="J606" s="63">
        <v>-0.27438380000000001</v>
      </c>
      <c r="K606" s="63">
        <v>-0.21509700000000001</v>
      </c>
      <c r="L606" s="63">
        <v>-0.15581020000000001</v>
      </c>
      <c r="M606" s="63">
        <v>-7.0209400000000005E-2</v>
      </c>
      <c r="N606" s="63">
        <v>66823</v>
      </c>
      <c r="O606">
        <v>0.1130564</v>
      </c>
      <c r="P606" s="63">
        <v>7</v>
      </c>
      <c r="Q606" s="63">
        <v>1.2781749580960001E-2</v>
      </c>
      <c r="R606" s="63"/>
    </row>
    <row r="607" spans="1:18">
      <c r="A607" s="63" t="s">
        <v>61</v>
      </c>
      <c r="B607" s="63" t="s">
        <v>58</v>
      </c>
      <c r="C607" s="63" t="s">
        <v>45</v>
      </c>
      <c r="D607" s="63">
        <v>6</v>
      </c>
      <c r="E607" s="63">
        <v>1.1116919999999999</v>
      </c>
      <c r="F607" s="63">
        <v>0.84473430000000005</v>
      </c>
      <c r="G607" s="63">
        <v>-0.26695819999999998</v>
      </c>
      <c r="H607" s="63">
        <v>60.755000000000003</v>
      </c>
      <c r="I607" s="63">
        <v>-0.41184579999999998</v>
      </c>
      <c r="J607" s="63">
        <v>-0.32624500000000001</v>
      </c>
      <c r="K607" s="63">
        <v>-0.26695819999999998</v>
      </c>
      <c r="L607" s="63">
        <v>-0.2076713</v>
      </c>
      <c r="M607" s="63">
        <v>-0.1220706</v>
      </c>
      <c r="N607" s="63">
        <v>66823</v>
      </c>
      <c r="O607">
        <v>0.1130564</v>
      </c>
      <c r="P607" s="63">
        <v>7</v>
      </c>
      <c r="Q607" s="63">
        <v>1.2781749580960001E-2</v>
      </c>
      <c r="R607" s="63"/>
    </row>
    <row r="608" spans="1:18">
      <c r="A608" s="63" t="s">
        <v>61</v>
      </c>
      <c r="B608" s="63" t="s">
        <v>58</v>
      </c>
      <c r="C608" s="63" t="s">
        <v>45</v>
      </c>
      <c r="D608" s="63">
        <v>7</v>
      </c>
      <c r="E608" s="63">
        <v>1.3059019999999999</v>
      </c>
      <c r="F608" s="63">
        <v>1.033301</v>
      </c>
      <c r="G608" s="63">
        <v>-0.27260089999999998</v>
      </c>
      <c r="H608" s="63">
        <v>60.89</v>
      </c>
      <c r="I608" s="63">
        <v>-0.41748849999999998</v>
      </c>
      <c r="J608" s="63">
        <v>-0.33188770000000001</v>
      </c>
      <c r="K608" s="63">
        <v>-0.27260089999999998</v>
      </c>
      <c r="L608" s="63">
        <v>-0.21331410000000001</v>
      </c>
      <c r="M608" s="63">
        <v>-0.1277133</v>
      </c>
      <c r="N608" s="63">
        <v>66823</v>
      </c>
      <c r="O608">
        <v>0.1130564</v>
      </c>
      <c r="P608" s="63">
        <v>7</v>
      </c>
      <c r="Q608" s="63">
        <v>1.2781749580960001E-2</v>
      </c>
      <c r="R608" s="63"/>
    </row>
    <row r="609" spans="1:18">
      <c r="A609" s="63" t="s">
        <v>61</v>
      </c>
      <c r="B609" s="63" t="s">
        <v>58</v>
      </c>
      <c r="C609" s="63" t="s">
        <v>45</v>
      </c>
      <c r="D609" s="63">
        <v>8</v>
      </c>
      <c r="E609" s="63">
        <v>1.442177</v>
      </c>
      <c r="F609" s="63">
        <v>1.214737</v>
      </c>
      <c r="G609" s="63">
        <v>-0.2274398</v>
      </c>
      <c r="H609" s="63">
        <v>64.185000000000002</v>
      </c>
      <c r="I609" s="63">
        <v>-0.37232739999999998</v>
      </c>
      <c r="J609" s="63">
        <v>-0.2867266</v>
      </c>
      <c r="K609" s="63">
        <v>-0.2274398</v>
      </c>
      <c r="L609" s="63">
        <v>-0.16815289999999999</v>
      </c>
      <c r="M609" s="63">
        <v>-8.2552200000000006E-2</v>
      </c>
      <c r="N609" s="63">
        <v>66823</v>
      </c>
      <c r="O609">
        <v>0.1130564</v>
      </c>
      <c r="P609" s="63">
        <v>7</v>
      </c>
      <c r="Q609" s="63">
        <v>1.2781749580960001E-2</v>
      </c>
      <c r="R609" s="63"/>
    </row>
    <row r="610" spans="1:18">
      <c r="A610" s="63" t="s">
        <v>61</v>
      </c>
      <c r="B610" s="63" t="s">
        <v>58</v>
      </c>
      <c r="C610" s="63" t="s">
        <v>45</v>
      </c>
      <c r="D610" s="63">
        <v>9</v>
      </c>
      <c r="E610" s="63">
        <v>1.496164</v>
      </c>
      <c r="F610" s="63">
        <v>1.391508</v>
      </c>
      <c r="G610" s="63">
        <v>-0.1046561</v>
      </c>
      <c r="H610" s="63">
        <v>69.64</v>
      </c>
      <c r="I610" s="63">
        <v>-0.24954370000000001</v>
      </c>
      <c r="J610" s="63">
        <v>-0.1639429</v>
      </c>
      <c r="K610" s="63">
        <v>-0.1046561</v>
      </c>
      <c r="L610" s="63">
        <v>-4.5369300000000001E-2</v>
      </c>
      <c r="M610" s="63">
        <v>4.0231500000000003E-2</v>
      </c>
      <c r="N610" s="63">
        <v>66823</v>
      </c>
      <c r="O610">
        <v>0.1130564</v>
      </c>
      <c r="P610" s="63">
        <v>7</v>
      </c>
      <c r="Q610" s="63">
        <v>1.2781749580960001E-2</v>
      </c>
      <c r="R610" s="63"/>
    </row>
    <row r="611" spans="1:18">
      <c r="A611" s="63" t="s">
        <v>61</v>
      </c>
      <c r="B611" s="63" t="s">
        <v>58</v>
      </c>
      <c r="C611" s="63" t="s">
        <v>45</v>
      </c>
      <c r="D611" s="63">
        <v>10</v>
      </c>
      <c r="E611" s="63">
        <v>1.599054</v>
      </c>
      <c r="F611" s="63">
        <v>1.5034609999999999</v>
      </c>
      <c r="G611" s="63">
        <v>-9.5593499999999998E-2</v>
      </c>
      <c r="H611" s="63">
        <v>74.97</v>
      </c>
      <c r="I611" s="63">
        <v>-0.240481</v>
      </c>
      <c r="J611" s="63">
        <v>-0.1548803</v>
      </c>
      <c r="K611" s="63">
        <v>-9.5593499999999998E-2</v>
      </c>
      <c r="L611" s="63">
        <v>-3.6306600000000001E-2</v>
      </c>
      <c r="M611" s="63">
        <v>4.92941E-2</v>
      </c>
      <c r="N611" s="63">
        <v>66823</v>
      </c>
      <c r="O611">
        <v>0.1130564</v>
      </c>
      <c r="P611" s="63">
        <v>7</v>
      </c>
      <c r="Q611" s="63">
        <v>1.2781749580960001E-2</v>
      </c>
      <c r="R611" s="63"/>
    </row>
    <row r="612" spans="1:18">
      <c r="A612" s="63" t="s">
        <v>61</v>
      </c>
      <c r="B612" s="63" t="s">
        <v>58</v>
      </c>
      <c r="C612" s="63" t="s">
        <v>45</v>
      </c>
      <c r="D612" s="63">
        <v>11</v>
      </c>
      <c r="E612" s="63">
        <v>1.6212299999999999</v>
      </c>
      <c r="F612" s="63">
        <v>1.6828609999999999</v>
      </c>
      <c r="G612" s="63">
        <v>6.1630699999999997E-2</v>
      </c>
      <c r="H612" s="63">
        <v>79.989999999999995</v>
      </c>
      <c r="I612" s="63">
        <v>-8.3256899999999995E-2</v>
      </c>
      <c r="J612" s="63">
        <v>2.3438999999999999E-3</v>
      </c>
      <c r="K612" s="63">
        <v>6.1630699999999997E-2</v>
      </c>
      <c r="L612" s="63">
        <v>0.1209176</v>
      </c>
      <c r="M612" s="63">
        <v>0.20651829999999999</v>
      </c>
      <c r="N612" s="63">
        <v>66823</v>
      </c>
      <c r="O612">
        <v>0.1130564</v>
      </c>
      <c r="P612" s="63">
        <v>7</v>
      </c>
      <c r="Q612" s="63">
        <v>1.2781749580960001E-2</v>
      </c>
      <c r="R612" s="63"/>
    </row>
    <row r="613" spans="1:18">
      <c r="A613" s="63" t="s">
        <v>61</v>
      </c>
      <c r="B613" s="63" t="s">
        <v>58</v>
      </c>
      <c r="C613" s="63" t="s">
        <v>45</v>
      </c>
      <c r="D613" s="63">
        <v>12</v>
      </c>
      <c r="E613" s="63">
        <v>1.658334</v>
      </c>
      <c r="F613" s="63">
        <v>1.8858349999999999</v>
      </c>
      <c r="G613" s="63">
        <v>0.22750139999999999</v>
      </c>
      <c r="H613" s="63">
        <v>84.34</v>
      </c>
      <c r="I613" s="63">
        <v>8.2613800000000001E-2</v>
      </c>
      <c r="J613" s="63">
        <v>0.16821459999999999</v>
      </c>
      <c r="K613" s="63">
        <v>0.22750139999999999</v>
      </c>
      <c r="L613" s="63">
        <v>0.28678819999999999</v>
      </c>
      <c r="M613" s="63">
        <v>0.37238900000000003</v>
      </c>
      <c r="N613" s="63">
        <v>66823</v>
      </c>
      <c r="O613">
        <v>0.1130564</v>
      </c>
      <c r="P613" s="63">
        <v>7</v>
      </c>
      <c r="Q613" s="63">
        <v>1.2781749580960001E-2</v>
      </c>
      <c r="R613" s="63"/>
    </row>
    <row r="614" spans="1:18">
      <c r="A614" s="63" t="s">
        <v>61</v>
      </c>
      <c r="B614" s="63" t="s">
        <v>58</v>
      </c>
      <c r="C614" s="63" t="s">
        <v>45</v>
      </c>
      <c r="D614" s="63">
        <v>13</v>
      </c>
      <c r="E614" s="63">
        <v>1.6083099999999999</v>
      </c>
      <c r="F614" s="63">
        <v>2.0947779999999998</v>
      </c>
      <c r="G614" s="63">
        <v>0.48646780000000001</v>
      </c>
      <c r="H614" s="63">
        <v>87.545000000000002</v>
      </c>
      <c r="I614" s="63">
        <v>0.3415802</v>
      </c>
      <c r="J614" s="63">
        <v>0.42718099999999998</v>
      </c>
      <c r="K614" s="63">
        <v>0.48646780000000001</v>
      </c>
      <c r="L614" s="63">
        <v>0.54575470000000004</v>
      </c>
      <c r="M614" s="63">
        <v>0.63135540000000001</v>
      </c>
      <c r="N614" s="63">
        <v>66823</v>
      </c>
      <c r="O614">
        <v>0.1130564</v>
      </c>
      <c r="P614" s="63">
        <v>7</v>
      </c>
      <c r="Q614" s="63">
        <v>1.2781749580960001E-2</v>
      </c>
      <c r="R614" s="63"/>
    </row>
    <row r="615" spans="1:18">
      <c r="A615" s="63" t="s">
        <v>61</v>
      </c>
      <c r="B615" s="63" t="s">
        <v>58</v>
      </c>
      <c r="C615" s="63" t="s">
        <v>45</v>
      </c>
      <c r="D615" s="63">
        <v>14</v>
      </c>
      <c r="E615" s="63">
        <v>1.705886</v>
      </c>
      <c r="F615" s="63">
        <v>2.34185</v>
      </c>
      <c r="G615" s="63">
        <v>0.63596430000000004</v>
      </c>
      <c r="H615" s="63">
        <v>89.97</v>
      </c>
      <c r="I615" s="63">
        <v>0.49107669999999998</v>
      </c>
      <c r="J615" s="63">
        <v>0.57667740000000001</v>
      </c>
      <c r="K615" s="63">
        <v>0.63596430000000004</v>
      </c>
      <c r="L615" s="63">
        <v>0.69525110000000001</v>
      </c>
      <c r="M615" s="63">
        <v>0.78085179999999998</v>
      </c>
      <c r="N615" s="63">
        <v>66823</v>
      </c>
      <c r="O615">
        <v>0.1130564</v>
      </c>
      <c r="P615" s="63">
        <v>7</v>
      </c>
      <c r="Q615" s="63">
        <v>1.2781749580960001E-2</v>
      </c>
      <c r="R615" s="63"/>
    </row>
    <row r="616" spans="1:18">
      <c r="A616" s="63" t="s">
        <v>61</v>
      </c>
      <c r="B616" s="63" t="s">
        <v>58</v>
      </c>
      <c r="C616" s="63" t="s">
        <v>45</v>
      </c>
      <c r="D616" s="63">
        <v>15</v>
      </c>
      <c r="E616" s="63">
        <v>1.81779</v>
      </c>
      <c r="F616" s="63">
        <v>2.5250750000000002</v>
      </c>
      <c r="G616" s="63">
        <v>0.70728539999999995</v>
      </c>
      <c r="H616" s="63">
        <v>91.54</v>
      </c>
      <c r="I616" s="63">
        <v>0.56239779999999995</v>
      </c>
      <c r="J616" s="63">
        <v>0.64799859999999998</v>
      </c>
      <c r="K616" s="63">
        <v>0.70728539999999995</v>
      </c>
      <c r="L616" s="63">
        <v>0.76657220000000004</v>
      </c>
      <c r="M616" s="63">
        <v>0.85217299999999996</v>
      </c>
      <c r="N616" s="63">
        <v>66823</v>
      </c>
      <c r="O616">
        <v>0.1130564</v>
      </c>
      <c r="P616" s="63">
        <v>7</v>
      </c>
      <c r="Q616" s="63">
        <v>1.2781749580960001E-2</v>
      </c>
      <c r="R616" s="63"/>
    </row>
    <row r="617" spans="1:18">
      <c r="A617" s="63" t="s">
        <v>61</v>
      </c>
      <c r="B617" s="63" t="s">
        <v>58</v>
      </c>
      <c r="C617" s="63" t="s">
        <v>45</v>
      </c>
      <c r="D617" s="63">
        <v>16</v>
      </c>
      <c r="E617" s="63">
        <v>1.988737</v>
      </c>
      <c r="F617" s="63">
        <v>2.663923</v>
      </c>
      <c r="G617" s="63">
        <v>0.67518540000000005</v>
      </c>
      <c r="H617" s="63">
        <v>92.114999999999995</v>
      </c>
      <c r="I617" s="63">
        <v>0.53029789999999999</v>
      </c>
      <c r="J617" s="63">
        <v>0.61589859999999996</v>
      </c>
      <c r="K617" s="63">
        <v>0.67518540000000005</v>
      </c>
      <c r="L617" s="63">
        <v>0.73447229999999997</v>
      </c>
      <c r="M617" s="63">
        <v>0.82007300000000005</v>
      </c>
      <c r="N617" s="63">
        <v>66823</v>
      </c>
      <c r="O617">
        <v>0.1130564</v>
      </c>
      <c r="P617" s="63">
        <v>7</v>
      </c>
      <c r="Q617" s="63">
        <v>1.2781749580960001E-2</v>
      </c>
      <c r="R617" s="63"/>
    </row>
    <row r="618" spans="1:18">
      <c r="A618" s="63" t="s">
        <v>61</v>
      </c>
      <c r="B618" s="63" t="s">
        <v>58</v>
      </c>
      <c r="C618" s="63" t="s">
        <v>45</v>
      </c>
      <c r="D618" s="63">
        <v>17</v>
      </c>
      <c r="E618" s="63">
        <v>2.1373850000000001</v>
      </c>
      <c r="F618" s="63">
        <v>2.734181</v>
      </c>
      <c r="G618" s="63">
        <v>0.59679599999999999</v>
      </c>
      <c r="H618" s="63">
        <v>91.54</v>
      </c>
      <c r="I618" s="63">
        <v>0.45190839999999999</v>
      </c>
      <c r="J618" s="63">
        <v>0.53750920000000002</v>
      </c>
      <c r="K618" s="63">
        <v>0.59679599999999999</v>
      </c>
      <c r="L618" s="63">
        <v>0.65608290000000002</v>
      </c>
      <c r="M618" s="63">
        <v>0.7416836</v>
      </c>
      <c r="N618" s="63">
        <v>66823</v>
      </c>
      <c r="O618">
        <v>0.1130564</v>
      </c>
      <c r="P618" s="63">
        <v>7</v>
      </c>
      <c r="Q618" s="63">
        <v>1.2781749580960001E-2</v>
      </c>
      <c r="R618" s="63"/>
    </row>
    <row r="619" spans="1:18">
      <c r="A619" s="63" t="s">
        <v>61</v>
      </c>
      <c r="B619" s="63" t="s">
        <v>58</v>
      </c>
      <c r="C619" s="63" t="s">
        <v>45</v>
      </c>
      <c r="D619" s="63">
        <v>18</v>
      </c>
      <c r="E619" s="63">
        <v>2.249088</v>
      </c>
      <c r="F619" s="63">
        <v>2.7210830000000001</v>
      </c>
      <c r="G619" s="63">
        <v>0.47199459999999999</v>
      </c>
      <c r="H619" s="63">
        <v>89.685000000000002</v>
      </c>
      <c r="I619" s="63">
        <v>0.32710699999999998</v>
      </c>
      <c r="J619" s="63">
        <v>0.41270780000000001</v>
      </c>
      <c r="K619" s="63">
        <v>0.47199459999999999</v>
      </c>
      <c r="L619" s="63">
        <v>0.53128149999999996</v>
      </c>
      <c r="M619" s="63">
        <v>0.61688220000000005</v>
      </c>
      <c r="N619" s="63">
        <v>66823</v>
      </c>
      <c r="O619">
        <v>0.1130564</v>
      </c>
      <c r="P619" s="63">
        <v>7</v>
      </c>
      <c r="Q619" s="63">
        <v>1.2781749580960001E-2</v>
      </c>
      <c r="R619" s="63"/>
    </row>
    <row r="620" spans="1:18">
      <c r="A620" s="63" t="s">
        <v>61</v>
      </c>
      <c r="B620" s="63" t="s">
        <v>58</v>
      </c>
      <c r="C620" s="63" t="s">
        <v>45</v>
      </c>
      <c r="D620" s="63">
        <v>19</v>
      </c>
      <c r="E620" s="63">
        <v>2.4726840000000001</v>
      </c>
      <c r="F620" s="63">
        <v>2.581134</v>
      </c>
      <c r="G620" s="63">
        <v>0.1084499</v>
      </c>
      <c r="H620" s="63">
        <v>86.665000000000006</v>
      </c>
      <c r="I620" s="63">
        <v>-3.6437700000000003E-2</v>
      </c>
      <c r="J620" s="63">
        <v>4.9163100000000001E-2</v>
      </c>
      <c r="K620" s="63">
        <v>0.1084499</v>
      </c>
      <c r="L620" s="63">
        <v>0.16773679999999999</v>
      </c>
      <c r="M620" s="63">
        <v>0.25333749999999999</v>
      </c>
      <c r="N620" s="63">
        <v>66823</v>
      </c>
      <c r="O620">
        <v>0.1130564</v>
      </c>
      <c r="P620" s="63">
        <v>7</v>
      </c>
      <c r="Q620" s="63">
        <v>1.2781749580960001E-2</v>
      </c>
      <c r="R620" s="63"/>
    </row>
    <row r="621" spans="1:18">
      <c r="A621" s="63" t="s">
        <v>61</v>
      </c>
      <c r="B621" s="63" t="s">
        <v>58</v>
      </c>
      <c r="C621" s="63" t="s">
        <v>45</v>
      </c>
      <c r="D621" s="63">
        <v>20</v>
      </c>
      <c r="E621" s="63">
        <v>2.4421529999999998</v>
      </c>
      <c r="F621" s="63">
        <v>2.3745120000000002</v>
      </c>
      <c r="G621" s="63">
        <v>-6.7640800000000001E-2</v>
      </c>
      <c r="H621" s="63">
        <v>82.465000000000003</v>
      </c>
      <c r="I621" s="63">
        <v>-0.21252840000000001</v>
      </c>
      <c r="J621" s="63">
        <v>-0.1269276</v>
      </c>
      <c r="K621" s="63">
        <v>-6.7640800000000001E-2</v>
      </c>
      <c r="L621" s="63">
        <v>-8.3540000000000003E-3</v>
      </c>
      <c r="M621" s="63">
        <v>7.7246800000000004E-2</v>
      </c>
      <c r="N621" s="63">
        <v>66823</v>
      </c>
      <c r="O621">
        <v>0.1130564</v>
      </c>
      <c r="P621" s="63">
        <v>7</v>
      </c>
      <c r="Q621" s="63">
        <v>1.2781749580960001E-2</v>
      </c>
      <c r="R621" s="63"/>
    </row>
    <row r="622" spans="1:18">
      <c r="A622" s="63" t="s">
        <v>61</v>
      </c>
      <c r="B622" s="63" t="s">
        <v>58</v>
      </c>
      <c r="C622" s="63" t="s">
        <v>45</v>
      </c>
      <c r="D622" s="63">
        <v>21</v>
      </c>
      <c r="E622" s="63">
        <v>2.362053</v>
      </c>
      <c r="F622" s="63">
        <v>2.16405</v>
      </c>
      <c r="G622" s="63">
        <v>-0.19800329999999999</v>
      </c>
      <c r="H622" s="63">
        <v>77.709999999999994</v>
      </c>
      <c r="I622" s="63">
        <v>-0.3428909</v>
      </c>
      <c r="J622" s="63">
        <v>-0.25729010000000002</v>
      </c>
      <c r="K622" s="63">
        <v>-0.19800329999999999</v>
      </c>
      <c r="L622" s="63">
        <v>-0.13871649999999999</v>
      </c>
      <c r="M622" s="63">
        <v>-5.3115700000000002E-2</v>
      </c>
      <c r="N622" s="63">
        <v>66823</v>
      </c>
      <c r="O622">
        <v>0.1130564</v>
      </c>
      <c r="P622" s="63">
        <v>7</v>
      </c>
      <c r="Q622" s="63">
        <v>1.2781749580960001E-2</v>
      </c>
      <c r="R622" s="63"/>
    </row>
    <row r="623" spans="1:18">
      <c r="A623" s="63" t="s">
        <v>61</v>
      </c>
      <c r="B623" s="63" t="s">
        <v>58</v>
      </c>
      <c r="C623" s="63" t="s">
        <v>45</v>
      </c>
      <c r="D623" s="63">
        <v>22</v>
      </c>
      <c r="E623" s="63">
        <v>2.1793239999999998</v>
      </c>
      <c r="F623" s="63">
        <v>1.9038040000000001</v>
      </c>
      <c r="G623" s="63">
        <v>-0.27551959999999998</v>
      </c>
      <c r="H623" s="63">
        <v>74.069999999999993</v>
      </c>
      <c r="I623" s="63">
        <v>-0.42040719999999998</v>
      </c>
      <c r="J623" s="63">
        <v>-0.3348064</v>
      </c>
      <c r="K623" s="63">
        <v>-0.27551959999999998</v>
      </c>
      <c r="L623" s="63">
        <v>-0.2162328</v>
      </c>
      <c r="M623" s="63">
        <v>-0.130632</v>
      </c>
      <c r="N623" s="63">
        <v>66823</v>
      </c>
      <c r="O623">
        <v>0.1130564</v>
      </c>
      <c r="P623" s="63">
        <v>7</v>
      </c>
      <c r="Q623" s="63">
        <v>1.2781749580960001E-2</v>
      </c>
      <c r="R623" s="63"/>
    </row>
    <row r="624" spans="1:18">
      <c r="A624" s="63" t="s">
        <v>61</v>
      </c>
      <c r="B624" s="63" t="s">
        <v>58</v>
      </c>
      <c r="C624" s="63" t="s">
        <v>45</v>
      </c>
      <c r="D624" s="63">
        <v>23</v>
      </c>
      <c r="E624" s="63">
        <v>1.849631</v>
      </c>
      <c r="F624" s="63">
        <v>1.5750660000000001</v>
      </c>
      <c r="G624" s="63">
        <v>-0.27456439999999999</v>
      </c>
      <c r="H624" s="63">
        <v>71.545000000000002</v>
      </c>
      <c r="I624" s="63">
        <v>-0.41945199999999999</v>
      </c>
      <c r="J624" s="63">
        <v>-0.33385120000000001</v>
      </c>
      <c r="K624" s="63">
        <v>-0.27456439999999999</v>
      </c>
      <c r="L624" s="63">
        <v>-0.21527760000000001</v>
      </c>
      <c r="M624" s="63">
        <v>-0.12967680000000001</v>
      </c>
      <c r="N624" s="63">
        <v>66823</v>
      </c>
      <c r="O624">
        <v>0.1130564</v>
      </c>
      <c r="P624" s="63">
        <v>7</v>
      </c>
      <c r="Q624" s="63">
        <v>1.2781749580960001E-2</v>
      </c>
      <c r="R624" s="63"/>
    </row>
    <row r="625" spans="1:18">
      <c r="A625" s="63" t="s">
        <v>61</v>
      </c>
      <c r="B625" s="63" t="s">
        <v>58</v>
      </c>
      <c r="C625" s="63" t="s">
        <v>45</v>
      </c>
      <c r="D625" s="63">
        <v>24</v>
      </c>
      <c r="E625" s="63">
        <v>1.464885</v>
      </c>
      <c r="F625" s="63">
        <v>1.252138</v>
      </c>
      <c r="G625" s="63">
        <v>-0.21274789999999999</v>
      </c>
      <c r="H625" s="63">
        <v>69.7</v>
      </c>
      <c r="I625" s="63">
        <v>-0.3576355</v>
      </c>
      <c r="J625" s="63">
        <v>-0.27203480000000002</v>
      </c>
      <c r="K625" s="63">
        <v>-0.21274789999999999</v>
      </c>
      <c r="L625" s="63">
        <v>-0.15346109999999999</v>
      </c>
      <c r="M625" s="63">
        <v>-6.7860299999999998E-2</v>
      </c>
      <c r="N625" s="63">
        <v>66823</v>
      </c>
      <c r="O625">
        <v>0.1130564</v>
      </c>
      <c r="P625" s="63">
        <v>7</v>
      </c>
      <c r="Q625" s="63">
        <v>1.2781749580960001E-2</v>
      </c>
      <c r="R625" s="63"/>
    </row>
    <row r="626" spans="1:18">
      <c r="A626" s="63" t="s">
        <v>61</v>
      </c>
      <c r="B626" s="63" t="s">
        <v>58</v>
      </c>
      <c r="C626" s="63" t="s">
        <v>46</v>
      </c>
      <c r="D626" s="63">
        <v>1</v>
      </c>
      <c r="E626" s="63">
        <v>1.1217729999999999</v>
      </c>
      <c r="F626" s="63">
        <v>0.97686949999999995</v>
      </c>
      <c r="G626" s="63">
        <v>-0.1449037</v>
      </c>
      <c r="H626" s="63">
        <v>37.64</v>
      </c>
      <c r="I626" s="63">
        <v>-0.28979129999999997</v>
      </c>
      <c r="J626" s="63">
        <v>-0.2041906</v>
      </c>
      <c r="K626" s="63">
        <v>-0.1449037</v>
      </c>
      <c r="L626" s="63">
        <v>-8.5616899999999996E-2</v>
      </c>
      <c r="M626" s="63">
        <v>-1.6099999999999998E-5</v>
      </c>
      <c r="N626" s="63">
        <v>66823</v>
      </c>
      <c r="O626">
        <v>0.1130564</v>
      </c>
      <c r="P626" s="63">
        <v>1</v>
      </c>
      <c r="Q626" s="63">
        <v>1.2781749580960001E-2</v>
      </c>
      <c r="R626" s="63"/>
    </row>
    <row r="627" spans="1:18">
      <c r="A627" s="63" t="s">
        <v>61</v>
      </c>
      <c r="B627" s="63" t="s">
        <v>58</v>
      </c>
      <c r="C627" s="63" t="s">
        <v>46</v>
      </c>
      <c r="D627" s="63">
        <v>2</v>
      </c>
      <c r="E627" s="63">
        <v>1.053283</v>
      </c>
      <c r="F627" s="63">
        <v>0.89246740000000002</v>
      </c>
      <c r="G627" s="63">
        <v>-0.16081570000000001</v>
      </c>
      <c r="H627" s="63">
        <v>37.020000000000003</v>
      </c>
      <c r="I627" s="63">
        <v>-0.30570330000000001</v>
      </c>
      <c r="J627" s="63">
        <v>-0.22010250000000001</v>
      </c>
      <c r="K627" s="63">
        <v>-0.16081570000000001</v>
      </c>
      <c r="L627" s="63">
        <v>-0.10152890000000001</v>
      </c>
      <c r="M627" s="63">
        <v>-1.5928100000000001E-2</v>
      </c>
      <c r="N627" s="63">
        <v>66823</v>
      </c>
      <c r="O627">
        <v>0.1130564</v>
      </c>
      <c r="P627" s="63">
        <v>1</v>
      </c>
      <c r="Q627" s="63">
        <v>1.2781749580960001E-2</v>
      </c>
      <c r="R627" s="63"/>
    </row>
    <row r="628" spans="1:18">
      <c r="A628" s="63" t="s">
        <v>61</v>
      </c>
      <c r="B628" s="63" t="s">
        <v>58</v>
      </c>
      <c r="C628" s="63" t="s">
        <v>46</v>
      </c>
      <c r="D628" s="63">
        <v>3</v>
      </c>
      <c r="E628" s="63">
        <v>1.051787</v>
      </c>
      <c r="F628" s="63">
        <v>0.89539049999999998</v>
      </c>
      <c r="G628" s="63">
        <v>-0.15639649999999999</v>
      </c>
      <c r="H628" s="63">
        <v>36.58</v>
      </c>
      <c r="I628" s="63">
        <v>-0.3012841</v>
      </c>
      <c r="J628" s="63">
        <v>-0.21568329999999999</v>
      </c>
      <c r="K628" s="63">
        <v>-0.15639649999999999</v>
      </c>
      <c r="L628" s="63">
        <v>-9.7109699999999993E-2</v>
      </c>
      <c r="M628" s="63">
        <v>-1.1508900000000001E-2</v>
      </c>
      <c r="N628" s="63">
        <v>66823</v>
      </c>
      <c r="O628">
        <v>0.1130564</v>
      </c>
      <c r="P628" s="63">
        <v>1</v>
      </c>
      <c r="Q628" s="63">
        <v>1.2781749580960001E-2</v>
      </c>
      <c r="R628" s="63"/>
    </row>
    <row r="629" spans="1:18">
      <c r="A629" s="63" t="s">
        <v>61</v>
      </c>
      <c r="B629" s="63" t="s">
        <v>58</v>
      </c>
      <c r="C629" s="63" t="s">
        <v>46</v>
      </c>
      <c r="D629" s="63">
        <v>4</v>
      </c>
      <c r="E629" s="63">
        <v>1.065204</v>
      </c>
      <c r="F629" s="63">
        <v>0.90735390000000005</v>
      </c>
      <c r="G629" s="63">
        <v>-0.1578503</v>
      </c>
      <c r="H629" s="63">
        <v>36.340000000000003</v>
      </c>
      <c r="I629" s="63">
        <v>-0.3027379</v>
      </c>
      <c r="J629" s="63">
        <v>-0.2171371</v>
      </c>
      <c r="K629" s="63">
        <v>-0.1578503</v>
      </c>
      <c r="L629" s="63">
        <v>-9.8563399999999995E-2</v>
      </c>
      <c r="M629" s="63">
        <v>-1.2962700000000001E-2</v>
      </c>
      <c r="N629" s="63">
        <v>66823</v>
      </c>
      <c r="O629">
        <v>0.1130564</v>
      </c>
      <c r="P629" s="63">
        <v>1</v>
      </c>
      <c r="Q629" s="63">
        <v>1.2781749580960001E-2</v>
      </c>
      <c r="R629" s="63"/>
    </row>
    <row r="630" spans="1:18">
      <c r="A630" s="63" t="s">
        <v>61</v>
      </c>
      <c r="B630" s="63" t="s">
        <v>58</v>
      </c>
      <c r="C630" s="63" t="s">
        <v>46</v>
      </c>
      <c r="D630" s="63">
        <v>5</v>
      </c>
      <c r="E630" s="63">
        <v>1.1052599999999999</v>
      </c>
      <c r="F630" s="63">
        <v>0.94816679999999998</v>
      </c>
      <c r="G630" s="63">
        <v>-0.1570928</v>
      </c>
      <c r="H630" s="63">
        <v>35.78</v>
      </c>
      <c r="I630" s="63">
        <v>-0.30198029999999998</v>
      </c>
      <c r="J630" s="63">
        <v>-0.21637960000000001</v>
      </c>
      <c r="K630" s="63">
        <v>-0.1570928</v>
      </c>
      <c r="L630" s="63">
        <v>-9.7805900000000001E-2</v>
      </c>
      <c r="M630" s="63">
        <v>-1.2205199999999999E-2</v>
      </c>
      <c r="N630" s="63">
        <v>66823</v>
      </c>
      <c r="O630">
        <v>0.1130564</v>
      </c>
      <c r="P630" s="63">
        <v>1</v>
      </c>
      <c r="Q630" s="63">
        <v>1.2781749580960001E-2</v>
      </c>
      <c r="R630" s="63"/>
    </row>
    <row r="631" spans="1:18">
      <c r="A631" s="63" t="s">
        <v>61</v>
      </c>
      <c r="B631" s="63" t="s">
        <v>58</v>
      </c>
      <c r="C631" s="63" t="s">
        <v>46</v>
      </c>
      <c r="D631" s="63">
        <v>6</v>
      </c>
      <c r="E631" s="63">
        <v>1.273649</v>
      </c>
      <c r="F631" s="63">
        <v>1.038411</v>
      </c>
      <c r="G631" s="63">
        <v>-0.23523769999999999</v>
      </c>
      <c r="H631" s="63">
        <v>35.78</v>
      </c>
      <c r="I631" s="63">
        <v>-0.3801253</v>
      </c>
      <c r="J631" s="63">
        <v>-0.29452460000000003</v>
      </c>
      <c r="K631" s="63">
        <v>-0.23523769999999999</v>
      </c>
      <c r="L631" s="63">
        <v>-0.17595089999999999</v>
      </c>
      <c r="M631" s="63">
        <v>-9.0350100000000003E-2</v>
      </c>
      <c r="N631" s="63">
        <v>66823</v>
      </c>
      <c r="O631">
        <v>0.1130564</v>
      </c>
      <c r="P631" s="63">
        <v>1</v>
      </c>
      <c r="Q631" s="63">
        <v>1.2781749580960001E-2</v>
      </c>
      <c r="R631" s="63"/>
    </row>
    <row r="632" spans="1:18">
      <c r="A632" s="63" t="s">
        <v>61</v>
      </c>
      <c r="B632" s="63" t="s">
        <v>58</v>
      </c>
      <c r="C632" s="63" t="s">
        <v>46</v>
      </c>
      <c r="D632" s="63">
        <v>7</v>
      </c>
      <c r="E632" s="63">
        <v>1.6291679999999999</v>
      </c>
      <c r="F632" s="63">
        <v>1.429991</v>
      </c>
      <c r="G632" s="63">
        <v>-0.19917670000000001</v>
      </c>
      <c r="H632" s="63">
        <v>35.9</v>
      </c>
      <c r="I632" s="63">
        <v>-0.34406429999999999</v>
      </c>
      <c r="J632" s="63">
        <v>-0.25846350000000001</v>
      </c>
      <c r="K632" s="63">
        <v>-0.19917670000000001</v>
      </c>
      <c r="L632" s="63">
        <v>-0.13988980000000001</v>
      </c>
      <c r="M632" s="63">
        <v>-5.42891E-2</v>
      </c>
      <c r="N632" s="63">
        <v>66823</v>
      </c>
      <c r="O632">
        <v>0.1130564</v>
      </c>
      <c r="P632" s="63">
        <v>1</v>
      </c>
      <c r="Q632" s="63">
        <v>1.2781749580960001E-2</v>
      </c>
      <c r="R632" s="63"/>
    </row>
    <row r="633" spans="1:18">
      <c r="A633" s="63" t="s">
        <v>61</v>
      </c>
      <c r="B633" s="63" t="s">
        <v>58</v>
      </c>
      <c r="C633" s="63" t="s">
        <v>46</v>
      </c>
      <c r="D633" s="63">
        <v>8</v>
      </c>
      <c r="E633" s="63">
        <v>1.8466370000000001</v>
      </c>
      <c r="F633" s="63">
        <v>1.7626850000000001</v>
      </c>
      <c r="G633" s="63">
        <v>-8.3951799999999993E-2</v>
      </c>
      <c r="H633" s="63">
        <v>36.18</v>
      </c>
      <c r="I633" s="63">
        <v>-0.2288394</v>
      </c>
      <c r="J633" s="63">
        <v>-0.1432387</v>
      </c>
      <c r="K633" s="63">
        <v>-8.3951799999999993E-2</v>
      </c>
      <c r="L633" s="63">
        <v>-2.4664999999999999E-2</v>
      </c>
      <c r="M633" s="63">
        <v>6.0935799999999998E-2</v>
      </c>
      <c r="N633" s="63">
        <v>66823</v>
      </c>
      <c r="O633">
        <v>0.1130564</v>
      </c>
      <c r="P633" s="63">
        <v>1</v>
      </c>
      <c r="Q633" s="63">
        <v>1.2781749580960001E-2</v>
      </c>
      <c r="R633" s="63"/>
    </row>
    <row r="634" spans="1:18">
      <c r="A634" s="63" t="s">
        <v>61</v>
      </c>
      <c r="B634" s="63" t="s">
        <v>58</v>
      </c>
      <c r="C634" s="63" t="s">
        <v>46</v>
      </c>
      <c r="D634" s="63">
        <v>9</v>
      </c>
      <c r="E634" s="63">
        <v>1.7535510000000001</v>
      </c>
      <c r="F634" s="63">
        <v>1.8268850000000001</v>
      </c>
      <c r="G634" s="63">
        <v>7.3333599999999999E-2</v>
      </c>
      <c r="H634" s="63">
        <v>38.18</v>
      </c>
      <c r="I634" s="63">
        <v>-7.1554000000000006E-2</v>
      </c>
      <c r="J634" s="63">
        <v>1.40468E-2</v>
      </c>
      <c r="K634" s="63">
        <v>7.3333599999999999E-2</v>
      </c>
      <c r="L634" s="63">
        <v>0.1326205</v>
      </c>
      <c r="M634" s="63">
        <v>0.2182212</v>
      </c>
      <c r="N634" s="63">
        <v>66823</v>
      </c>
      <c r="O634">
        <v>0.1130564</v>
      </c>
      <c r="P634" s="63">
        <v>1</v>
      </c>
      <c r="Q634" s="63">
        <v>1.2781749580960001E-2</v>
      </c>
      <c r="R634" s="63"/>
    </row>
    <row r="635" spans="1:18">
      <c r="A635" s="63" t="s">
        <v>61</v>
      </c>
      <c r="B635" s="63" t="s">
        <v>58</v>
      </c>
      <c r="C635" s="63" t="s">
        <v>46</v>
      </c>
      <c r="D635" s="63">
        <v>10</v>
      </c>
      <c r="E635" s="63">
        <v>1.7150749999999999</v>
      </c>
      <c r="F635" s="63">
        <v>1.7913190000000001</v>
      </c>
      <c r="G635" s="63">
        <v>7.6243900000000003E-2</v>
      </c>
      <c r="H635" s="63">
        <v>41.56</v>
      </c>
      <c r="I635" s="63">
        <v>-6.8643700000000002E-2</v>
      </c>
      <c r="J635" s="63">
        <v>1.6957E-2</v>
      </c>
      <c r="K635" s="63">
        <v>7.6243900000000003E-2</v>
      </c>
      <c r="L635" s="63">
        <v>0.1355307</v>
      </c>
      <c r="M635" s="63">
        <v>0.22113150000000001</v>
      </c>
      <c r="N635" s="63">
        <v>66823</v>
      </c>
      <c r="O635">
        <v>0.1130564</v>
      </c>
      <c r="P635" s="63">
        <v>1</v>
      </c>
      <c r="Q635" s="63">
        <v>1.2781749580960001E-2</v>
      </c>
      <c r="R635" s="63"/>
    </row>
    <row r="636" spans="1:18">
      <c r="A636" s="63" t="s">
        <v>61</v>
      </c>
      <c r="B636" s="63" t="s">
        <v>58</v>
      </c>
      <c r="C636" s="63" t="s">
        <v>46</v>
      </c>
      <c r="D636" s="63">
        <v>11</v>
      </c>
      <c r="E636" s="63">
        <v>1.6205149999999999</v>
      </c>
      <c r="F636" s="63">
        <v>1.7751250000000001</v>
      </c>
      <c r="G636" s="63">
        <v>0.15461030000000001</v>
      </c>
      <c r="H636" s="63">
        <v>44.96</v>
      </c>
      <c r="I636" s="63">
        <v>9.7227000000000008E-3</v>
      </c>
      <c r="J636" s="63">
        <v>9.5323400000000003E-2</v>
      </c>
      <c r="K636" s="63">
        <v>0.15461030000000001</v>
      </c>
      <c r="L636" s="63">
        <v>0.21389710000000001</v>
      </c>
      <c r="M636" s="63">
        <v>0.29949789999999998</v>
      </c>
      <c r="N636" s="63">
        <v>66823</v>
      </c>
      <c r="O636">
        <v>0.1130564</v>
      </c>
      <c r="P636" s="63">
        <v>1</v>
      </c>
      <c r="Q636" s="63">
        <v>1.2781749580960001E-2</v>
      </c>
      <c r="R636" s="63"/>
    </row>
    <row r="637" spans="1:18">
      <c r="A637" s="63" t="s">
        <v>61</v>
      </c>
      <c r="B637" s="63" t="s">
        <v>58</v>
      </c>
      <c r="C637" s="63" t="s">
        <v>46</v>
      </c>
      <c r="D637" s="63">
        <v>12</v>
      </c>
      <c r="E637" s="63">
        <v>1.579825</v>
      </c>
      <c r="F637" s="63">
        <v>1.7155860000000001</v>
      </c>
      <c r="G637" s="63">
        <v>0.13576160000000001</v>
      </c>
      <c r="H637" s="63">
        <v>47.84</v>
      </c>
      <c r="I637" s="63">
        <v>-9.1260000000000004E-3</v>
      </c>
      <c r="J637" s="63">
        <v>7.6474799999999996E-2</v>
      </c>
      <c r="K637" s="63">
        <v>0.13576160000000001</v>
      </c>
      <c r="L637" s="63">
        <v>0.19504850000000001</v>
      </c>
      <c r="M637" s="63">
        <v>0.28064919999999999</v>
      </c>
      <c r="N637" s="63">
        <v>66823</v>
      </c>
      <c r="O637">
        <v>0.1130564</v>
      </c>
      <c r="P637" s="63">
        <v>1</v>
      </c>
      <c r="Q637" s="63">
        <v>1.2781749580960001E-2</v>
      </c>
      <c r="R637" s="63"/>
    </row>
    <row r="638" spans="1:18">
      <c r="A638" s="63" t="s">
        <v>61</v>
      </c>
      <c r="B638" s="63" t="s">
        <v>58</v>
      </c>
      <c r="C638" s="63" t="s">
        <v>46</v>
      </c>
      <c r="D638" s="63">
        <v>13</v>
      </c>
      <c r="E638" s="63">
        <v>1.433006</v>
      </c>
      <c r="F638" s="63">
        <v>1.684169</v>
      </c>
      <c r="G638" s="63">
        <v>0.25116240000000001</v>
      </c>
      <c r="H638" s="63">
        <v>49.98</v>
      </c>
      <c r="I638" s="63">
        <v>0.1062748</v>
      </c>
      <c r="J638" s="63">
        <v>0.19187560000000001</v>
      </c>
      <c r="K638" s="63">
        <v>0.25116240000000001</v>
      </c>
      <c r="L638" s="63">
        <v>0.31044919999999998</v>
      </c>
      <c r="M638" s="63">
        <v>0.39605000000000001</v>
      </c>
      <c r="N638" s="63">
        <v>66823</v>
      </c>
      <c r="O638">
        <v>0.1130564</v>
      </c>
      <c r="P638" s="63">
        <v>1</v>
      </c>
      <c r="Q638" s="63">
        <v>1.2781749580960001E-2</v>
      </c>
      <c r="R638" s="63"/>
    </row>
    <row r="639" spans="1:18">
      <c r="A639" s="63" t="s">
        <v>61</v>
      </c>
      <c r="B639" s="63" t="s">
        <v>58</v>
      </c>
      <c r="C639" s="63" t="s">
        <v>46</v>
      </c>
      <c r="D639" s="63">
        <v>14</v>
      </c>
      <c r="E639" s="63">
        <v>1.296279</v>
      </c>
      <c r="F639" s="63">
        <v>1.5859749999999999</v>
      </c>
      <c r="G639" s="63">
        <v>0.2896956</v>
      </c>
      <c r="H639" s="63">
        <v>51.74</v>
      </c>
      <c r="I639" s="63">
        <v>0.14480799999999999</v>
      </c>
      <c r="J639" s="63">
        <v>0.2304088</v>
      </c>
      <c r="K639" s="63">
        <v>0.2896956</v>
      </c>
      <c r="L639" s="63">
        <v>0.34898249999999997</v>
      </c>
      <c r="M639" s="63">
        <v>0.4345832</v>
      </c>
      <c r="N639" s="63">
        <v>66823</v>
      </c>
      <c r="O639">
        <v>0.1130564</v>
      </c>
      <c r="P639" s="63">
        <v>1</v>
      </c>
      <c r="Q639" s="63">
        <v>1.2781749580960001E-2</v>
      </c>
      <c r="R639" s="63"/>
    </row>
    <row r="640" spans="1:18">
      <c r="A640" s="63" t="s">
        <v>61</v>
      </c>
      <c r="B640" s="63" t="s">
        <v>58</v>
      </c>
      <c r="C640" s="63" t="s">
        <v>46</v>
      </c>
      <c r="D640" s="63">
        <v>15</v>
      </c>
      <c r="E640" s="63">
        <v>1.272985</v>
      </c>
      <c r="F640" s="63">
        <v>1.528095</v>
      </c>
      <c r="G640" s="63">
        <v>0.25511</v>
      </c>
      <c r="H640" s="63">
        <v>52.94</v>
      </c>
      <c r="I640" s="63">
        <v>0.1102224</v>
      </c>
      <c r="J640" s="63">
        <v>0.1958232</v>
      </c>
      <c r="K640" s="63">
        <v>0.25511</v>
      </c>
      <c r="L640" s="63">
        <v>0.31439689999999998</v>
      </c>
      <c r="M640" s="63">
        <v>0.39999760000000001</v>
      </c>
      <c r="N640" s="63">
        <v>66823</v>
      </c>
      <c r="O640">
        <v>0.1130564</v>
      </c>
      <c r="P640" s="63">
        <v>1</v>
      </c>
      <c r="Q640" s="63">
        <v>1.2781749580960001E-2</v>
      </c>
      <c r="R640" s="63"/>
    </row>
    <row r="641" spans="1:18">
      <c r="A641" s="63" t="s">
        <v>61</v>
      </c>
      <c r="B641" s="63" t="s">
        <v>58</v>
      </c>
      <c r="C641" s="63" t="s">
        <v>46</v>
      </c>
      <c r="D641" s="63">
        <v>16</v>
      </c>
      <c r="E641" s="63">
        <v>1.332246</v>
      </c>
      <c r="F641" s="63">
        <v>1.54976</v>
      </c>
      <c r="G641" s="63">
        <v>0.21751329999999999</v>
      </c>
      <c r="H641" s="63">
        <v>52.54</v>
      </c>
      <c r="I641" s="63">
        <v>7.2625700000000001E-2</v>
      </c>
      <c r="J641" s="63">
        <v>0.15822649999999999</v>
      </c>
      <c r="K641" s="63">
        <v>0.21751329999999999</v>
      </c>
      <c r="L641" s="63">
        <v>0.2768002</v>
      </c>
      <c r="M641" s="63">
        <v>0.36240090000000003</v>
      </c>
      <c r="N641" s="63">
        <v>66823</v>
      </c>
      <c r="O641">
        <v>0.1130564</v>
      </c>
      <c r="P641" s="63">
        <v>1</v>
      </c>
      <c r="Q641" s="63">
        <v>1.2781749580960001E-2</v>
      </c>
      <c r="R641" s="63"/>
    </row>
    <row r="642" spans="1:18">
      <c r="A642" s="63" t="s">
        <v>61</v>
      </c>
      <c r="B642" s="63" t="s">
        <v>58</v>
      </c>
      <c r="C642" s="63" t="s">
        <v>46</v>
      </c>
      <c r="D642" s="63">
        <v>17</v>
      </c>
      <c r="E642" s="63">
        <v>1.488504</v>
      </c>
      <c r="F642" s="63">
        <v>1.6743209999999999</v>
      </c>
      <c r="G642" s="63">
        <v>0.18581739999999999</v>
      </c>
      <c r="H642" s="63">
        <v>50.42</v>
      </c>
      <c r="I642" s="63">
        <v>4.0929800000000002E-2</v>
      </c>
      <c r="J642" s="63">
        <v>0.12653049999999999</v>
      </c>
      <c r="K642" s="63">
        <v>0.18581739999999999</v>
      </c>
      <c r="L642" s="63">
        <v>0.24510419999999999</v>
      </c>
      <c r="M642" s="63">
        <v>0.33070500000000003</v>
      </c>
      <c r="N642" s="63">
        <v>66823</v>
      </c>
      <c r="O642">
        <v>0.1130564</v>
      </c>
      <c r="P642" s="63">
        <v>1</v>
      </c>
      <c r="Q642" s="63">
        <v>1.2781749580960001E-2</v>
      </c>
      <c r="R642" s="63"/>
    </row>
    <row r="643" spans="1:18">
      <c r="A643" s="63" t="s">
        <v>61</v>
      </c>
      <c r="B643" s="63" t="s">
        <v>58</v>
      </c>
      <c r="C643" s="63" t="s">
        <v>46</v>
      </c>
      <c r="D643" s="63">
        <v>18</v>
      </c>
      <c r="E643" s="63">
        <v>1.9313119999999999</v>
      </c>
      <c r="F643" s="63">
        <v>2.0103650000000002</v>
      </c>
      <c r="G643" s="63">
        <v>7.9052600000000001E-2</v>
      </c>
      <c r="H643" s="63">
        <v>46.38</v>
      </c>
      <c r="I643" s="63">
        <v>-6.5835000000000005E-2</v>
      </c>
      <c r="J643" s="63">
        <v>1.9765700000000001E-2</v>
      </c>
      <c r="K643" s="63">
        <v>7.9052600000000001E-2</v>
      </c>
      <c r="L643" s="63">
        <v>0.1383394</v>
      </c>
      <c r="M643" s="63">
        <v>0.22394020000000001</v>
      </c>
      <c r="N643" s="63">
        <v>66823</v>
      </c>
      <c r="O643">
        <v>0.1130564</v>
      </c>
      <c r="P643" s="63">
        <v>1</v>
      </c>
      <c r="Q643" s="63">
        <v>1.2781749580960001E-2</v>
      </c>
      <c r="R643" s="63"/>
    </row>
    <row r="644" spans="1:18">
      <c r="A644" s="63" t="s">
        <v>61</v>
      </c>
      <c r="B644" s="63" t="s">
        <v>58</v>
      </c>
      <c r="C644" s="63" t="s">
        <v>46</v>
      </c>
      <c r="D644" s="63">
        <v>19</v>
      </c>
      <c r="E644" s="63">
        <v>2.1811120000000002</v>
      </c>
      <c r="F644" s="63">
        <v>2.1163439999999998</v>
      </c>
      <c r="G644" s="63">
        <v>-6.4768099999999995E-2</v>
      </c>
      <c r="H644" s="63">
        <v>44.06</v>
      </c>
      <c r="I644" s="63">
        <v>-0.2096557</v>
      </c>
      <c r="J644" s="63">
        <v>-0.1240549</v>
      </c>
      <c r="K644" s="63">
        <v>-6.4768099999999995E-2</v>
      </c>
      <c r="L644" s="63">
        <v>-5.4812000000000003E-3</v>
      </c>
      <c r="M644" s="63">
        <v>8.0119499999999996E-2</v>
      </c>
      <c r="N644" s="63">
        <v>66823</v>
      </c>
      <c r="O644">
        <v>0.1130564</v>
      </c>
      <c r="P644" s="63">
        <v>1</v>
      </c>
      <c r="Q644" s="63">
        <v>1.2781749580960001E-2</v>
      </c>
      <c r="R644" s="63"/>
    </row>
    <row r="645" spans="1:18">
      <c r="A645" s="63" t="s">
        <v>61</v>
      </c>
      <c r="B645" s="63" t="s">
        <v>58</v>
      </c>
      <c r="C645" s="63" t="s">
        <v>46</v>
      </c>
      <c r="D645" s="63">
        <v>20</v>
      </c>
      <c r="E645" s="63">
        <v>2.1614789999999999</v>
      </c>
      <c r="F645" s="63">
        <v>2.0463100000000001</v>
      </c>
      <c r="G645" s="63">
        <v>-0.1151683</v>
      </c>
      <c r="H645" s="63">
        <v>42.42</v>
      </c>
      <c r="I645" s="63">
        <v>-0.26005590000000001</v>
      </c>
      <c r="J645" s="63">
        <v>-0.1744552</v>
      </c>
      <c r="K645" s="63">
        <v>-0.1151683</v>
      </c>
      <c r="L645" s="63">
        <v>-5.5881500000000001E-2</v>
      </c>
      <c r="M645" s="63">
        <v>2.9719300000000001E-2</v>
      </c>
      <c r="N645" s="63">
        <v>66823</v>
      </c>
      <c r="O645">
        <v>0.1130564</v>
      </c>
      <c r="P645" s="63">
        <v>1</v>
      </c>
      <c r="Q645" s="63">
        <v>1.2781749580960001E-2</v>
      </c>
      <c r="R645" s="63"/>
    </row>
    <row r="646" spans="1:18">
      <c r="A646" s="63" t="s">
        <v>61</v>
      </c>
      <c r="B646" s="63" t="s">
        <v>58</v>
      </c>
      <c r="C646" s="63" t="s">
        <v>46</v>
      </c>
      <c r="D646" s="63">
        <v>21</v>
      </c>
      <c r="E646" s="63">
        <v>2.1126049999999998</v>
      </c>
      <c r="F646" s="63">
        <v>1.9647460000000001</v>
      </c>
      <c r="G646" s="63">
        <v>-0.14785860000000001</v>
      </c>
      <c r="H646" s="63">
        <v>40.799999999999997</v>
      </c>
      <c r="I646" s="63">
        <v>-0.29274620000000001</v>
      </c>
      <c r="J646" s="63">
        <v>-0.20714550000000001</v>
      </c>
      <c r="K646" s="63">
        <v>-0.14785860000000001</v>
      </c>
      <c r="L646" s="63">
        <v>-8.8571800000000006E-2</v>
      </c>
      <c r="M646" s="63">
        <v>-2.9710000000000001E-3</v>
      </c>
      <c r="N646" s="63">
        <v>66823</v>
      </c>
      <c r="O646">
        <v>0.1130564</v>
      </c>
      <c r="P646" s="63">
        <v>1</v>
      </c>
      <c r="Q646" s="63">
        <v>1.2781749580960001E-2</v>
      </c>
      <c r="R646" s="63"/>
    </row>
    <row r="647" spans="1:18">
      <c r="A647" s="63" t="s">
        <v>61</v>
      </c>
      <c r="B647" s="63" t="s">
        <v>58</v>
      </c>
      <c r="C647" s="63" t="s">
        <v>46</v>
      </c>
      <c r="D647" s="63">
        <v>22</v>
      </c>
      <c r="E647" s="63">
        <v>1.914804</v>
      </c>
      <c r="F647" s="63">
        <v>1.766518</v>
      </c>
      <c r="G647" s="63">
        <v>-0.14828649999999999</v>
      </c>
      <c r="H647" s="63">
        <v>39.58</v>
      </c>
      <c r="I647" s="63">
        <v>-0.29317409999999999</v>
      </c>
      <c r="J647" s="63">
        <v>-0.20757329999999999</v>
      </c>
      <c r="K647" s="63">
        <v>-0.14828649999999999</v>
      </c>
      <c r="L647" s="63">
        <v>-8.8999599999999998E-2</v>
      </c>
      <c r="M647" s="63">
        <v>-3.3988999999999998E-3</v>
      </c>
      <c r="N647" s="63">
        <v>66823</v>
      </c>
      <c r="O647">
        <v>0.1130564</v>
      </c>
      <c r="P647" s="63">
        <v>1</v>
      </c>
      <c r="Q647" s="63">
        <v>1.2781749580960001E-2</v>
      </c>
      <c r="R647" s="63"/>
    </row>
    <row r="648" spans="1:18">
      <c r="A648" s="63" t="s">
        <v>61</v>
      </c>
      <c r="B648" s="63" t="s">
        <v>58</v>
      </c>
      <c r="C648" s="63" t="s">
        <v>46</v>
      </c>
      <c r="D648" s="63">
        <v>23</v>
      </c>
      <c r="E648" s="63">
        <v>1.6483989999999999</v>
      </c>
      <c r="F648" s="63">
        <v>1.508221</v>
      </c>
      <c r="G648" s="63">
        <v>-0.14017840000000001</v>
      </c>
      <c r="H648" s="63">
        <v>38.58</v>
      </c>
      <c r="I648" s="63">
        <v>-0.28506599999999999</v>
      </c>
      <c r="J648" s="63">
        <v>-0.19946530000000001</v>
      </c>
      <c r="K648" s="63">
        <v>-0.14017840000000001</v>
      </c>
      <c r="L648" s="63">
        <v>-8.0891599999999994E-2</v>
      </c>
      <c r="M648" s="63">
        <v>4.7092000000000002E-3</v>
      </c>
      <c r="N648" s="63">
        <v>66823</v>
      </c>
      <c r="O648">
        <v>0.1130564</v>
      </c>
      <c r="P648" s="63">
        <v>1</v>
      </c>
      <c r="Q648" s="63">
        <v>1.2781749580960001E-2</v>
      </c>
      <c r="R648" s="63"/>
    </row>
    <row r="649" spans="1:18">
      <c r="A649" s="63" t="s">
        <v>61</v>
      </c>
      <c r="B649" s="63" t="s">
        <v>58</v>
      </c>
      <c r="C649" s="63" t="s">
        <v>46</v>
      </c>
      <c r="D649" s="63">
        <v>24</v>
      </c>
      <c r="E649" s="63">
        <v>1.332327</v>
      </c>
      <c r="F649" s="63">
        <v>1.1902349999999999</v>
      </c>
      <c r="G649" s="63">
        <v>-0.14209150000000001</v>
      </c>
      <c r="H649" s="63">
        <v>37.74</v>
      </c>
      <c r="I649" s="63">
        <v>-0.28697909999999999</v>
      </c>
      <c r="J649" s="63">
        <v>-0.20137830000000001</v>
      </c>
      <c r="K649" s="63">
        <v>-0.14209150000000001</v>
      </c>
      <c r="L649" s="63">
        <v>-8.2804699999999995E-2</v>
      </c>
      <c r="M649" s="63">
        <v>2.7961000000000001E-3</v>
      </c>
      <c r="N649" s="63">
        <v>66823</v>
      </c>
      <c r="O649">
        <v>0.1130564</v>
      </c>
      <c r="P649" s="63">
        <v>1</v>
      </c>
      <c r="Q649" s="63">
        <v>1.2781749580960001E-2</v>
      </c>
      <c r="R649" s="63"/>
    </row>
    <row r="650" spans="1:18">
      <c r="A650" s="63" t="s">
        <v>61</v>
      </c>
      <c r="B650" s="63" t="s">
        <v>58</v>
      </c>
      <c r="C650" s="63" t="s">
        <v>47</v>
      </c>
      <c r="D650" s="63">
        <v>1</v>
      </c>
      <c r="E650" s="63">
        <v>1.09344</v>
      </c>
      <c r="F650" s="63">
        <v>0.94853620000000005</v>
      </c>
      <c r="G650" s="63">
        <v>-0.1449037</v>
      </c>
      <c r="H650" s="63">
        <v>40.840000000000003</v>
      </c>
      <c r="I650" s="63">
        <v>-0.28979129999999997</v>
      </c>
      <c r="J650" s="63">
        <v>-0.2041906</v>
      </c>
      <c r="K650" s="63">
        <v>-0.1449037</v>
      </c>
      <c r="L650" s="63">
        <v>-8.5616899999999996E-2</v>
      </c>
      <c r="M650" s="63">
        <v>-1.6099999999999998E-5</v>
      </c>
      <c r="N650" s="63">
        <v>66823</v>
      </c>
      <c r="O650">
        <v>0.1130564</v>
      </c>
      <c r="P650" s="63">
        <v>2</v>
      </c>
      <c r="Q650" s="63">
        <v>1.2781749580960001E-2</v>
      </c>
      <c r="R650" s="63"/>
    </row>
    <row r="651" spans="1:18">
      <c r="A651" s="63" t="s">
        <v>61</v>
      </c>
      <c r="B651" s="63" t="s">
        <v>58</v>
      </c>
      <c r="C651" s="63" t="s">
        <v>47</v>
      </c>
      <c r="D651" s="63">
        <v>2</v>
      </c>
      <c r="E651" s="63">
        <v>1.025444</v>
      </c>
      <c r="F651" s="63">
        <v>0.86462839999999996</v>
      </c>
      <c r="G651" s="63">
        <v>-0.16081580000000001</v>
      </c>
      <c r="H651" s="63">
        <v>40.020000000000003</v>
      </c>
      <c r="I651" s="63">
        <v>-0.30570340000000001</v>
      </c>
      <c r="J651" s="63">
        <v>-0.22010260000000001</v>
      </c>
      <c r="K651" s="63">
        <v>-0.16081580000000001</v>
      </c>
      <c r="L651" s="63">
        <v>-0.10152890000000001</v>
      </c>
      <c r="M651" s="63">
        <v>-1.59282E-2</v>
      </c>
      <c r="N651" s="63">
        <v>66823</v>
      </c>
      <c r="O651">
        <v>0.1130564</v>
      </c>
      <c r="P651" s="63">
        <v>2</v>
      </c>
      <c r="Q651" s="63">
        <v>1.2781749580960001E-2</v>
      </c>
      <c r="R651" s="63"/>
    </row>
    <row r="652" spans="1:18">
      <c r="A652" s="63" t="s">
        <v>61</v>
      </c>
      <c r="B652" s="63" t="s">
        <v>58</v>
      </c>
      <c r="C652" s="63" t="s">
        <v>47</v>
      </c>
      <c r="D652" s="63">
        <v>3</v>
      </c>
      <c r="E652" s="63">
        <v>1.0219279999999999</v>
      </c>
      <c r="F652" s="63">
        <v>0.86553150000000001</v>
      </c>
      <c r="G652" s="63">
        <v>-0.15639639999999999</v>
      </c>
      <c r="H652" s="63">
        <v>39.4</v>
      </c>
      <c r="I652" s="63">
        <v>-0.301284</v>
      </c>
      <c r="J652" s="63">
        <v>-0.21568329999999999</v>
      </c>
      <c r="K652" s="63">
        <v>-0.15639639999999999</v>
      </c>
      <c r="L652" s="63">
        <v>-9.7109600000000004E-2</v>
      </c>
      <c r="M652" s="63">
        <v>-1.1508900000000001E-2</v>
      </c>
      <c r="N652" s="63">
        <v>66823</v>
      </c>
      <c r="O652">
        <v>0.1130564</v>
      </c>
      <c r="P652" s="63">
        <v>2</v>
      </c>
      <c r="Q652" s="63">
        <v>1.2781749580960001E-2</v>
      </c>
      <c r="R652" s="63"/>
    </row>
    <row r="653" spans="1:18">
      <c r="A653" s="63" t="s">
        <v>61</v>
      </c>
      <c r="B653" s="63" t="s">
        <v>58</v>
      </c>
      <c r="C653" s="63" t="s">
        <v>47</v>
      </c>
      <c r="D653" s="63">
        <v>4</v>
      </c>
      <c r="E653" s="63">
        <v>1.0477860000000001</v>
      </c>
      <c r="F653" s="63">
        <v>0.88993630000000001</v>
      </c>
      <c r="G653" s="63">
        <v>-0.1578502</v>
      </c>
      <c r="H653" s="63">
        <v>38.94</v>
      </c>
      <c r="I653" s="63">
        <v>-0.3027378</v>
      </c>
      <c r="J653" s="63">
        <v>-0.217137</v>
      </c>
      <c r="K653" s="63">
        <v>-0.1578502</v>
      </c>
      <c r="L653" s="63">
        <v>-9.8563399999999995E-2</v>
      </c>
      <c r="M653" s="63">
        <v>-1.2962599999999999E-2</v>
      </c>
      <c r="N653" s="63">
        <v>66823</v>
      </c>
      <c r="O653">
        <v>0.1130564</v>
      </c>
      <c r="P653" s="63">
        <v>2</v>
      </c>
      <c r="Q653" s="63">
        <v>1.2781749580960001E-2</v>
      </c>
      <c r="R653" s="63"/>
    </row>
    <row r="654" spans="1:18">
      <c r="A654" s="63" t="s">
        <v>61</v>
      </c>
      <c r="B654" s="63" t="s">
        <v>58</v>
      </c>
      <c r="C654" s="63" t="s">
        <v>47</v>
      </c>
      <c r="D654" s="63">
        <v>5</v>
      </c>
      <c r="E654" s="63">
        <v>1.090327</v>
      </c>
      <c r="F654" s="63">
        <v>0.93323440000000002</v>
      </c>
      <c r="G654" s="63">
        <v>-0.1570928</v>
      </c>
      <c r="H654" s="63">
        <v>38.64</v>
      </c>
      <c r="I654" s="63">
        <v>-0.30198029999999998</v>
      </c>
      <c r="J654" s="63">
        <v>-0.21637960000000001</v>
      </c>
      <c r="K654" s="63">
        <v>-0.1570928</v>
      </c>
      <c r="L654" s="63">
        <v>-9.7805900000000001E-2</v>
      </c>
      <c r="M654" s="63">
        <v>-1.2205199999999999E-2</v>
      </c>
      <c r="N654" s="63">
        <v>66823</v>
      </c>
      <c r="O654">
        <v>0.1130564</v>
      </c>
      <c r="P654" s="63">
        <v>2</v>
      </c>
      <c r="Q654" s="63">
        <v>1.2781749580960001E-2</v>
      </c>
      <c r="R654" s="63"/>
    </row>
    <row r="655" spans="1:18">
      <c r="A655" s="63" t="s">
        <v>61</v>
      </c>
      <c r="B655" s="63" t="s">
        <v>58</v>
      </c>
      <c r="C655" s="63" t="s">
        <v>47</v>
      </c>
      <c r="D655" s="63">
        <v>6</v>
      </c>
      <c r="E655" s="63">
        <v>1.2618020000000001</v>
      </c>
      <c r="F655" s="63">
        <v>1.026564</v>
      </c>
      <c r="G655" s="63">
        <v>-0.2352378</v>
      </c>
      <c r="H655" s="63">
        <v>39</v>
      </c>
      <c r="I655" s="63">
        <v>-0.3801254</v>
      </c>
      <c r="J655" s="63">
        <v>-0.29452469999999997</v>
      </c>
      <c r="K655" s="63">
        <v>-0.2352378</v>
      </c>
      <c r="L655" s="63">
        <v>-0.175951</v>
      </c>
      <c r="M655" s="63">
        <v>-9.0350200000000006E-2</v>
      </c>
      <c r="N655" s="63">
        <v>66823</v>
      </c>
      <c r="O655">
        <v>0.1130564</v>
      </c>
      <c r="P655" s="63">
        <v>2</v>
      </c>
      <c r="Q655" s="63">
        <v>1.2781749580960001E-2</v>
      </c>
      <c r="R655" s="63"/>
    </row>
    <row r="656" spans="1:18">
      <c r="A656" s="63" t="s">
        <v>61</v>
      </c>
      <c r="B656" s="63" t="s">
        <v>58</v>
      </c>
      <c r="C656" s="63" t="s">
        <v>47</v>
      </c>
      <c r="D656" s="63">
        <v>7</v>
      </c>
      <c r="E656" s="63">
        <v>1.627281</v>
      </c>
      <c r="F656" s="63">
        <v>1.428104</v>
      </c>
      <c r="G656" s="63">
        <v>-0.19917679999999999</v>
      </c>
      <c r="H656" s="63">
        <v>39.26</v>
      </c>
      <c r="I656" s="63">
        <v>-0.34406439999999999</v>
      </c>
      <c r="J656" s="63">
        <v>-0.25846360000000002</v>
      </c>
      <c r="K656" s="63">
        <v>-0.19917679999999999</v>
      </c>
      <c r="L656" s="63">
        <v>-0.13988999999999999</v>
      </c>
      <c r="M656" s="63">
        <v>-5.4289200000000003E-2</v>
      </c>
      <c r="N656" s="63">
        <v>66823</v>
      </c>
      <c r="O656">
        <v>0.1130564</v>
      </c>
      <c r="P656" s="63">
        <v>2</v>
      </c>
      <c r="Q656" s="63">
        <v>1.2781749580960001E-2</v>
      </c>
      <c r="R656" s="63"/>
    </row>
    <row r="657" spans="1:18">
      <c r="A657" s="63" t="s">
        <v>61</v>
      </c>
      <c r="B657" s="63" t="s">
        <v>58</v>
      </c>
      <c r="C657" s="63" t="s">
        <v>47</v>
      </c>
      <c r="D657" s="63">
        <v>8</v>
      </c>
      <c r="E657" s="63">
        <v>1.847075</v>
      </c>
      <c r="F657" s="63">
        <v>1.763123</v>
      </c>
      <c r="G657" s="63">
        <v>-8.3951799999999993E-2</v>
      </c>
      <c r="H657" s="63">
        <v>40.479999999999997</v>
      </c>
      <c r="I657" s="63">
        <v>-0.2288394</v>
      </c>
      <c r="J657" s="63">
        <v>-0.1432387</v>
      </c>
      <c r="K657" s="63">
        <v>-8.3951799999999993E-2</v>
      </c>
      <c r="L657" s="63">
        <v>-2.4664999999999999E-2</v>
      </c>
      <c r="M657" s="63">
        <v>6.0935799999999998E-2</v>
      </c>
      <c r="N657" s="63">
        <v>66823</v>
      </c>
      <c r="O657">
        <v>0.1130564</v>
      </c>
      <c r="P657" s="63">
        <v>2</v>
      </c>
      <c r="Q657" s="63">
        <v>1.2781749580960001E-2</v>
      </c>
      <c r="R657" s="63"/>
    </row>
    <row r="658" spans="1:18">
      <c r="A658" s="63" t="s">
        <v>61</v>
      </c>
      <c r="B658" s="63" t="s">
        <v>58</v>
      </c>
      <c r="C658" s="63" t="s">
        <v>47</v>
      </c>
      <c r="D658" s="63">
        <v>9</v>
      </c>
      <c r="E658" s="63">
        <v>1.722953</v>
      </c>
      <c r="F658" s="63">
        <v>1.796286</v>
      </c>
      <c r="G658" s="63">
        <v>7.3333599999999999E-2</v>
      </c>
      <c r="H658" s="63">
        <v>42.72</v>
      </c>
      <c r="I658" s="63">
        <v>-7.1554000000000006E-2</v>
      </c>
      <c r="J658" s="63">
        <v>1.40468E-2</v>
      </c>
      <c r="K658" s="63">
        <v>7.3333599999999999E-2</v>
      </c>
      <c r="L658" s="63">
        <v>0.1326205</v>
      </c>
      <c r="M658" s="63">
        <v>0.2182212</v>
      </c>
      <c r="N658" s="63">
        <v>66823</v>
      </c>
      <c r="O658">
        <v>0.1130564</v>
      </c>
      <c r="P658" s="63">
        <v>2</v>
      </c>
      <c r="Q658" s="63">
        <v>1.2781749580960001E-2</v>
      </c>
      <c r="R658" s="63"/>
    </row>
    <row r="659" spans="1:18">
      <c r="A659" s="63" t="s">
        <v>61</v>
      </c>
      <c r="B659" s="63" t="s">
        <v>58</v>
      </c>
      <c r="C659" s="63" t="s">
        <v>47</v>
      </c>
      <c r="D659" s="63">
        <v>10</v>
      </c>
      <c r="E659" s="63">
        <v>1.6600950000000001</v>
      </c>
      <c r="F659" s="63">
        <v>1.7363390000000001</v>
      </c>
      <c r="G659" s="63">
        <v>7.6243900000000003E-2</v>
      </c>
      <c r="H659" s="63">
        <v>45.44</v>
      </c>
      <c r="I659" s="63">
        <v>-6.8643700000000002E-2</v>
      </c>
      <c r="J659" s="63">
        <v>1.6957E-2</v>
      </c>
      <c r="K659" s="63">
        <v>7.6243900000000003E-2</v>
      </c>
      <c r="L659" s="63">
        <v>0.1355307</v>
      </c>
      <c r="M659" s="63">
        <v>0.22113150000000001</v>
      </c>
      <c r="N659" s="63">
        <v>66823</v>
      </c>
      <c r="O659">
        <v>0.1130564</v>
      </c>
      <c r="P659" s="63">
        <v>2</v>
      </c>
      <c r="Q659" s="63">
        <v>1.2781749580960001E-2</v>
      </c>
      <c r="R659" s="63"/>
    </row>
    <row r="660" spans="1:18">
      <c r="A660" s="63" t="s">
        <v>61</v>
      </c>
      <c r="B660" s="63" t="s">
        <v>58</v>
      </c>
      <c r="C660" s="63" t="s">
        <v>47</v>
      </c>
      <c r="D660" s="63">
        <v>11</v>
      </c>
      <c r="E660" s="63">
        <v>1.5486</v>
      </c>
      <c r="F660" s="63">
        <v>1.703211</v>
      </c>
      <c r="G660" s="63">
        <v>0.15461030000000001</v>
      </c>
      <c r="H660" s="63">
        <v>47.12</v>
      </c>
      <c r="I660" s="63">
        <v>9.7227000000000008E-3</v>
      </c>
      <c r="J660" s="63">
        <v>9.5323400000000003E-2</v>
      </c>
      <c r="K660" s="63">
        <v>0.15461030000000001</v>
      </c>
      <c r="L660" s="63">
        <v>0.21389710000000001</v>
      </c>
      <c r="M660" s="63">
        <v>0.29949789999999998</v>
      </c>
      <c r="N660" s="63">
        <v>66823</v>
      </c>
      <c r="O660">
        <v>0.1130564</v>
      </c>
      <c r="P660" s="63">
        <v>2</v>
      </c>
      <c r="Q660" s="63">
        <v>1.2781749580960001E-2</v>
      </c>
      <c r="R660" s="63"/>
    </row>
    <row r="661" spans="1:18">
      <c r="A661" s="63" t="s">
        <v>61</v>
      </c>
      <c r="B661" s="63" t="s">
        <v>58</v>
      </c>
      <c r="C661" s="63" t="s">
        <v>47</v>
      </c>
      <c r="D661" s="63">
        <v>12</v>
      </c>
      <c r="E661" s="63">
        <v>1.485905</v>
      </c>
      <c r="F661" s="63">
        <v>1.6216660000000001</v>
      </c>
      <c r="G661" s="63">
        <v>0.13576160000000001</v>
      </c>
      <c r="H661" s="63">
        <v>48.24</v>
      </c>
      <c r="I661" s="63">
        <v>-9.1260000000000004E-3</v>
      </c>
      <c r="J661" s="63">
        <v>7.6474799999999996E-2</v>
      </c>
      <c r="K661" s="63">
        <v>0.13576160000000001</v>
      </c>
      <c r="L661" s="63">
        <v>0.19504850000000001</v>
      </c>
      <c r="M661" s="63">
        <v>0.28064919999999999</v>
      </c>
      <c r="N661" s="63">
        <v>66823</v>
      </c>
      <c r="O661">
        <v>0.1130564</v>
      </c>
      <c r="P661" s="63">
        <v>2</v>
      </c>
      <c r="Q661" s="63">
        <v>1.2781749580960001E-2</v>
      </c>
      <c r="R661" s="63"/>
    </row>
    <row r="662" spans="1:18">
      <c r="A662" s="63" t="s">
        <v>61</v>
      </c>
      <c r="B662" s="63" t="s">
        <v>58</v>
      </c>
      <c r="C662" s="63" t="s">
        <v>47</v>
      </c>
      <c r="D662" s="63">
        <v>13</v>
      </c>
      <c r="E662" s="63">
        <v>1.333299</v>
      </c>
      <c r="F662" s="63">
        <v>1.5844609999999999</v>
      </c>
      <c r="G662" s="63">
        <v>0.25116240000000001</v>
      </c>
      <c r="H662" s="63">
        <v>49.08</v>
      </c>
      <c r="I662" s="63">
        <v>0.1062748</v>
      </c>
      <c r="J662" s="63">
        <v>0.19187560000000001</v>
      </c>
      <c r="K662" s="63">
        <v>0.25116240000000001</v>
      </c>
      <c r="L662" s="63">
        <v>0.31044919999999998</v>
      </c>
      <c r="M662" s="63">
        <v>0.39605000000000001</v>
      </c>
      <c r="N662" s="63">
        <v>66823</v>
      </c>
      <c r="O662">
        <v>0.1130564</v>
      </c>
      <c r="P662" s="63">
        <v>2</v>
      </c>
      <c r="Q662" s="63">
        <v>1.2781749580960001E-2</v>
      </c>
      <c r="R662" s="63"/>
    </row>
    <row r="663" spans="1:18">
      <c r="A663" s="63" t="s">
        <v>61</v>
      </c>
      <c r="B663" s="63" t="s">
        <v>58</v>
      </c>
      <c r="C663" s="63" t="s">
        <v>47</v>
      </c>
      <c r="D663" s="63">
        <v>14</v>
      </c>
      <c r="E663" s="63">
        <v>1.2080869999999999</v>
      </c>
      <c r="F663" s="63">
        <v>1.4977819999999999</v>
      </c>
      <c r="G663" s="63">
        <v>0.2896956</v>
      </c>
      <c r="H663" s="63">
        <v>50</v>
      </c>
      <c r="I663" s="63">
        <v>0.14480799999999999</v>
      </c>
      <c r="J663" s="63">
        <v>0.2304088</v>
      </c>
      <c r="K663" s="63">
        <v>0.2896956</v>
      </c>
      <c r="L663" s="63">
        <v>0.34898249999999997</v>
      </c>
      <c r="M663" s="63">
        <v>0.4345832</v>
      </c>
      <c r="N663" s="63">
        <v>66823</v>
      </c>
      <c r="O663">
        <v>0.1130564</v>
      </c>
      <c r="P663" s="63">
        <v>2</v>
      </c>
      <c r="Q663" s="63">
        <v>1.2781749580960001E-2</v>
      </c>
      <c r="R663" s="63"/>
    </row>
    <row r="664" spans="1:18">
      <c r="A664" s="63" t="s">
        <v>61</v>
      </c>
      <c r="B664" s="63" t="s">
        <v>58</v>
      </c>
      <c r="C664" s="63" t="s">
        <v>47</v>
      </c>
      <c r="D664" s="63">
        <v>15</v>
      </c>
      <c r="E664" s="63">
        <v>1.1731499999999999</v>
      </c>
      <c r="F664" s="63">
        <v>1.4282600000000001</v>
      </c>
      <c r="G664" s="63">
        <v>0.25511</v>
      </c>
      <c r="H664" s="63">
        <v>50.24</v>
      </c>
      <c r="I664" s="63">
        <v>0.1102224</v>
      </c>
      <c r="J664" s="63">
        <v>0.1958232</v>
      </c>
      <c r="K664" s="63">
        <v>0.25511</v>
      </c>
      <c r="L664" s="63">
        <v>0.31439689999999998</v>
      </c>
      <c r="M664" s="63">
        <v>0.39999760000000001</v>
      </c>
      <c r="N664" s="63">
        <v>66823</v>
      </c>
      <c r="O664">
        <v>0.1130564</v>
      </c>
      <c r="P664" s="63">
        <v>2</v>
      </c>
      <c r="Q664" s="63">
        <v>1.2781749580960001E-2</v>
      </c>
      <c r="R664" s="63"/>
    </row>
    <row r="665" spans="1:18">
      <c r="A665" s="63" t="s">
        <v>61</v>
      </c>
      <c r="B665" s="63" t="s">
        <v>58</v>
      </c>
      <c r="C665" s="63" t="s">
        <v>47</v>
      </c>
      <c r="D665" s="63">
        <v>16</v>
      </c>
      <c r="E665" s="63">
        <v>1.2157439999999999</v>
      </c>
      <c r="F665" s="63">
        <v>1.4332579999999999</v>
      </c>
      <c r="G665" s="63">
        <v>0.21751329999999999</v>
      </c>
      <c r="H665" s="63">
        <v>49.9</v>
      </c>
      <c r="I665" s="63">
        <v>7.2625700000000001E-2</v>
      </c>
      <c r="J665" s="63">
        <v>0.15822649999999999</v>
      </c>
      <c r="K665" s="63">
        <v>0.21751329999999999</v>
      </c>
      <c r="L665" s="63">
        <v>0.2768002</v>
      </c>
      <c r="M665" s="63">
        <v>0.36240090000000003</v>
      </c>
      <c r="N665" s="63">
        <v>66823</v>
      </c>
      <c r="O665">
        <v>0.1130564</v>
      </c>
      <c r="P665" s="63">
        <v>2</v>
      </c>
      <c r="Q665" s="63">
        <v>1.2781749580960001E-2</v>
      </c>
      <c r="R665" s="63"/>
    </row>
    <row r="666" spans="1:18">
      <c r="A666" s="63" t="s">
        <v>61</v>
      </c>
      <c r="B666" s="63" t="s">
        <v>58</v>
      </c>
      <c r="C666" s="63" t="s">
        <v>47</v>
      </c>
      <c r="D666" s="63">
        <v>17</v>
      </c>
      <c r="E666" s="63">
        <v>1.3430660000000001</v>
      </c>
      <c r="F666" s="63">
        <v>1.528883</v>
      </c>
      <c r="G666" s="63">
        <v>0.18581739999999999</v>
      </c>
      <c r="H666" s="63">
        <v>49.08</v>
      </c>
      <c r="I666" s="63">
        <v>4.0929800000000002E-2</v>
      </c>
      <c r="J666" s="63">
        <v>0.12653049999999999</v>
      </c>
      <c r="K666" s="63">
        <v>0.18581739999999999</v>
      </c>
      <c r="L666" s="63">
        <v>0.24510419999999999</v>
      </c>
      <c r="M666" s="63">
        <v>0.33070500000000003</v>
      </c>
      <c r="N666" s="63">
        <v>66823</v>
      </c>
      <c r="O666">
        <v>0.1130564</v>
      </c>
      <c r="P666" s="63">
        <v>2</v>
      </c>
      <c r="Q666" s="63">
        <v>1.2781749580960001E-2</v>
      </c>
      <c r="R666" s="63"/>
    </row>
    <row r="667" spans="1:18">
      <c r="A667" s="63" t="s">
        <v>61</v>
      </c>
      <c r="B667" s="63" t="s">
        <v>58</v>
      </c>
      <c r="C667" s="63" t="s">
        <v>47</v>
      </c>
      <c r="D667" s="63">
        <v>18</v>
      </c>
      <c r="E667" s="63">
        <v>1.743179</v>
      </c>
      <c r="F667" s="63">
        <v>1.8222309999999999</v>
      </c>
      <c r="G667" s="63">
        <v>7.9052600000000001E-2</v>
      </c>
      <c r="H667" s="63">
        <v>48</v>
      </c>
      <c r="I667" s="63">
        <v>-6.5835000000000005E-2</v>
      </c>
      <c r="J667" s="63">
        <v>1.9765700000000001E-2</v>
      </c>
      <c r="K667" s="63">
        <v>7.9052600000000001E-2</v>
      </c>
      <c r="L667" s="63">
        <v>0.1383394</v>
      </c>
      <c r="M667" s="63">
        <v>0.22394020000000001</v>
      </c>
      <c r="N667" s="63">
        <v>66823</v>
      </c>
      <c r="O667">
        <v>0.1130564</v>
      </c>
      <c r="P667" s="63">
        <v>2</v>
      </c>
      <c r="Q667" s="63">
        <v>1.2781749580960001E-2</v>
      </c>
      <c r="R667" s="63"/>
    </row>
    <row r="668" spans="1:18">
      <c r="A668" s="63" t="s">
        <v>61</v>
      </c>
      <c r="B668" s="63" t="s">
        <v>58</v>
      </c>
      <c r="C668" s="63" t="s">
        <v>47</v>
      </c>
      <c r="D668" s="63">
        <v>19</v>
      </c>
      <c r="E668" s="63">
        <v>2.008645</v>
      </c>
      <c r="F668" s="63">
        <v>1.9438770000000001</v>
      </c>
      <c r="G668" s="63">
        <v>-6.4768199999999998E-2</v>
      </c>
      <c r="H668" s="63">
        <v>47.18</v>
      </c>
      <c r="I668" s="63">
        <v>-0.2096558</v>
      </c>
      <c r="J668" s="63">
        <v>-0.124055</v>
      </c>
      <c r="K668" s="63">
        <v>-6.4768199999999998E-2</v>
      </c>
      <c r="L668" s="63">
        <v>-5.4814E-3</v>
      </c>
      <c r="M668" s="63">
        <v>8.0119399999999993E-2</v>
      </c>
      <c r="N668" s="63">
        <v>66823</v>
      </c>
      <c r="O668">
        <v>0.1130564</v>
      </c>
      <c r="P668" s="63">
        <v>2</v>
      </c>
      <c r="Q668" s="63">
        <v>1.2781749580960001E-2</v>
      </c>
      <c r="R668" s="63"/>
    </row>
    <row r="669" spans="1:18">
      <c r="A669" s="63" t="s">
        <v>61</v>
      </c>
      <c r="B669" s="63" t="s">
        <v>58</v>
      </c>
      <c r="C669" s="63" t="s">
        <v>47</v>
      </c>
      <c r="D669" s="63">
        <v>20</v>
      </c>
      <c r="E669" s="63">
        <v>2.0218120000000002</v>
      </c>
      <c r="F669" s="63">
        <v>1.906644</v>
      </c>
      <c r="G669" s="63">
        <v>-0.1151681</v>
      </c>
      <c r="H669" s="63">
        <v>46.88</v>
      </c>
      <c r="I669" s="63">
        <v>-0.2600557</v>
      </c>
      <c r="J669" s="63">
        <v>-0.1744549</v>
      </c>
      <c r="K669" s="63">
        <v>-0.1151681</v>
      </c>
      <c r="L669" s="63">
        <v>-5.5881300000000002E-2</v>
      </c>
      <c r="M669" s="63">
        <v>2.9719499999999999E-2</v>
      </c>
      <c r="N669" s="63">
        <v>66823</v>
      </c>
      <c r="O669">
        <v>0.1130564</v>
      </c>
      <c r="P669" s="63">
        <v>2</v>
      </c>
      <c r="Q669" s="63">
        <v>1.2781749580960001E-2</v>
      </c>
      <c r="R669" s="63"/>
    </row>
    <row r="670" spans="1:18">
      <c r="A670" s="63" t="s">
        <v>61</v>
      </c>
      <c r="B670" s="63" t="s">
        <v>58</v>
      </c>
      <c r="C670" s="63" t="s">
        <v>47</v>
      </c>
      <c r="D670" s="63">
        <v>21</v>
      </c>
      <c r="E670" s="63">
        <v>1.9954499999999999</v>
      </c>
      <c r="F670" s="63">
        <v>1.8475919999999999</v>
      </c>
      <c r="G670" s="63">
        <v>-0.14785860000000001</v>
      </c>
      <c r="H670" s="63">
        <v>46.78</v>
      </c>
      <c r="I670" s="63">
        <v>-0.29274620000000001</v>
      </c>
      <c r="J670" s="63">
        <v>-0.20714550000000001</v>
      </c>
      <c r="K670" s="63">
        <v>-0.14785860000000001</v>
      </c>
      <c r="L670" s="63">
        <v>-8.8571800000000006E-2</v>
      </c>
      <c r="M670" s="63">
        <v>-2.9710000000000001E-3</v>
      </c>
      <c r="N670" s="63">
        <v>66823</v>
      </c>
      <c r="O670">
        <v>0.1130564</v>
      </c>
      <c r="P670" s="63">
        <v>2</v>
      </c>
      <c r="Q670" s="63">
        <v>1.2781749580960001E-2</v>
      </c>
      <c r="R670" s="63"/>
    </row>
    <row r="671" spans="1:18">
      <c r="A671" s="63" t="s">
        <v>61</v>
      </c>
      <c r="B671" s="63" t="s">
        <v>58</v>
      </c>
      <c r="C671" s="63" t="s">
        <v>47</v>
      </c>
      <c r="D671" s="63">
        <v>22</v>
      </c>
      <c r="E671" s="63">
        <v>1.8180860000000001</v>
      </c>
      <c r="F671" s="63">
        <v>1.669799</v>
      </c>
      <c r="G671" s="63">
        <v>-0.14828649999999999</v>
      </c>
      <c r="H671" s="63">
        <v>46.5</v>
      </c>
      <c r="I671" s="63">
        <v>-0.29317409999999999</v>
      </c>
      <c r="J671" s="63">
        <v>-0.20757329999999999</v>
      </c>
      <c r="K671" s="63">
        <v>-0.14828649999999999</v>
      </c>
      <c r="L671" s="63">
        <v>-8.8999599999999998E-2</v>
      </c>
      <c r="M671" s="63">
        <v>-3.3988999999999998E-3</v>
      </c>
      <c r="N671" s="63">
        <v>66823</v>
      </c>
      <c r="O671">
        <v>0.1130564</v>
      </c>
      <c r="P671" s="63">
        <v>2</v>
      </c>
      <c r="Q671" s="63">
        <v>1.2781749580960001E-2</v>
      </c>
      <c r="R671" s="63"/>
    </row>
    <row r="672" spans="1:18">
      <c r="A672" s="63" t="s">
        <v>61</v>
      </c>
      <c r="B672" s="63" t="s">
        <v>58</v>
      </c>
      <c r="C672" s="63" t="s">
        <v>47</v>
      </c>
      <c r="D672" s="63">
        <v>23</v>
      </c>
      <c r="E672" s="63">
        <v>1.5702860000000001</v>
      </c>
      <c r="F672" s="63">
        <v>1.4301079999999999</v>
      </c>
      <c r="G672" s="63">
        <v>-0.14017830000000001</v>
      </c>
      <c r="H672" s="63">
        <v>46</v>
      </c>
      <c r="I672" s="63">
        <v>-0.28506589999999998</v>
      </c>
      <c r="J672" s="63">
        <v>-0.19946520000000001</v>
      </c>
      <c r="K672" s="63">
        <v>-0.14017830000000001</v>
      </c>
      <c r="L672" s="63">
        <v>-8.0891500000000005E-2</v>
      </c>
      <c r="M672" s="63">
        <v>4.7092999999999996E-3</v>
      </c>
      <c r="N672" s="63">
        <v>66823</v>
      </c>
      <c r="O672">
        <v>0.1130564</v>
      </c>
      <c r="P672" s="63">
        <v>2</v>
      </c>
      <c r="Q672" s="63">
        <v>1.2781749580960001E-2</v>
      </c>
      <c r="R672" s="63"/>
    </row>
    <row r="673" spans="1:18">
      <c r="A673" s="63" t="s">
        <v>61</v>
      </c>
      <c r="B673" s="63" t="s">
        <v>58</v>
      </c>
      <c r="C673" s="63" t="s">
        <v>47</v>
      </c>
      <c r="D673" s="63">
        <v>24</v>
      </c>
      <c r="E673" s="63">
        <v>1.286429</v>
      </c>
      <c r="F673" s="63">
        <v>1.1443380000000001</v>
      </c>
      <c r="G673" s="63">
        <v>-0.14209160000000001</v>
      </c>
      <c r="H673" s="63">
        <v>45.52</v>
      </c>
      <c r="I673" s="63">
        <v>-0.28697919999999999</v>
      </c>
      <c r="J673" s="63">
        <v>-0.20137849999999999</v>
      </c>
      <c r="K673" s="63">
        <v>-0.14209160000000001</v>
      </c>
      <c r="L673" s="63">
        <v>-8.2804799999999998E-2</v>
      </c>
      <c r="M673" s="63">
        <v>2.7959999999999999E-3</v>
      </c>
      <c r="N673" s="63">
        <v>66823</v>
      </c>
      <c r="O673">
        <v>0.1130564</v>
      </c>
      <c r="P673" s="63">
        <v>2</v>
      </c>
      <c r="Q673" s="63">
        <v>1.2781749580960001E-2</v>
      </c>
      <c r="R673" s="63"/>
    </row>
    <row r="674" spans="1:18">
      <c r="A674" s="63" t="s">
        <v>61</v>
      </c>
      <c r="B674" s="63" t="s">
        <v>58</v>
      </c>
      <c r="C674" s="63" t="s">
        <v>48</v>
      </c>
      <c r="D674" s="63">
        <v>1</v>
      </c>
      <c r="E674" s="63">
        <v>0.96756790000000004</v>
      </c>
      <c r="F674" s="63">
        <v>0.82266419999999996</v>
      </c>
      <c r="G674" s="63">
        <v>-0.1449037</v>
      </c>
      <c r="H674" s="63">
        <v>47.32</v>
      </c>
      <c r="I674" s="63">
        <v>-0.28979129999999997</v>
      </c>
      <c r="J674" s="63">
        <v>-0.2041906</v>
      </c>
      <c r="K674" s="63">
        <v>-0.1449037</v>
      </c>
      <c r="L674" s="63">
        <v>-8.5616899999999996E-2</v>
      </c>
      <c r="M674" s="63">
        <v>-1.6099999999999998E-5</v>
      </c>
      <c r="N674" s="63">
        <v>66823</v>
      </c>
      <c r="O674">
        <v>0.1130564</v>
      </c>
      <c r="P674" s="63">
        <v>3</v>
      </c>
      <c r="Q674" s="63">
        <v>1.2781749580960001E-2</v>
      </c>
      <c r="R674" s="63"/>
    </row>
    <row r="675" spans="1:18">
      <c r="A675" s="63" t="s">
        <v>61</v>
      </c>
      <c r="B675" s="63" t="s">
        <v>58</v>
      </c>
      <c r="C675" s="63" t="s">
        <v>48</v>
      </c>
      <c r="D675" s="63">
        <v>2</v>
      </c>
      <c r="E675" s="63">
        <v>0.90015259999999997</v>
      </c>
      <c r="F675" s="63">
        <v>0.73933680000000002</v>
      </c>
      <c r="G675" s="63">
        <v>-0.16081580000000001</v>
      </c>
      <c r="H675" s="63">
        <v>46.2</v>
      </c>
      <c r="I675" s="63">
        <v>-0.30570340000000001</v>
      </c>
      <c r="J675" s="63">
        <v>-0.22010260000000001</v>
      </c>
      <c r="K675" s="63">
        <v>-0.16081580000000001</v>
      </c>
      <c r="L675" s="63">
        <v>-0.10152890000000001</v>
      </c>
      <c r="M675" s="63">
        <v>-1.59282E-2</v>
      </c>
      <c r="N675" s="63">
        <v>66823</v>
      </c>
      <c r="O675">
        <v>0.1130564</v>
      </c>
      <c r="P675" s="63">
        <v>3</v>
      </c>
      <c r="Q675" s="63">
        <v>1.2781749580960001E-2</v>
      </c>
      <c r="R675" s="63"/>
    </row>
    <row r="676" spans="1:18">
      <c r="A676" s="63" t="s">
        <v>61</v>
      </c>
      <c r="B676" s="63" t="s">
        <v>58</v>
      </c>
      <c r="C676" s="63" t="s">
        <v>48</v>
      </c>
      <c r="D676" s="63">
        <v>3</v>
      </c>
      <c r="E676" s="63">
        <v>0.89411779999999996</v>
      </c>
      <c r="F676" s="63">
        <v>0.73772139999999997</v>
      </c>
      <c r="G676" s="63">
        <v>-0.15639639999999999</v>
      </c>
      <c r="H676" s="63">
        <v>45.32</v>
      </c>
      <c r="I676" s="63">
        <v>-0.301284</v>
      </c>
      <c r="J676" s="63">
        <v>-0.21568329999999999</v>
      </c>
      <c r="K676" s="63">
        <v>-0.15639639999999999</v>
      </c>
      <c r="L676" s="63">
        <v>-9.7109600000000004E-2</v>
      </c>
      <c r="M676" s="63">
        <v>-1.1508900000000001E-2</v>
      </c>
      <c r="N676" s="63">
        <v>66823</v>
      </c>
      <c r="O676">
        <v>0.1130564</v>
      </c>
      <c r="P676" s="63">
        <v>3</v>
      </c>
      <c r="Q676" s="63">
        <v>1.2781749580960001E-2</v>
      </c>
      <c r="R676" s="63"/>
    </row>
    <row r="677" spans="1:18">
      <c r="A677" s="63" t="s">
        <v>61</v>
      </c>
      <c r="B677" s="63" t="s">
        <v>58</v>
      </c>
      <c r="C677" s="63" t="s">
        <v>48</v>
      </c>
      <c r="D677" s="63">
        <v>4</v>
      </c>
      <c r="E677" s="63">
        <v>0.92921549999999997</v>
      </c>
      <c r="F677" s="63">
        <v>0.77136519999999997</v>
      </c>
      <c r="G677" s="63">
        <v>-0.1578503</v>
      </c>
      <c r="H677" s="63">
        <v>44.58</v>
      </c>
      <c r="I677" s="63">
        <v>-0.3027379</v>
      </c>
      <c r="J677" s="63">
        <v>-0.2171371</v>
      </c>
      <c r="K677" s="63">
        <v>-0.1578503</v>
      </c>
      <c r="L677" s="63">
        <v>-9.8563399999999995E-2</v>
      </c>
      <c r="M677" s="63">
        <v>-1.2962700000000001E-2</v>
      </c>
      <c r="N677" s="63">
        <v>66823</v>
      </c>
      <c r="O677">
        <v>0.1130564</v>
      </c>
      <c r="P677" s="63">
        <v>3</v>
      </c>
      <c r="Q677" s="63">
        <v>1.2781749580960001E-2</v>
      </c>
      <c r="R677" s="63"/>
    </row>
    <row r="678" spans="1:18">
      <c r="A678" s="63" t="s">
        <v>61</v>
      </c>
      <c r="B678" s="63" t="s">
        <v>58</v>
      </c>
      <c r="C678" s="63" t="s">
        <v>48</v>
      </c>
      <c r="D678" s="63">
        <v>5</v>
      </c>
      <c r="E678" s="63">
        <v>0.97251770000000004</v>
      </c>
      <c r="F678" s="63">
        <v>0.81542490000000001</v>
      </c>
      <c r="G678" s="63">
        <v>-0.1570928</v>
      </c>
      <c r="H678" s="63">
        <v>43.56</v>
      </c>
      <c r="I678" s="63">
        <v>-0.30198029999999998</v>
      </c>
      <c r="J678" s="63">
        <v>-0.21637960000000001</v>
      </c>
      <c r="K678" s="63">
        <v>-0.1570928</v>
      </c>
      <c r="L678" s="63">
        <v>-9.7805900000000001E-2</v>
      </c>
      <c r="M678" s="63">
        <v>-1.2205199999999999E-2</v>
      </c>
      <c r="N678" s="63">
        <v>66823</v>
      </c>
      <c r="O678">
        <v>0.1130564</v>
      </c>
      <c r="P678" s="63">
        <v>3</v>
      </c>
      <c r="Q678" s="63">
        <v>1.2781749580960001E-2</v>
      </c>
      <c r="R678" s="63"/>
    </row>
    <row r="679" spans="1:18">
      <c r="A679" s="63" t="s">
        <v>61</v>
      </c>
      <c r="B679" s="63" t="s">
        <v>58</v>
      </c>
      <c r="C679" s="63" t="s">
        <v>48</v>
      </c>
      <c r="D679" s="63">
        <v>6</v>
      </c>
      <c r="E679" s="63">
        <v>1.1446270000000001</v>
      </c>
      <c r="F679" s="63">
        <v>0.90938920000000001</v>
      </c>
      <c r="G679" s="63">
        <v>-0.2352378</v>
      </c>
      <c r="H679" s="63">
        <v>42.86</v>
      </c>
      <c r="I679" s="63">
        <v>-0.3801254</v>
      </c>
      <c r="J679" s="63">
        <v>-0.29452460000000003</v>
      </c>
      <c r="K679" s="63">
        <v>-0.2352378</v>
      </c>
      <c r="L679" s="63">
        <v>-0.17595089999999999</v>
      </c>
      <c r="M679" s="63">
        <v>-9.0350200000000006E-2</v>
      </c>
      <c r="N679" s="63">
        <v>66823</v>
      </c>
      <c r="O679">
        <v>0.1130564</v>
      </c>
      <c r="P679" s="63">
        <v>3</v>
      </c>
      <c r="Q679" s="63">
        <v>1.2781749580960001E-2</v>
      </c>
      <c r="R679" s="63"/>
    </row>
    <row r="680" spans="1:18">
      <c r="A680" s="63" t="s">
        <v>61</v>
      </c>
      <c r="B680" s="63" t="s">
        <v>58</v>
      </c>
      <c r="C680" s="63" t="s">
        <v>48</v>
      </c>
      <c r="D680" s="63">
        <v>7</v>
      </c>
      <c r="E680" s="63">
        <v>1.5110209999999999</v>
      </c>
      <c r="F680" s="63">
        <v>1.311844</v>
      </c>
      <c r="G680" s="63">
        <v>-0.19917679999999999</v>
      </c>
      <c r="H680" s="63">
        <v>42.44</v>
      </c>
      <c r="I680" s="63">
        <v>-0.34406439999999999</v>
      </c>
      <c r="J680" s="63">
        <v>-0.25846360000000002</v>
      </c>
      <c r="K680" s="63">
        <v>-0.19917679999999999</v>
      </c>
      <c r="L680" s="63">
        <v>-0.13988999999999999</v>
      </c>
      <c r="M680" s="63">
        <v>-5.4289200000000003E-2</v>
      </c>
      <c r="N680" s="63">
        <v>66823</v>
      </c>
      <c r="O680">
        <v>0.1130564</v>
      </c>
      <c r="P680" s="63">
        <v>3</v>
      </c>
      <c r="Q680" s="63">
        <v>1.2781749580960001E-2</v>
      </c>
      <c r="R680" s="63"/>
    </row>
    <row r="681" spans="1:18">
      <c r="A681" s="63" t="s">
        <v>61</v>
      </c>
      <c r="B681" s="63" t="s">
        <v>58</v>
      </c>
      <c r="C681" s="63" t="s">
        <v>48</v>
      </c>
      <c r="D681" s="63">
        <v>8</v>
      </c>
      <c r="E681" s="63">
        <v>1.7276739999999999</v>
      </c>
      <c r="F681" s="63">
        <v>1.6437219999999999</v>
      </c>
      <c r="G681" s="63">
        <v>-8.3951700000000004E-2</v>
      </c>
      <c r="H681" s="63">
        <v>45.5</v>
      </c>
      <c r="I681" s="63">
        <v>-0.2288393</v>
      </c>
      <c r="J681" s="63">
        <v>-0.14323849999999999</v>
      </c>
      <c r="K681" s="63">
        <v>-8.3951700000000004E-2</v>
      </c>
      <c r="L681" s="63">
        <v>-2.46649E-2</v>
      </c>
      <c r="M681" s="63">
        <v>6.0935900000000001E-2</v>
      </c>
      <c r="N681" s="63">
        <v>66823</v>
      </c>
      <c r="O681">
        <v>0.1130564</v>
      </c>
      <c r="P681" s="63">
        <v>3</v>
      </c>
      <c r="Q681" s="63">
        <v>1.2781749580960001E-2</v>
      </c>
      <c r="R681" s="63"/>
    </row>
    <row r="682" spans="1:18">
      <c r="A682" s="63" t="s">
        <v>61</v>
      </c>
      <c r="B682" s="63" t="s">
        <v>58</v>
      </c>
      <c r="C682" s="63" t="s">
        <v>48</v>
      </c>
      <c r="D682" s="63">
        <v>9</v>
      </c>
      <c r="E682" s="63">
        <v>1.5814490000000001</v>
      </c>
      <c r="F682" s="63">
        <v>1.654782</v>
      </c>
      <c r="G682" s="63">
        <v>7.3333599999999999E-2</v>
      </c>
      <c r="H682" s="63">
        <v>47.52</v>
      </c>
      <c r="I682" s="63">
        <v>-7.1554000000000006E-2</v>
      </c>
      <c r="J682" s="63">
        <v>1.40468E-2</v>
      </c>
      <c r="K682" s="63">
        <v>7.3333599999999999E-2</v>
      </c>
      <c r="L682" s="63">
        <v>0.1326205</v>
      </c>
      <c r="M682" s="63">
        <v>0.2182212</v>
      </c>
      <c r="N682" s="63">
        <v>66823</v>
      </c>
      <c r="O682">
        <v>0.1130564</v>
      </c>
      <c r="P682" s="63">
        <v>3</v>
      </c>
      <c r="Q682" s="63">
        <v>1.2781749580960001E-2</v>
      </c>
      <c r="R682" s="63"/>
    </row>
    <row r="683" spans="1:18">
      <c r="A683" s="63" t="s">
        <v>61</v>
      </c>
      <c r="B683" s="63" t="s">
        <v>58</v>
      </c>
      <c r="C683" s="63" t="s">
        <v>48</v>
      </c>
      <c r="D683" s="63">
        <v>10</v>
      </c>
      <c r="E683" s="63">
        <v>1.5022930000000001</v>
      </c>
      <c r="F683" s="63">
        <v>1.5785370000000001</v>
      </c>
      <c r="G683" s="63">
        <v>7.62438E-2</v>
      </c>
      <c r="H683" s="63">
        <v>48.96</v>
      </c>
      <c r="I683" s="63">
        <v>-6.8643800000000005E-2</v>
      </c>
      <c r="J683" s="63">
        <v>1.69569E-2</v>
      </c>
      <c r="K683" s="63">
        <v>7.62438E-2</v>
      </c>
      <c r="L683" s="63">
        <v>0.1355306</v>
      </c>
      <c r="M683" s="63">
        <v>0.22113140000000001</v>
      </c>
      <c r="N683" s="63">
        <v>66823</v>
      </c>
      <c r="O683">
        <v>0.1130564</v>
      </c>
      <c r="P683" s="63">
        <v>3</v>
      </c>
      <c r="Q683" s="63">
        <v>1.2781749580960001E-2</v>
      </c>
      <c r="R683" s="63"/>
    </row>
    <row r="684" spans="1:18">
      <c r="A684" s="63" t="s">
        <v>61</v>
      </c>
      <c r="B684" s="63" t="s">
        <v>58</v>
      </c>
      <c r="C684" s="63" t="s">
        <v>48</v>
      </c>
      <c r="D684" s="63">
        <v>11</v>
      </c>
      <c r="E684" s="63">
        <v>1.3797200000000001</v>
      </c>
      <c r="F684" s="63">
        <v>1.53433</v>
      </c>
      <c r="G684" s="63">
        <v>0.15461030000000001</v>
      </c>
      <c r="H684" s="63">
        <v>50.94</v>
      </c>
      <c r="I684" s="63">
        <v>9.7227000000000008E-3</v>
      </c>
      <c r="J684" s="63">
        <v>9.5323400000000003E-2</v>
      </c>
      <c r="K684" s="63">
        <v>0.15461030000000001</v>
      </c>
      <c r="L684" s="63">
        <v>0.21389710000000001</v>
      </c>
      <c r="M684" s="63">
        <v>0.29949789999999998</v>
      </c>
      <c r="N684" s="63">
        <v>66823</v>
      </c>
      <c r="O684">
        <v>0.1130564</v>
      </c>
      <c r="P684" s="63">
        <v>3</v>
      </c>
      <c r="Q684" s="63">
        <v>1.2781749580960001E-2</v>
      </c>
      <c r="R684" s="63"/>
    </row>
    <row r="685" spans="1:18">
      <c r="A685" s="63" t="s">
        <v>61</v>
      </c>
      <c r="B685" s="63" t="s">
        <v>58</v>
      </c>
      <c r="C685" s="63" t="s">
        <v>48</v>
      </c>
      <c r="D685" s="63">
        <v>12</v>
      </c>
      <c r="E685" s="63">
        <v>1.303226</v>
      </c>
      <c r="F685" s="63">
        <v>1.4389879999999999</v>
      </c>
      <c r="G685" s="63">
        <v>0.13576160000000001</v>
      </c>
      <c r="H685" s="63">
        <v>52.48</v>
      </c>
      <c r="I685" s="63">
        <v>-9.1260000000000004E-3</v>
      </c>
      <c r="J685" s="63">
        <v>7.6474799999999996E-2</v>
      </c>
      <c r="K685" s="63">
        <v>0.13576160000000001</v>
      </c>
      <c r="L685" s="63">
        <v>0.19504850000000001</v>
      </c>
      <c r="M685" s="63">
        <v>0.28064919999999999</v>
      </c>
      <c r="N685" s="63">
        <v>66823</v>
      </c>
      <c r="O685">
        <v>0.1130564</v>
      </c>
      <c r="P685" s="63">
        <v>3</v>
      </c>
      <c r="Q685" s="63">
        <v>1.2781749580960001E-2</v>
      </c>
      <c r="R685" s="63"/>
    </row>
    <row r="686" spans="1:18">
      <c r="A686" s="63" t="s">
        <v>61</v>
      </c>
      <c r="B686" s="63" t="s">
        <v>58</v>
      </c>
      <c r="C686" s="63" t="s">
        <v>48</v>
      </c>
      <c r="D686" s="63">
        <v>13</v>
      </c>
      <c r="E686" s="63">
        <v>1.148239</v>
      </c>
      <c r="F686" s="63">
        <v>1.399402</v>
      </c>
      <c r="G686" s="63">
        <v>0.25116240000000001</v>
      </c>
      <c r="H686" s="63">
        <v>53.18</v>
      </c>
      <c r="I686" s="63">
        <v>0.1062748</v>
      </c>
      <c r="J686" s="63">
        <v>0.19187560000000001</v>
      </c>
      <c r="K686" s="63">
        <v>0.25116240000000001</v>
      </c>
      <c r="L686" s="63">
        <v>0.31044919999999998</v>
      </c>
      <c r="M686" s="63">
        <v>0.39605000000000001</v>
      </c>
      <c r="N686" s="63">
        <v>66823</v>
      </c>
      <c r="O686">
        <v>0.1130564</v>
      </c>
      <c r="P686" s="63">
        <v>3</v>
      </c>
      <c r="Q686" s="63">
        <v>1.2781749580960001E-2</v>
      </c>
      <c r="R686" s="63"/>
    </row>
    <row r="687" spans="1:18">
      <c r="A687" s="63" t="s">
        <v>61</v>
      </c>
      <c r="B687" s="63" t="s">
        <v>58</v>
      </c>
      <c r="C687" s="63" t="s">
        <v>48</v>
      </c>
      <c r="D687" s="63">
        <v>14</v>
      </c>
      <c r="E687" s="63">
        <v>1.0346979999999999</v>
      </c>
      <c r="F687" s="63">
        <v>1.3243940000000001</v>
      </c>
      <c r="G687" s="63">
        <v>0.2896956</v>
      </c>
      <c r="H687" s="63">
        <v>53.5</v>
      </c>
      <c r="I687" s="63">
        <v>0.14480799999999999</v>
      </c>
      <c r="J687" s="63">
        <v>0.2304088</v>
      </c>
      <c r="K687" s="63">
        <v>0.2896956</v>
      </c>
      <c r="L687" s="63">
        <v>0.34898249999999997</v>
      </c>
      <c r="M687" s="63">
        <v>0.4345832</v>
      </c>
      <c r="N687" s="63">
        <v>66823</v>
      </c>
      <c r="O687">
        <v>0.1130564</v>
      </c>
      <c r="P687" s="63">
        <v>3</v>
      </c>
      <c r="Q687" s="63">
        <v>1.2781749580960001E-2</v>
      </c>
      <c r="R687" s="63"/>
    </row>
    <row r="688" spans="1:18">
      <c r="A688" s="63" t="s">
        <v>61</v>
      </c>
      <c r="B688" s="63" t="s">
        <v>58</v>
      </c>
      <c r="C688" s="63" t="s">
        <v>48</v>
      </c>
      <c r="D688" s="63">
        <v>15</v>
      </c>
      <c r="E688" s="63">
        <v>0.9940078</v>
      </c>
      <c r="F688" s="63">
        <v>1.249118</v>
      </c>
      <c r="G688" s="63">
        <v>0.25511</v>
      </c>
      <c r="H688" s="63">
        <v>53.7</v>
      </c>
      <c r="I688" s="63">
        <v>0.1102224</v>
      </c>
      <c r="J688" s="63">
        <v>0.1958232</v>
      </c>
      <c r="K688" s="63">
        <v>0.25511</v>
      </c>
      <c r="L688" s="63">
        <v>0.31439689999999998</v>
      </c>
      <c r="M688" s="63">
        <v>0.39999760000000001</v>
      </c>
      <c r="N688" s="63">
        <v>66823</v>
      </c>
      <c r="O688">
        <v>0.1130564</v>
      </c>
      <c r="P688" s="63">
        <v>3</v>
      </c>
      <c r="Q688" s="63">
        <v>1.2781749580960001E-2</v>
      </c>
      <c r="R688" s="63"/>
    </row>
    <row r="689" spans="1:18">
      <c r="A689" s="63" t="s">
        <v>61</v>
      </c>
      <c r="B689" s="63" t="s">
        <v>58</v>
      </c>
      <c r="C689" s="63" t="s">
        <v>48</v>
      </c>
      <c r="D689" s="63">
        <v>16</v>
      </c>
      <c r="E689" s="63">
        <v>1.024197</v>
      </c>
      <c r="F689" s="63">
        <v>1.2417100000000001</v>
      </c>
      <c r="G689" s="63">
        <v>0.21751329999999999</v>
      </c>
      <c r="H689" s="63">
        <v>53.04</v>
      </c>
      <c r="I689" s="63">
        <v>7.2625700000000001E-2</v>
      </c>
      <c r="J689" s="63">
        <v>0.15822649999999999</v>
      </c>
      <c r="K689" s="63">
        <v>0.21751329999999999</v>
      </c>
      <c r="L689" s="63">
        <v>0.2768002</v>
      </c>
      <c r="M689" s="63">
        <v>0.36240090000000003</v>
      </c>
      <c r="N689" s="63">
        <v>66823</v>
      </c>
      <c r="O689">
        <v>0.1130564</v>
      </c>
      <c r="P689" s="63">
        <v>3</v>
      </c>
      <c r="Q689" s="63">
        <v>1.2781749580960001E-2</v>
      </c>
      <c r="R689" s="63"/>
    </row>
    <row r="690" spans="1:18">
      <c r="A690" s="63" t="s">
        <v>61</v>
      </c>
      <c r="B690" s="63" t="s">
        <v>58</v>
      </c>
      <c r="C690" s="63" t="s">
        <v>48</v>
      </c>
      <c r="D690" s="63">
        <v>17</v>
      </c>
      <c r="E690" s="63">
        <v>1.127329</v>
      </c>
      <c r="F690" s="63">
        <v>1.3131459999999999</v>
      </c>
      <c r="G690" s="63">
        <v>0.18581739999999999</v>
      </c>
      <c r="H690" s="63">
        <v>52.72</v>
      </c>
      <c r="I690" s="63">
        <v>4.0929800000000002E-2</v>
      </c>
      <c r="J690" s="63">
        <v>0.12653049999999999</v>
      </c>
      <c r="K690" s="63">
        <v>0.18581739999999999</v>
      </c>
      <c r="L690" s="63">
        <v>0.24510419999999999</v>
      </c>
      <c r="M690" s="63">
        <v>0.33070500000000003</v>
      </c>
      <c r="N690" s="63">
        <v>66823</v>
      </c>
      <c r="O690">
        <v>0.1130564</v>
      </c>
      <c r="P690" s="63">
        <v>3</v>
      </c>
      <c r="Q690" s="63">
        <v>1.2781749580960001E-2</v>
      </c>
      <c r="R690" s="63"/>
    </row>
    <row r="691" spans="1:18">
      <c r="A691" s="63" t="s">
        <v>61</v>
      </c>
      <c r="B691" s="63" t="s">
        <v>58</v>
      </c>
      <c r="C691" s="63" t="s">
        <v>48</v>
      </c>
      <c r="D691" s="63">
        <v>18</v>
      </c>
      <c r="E691" s="63">
        <v>1.4853160000000001</v>
      </c>
      <c r="F691" s="63">
        <v>1.5643689999999999</v>
      </c>
      <c r="G691" s="63">
        <v>7.9052600000000001E-2</v>
      </c>
      <c r="H691" s="63">
        <v>50.88</v>
      </c>
      <c r="I691" s="63">
        <v>-6.5835000000000005E-2</v>
      </c>
      <c r="J691" s="63">
        <v>1.9765700000000001E-2</v>
      </c>
      <c r="K691" s="63">
        <v>7.9052600000000001E-2</v>
      </c>
      <c r="L691" s="63">
        <v>0.1383394</v>
      </c>
      <c r="M691" s="63">
        <v>0.22394020000000001</v>
      </c>
      <c r="N691" s="63">
        <v>66823</v>
      </c>
      <c r="O691">
        <v>0.1130564</v>
      </c>
      <c r="P691" s="63">
        <v>3</v>
      </c>
      <c r="Q691" s="63">
        <v>1.2781749580960001E-2</v>
      </c>
      <c r="R691" s="63"/>
    </row>
    <row r="692" spans="1:18">
      <c r="A692" s="63" t="s">
        <v>61</v>
      </c>
      <c r="B692" s="63" t="s">
        <v>58</v>
      </c>
      <c r="C692" s="63" t="s">
        <v>48</v>
      </c>
      <c r="D692" s="63">
        <v>19</v>
      </c>
      <c r="E692" s="63">
        <v>1.758365</v>
      </c>
      <c r="F692" s="63">
        <v>1.693597</v>
      </c>
      <c r="G692" s="63">
        <v>-6.4768199999999998E-2</v>
      </c>
      <c r="H692" s="63">
        <v>48.04</v>
      </c>
      <c r="I692" s="63">
        <v>-0.2096558</v>
      </c>
      <c r="J692" s="63">
        <v>-0.124055</v>
      </c>
      <c r="K692" s="63">
        <v>-6.4768199999999998E-2</v>
      </c>
      <c r="L692" s="63">
        <v>-5.4814E-3</v>
      </c>
      <c r="M692" s="63">
        <v>8.0119399999999993E-2</v>
      </c>
      <c r="N692" s="63">
        <v>66823</v>
      </c>
      <c r="O692">
        <v>0.1130564</v>
      </c>
      <c r="P692" s="63">
        <v>3</v>
      </c>
      <c r="Q692" s="63">
        <v>1.2781749580960001E-2</v>
      </c>
      <c r="R692" s="63"/>
    </row>
    <row r="693" spans="1:18">
      <c r="A693" s="63" t="s">
        <v>61</v>
      </c>
      <c r="B693" s="63" t="s">
        <v>58</v>
      </c>
      <c r="C693" s="63" t="s">
        <v>48</v>
      </c>
      <c r="D693" s="63">
        <v>20</v>
      </c>
      <c r="E693" s="63">
        <v>1.8003150000000001</v>
      </c>
      <c r="F693" s="63">
        <v>1.685147</v>
      </c>
      <c r="G693" s="63">
        <v>-0.1151683</v>
      </c>
      <c r="H693" s="63">
        <v>46.28</v>
      </c>
      <c r="I693" s="63">
        <v>-0.26005590000000001</v>
      </c>
      <c r="J693" s="63">
        <v>-0.1744552</v>
      </c>
      <c r="K693" s="63">
        <v>-0.1151683</v>
      </c>
      <c r="L693" s="63">
        <v>-5.5881500000000001E-2</v>
      </c>
      <c r="M693" s="63">
        <v>2.9719300000000001E-2</v>
      </c>
      <c r="N693" s="63">
        <v>66823</v>
      </c>
      <c r="O693">
        <v>0.1130564</v>
      </c>
      <c r="P693" s="63">
        <v>3</v>
      </c>
      <c r="Q693" s="63">
        <v>1.2781749580960001E-2</v>
      </c>
      <c r="R693" s="63"/>
    </row>
    <row r="694" spans="1:18">
      <c r="A694" s="63" t="s">
        <v>61</v>
      </c>
      <c r="B694" s="63" t="s">
        <v>58</v>
      </c>
      <c r="C694" s="63" t="s">
        <v>48</v>
      </c>
      <c r="D694" s="63">
        <v>21</v>
      </c>
      <c r="E694" s="63">
        <v>1.7943169999999999</v>
      </c>
      <c r="F694" s="63">
        <v>1.646458</v>
      </c>
      <c r="G694" s="63">
        <v>-0.14785860000000001</v>
      </c>
      <c r="H694" s="63">
        <v>44.88</v>
      </c>
      <c r="I694" s="63">
        <v>-0.29274620000000001</v>
      </c>
      <c r="J694" s="63">
        <v>-0.20714550000000001</v>
      </c>
      <c r="K694" s="63">
        <v>-0.14785860000000001</v>
      </c>
      <c r="L694" s="63">
        <v>-8.8571800000000006E-2</v>
      </c>
      <c r="M694" s="63">
        <v>-2.9710000000000001E-3</v>
      </c>
      <c r="N694" s="63">
        <v>66823</v>
      </c>
      <c r="O694">
        <v>0.1130564</v>
      </c>
      <c r="P694" s="63">
        <v>3</v>
      </c>
      <c r="Q694" s="63">
        <v>1.2781749580960001E-2</v>
      </c>
      <c r="R694" s="63"/>
    </row>
    <row r="695" spans="1:18">
      <c r="A695" s="63" t="s">
        <v>61</v>
      </c>
      <c r="B695" s="63" t="s">
        <v>58</v>
      </c>
      <c r="C695" s="63" t="s">
        <v>48</v>
      </c>
      <c r="D695" s="63">
        <v>22</v>
      </c>
      <c r="E695" s="63">
        <v>1.6357950000000001</v>
      </c>
      <c r="F695" s="63">
        <v>1.4875080000000001</v>
      </c>
      <c r="G695" s="63">
        <v>-0.14828659999999999</v>
      </c>
      <c r="H695" s="63">
        <v>43.44</v>
      </c>
      <c r="I695" s="63">
        <v>-0.2931742</v>
      </c>
      <c r="J695" s="63">
        <v>-0.20757339999999999</v>
      </c>
      <c r="K695" s="63">
        <v>-0.14828659999999999</v>
      </c>
      <c r="L695" s="63">
        <v>-8.8999700000000001E-2</v>
      </c>
      <c r="M695" s="63">
        <v>-3.3990000000000001E-3</v>
      </c>
      <c r="N695" s="63">
        <v>66823</v>
      </c>
      <c r="O695">
        <v>0.1130564</v>
      </c>
      <c r="P695" s="63">
        <v>3</v>
      </c>
      <c r="Q695" s="63">
        <v>1.2781749580960001E-2</v>
      </c>
      <c r="R695" s="63"/>
    </row>
    <row r="696" spans="1:18">
      <c r="A696" s="63" t="s">
        <v>61</v>
      </c>
      <c r="B696" s="63" t="s">
        <v>58</v>
      </c>
      <c r="C696" s="63" t="s">
        <v>48</v>
      </c>
      <c r="D696" s="63">
        <v>23</v>
      </c>
      <c r="E696" s="63">
        <v>1.403659</v>
      </c>
      <c r="F696" s="63">
        <v>1.2634799999999999</v>
      </c>
      <c r="G696" s="63">
        <v>-0.14017840000000001</v>
      </c>
      <c r="H696" s="63">
        <v>42.3</v>
      </c>
      <c r="I696" s="63">
        <v>-0.28506599999999999</v>
      </c>
      <c r="J696" s="63">
        <v>-0.19946530000000001</v>
      </c>
      <c r="K696" s="63">
        <v>-0.14017840000000001</v>
      </c>
      <c r="L696" s="63">
        <v>-8.0891599999999994E-2</v>
      </c>
      <c r="M696" s="63">
        <v>4.7092000000000002E-3</v>
      </c>
      <c r="N696" s="63">
        <v>66823</v>
      </c>
      <c r="O696">
        <v>0.1130564</v>
      </c>
      <c r="P696" s="63">
        <v>3</v>
      </c>
      <c r="Q696" s="63">
        <v>1.2781749580960001E-2</v>
      </c>
      <c r="R696" s="63"/>
    </row>
    <row r="697" spans="1:18">
      <c r="A697" s="63" t="s">
        <v>61</v>
      </c>
      <c r="B697" s="63" t="s">
        <v>58</v>
      </c>
      <c r="C697" s="63" t="s">
        <v>48</v>
      </c>
      <c r="D697" s="63">
        <v>24</v>
      </c>
      <c r="E697" s="63">
        <v>1.145532</v>
      </c>
      <c r="F697" s="63">
        <v>1.0034400000000001</v>
      </c>
      <c r="G697" s="63">
        <v>-0.14209150000000001</v>
      </c>
      <c r="H697" s="63">
        <v>41.58</v>
      </c>
      <c r="I697" s="63">
        <v>-0.28697909999999999</v>
      </c>
      <c r="J697" s="63">
        <v>-0.20137830000000001</v>
      </c>
      <c r="K697" s="63">
        <v>-0.14209150000000001</v>
      </c>
      <c r="L697" s="63">
        <v>-8.2804699999999995E-2</v>
      </c>
      <c r="M697" s="63">
        <v>2.7961000000000001E-3</v>
      </c>
      <c r="N697" s="63">
        <v>66823</v>
      </c>
      <c r="O697">
        <v>0.1130564</v>
      </c>
      <c r="P697" s="63">
        <v>3</v>
      </c>
      <c r="Q697" s="63">
        <v>1.2781749580960001E-2</v>
      </c>
      <c r="R697" s="63"/>
    </row>
    <row r="698" spans="1:18">
      <c r="A698" s="63" t="s">
        <v>61</v>
      </c>
      <c r="B698" s="63" t="s">
        <v>58</v>
      </c>
      <c r="C698" s="63" t="s">
        <v>49</v>
      </c>
      <c r="D698" s="63">
        <v>1</v>
      </c>
      <c r="E698" s="63">
        <v>0.80829810000000002</v>
      </c>
      <c r="F698" s="63">
        <v>0.66339429999999999</v>
      </c>
      <c r="G698" s="63">
        <v>-0.1449038</v>
      </c>
      <c r="H698" s="63">
        <v>55.9</v>
      </c>
      <c r="I698" s="63">
        <v>-0.28979139999999998</v>
      </c>
      <c r="J698" s="63">
        <v>-0.2041906</v>
      </c>
      <c r="K698" s="63">
        <v>-0.1449038</v>
      </c>
      <c r="L698" s="63">
        <v>-8.5616899999999996E-2</v>
      </c>
      <c r="M698" s="63">
        <v>-1.6200000000000001E-5</v>
      </c>
      <c r="N698" s="63">
        <v>66823</v>
      </c>
      <c r="O698">
        <v>0.1130564</v>
      </c>
      <c r="P698" s="63">
        <v>4</v>
      </c>
      <c r="Q698" s="63">
        <v>1.2781749580960001E-2</v>
      </c>
      <c r="R698" s="63"/>
    </row>
    <row r="699" spans="1:18">
      <c r="A699" s="63" t="s">
        <v>61</v>
      </c>
      <c r="B699" s="63" t="s">
        <v>58</v>
      </c>
      <c r="C699" s="63" t="s">
        <v>49</v>
      </c>
      <c r="D699" s="63">
        <v>2</v>
      </c>
      <c r="E699" s="63">
        <v>0.74630770000000002</v>
      </c>
      <c r="F699" s="63">
        <v>0.58549180000000001</v>
      </c>
      <c r="G699" s="63">
        <v>-0.16081580000000001</v>
      </c>
      <c r="H699" s="63">
        <v>54.68</v>
      </c>
      <c r="I699" s="63">
        <v>-0.30570340000000001</v>
      </c>
      <c r="J699" s="63">
        <v>-0.22010270000000001</v>
      </c>
      <c r="K699" s="63">
        <v>-0.16081580000000001</v>
      </c>
      <c r="L699" s="63">
        <v>-0.10152899999999999</v>
      </c>
      <c r="M699" s="63">
        <v>-1.59282E-2</v>
      </c>
      <c r="N699" s="63">
        <v>66823</v>
      </c>
      <c r="O699">
        <v>0.1130564</v>
      </c>
      <c r="P699" s="63">
        <v>4</v>
      </c>
      <c r="Q699" s="63">
        <v>1.2781749580960001E-2</v>
      </c>
      <c r="R699" s="63"/>
    </row>
    <row r="700" spans="1:18">
      <c r="A700" s="63" t="s">
        <v>61</v>
      </c>
      <c r="B700" s="63" t="s">
        <v>58</v>
      </c>
      <c r="C700" s="63" t="s">
        <v>49</v>
      </c>
      <c r="D700" s="63">
        <v>3</v>
      </c>
      <c r="E700" s="63">
        <v>0.71372190000000002</v>
      </c>
      <c r="F700" s="63">
        <v>0.55732539999999997</v>
      </c>
      <c r="G700" s="63">
        <v>-0.15639649999999999</v>
      </c>
      <c r="H700" s="63">
        <v>53.78</v>
      </c>
      <c r="I700" s="63">
        <v>-0.3012841</v>
      </c>
      <c r="J700" s="63">
        <v>-0.21568329999999999</v>
      </c>
      <c r="K700" s="63">
        <v>-0.15639649999999999</v>
      </c>
      <c r="L700" s="63">
        <v>-9.7109699999999993E-2</v>
      </c>
      <c r="M700" s="63">
        <v>-1.1508900000000001E-2</v>
      </c>
      <c r="N700" s="63">
        <v>66823</v>
      </c>
      <c r="O700">
        <v>0.1130564</v>
      </c>
      <c r="P700" s="63">
        <v>4</v>
      </c>
      <c r="Q700" s="63">
        <v>1.2781749580960001E-2</v>
      </c>
      <c r="R700" s="63"/>
    </row>
    <row r="701" spans="1:18">
      <c r="A701" s="63" t="s">
        <v>61</v>
      </c>
      <c r="B701" s="63" t="s">
        <v>58</v>
      </c>
      <c r="C701" s="63" t="s">
        <v>49</v>
      </c>
      <c r="D701" s="63">
        <v>4</v>
      </c>
      <c r="E701" s="63">
        <v>0.72433610000000004</v>
      </c>
      <c r="F701" s="63">
        <v>0.56648580000000004</v>
      </c>
      <c r="G701" s="63">
        <v>-0.1578503</v>
      </c>
      <c r="H701" s="63">
        <v>52.86</v>
      </c>
      <c r="I701" s="63">
        <v>-0.3027379</v>
      </c>
      <c r="J701" s="63">
        <v>-0.2171371</v>
      </c>
      <c r="K701" s="63">
        <v>-0.1578503</v>
      </c>
      <c r="L701" s="63">
        <v>-9.8563399999999995E-2</v>
      </c>
      <c r="M701" s="63">
        <v>-1.2962700000000001E-2</v>
      </c>
      <c r="N701" s="63">
        <v>66823</v>
      </c>
      <c r="O701">
        <v>0.1130564</v>
      </c>
      <c r="P701" s="63">
        <v>4</v>
      </c>
      <c r="Q701" s="63">
        <v>1.2781749580960001E-2</v>
      </c>
      <c r="R701" s="63"/>
    </row>
    <row r="702" spans="1:18">
      <c r="A702" s="63" t="s">
        <v>61</v>
      </c>
      <c r="B702" s="63" t="s">
        <v>58</v>
      </c>
      <c r="C702" s="63" t="s">
        <v>49</v>
      </c>
      <c r="D702" s="63">
        <v>5</v>
      </c>
      <c r="E702" s="63">
        <v>0.73025660000000003</v>
      </c>
      <c r="F702" s="63">
        <v>0.5731638</v>
      </c>
      <c r="G702" s="63">
        <v>-0.1570928</v>
      </c>
      <c r="H702" s="63">
        <v>52.08</v>
      </c>
      <c r="I702" s="63">
        <v>-0.30198029999999998</v>
      </c>
      <c r="J702" s="63">
        <v>-0.21637960000000001</v>
      </c>
      <c r="K702" s="63">
        <v>-0.1570928</v>
      </c>
      <c r="L702" s="63">
        <v>-9.7805900000000001E-2</v>
      </c>
      <c r="M702" s="63">
        <v>-1.2205199999999999E-2</v>
      </c>
      <c r="N702" s="63">
        <v>66823</v>
      </c>
      <c r="O702">
        <v>0.1130564</v>
      </c>
      <c r="P702" s="63">
        <v>4</v>
      </c>
      <c r="Q702" s="63">
        <v>1.2781749580960001E-2</v>
      </c>
      <c r="R702" s="63"/>
    </row>
    <row r="703" spans="1:18">
      <c r="A703" s="63" t="s">
        <v>61</v>
      </c>
      <c r="B703" s="63" t="s">
        <v>58</v>
      </c>
      <c r="C703" s="63" t="s">
        <v>49</v>
      </c>
      <c r="D703" s="63">
        <v>6</v>
      </c>
      <c r="E703" s="63">
        <v>0.84665619999999997</v>
      </c>
      <c r="F703" s="63">
        <v>0.61141849999999998</v>
      </c>
      <c r="G703" s="63">
        <v>-0.23523769999999999</v>
      </c>
      <c r="H703" s="63">
        <v>51.46</v>
      </c>
      <c r="I703" s="63">
        <v>-0.3801253</v>
      </c>
      <c r="J703" s="63">
        <v>-0.29452460000000003</v>
      </c>
      <c r="K703" s="63">
        <v>-0.23523769999999999</v>
      </c>
      <c r="L703" s="63">
        <v>-0.17595089999999999</v>
      </c>
      <c r="M703" s="63">
        <v>-9.0350100000000003E-2</v>
      </c>
      <c r="N703" s="63">
        <v>66823</v>
      </c>
      <c r="O703">
        <v>0.1130564</v>
      </c>
      <c r="P703" s="63">
        <v>4</v>
      </c>
      <c r="Q703" s="63">
        <v>1.2781749580960001E-2</v>
      </c>
      <c r="R703" s="63"/>
    </row>
    <row r="704" spans="1:18">
      <c r="A704" s="63" t="s">
        <v>61</v>
      </c>
      <c r="B704" s="63" t="s">
        <v>58</v>
      </c>
      <c r="C704" s="63" t="s">
        <v>49</v>
      </c>
      <c r="D704" s="63">
        <v>7</v>
      </c>
      <c r="E704" s="63">
        <v>0.99916159999999998</v>
      </c>
      <c r="F704" s="63">
        <v>0.79998480000000005</v>
      </c>
      <c r="G704" s="63">
        <v>-0.19917679999999999</v>
      </c>
      <c r="H704" s="63">
        <v>51.36</v>
      </c>
      <c r="I704" s="63">
        <v>-0.34406439999999999</v>
      </c>
      <c r="J704" s="63">
        <v>-0.25846360000000002</v>
      </c>
      <c r="K704" s="63">
        <v>-0.19917679999999999</v>
      </c>
      <c r="L704" s="63">
        <v>-0.13988999999999999</v>
      </c>
      <c r="M704" s="63">
        <v>-5.4289200000000003E-2</v>
      </c>
      <c r="N704" s="63">
        <v>66823</v>
      </c>
      <c r="O704">
        <v>0.1130564</v>
      </c>
      <c r="P704" s="63">
        <v>4</v>
      </c>
      <c r="Q704" s="63">
        <v>1.2781749580960001E-2</v>
      </c>
      <c r="R704" s="63"/>
    </row>
    <row r="705" spans="1:18">
      <c r="A705" s="63" t="s">
        <v>61</v>
      </c>
      <c r="B705" s="63" t="s">
        <v>58</v>
      </c>
      <c r="C705" s="63" t="s">
        <v>49</v>
      </c>
      <c r="D705" s="63">
        <v>8</v>
      </c>
      <c r="E705" s="63">
        <v>1.0653729999999999</v>
      </c>
      <c r="F705" s="63">
        <v>0.9814214</v>
      </c>
      <c r="G705" s="63">
        <v>-8.3951799999999993E-2</v>
      </c>
      <c r="H705" s="63">
        <v>55.16</v>
      </c>
      <c r="I705" s="63">
        <v>-0.2288394</v>
      </c>
      <c r="J705" s="63">
        <v>-0.1432387</v>
      </c>
      <c r="K705" s="63">
        <v>-8.3951799999999993E-2</v>
      </c>
      <c r="L705" s="63">
        <v>-2.4664999999999999E-2</v>
      </c>
      <c r="M705" s="63">
        <v>6.0935799999999998E-2</v>
      </c>
      <c r="N705" s="63">
        <v>66823</v>
      </c>
      <c r="O705">
        <v>0.1130564</v>
      </c>
      <c r="P705" s="63">
        <v>4</v>
      </c>
      <c r="Q705" s="63">
        <v>1.2781749580960001E-2</v>
      </c>
      <c r="R705" s="63"/>
    </row>
    <row r="706" spans="1:18">
      <c r="A706" s="63" t="s">
        <v>61</v>
      </c>
      <c r="B706" s="63" t="s">
        <v>58</v>
      </c>
      <c r="C706" s="63" t="s">
        <v>49</v>
      </c>
      <c r="D706" s="63">
        <v>9</v>
      </c>
      <c r="E706" s="63">
        <v>1.0085379999999999</v>
      </c>
      <c r="F706" s="63">
        <v>1.081871</v>
      </c>
      <c r="G706" s="63">
        <v>7.3333499999999996E-2</v>
      </c>
      <c r="H706" s="63">
        <v>60.04</v>
      </c>
      <c r="I706" s="63">
        <v>-7.1554099999999995E-2</v>
      </c>
      <c r="J706" s="63">
        <v>1.4046700000000001E-2</v>
      </c>
      <c r="K706" s="63">
        <v>7.3333499999999996E-2</v>
      </c>
      <c r="L706" s="63">
        <v>0.1326203</v>
      </c>
      <c r="M706" s="63">
        <v>0.2182211</v>
      </c>
      <c r="N706" s="63">
        <v>66823</v>
      </c>
      <c r="O706">
        <v>0.1130564</v>
      </c>
      <c r="P706" s="63">
        <v>4</v>
      </c>
      <c r="Q706" s="63">
        <v>1.2781749580960001E-2</v>
      </c>
      <c r="R706" s="63"/>
    </row>
    <row r="707" spans="1:18">
      <c r="A707" s="63" t="s">
        <v>61</v>
      </c>
      <c r="B707" s="63" t="s">
        <v>58</v>
      </c>
      <c r="C707" s="63" t="s">
        <v>49</v>
      </c>
      <c r="D707" s="63">
        <v>10</v>
      </c>
      <c r="E707" s="63">
        <v>1.031549</v>
      </c>
      <c r="F707" s="63">
        <v>1.107793</v>
      </c>
      <c r="G707" s="63">
        <v>7.6243900000000003E-2</v>
      </c>
      <c r="H707" s="63">
        <v>64.44</v>
      </c>
      <c r="I707" s="63">
        <v>-6.8643700000000002E-2</v>
      </c>
      <c r="J707" s="63">
        <v>1.6957E-2</v>
      </c>
      <c r="K707" s="63">
        <v>7.6243900000000003E-2</v>
      </c>
      <c r="L707" s="63">
        <v>0.1355307</v>
      </c>
      <c r="M707" s="63">
        <v>0.22113150000000001</v>
      </c>
      <c r="N707" s="63">
        <v>66823</v>
      </c>
      <c r="O707">
        <v>0.1130564</v>
      </c>
      <c r="P707" s="63">
        <v>4</v>
      </c>
      <c r="Q707" s="63">
        <v>1.2781749580960001E-2</v>
      </c>
      <c r="R707" s="63"/>
    </row>
    <row r="708" spans="1:18">
      <c r="A708" s="63" t="s">
        <v>61</v>
      </c>
      <c r="B708" s="63" t="s">
        <v>58</v>
      </c>
      <c r="C708" s="63" t="s">
        <v>49</v>
      </c>
      <c r="D708" s="63">
        <v>11</v>
      </c>
      <c r="E708" s="63">
        <v>0.99482539999999997</v>
      </c>
      <c r="F708" s="63">
        <v>1.1494359999999999</v>
      </c>
      <c r="G708" s="63">
        <v>0.15461030000000001</v>
      </c>
      <c r="H708" s="63">
        <v>68.42</v>
      </c>
      <c r="I708" s="63">
        <v>9.7227000000000008E-3</v>
      </c>
      <c r="J708" s="63">
        <v>9.5323500000000005E-2</v>
      </c>
      <c r="K708" s="63">
        <v>0.15461030000000001</v>
      </c>
      <c r="L708" s="63">
        <v>0.21389720000000001</v>
      </c>
      <c r="M708" s="63">
        <v>0.29949789999999998</v>
      </c>
      <c r="N708" s="63">
        <v>66823</v>
      </c>
      <c r="O708">
        <v>0.1130564</v>
      </c>
      <c r="P708" s="63">
        <v>4</v>
      </c>
      <c r="Q708" s="63">
        <v>1.2781749580960001E-2</v>
      </c>
      <c r="R708" s="63"/>
    </row>
    <row r="709" spans="1:18">
      <c r="A709" s="63" t="s">
        <v>61</v>
      </c>
      <c r="B709" s="63" t="s">
        <v>58</v>
      </c>
      <c r="C709" s="63" t="s">
        <v>49</v>
      </c>
      <c r="D709" s="63">
        <v>12</v>
      </c>
      <c r="E709" s="63">
        <v>1.0326010000000001</v>
      </c>
      <c r="F709" s="63">
        <v>1.168363</v>
      </c>
      <c r="G709" s="63">
        <v>0.13576160000000001</v>
      </c>
      <c r="H709" s="63">
        <v>71.94</v>
      </c>
      <c r="I709" s="63">
        <v>-9.1260000000000004E-3</v>
      </c>
      <c r="J709" s="63">
        <v>7.6474799999999996E-2</v>
      </c>
      <c r="K709" s="63">
        <v>0.13576160000000001</v>
      </c>
      <c r="L709" s="63">
        <v>0.19504850000000001</v>
      </c>
      <c r="M709" s="63">
        <v>0.28064919999999999</v>
      </c>
      <c r="N709" s="63">
        <v>66823</v>
      </c>
      <c r="O709">
        <v>0.1130564</v>
      </c>
      <c r="P709" s="63">
        <v>4</v>
      </c>
      <c r="Q709" s="63">
        <v>1.2781749580960001E-2</v>
      </c>
      <c r="R709" s="63"/>
    </row>
    <row r="710" spans="1:18">
      <c r="A710" s="63" t="s">
        <v>61</v>
      </c>
      <c r="B710" s="63" t="s">
        <v>58</v>
      </c>
      <c r="C710" s="63" t="s">
        <v>49</v>
      </c>
      <c r="D710" s="63">
        <v>13</v>
      </c>
      <c r="E710" s="63">
        <v>0.95032700000000003</v>
      </c>
      <c r="F710" s="63">
        <v>1.201489</v>
      </c>
      <c r="G710" s="63">
        <v>0.25116240000000001</v>
      </c>
      <c r="H710" s="63">
        <v>74.56</v>
      </c>
      <c r="I710" s="63">
        <v>0.1062748</v>
      </c>
      <c r="J710" s="63">
        <v>0.19187560000000001</v>
      </c>
      <c r="K710" s="63">
        <v>0.25116240000000001</v>
      </c>
      <c r="L710" s="63">
        <v>0.31044919999999998</v>
      </c>
      <c r="M710" s="63">
        <v>0.39605000000000001</v>
      </c>
      <c r="N710" s="63">
        <v>66823</v>
      </c>
      <c r="O710">
        <v>0.1130564</v>
      </c>
      <c r="P710" s="63">
        <v>4</v>
      </c>
      <c r="Q710" s="63">
        <v>1.2781749580960001E-2</v>
      </c>
      <c r="R710" s="63"/>
    </row>
    <row r="711" spans="1:18">
      <c r="A711" s="63" t="s">
        <v>61</v>
      </c>
      <c r="B711" s="63" t="s">
        <v>58</v>
      </c>
      <c r="C711" s="63" t="s">
        <v>49</v>
      </c>
      <c r="D711" s="63">
        <v>14</v>
      </c>
      <c r="E711" s="63">
        <v>0.94681459999999995</v>
      </c>
      <c r="F711" s="63">
        <v>1.23651</v>
      </c>
      <c r="G711" s="63">
        <v>0.2896956</v>
      </c>
      <c r="H711" s="63">
        <v>76.78</v>
      </c>
      <c r="I711" s="63">
        <v>0.14480799999999999</v>
      </c>
      <c r="J711" s="63">
        <v>0.23040869999999999</v>
      </c>
      <c r="K711" s="63">
        <v>0.2896956</v>
      </c>
      <c r="L711" s="63">
        <v>0.34898240000000003</v>
      </c>
      <c r="M711" s="63">
        <v>0.4345832</v>
      </c>
      <c r="N711" s="63">
        <v>66823</v>
      </c>
      <c r="O711">
        <v>0.1130564</v>
      </c>
      <c r="P711" s="63">
        <v>4</v>
      </c>
      <c r="Q711" s="63">
        <v>1.2781749580960001E-2</v>
      </c>
      <c r="R711" s="63"/>
    </row>
    <row r="712" spans="1:18">
      <c r="A712" s="63" t="s">
        <v>61</v>
      </c>
      <c r="B712" s="63" t="s">
        <v>58</v>
      </c>
      <c r="C712" s="63" t="s">
        <v>49</v>
      </c>
      <c r="D712" s="63">
        <v>15</v>
      </c>
      <c r="E712" s="63">
        <v>1.0229379999999999</v>
      </c>
      <c r="F712" s="63">
        <v>1.2780480000000001</v>
      </c>
      <c r="G712" s="63">
        <v>0.25511</v>
      </c>
      <c r="H712" s="63">
        <v>78.42</v>
      </c>
      <c r="I712" s="63">
        <v>0.1102224</v>
      </c>
      <c r="J712" s="63">
        <v>0.1958232</v>
      </c>
      <c r="K712" s="63">
        <v>0.25511</v>
      </c>
      <c r="L712" s="63">
        <v>0.31439689999999998</v>
      </c>
      <c r="M712" s="63">
        <v>0.39999760000000001</v>
      </c>
      <c r="N712" s="63">
        <v>66823</v>
      </c>
      <c r="O712">
        <v>0.1130564</v>
      </c>
      <c r="P712" s="63">
        <v>4</v>
      </c>
      <c r="Q712" s="63">
        <v>1.2781749580960001E-2</v>
      </c>
      <c r="R712" s="63"/>
    </row>
    <row r="713" spans="1:18">
      <c r="A713" s="63" t="s">
        <v>61</v>
      </c>
      <c r="B713" s="63" t="s">
        <v>58</v>
      </c>
      <c r="C713" s="63" t="s">
        <v>49</v>
      </c>
      <c r="D713" s="63">
        <v>16</v>
      </c>
      <c r="E713" s="63">
        <v>1.0965279999999999</v>
      </c>
      <c r="F713" s="63">
        <v>1.314041</v>
      </c>
      <c r="G713" s="63">
        <v>0.21751329999999999</v>
      </c>
      <c r="H713" s="63">
        <v>79.2</v>
      </c>
      <c r="I713" s="63">
        <v>7.2625700000000001E-2</v>
      </c>
      <c r="J713" s="63">
        <v>0.15822649999999999</v>
      </c>
      <c r="K713" s="63">
        <v>0.21751329999999999</v>
      </c>
      <c r="L713" s="63">
        <v>0.2768002</v>
      </c>
      <c r="M713" s="63">
        <v>0.36240090000000003</v>
      </c>
      <c r="N713" s="63">
        <v>66823</v>
      </c>
      <c r="O713">
        <v>0.1130564</v>
      </c>
      <c r="P713" s="63">
        <v>4</v>
      </c>
      <c r="Q713" s="63">
        <v>1.2781749580960001E-2</v>
      </c>
      <c r="R713" s="63"/>
    </row>
    <row r="714" spans="1:18">
      <c r="A714" s="63" t="s">
        <v>61</v>
      </c>
      <c r="B714" s="63" t="s">
        <v>58</v>
      </c>
      <c r="C714" s="63" t="s">
        <v>49</v>
      </c>
      <c r="D714" s="63">
        <v>17</v>
      </c>
      <c r="E714" s="63">
        <v>1.198636</v>
      </c>
      <c r="F714" s="63">
        <v>1.3844529999999999</v>
      </c>
      <c r="G714" s="63">
        <v>0.18581739999999999</v>
      </c>
      <c r="H714" s="63">
        <v>79.06</v>
      </c>
      <c r="I714" s="63">
        <v>4.0929800000000002E-2</v>
      </c>
      <c r="J714" s="63">
        <v>0.12653049999999999</v>
      </c>
      <c r="K714" s="63">
        <v>0.18581739999999999</v>
      </c>
      <c r="L714" s="63">
        <v>0.24510419999999999</v>
      </c>
      <c r="M714" s="63">
        <v>0.33070500000000003</v>
      </c>
      <c r="N714" s="63">
        <v>66823</v>
      </c>
      <c r="O714">
        <v>0.1130564</v>
      </c>
      <c r="P714" s="63">
        <v>4</v>
      </c>
      <c r="Q714" s="63">
        <v>1.2781749580960001E-2</v>
      </c>
      <c r="R714" s="63"/>
    </row>
    <row r="715" spans="1:18">
      <c r="A715" s="63" t="s">
        <v>61</v>
      </c>
      <c r="B715" s="63" t="s">
        <v>58</v>
      </c>
      <c r="C715" s="63" t="s">
        <v>49</v>
      </c>
      <c r="D715" s="63">
        <v>18</v>
      </c>
      <c r="E715" s="63">
        <v>1.3741779999999999</v>
      </c>
      <c r="F715" s="63">
        <v>1.45323</v>
      </c>
      <c r="G715" s="63">
        <v>7.9052600000000001E-2</v>
      </c>
      <c r="H715" s="63">
        <v>78.28</v>
      </c>
      <c r="I715" s="63">
        <v>-6.5835000000000005E-2</v>
      </c>
      <c r="J715" s="63">
        <v>1.9765700000000001E-2</v>
      </c>
      <c r="K715" s="63">
        <v>7.9052600000000001E-2</v>
      </c>
      <c r="L715" s="63">
        <v>0.1383394</v>
      </c>
      <c r="M715" s="63">
        <v>0.22394020000000001</v>
      </c>
      <c r="N715" s="63">
        <v>66823</v>
      </c>
      <c r="O715">
        <v>0.1130564</v>
      </c>
      <c r="P715" s="63">
        <v>4</v>
      </c>
      <c r="Q715" s="63">
        <v>1.2781749580960001E-2</v>
      </c>
      <c r="R715" s="63"/>
    </row>
    <row r="716" spans="1:18">
      <c r="A716" s="63" t="s">
        <v>61</v>
      </c>
      <c r="B716" s="63" t="s">
        <v>58</v>
      </c>
      <c r="C716" s="63" t="s">
        <v>49</v>
      </c>
      <c r="D716" s="63">
        <v>19</v>
      </c>
      <c r="E716" s="63">
        <v>1.5279499999999999</v>
      </c>
      <c r="F716" s="63">
        <v>1.4631810000000001</v>
      </c>
      <c r="G716" s="63">
        <v>-6.4768199999999998E-2</v>
      </c>
      <c r="H716" s="63">
        <v>76</v>
      </c>
      <c r="I716" s="63">
        <v>-0.2096558</v>
      </c>
      <c r="J716" s="63">
        <v>-0.124055</v>
      </c>
      <c r="K716" s="63">
        <v>-6.4768199999999998E-2</v>
      </c>
      <c r="L716" s="63">
        <v>-5.4814E-3</v>
      </c>
      <c r="M716" s="63">
        <v>8.0119399999999993E-2</v>
      </c>
      <c r="N716" s="63">
        <v>66823</v>
      </c>
      <c r="O716">
        <v>0.1130564</v>
      </c>
      <c r="P716" s="63">
        <v>4</v>
      </c>
      <c r="Q716" s="63">
        <v>1.2781749580960001E-2</v>
      </c>
      <c r="R716" s="63"/>
    </row>
    <row r="717" spans="1:18">
      <c r="A717" s="63" t="s">
        <v>61</v>
      </c>
      <c r="B717" s="63" t="s">
        <v>58</v>
      </c>
      <c r="C717" s="63" t="s">
        <v>49</v>
      </c>
      <c r="D717" s="63">
        <v>20</v>
      </c>
      <c r="E717" s="63">
        <v>1.565628</v>
      </c>
      <c r="F717" s="63">
        <v>1.4504600000000001</v>
      </c>
      <c r="G717" s="63">
        <v>-0.1151682</v>
      </c>
      <c r="H717" s="63">
        <v>71.78</v>
      </c>
      <c r="I717" s="63">
        <v>-0.2600558</v>
      </c>
      <c r="J717" s="63">
        <v>-0.174455</v>
      </c>
      <c r="K717" s="63">
        <v>-0.1151682</v>
      </c>
      <c r="L717" s="63">
        <v>-5.5881399999999998E-2</v>
      </c>
      <c r="M717" s="63">
        <v>2.97194E-2</v>
      </c>
      <c r="N717" s="63">
        <v>66823</v>
      </c>
      <c r="O717">
        <v>0.1130564</v>
      </c>
      <c r="P717" s="63">
        <v>4</v>
      </c>
      <c r="Q717" s="63">
        <v>1.2781749580960001E-2</v>
      </c>
      <c r="R717" s="63"/>
    </row>
    <row r="718" spans="1:18">
      <c r="A718" s="63" t="s">
        <v>61</v>
      </c>
      <c r="B718" s="63" t="s">
        <v>58</v>
      </c>
      <c r="C718" s="63" t="s">
        <v>49</v>
      </c>
      <c r="D718" s="63">
        <v>21</v>
      </c>
      <c r="E718" s="63">
        <v>1.5667439999999999</v>
      </c>
      <c r="F718" s="63">
        <v>1.4188860000000001</v>
      </c>
      <c r="G718" s="63">
        <v>-0.14785870000000001</v>
      </c>
      <c r="H718" s="63">
        <v>67.48</v>
      </c>
      <c r="I718" s="63">
        <v>-0.29274630000000001</v>
      </c>
      <c r="J718" s="63">
        <v>-0.20714560000000001</v>
      </c>
      <c r="K718" s="63">
        <v>-0.14785870000000001</v>
      </c>
      <c r="L718" s="63">
        <v>-8.8571899999999995E-2</v>
      </c>
      <c r="M718" s="63">
        <v>-2.9711E-3</v>
      </c>
      <c r="N718" s="63">
        <v>66823</v>
      </c>
      <c r="O718">
        <v>0.1130564</v>
      </c>
      <c r="P718" s="63">
        <v>4</v>
      </c>
      <c r="Q718" s="63">
        <v>1.2781749580960001E-2</v>
      </c>
      <c r="R718" s="63"/>
    </row>
    <row r="719" spans="1:18">
      <c r="A719" s="63" t="s">
        <v>61</v>
      </c>
      <c r="B719" s="63" t="s">
        <v>58</v>
      </c>
      <c r="C719" s="63" t="s">
        <v>49</v>
      </c>
      <c r="D719" s="63">
        <v>22</v>
      </c>
      <c r="E719" s="63">
        <v>1.442177</v>
      </c>
      <c r="F719" s="63">
        <v>1.2938909999999999</v>
      </c>
      <c r="G719" s="63">
        <v>-0.14828649999999999</v>
      </c>
      <c r="H719" s="63">
        <v>64.64</v>
      </c>
      <c r="I719" s="63">
        <v>-0.29317409999999999</v>
      </c>
      <c r="J719" s="63">
        <v>-0.20757329999999999</v>
      </c>
      <c r="K719" s="63">
        <v>-0.14828649999999999</v>
      </c>
      <c r="L719" s="63">
        <v>-8.8999599999999998E-2</v>
      </c>
      <c r="M719" s="63">
        <v>-3.3988999999999998E-3</v>
      </c>
      <c r="N719" s="63">
        <v>66823</v>
      </c>
      <c r="O719">
        <v>0.1130564</v>
      </c>
      <c r="P719" s="63">
        <v>4</v>
      </c>
      <c r="Q719" s="63">
        <v>1.2781749580960001E-2</v>
      </c>
      <c r="R719" s="63"/>
    </row>
    <row r="720" spans="1:18">
      <c r="A720" s="63" t="s">
        <v>61</v>
      </c>
      <c r="B720" s="63" t="s">
        <v>58</v>
      </c>
      <c r="C720" s="63" t="s">
        <v>49</v>
      </c>
      <c r="D720" s="63">
        <v>23</v>
      </c>
      <c r="E720" s="63">
        <v>1.2287980000000001</v>
      </c>
      <c r="F720" s="63">
        <v>1.0886199999999999</v>
      </c>
      <c r="G720" s="63">
        <v>-0.14017840000000001</v>
      </c>
      <c r="H720" s="63">
        <v>62.36</v>
      </c>
      <c r="I720" s="63">
        <v>-0.28506599999999999</v>
      </c>
      <c r="J720" s="63">
        <v>-0.19946530000000001</v>
      </c>
      <c r="K720" s="63">
        <v>-0.14017840000000001</v>
      </c>
      <c r="L720" s="63">
        <v>-8.0891599999999994E-2</v>
      </c>
      <c r="M720" s="63">
        <v>4.7092000000000002E-3</v>
      </c>
      <c r="N720" s="63">
        <v>66823</v>
      </c>
      <c r="O720">
        <v>0.1130564</v>
      </c>
      <c r="P720" s="63">
        <v>4</v>
      </c>
      <c r="Q720" s="63">
        <v>1.2781749580960001E-2</v>
      </c>
      <c r="R720" s="63"/>
    </row>
    <row r="721" spans="1:18">
      <c r="A721" s="63" t="s">
        <v>61</v>
      </c>
      <c r="B721" s="63" t="s">
        <v>58</v>
      </c>
      <c r="C721" s="63" t="s">
        <v>49</v>
      </c>
      <c r="D721" s="63">
        <v>24</v>
      </c>
      <c r="E721" s="63">
        <v>0.96141750000000004</v>
      </c>
      <c r="F721" s="63">
        <v>0.81932590000000005</v>
      </c>
      <c r="G721" s="63">
        <v>-0.14209160000000001</v>
      </c>
      <c r="H721" s="63">
        <v>60.72</v>
      </c>
      <c r="I721" s="63">
        <v>-0.28697919999999999</v>
      </c>
      <c r="J721" s="63">
        <v>-0.20137849999999999</v>
      </c>
      <c r="K721" s="63">
        <v>-0.14209160000000001</v>
      </c>
      <c r="L721" s="63">
        <v>-8.2804799999999998E-2</v>
      </c>
      <c r="M721" s="63">
        <v>2.7959999999999999E-3</v>
      </c>
      <c r="N721" s="63">
        <v>66823</v>
      </c>
      <c r="O721">
        <v>0.1130564</v>
      </c>
      <c r="P721" s="63">
        <v>4</v>
      </c>
      <c r="Q721" s="63">
        <v>1.2781749580960001E-2</v>
      </c>
      <c r="R721" s="63"/>
    </row>
    <row r="722" spans="1:18">
      <c r="A722" s="63" t="s">
        <v>61</v>
      </c>
      <c r="B722" s="63" t="s">
        <v>58</v>
      </c>
      <c r="C722" s="63" t="s">
        <v>50</v>
      </c>
      <c r="D722" s="63">
        <v>1</v>
      </c>
      <c r="E722" s="63">
        <v>0.94079049999999997</v>
      </c>
      <c r="F722" s="63">
        <v>0.69293519999999997</v>
      </c>
      <c r="G722" s="63">
        <v>-0.2478553</v>
      </c>
      <c r="H722" s="63">
        <v>62.94</v>
      </c>
      <c r="I722" s="63">
        <v>-0.39274290000000001</v>
      </c>
      <c r="J722" s="63">
        <v>-0.30714209999999997</v>
      </c>
      <c r="K722" s="63">
        <v>-0.2478553</v>
      </c>
      <c r="L722" s="63">
        <v>-0.1885685</v>
      </c>
      <c r="M722" s="63">
        <v>-0.1029677</v>
      </c>
      <c r="N722" s="63">
        <v>66823</v>
      </c>
      <c r="O722">
        <v>0.1130564</v>
      </c>
      <c r="P722" s="63">
        <v>5</v>
      </c>
      <c r="Q722" s="63">
        <v>1.2781749580960001E-2</v>
      </c>
      <c r="R722" s="63"/>
    </row>
    <row r="723" spans="1:18">
      <c r="A723" s="63" t="s">
        <v>61</v>
      </c>
      <c r="B723" s="63" t="s">
        <v>58</v>
      </c>
      <c r="C723" s="63" t="s">
        <v>50</v>
      </c>
      <c r="D723" s="63">
        <v>2</v>
      </c>
      <c r="E723" s="63">
        <v>0.85528709999999997</v>
      </c>
      <c r="F723" s="63">
        <v>0.61503269999999999</v>
      </c>
      <c r="G723" s="63">
        <v>-0.24025440000000001</v>
      </c>
      <c r="H723" s="63">
        <v>61.8</v>
      </c>
      <c r="I723" s="63">
        <v>-0.38514199999999998</v>
      </c>
      <c r="J723" s="63">
        <v>-0.29954120000000001</v>
      </c>
      <c r="K723" s="63">
        <v>-0.24025440000000001</v>
      </c>
      <c r="L723" s="63">
        <v>-0.18096760000000001</v>
      </c>
      <c r="M723" s="63">
        <v>-9.5366800000000002E-2</v>
      </c>
      <c r="N723" s="63">
        <v>66823</v>
      </c>
      <c r="O723">
        <v>0.1130564</v>
      </c>
      <c r="P723" s="63">
        <v>5</v>
      </c>
      <c r="Q723" s="63">
        <v>1.2781749580960001E-2</v>
      </c>
      <c r="R723" s="63"/>
    </row>
    <row r="724" spans="1:18">
      <c r="A724" s="63" t="s">
        <v>61</v>
      </c>
      <c r="B724" s="63" t="s">
        <v>58</v>
      </c>
      <c r="C724" s="63" t="s">
        <v>50</v>
      </c>
      <c r="D724" s="63">
        <v>3</v>
      </c>
      <c r="E724" s="63">
        <v>0.82496119999999995</v>
      </c>
      <c r="F724" s="63">
        <v>0.58686629999999995</v>
      </c>
      <c r="G724" s="63">
        <v>-0.2380949</v>
      </c>
      <c r="H724" s="63">
        <v>60.74</v>
      </c>
      <c r="I724" s="63">
        <v>-0.3829825</v>
      </c>
      <c r="J724" s="63">
        <v>-0.29738179999999997</v>
      </c>
      <c r="K724" s="63">
        <v>-0.2380949</v>
      </c>
      <c r="L724" s="63">
        <v>-0.1788081</v>
      </c>
      <c r="M724" s="63">
        <v>-9.3207300000000007E-2</v>
      </c>
      <c r="N724" s="63">
        <v>66823</v>
      </c>
      <c r="O724">
        <v>0.1130564</v>
      </c>
      <c r="P724" s="63">
        <v>5</v>
      </c>
      <c r="Q724" s="63">
        <v>1.2781749580960001E-2</v>
      </c>
      <c r="R724" s="63"/>
    </row>
    <row r="725" spans="1:18">
      <c r="A725" s="63" t="s">
        <v>61</v>
      </c>
      <c r="B725" s="63" t="s">
        <v>58</v>
      </c>
      <c r="C725" s="63" t="s">
        <v>50</v>
      </c>
      <c r="D725" s="63">
        <v>4</v>
      </c>
      <c r="E725" s="63">
        <v>0.81005150000000004</v>
      </c>
      <c r="F725" s="63">
        <v>0.59602670000000002</v>
      </c>
      <c r="G725" s="63">
        <v>-0.21402479999999999</v>
      </c>
      <c r="H725" s="63">
        <v>59.6</v>
      </c>
      <c r="I725" s="63">
        <v>-0.35891240000000002</v>
      </c>
      <c r="J725" s="63">
        <v>-0.27331159999999999</v>
      </c>
      <c r="K725" s="63">
        <v>-0.21402479999999999</v>
      </c>
      <c r="L725" s="63">
        <v>-0.15473790000000001</v>
      </c>
      <c r="M725" s="63">
        <v>-6.9137199999999996E-2</v>
      </c>
      <c r="N725" s="63">
        <v>66823</v>
      </c>
      <c r="O725">
        <v>0.1130564</v>
      </c>
      <c r="P725" s="63">
        <v>5</v>
      </c>
      <c r="Q725" s="63">
        <v>1.2781749580960001E-2</v>
      </c>
      <c r="R725" s="63"/>
    </row>
    <row r="726" spans="1:18">
      <c r="A726" s="63" t="s">
        <v>61</v>
      </c>
      <c r="B726" s="63" t="s">
        <v>58</v>
      </c>
      <c r="C726" s="63" t="s">
        <v>50</v>
      </c>
      <c r="D726" s="63">
        <v>5</v>
      </c>
      <c r="E726" s="63">
        <v>0.81780169999999996</v>
      </c>
      <c r="F726" s="63">
        <v>0.60270469999999998</v>
      </c>
      <c r="G726" s="63">
        <v>-0.21509700000000001</v>
      </c>
      <c r="H726" s="63">
        <v>58.96</v>
      </c>
      <c r="I726" s="63">
        <v>-0.35998449999999999</v>
      </c>
      <c r="J726" s="63">
        <v>-0.27438380000000001</v>
      </c>
      <c r="K726" s="63">
        <v>-0.21509700000000001</v>
      </c>
      <c r="L726" s="63">
        <v>-0.15581010000000001</v>
      </c>
      <c r="M726" s="63">
        <v>-7.0209400000000005E-2</v>
      </c>
      <c r="N726" s="63">
        <v>66823</v>
      </c>
      <c r="O726">
        <v>0.1130564</v>
      </c>
      <c r="P726" s="63">
        <v>5</v>
      </c>
      <c r="Q726" s="63">
        <v>1.2781749580960001E-2</v>
      </c>
      <c r="R726" s="63"/>
    </row>
    <row r="727" spans="1:18">
      <c r="A727" s="63" t="s">
        <v>61</v>
      </c>
      <c r="B727" s="63" t="s">
        <v>58</v>
      </c>
      <c r="C727" s="63" t="s">
        <v>50</v>
      </c>
      <c r="D727" s="63">
        <v>6</v>
      </c>
      <c r="E727" s="63">
        <v>0.90791750000000004</v>
      </c>
      <c r="F727" s="63">
        <v>0.64095930000000001</v>
      </c>
      <c r="G727" s="63">
        <v>-0.26695819999999998</v>
      </c>
      <c r="H727" s="63">
        <v>58.24</v>
      </c>
      <c r="I727" s="63">
        <v>-0.41184579999999998</v>
      </c>
      <c r="J727" s="63">
        <v>-0.32624500000000001</v>
      </c>
      <c r="K727" s="63">
        <v>-0.26695819999999998</v>
      </c>
      <c r="L727" s="63">
        <v>-0.2076713</v>
      </c>
      <c r="M727" s="63">
        <v>-0.1220706</v>
      </c>
      <c r="N727" s="63">
        <v>66823</v>
      </c>
      <c r="O727">
        <v>0.1130564</v>
      </c>
      <c r="P727" s="63">
        <v>5</v>
      </c>
      <c r="Q727" s="63">
        <v>1.2781749580960001E-2</v>
      </c>
      <c r="R727" s="63"/>
    </row>
    <row r="728" spans="1:18">
      <c r="A728" s="63" t="s">
        <v>61</v>
      </c>
      <c r="B728" s="63" t="s">
        <v>58</v>
      </c>
      <c r="C728" s="63" t="s">
        <v>50</v>
      </c>
      <c r="D728" s="63">
        <v>7</v>
      </c>
      <c r="E728" s="63">
        <v>1.1021270000000001</v>
      </c>
      <c r="F728" s="63">
        <v>0.82952570000000003</v>
      </c>
      <c r="G728" s="63">
        <v>-0.27260089999999998</v>
      </c>
      <c r="H728" s="63">
        <v>58.46</v>
      </c>
      <c r="I728" s="63">
        <v>-0.41748849999999998</v>
      </c>
      <c r="J728" s="63">
        <v>-0.33188770000000001</v>
      </c>
      <c r="K728" s="63">
        <v>-0.27260089999999998</v>
      </c>
      <c r="L728" s="63">
        <v>-0.21331410000000001</v>
      </c>
      <c r="M728" s="63">
        <v>-0.1277133</v>
      </c>
      <c r="N728" s="63">
        <v>66823</v>
      </c>
      <c r="O728">
        <v>0.1130564</v>
      </c>
      <c r="P728" s="63">
        <v>5</v>
      </c>
      <c r="Q728" s="63">
        <v>1.2781749580960001E-2</v>
      </c>
      <c r="R728" s="63"/>
    </row>
    <row r="729" spans="1:18">
      <c r="A729" s="63" t="s">
        <v>61</v>
      </c>
      <c r="B729" s="63" t="s">
        <v>58</v>
      </c>
      <c r="C729" s="63" t="s">
        <v>50</v>
      </c>
      <c r="D729" s="63">
        <v>8</v>
      </c>
      <c r="E729" s="63">
        <v>1.238402</v>
      </c>
      <c r="F729" s="63">
        <v>1.0109619999999999</v>
      </c>
      <c r="G729" s="63">
        <v>-0.2274398</v>
      </c>
      <c r="H729" s="63">
        <v>60.76</v>
      </c>
      <c r="I729" s="63">
        <v>-0.37232739999999998</v>
      </c>
      <c r="J729" s="63">
        <v>-0.2867266</v>
      </c>
      <c r="K729" s="63">
        <v>-0.2274398</v>
      </c>
      <c r="L729" s="63">
        <v>-0.16815289999999999</v>
      </c>
      <c r="M729" s="63">
        <v>-8.2552200000000006E-2</v>
      </c>
      <c r="N729" s="63">
        <v>66823</v>
      </c>
      <c r="O729">
        <v>0.1130564</v>
      </c>
      <c r="P729" s="63">
        <v>5</v>
      </c>
      <c r="Q729" s="63">
        <v>1.2781749580960001E-2</v>
      </c>
      <c r="R729" s="63"/>
    </row>
    <row r="730" spans="1:18">
      <c r="A730" s="63" t="s">
        <v>61</v>
      </c>
      <c r="B730" s="63" t="s">
        <v>58</v>
      </c>
      <c r="C730" s="63" t="s">
        <v>50</v>
      </c>
      <c r="D730" s="63">
        <v>9</v>
      </c>
      <c r="E730" s="63">
        <v>1.223652</v>
      </c>
      <c r="F730" s="63">
        <v>1.1114120000000001</v>
      </c>
      <c r="G730" s="63">
        <v>-0.11223959999999999</v>
      </c>
      <c r="H730" s="63">
        <v>63.86</v>
      </c>
      <c r="I730" s="63">
        <v>-0.2571272</v>
      </c>
      <c r="J730" s="63">
        <v>-0.1715264</v>
      </c>
      <c r="K730" s="63">
        <v>-0.11223959999999999</v>
      </c>
      <c r="L730" s="63">
        <v>-5.2952800000000001E-2</v>
      </c>
      <c r="M730" s="63">
        <v>3.2648000000000003E-2</v>
      </c>
      <c r="N730" s="63">
        <v>66823</v>
      </c>
      <c r="O730">
        <v>0.1130564</v>
      </c>
      <c r="P730" s="63">
        <v>5</v>
      </c>
      <c r="Q730" s="63">
        <v>1.2781749580960001E-2</v>
      </c>
      <c r="R730" s="63"/>
    </row>
    <row r="731" spans="1:18">
      <c r="A731" s="63" t="s">
        <v>61</v>
      </c>
      <c r="B731" s="63" t="s">
        <v>58</v>
      </c>
      <c r="C731" s="63" t="s">
        <v>50</v>
      </c>
      <c r="D731" s="63">
        <v>10</v>
      </c>
      <c r="E731" s="63">
        <v>1.2402340000000001</v>
      </c>
      <c r="F731" s="63">
        <v>1.129667</v>
      </c>
      <c r="G731" s="63">
        <v>-0.11056729999999999</v>
      </c>
      <c r="H731" s="63">
        <v>67.42</v>
      </c>
      <c r="I731" s="63">
        <v>-0.25545489999999998</v>
      </c>
      <c r="J731" s="63">
        <v>-0.16985420000000001</v>
      </c>
      <c r="K731" s="63">
        <v>-0.11056729999999999</v>
      </c>
      <c r="L731" s="63">
        <v>-5.12805E-2</v>
      </c>
      <c r="M731" s="63">
        <v>3.4320299999999998E-2</v>
      </c>
      <c r="N731" s="63">
        <v>66823</v>
      </c>
      <c r="O731">
        <v>0.1130564</v>
      </c>
      <c r="P731" s="63">
        <v>5</v>
      </c>
      <c r="Q731" s="63">
        <v>1.2781749580960001E-2</v>
      </c>
      <c r="R731" s="63"/>
    </row>
    <row r="732" spans="1:18">
      <c r="A732" s="63" t="s">
        <v>61</v>
      </c>
      <c r="B732" s="63" t="s">
        <v>58</v>
      </c>
      <c r="C732" s="63" t="s">
        <v>50</v>
      </c>
      <c r="D732" s="63">
        <v>11</v>
      </c>
      <c r="E732" s="63">
        <v>1.1616249999999999</v>
      </c>
      <c r="F732" s="63">
        <v>1.1766509999999999</v>
      </c>
      <c r="G732" s="63">
        <v>1.50256E-2</v>
      </c>
      <c r="H732" s="63">
        <v>70.84</v>
      </c>
      <c r="I732" s="63">
        <v>-0.12986200000000001</v>
      </c>
      <c r="J732" s="63">
        <v>-4.4261200000000001E-2</v>
      </c>
      <c r="K732" s="63">
        <v>1.50256E-2</v>
      </c>
      <c r="L732" s="63">
        <v>7.4312400000000001E-2</v>
      </c>
      <c r="M732" s="63">
        <v>0.15991320000000001</v>
      </c>
      <c r="N732" s="63">
        <v>66823</v>
      </c>
      <c r="O732">
        <v>0.1130564</v>
      </c>
      <c r="P732" s="63">
        <v>5</v>
      </c>
      <c r="Q732" s="63">
        <v>1.2781749580960001E-2</v>
      </c>
      <c r="R732" s="63"/>
    </row>
    <row r="733" spans="1:18">
      <c r="A733" s="63" t="s">
        <v>61</v>
      </c>
      <c r="B733" s="63" t="s">
        <v>58</v>
      </c>
      <c r="C733" s="63" t="s">
        <v>50</v>
      </c>
      <c r="D733" s="63">
        <v>12</v>
      </c>
      <c r="E733" s="63">
        <v>1.0952820000000001</v>
      </c>
      <c r="F733" s="63">
        <v>1.198844</v>
      </c>
      <c r="G733" s="63">
        <v>0.1035624</v>
      </c>
      <c r="H733" s="63">
        <v>73.92</v>
      </c>
      <c r="I733" s="63">
        <v>-4.1325199999999999E-2</v>
      </c>
      <c r="J733" s="63">
        <v>4.4275500000000002E-2</v>
      </c>
      <c r="K733" s="63">
        <v>0.1035624</v>
      </c>
      <c r="L733" s="63">
        <v>0.1628492</v>
      </c>
      <c r="M733" s="63">
        <v>0.24845</v>
      </c>
      <c r="N733" s="63">
        <v>66823</v>
      </c>
      <c r="O733">
        <v>0.1130564</v>
      </c>
      <c r="P733" s="63">
        <v>5</v>
      </c>
      <c r="Q733" s="63">
        <v>1.2781749580960001E-2</v>
      </c>
      <c r="R733" s="63"/>
    </row>
    <row r="734" spans="1:18">
      <c r="A734" s="63" t="s">
        <v>61</v>
      </c>
      <c r="B734" s="63" t="s">
        <v>58</v>
      </c>
      <c r="C734" s="63" t="s">
        <v>50</v>
      </c>
      <c r="D734" s="63">
        <v>13</v>
      </c>
      <c r="E734" s="63">
        <v>0.97061249999999999</v>
      </c>
      <c r="F734" s="63">
        <v>1.2394270000000001</v>
      </c>
      <c r="G734" s="63">
        <v>0.26881490000000002</v>
      </c>
      <c r="H734" s="63">
        <v>76.459999999999994</v>
      </c>
      <c r="I734" s="63">
        <v>0.1239273</v>
      </c>
      <c r="J734" s="63">
        <v>0.20952809999999999</v>
      </c>
      <c r="K734" s="63">
        <v>0.26881490000000002</v>
      </c>
      <c r="L734" s="63">
        <v>0.3281018</v>
      </c>
      <c r="M734" s="63">
        <v>0.41370249999999997</v>
      </c>
      <c r="N734" s="63">
        <v>66823</v>
      </c>
      <c r="O734">
        <v>0.1130564</v>
      </c>
      <c r="P734" s="63">
        <v>5</v>
      </c>
      <c r="Q734" s="63">
        <v>1.2781749580960001E-2</v>
      </c>
      <c r="R734" s="63"/>
    </row>
    <row r="735" spans="1:18">
      <c r="A735" s="63" t="s">
        <v>61</v>
      </c>
      <c r="B735" s="63" t="s">
        <v>58</v>
      </c>
      <c r="C735" s="63" t="s">
        <v>50</v>
      </c>
      <c r="D735" s="63">
        <v>14</v>
      </c>
      <c r="E735" s="63">
        <v>0.9454631</v>
      </c>
      <c r="F735" s="63">
        <v>1.2866839999999999</v>
      </c>
      <c r="G735" s="63">
        <v>0.341221</v>
      </c>
      <c r="H735" s="63">
        <v>78.459999999999994</v>
      </c>
      <c r="I735" s="63">
        <v>0.19633339999999999</v>
      </c>
      <c r="J735" s="63">
        <v>0.28193420000000002</v>
      </c>
      <c r="K735" s="63">
        <v>0.341221</v>
      </c>
      <c r="L735" s="63">
        <v>0.40050789999999997</v>
      </c>
      <c r="M735" s="63">
        <v>0.4861086</v>
      </c>
      <c r="N735" s="63">
        <v>66823</v>
      </c>
      <c r="O735">
        <v>0.1130564</v>
      </c>
      <c r="P735" s="63">
        <v>5</v>
      </c>
      <c r="Q735" s="63">
        <v>1.2781749580960001E-2</v>
      </c>
      <c r="R735" s="63"/>
    </row>
    <row r="736" spans="1:18">
      <c r="A736" s="63" t="s">
        <v>61</v>
      </c>
      <c r="B736" s="63" t="s">
        <v>58</v>
      </c>
      <c r="C736" s="63" t="s">
        <v>50</v>
      </c>
      <c r="D736" s="63">
        <v>15</v>
      </c>
      <c r="E736" s="63">
        <v>0.96358949999999999</v>
      </c>
      <c r="F736" s="63">
        <v>1.329285</v>
      </c>
      <c r="G736" s="63">
        <v>0.3656951</v>
      </c>
      <c r="H736" s="63">
        <v>79.7</v>
      </c>
      <c r="I736" s="63">
        <v>0.22080749999999999</v>
      </c>
      <c r="J736" s="63">
        <v>0.30640820000000002</v>
      </c>
      <c r="K736" s="63">
        <v>0.3656951</v>
      </c>
      <c r="L736" s="63">
        <v>0.42498190000000002</v>
      </c>
      <c r="M736" s="63">
        <v>0.5105826</v>
      </c>
      <c r="N736" s="63">
        <v>66823</v>
      </c>
      <c r="O736">
        <v>0.1130564</v>
      </c>
      <c r="P736" s="63">
        <v>5</v>
      </c>
      <c r="Q736" s="63">
        <v>1.2781749580960001E-2</v>
      </c>
      <c r="R736" s="63"/>
    </row>
    <row r="737" spans="1:18">
      <c r="A737" s="63" t="s">
        <v>61</v>
      </c>
      <c r="B737" s="63" t="s">
        <v>58</v>
      </c>
      <c r="C737" s="63" t="s">
        <v>50</v>
      </c>
      <c r="D737" s="63">
        <v>16</v>
      </c>
      <c r="E737" s="63">
        <v>1.034546</v>
      </c>
      <c r="F737" s="63">
        <v>1.357496</v>
      </c>
      <c r="G737" s="63">
        <v>0.32294909999999999</v>
      </c>
      <c r="H737" s="63">
        <v>79.86</v>
      </c>
      <c r="I737" s="63">
        <v>0.17806150000000001</v>
      </c>
      <c r="J737" s="63">
        <v>0.26366220000000001</v>
      </c>
      <c r="K737" s="63">
        <v>0.32294909999999999</v>
      </c>
      <c r="L737" s="63">
        <v>0.38223590000000002</v>
      </c>
      <c r="M737" s="63">
        <v>0.46783659999999999</v>
      </c>
      <c r="N737" s="63">
        <v>66823</v>
      </c>
      <c r="O737">
        <v>0.1130564</v>
      </c>
      <c r="P737" s="63">
        <v>5</v>
      </c>
      <c r="Q737" s="63">
        <v>1.2781749580960001E-2</v>
      </c>
      <c r="R737" s="63"/>
    </row>
    <row r="738" spans="1:18">
      <c r="A738" s="63" t="s">
        <v>61</v>
      </c>
      <c r="B738" s="63" t="s">
        <v>58</v>
      </c>
      <c r="C738" s="63" t="s">
        <v>50</v>
      </c>
      <c r="D738" s="63">
        <v>17</v>
      </c>
      <c r="E738" s="63">
        <v>1.1617949999999999</v>
      </c>
      <c r="F738" s="63">
        <v>1.4337610000000001</v>
      </c>
      <c r="G738" s="63">
        <v>0.27196619999999999</v>
      </c>
      <c r="H738" s="63">
        <v>79.900000000000006</v>
      </c>
      <c r="I738" s="63">
        <v>0.12707860000000001</v>
      </c>
      <c r="J738" s="63">
        <v>0.21267939999999999</v>
      </c>
      <c r="K738" s="63">
        <v>0.27196619999999999</v>
      </c>
      <c r="L738" s="63">
        <v>0.33125310000000002</v>
      </c>
      <c r="M738" s="63">
        <v>0.4168538</v>
      </c>
      <c r="N738" s="63">
        <v>66823</v>
      </c>
      <c r="O738">
        <v>0.1130564</v>
      </c>
      <c r="P738" s="63">
        <v>5</v>
      </c>
      <c r="Q738" s="63">
        <v>1.2781749580960001E-2</v>
      </c>
      <c r="R738" s="63"/>
    </row>
    <row r="739" spans="1:18">
      <c r="A739" s="63" t="s">
        <v>61</v>
      </c>
      <c r="B739" s="63" t="s">
        <v>58</v>
      </c>
      <c r="C739" s="63" t="s">
        <v>50</v>
      </c>
      <c r="D739" s="63">
        <v>18</v>
      </c>
      <c r="E739" s="63">
        <v>1.311245</v>
      </c>
      <c r="F739" s="63">
        <v>1.494904</v>
      </c>
      <c r="G739" s="63">
        <v>0.1836594</v>
      </c>
      <c r="H739" s="63">
        <v>78.760000000000005</v>
      </c>
      <c r="I739" s="63">
        <v>3.8771800000000002E-2</v>
      </c>
      <c r="J739" s="63">
        <v>0.1243726</v>
      </c>
      <c r="K739" s="63">
        <v>0.1836594</v>
      </c>
      <c r="L739" s="63">
        <v>0.2429463</v>
      </c>
      <c r="M739" s="63">
        <v>0.32854699999999998</v>
      </c>
      <c r="N739" s="63">
        <v>66823</v>
      </c>
      <c r="O739">
        <v>0.1130564</v>
      </c>
      <c r="P739" s="63">
        <v>5</v>
      </c>
      <c r="Q739" s="63">
        <v>1.2781749580960001E-2</v>
      </c>
      <c r="R739" s="63"/>
    </row>
    <row r="740" spans="1:18">
      <c r="A740" s="63" t="s">
        <v>61</v>
      </c>
      <c r="B740" s="63" t="s">
        <v>58</v>
      </c>
      <c r="C740" s="63" t="s">
        <v>50</v>
      </c>
      <c r="D740" s="63">
        <v>19</v>
      </c>
      <c r="E740" s="63">
        <v>1.5481069999999999</v>
      </c>
      <c r="F740" s="63">
        <v>1.5005299999999999</v>
      </c>
      <c r="G740" s="63">
        <v>-4.7577099999999997E-2</v>
      </c>
      <c r="H740" s="63">
        <v>76.319999999999993</v>
      </c>
      <c r="I740" s="63">
        <v>-0.19246469999999999</v>
      </c>
      <c r="J740" s="63">
        <v>-0.106864</v>
      </c>
      <c r="K740" s="63">
        <v>-4.7577099999999997E-2</v>
      </c>
      <c r="L740" s="63">
        <v>1.17097E-2</v>
      </c>
      <c r="M740" s="63">
        <v>9.7310499999999994E-2</v>
      </c>
      <c r="N740" s="63">
        <v>66823</v>
      </c>
      <c r="O740">
        <v>0.1130564</v>
      </c>
      <c r="P740" s="63">
        <v>5</v>
      </c>
      <c r="Q740" s="63">
        <v>1.2781749580960001E-2</v>
      </c>
      <c r="R740" s="63"/>
    </row>
    <row r="741" spans="1:18">
      <c r="A741" s="63" t="s">
        <v>61</v>
      </c>
      <c r="B741" s="63" t="s">
        <v>58</v>
      </c>
      <c r="C741" s="63" t="s">
        <v>50</v>
      </c>
      <c r="D741" s="63">
        <v>20</v>
      </c>
      <c r="E741" s="63">
        <v>1.6323019999999999</v>
      </c>
      <c r="F741" s="63">
        <v>1.5043070000000001</v>
      </c>
      <c r="G741" s="63">
        <v>-0.127995</v>
      </c>
      <c r="H741" s="63">
        <v>73.08</v>
      </c>
      <c r="I741" s="63">
        <v>-0.27288259999999998</v>
      </c>
      <c r="J741" s="63">
        <v>-0.1872818</v>
      </c>
      <c r="K741" s="63">
        <v>-0.127995</v>
      </c>
      <c r="L741" s="63">
        <v>-6.8708199999999997E-2</v>
      </c>
      <c r="M741" s="63">
        <v>1.6892600000000001E-2</v>
      </c>
      <c r="N741" s="63">
        <v>66823</v>
      </c>
      <c r="O741">
        <v>0.1130564</v>
      </c>
      <c r="P741" s="63">
        <v>5</v>
      </c>
      <c r="Q741" s="63">
        <v>1.2781749580960001E-2</v>
      </c>
      <c r="R741" s="63"/>
    </row>
    <row r="742" spans="1:18">
      <c r="A742" s="63" t="s">
        <v>61</v>
      </c>
      <c r="B742" s="63" t="s">
        <v>58</v>
      </c>
      <c r="C742" s="63" t="s">
        <v>50</v>
      </c>
      <c r="D742" s="63">
        <v>21</v>
      </c>
      <c r="E742" s="63">
        <v>1.6825950000000001</v>
      </c>
      <c r="F742" s="63">
        <v>1.481449</v>
      </c>
      <c r="G742" s="63">
        <v>-0.20114609999999999</v>
      </c>
      <c r="H742" s="63">
        <v>69.52</v>
      </c>
      <c r="I742" s="63">
        <v>-0.3460337</v>
      </c>
      <c r="J742" s="63">
        <v>-0.26043300000000003</v>
      </c>
      <c r="K742" s="63">
        <v>-0.20114609999999999</v>
      </c>
      <c r="L742" s="63">
        <v>-0.14185929999999999</v>
      </c>
      <c r="M742" s="63">
        <v>-5.6258500000000003E-2</v>
      </c>
      <c r="N742" s="63">
        <v>66823</v>
      </c>
      <c r="O742">
        <v>0.1130564</v>
      </c>
      <c r="P742" s="63">
        <v>5</v>
      </c>
      <c r="Q742" s="63">
        <v>1.2781749580960001E-2</v>
      </c>
      <c r="R742" s="63"/>
    </row>
    <row r="743" spans="1:18">
      <c r="A743" s="63" t="s">
        <v>61</v>
      </c>
      <c r="B743" s="63" t="s">
        <v>58</v>
      </c>
      <c r="C743" s="63" t="s">
        <v>50</v>
      </c>
      <c r="D743" s="63">
        <v>22</v>
      </c>
      <c r="E743" s="63">
        <v>1.599566</v>
      </c>
      <c r="F743" s="63">
        <v>1.3498190000000001</v>
      </c>
      <c r="G743" s="63">
        <v>-0.2497472</v>
      </c>
      <c r="H743" s="63">
        <v>67</v>
      </c>
      <c r="I743" s="63">
        <v>-0.39463480000000001</v>
      </c>
      <c r="J743" s="63">
        <v>-0.30903399999999998</v>
      </c>
      <c r="K743" s="63">
        <v>-0.2497472</v>
      </c>
      <c r="L743" s="63">
        <v>-0.1904603</v>
      </c>
      <c r="M743" s="63">
        <v>-0.1048596</v>
      </c>
      <c r="N743" s="63">
        <v>66823</v>
      </c>
      <c r="O743">
        <v>0.1130564</v>
      </c>
      <c r="P743" s="63">
        <v>5</v>
      </c>
      <c r="Q743" s="63">
        <v>1.2781749580960001E-2</v>
      </c>
      <c r="R743" s="63"/>
    </row>
    <row r="744" spans="1:18">
      <c r="A744" s="63" t="s">
        <v>61</v>
      </c>
      <c r="B744" s="63" t="s">
        <v>58</v>
      </c>
      <c r="C744" s="63" t="s">
        <v>50</v>
      </c>
      <c r="D744" s="63">
        <v>23</v>
      </c>
      <c r="E744" s="63">
        <v>1.3413820000000001</v>
      </c>
      <c r="F744" s="63">
        <v>1.118161</v>
      </c>
      <c r="G744" s="63">
        <v>-0.22322110000000001</v>
      </c>
      <c r="H744" s="63">
        <v>64.84</v>
      </c>
      <c r="I744" s="63">
        <v>-0.36810870000000001</v>
      </c>
      <c r="J744" s="63">
        <v>-0.28250789999999998</v>
      </c>
      <c r="K744" s="63">
        <v>-0.22322110000000001</v>
      </c>
      <c r="L744" s="63">
        <v>-0.1639342</v>
      </c>
      <c r="M744" s="63">
        <v>-7.83335E-2</v>
      </c>
      <c r="N744" s="63">
        <v>66823</v>
      </c>
      <c r="O744">
        <v>0.1130564</v>
      </c>
      <c r="P744" s="63">
        <v>5</v>
      </c>
      <c r="Q744" s="63">
        <v>1.2781749580960001E-2</v>
      </c>
      <c r="R744" s="63"/>
    </row>
    <row r="745" spans="1:18">
      <c r="A745" s="63" t="s">
        <v>61</v>
      </c>
      <c r="B745" s="63" t="s">
        <v>58</v>
      </c>
      <c r="C745" s="63" t="s">
        <v>50</v>
      </c>
      <c r="D745" s="63">
        <v>24</v>
      </c>
      <c r="E745" s="63">
        <v>1.0783400000000001</v>
      </c>
      <c r="F745" s="63">
        <v>0.84886680000000003</v>
      </c>
      <c r="G745" s="63">
        <v>-0.2294728</v>
      </c>
      <c r="H745" s="63">
        <v>63.24</v>
      </c>
      <c r="I745" s="63">
        <v>-0.37436039999999998</v>
      </c>
      <c r="J745" s="63">
        <v>-0.28875960000000001</v>
      </c>
      <c r="K745" s="63">
        <v>-0.2294728</v>
      </c>
      <c r="L745" s="63">
        <v>-0.170186</v>
      </c>
      <c r="M745" s="63">
        <v>-8.4585199999999999E-2</v>
      </c>
      <c r="N745" s="63">
        <v>66823</v>
      </c>
      <c r="O745">
        <v>0.1130564</v>
      </c>
      <c r="P745" s="63">
        <v>5</v>
      </c>
      <c r="Q745" s="63">
        <v>1.2781749580960001E-2</v>
      </c>
      <c r="R745" s="63"/>
    </row>
    <row r="746" spans="1:18">
      <c r="A746" s="63" t="s">
        <v>61</v>
      </c>
      <c r="B746" s="63" t="s">
        <v>58</v>
      </c>
      <c r="C746" s="63" t="s">
        <v>51</v>
      </c>
      <c r="D746" s="63">
        <v>1</v>
      </c>
      <c r="E746" s="63">
        <v>1.0749280000000001</v>
      </c>
      <c r="F746" s="63">
        <v>0.83977840000000004</v>
      </c>
      <c r="G746" s="63">
        <v>-0.2351492</v>
      </c>
      <c r="H746" s="63">
        <v>66.62</v>
      </c>
      <c r="I746" s="63">
        <v>-0.38003680000000001</v>
      </c>
      <c r="J746" s="63">
        <v>-0.29443599999999998</v>
      </c>
      <c r="K746" s="63">
        <v>-0.2351492</v>
      </c>
      <c r="L746" s="63">
        <v>-0.1758624</v>
      </c>
      <c r="M746" s="63">
        <v>-9.0261599999999997E-2</v>
      </c>
      <c r="N746" s="63">
        <v>66823</v>
      </c>
      <c r="O746">
        <v>0.1130564</v>
      </c>
      <c r="P746" s="63">
        <v>6</v>
      </c>
      <c r="Q746" s="63">
        <v>1.2781749580960001E-2</v>
      </c>
      <c r="R746" s="63"/>
    </row>
    <row r="747" spans="1:18">
      <c r="A747" s="63" t="s">
        <v>61</v>
      </c>
      <c r="B747" s="63" t="s">
        <v>58</v>
      </c>
      <c r="C747" s="63" t="s">
        <v>51</v>
      </c>
      <c r="D747" s="63">
        <v>2</v>
      </c>
      <c r="E747" s="63">
        <v>0.94929300000000005</v>
      </c>
      <c r="F747" s="63">
        <v>0.70903859999999996</v>
      </c>
      <c r="G747" s="63">
        <v>-0.24025440000000001</v>
      </c>
      <c r="H747" s="63">
        <v>60.12</v>
      </c>
      <c r="I747" s="63">
        <v>-0.38514199999999998</v>
      </c>
      <c r="J747" s="63">
        <v>-0.29954120000000001</v>
      </c>
      <c r="K747" s="63">
        <v>-0.24025440000000001</v>
      </c>
      <c r="L747" s="63">
        <v>-0.18096760000000001</v>
      </c>
      <c r="M747" s="63">
        <v>-9.5366800000000002E-2</v>
      </c>
      <c r="N747" s="63">
        <v>66823</v>
      </c>
      <c r="O747">
        <v>0.1130564</v>
      </c>
      <c r="P747" s="63">
        <v>6</v>
      </c>
      <c r="Q747" s="63">
        <v>1.2781749580960001E-2</v>
      </c>
      <c r="R747" s="63"/>
    </row>
    <row r="748" spans="1:18">
      <c r="A748" s="63" t="s">
        <v>61</v>
      </c>
      <c r="B748" s="63" t="s">
        <v>58</v>
      </c>
      <c r="C748" s="63" t="s">
        <v>51</v>
      </c>
      <c r="D748" s="63">
        <v>3</v>
      </c>
      <c r="E748" s="63">
        <v>0.91896719999999998</v>
      </c>
      <c r="F748" s="63">
        <v>0.68087220000000004</v>
      </c>
      <c r="G748" s="63">
        <v>-0.238095</v>
      </c>
      <c r="H748" s="63">
        <v>58.6</v>
      </c>
      <c r="I748" s="63">
        <v>-0.38298260000000001</v>
      </c>
      <c r="J748" s="63">
        <v>-0.29738179999999997</v>
      </c>
      <c r="K748" s="63">
        <v>-0.238095</v>
      </c>
      <c r="L748" s="63">
        <v>-0.1788082</v>
      </c>
      <c r="M748" s="63">
        <v>-9.3207399999999996E-2</v>
      </c>
      <c r="N748" s="63">
        <v>66823</v>
      </c>
      <c r="O748">
        <v>0.1130564</v>
      </c>
      <c r="P748" s="63">
        <v>6</v>
      </c>
      <c r="Q748" s="63">
        <v>1.2781749580960001E-2</v>
      </c>
      <c r="R748" s="63"/>
    </row>
    <row r="749" spans="1:18">
      <c r="A749" s="63" t="s">
        <v>61</v>
      </c>
      <c r="B749" s="63" t="s">
        <v>58</v>
      </c>
      <c r="C749" s="63" t="s">
        <v>51</v>
      </c>
      <c r="D749" s="63">
        <v>4</v>
      </c>
      <c r="E749" s="63">
        <v>0.90405740000000001</v>
      </c>
      <c r="F749" s="63">
        <v>0.6900326</v>
      </c>
      <c r="G749" s="63">
        <v>-0.21402479999999999</v>
      </c>
      <c r="H749" s="63">
        <v>57.2</v>
      </c>
      <c r="I749" s="63">
        <v>-0.35891240000000002</v>
      </c>
      <c r="J749" s="63">
        <v>-0.27331159999999999</v>
      </c>
      <c r="K749" s="63">
        <v>-0.21402479999999999</v>
      </c>
      <c r="L749" s="63">
        <v>-0.15473790000000001</v>
      </c>
      <c r="M749" s="63">
        <v>-6.9137199999999996E-2</v>
      </c>
      <c r="N749" s="63">
        <v>66823</v>
      </c>
      <c r="O749">
        <v>0.1130564</v>
      </c>
      <c r="P749" s="63">
        <v>6</v>
      </c>
      <c r="Q749" s="63">
        <v>1.2781749580960001E-2</v>
      </c>
      <c r="R749" s="63"/>
    </row>
    <row r="750" spans="1:18">
      <c r="A750" s="63" t="s">
        <v>61</v>
      </c>
      <c r="B750" s="63" t="s">
        <v>58</v>
      </c>
      <c r="C750" s="63" t="s">
        <v>51</v>
      </c>
      <c r="D750" s="63">
        <v>5</v>
      </c>
      <c r="E750" s="63">
        <v>0.91180749999999999</v>
      </c>
      <c r="F750" s="63">
        <v>0.69671059999999996</v>
      </c>
      <c r="G750" s="63">
        <v>-0.21509700000000001</v>
      </c>
      <c r="H750" s="63">
        <v>56.4</v>
      </c>
      <c r="I750" s="63">
        <v>-0.35998449999999999</v>
      </c>
      <c r="J750" s="63">
        <v>-0.27438380000000001</v>
      </c>
      <c r="K750" s="63">
        <v>-0.21509700000000001</v>
      </c>
      <c r="L750" s="63">
        <v>-0.15581010000000001</v>
      </c>
      <c r="M750" s="63">
        <v>-7.0209400000000005E-2</v>
      </c>
      <c r="N750" s="63">
        <v>66823</v>
      </c>
      <c r="O750">
        <v>0.1130564</v>
      </c>
      <c r="P750" s="63">
        <v>6</v>
      </c>
      <c r="Q750" s="63">
        <v>1.2781749580960001E-2</v>
      </c>
      <c r="R750" s="63"/>
    </row>
    <row r="751" spans="1:18">
      <c r="A751" s="63" t="s">
        <v>61</v>
      </c>
      <c r="B751" s="63" t="s">
        <v>58</v>
      </c>
      <c r="C751" s="63" t="s">
        <v>51</v>
      </c>
      <c r="D751" s="63">
        <v>6</v>
      </c>
      <c r="E751" s="63">
        <v>1.0019229999999999</v>
      </c>
      <c r="F751" s="63">
        <v>0.73496519999999999</v>
      </c>
      <c r="G751" s="63">
        <v>-0.26695819999999998</v>
      </c>
      <c r="H751" s="63">
        <v>56.1</v>
      </c>
      <c r="I751" s="63">
        <v>-0.41184579999999998</v>
      </c>
      <c r="J751" s="63">
        <v>-0.32624510000000001</v>
      </c>
      <c r="K751" s="63">
        <v>-0.26695819999999998</v>
      </c>
      <c r="L751" s="63">
        <v>-0.20767140000000001</v>
      </c>
      <c r="M751" s="63">
        <v>-0.1220706</v>
      </c>
      <c r="N751" s="63">
        <v>66823</v>
      </c>
      <c r="O751">
        <v>0.1130564</v>
      </c>
      <c r="P751" s="63">
        <v>6</v>
      </c>
      <c r="Q751" s="63">
        <v>1.2781749580960001E-2</v>
      </c>
      <c r="R751" s="63"/>
    </row>
    <row r="752" spans="1:18">
      <c r="A752" s="63" t="s">
        <v>61</v>
      </c>
      <c r="B752" s="63" t="s">
        <v>58</v>
      </c>
      <c r="C752" s="63" t="s">
        <v>51</v>
      </c>
      <c r="D752" s="63">
        <v>7</v>
      </c>
      <c r="E752" s="63">
        <v>1.196132</v>
      </c>
      <c r="F752" s="63">
        <v>0.92353160000000001</v>
      </c>
      <c r="G752" s="63">
        <v>-0.27260079999999998</v>
      </c>
      <c r="H752" s="63">
        <v>57.3</v>
      </c>
      <c r="I752" s="63">
        <v>-0.41748839999999998</v>
      </c>
      <c r="J752" s="63">
        <v>-0.33188770000000001</v>
      </c>
      <c r="K752" s="63">
        <v>-0.27260079999999998</v>
      </c>
      <c r="L752" s="63">
        <v>-0.213314</v>
      </c>
      <c r="M752" s="63">
        <v>-0.1277132</v>
      </c>
      <c r="N752" s="63">
        <v>66823</v>
      </c>
      <c r="O752">
        <v>0.1130564</v>
      </c>
      <c r="P752" s="63">
        <v>6</v>
      </c>
      <c r="Q752" s="63">
        <v>1.2781749580960001E-2</v>
      </c>
      <c r="R752" s="63"/>
    </row>
    <row r="753" spans="1:18">
      <c r="A753" s="63" t="s">
        <v>61</v>
      </c>
      <c r="B753" s="63" t="s">
        <v>58</v>
      </c>
      <c r="C753" s="63" t="s">
        <v>51</v>
      </c>
      <c r="D753" s="63">
        <v>8</v>
      </c>
      <c r="E753" s="63">
        <v>1.332408</v>
      </c>
      <c r="F753" s="63">
        <v>1.104968</v>
      </c>
      <c r="G753" s="63">
        <v>-0.22743959999999999</v>
      </c>
      <c r="H753" s="63">
        <v>62.2</v>
      </c>
      <c r="I753" s="63">
        <v>-0.37232720000000002</v>
      </c>
      <c r="J753" s="63">
        <v>-0.2867265</v>
      </c>
      <c r="K753" s="63">
        <v>-0.22743959999999999</v>
      </c>
      <c r="L753" s="63">
        <v>-0.16815279999999999</v>
      </c>
      <c r="M753" s="63">
        <v>-8.2552E-2</v>
      </c>
      <c r="N753" s="63">
        <v>66823</v>
      </c>
      <c r="O753">
        <v>0.1130564</v>
      </c>
      <c r="P753" s="63">
        <v>6</v>
      </c>
      <c r="Q753" s="63">
        <v>1.2781749580960001E-2</v>
      </c>
      <c r="R753" s="63"/>
    </row>
    <row r="754" spans="1:18">
      <c r="A754" s="63" t="s">
        <v>61</v>
      </c>
      <c r="B754" s="63" t="s">
        <v>58</v>
      </c>
      <c r="C754" s="63" t="s">
        <v>51</v>
      </c>
      <c r="D754" s="63">
        <v>9</v>
      </c>
      <c r="E754" s="63">
        <v>1.364838</v>
      </c>
      <c r="F754" s="63">
        <v>1.2574590000000001</v>
      </c>
      <c r="G754" s="63">
        <v>-0.10737919999999999</v>
      </c>
      <c r="H754" s="63">
        <v>68.56</v>
      </c>
      <c r="I754" s="63">
        <v>-0.25226680000000001</v>
      </c>
      <c r="J754" s="63">
        <v>-0.16666600000000001</v>
      </c>
      <c r="K754" s="63">
        <v>-0.10737919999999999</v>
      </c>
      <c r="L754" s="63">
        <v>-4.80924E-2</v>
      </c>
      <c r="M754" s="63">
        <v>3.7508399999999997E-2</v>
      </c>
      <c r="N754" s="63">
        <v>66823</v>
      </c>
      <c r="O754">
        <v>0.1130564</v>
      </c>
      <c r="P754" s="63">
        <v>6</v>
      </c>
      <c r="Q754" s="63">
        <v>1.2781749580960001E-2</v>
      </c>
      <c r="R754" s="63"/>
    </row>
    <row r="755" spans="1:18">
      <c r="A755" s="63" t="s">
        <v>61</v>
      </c>
      <c r="B755" s="63" t="s">
        <v>58</v>
      </c>
      <c r="C755" s="63" t="s">
        <v>51</v>
      </c>
      <c r="D755" s="63">
        <v>10</v>
      </c>
      <c r="E755" s="63">
        <v>1.4605999999999999</v>
      </c>
      <c r="F755" s="63">
        <v>1.363923</v>
      </c>
      <c r="G755" s="63">
        <v>-9.6676899999999996E-2</v>
      </c>
      <c r="H755" s="63">
        <v>74.540000000000006</v>
      </c>
      <c r="I755" s="63">
        <v>-0.24156449999999999</v>
      </c>
      <c r="J755" s="63">
        <v>-0.15596380000000001</v>
      </c>
      <c r="K755" s="63">
        <v>-9.6676899999999996E-2</v>
      </c>
      <c r="L755" s="63">
        <v>-3.7390100000000003E-2</v>
      </c>
      <c r="M755" s="63">
        <v>4.8210700000000002E-2</v>
      </c>
      <c r="N755" s="63">
        <v>66823</v>
      </c>
      <c r="O755">
        <v>0.1130564</v>
      </c>
      <c r="P755" s="63">
        <v>6</v>
      </c>
      <c r="Q755" s="63">
        <v>1.2781749580960001E-2</v>
      </c>
      <c r="R755" s="63"/>
    </row>
    <row r="756" spans="1:18">
      <c r="A756" s="63" t="s">
        <v>61</v>
      </c>
      <c r="B756" s="63" t="s">
        <v>58</v>
      </c>
      <c r="C756" s="63" t="s">
        <v>51</v>
      </c>
      <c r="D756" s="63">
        <v>11</v>
      </c>
      <c r="E756" s="63">
        <v>1.470178</v>
      </c>
      <c r="F756" s="63">
        <v>1.5286519999999999</v>
      </c>
      <c r="G756" s="63">
        <v>5.8473900000000002E-2</v>
      </c>
      <c r="H756" s="63">
        <v>79.56</v>
      </c>
      <c r="I756" s="63">
        <v>-8.6413699999999996E-2</v>
      </c>
      <c r="J756" s="63">
        <v>-8.1289999999999997E-4</v>
      </c>
      <c r="K756" s="63">
        <v>5.8473900000000002E-2</v>
      </c>
      <c r="L756" s="63">
        <v>0.1177608</v>
      </c>
      <c r="M756" s="63">
        <v>0.2033615</v>
      </c>
      <c r="N756" s="63">
        <v>66823</v>
      </c>
      <c r="O756">
        <v>0.1130564</v>
      </c>
      <c r="P756" s="63">
        <v>6</v>
      </c>
      <c r="Q756" s="63">
        <v>1.2781749580960001E-2</v>
      </c>
      <c r="R756" s="63"/>
    </row>
    <row r="757" spans="1:18">
      <c r="A757" s="63" t="s">
        <v>61</v>
      </c>
      <c r="B757" s="63" t="s">
        <v>58</v>
      </c>
      <c r="C757" s="63" t="s">
        <v>51</v>
      </c>
      <c r="D757" s="63">
        <v>12</v>
      </c>
      <c r="E757" s="63">
        <v>1.493779</v>
      </c>
      <c r="F757" s="63">
        <v>1.713287</v>
      </c>
      <c r="G757" s="63">
        <v>0.21950729999999999</v>
      </c>
      <c r="H757" s="63">
        <v>83.86</v>
      </c>
      <c r="I757" s="63">
        <v>7.4619699999999997E-2</v>
      </c>
      <c r="J757" s="63">
        <v>0.16022049999999999</v>
      </c>
      <c r="K757" s="63">
        <v>0.21950729999999999</v>
      </c>
      <c r="L757" s="63">
        <v>0.27879419999999999</v>
      </c>
      <c r="M757" s="63">
        <v>0.36439490000000002</v>
      </c>
      <c r="N757" s="63">
        <v>66823</v>
      </c>
      <c r="O757">
        <v>0.1130564</v>
      </c>
      <c r="P757" s="63">
        <v>6</v>
      </c>
      <c r="Q757" s="63">
        <v>1.2781749580960001E-2</v>
      </c>
      <c r="R757" s="63"/>
    </row>
    <row r="758" spans="1:18">
      <c r="A758" s="63" t="s">
        <v>61</v>
      </c>
      <c r="B758" s="63" t="s">
        <v>58</v>
      </c>
      <c r="C758" s="63" t="s">
        <v>51</v>
      </c>
      <c r="D758" s="63">
        <v>13</v>
      </c>
      <c r="E758" s="63">
        <v>1.431597</v>
      </c>
      <c r="F758" s="63">
        <v>1.895154</v>
      </c>
      <c r="G758" s="63">
        <v>0.463557</v>
      </c>
      <c r="H758" s="63">
        <v>86.68</v>
      </c>
      <c r="I758" s="63">
        <v>0.31866939999999999</v>
      </c>
      <c r="J758" s="63">
        <v>0.40427020000000002</v>
      </c>
      <c r="K758" s="63">
        <v>0.463557</v>
      </c>
      <c r="L758" s="63">
        <v>0.52284379999999997</v>
      </c>
      <c r="M758" s="63">
        <v>0.6084446</v>
      </c>
      <c r="N758" s="63">
        <v>66823</v>
      </c>
      <c r="O758">
        <v>0.1130564</v>
      </c>
      <c r="P758" s="63">
        <v>6</v>
      </c>
      <c r="Q758" s="63">
        <v>1.2781749580960001E-2</v>
      </c>
      <c r="R758" s="63"/>
    </row>
    <row r="759" spans="1:18">
      <c r="A759" s="63" t="s">
        <v>61</v>
      </c>
      <c r="B759" s="63" t="s">
        <v>58</v>
      </c>
      <c r="C759" s="63" t="s">
        <v>51</v>
      </c>
      <c r="D759" s="63">
        <v>14</v>
      </c>
      <c r="E759" s="63">
        <v>1.5123059999999999</v>
      </c>
      <c r="F759" s="63">
        <v>2.1117119999999998</v>
      </c>
      <c r="G759" s="63">
        <v>0.59940550000000004</v>
      </c>
      <c r="H759" s="63">
        <v>88.88</v>
      </c>
      <c r="I759" s="63">
        <v>0.45451789999999997</v>
      </c>
      <c r="J759" s="63">
        <v>0.54011869999999995</v>
      </c>
      <c r="K759" s="63">
        <v>0.59940550000000004</v>
      </c>
      <c r="L759" s="63">
        <v>0.65869239999999996</v>
      </c>
      <c r="M759" s="63">
        <v>0.74429310000000004</v>
      </c>
      <c r="N759" s="63">
        <v>66823</v>
      </c>
      <c r="O759">
        <v>0.1130564</v>
      </c>
      <c r="P759" s="63">
        <v>6</v>
      </c>
      <c r="Q759" s="63">
        <v>1.2781749580960001E-2</v>
      </c>
      <c r="R759" s="63"/>
    </row>
    <row r="760" spans="1:18">
      <c r="A760" s="63" t="s">
        <v>61</v>
      </c>
      <c r="B760" s="63" t="s">
        <v>58</v>
      </c>
      <c r="C760" s="63" t="s">
        <v>51</v>
      </c>
      <c r="D760" s="63">
        <v>15</v>
      </c>
      <c r="E760" s="63">
        <v>1.6143719999999999</v>
      </c>
      <c r="F760" s="63">
        <v>2.2840150000000001</v>
      </c>
      <c r="G760" s="63">
        <v>0.66964290000000004</v>
      </c>
      <c r="H760" s="63">
        <v>90.54</v>
      </c>
      <c r="I760" s="63">
        <v>0.52475539999999998</v>
      </c>
      <c r="J760" s="63">
        <v>0.61035609999999996</v>
      </c>
      <c r="K760" s="63">
        <v>0.66964290000000004</v>
      </c>
      <c r="L760" s="63">
        <v>0.72892979999999996</v>
      </c>
      <c r="M760" s="63">
        <v>0.81453050000000005</v>
      </c>
      <c r="N760" s="63">
        <v>66823</v>
      </c>
      <c r="O760">
        <v>0.1130564</v>
      </c>
      <c r="P760" s="63">
        <v>6</v>
      </c>
      <c r="Q760" s="63">
        <v>1.2781749580960001E-2</v>
      </c>
      <c r="R760" s="63"/>
    </row>
    <row r="761" spans="1:18">
      <c r="A761" s="63" t="s">
        <v>61</v>
      </c>
      <c r="B761" s="63" t="s">
        <v>58</v>
      </c>
      <c r="C761" s="63" t="s">
        <v>51</v>
      </c>
      <c r="D761" s="63">
        <v>16</v>
      </c>
      <c r="E761" s="63">
        <v>1.7857240000000001</v>
      </c>
      <c r="F761" s="63">
        <v>2.4353630000000002</v>
      </c>
      <c r="G761" s="63">
        <v>0.64963919999999997</v>
      </c>
      <c r="H761" s="63">
        <v>91.46</v>
      </c>
      <c r="I761" s="63">
        <v>0.50475170000000003</v>
      </c>
      <c r="J761" s="63">
        <v>0.5903524</v>
      </c>
      <c r="K761" s="63">
        <v>0.64963919999999997</v>
      </c>
      <c r="L761" s="63">
        <v>0.7089261</v>
      </c>
      <c r="M761" s="63">
        <v>0.79452679999999998</v>
      </c>
      <c r="N761" s="63">
        <v>66823</v>
      </c>
      <c r="O761">
        <v>0.1130564</v>
      </c>
      <c r="P761" s="63">
        <v>6</v>
      </c>
      <c r="Q761" s="63">
        <v>1.2781749580960001E-2</v>
      </c>
      <c r="R761" s="63"/>
    </row>
    <row r="762" spans="1:18">
      <c r="A762" s="63" t="s">
        <v>61</v>
      </c>
      <c r="B762" s="63" t="s">
        <v>58</v>
      </c>
      <c r="C762" s="63" t="s">
        <v>51</v>
      </c>
      <c r="D762" s="63">
        <v>17</v>
      </c>
      <c r="E762" s="63">
        <v>1.9632890000000001</v>
      </c>
      <c r="F762" s="63">
        <v>2.5680049999999999</v>
      </c>
      <c r="G762" s="63">
        <v>0.60471629999999998</v>
      </c>
      <c r="H762" s="63">
        <v>91.74</v>
      </c>
      <c r="I762" s="63">
        <v>0.45982869999999998</v>
      </c>
      <c r="J762" s="63">
        <v>0.54542950000000001</v>
      </c>
      <c r="K762" s="63">
        <v>0.60471629999999998</v>
      </c>
      <c r="L762" s="63">
        <v>0.66400309999999996</v>
      </c>
      <c r="M762" s="63">
        <v>0.74960389999999999</v>
      </c>
      <c r="N762" s="63">
        <v>66823</v>
      </c>
      <c r="O762">
        <v>0.1130564</v>
      </c>
      <c r="P762" s="63">
        <v>6</v>
      </c>
      <c r="Q762" s="63">
        <v>1.2781749580960001E-2</v>
      </c>
      <c r="R762" s="63"/>
    </row>
    <row r="763" spans="1:18">
      <c r="A763" s="63" t="s">
        <v>61</v>
      </c>
      <c r="B763" s="63" t="s">
        <v>58</v>
      </c>
      <c r="C763" s="63" t="s">
        <v>51</v>
      </c>
      <c r="D763" s="63">
        <v>18</v>
      </c>
      <c r="E763" s="63">
        <v>2.103974</v>
      </c>
      <c r="F763" s="63">
        <v>2.610455</v>
      </c>
      <c r="G763" s="63">
        <v>0.50648159999999998</v>
      </c>
      <c r="H763" s="63">
        <v>90.58</v>
      </c>
      <c r="I763" s="63">
        <v>0.36159409999999997</v>
      </c>
      <c r="J763" s="63">
        <v>0.4471948</v>
      </c>
      <c r="K763" s="63">
        <v>0.50648159999999998</v>
      </c>
      <c r="L763" s="63">
        <v>0.56576850000000001</v>
      </c>
      <c r="M763" s="63">
        <v>0.65136919999999998</v>
      </c>
      <c r="N763" s="63">
        <v>66823</v>
      </c>
      <c r="O763">
        <v>0.1130564</v>
      </c>
      <c r="P763" s="63">
        <v>6</v>
      </c>
      <c r="Q763" s="63">
        <v>1.2781749580960001E-2</v>
      </c>
      <c r="R763" s="63"/>
    </row>
    <row r="764" spans="1:18">
      <c r="A764" s="63" t="s">
        <v>61</v>
      </c>
      <c r="B764" s="63" t="s">
        <v>58</v>
      </c>
      <c r="C764" s="63" t="s">
        <v>51</v>
      </c>
      <c r="D764" s="63">
        <v>19</v>
      </c>
      <c r="E764" s="63">
        <v>2.3536260000000002</v>
      </c>
      <c r="F764" s="63">
        <v>2.4944359999999999</v>
      </c>
      <c r="G764" s="63">
        <v>0.14081070000000001</v>
      </c>
      <c r="H764" s="63">
        <v>87.92</v>
      </c>
      <c r="I764" s="63">
        <v>-4.0768999999999996E-3</v>
      </c>
      <c r="J764" s="63">
        <v>8.1523899999999996E-2</v>
      </c>
      <c r="K764" s="63">
        <v>0.14081070000000001</v>
      </c>
      <c r="L764" s="63">
        <v>0.20009759999999999</v>
      </c>
      <c r="M764" s="63">
        <v>0.28569830000000002</v>
      </c>
      <c r="N764" s="63">
        <v>66823</v>
      </c>
      <c r="O764">
        <v>0.1130564</v>
      </c>
      <c r="P764" s="63">
        <v>6</v>
      </c>
      <c r="Q764" s="63">
        <v>1.2781749580960001E-2</v>
      </c>
      <c r="R764" s="63"/>
    </row>
    <row r="765" spans="1:18">
      <c r="A765" s="63" t="s">
        <v>61</v>
      </c>
      <c r="B765" s="63" t="s">
        <v>58</v>
      </c>
      <c r="C765" s="63" t="s">
        <v>51</v>
      </c>
      <c r="D765" s="63">
        <v>20</v>
      </c>
      <c r="E765" s="63">
        <v>2.38029</v>
      </c>
      <c r="F765" s="63">
        <v>2.3400880000000002</v>
      </c>
      <c r="G765" s="63">
        <v>-4.02017E-2</v>
      </c>
      <c r="H765" s="63">
        <v>84.72</v>
      </c>
      <c r="I765" s="63">
        <v>-0.18508930000000001</v>
      </c>
      <c r="J765" s="63">
        <v>-9.9488499999999994E-2</v>
      </c>
      <c r="K765" s="63">
        <v>-4.02017E-2</v>
      </c>
      <c r="L765" s="63">
        <v>1.90852E-2</v>
      </c>
      <c r="M765" s="63">
        <v>0.1046859</v>
      </c>
      <c r="N765" s="63">
        <v>66823</v>
      </c>
      <c r="O765">
        <v>0.1130564</v>
      </c>
      <c r="P765" s="63">
        <v>6</v>
      </c>
      <c r="Q765" s="63">
        <v>1.2781749580960001E-2</v>
      </c>
      <c r="R765" s="63"/>
    </row>
    <row r="766" spans="1:18">
      <c r="A766" s="63" t="s">
        <v>61</v>
      </c>
      <c r="B766" s="63" t="s">
        <v>58</v>
      </c>
      <c r="C766" s="63" t="s">
        <v>51</v>
      </c>
      <c r="D766" s="63">
        <v>21</v>
      </c>
      <c r="E766" s="63">
        <v>2.2822450000000001</v>
      </c>
      <c r="F766" s="63">
        <v>2.093445</v>
      </c>
      <c r="G766" s="63">
        <v>-0.18880079999999999</v>
      </c>
      <c r="H766" s="63">
        <v>79.3</v>
      </c>
      <c r="I766" s="63">
        <v>-0.3336884</v>
      </c>
      <c r="J766" s="63">
        <v>-0.24808759999999999</v>
      </c>
      <c r="K766" s="63">
        <v>-0.18880079999999999</v>
      </c>
      <c r="L766" s="63">
        <v>-0.12951399999999999</v>
      </c>
      <c r="M766" s="63">
        <v>-4.3913199999999999E-2</v>
      </c>
      <c r="N766" s="63">
        <v>66823</v>
      </c>
      <c r="O766">
        <v>0.1130564</v>
      </c>
      <c r="P766" s="63">
        <v>6</v>
      </c>
      <c r="Q766" s="63">
        <v>1.2781749580960001E-2</v>
      </c>
      <c r="R766" s="63"/>
    </row>
    <row r="767" spans="1:18">
      <c r="A767" s="63" t="s">
        <v>61</v>
      </c>
      <c r="B767" s="63" t="s">
        <v>58</v>
      </c>
      <c r="C767" s="63" t="s">
        <v>51</v>
      </c>
      <c r="D767" s="63">
        <v>22</v>
      </c>
      <c r="E767" s="63">
        <v>2.0519259999999999</v>
      </c>
      <c r="F767" s="63">
        <v>1.777139</v>
      </c>
      <c r="G767" s="63">
        <v>-0.27478720000000001</v>
      </c>
      <c r="H767" s="63">
        <v>74.239999999999995</v>
      </c>
      <c r="I767" s="63">
        <v>-0.41967480000000001</v>
      </c>
      <c r="J767" s="63">
        <v>-0.33407399999999998</v>
      </c>
      <c r="K767" s="63">
        <v>-0.27478720000000001</v>
      </c>
      <c r="L767" s="63">
        <v>-0.21550040000000001</v>
      </c>
      <c r="M767" s="63">
        <v>-0.1298996</v>
      </c>
      <c r="N767" s="63">
        <v>66823</v>
      </c>
      <c r="O767">
        <v>0.1130564</v>
      </c>
      <c r="P767" s="63">
        <v>6</v>
      </c>
      <c r="Q767" s="63">
        <v>1.2781749580960001E-2</v>
      </c>
      <c r="R767" s="63"/>
    </row>
    <row r="768" spans="1:18">
      <c r="A768" s="63" t="s">
        <v>61</v>
      </c>
      <c r="B768" s="63" t="s">
        <v>58</v>
      </c>
      <c r="C768" s="63" t="s">
        <v>51</v>
      </c>
      <c r="D768" s="63">
        <v>23</v>
      </c>
      <c r="E768" s="63">
        <v>1.6997800000000001</v>
      </c>
      <c r="F768" s="63">
        <v>1.4235359999999999</v>
      </c>
      <c r="G768" s="63">
        <v>-0.2762443</v>
      </c>
      <c r="H768" s="63">
        <v>70.94</v>
      </c>
      <c r="I768" s="63">
        <v>-0.4211319</v>
      </c>
      <c r="J768" s="63">
        <v>-0.33553110000000003</v>
      </c>
      <c r="K768" s="63">
        <v>-0.2762443</v>
      </c>
      <c r="L768" s="63">
        <v>-0.21695739999999999</v>
      </c>
      <c r="M768" s="63">
        <v>-0.13135669999999999</v>
      </c>
      <c r="N768" s="63">
        <v>66823</v>
      </c>
      <c r="O768">
        <v>0.1130564</v>
      </c>
      <c r="P768" s="63">
        <v>6</v>
      </c>
      <c r="Q768" s="63">
        <v>1.2781749580960001E-2</v>
      </c>
      <c r="R768" s="63"/>
    </row>
    <row r="769" spans="1:18">
      <c r="A769" s="63" t="s">
        <v>61</v>
      </c>
      <c r="B769" s="63" t="s">
        <v>58</v>
      </c>
      <c r="C769" s="63" t="s">
        <v>51</v>
      </c>
      <c r="D769" s="63">
        <v>24</v>
      </c>
      <c r="E769" s="63">
        <v>1.305032</v>
      </c>
      <c r="F769" s="63">
        <v>1.0882480000000001</v>
      </c>
      <c r="G769" s="63">
        <v>-0.21678359999999999</v>
      </c>
      <c r="H769" s="63">
        <v>68.62</v>
      </c>
      <c r="I769" s="63">
        <v>-0.36167120000000003</v>
      </c>
      <c r="J769" s="63">
        <v>-0.2760705</v>
      </c>
      <c r="K769" s="63">
        <v>-0.21678359999999999</v>
      </c>
      <c r="L769" s="63">
        <v>-0.15749679999999999</v>
      </c>
      <c r="M769" s="63">
        <v>-7.1896000000000002E-2</v>
      </c>
      <c r="N769" s="63">
        <v>66823</v>
      </c>
      <c r="O769">
        <v>0.1130564</v>
      </c>
      <c r="P769" s="63">
        <v>6</v>
      </c>
      <c r="Q769" s="63">
        <v>1.2781749580960001E-2</v>
      </c>
      <c r="R769" s="63"/>
    </row>
    <row r="770" spans="1:18">
      <c r="A770" s="63" t="s">
        <v>61</v>
      </c>
      <c r="B770" s="63" t="s">
        <v>58</v>
      </c>
      <c r="C770" s="63" t="s">
        <v>52</v>
      </c>
      <c r="D770" s="63">
        <v>1</v>
      </c>
      <c r="E770" s="63">
        <v>1.2666519999999999</v>
      </c>
      <c r="F770" s="63">
        <v>1.043183</v>
      </c>
      <c r="G770" s="63">
        <v>-0.2234688</v>
      </c>
      <c r="H770" s="63">
        <v>69.14</v>
      </c>
      <c r="I770" s="63">
        <v>-0.36835639999999997</v>
      </c>
      <c r="J770" s="63">
        <v>-0.2827556</v>
      </c>
      <c r="K770" s="63">
        <v>-0.2234688</v>
      </c>
      <c r="L770" s="63">
        <v>-0.16418189999999999</v>
      </c>
      <c r="M770" s="63">
        <v>-7.8581200000000004E-2</v>
      </c>
      <c r="N770" s="63">
        <v>66823</v>
      </c>
      <c r="O770">
        <v>0.1130564</v>
      </c>
      <c r="P770" s="63">
        <v>7</v>
      </c>
      <c r="Q770" s="63">
        <v>1.2781749580960001E-2</v>
      </c>
      <c r="R770" s="63"/>
    </row>
    <row r="771" spans="1:18">
      <c r="A771" s="63" t="s">
        <v>61</v>
      </c>
      <c r="B771" s="63" t="s">
        <v>58</v>
      </c>
      <c r="C771" s="63" t="s">
        <v>52</v>
      </c>
      <c r="D771" s="63">
        <v>2</v>
      </c>
      <c r="E771" s="63">
        <v>1.132083</v>
      </c>
      <c r="F771" s="63">
        <v>0.89831099999999997</v>
      </c>
      <c r="G771" s="63">
        <v>-0.2337719</v>
      </c>
      <c r="H771" s="63">
        <v>67.3</v>
      </c>
      <c r="I771" s="63">
        <v>-0.37865949999999998</v>
      </c>
      <c r="J771" s="63">
        <v>-0.29305870000000001</v>
      </c>
      <c r="K771" s="63">
        <v>-0.2337719</v>
      </c>
      <c r="L771" s="63">
        <v>-0.174485</v>
      </c>
      <c r="M771" s="63">
        <v>-8.8884299999999999E-2</v>
      </c>
      <c r="N771" s="63">
        <v>66823</v>
      </c>
      <c r="O771">
        <v>0.1130564</v>
      </c>
      <c r="P771" s="63">
        <v>7</v>
      </c>
      <c r="Q771" s="63">
        <v>1.2781749580960001E-2</v>
      </c>
      <c r="R771" s="63"/>
    </row>
    <row r="772" spans="1:18">
      <c r="A772" s="63" t="s">
        <v>61</v>
      </c>
      <c r="B772" s="63" t="s">
        <v>58</v>
      </c>
      <c r="C772" s="63" t="s">
        <v>52</v>
      </c>
      <c r="D772" s="63">
        <v>3</v>
      </c>
      <c r="E772" s="63">
        <v>1.054446</v>
      </c>
      <c r="F772" s="63">
        <v>0.82357029999999998</v>
      </c>
      <c r="G772" s="63">
        <v>-0.23087530000000001</v>
      </c>
      <c r="H772" s="63">
        <v>66.16</v>
      </c>
      <c r="I772" s="63">
        <v>-0.37576290000000001</v>
      </c>
      <c r="J772" s="63">
        <v>-0.29016209999999998</v>
      </c>
      <c r="K772" s="63">
        <v>-0.23087530000000001</v>
      </c>
      <c r="L772" s="63">
        <v>-0.1715884</v>
      </c>
      <c r="M772" s="63">
        <v>-8.59877E-2</v>
      </c>
      <c r="N772" s="63">
        <v>66823</v>
      </c>
      <c r="O772">
        <v>0.1130564</v>
      </c>
      <c r="P772" s="63">
        <v>7</v>
      </c>
      <c r="Q772" s="63">
        <v>1.2781749580960001E-2</v>
      </c>
      <c r="R772" s="63"/>
    </row>
    <row r="773" spans="1:18">
      <c r="A773" s="63" t="s">
        <v>61</v>
      </c>
      <c r="B773" s="63" t="s">
        <v>58</v>
      </c>
      <c r="C773" s="63" t="s">
        <v>52</v>
      </c>
      <c r="D773" s="63">
        <v>4</v>
      </c>
      <c r="E773" s="63">
        <v>1.0138259999999999</v>
      </c>
      <c r="F773" s="63">
        <v>0.7998016</v>
      </c>
      <c r="G773" s="63">
        <v>-0.21402479999999999</v>
      </c>
      <c r="H773" s="63">
        <v>64.88</v>
      </c>
      <c r="I773" s="63">
        <v>-0.35891240000000002</v>
      </c>
      <c r="J773" s="63">
        <v>-0.27331169999999999</v>
      </c>
      <c r="K773" s="63">
        <v>-0.21402479999999999</v>
      </c>
      <c r="L773" s="63">
        <v>-0.15473799999999999</v>
      </c>
      <c r="M773" s="63">
        <v>-6.9137199999999996E-2</v>
      </c>
      <c r="N773" s="63">
        <v>66823</v>
      </c>
      <c r="O773">
        <v>0.1130564</v>
      </c>
      <c r="P773" s="63">
        <v>7</v>
      </c>
      <c r="Q773" s="63">
        <v>1.2781749580960001E-2</v>
      </c>
      <c r="R773" s="63"/>
    </row>
    <row r="774" spans="1:18">
      <c r="A774" s="63" t="s">
        <v>61</v>
      </c>
      <c r="B774" s="63" t="s">
        <v>58</v>
      </c>
      <c r="C774" s="63" t="s">
        <v>52</v>
      </c>
      <c r="D774" s="63">
        <v>5</v>
      </c>
      <c r="E774" s="63">
        <v>1.021577</v>
      </c>
      <c r="F774" s="63">
        <v>0.80647959999999996</v>
      </c>
      <c r="G774" s="63">
        <v>-0.21509700000000001</v>
      </c>
      <c r="H774" s="63">
        <v>64.040000000000006</v>
      </c>
      <c r="I774" s="63">
        <v>-0.35998459999999999</v>
      </c>
      <c r="J774" s="63">
        <v>-0.27438380000000001</v>
      </c>
      <c r="K774" s="63">
        <v>-0.21509700000000001</v>
      </c>
      <c r="L774" s="63">
        <v>-0.15581020000000001</v>
      </c>
      <c r="M774" s="63">
        <v>-7.0209400000000005E-2</v>
      </c>
      <c r="N774" s="63">
        <v>66823</v>
      </c>
      <c r="O774">
        <v>0.1130564</v>
      </c>
      <c r="P774" s="63">
        <v>7</v>
      </c>
      <c r="Q774" s="63">
        <v>1.2781749580960001E-2</v>
      </c>
      <c r="R774" s="63"/>
    </row>
    <row r="775" spans="1:18">
      <c r="A775" s="63" t="s">
        <v>61</v>
      </c>
      <c r="B775" s="63" t="s">
        <v>58</v>
      </c>
      <c r="C775" s="63" t="s">
        <v>52</v>
      </c>
      <c r="D775" s="63">
        <v>6</v>
      </c>
      <c r="E775" s="63">
        <v>1.1116919999999999</v>
      </c>
      <c r="F775" s="63">
        <v>0.84473430000000005</v>
      </c>
      <c r="G775" s="63">
        <v>-0.26695819999999998</v>
      </c>
      <c r="H775" s="63">
        <v>63.3</v>
      </c>
      <c r="I775" s="63">
        <v>-0.41184579999999998</v>
      </c>
      <c r="J775" s="63">
        <v>-0.32624500000000001</v>
      </c>
      <c r="K775" s="63">
        <v>-0.26695819999999998</v>
      </c>
      <c r="L775" s="63">
        <v>-0.2076713</v>
      </c>
      <c r="M775" s="63">
        <v>-0.1220706</v>
      </c>
      <c r="N775" s="63">
        <v>66823</v>
      </c>
      <c r="O775">
        <v>0.1130564</v>
      </c>
      <c r="P775" s="63">
        <v>7</v>
      </c>
      <c r="Q775" s="63">
        <v>1.2781749580960001E-2</v>
      </c>
      <c r="R775" s="63"/>
    </row>
    <row r="776" spans="1:18">
      <c r="A776" s="63" t="s">
        <v>61</v>
      </c>
      <c r="B776" s="63" t="s">
        <v>58</v>
      </c>
      <c r="C776" s="63" t="s">
        <v>52</v>
      </c>
      <c r="D776" s="63">
        <v>7</v>
      </c>
      <c r="E776" s="63">
        <v>1.3059019999999999</v>
      </c>
      <c r="F776" s="63">
        <v>1.033301</v>
      </c>
      <c r="G776" s="63">
        <v>-0.27260089999999998</v>
      </c>
      <c r="H776" s="63">
        <v>63.62</v>
      </c>
      <c r="I776" s="63">
        <v>-0.41748849999999998</v>
      </c>
      <c r="J776" s="63">
        <v>-0.33188770000000001</v>
      </c>
      <c r="K776" s="63">
        <v>-0.27260089999999998</v>
      </c>
      <c r="L776" s="63">
        <v>-0.21331410000000001</v>
      </c>
      <c r="M776" s="63">
        <v>-0.1277133</v>
      </c>
      <c r="N776" s="63">
        <v>66823</v>
      </c>
      <c r="O776">
        <v>0.1130564</v>
      </c>
      <c r="P776" s="63">
        <v>7</v>
      </c>
      <c r="Q776" s="63">
        <v>1.2781749580960001E-2</v>
      </c>
      <c r="R776" s="63"/>
    </row>
    <row r="777" spans="1:18">
      <c r="A777" s="63" t="s">
        <v>61</v>
      </c>
      <c r="B777" s="63" t="s">
        <v>58</v>
      </c>
      <c r="C777" s="63" t="s">
        <v>52</v>
      </c>
      <c r="D777" s="63">
        <v>8</v>
      </c>
      <c r="E777" s="63">
        <v>1.4407030000000001</v>
      </c>
      <c r="F777" s="63">
        <v>1.1914739999999999</v>
      </c>
      <c r="G777" s="63">
        <v>-0.24922929999999999</v>
      </c>
      <c r="H777" s="63">
        <v>68.66</v>
      </c>
      <c r="I777" s="63">
        <v>-0.39411689999999999</v>
      </c>
      <c r="J777" s="63">
        <v>-0.30851610000000002</v>
      </c>
      <c r="K777" s="63">
        <v>-0.24922929999999999</v>
      </c>
      <c r="L777" s="63">
        <v>-0.18994249999999999</v>
      </c>
      <c r="M777" s="63">
        <v>-0.1043417</v>
      </c>
      <c r="N777" s="63">
        <v>66823</v>
      </c>
      <c r="O777">
        <v>0.1130564</v>
      </c>
      <c r="P777" s="63">
        <v>7</v>
      </c>
      <c r="Q777" s="63">
        <v>1.2781749580960001E-2</v>
      </c>
      <c r="R777" s="63"/>
    </row>
    <row r="778" spans="1:18">
      <c r="A778" s="63" t="s">
        <v>61</v>
      </c>
      <c r="B778" s="63" t="s">
        <v>58</v>
      </c>
      <c r="C778" s="63" t="s">
        <v>52</v>
      </c>
      <c r="D778" s="63">
        <v>9</v>
      </c>
      <c r="E778" s="63">
        <v>1.5440320000000001</v>
      </c>
      <c r="F778" s="63">
        <v>1.4599819999999999</v>
      </c>
      <c r="G778" s="63">
        <v>-8.4049799999999994E-2</v>
      </c>
      <c r="H778" s="63">
        <v>74.72</v>
      </c>
      <c r="I778" s="63">
        <v>-0.22893740000000001</v>
      </c>
      <c r="J778" s="63">
        <v>-0.14333670000000001</v>
      </c>
      <c r="K778" s="63">
        <v>-8.4049799999999994E-2</v>
      </c>
      <c r="L778" s="63">
        <v>-2.4763E-2</v>
      </c>
      <c r="M778" s="63">
        <v>6.0837799999999997E-2</v>
      </c>
      <c r="N778" s="63">
        <v>66823</v>
      </c>
      <c r="O778">
        <v>0.1130564</v>
      </c>
      <c r="P778" s="63">
        <v>7</v>
      </c>
      <c r="Q778" s="63">
        <v>1.2781749580960001E-2</v>
      </c>
      <c r="R778" s="63"/>
    </row>
    <row r="779" spans="1:18">
      <c r="A779" s="63" t="s">
        <v>61</v>
      </c>
      <c r="B779" s="63" t="s">
        <v>58</v>
      </c>
      <c r="C779" s="63" t="s">
        <v>52</v>
      </c>
      <c r="D779" s="63">
        <v>10</v>
      </c>
      <c r="E779" s="63">
        <v>1.6501049999999999</v>
      </c>
      <c r="F779" s="63">
        <v>1.567488</v>
      </c>
      <c r="G779" s="63">
        <v>-8.2617399999999994E-2</v>
      </c>
      <c r="H779" s="63">
        <v>79.459999999999994</v>
      </c>
      <c r="I779" s="63">
        <v>-0.22750500000000001</v>
      </c>
      <c r="J779" s="63">
        <v>-0.14190420000000001</v>
      </c>
      <c r="K779" s="63">
        <v>-8.2617399999999994E-2</v>
      </c>
      <c r="L779" s="63">
        <v>-2.33306E-2</v>
      </c>
      <c r="M779" s="63">
        <v>6.2270199999999998E-2</v>
      </c>
      <c r="N779" s="63">
        <v>66823</v>
      </c>
      <c r="O779">
        <v>0.1130564</v>
      </c>
      <c r="P779" s="63">
        <v>7</v>
      </c>
      <c r="Q779" s="63">
        <v>1.2781749580960001E-2</v>
      </c>
      <c r="R779" s="63"/>
    </row>
    <row r="780" spans="1:18">
      <c r="A780" s="63" t="s">
        <v>61</v>
      </c>
      <c r="B780" s="63" t="s">
        <v>58</v>
      </c>
      <c r="C780" s="63" t="s">
        <v>52</v>
      </c>
      <c r="D780" s="63">
        <v>11</v>
      </c>
      <c r="E780" s="63">
        <v>1.6745559999999999</v>
      </c>
      <c r="F780" s="63">
        <v>1.7730950000000001</v>
      </c>
      <c r="G780" s="63">
        <v>9.8539000000000002E-2</v>
      </c>
      <c r="H780" s="63">
        <v>84.3</v>
      </c>
      <c r="I780" s="63">
        <v>-4.6348599999999997E-2</v>
      </c>
      <c r="J780" s="63">
        <v>3.9252200000000001E-2</v>
      </c>
      <c r="K780" s="63">
        <v>9.8539000000000002E-2</v>
      </c>
      <c r="L780" s="63">
        <v>0.15782579999999999</v>
      </c>
      <c r="M780" s="63">
        <v>0.24342659999999999</v>
      </c>
      <c r="N780" s="63">
        <v>66823</v>
      </c>
      <c r="O780">
        <v>0.1130564</v>
      </c>
      <c r="P780" s="63">
        <v>7</v>
      </c>
      <c r="Q780" s="63">
        <v>1.2781749580960001E-2</v>
      </c>
      <c r="R780" s="63"/>
    </row>
    <row r="781" spans="1:18">
      <c r="A781" s="63" t="s">
        <v>61</v>
      </c>
      <c r="B781" s="63" t="s">
        <v>58</v>
      </c>
      <c r="C781" s="63" t="s">
        <v>52</v>
      </c>
      <c r="D781" s="63">
        <v>12</v>
      </c>
      <c r="E781" s="63">
        <v>1.7416149999999999</v>
      </c>
      <c r="F781" s="63">
        <v>2.0422479999999998</v>
      </c>
      <c r="G781" s="63">
        <v>0.30063279999999998</v>
      </c>
      <c r="H781" s="63">
        <v>88.24</v>
      </c>
      <c r="I781" s="63">
        <v>0.1557452</v>
      </c>
      <c r="J781" s="63">
        <v>0.241346</v>
      </c>
      <c r="K781" s="63">
        <v>0.30063279999999998</v>
      </c>
      <c r="L781" s="63">
        <v>0.35991970000000001</v>
      </c>
      <c r="M781" s="63">
        <v>0.44552039999999998</v>
      </c>
      <c r="N781" s="63">
        <v>66823</v>
      </c>
      <c r="O781">
        <v>0.1130564</v>
      </c>
      <c r="P781" s="63">
        <v>7</v>
      </c>
      <c r="Q781" s="63">
        <v>1.2781749580960001E-2</v>
      </c>
      <c r="R781" s="63"/>
    </row>
    <row r="782" spans="1:18">
      <c r="A782" s="63" t="s">
        <v>61</v>
      </c>
      <c r="B782" s="63" t="s">
        <v>58</v>
      </c>
      <c r="C782" s="63" t="s">
        <v>52</v>
      </c>
      <c r="D782" s="63">
        <v>13</v>
      </c>
      <c r="E782" s="63">
        <v>1.700321</v>
      </c>
      <c r="F782" s="63">
        <v>2.2826230000000001</v>
      </c>
      <c r="G782" s="63">
        <v>0.58230139999999997</v>
      </c>
      <c r="H782" s="63">
        <v>90.82</v>
      </c>
      <c r="I782" s="63">
        <v>0.43741380000000002</v>
      </c>
      <c r="J782" s="63">
        <v>0.52301450000000005</v>
      </c>
      <c r="K782" s="63">
        <v>0.58230139999999997</v>
      </c>
      <c r="L782" s="63">
        <v>0.64158820000000005</v>
      </c>
      <c r="M782" s="63">
        <v>0.72718890000000003</v>
      </c>
      <c r="N782" s="63">
        <v>66823</v>
      </c>
      <c r="O782">
        <v>0.1130564</v>
      </c>
      <c r="P782" s="63">
        <v>7</v>
      </c>
      <c r="Q782" s="63">
        <v>1.2781749580960001E-2</v>
      </c>
      <c r="R782" s="63"/>
    </row>
    <row r="783" spans="1:18">
      <c r="A783" s="63" t="s">
        <v>61</v>
      </c>
      <c r="B783" s="63" t="s">
        <v>58</v>
      </c>
      <c r="C783" s="63" t="s">
        <v>52</v>
      </c>
      <c r="D783" s="63">
        <v>14</v>
      </c>
      <c r="E783" s="63">
        <v>1.823088</v>
      </c>
      <c r="F783" s="63">
        <v>2.56087</v>
      </c>
      <c r="G783" s="63">
        <v>0.7377821</v>
      </c>
      <c r="H783" s="63">
        <v>92.76</v>
      </c>
      <c r="I783" s="63">
        <v>0.59289460000000005</v>
      </c>
      <c r="J783" s="63">
        <v>0.67849530000000002</v>
      </c>
      <c r="K783" s="63">
        <v>0.7377821</v>
      </c>
      <c r="L783" s="63">
        <v>0.79706900000000003</v>
      </c>
      <c r="M783" s="63">
        <v>0.8826697</v>
      </c>
      <c r="N783" s="63">
        <v>66823</v>
      </c>
      <c r="O783">
        <v>0.1130564</v>
      </c>
      <c r="P783" s="63">
        <v>7</v>
      </c>
      <c r="Q783" s="63">
        <v>1.2781749580960001E-2</v>
      </c>
      <c r="R783" s="63"/>
    </row>
    <row r="784" spans="1:18">
      <c r="A784" s="63" t="s">
        <v>61</v>
      </c>
      <c r="B784" s="63" t="s">
        <v>58</v>
      </c>
      <c r="C784" s="63" t="s">
        <v>52</v>
      </c>
      <c r="D784" s="63">
        <v>15</v>
      </c>
      <c r="E784" s="63">
        <v>1.939643</v>
      </c>
      <c r="F784" s="63">
        <v>2.7287490000000001</v>
      </c>
      <c r="G784" s="63">
        <v>0.78910599999999997</v>
      </c>
      <c r="H784" s="63">
        <v>93.58</v>
      </c>
      <c r="I784" s="63">
        <v>0.64421839999999997</v>
      </c>
      <c r="J784" s="63">
        <v>0.7298192</v>
      </c>
      <c r="K784" s="63">
        <v>0.78910599999999997</v>
      </c>
      <c r="L784" s="63">
        <v>0.84839279999999995</v>
      </c>
      <c r="M784" s="63">
        <v>0.93399359999999998</v>
      </c>
      <c r="N784" s="63">
        <v>66823</v>
      </c>
      <c r="O784">
        <v>0.1130564</v>
      </c>
      <c r="P784" s="63">
        <v>7</v>
      </c>
      <c r="Q784" s="63">
        <v>1.2781749580960001E-2</v>
      </c>
      <c r="R784" s="63"/>
    </row>
    <row r="785" spans="1:18">
      <c r="A785" s="63" t="s">
        <v>61</v>
      </c>
      <c r="B785" s="63" t="s">
        <v>58</v>
      </c>
      <c r="C785" s="63" t="s">
        <v>52</v>
      </c>
      <c r="D785" s="63">
        <v>16</v>
      </c>
      <c r="E785" s="63">
        <v>2.1220840000000001</v>
      </c>
      <c r="F785" s="63">
        <v>2.8715950000000001</v>
      </c>
      <c r="G785" s="63">
        <v>0.74951100000000004</v>
      </c>
      <c r="H785" s="63">
        <v>93.92</v>
      </c>
      <c r="I785" s="63">
        <v>0.60462340000000003</v>
      </c>
      <c r="J785" s="63">
        <v>0.69022419999999995</v>
      </c>
      <c r="K785" s="63">
        <v>0.74951100000000004</v>
      </c>
      <c r="L785" s="63">
        <v>0.80879780000000001</v>
      </c>
      <c r="M785" s="63">
        <v>0.89439860000000004</v>
      </c>
      <c r="N785" s="63">
        <v>66823</v>
      </c>
      <c r="O785">
        <v>0.1130564</v>
      </c>
      <c r="P785" s="63">
        <v>7</v>
      </c>
      <c r="Q785" s="63">
        <v>1.2781749580960001E-2</v>
      </c>
      <c r="R785" s="63"/>
    </row>
    <row r="786" spans="1:18">
      <c r="A786" s="63" t="s">
        <v>61</v>
      </c>
      <c r="B786" s="63" t="s">
        <v>58</v>
      </c>
      <c r="C786" s="63" t="s">
        <v>52</v>
      </c>
      <c r="D786" s="63">
        <v>17</v>
      </c>
      <c r="E786" s="63">
        <v>2.2545839999999999</v>
      </c>
      <c r="F786" s="63">
        <v>2.905116</v>
      </c>
      <c r="G786" s="63">
        <v>0.65053179999999999</v>
      </c>
      <c r="H786" s="63">
        <v>92.86</v>
      </c>
      <c r="I786" s="63">
        <v>0.50564419999999999</v>
      </c>
      <c r="J786" s="63">
        <v>0.59124489999999996</v>
      </c>
      <c r="K786" s="63">
        <v>0.65053179999999999</v>
      </c>
      <c r="L786" s="63">
        <v>0.70981859999999997</v>
      </c>
      <c r="M786" s="63">
        <v>0.79541930000000005</v>
      </c>
      <c r="N786" s="63">
        <v>66823</v>
      </c>
      <c r="O786">
        <v>0.1130564</v>
      </c>
      <c r="P786" s="63">
        <v>7</v>
      </c>
      <c r="Q786" s="63">
        <v>1.2781749580960001E-2</v>
      </c>
      <c r="R786" s="63"/>
    </row>
    <row r="787" spans="1:18">
      <c r="A787" s="63" t="s">
        <v>61</v>
      </c>
      <c r="B787" s="63" t="s">
        <v>58</v>
      </c>
      <c r="C787" s="63" t="s">
        <v>52</v>
      </c>
      <c r="D787" s="63">
        <v>18</v>
      </c>
      <c r="E787" s="63">
        <v>2.3482020000000001</v>
      </c>
      <c r="F787" s="63">
        <v>2.857847</v>
      </c>
      <c r="G787" s="63">
        <v>0.50964449999999994</v>
      </c>
      <c r="H787" s="63">
        <v>90.66</v>
      </c>
      <c r="I787" s="63">
        <v>0.3647569</v>
      </c>
      <c r="J787" s="63">
        <v>0.45035770000000003</v>
      </c>
      <c r="K787" s="63">
        <v>0.50964449999999994</v>
      </c>
      <c r="L787" s="63">
        <v>0.56893130000000003</v>
      </c>
      <c r="M787" s="63">
        <v>0.65453209999999995</v>
      </c>
      <c r="N787" s="63">
        <v>66823</v>
      </c>
      <c r="O787">
        <v>0.1130564</v>
      </c>
      <c r="P787" s="63">
        <v>7</v>
      </c>
      <c r="Q787" s="63">
        <v>1.2781749580960001E-2</v>
      </c>
      <c r="R787" s="63"/>
    </row>
    <row r="788" spans="1:18">
      <c r="A788" s="63" t="s">
        <v>61</v>
      </c>
      <c r="B788" s="63" t="s">
        <v>58</v>
      </c>
      <c r="C788" s="63" t="s">
        <v>52</v>
      </c>
      <c r="D788" s="63">
        <v>19</v>
      </c>
      <c r="E788" s="63">
        <v>2.5722459999999998</v>
      </c>
      <c r="F788" s="63">
        <v>2.7077049999999998</v>
      </c>
      <c r="G788" s="63">
        <v>0.13545889999999999</v>
      </c>
      <c r="H788" s="63">
        <v>87.72</v>
      </c>
      <c r="I788" s="63">
        <v>-9.4286000000000005E-3</v>
      </c>
      <c r="J788" s="63">
        <v>7.6172100000000006E-2</v>
      </c>
      <c r="K788" s="63">
        <v>0.13545889999999999</v>
      </c>
      <c r="L788" s="63">
        <v>0.1947458</v>
      </c>
      <c r="M788" s="63">
        <v>0.2803465</v>
      </c>
      <c r="N788" s="63">
        <v>66823</v>
      </c>
      <c r="O788">
        <v>0.1130564</v>
      </c>
      <c r="P788" s="63">
        <v>7</v>
      </c>
      <c r="Q788" s="63">
        <v>1.2781749580960001E-2</v>
      </c>
      <c r="R788" s="63"/>
    </row>
    <row r="789" spans="1:18">
      <c r="A789" s="63" t="s">
        <v>61</v>
      </c>
      <c r="B789" s="63" t="s">
        <v>58</v>
      </c>
      <c r="C789" s="63" t="s">
        <v>52</v>
      </c>
      <c r="D789" s="63">
        <v>20</v>
      </c>
      <c r="E789" s="63">
        <v>2.561925</v>
      </c>
      <c r="F789" s="63">
        <v>2.5136790000000002</v>
      </c>
      <c r="G789" s="63">
        <v>-4.8245700000000002E-2</v>
      </c>
      <c r="H789" s="63">
        <v>84.1</v>
      </c>
      <c r="I789" s="63">
        <v>-0.19313330000000001</v>
      </c>
      <c r="J789" s="63">
        <v>-0.1075325</v>
      </c>
      <c r="K789" s="63">
        <v>-4.8245700000000002E-2</v>
      </c>
      <c r="L789" s="63">
        <v>1.1041199999999999E-2</v>
      </c>
      <c r="M789" s="63">
        <v>9.6641900000000003E-2</v>
      </c>
      <c r="N789" s="63">
        <v>66823</v>
      </c>
      <c r="O789">
        <v>0.1130564</v>
      </c>
      <c r="P789" s="63">
        <v>7</v>
      </c>
      <c r="Q789" s="63">
        <v>1.2781749580960001E-2</v>
      </c>
      <c r="R789" s="63"/>
    </row>
    <row r="790" spans="1:18">
      <c r="A790" s="63" t="s">
        <v>61</v>
      </c>
      <c r="B790" s="63" t="s">
        <v>58</v>
      </c>
      <c r="C790" s="63" t="s">
        <v>52</v>
      </c>
      <c r="D790" s="63">
        <v>21</v>
      </c>
      <c r="E790" s="63">
        <v>2.4554640000000001</v>
      </c>
      <c r="F790" s="63">
        <v>2.2652239999999999</v>
      </c>
      <c r="G790" s="63">
        <v>-0.1902404</v>
      </c>
      <c r="H790" s="63">
        <v>79.08</v>
      </c>
      <c r="I790" s="63">
        <v>-0.33512799999999998</v>
      </c>
      <c r="J790" s="63">
        <v>-0.2495272</v>
      </c>
      <c r="K790" s="63">
        <v>-0.1902404</v>
      </c>
      <c r="L790" s="63">
        <v>-0.1309536</v>
      </c>
      <c r="M790" s="63">
        <v>-4.5352799999999999E-2</v>
      </c>
      <c r="N790" s="63">
        <v>66823</v>
      </c>
      <c r="O790">
        <v>0.1130564</v>
      </c>
      <c r="P790" s="63">
        <v>7</v>
      </c>
      <c r="Q790" s="63">
        <v>1.2781749580960001E-2</v>
      </c>
      <c r="R790" s="63"/>
    </row>
    <row r="791" spans="1:18">
      <c r="A791" s="63" t="s">
        <v>61</v>
      </c>
      <c r="B791" s="63" t="s">
        <v>58</v>
      </c>
      <c r="C791" s="63" t="s">
        <v>52</v>
      </c>
      <c r="D791" s="63">
        <v>22</v>
      </c>
      <c r="E791" s="63">
        <v>2.2460059999999999</v>
      </c>
      <c r="F791" s="63">
        <v>1.97577</v>
      </c>
      <c r="G791" s="63">
        <v>-0.27023639999999999</v>
      </c>
      <c r="H791" s="63">
        <v>75.08</v>
      </c>
      <c r="I791" s="63">
        <v>-0.41512399999999999</v>
      </c>
      <c r="J791" s="63">
        <v>-0.32952320000000002</v>
      </c>
      <c r="K791" s="63">
        <v>-0.27023639999999999</v>
      </c>
      <c r="L791" s="63">
        <v>-0.21094950000000001</v>
      </c>
      <c r="M791" s="63">
        <v>-0.12534880000000001</v>
      </c>
      <c r="N791" s="63">
        <v>66823</v>
      </c>
      <c r="O791">
        <v>0.1130564</v>
      </c>
      <c r="P791" s="63">
        <v>7</v>
      </c>
      <c r="Q791" s="63">
        <v>1.2781749580960001E-2</v>
      </c>
      <c r="R791" s="63"/>
    </row>
    <row r="792" spans="1:18">
      <c r="A792" s="63" t="s">
        <v>61</v>
      </c>
      <c r="B792" s="63" t="s">
        <v>58</v>
      </c>
      <c r="C792" s="63" t="s">
        <v>52</v>
      </c>
      <c r="D792" s="63">
        <v>23</v>
      </c>
      <c r="E792" s="63">
        <v>1.917818</v>
      </c>
      <c r="F792" s="63">
        <v>1.651249</v>
      </c>
      <c r="G792" s="63">
        <v>-0.26656879999999999</v>
      </c>
      <c r="H792" s="63">
        <v>72.84</v>
      </c>
      <c r="I792" s="63">
        <v>-0.4114564</v>
      </c>
      <c r="J792" s="63">
        <v>-0.32585560000000002</v>
      </c>
      <c r="K792" s="63">
        <v>-0.26656879999999999</v>
      </c>
      <c r="L792" s="63">
        <v>-0.20728189999999999</v>
      </c>
      <c r="M792" s="63">
        <v>-0.1216812</v>
      </c>
      <c r="N792" s="63">
        <v>66823</v>
      </c>
      <c r="O792">
        <v>0.1130564</v>
      </c>
      <c r="P792" s="63">
        <v>7</v>
      </c>
      <c r="Q792" s="63">
        <v>1.2781749580960001E-2</v>
      </c>
      <c r="R792" s="63"/>
    </row>
    <row r="793" spans="1:18">
      <c r="A793" s="63" t="s">
        <v>61</v>
      </c>
      <c r="B793" s="63" t="s">
        <v>58</v>
      </c>
      <c r="C793" s="63" t="s">
        <v>52</v>
      </c>
      <c r="D793" s="63">
        <v>24</v>
      </c>
      <c r="E793" s="63">
        <v>1.524613</v>
      </c>
      <c r="F793" s="63">
        <v>1.31664</v>
      </c>
      <c r="G793" s="63">
        <v>-0.20797260000000001</v>
      </c>
      <c r="H793" s="63">
        <v>70.94</v>
      </c>
      <c r="I793" s="63">
        <v>-0.35286020000000001</v>
      </c>
      <c r="J793" s="63">
        <v>-0.26725949999999998</v>
      </c>
      <c r="K793" s="63">
        <v>-0.20797260000000001</v>
      </c>
      <c r="L793" s="63">
        <v>-0.14868580000000001</v>
      </c>
      <c r="M793" s="63">
        <v>-6.3085000000000002E-2</v>
      </c>
      <c r="N793" s="63">
        <v>66823</v>
      </c>
      <c r="O793">
        <v>0.1130564</v>
      </c>
      <c r="P793" s="63">
        <v>7</v>
      </c>
      <c r="Q793" s="63">
        <v>1.2781749580960001E-2</v>
      </c>
      <c r="R793" s="63"/>
    </row>
    <row r="794" spans="1:18">
      <c r="A794" s="63" t="s">
        <v>61</v>
      </c>
      <c r="B794" s="63" t="s">
        <v>58</v>
      </c>
      <c r="C794" s="63" t="s">
        <v>53</v>
      </c>
      <c r="D794" s="63">
        <v>1</v>
      </c>
      <c r="E794" s="63">
        <v>1.1700280000000001</v>
      </c>
      <c r="F794" s="63">
        <v>0.94568540000000001</v>
      </c>
      <c r="G794" s="63">
        <v>-0.22434309999999999</v>
      </c>
      <c r="H794" s="63">
        <v>68.84</v>
      </c>
      <c r="I794" s="63">
        <v>-0.36923070000000002</v>
      </c>
      <c r="J794" s="63">
        <v>-0.28362989999999999</v>
      </c>
      <c r="K794" s="63">
        <v>-0.22434309999999999</v>
      </c>
      <c r="L794" s="63">
        <v>-0.16505619999999999</v>
      </c>
      <c r="M794" s="63">
        <v>-7.9455499999999998E-2</v>
      </c>
      <c r="N794" s="63">
        <v>66823</v>
      </c>
      <c r="O794">
        <v>0.1130564</v>
      </c>
      <c r="P794" s="63">
        <v>8</v>
      </c>
      <c r="Q794" s="63">
        <v>1.2781749580960001E-2</v>
      </c>
      <c r="R794" s="63"/>
    </row>
    <row r="795" spans="1:18">
      <c r="A795" s="63" t="s">
        <v>61</v>
      </c>
      <c r="B795" s="63" t="s">
        <v>58</v>
      </c>
      <c r="C795" s="63" t="s">
        <v>53</v>
      </c>
      <c r="D795" s="63">
        <v>2</v>
      </c>
      <c r="E795" s="63">
        <v>0.97793330000000001</v>
      </c>
      <c r="F795" s="63">
        <v>0.73767890000000003</v>
      </c>
      <c r="G795" s="63">
        <v>-0.24025440000000001</v>
      </c>
      <c r="H795" s="63">
        <v>63.92</v>
      </c>
      <c r="I795" s="63">
        <v>-0.38514199999999998</v>
      </c>
      <c r="J795" s="63">
        <v>-0.29954120000000001</v>
      </c>
      <c r="K795" s="63">
        <v>-0.24025440000000001</v>
      </c>
      <c r="L795" s="63">
        <v>-0.18096760000000001</v>
      </c>
      <c r="M795" s="63">
        <v>-9.5366800000000002E-2</v>
      </c>
      <c r="N795" s="63">
        <v>66823</v>
      </c>
      <c r="O795">
        <v>0.1130564</v>
      </c>
      <c r="P795" s="63">
        <v>8</v>
      </c>
      <c r="Q795" s="63">
        <v>1.2781749580960001E-2</v>
      </c>
      <c r="R795" s="63"/>
    </row>
    <row r="796" spans="1:18">
      <c r="A796" s="63" t="s">
        <v>61</v>
      </c>
      <c r="B796" s="63" t="s">
        <v>58</v>
      </c>
      <c r="C796" s="63" t="s">
        <v>53</v>
      </c>
      <c r="D796" s="63">
        <v>3</v>
      </c>
      <c r="E796" s="63">
        <v>0.94760750000000005</v>
      </c>
      <c r="F796" s="63">
        <v>0.70951249999999999</v>
      </c>
      <c r="G796" s="63">
        <v>-0.238095</v>
      </c>
      <c r="H796" s="63">
        <v>62.74</v>
      </c>
      <c r="I796" s="63">
        <v>-0.38298260000000001</v>
      </c>
      <c r="J796" s="63">
        <v>-0.29738179999999997</v>
      </c>
      <c r="K796" s="63">
        <v>-0.238095</v>
      </c>
      <c r="L796" s="63">
        <v>-0.1788082</v>
      </c>
      <c r="M796" s="63">
        <v>-9.3207399999999996E-2</v>
      </c>
      <c r="N796" s="63">
        <v>66823</v>
      </c>
      <c r="O796">
        <v>0.1130564</v>
      </c>
      <c r="P796" s="63">
        <v>8</v>
      </c>
      <c r="Q796" s="63">
        <v>1.2781749580960001E-2</v>
      </c>
      <c r="R796" s="63"/>
    </row>
    <row r="797" spans="1:18">
      <c r="A797" s="63" t="s">
        <v>61</v>
      </c>
      <c r="B797" s="63" t="s">
        <v>58</v>
      </c>
      <c r="C797" s="63" t="s">
        <v>53</v>
      </c>
      <c r="D797" s="63">
        <v>4</v>
      </c>
      <c r="E797" s="63">
        <v>0.93269780000000002</v>
      </c>
      <c r="F797" s="63">
        <v>0.71867289999999995</v>
      </c>
      <c r="G797" s="63">
        <v>-0.21402479999999999</v>
      </c>
      <c r="H797" s="63">
        <v>61.8</v>
      </c>
      <c r="I797" s="63">
        <v>-0.35891240000000002</v>
      </c>
      <c r="J797" s="63">
        <v>-0.27331169999999999</v>
      </c>
      <c r="K797" s="63">
        <v>-0.21402479999999999</v>
      </c>
      <c r="L797" s="63">
        <v>-0.15473799999999999</v>
      </c>
      <c r="M797" s="63">
        <v>-6.9137199999999996E-2</v>
      </c>
      <c r="N797" s="63">
        <v>66823</v>
      </c>
      <c r="O797">
        <v>0.1130564</v>
      </c>
      <c r="P797" s="63">
        <v>8</v>
      </c>
      <c r="Q797" s="63">
        <v>1.2781749580960001E-2</v>
      </c>
      <c r="R797" s="63"/>
    </row>
    <row r="798" spans="1:18">
      <c r="A798" s="63" t="s">
        <v>61</v>
      </c>
      <c r="B798" s="63" t="s">
        <v>58</v>
      </c>
      <c r="C798" s="63" t="s">
        <v>53</v>
      </c>
      <c r="D798" s="63">
        <v>5</v>
      </c>
      <c r="E798" s="63">
        <v>0.9404479</v>
      </c>
      <c r="F798" s="63">
        <v>0.72535090000000002</v>
      </c>
      <c r="G798" s="63">
        <v>-0.21509700000000001</v>
      </c>
      <c r="H798" s="63">
        <v>61.22</v>
      </c>
      <c r="I798" s="63">
        <v>-0.35998459999999999</v>
      </c>
      <c r="J798" s="63">
        <v>-0.27438380000000001</v>
      </c>
      <c r="K798" s="63">
        <v>-0.21509700000000001</v>
      </c>
      <c r="L798" s="63">
        <v>-0.15581020000000001</v>
      </c>
      <c r="M798" s="63">
        <v>-7.0209400000000005E-2</v>
      </c>
      <c r="N798" s="63">
        <v>66823</v>
      </c>
      <c r="O798">
        <v>0.1130564</v>
      </c>
      <c r="P798" s="63">
        <v>8</v>
      </c>
      <c r="Q798" s="63">
        <v>1.2781749580960001E-2</v>
      </c>
      <c r="R798" s="63"/>
    </row>
    <row r="799" spans="1:18">
      <c r="A799" s="63" t="s">
        <v>61</v>
      </c>
      <c r="B799" s="63" t="s">
        <v>58</v>
      </c>
      <c r="C799" s="63" t="s">
        <v>53</v>
      </c>
      <c r="D799" s="63">
        <v>6</v>
      </c>
      <c r="E799" s="63">
        <v>1.030564</v>
      </c>
      <c r="F799" s="63">
        <v>0.7636056</v>
      </c>
      <c r="G799" s="63">
        <v>-0.26695809999999998</v>
      </c>
      <c r="H799" s="63">
        <v>60.22</v>
      </c>
      <c r="I799" s="63">
        <v>-0.41184569999999998</v>
      </c>
      <c r="J799" s="63">
        <v>-0.32624500000000001</v>
      </c>
      <c r="K799" s="63">
        <v>-0.26695809999999998</v>
      </c>
      <c r="L799" s="63">
        <v>-0.2076713</v>
      </c>
      <c r="M799" s="63">
        <v>-0.1220705</v>
      </c>
      <c r="N799" s="63">
        <v>66823</v>
      </c>
      <c r="O799">
        <v>0.1130564</v>
      </c>
      <c r="P799" s="63">
        <v>8</v>
      </c>
      <c r="Q799" s="63">
        <v>1.2781749580960001E-2</v>
      </c>
      <c r="R799" s="63"/>
    </row>
    <row r="800" spans="1:18">
      <c r="A800" s="63" t="s">
        <v>61</v>
      </c>
      <c r="B800" s="63" t="s">
        <v>58</v>
      </c>
      <c r="C800" s="63" t="s">
        <v>53</v>
      </c>
      <c r="D800" s="63">
        <v>7</v>
      </c>
      <c r="E800" s="63">
        <v>1.2247729999999999</v>
      </c>
      <c r="F800" s="63">
        <v>0.95217189999999996</v>
      </c>
      <c r="G800" s="63">
        <v>-0.27260089999999998</v>
      </c>
      <c r="H800" s="63">
        <v>59.7</v>
      </c>
      <c r="I800" s="63">
        <v>-0.41748849999999998</v>
      </c>
      <c r="J800" s="63">
        <v>-0.33188770000000001</v>
      </c>
      <c r="K800" s="63">
        <v>-0.27260089999999998</v>
      </c>
      <c r="L800" s="63">
        <v>-0.21331410000000001</v>
      </c>
      <c r="M800" s="63">
        <v>-0.1277133</v>
      </c>
      <c r="N800" s="63">
        <v>66823</v>
      </c>
      <c r="O800">
        <v>0.1130564</v>
      </c>
      <c r="P800" s="63">
        <v>8</v>
      </c>
      <c r="Q800" s="63">
        <v>1.2781749580960001E-2</v>
      </c>
      <c r="R800" s="63"/>
    </row>
    <row r="801" spans="1:18">
      <c r="A801" s="63" t="s">
        <v>61</v>
      </c>
      <c r="B801" s="63" t="s">
        <v>58</v>
      </c>
      <c r="C801" s="63" t="s">
        <v>53</v>
      </c>
      <c r="D801" s="63">
        <v>8</v>
      </c>
      <c r="E801" s="63">
        <v>1.361048</v>
      </c>
      <c r="F801" s="63">
        <v>1.1336079999999999</v>
      </c>
      <c r="G801" s="63">
        <v>-0.2274398</v>
      </c>
      <c r="H801" s="63">
        <v>62.14</v>
      </c>
      <c r="I801" s="63">
        <v>-0.37232739999999998</v>
      </c>
      <c r="J801" s="63">
        <v>-0.2867266</v>
      </c>
      <c r="K801" s="63">
        <v>-0.2274398</v>
      </c>
      <c r="L801" s="63">
        <v>-0.16815289999999999</v>
      </c>
      <c r="M801" s="63">
        <v>-8.2552200000000006E-2</v>
      </c>
      <c r="N801" s="63">
        <v>66823</v>
      </c>
      <c r="O801">
        <v>0.1130564</v>
      </c>
      <c r="P801" s="63">
        <v>8</v>
      </c>
      <c r="Q801" s="63">
        <v>1.2781749580960001E-2</v>
      </c>
      <c r="R801" s="63"/>
    </row>
    <row r="802" spans="1:18">
      <c r="A802" s="63" t="s">
        <v>61</v>
      </c>
      <c r="B802" s="63" t="s">
        <v>58</v>
      </c>
      <c r="C802" s="63" t="s">
        <v>53</v>
      </c>
      <c r="D802" s="63">
        <v>9</v>
      </c>
      <c r="E802" s="63">
        <v>1.4003540000000001</v>
      </c>
      <c r="F802" s="63">
        <v>1.2921549999999999</v>
      </c>
      <c r="G802" s="63">
        <v>-0.10819910000000001</v>
      </c>
      <c r="H802" s="63">
        <v>68.180000000000007</v>
      </c>
      <c r="I802" s="63">
        <v>-0.2530867</v>
      </c>
      <c r="J802" s="63">
        <v>-0.167486</v>
      </c>
      <c r="K802" s="63">
        <v>-0.10819910000000001</v>
      </c>
      <c r="L802" s="63">
        <v>-4.8912299999999999E-2</v>
      </c>
      <c r="M802" s="63">
        <v>3.6688499999999999E-2</v>
      </c>
      <c r="N802" s="63">
        <v>66823</v>
      </c>
      <c r="O802">
        <v>0.1130564</v>
      </c>
      <c r="P802" s="63">
        <v>8</v>
      </c>
      <c r="Q802" s="63">
        <v>1.2781749580960001E-2</v>
      </c>
      <c r="R802" s="63"/>
    </row>
    <row r="803" spans="1:18">
      <c r="A803" s="63" t="s">
        <v>61</v>
      </c>
      <c r="B803" s="63" t="s">
        <v>58</v>
      </c>
      <c r="C803" s="63" t="s">
        <v>53</v>
      </c>
      <c r="D803" s="63">
        <v>10</v>
      </c>
      <c r="E803" s="63">
        <v>1.518159</v>
      </c>
      <c r="F803" s="63">
        <v>1.420596</v>
      </c>
      <c r="G803" s="63">
        <v>-9.7562399999999994E-2</v>
      </c>
      <c r="H803" s="63">
        <v>74.180000000000007</v>
      </c>
      <c r="I803" s="63">
        <v>-0.24245</v>
      </c>
      <c r="J803" s="63">
        <v>-0.1568493</v>
      </c>
      <c r="K803" s="63">
        <v>-9.7562399999999994E-2</v>
      </c>
      <c r="L803" s="63">
        <v>-3.82756E-2</v>
      </c>
      <c r="M803" s="63">
        <v>4.7325199999999998E-2</v>
      </c>
      <c r="N803" s="63">
        <v>66823</v>
      </c>
      <c r="O803">
        <v>0.1130564</v>
      </c>
      <c r="P803" s="63">
        <v>8</v>
      </c>
      <c r="Q803" s="63">
        <v>1.2781749580960001E-2</v>
      </c>
      <c r="R803" s="63"/>
    </row>
    <row r="804" spans="1:18">
      <c r="A804" s="63" t="s">
        <v>61</v>
      </c>
      <c r="B804" s="63" t="s">
        <v>58</v>
      </c>
      <c r="C804" s="63" t="s">
        <v>53</v>
      </c>
      <c r="D804" s="63">
        <v>11</v>
      </c>
      <c r="E804" s="63">
        <v>1.5495319999999999</v>
      </c>
      <c r="F804" s="63">
        <v>1.6103460000000001</v>
      </c>
      <c r="G804" s="63">
        <v>6.0814100000000003E-2</v>
      </c>
      <c r="H804" s="63">
        <v>79.88</v>
      </c>
      <c r="I804" s="63">
        <v>-8.4073499999999995E-2</v>
      </c>
      <c r="J804" s="63">
        <v>1.5273000000000001E-3</v>
      </c>
      <c r="K804" s="63">
        <v>6.0814100000000003E-2</v>
      </c>
      <c r="L804" s="63">
        <v>0.120101</v>
      </c>
      <c r="M804" s="63">
        <v>0.20570169999999999</v>
      </c>
      <c r="N804" s="63">
        <v>66823</v>
      </c>
      <c r="O804">
        <v>0.1130564</v>
      </c>
      <c r="P804" s="63">
        <v>8</v>
      </c>
      <c r="Q804" s="63">
        <v>1.2781749580960001E-2</v>
      </c>
      <c r="R804" s="63"/>
    </row>
    <row r="805" spans="1:18">
      <c r="A805" s="63" t="s">
        <v>61</v>
      </c>
      <c r="B805" s="63" t="s">
        <v>58</v>
      </c>
      <c r="C805" s="63" t="s">
        <v>53</v>
      </c>
      <c r="D805" s="63">
        <v>12</v>
      </c>
      <c r="E805" s="63">
        <v>1.5941419999999999</v>
      </c>
      <c r="F805" s="63">
        <v>1.8291649999999999</v>
      </c>
      <c r="G805" s="63">
        <v>0.23502300000000001</v>
      </c>
      <c r="H805" s="63">
        <v>84.78</v>
      </c>
      <c r="I805" s="63">
        <v>9.0135400000000004E-2</v>
      </c>
      <c r="J805" s="63">
        <v>0.17573620000000001</v>
      </c>
      <c r="K805" s="63">
        <v>0.23502300000000001</v>
      </c>
      <c r="L805" s="63">
        <v>0.29430990000000001</v>
      </c>
      <c r="M805" s="63">
        <v>0.37991059999999999</v>
      </c>
      <c r="N805" s="63">
        <v>66823</v>
      </c>
      <c r="O805">
        <v>0.1130564</v>
      </c>
      <c r="P805" s="63">
        <v>8</v>
      </c>
      <c r="Q805" s="63">
        <v>1.2781749580960001E-2</v>
      </c>
      <c r="R805" s="63"/>
    </row>
    <row r="806" spans="1:18">
      <c r="A806" s="63" t="s">
        <v>61</v>
      </c>
      <c r="B806" s="63" t="s">
        <v>58</v>
      </c>
      <c r="C806" s="63" t="s">
        <v>53</v>
      </c>
      <c r="D806" s="63">
        <v>13</v>
      </c>
      <c r="E806" s="63">
        <v>1.5530569999999999</v>
      </c>
      <c r="F806" s="63">
        <v>2.0688270000000002</v>
      </c>
      <c r="G806" s="63">
        <v>0.51576940000000004</v>
      </c>
      <c r="H806" s="63">
        <v>88.6</v>
      </c>
      <c r="I806" s="63">
        <v>0.37088179999999998</v>
      </c>
      <c r="J806" s="63">
        <v>0.45648250000000001</v>
      </c>
      <c r="K806" s="63">
        <v>0.51576940000000004</v>
      </c>
      <c r="L806" s="63">
        <v>0.57505620000000002</v>
      </c>
      <c r="M806" s="63">
        <v>0.66065689999999999</v>
      </c>
      <c r="N806" s="63">
        <v>66823</v>
      </c>
      <c r="O806">
        <v>0.1130564</v>
      </c>
      <c r="P806" s="63">
        <v>8</v>
      </c>
      <c r="Q806" s="63">
        <v>1.2781749580960001E-2</v>
      </c>
      <c r="R806" s="63"/>
    </row>
    <row r="807" spans="1:18">
      <c r="A807" s="63" t="s">
        <v>61</v>
      </c>
      <c r="B807" s="63" t="s">
        <v>58</v>
      </c>
      <c r="C807" s="63" t="s">
        <v>53</v>
      </c>
      <c r="D807" s="63">
        <v>14</v>
      </c>
      <c r="E807" s="63">
        <v>1.6701090000000001</v>
      </c>
      <c r="F807" s="63">
        <v>2.3611759999999999</v>
      </c>
      <c r="G807" s="63">
        <v>0.69106639999999997</v>
      </c>
      <c r="H807" s="63">
        <v>91.52</v>
      </c>
      <c r="I807" s="63">
        <v>0.54617879999999996</v>
      </c>
      <c r="J807" s="63">
        <v>0.6317796</v>
      </c>
      <c r="K807" s="63">
        <v>0.69106639999999997</v>
      </c>
      <c r="L807" s="63">
        <v>0.75035320000000005</v>
      </c>
      <c r="M807" s="63">
        <v>0.83595399999999997</v>
      </c>
      <c r="N807" s="63">
        <v>66823</v>
      </c>
      <c r="O807">
        <v>0.1130564</v>
      </c>
      <c r="P807" s="63">
        <v>8</v>
      </c>
      <c r="Q807" s="63">
        <v>1.2781749580960001E-2</v>
      </c>
      <c r="R807" s="63"/>
    </row>
    <row r="808" spans="1:18">
      <c r="A808" s="63" t="s">
        <v>61</v>
      </c>
      <c r="B808" s="63" t="s">
        <v>58</v>
      </c>
      <c r="C808" s="63" t="s">
        <v>53</v>
      </c>
      <c r="D808" s="63">
        <v>15</v>
      </c>
      <c r="E808" s="63">
        <v>1.8102480000000001</v>
      </c>
      <c r="F808" s="63">
        <v>2.6035379999999999</v>
      </c>
      <c r="G808" s="63">
        <v>0.7932903</v>
      </c>
      <c r="H808" s="63">
        <v>93.68</v>
      </c>
      <c r="I808" s="63">
        <v>0.6484027</v>
      </c>
      <c r="J808" s="63">
        <v>0.73400339999999997</v>
      </c>
      <c r="K808" s="63">
        <v>0.7932903</v>
      </c>
      <c r="L808" s="63">
        <v>0.85257709999999998</v>
      </c>
      <c r="M808" s="63">
        <v>0.93817779999999995</v>
      </c>
      <c r="N808" s="63">
        <v>66823</v>
      </c>
      <c r="O808">
        <v>0.1130564</v>
      </c>
      <c r="P808" s="63">
        <v>8</v>
      </c>
      <c r="Q808" s="63">
        <v>1.2781749580960001E-2</v>
      </c>
      <c r="R808" s="63"/>
    </row>
    <row r="809" spans="1:18">
      <c r="A809" s="63" t="s">
        <v>61</v>
      </c>
      <c r="B809" s="63" t="s">
        <v>58</v>
      </c>
      <c r="C809" s="63" t="s">
        <v>53</v>
      </c>
      <c r="D809" s="63">
        <v>16</v>
      </c>
      <c r="E809" s="63">
        <v>1.998041</v>
      </c>
      <c r="F809" s="63">
        <v>2.7578689999999999</v>
      </c>
      <c r="G809" s="63">
        <v>0.75982810000000001</v>
      </c>
      <c r="H809" s="63">
        <v>94.16</v>
      </c>
      <c r="I809" s="63">
        <v>0.6149405</v>
      </c>
      <c r="J809" s="63">
        <v>0.70054130000000003</v>
      </c>
      <c r="K809" s="63">
        <v>0.75982810000000001</v>
      </c>
      <c r="L809" s="63">
        <v>0.81911489999999998</v>
      </c>
      <c r="M809" s="63">
        <v>0.90471570000000001</v>
      </c>
      <c r="N809" s="63">
        <v>66823</v>
      </c>
      <c r="O809">
        <v>0.1130564</v>
      </c>
      <c r="P809" s="63">
        <v>8</v>
      </c>
      <c r="Q809" s="63">
        <v>1.2781749580960001E-2</v>
      </c>
      <c r="R809" s="63"/>
    </row>
    <row r="810" spans="1:18">
      <c r="A810" s="63" t="s">
        <v>61</v>
      </c>
      <c r="B810" s="63" t="s">
        <v>58</v>
      </c>
      <c r="C810" s="63" t="s">
        <v>53</v>
      </c>
      <c r="D810" s="63">
        <v>17</v>
      </c>
      <c r="E810" s="63">
        <v>2.1589179999999999</v>
      </c>
      <c r="F810" s="63">
        <v>2.848938</v>
      </c>
      <c r="G810" s="63">
        <v>0.69001939999999995</v>
      </c>
      <c r="H810" s="63">
        <v>93.78</v>
      </c>
      <c r="I810" s="63">
        <v>0.54513180000000006</v>
      </c>
      <c r="J810" s="63">
        <v>0.63073250000000003</v>
      </c>
      <c r="K810" s="63">
        <v>0.69001939999999995</v>
      </c>
      <c r="L810" s="63">
        <v>0.74930620000000003</v>
      </c>
      <c r="M810" s="63">
        <v>0.83490690000000001</v>
      </c>
      <c r="N810" s="63">
        <v>66823</v>
      </c>
      <c r="O810">
        <v>0.1130564</v>
      </c>
      <c r="P810" s="63">
        <v>8</v>
      </c>
      <c r="Q810" s="63">
        <v>1.2781749580960001E-2</v>
      </c>
      <c r="R810" s="63"/>
    </row>
    <row r="811" spans="1:18">
      <c r="A811" s="63" t="s">
        <v>61</v>
      </c>
      <c r="B811" s="63" t="s">
        <v>58</v>
      </c>
      <c r="C811" s="63" t="s">
        <v>53</v>
      </c>
      <c r="D811" s="63">
        <v>18</v>
      </c>
      <c r="E811" s="63">
        <v>2.270032</v>
      </c>
      <c r="F811" s="63">
        <v>2.832068</v>
      </c>
      <c r="G811" s="63">
        <v>0.56203579999999997</v>
      </c>
      <c r="H811" s="63">
        <v>91.94</v>
      </c>
      <c r="I811" s="63">
        <v>0.41714820000000002</v>
      </c>
      <c r="J811" s="63">
        <v>0.502749</v>
      </c>
      <c r="K811" s="63">
        <v>0.56203579999999997</v>
      </c>
      <c r="L811" s="63">
        <v>0.62132259999999995</v>
      </c>
      <c r="M811" s="63">
        <v>0.70692339999999998</v>
      </c>
      <c r="N811" s="63">
        <v>66823</v>
      </c>
      <c r="O811">
        <v>0.1130564</v>
      </c>
      <c r="P811" s="63">
        <v>8</v>
      </c>
      <c r="Q811" s="63">
        <v>1.2781749580960001E-2</v>
      </c>
      <c r="R811" s="63"/>
    </row>
    <row r="812" spans="1:18">
      <c r="A812" s="63" t="s">
        <v>61</v>
      </c>
      <c r="B812" s="63" t="s">
        <v>58</v>
      </c>
      <c r="C812" s="63" t="s">
        <v>53</v>
      </c>
      <c r="D812" s="63">
        <v>19</v>
      </c>
      <c r="E812" s="63">
        <v>2.4901970000000002</v>
      </c>
      <c r="F812" s="63">
        <v>2.6514519999999999</v>
      </c>
      <c r="G812" s="63">
        <v>0.16125439999999999</v>
      </c>
      <c r="H812" s="63">
        <v>88.66</v>
      </c>
      <c r="I812" s="63">
        <v>1.6366800000000001E-2</v>
      </c>
      <c r="J812" s="63">
        <v>0.10196760000000001</v>
      </c>
      <c r="K812" s="63">
        <v>0.16125439999999999</v>
      </c>
      <c r="L812" s="63">
        <v>0.22054119999999999</v>
      </c>
      <c r="M812" s="63">
        <v>0.30614200000000003</v>
      </c>
      <c r="N812" s="63">
        <v>66823</v>
      </c>
      <c r="O812">
        <v>0.1130564</v>
      </c>
      <c r="P812" s="63">
        <v>8</v>
      </c>
      <c r="Q812" s="63">
        <v>1.2781749580960001E-2</v>
      </c>
      <c r="R812" s="63"/>
    </row>
    <row r="813" spans="1:18">
      <c r="A813" s="63" t="s">
        <v>61</v>
      </c>
      <c r="B813" s="63" t="s">
        <v>58</v>
      </c>
      <c r="C813" s="63" t="s">
        <v>53</v>
      </c>
      <c r="D813" s="63">
        <v>20</v>
      </c>
      <c r="E813" s="63">
        <v>2.3996119999999999</v>
      </c>
      <c r="F813" s="63">
        <v>2.3387250000000002</v>
      </c>
      <c r="G813" s="63">
        <v>-6.0887299999999998E-2</v>
      </c>
      <c r="H813" s="63">
        <v>83.06</v>
      </c>
      <c r="I813" s="63">
        <v>-0.20577490000000001</v>
      </c>
      <c r="J813" s="63">
        <v>-0.12017419999999999</v>
      </c>
      <c r="K813" s="63">
        <v>-6.0887299999999998E-2</v>
      </c>
      <c r="L813" s="63">
        <v>-1.6004999999999999E-3</v>
      </c>
      <c r="M813" s="63">
        <v>8.40003E-2</v>
      </c>
      <c r="N813" s="63">
        <v>66823</v>
      </c>
      <c r="O813">
        <v>0.1130564</v>
      </c>
      <c r="P813" s="63">
        <v>8</v>
      </c>
      <c r="Q813" s="63">
        <v>1.2781749580960001E-2</v>
      </c>
      <c r="R813" s="63"/>
    </row>
    <row r="814" spans="1:18">
      <c r="A814" s="63" t="s">
        <v>61</v>
      </c>
      <c r="B814" s="63" t="s">
        <v>58</v>
      </c>
      <c r="C814" s="63" t="s">
        <v>53</v>
      </c>
      <c r="D814" s="63">
        <v>21</v>
      </c>
      <c r="E814" s="63">
        <v>2.3065340000000001</v>
      </c>
      <c r="F814" s="63">
        <v>2.1105290000000001</v>
      </c>
      <c r="G814" s="63">
        <v>-0.1960046</v>
      </c>
      <c r="H814" s="63">
        <v>78.099999999999994</v>
      </c>
      <c r="I814" s="63">
        <v>-0.34089219999999998</v>
      </c>
      <c r="J814" s="63">
        <v>-0.2552915</v>
      </c>
      <c r="K814" s="63">
        <v>-0.1960046</v>
      </c>
      <c r="L814" s="63">
        <v>-0.1367178</v>
      </c>
      <c r="M814" s="63">
        <v>-5.1117000000000003E-2</v>
      </c>
      <c r="N814" s="63">
        <v>66823</v>
      </c>
      <c r="O814">
        <v>0.1130564</v>
      </c>
      <c r="P814" s="63">
        <v>8</v>
      </c>
      <c r="Q814" s="63">
        <v>1.2781749580960001E-2</v>
      </c>
      <c r="R814" s="63"/>
    </row>
    <row r="815" spans="1:18">
      <c r="A815" s="63" t="s">
        <v>61</v>
      </c>
      <c r="B815" s="63" t="s">
        <v>58</v>
      </c>
      <c r="C815" s="63" t="s">
        <v>53</v>
      </c>
      <c r="D815" s="63">
        <v>22</v>
      </c>
      <c r="E815" s="63">
        <v>2.138576</v>
      </c>
      <c r="F815" s="63">
        <v>1.867116</v>
      </c>
      <c r="G815" s="63">
        <v>-0.27146049999999999</v>
      </c>
      <c r="H815" s="63">
        <v>74.88</v>
      </c>
      <c r="I815" s="63">
        <v>-0.4163481</v>
      </c>
      <c r="J815" s="63">
        <v>-0.33074740000000002</v>
      </c>
      <c r="K815" s="63">
        <v>-0.27146049999999999</v>
      </c>
      <c r="L815" s="63">
        <v>-0.21217369999999999</v>
      </c>
      <c r="M815" s="63">
        <v>-0.12657289999999999</v>
      </c>
      <c r="N815" s="63">
        <v>66823</v>
      </c>
      <c r="O815">
        <v>0.1130564</v>
      </c>
      <c r="P815" s="63">
        <v>8</v>
      </c>
      <c r="Q815" s="63">
        <v>1.2781749580960001E-2</v>
      </c>
      <c r="R815" s="63"/>
    </row>
    <row r="816" spans="1:18">
      <c r="A816" s="63" t="s">
        <v>61</v>
      </c>
      <c r="B816" s="63" t="s">
        <v>58</v>
      </c>
      <c r="C816" s="63" t="s">
        <v>53</v>
      </c>
      <c r="D816" s="63">
        <v>23</v>
      </c>
      <c r="E816" s="63">
        <v>1.795479</v>
      </c>
      <c r="F816" s="63">
        <v>1.523725</v>
      </c>
      <c r="G816" s="63">
        <v>-0.27175450000000001</v>
      </c>
      <c r="H816" s="63">
        <v>72.12</v>
      </c>
      <c r="I816" s="63">
        <v>-0.41664210000000002</v>
      </c>
      <c r="J816" s="63">
        <v>-0.33104129999999998</v>
      </c>
      <c r="K816" s="63">
        <v>-0.27175450000000001</v>
      </c>
      <c r="L816" s="63">
        <v>-0.21246770000000001</v>
      </c>
      <c r="M816" s="63">
        <v>-0.1268669</v>
      </c>
      <c r="N816" s="63">
        <v>66823</v>
      </c>
      <c r="O816">
        <v>0.1130564</v>
      </c>
      <c r="P816" s="63">
        <v>8</v>
      </c>
      <c r="Q816" s="63">
        <v>1.2781749580960001E-2</v>
      </c>
      <c r="R816" s="63"/>
    </row>
    <row r="817" spans="1:18">
      <c r="A817" s="63" t="s">
        <v>61</v>
      </c>
      <c r="B817" s="63" t="s">
        <v>58</v>
      </c>
      <c r="C817" s="63" t="s">
        <v>53</v>
      </c>
      <c r="D817" s="63">
        <v>24</v>
      </c>
      <c r="E817" s="63">
        <v>1.412291</v>
      </c>
      <c r="F817" s="63">
        <v>1.202143</v>
      </c>
      <c r="G817" s="63">
        <v>-0.2101481</v>
      </c>
      <c r="H817" s="63">
        <v>70.38</v>
      </c>
      <c r="I817" s="63">
        <v>-0.35503570000000001</v>
      </c>
      <c r="J817" s="63">
        <v>-0.26943489999999998</v>
      </c>
      <c r="K817" s="63">
        <v>-0.2101481</v>
      </c>
      <c r="L817" s="63">
        <v>-0.1508613</v>
      </c>
      <c r="M817" s="63">
        <v>-6.5260499999999999E-2</v>
      </c>
      <c r="N817" s="63">
        <v>66823</v>
      </c>
      <c r="O817">
        <v>0.1130564</v>
      </c>
      <c r="P817" s="63">
        <v>8</v>
      </c>
      <c r="Q817" s="63">
        <v>1.2781749580960001E-2</v>
      </c>
      <c r="R817" s="63"/>
    </row>
    <row r="818" spans="1:18">
      <c r="A818" s="63" t="s">
        <v>61</v>
      </c>
      <c r="B818" s="63" t="s">
        <v>58</v>
      </c>
      <c r="C818" s="63" t="s">
        <v>54</v>
      </c>
      <c r="D818" s="63">
        <v>1</v>
      </c>
      <c r="E818" s="63">
        <v>1.0537799999999999</v>
      </c>
      <c r="F818" s="63">
        <v>0.82615689999999997</v>
      </c>
      <c r="G818" s="63">
        <v>-0.22762289999999999</v>
      </c>
      <c r="H818" s="63">
        <v>67.98</v>
      </c>
      <c r="I818" s="63">
        <v>-0.37251050000000002</v>
      </c>
      <c r="J818" s="63">
        <v>-0.28690969999999999</v>
      </c>
      <c r="K818" s="63">
        <v>-0.22762289999999999</v>
      </c>
      <c r="L818" s="63">
        <v>-0.16833600000000001</v>
      </c>
      <c r="M818" s="63">
        <v>-8.2735299999999998E-2</v>
      </c>
      <c r="N818" s="63">
        <v>66823</v>
      </c>
      <c r="O818">
        <v>0.1130564</v>
      </c>
      <c r="P818" s="63">
        <v>9</v>
      </c>
      <c r="Q818" s="63">
        <v>1.2781749580960001E-2</v>
      </c>
      <c r="R818" s="63"/>
    </row>
    <row r="819" spans="1:18">
      <c r="A819" s="63" t="s">
        <v>61</v>
      </c>
      <c r="B819" s="63" t="s">
        <v>58</v>
      </c>
      <c r="C819" s="63" t="s">
        <v>54</v>
      </c>
      <c r="D819" s="63">
        <v>2</v>
      </c>
      <c r="E819" s="63">
        <v>0.92762299999999998</v>
      </c>
      <c r="F819" s="63">
        <v>0.69317779999999996</v>
      </c>
      <c r="G819" s="63">
        <v>-0.2344453</v>
      </c>
      <c r="H819" s="63">
        <v>66.44</v>
      </c>
      <c r="I819" s="63">
        <v>-0.37933289999999997</v>
      </c>
      <c r="J819" s="63">
        <v>-0.2937321</v>
      </c>
      <c r="K819" s="63">
        <v>-0.2344453</v>
      </c>
      <c r="L819" s="63">
        <v>-0.17515839999999999</v>
      </c>
      <c r="M819" s="63">
        <v>-8.9557700000000004E-2</v>
      </c>
      <c r="N819" s="63">
        <v>66823</v>
      </c>
      <c r="O819">
        <v>0.1130564</v>
      </c>
      <c r="P819" s="63">
        <v>9</v>
      </c>
      <c r="Q819" s="63">
        <v>1.2781749580960001E-2</v>
      </c>
      <c r="R819" s="63"/>
    </row>
    <row r="820" spans="1:18">
      <c r="A820" s="63" t="s">
        <v>61</v>
      </c>
      <c r="B820" s="63" t="s">
        <v>58</v>
      </c>
      <c r="C820" s="63" t="s">
        <v>54</v>
      </c>
      <c r="D820" s="63">
        <v>3</v>
      </c>
      <c r="E820" s="63">
        <v>0.85613139999999999</v>
      </c>
      <c r="F820" s="63">
        <v>0.61917109999999997</v>
      </c>
      <c r="G820" s="63">
        <v>-0.23696020000000001</v>
      </c>
      <c r="H820" s="63">
        <v>65.14</v>
      </c>
      <c r="I820" s="63">
        <v>-0.38184780000000001</v>
      </c>
      <c r="J820" s="63">
        <v>-0.29624709999999999</v>
      </c>
      <c r="K820" s="63">
        <v>-0.23696020000000001</v>
      </c>
      <c r="L820" s="63">
        <v>-0.17767340000000001</v>
      </c>
      <c r="M820" s="63">
        <v>-9.2072600000000004E-2</v>
      </c>
      <c r="N820" s="63">
        <v>66823</v>
      </c>
      <c r="O820">
        <v>0.1130564</v>
      </c>
      <c r="P820" s="63">
        <v>9</v>
      </c>
      <c r="Q820" s="63">
        <v>1.2781749580960001E-2</v>
      </c>
      <c r="R820" s="63"/>
    </row>
    <row r="821" spans="1:18">
      <c r="A821" s="63" t="s">
        <v>61</v>
      </c>
      <c r="B821" s="63" t="s">
        <v>58</v>
      </c>
      <c r="C821" s="63" t="s">
        <v>54</v>
      </c>
      <c r="D821" s="63">
        <v>4</v>
      </c>
      <c r="E821" s="63">
        <v>0.83833809999999997</v>
      </c>
      <c r="F821" s="63">
        <v>0.62431340000000002</v>
      </c>
      <c r="G821" s="63">
        <v>-0.21402479999999999</v>
      </c>
      <c r="H821" s="63">
        <v>64.2</v>
      </c>
      <c r="I821" s="63">
        <v>-0.35891240000000002</v>
      </c>
      <c r="J821" s="63">
        <v>-0.27331159999999999</v>
      </c>
      <c r="K821" s="63">
        <v>-0.21402479999999999</v>
      </c>
      <c r="L821" s="63">
        <v>-0.15473790000000001</v>
      </c>
      <c r="M821" s="63">
        <v>-6.9137199999999996E-2</v>
      </c>
      <c r="N821" s="63">
        <v>66823</v>
      </c>
      <c r="O821">
        <v>0.1130564</v>
      </c>
      <c r="P821" s="63">
        <v>9</v>
      </c>
      <c r="Q821" s="63">
        <v>1.2781749580960001E-2</v>
      </c>
      <c r="R821" s="63"/>
    </row>
    <row r="822" spans="1:18">
      <c r="A822" s="63" t="s">
        <v>61</v>
      </c>
      <c r="B822" s="63" t="s">
        <v>58</v>
      </c>
      <c r="C822" s="63" t="s">
        <v>54</v>
      </c>
      <c r="D822" s="63">
        <v>5</v>
      </c>
      <c r="E822" s="63">
        <v>0.84608830000000002</v>
      </c>
      <c r="F822" s="63">
        <v>0.63099130000000003</v>
      </c>
      <c r="G822" s="63">
        <v>-0.21509700000000001</v>
      </c>
      <c r="H822" s="63">
        <v>63.78</v>
      </c>
      <c r="I822" s="63">
        <v>-0.35998449999999999</v>
      </c>
      <c r="J822" s="63">
        <v>-0.27438380000000001</v>
      </c>
      <c r="K822" s="63">
        <v>-0.21509700000000001</v>
      </c>
      <c r="L822" s="63">
        <v>-0.15581010000000001</v>
      </c>
      <c r="M822" s="63">
        <v>-7.0209400000000005E-2</v>
      </c>
      <c r="N822" s="63">
        <v>66823</v>
      </c>
      <c r="O822">
        <v>0.1130564</v>
      </c>
      <c r="P822" s="63">
        <v>9</v>
      </c>
      <c r="Q822" s="63">
        <v>1.2781749580960001E-2</v>
      </c>
      <c r="R822" s="63"/>
    </row>
    <row r="823" spans="1:18">
      <c r="A823" s="63" t="s">
        <v>61</v>
      </c>
      <c r="B823" s="63" t="s">
        <v>58</v>
      </c>
      <c r="C823" s="63" t="s">
        <v>54</v>
      </c>
      <c r="D823" s="63">
        <v>6</v>
      </c>
      <c r="E823" s="63">
        <v>0.93620409999999998</v>
      </c>
      <c r="F823" s="63">
        <v>0.66924600000000001</v>
      </c>
      <c r="G823" s="63">
        <v>-0.26695819999999998</v>
      </c>
      <c r="H823" s="63">
        <v>63.4</v>
      </c>
      <c r="I823" s="63">
        <v>-0.41184579999999998</v>
      </c>
      <c r="J823" s="63">
        <v>-0.32624500000000001</v>
      </c>
      <c r="K823" s="63">
        <v>-0.26695819999999998</v>
      </c>
      <c r="L823" s="63">
        <v>-0.2076713</v>
      </c>
      <c r="M823" s="63">
        <v>-0.1220706</v>
      </c>
      <c r="N823" s="63">
        <v>66823</v>
      </c>
      <c r="O823">
        <v>0.1130564</v>
      </c>
      <c r="P823" s="63">
        <v>9</v>
      </c>
      <c r="Q823" s="63">
        <v>1.2781749580960001E-2</v>
      </c>
      <c r="R823" s="63"/>
    </row>
    <row r="824" spans="1:18">
      <c r="A824" s="63" t="s">
        <v>61</v>
      </c>
      <c r="B824" s="63" t="s">
        <v>58</v>
      </c>
      <c r="C824" s="63" t="s">
        <v>54</v>
      </c>
      <c r="D824" s="63">
        <v>7</v>
      </c>
      <c r="E824" s="63">
        <v>1.1304129999999999</v>
      </c>
      <c r="F824" s="63">
        <v>0.85781229999999997</v>
      </c>
      <c r="G824" s="63">
        <v>-0.27260079999999998</v>
      </c>
      <c r="H824" s="63">
        <v>62.94</v>
      </c>
      <c r="I824" s="63">
        <v>-0.41748839999999998</v>
      </c>
      <c r="J824" s="63">
        <v>-0.33188770000000001</v>
      </c>
      <c r="K824" s="63">
        <v>-0.27260079999999998</v>
      </c>
      <c r="L824" s="63">
        <v>-0.213314</v>
      </c>
      <c r="M824" s="63">
        <v>-0.1277132</v>
      </c>
      <c r="N824" s="63">
        <v>66823</v>
      </c>
      <c r="O824">
        <v>0.1130564</v>
      </c>
      <c r="P824" s="63">
        <v>9</v>
      </c>
      <c r="Q824" s="63">
        <v>1.2781749580960001E-2</v>
      </c>
      <c r="R824" s="63"/>
    </row>
    <row r="825" spans="1:18">
      <c r="A825" s="63" t="s">
        <v>61</v>
      </c>
      <c r="B825" s="63" t="s">
        <v>58</v>
      </c>
      <c r="C825" s="63" t="s">
        <v>54</v>
      </c>
      <c r="D825" s="63">
        <v>8</v>
      </c>
      <c r="E825" s="63">
        <v>1.266689</v>
      </c>
      <c r="F825" s="63">
        <v>1.0392490000000001</v>
      </c>
      <c r="G825" s="63">
        <v>-0.22743959999999999</v>
      </c>
      <c r="H825" s="63">
        <v>63.74</v>
      </c>
      <c r="I825" s="63">
        <v>-0.37232720000000002</v>
      </c>
      <c r="J825" s="63">
        <v>-0.2867265</v>
      </c>
      <c r="K825" s="63">
        <v>-0.22743959999999999</v>
      </c>
      <c r="L825" s="63">
        <v>-0.16815279999999999</v>
      </c>
      <c r="M825" s="63">
        <v>-8.2552E-2</v>
      </c>
      <c r="N825" s="63">
        <v>66823</v>
      </c>
      <c r="O825">
        <v>0.1130564</v>
      </c>
      <c r="P825" s="63">
        <v>9</v>
      </c>
      <c r="Q825" s="63">
        <v>1.2781749580960001E-2</v>
      </c>
      <c r="R825" s="63"/>
    </row>
    <row r="826" spans="1:18">
      <c r="A826" s="63" t="s">
        <v>61</v>
      </c>
      <c r="B826" s="63" t="s">
        <v>58</v>
      </c>
      <c r="C826" s="63" t="s">
        <v>54</v>
      </c>
      <c r="D826" s="63">
        <v>9</v>
      </c>
      <c r="E826" s="63">
        <v>1.291088</v>
      </c>
      <c r="F826" s="63">
        <v>1.1809510000000001</v>
      </c>
      <c r="G826" s="63">
        <v>-0.1101365</v>
      </c>
      <c r="H826" s="63">
        <v>67.099999999999994</v>
      </c>
      <c r="I826" s="63">
        <v>-0.25502409999999998</v>
      </c>
      <c r="J826" s="63">
        <v>-0.1694233</v>
      </c>
      <c r="K826" s="63">
        <v>-0.1101365</v>
      </c>
      <c r="L826" s="63">
        <v>-5.0849699999999998E-2</v>
      </c>
      <c r="M826" s="63">
        <v>3.47511E-2</v>
      </c>
      <c r="N826" s="63">
        <v>66823</v>
      </c>
      <c r="O826">
        <v>0.1130564</v>
      </c>
      <c r="P826" s="63">
        <v>9</v>
      </c>
      <c r="Q826" s="63">
        <v>1.2781749580960001E-2</v>
      </c>
      <c r="R826" s="63"/>
    </row>
    <row r="827" spans="1:18">
      <c r="A827" s="63" t="s">
        <v>61</v>
      </c>
      <c r="B827" s="63" t="s">
        <v>58</v>
      </c>
      <c r="C827" s="63" t="s">
        <v>54</v>
      </c>
      <c r="D827" s="63">
        <v>10</v>
      </c>
      <c r="E827" s="63">
        <v>1.400884</v>
      </c>
      <c r="F827" s="63">
        <v>1.2977510000000001</v>
      </c>
      <c r="G827" s="63">
        <v>-0.103133</v>
      </c>
      <c r="H827" s="63">
        <v>71.7</v>
      </c>
      <c r="I827" s="63">
        <v>-0.24802060000000001</v>
      </c>
      <c r="J827" s="63">
        <v>-0.1624198</v>
      </c>
      <c r="K827" s="63">
        <v>-0.103133</v>
      </c>
      <c r="L827" s="63">
        <v>-4.3846099999999999E-2</v>
      </c>
      <c r="M827" s="63">
        <v>4.1754600000000003E-2</v>
      </c>
      <c r="N827" s="63">
        <v>66823</v>
      </c>
      <c r="O827">
        <v>0.1130564</v>
      </c>
      <c r="P827" s="63">
        <v>9</v>
      </c>
      <c r="Q827" s="63">
        <v>1.2781749580960001E-2</v>
      </c>
      <c r="R827" s="63"/>
    </row>
    <row r="828" spans="1:18">
      <c r="A828" s="63" t="s">
        <v>61</v>
      </c>
      <c r="B828" s="63" t="s">
        <v>58</v>
      </c>
      <c r="C828" s="63" t="s">
        <v>54</v>
      </c>
      <c r="D828" s="63">
        <v>11</v>
      </c>
      <c r="E828" s="63">
        <v>1.4293359999999999</v>
      </c>
      <c r="F828" s="63">
        <v>1.4665360000000001</v>
      </c>
      <c r="G828" s="63">
        <v>3.7199599999999999E-2</v>
      </c>
      <c r="H828" s="63">
        <v>76.22</v>
      </c>
      <c r="I828" s="63">
        <v>-0.10768800000000001</v>
      </c>
      <c r="J828" s="63">
        <v>-2.2087200000000001E-2</v>
      </c>
      <c r="K828" s="63">
        <v>3.7199599999999999E-2</v>
      </c>
      <c r="L828" s="63">
        <v>9.64864E-2</v>
      </c>
      <c r="M828" s="63">
        <v>0.1820872</v>
      </c>
      <c r="N828" s="63">
        <v>66823</v>
      </c>
      <c r="O828">
        <v>0.1130564</v>
      </c>
      <c r="P828" s="63">
        <v>9</v>
      </c>
      <c r="Q828" s="63">
        <v>1.2781749580960001E-2</v>
      </c>
      <c r="R828" s="63"/>
    </row>
    <row r="829" spans="1:18">
      <c r="A829" s="63" t="s">
        <v>61</v>
      </c>
      <c r="B829" s="63" t="s">
        <v>58</v>
      </c>
      <c r="C829" s="63" t="s">
        <v>54</v>
      </c>
      <c r="D829" s="63">
        <v>12</v>
      </c>
      <c r="E829" s="63">
        <v>1.461379</v>
      </c>
      <c r="F829" s="63">
        <v>1.6308419999999999</v>
      </c>
      <c r="G829" s="63">
        <v>0.16946359999999999</v>
      </c>
      <c r="H829" s="63">
        <v>80.48</v>
      </c>
      <c r="I829" s="63">
        <v>2.4576000000000001E-2</v>
      </c>
      <c r="J829" s="63">
        <v>0.11017680000000001</v>
      </c>
      <c r="K829" s="63">
        <v>0.16946359999999999</v>
      </c>
      <c r="L829" s="63">
        <v>0.2287505</v>
      </c>
      <c r="M829" s="63">
        <v>0.3143512</v>
      </c>
      <c r="N829" s="63">
        <v>66823</v>
      </c>
      <c r="O829">
        <v>0.1130564</v>
      </c>
      <c r="P829" s="63">
        <v>9</v>
      </c>
      <c r="Q829" s="63">
        <v>1.2781749580960001E-2</v>
      </c>
      <c r="R829" s="63"/>
    </row>
    <row r="830" spans="1:18">
      <c r="A830" s="63" t="s">
        <v>61</v>
      </c>
      <c r="B830" s="63" t="s">
        <v>58</v>
      </c>
      <c r="C830" s="63" t="s">
        <v>54</v>
      </c>
      <c r="D830" s="63">
        <v>13</v>
      </c>
      <c r="E830" s="63">
        <v>1.417227</v>
      </c>
      <c r="F830" s="63">
        <v>1.817958</v>
      </c>
      <c r="G830" s="63">
        <v>0.40073180000000003</v>
      </c>
      <c r="H830" s="63">
        <v>84.08</v>
      </c>
      <c r="I830" s="63">
        <v>0.25584420000000002</v>
      </c>
      <c r="J830" s="63">
        <v>0.341445</v>
      </c>
      <c r="K830" s="63">
        <v>0.40073180000000003</v>
      </c>
      <c r="L830" s="63">
        <v>0.4600186</v>
      </c>
      <c r="M830" s="63">
        <v>0.54561939999999998</v>
      </c>
      <c r="N830" s="63">
        <v>66823</v>
      </c>
      <c r="O830">
        <v>0.1130564</v>
      </c>
      <c r="P830" s="63">
        <v>9</v>
      </c>
      <c r="Q830" s="63">
        <v>1.2781749580960001E-2</v>
      </c>
      <c r="R830" s="63"/>
    </row>
    <row r="831" spans="1:18">
      <c r="A831" s="63" t="s">
        <v>61</v>
      </c>
      <c r="B831" s="63" t="s">
        <v>58</v>
      </c>
      <c r="C831" s="63" t="s">
        <v>54</v>
      </c>
      <c r="D831" s="63">
        <v>14</v>
      </c>
      <c r="E831" s="63">
        <v>1.496405</v>
      </c>
      <c r="F831" s="63">
        <v>2.028708</v>
      </c>
      <c r="G831" s="63">
        <v>0.53230319999999998</v>
      </c>
      <c r="H831" s="63">
        <v>86.72</v>
      </c>
      <c r="I831" s="63">
        <v>0.38741560000000003</v>
      </c>
      <c r="J831" s="63">
        <v>0.4730164</v>
      </c>
      <c r="K831" s="63">
        <v>0.53230319999999998</v>
      </c>
      <c r="L831" s="63">
        <v>0.59158999999999995</v>
      </c>
      <c r="M831" s="63">
        <v>0.67719079999999998</v>
      </c>
      <c r="N831" s="63">
        <v>66823</v>
      </c>
      <c r="O831">
        <v>0.1130564</v>
      </c>
      <c r="P831" s="63">
        <v>9</v>
      </c>
      <c r="Q831" s="63">
        <v>1.2781749580960001E-2</v>
      </c>
      <c r="R831" s="63"/>
    </row>
    <row r="832" spans="1:18">
      <c r="A832" s="63" t="s">
        <v>61</v>
      </c>
      <c r="B832" s="63" t="s">
        <v>58</v>
      </c>
      <c r="C832" s="63" t="s">
        <v>54</v>
      </c>
      <c r="D832" s="63">
        <v>15</v>
      </c>
      <c r="E832" s="63">
        <v>1.5906849999999999</v>
      </c>
      <c r="F832" s="63">
        <v>2.1838899999999999</v>
      </c>
      <c r="G832" s="63">
        <v>0.59320499999999998</v>
      </c>
      <c r="H832" s="63">
        <v>88.36</v>
      </c>
      <c r="I832" s="63">
        <v>0.44831739999999998</v>
      </c>
      <c r="J832" s="63">
        <v>0.53391809999999995</v>
      </c>
      <c r="K832" s="63">
        <v>0.59320499999999998</v>
      </c>
      <c r="L832" s="63">
        <v>0.65249179999999996</v>
      </c>
      <c r="M832" s="63">
        <v>0.73809250000000004</v>
      </c>
      <c r="N832" s="63">
        <v>66823</v>
      </c>
      <c r="O832">
        <v>0.1130564</v>
      </c>
      <c r="P832" s="63">
        <v>9</v>
      </c>
      <c r="Q832" s="63">
        <v>1.2781749580960001E-2</v>
      </c>
      <c r="R832" s="63"/>
    </row>
    <row r="833" spans="1:18">
      <c r="A833" s="63" t="s">
        <v>61</v>
      </c>
      <c r="B833" s="63" t="s">
        <v>58</v>
      </c>
      <c r="C833" s="63" t="s">
        <v>54</v>
      </c>
      <c r="D833" s="63">
        <v>16</v>
      </c>
      <c r="E833" s="63">
        <v>1.7349250000000001</v>
      </c>
      <c r="F833" s="63">
        <v>2.2926760000000002</v>
      </c>
      <c r="G833" s="63">
        <v>0.55775189999999997</v>
      </c>
      <c r="H833" s="63">
        <v>88.92</v>
      </c>
      <c r="I833" s="63">
        <v>0.41286430000000002</v>
      </c>
      <c r="J833" s="63">
        <v>0.49846509999999999</v>
      </c>
      <c r="K833" s="63">
        <v>0.55775189999999997</v>
      </c>
      <c r="L833" s="63">
        <v>0.61703870000000005</v>
      </c>
      <c r="M833" s="63">
        <v>0.70263949999999997</v>
      </c>
      <c r="N833" s="63">
        <v>66823</v>
      </c>
      <c r="O833">
        <v>0.1130564</v>
      </c>
      <c r="P833" s="63">
        <v>9</v>
      </c>
      <c r="Q833" s="63">
        <v>1.2781749580960001E-2</v>
      </c>
      <c r="R833" s="63"/>
    </row>
    <row r="834" spans="1:18">
      <c r="A834" s="63" t="s">
        <v>61</v>
      </c>
      <c r="B834" s="63" t="s">
        <v>58</v>
      </c>
      <c r="C834" s="63" t="s">
        <v>54</v>
      </c>
      <c r="D834" s="63">
        <v>17</v>
      </c>
      <c r="E834" s="63">
        <v>1.8531249999999999</v>
      </c>
      <c r="F834" s="63">
        <v>2.3157239999999999</v>
      </c>
      <c r="G834" s="63">
        <v>0.46259929999999999</v>
      </c>
      <c r="H834" s="63">
        <v>87.78</v>
      </c>
      <c r="I834" s="63">
        <v>0.31771169999999999</v>
      </c>
      <c r="J834" s="63">
        <v>0.40331240000000002</v>
      </c>
      <c r="K834" s="63">
        <v>0.46259929999999999</v>
      </c>
      <c r="L834" s="63">
        <v>0.52188610000000002</v>
      </c>
      <c r="M834" s="63">
        <v>0.60748679999999999</v>
      </c>
      <c r="N834" s="63">
        <v>66823</v>
      </c>
      <c r="O834">
        <v>0.1130564</v>
      </c>
      <c r="P834" s="63">
        <v>9</v>
      </c>
      <c r="Q834" s="63">
        <v>1.2781749580960001E-2</v>
      </c>
      <c r="R834" s="63"/>
    </row>
    <row r="835" spans="1:18">
      <c r="A835" s="63" t="s">
        <v>61</v>
      </c>
      <c r="B835" s="63" t="s">
        <v>58</v>
      </c>
      <c r="C835" s="63" t="s">
        <v>54</v>
      </c>
      <c r="D835" s="63">
        <v>18</v>
      </c>
      <c r="E835" s="63">
        <v>1.946639</v>
      </c>
      <c r="F835" s="63">
        <v>2.2809560000000002</v>
      </c>
      <c r="G835" s="63">
        <v>0.33431650000000002</v>
      </c>
      <c r="H835" s="63">
        <v>85.56</v>
      </c>
      <c r="I835" s="63">
        <v>0.18942890000000001</v>
      </c>
      <c r="J835" s="63">
        <v>0.27502969999999999</v>
      </c>
      <c r="K835" s="63">
        <v>0.33431650000000002</v>
      </c>
      <c r="L835" s="63">
        <v>0.39360329999999999</v>
      </c>
      <c r="M835" s="63">
        <v>0.47920410000000002</v>
      </c>
      <c r="N835" s="63">
        <v>66823</v>
      </c>
      <c r="O835">
        <v>0.1130564</v>
      </c>
      <c r="P835" s="63">
        <v>9</v>
      </c>
      <c r="Q835" s="63">
        <v>1.2781749580960001E-2</v>
      </c>
      <c r="R835" s="63"/>
    </row>
    <row r="836" spans="1:18">
      <c r="A836" s="63" t="s">
        <v>61</v>
      </c>
      <c r="B836" s="63" t="s">
        <v>58</v>
      </c>
      <c r="C836" s="63" t="s">
        <v>54</v>
      </c>
      <c r="D836" s="63">
        <v>19</v>
      </c>
      <c r="E836" s="63">
        <v>2.13659</v>
      </c>
      <c r="F836" s="63">
        <v>2.1561180000000002</v>
      </c>
      <c r="G836" s="63">
        <v>1.9528199999999999E-2</v>
      </c>
      <c r="H836" s="63">
        <v>82.36</v>
      </c>
      <c r="I836" s="63">
        <v>-0.12535940000000001</v>
      </c>
      <c r="J836" s="63">
        <v>-3.9758700000000001E-2</v>
      </c>
      <c r="K836" s="63">
        <v>1.9528199999999999E-2</v>
      </c>
      <c r="L836" s="63">
        <v>7.8814999999999996E-2</v>
      </c>
      <c r="M836" s="63">
        <v>0.1644157</v>
      </c>
      <c r="N836" s="63">
        <v>66823</v>
      </c>
      <c r="O836">
        <v>0.1130564</v>
      </c>
      <c r="P836" s="63">
        <v>9</v>
      </c>
      <c r="Q836" s="63">
        <v>1.2781749580960001E-2</v>
      </c>
      <c r="R836" s="63"/>
    </row>
    <row r="837" spans="1:18">
      <c r="A837" s="63" t="s">
        <v>61</v>
      </c>
      <c r="B837" s="63" t="s">
        <v>58</v>
      </c>
      <c r="C837" s="63" t="s">
        <v>54</v>
      </c>
      <c r="D837" s="63">
        <v>20</v>
      </c>
      <c r="E837" s="63">
        <v>2.085143</v>
      </c>
      <c r="F837" s="63">
        <v>1.9778279999999999</v>
      </c>
      <c r="G837" s="63">
        <v>-0.1073151</v>
      </c>
      <c r="H837" s="63">
        <v>77.98</v>
      </c>
      <c r="I837" s="63">
        <v>-0.2522027</v>
      </c>
      <c r="J837" s="63">
        <v>-0.1666019</v>
      </c>
      <c r="K837" s="63">
        <v>-0.1073151</v>
      </c>
      <c r="L837" s="63">
        <v>-4.80282E-2</v>
      </c>
      <c r="M837" s="63">
        <v>3.7572500000000002E-2</v>
      </c>
      <c r="N837" s="63">
        <v>66823</v>
      </c>
      <c r="O837">
        <v>0.1130564</v>
      </c>
      <c r="P837" s="63">
        <v>9</v>
      </c>
      <c r="Q837" s="63">
        <v>1.2781749580960001E-2</v>
      </c>
      <c r="R837" s="63"/>
    </row>
    <row r="838" spans="1:18">
      <c r="A838" s="63" t="s">
        <v>61</v>
      </c>
      <c r="B838" s="63" t="s">
        <v>58</v>
      </c>
      <c r="C838" s="63" t="s">
        <v>54</v>
      </c>
      <c r="D838" s="63">
        <v>21</v>
      </c>
      <c r="E838" s="63">
        <v>2.0512440000000001</v>
      </c>
      <c r="F838" s="63">
        <v>1.8429949999999999</v>
      </c>
      <c r="G838" s="63">
        <v>-0.2082485</v>
      </c>
      <c r="H838" s="63">
        <v>74.36</v>
      </c>
      <c r="I838" s="63">
        <v>-0.35313610000000001</v>
      </c>
      <c r="J838" s="63">
        <v>-0.26753529999999998</v>
      </c>
      <c r="K838" s="63">
        <v>-0.2082485</v>
      </c>
      <c r="L838" s="63">
        <v>-0.1489617</v>
      </c>
      <c r="M838" s="63">
        <v>-6.3360899999999998E-2</v>
      </c>
      <c r="N838" s="63">
        <v>66823</v>
      </c>
      <c r="O838">
        <v>0.1130564</v>
      </c>
      <c r="P838" s="63">
        <v>9</v>
      </c>
      <c r="Q838" s="63">
        <v>1.2781749580960001E-2</v>
      </c>
      <c r="R838" s="63"/>
    </row>
    <row r="839" spans="1:18">
      <c r="A839" s="63" t="s">
        <v>61</v>
      </c>
      <c r="B839" s="63" t="s">
        <v>58</v>
      </c>
      <c r="C839" s="63" t="s">
        <v>54</v>
      </c>
      <c r="D839" s="63">
        <v>22</v>
      </c>
      <c r="E839" s="63">
        <v>1.9261459999999999</v>
      </c>
      <c r="F839" s="63">
        <v>1.646776</v>
      </c>
      <c r="G839" s="63">
        <v>-0.27937070000000003</v>
      </c>
      <c r="H839" s="63">
        <v>72.08</v>
      </c>
      <c r="I839" s="63">
        <v>-0.42425829999999998</v>
      </c>
      <c r="J839" s="63">
        <v>-0.3386575</v>
      </c>
      <c r="K839" s="63">
        <v>-0.27937070000000003</v>
      </c>
      <c r="L839" s="63">
        <v>-0.2200838</v>
      </c>
      <c r="M839" s="63">
        <v>-0.13448309999999999</v>
      </c>
      <c r="N839" s="63">
        <v>66823</v>
      </c>
      <c r="O839">
        <v>0.1130564</v>
      </c>
      <c r="P839" s="63">
        <v>9</v>
      </c>
      <c r="Q839" s="63">
        <v>1.2781749580960001E-2</v>
      </c>
      <c r="R839" s="63"/>
    </row>
    <row r="840" spans="1:18">
      <c r="A840" s="63" t="s">
        <v>61</v>
      </c>
      <c r="B840" s="63" t="s">
        <v>58</v>
      </c>
      <c r="C840" s="63" t="s">
        <v>54</v>
      </c>
      <c r="D840" s="63">
        <v>23</v>
      </c>
      <c r="E840" s="63">
        <v>1.6290150000000001</v>
      </c>
      <c r="F840" s="63">
        <v>1.3524309999999999</v>
      </c>
      <c r="G840" s="63">
        <v>-0.2765841</v>
      </c>
      <c r="H840" s="63">
        <v>70.28</v>
      </c>
      <c r="I840" s="63">
        <v>-0.4214717</v>
      </c>
      <c r="J840" s="63">
        <v>-0.33587099999999998</v>
      </c>
      <c r="K840" s="63">
        <v>-0.2765841</v>
      </c>
      <c r="L840" s="63">
        <v>-0.2172973</v>
      </c>
      <c r="M840" s="63">
        <v>-0.1316966</v>
      </c>
      <c r="N840" s="63">
        <v>66823</v>
      </c>
      <c r="O840">
        <v>0.1130564</v>
      </c>
      <c r="P840" s="63">
        <v>9</v>
      </c>
      <c r="Q840" s="63">
        <v>1.2781749580960001E-2</v>
      </c>
      <c r="R840" s="63"/>
    </row>
    <row r="841" spans="1:18">
      <c r="A841" s="63" t="s">
        <v>61</v>
      </c>
      <c r="B841" s="63" t="s">
        <v>58</v>
      </c>
      <c r="C841" s="63" t="s">
        <v>54</v>
      </c>
      <c r="D841" s="63">
        <v>24</v>
      </c>
      <c r="E841" s="63">
        <v>1.2626850000000001</v>
      </c>
      <c r="F841" s="63">
        <v>1.0467880000000001</v>
      </c>
      <c r="G841" s="63">
        <v>-0.2158968</v>
      </c>
      <c r="H841" s="63">
        <v>68.86</v>
      </c>
      <c r="I841" s="63">
        <v>-0.36078440000000001</v>
      </c>
      <c r="J841" s="63">
        <v>-0.27518369999999998</v>
      </c>
      <c r="K841" s="63">
        <v>-0.2158968</v>
      </c>
      <c r="L841" s="63">
        <v>-0.15661</v>
      </c>
      <c r="M841" s="63">
        <v>-7.1009199999999995E-2</v>
      </c>
      <c r="N841" s="63">
        <v>66823</v>
      </c>
      <c r="O841">
        <v>0.1130564</v>
      </c>
      <c r="P841" s="63">
        <v>9</v>
      </c>
      <c r="Q841" s="63">
        <v>1.2781749580960001E-2</v>
      </c>
      <c r="R841" s="63"/>
    </row>
    <row r="842" spans="1:18">
      <c r="A842" s="63" t="s">
        <v>61</v>
      </c>
      <c r="B842" s="63" t="s">
        <v>58</v>
      </c>
      <c r="C842" s="63" t="s">
        <v>55</v>
      </c>
      <c r="D842" s="63">
        <v>1</v>
      </c>
      <c r="E842" s="63">
        <v>0.93500819999999996</v>
      </c>
      <c r="F842" s="63">
        <v>0.68715289999999996</v>
      </c>
      <c r="G842" s="63">
        <v>-0.2478553</v>
      </c>
      <c r="H842" s="63">
        <v>60.96</v>
      </c>
      <c r="I842" s="63">
        <v>-0.39274290000000001</v>
      </c>
      <c r="J842" s="63">
        <v>-0.30714209999999997</v>
      </c>
      <c r="K842" s="63">
        <v>-0.2478553</v>
      </c>
      <c r="L842" s="63">
        <v>-0.1885685</v>
      </c>
      <c r="M842" s="63">
        <v>-0.1029677</v>
      </c>
      <c r="N842" s="63">
        <v>66823</v>
      </c>
      <c r="O842">
        <v>0.1130564</v>
      </c>
      <c r="P842" s="63">
        <v>10</v>
      </c>
      <c r="Q842" s="63">
        <v>1.2781749580960001E-2</v>
      </c>
      <c r="R842" s="63"/>
    </row>
    <row r="843" spans="1:18">
      <c r="A843" s="63" t="s">
        <v>61</v>
      </c>
      <c r="B843" s="63" t="s">
        <v>58</v>
      </c>
      <c r="C843" s="63" t="s">
        <v>55</v>
      </c>
      <c r="D843" s="63">
        <v>2</v>
      </c>
      <c r="E843" s="63">
        <v>0.84950490000000001</v>
      </c>
      <c r="F843" s="63">
        <v>0.60925050000000003</v>
      </c>
      <c r="G843" s="63">
        <v>-0.24025440000000001</v>
      </c>
      <c r="H843" s="63">
        <v>59.5</v>
      </c>
      <c r="I843" s="63">
        <v>-0.38514199999999998</v>
      </c>
      <c r="J843" s="63">
        <v>-0.29954120000000001</v>
      </c>
      <c r="K843" s="63">
        <v>-0.24025440000000001</v>
      </c>
      <c r="L843" s="63">
        <v>-0.18096760000000001</v>
      </c>
      <c r="M843" s="63">
        <v>-9.5366800000000002E-2</v>
      </c>
      <c r="N843" s="63">
        <v>66823</v>
      </c>
      <c r="O843">
        <v>0.1130564</v>
      </c>
      <c r="P843" s="63">
        <v>10</v>
      </c>
      <c r="Q843" s="63">
        <v>1.2781749580960001E-2</v>
      </c>
      <c r="R843" s="63"/>
    </row>
    <row r="844" spans="1:18">
      <c r="A844" s="63" t="s">
        <v>61</v>
      </c>
      <c r="B844" s="63" t="s">
        <v>58</v>
      </c>
      <c r="C844" s="63" t="s">
        <v>55</v>
      </c>
      <c r="D844" s="63">
        <v>3</v>
      </c>
      <c r="E844" s="63">
        <v>0.81917910000000005</v>
      </c>
      <c r="F844" s="63">
        <v>0.58108409999999999</v>
      </c>
      <c r="G844" s="63">
        <v>-0.238095</v>
      </c>
      <c r="H844" s="63">
        <v>58.3</v>
      </c>
      <c r="I844" s="63">
        <v>-0.38298260000000001</v>
      </c>
      <c r="J844" s="63">
        <v>-0.29738179999999997</v>
      </c>
      <c r="K844" s="63">
        <v>-0.238095</v>
      </c>
      <c r="L844" s="63">
        <v>-0.1788082</v>
      </c>
      <c r="M844" s="63">
        <v>-9.3207399999999996E-2</v>
      </c>
      <c r="N844" s="63">
        <v>66823</v>
      </c>
      <c r="O844">
        <v>0.1130564</v>
      </c>
      <c r="P844" s="63">
        <v>10</v>
      </c>
      <c r="Q844" s="63">
        <v>1.2781749580960001E-2</v>
      </c>
      <c r="R844" s="63"/>
    </row>
    <row r="845" spans="1:18">
      <c r="A845" s="63" t="s">
        <v>61</v>
      </c>
      <c r="B845" s="63" t="s">
        <v>58</v>
      </c>
      <c r="C845" s="63" t="s">
        <v>55</v>
      </c>
      <c r="D845" s="63">
        <v>4</v>
      </c>
      <c r="E845" s="63">
        <v>0.80426929999999996</v>
      </c>
      <c r="F845" s="63">
        <v>0.59024449999999995</v>
      </c>
      <c r="G845" s="63">
        <v>-0.21402479999999999</v>
      </c>
      <c r="H845" s="63">
        <v>57.44</v>
      </c>
      <c r="I845" s="63">
        <v>-0.35891240000000002</v>
      </c>
      <c r="J845" s="63">
        <v>-0.27331159999999999</v>
      </c>
      <c r="K845" s="63">
        <v>-0.21402479999999999</v>
      </c>
      <c r="L845" s="63">
        <v>-0.15473790000000001</v>
      </c>
      <c r="M845" s="63">
        <v>-6.9137199999999996E-2</v>
      </c>
      <c r="N845" s="63">
        <v>66823</v>
      </c>
      <c r="O845">
        <v>0.1130564</v>
      </c>
      <c r="P845" s="63">
        <v>10</v>
      </c>
      <c r="Q845" s="63">
        <v>1.2781749580960001E-2</v>
      </c>
      <c r="R845" s="63"/>
    </row>
    <row r="846" spans="1:18">
      <c r="A846" s="63" t="s">
        <v>61</v>
      </c>
      <c r="B846" s="63" t="s">
        <v>58</v>
      </c>
      <c r="C846" s="63" t="s">
        <v>55</v>
      </c>
      <c r="D846" s="63">
        <v>5</v>
      </c>
      <c r="E846" s="63">
        <v>0.81201950000000001</v>
      </c>
      <c r="F846" s="63">
        <v>0.59692250000000002</v>
      </c>
      <c r="G846" s="63">
        <v>-0.21509700000000001</v>
      </c>
      <c r="H846" s="63">
        <v>56.48</v>
      </c>
      <c r="I846" s="63">
        <v>-0.35998459999999999</v>
      </c>
      <c r="J846" s="63">
        <v>-0.27438380000000001</v>
      </c>
      <c r="K846" s="63">
        <v>-0.21509700000000001</v>
      </c>
      <c r="L846" s="63">
        <v>-0.15581020000000001</v>
      </c>
      <c r="M846" s="63">
        <v>-7.0209400000000005E-2</v>
      </c>
      <c r="N846" s="63">
        <v>66823</v>
      </c>
      <c r="O846">
        <v>0.1130564</v>
      </c>
      <c r="P846" s="63">
        <v>10</v>
      </c>
      <c r="Q846" s="63">
        <v>1.2781749580960001E-2</v>
      </c>
      <c r="R846" s="63"/>
    </row>
    <row r="847" spans="1:18">
      <c r="A847" s="63" t="s">
        <v>61</v>
      </c>
      <c r="B847" s="63" t="s">
        <v>58</v>
      </c>
      <c r="C847" s="63" t="s">
        <v>55</v>
      </c>
      <c r="D847" s="63">
        <v>6</v>
      </c>
      <c r="E847" s="63">
        <v>0.90213529999999997</v>
      </c>
      <c r="F847" s="63">
        <v>0.63517710000000005</v>
      </c>
      <c r="G847" s="63">
        <v>-0.26695809999999998</v>
      </c>
      <c r="H847" s="63">
        <v>55.72</v>
      </c>
      <c r="I847" s="63">
        <v>-0.41184569999999998</v>
      </c>
      <c r="J847" s="63">
        <v>-0.32624500000000001</v>
      </c>
      <c r="K847" s="63">
        <v>-0.26695809999999998</v>
      </c>
      <c r="L847" s="63">
        <v>-0.2076713</v>
      </c>
      <c r="M847" s="63">
        <v>-0.1220705</v>
      </c>
      <c r="N847" s="63">
        <v>66823</v>
      </c>
      <c r="O847">
        <v>0.1130564</v>
      </c>
      <c r="P847" s="63">
        <v>10</v>
      </c>
      <c r="Q847" s="63">
        <v>1.2781749580960001E-2</v>
      </c>
      <c r="R847" s="63"/>
    </row>
    <row r="848" spans="1:18">
      <c r="A848" s="63" t="s">
        <v>61</v>
      </c>
      <c r="B848" s="63" t="s">
        <v>58</v>
      </c>
      <c r="C848" s="63" t="s">
        <v>55</v>
      </c>
      <c r="D848" s="63">
        <v>7</v>
      </c>
      <c r="E848" s="63">
        <v>1.096344</v>
      </c>
      <c r="F848" s="63">
        <v>0.82374349999999996</v>
      </c>
      <c r="G848" s="63">
        <v>-0.27260089999999998</v>
      </c>
      <c r="H848" s="63">
        <v>54.86</v>
      </c>
      <c r="I848" s="63">
        <v>-0.41748849999999998</v>
      </c>
      <c r="J848" s="63">
        <v>-0.33188770000000001</v>
      </c>
      <c r="K848" s="63">
        <v>-0.27260089999999998</v>
      </c>
      <c r="L848" s="63">
        <v>-0.21331410000000001</v>
      </c>
      <c r="M848" s="63">
        <v>-0.1277133</v>
      </c>
      <c r="N848" s="63">
        <v>66823</v>
      </c>
      <c r="O848">
        <v>0.1130564</v>
      </c>
      <c r="P848" s="63">
        <v>10</v>
      </c>
      <c r="Q848" s="63">
        <v>1.2781749580960001E-2</v>
      </c>
      <c r="R848" s="63"/>
    </row>
    <row r="849" spans="1:18">
      <c r="A849" s="63" t="s">
        <v>61</v>
      </c>
      <c r="B849" s="63" t="s">
        <v>58</v>
      </c>
      <c r="C849" s="63" t="s">
        <v>55</v>
      </c>
      <c r="D849" s="63">
        <v>8</v>
      </c>
      <c r="E849" s="63">
        <v>1.23262</v>
      </c>
      <c r="F849" s="63">
        <v>1.00518</v>
      </c>
      <c r="G849" s="63">
        <v>-0.2274398</v>
      </c>
      <c r="H849" s="63">
        <v>55.38</v>
      </c>
      <c r="I849" s="63">
        <v>-0.37232739999999998</v>
      </c>
      <c r="J849" s="63">
        <v>-0.2867266</v>
      </c>
      <c r="K849" s="63">
        <v>-0.2274398</v>
      </c>
      <c r="L849" s="63">
        <v>-0.16815289999999999</v>
      </c>
      <c r="M849" s="63">
        <v>-8.2552200000000006E-2</v>
      </c>
      <c r="N849" s="63">
        <v>66823</v>
      </c>
      <c r="O849">
        <v>0.1130564</v>
      </c>
      <c r="P849" s="63">
        <v>10</v>
      </c>
      <c r="Q849" s="63">
        <v>1.2781749580960001E-2</v>
      </c>
      <c r="R849" s="63"/>
    </row>
    <row r="850" spans="1:18">
      <c r="A850" s="63" t="s">
        <v>61</v>
      </c>
      <c r="B850" s="63" t="s">
        <v>58</v>
      </c>
      <c r="C850" s="63" t="s">
        <v>55</v>
      </c>
      <c r="D850" s="63">
        <v>9</v>
      </c>
      <c r="E850" s="63">
        <v>1.21787</v>
      </c>
      <c r="F850" s="63">
        <v>1.1056299999999999</v>
      </c>
      <c r="G850" s="63">
        <v>-0.11223959999999999</v>
      </c>
      <c r="H850" s="63">
        <v>61.12</v>
      </c>
      <c r="I850" s="63">
        <v>-0.2571272</v>
      </c>
      <c r="J850" s="63">
        <v>-0.1715264</v>
      </c>
      <c r="K850" s="63">
        <v>-0.11223959999999999</v>
      </c>
      <c r="L850" s="63">
        <v>-5.2952800000000001E-2</v>
      </c>
      <c r="M850" s="63">
        <v>3.2648000000000003E-2</v>
      </c>
      <c r="N850" s="63">
        <v>66823</v>
      </c>
      <c r="O850">
        <v>0.1130564</v>
      </c>
      <c r="P850" s="63">
        <v>10</v>
      </c>
      <c r="Q850" s="63">
        <v>1.2781749580960001E-2</v>
      </c>
      <c r="R850" s="63"/>
    </row>
    <row r="851" spans="1:18">
      <c r="A851" s="63" t="s">
        <v>61</v>
      </c>
      <c r="B851" s="63" t="s">
        <v>58</v>
      </c>
      <c r="C851" s="63" t="s">
        <v>55</v>
      </c>
      <c r="D851" s="63">
        <v>10</v>
      </c>
      <c r="E851" s="63">
        <v>1.233563</v>
      </c>
      <c r="F851" s="63">
        <v>1.1231949999999999</v>
      </c>
      <c r="G851" s="63">
        <v>-0.1103678</v>
      </c>
      <c r="H851" s="63">
        <v>67.56</v>
      </c>
      <c r="I851" s="63">
        <v>-0.25525540000000002</v>
      </c>
      <c r="J851" s="63">
        <v>-0.16965459999999999</v>
      </c>
      <c r="K851" s="63">
        <v>-0.1103678</v>
      </c>
      <c r="L851" s="63">
        <v>-5.1080899999999999E-2</v>
      </c>
      <c r="M851" s="63">
        <v>3.4519800000000003E-2</v>
      </c>
      <c r="N851" s="63">
        <v>66823</v>
      </c>
      <c r="O851">
        <v>0.1130564</v>
      </c>
      <c r="P851" s="63">
        <v>10</v>
      </c>
      <c r="Q851" s="63">
        <v>1.2781749580960001E-2</v>
      </c>
      <c r="R851" s="63"/>
    </row>
    <row r="852" spans="1:18">
      <c r="A852" s="63" t="s">
        <v>61</v>
      </c>
      <c r="B852" s="63" t="s">
        <v>58</v>
      </c>
      <c r="C852" s="63" t="s">
        <v>55</v>
      </c>
      <c r="D852" s="63">
        <v>11</v>
      </c>
      <c r="E852" s="63">
        <v>1.1420809999999999</v>
      </c>
      <c r="F852" s="63">
        <v>1.163834</v>
      </c>
      <c r="G852" s="63">
        <v>2.1753000000000002E-2</v>
      </c>
      <c r="H852" s="63">
        <v>72.900000000000006</v>
      </c>
      <c r="I852" s="63">
        <v>-0.1231346</v>
      </c>
      <c r="J852" s="63">
        <v>-3.7533900000000002E-2</v>
      </c>
      <c r="K852" s="63">
        <v>2.1753000000000002E-2</v>
      </c>
      <c r="L852" s="63">
        <v>8.1039799999999995E-2</v>
      </c>
      <c r="M852" s="63">
        <v>0.1666405</v>
      </c>
      <c r="N852" s="63">
        <v>66823</v>
      </c>
      <c r="O852">
        <v>0.1130564</v>
      </c>
      <c r="P852" s="63">
        <v>10</v>
      </c>
      <c r="Q852" s="63">
        <v>1.2781749580960001E-2</v>
      </c>
      <c r="R852" s="63"/>
    </row>
    <row r="853" spans="1:18">
      <c r="A853" s="63" t="s">
        <v>61</v>
      </c>
      <c r="B853" s="63" t="s">
        <v>58</v>
      </c>
      <c r="C853" s="63" t="s">
        <v>55</v>
      </c>
      <c r="D853" s="63">
        <v>12</v>
      </c>
      <c r="E853" s="63">
        <v>1.0637030000000001</v>
      </c>
      <c r="F853" s="63">
        <v>1.1948639999999999</v>
      </c>
      <c r="G853" s="63">
        <v>0.13116050000000001</v>
      </c>
      <c r="H853" s="63">
        <v>77.180000000000007</v>
      </c>
      <c r="I853" s="63">
        <v>-1.3727100000000001E-2</v>
      </c>
      <c r="J853" s="63">
        <v>7.1873699999999999E-2</v>
      </c>
      <c r="K853" s="63">
        <v>0.13116050000000001</v>
      </c>
      <c r="L853" s="63">
        <v>0.19044730000000001</v>
      </c>
      <c r="M853" s="63">
        <v>0.27604810000000002</v>
      </c>
      <c r="N853" s="63">
        <v>66823</v>
      </c>
      <c r="O853">
        <v>0.1130564</v>
      </c>
      <c r="P853" s="63">
        <v>10</v>
      </c>
      <c r="Q853" s="63">
        <v>1.2781749580960001E-2</v>
      </c>
      <c r="R853" s="63"/>
    </row>
    <row r="854" spans="1:18">
      <c r="A854" s="63" t="s">
        <v>61</v>
      </c>
      <c r="B854" s="63" t="s">
        <v>58</v>
      </c>
      <c r="C854" s="63" t="s">
        <v>55</v>
      </c>
      <c r="D854" s="63">
        <v>13</v>
      </c>
      <c r="E854" s="63">
        <v>0.92752020000000002</v>
      </c>
      <c r="F854" s="63">
        <v>1.261565</v>
      </c>
      <c r="G854" s="63">
        <v>0.33404489999999998</v>
      </c>
      <c r="H854" s="63">
        <v>80.78</v>
      </c>
      <c r="I854" s="63">
        <v>0.1891573</v>
      </c>
      <c r="J854" s="63">
        <v>0.274758</v>
      </c>
      <c r="K854" s="63">
        <v>0.33404489999999998</v>
      </c>
      <c r="L854" s="63">
        <v>0.39333170000000001</v>
      </c>
      <c r="M854" s="63">
        <v>0.47893249999999998</v>
      </c>
      <c r="N854" s="63">
        <v>66823</v>
      </c>
      <c r="O854">
        <v>0.1130564</v>
      </c>
      <c r="P854" s="63">
        <v>10</v>
      </c>
      <c r="Q854" s="63">
        <v>1.2781749580960001E-2</v>
      </c>
      <c r="R854" s="63"/>
    </row>
    <row r="855" spans="1:18">
      <c r="A855" s="63" t="s">
        <v>61</v>
      </c>
      <c r="B855" s="63" t="s">
        <v>58</v>
      </c>
      <c r="C855" s="63" t="s">
        <v>55</v>
      </c>
      <c r="D855" s="63">
        <v>14</v>
      </c>
      <c r="E855" s="63">
        <v>0.9196995</v>
      </c>
      <c r="F855" s="63">
        <v>1.359318</v>
      </c>
      <c r="G855" s="63">
        <v>0.43961820000000001</v>
      </c>
      <c r="H855" s="63">
        <v>83.26</v>
      </c>
      <c r="I855" s="63">
        <v>0.29473060000000001</v>
      </c>
      <c r="J855" s="63">
        <v>0.38033129999999998</v>
      </c>
      <c r="K855" s="63">
        <v>0.43961820000000001</v>
      </c>
      <c r="L855" s="63">
        <v>0.49890499999999999</v>
      </c>
      <c r="M855" s="63">
        <v>0.58450570000000002</v>
      </c>
      <c r="N855" s="63">
        <v>66823</v>
      </c>
      <c r="O855">
        <v>0.1130564</v>
      </c>
      <c r="P855" s="63">
        <v>10</v>
      </c>
      <c r="Q855" s="63">
        <v>1.2781749580960001E-2</v>
      </c>
      <c r="R855" s="63"/>
    </row>
    <row r="856" spans="1:18">
      <c r="A856" s="63" t="s">
        <v>61</v>
      </c>
      <c r="B856" s="63" t="s">
        <v>58</v>
      </c>
      <c r="C856" s="63" t="s">
        <v>55</v>
      </c>
      <c r="D856" s="63">
        <v>15</v>
      </c>
      <c r="E856" s="63">
        <v>0.95380710000000002</v>
      </c>
      <c r="F856" s="63">
        <v>1.439862</v>
      </c>
      <c r="G856" s="63">
        <v>0.48605530000000002</v>
      </c>
      <c r="H856" s="63">
        <v>84.84</v>
      </c>
      <c r="I856" s="63">
        <v>0.34116770000000002</v>
      </c>
      <c r="J856" s="63">
        <v>0.42676839999999999</v>
      </c>
      <c r="K856" s="63">
        <v>0.48605530000000002</v>
      </c>
      <c r="L856" s="63">
        <v>0.54534210000000005</v>
      </c>
      <c r="M856" s="63">
        <v>0.63094280000000003</v>
      </c>
      <c r="N856" s="63">
        <v>66823</v>
      </c>
      <c r="O856">
        <v>0.1130564</v>
      </c>
      <c r="P856" s="63">
        <v>10</v>
      </c>
      <c r="Q856" s="63">
        <v>1.2781749580960001E-2</v>
      </c>
      <c r="R856" s="63"/>
    </row>
    <row r="857" spans="1:18">
      <c r="A857" s="63" t="s">
        <v>61</v>
      </c>
      <c r="B857" s="63" t="s">
        <v>58</v>
      </c>
      <c r="C857" s="63" t="s">
        <v>55</v>
      </c>
      <c r="D857" s="63">
        <v>16</v>
      </c>
      <c r="E857" s="63">
        <v>1.056486</v>
      </c>
      <c r="F857" s="63">
        <v>1.5013540000000001</v>
      </c>
      <c r="G857" s="63">
        <v>0.44486870000000001</v>
      </c>
      <c r="H857" s="63">
        <v>85.24</v>
      </c>
      <c r="I857" s="63">
        <v>0.2999811</v>
      </c>
      <c r="J857" s="63">
        <v>0.38558189999999998</v>
      </c>
      <c r="K857" s="63">
        <v>0.44486870000000001</v>
      </c>
      <c r="L857" s="63">
        <v>0.50415549999999998</v>
      </c>
      <c r="M857" s="63">
        <v>0.58975630000000001</v>
      </c>
      <c r="N857" s="63">
        <v>66823</v>
      </c>
      <c r="O857">
        <v>0.1130564</v>
      </c>
      <c r="P857" s="63">
        <v>10</v>
      </c>
      <c r="Q857" s="63">
        <v>1.2781749580960001E-2</v>
      </c>
      <c r="R857" s="63"/>
    </row>
    <row r="858" spans="1:18">
      <c r="A858" s="63" t="s">
        <v>61</v>
      </c>
      <c r="B858" s="63" t="s">
        <v>58</v>
      </c>
      <c r="C858" s="63" t="s">
        <v>55</v>
      </c>
      <c r="D858" s="63">
        <v>17</v>
      </c>
      <c r="E858" s="63">
        <v>1.198952</v>
      </c>
      <c r="F858" s="63">
        <v>1.572435</v>
      </c>
      <c r="G858" s="63">
        <v>0.37348369999999997</v>
      </c>
      <c r="H858" s="63">
        <v>84.7</v>
      </c>
      <c r="I858" s="63">
        <v>0.2285961</v>
      </c>
      <c r="J858" s="63">
        <v>0.3141968</v>
      </c>
      <c r="K858" s="63">
        <v>0.37348369999999997</v>
      </c>
      <c r="L858" s="63">
        <v>0.4327705</v>
      </c>
      <c r="M858" s="63">
        <v>0.51837120000000003</v>
      </c>
      <c r="N858" s="63">
        <v>66823</v>
      </c>
      <c r="O858">
        <v>0.1130564</v>
      </c>
      <c r="P858" s="63">
        <v>10</v>
      </c>
      <c r="Q858" s="63">
        <v>1.2781749580960001E-2</v>
      </c>
      <c r="R858" s="63"/>
    </row>
    <row r="859" spans="1:18">
      <c r="A859" s="63" t="s">
        <v>61</v>
      </c>
      <c r="B859" s="63" t="s">
        <v>58</v>
      </c>
      <c r="C859" s="63" t="s">
        <v>55</v>
      </c>
      <c r="D859" s="63">
        <v>18</v>
      </c>
      <c r="E859" s="63">
        <v>1.354322</v>
      </c>
      <c r="F859" s="63">
        <v>1.625589</v>
      </c>
      <c r="G859" s="63">
        <v>0.27126729999999999</v>
      </c>
      <c r="H859" s="63">
        <v>83.2</v>
      </c>
      <c r="I859" s="63">
        <v>0.12637970000000001</v>
      </c>
      <c r="J859" s="63">
        <v>0.21198049999999999</v>
      </c>
      <c r="K859" s="63">
        <v>0.27126729999999999</v>
      </c>
      <c r="L859" s="63">
        <v>0.33055410000000002</v>
      </c>
      <c r="M859" s="63">
        <v>0.41615489999999999</v>
      </c>
      <c r="N859" s="63">
        <v>66823</v>
      </c>
      <c r="O859">
        <v>0.1130564</v>
      </c>
      <c r="P859" s="63">
        <v>10</v>
      </c>
      <c r="Q859" s="63">
        <v>1.2781749580960001E-2</v>
      </c>
      <c r="R859" s="63"/>
    </row>
    <row r="860" spans="1:18">
      <c r="A860" s="63" t="s">
        <v>61</v>
      </c>
      <c r="B860" s="63" t="s">
        <v>58</v>
      </c>
      <c r="C860" s="63" t="s">
        <v>55</v>
      </c>
      <c r="D860" s="63">
        <v>19</v>
      </c>
      <c r="E860" s="63">
        <v>1.5809260000000001</v>
      </c>
      <c r="F860" s="63">
        <v>1.548484</v>
      </c>
      <c r="G860" s="63">
        <v>-3.2441600000000001E-2</v>
      </c>
      <c r="H860" s="63">
        <v>78.36</v>
      </c>
      <c r="I860" s="63">
        <v>-0.17732919999999999</v>
      </c>
      <c r="J860" s="63">
        <v>-9.1728400000000002E-2</v>
      </c>
      <c r="K860" s="63">
        <v>-3.2441600000000001E-2</v>
      </c>
      <c r="L860" s="63">
        <v>2.68452E-2</v>
      </c>
      <c r="M860" s="63">
        <v>0.112446</v>
      </c>
      <c r="N860" s="63">
        <v>66823</v>
      </c>
      <c r="O860">
        <v>0.1130564</v>
      </c>
      <c r="P860" s="63">
        <v>10</v>
      </c>
      <c r="Q860" s="63">
        <v>1.2781749580960001E-2</v>
      </c>
      <c r="R860" s="63"/>
    </row>
    <row r="861" spans="1:18">
      <c r="A861" s="63" t="s">
        <v>61</v>
      </c>
      <c r="B861" s="63" t="s">
        <v>58</v>
      </c>
      <c r="C861" s="63" t="s">
        <v>55</v>
      </c>
      <c r="D861" s="63">
        <v>20</v>
      </c>
      <c r="E861" s="63">
        <v>1.6170059999999999</v>
      </c>
      <c r="F861" s="63">
        <v>1.4881800000000001</v>
      </c>
      <c r="G861" s="63">
        <v>-0.1288261</v>
      </c>
      <c r="H861" s="63">
        <v>72.540000000000006</v>
      </c>
      <c r="I861" s="63">
        <v>-0.2737137</v>
      </c>
      <c r="J861" s="63">
        <v>-0.188113</v>
      </c>
      <c r="K861" s="63">
        <v>-0.1288261</v>
      </c>
      <c r="L861" s="63">
        <v>-6.9539299999999998E-2</v>
      </c>
      <c r="M861" s="63">
        <v>1.6061499999999999E-2</v>
      </c>
      <c r="N861" s="63">
        <v>66823</v>
      </c>
      <c r="O861">
        <v>0.1130564</v>
      </c>
      <c r="P861" s="63">
        <v>10</v>
      </c>
      <c r="Q861" s="63">
        <v>1.2781749580960001E-2</v>
      </c>
      <c r="R861" s="63"/>
    </row>
    <row r="862" spans="1:18">
      <c r="A862" s="63" t="s">
        <v>61</v>
      </c>
      <c r="B862" s="63" t="s">
        <v>58</v>
      </c>
      <c r="C862" s="63" t="s">
        <v>55</v>
      </c>
      <c r="D862" s="63">
        <v>21</v>
      </c>
      <c r="E862" s="63">
        <v>1.666631</v>
      </c>
      <c r="F862" s="63">
        <v>1.4676</v>
      </c>
      <c r="G862" s="63">
        <v>-0.19903080000000001</v>
      </c>
      <c r="H862" s="63">
        <v>69.040000000000006</v>
      </c>
      <c r="I862" s="63">
        <v>-0.34391840000000001</v>
      </c>
      <c r="J862" s="63">
        <v>-0.25831759999999998</v>
      </c>
      <c r="K862" s="63">
        <v>-0.19903080000000001</v>
      </c>
      <c r="L862" s="63">
        <v>-0.1397439</v>
      </c>
      <c r="M862" s="63">
        <v>-5.4143200000000002E-2</v>
      </c>
      <c r="N862" s="63">
        <v>66823</v>
      </c>
      <c r="O862">
        <v>0.1130564</v>
      </c>
      <c r="P862" s="63">
        <v>10</v>
      </c>
      <c r="Q862" s="63">
        <v>1.2781749580960001E-2</v>
      </c>
      <c r="R862" s="63"/>
    </row>
    <row r="863" spans="1:18">
      <c r="A863" s="63" t="s">
        <v>61</v>
      </c>
      <c r="B863" s="63" t="s">
        <v>58</v>
      </c>
      <c r="C863" s="63" t="s">
        <v>55</v>
      </c>
      <c r="D863" s="63">
        <v>22</v>
      </c>
      <c r="E863" s="63">
        <v>1.5849960000000001</v>
      </c>
      <c r="F863" s="63">
        <v>1.339256</v>
      </c>
      <c r="G863" s="63">
        <v>-0.24574009999999999</v>
      </c>
      <c r="H863" s="63">
        <v>66.66</v>
      </c>
      <c r="I863" s="63">
        <v>-0.39062770000000002</v>
      </c>
      <c r="J863" s="63">
        <v>-0.30502689999999999</v>
      </c>
      <c r="K863" s="63">
        <v>-0.24574009999999999</v>
      </c>
      <c r="L863" s="63">
        <v>-0.18645320000000001</v>
      </c>
      <c r="M863" s="63">
        <v>-0.1008525</v>
      </c>
      <c r="N863" s="63">
        <v>66823</v>
      </c>
      <c r="O863">
        <v>0.1130564</v>
      </c>
      <c r="P863" s="63">
        <v>10</v>
      </c>
      <c r="Q863" s="63">
        <v>1.2781749580960001E-2</v>
      </c>
      <c r="R863" s="63"/>
    </row>
    <row r="864" spans="1:18">
      <c r="A864" s="63" t="s">
        <v>61</v>
      </c>
      <c r="B864" s="63" t="s">
        <v>58</v>
      </c>
      <c r="C864" s="63" t="s">
        <v>55</v>
      </c>
      <c r="D864" s="63">
        <v>23</v>
      </c>
      <c r="E864" s="63">
        <v>1.3355999999999999</v>
      </c>
      <c r="F864" s="63">
        <v>1.1123780000000001</v>
      </c>
      <c r="G864" s="63">
        <v>-0.22322110000000001</v>
      </c>
      <c r="H864" s="63">
        <v>64.48</v>
      </c>
      <c r="I864" s="63">
        <v>-0.36810870000000001</v>
      </c>
      <c r="J864" s="63">
        <v>-0.28250789999999998</v>
      </c>
      <c r="K864" s="63">
        <v>-0.22322110000000001</v>
      </c>
      <c r="L864" s="63">
        <v>-0.1639342</v>
      </c>
      <c r="M864" s="63">
        <v>-7.83335E-2</v>
      </c>
      <c r="N864" s="63">
        <v>66823</v>
      </c>
      <c r="O864">
        <v>0.1130564</v>
      </c>
      <c r="P864" s="63">
        <v>10</v>
      </c>
      <c r="Q864" s="63">
        <v>1.2781749580960001E-2</v>
      </c>
      <c r="R864" s="63"/>
    </row>
    <row r="865" spans="1:18">
      <c r="A865" s="63" t="s">
        <v>61</v>
      </c>
      <c r="B865" s="63" t="s">
        <v>58</v>
      </c>
      <c r="C865" s="63" t="s">
        <v>55</v>
      </c>
      <c r="D865" s="63">
        <v>24</v>
      </c>
      <c r="E865" s="63">
        <v>1.072557</v>
      </c>
      <c r="F865" s="63">
        <v>0.84308450000000001</v>
      </c>
      <c r="G865" s="63">
        <v>-0.2294728</v>
      </c>
      <c r="H865" s="63">
        <v>63.08</v>
      </c>
      <c r="I865" s="63">
        <v>-0.37436039999999998</v>
      </c>
      <c r="J865" s="63">
        <v>-0.28875960000000001</v>
      </c>
      <c r="K865" s="63">
        <v>-0.2294728</v>
      </c>
      <c r="L865" s="63">
        <v>-0.170186</v>
      </c>
      <c r="M865" s="63">
        <v>-8.4585199999999999E-2</v>
      </c>
      <c r="N865" s="63">
        <v>66823</v>
      </c>
      <c r="O865">
        <v>0.1130564</v>
      </c>
      <c r="P865" s="63">
        <v>10</v>
      </c>
      <c r="Q865" s="63">
        <v>1.2781749580960001E-2</v>
      </c>
      <c r="R865" s="63"/>
    </row>
    <row r="866" spans="1:18">
      <c r="A866" s="63" t="s">
        <v>61</v>
      </c>
      <c r="B866" s="63" t="s">
        <v>58</v>
      </c>
      <c r="C866" s="63" t="s">
        <v>56</v>
      </c>
      <c r="D866" s="63">
        <v>1</v>
      </c>
      <c r="E866" s="63">
        <v>1.029468</v>
      </c>
      <c r="F866" s="63">
        <v>0.88456420000000002</v>
      </c>
      <c r="G866" s="63">
        <v>-0.1449037</v>
      </c>
      <c r="H866" s="63">
        <v>41.92</v>
      </c>
      <c r="I866" s="63">
        <v>-0.28979129999999997</v>
      </c>
      <c r="J866" s="63">
        <v>-0.2041906</v>
      </c>
      <c r="K866" s="63">
        <v>-0.1449037</v>
      </c>
      <c r="L866" s="63">
        <v>-8.5616899999999996E-2</v>
      </c>
      <c r="M866" s="63">
        <v>-1.6099999999999998E-5</v>
      </c>
      <c r="N866" s="63">
        <v>66823</v>
      </c>
      <c r="O866">
        <v>0.1130564</v>
      </c>
      <c r="P866" s="63">
        <v>11</v>
      </c>
      <c r="Q866" s="63">
        <v>1.2781749580960001E-2</v>
      </c>
      <c r="R866" s="63"/>
    </row>
    <row r="867" spans="1:18">
      <c r="A867" s="63" t="s">
        <v>61</v>
      </c>
      <c r="B867" s="63" t="s">
        <v>58</v>
      </c>
      <c r="C867" s="63" t="s">
        <v>56</v>
      </c>
      <c r="D867" s="63">
        <v>2</v>
      </c>
      <c r="E867" s="63">
        <v>0.96169289999999996</v>
      </c>
      <c r="F867" s="63">
        <v>0.80087719999999996</v>
      </c>
      <c r="G867" s="63">
        <v>-0.16081580000000001</v>
      </c>
      <c r="H867" s="63">
        <v>41.04</v>
      </c>
      <c r="I867" s="63">
        <v>-0.30570340000000001</v>
      </c>
      <c r="J867" s="63">
        <v>-0.22010260000000001</v>
      </c>
      <c r="K867" s="63">
        <v>-0.16081580000000001</v>
      </c>
      <c r="L867" s="63">
        <v>-0.10152890000000001</v>
      </c>
      <c r="M867" s="63">
        <v>-1.59282E-2</v>
      </c>
      <c r="N867" s="63">
        <v>66823</v>
      </c>
      <c r="O867">
        <v>0.1130564</v>
      </c>
      <c r="P867" s="63">
        <v>11</v>
      </c>
      <c r="Q867" s="63">
        <v>1.2781749580960001E-2</v>
      </c>
      <c r="R867" s="63"/>
    </row>
    <row r="868" spans="1:18">
      <c r="A868" s="63" t="s">
        <v>61</v>
      </c>
      <c r="B868" s="63" t="s">
        <v>58</v>
      </c>
      <c r="C868" s="63" t="s">
        <v>56</v>
      </c>
      <c r="D868" s="63">
        <v>3</v>
      </c>
      <c r="E868" s="63">
        <v>0.95723429999999998</v>
      </c>
      <c r="F868" s="63">
        <v>0.80083780000000004</v>
      </c>
      <c r="G868" s="63">
        <v>-0.15639639999999999</v>
      </c>
      <c r="H868" s="63">
        <v>39.9</v>
      </c>
      <c r="I868" s="63">
        <v>-0.301284</v>
      </c>
      <c r="J868" s="63">
        <v>-0.21568329999999999</v>
      </c>
      <c r="K868" s="63">
        <v>-0.15639639999999999</v>
      </c>
      <c r="L868" s="63">
        <v>-9.7109600000000004E-2</v>
      </c>
      <c r="M868" s="63">
        <v>-1.1508900000000001E-2</v>
      </c>
      <c r="N868" s="63">
        <v>66823</v>
      </c>
      <c r="O868">
        <v>0.1130564</v>
      </c>
      <c r="P868" s="63">
        <v>11</v>
      </c>
      <c r="Q868" s="63">
        <v>1.2781749580960001E-2</v>
      </c>
      <c r="R868" s="63"/>
    </row>
    <row r="869" spans="1:18">
      <c r="A869" s="63" t="s">
        <v>61</v>
      </c>
      <c r="B869" s="63" t="s">
        <v>58</v>
      </c>
      <c r="C869" s="63" t="s">
        <v>56</v>
      </c>
      <c r="D869" s="63">
        <v>4</v>
      </c>
      <c r="E869" s="63">
        <v>0.98717469999999996</v>
      </c>
      <c r="F869" s="63">
        <v>0.82932450000000002</v>
      </c>
      <c r="G869" s="63">
        <v>-0.1578503</v>
      </c>
      <c r="H869" s="63">
        <v>38.64</v>
      </c>
      <c r="I869" s="63">
        <v>-0.3027379</v>
      </c>
      <c r="J869" s="63">
        <v>-0.2171371</v>
      </c>
      <c r="K869" s="63">
        <v>-0.1578503</v>
      </c>
      <c r="L869" s="63">
        <v>-9.8563399999999995E-2</v>
      </c>
      <c r="M869" s="63">
        <v>-1.2962700000000001E-2</v>
      </c>
      <c r="N869" s="63">
        <v>66823</v>
      </c>
      <c r="O869">
        <v>0.1130564</v>
      </c>
      <c r="P869" s="63">
        <v>11</v>
      </c>
      <c r="Q869" s="63">
        <v>1.2781749580960001E-2</v>
      </c>
      <c r="R869" s="63"/>
    </row>
    <row r="870" spans="1:18">
      <c r="A870" s="63" t="s">
        <v>61</v>
      </c>
      <c r="B870" s="63" t="s">
        <v>58</v>
      </c>
      <c r="C870" s="63" t="s">
        <v>56</v>
      </c>
      <c r="D870" s="63">
        <v>5</v>
      </c>
      <c r="E870" s="63">
        <v>1.030233</v>
      </c>
      <c r="F870" s="63">
        <v>0.87314029999999998</v>
      </c>
      <c r="G870" s="63">
        <v>-0.1570928</v>
      </c>
      <c r="H870" s="63">
        <v>38.200000000000003</v>
      </c>
      <c r="I870" s="63">
        <v>-0.30198039999999998</v>
      </c>
      <c r="J870" s="63">
        <v>-0.21637960000000001</v>
      </c>
      <c r="K870" s="63">
        <v>-0.1570928</v>
      </c>
      <c r="L870" s="63">
        <v>-9.7806000000000004E-2</v>
      </c>
      <c r="M870" s="63">
        <v>-1.2205199999999999E-2</v>
      </c>
      <c r="N870" s="63">
        <v>66823</v>
      </c>
      <c r="O870">
        <v>0.1130564</v>
      </c>
      <c r="P870" s="63">
        <v>11</v>
      </c>
      <c r="Q870" s="63">
        <v>1.2781749580960001E-2</v>
      </c>
      <c r="R870" s="63"/>
    </row>
    <row r="871" spans="1:18">
      <c r="A871" s="63" t="s">
        <v>61</v>
      </c>
      <c r="B871" s="63" t="s">
        <v>58</v>
      </c>
      <c r="C871" s="63" t="s">
        <v>56</v>
      </c>
      <c r="D871" s="63">
        <v>6</v>
      </c>
      <c r="E871" s="63">
        <v>1.2022649999999999</v>
      </c>
      <c r="F871" s="63">
        <v>0.96702710000000003</v>
      </c>
      <c r="G871" s="63">
        <v>-0.2352378</v>
      </c>
      <c r="H871" s="63">
        <v>37.6</v>
      </c>
      <c r="I871" s="63">
        <v>-0.3801254</v>
      </c>
      <c r="J871" s="63">
        <v>-0.29452460000000003</v>
      </c>
      <c r="K871" s="63">
        <v>-0.2352378</v>
      </c>
      <c r="L871" s="63">
        <v>-0.17595089999999999</v>
      </c>
      <c r="M871" s="63">
        <v>-9.0350200000000006E-2</v>
      </c>
      <c r="N871" s="63">
        <v>66823</v>
      </c>
      <c r="O871">
        <v>0.1130564</v>
      </c>
      <c r="P871" s="63">
        <v>11</v>
      </c>
      <c r="Q871" s="63">
        <v>1.2781749580960001E-2</v>
      </c>
      <c r="R871" s="63"/>
    </row>
    <row r="872" spans="1:18">
      <c r="A872" s="63" t="s">
        <v>61</v>
      </c>
      <c r="B872" s="63" t="s">
        <v>58</v>
      </c>
      <c r="C872" s="63" t="s">
        <v>56</v>
      </c>
      <c r="D872" s="63">
        <v>7</v>
      </c>
      <c r="E872" s="63">
        <v>1.569232</v>
      </c>
      <c r="F872" s="63">
        <v>1.370055</v>
      </c>
      <c r="G872" s="63">
        <v>-0.19917679999999999</v>
      </c>
      <c r="H872" s="63">
        <v>37.26</v>
      </c>
      <c r="I872" s="63">
        <v>-0.34406439999999999</v>
      </c>
      <c r="J872" s="63">
        <v>-0.25846360000000002</v>
      </c>
      <c r="K872" s="63">
        <v>-0.19917679999999999</v>
      </c>
      <c r="L872" s="63">
        <v>-0.13988999999999999</v>
      </c>
      <c r="M872" s="63">
        <v>-5.4289200000000003E-2</v>
      </c>
      <c r="N872" s="63">
        <v>66823</v>
      </c>
      <c r="O872">
        <v>0.1130564</v>
      </c>
      <c r="P872" s="63">
        <v>11</v>
      </c>
      <c r="Q872" s="63">
        <v>1.2781749580960001E-2</v>
      </c>
      <c r="R872" s="63"/>
    </row>
    <row r="873" spans="1:18">
      <c r="A873" s="63" t="s">
        <v>61</v>
      </c>
      <c r="B873" s="63" t="s">
        <v>58</v>
      </c>
      <c r="C873" s="63" t="s">
        <v>56</v>
      </c>
      <c r="D873" s="63">
        <v>8</v>
      </c>
      <c r="E873" s="63">
        <v>1.7884519999999999</v>
      </c>
      <c r="F873" s="63">
        <v>1.7044999999999999</v>
      </c>
      <c r="G873" s="63">
        <v>-8.3951799999999993E-2</v>
      </c>
      <c r="H873" s="63">
        <v>38.28</v>
      </c>
      <c r="I873" s="63">
        <v>-0.2288394</v>
      </c>
      <c r="J873" s="63">
        <v>-0.1432387</v>
      </c>
      <c r="K873" s="63">
        <v>-8.3951799999999993E-2</v>
      </c>
      <c r="L873" s="63">
        <v>-2.4664999999999999E-2</v>
      </c>
      <c r="M873" s="63">
        <v>6.0935799999999998E-2</v>
      </c>
      <c r="N873" s="63">
        <v>66823</v>
      </c>
      <c r="O873">
        <v>0.1130564</v>
      </c>
      <c r="P873" s="63">
        <v>11</v>
      </c>
      <c r="Q873" s="63">
        <v>1.2781749580960001E-2</v>
      </c>
      <c r="R873" s="63"/>
    </row>
    <row r="874" spans="1:18">
      <c r="A874" s="63" t="s">
        <v>61</v>
      </c>
      <c r="B874" s="63" t="s">
        <v>58</v>
      </c>
      <c r="C874" s="63" t="s">
        <v>56</v>
      </c>
      <c r="D874" s="63">
        <v>9</v>
      </c>
      <c r="E874" s="63">
        <v>1.654406</v>
      </c>
      <c r="F874" s="63">
        <v>1.7277400000000001</v>
      </c>
      <c r="G874" s="63">
        <v>7.3333499999999996E-2</v>
      </c>
      <c r="H874" s="63">
        <v>43.1</v>
      </c>
      <c r="I874" s="63">
        <v>-7.1554099999999995E-2</v>
      </c>
      <c r="J874" s="63">
        <v>1.4046700000000001E-2</v>
      </c>
      <c r="K874" s="63">
        <v>7.3333499999999996E-2</v>
      </c>
      <c r="L874" s="63">
        <v>0.1326203</v>
      </c>
      <c r="M874" s="63">
        <v>0.2182211</v>
      </c>
      <c r="N874" s="63">
        <v>66823</v>
      </c>
      <c r="O874">
        <v>0.1130564</v>
      </c>
      <c r="P874" s="63">
        <v>11</v>
      </c>
      <c r="Q874" s="63">
        <v>1.2781749580960001E-2</v>
      </c>
      <c r="R874" s="63"/>
    </row>
    <row r="875" spans="1:18">
      <c r="A875" s="63" t="s">
        <v>61</v>
      </c>
      <c r="B875" s="63" t="s">
        <v>58</v>
      </c>
      <c r="C875" s="63" t="s">
        <v>56</v>
      </c>
      <c r="D875" s="63">
        <v>10</v>
      </c>
      <c r="E875" s="63">
        <v>1.5840460000000001</v>
      </c>
      <c r="F875" s="63">
        <v>1.66029</v>
      </c>
      <c r="G875" s="63">
        <v>7.62438E-2</v>
      </c>
      <c r="H875" s="63">
        <v>48.54</v>
      </c>
      <c r="I875" s="63">
        <v>-6.8643800000000005E-2</v>
      </c>
      <c r="J875" s="63">
        <v>1.69569E-2</v>
      </c>
      <c r="K875" s="63">
        <v>7.62438E-2</v>
      </c>
      <c r="L875" s="63">
        <v>0.1355306</v>
      </c>
      <c r="M875" s="63">
        <v>0.22113140000000001</v>
      </c>
      <c r="N875" s="63">
        <v>66823</v>
      </c>
      <c r="O875">
        <v>0.1130564</v>
      </c>
      <c r="P875" s="63">
        <v>11</v>
      </c>
      <c r="Q875" s="63">
        <v>1.2781749580960001E-2</v>
      </c>
      <c r="R875" s="63"/>
    </row>
    <row r="876" spans="1:18">
      <c r="A876" s="63" t="s">
        <v>61</v>
      </c>
      <c r="B876" s="63" t="s">
        <v>58</v>
      </c>
      <c r="C876" s="63" t="s">
        <v>56</v>
      </c>
      <c r="D876" s="63">
        <v>11</v>
      </c>
      <c r="E876" s="63">
        <v>1.467406</v>
      </c>
      <c r="F876" s="63">
        <v>1.622017</v>
      </c>
      <c r="G876" s="63">
        <v>0.15461030000000001</v>
      </c>
      <c r="H876" s="63">
        <v>52.58</v>
      </c>
      <c r="I876" s="63">
        <v>9.7227000000000008E-3</v>
      </c>
      <c r="J876" s="63">
        <v>9.5323400000000003E-2</v>
      </c>
      <c r="K876" s="63">
        <v>0.15461030000000001</v>
      </c>
      <c r="L876" s="63">
        <v>0.21389710000000001</v>
      </c>
      <c r="M876" s="63">
        <v>0.29949789999999998</v>
      </c>
      <c r="N876" s="63">
        <v>66823</v>
      </c>
      <c r="O876">
        <v>0.1130564</v>
      </c>
      <c r="P876" s="63">
        <v>11</v>
      </c>
      <c r="Q876" s="63">
        <v>1.2781749580960001E-2</v>
      </c>
      <c r="R876" s="63"/>
    </row>
    <row r="877" spans="1:18">
      <c r="A877" s="63" t="s">
        <v>61</v>
      </c>
      <c r="B877" s="63" t="s">
        <v>58</v>
      </c>
      <c r="C877" s="63" t="s">
        <v>56</v>
      </c>
      <c r="D877" s="63">
        <v>12</v>
      </c>
      <c r="E877" s="63">
        <v>1.3981889999999999</v>
      </c>
      <c r="F877" s="63">
        <v>1.5339510000000001</v>
      </c>
      <c r="G877" s="63">
        <v>0.13576160000000001</v>
      </c>
      <c r="H877" s="63">
        <v>55.4</v>
      </c>
      <c r="I877" s="63">
        <v>-9.1260000000000004E-3</v>
      </c>
      <c r="J877" s="63">
        <v>7.6474799999999996E-2</v>
      </c>
      <c r="K877" s="63">
        <v>0.13576160000000001</v>
      </c>
      <c r="L877" s="63">
        <v>0.19504850000000001</v>
      </c>
      <c r="M877" s="63">
        <v>0.28064919999999999</v>
      </c>
      <c r="N877" s="63">
        <v>66823</v>
      </c>
      <c r="O877">
        <v>0.1130564</v>
      </c>
      <c r="P877" s="63">
        <v>11</v>
      </c>
      <c r="Q877" s="63">
        <v>1.2781749580960001E-2</v>
      </c>
      <c r="R877" s="63"/>
    </row>
    <row r="878" spans="1:18">
      <c r="A878" s="63" t="s">
        <v>61</v>
      </c>
      <c r="B878" s="63" t="s">
        <v>58</v>
      </c>
      <c r="C878" s="63" t="s">
        <v>56</v>
      </c>
      <c r="D878" s="63">
        <v>13</v>
      </c>
      <c r="E878" s="63">
        <v>1.244211</v>
      </c>
      <c r="F878" s="63">
        <v>1.4953730000000001</v>
      </c>
      <c r="G878" s="63">
        <v>0.25116240000000001</v>
      </c>
      <c r="H878" s="63">
        <v>57.48</v>
      </c>
      <c r="I878" s="63">
        <v>0.1062748</v>
      </c>
      <c r="J878" s="63">
        <v>0.19187560000000001</v>
      </c>
      <c r="K878" s="63">
        <v>0.25116240000000001</v>
      </c>
      <c r="L878" s="63">
        <v>0.31044919999999998</v>
      </c>
      <c r="M878" s="63">
        <v>0.39605000000000001</v>
      </c>
      <c r="N878" s="63">
        <v>66823</v>
      </c>
      <c r="O878">
        <v>0.1130564</v>
      </c>
      <c r="P878" s="63">
        <v>11</v>
      </c>
      <c r="Q878" s="63">
        <v>1.2781749580960001E-2</v>
      </c>
      <c r="R878" s="63"/>
    </row>
    <row r="879" spans="1:18">
      <c r="A879" s="63" t="s">
        <v>61</v>
      </c>
      <c r="B879" s="63" t="s">
        <v>58</v>
      </c>
      <c r="C879" s="63" t="s">
        <v>56</v>
      </c>
      <c r="D879" s="63">
        <v>14</v>
      </c>
      <c r="E879" s="63">
        <v>1.123634</v>
      </c>
      <c r="F879" s="63">
        <v>1.4133290000000001</v>
      </c>
      <c r="G879" s="63">
        <v>0.2896956</v>
      </c>
      <c r="H879" s="63">
        <v>58.84</v>
      </c>
      <c r="I879" s="63">
        <v>0.14480799999999999</v>
      </c>
      <c r="J879" s="63">
        <v>0.2304088</v>
      </c>
      <c r="K879" s="63">
        <v>0.2896956</v>
      </c>
      <c r="L879" s="63">
        <v>0.34898249999999997</v>
      </c>
      <c r="M879" s="63">
        <v>0.4345832</v>
      </c>
      <c r="N879" s="63">
        <v>66823</v>
      </c>
      <c r="O879">
        <v>0.1130564</v>
      </c>
      <c r="P879" s="63">
        <v>11</v>
      </c>
      <c r="Q879" s="63">
        <v>1.2781749580960001E-2</v>
      </c>
      <c r="R879" s="63"/>
    </row>
    <row r="880" spans="1:18">
      <c r="A880" s="63" t="s">
        <v>61</v>
      </c>
      <c r="B880" s="63" t="s">
        <v>58</v>
      </c>
      <c r="C880" s="63" t="s">
        <v>56</v>
      </c>
      <c r="D880" s="63">
        <v>15</v>
      </c>
      <c r="E880" s="63">
        <v>1.085672</v>
      </c>
      <c r="F880" s="63">
        <v>1.3407819999999999</v>
      </c>
      <c r="G880" s="63">
        <v>0.25511</v>
      </c>
      <c r="H880" s="63">
        <v>59.26</v>
      </c>
      <c r="I880" s="63">
        <v>0.1102224</v>
      </c>
      <c r="J880" s="63">
        <v>0.1958232</v>
      </c>
      <c r="K880" s="63">
        <v>0.25511</v>
      </c>
      <c r="L880" s="63">
        <v>0.31439689999999998</v>
      </c>
      <c r="M880" s="63">
        <v>0.39999760000000001</v>
      </c>
      <c r="N880" s="63">
        <v>66823</v>
      </c>
      <c r="O880">
        <v>0.1130564</v>
      </c>
      <c r="P880" s="63">
        <v>11</v>
      </c>
      <c r="Q880" s="63">
        <v>1.2781749580960001E-2</v>
      </c>
      <c r="R880" s="63"/>
    </row>
    <row r="881" spans="1:18">
      <c r="A881" s="63" t="s">
        <v>61</v>
      </c>
      <c r="B881" s="63" t="s">
        <v>58</v>
      </c>
      <c r="C881" s="63" t="s">
        <v>56</v>
      </c>
      <c r="D881" s="63">
        <v>16</v>
      </c>
      <c r="E881" s="63">
        <v>1.12279</v>
      </c>
      <c r="F881" s="63">
        <v>1.340303</v>
      </c>
      <c r="G881" s="63">
        <v>0.21751319999999999</v>
      </c>
      <c r="H881" s="63">
        <v>58.18</v>
      </c>
      <c r="I881" s="63">
        <v>7.2625599999999998E-2</v>
      </c>
      <c r="J881" s="63">
        <v>0.15822639999999999</v>
      </c>
      <c r="K881" s="63">
        <v>0.21751319999999999</v>
      </c>
      <c r="L881" s="63">
        <v>0.27679999999999999</v>
      </c>
      <c r="M881" s="63">
        <v>0.36240080000000002</v>
      </c>
      <c r="N881" s="63">
        <v>66823</v>
      </c>
      <c r="O881">
        <v>0.1130564</v>
      </c>
      <c r="P881" s="63">
        <v>11</v>
      </c>
      <c r="Q881" s="63">
        <v>1.2781749580960001E-2</v>
      </c>
      <c r="R881" s="63"/>
    </row>
    <row r="882" spans="1:18">
      <c r="A882" s="63" t="s">
        <v>61</v>
      </c>
      <c r="B882" s="63" t="s">
        <v>58</v>
      </c>
      <c r="C882" s="63" t="s">
        <v>56</v>
      </c>
      <c r="D882" s="63">
        <v>17</v>
      </c>
      <c r="E882" s="63">
        <v>1.2398750000000001</v>
      </c>
      <c r="F882" s="63">
        <v>1.4256930000000001</v>
      </c>
      <c r="G882" s="63">
        <v>0.18581739999999999</v>
      </c>
      <c r="H882" s="63">
        <v>54.28</v>
      </c>
      <c r="I882" s="63">
        <v>4.0929800000000002E-2</v>
      </c>
      <c r="J882" s="63">
        <v>0.12653049999999999</v>
      </c>
      <c r="K882" s="63">
        <v>0.18581739999999999</v>
      </c>
      <c r="L882" s="63">
        <v>0.24510419999999999</v>
      </c>
      <c r="M882" s="63">
        <v>0.33070500000000003</v>
      </c>
      <c r="N882" s="63">
        <v>66823</v>
      </c>
      <c r="O882">
        <v>0.1130564</v>
      </c>
      <c r="P882" s="63">
        <v>11</v>
      </c>
      <c r="Q882" s="63">
        <v>1.2781749580960001E-2</v>
      </c>
      <c r="R882" s="63"/>
    </row>
    <row r="883" spans="1:18">
      <c r="A883" s="63" t="s">
        <v>61</v>
      </c>
      <c r="B883" s="63" t="s">
        <v>58</v>
      </c>
      <c r="C883" s="63" t="s">
        <v>56</v>
      </c>
      <c r="D883" s="63">
        <v>18</v>
      </c>
      <c r="E883" s="63">
        <v>1.623119</v>
      </c>
      <c r="F883" s="63">
        <v>1.7021710000000001</v>
      </c>
      <c r="G883" s="63">
        <v>7.9052600000000001E-2</v>
      </c>
      <c r="H883" s="63">
        <v>49.6</v>
      </c>
      <c r="I883" s="63">
        <v>-6.5835000000000005E-2</v>
      </c>
      <c r="J883" s="63">
        <v>1.9765700000000001E-2</v>
      </c>
      <c r="K883" s="63">
        <v>7.9052600000000001E-2</v>
      </c>
      <c r="L883" s="63">
        <v>0.1383394</v>
      </c>
      <c r="M883" s="63">
        <v>0.22394020000000001</v>
      </c>
      <c r="N883" s="63">
        <v>66823</v>
      </c>
      <c r="O883">
        <v>0.1130564</v>
      </c>
      <c r="P883" s="63">
        <v>11</v>
      </c>
      <c r="Q883" s="63">
        <v>1.2781749580960001E-2</v>
      </c>
      <c r="R883" s="63"/>
    </row>
    <row r="884" spans="1:18">
      <c r="A884" s="63" t="s">
        <v>61</v>
      </c>
      <c r="B884" s="63" t="s">
        <v>58</v>
      </c>
      <c r="C884" s="63" t="s">
        <v>56</v>
      </c>
      <c r="D884" s="63">
        <v>19</v>
      </c>
      <c r="E884" s="63">
        <v>1.892612</v>
      </c>
      <c r="F884" s="63">
        <v>1.827844</v>
      </c>
      <c r="G884" s="63">
        <v>-6.4768199999999998E-2</v>
      </c>
      <c r="H884" s="63">
        <v>46.4</v>
      </c>
      <c r="I884" s="63">
        <v>-0.2096558</v>
      </c>
      <c r="J884" s="63">
        <v>-0.124055</v>
      </c>
      <c r="K884" s="63">
        <v>-6.4768199999999998E-2</v>
      </c>
      <c r="L884" s="63">
        <v>-5.4814E-3</v>
      </c>
      <c r="M884" s="63">
        <v>8.0119399999999993E-2</v>
      </c>
      <c r="N884" s="63">
        <v>66823</v>
      </c>
      <c r="O884">
        <v>0.1130564</v>
      </c>
      <c r="P884" s="63">
        <v>11</v>
      </c>
      <c r="Q884" s="63">
        <v>1.2781749580960001E-2</v>
      </c>
      <c r="R884" s="63"/>
    </row>
    <row r="885" spans="1:18">
      <c r="A885" s="63" t="s">
        <v>61</v>
      </c>
      <c r="B885" s="63" t="s">
        <v>58</v>
      </c>
      <c r="C885" s="63" t="s">
        <v>56</v>
      </c>
      <c r="D885" s="63">
        <v>20</v>
      </c>
      <c r="E885" s="63">
        <v>1.917756</v>
      </c>
      <c r="F885" s="63">
        <v>1.8025880000000001</v>
      </c>
      <c r="G885" s="63">
        <v>-0.1151682</v>
      </c>
      <c r="H885" s="63">
        <v>44.08</v>
      </c>
      <c r="I885" s="63">
        <v>-0.2600558</v>
      </c>
      <c r="J885" s="63">
        <v>-0.174455</v>
      </c>
      <c r="K885" s="63">
        <v>-0.1151682</v>
      </c>
      <c r="L885" s="63">
        <v>-5.5881399999999998E-2</v>
      </c>
      <c r="M885" s="63">
        <v>2.97194E-2</v>
      </c>
      <c r="N885" s="63">
        <v>66823</v>
      </c>
      <c r="O885">
        <v>0.1130564</v>
      </c>
      <c r="P885" s="63">
        <v>11</v>
      </c>
      <c r="Q885" s="63">
        <v>1.2781749580960001E-2</v>
      </c>
      <c r="R885" s="63"/>
    </row>
    <row r="886" spans="1:18">
      <c r="A886" s="63" t="s">
        <v>61</v>
      </c>
      <c r="B886" s="63" t="s">
        <v>58</v>
      </c>
      <c r="C886" s="63" t="s">
        <v>56</v>
      </c>
      <c r="D886" s="63">
        <v>21</v>
      </c>
      <c r="E886" s="63">
        <v>1.8997820000000001</v>
      </c>
      <c r="F886" s="63">
        <v>1.7519229999999999</v>
      </c>
      <c r="G886" s="63">
        <v>-0.14785860000000001</v>
      </c>
      <c r="H886" s="63">
        <v>41.94</v>
      </c>
      <c r="I886" s="63">
        <v>-0.29274620000000001</v>
      </c>
      <c r="J886" s="63">
        <v>-0.20714550000000001</v>
      </c>
      <c r="K886" s="63">
        <v>-0.14785860000000001</v>
      </c>
      <c r="L886" s="63">
        <v>-8.8571800000000006E-2</v>
      </c>
      <c r="M886" s="63">
        <v>-2.9710000000000001E-3</v>
      </c>
      <c r="N886" s="63">
        <v>66823</v>
      </c>
      <c r="O886">
        <v>0.1130564</v>
      </c>
      <c r="P886" s="63">
        <v>11</v>
      </c>
      <c r="Q886" s="63">
        <v>1.2781749580960001E-2</v>
      </c>
      <c r="R886" s="63"/>
    </row>
    <row r="887" spans="1:18">
      <c r="A887" s="63" t="s">
        <v>61</v>
      </c>
      <c r="B887" s="63" t="s">
        <v>58</v>
      </c>
      <c r="C887" s="63" t="s">
        <v>56</v>
      </c>
      <c r="D887" s="63">
        <v>22</v>
      </c>
      <c r="E887" s="63">
        <v>1.730129</v>
      </c>
      <c r="F887" s="63">
        <v>1.5818430000000001</v>
      </c>
      <c r="G887" s="63">
        <v>-0.14828649999999999</v>
      </c>
      <c r="H887" s="63">
        <v>40.56</v>
      </c>
      <c r="I887" s="63">
        <v>-0.29317409999999999</v>
      </c>
      <c r="J887" s="63">
        <v>-0.20757329999999999</v>
      </c>
      <c r="K887" s="63">
        <v>-0.14828649999999999</v>
      </c>
      <c r="L887" s="63">
        <v>-8.8999599999999998E-2</v>
      </c>
      <c r="M887" s="63">
        <v>-3.3988999999999998E-3</v>
      </c>
      <c r="N887" s="63">
        <v>66823</v>
      </c>
      <c r="O887">
        <v>0.1130564</v>
      </c>
      <c r="P887" s="63">
        <v>11</v>
      </c>
      <c r="Q887" s="63">
        <v>1.2781749580960001E-2</v>
      </c>
      <c r="R887" s="63"/>
    </row>
    <row r="888" spans="1:18">
      <c r="A888" s="63" t="s">
        <v>61</v>
      </c>
      <c r="B888" s="63" t="s">
        <v>58</v>
      </c>
      <c r="C888" s="63" t="s">
        <v>56</v>
      </c>
      <c r="D888" s="63">
        <v>23</v>
      </c>
      <c r="E888" s="63">
        <v>1.4889410000000001</v>
      </c>
      <c r="F888" s="63">
        <v>1.3487629999999999</v>
      </c>
      <c r="G888" s="63">
        <v>-0.14017830000000001</v>
      </c>
      <c r="H888" s="63">
        <v>39.619999999999997</v>
      </c>
      <c r="I888" s="63">
        <v>-0.28506589999999998</v>
      </c>
      <c r="J888" s="63">
        <v>-0.19946520000000001</v>
      </c>
      <c r="K888" s="63">
        <v>-0.14017830000000001</v>
      </c>
      <c r="L888" s="63">
        <v>-8.0891500000000005E-2</v>
      </c>
      <c r="M888" s="63">
        <v>4.7092999999999996E-3</v>
      </c>
      <c r="N888" s="63">
        <v>66823</v>
      </c>
      <c r="O888">
        <v>0.1130564</v>
      </c>
      <c r="P888" s="63">
        <v>11</v>
      </c>
      <c r="Q888" s="63">
        <v>1.2781749580960001E-2</v>
      </c>
      <c r="R888" s="63"/>
    </row>
    <row r="889" spans="1:18">
      <c r="A889" s="63" t="s">
        <v>61</v>
      </c>
      <c r="B889" s="63" t="s">
        <v>58</v>
      </c>
      <c r="C889" s="63" t="s">
        <v>56</v>
      </c>
      <c r="D889" s="63">
        <v>24</v>
      </c>
      <c r="E889" s="63">
        <v>1.2161500000000001</v>
      </c>
      <c r="F889" s="63">
        <v>1.0740590000000001</v>
      </c>
      <c r="G889" s="63">
        <v>-0.14209150000000001</v>
      </c>
      <c r="H889" s="63">
        <v>38.659999999999997</v>
      </c>
      <c r="I889" s="63">
        <v>-0.28697909999999999</v>
      </c>
      <c r="J889" s="63">
        <v>-0.20137830000000001</v>
      </c>
      <c r="K889" s="63">
        <v>-0.14209150000000001</v>
      </c>
      <c r="L889" s="63">
        <v>-8.2804699999999995E-2</v>
      </c>
      <c r="M889" s="63">
        <v>2.7961000000000001E-3</v>
      </c>
      <c r="N889" s="63">
        <v>66823</v>
      </c>
      <c r="O889">
        <v>0.1130564</v>
      </c>
      <c r="P889" s="63">
        <v>11</v>
      </c>
      <c r="Q889" s="63">
        <v>1.2781749580960001E-2</v>
      </c>
      <c r="R889" s="63"/>
    </row>
    <row r="890" spans="1:18">
      <c r="A890" s="63" t="s">
        <v>61</v>
      </c>
      <c r="B890" s="63" t="s">
        <v>58</v>
      </c>
      <c r="C890" s="63" t="s">
        <v>57</v>
      </c>
      <c r="D890" s="63">
        <v>1</v>
      </c>
      <c r="E890" s="63">
        <v>1.2003459999999999</v>
      </c>
      <c r="F890" s="63">
        <v>1.055442</v>
      </c>
      <c r="G890" s="63">
        <v>-0.1449038</v>
      </c>
      <c r="H890" s="63">
        <v>38.24</v>
      </c>
      <c r="I890" s="63">
        <v>-0.28979139999999998</v>
      </c>
      <c r="J890" s="63">
        <v>-0.2041906</v>
      </c>
      <c r="K890" s="63">
        <v>-0.1449038</v>
      </c>
      <c r="L890" s="63">
        <v>-8.5616899999999996E-2</v>
      </c>
      <c r="M890" s="63">
        <v>-1.6200000000000001E-5</v>
      </c>
      <c r="N890" s="63">
        <v>66823</v>
      </c>
      <c r="O890">
        <v>0.1130564</v>
      </c>
      <c r="P890" s="63">
        <v>12</v>
      </c>
      <c r="Q890" s="63">
        <v>1.2781749580960001E-2</v>
      </c>
      <c r="R890" s="63"/>
    </row>
    <row r="891" spans="1:18">
      <c r="A891" s="63" t="s">
        <v>61</v>
      </c>
      <c r="B891" s="63" t="s">
        <v>58</v>
      </c>
      <c r="C891" s="63" t="s">
        <v>57</v>
      </c>
      <c r="D891" s="63">
        <v>2</v>
      </c>
      <c r="E891" s="63">
        <v>1.1315759999999999</v>
      </c>
      <c r="F891" s="63">
        <v>0.97076050000000003</v>
      </c>
      <c r="G891" s="63">
        <v>-0.16081580000000001</v>
      </c>
      <c r="H891" s="63">
        <v>38.22</v>
      </c>
      <c r="I891" s="63">
        <v>-0.30570340000000001</v>
      </c>
      <c r="J891" s="63">
        <v>-0.22010270000000001</v>
      </c>
      <c r="K891" s="63">
        <v>-0.16081580000000001</v>
      </c>
      <c r="L891" s="63">
        <v>-0.10152899999999999</v>
      </c>
      <c r="M891" s="63">
        <v>-1.59282E-2</v>
      </c>
      <c r="N891" s="63">
        <v>66823</v>
      </c>
      <c r="O891">
        <v>0.1130564</v>
      </c>
      <c r="P891" s="63">
        <v>12</v>
      </c>
      <c r="Q891" s="63">
        <v>1.2781749580960001E-2</v>
      </c>
      <c r="R891" s="63"/>
    </row>
    <row r="892" spans="1:18">
      <c r="A892" s="63" t="s">
        <v>61</v>
      </c>
      <c r="B892" s="63" t="s">
        <v>58</v>
      </c>
      <c r="C892" s="63" t="s">
        <v>57</v>
      </c>
      <c r="D892" s="63">
        <v>3</v>
      </c>
      <c r="E892" s="63">
        <v>1.131149</v>
      </c>
      <c r="F892" s="63">
        <v>0.97475239999999996</v>
      </c>
      <c r="G892" s="63">
        <v>-0.15639639999999999</v>
      </c>
      <c r="H892" s="63">
        <v>37.92</v>
      </c>
      <c r="I892" s="63">
        <v>-0.301284</v>
      </c>
      <c r="J892" s="63">
        <v>-0.21568329999999999</v>
      </c>
      <c r="K892" s="63">
        <v>-0.15639639999999999</v>
      </c>
      <c r="L892" s="63">
        <v>-9.7109600000000004E-2</v>
      </c>
      <c r="M892" s="63">
        <v>-1.1508900000000001E-2</v>
      </c>
      <c r="N892" s="63">
        <v>66823</v>
      </c>
      <c r="O892">
        <v>0.1130564</v>
      </c>
      <c r="P892" s="63">
        <v>12</v>
      </c>
      <c r="Q892" s="63">
        <v>1.2781749580960001E-2</v>
      </c>
      <c r="R892" s="63"/>
    </row>
    <row r="893" spans="1:18">
      <c r="A893" s="63" t="s">
        <v>61</v>
      </c>
      <c r="B893" s="63" t="s">
        <v>58</v>
      </c>
      <c r="C893" s="63" t="s">
        <v>57</v>
      </c>
      <c r="D893" s="63">
        <v>4</v>
      </c>
      <c r="E893" s="63">
        <v>1.134806</v>
      </c>
      <c r="F893" s="63">
        <v>0.97695569999999998</v>
      </c>
      <c r="G893" s="63">
        <v>-0.1578503</v>
      </c>
      <c r="H893" s="63">
        <v>37.72</v>
      </c>
      <c r="I893" s="63">
        <v>-0.3027379</v>
      </c>
      <c r="J893" s="63">
        <v>-0.2171371</v>
      </c>
      <c r="K893" s="63">
        <v>-0.1578503</v>
      </c>
      <c r="L893" s="63">
        <v>-9.8563399999999995E-2</v>
      </c>
      <c r="M893" s="63">
        <v>-1.2962700000000001E-2</v>
      </c>
      <c r="N893" s="63">
        <v>66823</v>
      </c>
      <c r="O893">
        <v>0.1130564</v>
      </c>
      <c r="P893" s="63">
        <v>12</v>
      </c>
      <c r="Q893" s="63">
        <v>1.2781749580960001E-2</v>
      </c>
      <c r="R893" s="63"/>
    </row>
    <row r="894" spans="1:18">
      <c r="A894" s="63" t="s">
        <v>61</v>
      </c>
      <c r="B894" s="63" t="s">
        <v>58</v>
      </c>
      <c r="C894" s="63" t="s">
        <v>57</v>
      </c>
      <c r="D894" s="63">
        <v>5</v>
      </c>
      <c r="E894" s="63">
        <v>1.172363</v>
      </c>
      <c r="F894" s="63">
        <v>1.0152699999999999</v>
      </c>
      <c r="G894" s="63">
        <v>-0.1570928</v>
      </c>
      <c r="H894" s="63">
        <v>37.700000000000003</v>
      </c>
      <c r="I894" s="63">
        <v>-0.30198039999999998</v>
      </c>
      <c r="J894" s="63">
        <v>-0.21637960000000001</v>
      </c>
      <c r="K894" s="63">
        <v>-0.1570928</v>
      </c>
      <c r="L894" s="63">
        <v>-9.7806000000000004E-2</v>
      </c>
      <c r="M894" s="63">
        <v>-1.2205199999999999E-2</v>
      </c>
      <c r="N894" s="63">
        <v>66823</v>
      </c>
      <c r="O894">
        <v>0.1130564</v>
      </c>
      <c r="P894" s="63">
        <v>12</v>
      </c>
      <c r="Q894" s="63">
        <v>1.2781749580960001E-2</v>
      </c>
      <c r="R894" s="63"/>
    </row>
    <row r="895" spans="1:18">
      <c r="A895" s="63" t="s">
        <v>61</v>
      </c>
      <c r="B895" s="63" t="s">
        <v>58</v>
      </c>
      <c r="C895" s="63" t="s">
        <v>57</v>
      </c>
      <c r="D895" s="63">
        <v>6</v>
      </c>
      <c r="E895" s="63">
        <v>1.3374919999999999</v>
      </c>
      <c r="F895" s="63">
        <v>1.102255</v>
      </c>
      <c r="G895" s="63">
        <v>-0.23523769999999999</v>
      </c>
      <c r="H895" s="63">
        <v>37.68</v>
      </c>
      <c r="I895" s="63">
        <v>-0.3801253</v>
      </c>
      <c r="J895" s="63">
        <v>-0.29452460000000003</v>
      </c>
      <c r="K895" s="63">
        <v>-0.23523769999999999</v>
      </c>
      <c r="L895" s="63">
        <v>-0.17595089999999999</v>
      </c>
      <c r="M895" s="63">
        <v>-9.0350100000000003E-2</v>
      </c>
      <c r="N895" s="63">
        <v>66823</v>
      </c>
      <c r="O895">
        <v>0.1130564</v>
      </c>
      <c r="P895" s="63">
        <v>12</v>
      </c>
      <c r="Q895" s="63">
        <v>1.2781749580960001E-2</v>
      </c>
      <c r="R895" s="63"/>
    </row>
    <row r="896" spans="1:18">
      <c r="A896" s="63" t="s">
        <v>61</v>
      </c>
      <c r="B896" s="63" t="s">
        <v>58</v>
      </c>
      <c r="C896" s="63" t="s">
        <v>57</v>
      </c>
      <c r="D896" s="63">
        <v>7</v>
      </c>
      <c r="E896" s="63">
        <v>1.6819139999999999</v>
      </c>
      <c r="F896" s="63">
        <v>1.482737</v>
      </c>
      <c r="G896" s="63">
        <v>-0.19917679999999999</v>
      </c>
      <c r="H896" s="63">
        <v>37.5</v>
      </c>
      <c r="I896" s="63">
        <v>-0.34406439999999999</v>
      </c>
      <c r="J896" s="63">
        <v>-0.25846360000000002</v>
      </c>
      <c r="K896" s="63">
        <v>-0.19917679999999999</v>
      </c>
      <c r="L896" s="63">
        <v>-0.13988999999999999</v>
      </c>
      <c r="M896" s="63">
        <v>-5.4289200000000003E-2</v>
      </c>
      <c r="N896" s="63">
        <v>66823</v>
      </c>
      <c r="O896">
        <v>0.1130564</v>
      </c>
      <c r="P896" s="63">
        <v>12</v>
      </c>
      <c r="Q896" s="63">
        <v>1.2781749580960001E-2</v>
      </c>
      <c r="R896" s="63"/>
    </row>
    <row r="897" spans="1:18">
      <c r="A897" s="63" t="s">
        <v>61</v>
      </c>
      <c r="B897" s="63" t="s">
        <v>58</v>
      </c>
      <c r="C897" s="63" t="s">
        <v>57</v>
      </c>
      <c r="D897" s="63">
        <v>8</v>
      </c>
      <c r="E897" s="63">
        <v>1.8950940000000001</v>
      </c>
      <c r="F897" s="63">
        <v>1.8111429999999999</v>
      </c>
      <c r="G897" s="63">
        <v>-8.3951799999999993E-2</v>
      </c>
      <c r="H897" s="63">
        <v>37.64</v>
      </c>
      <c r="I897" s="63">
        <v>-0.2288394</v>
      </c>
      <c r="J897" s="63">
        <v>-0.1432387</v>
      </c>
      <c r="K897" s="63">
        <v>-8.3951799999999993E-2</v>
      </c>
      <c r="L897" s="63">
        <v>-2.4664999999999999E-2</v>
      </c>
      <c r="M897" s="63">
        <v>6.0935799999999998E-2</v>
      </c>
      <c r="N897" s="63">
        <v>66823</v>
      </c>
      <c r="O897">
        <v>0.1130564</v>
      </c>
      <c r="P897" s="63">
        <v>12</v>
      </c>
      <c r="Q897" s="63">
        <v>1.2781749580960001E-2</v>
      </c>
      <c r="R897" s="63"/>
    </row>
    <row r="898" spans="1:18">
      <c r="A898" s="63" t="s">
        <v>61</v>
      </c>
      <c r="B898" s="63" t="s">
        <v>58</v>
      </c>
      <c r="C898" s="63" t="s">
        <v>57</v>
      </c>
      <c r="D898" s="63">
        <v>9</v>
      </c>
      <c r="E898" s="63">
        <v>1.8268340000000001</v>
      </c>
      <c r="F898" s="63">
        <v>1.9001680000000001</v>
      </c>
      <c r="G898" s="63">
        <v>7.3333499999999996E-2</v>
      </c>
      <c r="H898" s="63">
        <v>38.799999999999997</v>
      </c>
      <c r="I898" s="63">
        <v>-7.1554099999999995E-2</v>
      </c>
      <c r="J898" s="63">
        <v>1.4046700000000001E-2</v>
      </c>
      <c r="K898" s="63">
        <v>7.3333499999999996E-2</v>
      </c>
      <c r="L898" s="63">
        <v>0.1326203</v>
      </c>
      <c r="M898" s="63">
        <v>0.2182211</v>
      </c>
      <c r="N898" s="63">
        <v>66823</v>
      </c>
      <c r="O898">
        <v>0.1130564</v>
      </c>
      <c r="P898" s="63">
        <v>12</v>
      </c>
      <c r="Q898" s="63">
        <v>1.2781749580960001E-2</v>
      </c>
      <c r="R898" s="63"/>
    </row>
    <row r="899" spans="1:18">
      <c r="A899" s="63" t="s">
        <v>61</v>
      </c>
      <c r="B899" s="63" t="s">
        <v>58</v>
      </c>
      <c r="C899" s="63" t="s">
        <v>57</v>
      </c>
      <c r="D899" s="63">
        <v>10</v>
      </c>
      <c r="E899" s="63">
        <v>1.8084009999999999</v>
      </c>
      <c r="F899" s="63">
        <v>1.8846449999999999</v>
      </c>
      <c r="G899" s="63">
        <v>7.6243900000000003E-2</v>
      </c>
      <c r="H899" s="63">
        <v>40.82</v>
      </c>
      <c r="I899" s="63">
        <v>-6.8643700000000002E-2</v>
      </c>
      <c r="J899" s="63">
        <v>1.6957E-2</v>
      </c>
      <c r="K899" s="63">
        <v>7.6243900000000003E-2</v>
      </c>
      <c r="L899" s="63">
        <v>0.1355307</v>
      </c>
      <c r="M899" s="63">
        <v>0.22113150000000001</v>
      </c>
      <c r="N899" s="63">
        <v>66823</v>
      </c>
      <c r="O899">
        <v>0.1130564</v>
      </c>
      <c r="P899" s="63">
        <v>12</v>
      </c>
      <c r="Q899" s="63">
        <v>1.2781749580960001E-2</v>
      </c>
      <c r="R899" s="63"/>
    </row>
    <row r="900" spans="1:18">
      <c r="A900" s="63" t="s">
        <v>61</v>
      </c>
      <c r="B900" s="63" t="s">
        <v>58</v>
      </c>
      <c r="C900" s="63" t="s">
        <v>57</v>
      </c>
      <c r="D900" s="63">
        <v>11</v>
      </c>
      <c r="E900" s="63">
        <v>1.727884</v>
      </c>
      <c r="F900" s="63">
        <v>1.8824939999999999</v>
      </c>
      <c r="G900" s="63">
        <v>0.15461030000000001</v>
      </c>
      <c r="H900" s="63">
        <v>42.38</v>
      </c>
      <c r="I900" s="63">
        <v>9.7227000000000008E-3</v>
      </c>
      <c r="J900" s="63">
        <v>9.5323400000000003E-2</v>
      </c>
      <c r="K900" s="63">
        <v>0.15461030000000001</v>
      </c>
      <c r="L900" s="63">
        <v>0.21389710000000001</v>
      </c>
      <c r="M900" s="63">
        <v>0.29949789999999998</v>
      </c>
      <c r="N900" s="63">
        <v>66823</v>
      </c>
      <c r="O900">
        <v>0.1130564</v>
      </c>
      <c r="P900" s="63">
        <v>12</v>
      </c>
      <c r="Q900" s="63">
        <v>1.2781749580960001E-2</v>
      </c>
      <c r="R900" s="63"/>
    </row>
    <row r="901" spans="1:18">
      <c r="A901" s="63" t="s">
        <v>61</v>
      </c>
      <c r="B901" s="63" t="s">
        <v>58</v>
      </c>
      <c r="C901" s="63" t="s">
        <v>57</v>
      </c>
      <c r="D901" s="63">
        <v>12</v>
      </c>
      <c r="E901" s="63">
        <v>1.7057450000000001</v>
      </c>
      <c r="F901" s="63">
        <v>1.8415060000000001</v>
      </c>
      <c r="G901" s="63">
        <v>0.13576160000000001</v>
      </c>
      <c r="H901" s="63">
        <v>44.16</v>
      </c>
      <c r="I901" s="63">
        <v>-9.1260000000000004E-3</v>
      </c>
      <c r="J901" s="63">
        <v>7.6474799999999996E-2</v>
      </c>
      <c r="K901" s="63">
        <v>0.13576160000000001</v>
      </c>
      <c r="L901" s="63">
        <v>0.19504850000000001</v>
      </c>
      <c r="M901" s="63">
        <v>0.28064919999999999</v>
      </c>
      <c r="N901" s="63">
        <v>66823</v>
      </c>
      <c r="O901">
        <v>0.1130564</v>
      </c>
      <c r="P901" s="63">
        <v>12</v>
      </c>
      <c r="Q901" s="63">
        <v>1.2781749580960001E-2</v>
      </c>
      <c r="R901" s="63"/>
    </row>
    <row r="902" spans="1:18">
      <c r="A902" s="63" t="s">
        <v>61</v>
      </c>
      <c r="B902" s="63" t="s">
        <v>58</v>
      </c>
      <c r="C902" s="63" t="s">
        <v>57</v>
      </c>
      <c r="D902" s="63">
        <v>13</v>
      </c>
      <c r="E902" s="63">
        <v>1.564438</v>
      </c>
      <c r="F902" s="63">
        <v>1.8156000000000001</v>
      </c>
      <c r="G902" s="63">
        <v>0.25116240000000001</v>
      </c>
      <c r="H902" s="63">
        <v>45.14</v>
      </c>
      <c r="I902" s="63">
        <v>0.1062748</v>
      </c>
      <c r="J902" s="63">
        <v>0.19187560000000001</v>
      </c>
      <c r="K902" s="63">
        <v>0.25116240000000001</v>
      </c>
      <c r="L902" s="63">
        <v>0.31044919999999998</v>
      </c>
      <c r="M902" s="63">
        <v>0.39605000000000001</v>
      </c>
      <c r="N902" s="63">
        <v>66823</v>
      </c>
      <c r="O902">
        <v>0.1130564</v>
      </c>
      <c r="P902" s="63">
        <v>12</v>
      </c>
      <c r="Q902" s="63">
        <v>1.2781749580960001E-2</v>
      </c>
      <c r="R902" s="63"/>
    </row>
    <row r="903" spans="1:18">
      <c r="A903" s="63" t="s">
        <v>61</v>
      </c>
      <c r="B903" s="63" t="s">
        <v>58</v>
      </c>
      <c r="C903" s="63" t="s">
        <v>57</v>
      </c>
      <c r="D903" s="63">
        <v>14</v>
      </c>
      <c r="E903" s="63">
        <v>1.420258</v>
      </c>
      <c r="F903" s="63">
        <v>1.7099530000000001</v>
      </c>
      <c r="G903" s="63">
        <v>0.28969549999999999</v>
      </c>
      <c r="H903" s="63">
        <v>45.56</v>
      </c>
      <c r="I903" s="63">
        <v>0.14480789999999999</v>
      </c>
      <c r="J903" s="63">
        <v>0.23040869999999999</v>
      </c>
      <c r="K903" s="63">
        <v>0.28969549999999999</v>
      </c>
      <c r="L903" s="63">
        <v>0.34898230000000002</v>
      </c>
      <c r="M903" s="63">
        <v>0.4345831</v>
      </c>
      <c r="N903" s="63">
        <v>66823</v>
      </c>
      <c r="O903">
        <v>0.1130564</v>
      </c>
      <c r="P903" s="63">
        <v>12</v>
      </c>
      <c r="Q903" s="63">
        <v>1.2781749580960001E-2</v>
      </c>
      <c r="R903" s="63"/>
    </row>
    <row r="904" spans="1:18">
      <c r="A904" s="63" t="s">
        <v>61</v>
      </c>
      <c r="B904" s="63" t="s">
        <v>58</v>
      </c>
      <c r="C904" s="63" t="s">
        <v>57</v>
      </c>
      <c r="D904" s="63">
        <v>15</v>
      </c>
      <c r="E904" s="63">
        <v>1.4075599999999999</v>
      </c>
      <c r="F904" s="63">
        <v>1.6626700000000001</v>
      </c>
      <c r="G904" s="63">
        <v>0.25511</v>
      </c>
      <c r="H904" s="63">
        <v>45.42</v>
      </c>
      <c r="I904" s="63">
        <v>0.1102224</v>
      </c>
      <c r="J904" s="63">
        <v>0.1958232</v>
      </c>
      <c r="K904" s="63">
        <v>0.25511</v>
      </c>
      <c r="L904" s="63">
        <v>0.31439689999999998</v>
      </c>
      <c r="M904" s="63">
        <v>0.39999760000000001</v>
      </c>
      <c r="N904" s="63">
        <v>66823</v>
      </c>
      <c r="O904">
        <v>0.1130564</v>
      </c>
      <c r="P904" s="63">
        <v>12</v>
      </c>
      <c r="Q904" s="63">
        <v>1.2781749580960001E-2</v>
      </c>
      <c r="R904" s="63"/>
    </row>
    <row r="905" spans="1:18">
      <c r="A905" s="63" t="s">
        <v>61</v>
      </c>
      <c r="B905" s="63" t="s">
        <v>58</v>
      </c>
      <c r="C905" s="63" t="s">
        <v>57</v>
      </c>
      <c r="D905" s="63">
        <v>16</v>
      </c>
      <c r="E905" s="63">
        <v>1.479884</v>
      </c>
      <c r="F905" s="63">
        <v>1.697397</v>
      </c>
      <c r="G905" s="63">
        <v>0.21751329999999999</v>
      </c>
      <c r="H905" s="63">
        <v>44.96</v>
      </c>
      <c r="I905" s="63">
        <v>7.2625700000000001E-2</v>
      </c>
      <c r="J905" s="63">
        <v>0.15822649999999999</v>
      </c>
      <c r="K905" s="63">
        <v>0.21751329999999999</v>
      </c>
      <c r="L905" s="63">
        <v>0.2768002</v>
      </c>
      <c r="M905" s="63">
        <v>0.36240090000000003</v>
      </c>
      <c r="N905" s="63">
        <v>66823</v>
      </c>
      <c r="O905">
        <v>0.1130564</v>
      </c>
      <c r="P905" s="63">
        <v>12</v>
      </c>
      <c r="Q905" s="63">
        <v>1.2781749580960001E-2</v>
      </c>
      <c r="R905" s="63"/>
    </row>
    <row r="906" spans="1:18">
      <c r="A906" s="63" t="s">
        <v>61</v>
      </c>
      <c r="B906" s="63" t="s">
        <v>58</v>
      </c>
      <c r="C906" s="63" t="s">
        <v>57</v>
      </c>
      <c r="D906" s="63">
        <v>17</v>
      </c>
      <c r="E906" s="63">
        <v>1.657473</v>
      </c>
      <c r="F906" s="63">
        <v>1.8432900000000001</v>
      </c>
      <c r="G906" s="63">
        <v>0.18581739999999999</v>
      </c>
      <c r="H906" s="63">
        <v>43.66</v>
      </c>
      <c r="I906" s="63">
        <v>4.0929800000000002E-2</v>
      </c>
      <c r="J906" s="63">
        <v>0.12653049999999999</v>
      </c>
      <c r="K906" s="63">
        <v>0.18581739999999999</v>
      </c>
      <c r="L906" s="63">
        <v>0.24510419999999999</v>
      </c>
      <c r="M906" s="63">
        <v>0.33070500000000003</v>
      </c>
      <c r="N906" s="63">
        <v>66823</v>
      </c>
      <c r="O906">
        <v>0.1130564</v>
      </c>
      <c r="P906" s="63">
        <v>12</v>
      </c>
      <c r="Q906" s="63">
        <v>1.2781749580960001E-2</v>
      </c>
      <c r="R906" s="63"/>
    </row>
    <row r="907" spans="1:18">
      <c r="A907" s="63" t="s">
        <v>61</v>
      </c>
      <c r="B907" s="63" t="s">
        <v>58</v>
      </c>
      <c r="C907" s="63" t="s">
        <v>57</v>
      </c>
      <c r="D907" s="63">
        <v>18</v>
      </c>
      <c r="E907" s="63">
        <v>2.1284969999999999</v>
      </c>
      <c r="F907" s="63">
        <v>2.2075490000000002</v>
      </c>
      <c r="G907" s="63">
        <v>7.9052700000000004E-2</v>
      </c>
      <c r="H907" s="63">
        <v>41.94</v>
      </c>
      <c r="I907" s="63">
        <v>-6.5834900000000002E-2</v>
      </c>
      <c r="J907" s="63">
        <v>1.9765899999999999E-2</v>
      </c>
      <c r="K907" s="63">
        <v>7.9052700000000004E-2</v>
      </c>
      <c r="L907" s="63">
        <v>0.1383395</v>
      </c>
      <c r="M907" s="63">
        <v>0.22394030000000001</v>
      </c>
      <c r="N907" s="63">
        <v>66823</v>
      </c>
      <c r="O907">
        <v>0.1130564</v>
      </c>
      <c r="P907" s="63">
        <v>12</v>
      </c>
      <c r="Q907" s="63">
        <v>1.2781749580960001E-2</v>
      </c>
      <c r="R907" s="63"/>
    </row>
    <row r="908" spans="1:18">
      <c r="A908" s="63" t="s">
        <v>61</v>
      </c>
      <c r="B908" s="63" t="s">
        <v>58</v>
      </c>
      <c r="C908" s="63" t="s">
        <v>57</v>
      </c>
      <c r="D908" s="63">
        <v>19</v>
      </c>
      <c r="E908" s="63">
        <v>2.3639540000000001</v>
      </c>
      <c r="F908" s="63">
        <v>2.2991860000000002</v>
      </c>
      <c r="G908" s="63">
        <v>-6.4768099999999995E-2</v>
      </c>
      <c r="H908" s="63">
        <v>40.9</v>
      </c>
      <c r="I908" s="63">
        <v>-0.2096557</v>
      </c>
      <c r="J908" s="63">
        <v>-0.1240549</v>
      </c>
      <c r="K908" s="63">
        <v>-6.4768099999999995E-2</v>
      </c>
      <c r="L908" s="63">
        <v>-5.4812000000000003E-3</v>
      </c>
      <c r="M908" s="63">
        <v>8.0119499999999996E-2</v>
      </c>
      <c r="N908" s="63">
        <v>66823</v>
      </c>
      <c r="O908">
        <v>0.1130564</v>
      </c>
      <c r="P908" s="63">
        <v>12</v>
      </c>
      <c r="Q908" s="63">
        <v>1.2781749580960001E-2</v>
      </c>
      <c r="R908" s="63"/>
    </row>
    <row r="909" spans="1:18">
      <c r="A909" s="63" t="s">
        <v>61</v>
      </c>
      <c r="B909" s="63" t="s">
        <v>58</v>
      </c>
      <c r="C909" s="63" t="s">
        <v>57</v>
      </c>
      <c r="D909" s="63">
        <v>20</v>
      </c>
      <c r="E909" s="63">
        <v>2.3208310000000001</v>
      </c>
      <c r="F909" s="63">
        <v>2.2056629999999999</v>
      </c>
      <c r="G909" s="63">
        <v>-0.1151683</v>
      </c>
      <c r="H909" s="63">
        <v>40.200000000000003</v>
      </c>
      <c r="I909" s="63">
        <v>-0.26005590000000001</v>
      </c>
      <c r="J909" s="63">
        <v>-0.1744552</v>
      </c>
      <c r="K909" s="63">
        <v>-0.1151683</v>
      </c>
      <c r="L909" s="63">
        <v>-5.5881500000000001E-2</v>
      </c>
      <c r="M909" s="63">
        <v>2.9719300000000001E-2</v>
      </c>
      <c r="N909" s="63">
        <v>66823</v>
      </c>
      <c r="O909">
        <v>0.1130564</v>
      </c>
      <c r="P909" s="63">
        <v>12</v>
      </c>
      <c r="Q909" s="63">
        <v>1.2781749580960001E-2</v>
      </c>
      <c r="R909" s="63"/>
    </row>
    <row r="910" spans="1:18">
      <c r="A910" s="63" t="s">
        <v>61</v>
      </c>
      <c r="B910" s="63" t="s">
        <v>58</v>
      </c>
      <c r="C910" s="63" t="s">
        <v>57</v>
      </c>
      <c r="D910" s="63">
        <v>21</v>
      </c>
      <c r="E910" s="63">
        <v>2.2561439999999999</v>
      </c>
      <c r="F910" s="63">
        <v>2.1082860000000001</v>
      </c>
      <c r="G910" s="63">
        <v>-0.14785860000000001</v>
      </c>
      <c r="H910" s="63">
        <v>39.479999999999997</v>
      </c>
      <c r="I910" s="63">
        <v>-0.29274620000000001</v>
      </c>
      <c r="J910" s="63">
        <v>-0.20714550000000001</v>
      </c>
      <c r="K910" s="63">
        <v>-0.14785860000000001</v>
      </c>
      <c r="L910" s="63">
        <v>-8.8571800000000006E-2</v>
      </c>
      <c r="M910" s="63">
        <v>-2.9710000000000001E-3</v>
      </c>
      <c r="N910" s="63">
        <v>66823</v>
      </c>
      <c r="O910">
        <v>0.1130564</v>
      </c>
      <c r="P910" s="63">
        <v>12</v>
      </c>
      <c r="Q910" s="63">
        <v>1.2781749580960001E-2</v>
      </c>
      <c r="R910" s="63"/>
    </row>
    <row r="911" spans="1:18">
      <c r="A911" s="63" t="s">
        <v>61</v>
      </c>
      <c r="B911" s="63" t="s">
        <v>58</v>
      </c>
      <c r="C911" s="63" t="s">
        <v>57</v>
      </c>
      <c r="D911" s="63">
        <v>22</v>
      </c>
      <c r="E911" s="63">
        <v>2.044168</v>
      </c>
      <c r="F911" s="63">
        <v>1.8958820000000001</v>
      </c>
      <c r="G911" s="63">
        <v>-0.14828649999999999</v>
      </c>
      <c r="H911" s="63">
        <v>38.700000000000003</v>
      </c>
      <c r="I911" s="63">
        <v>-0.29317409999999999</v>
      </c>
      <c r="J911" s="63">
        <v>-0.20757329999999999</v>
      </c>
      <c r="K911" s="63">
        <v>-0.14828649999999999</v>
      </c>
      <c r="L911" s="63">
        <v>-8.8999599999999998E-2</v>
      </c>
      <c r="M911" s="63">
        <v>-3.3988999999999998E-3</v>
      </c>
      <c r="N911" s="63">
        <v>66823</v>
      </c>
      <c r="O911">
        <v>0.1130564</v>
      </c>
      <c r="P911" s="63">
        <v>12</v>
      </c>
      <c r="Q911" s="63">
        <v>1.2781749580960001E-2</v>
      </c>
      <c r="R911" s="63"/>
    </row>
    <row r="912" spans="1:18">
      <c r="A912" s="63" t="s">
        <v>61</v>
      </c>
      <c r="B912" s="63" t="s">
        <v>58</v>
      </c>
      <c r="C912" s="63" t="s">
        <v>57</v>
      </c>
      <c r="D912" s="63">
        <v>23</v>
      </c>
      <c r="E912" s="63">
        <v>1.7641039999999999</v>
      </c>
      <c r="F912" s="63">
        <v>1.623926</v>
      </c>
      <c r="G912" s="63">
        <v>-0.14017830000000001</v>
      </c>
      <c r="H912" s="63">
        <v>37.840000000000003</v>
      </c>
      <c r="I912" s="63">
        <v>-0.28506589999999998</v>
      </c>
      <c r="J912" s="63">
        <v>-0.19946520000000001</v>
      </c>
      <c r="K912" s="63">
        <v>-0.14017830000000001</v>
      </c>
      <c r="L912" s="63">
        <v>-8.0891500000000005E-2</v>
      </c>
      <c r="M912" s="63">
        <v>4.7092999999999996E-3</v>
      </c>
      <c r="N912" s="63">
        <v>66823</v>
      </c>
      <c r="O912">
        <v>0.1130564</v>
      </c>
      <c r="P912" s="63">
        <v>12</v>
      </c>
      <c r="Q912" s="63">
        <v>1.2781749580960001E-2</v>
      </c>
      <c r="R912" s="63"/>
    </row>
    <row r="913" spans="1:18">
      <c r="A913" s="63" t="s">
        <v>61</v>
      </c>
      <c r="B913" s="63" t="s">
        <v>58</v>
      </c>
      <c r="C913" s="63" t="s">
        <v>57</v>
      </c>
      <c r="D913" s="63">
        <v>24</v>
      </c>
      <c r="E913" s="63">
        <v>1.4236740000000001</v>
      </c>
      <c r="F913" s="63">
        <v>1.281582</v>
      </c>
      <c r="G913" s="63">
        <v>-0.14209160000000001</v>
      </c>
      <c r="H913" s="63">
        <v>37.119999999999997</v>
      </c>
      <c r="I913" s="63">
        <v>-0.28697919999999999</v>
      </c>
      <c r="J913" s="63">
        <v>-0.20137849999999999</v>
      </c>
      <c r="K913" s="63">
        <v>-0.14209160000000001</v>
      </c>
      <c r="L913" s="63">
        <v>-8.2804799999999998E-2</v>
      </c>
      <c r="M913" s="63">
        <v>2.7959999999999999E-3</v>
      </c>
      <c r="N913" s="63">
        <v>66823</v>
      </c>
      <c r="O913">
        <v>0.1130564</v>
      </c>
      <c r="P913" s="63">
        <v>12</v>
      </c>
      <c r="Q913" s="63">
        <v>1.2781749580960001E-2</v>
      </c>
      <c r="R913" s="63"/>
    </row>
    <row r="914" spans="1:18">
      <c r="A914" s="63" t="s">
        <v>61</v>
      </c>
      <c r="B914" s="63" t="s">
        <v>58</v>
      </c>
      <c r="C914" s="63" t="s">
        <v>63</v>
      </c>
      <c r="D914" s="63">
        <v>1</v>
      </c>
      <c r="E914" s="63">
        <v>1.05786</v>
      </c>
      <c r="F914" s="63">
        <v>0.9129562</v>
      </c>
      <c r="G914" s="63">
        <v>-0.1449038</v>
      </c>
      <c r="H914" s="63">
        <v>44.478999999999999</v>
      </c>
      <c r="I914" s="63">
        <v>-0.28979139999999998</v>
      </c>
      <c r="J914" s="63">
        <v>-0.2041906</v>
      </c>
      <c r="K914" s="63">
        <v>-0.1449038</v>
      </c>
      <c r="L914" s="63">
        <v>-8.5616899999999996E-2</v>
      </c>
      <c r="M914" s="63">
        <v>-1.6200000000000001E-5</v>
      </c>
      <c r="N914" s="63">
        <v>66823</v>
      </c>
      <c r="O914">
        <v>0.1130564</v>
      </c>
      <c r="P914" s="63">
        <v>1</v>
      </c>
      <c r="Q914" s="63">
        <v>1.2781749580960001E-2</v>
      </c>
      <c r="R914" s="63"/>
    </row>
    <row r="915" spans="1:18">
      <c r="A915" s="63" t="s">
        <v>61</v>
      </c>
      <c r="B915" s="63" t="s">
        <v>58</v>
      </c>
      <c r="C915" s="63" t="s">
        <v>63</v>
      </c>
      <c r="D915" s="63">
        <v>2</v>
      </c>
      <c r="E915" s="63">
        <v>0.990448</v>
      </c>
      <c r="F915" s="63">
        <v>0.82963220000000004</v>
      </c>
      <c r="G915" s="63">
        <v>-0.16081580000000001</v>
      </c>
      <c r="H915" s="63">
        <v>44.101900000000001</v>
      </c>
      <c r="I915" s="63">
        <v>-0.30570340000000001</v>
      </c>
      <c r="J915" s="63">
        <v>-0.22010260000000001</v>
      </c>
      <c r="K915" s="63">
        <v>-0.16081580000000001</v>
      </c>
      <c r="L915" s="63">
        <v>-0.10152890000000001</v>
      </c>
      <c r="M915" s="63">
        <v>-1.59282E-2</v>
      </c>
      <c r="N915" s="63">
        <v>66823</v>
      </c>
      <c r="O915">
        <v>0.1130564</v>
      </c>
      <c r="P915" s="63">
        <v>1</v>
      </c>
      <c r="Q915" s="63">
        <v>1.2781749580960001E-2</v>
      </c>
      <c r="R915" s="63"/>
    </row>
    <row r="916" spans="1:18">
      <c r="A916" s="63" t="s">
        <v>61</v>
      </c>
      <c r="B916" s="63" t="s">
        <v>58</v>
      </c>
      <c r="C916" s="63" t="s">
        <v>63</v>
      </c>
      <c r="D916" s="63">
        <v>3</v>
      </c>
      <c r="E916" s="63">
        <v>0.98439860000000001</v>
      </c>
      <c r="F916" s="63">
        <v>0.82800220000000002</v>
      </c>
      <c r="G916" s="63">
        <v>-0.15639639999999999</v>
      </c>
      <c r="H916" s="63">
        <v>43.811399999999999</v>
      </c>
      <c r="I916" s="63">
        <v>-0.301284</v>
      </c>
      <c r="J916" s="63">
        <v>-0.21568329999999999</v>
      </c>
      <c r="K916" s="63">
        <v>-0.15639639999999999</v>
      </c>
      <c r="L916" s="63">
        <v>-9.7109600000000004E-2</v>
      </c>
      <c r="M916" s="63">
        <v>-1.1508900000000001E-2</v>
      </c>
      <c r="N916" s="63">
        <v>66823</v>
      </c>
      <c r="O916">
        <v>0.1130564</v>
      </c>
      <c r="P916" s="63">
        <v>1</v>
      </c>
      <c r="Q916" s="63">
        <v>1.2781749580960001E-2</v>
      </c>
      <c r="R916" s="63"/>
    </row>
    <row r="917" spans="1:18">
      <c r="A917" s="63" t="s">
        <v>61</v>
      </c>
      <c r="B917" s="63" t="s">
        <v>58</v>
      </c>
      <c r="C917" s="63" t="s">
        <v>63</v>
      </c>
      <c r="D917" s="63">
        <v>4</v>
      </c>
      <c r="E917" s="63">
        <v>1.019536</v>
      </c>
      <c r="F917" s="63">
        <v>0.86168560000000005</v>
      </c>
      <c r="G917" s="63">
        <v>-0.1578502</v>
      </c>
      <c r="H917" s="63">
        <v>43.58</v>
      </c>
      <c r="I917" s="63">
        <v>-0.3027378</v>
      </c>
      <c r="J917" s="63">
        <v>-0.217137</v>
      </c>
      <c r="K917" s="63">
        <v>-0.1578502</v>
      </c>
      <c r="L917" s="63">
        <v>-9.8563399999999995E-2</v>
      </c>
      <c r="M917" s="63">
        <v>-1.2962599999999999E-2</v>
      </c>
      <c r="N917" s="63">
        <v>66823</v>
      </c>
      <c r="O917">
        <v>0.1130564</v>
      </c>
      <c r="P917" s="63">
        <v>1</v>
      </c>
      <c r="Q917" s="63">
        <v>1.2781749580960001E-2</v>
      </c>
      <c r="R917" s="63"/>
    </row>
    <row r="918" spans="1:18">
      <c r="A918" s="63" t="s">
        <v>61</v>
      </c>
      <c r="B918" s="63" t="s">
        <v>58</v>
      </c>
      <c r="C918" s="63" t="s">
        <v>63</v>
      </c>
      <c r="D918" s="63">
        <v>5</v>
      </c>
      <c r="E918" s="63">
        <v>1.062837</v>
      </c>
      <c r="F918" s="63">
        <v>0.90574440000000001</v>
      </c>
      <c r="G918" s="63">
        <v>-0.1570928</v>
      </c>
      <c r="H918" s="63">
        <v>43.359000000000002</v>
      </c>
      <c r="I918" s="63">
        <v>-0.30198039999999998</v>
      </c>
      <c r="J918" s="63">
        <v>-0.21637960000000001</v>
      </c>
      <c r="K918" s="63">
        <v>-0.1570928</v>
      </c>
      <c r="L918" s="63">
        <v>-9.7806000000000004E-2</v>
      </c>
      <c r="M918" s="63">
        <v>-1.2205199999999999E-2</v>
      </c>
      <c r="N918" s="63">
        <v>66823</v>
      </c>
      <c r="O918">
        <v>0.1130564</v>
      </c>
      <c r="P918" s="63">
        <v>1</v>
      </c>
      <c r="Q918" s="63">
        <v>1.2781749580960001E-2</v>
      </c>
      <c r="R918" s="63"/>
    </row>
    <row r="919" spans="1:18">
      <c r="A919" s="63" t="s">
        <v>61</v>
      </c>
      <c r="B919" s="63" t="s">
        <v>58</v>
      </c>
      <c r="C919" s="63" t="s">
        <v>63</v>
      </c>
      <c r="D919" s="63">
        <v>6</v>
      </c>
      <c r="E919" s="63">
        <v>1.2349429999999999</v>
      </c>
      <c r="F919" s="63">
        <v>0.99970530000000002</v>
      </c>
      <c r="G919" s="63">
        <v>-0.23523769999999999</v>
      </c>
      <c r="H919" s="63">
        <v>43.215200000000003</v>
      </c>
      <c r="I919" s="63">
        <v>-0.3801253</v>
      </c>
      <c r="J919" s="63">
        <v>-0.29452460000000003</v>
      </c>
      <c r="K919" s="63">
        <v>-0.23523769999999999</v>
      </c>
      <c r="L919" s="63">
        <v>-0.17595089999999999</v>
      </c>
      <c r="M919" s="63">
        <v>-9.0350100000000003E-2</v>
      </c>
      <c r="N919" s="63">
        <v>66823</v>
      </c>
      <c r="O919">
        <v>0.1130564</v>
      </c>
      <c r="P919" s="63">
        <v>1</v>
      </c>
      <c r="Q919" s="63">
        <v>1.2781749580960001E-2</v>
      </c>
      <c r="R919" s="63"/>
    </row>
    <row r="920" spans="1:18">
      <c r="A920" s="63" t="s">
        <v>61</v>
      </c>
      <c r="B920" s="63" t="s">
        <v>58</v>
      </c>
      <c r="C920" s="63" t="s">
        <v>63</v>
      </c>
      <c r="D920" s="63">
        <v>7</v>
      </c>
      <c r="E920" s="63">
        <v>1.6013170000000001</v>
      </c>
      <c r="F920" s="63">
        <v>1.4021399999999999</v>
      </c>
      <c r="G920" s="63">
        <v>-0.19917679999999999</v>
      </c>
      <c r="H920" s="63">
        <v>43.1629</v>
      </c>
      <c r="I920" s="63">
        <v>-0.34406439999999999</v>
      </c>
      <c r="J920" s="63">
        <v>-0.25846360000000002</v>
      </c>
      <c r="K920" s="63">
        <v>-0.19917679999999999</v>
      </c>
      <c r="L920" s="63">
        <v>-0.13988999999999999</v>
      </c>
      <c r="M920" s="63">
        <v>-5.4289200000000003E-2</v>
      </c>
      <c r="N920" s="63">
        <v>66823</v>
      </c>
      <c r="O920">
        <v>0.1130564</v>
      </c>
      <c r="P920" s="63">
        <v>1</v>
      </c>
      <c r="Q920" s="63">
        <v>1.2781749580960001E-2</v>
      </c>
      <c r="R920" s="63"/>
    </row>
    <row r="921" spans="1:18">
      <c r="A921" s="63" t="s">
        <v>61</v>
      </c>
      <c r="B921" s="63" t="s">
        <v>58</v>
      </c>
      <c r="C921" s="63" t="s">
        <v>63</v>
      </c>
      <c r="D921" s="63">
        <v>8</v>
      </c>
      <c r="E921" s="63">
        <v>1.8179380000000001</v>
      </c>
      <c r="F921" s="63">
        <v>1.733986</v>
      </c>
      <c r="G921" s="63">
        <v>-8.3951799999999993E-2</v>
      </c>
      <c r="H921" s="63">
        <v>43.34</v>
      </c>
      <c r="I921" s="63">
        <v>-0.2288394</v>
      </c>
      <c r="J921" s="63">
        <v>-0.1432387</v>
      </c>
      <c r="K921" s="63">
        <v>-8.3951799999999993E-2</v>
      </c>
      <c r="L921" s="63">
        <v>-2.4664999999999999E-2</v>
      </c>
      <c r="M921" s="63">
        <v>6.0935799999999998E-2</v>
      </c>
      <c r="N921" s="63">
        <v>66823</v>
      </c>
      <c r="O921">
        <v>0.1130564</v>
      </c>
      <c r="P921" s="63">
        <v>1</v>
      </c>
      <c r="Q921" s="63">
        <v>1.2781749580960001E-2</v>
      </c>
      <c r="R921" s="63"/>
    </row>
    <row r="922" spans="1:18">
      <c r="A922" s="63" t="s">
        <v>61</v>
      </c>
      <c r="B922" s="63" t="s">
        <v>58</v>
      </c>
      <c r="C922" s="63" t="s">
        <v>63</v>
      </c>
      <c r="D922" s="63">
        <v>9</v>
      </c>
      <c r="E922" s="63">
        <v>1.6716219999999999</v>
      </c>
      <c r="F922" s="63">
        <v>1.744955</v>
      </c>
      <c r="G922" s="63">
        <v>7.3333599999999999E-2</v>
      </c>
      <c r="H922" s="63">
        <v>44.640999999999998</v>
      </c>
      <c r="I922" s="63">
        <v>-7.1554000000000006E-2</v>
      </c>
      <c r="J922" s="63">
        <v>1.40468E-2</v>
      </c>
      <c r="K922" s="63">
        <v>7.3333599999999999E-2</v>
      </c>
      <c r="L922" s="63">
        <v>0.1326205</v>
      </c>
      <c r="M922" s="63">
        <v>0.2182212</v>
      </c>
      <c r="N922" s="63">
        <v>66823</v>
      </c>
      <c r="O922">
        <v>0.1130564</v>
      </c>
      <c r="P922" s="63">
        <v>1</v>
      </c>
      <c r="Q922" s="63">
        <v>1.2781749580960001E-2</v>
      </c>
      <c r="R922" s="63"/>
    </row>
    <row r="923" spans="1:18">
      <c r="A923" s="63" t="s">
        <v>61</v>
      </c>
      <c r="B923" s="63" t="s">
        <v>58</v>
      </c>
      <c r="C923" s="63" t="s">
        <v>63</v>
      </c>
      <c r="D923" s="63">
        <v>10</v>
      </c>
      <c r="E923" s="63">
        <v>1.592403</v>
      </c>
      <c r="F923" s="63">
        <v>1.668647</v>
      </c>
      <c r="G923" s="63">
        <v>7.62438E-2</v>
      </c>
      <c r="H923" s="63">
        <v>46.898099999999999</v>
      </c>
      <c r="I923" s="63">
        <v>-6.8643800000000005E-2</v>
      </c>
      <c r="J923" s="63">
        <v>1.69569E-2</v>
      </c>
      <c r="K923" s="63">
        <v>7.62438E-2</v>
      </c>
      <c r="L923" s="63">
        <v>0.1355306</v>
      </c>
      <c r="M923" s="63">
        <v>0.22113140000000001</v>
      </c>
      <c r="N923" s="63">
        <v>66823</v>
      </c>
      <c r="O923">
        <v>0.1130564</v>
      </c>
      <c r="P923" s="63">
        <v>1</v>
      </c>
      <c r="Q923" s="63">
        <v>1.2781749580960001E-2</v>
      </c>
      <c r="R923" s="63"/>
    </row>
    <row r="924" spans="1:18">
      <c r="A924" s="63" t="s">
        <v>61</v>
      </c>
      <c r="B924" s="63" t="s">
        <v>58</v>
      </c>
      <c r="C924" s="63" t="s">
        <v>63</v>
      </c>
      <c r="D924" s="63">
        <v>11</v>
      </c>
      <c r="E924" s="63">
        <v>1.4697880000000001</v>
      </c>
      <c r="F924" s="63">
        <v>1.624398</v>
      </c>
      <c r="G924" s="63">
        <v>0.15461030000000001</v>
      </c>
      <c r="H924" s="63">
        <v>49.158999999999999</v>
      </c>
      <c r="I924" s="63">
        <v>9.7227000000000008E-3</v>
      </c>
      <c r="J924" s="63">
        <v>9.5323400000000003E-2</v>
      </c>
      <c r="K924" s="63">
        <v>0.15461030000000001</v>
      </c>
      <c r="L924" s="63">
        <v>0.21389710000000001</v>
      </c>
      <c r="M924" s="63">
        <v>0.29949789999999998</v>
      </c>
      <c r="N924" s="63">
        <v>66823</v>
      </c>
      <c r="O924">
        <v>0.1130564</v>
      </c>
      <c r="P924" s="63">
        <v>1</v>
      </c>
      <c r="Q924" s="63">
        <v>1.2781749580960001E-2</v>
      </c>
      <c r="R924" s="63"/>
    </row>
    <row r="925" spans="1:18">
      <c r="A925" s="63" t="s">
        <v>61</v>
      </c>
      <c r="B925" s="63" t="s">
        <v>58</v>
      </c>
      <c r="C925" s="63" t="s">
        <v>63</v>
      </c>
      <c r="D925" s="63">
        <v>12</v>
      </c>
      <c r="E925" s="63">
        <v>1.3932450000000001</v>
      </c>
      <c r="F925" s="63">
        <v>1.5290060000000001</v>
      </c>
      <c r="G925" s="63">
        <v>0.13576160000000001</v>
      </c>
      <c r="H925" s="63">
        <v>51.058100000000003</v>
      </c>
      <c r="I925" s="63">
        <v>-9.1260000000000004E-3</v>
      </c>
      <c r="J925" s="63">
        <v>7.6474799999999996E-2</v>
      </c>
      <c r="K925" s="63">
        <v>0.13576160000000001</v>
      </c>
      <c r="L925" s="63">
        <v>0.19504850000000001</v>
      </c>
      <c r="M925" s="63">
        <v>0.28064919999999999</v>
      </c>
      <c r="N925" s="63">
        <v>66823</v>
      </c>
      <c r="O925">
        <v>0.1130564</v>
      </c>
      <c r="P925" s="63">
        <v>1</v>
      </c>
      <c r="Q925" s="63">
        <v>1.2781749580960001E-2</v>
      </c>
      <c r="R925" s="63"/>
    </row>
    <row r="926" spans="1:18">
      <c r="A926" s="63" t="s">
        <v>61</v>
      </c>
      <c r="B926" s="63" t="s">
        <v>58</v>
      </c>
      <c r="C926" s="63" t="s">
        <v>63</v>
      </c>
      <c r="D926" s="63">
        <v>13</v>
      </c>
      <c r="E926" s="63">
        <v>1.2382550000000001</v>
      </c>
      <c r="F926" s="63">
        <v>1.489417</v>
      </c>
      <c r="G926" s="63">
        <v>0.25116240000000001</v>
      </c>
      <c r="H926" s="63">
        <v>52.5657</v>
      </c>
      <c r="I926" s="63">
        <v>0.1062748</v>
      </c>
      <c r="J926" s="63">
        <v>0.19187560000000001</v>
      </c>
      <c r="K926" s="63">
        <v>0.25116240000000001</v>
      </c>
      <c r="L926" s="63">
        <v>0.31044919999999998</v>
      </c>
      <c r="M926" s="63">
        <v>0.39605000000000001</v>
      </c>
      <c r="N926" s="63">
        <v>66823</v>
      </c>
      <c r="O926">
        <v>0.1130564</v>
      </c>
      <c r="P926" s="63">
        <v>1</v>
      </c>
      <c r="Q926" s="63">
        <v>1.2781749580960001E-2</v>
      </c>
      <c r="R926" s="63"/>
    </row>
    <row r="927" spans="1:18">
      <c r="A927" s="63" t="s">
        <v>61</v>
      </c>
      <c r="B927" s="63" t="s">
        <v>58</v>
      </c>
      <c r="C927" s="63" t="s">
        <v>63</v>
      </c>
      <c r="D927" s="63">
        <v>14</v>
      </c>
      <c r="E927" s="63">
        <v>1.1247750000000001</v>
      </c>
      <c r="F927" s="63">
        <v>1.414471</v>
      </c>
      <c r="G927" s="63">
        <v>0.2896956</v>
      </c>
      <c r="H927" s="63">
        <v>53.531399999999998</v>
      </c>
      <c r="I927" s="63">
        <v>0.14480799999999999</v>
      </c>
      <c r="J927" s="63">
        <v>0.2304088</v>
      </c>
      <c r="K927" s="63">
        <v>0.2896956</v>
      </c>
      <c r="L927" s="63">
        <v>0.34898249999999997</v>
      </c>
      <c r="M927" s="63">
        <v>0.4345832</v>
      </c>
      <c r="N927" s="63">
        <v>66823</v>
      </c>
      <c r="O927">
        <v>0.1130564</v>
      </c>
      <c r="P927" s="63">
        <v>1</v>
      </c>
      <c r="Q927" s="63">
        <v>1.2781749580960001E-2</v>
      </c>
      <c r="R927" s="63"/>
    </row>
    <row r="928" spans="1:18">
      <c r="A928" s="63" t="s">
        <v>61</v>
      </c>
      <c r="B928" s="63" t="s">
        <v>58</v>
      </c>
      <c r="C928" s="63" t="s">
        <v>63</v>
      </c>
      <c r="D928" s="63">
        <v>15</v>
      </c>
      <c r="E928" s="63">
        <v>1.084071</v>
      </c>
      <c r="F928" s="63">
        <v>1.339181</v>
      </c>
      <c r="G928" s="63">
        <v>0.25511</v>
      </c>
      <c r="H928" s="63">
        <v>54.008600000000001</v>
      </c>
      <c r="I928" s="63">
        <v>0.1102224</v>
      </c>
      <c r="J928" s="63">
        <v>0.1958232</v>
      </c>
      <c r="K928" s="63">
        <v>0.25511</v>
      </c>
      <c r="L928" s="63">
        <v>0.31439689999999998</v>
      </c>
      <c r="M928" s="63">
        <v>0.39999760000000001</v>
      </c>
      <c r="N928" s="63">
        <v>66823</v>
      </c>
      <c r="O928">
        <v>0.1130564</v>
      </c>
      <c r="P928" s="63">
        <v>1</v>
      </c>
      <c r="Q928" s="63">
        <v>1.2781749580960001E-2</v>
      </c>
      <c r="R928" s="63"/>
    </row>
    <row r="929" spans="1:18">
      <c r="A929" s="63" t="s">
        <v>61</v>
      </c>
      <c r="B929" s="63" t="s">
        <v>58</v>
      </c>
      <c r="C929" s="63" t="s">
        <v>63</v>
      </c>
      <c r="D929" s="63">
        <v>16</v>
      </c>
      <c r="E929" s="63">
        <v>1.1142069999999999</v>
      </c>
      <c r="F929" s="63">
        <v>1.33172</v>
      </c>
      <c r="G929" s="63">
        <v>0.21751329999999999</v>
      </c>
      <c r="H929" s="63">
        <v>53.902900000000002</v>
      </c>
      <c r="I929" s="63">
        <v>7.2625700000000001E-2</v>
      </c>
      <c r="J929" s="63">
        <v>0.15822649999999999</v>
      </c>
      <c r="K929" s="63">
        <v>0.21751329999999999</v>
      </c>
      <c r="L929" s="63">
        <v>0.2768002</v>
      </c>
      <c r="M929" s="63">
        <v>0.36240090000000003</v>
      </c>
      <c r="N929" s="63">
        <v>66823</v>
      </c>
      <c r="O929">
        <v>0.1130564</v>
      </c>
      <c r="P929" s="63">
        <v>1</v>
      </c>
      <c r="Q929" s="63">
        <v>1.2781749580960001E-2</v>
      </c>
      <c r="R929" s="63"/>
    </row>
    <row r="930" spans="1:18">
      <c r="A930" s="63" t="s">
        <v>61</v>
      </c>
      <c r="B930" s="63" t="s">
        <v>58</v>
      </c>
      <c r="C930" s="63" t="s">
        <v>63</v>
      </c>
      <c r="D930" s="63">
        <v>17</v>
      </c>
      <c r="E930" s="63">
        <v>1.217225</v>
      </c>
      <c r="F930" s="63">
        <v>1.4030419999999999</v>
      </c>
      <c r="G930" s="63">
        <v>0.18581739999999999</v>
      </c>
      <c r="H930" s="63">
        <v>52.841000000000001</v>
      </c>
      <c r="I930" s="63">
        <v>4.0929800000000002E-2</v>
      </c>
      <c r="J930" s="63">
        <v>0.12653049999999999</v>
      </c>
      <c r="K930" s="63">
        <v>0.18581739999999999</v>
      </c>
      <c r="L930" s="63">
        <v>0.24510419999999999</v>
      </c>
      <c r="M930" s="63">
        <v>0.33070500000000003</v>
      </c>
      <c r="N930" s="63">
        <v>66823</v>
      </c>
      <c r="O930">
        <v>0.1130564</v>
      </c>
      <c r="P930" s="63">
        <v>1</v>
      </c>
      <c r="Q930" s="63">
        <v>1.2781749580960001E-2</v>
      </c>
      <c r="R930" s="63"/>
    </row>
    <row r="931" spans="1:18">
      <c r="A931" s="63" t="s">
        <v>61</v>
      </c>
      <c r="B931" s="63" t="s">
        <v>58</v>
      </c>
      <c r="C931" s="63" t="s">
        <v>63</v>
      </c>
      <c r="D931" s="63">
        <v>18</v>
      </c>
      <c r="E931" s="63">
        <v>1.5749930000000001</v>
      </c>
      <c r="F931" s="63">
        <v>1.6540459999999999</v>
      </c>
      <c r="G931" s="63">
        <v>7.9052700000000004E-2</v>
      </c>
      <c r="H931" s="63">
        <v>50.744799999999998</v>
      </c>
      <c r="I931" s="63">
        <v>-6.5834900000000002E-2</v>
      </c>
      <c r="J931" s="63">
        <v>1.9765899999999999E-2</v>
      </c>
      <c r="K931" s="63">
        <v>7.9052700000000004E-2</v>
      </c>
      <c r="L931" s="63">
        <v>0.1383395</v>
      </c>
      <c r="M931" s="63">
        <v>0.22394030000000001</v>
      </c>
      <c r="N931" s="63">
        <v>66823</v>
      </c>
      <c r="O931">
        <v>0.1130564</v>
      </c>
      <c r="P931" s="63">
        <v>1</v>
      </c>
      <c r="Q931" s="63">
        <v>1.2781749580960001E-2</v>
      </c>
      <c r="R931" s="63"/>
    </row>
    <row r="932" spans="1:18">
      <c r="A932" s="63" t="s">
        <v>61</v>
      </c>
      <c r="B932" s="63" t="s">
        <v>58</v>
      </c>
      <c r="C932" s="63" t="s">
        <v>63</v>
      </c>
      <c r="D932" s="63">
        <v>19</v>
      </c>
      <c r="E932" s="63">
        <v>1.8480589999999999</v>
      </c>
      <c r="F932" s="63">
        <v>1.783291</v>
      </c>
      <c r="G932" s="63">
        <v>-6.4768199999999998E-2</v>
      </c>
      <c r="H932" s="63">
        <v>49.149500000000003</v>
      </c>
      <c r="I932" s="63">
        <v>-0.2096558</v>
      </c>
      <c r="J932" s="63">
        <v>-0.124055</v>
      </c>
      <c r="K932" s="63">
        <v>-6.4768199999999998E-2</v>
      </c>
      <c r="L932" s="63">
        <v>-5.4814E-3</v>
      </c>
      <c r="M932" s="63">
        <v>8.0119399999999993E-2</v>
      </c>
      <c r="N932" s="63">
        <v>66823</v>
      </c>
      <c r="O932">
        <v>0.1130564</v>
      </c>
      <c r="P932" s="63">
        <v>1</v>
      </c>
      <c r="Q932" s="63">
        <v>1.2781749580960001E-2</v>
      </c>
      <c r="R932" s="63"/>
    </row>
    <row r="933" spans="1:18">
      <c r="A933" s="63" t="s">
        <v>61</v>
      </c>
      <c r="B933" s="63" t="s">
        <v>58</v>
      </c>
      <c r="C933" s="63" t="s">
        <v>63</v>
      </c>
      <c r="D933" s="63">
        <v>20</v>
      </c>
      <c r="E933" s="63">
        <v>1.89015</v>
      </c>
      <c r="F933" s="63">
        <v>1.7749809999999999</v>
      </c>
      <c r="G933" s="63">
        <v>-0.1151683</v>
      </c>
      <c r="H933" s="63">
        <v>48.104799999999997</v>
      </c>
      <c r="I933" s="63">
        <v>-0.26005590000000001</v>
      </c>
      <c r="J933" s="63">
        <v>-0.1744552</v>
      </c>
      <c r="K933" s="63">
        <v>-0.1151683</v>
      </c>
      <c r="L933" s="63">
        <v>-5.5881500000000001E-2</v>
      </c>
      <c r="M933" s="63">
        <v>2.9719300000000001E-2</v>
      </c>
      <c r="N933" s="63">
        <v>66823</v>
      </c>
      <c r="O933">
        <v>0.1130564</v>
      </c>
      <c r="P933" s="63">
        <v>1</v>
      </c>
      <c r="Q933" s="63">
        <v>1.2781749580960001E-2</v>
      </c>
      <c r="R933" s="63"/>
    </row>
    <row r="934" spans="1:18">
      <c r="A934" s="63" t="s">
        <v>61</v>
      </c>
      <c r="B934" s="63" t="s">
        <v>58</v>
      </c>
      <c r="C934" s="63" t="s">
        <v>63</v>
      </c>
      <c r="D934" s="63">
        <v>21</v>
      </c>
      <c r="E934" s="63">
        <v>1.884252</v>
      </c>
      <c r="F934" s="63">
        <v>1.7363930000000001</v>
      </c>
      <c r="G934" s="63">
        <v>-0.14785870000000001</v>
      </c>
      <c r="H934" s="63">
        <v>47.365699999999997</v>
      </c>
      <c r="I934" s="63">
        <v>-0.29274630000000001</v>
      </c>
      <c r="J934" s="63">
        <v>-0.20714560000000001</v>
      </c>
      <c r="K934" s="63">
        <v>-0.14785870000000001</v>
      </c>
      <c r="L934" s="63">
        <v>-8.8571899999999995E-2</v>
      </c>
      <c r="M934" s="63">
        <v>-2.9711E-3</v>
      </c>
      <c r="N934" s="63">
        <v>66823</v>
      </c>
      <c r="O934">
        <v>0.1130564</v>
      </c>
      <c r="P934" s="63">
        <v>1</v>
      </c>
      <c r="Q934" s="63">
        <v>1.2781749580960001E-2</v>
      </c>
      <c r="R934" s="63"/>
    </row>
    <row r="935" spans="1:18">
      <c r="A935" s="63" t="s">
        <v>61</v>
      </c>
      <c r="B935" s="63" t="s">
        <v>58</v>
      </c>
      <c r="C935" s="63" t="s">
        <v>63</v>
      </c>
      <c r="D935" s="63">
        <v>22</v>
      </c>
      <c r="E935" s="63">
        <v>1.725824</v>
      </c>
      <c r="F935" s="63">
        <v>1.5775380000000001</v>
      </c>
      <c r="G935" s="63">
        <v>-0.14828649999999999</v>
      </c>
      <c r="H935" s="63">
        <v>46.707599999999999</v>
      </c>
      <c r="I935" s="63">
        <v>-0.29317409999999999</v>
      </c>
      <c r="J935" s="63">
        <v>-0.20757329999999999</v>
      </c>
      <c r="K935" s="63">
        <v>-0.14828649999999999</v>
      </c>
      <c r="L935" s="63">
        <v>-8.8999599999999998E-2</v>
      </c>
      <c r="M935" s="63">
        <v>-3.3988999999999998E-3</v>
      </c>
      <c r="N935" s="63">
        <v>66823</v>
      </c>
      <c r="O935">
        <v>0.1130564</v>
      </c>
      <c r="P935" s="63">
        <v>1</v>
      </c>
      <c r="Q935" s="63">
        <v>1.2781749580960001E-2</v>
      </c>
      <c r="R935" s="63"/>
    </row>
    <row r="936" spans="1:18">
      <c r="A936" s="63" t="s">
        <v>61</v>
      </c>
      <c r="B936" s="63" t="s">
        <v>58</v>
      </c>
      <c r="C936" s="63" t="s">
        <v>63</v>
      </c>
      <c r="D936" s="63">
        <v>23</v>
      </c>
      <c r="E936" s="63">
        <v>1.493762</v>
      </c>
      <c r="F936" s="63">
        <v>1.353583</v>
      </c>
      <c r="G936" s="63">
        <v>-0.14017840000000001</v>
      </c>
      <c r="H936" s="63">
        <v>46.183799999999998</v>
      </c>
      <c r="I936" s="63">
        <v>-0.28506599999999999</v>
      </c>
      <c r="J936" s="63">
        <v>-0.19946530000000001</v>
      </c>
      <c r="K936" s="63">
        <v>-0.14017840000000001</v>
      </c>
      <c r="L936" s="63">
        <v>-8.0891599999999994E-2</v>
      </c>
      <c r="M936" s="63">
        <v>4.7092000000000002E-3</v>
      </c>
      <c r="N936" s="63">
        <v>66823</v>
      </c>
      <c r="O936">
        <v>0.1130564</v>
      </c>
      <c r="P936" s="63">
        <v>1</v>
      </c>
      <c r="Q936" s="63">
        <v>1.2781749580960001E-2</v>
      </c>
      <c r="R936" s="63"/>
    </row>
    <row r="937" spans="1:18">
      <c r="A937" s="63" t="s">
        <v>61</v>
      </c>
      <c r="B937" s="63" t="s">
        <v>58</v>
      </c>
      <c r="C937" s="63" t="s">
        <v>63</v>
      </c>
      <c r="D937" s="63">
        <v>24</v>
      </c>
      <c r="E937" s="63">
        <v>1.235752</v>
      </c>
      <c r="F937" s="63">
        <v>1.093661</v>
      </c>
      <c r="G937" s="63">
        <v>-0.14209150000000001</v>
      </c>
      <c r="H937" s="63">
        <v>45.658999999999999</v>
      </c>
      <c r="I937" s="63">
        <v>-0.28697909999999999</v>
      </c>
      <c r="J937" s="63">
        <v>-0.20137830000000001</v>
      </c>
      <c r="K937" s="63">
        <v>-0.14209150000000001</v>
      </c>
      <c r="L937" s="63">
        <v>-8.2804699999999995E-2</v>
      </c>
      <c r="M937" s="63">
        <v>2.7961000000000001E-3</v>
      </c>
      <c r="N937" s="63">
        <v>66823</v>
      </c>
      <c r="O937">
        <v>0.1130564</v>
      </c>
      <c r="P937" s="63">
        <v>1</v>
      </c>
      <c r="Q937" s="63">
        <v>1.2781749580960001E-2</v>
      </c>
      <c r="R937" s="63"/>
    </row>
    <row r="938" spans="1:18">
      <c r="A938" s="63" t="s">
        <v>61</v>
      </c>
      <c r="B938" s="63" t="s">
        <v>58</v>
      </c>
      <c r="C938" s="63" t="s">
        <v>64</v>
      </c>
      <c r="D938" s="63">
        <v>1</v>
      </c>
      <c r="E938" s="63">
        <v>1.0374220000000001</v>
      </c>
      <c r="F938" s="63">
        <v>0.89251820000000004</v>
      </c>
      <c r="G938" s="63">
        <v>-0.1449037</v>
      </c>
      <c r="H938" s="63">
        <v>46.865000000000002</v>
      </c>
      <c r="I938" s="63">
        <v>-0.28979129999999997</v>
      </c>
      <c r="J938" s="63">
        <v>-0.2041906</v>
      </c>
      <c r="K938" s="63">
        <v>-0.1449037</v>
      </c>
      <c r="L938" s="63">
        <v>-8.5616899999999996E-2</v>
      </c>
      <c r="M938" s="63">
        <v>-1.6099999999999998E-5</v>
      </c>
      <c r="N938" s="63">
        <v>66823</v>
      </c>
      <c r="O938">
        <v>0.1130564</v>
      </c>
      <c r="P938" s="63">
        <v>2</v>
      </c>
      <c r="Q938" s="63">
        <v>1.2781749580960001E-2</v>
      </c>
      <c r="R938" s="63"/>
    </row>
    <row r="939" spans="1:18">
      <c r="A939" s="63" t="s">
        <v>61</v>
      </c>
      <c r="B939" s="63" t="s">
        <v>58</v>
      </c>
      <c r="C939" s="63" t="s">
        <v>64</v>
      </c>
      <c r="D939" s="63">
        <v>2</v>
      </c>
      <c r="E939" s="63">
        <v>0.97063739999999998</v>
      </c>
      <c r="F939" s="63">
        <v>0.80982160000000003</v>
      </c>
      <c r="G939" s="63">
        <v>-0.16081580000000001</v>
      </c>
      <c r="H939" s="63">
        <v>46.353000000000002</v>
      </c>
      <c r="I939" s="63">
        <v>-0.30570340000000001</v>
      </c>
      <c r="J939" s="63">
        <v>-0.22010260000000001</v>
      </c>
      <c r="K939" s="63">
        <v>-0.16081580000000001</v>
      </c>
      <c r="L939" s="63">
        <v>-0.10152890000000001</v>
      </c>
      <c r="M939" s="63">
        <v>-1.59282E-2</v>
      </c>
      <c r="N939" s="63">
        <v>66823</v>
      </c>
      <c r="O939">
        <v>0.1130564</v>
      </c>
      <c r="P939" s="63">
        <v>2</v>
      </c>
      <c r="Q939" s="63">
        <v>1.2781749580960001E-2</v>
      </c>
      <c r="R939" s="63"/>
    </row>
    <row r="940" spans="1:18">
      <c r="A940" s="63" t="s">
        <v>61</v>
      </c>
      <c r="B940" s="63" t="s">
        <v>58</v>
      </c>
      <c r="C940" s="63" t="s">
        <v>64</v>
      </c>
      <c r="D940" s="63">
        <v>3</v>
      </c>
      <c r="E940" s="63">
        <v>0.96174380000000004</v>
      </c>
      <c r="F940" s="63">
        <v>0.80534729999999999</v>
      </c>
      <c r="G940" s="63">
        <v>-0.15639639999999999</v>
      </c>
      <c r="H940" s="63">
        <v>45.863999999999997</v>
      </c>
      <c r="I940" s="63">
        <v>-0.301284</v>
      </c>
      <c r="J940" s="63">
        <v>-0.21568329999999999</v>
      </c>
      <c r="K940" s="63">
        <v>-0.15639639999999999</v>
      </c>
      <c r="L940" s="63">
        <v>-9.7109600000000004E-2</v>
      </c>
      <c r="M940" s="63">
        <v>-1.1508900000000001E-2</v>
      </c>
      <c r="N940" s="63">
        <v>66823</v>
      </c>
      <c r="O940">
        <v>0.1130564</v>
      </c>
      <c r="P940" s="63">
        <v>2</v>
      </c>
      <c r="Q940" s="63">
        <v>1.2781749580960001E-2</v>
      </c>
      <c r="R940" s="63"/>
    </row>
    <row r="941" spans="1:18">
      <c r="A941" s="63" t="s">
        <v>61</v>
      </c>
      <c r="B941" s="63" t="s">
        <v>58</v>
      </c>
      <c r="C941" s="63" t="s">
        <v>64</v>
      </c>
      <c r="D941" s="63">
        <v>4</v>
      </c>
      <c r="E941" s="63">
        <v>1.0023770000000001</v>
      </c>
      <c r="F941" s="63">
        <v>0.84452689999999997</v>
      </c>
      <c r="G941" s="63">
        <v>-0.1578502</v>
      </c>
      <c r="H941" s="63">
        <v>45.433</v>
      </c>
      <c r="I941" s="63">
        <v>-0.3027378</v>
      </c>
      <c r="J941" s="63">
        <v>-0.217137</v>
      </c>
      <c r="K941" s="63">
        <v>-0.1578502</v>
      </c>
      <c r="L941" s="63">
        <v>-9.8563399999999995E-2</v>
      </c>
      <c r="M941" s="63">
        <v>-1.2962599999999999E-2</v>
      </c>
      <c r="N941" s="63">
        <v>66823</v>
      </c>
      <c r="O941">
        <v>0.1130564</v>
      </c>
      <c r="P941" s="63">
        <v>2</v>
      </c>
      <c r="Q941" s="63">
        <v>1.2781749580960001E-2</v>
      </c>
      <c r="R941" s="63"/>
    </row>
    <row r="942" spans="1:18">
      <c r="A942" s="63" t="s">
        <v>61</v>
      </c>
      <c r="B942" s="63" t="s">
        <v>58</v>
      </c>
      <c r="C942" s="63" t="s">
        <v>64</v>
      </c>
      <c r="D942" s="63">
        <v>5</v>
      </c>
      <c r="E942" s="63">
        <v>1.044699</v>
      </c>
      <c r="F942" s="63">
        <v>0.88760629999999996</v>
      </c>
      <c r="G942" s="63">
        <v>-0.1570928</v>
      </c>
      <c r="H942" s="63">
        <v>45.073999999999998</v>
      </c>
      <c r="I942" s="63">
        <v>-0.30198039999999998</v>
      </c>
      <c r="J942" s="63">
        <v>-0.21637960000000001</v>
      </c>
      <c r="K942" s="63">
        <v>-0.1570928</v>
      </c>
      <c r="L942" s="63">
        <v>-9.7806000000000004E-2</v>
      </c>
      <c r="M942" s="63">
        <v>-1.2205199999999999E-2</v>
      </c>
      <c r="N942" s="63">
        <v>66823</v>
      </c>
      <c r="O942">
        <v>0.1130564</v>
      </c>
      <c r="P942" s="63">
        <v>2</v>
      </c>
      <c r="Q942" s="63">
        <v>1.2781749580960001E-2</v>
      </c>
      <c r="R942" s="63"/>
    </row>
    <row r="943" spans="1:18">
      <c r="A943" s="63" t="s">
        <v>61</v>
      </c>
      <c r="B943" s="63" t="s">
        <v>58</v>
      </c>
      <c r="C943" s="63" t="s">
        <v>64</v>
      </c>
      <c r="D943" s="63">
        <v>6</v>
      </c>
      <c r="E943" s="63">
        <v>1.2149939999999999</v>
      </c>
      <c r="F943" s="63">
        <v>0.97975619999999997</v>
      </c>
      <c r="G943" s="63">
        <v>-0.2352378</v>
      </c>
      <c r="H943" s="63">
        <v>44.72</v>
      </c>
      <c r="I943" s="63">
        <v>-0.3801254</v>
      </c>
      <c r="J943" s="63">
        <v>-0.29452460000000003</v>
      </c>
      <c r="K943" s="63">
        <v>-0.2352378</v>
      </c>
      <c r="L943" s="63">
        <v>-0.17595089999999999</v>
      </c>
      <c r="M943" s="63">
        <v>-9.0350200000000006E-2</v>
      </c>
      <c r="N943" s="63">
        <v>66823</v>
      </c>
      <c r="O943">
        <v>0.1130564</v>
      </c>
      <c r="P943" s="63">
        <v>2</v>
      </c>
      <c r="Q943" s="63">
        <v>1.2781749580960001E-2</v>
      </c>
      <c r="R943" s="63"/>
    </row>
    <row r="944" spans="1:18">
      <c r="A944" s="63" t="s">
        <v>61</v>
      </c>
      <c r="B944" s="63" t="s">
        <v>58</v>
      </c>
      <c r="C944" s="63" t="s">
        <v>64</v>
      </c>
      <c r="D944" s="63">
        <v>7</v>
      </c>
      <c r="E944" s="63">
        <v>1.573345</v>
      </c>
      <c r="F944" s="63">
        <v>1.3741680000000001</v>
      </c>
      <c r="G944" s="63">
        <v>-0.19917679999999999</v>
      </c>
      <c r="H944" s="63">
        <v>44.453000000000003</v>
      </c>
      <c r="I944" s="63">
        <v>-0.34406439999999999</v>
      </c>
      <c r="J944" s="63">
        <v>-0.25846360000000002</v>
      </c>
      <c r="K944" s="63">
        <v>-0.19917679999999999</v>
      </c>
      <c r="L944" s="63">
        <v>-0.13988999999999999</v>
      </c>
      <c r="M944" s="63">
        <v>-5.4289200000000003E-2</v>
      </c>
      <c r="N944" s="63">
        <v>66823</v>
      </c>
      <c r="O944">
        <v>0.1130564</v>
      </c>
      <c r="P944" s="63">
        <v>2</v>
      </c>
      <c r="Q944" s="63">
        <v>1.2781749580960001E-2</v>
      </c>
      <c r="R944" s="63"/>
    </row>
    <row r="945" spans="1:18">
      <c r="A945" s="63" t="s">
        <v>61</v>
      </c>
      <c r="B945" s="63" t="s">
        <v>58</v>
      </c>
      <c r="C945" s="63" t="s">
        <v>64</v>
      </c>
      <c r="D945" s="63">
        <v>8</v>
      </c>
      <c r="E945" s="63">
        <v>1.7816669999999999</v>
      </c>
      <c r="F945" s="63">
        <v>1.6977150000000001</v>
      </c>
      <c r="G945" s="63">
        <v>-8.3951799999999993E-2</v>
      </c>
      <c r="H945" s="63">
        <v>44.845999999999997</v>
      </c>
      <c r="I945" s="63">
        <v>-0.2288394</v>
      </c>
      <c r="J945" s="63">
        <v>-0.1432387</v>
      </c>
      <c r="K945" s="63">
        <v>-8.3951799999999993E-2</v>
      </c>
      <c r="L945" s="63">
        <v>-2.4664999999999999E-2</v>
      </c>
      <c r="M945" s="63">
        <v>6.0935799999999998E-2</v>
      </c>
      <c r="N945" s="63">
        <v>66823</v>
      </c>
      <c r="O945">
        <v>0.1130564</v>
      </c>
      <c r="P945" s="63">
        <v>2</v>
      </c>
      <c r="Q945" s="63">
        <v>1.2781749580960001E-2</v>
      </c>
      <c r="R945" s="63"/>
    </row>
    <row r="946" spans="1:18">
      <c r="A946" s="63" t="s">
        <v>61</v>
      </c>
      <c r="B946" s="63" t="s">
        <v>58</v>
      </c>
      <c r="C946" s="63" t="s">
        <v>64</v>
      </c>
      <c r="D946" s="63">
        <v>9</v>
      </c>
      <c r="E946" s="63">
        <v>1.6234500000000001</v>
      </c>
      <c r="F946" s="63">
        <v>1.6967829999999999</v>
      </c>
      <c r="G946" s="63">
        <v>7.3333599999999999E-2</v>
      </c>
      <c r="H946" s="63">
        <v>47.197000000000003</v>
      </c>
      <c r="I946" s="63">
        <v>-7.1554000000000006E-2</v>
      </c>
      <c r="J946" s="63">
        <v>1.40468E-2</v>
      </c>
      <c r="K946" s="63">
        <v>7.3333599999999999E-2</v>
      </c>
      <c r="L946" s="63">
        <v>0.1326205</v>
      </c>
      <c r="M946" s="63">
        <v>0.2182212</v>
      </c>
      <c r="N946" s="63">
        <v>66823</v>
      </c>
      <c r="O946">
        <v>0.1130564</v>
      </c>
      <c r="P946" s="63">
        <v>2</v>
      </c>
      <c r="Q946" s="63">
        <v>1.2781749580960001E-2</v>
      </c>
      <c r="R946" s="63"/>
    </row>
    <row r="947" spans="1:18">
      <c r="A947" s="63" t="s">
        <v>61</v>
      </c>
      <c r="B947" s="63" t="s">
        <v>58</v>
      </c>
      <c r="C947" s="63" t="s">
        <v>64</v>
      </c>
      <c r="D947" s="63">
        <v>10</v>
      </c>
      <c r="E947" s="63">
        <v>1.5369250000000001</v>
      </c>
      <c r="F947" s="63">
        <v>1.6131690000000001</v>
      </c>
      <c r="G947" s="63">
        <v>7.6243900000000003E-2</v>
      </c>
      <c r="H947" s="63">
        <v>50.076999999999998</v>
      </c>
      <c r="I947" s="63">
        <v>-6.8643700000000002E-2</v>
      </c>
      <c r="J947" s="63">
        <v>1.6957E-2</v>
      </c>
      <c r="K947" s="63">
        <v>7.6243900000000003E-2</v>
      </c>
      <c r="L947" s="63">
        <v>0.1355307</v>
      </c>
      <c r="M947" s="63">
        <v>0.22113150000000001</v>
      </c>
      <c r="N947" s="63">
        <v>66823</v>
      </c>
      <c r="O947">
        <v>0.1130564</v>
      </c>
      <c r="P947" s="63">
        <v>2</v>
      </c>
      <c r="Q947" s="63">
        <v>1.2781749580960001E-2</v>
      </c>
      <c r="R947" s="63"/>
    </row>
    <row r="948" spans="1:18">
      <c r="A948" s="63" t="s">
        <v>61</v>
      </c>
      <c r="B948" s="63" t="s">
        <v>58</v>
      </c>
      <c r="C948" s="63" t="s">
        <v>64</v>
      </c>
      <c r="D948" s="63">
        <v>11</v>
      </c>
      <c r="E948" s="63">
        <v>1.4096979999999999</v>
      </c>
      <c r="F948" s="63">
        <v>1.564308</v>
      </c>
      <c r="G948" s="63">
        <v>0.15461030000000001</v>
      </c>
      <c r="H948" s="63">
        <v>52.591000000000001</v>
      </c>
      <c r="I948" s="63">
        <v>9.7227000000000008E-3</v>
      </c>
      <c r="J948" s="63">
        <v>9.5323400000000003E-2</v>
      </c>
      <c r="K948" s="63">
        <v>0.15461030000000001</v>
      </c>
      <c r="L948" s="63">
        <v>0.21389710000000001</v>
      </c>
      <c r="M948" s="63">
        <v>0.29949789999999998</v>
      </c>
      <c r="N948" s="63">
        <v>66823</v>
      </c>
      <c r="O948">
        <v>0.1130564</v>
      </c>
      <c r="P948" s="63">
        <v>2</v>
      </c>
      <c r="Q948" s="63">
        <v>1.2781749580960001E-2</v>
      </c>
      <c r="R948" s="63"/>
    </row>
    <row r="949" spans="1:18">
      <c r="A949" s="63" t="s">
        <v>61</v>
      </c>
      <c r="B949" s="63" t="s">
        <v>58</v>
      </c>
      <c r="C949" s="63" t="s">
        <v>64</v>
      </c>
      <c r="D949" s="63">
        <v>12</v>
      </c>
      <c r="E949" s="63">
        <v>1.328308</v>
      </c>
      <c r="F949" s="63">
        <v>1.4640690000000001</v>
      </c>
      <c r="G949" s="63">
        <v>0.13576160000000001</v>
      </c>
      <c r="H949" s="63">
        <v>54.692</v>
      </c>
      <c r="I949" s="63">
        <v>-9.1260000000000004E-3</v>
      </c>
      <c r="J949" s="63">
        <v>7.6474799999999996E-2</v>
      </c>
      <c r="K949" s="63">
        <v>0.13576160000000001</v>
      </c>
      <c r="L949" s="63">
        <v>0.19504850000000001</v>
      </c>
      <c r="M949" s="63">
        <v>0.28064919999999999</v>
      </c>
      <c r="N949" s="63">
        <v>66823</v>
      </c>
      <c r="O949">
        <v>0.1130564</v>
      </c>
      <c r="P949" s="63">
        <v>2</v>
      </c>
      <c r="Q949" s="63">
        <v>1.2781749580960001E-2</v>
      </c>
      <c r="R949" s="63"/>
    </row>
    <row r="950" spans="1:18">
      <c r="A950" s="63" t="s">
        <v>61</v>
      </c>
      <c r="B950" s="63" t="s">
        <v>58</v>
      </c>
      <c r="C950" s="63" t="s">
        <v>64</v>
      </c>
      <c r="D950" s="63">
        <v>13</v>
      </c>
      <c r="E950" s="63">
        <v>1.174434</v>
      </c>
      <c r="F950" s="63">
        <v>1.4255960000000001</v>
      </c>
      <c r="G950" s="63">
        <v>0.25116240000000001</v>
      </c>
      <c r="H950" s="63">
        <v>56.308999999999997</v>
      </c>
      <c r="I950" s="63">
        <v>0.1062748</v>
      </c>
      <c r="J950" s="63">
        <v>0.19187560000000001</v>
      </c>
      <c r="K950" s="63">
        <v>0.25116240000000001</v>
      </c>
      <c r="L950" s="63">
        <v>0.31044919999999998</v>
      </c>
      <c r="M950" s="63">
        <v>0.39605000000000001</v>
      </c>
      <c r="N950" s="63">
        <v>66823</v>
      </c>
      <c r="O950">
        <v>0.1130564</v>
      </c>
      <c r="P950" s="63">
        <v>2</v>
      </c>
      <c r="Q950" s="63">
        <v>1.2781749580960001E-2</v>
      </c>
      <c r="R950" s="63"/>
    </row>
    <row r="951" spans="1:18">
      <c r="A951" s="63" t="s">
        <v>61</v>
      </c>
      <c r="B951" s="63" t="s">
        <v>58</v>
      </c>
      <c r="C951" s="63" t="s">
        <v>64</v>
      </c>
      <c r="D951" s="63">
        <v>14</v>
      </c>
      <c r="E951" s="63">
        <v>1.0720190000000001</v>
      </c>
      <c r="F951" s="63">
        <v>1.361715</v>
      </c>
      <c r="G951" s="63">
        <v>0.28969549999999999</v>
      </c>
      <c r="H951" s="63">
        <v>57.438000000000002</v>
      </c>
      <c r="I951" s="63">
        <v>0.14480789999999999</v>
      </c>
      <c r="J951" s="63">
        <v>0.23040869999999999</v>
      </c>
      <c r="K951" s="63">
        <v>0.28969549999999999</v>
      </c>
      <c r="L951" s="63">
        <v>0.34898230000000002</v>
      </c>
      <c r="M951" s="63">
        <v>0.4345831</v>
      </c>
      <c r="N951" s="63">
        <v>66823</v>
      </c>
      <c r="O951">
        <v>0.1130564</v>
      </c>
      <c r="P951" s="63">
        <v>2</v>
      </c>
      <c r="Q951" s="63">
        <v>1.2781749580960001E-2</v>
      </c>
      <c r="R951" s="63"/>
    </row>
    <row r="952" spans="1:18">
      <c r="A952" s="63" t="s">
        <v>61</v>
      </c>
      <c r="B952" s="63" t="s">
        <v>58</v>
      </c>
      <c r="C952" s="63" t="s">
        <v>64</v>
      </c>
      <c r="D952" s="63">
        <v>15</v>
      </c>
      <c r="E952" s="63">
        <v>1.031714</v>
      </c>
      <c r="F952" s="63">
        <v>1.286824</v>
      </c>
      <c r="G952" s="63">
        <v>0.25511</v>
      </c>
      <c r="H952" s="63">
        <v>57.973999999999997</v>
      </c>
      <c r="I952" s="63">
        <v>0.1102224</v>
      </c>
      <c r="J952" s="63">
        <v>0.1958232</v>
      </c>
      <c r="K952" s="63">
        <v>0.25511</v>
      </c>
      <c r="L952" s="63">
        <v>0.31439689999999998</v>
      </c>
      <c r="M952" s="63">
        <v>0.39999760000000001</v>
      </c>
      <c r="N952" s="63">
        <v>66823</v>
      </c>
      <c r="O952">
        <v>0.1130564</v>
      </c>
      <c r="P952" s="63">
        <v>2</v>
      </c>
      <c r="Q952" s="63">
        <v>1.2781749580960001E-2</v>
      </c>
      <c r="R952" s="63"/>
    </row>
    <row r="953" spans="1:18">
      <c r="A953" s="63" t="s">
        <v>61</v>
      </c>
      <c r="B953" s="63" t="s">
        <v>58</v>
      </c>
      <c r="C953" s="63" t="s">
        <v>64</v>
      </c>
      <c r="D953" s="63">
        <v>16</v>
      </c>
      <c r="E953" s="63">
        <v>1.0544340000000001</v>
      </c>
      <c r="F953" s="63">
        <v>1.2719480000000001</v>
      </c>
      <c r="G953" s="63">
        <v>0.21751329999999999</v>
      </c>
      <c r="H953" s="63">
        <v>57.651000000000003</v>
      </c>
      <c r="I953" s="63">
        <v>7.2625700000000001E-2</v>
      </c>
      <c r="J953" s="63">
        <v>0.15822649999999999</v>
      </c>
      <c r="K953" s="63">
        <v>0.21751329999999999</v>
      </c>
      <c r="L953" s="63">
        <v>0.2768002</v>
      </c>
      <c r="M953" s="63">
        <v>0.36240090000000003</v>
      </c>
      <c r="N953" s="63">
        <v>66823</v>
      </c>
      <c r="O953">
        <v>0.1130564</v>
      </c>
      <c r="P953" s="63">
        <v>2</v>
      </c>
      <c r="Q953" s="63">
        <v>1.2781749580960001E-2</v>
      </c>
      <c r="R953" s="63"/>
    </row>
    <row r="954" spans="1:18">
      <c r="A954" s="63" t="s">
        <v>61</v>
      </c>
      <c r="B954" s="63" t="s">
        <v>58</v>
      </c>
      <c r="C954" s="63" t="s">
        <v>64</v>
      </c>
      <c r="D954" s="63">
        <v>17</v>
      </c>
      <c r="E954" s="63">
        <v>1.1394930000000001</v>
      </c>
      <c r="F954" s="63">
        <v>1.32531</v>
      </c>
      <c r="G954" s="63">
        <v>0.18581739999999999</v>
      </c>
      <c r="H954" s="63">
        <v>56.570999999999998</v>
      </c>
      <c r="I954" s="63">
        <v>4.0929800000000002E-2</v>
      </c>
      <c r="J954" s="63">
        <v>0.12653049999999999</v>
      </c>
      <c r="K954" s="63">
        <v>0.18581739999999999</v>
      </c>
      <c r="L954" s="63">
        <v>0.24510419999999999</v>
      </c>
      <c r="M954" s="63">
        <v>0.33070500000000003</v>
      </c>
      <c r="N954" s="63">
        <v>66823</v>
      </c>
      <c r="O954">
        <v>0.1130564</v>
      </c>
      <c r="P954" s="63">
        <v>2</v>
      </c>
      <c r="Q954" s="63">
        <v>1.2781749580960001E-2</v>
      </c>
      <c r="R954" s="63"/>
    </row>
    <row r="955" spans="1:18">
      <c r="A955" s="63" t="s">
        <v>61</v>
      </c>
      <c r="B955" s="63" t="s">
        <v>58</v>
      </c>
      <c r="C955" s="63" t="s">
        <v>64</v>
      </c>
      <c r="D955" s="63">
        <v>18</v>
      </c>
      <c r="E955" s="63">
        <v>1.458431</v>
      </c>
      <c r="F955" s="63">
        <v>1.5374840000000001</v>
      </c>
      <c r="G955" s="63">
        <v>7.9052600000000001E-2</v>
      </c>
      <c r="H955" s="63">
        <v>54.488</v>
      </c>
      <c r="I955" s="63">
        <v>-6.5835000000000005E-2</v>
      </c>
      <c r="J955" s="63">
        <v>1.9765700000000001E-2</v>
      </c>
      <c r="K955" s="63">
        <v>7.9052600000000001E-2</v>
      </c>
      <c r="L955" s="63">
        <v>0.1383394</v>
      </c>
      <c r="M955" s="63">
        <v>0.22394020000000001</v>
      </c>
      <c r="N955" s="63">
        <v>66823</v>
      </c>
      <c r="O955">
        <v>0.1130564</v>
      </c>
      <c r="P955" s="63">
        <v>2</v>
      </c>
      <c r="Q955" s="63">
        <v>1.2781749580960001E-2</v>
      </c>
      <c r="R955" s="63"/>
    </row>
    <row r="956" spans="1:18">
      <c r="A956" s="63" t="s">
        <v>61</v>
      </c>
      <c r="B956" s="63" t="s">
        <v>58</v>
      </c>
      <c r="C956" s="63" t="s">
        <v>64</v>
      </c>
      <c r="D956" s="63">
        <v>19</v>
      </c>
      <c r="E956" s="63">
        <v>1.7306539999999999</v>
      </c>
      <c r="F956" s="63">
        <v>1.665886</v>
      </c>
      <c r="G956" s="63">
        <v>-6.4768199999999998E-2</v>
      </c>
      <c r="H956" s="63">
        <v>52.3</v>
      </c>
      <c r="I956" s="63">
        <v>-0.2096558</v>
      </c>
      <c r="J956" s="63">
        <v>-0.124055</v>
      </c>
      <c r="K956" s="63">
        <v>-6.4768199999999998E-2</v>
      </c>
      <c r="L956" s="63">
        <v>-5.4814E-3</v>
      </c>
      <c r="M956" s="63">
        <v>8.0119399999999993E-2</v>
      </c>
      <c r="N956" s="63">
        <v>66823</v>
      </c>
      <c r="O956">
        <v>0.1130564</v>
      </c>
      <c r="P956" s="63">
        <v>2</v>
      </c>
      <c r="Q956" s="63">
        <v>1.2781749580960001E-2</v>
      </c>
      <c r="R956" s="63"/>
    </row>
    <row r="957" spans="1:18">
      <c r="A957" s="63" t="s">
        <v>61</v>
      </c>
      <c r="B957" s="63" t="s">
        <v>58</v>
      </c>
      <c r="C957" s="63" t="s">
        <v>64</v>
      </c>
      <c r="D957" s="63">
        <v>20</v>
      </c>
      <c r="E957" s="63">
        <v>1.795715</v>
      </c>
      <c r="F957" s="63">
        <v>1.680547</v>
      </c>
      <c r="G957" s="63">
        <v>-0.1151683</v>
      </c>
      <c r="H957" s="63">
        <v>50.75</v>
      </c>
      <c r="I957" s="63">
        <v>-0.26005590000000001</v>
      </c>
      <c r="J957" s="63">
        <v>-0.1744552</v>
      </c>
      <c r="K957" s="63">
        <v>-0.1151683</v>
      </c>
      <c r="L957" s="63">
        <v>-5.5881500000000001E-2</v>
      </c>
      <c r="M957" s="63">
        <v>2.9719300000000001E-2</v>
      </c>
      <c r="N957" s="63">
        <v>66823</v>
      </c>
      <c r="O957">
        <v>0.1130564</v>
      </c>
      <c r="P957" s="63">
        <v>2</v>
      </c>
      <c r="Q957" s="63">
        <v>1.2781749580960001E-2</v>
      </c>
      <c r="R957" s="63"/>
    </row>
    <row r="958" spans="1:18">
      <c r="A958" s="63" t="s">
        <v>61</v>
      </c>
      <c r="B958" s="63" t="s">
        <v>58</v>
      </c>
      <c r="C958" s="63" t="s">
        <v>64</v>
      </c>
      <c r="D958" s="63">
        <v>21</v>
      </c>
      <c r="E958" s="63">
        <v>1.8067489999999999</v>
      </c>
      <c r="F958" s="63">
        <v>1.65889</v>
      </c>
      <c r="G958" s="63">
        <v>-0.14785870000000001</v>
      </c>
      <c r="H958" s="63">
        <v>49.564999999999998</v>
      </c>
      <c r="I958" s="63">
        <v>-0.29274630000000001</v>
      </c>
      <c r="J958" s="63">
        <v>-0.20714560000000001</v>
      </c>
      <c r="K958" s="63">
        <v>-0.14785870000000001</v>
      </c>
      <c r="L958" s="63">
        <v>-8.8571899999999995E-2</v>
      </c>
      <c r="M958" s="63">
        <v>-2.9711E-3</v>
      </c>
      <c r="N958" s="63">
        <v>66823</v>
      </c>
      <c r="O958">
        <v>0.1130564</v>
      </c>
      <c r="P958" s="63">
        <v>2</v>
      </c>
      <c r="Q958" s="63">
        <v>1.2781749580960001E-2</v>
      </c>
      <c r="R958" s="63"/>
    </row>
    <row r="959" spans="1:18">
      <c r="A959" s="63" t="s">
        <v>61</v>
      </c>
      <c r="B959" s="63" t="s">
        <v>58</v>
      </c>
      <c r="C959" s="63" t="s">
        <v>64</v>
      </c>
      <c r="D959" s="63">
        <v>22</v>
      </c>
      <c r="E959" s="63">
        <v>1.6643749999999999</v>
      </c>
      <c r="F959" s="63">
        <v>1.5160880000000001</v>
      </c>
      <c r="G959" s="63">
        <v>-0.14828659999999999</v>
      </c>
      <c r="H959" s="63">
        <v>48.643000000000001</v>
      </c>
      <c r="I959" s="63">
        <v>-0.2931742</v>
      </c>
      <c r="J959" s="63">
        <v>-0.20757339999999999</v>
      </c>
      <c r="K959" s="63">
        <v>-0.14828659999999999</v>
      </c>
      <c r="L959" s="63">
        <v>-8.8999700000000001E-2</v>
      </c>
      <c r="M959" s="63">
        <v>-3.3990000000000001E-3</v>
      </c>
      <c r="N959" s="63">
        <v>66823</v>
      </c>
      <c r="O959">
        <v>0.1130564</v>
      </c>
      <c r="P959" s="63">
        <v>2</v>
      </c>
      <c r="Q959" s="63">
        <v>1.2781749580960001E-2</v>
      </c>
      <c r="R959" s="63"/>
    </row>
    <row r="960" spans="1:18">
      <c r="A960" s="63" t="s">
        <v>61</v>
      </c>
      <c r="B960" s="63" t="s">
        <v>58</v>
      </c>
      <c r="C960" s="63" t="s">
        <v>64</v>
      </c>
      <c r="D960" s="63">
        <v>23</v>
      </c>
      <c r="E960" s="63">
        <v>1.444072</v>
      </c>
      <c r="F960" s="63">
        <v>1.3038940000000001</v>
      </c>
      <c r="G960" s="63">
        <v>-0.14017840000000001</v>
      </c>
      <c r="H960" s="63">
        <v>47.878</v>
      </c>
      <c r="I960" s="63">
        <v>-0.28506599999999999</v>
      </c>
      <c r="J960" s="63">
        <v>-0.19946530000000001</v>
      </c>
      <c r="K960" s="63">
        <v>-0.14017840000000001</v>
      </c>
      <c r="L960" s="63">
        <v>-8.0891599999999994E-2</v>
      </c>
      <c r="M960" s="63">
        <v>4.7092000000000002E-3</v>
      </c>
      <c r="N960" s="63">
        <v>66823</v>
      </c>
      <c r="O960">
        <v>0.1130564</v>
      </c>
      <c r="P960" s="63">
        <v>2</v>
      </c>
      <c r="Q960" s="63">
        <v>1.2781749580960001E-2</v>
      </c>
      <c r="R960" s="63"/>
    </row>
    <row r="961" spans="1:18">
      <c r="A961" s="63" t="s">
        <v>61</v>
      </c>
      <c r="B961" s="63" t="s">
        <v>58</v>
      </c>
      <c r="C961" s="63" t="s">
        <v>64</v>
      </c>
      <c r="D961" s="63">
        <v>24</v>
      </c>
      <c r="E961" s="63">
        <v>1.203756</v>
      </c>
      <c r="F961" s="63">
        <v>1.0616650000000001</v>
      </c>
      <c r="G961" s="63">
        <v>-0.14209160000000001</v>
      </c>
      <c r="H961" s="63">
        <v>47.122999999999998</v>
      </c>
      <c r="I961" s="63">
        <v>-0.28697919999999999</v>
      </c>
      <c r="J961" s="63">
        <v>-0.20137849999999999</v>
      </c>
      <c r="K961" s="63">
        <v>-0.14209160000000001</v>
      </c>
      <c r="L961" s="63">
        <v>-8.2804799999999998E-2</v>
      </c>
      <c r="M961" s="63">
        <v>2.7959999999999999E-3</v>
      </c>
      <c r="N961" s="63">
        <v>66823</v>
      </c>
      <c r="O961">
        <v>0.1130564</v>
      </c>
      <c r="P961" s="63">
        <v>2</v>
      </c>
      <c r="Q961" s="63">
        <v>1.2781749580960001E-2</v>
      </c>
      <c r="R961" s="63"/>
    </row>
    <row r="962" spans="1:18">
      <c r="A962" s="63" t="s">
        <v>61</v>
      </c>
      <c r="B962" s="63" t="s">
        <v>58</v>
      </c>
      <c r="C962" s="63" t="s">
        <v>65</v>
      </c>
      <c r="D962" s="63">
        <v>1</v>
      </c>
      <c r="E962" s="63">
        <v>0.94196369999999996</v>
      </c>
      <c r="F962" s="63">
        <v>0.79705999999999999</v>
      </c>
      <c r="G962" s="63">
        <v>-0.1449037</v>
      </c>
      <c r="H962" s="63">
        <v>48.606400000000001</v>
      </c>
      <c r="I962" s="63">
        <v>-0.28979129999999997</v>
      </c>
      <c r="J962" s="63">
        <v>-0.2041906</v>
      </c>
      <c r="K962" s="63">
        <v>-0.1449037</v>
      </c>
      <c r="L962" s="63">
        <v>-8.5616899999999996E-2</v>
      </c>
      <c r="M962" s="63">
        <v>-1.6099999999999998E-5</v>
      </c>
      <c r="N962" s="63">
        <v>66823</v>
      </c>
      <c r="O962">
        <v>0.1130564</v>
      </c>
      <c r="P962" s="63">
        <v>3</v>
      </c>
      <c r="Q962" s="63">
        <v>1.2781749580960001E-2</v>
      </c>
      <c r="R962" s="63"/>
    </row>
    <row r="963" spans="1:18">
      <c r="A963" s="63" t="s">
        <v>61</v>
      </c>
      <c r="B963" s="63" t="s">
        <v>58</v>
      </c>
      <c r="C963" s="63" t="s">
        <v>65</v>
      </c>
      <c r="D963" s="63">
        <v>2</v>
      </c>
      <c r="E963" s="63">
        <v>0.87615390000000004</v>
      </c>
      <c r="F963" s="63">
        <v>0.71533820000000004</v>
      </c>
      <c r="G963" s="63">
        <v>-0.16081580000000001</v>
      </c>
      <c r="H963" s="63">
        <v>47.749099999999999</v>
      </c>
      <c r="I963" s="63">
        <v>-0.30570340000000001</v>
      </c>
      <c r="J963" s="63">
        <v>-0.22010260000000001</v>
      </c>
      <c r="K963" s="63">
        <v>-0.16081580000000001</v>
      </c>
      <c r="L963" s="63">
        <v>-0.10152890000000001</v>
      </c>
      <c r="M963" s="63">
        <v>-1.59282E-2</v>
      </c>
      <c r="N963" s="63">
        <v>66823</v>
      </c>
      <c r="O963">
        <v>0.1130564</v>
      </c>
      <c r="P963" s="63">
        <v>3</v>
      </c>
      <c r="Q963" s="63">
        <v>1.2781749580960001E-2</v>
      </c>
      <c r="R963" s="63"/>
    </row>
    <row r="964" spans="1:18">
      <c r="A964" s="63" t="s">
        <v>61</v>
      </c>
      <c r="B964" s="63" t="s">
        <v>58</v>
      </c>
      <c r="C964" s="63" t="s">
        <v>65</v>
      </c>
      <c r="D964" s="63">
        <v>3</v>
      </c>
      <c r="E964" s="63">
        <v>0.86266880000000001</v>
      </c>
      <c r="F964" s="63">
        <v>0.70627229999999996</v>
      </c>
      <c r="G964" s="63">
        <v>-0.15639639999999999</v>
      </c>
      <c r="H964" s="63">
        <v>47.061799999999998</v>
      </c>
      <c r="I964" s="63">
        <v>-0.301284</v>
      </c>
      <c r="J964" s="63">
        <v>-0.21568329999999999</v>
      </c>
      <c r="K964" s="63">
        <v>-0.15639639999999999</v>
      </c>
      <c r="L964" s="63">
        <v>-9.7109600000000004E-2</v>
      </c>
      <c r="M964" s="63">
        <v>-1.1508900000000001E-2</v>
      </c>
      <c r="N964" s="63">
        <v>66823</v>
      </c>
      <c r="O964">
        <v>0.1130564</v>
      </c>
      <c r="P964" s="63">
        <v>3</v>
      </c>
      <c r="Q964" s="63">
        <v>1.2781749580960001E-2</v>
      </c>
      <c r="R964" s="63"/>
    </row>
    <row r="965" spans="1:18">
      <c r="A965" s="63" t="s">
        <v>61</v>
      </c>
      <c r="B965" s="63" t="s">
        <v>58</v>
      </c>
      <c r="C965" s="63" t="s">
        <v>65</v>
      </c>
      <c r="D965" s="63">
        <v>4</v>
      </c>
      <c r="E965" s="63">
        <v>0.9055029</v>
      </c>
      <c r="F965" s="63">
        <v>0.7476526</v>
      </c>
      <c r="G965" s="63">
        <v>-0.1578503</v>
      </c>
      <c r="H965" s="63">
        <v>46.526400000000002</v>
      </c>
      <c r="I965" s="63">
        <v>-0.3027379</v>
      </c>
      <c r="J965" s="63">
        <v>-0.2171371</v>
      </c>
      <c r="K965" s="63">
        <v>-0.1578503</v>
      </c>
      <c r="L965" s="63">
        <v>-9.8563399999999995E-2</v>
      </c>
      <c r="M965" s="63">
        <v>-1.2962700000000001E-2</v>
      </c>
      <c r="N965" s="63">
        <v>66823</v>
      </c>
      <c r="O965">
        <v>0.1130564</v>
      </c>
      <c r="P965" s="63">
        <v>3</v>
      </c>
      <c r="Q965" s="63">
        <v>1.2781749580960001E-2</v>
      </c>
      <c r="R965" s="63"/>
    </row>
    <row r="966" spans="1:18">
      <c r="A966" s="63" t="s">
        <v>61</v>
      </c>
      <c r="B966" s="63" t="s">
        <v>58</v>
      </c>
      <c r="C966" s="63" t="s">
        <v>65</v>
      </c>
      <c r="D966" s="63">
        <v>5</v>
      </c>
      <c r="E966" s="63">
        <v>0.94375750000000003</v>
      </c>
      <c r="F966" s="63">
        <v>0.78666469999999999</v>
      </c>
      <c r="G966" s="63">
        <v>-0.1570928</v>
      </c>
      <c r="H966" s="63">
        <v>46.050899999999999</v>
      </c>
      <c r="I966" s="63">
        <v>-0.30198029999999998</v>
      </c>
      <c r="J966" s="63">
        <v>-0.21637960000000001</v>
      </c>
      <c r="K966" s="63">
        <v>-0.1570928</v>
      </c>
      <c r="L966" s="63">
        <v>-9.7805900000000001E-2</v>
      </c>
      <c r="M966" s="63">
        <v>-1.2205199999999999E-2</v>
      </c>
      <c r="N966" s="63">
        <v>66823</v>
      </c>
      <c r="O966">
        <v>0.1130564</v>
      </c>
      <c r="P966" s="63">
        <v>3</v>
      </c>
      <c r="Q966" s="63">
        <v>1.2781749580960001E-2</v>
      </c>
      <c r="R966" s="63"/>
    </row>
    <row r="967" spans="1:18">
      <c r="A967" s="63" t="s">
        <v>61</v>
      </c>
      <c r="B967" s="63" t="s">
        <v>58</v>
      </c>
      <c r="C967" s="63" t="s">
        <v>65</v>
      </c>
      <c r="D967" s="63">
        <v>6</v>
      </c>
      <c r="E967" s="63">
        <v>1.1077129999999999</v>
      </c>
      <c r="F967" s="63">
        <v>0.87247509999999995</v>
      </c>
      <c r="G967" s="63">
        <v>-0.2352378</v>
      </c>
      <c r="H967" s="63">
        <v>45.651800000000001</v>
      </c>
      <c r="I967" s="63">
        <v>-0.3801254</v>
      </c>
      <c r="J967" s="63">
        <v>-0.29452460000000003</v>
      </c>
      <c r="K967" s="63">
        <v>-0.2352378</v>
      </c>
      <c r="L967" s="63">
        <v>-0.17595089999999999</v>
      </c>
      <c r="M967" s="63">
        <v>-9.0350200000000006E-2</v>
      </c>
      <c r="N967" s="63">
        <v>66823</v>
      </c>
      <c r="O967">
        <v>0.1130564</v>
      </c>
      <c r="P967" s="63">
        <v>3</v>
      </c>
      <c r="Q967" s="63">
        <v>1.2781749580960001E-2</v>
      </c>
      <c r="R967" s="63"/>
    </row>
    <row r="968" spans="1:18">
      <c r="A968" s="63" t="s">
        <v>61</v>
      </c>
      <c r="B968" s="63" t="s">
        <v>58</v>
      </c>
      <c r="C968" s="63" t="s">
        <v>65</v>
      </c>
      <c r="D968" s="63">
        <v>7</v>
      </c>
      <c r="E968" s="63">
        <v>1.440877</v>
      </c>
      <c r="F968" s="63">
        <v>1.2417</v>
      </c>
      <c r="G968" s="63">
        <v>-0.19917670000000001</v>
      </c>
      <c r="H968" s="63">
        <v>45.858199999999997</v>
      </c>
      <c r="I968" s="63">
        <v>-0.34406429999999999</v>
      </c>
      <c r="J968" s="63">
        <v>-0.25846350000000001</v>
      </c>
      <c r="K968" s="63">
        <v>-0.19917670000000001</v>
      </c>
      <c r="L968" s="63">
        <v>-0.13988980000000001</v>
      </c>
      <c r="M968" s="63">
        <v>-5.42891E-2</v>
      </c>
      <c r="N968" s="63">
        <v>66823</v>
      </c>
      <c r="O968">
        <v>0.1130564</v>
      </c>
      <c r="P968" s="63">
        <v>3</v>
      </c>
      <c r="Q968" s="63">
        <v>1.2781749580960001E-2</v>
      </c>
      <c r="R968" s="63"/>
    </row>
    <row r="969" spans="1:18">
      <c r="A969" s="63" t="s">
        <v>61</v>
      </c>
      <c r="B969" s="63" t="s">
        <v>58</v>
      </c>
      <c r="C969" s="63" t="s">
        <v>65</v>
      </c>
      <c r="D969" s="63">
        <v>8</v>
      </c>
      <c r="E969" s="63">
        <v>1.6293759999999999</v>
      </c>
      <c r="F969" s="63">
        <v>1.5454239999999999</v>
      </c>
      <c r="G969" s="63">
        <v>-8.3951799999999993E-2</v>
      </c>
      <c r="H969" s="63">
        <v>48.47</v>
      </c>
      <c r="I969" s="63">
        <v>-0.2288394</v>
      </c>
      <c r="J969" s="63">
        <v>-0.1432387</v>
      </c>
      <c r="K969" s="63">
        <v>-8.3951799999999993E-2</v>
      </c>
      <c r="L969" s="63">
        <v>-2.4664999999999999E-2</v>
      </c>
      <c r="M969" s="63">
        <v>6.0935799999999998E-2</v>
      </c>
      <c r="N969" s="63">
        <v>66823</v>
      </c>
      <c r="O969">
        <v>0.1130564</v>
      </c>
      <c r="P969" s="63">
        <v>3</v>
      </c>
      <c r="Q969" s="63">
        <v>1.2781749580960001E-2</v>
      </c>
      <c r="R969" s="63"/>
    </row>
    <row r="970" spans="1:18">
      <c r="A970" s="63" t="s">
        <v>61</v>
      </c>
      <c r="B970" s="63" t="s">
        <v>58</v>
      </c>
      <c r="C970" s="63" t="s">
        <v>65</v>
      </c>
      <c r="D970" s="63">
        <v>9</v>
      </c>
      <c r="E970" s="63">
        <v>1.469597</v>
      </c>
      <c r="F970" s="63">
        <v>1.5429310000000001</v>
      </c>
      <c r="G970" s="63">
        <v>7.3333599999999999E-2</v>
      </c>
      <c r="H970" s="63">
        <v>52.3309</v>
      </c>
      <c r="I970" s="63">
        <v>-7.1554000000000006E-2</v>
      </c>
      <c r="J970" s="63">
        <v>1.40468E-2</v>
      </c>
      <c r="K970" s="63">
        <v>7.3333599999999999E-2</v>
      </c>
      <c r="L970" s="63">
        <v>0.1326205</v>
      </c>
      <c r="M970" s="63">
        <v>0.2182212</v>
      </c>
      <c r="N970" s="63">
        <v>66823</v>
      </c>
      <c r="O970">
        <v>0.1130564</v>
      </c>
      <c r="P970" s="63">
        <v>3</v>
      </c>
      <c r="Q970" s="63">
        <v>1.2781749580960001E-2</v>
      </c>
      <c r="R970" s="63"/>
    </row>
    <row r="971" spans="1:18">
      <c r="A971" s="63" t="s">
        <v>61</v>
      </c>
      <c r="B971" s="63" t="s">
        <v>58</v>
      </c>
      <c r="C971" s="63" t="s">
        <v>65</v>
      </c>
      <c r="D971" s="63">
        <v>10</v>
      </c>
      <c r="E971" s="63">
        <v>1.3862760000000001</v>
      </c>
      <c r="F971" s="63">
        <v>1.4625189999999999</v>
      </c>
      <c r="G971" s="63">
        <v>7.62438E-2</v>
      </c>
      <c r="H971" s="63">
        <v>55.633600000000001</v>
      </c>
      <c r="I971" s="63">
        <v>-6.8643800000000005E-2</v>
      </c>
      <c r="J971" s="63">
        <v>1.69569E-2</v>
      </c>
      <c r="K971" s="63">
        <v>7.62438E-2</v>
      </c>
      <c r="L971" s="63">
        <v>0.1355306</v>
      </c>
      <c r="M971" s="63">
        <v>0.22113140000000001</v>
      </c>
      <c r="N971" s="63">
        <v>66823</v>
      </c>
      <c r="O971">
        <v>0.1130564</v>
      </c>
      <c r="P971" s="63">
        <v>3</v>
      </c>
      <c r="Q971" s="63">
        <v>1.2781749580960001E-2</v>
      </c>
      <c r="R971" s="63"/>
    </row>
    <row r="972" spans="1:18">
      <c r="A972" s="63" t="s">
        <v>61</v>
      </c>
      <c r="B972" s="63" t="s">
        <v>58</v>
      </c>
      <c r="C972" s="63" t="s">
        <v>65</v>
      </c>
      <c r="D972" s="63">
        <v>11</v>
      </c>
      <c r="E972" s="63">
        <v>1.2622770000000001</v>
      </c>
      <c r="F972" s="63">
        <v>1.416887</v>
      </c>
      <c r="G972" s="63">
        <v>0.15461030000000001</v>
      </c>
      <c r="H972" s="63">
        <v>58.257300000000001</v>
      </c>
      <c r="I972" s="63">
        <v>9.7227000000000008E-3</v>
      </c>
      <c r="J972" s="63">
        <v>9.5323400000000003E-2</v>
      </c>
      <c r="K972" s="63">
        <v>0.15461030000000001</v>
      </c>
      <c r="L972" s="63">
        <v>0.21389710000000001</v>
      </c>
      <c r="M972" s="63">
        <v>0.29949789999999998</v>
      </c>
      <c r="N972" s="63">
        <v>66823</v>
      </c>
      <c r="O972">
        <v>0.1130564</v>
      </c>
      <c r="P972" s="63">
        <v>3</v>
      </c>
      <c r="Q972" s="63">
        <v>1.2781749580960001E-2</v>
      </c>
      <c r="R972" s="63"/>
    </row>
    <row r="973" spans="1:18">
      <c r="A973" s="63" t="s">
        <v>61</v>
      </c>
      <c r="B973" s="63" t="s">
        <v>58</v>
      </c>
      <c r="C973" s="63" t="s">
        <v>65</v>
      </c>
      <c r="D973" s="63">
        <v>12</v>
      </c>
      <c r="E973" s="63">
        <v>1.1875690000000001</v>
      </c>
      <c r="F973" s="63">
        <v>1.323331</v>
      </c>
      <c r="G973" s="63">
        <v>0.13576160000000001</v>
      </c>
      <c r="H973" s="63">
        <v>60.29</v>
      </c>
      <c r="I973" s="63">
        <v>-9.1260000000000004E-3</v>
      </c>
      <c r="J973" s="63">
        <v>7.6474799999999996E-2</v>
      </c>
      <c r="K973" s="63">
        <v>0.13576160000000001</v>
      </c>
      <c r="L973" s="63">
        <v>0.19504850000000001</v>
      </c>
      <c r="M973" s="63">
        <v>0.28064919999999999</v>
      </c>
      <c r="N973" s="63">
        <v>66823</v>
      </c>
      <c r="O973">
        <v>0.1130564</v>
      </c>
      <c r="P973" s="63">
        <v>3</v>
      </c>
      <c r="Q973" s="63">
        <v>1.2781749580960001E-2</v>
      </c>
      <c r="R973" s="63"/>
    </row>
    <row r="974" spans="1:18">
      <c r="A974" s="63" t="s">
        <v>61</v>
      </c>
      <c r="B974" s="63" t="s">
        <v>58</v>
      </c>
      <c r="C974" s="63" t="s">
        <v>65</v>
      </c>
      <c r="D974" s="63">
        <v>13</v>
      </c>
      <c r="E974" s="63">
        <v>1.04064</v>
      </c>
      <c r="F974" s="63">
        <v>1.291803</v>
      </c>
      <c r="G974" s="63">
        <v>0.25116240000000001</v>
      </c>
      <c r="H974" s="63">
        <v>61.748199999999997</v>
      </c>
      <c r="I974" s="63">
        <v>0.1062748</v>
      </c>
      <c r="J974" s="63">
        <v>0.19187560000000001</v>
      </c>
      <c r="K974" s="63">
        <v>0.25116240000000001</v>
      </c>
      <c r="L974" s="63">
        <v>0.31044919999999998</v>
      </c>
      <c r="M974" s="63">
        <v>0.39605000000000001</v>
      </c>
      <c r="N974" s="63">
        <v>66823</v>
      </c>
      <c r="O974">
        <v>0.1130564</v>
      </c>
      <c r="P974" s="63">
        <v>3</v>
      </c>
      <c r="Q974" s="63">
        <v>1.2781749580960001E-2</v>
      </c>
      <c r="R974" s="63"/>
    </row>
    <row r="975" spans="1:18">
      <c r="A975" s="63" t="s">
        <v>61</v>
      </c>
      <c r="B975" s="63" t="s">
        <v>58</v>
      </c>
      <c r="C975" s="63" t="s">
        <v>65</v>
      </c>
      <c r="D975" s="63">
        <v>14</v>
      </c>
      <c r="E975" s="63">
        <v>0.95323080000000004</v>
      </c>
      <c r="F975" s="63">
        <v>1.242926</v>
      </c>
      <c r="G975" s="63">
        <v>0.2896956</v>
      </c>
      <c r="H975" s="63">
        <v>62.640900000000002</v>
      </c>
      <c r="I975" s="63">
        <v>0.14480799999999999</v>
      </c>
      <c r="J975" s="63">
        <v>0.23040869999999999</v>
      </c>
      <c r="K975" s="63">
        <v>0.2896956</v>
      </c>
      <c r="L975" s="63">
        <v>0.34898240000000003</v>
      </c>
      <c r="M975" s="63">
        <v>0.4345832</v>
      </c>
      <c r="N975" s="63">
        <v>66823</v>
      </c>
      <c r="O975">
        <v>0.1130564</v>
      </c>
      <c r="P975" s="63">
        <v>3</v>
      </c>
      <c r="Q975" s="63">
        <v>1.2781749580960001E-2</v>
      </c>
      <c r="R975" s="63"/>
    </row>
    <row r="976" spans="1:18">
      <c r="A976" s="63" t="s">
        <v>61</v>
      </c>
      <c r="B976" s="63" t="s">
        <v>58</v>
      </c>
      <c r="C976" s="63" t="s">
        <v>65</v>
      </c>
      <c r="D976" s="63">
        <v>15</v>
      </c>
      <c r="E976" s="63">
        <v>0.92288769999999998</v>
      </c>
      <c r="F976" s="63">
        <v>1.1779980000000001</v>
      </c>
      <c r="G976" s="63">
        <v>0.25511</v>
      </c>
      <c r="H976" s="63">
        <v>62.983600000000003</v>
      </c>
      <c r="I976" s="63">
        <v>0.1102224</v>
      </c>
      <c r="J976" s="63">
        <v>0.1958232</v>
      </c>
      <c r="K976" s="63">
        <v>0.25511</v>
      </c>
      <c r="L976" s="63">
        <v>0.31439689999999998</v>
      </c>
      <c r="M976" s="63">
        <v>0.39999760000000001</v>
      </c>
      <c r="N976" s="63">
        <v>66823</v>
      </c>
      <c r="O976">
        <v>0.1130564</v>
      </c>
      <c r="P976" s="63">
        <v>3</v>
      </c>
      <c r="Q976" s="63">
        <v>1.2781749580960001E-2</v>
      </c>
      <c r="R976" s="63"/>
    </row>
    <row r="977" spans="1:18">
      <c r="A977" s="63" t="s">
        <v>61</v>
      </c>
      <c r="B977" s="63" t="s">
        <v>58</v>
      </c>
      <c r="C977" s="63" t="s">
        <v>65</v>
      </c>
      <c r="D977" s="63">
        <v>16</v>
      </c>
      <c r="E977" s="63">
        <v>0.94254729999999998</v>
      </c>
      <c r="F977" s="63">
        <v>1.160061</v>
      </c>
      <c r="G977" s="63">
        <v>0.21751329999999999</v>
      </c>
      <c r="H977" s="63">
        <v>62.711799999999997</v>
      </c>
      <c r="I977" s="63">
        <v>7.2625700000000001E-2</v>
      </c>
      <c r="J977" s="63">
        <v>0.15822639999999999</v>
      </c>
      <c r="K977" s="63">
        <v>0.21751329999999999</v>
      </c>
      <c r="L977" s="63">
        <v>0.27680009999999999</v>
      </c>
      <c r="M977" s="63">
        <v>0.36240090000000003</v>
      </c>
      <c r="N977" s="63">
        <v>66823</v>
      </c>
      <c r="O977">
        <v>0.1130564</v>
      </c>
      <c r="P977" s="63">
        <v>3</v>
      </c>
      <c r="Q977" s="63">
        <v>1.2781749580960001E-2</v>
      </c>
      <c r="R977" s="63"/>
    </row>
    <row r="978" spans="1:18">
      <c r="A978" s="63" t="s">
        <v>61</v>
      </c>
      <c r="B978" s="63" t="s">
        <v>58</v>
      </c>
      <c r="C978" s="63" t="s">
        <v>65</v>
      </c>
      <c r="D978" s="63">
        <v>17</v>
      </c>
      <c r="E978" s="63">
        <v>1.0112570000000001</v>
      </c>
      <c r="F978" s="63">
        <v>1.197074</v>
      </c>
      <c r="G978" s="63">
        <v>0.18581739999999999</v>
      </c>
      <c r="H978" s="63">
        <v>61.670900000000003</v>
      </c>
      <c r="I978" s="63">
        <v>4.0929800000000002E-2</v>
      </c>
      <c r="J978" s="63">
        <v>0.12653049999999999</v>
      </c>
      <c r="K978" s="63">
        <v>0.18581739999999999</v>
      </c>
      <c r="L978" s="63">
        <v>0.24510419999999999</v>
      </c>
      <c r="M978" s="63">
        <v>0.33070500000000003</v>
      </c>
      <c r="N978" s="63">
        <v>66823</v>
      </c>
      <c r="O978">
        <v>0.1130564</v>
      </c>
      <c r="P978" s="63">
        <v>3</v>
      </c>
      <c r="Q978" s="63">
        <v>1.2781749580960001E-2</v>
      </c>
      <c r="R978" s="63"/>
    </row>
    <row r="979" spans="1:18">
      <c r="A979" s="63" t="s">
        <v>61</v>
      </c>
      <c r="B979" s="63" t="s">
        <v>58</v>
      </c>
      <c r="C979" s="63" t="s">
        <v>65</v>
      </c>
      <c r="D979" s="63">
        <v>18</v>
      </c>
      <c r="E979" s="63">
        <v>1.279325</v>
      </c>
      <c r="F979" s="63">
        <v>1.3583769999999999</v>
      </c>
      <c r="G979" s="63">
        <v>7.9052600000000001E-2</v>
      </c>
      <c r="H979" s="63">
        <v>59.85</v>
      </c>
      <c r="I979" s="63">
        <v>-6.5835000000000005E-2</v>
      </c>
      <c r="J979" s="63">
        <v>1.9765700000000001E-2</v>
      </c>
      <c r="K979" s="63">
        <v>7.9052600000000001E-2</v>
      </c>
      <c r="L979" s="63">
        <v>0.1383394</v>
      </c>
      <c r="M979" s="63">
        <v>0.22394020000000001</v>
      </c>
      <c r="N979" s="63">
        <v>66823</v>
      </c>
      <c r="O979">
        <v>0.1130564</v>
      </c>
      <c r="P979" s="63">
        <v>3</v>
      </c>
      <c r="Q979" s="63">
        <v>1.2781749580960001E-2</v>
      </c>
      <c r="R979" s="63"/>
    </row>
    <row r="980" spans="1:18">
      <c r="A980" s="63" t="s">
        <v>61</v>
      </c>
      <c r="B980" s="63" t="s">
        <v>58</v>
      </c>
      <c r="C980" s="63" t="s">
        <v>65</v>
      </c>
      <c r="D980" s="63">
        <v>19</v>
      </c>
      <c r="E980" s="63">
        <v>1.5374760000000001</v>
      </c>
      <c r="F980" s="63">
        <v>1.4727079999999999</v>
      </c>
      <c r="G980" s="63">
        <v>-6.4768199999999998E-2</v>
      </c>
      <c r="H980" s="63">
        <v>57.159100000000002</v>
      </c>
      <c r="I980" s="63">
        <v>-0.2096558</v>
      </c>
      <c r="J980" s="63">
        <v>-0.124055</v>
      </c>
      <c r="K980" s="63">
        <v>-6.4768199999999998E-2</v>
      </c>
      <c r="L980" s="63">
        <v>-5.4814E-3</v>
      </c>
      <c r="M980" s="63">
        <v>8.0119399999999993E-2</v>
      </c>
      <c r="N980" s="63">
        <v>66823</v>
      </c>
      <c r="O980">
        <v>0.1130564</v>
      </c>
      <c r="P980" s="63">
        <v>3</v>
      </c>
      <c r="Q980" s="63">
        <v>1.2781749580960001E-2</v>
      </c>
      <c r="R980" s="63"/>
    </row>
    <row r="981" spans="1:18">
      <c r="A981" s="63" t="s">
        <v>61</v>
      </c>
      <c r="B981" s="63" t="s">
        <v>58</v>
      </c>
      <c r="C981" s="63" t="s">
        <v>65</v>
      </c>
      <c r="D981" s="63">
        <v>20</v>
      </c>
      <c r="E981" s="63">
        <v>1.626736</v>
      </c>
      <c r="F981" s="63">
        <v>1.511568</v>
      </c>
      <c r="G981" s="63">
        <v>-0.1151682</v>
      </c>
      <c r="H981" s="63">
        <v>54.9345</v>
      </c>
      <c r="I981" s="63">
        <v>-0.2600558</v>
      </c>
      <c r="J981" s="63">
        <v>-0.174455</v>
      </c>
      <c r="K981" s="63">
        <v>-0.1151682</v>
      </c>
      <c r="L981" s="63">
        <v>-5.5881399999999998E-2</v>
      </c>
      <c r="M981" s="63">
        <v>2.97194E-2</v>
      </c>
      <c r="N981" s="63">
        <v>66823</v>
      </c>
      <c r="O981">
        <v>0.1130564</v>
      </c>
      <c r="P981" s="63">
        <v>3</v>
      </c>
      <c r="Q981" s="63">
        <v>1.2781749580960001E-2</v>
      </c>
      <c r="R981" s="63"/>
    </row>
    <row r="982" spans="1:18">
      <c r="A982" s="63" t="s">
        <v>61</v>
      </c>
      <c r="B982" s="63" t="s">
        <v>58</v>
      </c>
      <c r="C982" s="63" t="s">
        <v>65</v>
      </c>
      <c r="D982" s="63">
        <v>21</v>
      </c>
      <c r="E982" s="63">
        <v>1.656909</v>
      </c>
      <c r="F982" s="63">
        <v>1.50905</v>
      </c>
      <c r="G982" s="63">
        <v>-0.14785860000000001</v>
      </c>
      <c r="H982" s="63">
        <v>53.24</v>
      </c>
      <c r="I982" s="63">
        <v>-0.29274620000000001</v>
      </c>
      <c r="J982" s="63">
        <v>-0.20714550000000001</v>
      </c>
      <c r="K982" s="63">
        <v>-0.14785860000000001</v>
      </c>
      <c r="L982" s="63">
        <v>-8.8571800000000006E-2</v>
      </c>
      <c r="M982" s="63">
        <v>-2.9710000000000001E-3</v>
      </c>
      <c r="N982" s="63">
        <v>66823</v>
      </c>
      <c r="O982">
        <v>0.1130564</v>
      </c>
      <c r="P982" s="63">
        <v>3</v>
      </c>
      <c r="Q982" s="63">
        <v>1.2781749580960001E-2</v>
      </c>
      <c r="R982" s="63"/>
    </row>
    <row r="983" spans="1:18">
      <c r="A983" s="63" t="s">
        <v>61</v>
      </c>
      <c r="B983" s="63" t="s">
        <v>58</v>
      </c>
      <c r="C983" s="63" t="s">
        <v>65</v>
      </c>
      <c r="D983" s="63">
        <v>22</v>
      </c>
      <c r="E983" s="63">
        <v>1.53339</v>
      </c>
      <c r="F983" s="63">
        <v>1.385103</v>
      </c>
      <c r="G983" s="63">
        <v>-0.14828659999999999</v>
      </c>
      <c r="H983" s="63">
        <v>51.951799999999999</v>
      </c>
      <c r="I983" s="63">
        <v>-0.2931742</v>
      </c>
      <c r="J983" s="63">
        <v>-0.20757339999999999</v>
      </c>
      <c r="K983" s="63">
        <v>-0.14828659999999999</v>
      </c>
      <c r="L983" s="63">
        <v>-8.8999700000000001E-2</v>
      </c>
      <c r="M983" s="63">
        <v>-3.3990000000000001E-3</v>
      </c>
      <c r="N983" s="63">
        <v>66823</v>
      </c>
      <c r="O983">
        <v>0.1130564</v>
      </c>
      <c r="P983" s="63">
        <v>3</v>
      </c>
      <c r="Q983" s="63">
        <v>1.2781749580960001E-2</v>
      </c>
      <c r="R983" s="63"/>
    </row>
    <row r="984" spans="1:18">
      <c r="A984" s="63" t="s">
        <v>61</v>
      </c>
      <c r="B984" s="63" t="s">
        <v>58</v>
      </c>
      <c r="C984" s="63" t="s">
        <v>65</v>
      </c>
      <c r="D984" s="63">
        <v>23</v>
      </c>
      <c r="E984" s="63">
        <v>1.324058</v>
      </c>
      <c r="F984" s="63">
        <v>1.18388</v>
      </c>
      <c r="G984" s="63">
        <v>-0.14017830000000001</v>
      </c>
      <c r="H984" s="63">
        <v>50.778199999999998</v>
      </c>
      <c r="I984" s="63">
        <v>-0.28506589999999998</v>
      </c>
      <c r="J984" s="63">
        <v>-0.19946520000000001</v>
      </c>
      <c r="K984" s="63">
        <v>-0.14017830000000001</v>
      </c>
      <c r="L984" s="63">
        <v>-8.0891500000000005E-2</v>
      </c>
      <c r="M984" s="63">
        <v>4.7092999999999996E-3</v>
      </c>
      <c r="N984" s="63">
        <v>66823</v>
      </c>
      <c r="O984">
        <v>0.1130564</v>
      </c>
      <c r="P984" s="63">
        <v>3</v>
      </c>
      <c r="Q984" s="63">
        <v>1.2781749580960001E-2</v>
      </c>
      <c r="R984" s="63"/>
    </row>
    <row r="985" spans="1:18">
      <c r="A985" s="63" t="s">
        <v>61</v>
      </c>
      <c r="B985" s="63" t="s">
        <v>58</v>
      </c>
      <c r="C985" s="63" t="s">
        <v>65</v>
      </c>
      <c r="D985" s="63">
        <v>24</v>
      </c>
      <c r="E985" s="63">
        <v>1.096951</v>
      </c>
      <c r="F985" s="63">
        <v>0.95485909999999996</v>
      </c>
      <c r="G985" s="63">
        <v>-0.14209160000000001</v>
      </c>
      <c r="H985" s="63">
        <v>49.721800000000002</v>
      </c>
      <c r="I985" s="63">
        <v>-0.28697919999999999</v>
      </c>
      <c r="J985" s="63">
        <v>-0.20137840000000001</v>
      </c>
      <c r="K985" s="63">
        <v>-0.14209160000000001</v>
      </c>
      <c r="L985" s="63">
        <v>-8.2804699999999995E-2</v>
      </c>
      <c r="M985" s="63">
        <v>2.7959999999999999E-3</v>
      </c>
      <c r="N985" s="63">
        <v>66823</v>
      </c>
      <c r="O985">
        <v>0.1130564</v>
      </c>
      <c r="P985" s="63">
        <v>3</v>
      </c>
      <c r="Q985" s="63">
        <v>1.2781749580960001E-2</v>
      </c>
      <c r="R985" s="63"/>
    </row>
    <row r="986" spans="1:18">
      <c r="A986" s="63" t="s">
        <v>61</v>
      </c>
      <c r="B986" s="63" t="s">
        <v>58</v>
      </c>
      <c r="C986" s="63" t="s">
        <v>66</v>
      </c>
      <c r="D986" s="63">
        <v>1</v>
      </c>
      <c r="E986" s="63">
        <v>0.85349830000000004</v>
      </c>
      <c r="F986" s="63">
        <v>0.70859459999999996</v>
      </c>
      <c r="G986" s="63">
        <v>-0.1449037</v>
      </c>
      <c r="H986" s="63">
        <v>54.073</v>
      </c>
      <c r="I986" s="63">
        <v>-0.28979129999999997</v>
      </c>
      <c r="J986" s="63">
        <v>-0.2041906</v>
      </c>
      <c r="K986" s="63">
        <v>-0.1449037</v>
      </c>
      <c r="L986" s="63">
        <v>-8.5616899999999996E-2</v>
      </c>
      <c r="M986" s="63">
        <v>-1.6099999999999998E-5</v>
      </c>
      <c r="N986" s="63">
        <v>66823</v>
      </c>
      <c r="O986">
        <v>0.1130564</v>
      </c>
      <c r="P986" s="63">
        <v>4</v>
      </c>
      <c r="Q986" s="63">
        <v>1.2781749580960001E-2</v>
      </c>
      <c r="R986" s="63"/>
    </row>
    <row r="987" spans="1:18">
      <c r="A987" s="63" t="s">
        <v>61</v>
      </c>
      <c r="B987" s="63" t="s">
        <v>58</v>
      </c>
      <c r="C987" s="63" t="s">
        <v>66</v>
      </c>
      <c r="D987" s="63">
        <v>2</v>
      </c>
      <c r="E987" s="63">
        <v>0.78931169999999995</v>
      </c>
      <c r="F987" s="63">
        <v>0.6284959</v>
      </c>
      <c r="G987" s="63">
        <v>-0.16081580000000001</v>
      </c>
      <c r="H987" s="63">
        <v>53.19</v>
      </c>
      <c r="I987" s="63">
        <v>-0.30570340000000001</v>
      </c>
      <c r="J987" s="63">
        <v>-0.22010270000000001</v>
      </c>
      <c r="K987" s="63">
        <v>-0.16081580000000001</v>
      </c>
      <c r="L987" s="63">
        <v>-0.10152899999999999</v>
      </c>
      <c r="M987" s="63">
        <v>-1.59282E-2</v>
      </c>
      <c r="N987" s="63">
        <v>66823</v>
      </c>
      <c r="O987">
        <v>0.1130564</v>
      </c>
      <c r="P987" s="63">
        <v>4</v>
      </c>
      <c r="Q987" s="63">
        <v>1.2781749580960001E-2</v>
      </c>
      <c r="R987" s="63"/>
    </row>
    <row r="988" spans="1:18">
      <c r="A988" s="63" t="s">
        <v>61</v>
      </c>
      <c r="B988" s="63" t="s">
        <v>58</v>
      </c>
      <c r="C988" s="63" t="s">
        <v>66</v>
      </c>
      <c r="D988" s="63">
        <v>3</v>
      </c>
      <c r="E988" s="63">
        <v>0.76787349999999999</v>
      </c>
      <c r="F988" s="63">
        <v>0.61147700000000005</v>
      </c>
      <c r="G988" s="63">
        <v>-0.15639639999999999</v>
      </c>
      <c r="H988" s="63">
        <v>52.408999999999999</v>
      </c>
      <c r="I988" s="63">
        <v>-0.301284</v>
      </c>
      <c r="J988" s="63">
        <v>-0.21568329999999999</v>
      </c>
      <c r="K988" s="63">
        <v>-0.15639639999999999</v>
      </c>
      <c r="L988" s="63">
        <v>-9.7109600000000004E-2</v>
      </c>
      <c r="M988" s="63">
        <v>-1.1508900000000001E-2</v>
      </c>
      <c r="N988" s="63">
        <v>66823</v>
      </c>
      <c r="O988">
        <v>0.1130564</v>
      </c>
      <c r="P988" s="63">
        <v>4</v>
      </c>
      <c r="Q988" s="63">
        <v>1.2781749580960001E-2</v>
      </c>
      <c r="R988" s="63"/>
    </row>
    <row r="989" spans="1:18">
      <c r="A989" s="63" t="s">
        <v>61</v>
      </c>
      <c r="B989" s="63" t="s">
        <v>58</v>
      </c>
      <c r="C989" s="63" t="s">
        <v>66</v>
      </c>
      <c r="D989" s="63">
        <v>4</v>
      </c>
      <c r="E989" s="63">
        <v>0.80304750000000003</v>
      </c>
      <c r="F989" s="63">
        <v>0.64519729999999997</v>
      </c>
      <c r="G989" s="63">
        <v>-0.1578503</v>
      </c>
      <c r="H989" s="63">
        <v>51.716000000000001</v>
      </c>
      <c r="I989" s="63">
        <v>-0.3027379</v>
      </c>
      <c r="J989" s="63">
        <v>-0.2171371</v>
      </c>
      <c r="K989" s="63">
        <v>-0.1578503</v>
      </c>
      <c r="L989" s="63">
        <v>-9.8563399999999995E-2</v>
      </c>
      <c r="M989" s="63">
        <v>-1.2962700000000001E-2</v>
      </c>
      <c r="N989" s="63">
        <v>66823</v>
      </c>
      <c r="O989">
        <v>0.1130564</v>
      </c>
      <c r="P989" s="63">
        <v>4</v>
      </c>
      <c r="Q989" s="63">
        <v>1.2781749580960001E-2</v>
      </c>
      <c r="R989" s="63"/>
    </row>
    <row r="990" spans="1:18">
      <c r="A990" s="63" t="s">
        <v>61</v>
      </c>
      <c r="B990" s="63" t="s">
        <v>58</v>
      </c>
      <c r="C990" s="63" t="s">
        <v>66</v>
      </c>
      <c r="D990" s="63">
        <v>5</v>
      </c>
      <c r="E990" s="63">
        <v>0.82998340000000004</v>
      </c>
      <c r="F990" s="63">
        <v>0.67289060000000001</v>
      </c>
      <c r="G990" s="63">
        <v>-0.1570928</v>
      </c>
      <c r="H990" s="63">
        <v>51.110999999999997</v>
      </c>
      <c r="I990" s="63">
        <v>-0.30198029999999998</v>
      </c>
      <c r="J990" s="63">
        <v>-0.21637960000000001</v>
      </c>
      <c r="K990" s="63">
        <v>-0.1570928</v>
      </c>
      <c r="L990" s="63">
        <v>-9.7805900000000001E-2</v>
      </c>
      <c r="M990" s="63">
        <v>-1.2205199999999999E-2</v>
      </c>
      <c r="N990" s="63">
        <v>66823</v>
      </c>
      <c r="O990">
        <v>0.1130564</v>
      </c>
      <c r="P990" s="63">
        <v>4</v>
      </c>
      <c r="Q990" s="63">
        <v>1.2781749580960001E-2</v>
      </c>
      <c r="R990" s="63"/>
    </row>
    <row r="991" spans="1:18">
      <c r="A991" s="63" t="s">
        <v>61</v>
      </c>
      <c r="B991" s="63" t="s">
        <v>58</v>
      </c>
      <c r="C991" s="63" t="s">
        <v>66</v>
      </c>
      <c r="D991" s="63">
        <v>6</v>
      </c>
      <c r="E991" s="63">
        <v>0.97708450000000002</v>
      </c>
      <c r="F991" s="63">
        <v>0.74184669999999997</v>
      </c>
      <c r="G991" s="63">
        <v>-0.23523769999999999</v>
      </c>
      <c r="H991" s="63">
        <v>50.58</v>
      </c>
      <c r="I991" s="63">
        <v>-0.3801253</v>
      </c>
      <c r="J991" s="63">
        <v>-0.29452460000000003</v>
      </c>
      <c r="K991" s="63">
        <v>-0.23523769999999999</v>
      </c>
      <c r="L991" s="63">
        <v>-0.17595089999999999</v>
      </c>
      <c r="M991" s="63">
        <v>-9.0350100000000003E-2</v>
      </c>
      <c r="N991" s="63">
        <v>66823</v>
      </c>
      <c r="O991">
        <v>0.1130564</v>
      </c>
      <c r="P991" s="63">
        <v>4</v>
      </c>
      <c r="Q991" s="63">
        <v>1.2781749580960001E-2</v>
      </c>
      <c r="R991" s="63"/>
    </row>
    <row r="992" spans="1:18">
      <c r="A992" s="63" t="s">
        <v>61</v>
      </c>
      <c r="B992" s="63" t="s">
        <v>58</v>
      </c>
      <c r="C992" s="63" t="s">
        <v>66</v>
      </c>
      <c r="D992" s="63">
        <v>7</v>
      </c>
      <c r="E992" s="63">
        <v>1.245582</v>
      </c>
      <c r="F992" s="63">
        <v>1.046405</v>
      </c>
      <c r="G992" s="63">
        <v>-0.19917670000000001</v>
      </c>
      <c r="H992" s="63">
        <v>50.334000000000003</v>
      </c>
      <c r="I992" s="63">
        <v>-0.34406429999999999</v>
      </c>
      <c r="J992" s="63">
        <v>-0.25846350000000001</v>
      </c>
      <c r="K992" s="63">
        <v>-0.19917670000000001</v>
      </c>
      <c r="L992" s="63">
        <v>-0.13988980000000001</v>
      </c>
      <c r="M992" s="63">
        <v>-5.42891E-2</v>
      </c>
      <c r="N992" s="63">
        <v>66823</v>
      </c>
      <c r="O992">
        <v>0.1130564</v>
      </c>
      <c r="P992" s="63">
        <v>4</v>
      </c>
      <c r="Q992" s="63">
        <v>1.2781749580960001E-2</v>
      </c>
      <c r="R992" s="63"/>
    </row>
    <row r="993" spans="1:18">
      <c r="A993" s="63" t="s">
        <v>61</v>
      </c>
      <c r="B993" s="63" t="s">
        <v>58</v>
      </c>
      <c r="C993" s="63" t="s">
        <v>66</v>
      </c>
      <c r="D993" s="63">
        <v>8</v>
      </c>
      <c r="E993" s="63">
        <v>1.3887039999999999</v>
      </c>
      <c r="F993" s="63">
        <v>1.3047519999999999</v>
      </c>
      <c r="G993" s="63">
        <v>-8.3951799999999993E-2</v>
      </c>
      <c r="H993" s="63">
        <v>51.875</v>
      </c>
      <c r="I993" s="63">
        <v>-0.2288394</v>
      </c>
      <c r="J993" s="63">
        <v>-0.1432387</v>
      </c>
      <c r="K993" s="63">
        <v>-8.3951799999999993E-2</v>
      </c>
      <c r="L993" s="63">
        <v>-2.4664999999999999E-2</v>
      </c>
      <c r="M993" s="63">
        <v>6.0935799999999998E-2</v>
      </c>
      <c r="N993" s="63">
        <v>66823</v>
      </c>
      <c r="O993">
        <v>0.1130564</v>
      </c>
      <c r="P993" s="63">
        <v>4</v>
      </c>
      <c r="Q993" s="63">
        <v>1.2781749580960001E-2</v>
      </c>
      <c r="R993" s="63"/>
    </row>
    <row r="994" spans="1:18">
      <c r="A994" s="63" t="s">
        <v>61</v>
      </c>
      <c r="B994" s="63" t="s">
        <v>58</v>
      </c>
      <c r="C994" s="63" t="s">
        <v>66</v>
      </c>
      <c r="D994" s="63">
        <v>9</v>
      </c>
      <c r="E994" s="63">
        <v>1.256564</v>
      </c>
      <c r="F994" s="63">
        <v>1.3298970000000001</v>
      </c>
      <c r="G994" s="63">
        <v>7.3333599999999999E-2</v>
      </c>
      <c r="H994" s="63">
        <v>55.231000000000002</v>
      </c>
      <c r="I994" s="63">
        <v>-7.1554000000000006E-2</v>
      </c>
      <c r="J994" s="63">
        <v>1.40468E-2</v>
      </c>
      <c r="K994" s="63">
        <v>7.3333599999999999E-2</v>
      </c>
      <c r="L994" s="63">
        <v>0.1326205</v>
      </c>
      <c r="M994" s="63">
        <v>0.2182212</v>
      </c>
      <c r="N994" s="63">
        <v>66823</v>
      </c>
      <c r="O994">
        <v>0.1130564</v>
      </c>
      <c r="P994" s="63">
        <v>4</v>
      </c>
      <c r="Q994" s="63">
        <v>1.2781749580960001E-2</v>
      </c>
      <c r="R994" s="63"/>
    </row>
    <row r="995" spans="1:18">
      <c r="A995" s="63" t="s">
        <v>61</v>
      </c>
      <c r="B995" s="63" t="s">
        <v>58</v>
      </c>
      <c r="C995" s="63" t="s">
        <v>66</v>
      </c>
      <c r="D995" s="63">
        <v>10</v>
      </c>
      <c r="E995" s="63">
        <v>1.2045790000000001</v>
      </c>
      <c r="F995" s="63">
        <v>1.280823</v>
      </c>
      <c r="G995" s="63">
        <v>7.6243900000000003E-2</v>
      </c>
      <c r="H995" s="63">
        <v>58.533000000000001</v>
      </c>
      <c r="I995" s="63">
        <v>-6.8643700000000002E-2</v>
      </c>
      <c r="J995" s="63">
        <v>1.6957E-2</v>
      </c>
      <c r="K995" s="63">
        <v>7.6243900000000003E-2</v>
      </c>
      <c r="L995" s="63">
        <v>0.1355307</v>
      </c>
      <c r="M995" s="63">
        <v>0.22113150000000001</v>
      </c>
      <c r="N995" s="63">
        <v>66823</v>
      </c>
      <c r="O995">
        <v>0.1130564</v>
      </c>
      <c r="P995" s="63">
        <v>4</v>
      </c>
      <c r="Q995" s="63">
        <v>1.2781749580960001E-2</v>
      </c>
      <c r="R995" s="63"/>
    </row>
    <row r="996" spans="1:18">
      <c r="A996" s="63" t="s">
        <v>61</v>
      </c>
      <c r="B996" s="63" t="s">
        <v>58</v>
      </c>
      <c r="C996" s="63" t="s">
        <v>66</v>
      </c>
      <c r="D996" s="63">
        <v>11</v>
      </c>
      <c r="E996" s="63">
        <v>1.104525</v>
      </c>
      <c r="F996" s="63">
        <v>1.259136</v>
      </c>
      <c r="G996" s="63">
        <v>0.15461040000000001</v>
      </c>
      <c r="H996" s="63">
        <v>61.540999999999997</v>
      </c>
      <c r="I996" s="63">
        <v>9.7228000000000002E-3</v>
      </c>
      <c r="J996" s="63">
        <v>9.5323599999999994E-2</v>
      </c>
      <c r="K996" s="63">
        <v>0.15461040000000001</v>
      </c>
      <c r="L996" s="63">
        <v>0.21389720000000001</v>
      </c>
      <c r="M996" s="63">
        <v>0.29949799999999999</v>
      </c>
      <c r="N996" s="63">
        <v>66823</v>
      </c>
      <c r="O996">
        <v>0.1130564</v>
      </c>
      <c r="P996" s="63">
        <v>4</v>
      </c>
      <c r="Q996" s="63">
        <v>1.2781749580960001E-2</v>
      </c>
      <c r="R996" s="63"/>
    </row>
    <row r="997" spans="1:18">
      <c r="A997" s="63" t="s">
        <v>61</v>
      </c>
      <c r="B997" s="63" t="s">
        <v>58</v>
      </c>
      <c r="C997" s="63" t="s">
        <v>66</v>
      </c>
      <c r="D997" s="63">
        <v>12</v>
      </c>
      <c r="E997" s="63">
        <v>1.066333</v>
      </c>
      <c r="F997" s="63">
        <v>1.202094</v>
      </c>
      <c r="G997" s="63">
        <v>0.13576160000000001</v>
      </c>
      <c r="H997" s="63">
        <v>64.191999999999993</v>
      </c>
      <c r="I997" s="63">
        <v>-9.1260000000000004E-3</v>
      </c>
      <c r="J997" s="63">
        <v>7.6474799999999996E-2</v>
      </c>
      <c r="K997" s="63">
        <v>0.13576160000000001</v>
      </c>
      <c r="L997" s="63">
        <v>0.19504850000000001</v>
      </c>
      <c r="M997" s="63">
        <v>0.28064919999999999</v>
      </c>
      <c r="N997" s="63">
        <v>66823</v>
      </c>
      <c r="O997">
        <v>0.1130564</v>
      </c>
      <c r="P997" s="63">
        <v>4</v>
      </c>
      <c r="Q997" s="63">
        <v>1.2781749580960001E-2</v>
      </c>
      <c r="R997" s="63"/>
    </row>
    <row r="998" spans="1:18">
      <c r="A998" s="63" t="s">
        <v>61</v>
      </c>
      <c r="B998" s="63" t="s">
        <v>58</v>
      </c>
      <c r="C998" s="63" t="s">
        <v>66</v>
      </c>
      <c r="D998" s="63">
        <v>13</v>
      </c>
      <c r="E998" s="63">
        <v>0.93762000000000001</v>
      </c>
      <c r="F998" s="63">
        <v>1.188782</v>
      </c>
      <c r="G998" s="63">
        <v>0.25116240000000001</v>
      </c>
      <c r="H998" s="63">
        <v>66.287000000000006</v>
      </c>
      <c r="I998" s="63">
        <v>0.1062748</v>
      </c>
      <c r="J998" s="63">
        <v>0.19187560000000001</v>
      </c>
      <c r="K998" s="63">
        <v>0.25116240000000001</v>
      </c>
      <c r="L998" s="63">
        <v>0.31044919999999998</v>
      </c>
      <c r="M998" s="63">
        <v>0.39605000000000001</v>
      </c>
      <c r="N998" s="63">
        <v>66823</v>
      </c>
      <c r="O998">
        <v>0.1130564</v>
      </c>
      <c r="P998" s="63">
        <v>4</v>
      </c>
      <c r="Q998" s="63">
        <v>1.2781749580960001E-2</v>
      </c>
      <c r="R998" s="63"/>
    </row>
    <row r="999" spans="1:18">
      <c r="A999" s="63" t="s">
        <v>61</v>
      </c>
      <c r="B999" s="63" t="s">
        <v>58</v>
      </c>
      <c r="C999" s="63" t="s">
        <v>66</v>
      </c>
      <c r="D999" s="63">
        <v>14</v>
      </c>
      <c r="E999" s="63">
        <v>0.86901890000000004</v>
      </c>
      <c r="F999" s="63">
        <v>1.158714</v>
      </c>
      <c r="G999" s="63">
        <v>0.28969549999999999</v>
      </c>
      <c r="H999" s="63">
        <v>67.709000000000003</v>
      </c>
      <c r="I999" s="63">
        <v>0.14480789999999999</v>
      </c>
      <c r="J999" s="63">
        <v>0.23040869999999999</v>
      </c>
      <c r="K999" s="63">
        <v>0.28969549999999999</v>
      </c>
      <c r="L999" s="63">
        <v>0.34898230000000002</v>
      </c>
      <c r="M999" s="63">
        <v>0.4345831</v>
      </c>
      <c r="N999" s="63">
        <v>66823</v>
      </c>
      <c r="O999">
        <v>0.1130564</v>
      </c>
      <c r="P999" s="63">
        <v>4</v>
      </c>
      <c r="Q999" s="63">
        <v>1.2781749580960001E-2</v>
      </c>
      <c r="R999" s="63"/>
    </row>
    <row r="1000" spans="1:18">
      <c r="A1000" s="63" t="s">
        <v>61</v>
      </c>
      <c r="B1000" s="63" t="s">
        <v>58</v>
      </c>
      <c r="C1000" s="63" t="s">
        <v>66</v>
      </c>
      <c r="D1000" s="63">
        <v>15</v>
      </c>
      <c r="E1000" s="63">
        <v>0.859684</v>
      </c>
      <c r="F1000" s="63">
        <v>1.1147940000000001</v>
      </c>
      <c r="G1000" s="63">
        <v>0.25511</v>
      </c>
      <c r="H1000" s="63">
        <v>68.605000000000004</v>
      </c>
      <c r="I1000" s="63">
        <v>0.1102224</v>
      </c>
      <c r="J1000" s="63">
        <v>0.1958232</v>
      </c>
      <c r="K1000" s="63">
        <v>0.25511</v>
      </c>
      <c r="L1000" s="63">
        <v>0.31439689999999998</v>
      </c>
      <c r="M1000" s="63">
        <v>0.39999760000000001</v>
      </c>
      <c r="N1000" s="63">
        <v>66823</v>
      </c>
      <c r="O1000">
        <v>0.1130564</v>
      </c>
      <c r="P1000" s="63">
        <v>4</v>
      </c>
      <c r="Q1000" s="63">
        <v>1.2781749580960001E-2</v>
      </c>
      <c r="R1000" s="63"/>
    </row>
    <row r="1001" spans="1:18">
      <c r="A1001" s="63" t="s">
        <v>61</v>
      </c>
      <c r="B1001" s="63" t="s">
        <v>58</v>
      </c>
      <c r="C1001" s="63" t="s">
        <v>66</v>
      </c>
      <c r="D1001" s="63">
        <v>16</v>
      </c>
      <c r="E1001" s="63">
        <v>0.8797005</v>
      </c>
      <c r="F1001" s="63">
        <v>1.0972139999999999</v>
      </c>
      <c r="G1001" s="63">
        <v>0.21751329999999999</v>
      </c>
      <c r="H1001" s="63">
        <v>68.783000000000001</v>
      </c>
      <c r="I1001" s="63">
        <v>7.2625700000000001E-2</v>
      </c>
      <c r="J1001" s="63">
        <v>0.15822649999999999</v>
      </c>
      <c r="K1001" s="63">
        <v>0.21751329999999999</v>
      </c>
      <c r="L1001" s="63">
        <v>0.2768002</v>
      </c>
      <c r="M1001" s="63">
        <v>0.36240090000000003</v>
      </c>
      <c r="N1001" s="63">
        <v>66823</v>
      </c>
      <c r="O1001">
        <v>0.1130564</v>
      </c>
      <c r="P1001" s="63">
        <v>4</v>
      </c>
      <c r="Q1001" s="63">
        <v>1.2781749580960001E-2</v>
      </c>
      <c r="R1001" s="63"/>
    </row>
    <row r="1002" spans="1:18">
      <c r="A1002" s="63" t="s">
        <v>61</v>
      </c>
      <c r="B1002" s="63" t="s">
        <v>58</v>
      </c>
      <c r="C1002" s="63" t="s">
        <v>66</v>
      </c>
      <c r="D1002" s="63">
        <v>17</v>
      </c>
      <c r="E1002" s="63">
        <v>0.94749589999999995</v>
      </c>
      <c r="F1002" s="63">
        <v>1.133313</v>
      </c>
      <c r="G1002" s="63">
        <v>0.18581739999999999</v>
      </c>
      <c r="H1002" s="63">
        <v>68.436999999999998</v>
      </c>
      <c r="I1002" s="63">
        <v>4.0929800000000002E-2</v>
      </c>
      <c r="J1002" s="63">
        <v>0.12653059999999999</v>
      </c>
      <c r="K1002" s="63">
        <v>0.18581739999999999</v>
      </c>
      <c r="L1002" s="63">
        <v>0.2451043</v>
      </c>
      <c r="M1002" s="63">
        <v>0.33070500000000003</v>
      </c>
      <c r="N1002" s="63">
        <v>66823</v>
      </c>
      <c r="O1002">
        <v>0.1130564</v>
      </c>
      <c r="P1002" s="63">
        <v>4</v>
      </c>
      <c r="Q1002" s="63">
        <v>1.2781749580960001E-2</v>
      </c>
      <c r="R1002" s="63"/>
    </row>
    <row r="1003" spans="1:18">
      <c r="A1003" s="63" t="s">
        <v>61</v>
      </c>
      <c r="B1003" s="63" t="s">
        <v>58</v>
      </c>
      <c r="C1003" s="63" t="s">
        <v>66</v>
      </c>
      <c r="D1003" s="63">
        <v>18</v>
      </c>
      <c r="E1003" s="63">
        <v>1.1639550000000001</v>
      </c>
      <c r="F1003" s="63">
        <v>1.2430079999999999</v>
      </c>
      <c r="G1003" s="63">
        <v>7.9052600000000001E-2</v>
      </c>
      <c r="H1003" s="63">
        <v>67.290000000000006</v>
      </c>
      <c r="I1003" s="63">
        <v>-6.5835000000000005E-2</v>
      </c>
      <c r="J1003" s="63">
        <v>1.9765700000000001E-2</v>
      </c>
      <c r="K1003" s="63">
        <v>7.9052600000000001E-2</v>
      </c>
      <c r="L1003" s="63">
        <v>0.1383394</v>
      </c>
      <c r="M1003" s="63">
        <v>0.22394020000000001</v>
      </c>
      <c r="N1003" s="63">
        <v>66823</v>
      </c>
      <c r="O1003">
        <v>0.1130564</v>
      </c>
      <c r="P1003" s="63">
        <v>4</v>
      </c>
      <c r="Q1003" s="63">
        <v>1.2781749580960001E-2</v>
      </c>
      <c r="R1003" s="63"/>
    </row>
    <row r="1004" spans="1:18">
      <c r="A1004" s="63" t="s">
        <v>61</v>
      </c>
      <c r="B1004" s="63" t="s">
        <v>58</v>
      </c>
      <c r="C1004" s="63" t="s">
        <v>66</v>
      </c>
      <c r="D1004" s="63">
        <v>19</v>
      </c>
      <c r="E1004" s="63">
        <v>1.382717</v>
      </c>
      <c r="F1004" s="63">
        <v>1.3179479999999999</v>
      </c>
      <c r="G1004" s="63">
        <v>-6.4768199999999998E-2</v>
      </c>
      <c r="H1004" s="63">
        <v>65.293000000000006</v>
      </c>
      <c r="I1004" s="63">
        <v>-0.2096558</v>
      </c>
      <c r="J1004" s="63">
        <v>-0.124055</v>
      </c>
      <c r="K1004" s="63">
        <v>-6.4768199999999998E-2</v>
      </c>
      <c r="L1004" s="63">
        <v>-5.4814E-3</v>
      </c>
      <c r="M1004" s="63">
        <v>8.0119399999999993E-2</v>
      </c>
      <c r="N1004" s="63">
        <v>66823</v>
      </c>
      <c r="O1004">
        <v>0.1130564</v>
      </c>
      <c r="P1004" s="63">
        <v>4</v>
      </c>
      <c r="Q1004" s="63">
        <v>1.2781749580960001E-2</v>
      </c>
      <c r="R1004" s="63"/>
    </row>
    <row r="1005" spans="1:18">
      <c r="A1005" s="63" t="s">
        <v>61</v>
      </c>
      <c r="B1005" s="63" t="s">
        <v>58</v>
      </c>
      <c r="C1005" s="63" t="s">
        <v>66</v>
      </c>
      <c r="D1005" s="63">
        <v>20</v>
      </c>
      <c r="E1005" s="63">
        <v>1.489903</v>
      </c>
      <c r="F1005" s="63">
        <v>1.374735</v>
      </c>
      <c r="G1005" s="63">
        <v>-0.1151682</v>
      </c>
      <c r="H1005" s="63">
        <v>62.031999999999996</v>
      </c>
      <c r="I1005" s="63">
        <v>-0.2600558</v>
      </c>
      <c r="J1005" s="63">
        <v>-0.174455</v>
      </c>
      <c r="K1005" s="63">
        <v>-0.1151682</v>
      </c>
      <c r="L1005" s="63">
        <v>-5.5881399999999998E-2</v>
      </c>
      <c r="M1005" s="63">
        <v>2.97194E-2</v>
      </c>
      <c r="N1005" s="63">
        <v>66823</v>
      </c>
      <c r="O1005">
        <v>0.1130564</v>
      </c>
      <c r="P1005" s="63">
        <v>4</v>
      </c>
      <c r="Q1005" s="63">
        <v>1.2781749580960001E-2</v>
      </c>
      <c r="R1005" s="63"/>
    </row>
    <row r="1006" spans="1:18">
      <c r="A1006" s="63" t="s">
        <v>61</v>
      </c>
      <c r="B1006" s="63" t="s">
        <v>58</v>
      </c>
      <c r="C1006" s="63" t="s">
        <v>66</v>
      </c>
      <c r="D1006" s="63">
        <v>21</v>
      </c>
      <c r="E1006" s="63">
        <v>1.5391349999999999</v>
      </c>
      <c r="F1006" s="63">
        <v>1.391276</v>
      </c>
      <c r="G1006" s="63">
        <v>-0.14785870000000001</v>
      </c>
      <c r="H1006" s="63">
        <v>59.267000000000003</v>
      </c>
      <c r="I1006" s="63">
        <v>-0.29274630000000001</v>
      </c>
      <c r="J1006" s="63">
        <v>-0.20714560000000001</v>
      </c>
      <c r="K1006" s="63">
        <v>-0.14785870000000001</v>
      </c>
      <c r="L1006" s="63">
        <v>-8.8571899999999995E-2</v>
      </c>
      <c r="M1006" s="63">
        <v>-2.9711E-3</v>
      </c>
      <c r="N1006" s="63">
        <v>66823</v>
      </c>
      <c r="O1006">
        <v>0.1130564</v>
      </c>
      <c r="P1006" s="63">
        <v>4</v>
      </c>
      <c r="Q1006" s="63">
        <v>1.2781749580960001E-2</v>
      </c>
      <c r="R1006" s="63"/>
    </row>
    <row r="1007" spans="1:18">
      <c r="A1007" s="63" t="s">
        <v>61</v>
      </c>
      <c r="B1007" s="63" t="s">
        <v>58</v>
      </c>
      <c r="C1007" s="63" t="s">
        <v>66</v>
      </c>
      <c r="D1007" s="63">
        <v>22</v>
      </c>
      <c r="E1007" s="63">
        <v>1.4361360000000001</v>
      </c>
      <c r="F1007" s="63">
        <v>1.2878499999999999</v>
      </c>
      <c r="G1007" s="63">
        <v>-0.14828649999999999</v>
      </c>
      <c r="H1007" s="63">
        <v>57.423999999999999</v>
      </c>
      <c r="I1007" s="63">
        <v>-0.29317409999999999</v>
      </c>
      <c r="J1007" s="63">
        <v>-0.20757329999999999</v>
      </c>
      <c r="K1007" s="63">
        <v>-0.14828649999999999</v>
      </c>
      <c r="L1007" s="63">
        <v>-8.8999599999999998E-2</v>
      </c>
      <c r="M1007" s="63">
        <v>-3.3988999999999998E-3</v>
      </c>
      <c r="N1007" s="63">
        <v>66823</v>
      </c>
      <c r="O1007">
        <v>0.1130564</v>
      </c>
      <c r="P1007" s="63">
        <v>4</v>
      </c>
      <c r="Q1007" s="63">
        <v>1.2781749580960001E-2</v>
      </c>
      <c r="R1007" s="63"/>
    </row>
    <row r="1008" spans="1:18">
      <c r="A1008" s="63" t="s">
        <v>61</v>
      </c>
      <c r="B1008" s="63" t="s">
        <v>58</v>
      </c>
      <c r="C1008" s="63" t="s">
        <v>66</v>
      </c>
      <c r="D1008" s="63">
        <v>23</v>
      </c>
      <c r="E1008" s="63">
        <v>1.2320310000000001</v>
      </c>
      <c r="F1008" s="63">
        <v>1.091853</v>
      </c>
      <c r="G1008" s="63">
        <v>-0.14017840000000001</v>
      </c>
      <c r="H1008" s="63">
        <v>55.944000000000003</v>
      </c>
      <c r="I1008" s="63">
        <v>-0.28506599999999999</v>
      </c>
      <c r="J1008" s="63">
        <v>-0.19946530000000001</v>
      </c>
      <c r="K1008" s="63">
        <v>-0.14017840000000001</v>
      </c>
      <c r="L1008" s="63">
        <v>-8.0891599999999994E-2</v>
      </c>
      <c r="M1008" s="63">
        <v>4.7092000000000002E-3</v>
      </c>
      <c r="N1008" s="63">
        <v>66823</v>
      </c>
      <c r="O1008">
        <v>0.1130564</v>
      </c>
      <c r="P1008" s="63">
        <v>4</v>
      </c>
      <c r="Q1008" s="63">
        <v>1.2781749580960001E-2</v>
      </c>
      <c r="R1008" s="63"/>
    </row>
    <row r="1009" spans="1:18">
      <c r="A1009" s="63" t="s">
        <v>61</v>
      </c>
      <c r="B1009" s="63" t="s">
        <v>58</v>
      </c>
      <c r="C1009" s="63" t="s">
        <v>66</v>
      </c>
      <c r="D1009" s="63">
        <v>24</v>
      </c>
      <c r="E1009" s="63">
        <v>1.001401</v>
      </c>
      <c r="F1009" s="63">
        <v>0.85930930000000005</v>
      </c>
      <c r="G1009" s="63">
        <v>-0.14209160000000001</v>
      </c>
      <c r="H1009" s="63">
        <v>54.722000000000001</v>
      </c>
      <c r="I1009" s="63">
        <v>-0.28697919999999999</v>
      </c>
      <c r="J1009" s="63">
        <v>-0.20137849999999999</v>
      </c>
      <c r="K1009" s="63">
        <v>-0.14209160000000001</v>
      </c>
      <c r="L1009" s="63">
        <v>-8.2804799999999998E-2</v>
      </c>
      <c r="M1009" s="63">
        <v>2.7959999999999999E-3</v>
      </c>
      <c r="N1009" s="63">
        <v>66823</v>
      </c>
      <c r="O1009">
        <v>0.1130564</v>
      </c>
      <c r="P1009" s="63">
        <v>4</v>
      </c>
      <c r="Q1009" s="63">
        <v>1.2781749580960001E-2</v>
      </c>
      <c r="R1009" s="63"/>
    </row>
    <row r="1010" spans="1:18">
      <c r="A1010" s="63" t="s">
        <v>61</v>
      </c>
      <c r="B1010" s="63" t="s">
        <v>58</v>
      </c>
      <c r="C1010" s="63" t="s">
        <v>67</v>
      </c>
      <c r="D1010" s="63">
        <v>1</v>
      </c>
      <c r="E1010" s="63">
        <v>0.94770799999999999</v>
      </c>
      <c r="F1010" s="63">
        <v>0.69985260000000005</v>
      </c>
      <c r="G1010" s="63">
        <v>-0.2478554</v>
      </c>
      <c r="H1010" s="63">
        <v>55.329599999999999</v>
      </c>
      <c r="I1010" s="63">
        <v>-0.39274300000000001</v>
      </c>
      <c r="J1010" s="63">
        <v>-0.30714219999999998</v>
      </c>
      <c r="K1010" s="63">
        <v>-0.2478554</v>
      </c>
      <c r="L1010" s="63">
        <v>-0.1885685</v>
      </c>
      <c r="M1010" s="63">
        <v>-0.1029678</v>
      </c>
      <c r="N1010" s="63">
        <v>66823</v>
      </c>
      <c r="O1010">
        <v>0.1130564</v>
      </c>
      <c r="P1010" s="63">
        <v>5</v>
      </c>
      <c r="Q1010" s="63">
        <v>1.2781749580960001E-2</v>
      </c>
      <c r="R1010" s="63"/>
    </row>
    <row r="1011" spans="1:18">
      <c r="A1011" s="63" t="s">
        <v>61</v>
      </c>
      <c r="B1011" s="63" t="s">
        <v>58</v>
      </c>
      <c r="C1011" s="63" t="s">
        <v>67</v>
      </c>
      <c r="D1011" s="63">
        <v>2</v>
      </c>
      <c r="E1011" s="63">
        <v>0.86075840000000003</v>
      </c>
      <c r="F1011" s="63">
        <v>0.62050399999999994</v>
      </c>
      <c r="G1011" s="63">
        <v>-0.24025440000000001</v>
      </c>
      <c r="H1011" s="63">
        <v>54.342599999999997</v>
      </c>
      <c r="I1011" s="63">
        <v>-0.38514199999999998</v>
      </c>
      <c r="J1011" s="63">
        <v>-0.29954120000000001</v>
      </c>
      <c r="K1011" s="63">
        <v>-0.24025440000000001</v>
      </c>
      <c r="L1011" s="63">
        <v>-0.18096760000000001</v>
      </c>
      <c r="M1011" s="63">
        <v>-9.5366800000000002E-2</v>
      </c>
      <c r="N1011" s="63">
        <v>66823</v>
      </c>
      <c r="O1011">
        <v>0.1130564</v>
      </c>
      <c r="P1011" s="63">
        <v>5</v>
      </c>
      <c r="Q1011" s="63">
        <v>1.2781749580960001E-2</v>
      </c>
      <c r="R1011" s="63"/>
    </row>
    <row r="1012" spans="1:18">
      <c r="A1012" s="63" t="s">
        <v>61</v>
      </c>
      <c r="B1012" s="63" t="s">
        <v>58</v>
      </c>
      <c r="C1012" s="63" t="s">
        <v>67</v>
      </c>
      <c r="D1012" s="63">
        <v>3</v>
      </c>
      <c r="E1012" s="63">
        <v>0.83781340000000004</v>
      </c>
      <c r="F1012" s="63">
        <v>0.59971839999999998</v>
      </c>
      <c r="G1012" s="63">
        <v>-0.238095</v>
      </c>
      <c r="H1012" s="63">
        <v>53.411299999999997</v>
      </c>
      <c r="I1012" s="63">
        <v>-0.38298260000000001</v>
      </c>
      <c r="J1012" s="63">
        <v>-0.29738179999999997</v>
      </c>
      <c r="K1012" s="63">
        <v>-0.238095</v>
      </c>
      <c r="L1012" s="63">
        <v>-0.1788082</v>
      </c>
      <c r="M1012" s="63">
        <v>-9.3207399999999996E-2</v>
      </c>
      <c r="N1012" s="63">
        <v>66823</v>
      </c>
      <c r="O1012">
        <v>0.1130564</v>
      </c>
      <c r="P1012" s="63">
        <v>5</v>
      </c>
      <c r="Q1012" s="63">
        <v>1.2781749580960001E-2</v>
      </c>
      <c r="R1012" s="63"/>
    </row>
    <row r="1013" spans="1:18">
      <c r="A1013" s="63" t="s">
        <v>61</v>
      </c>
      <c r="B1013" s="63" t="s">
        <v>58</v>
      </c>
      <c r="C1013" s="63" t="s">
        <v>67</v>
      </c>
      <c r="D1013" s="63">
        <v>4</v>
      </c>
      <c r="E1013" s="63">
        <v>0.84056260000000005</v>
      </c>
      <c r="F1013" s="63">
        <v>0.62653789999999998</v>
      </c>
      <c r="G1013" s="63">
        <v>-0.21402479999999999</v>
      </c>
      <c r="H1013" s="63">
        <v>52.6417</v>
      </c>
      <c r="I1013" s="63">
        <v>-0.35891240000000002</v>
      </c>
      <c r="J1013" s="63">
        <v>-0.27331159999999999</v>
      </c>
      <c r="K1013" s="63">
        <v>-0.21402479999999999</v>
      </c>
      <c r="L1013" s="63">
        <v>-0.15473790000000001</v>
      </c>
      <c r="M1013" s="63">
        <v>-6.9137199999999996E-2</v>
      </c>
      <c r="N1013" s="63">
        <v>66823</v>
      </c>
      <c r="O1013">
        <v>0.1130564</v>
      </c>
      <c r="P1013" s="63">
        <v>5</v>
      </c>
      <c r="Q1013" s="63">
        <v>1.2781749580960001E-2</v>
      </c>
      <c r="R1013" s="63"/>
    </row>
    <row r="1014" spans="1:18">
      <c r="A1014" s="63" t="s">
        <v>61</v>
      </c>
      <c r="B1014" s="63" t="s">
        <v>58</v>
      </c>
      <c r="C1014" s="63" t="s">
        <v>67</v>
      </c>
      <c r="D1014" s="63">
        <v>5</v>
      </c>
      <c r="E1014" s="63">
        <v>0.86274790000000001</v>
      </c>
      <c r="F1014" s="63">
        <v>0.64765099999999998</v>
      </c>
      <c r="G1014" s="63">
        <v>-0.21509700000000001</v>
      </c>
      <c r="H1014" s="63">
        <v>51.982599999999998</v>
      </c>
      <c r="I1014" s="63">
        <v>-0.35998449999999999</v>
      </c>
      <c r="J1014" s="63">
        <v>-0.27438380000000001</v>
      </c>
      <c r="K1014" s="63">
        <v>-0.21509700000000001</v>
      </c>
      <c r="L1014" s="63">
        <v>-0.15581010000000001</v>
      </c>
      <c r="M1014" s="63">
        <v>-7.0209400000000005E-2</v>
      </c>
      <c r="N1014" s="63">
        <v>66823</v>
      </c>
      <c r="O1014">
        <v>0.1130564</v>
      </c>
      <c r="P1014" s="63">
        <v>5</v>
      </c>
      <c r="Q1014" s="63">
        <v>1.2781749580960001E-2</v>
      </c>
      <c r="R1014" s="63"/>
    </row>
    <row r="1015" spans="1:18">
      <c r="A1015" s="63" t="s">
        <v>61</v>
      </c>
      <c r="B1015" s="63" t="s">
        <v>58</v>
      </c>
      <c r="C1015" s="63" t="s">
        <v>67</v>
      </c>
      <c r="D1015" s="63">
        <v>6</v>
      </c>
      <c r="E1015" s="63">
        <v>0.97390699999999997</v>
      </c>
      <c r="F1015" s="63">
        <v>0.70694880000000004</v>
      </c>
      <c r="G1015" s="63">
        <v>-0.26695819999999998</v>
      </c>
      <c r="H1015" s="63">
        <v>51.418300000000002</v>
      </c>
      <c r="I1015" s="63">
        <v>-0.41184579999999998</v>
      </c>
      <c r="J1015" s="63">
        <v>-0.32624500000000001</v>
      </c>
      <c r="K1015" s="63">
        <v>-0.26695819999999998</v>
      </c>
      <c r="L1015" s="63">
        <v>-0.2076713</v>
      </c>
      <c r="M1015" s="63">
        <v>-0.1220706</v>
      </c>
      <c r="N1015" s="63">
        <v>66823</v>
      </c>
      <c r="O1015">
        <v>0.1130564</v>
      </c>
      <c r="P1015" s="63">
        <v>5</v>
      </c>
      <c r="Q1015" s="63">
        <v>1.2781749580960001E-2</v>
      </c>
      <c r="R1015" s="63"/>
    </row>
    <row r="1016" spans="1:18">
      <c r="A1016" s="63" t="s">
        <v>61</v>
      </c>
      <c r="B1016" s="63" t="s">
        <v>58</v>
      </c>
      <c r="C1016" s="63" t="s">
        <v>67</v>
      </c>
      <c r="D1016" s="63">
        <v>7</v>
      </c>
      <c r="E1016" s="63">
        <v>1.2474780000000001</v>
      </c>
      <c r="F1016" s="63">
        <v>0.97487740000000001</v>
      </c>
      <c r="G1016" s="63">
        <v>-0.27260079999999998</v>
      </c>
      <c r="H1016" s="63">
        <v>51.773899999999998</v>
      </c>
      <c r="I1016" s="63">
        <v>-0.41748839999999998</v>
      </c>
      <c r="J1016" s="63">
        <v>-0.33188770000000001</v>
      </c>
      <c r="K1016" s="63">
        <v>-0.27260079999999998</v>
      </c>
      <c r="L1016" s="63">
        <v>-0.213314</v>
      </c>
      <c r="M1016" s="63">
        <v>-0.1277132</v>
      </c>
      <c r="N1016" s="63">
        <v>66823</v>
      </c>
      <c r="O1016">
        <v>0.1130564</v>
      </c>
      <c r="P1016" s="63">
        <v>5</v>
      </c>
      <c r="Q1016" s="63">
        <v>1.2781749580960001E-2</v>
      </c>
      <c r="R1016" s="63"/>
    </row>
    <row r="1017" spans="1:18">
      <c r="A1017" s="63" t="s">
        <v>61</v>
      </c>
      <c r="B1017" s="63" t="s">
        <v>58</v>
      </c>
      <c r="C1017" s="63" t="s">
        <v>67</v>
      </c>
      <c r="D1017" s="63">
        <v>8</v>
      </c>
      <c r="E1017" s="63">
        <v>1.4360219999999999</v>
      </c>
      <c r="F1017" s="63">
        <v>1.208583</v>
      </c>
      <c r="G1017" s="63">
        <v>-0.22743959999999999</v>
      </c>
      <c r="H1017" s="63">
        <v>54.659100000000002</v>
      </c>
      <c r="I1017" s="63">
        <v>-0.37232720000000002</v>
      </c>
      <c r="J1017" s="63">
        <v>-0.2867265</v>
      </c>
      <c r="K1017" s="63">
        <v>-0.22743959999999999</v>
      </c>
      <c r="L1017" s="63">
        <v>-0.16815279999999999</v>
      </c>
      <c r="M1017" s="63">
        <v>-8.2552E-2</v>
      </c>
      <c r="N1017" s="63">
        <v>66823</v>
      </c>
      <c r="O1017">
        <v>0.1130564</v>
      </c>
      <c r="P1017" s="63">
        <v>5</v>
      </c>
      <c r="Q1017" s="63">
        <v>1.2781749580960001E-2</v>
      </c>
      <c r="R1017" s="63"/>
    </row>
    <row r="1018" spans="1:18">
      <c r="A1018" s="63" t="s">
        <v>61</v>
      </c>
      <c r="B1018" s="63" t="s">
        <v>58</v>
      </c>
      <c r="C1018" s="63" t="s">
        <v>67</v>
      </c>
      <c r="D1018" s="63">
        <v>9</v>
      </c>
      <c r="E1018" s="63">
        <v>1.367715</v>
      </c>
      <c r="F1018" s="63">
        <v>1.2554749999999999</v>
      </c>
      <c r="G1018" s="63">
        <v>-0.11223959999999999</v>
      </c>
      <c r="H1018" s="63">
        <v>57.98</v>
      </c>
      <c r="I1018" s="63">
        <v>-0.2571272</v>
      </c>
      <c r="J1018" s="63">
        <v>-0.1715264</v>
      </c>
      <c r="K1018" s="63">
        <v>-0.11223959999999999</v>
      </c>
      <c r="L1018" s="63">
        <v>-5.2952800000000001E-2</v>
      </c>
      <c r="M1018" s="63">
        <v>3.2648000000000003E-2</v>
      </c>
      <c r="N1018" s="63">
        <v>66823</v>
      </c>
      <c r="O1018">
        <v>0.1130564</v>
      </c>
      <c r="P1018" s="63">
        <v>5</v>
      </c>
      <c r="Q1018" s="63">
        <v>1.2781749580960001E-2</v>
      </c>
      <c r="R1018" s="63"/>
    </row>
    <row r="1019" spans="1:18">
      <c r="A1019" s="63" t="s">
        <v>61</v>
      </c>
      <c r="B1019" s="63" t="s">
        <v>58</v>
      </c>
      <c r="C1019" s="63" t="s">
        <v>67</v>
      </c>
      <c r="D1019" s="63">
        <v>10</v>
      </c>
      <c r="E1019" s="63">
        <v>1.342149</v>
      </c>
      <c r="F1019" s="63">
        <v>1.228599</v>
      </c>
      <c r="G1019" s="63">
        <v>-0.1135499</v>
      </c>
      <c r="H1019" s="63">
        <v>61.145200000000003</v>
      </c>
      <c r="I1019" s="63">
        <v>-0.25843749999999999</v>
      </c>
      <c r="J1019" s="63">
        <v>-0.17283680000000001</v>
      </c>
      <c r="K1019" s="63">
        <v>-0.1135499</v>
      </c>
      <c r="L1019" s="63">
        <v>-5.4263100000000002E-2</v>
      </c>
      <c r="M1019" s="63">
        <v>3.13376E-2</v>
      </c>
      <c r="N1019" s="63">
        <v>66823</v>
      </c>
      <c r="O1019">
        <v>0.1130564</v>
      </c>
      <c r="P1019" s="63">
        <v>5</v>
      </c>
      <c r="Q1019" s="63">
        <v>1.2781749580960001E-2</v>
      </c>
      <c r="R1019" s="63"/>
    </row>
    <row r="1020" spans="1:18">
      <c r="A1020" s="63" t="s">
        <v>61</v>
      </c>
      <c r="B1020" s="63" t="s">
        <v>58</v>
      </c>
      <c r="C1020" s="63" t="s">
        <v>67</v>
      </c>
      <c r="D1020" s="63">
        <v>11</v>
      </c>
      <c r="E1020" s="63">
        <v>1.215641</v>
      </c>
      <c r="F1020" s="63">
        <v>1.223489</v>
      </c>
      <c r="G1020" s="63">
        <v>7.8478999999999997E-3</v>
      </c>
      <c r="H1020" s="63">
        <v>64.088700000000003</v>
      </c>
      <c r="I1020" s="63">
        <v>-0.13703969999999999</v>
      </c>
      <c r="J1020" s="63">
        <v>-5.1438900000000003E-2</v>
      </c>
      <c r="K1020" s="63">
        <v>7.8478999999999997E-3</v>
      </c>
      <c r="L1020" s="63">
        <v>6.7134700000000005E-2</v>
      </c>
      <c r="M1020" s="63">
        <v>0.1527355</v>
      </c>
      <c r="N1020" s="63">
        <v>66823</v>
      </c>
      <c r="O1020">
        <v>0.1130564</v>
      </c>
      <c r="P1020" s="63">
        <v>5</v>
      </c>
      <c r="Q1020" s="63">
        <v>1.2781749580960001E-2</v>
      </c>
      <c r="R1020" s="63"/>
    </row>
    <row r="1021" spans="1:18">
      <c r="A1021" s="63" t="s">
        <v>61</v>
      </c>
      <c r="B1021" s="63" t="s">
        <v>58</v>
      </c>
      <c r="C1021" s="63" t="s">
        <v>67</v>
      </c>
      <c r="D1021" s="63">
        <v>12</v>
      </c>
      <c r="E1021" s="63">
        <v>1.1126419999999999</v>
      </c>
      <c r="F1021" s="63">
        <v>1.1913149999999999</v>
      </c>
      <c r="G1021" s="63">
        <v>7.8673499999999993E-2</v>
      </c>
      <c r="H1021" s="63">
        <v>66.715699999999998</v>
      </c>
      <c r="I1021" s="63">
        <v>-6.6214099999999998E-2</v>
      </c>
      <c r="J1021" s="63">
        <v>1.93867E-2</v>
      </c>
      <c r="K1021" s="63">
        <v>7.8673499999999993E-2</v>
      </c>
      <c r="L1021" s="63">
        <v>0.13796030000000001</v>
      </c>
      <c r="M1021" s="63">
        <v>0.22356110000000001</v>
      </c>
      <c r="N1021" s="63">
        <v>66823</v>
      </c>
      <c r="O1021">
        <v>0.1130564</v>
      </c>
      <c r="P1021" s="63">
        <v>5</v>
      </c>
      <c r="Q1021" s="63">
        <v>1.2781749580960001E-2</v>
      </c>
      <c r="R1021" s="63"/>
    </row>
    <row r="1022" spans="1:18">
      <c r="A1022" s="63" t="s">
        <v>61</v>
      </c>
      <c r="B1022" s="63" t="s">
        <v>58</v>
      </c>
      <c r="C1022" s="63" t="s">
        <v>67</v>
      </c>
      <c r="D1022" s="63">
        <v>13</v>
      </c>
      <c r="E1022" s="63">
        <v>0.97328979999999998</v>
      </c>
      <c r="F1022" s="63">
        <v>1.1879059999999999</v>
      </c>
      <c r="G1022" s="63">
        <v>0.21461640000000001</v>
      </c>
      <c r="H1022" s="63">
        <v>68.769599999999997</v>
      </c>
      <c r="I1022" s="63">
        <v>6.9728799999999994E-2</v>
      </c>
      <c r="J1022" s="63">
        <v>0.15532950000000001</v>
      </c>
      <c r="K1022" s="63">
        <v>0.21461640000000001</v>
      </c>
      <c r="L1022" s="63">
        <v>0.27390320000000001</v>
      </c>
      <c r="M1022" s="63">
        <v>0.35950399999999999</v>
      </c>
      <c r="N1022" s="63">
        <v>66823</v>
      </c>
      <c r="O1022">
        <v>0.1130564</v>
      </c>
      <c r="P1022" s="63">
        <v>5</v>
      </c>
      <c r="Q1022" s="63">
        <v>1.2781749580960001E-2</v>
      </c>
      <c r="R1022" s="63"/>
    </row>
    <row r="1023" spans="1:18">
      <c r="A1023" s="63" t="s">
        <v>61</v>
      </c>
      <c r="B1023" s="63" t="s">
        <v>58</v>
      </c>
      <c r="C1023" s="63" t="s">
        <v>67</v>
      </c>
      <c r="D1023" s="63">
        <v>14</v>
      </c>
      <c r="E1023" s="63">
        <v>0.9178674</v>
      </c>
      <c r="F1023" s="63">
        <v>1.1724209999999999</v>
      </c>
      <c r="G1023" s="63">
        <v>0.254554</v>
      </c>
      <c r="H1023" s="63">
        <v>70.322599999999994</v>
      </c>
      <c r="I1023" s="63">
        <v>0.1096664</v>
      </c>
      <c r="J1023" s="63">
        <v>0.1952671</v>
      </c>
      <c r="K1023" s="63">
        <v>0.254554</v>
      </c>
      <c r="L1023" s="63">
        <v>0.31384079999999998</v>
      </c>
      <c r="M1023" s="63">
        <v>0.39944160000000001</v>
      </c>
      <c r="N1023" s="63">
        <v>66823</v>
      </c>
      <c r="O1023">
        <v>0.1130564</v>
      </c>
      <c r="P1023" s="63">
        <v>5</v>
      </c>
      <c r="Q1023" s="63">
        <v>1.2781749580960001E-2</v>
      </c>
      <c r="R1023" s="63"/>
    </row>
    <row r="1024" spans="1:18">
      <c r="A1024" s="63" t="s">
        <v>61</v>
      </c>
      <c r="B1024" s="63" t="s">
        <v>58</v>
      </c>
      <c r="C1024" s="63" t="s">
        <v>67</v>
      </c>
      <c r="D1024" s="63">
        <v>15</v>
      </c>
      <c r="E1024" s="63">
        <v>0.88567790000000002</v>
      </c>
      <c r="F1024" s="63">
        <v>1.1472629999999999</v>
      </c>
      <c r="G1024" s="63">
        <v>0.26158490000000001</v>
      </c>
      <c r="H1024" s="63">
        <v>71.36</v>
      </c>
      <c r="I1024" s="63">
        <v>0.1166973</v>
      </c>
      <c r="J1024" s="63">
        <v>0.20229800000000001</v>
      </c>
      <c r="K1024" s="63">
        <v>0.26158490000000001</v>
      </c>
      <c r="L1024" s="63">
        <v>0.32087169999999998</v>
      </c>
      <c r="M1024" s="63">
        <v>0.40647250000000001</v>
      </c>
      <c r="N1024" s="63">
        <v>66823</v>
      </c>
      <c r="O1024">
        <v>0.1130564</v>
      </c>
      <c r="P1024" s="63">
        <v>5</v>
      </c>
      <c r="Q1024" s="63">
        <v>1.2781749580960001E-2</v>
      </c>
      <c r="R1024" s="63"/>
    </row>
    <row r="1025" spans="1:18">
      <c r="A1025" s="63" t="s">
        <v>61</v>
      </c>
      <c r="B1025" s="63" t="s">
        <v>58</v>
      </c>
      <c r="C1025" s="63" t="s">
        <v>67</v>
      </c>
      <c r="D1025" s="63">
        <v>16</v>
      </c>
      <c r="E1025" s="63">
        <v>0.90174350000000003</v>
      </c>
      <c r="F1025" s="63">
        <v>1.1374629999999999</v>
      </c>
      <c r="G1025" s="63">
        <v>0.23571990000000001</v>
      </c>
      <c r="H1025" s="63">
        <v>71.691299999999998</v>
      </c>
      <c r="I1025" s="63">
        <v>9.0832300000000005E-2</v>
      </c>
      <c r="J1025" s="63">
        <v>0.17643300000000001</v>
      </c>
      <c r="K1025" s="63">
        <v>0.23571990000000001</v>
      </c>
      <c r="L1025" s="63">
        <v>0.29500670000000001</v>
      </c>
      <c r="M1025" s="63">
        <v>0.38060749999999999</v>
      </c>
      <c r="N1025" s="63">
        <v>66823</v>
      </c>
      <c r="O1025">
        <v>0.1130564</v>
      </c>
      <c r="P1025" s="63">
        <v>5</v>
      </c>
      <c r="Q1025" s="63">
        <v>1.2781749580960001E-2</v>
      </c>
      <c r="R1025" s="63"/>
    </row>
    <row r="1026" spans="1:18">
      <c r="A1026" s="63" t="s">
        <v>61</v>
      </c>
      <c r="B1026" s="63" t="s">
        <v>58</v>
      </c>
      <c r="C1026" s="63" t="s">
        <v>67</v>
      </c>
      <c r="D1026" s="63">
        <v>17</v>
      </c>
      <c r="E1026" s="63">
        <v>0.97437359999999995</v>
      </c>
      <c r="F1026" s="63">
        <v>1.1783840000000001</v>
      </c>
      <c r="G1026" s="63">
        <v>0.2040101</v>
      </c>
      <c r="H1026" s="63">
        <v>71.173000000000002</v>
      </c>
      <c r="I1026" s="63">
        <v>5.9122500000000001E-2</v>
      </c>
      <c r="J1026" s="63">
        <v>0.1447233</v>
      </c>
      <c r="K1026" s="63">
        <v>0.2040101</v>
      </c>
      <c r="L1026" s="63">
        <v>0.263297</v>
      </c>
      <c r="M1026" s="63">
        <v>0.34889769999999998</v>
      </c>
      <c r="N1026" s="63">
        <v>66823</v>
      </c>
      <c r="O1026">
        <v>0.1130564</v>
      </c>
      <c r="P1026" s="63">
        <v>5</v>
      </c>
      <c r="Q1026" s="63">
        <v>1.2781749580960001E-2</v>
      </c>
      <c r="R1026" s="63"/>
    </row>
    <row r="1027" spans="1:18">
      <c r="A1027" s="63" t="s">
        <v>61</v>
      </c>
      <c r="B1027" s="63" t="s">
        <v>58</v>
      </c>
      <c r="C1027" s="63" t="s">
        <v>67</v>
      </c>
      <c r="D1027" s="63">
        <v>18</v>
      </c>
      <c r="E1027" s="63">
        <v>1.1388940000000001</v>
      </c>
      <c r="F1027" s="63">
        <v>1.268357</v>
      </c>
      <c r="G1027" s="63">
        <v>0.12946299999999999</v>
      </c>
      <c r="H1027" s="63">
        <v>70.040899999999993</v>
      </c>
      <c r="I1027" s="63">
        <v>-1.54246E-2</v>
      </c>
      <c r="J1027" s="63">
        <v>7.0176100000000005E-2</v>
      </c>
      <c r="K1027" s="63">
        <v>0.12946299999999999</v>
      </c>
      <c r="L1027" s="63">
        <v>0.1887498</v>
      </c>
      <c r="M1027" s="63">
        <v>0.2743506</v>
      </c>
      <c r="N1027" s="63">
        <v>66823</v>
      </c>
      <c r="O1027">
        <v>0.1130564</v>
      </c>
      <c r="P1027" s="63">
        <v>5</v>
      </c>
      <c r="Q1027" s="63">
        <v>1.2781749580960001E-2</v>
      </c>
      <c r="R1027" s="63"/>
    </row>
    <row r="1028" spans="1:18">
      <c r="A1028" s="63" t="s">
        <v>61</v>
      </c>
      <c r="B1028" s="63" t="s">
        <v>58</v>
      </c>
      <c r="C1028" s="63" t="s">
        <v>67</v>
      </c>
      <c r="D1028" s="63">
        <v>19</v>
      </c>
      <c r="E1028" s="63">
        <v>1.3635029999999999</v>
      </c>
      <c r="F1028" s="63">
        <v>1.331745</v>
      </c>
      <c r="G1028" s="63">
        <v>-3.17577E-2</v>
      </c>
      <c r="H1028" s="63">
        <v>68.206100000000006</v>
      </c>
      <c r="I1028" s="63">
        <v>-0.17664530000000001</v>
      </c>
      <c r="J1028" s="63">
        <v>-9.10445E-2</v>
      </c>
      <c r="K1028" s="63">
        <v>-3.17577E-2</v>
      </c>
      <c r="L1028" s="63">
        <v>2.7529100000000001E-2</v>
      </c>
      <c r="M1028" s="63">
        <v>0.11312990000000001</v>
      </c>
      <c r="N1028" s="63">
        <v>66823</v>
      </c>
      <c r="O1028">
        <v>0.1130564</v>
      </c>
      <c r="P1028" s="63">
        <v>5</v>
      </c>
      <c r="Q1028" s="63">
        <v>1.2781749580960001E-2</v>
      </c>
      <c r="R1028" s="63"/>
    </row>
    <row r="1029" spans="1:18">
      <c r="A1029" s="63" t="s">
        <v>61</v>
      </c>
      <c r="B1029" s="63" t="s">
        <v>58</v>
      </c>
      <c r="C1029" s="63" t="s">
        <v>67</v>
      </c>
      <c r="D1029" s="63">
        <v>20</v>
      </c>
      <c r="E1029" s="63">
        <v>1.480219</v>
      </c>
      <c r="F1029" s="63">
        <v>1.3682209999999999</v>
      </c>
      <c r="G1029" s="63">
        <v>-0.1119975</v>
      </c>
      <c r="H1029" s="63">
        <v>65.264399999999995</v>
      </c>
      <c r="I1029" s="63">
        <v>-0.25688509999999998</v>
      </c>
      <c r="J1029" s="63">
        <v>-0.1712843</v>
      </c>
      <c r="K1029" s="63">
        <v>-0.1119975</v>
      </c>
      <c r="L1029" s="63">
        <v>-5.2710699999999999E-2</v>
      </c>
      <c r="M1029" s="63">
        <v>3.2890099999999999E-2</v>
      </c>
      <c r="N1029" s="63">
        <v>66823</v>
      </c>
      <c r="O1029">
        <v>0.1130564</v>
      </c>
      <c r="P1029" s="63">
        <v>5</v>
      </c>
      <c r="Q1029" s="63">
        <v>1.2781749580960001E-2</v>
      </c>
      <c r="R1029" s="63"/>
    </row>
    <row r="1030" spans="1:18">
      <c r="A1030" s="63" t="s">
        <v>61</v>
      </c>
      <c r="B1030" s="63" t="s">
        <v>58</v>
      </c>
      <c r="C1030" s="63" t="s">
        <v>67</v>
      </c>
      <c r="D1030" s="63">
        <v>21</v>
      </c>
      <c r="E1030" s="63">
        <v>1.5583009999999999</v>
      </c>
      <c r="F1030" s="63">
        <v>1.3871659999999999</v>
      </c>
      <c r="G1030" s="63">
        <v>-0.17113529999999999</v>
      </c>
      <c r="H1030" s="63">
        <v>61.84</v>
      </c>
      <c r="I1030" s="63">
        <v>-0.3160229</v>
      </c>
      <c r="J1030" s="63">
        <v>-0.23042209999999999</v>
      </c>
      <c r="K1030" s="63">
        <v>-0.17113529999999999</v>
      </c>
      <c r="L1030" s="63">
        <v>-0.1118485</v>
      </c>
      <c r="M1030" s="63">
        <v>-2.6247699999999999E-2</v>
      </c>
      <c r="N1030" s="63">
        <v>66823</v>
      </c>
      <c r="O1030">
        <v>0.1130564</v>
      </c>
      <c r="P1030" s="63">
        <v>5</v>
      </c>
      <c r="Q1030" s="63">
        <v>1.2781749580960001E-2</v>
      </c>
      <c r="R1030" s="63"/>
    </row>
    <row r="1031" spans="1:18">
      <c r="A1031" s="63" t="s">
        <v>61</v>
      </c>
      <c r="B1031" s="63" t="s">
        <v>58</v>
      </c>
      <c r="C1031" s="63" t="s">
        <v>67</v>
      </c>
      <c r="D1031" s="63">
        <v>22</v>
      </c>
      <c r="E1031" s="63">
        <v>1.5125230000000001</v>
      </c>
      <c r="F1031" s="63">
        <v>1.2899940000000001</v>
      </c>
      <c r="G1031" s="63">
        <v>-0.22252910000000001</v>
      </c>
      <c r="H1031" s="63">
        <v>59.5991</v>
      </c>
      <c r="I1031" s="63">
        <v>-0.36741669999999998</v>
      </c>
      <c r="J1031" s="63">
        <v>-0.28181590000000001</v>
      </c>
      <c r="K1031" s="63">
        <v>-0.22252910000000001</v>
      </c>
      <c r="L1031" s="63">
        <v>-0.1632422</v>
      </c>
      <c r="M1031" s="63">
        <v>-7.7641500000000002E-2</v>
      </c>
      <c r="N1031" s="63">
        <v>66823</v>
      </c>
      <c r="O1031">
        <v>0.1130564</v>
      </c>
      <c r="P1031" s="63">
        <v>5</v>
      </c>
      <c r="Q1031" s="63">
        <v>1.2781749580960001E-2</v>
      </c>
      <c r="R1031" s="63"/>
    </row>
    <row r="1032" spans="1:18">
      <c r="A1032" s="63" t="s">
        <v>61</v>
      </c>
      <c r="B1032" s="63" t="s">
        <v>58</v>
      </c>
      <c r="C1032" s="63" t="s">
        <v>67</v>
      </c>
      <c r="D1032" s="63">
        <v>23</v>
      </c>
      <c r="E1032" s="63">
        <v>1.3157639999999999</v>
      </c>
      <c r="F1032" s="63">
        <v>1.092543</v>
      </c>
      <c r="G1032" s="63">
        <v>-0.22322110000000001</v>
      </c>
      <c r="H1032" s="63">
        <v>57.924300000000002</v>
      </c>
      <c r="I1032" s="63">
        <v>-0.36810870000000001</v>
      </c>
      <c r="J1032" s="63">
        <v>-0.28250789999999998</v>
      </c>
      <c r="K1032" s="63">
        <v>-0.22322110000000001</v>
      </c>
      <c r="L1032" s="63">
        <v>-0.1639342</v>
      </c>
      <c r="M1032" s="63">
        <v>-7.83335E-2</v>
      </c>
      <c r="N1032" s="63">
        <v>66823</v>
      </c>
      <c r="O1032">
        <v>0.1130564</v>
      </c>
      <c r="P1032" s="63">
        <v>5</v>
      </c>
      <c r="Q1032" s="63">
        <v>1.2781749580960001E-2</v>
      </c>
      <c r="R1032" s="63"/>
    </row>
    <row r="1033" spans="1:18">
      <c r="A1033" s="63" t="s">
        <v>61</v>
      </c>
      <c r="B1033" s="63" t="s">
        <v>58</v>
      </c>
      <c r="C1033" s="63" t="s">
        <v>67</v>
      </c>
      <c r="D1033" s="63">
        <v>24</v>
      </c>
      <c r="E1033" s="63">
        <v>1.080271</v>
      </c>
      <c r="F1033" s="63">
        <v>0.85079839999999995</v>
      </c>
      <c r="G1033" s="63">
        <v>-0.22947290000000001</v>
      </c>
      <c r="H1033" s="63">
        <v>56.532200000000003</v>
      </c>
      <c r="I1033" s="63">
        <v>-0.37436049999999998</v>
      </c>
      <c r="J1033" s="63">
        <v>-0.28875970000000001</v>
      </c>
      <c r="K1033" s="63">
        <v>-0.22947290000000001</v>
      </c>
      <c r="L1033" s="63">
        <v>-0.170186</v>
      </c>
      <c r="M1033" s="63">
        <v>-8.4585300000000002E-2</v>
      </c>
      <c r="N1033" s="63">
        <v>66823</v>
      </c>
      <c r="O1033">
        <v>0.1130564</v>
      </c>
      <c r="P1033" s="63">
        <v>5</v>
      </c>
      <c r="Q1033" s="63">
        <v>1.2781749580960001E-2</v>
      </c>
      <c r="R1033" s="63"/>
    </row>
    <row r="1034" spans="1:18">
      <c r="A1034" s="63" t="s">
        <v>61</v>
      </c>
      <c r="B1034" s="63" t="s">
        <v>58</v>
      </c>
      <c r="C1034" s="63" t="s">
        <v>68</v>
      </c>
      <c r="D1034" s="63">
        <v>1</v>
      </c>
      <c r="E1034" s="63">
        <v>1.0519579999999999</v>
      </c>
      <c r="F1034" s="63">
        <v>0.80410280000000001</v>
      </c>
      <c r="G1034" s="63">
        <v>-0.2478553</v>
      </c>
      <c r="H1034" s="63">
        <v>60.941899999999997</v>
      </c>
      <c r="I1034" s="63">
        <v>-0.39274290000000001</v>
      </c>
      <c r="J1034" s="63">
        <v>-0.30714209999999997</v>
      </c>
      <c r="K1034" s="63">
        <v>-0.2478553</v>
      </c>
      <c r="L1034" s="63">
        <v>-0.1885685</v>
      </c>
      <c r="M1034" s="63">
        <v>-0.1029677</v>
      </c>
      <c r="N1034" s="63">
        <v>66823</v>
      </c>
      <c r="O1034">
        <v>0.1130564</v>
      </c>
      <c r="P1034" s="63">
        <v>6</v>
      </c>
      <c r="Q1034" s="63">
        <v>1.2781749580960001E-2</v>
      </c>
      <c r="R1034" s="63"/>
    </row>
    <row r="1035" spans="1:18">
      <c r="A1035" s="63" t="s">
        <v>61</v>
      </c>
      <c r="B1035" s="63" t="s">
        <v>58</v>
      </c>
      <c r="C1035" s="63" t="s">
        <v>68</v>
      </c>
      <c r="D1035" s="63">
        <v>2</v>
      </c>
      <c r="E1035" s="63">
        <v>0.9664547</v>
      </c>
      <c r="F1035" s="63">
        <v>0.72620030000000002</v>
      </c>
      <c r="G1035" s="63">
        <v>-0.24025440000000001</v>
      </c>
      <c r="H1035" s="63">
        <v>60.023800000000001</v>
      </c>
      <c r="I1035" s="63">
        <v>-0.38514199999999998</v>
      </c>
      <c r="J1035" s="63">
        <v>-0.29954120000000001</v>
      </c>
      <c r="K1035" s="63">
        <v>-0.24025440000000001</v>
      </c>
      <c r="L1035" s="63">
        <v>-0.18096760000000001</v>
      </c>
      <c r="M1035" s="63">
        <v>-9.5366800000000002E-2</v>
      </c>
      <c r="N1035" s="63">
        <v>66823</v>
      </c>
      <c r="O1035">
        <v>0.1130564</v>
      </c>
      <c r="P1035" s="63">
        <v>6</v>
      </c>
      <c r="Q1035" s="63">
        <v>1.2781749580960001E-2</v>
      </c>
      <c r="R1035" s="63"/>
    </row>
    <row r="1036" spans="1:18">
      <c r="A1036" s="63" t="s">
        <v>61</v>
      </c>
      <c r="B1036" s="63" t="s">
        <v>58</v>
      </c>
      <c r="C1036" s="63" t="s">
        <v>68</v>
      </c>
      <c r="D1036" s="63">
        <v>3</v>
      </c>
      <c r="E1036" s="63">
        <v>0.93612890000000004</v>
      </c>
      <c r="F1036" s="63">
        <v>0.69803389999999998</v>
      </c>
      <c r="G1036" s="63">
        <v>-0.238095</v>
      </c>
      <c r="H1036" s="63">
        <v>59.0276</v>
      </c>
      <c r="I1036" s="63">
        <v>-0.38298260000000001</v>
      </c>
      <c r="J1036" s="63">
        <v>-0.29738179999999997</v>
      </c>
      <c r="K1036" s="63">
        <v>-0.238095</v>
      </c>
      <c r="L1036" s="63">
        <v>-0.1788082</v>
      </c>
      <c r="M1036" s="63">
        <v>-9.3207399999999996E-2</v>
      </c>
      <c r="N1036" s="63">
        <v>66823</v>
      </c>
      <c r="O1036">
        <v>0.1130564</v>
      </c>
      <c r="P1036" s="63">
        <v>6</v>
      </c>
      <c r="Q1036" s="63">
        <v>1.2781749580960001E-2</v>
      </c>
      <c r="R1036" s="63"/>
    </row>
    <row r="1037" spans="1:18">
      <c r="A1037" s="63" t="s">
        <v>61</v>
      </c>
      <c r="B1037" s="63" t="s">
        <v>58</v>
      </c>
      <c r="C1037" s="63" t="s">
        <v>68</v>
      </c>
      <c r="D1037" s="63">
        <v>4</v>
      </c>
      <c r="E1037" s="63">
        <v>0.92121909999999996</v>
      </c>
      <c r="F1037" s="63">
        <v>0.70719430000000005</v>
      </c>
      <c r="G1037" s="63">
        <v>-0.21402479999999999</v>
      </c>
      <c r="H1037" s="63">
        <v>58.168599999999998</v>
      </c>
      <c r="I1037" s="63">
        <v>-0.35891240000000002</v>
      </c>
      <c r="J1037" s="63">
        <v>-0.27331159999999999</v>
      </c>
      <c r="K1037" s="63">
        <v>-0.21402479999999999</v>
      </c>
      <c r="L1037" s="63">
        <v>-0.15473790000000001</v>
      </c>
      <c r="M1037" s="63">
        <v>-6.9137199999999996E-2</v>
      </c>
      <c r="N1037" s="63">
        <v>66823</v>
      </c>
      <c r="O1037">
        <v>0.1130564</v>
      </c>
      <c r="P1037" s="63">
        <v>6</v>
      </c>
      <c r="Q1037" s="63">
        <v>1.2781749580960001E-2</v>
      </c>
      <c r="R1037" s="63"/>
    </row>
    <row r="1038" spans="1:18">
      <c r="A1038" s="63" t="s">
        <v>61</v>
      </c>
      <c r="B1038" s="63" t="s">
        <v>58</v>
      </c>
      <c r="C1038" s="63" t="s">
        <v>68</v>
      </c>
      <c r="D1038" s="63">
        <v>5</v>
      </c>
      <c r="E1038" s="63">
        <v>0.9289693</v>
      </c>
      <c r="F1038" s="63">
        <v>0.71387230000000002</v>
      </c>
      <c r="G1038" s="63">
        <v>-0.21509700000000001</v>
      </c>
      <c r="H1038" s="63">
        <v>57.483800000000002</v>
      </c>
      <c r="I1038" s="63">
        <v>-0.35998449999999999</v>
      </c>
      <c r="J1038" s="63">
        <v>-0.27438380000000001</v>
      </c>
      <c r="K1038" s="63">
        <v>-0.21509700000000001</v>
      </c>
      <c r="L1038" s="63">
        <v>-0.15581010000000001</v>
      </c>
      <c r="M1038" s="63">
        <v>-7.0209400000000005E-2</v>
      </c>
      <c r="N1038" s="63">
        <v>66823</v>
      </c>
      <c r="O1038">
        <v>0.1130564</v>
      </c>
      <c r="P1038" s="63">
        <v>6</v>
      </c>
      <c r="Q1038" s="63">
        <v>1.2781749580960001E-2</v>
      </c>
      <c r="R1038" s="63"/>
    </row>
    <row r="1039" spans="1:18">
      <c r="A1039" s="63" t="s">
        <v>61</v>
      </c>
      <c r="B1039" s="63" t="s">
        <v>58</v>
      </c>
      <c r="C1039" s="63" t="s">
        <v>68</v>
      </c>
      <c r="D1039" s="63">
        <v>6</v>
      </c>
      <c r="E1039" s="63">
        <v>1.019085</v>
      </c>
      <c r="F1039" s="63">
        <v>0.75212690000000004</v>
      </c>
      <c r="G1039" s="63">
        <v>-0.26695819999999998</v>
      </c>
      <c r="H1039" s="63">
        <v>56.9771</v>
      </c>
      <c r="I1039" s="63">
        <v>-0.41184579999999998</v>
      </c>
      <c r="J1039" s="63">
        <v>-0.32624510000000001</v>
      </c>
      <c r="K1039" s="63">
        <v>-0.26695819999999998</v>
      </c>
      <c r="L1039" s="63">
        <v>-0.20767140000000001</v>
      </c>
      <c r="M1039" s="63">
        <v>-0.1220706</v>
      </c>
      <c r="N1039" s="63">
        <v>66823</v>
      </c>
      <c r="O1039">
        <v>0.1130564</v>
      </c>
      <c r="P1039" s="63">
        <v>6</v>
      </c>
      <c r="Q1039" s="63">
        <v>1.2781749580960001E-2</v>
      </c>
      <c r="R1039" s="63"/>
    </row>
    <row r="1040" spans="1:18">
      <c r="A1040" s="63" t="s">
        <v>61</v>
      </c>
      <c r="B1040" s="63" t="s">
        <v>58</v>
      </c>
      <c r="C1040" s="63" t="s">
        <v>68</v>
      </c>
      <c r="D1040" s="63">
        <v>7</v>
      </c>
      <c r="E1040" s="63">
        <v>1.2132940000000001</v>
      </c>
      <c r="F1040" s="63">
        <v>0.94069329999999995</v>
      </c>
      <c r="G1040" s="63">
        <v>-0.27260079999999998</v>
      </c>
      <c r="H1040" s="63">
        <v>57.497100000000003</v>
      </c>
      <c r="I1040" s="63">
        <v>-0.41748839999999998</v>
      </c>
      <c r="J1040" s="63">
        <v>-0.33188770000000001</v>
      </c>
      <c r="K1040" s="63">
        <v>-0.27260079999999998</v>
      </c>
      <c r="L1040" s="63">
        <v>-0.213314</v>
      </c>
      <c r="M1040" s="63">
        <v>-0.1277132</v>
      </c>
      <c r="N1040" s="63">
        <v>66823</v>
      </c>
      <c r="O1040">
        <v>0.1130564</v>
      </c>
      <c r="P1040" s="63">
        <v>6</v>
      </c>
      <c r="Q1040" s="63">
        <v>1.2781749580960001E-2</v>
      </c>
      <c r="R1040" s="63"/>
    </row>
    <row r="1041" spans="1:18">
      <c r="A1041" s="63" t="s">
        <v>61</v>
      </c>
      <c r="B1041" s="63" t="s">
        <v>58</v>
      </c>
      <c r="C1041" s="63" t="s">
        <v>68</v>
      </c>
      <c r="D1041" s="63">
        <v>8</v>
      </c>
      <c r="E1041" s="63">
        <v>1.3495699999999999</v>
      </c>
      <c r="F1041" s="63">
        <v>1.1221300000000001</v>
      </c>
      <c r="G1041" s="63">
        <v>-0.22743959999999999</v>
      </c>
      <c r="H1041" s="63">
        <v>60.183799999999998</v>
      </c>
      <c r="I1041" s="63">
        <v>-0.37232720000000002</v>
      </c>
      <c r="J1041" s="63">
        <v>-0.2867265</v>
      </c>
      <c r="K1041" s="63">
        <v>-0.22743959999999999</v>
      </c>
      <c r="L1041" s="63">
        <v>-0.16815279999999999</v>
      </c>
      <c r="M1041" s="63">
        <v>-8.2552E-2</v>
      </c>
      <c r="N1041" s="63">
        <v>66823</v>
      </c>
      <c r="O1041">
        <v>0.1130564</v>
      </c>
      <c r="P1041" s="63">
        <v>6</v>
      </c>
      <c r="Q1041" s="63">
        <v>1.2781749580960001E-2</v>
      </c>
      <c r="R1041" s="63"/>
    </row>
    <row r="1042" spans="1:18">
      <c r="A1042" s="63" t="s">
        <v>61</v>
      </c>
      <c r="B1042" s="63" t="s">
        <v>58</v>
      </c>
      <c r="C1042" s="63" t="s">
        <v>68</v>
      </c>
      <c r="D1042" s="63">
        <v>9</v>
      </c>
      <c r="E1042" s="63">
        <v>1.334819</v>
      </c>
      <c r="F1042" s="63">
        <v>1.22258</v>
      </c>
      <c r="G1042" s="63">
        <v>-0.11223959999999999</v>
      </c>
      <c r="H1042" s="63">
        <v>63.453299999999999</v>
      </c>
      <c r="I1042" s="63">
        <v>-0.2571272</v>
      </c>
      <c r="J1042" s="63">
        <v>-0.1715264</v>
      </c>
      <c r="K1042" s="63">
        <v>-0.11223959999999999</v>
      </c>
      <c r="L1042" s="63">
        <v>-5.2952800000000001E-2</v>
      </c>
      <c r="M1042" s="63">
        <v>3.2648000000000003E-2</v>
      </c>
      <c r="N1042" s="63">
        <v>66823</v>
      </c>
      <c r="O1042">
        <v>0.1130564</v>
      </c>
      <c r="P1042" s="63">
        <v>6</v>
      </c>
      <c r="Q1042" s="63">
        <v>1.2781749580960001E-2</v>
      </c>
      <c r="R1042" s="63"/>
    </row>
    <row r="1043" spans="1:18">
      <c r="A1043" s="63" t="s">
        <v>61</v>
      </c>
      <c r="B1043" s="63" t="s">
        <v>58</v>
      </c>
      <c r="C1043" s="63" t="s">
        <v>68</v>
      </c>
      <c r="D1043" s="63">
        <v>10</v>
      </c>
      <c r="E1043" s="63">
        <v>1.3554330000000001</v>
      </c>
      <c r="F1043" s="63">
        <v>1.2439039999999999</v>
      </c>
      <c r="G1043" s="63">
        <v>-0.1115295</v>
      </c>
      <c r="H1043" s="63">
        <v>66.713300000000004</v>
      </c>
      <c r="I1043" s="63">
        <v>-0.25641710000000001</v>
      </c>
      <c r="J1043" s="63">
        <v>-0.1708163</v>
      </c>
      <c r="K1043" s="63">
        <v>-0.1115295</v>
      </c>
      <c r="L1043" s="63">
        <v>-5.22426E-2</v>
      </c>
      <c r="M1043" s="63">
        <v>3.3358100000000002E-2</v>
      </c>
      <c r="N1043" s="63">
        <v>66823</v>
      </c>
      <c r="O1043">
        <v>0.1130564</v>
      </c>
      <c r="P1043" s="63">
        <v>6</v>
      </c>
      <c r="Q1043" s="63">
        <v>1.2781749580960001E-2</v>
      </c>
      <c r="R1043" s="63"/>
    </row>
    <row r="1044" spans="1:18">
      <c r="A1044" s="63" t="s">
        <v>61</v>
      </c>
      <c r="B1044" s="63" t="s">
        <v>58</v>
      </c>
      <c r="C1044" s="63" t="s">
        <v>68</v>
      </c>
      <c r="D1044" s="63">
        <v>11</v>
      </c>
      <c r="E1044" s="63">
        <v>1.276877</v>
      </c>
      <c r="F1044" s="63">
        <v>1.2895110000000001</v>
      </c>
      <c r="G1044" s="63">
        <v>1.2633800000000001E-2</v>
      </c>
      <c r="H1044" s="63">
        <v>69.878100000000003</v>
      </c>
      <c r="I1044" s="63">
        <v>-0.1322538</v>
      </c>
      <c r="J1044" s="63">
        <v>-4.6653E-2</v>
      </c>
      <c r="K1044" s="63">
        <v>1.2633800000000001E-2</v>
      </c>
      <c r="L1044" s="63">
        <v>7.1920600000000001E-2</v>
      </c>
      <c r="M1044" s="63">
        <v>0.15752140000000001</v>
      </c>
      <c r="N1044" s="63">
        <v>66823</v>
      </c>
      <c r="O1044">
        <v>0.1130564</v>
      </c>
      <c r="P1044" s="63">
        <v>6</v>
      </c>
      <c r="Q1044" s="63">
        <v>1.2781749580960001E-2</v>
      </c>
      <c r="R1044" s="63"/>
    </row>
    <row r="1045" spans="1:18">
      <c r="A1045" s="63" t="s">
        <v>61</v>
      </c>
      <c r="B1045" s="63" t="s">
        <v>58</v>
      </c>
      <c r="C1045" s="63" t="s">
        <v>68</v>
      </c>
      <c r="D1045" s="63">
        <v>12</v>
      </c>
      <c r="E1045" s="63">
        <v>1.21333</v>
      </c>
      <c r="F1045" s="63">
        <v>1.3094399999999999</v>
      </c>
      <c r="G1045" s="63">
        <v>9.6109200000000006E-2</v>
      </c>
      <c r="H1045" s="63">
        <v>72.744799999999998</v>
      </c>
      <c r="I1045" s="63">
        <v>-4.87784E-2</v>
      </c>
      <c r="J1045" s="63">
        <v>3.6822300000000002E-2</v>
      </c>
      <c r="K1045" s="63">
        <v>9.6109200000000006E-2</v>
      </c>
      <c r="L1045" s="63">
        <v>0.15539600000000001</v>
      </c>
      <c r="M1045" s="63">
        <v>0.24099670000000001</v>
      </c>
      <c r="N1045" s="63">
        <v>66823</v>
      </c>
      <c r="O1045">
        <v>0.1130564</v>
      </c>
      <c r="P1045" s="63">
        <v>6</v>
      </c>
      <c r="Q1045" s="63">
        <v>1.2781749580960001E-2</v>
      </c>
      <c r="R1045" s="63"/>
    </row>
    <row r="1046" spans="1:18">
      <c r="A1046" s="63" t="s">
        <v>61</v>
      </c>
      <c r="B1046" s="63" t="s">
        <v>58</v>
      </c>
      <c r="C1046" s="63" t="s">
        <v>68</v>
      </c>
      <c r="D1046" s="63">
        <v>13</v>
      </c>
      <c r="E1046" s="63">
        <v>1.0911569999999999</v>
      </c>
      <c r="F1046" s="63">
        <v>1.3441620000000001</v>
      </c>
      <c r="G1046" s="63">
        <v>0.25300489999999998</v>
      </c>
      <c r="H1046" s="63">
        <v>75.056200000000004</v>
      </c>
      <c r="I1046" s="63">
        <v>0.1081173</v>
      </c>
      <c r="J1046" s="63">
        <v>0.1937181</v>
      </c>
      <c r="K1046" s="63">
        <v>0.25300489999999998</v>
      </c>
      <c r="L1046" s="63">
        <v>0.31229170000000001</v>
      </c>
      <c r="M1046" s="63">
        <v>0.39789249999999998</v>
      </c>
      <c r="N1046" s="63">
        <v>66823</v>
      </c>
      <c r="O1046">
        <v>0.1130564</v>
      </c>
      <c r="P1046" s="63">
        <v>6</v>
      </c>
      <c r="Q1046" s="63">
        <v>1.2781749580960001E-2</v>
      </c>
      <c r="R1046" s="63"/>
    </row>
    <row r="1047" spans="1:18">
      <c r="A1047" s="63" t="s">
        <v>61</v>
      </c>
      <c r="B1047" s="63" t="s">
        <v>58</v>
      </c>
      <c r="C1047" s="63" t="s">
        <v>68</v>
      </c>
      <c r="D1047" s="63">
        <v>14</v>
      </c>
      <c r="E1047" s="63">
        <v>1.0619860000000001</v>
      </c>
      <c r="F1047" s="63">
        <v>1.3778189999999999</v>
      </c>
      <c r="G1047" s="63">
        <v>0.3158337</v>
      </c>
      <c r="H1047" s="63">
        <v>76.833299999999994</v>
      </c>
      <c r="I1047" s="63">
        <v>0.17094609999999999</v>
      </c>
      <c r="J1047" s="63">
        <v>0.25654690000000002</v>
      </c>
      <c r="K1047" s="63">
        <v>0.3158337</v>
      </c>
      <c r="L1047" s="63">
        <v>0.37512050000000002</v>
      </c>
      <c r="M1047" s="63">
        <v>0.4607213</v>
      </c>
      <c r="N1047" s="63">
        <v>66823</v>
      </c>
      <c r="O1047">
        <v>0.1130564</v>
      </c>
      <c r="P1047" s="63">
        <v>6</v>
      </c>
      <c r="Q1047" s="63">
        <v>1.2781749580960001E-2</v>
      </c>
      <c r="R1047" s="63"/>
    </row>
    <row r="1048" spans="1:18">
      <c r="A1048" s="63" t="s">
        <v>61</v>
      </c>
      <c r="B1048" s="63" t="s">
        <v>58</v>
      </c>
      <c r="C1048" s="63" t="s">
        <v>68</v>
      </c>
      <c r="D1048" s="63">
        <v>15</v>
      </c>
      <c r="E1048" s="63">
        <v>1.077</v>
      </c>
      <c r="F1048" s="63">
        <v>1.411754</v>
      </c>
      <c r="G1048" s="63">
        <v>0.33475389999999999</v>
      </c>
      <c r="H1048" s="63">
        <v>77.965699999999998</v>
      </c>
      <c r="I1048" s="63">
        <v>0.18986629999999999</v>
      </c>
      <c r="J1048" s="63">
        <v>0.27546700000000002</v>
      </c>
      <c r="K1048" s="63">
        <v>0.33475389999999999</v>
      </c>
      <c r="L1048" s="63">
        <v>0.39404070000000002</v>
      </c>
      <c r="M1048" s="63">
        <v>0.4796415</v>
      </c>
      <c r="N1048" s="63">
        <v>66823</v>
      </c>
      <c r="O1048">
        <v>0.1130564</v>
      </c>
      <c r="P1048" s="63">
        <v>6</v>
      </c>
      <c r="Q1048" s="63">
        <v>1.2781749580960001E-2</v>
      </c>
      <c r="R1048" s="63"/>
    </row>
    <row r="1049" spans="1:18">
      <c r="A1049" s="63" t="s">
        <v>61</v>
      </c>
      <c r="B1049" s="63" t="s">
        <v>58</v>
      </c>
      <c r="C1049" s="63" t="s">
        <v>68</v>
      </c>
      <c r="D1049" s="63">
        <v>16</v>
      </c>
      <c r="E1049" s="63">
        <v>1.1405879999999999</v>
      </c>
      <c r="F1049" s="63">
        <v>1.4397359999999999</v>
      </c>
      <c r="G1049" s="63">
        <v>0.29914879999999999</v>
      </c>
      <c r="H1049" s="63">
        <v>78.429500000000004</v>
      </c>
      <c r="I1049" s="63">
        <v>0.15426119999999999</v>
      </c>
      <c r="J1049" s="63">
        <v>0.23986199999999999</v>
      </c>
      <c r="K1049" s="63">
        <v>0.29914879999999999</v>
      </c>
      <c r="L1049" s="63">
        <v>0.35843560000000002</v>
      </c>
      <c r="M1049" s="63">
        <v>0.4440364</v>
      </c>
      <c r="N1049" s="63">
        <v>66823</v>
      </c>
      <c r="O1049">
        <v>0.1130564</v>
      </c>
      <c r="P1049" s="63">
        <v>6</v>
      </c>
      <c r="Q1049" s="63">
        <v>1.2781749580960001E-2</v>
      </c>
      <c r="R1049" s="63"/>
    </row>
    <row r="1050" spans="1:18">
      <c r="A1050" s="63" t="s">
        <v>61</v>
      </c>
      <c r="B1050" s="63" t="s">
        <v>58</v>
      </c>
      <c r="C1050" s="63" t="s">
        <v>68</v>
      </c>
      <c r="D1050" s="63">
        <v>17</v>
      </c>
      <c r="E1050" s="63">
        <v>1.258877</v>
      </c>
      <c r="F1050" s="63">
        <v>1.5043880000000001</v>
      </c>
      <c r="G1050" s="63">
        <v>0.24551049999999999</v>
      </c>
      <c r="H1050" s="63">
        <v>78.090500000000006</v>
      </c>
      <c r="I1050" s="63">
        <v>0.1006229</v>
      </c>
      <c r="J1050" s="63">
        <v>0.18622359999999999</v>
      </c>
      <c r="K1050" s="63">
        <v>0.24551049999999999</v>
      </c>
      <c r="L1050" s="63">
        <v>0.30479729999999999</v>
      </c>
      <c r="M1050" s="63">
        <v>0.39039810000000003</v>
      </c>
      <c r="N1050" s="63">
        <v>66823</v>
      </c>
      <c r="O1050">
        <v>0.1130564</v>
      </c>
      <c r="P1050" s="63">
        <v>6</v>
      </c>
      <c r="Q1050" s="63">
        <v>1.2781749580960001E-2</v>
      </c>
      <c r="R1050" s="63"/>
    </row>
    <row r="1051" spans="1:18">
      <c r="A1051" s="63" t="s">
        <v>61</v>
      </c>
      <c r="B1051" s="63" t="s">
        <v>58</v>
      </c>
      <c r="C1051" s="63" t="s">
        <v>68</v>
      </c>
      <c r="D1051" s="63">
        <v>18</v>
      </c>
      <c r="E1051" s="63">
        <v>1.4038360000000001</v>
      </c>
      <c r="F1051" s="63">
        <v>1.5638540000000001</v>
      </c>
      <c r="G1051" s="63">
        <v>0.16001870000000001</v>
      </c>
      <c r="H1051" s="63">
        <v>76.989500000000007</v>
      </c>
      <c r="I1051" s="63">
        <v>1.51311E-2</v>
      </c>
      <c r="J1051" s="63">
        <v>0.1007318</v>
      </c>
      <c r="K1051" s="63">
        <v>0.16001870000000001</v>
      </c>
      <c r="L1051" s="63">
        <v>0.21930549999999999</v>
      </c>
      <c r="M1051" s="63">
        <v>0.30490630000000002</v>
      </c>
      <c r="N1051" s="63">
        <v>66823</v>
      </c>
      <c r="O1051">
        <v>0.1130564</v>
      </c>
      <c r="P1051" s="63">
        <v>6</v>
      </c>
      <c r="Q1051" s="63">
        <v>1.2781749580960001E-2</v>
      </c>
      <c r="R1051" s="63"/>
    </row>
    <row r="1052" spans="1:18">
      <c r="A1052" s="63" t="s">
        <v>61</v>
      </c>
      <c r="B1052" s="63" t="s">
        <v>58</v>
      </c>
      <c r="C1052" s="63" t="s">
        <v>68</v>
      </c>
      <c r="D1052" s="63">
        <v>19</v>
      </c>
      <c r="E1052" s="63">
        <v>1.6331720000000001</v>
      </c>
      <c r="F1052" s="63">
        <v>1.5797859999999999</v>
      </c>
      <c r="G1052" s="63">
        <v>-5.3386299999999998E-2</v>
      </c>
      <c r="H1052" s="63">
        <v>74.964799999999997</v>
      </c>
      <c r="I1052" s="63">
        <v>-0.1982739</v>
      </c>
      <c r="J1052" s="63">
        <v>-0.1126732</v>
      </c>
      <c r="K1052" s="63">
        <v>-5.3386299999999998E-2</v>
      </c>
      <c r="L1052" s="63">
        <v>5.9005000000000004E-3</v>
      </c>
      <c r="M1052" s="63">
        <v>9.1501299999999994E-2</v>
      </c>
      <c r="N1052" s="63">
        <v>66823</v>
      </c>
      <c r="O1052">
        <v>0.1130564</v>
      </c>
      <c r="P1052" s="63">
        <v>6</v>
      </c>
      <c r="Q1052" s="63">
        <v>1.2781749580960001E-2</v>
      </c>
      <c r="R1052" s="63"/>
    </row>
    <row r="1053" spans="1:18">
      <c r="A1053" s="63" t="s">
        <v>61</v>
      </c>
      <c r="B1053" s="63" t="s">
        <v>58</v>
      </c>
      <c r="C1053" s="63" t="s">
        <v>68</v>
      </c>
      <c r="D1053" s="63">
        <v>20</v>
      </c>
      <c r="E1053" s="63">
        <v>1.7248559999999999</v>
      </c>
      <c r="F1053" s="63">
        <v>1.595502</v>
      </c>
      <c r="G1053" s="63">
        <v>-0.12935479999999999</v>
      </c>
      <c r="H1053" s="63">
        <v>72.02</v>
      </c>
      <c r="I1053" s="63">
        <v>-0.2742424</v>
      </c>
      <c r="J1053" s="63">
        <v>-0.1886417</v>
      </c>
      <c r="K1053" s="63">
        <v>-0.12935479999999999</v>
      </c>
      <c r="L1053" s="63">
        <v>-7.0068000000000005E-2</v>
      </c>
      <c r="M1053" s="63">
        <v>1.5532799999999999E-2</v>
      </c>
      <c r="N1053" s="63">
        <v>66823</v>
      </c>
      <c r="O1053">
        <v>0.1130564</v>
      </c>
      <c r="P1053" s="63">
        <v>6</v>
      </c>
      <c r="Q1053" s="63">
        <v>1.2781749580960001E-2</v>
      </c>
      <c r="R1053" s="63"/>
    </row>
    <row r="1054" spans="1:18">
      <c r="A1054" s="63" t="s">
        <v>61</v>
      </c>
      <c r="B1054" s="63" t="s">
        <v>58</v>
      </c>
      <c r="C1054" s="63" t="s">
        <v>68</v>
      </c>
      <c r="D1054" s="63">
        <v>21</v>
      </c>
      <c r="E1054" s="63">
        <v>1.768459</v>
      </c>
      <c r="F1054" s="63">
        <v>1.5730059999999999</v>
      </c>
      <c r="G1054" s="63">
        <v>-0.19545290000000001</v>
      </c>
      <c r="H1054" s="63">
        <v>68.333299999999994</v>
      </c>
      <c r="I1054" s="63">
        <v>-0.34034049999999999</v>
      </c>
      <c r="J1054" s="63">
        <v>-0.25473980000000002</v>
      </c>
      <c r="K1054" s="63">
        <v>-0.19545290000000001</v>
      </c>
      <c r="L1054" s="63">
        <v>-0.13616610000000001</v>
      </c>
      <c r="M1054" s="63">
        <v>-5.0565300000000001E-2</v>
      </c>
      <c r="N1054" s="63">
        <v>66823</v>
      </c>
      <c r="O1054">
        <v>0.1130564</v>
      </c>
      <c r="P1054" s="63">
        <v>6</v>
      </c>
      <c r="Q1054" s="63">
        <v>1.2781749580960001E-2</v>
      </c>
      <c r="R1054" s="63"/>
    </row>
    <row r="1055" spans="1:18">
      <c r="A1055" s="63" t="s">
        <v>61</v>
      </c>
      <c r="B1055" s="63" t="s">
        <v>58</v>
      </c>
      <c r="C1055" s="63" t="s">
        <v>68</v>
      </c>
      <c r="D1055" s="63">
        <v>22</v>
      </c>
      <c r="E1055" s="63">
        <v>1.6726019999999999</v>
      </c>
      <c r="F1055" s="63">
        <v>1.4415659999999999</v>
      </c>
      <c r="G1055" s="63">
        <v>-0.23103589999999999</v>
      </c>
      <c r="H1055" s="63">
        <v>65.56</v>
      </c>
      <c r="I1055" s="63">
        <v>-0.37592350000000002</v>
      </c>
      <c r="J1055" s="63">
        <v>-0.29032279999999999</v>
      </c>
      <c r="K1055" s="63">
        <v>-0.23103589999999999</v>
      </c>
      <c r="L1055" s="63">
        <v>-0.17174909999999999</v>
      </c>
      <c r="M1055" s="63">
        <v>-8.61484E-2</v>
      </c>
      <c r="N1055" s="63">
        <v>66823</v>
      </c>
      <c r="O1055">
        <v>0.1130564</v>
      </c>
      <c r="P1055" s="63">
        <v>6</v>
      </c>
      <c r="Q1055" s="63">
        <v>1.2781749580960001E-2</v>
      </c>
      <c r="R1055" s="63"/>
    </row>
    <row r="1056" spans="1:18">
      <c r="A1056" s="63" t="s">
        <v>61</v>
      </c>
      <c r="B1056" s="63" t="s">
        <v>58</v>
      </c>
      <c r="C1056" s="63" t="s">
        <v>68</v>
      </c>
      <c r="D1056" s="63">
        <v>23</v>
      </c>
      <c r="E1056" s="63">
        <v>1.4525490000000001</v>
      </c>
      <c r="F1056" s="63">
        <v>1.229328</v>
      </c>
      <c r="G1056" s="63">
        <v>-0.22322110000000001</v>
      </c>
      <c r="H1056" s="63">
        <v>63.7029</v>
      </c>
      <c r="I1056" s="63">
        <v>-0.36810870000000001</v>
      </c>
      <c r="J1056" s="63">
        <v>-0.28250789999999998</v>
      </c>
      <c r="K1056" s="63">
        <v>-0.22322110000000001</v>
      </c>
      <c r="L1056" s="63">
        <v>-0.1639342</v>
      </c>
      <c r="M1056" s="63">
        <v>-7.83335E-2</v>
      </c>
      <c r="N1056" s="63">
        <v>66823</v>
      </c>
      <c r="O1056">
        <v>0.1130564</v>
      </c>
      <c r="P1056" s="63">
        <v>6</v>
      </c>
      <c r="Q1056" s="63">
        <v>1.2781749580960001E-2</v>
      </c>
      <c r="R1056" s="63"/>
    </row>
    <row r="1057" spans="1:18">
      <c r="A1057" s="63" t="s">
        <v>61</v>
      </c>
      <c r="B1057" s="63" t="s">
        <v>58</v>
      </c>
      <c r="C1057" s="63" t="s">
        <v>68</v>
      </c>
      <c r="D1057" s="63">
        <v>24</v>
      </c>
      <c r="E1057" s="63">
        <v>1.1895070000000001</v>
      </c>
      <c r="F1057" s="63">
        <v>0.96003439999999995</v>
      </c>
      <c r="G1057" s="63">
        <v>-0.22947290000000001</v>
      </c>
      <c r="H1057" s="63">
        <v>62.193300000000001</v>
      </c>
      <c r="I1057" s="63">
        <v>-0.37436049999999998</v>
      </c>
      <c r="J1057" s="63">
        <v>-0.28875970000000001</v>
      </c>
      <c r="K1057" s="63">
        <v>-0.22947290000000001</v>
      </c>
      <c r="L1057" s="63">
        <v>-0.170186</v>
      </c>
      <c r="M1057" s="63">
        <v>-8.4585300000000002E-2</v>
      </c>
      <c r="N1057" s="63">
        <v>66823</v>
      </c>
      <c r="O1057">
        <v>0.1130564</v>
      </c>
      <c r="P1057" s="63">
        <v>6</v>
      </c>
      <c r="Q1057" s="63">
        <v>1.2781749580960001E-2</v>
      </c>
      <c r="R1057" s="63"/>
    </row>
    <row r="1058" spans="1:18">
      <c r="A1058" s="63" t="s">
        <v>61</v>
      </c>
      <c r="B1058" s="63" t="s">
        <v>58</v>
      </c>
      <c r="C1058" s="63" t="s">
        <v>69</v>
      </c>
      <c r="D1058" s="63">
        <v>1</v>
      </c>
      <c r="E1058" s="63">
        <v>1.1595040000000001</v>
      </c>
      <c r="F1058" s="63">
        <v>0.91164820000000002</v>
      </c>
      <c r="G1058" s="63">
        <v>-0.2478554</v>
      </c>
      <c r="H1058" s="63">
        <v>63.658299999999997</v>
      </c>
      <c r="I1058" s="63">
        <v>-0.39274300000000001</v>
      </c>
      <c r="J1058" s="63">
        <v>-0.30714219999999998</v>
      </c>
      <c r="K1058" s="63">
        <v>-0.2478554</v>
      </c>
      <c r="L1058" s="63">
        <v>-0.1885685</v>
      </c>
      <c r="M1058" s="63">
        <v>-0.1029678</v>
      </c>
      <c r="N1058" s="63">
        <v>66823</v>
      </c>
      <c r="O1058">
        <v>0.1130564</v>
      </c>
      <c r="P1058" s="63">
        <v>7</v>
      </c>
      <c r="Q1058" s="63">
        <v>1.2781749580960001E-2</v>
      </c>
      <c r="R1058" s="63"/>
    </row>
    <row r="1059" spans="1:18">
      <c r="A1059" s="63" t="s">
        <v>61</v>
      </c>
      <c r="B1059" s="63" t="s">
        <v>58</v>
      </c>
      <c r="C1059" s="63" t="s">
        <v>69</v>
      </c>
      <c r="D1059" s="63">
        <v>2</v>
      </c>
      <c r="E1059" s="63">
        <v>1.0740000000000001</v>
      </c>
      <c r="F1059" s="63">
        <v>0.83374579999999998</v>
      </c>
      <c r="G1059" s="63">
        <v>-0.24025450000000001</v>
      </c>
      <c r="H1059" s="63">
        <v>62.801699999999997</v>
      </c>
      <c r="I1059" s="63">
        <v>-0.38514209999999999</v>
      </c>
      <c r="J1059" s="63">
        <v>-0.29954130000000001</v>
      </c>
      <c r="K1059" s="63">
        <v>-0.24025450000000001</v>
      </c>
      <c r="L1059" s="63">
        <v>-0.18096760000000001</v>
      </c>
      <c r="M1059" s="63">
        <v>-9.5366900000000004E-2</v>
      </c>
      <c r="N1059" s="63">
        <v>66823</v>
      </c>
      <c r="O1059">
        <v>0.1130564</v>
      </c>
      <c r="P1059" s="63">
        <v>7</v>
      </c>
      <c r="Q1059" s="63">
        <v>1.2781749580960001E-2</v>
      </c>
      <c r="R1059" s="63"/>
    </row>
    <row r="1060" spans="1:18">
      <c r="A1060" s="63" t="s">
        <v>61</v>
      </c>
      <c r="B1060" s="63" t="s">
        <v>58</v>
      </c>
      <c r="C1060" s="63" t="s">
        <v>69</v>
      </c>
      <c r="D1060" s="63">
        <v>3</v>
      </c>
      <c r="E1060" s="63">
        <v>1.043674</v>
      </c>
      <c r="F1060" s="63">
        <v>0.80557939999999995</v>
      </c>
      <c r="G1060" s="63">
        <v>-0.238095</v>
      </c>
      <c r="H1060" s="63">
        <v>61.853900000000003</v>
      </c>
      <c r="I1060" s="63">
        <v>-0.38298260000000001</v>
      </c>
      <c r="J1060" s="63">
        <v>-0.29738179999999997</v>
      </c>
      <c r="K1060" s="63">
        <v>-0.238095</v>
      </c>
      <c r="L1060" s="63">
        <v>-0.1788082</v>
      </c>
      <c r="M1060" s="63">
        <v>-9.3207399999999996E-2</v>
      </c>
      <c r="N1060" s="63">
        <v>66823</v>
      </c>
      <c r="O1060">
        <v>0.1130564</v>
      </c>
      <c r="P1060" s="63">
        <v>7</v>
      </c>
      <c r="Q1060" s="63">
        <v>1.2781749580960001E-2</v>
      </c>
      <c r="R1060" s="63"/>
    </row>
    <row r="1061" spans="1:18">
      <c r="A1061" s="63" t="s">
        <v>61</v>
      </c>
      <c r="B1061" s="63" t="s">
        <v>58</v>
      </c>
      <c r="C1061" s="63" t="s">
        <v>69</v>
      </c>
      <c r="D1061" s="63">
        <v>4</v>
      </c>
      <c r="E1061" s="63">
        <v>1.0287649999999999</v>
      </c>
      <c r="F1061" s="63">
        <v>0.81473980000000001</v>
      </c>
      <c r="G1061" s="63">
        <v>-0.21402479999999999</v>
      </c>
      <c r="H1061" s="63">
        <v>60.989600000000003</v>
      </c>
      <c r="I1061" s="63">
        <v>-0.35891240000000002</v>
      </c>
      <c r="J1061" s="63">
        <v>-0.27331169999999999</v>
      </c>
      <c r="K1061" s="63">
        <v>-0.21402479999999999</v>
      </c>
      <c r="L1061" s="63">
        <v>-0.15473799999999999</v>
      </c>
      <c r="M1061" s="63">
        <v>-6.9137199999999996E-2</v>
      </c>
      <c r="N1061" s="63">
        <v>66823</v>
      </c>
      <c r="O1061">
        <v>0.1130564</v>
      </c>
      <c r="P1061" s="63">
        <v>7</v>
      </c>
      <c r="Q1061" s="63">
        <v>1.2781749580960001E-2</v>
      </c>
      <c r="R1061" s="63"/>
    </row>
    <row r="1062" spans="1:18">
      <c r="A1062" s="63" t="s">
        <v>61</v>
      </c>
      <c r="B1062" s="63" t="s">
        <v>58</v>
      </c>
      <c r="C1062" s="63" t="s">
        <v>69</v>
      </c>
      <c r="D1062" s="63">
        <v>5</v>
      </c>
      <c r="E1062" s="63">
        <v>1.0365150000000001</v>
      </c>
      <c r="F1062" s="63">
        <v>0.82141770000000003</v>
      </c>
      <c r="G1062" s="63">
        <v>-0.21509700000000001</v>
      </c>
      <c r="H1062" s="63">
        <v>60.253</v>
      </c>
      <c r="I1062" s="63">
        <v>-0.35998459999999999</v>
      </c>
      <c r="J1062" s="63">
        <v>-0.27438380000000001</v>
      </c>
      <c r="K1062" s="63">
        <v>-0.21509700000000001</v>
      </c>
      <c r="L1062" s="63">
        <v>-0.15581020000000001</v>
      </c>
      <c r="M1062" s="63">
        <v>-7.0209400000000005E-2</v>
      </c>
      <c r="N1062" s="63">
        <v>66823</v>
      </c>
      <c r="O1062">
        <v>0.1130564</v>
      </c>
      <c r="P1062" s="63">
        <v>7</v>
      </c>
      <c r="Q1062" s="63">
        <v>1.2781749580960001E-2</v>
      </c>
      <c r="R1062" s="63"/>
    </row>
    <row r="1063" spans="1:18">
      <c r="A1063" s="63" t="s">
        <v>61</v>
      </c>
      <c r="B1063" s="63" t="s">
        <v>58</v>
      </c>
      <c r="C1063" s="63" t="s">
        <v>69</v>
      </c>
      <c r="D1063" s="63">
        <v>6</v>
      </c>
      <c r="E1063" s="63">
        <v>1.1266309999999999</v>
      </c>
      <c r="F1063" s="63">
        <v>0.8596724</v>
      </c>
      <c r="G1063" s="63">
        <v>-0.26695819999999998</v>
      </c>
      <c r="H1063" s="63">
        <v>59.701700000000002</v>
      </c>
      <c r="I1063" s="63">
        <v>-0.41184579999999998</v>
      </c>
      <c r="J1063" s="63">
        <v>-0.32624500000000001</v>
      </c>
      <c r="K1063" s="63">
        <v>-0.26695819999999998</v>
      </c>
      <c r="L1063" s="63">
        <v>-0.2076713</v>
      </c>
      <c r="M1063" s="63">
        <v>-0.1220706</v>
      </c>
      <c r="N1063" s="63">
        <v>66823</v>
      </c>
      <c r="O1063">
        <v>0.1130564</v>
      </c>
      <c r="P1063" s="63">
        <v>7</v>
      </c>
      <c r="Q1063" s="63">
        <v>1.2781749580960001E-2</v>
      </c>
      <c r="R1063" s="63"/>
    </row>
    <row r="1064" spans="1:18">
      <c r="A1064" s="63" t="s">
        <v>61</v>
      </c>
      <c r="B1064" s="63" t="s">
        <v>58</v>
      </c>
      <c r="C1064" s="63" t="s">
        <v>69</v>
      </c>
      <c r="D1064" s="63">
        <v>7</v>
      </c>
      <c r="E1064" s="63">
        <v>1.32084</v>
      </c>
      <c r="F1064" s="63">
        <v>1.0482389999999999</v>
      </c>
      <c r="G1064" s="63">
        <v>-0.27260089999999998</v>
      </c>
      <c r="H1064" s="63">
        <v>59.907800000000002</v>
      </c>
      <c r="I1064" s="63">
        <v>-0.41748849999999998</v>
      </c>
      <c r="J1064" s="63">
        <v>-0.33188770000000001</v>
      </c>
      <c r="K1064" s="63">
        <v>-0.27260089999999998</v>
      </c>
      <c r="L1064" s="63">
        <v>-0.21331410000000001</v>
      </c>
      <c r="M1064" s="63">
        <v>-0.1277133</v>
      </c>
      <c r="N1064" s="63">
        <v>66823</v>
      </c>
      <c r="O1064">
        <v>0.1130564</v>
      </c>
      <c r="P1064" s="63">
        <v>7</v>
      </c>
      <c r="Q1064" s="63">
        <v>1.2781749580960001E-2</v>
      </c>
      <c r="R1064" s="63"/>
    </row>
    <row r="1065" spans="1:18">
      <c r="A1065" s="63" t="s">
        <v>61</v>
      </c>
      <c r="B1065" s="63" t="s">
        <v>58</v>
      </c>
      <c r="C1065" s="63" t="s">
        <v>69</v>
      </c>
      <c r="D1065" s="63">
        <v>8</v>
      </c>
      <c r="E1065" s="63">
        <v>1.4571149999999999</v>
      </c>
      <c r="F1065" s="63">
        <v>1.2296750000000001</v>
      </c>
      <c r="G1065" s="63">
        <v>-0.2274398</v>
      </c>
      <c r="H1065" s="63">
        <v>62.329599999999999</v>
      </c>
      <c r="I1065" s="63">
        <v>-0.37232739999999998</v>
      </c>
      <c r="J1065" s="63">
        <v>-0.2867266</v>
      </c>
      <c r="K1065" s="63">
        <v>-0.2274398</v>
      </c>
      <c r="L1065" s="63">
        <v>-0.16815289999999999</v>
      </c>
      <c r="M1065" s="63">
        <v>-8.2552200000000006E-2</v>
      </c>
      <c r="N1065" s="63">
        <v>66823</v>
      </c>
      <c r="O1065">
        <v>0.1130564</v>
      </c>
      <c r="P1065" s="63">
        <v>7</v>
      </c>
      <c r="Q1065" s="63">
        <v>1.2781749580960001E-2</v>
      </c>
      <c r="R1065" s="63"/>
    </row>
    <row r="1066" spans="1:18">
      <c r="A1066" s="63" t="s">
        <v>61</v>
      </c>
      <c r="B1066" s="63" t="s">
        <v>58</v>
      </c>
      <c r="C1066" s="63" t="s">
        <v>69</v>
      </c>
      <c r="D1066" s="63">
        <v>9</v>
      </c>
      <c r="E1066" s="63">
        <v>1.438704</v>
      </c>
      <c r="F1066" s="63">
        <v>1.3268770000000001</v>
      </c>
      <c r="G1066" s="63">
        <v>-0.11182739999999999</v>
      </c>
      <c r="H1066" s="63">
        <v>65.645200000000003</v>
      </c>
      <c r="I1066" s="63">
        <v>-0.25671500000000003</v>
      </c>
      <c r="J1066" s="63">
        <v>-0.17111419999999999</v>
      </c>
      <c r="K1066" s="63">
        <v>-0.11182739999999999</v>
      </c>
      <c r="L1066" s="63">
        <v>-5.2540499999999997E-2</v>
      </c>
      <c r="M1066" s="63">
        <v>3.3060199999999998E-2</v>
      </c>
      <c r="N1066" s="63">
        <v>66823</v>
      </c>
      <c r="O1066">
        <v>0.1130564</v>
      </c>
      <c r="P1066" s="63">
        <v>7</v>
      </c>
      <c r="Q1066" s="63">
        <v>1.2781749580960001E-2</v>
      </c>
      <c r="R1066" s="63"/>
    </row>
    <row r="1067" spans="1:18">
      <c r="A1067" s="63" t="s">
        <v>61</v>
      </c>
      <c r="B1067" s="63" t="s">
        <v>58</v>
      </c>
      <c r="C1067" s="63" t="s">
        <v>69</v>
      </c>
      <c r="D1067" s="63">
        <v>10</v>
      </c>
      <c r="E1067" s="63">
        <v>1.4451419999999999</v>
      </c>
      <c r="F1067" s="63">
        <v>1.3373839999999999</v>
      </c>
      <c r="G1067" s="63">
        <v>-0.1077578</v>
      </c>
      <c r="H1067" s="63">
        <v>69.231300000000005</v>
      </c>
      <c r="I1067" s="63">
        <v>-0.25264540000000002</v>
      </c>
      <c r="J1067" s="63">
        <v>-0.16704459999999999</v>
      </c>
      <c r="K1067" s="63">
        <v>-0.1077578</v>
      </c>
      <c r="L1067" s="63">
        <v>-4.8471E-2</v>
      </c>
      <c r="M1067" s="63">
        <v>3.7129799999999998E-2</v>
      </c>
      <c r="N1067" s="63">
        <v>66823</v>
      </c>
      <c r="O1067">
        <v>0.1130564</v>
      </c>
      <c r="P1067" s="63">
        <v>7</v>
      </c>
      <c r="Q1067" s="63">
        <v>1.2781749580960001E-2</v>
      </c>
      <c r="R1067" s="63"/>
    </row>
    <row r="1068" spans="1:18">
      <c r="A1068" s="63" t="s">
        <v>61</v>
      </c>
      <c r="B1068" s="63" t="s">
        <v>58</v>
      </c>
      <c r="C1068" s="63" t="s">
        <v>69</v>
      </c>
      <c r="D1068" s="63">
        <v>11</v>
      </c>
      <c r="E1068" s="63">
        <v>1.3677630000000001</v>
      </c>
      <c r="F1068" s="63">
        <v>1.388973</v>
      </c>
      <c r="G1068" s="63">
        <v>2.1210300000000001E-2</v>
      </c>
      <c r="H1068" s="63">
        <v>72.755700000000004</v>
      </c>
      <c r="I1068" s="63">
        <v>-0.1236773</v>
      </c>
      <c r="J1068" s="63">
        <v>-3.8076499999999999E-2</v>
      </c>
      <c r="K1068" s="63">
        <v>2.1210300000000001E-2</v>
      </c>
      <c r="L1068" s="63">
        <v>8.0497100000000002E-2</v>
      </c>
      <c r="M1068" s="63">
        <v>0.16609789999999999</v>
      </c>
      <c r="N1068" s="63">
        <v>66823</v>
      </c>
      <c r="O1068">
        <v>0.1130564</v>
      </c>
      <c r="P1068" s="63">
        <v>7</v>
      </c>
      <c r="Q1068" s="63">
        <v>1.2781749580960001E-2</v>
      </c>
      <c r="R1068" s="63"/>
    </row>
    <row r="1069" spans="1:18">
      <c r="A1069" s="63" t="s">
        <v>61</v>
      </c>
      <c r="B1069" s="63" t="s">
        <v>58</v>
      </c>
      <c r="C1069" s="63" t="s">
        <v>69</v>
      </c>
      <c r="D1069" s="63">
        <v>12</v>
      </c>
      <c r="E1069" s="63">
        <v>1.2991159999999999</v>
      </c>
      <c r="F1069" s="63">
        <v>1.418641</v>
      </c>
      <c r="G1069" s="63">
        <v>0.1195251</v>
      </c>
      <c r="H1069" s="63">
        <v>75.947000000000003</v>
      </c>
      <c r="I1069" s="63">
        <v>-2.53625E-2</v>
      </c>
      <c r="J1069" s="63">
        <v>6.0238199999999999E-2</v>
      </c>
      <c r="K1069" s="63">
        <v>0.1195251</v>
      </c>
      <c r="L1069" s="63">
        <v>0.1788119</v>
      </c>
      <c r="M1069" s="63">
        <v>0.2644127</v>
      </c>
      <c r="N1069" s="63">
        <v>66823</v>
      </c>
      <c r="O1069">
        <v>0.1130564</v>
      </c>
      <c r="P1069" s="63">
        <v>7</v>
      </c>
      <c r="Q1069" s="63">
        <v>1.2781749580960001E-2</v>
      </c>
      <c r="R1069" s="63"/>
    </row>
    <row r="1070" spans="1:18">
      <c r="A1070" s="63" t="s">
        <v>61</v>
      </c>
      <c r="B1070" s="63" t="s">
        <v>58</v>
      </c>
      <c r="C1070" s="63" t="s">
        <v>69</v>
      </c>
      <c r="D1070" s="63">
        <v>13</v>
      </c>
      <c r="E1070" s="63">
        <v>1.1711640000000001</v>
      </c>
      <c r="F1070" s="63">
        <v>1.471393</v>
      </c>
      <c r="G1070" s="63">
        <v>0.30022979999999999</v>
      </c>
      <c r="H1070" s="63">
        <v>78.747</v>
      </c>
      <c r="I1070" s="63">
        <v>0.15534220000000001</v>
      </c>
      <c r="J1070" s="63">
        <v>0.24094299999999999</v>
      </c>
      <c r="K1070" s="63">
        <v>0.30022979999999999</v>
      </c>
      <c r="L1070" s="63">
        <v>0.35951660000000002</v>
      </c>
      <c r="M1070" s="63">
        <v>0.4451174</v>
      </c>
      <c r="N1070" s="63">
        <v>66823</v>
      </c>
      <c r="O1070">
        <v>0.1130564</v>
      </c>
      <c r="P1070" s="63">
        <v>7</v>
      </c>
      <c r="Q1070" s="63">
        <v>1.2781749580960001E-2</v>
      </c>
      <c r="R1070" s="63"/>
    </row>
    <row r="1071" spans="1:18">
      <c r="A1071" s="63" t="s">
        <v>61</v>
      </c>
      <c r="B1071" s="63" t="s">
        <v>58</v>
      </c>
      <c r="C1071" s="63" t="s">
        <v>69</v>
      </c>
      <c r="D1071" s="63">
        <v>14</v>
      </c>
      <c r="E1071" s="63">
        <v>1.155384</v>
      </c>
      <c r="F1071" s="63">
        <v>1.5393589999999999</v>
      </c>
      <c r="G1071" s="63">
        <v>0.3839747</v>
      </c>
      <c r="H1071" s="63">
        <v>80.759100000000004</v>
      </c>
      <c r="I1071" s="63">
        <v>0.2390871</v>
      </c>
      <c r="J1071" s="63">
        <v>0.32468780000000003</v>
      </c>
      <c r="K1071" s="63">
        <v>0.3839747</v>
      </c>
      <c r="L1071" s="63">
        <v>0.44326149999999997</v>
      </c>
      <c r="M1071" s="63">
        <v>0.52886219999999995</v>
      </c>
      <c r="N1071" s="63">
        <v>66823</v>
      </c>
      <c r="O1071">
        <v>0.1130564</v>
      </c>
      <c r="P1071" s="63">
        <v>7</v>
      </c>
      <c r="Q1071" s="63">
        <v>1.2781749580960001E-2</v>
      </c>
      <c r="R1071" s="63"/>
    </row>
    <row r="1072" spans="1:18">
      <c r="A1072" s="63" t="s">
        <v>61</v>
      </c>
      <c r="B1072" s="63" t="s">
        <v>58</v>
      </c>
      <c r="C1072" s="63" t="s">
        <v>69</v>
      </c>
      <c r="D1072" s="63">
        <v>15</v>
      </c>
      <c r="E1072" s="63">
        <v>1.180094</v>
      </c>
      <c r="F1072" s="63">
        <v>1.5923769999999999</v>
      </c>
      <c r="G1072" s="63">
        <v>0.41228290000000001</v>
      </c>
      <c r="H1072" s="63">
        <v>81.913899999999998</v>
      </c>
      <c r="I1072" s="63">
        <v>0.2673953</v>
      </c>
      <c r="J1072" s="63">
        <v>0.35299609999999998</v>
      </c>
      <c r="K1072" s="63">
        <v>0.41228290000000001</v>
      </c>
      <c r="L1072" s="63">
        <v>0.47156979999999998</v>
      </c>
      <c r="M1072" s="63">
        <v>0.55717050000000001</v>
      </c>
      <c r="N1072" s="63">
        <v>66823</v>
      </c>
      <c r="O1072">
        <v>0.1130564</v>
      </c>
      <c r="P1072" s="63">
        <v>7</v>
      </c>
      <c r="Q1072" s="63">
        <v>1.2781749580960001E-2</v>
      </c>
      <c r="R1072" s="63"/>
    </row>
    <row r="1073" spans="1:18">
      <c r="A1073" s="63" t="s">
        <v>61</v>
      </c>
      <c r="B1073" s="63" t="s">
        <v>58</v>
      </c>
      <c r="C1073" s="63" t="s">
        <v>69</v>
      </c>
      <c r="D1073" s="63">
        <v>16</v>
      </c>
      <c r="E1073" s="63">
        <v>1.2647919999999999</v>
      </c>
      <c r="F1073" s="63">
        <v>1.639389</v>
      </c>
      <c r="G1073" s="63">
        <v>0.37459730000000002</v>
      </c>
      <c r="H1073" s="63">
        <v>82.420900000000003</v>
      </c>
      <c r="I1073" s="63">
        <v>0.22970969999999999</v>
      </c>
      <c r="J1073" s="63">
        <v>0.31531049999999999</v>
      </c>
      <c r="K1073" s="63">
        <v>0.37459730000000002</v>
      </c>
      <c r="L1073" s="63">
        <v>0.43388409999999999</v>
      </c>
      <c r="M1073" s="63">
        <v>0.51948490000000003</v>
      </c>
      <c r="N1073" s="63">
        <v>66823</v>
      </c>
      <c r="O1073">
        <v>0.1130564</v>
      </c>
      <c r="P1073" s="63">
        <v>7</v>
      </c>
      <c r="Q1073" s="63">
        <v>1.2781749580960001E-2</v>
      </c>
      <c r="R1073" s="63"/>
    </row>
    <row r="1074" spans="1:18">
      <c r="A1074" s="63" t="s">
        <v>61</v>
      </c>
      <c r="B1074" s="63" t="s">
        <v>58</v>
      </c>
      <c r="C1074" s="63" t="s">
        <v>69</v>
      </c>
      <c r="D1074" s="63">
        <v>17</v>
      </c>
      <c r="E1074" s="63">
        <v>1.3979360000000001</v>
      </c>
      <c r="F1074" s="63">
        <v>1.7078770000000001</v>
      </c>
      <c r="G1074" s="63">
        <v>0.30994050000000001</v>
      </c>
      <c r="H1074" s="63">
        <v>81.959100000000007</v>
      </c>
      <c r="I1074" s="63">
        <v>0.1650529</v>
      </c>
      <c r="J1074" s="63">
        <v>0.25065359999999998</v>
      </c>
      <c r="K1074" s="63">
        <v>0.30994050000000001</v>
      </c>
      <c r="L1074" s="63">
        <v>0.36922729999999998</v>
      </c>
      <c r="M1074" s="63">
        <v>0.45482810000000001</v>
      </c>
      <c r="N1074" s="63">
        <v>66823</v>
      </c>
      <c r="O1074">
        <v>0.1130564</v>
      </c>
      <c r="P1074" s="63">
        <v>7</v>
      </c>
      <c r="Q1074" s="63">
        <v>1.2781749580960001E-2</v>
      </c>
      <c r="R1074" s="63"/>
    </row>
    <row r="1075" spans="1:18">
      <c r="A1075" s="63" t="s">
        <v>61</v>
      </c>
      <c r="B1075" s="63" t="s">
        <v>58</v>
      </c>
      <c r="C1075" s="63" t="s">
        <v>69</v>
      </c>
      <c r="D1075" s="63">
        <v>18</v>
      </c>
      <c r="E1075" s="63">
        <v>1.550249</v>
      </c>
      <c r="F1075" s="63">
        <v>1.7660610000000001</v>
      </c>
      <c r="G1075" s="63">
        <v>0.21581139999999999</v>
      </c>
      <c r="H1075" s="63">
        <v>80.64</v>
      </c>
      <c r="I1075" s="63">
        <v>7.0923799999999995E-2</v>
      </c>
      <c r="J1075" s="63">
        <v>0.15652450000000001</v>
      </c>
      <c r="K1075" s="63">
        <v>0.21581139999999999</v>
      </c>
      <c r="L1075" s="63">
        <v>0.27509820000000001</v>
      </c>
      <c r="M1075" s="63">
        <v>0.36069899999999999</v>
      </c>
      <c r="N1075" s="63">
        <v>66823</v>
      </c>
      <c r="O1075">
        <v>0.1130564</v>
      </c>
      <c r="P1075" s="63">
        <v>7</v>
      </c>
      <c r="Q1075" s="63">
        <v>1.2781749580960001E-2</v>
      </c>
      <c r="R1075" s="63"/>
    </row>
    <row r="1076" spans="1:18">
      <c r="A1076" s="63" t="s">
        <v>61</v>
      </c>
      <c r="B1076" s="63" t="s">
        <v>58</v>
      </c>
      <c r="C1076" s="63" t="s">
        <v>69</v>
      </c>
      <c r="D1076" s="63">
        <v>19</v>
      </c>
      <c r="E1076" s="63">
        <v>1.807844</v>
      </c>
      <c r="F1076" s="63">
        <v>1.7766230000000001</v>
      </c>
      <c r="G1076" s="63">
        <v>-3.1220999999999999E-2</v>
      </c>
      <c r="H1076" s="63">
        <v>78.489599999999996</v>
      </c>
      <c r="I1076" s="63">
        <v>-0.1761086</v>
      </c>
      <c r="J1076" s="63">
        <v>-9.0507900000000002E-2</v>
      </c>
      <c r="K1076" s="63">
        <v>-3.1220999999999999E-2</v>
      </c>
      <c r="L1076" s="63">
        <v>2.8065799999999998E-2</v>
      </c>
      <c r="M1076" s="63">
        <v>0.11366660000000001</v>
      </c>
      <c r="N1076" s="63">
        <v>66823</v>
      </c>
      <c r="O1076">
        <v>0.1130564</v>
      </c>
      <c r="P1076" s="63">
        <v>7</v>
      </c>
      <c r="Q1076" s="63">
        <v>1.2781749580960001E-2</v>
      </c>
      <c r="R1076" s="63"/>
    </row>
    <row r="1077" spans="1:18">
      <c r="A1077" s="63" t="s">
        <v>61</v>
      </c>
      <c r="B1077" s="63" t="s">
        <v>58</v>
      </c>
      <c r="C1077" s="63" t="s">
        <v>69</v>
      </c>
      <c r="D1077" s="63">
        <v>20</v>
      </c>
      <c r="E1077" s="63">
        <v>1.8900159999999999</v>
      </c>
      <c r="F1077" s="63">
        <v>1.768281</v>
      </c>
      <c r="G1077" s="63">
        <v>-0.12173440000000001</v>
      </c>
      <c r="H1077" s="63">
        <v>75.255700000000004</v>
      </c>
      <c r="I1077" s="63">
        <v>-0.26662200000000003</v>
      </c>
      <c r="J1077" s="63">
        <v>-0.18102119999999999</v>
      </c>
      <c r="K1077" s="63">
        <v>-0.12173440000000001</v>
      </c>
      <c r="L1077" s="63">
        <v>-6.2447599999999999E-2</v>
      </c>
      <c r="M1077" s="63">
        <v>2.3153199999999999E-2</v>
      </c>
      <c r="N1077" s="63">
        <v>66823</v>
      </c>
      <c r="O1077">
        <v>0.1130564</v>
      </c>
      <c r="P1077" s="63">
        <v>7</v>
      </c>
      <c r="Q1077" s="63">
        <v>1.2781749580960001E-2</v>
      </c>
      <c r="R1077" s="63"/>
    </row>
    <row r="1078" spans="1:18">
      <c r="A1078" s="63" t="s">
        <v>61</v>
      </c>
      <c r="B1078" s="63" t="s">
        <v>58</v>
      </c>
      <c r="C1078" s="63" t="s">
        <v>69</v>
      </c>
      <c r="D1078" s="63">
        <v>21</v>
      </c>
      <c r="E1078" s="63">
        <v>1.9334530000000001</v>
      </c>
      <c r="F1078" s="63">
        <v>1.7272430000000001</v>
      </c>
      <c r="G1078" s="63">
        <v>-0.2062099</v>
      </c>
      <c r="H1078" s="63">
        <v>71.058300000000003</v>
      </c>
      <c r="I1078" s="63">
        <v>-0.35109750000000001</v>
      </c>
      <c r="J1078" s="63">
        <v>-0.26549669999999997</v>
      </c>
      <c r="K1078" s="63">
        <v>-0.2062099</v>
      </c>
      <c r="L1078" s="63">
        <v>-0.1469231</v>
      </c>
      <c r="M1078" s="63">
        <v>-6.1322300000000003E-2</v>
      </c>
      <c r="N1078" s="63">
        <v>66823</v>
      </c>
      <c r="O1078">
        <v>0.1130564</v>
      </c>
      <c r="P1078" s="63">
        <v>7</v>
      </c>
      <c r="Q1078" s="63">
        <v>1.2781749580960001E-2</v>
      </c>
      <c r="R1078" s="63"/>
    </row>
    <row r="1079" spans="1:18">
      <c r="A1079" s="63" t="s">
        <v>61</v>
      </c>
      <c r="B1079" s="63" t="s">
        <v>58</v>
      </c>
      <c r="C1079" s="63" t="s">
        <v>69</v>
      </c>
      <c r="D1079" s="63">
        <v>22</v>
      </c>
      <c r="E1079" s="63">
        <v>1.847979</v>
      </c>
      <c r="F1079" s="63">
        <v>1.586211</v>
      </c>
      <c r="G1079" s="63">
        <v>-0.261768</v>
      </c>
      <c r="H1079" s="63">
        <v>68.189599999999999</v>
      </c>
      <c r="I1079" s="63">
        <v>-0.40665560000000001</v>
      </c>
      <c r="J1079" s="63">
        <v>-0.32105479999999997</v>
      </c>
      <c r="K1079" s="63">
        <v>-0.261768</v>
      </c>
      <c r="L1079" s="63">
        <v>-0.2024812</v>
      </c>
      <c r="M1079" s="63">
        <v>-0.1168804</v>
      </c>
      <c r="N1079" s="63">
        <v>66823</v>
      </c>
      <c r="O1079">
        <v>0.1130564</v>
      </c>
      <c r="P1079" s="63">
        <v>7</v>
      </c>
      <c r="Q1079" s="63">
        <v>1.2781749580960001E-2</v>
      </c>
      <c r="R1079" s="63"/>
    </row>
    <row r="1080" spans="1:18">
      <c r="A1080" s="63" t="s">
        <v>61</v>
      </c>
      <c r="B1080" s="63" t="s">
        <v>58</v>
      </c>
      <c r="C1080" s="63" t="s">
        <v>69</v>
      </c>
      <c r="D1080" s="63">
        <v>23</v>
      </c>
      <c r="E1080" s="63">
        <v>1.5974429999999999</v>
      </c>
      <c r="F1080" s="63">
        <v>1.3510850000000001</v>
      </c>
      <c r="G1080" s="63">
        <v>-0.2463583</v>
      </c>
      <c r="H1080" s="63">
        <v>66.350399999999993</v>
      </c>
      <c r="I1080" s="63">
        <v>-0.39124589999999998</v>
      </c>
      <c r="J1080" s="63">
        <v>-0.3056451</v>
      </c>
      <c r="K1080" s="63">
        <v>-0.2463583</v>
      </c>
      <c r="L1080" s="63">
        <v>-0.1870714</v>
      </c>
      <c r="M1080" s="63">
        <v>-0.1014707</v>
      </c>
      <c r="N1080" s="63">
        <v>66823</v>
      </c>
      <c r="O1080">
        <v>0.1130564</v>
      </c>
      <c r="P1080" s="63">
        <v>7</v>
      </c>
      <c r="Q1080" s="63">
        <v>1.2781749580960001E-2</v>
      </c>
      <c r="R1080" s="63"/>
    </row>
    <row r="1081" spans="1:18">
      <c r="A1081" s="63" t="s">
        <v>61</v>
      </c>
      <c r="B1081" s="63" t="s">
        <v>58</v>
      </c>
      <c r="C1081" s="63" t="s">
        <v>69</v>
      </c>
      <c r="D1081" s="63">
        <v>24</v>
      </c>
      <c r="E1081" s="63">
        <v>1.297053</v>
      </c>
      <c r="F1081" s="63">
        <v>1.06758</v>
      </c>
      <c r="G1081" s="63">
        <v>-0.2294728</v>
      </c>
      <c r="H1081" s="63">
        <v>64.915599999999998</v>
      </c>
      <c r="I1081" s="63">
        <v>-0.37436039999999998</v>
      </c>
      <c r="J1081" s="63">
        <v>-0.28875960000000001</v>
      </c>
      <c r="K1081" s="63">
        <v>-0.2294728</v>
      </c>
      <c r="L1081" s="63">
        <v>-0.1701859</v>
      </c>
      <c r="M1081" s="63">
        <v>-8.4585199999999999E-2</v>
      </c>
      <c r="N1081" s="63">
        <v>66823</v>
      </c>
      <c r="O1081">
        <v>0.1130564</v>
      </c>
      <c r="P1081" s="63">
        <v>7</v>
      </c>
      <c r="Q1081" s="63">
        <v>1.2781749580960001E-2</v>
      </c>
      <c r="R1081" s="63"/>
    </row>
    <row r="1082" spans="1:18">
      <c r="A1082" s="63" t="s">
        <v>61</v>
      </c>
      <c r="B1082" s="63" t="s">
        <v>58</v>
      </c>
      <c r="C1082" s="63" t="s">
        <v>70</v>
      </c>
      <c r="D1082" s="63">
        <v>1</v>
      </c>
      <c r="E1082" s="63">
        <v>1.065515</v>
      </c>
      <c r="F1082" s="63">
        <v>0.8176599</v>
      </c>
      <c r="G1082" s="63">
        <v>-0.2478553</v>
      </c>
      <c r="H1082" s="63">
        <v>63.607799999999997</v>
      </c>
      <c r="I1082" s="63">
        <v>-0.39274290000000001</v>
      </c>
      <c r="J1082" s="63">
        <v>-0.30714209999999997</v>
      </c>
      <c r="K1082" s="63">
        <v>-0.2478553</v>
      </c>
      <c r="L1082" s="63">
        <v>-0.1885685</v>
      </c>
      <c r="M1082" s="63">
        <v>-0.1029677</v>
      </c>
      <c r="N1082" s="63">
        <v>66823</v>
      </c>
      <c r="O1082">
        <v>0.1130564</v>
      </c>
      <c r="P1082" s="63">
        <v>8</v>
      </c>
      <c r="Q1082" s="63">
        <v>1.2781749580960001E-2</v>
      </c>
      <c r="R1082" s="63"/>
    </row>
    <row r="1083" spans="1:18">
      <c r="A1083" s="63" t="s">
        <v>61</v>
      </c>
      <c r="B1083" s="63" t="s">
        <v>58</v>
      </c>
      <c r="C1083" s="63" t="s">
        <v>70</v>
      </c>
      <c r="D1083" s="63">
        <v>2</v>
      </c>
      <c r="E1083" s="63">
        <v>0.98001179999999999</v>
      </c>
      <c r="F1083" s="63">
        <v>0.73975740000000001</v>
      </c>
      <c r="G1083" s="63">
        <v>-0.24025440000000001</v>
      </c>
      <c r="H1083" s="63">
        <v>62.639099999999999</v>
      </c>
      <c r="I1083" s="63">
        <v>-0.38514199999999998</v>
      </c>
      <c r="J1083" s="63">
        <v>-0.29954120000000001</v>
      </c>
      <c r="K1083" s="63">
        <v>-0.24025440000000001</v>
      </c>
      <c r="L1083" s="63">
        <v>-0.18096760000000001</v>
      </c>
      <c r="M1083" s="63">
        <v>-9.5366800000000002E-2</v>
      </c>
      <c r="N1083" s="63">
        <v>66823</v>
      </c>
      <c r="O1083">
        <v>0.1130564</v>
      </c>
      <c r="P1083" s="63">
        <v>8</v>
      </c>
      <c r="Q1083" s="63">
        <v>1.2781749580960001E-2</v>
      </c>
      <c r="R1083" s="63"/>
    </row>
    <row r="1084" spans="1:18">
      <c r="A1084" s="63" t="s">
        <v>61</v>
      </c>
      <c r="B1084" s="63" t="s">
        <v>58</v>
      </c>
      <c r="C1084" s="63" t="s">
        <v>70</v>
      </c>
      <c r="D1084" s="63">
        <v>3</v>
      </c>
      <c r="E1084" s="63">
        <v>0.94968600000000003</v>
      </c>
      <c r="F1084" s="63">
        <v>0.71159099999999997</v>
      </c>
      <c r="G1084" s="63">
        <v>-0.238095</v>
      </c>
      <c r="H1084" s="63">
        <v>61.727800000000002</v>
      </c>
      <c r="I1084" s="63">
        <v>-0.38298260000000001</v>
      </c>
      <c r="J1084" s="63">
        <v>-0.29738179999999997</v>
      </c>
      <c r="K1084" s="63">
        <v>-0.238095</v>
      </c>
      <c r="L1084" s="63">
        <v>-0.1788082</v>
      </c>
      <c r="M1084" s="63">
        <v>-9.3207399999999996E-2</v>
      </c>
      <c r="N1084" s="63">
        <v>66823</v>
      </c>
      <c r="O1084">
        <v>0.1130564</v>
      </c>
      <c r="P1084" s="63">
        <v>8</v>
      </c>
      <c r="Q1084" s="63">
        <v>1.2781749580960001E-2</v>
      </c>
      <c r="R1084" s="63"/>
    </row>
    <row r="1085" spans="1:18">
      <c r="A1085" s="63" t="s">
        <v>61</v>
      </c>
      <c r="B1085" s="63" t="s">
        <v>58</v>
      </c>
      <c r="C1085" s="63" t="s">
        <v>70</v>
      </c>
      <c r="D1085" s="63">
        <v>4</v>
      </c>
      <c r="E1085" s="63">
        <v>0.93477619999999995</v>
      </c>
      <c r="F1085" s="63">
        <v>0.72075140000000004</v>
      </c>
      <c r="G1085" s="63">
        <v>-0.21402479999999999</v>
      </c>
      <c r="H1085" s="63">
        <v>60.976500000000001</v>
      </c>
      <c r="I1085" s="63">
        <v>-0.35891240000000002</v>
      </c>
      <c r="J1085" s="63">
        <v>-0.27331159999999999</v>
      </c>
      <c r="K1085" s="63">
        <v>-0.21402479999999999</v>
      </c>
      <c r="L1085" s="63">
        <v>-0.15473790000000001</v>
      </c>
      <c r="M1085" s="63">
        <v>-6.9137199999999996E-2</v>
      </c>
      <c r="N1085" s="63">
        <v>66823</v>
      </c>
      <c r="O1085">
        <v>0.1130564</v>
      </c>
      <c r="P1085" s="63">
        <v>8</v>
      </c>
      <c r="Q1085" s="63">
        <v>1.2781749580960001E-2</v>
      </c>
      <c r="R1085" s="63"/>
    </row>
    <row r="1086" spans="1:18">
      <c r="A1086" s="63" t="s">
        <v>61</v>
      </c>
      <c r="B1086" s="63" t="s">
        <v>58</v>
      </c>
      <c r="C1086" s="63" t="s">
        <v>70</v>
      </c>
      <c r="D1086" s="63">
        <v>5</v>
      </c>
      <c r="E1086" s="63">
        <v>0.94252639999999999</v>
      </c>
      <c r="F1086" s="63">
        <v>0.7274294</v>
      </c>
      <c r="G1086" s="63">
        <v>-0.21509700000000001</v>
      </c>
      <c r="H1086" s="63">
        <v>60.259099999999997</v>
      </c>
      <c r="I1086" s="63">
        <v>-0.35998459999999999</v>
      </c>
      <c r="J1086" s="63">
        <v>-0.27438380000000001</v>
      </c>
      <c r="K1086" s="63">
        <v>-0.21509700000000001</v>
      </c>
      <c r="L1086" s="63">
        <v>-0.15581020000000001</v>
      </c>
      <c r="M1086" s="63">
        <v>-7.0209400000000005E-2</v>
      </c>
      <c r="N1086" s="63">
        <v>66823</v>
      </c>
      <c r="O1086">
        <v>0.1130564</v>
      </c>
      <c r="P1086" s="63">
        <v>8</v>
      </c>
      <c r="Q1086" s="63">
        <v>1.2781749580960001E-2</v>
      </c>
      <c r="R1086" s="63"/>
    </row>
    <row r="1087" spans="1:18">
      <c r="A1087" s="63" t="s">
        <v>61</v>
      </c>
      <c r="B1087" s="63" t="s">
        <v>58</v>
      </c>
      <c r="C1087" s="63" t="s">
        <v>70</v>
      </c>
      <c r="D1087" s="63">
        <v>6</v>
      </c>
      <c r="E1087" s="63">
        <v>1.0326420000000001</v>
      </c>
      <c r="F1087" s="63">
        <v>0.76568409999999998</v>
      </c>
      <c r="G1087" s="63">
        <v>-0.26695819999999998</v>
      </c>
      <c r="H1087" s="63">
        <v>59.727800000000002</v>
      </c>
      <c r="I1087" s="63">
        <v>-0.41184579999999998</v>
      </c>
      <c r="J1087" s="63">
        <v>-0.32624500000000001</v>
      </c>
      <c r="K1087" s="63">
        <v>-0.26695819999999998</v>
      </c>
      <c r="L1087" s="63">
        <v>-0.2076713</v>
      </c>
      <c r="M1087" s="63">
        <v>-0.1220706</v>
      </c>
      <c r="N1087" s="63">
        <v>66823</v>
      </c>
      <c r="O1087">
        <v>0.1130564</v>
      </c>
      <c r="P1087" s="63">
        <v>8</v>
      </c>
      <c r="Q1087" s="63">
        <v>1.2781749580960001E-2</v>
      </c>
      <c r="R1087" s="63"/>
    </row>
    <row r="1088" spans="1:18">
      <c r="A1088" s="63" t="s">
        <v>61</v>
      </c>
      <c r="B1088" s="63" t="s">
        <v>58</v>
      </c>
      <c r="C1088" s="63" t="s">
        <v>70</v>
      </c>
      <c r="D1088" s="63">
        <v>7</v>
      </c>
      <c r="E1088" s="63">
        <v>1.2268509999999999</v>
      </c>
      <c r="F1088" s="63">
        <v>0.95425040000000005</v>
      </c>
      <c r="G1088" s="63">
        <v>-0.27260079999999998</v>
      </c>
      <c r="H1088" s="63">
        <v>59.492199999999997</v>
      </c>
      <c r="I1088" s="63">
        <v>-0.41748839999999998</v>
      </c>
      <c r="J1088" s="63">
        <v>-0.33188770000000001</v>
      </c>
      <c r="K1088" s="63">
        <v>-0.27260079999999998</v>
      </c>
      <c r="L1088" s="63">
        <v>-0.213314</v>
      </c>
      <c r="M1088" s="63">
        <v>-0.1277132</v>
      </c>
      <c r="N1088" s="63">
        <v>66823</v>
      </c>
      <c r="O1088">
        <v>0.1130564</v>
      </c>
      <c r="P1088" s="63">
        <v>8</v>
      </c>
      <c r="Q1088" s="63">
        <v>1.2781749580960001E-2</v>
      </c>
      <c r="R1088" s="63"/>
    </row>
    <row r="1089" spans="1:18">
      <c r="A1089" s="63" t="s">
        <v>61</v>
      </c>
      <c r="B1089" s="63" t="s">
        <v>58</v>
      </c>
      <c r="C1089" s="63" t="s">
        <v>70</v>
      </c>
      <c r="D1089" s="63">
        <v>8</v>
      </c>
      <c r="E1089" s="63">
        <v>1.363127</v>
      </c>
      <c r="F1089" s="63">
        <v>1.1356869999999999</v>
      </c>
      <c r="G1089" s="63">
        <v>-0.22743959999999999</v>
      </c>
      <c r="H1089" s="63">
        <v>61.436500000000002</v>
      </c>
      <c r="I1089" s="63">
        <v>-0.37232720000000002</v>
      </c>
      <c r="J1089" s="63">
        <v>-0.2867265</v>
      </c>
      <c r="K1089" s="63">
        <v>-0.22743959999999999</v>
      </c>
      <c r="L1089" s="63">
        <v>-0.16815279999999999</v>
      </c>
      <c r="M1089" s="63">
        <v>-8.2552E-2</v>
      </c>
      <c r="N1089" s="63">
        <v>66823</v>
      </c>
      <c r="O1089">
        <v>0.1130564</v>
      </c>
      <c r="P1089" s="63">
        <v>8</v>
      </c>
      <c r="Q1089" s="63">
        <v>1.2781749580960001E-2</v>
      </c>
      <c r="R1089" s="63"/>
    </row>
    <row r="1090" spans="1:18">
      <c r="A1090" s="63" t="s">
        <v>61</v>
      </c>
      <c r="B1090" s="63" t="s">
        <v>58</v>
      </c>
      <c r="C1090" s="63" t="s">
        <v>70</v>
      </c>
      <c r="D1090" s="63">
        <v>9</v>
      </c>
      <c r="E1090" s="63">
        <v>1.3483769999999999</v>
      </c>
      <c r="F1090" s="63">
        <v>1.236137</v>
      </c>
      <c r="G1090" s="63">
        <v>-0.11223959999999999</v>
      </c>
      <c r="H1090" s="63">
        <v>64.691299999999998</v>
      </c>
      <c r="I1090" s="63">
        <v>-0.2571272</v>
      </c>
      <c r="J1090" s="63">
        <v>-0.1715264</v>
      </c>
      <c r="K1090" s="63">
        <v>-0.11223959999999999</v>
      </c>
      <c r="L1090" s="63">
        <v>-5.2952800000000001E-2</v>
      </c>
      <c r="M1090" s="63">
        <v>3.2648000000000003E-2</v>
      </c>
      <c r="N1090" s="63">
        <v>66823</v>
      </c>
      <c r="O1090">
        <v>0.1130564</v>
      </c>
      <c r="P1090" s="63">
        <v>8</v>
      </c>
      <c r="Q1090" s="63">
        <v>1.2781749580960001E-2</v>
      </c>
      <c r="R1090" s="63"/>
    </row>
    <row r="1091" spans="1:18">
      <c r="A1091" s="63" t="s">
        <v>61</v>
      </c>
      <c r="B1091" s="63" t="s">
        <v>58</v>
      </c>
      <c r="C1091" s="63" t="s">
        <v>70</v>
      </c>
      <c r="D1091" s="63">
        <v>10</v>
      </c>
      <c r="E1091" s="63">
        <v>1.36012</v>
      </c>
      <c r="F1091" s="63">
        <v>1.2505999999999999</v>
      </c>
      <c r="G1091" s="63">
        <v>-0.1095202</v>
      </c>
      <c r="H1091" s="63">
        <v>68.132999999999996</v>
      </c>
      <c r="I1091" s="63">
        <v>-0.25440780000000002</v>
      </c>
      <c r="J1091" s="63">
        <v>-0.16880700000000001</v>
      </c>
      <c r="K1091" s="63">
        <v>-0.1095202</v>
      </c>
      <c r="L1091" s="63">
        <v>-5.0233399999999997E-2</v>
      </c>
      <c r="M1091" s="63">
        <v>3.53674E-2</v>
      </c>
      <c r="N1091" s="63">
        <v>66823</v>
      </c>
      <c r="O1091">
        <v>0.1130564</v>
      </c>
      <c r="P1091" s="63">
        <v>8</v>
      </c>
      <c r="Q1091" s="63">
        <v>1.2781749580960001E-2</v>
      </c>
      <c r="R1091" s="63"/>
    </row>
    <row r="1092" spans="1:18">
      <c r="A1092" s="63" t="s">
        <v>61</v>
      </c>
      <c r="B1092" s="63" t="s">
        <v>58</v>
      </c>
      <c r="C1092" s="63" t="s">
        <v>70</v>
      </c>
      <c r="D1092" s="63">
        <v>11</v>
      </c>
      <c r="E1092" s="63">
        <v>1.2822789999999999</v>
      </c>
      <c r="F1092" s="63">
        <v>1.299426</v>
      </c>
      <c r="G1092" s="63">
        <v>1.7147200000000001E-2</v>
      </c>
      <c r="H1092" s="63">
        <v>71.566100000000006</v>
      </c>
      <c r="I1092" s="63">
        <v>-0.1277404</v>
      </c>
      <c r="J1092" s="63">
        <v>-4.2139599999999999E-2</v>
      </c>
      <c r="K1092" s="63">
        <v>1.7147200000000001E-2</v>
      </c>
      <c r="L1092" s="63">
        <v>7.6434000000000002E-2</v>
      </c>
      <c r="M1092" s="63">
        <v>0.16203480000000001</v>
      </c>
      <c r="N1092" s="63">
        <v>66823</v>
      </c>
      <c r="O1092">
        <v>0.1130564</v>
      </c>
      <c r="P1092" s="63">
        <v>8</v>
      </c>
      <c r="Q1092" s="63">
        <v>1.2781749580960001E-2</v>
      </c>
      <c r="R1092" s="63"/>
    </row>
    <row r="1093" spans="1:18">
      <c r="A1093" s="63" t="s">
        <v>61</v>
      </c>
      <c r="B1093" s="63" t="s">
        <v>58</v>
      </c>
      <c r="C1093" s="63" t="s">
        <v>70</v>
      </c>
      <c r="D1093" s="63">
        <v>12</v>
      </c>
      <c r="E1093" s="63">
        <v>1.213965</v>
      </c>
      <c r="F1093" s="63">
        <v>1.324028</v>
      </c>
      <c r="G1093" s="63">
        <v>0.1100631</v>
      </c>
      <c r="H1093" s="63">
        <v>74.807000000000002</v>
      </c>
      <c r="I1093" s="63">
        <v>-3.4824500000000001E-2</v>
      </c>
      <c r="J1093" s="63">
        <v>5.0776200000000001E-2</v>
      </c>
      <c r="K1093" s="63">
        <v>0.1100631</v>
      </c>
      <c r="L1093" s="63">
        <v>0.1693499</v>
      </c>
      <c r="M1093" s="63">
        <v>0.25495069999999997</v>
      </c>
      <c r="N1093" s="63">
        <v>66823</v>
      </c>
      <c r="O1093">
        <v>0.1130564</v>
      </c>
      <c r="P1093" s="63">
        <v>8</v>
      </c>
      <c r="Q1093" s="63">
        <v>1.2781749580960001E-2</v>
      </c>
      <c r="R1093" s="63"/>
    </row>
    <row r="1094" spans="1:18">
      <c r="A1094" s="63" t="s">
        <v>61</v>
      </c>
      <c r="B1094" s="63" t="s">
        <v>58</v>
      </c>
      <c r="C1094" s="63" t="s">
        <v>70</v>
      </c>
      <c r="D1094" s="63">
        <v>13</v>
      </c>
      <c r="E1094" s="63">
        <v>1.0866199999999999</v>
      </c>
      <c r="F1094" s="63">
        <v>1.3704099999999999</v>
      </c>
      <c r="G1094" s="63">
        <v>0.28378920000000002</v>
      </c>
      <c r="H1094" s="63">
        <v>77.613900000000001</v>
      </c>
      <c r="I1094" s="63">
        <v>0.13890159999999999</v>
      </c>
      <c r="J1094" s="63">
        <v>0.22450229999999999</v>
      </c>
      <c r="K1094" s="63">
        <v>0.28378920000000002</v>
      </c>
      <c r="L1094" s="63">
        <v>0.34307599999999999</v>
      </c>
      <c r="M1094" s="63">
        <v>0.42867680000000002</v>
      </c>
      <c r="N1094" s="63">
        <v>66823</v>
      </c>
      <c r="O1094">
        <v>0.1130564</v>
      </c>
      <c r="P1094" s="63">
        <v>8</v>
      </c>
      <c r="Q1094" s="63">
        <v>1.2781749580960001E-2</v>
      </c>
      <c r="R1094" s="63"/>
    </row>
    <row r="1095" spans="1:18">
      <c r="A1095" s="63" t="s">
        <v>61</v>
      </c>
      <c r="B1095" s="63" t="s">
        <v>58</v>
      </c>
      <c r="C1095" s="63" t="s">
        <v>70</v>
      </c>
      <c r="D1095" s="63">
        <v>14</v>
      </c>
      <c r="E1095" s="63">
        <v>1.0656810000000001</v>
      </c>
      <c r="F1095" s="63">
        <v>1.4286840000000001</v>
      </c>
      <c r="G1095" s="63">
        <v>0.36300290000000002</v>
      </c>
      <c r="H1095" s="63">
        <v>79.685199999999995</v>
      </c>
      <c r="I1095" s="63">
        <v>0.21811530000000001</v>
      </c>
      <c r="J1095" s="63">
        <v>0.30371609999999999</v>
      </c>
      <c r="K1095" s="63">
        <v>0.36300290000000002</v>
      </c>
      <c r="L1095" s="63">
        <v>0.42228969999999999</v>
      </c>
      <c r="M1095" s="63">
        <v>0.50789050000000002</v>
      </c>
      <c r="N1095" s="63">
        <v>66823</v>
      </c>
      <c r="O1095">
        <v>0.1130564</v>
      </c>
      <c r="P1095" s="63">
        <v>8</v>
      </c>
      <c r="Q1095" s="63">
        <v>1.2781749580960001E-2</v>
      </c>
      <c r="R1095" s="63"/>
    </row>
    <row r="1096" spans="1:18">
      <c r="A1096" s="63" t="s">
        <v>61</v>
      </c>
      <c r="B1096" s="63" t="s">
        <v>58</v>
      </c>
      <c r="C1096" s="63" t="s">
        <v>70</v>
      </c>
      <c r="D1096" s="63">
        <v>15</v>
      </c>
      <c r="E1096" s="63">
        <v>1.087018</v>
      </c>
      <c r="F1096" s="63">
        <v>1.477144</v>
      </c>
      <c r="G1096" s="63">
        <v>0.39012609999999998</v>
      </c>
      <c r="H1096" s="63">
        <v>80.907799999999995</v>
      </c>
      <c r="I1096" s="63">
        <v>0.2452385</v>
      </c>
      <c r="J1096" s="63">
        <v>0.3308393</v>
      </c>
      <c r="K1096" s="63">
        <v>0.39012609999999998</v>
      </c>
      <c r="L1096" s="63">
        <v>0.4494129</v>
      </c>
      <c r="M1096" s="63">
        <v>0.53501370000000004</v>
      </c>
      <c r="N1096" s="63">
        <v>66823</v>
      </c>
      <c r="O1096">
        <v>0.1130564</v>
      </c>
      <c r="P1096" s="63">
        <v>8</v>
      </c>
      <c r="Q1096" s="63">
        <v>1.2781749580960001E-2</v>
      </c>
      <c r="R1096" s="63"/>
    </row>
    <row r="1097" spans="1:18">
      <c r="A1097" s="63" t="s">
        <v>61</v>
      </c>
      <c r="B1097" s="63" t="s">
        <v>58</v>
      </c>
      <c r="C1097" s="63" t="s">
        <v>70</v>
      </c>
      <c r="D1097" s="63">
        <v>16</v>
      </c>
      <c r="E1097" s="63">
        <v>1.1656230000000001</v>
      </c>
      <c r="F1097" s="63">
        <v>1.5172570000000001</v>
      </c>
      <c r="G1097" s="63">
        <v>0.35163319999999998</v>
      </c>
      <c r="H1097" s="63">
        <v>81.352199999999996</v>
      </c>
      <c r="I1097" s="63">
        <v>0.2067456</v>
      </c>
      <c r="J1097" s="63">
        <v>0.29234640000000001</v>
      </c>
      <c r="K1097" s="63">
        <v>0.35163319999999998</v>
      </c>
      <c r="L1097" s="63">
        <v>0.41092000000000001</v>
      </c>
      <c r="M1097" s="63">
        <v>0.49652079999999998</v>
      </c>
      <c r="N1097" s="63">
        <v>66823</v>
      </c>
      <c r="O1097">
        <v>0.1130564</v>
      </c>
      <c r="P1097" s="63">
        <v>8</v>
      </c>
      <c r="Q1097" s="63">
        <v>1.2781749580960001E-2</v>
      </c>
      <c r="R1097" s="63"/>
    </row>
    <row r="1098" spans="1:18">
      <c r="A1098" s="63" t="s">
        <v>61</v>
      </c>
      <c r="B1098" s="63" t="s">
        <v>58</v>
      </c>
      <c r="C1098" s="63" t="s">
        <v>70</v>
      </c>
      <c r="D1098" s="63">
        <v>17</v>
      </c>
      <c r="E1098" s="63">
        <v>1.2950699999999999</v>
      </c>
      <c r="F1098" s="63">
        <v>1.585024</v>
      </c>
      <c r="G1098" s="63">
        <v>0.2899543</v>
      </c>
      <c r="H1098" s="63">
        <v>80.932199999999995</v>
      </c>
      <c r="I1098" s="63">
        <v>0.14506669999999999</v>
      </c>
      <c r="J1098" s="63">
        <v>0.2306675</v>
      </c>
      <c r="K1098" s="63">
        <v>0.2899543</v>
      </c>
      <c r="L1098" s="63">
        <v>0.34924110000000003</v>
      </c>
      <c r="M1098" s="63">
        <v>0.4348419</v>
      </c>
      <c r="N1098" s="63">
        <v>66823</v>
      </c>
      <c r="O1098">
        <v>0.1130564</v>
      </c>
      <c r="P1098" s="63">
        <v>8</v>
      </c>
      <c r="Q1098" s="63">
        <v>1.2781749580960001E-2</v>
      </c>
      <c r="R1098" s="63"/>
    </row>
    <row r="1099" spans="1:18">
      <c r="A1099" s="63" t="s">
        <v>61</v>
      </c>
      <c r="B1099" s="63" t="s">
        <v>58</v>
      </c>
      <c r="C1099" s="63" t="s">
        <v>70</v>
      </c>
      <c r="D1099" s="63">
        <v>18</v>
      </c>
      <c r="E1099" s="63">
        <v>1.444814</v>
      </c>
      <c r="F1099" s="63">
        <v>1.641707</v>
      </c>
      <c r="G1099" s="63">
        <v>0.19689290000000001</v>
      </c>
      <c r="H1099" s="63">
        <v>79.586100000000002</v>
      </c>
      <c r="I1099" s="63">
        <v>5.2005299999999997E-2</v>
      </c>
      <c r="J1099" s="63">
        <v>0.13760600000000001</v>
      </c>
      <c r="K1099" s="63">
        <v>0.19689290000000001</v>
      </c>
      <c r="L1099" s="63">
        <v>0.25617970000000001</v>
      </c>
      <c r="M1099" s="63">
        <v>0.34178049999999999</v>
      </c>
      <c r="N1099" s="63">
        <v>66823</v>
      </c>
      <c r="O1099">
        <v>0.1130564</v>
      </c>
      <c r="P1099" s="63">
        <v>8</v>
      </c>
      <c r="Q1099" s="63">
        <v>1.2781749580960001E-2</v>
      </c>
      <c r="R1099" s="63"/>
    </row>
    <row r="1100" spans="1:18">
      <c r="A1100" s="63" t="s">
        <v>61</v>
      </c>
      <c r="B1100" s="63" t="s">
        <v>58</v>
      </c>
      <c r="C1100" s="63" t="s">
        <v>70</v>
      </c>
      <c r="D1100" s="63">
        <v>19</v>
      </c>
      <c r="E1100" s="63">
        <v>1.6919729999999999</v>
      </c>
      <c r="F1100" s="63">
        <v>1.6509</v>
      </c>
      <c r="G1100" s="63">
        <v>-4.1072400000000002E-2</v>
      </c>
      <c r="H1100" s="63">
        <v>77.326099999999997</v>
      </c>
      <c r="I1100" s="63">
        <v>-0.18595999999999999</v>
      </c>
      <c r="J1100" s="63">
        <v>-0.1003592</v>
      </c>
      <c r="K1100" s="63">
        <v>-4.1072400000000002E-2</v>
      </c>
      <c r="L1100" s="63">
        <v>1.8214500000000002E-2</v>
      </c>
      <c r="M1100" s="63">
        <v>0.1038152</v>
      </c>
      <c r="N1100" s="63">
        <v>66823</v>
      </c>
      <c r="O1100">
        <v>0.1130564</v>
      </c>
      <c r="P1100" s="63">
        <v>8</v>
      </c>
      <c r="Q1100" s="63">
        <v>1.2781749580960001E-2</v>
      </c>
      <c r="R1100" s="63"/>
    </row>
    <row r="1101" spans="1:18">
      <c r="A1101" s="63" t="s">
        <v>61</v>
      </c>
      <c r="B1101" s="63" t="s">
        <v>58</v>
      </c>
      <c r="C1101" s="63" t="s">
        <v>70</v>
      </c>
      <c r="D1101" s="63">
        <v>20</v>
      </c>
      <c r="E1101" s="63">
        <v>1.770078</v>
      </c>
      <c r="F1101" s="63">
        <v>1.6436759999999999</v>
      </c>
      <c r="G1101" s="63">
        <v>-0.1264025</v>
      </c>
      <c r="H1101" s="63">
        <v>73.814800000000005</v>
      </c>
      <c r="I1101" s="63">
        <v>-0.27129009999999998</v>
      </c>
      <c r="J1101" s="63">
        <v>-0.1856893</v>
      </c>
      <c r="K1101" s="63">
        <v>-0.1264025</v>
      </c>
      <c r="L1101" s="63">
        <v>-6.71157E-2</v>
      </c>
      <c r="M1101" s="63">
        <v>1.8485100000000001E-2</v>
      </c>
      <c r="N1101" s="63">
        <v>66823</v>
      </c>
      <c r="O1101">
        <v>0.1130564</v>
      </c>
      <c r="P1101" s="63">
        <v>8</v>
      </c>
      <c r="Q1101" s="63">
        <v>1.2781749580960001E-2</v>
      </c>
      <c r="R1101" s="63"/>
    </row>
    <row r="1102" spans="1:18">
      <c r="A1102" s="63" t="s">
        <v>61</v>
      </c>
      <c r="B1102" s="63" t="s">
        <v>58</v>
      </c>
      <c r="C1102" s="63" t="s">
        <v>70</v>
      </c>
      <c r="D1102" s="63">
        <v>21</v>
      </c>
      <c r="E1102" s="63">
        <v>1.8188340000000001</v>
      </c>
      <c r="F1102" s="63">
        <v>1.615588</v>
      </c>
      <c r="G1102" s="63">
        <v>-0.20324639999999999</v>
      </c>
      <c r="H1102" s="63">
        <v>70.066999999999993</v>
      </c>
      <c r="I1102" s="63">
        <v>-0.348134</v>
      </c>
      <c r="J1102" s="63">
        <v>-0.26253320000000002</v>
      </c>
      <c r="K1102" s="63">
        <v>-0.20324639999999999</v>
      </c>
      <c r="L1102" s="63">
        <v>-0.14395949999999999</v>
      </c>
      <c r="M1102" s="63">
        <v>-5.8358800000000002E-2</v>
      </c>
      <c r="N1102" s="63">
        <v>66823</v>
      </c>
      <c r="O1102">
        <v>0.1130564</v>
      </c>
      <c r="P1102" s="63">
        <v>8</v>
      </c>
      <c r="Q1102" s="63">
        <v>1.2781749580960001E-2</v>
      </c>
      <c r="R1102" s="63"/>
    </row>
    <row r="1103" spans="1:18">
      <c r="A1103" s="63" t="s">
        <v>61</v>
      </c>
      <c r="B1103" s="63" t="s">
        <v>58</v>
      </c>
      <c r="C1103" s="63" t="s">
        <v>70</v>
      </c>
      <c r="D1103" s="63">
        <v>22</v>
      </c>
      <c r="E1103" s="63">
        <v>1.741468</v>
      </c>
      <c r="F1103" s="63">
        <v>1.4844679999999999</v>
      </c>
      <c r="G1103" s="63">
        <v>-0.25699939999999999</v>
      </c>
      <c r="H1103" s="63">
        <v>67.680000000000007</v>
      </c>
      <c r="I1103" s="63">
        <v>-0.40188699999999999</v>
      </c>
      <c r="J1103" s="63">
        <v>-0.31628620000000002</v>
      </c>
      <c r="K1103" s="63">
        <v>-0.25699939999999999</v>
      </c>
      <c r="L1103" s="63">
        <v>-0.19771250000000001</v>
      </c>
      <c r="M1103" s="63">
        <v>-0.1121118</v>
      </c>
      <c r="N1103" s="63">
        <v>66823</v>
      </c>
      <c r="O1103">
        <v>0.1130564</v>
      </c>
      <c r="P1103" s="63">
        <v>8</v>
      </c>
      <c r="Q1103" s="63">
        <v>1.2781749580960001E-2</v>
      </c>
      <c r="R1103" s="63"/>
    </row>
    <row r="1104" spans="1:18">
      <c r="A1104" s="63" t="s">
        <v>61</v>
      </c>
      <c r="B1104" s="63" t="s">
        <v>58</v>
      </c>
      <c r="C1104" s="63" t="s">
        <v>70</v>
      </c>
      <c r="D1104" s="63">
        <v>23</v>
      </c>
      <c r="E1104" s="63">
        <v>1.4920850000000001</v>
      </c>
      <c r="F1104" s="63">
        <v>1.2523359999999999</v>
      </c>
      <c r="G1104" s="63">
        <v>-0.23974819999999999</v>
      </c>
      <c r="H1104" s="63">
        <v>65.923500000000004</v>
      </c>
      <c r="I1104" s="63">
        <v>-0.38463580000000003</v>
      </c>
      <c r="J1104" s="63">
        <v>-0.2990351</v>
      </c>
      <c r="K1104" s="63">
        <v>-0.23974819999999999</v>
      </c>
      <c r="L1104" s="63">
        <v>-0.18046139999999999</v>
      </c>
      <c r="M1104" s="63">
        <v>-9.4860600000000003E-2</v>
      </c>
      <c r="N1104" s="63">
        <v>66823</v>
      </c>
      <c r="O1104">
        <v>0.1130564</v>
      </c>
      <c r="P1104" s="63">
        <v>8</v>
      </c>
      <c r="Q1104" s="63">
        <v>1.2781749580960001E-2</v>
      </c>
      <c r="R1104" s="63"/>
    </row>
    <row r="1105" spans="1:18">
      <c r="A1105" s="63" t="s">
        <v>61</v>
      </c>
      <c r="B1105" s="63" t="s">
        <v>58</v>
      </c>
      <c r="C1105" s="63" t="s">
        <v>70</v>
      </c>
      <c r="D1105" s="63">
        <v>24</v>
      </c>
      <c r="E1105" s="63">
        <v>1.2030639999999999</v>
      </c>
      <c r="F1105" s="63">
        <v>0.9735914</v>
      </c>
      <c r="G1105" s="63">
        <v>-0.22947290000000001</v>
      </c>
      <c r="H1105" s="63">
        <v>64.510400000000004</v>
      </c>
      <c r="I1105" s="63">
        <v>-0.37436049999999998</v>
      </c>
      <c r="J1105" s="63">
        <v>-0.28875970000000001</v>
      </c>
      <c r="K1105" s="63">
        <v>-0.22947290000000001</v>
      </c>
      <c r="L1105" s="63">
        <v>-0.170186</v>
      </c>
      <c r="M1105" s="63">
        <v>-8.4585300000000002E-2</v>
      </c>
      <c r="N1105" s="63">
        <v>66823</v>
      </c>
      <c r="O1105">
        <v>0.1130564</v>
      </c>
      <c r="P1105" s="63">
        <v>8</v>
      </c>
      <c r="Q1105" s="63">
        <v>1.2781749580960001E-2</v>
      </c>
      <c r="R1105" s="63"/>
    </row>
    <row r="1106" spans="1:18">
      <c r="A1106" s="63" t="s">
        <v>61</v>
      </c>
      <c r="B1106" s="63" t="s">
        <v>58</v>
      </c>
      <c r="C1106" s="63" t="s">
        <v>71</v>
      </c>
      <c r="D1106" s="63">
        <v>1</v>
      </c>
      <c r="E1106" s="63">
        <v>0.97746080000000002</v>
      </c>
      <c r="F1106" s="63">
        <v>0.72960550000000002</v>
      </c>
      <c r="G1106" s="63">
        <v>-0.2478553</v>
      </c>
      <c r="H1106" s="63">
        <v>61.583599999999997</v>
      </c>
      <c r="I1106" s="63">
        <v>-0.39274290000000001</v>
      </c>
      <c r="J1106" s="63">
        <v>-0.30714209999999997</v>
      </c>
      <c r="K1106" s="63">
        <v>-0.2478553</v>
      </c>
      <c r="L1106" s="63">
        <v>-0.1885685</v>
      </c>
      <c r="M1106" s="63">
        <v>-0.1029677</v>
      </c>
      <c r="N1106" s="63">
        <v>66823</v>
      </c>
      <c r="O1106">
        <v>0.1130564</v>
      </c>
      <c r="P1106" s="63">
        <v>9</v>
      </c>
      <c r="Q1106" s="63">
        <v>1.2781749580960001E-2</v>
      </c>
      <c r="R1106" s="63"/>
    </row>
    <row r="1107" spans="1:18">
      <c r="A1107" s="63" t="s">
        <v>61</v>
      </c>
      <c r="B1107" s="63" t="s">
        <v>58</v>
      </c>
      <c r="C1107" s="63" t="s">
        <v>71</v>
      </c>
      <c r="D1107" s="63">
        <v>2</v>
      </c>
      <c r="E1107" s="63">
        <v>0.89195749999999996</v>
      </c>
      <c r="F1107" s="63">
        <v>0.65170309999999998</v>
      </c>
      <c r="G1107" s="63">
        <v>-0.24025440000000001</v>
      </c>
      <c r="H1107" s="63">
        <v>60.54</v>
      </c>
      <c r="I1107" s="63">
        <v>-0.38514199999999998</v>
      </c>
      <c r="J1107" s="63">
        <v>-0.29954120000000001</v>
      </c>
      <c r="K1107" s="63">
        <v>-0.24025440000000001</v>
      </c>
      <c r="L1107" s="63">
        <v>-0.18096760000000001</v>
      </c>
      <c r="M1107" s="63">
        <v>-9.5366800000000002E-2</v>
      </c>
      <c r="N1107" s="63">
        <v>66823</v>
      </c>
      <c r="O1107">
        <v>0.1130564</v>
      </c>
      <c r="P1107" s="63">
        <v>9</v>
      </c>
      <c r="Q1107" s="63">
        <v>1.2781749580960001E-2</v>
      </c>
      <c r="R1107" s="63"/>
    </row>
    <row r="1108" spans="1:18">
      <c r="A1108" s="63" t="s">
        <v>61</v>
      </c>
      <c r="B1108" s="63" t="s">
        <v>58</v>
      </c>
      <c r="C1108" s="63" t="s">
        <v>71</v>
      </c>
      <c r="D1108" s="63">
        <v>3</v>
      </c>
      <c r="E1108" s="63">
        <v>0.86163160000000005</v>
      </c>
      <c r="F1108" s="63">
        <v>0.6235366</v>
      </c>
      <c r="G1108" s="63">
        <v>-0.238095</v>
      </c>
      <c r="H1108" s="63">
        <v>59.734499999999997</v>
      </c>
      <c r="I1108" s="63">
        <v>-0.38298260000000001</v>
      </c>
      <c r="J1108" s="63">
        <v>-0.29738179999999997</v>
      </c>
      <c r="K1108" s="63">
        <v>-0.238095</v>
      </c>
      <c r="L1108" s="63">
        <v>-0.1788082</v>
      </c>
      <c r="M1108" s="63">
        <v>-9.3207399999999996E-2</v>
      </c>
      <c r="N1108" s="63">
        <v>66823</v>
      </c>
      <c r="O1108">
        <v>0.1130564</v>
      </c>
      <c r="P1108" s="63">
        <v>9</v>
      </c>
      <c r="Q1108" s="63">
        <v>1.2781749580960001E-2</v>
      </c>
      <c r="R1108" s="63"/>
    </row>
    <row r="1109" spans="1:18">
      <c r="A1109" s="63" t="s">
        <v>61</v>
      </c>
      <c r="B1109" s="63" t="s">
        <v>58</v>
      </c>
      <c r="C1109" s="63" t="s">
        <v>71</v>
      </c>
      <c r="D1109" s="63">
        <v>4</v>
      </c>
      <c r="E1109" s="63">
        <v>0.84672179999999997</v>
      </c>
      <c r="F1109" s="63">
        <v>0.63269699999999995</v>
      </c>
      <c r="G1109" s="63">
        <v>-0.21402479999999999</v>
      </c>
      <c r="H1109" s="63">
        <v>59.035499999999999</v>
      </c>
      <c r="I1109" s="63">
        <v>-0.35891240000000002</v>
      </c>
      <c r="J1109" s="63">
        <v>-0.27331159999999999</v>
      </c>
      <c r="K1109" s="63">
        <v>-0.21402479999999999</v>
      </c>
      <c r="L1109" s="63">
        <v>-0.15473790000000001</v>
      </c>
      <c r="M1109" s="63">
        <v>-6.9137199999999996E-2</v>
      </c>
      <c r="N1109" s="63">
        <v>66823</v>
      </c>
      <c r="O1109">
        <v>0.1130564</v>
      </c>
      <c r="P1109" s="63">
        <v>9</v>
      </c>
      <c r="Q1109" s="63">
        <v>1.2781749580960001E-2</v>
      </c>
      <c r="R1109" s="63"/>
    </row>
    <row r="1110" spans="1:18">
      <c r="A1110" s="63" t="s">
        <v>61</v>
      </c>
      <c r="B1110" s="63" t="s">
        <v>58</v>
      </c>
      <c r="C1110" s="63" t="s">
        <v>71</v>
      </c>
      <c r="D1110" s="63">
        <v>5</v>
      </c>
      <c r="E1110" s="63">
        <v>0.85447200000000001</v>
      </c>
      <c r="F1110" s="63">
        <v>0.63937500000000003</v>
      </c>
      <c r="G1110" s="63">
        <v>-0.21509700000000001</v>
      </c>
      <c r="H1110" s="63">
        <v>58.447299999999998</v>
      </c>
      <c r="I1110" s="63">
        <v>-0.35998459999999999</v>
      </c>
      <c r="J1110" s="63">
        <v>-0.27438380000000001</v>
      </c>
      <c r="K1110" s="63">
        <v>-0.21509700000000001</v>
      </c>
      <c r="L1110" s="63">
        <v>-0.15581020000000001</v>
      </c>
      <c r="M1110" s="63">
        <v>-7.0209400000000005E-2</v>
      </c>
      <c r="N1110" s="63">
        <v>66823</v>
      </c>
      <c r="O1110">
        <v>0.1130564</v>
      </c>
      <c r="P1110" s="63">
        <v>9</v>
      </c>
      <c r="Q1110" s="63">
        <v>1.2781749580960001E-2</v>
      </c>
      <c r="R1110" s="63"/>
    </row>
    <row r="1111" spans="1:18">
      <c r="A1111" s="63" t="s">
        <v>61</v>
      </c>
      <c r="B1111" s="63" t="s">
        <v>58</v>
      </c>
      <c r="C1111" s="63" t="s">
        <v>71</v>
      </c>
      <c r="D1111" s="63">
        <v>6</v>
      </c>
      <c r="E1111" s="63">
        <v>0.94458779999999998</v>
      </c>
      <c r="F1111" s="63">
        <v>0.6776297</v>
      </c>
      <c r="G1111" s="63">
        <v>-0.26695809999999998</v>
      </c>
      <c r="H1111" s="63">
        <v>57.931800000000003</v>
      </c>
      <c r="I1111" s="63">
        <v>-0.41184569999999998</v>
      </c>
      <c r="J1111" s="63">
        <v>-0.32624500000000001</v>
      </c>
      <c r="K1111" s="63">
        <v>-0.26695809999999998</v>
      </c>
      <c r="L1111" s="63">
        <v>-0.2076713</v>
      </c>
      <c r="M1111" s="63">
        <v>-0.1220705</v>
      </c>
      <c r="N1111" s="63">
        <v>66823</v>
      </c>
      <c r="O1111">
        <v>0.1130564</v>
      </c>
      <c r="P1111" s="63">
        <v>9</v>
      </c>
      <c r="Q1111" s="63">
        <v>1.2781749580960001E-2</v>
      </c>
      <c r="R1111" s="63"/>
    </row>
    <row r="1112" spans="1:18">
      <c r="A1112" s="63" t="s">
        <v>61</v>
      </c>
      <c r="B1112" s="63" t="s">
        <v>58</v>
      </c>
      <c r="C1112" s="63" t="s">
        <v>71</v>
      </c>
      <c r="D1112" s="63">
        <v>7</v>
      </c>
      <c r="E1112" s="63">
        <v>1.1387970000000001</v>
      </c>
      <c r="F1112" s="63">
        <v>0.86619599999999997</v>
      </c>
      <c r="G1112" s="63">
        <v>-0.27260089999999998</v>
      </c>
      <c r="H1112" s="63">
        <v>57.4773</v>
      </c>
      <c r="I1112" s="63">
        <v>-0.41748849999999998</v>
      </c>
      <c r="J1112" s="63">
        <v>-0.33188770000000001</v>
      </c>
      <c r="K1112" s="63">
        <v>-0.27260089999999998</v>
      </c>
      <c r="L1112" s="63">
        <v>-0.21331410000000001</v>
      </c>
      <c r="M1112" s="63">
        <v>-0.1277133</v>
      </c>
      <c r="N1112" s="63">
        <v>66823</v>
      </c>
      <c r="O1112">
        <v>0.1130564</v>
      </c>
      <c r="P1112" s="63">
        <v>9</v>
      </c>
      <c r="Q1112" s="63">
        <v>1.2781749580960001E-2</v>
      </c>
      <c r="R1112" s="63"/>
    </row>
    <row r="1113" spans="1:18">
      <c r="A1113" s="63" t="s">
        <v>61</v>
      </c>
      <c r="B1113" s="63" t="s">
        <v>58</v>
      </c>
      <c r="C1113" s="63" t="s">
        <v>71</v>
      </c>
      <c r="D1113" s="63">
        <v>8</v>
      </c>
      <c r="E1113" s="63">
        <v>1.275072</v>
      </c>
      <c r="F1113" s="63">
        <v>1.047633</v>
      </c>
      <c r="G1113" s="63">
        <v>-0.2274398</v>
      </c>
      <c r="H1113" s="63">
        <v>58.493600000000001</v>
      </c>
      <c r="I1113" s="63">
        <v>-0.37232739999999998</v>
      </c>
      <c r="J1113" s="63">
        <v>-0.2867266</v>
      </c>
      <c r="K1113" s="63">
        <v>-0.2274398</v>
      </c>
      <c r="L1113" s="63">
        <v>-0.16815289999999999</v>
      </c>
      <c r="M1113" s="63">
        <v>-8.2552200000000006E-2</v>
      </c>
      <c r="N1113" s="63">
        <v>66823</v>
      </c>
      <c r="O1113">
        <v>0.1130564</v>
      </c>
      <c r="P1113" s="63">
        <v>9</v>
      </c>
      <c r="Q1113" s="63">
        <v>1.2781749580960001E-2</v>
      </c>
      <c r="R1113" s="63"/>
    </row>
    <row r="1114" spans="1:18">
      <c r="A1114" s="63" t="s">
        <v>61</v>
      </c>
      <c r="B1114" s="63" t="s">
        <v>58</v>
      </c>
      <c r="C1114" s="63" t="s">
        <v>71</v>
      </c>
      <c r="D1114" s="63">
        <v>9</v>
      </c>
      <c r="E1114" s="63">
        <v>1.2603219999999999</v>
      </c>
      <c r="F1114" s="63">
        <v>1.148082</v>
      </c>
      <c r="G1114" s="63">
        <v>-0.11223959999999999</v>
      </c>
      <c r="H1114" s="63">
        <v>62.16</v>
      </c>
      <c r="I1114" s="63">
        <v>-0.2571272</v>
      </c>
      <c r="J1114" s="63">
        <v>-0.1715264</v>
      </c>
      <c r="K1114" s="63">
        <v>-0.11223959999999999</v>
      </c>
      <c r="L1114" s="63">
        <v>-5.2952800000000001E-2</v>
      </c>
      <c r="M1114" s="63">
        <v>3.2648000000000003E-2</v>
      </c>
      <c r="N1114" s="63">
        <v>66823</v>
      </c>
      <c r="O1114">
        <v>0.1130564</v>
      </c>
      <c r="P1114" s="63">
        <v>9</v>
      </c>
      <c r="Q1114" s="63">
        <v>1.2781749580960001E-2</v>
      </c>
      <c r="R1114" s="63"/>
    </row>
    <row r="1115" spans="1:18">
      <c r="A1115" s="63" t="s">
        <v>61</v>
      </c>
      <c r="B1115" s="63" t="s">
        <v>58</v>
      </c>
      <c r="C1115" s="63" t="s">
        <v>71</v>
      </c>
      <c r="D1115" s="63">
        <v>10</v>
      </c>
      <c r="E1115" s="63">
        <v>1.2838719999999999</v>
      </c>
      <c r="F1115" s="63">
        <v>1.1715530000000001</v>
      </c>
      <c r="G1115" s="63">
        <v>-0.112319</v>
      </c>
      <c r="H1115" s="63">
        <v>66.087299999999999</v>
      </c>
      <c r="I1115" s="63">
        <v>-0.25720660000000001</v>
      </c>
      <c r="J1115" s="63">
        <v>-0.1716058</v>
      </c>
      <c r="K1115" s="63">
        <v>-0.112319</v>
      </c>
      <c r="L1115" s="63">
        <v>-5.3032200000000002E-2</v>
      </c>
      <c r="M1115" s="63">
        <v>3.2568600000000003E-2</v>
      </c>
      <c r="N1115" s="63">
        <v>66823</v>
      </c>
      <c r="O1115">
        <v>0.1130564</v>
      </c>
      <c r="P1115" s="63">
        <v>9</v>
      </c>
      <c r="Q1115" s="63">
        <v>1.2781749580960001E-2</v>
      </c>
      <c r="R1115" s="63"/>
    </row>
    <row r="1116" spans="1:18">
      <c r="A1116" s="63" t="s">
        <v>61</v>
      </c>
      <c r="B1116" s="63" t="s">
        <v>58</v>
      </c>
      <c r="C1116" s="63" t="s">
        <v>71</v>
      </c>
      <c r="D1116" s="63">
        <v>11</v>
      </c>
      <c r="E1116" s="63">
        <v>1.2017009999999999</v>
      </c>
      <c r="F1116" s="63">
        <v>1.214763</v>
      </c>
      <c r="G1116" s="63">
        <v>1.30622E-2</v>
      </c>
      <c r="H1116" s="63">
        <v>70.0655</v>
      </c>
      <c r="I1116" s="63">
        <v>-0.13182540000000001</v>
      </c>
      <c r="J1116" s="63">
        <v>-4.6224599999999998E-2</v>
      </c>
      <c r="K1116" s="63">
        <v>1.30622E-2</v>
      </c>
      <c r="L1116" s="63">
        <v>7.23491E-2</v>
      </c>
      <c r="M1116" s="63">
        <v>0.1579498</v>
      </c>
      <c r="N1116" s="63">
        <v>66823</v>
      </c>
      <c r="O1116">
        <v>0.1130564</v>
      </c>
      <c r="P1116" s="63">
        <v>9</v>
      </c>
      <c r="Q1116" s="63">
        <v>1.2781749580960001E-2</v>
      </c>
      <c r="R1116" s="63"/>
    </row>
    <row r="1117" spans="1:18">
      <c r="A1117" s="63" t="s">
        <v>61</v>
      </c>
      <c r="B1117" s="63" t="s">
        <v>58</v>
      </c>
      <c r="C1117" s="63" t="s">
        <v>71</v>
      </c>
      <c r="D1117" s="63">
        <v>12</v>
      </c>
      <c r="E1117" s="63">
        <v>1.1344110000000001</v>
      </c>
      <c r="F1117" s="63">
        <v>1.2353179999999999</v>
      </c>
      <c r="G1117" s="63">
        <v>0.1009067</v>
      </c>
      <c r="H1117" s="63">
        <v>73.524500000000003</v>
      </c>
      <c r="I1117" s="63">
        <v>-4.3980900000000003E-2</v>
      </c>
      <c r="J1117" s="63">
        <v>4.1619900000000001E-2</v>
      </c>
      <c r="K1117" s="63">
        <v>0.1009067</v>
      </c>
      <c r="L1117" s="63">
        <v>0.16019359999999999</v>
      </c>
      <c r="M1117" s="63">
        <v>0.24579429999999999</v>
      </c>
      <c r="N1117" s="63">
        <v>66823</v>
      </c>
      <c r="O1117">
        <v>0.1130564</v>
      </c>
      <c r="P1117" s="63">
        <v>9</v>
      </c>
      <c r="Q1117" s="63">
        <v>1.2781749580960001E-2</v>
      </c>
      <c r="R1117" s="63"/>
    </row>
    <row r="1118" spans="1:18">
      <c r="A1118" s="63" t="s">
        <v>61</v>
      </c>
      <c r="B1118" s="63" t="s">
        <v>58</v>
      </c>
      <c r="C1118" s="63" t="s">
        <v>71</v>
      </c>
      <c r="D1118" s="63">
        <v>13</v>
      </c>
      <c r="E1118" s="63">
        <v>1.00824</v>
      </c>
      <c r="F1118" s="63">
        <v>1.275425</v>
      </c>
      <c r="G1118" s="63">
        <v>0.26718510000000001</v>
      </c>
      <c r="H1118" s="63">
        <v>76.325500000000005</v>
      </c>
      <c r="I1118" s="63">
        <v>0.1222975</v>
      </c>
      <c r="J1118" s="63">
        <v>0.20789830000000001</v>
      </c>
      <c r="K1118" s="63">
        <v>0.26718510000000001</v>
      </c>
      <c r="L1118" s="63">
        <v>0.32647189999999998</v>
      </c>
      <c r="M1118" s="63">
        <v>0.41207270000000001</v>
      </c>
      <c r="N1118" s="63">
        <v>66823</v>
      </c>
      <c r="O1118">
        <v>0.1130564</v>
      </c>
      <c r="P1118" s="63">
        <v>9</v>
      </c>
      <c r="Q1118" s="63">
        <v>1.2781749580960001E-2</v>
      </c>
      <c r="R1118" s="63"/>
    </row>
    <row r="1119" spans="1:18">
      <c r="A1119" s="63" t="s">
        <v>61</v>
      </c>
      <c r="B1119" s="63" t="s">
        <v>58</v>
      </c>
      <c r="C1119" s="63" t="s">
        <v>71</v>
      </c>
      <c r="D1119" s="63">
        <v>14</v>
      </c>
      <c r="E1119" s="63">
        <v>0.98222279999999995</v>
      </c>
      <c r="F1119" s="63">
        <v>1.323016</v>
      </c>
      <c r="G1119" s="63">
        <v>0.34079280000000001</v>
      </c>
      <c r="H1119" s="63">
        <v>78.4345</v>
      </c>
      <c r="I1119" s="63">
        <v>0.1959052</v>
      </c>
      <c r="J1119" s="63">
        <v>0.28150589999999998</v>
      </c>
      <c r="K1119" s="63">
        <v>0.34079280000000001</v>
      </c>
      <c r="L1119" s="63">
        <v>0.40007959999999998</v>
      </c>
      <c r="M1119" s="63">
        <v>0.48568040000000001</v>
      </c>
      <c r="N1119" s="63">
        <v>66823</v>
      </c>
      <c r="O1119">
        <v>0.1130564</v>
      </c>
      <c r="P1119" s="63">
        <v>9</v>
      </c>
      <c r="Q1119" s="63">
        <v>1.2781749580960001E-2</v>
      </c>
      <c r="R1119" s="63"/>
    </row>
    <row r="1120" spans="1:18">
      <c r="A1120" s="63" t="s">
        <v>61</v>
      </c>
      <c r="B1120" s="63" t="s">
        <v>58</v>
      </c>
      <c r="C1120" s="63" t="s">
        <v>71</v>
      </c>
      <c r="D1120" s="63">
        <v>15</v>
      </c>
      <c r="E1120" s="63">
        <v>1.0004489999999999</v>
      </c>
      <c r="F1120" s="63">
        <v>1.3630679999999999</v>
      </c>
      <c r="G1120" s="63">
        <v>0.36261900000000002</v>
      </c>
      <c r="H1120" s="63">
        <v>79.539100000000005</v>
      </c>
      <c r="I1120" s="63">
        <v>0.21773139999999999</v>
      </c>
      <c r="J1120" s="63">
        <v>0.3033322</v>
      </c>
      <c r="K1120" s="63">
        <v>0.36261900000000002</v>
      </c>
      <c r="L1120" s="63">
        <v>0.4219059</v>
      </c>
      <c r="M1120" s="63">
        <v>0.50750660000000003</v>
      </c>
      <c r="N1120" s="63">
        <v>66823</v>
      </c>
      <c r="O1120">
        <v>0.1130564</v>
      </c>
      <c r="P1120" s="63">
        <v>9</v>
      </c>
      <c r="Q1120" s="63">
        <v>1.2781749580960001E-2</v>
      </c>
      <c r="R1120" s="63"/>
    </row>
    <row r="1121" spans="1:18">
      <c r="A1121" s="63" t="s">
        <v>61</v>
      </c>
      <c r="B1121" s="63" t="s">
        <v>58</v>
      </c>
      <c r="C1121" s="63" t="s">
        <v>71</v>
      </c>
      <c r="D1121" s="63">
        <v>16</v>
      </c>
      <c r="E1121" s="63">
        <v>1.071542</v>
      </c>
      <c r="F1121" s="63">
        <v>1.3959779999999999</v>
      </c>
      <c r="G1121" s="63">
        <v>0.32443620000000001</v>
      </c>
      <c r="H1121" s="63">
        <v>79.942700000000002</v>
      </c>
      <c r="I1121" s="63">
        <v>0.1795486</v>
      </c>
      <c r="J1121" s="63">
        <v>0.26514939999999998</v>
      </c>
      <c r="K1121" s="63">
        <v>0.32443620000000001</v>
      </c>
      <c r="L1121" s="63">
        <v>0.38372299999999998</v>
      </c>
      <c r="M1121" s="63">
        <v>0.46932380000000001</v>
      </c>
      <c r="N1121" s="63">
        <v>66823</v>
      </c>
      <c r="O1121">
        <v>0.1130564</v>
      </c>
      <c r="P1121" s="63">
        <v>9</v>
      </c>
      <c r="Q1121" s="63">
        <v>1.2781749580960001E-2</v>
      </c>
      <c r="R1121" s="63"/>
    </row>
    <row r="1122" spans="1:18">
      <c r="A1122" s="63" t="s">
        <v>61</v>
      </c>
      <c r="B1122" s="63" t="s">
        <v>58</v>
      </c>
      <c r="C1122" s="63" t="s">
        <v>71</v>
      </c>
      <c r="D1122" s="63">
        <v>17</v>
      </c>
      <c r="E1122" s="63">
        <v>1.1947829999999999</v>
      </c>
      <c r="F1122" s="63">
        <v>1.459425</v>
      </c>
      <c r="G1122" s="63">
        <v>0.26464179999999998</v>
      </c>
      <c r="H1122" s="63">
        <v>79.440899999999999</v>
      </c>
      <c r="I1122" s="63">
        <v>0.11975420000000001</v>
      </c>
      <c r="J1122" s="63">
        <v>0.20535490000000001</v>
      </c>
      <c r="K1122" s="63">
        <v>0.26464179999999998</v>
      </c>
      <c r="L1122" s="63">
        <v>0.32392860000000001</v>
      </c>
      <c r="M1122" s="63">
        <v>0.40952939999999999</v>
      </c>
      <c r="N1122" s="63">
        <v>66823</v>
      </c>
      <c r="O1122">
        <v>0.1130564</v>
      </c>
      <c r="P1122" s="63">
        <v>9</v>
      </c>
      <c r="Q1122" s="63">
        <v>1.2781749580960001E-2</v>
      </c>
      <c r="R1122" s="63"/>
    </row>
    <row r="1123" spans="1:18">
      <c r="A1123" s="63" t="s">
        <v>61</v>
      </c>
      <c r="B1123" s="63" t="s">
        <v>58</v>
      </c>
      <c r="C1123" s="63" t="s">
        <v>71</v>
      </c>
      <c r="D1123" s="63">
        <v>18</v>
      </c>
      <c r="E1123" s="63">
        <v>1.3386169999999999</v>
      </c>
      <c r="F1123" s="63">
        <v>1.5097210000000001</v>
      </c>
      <c r="G1123" s="63">
        <v>0.17110410000000001</v>
      </c>
      <c r="H1123" s="63">
        <v>77.88</v>
      </c>
      <c r="I1123" s="63">
        <v>2.62165E-2</v>
      </c>
      <c r="J1123" s="63">
        <v>0.11181720000000001</v>
      </c>
      <c r="K1123" s="63">
        <v>0.17110410000000001</v>
      </c>
      <c r="L1123" s="63">
        <v>0.23039090000000001</v>
      </c>
      <c r="M1123" s="63">
        <v>0.31599169999999999</v>
      </c>
      <c r="N1123" s="63">
        <v>66823</v>
      </c>
      <c r="O1123">
        <v>0.1130564</v>
      </c>
      <c r="P1123" s="63">
        <v>9</v>
      </c>
      <c r="Q1123" s="63">
        <v>1.2781749580960001E-2</v>
      </c>
      <c r="R1123" s="63"/>
    </row>
    <row r="1124" spans="1:18">
      <c r="A1124" s="63" t="s">
        <v>61</v>
      </c>
      <c r="B1124" s="63" t="s">
        <v>58</v>
      </c>
      <c r="C1124" s="63" t="s">
        <v>71</v>
      </c>
      <c r="D1124" s="63">
        <v>19</v>
      </c>
      <c r="E1124" s="63">
        <v>1.556713</v>
      </c>
      <c r="F1124" s="63">
        <v>1.5030289999999999</v>
      </c>
      <c r="G1124" s="63">
        <v>-5.3684000000000003E-2</v>
      </c>
      <c r="H1124" s="63">
        <v>74.863600000000005</v>
      </c>
      <c r="I1124" s="63">
        <v>-0.19857159999999999</v>
      </c>
      <c r="J1124" s="63">
        <v>-0.1129708</v>
      </c>
      <c r="K1124" s="63">
        <v>-5.3684000000000003E-2</v>
      </c>
      <c r="L1124" s="63">
        <v>5.6027999999999998E-3</v>
      </c>
      <c r="M1124" s="63">
        <v>9.1203599999999996E-2</v>
      </c>
      <c r="N1124" s="63">
        <v>66823</v>
      </c>
      <c r="O1124">
        <v>0.1130564</v>
      </c>
      <c r="P1124" s="63">
        <v>9</v>
      </c>
      <c r="Q1124" s="63">
        <v>1.2781749580960001E-2</v>
      </c>
      <c r="R1124" s="63"/>
    </row>
    <row r="1125" spans="1:18">
      <c r="A1125" s="63" t="s">
        <v>61</v>
      </c>
      <c r="B1125" s="63" t="s">
        <v>58</v>
      </c>
      <c r="C1125" s="63" t="s">
        <v>71</v>
      </c>
      <c r="D1125" s="63">
        <v>20</v>
      </c>
      <c r="E1125" s="63">
        <v>1.623772</v>
      </c>
      <c r="F1125" s="63">
        <v>1.494415</v>
      </c>
      <c r="G1125" s="63">
        <v>-0.129357</v>
      </c>
      <c r="H1125" s="63">
        <v>70.48</v>
      </c>
      <c r="I1125" s="63">
        <v>-0.27424460000000001</v>
      </c>
      <c r="J1125" s="63">
        <v>-0.1886438</v>
      </c>
      <c r="K1125" s="63">
        <v>-0.129357</v>
      </c>
      <c r="L1125" s="63">
        <v>-7.0070099999999996E-2</v>
      </c>
      <c r="M1125" s="63">
        <v>1.55306E-2</v>
      </c>
      <c r="N1125" s="63">
        <v>66823</v>
      </c>
      <c r="O1125">
        <v>0.1130564</v>
      </c>
      <c r="P1125" s="63">
        <v>9</v>
      </c>
      <c r="Q1125" s="63">
        <v>1.2781749580960001E-2</v>
      </c>
      <c r="R1125" s="63"/>
    </row>
    <row r="1126" spans="1:18">
      <c r="A1126" s="63" t="s">
        <v>61</v>
      </c>
      <c r="B1126" s="63" t="s">
        <v>58</v>
      </c>
      <c r="C1126" s="63" t="s">
        <v>71</v>
      </c>
      <c r="D1126" s="63">
        <v>21</v>
      </c>
      <c r="E1126" s="63">
        <v>1.678223</v>
      </c>
      <c r="F1126" s="63">
        <v>1.487033</v>
      </c>
      <c r="G1126" s="63">
        <v>-0.19119069999999999</v>
      </c>
      <c r="H1126" s="63">
        <v>67.605500000000006</v>
      </c>
      <c r="I1126" s="63">
        <v>-0.3360783</v>
      </c>
      <c r="J1126" s="63">
        <v>-0.25047760000000002</v>
      </c>
      <c r="K1126" s="63">
        <v>-0.19119069999999999</v>
      </c>
      <c r="L1126" s="63">
        <v>-0.13190389999999999</v>
      </c>
      <c r="M1126" s="63">
        <v>-4.63031E-2</v>
      </c>
      <c r="N1126" s="63">
        <v>66823</v>
      </c>
      <c r="O1126">
        <v>0.1130564</v>
      </c>
      <c r="P1126" s="63">
        <v>9</v>
      </c>
      <c r="Q1126" s="63">
        <v>1.2781749580960001E-2</v>
      </c>
      <c r="R1126" s="63"/>
    </row>
    <row r="1127" spans="1:18">
      <c r="A1127" s="63" t="s">
        <v>61</v>
      </c>
      <c r="B1127" s="63" t="s">
        <v>58</v>
      </c>
      <c r="C1127" s="63" t="s">
        <v>71</v>
      </c>
      <c r="D1127" s="63">
        <v>22</v>
      </c>
      <c r="E1127" s="63">
        <v>1.60036</v>
      </c>
      <c r="F1127" s="63">
        <v>1.368126</v>
      </c>
      <c r="G1127" s="63">
        <v>-0.23223440000000001</v>
      </c>
      <c r="H1127" s="63">
        <v>65.642700000000005</v>
      </c>
      <c r="I1127" s="63">
        <v>-0.37712200000000001</v>
      </c>
      <c r="J1127" s="63">
        <v>-0.29152119999999998</v>
      </c>
      <c r="K1127" s="63">
        <v>-0.23223440000000001</v>
      </c>
      <c r="L1127" s="63">
        <v>-0.1729475</v>
      </c>
      <c r="M1127" s="63">
        <v>-8.7346800000000002E-2</v>
      </c>
      <c r="N1127" s="63">
        <v>66823</v>
      </c>
      <c r="O1127">
        <v>0.1130564</v>
      </c>
      <c r="P1127" s="63">
        <v>9</v>
      </c>
      <c r="Q1127" s="63">
        <v>1.2781749580960001E-2</v>
      </c>
      <c r="R1127" s="63"/>
    </row>
    <row r="1128" spans="1:18">
      <c r="A1128" s="63" t="s">
        <v>61</v>
      </c>
      <c r="B1128" s="63" t="s">
        <v>58</v>
      </c>
      <c r="C1128" s="63" t="s">
        <v>71</v>
      </c>
      <c r="D1128" s="63">
        <v>23</v>
      </c>
      <c r="E1128" s="63">
        <v>1.3780520000000001</v>
      </c>
      <c r="F1128" s="63">
        <v>1.1548309999999999</v>
      </c>
      <c r="G1128" s="63">
        <v>-0.22322110000000001</v>
      </c>
      <c r="H1128" s="63">
        <v>64.049099999999996</v>
      </c>
      <c r="I1128" s="63">
        <v>-0.36810870000000001</v>
      </c>
      <c r="J1128" s="63">
        <v>-0.28250789999999998</v>
      </c>
      <c r="K1128" s="63">
        <v>-0.22322110000000001</v>
      </c>
      <c r="L1128" s="63">
        <v>-0.1639342</v>
      </c>
      <c r="M1128" s="63">
        <v>-7.83335E-2</v>
      </c>
      <c r="N1128" s="63">
        <v>66823</v>
      </c>
      <c r="O1128">
        <v>0.1130564</v>
      </c>
      <c r="P1128" s="63">
        <v>9</v>
      </c>
      <c r="Q1128" s="63">
        <v>1.2781749580960001E-2</v>
      </c>
      <c r="R1128" s="63"/>
    </row>
    <row r="1129" spans="1:18">
      <c r="A1129" s="63" t="s">
        <v>61</v>
      </c>
      <c r="B1129" s="63" t="s">
        <v>58</v>
      </c>
      <c r="C1129" s="63" t="s">
        <v>71</v>
      </c>
      <c r="D1129" s="63">
        <v>24</v>
      </c>
      <c r="E1129" s="63">
        <v>1.1150100000000001</v>
      </c>
      <c r="F1129" s="63">
        <v>0.88553709999999997</v>
      </c>
      <c r="G1129" s="63">
        <v>-0.2294728</v>
      </c>
      <c r="H1129" s="63">
        <v>62.712699999999998</v>
      </c>
      <c r="I1129" s="63">
        <v>-0.37436039999999998</v>
      </c>
      <c r="J1129" s="63">
        <v>-0.28875960000000001</v>
      </c>
      <c r="K1129" s="63">
        <v>-0.2294728</v>
      </c>
      <c r="L1129" s="63">
        <v>-0.170186</v>
      </c>
      <c r="M1129" s="63">
        <v>-8.4585199999999999E-2</v>
      </c>
      <c r="N1129" s="63">
        <v>66823</v>
      </c>
      <c r="O1129">
        <v>0.1130564</v>
      </c>
      <c r="P1129" s="63">
        <v>9</v>
      </c>
      <c r="Q1129" s="63">
        <v>1.2781749580960001E-2</v>
      </c>
      <c r="R1129" s="63"/>
    </row>
    <row r="1130" spans="1:18">
      <c r="A1130" s="63" t="s">
        <v>61</v>
      </c>
      <c r="B1130" s="63" t="s">
        <v>58</v>
      </c>
      <c r="C1130" s="63" t="s">
        <v>72</v>
      </c>
      <c r="D1130" s="63">
        <v>1</v>
      </c>
      <c r="E1130" s="63">
        <v>0.94586959999999998</v>
      </c>
      <c r="F1130" s="63">
        <v>0.69801429999999998</v>
      </c>
      <c r="G1130" s="63">
        <v>-0.2478553</v>
      </c>
      <c r="H1130" s="63">
        <v>55.952399999999997</v>
      </c>
      <c r="I1130" s="63">
        <v>-0.39274290000000001</v>
      </c>
      <c r="J1130" s="63">
        <v>-0.30714209999999997</v>
      </c>
      <c r="K1130" s="63">
        <v>-0.2478553</v>
      </c>
      <c r="L1130" s="63">
        <v>-0.1885685</v>
      </c>
      <c r="M1130" s="63">
        <v>-0.1029677</v>
      </c>
      <c r="N1130" s="63">
        <v>66823</v>
      </c>
      <c r="O1130">
        <v>0.1130564</v>
      </c>
      <c r="P1130" s="63">
        <v>10</v>
      </c>
      <c r="Q1130" s="63">
        <v>1.2781749580960001E-2</v>
      </c>
      <c r="R1130" s="63"/>
    </row>
    <row r="1131" spans="1:18">
      <c r="A1131" s="63" t="s">
        <v>61</v>
      </c>
      <c r="B1131" s="63" t="s">
        <v>58</v>
      </c>
      <c r="C1131" s="63" t="s">
        <v>72</v>
      </c>
      <c r="D1131" s="63">
        <v>2</v>
      </c>
      <c r="E1131" s="63">
        <v>0.85886899999999999</v>
      </c>
      <c r="F1131" s="63">
        <v>0.61861460000000001</v>
      </c>
      <c r="G1131" s="63">
        <v>-0.24025440000000001</v>
      </c>
      <c r="H1131" s="63">
        <v>55.026699999999998</v>
      </c>
      <c r="I1131" s="63">
        <v>-0.38514199999999998</v>
      </c>
      <c r="J1131" s="63">
        <v>-0.29954120000000001</v>
      </c>
      <c r="K1131" s="63">
        <v>-0.24025440000000001</v>
      </c>
      <c r="L1131" s="63">
        <v>-0.18096760000000001</v>
      </c>
      <c r="M1131" s="63">
        <v>-9.5366800000000002E-2</v>
      </c>
      <c r="N1131" s="63">
        <v>66823</v>
      </c>
      <c r="O1131">
        <v>0.1130564</v>
      </c>
      <c r="P1131" s="63">
        <v>10</v>
      </c>
      <c r="Q1131" s="63">
        <v>1.2781749580960001E-2</v>
      </c>
      <c r="R1131" s="63"/>
    </row>
    <row r="1132" spans="1:18">
      <c r="A1132" s="63" t="s">
        <v>61</v>
      </c>
      <c r="B1132" s="63" t="s">
        <v>58</v>
      </c>
      <c r="C1132" s="63" t="s">
        <v>72</v>
      </c>
      <c r="D1132" s="63">
        <v>3</v>
      </c>
      <c r="E1132" s="63">
        <v>0.83618179999999998</v>
      </c>
      <c r="F1132" s="63">
        <v>0.59808680000000003</v>
      </c>
      <c r="G1132" s="63">
        <v>-0.238095</v>
      </c>
      <c r="H1132" s="63">
        <v>54.276200000000003</v>
      </c>
      <c r="I1132" s="63">
        <v>-0.38298260000000001</v>
      </c>
      <c r="J1132" s="63">
        <v>-0.29738179999999997</v>
      </c>
      <c r="K1132" s="63">
        <v>-0.238095</v>
      </c>
      <c r="L1132" s="63">
        <v>-0.1788082</v>
      </c>
      <c r="M1132" s="63">
        <v>-9.3207399999999996E-2</v>
      </c>
      <c r="N1132" s="63">
        <v>66823</v>
      </c>
      <c r="O1132">
        <v>0.1130564</v>
      </c>
      <c r="P1132" s="63">
        <v>10</v>
      </c>
      <c r="Q1132" s="63">
        <v>1.2781749580960001E-2</v>
      </c>
      <c r="R1132" s="63"/>
    </row>
    <row r="1133" spans="1:18">
      <c r="A1133" s="63" t="s">
        <v>61</v>
      </c>
      <c r="B1133" s="63" t="s">
        <v>58</v>
      </c>
      <c r="C1133" s="63" t="s">
        <v>72</v>
      </c>
      <c r="D1133" s="63">
        <v>4</v>
      </c>
      <c r="E1133" s="63">
        <v>0.83945499999999995</v>
      </c>
      <c r="F1133" s="63">
        <v>0.62543020000000005</v>
      </c>
      <c r="G1133" s="63">
        <v>-0.21402479999999999</v>
      </c>
      <c r="H1133" s="63">
        <v>53.656199999999998</v>
      </c>
      <c r="I1133" s="63">
        <v>-0.35891240000000002</v>
      </c>
      <c r="J1133" s="63">
        <v>-0.27331159999999999</v>
      </c>
      <c r="K1133" s="63">
        <v>-0.21402479999999999</v>
      </c>
      <c r="L1133" s="63">
        <v>-0.15473790000000001</v>
      </c>
      <c r="M1133" s="63">
        <v>-6.9137199999999996E-2</v>
      </c>
      <c r="N1133" s="63">
        <v>66823</v>
      </c>
      <c r="O1133">
        <v>0.1130564</v>
      </c>
      <c r="P1133" s="63">
        <v>10</v>
      </c>
      <c r="Q1133" s="63">
        <v>1.2781749580960001E-2</v>
      </c>
      <c r="R1133" s="63"/>
    </row>
    <row r="1134" spans="1:18">
      <c r="A1134" s="63" t="s">
        <v>61</v>
      </c>
      <c r="B1134" s="63" t="s">
        <v>58</v>
      </c>
      <c r="C1134" s="63" t="s">
        <v>72</v>
      </c>
      <c r="D1134" s="63">
        <v>5</v>
      </c>
      <c r="E1134" s="63">
        <v>0.86210980000000004</v>
      </c>
      <c r="F1134" s="63">
        <v>0.6470129</v>
      </c>
      <c r="G1134" s="63">
        <v>-0.21509700000000001</v>
      </c>
      <c r="H1134" s="63">
        <v>53.042900000000003</v>
      </c>
      <c r="I1134" s="63">
        <v>-0.35998449999999999</v>
      </c>
      <c r="J1134" s="63">
        <v>-0.27438380000000001</v>
      </c>
      <c r="K1134" s="63">
        <v>-0.21509700000000001</v>
      </c>
      <c r="L1134" s="63">
        <v>-0.15581010000000001</v>
      </c>
      <c r="M1134" s="63">
        <v>-7.0209400000000005E-2</v>
      </c>
      <c r="N1134" s="63">
        <v>66823</v>
      </c>
      <c r="O1134">
        <v>0.1130564</v>
      </c>
      <c r="P1134" s="63">
        <v>10</v>
      </c>
      <c r="Q1134" s="63">
        <v>1.2781749580960001E-2</v>
      </c>
      <c r="R1134" s="63"/>
    </row>
    <row r="1135" spans="1:18">
      <c r="A1135" s="63" t="s">
        <v>61</v>
      </c>
      <c r="B1135" s="63" t="s">
        <v>58</v>
      </c>
      <c r="C1135" s="63" t="s">
        <v>72</v>
      </c>
      <c r="D1135" s="63">
        <v>6</v>
      </c>
      <c r="E1135" s="63">
        <v>0.9739563</v>
      </c>
      <c r="F1135" s="63">
        <v>0.70699820000000002</v>
      </c>
      <c r="G1135" s="63">
        <v>-0.26695819999999998</v>
      </c>
      <c r="H1135" s="63">
        <v>52.543799999999997</v>
      </c>
      <c r="I1135" s="63">
        <v>-0.41184579999999998</v>
      </c>
      <c r="J1135" s="63">
        <v>-0.32624500000000001</v>
      </c>
      <c r="K1135" s="63">
        <v>-0.26695819999999998</v>
      </c>
      <c r="L1135" s="63">
        <v>-0.2076713</v>
      </c>
      <c r="M1135" s="63">
        <v>-0.1220706</v>
      </c>
      <c r="N1135" s="63">
        <v>66823</v>
      </c>
      <c r="O1135">
        <v>0.1130564</v>
      </c>
      <c r="P1135" s="63">
        <v>10</v>
      </c>
      <c r="Q1135" s="63">
        <v>1.2781749580960001E-2</v>
      </c>
      <c r="R1135" s="63"/>
    </row>
    <row r="1136" spans="1:18">
      <c r="A1136" s="63" t="s">
        <v>61</v>
      </c>
      <c r="B1136" s="63" t="s">
        <v>58</v>
      </c>
      <c r="C1136" s="63" t="s">
        <v>72</v>
      </c>
      <c r="D1136" s="63">
        <v>7</v>
      </c>
      <c r="E1136" s="63">
        <v>1.250129</v>
      </c>
      <c r="F1136" s="63">
        <v>0.97752830000000002</v>
      </c>
      <c r="G1136" s="63">
        <v>-0.27260089999999998</v>
      </c>
      <c r="H1136" s="63">
        <v>52.232399999999998</v>
      </c>
      <c r="I1136" s="63">
        <v>-0.41748849999999998</v>
      </c>
      <c r="J1136" s="63">
        <v>-0.33188770000000001</v>
      </c>
      <c r="K1136" s="63">
        <v>-0.27260089999999998</v>
      </c>
      <c r="L1136" s="63">
        <v>-0.21331410000000001</v>
      </c>
      <c r="M1136" s="63">
        <v>-0.1277133</v>
      </c>
      <c r="N1136" s="63">
        <v>66823</v>
      </c>
      <c r="O1136">
        <v>0.1130564</v>
      </c>
      <c r="P1136" s="63">
        <v>10</v>
      </c>
      <c r="Q1136" s="63">
        <v>1.2781749580960001E-2</v>
      </c>
      <c r="R1136" s="63"/>
    </row>
    <row r="1137" spans="1:18">
      <c r="A1137" s="63" t="s">
        <v>61</v>
      </c>
      <c r="B1137" s="63" t="s">
        <v>58</v>
      </c>
      <c r="C1137" s="63" t="s">
        <v>72</v>
      </c>
      <c r="D1137" s="63">
        <v>8</v>
      </c>
      <c r="E1137" s="63">
        <v>1.4404090000000001</v>
      </c>
      <c r="F1137" s="63">
        <v>1.2129700000000001</v>
      </c>
      <c r="G1137" s="63">
        <v>-0.22743959999999999</v>
      </c>
      <c r="H1137" s="63">
        <v>52.516199999999998</v>
      </c>
      <c r="I1137" s="63">
        <v>-0.37232720000000002</v>
      </c>
      <c r="J1137" s="63">
        <v>-0.2867265</v>
      </c>
      <c r="K1137" s="63">
        <v>-0.22743959999999999</v>
      </c>
      <c r="L1137" s="63">
        <v>-0.16815279999999999</v>
      </c>
      <c r="M1137" s="63">
        <v>-8.2552E-2</v>
      </c>
      <c r="N1137" s="63">
        <v>66823</v>
      </c>
      <c r="O1137">
        <v>0.1130564</v>
      </c>
      <c r="P1137" s="63">
        <v>10</v>
      </c>
      <c r="Q1137" s="63">
        <v>1.2781749580960001E-2</v>
      </c>
      <c r="R1137" s="63"/>
    </row>
    <row r="1138" spans="1:18">
      <c r="A1138" s="63" t="s">
        <v>61</v>
      </c>
      <c r="B1138" s="63" t="s">
        <v>58</v>
      </c>
      <c r="C1138" s="63" t="s">
        <v>72</v>
      </c>
      <c r="D1138" s="63">
        <v>9</v>
      </c>
      <c r="E1138" s="63">
        <v>1.3704769999999999</v>
      </c>
      <c r="F1138" s="63">
        <v>1.258237</v>
      </c>
      <c r="G1138" s="63">
        <v>-0.11223959999999999</v>
      </c>
      <c r="H1138" s="63">
        <v>55.619</v>
      </c>
      <c r="I1138" s="63">
        <v>-0.2571272</v>
      </c>
      <c r="J1138" s="63">
        <v>-0.1715264</v>
      </c>
      <c r="K1138" s="63">
        <v>-0.11223959999999999</v>
      </c>
      <c r="L1138" s="63">
        <v>-5.2952800000000001E-2</v>
      </c>
      <c r="M1138" s="63">
        <v>3.2648000000000003E-2</v>
      </c>
      <c r="N1138" s="63">
        <v>66823</v>
      </c>
      <c r="O1138">
        <v>0.1130564</v>
      </c>
      <c r="P1138" s="63">
        <v>10</v>
      </c>
      <c r="Q1138" s="63">
        <v>1.2781749580960001E-2</v>
      </c>
      <c r="R1138" s="63"/>
    </row>
    <row r="1139" spans="1:18">
      <c r="A1139" s="63" t="s">
        <v>61</v>
      </c>
      <c r="B1139" s="63" t="s">
        <v>58</v>
      </c>
      <c r="C1139" s="63" t="s">
        <v>72</v>
      </c>
      <c r="D1139" s="63">
        <v>10</v>
      </c>
      <c r="E1139" s="63">
        <v>1.343275</v>
      </c>
      <c r="F1139" s="63">
        <v>1.229725</v>
      </c>
      <c r="G1139" s="63">
        <v>-0.11354980000000001</v>
      </c>
      <c r="H1139" s="63">
        <v>59.828600000000002</v>
      </c>
      <c r="I1139" s="63">
        <v>-0.25843739999999998</v>
      </c>
      <c r="J1139" s="63">
        <v>-0.17283670000000001</v>
      </c>
      <c r="K1139" s="63">
        <v>-0.11354980000000001</v>
      </c>
      <c r="L1139" s="63">
        <v>-5.4262999999999999E-2</v>
      </c>
      <c r="M1139" s="63">
        <v>3.1337799999999999E-2</v>
      </c>
      <c r="N1139" s="63">
        <v>66823</v>
      </c>
      <c r="O1139">
        <v>0.1130564</v>
      </c>
      <c r="P1139" s="63">
        <v>10</v>
      </c>
      <c r="Q1139" s="63">
        <v>1.2781749580960001E-2</v>
      </c>
      <c r="R1139" s="63"/>
    </row>
    <row r="1140" spans="1:18">
      <c r="A1140" s="63" t="s">
        <v>61</v>
      </c>
      <c r="B1140" s="63" t="s">
        <v>58</v>
      </c>
      <c r="C1140" s="63" t="s">
        <v>72</v>
      </c>
      <c r="D1140" s="63">
        <v>11</v>
      </c>
      <c r="E1140" s="63">
        <v>1.215551</v>
      </c>
      <c r="F1140" s="63">
        <v>1.223398</v>
      </c>
      <c r="G1140" s="63">
        <v>7.8478999999999997E-3</v>
      </c>
      <c r="H1140" s="63">
        <v>63.544800000000002</v>
      </c>
      <c r="I1140" s="63">
        <v>-0.13703969999999999</v>
      </c>
      <c r="J1140" s="63">
        <v>-5.1438900000000003E-2</v>
      </c>
      <c r="K1140" s="63">
        <v>7.8478999999999997E-3</v>
      </c>
      <c r="L1140" s="63">
        <v>6.7134700000000005E-2</v>
      </c>
      <c r="M1140" s="63">
        <v>0.1527355</v>
      </c>
      <c r="N1140" s="63">
        <v>66823</v>
      </c>
      <c r="O1140">
        <v>0.1130564</v>
      </c>
      <c r="P1140" s="63">
        <v>10</v>
      </c>
      <c r="Q1140" s="63">
        <v>1.2781749580960001E-2</v>
      </c>
      <c r="R1140" s="63"/>
    </row>
    <row r="1141" spans="1:18">
      <c r="A1141" s="63" t="s">
        <v>61</v>
      </c>
      <c r="B1141" s="63" t="s">
        <v>58</v>
      </c>
      <c r="C1141" s="63" t="s">
        <v>72</v>
      </c>
      <c r="D1141" s="63">
        <v>12</v>
      </c>
      <c r="E1141" s="63">
        <v>1.110803</v>
      </c>
      <c r="F1141" s="63">
        <v>1.1894899999999999</v>
      </c>
      <c r="G1141" s="63">
        <v>7.8687400000000005E-2</v>
      </c>
      <c r="H1141" s="63">
        <v>66.881900000000002</v>
      </c>
      <c r="I1141" s="63">
        <v>-6.6200200000000001E-2</v>
      </c>
      <c r="J1141" s="63">
        <v>1.94006E-2</v>
      </c>
      <c r="K1141" s="63">
        <v>7.8687400000000005E-2</v>
      </c>
      <c r="L1141" s="63">
        <v>0.13797429999999999</v>
      </c>
      <c r="M1141" s="63">
        <v>0.223575</v>
      </c>
      <c r="N1141" s="63">
        <v>66823</v>
      </c>
      <c r="O1141">
        <v>0.1130564</v>
      </c>
      <c r="P1141" s="63">
        <v>10</v>
      </c>
      <c r="Q1141" s="63">
        <v>1.2781749580960001E-2</v>
      </c>
      <c r="R1141" s="63"/>
    </row>
    <row r="1142" spans="1:18">
      <c r="A1142" s="63" t="s">
        <v>61</v>
      </c>
      <c r="B1142" s="63" t="s">
        <v>58</v>
      </c>
      <c r="C1142" s="63" t="s">
        <v>72</v>
      </c>
      <c r="D1142" s="63">
        <v>13</v>
      </c>
      <c r="E1142" s="63">
        <v>0.968885</v>
      </c>
      <c r="F1142" s="63">
        <v>1.1853260000000001</v>
      </c>
      <c r="G1142" s="63">
        <v>0.2164412</v>
      </c>
      <c r="H1142" s="63">
        <v>69.529499999999999</v>
      </c>
      <c r="I1142" s="63">
        <v>7.1553599999999995E-2</v>
      </c>
      <c r="J1142" s="63">
        <v>0.1571544</v>
      </c>
      <c r="K1142" s="63">
        <v>0.2164412</v>
      </c>
      <c r="L1142" s="63">
        <v>0.27572799999999997</v>
      </c>
      <c r="M1142" s="63">
        <v>0.36132880000000001</v>
      </c>
      <c r="N1142" s="63">
        <v>66823</v>
      </c>
      <c r="O1142">
        <v>0.1130564</v>
      </c>
      <c r="P1142" s="63">
        <v>10</v>
      </c>
      <c r="Q1142" s="63">
        <v>1.2781749580960001E-2</v>
      </c>
      <c r="R1142" s="63"/>
    </row>
    <row r="1143" spans="1:18">
      <c r="A1143" s="63" t="s">
        <v>61</v>
      </c>
      <c r="B1143" s="63" t="s">
        <v>58</v>
      </c>
      <c r="C1143" s="63" t="s">
        <v>72</v>
      </c>
      <c r="D1143" s="63">
        <v>14</v>
      </c>
      <c r="E1143" s="63">
        <v>0.91303469999999998</v>
      </c>
      <c r="F1143" s="63">
        <v>1.1730419999999999</v>
      </c>
      <c r="G1143" s="63">
        <v>0.26000699999999999</v>
      </c>
      <c r="H1143" s="63">
        <v>71.361900000000006</v>
      </c>
      <c r="I1143" s="63">
        <v>0.1151194</v>
      </c>
      <c r="J1143" s="63">
        <v>0.20072010000000001</v>
      </c>
      <c r="K1143" s="63">
        <v>0.26000699999999999</v>
      </c>
      <c r="L1143" s="63">
        <v>0.31929380000000002</v>
      </c>
      <c r="M1143" s="63">
        <v>0.40489459999999999</v>
      </c>
      <c r="N1143" s="63">
        <v>66823</v>
      </c>
      <c r="O1143">
        <v>0.1130564</v>
      </c>
      <c r="P1143" s="63">
        <v>10</v>
      </c>
      <c r="Q1143" s="63">
        <v>1.2781749580960001E-2</v>
      </c>
      <c r="R1143" s="63"/>
    </row>
    <row r="1144" spans="1:18">
      <c r="A1144" s="63" t="s">
        <v>61</v>
      </c>
      <c r="B1144" s="63" t="s">
        <v>58</v>
      </c>
      <c r="C1144" s="63" t="s">
        <v>72</v>
      </c>
      <c r="D1144" s="63">
        <v>15</v>
      </c>
      <c r="E1144" s="63">
        <v>0.87860470000000002</v>
      </c>
      <c r="F1144" s="63">
        <v>1.1465380000000001</v>
      </c>
      <c r="G1144" s="63">
        <v>0.26793359999999999</v>
      </c>
      <c r="H1144" s="63">
        <v>72.3352</v>
      </c>
      <c r="I1144" s="63">
        <v>0.123046</v>
      </c>
      <c r="J1144" s="63">
        <v>0.20864679999999999</v>
      </c>
      <c r="K1144" s="63">
        <v>0.26793359999999999</v>
      </c>
      <c r="L1144" s="63">
        <v>0.32722040000000002</v>
      </c>
      <c r="M1144" s="63">
        <v>0.4128212</v>
      </c>
      <c r="N1144" s="63">
        <v>66823</v>
      </c>
      <c r="O1144">
        <v>0.1130564</v>
      </c>
      <c r="P1144" s="63">
        <v>10</v>
      </c>
      <c r="Q1144" s="63">
        <v>1.2781749580960001E-2</v>
      </c>
      <c r="R1144" s="63"/>
    </row>
    <row r="1145" spans="1:18">
      <c r="A1145" s="63" t="s">
        <v>61</v>
      </c>
      <c r="B1145" s="63" t="s">
        <v>58</v>
      </c>
      <c r="C1145" s="63" t="s">
        <v>72</v>
      </c>
      <c r="D1145" s="63">
        <v>16</v>
      </c>
      <c r="E1145" s="63">
        <v>0.89647589999999999</v>
      </c>
      <c r="F1145" s="63">
        <v>1.135038</v>
      </c>
      <c r="G1145" s="63">
        <v>0.23856250000000001</v>
      </c>
      <c r="H1145" s="63">
        <v>72.389499999999998</v>
      </c>
      <c r="I1145" s="63">
        <v>9.3674900000000005E-2</v>
      </c>
      <c r="J1145" s="63">
        <v>0.17927570000000001</v>
      </c>
      <c r="K1145" s="63">
        <v>0.23856250000000001</v>
      </c>
      <c r="L1145" s="63">
        <v>0.29784939999999999</v>
      </c>
      <c r="M1145" s="63">
        <v>0.38345010000000002</v>
      </c>
      <c r="N1145" s="63">
        <v>66823</v>
      </c>
      <c r="O1145">
        <v>0.1130564</v>
      </c>
      <c r="P1145" s="63">
        <v>10</v>
      </c>
      <c r="Q1145" s="63">
        <v>1.2781749580960001E-2</v>
      </c>
      <c r="R1145" s="63"/>
    </row>
    <row r="1146" spans="1:18">
      <c r="A1146" s="63" t="s">
        <v>61</v>
      </c>
      <c r="B1146" s="63" t="s">
        <v>58</v>
      </c>
      <c r="C1146" s="63" t="s">
        <v>72</v>
      </c>
      <c r="D1146" s="63">
        <v>17</v>
      </c>
      <c r="E1146" s="63">
        <v>0.96986320000000004</v>
      </c>
      <c r="F1146" s="63">
        <v>1.173726</v>
      </c>
      <c r="G1146" s="63">
        <v>0.2038625</v>
      </c>
      <c r="H1146" s="63">
        <v>71.425700000000006</v>
      </c>
      <c r="I1146" s="63">
        <v>5.8974899999999997E-2</v>
      </c>
      <c r="J1146" s="63">
        <v>0.1445757</v>
      </c>
      <c r="K1146" s="63">
        <v>0.2038625</v>
      </c>
      <c r="L1146" s="63">
        <v>0.26314929999999997</v>
      </c>
      <c r="M1146" s="63">
        <v>0.34875010000000001</v>
      </c>
      <c r="N1146" s="63">
        <v>66823</v>
      </c>
      <c r="O1146">
        <v>0.1130564</v>
      </c>
      <c r="P1146" s="63">
        <v>10</v>
      </c>
      <c r="Q1146" s="63">
        <v>1.2781749580960001E-2</v>
      </c>
      <c r="R1146" s="63"/>
    </row>
    <row r="1147" spans="1:18">
      <c r="A1147" s="63" t="s">
        <v>61</v>
      </c>
      <c r="B1147" s="63" t="s">
        <v>58</v>
      </c>
      <c r="C1147" s="63" t="s">
        <v>72</v>
      </c>
      <c r="D1147" s="63">
        <v>18</v>
      </c>
      <c r="E1147" s="63">
        <v>1.1273299999999999</v>
      </c>
      <c r="F1147" s="63">
        <v>1.259725</v>
      </c>
      <c r="G1147" s="63">
        <v>0.1323955</v>
      </c>
      <c r="H1147" s="63">
        <v>69.221900000000005</v>
      </c>
      <c r="I1147" s="63">
        <v>-1.2492100000000001E-2</v>
      </c>
      <c r="J1147" s="63">
        <v>7.3108699999999999E-2</v>
      </c>
      <c r="K1147" s="63">
        <v>0.1323955</v>
      </c>
      <c r="L1147" s="63">
        <v>0.1916823</v>
      </c>
      <c r="M1147" s="63">
        <v>0.2772831</v>
      </c>
      <c r="N1147" s="63">
        <v>66823</v>
      </c>
      <c r="O1147">
        <v>0.1130564</v>
      </c>
      <c r="P1147" s="63">
        <v>10</v>
      </c>
      <c r="Q1147" s="63">
        <v>1.2781749580960001E-2</v>
      </c>
      <c r="R1147" s="63"/>
    </row>
    <row r="1148" spans="1:18">
      <c r="A1148" s="63" t="s">
        <v>61</v>
      </c>
      <c r="B1148" s="63" t="s">
        <v>58</v>
      </c>
      <c r="C1148" s="63" t="s">
        <v>72</v>
      </c>
      <c r="D1148" s="63">
        <v>19</v>
      </c>
      <c r="E1148" s="63">
        <v>1.3071299999999999</v>
      </c>
      <c r="F1148" s="63">
        <v>1.305947</v>
      </c>
      <c r="G1148" s="63">
        <v>-1.1835999999999999E-3</v>
      </c>
      <c r="H1148" s="63">
        <v>65.62</v>
      </c>
      <c r="I1148" s="63">
        <v>-0.14607120000000001</v>
      </c>
      <c r="J1148" s="63">
        <v>-6.0470500000000003E-2</v>
      </c>
      <c r="K1148" s="63">
        <v>-1.1835999999999999E-3</v>
      </c>
      <c r="L1148" s="63">
        <v>5.8103200000000001E-2</v>
      </c>
      <c r="M1148" s="63">
        <v>0.143704</v>
      </c>
      <c r="N1148" s="63">
        <v>66823</v>
      </c>
      <c r="O1148">
        <v>0.1130564</v>
      </c>
      <c r="P1148" s="63">
        <v>10</v>
      </c>
      <c r="Q1148" s="63">
        <v>1.2781749580960001E-2</v>
      </c>
      <c r="R1148" s="63"/>
    </row>
    <row r="1149" spans="1:18">
      <c r="A1149" s="63" t="s">
        <v>61</v>
      </c>
      <c r="B1149" s="63" t="s">
        <v>58</v>
      </c>
      <c r="C1149" s="63" t="s">
        <v>72</v>
      </c>
      <c r="D1149" s="63">
        <v>20</v>
      </c>
      <c r="E1149" s="63">
        <v>1.4738519999999999</v>
      </c>
      <c r="F1149" s="63">
        <v>1.3634489999999999</v>
      </c>
      <c r="G1149" s="63">
        <v>-0.1104035</v>
      </c>
      <c r="H1149" s="63">
        <v>62.798999999999999</v>
      </c>
      <c r="I1149" s="63">
        <v>-0.25529109999999999</v>
      </c>
      <c r="J1149" s="63">
        <v>-0.16969039999999999</v>
      </c>
      <c r="K1149" s="63">
        <v>-0.1104035</v>
      </c>
      <c r="L1149" s="63">
        <v>-5.1116700000000001E-2</v>
      </c>
      <c r="M1149" s="63">
        <v>3.4484099999999997E-2</v>
      </c>
      <c r="N1149" s="63">
        <v>66823</v>
      </c>
      <c r="O1149">
        <v>0.1130564</v>
      </c>
      <c r="P1149" s="63">
        <v>10</v>
      </c>
      <c r="Q1149" s="63">
        <v>1.2781749580960001E-2</v>
      </c>
      <c r="R1149" s="63"/>
    </row>
    <row r="1150" spans="1:18">
      <c r="A1150" s="63" t="s">
        <v>61</v>
      </c>
      <c r="B1150" s="63" t="s">
        <v>58</v>
      </c>
      <c r="C1150" s="63" t="s">
        <v>72</v>
      </c>
      <c r="D1150" s="63">
        <v>21</v>
      </c>
      <c r="E1150" s="63">
        <v>1.5558529999999999</v>
      </c>
      <c r="F1150" s="63">
        <v>1.384717</v>
      </c>
      <c r="G1150" s="63">
        <v>-0.17113529999999999</v>
      </c>
      <c r="H1150" s="63">
        <v>60.817100000000003</v>
      </c>
      <c r="I1150" s="63">
        <v>-0.3160229</v>
      </c>
      <c r="J1150" s="63">
        <v>-0.23042209999999999</v>
      </c>
      <c r="K1150" s="63">
        <v>-0.17113529999999999</v>
      </c>
      <c r="L1150" s="63">
        <v>-0.1118485</v>
      </c>
      <c r="M1150" s="63">
        <v>-2.6247699999999999E-2</v>
      </c>
      <c r="N1150" s="63">
        <v>66823</v>
      </c>
      <c r="O1150">
        <v>0.1130564</v>
      </c>
      <c r="P1150" s="63">
        <v>10</v>
      </c>
      <c r="Q1150" s="63">
        <v>1.2781749580960001E-2</v>
      </c>
      <c r="R1150" s="63"/>
    </row>
    <row r="1151" spans="1:18">
      <c r="A1151" s="63" t="s">
        <v>61</v>
      </c>
      <c r="B1151" s="63" t="s">
        <v>58</v>
      </c>
      <c r="C1151" s="63" t="s">
        <v>72</v>
      </c>
      <c r="D1151" s="63">
        <v>22</v>
      </c>
      <c r="E1151" s="63">
        <v>1.5097020000000001</v>
      </c>
      <c r="F1151" s="63">
        <v>1.2871729999999999</v>
      </c>
      <c r="G1151" s="63">
        <v>-0.22252920000000001</v>
      </c>
      <c r="H1151" s="63">
        <v>59.250500000000002</v>
      </c>
      <c r="I1151" s="63">
        <v>-0.36741679999999999</v>
      </c>
      <c r="J1151" s="63">
        <v>-0.28181600000000001</v>
      </c>
      <c r="K1151" s="63">
        <v>-0.22252920000000001</v>
      </c>
      <c r="L1151" s="63">
        <v>-0.16324230000000001</v>
      </c>
      <c r="M1151" s="63">
        <v>-7.7641600000000005E-2</v>
      </c>
      <c r="N1151" s="63">
        <v>66823</v>
      </c>
      <c r="O1151">
        <v>0.1130564</v>
      </c>
      <c r="P1151" s="63">
        <v>10</v>
      </c>
      <c r="Q1151" s="63">
        <v>1.2781749580960001E-2</v>
      </c>
      <c r="R1151" s="63"/>
    </row>
    <row r="1152" spans="1:18">
      <c r="A1152" s="63" t="s">
        <v>61</v>
      </c>
      <c r="B1152" s="63" t="s">
        <v>58</v>
      </c>
      <c r="C1152" s="63" t="s">
        <v>72</v>
      </c>
      <c r="D1152" s="63">
        <v>23</v>
      </c>
      <c r="E1152" s="63">
        <v>1.313104</v>
      </c>
      <c r="F1152" s="63">
        <v>1.0898829999999999</v>
      </c>
      <c r="G1152" s="63">
        <v>-0.22322110000000001</v>
      </c>
      <c r="H1152" s="63">
        <v>57.971400000000003</v>
      </c>
      <c r="I1152" s="63">
        <v>-0.36810870000000001</v>
      </c>
      <c r="J1152" s="63">
        <v>-0.28250789999999998</v>
      </c>
      <c r="K1152" s="63">
        <v>-0.22322110000000001</v>
      </c>
      <c r="L1152" s="63">
        <v>-0.1639342</v>
      </c>
      <c r="M1152" s="63">
        <v>-7.83335E-2</v>
      </c>
      <c r="N1152" s="63">
        <v>66823</v>
      </c>
      <c r="O1152">
        <v>0.1130564</v>
      </c>
      <c r="P1152" s="63">
        <v>10</v>
      </c>
      <c r="Q1152" s="63">
        <v>1.2781749580960001E-2</v>
      </c>
      <c r="R1152" s="63"/>
    </row>
    <row r="1153" spans="1:18">
      <c r="A1153" s="63" t="s">
        <v>61</v>
      </c>
      <c r="B1153" s="63" t="s">
        <v>58</v>
      </c>
      <c r="C1153" s="63" t="s">
        <v>72</v>
      </c>
      <c r="D1153" s="63">
        <v>24</v>
      </c>
      <c r="E1153" s="63">
        <v>1.07836</v>
      </c>
      <c r="F1153" s="63">
        <v>0.84888739999999996</v>
      </c>
      <c r="G1153" s="63">
        <v>-0.22947290000000001</v>
      </c>
      <c r="H1153" s="63">
        <v>56.953299999999999</v>
      </c>
      <c r="I1153" s="63">
        <v>-0.37436049999999998</v>
      </c>
      <c r="J1153" s="63">
        <v>-0.28875970000000001</v>
      </c>
      <c r="K1153" s="63">
        <v>-0.22947290000000001</v>
      </c>
      <c r="L1153" s="63">
        <v>-0.170186</v>
      </c>
      <c r="M1153" s="63">
        <v>-8.4585300000000002E-2</v>
      </c>
      <c r="N1153" s="63">
        <v>66823</v>
      </c>
      <c r="O1153">
        <v>0.1130564</v>
      </c>
      <c r="P1153" s="63">
        <v>10</v>
      </c>
      <c r="Q1153" s="63">
        <v>1.2781749580960001E-2</v>
      </c>
      <c r="R1153" s="63"/>
    </row>
    <row r="1154" spans="1:18">
      <c r="A1154" s="63" t="s">
        <v>61</v>
      </c>
      <c r="B1154" s="63" t="s">
        <v>58</v>
      </c>
      <c r="C1154" s="63" t="s">
        <v>73</v>
      </c>
      <c r="D1154" s="63">
        <v>1</v>
      </c>
      <c r="E1154" s="63">
        <v>0.96341100000000002</v>
      </c>
      <c r="F1154" s="63">
        <v>0.81850730000000005</v>
      </c>
      <c r="G1154" s="63">
        <v>-0.1449037</v>
      </c>
      <c r="H1154" s="63">
        <v>48.964799999999997</v>
      </c>
      <c r="I1154" s="63">
        <v>-0.28979129999999997</v>
      </c>
      <c r="J1154" s="63">
        <v>-0.2041906</v>
      </c>
      <c r="K1154" s="63">
        <v>-0.1449037</v>
      </c>
      <c r="L1154" s="63">
        <v>-8.5616899999999996E-2</v>
      </c>
      <c r="M1154" s="63">
        <v>-1.6099999999999998E-5</v>
      </c>
      <c r="N1154" s="63">
        <v>66823</v>
      </c>
      <c r="O1154">
        <v>0.1130564</v>
      </c>
      <c r="P1154" s="63">
        <v>11</v>
      </c>
      <c r="Q1154" s="63">
        <v>1.2781749580960001E-2</v>
      </c>
      <c r="R1154" s="63"/>
    </row>
    <row r="1155" spans="1:18">
      <c r="A1155" s="63" t="s">
        <v>61</v>
      </c>
      <c r="B1155" s="63" t="s">
        <v>58</v>
      </c>
      <c r="C1155" s="63" t="s">
        <v>73</v>
      </c>
      <c r="D1155" s="63">
        <v>2</v>
      </c>
      <c r="E1155" s="63">
        <v>0.89775870000000002</v>
      </c>
      <c r="F1155" s="63">
        <v>0.73694289999999996</v>
      </c>
      <c r="G1155" s="63">
        <v>-0.16081580000000001</v>
      </c>
      <c r="H1155" s="63">
        <v>48.163800000000002</v>
      </c>
      <c r="I1155" s="63">
        <v>-0.30570340000000001</v>
      </c>
      <c r="J1155" s="63">
        <v>-0.22010270000000001</v>
      </c>
      <c r="K1155" s="63">
        <v>-0.16081580000000001</v>
      </c>
      <c r="L1155" s="63">
        <v>-0.10152899999999999</v>
      </c>
      <c r="M1155" s="63">
        <v>-1.59282E-2</v>
      </c>
      <c r="N1155" s="63">
        <v>66823</v>
      </c>
      <c r="O1155">
        <v>0.1130564</v>
      </c>
      <c r="P1155" s="63">
        <v>11</v>
      </c>
      <c r="Q1155" s="63">
        <v>1.2781749580960001E-2</v>
      </c>
      <c r="R1155" s="63"/>
    </row>
    <row r="1156" spans="1:18">
      <c r="A1156" s="63" t="s">
        <v>61</v>
      </c>
      <c r="B1156" s="63" t="s">
        <v>58</v>
      </c>
      <c r="C1156" s="63" t="s">
        <v>73</v>
      </c>
      <c r="D1156" s="63">
        <v>3</v>
      </c>
      <c r="E1156" s="63">
        <v>0.88351659999999999</v>
      </c>
      <c r="F1156" s="63">
        <v>0.72712019999999999</v>
      </c>
      <c r="G1156" s="63">
        <v>-0.15639639999999999</v>
      </c>
      <c r="H1156" s="63">
        <v>47.4771</v>
      </c>
      <c r="I1156" s="63">
        <v>-0.301284</v>
      </c>
      <c r="J1156" s="63">
        <v>-0.21568329999999999</v>
      </c>
      <c r="K1156" s="63">
        <v>-0.15639639999999999</v>
      </c>
      <c r="L1156" s="63">
        <v>-9.7109600000000004E-2</v>
      </c>
      <c r="M1156" s="63">
        <v>-1.1508900000000001E-2</v>
      </c>
      <c r="N1156" s="63">
        <v>66823</v>
      </c>
      <c r="O1156">
        <v>0.1130564</v>
      </c>
      <c r="P1156" s="63">
        <v>11</v>
      </c>
      <c r="Q1156" s="63">
        <v>1.2781749580960001E-2</v>
      </c>
      <c r="R1156" s="63"/>
    </row>
    <row r="1157" spans="1:18">
      <c r="A1157" s="63" t="s">
        <v>61</v>
      </c>
      <c r="B1157" s="63" t="s">
        <v>58</v>
      </c>
      <c r="C1157" s="63" t="s">
        <v>73</v>
      </c>
      <c r="D1157" s="63">
        <v>4</v>
      </c>
      <c r="E1157" s="63">
        <v>0.92614569999999996</v>
      </c>
      <c r="F1157" s="63">
        <v>0.76829550000000002</v>
      </c>
      <c r="G1157" s="63">
        <v>-0.1578503</v>
      </c>
      <c r="H1157" s="63">
        <v>46.891399999999997</v>
      </c>
      <c r="I1157" s="63">
        <v>-0.3027379</v>
      </c>
      <c r="J1157" s="63">
        <v>-0.2171371</v>
      </c>
      <c r="K1157" s="63">
        <v>-0.1578503</v>
      </c>
      <c r="L1157" s="63">
        <v>-9.8563399999999995E-2</v>
      </c>
      <c r="M1157" s="63">
        <v>-1.2962700000000001E-2</v>
      </c>
      <c r="N1157" s="63">
        <v>66823</v>
      </c>
      <c r="O1157">
        <v>0.1130564</v>
      </c>
      <c r="P1157" s="63">
        <v>11</v>
      </c>
      <c r="Q1157" s="63">
        <v>1.2781749580960001E-2</v>
      </c>
      <c r="R1157" s="63"/>
    </row>
    <row r="1158" spans="1:18">
      <c r="A1158" s="63" t="s">
        <v>61</v>
      </c>
      <c r="B1158" s="63" t="s">
        <v>58</v>
      </c>
      <c r="C1158" s="63" t="s">
        <v>73</v>
      </c>
      <c r="D1158" s="63">
        <v>5</v>
      </c>
      <c r="E1158" s="63">
        <v>0.9635184</v>
      </c>
      <c r="F1158" s="63">
        <v>0.80642559999999996</v>
      </c>
      <c r="G1158" s="63">
        <v>-0.1570928</v>
      </c>
      <c r="H1158" s="63">
        <v>46.3733</v>
      </c>
      <c r="I1158" s="63">
        <v>-0.30198039999999998</v>
      </c>
      <c r="J1158" s="63">
        <v>-0.21637960000000001</v>
      </c>
      <c r="K1158" s="63">
        <v>-0.1570928</v>
      </c>
      <c r="L1158" s="63">
        <v>-9.7806000000000004E-2</v>
      </c>
      <c r="M1158" s="63">
        <v>-1.2205199999999999E-2</v>
      </c>
      <c r="N1158" s="63">
        <v>66823</v>
      </c>
      <c r="O1158">
        <v>0.1130564</v>
      </c>
      <c r="P1158" s="63">
        <v>11</v>
      </c>
      <c r="Q1158" s="63">
        <v>1.2781749580960001E-2</v>
      </c>
      <c r="R1158" s="63"/>
    </row>
    <row r="1159" spans="1:18">
      <c r="A1159" s="63" t="s">
        <v>61</v>
      </c>
      <c r="B1159" s="63" t="s">
        <v>58</v>
      </c>
      <c r="C1159" s="63" t="s">
        <v>73</v>
      </c>
      <c r="D1159" s="63">
        <v>6</v>
      </c>
      <c r="E1159" s="63">
        <v>1.1261380000000001</v>
      </c>
      <c r="F1159" s="63">
        <v>0.89090020000000003</v>
      </c>
      <c r="G1159" s="63">
        <v>-0.2352378</v>
      </c>
      <c r="H1159" s="63">
        <v>45.964799999999997</v>
      </c>
      <c r="I1159" s="63">
        <v>-0.3801254</v>
      </c>
      <c r="J1159" s="63">
        <v>-0.29452460000000003</v>
      </c>
      <c r="K1159" s="63">
        <v>-0.2352378</v>
      </c>
      <c r="L1159" s="63">
        <v>-0.17595089999999999</v>
      </c>
      <c r="M1159" s="63">
        <v>-9.0350200000000006E-2</v>
      </c>
      <c r="N1159" s="63">
        <v>66823</v>
      </c>
      <c r="O1159">
        <v>0.1130564</v>
      </c>
      <c r="P1159" s="63">
        <v>11</v>
      </c>
      <c r="Q1159" s="63">
        <v>1.2781749580960001E-2</v>
      </c>
      <c r="R1159" s="63"/>
    </row>
    <row r="1160" spans="1:18">
      <c r="A1160" s="63" t="s">
        <v>61</v>
      </c>
      <c r="B1160" s="63" t="s">
        <v>58</v>
      </c>
      <c r="C1160" s="63" t="s">
        <v>73</v>
      </c>
      <c r="D1160" s="63">
        <v>7</v>
      </c>
      <c r="E1160" s="63">
        <v>1.454108</v>
      </c>
      <c r="F1160" s="63">
        <v>1.2549319999999999</v>
      </c>
      <c r="G1160" s="63">
        <v>-0.19917679999999999</v>
      </c>
      <c r="H1160" s="63">
        <v>45.782899999999998</v>
      </c>
      <c r="I1160" s="63">
        <v>-0.34406439999999999</v>
      </c>
      <c r="J1160" s="63">
        <v>-0.25846360000000002</v>
      </c>
      <c r="K1160" s="63">
        <v>-0.19917679999999999</v>
      </c>
      <c r="L1160" s="63">
        <v>-0.13988999999999999</v>
      </c>
      <c r="M1160" s="63">
        <v>-5.4289200000000003E-2</v>
      </c>
      <c r="N1160" s="63">
        <v>66823</v>
      </c>
      <c r="O1160">
        <v>0.1130564</v>
      </c>
      <c r="P1160" s="63">
        <v>11</v>
      </c>
      <c r="Q1160" s="63">
        <v>1.2781749580960001E-2</v>
      </c>
      <c r="R1160" s="63"/>
    </row>
    <row r="1161" spans="1:18">
      <c r="A1161" s="63" t="s">
        <v>61</v>
      </c>
      <c r="B1161" s="63" t="s">
        <v>58</v>
      </c>
      <c r="C1161" s="63" t="s">
        <v>73</v>
      </c>
      <c r="D1161" s="63">
        <v>8</v>
      </c>
      <c r="E1161" s="63">
        <v>1.6387940000000001</v>
      </c>
      <c r="F1161" s="63">
        <v>1.5548420000000001</v>
      </c>
      <c r="G1161" s="63">
        <v>-8.3951799999999993E-2</v>
      </c>
      <c r="H1161" s="63">
        <v>47.113300000000002</v>
      </c>
      <c r="I1161" s="63">
        <v>-0.2288394</v>
      </c>
      <c r="J1161" s="63">
        <v>-0.1432387</v>
      </c>
      <c r="K1161" s="63">
        <v>-8.3951799999999993E-2</v>
      </c>
      <c r="L1161" s="63">
        <v>-2.4664999999999999E-2</v>
      </c>
      <c r="M1161" s="63">
        <v>6.0935799999999998E-2</v>
      </c>
      <c r="N1161" s="63">
        <v>66823</v>
      </c>
      <c r="O1161">
        <v>0.1130564</v>
      </c>
      <c r="P1161" s="63">
        <v>11</v>
      </c>
      <c r="Q1161" s="63">
        <v>1.2781749580960001E-2</v>
      </c>
      <c r="R1161" s="63"/>
    </row>
    <row r="1162" spans="1:18">
      <c r="A1162" s="63" t="s">
        <v>61</v>
      </c>
      <c r="B1162" s="63" t="s">
        <v>58</v>
      </c>
      <c r="C1162" s="63" t="s">
        <v>73</v>
      </c>
      <c r="D1162" s="63">
        <v>9</v>
      </c>
      <c r="E1162" s="63">
        <v>1.480259</v>
      </c>
      <c r="F1162" s="63">
        <v>1.5535920000000001</v>
      </c>
      <c r="G1162" s="63">
        <v>7.3333599999999999E-2</v>
      </c>
      <c r="H1162" s="63">
        <v>51.577100000000002</v>
      </c>
      <c r="I1162" s="63">
        <v>-7.1554000000000006E-2</v>
      </c>
      <c r="J1162" s="63">
        <v>1.40468E-2</v>
      </c>
      <c r="K1162" s="63">
        <v>7.3333599999999999E-2</v>
      </c>
      <c r="L1162" s="63">
        <v>0.1326205</v>
      </c>
      <c r="M1162" s="63">
        <v>0.2182212</v>
      </c>
      <c r="N1162" s="63">
        <v>66823</v>
      </c>
      <c r="O1162">
        <v>0.1130564</v>
      </c>
      <c r="P1162" s="63">
        <v>11</v>
      </c>
      <c r="Q1162" s="63">
        <v>1.2781749580960001E-2</v>
      </c>
      <c r="R1162" s="63"/>
    </row>
    <row r="1163" spans="1:18">
      <c r="A1163" s="63" t="s">
        <v>61</v>
      </c>
      <c r="B1163" s="63" t="s">
        <v>58</v>
      </c>
      <c r="C1163" s="63" t="s">
        <v>73</v>
      </c>
      <c r="D1163" s="63">
        <v>10</v>
      </c>
      <c r="E1163" s="63">
        <v>1.3987419999999999</v>
      </c>
      <c r="F1163" s="63">
        <v>1.4749859999999999</v>
      </c>
      <c r="G1163" s="63">
        <v>7.6243900000000003E-2</v>
      </c>
      <c r="H1163" s="63">
        <v>56.311399999999999</v>
      </c>
      <c r="I1163" s="63">
        <v>-6.8643700000000002E-2</v>
      </c>
      <c r="J1163" s="63">
        <v>1.6957E-2</v>
      </c>
      <c r="K1163" s="63">
        <v>7.6243900000000003E-2</v>
      </c>
      <c r="L1163" s="63">
        <v>0.1355307</v>
      </c>
      <c r="M1163" s="63">
        <v>0.22113150000000001</v>
      </c>
      <c r="N1163" s="63">
        <v>66823</v>
      </c>
      <c r="O1163">
        <v>0.1130564</v>
      </c>
      <c r="P1163" s="63">
        <v>11</v>
      </c>
      <c r="Q1163" s="63">
        <v>1.2781749580960001E-2</v>
      </c>
      <c r="R1163" s="63"/>
    </row>
    <row r="1164" spans="1:18">
      <c r="A1164" s="63" t="s">
        <v>61</v>
      </c>
      <c r="B1164" s="63" t="s">
        <v>58</v>
      </c>
      <c r="C1164" s="63" t="s">
        <v>73</v>
      </c>
      <c r="D1164" s="63">
        <v>11</v>
      </c>
      <c r="E1164" s="63">
        <v>1.276184</v>
      </c>
      <c r="F1164" s="63">
        <v>1.4307939999999999</v>
      </c>
      <c r="G1164" s="63">
        <v>0.15461030000000001</v>
      </c>
      <c r="H1164" s="63">
        <v>60.1</v>
      </c>
      <c r="I1164" s="63">
        <v>9.7227000000000008E-3</v>
      </c>
      <c r="J1164" s="63">
        <v>9.5323400000000003E-2</v>
      </c>
      <c r="K1164" s="63">
        <v>0.15461030000000001</v>
      </c>
      <c r="L1164" s="63">
        <v>0.21389710000000001</v>
      </c>
      <c r="M1164" s="63">
        <v>0.29949789999999998</v>
      </c>
      <c r="N1164" s="63">
        <v>66823</v>
      </c>
      <c r="O1164">
        <v>0.1130564</v>
      </c>
      <c r="P1164" s="63">
        <v>11</v>
      </c>
      <c r="Q1164" s="63">
        <v>1.2781749580960001E-2</v>
      </c>
      <c r="R1164" s="63"/>
    </row>
    <row r="1165" spans="1:18">
      <c r="A1165" s="63" t="s">
        <v>61</v>
      </c>
      <c r="B1165" s="63" t="s">
        <v>58</v>
      </c>
      <c r="C1165" s="63" t="s">
        <v>73</v>
      </c>
      <c r="D1165" s="63">
        <v>12</v>
      </c>
      <c r="E1165" s="63">
        <v>1.2038120000000001</v>
      </c>
      <c r="F1165" s="63">
        <v>1.339574</v>
      </c>
      <c r="G1165" s="63">
        <v>0.13576170000000001</v>
      </c>
      <c r="H1165" s="63">
        <v>63.0657</v>
      </c>
      <c r="I1165" s="63">
        <v>-9.1258999999999993E-3</v>
      </c>
      <c r="J1165" s="63">
        <v>7.6474899999999998E-2</v>
      </c>
      <c r="K1165" s="63">
        <v>0.13576170000000001</v>
      </c>
      <c r="L1165" s="63">
        <v>0.19504859999999999</v>
      </c>
      <c r="M1165" s="63">
        <v>0.28064929999999999</v>
      </c>
      <c r="N1165" s="63">
        <v>66823</v>
      </c>
      <c r="O1165">
        <v>0.1130564</v>
      </c>
      <c r="P1165" s="63">
        <v>11</v>
      </c>
      <c r="Q1165" s="63">
        <v>1.2781749580960001E-2</v>
      </c>
      <c r="R1165" s="63"/>
    </row>
    <row r="1166" spans="1:18">
      <c r="A1166" s="63" t="s">
        <v>61</v>
      </c>
      <c r="B1166" s="63" t="s">
        <v>58</v>
      </c>
      <c r="C1166" s="63" t="s">
        <v>73</v>
      </c>
      <c r="D1166" s="63">
        <v>13</v>
      </c>
      <c r="E1166" s="63">
        <v>1.0580940000000001</v>
      </c>
      <c r="F1166" s="63">
        <v>1.3092569999999999</v>
      </c>
      <c r="G1166" s="63">
        <v>0.25116240000000001</v>
      </c>
      <c r="H1166" s="63">
        <v>65.1524</v>
      </c>
      <c r="I1166" s="63">
        <v>0.1062748</v>
      </c>
      <c r="J1166" s="63">
        <v>0.19187560000000001</v>
      </c>
      <c r="K1166" s="63">
        <v>0.25116240000000001</v>
      </c>
      <c r="L1166" s="63">
        <v>0.31044919999999998</v>
      </c>
      <c r="M1166" s="63">
        <v>0.39605000000000001</v>
      </c>
      <c r="N1166" s="63">
        <v>66823</v>
      </c>
      <c r="O1166">
        <v>0.1130564</v>
      </c>
      <c r="P1166" s="63">
        <v>11</v>
      </c>
      <c r="Q1166" s="63">
        <v>1.2781749580960001E-2</v>
      </c>
      <c r="R1166" s="63"/>
    </row>
    <row r="1167" spans="1:18">
      <c r="A1167" s="63" t="s">
        <v>61</v>
      </c>
      <c r="B1167" s="63" t="s">
        <v>58</v>
      </c>
      <c r="C1167" s="63" t="s">
        <v>73</v>
      </c>
      <c r="D1167" s="63">
        <v>14</v>
      </c>
      <c r="E1167" s="63">
        <v>0.96985160000000004</v>
      </c>
      <c r="F1167" s="63">
        <v>1.259547</v>
      </c>
      <c r="G1167" s="63">
        <v>0.2896956</v>
      </c>
      <c r="H1167" s="63">
        <v>66.260999999999996</v>
      </c>
      <c r="I1167" s="63">
        <v>0.14480799999999999</v>
      </c>
      <c r="J1167" s="63">
        <v>0.2304088</v>
      </c>
      <c r="K1167" s="63">
        <v>0.2896956</v>
      </c>
      <c r="L1167" s="63">
        <v>0.34898249999999997</v>
      </c>
      <c r="M1167" s="63">
        <v>0.4345832</v>
      </c>
      <c r="N1167" s="63">
        <v>66823</v>
      </c>
      <c r="O1167">
        <v>0.1130564</v>
      </c>
      <c r="P1167" s="63">
        <v>11</v>
      </c>
      <c r="Q1167" s="63">
        <v>1.2781749580960001E-2</v>
      </c>
      <c r="R1167" s="63"/>
    </row>
    <row r="1168" spans="1:18">
      <c r="A1168" s="63" t="s">
        <v>61</v>
      </c>
      <c r="B1168" s="63" t="s">
        <v>58</v>
      </c>
      <c r="C1168" s="63" t="s">
        <v>73</v>
      </c>
      <c r="D1168" s="63">
        <v>15</v>
      </c>
      <c r="E1168" s="63">
        <v>0.93564550000000002</v>
      </c>
      <c r="F1168" s="63">
        <v>1.190755</v>
      </c>
      <c r="G1168" s="63">
        <v>0.25511</v>
      </c>
      <c r="H1168" s="63">
        <v>66.459000000000003</v>
      </c>
      <c r="I1168" s="63">
        <v>0.1102224</v>
      </c>
      <c r="J1168" s="63">
        <v>0.1958232</v>
      </c>
      <c r="K1168" s="63">
        <v>0.25511</v>
      </c>
      <c r="L1168" s="63">
        <v>0.31439689999999998</v>
      </c>
      <c r="M1168" s="63">
        <v>0.39999760000000001</v>
      </c>
      <c r="N1168" s="63">
        <v>66823</v>
      </c>
      <c r="O1168">
        <v>0.1130564</v>
      </c>
      <c r="P1168" s="63">
        <v>11</v>
      </c>
      <c r="Q1168" s="63">
        <v>1.2781749580960001E-2</v>
      </c>
      <c r="R1168" s="63"/>
    </row>
    <row r="1169" spans="1:18">
      <c r="A1169" s="63" t="s">
        <v>61</v>
      </c>
      <c r="B1169" s="63" t="s">
        <v>58</v>
      </c>
      <c r="C1169" s="63" t="s">
        <v>73</v>
      </c>
      <c r="D1169" s="63">
        <v>16</v>
      </c>
      <c r="E1169" s="63">
        <v>0.96107290000000001</v>
      </c>
      <c r="F1169" s="63">
        <v>1.1785859999999999</v>
      </c>
      <c r="G1169" s="63">
        <v>0.21751329999999999</v>
      </c>
      <c r="H1169" s="63">
        <v>65.387600000000006</v>
      </c>
      <c r="I1169" s="63">
        <v>7.2625700000000001E-2</v>
      </c>
      <c r="J1169" s="63">
        <v>0.15822649999999999</v>
      </c>
      <c r="K1169" s="63">
        <v>0.21751329999999999</v>
      </c>
      <c r="L1169" s="63">
        <v>0.2768002</v>
      </c>
      <c r="M1169" s="63">
        <v>0.36240090000000003</v>
      </c>
      <c r="N1169" s="63">
        <v>66823</v>
      </c>
      <c r="O1169">
        <v>0.1130564</v>
      </c>
      <c r="P1169" s="63">
        <v>11</v>
      </c>
      <c r="Q1169" s="63">
        <v>1.2781749580960001E-2</v>
      </c>
      <c r="R1169" s="63"/>
    </row>
    <row r="1170" spans="1:18">
      <c r="A1170" s="63" t="s">
        <v>61</v>
      </c>
      <c r="B1170" s="63" t="s">
        <v>58</v>
      </c>
      <c r="C1170" s="63" t="s">
        <v>73</v>
      </c>
      <c r="D1170" s="63">
        <v>17</v>
      </c>
      <c r="E1170" s="63">
        <v>1.0323819999999999</v>
      </c>
      <c r="F1170" s="63">
        <v>1.2181999999999999</v>
      </c>
      <c r="G1170" s="63">
        <v>0.18581739999999999</v>
      </c>
      <c r="H1170" s="63">
        <v>62.437100000000001</v>
      </c>
      <c r="I1170" s="63">
        <v>4.0929800000000002E-2</v>
      </c>
      <c r="J1170" s="63">
        <v>0.12653049999999999</v>
      </c>
      <c r="K1170" s="63">
        <v>0.18581739999999999</v>
      </c>
      <c r="L1170" s="63">
        <v>0.24510419999999999</v>
      </c>
      <c r="M1170" s="63">
        <v>0.33070500000000003</v>
      </c>
      <c r="N1170" s="63">
        <v>66823</v>
      </c>
      <c r="O1170">
        <v>0.1130564</v>
      </c>
      <c r="P1170" s="63">
        <v>11</v>
      </c>
      <c r="Q1170" s="63">
        <v>1.2781749580960001E-2</v>
      </c>
      <c r="R1170" s="63"/>
    </row>
    <row r="1171" spans="1:18">
      <c r="A1171" s="63" t="s">
        <v>61</v>
      </c>
      <c r="B1171" s="63" t="s">
        <v>58</v>
      </c>
      <c r="C1171" s="63" t="s">
        <v>73</v>
      </c>
      <c r="D1171" s="63">
        <v>18</v>
      </c>
      <c r="E1171" s="63">
        <v>1.2930699999999999</v>
      </c>
      <c r="F1171" s="63">
        <v>1.3721220000000001</v>
      </c>
      <c r="G1171" s="63">
        <v>7.9052600000000001E-2</v>
      </c>
      <c r="H1171" s="63">
        <v>58.52</v>
      </c>
      <c r="I1171" s="63">
        <v>-6.5835000000000005E-2</v>
      </c>
      <c r="J1171" s="63">
        <v>1.9765700000000001E-2</v>
      </c>
      <c r="K1171" s="63">
        <v>7.9052600000000001E-2</v>
      </c>
      <c r="L1171" s="63">
        <v>0.1383394</v>
      </c>
      <c r="M1171" s="63">
        <v>0.22394020000000001</v>
      </c>
      <c r="N1171" s="63">
        <v>66823</v>
      </c>
      <c r="O1171">
        <v>0.1130564</v>
      </c>
      <c r="P1171" s="63">
        <v>11</v>
      </c>
      <c r="Q1171" s="63">
        <v>1.2781749580960001E-2</v>
      </c>
      <c r="R1171" s="63"/>
    </row>
    <row r="1172" spans="1:18">
      <c r="A1172" s="63" t="s">
        <v>61</v>
      </c>
      <c r="B1172" s="63" t="s">
        <v>58</v>
      </c>
      <c r="C1172" s="63" t="s">
        <v>73</v>
      </c>
      <c r="D1172" s="63">
        <v>19</v>
      </c>
      <c r="E1172" s="63">
        <v>1.54782</v>
      </c>
      <c r="F1172" s="63">
        <v>1.483052</v>
      </c>
      <c r="G1172" s="63">
        <v>-6.4768199999999998E-2</v>
      </c>
      <c r="H1172" s="63">
        <v>55.825699999999998</v>
      </c>
      <c r="I1172" s="63">
        <v>-0.2096558</v>
      </c>
      <c r="J1172" s="63">
        <v>-0.124055</v>
      </c>
      <c r="K1172" s="63">
        <v>-6.4768199999999998E-2</v>
      </c>
      <c r="L1172" s="63">
        <v>-5.4814E-3</v>
      </c>
      <c r="M1172" s="63">
        <v>8.0119399999999993E-2</v>
      </c>
      <c r="N1172" s="63">
        <v>66823</v>
      </c>
      <c r="O1172">
        <v>0.1130564</v>
      </c>
      <c r="P1172" s="63">
        <v>11</v>
      </c>
      <c r="Q1172" s="63">
        <v>1.2781749580960001E-2</v>
      </c>
      <c r="R1172" s="63"/>
    </row>
    <row r="1173" spans="1:18">
      <c r="A1173" s="63" t="s">
        <v>61</v>
      </c>
      <c r="B1173" s="63" t="s">
        <v>58</v>
      </c>
      <c r="C1173" s="63" t="s">
        <v>73</v>
      </c>
      <c r="D1173" s="63">
        <v>20</v>
      </c>
      <c r="E1173" s="63">
        <v>1.6399729999999999</v>
      </c>
      <c r="F1173" s="63">
        <v>1.524805</v>
      </c>
      <c r="G1173" s="63">
        <v>-0.1151683</v>
      </c>
      <c r="H1173" s="63">
        <v>53.905700000000003</v>
      </c>
      <c r="I1173" s="63">
        <v>-0.26005590000000001</v>
      </c>
      <c r="J1173" s="63">
        <v>-0.1744552</v>
      </c>
      <c r="K1173" s="63">
        <v>-0.1151683</v>
      </c>
      <c r="L1173" s="63">
        <v>-5.5881500000000001E-2</v>
      </c>
      <c r="M1173" s="63">
        <v>2.9719300000000001E-2</v>
      </c>
      <c r="N1173" s="63">
        <v>66823</v>
      </c>
      <c r="O1173">
        <v>0.1130564</v>
      </c>
      <c r="P1173" s="63">
        <v>11</v>
      </c>
      <c r="Q1173" s="63">
        <v>1.2781749580960001E-2</v>
      </c>
      <c r="R1173" s="63"/>
    </row>
    <row r="1174" spans="1:18">
      <c r="A1174" s="63" t="s">
        <v>61</v>
      </c>
      <c r="B1174" s="63" t="s">
        <v>58</v>
      </c>
      <c r="C1174" s="63" t="s">
        <v>73</v>
      </c>
      <c r="D1174" s="63">
        <v>21</v>
      </c>
      <c r="E1174" s="63">
        <v>1.6726030000000001</v>
      </c>
      <c r="F1174" s="63">
        <v>1.5247440000000001</v>
      </c>
      <c r="G1174" s="63">
        <v>-0.14785870000000001</v>
      </c>
      <c r="H1174" s="63">
        <v>52.412399999999998</v>
      </c>
      <c r="I1174" s="63">
        <v>-0.29274630000000001</v>
      </c>
      <c r="J1174" s="63">
        <v>-0.20714560000000001</v>
      </c>
      <c r="K1174" s="63">
        <v>-0.14785870000000001</v>
      </c>
      <c r="L1174" s="63">
        <v>-8.8571899999999995E-2</v>
      </c>
      <c r="M1174" s="63">
        <v>-2.9711E-3</v>
      </c>
      <c r="N1174" s="63">
        <v>66823</v>
      </c>
      <c r="O1174">
        <v>0.1130564</v>
      </c>
      <c r="P1174" s="63">
        <v>11</v>
      </c>
      <c r="Q1174" s="63">
        <v>1.2781749580960001E-2</v>
      </c>
      <c r="R1174" s="63"/>
    </row>
    <row r="1175" spans="1:18">
      <c r="A1175" s="63" t="s">
        <v>61</v>
      </c>
      <c r="B1175" s="63" t="s">
        <v>58</v>
      </c>
      <c r="C1175" s="63" t="s">
        <v>73</v>
      </c>
      <c r="D1175" s="63">
        <v>22</v>
      </c>
      <c r="E1175" s="63">
        <v>1.5515909999999999</v>
      </c>
      <c r="F1175" s="63">
        <v>1.403305</v>
      </c>
      <c r="G1175" s="63">
        <v>-0.14828649999999999</v>
      </c>
      <c r="H1175" s="63">
        <v>51.213299999999997</v>
      </c>
      <c r="I1175" s="63">
        <v>-0.29317409999999999</v>
      </c>
      <c r="J1175" s="63">
        <v>-0.20757329999999999</v>
      </c>
      <c r="K1175" s="63">
        <v>-0.14828649999999999</v>
      </c>
      <c r="L1175" s="63">
        <v>-8.8999599999999998E-2</v>
      </c>
      <c r="M1175" s="63">
        <v>-3.3988999999999998E-3</v>
      </c>
      <c r="N1175" s="63">
        <v>66823</v>
      </c>
      <c r="O1175">
        <v>0.1130564</v>
      </c>
      <c r="P1175" s="63">
        <v>11</v>
      </c>
      <c r="Q1175" s="63">
        <v>1.2781749580960001E-2</v>
      </c>
      <c r="R1175" s="63"/>
    </row>
    <row r="1176" spans="1:18">
      <c r="A1176" s="63" t="s">
        <v>61</v>
      </c>
      <c r="B1176" s="63" t="s">
        <v>58</v>
      </c>
      <c r="C1176" s="63" t="s">
        <v>73</v>
      </c>
      <c r="D1176" s="63">
        <v>23</v>
      </c>
      <c r="E1176" s="63">
        <v>1.343386</v>
      </c>
      <c r="F1176" s="63">
        <v>1.2032080000000001</v>
      </c>
      <c r="G1176" s="63">
        <v>-0.14017840000000001</v>
      </c>
      <c r="H1176" s="63">
        <v>50.223799999999997</v>
      </c>
      <c r="I1176" s="63">
        <v>-0.28506599999999999</v>
      </c>
      <c r="J1176" s="63">
        <v>-0.19946530000000001</v>
      </c>
      <c r="K1176" s="63">
        <v>-0.14017840000000001</v>
      </c>
      <c r="L1176" s="63">
        <v>-8.0891599999999994E-2</v>
      </c>
      <c r="M1176" s="63">
        <v>4.7092000000000002E-3</v>
      </c>
      <c r="N1176" s="63">
        <v>66823</v>
      </c>
      <c r="O1176">
        <v>0.1130564</v>
      </c>
      <c r="P1176" s="63">
        <v>11</v>
      </c>
      <c r="Q1176" s="63">
        <v>1.2781749580960001E-2</v>
      </c>
      <c r="R1176" s="63"/>
    </row>
    <row r="1177" spans="1:18">
      <c r="A1177" s="63" t="s">
        <v>61</v>
      </c>
      <c r="B1177" s="63" t="s">
        <v>58</v>
      </c>
      <c r="C1177" s="63" t="s">
        <v>73</v>
      </c>
      <c r="D1177" s="63">
        <v>24</v>
      </c>
      <c r="E1177" s="63">
        <v>1.1171500000000001</v>
      </c>
      <c r="F1177" s="63">
        <v>0.97505799999999998</v>
      </c>
      <c r="G1177" s="63">
        <v>-0.14209160000000001</v>
      </c>
      <c r="H1177" s="63">
        <v>49.350499999999997</v>
      </c>
      <c r="I1177" s="63">
        <v>-0.28697919999999999</v>
      </c>
      <c r="J1177" s="63">
        <v>-0.20137849999999999</v>
      </c>
      <c r="K1177" s="63">
        <v>-0.14209160000000001</v>
      </c>
      <c r="L1177" s="63">
        <v>-8.2804799999999998E-2</v>
      </c>
      <c r="M1177" s="63">
        <v>2.7959999999999999E-3</v>
      </c>
      <c r="N1177" s="63">
        <v>66823</v>
      </c>
      <c r="O1177">
        <v>0.1130564</v>
      </c>
      <c r="P1177" s="63">
        <v>11</v>
      </c>
      <c r="Q1177" s="63">
        <v>1.2781749580960001E-2</v>
      </c>
      <c r="R1177" s="63"/>
    </row>
    <row r="1178" spans="1:18">
      <c r="A1178" s="63" t="s">
        <v>61</v>
      </c>
      <c r="B1178" s="63" t="s">
        <v>58</v>
      </c>
      <c r="C1178" s="63" t="s">
        <v>74</v>
      </c>
      <c r="D1178" s="63">
        <v>1</v>
      </c>
      <c r="E1178" s="63">
        <v>1.117639</v>
      </c>
      <c r="F1178" s="63">
        <v>0.97273529999999997</v>
      </c>
      <c r="G1178" s="63">
        <v>-0.1449038</v>
      </c>
      <c r="H1178" s="63">
        <v>44.000900000000001</v>
      </c>
      <c r="I1178" s="63">
        <v>-0.28979139999999998</v>
      </c>
      <c r="J1178" s="63">
        <v>-0.2041906</v>
      </c>
      <c r="K1178" s="63">
        <v>-0.1449038</v>
      </c>
      <c r="L1178" s="63">
        <v>-8.5616899999999996E-2</v>
      </c>
      <c r="M1178" s="63">
        <v>-1.6200000000000001E-5</v>
      </c>
      <c r="N1178" s="63">
        <v>66823</v>
      </c>
      <c r="O1178">
        <v>0.1130564</v>
      </c>
      <c r="P1178" s="63">
        <v>12</v>
      </c>
      <c r="Q1178" s="63">
        <v>1.2781749580960001E-2</v>
      </c>
      <c r="R1178" s="63"/>
    </row>
    <row r="1179" spans="1:18">
      <c r="A1179" s="63" t="s">
        <v>61</v>
      </c>
      <c r="B1179" s="63" t="s">
        <v>58</v>
      </c>
      <c r="C1179" s="63" t="s">
        <v>74</v>
      </c>
      <c r="D1179" s="63">
        <v>2</v>
      </c>
      <c r="E1179" s="63">
        <v>1.050071</v>
      </c>
      <c r="F1179" s="63">
        <v>0.88925489999999996</v>
      </c>
      <c r="G1179" s="63">
        <v>-0.16081580000000001</v>
      </c>
      <c r="H1179" s="63">
        <v>43.551299999999998</v>
      </c>
      <c r="I1179" s="63">
        <v>-0.30570340000000001</v>
      </c>
      <c r="J1179" s="63">
        <v>-0.22010260000000001</v>
      </c>
      <c r="K1179" s="63">
        <v>-0.16081580000000001</v>
      </c>
      <c r="L1179" s="63">
        <v>-0.10152890000000001</v>
      </c>
      <c r="M1179" s="63">
        <v>-1.59282E-2</v>
      </c>
      <c r="N1179" s="63">
        <v>66823</v>
      </c>
      <c r="O1179">
        <v>0.1130564</v>
      </c>
      <c r="P1179" s="63">
        <v>12</v>
      </c>
      <c r="Q1179" s="63">
        <v>1.2781749580960001E-2</v>
      </c>
      <c r="R1179" s="63"/>
    </row>
    <row r="1180" spans="1:18">
      <c r="A1180" s="63" t="s">
        <v>61</v>
      </c>
      <c r="B1180" s="63" t="s">
        <v>58</v>
      </c>
      <c r="C1180" s="63" t="s">
        <v>74</v>
      </c>
      <c r="D1180" s="63">
        <v>3</v>
      </c>
      <c r="E1180" s="63">
        <v>1.0447120000000001</v>
      </c>
      <c r="F1180" s="63">
        <v>0.88831570000000004</v>
      </c>
      <c r="G1180" s="63">
        <v>-0.15639649999999999</v>
      </c>
      <c r="H1180" s="63">
        <v>43.232999999999997</v>
      </c>
      <c r="I1180" s="63">
        <v>-0.3012841</v>
      </c>
      <c r="J1180" s="63">
        <v>-0.21568329999999999</v>
      </c>
      <c r="K1180" s="63">
        <v>-0.15639649999999999</v>
      </c>
      <c r="L1180" s="63">
        <v>-9.7109699999999993E-2</v>
      </c>
      <c r="M1180" s="63">
        <v>-1.1508900000000001E-2</v>
      </c>
      <c r="N1180" s="63">
        <v>66823</v>
      </c>
      <c r="O1180">
        <v>0.1130564</v>
      </c>
      <c r="P1180" s="63">
        <v>12</v>
      </c>
      <c r="Q1180" s="63">
        <v>1.2781749580960001E-2</v>
      </c>
      <c r="R1180" s="63"/>
    </row>
    <row r="1181" spans="1:18">
      <c r="A1181" s="63" t="s">
        <v>61</v>
      </c>
      <c r="B1181" s="63" t="s">
        <v>58</v>
      </c>
      <c r="C1181" s="63" t="s">
        <v>74</v>
      </c>
      <c r="D1181" s="63">
        <v>4</v>
      </c>
      <c r="E1181" s="63">
        <v>1.0778209999999999</v>
      </c>
      <c r="F1181" s="63">
        <v>0.91997059999999997</v>
      </c>
      <c r="G1181" s="63">
        <v>-0.1578502</v>
      </c>
      <c r="H1181" s="63">
        <v>42.8887</v>
      </c>
      <c r="I1181" s="63">
        <v>-0.3027378</v>
      </c>
      <c r="J1181" s="63">
        <v>-0.217137</v>
      </c>
      <c r="K1181" s="63">
        <v>-0.1578502</v>
      </c>
      <c r="L1181" s="63">
        <v>-9.8563399999999995E-2</v>
      </c>
      <c r="M1181" s="63">
        <v>-1.2962599999999999E-2</v>
      </c>
      <c r="N1181" s="63">
        <v>66823</v>
      </c>
      <c r="O1181">
        <v>0.1130564</v>
      </c>
      <c r="P1181" s="63">
        <v>12</v>
      </c>
      <c r="Q1181" s="63">
        <v>1.2781749580960001E-2</v>
      </c>
      <c r="R1181" s="63"/>
    </row>
    <row r="1182" spans="1:18">
      <c r="A1182" s="63" t="s">
        <v>61</v>
      </c>
      <c r="B1182" s="63" t="s">
        <v>58</v>
      </c>
      <c r="C1182" s="63" t="s">
        <v>74</v>
      </c>
      <c r="D1182" s="63">
        <v>5</v>
      </c>
      <c r="E1182" s="63">
        <v>1.121102</v>
      </c>
      <c r="F1182" s="63">
        <v>0.964009</v>
      </c>
      <c r="G1182" s="63">
        <v>-0.1570927</v>
      </c>
      <c r="H1182" s="63">
        <v>42.6678</v>
      </c>
      <c r="I1182" s="63">
        <v>-0.30198029999999998</v>
      </c>
      <c r="J1182" s="63">
        <v>-0.2163795</v>
      </c>
      <c r="K1182" s="63">
        <v>-0.1570927</v>
      </c>
      <c r="L1182" s="63">
        <v>-9.7805900000000001E-2</v>
      </c>
      <c r="M1182" s="63">
        <v>-1.22051E-2</v>
      </c>
      <c r="N1182" s="63">
        <v>66823</v>
      </c>
      <c r="O1182">
        <v>0.1130564</v>
      </c>
      <c r="P1182" s="63">
        <v>12</v>
      </c>
      <c r="Q1182" s="63">
        <v>1.2781749580960001E-2</v>
      </c>
      <c r="R1182" s="63"/>
    </row>
    <row r="1183" spans="1:18">
      <c r="A1183" s="63" t="s">
        <v>61</v>
      </c>
      <c r="B1183" s="63" t="s">
        <v>58</v>
      </c>
      <c r="C1183" s="63" t="s">
        <v>74</v>
      </c>
      <c r="D1183" s="63">
        <v>6</v>
      </c>
      <c r="E1183" s="63">
        <v>1.2932920000000001</v>
      </c>
      <c r="F1183" s="63">
        <v>1.058055</v>
      </c>
      <c r="G1183" s="63">
        <v>-0.23523769999999999</v>
      </c>
      <c r="H1183" s="63">
        <v>42.4148</v>
      </c>
      <c r="I1183" s="63">
        <v>-0.3801253</v>
      </c>
      <c r="J1183" s="63">
        <v>-0.29452460000000003</v>
      </c>
      <c r="K1183" s="63">
        <v>-0.23523769999999999</v>
      </c>
      <c r="L1183" s="63">
        <v>-0.17595089999999999</v>
      </c>
      <c r="M1183" s="63">
        <v>-9.0350100000000003E-2</v>
      </c>
      <c r="N1183" s="63">
        <v>66823</v>
      </c>
      <c r="O1183">
        <v>0.1130564</v>
      </c>
      <c r="P1183" s="63">
        <v>12</v>
      </c>
      <c r="Q1183" s="63">
        <v>1.2781749580960001E-2</v>
      </c>
      <c r="R1183" s="63"/>
    </row>
    <row r="1184" spans="1:18">
      <c r="A1184" s="63" t="s">
        <v>61</v>
      </c>
      <c r="B1184" s="63" t="s">
        <v>58</v>
      </c>
      <c r="C1184" s="63" t="s">
        <v>74</v>
      </c>
      <c r="D1184" s="63">
        <v>7</v>
      </c>
      <c r="E1184" s="63">
        <v>1.6603429999999999</v>
      </c>
      <c r="F1184" s="63">
        <v>1.461166</v>
      </c>
      <c r="G1184" s="63">
        <v>-0.19917679999999999</v>
      </c>
      <c r="H1184" s="63">
        <v>42.319099999999999</v>
      </c>
      <c r="I1184" s="63">
        <v>-0.34406439999999999</v>
      </c>
      <c r="J1184" s="63">
        <v>-0.25846360000000002</v>
      </c>
      <c r="K1184" s="63">
        <v>-0.19917679999999999</v>
      </c>
      <c r="L1184" s="63">
        <v>-0.13988999999999999</v>
      </c>
      <c r="M1184" s="63">
        <v>-5.4289200000000003E-2</v>
      </c>
      <c r="N1184" s="63">
        <v>66823</v>
      </c>
      <c r="O1184">
        <v>0.1130564</v>
      </c>
      <c r="P1184" s="63">
        <v>12</v>
      </c>
      <c r="Q1184" s="63">
        <v>1.2781749580960001E-2</v>
      </c>
      <c r="R1184" s="63"/>
    </row>
    <row r="1185" spans="1:18">
      <c r="A1185" s="63" t="s">
        <v>61</v>
      </c>
      <c r="B1185" s="63" t="s">
        <v>58</v>
      </c>
      <c r="C1185" s="63" t="s">
        <v>74</v>
      </c>
      <c r="D1185" s="63">
        <v>8</v>
      </c>
      <c r="E1185" s="63">
        <v>1.8783129999999999</v>
      </c>
      <c r="F1185" s="63">
        <v>1.7943610000000001</v>
      </c>
      <c r="G1185" s="63">
        <v>-8.3951799999999993E-2</v>
      </c>
      <c r="H1185" s="63">
        <v>42.594799999999999</v>
      </c>
      <c r="I1185" s="63">
        <v>-0.2288394</v>
      </c>
      <c r="J1185" s="63">
        <v>-0.1432387</v>
      </c>
      <c r="K1185" s="63">
        <v>-8.3951799999999993E-2</v>
      </c>
      <c r="L1185" s="63">
        <v>-2.4664999999999999E-2</v>
      </c>
      <c r="M1185" s="63">
        <v>6.0935799999999998E-2</v>
      </c>
      <c r="N1185" s="63">
        <v>66823</v>
      </c>
      <c r="O1185">
        <v>0.1130564</v>
      </c>
      <c r="P1185" s="63">
        <v>12</v>
      </c>
      <c r="Q1185" s="63">
        <v>1.2781749580960001E-2</v>
      </c>
      <c r="R1185" s="63"/>
    </row>
    <row r="1186" spans="1:18">
      <c r="A1186" s="63" t="s">
        <v>61</v>
      </c>
      <c r="B1186" s="63" t="s">
        <v>58</v>
      </c>
      <c r="C1186" s="63" t="s">
        <v>74</v>
      </c>
      <c r="D1186" s="63">
        <v>9</v>
      </c>
      <c r="E1186" s="63">
        <v>1.736721</v>
      </c>
      <c r="F1186" s="63">
        <v>1.810055</v>
      </c>
      <c r="G1186" s="63">
        <v>7.3333499999999996E-2</v>
      </c>
      <c r="H1186" s="63">
        <v>44.379100000000001</v>
      </c>
      <c r="I1186" s="63">
        <v>-7.1554099999999995E-2</v>
      </c>
      <c r="J1186" s="63">
        <v>1.4046700000000001E-2</v>
      </c>
      <c r="K1186" s="63">
        <v>7.3333499999999996E-2</v>
      </c>
      <c r="L1186" s="63">
        <v>0.1326203</v>
      </c>
      <c r="M1186" s="63">
        <v>0.2182211</v>
      </c>
      <c r="N1186" s="63">
        <v>66823</v>
      </c>
      <c r="O1186">
        <v>0.1130564</v>
      </c>
      <c r="P1186" s="63">
        <v>12</v>
      </c>
      <c r="Q1186" s="63">
        <v>1.2781749580960001E-2</v>
      </c>
      <c r="R1186" s="63"/>
    </row>
    <row r="1187" spans="1:18">
      <c r="A1187" s="63" t="s">
        <v>61</v>
      </c>
      <c r="B1187" s="63" t="s">
        <v>58</v>
      </c>
      <c r="C1187" s="63" t="s">
        <v>74</v>
      </c>
      <c r="D1187" s="63">
        <v>10</v>
      </c>
      <c r="E1187" s="63">
        <v>1.660836</v>
      </c>
      <c r="F1187" s="63">
        <v>1.73708</v>
      </c>
      <c r="G1187" s="63">
        <v>7.62438E-2</v>
      </c>
      <c r="H1187" s="63">
        <v>47.226100000000002</v>
      </c>
      <c r="I1187" s="63">
        <v>-6.8643800000000005E-2</v>
      </c>
      <c r="J1187" s="63">
        <v>1.69569E-2</v>
      </c>
      <c r="K1187" s="63">
        <v>7.62438E-2</v>
      </c>
      <c r="L1187" s="63">
        <v>0.1355306</v>
      </c>
      <c r="M1187" s="63">
        <v>0.22113140000000001</v>
      </c>
      <c r="N1187" s="63">
        <v>66823</v>
      </c>
      <c r="O1187">
        <v>0.1130564</v>
      </c>
      <c r="P1187" s="63">
        <v>12</v>
      </c>
      <c r="Q1187" s="63">
        <v>1.2781749580960001E-2</v>
      </c>
      <c r="R1187" s="63"/>
    </row>
    <row r="1188" spans="1:18">
      <c r="A1188" s="63" t="s">
        <v>61</v>
      </c>
      <c r="B1188" s="63" t="s">
        <v>58</v>
      </c>
      <c r="C1188" s="63" t="s">
        <v>74</v>
      </c>
      <c r="D1188" s="63">
        <v>11</v>
      </c>
      <c r="E1188" s="63">
        <v>1.540451</v>
      </c>
      <c r="F1188" s="63">
        <v>1.6950609999999999</v>
      </c>
      <c r="G1188" s="63">
        <v>0.15461030000000001</v>
      </c>
      <c r="H1188" s="63">
        <v>49.909599999999998</v>
      </c>
      <c r="I1188" s="63">
        <v>9.7227000000000008E-3</v>
      </c>
      <c r="J1188" s="63">
        <v>9.5323400000000003E-2</v>
      </c>
      <c r="K1188" s="63">
        <v>0.15461030000000001</v>
      </c>
      <c r="L1188" s="63">
        <v>0.21389710000000001</v>
      </c>
      <c r="M1188" s="63">
        <v>0.29949789999999998</v>
      </c>
      <c r="N1188" s="63">
        <v>66823</v>
      </c>
      <c r="O1188">
        <v>0.1130564</v>
      </c>
      <c r="P1188" s="63">
        <v>12</v>
      </c>
      <c r="Q1188" s="63">
        <v>1.2781749580960001E-2</v>
      </c>
      <c r="R1188" s="63"/>
    </row>
    <row r="1189" spans="1:18">
      <c r="A1189" s="63" t="s">
        <v>61</v>
      </c>
      <c r="B1189" s="63" t="s">
        <v>58</v>
      </c>
      <c r="C1189" s="63" t="s">
        <v>74</v>
      </c>
      <c r="D1189" s="63">
        <v>12</v>
      </c>
      <c r="E1189" s="63">
        <v>1.466593</v>
      </c>
      <c r="F1189" s="63">
        <v>1.602355</v>
      </c>
      <c r="G1189" s="63">
        <v>0.13576170000000001</v>
      </c>
      <c r="H1189" s="63">
        <v>51.848700000000001</v>
      </c>
      <c r="I1189" s="63">
        <v>-9.1258999999999993E-3</v>
      </c>
      <c r="J1189" s="63">
        <v>7.6474899999999998E-2</v>
      </c>
      <c r="K1189" s="63">
        <v>0.13576170000000001</v>
      </c>
      <c r="L1189" s="63">
        <v>0.19504859999999999</v>
      </c>
      <c r="M1189" s="63">
        <v>0.28064929999999999</v>
      </c>
      <c r="N1189" s="63">
        <v>66823</v>
      </c>
      <c r="O1189">
        <v>0.1130564</v>
      </c>
      <c r="P1189" s="63">
        <v>12</v>
      </c>
      <c r="Q1189" s="63">
        <v>1.2781749580960001E-2</v>
      </c>
      <c r="R1189" s="63"/>
    </row>
    <row r="1190" spans="1:18">
      <c r="A1190" s="63" t="s">
        <v>61</v>
      </c>
      <c r="B1190" s="63" t="s">
        <v>58</v>
      </c>
      <c r="C1190" s="63" t="s">
        <v>74</v>
      </c>
      <c r="D1190" s="63">
        <v>13</v>
      </c>
      <c r="E1190" s="63">
        <v>1.311866</v>
      </c>
      <c r="F1190" s="63">
        <v>1.5630280000000001</v>
      </c>
      <c r="G1190" s="63">
        <v>0.25116240000000001</v>
      </c>
      <c r="H1190" s="63">
        <v>53.230400000000003</v>
      </c>
      <c r="I1190" s="63">
        <v>0.1062748</v>
      </c>
      <c r="J1190" s="63">
        <v>0.19187560000000001</v>
      </c>
      <c r="K1190" s="63">
        <v>0.25116240000000001</v>
      </c>
      <c r="L1190" s="63">
        <v>0.31044919999999998</v>
      </c>
      <c r="M1190" s="63">
        <v>0.39605000000000001</v>
      </c>
      <c r="N1190" s="63">
        <v>66823</v>
      </c>
      <c r="O1190">
        <v>0.1130564</v>
      </c>
      <c r="P1190" s="63">
        <v>12</v>
      </c>
      <c r="Q1190" s="63">
        <v>1.2781749580960001E-2</v>
      </c>
      <c r="R1190" s="63"/>
    </row>
    <row r="1191" spans="1:18">
      <c r="A1191" s="63" t="s">
        <v>61</v>
      </c>
      <c r="B1191" s="63" t="s">
        <v>58</v>
      </c>
      <c r="C1191" s="63" t="s">
        <v>74</v>
      </c>
      <c r="D1191" s="63">
        <v>14</v>
      </c>
      <c r="E1191" s="63">
        <v>1.1954020000000001</v>
      </c>
      <c r="F1191" s="63">
        <v>1.4850969999999999</v>
      </c>
      <c r="G1191" s="63">
        <v>0.2896956</v>
      </c>
      <c r="H1191" s="63">
        <v>53.9452</v>
      </c>
      <c r="I1191" s="63">
        <v>0.14480799999999999</v>
      </c>
      <c r="J1191" s="63">
        <v>0.2304088</v>
      </c>
      <c r="K1191" s="63">
        <v>0.2896956</v>
      </c>
      <c r="L1191" s="63">
        <v>0.34898249999999997</v>
      </c>
      <c r="M1191" s="63">
        <v>0.4345832</v>
      </c>
      <c r="N1191" s="63">
        <v>66823</v>
      </c>
      <c r="O1191">
        <v>0.1130564</v>
      </c>
      <c r="P1191" s="63">
        <v>12</v>
      </c>
      <c r="Q1191" s="63">
        <v>1.2781749580960001E-2</v>
      </c>
      <c r="R1191" s="63"/>
    </row>
    <row r="1192" spans="1:18">
      <c r="A1192" s="63" t="s">
        <v>61</v>
      </c>
      <c r="B1192" s="63" t="s">
        <v>58</v>
      </c>
      <c r="C1192" s="63" t="s">
        <v>74</v>
      </c>
      <c r="D1192" s="63">
        <v>15</v>
      </c>
      <c r="E1192" s="63">
        <v>1.15557</v>
      </c>
      <c r="F1192" s="63">
        <v>1.4106799999999999</v>
      </c>
      <c r="G1192" s="63">
        <v>0.25511</v>
      </c>
      <c r="H1192" s="63">
        <v>54.127800000000001</v>
      </c>
      <c r="I1192" s="63">
        <v>0.1102224</v>
      </c>
      <c r="J1192" s="63">
        <v>0.1958232</v>
      </c>
      <c r="K1192" s="63">
        <v>0.25511</v>
      </c>
      <c r="L1192" s="63">
        <v>0.31439689999999998</v>
      </c>
      <c r="M1192" s="63">
        <v>0.39999760000000001</v>
      </c>
      <c r="N1192" s="63">
        <v>66823</v>
      </c>
      <c r="O1192">
        <v>0.1130564</v>
      </c>
      <c r="P1192" s="63">
        <v>12</v>
      </c>
      <c r="Q1192" s="63">
        <v>1.2781749580960001E-2</v>
      </c>
      <c r="R1192" s="63"/>
    </row>
    <row r="1193" spans="1:18">
      <c r="A1193" s="63" t="s">
        <v>61</v>
      </c>
      <c r="B1193" s="63" t="s">
        <v>58</v>
      </c>
      <c r="C1193" s="63" t="s">
        <v>74</v>
      </c>
      <c r="D1193" s="63">
        <v>16</v>
      </c>
      <c r="E1193" s="63">
        <v>1.1884330000000001</v>
      </c>
      <c r="F1193" s="63">
        <v>1.4059459999999999</v>
      </c>
      <c r="G1193" s="63">
        <v>0.21751329999999999</v>
      </c>
      <c r="H1193" s="63">
        <v>53.500900000000001</v>
      </c>
      <c r="I1193" s="63">
        <v>7.2625700000000001E-2</v>
      </c>
      <c r="J1193" s="63">
        <v>0.15822649999999999</v>
      </c>
      <c r="K1193" s="63">
        <v>0.21751329999999999</v>
      </c>
      <c r="L1193" s="63">
        <v>0.2768002</v>
      </c>
      <c r="M1193" s="63">
        <v>0.36240090000000003</v>
      </c>
      <c r="N1193" s="63">
        <v>66823</v>
      </c>
      <c r="O1193">
        <v>0.1130564</v>
      </c>
      <c r="P1193" s="63">
        <v>12</v>
      </c>
      <c r="Q1193" s="63">
        <v>1.2781749580960001E-2</v>
      </c>
      <c r="R1193" s="63"/>
    </row>
    <row r="1194" spans="1:18">
      <c r="A1194" s="63" t="s">
        <v>61</v>
      </c>
      <c r="B1194" s="63" t="s">
        <v>58</v>
      </c>
      <c r="C1194" s="63" t="s">
        <v>74</v>
      </c>
      <c r="D1194" s="63">
        <v>17</v>
      </c>
      <c r="E1194" s="63">
        <v>1.2971269999999999</v>
      </c>
      <c r="F1194" s="63">
        <v>1.482945</v>
      </c>
      <c r="G1194" s="63">
        <v>0.18581739999999999</v>
      </c>
      <c r="H1194" s="63">
        <v>51.600900000000003</v>
      </c>
      <c r="I1194" s="63">
        <v>4.0929800000000002E-2</v>
      </c>
      <c r="J1194" s="63">
        <v>0.12653049999999999</v>
      </c>
      <c r="K1194" s="63">
        <v>0.18581739999999999</v>
      </c>
      <c r="L1194" s="63">
        <v>0.24510419999999999</v>
      </c>
      <c r="M1194" s="63">
        <v>0.33070500000000003</v>
      </c>
      <c r="N1194" s="63">
        <v>66823</v>
      </c>
      <c r="O1194">
        <v>0.1130564</v>
      </c>
      <c r="P1194" s="63">
        <v>12</v>
      </c>
      <c r="Q1194" s="63">
        <v>1.2781749580960001E-2</v>
      </c>
      <c r="R1194" s="63"/>
    </row>
    <row r="1195" spans="1:18">
      <c r="A1195" s="63" t="s">
        <v>61</v>
      </c>
      <c r="B1195" s="63" t="s">
        <v>58</v>
      </c>
      <c r="C1195" s="63" t="s">
        <v>74</v>
      </c>
      <c r="D1195" s="63">
        <v>18</v>
      </c>
      <c r="E1195" s="63">
        <v>1.6655549999999999</v>
      </c>
      <c r="F1195" s="63">
        <v>1.7446079999999999</v>
      </c>
      <c r="G1195" s="63">
        <v>7.9052600000000001E-2</v>
      </c>
      <c r="H1195" s="63">
        <v>49.188699999999997</v>
      </c>
      <c r="I1195" s="63">
        <v>-6.5835000000000005E-2</v>
      </c>
      <c r="J1195" s="63">
        <v>1.9765700000000001E-2</v>
      </c>
      <c r="K1195" s="63">
        <v>7.9052600000000001E-2</v>
      </c>
      <c r="L1195" s="63">
        <v>0.1383394</v>
      </c>
      <c r="M1195" s="63">
        <v>0.22394020000000001</v>
      </c>
      <c r="N1195" s="63">
        <v>66823</v>
      </c>
      <c r="O1195">
        <v>0.1130564</v>
      </c>
      <c r="P1195" s="63">
        <v>12</v>
      </c>
      <c r="Q1195" s="63">
        <v>1.2781749580960001E-2</v>
      </c>
      <c r="R1195" s="63"/>
    </row>
    <row r="1196" spans="1:18">
      <c r="A1196" s="63" t="s">
        <v>61</v>
      </c>
      <c r="B1196" s="63" t="s">
        <v>58</v>
      </c>
      <c r="C1196" s="63" t="s">
        <v>74</v>
      </c>
      <c r="D1196" s="63">
        <v>19</v>
      </c>
      <c r="E1196" s="63">
        <v>1.937505</v>
      </c>
      <c r="F1196" s="63">
        <v>1.8727370000000001</v>
      </c>
      <c r="G1196" s="63">
        <v>-6.4768199999999998E-2</v>
      </c>
      <c r="H1196" s="63">
        <v>47.593899999999998</v>
      </c>
      <c r="I1196" s="63">
        <v>-0.2096558</v>
      </c>
      <c r="J1196" s="63">
        <v>-0.124055</v>
      </c>
      <c r="K1196" s="63">
        <v>-6.4768199999999998E-2</v>
      </c>
      <c r="L1196" s="63">
        <v>-5.4814E-3</v>
      </c>
      <c r="M1196" s="63">
        <v>8.0119399999999993E-2</v>
      </c>
      <c r="N1196" s="63">
        <v>66823</v>
      </c>
      <c r="O1196">
        <v>0.1130564</v>
      </c>
      <c r="P1196" s="63">
        <v>12</v>
      </c>
      <c r="Q1196" s="63">
        <v>1.2781749580960001E-2</v>
      </c>
      <c r="R1196" s="63"/>
    </row>
    <row r="1197" spans="1:18">
      <c r="A1197" s="63" t="s">
        <v>61</v>
      </c>
      <c r="B1197" s="63" t="s">
        <v>58</v>
      </c>
      <c r="C1197" s="63" t="s">
        <v>74</v>
      </c>
      <c r="D1197" s="63">
        <v>20</v>
      </c>
      <c r="E1197" s="63">
        <v>1.972677</v>
      </c>
      <c r="F1197" s="63">
        <v>1.8575079999999999</v>
      </c>
      <c r="G1197" s="63">
        <v>-0.1151683</v>
      </c>
      <c r="H1197" s="63">
        <v>46.447000000000003</v>
      </c>
      <c r="I1197" s="63">
        <v>-0.26005590000000001</v>
      </c>
      <c r="J1197" s="63">
        <v>-0.1744552</v>
      </c>
      <c r="K1197" s="63">
        <v>-0.1151683</v>
      </c>
      <c r="L1197" s="63">
        <v>-5.5881500000000001E-2</v>
      </c>
      <c r="M1197" s="63">
        <v>2.9719300000000001E-2</v>
      </c>
      <c r="N1197" s="63">
        <v>66823</v>
      </c>
      <c r="O1197" s="63">
        <v>0.1130564</v>
      </c>
      <c r="P1197" s="63">
        <v>12</v>
      </c>
      <c r="Q1197" s="63">
        <v>1.2781749580960001E-2</v>
      </c>
    </row>
    <row r="1198" spans="1:18">
      <c r="A1198" s="63" t="s">
        <v>61</v>
      </c>
      <c r="B1198" s="63" t="s">
        <v>58</v>
      </c>
      <c r="C1198" s="63" t="s">
        <v>74</v>
      </c>
      <c r="D1198" s="63">
        <v>21</v>
      </c>
      <c r="E1198" s="63">
        <v>1.9618139999999999</v>
      </c>
      <c r="F1198" s="63">
        <v>1.8139559999999999</v>
      </c>
      <c r="G1198" s="63">
        <v>-0.14785860000000001</v>
      </c>
      <c r="H1198" s="63">
        <v>45.4878</v>
      </c>
      <c r="I1198" s="63">
        <v>-0.29274620000000001</v>
      </c>
      <c r="J1198" s="63">
        <v>-0.20714550000000001</v>
      </c>
      <c r="K1198" s="63">
        <v>-0.14785860000000001</v>
      </c>
      <c r="L1198" s="63">
        <v>-8.8571800000000006E-2</v>
      </c>
      <c r="M1198" s="63">
        <v>-2.9710000000000001E-3</v>
      </c>
      <c r="N1198" s="63">
        <v>66823</v>
      </c>
      <c r="O1198" s="63">
        <v>0.1130564</v>
      </c>
      <c r="P1198" s="63">
        <v>12</v>
      </c>
      <c r="Q1198" s="63">
        <v>1.2781749580960001E-2</v>
      </c>
    </row>
    <row r="1199" spans="1:18">
      <c r="A1199" s="63" t="s">
        <v>61</v>
      </c>
      <c r="B1199" s="63" t="s">
        <v>58</v>
      </c>
      <c r="C1199" s="63" t="s">
        <v>74</v>
      </c>
      <c r="D1199" s="63">
        <v>22</v>
      </c>
      <c r="E1199" s="63">
        <v>1.798753</v>
      </c>
      <c r="F1199" s="63">
        <v>1.6504669999999999</v>
      </c>
      <c r="G1199" s="63">
        <v>-0.14828649999999999</v>
      </c>
      <c r="H1199" s="63">
        <v>44.713900000000002</v>
      </c>
      <c r="I1199" s="63">
        <v>-0.29317409999999999</v>
      </c>
      <c r="J1199" s="63">
        <v>-0.20757329999999999</v>
      </c>
      <c r="K1199" s="63">
        <v>-0.14828649999999999</v>
      </c>
      <c r="L1199" s="63">
        <v>-8.8999599999999998E-2</v>
      </c>
      <c r="M1199" s="63">
        <v>-3.3988999999999998E-3</v>
      </c>
      <c r="N1199" s="63">
        <v>66823</v>
      </c>
      <c r="O1199" s="63">
        <v>0.1130564</v>
      </c>
      <c r="P1199" s="63">
        <v>12</v>
      </c>
      <c r="Q1199" s="63">
        <v>1.2781749580960001E-2</v>
      </c>
    </row>
    <row r="1200" spans="1:18">
      <c r="A1200" s="63" t="s">
        <v>61</v>
      </c>
      <c r="B1200" s="63" t="s">
        <v>58</v>
      </c>
      <c r="C1200" s="63" t="s">
        <v>74</v>
      </c>
      <c r="D1200" s="63">
        <v>23</v>
      </c>
      <c r="E1200" s="63">
        <v>1.563002</v>
      </c>
      <c r="F1200" s="63">
        <v>1.4228240000000001</v>
      </c>
      <c r="G1200" s="63">
        <v>-0.14017840000000001</v>
      </c>
      <c r="H1200" s="63">
        <v>44.100900000000003</v>
      </c>
      <c r="I1200" s="63">
        <v>-0.28506599999999999</v>
      </c>
      <c r="J1200" s="63">
        <v>-0.19946530000000001</v>
      </c>
      <c r="K1200" s="63">
        <v>-0.14017840000000001</v>
      </c>
      <c r="L1200" s="63">
        <v>-8.0891599999999994E-2</v>
      </c>
      <c r="M1200" s="63">
        <v>4.7092000000000002E-3</v>
      </c>
      <c r="N1200" s="63">
        <v>66823</v>
      </c>
      <c r="O1200" s="63">
        <v>0.1130564</v>
      </c>
      <c r="P1200" s="63">
        <v>12</v>
      </c>
      <c r="Q1200" s="63">
        <v>1.2781749580960001E-2</v>
      </c>
    </row>
    <row r="1201" spans="1:17">
      <c r="A1201" s="63" t="s">
        <v>61</v>
      </c>
      <c r="B1201" s="63" t="s">
        <v>58</v>
      </c>
      <c r="C1201" s="63" t="s">
        <v>74</v>
      </c>
      <c r="D1201" s="63">
        <v>24</v>
      </c>
      <c r="E1201" s="63">
        <v>1.2990980000000001</v>
      </c>
      <c r="F1201" s="63">
        <v>1.1570069999999999</v>
      </c>
      <c r="G1201" s="63">
        <v>-0.14209160000000001</v>
      </c>
      <c r="H1201" s="63">
        <v>43.6539</v>
      </c>
      <c r="I1201" s="63">
        <v>-0.28697919999999999</v>
      </c>
      <c r="J1201" s="63">
        <v>-0.20137849999999999</v>
      </c>
      <c r="K1201" s="63">
        <v>-0.14209160000000001</v>
      </c>
      <c r="L1201" s="63">
        <v>-8.2804799999999998E-2</v>
      </c>
      <c r="M1201" s="63">
        <v>2.7959999999999999E-3</v>
      </c>
      <c r="N1201" s="63">
        <v>66823</v>
      </c>
      <c r="O1201" s="63">
        <v>0.1130564</v>
      </c>
      <c r="P1201" s="63">
        <v>12</v>
      </c>
      <c r="Q1201" s="63">
        <v>1.2781749580960001E-2</v>
      </c>
    </row>
    <row r="1202" spans="1:17">
      <c r="A1202" s="63" t="s">
        <v>75</v>
      </c>
      <c r="B1202" s="63" t="s">
        <v>44</v>
      </c>
      <c r="C1202" s="63" t="s">
        <v>45</v>
      </c>
      <c r="D1202" s="63">
        <v>1</v>
      </c>
      <c r="E1202" s="63">
        <v>1.1681900000000001</v>
      </c>
      <c r="F1202" s="63">
        <v>0.93601529999999999</v>
      </c>
      <c r="G1202" s="63">
        <v>-0.2321752</v>
      </c>
      <c r="H1202" s="63">
        <v>71.186400000000006</v>
      </c>
      <c r="I1202" s="63">
        <v>-0.37706279999999998</v>
      </c>
      <c r="J1202" s="63">
        <v>-0.291462</v>
      </c>
      <c r="K1202" s="63">
        <v>-0.2321752</v>
      </c>
      <c r="L1202" s="63">
        <v>-0.17288829999999999</v>
      </c>
      <c r="M1202" s="63">
        <v>-8.7287600000000007E-2</v>
      </c>
      <c r="N1202" s="63">
        <v>23615</v>
      </c>
      <c r="O1202" s="63">
        <v>0.1130564</v>
      </c>
      <c r="P1202" s="63">
        <v>7</v>
      </c>
      <c r="Q1202" s="63">
        <v>1.2781749580960001E-2</v>
      </c>
    </row>
    <row r="1203" spans="1:17">
      <c r="A1203" s="63" t="s">
        <v>75</v>
      </c>
      <c r="B1203" s="63" t="s">
        <v>44</v>
      </c>
      <c r="C1203" s="63" t="s">
        <v>45</v>
      </c>
      <c r="D1203" s="63">
        <v>2</v>
      </c>
      <c r="E1203" s="63">
        <v>1.0947020000000001</v>
      </c>
      <c r="F1203" s="63">
        <v>0.82483519999999999</v>
      </c>
      <c r="G1203" s="63">
        <v>-0.2698663</v>
      </c>
      <c r="H1203" s="63">
        <v>70.265199999999993</v>
      </c>
      <c r="I1203" s="63">
        <v>-0.41475390000000001</v>
      </c>
      <c r="J1203" s="63">
        <v>-0.32915319999999998</v>
      </c>
      <c r="K1203" s="63">
        <v>-0.2698663</v>
      </c>
      <c r="L1203" s="63">
        <v>-0.2105795</v>
      </c>
      <c r="M1203" s="63">
        <v>-0.1249788</v>
      </c>
      <c r="N1203" s="63">
        <v>23615</v>
      </c>
      <c r="O1203" s="63">
        <v>0.1130564</v>
      </c>
      <c r="P1203" s="63">
        <v>7</v>
      </c>
      <c r="Q1203" s="63">
        <v>1.2781749580960001E-2</v>
      </c>
    </row>
    <row r="1204" spans="1:17">
      <c r="A1204" s="63" t="s">
        <v>75</v>
      </c>
      <c r="B1204" s="63" t="s">
        <v>44</v>
      </c>
      <c r="C1204" s="63" t="s">
        <v>45</v>
      </c>
      <c r="D1204" s="63">
        <v>3</v>
      </c>
      <c r="E1204" s="63">
        <v>1.0267660000000001</v>
      </c>
      <c r="F1204" s="63">
        <v>0.76559759999999999</v>
      </c>
      <c r="G1204" s="63">
        <v>-0.26116879999999998</v>
      </c>
      <c r="H1204" s="63">
        <v>69.428100000000001</v>
      </c>
      <c r="I1204" s="63">
        <v>-0.40605639999999998</v>
      </c>
      <c r="J1204" s="63">
        <v>-0.32045570000000001</v>
      </c>
      <c r="K1204" s="63">
        <v>-0.26116879999999998</v>
      </c>
      <c r="L1204" s="63">
        <v>-0.20188200000000001</v>
      </c>
      <c r="M1204" s="63">
        <v>-0.1162812</v>
      </c>
      <c r="N1204" s="63">
        <v>23615</v>
      </c>
      <c r="O1204" s="63">
        <v>0.1130564</v>
      </c>
      <c r="P1204" s="63">
        <v>7</v>
      </c>
      <c r="Q1204" s="63">
        <v>1.2781749580960001E-2</v>
      </c>
    </row>
    <row r="1205" spans="1:17">
      <c r="A1205" s="63" t="s">
        <v>75</v>
      </c>
      <c r="B1205" s="63" t="s">
        <v>44</v>
      </c>
      <c r="C1205" s="63" t="s">
        <v>45</v>
      </c>
      <c r="D1205" s="63">
        <v>4</v>
      </c>
      <c r="E1205" s="63">
        <v>1.0062899999999999</v>
      </c>
      <c r="F1205" s="63">
        <v>0.79609819999999998</v>
      </c>
      <c r="G1205" s="63">
        <v>-0.2101914</v>
      </c>
      <c r="H1205" s="63">
        <v>68.224500000000006</v>
      </c>
      <c r="I1205" s="63">
        <v>-0.35507899999999998</v>
      </c>
      <c r="J1205" s="63">
        <v>-0.2694782</v>
      </c>
      <c r="K1205" s="63">
        <v>-0.2101914</v>
      </c>
      <c r="L1205" s="63">
        <v>-0.1509045</v>
      </c>
      <c r="M1205" s="63">
        <v>-6.5303799999999995E-2</v>
      </c>
      <c r="N1205" s="63">
        <v>23615</v>
      </c>
      <c r="O1205" s="63">
        <v>0.1130564</v>
      </c>
      <c r="P1205" s="63">
        <v>7</v>
      </c>
      <c r="Q1205" s="63">
        <v>1.2781749580960001E-2</v>
      </c>
    </row>
    <row r="1206" spans="1:17">
      <c r="A1206" s="63" t="s">
        <v>75</v>
      </c>
      <c r="B1206" s="63" t="s">
        <v>44</v>
      </c>
      <c r="C1206" s="63" t="s">
        <v>45</v>
      </c>
      <c r="D1206" s="63">
        <v>5</v>
      </c>
      <c r="E1206" s="63">
        <v>1.024224</v>
      </c>
      <c r="F1206" s="63">
        <v>0.80030270000000003</v>
      </c>
      <c r="G1206" s="63">
        <v>-0.22392110000000001</v>
      </c>
      <c r="H1206" s="63">
        <v>67.474599999999995</v>
      </c>
      <c r="I1206" s="63">
        <v>-0.36880869999999999</v>
      </c>
      <c r="J1206" s="63">
        <v>-0.28320790000000001</v>
      </c>
      <c r="K1206" s="63">
        <v>-0.22392110000000001</v>
      </c>
      <c r="L1206" s="63">
        <v>-0.16463420000000001</v>
      </c>
      <c r="M1206" s="63">
        <v>-7.9033500000000007E-2</v>
      </c>
      <c r="N1206" s="63">
        <v>23615</v>
      </c>
      <c r="O1206" s="63">
        <v>0.1130564</v>
      </c>
      <c r="P1206" s="63">
        <v>7</v>
      </c>
      <c r="Q1206" s="63">
        <v>1.2781749580960001E-2</v>
      </c>
    </row>
    <row r="1207" spans="1:17">
      <c r="A1207" s="63" t="s">
        <v>75</v>
      </c>
      <c r="B1207" s="63" t="s">
        <v>44</v>
      </c>
      <c r="C1207" s="63" t="s">
        <v>45</v>
      </c>
      <c r="D1207" s="63">
        <v>6</v>
      </c>
      <c r="E1207" s="63">
        <v>1.120757</v>
      </c>
      <c r="F1207" s="63">
        <v>0.84268430000000005</v>
      </c>
      <c r="G1207" s="63">
        <v>-0.27807219999999999</v>
      </c>
      <c r="H1207" s="63">
        <v>66.821600000000004</v>
      </c>
      <c r="I1207" s="63">
        <v>-0.4229598</v>
      </c>
      <c r="J1207" s="63">
        <v>-0.33735900000000002</v>
      </c>
      <c r="K1207" s="63">
        <v>-0.27807219999999999</v>
      </c>
      <c r="L1207" s="63">
        <v>-0.21878529999999999</v>
      </c>
      <c r="M1207" s="63">
        <v>-0.13318459999999999</v>
      </c>
      <c r="N1207" s="63">
        <v>23615</v>
      </c>
      <c r="O1207" s="63">
        <v>0.1130564</v>
      </c>
      <c r="P1207" s="63">
        <v>7</v>
      </c>
      <c r="Q1207" s="63">
        <v>1.2781749580960001E-2</v>
      </c>
    </row>
    <row r="1208" spans="1:17">
      <c r="A1208" s="63" t="s">
        <v>75</v>
      </c>
      <c r="B1208" s="63" t="s">
        <v>44</v>
      </c>
      <c r="C1208" s="63" t="s">
        <v>45</v>
      </c>
      <c r="D1208" s="63">
        <v>7</v>
      </c>
      <c r="E1208" s="63">
        <v>1.285828</v>
      </c>
      <c r="F1208" s="63">
        <v>1.0148889999999999</v>
      </c>
      <c r="G1208" s="63">
        <v>-0.27093889999999998</v>
      </c>
      <c r="H1208" s="63">
        <v>66.8352</v>
      </c>
      <c r="I1208" s="63">
        <v>-0.41582649999999999</v>
      </c>
      <c r="J1208" s="63">
        <v>-0.33022570000000001</v>
      </c>
      <c r="K1208" s="63">
        <v>-0.27093889999999998</v>
      </c>
      <c r="L1208" s="63">
        <v>-0.21165200000000001</v>
      </c>
      <c r="M1208" s="63">
        <v>-0.12605130000000001</v>
      </c>
      <c r="N1208" s="63">
        <v>23615</v>
      </c>
      <c r="O1208" s="63">
        <v>0.1130564</v>
      </c>
      <c r="P1208" s="63">
        <v>7</v>
      </c>
      <c r="Q1208" s="63">
        <v>1.2781749580960001E-2</v>
      </c>
    </row>
    <row r="1209" spans="1:17">
      <c r="A1209" s="63" t="s">
        <v>75</v>
      </c>
      <c r="B1209" s="63" t="s">
        <v>44</v>
      </c>
      <c r="C1209" s="63" t="s">
        <v>45</v>
      </c>
      <c r="D1209" s="63">
        <v>8</v>
      </c>
      <c r="E1209" s="63">
        <v>1.352646</v>
      </c>
      <c r="F1209" s="63">
        <v>1.093772</v>
      </c>
      <c r="G1209" s="63">
        <v>-0.2588742</v>
      </c>
      <c r="H1209" s="63">
        <v>69.347700000000003</v>
      </c>
      <c r="I1209" s="63">
        <v>-0.4037618</v>
      </c>
      <c r="J1209" s="63">
        <v>-0.31816100000000003</v>
      </c>
      <c r="K1209" s="63">
        <v>-0.2588742</v>
      </c>
      <c r="L1209" s="63">
        <v>-0.1995873</v>
      </c>
      <c r="M1209" s="63">
        <v>-0.11398659999999999</v>
      </c>
      <c r="N1209" s="63">
        <v>23615</v>
      </c>
      <c r="O1209" s="63">
        <v>0.1130564</v>
      </c>
      <c r="P1209" s="63">
        <v>7</v>
      </c>
      <c r="Q1209" s="63">
        <v>1.2781749580960001E-2</v>
      </c>
    </row>
    <row r="1210" spans="1:17">
      <c r="A1210" s="63" t="s">
        <v>75</v>
      </c>
      <c r="B1210" s="63" t="s">
        <v>44</v>
      </c>
      <c r="C1210" s="63" t="s">
        <v>45</v>
      </c>
      <c r="D1210" s="63">
        <v>9</v>
      </c>
      <c r="E1210" s="63">
        <v>1.3025370000000001</v>
      </c>
      <c r="F1210" s="63">
        <v>1.216615</v>
      </c>
      <c r="G1210" s="63">
        <v>-8.5922600000000002E-2</v>
      </c>
      <c r="H1210" s="63">
        <v>74.029600000000002</v>
      </c>
      <c r="I1210" s="63">
        <v>-0.23081019999999999</v>
      </c>
      <c r="J1210" s="63">
        <v>-0.14520939999999999</v>
      </c>
      <c r="K1210" s="63">
        <v>-8.5922600000000002E-2</v>
      </c>
      <c r="L1210" s="63">
        <v>-2.6635800000000001E-2</v>
      </c>
      <c r="M1210" s="63">
        <v>5.8964999999999997E-2</v>
      </c>
      <c r="N1210" s="63">
        <v>23615</v>
      </c>
      <c r="O1210" s="63">
        <v>0.1130564</v>
      </c>
      <c r="P1210" s="63">
        <v>7</v>
      </c>
      <c r="Q1210" s="63">
        <v>1.2781749580960001E-2</v>
      </c>
    </row>
    <row r="1211" spans="1:17">
      <c r="A1211" s="63" t="s">
        <v>75</v>
      </c>
      <c r="B1211" s="63" t="s">
        <v>44</v>
      </c>
      <c r="C1211" s="63" t="s">
        <v>45</v>
      </c>
      <c r="D1211" s="63">
        <v>10</v>
      </c>
      <c r="E1211" s="63">
        <v>1.2850649999999999</v>
      </c>
      <c r="F1211" s="63">
        <v>1.1999770000000001</v>
      </c>
      <c r="G1211" s="63">
        <v>-8.5088499999999997E-2</v>
      </c>
      <c r="H1211" s="63">
        <v>78.367199999999997</v>
      </c>
      <c r="I1211" s="63">
        <v>-0.22997609999999999</v>
      </c>
      <c r="J1211" s="63">
        <v>-0.14437530000000001</v>
      </c>
      <c r="K1211" s="63">
        <v>-8.5088499999999997E-2</v>
      </c>
      <c r="L1211" s="63">
        <v>-2.58017E-2</v>
      </c>
      <c r="M1211" s="63">
        <v>5.9799100000000001E-2</v>
      </c>
      <c r="N1211" s="63">
        <v>23615</v>
      </c>
      <c r="O1211" s="63">
        <v>0.1130564</v>
      </c>
      <c r="P1211" s="63">
        <v>7</v>
      </c>
      <c r="Q1211" s="63">
        <v>1.2781749580960001E-2</v>
      </c>
    </row>
    <row r="1212" spans="1:17">
      <c r="A1212" s="63" t="s">
        <v>75</v>
      </c>
      <c r="B1212" s="63" t="s">
        <v>44</v>
      </c>
      <c r="C1212" s="63" t="s">
        <v>45</v>
      </c>
      <c r="D1212" s="63">
        <v>11</v>
      </c>
      <c r="E1212" s="63">
        <v>1.1897660000000001</v>
      </c>
      <c r="F1212" s="63">
        <v>1.277083</v>
      </c>
      <c r="G1212" s="63">
        <v>8.7317699999999998E-2</v>
      </c>
      <c r="H1212" s="63">
        <v>82.558499999999995</v>
      </c>
      <c r="I1212" s="63">
        <v>-5.75699E-2</v>
      </c>
      <c r="J1212" s="63">
        <v>2.8030900000000001E-2</v>
      </c>
      <c r="K1212" s="63">
        <v>8.7317699999999998E-2</v>
      </c>
      <c r="L1212" s="63">
        <v>0.1466045</v>
      </c>
      <c r="M1212" s="63">
        <v>0.2322053</v>
      </c>
      <c r="N1212" s="63">
        <v>23615</v>
      </c>
      <c r="O1212" s="63">
        <v>0.1130564</v>
      </c>
      <c r="P1212" s="63">
        <v>7</v>
      </c>
      <c r="Q1212" s="63">
        <v>1.2781749580960001E-2</v>
      </c>
    </row>
    <row r="1213" spans="1:17">
      <c r="A1213" s="63" t="s">
        <v>75</v>
      </c>
      <c r="B1213" s="63" t="s">
        <v>44</v>
      </c>
      <c r="C1213" s="63" t="s">
        <v>45</v>
      </c>
      <c r="D1213" s="63">
        <v>12</v>
      </c>
      <c r="E1213" s="63">
        <v>1.1324430000000001</v>
      </c>
      <c r="F1213" s="63">
        <v>1.4195420000000001</v>
      </c>
      <c r="G1213" s="63">
        <v>0.28709899999999999</v>
      </c>
      <c r="H1213" s="63">
        <v>86.932299999999998</v>
      </c>
      <c r="I1213" s="63">
        <v>0.14221139999999999</v>
      </c>
      <c r="J1213" s="63">
        <v>0.22781219999999999</v>
      </c>
      <c r="K1213" s="63">
        <v>0.28709899999999999</v>
      </c>
      <c r="L1213" s="63">
        <v>0.34638580000000002</v>
      </c>
      <c r="M1213" s="63">
        <v>0.4319866</v>
      </c>
      <c r="N1213" s="63">
        <v>23615</v>
      </c>
      <c r="O1213" s="63">
        <v>0.1130564</v>
      </c>
      <c r="P1213" s="63">
        <v>7</v>
      </c>
      <c r="Q1213" s="63">
        <v>1.2781749580960001E-2</v>
      </c>
    </row>
    <row r="1214" spans="1:17">
      <c r="A1214" s="63" t="s">
        <v>75</v>
      </c>
      <c r="B1214" s="63" t="s">
        <v>44</v>
      </c>
      <c r="C1214" s="63" t="s">
        <v>45</v>
      </c>
      <c r="D1214" s="63">
        <v>13</v>
      </c>
      <c r="E1214" s="63">
        <v>1.0004489999999999</v>
      </c>
      <c r="F1214" s="63">
        <v>1.5965510000000001</v>
      </c>
      <c r="G1214" s="63">
        <v>0.59610209999999997</v>
      </c>
      <c r="H1214" s="63">
        <v>90.610699999999994</v>
      </c>
      <c r="I1214" s="63">
        <v>0.45121450000000002</v>
      </c>
      <c r="J1214" s="63">
        <v>0.5368153</v>
      </c>
      <c r="K1214" s="63">
        <v>0.59610209999999997</v>
      </c>
      <c r="L1214" s="63">
        <v>0.655389</v>
      </c>
      <c r="M1214" s="63">
        <v>0.74098969999999997</v>
      </c>
      <c r="N1214" s="63">
        <v>23615</v>
      </c>
      <c r="O1214" s="63">
        <v>0.1130564</v>
      </c>
      <c r="P1214" s="63">
        <v>7</v>
      </c>
      <c r="Q1214" s="63">
        <v>1.2781749580960001E-2</v>
      </c>
    </row>
    <row r="1215" spans="1:17">
      <c r="A1215" s="63" t="s">
        <v>75</v>
      </c>
      <c r="B1215" s="63" t="s">
        <v>44</v>
      </c>
      <c r="C1215" s="63" t="s">
        <v>45</v>
      </c>
      <c r="D1215" s="63">
        <v>14</v>
      </c>
      <c r="E1215" s="63">
        <v>1.0663590000000001</v>
      </c>
      <c r="F1215" s="63">
        <v>1.859178</v>
      </c>
      <c r="G1215" s="63">
        <v>0.7928193</v>
      </c>
      <c r="H1215" s="63">
        <v>93.501000000000005</v>
      </c>
      <c r="I1215" s="63">
        <v>0.6479317</v>
      </c>
      <c r="J1215" s="63">
        <v>0.73353239999999997</v>
      </c>
      <c r="K1215" s="63">
        <v>0.7928193</v>
      </c>
      <c r="L1215" s="63">
        <v>0.85210609999999998</v>
      </c>
      <c r="M1215" s="63">
        <v>0.93770679999999995</v>
      </c>
      <c r="N1215" s="63">
        <v>23615</v>
      </c>
      <c r="O1215" s="63">
        <v>0.1130564</v>
      </c>
      <c r="P1215" s="63">
        <v>7</v>
      </c>
      <c r="Q1215" s="63">
        <v>1.2781749580960001E-2</v>
      </c>
    </row>
    <row r="1216" spans="1:17">
      <c r="A1216" s="63" t="s">
        <v>75</v>
      </c>
      <c r="B1216" s="63" t="s">
        <v>44</v>
      </c>
      <c r="C1216" s="63" t="s">
        <v>45</v>
      </c>
      <c r="D1216" s="63">
        <v>15</v>
      </c>
      <c r="E1216" s="63">
        <v>1.1743459999999999</v>
      </c>
      <c r="F1216" s="63">
        <v>2.0565859999999998</v>
      </c>
      <c r="G1216" s="63">
        <v>0.88224009999999997</v>
      </c>
      <c r="H1216" s="63">
        <v>95.138000000000005</v>
      </c>
      <c r="I1216" s="63">
        <v>0.73735249999999997</v>
      </c>
      <c r="J1216" s="63">
        <v>0.82295320000000005</v>
      </c>
      <c r="K1216" s="63">
        <v>0.88224009999999997</v>
      </c>
      <c r="L1216" s="63">
        <v>0.94152690000000006</v>
      </c>
      <c r="M1216" s="63">
        <v>1.027128</v>
      </c>
      <c r="N1216" s="63">
        <v>23615</v>
      </c>
      <c r="O1216" s="63">
        <v>0.1130564</v>
      </c>
      <c r="P1216" s="63">
        <v>7</v>
      </c>
      <c r="Q1216" s="63">
        <v>1.2781749580960001E-2</v>
      </c>
    </row>
    <row r="1217" spans="1:17">
      <c r="A1217" s="63" t="s">
        <v>75</v>
      </c>
      <c r="B1217" s="63" t="s">
        <v>44</v>
      </c>
      <c r="C1217" s="63" t="s">
        <v>45</v>
      </c>
      <c r="D1217" s="63">
        <v>16</v>
      </c>
      <c r="E1217" s="63">
        <v>1.375926</v>
      </c>
      <c r="F1217" s="63">
        <v>2.2570130000000002</v>
      </c>
      <c r="G1217" s="63">
        <v>0.88108660000000005</v>
      </c>
      <c r="H1217" s="63">
        <v>96.047399999999996</v>
      </c>
      <c r="I1217" s="63">
        <v>0.73619900000000005</v>
      </c>
      <c r="J1217" s="63">
        <v>0.82179979999999997</v>
      </c>
      <c r="K1217" s="63">
        <v>0.88108660000000005</v>
      </c>
      <c r="L1217" s="63">
        <v>0.94037340000000003</v>
      </c>
      <c r="M1217" s="63">
        <v>1.0259739999999999</v>
      </c>
      <c r="N1217" s="63">
        <v>23615</v>
      </c>
      <c r="O1217" s="63">
        <v>0.1130564</v>
      </c>
      <c r="P1217" s="63">
        <v>7</v>
      </c>
      <c r="Q1217" s="63">
        <v>1.2781749580960001E-2</v>
      </c>
    </row>
    <row r="1218" spans="1:17">
      <c r="A1218" s="63" t="s">
        <v>75</v>
      </c>
      <c r="B1218" s="63" t="s">
        <v>44</v>
      </c>
      <c r="C1218" s="63" t="s">
        <v>45</v>
      </c>
      <c r="D1218" s="63">
        <v>17</v>
      </c>
      <c r="E1218" s="63">
        <v>1.548394</v>
      </c>
      <c r="F1218" s="63">
        <v>2.3654600000000001</v>
      </c>
      <c r="G1218" s="63">
        <v>0.81706520000000005</v>
      </c>
      <c r="H1218" s="63">
        <v>95.591300000000004</v>
      </c>
      <c r="I1218" s="63">
        <v>0.67217769999999999</v>
      </c>
      <c r="J1218" s="63">
        <v>0.75777839999999996</v>
      </c>
      <c r="K1218" s="63">
        <v>0.81706520000000005</v>
      </c>
      <c r="L1218" s="63">
        <v>0.87635209999999997</v>
      </c>
      <c r="M1218" s="63">
        <v>0.96195280000000005</v>
      </c>
      <c r="N1218" s="63">
        <v>23615</v>
      </c>
      <c r="O1218" s="63">
        <v>0.1130564</v>
      </c>
      <c r="P1218" s="63">
        <v>7</v>
      </c>
      <c r="Q1218" s="63">
        <v>1.2781749580960001E-2</v>
      </c>
    </row>
    <row r="1219" spans="1:17">
      <c r="A1219" s="63" t="s">
        <v>75</v>
      </c>
      <c r="B1219" s="63" t="s">
        <v>44</v>
      </c>
      <c r="C1219" s="63" t="s">
        <v>45</v>
      </c>
      <c r="D1219" s="63">
        <v>18</v>
      </c>
      <c r="E1219" s="63">
        <v>1.700968</v>
      </c>
      <c r="F1219" s="63">
        <v>2.3887049999999999</v>
      </c>
      <c r="G1219" s="63">
        <v>0.68773700000000004</v>
      </c>
      <c r="H1219" s="63">
        <v>93.654200000000003</v>
      </c>
      <c r="I1219" s="63">
        <v>0.54284940000000004</v>
      </c>
      <c r="J1219" s="63">
        <v>0.62845019999999996</v>
      </c>
      <c r="K1219" s="63">
        <v>0.68773700000000004</v>
      </c>
      <c r="L1219" s="63">
        <v>0.74702380000000002</v>
      </c>
      <c r="M1219" s="63">
        <v>0.83262460000000005</v>
      </c>
      <c r="N1219" s="63">
        <v>23615</v>
      </c>
      <c r="O1219" s="63">
        <v>0.1130564</v>
      </c>
      <c r="P1219" s="63">
        <v>7</v>
      </c>
      <c r="Q1219" s="63">
        <v>1.2781749580960001E-2</v>
      </c>
    </row>
    <row r="1220" spans="1:17">
      <c r="A1220" s="63" t="s">
        <v>75</v>
      </c>
      <c r="B1220" s="63" t="s">
        <v>44</v>
      </c>
      <c r="C1220" s="63" t="s">
        <v>45</v>
      </c>
      <c r="D1220" s="63">
        <v>19</v>
      </c>
      <c r="E1220" s="63">
        <v>2.0056959999999999</v>
      </c>
      <c r="F1220" s="63">
        <v>2.2684329999999999</v>
      </c>
      <c r="G1220" s="63">
        <v>0.26273750000000001</v>
      </c>
      <c r="H1220" s="63">
        <v>90.572900000000004</v>
      </c>
      <c r="I1220" s="63">
        <v>0.11784989999999999</v>
      </c>
      <c r="J1220" s="63">
        <v>0.20345070000000001</v>
      </c>
      <c r="K1220" s="63">
        <v>0.26273750000000001</v>
      </c>
      <c r="L1220" s="63">
        <v>0.32202429999999999</v>
      </c>
      <c r="M1220" s="63">
        <v>0.40762510000000002</v>
      </c>
      <c r="N1220" s="63">
        <v>23615</v>
      </c>
      <c r="O1220" s="63">
        <v>0.1130564</v>
      </c>
      <c r="P1220" s="63">
        <v>7</v>
      </c>
      <c r="Q1220" s="63">
        <v>1.2781749580960001E-2</v>
      </c>
    </row>
    <row r="1221" spans="1:17">
      <c r="A1221" s="63" t="s">
        <v>75</v>
      </c>
      <c r="B1221" s="63" t="s">
        <v>44</v>
      </c>
      <c r="C1221" s="63" t="s">
        <v>45</v>
      </c>
      <c r="D1221" s="63">
        <v>20</v>
      </c>
      <c r="E1221" s="63">
        <v>2.0998990000000002</v>
      </c>
      <c r="F1221" s="63">
        <v>2.1013510000000002</v>
      </c>
      <c r="G1221" s="63">
        <v>1.4522000000000001E-3</v>
      </c>
      <c r="H1221" s="63">
        <v>86.190100000000001</v>
      </c>
      <c r="I1221" s="63">
        <v>-0.14343539999999999</v>
      </c>
      <c r="J1221" s="63">
        <v>-5.78346E-2</v>
      </c>
      <c r="K1221" s="63">
        <v>1.4522000000000001E-3</v>
      </c>
      <c r="L1221" s="63">
        <v>6.0739000000000001E-2</v>
      </c>
      <c r="M1221" s="63">
        <v>0.14633979999999999</v>
      </c>
      <c r="N1221" s="63">
        <v>23615</v>
      </c>
      <c r="O1221" s="63">
        <v>0.1130564</v>
      </c>
      <c r="P1221" s="63">
        <v>7</v>
      </c>
      <c r="Q1221" s="63">
        <v>1.2781749580960001E-2</v>
      </c>
    </row>
    <row r="1222" spans="1:17">
      <c r="A1222" s="63" t="s">
        <v>75</v>
      </c>
      <c r="B1222" s="63" t="s">
        <v>44</v>
      </c>
      <c r="C1222" s="63" t="s">
        <v>45</v>
      </c>
      <c r="D1222" s="63">
        <v>21</v>
      </c>
      <c r="E1222" s="63">
        <v>2.1280610000000002</v>
      </c>
      <c r="F1222" s="63">
        <v>1.980742</v>
      </c>
      <c r="G1222" s="63">
        <v>-0.14731939999999999</v>
      </c>
      <c r="H1222" s="63">
        <v>81.928799999999995</v>
      </c>
      <c r="I1222" s="63">
        <v>-0.29220699999999999</v>
      </c>
      <c r="J1222" s="63">
        <v>-0.20660629999999999</v>
      </c>
      <c r="K1222" s="63">
        <v>-0.14731939999999999</v>
      </c>
      <c r="L1222" s="63">
        <v>-8.8032600000000003E-2</v>
      </c>
      <c r="M1222" s="63">
        <v>-2.4318E-3</v>
      </c>
      <c r="N1222" s="63">
        <v>23615</v>
      </c>
      <c r="O1222" s="63">
        <v>0.1130564</v>
      </c>
      <c r="P1222" s="63">
        <v>7</v>
      </c>
      <c r="Q1222" s="63">
        <v>1.2781749580960001E-2</v>
      </c>
    </row>
    <row r="1223" spans="1:17">
      <c r="A1223" s="63" t="s">
        <v>75</v>
      </c>
      <c r="B1223" s="63" t="s">
        <v>44</v>
      </c>
      <c r="C1223" s="63" t="s">
        <v>45</v>
      </c>
      <c r="D1223" s="63">
        <v>22</v>
      </c>
      <c r="E1223" s="63">
        <v>2.0225499999999998</v>
      </c>
      <c r="F1223" s="63">
        <v>1.823172</v>
      </c>
      <c r="G1223" s="63">
        <v>-0.19937779999999999</v>
      </c>
      <c r="H1223" s="63">
        <v>78.880700000000004</v>
      </c>
      <c r="I1223" s="63">
        <v>-0.3442654</v>
      </c>
      <c r="J1223" s="63">
        <v>-0.25866460000000002</v>
      </c>
      <c r="K1223" s="63">
        <v>-0.19937779999999999</v>
      </c>
      <c r="L1223" s="63">
        <v>-0.14009089999999999</v>
      </c>
      <c r="M1223" s="63">
        <v>-5.4490200000000003E-2</v>
      </c>
      <c r="N1223" s="63">
        <v>23615</v>
      </c>
      <c r="O1223" s="63">
        <v>0.1130564</v>
      </c>
      <c r="P1223" s="63">
        <v>7</v>
      </c>
      <c r="Q1223" s="63">
        <v>1.2781749580960001E-2</v>
      </c>
    </row>
    <row r="1224" spans="1:17">
      <c r="A1224" s="63" t="s">
        <v>75</v>
      </c>
      <c r="B1224" s="63" t="s">
        <v>44</v>
      </c>
      <c r="C1224" s="63" t="s">
        <v>45</v>
      </c>
      <c r="D1224" s="63">
        <v>23</v>
      </c>
      <c r="E1224" s="63">
        <v>1.720799</v>
      </c>
      <c r="F1224" s="63">
        <v>1.561016</v>
      </c>
      <c r="G1224" s="63">
        <v>-0.15978339999999999</v>
      </c>
      <c r="H1224" s="63">
        <v>76.864000000000004</v>
      </c>
      <c r="I1224" s="63">
        <v>-0.30467100000000003</v>
      </c>
      <c r="J1224" s="63">
        <v>-0.21907019999999999</v>
      </c>
      <c r="K1224" s="63">
        <v>-0.15978339999999999</v>
      </c>
      <c r="L1224" s="63">
        <v>-0.1004965</v>
      </c>
      <c r="M1224" s="63">
        <v>-1.4895800000000001E-2</v>
      </c>
      <c r="N1224" s="63">
        <v>23615</v>
      </c>
      <c r="O1224" s="63">
        <v>0.1130564</v>
      </c>
      <c r="P1224" s="63">
        <v>7</v>
      </c>
      <c r="Q1224" s="63">
        <v>1.2781749580960001E-2</v>
      </c>
    </row>
    <row r="1225" spans="1:17">
      <c r="A1225" s="63" t="s">
        <v>75</v>
      </c>
      <c r="B1225" s="63" t="s">
        <v>44</v>
      </c>
      <c r="C1225" s="63" t="s">
        <v>45</v>
      </c>
      <c r="D1225" s="63">
        <v>24</v>
      </c>
      <c r="E1225" s="63">
        <v>1.410425</v>
      </c>
      <c r="F1225" s="63">
        <v>1.222383</v>
      </c>
      <c r="G1225" s="63">
        <v>-0.1880423</v>
      </c>
      <c r="H1225" s="63">
        <v>75.411500000000004</v>
      </c>
      <c r="I1225" s="63">
        <v>-0.3329299</v>
      </c>
      <c r="J1225" s="63">
        <v>-0.2473291</v>
      </c>
      <c r="K1225" s="63">
        <v>-0.1880423</v>
      </c>
      <c r="L1225" s="63">
        <v>-0.12875549999999999</v>
      </c>
      <c r="M1225" s="63">
        <v>-4.3154699999999997E-2</v>
      </c>
      <c r="N1225" s="63">
        <v>23615</v>
      </c>
      <c r="O1225" s="63">
        <v>0.1130564</v>
      </c>
      <c r="P1225" s="63">
        <v>7</v>
      </c>
      <c r="Q1225" s="63">
        <v>1.2781749580960001E-2</v>
      </c>
    </row>
    <row r="1226" spans="1:17">
      <c r="A1226" s="63" t="s">
        <v>75</v>
      </c>
      <c r="B1226" s="63" t="s">
        <v>44</v>
      </c>
      <c r="C1226" s="63" t="s">
        <v>46</v>
      </c>
      <c r="D1226" s="63">
        <v>1</v>
      </c>
      <c r="E1226" s="63">
        <v>1.15425</v>
      </c>
      <c r="F1226" s="63">
        <v>1.0093460000000001</v>
      </c>
      <c r="G1226" s="63">
        <v>-0.1449038</v>
      </c>
      <c r="H1226" s="63">
        <v>35.8249</v>
      </c>
      <c r="I1226" s="63">
        <v>-0.28979139999999998</v>
      </c>
      <c r="J1226" s="63">
        <v>-0.2041906</v>
      </c>
      <c r="K1226" s="63">
        <v>-0.1449038</v>
      </c>
      <c r="L1226" s="63">
        <v>-8.5616899999999996E-2</v>
      </c>
      <c r="M1226" s="63">
        <v>-1.6200000000000001E-5</v>
      </c>
      <c r="N1226" s="63">
        <v>23615</v>
      </c>
      <c r="O1226" s="63">
        <v>0.1130564</v>
      </c>
      <c r="P1226" s="63">
        <v>1</v>
      </c>
      <c r="Q1226" s="63">
        <v>1.2781749580960001E-2</v>
      </c>
    </row>
    <row r="1227" spans="1:17">
      <c r="A1227" s="63" t="s">
        <v>75</v>
      </c>
      <c r="B1227" s="63" t="s">
        <v>44</v>
      </c>
      <c r="C1227" s="63" t="s">
        <v>46</v>
      </c>
      <c r="D1227" s="63">
        <v>2</v>
      </c>
      <c r="E1227" s="63">
        <v>1.0853269999999999</v>
      </c>
      <c r="F1227" s="63">
        <v>0.92451159999999999</v>
      </c>
      <c r="G1227" s="63">
        <v>-0.16081580000000001</v>
      </c>
      <c r="H1227" s="63">
        <v>35.246299999999998</v>
      </c>
      <c r="I1227" s="63">
        <v>-0.30570340000000001</v>
      </c>
      <c r="J1227" s="63">
        <v>-0.22010270000000001</v>
      </c>
      <c r="K1227" s="63">
        <v>-0.16081580000000001</v>
      </c>
      <c r="L1227" s="63">
        <v>-0.10152899999999999</v>
      </c>
      <c r="M1227" s="63">
        <v>-1.59282E-2</v>
      </c>
      <c r="N1227" s="63">
        <v>23615</v>
      </c>
      <c r="O1227" s="63">
        <v>0.1130564</v>
      </c>
      <c r="P1227" s="63">
        <v>1</v>
      </c>
      <c r="Q1227" s="63">
        <v>1.2781749580960001E-2</v>
      </c>
    </row>
    <row r="1228" spans="1:17">
      <c r="A1228" s="63" t="s">
        <v>75</v>
      </c>
      <c r="B1228" s="63" t="s">
        <v>44</v>
      </c>
      <c r="C1228" s="63" t="s">
        <v>46</v>
      </c>
      <c r="D1228" s="63">
        <v>3</v>
      </c>
      <c r="E1228" s="63">
        <v>1.085453</v>
      </c>
      <c r="F1228" s="63">
        <v>0.9290562</v>
      </c>
      <c r="G1228" s="63">
        <v>-0.15639639999999999</v>
      </c>
      <c r="H1228" s="63">
        <v>34.122799999999998</v>
      </c>
      <c r="I1228" s="63">
        <v>-0.301284</v>
      </c>
      <c r="J1228" s="63">
        <v>-0.21568329999999999</v>
      </c>
      <c r="K1228" s="63">
        <v>-0.15639639999999999</v>
      </c>
      <c r="L1228" s="63">
        <v>-9.7109600000000004E-2</v>
      </c>
      <c r="M1228" s="63">
        <v>-1.1508900000000001E-2</v>
      </c>
      <c r="N1228" s="63">
        <v>23615</v>
      </c>
      <c r="O1228" s="63">
        <v>0.1130564</v>
      </c>
      <c r="P1228" s="63">
        <v>1</v>
      </c>
      <c r="Q1228" s="63">
        <v>1.2781749580960001E-2</v>
      </c>
    </row>
    <row r="1229" spans="1:17">
      <c r="A1229" s="63" t="s">
        <v>75</v>
      </c>
      <c r="B1229" s="63" t="s">
        <v>44</v>
      </c>
      <c r="C1229" s="63" t="s">
        <v>46</v>
      </c>
      <c r="D1229" s="63">
        <v>4</v>
      </c>
      <c r="E1229" s="63">
        <v>1.08263</v>
      </c>
      <c r="F1229" s="63">
        <v>0.92477969999999998</v>
      </c>
      <c r="G1229" s="63">
        <v>-0.1578503</v>
      </c>
      <c r="H1229" s="63">
        <v>33.157899999999998</v>
      </c>
      <c r="I1229" s="63">
        <v>-0.3027379</v>
      </c>
      <c r="J1229" s="63">
        <v>-0.2171372</v>
      </c>
      <c r="K1229" s="63">
        <v>-0.1578503</v>
      </c>
      <c r="L1229" s="63">
        <v>-9.8563499999999998E-2</v>
      </c>
      <c r="M1229" s="63">
        <v>-1.2962700000000001E-2</v>
      </c>
      <c r="N1229" s="63">
        <v>23615</v>
      </c>
      <c r="O1229" s="63">
        <v>0.1130564</v>
      </c>
      <c r="P1229" s="63">
        <v>1</v>
      </c>
      <c r="Q1229" s="63">
        <v>1.2781749580960001E-2</v>
      </c>
    </row>
    <row r="1230" spans="1:17">
      <c r="A1230" s="63" t="s">
        <v>75</v>
      </c>
      <c r="B1230" s="63" t="s">
        <v>44</v>
      </c>
      <c r="C1230" s="63" t="s">
        <v>46</v>
      </c>
      <c r="D1230" s="63">
        <v>5</v>
      </c>
      <c r="E1230" s="63">
        <v>1.1183609999999999</v>
      </c>
      <c r="F1230" s="63">
        <v>0.96126809999999996</v>
      </c>
      <c r="G1230" s="63">
        <v>-0.1570927</v>
      </c>
      <c r="H1230" s="63">
        <v>32.7425</v>
      </c>
      <c r="I1230" s="63">
        <v>-0.30198029999999998</v>
      </c>
      <c r="J1230" s="63">
        <v>-0.2163795</v>
      </c>
      <c r="K1230" s="63">
        <v>-0.1570927</v>
      </c>
      <c r="L1230" s="63">
        <v>-9.7805900000000001E-2</v>
      </c>
      <c r="M1230" s="63">
        <v>-1.22051E-2</v>
      </c>
      <c r="N1230" s="63">
        <v>23615</v>
      </c>
      <c r="O1230" s="63">
        <v>0.1130564</v>
      </c>
      <c r="P1230" s="63">
        <v>1</v>
      </c>
      <c r="Q1230" s="63">
        <v>1.2781749580960001E-2</v>
      </c>
    </row>
    <row r="1231" spans="1:17">
      <c r="A1231" s="63" t="s">
        <v>75</v>
      </c>
      <c r="B1231" s="63" t="s">
        <v>44</v>
      </c>
      <c r="C1231" s="63" t="s">
        <v>46</v>
      </c>
      <c r="D1231" s="63">
        <v>6</v>
      </c>
      <c r="E1231" s="63">
        <v>1.281072</v>
      </c>
      <c r="F1231" s="63">
        <v>1.0458339999999999</v>
      </c>
      <c r="G1231" s="63">
        <v>-0.23523769999999999</v>
      </c>
      <c r="H1231" s="63">
        <v>32.507599999999996</v>
      </c>
      <c r="I1231" s="63">
        <v>-0.3801253</v>
      </c>
      <c r="J1231" s="63">
        <v>-0.29452460000000003</v>
      </c>
      <c r="K1231" s="63">
        <v>-0.23523769999999999</v>
      </c>
      <c r="L1231" s="63">
        <v>-0.17595089999999999</v>
      </c>
      <c r="M1231" s="63">
        <v>-9.0350100000000003E-2</v>
      </c>
      <c r="N1231" s="63">
        <v>23615</v>
      </c>
      <c r="O1231" s="63">
        <v>0.1130564</v>
      </c>
      <c r="P1231" s="63">
        <v>1</v>
      </c>
      <c r="Q1231" s="63">
        <v>1.2781749580960001E-2</v>
      </c>
    </row>
    <row r="1232" spans="1:17">
      <c r="A1232" s="63" t="s">
        <v>75</v>
      </c>
      <c r="B1232" s="63" t="s">
        <v>44</v>
      </c>
      <c r="C1232" s="63" t="s">
        <v>46</v>
      </c>
      <c r="D1232" s="63">
        <v>7</v>
      </c>
      <c r="E1232" s="63">
        <v>1.6171279999999999</v>
      </c>
      <c r="F1232" s="63">
        <v>1.417951</v>
      </c>
      <c r="G1232" s="63">
        <v>-0.19917679999999999</v>
      </c>
      <c r="H1232" s="63">
        <v>32.429499999999997</v>
      </c>
      <c r="I1232" s="63">
        <v>-0.34406439999999999</v>
      </c>
      <c r="J1232" s="63">
        <v>-0.25846360000000002</v>
      </c>
      <c r="K1232" s="63">
        <v>-0.19917679999999999</v>
      </c>
      <c r="L1232" s="63">
        <v>-0.13988999999999999</v>
      </c>
      <c r="M1232" s="63">
        <v>-5.4289200000000003E-2</v>
      </c>
      <c r="N1232" s="63">
        <v>23615</v>
      </c>
      <c r="O1232" s="63">
        <v>0.1130564</v>
      </c>
      <c r="P1232" s="63">
        <v>1</v>
      </c>
      <c r="Q1232" s="63">
        <v>1.2781749580960001E-2</v>
      </c>
    </row>
    <row r="1233" spans="1:17">
      <c r="A1233" s="63" t="s">
        <v>75</v>
      </c>
      <c r="B1233" s="63" t="s">
        <v>44</v>
      </c>
      <c r="C1233" s="63" t="s">
        <v>46</v>
      </c>
      <c r="D1233" s="63">
        <v>8</v>
      </c>
      <c r="E1233" s="63">
        <v>1.8267119999999999</v>
      </c>
      <c r="F1233" s="63">
        <v>1.7427600000000001</v>
      </c>
      <c r="G1233" s="63">
        <v>-8.3951799999999993E-2</v>
      </c>
      <c r="H1233" s="63">
        <v>32.985900000000001</v>
      </c>
      <c r="I1233" s="63">
        <v>-0.2288394</v>
      </c>
      <c r="J1233" s="63">
        <v>-0.1432387</v>
      </c>
      <c r="K1233" s="63">
        <v>-8.3951799999999993E-2</v>
      </c>
      <c r="L1233" s="63">
        <v>-2.4664999999999999E-2</v>
      </c>
      <c r="M1233" s="63">
        <v>6.0935799999999998E-2</v>
      </c>
      <c r="N1233" s="63">
        <v>23615</v>
      </c>
      <c r="O1233" s="63">
        <v>0.1130564</v>
      </c>
      <c r="P1233" s="63">
        <v>1</v>
      </c>
      <c r="Q1233" s="63">
        <v>1.2781749580960001E-2</v>
      </c>
    </row>
    <row r="1234" spans="1:17">
      <c r="A1234" s="63" t="s">
        <v>75</v>
      </c>
      <c r="B1234" s="63" t="s">
        <v>44</v>
      </c>
      <c r="C1234" s="63" t="s">
        <v>46</v>
      </c>
      <c r="D1234" s="63">
        <v>9</v>
      </c>
      <c r="E1234" s="63">
        <v>1.77508</v>
      </c>
      <c r="F1234" s="63">
        <v>1.8484130000000001</v>
      </c>
      <c r="G1234" s="63">
        <v>7.3333599999999999E-2</v>
      </c>
      <c r="H1234" s="63">
        <v>35.89</v>
      </c>
      <c r="I1234" s="63">
        <v>-7.1554000000000006E-2</v>
      </c>
      <c r="J1234" s="63">
        <v>1.40468E-2</v>
      </c>
      <c r="K1234" s="63">
        <v>7.3333599999999999E-2</v>
      </c>
      <c r="L1234" s="63">
        <v>0.1326205</v>
      </c>
      <c r="M1234" s="63">
        <v>0.2182212</v>
      </c>
      <c r="N1234" s="63">
        <v>23615</v>
      </c>
      <c r="O1234" s="63">
        <v>0.1130564</v>
      </c>
      <c r="P1234" s="63">
        <v>1</v>
      </c>
      <c r="Q1234" s="63">
        <v>1.2781749580960001E-2</v>
      </c>
    </row>
    <row r="1235" spans="1:17">
      <c r="A1235" s="63" t="s">
        <v>75</v>
      </c>
      <c r="B1235" s="63" t="s">
        <v>44</v>
      </c>
      <c r="C1235" s="63" t="s">
        <v>46</v>
      </c>
      <c r="D1235" s="63">
        <v>10</v>
      </c>
      <c r="E1235" s="63">
        <v>1.7702310000000001</v>
      </c>
      <c r="F1235" s="63">
        <v>1.8464750000000001</v>
      </c>
      <c r="G1235" s="63">
        <v>7.6243900000000003E-2</v>
      </c>
      <c r="H1235" s="63">
        <v>39.931399999999996</v>
      </c>
      <c r="I1235" s="63">
        <v>-6.8643700000000002E-2</v>
      </c>
      <c r="J1235" s="63">
        <v>1.6957E-2</v>
      </c>
      <c r="K1235" s="63">
        <v>7.6243900000000003E-2</v>
      </c>
      <c r="L1235" s="63">
        <v>0.1355307</v>
      </c>
      <c r="M1235" s="63">
        <v>0.22113150000000001</v>
      </c>
      <c r="N1235" s="63">
        <v>23615</v>
      </c>
      <c r="O1235" s="63">
        <v>0.1130564</v>
      </c>
      <c r="P1235" s="63">
        <v>1</v>
      </c>
      <c r="Q1235" s="63">
        <v>1.2781749580960001E-2</v>
      </c>
    </row>
    <row r="1236" spans="1:17">
      <c r="A1236" s="63" t="s">
        <v>75</v>
      </c>
      <c r="B1236" s="63" t="s">
        <v>44</v>
      </c>
      <c r="C1236" s="63" t="s">
        <v>46</v>
      </c>
      <c r="D1236" s="63">
        <v>11</v>
      </c>
      <c r="E1236" s="63">
        <v>1.699268</v>
      </c>
      <c r="F1236" s="63">
        <v>1.8538779999999999</v>
      </c>
      <c r="G1236" s="63">
        <v>0.15461030000000001</v>
      </c>
      <c r="H1236" s="63">
        <v>43.529299999999999</v>
      </c>
      <c r="I1236" s="63">
        <v>9.7227000000000008E-3</v>
      </c>
      <c r="J1236" s="63">
        <v>9.5323400000000003E-2</v>
      </c>
      <c r="K1236" s="63">
        <v>0.15461030000000001</v>
      </c>
      <c r="L1236" s="63">
        <v>0.21389710000000001</v>
      </c>
      <c r="M1236" s="63">
        <v>0.29949789999999998</v>
      </c>
      <c r="N1236" s="63">
        <v>23615</v>
      </c>
      <c r="O1236" s="63">
        <v>0.1130564</v>
      </c>
      <c r="P1236" s="63">
        <v>1</v>
      </c>
      <c r="Q1236" s="63">
        <v>1.2781749580960001E-2</v>
      </c>
    </row>
    <row r="1237" spans="1:17">
      <c r="A1237" s="63" t="s">
        <v>75</v>
      </c>
      <c r="B1237" s="63" t="s">
        <v>44</v>
      </c>
      <c r="C1237" s="63" t="s">
        <v>46</v>
      </c>
      <c r="D1237" s="63">
        <v>12</v>
      </c>
      <c r="E1237" s="63">
        <v>1.689837</v>
      </c>
      <c r="F1237" s="63">
        <v>1.8255980000000001</v>
      </c>
      <c r="G1237" s="63">
        <v>0.13576170000000001</v>
      </c>
      <c r="H1237" s="63">
        <v>46.449199999999998</v>
      </c>
      <c r="I1237" s="63">
        <v>-9.1258999999999993E-3</v>
      </c>
      <c r="J1237" s="63">
        <v>7.6474899999999998E-2</v>
      </c>
      <c r="K1237" s="63">
        <v>0.13576170000000001</v>
      </c>
      <c r="L1237" s="63">
        <v>0.19504859999999999</v>
      </c>
      <c r="M1237" s="63">
        <v>0.28064929999999999</v>
      </c>
      <c r="N1237" s="63">
        <v>23615</v>
      </c>
      <c r="O1237" s="63">
        <v>0.1130564</v>
      </c>
      <c r="P1237" s="63">
        <v>1</v>
      </c>
      <c r="Q1237" s="63">
        <v>1.2781749580960001E-2</v>
      </c>
    </row>
    <row r="1238" spans="1:17">
      <c r="A1238" s="63" t="s">
        <v>75</v>
      </c>
      <c r="B1238" s="63" t="s">
        <v>44</v>
      </c>
      <c r="C1238" s="63" t="s">
        <v>46</v>
      </c>
      <c r="D1238" s="63">
        <v>13</v>
      </c>
      <c r="E1238" s="63">
        <v>1.552484</v>
      </c>
      <c r="F1238" s="63">
        <v>1.8036460000000001</v>
      </c>
      <c r="G1238" s="63">
        <v>0.25116240000000001</v>
      </c>
      <c r="H1238" s="63">
        <v>48.305999999999997</v>
      </c>
      <c r="I1238" s="63">
        <v>0.1062748</v>
      </c>
      <c r="J1238" s="63">
        <v>0.19187560000000001</v>
      </c>
      <c r="K1238" s="63">
        <v>0.25116240000000001</v>
      </c>
      <c r="L1238" s="63">
        <v>0.31044919999999998</v>
      </c>
      <c r="M1238" s="63">
        <v>0.39605000000000001</v>
      </c>
      <c r="N1238" s="63">
        <v>23615</v>
      </c>
      <c r="O1238" s="63">
        <v>0.1130564</v>
      </c>
      <c r="P1238" s="63">
        <v>1</v>
      </c>
      <c r="Q1238" s="63">
        <v>1.2781749580960001E-2</v>
      </c>
    </row>
    <row r="1239" spans="1:17">
      <c r="A1239" s="63" t="s">
        <v>75</v>
      </c>
      <c r="B1239" s="63" t="s">
        <v>44</v>
      </c>
      <c r="C1239" s="63" t="s">
        <v>46</v>
      </c>
      <c r="D1239" s="63">
        <v>14</v>
      </c>
      <c r="E1239" s="63">
        <v>1.4038349999999999</v>
      </c>
      <c r="F1239" s="63">
        <v>1.6935309999999999</v>
      </c>
      <c r="G1239" s="63">
        <v>0.28969549999999999</v>
      </c>
      <c r="H1239" s="63">
        <v>49.975900000000003</v>
      </c>
      <c r="I1239" s="63">
        <v>0.14480789999999999</v>
      </c>
      <c r="J1239" s="63">
        <v>0.23040869999999999</v>
      </c>
      <c r="K1239" s="63">
        <v>0.28969549999999999</v>
      </c>
      <c r="L1239" s="63">
        <v>0.34898230000000002</v>
      </c>
      <c r="M1239" s="63">
        <v>0.4345831</v>
      </c>
      <c r="N1239" s="63">
        <v>23615</v>
      </c>
      <c r="O1239" s="63">
        <v>0.1130564</v>
      </c>
      <c r="P1239" s="63">
        <v>1</v>
      </c>
      <c r="Q1239" s="63">
        <v>1.2781749580960001E-2</v>
      </c>
    </row>
    <row r="1240" spans="1:17">
      <c r="A1240" s="63" t="s">
        <v>75</v>
      </c>
      <c r="B1240" s="63" t="s">
        <v>44</v>
      </c>
      <c r="C1240" s="63" t="s">
        <v>46</v>
      </c>
      <c r="D1240" s="63">
        <v>15</v>
      </c>
      <c r="E1240" s="63">
        <v>1.3986190000000001</v>
      </c>
      <c r="F1240" s="63">
        <v>1.653729</v>
      </c>
      <c r="G1240" s="63">
        <v>0.25511</v>
      </c>
      <c r="H1240" s="63">
        <v>51.384999999999998</v>
      </c>
      <c r="I1240" s="63">
        <v>0.1102224</v>
      </c>
      <c r="J1240" s="63">
        <v>0.1958232</v>
      </c>
      <c r="K1240" s="63">
        <v>0.25511</v>
      </c>
      <c r="L1240" s="63">
        <v>0.31439689999999998</v>
      </c>
      <c r="M1240" s="63">
        <v>0.39999760000000001</v>
      </c>
      <c r="N1240" s="63">
        <v>23615</v>
      </c>
      <c r="O1240" s="63">
        <v>0.1130564</v>
      </c>
      <c r="P1240" s="63">
        <v>1</v>
      </c>
      <c r="Q1240" s="63">
        <v>1.2781749580960001E-2</v>
      </c>
    </row>
    <row r="1241" spans="1:17">
      <c r="A1241" s="63" t="s">
        <v>75</v>
      </c>
      <c r="B1241" s="63" t="s">
        <v>44</v>
      </c>
      <c r="C1241" s="63" t="s">
        <v>46</v>
      </c>
      <c r="D1241" s="63">
        <v>16</v>
      </c>
      <c r="E1241" s="63">
        <v>1.4796100000000001</v>
      </c>
      <c r="F1241" s="63">
        <v>1.6971240000000001</v>
      </c>
      <c r="G1241" s="63">
        <v>0.21751319999999999</v>
      </c>
      <c r="H1241" s="63">
        <v>51.873199999999997</v>
      </c>
      <c r="I1241" s="63">
        <v>7.2625599999999998E-2</v>
      </c>
      <c r="J1241" s="63">
        <v>0.15822639999999999</v>
      </c>
      <c r="K1241" s="63">
        <v>0.21751319999999999</v>
      </c>
      <c r="L1241" s="63">
        <v>0.27679999999999999</v>
      </c>
      <c r="M1241" s="63">
        <v>0.36240080000000002</v>
      </c>
      <c r="N1241" s="63">
        <v>23615</v>
      </c>
      <c r="O1241" s="63">
        <v>0.1130564</v>
      </c>
      <c r="P1241" s="63">
        <v>1</v>
      </c>
      <c r="Q1241" s="63">
        <v>1.2781749580960001E-2</v>
      </c>
    </row>
    <row r="1242" spans="1:17">
      <c r="A1242" s="63" t="s">
        <v>75</v>
      </c>
      <c r="B1242" s="63" t="s">
        <v>44</v>
      </c>
      <c r="C1242" s="63" t="s">
        <v>46</v>
      </c>
      <c r="D1242" s="63">
        <v>17</v>
      </c>
      <c r="E1242" s="63">
        <v>1.670946</v>
      </c>
      <c r="F1242" s="63">
        <v>1.8567629999999999</v>
      </c>
      <c r="G1242" s="63">
        <v>0.1858175</v>
      </c>
      <c r="H1242" s="63">
        <v>50.303800000000003</v>
      </c>
      <c r="I1242" s="63">
        <v>4.0929899999999998E-2</v>
      </c>
      <c r="J1242" s="63">
        <v>0.12653059999999999</v>
      </c>
      <c r="K1242" s="63">
        <v>0.1858175</v>
      </c>
      <c r="L1242" s="63">
        <v>0.2451043</v>
      </c>
      <c r="M1242" s="63">
        <v>0.33070509999999997</v>
      </c>
      <c r="N1242" s="63">
        <v>23615</v>
      </c>
      <c r="O1242" s="63">
        <v>0.1130564</v>
      </c>
      <c r="P1242" s="63">
        <v>1</v>
      </c>
      <c r="Q1242" s="63">
        <v>1.2781749580960001E-2</v>
      </c>
    </row>
    <row r="1243" spans="1:17">
      <c r="A1243" s="63" t="s">
        <v>75</v>
      </c>
      <c r="B1243" s="63" t="s">
        <v>44</v>
      </c>
      <c r="C1243" s="63" t="s">
        <v>46</v>
      </c>
      <c r="D1243" s="63">
        <v>18</v>
      </c>
      <c r="E1243" s="63">
        <v>2.1590989999999999</v>
      </c>
      <c r="F1243" s="63">
        <v>2.2381509999999998</v>
      </c>
      <c r="G1243" s="63">
        <v>7.9052399999999995E-2</v>
      </c>
      <c r="H1243" s="63">
        <v>47.591999999999999</v>
      </c>
      <c r="I1243" s="63">
        <v>-6.5835099999999994E-2</v>
      </c>
      <c r="J1243" s="63">
        <v>1.9765600000000001E-2</v>
      </c>
      <c r="K1243" s="63">
        <v>7.9052399999999995E-2</v>
      </c>
      <c r="L1243" s="63">
        <v>0.1383393</v>
      </c>
      <c r="M1243" s="63">
        <v>0.22394</v>
      </c>
      <c r="N1243" s="63">
        <v>23615</v>
      </c>
      <c r="O1243" s="63">
        <v>0.1130564</v>
      </c>
      <c r="P1243" s="63">
        <v>1</v>
      </c>
      <c r="Q1243" s="63">
        <v>1.2781749580960001E-2</v>
      </c>
    </row>
    <row r="1244" spans="1:17">
      <c r="A1244" s="63" t="s">
        <v>75</v>
      </c>
      <c r="B1244" s="63" t="s">
        <v>44</v>
      </c>
      <c r="C1244" s="63" t="s">
        <v>46</v>
      </c>
      <c r="D1244" s="63">
        <v>19</v>
      </c>
      <c r="E1244" s="63">
        <v>2.3844099999999999</v>
      </c>
      <c r="F1244" s="63">
        <v>2.319642</v>
      </c>
      <c r="G1244" s="63">
        <v>-6.4768099999999995E-2</v>
      </c>
      <c r="H1244" s="63">
        <v>46.9861</v>
      </c>
      <c r="I1244" s="63">
        <v>-0.2096557</v>
      </c>
      <c r="J1244" s="63">
        <v>-0.1240549</v>
      </c>
      <c r="K1244" s="63">
        <v>-6.4768099999999995E-2</v>
      </c>
      <c r="L1244" s="63">
        <v>-5.4812000000000003E-3</v>
      </c>
      <c r="M1244" s="63">
        <v>8.0119499999999996E-2</v>
      </c>
      <c r="N1244" s="63">
        <v>23615</v>
      </c>
      <c r="O1244" s="63">
        <v>0.1130564</v>
      </c>
      <c r="P1244" s="63">
        <v>1</v>
      </c>
      <c r="Q1244" s="63">
        <v>1.2781749580960001E-2</v>
      </c>
    </row>
    <row r="1245" spans="1:17">
      <c r="A1245" s="63" t="s">
        <v>75</v>
      </c>
      <c r="B1245" s="63" t="s">
        <v>44</v>
      </c>
      <c r="C1245" s="63" t="s">
        <v>46</v>
      </c>
      <c r="D1245" s="63">
        <v>20</v>
      </c>
      <c r="E1245" s="63">
        <v>2.3263739999999999</v>
      </c>
      <c r="F1245" s="63">
        <v>2.2112050000000001</v>
      </c>
      <c r="G1245" s="63">
        <v>-0.1151683</v>
      </c>
      <c r="H1245" s="63">
        <v>46.642899999999997</v>
      </c>
      <c r="I1245" s="63">
        <v>-0.26005590000000001</v>
      </c>
      <c r="J1245" s="63">
        <v>-0.1744552</v>
      </c>
      <c r="K1245" s="63">
        <v>-0.1151683</v>
      </c>
      <c r="L1245" s="63">
        <v>-5.5881500000000001E-2</v>
      </c>
      <c r="M1245" s="63">
        <v>2.9719300000000001E-2</v>
      </c>
      <c r="N1245" s="63">
        <v>23615</v>
      </c>
      <c r="O1245" s="63">
        <v>0.1130564</v>
      </c>
      <c r="P1245" s="63">
        <v>1</v>
      </c>
      <c r="Q1245" s="63">
        <v>1.2781749580960001E-2</v>
      </c>
    </row>
    <row r="1246" spans="1:17">
      <c r="A1246" s="63" t="s">
        <v>75</v>
      </c>
      <c r="B1246" s="63" t="s">
        <v>44</v>
      </c>
      <c r="C1246" s="63" t="s">
        <v>46</v>
      </c>
      <c r="D1246" s="63">
        <v>21</v>
      </c>
      <c r="E1246" s="63">
        <v>2.2517489999999998</v>
      </c>
      <c r="F1246" s="63">
        <v>2.1038899999999998</v>
      </c>
      <c r="G1246" s="63">
        <v>-0.14785860000000001</v>
      </c>
      <c r="H1246" s="63">
        <v>45.945500000000003</v>
      </c>
      <c r="I1246" s="63">
        <v>-0.29274620000000001</v>
      </c>
      <c r="J1246" s="63">
        <v>-0.20714550000000001</v>
      </c>
      <c r="K1246" s="63">
        <v>-0.14785860000000001</v>
      </c>
      <c r="L1246" s="63">
        <v>-8.8571800000000006E-2</v>
      </c>
      <c r="M1246" s="63">
        <v>-2.9710000000000001E-3</v>
      </c>
      <c r="N1246" s="63">
        <v>23615</v>
      </c>
      <c r="O1246" s="63">
        <v>0.1130564</v>
      </c>
      <c r="P1246" s="63">
        <v>1</v>
      </c>
      <c r="Q1246" s="63">
        <v>1.2781749580960001E-2</v>
      </c>
    </row>
    <row r="1247" spans="1:17">
      <c r="A1247" s="63" t="s">
        <v>75</v>
      </c>
      <c r="B1247" s="63" t="s">
        <v>44</v>
      </c>
      <c r="C1247" s="63" t="s">
        <v>46</v>
      </c>
      <c r="D1247" s="63">
        <v>22</v>
      </c>
      <c r="E1247" s="63">
        <v>2.030926</v>
      </c>
      <c r="F1247" s="63">
        <v>1.8826400000000001</v>
      </c>
      <c r="G1247" s="63">
        <v>-0.14828649999999999</v>
      </c>
      <c r="H1247" s="63">
        <v>45.121400000000001</v>
      </c>
      <c r="I1247" s="63">
        <v>-0.29317409999999999</v>
      </c>
      <c r="J1247" s="63">
        <v>-0.20757329999999999</v>
      </c>
      <c r="K1247" s="63">
        <v>-0.14828649999999999</v>
      </c>
      <c r="L1247" s="63">
        <v>-8.8999599999999998E-2</v>
      </c>
      <c r="M1247" s="63">
        <v>-3.3988999999999998E-3</v>
      </c>
      <c r="N1247" s="63">
        <v>23615</v>
      </c>
      <c r="O1247" s="63">
        <v>0.1130564</v>
      </c>
      <c r="P1247" s="63">
        <v>1</v>
      </c>
      <c r="Q1247" s="63">
        <v>1.2781749580960001E-2</v>
      </c>
    </row>
    <row r="1248" spans="1:17">
      <c r="A1248" s="63" t="s">
        <v>75</v>
      </c>
      <c r="B1248" s="63" t="s">
        <v>44</v>
      </c>
      <c r="C1248" s="63" t="s">
        <v>46</v>
      </c>
      <c r="D1248" s="63">
        <v>23</v>
      </c>
      <c r="E1248" s="63">
        <v>1.7420770000000001</v>
      </c>
      <c r="F1248" s="63">
        <v>1.601899</v>
      </c>
      <c r="G1248" s="63">
        <v>-0.14017840000000001</v>
      </c>
      <c r="H1248" s="63">
        <v>44.6877</v>
      </c>
      <c r="I1248" s="63">
        <v>-0.28506599999999999</v>
      </c>
      <c r="J1248" s="63">
        <v>-0.19946530000000001</v>
      </c>
      <c r="K1248" s="63">
        <v>-0.14017840000000001</v>
      </c>
      <c r="L1248" s="63">
        <v>-8.0891599999999994E-2</v>
      </c>
      <c r="M1248" s="63">
        <v>4.7092000000000002E-3</v>
      </c>
      <c r="N1248" s="63">
        <v>23615</v>
      </c>
      <c r="O1248" s="63">
        <v>0.1130564</v>
      </c>
      <c r="P1248" s="63">
        <v>1</v>
      </c>
      <c r="Q1248" s="63">
        <v>1.2781749580960001E-2</v>
      </c>
    </row>
    <row r="1249" spans="1:17">
      <c r="A1249" s="63" t="s">
        <v>75</v>
      </c>
      <c r="B1249" s="63" t="s">
        <v>44</v>
      </c>
      <c r="C1249" s="63" t="s">
        <v>46</v>
      </c>
      <c r="D1249" s="63">
        <v>24</v>
      </c>
      <c r="E1249" s="63">
        <v>1.3857539999999999</v>
      </c>
      <c r="F1249" s="63">
        <v>1.243662</v>
      </c>
      <c r="G1249" s="63">
        <v>-0.14209160000000001</v>
      </c>
      <c r="H1249" s="63">
        <v>44.219700000000003</v>
      </c>
      <c r="I1249" s="63">
        <v>-0.28697919999999999</v>
      </c>
      <c r="J1249" s="63">
        <v>-0.20137849999999999</v>
      </c>
      <c r="K1249" s="63">
        <v>-0.14209160000000001</v>
      </c>
      <c r="L1249" s="63">
        <v>-8.2804799999999998E-2</v>
      </c>
      <c r="M1249" s="63">
        <v>2.7959999999999999E-3</v>
      </c>
      <c r="N1249" s="63">
        <v>23615</v>
      </c>
      <c r="O1249" s="63">
        <v>0.1130564</v>
      </c>
      <c r="P1249" s="63">
        <v>1</v>
      </c>
      <c r="Q1249" s="63">
        <v>1.2781749580960001E-2</v>
      </c>
    </row>
    <row r="1250" spans="1:17">
      <c r="A1250" s="63" t="s">
        <v>75</v>
      </c>
      <c r="B1250" s="63" t="s">
        <v>44</v>
      </c>
      <c r="C1250" s="63" t="s">
        <v>47</v>
      </c>
      <c r="D1250" s="63">
        <v>1</v>
      </c>
      <c r="E1250" s="63">
        <v>1.036152</v>
      </c>
      <c r="F1250" s="63">
        <v>0.89124780000000003</v>
      </c>
      <c r="G1250" s="63">
        <v>-0.1449037</v>
      </c>
      <c r="H1250" s="63">
        <v>57.4084</v>
      </c>
      <c r="I1250" s="63">
        <v>-0.28979129999999997</v>
      </c>
      <c r="J1250" s="63">
        <v>-0.2041906</v>
      </c>
      <c r="K1250" s="63">
        <v>-0.1449037</v>
      </c>
      <c r="L1250" s="63">
        <v>-8.5616899999999996E-2</v>
      </c>
      <c r="M1250" s="63">
        <v>-1.6099999999999998E-5</v>
      </c>
      <c r="N1250" s="63">
        <v>23615</v>
      </c>
      <c r="O1250" s="63">
        <v>0.1130564</v>
      </c>
      <c r="P1250" s="63">
        <v>2</v>
      </c>
      <c r="Q1250" s="63">
        <v>1.2781749580960001E-2</v>
      </c>
    </row>
    <row r="1251" spans="1:17">
      <c r="A1251" s="63" t="s">
        <v>75</v>
      </c>
      <c r="B1251" s="63" t="s">
        <v>44</v>
      </c>
      <c r="C1251" s="63" t="s">
        <v>47</v>
      </c>
      <c r="D1251" s="63">
        <v>2</v>
      </c>
      <c r="E1251" s="63">
        <v>0.96871609999999997</v>
      </c>
      <c r="F1251" s="63">
        <v>0.80790030000000002</v>
      </c>
      <c r="G1251" s="63">
        <v>-0.16081580000000001</v>
      </c>
      <c r="H1251" s="63">
        <v>57.957099999999997</v>
      </c>
      <c r="I1251" s="63">
        <v>-0.30570340000000001</v>
      </c>
      <c r="J1251" s="63">
        <v>-0.22010260000000001</v>
      </c>
      <c r="K1251" s="63">
        <v>-0.16081580000000001</v>
      </c>
      <c r="L1251" s="63">
        <v>-0.10152890000000001</v>
      </c>
      <c r="M1251" s="63">
        <v>-1.59282E-2</v>
      </c>
      <c r="N1251" s="63">
        <v>23615</v>
      </c>
      <c r="O1251" s="63">
        <v>0.1130564</v>
      </c>
      <c r="P1251" s="63">
        <v>2</v>
      </c>
      <c r="Q1251" s="63">
        <v>1.2781749580960001E-2</v>
      </c>
    </row>
    <row r="1252" spans="1:17">
      <c r="A1252" s="63" t="s">
        <v>75</v>
      </c>
      <c r="B1252" s="63" t="s">
        <v>44</v>
      </c>
      <c r="C1252" s="63" t="s">
        <v>47</v>
      </c>
      <c r="D1252" s="63">
        <v>3</v>
      </c>
      <c r="E1252" s="63">
        <v>0.96277089999999999</v>
      </c>
      <c r="F1252" s="63">
        <v>0.80637449999999999</v>
      </c>
      <c r="G1252" s="63">
        <v>-0.15639639999999999</v>
      </c>
      <c r="H1252" s="63">
        <v>58.582099999999997</v>
      </c>
      <c r="I1252" s="63">
        <v>-0.301284</v>
      </c>
      <c r="J1252" s="63">
        <v>-0.21568329999999999</v>
      </c>
      <c r="K1252" s="63">
        <v>-0.15639639999999999</v>
      </c>
      <c r="L1252" s="63">
        <v>-9.7109600000000004E-2</v>
      </c>
      <c r="M1252" s="63">
        <v>-1.1508900000000001E-2</v>
      </c>
      <c r="N1252" s="63">
        <v>23615</v>
      </c>
      <c r="O1252" s="63">
        <v>0.1130564</v>
      </c>
      <c r="P1252" s="63">
        <v>2</v>
      </c>
      <c r="Q1252" s="63">
        <v>1.2781749580960001E-2</v>
      </c>
    </row>
    <row r="1253" spans="1:17">
      <c r="A1253" s="63" t="s">
        <v>75</v>
      </c>
      <c r="B1253" s="63" t="s">
        <v>44</v>
      </c>
      <c r="C1253" s="63" t="s">
        <v>47</v>
      </c>
      <c r="D1253" s="63">
        <v>4</v>
      </c>
      <c r="E1253" s="63">
        <v>0.99762249999999997</v>
      </c>
      <c r="F1253" s="63">
        <v>0.83977219999999997</v>
      </c>
      <c r="G1253" s="63">
        <v>-0.1578503</v>
      </c>
      <c r="H1253" s="63">
        <v>57.676900000000003</v>
      </c>
      <c r="I1253" s="63">
        <v>-0.3027379</v>
      </c>
      <c r="J1253" s="63">
        <v>-0.2171371</v>
      </c>
      <c r="K1253" s="63">
        <v>-0.1578503</v>
      </c>
      <c r="L1253" s="63">
        <v>-9.8563399999999995E-2</v>
      </c>
      <c r="M1253" s="63">
        <v>-1.2962700000000001E-2</v>
      </c>
      <c r="N1253" s="63">
        <v>23615</v>
      </c>
      <c r="O1253" s="63">
        <v>0.1130564</v>
      </c>
      <c r="P1253" s="63">
        <v>2</v>
      </c>
      <c r="Q1253" s="63">
        <v>1.2781749580960001E-2</v>
      </c>
    </row>
    <row r="1254" spans="1:17">
      <c r="A1254" s="63" t="s">
        <v>75</v>
      </c>
      <c r="B1254" s="63" t="s">
        <v>44</v>
      </c>
      <c r="C1254" s="63" t="s">
        <v>47</v>
      </c>
      <c r="D1254" s="63">
        <v>5</v>
      </c>
      <c r="E1254" s="63">
        <v>1.0409280000000001</v>
      </c>
      <c r="F1254" s="63">
        <v>0.88383560000000005</v>
      </c>
      <c r="G1254" s="63">
        <v>-0.1570928</v>
      </c>
      <c r="H1254" s="63">
        <v>54.274099999999997</v>
      </c>
      <c r="I1254" s="63">
        <v>-0.30198029999999998</v>
      </c>
      <c r="J1254" s="63">
        <v>-0.21637960000000001</v>
      </c>
      <c r="K1254" s="63">
        <v>-0.1570928</v>
      </c>
      <c r="L1254" s="63">
        <v>-9.7805900000000001E-2</v>
      </c>
      <c r="M1254" s="63">
        <v>-1.2205199999999999E-2</v>
      </c>
      <c r="N1254" s="63">
        <v>23615</v>
      </c>
      <c r="O1254" s="63">
        <v>0.1130564</v>
      </c>
      <c r="P1254" s="63">
        <v>2</v>
      </c>
      <c r="Q1254" s="63">
        <v>1.2781749580960001E-2</v>
      </c>
    </row>
    <row r="1255" spans="1:17">
      <c r="A1255" s="63" t="s">
        <v>75</v>
      </c>
      <c r="B1255" s="63" t="s">
        <v>44</v>
      </c>
      <c r="C1255" s="63" t="s">
        <v>47</v>
      </c>
      <c r="D1255" s="63">
        <v>6</v>
      </c>
      <c r="E1255" s="63">
        <v>1.2130570000000001</v>
      </c>
      <c r="F1255" s="63">
        <v>0.97781969999999996</v>
      </c>
      <c r="G1255" s="63">
        <v>-0.23523769999999999</v>
      </c>
      <c r="H1255" s="63">
        <v>52.119100000000003</v>
      </c>
      <c r="I1255" s="63">
        <v>-0.3801253</v>
      </c>
      <c r="J1255" s="63">
        <v>-0.29452460000000003</v>
      </c>
      <c r="K1255" s="63">
        <v>-0.23523769999999999</v>
      </c>
      <c r="L1255" s="63">
        <v>-0.17595089999999999</v>
      </c>
      <c r="M1255" s="63">
        <v>-9.0350100000000003E-2</v>
      </c>
      <c r="N1255" s="63">
        <v>23615</v>
      </c>
      <c r="O1255" s="63">
        <v>0.1130564</v>
      </c>
      <c r="P1255" s="63">
        <v>2</v>
      </c>
      <c r="Q1255" s="63">
        <v>1.2781749580960001E-2</v>
      </c>
    </row>
    <row r="1256" spans="1:17">
      <c r="A1256" s="63" t="s">
        <v>75</v>
      </c>
      <c r="B1256" s="63" t="s">
        <v>44</v>
      </c>
      <c r="C1256" s="63" t="s">
        <v>47</v>
      </c>
      <c r="D1256" s="63">
        <v>7</v>
      </c>
      <c r="E1256" s="63">
        <v>1.5795710000000001</v>
      </c>
      <c r="F1256" s="63">
        <v>1.3803939999999999</v>
      </c>
      <c r="G1256" s="63">
        <v>-0.19917679999999999</v>
      </c>
      <c r="H1256" s="63">
        <v>51.1004</v>
      </c>
      <c r="I1256" s="63">
        <v>-0.34406439999999999</v>
      </c>
      <c r="J1256" s="63">
        <v>-0.25846360000000002</v>
      </c>
      <c r="K1256" s="63">
        <v>-0.19917679999999999</v>
      </c>
      <c r="L1256" s="63">
        <v>-0.13988999999999999</v>
      </c>
      <c r="M1256" s="63">
        <v>-5.4289200000000003E-2</v>
      </c>
      <c r="N1256" s="63">
        <v>23615</v>
      </c>
      <c r="O1256" s="63">
        <v>0.1130564</v>
      </c>
      <c r="P1256" s="63">
        <v>2</v>
      </c>
      <c r="Q1256" s="63">
        <v>1.2781749580960001E-2</v>
      </c>
    </row>
    <row r="1257" spans="1:17">
      <c r="A1257" s="63" t="s">
        <v>75</v>
      </c>
      <c r="B1257" s="63" t="s">
        <v>44</v>
      </c>
      <c r="C1257" s="63" t="s">
        <v>47</v>
      </c>
      <c r="D1257" s="63">
        <v>8</v>
      </c>
      <c r="E1257" s="63">
        <v>1.7964150000000001</v>
      </c>
      <c r="F1257" s="63">
        <v>1.7124630000000001</v>
      </c>
      <c r="G1257" s="63">
        <v>-8.3951799999999993E-2</v>
      </c>
      <c r="H1257" s="63">
        <v>46.834000000000003</v>
      </c>
      <c r="I1257" s="63">
        <v>-0.2288394</v>
      </c>
      <c r="J1257" s="63">
        <v>-0.1432387</v>
      </c>
      <c r="K1257" s="63">
        <v>-8.3951799999999993E-2</v>
      </c>
      <c r="L1257" s="63">
        <v>-2.4664999999999999E-2</v>
      </c>
      <c r="M1257" s="63">
        <v>6.0935799999999998E-2</v>
      </c>
      <c r="N1257" s="63">
        <v>23615</v>
      </c>
      <c r="O1257" s="63">
        <v>0.1130564</v>
      </c>
      <c r="P1257" s="63">
        <v>2</v>
      </c>
      <c r="Q1257" s="63">
        <v>1.2781749580960001E-2</v>
      </c>
    </row>
    <row r="1258" spans="1:17">
      <c r="A1258" s="63" t="s">
        <v>75</v>
      </c>
      <c r="B1258" s="63" t="s">
        <v>44</v>
      </c>
      <c r="C1258" s="63" t="s">
        <v>47</v>
      </c>
      <c r="D1258" s="63">
        <v>9</v>
      </c>
      <c r="E1258" s="63">
        <v>1.6507579999999999</v>
      </c>
      <c r="F1258" s="63">
        <v>1.724091</v>
      </c>
      <c r="G1258" s="63">
        <v>7.3333599999999999E-2</v>
      </c>
      <c r="H1258" s="63">
        <v>44.296100000000003</v>
      </c>
      <c r="I1258" s="63">
        <v>-7.1554000000000006E-2</v>
      </c>
      <c r="J1258" s="63">
        <v>1.40468E-2</v>
      </c>
      <c r="K1258" s="63">
        <v>7.3333599999999999E-2</v>
      </c>
      <c r="L1258" s="63">
        <v>0.1326205</v>
      </c>
      <c r="M1258" s="63">
        <v>0.2182212</v>
      </c>
      <c r="N1258" s="63">
        <v>23615</v>
      </c>
      <c r="O1258" s="63">
        <v>0.1130564</v>
      </c>
      <c r="P1258" s="63">
        <v>2</v>
      </c>
      <c r="Q1258" s="63">
        <v>1.2781749580960001E-2</v>
      </c>
    </row>
    <row r="1259" spans="1:17">
      <c r="A1259" s="63" t="s">
        <v>75</v>
      </c>
      <c r="B1259" s="63" t="s">
        <v>44</v>
      </c>
      <c r="C1259" s="63" t="s">
        <v>47</v>
      </c>
      <c r="D1259" s="63">
        <v>10</v>
      </c>
      <c r="E1259" s="63">
        <v>1.5719959999999999</v>
      </c>
      <c r="F1259" s="63">
        <v>1.6482399999999999</v>
      </c>
      <c r="G1259" s="63">
        <v>7.62438E-2</v>
      </c>
      <c r="H1259" s="63">
        <v>44.405299999999997</v>
      </c>
      <c r="I1259" s="63">
        <v>-6.8643800000000005E-2</v>
      </c>
      <c r="J1259" s="63">
        <v>1.69569E-2</v>
      </c>
      <c r="K1259" s="63">
        <v>7.62438E-2</v>
      </c>
      <c r="L1259" s="63">
        <v>0.1355306</v>
      </c>
      <c r="M1259" s="63">
        <v>0.22113140000000001</v>
      </c>
      <c r="N1259" s="63">
        <v>23615</v>
      </c>
      <c r="O1259" s="63">
        <v>0.1130564</v>
      </c>
      <c r="P1259" s="63">
        <v>2</v>
      </c>
      <c r="Q1259" s="63">
        <v>1.2781749580960001E-2</v>
      </c>
    </row>
    <row r="1260" spans="1:17">
      <c r="A1260" s="63" t="s">
        <v>75</v>
      </c>
      <c r="B1260" s="63" t="s">
        <v>44</v>
      </c>
      <c r="C1260" s="63" t="s">
        <v>47</v>
      </c>
      <c r="D1260" s="63">
        <v>11</v>
      </c>
      <c r="E1260" s="63">
        <v>1.4496849999999999</v>
      </c>
      <c r="F1260" s="63">
        <v>1.604295</v>
      </c>
      <c r="G1260" s="63">
        <v>0.15461030000000001</v>
      </c>
      <c r="H1260" s="63">
        <v>46.020600000000002</v>
      </c>
      <c r="I1260" s="63">
        <v>9.7227000000000008E-3</v>
      </c>
      <c r="J1260" s="63">
        <v>9.5323400000000003E-2</v>
      </c>
      <c r="K1260" s="63">
        <v>0.15461030000000001</v>
      </c>
      <c r="L1260" s="63">
        <v>0.21389710000000001</v>
      </c>
      <c r="M1260" s="63">
        <v>0.29949789999999998</v>
      </c>
      <c r="N1260" s="63">
        <v>23615</v>
      </c>
      <c r="O1260" s="63">
        <v>0.1130564</v>
      </c>
      <c r="P1260" s="63">
        <v>2</v>
      </c>
      <c r="Q1260" s="63">
        <v>1.2781749580960001E-2</v>
      </c>
    </row>
    <row r="1261" spans="1:17">
      <c r="A1261" s="63" t="s">
        <v>75</v>
      </c>
      <c r="B1261" s="63" t="s">
        <v>44</v>
      </c>
      <c r="C1261" s="63" t="s">
        <v>47</v>
      </c>
      <c r="D1261" s="63">
        <v>12</v>
      </c>
      <c r="E1261" s="63">
        <v>1.3735029999999999</v>
      </c>
      <c r="F1261" s="63">
        <v>1.5092639999999999</v>
      </c>
      <c r="G1261" s="63">
        <v>0.13576160000000001</v>
      </c>
      <c r="H1261" s="63">
        <v>48.298900000000003</v>
      </c>
      <c r="I1261" s="63">
        <v>-9.1260000000000004E-3</v>
      </c>
      <c r="J1261" s="63">
        <v>7.6474799999999996E-2</v>
      </c>
      <c r="K1261" s="63">
        <v>0.13576160000000001</v>
      </c>
      <c r="L1261" s="63">
        <v>0.19504850000000001</v>
      </c>
      <c r="M1261" s="63">
        <v>0.28064919999999999</v>
      </c>
      <c r="N1261" s="63">
        <v>23615</v>
      </c>
      <c r="O1261" s="63">
        <v>0.1130564</v>
      </c>
      <c r="P1261" s="63">
        <v>2</v>
      </c>
      <c r="Q1261" s="63">
        <v>1.2781749580960001E-2</v>
      </c>
    </row>
    <row r="1262" spans="1:17">
      <c r="A1262" s="63" t="s">
        <v>75</v>
      </c>
      <c r="B1262" s="63" t="s">
        <v>44</v>
      </c>
      <c r="C1262" s="63" t="s">
        <v>47</v>
      </c>
      <c r="D1262" s="63">
        <v>13</v>
      </c>
      <c r="E1262" s="63">
        <v>1.2185360000000001</v>
      </c>
      <c r="F1262" s="63">
        <v>1.4696990000000001</v>
      </c>
      <c r="G1262" s="63">
        <v>0.25116240000000001</v>
      </c>
      <c r="H1262" s="63">
        <v>47.960999999999999</v>
      </c>
      <c r="I1262" s="63">
        <v>0.1062748</v>
      </c>
      <c r="J1262" s="63">
        <v>0.19187560000000001</v>
      </c>
      <c r="K1262" s="63">
        <v>0.25116240000000001</v>
      </c>
      <c r="L1262" s="63">
        <v>0.31044919999999998</v>
      </c>
      <c r="M1262" s="63">
        <v>0.39605000000000001</v>
      </c>
      <c r="N1262" s="63">
        <v>23615</v>
      </c>
      <c r="O1262" s="63">
        <v>0.1130564</v>
      </c>
      <c r="P1262" s="63">
        <v>2</v>
      </c>
      <c r="Q1262" s="63">
        <v>1.2781749580960001E-2</v>
      </c>
    </row>
    <row r="1263" spans="1:17">
      <c r="A1263" s="63" t="s">
        <v>75</v>
      </c>
      <c r="B1263" s="63" t="s">
        <v>44</v>
      </c>
      <c r="C1263" s="63" t="s">
        <v>47</v>
      </c>
      <c r="D1263" s="63">
        <v>14</v>
      </c>
      <c r="E1263" s="63">
        <v>1.1046149999999999</v>
      </c>
      <c r="F1263" s="63">
        <v>1.3943110000000001</v>
      </c>
      <c r="G1263" s="63">
        <v>0.2896956</v>
      </c>
      <c r="H1263" s="63">
        <v>48.476900000000001</v>
      </c>
      <c r="I1263" s="63">
        <v>0.14480799999999999</v>
      </c>
      <c r="J1263" s="63">
        <v>0.2304088</v>
      </c>
      <c r="K1263" s="63">
        <v>0.2896956</v>
      </c>
      <c r="L1263" s="63">
        <v>0.34898249999999997</v>
      </c>
      <c r="M1263" s="63">
        <v>0.4345832</v>
      </c>
      <c r="N1263" s="63">
        <v>23615</v>
      </c>
      <c r="O1263" s="63">
        <v>0.1130564</v>
      </c>
      <c r="P1263" s="63">
        <v>2</v>
      </c>
      <c r="Q1263" s="63">
        <v>1.2781749580960001E-2</v>
      </c>
    </row>
    <row r="1264" spans="1:17">
      <c r="A1264" s="63" t="s">
        <v>75</v>
      </c>
      <c r="B1264" s="63" t="s">
        <v>44</v>
      </c>
      <c r="C1264" s="63" t="s">
        <v>47</v>
      </c>
      <c r="D1264" s="63">
        <v>15</v>
      </c>
      <c r="E1264" s="63">
        <v>1.064014</v>
      </c>
      <c r="F1264" s="63">
        <v>1.319124</v>
      </c>
      <c r="G1264" s="63">
        <v>0.25511</v>
      </c>
      <c r="H1264" s="63">
        <v>47.946599999999997</v>
      </c>
      <c r="I1264" s="63">
        <v>0.1102224</v>
      </c>
      <c r="J1264" s="63">
        <v>0.1958232</v>
      </c>
      <c r="K1264" s="63">
        <v>0.25511</v>
      </c>
      <c r="L1264" s="63">
        <v>0.31439689999999998</v>
      </c>
      <c r="M1264" s="63">
        <v>0.39999760000000001</v>
      </c>
      <c r="N1264" s="63">
        <v>23615</v>
      </c>
      <c r="O1264" s="63">
        <v>0.1130564</v>
      </c>
      <c r="P1264" s="63">
        <v>2</v>
      </c>
      <c r="Q1264" s="63">
        <v>1.2781749580960001E-2</v>
      </c>
    </row>
    <row r="1265" spans="1:17">
      <c r="A1265" s="63" t="s">
        <v>75</v>
      </c>
      <c r="B1265" s="63" t="s">
        <v>44</v>
      </c>
      <c r="C1265" s="63" t="s">
        <v>47</v>
      </c>
      <c r="D1265" s="63">
        <v>16</v>
      </c>
      <c r="E1265" s="63">
        <v>1.0945339999999999</v>
      </c>
      <c r="F1265" s="63">
        <v>1.3120480000000001</v>
      </c>
      <c r="G1265" s="63">
        <v>0.21751329999999999</v>
      </c>
      <c r="H1265" s="63">
        <v>47.707700000000003</v>
      </c>
      <c r="I1265" s="63">
        <v>7.2625700000000001E-2</v>
      </c>
      <c r="J1265" s="63">
        <v>0.15822649999999999</v>
      </c>
      <c r="K1265" s="63">
        <v>0.21751329999999999</v>
      </c>
      <c r="L1265" s="63">
        <v>0.2768002</v>
      </c>
      <c r="M1265" s="63">
        <v>0.36240090000000003</v>
      </c>
      <c r="N1265" s="63">
        <v>23615</v>
      </c>
      <c r="O1265" s="63">
        <v>0.1130564</v>
      </c>
      <c r="P1265" s="63">
        <v>2</v>
      </c>
      <c r="Q1265" s="63">
        <v>1.2781749580960001E-2</v>
      </c>
    </row>
    <row r="1266" spans="1:17">
      <c r="A1266" s="63" t="s">
        <v>75</v>
      </c>
      <c r="B1266" s="63" t="s">
        <v>44</v>
      </c>
      <c r="C1266" s="63" t="s">
        <v>47</v>
      </c>
      <c r="D1266" s="63">
        <v>17</v>
      </c>
      <c r="E1266" s="63">
        <v>1.1983699999999999</v>
      </c>
      <c r="F1266" s="63">
        <v>1.384188</v>
      </c>
      <c r="G1266" s="63">
        <v>0.18581739999999999</v>
      </c>
      <c r="H1266" s="63">
        <v>47.375500000000002</v>
      </c>
      <c r="I1266" s="63">
        <v>4.0929800000000002E-2</v>
      </c>
      <c r="J1266" s="63">
        <v>0.12653049999999999</v>
      </c>
      <c r="K1266" s="63">
        <v>0.18581739999999999</v>
      </c>
      <c r="L1266" s="63">
        <v>0.24510419999999999</v>
      </c>
      <c r="M1266" s="63">
        <v>0.33070500000000003</v>
      </c>
      <c r="N1266" s="63">
        <v>23615</v>
      </c>
      <c r="O1266" s="63">
        <v>0.1130564</v>
      </c>
      <c r="P1266" s="63">
        <v>2</v>
      </c>
      <c r="Q1266" s="63">
        <v>1.2781749580960001E-2</v>
      </c>
    </row>
    <row r="1267" spans="1:17">
      <c r="A1267" s="63" t="s">
        <v>75</v>
      </c>
      <c r="B1267" s="63" t="s">
        <v>44</v>
      </c>
      <c r="C1267" s="63" t="s">
        <v>47</v>
      </c>
      <c r="D1267" s="63">
        <v>18</v>
      </c>
      <c r="E1267" s="63">
        <v>1.5577110000000001</v>
      </c>
      <c r="F1267" s="63">
        <v>1.636763</v>
      </c>
      <c r="G1267" s="63">
        <v>7.9052600000000001E-2</v>
      </c>
      <c r="H1267" s="63">
        <v>46.227600000000002</v>
      </c>
      <c r="I1267" s="63">
        <v>-6.5835000000000005E-2</v>
      </c>
      <c r="J1267" s="63">
        <v>1.9765700000000001E-2</v>
      </c>
      <c r="K1267" s="63">
        <v>7.9052600000000001E-2</v>
      </c>
      <c r="L1267" s="63">
        <v>0.1383394</v>
      </c>
      <c r="M1267" s="63">
        <v>0.22394020000000001</v>
      </c>
      <c r="N1267" s="63">
        <v>23615</v>
      </c>
      <c r="O1267" s="63">
        <v>0.1130564</v>
      </c>
      <c r="P1267" s="63">
        <v>2</v>
      </c>
      <c r="Q1267" s="63">
        <v>1.2781749580960001E-2</v>
      </c>
    </row>
    <row r="1268" spans="1:17">
      <c r="A1268" s="63" t="s">
        <v>75</v>
      </c>
      <c r="B1268" s="63" t="s">
        <v>44</v>
      </c>
      <c r="C1268" s="63" t="s">
        <v>47</v>
      </c>
      <c r="D1268" s="63">
        <v>19</v>
      </c>
      <c r="E1268" s="63">
        <v>1.8306469999999999</v>
      </c>
      <c r="F1268" s="63">
        <v>1.765879</v>
      </c>
      <c r="G1268" s="63">
        <v>-6.4768199999999998E-2</v>
      </c>
      <c r="H1268" s="63">
        <v>45.284700000000001</v>
      </c>
      <c r="I1268" s="63">
        <v>-0.2096558</v>
      </c>
      <c r="J1268" s="63">
        <v>-0.124055</v>
      </c>
      <c r="K1268" s="63">
        <v>-6.4768199999999998E-2</v>
      </c>
      <c r="L1268" s="63">
        <v>-5.4814E-3</v>
      </c>
      <c r="M1268" s="63">
        <v>8.0119399999999993E-2</v>
      </c>
      <c r="N1268" s="63">
        <v>23615</v>
      </c>
      <c r="O1268" s="63">
        <v>0.1130564</v>
      </c>
      <c r="P1268" s="63">
        <v>2</v>
      </c>
      <c r="Q1268" s="63">
        <v>1.2781749580960001E-2</v>
      </c>
    </row>
    <row r="1269" spans="1:17">
      <c r="A1269" s="63" t="s">
        <v>75</v>
      </c>
      <c r="B1269" s="63" t="s">
        <v>44</v>
      </c>
      <c r="C1269" s="63" t="s">
        <v>47</v>
      </c>
      <c r="D1269" s="63">
        <v>20</v>
      </c>
      <c r="E1269" s="63">
        <v>1.8717330000000001</v>
      </c>
      <c r="F1269" s="63">
        <v>1.7565649999999999</v>
      </c>
      <c r="G1269" s="63">
        <v>-0.1151682</v>
      </c>
      <c r="H1269" s="63">
        <v>44.3444</v>
      </c>
      <c r="I1269" s="63">
        <v>-0.2600558</v>
      </c>
      <c r="J1269" s="63">
        <v>-0.174455</v>
      </c>
      <c r="K1269" s="63">
        <v>-0.1151682</v>
      </c>
      <c r="L1269" s="63">
        <v>-5.5881399999999998E-2</v>
      </c>
      <c r="M1269" s="63">
        <v>2.97194E-2</v>
      </c>
      <c r="N1269" s="63">
        <v>23615</v>
      </c>
      <c r="O1269" s="63">
        <v>0.1130564</v>
      </c>
      <c r="P1269" s="63">
        <v>2</v>
      </c>
      <c r="Q1269" s="63">
        <v>1.2781749580960001E-2</v>
      </c>
    </row>
    <row r="1270" spans="1:17">
      <c r="A1270" s="63" t="s">
        <v>75</v>
      </c>
      <c r="B1270" s="63" t="s">
        <v>44</v>
      </c>
      <c r="C1270" s="63" t="s">
        <v>47</v>
      </c>
      <c r="D1270" s="63">
        <v>21</v>
      </c>
      <c r="E1270" s="63">
        <v>1.865111</v>
      </c>
      <c r="F1270" s="63">
        <v>1.7172529999999999</v>
      </c>
      <c r="G1270" s="63">
        <v>-0.14785870000000001</v>
      </c>
      <c r="H1270" s="63">
        <v>43.506</v>
      </c>
      <c r="I1270" s="63">
        <v>-0.29274630000000001</v>
      </c>
      <c r="J1270" s="63">
        <v>-0.20714560000000001</v>
      </c>
      <c r="K1270" s="63">
        <v>-0.14785870000000001</v>
      </c>
      <c r="L1270" s="63">
        <v>-8.8571899999999995E-2</v>
      </c>
      <c r="M1270" s="63">
        <v>-2.9711E-3</v>
      </c>
      <c r="N1270" s="63">
        <v>23615</v>
      </c>
      <c r="O1270" s="63">
        <v>0.1130564</v>
      </c>
      <c r="P1270" s="63">
        <v>2</v>
      </c>
      <c r="Q1270" s="63">
        <v>1.2781749580960001E-2</v>
      </c>
    </row>
    <row r="1271" spans="1:17">
      <c r="A1271" s="63" t="s">
        <v>75</v>
      </c>
      <c r="B1271" s="63" t="s">
        <v>44</v>
      </c>
      <c r="C1271" s="63" t="s">
        <v>47</v>
      </c>
      <c r="D1271" s="63">
        <v>22</v>
      </c>
      <c r="E1271" s="63">
        <v>1.7060059999999999</v>
      </c>
      <c r="F1271" s="63">
        <v>1.55772</v>
      </c>
      <c r="G1271" s="63">
        <v>-0.14828649999999999</v>
      </c>
      <c r="H1271" s="63">
        <v>42.8127</v>
      </c>
      <c r="I1271" s="63">
        <v>-0.29317409999999999</v>
      </c>
      <c r="J1271" s="63">
        <v>-0.20757329999999999</v>
      </c>
      <c r="K1271" s="63">
        <v>-0.14828649999999999</v>
      </c>
      <c r="L1271" s="63">
        <v>-8.8999599999999998E-2</v>
      </c>
      <c r="M1271" s="63">
        <v>-3.3988999999999998E-3</v>
      </c>
      <c r="N1271" s="63">
        <v>23615</v>
      </c>
      <c r="O1271" s="63">
        <v>0.1130564</v>
      </c>
      <c r="P1271" s="63">
        <v>2</v>
      </c>
      <c r="Q1271" s="63">
        <v>1.2781749580960001E-2</v>
      </c>
    </row>
    <row r="1272" spans="1:17">
      <c r="A1272" s="63" t="s">
        <v>75</v>
      </c>
      <c r="B1272" s="63" t="s">
        <v>44</v>
      </c>
      <c r="C1272" s="63" t="s">
        <v>47</v>
      </c>
      <c r="D1272" s="63">
        <v>23</v>
      </c>
      <c r="E1272" s="63">
        <v>1.4734119999999999</v>
      </c>
      <c r="F1272" s="63">
        <v>1.3332329999999999</v>
      </c>
      <c r="G1272" s="63">
        <v>-0.14017840000000001</v>
      </c>
      <c r="H1272" s="63">
        <v>42.523099999999999</v>
      </c>
      <c r="I1272" s="63">
        <v>-0.28506599999999999</v>
      </c>
      <c r="J1272" s="63">
        <v>-0.19946530000000001</v>
      </c>
      <c r="K1272" s="63">
        <v>-0.14017840000000001</v>
      </c>
      <c r="L1272" s="63">
        <v>-8.0891599999999994E-2</v>
      </c>
      <c r="M1272" s="63">
        <v>4.7092000000000002E-3</v>
      </c>
      <c r="N1272" s="63">
        <v>23615</v>
      </c>
      <c r="O1272" s="63">
        <v>0.1130564</v>
      </c>
      <c r="P1272" s="63">
        <v>2</v>
      </c>
      <c r="Q1272" s="63">
        <v>1.2781749580960001E-2</v>
      </c>
    </row>
    <row r="1273" spans="1:17">
      <c r="A1273" s="63" t="s">
        <v>75</v>
      </c>
      <c r="B1273" s="63" t="s">
        <v>44</v>
      </c>
      <c r="C1273" s="63" t="s">
        <v>47</v>
      </c>
      <c r="D1273" s="63">
        <v>24</v>
      </c>
      <c r="E1273" s="63">
        <v>1.2145600000000001</v>
      </c>
      <c r="F1273" s="63">
        <v>1.072468</v>
      </c>
      <c r="G1273" s="63">
        <v>-0.14209150000000001</v>
      </c>
      <c r="H1273" s="63">
        <v>41.612000000000002</v>
      </c>
      <c r="I1273" s="63">
        <v>-0.28697909999999999</v>
      </c>
      <c r="J1273" s="63">
        <v>-0.20137830000000001</v>
      </c>
      <c r="K1273" s="63">
        <v>-0.14209150000000001</v>
      </c>
      <c r="L1273" s="63">
        <v>-8.2804699999999995E-2</v>
      </c>
      <c r="M1273" s="63">
        <v>2.7961000000000001E-3</v>
      </c>
      <c r="N1273" s="63">
        <v>23615</v>
      </c>
      <c r="O1273" s="63">
        <v>0.1130564</v>
      </c>
      <c r="P1273" s="63">
        <v>2</v>
      </c>
      <c r="Q1273" s="63">
        <v>1.2781749580960001E-2</v>
      </c>
    </row>
    <row r="1274" spans="1:17">
      <c r="A1274" s="63" t="s">
        <v>75</v>
      </c>
      <c r="B1274" s="63" t="s">
        <v>44</v>
      </c>
      <c r="C1274" s="63" t="s">
        <v>48</v>
      </c>
      <c r="D1274" s="63">
        <v>1</v>
      </c>
      <c r="E1274" s="63">
        <v>1.0274319999999999</v>
      </c>
      <c r="F1274" s="63">
        <v>0.88252819999999998</v>
      </c>
      <c r="G1274" s="63">
        <v>-0.1449037</v>
      </c>
      <c r="H1274" s="63">
        <v>48.608699999999999</v>
      </c>
      <c r="I1274" s="63">
        <v>-0.28979129999999997</v>
      </c>
      <c r="J1274" s="63">
        <v>-0.2041906</v>
      </c>
      <c r="K1274" s="63">
        <v>-0.1449037</v>
      </c>
      <c r="L1274" s="63">
        <v>-8.5616899999999996E-2</v>
      </c>
      <c r="M1274" s="63">
        <v>-1.6099999999999998E-5</v>
      </c>
      <c r="N1274" s="63">
        <v>23615</v>
      </c>
      <c r="O1274" s="63">
        <v>0.1130564</v>
      </c>
      <c r="P1274" s="63">
        <v>3</v>
      </c>
      <c r="Q1274" s="63">
        <v>1.2781749580960001E-2</v>
      </c>
    </row>
    <row r="1275" spans="1:17">
      <c r="A1275" s="63" t="s">
        <v>75</v>
      </c>
      <c r="B1275" s="63" t="s">
        <v>44</v>
      </c>
      <c r="C1275" s="63" t="s">
        <v>48</v>
      </c>
      <c r="D1275" s="63">
        <v>2</v>
      </c>
      <c r="E1275" s="63">
        <v>0.95940879999999995</v>
      </c>
      <c r="F1275" s="63">
        <v>0.79859290000000005</v>
      </c>
      <c r="G1275" s="63">
        <v>-0.16081580000000001</v>
      </c>
      <c r="H1275" s="63">
        <v>46.093299999999999</v>
      </c>
      <c r="I1275" s="63">
        <v>-0.30570340000000001</v>
      </c>
      <c r="J1275" s="63">
        <v>-0.22010270000000001</v>
      </c>
      <c r="K1275" s="63">
        <v>-0.16081580000000001</v>
      </c>
      <c r="L1275" s="63">
        <v>-0.10152899999999999</v>
      </c>
      <c r="M1275" s="63">
        <v>-1.59282E-2</v>
      </c>
      <c r="N1275" s="63">
        <v>23615</v>
      </c>
      <c r="O1275" s="63">
        <v>0.1130564</v>
      </c>
      <c r="P1275" s="63">
        <v>3</v>
      </c>
      <c r="Q1275" s="63">
        <v>1.2781749580960001E-2</v>
      </c>
    </row>
    <row r="1276" spans="1:17">
      <c r="A1276" s="63" t="s">
        <v>75</v>
      </c>
      <c r="B1276" s="63" t="s">
        <v>44</v>
      </c>
      <c r="C1276" s="63" t="s">
        <v>48</v>
      </c>
      <c r="D1276" s="63">
        <v>3</v>
      </c>
      <c r="E1276" s="63">
        <v>0.95600799999999997</v>
      </c>
      <c r="F1276" s="63">
        <v>0.79961159999999998</v>
      </c>
      <c r="G1276" s="63">
        <v>-0.15639639999999999</v>
      </c>
      <c r="H1276" s="63">
        <v>44.259799999999998</v>
      </c>
      <c r="I1276" s="63">
        <v>-0.301284</v>
      </c>
      <c r="J1276" s="63">
        <v>-0.21568329999999999</v>
      </c>
      <c r="K1276" s="63">
        <v>-0.15639639999999999</v>
      </c>
      <c r="L1276" s="63">
        <v>-9.7109600000000004E-2</v>
      </c>
      <c r="M1276" s="63">
        <v>-1.1508900000000001E-2</v>
      </c>
      <c r="N1276" s="63">
        <v>23615</v>
      </c>
      <c r="O1276" s="63">
        <v>0.1130564</v>
      </c>
      <c r="P1276" s="63">
        <v>3</v>
      </c>
      <c r="Q1276" s="63">
        <v>1.2781749580960001E-2</v>
      </c>
    </row>
    <row r="1277" spans="1:17">
      <c r="A1277" s="63" t="s">
        <v>75</v>
      </c>
      <c r="B1277" s="63" t="s">
        <v>44</v>
      </c>
      <c r="C1277" s="63" t="s">
        <v>48</v>
      </c>
      <c r="D1277" s="63">
        <v>4</v>
      </c>
      <c r="E1277" s="63">
        <v>0.98130390000000001</v>
      </c>
      <c r="F1277" s="63">
        <v>0.82345369999999996</v>
      </c>
      <c r="G1277" s="63">
        <v>-0.1578503</v>
      </c>
      <c r="H1277" s="63">
        <v>43.647599999999997</v>
      </c>
      <c r="I1277" s="63">
        <v>-0.3027379</v>
      </c>
      <c r="J1277" s="63">
        <v>-0.2171371</v>
      </c>
      <c r="K1277" s="63">
        <v>-0.1578503</v>
      </c>
      <c r="L1277" s="63">
        <v>-9.8563399999999995E-2</v>
      </c>
      <c r="M1277" s="63">
        <v>-1.2962700000000001E-2</v>
      </c>
      <c r="N1277" s="63">
        <v>23615</v>
      </c>
      <c r="O1277" s="63">
        <v>0.1130564</v>
      </c>
      <c r="P1277" s="63">
        <v>3</v>
      </c>
      <c r="Q1277" s="63">
        <v>1.2781749580960001E-2</v>
      </c>
    </row>
    <row r="1278" spans="1:17">
      <c r="A1278" s="63" t="s">
        <v>75</v>
      </c>
      <c r="B1278" s="63" t="s">
        <v>44</v>
      </c>
      <c r="C1278" s="63" t="s">
        <v>48</v>
      </c>
      <c r="D1278" s="63">
        <v>5</v>
      </c>
      <c r="E1278" s="63">
        <v>1.0237579999999999</v>
      </c>
      <c r="F1278" s="63">
        <v>0.86666509999999997</v>
      </c>
      <c r="G1278" s="63">
        <v>-0.1570928</v>
      </c>
      <c r="H1278" s="63">
        <v>43.869100000000003</v>
      </c>
      <c r="I1278" s="63">
        <v>-0.30198039999999998</v>
      </c>
      <c r="J1278" s="63">
        <v>-0.21637960000000001</v>
      </c>
      <c r="K1278" s="63">
        <v>-0.1570928</v>
      </c>
      <c r="L1278" s="63">
        <v>-9.7806000000000004E-2</v>
      </c>
      <c r="M1278" s="63">
        <v>-1.2205199999999999E-2</v>
      </c>
      <c r="N1278" s="63">
        <v>23615</v>
      </c>
      <c r="O1278" s="63">
        <v>0.1130564</v>
      </c>
      <c r="P1278" s="63">
        <v>3</v>
      </c>
      <c r="Q1278" s="63">
        <v>1.2781749580960001E-2</v>
      </c>
    </row>
    <row r="1279" spans="1:17">
      <c r="A1279" s="63" t="s">
        <v>75</v>
      </c>
      <c r="B1279" s="63" t="s">
        <v>44</v>
      </c>
      <c r="C1279" s="63" t="s">
        <v>48</v>
      </c>
      <c r="D1279" s="63">
        <v>6</v>
      </c>
      <c r="E1279" s="63">
        <v>1.1951320000000001</v>
      </c>
      <c r="F1279" s="63">
        <v>0.95989420000000003</v>
      </c>
      <c r="G1279" s="63">
        <v>-0.2352378</v>
      </c>
      <c r="H1279" s="63">
        <v>43.7864</v>
      </c>
      <c r="I1279" s="63">
        <v>-0.3801254</v>
      </c>
      <c r="J1279" s="63">
        <v>-0.29452460000000003</v>
      </c>
      <c r="K1279" s="63">
        <v>-0.2352378</v>
      </c>
      <c r="L1279" s="63">
        <v>-0.17595089999999999</v>
      </c>
      <c r="M1279" s="63">
        <v>-9.0350200000000006E-2</v>
      </c>
      <c r="N1279" s="63">
        <v>23615</v>
      </c>
      <c r="O1279" s="63">
        <v>0.1130564</v>
      </c>
      <c r="P1279" s="63">
        <v>3</v>
      </c>
      <c r="Q1279" s="63">
        <v>1.2781749580960001E-2</v>
      </c>
    </row>
    <row r="1280" spans="1:17">
      <c r="A1280" s="63" t="s">
        <v>75</v>
      </c>
      <c r="B1280" s="63" t="s">
        <v>44</v>
      </c>
      <c r="C1280" s="63" t="s">
        <v>48</v>
      </c>
      <c r="D1280" s="63">
        <v>7</v>
      </c>
      <c r="E1280" s="63">
        <v>1.5603149999999999</v>
      </c>
      <c r="F1280" s="63">
        <v>1.361138</v>
      </c>
      <c r="G1280" s="63">
        <v>-0.19917679999999999</v>
      </c>
      <c r="H1280" s="63">
        <v>43.330199999999998</v>
      </c>
      <c r="I1280" s="63">
        <v>-0.34406439999999999</v>
      </c>
      <c r="J1280" s="63">
        <v>-0.25846360000000002</v>
      </c>
      <c r="K1280" s="63">
        <v>-0.19917679999999999</v>
      </c>
      <c r="L1280" s="63">
        <v>-0.13988999999999999</v>
      </c>
      <c r="M1280" s="63">
        <v>-5.4289200000000003E-2</v>
      </c>
      <c r="N1280" s="63">
        <v>23615</v>
      </c>
      <c r="O1280" s="63">
        <v>0.1130564</v>
      </c>
      <c r="P1280" s="63">
        <v>3</v>
      </c>
      <c r="Q1280" s="63">
        <v>1.2781749580960001E-2</v>
      </c>
    </row>
    <row r="1281" spans="1:17">
      <c r="A1281" s="63" t="s">
        <v>75</v>
      </c>
      <c r="B1281" s="63" t="s">
        <v>44</v>
      </c>
      <c r="C1281" s="63" t="s">
        <v>48</v>
      </c>
      <c r="D1281" s="63">
        <v>8</v>
      </c>
      <c r="E1281" s="63">
        <v>1.780119</v>
      </c>
      <c r="F1281" s="63">
        <v>1.696167</v>
      </c>
      <c r="G1281" s="63">
        <v>-8.3951700000000004E-2</v>
      </c>
      <c r="H1281" s="63">
        <v>44.250599999999999</v>
      </c>
      <c r="I1281" s="63">
        <v>-0.2288393</v>
      </c>
      <c r="J1281" s="63">
        <v>-0.14323849999999999</v>
      </c>
      <c r="K1281" s="63">
        <v>-8.3951700000000004E-2</v>
      </c>
      <c r="L1281" s="63">
        <v>-2.46649E-2</v>
      </c>
      <c r="M1281" s="63">
        <v>6.0935900000000001E-2</v>
      </c>
      <c r="N1281" s="63">
        <v>23615</v>
      </c>
      <c r="O1281" s="63">
        <v>0.1130564</v>
      </c>
      <c r="P1281" s="63">
        <v>3</v>
      </c>
      <c r="Q1281" s="63">
        <v>1.2781749580960001E-2</v>
      </c>
    </row>
    <row r="1282" spans="1:17">
      <c r="A1282" s="63" t="s">
        <v>75</v>
      </c>
      <c r="B1282" s="63" t="s">
        <v>44</v>
      </c>
      <c r="C1282" s="63" t="s">
        <v>48</v>
      </c>
      <c r="D1282" s="63">
        <v>9</v>
      </c>
      <c r="E1282" s="63">
        <v>1.657378</v>
      </c>
      <c r="F1282" s="63">
        <v>1.7307110000000001</v>
      </c>
      <c r="G1282" s="63">
        <v>7.3333599999999999E-2</v>
      </c>
      <c r="H1282" s="63">
        <v>46.061199999999999</v>
      </c>
      <c r="I1282" s="63">
        <v>-7.1554000000000006E-2</v>
      </c>
      <c r="J1282" s="63">
        <v>1.40468E-2</v>
      </c>
      <c r="K1282" s="63">
        <v>7.3333599999999999E-2</v>
      </c>
      <c r="L1282" s="63">
        <v>0.1326205</v>
      </c>
      <c r="M1282" s="63">
        <v>0.2182212</v>
      </c>
      <c r="N1282" s="63">
        <v>23615</v>
      </c>
      <c r="O1282" s="63">
        <v>0.1130564</v>
      </c>
      <c r="P1282" s="63">
        <v>3</v>
      </c>
      <c r="Q1282" s="63">
        <v>1.2781749580960001E-2</v>
      </c>
    </row>
    <row r="1283" spans="1:17">
      <c r="A1283" s="63" t="s">
        <v>75</v>
      </c>
      <c r="B1283" s="63" t="s">
        <v>44</v>
      </c>
      <c r="C1283" s="63" t="s">
        <v>48</v>
      </c>
      <c r="D1283" s="63">
        <v>10</v>
      </c>
      <c r="E1283" s="63">
        <v>1.59558</v>
      </c>
      <c r="F1283" s="63">
        <v>1.671824</v>
      </c>
      <c r="G1283" s="63">
        <v>7.62438E-2</v>
      </c>
      <c r="H1283" s="63">
        <v>46.367899999999999</v>
      </c>
      <c r="I1283" s="63">
        <v>-6.8643800000000005E-2</v>
      </c>
      <c r="J1283" s="63">
        <v>1.69569E-2</v>
      </c>
      <c r="K1283" s="63">
        <v>7.62438E-2</v>
      </c>
      <c r="L1283" s="63">
        <v>0.1355306</v>
      </c>
      <c r="M1283" s="63">
        <v>0.22113140000000001</v>
      </c>
      <c r="N1283" s="63">
        <v>23615</v>
      </c>
      <c r="O1283" s="63">
        <v>0.1130564</v>
      </c>
      <c r="P1283" s="63">
        <v>3</v>
      </c>
      <c r="Q1283" s="63">
        <v>1.2781749580960001E-2</v>
      </c>
    </row>
    <row r="1284" spans="1:17">
      <c r="A1284" s="63" t="s">
        <v>75</v>
      </c>
      <c r="B1284" s="63" t="s">
        <v>44</v>
      </c>
      <c r="C1284" s="63" t="s">
        <v>48</v>
      </c>
      <c r="D1284" s="63">
        <v>11</v>
      </c>
      <c r="E1284" s="63">
        <v>1.4848159999999999</v>
      </c>
      <c r="F1284" s="63">
        <v>1.639426</v>
      </c>
      <c r="G1284" s="63">
        <v>0.15461030000000001</v>
      </c>
      <c r="H1284" s="63">
        <v>48.5471</v>
      </c>
      <c r="I1284" s="63">
        <v>9.7227000000000008E-3</v>
      </c>
      <c r="J1284" s="63">
        <v>9.5323400000000003E-2</v>
      </c>
      <c r="K1284" s="63">
        <v>0.15461030000000001</v>
      </c>
      <c r="L1284" s="63">
        <v>0.21389710000000001</v>
      </c>
      <c r="M1284" s="63">
        <v>0.29949789999999998</v>
      </c>
      <c r="N1284" s="63">
        <v>23615</v>
      </c>
      <c r="O1284" s="63">
        <v>0.1130564</v>
      </c>
      <c r="P1284" s="63">
        <v>3</v>
      </c>
      <c r="Q1284" s="63">
        <v>1.2781749580960001E-2</v>
      </c>
    </row>
    <row r="1285" spans="1:17">
      <c r="A1285" s="63" t="s">
        <v>75</v>
      </c>
      <c r="B1285" s="63" t="s">
        <v>44</v>
      </c>
      <c r="C1285" s="63" t="s">
        <v>48</v>
      </c>
      <c r="D1285" s="63">
        <v>12</v>
      </c>
      <c r="E1285" s="63">
        <v>1.423055</v>
      </c>
      <c r="F1285" s="63">
        <v>1.558816</v>
      </c>
      <c r="G1285" s="63">
        <v>0.13576160000000001</v>
      </c>
      <c r="H1285" s="63">
        <v>49.323399999999999</v>
      </c>
      <c r="I1285" s="63">
        <v>-9.1260000000000004E-3</v>
      </c>
      <c r="J1285" s="63">
        <v>7.6474799999999996E-2</v>
      </c>
      <c r="K1285" s="63">
        <v>0.13576160000000001</v>
      </c>
      <c r="L1285" s="63">
        <v>0.19504850000000001</v>
      </c>
      <c r="M1285" s="63">
        <v>0.28064919999999999</v>
      </c>
      <c r="N1285" s="63">
        <v>23615</v>
      </c>
      <c r="O1285" s="63">
        <v>0.1130564</v>
      </c>
      <c r="P1285" s="63">
        <v>3</v>
      </c>
      <c r="Q1285" s="63">
        <v>1.2781749580960001E-2</v>
      </c>
    </row>
    <row r="1286" spans="1:17">
      <c r="A1286" s="63" t="s">
        <v>75</v>
      </c>
      <c r="B1286" s="63" t="s">
        <v>44</v>
      </c>
      <c r="C1286" s="63" t="s">
        <v>48</v>
      </c>
      <c r="D1286" s="63">
        <v>13</v>
      </c>
      <c r="E1286" s="63">
        <v>1.2706649999999999</v>
      </c>
      <c r="F1286" s="63">
        <v>1.521828</v>
      </c>
      <c r="G1286" s="63">
        <v>0.25116240000000001</v>
      </c>
      <c r="H1286" s="63">
        <v>50.8157</v>
      </c>
      <c r="I1286" s="63">
        <v>0.1062748</v>
      </c>
      <c r="J1286" s="63">
        <v>0.19187560000000001</v>
      </c>
      <c r="K1286" s="63">
        <v>0.25116240000000001</v>
      </c>
      <c r="L1286" s="63">
        <v>0.31044919999999998</v>
      </c>
      <c r="M1286" s="63">
        <v>0.39605000000000001</v>
      </c>
      <c r="N1286" s="63">
        <v>23615</v>
      </c>
      <c r="O1286" s="63">
        <v>0.1130564</v>
      </c>
      <c r="P1286" s="63">
        <v>3</v>
      </c>
      <c r="Q1286" s="63">
        <v>1.2781749580960001E-2</v>
      </c>
    </row>
    <row r="1287" spans="1:17">
      <c r="A1287" s="63" t="s">
        <v>75</v>
      </c>
      <c r="B1287" s="63" t="s">
        <v>44</v>
      </c>
      <c r="C1287" s="63" t="s">
        <v>48</v>
      </c>
      <c r="D1287" s="63">
        <v>14</v>
      </c>
      <c r="E1287" s="63">
        <v>1.1448579999999999</v>
      </c>
      <c r="F1287" s="63">
        <v>1.4345540000000001</v>
      </c>
      <c r="G1287" s="63">
        <v>0.2896956</v>
      </c>
      <c r="H1287" s="63">
        <v>51.8005</v>
      </c>
      <c r="I1287" s="63">
        <v>0.14480799999999999</v>
      </c>
      <c r="J1287" s="63">
        <v>0.2304088</v>
      </c>
      <c r="K1287" s="63">
        <v>0.2896956</v>
      </c>
      <c r="L1287" s="63">
        <v>0.34898249999999997</v>
      </c>
      <c r="M1287" s="63">
        <v>0.4345832</v>
      </c>
      <c r="N1287" s="63">
        <v>23615</v>
      </c>
      <c r="O1287" s="63">
        <v>0.1130564</v>
      </c>
      <c r="P1287" s="63">
        <v>3</v>
      </c>
      <c r="Q1287" s="63">
        <v>1.2781749580960001E-2</v>
      </c>
    </row>
    <row r="1288" spans="1:17">
      <c r="A1288" s="63" t="s">
        <v>75</v>
      </c>
      <c r="B1288" s="63" t="s">
        <v>44</v>
      </c>
      <c r="C1288" s="63" t="s">
        <v>48</v>
      </c>
      <c r="D1288" s="63">
        <v>15</v>
      </c>
      <c r="E1288" s="63">
        <v>1.1103799999999999</v>
      </c>
      <c r="F1288" s="63">
        <v>1.3654900000000001</v>
      </c>
      <c r="G1288" s="63">
        <v>0.25511</v>
      </c>
      <c r="H1288" s="63">
        <v>51.733899999999998</v>
      </c>
      <c r="I1288" s="63">
        <v>0.1102224</v>
      </c>
      <c r="J1288" s="63">
        <v>0.1958232</v>
      </c>
      <c r="K1288" s="63">
        <v>0.25511</v>
      </c>
      <c r="L1288" s="63">
        <v>0.31439689999999998</v>
      </c>
      <c r="M1288" s="63">
        <v>0.39999760000000001</v>
      </c>
      <c r="N1288" s="63">
        <v>23615</v>
      </c>
      <c r="O1288" s="63">
        <v>0.1130564</v>
      </c>
      <c r="P1288" s="63">
        <v>3</v>
      </c>
      <c r="Q1288" s="63">
        <v>1.2781749580960001E-2</v>
      </c>
    </row>
    <row r="1289" spans="1:17">
      <c r="A1289" s="63" t="s">
        <v>75</v>
      </c>
      <c r="B1289" s="63" t="s">
        <v>44</v>
      </c>
      <c r="C1289" s="63" t="s">
        <v>48</v>
      </c>
      <c r="D1289" s="63">
        <v>16</v>
      </c>
      <c r="E1289" s="63">
        <v>1.1537280000000001</v>
      </c>
      <c r="F1289" s="63">
        <v>1.3712420000000001</v>
      </c>
      <c r="G1289" s="63">
        <v>0.21751329999999999</v>
      </c>
      <c r="H1289" s="63">
        <v>51.280299999999997</v>
      </c>
      <c r="I1289" s="63">
        <v>7.2625700000000001E-2</v>
      </c>
      <c r="J1289" s="63">
        <v>0.15822649999999999</v>
      </c>
      <c r="K1289" s="63">
        <v>0.21751329999999999</v>
      </c>
      <c r="L1289" s="63">
        <v>0.2768002</v>
      </c>
      <c r="M1289" s="63">
        <v>0.36240090000000003</v>
      </c>
      <c r="N1289" s="63">
        <v>23615</v>
      </c>
      <c r="O1289" s="63">
        <v>0.1130564</v>
      </c>
      <c r="P1289" s="63">
        <v>3</v>
      </c>
      <c r="Q1289" s="63">
        <v>1.2781749580960001E-2</v>
      </c>
    </row>
    <row r="1290" spans="1:17">
      <c r="A1290" s="63" t="s">
        <v>75</v>
      </c>
      <c r="B1290" s="63" t="s">
        <v>44</v>
      </c>
      <c r="C1290" s="63" t="s">
        <v>48</v>
      </c>
      <c r="D1290" s="63">
        <v>17</v>
      </c>
      <c r="E1290" s="63">
        <v>1.282422</v>
      </c>
      <c r="F1290" s="63">
        <v>1.46824</v>
      </c>
      <c r="G1290" s="63">
        <v>0.1858175</v>
      </c>
      <c r="H1290" s="63">
        <v>49.5002</v>
      </c>
      <c r="I1290" s="63">
        <v>4.0929899999999998E-2</v>
      </c>
      <c r="J1290" s="63">
        <v>0.12653059999999999</v>
      </c>
      <c r="K1290" s="63">
        <v>0.1858175</v>
      </c>
      <c r="L1290" s="63">
        <v>0.2451043</v>
      </c>
      <c r="M1290" s="63">
        <v>0.33070509999999997</v>
      </c>
      <c r="N1290" s="63">
        <v>23615</v>
      </c>
      <c r="O1290" s="63">
        <v>0.1130564</v>
      </c>
      <c r="P1290" s="63">
        <v>3</v>
      </c>
      <c r="Q1290" s="63">
        <v>1.2781749580960001E-2</v>
      </c>
    </row>
    <row r="1291" spans="1:17">
      <c r="A1291" s="63" t="s">
        <v>75</v>
      </c>
      <c r="B1291" s="63" t="s">
        <v>44</v>
      </c>
      <c r="C1291" s="63" t="s">
        <v>48</v>
      </c>
      <c r="D1291" s="63">
        <v>18</v>
      </c>
      <c r="E1291" s="63">
        <v>1.6847129999999999</v>
      </c>
      <c r="F1291" s="63">
        <v>1.7637659999999999</v>
      </c>
      <c r="G1291" s="63">
        <v>7.9052600000000001E-2</v>
      </c>
      <c r="H1291" s="63">
        <v>48.041600000000003</v>
      </c>
      <c r="I1291" s="63">
        <v>-6.5835000000000005E-2</v>
      </c>
      <c r="J1291" s="63">
        <v>1.9765700000000001E-2</v>
      </c>
      <c r="K1291" s="63">
        <v>7.9052600000000001E-2</v>
      </c>
      <c r="L1291" s="63">
        <v>0.1383394</v>
      </c>
      <c r="M1291" s="63">
        <v>0.22394020000000001</v>
      </c>
      <c r="N1291" s="63">
        <v>23615</v>
      </c>
      <c r="O1291" s="63">
        <v>0.1130564</v>
      </c>
      <c r="P1291" s="63">
        <v>3</v>
      </c>
      <c r="Q1291" s="63">
        <v>1.2781749580960001E-2</v>
      </c>
    </row>
    <row r="1292" spans="1:17">
      <c r="A1292" s="63" t="s">
        <v>75</v>
      </c>
      <c r="B1292" s="63" t="s">
        <v>44</v>
      </c>
      <c r="C1292" s="63" t="s">
        <v>48</v>
      </c>
      <c r="D1292" s="63">
        <v>19</v>
      </c>
      <c r="E1292" s="63">
        <v>1.949567</v>
      </c>
      <c r="F1292" s="63">
        <v>1.8847989999999999</v>
      </c>
      <c r="G1292" s="63">
        <v>-6.4768199999999998E-2</v>
      </c>
      <c r="H1292" s="63">
        <v>46.455100000000002</v>
      </c>
      <c r="I1292" s="63">
        <v>-0.2096558</v>
      </c>
      <c r="J1292" s="63">
        <v>-0.124055</v>
      </c>
      <c r="K1292" s="63">
        <v>-6.4768199999999998E-2</v>
      </c>
      <c r="L1292" s="63">
        <v>-5.4814E-3</v>
      </c>
      <c r="M1292" s="63">
        <v>8.0119399999999993E-2</v>
      </c>
      <c r="N1292" s="63">
        <v>23615</v>
      </c>
      <c r="O1292" s="63">
        <v>0.1130564</v>
      </c>
      <c r="P1292" s="63">
        <v>3</v>
      </c>
      <c r="Q1292" s="63">
        <v>1.2781749580960001E-2</v>
      </c>
    </row>
    <row r="1293" spans="1:17">
      <c r="A1293" s="63" t="s">
        <v>75</v>
      </c>
      <c r="B1293" s="63" t="s">
        <v>44</v>
      </c>
      <c r="C1293" s="63" t="s">
        <v>48</v>
      </c>
      <c r="D1293" s="63">
        <v>20</v>
      </c>
      <c r="E1293" s="63">
        <v>1.9611460000000001</v>
      </c>
      <c r="F1293" s="63">
        <v>1.8459779999999999</v>
      </c>
      <c r="G1293" s="63">
        <v>-0.1151682</v>
      </c>
      <c r="H1293" s="63">
        <v>45.777099999999997</v>
      </c>
      <c r="I1293" s="63">
        <v>-0.2600558</v>
      </c>
      <c r="J1293" s="63">
        <v>-0.174455</v>
      </c>
      <c r="K1293" s="63">
        <v>-0.1151682</v>
      </c>
      <c r="L1293" s="63">
        <v>-5.5881399999999998E-2</v>
      </c>
      <c r="M1293" s="63">
        <v>2.97194E-2</v>
      </c>
      <c r="N1293" s="63">
        <v>23615</v>
      </c>
      <c r="O1293" s="63">
        <v>0.1130564</v>
      </c>
      <c r="P1293" s="63">
        <v>3</v>
      </c>
      <c r="Q1293" s="63">
        <v>1.2781749580960001E-2</v>
      </c>
    </row>
    <row r="1294" spans="1:17">
      <c r="A1294" s="63" t="s">
        <v>75</v>
      </c>
      <c r="B1294" s="63" t="s">
        <v>44</v>
      </c>
      <c r="C1294" s="63" t="s">
        <v>48</v>
      </c>
      <c r="D1294" s="63">
        <v>21</v>
      </c>
      <c r="E1294" s="63">
        <v>1.9336800000000001</v>
      </c>
      <c r="F1294" s="63">
        <v>1.7858210000000001</v>
      </c>
      <c r="G1294" s="63">
        <v>-0.14785870000000001</v>
      </c>
      <c r="H1294" s="63">
        <v>45.359099999999998</v>
      </c>
      <c r="I1294" s="63">
        <v>-0.29274630000000001</v>
      </c>
      <c r="J1294" s="63">
        <v>-0.20714560000000001</v>
      </c>
      <c r="K1294" s="63">
        <v>-0.14785870000000001</v>
      </c>
      <c r="L1294" s="63">
        <v>-8.8571899999999995E-2</v>
      </c>
      <c r="M1294" s="63">
        <v>-2.9711E-3</v>
      </c>
      <c r="N1294" s="63">
        <v>23615</v>
      </c>
      <c r="O1294" s="63">
        <v>0.1130564</v>
      </c>
      <c r="P1294" s="63">
        <v>3</v>
      </c>
      <c r="Q1294" s="63">
        <v>1.2781749580960001E-2</v>
      </c>
    </row>
    <row r="1295" spans="1:17">
      <c r="A1295" s="63" t="s">
        <v>75</v>
      </c>
      <c r="B1295" s="63" t="s">
        <v>44</v>
      </c>
      <c r="C1295" s="63" t="s">
        <v>48</v>
      </c>
      <c r="D1295" s="63">
        <v>22</v>
      </c>
      <c r="E1295" s="63">
        <v>1.755304</v>
      </c>
      <c r="F1295" s="63">
        <v>1.6070180000000001</v>
      </c>
      <c r="G1295" s="63">
        <v>-0.14828649999999999</v>
      </c>
      <c r="H1295" s="63">
        <v>44.634700000000002</v>
      </c>
      <c r="I1295" s="63">
        <v>-0.29317409999999999</v>
      </c>
      <c r="J1295" s="63">
        <v>-0.20757329999999999</v>
      </c>
      <c r="K1295" s="63">
        <v>-0.14828649999999999</v>
      </c>
      <c r="L1295" s="63">
        <v>-8.8999599999999998E-2</v>
      </c>
      <c r="M1295" s="63">
        <v>-3.3988999999999998E-3</v>
      </c>
      <c r="N1295" s="63">
        <v>23615</v>
      </c>
      <c r="O1295" s="63">
        <v>0.1130564</v>
      </c>
      <c r="P1295" s="63">
        <v>3</v>
      </c>
      <c r="Q1295" s="63">
        <v>1.2781749580960001E-2</v>
      </c>
    </row>
    <row r="1296" spans="1:17">
      <c r="A1296" s="63" t="s">
        <v>75</v>
      </c>
      <c r="B1296" s="63" t="s">
        <v>44</v>
      </c>
      <c r="C1296" s="63" t="s">
        <v>48</v>
      </c>
      <c r="D1296" s="63">
        <v>23</v>
      </c>
      <c r="E1296" s="63">
        <v>1.5066189999999999</v>
      </c>
      <c r="F1296" s="63">
        <v>1.366441</v>
      </c>
      <c r="G1296" s="63">
        <v>-0.14017840000000001</v>
      </c>
      <c r="H1296" s="63">
        <v>43.724800000000002</v>
      </c>
      <c r="I1296" s="63">
        <v>-0.28506599999999999</v>
      </c>
      <c r="J1296" s="63">
        <v>-0.19946530000000001</v>
      </c>
      <c r="K1296" s="63">
        <v>-0.14017840000000001</v>
      </c>
      <c r="L1296" s="63">
        <v>-8.0891599999999994E-2</v>
      </c>
      <c r="M1296" s="63">
        <v>4.7092000000000002E-3</v>
      </c>
      <c r="N1296" s="63">
        <v>23615</v>
      </c>
      <c r="O1296" s="63">
        <v>0.1130564</v>
      </c>
      <c r="P1296" s="63">
        <v>3</v>
      </c>
      <c r="Q1296" s="63">
        <v>1.2781749580960001E-2</v>
      </c>
    </row>
    <row r="1297" spans="1:17">
      <c r="A1297" s="63" t="s">
        <v>75</v>
      </c>
      <c r="B1297" s="63" t="s">
        <v>44</v>
      </c>
      <c r="C1297" s="63" t="s">
        <v>48</v>
      </c>
      <c r="D1297" s="63">
        <v>24</v>
      </c>
      <c r="E1297" s="63">
        <v>1.221263</v>
      </c>
      <c r="F1297" s="63">
        <v>1.0791710000000001</v>
      </c>
      <c r="G1297" s="63">
        <v>-0.14209160000000001</v>
      </c>
      <c r="H1297" s="63">
        <v>42.182400000000001</v>
      </c>
      <c r="I1297" s="63">
        <v>-0.28697919999999999</v>
      </c>
      <c r="J1297" s="63">
        <v>-0.20137849999999999</v>
      </c>
      <c r="K1297" s="63">
        <v>-0.14209160000000001</v>
      </c>
      <c r="L1297" s="63">
        <v>-8.2804799999999998E-2</v>
      </c>
      <c r="M1297" s="63">
        <v>2.7959999999999999E-3</v>
      </c>
      <c r="N1297" s="63">
        <v>23615</v>
      </c>
      <c r="O1297" s="63">
        <v>0.1130564</v>
      </c>
      <c r="P1297" s="63">
        <v>3</v>
      </c>
      <c r="Q1297" s="63">
        <v>1.2781749580960001E-2</v>
      </c>
    </row>
    <row r="1298" spans="1:17">
      <c r="A1298" s="63" t="s">
        <v>75</v>
      </c>
      <c r="B1298" s="63" t="s">
        <v>44</v>
      </c>
      <c r="C1298" s="63" t="s">
        <v>49</v>
      </c>
      <c r="D1298" s="63">
        <v>1</v>
      </c>
      <c r="E1298" s="63">
        <v>0.81380220000000003</v>
      </c>
      <c r="F1298" s="63">
        <v>0.66889849999999995</v>
      </c>
      <c r="G1298" s="63">
        <v>-0.1449038</v>
      </c>
      <c r="H1298" s="63">
        <v>56.142699999999998</v>
      </c>
      <c r="I1298" s="63">
        <v>-0.28979139999999998</v>
      </c>
      <c r="J1298" s="63">
        <v>-0.2041906</v>
      </c>
      <c r="K1298" s="63">
        <v>-0.1449038</v>
      </c>
      <c r="L1298" s="63">
        <v>-8.5616899999999996E-2</v>
      </c>
      <c r="M1298" s="63">
        <v>-1.6200000000000001E-5</v>
      </c>
      <c r="N1298" s="63">
        <v>23615</v>
      </c>
      <c r="O1298" s="63">
        <v>0.1130564</v>
      </c>
      <c r="P1298" s="63">
        <v>4</v>
      </c>
      <c r="Q1298" s="63">
        <v>1.2781749580960001E-2</v>
      </c>
    </row>
    <row r="1299" spans="1:17">
      <c r="A1299" s="63" t="s">
        <v>75</v>
      </c>
      <c r="B1299" s="63" t="s">
        <v>44</v>
      </c>
      <c r="C1299" s="63" t="s">
        <v>49</v>
      </c>
      <c r="D1299" s="63">
        <v>2</v>
      </c>
      <c r="E1299" s="63">
        <v>0.75181189999999998</v>
      </c>
      <c r="F1299" s="63">
        <v>0.59099599999999997</v>
      </c>
      <c r="G1299" s="63">
        <v>-0.16081580000000001</v>
      </c>
      <c r="H1299" s="63">
        <v>54.918999999999997</v>
      </c>
      <c r="I1299" s="63">
        <v>-0.30570340000000001</v>
      </c>
      <c r="J1299" s="63">
        <v>-0.22010270000000001</v>
      </c>
      <c r="K1299" s="63">
        <v>-0.16081580000000001</v>
      </c>
      <c r="L1299" s="63">
        <v>-0.10152899999999999</v>
      </c>
      <c r="M1299" s="63">
        <v>-1.59282E-2</v>
      </c>
      <c r="N1299" s="63">
        <v>23615</v>
      </c>
      <c r="O1299" s="63">
        <v>0.1130564</v>
      </c>
      <c r="P1299" s="63">
        <v>4</v>
      </c>
      <c r="Q1299" s="63">
        <v>1.2781749580960001E-2</v>
      </c>
    </row>
    <row r="1300" spans="1:17">
      <c r="A1300" s="63" t="s">
        <v>75</v>
      </c>
      <c r="B1300" s="63" t="s">
        <v>44</v>
      </c>
      <c r="C1300" s="63" t="s">
        <v>49</v>
      </c>
      <c r="D1300" s="63">
        <v>3</v>
      </c>
      <c r="E1300" s="63">
        <v>0.71922609999999998</v>
      </c>
      <c r="F1300" s="63">
        <v>0.56282969999999999</v>
      </c>
      <c r="G1300" s="63">
        <v>-0.15639639999999999</v>
      </c>
      <c r="H1300" s="63">
        <v>54.439500000000002</v>
      </c>
      <c r="I1300" s="63">
        <v>-0.301284</v>
      </c>
      <c r="J1300" s="63">
        <v>-0.21568329999999999</v>
      </c>
      <c r="K1300" s="63">
        <v>-0.15639639999999999</v>
      </c>
      <c r="L1300" s="63">
        <v>-9.7109600000000004E-2</v>
      </c>
      <c r="M1300" s="63">
        <v>-1.1508900000000001E-2</v>
      </c>
      <c r="N1300" s="63">
        <v>23615</v>
      </c>
      <c r="O1300" s="63">
        <v>0.1130564</v>
      </c>
      <c r="P1300" s="63">
        <v>4</v>
      </c>
      <c r="Q1300" s="63">
        <v>1.2781749580960001E-2</v>
      </c>
    </row>
    <row r="1301" spans="1:17">
      <c r="A1301" s="63" t="s">
        <v>75</v>
      </c>
      <c r="B1301" s="63" t="s">
        <v>44</v>
      </c>
      <c r="C1301" s="63" t="s">
        <v>49</v>
      </c>
      <c r="D1301" s="63">
        <v>4</v>
      </c>
      <c r="E1301" s="63">
        <v>0.7298403</v>
      </c>
      <c r="F1301" s="63">
        <v>0.57199009999999995</v>
      </c>
      <c r="G1301" s="63">
        <v>-0.1578502</v>
      </c>
      <c r="H1301" s="63">
        <v>53.548699999999997</v>
      </c>
      <c r="I1301" s="63">
        <v>-0.3027378</v>
      </c>
      <c r="J1301" s="63">
        <v>-0.217137</v>
      </c>
      <c r="K1301" s="63">
        <v>-0.1578502</v>
      </c>
      <c r="L1301" s="63">
        <v>-9.8563399999999995E-2</v>
      </c>
      <c r="M1301" s="63">
        <v>-1.2962599999999999E-2</v>
      </c>
      <c r="N1301" s="63">
        <v>23615</v>
      </c>
      <c r="O1301" s="63">
        <v>0.1130564</v>
      </c>
      <c r="P1301" s="63">
        <v>4</v>
      </c>
      <c r="Q1301" s="63">
        <v>1.2781749580960001E-2</v>
      </c>
    </row>
    <row r="1302" spans="1:17">
      <c r="A1302" s="63" t="s">
        <v>75</v>
      </c>
      <c r="B1302" s="63" t="s">
        <v>44</v>
      </c>
      <c r="C1302" s="63" t="s">
        <v>49</v>
      </c>
      <c r="D1302" s="63">
        <v>5</v>
      </c>
      <c r="E1302" s="63">
        <v>0.73576070000000005</v>
      </c>
      <c r="F1302" s="63">
        <v>0.57866799999999996</v>
      </c>
      <c r="G1302" s="63">
        <v>-0.1570928</v>
      </c>
      <c r="H1302" s="63">
        <v>52.987699999999997</v>
      </c>
      <c r="I1302" s="63">
        <v>-0.30198029999999998</v>
      </c>
      <c r="J1302" s="63">
        <v>-0.21637960000000001</v>
      </c>
      <c r="K1302" s="63">
        <v>-0.1570928</v>
      </c>
      <c r="L1302" s="63">
        <v>-9.7805900000000001E-2</v>
      </c>
      <c r="M1302" s="63">
        <v>-1.2205199999999999E-2</v>
      </c>
      <c r="N1302" s="63">
        <v>23615</v>
      </c>
      <c r="O1302" s="63">
        <v>0.1130564</v>
      </c>
      <c r="P1302" s="63">
        <v>4</v>
      </c>
      <c r="Q1302" s="63">
        <v>1.2781749580960001E-2</v>
      </c>
    </row>
    <row r="1303" spans="1:17">
      <c r="A1303" s="63" t="s">
        <v>75</v>
      </c>
      <c r="B1303" s="63" t="s">
        <v>44</v>
      </c>
      <c r="C1303" s="63" t="s">
        <v>49</v>
      </c>
      <c r="D1303" s="63">
        <v>6</v>
      </c>
      <c r="E1303" s="63">
        <v>0.85216040000000004</v>
      </c>
      <c r="F1303" s="63">
        <v>0.61692270000000005</v>
      </c>
      <c r="G1303" s="63">
        <v>-0.23523769999999999</v>
      </c>
      <c r="H1303" s="63">
        <v>52.398699999999998</v>
      </c>
      <c r="I1303" s="63">
        <v>-0.3801253</v>
      </c>
      <c r="J1303" s="63">
        <v>-0.29452460000000003</v>
      </c>
      <c r="K1303" s="63">
        <v>-0.23523769999999999</v>
      </c>
      <c r="L1303" s="63">
        <v>-0.17595089999999999</v>
      </c>
      <c r="M1303" s="63">
        <v>-9.0350100000000003E-2</v>
      </c>
      <c r="N1303" s="63">
        <v>23615</v>
      </c>
      <c r="O1303" s="63">
        <v>0.1130564</v>
      </c>
      <c r="P1303" s="63">
        <v>4</v>
      </c>
      <c r="Q1303" s="63">
        <v>1.2781749580960001E-2</v>
      </c>
    </row>
    <row r="1304" spans="1:17">
      <c r="A1304" s="63" t="s">
        <v>75</v>
      </c>
      <c r="B1304" s="63" t="s">
        <v>44</v>
      </c>
      <c r="C1304" s="63" t="s">
        <v>49</v>
      </c>
      <c r="D1304" s="63">
        <v>7</v>
      </c>
      <c r="E1304" s="63">
        <v>1.0046660000000001</v>
      </c>
      <c r="F1304" s="63">
        <v>0.80548909999999996</v>
      </c>
      <c r="G1304" s="63">
        <v>-0.19917679999999999</v>
      </c>
      <c r="H1304" s="63">
        <v>52.553100000000001</v>
      </c>
      <c r="I1304" s="63">
        <v>-0.34406439999999999</v>
      </c>
      <c r="J1304" s="63">
        <v>-0.25846360000000002</v>
      </c>
      <c r="K1304" s="63">
        <v>-0.19917679999999999</v>
      </c>
      <c r="L1304" s="63">
        <v>-0.13988999999999999</v>
      </c>
      <c r="M1304" s="63">
        <v>-5.4289200000000003E-2</v>
      </c>
      <c r="N1304" s="63">
        <v>23615</v>
      </c>
      <c r="O1304" s="63">
        <v>0.1130564</v>
      </c>
      <c r="P1304" s="63">
        <v>4</v>
      </c>
      <c r="Q1304" s="63">
        <v>1.2781749580960001E-2</v>
      </c>
    </row>
    <row r="1305" spans="1:17">
      <c r="A1305" s="63" t="s">
        <v>75</v>
      </c>
      <c r="B1305" s="63" t="s">
        <v>44</v>
      </c>
      <c r="C1305" s="63" t="s">
        <v>49</v>
      </c>
      <c r="D1305" s="63">
        <v>8</v>
      </c>
      <c r="E1305" s="63">
        <v>1.0708770000000001</v>
      </c>
      <c r="F1305" s="63">
        <v>0.98692559999999996</v>
      </c>
      <c r="G1305" s="63">
        <v>-8.3951700000000004E-2</v>
      </c>
      <c r="H1305" s="63">
        <v>55.802799999999998</v>
      </c>
      <c r="I1305" s="63">
        <v>-0.2288393</v>
      </c>
      <c r="J1305" s="63">
        <v>-0.14323849999999999</v>
      </c>
      <c r="K1305" s="63">
        <v>-8.3951700000000004E-2</v>
      </c>
      <c r="L1305" s="63">
        <v>-2.46649E-2</v>
      </c>
      <c r="M1305" s="63">
        <v>6.0935900000000001E-2</v>
      </c>
      <c r="N1305" s="63">
        <v>23615</v>
      </c>
      <c r="O1305" s="63">
        <v>0.1130564</v>
      </c>
      <c r="P1305" s="63">
        <v>4</v>
      </c>
      <c r="Q1305" s="63">
        <v>1.2781749580960001E-2</v>
      </c>
    </row>
    <row r="1306" spans="1:17">
      <c r="A1306" s="63" t="s">
        <v>75</v>
      </c>
      <c r="B1306" s="63" t="s">
        <v>44</v>
      </c>
      <c r="C1306" s="63" t="s">
        <v>49</v>
      </c>
      <c r="D1306" s="63">
        <v>9</v>
      </c>
      <c r="E1306" s="63">
        <v>1.0140420000000001</v>
      </c>
      <c r="F1306" s="63">
        <v>1.0873759999999999</v>
      </c>
      <c r="G1306" s="63">
        <v>7.3333499999999996E-2</v>
      </c>
      <c r="H1306" s="63">
        <v>59.923499999999997</v>
      </c>
      <c r="I1306" s="63">
        <v>-7.1554099999999995E-2</v>
      </c>
      <c r="J1306" s="63">
        <v>1.4046700000000001E-2</v>
      </c>
      <c r="K1306" s="63">
        <v>7.3333499999999996E-2</v>
      </c>
      <c r="L1306" s="63">
        <v>0.1326203</v>
      </c>
      <c r="M1306" s="63">
        <v>0.2182211</v>
      </c>
      <c r="N1306" s="63">
        <v>23615</v>
      </c>
      <c r="O1306" s="63">
        <v>0.1130564</v>
      </c>
      <c r="P1306" s="63">
        <v>4</v>
      </c>
      <c r="Q1306" s="63">
        <v>1.2781749580960001E-2</v>
      </c>
    </row>
    <row r="1307" spans="1:17">
      <c r="A1307" s="63" t="s">
        <v>75</v>
      </c>
      <c r="B1307" s="63" t="s">
        <v>44</v>
      </c>
      <c r="C1307" s="63" t="s">
        <v>49</v>
      </c>
      <c r="D1307" s="63">
        <v>10</v>
      </c>
      <c r="E1307" s="63">
        <v>1.0633379999999999</v>
      </c>
      <c r="F1307" s="63">
        <v>1.1395820000000001</v>
      </c>
      <c r="G1307" s="63">
        <v>7.6243900000000003E-2</v>
      </c>
      <c r="H1307" s="63">
        <v>64.805899999999994</v>
      </c>
      <c r="I1307" s="63">
        <v>-6.8643700000000002E-2</v>
      </c>
      <c r="J1307" s="63">
        <v>1.6957E-2</v>
      </c>
      <c r="K1307" s="63">
        <v>7.6243900000000003E-2</v>
      </c>
      <c r="L1307" s="63">
        <v>0.1355307</v>
      </c>
      <c r="M1307" s="63">
        <v>0.22113150000000001</v>
      </c>
      <c r="N1307" s="63">
        <v>23615</v>
      </c>
      <c r="O1307" s="63">
        <v>0.1130564</v>
      </c>
      <c r="P1307" s="63">
        <v>4</v>
      </c>
      <c r="Q1307" s="63">
        <v>1.2781749580960001E-2</v>
      </c>
    </row>
    <row r="1308" spans="1:17">
      <c r="A1308" s="63" t="s">
        <v>75</v>
      </c>
      <c r="B1308" s="63" t="s">
        <v>44</v>
      </c>
      <c r="C1308" s="63" t="s">
        <v>49</v>
      </c>
      <c r="D1308" s="63">
        <v>11</v>
      </c>
      <c r="E1308" s="63">
        <v>1.1150869999999999</v>
      </c>
      <c r="F1308" s="63">
        <v>1.2696970000000001</v>
      </c>
      <c r="G1308" s="63">
        <v>0.15461030000000001</v>
      </c>
      <c r="H1308" s="63">
        <v>69.555899999999994</v>
      </c>
      <c r="I1308" s="63">
        <v>9.7227000000000008E-3</v>
      </c>
      <c r="J1308" s="63">
        <v>9.5323400000000003E-2</v>
      </c>
      <c r="K1308" s="63">
        <v>0.15461030000000001</v>
      </c>
      <c r="L1308" s="63">
        <v>0.21389710000000001</v>
      </c>
      <c r="M1308" s="63">
        <v>0.29949789999999998</v>
      </c>
      <c r="N1308" s="63">
        <v>23615</v>
      </c>
      <c r="O1308" s="63">
        <v>0.1130564</v>
      </c>
      <c r="P1308" s="63">
        <v>4</v>
      </c>
      <c r="Q1308" s="63">
        <v>1.2781749580960001E-2</v>
      </c>
    </row>
    <row r="1309" spans="1:17">
      <c r="A1309" s="63" t="s">
        <v>75</v>
      </c>
      <c r="B1309" s="63" t="s">
        <v>44</v>
      </c>
      <c r="C1309" s="63" t="s">
        <v>49</v>
      </c>
      <c r="D1309" s="63">
        <v>12</v>
      </c>
      <c r="E1309" s="63">
        <v>1.272713</v>
      </c>
      <c r="F1309" s="63">
        <v>1.4084749999999999</v>
      </c>
      <c r="G1309" s="63">
        <v>0.13576160000000001</v>
      </c>
      <c r="H1309" s="63">
        <v>74.021000000000001</v>
      </c>
      <c r="I1309" s="63">
        <v>-9.1260000000000004E-3</v>
      </c>
      <c r="J1309" s="63">
        <v>7.6474799999999996E-2</v>
      </c>
      <c r="K1309" s="63">
        <v>0.13576160000000001</v>
      </c>
      <c r="L1309" s="63">
        <v>0.19504850000000001</v>
      </c>
      <c r="M1309" s="63">
        <v>0.28064919999999999</v>
      </c>
      <c r="N1309" s="63">
        <v>23615</v>
      </c>
      <c r="O1309" s="63">
        <v>0.1130564</v>
      </c>
      <c r="P1309" s="63">
        <v>4</v>
      </c>
      <c r="Q1309" s="63">
        <v>1.2781749580960001E-2</v>
      </c>
    </row>
    <row r="1310" spans="1:17">
      <c r="A1310" s="63" t="s">
        <v>75</v>
      </c>
      <c r="B1310" s="63" t="s">
        <v>44</v>
      </c>
      <c r="C1310" s="63" t="s">
        <v>49</v>
      </c>
      <c r="D1310" s="63">
        <v>13</v>
      </c>
      <c r="E1310" s="63">
        <v>1.293485</v>
      </c>
      <c r="F1310" s="63">
        <v>1.544648</v>
      </c>
      <c r="G1310" s="63">
        <v>0.25116240000000001</v>
      </c>
      <c r="H1310" s="63">
        <v>77.350099999999998</v>
      </c>
      <c r="I1310" s="63">
        <v>0.1062748</v>
      </c>
      <c r="J1310" s="63">
        <v>0.19187560000000001</v>
      </c>
      <c r="K1310" s="63">
        <v>0.25116240000000001</v>
      </c>
      <c r="L1310" s="63">
        <v>0.31044919999999998</v>
      </c>
      <c r="M1310" s="63">
        <v>0.39605000000000001</v>
      </c>
      <c r="N1310" s="63">
        <v>23615</v>
      </c>
      <c r="O1310" s="63">
        <v>0.1130564</v>
      </c>
      <c r="P1310" s="63">
        <v>4</v>
      </c>
      <c r="Q1310" s="63">
        <v>1.2781749580960001E-2</v>
      </c>
    </row>
    <row r="1311" spans="1:17">
      <c r="A1311" s="63" t="s">
        <v>75</v>
      </c>
      <c r="B1311" s="63" t="s">
        <v>44</v>
      </c>
      <c r="C1311" s="63" t="s">
        <v>49</v>
      </c>
      <c r="D1311" s="63">
        <v>14</v>
      </c>
      <c r="E1311" s="63">
        <v>1.424836</v>
      </c>
      <c r="F1311" s="63">
        <v>1.714531</v>
      </c>
      <c r="G1311" s="63">
        <v>0.2896956</v>
      </c>
      <c r="H1311" s="63">
        <v>80.743600000000001</v>
      </c>
      <c r="I1311" s="63">
        <v>0.14480799999999999</v>
      </c>
      <c r="J1311" s="63">
        <v>0.2304088</v>
      </c>
      <c r="K1311" s="63">
        <v>0.2896956</v>
      </c>
      <c r="L1311" s="63">
        <v>0.34898249999999997</v>
      </c>
      <c r="M1311" s="63">
        <v>0.4345832</v>
      </c>
      <c r="N1311" s="63">
        <v>23615</v>
      </c>
      <c r="O1311" s="63">
        <v>0.1130564</v>
      </c>
      <c r="P1311" s="63">
        <v>4</v>
      </c>
      <c r="Q1311" s="63">
        <v>1.2781749580960001E-2</v>
      </c>
    </row>
    <row r="1312" spans="1:17">
      <c r="A1312" s="63" t="s">
        <v>75</v>
      </c>
      <c r="B1312" s="63" t="s">
        <v>44</v>
      </c>
      <c r="C1312" s="63" t="s">
        <v>49</v>
      </c>
      <c r="D1312" s="63">
        <v>15</v>
      </c>
      <c r="E1312" s="63">
        <v>1.6140209999999999</v>
      </c>
      <c r="F1312" s="63">
        <v>1.8691310000000001</v>
      </c>
      <c r="G1312" s="63">
        <v>0.25511</v>
      </c>
      <c r="H1312" s="63">
        <v>83.349299999999999</v>
      </c>
      <c r="I1312" s="63">
        <v>0.1102224</v>
      </c>
      <c r="J1312" s="63">
        <v>0.1958232</v>
      </c>
      <c r="K1312" s="63">
        <v>0.25511</v>
      </c>
      <c r="L1312" s="63">
        <v>0.31439689999999998</v>
      </c>
      <c r="M1312" s="63">
        <v>0.39999760000000001</v>
      </c>
      <c r="N1312" s="63">
        <v>23615</v>
      </c>
      <c r="O1312" s="63">
        <v>0.1130564</v>
      </c>
      <c r="P1312" s="63">
        <v>4</v>
      </c>
      <c r="Q1312" s="63">
        <v>1.2781749580960001E-2</v>
      </c>
    </row>
    <row r="1313" spans="1:17">
      <c r="A1313" s="63" t="s">
        <v>75</v>
      </c>
      <c r="B1313" s="63" t="s">
        <v>44</v>
      </c>
      <c r="C1313" s="63" t="s">
        <v>49</v>
      </c>
      <c r="D1313" s="63">
        <v>16</v>
      </c>
      <c r="E1313" s="63">
        <v>1.7198359999999999</v>
      </c>
      <c r="F1313" s="63">
        <v>1.9373499999999999</v>
      </c>
      <c r="G1313" s="63">
        <v>0.21751329999999999</v>
      </c>
      <c r="H1313" s="63">
        <v>83.684700000000007</v>
      </c>
      <c r="I1313" s="63">
        <v>7.2625700000000001E-2</v>
      </c>
      <c r="J1313" s="63">
        <v>0.15822649999999999</v>
      </c>
      <c r="K1313" s="63">
        <v>0.21751329999999999</v>
      </c>
      <c r="L1313" s="63">
        <v>0.2768002</v>
      </c>
      <c r="M1313" s="63">
        <v>0.36240090000000003</v>
      </c>
      <c r="N1313" s="63">
        <v>23615</v>
      </c>
      <c r="O1313" s="63">
        <v>0.1130564</v>
      </c>
      <c r="P1313" s="63">
        <v>4</v>
      </c>
      <c r="Q1313" s="63">
        <v>1.2781749580960001E-2</v>
      </c>
    </row>
    <row r="1314" spans="1:17">
      <c r="A1314" s="63" t="s">
        <v>75</v>
      </c>
      <c r="B1314" s="63" t="s">
        <v>44</v>
      </c>
      <c r="C1314" s="63" t="s">
        <v>49</v>
      </c>
      <c r="D1314" s="63">
        <v>17</v>
      </c>
      <c r="E1314" s="63">
        <v>1.81864</v>
      </c>
      <c r="F1314" s="63">
        <v>2.0044569999999999</v>
      </c>
      <c r="G1314" s="63">
        <v>0.18581739999999999</v>
      </c>
      <c r="H1314" s="63">
        <v>83.160200000000003</v>
      </c>
      <c r="I1314" s="63">
        <v>4.0929800000000002E-2</v>
      </c>
      <c r="J1314" s="63">
        <v>0.12653049999999999</v>
      </c>
      <c r="K1314" s="63">
        <v>0.18581739999999999</v>
      </c>
      <c r="L1314" s="63">
        <v>0.24510419999999999</v>
      </c>
      <c r="M1314" s="63">
        <v>0.33070500000000003</v>
      </c>
      <c r="N1314" s="63">
        <v>23615</v>
      </c>
      <c r="O1314" s="63">
        <v>0.1130564</v>
      </c>
      <c r="P1314" s="63">
        <v>4</v>
      </c>
      <c r="Q1314" s="63">
        <v>1.2781749580960001E-2</v>
      </c>
    </row>
    <row r="1315" spans="1:17">
      <c r="A1315" s="63" t="s">
        <v>75</v>
      </c>
      <c r="B1315" s="63" t="s">
        <v>44</v>
      </c>
      <c r="C1315" s="63" t="s">
        <v>49</v>
      </c>
      <c r="D1315" s="63">
        <v>18</v>
      </c>
      <c r="E1315" s="63">
        <v>1.956172</v>
      </c>
      <c r="F1315" s="63">
        <v>2.0352250000000001</v>
      </c>
      <c r="G1315" s="63">
        <v>7.9052700000000004E-2</v>
      </c>
      <c r="H1315" s="63">
        <v>81.825999999999993</v>
      </c>
      <c r="I1315" s="63">
        <v>-6.5834900000000002E-2</v>
      </c>
      <c r="J1315" s="63">
        <v>1.9765899999999999E-2</v>
      </c>
      <c r="K1315" s="63">
        <v>7.9052700000000004E-2</v>
      </c>
      <c r="L1315" s="63">
        <v>0.1383395</v>
      </c>
      <c r="M1315" s="63">
        <v>0.22394030000000001</v>
      </c>
      <c r="N1315" s="63">
        <v>23615</v>
      </c>
      <c r="O1315" s="63">
        <v>0.1130564</v>
      </c>
      <c r="P1315" s="63">
        <v>4</v>
      </c>
      <c r="Q1315" s="63">
        <v>1.2781749580960001E-2</v>
      </c>
    </row>
    <row r="1316" spans="1:17">
      <c r="A1316" s="63" t="s">
        <v>75</v>
      </c>
      <c r="B1316" s="63" t="s">
        <v>44</v>
      </c>
      <c r="C1316" s="63" t="s">
        <v>49</v>
      </c>
      <c r="D1316" s="63">
        <v>19</v>
      </c>
      <c r="E1316" s="63">
        <v>2.0014349999999999</v>
      </c>
      <c r="F1316" s="63">
        <v>1.9366669999999999</v>
      </c>
      <c r="G1316" s="63">
        <v>-6.4768099999999995E-2</v>
      </c>
      <c r="H1316" s="63">
        <v>79.029300000000006</v>
      </c>
      <c r="I1316" s="63">
        <v>-0.2096557</v>
      </c>
      <c r="J1316" s="63">
        <v>-0.1240549</v>
      </c>
      <c r="K1316" s="63">
        <v>-6.4768099999999995E-2</v>
      </c>
      <c r="L1316" s="63">
        <v>-5.4812000000000003E-3</v>
      </c>
      <c r="M1316" s="63">
        <v>8.0119499999999996E-2</v>
      </c>
      <c r="N1316" s="63">
        <v>23615</v>
      </c>
      <c r="O1316" s="63">
        <v>0.1130564</v>
      </c>
      <c r="P1316" s="63">
        <v>4</v>
      </c>
      <c r="Q1316" s="63">
        <v>1.2781749580960001E-2</v>
      </c>
    </row>
    <row r="1317" spans="1:17">
      <c r="A1317" s="63" t="s">
        <v>75</v>
      </c>
      <c r="B1317" s="63" t="s">
        <v>44</v>
      </c>
      <c r="C1317" s="63" t="s">
        <v>49</v>
      </c>
      <c r="D1317" s="63">
        <v>20</v>
      </c>
      <c r="E1317" s="63">
        <v>1.8928419999999999</v>
      </c>
      <c r="F1317" s="63">
        <v>1.7776730000000001</v>
      </c>
      <c r="G1317" s="63">
        <v>-0.1151682</v>
      </c>
      <c r="H1317" s="63">
        <v>74.534599999999998</v>
      </c>
      <c r="I1317" s="63">
        <v>-0.2600558</v>
      </c>
      <c r="J1317" s="63">
        <v>-0.174455</v>
      </c>
      <c r="K1317" s="63">
        <v>-0.1151682</v>
      </c>
      <c r="L1317" s="63">
        <v>-5.5881399999999998E-2</v>
      </c>
      <c r="M1317" s="63">
        <v>2.97194E-2</v>
      </c>
      <c r="N1317" s="63">
        <v>23615</v>
      </c>
      <c r="O1317" s="63">
        <v>0.1130564</v>
      </c>
      <c r="P1317" s="63">
        <v>4</v>
      </c>
      <c r="Q1317" s="63">
        <v>1.2781749580960001E-2</v>
      </c>
    </row>
    <row r="1318" spans="1:17">
      <c r="A1318" s="63" t="s">
        <v>75</v>
      </c>
      <c r="B1318" s="63" t="s">
        <v>44</v>
      </c>
      <c r="C1318" s="63" t="s">
        <v>49</v>
      </c>
      <c r="D1318" s="63">
        <v>21</v>
      </c>
      <c r="E1318" s="63">
        <v>1.827817</v>
      </c>
      <c r="F1318" s="63">
        <v>1.6799580000000001</v>
      </c>
      <c r="G1318" s="63">
        <v>-0.14785860000000001</v>
      </c>
      <c r="H1318" s="63">
        <v>71.381799999999998</v>
      </c>
      <c r="I1318" s="63">
        <v>-0.29274620000000001</v>
      </c>
      <c r="J1318" s="63">
        <v>-0.20714550000000001</v>
      </c>
      <c r="K1318" s="63">
        <v>-0.14785860000000001</v>
      </c>
      <c r="L1318" s="63">
        <v>-8.8571800000000006E-2</v>
      </c>
      <c r="M1318" s="63">
        <v>-2.9710000000000001E-3</v>
      </c>
      <c r="N1318" s="63">
        <v>23615</v>
      </c>
      <c r="O1318" s="63">
        <v>0.1130564</v>
      </c>
      <c r="P1318" s="63">
        <v>4</v>
      </c>
      <c r="Q1318" s="63">
        <v>1.2781749580960001E-2</v>
      </c>
    </row>
    <row r="1319" spans="1:17">
      <c r="A1319" s="63" t="s">
        <v>75</v>
      </c>
      <c r="B1319" s="63" t="s">
        <v>44</v>
      </c>
      <c r="C1319" s="63" t="s">
        <v>49</v>
      </c>
      <c r="D1319" s="63">
        <v>22</v>
      </c>
      <c r="E1319" s="63">
        <v>1.6359630000000001</v>
      </c>
      <c r="F1319" s="63">
        <v>1.4876769999999999</v>
      </c>
      <c r="G1319" s="63">
        <v>-0.14828649999999999</v>
      </c>
      <c r="H1319" s="63">
        <v>68.720299999999995</v>
      </c>
      <c r="I1319" s="63">
        <v>-0.29317409999999999</v>
      </c>
      <c r="J1319" s="63">
        <v>-0.20757329999999999</v>
      </c>
      <c r="K1319" s="63">
        <v>-0.14828649999999999</v>
      </c>
      <c r="L1319" s="63">
        <v>-8.8999599999999998E-2</v>
      </c>
      <c r="M1319" s="63">
        <v>-3.3988999999999998E-3</v>
      </c>
      <c r="N1319" s="63">
        <v>23615</v>
      </c>
      <c r="O1319" s="63">
        <v>0.1130564</v>
      </c>
      <c r="P1319" s="63">
        <v>4</v>
      </c>
      <c r="Q1319" s="63">
        <v>1.2781749580960001E-2</v>
      </c>
    </row>
    <row r="1320" spans="1:17">
      <c r="A1320" s="63" t="s">
        <v>75</v>
      </c>
      <c r="B1320" s="63" t="s">
        <v>44</v>
      </c>
      <c r="C1320" s="63" t="s">
        <v>49</v>
      </c>
      <c r="D1320" s="63">
        <v>23</v>
      </c>
      <c r="E1320" s="63">
        <v>1.351367</v>
      </c>
      <c r="F1320" s="63">
        <v>1.2111879999999999</v>
      </c>
      <c r="G1320" s="63">
        <v>-0.14017830000000001</v>
      </c>
      <c r="H1320" s="63">
        <v>66.818200000000004</v>
      </c>
      <c r="I1320" s="63">
        <v>-0.28506589999999998</v>
      </c>
      <c r="J1320" s="63">
        <v>-0.19946520000000001</v>
      </c>
      <c r="K1320" s="63">
        <v>-0.14017830000000001</v>
      </c>
      <c r="L1320" s="63">
        <v>-8.0891500000000005E-2</v>
      </c>
      <c r="M1320" s="63">
        <v>4.7092999999999996E-3</v>
      </c>
      <c r="N1320" s="63">
        <v>23615</v>
      </c>
      <c r="O1320" s="63">
        <v>0.1130564</v>
      </c>
      <c r="P1320" s="63">
        <v>4</v>
      </c>
      <c r="Q1320" s="63">
        <v>1.2781749580960001E-2</v>
      </c>
    </row>
    <row r="1321" spans="1:17">
      <c r="A1321" s="63" t="s">
        <v>75</v>
      </c>
      <c r="B1321" s="63" t="s">
        <v>44</v>
      </c>
      <c r="C1321" s="63" t="s">
        <v>49</v>
      </c>
      <c r="D1321" s="63">
        <v>24</v>
      </c>
      <c r="E1321" s="63">
        <v>1.034397</v>
      </c>
      <c r="F1321" s="63">
        <v>0.89230600000000004</v>
      </c>
      <c r="G1321" s="63">
        <v>-0.14209150000000001</v>
      </c>
      <c r="H1321" s="63">
        <v>65.101500000000001</v>
      </c>
      <c r="I1321" s="63">
        <v>-0.28697909999999999</v>
      </c>
      <c r="J1321" s="63">
        <v>-0.20137830000000001</v>
      </c>
      <c r="K1321" s="63">
        <v>-0.14209150000000001</v>
      </c>
      <c r="L1321" s="63">
        <v>-8.2804699999999995E-2</v>
      </c>
      <c r="M1321" s="63">
        <v>2.7961000000000001E-3</v>
      </c>
      <c r="N1321" s="63">
        <v>23615</v>
      </c>
      <c r="O1321" s="63">
        <v>0.1130564</v>
      </c>
      <c r="P1321" s="63">
        <v>4</v>
      </c>
      <c r="Q1321" s="63">
        <v>1.2781749580960001E-2</v>
      </c>
    </row>
    <row r="1322" spans="1:17">
      <c r="A1322" s="63" t="s">
        <v>75</v>
      </c>
      <c r="B1322" s="63" t="s">
        <v>44</v>
      </c>
      <c r="C1322" s="63" t="s">
        <v>50</v>
      </c>
      <c r="D1322" s="63">
        <v>1</v>
      </c>
      <c r="E1322" s="63">
        <v>0.99384660000000002</v>
      </c>
      <c r="F1322" s="63">
        <v>0.76694010000000001</v>
      </c>
      <c r="G1322" s="63">
        <v>-0.22690650000000001</v>
      </c>
      <c r="H1322" s="63">
        <v>70.424000000000007</v>
      </c>
      <c r="I1322" s="63">
        <v>-0.37179410000000002</v>
      </c>
      <c r="J1322" s="63">
        <v>-0.28619329999999998</v>
      </c>
      <c r="K1322" s="63">
        <v>-0.22690650000000001</v>
      </c>
      <c r="L1322" s="63">
        <v>-0.16761960000000001</v>
      </c>
      <c r="M1322" s="63">
        <v>-8.2018900000000006E-2</v>
      </c>
      <c r="N1322" s="63">
        <v>23615</v>
      </c>
      <c r="O1322" s="63">
        <v>0.1130564</v>
      </c>
      <c r="P1322" s="63">
        <v>5</v>
      </c>
      <c r="Q1322" s="63">
        <v>1.2781749580960001E-2</v>
      </c>
    </row>
    <row r="1323" spans="1:17">
      <c r="A1323" s="63" t="s">
        <v>75</v>
      </c>
      <c r="B1323" s="63" t="s">
        <v>44</v>
      </c>
      <c r="C1323" s="63" t="s">
        <v>50</v>
      </c>
      <c r="D1323" s="63">
        <v>2</v>
      </c>
      <c r="E1323" s="63">
        <v>0.90529440000000005</v>
      </c>
      <c r="F1323" s="63">
        <v>0.65878400000000004</v>
      </c>
      <c r="G1323" s="63">
        <v>-0.24651029999999999</v>
      </c>
      <c r="H1323" s="63">
        <v>68.436499999999995</v>
      </c>
      <c r="I1323" s="63">
        <v>-0.39139790000000002</v>
      </c>
      <c r="J1323" s="63">
        <v>-0.30579719999999999</v>
      </c>
      <c r="K1323" s="63">
        <v>-0.24651029999999999</v>
      </c>
      <c r="L1323" s="63">
        <v>-0.18722349999999999</v>
      </c>
      <c r="M1323" s="63">
        <v>-0.1016227</v>
      </c>
      <c r="N1323" s="63">
        <v>23615</v>
      </c>
      <c r="O1323" s="63">
        <v>0.1130564</v>
      </c>
      <c r="P1323" s="63">
        <v>5</v>
      </c>
      <c r="Q1323" s="63">
        <v>1.2781749580960001E-2</v>
      </c>
    </row>
    <row r="1324" spans="1:17">
      <c r="A1324" s="63" t="s">
        <v>75</v>
      </c>
      <c r="B1324" s="63" t="s">
        <v>44</v>
      </c>
      <c r="C1324" s="63" t="s">
        <v>50</v>
      </c>
      <c r="D1324" s="63">
        <v>3</v>
      </c>
      <c r="E1324" s="63">
        <v>0.84152979999999999</v>
      </c>
      <c r="F1324" s="63">
        <v>0.60455009999999998</v>
      </c>
      <c r="G1324" s="63">
        <v>-0.23697969999999999</v>
      </c>
      <c r="H1324" s="63">
        <v>67.562399999999997</v>
      </c>
      <c r="I1324" s="63">
        <v>-0.38186730000000002</v>
      </c>
      <c r="J1324" s="63">
        <v>-0.29626659999999999</v>
      </c>
      <c r="K1324" s="63">
        <v>-0.23697969999999999</v>
      </c>
      <c r="L1324" s="63">
        <v>-0.17769289999999999</v>
      </c>
      <c r="M1324" s="63">
        <v>-9.2092099999999996E-2</v>
      </c>
      <c r="N1324" s="63">
        <v>23615</v>
      </c>
      <c r="O1324" s="63">
        <v>0.1130564</v>
      </c>
      <c r="P1324" s="63">
        <v>5</v>
      </c>
      <c r="Q1324" s="63">
        <v>1.2781749580960001E-2</v>
      </c>
    </row>
    <row r="1325" spans="1:17">
      <c r="A1325" s="63" t="s">
        <v>75</v>
      </c>
      <c r="B1325" s="63" t="s">
        <v>44</v>
      </c>
      <c r="C1325" s="63" t="s">
        <v>50</v>
      </c>
      <c r="D1325" s="63">
        <v>4</v>
      </c>
      <c r="E1325" s="63">
        <v>0.82183269999999997</v>
      </c>
      <c r="F1325" s="63">
        <v>0.61914080000000005</v>
      </c>
      <c r="G1325" s="63">
        <v>-0.20269190000000001</v>
      </c>
      <c r="H1325" s="63">
        <v>66.334500000000006</v>
      </c>
      <c r="I1325" s="63">
        <v>-0.34757949999999999</v>
      </c>
      <c r="J1325" s="63">
        <v>-0.26197870000000001</v>
      </c>
      <c r="K1325" s="63">
        <v>-0.20269190000000001</v>
      </c>
      <c r="L1325" s="63">
        <v>-0.14340510000000001</v>
      </c>
      <c r="M1325" s="63">
        <v>-5.7804300000000003E-2</v>
      </c>
      <c r="N1325" s="63">
        <v>23615</v>
      </c>
      <c r="O1325" s="63">
        <v>0.1130564</v>
      </c>
      <c r="P1325" s="63">
        <v>5</v>
      </c>
      <c r="Q1325" s="63">
        <v>1.2781749580960001E-2</v>
      </c>
    </row>
    <row r="1326" spans="1:17">
      <c r="A1326" s="63" t="s">
        <v>75</v>
      </c>
      <c r="B1326" s="63" t="s">
        <v>44</v>
      </c>
      <c r="C1326" s="63" t="s">
        <v>50</v>
      </c>
      <c r="D1326" s="63">
        <v>5</v>
      </c>
      <c r="E1326" s="63">
        <v>0.84130210000000005</v>
      </c>
      <c r="F1326" s="63">
        <v>0.61850280000000002</v>
      </c>
      <c r="G1326" s="63">
        <v>-0.22279930000000001</v>
      </c>
      <c r="H1326" s="63">
        <v>65.541700000000006</v>
      </c>
      <c r="I1326" s="63">
        <v>-0.36768689999999998</v>
      </c>
      <c r="J1326" s="63">
        <v>-0.28208610000000001</v>
      </c>
      <c r="K1326" s="63">
        <v>-0.22279930000000001</v>
      </c>
      <c r="L1326" s="63">
        <v>-0.16351250000000001</v>
      </c>
      <c r="M1326" s="63">
        <v>-7.79117E-2</v>
      </c>
      <c r="N1326" s="63">
        <v>23615</v>
      </c>
      <c r="O1326" s="63">
        <v>0.1130564</v>
      </c>
      <c r="P1326" s="63">
        <v>5</v>
      </c>
      <c r="Q1326" s="63">
        <v>1.2781749580960001E-2</v>
      </c>
    </row>
    <row r="1327" spans="1:17">
      <c r="A1327" s="63" t="s">
        <v>75</v>
      </c>
      <c r="B1327" s="63" t="s">
        <v>44</v>
      </c>
      <c r="C1327" s="63" t="s">
        <v>50</v>
      </c>
      <c r="D1327" s="63">
        <v>6</v>
      </c>
      <c r="E1327" s="63">
        <v>0.91955359999999997</v>
      </c>
      <c r="F1327" s="63">
        <v>0.65883020000000003</v>
      </c>
      <c r="G1327" s="63">
        <v>-0.26072339999999999</v>
      </c>
      <c r="H1327" s="63">
        <v>64.206100000000006</v>
      </c>
      <c r="I1327" s="63">
        <v>-0.405611</v>
      </c>
      <c r="J1327" s="63">
        <v>-0.32001020000000002</v>
      </c>
      <c r="K1327" s="63">
        <v>-0.26072339999999999</v>
      </c>
      <c r="L1327" s="63">
        <v>-0.20143659999999999</v>
      </c>
      <c r="M1327" s="63">
        <v>-0.1158358</v>
      </c>
      <c r="N1327" s="63">
        <v>23615</v>
      </c>
      <c r="O1327" s="63">
        <v>0.1130564</v>
      </c>
      <c r="P1327" s="63">
        <v>5</v>
      </c>
      <c r="Q1327" s="63">
        <v>1.2781749580960001E-2</v>
      </c>
    </row>
    <row r="1328" spans="1:17">
      <c r="A1328" s="63" t="s">
        <v>75</v>
      </c>
      <c r="B1328" s="63" t="s">
        <v>44</v>
      </c>
      <c r="C1328" s="63" t="s">
        <v>50</v>
      </c>
      <c r="D1328" s="63">
        <v>7</v>
      </c>
      <c r="E1328" s="63">
        <v>1.104633</v>
      </c>
      <c r="F1328" s="63">
        <v>0.83532090000000003</v>
      </c>
      <c r="G1328" s="63">
        <v>-0.26931250000000001</v>
      </c>
      <c r="H1328" s="63">
        <v>64.860799999999998</v>
      </c>
      <c r="I1328" s="63">
        <v>-0.41420010000000002</v>
      </c>
      <c r="J1328" s="63">
        <v>-0.32859929999999998</v>
      </c>
      <c r="K1328" s="63">
        <v>-0.26931250000000001</v>
      </c>
      <c r="L1328" s="63">
        <v>-0.21002570000000001</v>
      </c>
      <c r="M1328" s="63">
        <v>-0.1244249</v>
      </c>
      <c r="N1328" s="63">
        <v>23615</v>
      </c>
      <c r="O1328" s="63">
        <v>0.1130564</v>
      </c>
      <c r="P1328" s="63">
        <v>5</v>
      </c>
      <c r="Q1328" s="63">
        <v>1.2781749580960001E-2</v>
      </c>
    </row>
    <row r="1329" spans="1:17">
      <c r="A1329" s="63" t="s">
        <v>75</v>
      </c>
      <c r="B1329" s="63" t="s">
        <v>44</v>
      </c>
      <c r="C1329" s="63" t="s">
        <v>50</v>
      </c>
      <c r="D1329" s="63">
        <v>8</v>
      </c>
      <c r="E1329" s="63">
        <v>1.179789</v>
      </c>
      <c r="F1329" s="63">
        <v>0.92778989999999995</v>
      </c>
      <c r="G1329" s="63">
        <v>-0.25199929999999998</v>
      </c>
      <c r="H1329" s="63">
        <v>68.281700000000001</v>
      </c>
      <c r="I1329" s="63">
        <v>-0.39688689999999999</v>
      </c>
      <c r="J1329" s="63">
        <v>-0.31128610000000001</v>
      </c>
      <c r="K1329" s="63">
        <v>-0.25199929999999998</v>
      </c>
      <c r="L1329" s="63">
        <v>-0.19271240000000001</v>
      </c>
      <c r="M1329" s="63">
        <v>-0.1071117</v>
      </c>
      <c r="N1329" s="63">
        <v>23615</v>
      </c>
      <c r="O1329" s="63">
        <v>0.1130564</v>
      </c>
      <c r="P1329" s="63">
        <v>5</v>
      </c>
      <c r="Q1329" s="63">
        <v>1.2781749580960001E-2</v>
      </c>
    </row>
    <row r="1330" spans="1:17">
      <c r="A1330" s="63" t="s">
        <v>75</v>
      </c>
      <c r="B1330" s="63" t="s">
        <v>44</v>
      </c>
      <c r="C1330" s="63" t="s">
        <v>50</v>
      </c>
      <c r="D1330" s="63">
        <v>9</v>
      </c>
      <c r="E1330" s="63">
        <v>1.1633819999999999</v>
      </c>
      <c r="F1330" s="63">
        <v>1.0719110000000001</v>
      </c>
      <c r="G1330" s="63">
        <v>-9.1470599999999999E-2</v>
      </c>
      <c r="H1330" s="63">
        <v>72.495099999999994</v>
      </c>
      <c r="I1330" s="63">
        <v>-0.23635819999999999</v>
      </c>
      <c r="J1330" s="63">
        <v>-0.15075740000000001</v>
      </c>
      <c r="K1330" s="63">
        <v>-9.1470599999999999E-2</v>
      </c>
      <c r="L1330" s="63">
        <v>-3.2183799999999999E-2</v>
      </c>
      <c r="M1330" s="63">
        <v>5.3416999999999999E-2</v>
      </c>
      <c r="N1330" s="63">
        <v>23615</v>
      </c>
      <c r="O1330" s="63">
        <v>0.1130564</v>
      </c>
      <c r="P1330" s="63">
        <v>5</v>
      </c>
      <c r="Q1330" s="63">
        <v>1.2781749580960001E-2</v>
      </c>
    </row>
    <row r="1331" spans="1:17">
      <c r="A1331" s="63" t="s">
        <v>75</v>
      </c>
      <c r="B1331" s="63" t="s">
        <v>44</v>
      </c>
      <c r="C1331" s="63" t="s">
        <v>50</v>
      </c>
      <c r="D1331" s="63">
        <v>10</v>
      </c>
      <c r="E1331" s="63">
        <v>1.176274</v>
      </c>
      <c r="F1331" s="63">
        <v>1.0855889999999999</v>
      </c>
      <c r="G1331" s="63">
        <v>-9.0685600000000005E-2</v>
      </c>
      <c r="H1331" s="63">
        <v>76.282600000000002</v>
      </c>
      <c r="I1331" s="63">
        <v>-0.23557320000000001</v>
      </c>
      <c r="J1331" s="63">
        <v>-0.14997240000000001</v>
      </c>
      <c r="K1331" s="63">
        <v>-9.0685600000000005E-2</v>
      </c>
      <c r="L1331" s="63">
        <v>-3.1398799999999998E-2</v>
      </c>
      <c r="M1331" s="63">
        <v>5.4202E-2</v>
      </c>
      <c r="N1331" s="63">
        <v>23615</v>
      </c>
      <c r="O1331" s="63">
        <v>0.1130564</v>
      </c>
      <c r="P1331" s="63">
        <v>5</v>
      </c>
      <c r="Q1331" s="63">
        <v>1.2781749580960001E-2</v>
      </c>
    </row>
    <row r="1332" spans="1:17">
      <c r="A1332" s="63" t="s">
        <v>75</v>
      </c>
      <c r="B1332" s="63" t="s">
        <v>44</v>
      </c>
      <c r="C1332" s="63" t="s">
        <v>50</v>
      </c>
      <c r="D1332" s="63">
        <v>11</v>
      </c>
      <c r="E1332" s="63">
        <v>1.1066419999999999</v>
      </c>
      <c r="F1332" s="63">
        <v>1.1762539999999999</v>
      </c>
      <c r="G1332" s="63">
        <v>6.9611699999999999E-2</v>
      </c>
      <c r="H1332" s="63">
        <v>80.175899999999999</v>
      </c>
      <c r="I1332" s="63">
        <v>-7.5275900000000007E-2</v>
      </c>
      <c r="J1332" s="63">
        <v>1.03248E-2</v>
      </c>
      <c r="K1332" s="63">
        <v>6.9611699999999999E-2</v>
      </c>
      <c r="L1332" s="63">
        <v>0.1288985</v>
      </c>
      <c r="M1332" s="63">
        <v>0.2144993</v>
      </c>
      <c r="N1332" s="63">
        <v>23615</v>
      </c>
      <c r="O1332" s="63">
        <v>0.1130564</v>
      </c>
      <c r="P1332" s="63">
        <v>5</v>
      </c>
      <c r="Q1332" s="63">
        <v>1.2781749580960001E-2</v>
      </c>
    </row>
    <row r="1333" spans="1:17">
      <c r="A1333" s="63" t="s">
        <v>75</v>
      </c>
      <c r="B1333" s="63" t="s">
        <v>44</v>
      </c>
      <c r="C1333" s="63" t="s">
        <v>50</v>
      </c>
      <c r="D1333" s="63">
        <v>12</v>
      </c>
      <c r="E1333" s="63">
        <v>1.075512</v>
      </c>
      <c r="F1333" s="63">
        <v>1.3022689999999999</v>
      </c>
      <c r="G1333" s="63">
        <v>0.2267565</v>
      </c>
      <c r="H1333" s="63">
        <v>83.355500000000006</v>
      </c>
      <c r="I1333" s="63">
        <v>8.1868899999999994E-2</v>
      </c>
      <c r="J1333" s="63">
        <v>0.1674696</v>
      </c>
      <c r="K1333" s="63">
        <v>0.2267565</v>
      </c>
      <c r="L1333" s="63">
        <v>0.2860433</v>
      </c>
      <c r="M1333" s="63">
        <v>0.37164399999999997</v>
      </c>
      <c r="N1333" s="63">
        <v>23615</v>
      </c>
      <c r="O1333" s="63">
        <v>0.1130564</v>
      </c>
      <c r="P1333" s="63">
        <v>5</v>
      </c>
      <c r="Q1333" s="63">
        <v>1.2781749580960001E-2</v>
      </c>
    </row>
    <row r="1334" spans="1:17">
      <c r="A1334" s="63" t="s">
        <v>75</v>
      </c>
      <c r="B1334" s="63" t="s">
        <v>44</v>
      </c>
      <c r="C1334" s="63" t="s">
        <v>50</v>
      </c>
      <c r="D1334" s="63">
        <v>13</v>
      </c>
      <c r="E1334" s="63">
        <v>0.95659799999999995</v>
      </c>
      <c r="F1334" s="63">
        <v>1.4570350000000001</v>
      </c>
      <c r="G1334" s="63">
        <v>0.50043709999999997</v>
      </c>
      <c r="H1334" s="63">
        <v>87.235600000000005</v>
      </c>
      <c r="I1334" s="63">
        <v>0.35554950000000002</v>
      </c>
      <c r="J1334" s="63">
        <v>0.44115019999999999</v>
      </c>
      <c r="K1334" s="63">
        <v>0.50043709999999997</v>
      </c>
      <c r="L1334" s="63">
        <v>0.55972390000000005</v>
      </c>
      <c r="M1334" s="63">
        <v>0.64532460000000003</v>
      </c>
      <c r="N1334" s="63">
        <v>23615</v>
      </c>
      <c r="O1334" s="63">
        <v>0.1130564</v>
      </c>
      <c r="P1334" s="63">
        <v>5</v>
      </c>
      <c r="Q1334" s="63">
        <v>1.2781749580960001E-2</v>
      </c>
    </row>
    <row r="1335" spans="1:17">
      <c r="A1335" s="63" t="s">
        <v>75</v>
      </c>
      <c r="B1335" s="63" t="s">
        <v>44</v>
      </c>
      <c r="C1335" s="63" t="s">
        <v>50</v>
      </c>
      <c r="D1335" s="63">
        <v>14</v>
      </c>
      <c r="E1335" s="63">
        <v>1.010027</v>
      </c>
      <c r="F1335" s="63">
        <v>1.642109</v>
      </c>
      <c r="G1335" s="63">
        <v>0.63208149999999996</v>
      </c>
      <c r="H1335" s="63">
        <v>88.826800000000006</v>
      </c>
      <c r="I1335" s="63">
        <v>0.48719390000000001</v>
      </c>
      <c r="J1335" s="63">
        <v>0.57279469999999999</v>
      </c>
      <c r="K1335" s="63">
        <v>0.63208149999999996</v>
      </c>
      <c r="L1335" s="63">
        <v>0.69136830000000005</v>
      </c>
      <c r="M1335" s="63">
        <v>0.77696909999999997</v>
      </c>
      <c r="N1335" s="63">
        <v>23615</v>
      </c>
      <c r="O1335" s="63">
        <v>0.1130564</v>
      </c>
      <c r="P1335" s="63">
        <v>5</v>
      </c>
      <c r="Q1335" s="63">
        <v>1.2781749580960001E-2</v>
      </c>
    </row>
    <row r="1336" spans="1:17">
      <c r="A1336" s="63" t="s">
        <v>75</v>
      </c>
      <c r="B1336" s="63" t="s">
        <v>44</v>
      </c>
      <c r="C1336" s="63" t="s">
        <v>50</v>
      </c>
      <c r="D1336" s="63">
        <v>15</v>
      </c>
      <c r="E1336" s="63">
        <v>1.082314</v>
      </c>
      <c r="F1336" s="63">
        <v>1.7168099999999999</v>
      </c>
      <c r="G1336" s="63">
        <v>0.6344957</v>
      </c>
      <c r="H1336" s="63">
        <v>88.298299999999998</v>
      </c>
      <c r="I1336" s="63">
        <v>0.48960809999999999</v>
      </c>
      <c r="J1336" s="63">
        <v>0.57520890000000002</v>
      </c>
      <c r="K1336" s="63">
        <v>0.6344957</v>
      </c>
      <c r="L1336" s="63">
        <v>0.69378260000000003</v>
      </c>
      <c r="M1336" s="63">
        <v>0.7793833</v>
      </c>
      <c r="N1336" s="63">
        <v>23615</v>
      </c>
      <c r="O1336" s="63">
        <v>0.1130564</v>
      </c>
      <c r="P1336" s="63">
        <v>5</v>
      </c>
      <c r="Q1336" s="63">
        <v>1.2781749580960001E-2</v>
      </c>
    </row>
    <row r="1337" spans="1:17">
      <c r="A1337" s="63" t="s">
        <v>75</v>
      </c>
      <c r="B1337" s="63" t="s">
        <v>44</v>
      </c>
      <c r="C1337" s="63" t="s">
        <v>50</v>
      </c>
      <c r="D1337" s="63">
        <v>16</v>
      </c>
      <c r="E1337" s="63">
        <v>1.206378</v>
      </c>
      <c r="F1337" s="63">
        <v>1.765558</v>
      </c>
      <c r="G1337" s="63">
        <v>0.55918060000000003</v>
      </c>
      <c r="H1337" s="63">
        <v>87.583500000000001</v>
      </c>
      <c r="I1337" s="63">
        <v>0.41429300000000002</v>
      </c>
      <c r="J1337" s="63">
        <v>0.4998938</v>
      </c>
      <c r="K1337" s="63">
        <v>0.55918060000000003</v>
      </c>
      <c r="L1337" s="63">
        <v>0.61846749999999995</v>
      </c>
      <c r="M1337" s="63">
        <v>0.70406820000000003</v>
      </c>
      <c r="N1337" s="63">
        <v>23615</v>
      </c>
      <c r="O1337" s="63">
        <v>0.1130564</v>
      </c>
      <c r="P1337" s="63">
        <v>5</v>
      </c>
      <c r="Q1337" s="63">
        <v>1.2781749580960001E-2</v>
      </c>
    </row>
    <row r="1338" spans="1:17">
      <c r="A1338" s="63" t="s">
        <v>75</v>
      </c>
      <c r="B1338" s="63" t="s">
        <v>44</v>
      </c>
      <c r="C1338" s="63" t="s">
        <v>50</v>
      </c>
      <c r="D1338" s="63">
        <v>17</v>
      </c>
      <c r="E1338" s="63">
        <v>1.3446340000000001</v>
      </c>
      <c r="F1338" s="63">
        <v>1.826576</v>
      </c>
      <c r="G1338" s="63">
        <v>0.48194209999999998</v>
      </c>
      <c r="H1338" s="63">
        <v>86.421800000000005</v>
      </c>
      <c r="I1338" s="63">
        <v>0.33705449999999998</v>
      </c>
      <c r="J1338" s="63">
        <v>0.42265520000000001</v>
      </c>
      <c r="K1338" s="63">
        <v>0.48194209999999998</v>
      </c>
      <c r="L1338" s="63">
        <v>0.54122890000000001</v>
      </c>
      <c r="M1338" s="63">
        <v>0.62682959999999999</v>
      </c>
      <c r="N1338" s="63">
        <v>23615</v>
      </c>
      <c r="O1338" s="63">
        <v>0.1130564</v>
      </c>
      <c r="P1338" s="63">
        <v>5</v>
      </c>
      <c r="Q1338" s="63">
        <v>1.2781749580960001E-2</v>
      </c>
    </row>
    <row r="1339" spans="1:17">
      <c r="A1339" s="63" t="s">
        <v>75</v>
      </c>
      <c r="B1339" s="63" t="s">
        <v>44</v>
      </c>
      <c r="C1339" s="63" t="s">
        <v>50</v>
      </c>
      <c r="D1339" s="63">
        <v>18</v>
      </c>
      <c r="E1339" s="63">
        <v>1.509436</v>
      </c>
      <c r="F1339" s="63">
        <v>1.913054</v>
      </c>
      <c r="G1339" s="63">
        <v>0.40361770000000002</v>
      </c>
      <c r="H1339" s="63">
        <v>86.170400000000001</v>
      </c>
      <c r="I1339" s="63">
        <v>0.25873010000000002</v>
      </c>
      <c r="J1339" s="63">
        <v>0.3443309</v>
      </c>
      <c r="K1339" s="63">
        <v>0.40361770000000002</v>
      </c>
      <c r="L1339" s="63">
        <v>0.4629046</v>
      </c>
      <c r="M1339" s="63">
        <v>0.54850529999999997</v>
      </c>
      <c r="N1339" s="63">
        <v>23615</v>
      </c>
      <c r="O1339" s="63">
        <v>0.1130564</v>
      </c>
      <c r="P1339" s="63">
        <v>5</v>
      </c>
      <c r="Q1339" s="63">
        <v>1.2781749580960001E-2</v>
      </c>
    </row>
    <row r="1340" spans="1:17">
      <c r="A1340" s="63" t="s">
        <v>75</v>
      </c>
      <c r="B1340" s="63" t="s">
        <v>44</v>
      </c>
      <c r="C1340" s="63" t="s">
        <v>50</v>
      </c>
      <c r="D1340" s="63">
        <v>19</v>
      </c>
      <c r="E1340" s="63">
        <v>1.797075</v>
      </c>
      <c r="F1340" s="63">
        <v>1.9100999999999999</v>
      </c>
      <c r="G1340" s="63">
        <v>0.11302470000000001</v>
      </c>
      <c r="H1340" s="63">
        <v>84.484999999999999</v>
      </c>
      <c r="I1340" s="63">
        <v>-3.18629E-2</v>
      </c>
      <c r="J1340" s="63">
        <v>5.3737899999999998E-2</v>
      </c>
      <c r="K1340" s="63">
        <v>0.11302470000000001</v>
      </c>
      <c r="L1340" s="63">
        <v>0.17231150000000001</v>
      </c>
      <c r="M1340" s="63">
        <v>0.25791229999999998</v>
      </c>
      <c r="N1340" s="63">
        <v>23615</v>
      </c>
      <c r="O1340" s="63">
        <v>0.1130564</v>
      </c>
      <c r="P1340" s="63">
        <v>5</v>
      </c>
      <c r="Q1340" s="63">
        <v>1.2781749580960001E-2</v>
      </c>
    </row>
    <row r="1341" spans="1:17">
      <c r="A1341" s="63" t="s">
        <v>75</v>
      </c>
      <c r="B1341" s="63" t="s">
        <v>44</v>
      </c>
      <c r="C1341" s="63" t="s">
        <v>50</v>
      </c>
      <c r="D1341" s="63">
        <v>20</v>
      </c>
      <c r="E1341" s="63">
        <v>1.866619</v>
      </c>
      <c r="F1341" s="63">
        <v>1.8057529999999999</v>
      </c>
      <c r="G1341" s="63">
        <v>-6.0865900000000001E-2</v>
      </c>
      <c r="H1341" s="63">
        <v>80.620800000000003</v>
      </c>
      <c r="I1341" s="63">
        <v>-0.20575350000000001</v>
      </c>
      <c r="J1341" s="63">
        <v>-0.1201527</v>
      </c>
      <c r="K1341" s="63">
        <v>-6.0865900000000001E-2</v>
      </c>
      <c r="L1341" s="63">
        <v>-1.5790000000000001E-3</v>
      </c>
      <c r="M1341" s="63">
        <v>8.4021700000000005E-2</v>
      </c>
      <c r="N1341" s="63">
        <v>23615</v>
      </c>
      <c r="O1341" s="63">
        <v>0.1130564</v>
      </c>
      <c r="P1341" s="63">
        <v>5</v>
      </c>
      <c r="Q1341" s="63">
        <v>1.2781749580960001E-2</v>
      </c>
    </row>
    <row r="1342" spans="1:17">
      <c r="A1342" s="63" t="s">
        <v>75</v>
      </c>
      <c r="B1342" s="63" t="s">
        <v>44</v>
      </c>
      <c r="C1342" s="63" t="s">
        <v>50</v>
      </c>
      <c r="D1342" s="63">
        <v>21</v>
      </c>
      <c r="E1342" s="63">
        <v>1.8876550000000001</v>
      </c>
      <c r="F1342" s="63">
        <v>1.708297</v>
      </c>
      <c r="G1342" s="63">
        <v>-0.1793582</v>
      </c>
      <c r="H1342" s="63">
        <v>76.4739</v>
      </c>
      <c r="I1342" s="63">
        <v>-0.32424579999999997</v>
      </c>
      <c r="J1342" s="63">
        <v>-0.2386451</v>
      </c>
      <c r="K1342" s="63">
        <v>-0.1793582</v>
      </c>
      <c r="L1342" s="63">
        <v>-0.12007139999999999</v>
      </c>
      <c r="M1342" s="63">
        <v>-3.4470599999999997E-2</v>
      </c>
      <c r="N1342" s="63">
        <v>23615</v>
      </c>
      <c r="O1342" s="63">
        <v>0.1130564</v>
      </c>
      <c r="P1342" s="63">
        <v>5</v>
      </c>
      <c r="Q1342" s="63">
        <v>1.2781749580960001E-2</v>
      </c>
    </row>
    <row r="1343" spans="1:17">
      <c r="A1343" s="63" t="s">
        <v>75</v>
      </c>
      <c r="B1343" s="63" t="s">
        <v>44</v>
      </c>
      <c r="C1343" s="63" t="s">
        <v>50</v>
      </c>
      <c r="D1343" s="63">
        <v>22</v>
      </c>
      <c r="E1343" s="63">
        <v>1.7936749999999999</v>
      </c>
      <c r="F1343" s="63">
        <v>1.5522480000000001</v>
      </c>
      <c r="G1343" s="63">
        <v>-0.24142710000000001</v>
      </c>
      <c r="H1343" s="63">
        <v>73.820099999999996</v>
      </c>
      <c r="I1343" s="63">
        <v>-0.38631470000000001</v>
      </c>
      <c r="J1343" s="63">
        <v>-0.30071389999999998</v>
      </c>
      <c r="K1343" s="63">
        <v>-0.24142710000000001</v>
      </c>
      <c r="L1343" s="63">
        <v>-0.1821402</v>
      </c>
      <c r="M1343" s="63">
        <v>-9.65395E-2</v>
      </c>
      <c r="N1343" s="63">
        <v>23615</v>
      </c>
      <c r="O1343" s="63">
        <v>0.1130564</v>
      </c>
      <c r="P1343" s="63">
        <v>5</v>
      </c>
      <c r="Q1343" s="63">
        <v>1.2781749580960001E-2</v>
      </c>
    </row>
    <row r="1344" spans="1:17">
      <c r="A1344" s="63" t="s">
        <v>75</v>
      </c>
      <c r="B1344" s="63" t="s">
        <v>44</v>
      </c>
      <c r="C1344" s="63" t="s">
        <v>50</v>
      </c>
      <c r="D1344" s="63">
        <v>23</v>
      </c>
      <c r="E1344" s="63">
        <v>1.5165040000000001</v>
      </c>
      <c r="F1344" s="63">
        <v>1.278956</v>
      </c>
      <c r="G1344" s="63">
        <v>-0.23754839999999999</v>
      </c>
      <c r="H1344" s="63">
        <v>71.687899999999999</v>
      </c>
      <c r="I1344" s="63">
        <v>-0.3824359</v>
      </c>
      <c r="J1344" s="63">
        <v>-0.29683520000000002</v>
      </c>
      <c r="K1344" s="63">
        <v>-0.23754839999999999</v>
      </c>
      <c r="L1344" s="63">
        <v>-0.17826149999999999</v>
      </c>
      <c r="M1344" s="63">
        <v>-9.2660800000000001E-2</v>
      </c>
      <c r="N1344" s="63">
        <v>23615</v>
      </c>
      <c r="O1344" s="63">
        <v>0.1130564</v>
      </c>
      <c r="P1344" s="63">
        <v>5</v>
      </c>
      <c r="Q1344" s="63">
        <v>1.2781749580960001E-2</v>
      </c>
    </row>
    <row r="1345" spans="1:17">
      <c r="A1345" s="63" t="s">
        <v>75</v>
      </c>
      <c r="B1345" s="63" t="s">
        <v>44</v>
      </c>
      <c r="C1345" s="63" t="s">
        <v>50</v>
      </c>
      <c r="D1345" s="63">
        <v>24</v>
      </c>
      <c r="E1345" s="63">
        <v>1.1905209999999999</v>
      </c>
      <c r="F1345" s="63">
        <v>0.98185080000000002</v>
      </c>
      <c r="G1345" s="63">
        <v>-0.20866970000000001</v>
      </c>
      <c r="H1345" s="63">
        <v>70.210999999999999</v>
      </c>
      <c r="I1345" s="63">
        <v>-0.35355730000000002</v>
      </c>
      <c r="J1345" s="63">
        <v>-0.26795659999999999</v>
      </c>
      <c r="K1345" s="63">
        <v>-0.20866970000000001</v>
      </c>
      <c r="L1345" s="63">
        <v>-0.14938290000000001</v>
      </c>
      <c r="M1345" s="63">
        <v>-6.3782099999999994E-2</v>
      </c>
      <c r="N1345" s="63">
        <v>23615</v>
      </c>
      <c r="O1345" s="63">
        <v>0.1130564</v>
      </c>
      <c r="P1345" s="63">
        <v>5</v>
      </c>
      <c r="Q1345" s="63">
        <v>1.2781749580960001E-2</v>
      </c>
    </row>
    <row r="1346" spans="1:17">
      <c r="A1346" s="63" t="s">
        <v>75</v>
      </c>
      <c r="B1346" s="63" t="s">
        <v>44</v>
      </c>
      <c r="C1346" s="63" t="s">
        <v>51</v>
      </c>
      <c r="D1346" s="63">
        <v>1</v>
      </c>
      <c r="E1346" s="63">
        <v>1.0666690000000001</v>
      </c>
      <c r="F1346" s="63">
        <v>0.8380377</v>
      </c>
      <c r="G1346" s="63">
        <v>-0.22863169999999999</v>
      </c>
      <c r="H1346" s="63">
        <v>71.346800000000002</v>
      </c>
      <c r="I1346" s="63">
        <v>-0.3735193</v>
      </c>
      <c r="J1346" s="63">
        <v>-0.28791860000000002</v>
      </c>
      <c r="K1346" s="63">
        <v>-0.22863169999999999</v>
      </c>
      <c r="L1346" s="63">
        <v>-0.16934489999999999</v>
      </c>
      <c r="M1346" s="63">
        <v>-8.3744100000000002E-2</v>
      </c>
      <c r="N1346" s="63">
        <v>23615</v>
      </c>
      <c r="O1346" s="63">
        <v>0.1130564</v>
      </c>
      <c r="P1346" s="63">
        <v>6</v>
      </c>
      <c r="Q1346" s="63">
        <v>1.2781749580960001E-2</v>
      </c>
    </row>
    <row r="1347" spans="1:17">
      <c r="A1347" s="63" t="s">
        <v>75</v>
      </c>
      <c r="B1347" s="63" t="s">
        <v>44</v>
      </c>
      <c r="C1347" s="63" t="s">
        <v>51</v>
      </c>
      <c r="D1347" s="63">
        <v>2</v>
      </c>
      <c r="E1347" s="63">
        <v>0.98821159999999997</v>
      </c>
      <c r="F1347" s="63">
        <v>0.73119619999999996</v>
      </c>
      <c r="G1347" s="63">
        <v>-0.25701550000000001</v>
      </c>
      <c r="H1347" s="63">
        <v>70.207899999999995</v>
      </c>
      <c r="I1347" s="63">
        <v>-0.40190310000000001</v>
      </c>
      <c r="J1347" s="63">
        <v>-0.31630229999999998</v>
      </c>
      <c r="K1347" s="63">
        <v>-0.25701550000000001</v>
      </c>
      <c r="L1347" s="63">
        <v>-0.1977286</v>
      </c>
      <c r="M1347" s="63">
        <v>-0.1121279</v>
      </c>
      <c r="N1347" s="63">
        <v>23615</v>
      </c>
      <c r="O1347" s="63">
        <v>0.1130564</v>
      </c>
      <c r="P1347" s="63">
        <v>6</v>
      </c>
      <c r="Q1347" s="63">
        <v>1.2781749580960001E-2</v>
      </c>
    </row>
    <row r="1348" spans="1:17">
      <c r="A1348" s="63" t="s">
        <v>75</v>
      </c>
      <c r="B1348" s="63" t="s">
        <v>44</v>
      </c>
      <c r="C1348" s="63" t="s">
        <v>51</v>
      </c>
      <c r="D1348" s="63">
        <v>3</v>
      </c>
      <c r="E1348" s="63">
        <v>0.91434970000000004</v>
      </c>
      <c r="F1348" s="63">
        <v>0.66634179999999998</v>
      </c>
      <c r="G1348" s="63">
        <v>-0.2480079</v>
      </c>
      <c r="H1348" s="63">
        <v>69.274799999999999</v>
      </c>
      <c r="I1348" s="63">
        <v>-0.39289550000000001</v>
      </c>
      <c r="J1348" s="63">
        <v>-0.30729469999999998</v>
      </c>
      <c r="K1348" s="63">
        <v>-0.2480079</v>
      </c>
      <c r="L1348" s="63">
        <v>-0.1887211</v>
      </c>
      <c r="M1348" s="63">
        <v>-0.1031203</v>
      </c>
      <c r="N1348" s="63">
        <v>23615</v>
      </c>
      <c r="O1348" s="63">
        <v>0.1130564</v>
      </c>
      <c r="P1348" s="63">
        <v>6</v>
      </c>
      <c r="Q1348" s="63">
        <v>1.2781749580960001E-2</v>
      </c>
    </row>
    <row r="1349" spans="1:17">
      <c r="A1349" s="63" t="s">
        <v>75</v>
      </c>
      <c r="B1349" s="63" t="s">
        <v>44</v>
      </c>
      <c r="C1349" s="63" t="s">
        <v>51</v>
      </c>
      <c r="D1349" s="63">
        <v>4</v>
      </c>
      <c r="E1349" s="63">
        <v>0.89046060000000005</v>
      </c>
      <c r="F1349" s="63">
        <v>0.68388709999999997</v>
      </c>
      <c r="G1349" s="63">
        <v>-0.20657349999999999</v>
      </c>
      <c r="H1349" s="63">
        <v>68.403099999999995</v>
      </c>
      <c r="I1349" s="63">
        <v>-0.35146110000000003</v>
      </c>
      <c r="J1349" s="63">
        <v>-0.26586029999999999</v>
      </c>
      <c r="K1349" s="63">
        <v>-0.20657349999999999</v>
      </c>
      <c r="L1349" s="63">
        <v>-0.14728669999999999</v>
      </c>
      <c r="M1349" s="63">
        <v>-6.1685900000000002E-2</v>
      </c>
      <c r="N1349" s="63">
        <v>23615</v>
      </c>
      <c r="O1349" s="63">
        <v>0.1130564</v>
      </c>
      <c r="P1349" s="63">
        <v>6</v>
      </c>
      <c r="Q1349" s="63">
        <v>1.2781749580960001E-2</v>
      </c>
    </row>
    <row r="1350" spans="1:17">
      <c r="A1350" s="63" t="s">
        <v>75</v>
      </c>
      <c r="B1350" s="63" t="s">
        <v>44</v>
      </c>
      <c r="C1350" s="63" t="s">
        <v>51</v>
      </c>
      <c r="D1350" s="63">
        <v>5</v>
      </c>
      <c r="E1350" s="63">
        <v>0.90843839999999998</v>
      </c>
      <c r="F1350" s="63">
        <v>0.68370560000000002</v>
      </c>
      <c r="G1350" s="63">
        <v>-0.22473280000000001</v>
      </c>
      <c r="H1350" s="63">
        <v>67.510400000000004</v>
      </c>
      <c r="I1350" s="63">
        <v>-0.36962040000000002</v>
      </c>
      <c r="J1350" s="63">
        <v>-0.28401959999999998</v>
      </c>
      <c r="K1350" s="63">
        <v>-0.22473280000000001</v>
      </c>
      <c r="L1350" s="63">
        <v>-0.16544590000000001</v>
      </c>
      <c r="M1350" s="63">
        <v>-7.9845200000000005E-2</v>
      </c>
      <c r="N1350" s="63">
        <v>23615</v>
      </c>
      <c r="O1350" s="63">
        <v>0.1130564</v>
      </c>
      <c r="P1350" s="63">
        <v>6</v>
      </c>
      <c r="Q1350" s="63">
        <v>1.2781749580960001E-2</v>
      </c>
    </row>
    <row r="1351" spans="1:17">
      <c r="A1351" s="63" t="s">
        <v>75</v>
      </c>
      <c r="B1351" s="63" t="s">
        <v>44</v>
      </c>
      <c r="C1351" s="63" t="s">
        <v>51</v>
      </c>
      <c r="D1351" s="63">
        <v>6</v>
      </c>
      <c r="E1351" s="63">
        <v>1.0039439999999999</v>
      </c>
      <c r="F1351" s="63">
        <v>0.71613729999999998</v>
      </c>
      <c r="G1351" s="63">
        <v>-0.28780660000000002</v>
      </c>
      <c r="H1351" s="63">
        <v>66.944199999999995</v>
      </c>
      <c r="I1351" s="63">
        <v>-0.43269419999999997</v>
      </c>
      <c r="J1351" s="63">
        <v>-0.3470935</v>
      </c>
      <c r="K1351" s="63">
        <v>-0.28780660000000002</v>
      </c>
      <c r="L1351" s="63">
        <v>-0.2285198</v>
      </c>
      <c r="M1351" s="63">
        <v>-0.14291899999999999</v>
      </c>
      <c r="N1351" s="63">
        <v>23615</v>
      </c>
      <c r="O1351" s="63">
        <v>0.1130564</v>
      </c>
      <c r="P1351" s="63">
        <v>6</v>
      </c>
      <c r="Q1351" s="63">
        <v>1.2781749580960001E-2</v>
      </c>
    </row>
    <row r="1352" spans="1:17">
      <c r="A1352" s="63" t="s">
        <v>75</v>
      </c>
      <c r="B1352" s="63" t="s">
        <v>44</v>
      </c>
      <c r="C1352" s="63" t="s">
        <v>51</v>
      </c>
      <c r="D1352" s="63">
        <v>7</v>
      </c>
      <c r="E1352" s="63">
        <v>1.1668499999999999</v>
      </c>
      <c r="F1352" s="63">
        <v>0.88582590000000005</v>
      </c>
      <c r="G1352" s="63">
        <v>-0.28102379999999999</v>
      </c>
      <c r="H1352" s="63">
        <v>68.311400000000006</v>
      </c>
      <c r="I1352" s="63">
        <v>-0.4259114</v>
      </c>
      <c r="J1352" s="63">
        <v>-0.34031060000000002</v>
      </c>
      <c r="K1352" s="63">
        <v>-0.28102379999999999</v>
      </c>
      <c r="L1352" s="63">
        <v>-0.22173699999999999</v>
      </c>
      <c r="M1352" s="63">
        <v>-0.13613620000000001</v>
      </c>
      <c r="N1352" s="63">
        <v>23615</v>
      </c>
      <c r="O1352" s="63">
        <v>0.1130564</v>
      </c>
      <c r="P1352" s="63">
        <v>6</v>
      </c>
      <c r="Q1352" s="63">
        <v>1.2781749580960001E-2</v>
      </c>
    </row>
    <row r="1353" spans="1:17">
      <c r="A1353" s="63" t="s">
        <v>75</v>
      </c>
      <c r="B1353" s="63" t="s">
        <v>44</v>
      </c>
      <c r="C1353" s="63" t="s">
        <v>51</v>
      </c>
      <c r="D1353" s="63">
        <v>8</v>
      </c>
      <c r="E1353" s="63">
        <v>1.244796</v>
      </c>
      <c r="F1353" s="63">
        <v>0.94773479999999999</v>
      </c>
      <c r="G1353" s="63">
        <v>-0.29706070000000001</v>
      </c>
      <c r="H1353" s="63">
        <v>72.371799999999993</v>
      </c>
      <c r="I1353" s="63">
        <v>-0.44194830000000002</v>
      </c>
      <c r="J1353" s="63">
        <v>-0.35634759999999999</v>
      </c>
      <c r="K1353" s="63">
        <v>-0.29706070000000001</v>
      </c>
      <c r="L1353" s="63">
        <v>-0.23777390000000001</v>
      </c>
      <c r="M1353" s="63">
        <v>-0.15217310000000001</v>
      </c>
      <c r="N1353" s="63">
        <v>23615</v>
      </c>
      <c r="O1353" s="63">
        <v>0.1130564</v>
      </c>
      <c r="P1353" s="63">
        <v>6</v>
      </c>
      <c r="Q1353" s="63">
        <v>1.2781749580960001E-2</v>
      </c>
    </row>
    <row r="1354" spans="1:17">
      <c r="A1354" s="63" t="s">
        <v>75</v>
      </c>
      <c r="B1354" s="63" t="s">
        <v>44</v>
      </c>
      <c r="C1354" s="63" t="s">
        <v>51</v>
      </c>
      <c r="D1354" s="63">
        <v>9</v>
      </c>
      <c r="E1354" s="63">
        <v>1.1109899999999999</v>
      </c>
      <c r="F1354" s="63">
        <v>1.0497989999999999</v>
      </c>
      <c r="G1354" s="63">
        <v>-6.1191200000000001E-2</v>
      </c>
      <c r="H1354" s="63">
        <v>78.120199999999997</v>
      </c>
      <c r="I1354" s="63">
        <v>-0.20607880000000001</v>
      </c>
      <c r="J1354" s="63">
        <v>-0.120478</v>
      </c>
      <c r="K1354" s="63">
        <v>-6.1191200000000001E-2</v>
      </c>
      <c r="L1354" s="63">
        <v>-1.9044000000000001E-3</v>
      </c>
      <c r="M1354" s="63">
        <v>8.3696400000000004E-2</v>
      </c>
      <c r="N1354" s="63">
        <v>23615</v>
      </c>
      <c r="O1354" s="63">
        <v>0.1130564</v>
      </c>
      <c r="P1354" s="63">
        <v>6</v>
      </c>
      <c r="Q1354" s="63">
        <v>1.2781749580960001E-2</v>
      </c>
    </row>
    <row r="1355" spans="1:17">
      <c r="A1355" s="63" t="s">
        <v>75</v>
      </c>
      <c r="B1355" s="63" t="s">
        <v>44</v>
      </c>
      <c r="C1355" s="63" t="s">
        <v>51</v>
      </c>
      <c r="D1355" s="63">
        <v>10</v>
      </c>
      <c r="E1355" s="63">
        <v>1.1040319999999999</v>
      </c>
      <c r="F1355" s="63">
        <v>1.0351840000000001</v>
      </c>
      <c r="G1355" s="63">
        <v>-6.8847500000000006E-2</v>
      </c>
      <c r="H1355" s="63">
        <v>83.107600000000005</v>
      </c>
      <c r="I1355" s="63">
        <v>-0.21373510000000001</v>
      </c>
      <c r="J1355" s="63">
        <v>-0.12813440000000001</v>
      </c>
      <c r="K1355" s="63">
        <v>-6.8847500000000006E-2</v>
      </c>
      <c r="L1355" s="63">
        <v>-9.5607000000000001E-3</v>
      </c>
      <c r="M1355" s="63">
        <v>7.6040099999999999E-2</v>
      </c>
      <c r="N1355" s="63">
        <v>23615</v>
      </c>
      <c r="O1355" s="63">
        <v>0.1130564</v>
      </c>
      <c r="P1355" s="63">
        <v>6</v>
      </c>
      <c r="Q1355" s="63">
        <v>1.2781749580960001E-2</v>
      </c>
    </row>
    <row r="1356" spans="1:17">
      <c r="A1356" s="63" t="s">
        <v>75</v>
      </c>
      <c r="B1356" s="63" t="s">
        <v>44</v>
      </c>
      <c r="C1356" s="63" t="s">
        <v>51</v>
      </c>
      <c r="D1356" s="63">
        <v>11</v>
      </c>
      <c r="E1356" s="63">
        <v>1.0415779999999999</v>
      </c>
      <c r="F1356" s="63">
        <v>1.1684619999999999</v>
      </c>
      <c r="G1356" s="63">
        <v>0.126884</v>
      </c>
      <c r="H1356" s="63">
        <v>86.737099999999998</v>
      </c>
      <c r="I1356" s="63">
        <v>-1.8003600000000002E-2</v>
      </c>
      <c r="J1356" s="63">
        <v>6.7597199999999996E-2</v>
      </c>
      <c r="K1356" s="63">
        <v>0.126884</v>
      </c>
      <c r="L1356" s="63">
        <v>0.1861708</v>
      </c>
      <c r="M1356" s="63">
        <v>0.2717716</v>
      </c>
      <c r="N1356" s="63">
        <v>23615</v>
      </c>
      <c r="O1356" s="63">
        <v>0.1130564</v>
      </c>
      <c r="P1356" s="63">
        <v>6</v>
      </c>
      <c r="Q1356" s="63">
        <v>1.2781749580960001E-2</v>
      </c>
    </row>
    <row r="1357" spans="1:17">
      <c r="A1357" s="63" t="s">
        <v>75</v>
      </c>
      <c r="B1357" s="63" t="s">
        <v>44</v>
      </c>
      <c r="C1357" s="63" t="s">
        <v>51</v>
      </c>
      <c r="D1357" s="63">
        <v>12</v>
      </c>
      <c r="E1357" s="63">
        <v>1.048076</v>
      </c>
      <c r="F1357" s="63">
        <v>1.3987750000000001</v>
      </c>
      <c r="G1357" s="63">
        <v>0.35069860000000003</v>
      </c>
      <c r="H1357" s="63">
        <v>90.296800000000005</v>
      </c>
      <c r="I1357" s="63">
        <v>0.20581099999999999</v>
      </c>
      <c r="J1357" s="63">
        <v>0.2914118</v>
      </c>
      <c r="K1357" s="63">
        <v>0.35069860000000003</v>
      </c>
      <c r="L1357" s="63">
        <v>0.4099854</v>
      </c>
      <c r="M1357" s="63">
        <v>0.49558619999999998</v>
      </c>
      <c r="N1357" s="63">
        <v>23615</v>
      </c>
      <c r="O1357" s="63">
        <v>0.1130564</v>
      </c>
      <c r="P1357" s="63">
        <v>6</v>
      </c>
      <c r="Q1357" s="63">
        <v>1.2781749580960001E-2</v>
      </c>
    </row>
    <row r="1358" spans="1:17">
      <c r="A1358" s="63" t="s">
        <v>75</v>
      </c>
      <c r="B1358" s="63" t="s">
        <v>44</v>
      </c>
      <c r="C1358" s="63" t="s">
        <v>51</v>
      </c>
      <c r="D1358" s="63">
        <v>13</v>
      </c>
      <c r="E1358" s="63">
        <v>0.94805130000000004</v>
      </c>
      <c r="F1358" s="63">
        <v>1.621343</v>
      </c>
      <c r="G1358" s="63">
        <v>0.67329220000000001</v>
      </c>
      <c r="H1358" s="63">
        <v>93.32</v>
      </c>
      <c r="I1358" s="63">
        <v>0.5284046</v>
      </c>
      <c r="J1358" s="63">
        <v>0.61400529999999998</v>
      </c>
      <c r="K1358" s="63">
        <v>0.67329220000000001</v>
      </c>
      <c r="L1358" s="63">
        <v>0.73257899999999998</v>
      </c>
      <c r="M1358" s="63">
        <v>0.81817969999999995</v>
      </c>
      <c r="N1358" s="63">
        <v>23615</v>
      </c>
      <c r="O1358" s="63">
        <v>0.1130564</v>
      </c>
      <c r="P1358" s="63">
        <v>6</v>
      </c>
      <c r="Q1358" s="63">
        <v>1.2781749580960001E-2</v>
      </c>
    </row>
    <row r="1359" spans="1:17">
      <c r="A1359" s="63" t="s">
        <v>75</v>
      </c>
      <c r="B1359" s="63" t="s">
        <v>44</v>
      </c>
      <c r="C1359" s="63" t="s">
        <v>51</v>
      </c>
      <c r="D1359" s="63">
        <v>14</v>
      </c>
      <c r="E1359" s="63">
        <v>1.053026</v>
      </c>
      <c r="F1359" s="63">
        <v>1.905648</v>
      </c>
      <c r="G1359" s="63">
        <v>0.85262179999999999</v>
      </c>
      <c r="H1359" s="63">
        <v>95.275499999999994</v>
      </c>
      <c r="I1359" s="63">
        <v>0.70773419999999998</v>
      </c>
      <c r="J1359" s="63">
        <v>0.79333500000000001</v>
      </c>
      <c r="K1359" s="63">
        <v>0.85262179999999999</v>
      </c>
      <c r="L1359" s="63">
        <v>0.91190859999999996</v>
      </c>
      <c r="M1359" s="63">
        <v>0.99750939999999999</v>
      </c>
      <c r="N1359" s="63">
        <v>23615</v>
      </c>
      <c r="O1359" s="63">
        <v>0.1130564</v>
      </c>
      <c r="P1359" s="63">
        <v>6</v>
      </c>
      <c r="Q1359" s="63">
        <v>1.2781749580960001E-2</v>
      </c>
    </row>
    <row r="1360" spans="1:17">
      <c r="A1360" s="63" t="s">
        <v>75</v>
      </c>
      <c r="B1360" s="63" t="s">
        <v>44</v>
      </c>
      <c r="C1360" s="63" t="s">
        <v>51</v>
      </c>
      <c r="D1360" s="63">
        <v>15</v>
      </c>
      <c r="E1360" s="63">
        <v>1.1834849999999999</v>
      </c>
      <c r="F1360" s="63">
        <v>2.158547</v>
      </c>
      <c r="G1360" s="63">
        <v>0.97506230000000005</v>
      </c>
      <c r="H1360" s="63">
        <v>97.430099999999996</v>
      </c>
      <c r="I1360" s="63">
        <v>0.83017470000000004</v>
      </c>
      <c r="J1360" s="63">
        <v>0.91577540000000002</v>
      </c>
      <c r="K1360" s="63">
        <v>0.97506230000000005</v>
      </c>
      <c r="L1360" s="63">
        <v>1.034349</v>
      </c>
      <c r="M1360" s="63">
        <v>1.11995</v>
      </c>
      <c r="N1360" s="63">
        <v>23615</v>
      </c>
      <c r="O1360" s="63">
        <v>0.1130564</v>
      </c>
      <c r="P1360" s="63">
        <v>6</v>
      </c>
      <c r="Q1360" s="63">
        <v>1.2781749580960001E-2</v>
      </c>
    </row>
    <row r="1361" spans="1:17">
      <c r="A1361" s="63" t="s">
        <v>75</v>
      </c>
      <c r="B1361" s="63" t="s">
        <v>44</v>
      </c>
      <c r="C1361" s="63" t="s">
        <v>51</v>
      </c>
      <c r="D1361" s="63">
        <v>16</v>
      </c>
      <c r="E1361" s="63">
        <v>1.423125</v>
      </c>
      <c r="F1361" s="63">
        <v>2.4395910000000001</v>
      </c>
      <c r="G1361" s="63">
        <v>1.0164660000000001</v>
      </c>
      <c r="H1361" s="63">
        <v>99.100899999999996</v>
      </c>
      <c r="I1361" s="63">
        <v>0.87157859999999998</v>
      </c>
      <c r="J1361" s="63">
        <v>0.95717929999999996</v>
      </c>
      <c r="K1361" s="63">
        <v>1.0164660000000001</v>
      </c>
      <c r="L1361" s="63">
        <v>1.075753</v>
      </c>
      <c r="M1361" s="63">
        <v>1.161354</v>
      </c>
      <c r="N1361" s="63">
        <v>23615</v>
      </c>
      <c r="O1361" s="63">
        <v>0.1130564</v>
      </c>
      <c r="P1361" s="63">
        <v>6</v>
      </c>
      <c r="Q1361" s="63">
        <v>1.2781749580960001E-2</v>
      </c>
    </row>
    <row r="1362" spans="1:17">
      <c r="A1362" s="63" t="s">
        <v>75</v>
      </c>
      <c r="B1362" s="63" t="s">
        <v>44</v>
      </c>
      <c r="C1362" s="63" t="s">
        <v>51</v>
      </c>
      <c r="D1362" s="63">
        <v>17</v>
      </c>
      <c r="E1362" s="63">
        <v>1.614371</v>
      </c>
      <c r="F1362" s="63">
        <v>2.606077</v>
      </c>
      <c r="G1362" s="63">
        <v>0.99170670000000005</v>
      </c>
      <c r="H1362" s="63">
        <v>99.3904</v>
      </c>
      <c r="I1362" s="63">
        <v>0.84681919999999999</v>
      </c>
      <c r="J1362" s="63">
        <v>0.93241989999999997</v>
      </c>
      <c r="K1362" s="63">
        <v>0.99170670000000005</v>
      </c>
      <c r="L1362" s="63">
        <v>1.050994</v>
      </c>
      <c r="M1362" s="63">
        <v>1.1365940000000001</v>
      </c>
      <c r="N1362" s="63">
        <v>23615</v>
      </c>
      <c r="O1362" s="63">
        <v>0.1130564</v>
      </c>
      <c r="P1362" s="63">
        <v>6</v>
      </c>
      <c r="Q1362" s="63">
        <v>1.2781749580960001E-2</v>
      </c>
    </row>
    <row r="1363" spans="1:17">
      <c r="A1363" s="63" t="s">
        <v>75</v>
      </c>
      <c r="B1363" s="63" t="s">
        <v>44</v>
      </c>
      <c r="C1363" s="63" t="s">
        <v>51</v>
      </c>
      <c r="D1363" s="63">
        <v>18</v>
      </c>
      <c r="E1363" s="63">
        <v>1.777919</v>
      </c>
      <c r="F1363" s="63">
        <v>2.6923819999999998</v>
      </c>
      <c r="G1363" s="63">
        <v>0.91446289999999997</v>
      </c>
      <c r="H1363" s="63">
        <v>98.654799999999994</v>
      </c>
      <c r="I1363" s="63">
        <v>0.76957540000000002</v>
      </c>
      <c r="J1363" s="63">
        <v>0.85517609999999999</v>
      </c>
      <c r="K1363" s="63">
        <v>0.91446289999999997</v>
      </c>
      <c r="L1363" s="63">
        <v>0.9737498</v>
      </c>
      <c r="M1363" s="63">
        <v>1.05935</v>
      </c>
      <c r="N1363" s="63">
        <v>23615</v>
      </c>
      <c r="O1363" s="63">
        <v>0.1130564</v>
      </c>
      <c r="P1363" s="63">
        <v>6</v>
      </c>
      <c r="Q1363" s="63">
        <v>1.2781749580960001E-2</v>
      </c>
    </row>
    <row r="1364" spans="1:17">
      <c r="A1364" s="63" t="s">
        <v>75</v>
      </c>
      <c r="B1364" s="63" t="s">
        <v>44</v>
      </c>
      <c r="C1364" s="63" t="s">
        <v>51</v>
      </c>
      <c r="D1364" s="63">
        <v>19</v>
      </c>
      <c r="E1364" s="63">
        <v>2.104692</v>
      </c>
      <c r="F1364" s="63">
        <v>2.5697130000000001</v>
      </c>
      <c r="G1364" s="63">
        <v>0.4650204</v>
      </c>
      <c r="H1364" s="63">
        <v>96.579499999999996</v>
      </c>
      <c r="I1364" s="63">
        <v>0.3201328</v>
      </c>
      <c r="J1364" s="63">
        <v>0.40573360000000003</v>
      </c>
      <c r="K1364" s="63">
        <v>0.4650204</v>
      </c>
      <c r="L1364" s="63">
        <v>0.52430730000000003</v>
      </c>
      <c r="M1364" s="63">
        <v>0.60990800000000001</v>
      </c>
      <c r="N1364" s="63">
        <v>23615</v>
      </c>
      <c r="O1364" s="63">
        <v>0.1130564</v>
      </c>
      <c r="P1364" s="63">
        <v>6</v>
      </c>
      <c r="Q1364" s="63">
        <v>1.2781749580960001E-2</v>
      </c>
    </row>
    <row r="1365" spans="1:17">
      <c r="A1365" s="63" t="s">
        <v>75</v>
      </c>
      <c r="B1365" s="63" t="s">
        <v>44</v>
      </c>
      <c r="C1365" s="63" t="s">
        <v>51</v>
      </c>
      <c r="D1365" s="63">
        <v>20</v>
      </c>
      <c r="E1365" s="63">
        <v>2.233079</v>
      </c>
      <c r="F1365" s="63">
        <v>2.3485320000000001</v>
      </c>
      <c r="G1365" s="63">
        <v>0.1154525</v>
      </c>
      <c r="H1365" s="63">
        <v>93.125699999999995</v>
      </c>
      <c r="I1365" s="63">
        <v>-2.9435099999999999E-2</v>
      </c>
      <c r="J1365" s="63">
        <v>5.6165699999999999E-2</v>
      </c>
      <c r="K1365" s="63">
        <v>0.1154525</v>
      </c>
      <c r="L1365" s="63">
        <v>0.17473939999999999</v>
      </c>
      <c r="M1365" s="63">
        <v>0.26034010000000002</v>
      </c>
      <c r="N1365" s="63">
        <v>23615</v>
      </c>
      <c r="O1365" s="63">
        <v>0.1130564</v>
      </c>
      <c r="P1365" s="63">
        <v>6</v>
      </c>
      <c r="Q1365" s="63">
        <v>1.2781749580960001E-2</v>
      </c>
    </row>
    <row r="1366" spans="1:17">
      <c r="A1366" s="63" t="s">
        <v>75</v>
      </c>
      <c r="B1366" s="63" t="s">
        <v>44</v>
      </c>
      <c r="C1366" s="63" t="s">
        <v>51</v>
      </c>
      <c r="D1366" s="63">
        <v>21</v>
      </c>
      <c r="E1366" s="63">
        <v>2.2095590000000001</v>
      </c>
      <c r="F1366" s="63">
        <v>2.1420689999999998</v>
      </c>
      <c r="G1366" s="63">
        <v>-6.7489599999999997E-2</v>
      </c>
      <c r="H1366" s="63">
        <v>88.726100000000002</v>
      </c>
      <c r="I1366" s="63">
        <v>-0.21237719999999999</v>
      </c>
      <c r="J1366" s="63">
        <v>-0.12677649999999999</v>
      </c>
      <c r="K1366" s="63">
        <v>-6.7489599999999997E-2</v>
      </c>
      <c r="L1366" s="63">
        <v>-8.2027999999999997E-3</v>
      </c>
      <c r="M1366" s="63">
        <v>7.7397999999999995E-2</v>
      </c>
      <c r="N1366" s="63">
        <v>23615</v>
      </c>
      <c r="O1366" s="63">
        <v>0.1130564</v>
      </c>
      <c r="P1366" s="63">
        <v>6</v>
      </c>
      <c r="Q1366" s="63">
        <v>1.2781749580960001E-2</v>
      </c>
    </row>
    <row r="1367" spans="1:17">
      <c r="A1367" s="63" t="s">
        <v>75</v>
      </c>
      <c r="B1367" s="63" t="s">
        <v>44</v>
      </c>
      <c r="C1367" s="63" t="s">
        <v>51</v>
      </c>
      <c r="D1367" s="63">
        <v>22</v>
      </c>
      <c r="E1367" s="63">
        <v>2.0367820000000001</v>
      </c>
      <c r="F1367" s="63">
        <v>1.955193</v>
      </c>
      <c r="G1367" s="63">
        <v>-8.1589499999999995E-2</v>
      </c>
      <c r="H1367" s="63">
        <v>85.197500000000005</v>
      </c>
      <c r="I1367" s="63">
        <v>-0.22647709999999999</v>
      </c>
      <c r="J1367" s="63">
        <v>-0.14087630000000001</v>
      </c>
      <c r="K1367" s="63">
        <v>-8.1589499999999995E-2</v>
      </c>
      <c r="L1367" s="63">
        <v>-2.2302599999999999E-2</v>
      </c>
      <c r="M1367" s="63">
        <v>6.3298099999999996E-2</v>
      </c>
      <c r="N1367" s="63">
        <v>23615</v>
      </c>
      <c r="O1367" s="63">
        <v>0.1130564</v>
      </c>
      <c r="P1367" s="63">
        <v>6</v>
      </c>
      <c r="Q1367" s="63">
        <v>1.2781749580960001E-2</v>
      </c>
    </row>
    <row r="1368" spans="1:17">
      <c r="A1368" s="63" t="s">
        <v>75</v>
      </c>
      <c r="B1368" s="63" t="s">
        <v>44</v>
      </c>
      <c r="C1368" s="63" t="s">
        <v>51</v>
      </c>
      <c r="D1368" s="63">
        <v>23</v>
      </c>
      <c r="E1368" s="63">
        <v>1.6544970000000001</v>
      </c>
      <c r="F1368" s="63">
        <v>1.6625110000000001</v>
      </c>
      <c r="G1368" s="63">
        <v>8.0148000000000007E-3</v>
      </c>
      <c r="H1368" s="63">
        <v>82.6036</v>
      </c>
      <c r="I1368" s="63">
        <v>-0.13687279999999999</v>
      </c>
      <c r="J1368" s="63">
        <v>-5.1271999999999998E-2</v>
      </c>
      <c r="K1368" s="63">
        <v>8.0148000000000007E-3</v>
      </c>
      <c r="L1368" s="63">
        <v>6.7301600000000003E-2</v>
      </c>
      <c r="M1368" s="63">
        <v>0.15290239999999999</v>
      </c>
      <c r="N1368" s="63">
        <v>23615</v>
      </c>
      <c r="O1368" s="63">
        <v>0.1130564</v>
      </c>
      <c r="P1368" s="63">
        <v>6</v>
      </c>
      <c r="Q1368" s="63">
        <v>1.2781749580960001E-2</v>
      </c>
    </row>
    <row r="1369" spans="1:17">
      <c r="A1369" s="63" t="s">
        <v>75</v>
      </c>
      <c r="B1369" s="63" t="s">
        <v>44</v>
      </c>
      <c r="C1369" s="63" t="s">
        <v>51</v>
      </c>
      <c r="D1369" s="63">
        <v>24</v>
      </c>
      <c r="E1369" s="63">
        <v>1.3737470000000001</v>
      </c>
      <c r="F1369" s="63">
        <v>1.20675</v>
      </c>
      <c r="G1369" s="63">
        <v>-0.16699639999999999</v>
      </c>
      <c r="H1369" s="63">
        <v>80.234700000000004</v>
      </c>
      <c r="I1369" s="63">
        <v>-0.31188399999999999</v>
      </c>
      <c r="J1369" s="63">
        <v>-0.22628319999999999</v>
      </c>
      <c r="K1369" s="63">
        <v>-0.16699639999999999</v>
      </c>
      <c r="L1369" s="63">
        <v>-0.1077095</v>
      </c>
      <c r="M1369" s="63">
        <v>-2.2108800000000001E-2</v>
      </c>
      <c r="N1369" s="63">
        <v>23615</v>
      </c>
      <c r="O1369" s="63">
        <v>0.1130564</v>
      </c>
      <c r="P1369" s="63">
        <v>6</v>
      </c>
      <c r="Q1369" s="63">
        <v>1.2781749580960001E-2</v>
      </c>
    </row>
    <row r="1370" spans="1:17">
      <c r="A1370" s="63" t="s">
        <v>75</v>
      </c>
      <c r="B1370" s="63" t="s">
        <v>44</v>
      </c>
      <c r="C1370" s="63" t="s">
        <v>52</v>
      </c>
      <c r="D1370" s="63">
        <v>1</v>
      </c>
      <c r="E1370" s="63">
        <v>1.122919</v>
      </c>
      <c r="F1370" s="63">
        <v>0.86703459999999999</v>
      </c>
      <c r="G1370" s="63">
        <v>-0.25588420000000001</v>
      </c>
      <c r="H1370" s="63">
        <v>73.758399999999995</v>
      </c>
      <c r="I1370" s="63">
        <v>-0.40077180000000001</v>
      </c>
      <c r="J1370" s="63">
        <v>-0.31517099999999998</v>
      </c>
      <c r="K1370" s="63">
        <v>-0.25588420000000001</v>
      </c>
      <c r="L1370" s="63">
        <v>-0.1965973</v>
      </c>
      <c r="M1370" s="63">
        <v>-0.1109966</v>
      </c>
      <c r="N1370" s="63">
        <v>23615</v>
      </c>
      <c r="O1370" s="63">
        <v>0.1130564</v>
      </c>
      <c r="P1370" s="63">
        <v>7</v>
      </c>
      <c r="Q1370" s="63">
        <v>1.2781749580960001E-2</v>
      </c>
    </row>
    <row r="1371" spans="1:17">
      <c r="A1371" s="63" t="s">
        <v>75</v>
      </c>
      <c r="B1371" s="63" t="s">
        <v>44</v>
      </c>
      <c r="C1371" s="63" t="s">
        <v>52</v>
      </c>
      <c r="D1371" s="63">
        <v>2</v>
      </c>
      <c r="E1371" s="63">
        <v>1.0626599999999999</v>
      </c>
      <c r="F1371" s="63">
        <v>0.73274700000000004</v>
      </c>
      <c r="G1371" s="63">
        <v>-0.32991290000000001</v>
      </c>
      <c r="H1371" s="63">
        <v>72.715699999999998</v>
      </c>
      <c r="I1371" s="63">
        <v>-0.47480050000000001</v>
      </c>
      <c r="J1371" s="63">
        <v>-0.38919969999999998</v>
      </c>
      <c r="K1371" s="63">
        <v>-0.32991290000000001</v>
      </c>
      <c r="L1371" s="63">
        <v>-0.27062609999999998</v>
      </c>
      <c r="M1371" s="63">
        <v>-0.1850253</v>
      </c>
      <c r="N1371" s="63">
        <v>23615</v>
      </c>
      <c r="O1371" s="63">
        <v>0.1130564</v>
      </c>
      <c r="P1371" s="63">
        <v>7</v>
      </c>
      <c r="Q1371" s="63">
        <v>1.2781749580960001E-2</v>
      </c>
    </row>
    <row r="1372" spans="1:17">
      <c r="A1372" s="63" t="s">
        <v>75</v>
      </c>
      <c r="B1372" s="63" t="s">
        <v>44</v>
      </c>
      <c r="C1372" s="63" t="s">
        <v>52</v>
      </c>
      <c r="D1372" s="63">
        <v>3</v>
      </c>
      <c r="E1372" s="63">
        <v>0.99015070000000005</v>
      </c>
      <c r="F1372" s="63">
        <v>0.64647909999999997</v>
      </c>
      <c r="G1372" s="63">
        <v>-0.34367170000000002</v>
      </c>
      <c r="H1372" s="63">
        <v>72.454300000000003</v>
      </c>
      <c r="I1372" s="63">
        <v>-0.48855929999999997</v>
      </c>
      <c r="J1372" s="63">
        <v>-0.4029585</v>
      </c>
      <c r="K1372" s="63">
        <v>-0.34367170000000002</v>
      </c>
      <c r="L1372" s="63">
        <v>-0.28438479999999999</v>
      </c>
      <c r="M1372" s="63">
        <v>-0.19878409999999999</v>
      </c>
      <c r="N1372" s="63">
        <v>23615</v>
      </c>
      <c r="O1372" s="63">
        <v>0.1130564</v>
      </c>
      <c r="P1372" s="63">
        <v>7</v>
      </c>
      <c r="Q1372" s="63">
        <v>1.2781749580960001E-2</v>
      </c>
    </row>
    <row r="1373" spans="1:17">
      <c r="A1373" s="63" t="s">
        <v>75</v>
      </c>
      <c r="B1373" s="63" t="s">
        <v>44</v>
      </c>
      <c r="C1373" s="63" t="s">
        <v>52</v>
      </c>
      <c r="D1373" s="63">
        <v>4</v>
      </c>
      <c r="E1373" s="63">
        <v>0.95457599999999998</v>
      </c>
      <c r="F1373" s="63">
        <v>0.67176530000000001</v>
      </c>
      <c r="G1373" s="63">
        <v>-0.28281070000000003</v>
      </c>
      <c r="H1373" s="63">
        <v>71.737799999999993</v>
      </c>
      <c r="I1373" s="63">
        <v>-0.42769829999999998</v>
      </c>
      <c r="J1373" s="63">
        <v>-0.3420975</v>
      </c>
      <c r="K1373" s="63">
        <v>-0.28281070000000003</v>
      </c>
      <c r="L1373" s="63">
        <v>-0.2235239</v>
      </c>
      <c r="M1373" s="63">
        <v>-0.13792309999999999</v>
      </c>
      <c r="N1373" s="63">
        <v>23615</v>
      </c>
      <c r="O1373" s="63">
        <v>0.1130564</v>
      </c>
      <c r="P1373" s="63">
        <v>7</v>
      </c>
      <c r="Q1373" s="63">
        <v>1.2781749580960001E-2</v>
      </c>
    </row>
    <row r="1374" spans="1:17">
      <c r="A1374" s="63" t="s">
        <v>75</v>
      </c>
      <c r="B1374" s="63" t="s">
        <v>44</v>
      </c>
      <c r="C1374" s="63" t="s">
        <v>52</v>
      </c>
      <c r="D1374" s="63">
        <v>5</v>
      </c>
      <c r="E1374" s="63">
        <v>0.91437389999999996</v>
      </c>
      <c r="F1374" s="63">
        <v>0.70837859999999997</v>
      </c>
      <c r="G1374" s="63">
        <v>-0.2059954</v>
      </c>
      <c r="H1374" s="63">
        <v>70.697000000000003</v>
      </c>
      <c r="I1374" s="63">
        <v>-0.350883</v>
      </c>
      <c r="J1374" s="63">
        <v>-0.26528220000000002</v>
      </c>
      <c r="K1374" s="63">
        <v>-0.2059954</v>
      </c>
      <c r="L1374" s="63">
        <v>-0.14670849999999999</v>
      </c>
      <c r="M1374" s="63">
        <v>-6.1107799999999997E-2</v>
      </c>
      <c r="N1374" s="63">
        <v>23615</v>
      </c>
      <c r="O1374" s="63">
        <v>0.1130564</v>
      </c>
      <c r="P1374" s="63">
        <v>7</v>
      </c>
      <c r="Q1374" s="63">
        <v>1.2781749580960001E-2</v>
      </c>
    </row>
    <row r="1375" spans="1:17">
      <c r="A1375" s="63" t="s">
        <v>75</v>
      </c>
      <c r="B1375" s="63" t="s">
        <v>44</v>
      </c>
      <c r="C1375" s="63" t="s">
        <v>52</v>
      </c>
      <c r="D1375" s="63">
        <v>6</v>
      </c>
      <c r="E1375" s="63">
        <v>1.1842999999999999</v>
      </c>
      <c r="F1375" s="63">
        <v>0.69539490000000004</v>
      </c>
      <c r="G1375" s="63">
        <v>-0.48890489999999998</v>
      </c>
      <c r="H1375" s="63">
        <v>69.924499999999995</v>
      </c>
      <c r="I1375" s="63">
        <v>-0.63379249999999998</v>
      </c>
      <c r="J1375" s="63">
        <v>-0.54819169999999995</v>
      </c>
      <c r="K1375" s="63">
        <v>-0.48890489999999998</v>
      </c>
      <c r="L1375" s="63">
        <v>-0.4296181</v>
      </c>
      <c r="M1375" s="63">
        <v>-0.34401730000000003</v>
      </c>
      <c r="N1375" s="63">
        <v>23615</v>
      </c>
      <c r="O1375" s="63">
        <v>0.1130564</v>
      </c>
      <c r="P1375" s="63">
        <v>7</v>
      </c>
      <c r="Q1375" s="63">
        <v>1.2781749580960001E-2</v>
      </c>
    </row>
    <row r="1376" spans="1:17">
      <c r="A1376" s="63" t="s">
        <v>75</v>
      </c>
      <c r="B1376" s="63" t="s">
        <v>44</v>
      </c>
      <c r="C1376" s="63" t="s">
        <v>52</v>
      </c>
      <c r="D1376" s="63">
        <v>7</v>
      </c>
      <c r="E1376" s="63">
        <v>1.285074</v>
      </c>
      <c r="F1376" s="63">
        <v>0.96602569999999999</v>
      </c>
      <c r="G1376" s="63">
        <v>-0.319048</v>
      </c>
      <c r="H1376" s="63">
        <v>69.976500000000001</v>
      </c>
      <c r="I1376" s="63">
        <v>-0.4639356</v>
      </c>
      <c r="J1376" s="63">
        <v>-0.37833480000000003</v>
      </c>
      <c r="K1376" s="63">
        <v>-0.319048</v>
      </c>
      <c r="L1376" s="63">
        <v>-0.25976120000000003</v>
      </c>
      <c r="M1376" s="63">
        <v>-0.17416039999999999</v>
      </c>
      <c r="N1376" s="63">
        <v>23615</v>
      </c>
      <c r="O1376" s="63">
        <v>0.1130564</v>
      </c>
      <c r="P1376" s="63">
        <v>7</v>
      </c>
      <c r="Q1376" s="63">
        <v>1.2781749580960001E-2</v>
      </c>
    </row>
    <row r="1377" spans="1:17">
      <c r="A1377" s="63" t="s">
        <v>75</v>
      </c>
      <c r="B1377" s="63" t="s">
        <v>44</v>
      </c>
      <c r="C1377" s="63" t="s">
        <v>52</v>
      </c>
      <c r="D1377" s="63">
        <v>8</v>
      </c>
      <c r="E1377" s="63">
        <v>1.3293170000000001</v>
      </c>
      <c r="F1377" s="63">
        <v>1.028877</v>
      </c>
      <c r="G1377" s="63">
        <v>-0.30044080000000001</v>
      </c>
      <c r="H1377" s="63">
        <v>71.900400000000005</v>
      </c>
      <c r="I1377" s="63">
        <v>-0.44532840000000001</v>
      </c>
      <c r="J1377" s="63">
        <v>-0.35972759999999998</v>
      </c>
      <c r="K1377" s="63">
        <v>-0.30044080000000001</v>
      </c>
      <c r="L1377" s="63">
        <v>-0.24115400000000001</v>
      </c>
      <c r="M1377" s="63">
        <v>-0.1555532</v>
      </c>
      <c r="N1377" s="63">
        <v>23615</v>
      </c>
      <c r="O1377" s="63">
        <v>0.1130564</v>
      </c>
      <c r="P1377" s="63">
        <v>7</v>
      </c>
      <c r="Q1377" s="63">
        <v>1.2781749580960001E-2</v>
      </c>
    </row>
    <row r="1378" spans="1:17">
      <c r="A1378" s="63" t="s">
        <v>75</v>
      </c>
      <c r="B1378" s="63" t="s">
        <v>44</v>
      </c>
      <c r="C1378" s="63" t="s">
        <v>52</v>
      </c>
      <c r="D1378" s="63">
        <v>9</v>
      </c>
      <c r="E1378" s="63">
        <v>1.201417</v>
      </c>
      <c r="F1378" s="63">
        <v>1.126722</v>
      </c>
      <c r="G1378" s="63">
        <v>-7.4695200000000003E-2</v>
      </c>
      <c r="H1378" s="63">
        <v>75.378399999999999</v>
      </c>
      <c r="I1378" s="63">
        <v>-0.21958279999999999</v>
      </c>
      <c r="J1378" s="63">
        <v>-0.13398209999999999</v>
      </c>
      <c r="K1378" s="63">
        <v>-7.4695200000000003E-2</v>
      </c>
      <c r="L1378" s="63">
        <v>-1.5408399999999999E-2</v>
      </c>
      <c r="M1378" s="63">
        <v>7.0192400000000002E-2</v>
      </c>
      <c r="N1378" s="63">
        <v>23615</v>
      </c>
      <c r="O1378" s="63">
        <v>0.1130564</v>
      </c>
      <c r="P1378" s="63">
        <v>7</v>
      </c>
      <c r="Q1378" s="63">
        <v>1.2781749580960001E-2</v>
      </c>
    </row>
    <row r="1379" spans="1:17">
      <c r="A1379" s="63" t="s">
        <v>75</v>
      </c>
      <c r="B1379" s="63" t="s">
        <v>44</v>
      </c>
      <c r="C1379" s="63" t="s">
        <v>52</v>
      </c>
      <c r="D1379" s="63">
        <v>10</v>
      </c>
      <c r="E1379" s="63">
        <v>1.1689830000000001</v>
      </c>
      <c r="F1379" s="63">
        <v>1.089737</v>
      </c>
      <c r="G1379" s="63">
        <v>-7.9245200000000002E-2</v>
      </c>
      <c r="H1379" s="63">
        <v>79.598699999999994</v>
      </c>
      <c r="I1379" s="63">
        <v>-0.22413279999999999</v>
      </c>
      <c r="J1379" s="63">
        <v>-0.13853199999999999</v>
      </c>
      <c r="K1379" s="63">
        <v>-7.9245200000000002E-2</v>
      </c>
      <c r="L1379" s="63">
        <v>-1.9958400000000001E-2</v>
      </c>
      <c r="M1379" s="63">
        <v>6.5642400000000004E-2</v>
      </c>
      <c r="N1379" s="63">
        <v>23615</v>
      </c>
      <c r="O1379" s="63">
        <v>0.1130564</v>
      </c>
      <c r="P1379" s="63">
        <v>7</v>
      </c>
      <c r="Q1379" s="63">
        <v>1.2781749580960001E-2</v>
      </c>
    </row>
    <row r="1380" spans="1:17">
      <c r="A1380" s="63" t="s">
        <v>75</v>
      </c>
      <c r="B1380" s="63" t="s">
        <v>44</v>
      </c>
      <c r="C1380" s="63" t="s">
        <v>52</v>
      </c>
      <c r="D1380" s="63">
        <v>11</v>
      </c>
      <c r="E1380" s="63">
        <v>1.061876</v>
      </c>
      <c r="F1380" s="63">
        <v>1.163856</v>
      </c>
      <c r="G1380" s="63">
        <v>0.10197929999999999</v>
      </c>
      <c r="H1380" s="63">
        <v>83.546499999999995</v>
      </c>
      <c r="I1380" s="63">
        <v>-4.2908300000000003E-2</v>
      </c>
      <c r="J1380" s="63">
        <v>4.2692399999999998E-2</v>
      </c>
      <c r="K1380" s="63">
        <v>0.10197929999999999</v>
      </c>
      <c r="L1380" s="63">
        <v>0.1612661</v>
      </c>
      <c r="M1380" s="63">
        <v>0.2468669</v>
      </c>
      <c r="N1380" s="63">
        <v>23615</v>
      </c>
      <c r="O1380" s="63">
        <v>0.1130564</v>
      </c>
      <c r="P1380" s="63">
        <v>7</v>
      </c>
      <c r="Q1380" s="63">
        <v>1.2781749580960001E-2</v>
      </c>
    </row>
    <row r="1381" spans="1:17">
      <c r="A1381" s="63" t="s">
        <v>75</v>
      </c>
      <c r="B1381" s="63" t="s">
        <v>44</v>
      </c>
      <c r="C1381" s="63" t="s">
        <v>52</v>
      </c>
      <c r="D1381" s="63">
        <v>12</v>
      </c>
      <c r="E1381" s="63">
        <v>1.0009619999999999</v>
      </c>
      <c r="F1381" s="63">
        <v>1.315933</v>
      </c>
      <c r="G1381" s="63">
        <v>0.31497120000000001</v>
      </c>
      <c r="H1381" s="63">
        <v>87.743600000000001</v>
      </c>
      <c r="I1381" s="63">
        <v>0.1700836</v>
      </c>
      <c r="J1381" s="63">
        <v>0.25568439999999998</v>
      </c>
      <c r="K1381" s="63">
        <v>0.31497120000000001</v>
      </c>
      <c r="L1381" s="63">
        <v>0.37425799999999998</v>
      </c>
      <c r="M1381" s="63">
        <v>0.45985880000000001</v>
      </c>
      <c r="N1381" s="63">
        <v>23615</v>
      </c>
      <c r="O1381" s="63">
        <v>0.1130564</v>
      </c>
      <c r="P1381" s="63">
        <v>7</v>
      </c>
      <c r="Q1381" s="63">
        <v>1.2781749580960001E-2</v>
      </c>
    </row>
    <row r="1382" spans="1:17">
      <c r="A1382" s="63" t="s">
        <v>75</v>
      </c>
      <c r="B1382" s="63" t="s">
        <v>44</v>
      </c>
      <c r="C1382" s="63" t="s">
        <v>52</v>
      </c>
      <c r="D1382" s="63">
        <v>13</v>
      </c>
      <c r="E1382" s="63">
        <v>0.86970479999999994</v>
      </c>
      <c r="F1382" s="63">
        <v>1.4889349999999999</v>
      </c>
      <c r="G1382" s="63">
        <v>0.61922969999999999</v>
      </c>
      <c r="H1382" s="63">
        <v>90.841899999999995</v>
      </c>
      <c r="I1382" s="63">
        <v>0.47434209999999999</v>
      </c>
      <c r="J1382" s="63">
        <v>0.55994290000000002</v>
      </c>
      <c r="K1382" s="63">
        <v>0.61922969999999999</v>
      </c>
      <c r="L1382" s="63">
        <v>0.67851660000000003</v>
      </c>
      <c r="M1382" s="63">
        <v>0.7641173</v>
      </c>
      <c r="N1382" s="63">
        <v>23615</v>
      </c>
      <c r="O1382" s="63">
        <v>0.1130564</v>
      </c>
      <c r="P1382" s="63">
        <v>7</v>
      </c>
      <c r="Q1382" s="63">
        <v>1.2781749580960001E-2</v>
      </c>
    </row>
    <row r="1383" spans="1:17">
      <c r="A1383" s="63" t="s">
        <v>75</v>
      </c>
      <c r="B1383" s="63" t="s">
        <v>44</v>
      </c>
      <c r="C1383" s="63" t="s">
        <v>52</v>
      </c>
      <c r="D1383" s="63">
        <v>14</v>
      </c>
      <c r="E1383" s="63">
        <v>0.93431249999999999</v>
      </c>
      <c r="F1383" s="63">
        <v>1.7359849999999999</v>
      </c>
      <c r="G1383" s="63">
        <v>0.80167259999999996</v>
      </c>
      <c r="H1383" s="63">
        <v>93.428600000000003</v>
      </c>
      <c r="I1383" s="63">
        <v>0.65678510000000001</v>
      </c>
      <c r="J1383" s="63">
        <v>0.74238579999999998</v>
      </c>
      <c r="K1383" s="63">
        <v>0.80167259999999996</v>
      </c>
      <c r="L1383" s="63">
        <v>0.86095949999999999</v>
      </c>
      <c r="M1383" s="63">
        <v>0.94656019999999996</v>
      </c>
      <c r="N1383" s="63">
        <v>23615</v>
      </c>
      <c r="O1383" s="63">
        <v>0.1130564</v>
      </c>
      <c r="P1383" s="63">
        <v>7</v>
      </c>
      <c r="Q1383" s="63">
        <v>1.2781749580960001E-2</v>
      </c>
    </row>
    <row r="1384" spans="1:17">
      <c r="A1384" s="63" t="s">
        <v>75</v>
      </c>
      <c r="B1384" s="63" t="s">
        <v>44</v>
      </c>
      <c r="C1384" s="63" t="s">
        <v>52</v>
      </c>
      <c r="D1384" s="63">
        <v>15</v>
      </c>
      <c r="E1384" s="63">
        <v>1.0408520000000001</v>
      </c>
      <c r="F1384" s="63">
        <v>1.8976420000000001</v>
      </c>
      <c r="G1384" s="63">
        <v>0.85679039999999995</v>
      </c>
      <c r="H1384" s="63">
        <v>94.218800000000002</v>
      </c>
      <c r="I1384" s="63">
        <v>0.71190290000000001</v>
      </c>
      <c r="J1384" s="63">
        <v>0.79750359999999998</v>
      </c>
      <c r="K1384" s="63">
        <v>0.85679039999999995</v>
      </c>
      <c r="L1384" s="63">
        <v>0.91607729999999998</v>
      </c>
      <c r="M1384" s="63">
        <v>1.0016780000000001</v>
      </c>
      <c r="N1384" s="63">
        <v>23615</v>
      </c>
      <c r="O1384" s="63">
        <v>0.1130564</v>
      </c>
      <c r="P1384" s="63">
        <v>7</v>
      </c>
      <c r="Q1384" s="63">
        <v>1.2781749580960001E-2</v>
      </c>
    </row>
    <row r="1385" spans="1:17">
      <c r="A1385" s="63" t="s">
        <v>75</v>
      </c>
      <c r="B1385" s="63" t="s">
        <v>44</v>
      </c>
      <c r="C1385" s="63" t="s">
        <v>52</v>
      </c>
      <c r="D1385" s="63">
        <v>16</v>
      </c>
      <c r="E1385" s="63">
        <v>1.236799</v>
      </c>
      <c r="F1385" s="63">
        <v>2.1230579999999999</v>
      </c>
      <c r="G1385" s="63">
        <v>0.88625860000000001</v>
      </c>
      <c r="H1385" s="63">
        <v>95.681100000000001</v>
      </c>
      <c r="I1385" s="63">
        <v>0.741371</v>
      </c>
      <c r="J1385" s="63">
        <v>0.82697180000000003</v>
      </c>
      <c r="K1385" s="63">
        <v>0.88625860000000001</v>
      </c>
      <c r="L1385" s="63">
        <v>0.94554539999999998</v>
      </c>
      <c r="M1385" s="63">
        <v>1.0311459999999999</v>
      </c>
      <c r="N1385" s="63">
        <v>23615</v>
      </c>
      <c r="O1385" s="63">
        <v>0.1130564</v>
      </c>
      <c r="P1385" s="63">
        <v>7</v>
      </c>
      <c r="Q1385" s="63">
        <v>1.2781749580960001E-2</v>
      </c>
    </row>
    <row r="1386" spans="1:17">
      <c r="A1386" s="63" t="s">
        <v>75</v>
      </c>
      <c r="B1386" s="63" t="s">
        <v>44</v>
      </c>
      <c r="C1386" s="63" t="s">
        <v>52</v>
      </c>
      <c r="D1386" s="63">
        <v>17</v>
      </c>
      <c r="E1386" s="63">
        <v>1.4113169999999999</v>
      </c>
      <c r="F1386" s="63">
        <v>2.2477070000000001</v>
      </c>
      <c r="G1386" s="63">
        <v>0.83639039999999998</v>
      </c>
      <c r="H1386" s="63">
        <v>95.378699999999995</v>
      </c>
      <c r="I1386" s="63">
        <v>0.69150279999999997</v>
      </c>
      <c r="J1386" s="63">
        <v>0.77710349999999995</v>
      </c>
      <c r="K1386" s="63">
        <v>0.83639039999999998</v>
      </c>
      <c r="L1386" s="63">
        <v>0.89567719999999995</v>
      </c>
      <c r="M1386" s="63">
        <v>0.98127790000000004</v>
      </c>
      <c r="N1386" s="63">
        <v>23615</v>
      </c>
      <c r="O1386" s="63">
        <v>0.1130564</v>
      </c>
      <c r="P1386" s="63">
        <v>7</v>
      </c>
      <c r="Q1386" s="63">
        <v>1.2781749580960001E-2</v>
      </c>
    </row>
    <row r="1387" spans="1:17">
      <c r="A1387" s="63" t="s">
        <v>75</v>
      </c>
      <c r="B1387" s="63" t="s">
        <v>44</v>
      </c>
      <c r="C1387" s="63" t="s">
        <v>52</v>
      </c>
      <c r="D1387" s="63">
        <v>18</v>
      </c>
      <c r="E1387" s="63">
        <v>1.5647930000000001</v>
      </c>
      <c r="F1387" s="63">
        <v>2.2397779999999998</v>
      </c>
      <c r="G1387" s="63">
        <v>0.67498449999999999</v>
      </c>
      <c r="H1387" s="63">
        <v>92.832599999999999</v>
      </c>
      <c r="I1387" s="63">
        <v>0.53009689999999998</v>
      </c>
      <c r="J1387" s="63">
        <v>0.61569759999999996</v>
      </c>
      <c r="K1387" s="63">
        <v>0.67498449999999999</v>
      </c>
      <c r="L1387" s="63">
        <v>0.73427129999999996</v>
      </c>
      <c r="M1387" s="63">
        <v>0.81987200000000005</v>
      </c>
      <c r="N1387" s="63">
        <v>23615</v>
      </c>
      <c r="O1387" s="63">
        <v>0.1130564</v>
      </c>
      <c r="P1387" s="63">
        <v>7</v>
      </c>
      <c r="Q1387" s="63">
        <v>1.2781749580960001E-2</v>
      </c>
    </row>
    <row r="1388" spans="1:17">
      <c r="A1388" s="63" t="s">
        <v>75</v>
      </c>
      <c r="B1388" s="63" t="s">
        <v>44</v>
      </c>
      <c r="C1388" s="63" t="s">
        <v>52</v>
      </c>
      <c r="D1388" s="63">
        <v>19</v>
      </c>
      <c r="E1388" s="63">
        <v>1.876404</v>
      </c>
      <c r="F1388" s="63">
        <v>2.12391</v>
      </c>
      <c r="G1388" s="63">
        <v>0.24750630000000001</v>
      </c>
      <c r="H1388" s="63">
        <v>89.589500000000001</v>
      </c>
      <c r="I1388" s="63">
        <v>0.10261869999999999</v>
      </c>
      <c r="J1388" s="63">
        <v>0.18821940000000001</v>
      </c>
      <c r="K1388" s="63">
        <v>0.24750630000000001</v>
      </c>
      <c r="L1388" s="63">
        <v>0.30679309999999999</v>
      </c>
      <c r="M1388" s="63">
        <v>0.39239390000000002</v>
      </c>
      <c r="N1388" s="63">
        <v>23615</v>
      </c>
      <c r="O1388" s="63">
        <v>0.1130564</v>
      </c>
      <c r="P1388" s="63">
        <v>7</v>
      </c>
      <c r="Q1388" s="63">
        <v>1.2781749580960001E-2</v>
      </c>
    </row>
    <row r="1389" spans="1:17">
      <c r="A1389" s="63" t="s">
        <v>75</v>
      </c>
      <c r="B1389" s="63" t="s">
        <v>44</v>
      </c>
      <c r="C1389" s="63" t="s">
        <v>52</v>
      </c>
      <c r="D1389" s="63">
        <v>20</v>
      </c>
      <c r="E1389" s="63">
        <v>2.001979</v>
      </c>
      <c r="F1389" s="63">
        <v>2.007565</v>
      </c>
      <c r="G1389" s="63">
        <v>5.5859000000000004E-3</v>
      </c>
      <c r="H1389" s="63">
        <v>85.9696</v>
      </c>
      <c r="I1389" s="63">
        <v>-0.1393017</v>
      </c>
      <c r="J1389" s="63">
        <v>-5.3700900000000003E-2</v>
      </c>
      <c r="K1389" s="63">
        <v>5.5859000000000004E-3</v>
      </c>
      <c r="L1389" s="63">
        <v>6.4872700000000005E-2</v>
      </c>
      <c r="M1389" s="63">
        <v>0.15047350000000001</v>
      </c>
      <c r="N1389" s="63">
        <v>23615</v>
      </c>
      <c r="O1389" s="63">
        <v>0.1130564</v>
      </c>
      <c r="P1389" s="63">
        <v>7</v>
      </c>
      <c r="Q1389" s="63">
        <v>1.2781749580960001E-2</v>
      </c>
    </row>
    <row r="1390" spans="1:17">
      <c r="A1390" s="63" t="s">
        <v>75</v>
      </c>
      <c r="B1390" s="63" t="s">
        <v>44</v>
      </c>
      <c r="C1390" s="63" t="s">
        <v>52</v>
      </c>
      <c r="D1390" s="63">
        <v>21</v>
      </c>
      <c r="E1390" s="63">
        <v>2.0566279999999999</v>
      </c>
      <c r="F1390" s="63">
        <v>1.9192</v>
      </c>
      <c r="G1390" s="63">
        <v>-0.1374282</v>
      </c>
      <c r="H1390" s="63">
        <v>82.371499999999997</v>
      </c>
      <c r="I1390" s="63">
        <v>-0.28231580000000001</v>
      </c>
      <c r="J1390" s="63">
        <v>-0.196715</v>
      </c>
      <c r="K1390" s="63">
        <v>-0.1374282</v>
      </c>
      <c r="L1390" s="63">
        <v>-7.8141299999999997E-2</v>
      </c>
      <c r="M1390" s="63">
        <v>7.4593999999999997E-3</v>
      </c>
      <c r="N1390" s="63">
        <v>23615</v>
      </c>
      <c r="O1390" s="63">
        <v>0.1130564</v>
      </c>
      <c r="P1390" s="63">
        <v>7</v>
      </c>
      <c r="Q1390" s="63">
        <v>1.2781749580960001E-2</v>
      </c>
    </row>
    <row r="1391" spans="1:17">
      <c r="A1391" s="63" t="s">
        <v>75</v>
      </c>
      <c r="B1391" s="63" t="s">
        <v>44</v>
      </c>
      <c r="C1391" s="63" t="s">
        <v>52</v>
      </c>
      <c r="D1391" s="63">
        <v>22</v>
      </c>
      <c r="E1391" s="63">
        <v>1.95804</v>
      </c>
      <c r="F1391" s="63">
        <v>1.7724249999999999</v>
      </c>
      <c r="G1391" s="63">
        <v>-0.18561430000000001</v>
      </c>
      <c r="H1391" s="63">
        <v>79.176299999999998</v>
      </c>
      <c r="I1391" s="63">
        <v>-0.33050190000000002</v>
      </c>
      <c r="J1391" s="63">
        <v>-0.24490120000000001</v>
      </c>
      <c r="K1391" s="63">
        <v>-0.18561430000000001</v>
      </c>
      <c r="L1391" s="63">
        <v>-0.12632750000000001</v>
      </c>
      <c r="M1391" s="63">
        <v>-4.0726800000000001E-2</v>
      </c>
      <c r="N1391" s="63">
        <v>23615</v>
      </c>
      <c r="O1391" s="63">
        <v>0.1130564</v>
      </c>
      <c r="P1391" s="63">
        <v>7</v>
      </c>
      <c r="Q1391" s="63">
        <v>1.2781749580960001E-2</v>
      </c>
    </row>
    <row r="1392" spans="1:17">
      <c r="A1392" s="63" t="s">
        <v>75</v>
      </c>
      <c r="B1392" s="63" t="s">
        <v>44</v>
      </c>
      <c r="C1392" s="63" t="s">
        <v>52</v>
      </c>
      <c r="D1392" s="63">
        <v>23</v>
      </c>
      <c r="E1392" s="63">
        <v>1.656558</v>
      </c>
      <c r="F1392" s="63">
        <v>1.523428</v>
      </c>
      <c r="G1392" s="63">
        <v>-0.13313030000000001</v>
      </c>
      <c r="H1392" s="63">
        <v>77.284400000000005</v>
      </c>
      <c r="I1392" s="63">
        <v>-0.27801789999999998</v>
      </c>
      <c r="J1392" s="63">
        <v>-0.19241710000000001</v>
      </c>
      <c r="K1392" s="63">
        <v>-0.13313030000000001</v>
      </c>
      <c r="L1392" s="63">
        <v>-7.3843500000000006E-2</v>
      </c>
      <c r="M1392" s="63">
        <v>1.17573E-2</v>
      </c>
      <c r="N1392" s="63">
        <v>23615</v>
      </c>
      <c r="O1392" s="63">
        <v>0.1130564</v>
      </c>
      <c r="P1392" s="63">
        <v>7</v>
      </c>
      <c r="Q1392" s="63">
        <v>1.2781749580960001E-2</v>
      </c>
    </row>
    <row r="1393" spans="1:17">
      <c r="A1393" s="63" t="s">
        <v>75</v>
      </c>
      <c r="B1393" s="63" t="s">
        <v>44</v>
      </c>
      <c r="C1393" s="63" t="s">
        <v>52</v>
      </c>
      <c r="D1393" s="63">
        <v>24</v>
      </c>
      <c r="E1393" s="63">
        <v>1.3596809999999999</v>
      </c>
      <c r="F1393" s="63">
        <v>1.178895</v>
      </c>
      <c r="G1393" s="63">
        <v>-0.18078640000000001</v>
      </c>
      <c r="H1393" s="63">
        <v>76.702799999999996</v>
      </c>
      <c r="I1393" s="63">
        <v>-0.32567400000000002</v>
      </c>
      <c r="J1393" s="63">
        <v>-0.24007319999999999</v>
      </c>
      <c r="K1393" s="63">
        <v>-0.18078640000000001</v>
      </c>
      <c r="L1393" s="63">
        <v>-0.1214995</v>
      </c>
      <c r="M1393" s="63">
        <v>-3.5898800000000002E-2</v>
      </c>
      <c r="N1393" s="63">
        <v>23615</v>
      </c>
      <c r="O1393" s="63">
        <v>0.1130564</v>
      </c>
      <c r="P1393" s="63">
        <v>7</v>
      </c>
      <c r="Q1393" s="63">
        <v>1.2781749580960001E-2</v>
      </c>
    </row>
    <row r="1394" spans="1:17">
      <c r="A1394" s="63" t="s">
        <v>75</v>
      </c>
      <c r="B1394" s="63" t="s">
        <v>44</v>
      </c>
      <c r="C1394" s="63" t="s">
        <v>53</v>
      </c>
      <c r="D1394" s="63">
        <v>1</v>
      </c>
      <c r="E1394" s="63">
        <v>1.072184</v>
      </c>
      <c r="F1394" s="63">
        <v>0.83418789999999998</v>
      </c>
      <c r="G1394" s="63">
        <v>-0.23799619999999999</v>
      </c>
      <c r="H1394" s="63">
        <v>69.155900000000003</v>
      </c>
      <c r="I1394" s="63">
        <v>-0.3828838</v>
      </c>
      <c r="J1394" s="63">
        <v>-0.29728310000000002</v>
      </c>
      <c r="K1394" s="63">
        <v>-0.23799619999999999</v>
      </c>
      <c r="L1394" s="63">
        <v>-0.17870939999999999</v>
      </c>
      <c r="M1394" s="63">
        <v>-9.31086E-2</v>
      </c>
      <c r="N1394" s="63">
        <v>23615</v>
      </c>
      <c r="O1394" s="63">
        <v>0.1130564</v>
      </c>
      <c r="P1394" s="63">
        <v>8</v>
      </c>
      <c r="Q1394" s="63">
        <v>1.2781749580960001E-2</v>
      </c>
    </row>
    <row r="1395" spans="1:17">
      <c r="A1395" s="63" t="s">
        <v>75</v>
      </c>
      <c r="B1395" s="63" t="s">
        <v>44</v>
      </c>
      <c r="C1395" s="63" t="s">
        <v>53</v>
      </c>
      <c r="D1395" s="63">
        <v>2</v>
      </c>
      <c r="E1395" s="63">
        <v>0.9974518</v>
      </c>
      <c r="F1395" s="63">
        <v>0.72332689999999999</v>
      </c>
      <c r="G1395" s="63">
        <v>-0.2741249</v>
      </c>
      <c r="H1395" s="63">
        <v>68.555400000000006</v>
      </c>
      <c r="I1395" s="63">
        <v>-0.41901250000000001</v>
      </c>
      <c r="J1395" s="63">
        <v>-0.33341169999999998</v>
      </c>
      <c r="K1395" s="63">
        <v>-0.2741249</v>
      </c>
      <c r="L1395" s="63">
        <v>-0.214838</v>
      </c>
      <c r="M1395" s="63">
        <v>-0.1292373</v>
      </c>
      <c r="N1395" s="63">
        <v>23615</v>
      </c>
      <c r="O1395" s="63">
        <v>0.1130564</v>
      </c>
      <c r="P1395" s="63">
        <v>8</v>
      </c>
      <c r="Q1395" s="63">
        <v>1.2781749580960001E-2</v>
      </c>
    </row>
    <row r="1396" spans="1:17">
      <c r="A1396" s="63" t="s">
        <v>75</v>
      </c>
      <c r="B1396" s="63" t="s">
        <v>44</v>
      </c>
      <c r="C1396" s="63" t="s">
        <v>53</v>
      </c>
      <c r="D1396" s="63">
        <v>3</v>
      </c>
      <c r="E1396" s="63">
        <v>0.94509750000000003</v>
      </c>
      <c r="F1396" s="63">
        <v>0.6768729</v>
      </c>
      <c r="G1396" s="63">
        <v>-0.26822459999999998</v>
      </c>
      <c r="H1396" s="63">
        <v>67.427099999999996</v>
      </c>
      <c r="I1396" s="63">
        <v>-0.41311219999999998</v>
      </c>
      <c r="J1396" s="63">
        <v>-0.32751140000000001</v>
      </c>
      <c r="K1396" s="63">
        <v>-0.26822459999999998</v>
      </c>
      <c r="L1396" s="63">
        <v>-0.20893780000000001</v>
      </c>
      <c r="M1396" s="63">
        <v>-0.123337</v>
      </c>
      <c r="N1396" s="63">
        <v>23615</v>
      </c>
      <c r="O1396" s="63">
        <v>0.1130564</v>
      </c>
      <c r="P1396" s="63">
        <v>8</v>
      </c>
      <c r="Q1396" s="63">
        <v>1.2781749580960001E-2</v>
      </c>
    </row>
    <row r="1397" spans="1:17">
      <c r="A1397" s="63" t="s">
        <v>75</v>
      </c>
      <c r="B1397" s="63" t="s">
        <v>44</v>
      </c>
      <c r="C1397" s="63" t="s">
        <v>53</v>
      </c>
      <c r="D1397" s="63">
        <v>4</v>
      </c>
      <c r="E1397" s="63">
        <v>0.93425990000000003</v>
      </c>
      <c r="F1397" s="63">
        <v>0.72475579999999995</v>
      </c>
      <c r="G1397" s="63">
        <v>-0.2095041</v>
      </c>
      <c r="H1397" s="63">
        <v>65.463700000000003</v>
      </c>
      <c r="I1397" s="63">
        <v>-0.35439169999999998</v>
      </c>
      <c r="J1397" s="63">
        <v>-0.2687909</v>
      </c>
      <c r="K1397" s="63">
        <v>-0.2095041</v>
      </c>
      <c r="L1397" s="63">
        <v>-0.1502172</v>
      </c>
      <c r="M1397" s="63">
        <v>-6.4616499999999993E-2</v>
      </c>
      <c r="N1397" s="63">
        <v>23615</v>
      </c>
      <c r="O1397" s="63">
        <v>0.1130564</v>
      </c>
      <c r="P1397" s="63">
        <v>8</v>
      </c>
      <c r="Q1397" s="63">
        <v>1.2781749580960001E-2</v>
      </c>
    </row>
    <row r="1398" spans="1:17">
      <c r="A1398" s="63" t="s">
        <v>75</v>
      </c>
      <c r="B1398" s="63" t="s">
        <v>44</v>
      </c>
      <c r="C1398" s="63" t="s">
        <v>53</v>
      </c>
      <c r="D1398" s="63">
        <v>5</v>
      </c>
      <c r="E1398" s="63">
        <v>0.94851980000000002</v>
      </c>
      <c r="F1398" s="63">
        <v>0.7288114</v>
      </c>
      <c r="G1398" s="63">
        <v>-0.2197083</v>
      </c>
      <c r="H1398" s="63">
        <v>65.099999999999994</v>
      </c>
      <c r="I1398" s="63">
        <v>-0.36459589999999997</v>
      </c>
      <c r="J1398" s="63">
        <v>-0.2789952</v>
      </c>
      <c r="K1398" s="63">
        <v>-0.2197083</v>
      </c>
      <c r="L1398" s="63">
        <v>-0.16042149999999999</v>
      </c>
      <c r="M1398" s="63">
        <v>-7.4820700000000004E-2</v>
      </c>
      <c r="N1398" s="63">
        <v>23615</v>
      </c>
      <c r="O1398" s="63">
        <v>0.1130564</v>
      </c>
      <c r="P1398" s="63">
        <v>8</v>
      </c>
      <c r="Q1398" s="63">
        <v>1.2781749580960001E-2</v>
      </c>
    </row>
    <row r="1399" spans="1:17">
      <c r="A1399" s="63" t="s">
        <v>75</v>
      </c>
      <c r="B1399" s="63" t="s">
        <v>44</v>
      </c>
      <c r="C1399" s="63" t="s">
        <v>53</v>
      </c>
      <c r="D1399" s="63">
        <v>6</v>
      </c>
      <c r="E1399" s="63">
        <v>1.0407169999999999</v>
      </c>
      <c r="F1399" s="63">
        <v>0.77165930000000005</v>
      </c>
      <c r="G1399" s="63">
        <v>-0.26905820000000003</v>
      </c>
      <c r="H1399" s="63">
        <v>64.825999999999993</v>
      </c>
      <c r="I1399" s="63">
        <v>-0.41394579999999997</v>
      </c>
      <c r="J1399" s="63">
        <v>-0.328345</v>
      </c>
      <c r="K1399" s="63">
        <v>-0.26905820000000003</v>
      </c>
      <c r="L1399" s="63">
        <v>-0.20977129999999999</v>
      </c>
      <c r="M1399" s="63">
        <v>-0.12417060000000001</v>
      </c>
      <c r="N1399" s="63">
        <v>23615</v>
      </c>
      <c r="O1399" s="63">
        <v>0.1130564</v>
      </c>
      <c r="P1399" s="63">
        <v>8</v>
      </c>
      <c r="Q1399" s="63">
        <v>1.2781749580960001E-2</v>
      </c>
    </row>
    <row r="1400" spans="1:17">
      <c r="A1400" s="63" t="s">
        <v>75</v>
      </c>
      <c r="B1400" s="63" t="s">
        <v>44</v>
      </c>
      <c r="C1400" s="63" t="s">
        <v>53</v>
      </c>
      <c r="D1400" s="63">
        <v>7</v>
      </c>
      <c r="E1400" s="63">
        <v>1.2268829999999999</v>
      </c>
      <c r="F1400" s="63">
        <v>0.95557449999999999</v>
      </c>
      <c r="G1400" s="63">
        <v>-0.27130840000000001</v>
      </c>
      <c r="H1400" s="63">
        <v>64.434299999999993</v>
      </c>
      <c r="I1400" s="63">
        <v>-0.41619600000000001</v>
      </c>
      <c r="J1400" s="63">
        <v>-0.33059529999999998</v>
      </c>
      <c r="K1400" s="63">
        <v>-0.27130840000000001</v>
      </c>
      <c r="L1400" s="63">
        <v>-0.2120216</v>
      </c>
      <c r="M1400" s="63">
        <v>-0.1264208</v>
      </c>
      <c r="N1400" s="63">
        <v>23615</v>
      </c>
      <c r="O1400" s="63">
        <v>0.1130564</v>
      </c>
      <c r="P1400" s="63">
        <v>8</v>
      </c>
      <c r="Q1400" s="63">
        <v>1.2781749580960001E-2</v>
      </c>
    </row>
    <row r="1401" spans="1:17">
      <c r="A1401" s="63" t="s">
        <v>75</v>
      </c>
      <c r="B1401" s="63" t="s">
        <v>44</v>
      </c>
      <c r="C1401" s="63" t="s">
        <v>53</v>
      </c>
      <c r="D1401" s="63">
        <v>8</v>
      </c>
      <c r="E1401" s="63">
        <v>1.3058620000000001</v>
      </c>
      <c r="F1401" s="63">
        <v>1.0650539999999999</v>
      </c>
      <c r="G1401" s="63">
        <v>-0.24080789999999999</v>
      </c>
      <c r="H1401" s="63">
        <v>66.708100000000002</v>
      </c>
      <c r="I1401" s="63">
        <v>-0.38569550000000002</v>
      </c>
      <c r="J1401" s="63">
        <v>-0.30009469999999999</v>
      </c>
      <c r="K1401" s="63">
        <v>-0.24080789999999999</v>
      </c>
      <c r="L1401" s="63">
        <v>-0.18152109999999999</v>
      </c>
      <c r="M1401" s="63">
        <v>-9.59203E-2</v>
      </c>
      <c r="N1401" s="63">
        <v>23615</v>
      </c>
      <c r="O1401" s="63">
        <v>0.1130564</v>
      </c>
      <c r="P1401" s="63">
        <v>8</v>
      </c>
      <c r="Q1401" s="63">
        <v>1.2781749580960001E-2</v>
      </c>
    </row>
    <row r="1402" spans="1:17">
      <c r="A1402" s="63" t="s">
        <v>75</v>
      </c>
      <c r="B1402" s="63" t="s">
        <v>44</v>
      </c>
      <c r="C1402" s="63" t="s">
        <v>53</v>
      </c>
      <c r="D1402" s="63">
        <v>9</v>
      </c>
      <c r="E1402" s="63">
        <v>1.282972</v>
      </c>
      <c r="F1402" s="63">
        <v>1.1821390000000001</v>
      </c>
      <c r="G1402" s="63">
        <v>-0.1008333</v>
      </c>
      <c r="H1402" s="63">
        <v>70.256399999999999</v>
      </c>
      <c r="I1402" s="63">
        <v>-0.24572089999999999</v>
      </c>
      <c r="J1402" s="63">
        <v>-0.16012009999999999</v>
      </c>
      <c r="K1402" s="63">
        <v>-0.1008333</v>
      </c>
      <c r="L1402" s="63">
        <v>-4.15465E-2</v>
      </c>
      <c r="M1402" s="63">
        <v>4.4054299999999998E-2</v>
      </c>
      <c r="N1402" s="63">
        <v>23615</v>
      </c>
      <c r="O1402" s="63">
        <v>0.1130564</v>
      </c>
      <c r="P1402" s="63">
        <v>8</v>
      </c>
      <c r="Q1402" s="63">
        <v>1.2781749580960001E-2</v>
      </c>
    </row>
    <row r="1403" spans="1:17">
      <c r="A1403" s="63" t="s">
        <v>75</v>
      </c>
      <c r="B1403" s="63" t="s">
        <v>44</v>
      </c>
      <c r="C1403" s="63" t="s">
        <v>53</v>
      </c>
      <c r="D1403" s="63">
        <v>10</v>
      </c>
      <c r="E1403" s="63">
        <v>1.265728</v>
      </c>
      <c r="F1403" s="63">
        <v>1.1688210000000001</v>
      </c>
      <c r="G1403" s="63">
        <v>-9.6906099999999995E-2</v>
      </c>
      <c r="H1403" s="63">
        <v>74.010400000000004</v>
      </c>
      <c r="I1403" s="63">
        <v>-0.2417937</v>
      </c>
      <c r="J1403" s="63">
        <v>-0.1561929</v>
      </c>
      <c r="K1403" s="63">
        <v>-9.6906099999999995E-2</v>
      </c>
      <c r="L1403" s="63">
        <v>-3.7619199999999998E-2</v>
      </c>
      <c r="M1403" s="63">
        <v>4.7981500000000003E-2</v>
      </c>
      <c r="N1403" s="63">
        <v>23615</v>
      </c>
      <c r="O1403" s="63">
        <v>0.1130564</v>
      </c>
      <c r="P1403" s="63">
        <v>8</v>
      </c>
      <c r="Q1403" s="63">
        <v>1.2781749580960001E-2</v>
      </c>
    </row>
    <row r="1404" spans="1:17">
      <c r="A1404" s="63" t="s">
        <v>75</v>
      </c>
      <c r="B1404" s="63" t="s">
        <v>44</v>
      </c>
      <c r="C1404" s="63" t="s">
        <v>53</v>
      </c>
      <c r="D1404" s="63">
        <v>11</v>
      </c>
      <c r="E1404" s="63">
        <v>1.167311</v>
      </c>
      <c r="F1404" s="63">
        <v>1.2198040000000001</v>
      </c>
      <c r="G1404" s="63">
        <v>5.2492900000000002E-2</v>
      </c>
      <c r="H1404" s="63">
        <v>77.895799999999994</v>
      </c>
      <c r="I1404" s="63">
        <v>-9.2394699999999996E-2</v>
      </c>
      <c r="J1404" s="63">
        <v>-6.7939999999999997E-3</v>
      </c>
      <c r="K1404" s="63">
        <v>5.2492900000000002E-2</v>
      </c>
      <c r="L1404" s="63">
        <v>0.1117797</v>
      </c>
      <c r="M1404" s="63">
        <v>0.19738049999999999</v>
      </c>
      <c r="N1404" s="63">
        <v>23615</v>
      </c>
      <c r="O1404" s="63">
        <v>0.1130564</v>
      </c>
      <c r="P1404" s="63">
        <v>8</v>
      </c>
      <c r="Q1404" s="63">
        <v>1.2781749580960001E-2</v>
      </c>
    </row>
    <row r="1405" spans="1:17">
      <c r="A1405" s="63" t="s">
        <v>75</v>
      </c>
      <c r="B1405" s="63" t="s">
        <v>44</v>
      </c>
      <c r="C1405" s="63" t="s">
        <v>53</v>
      </c>
      <c r="D1405" s="63">
        <v>12</v>
      </c>
      <c r="E1405" s="63">
        <v>1.067231</v>
      </c>
      <c r="F1405" s="63">
        <v>1.2867139999999999</v>
      </c>
      <c r="G1405" s="63">
        <v>0.2194834</v>
      </c>
      <c r="H1405" s="63">
        <v>82.903300000000002</v>
      </c>
      <c r="I1405" s="63">
        <v>7.4595800000000004E-2</v>
      </c>
      <c r="J1405" s="63">
        <v>0.16019649999999999</v>
      </c>
      <c r="K1405" s="63">
        <v>0.2194834</v>
      </c>
      <c r="L1405" s="63">
        <v>0.27877020000000002</v>
      </c>
      <c r="M1405" s="63">
        <v>0.364371</v>
      </c>
      <c r="N1405" s="63">
        <v>23615</v>
      </c>
      <c r="O1405" s="63">
        <v>0.1130564</v>
      </c>
      <c r="P1405" s="63">
        <v>8</v>
      </c>
      <c r="Q1405" s="63">
        <v>1.2781749580960001E-2</v>
      </c>
    </row>
    <row r="1406" spans="1:17">
      <c r="A1406" s="63" t="s">
        <v>75</v>
      </c>
      <c r="B1406" s="63" t="s">
        <v>44</v>
      </c>
      <c r="C1406" s="63" t="s">
        <v>53</v>
      </c>
      <c r="D1406" s="63">
        <v>13</v>
      </c>
      <c r="E1406" s="63">
        <v>0.90243980000000001</v>
      </c>
      <c r="F1406" s="63">
        <v>1.4158310000000001</v>
      </c>
      <c r="G1406" s="63">
        <v>0.51339100000000004</v>
      </c>
      <c r="H1406" s="63">
        <v>87.4756</v>
      </c>
      <c r="I1406" s="63">
        <v>0.36850339999999998</v>
      </c>
      <c r="J1406" s="63">
        <v>0.45410420000000001</v>
      </c>
      <c r="K1406" s="63">
        <v>0.51339100000000004</v>
      </c>
      <c r="L1406" s="63">
        <v>0.57267789999999996</v>
      </c>
      <c r="M1406" s="63">
        <v>0.65827860000000005</v>
      </c>
      <c r="N1406" s="63">
        <v>23615</v>
      </c>
      <c r="O1406" s="63">
        <v>0.1130564</v>
      </c>
      <c r="P1406" s="63">
        <v>8</v>
      </c>
      <c r="Q1406" s="63">
        <v>1.2781749580960001E-2</v>
      </c>
    </row>
    <row r="1407" spans="1:17">
      <c r="A1407" s="63" t="s">
        <v>75</v>
      </c>
      <c r="B1407" s="63" t="s">
        <v>44</v>
      </c>
      <c r="C1407" s="63" t="s">
        <v>53</v>
      </c>
      <c r="D1407" s="63">
        <v>14</v>
      </c>
      <c r="E1407" s="63">
        <v>0.92593190000000003</v>
      </c>
      <c r="F1407" s="63">
        <v>1.6472880000000001</v>
      </c>
      <c r="G1407" s="63">
        <v>0.72135640000000001</v>
      </c>
      <c r="H1407" s="63">
        <v>91.233500000000006</v>
      </c>
      <c r="I1407" s="63">
        <v>0.5764688</v>
      </c>
      <c r="J1407" s="63">
        <v>0.66206960000000004</v>
      </c>
      <c r="K1407" s="63">
        <v>0.72135640000000001</v>
      </c>
      <c r="L1407" s="63">
        <v>0.78064319999999998</v>
      </c>
      <c r="M1407" s="63">
        <v>0.86624400000000001</v>
      </c>
      <c r="N1407" s="63">
        <v>23615</v>
      </c>
      <c r="O1407" s="63">
        <v>0.1130564</v>
      </c>
      <c r="P1407" s="63">
        <v>8</v>
      </c>
      <c r="Q1407" s="63">
        <v>1.2781749580960001E-2</v>
      </c>
    </row>
    <row r="1408" spans="1:17">
      <c r="A1408" s="63" t="s">
        <v>75</v>
      </c>
      <c r="B1408" s="63" t="s">
        <v>44</v>
      </c>
      <c r="C1408" s="63" t="s">
        <v>53</v>
      </c>
      <c r="D1408" s="63">
        <v>15</v>
      </c>
      <c r="E1408" s="63">
        <v>1.0148429999999999</v>
      </c>
      <c r="F1408" s="63">
        <v>1.8245180000000001</v>
      </c>
      <c r="G1408" s="63">
        <v>0.80967549999999999</v>
      </c>
      <c r="H1408" s="63">
        <v>92.937399999999997</v>
      </c>
      <c r="I1408" s="63">
        <v>0.66478789999999999</v>
      </c>
      <c r="J1408" s="63">
        <v>0.75038859999999996</v>
      </c>
      <c r="K1408" s="63">
        <v>0.80967549999999999</v>
      </c>
      <c r="L1408" s="63">
        <v>0.86896229999999997</v>
      </c>
      <c r="M1408" s="63">
        <v>0.95456300000000005</v>
      </c>
      <c r="N1408" s="63">
        <v>23615</v>
      </c>
      <c r="O1408" s="63">
        <v>0.1130564</v>
      </c>
      <c r="P1408" s="63">
        <v>8</v>
      </c>
      <c r="Q1408" s="63">
        <v>1.2781749580960001E-2</v>
      </c>
    </row>
    <row r="1409" spans="1:17">
      <c r="A1409" s="63" t="s">
        <v>75</v>
      </c>
      <c r="B1409" s="63" t="s">
        <v>44</v>
      </c>
      <c r="C1409" s="63" t="s">
        <v>53</v>
      </c>
      <c r="D1409" s="63">
        <v>16</v>
      </c>
      <c r="E1409" s="63">
        <v>1.1904330000000001</v>
      </c>
      <c r="F1409" s="63">
        <v>1.9552419999999999</v>
      </c>
      <c r="G1409" s="63">
        <v>0.76480899999999996</v>
      </c>
      <c r="H1409" s="63">
        <v>92.580200000000005</v>
      </c>
      <c r="I1409" s="63">
        <v>0.61992139999999996</v>
      </c>
      <c r="J1409" s="63">
        <v>0.70552219999999999</v>
      </c>
      <c r="K1409" s="63">
        <v>0.76480899999999996</v>
      </c>
      <c r="L1409" s="63">
        <v>0.82409580000000004</v>
      </c>
      <c r="M1409" s="63">
        <v>0.90969659999999997</v>
      </c>
      <c r="N1409" s="63">
        <v>23615</v>
      </c>
      <c r="O1409" s="63">
        <v>0.1130564</v>
      </c>
      <c r="P1409" s="63">
        <v>8</v>
      </c>
      <c r="Q1409" s="63">
        <v>1.2781749580960001E-2</v>
      </c>
    </row>
    <row r="1410" spans="1:17">
      <c r="A1410" s="63" t="s">
        <v>75</v>
      </c>
      <c r="B1410" s="63" t="s">
        <v>44</v>
      </c>
      <c r="C1410" s="63" t="s">
        <v>53</v>
      </c>
      <c r="D1410" s="63">
        <v>17</v>
      </c>
      <c r="E1410" s="63">
        <v>1.353977</v>
      </c>
      <c r="F1410" s="63">
        <v>2.0586410000000002</v>
      </c>
      <c r="G1410" s="63">
        <v>0.70466410000000002</v>
      </c>
      <c r="H1410" s="63">
        <v>92.141900000000007</v>
      </c>
      <c r="I1410" s="63">
        <v>0.55977650000000001</v>
      </c>
      <c r="J1410" s="63">
        <v>0.64537730000000004</v>
      </c>
      <c r="K1410" s="63">
        <v>0.70466410000000002</v>
      </c>
      <c r="L1410" s="63">
        <v>0.76395089999999999</v>
      </c>
      <c r="M1410" s="63">
        <v>0.84955170000000002</v>
      </c>
      <c r="N1410" s="63">
        <v>23615</v>
      </c>
      <c r="O1410" s="63">
        <v>0.1130564</v>
      </c>
      <c r="P1410" s="63">
        <v>8</v>
      </c>
      <c r="Q1410" s="63">
        <v>1.2781749580960001E-2</v>
      </c>
    </row>
    <row r="1411" spans="1:17">
      <c r="A1411" s="63" t="s">
        <v>75</v>
      </c>
      <c r="B1411" s="63" t="s">
        <v>44</v>
      </c>
      <c r="C1411" s="63" t="s">
        <v>53</v>
      </c>
      <c r="D1411" s="63">
        <v>18</v>
      </c>
      <c r="E1411" s="63">
        <v>1.507444</v>
      </c>
      <c r="F1411" s="63">
        <v>2.076619</v>
      </c>
      <c r="G1411" s="63">
        <v>0.56917450000000003</v>
      </c>
      <c r="H1411" s="63">
        <v>90.110100000000003</v>
      </c>
      <c r="I1411" s="63">
        <v>0.42428690000000002</v>
      </c>
      <c r="J1411" s="63">
        <v>0.50988770000000005</v>
      </c>
      <c r="K1411" s="63">
        <v>0.56917450000000003</v>
      </c>
      <c r="L1411" s="63">
        <v>0.62846139999999995</v>
      </c>
      <c r="M1411" s="63">
        <v>0.71406210000000003</v>
      </c>
      <c r="N1411" s="63">
        <v>23615</v>
      </c>
      <c r="O1411" s="63">
        <v>0.1130564</v>
      </c>
      <c r="P1411" s="63">
        <v>8</v>
      </c>
      <c r="Q1411" s="63">
        <v>1.2781749580960001E-2</v>
      </c>
    </row>
    <row r="1412" spans="1:17">
      <c r="A1412" s="63" t="s">
        <v>75</v>
      </c>
      <c r="B1412" s="63" t="s">
        <v>44</v>
      </c>
      <c r="C1412" s="63" t="s">
        <v>53</v>
      </c>
      <c r="D1412" s="63">
        <v>19</v>
      </c>
      <c r="E1412" s="63">
        <v>1.805418</v>
      </c>
      <c r="F1412" s="63">
        <v>1.9883379999999999</v>
      </c>
      <c r="G1412" s="63">
        <v>0.18291930000000001</v>
      </c>
      <c r="H1412" s="63">
        <v>87.006500000000003</v>
      </c>
      <c r="I1412" s="63">
        <v>3.8031700000000002E-2</v>
      </c>
      <c r="J1412" s="63">
        <v>0.1236324</v>
      </c>
      <c r="K1412" s="63">
        <v>0.18291930000000001</v>
      </c>
      <c r="L1412" s="63">
        <v>0.24220610000000001</v>
      </c>
      <c r="M1412" s="63">
        <v>0.32780690000000001</v>
      </c>
      <c r="N1412" s="63">
        <v>23615</v>
      </c>
      <c r="O1412" s="63">
        <v>0.1130564</v>
      </c>
      <c r="P1412" s="63">
        <v>8</v>
      </c>
      <c r="Q1412" s="63">
        <v>1.2781749580960001E-2</v>
      </c>
    </row>
    <row r="1413" spans="1:17">
      <c r="A1413" s="63" t="s">
        <v>75</v>
      </c>
      <c r="B1413" s="63" t="s">
        <v>44</v>
      </c>
      <c r="C1413" s="63" t="s">
        <v>53</v>
      </c>
      <c r="D1413" s="63">
        <v>20</v>
      </c>
      <c r="E1413" s="63">
        <v>1.903762</v>
      </c>
      <c r="F1413" s="63">
        <v>1.871732</v>
      </c>
      <c r="G1413" s="63">
        <v>-3.2030299999999998E-2</v>
      </c>
      <c r="H1413" s="63">
        <v>82.421999999999997</v>
      </c>
      <c r="I1413" s="63">
        <v>-0.17691789999999999</v>
      </c>
      <c r="J1413" s="63">
        <v>-9.1317200000000001E-2</v>
      </c>
      <c r="K1413" s="63">
        <v>-3.2030299999999998E-2</v>
      </c>
      <c r="L1413" s="63">
        <v>2.7256499999999999E-2</v>
      </c>
      <c r="M1413" s="63">
        <v>0.11285729999999999</v>
      </c>
      <c r="N1413" s="63">
        <v>23615</v>
      </c>
      <c r="O1413" s="63">
        <v>0.1130564</v>
      </c>
      <c r="P1413" s="63">
        <v>8</v>
      </c>
      <c r="Q1413" s="63">
        <v>1.2781749580960001E-2</v>
      </c>
    </row>
    <row r="1414" spans="1:17">
      <c r="A1414" s="63" t="s">
        <v>75</v>
      </c>
      <c r="B1414" s="63" t="s">
        <v>44</v>
      </c>
      <c r="C1414" s="63" t="s">
        <v>53</v>
      </c>
      <c r="D1414" s="63">
        <v>21</v>
      </c>
      <c r="E1414" s="63">
        <v>1.9315009999999999</v>
      </c>
      <c r="F1414" s="63">
        <v>1.772769</v>
      </c>
      <c r="G1414" s="63">
        <v>-0.1587317</v>
      </c>
      <c r="H1414" s="63">
        <v>77.196600000000004</v>
      </c>
      <c r="I1414" s="63">
        <v>-0.30361929999999998</v>
      </c>
      <c r="J1414" s="63">
        <v>-0.2180185</v>
      </c>
      <c r="K1414" s="63">
        <v>-0.1587317</v>
      </c>
      <c r="L1414" s="63">
        <v>-9.9444900000000003E-2</v>
      </c>
      <c r="M1414" s="63">
        <v>-1.38441E-2</v>
      </c>
      <c r="N1414" s="63">
        <v>23615</v>
      </c>
      <c r="O1414" s="63">
        <v>0.1130564</v>
      </c>
      <c r="P1414" s="63">
        <v>8</v>
      </c>
      <c r="Q1414" s="63">
        <v>1.2781749580960001E-2</v>
      </c>
    </row>
    <row r="1415" spans="1:17">
      <c r="A1415" s="63" t="s">
        <v>75</v>
      </c>
      <c r="B1415" s="63" t="s">
        <v>44</v>
      </c>
      <c r="C1415" s="63" t="s">
        <v>53</v>
      </c>
      <c r="D1415" s="63">
        <v>22</v>
      </c>
      <c r="E1415" s="63">
        <v>1.834023</v>
      </c>
      <c r="F1415" s="63">
        <v>1.6342490000000001</v>
      </c>
      <c r="G1415" s="63">
        <v>-0.19977490000000001</v>
      </c>
      <c r="H1415" s="63">
        <v>74.212900000000005</v>
      </c>
      <c r="I1415" s="63">
        <v>-0.34466249999999998</v>
      </c>
      <c r="J1415" s="63">
        <v>-0.25906170000000001</v>
      </c>
      <c r="K1415" s="63">
        <v>-0.19977490000000001</v>
      </c>
      <c r="L1415" s="63">
        <v>-0.140488</v>
      </c>
      <c r="M1415" s="63">
        <v>-5.48873E-2</v>
      </c>
      <c r="N1415" s="63">
        <v>23615</v>
      </c>
      <c r="O1415" s="63">
        <v>0.1130564</v>
      </c>
      <c r="P1415" s="63">
        <v>8</v>
      </c>
      <c r="Q1415" s="63">
        <v>1.2781749580960001E-2</v>
      </c>
    </row>
    <row r="1416" spans="1:17">
      <c r="A1416" s="63" t="s">
        <v>75</v>
      </c>
      <c r="B1416" s="63" t="s">
        <v>44</v>
      </c>
      <c r="C1416" s="63" t="s">
        <v>53</v>
      </c>
      <c r="D1416" s="63">
        <v>23</v>
      </c>
      <c r="E1416" s="63">
        <v>1.5626439999999999</v>
      </c>
      <c r="F1416" s="63">
        <v>1.389778</v>
      </c>
      <c r="G1416" s="63">
        <v>-0.17286570000000001</v>
      </c>
      <c r="H1416" s="63">
        <v>72.558000000000007</v>
      </c>
      <c r="I1416" s="63">
        <v>-0.31775330000000002</v>
      </c>
      <c r="J1416" s="63">
        <v>-0.23215259999999999</v>
      </c>
      <c r="K1416" s="63">
        <v>-0.17286570000000001</v>
      </c>
      <c r="L1416" s="63">
        <v>-0.1135789</v>
      </c>
      <c r="M1416" s="63">
        <v>-2.7978200000000002E-2</v>
      </c>
      <c r="N1416" s="63">
        <v>23615</v>
      </c>
      <c r="O1416" s="63">
        <v>0.1130564</v>
      </c>
      <c r="P1416" s="63">
        <v>8</v>
      </c>
      <c r="Q1416" s="63">
        <v>1.2781749580960001E-2</v>
      </c>
    </row>
    <row r="1417" spans="1:17">
      <c r="A1417" s="63" t="s">
        <v>75</v>
      </c>
      <c r="B1417" s="63" t="s">
        <v>44</v>
      </c>
      <c r="C1417" s="63" t="s">
        <v>53</v>
      </c>
      <c r="D1417" s="63">
        <v>24</v>
      </c>
      <c r="E1417" s="63">
        <v>1.270872</v>
      </c>
      <c r="F1417" s="63">
        <v>1.0669979999999999</v>
      </c>
      <c r="G1417" s="63">
        <v>-0.203874</v>
      </c>
      <c r="H1417" s="63">
        <v>70.834299999999999</v>
      </c>
      <c r="I1417" s="63">
        <v>-0.3487616</v>
      </c>
      <c r="J1417" s="63">
        <v>-0.26316079999999997</v>
      </c>
      <c r="K1417" s="63">
        <v>-0.203874</v>
      </c>
      <c r="L1417" s="63">
        <v>-0.1445872</v>
      </c>
      <c r="M1417" s="63">
        <v>-5.8986400000000001E-2</v>
      </c>
      <c r="N1417" s="63">
        <v>23615</v>
      </c>
      <c r="O1417" s="63">
        <v>0.1130564</v>
      </c>
      <c r="P1417" s="63">
        <v>8</v>
      </c>
      <c r="Q1417" s="63">
        <v>1.2781749580960001E-2</v>
      </c>
    </row>
    <row r="1418" spans="1:17">
      <c r="A1418" s="63" t="s">
        <v>75</v>
      </c>
      <c r="B1418" s="63" t="s">
        <v>44</v>
      </c>
      <c r="C1418" s="63" t="s">
        <v>54</v>
      </c>
      <c r="D1418" s="63">
        <v>1</v>
      </c>
      <c r="E1418" s="63">
        <v>1.0037180000000001</v>
      </c>
      <c r="F1418" s="63">
        <v>0.77963039999999995</v>
      </c>
      <c r="G1418" s="63">
        <v>-0.22408710000000001</v>
      </c>
      <c r="H1418" s="63">
        <v>70.4846</v>
      </c>
      <c r="I1418" s="63">
        <v>-0.36897469999999999</v>
      </c>
      <c r="J1418" s="63">
        <v>-0.28337400000000001</v>
      </c>
      <c r="K1418" s="63">
        <v>-0.22408710000000001</v>
      </c>
      <c r="L1418" s="63">
        <v>-0.16480030000000001</v>
      </c>
      <c r="M1418" s="63">
        <v>-7.9199500000000006E-2</v>
      </c>
      <c r="N1418" s="63">
        <v>23615</v>
      </c>
      <c r="O1418" s="63">
        <v>0.1130564</v>
      </c>
      <c r="P1418" s="63">
        <v>9</v>
      </c>
      <c r="Q1418" s="63">
        <v>1.2781749580960001E-2</v>
      </c>
    </row>
    <row r="1419" spans="1:17">
      <c r="A1419" s="63" t="s">
        <v>75</v>
      </c>
      <c r="B1419" s="63" t="s">
        <v>44</v>
      </c>
      <c r="C1419" s="63" t="s">
        <v>54</v>
      </c>
      <c r="D1419" s="63">
        <v>2</v>
      </c>
      <c r="E1419" s="63">
        <v>0.92404629999999999</v>
      </c>
      <c r="F1419" s="63">
        <v>0.67287889999999995</v>
      </c>
      <c r="G1419" s="63">
        <v>-0.25116749999999999</v>
      </c>
      <c r="H1419" s="63">
        <v>69.581900000000005</v>
      </c>
      <c r="I1419" s="63">
        <v>-0.39605509999999999</v>
      </c>
      <c r="J1419" s="63">
        <v>-0.31045430000000002</v>
      </c>
      <c r="K1419" s="63">
        <v>-0.25116749999999999</v>
      </c>
      <c r="L1419" s="63">
        <v>-0.19188060000000001</v>
      </c>
      <c r="M1419" s="63">
        <v>-0.1062799</v>
      </c>
      <c r="N1419" s="63">
        <v>23615</v>
      </c>
      <c r="O1419" s="63">
        <v>0.1130564</v>
      </c>
      <c r="P1419" s="63">
        <v>9</v>
      </c>
      <c r="Q1419" s="63">
        <v>1.2781749580960001E-2</v>
      </c>
    </row>
    <row r="1420" spans="1:17">
      <c r="A1420" s="63" t="s">
        <v>75</v>
      </c>
      <c r="B1420" s="63" t="s">
        <v>44</v>
      </c>
      <c r="C1420" s="63" t="s">
        <v>54</v>
      </c>
      <c r="D1420" s="63">
        <v>3</v>
      </c>
      <c r="E1420" s="63">
        <v>0.85472369999999998</v>
      </c>
      <c r="F1420" s="63">
        <v>0.61564019999999997</v>
      </c>
      <c r="G1420" s="63">
        <v>-0.2390835</v>
      </c>
      <c r="H1420" s="63">
        <v>68.556299999999993</v>
      </c>
      <c r="I1420" s="63">
        <v>-0.38397110000000001</v>
      </c>
      <c r="J1420" s="63">
        <v>-0.29837029999999998</v>
      </c>
      <c r="K1420" s="63">
        <v>-0.2390835</v>
      </c>
      <c r="L1420" s="63">
        <v>-0.1797966</v>
      </c>
      <c r="M1420" s="63">
        <v>-9.4195899999999999E-2</v>
      </c>
      <c r="N1420" s="63">
        <v>23615</v>
      </c>
      <c r="O1420" s="63">
        <v>0.1130564</v>
      </c>
      <c r="P1420" s="63">
        <v>9</v>
      </c>
      <c r="Q1420" s="63">
        <v>1.2781749580960001E-2</v>
      </c>
    </row>
    <row r="1421" spans="1:17">
      <c r="A1421" s="63" t="s">
        <v>75</v>
      </c>
      <c r="B1421" s="63" t="s">
        <v>44</v>
      </c>
      <c r="C1421" s="63" t="s">
        <v>54</v>
      </c>
      <c r="D1421" s="63">
        <v>4</v>
      </c>
      <c r="E1421" s="63">
        <v>0.83498559999999999</v>
      </c>
      <c r="F1421" s="63">
        <v>0.6329437</v>
      </c>
      <c r="G1421" s="63">
        <v>-0.2020419</v>
      </c>
      <c r="H1421" s="63">
        <v>67.293199999999999</v>
      </c>
      <c r="I1421" s="63">
        <v>-0.3469295</v>
      </c>
      <c r="J1421" s="63">
        <v>-0.26132870000000002</v>
      </c>
      <c r="K1421" s="63">
        <v>-0.2020419</v>
      </c>
      <c r="L1421" s="63">
        <v>-0.14275499999999999</v>
      </c>
      <c r="M1421" s="63">
        <v>-5.7154299999999998E-2</v>
      </c>
      <c r="N1421" s="63">
        <v>23615</v>
      </c>
      <c r="O1421" s="63">
        <v>0.1130564</v>
      </c>
      <c r="P1421" s="63">
        <v>9</v>
      </c>
      <c r="Q1421" s="63">
        <v>1.2781749580960001E-2</v>
      </c>
    </row>
    <row r="1422" spans="1:17">
      <c r="A1422" s="63" t="s">
        <v>75</v>
      </c>
      <c r="B1422" s="63" t="s">
        <v>44</v>
      </c>
      <c r="C1422" s="63" t="s">
        <v>54</v>
      </c>
      <c r="D1422" s="63">
        <v>5</v>
      </c>
      <c r="E1422" s="63">
        <v>0.85570190000000002</v>
      </c>
      <c r="F1422" s="63">
        <v>0.63195080000000003</v>
      </c>
      <c r="G1422" s="63">
        <v>-0.22375110000000001</v>
      </c>
      <c r="H1422" s="63">
        <v>66.591099999999997</v>
      </c>
      <c r="I1422" s="63">
        <v>-0.36863869999999999</v>
      </c>
      <c r="J1422" s="63">
        <v>-0.28303800000000001</v>
      </c>
      <c r="K1422" s="63">
        <v>-0.22375110000000001</v>
      </c>
      <c r="L1422" s="63">
        <v>-0.16446430000000001</v>
      </c>
      <c r="M1422" s="63">
        <v>-7.8863500000000003E-2</v>
      </c>
      <c r="N1422" s="63">
        <v>23615</v>
      </c>
      <c r="O1422" s="63">
        <v>0.1130564</v>
      </c>
      <c r="P1422" s="63">
        <v>9</v>
      </c>
      <c r="Q1422" s="63">
        <v>1.2781749580960001E-2</v>
      </c>
    </row>
    <row r="1423" spans="1:17">
      <c r="A1423" s="63" t="s">
        <v>75</v>
      </c>
      <c r="B1423" s="63" t="s">
        <v>44</v>
      </c>
      <c r="C1423" s="63" t="s">
        <v>54</v>
      </c>
      <c r="D1423" s="63">
        <v>6</v>
      </c>
      <c r="E1423" s="63">
        <v>0.9332802</v>
      </c>
      <c r="F1423" s="63">
        <v>0.67572160000000003</v>
      </c>
      <c r="G1423" s="63">
        <v>-0.25755850000000002</v>
      </c>
      <c r="H1423" s="63">
        <v>65.591899999999995</v>
      </c>
      <c r="I1423" s="63">
        <v>-0.40244609999999997</v>
      </c>
      <c r="J1423" s="63">
        <v>-0.3168454</v>
      </c>
      <c r="K1423" s="63">
        <v>-0.25755850000000002</v>
      </c>
      <c r="L1423" s="63">
        <v>-0.1982717</v>
      </c>
      <c r="M1423" s="63">
        <v>-0.1126709</v>
      </c>
      <c r="N1423" s="63">
        <v>23615</v>
      </c>
      <c r="O1423" s="63">
        <v>0.1130564</v>
      </c>
      <c r="P1423" s="63">
        <v>9</v>
      </c>
      <c r="Q1423" s="63">
        <v>1.2781749580960001E-2</v>
      </c>
    </row>
    <row r="1424" spans="1:17">
      <c r="A1424" s="63" t="s">
        <v>75</v>
      </c>
      <c r="B1424" s="63" t="s">
        <v>44</v>
      </c>
      <c r="C1424" s="63" t="s">
        <v>54</v>
      </c>
      <c r="D1424" s="63">
        <v>7</v>
      </c>
      <c r="E1424" s="63">
        <v>1.129127</v>
      </c>
      <c r="F1424" s="63">
        <v>0.8576338</v>
      </c>
      <c r="G1424" s="63">
        <v>-0.27149279999999998</v>
      </c>
      <c r="H1424" s="63">
        <v>64.618600000000001</v>
      </c>
      <c r="I1424" s="63">
        <v>-0.41638039999999998</v>
      </c>
      <c r="J1424" s="63">
        <v>-0.33077960000000001</v>
      </c>
      <c r="K1424" s="63">
        <v>-0.27149279999999998</v>
      </c>
      <c r="L1424" s="63">
        <v>-0.2122059</v>
      </c>
      <c r="M1424" s="63">
        <v>-0.1266052</v>
      </c>
      <c r="N1424" s="63">
        <v>23615</v>
      </c>
      <c r="O1424" s="63">
        <v>0.1130564</v>
      </c>
      <c r="P1424" s="63">
        <v>9</v>
      </c>
      <c r="Q1424" s="63">
        <v>1.2781749580960001E-2</v>
      </c>
    </row>
    <row r="1425" spans="1:17">
      <c r="A1425" s="63" t="s">
        <v>75</v>
      </c>
      <c r="B1425" s="63" t="s">
        <v>44</v>
      </c>
      <c r="C1425" s="63" t="s">
        <v>54</v>
      </c>
      <c r="D1425" s="63">
        <v>8</v>
      </c>
      <c r="E1425" s="63">
        <v>1.2268669999999999</v>
      </c>
      <c r="F1425" s="63">
        <v>0.99315180000000003</v>
      </c>
      <c r="G1425" s="63">
        <v>-0.2337148</v>
      </c>
      <c r="H1425" s="63">
        <v>66.410499999999999</v>
      </c>
      <c r="I1425" s="63">
        <v>-0.37860240000000001</v>
      </c>
      <c r="J1425" s="63">
        <v>-0.29300169999999998</v>
      </c>
      <c r="K1425" s="63">
        <v>-0.2337148</v>
      </c>
      <c r="L1425" s="63">
        <v>-0.174428</v>
      </c>
      <c r="M1425" s="63">
        <v>-8.8827199999999995E-2</v>
      </c>
      <c r="N1425" s="63">
        <v>23615</v>
      </c>
      <c r="O1425" s="63">
        <v>0.1130564</v>
      </c>
      <c r="P1425" s="63">
        <v>9</v>
      </c>
      <c r="Q1425" s="63">
        <v>1.2781749580960001E-2</v>
      </c>
    </row>
    <row r="1426" spans="1:17">
      <c r="A1426" s="63" t="s">
        <v>75</v>
      </c>
      <c r="B1426" s="63" t="s">
        <v>44</v>
      </c>
      <c r="C1426" s="63" t="s">
        <v>54</v>
      </c>
      <c r="D1426" s="63">
        <v>9</v>
      </c>
      <c r="E1426" s="63">
        <v>1.1829780000000001</v>
      </c>
      <c r="F1426" s="63">
        <v>1.088821</v>
      </c>
      <c r="G1426" s="63">
        <v>-9.4157000000000005E-2</v>
      </c>
      <c r="H1426" s="63">
        <v>72.363600000000005</v>
      </c>
      <c r="I1426" s="63">
        <v>-0.2390446</v>
      </c>
      <c r="J1426" s="63">
        <v>-0.15344379999999999</v>
      </c>
      <c r="K1426" s="63">
        <v>-9.4157000000000005E-2</v>
      </c>
      <c r="L1426" s="63">
        <v>-3.4870199999999997E-2</v>
      </c>
      <c r="M1426" s="63">
        <v>5.0730600000000001E-2</v>
      </c>
      <c r="N1426" s="63">
        <v>23615</v>
      </c>
      <c r="O1426" s="63">
        <v>0.1130564</v>
      </c>
      <c r="P1426" s="63">
        <v>9</v>
      </c>
      <c r="Q1426" s="63">
        <v>1.2781749580960001E-2</v>
      </c>
    </row>
    <row r="1427" spans="1:17">
      <c r="A1427" s="63" t="s">
        <v>75</v>
      </c>
      <c r="B1427" s="63" t="s">
        <v>44</v>
      </c>
      <c r="C1427" s="63" t="s">
        <v>54</v>
      </c>
      <c r="D1427" s="63">
        <v>10</v>
      </c>
      <c r="E1427" s="63">
        <v>1.1827319999999999</v>
      </c>
      <c r="F1427" s="63">
        <v>1.0924210000000001</v>
      </c>
      <c r="G1427" s="63">
        <v>-9.0311100000000005E-2</v>
      </c>
      <c r="H1427" s="63">
        <v>76.752300000000005</v>
      </c>
      <c r="I1427" s="63">
        <v>-0.23519860000000001</v>
      </c>
      <c r="J1427" s="63">
        <v>-0.14959790000000001</v>
      </c>
      <c r="K1427" s="63">
        <v>-9.0311100000000005E-2</v>
      </c>
      <c r="L1427" s="63">
        <v>-3.1024199999999998E-2</v>
      </c>
      <c r="M1427" s="63">
        <v>5.45765E-2</v>
      </c>
      <c r="N1427" s="63">
        <v>23615</v>
      </c>
      <c r="O1427" s="63">
        <v>0.1130564</v>
      </c>
      <c r="P1427" s="63">
        <v>9</v>
      </c>
      <c r="Q1427" s="63">
        <v>1.2781749580960001E-2</v>
      </c>
    </row>
    <row r="1428" spans="1:17">
      <c r="A1428" s="63" t="s">
        <v>75</v>
      </c>
      <c r="B1428" s="63" t="s">
        <v>44</v>
      </c>
      <c r="C1428" s="63" t="s">
        <v>54</v>
      </c>
      <c r="D1428" s="63">
        <v>11</v>
      </c>
      <c r="E1428" s="63">
        <v>1.082354</v>
      </c>
      <c r="F1428" s="63">
        <v>1.1643589999999999</v>
      </c>
      <c r="G1428" s="63">
        <v>8.2005400000000006E-2</v>
      </c>
      <c r="H1428" s="63">
        <v>82.054599999999994</v>
      </c>
      <c r="I1428" s="63">
        <v>-6.2882199999999999E-2</v>
      </c>
      <c r="J1428" s="63">
        <v>2.2718599999999999E-2</v>
      </c>
      <c r="K1428" s="63">
        <v>8.2005400000000006E-2</v>
      </c>
      <c r="L1428" s="63">
        <v>0.14129220000000001</v>
      </c>
      <c r="M1428" s="63">
        <v>0.22689300000000001</v>
      </c>
      <c r="N1428" s="63">
        <v>23615</v>
      </c>
      <c r="O1428" s="63">
        <v>0.1130564</v>
      </c>
      <c r="P1428" s="63">
        <v>9</v>
      </c>
      <c r="Q1428" s="63">
        <v>1.2781749580960001E-2</v>
      </c>
    </row>
    <row r="1429" spans="1:17">
      <c r="A1429" s="63" t="s">
        <v>75</v>
      </c>
      <c r="B1429" s="63" t="s">
        <v>44</v>
      </c>
      <c r="C1429" s="63" t="s">
        <v>54</v>
      </c>
      <c r="D1429" s="63">
        <v>12</v>
      </c>
      <c r="E1429" s="63">
        <v>1.030214</v>
      </c>
      <c r="F1429" s="63">
        <v>1.315145</v>
      </c>
      <c r="G1429" s="63">
        <v>0.28493069999999998</v>
      </c>
      <c r="H1429" s="63">
        <v>86.785499999999999</v>
      </c>
      <c r="I1429" s="63">
        <v>0.1400431</v>
      </c>
      <c r="J1429" s="63">
        <v>0.22564390000000001</v>
      </c>
      <c r="K1429" s="63">
        <v>0.28493069999999998</v>
      </c>
      <c r="L1429" s="63">
        <v>0.34421750000000001</v>
      </c>
      <c r="M1429" s="63">
        <v>0.42981829999999999</v>
      </c>
      <c r="N1429" s="63">
        <v>23615</v>
      </c>
      <c r="O1429" s="63">
        <v>0.1130564</v>
      </c>
      <c r="P1429" s="63">
        <v>9</v>
      </c>
      <c r="Q1429" s="63">
        <v>1.2781749580960001E-2</v>
      </c>
    </row>
    <row r="1430" spans="1:17">
      <c r="A1430" s="63" t="s">
        <v>75</v>
      </c>
      <c r="B1430" s="63" t="s">
        <v>44</v>
      </c>
      <c r="C1430" s="63" t="s">
        <v>54</v>
      </c>
      <c r="D1430" s="63">
        <v>13</v>
      </c>
      <c r="E1430" s="63">
        <v>0.907941</v>
      </c>
      <c r="F1430" s="63">
        <v>1.510467</v>
      </c>
      <c r="G1430" s="63">
        <v>0.60252550000000005</v>
      </c>
      <c r="H1430" s="63">
        <v>90.805300000000003</v>
      </c>
      <c r="I1430" s="63">
        <v>0.45763789999999999</v>
      </c>
      <c r="J1430" s="63">
        <v>0.54323869999999996</v>
      </c>
      <c r="K1430" s="63">
        <v>0.60252550000000005</v>
      </c>
      <c r="L1430" s="63">
        <v>0.66181239999999997</v>
      </c>
      <c r="M1430" s="63">
        <v>0.74741310000000005</v>
      </c>
      <c r="N1430" s="63">
        <v>23615</v>
      </c>
      <c r="O1430" s="63">
        <v>0.1130564</v>
      </c>
      <c r="P1430" s="63">
        <v>9</v>
      </c>
      <c r="Q1430" s="63">
        <v>1.2781749580960001E-2</v>
      </c>
    </row>
    <row r="1431" spans="1:17">
      <c r="A1431" s="63" t="s">
        <v>75</v>
      </c>
      <c r="B1431" s="63" t="s">
        <v>44</v>
      </c>
      <c r="C1431" s="63" t="s">
        <v>54</v>
      </c>
      <c r="D1431" s="63">
        <v>14</v>
      </c>
      <c r="E1431" s="63">
        <v>0.98603649999999998</v>
      </c>
      <c r="F1431" s="63">
        <v>1.7974540000000001</v>
      </c>
      <c r="G1431" s="63">
        <v>0.81141719999999995</v>
      </c>
      <c r="H1431" s="63">
        <v>94.066299999999998</v>
      </c>
      <c r="I1431" s="63">
        <v>0.66652960000000006</v>
      </c>
      <c r="J1431" s="63">
        <v>0.75213030000000003</v>
      </c>
      <c r="K1431" s="63">
        <v>0.81141719999999995</v>
      </c>
      <c r="L1431" s="63">
        <v>0.87070400000000003</v>
      </c>
      <c r="M1431" s="63">
        <v>0.95630470000000001</v>
      </c>
      <c r="N1431" s="63">
        <v>23615</v>
      </c>
      <c r="O1431" s="63">
        <v>0.1130564</v>
      </c>
      <c r="P1431" s="63">
        <v>9</v>
      </c>
      <c r="Q1431" s="63">
        <v>1.2781749580960001E-2</v>
      </c>
    </row>
    <row r="1432" spans="1:17">
      <c r="A1432" s="63" t="s">
        <v>75</v>
      </c>
      <c r="B1432" s="63" t="s">
        <v>44</v>
      </c>
      <c r="C1432" s="63" t="s">
        <v>54</v>
      </c>
      <c r="D1432" s="63">
        <v>15</v>
      </c>
      <c r="E1432" s="63">
        <v>1.1052040000000001</v>
      </c>
      <c r="F1432" s="63">
        <v>2.0182769999999999</v>
      </c>
      <c r="G1432" s="63">
        <v>0.91307349999999998</v>
      </c>
      <c r="H1432" s="63">
        <v>95.965599999999995</v>
      </c>
      <c r="I1432" s="63">
        <v>0.76818600000000004</v>
      </c>
      <c r="J1432" s="63">
        <v>0.85378670000000001</v>
      </c>
      <c r="K1432" s="63">
        <v>0.91307349999999998</v>
      </c>
      <c r="L1432" s="63">
        <v>0.97236040000000001</v>
      </c>
      <c r="M1432" s="63">
        <v>1.0579609999999999</v>
      </c>
      <c r="N1432" s="63">
        <v>23615</v>
      </c>
      <c r="O1432" s="63">
        <v>0.1130564</v>
      </c>
      <c r="P1432" s="63">
        <v>9</v>
      </c>
      <c r="Q1432" s="63">
        <v>1.2781749580960001E-2</v>
      </c>
    </row>
    <row r="1433" spans="1:17">
      <c r="A1433" s="63" t="s">
        <v>75</v>
      </c>
      <c r="B1433" s="63" t="s">
        <v>44</v>
      </c>
      <c r="C1433" s="63" t="s">
        <v>54</v>
      </c>
      <c r="D1433" s="63">
        <v>16</v>
      </c>
      <c r="E1433" s="63">
        <v>1.314282</v>
      </c>
      <c r="F1433" s="63">
        <v>2.21529</v>
      </c>
      <c r="G1433" s="63">
        <v>0.90100789999999997</v>
      </c>
      <c r="H1433" s="63">
        <v>96.827299999999994</v>
      </c>
      <c r="I1433" s="63">
        <v>0.75612029999999997</v>
      </c>
      <c r="J1433" s="63">
        <v>0.8417211</v>
      </c>
      <c r="K1433" s="63">
        <v>0.90100789999999997</v>
      </c>
      <c r="L1433" s="63">
        <v>0.96029469999999995</v>
      </c>
      <c r="M1433" s="63">
        <v>1.045895</v>
      </c>
      <c r="N1433" s="63">
        <v>23615</v>
      </c>
      <c r="O1433" s="63">
        <v>0.1130564</v>
      </c>
      <c r="P1433" s="63">
        <v>9</v>
      </c>
      <c r="Q1433" s="63">
        <v>1.2781749580960001E-2</v>
      </c>
    </row>
    <row r="1434" spans="1:17">
      <c r="A1434" s="63" t="s">
        <v>75</v>
      </c>
      <c r="B1434" s="63" t="s">
        <v>44</v>
      </c>
      <c r="C1434" s="63" t="s">
        <v>54</v>
      </c>
      <c r="D1434" s="63">
        <v>17</v>
      </c>
      <c r="E1434" s="63">
        <v>1.4726900000000001</v>
      </c>
      <c r="F1434" s="63">
        <v>2.2683209999999998</v>
      </c>
      <c r="G1434" s="63">
        <v>0.79563070000000002</v>
      </c>
      <c r="H1434" s="63">
        <v>95.4542</v>
      </c>
      <c r="I1434" s="63">
        <v>0.65074310000000002</v>
      </c>
      <c r="J1434" s="63">
        <v>0.73634390000000005</v>
      </c>
      <c r="K1434" s="63">
        <v>0.79563070000000002</v>
      </c>
      <c r="L1434" s="63">
        <v>0.8549175</v>
      </c>
      <c r="M1434" s="63">
        <v>0.94051830000000003</v>
      </c>
      <c r="N1434" s="63">
        <v>23615</v>
      </c>
      <c r="O1434" s="63">
        <v>0.1130564</v>
      </c>
      <c r="P1434" s="63">
        <v>9</v>
      </c>
      <c r="Q1434" s="63">
        <v>1.2781749580960001E-2</v>
      </c>
    </row>
    <row r="1435" spans="1:17">
      <c r="A1435" s="63" t="s">
        <v>75</v>
      </c>
      <c r="B1435" s="63" t="s">
        <v>44</v>
      </c>
      <c r="C1435" s="63" t="s">
        <v>54</v>
      </c>
      <c r="D1435" s="63">
        <v>18</v>
      </c>
      <c r="E1435" s="63">
        <v>1.6120749999999999</v>
      </c>
      <c r="F1435" s="63">
        <v>2.2674349999999999</v>
      </c>
      <c r="G1435" s="63">
        <v>0.65535960000000004</v>
      </c>
      <c r="H1435" s="63">
        <v>93.019099999999995</v>
      </c>
      <c r="I1435" s="63">
        <v>0.51047209999999998</v>
      </c>
      <c r="J1435" s="63">
        <v>0.59607279999999996</v>
      </c>
      <c r="K1435" s="63">
        <v>0.65535960000000004</v>
      </c>
      <c r="L1435" s="63">
        <v>0.71464649999999996</v>
      </c>
      <c r="M1435" s="63">
        <v>0.80024720000000005</v>
      </c>
      <c r="N1435" s="63">
        <v>23615</v>
      </c>
      <c r="O1435" s="63">
        <v>0.1130564</v>
      </c>
      <c r="P1435" s="63">
        <v>9</v>
      </c>
      <c r="Q1435" s="63">
        <v>1.2781749580960001E-2</v>
      </c>
    </row>
    <row r="1436" spans="1:17">
      <c r="A1436" s="63" t="s">
        <v>75</v>
      </c>
      <c r="B1436" s="63" t="s">
        <v>44</v>
      </c>
      <c r="C1436" s="63" t="s">
        <v>54</v>
      </c>
      <c r="D1436" s="63">
        <v>19</v>
      </c>
      <c r="E1436" s="63">
        <v>1.88706</v>
      </c>
      <c r="F1436" s="63">
        <v>2.103202</v>
      </c>
      <c r="G1436" s="63">
        <v>0.2161418</v>
      </c>
      <c r="H1436" s="63">
        <v>89.116200000000006</v>
      </c>
      <c r="I1436" s="63">
        <v>7.1254200000000004E-2</v>
      </c>
      <c r="J1436" s="63">
        <v>0.15685499999999999</v>
      </c>
      <c r="K1436" s="63">
        <v>0.2161418</v>
      </c>
      <c r="L1436" s="63">
        <v>0.27542870000000003</v>
      </c>
      <c r="M1436" s="63">
        <v>0.3610294</v>
      </c>
      <c r="N1436" s="63">
        <v>23615</v>
      </c>
      <c r="O1436" s="63">
        <v>0.1130564</v>
      </c>
      <c r="P1436" s="63">
        <v>9</v>
      </c>
      <c r="Q1436" s="63">
        <v>1.2781749580960001E-2</v>
      </c>
    </row>
    <row r="1437" spans="1:17">
      <c r="A1437" s="63" t="s">
        <v>75</v>
      </c>
      <c r="B1437" s="63" t="s">
        <v>44</v>
      </c>
      <c r="C1437" s="63" t="s">
        <v>54</v>
      </c>
      <c r="D1437" s="63">
        <v>20</v>
      </c>
      <c r="E1437" s="63">
        <v>1.9219269999999999</v>
      </c>
      <c r="F1437" s="63">
        <v>1.8788990000000001</v>
      </c>
      <c r="G1437" s="63">
        <v>-4.3028400000000001E-2</v>
      </c>
      <c r="H1437" s="63">
        <v>83.242999999999995</v>
      </c>
      <c r="I1437" s="63">
        <v>-0.187916</v>
      </c>
      <c r="J1437" s="63">
        <v>-0.1023152</v>
      </c>
      <c r="K1437" s="63">
        <v>-4.3028400000000001E-2</v>
      </c>
      <c r="L1437" s="63">
        <v>1.6258499999999999E-2</v>
      </c>
      <c r="M1437" s="63">
        <v>0.1018592</v>
      </c>
      <c r="N1437" s="63">
        <v>23615</v>
      </c>
      <c r="O1437" s="63">
        <v>0.1130564</v>
      </c>
      <c r="P1437" s="63">
        <v>9</v>
      </c>
      <c r="Q1437" s="63">
        <v>1.2781749580960001E-2</v>
      </c>
    </row>
    <row r="1438" spans="1:17">
      <c r="A1438" s="63" t="s">
        <v>75</v>
      </c>
      <c r="B1438" s="63" t="s">
        <v>44</v>
      </c>
      <c r="C1438" s="63" t="s">
        <v>54</v>
      </c>
      <c r="D1438" s="63">
        <v>21</v>
      </c>
      <c r="E1438" s="63">
        <v>1.9538789999999999</v>
      </c>
      <c r="F1438" s="63">
        <v>1.780046</v>
      </c>
      <c r="G1438" s="63">
        <v>-0.1738324</v>
      </c>
      <c r="H1438" s="63">
        <v>79.420900000000003</v>
      </c>
      <c r="I1438" s="63">
        <v>-0.31872</v>
      </c>
      <c r="J1438" s="63">
        <v>-0.2331192</v>
      </c>
      <c r="K1438" s="63">
        <v>-0.1738324</v>
      </c>
      <c r="L1438" s="63">
        <v>-0.1145456</v>
      </c>
      <c r="M1438" s="63">
        <v>-2.89448E-2</v>
      </c>
      <c r="N1438" s="63">
        <v>23615</v>
      </c>
      <c r="O1438" s="63">
        <v>0.1130564</v>
      </c>
      <c r="P1438" s="63">
        <v>9</v>
      </c>
      <c r="Q1438" s="63">
        <v>1.2781749580960001E-2</v>
      </c>
    </row>
    <row r="1439" spans="1:17">
      <c r="A1439" s="63" t="s">
        <v>75</v>
      </c>
      <c r="B1439" s="63" t="s">
        <v>44</v>
      </c>
      <c r="C1439" s="63" t="s">
        <v>54</v>
      </c>
      <c r="D1439" s="63">
        <v>22</v>
      </c>
      <c r="E1439" s="63">
        <v>1.8617870000000001</v>
      </c>
      <c r="F1439" s="63">
        <v>1.6243749999999999</v>
      </c>
      <c r="G1439" s="63">
        <v>-0.2374116</v>
      </c>
      <c r="H1439" s="63">
        <v>76.936000000000007</v>
      </c>
      <c r="I1439" s="63">
        <v>-0.38229920000000001</v>
      </c>
      <c r="J1439" s="63">
        <v>-0.29669849999999998</v>
      </c>
      <c r="K1439" s="63">
        <v>-0.2374116</v>
      </c>
      <c r="L1439" s="63">
        <v>-0.1781248</v>
      </c>
      <c r="M1439" s="63">
        <v>-9.2523999999999995E-2</v>
      </c>
      <c r="N1439" s="63">
        <v>23615</v>
      </c>
      <c r="O1439" s="63">
        <v>0.1130564</v>
      </c>
      <c r="P1439" s="63">
        <v>9</v>
      </c>
      <c r="Q1439" s="63">
        <v>1.2781749580960001E-2</v>
      </c>
    </row>
    <row r="1440" spans="1:17">
      <c r="A1440" s="63" t="s">
        <v>75</v>
      </c>
      <c r="B1440" s="63" t="s">
        <v>44</v>
      </c>
      <c r="C1440" s="63" t="s">
        <v>54</v>
      </c>
      <c r="D1440" s="63">
        <v>23</v>
      </c>
      <c r="E1440" s="63">
        <v>1.5773740000000001</v>
      </c>
      <c r="F1440" s="63">
        <v>1.357016</v>
      </c>
      <c r="G1440" s="63">
        <v>-0.220358</v>
      </c>
      <c r="H1440" s="63">
        <v>75.009799999999998</v>
      </c>
      <c r="I1440" s="63">
        <v>-0.3652456</v>
      </c>
      <c r="J1440" s="63">
        <v>-0.27964480000000003</v>
      </c>
      <c r="K1440" s="63">
        <v>-0.220358</v>
      </c>
      <c r="L1440" s="63">
        <v>-0.1610712</v>
      </c>
      <c r="M1440" s="63">
        <v>-7.5470400000000007E-2</v>
      </c>
      <c r="N1440" s="63">
        <v>23615</v>
      </c>
      <c r="O1440" s="63">
        <v>0.1130564</v>
      </c>
      <c r="P1440" s="63">
        <v>9</v>
      </c>
      <c r="Q1440" s="63">
        <v>1.2781749580960001E-2</v>
      </c>
    </row>
    <row r="1441" spans="1:17">
      <c r="A1441" s="63" t="s">
        <v>75</v>
      </c>
      <c r="B1441" s="63" t="s">
        <v>44</v>
      </c>
      <c r="C1441" s="63" t="s">
        <v>54</v>
      </c>
      <c r="D1441" s="63">
        <v>24</v>
      </c>
      <c r="E1441" s="63">
        <v>1.2491639999999999</v>
      </c>
      <c r="F1441" s="63">
        <v>1.054036</v>
      </c>
      <c r="G1441" s="63">
        <v>-0.19512840000000001</v>
      </c>
      <c r="H1441" s="63">
        <v>73.874300000000005</v>
      </c>
      <c r="I1441" s="63">
        <v>-0.34001599999999998</v>
      </c>
      <c r="J1441" s="63">
        <v>-0.25441530000000001</v>
      </c>
      <c r="K1441" s="63">
        <v>-0.19512840000000001</v>
      </c>
      <c r="L1441" s="63">
        <v>-0.13584160000000001</v>
      </c>
      <c r="M1441" s="63">
        <v>-5.0240800000000002E-2</v>
      </c>
      <c r="N1441" s="63">
        <v>23615</v>
      </c>
      <c r="O1441" s="63">
        <v>0.1130564</v>
      </c>
      <c r="P1441" s="63">
        <v>9</v>
      </c>
      <c r="Q1441" s="63">
        <v>1.2781749580960001E-2</v>
      </c>
    </row>
    <row r="1442" spans="1:17">
      <c r="A1442" s="63" t="s">
        <v>75</v>
      </c>
      <c r="B1442" s="63" t="s">
        <v>44</v>
      </c>
      <c r="C1442" s="63" t="s">
        <v>55</v>
      </c>
      <c r="D1442" s="63">
        <v>1</v>
      </c>
      <c r="E1442" s="63">
        <v>0.96646339999999997</v>
      </c>
      <c r="F1442" s="63">
        <v>0.74146849999999997</v>
      </c>
      <c r="G1442" s="63">
        <v>-0.224995</v>
      </c>
      <c r="H1442" s="63">
        <v>70.514799999999994</v>
      </c>
      <c r="I1442" s="63">
        <v>-0.36988260000000001</v>
      </c>
      <c r="J1442" s="63">
        <v>-0.28428179999999997</v>
      </c>
      <c r="K1442" s="63">
        <v>-0.224995</v>
      </c>
      <c r="L1442" s="63">
        <v>-0.1657081</v>
      </c>
      <c r="M1442" s="63">
        <v>-8.0107399999999995E-2</v>
      </c>
      <c r="N1442" s="63">
        <v>23615</v>
      </c>
      <c r="O1442" s="63">
        <v>0.1130564</v>
      </c>
      <c r="P1442" s="63">
        <v>10</v>
      </c>
      <c r="Q1442" s="63">
        <v>1.2781749580960001E-2</v>
      </c>
    </row>
    <row r="1443" spans="1:17">
      <c r="A1443" s="63" t="s">
        <v>75</v>
      </c>
      <c r="B1443" s="63" t="s">
        <v>44</v>
      </c>
      <c r="C1443" s="63" t="s">
        <v>55</v>
      </c>
      <c r="D1443" s="63">
        <v>2</v>
      </c>
      <c r="E1443" s="63">
        <v>0.87928410000000001</v>
      </c>
      <c r="F1443" s="63">
        <v>0.63416740000000005</v>
      </c>
      <c r="G1443" s="63">
        <v>-0.24511669999999999</v>
      </c>
      <c r="H1443" s="63">
        <v>69.074399999999997</v>
      </c>
      <c r="I1443" s="63">
        <v>-0.39000430000000003</v>
      </c>
      <c r="J1443" s="63">
        <v>-0.30440349999999999</v>
      </c>
      <c r="K1443" s="63">
        <v>-0.24511669999999999</v>
      </c>
      <c r="L1443" s="63">
        <v>-0.18582989999999999</v>
      </c>
      <c r="M1443" s="63">
        <v>-0.1002291</v>
      </c>
      <c r="N1443" s="63">
        <v>23615</v>
      </c>
      <c r="O1443" s="63">
        <v>0.1130564</v>
      </c>
      <c r="P1443" s="63">
        <v>10</v>
      </c>
      <c r="Q1443" s="63">
        <v>1.2781749580960001E-2</v>
      </c>
    </row>
    <row r="1444" spans="1:17">
      <c r="A1444" s="63" t="s">
        <v>75</v>
      </c>
      <c r="B1444" s="63" t="s">
        <v>44</v>
      </c>
      <c r="C1444" s="63" t="s">
        <v>55</v>
      </c>
      <c r="D1444" s="63">
        <v>3</v>
      </c>
      <c r="E1444" s="63">
        <v>0.80914520000000001</v>
      </c>
      <c r="F1444" s="63">
        <v>0.57600929999999995</v>
      </c>
      <c r="G1444" s="63">
        <v>-0.23313590000000001</v>
      </c>
      <c r="H1444" s="63">
        <v>67.234399999999994</v>
      </c>
      <c r="I1444" s="63">
        <v>-0.37802350000000001</v>
      </c>
      <c r="J1444" s="63">
        <v>-0.29242269999999998</v>
      </c>
      <c r="K1444" s="63">
        <v>-0.23313590000000001</v>
      </c>
      <c r="L1444" s="63">
        <v>-0.173849</v>
      </c>
      <c r="M1444" s="63">
        <v>-8.8248300000000002E-2</v>
      </c>
      <c r="N1444" s="63">
        <v>23615</v>
      </c>
      <c r="O1444" s="63">
        <v>0.1130564</v>
      </c>
      <c r="P1444" s="63">
        <v>10</v>
      </c>
      <c r="Q1444" s="63">
        <v>1.2781749580960001E-2</v>
      </c>
    </row>
    <row r="1445" spans="1:17">
      <c r="A1445" s="63" t="s">
        <v>75</v>
      </c>
      <c r="B1445" s="63" t="s">
        <v>44</v>
      </c>
      <c r="C1445" s="63" t="s">
        <v>55</v>
      </c>
      <c r="D1445" s="63">
        <v>4</v>
      </c>
      <c r="E1445" s="63">
        <v>0.78939539999999997</v>
      </c>
      <c r="F1445" s="63">
        <v>0.58831880000000003</v>
      </c>
      <c r="G1445" s="63">
        <v>-0.20107659999999999</v>
      </c>
      <c r="H1445" s="63">
        <v>66.606499999999997</v>
      </c>
      <c r="I1445" s="63">
        <v>-0.3459642</v>
      </c>
      <c r="J1445" s="63">
        <v>-0.26036350000000003</v>
      </c>
      <c r="K1445" s="63">
        <v>-0.20107659999999999</v>
      </c>
      <c r="L1445" s="63">
        <v>-0.14178979999999999</v>
      </c>
      <c r="M1445" s="63">
        <v>-5.6189000000000003E-2</v>
      </c>
      <c r="N1445" s="63">
        <v>23615</v>
      </c>
      <c r="O1445" s="63">
        <v>0.1130564</v>
      </c>
      <c r="P1445" s="63">
        <v>10</v>
      </c>
      <c r="Q1445" s="63">
        <v>1.2781749580960001E-2</v>
      </c>
    </row>
    <row r="1446" spans="1:17">
      <c r="A1446" s="63" t="s">
        <v>75</v>
      </c>
      <c r="B1446" s="63" t="s">
        <v>44</v>
      </c>
      <c r="C1446" s="63" t="s">
        <v>55</v>
      </c>
      <c r="D1446" s="63">
        <v>5</v>
      </c>
      <c r="E1446" s="63">
        <v>0.80409640000000004</v>
      </c>
      <c r="F1446" s="63">
        <v>0.58404080000000003</v>
      </c>
      <c r="G1446" s="63">
        <v>-0.22005559999999999</v>
      </c>
      <c r="H1446" s="63">
        <v>65.122</v>
      </c>
      <c r="I1446" s="63">
        <v>-0.36494320000000002</v>
      </c>
      <c r="J1446" s="63">
        <v>-0.27934249999999999</v>
      </c>
      <c r="K1446" s="63">
        <v>-0.22005559999999999</v>
      </c>
      <c r="L1446" s="63">
        <v>-0.16076879999999999</v>
      </c>
      <c r="M1446" s="63">
        <v>-7.5167999999999999E-2</v>
      </c>
      <c r="N1446" s="63">
        <v>23615</v>
      </c>
      <c r="O1446" s="63">
        <v>0.1130564</v>
      </c>
      <c r="P1446" s="63">
        <v>10</v>
      </c>
      <c r="Q1446" s="63">
        <v>1.2781749580960001E-2</v>
      </c>
    </row>
    <row r="1447" spans="1:17">
      <c r="A1447" s="63" t="s">
        <v>75</v>
      </c>
      <c r="B1447" s="63" t="s">
        <v>44</v>
      </c>
      <c r="C1447" s="63" t="s">
        <v>55</v>
      </c>
      <c r="D1447" s="63">
        <v>6</v>
      </c>
      <c r="E1447" s="63">
        <v>0.88527100000000003</v>
      </c>
      <c r="F1447" s="63">
        <v>0.62163650000000004</v>
      </c>
      <c r="G1447" s="63">
        <v>-0.2636346</v>
      </c>
      <c r="H1447" s="63">
        <v>63.997399999999999</v>
      </c>
      <c r="I1447" s="63">
        <v>-0.4085222</v>
      </c>
      <c r="J1447" s="63">
        <v>-0.32292140000000003</v>
      </c>
      <c r="K1447" s="63">
        <v>-0.2636346</v>
      </c>
      <c r="L1447" s="63">
        <v>-0.20434769999999999</v>
      </c>
      <c r="M1447" s="63">
        <v>-0.11874700000000001</v>
      </c>
      <c r="N1447" s="63">
        <v>23615</v>
      </c>
      <c r="O1447" s="63">
        <v>0.1130564</v>
      </c>
      <c r="P1447" s="63">
        <v>10</v>
      </c>
      <c r="Q1447" s="63">
        <v>1.2781749580960001E-2</v>
      </c>
    </row>
    <row r="1448" spans="1:17">
      <c r="A1448" s="63" t="s">
        <v>75</v>
      </c>
      <c r="B1448" s="63" t="s">
        <v>44</v>
      </c>
      <c r="C1448" s="63" t="s">
        <v>55</v>
      </c>
      <c r="D1448" s="63">
        <v>7</v>
      </c>
      <c r="E1448" s="63">
        <v>1.0751580000000001</v>
      </c>
      <c r="F1448" s="63">
        <v>0.80374599999999996</v>
      </c>
      <c r="G1448" s="63">
        <v>-0.27141219999999999</v>
      </c>
      <c r="H1448" s="63">
        <v>63.878100000000003</v>
      </c>
      <c r="I1448" s="63">
        <v>-0.4162998</v>
      </c>
      <c r="J1448" s="63">
        <v>-0.33069900000000002</v>
      </c>
      <c r="K1448" s="63">
        <v>-0.27141219999999999</v>
      </c>
      <c r="L1448" s="63">
        <v>-0.21212539999999999</v>
      </c>
      <c r="M1448" s="63">
        <v>-0.12652459999999999</v>
      </c>
      <c r="N1448" s="63">
        <v>23615</v>
      </c>
      <c r="O1448" s="63">
        <v>0.1130564</v>
      </c>
      <c r="P1448" s="63">
        <v>10</v>
      </c>
      <c r="Q1448" s="63">
        <v>1.2781749580960001E-2</v>
      </c>
    </row>
    <row r="1449" spans="1:17">
      <c r="A1449" s="63" t="s">
        <v>75</v>
      </c>
      <c r="B1449" s="63" t="s">
        <v>44</v>
      </c>
      <c r="C1449" s="63" t="s">
        <v>55</v>
      </c>
      <c r="D1449" s="63">
        <v>8</v>
      </c>
      <c r="E1449" s="63">
        <v>1.207239</v>
      </c>
      <c r="F1449" s="63">
        <v>0.97864209999999996</v>
      </c>
      <c r="G1449" s="63">
        <v>-0.22859699999999999</v>
      </c>
      <c r="H1449" s="63">
        <v>64.066000000000003</v>
      </c>
      <c r="I1449" s="63">
        <v>-0.3734846</v>
      </c>
      <c r="J1449" s="63">
        <v>-0.28788390000000003</v>
      </c>
      <c r="K1449" s="63">
        <v>-0.22859699999999999</v>
      </c>
      <c r="L1449" s="63">
        <v>-0.16931019999999999</v>
      </c>
      <c r="M1449" s="63">
        <v>-8.3709400000000003E-2</v>
      </c>
      <c r="N1449" s="63">
        <v>23615</v>
      </c>
      <c r="O1449" s="63">
        <v>0.1130564</v>
      </c>
      <c r="P1449" s="63">
        <v>10</v>
      </c>
      <c r="Q1449" s="63">
        <v>1.2781749580960001E-2</v>
      </c>
    </row>
    <row r="1450" spans="1:17">
      <c r="A1450" s="63" t="s">
        <v>75</v>
      </c>
      <c r="B1450" s="63" t="s">
        <v>44</v>
      </c>
      <c r="C1450" s="63" t="s">
        <v>55</v>
      </c>
      <c r="D1450" s="63">
        <v>9</v>
      </c>
      <c r="E1450" s="63">
        <v>1.1857850000000001</v>
      </c>
      <c r="F1450" s="63">
        <v>1.080948</v>
      </c>
      <c r="G1450" s="63">
        <v>-0.1048365</v>
      </c>
      <c r="H1450" s="63">
        <v>68.826700000000002</v>
      </c>
      <c r="I1450" s="63">
        <v>-0.2497241</v>
      </c>
      <c r="J1450" s="63">
        <v>-0.1641233</v>
      </c>
      <c r="K1450" s="63">
        <v>-0.1048365</v>
      </c>
      <c r="L1450" s="63">
        <v>-4.5549600000000003E-2</v>
      </c>
      <c r="M1450" s="63">
        <v>4.0051099999999999E-2</v>
      </c>
      <c r="N1450" s="63">
        <v>23615</v>
      </c>
      <c r="O1450" s="63">
        <v>0.1130564</v>
      </c>
      <c r="P1450" s="63">
        <v>10</v>
      </c>
      <c r="Q1450" s="63">
        <v>1.2781749580960001E-2</v>
      </c>
    </row>
    <row r="1451" spans="1:17">
      <c r="A1451" s="63" t="s">
        <v>75</v>
      </c>
      <c r="B1451" s="63" t="s">
        <v>44</v>
      </c>
      <c r="C1451" s="63" t="s">
        <v>55</v>
      </c>
      <c r="D1451" s="63">
        <v>10</v>
      </c>
      <c r="E1451" s="63">
        <v>1.2042839999999999</v>
      </c>
      <c r="F1451" s="63">
        <v>1.104922</v>
      </c>
      <c r="G1451" s="63">
        <v>-9.9362099999999995E-2</v>
      </c>
      <c r="H1451" s="63">
        <v>72.907200000000003</v>
      </c>
      <c r="I1451" s="63">
        <v>-0.24424969999999999</v>
      </c>
      <c r="J1451" s="63">
        <v>-0.15864900000000001</v>
      </c>
      <c r="K1451" s="63">
        <v>-9.9362099999999995E-2</v>
      </c>
      <c r="L1451" s="63">
        <v>-4.0075300000000001E-2</v>
      </c>
      <c r="M1451" s="63">
        <v>4.5525500000000003E-2</v>
      </c>
      <c r="N1451" s="63">
        <v>23615</v>
      </c>
      <c r="O1451" s="63">
        <v>0.1130564</v>
      </c>
      <c r="P1451" s="63">
        <v>10</v>
      </c>
      <c r="Q1451" s="63">
        <v>1.2781749580960001E-2</v>
      </c>
    </row>
    <row r="1452" spans="1:17">
      <c r="A1452" s="63" t="s">
        <v>75</v>
      </c>
      <c r="B1452" s="63" t="s">
        <v>44</v>
      </c>
      <c r="C1452" s="63" t="s">
        <v>55</v>
      </c>
      <c r="D1452" s="63">
        <v>11</v>
      </c>
      <c r="E1452" s="63">
        <v>1.131818</v>
      </c>
      <c r="F1452" s="63">
        <v>1.182828</v>
      </c>
      <c r="G1452" s="63">
        <v>5.1010300000000001E-2</v>
      </c>
      <c r="H1452" s="63">
        <v>77.366699999999994</v>
      </c>
      <c r="I1452" s="63">
        <v>-9.3877299999999997E-2</v>
      </c>
      <c r="J1452" s="63">
        <v>-8.2766000000000003E-3</v>
      </c>
      <c r="K1452" s="63">
        <v>5.1010300000000001E-2</v>
      </c>
      <c r="L1452" s="63">
        <v>0.1102971</v>
      </c>
      <c r="M1452" s="63">
        <v>0.19589780000000001</v>
      </c>
      <c r="N1452" s="63">
        <v>23615</v>
      </c>
      <c r="O1452" s="63">
        <v>0.1130564</v>
      </c>
      <c r="P1452" s="63">
        <v>10</v>
      </c>
      <c r="Q1452" s="63">
        <v>1.2781749580960001E-2</v>
      </c>
    </row>
    <row r="1453" spans="1:17">
      <c r="A1453" s="63" t="s">
        <v>75</v>
      </c>
      <c r="B1453" s="63" t="s">
        <v>44</v>
      </c>
      <c r="C1453" s="63" t="s">
        <v>55</v>
      </c>
      <c r="D1453" s="63">
        <v>12</v>
      </c>
      <c r="E1453" s="63">
        <v>1.0952930000000001</v>
      </c>
      <c r="F1453" s="63">
        <v>1.288375</v>
      </c>
      <c r="G1453" s="63">
        <v>0.19308139999999999</v>
      </c>
      <c r="H1453" s="63">
        <v>81.243899999999996</v>
      </c>
      <c r="I1453" s="63">
        <v>4.8193800000000002E-2</v>
      </c>
      <c r="J1453" s="63">
        <v>0.13379450000000001</v>
      </c>
      <c r="K1453" s="63">
        <v>0.19308139999999999</v>
      </c>
      <c r="L1453" s="63">
        <v>0.25236819999999999</v>
      </c>
      <c r="M1453" s="63">
        <v>0.33796900000000002</v>
      </c>
      <c r="N1453" s="63">
        <v>23615</v>
      </c>
      <c r="O1453" s="63">
        <v>0.1130564</v>
      </c>
      <c r="P1453" s="63">
        <v>10</v>
      </c>
      <c r="Q1453" s="63">
        <v>1.2781749580960001E-2</v>
      </c>
    </row>
    <row r="1454" spans="1:17">
      <c r="A1454" s="63" t="s">
        <v>75</v>
      </c>
      <c r="B1454" s="63" t="s">
        <v>44</v>
      </c>
      <c r="C1454" s="63" t="s">
        <v>55</v>
      </c>
      <c r="D1454" s="63">
        <v>13</v>
      </c>
      <c r="E1454" s="63">
        <v>0.98321689999999995</v>
      </c>
      <c r="F1454" s="63">
        <v>1.419977</v>
      </c>
      <c r="G1454" s="63">
        <v>0.43676019999999999</v>
      </c>
      <c r="H1454" s="63">
        <v>84.392600000000002</v>
      </c>
      <c r="I1454" s="63">
        <v>0.29187269999999998</v>
      </c>
      <c r="J1454" s="63">
        <v>0.37747340000000001</v>
      </c>
      <c r="K1454" s="63">
        <v>0.43676019999999999</v>
      </c>
      <c r="L1454" s="63">
        <v>0.49604710000000002</v>
      </c>
      <c r="M1454" s="63">
        <v>0.58164780000000005</v>
      </c>
      <c r="N1454" s="63">
        <v>23615</v>
      </c>
      <c r="O1454" s="63">
        <v>0.1130564</v>
      </c>
      <c r="P1454" s="63">
        <v>10</v>
      </c>
      <c r="Q1454" s="63">
        <v>1.2781749580960001E-2</v>
      </c>
    </row>
    <row r="1455" spans="1:17">
      <c r="A1455" s="63" t="s">
        <v>75</v>
      </c>
      <c r="B1455" s="63" t="s">
        <v>44</v>
      </c>
      <c r="C1455" s="63" t="s">
        <v>55</v>
      </c>
      <c r="D1455" s="63">
        <v>14</v>
      </c>
      <c r="E1455" s="63">
        <v>1.0189319999999999</v>
      </c>
      <c r="F1455" s="63">
        <v>1.5573790000000001</v>
      </c>
      <c r="G1455" s="63">
        <v>0.53844700000000001</v>
      </c>
      <c r="H1455" s="63">
        <v>85.349800000000002</v>
      </c>
      <c r="I1455" s="63">
        <v>0.3935594</v>
      </c>
      <c r="J1455" s="63">
        <v>0.47916019999999998</v>
      </c>
      <c r="K1455" s="63">
        <v>0.53844700000000001</v>
      </c>
      <c r="L1455" s="63">
        <v>0.59773390000000004</v>
      </c>
      <c r="M1455" s="63">
        <v>0.68333460000000001</v>
      </c>
      <c r="N1455" s="63">
        <v>23615</v>
      </c>
      <c r="O1455" s="63">
        <v>0.1130564</v>
      </c>
      <c r="P1455" s="63">
        <v>10</v>
      </c>
      <c r="Q1455" s="63">
        <v>1.2781749580960001E-2</v>
      </c>
    </row>
    <row r="1456" spans="1:17">
      <c r="A1456" s="63" t="s">
        <v>75</v>
      </c>
      <c r="B1456" s="63" t="s">
        <v>44</v>
      </c>
      <c r="C1456" s="63" t="s">
        <v>55</v>
      </c>
      <c r="D1456" s="63">
        <v>15</v>
      </c>
      <c r="E1456" s="63">
        <v>1.078624</v>
      </c>
      <c r="F1456" s="63">
        <v>1.6469419999999999</v>
      </c>
      <c r="G1456" s="63">
        <v>0.56831790000000004</v>
      </c>
      <c r="H1456" s="63">
        <v>85.626499999999993</v>
      </c>
      <c r="I1456" s="63">
        <v>0.42343029999999998</v>
      </c>
      <c r="J1456" s="63">
        <v>0.50903109999999996</v>
      </c>
      <c r="K1456" s="63">
        <v>0.56831790000000004</v>
      </c>
      <c r="L1456" s="63">
        <v>0.62760470000000002</v>
      </c>
      <c r="M1456" s="63">
        <v>0.71320550000000005</v>
      </c>
      <c r="N1456" s="63">
        <v>23615</v>
      </c>
      <c r="O1456" s="63">
        <v>0.1130564</v>
      </c>
      <c r="P1456" s="63">
        <v>10</v>
      </c>
      <c r="Q1456" s="63">
        <v>1.2781749580960001E-2</v>
      </c>
    </row>
    <row r="1457" spans="1:17">
      <c r="A1457" s="63" t="s">
        <v>75</v>
      </c>
      <c r="B1457" s="63" t="s">
        <v>44</v>
      </c>
      <c r="C1457" s="63" t="s">
        <v>55</v>
      </c>
      <c r="D1457" s="63">
        <v>16</v>
      </c>
      <c r="E1457" s="63">
        <v>1.181468</v>
      </c>
      <c r="F1457" s="63">
        <v>1.675146</v>
      </c>
      <c r="G1457" s="63">
        <v>0.49367850000000002</v>
      </c>
      <c r="H1457" s="63">
        <v>84.325900000000004</v>
      </c>
      <c r="I1457" s="63">
        <v>0.34879090000000001</v>
      </c>
      <c r="J1457" s="63">
        <v>0.43439159999999999</v>
      </c>
      <c r="K1457" s="63">
        <v>0.49367850000000002</v>
      </c>
      <c r="L1457" s="63">
        <v>0.55296529999999999</v>
      </c>
      <c r="M1457" s="63">
        <v>0.63856599999999997</v>
      </c>
      <c r="N1457" s="63">
        <v>23615</v>
      </c>
      <c r="O1457" s="63">
        <v>0.1130564</v>
      </c>
      <c r="P1457" s="63">
        <v>10</v>
      </c>
      <c r="Q1457" s="63">
        <v>1.2781749580960001E-2</v>
      </c>
    </row>
    <row r="1458" spans="1:17">
      <c r="A1458" s="63" t="s">
        <v>75</v>
      </c>
      <c r="B1458" s="63" t="s">
        <v>44</v>
      </c>
      <c r="C1458" s="63" t="s">
        <v>55</v>
      </c>
      <c r="D1458" s="63">
        <v>17</v>
      </c>
      <c r="E1458" s="63">
        <v>1.301817</v>
      </c>
      <c r="F1458" s="63">
        <v>1.712486</v>
      </c>
      <c r="G1458" s="63">
        <v>0.41066930000000001</v>
      </c>
      <c r="H1458" s="63">
        <v>82.983699999999999</v>
      </c>
      <c r="I1458" s="63">
        <v>0.26578170000000001</v>
      </c>
      <c r="J1458" s="63">
        <v>0.35138249999999999</v>
      </c>
      <c r="K1458" s="63">
        <v>0.41066930000000001</v>
      </c>
      <c r="L1458" s="63">
        <v>0.46995619999999999</v>
      </c>
      <c r="M1458" s="63">
        <v>0.55555690000000002</v>
      </c>
      <c r="N1458" s="63">
        <v>23615</v>
      </c>
      <c r="O1458" s="63">
        <v>0.1130564</v>
      </c>
      <c r="P1458" s="63">
        <v>10</v>
      </c>
      <c r="Q1458" s="63">
        <v>1.2781749580960001E-2</v>
      </c>
    </row>
    <row r="1459" spans="1:17">
      <c r="A1459" s="63" t="s">
        <v>75</v>
      </c>
      <c r="B1459" s="63" t="s">
        <v>44</v>
      </c>
      <c r="C1459" s="63" t="s">
        <v>55</v>
      </c>
      <c r="D1459" s="63">
        <v>18</v>
      </c>
      <c r="E1459" s="63">
        <v>1.410806</v>
      </c>
      <c r="F1459" s="63">
        <v>1.6835439999999999</v>
      </c>
      <c r="G1459" s="63">
        <v>0.27273770000000003</v>
      </c>
      <c r="H1459" s="63">
        <v>79.926599999999993</v>
      </c>
      <c r="I1459" s="63">
        <v>0.12785009999999999</v>
      </c>
      <c r="J1459" s="63">
        <v>0.2134509</v>
      </c>
      <c r="K1459" s="63">
        <v>0.27273770000000003</v>
      </c>
      <c r="L1459" s="63">
        <v>0.3320246</v>
      </c>
      <c r="M1459" s="63">
        <v>0.41762529999999998</v>
      </c>
      <c r="N1459" s="63">
        <v>23615</v>
      </c>
      <c r="O1459" s="63">
        <v>0.1130564</v>
      </c>
      <c r="P1459" s="63">
        <v>10</v>
      </c>
      <c r="Q1459" s="63">
        <v>1.2781749580960001E-2</v>
      </c>
    </row>
    <row r="1460" spans="1:17">
      <c r="A1460" s="63" t="s">
        <v>75</v>
      </c>
      <c r="B1460" s="63" t="s">
        <v>44</v>
      </c>
      <c r="C1460" s="63" t="s">
        <v>55</v>
      </c>
      <c r="D1460" s="63">
        <v>19</v>
      </c>
      <c r="E1460" s="63">
        <v>1.592009</v>
      </c>
      <c r="F1460" s="63">
        <v>1.6006180000000001</v>
      </c>
      <c r="G1460" s="63">
        <v>8.6084999999999998E-3</v>
      </c>
      <c r="H1460" s="63">
        <v>75.782899999999998</v>
      </c>
      <c r="I1460" s="63">
        <v>-0.13627909999999999</v>
      </c>
      <c r="J1460" s="63">
        <v>-5.0678399999999998E-2</v>
      </c>
      <c r="K1460" s="63">
        <v>8.6084999999999998E-3</v>
      </c>
      <c r="L1460" s="63">
        <v>6.7895300000000006E-2</v>
      </c>
      <c r="M1460" s="63">
        <v>0.1534961</v>
      </c>
      <c r="N1460" s="63">
        <v>23615</v>
      </c>
      <c r="O1460" s="63">
        <v>0.1130564</v>
      </c>
      <c r="P1460" s="63">
        <v>10</v>
      </c>
      <c r="Q1460" s="63">
        <v>1.2781749580960001E-2</v>
      </c>
    </row>
    <row r="1461" spans="1:17">
      <c r="A1461" s="63" t="s">
        <v>75</v>
      </c>
      <c r="B1461" s="63" t="s">
        <v>44</v>
      </c>
      <c r="C1461" s="63" t="s">
        <v>55</v>
      </c>
      <c r="D1461" s="63">
        <v>20</v>
      </c>
      <c r="E1461" s="63">
        <v>1.669878</v>
      </c>
      <c r="F1461" s="63">
        <v>1.571167</v>
      </c>
      <c r="G1461" s="63">
        <v>-9.8710400000000004E-2</v>
      </c>
      <c r="H1461" s="63">
        <v>72.386700000000005</v>
      </c>
      <c r="I1461" s="63">
        <v>-0.24359800000000001</v>
      </c>
      <c r="J1461" s="63">
        <v>-0.15799730000000001</v>
      </c>
      <c r="K1461" s="63">
        <v>-9.8710400000000004E-2</v>
      </c>
      <c r="L1461" s="63">
        <v>-3.9423600000000003E-2</v>
      </c>
      <c r="M1461" s="63">
        <v>4.6177200000000002E-2</v>
      </c>
      <c r="N1461" s="63">
        <v>23615</v>
      </c>
      <c r="O1461" s="63">
        <v>0.1130564</v>
      </c>
      <c r="P1461" s="63">
        <v>10</v>
      </c>
      <c r="Q1461" s="63">
        <v>1.2781749580960001E-2</v>
      </c>
    </row>
    <row r="1462" spans="1:17">
      <c r="A1462" s="63" t="s">
        <v>75</v>
      </c>
      <c r="B1462" s="63" t="s">
        <v>44</v>
      </c>
      <c r="C1462" s="63" t="s">
        <v>55</v>
      </c>
      <c r="D1462" s="63">
        <v>21</v>
      </c>
      <c r="E1462" s="63">
        <v>1.7223189999999999</v>
      </c>
      <c r="F1462" s="63">
        <v>1.5379989999999999</v>
      </c>
      <c r="G1462" s="63">
        <v>-0.18431990000000001</v>
      </c>
      <c r="H1462" s="63">
        <v>69.734200000000001</v>
      </c>
      <c r="I1462" s="63">
        <v>-0.32920749999999999</v>
      </c>
      <c r="J1462" s="63">
        <v>-0.24360670000000001</v>
      </c>
      <c r="K1462" s="63">
        <v>-0.18431990000000001</v>
      </c>
      <c r="L1462" s="63">
        <v>-0.12503300000000001</v>
      </c>
      <c r="M1462" s="63">
        <v>-3.9432300000000003E-2</v>
      </c>
      <c r="N1462" s="63">
        <v>23615</v>
      </c>
      <c r="O1462" s="63">
        <v>0.1130564</v>
      </c>
      <c r="P1462" s="63">
        <v>10</v>
      </c>
      <c r="Q1462" s="63">
        <v>1.2781749580960001E-2</v>
      </c>
    </row>
    <row r="1463" spans="1:17">
      <c r="A1463" s="63" t="s">
        <v>75</v>
      </c>
      <c r="B1463" s="63" t="s">
        <v>44</v>
      </c>
      <c r="C1463" s="63" t="s">
        <v>55</v>
      </c>
      <c r="D1463" s="63">
        <v>22</v>
      </c>
      <c r="E1463" s="63">
        <v>1.628644</v>
      </c>
      <c r="F1463" s="63">
        <v>1.3920889999999999</v>
      </c>
      <c r="G1463" s="63">
        <v>-0.23655470000000001</v>
      </c>
      <c r="H1463" s="63">
        <v>67.083299999999994</v>
      </c>
      <c r="I1463" s="63">
        <v>-0.38144230000000001</v>
      </c>
      <c r="J1463" s="63">
        <v>-0.29584159999999998</v>
      </c>
      <c r="K1463" s="63">
        <v>-0.23655470000000001</v>
      </c>
      <c r="L1463" s="63">
        <v>-0.17726790000000001</v>
      </c>
      <c r="M1463" s="63">
        <v>-9.1667100000000001E-2</v>
      </c>
      <c r="N1463" s="63">
        <v>23615</v>
      </c>
      <c r="O1463" s="63">
        <v>0.1130564</v>
      </c>
      <c r="P1463" s="63">
        <v>10</v>
      </c>
      <c r="Q1463" s="63">
        <v>1.2781749580960001E-2</v>
      </c>
    </row>
    <row r="1464" spans="1:17">
      <c r="A1464" s="63" t="s">
        <v>75</v>
      </c>
      <c r="B1464" s="63" t="s">
        <v>44</v>
      </c>
      <c r="C1464" s="63" t="s">
        <v>55</v>
      </c>
      <c r="D1464" s="63">
        <v>23</v>
      </c>
      <c r="E1464" s="63">
        <v>1.3737200000000001</v>
      </c>
      <c r="F1464" s="63">
        <v>1.141486</v>
      </c>
      <c r="G1464" s="63">
        <v>-0.2322341</v>
      </c>
      <c r="H1464" s="63">
        <v>64.997100000000003</v>
      </c>
      <c r="I1464" s="63">
        <v>-0.3771217</v>
      </c>
      <c r="J1464" s="63">
        <v>-0.29152099999999997</v>
      </c>
      <c r="K1464" s="63">
        <v>-0.2322341</v>
      </c>
      <c r="L1464" s="63">
        <v>-0.1729473</v>
      </c>
      <c r="M1464" s="63">
        <v>-8.7346499999999994E-2</v>
      </c>
      <c r="N1464" s="63">
        <v>23615</v>
      </c>
      <c r="O1464" s="63">
        <v>0.1130564</v>
      </c>
      <c r="P1464" s="63">
        <v>10</v>
      </c>
      <c r="Q1464" s="63">
        <v>1.2781749580960001E-2</v>
      </c>
    </row>
    <row r="1465" spans="1:17">
      <c r="A1465" s="63" t="s">
        <v>75</v>
      </c>
      <c r="B1465" s="63" t="s">
        <v>44</v>
      </c>
      <c r="C1465" s="63" t="s">
        <v>55</v>
      </c>
      <c r="D1465" s="63">
        <v>24</v>
      </c>
      <c r="E1465" s="63">
        <v>1.075447</v>
      </c>
      <c r="F1465" s="63">
        <v>0.84903410000000001</v>
      </c>
      <c r="G1465" s="63">
        <v>-0.226413</v>
      </c>
      <c r="H1465" s="63">
        <v>63.135899999999999</v>
      </c>
      <c r="I1465" s="63">
        <v>-0.37130049999999998</v>
      </c>
      <c r="J1465" s="63">
        <v>-0.2856998</v>
      </c>
      <c r="K1465" s="63">
        <v>-0.226413</v>
      </c>
      <c r="L1465" s="63">
        <v>-0.1671261</v>
      </c>
      <c r="M1465" s="63">
        <v>-8.1525399999999998E-2</v>
      </c>
      <c r="N1465" s="63">
        <v>23615</v>
      </c>
      <c r="O1465" s="63">
        <v>0.1130564</v>
      </c>
      <c r="P1465" s="63">
        <v>10</v>
      </c>
      <c r="Q1465" s="63">
        <v>1.2781749580960001E-2</v>
      </c>
    </row>
    <row r="1466" spans="1:17">
      <c r="A1466" s="63" t="s">
        <v>75</v>
      </c>
      <c r="B1466" s="63" t="s">
        <v>44</v>
      </c>
      <c r="C1466" s="63" t="s">
        <v>56</v>
      </c>
      <c r="D1466" s="63">
        <v>1</v>
      </c>
      <c r="E1466" s="63">
        <v>1.0939399999999999</v>
      </c>
      <c r="F1466" s="63">
        <v>0.94903680000000001</v>
      </c>
      <c r="G1466" s="63">
        <v>-0.1449037</v>
      </c>
      <c r="H1466" s="63">
        <v>43.267499999999998</v>
      </c>
      <c r="I1466" s="63">
        <v>-0.28979129999999997</v>
      </c>
      <c r="J1466" s="63">
        <v>-0.2041906</v>
      </c>
      <c r="K1466" s="63">
        <v>-0.1449037</v>
      </c>
      <c r="L1466" s="63">
        <v>-8.5616899999999996E-2</v>
      </c>
      <c r="M1466" s="63">
        <v>-1.6099999999999998E-5</v>
      </c>
      <c r="N1466" s="63">
        <v>23615</v>
      </c>
      <c r="O1466" s="63">
        <v>0.1130564</v>
      </c>
      <c r="P1466" s="63">
        <v>11</v>
      </c>
      <c r="Q1466" s="63">
        <v>1.2781749580960001E-2</v>
      </c>
    </row>
    <row r="1467" spans="1:17">
      <c r="A1467" s="63" t="s">
        <v>75</v>
      </c>
      <c r="B1467" s="63" t="s">
        <v>44</v>
      </c>
      <c r="C1467" s="63" t="s">
        <v>56</v>
      </c>
      <c r="D1467" s="63">
        <v>2</v>
      </c>
      <c r="E1467" s="63">
        <v>1.0254300000000001</v>
      </c>
      <c r="F1467" s="63">
        <v>0.86461399999999999</v>
      </c>
      <c r="G1467" s="63">
        <v>-0.16081580000000001</v>
      </c>
      <c r="H1467" s="63">
        <v>43.0837</v>
      </c>
      <c r="I1467" s="63">
        <v>-0.30570340000000001</v>
      </c>
      <c r="J1467" s="63">
        <v>-0.22010260000000001</v>
      </c>
      <c r="K1467" s="63">
        <v>-0.16081580000000001</v>
      </c>
      <c r="L1467" s="63">
        <v>-0.10152890000000001</v>
      </c>
      <c r="M1467" s="63">
        <v>-1.59282E-2</v>
      </c>
      <c r="N1467" s="63">
        <v>23615</v>
      </c>
      <c r="O1467" s="63">
        <v>0.1130564</v>
      </c>
      <c r="P1467" s="63">
        <v>11</v>
      </c>
      <c r="Q1467" s="63">
        <v>1.2781749580960001E-2</v>
      </c>
    </row>
    <row r="1468" spans="1:17">
      <c r="A1468" s="63" t="s">
        <v>75</v>
      </c>
      <c r="B1468" s="63" t="s">
        <v>44</v>
      </c>
      <c r="C1468" s="63" t="s">
        <v>56</v>
      </c>
      <c r="D1468" s="63">
        <v>3</v>
      </c>
      <c r="E1468" s="63">
        <v>1.024014</v>
      </c>
      <c r="F1468" s="63">
        <v>0.86761809999999995</v>
      </c>
      <c r="G1468" s="63">
        <v>-0.15639639999999999</v>
      </c>
      <c r="H1468" s="63">
        <v>43.186500000000002</v>
      </c>
      <c r="I1468" s="63">
        <v>-0.301284</v>
      </c>
      <c r="J1468" s="63">
        <v>-0.21568319999999999</v>
      </c>
      <c r="K1468" s="63">
        <v>-0.15639639999999999</v>
      </c>
      <c r="L1468" s="63">
        <v>-9.7109600000000004E-2</v>
      </c>
      <c r="M1468" s="63">
        <v>-1.15088E-2</v>
      </c>
      <c r="N1468" s="63">
        <v>23615</v>
      </c>
      <c r="O1468" s="63">
        <v>0.1130564</v>
      </c>
      <c r="P1468" s="63">
        <v>11</v>
      </c>
      <c r="Q1468" s="63">
        <v>1.2781749580960001E-2</v>
      </c>
    </row>
    <row r="1469" spans="1:17">
      <c r="A1469" s="63" t="s">
        <v>75</v>
      </c>
      <c r="B1469" s="63" t="s">
        <v>44</v>
      </c>
      <c r="C1469" s="63" t="s">
        <v>56</v>
      </c>
      <c r="D1469" s="63">
        <v>4</v>
      </c>
      <c r="E1469" s="63">
        <v>1.036791</v>
      </c>
      <c r="F1469" s="63">
        <v>0.87894059999999996</v>
      </c>
      <c r="G1469" s="63">
        <v>-0.1578503</v>
      </c>
      <c r="H1469" s="63">
        <v>43.031799999999997</v>
      </c>
      <c r="I1469" s="63">
        <v>-0.3027379</v>
      </c>
      <c r="J1469" s="63">
        <v>-0.2171371</v>
      </c>
      <c r="K1469" s="63">
        <v>-0.1578503</v>
      </c>
      <c r="L1469" s="63">
        <v>-9.8563399999999995E-2</v>
      </c>
      <c r="M1469" s="63">
        <v>-1.2962700000000001E-2</v>
      </c>
      <c r="N1469" s="63">
        <v>23615</v>
      </c>
      <c r="O1469" s="63">
        <v>0.1130564</v>
      </c>
      <c r="P1469" s="63">
        <v>11</v>
      </c>
      <c r="Q1469" s="63">
        <v>1.2781749580960001E-2</v>
      </c>
    </row>
    <row r="1470" spans="1:17">
      <c r="A1470" s="63" t="s">
        <v>75</v>
      </c>
      <c r="B1470" s="63" t="s">
        <v>44</v>
      </c>
      <c r="C1470" s="63" t="s">
        <v>56</v>
      </c>
      <c r="D1470" s="63">
        <v>5</v>
      </c>
      <c r="E1470" s="63">
        <v>1.076694</v>
      </c>
      <c r="F1470" s="63">
        <v>0.91960090000000005</v>
      </c>
      <c r="G1470" s="63">
        <v>-0.1570928</v>
      </c>
      <c r="H1470" s="63">
        <v>42.838900000000002</v>
      </c>
      <c r="I1470" s="63">
        <v>-0.30198029999999998</v>
      </c>
      <c r="J1470" s="63">
        <v>-0.21637960000000001</v>
      </c>
      <c r="K1470" s="63">
        <v>-0.1570928</v>
      </c>
      <c r="L1470" s="63">
        <v>-9.7805900000000001E-2</v>
      </c>
      <c r="M1470" s="63">
        <v>-1.2205199999999999E-2</v>
      </c>
      <c r="N1470" s="63">
        <v>23615</v>
      </c>
      <c r="O1470" s="63">
        <v>0.1130564</v>
      </c>
      <c r="P1470" s="63">
        <v>11</v>
      </c>
      <c r="Q1470" s="63">
        <v>1.2781749580960001E-2</v>
      </c>
    </row>
    <row r="1471" spans="1:17">
      <c r="A1471" s="63" t="s">
        <v>75</v>
      </c>
      <c r="B1471" s="63" t="s">
        <v>44</v>
      </c>
      <c r="C1471" s="63" t="s">
        <v>56</v>
      </c>
      <c r="D1471" s="63">
        <v>6</v>
      </c>
      <c r="E1471" s="63">
        <v>1.2448859999999999</v>
      </c>
      <c r="F1471" s="63">
        <v>1.009649</v>
      </c>
      <c r="G1471" s="63">
        <v>-0.23523769999999999</v>
      </c>
      <c r="H1471" s="63">
        <v>42.348199999999999</v>
      </c>
      <c r="I1471" s="63">
        <v>-0.3801253</v>
      </c>
      <c r="J1471" s="63">
        <v>-0.29452460000000003</v>
      </c>
      <c r="K1471" s="63">
        <v>-0.23523769999999999</v>
      </c>
      <c r="L1471" s="63">
        <v>-0.17595089999999999</v>
      </c>
      <c r="M1471" s="63">
        <v>-9.0350100000000003E-2</v>
      </c>
      <c r="N1471" s="63">
        <v>23615</v>
      </c>
      <c r="O1471" s="63">
        <v>0.1130564</v>
      </c>
      <c r="P1471" s="63">
        <v>11</v>
      </c>
      <c r="Q1471" s="63">
        <v>1.2781749580960001E-2</v>
      </c>
    </row>
    <row r="1472" spans="1:17">
      <c r="A1472" s="63" t="s">
        <v>75</v>
      </c>
      <c r="B1472" s="63" t="s">
        <v>44</v>
      </c>
      <c r="C1472" s="63" t="s">
        <v>56</v>
      </c>
      <c r="D1472" s="63">
        <v>7</v>
      </c>
      <c r="E1472" s="63">
        <v>1.599745</v>
      </c>
      <c r="F1472" s="63">
        <v>1.400569</v>
      </c>
      <c r="G1472" s="63">
        <v>-0.19917670000000001</v>
      </c>
      <c r="H1472" s="63">
        <v>41.508800000000001</v>
      </c>
      <c r="I1472" s="63">
        <v>-0.34406429999999999</v>
      </c>
      <c r="J1472" s="63">
        <v>-0.25846350000000001</v>
      </c>
      <c r="K1472" s="63">
        <v>-0.19917670000000001</v>
      </c>
      <c r="L1472" s="63">
        <v>-0.13988980000000001</v>
      </c>
      <c r="M1472" s="63">
        <v>-5.42891E-2</v>
      </c>
      <c r="N1472" s="63">
        <v>23615</v>
      </c>
      <c r="O1472" s="63">
        <v>0.1130564</v>
      </c>
      <c r="P1472" s="63">
        <v>11</v>
      </c>
      <c r="Q1472" s="63">
        <v>1.2781749580960001E-2</v>
      </c>
    </row>
    <row r="1473" spans="1:17">
      <c r="A1473" s="63" t="s">
        <v>75</v>
      </c>
      <c r="B1473" s="63" t="s">
        <v>44</v>
      </c>
      <c r="C1473" s="63" t="s">
        <v>56</v>
      </c>
      <c r="D1473" s="63">
        <v>8</v>
      </c>
      <c r="E1473" s="63">
        <v>1.8169850000000001</v>
      </c>
      <c r="F1473" s="63">
        <v>1.733033</v>
      </c>
      <c r="G1473" s="63">
        <v>-8.3951700000000004E-2</v>
      </c>
      <c r="H1473" s="63">
        <v>41.353000000000002</v>
      </c>
      <c r="I1473" s="63">
        <v>-0.2288393</v>
      </c>
      <c r="J1473" s="63">
        <v>-0.14323849999999999</v>
      </c>
      <c r="K1473" s="63">
        <v>-8.3951700000000004E-2</v>
      </c>
      <c r="L1473" s="63">
        <v>-2.46649E-2</v>
      </c>
      <c r="M1473" s="63">
        <v>6.0935900000000001E-2</v>
      </c>
      <c r="N1473" s="63">
        <v>23615</v>
      </c>
      <c r="O1473" s="63">
        <v>0.1130564</v>
      </c>
      <c r="P1473" s="63">
        <v>11</v>
      </c>
      <c r="Q1473" s="63">
        <v>1.2781749580960001E-2</v>
      </c>
    </row>
    <row r="1474" spans="1:17">
      <c r="A1474" s="63" t="s">
        <v>75</v>
      </c>
      <c r="B1474" s="63" t="s">
        <v>44</v>
      </c>
      <c r="C1474" s="63" t="s">
        <v>56</v>
      </c>
      <c r="D1474" s="63">
        <v>9</v>
      </c>
      <c r="E1474" s="63">
        <v>1.725519</v>
      </c>
      <c r="F1474" s="63">
        <v>1.7988519999999999</v>
      </c>
      <c r="G1474" s="63">
        <v>7.3333599999999999E-2</v>
      </c>
      <c r="H1474" s="63">
        <v>43.327300000000001</v>
      </c>
      <c r="I1474" s="63">
        <v>-7.1554000000000006E-2</v>
      </c>
      <c r="J1474" s="63">
        <v>1.40468E-2</v>
      </c>
      <c r="K1474" s="63">
        <v>7.3333599999999999E-2</v>
      </c>
      <c r="L1474" s="63">
        <v>0.1326205</v>
      </c>
      <c r="M1474" s="63">
        <v>0.2182212</v>
      </c>
      <c r="N1474" s="63">
        <v>23615</v>
      </c>
      <c r="O1474" s="63">
        <v>0.1130564</v>
      </c>
      <c r="P1474" s="63">
        <v>11</v>
      </c>
      <c r="Q1474" s="63">
        <v>1.2781749580960001E-2</v>
      </c>
    </row>
    <row r="1475" spans="1:17">
      <c r="A1475" s="63" t="s">
        <v>75</v>
      </c>
      <c r="B1475" s="63" t="s">
        <v>44</v>
      </c>
      <c r="C1475" s="63" t="s">
        <v>56</v>
      </c>
      <c r="D1475" s="63">
        <v>10</v>
      </c>
      <c r="E1475" s="63">
        <v>1.688339</v>
      </c>
      <c r="F1475" s="63">
        <v>1.764583</v>
      </c>
      <c r="G1475" s="63">
        <v>7.6243900000000003E-2</v>
      </c>
      <c r="H1475" s="63">
        <v>45.011600000000001</v>
      </c>
      <c r="I1475" s="63">
        <v>-6.8643700000000002E-2</v>
      </c>
      <c r="J1475" s="63">
        <v>1.6957E-2</v>
      </c>
      <c r="K1475" s="63">
        <v>7.6243900000000003E-2</v>
      </c>
      <c r="L1475" s="63">
        <v>0.1355307</v>
      </c>
      <c r="M1475" s="63">
        <v>0.22113150000000001</v>
      </c>
      <c r="N1475" s="63">
        <v>23615</v>
      </c>
      <c r="O1475" s="63">
        <v>0.1130564</v>
      </c>
      <c r="P1475" s="63">
        <v>11</v>
      </c>
      <c r="Q1475" s="63">
        <v>1.2781749580960001E-2</v>
      </c>
    </row>
    <row r="1476" spans="1:17">
      <c r="A1476" s="63" t="s">
        <v>75</v>
      </c>
      <c r="B1476" s="63" t="s">
        <v>44</v>
      </c>
      <c r="C1476" s="63" t="s">
        <v>56</v>
      </c>
      <c r="D1476" s="63">
        <v>11</v>
      </c>
      <c r="E1476" s="63">
        <v>1.5946849999999999</v>
      </c>
      <c r="F1476" s="63">
        <v>1.749296</v>
      </c>
      <c r="G1476" s="63">
        <v>0.15461030000000001</v>
      </c>
      <c r="H1476" s="63">
        <v>46.512700000000002</v>
      </c>
      <c r="I1476" s="63">
        <v>9.7227000000000008E-3</v>
      </c>
      <c r="J1476" s="63">
        <v>9.5323400000000003E-2</v>
      </c>
      <c r="K1476" s="63">
        <v>0.15461030000000001</v>
      </c>
      <c r="L1476" s="63">
        <v>0.21389710000000001</v>
      </c>
      <c r="M1476" s="63">
        <v>0.29949789999999998</v>
      </c>
      <c r="N1476" s="63">
        <v>23615</v>
      </c>
      <c r="O1476" s="63">
        <v>0.1130564</v>
      </c>
      <c r="P1476" s="63">
        <v>11</v>
      </c>
      <c r="Q1476" s="63">
        <v>1.2781749580960001E-2</v>
      </c>
    </row>
    <row r="1477" spans="1:17">
      <c r="A1477" s="63" t="s">
        <v>75</v>
      </c>
      <c r="B1477" s="63" t="s">
        <v>44</v>
      </c>
      <c r="C1477" s="63" t="s">
        <v>56</v>
      </c>
      <c r="D1477" s="63">
        <v>12</v>
      </c>
      <c r="E1477" s="63">
        <v>1.555186</v>
      </c>
      <c r="F1477" s="63">
        <v>1.6909479999999999</v>
      </c>
      <c r="G1477" s="63">
        <v>0.13576170000000001</v>
      </c>
      <c r="H1477" s="63">
        <v>47.3142</v>
      </c>
      <c r="I1477" s="63">
        <v>-9.1258999999999993E-3</v>
      </c>
      <c r="J1477" s="63">
        <v>7.6474899999999998E-2</v>
      </c>
      <c r="K1477" s="63">
        <v>0.13576170000000001</v>
      </c>
      <c r="L1477" s="63">
        <v>0.19504859999999999</v>
      </c>
      <c r="M1477" s="63">
        <v>0.28064929999999999</v>
      </c>
      <c r="N1477" s="63">
        <v>23615</v>
      </c>
      <c r="O1477" s="63">
        <v>0.1130564</v>
      </c>
      <c r="P1477" s="63">
        <v>11</v>
      </c>
      <c r="Q1477" s="63">
        <v>1.2781749580960001E-2</v>
      </c>
    </row>
    <row r="1478" spans="1:17">
      <c r="A1478" s="63" t="s">
        <v>75</v>
      </c>
      <c r="B1478" s="63" t="s">
        <v>44</v>
      </c>
      <c r="C1478" s="63" t="s">
        <v>56</v>
      </c>
      <c r="D1478" s="63">
        <v>13</v>
      </c>
      <c r="E1478" s="63">
        <v>1.4087099999999999</v>
      </c>
      <c r="F1478" s="63">
        <v>1.659872</v>
      </c>
      <c r="G1478" s="63">
        <v>0.25116240000000001</v>
      </c>
      <c r="H1478" s="63">
        <v>47.806600000000003</v>
      </c>
      <c r="I1478" s="63">
        <v>0.1062748</v>
      </c>
      <c r="J1478" s="63">
        <v>0.19187560000000001</v>
      </c>
      <c r="K1478" s="63">
        <v>0.25116240000000001</v>
      </c>
      <c r="L1478" s="63">
        <v>0.31044919999999998</v>
      </c>
      <c r="M1478" s="63">
        <v>0.39605000000000001</v>
      </c>
      <c r="N1478" s="63">
        <v>23615</v>
      </c>
      <c r="O1478" s="63">
        <v>0.1130564</v>
      </c>
      <c r="P1478" s="63">
        <v>11</v>
      </c>
      <c r="Q1478" s="63">
        <v>1.2781749580960001E-2</v>
      </c>
    </row>
    <row r="1479" spans="1:17">
      <c r="A1479" s="63" t="s">
        <v>75</v>
      </c>
      <c r="B1479" s="63" t="s">
        <v>44</v>
      </c>
      <c r="C1479" s="63" t="s">
        <v>56</v>
      </c>
      <c r="D1479" s="63">
        <v>14</v>
      </c>
      <c r="E1479" s="63">
        <v>1.27146</v>
      </c>
      <c r="F1479" s="63">
        <v>1.561156</v>
      </c>
      <c r="G1479" s="63">
        <v>0.2896956</v>
      </c>
      <c r="H1479" s="63">
        <v>48.535899999999998</v>
      </c>
      <c r="I1479" s="63">
        <v>0.14480799999999999</v>
      </c>
      <c r="J1479" s="63">
        <v>0.2304088</v>
      </c>
      <c r="K1479" s="63">
        <v>0.2896956</v>
      </c>
      <c r="L1479" s="63">
        <v>0.34898249999999997</v>
      </c>
      <c r="M1479" s="63">
        <v>0.4345832</v>
      </c>
      <c r="N1479" s="63">
        <v>23615</v>
      </c>
      <c r="O1479" s="63">
        <v>0.1130564</v>
      </c>
      <c r="P1479" s="63">
        <v>11</v>
      </c>
      <c r="Q1479" s="63">
        <v>1.2781749580960001E-2</v>
      </c>
    </row>
    <row r="1480" spans="1:17">
      <c r="A1480" s="63" t="s">
        <v>75</v>
      </c>
      <c r="B1480" s="63" t="s">
        <v>44</v>
      </c>
      <c r="C1480" s="63" t="s">
        <v>56</v>
      </c>
      <c r="D1480" s="63">
        <v>15</v>
      </c>
      <c r="E1480" s="63">
        <v>1.2488300000000001</v>
      </c>
      <c r="F1480" s="63">
        <v>1.5039400000000001</v>
      </c>
      <c r="G1480" s="63">
        <v>0.25511</v>
      </c>
      <c r="H1480" s="63">
        <v>49.015500000000003</v>
      </c>
      <c r="I1480" s="63">
        <v>0.1102224</v>
      </c>
      <c r="J1480" s="63">
        <v>0.1958232</v>
      </c>
      <c r="K1480" s="63">
        <v>0.25511</v>
      </c>
      <c r="L1480" s="63">
        <v>0.31439689999999998</v>
      </c>
      <c r="M1480" s="63">
        <v>0.39999760000000001</v>
      </c>
      <c r="N1480" s="63">
        <v>23615</v>
      </c>
      <c r="O1480" s="63">
        <v>0.1130564</v>
      </c>
      <c r="P1480" s="63">
        <v>11</v>
      </c>
      <c r="Q1480" s="63">
        <v>1.2781749580960001E-2</v>
      </c>
    </row>
    <row r="1481" spans="1:17">
      <c r="A1481" s="63" t="s">
        <v>75</v>
      </c>
      <c r="B1481" s="63" t="s">
        <v>44</v>
      </c>
      <c r="C1481" s="63" t="s">
        <v>56</v>
      </c>
      <c r="D1481" s="63">
        <v>16</v>
      </c>
      <c r="E1481" s="63">
        <v>1.3089500000000001</v>
      </c>
      <c r="F1481" s="63">
        <v>1.5264629999999999</v>
      </c>
      <c r="G1481" s="63">
        <v>0.21751329999999999</v>
      </c>
      <c r="H1481" s="63">
        <v>48.069899999999997</v>
      </c>
      <c r="I1481" s="63">
        <v>7.2625700000000001E-2</v>
      </c>
      <c r="J1481" s="63">
        <v>0.15822649999999999</v>
      </c>
      <c r="K1481" s="63">
        <v>0.21751329999999999</v>
      </c>
      <c r="L1481" s="63">
        <v>0.2768002</v>
      </c>
      <c r="M1481" s="63">
        <v>0.36240090000000003</v>
      </c>
      <c r="N1481" s="63">
        <v>23615</v>
      </c>
      <c r="O1481" s="63">
        <v>0.1130564</v>
      </c>
      <c r="P1481" s="63">
        <v>11</v>
      </c>
      <c r="Q1481" s="63">
        <v>1.2781749580960001E-2</v>
      </c>
    </row>
    <row r="1482" spans="1:17">
      <c r="A1482" s="63" t="s">
        <v>75</v>
      </c>
      <c r="B1482" s="63" t="s">
        <v>44</v>
      </c>
      <c r="C1482" s="63" t="s">
        <v>56</v>
      </c>
      <c r="D1482" s="63">
        <v>17</v>
      </c>
      <c r="E1482" s="63">
        <v>1.466637</v>
      </c>
      <c r="F1482" s="63">
        <v>1.6524540000000001</v>
      </c>
      <c r="G1482" s="63">
        <v>0.18581739999999999</v>
      </c>
      <c r="H1482" s="63">
        <v>46.482700000000001</v>
      </c>
      <c r="I1482" s="63">
        <v>4.0929800000000002E-2</v>
      </c>
      <c r="J1482" s="63">
        <v>0.12653049999999999</v>
      </c>
      <c r="K1482" s="63">
        <v>0.18581739999999999</v>
      </c>
      <c r="L1482" s="63">
        <v>0.24510419999999999</v>
      </c>
      <c r="M1482" s="63">
        <v>0.33070500000000003</v>
      </c>
      <c r="N1482" s="63">
        <v>23615</v>
      </c>
      <c r="O1482" s="63">
        <v>0.1130564</v>
      </c>
      <c r="P1482" s="63">
        <v>11</v>
      </c>
      <c r="Q1482" s="63">
        <v>1.2781749580960001E-2</v>
      </c>
    </row>
    <row r="1483" spans="1:17">
      <c r="A1483" s="63" t="s">
        <v>75</v>
      </c>
      <c r="B1483" s="63" t="s">
        <v>44</v>
      </c>
      <c r="C1483" s="63" t="s">
        <v>56</v>
      </c>
      <c r="D1483" s="63">
        <v>18</v>
      </c>
      <c r="E1483" s="63">
        <v>1.911408</v>
      </c>
      <c r="F1483" s="63">
        <v>1.990461</v>
      </c>
      <c r="G1483" s="63">
        <v>7.9052600000000001E-2</v>
      </c>
      <c r="H1483" s="63">
        <v>44.775500000000001</v>
      </c>
      <c r="I1483" s="63">
        <v>-6.5835000000000005E-2</v>
      </c>
      <c r="J1483" s="63">
        <v>1.9765700000000001E-2</v>
      </c>
      <c r="K1483" s="63">
        <v>7.9052600000000001E-2</v>
      </c>
      <c r="L1483" s="63">
        <v>0.1383394</v>
      </c>
      <c r="M1483" s="63">
        <v>0.22394020000000001</v>
      </c>
      <c r="N1483" s="63">
        <v>23615</v>
      </c>
      <c r="O1483" s="63">
        <v>0.1130564</v>
      </c>
      <c r="P1483" s="63">
        <v>11</v>
      </c>
      <c r="Q1483" s="63">
        <v>1.2781749580960001E-2</v>
      </c>
    </row>
    <row r="1484" spans="1:17">
      <c r="A1484" s="63" t="s">
        <v>75</v>
      </c>
      <c r="B1484" s="63" t="s">
        <v>44</v>
      </c>
      <c r="C1484" s="63" t="s">
        <v>56</v>
      </c>
      <c r="D1484" s="63">
        <v>19</v>
      </c>
      <c r="E1484" s="63">
        <v>2.1603089999999998</v>
      </c>
      <c r="F1484" s="63">
        <v>2.0955400000000002</v>
      </c>
      <c r="G1484" s="63">
        <v>-6.4768300000000001E-2</v>
      </c>
      <c r="H1484" s="63">
        <v>43.3795</v>
      </c>
      <c r="I1484" s="63">
        <v>-0.20965590000000001</v>
      </c>
      <c r="J1484" s="63">
        <v>-0.1240551</v>
      </c>
      <c r="K1484" s="63">
        <v>-6.4768300000000001E-2</v>
      </c>
      <c r="L1484" s="63">
        <v>-5.4815000000000003E-3</v>
      </c>
      <c r="M1484" s="63">
        <v>8.0119300000000004E-2</v>
      </c>
      <c r="N1484" s="63">
        <v>23615</v>
      </c>
      <c r="O1484" s="63">
        <v>0.1130564</v>
      </c>
      <c r="P1484" s="63">
        <v>11</v>
      </c>
      <c r="Q1484" s="63">
        <v>1.2781749580960001E-2</v>
      </c>
    </row>
    <row r="1485" spans="1:17">
      <c r="A1485" s="63" t="s">
        <v>75</v>
      </c>
      <c r="B1485" s="63" t="s">
        <v>44</v>
      </c>
      <c r="C1485" s="63" t="s">
        <v>56</v>
      </c>
      <c r="D1485" s="63">
        <v>20</v>
      </c>
      <c r="E1485" s="63">
        <v>2.1390859999999998</v>
      </c>
      <c r="F1485" s="63">
        <v>2.0239180000000001</v>
      </c>
      <c r="G1485" s="63">
        <v>-0.1151681</v>
      </c>
      <c r="H1485" s="63">
        <v>42.564900000000002</v>
      </c>
      <c r="I1485" s="63">
        <v>-0.2600557</v>
      </c>
      <c r="J1485" s="63">
        <v>-0.1744549</v>
      </c>
      <c r="K1485" s="63">
        <v>-0.1151681</v>
      </c>
      <c r="L1485" s="63">
        <v>-5.5881300000000002E-2</v>
      </c>
      <c r="M1485" s="63">
        <v>2.9719499999999999E-2</v>
      </c>
      <c r="N1485" s="63">
        <v>23615</v>
      </c>
      <c r="O1485" s="63">
        <v>0.1130564</v>
      </c>
      <c r="P1485" s="63">
        <v>11</v>
      </c>
      <c r="Q1485" s="63">
        <v>1.2781749580960001E-2</v>
      </c>
    </row>
    <row r="1486" spans="1:17">
      <c r="A1486" s="63" t="s">
        <v>75</v>
      </c>
      <c r="B1486" s="63" t="s">
        <v>44</v>
      </c>
      <c r="C1486" s="63" t="s">
        <v>56</v>
      </c>
      <c r="D1486" s="63">
        <v>21</v>
      </c>
      <c r="E1486" s="63">
        <v>2.0891359999999999</v>
      </c>
      <c r="F1486" s="63">
        <v>1.9412780000000001</v>
      </c>
      <c r="G1486" s="63">
        <v>-0.14785860000000001</v>
      </c>
      <c r="H1486" s="63">
        <v>42.269500000000001</v>
      </c>
      <c r="I1486" s="63">
        <v>-0.29274620000000001</v>
      </c>
      <c r="J1486" s="63">
        <v>-0.20714550000000001</v>
      </c>
      <c r="K1486" s="63">
        <v>-0.14785860000000001</v>
      </c>
      <c r="L1486" s="63">
        <v>-8.8571800000000006E-2</v>
      </c>
      <c r="M1486" s="63">
        <v>-2.9710000000000001E-3</v>
      </c>
      <c r="N1486" s="63">
        <v>23615</v>
      </c>
      <c r="O1486" s="63">
        <v>0.1130564</v>
      </c>
      <c r="P1486" s="63">
        <v>11</v>
      </c>
      <c r="Q1486" s="63">
        <v>1.2781749580960001E-2</v>
      </c>
    </row>
    <row r="1487" spans="1:17">
      <c r="A1487" s="63" t="s">
        <v>75</v>
      </c>
      <c r="B1487" s="63" t="s">
        <v>44</v>
      </c>
      <c r="C1487" s="63" t="s">
        <v>56</v>
      </c>
      <c r="D1487" s="63">
        <v>22</v>
      </c>
      <c r="E1487" s="63">
        <v>1.890366</v>
      </c>
      <c r="F1487" s="63">
        <v>1.7420789999999999</v>
      </c>
      <c r="G1487" s="63">
        <v>-0.14828659999999999</v>
      </c>
      <c r="H1487" s="63">
        <v>42.052599999999998</v>
      </c>
      <c r="I1487" s="63">
        <v>-0.2931742</v>
      </c>
      <c r="J1487" s="63">
        <v>-0.20757339999999999</v>
      </c>
      <c r="K1487" s="63">
        <v>-0.14828659999999999</v>
      </c>
      <c r="L1487" s="63">
        <v>-8.8999700000000001E-2</v>
      </c>
      <c r="M1487" s="63">
        <v>-3.3990000000000001E-3</v>
      </c>
      <c r="N1487" s="63">
        <v>23615</v>
      </c>
      <c r="O1487" s="63">
        <v>0.1130564</v>
      </c>
      <c r="P1487" s="63">
        <v>11</v>
      </c>
      <c r="Q1487" s="63">
        <v>1.2781749580960001E-2</v>
      </c>
    </row>
    <row r="1488" spans="1:17">
      <c r="A1488" s="63" t="s">
        <v>75</v>
      </c>
      <c r="B1488" s="63" t="s">
        <v>44</v>
      </c>
      <c r="C1488" s="63" t="s">
        <v>56</v>
      </c>
      <c r="D1488" s="63">
        <v>23</v>
      </c>
      <c r="E1488" s="63">
        <v>1.6230439999999999</v>
      </c>
      <c r="F1488" s="63">
        <v>1.482866</v>
      </c>
      <c r="G1488" s="63">
        <v>-0.14017840000000001</v>
      </c>
      <c r="H1488" s="63">
        <v>41.758699999999997</v>
      </c>
      <c r="I1488" s="63">
        <v>-0.28506599999999999</v>
      </c>
      <c r="J1488" s="63">
        <v>-0.19946530000000001</v>
      </c>
      <c r="K1488" s="63">
        <v>-0.14017840000000001</v>
      </c>
      <c r="L1488" s="63">
        <v>-8.0891599999999994E-2</v>
      </c>
      <c r="M1488" s="63">
        <v>4.7092000000000002E-3</v>
      </c>
      <c r="N1488" s="63">
        <v>23615</v>
      </c>
      <c r="O1488" s="63">
        <v>0.1130564</v>
      </c>
      <c r="P1488" s="63">
        <v>11</v>
      </c>
      <c r="Q1488" s="63">
        <v>1.2781749580960001E-2</v>
      </c>
    </row>
    <row r="1489" spans="1:17">
      <c r="A1489" s="63" t="s">
        <v>75</v>
      </c>
      <c r="B1489" s="63" t="s">
        <v>44</v>
      </c>
      <c r="C1489" s="63" t="s">
        <v>56</v>
      </c>
      <c r="D1489" s="63">
        <v>24</v>
      </c>
      <c r="E1489" s="63">
        <v>1.3053539999999999</v>
      </c>
      <c r="F1489" s="63">
        <v>1.163262</v>
      </c>
      <c r="G1489" s="63">
        <v>-0.14209150000000001</v>
      </c>
      <c r="H1489" s="63">
        <v>41.7622</v>
      </c>
      <c r="I1489" s="63">
        <v>-0.28697909999999999</v>
      </c>
      <c r="J1489" s="63">
        <v>-0.20137830000000001</v>
      </c>
      <c r="K1489" s="63">
        <v>-0.14209150000000001</v>
      </c>
      <c r="L1489" s="63">
        <v>-8.2804699999999995E-2</v>
      </c>
      <c r="M1489" s="63">
        <v>2.7961000000000001E-3</v>
      </c>
      <c r="N1489" s="63">
        <v>23615</v>
      </c>
      <c r="O1489" s="63">
        <v>0.1130564</v>
      </c>
      <c r="P1489" s="63">
        <v>11</v>
      </c>
      <c r="Q1489" s="63">
        <v>1.2781749580960001E-2</v>
      </c>
    </row>
    <row r="1490" spans="1:17">
      <c r="A1490" s="63" t="s">
        <v>75</v>
      </c>
      <c r="B1490" s="63" t="s">
        <v>44</v>
      </c>
      <c r="C1490" s="63" t="s">
        <v>57</v>
      </c>
      <c r="D1490" s="63">
        <v>1</v>
      </c>
      <c r="E1490" s="63">
        <v>1.272338</v>
      </c>
      <c r="F1490" s="63">
        <v>1.127434</v>
      </c>
      <c r="G1490" s="63">
        <v>-0.1449038</v>
      </c>
      <c r="H1490" s="63">
        <v>35.563800000000001</v>
      </c>
      <c r="I1490" s="63">
        <v>-0.28979139999999998</v>
      </c>
      <c r="J1490" s="63">
        <v>-0.2041906</v>
      </c>
      <c r="K1490" s="63">
        <v>-0.1449038</v>
      </c>
      <c r="L1490" s="63">
        <v>-8.5616899999999996E-2</v>
      </c>
      <c r="M1490" s="63">
        <v>-1.6200000000000001E-5</v>
      </c>
      <c r="N1490" s="63">
        <v>23615</v>
      </c>
      <c r="O1490" s="63">
        <v>0.1130564</v>
      </c>
      <c r="P1490" s="63">
        <v>12</v>
      </c>
      <c r="Q1490" s="63">
        <v>1.2781749580960001E-2</v>
      </c>
    </row>
    <row r="1491" spans="1:17">
      <c r="A1491" s="63" t="s">
        <v>75</v>
      </c>
      <c r="B1491" s="63" t="s">
        <v>44</v>
      </c>
      <c r="C1491" s="63" t="s">
        <v>57</v>
      </c>
      <c r="D1491" s="63">
        <v>2</v>
      </c>
      <c r="E1491" s="63">
        <v>1.2030320000000001</v>
      </c>
      <c r="F1491" s="63">
        <v>1.042216</v>
      </c>
      <c r="G1491" s="63">
        <v>-0.16081580000000001</v>
      </c>
      <c r="H1491" s="63">
        <v>34.972900000000003</v>
      </c>
      <c r="I1491" s="63">
        <v>-0.30570340000000001</v>
      </c>
      <c r="J1491" s="63">
        <v>-0.22010270000000001</v>
      </c>
      <c r="K1491" s="63">
        <v>-0.16081580000000001</v>
      </c>
      <c r="L1491" s="63">
        <v>-0.10152899999999999</v>
      </c>
      <c r="M1491" s="63">
        <v>-1.59282E-2</v>
      </c>
      <c r="N1491" s="63">
        <v>23615</v>
      </c>
      <c r="O1491" s="63">
        <v>0.1130564</v>
      </c>
      <c r="P1491" s="63">
        <v>12</v>
      </c>
      <c r="Q1491" s="63">
        <v>1.2781749580960001E-2</v>
      </c>
    </row>
    <row r="1492" spans="1:17">
      <c r="A1492" s="63" t="s">
        <v>75</v>
      </c>
      <c r="B1492" s="63" t="s">
        <v>44</v>
      </c>
      <c r="C1492" s="63" t="s">
        <v>57</v>
      </c>
      <c r="D1492" s="63">
        <v>3</v>
      </c>
      <c r="E1492" s="63">
        <v>1.2044010000000001</v>
      </c>
      <c r="F1492" s="63">
        <v>1.0480050000000001</v>
      </c>
      <c r="G1492" s="63">
        <v>-0.15639639999999999</v>
      </c>
      <c r="H1492" s="63">
        <v>34.216299999999997</v>
      </c>
      <c r="I1492" s="63">
        <v>-0.301284</v>
      </c>
      <c r="J1492" s="63">
        <v>-0.21568319999999999</v>
      </c>
      <c r="K1492" s="63">
        <v>-0.15639639999999999</v>
      </c>
      <c r="L1492" s="63">
        <v>-9.7109600000000004E-2</v>
      </c>
      <c r="M1492" s="63">
        <v>-1.15088E-2</v>
      </c>
      <c r="N1492" s="63">
        <v>23615</v>
      </c>
      <c r="O1492" s="63">
        <v>0.1130564</v>
      </c>
      <c r="P1492" s="63">
        <v>12</v>
      </c>
      <c r="Q1492" s="63">
        <v>1.2781749580960001E-2</v>
      </c>
    </row>
    <row r="1493" spans="1:17">
      <c r="A1493" s="63" t="s">
        <v>75</v>
      </c>
      <c r="B1493" s="63" t="s">
        <v>44</v>
      </c>
      <c r="C1493" s="63" t="s">
        <v>57</v>
      </c>
      <c r="D1493" s="63">
        <v>4</v>
      </c>
      <c r="E1493" s="63">
        <v>1.1800889999999999</v>
      </c>
      <c r="F1493" s="63">
        <v>1.022238</v>
      </c>
      <c r="G1493" s="63">
        <v>-0.1578503</v>
      </c>
      <c r="H1493" s="63">
        <v>33.079000000000001</v>
      </c>
      <c r="I1493" s="63">
        <v>-0.3027379</v>
      </c>
      <c r="J1493" s="63">
        <v>-0.2171371</v>
      </c>
      <c r="K1493" s="63">
        <v>-0.1578503</v>
      </c>
      <c r="L1493" s="63">
        <v>-9.8563399999999995E-2</v>
      </c>
      <c r="M1493" s="63">
        <v>-1.2962700000000001E-2</v>
      </c>
      <c r="N1493" s="63">
        <v>23615</v>
      </c>
      <c r="O1493" s="63">
        <v>0.1130564</v>
      </c>
      <c r="P1493" s="63">
        <v>12</v>
      </c>
      <c r="Q1493" s="63">
        <v>1.2781749580960001E-2</v>
      </c>
    </row>
    <row r="1494" spans="1:17">
      <c r="A1494" s="63" t="s">
        <v>75</v>
      </c>
      <c r="B1494" s="63" t="s">
        <v>44</v>
      </c>
      <c r="C1494" s="63" t="s">
        <v>57</v>
      </c>
      <c r="D1494" s="63">
        <v>5</v>
      </c>
      <c r="E1494" s="63">
        <v>1.209136</v>
      </c>
      <c r="F1494" s="63">
        <v>1.052044</v>
      </c>
      <c r="G1494" s="63">
        <v>-0.1570928</v>
      </c>
      <c r="H1494" s="63">
        <v>32.7316</v>
      </c>
      <c r="I1494" s="63">
        <v>-0.30198039999999998</v>
      </c>
      <c r="J1494" s="63">
        <v>-0.21637960000000001</v>
      </c>
      <c r="K1494" s="63">
        <v>-0.1570928</v>
      </c>
      <c r="L1494" s="63">
        <v>-9.7806000000000004E-2</v>
      </c>
      <c r="M1494" s="63">
        <v>-1.2205199999999999E-2</v>
      </c>
      <c r="N1494" s="63">
        <v>23615</v>
      </c>
      <c r="O1494" s="63">
        <v>0.1130564</v>
      </c>
      <c r="P1494" s="63">
        <v>12</v>
      </c>
      <c r="Q1494" s="63">
        <v>1.2781749580960001E-2</v>
      </c>
    </row>
    <row r="1495" spans="1:17">
      <c r="A1495" s="63" t="s">
        <v>75</v>
      </c>
      <c r="B1495" s="63" t="s">
        <v>44</v>
      </c>
      <c r="C1495" s="63" t="s">
        <v>57</v>
      </c>
      <c r="D1495" s="63">
        <v>6</v>
      </c>
      <c r="E1495" s="63">
        <v>1.3628670000000001</v>
      </c>
      <c r="F1495" s="63">
        <v>1.127629</v>
      </c>
      <c r="G1495" s="63">
        <v>-0.23523769999999999</v>
      </c>
      <c r="H1495" s="63">
        <v>32.621099999999998</v>
      </c>
      <c r="I1495" s="63">
        <v>-0.3801253</v>
      </c>
      <c r="J1495" s="63">
        <v>-0.29452460000000003</v>
      </c>
      <c r="K1495" s="63">
        <v>-0.23523769999999999</v>
      </c>
      <c r="L1495" s="63">
        <v>-0.17595089999999999</v>
      </c>
      <c r="M1495" s="63">
        <v>-9.0350100000000003E-2</v>
      </c>
      <c r="N1495" s="63">
        <v>23615</v>
      </c>
      <c r="O1495" s="63">
        <v>0.1130564</v>
      </c>
      <c r="P1495" s="63">
        <v>12</v>
      </c>
      <c r="Q1495" s="63">
        <v>1.2781749580960001E-2</v>
      </c>
    </row>
    <row r="1496" spans="1:17">
      <c r="A1496" s="63" t="s">
        <v>75</v>
      </c>
      <c r="B1496" s="63" t="s">
        <v>44</v>
      </c>
      <c r="C1496" s="63" t="s">
        <v>57</v>
      </c>
      <c r="D1496" s="63">
        <v>7</v>
      </c>
      <c r="E1496" s="63">
        <v>1.6674249999999999</v>
      </c>
      <c r="F1496" s="63">
        <v>1.4682489999999999</v>
      </c>
      <c r="G1496" s="63">
        <v>-0.19917679999999999</v>
      </c>
      <c r="H1496" s="63">
        <v>32.3611</v>
      </c>
      <c r="I1496" s="63">
        <v>-0.34406439999999999</v>
      </c>
      <c r="J1496" s="63">
        <v>-0.25846360000000002</v>
      </c>
      <c r="K1496" s="63">
        <v>-0.19917679999999999</v>
      </c>
      <c r="L1496" s="63">
        <v>-0.13988999999999999</v>
      </c>
      <c r="M1496" s="63">
        <v>-5.4289200000000003E-2</v>
      </c>
      <c r="N1496" s="63">
        <v>23615</v>
      </c>
      <c r="O1496" s="63">
        <v>0.1130564</v>
      </c>
      <c r="P1496" s="63">
        <v>12</v>
      </c>
      <c r="Q1496" s="63">
        <v>1.2781749580960001E-2</v>
      </c>
    </row>
    <row r="1497" spans="1:17">
      <c r="A1497" s="63" t="s">
        <v>75</v>
      </c>
      <c r="B1497" s="63" t="s">
        <v>44</v>
      </c>
      <c r="C1497" s="63" t="s">
        <v>57</v>
      </c>
      <c r="D1497" s="63">
        <v>8</v>
      </c>
      <c r="E1497" s="63">
        <v>1.8622639999999999</v>
      </c>
      <c r="F1497" s="63">
        <v>1.7783119999999999</v>
      </c>
      <c r="G1497" s="63">
        <v>-8.3951700000000004E-2</v>
      </c>
      <c r="H1497" s="63">
        <v>32.168799999999997</v>
      </c>
      <c r="I1497" s="63">
        <v>-0.2288393</v>
      </c>
      <c r="J1497" s="63">
        <v>-0.14323849999999999</v>
      </c>
      <c r="K1497" s="63">
        <v>-8.3951700000000004E-2</v>
      </c>
      <c r="L1497" s="63">
        <v>-2.46649E-2</v>
      </c>
      <c r="M1497" s="63">
        <v>6.0935900000000001E-2</v>
      </c>
      <c r="N1497" s="63">
        <v>23615</v>
      </c>
      <c r="O1497" s="63">
        <v>0.1130564</v>
      </c>
      <c r="P1497" s="63">
        <v>12</v>
      </c>
      <c r="Q1497" s="63">
        <v>1.2781749580960001E-2</v>
      </c>
    </row>
    <row r="1498" spans="1:17">
      <c r="A1498" s="63" t="s">
        <v>75</v>
      </c>
      <c r="B1498" s="63" t="s">
        <v>44</v>
      </c>
      <c r="C1498" s="63" t="s">
        <v>57</v>
      </c>
      <c r="D1498" s="63">
        <v>9</v>
      </c>
      <c r="E1498" s="63">
        <v>1.866323</v>
      </c>
      <c r="F1498" s="63">
        <v>1.939656</v>
      </c>
      <c r="G1498" s="63">
        <v>7.3333499999999996E-2</v>
      </c>
      <c r="H1498" s="63">
        <v>35.176299999999998</v>
      </c>
      <c r="I1498" s="63">
        <v>-7.1554099999999995E-2</v>
      </c>
      <c r="J1498" s="63">
        <v>1.4046700000000001E-2</v>
      </c>
      <c r="K1498" s="63">
        <v>7.3333499999999996E-2</v>
      </c>
      <c r="L1498" s="63">
        <v>0.1326203</v>
      </c>
      <c r="M1498" s="63">
        <v>0.2182211</v>
      </c>
      <c r="N1498" s="63">
        <v>23615</v>
      </c>
      <c r="O1498" s="63">
        <v>0.1130564</v>
      </c>
      <c r="P1498" s="63">
        <v>12</v>
      </c>
      <c r="Q1498" s="63">
        <v>1.2781749580960001E-2</v>
      </c>
    </row>
    <row r="1499" spans="1:17">
      <c r="A1499" s="63" t="s">
        <v>75</v>
      </c>
      <c r="B1499" s="63" t="s">
        <v>44</v>
      </c>
      <c r="C1499" s="63" t="s">
        <v>57</v>
      </c>
      <c r="D1499" s="63">
        <v>10</v>
      </c>
      <c r="E1499" s="63">
        <v>1.907575</v>
      </c>
      <c r="F1499" s="63">
        <v>1.983819</v>
      </c>
      <c r="G1499" s="63">
        <v>7.6243900000000003E-2</v>
      </c>
      <c r="H1499" s="63">
        <v>39.120199999999997</v>
      </c>
      <c r="I1499" s="63">
        <v>-6.8643700000000002E-2</v>
      </c>
      <c r="J1499" s="63">
        <v>1.6957E-2</v>
      </c>
      <c r="K1499" s="63">
        <v>7.6243900000000003E-2</v>
      </c>
      <c r="L1499" s="63">
        <v>0.1355307</v>
      </c>
      <c r="M1499" s="63">
        <v>0.22113150000000001</v>
      </c>
      <c r="N1499" s="63">
        <v>23615</v>
      </c>
      <c r="O1499" s="63">
        <v>0.1130564</v>
      </c>
      <c r="P1499" s="63">
        <v>12</v>
      </c>
      <c r="Q1499" s="63">
        <v>1.2781749580960001E-2</v>
      </c>
    </row>
    <row r="1500" spans="1:17">
      <c r="A1500" s="63" t="s">
        <v>75</v>
      </c>
      <c r="B1500" s="63" t="s">
        <v>44</v>
      </c>
      <c r="C1500" s="63" t="s">
        <v>57</v>
      </c>
      <c r="D1500" s="63">
        <v>11</v>
      </c>
      <c r="E1500" s="63">
        <v>1.869164</v>
      </c>
      <c r="F1500" s="63">
        <v>2.023774</v>
      </c>
      <c r="G1500" s="63">
        <v>0.15461030000000001</v>
      </c>
      <c r="H1500" s="63">
        <v>43.070900000000002</v>
      </c>
      <c r="I1500" s="63">
        <v>9.7227000000000008E-3</v>
      </c>
      <c r="J1500" s="63">
        <v>9.5323400000000003E-2</v>
      </c>
      <c r="K1500" s="63">
        <v>0.15461030000000001</v>
      </c>
      <c r="L1500" s="63">
        <v>0.21389710000000001</v>
      </c>
      <c r="M1500" s="63">
        <v>0.29949789999999998</v>
      </c>
      <c r="N1500" s="63">
        <v>23615</v>
      </c>
      <c r="O1500" s="63">
        <v>0.1130564</v>
      </c>
      <c r="P1500" s="63">
        <v>12</v>
      </c>
      <c r="Q1500" s="63">
        <v>1.2781749580960001E-2</v>
      </c>
    </row>
    <row r="1501" spans="1:17">
      <c r="A1501" s="63" t="s">
        <v>75</v>
      </c>
      <c r="B1501" s="63" t="s">
        <v>44</v>
      </c>
      <c r="C1501" s="63" t="s">
        <v>57</v>
      </c>
      <c r="D1501" s="63">
        <v>12</v>
      </c>
      <c r="E1501" s="63">
        <v>1.9033500000000001</v>
      </c>
      <c r="F1501" s="63">
        <v>2.0391110000000001</v>
      </c>
      <c r="G1501" s="63">
        <v>0.13576160000000001</v>
      </c>
      <c r="H1501" s="63">
        <v>45.700699999999998</v>
      </c>
      <c r="I1501" s="63">
        <v>-9.1260000000000004E-3</v>
      </c>
      <c r="J1501" s="63">
        <v>7.6474799999999996E-2</v>
      </c>
      <c r="K1501" s="63">
        <v>0.13576160000000001</v>
      </c>
      <c r="L1501" s="63">
        <v>0.19504850000000001</v>
      </c>
      <c r="M1501" s="63">
        <v>0.28064919999999999</v>
      </c>
      <c r="N1501" s="63">
        <v>23615</v>
      </c>
      <c r="O1501" s="63">
        <v>0.1130564</v>
      </c>
      <c r="P1501" s="63">
        <v>12</v>
      </c>
      <c r="Q1501" s="63">
        <v>1.2781749580960001E-2</v>
      </c>
    </row>
    <row r="1502" spans="1:17">
      <c r="A1502" s="63" t="s">
        <v>75</v>
      </c>
      <c r="B1502" s="63" t="s">
        <v>44</v>
      </c>
      <c r="C1502" s="63" t="s">
        <v>57</v>
      </c>
      <c r="D1502" s="63">
        <v>13</v>
      </c>
      <c r="E1502" s="63">
        <v>1.7802199999999999</v>
      </c>
      <c r="F1502" s="63">
        <v>2.0313829999999999</v>
      </c>
      <c r="G1502" s="63">
        <v>0.25116240000000001</v>
      </c>
      <c r="H1502" s="63">
        <v>47.169899999999998</v>
      </c>
      <c r="I1502" s="63">
        <v>0.1062748</v>
      </c>
      <c r="J1502" s="63">
        <v>0.19187560000000001</v>
      </c>
      <c r="K1502" s="63">
        <v>0.25116240000000001</v>
      </c>
      <c r="L1502" s="63">
        <v>0.31044919999999998</v>
      </c>
      <c r="M1502" s="63">
        <v>0.39605000000000001</v>
      </c>
      <c r="N1502" s="63">
        <v>23615</v>
      </c>
      <c r="O1502" s="63">
        <v>0.1130564</v>
      </c>
      <c r="P1502" s="63">
        <v>12</v>
      </c>
      <c r="Q1502" s="63">
        <v>1.2781749580960001E-2</v>
      </c>
    </row>
    <row r="1503" spans="1:17">
      <c r="A1503" s="63" t="s">
        <v>75</v>
      </c>
      <c r="B1503" s="63" t="s">
        <v>44</v>
      </c>
      <c r="C1503" s="63" t="s">
        <v>57</v>
      </c>
      <c r="D1503" s="63">
        <v>14</v>
      </c>
      <c r="E1503" s="63">
        <v>1.6185590000000001</v>
      </c>
      <c r="F1503" s="63">
        <v>1.908255</v>
      </c>
      <c r="G1503" s="63">
        <v>0.2896956</v>
      </c>
      <c r="H1503" s="63">
        <v>48.273099999999999</v>
      </c>
      <c r="I1503" s="63">
        <v>0.14480799999999999</v>
      </c>
      <c r="J1503" s="63">
        <v>0.2304088</v>
      </c>
      <c r="K1503" s="63">
        <v>0.2896956</v>
      </c>
      <c r="L1503" s="63">
        <v>0.34898249999999997</v>
      </c>
      <c r="M1503" s="63">
        <v>0.4345832</v>
      </c>
      <c r="N1503" s="63">
        <v>23615</v>
      </c>
      <c r="O1503" s="63">
        <v>0.1130564</v>
      </c>
      <c r="P1503" s="63">
        <v>12</v>
      </c>
      <c r="Q1503" s="63">
        <v>1.2781749580960001E-2</v>
      </c>
    </row>
    <row r="1504" spans="1:17">
      <c r="A1504" s="63" t="s">
        <v>75</v>
      </c>
      <c r="B1504" s="63" t="s">
        <v>44</v>
      </c>
      <c r="C1504" s="63" t="s">
        <v>57</v>
      </c>
      <c r="D1504" s="63">
        <v>15</v>
      </c>
      <c r="E1504" s="63">
        <v>1.6398269999999999</v>
      </c>
      <c r="F1504" s="63">
        <v>1.8949370000000001</v>
      </c>
      <c r="G1504" s="63">
        <v>0.25511</v>
      </c>
      <c r="H1504" s="63">
        <v>49.093600000000002</v>
      </c>
      <c r="I1504" s="63">
        <v>0.1102224</v>
      </c>
      <c r="J1504" s="63">
        <v>0.1958232</v>
      </c>
      <c r="K1504" s="63">
        <v>0.25511</v>
      </c>
      <c r="L1504" s="63">
        <v>0.31439689999999998</v>
      </c>
      <c r="M1504" s="63">
        <v>0.39999760000000001</v>
      </c>
      <c r="N1504" s="63">
        <v>23615</v>
      </c>
      <c r="O1504" s="63">
        <v>0.1130564</v>
      </c>
      <c r="P1504" s="63">
        <v>12</v>
      </c>
      <c r="Q1504" s="63">
        <v>1.2781749580960001E-2</v>
      </c>
    </row>
    <row r="1505" spans="1:17">
      <c r="A1505" s="63" t="s">
        <v>75</v>
      </c>
      <c r="B1505" s="63" t="s">
        <v>44</v>
      </c>
      <c r="C1505" s="63" t="s">
        <v>57</v>
      </c>
      <c r="D1505" s="63">
        <v>16</v>
      </c>
      <c r="E1505" s="63">
        <v>1.749549</v>
      </c>
      <c r="F1505" s="63">
        <v>1.967063</v>
      </c>
      <c r="G1505" s="63">
        <v>0.21751329999999999</v>
      </c>
      <c r="H1505" s="63">
        <v>48.751600000000003</v>
      </c>
      <c r="I1505" s="63">
        <v>7.2625700000000001E-2</v>
      </c>
      <c r="J1505" s="63">
        <v>0.15822649999999999</v>
      </c>
      <c r="K1505" s="63">
        <v>0.21751329999999999</v>
      </c>
      <c r="L1505" s="63">
        <v>0.2768002</v>
      </c>
      <c r="M1505" s="63">
        <v>0.36240090000000003</v>
      </c>
      <c r="N1505" s="63">
        <v>23615</v>
      </c>
      <c r="O1505" s="63">
        <v>0.1130564</v>
      </c>
      <c r="P1505" s="63">
        <v>12</v>
      </c>
      <c r="Q1505" s="63">
        <v>1.2781749580960001E-2</v>
      </c>
    </row>
    <row r="1506" spans="1:17">
      <c r="A1506" s="63" t="s">
        <v>75</v>
      </c>
      <c r="B1506" s="63" t="s">
        <v>44</v>
      </c>
      <c r="C1506" s="63" t="s">
        <v>57</v>
      </c>
      <c r="D1506" s="63">
        <v>17</v>
      </c>
      <c r="E1506" s="63">
        <v>1.98491</v>
      </c>
      <c r="F1506" s="63">
        <v>2.1707269999999999</v>
      </c>
      <c r="G1506" s="63">
        <v>0.1858175</v>
      </c>
      <c r="H1506" s="63">
        <v>46.696300000000001</v>
      </c>
      <c r="I1506" s="63">
        <v>4.0929899999999998E-2</v>
      </c>
      <c r="J1506" s="63">
        <v>0.12653059999999999</v>
      </c>
      <c r="K1506" s="63">
        <v>0.1858175</v>
      </c>
      <c r="L1506" s="63">
        <v>0.2451043</v>
      </c>
      <c r="M1506" s="63">
        <v>0.33070509999999997</v>
      </c>
      <c r="N1506" s="63">
        <v>23615</v>
      </c>
      <c r="O1506" s="63">
        <v>0.1130564</v>
      </c>
      <c r="P1506" s="63">
        <v>12</v>
      </c>
      <c r="Q1506" s="63">
        <v>1.2781749580960001E-2</v>
      </c>
    </row>
    <row r="1507" spans="1:17">
      <c r="A1507" s="63" t="s">
        <v>75</v>
      </c>
      <c r="B1507" s="63" t="s">
        <v>44</v>
      </c>
      <c r="C1507" s="63" t="s">
        <v>57</v>
      </c>
      <c r="D1507" s="63">
        <v>18</v>
      </c>
      <c r="E1507" s="63">
        <v>2.5238360000000002</v>
      </c>
      <c r="F1507" s="63">
        <v>2.6028880000000001</v>
      </c>
      <c r="G1507" s="63">
        <v>7.9052399999999995E-2</v>
      </c>
      <c r="H1507" s="63">
        <v>43.608600000000003</v>
      </c>
      <c r="I1507" s="63">
        <v>-6.5835099999999994E-2</v>
      </c>
      <c r="J1507" s="63">
        <v>1.9765600000000001E-2</v>
      </c>
      <c r="K1507" s="63">
        <v>7.9052399999999995E-2</v>
      </c>
      <c r="L1507" s="63">
        <v>0.1383393</v>
      </c>
      <c r="M1507" s="63">
        <v>0.22394</v>
      </c>
      <c r="N1507" s="63">
        <v>23615</v>
      </c>
      <c r="O1507" s="63">
        <v>0.1130564</v>
      </c>
      <c r="P1507" s="63">
        <v>12</v>
      </c>
      <c r="Q1507" s="63">
        <v>1.2781749580960001E-2</v>
      </c>
    </row>
    <row r="1508" spans="1:17">
      <c r="A1508" s="63" t="s">
        <v>75</v>
      </c>
      <c r="B1508" s="63" t="s">
        <v>44</v>
      </c>
      <c r="C1508" s="63" t="s">
        <v>57</v>
      </c>
      <c r="D1508" s="63">
        <v>19</v>
      </c>
      <c r="E1508" s="63">
        <v>2.7131539999999998</v>
      </c>
      <c r="F1508" s="63">
        <v>2.6483850000000002</v>
      </c>
      <c r="G1508" s="63">
        <v>-6.4768300000000001E-2</v>
      </c>
      <c r="H1508" s="63">
        <v>40.346400000000003</v>
      </c>
      <c r="I1508" s="63">
        <v>-0.20965590000000001</v>
      </c>
      <c r="J1508" s="63">
        <v>-0.1240551</v>
      </c>
      <c r="K1508" s="63">
        <v>-6.4768300000000001E-2</v>
      </c>
      <c r="L1508" s="63">
        <v>-5.4815000000000003E-3</v>
      </c>
      <c r="M1508" s="63">
        <v>8.0119300000000004E-2</v>
      </c>
      <c r="N1508" s="63">
        <v>23615</v>
      </c>
      <c r="O1508" s="63">
        <v>0.1130564</v>
      </c>
      <c r="P1508" s="63">
        <v>12</v>
      </c>
      <c r="Q1508" s="63">
        <v>1.2781749580960001E-2</v>
      </c>
    </row>
    <row r="1509" spans="1:17">
      <c r="A1509" s="63" t="s">
        <v>75</v>
      </c>
      <c r="B1509" s="63" t="s">
        <v>44</v>
      </c>
      <c r="C1509" s="63" t="s">
        <v>57</v>
      </c>
      <c r="D1509" s="63">
        <v>20</v>
      </c>
      <c r="E1509" s="63">
        <v>2.6082190000000001</v>
      </c>
      <c r="F1509" s="63">
        <v>2.4930500000000002</v>
      </c>
      <c r="G1509" s="63">
        <v>-0.1151683</v>
      </c>
      <c r="H1509" s="63">
        <v>38.953800000000001</v>
      </c>
      <c r="I1509" s="63">
        <v>-0.26005590000000001</v>
      </c>
      <c r="J1509" s="63">
        <v>-0.1744552</v>
      </c>
      <c r="K1509" s="63">
        <v>-0.1151683</v>
      </c>
      <c r="L1509" s="63">
        <v>-5.5881500000000001E-2</v>
      </c>
      <c r="M1509" s="63">
        <v>2.9719300000000001E-2</v>
      </c>
      <c r="N1509" s="63">
        <v>23615</v>
      </c>
      <c r="O1509" s="63">
        <v>0.1130564</v>
      </c>
      <c r="P1509" s="63">
        <v>12</v>
      </c>
      <c r="Q1509" s="63">
        <v>1.2781749580960001E-2</v>
      </c>
    </row>
    <row r="1510" spans="1:17">
      <c r="A1510" s="63" t="s">
        <v>75</v>
      </c>
      <c r="B1510" s="63" t="s">
        <v>44</v>
      </c>
      <c r="C1510" s="63" t="s">
        <v>57</v>
      </c>
      <c r="D1510" s="63">
        <v>21</v>
      </c>
      <c r="E1510" s="63">
        <v>2.502748</v>
      </c>
      <c r="F1510" s="63">
        <v>2.354889</v>
      </c>
      <c r="G1510" s="63">
        <v>-0.14785860000000001</v>
      </c>
      <c r="H1510" s="63">
        <v>37.216999999999999</v>
      </c>
      <c r="I1510" s="63">
        <v>-0.29274620000000001</v>
      </c>
      <c r="J1510" s="63">
        <v>-0.20714550000000001</v>
      </c>
      <c r="K1510" s="63">
        <v>-0.14785860000000001</v>
      </c>
      <c r="L1510" s="63">
        <v>-8.8571800000000006E-2</v>
      </c>
      <c r="M1510" s="63">
        <v>-2.9710000000000001E-3</v>
      </c>
      <c r="N1510" s="63">
        <v>23615</v>
      </c>
      <c r="O1510" s="63">
        <v>0.1130564</v>
      </c>
      <c r="P1510" s="63">
        <v>12</v>
      </c>
      <c r="Q1510" s="63">
        <v>1.2781749580960001E-2</v>
      </c>
    </row>
    <row r="1511" spans="1:17">
      <c r="A1511" s="63" t="s">
        <v>75</v>
      </c>
      <c r="B1511" s="63" t="s">
        <v>44</v>
      </c>
      <c r="C1511" s="63" t="s">
        <v>57</v>
      </c>
      <c r="D1511" s="63">
        <v>22</v>
      </c>
      <c r="E1511" s="63">
        <v>2.2547079999999999</v>
      </c>
      <c r="F1511" s="63">
        <v>2.1064210000000001</v>
      </c>
      <c r="G1511" s="63">
        <v>-0.14828659999999999</v>
      </c>
      <c r="H1511" s="63">
        <v>36.309699999999999</v>
      </c>
      <c r="I1511" s="63">
        <v>-0.2931742</v>
      </c>
      <c r="J1511" s="63">
        <v>-0.20757339999999999</v>
      </c>
      <c r="K1511" s="63">
        <v>-0.14828659999999999</v>
      </c>
      <c r="L1511" s="63">
        <v>-8.8999700000000001E-2</v>
      </c>
      <c r="M1511" s="63">
        <v>-3.3990000000000001E-3</v>
      </c>
      <c r="N1511" s="63">
        <v>23615</v>
      </c>
      <c r="O1511" s="63">
        <v>0.1130564</v>
      </c>
      <c r="P1511" s="63">
        <v>12</v>
      </c>
      <c r="Q1511" s="63">
        <v>1.2781749580960001E-2</v>
      </c>
    </row>
    <row r="1512" spans="1:17">
      <c r="A1512" s="63" t="s">
        <v>75</v>
      </c>
      <c r="B1512" s="63" t="s">
        <v>44</v>
      </c>
      <c r="C1512" s="63" t="s">
        <v>57</v>
      </c>
      <c r="D1512" s="63">
        <v>23</v>
      </c>
      <c r="E1512" s="63">
        <v>1.9377960000000001</v>
      </c>
      <c r="F1512" s="63">
        <v>1.7976179999999999</v>
      </c>
      <c r="G1512" s="63">
        <v>-0.14017840000000001</v>
      </c>
      <c r="H1512" s="63">
        <v>35.553800000000003</v>
      </c>
      <c r="I1512" s="63">
        <v>-0.28506599999999999</v>
      </c>
      <c r="J1512" s="63">
        <v>-0.19946530000000001</v>
      </c>
      <c r="K1512" s="63">
        <v>-0.14017840000000001</v>
      </c>
      <c r="L1512" s="63">
        <v>-8.0891599999999994E-2</v>
      </c>
      <c r="M1512" s="63">
        <v>4.7092000000000002E-3</v>
      </c>
      <c r="N1512" s="63">
        <v>23615</v>
      </c>
      <c r="O1512" s="63">
        <v>0.1130564</v>
      </c>
      <c r="P1512" s="63">
        <v>12</v>
      </c>
      <c r="Q1512" s="63">
        <v>1.2781749580960001E-2</v>
      </c>
    </row>
    <row r="1513" spans="1:17">
      <c r="A1513" s="63" t="s">
        <v>75</v>
      </c>
      <c r="B1513" s="63" t="s">
        <v>44</v>
      </c>
      <c r="C1513" s="63" t="s">
        <v>57</v>
      </c>
      <c r="D1513" s="63">
        <v>24</v>
      </c>
      <c r="E1513" s="63">
        <v>1.5298099999999999</v>
      </c>
      <c r="F1513" s="63">
        <v>1.387718</v>
      </c>
      <c r="G1513" s="63">
        <v>-0.14209160000000001</v>
      </c>
      <c r="H1513" s="63">
        <v>34.814700000000002</v>
      </c>
      <c r="I1513" s="63">
        <v>-0.28697919999999999</v>
      </c>
      <c r="J1513" s="63">
        <v>-0.20137849999999999</v>
      </c>
      <c r="K1513" s="63">
        <v>-0.14209160000000001</v>
      </c>
      <c r="L1513" s="63">
        <v>-8.2804799999999998E-2</v>
      </c>
      <c r="M1513" s="63">
        <v>2.7959999999999999E-3</v>
      </c>
      <c r="N1513" s="63">
        <v>23615</v>
      </c>
      <c r="O1513" s="63">
        <v>0.1130564</v>
      </c>
      <c r="P1513" s="63">
        <v>12</v>
      </c>
      <c r="Q1513" s="63">
        <v>1.2781749580960001E-2</v>
      </c>
    </row>
    <row r="1514" spans="1:17">
      <c r="A1514" s="63" t="s">
        <v>75</v>
      </c>
      <c r="B1514" s="63" t="s">
        <v>44</v>
      </c>
      <c r="C1514" s="63" t="s">
        <v>63</v>
      </c>
      <c r="D1514" s="63">
        <v>1</v>
      </c>
      <c r="E1514" s="63">
        <v>1.100895</v>
      </c>
      <c r="F1514" s="63">
        <v>0.95599100000000004</v>
      </c>
      <c r="G1514" s="63">
        <v>-0.1449038</v>
      </c>
      <c r="H1514" s="63">
        <v>41.196800000000003</v>
      </c>
      <c r="I1514" s="63">
        <v>-0.28979139999999998</v>
      </c>
      <c r="J1514" s="63">
        <v>-0.2041906</v>
      </c>
      <c r="K1514" s="63">
        <v>-0.1449038</v>
      </c>
      <c r="L1514" s="63">
        <v>-8.5616899999999996E-2</v>
      </c>
      <c r="M1514" s="63">
        <v>-1.6200000000000001E-5</v>
      </c>
      <c r="N1514" s="63">
        <v>23615</v>
      </c>
      <c r="O1514" s="63">
        <v>0.1130564</v>
      </c>
      <c r="P1514" s="63">
        <v>1</v>
      </c>
      <c r="Q1514" s="63">
        <v>1.2781749580960001E-2</v>
      </c>
    </row>
    <row r="1515" spans="1:17">
      <c r="A1515" s="63" t="s">
        <v>75</v>
      </c>
      <c r="B1515" s="63" t="s">
        <v>44</v>
      </c>
      <c r="C1515" s="63" t="s">
        <v>63</v>
      </c>
      <c r="D1515" s="63">
        <v>2</v>
      </c>
      <c r="E1515" s="63">
        <v>1.032575</v>
      </c>
      <c r="F1515" s="63">
        <v>0.87175939999999996</v>
      </c>
      <c r="G1515" s="63">
        <v>-0.16081580000000001</v>
      </c>
      <c r="H1515" s="63">
        <v>40.7834</v>
      </c>
      <c r="I1515" s="63">
        <v>-0.30570340000000001</v>
      </c>
      <c r="J1515" s="63">
        <v>-0.22010270000000001</v>
      </c>
      <c r="K1515" s="63">
        <v>-0.16081580000000001</v>
      </c>
      <c r="L1515" s="63">
        <v>-0.10152899999999999</v>
      </c>
      <c r="M1515" s="63">
        <v>-1.59282E-2</v>
      </c>
      <c r="N1515" s="63">
        <v>23615</v>
      </c>
      <c r="O1515" s="63">
        <v>0.1130564</v>
      </c>
      <c r="P1515" s="63">
        <v>1</v>
      </c>
      <c r="Q1515" s="63">
        <v>1.2781749580960001E-2</v>
      </c>
    </row>
    <row r="1516" spans="1:17">
      <c r="A1516" s="63" t="s">
        <v>75</v>
      </c>
      <c r="B1516" s="63" t="s">
        <v>44</v>
      </c>
      <c r="C1516" s="63" t="s">
        <v>63</v>
      </c>
      <c r="D1516" s="63">
        <v>3</v>
      </c>
      <c r="E1516" s="63">
        <v>1.0303979999999999</v>
      </c>
      <c r="F1516" s="63">
        <v>0.87400180000000005</v>
      </c>
      <c r="G1516" s="63">
        <v>-0.15639639999999999</v>
      </c>
      <c r="H1516" s="63">
        <v>40.392699999999998</v>
      </c>
      <c r="I1516" s="63">
        <v>-0.301284</v>
      </c>
      <c r="J1516" s="63">
        <v>-0.21568329999999999</v>
      </c>
      <c r="K1516" s="63">
        <v>-0.15639639999999999</v>
      </c>
      <c r="L1516" s="63">
        <v>-9.7109600000000004E-2</v>
      </c>
      <c r="M1516" s="63">
        <v>-1.1508900000000001E-2</v>
      </c>
      <c r="N1516" s="63">
        <v>23615</v>
      </c>
      <c r="O1516" s="63">
        <v>0.1130564</v>
      </c>
      <c r="P1516" s="63">
        <v>1</v>
      </c>
      <c r="Q1516" s="63">
        <v>1.2781749580960001E-2</v>
      </c>
    </row>
    <row r="1517" spans="1:17">
      <c r="A1517" s="63" t="s">
        <v>75</v>
      </c>
      <c r="B1517" s="63" t="s">
        <v>44</v>
      </c>
      <c r="C1517" s="63" t="s">
        <v>63</v>
      </c>
      <c r="D1517" s="63">
        <v>4</v>
      </c>
      <c r="E1517" s="63">
        <v>1.048705</v>
      </c>
      <c r="F1517" s="63">
        <v>0.89085499999999995</v>
      </c>
      <c r="G1517" s="63">
        <v>-0.1578503</v>
      </c>
      <c r="H1517" s="63">
        <v>39.888399999999997</v>
      </c>
      <c r="I1517" s="63">
        <v>-0.3027379</v>
      </c>
      <c r="J1517" s="63">
        <v>-0.2171371</v>
      </c>
      <c r="K1517" s="63">
        <v>-0.1578503</v>
      </c>
      <c r="L1517" s="63">
        <v>-9.8563399999999995E-2</v>
      </c>
      <c r="M1517" s="63">
        <v>-1.2962700000000001E-2</v>
      </c>
      <c r="N1517" s="63">
        <v>23615</v>
      </c>
      <c r="O1517" s="63">
        <v>0.1130564</v>
      </c>
      <c r="P1517" s="63">
        <v>1</v>
      </c>
      <c r="Q1517" s="63">
        <v>1.2781749580960001E-2</v>
      </c>
    </row>
    <row r="1518" spans="1:17">
      <c r="A1518" s="63" t="s">
        <v>75</v>
      </c>
      <c r="B1518" s="63" t="s">
        <v>44</v>
      </c>
      <c r="C1518" s="63" t="s">
        <v>63</v>
      </c>
      <c r="D1518" s="63">
        <v>5</v>
      </c>
      <c r="E1518" s="63">
        <v>1.089858</v>
      </c>
      <c r="F1518" s="63">
        <v>0.93276510000000001</v>
      </c>
      <c r="G1518" s="63">
        <v>-0.1570928</v>
      </c>
      <c r="H1518" s="63">
        <v>39.639699999999998</v>
      </c>
      <c r="I1518" s="63">
        <v>-0.30198039999999998</v>
      </c>
      <c r="J1518" s="63">
        <v>-0.21637960000000001</v>
      </c>
      <c r="K1518" s="63">
        <v>-0.1570928</v>
      </c>
      <c r="L1518" s="63">
        <v>-9.7806000000000004E-2</v>
      </c>
      <c r="M1518" s="63">
        <v>-1.2205199999999999E-2</v>
      </c>
      <c r="N1518" s="63">
        <v>23615</v>
      </c>
      <c r="O1518" s="63">
        <v>0.1130564</v>
      </c>
      <c r="P1518" s="63">
        <v>1</v>
      </c>
      <c r="Q1518" s="63">
        <v>1.2781749580960001E-2</v>
      </c>
    </row>
    <row r="1519" spans="1:17">
      <c r="A1519" s="63" t="s">
        <v>75</v>
      </c>
      <c r="B1519" s="63" t="s">
        <v>44</v>
      </c>
      <c r="C1519" s="63" t="s">
        <v>63</v>
      </c>
      <c r="D1519" s="63">
        <v>6</v>
      </c>
      <c r="E1519" s="63">
        <v>1.259644</v>
      </c>
      <c r="F1519" s="63">
        <v>1.0244059999999999</v>
      </c>
      <c r="G1519" s="63">
        <v>-0.23523769999999999</v>
      </c>
      <c r="H1519" s="63">
        <v>39.524299999999997</v>
      </c>
      <c r="I1519" s="63">
        <v>-0.3801253</v>
      </c>
      <c r="J1519" s="63">
        <v>-0.29452460000000003</v>
      </c>
      <c r="K1519" s="63">
        <v>-0.23523769999999999</v>
      </c>
      <c r="L1519" s="63">
        <v>-0.17595089999999999</v>
      </c>
      <c r="M1519" s="63">
        <v>-9.0350100000000003E-2</v>
      </c>
      <c r="N1519" s="63">
        <v>23615</v>
      </c>
      <c r="O1519" s="63">
        <v>0.1130564</v>
      </c>
      <c r="P1519" s="63">
        <v>1</v>
      </c>
      <c r="Q1519" s="63">
        <v>1.2781749580960001E-2</v>
      </c>
    </row>
    <row r="1520" spans="1:17">
      <c r="A1520" s="63" t="s">
        <v>75</v>
      </c>
      <c r="B1520" s="63" t="s">
        <v>44</v>
      </c>
      <c r="C1520" s="63" t="s">
        <v>63</v>
      </c>
      <c r="D1520" s="63">
        <v>7</v>
      </c>
      <c r="E1520" s="63">
        <v>1.6197980000000001</v>
      </c>
      <c r="F1520" s="63">
        <v>1.4206209999999999</v>
      </c>
      <c r="G1520" s="63">
        <v>-0.19917679999999999</v>
      </c>
      <c r="H1520" s="63">
        <v>39.4818</v>
      </c>
      <c r="I1520" s="63">
        <v>-0.34406439999999999</v>
      </c>
      <c r="J1520" s="63">
        <v>-0.25846360000000002</v>
      </c>
      <c r="K1520" s="63">
        <v>-0.19917679999999999</v>
      </c>
      <c r="L1520" s="63">
        <v>-0.13988999999999999</v>
      </c>
      <c r="M1520" s="63">
        <v>-5.4289200000000003E-2</v>
      </c>
      <c r="N1520" s="63">
        <v>23615</v>
      </c>
      <c r="O1520" s="63">
        <v>0.1130564</v>
      </c>
      <c r="P1520" s="63">
        <v>1</v>
      </c>
      <c r="Q1520" s="63">
        <v>1.2781749580960001E-2</v>
      </c>
    </row>
    <row r="1521" spans="1:17">
      <c r="A1521" s="63" t="s">
        <v>75</v>
      </c>
      <c r="B1521" s="63" t="s">
        <v>44</v>
      </c>
      <c r="C1521" s="63" t="s">
        <v>63</v>
      </c>
      <c r="D1521" s="63">
        <v>8</v>
      </c>
      <c r="E1521" s="63">
        <v>1.838722</v>
      </c>
      <c r="F1521" s="63">
        <v>1.7547699999999999</v>
      </c>
      <c r="G1521" s="63">
        <v>-8.3951799999999993E-2</v>
      </c>
      <c r="H1521" s="63">
        <v>39.7363</v>
      </c>
      <c r="I1521" s="63">
        <v>-0.2288394</v>
      </c>
      <c r="J1521" s="63">
        <v>-0.1432387</v>
      </c>
      <c r="K1521" s="63">
        <v>-8.3951799999999993E-2</v>
      </c>
      <c r="L1521" s="63">
        <v>-2.4664999999999999E-2</v>
      </c>
      <c r="M1521" s="63">
        <v>6.0935799999999998E-2</v>
      </c>
      <c r="N1521" s="63">
        <v>23615</v>
      </c>
      <c r="O1521" s="63">
        <v>0.1130564</v>
      </c>
      <c r="P1521" s="63">
        <v>1</v>
      </c>
      <c r="Q1521" s="63">
        <v>1.2781749580960001E-2</v>
      </c>
    </row>
    <row r="1522" spans="1:17">
      <c r="A1522" s="63" t="s">
        <v>75</v>
      </c>
      <c r="B1522" s="63" t="s">
        <v>44</v>
      </c>
      <c r="C1522" s="63" t="s">
        <v>63</v>
      </c>
      <c r="D1522" s="63">
        <v>9</v>
      </c>
      <c r="E1522" s="63">
        <v>1.733333</v>
      </c>
      <c r="F1522" s="63">
        <v>1.8066660000000001</v>
      </c>
      <c r="G1522" s="63">
        <v>7.3333599999999999E-2</v>
      </c>
      <c r="H1522" s="63">
        <v>41.572499999999998</v>
      </c>
      <c r="I1522" s="63">
        <v>-7.1554000000000006E-2</v>
      </c>
      <c r="J1522" s="63">
        <v>1.40468E-2</v>
      </c>
      <c r="K1522" s="63">
        <v>7.3333599999999999E-2</v>
      </c>
      <c r="L1522" s="63">
        <v>0.1326205</v>
      </c>
      <c r="M1522" s="63">
        <v>0.2182212</v>
      </c>
      <c r="N1522" s="63">
        <v>23615</v>
      </c>
      <c r="O1522" s="63">
        <v>0.1130564</v>
      </c>
      <c r="P1522" s="63">
        <v>1</v>
      </c>
      <c r="Q1522" s="63">
        <v>1.2781749580960001E-2</v>
      </c>
    </row>
    <row r="1523" spans="1:17">
      <c r="A1523" s="63" t="s">
        <v>75</v>
      </c>
      <c r="B1523" s="63" t="s">
        <v>44</v>
      </c>
      <c r="C1523" s="63" t="s">
        <v>63</v>
      </c>
      <c r="D1523" s="63">
        <v>10</v>
      </c>
      <c r="E1523" s="63">
        <v>1.685073</v>
      </c>
      <c r="F1523" s="63">
        <v>1.761317</v>
      </c>
      <c r="G1523" s="63">
        <v>7.62438E-2</v>
      </c>
      <c r="H1523" s="63">
        <v>44.494100000000003</v>
      </c>
      <c r="I1523" s="63">
        <v>-6.8643800000000005E-2</v>
      </c>
      <c r="J1523" s="63">
        <v>1.69569E-2</v>
      </c>
      <c r="K1523" s="63">
        <v>7.62438E-2</v>
      </c>
      <c r="L1523" s="63">
        <v>0.1355306</v>
      </c>
      <c r="M1523" s="63">
        <v>0.22113140000000001</v>
      </c>
      <c r="N1523" s="63">
        <v>23615</v>
      </c>
      <c r="O1523" s="63">
        <v>0.1130564</v>
      </c>
      <c r="P1523" s="63">
        <v>1</v>
      </c>
      <c r="Q1523" s="63">
        <v>1.2781749580960001E-2</v>
      </c>
    </row>
    <row r="1524" spans="1:17">
      <c r="A1524" s="63" t="s">
        <v>75</v>
      </c>
      <c r="B1524" s="63" t="s">
        <v>44</v>
      </c>
      <c r="C1524" s="63" t="s">
        <v>63</v>
      </c>
      <c r="D1524" s="63">
        <v>11</v>
      </c>
      <c r="E1524" s="63">
        <v>1.583691</v>
      </c>
      <c r="F1524" s="63">
        <v>1.7383010000000001</v>
      </c>
      <c r="G1524" s="63">
        <v>0.15461030000000001</v>
      </c>
      <c r="H1524" s="63">
        <v>46.942799999999998</v>
      </c>
      <c r="I1524" s="63">
        <v>9.7227000000000008E-3</v>
      </c>
      <c r="J1524" s="63">
        <v>9.5323400000000003E-2</v>
      </c>
      <c r="K1524" s="63">
        <v>0.15461030000000001</v>
      </c>
      <c r="L1524" s="63">
        <v>0.21389710000000001</v>
      </c>
      <c r="M1524" s="63">
        <v>0.29949789999999998</v>
      </c>
      <c r="N1524" s="63">
        <v>23615</v>
      </c>
      <c r="O1524" s="63">
        <v>0.1130564</v>
      </c>
      <c r="P1524" s="63">
        <v>1</v>
      </c>
      <c r="Q1524" s="63">
        <v>1.2781749580960001E-2</v>
      </c>
    </row>
    <row r="1525" spans="1:17">
      <c r="A1525" s="63" t="s">
        <v>75</v>
      </c>
      <c r="B1525" s="63" t="s">
        <v>44</v>
      </c>
      <c r="C1525" s="63" t="s">
        <v>63</v>
      </c>
      <c r="D1525" s="63">
        <v>12</v>
      </c>
      <c r="E1525" s="63">
        <v>1.5340689999999999</v>
      </c>
      <c r="F1525" s="63">
        <v>1.6698310000000001</v>
      </c>
      <c r="G1525" s="63">
        <v>0.13576170000000001</v>
      </c>
      <c r="H1525" s="63">
        <v>49.060600000000001</v>
      </c>
      <c r="I1525" s="63">
        <v>-9.1258999999999993E-3</v>
      </c>
      <c r="J1525" s="63">
        <v>7.6474899999999998E-2</v>
      </c>
      <c r="K1525" s="63">
        <v>0.13576170000000001</v>
      </c>
      <c r="L1525" s="63">
        <v>0.19504859999999999</v>
      </c>
      <c r="M1525" s="63">
        <v>0.28064929999999999</v>
      </c>
      <c r="N1525" s="63">
        <v>23615</v>
      </c>
      <c r="O1525" s="63">
        <v>0.1130564</v>
      </c>
      <c r="P1525" s="63">
        <v>1</v>
      </c>
      <c r="Q1525" s="63">
        <v>1.2781749580960001E-2</v>
      </c>
    </row>
    <row r="1526" spans="1:17">
      <c r="A1526" s="63" t="s">
        <v>75</v>
      </c>
      <c r="B1526" s="63" t="s">
        <v>44</v>
      </c>
      <c r="C1526" s="63" t="s">
        <v>63</v>
      </c>
      <c r="D1526" s="63">
        <v>13</v>
      </c>
      <c r="E1526" s="63">
        <v>1.384763</v>
      </c>
      <c r="F1526" s="63">
        <v>1.635926</v>
      </c>
      <c r="G1526" s="63">
        <v>0.25116240000000001</v>
      </c>
      <c r="H1526" s="63">
        <v>50.790700000000001</v>
      </c>
      <c r="I1526" s="63">
        <v>0.1062748</v>
      </c>
      <c r="J1526" s="63">
        <v>0.19187560000000001</v>
      </c>
      <c r="K1526" s="63">
        <v>0.25116240000000001</v>
      </c>
      <c r="L1526" s="63">
        <v>0.31044919999999998</v>
      </c>
      <c r="M1526" s="63">
        <v>0.39605000000000001</v>
      </c>
      <c r="N1526" s="63">
        <v>23615</v>
      </c>
      <c r="O1526" s="63">
        <v>0.1130564</v>
      </c>
      <c r="P1526" s="63">
        <v>1</v>
      </c>
      <c r="Q1526" s="63">
        <v>1.2781749580960001E-2</v>
      </c>
    </row>
    <row r="1527" spans="1:17">
      <c r="A1527" s="63" t="s">
        <v>75</v>
      </c>
      <c r="B1527" s="63" t="s">
        <v>44</v>
      </c>
      <c r="C1527" s="63" t="s">
        <v>63</v>
      </c>
      <c r="D1527" s="63">
        <v>14</v>
      </c>
      <c r="E1527" s="63">
        <v>1.2522150000000001</v>
      </c>
      <c r="F1527" s="63">
        <v>1.541911</v>
      </c>
      <c r="G1527" s="63">
        <v>0.2896956</v>
      </c>
      <c r="H1527" s="63">
        <v>52.190399999999997</v>
      </c>
      <c r="I1527" s="63">
        <v>0.14480799999999999</v>
      </c>
      <c r="J1527" s="63">
        <v>0.2304088</v>
      </c>
      <c r="K1527" s="63">
        <v>0.2896956</v>
      </c>
      <c r="L1527" s="63">
        <v>0.34898249999999997</v>
      </c>
      <c r="M1527" s="63">
        <v>0.4345832</v>
      </c>
      <c r="N1527" s="63">
        <v>23615</v>
      </c>
      <c r="O1527" s="63">
        <v>0.1130564</v>
      </c>
      <c r="P1527" s="63">
        <v>1</v>
      </c>
      <c r="Q1527" s="63">
        <v>1.2781749580960001E-2</v>
      </c>
    </row>
    <row r="1528" spans="1:17">
      <c r="A1528" s="63" t="s">
        <v>75</v>
      </c>
      <c r="B1528" s="63" t="s">
        <v>44</v>
      </c>
      <c r="C1528" s="63" t="s">
        <v>63</v>
      </c>
      <c r="D1528" s="63">
        <v>15</v>
      </c>
      <c r="E1528" s="63">
        <v>1.224024</v>
      </c>
      <c r="F1528" s="63">
        <v>1.4791339999999999</v>
      </c>
      <c r="G1528" s="63">
        <v>0.25511</v>
      </c>
      <c r="H1528" s="63">
        <v>52.901000000000003</v>
      </c>
      <c r="I1528" s="63">
        <v>0.1102224</v>
      </c>
      <c r="J1528" s="63">
        <v>0.1958232</v>
      </c>
      <c r="K1528" s="63">
        <v>0.25511</v>
      </c>
      <c r="L1528" s="63">
        <v>0.31439689999999998</v>
      </c>
      <c r="M1528" s="63">
        <v>0.39999760000000001</v>
      </c>
      <c r="N1528" s="63">
        <v>23615</v>
      </c>
      <c r="O1528" s="63">
        <v>0.1130564</v>
      </c>
      <c r="P1528" s="63">
        <v>1</v>
      </c>
      <c r="Q1528" s="63">
        <v>1.2781749580960001E-2</v>
      </c>
    </row>
    <row r="1529" spans="1:17">
      <c r="A1529" s="63" t="s">
        <v>75</v>
      </c>
      <c r="B1529" s="63" t="s">
        <v>44</v>
      </c>
      <c r="C1529" s="63" t="s">
        <v>63</v>
      </c>
      <c r="D1529" s="63">
        <v>16</v>
      </c>
      <c r="E1529" s="63">
        <v>1.276737</v>
      </c>
      <c r="F1529" s="63">
        <v>1.494251</v>
      </c>
      <c r="G1529" s="63">
        <v>0.21751329999999999</v>
      </c>
      <c r="H1529" s="63">
        <v>52.850499999999997</v>
      </c>
      <c r="I1529" s="63">
        <v>7.2625700000000001E-2</v>
      </c>
      <c r="J1529" s="63">
        <v>0.15822649999999999</v>
      </c>
      <c r="K1529" s="63">
        <v>0.21751329999999999</v>
      </c>
      <c r="L1529" s="63">
        <v>0.2768002</v>
      </c>
      <c r="M1529" s="63">
        <v>0.36240090000000003</v>
      </c>
      <c r="N1529" s="63">
        <v>23615</v>
      </c>
      <c r="O1529" s="63">
        <v>0.1130564</v>
      </c>
      <c r="P1529" s="63">
        <v>1</v>
      </c>
      <c r="Q1529" s="63">
        <v>1.2781749580960001E-2</v>
      </c>
    </row>
    <row r="1530" spans="1:17">
      <c r="A1530" s="63" t="s">
        <v>75</v>
      </c>
      <c r="B1530" s="63" t="s">
        <v>44</v>
      </c>
      <c r="C1530" s="63" t="s">
        <v>63</v>
      </c>
      <c r="D1530" s="63">
        <v>17</v>
      </c>
      <c r="E1530" s="63">
        <v>1.4219219999999999</v>
      </c>
      <c r="F1530" s="63">
        <v>1.6077399999999999</v>
      </c>
      <c r="G1530" s="63">
        <v>0.18581739999999999</v>
      </c>
      <c r="H1530" s="63">
        <v>51.343699999999998</v>
      </c>
      <c r="I1530" s="63">
        <v>4.0929800000000002E-2</v>
      </c>
      <c r="J1530" s="63">
        <v>0.12653049999999999</v>
      </c>
      <c r="K1530" s="63">
        <v>0.18581739999999999</v>
      </c>
      <c r="L1530" s="63">
        <v>0.24510419999999999</v>
      </c>
      <c r="M1530" s="63">
        <v>0.33070500000000003</v>
      </c>
      <c r="N1530" s="63">
        <v>23615</v>
      </c>
      <c r="O1530" s="63">
        <v>0.1130564</v>
      </c>
      <c r="P1530" s="63">
        <v>1</v>
      </c>
      <c r="Q1530" s="63">
        <v>1.2781749580960001E-2</v>
      </c>
    </row>
    <row r="1531" spans="1:17">
      <c r="A1531" s="63" t="s">
        <v>75</v>
      </c>
      <c r="B1531" s="63" t="s">
        <v>44</v>
      </c>
      <c r="C1531" s="63" t="s">
        <v>63</v>
      </c>
      <c r="D1531" s="63">
        <v>18</v>
      </c>
      <c r="E1531" s="63">
        <v>1.8491089999999999</v>
      </c>
      <c r="F1531" s="63">
        <v>1.928161</v>
      </c>
      <c r="G1531" s="63">
        <v>7.9052700000000004E-2</v>
      </c>
      <c r="H1531" s="63">
        <v>48.689</v>
      </c>
      <c r="I1531" s="63">
        <v>-6.5834900000000002E-2</v>
      </c>
      <c r="J1531" s="63">
        <v>1.9765899999999999E-2</v>
      </c>
      <c r="K1531" s="63">
        <v>7.9052700000000004E-2</v>
      </c>
      <c r="L1531" s="63">
        <v>0.1383395</v>
      </c>
      <c r="M1531" s="63">
        <v>0.22394030000000001</v>
      </c>
      <c r="N1531" s="63">
        <v>23615</v>
      </c>
      <c r="O1531" s="63">
        <v>0.1130564</v>
      </c>
      <c r="P1531" s="63">
        <v>1</v>
      </c>
      <c r="Q1531" s="63">
        <v>1.2781749580960001E-2</v>
      </c>
    </row>
    <row r="1532" spans="1:17">
      <c r="A1532" s="63" t="s">
        <v>75</v>
      </c>
      <c r="B1532" s="63" t="s">
        <v>44</v>
      </c>
      <c r="C1532" s="63" t="s">
        <v>63</v>
      </c>
      <c r="D1532" s="63">
        <v>19</v>
      </c>
      <c r="E1532" s="63">
        <v>2.1055160000000002</v>
      </c>
      <c r="F1532" s="63">
        <v>2.0407470000000001</v>
      </c>
      <c r="G1532" s="63">
        <v>-6.4768300000000001E-2</v>
      </c>
      <c r="H1532" s="63">
        <v>46.498199999999997</v>
      </c>
      <c r="I1532" s="63">
        <v>-0.20965590000000001</v>
      </c>
      <c r="J1532" s="63">
        <v>-0.1240551</v>
      </c>
      <c r="K1532" s="63">
        <v>-6.4768300000000001E-2</v>
      </c>
      <c r="L1532" s="63">
        <v>-5.4815000000000003E-3</v>
      </c>
      <c r="M1532" s="63">
        <v>8.0119300000000004E-2</v>
      </c>
      <c r="N1532" s="63">
        <v>23615</v>
      </c>
      <c r="O1532" s="63">
        <v>0.1130564</v>
      </c>
      <c r="P1532" s="63">
        <v>1</v>
      </c>
      <c r="Q1532" s="63">
        <v>1.2781749580960001E-2</v>
      </c>
    </row>
    <row r="1533" spans="1:17">
      <c r="A1533" s="63" t="s">
        <v>75</v>
      </c>
      <c r="B1533" s="63" t="s">
        <v>44</v>
      </c>
      <c r="C1533" s="63" t="s">
        <v>63</v>
      </c>
      <c r="D1533" s="63">
        <v>20</v>
      </c>
      <c r="E1533" s="63">
        <v>2.0982820000000002</v>
      </c>
      <c r="F1533" s="63">
        <v>1.983114</v>
      </c>
      <c r="G1533" s="63">
        <v>-0.1151681</v>
      </c>
      <c r="H1533" s="63">
        <v>45.047899999999998</v>
      </c>
      <c r="I1533" s="63">
        <v>-0.2600557</v>
      </c>
      <c r="J1533" s="63">
        <v>-0.1744549</v>
      </c>
      <c r="K1533" s="63">
        <v>-0.1151681</v>
      </c>
      <c r="L1533" s="63">
        <v>-5.5881300000000002E-2</v>
      </c>
      <c r="M1533" s="63">
        <v>2.9719499999999999E-2</v>
      </c>
      <c r="N1533" s="63">
        <v>23615</v>
      </c>
      <c r="O1533" s="63">
        <v>0.1130564</v>
      </c>
      <c r="P1533" s="63">
        <v>1</v>
      </c>
      <c r="Q1533" s="63">
        <v>1.2781749580960001E-2</v>
      </c>
    </row>
    <row r="1534" spans="1:17">
      <c r="A1534" s="63" t="s">
        <v>75</v>
      </c>
      <c r="B1534" s="63" t="s">
        <v>44</v>
      </c>
      <c r="C1534" s="63" t="s">
        <v>63</v>
      </c>
      <c r="D1534" s="63">
        <v>21</v>
      </c>
      <c r="E1534" s="63">
        <v>2.0578509999999999</v>
      </c>
      <c r="F1534" s="63">
        <v>1.9099930000000001</v>
      </c>
      <c r="G1534" s="63">
        <v>-0.14785870000000001</v>
      </c>
      <c r="H1534" s="63">
        <v>43.911999999999999</v>
      </c>
      <c r="I1534" s="63">
        <v>-0.29274630000000001</v>
      </c>
      <c r="J1534" s="63">
        <v>-0.20714560000000001</v>
      </c>
      <c r="K1534" s="63">
        <v>-0.14785870000000001</v>
      </c>
      <c r="L1534" s="63">
        <v>-8.8571899999999995E-2</v>
      </c>
      <c r="M1534" s="63">
        <v>-2.9711E-3</v>
      </c>
      <c r="N1534" s="63">
        <v>23615</v>
      </c>
      <c r="O1534" s="63">
        <v>0.1130564</v>
      </c>
      <c r="P1534" s="63">
        <v>1</v>
      </c>
      <c r="Q1534" s="63">
        <v>1.2781749580960001E-2</v>
      </c>
    </row>
    <row r="1535" spans="1:17">
      <c r="A1535" s="63" t="s">
        <v>75</v>
      </c>
      <c r="B1535" s="63" t="s">
        <v>44</v>
      </c>
      <c r="C1535" s="63" t="s">
        <v>63</v>
      </c>
      <c r="D1535" s="63">
        <v>22</v>
      </c>
      <c r="E1535" s="63">
        <v>1.867675</v>
      </c>
      <c r="F1535" s="63">
        <v>1.7193879999999999</v>
      </c>
      <c r="G1535" s="63">
        <v>-0.14828659999999999</v>
      </c>
      <c r="H1535" s="63">
        <v>43.001199999999997</v>
      </c>
      <c r="I1535" s="63">
        <v>-0.2931742</v>
      </c>
      <c r="J1535" s="63">
        <v>-0.20757339999999999</v>
      </c>
      <c r="K1535" s="63">
        <v>-0.14828659999999999</v>
      </c>
      <c r="L1535" s="63">
        <v>-8.8999700000000001E-2</v>
      </c>
      <c r="M1535" s="63">
        <v>-3.3990000000000001E-3</v>
      </c>
      <c r="N1535" s="63">
        <v>23615</v>
      </c>
      <c r="O1535" s="63">
        <v>0.1130564</v>
      </c>
      <c r="P1535" s="63">
        <v>1</v>
      </c>
      <c r="Q1535" s="63">
        <v>1.2781749580960001E-2</v>
      </c>
    </row>
    <row r="1536" spans="1:17">
      <c r="A1536" s="63" t="s">
        <v>75</v>
      </c>
      <c r="B1536" s="63" t="s">
        <v>44</v>
      </c>
      <c r="C1536" s="63" t="s">
        <v>63</v>
      </c>
      <c r="D1536" s="63">
        <v>23</v>
      </c>
      <c r="E1536" s="63">
        <v>1.6083769999999999</v>
      </c>
      <c r="F1536" s="63">
        <v>1.468199</v>
      </c>
      <c r="G1536" s="63">
        <v>-0.14017840000000001</v>
      </c>
      <c r="H1536" s="63">
        <v>42.323900000000002</v>
      </c>
      <c r="I1536" s="63">
        <v>-0.28506599999999999</v>
      </c>
      <c r="J1536" s="63">
        <v>-0.19946530000000001</v>
      </c>
      <c r="K1536" s="63">
        <v>-0.14017840000000001</v>
      </c>
      <c r="L1536" s="63">
        <v>-8.0891599999999994E-2</v>
      </c>
      <c r="M1536" s="63">
        <v>4.7092000000000002E-3</v>
      </c>
      <c r="N1536" s="63">
        <v>23615</v>
      </c>
      <c r="O1536" s="63">
        <v>0.1130564</v>
      </c>
      <c r="P1536" s="63">
        <v>1</v>
      </c>
      <c r="Q1536" s="63">
        <v>1.2781749580960001E-2</v>
      </c>
    </row>
    <row r="1537" spans="1:17">
      <c r="A1537" s="63" t="s">
        <v>75</v>
      </c>
      <c r="B1537" s="63" t="s">
        <v>44</v>
      </c>
      <c r="C1537" s="63" t="s">
        <v>63</v>
      </c>
      <c r="D1537" s="63">
        <v>24</v>
      </c>
      <c r="E1537" s="63">
        <v>1.304765</v>
      </c>
      <c r="F1537" s="63">
        <v>1.162674</v>
      </c>
      <c r="G1537" s="63">
        <v>-0.14209160000000001</v>
      </c>
      <c r="H1537" s="63">
        <v>41.6999</v>
      </c>
      <c r="I1537" s="63">
        <v>-0.28697919999999999</v>
      </c>
      <c r="J1537" s="63">
        <v>-0.20137849999999999</v>
      </c>
      <c r="K1537" s="63">
        <v>-0.14209160000000001</v>
      </c>
      <c r="L1537" s="63">
        <v>-8.2804799999999998E-2</v>
      </c>
      <c r="M1537" s="63">
        <v>2.7959999999999999E-3</v>
      </c>
      <c r="N1537" s="63">
        <v>23615</v>
      </c>
      <c r="O1537" s="63">
        <v>0.1130564</v>
      </c>
      <c r="P1537" s="63">
        <v>1</v>
      </c>
      <c r="Q1537" s="63">
        <v>1.2781749580960001E-2</v>
      </c>
    </row>
    <row r="1538" spans="1:17">
      <c r="A1538" s="63" t="s">
        <v>75</v>
      </c>
      <c r="B1538" s="63" t="s">
        <v>44</v>
      </c>
      <c r="C1538" s="63" t="s">
        <v>64</v>
      </c>
      <c r="D1538" s="63">
        <v>1</v>
      </c>
      <c r="E1538" s="63">
        <v>1.012497</v>
      </c>
      <c r="F1538" s="63">
        <v>0.86759319999999995</v>
      </c>
      <c r="G1538" s="63">
        <v>-0.1449037</v>
      </c>
      <c r="H1538" s="63">
        <v>48.476700000000001</v>
      </c>
      <c r="I1538" s="63">
        <v>-0.28979129999999997</v>
      </c>
      <c r="J1538" s="63">
        <v>-0.2041906</v>
      </c>
      <c r="K1538" s="63">
        <v>-0.1449037</v>
      </c>
      <c r="L1538" s="63">
        <v>-8.5616899999999996E-2</v>
      </c>
      <c r="M1538" s="63">
        <v>-1.6099999999999998E-5</v>
      </c>
      <c r="N1538" s="63">
        <v>23615</v>
      </c>
      <c r="O1538" s="63">
        <v>0.1130564</v>
      </c>
      <c r="P1538" s="63">
        <v>2</v>
      </c>
      <c r="Q1538" s="63">
        <v>1.2781749580960001E-2</v>
      </c>
    </row>
    <row r="1539" spans="1:17">
      <c r="A1539" s="63" t="s">
        <v>75</v>
      </c>
      <c r="B1539" s="63" t="s">
        <v>44</v>
      </c>
      <c r="C1539" s="63" t="s">
        <v>64</v>
      </c>
      <c r="D1539" s="63">
        <v>2</v>
      </c>
      <c r="E1539" s="63">
        <v>0.94578589999999996</v>
      </c>
      <c r="F1539" s="63">
        <v>0.7849701</v>
      </c>
      <c r="G1539" s="63">
        <v>-0.16081580000000001</v>
      </c>
      <c r="H1539" s="63">
        <v>47.741599999999998</v>
      </c>
      <c r="I1539" s="63">
        <v>-0.30570340000000001</v>
      </c>
      <c r="J1539" s="63">
        <v>-0.22010260000000001</v>
      </c>
      <c r="K1539" s="63">
        <v>-0.16081580000000001</v>
      </c>
      <c r="L1539" s="63">
        <v>-0.10152890000000001</v>
      </c>
      <c r="M1539" s="63">
        <v>-1.59282E-2</v>
      </c>
      <c r="N1539" s="63">
        <v>23615</v>
      </c>
      <c r="O1539" s="63">
        <v>0.1130564</v>
      </c>
      <c r="P1539" s="63">
        <v>2</v>
      </c>
      <c r="Q1539" s="63">
        <v>1.2781749580960001E-2</v>
      </c>
    </row>
    <row r="1540" spans="1:17">
      <c r="A1540" s="63" t="s">
        <v>75</v>
      </c>
      <c r="B1540" s="63" t="s">
        <v>44</v>
      </c>
      <c r="C1540" s="63" t="s">
        <v>64</v>
      </c>
      <c r="D1540" s="63">
        <v>3</v>
      </c>
      <c r="E1540" s="63">
        <v>0.93655259999999996</v>
      </c>
      <c r="F1540" s="63">
        <v>0.78015619999999997</v>
      </c>
      <c r="G1540" s="63">
        <v>-0.15639639999999999</v>
      </c>
      <c r="H1540" s="63">
        <v>47.142899999999997</v>
      </c>
      <c r="I1540" s="63">
        <v>-0.301284</v>
      </c>
      <c r="J1540" s="63">
        <v>-0.21568329999999999</v>
      </c>
      <c r="K1540" s="63">
        <v>-0.15639639999999999</v>
      </c>
      <c r="L1540" s="63">
        <v>-9.7109600000000004E-2</v>
      </c>
      <c r="M1540" s="63">
        <v>-1.1508900000000001E-2</v>
      </c>
      <c r="N1540" s="63">
        <v>23615</v>
      </c>
      <c r="O1540" s="63">
        <v>0.1130564</v>
      </c>
      <c r="P1540" s="63">
        <v>2</v>
      </c>
      <c r="Q1540" s="63">
        <v>1.2781749580960001E-2</v>
      </c>
    </row>
    <row r="1541" spans="1:17">
      <c r="A1541" s="63" t="s">
        <v>75</v>
      </c>
      <c r="B1541" s="63" t="s">
        <v>44</v>
      </c>
      <c r="C1541" s="63" t="s">
        <v>64</v>
      </c>
      <c r="D1541" s="63">
        <v>4</v>
      </c>
      <c r="E1541" s="63">
        <v>0.97759189999999996</v>
      </c>
      <c r="F1541" s="63">
        <v>0.81974159999999996</v>
      </c>
      <c r="G1541" s="63">
        <v>-0.1578503</v>
      </c>
      <c r="H1541" s="63">
        <v>46.581400000000002</v>
      </c>
      <c r="I1541" s="63">
        <v>-0.3027379</v>
      </c>
      <c r="J1541" s="63">
        <v>-0.2171371</v>
      </c>
      <c r="K1541" s="63">
        <v>-0.1578503</v>
      </c>
      <c r="L1541" s="63">
        <v>-9.8563399999999995E-2</v>
      </c>
      <c r="M1541" s="63">
        <v>-1.2962700000000001E-2</v>
      </c>
      <c r="N1541" s="63">
        <v>23615</v>
      </c>
      <c r="O1541" s="63">
        <v>0.1130564</v>
      </c>
      <c r="P1541" s="63">
        <v>2</v>
      </c>
      <c r="Q1541" s="63">
        <v>1.2781749580960001E-2</v>
      </c>
    </row>
    <row r="1542" spans="1:17">
      <c r="A1542" s="63" t="s">
        <v>75</v>
      </c>
      <c r="B1542" s="63" t="s">
        <v>44</v>
      </c>
      <c r="C1542" s="63" t="s">
        <v>64</v>
      </c>
      <c r="D1542" s="63">
        <v>5</v>
      </c>
      <c r="E1542" s="63">
        <v>1.019703</v>
      </c>
      <c r="F1542" s="63">
        <v>0.86261060000000001</v>
      </c>
      <c r="G1542" s="63">
        <v>-0.1570928</v>
      </c>
      <c r="H1542" s="63">
        <v>46.098999999999997</v>
      </c>
      <c r="I1542" s="63">
        <v>-0.30198029999999998</v>
      </c>
      <c r="J1542" s="63">
        <v>-0.21637960000000001</v>
      </c>
      <c r="K1542" s="63">
        <v>-0.1570928</v>
      </c>
      <c r="L1542" s="63">
        <v>-9.7805900000000001E-2</v>
      </c>
      <c r="M1542" s="63">
        <v>-1.2205199999999999E-2</v>
      </c>
      <c r="N1542" s="63">
        <v>23615</v>
      </c>
      <c r="O1542" s="63">
        <v>0.1130564</v>
      </c>
      <c r="P1542" s="63">
        <v>2</v>
      </c>
      <c r="Q1542" s="63">
        <v>1.2781749580960001E-2</v>
      </c>
    </row>
    <row r="1543" spans="1:17">
      <c r="A1543" s="63" t="s">
        <v>75</v>
      </c>
      <c r="B1543" s="63" t="s">
        <v>44</v>
      </c>
      <c r="C1543" s="63" t="s">
        <v>64</v>
      </c>
      <c r="D1543" s="63">
        <v>6</v>
      </c>
      <c r="E1543" s="63">
        <v>1.189654</v>
      </c>
      <c r="F1543" s="63">
        <v>0.95441609999999999</v>
      </c>
      <c r="G1543" s="63">
        <v>-0.2352378</v>
      </c>
      <c r="H1543" s="63">
        <v>45.790700000000001</v>
      </c>
      <c r="I1543" s="63">
        <v>-0.3801254</v>
      </c>
      <c r="J1543" s="63">
        <v>-0.29452460000000003</v>
      </c>
      <c r="K1543" s="63">
        <v>-0.2352378</v>
      </c>
      <c r="L1543" s="63">
        <v>-0.17595089999999999</v>
      </c>
      <c r="M1543" s="63">
        <v>-9.0350200000000006E-2</v>
      </c>
      <c r="N1543" s="63">
        <v>23615</v>
      </c>
      <c r="O1543" s="63">
        <v>0.1130564</v>
      </c>
      <c r="P1543" s="63">
        <v>2</v>
      </c>
      <c r="Q1543" s="63">
        <v>1.2781749580960001E-2</v>
      </c>
    </row>
    <row r="1544" spans="1:17">
      <c r="A1544" s="63" t="s">
        <v>75</v>
      </c>
      <c r="B1544" s="63" t="s">
        <v>44</v>
      </c>
      <c r="C1544" s="63" t="s">
        <v>64</v>
      </c>
      <c r="D1544" s="63">
        <v>7</v>
      </c>
      <c r="E1544" s="63">
        <v>1.5465880000000001</v>
      </c>
      <c r="F1544" s="63">
        <v>1.3474109999999999</v>
      </c>
      <c r="G1544" s="63">
        <v>-0.19917679999999999</v>
      </c>
      <c r="H1544" s="63">
        <v>45.7164</v>
      </c>
      <c r="I1544" s="63">
        <v>-0.34406439999999999</v>
      </c>
      <c r="J1544" s="63">
        <v>-0.25846360000000002</v>
      </c>
      <c r="K1544" s="63">
        <v>-0.19917679999999999</v>
      </c>
      <c r="L1544" s="63">
        <v>-0.13988999999999999</v>
      </c>
      <c r="M1544" s="63">
        <v>-5.4289200000000003E-2</v>
      </c>
      <c r="N1544" s="63">
        <v>23615</v>
      </c>
      <c r="O1544" s="63">
        <v>0.1130564</v>
      </c>
      <c r="P1544" s="63">
        <v>2</v>
      </c>
      <c r="Q1544" s="63">
        <v>1.2781749580960001E-2</v>
      </c>
    </row>
    <row r="1545" spans="1:17">
      <c r="A1545" s="63" t="s">
        <v>75</v>
      </c>
      <c r="B1545" s="63" t="s">
        <v>44</v>
      </c>
      <c r="C1545" s="63" t="s">
        <v>64</v>
      </c>
      <c r="D1545" s="63">
        <v>8</v>
      </c>
      <c r="E1545" s="63">
        <v>1.7536769999999999</v>
      </c>
      <c r="F1545" s="63">
        <v>1.6697249999999999</v>
      </c>
      <c r="G1545" s="63">
        <v>-8.3951799999999993E-2</v>
      </c>
      <c r="H1545" s="63">
        <v>46.292200000000001</v>
      </c>
      <c r="I1545" s="63">
        <v>-0.2288394</v>
      </c>
      <c r="J1545" s="63">
        <v>-0.1432387</v>
      </c>
      <c r="K1545" s="63">
        <v>-8.3951799999999993E-2</v>
      </c>
      <c r="L1545" s="63">
        <v>-2.4664999999999999E-2</v>
      </c>
      <c r="M1545" s="63">
        <v>6.0935799999999998E-2</v>
      </c>
      <c r="N1545" s="63">
        <v>23615</v>
      </c>
      <c r="O1545" s="63">
        <v>0.1130564</v>
      </c>
      <c r="P1545" s="63">
        <v>2</v>
      </c>
      <c r="Q1545" s="63">
        <v>1.2781749580960001E-2</v>
      </c>
    </row>
    <row r="1546" spans="1:17">
      <c r="A1546" s="63" t="s">
        <v>75</v>
      </c>
      <c r="B1546" s="63" t="s">
        <v>44</v>
      </c>
      <c r="C1546" s="63" t="s">
        <v>64</v>
      </c>
      <c r="D1546" s="63">
        <v>9</v>
      </c>
      <c r="E1546" s="63">
        <v>1.5947020000000001</v>
      </c>
      <c r="F1546" s="63">
        <v>1.6680349999999999</v>
      </c>
      <c r="G1546" s="63">
        <v>7.3333599999999999E-2</v>
      </c>
      <c r="H1546" s="63">
        <v>48.927799999999998</v>
      </c>
      <c r="I1546" s="63">
        <v>-7.1554000000000006E-2</v>
      </c>
      <c r="J1546" s="63">
        <v>1.40468E-2</v>
      </c>
      <c r="K1546" s="63">
        <v>7.3333599999999999E-2</v>
      </c>
      <c r="L1546" s="63">
        <v>0.1326205</v>
      </c>
      <c r="M1546" s="63">
        <v>0.2182212</v>
      </c>
      <c r="N1546" s="63">
        <v>23615</v>
      </c>
      <c r="O1546" s="63">
        <v>0.1130564</v>
      </c>
      <c r="P1546" s="63">
        <v>2</v>
      </c>
      <c r="Q1546" s="63">
        <v>1.2781749580960001E-2</v>
      </c>
    </row>
    <row r="1547" spans="1:17">
      <c r="A1547" s="63" t="s">
        <v>75</v>
      </c>
      <c r="B1547" s="63" t="s">
        <v>44</v>
      </c>
      <c r="C1547" s="63" t="s">
        <v>64</v>
      </c>
      <c r="D1547" s="63">
        <v>10</v>
      </c>
      <c r="E1547" s="63">
        <v>1.5078670000000001</v>
      </c>
      <c r="F1547" s="63">
        <v>1.584111</v>
      </c>
      <c r="G1547" s="63">
        <v>7.6243900000000003E-2</v>
      </c>
      <c r="H1547" s="63">
        <v>51.8127</v>
      </c>
      <c r="I1547" s="63">
        <v>-6.8643700000000002E-2</v>
      </c>
      <c r="J1547" s="63">
        <v>1.6957E-2</v>
      </c>
      <c r="K1547" s="63">
        <v>7.6243900000000003E-2</v>
      </c>
      <c r="L1547" s="63">
        <v>0.1355307</v>
      </c>
      <c r="M1547" s="63">
        <v>0.22113150000000001</v>
      </c>
      <c r="N1547" s="63">
        <v>23615</v>
      </c>
      <c r="O1547" s="63">
        <v>0.1130564</v>
      </c>
      <c r="P1547" s="63">
        <v>2</v>
      </c>
      <c r="Q1547" s="63">
        <v>1.2781749580960001E-2</v>
      </c>
    </row>
    <row r="1548" spans="1:17">
      <c r="A1548" s="63" t="s">
        <v>75</v>
      </c>
      <c r="B1548" s="63" t="s">
        <v>44</v>
      </c>
      <c r="C1548" s="63" t="s">
        <v>64</v>
      </c>
      <c r="D1548" s="63">
        <v>11</v>
      </c>
      <c r="E1548" s="63">
        <v>1.38049</v>
      </c>
      <c r="F1548" s="63">
        <v>1.535101</v>
      </c>
      <c r="G1548" s="63">
        <v>0.15461030000000001</v>
      </c>
      <c r="H1548" s="63">
        <v>54.223399999999998</v>
      </c>
      <c r="I1548" s="63">
        <v>9.7227000000000008E-3</v>
      </c>
      <c r="J1548" s="63">
        <v>9.5323400000000003E-2</v>
      </c>
      <c r="K1548" s="63">
        <v>0.15461030000000001</v>
      </c>
      <c r="L1548" s="63">
        <v>0.21389710000000001</v>
      </c>
      <c r="M1548" s="63">
        <v>0.29949789999999998</v>
      </c>
      <c r="N1548" s="63">
        <v>23615</v>
      </c>
      <c r="O1548" s="63">
        <v>0.1130564</v>
      </c>
      <c r="P1548" s="63">
        <v>2</v>
      </c>
      <c r="Q1548" s="63">
        <v>1.2781749580960001E-2</v>
      </c>
    </row>
    <row r="1549" spans="1:17">
      <c r="A1549" s="63" t="s">
        <v>75</v>
      </c>
      <c r="B1549" s="63" t="s">
        <v>44</v>
      </c>
      <c r="C1549" s="63" t="s">
        <v>64</v>
      </c>
      <c r="D1549" s="63">
        <v>12</v>
      </c>
      <c r="E1549" s="63">
        <v>1.2990660000000001</v>
      </c>
      <c r="F1549" s="63">
        <v>1.434828</v>
      </c>
      <c r="G1549" s="63">
        <v>0.13576160000000001</v>
      </c>
      <c r="H1549" s="63">
        <v>56.356699999999996</v>
      </c>
      <c r="I1549" s="63">
        <v>-9.1260000000000004E-3</v>
      </c>
      <c r="J1549" s="63">
        <v>7.6474799999999996E-2</v>
      </c>
      <c r="K1549" s="63">
        <v>0.13576160000000001</v>
      </c>
      <c r="L1549" s="63">
        <v>0.19504850000000001</v>
      </c>
      <c r="M1549" s="63">
        <v>0.28064919999999999</v>
      </c>
      <c r="N1549" s="63">
        <v>23615</v>
      </c>
      <c r="O1549" s="63">
        <v>0.1130564</v>
      </c>
      <c r="P1549" s="63">
        <v>2</v>
      </c>
      <c r="Q1549" s="63">
        <v>1.2781749580960001E-2</v>
      </c>
    </row>
    <row r="1550" spans="1:17">
      <c r="A1550" s="63" t="s">
        <v>75</v>
      </c>
      <c r="B1550" s="63" t="s">
        <v>44</v>
      </c>
      <c r="C1550" s="63" t="s">
        <v>64</v>
      </c>
      <c r="D1550" s="63">
        <v>13</v>
      </c>
      <c r="E1550" s="63">
        <v>1.145519</v>
      </c>
      <c r="F1550" s="63">
        <v>1.396682</v>
      </c>
      <c r="G1550" s="63">
        <v>0.25116240000000001</v>
      </c>
      <c r="H1550" s="63">
        <v>58.264699999999998</v>
      </c>
      <c r="I1550" s="63">
        <v>0.1062748</v>
      </c>
      <c r="J1550" s="63">
        <v>0.19187560000000001</v>
      </c>
      <c r="K1550" s="63">
        <v>0.25116240000000001</v>
      </c>
      <c r="L1550" s="63">
        <v>0.31044919999999998</v>
      </c>
      <c r="M1550" s="63">
        <v>0.39605000000000001</v>
      </c>
      <c r="N1550" s="63">
        <v>23615</v>
      </c>
      <c r="O1550" s="63">
        <v>0.1130564</v>
      </c>
      <c r="P1550" s="63">
        <v>2</v>
      </c>
      <c r="Q1550" s="63">
        <v>1.2781749580960001E-2</v>
      </c>
    </row>
    <row r="1551" spans="1:17">
      <c r="A1551" s="63" t="s">
        <v>75</v>
      </c>
      <c r="B1551" s="63" t="s">
        <v>44</v>
      </c>
      <c r="C1551" s="63" t="s">
        <v>64</v>
      </c>
      <c r="D1551" s="63">
        <v>14</v>
      </c>
      <c r="E1551" s="63">
        <v>1.0443180000000001</v>
      </c>
      <c r="F1551" s="63">
        <v>1.334014</v>
      </c>
      <c r="G1551" s="63">
        <v>0.2896956</v>
      </c>
      <c r="H1551" s="63">
        <v>59.739600000000003</v>
      </c>
      <c r="I1551" s="63">
        <v>0.14480799999999999</v>
      </c>
      <c r="J1551" s="63">
        <v>0.2304088</v>
      </c>
      <c r="K1551" s="63">
        <v>0.2896956</v>
      </c>
      <c r="L1551" s="63">
        <v>0.34898249999999997</v>
      </c>
      <c r="M1551" s="63">
        <v>0.4345832</v>
      </c>
      <c r="N1551" s="63">
        <v>23615</v>
      </c>
      <c r="O1551" s="63">
        <v>0.1130564</v>
      </c>
      <c r="P1551" s="63">
        <v>2</v>
      </c>
      <c r="Q1551" s="63">
        <v>1.2781749580960001E-2</v>
      </c>
    </row>
    <row r="1552" spans="1:17">
      <c r="A1552" s="63" t="s">
        <v>75</v>
      </c>
      <c r="B1552" s="63" t="s">
        <v>44</v>
      </c>
      <c r="C1552" s="63" t="s">
        <v>64</v>
      </c>
      <c r="D1552" s="63">
        <v>15</v>
      </c>
      <c r="E1552" s="63">
        <v>1.00441</v>
      </c>
      <c r="F1552" s="63">
        <v>1.25952</v>
      </c>
      <c r="G1552" s="63">
        <v>0.25511</v>
      </c>
      <c r="H1552" s="63">
        <v>60.547699999999999</v>
      </c>
      <c r="I1552" s="63">
        <v>0.1102224</v>
      </c>
      <c r="J1552" s="63">
        <v>0.1958232</v>
      </c>
      <c r="K1552" s="63">
        <v>0.25511</v>
      </c>
      <c r="L1552" s="63">
        <v>0.31439689999999998</v>
      </c>
      <c r="M1552" s="63">
        <v>0.39999760000000001</v>
      </c>
      <c r="N1552" s="63">
        <v>23615</v>
      </c>
      <c r="O1552" s="63">
        <v>0.1130564</v>
      </c>
      <c r="P1552" s="63">
        <v>2</v>
      </c>
      <c r="Q1552" s="63">
        <v>1.2781749580960001E-2</v>
      </c>
    </row>
    <row r="1553" spans="1:17">
      <c r="A1553" s="63" t="s">
        <v>75</v>
      </c>
      <c r="B1553" s="63" t="s">
        <v>44</v>
      </c>
      <c r="C1553" s="63" t="s">
        <v>64</v>
      </c>
      <c r="D1553" s="63">
        <v>16</v>
      </c>
      <c r="E1553" s="63">
        <v>1.02658</v>
      </c>
      <c r="F1553" s="63">
        <v>1.2440929999999999</v>
      </c>
      <c r="G1553" s="63">
        <v>0.21751329999999999</v>
      </c>
      <c r="H1553" s="63">
        <v>60.8431</v>
      </c>
      <c r="I1553" s="63">
        <v>7.2625700000000001E-2</v>
      </c>
      <c r="J1553" s="63">
        <v>0.15822649999999999</v>
      </c>
      <c r="K1553" s="63">
        <v>0.21751329999999999</v>
      </c>
      <c r="L1553" s="63">
        <v>0.2768002</v>
      </c>
      <c r="M1553" s="63">
        <v>0.36240090000000003</v>
      </c>
      <c r="N1553" s="63">
        <v>23615</v>
      </c>
      <c r="O1553" s="63">
        <v>0.1130564</v>
      </c>
      <c r="P1553" s="63">
        <v>2</v>
      </c>
      <c r="Q1553" s="63">
        <v>1.2781749580960001E-2</v>
      </c>
    </row>
    <row r="1554" spans="1:17">
      <c r="A1554" s="63" t="s">
        <v>75</v>
      </c>
      <c r="B1554" s="63" t="s">
        <v>44</v>
      </c>
      <c r="C1554" s="63" t="s">
        <v>64</v>
      </c>
      <c r="D1554" s="63">
        <v>17</v>
      </c>
      <c r="E1554" s="63">
        <v>1.1099680000000001</v>
      </c>
      <c r="F1554" s="63">
        <v>1.2957860000000001</v>
      </c>
      <c r="G1554" s="63">
        <v>0.1858175</v>
      </c>
      <c r="H1554" s="63">
        <v>60.018900000000002</v>
      </c>
      <c r="I1554" s="63">
        <v>4.0929899999999998E-2</v>
      </c>
      <c r="J1554" s="63">
        <v>0.12653059999999999</v>
      </c>
      <c r="K1554" s="63">
        <v>0.1858175</v>
      </c>
      <c r="L1554" s="63">
        <v>0.2451043</v>
      </c>
      <c r="M1554" s="63">
        <v>0.33070509999999997</v>
      </c>
      <c r="N1554" s="63">
        <v>23615</v>
      </c>
      <c r="O1554" s="63">
        <v>0.1130564</v>
      </c>
      <c r="P1554" s="63">
        <v>2</v>
      </c>
      <c r="Q1554" s="63">
        <v>1.2781749580960001E-2</v>
      </c>
    </row>
    <row r="1555" spans="1:17">
      <c r="A1555" s="63" t="s">
        <v>75</v>
      </c>
      <c r="B1555" s="63" t="s">
        <v>44</v>
      </c>
      <c r="C1555" s="63" t="s">
        <v>64</v>
      </c>
      <c r="D1555" s="63">
        <v>18</v>
      </c>
      <c r="E1555" s="63">
        <v>1.424714</v>
      </c>
      <c r="F1555" s="63">
        <v>1.5037670000000001</v>
      </c>
      <c r="G1555" s="63">
        <v>7.9052600000000001E-2</v>
      </c>
      <c r="H1555" s="63">
        <v>57.6783</v>
      </c>
      <c r="I1555" s="63">
        <v>-6.5835000000000005E-2</v>
      </c>
      <c r="J1555" s="63">
        <v>1.9765700000000001E-2</v>
      </c>
      <c r="K1555" s="63">
        <v>7.9052600000000001E-2</v>
      </c>
      <c r="L1555" s="63">
        <v>0.1383394</v>
      </c>
      <c r="M1555" s="63">
        <v>0.22394020000000001</v>
      </c>
      <c r="N1555" s="63">
        <v>23615</v>
      </c>
      <c r="O1555" s="63">
        <v>0.1130564</v>
      </c>
      <c r="P1555" s="63">
        <v>2</v>
      </c>
      <c r="Q1555" s="63">
        <v>1.2781749580960001E-2</v>
      </c>
    </row>
    <row r="1556" spans="1:17">
      <c r="A1556" s="63" t="s">
        <v>75</v>
      </c>
      <c r="B1556" s="63" t="s">
        <v>44</v>
      </c>
      <c r="C1556" s="63" t="s">
        <v>64</v>
      </c>
      <c r="D1556" s="63">
        <v>19</v>
      </c>
      <c r="E1556" s="63">
        <v>1.696359</v>
      </c>
      <c r="F1556" s="63">
        <v>1.631591</v>
      </c>
      <c r="G1556" s="63">
        <v>-6.4768199999999998E-2</v>
      </c>
      <c r="H1556" s="63">
        <v>55.221899999999998</v>
      </c>
      <c r="I1556" s="63">
        <v>-0.2096558</v>
      </c>
      <c r="J1556" s="63">
        <v>-0.124055</v>
      </c>
      <c r="K1556" s="63">
        <v>-6.4768199999999998E-2</v>
      </c>
      <c r="L1556" s="63">
        <v>-5.4814E-3</v>
      </c>
      <c r="M1556" s="63">
        <v>8.0119399999999993E-2</v>
      </c>
      <c r="N1556" s="63">
        <v>23615</v>
      </c>
      <c r="O1556" s="63">
        <v>0.1130564</v>
      </c>
      <c r="P1556" s="63">
        <v>2</v>
      </c>
      <c r="Q1556" s="63">
        <v>1.2781749580960001E-2</v>
      </c>
    </row>
    <row r="1557" spans="1:17">
      <c r="A1557" s="63" t="s">
        <v>75</v>
      </c>
      <c r="B1557" s="63" t="s">
        <v>44</v>
      </c>
      <c r="C1557" s="63" t="s">
        <v>64</v>
      </c>
      <c r="D1557" s="63">
        <v>20</v>
      </c>
      <c r="E1557" s="63">
        <v>1.763679</v>
      </c>
      <c r="F1557" s="63">
        <v>1.6485110000000001</v>
      </c>
      <c r="G1557" s="63">
        <v>-0.1151683</v>
      </c>
      <c r="H1557" s="63">
        <v>53.530299999999997</v>
      </c>
      <c r="I1557" s="63">
        <v>-0.26005590000000001</v>
      </c>
      <c r="J1557" s="63">
        <v>-0.1744552</v>
      </c>
      <c r="K1557" s="63">
        <v>-0.1151683</v>
      </c>
      <c r="L1557" s="63">
        <v>-5.5881500000000001E-2</v>
      </c>
      <c r="M1557" s="63">
        <v>2.9719300000000001E-2</v>
      </c>
      <c r="N1557" s="63">
        <v>23615</v>
      </c>
      <c r="O1557" s="63">
        <v>0.1130564</v>
      </c>
      <c r="P1557" s="63">
        <v>2</v>
      </c>
      <c r="Q1557" s="63">
        <v>1.2781749580960001E-2</v>
      </c>
    </row>
    <row r="1558" spans="1:17">
      <c r="A1558" s="63" t="s">
        <v>75</v>
      </c>
      <c r="B1558" s="63" t="s">
        <v>44</v>
      </c>
      <c r="C1558" s="63" t="s">
        <v>64</v>
      </c>
      <c r="D1558" s="63">
        <v>21</v>
      </c>
      <c r="E1558" s="63">
        <v>1.776427</v>
      </c>
      <c r="F1558" s="63">
        <v>1.6285689999999999</v>
      </c>
      <c r="G1558" s="63">
        <v>-0.14785870000000001</v>
      </c>
      <c r="H1558" s="63">
        <v>51.936599999999999</v>
      </c>
      <c r="I1558" s="63">
        <v>-0.29274630000000001</v>
      </c>
      <c r="J1558" s="63">
        <v>-0.20714560000000001</v>
      </c>
      <c r="K1558" s="63">
        <v>-0.14785870000000001</v>
      </c>
      <c r="L1558" s="63">
        <v>-8.8571899999999995E-2</v>
      </c>
      <c r="M1558" s="63">
        <v>-2.9711E-3</v>
      </c>
      <c r="N1558" s="63">
        <v>23615</v>
      </c>
      <c r="O1558" s="63">
        <v>0.1130564</v>
      </c>
      <c r="P1558" s="63">
        <v>2</v>
      </c>
      <c r="Q1558" s="63">
        <v>1.2781749580960001E-2</v>
      </c>
    </row>
    <row r="1559" spans="1:17">
      <c r="A1559" s="63" t="s">
        <v>75</v>
      </c>
      <c r="B1559" s="63" t="s">
        <v>44</v>
      </c>
      <c r="C1559" s="63" t="s">
        <v>64</v>
      </c>
      <c r="D1559" s="63">
        <v>22</v>
      </c>
      <c r="E1559" s="63">
        <v>1.635705</v>
      </c>
      <c r="F1559" s="63">
        <v>1.4874179999999999</v>
      </c>
      <c r="G1559" s="63">
        <v>-0.14828649999999999</v>
      </c>
      <c r="H1559" s="63">
        <v>50.824800000000003</v>
      </c>
      <c r="I1559" s="63">
        <v>-0.29317409999999999</v>
      </c>
      <c r="J1559" s="63">
        <v>-0.20757329999999999</v>
      </c>
      <c r="K1559" s="63">
        <v>-0.14828649999999999</v>
      </c>
      <c r="L1559" s="63">
        <v>-8.8999599999999998E-2</v>
      </c>
      <c r="M1559" s="63">
        <v>-3.3988999999999998E-3</v>
      </c>
      <c r="N1559" s="63">
        <v>23615</v>
      </c>
      <c r="O1559" s="63">
        <v>0.1130564</v>
      </c>
      <c r="P1559" s="63">
        <v>2</v>
      </c>
      <c r="Q1559" s="63">
        <v>1.2781749580960001E-2</v>
      </c>
    </row>
    <row r="1560" spans="1:17">
      <c r="A1560" s="63" t="s">
        <v>75</v>
      </c>
      <c r="B1560" s="63" t="s">
        <v>44</v>
      </c>
      <c r="C1560" s="63" t="s">
        <v>64</v>
      </c>
      <c r="D1560" s="63">
        <v>23</v>
      </c>
      <c r="E1560" s="63">
        <v>1.4165049999999999</v>
      </c>
      <c r="F1560" s="63">
        <v>1.276327</v>
      </c>
      <c r="G1560" s="63">
        <v>-0.14017840000000001</v>
      </c>
      <c r="H1560" s="63">
        <v>49.799900000000001</v>
      </c>
      <c r="I1560" s="63">
        <v>-0.28506599999999999</v>
      </c>
      <c r="J1560" s="63">
        <v>-0.19946530000000001</v>
      </c>
      <c r="K1560" s="63">
        <v>-0.14017840000000001</v>
      </c>
      <c r="L1560" s="63">
        <v>-8.0891599999999994E-2</v>
      </c>
      <c r="M1560" s="63">
        <v>4.7092000000000002E-3</v>
      </c>
      <c r="N1560" s="63">
        <v>23615</v>
      </c>
      <c r="O1560" s="63">
        <v>0.1130564</v>
      </c>
      <c r="P1560" s="63">
        <v>2</v>
      </c>
      <c r="Q1560" s="63">
        <v>1.2781749580960001E-2</v>
      </c>
    </row>
    <row r="1561" spans="1:17">
      <c r="A1561" s="63" t="s">
        <v>75</v>
      </c>
      <c r="B1561" s="63" t="s">
        <v>44</v>
      </c>
      <c r="C1561" s="63" t="s">
        <v>64</v>
      </c>
      <c r="D1561" s="63">
        <v>24</v>
      </c>
      <c r="E1561" s="63">
        <v>1.1777260000000001</v>
      </c>
      <c r="F1561" s="63">
        <v>1.0356339999999999</v>
      </c>
      <c r="G1561" s="63">
        <v>-0.14209160000000001</v>
      </c>
      <c r="H1561" s="63">
        <v>48.8855</v>
      </c>
      <c r="I1561" s="63">
        <v>-0.28697919999999999</v>
      </c>
      <c r="J1561" s="63">
        <v>-0.20137849999999999</v>
      </c>
      <c r="K1561" s="63">
        <v>-0.14209160000000001</v>
      </c>
      <c r="L1561" s="63">
        <v>-8.2804799999999998E-2</v>
      </c>
      <c r="M1561" s="63">
        <v>2.7959999999999999E-3</v>
      </c>
      <c r="N1561" s="63">
        <v>23615</v>
      </c>
      <c r="O1561" s="63">
        <v>0.1130564</v>
      </c>
      <c r="P1561" s="63">
        <v>2</v>
      </c>
      <c r="Q1561" s="63">
        <v>1.2781749580960001E-2</v>
      </c>
    </row>
    <row r="1562" spans="1:17">
      <c r="A1562" s="63" t="s">
        <v>75</v>
      </c>
      <c r="B1562" s="63" t="s">
        <v>44</v>
      </c>
      <c r="C1562" s="63" t="s">
        <v>65</v>
      </c>
      <c r="D1562" s="63">
        <v>1</v>
      </c>
      <c r="E1562" s="63">
        <v>0.94255420000000001</v>
      </c>
      <c r="F1562" s="63">
        <v>0.79765039999999998</v>
      </c>
      <c r="G1562" s="63">
        <v>-0.1449038</v>
      </c>
      <c r="H1562" s="63">
        <v>48.414700000000003</v>
      </c>
      <c r="I1562" s="63">
        <v>-0.28979139999999998</v>
      </c>
      <c r="J1562" s="63">
        <v>-0.2041906</v>
      </c>
      <c r="K1562" s="63">
        <v>-0.1449038</v>
      </c>
      <c r="L1562" s="63">
        <v>-8.5616899999999996E-2</v>
      </c>
      <c r="M1562" s="63">
        <v>-1.6200000000000001E-5</v>
      </c>
      <c r="N1562" s="63">
        <v>23615</v>
      </c>
      <c r="O1562" s="63">
        <v>0.1130564</v>
      </c>
      <c r="P1562" s="63">
        <v>3</v>
      </c>
      <c r="Q1562" s="63">
        <v>1.2781749580960001E-2</v>
      </c>
    </row>
    <row r="1563" spans="1:17">
      <c r="A1563" s="63" t="s">
        <v>75</v>
      </c>
      <c r="B1563" s="63" t="s">
        <v>44</v>
      </c>
      <c r="C1563" s="63" t="s">
        <v>65</v>
      </c>
      <c r="D1563" s="63">
        <v>2</v>
      </c>
      <c r="E1563" s="63">
        <v>0.87561829999999996</v>
      </c>
      <c r="F1563" s="63">
        <v>0.71480259999999995</v>
      </c>
      <c r="G1563" s="63">
        <v>-0.16081580000000001</v>
      </c>
      <c r="H1563" s="63">
        <v>47.964500000000001</v>
      </c>
      <c r="I1563" s="63">
        <v>-0.30570340000000001</v>
      </c>
      <c r="J1563" s="63">
        <v>-0.22010260000000001</v>
      </c>
      <c r="K1563" s="63">
        <v>-0.16081580000000001</v>
      </c>
      <c r="L1563" s="63">
        <v>-0.10152890000000001</v>
      </c>
      <c r="M1563" s="63">
        <v>-1.59282E-2</v>
      </c>
      <c r="N1563" s="63">
        <v>23615</v>
      </c>
      <c r="O1563" s="63">
        <v>0.1130564</v>
      </c>
      <c r="P1563" s="63">
        <v>3</v>
      </c>
      <c r="Q1563" s="63">
        <v>1.2781749580960001E-2</v>
      </c>
    </row>
    <row r="1564" spans="1:17">
      <c r="A1564" s="63" t="s">
        <v>75</v>
      </c>
      <c r="B1564" s="63" t="s">
        <v>44</v>
      </c>
      <c r="C1564" s="63" t="s">
        <v>65</v>
      </c>
      <c r="D1564" s="63">
        <v>3</v>
      </c>
      <c r="E1564" s="63">
        <v>0.86741970000000002</v>
      </c>
      <c r="F1564" s="63">
        <v>0.71102319999999997</v>
      </c>
      <c r="G1564" s="63">
        <v>-0.15639639999999999</v>
      </c>
      <c r="H1564" s="63">
        <v>47.466799999999999</v>
      </c>
      <c r="I1564" s="63">
        <v>-0.301284</v>
      </c>
      <c r="J1564" s="63">
        <v>-0.21568329999999999</v>
      </c>
      <c r="K1564" s="63">
        <v>-0.15639639999999999</v>
      </c>
      <c r="L1564" s="63">
        <v>-9.7109600000000004E-2</v>
      </c>
      <c r="M1564" s="63">
        <v>-1.1508900000000001E-2</v>
      </c>
      <c r="N1564" s="63">
        <v>23615</v>
      </c>
      <c r="O1564" s="63">
        <v>0.1130564</v>
      </c>
      <c r="P1564" s="63">
        <v>3</v>
      </c>
      <c r="Q1564" s="63">
        <v>1.2781749580960001E-2</v>
      </c>
    </row>
    <row r="1565" spans="1:17">
      <c r="A1565" s="63" t="s">
        <v>75</v>
      </c>
      <c r="B1565" s="63" t="s">
        <v>44</v>
      </c>
      <c r="C1565" s="63" t="s">
        <v>65</v>
      </c>
      <c r="D1565" s="63">
        <v>4</v>
      </c>
      <c r="E1565" s="63">
        <v>0.90707340000000003</v>
      </c>
      <c r="F1565" s="63">
        <v>0.74922319999999998</v>
      </c>
      <c r="G1565" s="63">
        <v>-0.1578503</v>
      </c>
      <c r="H1565" s="63">
        <v>47.041600000000003</v>
      </c>
      <c r="I1565" s="63">
        <v>-0.3027379</v>
      </c>
      <c r="J1565" s="63">
        <v>-0.2171371</v>
      </c>
      <c r="K1565" s="63">
        <v>-0.1578503</v>
      </c>
      <c r="L1565" s="63">
        <v>-9.8563399999999995E-2</v>
      </c>
      <c r="M1565" s="63">
        <v>-1.2962700000000001E-2</v>
      </c>
      <c r="N1565" s="63">
        <v>23615</v>
      </c>
      <c r="O1565" s="63">
        <v>0.1130564</v>
      </c>
      <c r="P1565" s="63">
        <v>3</v>
      </c>
      <c r="Q1565" s="63">
        <v>1.2781749580960001E-2</v>
      </c>
    </row>
    <row r="1566" spans="1:17">
      <c r="A1566" s="63" t="s">
        <v>75</v>
      </c>
      <c r="B1566" s="63" t="s">
        <v>44</v>
      </c>
      <c r="C1566" s="63" t="s">
        <v>65</v>
      </c>
      <c r="D1566" s="63">
        <v>5</v>
      </c>
      <c r="E1566" s="63">
        <v>0.94976989999999994</v>
      </c>
      <c r="F1566" s="63">
        <v>0.79267719999999997</v>
      </c>
      <c r="G1566" s="63">
        <v>-0.1570928</v>
      </c>
      <c r="H1566" s="63">
        <v>46.901499999999999</v>
      </c>
      <c r="I1566" s="63">
        <v>-0.30198029999999998</v>
      </c>
      <c r="J1566" s="63">
        <v>-0.21637960000000001</v>
      </c>
      <c r="K1566" s="63">
        <v>-0.1570928</v>
      </c>
      <c r="L1566" s="63">
        <v>-9.7805900000000001E-2</v>
      </c>
      <c r="M1566" s="63">
        <v>-1.2205199999999999E-2</v>
      </c>
      <c r="N1566" s="63">
        <v>23615</v>
      </c>
      <c r="O1566" s="63">
        <v>0.1130564</v>
      </c>
      <c r="P1566" s="63">
        <v>3</v>
      </c>
      <c r="Q1566" s="63">
        <v>1.2781749580960001E-2</v>
      </c>
    </row>
    <row r="1567" spans="1:17">
      <c r="A1567" s="63" t="s">
        <v>75</v>
      </c>
      <c r="B1567" s="63" t="s">
        <v>44</v>
      </c>
      <c r="C1567" s="63" t="s">
        <v>65</v>
      </c>
      <c r="D1567" s="63">
        <v>6</v>
      </c>
      <c r="E1567" s="63">
        <v>1.1206929999999999</v>
      </c>
      <c r="F1567" s="63">
        <v>0.88545549999999995</v>
      </c>
      <c r="G1567" s="63">
        <v>-0.23523769999999999</v>
      </c>
      <c r="H1567" s="63">
        <v>46.863900000000001</v>
      </c>
      <c r="I1567" s="63">
        <v>-0.3801253</v>
      </c>
      <c r="J1567" s="63">
        <v>-0.29452450000000002</v>
      </c>
      <c r="K1567" s="63">
        <v>-0.23523769999999999</v>
      </c>
      <c r="L1567" s="63">
        <v>-0.17595079999999999</v>
      </c>
      <c r="M1567" s="63">
        <v>-9.0350100000000003E-2</v>
      </c>
      <c r="N1567" s="63">
        <v>23615</v>
      </c>
      <c r="O1567" s="63">
        <v>0.1130564</v>
      </c>
      <c r="P1567" s="63">
        <v>3</v>
      </c>
      <c r="Q1567" s="63">
        <v>1.2781749580960001E-2</v>
      </c>
    </row>
    <row r="1568" spans="1:17">
      <c r="A1568" s="63" t="s">
        <v>75</v>
      </c>
      <c r="B1568" s="63" t="s">
        <v>44</v>
      </c>
      <c r="C1568" s="63" t="s">
        <v>65</v>
      </c>
      <c r="D1568" s="63">
        <v>7</v>
      </c>
      <c r="E1568" s="63">
        <v>1.481671</v>
      </c>
      <c r="F1568" s="63">
        <v>1.282494</v>
      </c>
      <c r="G1568" s="63">
        <v>-0.19917670000000001</v>
      </c>
      <c r="H1568" s="63">
        <v>46.968000000000004</v>
      </c>
      <c r="I1568" s="63">
        <v>-0.34406429999999999</v>
      </c>
      <c r="J1568" s="63">
        <v>-0.25846350000000001</v>
      </c>
      <c r="K1568" s="63">
        <v>-0.19917670000000001</v>
      </c>
      <c r="L1568" s="63">
        <v>-0.13988980000000001</v>
      </c>
      <c r="M1568" s="63">
        <v>-5.42891E-2</v>
      </c>
      <c r="N1568" s="63">
        <v>23615</v>
      </c>
      <c r="O1568" s="63">
        <v>0.1130564</v>
      </c>
      <c r="P1568" s="63">
        <v>3</v>
      </c>
      <c r="Q1568" s="63">
        <v>1.2781749580960001E-2</v>
      </c>
    </row>
    <row r="1569" spans="1:17">
      <c r="A1569" s="63" t="s">
        <v>75</v>
      </c>
      <c r="B1569" s="63" t="s">
        <v>44</v>
      </c>
      <c r="C1569" s="63" t="s">
        <v>65</v>
      </c>
      <c r="D1569" s="63">
        <v>8</v>
      </c>
      <c r="E1569" s="63">
        <v>1.6923699999999999</v>
      </c>
      <c r="F1569" s="63">
        <v>1.6084179999999999</v>
      </c>
      <c r="G1569" s="63">
        <v>-8.3951799999999993E-2</v>
      </c>
      <c r="H1569" s="63">
        <v>48.286700000000003</v>
      </c>
      <c r="I1569" s="63">
        <v>-0.2288394</v>
      </c>
      <c r="J1569" s="63">
        <v>-0.1432387</v>
      </c>
      <c r="K1569" s="63">
        <v>-8.3951799999999993E-2</v>
      </c>
      <c r="L1569" s="63">
        <v>-2.4664999999999999E-2</v>
      </c>
      <c r="M1569" s="63">
        <v>6.0935799999999998E-2</v>
      </c>
      <c r="N1569" s="63">
        <v>23615</v>
      </c>
      <c r="O1569" s="63">
        <v>0.1130564</v>
      </c>
      <c r="P1569" s="63">
        <v>3</v>
      </c>
      <c r="Q1569" s="63">
        <v>1.2781749580960001E-2</v>
      </c>
    </row>
    <row r="1570" spans="1:17">
      <c r="A1570" s="63" t="s">
        <v>75</v>
      </c>
      <c r="B1570" s="63" t="s">
        <v>44</v>
      </c>
      <c r="C1570" s="63" t="s">
        <v>65</v>
      </c>
      <c r="D1570" s="63">
        <v>9</v>
      </c>
      <c r="E1570" s="63">
        <v>1.5361</v>
      </c>
      <c r="F1570" s="63">
        <v>1.6094329999999999</v>
      </c>
      <c r="G1570" s="63">
        <v>7.3333599999999999E-2</v>
      </c>
      <c r="H1570" s="63">
        <v>50.835999999999999</v>
      </c>
      <c r="I1570" s="63">
        <v>-7.1554000000000006E-2</v>
      </c>
      <c r="J1570" s="63">
        <v>1.40468E-2</v>
      </c>
      <c r="K1570" s="63">
        <v>7.3333599999999999E-2</v>
      </c>
      <c r="L1570" s="63">
        <v>0.1326205</v>
      </c>
      <c r="M1570" s="63">
        <v>0.2182212</v>
      </c>
      <c r="N1570" s="63">
        <v>23615</v>
      </c>
      <c r="O1570" s="63">
        <v>0.1130564</v>
      </c>
      <c r="P1570" s="63">
        <v>3</v>
      </c>
      <c r="Q1570" s="63">
        <v>1.2781749580960001E-2</v>
      </c>
    </row>
    <row r="1571" spans="1:17">
      <c r="A1571" s="63" t="s">
        <v>75</v>
      </c>
      <c r="B1571" s="63" t="s">
        <v>44</v>
      </c>
      <c r="C1571" s="63" t="s">
        <v>65</v>
      </c>
      <c r="D1571" s="63">
        <v>10</v>
      </c>
      <c r="E1571" s="63">
        <v>1.4505429999999999</v>
      </c>
      <c r="F1571" s="63">
        <v>1.5267869999999999</v>
      </c>
      <c r="G1571" s="63">
        <v>7.6243900000000003E-2</v>
      </c>
      <c r="H1571" s="63">
        <v>53.121699999999997</v>
      </c>
      <c r="I1571" s="63">
        <v>-6.8643700000000002E-2</v>
      </c>
      <c r="J1571" s="63">
        <v>1.6957E-2</v>
      </c>
      <c r="K1571" s="63">
        <v>7.6243900000000003E-2</v>
      </c>
      <c r="L1571" s="63">
        <v>0.1355307</v>
      </c>
      <c r="M1571" s="63">
        <v>0.22113150000000001</v>
      </c>
      <c r="N1571" s="63">
        <v>23615</v>
      </c>
      <c r="O1571" s="63">
        <v>0.1130564</v>
      </c>
      <c r="P1571" s="63">
        <v>3</v>
      </c>
      <c r="Q1571" s="63">
        <v>1.2781749580960001E-2</v>
      </c>
    </row>
    <row r="1572" spans="1:17">
      <c r="A1572" s="63" t="s">
        <v>75</v>
      </c>
      <c r="B1572" s="63" t="s">
        <v>44</v>
      </c>
      <c r="C1572" s="63" t="s">
        <v>65</v>
      </c>
      <c r="D1572" s="63">
        <v>11</v>
      </c>
      <c r="E1572" s="63">
        <v>1.3238620000000001</v>
      </c>
      <c r="F1572" s="63">
        <v>1.478472</v>
      </c>
      <c r="G1572" s="63">
        <v>0.15461030000000001</v>
      </c>
      <c r="H1572" s="63">
        <v>54.733400000000003</v>
      </c>
      <c r="I1572" s="63">
        <v>9.7227000000000008E-3</v>
      </c>
      <c r="J1572" s="63">
        <v>9.5323400000000003E-2</v>
      </c>
      <c r="K1572" s="63">
        <v>0.15461030000000001</v>
      </c>
      <c r="L1572" s="63">
        <v>0.21389710000000001</v>
      </c>
      <c r="M1572" s="63">
        <v>0.29949789999999998</v>
      </c>
      <c r="N1572" s="63">
        <v>23615</v>
      </c>
      <c r="O1572" s="63">
        <v>0.1130564</v>
      </c>
      <c r="P1572" s="63">
        <v>3</v>
      </c>
      <c r="Q1572" s="63">
        <v>1.2781749580960001E-2</v>
      </c>
    </row>
    <row r="1573" spans="1:17">
      <c r="A1573" s="63" t="s">
        <v>75</v>
      </c>
      <c r="B1573" s="63" t="s">
        <v>44</v>
      </c>
      <c r="C1573" s="63" t="s">
        <v>65</v>
      </c>
      <c r="D1573" s="63">
        <v>12</v>
      </c>
      <c r="E1573" s="63">
        <v>1.242866</v>
      </c>
      <c r="F1573" s="63">
        <v>1.378628</v>
      </c>
      <c r="G1573" s="63">
        <v>0.13576160000000001</v>
      </c>
      <c r="H1573" s="63">
        <v>55.9861</v>
      </c>
      <c r="I1573" s="63">
        <v>-9.1260000000000004E-3</v>
      </c>
      <c r="J1573" s="63">
        <v>7.6474799999999996E-2</v>
      </c>
      <c r="K1573" s="63">
        <v>0.13576160000000001</v>
      </c>
      <c r="L1573" s="63">
        <v>0.19504850000000001</v>
      </c>
      <c r="M1573" s="63">
        <v>0.28064919999999999</v>
      </c>
      <c r="N1573" s="63">
        <v>23615</v>
      </c>
      <c r="O1573" s="63">
        <v>0.1130564</v>
      </c>
      <c r="P1573" s="63">
        <v>3</v>
      </c>
      <c r="Q1573" s="63">
        <v>1.2781749580960001E-2</v>
      </c>
    </row>
    <row r="1574" spans="1:17">
      <c r="A1574" s="63" t="s">
        <v>75</v>
      </c>
      <c r="B1574" s="63" t="s">
        <v>44</v>
      </c>
      <c r="C1574" s="63" t="s">
        <v>65</v>
      </c>
      <c r="D1574" s="63">
        <v>13</v>
      </c>
      <c r="E1574" s="63">
        <v>1.0884400000000001</v>
      </c>
      <c r="F1574" s="63">
        <v>1.339602</v>
      </c>
      <c r="G1574" s="63">
        <v>0.25116240000000001</v>
      </c>
      <c r="H1574" s="63">
        <v>56.683</v>
      </c>
      <c r="I1574" s="63">
        <v>0.1062748</v>
      </c>
      <c r="J1574" s="63">
        <v>0.19187560000000001</v>
      </c>
      <c r="K1574" s="63">
        <v>0.25116240000000001</v>
      </c>
      <c r="L1574" s="63">
        <v>0.31044919999999998</v>
      </c>
      <c r="M1574" s="63">
        <v>0.39605000000000001</v>
      </c>
      <c r="N1574" s="63">
        <v>23615</v>
      </c>
      <c r="O1574" s="63">
        <v>0.1130564</v>
      </c>
      <c r="P1574" s="63">
        <v>3</v>
      </c>
      <c r="Q1574" s="63">
        <v>1.2781749580960001E-2</v>
      </c>
    </row>
    <row r="1575" spans="1:17">
      <c r="A1575" s="63" t="s">
        <v>75</v>
      </c>
      <c r="B1575" s="63" t="s">
        <v>44</v>
      </c>
      <c r="C1575" s="63" t="s">
        <v>65</v>
      </c>
      <c r="D1575" s="63">
        <v>14</v>
      </c>
      <c r="E1575" s="63">
        <v>0.98347739999999995</v>
      </c>
      <c r="F1575" s="63">
        <v>1.2731730000000001</v>
      </c>
      <c r="G1575" s="63">
        <v>0.2896956</v>
      </c>
      <c r="H1575" s="63">
        <v>56.962400000000002</v>
      </c>
      <c r="I1575" s="63">
        <v>0.14480799999999999</v>
      </c>
      <c r="J1575" s="63">
        <v>0.2304088</v>
      </c>
      <c r="K1575" s="63">
        <v>0.2896956</v>
      </c>
      <c r="L1575" s="63">
        <v>0.34898249999999997</v>
      </c>
      <c r="M1575" s="63">
        <v>0.4345832</v>
      </c>
      <c r="N1575" s="63">
        <v>23615</v>
      </c>
      <c r="O1575" s="63">
        <v>0.1130564</v>
      </c>
      <c r="P1575" s="63">
        <v>3</v>
      </c>
      <c r="Q1575" s="63">
        <v>1.2781749580960001E-2</v>
      </c>
    </row>
    <row r="1576" spans="1:17">
      <c r="A1576" s="63" t="s">
        <v>75</v>
      </c>
      <c r="B1576" s="63" t="s">
        <v>44</v>
      </c>
      <c r="C1576" s="63" t="s">
        <v>65</v>
      </c>
      <c r="D1576" s="63">
        <v>15</v>
      </c>
      <c r="E1576" s="63">
        <v>0.9425673</v>
      </c>
      <c r="F1576" s="63">
        <v>1.1976770000000001</v>
      </c>
      <c r="G1576" s="63">
        <v>0.25511</v>
      </c>
      <c r="H1576" s="63">
        <v>56.713200000000001</v>
      </c>
      <c r="I1576" s="63">
        <v>0.1102224</v>
      </c>
      <c r="J1576" s="63">
        <v>0.1958231</v>
      </c>
      <c r="K1576" s="63">
        <v>0.25511</v>
      </c>
      <c r="L1576" s="63">
        <v>0.31439679999999998</v>
      </c>
      <c r="M1576" s="63">
        <v>0.39999760000000001</v>
      </c>
      <c r="N1576" s="63">
        <v>23615</v>
      </c>
      <c r="O1576" s="63">
        <v>0.1130564</v>
      </c>
      <c r="P1576" s="63">
        <v>3</v>
      </c>
      <c r="Q1576" s="63">
        <v>1.2781749580960001E-2</v>
      </c>
    </row>
    <row r="1577" spans="1:17">
      <c r="A1577" s="63" t="s">
        <v>75</v>
      </c>
      <c r="B1577" s="63" t="s">
        <v>44</v>
      </c>
      <c r="C1577" s="63" t="s">
        <v>65</v>
      </c>
      <c r="D1577" s="63">
        <v>16</v>
      </c>
      <c r="E1577" s="63">
        <v>0.96661450000000004</v>
      </c>
      <c r="F1577" s="63">
        <v>1.1841280000000001</v>
      </c>
      <c r="G1577" s="63">
        <v>0.21751329999999999</v>
      </c>
      <c r="H1577" s="63">
        <v>55.8658</v>
      </c>
      <c r="I1577" s="63">
        <v>7.2625700000000001E-2</v>
      </c>
      <c r="J1577" s="63">
        <v>0.15822649999999999</v>
      </c>
      <c r="K1577" s="63">
        <v>0.21751329999999999</v>
      </c>
      <c r="L1577" s="63">
        <v>0.2768002</v>
      </c>
      <c r="M1577" s="63">
        <v>0.36240090000000003</v>
      </c>
      <c r="N1577" s="63">
        <v>23615</v>
      </c>
      <c r="O1577" s="63">
        <v>0.1130564</v>
      </c>
      <c r="P1577" s="63">
        <v>3</v>
      </c>
      <c r="Q1577" s="63">
        <v>1.2781749580960001E-2</v>
      </c>
    </row>
    <row r="1578" spans="1:17">
      <c r="A1578" s="63" t="s">
        <v>75</v>
      </c>
      <c r="B1578" s="63" t="s">
        <v>44</v>
      </c>
      <c r="C1578" s="63" t="s">
        <v>65</v>
      </c>
      <c r="D1578" s="63">
        <v>17</v>
      </c>
      <c r="E1578" s="63">
        <v>1.055372</v>
      </c>
      <c r="F1578" s="63">
        <v>1.24119</v>
      </c>
      <c r="G1578" s="63">
        <v>0.18581739999999999</v>
      </c>
      <c r="H1578" s="63">
        <v>55.112499999999997</v>
      </c>
      <c r="I1578" s="63">
        <v>4.0929800000000002E-2</v>
      </c>
      <c r="J1578" s="63">
        <v>0.12653049999999999</v>
      </c>
      <c r="K1578" s="63">
        <v>0.18581739999999999</v>
      </c>
      <c r="L1578" s="63">
        <v>0.24510419999999999</v>
      </c>
      <c r="M1578" s="63">
        <v>0.33070500000000003</v>
      </c>
      <c r="N1578" s="63">
        <v>23615</v>
      </c>
      <c r="O1578" s="63">
        <v>0.1130564</v>
      </c>
      <c r="P1578" s="63">
        <v>3</v>
      </c>
      <c r="Q1578" s="63">
        <v>1.2781749580960001E-2</v>
      </c>
    </row>
    <row r="1579" spans="1:17">
      <c r="A1579" s="63" t="s">
        <v>75</v>
      </c>
      <c r="B1579" s="63" t="s">
        <v>44</v>
      </c>
      <c r="C1579" s="63" t="s">
        <v>65</v>
      </c>
      <c r="D1579" s="63">
        <v>18</v>
      </c>
      <c r="E1579" s="63">
        <v>1.3831549999999999</v>
      </c>
      <c r="F1579" s="63">
        <v>1.462207</v>
      </c>
      <c r="G1579" s="63">
        <v>7.9052600000000001E-2</v>
      </c>
      <c r="H1579" s="63">
        <v>53.916699999999999</v>
      </c>
      <c r="I1579" s="63">
        <v>-6.5835000000000005E-2</v>
      </c>
      <c r="J1579" s="63">
        <v>1.9765700000000001E-2</v>
      </c>
      <c r="K1579" s="63">
        <v>7.9052600000000001E-2</v>
      </c>
      <c r="L1579" s="63">
        <v>0.1383394</v>
      </c>
      <c r="M1579" s="63">
        <v>0.22394020000000001</v>
      </c>
      <c r="N1579" s="63">
        <v>23615</v>
      </c>
      <c r="O1579" s="63">
        <v>0.1130564</v>
      </c>
      <c r="P1579" s="63">
        <v>3</v>
      </c>
      <c r="Q1579" s="63">
        <v>1.2781749580960001E-2</v>
      </c>
    </row>
    <row r="1580" spans="1:17">
      <c r="A1580" s="63" t="s">
        <v>75</v>
      </c>
      <c r="B1580" s="63" t="s">
        <v>44</v>
      </c>
      <c r="C1580" s="63" t="s">
        <v>65</v>
      </c>
      <c r="D1580" s="63">
        <v>19</v>
      </c>
      <c r="E1580" s="63">
        <v>1.6562760000000001</v>
      </c>
      <c r="F1580" s="63">
        <v>1.5915079999999999</v>
      </c>
      <c r="G1580" s="63">
        <v>-6.4768099999999995E-2</v>
      </c>
      <c r="H1580" s="63">
        <v>52.342399999999998</v>
      </c>
      <c r="I1580" s="63">
        <v>-0.2096557</v>
      </c>
      <c r="J1580" s="63">
        <v>-0.1240549</v>
      </c>
      <c r="K1580" s="63">
        <v>-6.4768099999999995E-2</v>
      </c>
      <c r="L1580" s="63">
        <v>-5.4812000000000003E-3</v>
      </c>
      <c r="M1580" s="63">
        <v>8.0119499999999996E-2</v>
      </c>
      <c r="N1580" s="63">
        <v>23615</v>
      </c>
      <c r="O1580" s="63">
        <v>0.1130564</v>
      </c>
      <c r="P1580" s="63">
        <v>3</v>
      </c>
      <c r="Q1580" s="63">
        <v>1.2781749580960001E-2</v>
      </c>
    </row>
    <row r="1581" spans="1:17">
      <c r="A1581" s="63" t="s">
        <v>75</v>
      </c>
      <c r="B1581" s="63" t="s">
        <v>44</v>
      </c>
      <c r="C1581" s="63" t="s">
        <v>65</v>
      </c>
      <c r="D1581" s="63">
        <v>20</v>
      </c>
      <c r="E1581" s="63">
        <v>1.716426</v>
      </c>
      <c r="F1581" s="63">
        <v>1.6012569999999999</v>
      </c>
      <c r="G1581" s="63">
        <v>-0.1151682</v>
      </c>
      <c r="H1581" s="63">
        <v>51.306899999999999</v>
      </c>
      <c r="I1581" s="63">
        <v>-0.2600558</v>
      </c>
      <c r="J1581" s="63">
        <v>-0.174455</v>
      </c>
      <c r="K1581" s="63">
        <v>-0.1151682</v>
      </c>
      <c r="L1581" s="63">
        <v>-5.5881399999999998E-2</v>
      </c>
      <c r="M1581" s="63">
        <v>2.97194E-2</v>
      </c>
      <c r="N1581" s="63">
        <v>23615</v>
      </c>
      <c r="O1581" s="63">
        <v>0.1130564</v>
      </c>
      <c r="P1581" s="63">
        <v>3</v>
      </c>
      <c r="Q1581" s="63">
        <v>1.2781749580960001E-2</v>
      </c>
    </row>
    <row r="1582" spans="1:17">
      <c r="A1582" s="63" t="s">
        <v>75</v>
      </c>
      <c r="B1582" s="63" t="s">
        <v>44</v>
      </c>
      <c r="C1582" s="63" t="s">
        <v>65</v>
      </c>
      <c r="D1582" s="63">
        <v>21</v>
      </c>
      <c r="E1582" s="63">
        <v>1.7237690000000001</v>
      </c>
      <c r="F1582" s="63">
        <v>1.5759099999999999</v>
      </c>
      <c r="G1582" s="63">
        <v>-0.14785860000000001</v>
      </c>
      <c r="H1582" s="63">
        <v>50.634300000000003</v>
      </c>
      <c r="I1582" s="63">
        <v>-0.29274620000000001</v>
      </c>
      <c r="J1582" s="63">
        <v>-0.20714550000000001</v>
      </c>
      <c r="K1582" s="63">
        <v>-0.14785860000000001</v>
      </c>
      <c r="L1582" s="63">
        <v>-8.8571800000000006E-2</v>
      </c>
      <c r="M1582" s="63">
        <v>-2.9710000000000001E-3</v>
      </c>
      <c r="N1582" s="63">
        <v>23615</v>
      </c>
      <c r="O1582" s="63">
        <v>0.1130564</v>
      </c>
      <c r="P1582" s="63">
        <v>3</v>
      </c>
      <c r="Q1582" s="63">
        <v>1.2781749580960001E-2</v>
      </c>
    </row>
    <row r="1583" spans="1:17">
      <c r="A1583" s="63" t="s">
        <v>75</v>
      </c>
      <c r="B1583" s="63" t="s">
        <v>44</v>
      </c>
      <c r="C1583" s="63" t="s">
        <v>65</v>
      </c>
      <c r="D1583" s="63">
        <v>22</v>
      </c>
      <c r="E1583" s="63">
        <v>1.5778570000000001</v>
      </c>
      <c r="F1583" s="63">
        <v>1.42957</v>
      </c>
      <c r="G1583" s="63">
        <v>-0.14828649999999999</v>
      </c>
      <c r="H1583" s="63">
        <v>50.022300000000001</v>
      </c>
      <c r="I1583" s="63">
        <v>-0.29317409999999999</v>
      </c>
      <c r="J1583" s="63">
        <v>-0.20757329999999999</v>
      </c>
      <c r="K1583" s="63">
        <v>-0.14828649999999999</v>
      </c>
      <c r="L1583" s="63">
        <v>-8.8999599999999998E-2</v>
      </c>
      <c r="M1583" s="63">
        <v>-3.3988999999999998E-3</v>
      </c>
      <c r="N1583" s="63">
        <v>23615</v>
      </c>
      <c r="O1583" s="63">
        <v>0.1130564</v>
      </c>
      <c r="P1583" s="63">
        <v>3</v>
      </c>
      <c r="Q1583" s="63">
        <v>1.2781749580960001E-2</v>
      </c>
    </row>
    <row r="1584" spans="1:17">
      <c r="A1584" s="63" t="s">
        <v>75</v>
      </c>
      <c r="B1584" s="63" t="s">
        <v>44</v>
      </c>
      <c r="C1584" s="63" t="s">
        <v>65</v>
      </c>
      <c r="D1584" s="63">
        <v>23</v>
      </c>
      <c r="E1584" s="63">
        <v>1.3551169999999999</v>
      </c>
      <c r="F1584" s="63">
        <v>1.214939</v>
      </c>
      <c r="G1584" s="63">
        <v>-0.14017840000000001</v>
      </c>
      <c r="H1584" s="63">
        <v>49.526699999999998</v>
      </c>
      <c r="I1584" s="63">
        <v>-0.28506599999999999</v>
      </c>
      <c r="J1584" s="63">
        <v>-0.19946530000000001</v>
      </c>
      <c r="K1584" s="63">
        <v>-0.14017840000000001</v>
      </c>
      <c r="L1584" s="63">
        <v>-8.0891599999999994E-2</v>
      </c>
      <c r="M1584" s="63">
        <v>4.7092000000000002E-3</v>
      </c>
      <c r="N1584" s="63">
        <v>23615</v>
      </c>
      <c r="O1584" s="63">
        <v>0.1130564</v>
      </c>
      <c r="P1584" s="63">
        <v>3</v>
      </c>
      <c r="Q1584" s="63">
        <v>1.2781749580960001E-2</v>
      </c>
    </row>
    <row r="1585" spans="1:17">
      <c r="A1585" s="63" t="s">
        <v>75</v>
      </c>
      <c r="B1585" s="63" t="s">
        <v>44</v>
      </c>
      <c r="C1585" s="63" t="s">
        <v>65</v>
      </c>
      <c r="D1585" s="63">
        <v>24</v>
      </c>
      <c r="E1585" s="63">
        <v>1.1113139999999999</v>
      </c>
      <c r="F1585" s="63">
        <v>0.96922269999999999</v>
      </c>
      <c r="G1585" s="63">
        <v>-0.14209160000000001</v>
      </c>
      <c r="H1585" s="63">
        <v>48.955100000000002</v>
      </c>
      <c r="I1585" s="63">
        <v>-0.28697919999999999</v>
      </c>
      <c r="J1585" s="63">
        <v>-0.20137849999999999</v>
      </c>
      <c r="K1585" s="63">
        <v>-0.14209160000000001</v>
      </c>
      <c r="L1585" s="63">
        <v>-8.2804799999999998E-2</v>
      </c>
      <c r="M1585" s="63">
        <v>2.7959999999999999E-3</v>
      </c>
      <c r="N1585" s="63">
        <v>23615</v>
      </c>
      <c r="O1585" s="63">
        <v>0.1130564</v>
      </c>
      <c r="P1585" s="63">
        <v>3</v>
      </c>
      <c r="Q1585" s="63">
        <v>1.2781749580960001E-2</v>
      </c>
    </row>
    <row r="1586" spans="1:17">
      <c r="A1586" s="63" t="s">
        <v>75</v>
      </c>
      <c r="B1586" s="63" t="s">
        <v>44</v>
      </c>
      <c r="C1586" s="63" t="s">
        <v>66</v>
      </c>
      <c r="D1586" s="63">
        <v>1</v>
      </c>
      <c r="E1586" s="63">
        <v>0.84826270000000004</v>
      </c>
      <c r="F1586" s="63">
        <v>0.70335890000000001</v>
      </c>
      <c r="G1586" s="63">
        <v>-0.1449038</v>
      </c>
      <c r="H1586" s="63">
        <v>55.343200000000003</v>
      </c>
      <c r="I1586" s="63">
        <v>-0.28979139999999998</v>
      </c>
      <c r="J1586" s="63">
        <v>-0.2041906</v>
      </c>
      <c r="K1586" s="63">
        <v>-0.1449038</v>
      </c>
      <c r="L1586" s="63">
        <v>-8.5616899999999996E-2</v>
      </c>
      <c r="M1586" s="63">
        <v>-1.6200000000000001E-5</v>
      </c>
      <c r="N1586" s="63">
        <v>23615</v>
      </c>
      <c r="O1586" s="63">
        <v>0.1130564</v>
      </c>
      <c r="P1586" s="63">
        <v>4</v>
      </c>
      <c r="Q1586" s="63">
        <v>1.2781749580960001E-2</v>
      </c>
    </row>
    <row r="1587" spans="1:17">
      <c r="A1587" s="63" t="s">
        <v>75</v>
      </c>
      <c r="B1587" s="63" t="s">
        <v>44</v>
      </c>
      <c r="C1587" s="63" t="s">
        <v>66</v>
      </c>
      <c r="D1587" s="63">
        <v>2</v>
      </c>
      <c r="E1587" s="63">
        <v>0.78451400000000004</v>
      </c>
      <c r="F1587" s="63">
        <v>0.62369819999999998</v>
      </c>
      <c r="G1587" s="63">
        <v>-0.16081580000000001</v>
      </c>
      <c r="H1587" s="63">
        <v>54.307400000000001</v>
      </c>
      <c r="I1587" s="63">
        <v>-0.30570340000000001</v>
      </c>
      <c r="J1587" s="63">
        <v>-0.22010260000000001</v>
      </c>
      <c r="K1587" s="63">
        <v>-0.16081580000000001</v>
      </c>
      <c r="L1587" s="63">
        <v>-0.10152890000000001</v>
      </c>
      <c r="M1587" s="63">
        <v>-1.59282E-2</v>
      </c>
      <c r="N1587" s="63">
        <v>23615</v>
      </c>
      <c r="O1587" s="63">
        <v>0.1130564</v>
      </c>
      <c r="P1587" s="63">
        <v>4</v>
      </c>
      <c r="Q1587" s="63">
        <v>1.2781749580960001E-2</v>
      </c>
    </row>
    <row r="1588" spans="1:17">
      <c r="A1588" s="63" t="s">
        <v>75</v>
      </c>
      <c r="B1588" s="63" t="s">
        <v>44</v>
      </c>
      <c r="C1588" s="63" t="s">
        <v>66</v>
      </c>
      <c r="D1588" s="63">
        <v>3</v>
      </c>
      <c r="E1588" s="63">
        <v>0.76088239999999996</v>
      </c>
      <c r="F1588" s="63">
        <v>0.60448599999999997</v>
      </c>
      <c r="G1588" s="63">
        <v>-0.15639639999999999</v>
      </c>
      <c r="H1588" s="63">
        <v>53.650100000000002</v>
      </c>
      <c r="I1588" s="63">
        <v>-0.301284</v>
      </c>
      <c r="J1588" s="63">
        <v>-0.21568329999999999</v>
      </c>
      <c r="K1588" s="63">
        <v>-0.15639639999999999</v>
      </c>
      <c r="L1588" s="63">
        <v>-9.7109600000000004E-2</v>
      </c>
      <c r="M1588" s="63">
        <v>-1.1508900000000001E-2</v>
      </c>
      <c r="N1588" s="63">
        <v>23615</v>
      </c>
      <c r="O1588" s="63">
        <v>0.1130564</v>
      </c>
      <c r="P1588" s="63">
        <v>4</v>
      </c>
      <c r="Q1588" s="63">
        <v>1.2781749580960001E-2</v>
      </c>
    </row>
    <row r="1589" spans="1:17">
      <c r="A1589" s="63" t="s">
        <v>75</v>
      </c>
      <c r="B1589" s="63" t="s">
        <v>44</v>
      </c>
      <c r="C1589" s="63" t="s">
        <v>66</v>
      </c>
      <c r="D1589" s="63">
        <v>4</v>
      </c>
      <c r="E1589" s="63">
        <v>0.79224079999999997</v>
      </c>
      <c r="F1589" s="63">
        <v>0.63439049999999997</v>
      </c>
      <c r="G1589" s="63">
        <v>-0.1578503</v>
      </c>
      <c r="H1589" s="63">
        <v>53.039900000000003</v>
      </c>
      <c r="I1589" s="63">
        <v>-0.3027379</v>
      </c>
      <c r="J1589" s="63">
        <v>-0.2171371</v>
      </c>
      <c r="K1589" s="63">
        <v>-0.1578503</v>
      </c>
      <c r="L1589" s="63">
        <v>-9.8563399999999995E-2</v>
      </c>
      <c r="M1589" s="63">
        <v>-1.2962700000000001E-2</v>
      </c>
      <c r="N1589" s="63">
        <v>23615</v>
      </c>
      <c r="O1589" s="63">
        <v>0.1130564</v>
      </c>
      <c r="P1589" s="63">
        <v>4</v>
      </c>
      <c r="Q1589" s="63">
        <v>1.2781749580960001E-2</v>
      </c>
    </row>
    <row r="1590" spans="1:17">
      <c r="A1590" s="63" t="s">
        <v>75</v>
      </c>
      <c r="B1590" s="63" t="s">
        <v>44</v>
      </c>
      <c r="C1590" s="63" t="s">
        <v>66</v>
      </c>
      <c r="D1590" s="63">
        <v>5</v>
      </c>
      <c r="E1590" s="63">
        <v>0.81542049999999999</v>
      </c>
      <c r="F1590" s="63">
        <v>0.65832780000000002</v>
      </c>
      <c r="G1590" s="63">
        <v>-0.1570928</v>
      </c>
      <c r="H1590" s="63">
        <v>52.566699999999997</v>
      </c>
      <c r="I1590" s="63">
        <v>-0.30198029999999998</v>
      </c>
      <c r="J1590" s="63">
        <v>-0.21637960000000001</v>
      </c>
      <c r="K1590" s="63">
        <v>-0.1570928</v>
      </c>
      <c r="L1590" s="63">
        <v>-9.7805900000000001E-2</v>
      </c>
      <c r="M1590" s="63">
        <v>-1.2205199999999999E-2</v>
      </c>
      <c r="N1590" s="63">
        <v>23615</v>
      </c>
      <c r="O1590" s="63">
        <v>0.1130564</v>
      </c>
      <c r="P1590" s="63">
        <v>4</v>
      </c>
      <c r="Q1590" s="63">
        <v>1.2781749580960001E-2</v>
      </c>
    </row>
    <row r="1591" spans="1:17">
      <c r="A1591" s="63" t="s">
        <v>75</v>
      </c>
      <c r="B1591" s="63" t="s">
        <v>44</v>
      </c>
      <c r="C1591" s="63" t="s">
        <v>66</v>
      </c>
      <c r="D1591" s="63">
        <v>6</v>
      </c>
      <c r="E1591" s="63">
        <v>0.95700149999999995</v>
      </c>
      <c r="F1591" s="63">
        <v>0.72176370000000001</v>
      </c>
      <c r="G1591" s="63">
        <v>-0.2352378</v>
      </c>
      <c r="H1591" s="63">
        <v>52.183300000000003</v>
      </c>
      <c r="I1591" s="63">
        <v>-0.3801254</v>
      </c>
      <c r="J1591" s="63">
        <v>-0.29452460000000003</v>
      </c>
      <c r="K1591" s="63">
        <v>-0.2352378</v>
      </c>
      <c r="L1591" s="63">
        <v>-0.17595089999999999</v>
      </c>
      <c r="M1591" s="63">
        <v>-9.0350200000000006E-2</v>
      </c>
      <c r="N1591" s="63">
        <v>23615</v>
      </c>
      <c r="O1591" s="63">
        <v>0.1130564</v>
      </c>
      <c r="P1591" s="63">
        <v>4</v>
      </c>
      <c r="Q1591" s="63">
        <v>1.2781749580960001E-2</v>
      </c>
    </row>
    <row r="1592" spans="1:17">
      <c r="A1592" s="63" t="s">
        <v>75</v>
      </c>
      <c r="B1592" s="63" t="s">
        <v>44</v>
      </c>
      <c r="C1592" s="63" t="s">
        <v>66</v>
      </c>
      <c r="D1592" s="63">
        <v>7</v>
      </c>
      <c r="E1592" s="63">
        <v>1.204542</v>
      </c>
      <c r="F1592" s="63">
        <v>1.0053650000000001</v>
      </c>
      <c r="G1592" s="63">
        <v>-0.19917679999999999</v>
      </c>
      <c r="H1592" s="63">
        <v>51.940399999999997</v>
      </c>
      <c r="I1592" s="63">
        <v>-0.34406439999999999</v>
      </c>
      <c r="J1592" s="63">
        <v>-0.25846360000000002</v>
      </c>
      <c r="K1592" s="63">
        <v>-0.19917679999999999</v>
      </c>
      <c r="L1592" s="63">
        <v>-0.13988999999999999</v>
      </c>
      <c r="M1592" s="63">
        <v>-5.4289200000000003E-2</v>
      </c>
      <c r="N1592" s="63">
        <v>23615</v>
      </c>
      <c r="O1592" s="63">
        <v>0.1130564</v>
      </c>
      <c r="P1592" s="63">
        <v>4</v>
      </c>
      <c r="Q1592" s="63">
        <v>1.2781749580960001E-2</v>
      </c>
    </row>
    <row r="1593" spans="1:17">
      <c r="A1593" s="63" t="s">
        <v>75</v>
      </c>
      <c r="B1593" s="63" t="s">
        <v>44</v>
      </c>
      <c r="C1593" s="63" t="s">
        <v>66</v>
      </c>
      <c r="D1593" s="63">
        <v>8</v>
      </c>
      <c r="E1593" s="63">
        <v>1.33351</v>
      </c>
      <c r="F1593" s="63">
        <v>1.2495579999999999</v>
      </c>
      <c r="G1593" s="63">
        <v>-8.3951799999999993E-2</v>
      </c>
      <c r="H1593" s="63">
        <v>53.322299999999998</v>
      </c>
      <c r="I1593" s="63">
        <v>-0.2288394</v>
      </c>
      <c r="J1593" s="63">
        <v>-0.1432387</v>
      </c>
      <c r="K1593" s="63">
        <v>-8.3951799999999993E-2</v>
      </c>
      <c r="L1593" s="63">
        <v>-2.4664999999999999E-2</v>
      </c>
      <c r="M1593" s="63">
        <v>6.0935799999999998E-2</v>
      </c>
      <c r="N1593" s="63">
        <v>23615</v>
      </c>
      <c r="O1593" s="63">
        <v>0.1130564</v>
      </c>
      <c r="P1593" s="63">
        <v>4</v>
      </c>
      <c r="Q1593" s="63">
        <v>1.2781749580960001E-2</v>
      </c>
    </row>
    <row r="1594" spans="1:17">
      <c r="A1594" s="63" t="s">
        <v>75</v>
      </c>
      <c r="B1594" s="63" t="s">
        <v>44</v>
      </c>
      <c r="C1594" s="63" t="s">
        <v>66</v>
      </c>
      <c r="D1594" s="63">
        <v>9</v>
      </c>
      <c r="E1594" s="63">
        <v>1.213497</v>
      </c>
      <c r="F1594" s="63">
        <v>1.2868310000000001</v>
      </c>
      <c r="G1594" s="63">
        <v>7.3333499999999996E-2</v>
      </c>
      <c r="H1594" s="63">
        <v>56.846800000000002</v>
      </c>
      <c r="I1594" s="63">
        <v>-7.1554099999999995E-2</v>
      </c>
      <c r="J1594" s="63">
        <v>1.4046700000000001E-2</v>
      </c>
      <c r="K1594" s="63">
        <v>7.3333499999999996E-2</v>
      </c>
      <c r="L1594" s="63">
        <v>0.1326203</v>
      </c>
      <c r="M1594" s="63">
        <v>0.2182211</v>
      </c>
      <c r="N1594" s="63">
        <v>23615</v>
      </c>
      <c r="O1594" s="63">
        <v>0.1130564</v>
      </c>
      <c r="P1594" s="63">
        <v>4</v>
      </c>
      <c r="Q1594" s="63">
        <v>1.2781749580960001E-2</v>
      </c>
    </row>
    <row r="1595" spans="1:17">
      <c r="A1595" s="63" t="s">
        <v>75</v>
      </c>
      <c r="B1595" s="63" t="s">
        <v>44</v>
      </c>
      <c r="C1595" s="63" t="s">
        <v>66</v>
      </c>
      <c r="D1595" s="63">
        <v>10</v>
      </c>
      <c r="E1595" s="63">
        <v>1.173983</v>
      </c>
      <c r="F1595" s="63">
        <v>1.250227</v>
      </c>
      <c r="G1595" s="63">
        <v>7.62438E-2</v>
      </c>
      <c r="H1595" s="63">
        <v>60.317</v>
      </c>
      <c r="I1595" s="63">
        <v>-6.8643800000000005E-2</v>
      </c>
      <c r="J1595" s="63">
        <v>1.69569E-2</v>
      </c>
      <c r="K1595" s="63">
        <v>7.62438E-2</v>
      </c>
      <c r="L1595" s="63">
        <v>0.1355306</v>
      </c>
      <c r="M1595" s="63">
        <v>0.22113140000000001</v>
      </c>
      <c r="N1595" s="63">
        <v>23615</v>
      </c>
      <c r="O1595" s="63">
        <v>0.1130564</v>
      </c>
      <c r="P1595" s="63">
        <v>4</v>
      </c>
      <c r="Q1595" s="63">
        <v>1.2781749580960001E-2</v>
      </c>
    </row>
    <row r="1596" spans="1:17">
      <c r="A1596" s="63" t="s">
        <v>75</v>
      </c>
      <c r="B1596" s="63" t="s">
        <v>44</v>
      </c>
      <c r="C1596" s="63" t="s">
        <v>66</v>
      </c>
      <c r="D1596" s="63">
        <v>11</v>
      </c>
      <c r="E1596" s="63">
        <v>1.0832580000000001</v>
      </c>
      <c r="F1596" s="63">
        <v>1.237868</v>
      </c>
      <c r="G1596" s="63">
        <v>0.15461030000000001</v>
      </c>
      <c r="H1596" s="63">
        <v>63.385899999999999</v>
      </c>
      <c r="I1596" s="63">
        <v>9.7227000000000008E-3</v>
      </c>
      <c r="J1596" s="63">
        <v>9.5323400000000003E-2</v>
      </c>
      <c r="K1596" s="63">
        <v>0.15461030000000001</v>
      </c>
      <c r="L1596" s="63">
        <v>0.21389710000000001</v>
      </c>
      <c r="M1596" s="63">
        <v>0.29949789999999998</v>
      </c>
      <c r="N1596" s="63">
        <v>23615</v>
      </c>
      <c r="O1596" s="63">
        <v>0.1130564</v>
      </c>
      <c r="P1596" s="63">
        <v>4</v>
      </c>
      <c r="Q1596" s="63">
        <v>1.2781749580960001E-2</v>
      </c>
    </row>
    <row r="1597" spans="1:17">
      <c r="A1597" s="63" t="s">
        <v>75</v>
      </c>
      <c r="B1597" s="63" t="s">
        <v>44</v>
      </c>
      <c r="C1597" s="63" t="s">
        <v>66</v>
      </c>
      <c r="D1597" s="63">
        <v>12</v>
      </c>
      <c r="E1597" s="63">
        <v>1.059247</v>
      </c>
      <c r="F1597" s="63">
        <v>1.1950080000000001</v>
      </c>
      <c r="G1597" s="63">
        <v>0.13576160000000001</v>
      </c>
      <c r="H1597" s="63">
        <v>66.102400000000003</v>
      </c>
      <c r="I1597" s="63">
        <v>-9.1260000000000004E-3</v>
      </c>
      <c r="J1597" s="63">
        <v>7.6474799999999996E-2</v>
      </c>
      <c r="K1597" s="63">
        <v>0.13576160000000001</v>
      </c>
      <c r="L1597" s="63">
        <v>0.19504850000000001</v>
      </c>
      <c r="M1597" s="63">
        <v>0.28064919999999999</v>
      </c>
      <c r="N1597" s="63">
        <v>23615</v>
      </c>
      <c r="O1597" s="63">
        <v>0.1130564</v>
      </c>
      <c r="P1597" s="63">
        <v>4</v>
      </c>
      <c r="Q1597" s="63">
        <v>1.2781749580960001E-2</v>
      </c>
    </row>
    <row r="1598" spans="1:17">
      <c r="A1598" s="63" t="s">
        <v>75</v>
      </c>
      <c r="B1598" s="63" t="s">
        <v>44</v>
      </c>
      <c r="C1598" s="63" t="s">
        <v>66</v>
      </c>
      <c r="D1598" s="63">
        <v>13</v>
      </c>
      <c r="E1598" s="63">
        <v>0.93588930000000004</v>
      </c>
      <c r="F1598" s="63">
        <v>1.187052</v>
      </c>
      <c r="G1598" s="63">
        <v>0.25116240000000001</v>
      </c>
      <c r="H1598" s="63">
        <v>68.143000000000001</v>
      </c>
      <c r="I1598" s="63">
        <v>0.1062748</v>
      </c>
      <c r="J1598" s="63">
        <v>0.1918755</v>
      </c>
      <c r="K1598" s="63">
        <v>0.25116240000000001</v>
      </c>
      <c r="L1598" s="63">
        <v>0.31044919999999998</v>
      </c>
      <c r="M1598" s="63">
        <v>0.39604990000000001</v>
      </c>
      <c r="N1598" s="63">
        <v>23615</v>
      </c>
      <c r="O1598" s="63">
        <v>0.1130564</v>
      </c>
      <c r="P1598" s="63">
        <v>4</v>
      </c>
      <c r="Q1598" s="63">
        <v>1.2781749580960001E-2</v>
      </c>
    </row>
    <row r="1599" spans="1:17">
      <c r="A1599" s="63" t="s">
        <v>75</v>
      </c>
      <c r="B1599" s="63" t="s">
        <v>44</v>
      </c>
      <c r="C1599" s="63" t="s">
        <v>66</v>
      </c>
      <c r="D1599" s="63">
        <v>14</v>
      </c>
      <c r="E1599" s="63">
        <v>0.87836400000000003</v>
      </c>
      <c r="F1599" s="63">
        <v>1.1680600000000001</v>
      </c>
      <c r="G1599" s="63">
        <v>0.2896956</v>
      </c>
      <c r="H1599" s="63">
        <v>69.683899999999994</v>
      </c>
      <c r="I1599" s="63">
        <v>0.14480799999999999</v>
      </c>
      <c r="J1599" s="63">
        <v>0.2304088</v>
      </c>
      <c r="K1599" s="63">
        <v>0.2896956</v>
      </c>
      <c r="L1599" s="63">
        <v>0.34898249999999997</v>
      </c>
      <c r="M1599" s="63">
        <v>0.4345832</v>
      </c>
      <c r="N1599" s="63">
        <v>23615</v>
      </c>
      <c r="O1599" s="63">
        <v>0.1130564</v>
      </c>
      <c r="P1599" s="63">
        <v>4</v>
      </c>
      <c r="Q1599" s="63">
        <v>1.2781749580960001E-2</v>
      </c>
    </row>
    <row r="1600" spans="1:17">
      <c r="A1600" s="63" t="s">
        <v>75</v>
      </c>
      <c r="B1600" s="63" t="s">
        <v>44</v>
      </c>
      <c r="C1600" s="63" t="s">
        <v>66</v>
      </c>
      <c r="D1600" s="63">
        <v>15</v>
      </c>
      <c r="E1600" s="63">
        <v>0.88059209999999999</v>
      </c>
      <c r="F1600" s="63">
        <v>1.135702</v>
      </c>
      <c r="G1600" s="63">
        <v>0.25511</v>
      </c>
      <c r="H1600" s="63">
        <v>70.724800000000002</v>
      </c>
      <c r="I1600" s="63">
        <v>0.1102224</v>
      </c>
      <c r="J1600" s="63">
        <v>0.1958232</v>
      </c>
      <c r="K1600" s="63">
        <v>0.25511</v>
      </c>
      <c r="L1600" s="63">
        <v>0.31439689999999998</v>
      </c>
      <c r="M1600" s="63">
        <v>0.39999760000000001</v>
      </c>
      <c r="N1600" s="63">
        <v>23615</v>
      </c>
      <c r="O1600" s="63">
        <v>0.1130564</v>
      </c>
      <c r="P1600" s="63">
        <v>4</v>
      </c>
      <c r="Q1600" s="63">
        <v>1.2781749580960001E-2</v>
      </c>
    </row>
    <row r="1601" spans="1:17">
      <c r="A1601" s="63" t="s">
        <v>75</v>
      </c>
      <c r="B1601" s="63" t="s">
        <v>44</v>
      </c>
      <c r="C1601" s="63" t="s">
        <v>66</v>
      </c>
      <c r="D1601" s="63">
        <v>16</v>
      </c>
      <c r="E1601" s="63">
        <v>0.90550379999999997</v>
      </c>
      <c r="F1601" s="63">
        <v>1.1230169999999999</v>
      </c>
      <c r="G1601" s="63">
        <v>0.21751329999999999</v>
      </c>
      <c r="H1601" s="63">
        <v>70.979299999999995</v>
      </c>
      <c r="I1601" s="63">
        <v>7.2625700000000001E-2</v>
      </c>
      <c r="J1601" s="63">
        <v>0.15822639999999999</v>
      </c>
      <c r="K1601" s="63">
        <v>0.21751329999999999</v>
      </c>
      <c r="L1601" s="63">
        <v>0.27680009999999999</v>
      </c>
      <c r="M1601" s="63">
        <v>0.36240090000000003</v>
      </c>
      <c r="N1601" s="63">
        <v>23615</v>
      </c>
      <c r="O1601" s="63">
        <v>0.1130564</v>
      </c>
      <c r="P1601" s="63">
        <v>4</v>
      </c>
      <c r="Q1601" s="63">
        <v>1.2781749580960001E-2</v>
      </c>
    </row>
    <row r="1602" spans="1:17">
      <c r="A1602" s="63" t="s">
        <v>75</v>
      </c>
      <c r="B1602" s="63" t="s">
        <v>44</v>
      </c>
      <c r="C1602" s="63" t="s">
        <v>66</v>
      </c>
      <c r="D1602" s="63">
        <v>17</v>
      </c>
      <c r="E1602" s="63">
        <v>0.9769603</v>
      </c>
      <c r="F1602" s="63">
        <v>1.1627780000000001</v>
      </c>
      <c r="G1602" s="63">
        <v>0.18581739999999999</v>
      </c>
      <c r="H1602" s="63">
        <v>70.511700000000005</v>
      </c>
      <c r="I1602" s="63">
        <v>4.0929800000000002E-2</v>
      </c>
      <c r="J1602" s="63">
        <v>0.12653049999999999</v>
      </c>
      <c r="K1602" s="63">
        <v>0.18581739999999999</v>
      </c>
      <c r="L1602" s="63">
        <v>0.24510419999999999</v>
      </c>
      <c r="M1602" s="63">
        <v>0.33070500000000003</v>
      </c>
      <c r="N1602" s="63">
        <v>23615</v>
      </c>
      <c r="O1602" s="63">
        <v>0.1130564</v>
      </c>
      <c r="P1602" s="63">
        <v>4</v>
      </c>
      <c r="Q1602" s="63">
        <v>1.2781749580960001E-2</v>
      </c>
    </row>
    <row r="1603" spans="1:17">
      <c r="A1603" s="63" t="s">
        <v>75</v>
      </c>
      <c r="B1603" s="63" t="s">
        <v>44</v>
      </c>
      <c r="C1603" s="63" t="s">
        <v>66</v>
      </c>
      <c r="D1603" s="63">
        <v>18</v>
      </c>
      <c r="E1603" s="63">
        <v>1.183257</v>
      </c>
      <c r="F1603" s="63">
        <v>1.26231</v>
      </c>
      <c r="G1603" s="63">
        <v>7.9052600000000001E-2</v>
      </c>
      <c r="H1603" s="63">
        <v>69.288200000000003</v>
      </c>
      <c r="I1603" s="63">
        <v>-6.5835000000000005E-2</v>
      </c>
      <c r="J1603" s="63">
        <v>1.9765700000000001E-2</v>
      </c>
      <c r="K1603" s="63">
        <v>7.9052600000000001E-2</v>
      </c>
      <c r="L1603" s="63">
        <v>0.1383394</v>
      </c>
      <c r="M1603" s="63">
        <v>0.22394020000000001</v>
      </c>
      <c r="N1603" s="63">
        <v>23615</v>
      </c>
      <c r="O1603" s="63">
        <v>0.1130564</v>
      </c>
      <c r="P1603" s="63">
        <v>4</v>
      </c>
      <c r="Q1603" s="63">
        <v>1.2781749580960001E-2</v>
      </c>
    </row>
    <row r="1604" spans="1:17">
      <c r="A1604" s="63" t="s">
        <v>75</v>
      </c>
      <c r="B1604" s="63" t="s">
        <v>44</v>
      </c>
      <c r="C1604" s="63" t="s">
        <v>66</v>
      </c>
      <c r="D1604" s="63">
        <v>19</v>
      </c>
      <c r="E1604" s="63">
        <v>1.3940600000000001</v>
      </c>
      <c r="F1604" s="63">
        <v>1.3292919999999999</v>
      </c>
      <c r="G1604" s="63">
        <v>-6.4768199999999998E-2</v>
      </c>
      <c r="H1604" s="63">
        <v>66.814499999999995</v>
      </c>
      <c r="I1604" s="63">
        <v>-0.2096558</v>
      </c>
      <c r="J1604" s="63">
        <v>-0.124055</v>
      </c>
      <c r="K1604" s="63">
        <v>-6.4768199999999998E-2</v>
      </c>
      <c r="L1604" s="63">
        <v>-5.4814E-3</v>
      </c>
      <c r="M1604" s="63">
        <v>8.0119399999999993E-2</v>
      </c>
      <c r="N1604" s="63">
        <v>23615</v>
      </c>
      <c r="O1604" s="63">
        <v>0.1130564</v>
      </c>
      <c r="P1604" s="63">
        <v>4</v>
      </c>
      <c r="Q1604" s="63">
        <v>1.2781749580960001E-2</v>
      </c>
    </row>
    <row r="1605" spans="1:17">
      <c r="A1605" s="63" t="s">
        <v>75</v>
      </c>
      <c r="B1605" s="63" t="s">
        <v>44</v>
      </c>
      <c r="C1605" s="63" t="s">
        <v>66</v>
      </c>
      <c r="D1605" s="63">
        <v>20</v>
      </c>
      <c r="E1605" s="63">
        <v>1.4866330000000001</v>
      </c>
      <c r="F1605" s="63">
        <v>1.371464</v>
      </c>
      <c r="G1605" s="63">
        <v>-0.1151683</v>
      </c>
      <c r="H1605" s="63">
        <v>63.467799999999997</v>
      </c>
      <c r="I1605" s="63">
        <v>-0.26005590000000001</v>
      </c>
      <c r="J1605" s="63">
        <v>-0.1744552</v>
      </c>
      <c r="K1605" s="63">
        <v>-0.1151683</v>
      </c>
      <c r="L1605" s="63">
        <v>-5.5881500000000001E-2</v>
      </c>
      <c r="M1605" s="63">
        <v>2.9719300000000001E-2</v>
      </c>
      <c r="N1605" s="63">
        <v>23615</v>
      </c>
      <c r="O1605" s="63">
        <v>0.1130564</v>
      </c>
      <c r="P1605" s="63">
        <v>4</v>
      </c>
      <c r="Q1605" s="63">
        <v>1.2781749580960001E-2</v>
      </c>
    </row>
    <row r="1606" spans="1:17">
      <c r="A1606" s="63" t="s">
        <v>75</v>
      </c>
      <c r="B1606" s="63" t="s">
        <v>44</v>
      </c>
      <c r="C1606" s="63" t="s">
        <v>66</v>
      </c>
      <c r="D1606" s="63">
        <v>21</v>
      </c>
      <c r="E1606" s="63">
        <v>1.5354509999999999</v>
      </c>
      <c r="F1606" s="63">
        <v>1.3875919999999999</v>
      </c>
      <c r="G1606" s="63">
        <v>-0.14785870000000001</v>
      </c>
      <c r="H1606" s="63">
        <v>60.678800000000003</v>
      </c>
      <c r="I1606" s="63">
        <v>-0.29274630000000001</v>
      </c>
      <c r="J1606" s="63">
        <v>-0.20714560000000001</v>
      </c>
      <c r="K1606" s="63">
        <v>-0.14785870000000001</v>
      </c>
      <c r="L1606" s="63">
        <v>-8.8571899999999995E-2</v>
      </c>
      <c r="M1606" s="63">
        <v>-2.9711E-3</v>
      </c>
      <c r="N1606" s="63">
        <v>23615</v>
      </c>
      <c r="O1606" s="63">
        <v>0.1130564</v>
      </c>
      <c r="P1606" s="63">
        <v>4</v>
      </c>
      <c r="Q1606" s="63">
        <v>1.2781749580960001E-2</v>
      </c>
    </row>
    <row r="1607" spans="1:17">
      <c r="A1607" s="63" t="s">
        <v>75</v>
      </c>
      <c r="B1607" s="63" t="s">
        <v>44</v>
      </c>
      <c r="C1607" s="63" t="s">
        <v>66</v>
      </c>
      <c r="D1607" s="63">
        <v>22</v>
      </c>
      <c r="E1607" s="63">
        <v>1.4363079999999999</v>
      </c>
      <c r="F1607" s="63">
        <v>1.288022</v>
      </c>
      <c r="G1607" s="63">
        <v>-0.14828659999999999</v>
      </c>
      <c r="H1607" s="63">
        <v>58.913899999999998</v>
      </c>
      <c r="I1607" s="63">
        <v>-0.2931742</v>
      </c>
      <c r="J1607" s="63">
        <v>-0.20757339999999999</v>
      </c>
      <c r="K1607" s="63">
        <v>-0.14828659999999999</v>
      </c>
      <c r="L1607" s="63">
        <v>-8.8999700000000001E-2</v>
      </c>
      <c r="M1607" s="63">
        <v>-3.3990000000000001E-3</v>
      </c>
      <c r="N1607" s="63">
        <v>23615</v>
      </c>
      <c r="O1607" s="63">
        <v>0.1130564</v>
      </c>
      <c r="P1607" s="63">
        <v>4</v>
      </c>
      <c r="Q1607" s="63">
        <v>1.2781749580960001E-2</v>
      </c>
    </row>
    <row r="1608" spans="1:17">
      <c r="A1608" s="63" t="s">
        <v>75</v>
      </c>
      <c r="B1608" s="63" t="s">
        <v>44</v>
      </c>
      <c r="C1608" s="63" t="s">
        <v>66</v>
      </c>
      <c r="D1608" s="63">
        <v>23</v>
      </c>
      <c r="E1608" s="63">
        <v>1.2315990000000001</v>
      </c>
      <c r="F1608" s="63">
        <v>1.091421</v>
      </c>
      <c r="G1608" s="63">
        <v>-0.14017840000000001</v>
      </c>
      <c r="H1608" s="63">
        <v>57.517200000000003</v>
      </c>
      <c r="I1608" s="63">
        <v>-0.28506599999999999</v>
      </c>
      <c r="J1608" s="63">
        <v>-0.19946530000000001</v>
      </c>
      <c r="K1608" s="63">
        <v>-0.14017840000000001</v>
      </c>
      <c r="L1608" s="63">
        <v>-8.0891599999999994E-2</v>
      </c>
      <c r="M1608" s="63">
        <v>4.7092000000000002E-3</v>
      </c>
      <c r="N1608" s="63">
        <v>23615</v>
      </c>
      <c r="O1608" s="63">
        <v>0.1130564</v>
      </c>
      <c r="P1608" s="63">
        <v>4</v>
      </c>
      <c r="Q1608" s="63">
        <v>1.2781749580960001E-2</v>
      </c>
    </row>
    <row r="1609" spans="1:17">
      <c r="A1609" s="63" t="s">
        <v>75</v>
      </c>
      <c r="B1609" s="63" t="s">
        <v>44</v>
      </c>
      <c r="C1609" s="63" t="s">
        <v>66</v>
      </c>
      <c r="D1609" s="63">
        <v>24</v>
      </c>
      <c r="E1609" s="63">
        <v>0.99607789999999996</v>
      </c>
      <c r="F1609" s="63">
        <v>0.85398629999999998</v>
      </c>
      <c r="G1609" s="63">
        <v>-0.14209160000000001</v>
      </c>
      <c r="H1609" s="63">
        <v>56.345199999999998</v>
      </c>
      <c r="I1609" s="63">
        <v>-0.28697919999999999</v>
      </c>
      <c r="J1609" s="63">
        <v>-0.20137849999999999</v>
      </c>
      <c r="K1609" s="63">
        <v>-0.14209160000000001</v>
      </c>
      <c r="L1609" s="63">
        <v>-8.2804799999999998E-2</v>
      </c>
      <c r="M1609" s="63">
        <v>2.7959999999999999E-3</v>
      </c>
      <c r="N1609" s="63">
        <v>23615</v>
      </c>
      <c r="O1609" s="63">
        <v>0.1130564</v>
      </c>
      <c r="P1609" s="63">
        <v>4</v>
      </c>
      <c r="Q1609" s="63">
        <v>1.2781749580960001E-2</v>
      </c>
    </row>
    <row r="1610" spans="1:17">
      <c r="A1610" s="63" t="s">
        <v>75</v>
      </c>
      <c r="B1610" s="63" t="s">
        <v>44</v>
      </c>
      <c r="C1610" s="63" t="s">
        <v>67</v>
      </c>
      <c r="D1610" s="63">
        <v>1</v>
      </c>
      <c r="E1610" s="63">
        <v>0.94781170000000003</v>
      </c>
      <c r="F1610" s="63">
        <v>0.69995640000000003</v>
      </c>
      <c r="G1610" s="63">
        <v>-0.2478553</v>
      </c>
      <c r="H1610" s="63">
        <v>56.881399999999999</v>
      </c>
      <c r="I1610" s="63">
        <v>-0.39274290000000001</v>
      </c>
      <c r="J1610" s="63">
        <v>-0.30714209999999997</v>
      </c>
      <c r="K1610" s="63">
        <v>-0.2478553</v>
      </c>
      <c r="L1610" s="63">
        <v>-0.1885685</v>
      </c>
      <c r="M1610" s="63">
        <v>-0.1029677</v>
      </c>
      <c r="N1610" s="63">
        <v>23615</v>
      </c>
      <c r="O1610" s="63">
        <v>0.1130564</v>
      </c>
      <c r="P1610" s="63">
        <v>5</v>
      </c>
      <c r="Q1610" s="63">
        <v>1.2781749580960001E-2</v>
      </c>
    </row>
    <row r="1611" spans="1:17">
      <c r="A1611" s="63" t="s">
        <v>75</v>
      </c>
      <c r="B1611" s="63" t="s">
        <v>44</v>
      </c>
      <c r="C1611" s="63" t="s">
        <v>67</v>
      </c>
      <c r="D1611" s="63">
        <v>2</v>
      </c>
      <c r="E1611" s="63">
        <v>0.86147589999999996</v>
      </c>
      <c r="F1611" s="63">
        <v>0.62122149999999998</v>
      </c>
      <c r="G1611" s="63">
        <v>-0.24025440000000001</v>
      </c>
      <c r="H1611" s="63">
        <v>56.2973</v>
      </c>
      <c r="I1611" s="63">
        <v>-0.38514199999999998</v>
      </c>
      <c r="J1611" s="63">
        <v>-0.29954120000000001</v>
      </c>
      <c r="K1611" s="63">
        <v>-0.24025440000000001</v>
      </c>
      <c r="L1611" s="63">
        <v>-0.18096760000000001</v>
      </c>
      <c r="M1611" s="63">
        <v>-9.5366800000000002E-2</v>
      </c>
      <c r="N1611" s="63">
        <v>23615</v>
      </c>
      <c r="O1611" s="63">
        <v>0.1130564</v>
      </c>
      <c r="P1611" s="63">
        <v>5</v>
      </c>
      <c r="Q1611" s="63">
        <v>1.2781749580960001E-2</v>
      </c>
    </row>
    <row r="1612" spans="1:17">
      <c r="A1612" s="63" t="s">
        <v>75</v>
      </c>
      <c r="B1612" s="63" t="s">
        <v>44</v>
      </c>
      <c r="C1612" s="63" t="s">
        <v>67</v>
      </c>
      <c r="D1612" s="63">
        <v>3</v>
      </c>
      <c r="E1612" s="63">
        <v>0.83541580000000004</v>
      </c>
      <c r="F1612" s="63">
        <v>0.59732079999999999</v>
      </c>
      <c r="G1612" s="63">
        <v>-0.238095</v>
      </c>
      <c r="H1612" s="63">
        <v>55.726900000000001</v>
      </c>
      <c r="I1612" s="63">
        <v>-0.38298260000000001</v>
      </c>
      <c r="J1612" s="63">
        <v>-0.29738179999999997</v>
      </c>
      <c r="K1612" s="63">
        <v>-0.238095</v>
      </c>
      <c r="L1612" s="63">
        <v>-0.1788082</v>
      </c>
      <c r="M1612" s="63">
        <v>-9.3207399999999996E-2</v>
      </c>
      <c r="N1612" s="63">
        <v>23615</v>
      </c>
      <c r="O1612" s="63">
        <v>0.1130564</v>
      </c>
      <c r="P1612" s="63">
        <v>5</v>
      </c>
      <c r="Q1612" s="63">
        <v>1.2781749580960001E-2</v>
      </c>
    </row>
    <row r="1613" spans="1:17">
      <c r="A1613" s="63" t="s">
        <v>75</v>
      </c>
      <c r="B1613" s="63" t="s">
        <v>44</v>
      </c>
      <c r="C1613" s="63" t="s">
        <v>67</v>
      </c>
      <c r="D1613" s="63">
        <v>4</v>
      </c>
      <c r="E1613" s="63">
        <v>0.83130280000000001</v>
      </c>
      <c r="F1613" s="63">
        <v>0.61727799999999999</v>
      </c>
      <c r="G1613" s="63">
        <v>-0.21402479999999999</v>
      </c>
      <c r="H1613" s="63">
        <v>55.175600000000003</v>
      </c>
      <c r="I1613" s="63">
        <v>-0.35891240000000002</v>
      </c>
      <c r="J1613" s="63">
        <v>-0.27331159999999999</v>
      </c>
      <c r="K1613" s="63">
        <v>-0.21402479999999999</v>
      </c>
      <c r="L1613" s="63">
        <v>-0.15473790000000001</v>
      </c>
      <c r="M1613" s="63">
        <v>-6.9137199999999996E-2</v>
      </c>
      <c r="N1613" s="63">
        <v>23615</v>
      </c>
      <c r="O1613" s="63">
        <v>0.1130564</v>
      </c>
      <c r="P1613" s="63">
        <v>5</v>
      </c>
      <c r="Q1613" s="63">
        <v>1.2781749580960001E-2</v>
      </c>
    </row>
    <row r="1614" spans="1:17">
      <c r="A1614" s="63" t="s">
        <v>75</v>
      </c>
      <c r="B1614" s="63" t="s">
        <v>44</v>
      </c>
      <c r="C1614" s="63" t="s">
        <v>67</v>
      </c>
      <c r="D1614" s="63">
        <v>5</v>
      </c>
      <c r="E1614" s="63">
        <v>0.84761569999999997</v>
      </c>
      <c r="F1614" s="63">
        <v>0.63251869999999999</v>
      </c>
      <c r="G1614" s="63">
        <v>-0.21509700000000001</v>
      </c>
      <c r="H1614" s="63">
        <v>54.684399999999997</v>
      </c>
      <c r="I1614" s="63">
        <v>-0.35998459999999999</v>
      </c>
      <c r="J1614" s="63">
        <v>-0.27438380000000001</v>
      </c>
      <c r="K1614" s="63">
        <v>-0.21509700000000001</v>
      </c>
      <c r="L1614" s="63">
        <v>-0.15581020000000001</v>
      </c>
      <c r="M1614" s="63">
        <v>-7.0209400000000005E-2</v>
      </c>
      <c r="N1614" s="63">
        <v>23615</v>
      </c>
      <c r="O1614" s="63">
        <v>0.1130564</v>
      </c>
      <c r="P1614" s="63">
        <v>5</v>
      </c>
      <c r="Q1614" s="63">
        <v>1.2781749580960001E-2</v>
      </c>
    </row>
    <row r="1615" spans="1:17">
      <c r="A1615" s="63" t="s">
        <v>75</v>
      </c>
      <c r="B1615" s="63" t="s">
        <v>44</v>
      </c>
      <c r="C1615" s="63" t="s">
        <v>67</v>
      </c>
      <c r="D1615" s="63">
        <v>6</v>
      </c>
      <c r="E1615" s="63">
        <v>0.95019580000000003</v>
      </c>
      <c r="F1615" s="63">
        <v>0.68323769999999995</v>
      </c>
      <c r="G1615" s="63">
        <v>-0.26695819999999998</v>
      </c>
      <c r="H1615" s="63">
        <v>54.171799999999998</v>
      </c>
      <c r="I1615" s="63">
        <v>-0.41184579999999998</v>
      </c>
      <c r="J1615" s="63">
        <v>-0.32624500000000001</v>
      </c>
      <c r="K1615" s="63">
        <v>-0.26695819999999998</v>
      </c>
      <c r="L1615" s="63">
        <v>-0.2076713</v>
      </c>
      <c r="M1615" s="63">
        <v>-0.1220706</v>
      </c>
      <c r="N1615" s="63">
        <v>23615</v>
      </c>
      <c r="O1615" s="63">
        <v>0.1130564</v>
      </c>
      <c r="P1615" s="63">
        <v>5</v>
      </c>
      <c r="Q1615" s="63">
        <v>1.2781749580960001E-2</v>
      </c>
    </row>
    <row r="1616" spans="1:17">
      <c r="A1616" s="63" t="s">
        <v>75</v>
      </c>
      <c r="B1616" s="63" t="s">
        <v>44</v>
      </c>
      <c r="C1616" s="63" t="s">
        <v>67</v>
      </c>
      <c r="D1616" s="63">
        <v>7</v>
      </c>
      <c r="E1616" s="63">
        <v>1.1913549999999999</v>
      </c>
      <c r="F1616" s="63">
        <v>0.91875439999999997</v>
      </c>
      <c r="G1616" s="63">
        <v>-0.27260079999999998</v>
      </c>
      <c r="H1616" s="63">
        <v>54.310400000000001</v>
      </c>
      <c r="I1616" s="63">
        <v>-0.41748839999999998</v>
      </c>
      <c r="J1616" s="63">
        <v>-0.33188770000000001</v>
      </c>
      <c r="K1616" s="63">
        <v>-0.27260079999999998</v>
      </c>
      <c r="L1616" s="63">
        <v>-0.213314</v>
      </c>
      <c r="M1616" s="63">
        <v>-0.1277132</v>
      </c>
      <c r="N1616" s="63">
        <v>23615</v>
      </c>
      <c r="O1616" s="63">
        <v>0.1130564</v>
      </c>
      <c r="P1616" s="63">
        <v>5</v>
      </c>
      <c r="Q1616" s="63">
        <v>1.2781749580960001E-2</v>
      </c>
    </row>
    <row r="1617" spans="1:17">
      <c r="A1617" s="63" t="s">
        <v>75</v>
      </c>
      <c r="B1617" s="63" t="s">
        <v>44</v>
      </c>
      <c r="C1617" s="63" t="s">
        <v>67</v>
      </c>
      <c r="D1617" s="63">
        <v>8</v>
      </c>
      <c r="E1617" s="63">
        <v>1.3584080000000001</v>
      </c>
      <c r="F1617" s="63">
        <v>1.130968</v>
      </c>
      <c r="G1617" s="63">
        <v>-0.2274398</v>
      </c>
      <c r="H1617" s="63">
        <v>56.249400000000001</v>
      </c>
      <c r="I1617" s="63">
        <v>-0.37232739999999998</v>
      </c>
      <c r="J1617" s="63">
        <v>-0.2867266</v>
      </c>
      <c r="K1617" s="63">
        <v>-0.2274398</v>
      </c>
      <c r="L1617" s="63">
        <v>-0.16815289999999999</v>
      </c>
      <c r="M1617" s="63">
        <v>-8.2552200000000006E-2</v>
      </c>
      <c r="N1617" s="63">
        <v>23615</v>
      </c>
      <c r="O1617" s="63">
        <v>0.1130564</v>
      </c>
      <c r="P1617" s="63">
        <v>5</v>
      </c>
      <c r="Q1617" s="63">
        <v>1.2781749580960001E-2</v>
      </c>
    </row>
    <row r="1618" spans="1:17">
      <c r="A1618" s="63" t="s">
        <v>75</v>
      </c>
      <c r="B1618" s="63" t="s">
        <v>44</v>
      </c>
      <c r="C1618" s="63" t="s">
        <v>67</v>
      </c>
      <c r="D1618" s="63">
        <v>9</v>
      </c>
      <c r="E1618" s="63">
        <v>1.3111409999999999</v>
      </c>
      <c r="F1618" s="63">
        <v>1.1989019999999999</v>
      </c>
      <c r="G1618" s="63">
        <v>-0.11223959999999999</v>
      </c>
      <c r="H1618" s="63">
        <v>58.514099999999999</v>
      </c>
      <c r="I1618" s="63">
        <v>-0.2571272</v>
      </c>
      <c r="J1618" s="63">
        <v>-0.1715264</v>
      </c>
      <c r="K1618" s="63">
        <v>-0.11223959999999999</v>
      </c>
      <c r="L1618" s="63">
        <v>-5.2952800000000001E-2</v>
      </c>
      <c r="M1618" s="63">
        <v>3.2648000000000003E-2</v>
      </c>
      <c r="N1618" s="63">
        <v>23615</v>
      </c>
      <c r="O1618" s="63">
        <v>0.1130564</v>
      </c>
      <c r="P1618" s="63">
        <v>5</v>
      </c>
      <c r="Q1618" s="63">
        <v>1.2781749580960001E-2</v>
      </c>
    </row>
    <row r="1619" spans="1:17">
      <c r="A1619" s="63" t="s">
        <v>75</v>
      </c>
      <c r="B1619" s="63" t="s">
        <v>44</v>
      </c>
      <c r="C1619" s="63" t="s">
        <v>67</v>
      </c>
      <c r="D1619" s="63">
        <v>10</v>
      </c>
      <c r="E1619" s="63">
        <v>1.3065310000000001</v>
      </c>
      <c r="F1619" s="63">
        <v>1.1929810000000001</v>
      </c>
      <c r="G1619" s="63">
        <v>-0.1135499</v>
      </c>
      <c r="H1619" s="63">
        <v>61.2714</v>
      </c>
      <c r="I1619" s="63">
        <v>-0.25843749999999999</v>
      </c>
      <c r="J1619" s="63">
        <v>-0.17283680000000001</v>
      </c>
      <c r="K1619" s="63">
        <v>-0.1135499</v>
      </c>
      <c r="L1619" s="63">
        <v>-5.4263100000000002E-2</v>
      </c>
      <c r="M1619" s="63">
        <v>3.13376E-2</v>
      </c>
      <c r="N1619" s="63">
        <v>23615</v>
      </c>
      <c r="O1619" s="63">
        <v>0.1130564</v>
      </c>
      <c r="P1619" s="63">
        <v>5</v>
      </c>
      <c r="Q1619" s="63">
        <v>1.2781749580960001E-2</v>
      </c>
    </row>
    <row r="1620" spans="1:17">
      <c r="A1620" s="63" t="s">
        <v>75</v>
      </c>
      <c r="B1620" s="63" t="s">
        <v>44</v>
      </c>
      <c r="C1620" s="63" t="s">
        <v>67</v>
      </c>
      <c r="D1620" s="63">
        <v>11</v>
      </c>
      <c r="E1620" s="63">
        <v>1.2188209999999999</v>
      </c>
      <c r="F1620" s="63">
        <v>1.2268239999999999</v>
      </c>
      <c r="G1620" s="63">
        <v>8.0034000000000008E-3</v>
      </c>
      <c r="H1620" s="63">
        <v>63.997599999999998</v>
      </c>
      <c r="I1620" s="63">
        <v>-0.13688420000000001</v>
      </c>
      <c r="J1620" s="63">
        <v>-5.1283500000000003E-2</v>
      </c>
      <c r="K1620" s="63">
        <v>8.0034000000000008E-3</v>
      </c>
      <c r="L1620" s="63">
        <v>6.7290199999999994E-2</v>
      </c>
      <c r="M1620" s="63">
        <v>0.152891</v>
      </c>
      <c r="N1620" s="63">
        <v>23615</v>
      </c>
      <c r="O1620" s="63">
        <v>0.1130564</v>
      </c>
      <c r="P1620" s="63">
        <v>5</v>
      </c>
      <c r="Q1620" s="63">
        <v>1.2781749580960001E-2</v>
      </c>
    </row>
    <row r="1621" spans="1:17">
      <c r="A1621" s="63" t="s">
        <v>75</v>
      </c>
      <c r="B1621" s="63" t="s">
        <v>44</v>
      </c>
      <c r="C1621" s="63" t="s">
        <v>67</v>
      </c>
      <c r="D1621" s="63">
        <v>12</v>
      </c>
      <c r="E1621" s="63">
        <v>1.1698029999999999</v>
      </c>
      <c r="F1621" s="63">
        <v>1.2507919999999999</v>
      </c>
      <c r="G1621" s="63">
        <v>8.09888E-2</v>
      </c>
      <c r="H1621" s="63">
        <v>66.405900000000003</v>
      </c>
      <c r="I1621" s="63">
        <v>-6.3898800000000006E-2</v>
      </c>
      <c r="J1621" s="63">
        <v>2.17019E-2</v>
      </c>
      <c r="K1621" s="63">
        <v>8.09888E-2</v>
      </c>
      <c r="L1621" s="63">
        <v>0.1402756</v>
      </c>
      <c r="M1621" s="63">
        <v>0.2258764</v>
      </c>
      <c r="N1621" s="63">
        <v>23615</v>
      </c>
      <c r="O1621" s="63">
        <v>0.1130564</v>
      </c>
      <c r="P1621" s="63">
        <v>5</v>
      </c>
      <c r="Q1621" s="63">
        <v>1.2781749580960001E-2</v>
      </c>
    </row>
    <row r="1622" spans="1:17">
      <c r="A1622" s="63" t="s">
        <v>75</v>
      </c>
      <c r="B1622" s="63" t="s">
        <v>44</v>
      </c>
      <c r="C1622" s="63" t="s">
        <v>67</v>
      </c>
      <c r="D1622" s="63">
        <v>13</v>
      </c>
      <c r="E1622" s="63">
        <v>1.0837600000000001</v>
      </c>
      <c r="F1622" s="63">
        <v>1.303704</v>
      </c>
      <c r="G1622" s="63">
        <v>0.2199441</v>
      </c>
      <c r="H1622" s="63">
        <v>68.378100000000003</v>
      </c>
      <c r="I1622" s="63">
        <v>7.5056499999999998E-2</v>
      </c>
      <c r="J1622" s="63">
        <v>0.1606573</v>
      </c>
      <c r="K1622" s="63">
        <v>0.2199441</v>
      </c>
      <c r="L1622" s="63">
        <v>0.27923100000000001</v>
      </c>
      <c r="M1622" s="63">
        <v>0.36483169999999998</v>
      </c>
      <c r="N1622" s="63">
        <v>23615</v>
      </c>
      <c r="O1622" s="63">
        <v>0.1130564</v>
      </c>
      <c r="P1622" s="63">
        <v>5</v>
      </c>
      <c r="Q1622" s="63">
        <v>1.2781749580960001E-2</v>
      </c>
    </row>
    <row r="1623" spans="1:17">
      <c r="A1623" s="63" t="s">
        <v>75</v>
      </c>
      <c r="B1623" s="63" t="s">
        <v>44</v>
      </c>
      <c r="C1623" s="63" t="s">
        <v>67</v>
      </c>
      <c r="D1623" s="63">
        <v>14</v>
      </c>
      <c r="E1623" s="63">
        <v>1.065561</v>
      </c>
      <c r="F1623" s="63">
        <v>1.3270500000000001</v>
      </c>
      <c r="G1623" s="63">
        <v>0.26148870000000002</v>
      </c>
      <c r="H1623" s="63">
        <v>69.639700000000005</v>
      </c>
      <c r="I1623" s="63">
        <v>0.1166011</v>
      </c>
      <c r="J1623" s="63">
        <v>0.20220179999999999</v>
      </c>
      <c r="K1623" s="63">
        <v>0.26148870000000002</v>
      </c>
      <c r="L1623" s="63">
        <v>0.32077549999999999</v>
      </c>
      <c r="M1623" s="63">
        <v>0.40637630000000002</v>
      </c>
      <c r="N1623" s="63">
        <v>23615</v>
      </c>
      <c r="O1623" s="63">
        <v>0.1130564</v>
      </c>
      <c r="P1623" s="63">
        <v>5</v>
      </c>
      <c r="Q1623" s="63">
        <v>1.2781749580960001E-2</v>
      </c>
    </row>
    <row r="1624" spans="1:17">
      <c r="A1624" s="63" t="s">
        <v>75</v>
      </c>
      <c r="B1624" s="63" t="s">
        <v>44</v>
      </c>
      <c r="C1624" s="63" t="s">
        <v>67</v>
      </c>
      <c r="D1624" s="63">
        <v>15</v>
      </c>
      <c r="E1624" s="63">
        <v>1.0757699999999999</v>
      </c>
      <c r="F1624" s="63">
        <v>1.3451040000000001</v>
      </c>
      <c r="G1624" s="63">
        <v>0.26933380000000001</v>
      </c>
      <c r="H1624" s="63">
        <v>70.507400000000004</v>
      </c>
      <c r="I1624" s="63">
        <v>0.12444620000000001</v>
      </c>
      <c r="J1624" s="63">
        <v>0.21004700000000001</v>
      </c>
      <c r="K1624" s="63">
        <v>0.26933380000000001</v>
      </c>
      <c r="L1624" s="63">
        <v>0.32862069999999999</v>
      </c>
      <c r="M1624" s="63">
        <v>0.41422140000000002</v>
      </c>
      <c r="N1624" s="63">
        <v>23615</v>
      </c>
      <c r="O1624" s="63">
        <v>0.1130564</v>
      </c>
      <c r="P1624" s="63">
        <v>5</v>
      </c>
      <c r="Q1624" s="63">
        <v>1.2781749580960001E-2</v>
      </c>
    </row>
    <row r="1625" spans="1:17">
      <c r="A1625" s="63" t="s">
        <v>75</v>
      </c>
      <c r="B1625" s="63" t="s">
        <v>44</v>
      </c>
      <c r="C1625" s="63" t="s">
        <v>67</v>
      </c>
      <c r="D1625" s="63">
        <v>16</v>
      </c>
      <c r="E1625" s="63">
        <v>1.1070009999999999</v>
      </c>
      <c r="F1625" s="63">
        <v>1.3539030000000001</v>
      </c>
      <c r="G1625" s="63">
        <v>0.24690190000000001</v>
      </c>
      <c r="H1625" s="63">
        <v>70.6404</v>
      </c>
      <c r="I1625" s="63">
        <v>0.1020143</v>
      </c>
      <c r="J1625" s="63">
        <v>0.187615</v>
      </c>
      <c r="K1625" s="63">
        <v>0.24690190000000001</v>
      </c>
      <c r="L1625" s="63">
        <v>0.30618869999999998</v>
      </c>
      <c r="M1625" s="63">
        <v>0.39178950000000001</v>
      </c>
      <c r="N1625" s="63">
        <v>23615</v>
      </c>
      <c r="O1625" s="63">
        <v>0.1130564</v>
      </c>
      <c r="P1625" s="63">
        <v>5</v>
      </c>
      <c r="Q1625" s="63">
        <v>1.2781749580960001E-2</v>
      </c>
    </row>
    <row r="1626" spans="1:17">
      <c r="A1626" s="63" t="s">
        <v>75</v>
      </c>
      <c r="B1626" s="63" t="s">
        <v>44</v>
      </c>
      <c r="C1626" s="63" t="s">
        <v>67</v>
      </c>
      <c r="D1626" s="63">
        <v>17</v>
      </c>
      <c r="E1626" s="63">
        <v>1.1606460000000001</v>
      </c>
      <c r="F1626" s="63">
        <v>1.3807050000000001</v>
      </c>
      <c r="G1626" s="63">
        <v>0.2200599</v>
      </c>
      <c r="H1626" s="63">
        <v>69.748199999999997</v>
      </c>
      <c r="I1626" s="63">
        <v>7.5172299999999997E-2</v>
      </c>
      <c r="J1626" s="63">
        <v>0.160773</v>
      </c>
      <c r="K1626" s="63">
        <v>0.2200599</v>
      </c>
      <c r="L1626" s="63">
        <v>0.2793467</v>
      </c>
      <c r="M1626" s="63">
        <v>0.36494749999999998</v>
      </c>
      <c r="N1626" s="63">
        <v>23615</v>
      </c>
      <c r="O1626" s="63">
        <v>0.1130564</v>
      </c>
      <c r="P1626" s="63">
        <v>5</v>
      </c>
      <c r="Q1626" s="63">
        <v>1.2781749580960001E-2</v>
      </c>
    </row>
    <row r="1627" spans="1:17">
      <c r="A1627" s="63" t="s">
        <v>75</v>
      </c>
      <c r="B1627" s="63" t="s">
        <v>44</v>
      </c>
      <c r="C1627" s="63" t="s">
        <v>67</v>
      </c>
      <c r="D1627" s="63">
        <v>18</v>
      </c>
      <c r="E1627" s="63">
        <v>1.267855</v>
      </c>
      <c r="F1627" s="63">
        <v>1.4125989999999999</v>
      </c>
      <c r="G1627" s="63">
        <v>0.1447446</v>
      </c>
      <c r="H1627" s="63">
        <v>68.337800000000001</v>
      </c>
      <c r="I1627" s="63">
        <v>-1.4300000000000001E-4</v>
      </c>
      <c r="J1627" s="63">
        <v>8.54578E-2</v>
      </c>
      <c r="K1627" s="63">
        <v>0.1447446</v>
      </c>
      <c r="L1627" s="63">
        <v>0.2040315</v>
      </c>
      <c r="M1627" s="63">
        <v>0.28963220000000001</v>
      </c>
      <c r="N1627" s="63">
        <v>23615</v>
      </c>
      <c r="O1627" s="63">
        <v>0.1130564</v>
      </c>
      <c r="P1627" s="63">
        <v>5</v>
      </c>
      <c r="Q1627" s="63">
        <v>1.2781749580960001E-2</v>
      </c>
    </row>
    <row r="1628" spans="1:17">
      <c r="A1628" s="63" t="s">
        <v>75</v>
      </c>
      <c r="B1628" s="63" t="s">
        <v>44</v>
      </c>
      <c r="C1628" s="63" t="s">
        <v>67</v>
      </c>
      <c r="D1628" s="63">
        <v>19</v>
      </c>
      <c r="E1628" s="63">
        <v>1.413589</v>
      </c>
      <c r="F1628" s="63">
        <v>1.3969100000000001</v>
      </c>
      <c r="G1628" s="63">
        <v>-1.6678499999999999E-2</v>
      </c>
      <c r="H1628" s="63">
        <v>66.117900000000006</v>
      </c>
      <c r="I1628" s="63">
        <v>-0.16156599999999999</v>
      </c>
      <c r="J1628" s="63">
        <v>-7.5965299999999999E-2</v>
      </c>
      <c r="K1628" s="63">
        <v>-1.6678499999999999E-2</v>
      </c>
      <c r="L1628" s="63">
        <v>4.2608399999999998E-2</v>
      </c>
      <c r="M1628" s="63">
        <v>0.12820909999999999</v>
      </c>
      <c r="N1628" s="63">
        <v>23615</v>
      </c>
      <c r="O1628" s="63">
        <v>0.1130564</v>
      </c>
      <c r="P1628" s="63">
        <v>5</v>
      </c>
      <c r="Q1628" s="63">
        <v>1.2781749580960001E-2</v>
      </c>
    </row>
    <row r="1629" spans="1:17">
      <c r="A1629" s="63" t="s">
        <v>75</v>
      </c>
      <c r="B1629" s="63" t="s">
        <v>44</v>
      </c>
      <c r="C1629" s="63" t="s">
        <v>67</v>
      </c>
      <c r="D1629" s="63">
        <v>20</v>
      </c>
      <c r="E1629" s="63">
        <v>1.5123930000000001</v>
      </c>
      <c r="F1629" s="63">
        <v>1.398901</v>
      </c>
      <c r="G1629" s="63">
        <v>-0.1134923</v>
      </c>
      <c r="H1629" s="63">
        <v>63.070900000000002</v>
      </c>
      <c r="I1629" s="63">
        <v>-0.25837979999999999</v>
      </c>
      <c r="J1629" s="63">
        <v>-0.17277909999999999</v>
      </c>
      <c r="K1629" s="63">
        <v>-0.1134923</v>
      </c>
      <c r="L1629" s="63">
        <v>-5.4205400000000001E-2</v>
      </c>
      <c r="M1629" s="63">
        <v>3.1395300000000001E-2</v>
      </c>
      <c r="N1629" s="63">
        <v>23615</v>
      </c>
      <c r="O1629" s="63">
        <v>0.1130564</v>
      </c>
      <c r="P1629" s="63">
        <v>5</v>
      </c>
      <c r="Q1629" s="63">
        <v>1.2781749580960001E-2</v>
      </c>
    </row>
    <row r="1630" spans="1:17">
      <c r="A1630" s="63" t="s">
        <v>75</v>
      </c>
      <c r="B1630" s="63" t="s">
        <v>44</v>
      </c>
      <c r="C1630" s="63" t="s">
        <v>67</v>
      </c>
      <c r="D1630" s="63">
        <v>21</v>
      </c>
      <c r="E1630" s="63">
        <v>1.5687690000000001</v>
      </c>
      <c r="F1630" s="63">
        <v>1.397634</v>
      </c>
      <c r="G1630" s="63">
        <v>-0.17113529999999999</v>
      </c>
      <c r="H1630" s="63">
        <v>60.0762</v>
      </c>
      <c r="I1630" s="63">
        <v>-0.3160229</v>
      </c>
      <c r="J1630" s="63">
        <v>-0.23042209999999999</v>
      </c>
      <c r="K1630" s="63">
        <v>-0.17113529999999999</v>
      </c>
      <c r="L1630" s="63">
        <v>-0.1118485</v>
      </c>
      <c r="M1630" s="63">
        <v>-2.6247699999999999E-2</v>
      </c>
      <c r="N1630" s="63">
        <v>23615</v>
      </c>
      <c r="O1630" s="63">
        <v>0.1130564</v>
      </c>
      <c r="P1630" s="63">
        <v>5</v>
      </c>
      <c r="Q1630" s="63">
        <v>1.2781749580960001E-2</v>
      </c>
    </row>
    <row r="1631" spans="1:17">
      <c r="A1631" s="63" t="s">
        <v>75</v>
      </c>
      <c r="B1631" s="63" t="s">
        <v>44</v>
      </c>
      <c r="C1631" s="63" t="s">
        <v>67</v>
      </c>
      <c r="D1631" s="63">
        <v>22</v>
      </c>
      <c r="E1631" s="63">
        <v>1.526942</v>
      </c>
      <c r="F1631" s="63">
        <v>1.304413</v>
      </c>
      <c r="G1631" s="63">
        <v>-0.22252910000000001</v>
      </c>
      <c r="H1631" s="63">
        <v>58.455800000000004</v>
      </c>
      <c r="I1631" s="63">
        <v>-0.36741669999999998</v>
      </c>
      <c r="J1631" s="63">
        <v>-0.28181590000000001</v>
      </c>
      <c r="K1631" s="63">
        <v>-0.22252910000000001</v>
      </c>
      <c r="L1631" s="63">
        <v>-0.1632422</v>
      </c>
      <c r="M1631" s="63">
        <v>-7.7641500000000002E-2</v>
      </c>
      <c r="N1631" s="63">
        <v>23615</v>
      </c>
      <c r="O1631" s="63">
        <v>0.1130564</v>
      </c>
      <c r="P1631" s="63">
        <v>5</v>
      </c>
      <c r="Q1631" s="63">
        <v>1.2781749580960001E-2</v>
      </c>
    </row>
    <row r="1632" spans="1:17">
      <c r="A1632" s="63" t="s">
        <v>75</v>
      </c>
      <c r="B1632" s="63" t="s">
        <v>44</v>
      </c>
      <c r="C1632" s="63" t="s">
        <v>67</v>
      </c>
      <c r="D1632" s="63">
        <v>23</v>
      </c>
      <c r="E1632" s="63">
        <v>1.3275920000000001</v>
      </c>
      <c r="F1632" s="63">
        <v>1.104371</v>
      </c>
      <c r="G1632" s="63">
        <v>-0.22322110000000001</v>
      </c>
      <c r="H1632" s="63">
        <v>57.269300000000001</v>
      </c>
      <c r="I1632" s="63">
        <v>-0.36810870000000001</v>
      </c>
      <c r="J1632" s="63">
        <v>-0.28250789999999998</v>
      </c>
      <c r="K1632" s="63">
        <v>-0.22322110000000001</v>
      </c>
      <c r="L1632" s="63">
        <v>-0.1639342</v>
      </c>
      <c r="M1632" s="63">
        <v>-7.83335E-2</v>
      </c>
      <c r="N1632" s="63">
        <v>23615</v>
      </c>
      <c r="O1632" s="63">
        <v>0.1130564</v>
      </c>
      <c r="P1632" s="63">
        <v>5</v>
      </c>
      <c r="Q1632" s="63">
        <v>1.2781749580960001E-2</v>
      </c>
    </row>
    <row r="1633" spans="1:17">
      <c r="A1633" s="63" t="s">
        <v>75</v>
      </c>
      <c r="B1633" s="63" t="s">
        <v>44</v>
      </c>
      <c r="C1633" s="63" t="s">
        <v>67</v>
      </c>
      <c r="D1633" s="63">
        <v>24</v>
      </c>
      <c r="E1633" s="63">
        <v>1.0818319999999999</v>
      </c>
      <c r="F1633" s="63">
        <v>0.85235910000000004</v>
      </c>
      <c r="G1633" s="63">
        <v>-0.2294728</v>
      </c>
      <c r="H1633" s="63">
        <v>56.430500000000002</v>
      </c>
      <c r="I1633" s="63">
        <v>-0.37436039999999998</v>
      </c>
      <c r="J1633" s="63">
        <v>-0.28875960000000001</v>
      </c>
      <c r="K1633" s="63">
        <v>-0.2294728</v>
      </c>
      <c r="L1633" s="63">
        <v>-0.1701859</v>
      </c>
      <c r="M1633" s="63">
        <v>-8.4585199999999999E-2</v>
      </c>
      <c r="N1633" s="63">
        <v>23615</v>
      </c>
      <c r="O1633" s="63">
        <v>0.1130564</v>
      </c>
      <c r="P1633" s="63">
        <v>5</v>
      </c>
      <c r="Q1633" s="63">
        <v>1.2781749580960001E-2</v>
      </c>
    </row>
    <row r="1634" spans="1:17">
      <c r="A1634" s="63" t="s">
        <v>75</v>
      </c>
      <c r="B1634" s="63" t="s">
        <v>44</v>
      </c>
      <c r="C1634" s="63" t="s">
        <v>68</v>
      </c>
      <c r="D1634" s="63">
        <v>1</v>
      </c>
      <c r="E1634" s="63">
        <v>1.028945</v>
      </c>
      <c r="F1634" s="63">
        <v>0.78332639999999998</v>
      </c>
      <c r="G1634" s="63">
        <v>-0.24561839999999999</v>
      </c>
      <c r="H1634" s="63">
        <v>62.678699999999999</v>
      </c>
      <c r="I1634" s="63">
        <v>-0.39050600000000002</v>
      </c>
      <c r="J1634" s="63">
        <v>-0.30490519999999999</v>
      </c>
      <c r="K1634" s="63">
        <v>-0.24561839999999999</v>
      </c>
      <c r="L1634" s="63">
        <v>-0.18633159999999999</v>
      </c>
      <c r="M1634" s="63">
        <v>-0.1007308</v>
      </c>
      <c r="N1634" s="63">
        <v>23615</v>
      </c>
      <c r="O1634" s="63">
        <v>0.1130564</v>
      </c>
      <c r="P1634" s="63">
        <v>6</v>
      </c>
      <c r="Q1634" s="63">
        <v>1.2781749580960001E-2</v>
      </c>
    </row>
    <row r="1635" spans="1:17">
      <c r="A1635" s="63" t="s">
        <v>75</v>
      </c>
      <c r="B1635" s="63" t="s">
        <v>44</v>
      </c>
      <c r="C1635" s="63" t="s">
        <v>68</v>
      </c>
      <c r="D1635" s="63">
        <v>2</v>
      </c>
      <c r="E1635" s="63">
        <v>0.93723440000000002</v>
      </c>
      <c r="F1635" s="63">
        <v>0.69698000000000004</v>
      </c>
      <c r="G1635" s="63">
        <v>-0.24025440000000001</v>
      </c>
      <c r="H1635" s="63">
        <v>60.9925</v>
      </c>
      <c r="I1635" s="63">
        <v>-0.38514199999999998</v>
      </c>
      <c r="J1635" s="63">
        <v>-0.29954120000000001</v>
      </c>
      <c r="K1635" s="63">
        <v>-0.24025440000000001</v>
      </c>
      <c r="L1635" s="63">
        <v>-0.18096760000000001</v>
      </c>
      <c r="M1635" s="63">
        <v>-9.5366800000000002E-2</v>
      </c>
      <c r="N1635" s="63">
        <v>23615</v>
      </c>
      <c r="O1635" s="63">
        <v>0.1130564</v>
      </c>
      <c r="P1635" s="63">
        <v>6</v>
      </c>
      <c r="Q1635" s="63">
        <v>1.2781749580960001E-2</v>
      </c>
    </row>
    <row r="1636" spans="1:17">
      <c r="A1636" s="63" t="s">
        <v>75</v>
      </c>
      <c r="B1636" s="63" t="s">
        <v>44</v>
      </c>
      <c r="C1636" s="63" t="s">
        <v>68</v>
      </c>
      <c r="D1636" s="63">
        <v>3</v>
      </c>
      <c r="E1636" s="63">
        <v>0.90690859999999995</v>
      </c>
      <c r="F1636" s="63">
        <v>0.66881360000000001</v>
      </c>
      <c r="G1636" s="63">
        <v>-0.238095</v>
      </c>
      <c r="H1636" s="63">
        <v>60.3446</v>
      </c>
      <c r="I1636" s="63">
        <v>-0.38298260000000001</v>
      </c>
      <c r="J1636" s="63">
        <v>-0.29738179999999997</v>
      </c>
      <c r="K1636" s="63">
        <v>-0.238095</v>
      </c>
      <c r="L1636" s="63">
        <v>-0.1788082</v>
      </c>
      <c r="M1636" s="63">
        <v>-9.3207399999999996E-2</v>
      </c>
      <c r="N1636" s="63">
        <v>23615</v>
      </c>
      <c r="O1636" s="63">
        <v>0.1130564</v>
      </c>
      <c r="P1636" s="63">
        <v>6</v>
      </c>
      <c r="Q1636" s="63">
        <v>1.2781749580960001E-2</v>
      </c>
    </row>
    <row r="1637" spans="1:17">
      <c r="A1637" s="63" t="s">
        <v>75</v>
      </c>
      <c r="B1637" s="63" t="s">
        <v>44</v>
      </c>
      <c r="C1637" s="63" t="s">
        <v>68</v>
      </c>
      <c r="D1637" s="63">
        <v>4</v>
      </c>
      <c r="E1637" s="63">
        <v>0.89199879999999998</v>
      </c>
      <c r="F1637" s="63">
        <v>0.67797399999999997</v>
      </c>
      <c r="G1637" s="63">
        <v>-0.21402479999999999</v>
      </c>
      <c r="H1637" s="63">
        <v>59.728900000000003</v>
      </c>
      <c r="I1637" s="63">
        <v>-0.35891240000000002</v>
      </c>
      <c r="J1637" s="63">
        <v>-0.27331159999999999</v>
      </c>
      <c r="K1637" s="63">
        <v>-0.21402479999999999</v>
      </c>
      <c r="L1637" s="63">
        <v>-0.15473790000000001</v>
      </c>
      <c r="M1637" s="63">
        <v>-6.9137199999999996E-2</v>
      </c>
      <c r="N1637" s="63">
        <v>23615</v>
      </c>
      <c r="O1637" s="63">
        <v>0.1130564</v>
      </c>
      <c r="P1637" s="63">
        <v>6</v>
      </c>
      <c r="Q1637" s="63">
        <v>1.2781749580960001E-2</v>
      </c>
    </row>
    <row r="1638" spans="1:17">
      <c r="A1638" s="63" t="s">
        <v>75</v>
      </c>
      <c r="B1638" s="63" t="s">
        <v>44</v>
      </c>
      <c r="C1638" s="63" t="s">
        <v>68</v>
      </c>
      <c r="D1638" s="63">
        <v>5</v>
      </c>
      <c r="E1638" s="63">
        <v>0.89974889999999996</v>
      </c>
      <c r="F1638" s="63">
        <v>0.68465200000000004</v>
      </c>
      <c r="G1638" s="63">
        <v>-0.21509700000000001</v>
      </c>
      <c r="H1638" s="63">
        <v>58.952599999999997</v>
      </c>
      <c r="I1638" s="63">
        <v>-0.35998449999999999</v>
      </c>
      <c r="J1638" s="63">
        <v>-0.27438380000000001</v>
      </c>
      <c r="K1638" s="63">
        <v>-0.21509700000000001</v>
      </c>
      <c r="L1638" s="63">
        <v>-0.15581010000000001</v>
      </c>
      <c r="M1638" s="63">
        <v>-7.0209400000000005E-2</v>
      </c>
      <c r="N1638" s="63">
        <v>23615</v>
      </c>
      <c r="O1638" s="63">
        <v>0.1130564</v>
      </c>
      <c r="P1638" s="63">
        <v>6</v>
      </c>
      <c r="Q1638" s="63">
        <v>1.2781749580960001E-2</v>
      </c>
    </row>
    <row r="1639" spans="1:17">
      <c r="A1639" s="63" t="s">
        <v>75</v>
      </c>
      <c r="B1639" s="63" t="s">
        <v>44</v>
      </c>
      <c r="C1639" s="63" t="s">
        <v>68</v>
      </c>
      <c r="D1639" s="63">
        <v>6</v>
      </c>
      <c r="E1639" s="63">
        <v>0.98986479999999999</v>
      </c>
      <c r="F1639" s="63">
        <v>0.72290659999999995</v>
      </c>
      <c r="G1639" s="63">
        <v>-0.26695819999999998</v>
      </c>
      <c r="H1639" s="63">
        <v>58.539900000000003</v>
      </c>
      <c r="I1639" s="63">
        <v>-0.41184579999999998</v>
      </c>
      <c r="J1639" s="63">
        <v>-0.32624500000000001</v>
      </c>
      <c r="K1639" s="63">
        <v>-0.26695819999999998</v>
      </c>
      <c r="L1639" s="63">
        <v>-0.2076713</v>
      </c>
      <c r="M1639" s="63">
        <v>-0.1220706</v>
      </c>
      <c r="N1639" s="63">
        <v>23615</v>
      </c>
      <c r="O1639" s="63">
        <v>0.1130564</v>
      </c>
      <c r="P1639" s="63">
        <v>6</v>
      </c>
      <c r="Q1639" s="63">
        <v>1.2781749580960001E-2</v>
      </c>
    </row>
    <row r="1640" spans="1:17">
      <c r="A1640" s="63" t="s">
        <v>75</v>
      </c>
      <c r="B1640" s="63" t="s">
        <v>44</v>
      </c>
      <c r="C1640" s="63" t="s">
        <v>68</v>
      </c>
      <c r="D1640" s="63">
        <v>7</v>
      </c>
      <c r="E1640" s="63">
        <v>1.1840740000000001</v>
      </c>
      <c r="F1640" s="63">
        <v>0.91147299999999998</v>
      </c>
      <c r="G1640" s="63">
        <v>-0.27260079999999998</v>
      </c>
      <c r="H1640" s="63">
        <v>59.301699999999997</v>
      </c>
      <c r="I1640" s="63">
        <v>-0.41748839999999998</v>
      </c>
      <c r="J1640" s="63">
        <v>-0.33188770000000001</v>
      </c>
      <c r="K1640" s="63">
        <v>-0.27260079999999998</v>
      </c>
      <c r="L1640" s="63">
        <v>-0.213314</v>
      </c>
      <c r="M1640" s="63">
        <v>-0.1277132</v>
      </c>
      <c r="N1640" s="63">
        <v>23615</v>
      </c>
      <c r="O1640" s="63">
        <v>0.1130564</v>
      </c>
      <c r="P1640" s="63">
        <v>6</v>
      </c>
      <c r="Q1640" s="63">
        <v>1.2781749580960001E-2</v>
      </c>
    </row>
    <row r="1641" spans="1:17">
      <c r="A1641" s="63" t="s">
        <v>75</v>
      </c>
      <c r="B1641" s="63" t="s">
        <v>44</v>
      </c>
      <c r="C1641" s="63" t="s">
        <v>68</v>
      </c>
      <c r="D1641" s="63">
        <v>8</v>
      </c>
      <c r="E1641" s="63">
        <v>1.3200400000000001</v>
      </c>
      <c r="F1641" s="63">
        <v>1.092551</v>
      </c>
      <c r="G1641" s="63">
        <v>-0.227489</v>
      </c>
      <c r="H1641" s="63">
        <v>63.480400000000003</v>
      </c>
      <c r="I1641" s="63">
        <v>-0.3723766</v>
      </c>
      <c r="J1641" s="63">
        <v>-0.28677580000000003</v>
      </c>
      <c r="K1641" s="63">
        <v>-0.227489</v>
      </c>
      <c r="L1641" s="63">
        <v>-0.1682022</v>
      </c>
      <c r="M1641" s="63">
        <v>-8.2601400000000005E-2</v>
      </c>
      <c r="N1641" s="63">
        <v>23615</v>
      </c>
      <c r="O1641" s="63">
        <v>0.1130564</v>
      </c>
      <c r="P1641" s="63">
        <v>6</v>
      </c>
      <c r="Q1641" s="63">
        <v>1.2781749580960001E-2</v>
      </c>
    </row>
    <row r="1642" spans="1:17">
      <c r="A1642" s="63" t="s">
        <v>75</v>
      </c>
      <c r="B1642" s="63" t="s">
        <v>44</v>
      </c>
      <c r="C1642" s="63" t="s">
        <v>68</v>
      </c>
      <c r="D1642" s="63">
        <v>9</v>
      </c>
      <c r="E1642" s="63">
        <v>1.330981</v>
      </c>
      <c r="F1642" s="63">
        <v>1.2215830000000001</v>
      </c>
      <c r="G1642" s="63">
        <v>-0.109399</v>
      </c>
      <c r="H1642" s="63">
        <v>67.179400000000001</v>
      </c>
      <c r="I1642" s="63">
        <v>-0.25428659999999997</v>
      </c>
      <c r="J1642" s="63">
        <v>-0.1686858</v>
      </c>
      <c r="K1642" s="63">
        <v>-0.109399</v>
      </c>
      <c r="L1642" s="63">
        <v>-5.01121E-2</v>
      </c>
      <c r="M1642" s="63">
        <v>3.5488600000000002E-2</v>
      </c>
      <c r="N1642" s="63">
        <v>23615</v>
      </c>
      <c r="O1642" s="63">
        <v>0.1130564</v>
      </c>
      <c r="P1642" s="63">
        <v>6</v>
      </c>
      <c r="Q1642" s="63">
        <v>1.2781749580960001E-2</v>
      </c>
    </row>
    <row r="1643" spans="1:17">
      <c r="A1643" s="63" t="s">
        <v>75</v>
      </c>
      <c r="B1643" s="63" t="s">
        <v>44</v>
      </c>
      <c r="C1643" s="63" t="s">
        <v>68</v>
      </c>
      <c r="D1643" s="63">
        <v>10</v>
      </c>
      <c r="E1643" s="63">
        <v>1.401024</v>
      </c>
      <c r="F1643" s="63">
        <v>1.2958289999999999</v>
      </c>
      <c r="G1643" s="63">
        <v>-0.1051955</v>
      </c>
      <c r="H1643" s="63">
        <v>70.549099999999996</v>
      </c>
      <c r="I1643" s="63">
        <v>-0.2500831</v>
      </c>
      <c r="J1643" s="63">
        <v>-0.1644824</v>
      </c>
      <c r="K1643" s="63">
        <v>-0.1051955</v>
      </c>
      <c r="L1643" s="63">
        <v>-4.5908699999999997E-2</v>
      </c>
      <c r="M1643" s="63">
        <v>3.9692100000000001E-2</v>
      </c>
      <c r="N1643" s="63">
        <v>23615</v>
      </c>
      <c r="O1643" s="63">
        <v>0.1130564</v>
      </c>
      <c r="P1643" s="63">
        <v>6</v>
      </c>
      <c r="Q1643" s="63">
        <v>1.2781749580960001E-2</v>
      </c>
    </row>
    <row r="1644" spans="1:17">
      <c r="A1644" s="63" t="s">
        <v>75</v>
      </c>
      <c r="B1644" s="63" t="s">
        <v>44</v>
      </c>
      <c r="C1644" s="63" t="s">
        <v>68</v>
      </c>
      <c r="D1644" s="63">
        <v>11</v>
      </c>
      <c r="E1644" s="63">
        <v>1.3869009999999999</v>
      </c>
      <c r="F1644" s="63">
        <v>1.412364</v>
      </c>
      <c r="G1644" s="63">
        <v>2.5463E-2</v>
      </c>
      <c r="H1644" s="63">
        <v>73.554199999999994</v>
      </c>
      <c r="I1644" s="63">
        <v>-0.11942460000000001</v>
      </c>
      <c r="J1644" s="63">
        <v>-3.3823800000000001E-2</v>
      </c>
      <c r="K1644" s="63">
        <v>2.5463E-2</v>
      </c>
      <c r="L1644" s="63">
        <v>8.47498E-2</v>
      </c>
      <c r="M1644" s="63">
        <v>0.17035059999999999</v>
      </c>
      <c r="N1644" s="63">
        <v>23615</v>
      </c>
      <c r="O1644" s="63">
        <v>0.1130564</v>
      </c>
      <c r="P1644" s="63">
        <v>6</v>
      </c>
      <c r="Q1644" s="63">
        <v>1.2781749580960001E-2</v>
      </c>
    </row>
    <row r="1645" spans="1:17">
      <c r="A1645" s="63" t="s">
        <v>75</v>
      </c>
      <c r="B1645" s="63" t="s">
        <v>44</v>
      </c>
      <c r="C1645" s="63" t="s">
        <v>68</v>
      </c>
      <c r="D1645" s="63">
        <v>12</v>
      </c>
      <c r="E1645" s="63">
        <v>1.373302</v>
      </c>
      <c r="F1645" s="63">
        <v>1.496604</v>
      </c>
      <c r="G1645" s="63">
        <v>0.12330190000000001</v>
      </c>
      <c r="H1645" s="63">
        <v>76.032799999999995</v>
      </c>
      <c r="I1645" s="63">
        <v>-2.1585699999999999E-2</v>
      </c>
      <c r="J1645" s="63">
        <v>6.4015000000000002E-2</v>
      </c>
      <c r="K1645" s="63">
        <v>0.12330190000000001</v>
      </c>
      <c r="L1645" s="63">
        <v>0.18258869999999999</v>
      </c>
      <c r="M1645" s="63">
        <v>0.26818950000000003</v>
      </c>
      <c r="N1645" s="63">
        <v>23615</v>
      </c>
      <c r="O1645" s="63">
        <v>0.1130564</v>
      </c>
      <c r="P1645" s="63">
        <v>6</v>
      </c>
      <c r="Q1645" s="63">
        <v>1.2781749580960001E-2</v>
      </c>
    </row>
    <row r="1646" spans="1:17">
      <c r="A1646" s="63" t="s">
        <v>75</v>
      </c>
      <c r="B1646" s="63" t="s">
        <v>44</v>
      </c>
      <c r="C1646" s="63" t="s">
        <v>68</v>
      </c>
      <c r="D1646" s="63">
        <v>13</v>
      </c>
      <c r="E1646" s="63">
        <v>1.2925040000000001</v>
      </c>
      <c r="F1646" s="63">
        <v>1.5901339999999999</v>
      </c>
      <c r="G1646" s="63">
        <v>0.29763000000000001</v>
      </c>
      <c r="H1646" s="63">
        <v>78.174599999999998</v>
      </c>
      <c r="I1646" s="63">
        <v>0.1527424</v>
      </c>
      <c r="J1646" s="63">
        <v>0.2383431</v>
      </c>
      <c r="K1646" s="63">
        <v>0.29763000000000001</v>
      </c>
      <c r="L1646" s="63">
        <v>0.35691679999999998</v>
      </c>
      <c r="M1646" s="63">
        <v>0.44251750000000001</v>
      </c>
      <c r="N1646" s="63">
        <v>23615</v>
      </c>
      <c r="O1646" s="63">
        <v>0.1130564</v>
      </c>
      <c r="P1646" s="63">
        <v>6</v>
      </c>
      <c r="Q1646" s="63">
        <v>1.2781749580960001E-2</v>
      </c>
    </row>
    <row r="1647" spans="1:17">
      <c r="A1647" s="63" t="s">
        <v>75</v>
      </c>
      <c r="B1647" s="63" t="s">
        <v>44</v>
      </c>
      <c r="C1647" s="63" t="s">
        <v>68</v>
      </c>
      <c r="D1647" s="63">
        <v>14</v>
      </c>
      <c r="E1647" s="63">
        <v>1.304098</v>
      </c>
      <c r="F1647" s="63">
        <v>1.673047</v>
      </c>
      <c r="G1647" s="63">
        <v>0.36894880000000002</v>
      </c>
      <c r="H1647" s="63">
        <v>79.507000000000005</v>
      </c>
      <c r="I1647" s="63">
        <v>0.22406119999999999</v>
      </c>
      <c r="J1647" s="63">
        <v>0.30966199999999999</v>
      </c>
      <c r="K1647" s="63">
        <v>0.36894880000000002</v>
      </c>
      <c r="L1647" s="63">
        <v>0.4282357</v>
      </c>
      <c r="M1647" s="63">
        <v>0.51383639999999997</v>
      </c>
      <c r="N1647" s="63">
        <v>23615</v>
      </c>
      <c r="O1647" s="63">
        <v>0.1130564</v>
      </c>
      <c r="P1647" s="63">
        <v>6</v>
      </c>
      <c r="Q1647" s="63">
        <v>1.2781749580960001E-2</v>
      </c>
    </row>
    <row r="1648" spans="1:17">
      <c r="A1648" s="63" t="s">
        <v>75</v>
      </c>
      <c r="B1648" s="63" t="s">
        <v>44</v>
      </c>
      <c r="C1648" s="63" t="s">
        <v>68</v>
      </c>
      <c r="D1648" s="63">
        <v>15</v>
      </c>
      <c r="E1648" s="63">
        <v>1.3395570000000001</v>
      </c>
      <c r="F1648" s="63">
        <v>1.7245950000000001</v>
      </c>
      <c r="G1648" s="63">
        <v>0.38503870000000001</v>
      </c>
      <c r="H1648" s="63">
        <v>80.082800000000006</v>
      </c>
      <c r="I1648" s="63">
        <v>0.24015110000000001</v>
      </c>
      <c r="J1648" s="63">
        <v>0.32575189999999998</v>
      </c>
      <c r="K1648" s="63">
        <v>0.38503870000000001</v>
      </c>
      <c r="L1648" s="63">
        <v>0.44432559999999999</v>
      </c>
      <c r="M1648" s="63">
        <v>0.52992629999999996</v>
      </c>
      <c r="N1648" s="63">
        <v>23615</v>
      </c>
      <c r="O1648" s="63">
        <v>0.1130564</v>
      </c>
      <c r="P1648" s="63">
        <v>6</v>
      </c>
      <c r="Q1648" s="63">
        <v>1.2781749580960001E-2</v>
      </c>
    </row>
    <row r="1649" spans="1:17">
      <c r="A1649" s="63" t="s">
        <v>75</v>
      </c>
      <c r="B1649" s="63" t="s">
        <v>44</v>
      </c>
      <c r="C1649" s="63" t="s">
        <v>68</v>
      </c>
      <c r="D1649" s="63">
        <v>16</v>
      </c>
      <c r="E1649" s="63">
        <v>1.412355</v>
      </c>
      <c r="F1649" s="63">
        <v>1.7519830000000001</v>
      </c>
      <c r="G1649" s="63">
        <v>0.33962799999999999</v>
      </c>
      <c r="H1649" s="63">
        <v>79.993200000000002</v>
      </c>
      <c r="I1649" s="63">
        <v>0.19474040000000001</v>
      </c>
      <c r="J1649" s="63">
        <v>0.28034110000000001</v>
      </c>
      <c r="K1649" s="63">
        <v>0.33962799999999999</v>
      </c>
      <c r="L1649" s="63">
        <v>0.39891480000000001</v>
      </c>
      <c r="M1649" s="63">
        <v>0.48451559999999999</v>
      </c>
      <c r="N1649" s="63">
        <v>23615</v>
      </c>
      <c r="O1649" s="63">
        <v>0.1130564</v>
      </c>
      <c r="P1649" s="63">
        <v>6</v>
      </c>
      <c r="Q1649" s="63">
        <v>1.2781749580960001E-2</v>
      </c>
    </row>
    <row r="1650" spans="1:17">
      <c r="A1650" s="63" t="s">
        <v>75</v>
      </c>
      <c r="B1650" s="63" t="s">
        <v>44</v>
      </c>
      <c r="C1650" s="63" t="s">
        <v>68</v>
      </c>
      <c r="D1650" s="63">
        <v>17</v>
      </c>
      <c r="E1650" s="63">
        <v>1.5244629999999999</v>
      </c>
      <c r="F1650" s="63">
        <v>1.806689</v>
      </c>
      <c r="G1650" s="63">
        <v>0.28222609999999998</v>
      </c>
      <c r="H1650" s="63">
        <v>79.4572</v>
      </c>
      <c r="I1650" s="63">
        <v>0.1373385</v>
      </c>
      <c r="J1650" s="63">
        <v>0.22293930000000001</v>
      </c>
      <c r="K1650" s="63">
        <v>0.28222609999999998</v>
      </c>
      <c r="L1650" s="63">
        <v>0.34151290000000001</v>
      </c>
      <c r="M1650" s="63">
        <v>0.42711369999999999</v>
      </c>
      <c r="N1650" s="63">
        <v>23615</v>
      </c>
      <c r="O1650" s="63">
        <v>0.1130564</v>
      </c>
      <c r="P1650" s="63">
        <v>6</v>
      </c>
      <c r="Q1650" s="63">
        <v>1.2781749580960001E-2</v>
      </c>
    </row>
    <row r="1651" spans="1:17">
      <c r="A1651" s="63" t="s">
        <v>75</v>
      </c>
      <c r="B1651" s="63" t="s">
        <v>44</v>
      </c>
      <c r="C1651" s="63" t="s">
        <v>68</v>
      </c>
      <c r="D1651" s="63">
        <v>18</v>
      </c>
      <c r="E1651" s="63">
        <v>1.640225</v>
      </c>
      <c r="F1651" s="63">
        <v>1.830741</v>
      </c>
      <c r="G1651" s="63">
        <v>0.1905152</v>
      </c>
      <c r="H1651" s="63">
        <v>77.973799999999997</v>
      </c>
      <c r="I1651" s="63">
        <v>4.5627599999999997E-2</v>
      </c>
      <c r="J1651" s="63">
        <v>0.13122829999999999</v>
      </c>
      <c r="K1651" s="63">
        <v>0.1905152</v>
      </c>
      <c r="L1651" s="63">
        <v>0.249802</v>
      </c>
      <c r="M1651" s="63">
        <v>0.3354028</v>
      </c>
      <c r="N1651" s="63">
        <v>23615</v>
      </c>
      <c r="O1651" s="63">
        <v>0.1130564</v>
      </c>
      <c r="P1651" s="63">
        <v>6</v>
      </c>
      <c r="Q1651" s="63">
        <v>1.2781749580960001E-2</v>
      </c>
    </row>
    <row r="1652" spans="1:17">
      <c r="A1652" s="63" t="s">
        <v>75</v>
      </c>
      <c r="B1652" s="63" t="s">
        <v>44</v>
      </c>
      <c r="C1652" s="63" t="s">
        <v>68</v>
      </c>
      <c r="D1652" s="63">
        <v>19</v>
      </c>
      <c r="E1652" s="63">
        <v>1.833437</v>
      </c>
      <c r="F1652" s="63">
        <v>1.7965880000000001</v>
      </c>
      <c r="G1652" s="63">
        <v>-3.6848899999999997E-2</v>
      </c>
      <c r="H1652" s="63">
        <v>75.775599999999997</v>
      </c>
      <c r="I1652" s="63">
        <v>-0.1817365</v>
      </c>
      <c r="J1652" s="63">
        <v>-9.6135700000000004E-2</v>
      </c>
      <c r="K1652" s="63">
        <v>-3.6848899999999997E-2</v>
      </c>
      <c r="L1652" s="63">
        <v>2.24379E-2</v>
      </c>
      <c r="M1652" s="63">
        <v>0.1080387</v>
      </c>
      <c r="N1652" s="63">
        <v>23615</v>
      </c>
      <c r="O1652" s="63">
        <v>0.1130564</v>
      </c>
      <c r="P1652" s="63">
        <v>6</v>
      </c>
      <c r="Q1652" s="63">
        <v>1.2781749580960001E-2</v>
      </c>
    </row>
    <row r="1653" spans="1:17">
      <c r="A1653" s="63" t="s">
        <v>75</v>
      </c>
      <c r="B1653" s="63" t="s">
        <v>44</v>
      </c>
      <c r="C1653" s="63" t="s">
        <v>68</v>
      </c>
      <c r="D1653" s="63">
        <v>20</v>
      </c>
      <c r="E1653" s="63">
        <v>1.872171</v>
      </c>
      <c r="F1653" s="63">
        <v>1.7498739999999999</v>
      </c>
      <c r="G1653" s="63">
        <v>-0.1222979</v>
      </c>
      <c r="H1653" s="63">
        <v>72.843900000000005</v>
      </c>
      <c r="I1653" s="63">
        <v>-0.26718550000000002</v>
      </c>
      <c r="J1653" s="63">
        <v>-0.18158469999999999</v>
      </c>
      <c r="K1653" s="63">
        <v>-0.1222979</v>
      </c>
      <c r="L1653" s="63">
        <v>-6.30111E-2</v>
      </c>
      <c r="M1653" s="63">
        <v>2.2589700000000001E-2</v>
      </c>
      <c r="N1653" s="63">
        <v>23615</v>
      </c>
      <c r="O1653" s="63">
        <v>0.1130564</v>
      </c>
      <c r="P1653" s="63">
        <v>6</v>
      </c>
      <c r="Q1653" s="63">
        <v>1.2781749580960001E-2</v>
      </c>
    </row>
    <row r="1654" spans="1:17">
      <c r="A1654" s="63" t="s">
        <v>75</v>
      </c>
      <c r="B1654" s="63" t="s">
        <v>44</v>
      </c>
      <c r="C1654" s="63" t="s">
        <v>68</v>
      </c>
      <c r="D1654" s="63">
        <v>21</v>
      </c>
      <c r="E1654" s="63">
        <v>1.8542050000000001</v>
      </c>
      <c r="F1654" s="63">
        <v>1.658023</v>
      </c>
      <c r="G1654" s="63">
        <v>-0.1961823</v>
      </c>
      <c r="H1654" s="63">
        <v>69.283900000000003</v>
      </c>
      <c r="I1654" s="63">
        <v>-0.34106979999999998</v>
      </c>
      <c r="J1654" s="63">
        <v>-0.2554691</v>
      </c>
      <c r="K1654" s="63">
        <v>-0.1961823</v>
      </c>
      <c r="L1654" s="63">
        <v>-0.1368954</v>
      </c>
      <c r="M1654" s="63">
        <v>-5.1294699999999999E-2</v>
      </c>
      <c r="N1654" s="63">
        <v>23615</v>
      </c>
      <c r="O1654" s="63">
        <v>0.1130564</v>
      </c>
      <c r="P1654" s="63">
        <v>6</v>
      </c>
      <c r="Q1654" s="63">
        <v>1.2781749580960001E-2</v>
      </c>
    </row>
    <row r="1655" spans="1:17">
      <c r="A1655" s="63" t="s">
        <v>75</v>
      </c>
      <c r="B1655" s="63" t="s">
        <v>44</v>
      </c>
      <c r="C1655" s="63" t="s">
        <v>68</v>
      </c>
      <c r="D1655" s="63">
        <v>22</v>
      </c>
      <c r="E1655" s="63">
        <v>1.7205889999999999</v>
      </c>
      <c r="F1655" s="63">
        <v>1.4775640000000001</v>
      </c>
      <c r="G1655" s="63">
        <v>-0.2430242</v>
      </c>
      <c r="H1655" s="63">
        <v>66.624700000000004</v>
      </c>
      <c r="I1655" s="63">
        <v>-0.38791179999999997</v>
      </c>
      <c r="J1655" s="63">
        <v>-0.3023111</v>
      </c>
      <c r="K1655" s="63">
        <v>-0.2430242</v>
      </c>
      <c r="L1655" s="63">
        <v>-0.1837374</v>
      </c>
      <c r="M1655" s="63">
        <v>-9.8136600000000004E-2</v>
      </c>
      <c r="N1655" s="63">
        <v>23615</v>
      </c>
      <c r="O1655" s="63">
        <v>0.1130564</v>
      </c>
      <c r="P1655" s="63">
        <v>6</v>
      </c>
      <c r="Q1655" s="63">
        <v>1.2781749580960001E-2</v>
      </c>
    </row>
    <row r="1656" spans="1:17">
      <c r="A1656" s="63" t="s">
        <v>75</v>
      </c>
      <c r="B1656" s="63" t="s">
        <v>44</v>
      </c>
      <c r="C1656" s="63" t="s">
        <v>68</v>
      </c>
      <c r="D1656" s="63">
        <v>23</v>
      </c>
      <c r="E1656" s="63">
        <v>1.4724029999999999</v>
      </c>
      <c r="F1656" s="63">
        <v>1.235765</v>
      </c>
      <c r="G1656" s="63">
        <v>-0.23663809999999999</v>
      </c>
      <c r="H1656" s="63">
        <v>64.898600000000002</v>
      </c>
      <c r="I1656" s="63">
        <v>-0.38152570000000002</v>
      </c>
      <c r="J1656" s="63">
        <v>-0.29592489999999999</v>
      </c>
      <c r="K1656" s="63">
        <v>-0.23663809999999999</v>
      </c>
      <c r="L1656" s="63">
        <v>-0.17735119999999999</v>
      </c>
      <c r="M1656" s="63">
        <v>-9.1750499999999999E-2</v>
      </c>
      <c r="N1656" s="63">
        <v>23615</v>
      </c>
      <c r="O1656" s="63">
        <v>0.1130564</v>
      </c>
      <c r="P1656" s="63">
        <v>6</v>
      </c>
      <c r="Q1656" s="63">
        <v>1.2781749580960001E-2</v>
      </c>
    </row>
    <row r="1657" spans="1:17">
      <c r="A1657" s="63" t="s">
        <v>75</v>
      </c>
      <c r="B1657" s="63" t="s">
        <v>44</v>
      </c>
      <c r="C1657" s="63" t="s">
        <v>68</v>
      </c>
      <c r="D1657" s="63">
        <v>24</v>
      </c>
      <c r="E1657" s="63">
        <v>1.179338</v>
      </c>
      <c r="F1657" s="63">
        <v>0.95177420000000001</v>
      </c>
      <c r="G1657" s="63">
        <v>-0.22756399999999999</v>
      </c>
      <c r="H1657" s="63">
        <v>63.644100000000002</v>
      </c>
      <c r="I1657" s="63">
        <v>-0.37245159999999999</v>
      </c>
      <c r="J1657" s="63">
        <v>-0.28685080000000002</v>
      </c>
      <c r="K1657" s="63">
        <v>-0.22756399999999999</v>
      </c>
      <c r="L1657" s="63">
        <v>-0.16827710000000001</v>
      </c>
      <c r="M1657" s="63">
        <v>-8.2676399999999997E-2</v>
      </c>
      <c r="N1657" s="63">
        <v>23615</v>
      </c>
      <c r="O1657" s="63">
        <v>0.1130564</v>
      </c>
      <c r="P1657" s="63">
        <v>6</v>
      </c>
      <c r="Q1657" s="63">
        <v>1.2781749580960001E-2</v>
      </c>
    </row>
    <row r="1658" spans="1:17">
      <c r="A1658" s="63" t="s">
        <v>75</v>
      </c>
      <c r="B1658" s="63" t="s">
        <v>44</v>
      </c>
      <c r="C1658" s="63" t="s">
        <v>69</v>
      </c>
      <c r="D1658" s="63">
        <v>1</v>
      </c>
      <c r="E1658" s="63">
        <v>1.166512</v>
      </c>
      <c r="F1658" s="63">
        <v>0.92383970000000004</v>
      </c>
      <c r="G1658" s="63">
        <v>-0.242672</v>
      </c>
      <c r="H1658" s="63">
        <v>62.7667</v>
      </c>
      <c r="I1658" s="63">
        <v>-0.3875596</v>
      </c>
      <c r="J1658" s="63">
        <v>-0.30195889999999997</v>
      </c>
      <c r="K1658" s="63">
        <v>-0.242672</v>
      </c>
      <c r="L1658" s="63">
        <v>-0.1833852</v>
      </c>
      <c r="M1658" s="63">
        <v>-9.7784399999999994E-2</v>
      </c>
      <c r="N1658" s="63">
        <v>23615</v>
      </c>
      <c r="O1658" s="63">
        <v>0.1130564</v>
      </c>
      <c r="P1658" s="63">
        <v>7</v>
      </c>
      <c r="Q1658" s="63">
        <v>1.2781749580960001E-2</v>
      </c>
    </row>
    <row r="1659" spans="1:17">
      <c r="A1659" s="63" t="s">
        <v>75</v>
      </c>
      <c r="B1659" s="63" t="s">
        <v>44</v>
      </c>
      <c r="C1659" s="63" t="s">
        <v>69</v>
      </c>
      <c r="D1659" s="63">
        <v>2</v>
      </c>
      <c r="E1659" s="63">
        <v>1.079496</v>
      </c>
      <c r="F1659" s="63">
        <v>0.84115300000000004</v>
      </c>
      <c r="G1659" s="63">
        <v>-0.2383429</v>
      </c>
      <c r="H1659" s="63">
        <v>62.379399999999997</v>
      </c>
      <c r="I1659" s="63">
        <v>-0.38323049999999997</v>
      </c>
      <c r="J1659" s="63">
        <v>-0.2976297</v>
      </c>
      <c r="K1659" s="63">
        <v>-0.2383429</v>
      </c>
      <c r="L1659" s="63">
        <v>-0.17905599999999999</v>
      </c>
      <c r="M1659" s="63">
        <v>-9.3455300000000005E-2</v>
      </c>
      <c r="N1659" s="63">
        <v>23615</v>
      </c>
      <c r="O1659" s="63">
        <v>0.1130564</v>
      </c>
      <c r="P1659" s="63">
        <v>7</v>
      </c>
      <c r="Q1659" s="63">
        <v>1.2781749580960001E-2</v>
      </c>
    </row>
    <row r="1660" spans="1:17">
      <c r="A1660" s="63" t="s">
        <v>75</v>
      </c>
      <c r="B1660" s="63" t="s">
        <v>44</v>
      </c>
      <c r="C1660" s="63" t="s">
        <v>69</v>
      </c>
      <c r="D1660" s="63">
        <v>3</v>
      </c>
      <c r="E1660" s="63">
        <v>1.0444150000000001</v>
      </c>
      <c r="F1660" s="63">
        <v>0.80792059999999999</v>
      </c>
      <c r="G1660" s="63">
        <v>-0.2364947</v>
      </c>
      <c r="H1660" s="63">
        <v>61.578800000000001</v>
      </c>
      <c r="I1660" s="63">
        <v>-0.38138230000000001</v>
      </c>
      <c r="J1660" s="63">
        <v>-0.29578159999999998</v>
      </c>
      <c r="K1660" s="63">
        <v>-0.2364947</v>
      </c>
      <c r="L1660" s="63">
        <v>-0.1772079</v>
      </c>
      <c r="M1660" s="63">
        <v>-9.1607099999999997E-2</v>
      </c>
      <c r="N1660" s="63">
        <v>23615</v>
      </c>
      <c r="O1660" s="63">
        <v>0.1130564</v>
      </c>
      <c r="P1660" s="63">
        <v>7</v>
      </c>
      <c r="Q1660" s="63">
        <v>1.2781749580960001E-2</v>
      </c>
    </row>
    <row r="1661" spans="1:17">
      <c r="A1661" s="63" t="s">
        <v>75</v>
      </c>
      <c r="B1661" s="63" t="s">
        <v>44</v>
      </c>
      <c r="C1661" s="63" t="s">
        <v>69</v>
      </c>
      <c r="D1661" s="63">
        <v>4</v>
      </c>
      <c r="E1661" s="63">
        <v>1.0290220000000001</v>
      </c>
      <c r="F1661" s="63">
        <v>0.81687030000000005</v>
      </c>
      <c r="G1661" s="63">
        <v>-0.21215129999999999</v>
      </c>
      <c r="H1661" s="63">
        <v>61.06</v>
      </c>
      <c r="I1661" s="63">
        <v>-0.35703889999999999</v>
      </c>
      <c r="J1661" s="63">
        <v>-0.27143810000000002</v>
      </c>
      <c r="K1661" s="63">
        <v>-0.21215129999999999</v>
      </c>
      <c r="L1661" s="63">
        <v>-0.15286449999999999</v>
      </c>
      <c r="M1661" s="63">
        <v>-6.7263699999999996E-2</v>
      </c>
      <c r="N1661" s="63">
        <v>23615</v>
      </c>
      <c r="O1661" s="63">
        <v>0.1130564</v>
      </c>
      <c r="P1661" s="63">
        <v>7</v>
      </c>
      <c r="Q1661" s="63">
        <v>1.2781749580960001E-2</v>
      </c>
    </row>
    <row r="1662" spans="1:17">
      <c r="A1662" s="63" t="s">
        <v>75</v>
      </c>
      <c r="B1662" s="63" t="s">
        <v>44</v>
      </c>
      <c r="C1662" s="63" t="s">
        <v>69</v>
      </c>
      <c r="D1662" s="63">
        <v>5</v>
      </c>
      <c r="E1662" s="63">
        <v>1.037758</v>
      </c>
      <c r="F1662" s="63">
        <v>0.82200859999999998</v>
      </c>
      <c r="G1662" s="63">
        <v>-0.21574889999999999</v>
      </c>
      <c r="H1662" s="63">
        <v>60.512900000000002</v>
      </c>
      <c r="I1662" s="63">
        <v>-0.36063650000000003</v>
      </c>
      <c r="J1662" s="63">
        <v>-0.27503569999999999</v>
      </c>
      <c r="K1662" s="63">
        <v>-0.21574889999999999</v>
      </c>
      <c r="L1662" s="63">
        <v>-0.15646209999999999</v>
      </c>
      <c r="M1662" s="63">
        <v>-7.0861300000000002E-2</v>
      </c>
      <c r="N1662" s="63">
        <v>23615</v>
      </c>
      <c r="O1662" s="63">
        <v>0.1130564</v>
      </c>
      <c r="P1662" s="63">
        <v>7</v>
      </c>
      <c r="Q1662" s="63">
        <v>1.2781749580960001E-2</v>
      </c>
    </row>
    <row r="1663" spans="1:17">
      <c r="A1663" s="63" t="s">
        <v>75</v>
      </c>
      <c r="B1663" s="63" t="s">
        <v>44</v>
      </c>
      <c r="C1663" s="63" t="s">
        <v>69</v>
      </c>
      <c r="D1663" s="63">
        <v>6</v>
      </c>
      <c r="E1663" s="63">
        <v>1.1258600000000001</v>
      </c>
      <c r="F1663" s="63">
        <v>0.86116119999999996</v>
      </c>
      <c r="G1663" s="63">
        <v>-0.26469890000000001</v>
      </c>
      <c r="H1663" s="63">
        <v>60.233400000000003</v>
      </c>
      <c r="I1663" s="63">
        <v>-0.40958650000000002</v>
      </c>
      <c r="J1663" s="63">
        <v>-0.32398579999999999</v>
      </c>
      <c r="K1663" s="63">
        <v>-0.26469890000000001</v>
      </c>
      <c r="L1663" s="63">
        <v>-0.20541209999999999</v>
      </c>
      <c r="M1663" s="63">
        <v>-0.1198113</v>
      </c>
      <c r="N1663" s="63">
        <v>23615</v>
      </c>
      <c r="O1663" s="63">
        <v>0.1130564</v>
      </c>
      <c r="P1663" s="63">
        <v>7</v>
      </c>
      <c r="Q1663" s="63">
        <v>1.2781749580960001E-2</v>
      </c>
    </row>
    <row r="1664" spans="1:17">
      <c r="A1664" s="63" t="s">
        <v>75</v>
      </c>
      <c r="B1664" s="63" t="s">
        <v>44</v>
      </c>
      <c r="C1664" s="63" t="s">
        <v>69</v>
      </c>
      <c r="D1664" s="63">
        <v>7</v>
      </c>
      <c r="E1664" s="63">
        <v>1.319178</v>
      </c>
      <c r="F1664" s="63">
        <v>1.047201</v>
      </c>
      <c r="G1664" s="63">
        <v>-0.27197690000000002</v>
      </c>
      <c r="H1664" s="63">
        <v>60.385300000000001</v>
      </c>
      <c r="I1664" s="63">
        <v>-0.41686450000000003</v>
      </c>
      <c r="J1664" s="63">
        <v>-0.3312638</v>
      </c>
      <c r="K1664" s="63">
        <v>-0.27197690000000002</v>
      </c>
      <c r="L1664" s="63">
        <v>-0.21269009999999999</v>
      </c>
      <c r="M1664" s="63">
        <v>-0.12708939999999999</v>
      </c>
      <c r="N1664" s="63">
        <v>23615</v>
      </c>
      <c r="O1664" s="63">
        <v>0.1130564</v>
      </c>
      <c r="P1664" s="63">
        <v>7</v>
      </c>
      <c r="Q1664" s="63">
        <v>1.2781749580960001E-2</v>
      </c>
    </row>
    <row r="1665" spans="1:17">
      <c r="A1665" s="63" t="s">
        <v>75</v>
      </c>
      <c r="B1665" s="63" t="s">
        <v>44</v>
      </c>
      <c r="C1665" s="63" t="s">
        <v>69</v>
      </c>
      <c r="D1665" s="63">
        <v>8</v>
      </c>
      <c r="E1665" s="63">
        <v>1.4509700000000001</v>
      </c>
      <c r="F1665" s="63">
        <v>1.2226950000000001</v>
      </c>
      <c r="G1665" s="63">
        <v>-0.2282749</v>
      </c>
      <c r="H1665" s="63">
        <v>62.153500000000001</v>
      </c>
      <c r="I1665" s="63">
        <v>-0.37316250000000001</v>
      </c>
      <c r="J1665" s="63">
        <v>-0.28756179999999998</v>
      </c>
      <c r="K1665" s="63">
        <v>-0.2282749</v>
      </c>
      <c r="L1665" s="63">
        <v>-0.1689881</v>
      </c>
      <c r="M1665" s="63">
        <v>-8.3387299999999998E-2</v>
      </c>
      <c r="N1665" s="63">
        <v>23615</v>
      </c>
      <c r="O1665" s="63">
        <v>0.1130564</v>
      </c>
      <c r="P1665" s="63">
        <v>7</v>
      </c>
      <c r="Q1665" s="63">
        <v>1.2781749580960001E-2</v>
      </c>
    </row>
    <row r="1666" spans="1:17">
      <c r="A1666" s="63" t="s">
        <v>75</v>
      </c>
      <c r="B1666" s="63" t="s">
        <v>44</v>
      </c>
      <c r="C1666" s="63" t="s">
        <v>69</v>
      </c>
      <c r="D1666" s="63">
        <v>9</v>
      </c>
      <c r="E1666" s="63">
        <v>1.442348</v>
      </c>
      <c r="F1666" s="63">
        <v>1.33131</v>
      </c>
      <c r="G1666" s="63">
        <v>-0.1110382</v>
      </c>
      <c r="H1666" s="63">
        <v>64.7179</v>
      </c>
      <c r="I1666" s="63">
        <v>-0.25592579999999998</v>
      </c>
      <c r="J1666" s="63">
        <v>-0.170325</v>
      </c>
      <c r="K1666" s="63">
        <v>-0.1110382</v>
      </c>
      <c r="L1666" s="63">
        <v>-5.1751400000000003E-2</v>
      </c>
      <c r="M1666" s="63">
        <v>3.3849400000000002E-2</v>
      </c>
      <c r="N1666" s="63">
        <v>23615</v>
      </c>
      <c r="O1666" s="63">
        <v>0.1130564</v>
      </c>
      <c r="P1666" s="63">
        <v>7</v>
      </c>
      <c r="Q1666" s="63">
        <v>1.2781749580960001E-2</v>
      </c>
    </row>
    <row r="1667" spans="1:17">
      <c r="A1667" s="63" t="s">
        <v>75</v>
      </c>
      <c r="B1667" s="63" t="s">
        <v>44</v>
      </c>
      <c r="C1667" s="63" t="s">
        <v>69</v>
      </c>
      <c r="D1667" s="63">
        <v>10</v>
      </c>
      <c r="E1667" s="63">
        <v>1.4729380000000001</v>
      </c>
      <c r="F1667" s="63">
        <v>1.364177</v>
      </c>
      <c r="G1667" s="63">
        <v>-0.1087611</v>
      </c>
      <c r="H1667" s="63">
        <v>67.765799999999999</v>
      </c>
      <c r="I1667" s="63">
        <v>-0.2536487</v>
      </c>
      <c r="J1667" s="63">
        <v>-0.1680479</v>
      </c>
      <c r="K1667" s="63">
        <v>-0.1087611</v>
      </c>
      <c r="L1667" s="63">
        <v>-4.9474200000000003E-2</v>
      </c>
      <c r="M1667" s="63">
        <v>3.6126499999999999E-2</v>
      </c>
      <c r="N1667" s="63">
        <v>23615</v>
      </c>
      <c r="O1667" s="63">
        <v>0.1130564</v>
      </c>
      <c r="P1667" s="63">
        <v>7</v>
      </c>
      <c r="Q1667" s="63">
        <v>1.2781749580960001E-2</v>
      </c>
    </row>
    <row r="1668" spans="1:17">
      <c r="A1668" s="63" t="s">
        <v>75</v>
      </c>
      <c r="B1668" s="63" t="s">
        <v>44</v>
      </c>
      <c r="C1668" s="63" t="s">
        <v>69</v>
      </c>
      <c r="D1668" s="63">
        <v>11</v>
      </c>
      <c r="E1668" s="63">
        <v>1.4163129999999999</v>
      </c>
      <c r="F1668" s="63">
        <v>1.4359200000000001</v>
      </c>
      <c r="G1668" s="63">
        <v>1.9607400000000001E-2</v>
      </c>
      <c r="H1668" s="63">
        <v>71.101200000000006</v>
      </c>
      <c r="I1668" s="63">
        <v>-0.12528020000000001</v>
      </c>
      <c r="J1668" s="63">
        <v>-3.9679399999999997E-2</v>
      </c>
      <c r="K1668" s="63">
        <v>1.9607400000000001E-2</v>
      </c>
      <c r="L1668" s="63">
        <v>7.8894300000000001E-2</v>
      </c>
      <c r="M1668" s="63">
        <v>0.164495</v>
      </c>
      <c r="N1668" s="63">
        <v>23615</v>
      </c>
      <c r="O1668" s="63">
        <v>0.1130564</v>
      </c>
      <c r="P1668" s="63">
        <v>7</v>
      </c>
      <c r="Q1668" s="63">
        <v>1.2781749580960001E-2</v>
      </c>
    </row>
    <row r="1669" spans="1:17">
      <c r="A1669" s="63" t="s">
        <v>75</v>
      </c>
      <c r="B1669" s="63" t="s">
        <v>44</v>
      </c>
      <c r="C1669" s="63" t="s">
        <v>69</v>
      </c>
      <c r="D1669" s="63">
        <v>12</v>
      </c>
      <c r="E1669" s="63">
        <v>1.3739920000000001</v>
      </c>
      <c r="F1669" s="63">
        <v>1.4906550000000001</v>
      </c>
      <c r="G1669" s="63">
        <v>0.11666269999999999</v>
      </c>
      <c r="H1669" s="63">
        <v>74.401700000000005</v>
      </c>
      <c r="I1669" s="63">
        <v>-2.8224900000000001E-2</v>
      </c>
      <c r="J1669" s="63">
        <v>5.7375900000000001E-2</v>
      </c>
      <c r="K1669" s="63">
        <v>0.11666269999999999</v>
      </c>
      <c r="L1669" s="63">
        <v>0.17594960000000001</v>
      </c>
      <c r="M1669" s="63">
        <v>0.26155030000000001</v>
      </c>
      <c r="N1669" s="63">
        <v>23615</v>
      </c>
      <c r="O1669" s="63">
        <v>0.1130564</v>
      </c>
      <c r="P1669" s="63">
        <v>7</v>
      </c>
      <c r="Q1669" s="63">
        <v>1.2781749580960001E-2</v>
      </c>
    </row>
    <row r="1670" spans="1:17">
      <c r="A1670" s="63" t="s">
        <v>75</v>
      </c>
      <c r="B1670" s="63" t="s">
        <v>44</v>
      </c>
      <c r="C1670" s="63" t="s">
        <v>69</v>
      </c>
      <c r="D1670" s="63">
        <v>13</v>
      </c>
      <c r="E1670" s="63">
        <v>1.267782</v>
      </c>
      <c r="F1670" s="63">
        <v>1.5672919999999999</v>
      </c>
      <c r="G1670" s="63">
        <v>0.29951</v>
      </c>
      <c r="H1670" s="63">
        <v>77.400199999999998</v>
      </c>
      <c r="I1670" s="63">
        <v>0.15462239999999999</v>
      </c>
      <c r="J1670" s="63">
        <v>0.2402232</v>
      </c>
      <c r="K1670" s="63">
        <v>0.29951</v>
      </c>
      <c r="L1670" s="63">
        <v>0.35879680000000003</v>
      </c>
      <c r="M1670" s="63">
        <v>0.4443976</v>
      </c>
      <c r="N1670" s="63">
        <v>23615</v>
      </c>
      <c r="O1670" s="63">
        <v>0.1130564</v>
      </c>
      <c r="P1670" s="63">
        <v>7</v>
      </c>
      <c r="Q1670" s="63">
        <v>1.2781749580960001E-2</v>
      </c>
    </row>
    <row r="1671" spans="1:17">
      <c r="A1671" s="63" t="s">
        <v>75</v>
      </c>
      <c r="B1671" s="63" t="s">
        <v>44</v>
      </c>
      <c r="C1671" s="63" t="s">
        <v>69</v>
      </c>
      <c r="D1671" s="63">
        <v>14</v>
      </c>
      <c r="E1671" s="63">
        <v>1.2669360000000001</v>
      </c>
      <c r="F1671" s="63">
        <v>1.655546</v>
      </c>
      <c r="G1671" s="63">
        <v>0.38860980000000001</v>
      </c>
      <c r="H1671" s="63">
        <v>79.639099999999999</v>
      </c>
      <c r="I1671" s="63">
        <v>0.2437222</v>
      </c>
      <c r="J1671" s="63">
        <v>0.32932289999999997</v>
      </c>
      <c r="K1671" s="63">
        <v>0.38860980000000001</v>
      </c>
      <c r="L1671" s="63">
        <v>0.44789659999999998</v>
      </c>
      <c r="M1671" s="63">
        <v>0.53349729999999995</v>
      </c>
      <c r="N1671" s="63">
        <v>23615</v>
      </c>
      <c r="O1671" s="63">
        <v>0.1130564</v>
      </c>
      <c r="P1671" s="63">
        <v>7</v>
      </c>
      <c r="Q1671" s="63">
        <v>1.2781749580960001E-2</v>
      </c>
    </row>
    <row r="1672" spans="1:17">
      <c r="A1672" s="63" t="s">
        <v>75</v>
      </c>
      <c r="B1672" s="63" t="s">
        <v>44</v>
      </c>
      <c r="C1672" s="63" t="s">
        <v>69</v>
      </c>
      <c r="D1672" s="63">
        <v>15</v>
      </c>
      <c r="E1672" s="63">
        <v>1.3054380000000001</v>
      </c>
      <c r="F1672" s="63">
        <v>1.729414</v>
      </c>
      <c r="G1672" s="63">
        <v>0.42397620000000003</v>
      </c>
      <c r="H1672" s="63">
        <v>80.912499999999994</v>
      </c>
      <c r="I1672" s="63">
        <v>0.27908860000000002</v>
      </c>
      <c r="J1672" s="63">
        <v>0.3646894</v>
      </c>
      <c r="K1672" s="63">
        <v>0.42397620000000003</v>
      </c>
      <c r="L1672" s="63">
        <v>0.483263</v>
      </c>
      <c r="M1672" s="63">
        <v>0.56886369999999997</v>
      </c>
      <c r="N1672" s="63">
        <v>23615</v>
      </c>
      <c r="O1672" s="63">
        <v>0.1130564</v>
      </c>
      <c r="P1672" s="63">
        <v>7</v>
      </c>
      <c r="Q1672" s="63">
        <v>1.2781749580960001E-2</v>
      </c>
    </row>
    <row r="1673" spans="1:17">
      <c r="A1673" s="63" t="s">
        <v>75</v>
      </c>
      <c r="B1673" s="63" t="s">
        <v>44</v>
      </c>
      <c r="C1673" s="63" t="s">
        <v>69</v>
      </c>
      <c r="D1673" s="63">
        <v>16</v>
      </c>
      <c r="E1673" s="63">
        <v>1.3952</v>
      </c>
      <c r="F1673" s="63">
        <v>1.7884549999999999</v>
      </c>
      <c r="G1673" s="63">
        <v>0.39325490000000002</v>
      </c>
      <c r="H1673" s="63">
        <v>81.319500000000005</v>
      </c>
      <c r="I1673" s="63">
        <v>0.24836730000000001</v>
      </c>
      <c r="J1673" s="63">
        <v>0.33396799999999999</v>
      </c>
      <c r="K1673" s="63">
        <v>0.39325490000000002</v>
      </c>
      <c r="L1673" s="63">
        <v>0.45254169999999999</v>
      </c>
      <c r="M1673" s="63">
        <v>0.53814240000000002</v>
      </c>
      <c r="N1673" s="63">
        <v>23615</v>
      </c>
      <c r="O1673" s="63">
        <v>0.1130564</v>
      </c>
      <c r="P1673" s="63">
        <v>7</v>
      </c>
      <c r="Q1673" s="63">
        <v>1.2781749580960001E-2</v>
      </c>
    </row>
    <row r="1674" spans="1:17">
      <c r="A1674" s="63" t="s">
        <v>75</v>
      </c>
      <c r="B1674" s="63" t="s">
        <v>44</v>
      </c>
      <c r="C1674" s="63" t="s">
        <v>69</v>
      </c>
      <c r="D1674" s="63">
        <v>17</v>
      </c>
      <c r="E1674" s="63">
        <v>1.5202260000000001</v>
      </c>
      <c r="F1674" s="63">
        <v>1.8584149999999999</v>
      </c>
      <c r="G1674" s="63">
        <v>0.3381885</v>
      </c>
      <c r="H1674" s="63">
        <v>80.899799999999999</v>
      </c>
      <c r="I1674" s="63">
        <v>0.1933009</v>
      </c>
      <c r="J1674" s="63">
        <v>0.27890169999999997</v>
      </c>
      <c r="K1674" s="63">
        <v>0.3381885</v>
      </c>
      <c r="L1674" s="63">
        <v>0.39747539999999998</v>
      </c>
      <c r="M1674" s="63">
        <v>0.48307610000000001</v>
      </c>
      <c r="N1674" s="63">
        <v>23615</v>
      </c>
      <c r="O1674" s="63">
        <v>0.1130564</v>
      </c>
      <c r="P1674" s="63">
        <v>7</v>
      </c>
      <c r="Q1674" s="63">
        <v>1.2781749580960001E-2</v>
      </c>
    </row>
    <row r="1675" spans="1:17">
      <c r="A1675" s="63" t="s">
        <v>75</v>
      </c>
      <c r="B1675" s="63" t="s">
        <v>44</v>
      </c>
      <c r="C1675" s="63" t="s">
        <v>69</v>
      </c>
      <c r="D1675" s="63">
        <v>18</v>
      </c>
      <c r="E1675" s="63">
        <v>1.6495169999999999</v>
      </c>
      <c r="F1675" s="63">
        <v>1.886841</v>
      </c>
      <c r="G1675" s="63">
        <v>0.23732449999999999</v>
      </c>
      <c r="H1675" s="63">
        <v>79.148799999999994</v>
      </c>
      <c r="I1675" s="63">
        <v>9.2436900000000002E-2</v>
      </c>
      <c r="J1675" s="63">
        <v>0.17803759999999999</v>
      </c>
      <c r="K1675" s="63">
        <v>0.23732449999999999</v>
      </c>
      <c r="L1675" s="63">
        <v>0.29661130000000002</v>
      </c>
      <c r="M1675" s="63">
        <v>0.3822121</v>
      </c>
      <c r="N1675" s="63">
        <v>23615</v>
      </c>
      <c r="O1675" s="63">
        <v>0.1130564</v>
      </c>
      <c r="P1675" s="63">
        <v>7</v>
      </c>
      <c r="Q1675" s="63">
        <v>1.2781749580960001E-2</v>
      </c>
    </row>
    <row r="1676" spans="1:17">
      <c r="A1676" s="63" t="s">
        <v>75</v>
      </c>
      <c r="B1676" s="63" t="s">
        <v>44</v>
      </c>
      <c r="C1676" s="63" t="s">
        <v>69</v>
      </c>
      <c r="D1676" s="63">
        <v>19</v>
      </c>
      <c r="E1676" s="63">
        <v>1.8637630000000001</v>
      </c>
      <c r="F1676" s="63">
        <v>1.8544890000000001</v>
      </c>
      <c r="G1676" s="63">
        <v>-9.2738000000000004E-3</v>
      </c>
      <c r="H1676" s="63">
        <v>76.566999999999993</v>
      </c>
      <c r="I1676" s="63">
        <v>-0.1541614</v>
      </c>
      <c r="J1676" s="63">
        <v>-6.8560599999999999E-2</v>
      </c>
      <c r="K1676" s="63">
        <v>-9.2738000000000004E-3</v>
      </c>
      <c r="L1676" s="63">
        <v>5.0013099999999998E-2</v>
      </c>
      <c r="M1676" s="63">
        <v>0.13561380000000001</v>
      </c>
      <c r="N1676" s="63">
        <v>23615</v>
      </c>
      <c r="O1676" s="63">
        <v>0.1130564</v>
      </c>
      <c r="P1676" s="63">
        <v>7</v>
      </c>
      <c r="Q1676" s="63">
        <v>1.2781749580960001E-2</v>
      </c>
    </row>
    <row r="1677" spans="1:17">
      <c r="A1677" s="63" t="s">
        <v>75</v>
      </c>
      <c r="B1677" s="63" t="s">
        <v>44</v>
      </c>
      <c r="C1677" s="63" t="s">
        <v>69</v>
      </c>
      <c r="D1677" s="63">
        <v>20</v>
      </c>
      <c r="E1677" s="63">
        <v>1.927011</v>
      </c>
      <c r="F1677" s="63">
        <v>1.8144670000000001</v>
      </c>
      <c r="G1677" s="63">
        <v>-0.1125444</v>
      </c>
      <c r="H1677" s="63">
        <v>73.003</v>
      </c>
      <c r="I1677" s="63">
        <v>-0.25743199999999999</v>
      </c>
      <c r="J1677" s="63">
        <v>-0.17183129999999999</v>
      </c>
      <c r="K1677" s="63">
        <v>-0.1125444</v>
      </c>
      <c r="L1677" s="63">
        <v>-5.3257600000000002E-2</v>
      </c>
      <c r="M1677" s="63">
        <v>3.2343200000000003E-2</v>
      </c>
      <c r="N1677" s="63">
        <v>23615</v>
      </c>
      <c r="O1677" s="63">
        <v>0.1130564</v>
      </c>
      <c r="P1677" s="63">
        <v>7</v>
      </c>
      <c r="Q1677" s="63">
        <v>1.2781749580960001E-2</v>
      </c>
    </row>
    <row r="1678" spans="1:17">
      <c r="A1678" s="63" t="s">
        <v>75</v>
      </c>
      <c r="B1678" s="63" t="s">
        <v>44</v>
      </c>
      <c r="C1678" s="63" t="s">
        <v>69</v>
      </c>
      <c r="D1678" s="63">
        <v>21</v>
      </c>
      <c r="E1678" s="63">
        <v>1.9375990000000001</v>
      </c>
      <c r="F1678" s="63">
        <v>1.746578</v>
      </c>
      <c r="G1678" s="63">
        <v>-0.19102060000000001</v>
      </c>
      <c r="H1678" s="63">
        <v>68.757999999999996</v>
      </c>
      <c r="I1678" s="63">
        <v>-0.33590819999999999</v>
      </c>
      <c r="J1678" s="63">
        <v>-0.25030740000000001</v>
      </c>
      <c r="K1678" s="63">
        <v>-0.19102060000000001</v>
      </c>
      <c r="L1678" s="63">
        <v>-0.13173380000000001</v>
      </c>
      <c r="M1678" s="63">
        <v>-4.6133E-2</v>
      </c>
      <c r="N1678" s="63">
        <v>23615</v>
      </c>
      <c r="O1678" s="63">
        <v>0.1130564</v>
      </c>
      <c r="P1678" s="63">
        <v>7</v>
      </c>
      <c r="Q1678" s="63">
        <v>1.2781749580960001E-2</v>
      </c>
    </row>
    <row r="1679" spans="1:17">
      <c r="A1679" s="63" t="s">
        <v>75</v>
      </c>
      <c r="B1679" s="63" t="s">
        <v>44</v>
      </c>
      <c r="C1679" s="63" t="s">
        <v>69</v>
      </c>
      <c r="D1679" s="63">
        <v>22</v>
      </c>
      <c r="E1679" s="63">
        <v>1.846511</v>
      </c>
      <c r="F1679" s="63">
        <v>1.6032759999999999</v>
      </c>
      <c r="G1679" s="63">
        <v>-0.2432358</v>
      </c>
      <c r="H1679" s="63">
        <v>66.200100000000006</v>
      </c>
      <c r="I1679" s="63">
        <v>-0.38812340000000001</v>
      </c>
      <c r="J1679" s="63">
        <v>-0.30252269999999998</v>
      </c>
      <c r="K1679" s="63">
        <v>-0.2432358</v>
      </c>
      <c r="L1679" s="63">
        <v>-0.183949</v>
      </c>
      <c r="M1679" s="63">
        <v>-9.8348199999999997E-2</v>
      </c>
      <c r="N1679" s="63">
        <v>23615</v>
      </c>
      <c r="O1679" s="63">
        <v>0.1130564</v>
      </c>
      <c r="P1679" s="63">
        <v>7</v>
      </c>
      <c r="Q1679" s="63">
        <v>1.2781749580960001E-2</v>
      </c>
    </row>
    <row r="1680" spans="1:17">
      <c r="A1680" s="63" t="s">
        <v>75</v>
      </c>
      <c r="B1680" s="63" t="s">
        <v>44</v>
      </c>
      <c r="C1680" s="63" t="s">
        <v>69</v>
      </c>
      <c r="D1680" s="63">
        <v>23</v>
      </c>
      <c r="E1680" s="63">
        <v>1.6119790000000001</v>
      </c>
      <c r="F1680" s="63">
        <v>1.3731150000000001</v>
      </c>
      <c r="G1680" s="63">
        <v>-0.2388641</v>
      </c>
      <c r="H1680" s="63">
        <v>64.693200000000004</v>
      </c>
      <c r="I1680" s="63">
        <v>-0.38375169999999997</v>
      </c>
      <c r="J1680" s="63">
        <v>-0.2981509</v>
      </c>
      <c r="K1680" s="63">
        <v>-0.2388641</v>
      </c>
      <c r="L1680" s="63">
        <v>-0.17957719999999999</v>
      </c>
      <c r="M1680" s="63">
        <v>-9.3976500000000004E-2</v>
      </c>
      <c r="N1680" s="63">
        <v>23615</v>
      </c>
      <c r="O1680" s="63">
        <v>0.1130564</v>
      </c>
      <c r="P1680" s="63">
        <v>7</v>
      </c>
      <c r="Q1680" s="63">
        <v>1.2781749580960001E-2</v>
      </c>
    </row>
    <row r="1681" spans="1:17">
      <c r="A1681" s="63" t="s">
        <v>75</v>
      </c>
      <c r="B1681" s="63" t="s">
        <v>44</v>
      </c>
      <c r="C1681" s="63" t="s">
        <v>69</v>
      </c>
      <c r="D1681" s="63">
        <v>24</v>
      </c>
      <c r="E1681" s="63">
        <v>1.318557</v>
      </c>
      <c r="F1681" s="63">
        <v>1.092398</v>
      </c>
      <c r="G1681" s="63">
        <v>-0.22615869999999999</v>
      </c>
      <c r="H1681" s="63">
        <v>63.426299999999998</v>
      </c>
      <c r="I1681" s="63">
        <v>-0.3710463</v>
      </c>
      <c r="J1681" s="63">
        <v>-0.28544560000000002</v>
      </c>
      <c r="K1681" s="63">
        <v>-0.22615869999999999</v>
      </c>
      <c r="L1681" s="63">
        <v>-0.16687189999999999</v>
      </c>
      <c r="M1681" s="63">
        <v>-8.1271099999999999E-2</v>
      </c>
      <c r="N1681" s="63">
        <v>23615</v>
      </c>
      <c r="O1681" s="63">
        <v>0.1130564</v>
      </c>
      <c r="P1681" s="63">
        <v>7</v>
      </c>
      <c r="Q1681" s="63">
        <v>1.2781749580960001E-2</v>
      </c>
    </row>
    <row r="1682" spans="1:17">
      <c r="A1682" s="63" t="s">
        <v>75</v>
      </c>
      <c r="B1682" s="63" t="s">
        <v>44</v>
      </c>
      <c r="C1682" s="63" t="s">
        <v>70</v>
      </c>
      <c r="D1682" s="63">
        <v>1</v>
      </c>
      <c r="E1682" s="63">
        <v>1.079521</v>
      </c>
      <c r="F1682" s="63">
        <v>0.83498939999999999</v>
      </c>
      <c r="G1682" s="63">
        <v>-0.244532</v>
      </c>
      <c r="H1682" s="63">
        <v>62.371400000000001</v>
      </c>
      <c r="I1682" s="63">
        <v>-0.38941959999999998</v>
      </c>
      <c r="J1682" s="63">
        <v>-0.3038188</v>
      </c>
      <c r="K1682" s="63">
        <v>-0.244532</v>
      </c>
      <c r="L1682" s="63">
        <v>-0.1852452</v>
      </c>
      <c r="M1682" s="63">
        <v>-9.9644399999999994E-2</v>
      </c>
      <c r="N1682" s="63">
        <v>23615</v>
      </c>
      <c r="O1682" s="63">
        <v>0.1130564</v>
      </c>
      <c r="P1682" s="63">
        <v>8</v>
      </c>
      <c r="Q1682" s="63">
        <v>1.2781749580960001E-2</v>
      </c>
    </row>
    <row r="1683" spans="1:17">
      <c r="A1683" s="63" t="s">
        <v>75</v>
      </c>
      <c r="B1683" s="63" t="s">
        <v>44</v>
      </c>
      <c r="C1683" s="63" t="s">
        <v>70</v>
      </c>
      <c r="D1683" s="63">
        <v>2</v>
      </c>
      <c r="E1683" s="63">
        <v>0.98866799999999999</v>
      </c>
      <c r="F1683" s="63">
        <v>0.74852379999999996</v>
      </c>
      <c r="G1683" s="63">
        <v>-0.2401442</v>
      </c>
      <c r="H1683" s="63">
        <v>61.379399999999997</v>
      </c>
      <c r="I1683" s="63">
        <v>-0.38503179999999998</v>
      </c>
      <c r="J1683" s="63">
        <v>-0.299431</v>
      </c>
      <c r="K1683" s="63">
        <v>-0.2401442</v>
      </c>
      <c r="L1683" s="63">
        <v>-0.1808574</v>
      </c>
      <c r="M1683" s="63">
        <v>-9.5256599999999997E-2</v>
      </c>
      <c r="N1683" s="63">
        <v>23615</v>
      </c>
      <c r="O1683" s="63">
        <v>0.1130564</v>
      </c>
      <c r="P1683" s="63">
        <v>8</v>
      </c>
      <c r="Q1683" s="63">
        <v>1.2781749580960001E-2</v>
      </c>
    </row>
    <row r="1684" spans="1:17">
      <c r="A1684" s="63" t="s">
        <v>75</v>
      </c>
      <c r="B1684" s="63" t="s">
        <v>44</v>
      </c>
      <c r="C1684" s="63" t="s">
        <v>70</v>
      </c>
      <c r="D1684" s="63">
        <v>3</v>
      </c>
      <c r="E1684" s="63">
        <v>0.95806970000000002</v>
      </c>
      <c r="F1684" s="63">
        <v>0.71997469999999997</v>
      </c>
      <c r="G1684" s="63">
        <v>-0.238095</v>
      </c>
      <c r="H1684" s="63">
        <v>60.504100000000001</v>
      </c>
      <c r="I1684" s="63">
        <v>-0.38298260000000001</v>
      </c>
      <c r="J1684" s="63">
        <v>-0.29738179999999997</v>
      </c>
      <c r="K1684" s="63">
        <v>-0.238095</v>
      </c>
      <c r="L1684" s="63">
        <v>-0.1788082</v>
      </c>
      <c r="M1684" s="63">
        <v>-9.3207399999999996E-2</v>
      </c>
      <c r="N1684" s="63">
        <v>23615</v>
      </c>
      <c r="O1684" s="63">
        <v>0.1130564</v>
      </c>
      <c r="P1684" s="63">
        <v>8</v>
      </c>
      <c r="Q1684" s="63">
        <v>1.2781749580960001E-2</v>
      </c>
    </row>
    <row r="1685" spans="1:17">
      <c r="A1685" s="63" t="s">
        <v>75</v>
      </c>
      <c r="B1685" s="63" t="s">
        <v>44</v>
      </c>
      <c r="C1685" s="63" t="s">
        <v>70</v>
      </c>
      <c r="D1685" s="63">
        <v>4</v>
      </c>
      <c r="E1685" s="63">
        <v>0.94315990000000005</v>
      </c>
      <c r="F1685" s="63">
        <v>0.72913510000000004</v>
      </c>
      <c r="G1685" s="63">
        <v>-0.21402479999999999</v>
      </c>
      <c r="H1685" s="63">
        <v>59.883400000000002</v>
      </c>
      <c r="I1685" s="63">
        <v>-0.35891240000000002</v>
      </c>
      <c r="J1685" s="63">
        <v>-0.27331169999999999</v>
      </c>
      <c r="K1685" s="63">
        <v>-0.21402479999999999</v>
      </c>
      <c r="L1685" s="63">
        <v>-0.15473799999999999</v>
      </c>
      <c r="M1685" s="63">
        <v>-6.9137199999999996E-2</v>
      </c>
      <c r="N1685" s="63">
        <v>23615</v>
      </c>
      <c r="O1685" s="63">
        <v>0.1130564</v>
      </c>
      <c r="P1685" s="63">
        <v>8</v>
      </c>
      <c r="Q1685" s="63">
        <v>1.2781749580960001E-2</v>
      </c>
    </row>
    <row r="1686" spans="1:17">
      <c r="A1686" s="63" t="s">
        <v>75</v>
      </c>
      <c r="B1686" s="63" t="s">
        <v>44</v>
      </c>
      <c r="C1686" s="63" t="s">
        <v>70</v>
      </c>
      <c r="D1686" s="63">
        <v>5</v>
      </c>
      <c r="E1686" s="63">
        <v>0.95091009999999998</v>
      </c>
      <c r="F1686" s="63">
        <v>0.7358131</v>
      </c>
      <c r="G1686" s="63">
        <v>-0.21509700000000001</v>
      </c>
      <c r="H1686" s="63">
        <v>59.446100000000001</v>
      </c>
      <c r="I1686" s="63">
        <v>-0.35998459999999999</v>
      </c>
      <c r="J1686" s="63">
        <v>-0.27438380000000001</v>
      </c>
      <c r="K1686" s="63">
        <v>-0.21509700000000001</v>
      </c>
      <c r="L1686" s="63">
        <v>-0.15581020000000001</v>
      </c>
      <c r="M1686" s="63">
        <v>-7.0209400000000005E-2</v>
      </c>
      <c r="N1686" s="63">
        <v>23615</v>
      </c>
      <c r="O1686" s="63">
        <v>0.1130564</v>
      </c>
      <c r="P1686" s="63">
        <v>8</v>
      </c>
      <c r="Q1686" s="63">
        <v>1.2781749580960001E-2</v>
      </c>
    </row>
    <row r="1687" spans="1:17">
      <c r="A1687" s="63" t="s">
        <v>75</v>
      </c>
      <c r="B1687" s="63" t="s">
        <v>44</v>
      </c>
      <c r="C1687" s="63" t="s">
        <v>70</v>
      </c>
      <c r="D1687" s="63">
        <v>6</v>
      </c>
      <c r="E1687" s="63">
        <v>1.041026</v>
      </c>
      <c r="F1687" s="63">
        <v>0.77406779999999997</v>
      </c>
      <c r="G1687" s="63">
        <v>-0.26695809999999998</v>
      </c>
      <c r="H1687" s="63">
        <v>59.035200000000003</v>
      </c>
      <c r="I1687" s="63">
        <v>-0.41184569999999998</v>
      </c>
      <c r="J1687" s="63">
        <v>-0.32624500000000001</v>
      </c>
      <c r="K1687" s="63">
        <v>-0.26695809999999998</v>
      </c>
      <c r="L1687" s="63">
        <v>-0.2076713</v>
      </c>
      <c r="M1687" s="63">
        <v>-0.1220705</v>
      </c>
      <c r="N1687" s="63">
        <v>23615</v>
      </c>
      <c r="O1687" s="63">
        <v>0.1130564</v>
      </c>
      <c r="P1687" s="63">
        <v>8</v>
      </c>
      <c r="Q1687" s="63">
        <v>1.2781749580960001E-2</v>
      </c>
    </row>
    <row r="1688" spans="1:17">
      <c r="A1688" s="63" t="s">
        <v>75</v>
      </c>
      <c r="B1688" s="63" t="s">
        <v>44</v>
      </c>
      <c r="C1688" s="63" t="s">
        <v>70</v>
      </c>
      <c r="D1688" s="63">
        <v>7</v>
      </c>
      <c r="E1688" s="63">
        <v>1.2352350000000001</v>
      </c>
      <c r="F1688" s="63">
        <v>0.96263410000000005</v>
      </c>
      <c r="G1688" s="63">
        <v>-0.27260089999999998</v>
      </c>
      <c r="H1688" s="63">
        <v>58.953800000000001</v>
      </c>
      <c r="I1688" s="63">
        <v>-0.41748849999999998</v>
      </c>
      <c r="J1688" s="63">
        <v>-0.33188770000000001</v>
      </c>
      <c r="K1688" s="63">
        <v>-0.27260089999999998</v>
      </c>
      <c r="L1688" s="63">
        <v>-0.21331410000000001</v>
      </c>
      <c r="M1688" s="63">
        <v>-0.1277133</v>
      </c>
      <c r="N1688" s="63">
        <v>23615</v>
      </c>
      <c r="O1688" s="63">
        <v>0.1130564</v>
      </c>
      <c r="P1688" s="63">
        <v>8</v>
      </c>
      <c r="Q1688" s="63">
        <v>1.2781749580960001E-2</v>
      </c>
    </row>
    <row r="1689" spans="1:17">
      <c r="A1689" s="63" t="s">
        <v>75</v>
      </c>
      <c r="B1689" s="63" t="s">
        <v>44</v>
      </c>
      <c r="C1689" s="63" t="s">
        <v>70</v>
      </c>
      <c r="D1689" s="63">
        <v>8</v>
      </c>
      <c r="E1689" s="63">
        <v>1.37151</v>
      </c>
      <c r="F1689" s="63">
        <v>1.1440710000000001</v>
      </c>
      <c r="G1689" s="63">
        <v>-0.2274398</v>
      </c>
      <c r="H1689" s="63">
        <v>60.572299999999998</v>
      </c>
      <c r="I1689" s="63">
        <v>-0.37232739999999998</v>
      </c>
      <c r="J1689" s="63">
        <v>-0.2867266</v>
      </c>
      <c r="K1689" s="63">
        <v>-0.2274398</v>
      </c>
      <c r="L1689" s="63">
        <v>-0.16815289999999999</v>
      </c>
      <c r="M1689" s="63">
        <v>-8.2552200000000006E-2</v>
      </c>
      <c r="N1689" s="63">
        <v>23615</v>
      </c>
      <c r="O1689" s="63">
        <v>0.1130564</v>
      </c>
      <c r="P1689" s="63">
        <v>8</v>
      </c>
      <c r="Q1689" s="63">
        <v>1.2781749580960001E-2</v>
      </c>
    </row>
    <row r="1690" spans="1:17">
      <c r="A1690" s="63" t="s">
        <v>75</v>
      </c>
      <c r="B1690" s="63" t="s">
        <v>44</v>
      </c>
      <c r="C1690" s="63" t="s">
        <v>70</v>
      </c>
      <c r="D1690" s="63">
        <v>9</v>
      </c>
      <c r="E1690" s="63">
        <v>1.3582320000000001</v>
      </c>
      <c r="F1690" s="63">
        <v>1.246294</v>
      </c>
      <c r="G1690" s="63">
        <v>-0.1119378</v>
      </c>
      <c r="H1690" s="63">
        <v>63.543599999999998</v>
      </c>
      <c r="I1690" s="63">
        <v>-0.25682539999999998</v>
      </c>
      <c r="J1690" s="63">
        <v>-0.1712246</v>
      </c>
      <c r="K1690" s="63">
        <v>-0.1119378</v>
      </c>
      <c r="L1690" s="63">
        <v>-5.26509E-2</v>
      </c>
      <c r="M1690" s="63">
        <v>3.2949800000000001E-2</v>
      </c>
      <c r="N1690" s="63">
        <v>23615</v>
      </c>
      <c r="O1690" s="63">
        <v>0.1130564</v>
      </c>
      <c r="P1690" s="63">
        <v>8</v>
      </c>
      <c r="Q1690" s="63">
        <v>1.2781749580960001E-2</v>
      </c>
    </row>
    <row r="1691" spans="1:17">
      <c r="A1691" s="63" t="s">
        <v>75</v>
      </c>
      <c r="B1691" s="63" t="s">
        <v>44</v>
      </c>
      <c r="C1691" s="63" t="s">
        <v>70</v>
      </c>
      <c r="D1691" s="63">
        <v>10</v>
      </c>
      <c r="E1691" s="63">
        <v>1.393014</v>
      </c>
      <c r="F1691" s="63">
        <v>1.2827170000000001</v>
      </c>
      <c r="G1691" s="63">
        <v>-0.1102973</v>
      </c>
      <c r="H1691" s="63">
        <v>66.802800000000005</v>
      </c>
      <c r="I1691" s="63">
        <v>-0.25518489999999999</v>
      </c>
      <c r="J1691" s="63">
        <v>-0.16958419999999999</v>
      </c>
      <c r="K1691" s="63">
        <v>-0.1102973</v>
      </c>
      <c r="L1691" s="63">
        <v>-5.10105E-2</v>
      </c>
      <c r="M1691" s="63">
        <v>3.4590299999999997E-2</v>
      </c>
      <c r="N1691" s="63">
        <v>23615</v>
      </c>
      <c r="O1691" s="63">
        <v>0.1130564</v>
      </c>
      <c r="P1691" s="63">
        <v>8</v>
      </c>
      <c r="Q1691" s="63">
        <v>1.2781749580960001E-2</v>
      </c>
    </row>
    <row r="1692" spans="1:17">
      <c r="A1692" s="63" t="s">
        <v>75</v>
      </c>
      <c r="B1692" s="63" t="s">
        <v>44</v>
      </c>
      <c r="C1692" s="63" t="s">
        <v>70</v>
      </c>
      <c r="D1692" s="63">
        <v>11</v>
      </c>
      <c r="E1692" s="63">
        <v>1.343478</v>
      </c>
      <c r="F1692" s="63">
        <v>1.360816</v>
      </c>
      <c r="G1692" s="63">
        <v>1.7337399999999999E-2</v>
      </c>
      <c r="H1692" s="63">
        <v>70.505700000000004</v>
      </c>
      <c r="I1692" s="63">
        <v>-0.1275502</v>
      </c>
      <c r="J1692" s="63">
        <v>-4.1949399999999998E-2</v>
      </c>
      <c r="K1692" s="63">
        <v>1.7337399999999999E-2</v>
      </c>
      <c r="L1692" s="63">
        <v>7.6624300000000006E-2</v>
      </c>
      <c r="M1692" s="63">
        <v>0.16222500000000001</v>
      </c>
      <c r="N1692" s="63">
        <v>23615</v>
      </c>
      <c r="O1692" s="63">
        <v>0.1130564</v>
      </c>
      <c r="P1692" s="63">
        <v>8</v>
      </c>
      <c r="Q1692" s="63">
        <v>1.2781749580960001E-2</v>
      </c>
    </row>
    <row r="1693" spans="1:17">
      <c r="A1693" s="63" t="s">
        <v>75</v>
      </c>
      <c r="B1693" s="63" t="s">
        <v>44</v>
      </c>
      <c r="C1693" s="63" t="s">
        <v>70</v>
      </c>
      <c r="D1693" s="63">
        <v>12</v>
      </c>
      <c r="E1693" s="63">
        <v>1.3080689999999999</v>
      </c>
      <c r="F1693" s="63">
        <v>1.420779</v>
      </c>
      <c r="G1693" s="63">
        <v>0.1127102</v>
      </c>
      <c r="H1693" s="63">
        <v>73.975800000000007</v>
      </c>
      <c r="I1693" s="63">
        <v>-3.2177400000000002E-2</v>
      </c>
      <c r="J1693" s="63">
        <v>5.3423400000000003E-2</v>
      </c>
      <c r="K1693" s="63">
        <v>0.1127102</v>
      </c>
      <c r="L1693" s="63">
        <v>0.17199710000000001</v>
      </c>
      <c r="M1693" s="63">
        <v>0.25759779999999999</v>
      </c>
      <c r="N1693" s="63">
        <v>23615</v>
      </c>
      <c r="O1693" s="63">
        <v>0.1130564</v>
      </c>
      <c r="P1693" s="63">
        <v>8</v>
      </c>
      <c r="Q1693" s="63">
        <v>1.2781749580960001E-2</v>
      </c>
    </row>
    <row r="1694" spans="1:17">
      <c r="A1694" s="63" t="s">
        <v>75</v>
      </c>
      <c r="B1694" s="63" t="s">
        <v>44</v>
      </c>
      <c r="C1694" s="63" t="s">
        <v>70</v>
      </c>
      <c r="D1694" s="63">
        <v>13</v>
      </c>
      <c r="E1694" s="63">
        <v>1.2093119999999999</v>
      </c>
      <c r="F1694" s="63">
        <v>1.503571</v>
      </c>
      <c r="G1694" s="63">
        <v>0.2942592</v>
      </c>
      <c r="H1694" s="63">
        <v>77.130799999999994</v>
      </c>
      <c r="I1694" s="63">
        <v>0.14937159999999999</v>
      </c>
      <c r="J1694" s="63">
        <v>0.2349724</v>
      </c>
      <c r="K1694" s="63">
        <v>0.2942592</v>
      </c>
      <c r="L1694" s="63">
        <v>0.35354600000000003</v>
      </c>
      <c r="M1694" s="63">
        <v>0.4391468</v>
      </c>
      <c r="N1694" s="63">
        <v>23615</v>
      </c>
      <c r="O1694" s="63">
        <v>0.1130564</v>
      </c>
      <c r="P1694" s="63">
        <v>8</v>
      </c>
      <c r="Q1694" s="63">
        <v>1.2781749580960001E-2</v>
      </c>
    </row>
    <row r="1695" spans="1:17">
      <c r="A1695" s="63" t="s">
        <v>75</v>
      </c>
      <c r="B1695" s="63" t="s">
        <v>44</v>
      </c>
      <c r="C1695" s="63" t="s">
        <v>70</v>
      </c>
      <c r="D1695" s="63">
        <v>14</v>
      </c>
      <c r="E1695" s="63">
        <v>1.2129829999999999</v>
      </c>
      <c r="F1695" s="63">
        <v>1.5968290000000001</v>
      </c>
      <c r="G1695" s="63">
        <v>0.38384560000000001</v>
      </c>
      <c r="H1695" s="63">
        <v>79.534800000000004</v>
      </c>
      <c r="I1695" s="63">
        <v>0.238958</v>
      </c>
      <c r="J1695" s="63">
        <v>0.32455869999999998</v>
      </c>
      <c r="K1695" s="63">
        <v>0.38384560000000001</v>
      </c>
      <c r="L1695" s="63">
        <v>0.44313239999999998</v>
      </c>
      <c r="M1695" s="63">
        <v>0.52873309999999996</v>
      </c>
      <c r="N1695" s="63">
        <v>23615</v>
      </c>
      <c r="O1695" s="63">
        <v>0.1130564</v>
      </c>
      <c r="P1695" s="63">
        <v>8</v>
      </c>
      <c r="Q1695" s="63">
        <v>1.2781749580960001E-2</v>
      </c>
    </row>
    <row r="1696" spans="1:17">
      <c r="A1696" s="63" t="s">
        <v>75</v>
      </c>
      <c r="B1696" s="63" t="s">
        <v>44</v>
      </c>
      <c r="C1696" s="63" t="s">
        <v>70</v>
      </c>
      <c r="D1696" s="63">
        <v>15</v>
      </c>
      <c r="E1696" s="63">
        <v>1.256264</v>
      </c>
      <c r="F1696" s="63">
        <v>1.6818230000000001</v>
      </c>
      <c r="G1696" s="63">
        <v>0.42555890000000002</v>
      </c>
      <c r="H1696" s="63">
        <v>81.150700000000001</v>
      </c>
      <c r="I1696" s="63">
        <v>0.28067130000000001</v>
      </c>
      <c r="J1696" s="63">
        <v>0.36627209999999999</v>
      </c>
      <c r="K1696" s="63">
        <v>0.42555890000000002</v>
      </c>
      <c r="L1696" s="63">
        <v>0.48484579999999999</v>
      </c>
      <c r="M1696" s="63">
        <v>0.57044649999999997</v>
      </c>
      <c r="N1696" s="63">
        <v>23615</v>
      </c>
      <c r="O1696" s="63">
        <v>0.1130564</v>
      </c>
      <c r="P1696" s="63">
        <v>8</v>
      </c>
      <c r="Q1696" s="63">
        <v>1.2781749580960001E-2</v>
      </c>
    </row>
    <row r="1697" spans="1:17">
      <c r="A1697" s="63" t="s">
        <v>75</v>
      </c>
      <c r="B1697" s="63" t="s">
        <v>44</v>
      </c>
      <c r="C1697" s="63" t="s">
        <v>70</v>
      </c>
      <c r="D1697" s="63">
        <v>16</v>
      </c>
      <c r="E1697" s="63">
        <v>1.350876</v>
      </c>
      <c r="F1697" s="63">
        <v>1.749792</v>
      </c>
      <c r="G1697" s="63">
        <v>0.39891680000000002</v>
      </c>
      <c r="H1697" s="63">
        <v>81.7834</v>
      </c>
      <c r="I1697" s="63">
        <v>0.25402920000000001</v>
      </c>
      <c r="J1697" s="63">
        <v>0.33962999999999999</v>
      </c>
      <c r="K1697" s="63">
        <v>0.39891680000000002</v>
      </c>
      <c r="L1697" s="63">
        <v>0.45820369999999999</v>
      </c>
      <c r="M1697" s="63">
        <v>0.54380439999999997</v>
      </c>
      <c r="N1697" s="63">
        <v>23615</v>
      </c>
      <c r="O1697" s="63">
        <v>0.1130564</v>
      </c>
      <c r="P1697" s="63">
        <v>8</v>
      </c>
      <c r="Q1697" s="63">
        <v>1.2781749580960001E-2</v>
      </c>
    </row>
    <row r="1698" spans="1:17">
      <c r="A1698" s="63" t="s">
        <v>75</v>
      </c>
      <c r="B1698" s="63" t="s">
        <v>44</v>
      </c>
      <c r="C1698" s="63" t="s">
        <v>70</v>
      </c>
      <c r="D1698" s="63">
        <v>17</v>
      </c>
      <c r="E1698" s="63">
        <v>1.4743710000000001</v>
      </c>
      <c r="F1698" s="63">
        <v>1.8143849999999999</v>
      </c>
      <c r="G1698" s="63">
        <v>0.3400146</v>
      </c>
      <c r="H1698" s="63">
        <v>81.220200000000006</v>
      </c>
      <c r="I1698" s="63">
        <v>0.19512699999999999</v>
      </c>
      <c r="J1698" s="63">
        <v>0.28072770000000002</v>
      </c>
      <c r="K1698" s="63">
        <v>0.3400146</v>
      </c>
      <c r="L1698" s="63">
        <v>0.39930139999999997</v>
      </c>
      <c r="M1698" s="63">
        <v>0.48490220000000001</v>
      </c>
      <c r="N1698" s="63">
        <v>23615</v>
      </c>
      <c r="O1698" s="63">
        <v>0.1130564</v>
      </c>
      <c r="P1698" s="63">
        <v>8</v>
      </c>
      <c r="Q1698" s="63">
        <v>1.2781749580960001E-2</v>
      </c>
    </row>
    <row r="1699" spans="1:17">
      <c r="A1699" s="63" t="s">
        <v>75</v>
      </c>
      <c r="B1699" s="63" t="s">
        <v>44</v>
      </c>
      <c r="C1699" s="63" t="s">
        <v>70</v>
      </c>
      <c r="D1699" s="63">
        <v>18</v>
      </c>
      <c r="E1699" s="63">
        <v>1.600082</v>
      </c>
      <c r="F1699" s="63">
        <v>1.8392109999999999</v>
      </c>
      <c r="G1699" s="63">
        <v>0.23912949999999999</v>
      </c>
      <c r="H1699" s="63">
        <v>79.431200000000004</v>
      </c>
      <c r="I1699" s="63">
        <v>9.4241900000000003E-2</v>
      </c>
      <c r="J1699" s="63">
        <v>0.17984269999999999</v>
      </c>
      <c r="K1699" s="63">
        <v>0.23912949999999999</v>
      </c>
      <c r="L1699" s="63">
        <v>0.29841640000000003</v>
      </c>
      <c r="M1699" s="63">
        <v>0.3840171</v>
      </c>
      <c r="N1699" s="63">
        <v>23615</v>
      </c>
      <c r="O1699" s="63">
        <v>0.1130564</v>
      </c>
      <c r="P1699" s="63">
        <v>8</v>
      </c>
      <c r="Q1699" s="63">
        <v>1.2781749580960001E-2</v>
      </c>
    </row>
    <row r="1700" spans="1:17">
      <c r="A1700" s="63" t="s">
        <v>75</v>
      </c>
      <c r="B1700" s="63" t="s">
        <v>44</v>
      </c>
      <c r="C1700" s="63" t="s">
        <v>70</v>
      </c>
      <c r="D1700" s="63">
        <v>19</v>
      </c>
      <c r="E1700" s="63">
        <v>1.806028</v>
      </c>
      <c r="F1700" s="63">
        <v>1.7953619999999999</v>
      </c>
      <c r="G1700" s="63">
        <v>-1.06658E-2</v>
      </c>
      <c r="H1700" s="63">
        <v>76.654200000000003</v>
      </c>
      <c r="I1700" s="63">
        <v>-0.15555340000000001</v>
      </c>
      <c r="J1700" s="63">
        <v>-6.9952600000000004E-2</v>
      </c>
      <c r="K1700" s="63">
        <v>-1.06658E-2</v>
      </c>
      <c r="L1700" s="63">
        <v>4.86211E-2</v>
      </c>
      <c r="M1700" s="63">
        <v>0.1342218</v>
      </c>
      <c r="N1700" s="63">
        <v>23615</v>
      </c>
      <c r="O1700" s="63">
        <v>0.1130564</v>
      </c>
      <c r="P1700" s="63">
        <v>8</v>
      </c>
      <c r="Q1700" s="63">
        <v>1.2781749580960001E-2</v>
      </c>
    </row>
    <row r="1701" spans="1:17">
      <c r="A1701" s="63" t="s">
        <v>75</v>
      </c>
      <c r="B1701" s="63" t="s">
        <v>44</v>
      </c>
      <c r="C1701" s="63" t="s">
        <v>70</v>
      </c>
      <c r="D1701" s="63">
        <v>20</v>
      </c>
      <c r="E1701" s="63">
        <v>1.844471</v>
      </c>
      <c r="F1701" s="63">
        <v>1.7305299999999999</v>
      </c>
      <c r="G1701" s="63">
        <v>-0.1139406</v>
      </c>
      <c r="H1701" s="63">
        <v>72.475099999999998</v>
      </c>
      <c r="I1701" s="63">
        <v>-0.25882820000000001</v>
      </c>
      <c r="J1701" s="63">
        <v>-0.1732274</v>
      </c>
      <c r="K1701" s="63">
        <v>-0.1139406</v>
      </c>
      <c r="L1701" s="63">
        <v>-5.4653800000000002E-2</v>
      </c>
      <c r="M1701" s="63">
        <v>3.0946999999999999E-2</v>
      </c>
      <c r="N1701" s="63">
        <v>23615</v>
      </c>
      <c r="O1701" s="63">
        <v>0.1130564</v>
      </c>
      <c r="P1701" s="63">
        <v>8</v>
      </c>
      <c r="Q1701" s="63">
        <v>1.2781749580960001E-2</v>
      </c>
    </row>
    <row r="1702" spans="1:17">
      <c r="A1702" s="63" t="s">
        <v>75</v>
      </c>
      <c r="B1702" s="63" t="s">
        <v>44</v>
      </c>
      <c r="C1702" s="63" t="s">
        <v>70</v>
      </c>
      <c r="D1702" s="63">
        <v>21</v>
      </c>
      <c r="E1702" s="63">
        <v>1.843594</v>
      </c>
      <c r="F1702" s="63">
        <v>1.653683</v>
      </c>
      <c r="G1702" s="63">
        <v>-0.18991079999999999</v>
      </c>
      <c r="H1702" s="63">
        <v>68.189300000000003</v>
      </c>
      <c r="I1702" s="63">
        <v>-0.3347984</v>
      </c>
      <c r="J1702" s="63">
        <v>-0.24919759999999999</v>
      </c>
      <c r="K1702" s="63">
        <v>-0.18991079999999999</v>
      </c>
      <c r="L1702" s="63">
        <v>-0.13062389999999999</v>
      </c>
      <c r="M1702" s="63">
        <v>-4.5023199999999999E-2</v>
      </c>
      <c r="N1702" s="63">
        <v>23615</v>
      </c>
      <c r="O1702" s="63">
        <v>0.1130564</v>
      </c>
      <c r="P1702" s="63">
        <v>8</v>
      </c>
      <c r="Q1702" s="63">
        <v>1.2781749580960001E-2</v>
      </c>
    </row>
    <row r="1703" spans="1:17">
      <c r="A1703" s="63" t="s">
        <v>75</v>
      </c>
      <c r="B1703" s="63" t="s">
        <v>44</v>
      </c>
      <c r="C1703" s="63" t="s">
        <v>70</v>
      </c>
      <c r="D1703" s="63">
        <v>22</v>
      </c>
      <c r="E1703" s="63">
        <v>1.760696</v>
      </c>
      <c r="F1703" s="63">
        <v>1.5195050000000001</v>
      </c>
      <c r="G1703" s="63">
        <v>-0.2411906</v>
      </c>
      <c r="H1703" s="63">
        <v>66.054400000000001</v>
      </c>
      <c r="I1703" s="63">
        <v>-0.38607809999999998</v>
      </c>
      <c r="J1703" s="63">
        <v>-0.30047740000000001</v>
      </c>
      <c r="K1703" s="63">
        <v>-0.2411906</v>
      </c>
      <c r="L1703" s="63">
        <v>-0.1819037</v>
      </c>
      <c r="M1703" s="63">
        <v>-9.6303E-2</v>
      </c>
      <c r="N1703" s="63">
        <v>23615</v>
      </c>
      <c r="O1703" s="63">
        <v>0.1130564</v>
      </c>
      <c r="P1703" s="63">
        <v>8</v>
      </c>
      <c r="Q1703" s="63">
        <v>1.2781749580960001E-2</v>
      </c>
    </row>
    <row r="1704" spans="1:17">
      <c r="A1704" s="63" t="s">
        <v>75</v>
      </c>
      <c r="B1704" s="63" t="s">
        <v>44</v>
      </c>
      <c r="C1704" s="63" t="s">
        <v>70</v>
      </c>
      <c r="D1704" s="63">
        <v>23</v>
      </c>
      <c r="E1704" s="63">
        <v>1.5236479999999999</v>
      </c>
      <c r="F1704" s="63">
        <v>1.287498</v>
      </c>
      <c r="G1704" s="63">
        <v>-0.2361501</v>
      </c>
      <c r="H1704" s="63">
        <v>64.603899999999996</v>
      </c>
      <c r="I1704" s="63">
        <v>-0.38103769999999998</v>
      </c>
      <c r="J1704" s="63">
        <v>-0.29543700000000001</v>
      </c>
      <c r="K1704" s="63">
        <v>-0.2361501</v>
      </c>
      <c r="L1704" s="63">
        <v>-0.1768633</v>
      </c>
      <c r="M1704" s="63">
        <v>-9.1262499999999996E-2</v>
      </c>
      <c r="N1704" s="63">
        <v>23615</v>
      </c>
      <c r="O1704" s="63">
        <v>0.1130564</v>
      </c>
      <c r="P1704" s="63">
        <v>8</v>
      </c>
      <c r="Q1704" s="63">
        <v>1.2781749580960001E-2</v>
      </c>
    </row>
    <row r="1705" spans="1:17">
      <c r="A1705" s="63" t="s">
        <v>75</v>
      </c>
      <c r="B1705" s="63" t="s">
        <v>44</v>
      </c>
      <c r="C1705" s="63" t="s">
        <v>70</v>
      </c>
      <c r="D1705" s="63">
        <v>24</v>
      </c>
      <c r="E1705" s="63">
        <v>1.233695</v>
      </c>
      <c r="F1705" s="63">
        <v>1.0074860000000001</v>
      </c>
      <c r="G1705" s="63">
        <v>-0.22620960000000001</v>
      </c>
      <c r="H1705" s="63">
        <v>63.401600000000002</v>
      </c>
      <c r="I1705" s="63">
        <v>-0.37109720000000002</v>
      </c>
      <c r="J1705" s="63">
        <v>-0.28549649999999999</v>
      </c>
      <c r="K1705" s="63">
        <v>-0.22620960000000001</v>
      </c>
      <c r="L1705" s="63">
        <v>-0.16692280000000001</v>
      </c>
      <c r="M1705" s="63">
        <v>-8.1322000000000005E-2</v>
      </c>
      <c r="N1705" s="63">
        <v>23615</v>
      </c>
      <c r="O1705" s="63">
        <v>0.1130564</v>
      </c>
      <c r="P1705" s="63">
        <v>8</v>
      </c>
      <c r="Q1705" s="63">
        <v>1.2781749580960001E-2</v>
      </c>
    </row>
    <row r="1706" spans="1:17">
      <c r="A1706" s="63" t="s">
        <v>75</v>
      </c>
      <c r="B1706" s="63" t="s">
        <v>44</v>
      </c>
      <c r="C1706" s="63" t="s">
        <v>71</v>
      </c>
      <c r="D1706" s="63">
        <v>1</v>
      </c>
      <c r="E1706" s="63">
        <v>0.97805629999999999</v>
      </c>
      <c r="F1706" s="63">
        <v>0.73290529999999998</v>
      </c>
      <c r="G1706" s="63">
        <v>-0.24515100000000001</v>
      </c>
      <c r="H1706" s="63">
        <v>63.174700000000001</v>
      </c>
      <c r="I1706" s="63">
        <v>-0.39003860000000001</v>
      </c>
      <c r="J1706" s="63">
        <v>-0.30443779999999998</v>
      </c>
      <c r="K1706" s="63">
        <v>-0.24515100000000001</v>
      </c>
      <c r="L1706" s="63">
        <v>-0.18586420000000001</v>
      </c>
      <c r="M1706" s="63">
        <v>-0.1002634</v>
      </c>
      <c r="N1706" s="63">
        <v>23615</v>
      </c>
      <c r="O1706" s="63">
        <v>0.1130564</v>
      </c>
      <c r="P1706" s="63">
        <v>9</v>
      </c>
      <c r="Q1706" s="63">
        <v>1.2781749580960001E-2</v>
      </c>
    </row>
    <row r="1707" spans="1:17">
      <c r="A1707" s="63" t="s">
        <v>75</v>
      </c>
      <c r="B1707" s="63" t="s">
        <v>44</v>
      </c>
      <c r="C1707" s="63" t="s">
        <v>71</v>
      </c>
      <c r="D1707" s="63">
        <v>2</v>
      </c>
      <c r="E1707" s="63">
        <v>0.88709079999999996</v>
      </c>
      <c r="F1707" s="63">
        <v>0.64702610000000005</v>
      </c>
      <c r="G1707" s="63">
        <v>-0.24006469999999999</v>
      </c>
      <c r="H1707" s="63">
        <v>62.235500000000002</v>
      </c>
      <c r="I1707" s="63">
        <v>-0.38495230000000003</v>
      </c>
      <c r="J1707" s="63">
        <v>-0.2993516</v>
      </c>
      <c r="K1707" s="63">
        <v>-0.24006469999999999</v>
      </c>
      <c r="L1707" s="63">
        <v>-0.18077789999999999</v>
      </c>
      <c r="M1707" s="63">
        <v>-9.5177100000000001E-2</v>
      </c>
      <c r="N1707" s="63">
        <v>23615</v>
      </c>
      <c r="O1707" s="63">
        <v>0.1130564</v>
      </c>
      <c r="P1707" s="63">
        <v>9</v>
      </c>
      <c r="Q1707" s="63">
        <v>1.2781749580960001E-2</v>
      </c>
    </row>
    <row r="1708" spans="1:17">
      <c r="A1708" s="63" t="s">
        <v>75</v>
      </c>
      <c r="B1708" s="63" t="s">
        <v>44</v>
      </c>
      <c r="C1708" s="63" t="s">
        <v>71</v>
      </c>
      <c r="D1708" s="63">
        <v>3</v>
      </c>
      <c r="E1708" s="63">
        <v>0.85612739999999998</v>
      </c>
      <c r="F1708" s="63">
        <v>0.61803249999999998</v>
      </c>
      <c r="G1708" s="63">
        <v>-0.238095</v>
      </c>
      <c r="H1708" s="63">
        <v>61.431100000000001</v>
      </c>
      <c r="I1708" s="63">
        <v>-0.38298260000000001</v>
      </c>
      <c r="J1708" s="63">
        <v>-0.29738179999999997</v>
      </c>
      <c r="K1708" s="63">
        <v>-0.238095</v>
      </c>
      <c r="L1708" s="63">
        <v>-0.1788082</v>
      </c>
      <c r="M1708" s="63">
        <v>-9.3207399999999996E-2</v>
      </c>
      <c r="N1708" s="63">
        <v>23615</v>
      </c>
      <c r="O1708" s="63">
        <v>0.1130564</v>
      </c>
      <c r="P1708" s="63">
        <v>9</v>
      </c>
      <c r="Q1708" s="63">
        <v>1.2781749580960001E-2</v>
      </c>
    </row>
    <row r="1709" spans="1:17">
      <c r="A1709" s="63" t="s">
        <v>75</v>
      </c>
      <c r="B1709" s="63" t="s">
        <v>44</v>
      </c>
      <c r="C1709" s="63" t="s">
        <v>71</v>
      </c>
      <c r="D1709" s="63">
        <v>4</v>
      </c>
      <c r="E1709" s="63">
        <v>0.84121760000000001</v>
      </c>
      <c r="F1709" s="63">
        <v>0.62719290000000005</v>
      </c>
      <c r="G1709" s="63">
        <v>-0.21402479999999999</v>
      </c>
      <c r="H1709" s="63">
        <v>60.768000000000001</v>
      </c>
      <c r="I1709" s="63">
        <v>-0.35891240000000002</v>
      </c>
      <c r="J1709" s="63">
        <v>-0.27331159999999999</v>
      </c>
      <c r="K1709" s="63">
        <v>-0.21402479999999999</v>
      </c>
      <c r="L1709" s="63">
        <v>-0.15473790000000001</v>
      </c>
      <c r="M1709" s="63">
        <v>-6.9137199999999996E-2</v>
      </c>
      <c r="N1709" s="63">
        <v>23615</v>
      </c>
      <c r="O1709" s="63">
        <v>0.1130564</v>
      </c>
      <c r="P1709" s="63">
        <v>9</v>
      </c>
      <c r="Q1709" s="63">
        <v>1.2781749580960001E-2</v>
      </c>
    </row>
    <row r="1710" spans="1:17">
      <c r="A1710" s="63" t="s">
        <v>75</v>
      </c>
      <c r="B1710" s="63" t="s">
        <v>44</v>
      </c>
      <c r="C1710" s="63" t="s">
        <v>71</v>
      </c>
      <c r="D1710" s="63">
        <v>5</v>
      </c>
      <c r="E1710" s="63">
        <v>0.84896780000000005</v>
      </c>
      <c r="F1710" s="63">
        <v>0.63387079999999996</v>
      </c>
      <c r="G1710" s="63">
        <v>-0.21509700000000001</v>
      </c>
      <c r="H1710" s="63">
        <v>60.191699999999997</v>
      </c>
      <c r="I1710" s="63">
        <v>-0.35998449999999999</v>
      </c>
      <c r="J1710" s="63">
        <v>-0.27438380000000001</v>
      </c>
      <c r="K1710" s="63">
        <v>-0.21509700000000001</v>
      </c>
      <c r="L1710" s="63">
        <v>-0.15581010000000001</v>
      </c>
      <c r="M1710" s="63">
        <v>-7.0209400000000005E-2</v>
      </c>
      <c r="N1710" s="63">
        <v>23615</v>
      </c>
      <c r="O1710" s="63">
        <v>0.1130564</v>
      </c>
      <c r="P1710" s="63">
        <v>9</v>
      </c>
      <c r="Q1710" s="63">
        <v>1.2781749580960001E-2</v>
      </c>
    </row>
    <row r="1711" spans="1:17">
      <c r="A1711" s="63" t="s">
        <v>75</v>
      </c>
      <c r="B1711" s="63" t="s">
        <v>44</v>
      </c>
      <c r="C1711" s="63" t="s">
        <v>71</v>
      </c>
      <c r="D1711" s="63">
        <v>6</v>
      </c>
      <c r="E1711" s="63">
        <v>0.93908360000000002</v>
      </c>
      <c r="F1711" s="63">
        <v>0.67212550000000004</v>
      </c>
      <c r="G1711" s="63">
        <v>-0.26695819999999998</v>
      </c>
      <c r="H1711" s="63">
        <v>59.7226</v>
      </c>
      <c r="I1711" s="63">
        <v>-0.41184579999999998</v>
      </c>
      <c r="J1711" s="63">
        <v>-0.32624500000000001</v>
      </c>
      <c r="K1711" s="63">
        <v>-0.26695819999999998</v>
      </c>
      <c r="L1711" s="63">
        <v>-0.2076713</v>
      </c>
      <c r="M1711" s="63">
        <v>-0.1220706</v>
      </c>
      <c r="N1711" s="63">
        <v>23615</v>
      </c>
      <c r="O1711" s="63">
        <v>0.1130564</v>
      </c>
      <c r="P1711" s="63">
        <v>9</v>
      </c>
      <c r="Q1711" s="63">
        <v>1.2781749580960001E-2</v>
      </c>
    </row>
    <row r="1712" spans="1:17">
      <c r="A1712" s="63" t="s">
        <v>75</v>
      </c>
      <c r="B1712" s="63" t="s">
        <v>44</v>
      </c>
      <c r="C1712" s="63" t="s">
        <v>71</v>
      </c>
      <c r="D1712" s="63">
        <v>7</v>
      </c>
      <c r="E1712" s="63">
        <v>1.1332930000000001</v>
      </c>
      <c r="F1712" s="63">
        <v>0.86069180000000001</v>
      </c>
      <c r="G1712" s="63">
        <v>-0.27260079999999998</v>
      </c>
      <c r="H1712" s="63">
        <v>59.371699999999997</v>
      </c>
      <c r="I1712" s="63">
        <v>-0.41748839999999998</v>
      </c>
      <c r="J1712" s="63">
        <v>-0.33188770000000001</v>
      </c>
      <c r="K1712" s="63">
        <v>-0.27260079999999998</v>
      </c>
      <c r="L1712" s="63">
        <v>-0.213314</v>
      </c>
      <c r="M1712" s="63">
        <v>-0.1277132</v>
      </c>
      <c r="N1712" s="63">
        <v>23615</v>
      </c>
      <c r="O1712" s="63">
        <v>0.1130564</v>
      </c>
      <c r="P1712" s="63">
        <v>9</v>
      </c>
      <c r="Q1712" s="63">
        <v>1.2781749580960001E-2</v>
      </c>
    </row>
    <row r="1713" spans="1:17">
      <c r="A1713" s="63" t="s">
        <v>75</v>
      </c>
      <c r="B1713" s="63" t="s">
        <v>44</v>
      </c>
      <c r="C1713" s="63" t="s">
        <v>71</v>
      </c>
      <c r="D1713" s="63">
        <v>8</v>
      </c>
      <c r="E1713" s="63">
        <v>1.269568</v>
      </c>
      <c r="F1713" s="63">
        <v>1.0421279999999999</v>
      </c>
      <c r="G1713" s="63">
        <v>-0.22743959999999999</v>
      </c>
      <c r="H1713" s="63">
        <v>60.132199999999997</v>
      </c>
      <c r="I1713" s="63">
        <v>-0.37232720000000002</v>
      </c>
      <c r="J1713" s="63">
        <v>-0.2867265</v>
      </c>
      <c r="K1713" s="63">
        <v>-0.22743959999999999</v>
      </c>
      <c r="L1713" s="63">
        <v>-0.16815279999999999</v>
      </c>
      <c r="M1713" s="63">
        <v>-8.2552E-2</v>
      </c>
      <c r="N1713" s="63">
        <v>23615</v>
      </c>
      <c r="O1713" s="63">
        <v>0.1130564</v>
      </c>
      <c r="P1713" s="63">
        <v>9</v>
      </c>
      <c r="Q1713" s="63">
        <v>1.2781749580960001E-2</v>
      </c>
    </row>
    <row r="1714" spans="1:17">
      <c r="A1714" s="63" t="s">
        <v>75</v>
      </c>
      <c r="B1714" s="63" t="s">
        <v>44</v>
      </c>
      <c r="C1714" s="63" t="s">
        <v>71</v>
      </c>
      <c r="D1714" s="63">
        <v>9</v>
      </c>
      <c r="E1714" s="63">
        <v>1.254818</v>
      </c>
      <c r="F1714" s="63">
        <v>1.1425780000000001</v>
      </c>
      <c r="G1714" s="63">
        <v>-0.11223959999999999</v>
      </c>
      <c r="H1714" s="63">
        <v>63.054000000000002</v>
      </c>
      <c r="I1714" s="63">
        <v>-0.2571272</v>
      </c>
      <c r="J1714" s="63">
        <v>-0.1715264</v>
      </c>
      <c r="K1714" s="63">
        <v>-0.11223959999999999</v>
      </c>
      <c r="L1714" s="63">
        <v>-5.2952800000000001E-2</v>
      </c>
      <c r="M1714" s="63">
        <v>3.2648000000000003E-2</v>
      </c>
      <c r="N1714" s="63">
        <v>23615</v>
      </c>
      <c r="O1714" s="63">
        <v>0.1130564</v>
      </c>
      <c r="P1714" s="63">
        <v>9</v>
      </c>
      <c r="Q1714" s="63">
        <v>1.2781749580960001E-2</v>
      </c>
    </row>
    <row r="1715" spans="1:17">
      <c r="A1715" s="63" t="s">
        <v>75</v>
      </c>
      <c r="B1715" s="63" t="s">
        <v>44</v>
      </c>
      <c r="C1715" s="63" t="s">
        <v>71</v>
      </c>
      <c r="D1715" s="63">
        <v>10</v>
      </c>
      <c r="E1715" s="63">
        <v>1.2986009999999999</v>
      </c>
      <c r="F1715" s="63">
        <v>1.1873739999999999</v>
      </c>
      <c r="G1715" s="63">
        <v>-0.1112274</v>
      </c>
      <c r="H1715" s="63">
        <v>66.212900000000005</v>
      </c>
      <c r="I1715" s="63">
        <v>-0.25611499999999998</v>
      </c>
      <c r="J1715" s="63">
        <v>-0.1705142</v>
      </c>
      <c r="K1715" s="63">
        <v>-0.1112274</v>
      </c>
      <c r="L1715" s="63">
        <v>-5.1940600000000003E-2</v>
      </c>
      <c r="M1715" s="63">
        <v>3.3660200000000001E-2</v>
      </c>
      <c r="N1715" s="63">
        <v>23615</v>
      </c>
      <c r="O1715" s="63">
        <v>0.1130564</v>
      </c>
      <c r="P1715" s="63">
        <v>9</v>
      </c>
      <c r="Q1715" s="63">
        <v>1.2781749580960001E-2</v>
      </c>
    </row>
    <row r="1716" spans="1:17">
      <c r="A1716" s="63" t="s">
        <v>75</v>
      </c>
      <c r="B1716" s="63" t="s">
        <v>44</v>
      </c>
      <c r="C1716" s="63" t="s">
        <v>71</v>
      </c>
      <c r="D1716" s="63">
        <v>11</v>
      </c>
      <c r="E1716" s="63">
        <v>1.2621070000000001</v>
      </c>
      <c r="F1716" s="63">
        <v>1.277244</v>
      </c>
      <c r="G1716" s="63">
        <v>1.51378E-2</v>
      </c>
      <c r="H1716" s="63">
        <v>69.775000000000006</v>
      </c>
      <c r="I1716" s="63">
        <v>-0.1297498</v>
      </c>
      <c r="J1716" s="63">
        <v>-4.4149000000000001E-2</v>
      </c>
      <c r="K1716" s="63">
        <v>1.51378E-2</v>
      </c>
      <c r="L1716" s="63">
        <v>7.4424599999999994E-2</v>
      </c>
      <c r="M1716" s="63">
        <v>0.16002540000000001</v>
      </c>
      <c r="N1716" s="63">
        <v>23615</v>
      </c>
      <c r="O1716" s="63">
        <v>0.1130564</v>
      </c>
      <c r="P1716" s="63">
        <v>9</v>
      </c>
      <c r="Q1716" s="63">
        <v>1.2781749580960001E-2</v>
      </c>
    </row>
    <row r="1717" spans="1:17">
      <c r="A1717" s="63" t="s">
        <v>75</v>
      </c>
      <c r="B1717" s="63" t="s">
        <v>44</v>
      </c>
      <c r="C1717" s="63" t="s">
        <v>71</v>
      </c>
      <c r="D1717" s="63">
        <v>12</v>
      </c>
      <c r="E1717" s="63">
        <v>1.2431840000000001</v>
      </c>
      <c r="F1717" s="63">
        <v>1.349461</v>
      </c>
      <c r="G1717" s="63">
        <v>0.1062768</v>
      </c>
      <c r="H1717" s="63">
        <v>73.040300000000002</v>
      </c>
      <c r="I1717" s="63">
        <v>-3.8610800000000001E-2</v>
      </c>
      <c r="J1717" s="63">
        <v>4.6989900000000001E-2</v>
      </c>
      <c r="K1717" s="63">
        <v>0.1062768</v>
      </c>
      <c r="L1717" s="63">
        <v>0.16556360000000001</v>
      </c>
      <c r="M1717" s="63">
        <v>0.25116430000000001</v>
      </c>
      <c r="N1717" s="63">
        <v>23615</v>
      </c>
      <c r="O1717" s="63">
        <v>0.1130564</v>
      </c>
      <c r="P1717" s="63">
        <v>9</v>
      </c>
      <c r="Q1717" s="63">
        <v>1.2781749580960001E-2</v>
      </c>
    </row>
    <row r="1718" spans="1:17">
      <c r="A1718" s="63" t="s">
        <v>75</v>
      </c>
      <c r="B1718" s="63" t="s">
        <v>44</v>
      </c>
      <c r="C1718" s="63" t="s">
        <v>71</v>
      </c>
      <c r="D1718" s="63">
        <v>13</v>
      </c>
      <c r="E1718" s="63">
        <v>1.1599170000000001</v>
      </c>
      <c r="F1718" s="63">
        <v>1.4391560000000001</v>
      </c>
      <c r="G1718" s="63">
        <v>0.27923870000000001</v>
      </c>
      <c r="H1718" s="63">
        <v>76.024500000000003</v>
      </c>
      <c r="I1718" s="63">
        <v>0.1343511</v>
      </c>
      <c r="J1718" s="63">
        <v>0.21995190000000001</v>
      </c>
      <c r="K1718" s="63">
        <v>0.27923870000000001</v>
      </c>
      <c r="L1718" s="63">
        <v>0.33852549999999998</v>
      </c>
      <c r="M1718" s="63">
        <v>0.42412630000000001</v>
      </c>
      <c r="N1718" s="63">
        <v>23615</v>
      </c>
      <c r="O1718" s="63">
        <v>0.1130564</v>
      </c>
      <c r="P1718" s="63">
        <v>9</v>
      </c>
      <c r="Q1718" s="63">
        <v>1.2781749580960001E-2</v>
      </c>
    </row>
    <row r="1719" spans="1:17">
      <c r="A1719" s="63" t="s">
        <v>75</v>
      </c>
      <c r="B1719" s="63" t="s">
        <v>44</v>
      </c>
      <c r="C1719" s="63" t="s">
        <v>71</v>
      </c>
      <c r="D1719" s="63">
        <v>14</v>
      </c>
      <c r="E1719" s="63">
        <v>1.17116</v>
      </c>
      <c r="F1719" s="63">
        <v>1.531922</v>
      </c>
      <c r="G1719" s="63">
        <v>0.36076200000000003</v>
      </c>
      <c r="H1719" s="63">
        <v>78.395899999999997</v>
      </c>
      <c r="I1719" s="63">
        <v>0.21587439999999999</v>
      </c>
      <c r="J1719" s="63">
        <v>0.3014752</v>
      </c>
      <c r="K1719" s="63">
        <v>0.36076200000000003</v>
      </c>
      <c r="L1719" s="63">
        <v>0.4200488</v>
      </c>
      <c r="M1719" s="63">
        <v>0.50564960000000003</v>
      </c>
      <c r="N1719" s="63">
        <v>23615</v>
      </c>
      <c r="O1719" s="63">
        <v>0.1130564</v>
      </c>
      <c r="P1719" s="63">
        <v>9</v>
      </c>
      <c r="Q1719" s="63">
        <v>1.2781749580960001E-2</v>
      </c>
    </row>
    <row r="1720" spans="1:17">
      <c r="A1720" s="63" t="s">
        <v>75</v>
      </c>
      <c r="B1720" s="63" t="s">
        <v>44</v>
      </c>
      <c r="C1720" s="63" t="s">
        <v>71</v>
      </c>
      <c r="D1720" s="63">
        <v>15</v>
      </c>
      <c r="E1720" s="63">
        <v>1.2196050000000001</v>
      </c>
      <c r="F1720" s="63">
        <v>1.618984</v>
      </c>
      <c r="G1720" s="63">
        <v>0.39937899999999998</v>
      </c>
      <c r="H1720" s="63">
        <v>80.075400000000002</v>
      </c>
      <c r="I1720" s="63">
        <v>0.25449139999999998</v>
      </c>
      <c r="J1720" s="63">
        <v>0.34009220000000001</v>
      </c>
      <c r="K1720" s="63">
        <v>0.39937899999999998</v>
      </c>
      <c r="L1720" s="63">
        <v>0.45866580000000001</v>
      </c>
      <c r="M1720" s="63">
        <v>0.54426660000000004</v>
      </c>
      <c r="N1720" s="63">
        <v>23615</v>
      </c>
      <c r="O1720" s="63">
        <v>0.1130564</v>
      </c>
      <c r="P1720" s="63">
        <v>9</v>
      </c>
      <c r="Q1720" s="63">
        <v>1.2781749580960001E-2</v>
      </c>
    </row>
    <row r="1721" spans="1:17">
      <c r="A1721" s="63" t="s">
        <v>75</v>
      </c>
      <c r="B1721" s="63" t="s">
        <v>44</v>
      </c>
      <c r="C1721" s="63" t="s">
        <v>71</v>
      </c>
      <c r="D1721" s="63">
        <v>16</v>
      </c>
      <c r="E1721" s="63">
        <v>1.3099540000000001</v>
      </c>
      <c r="F1721" s="63">
        <v>1.6818029999999999</v>
      </c>
      <c r="G1721" s="63">
        <v>0.37184909999999999</v>
      </c>
      <c r="H1721" s="63">
        <v>80.686199999999999</v>
      </c>
      <c r="I1721" s="63">
        <v>0.22696150000000001</v>
      </c>
      <c r="J1721" s="63">
        <v>0.31256220000000001</v>
      </c>
      <c r="K1721" s="63">
        <v>0.37184909999999999</v>
      </c>
      <c r="L1721" s="63">
        <v>0.43113590000000002</v>
      </c>
      <c r="M1721" s="63">
        <v>0.51673659999999999</v>
      </c>
      <c r="N1721" s="63">
        <v>23615</v>
      </c>
      <c r="O1721" s="63">
        <v>0.1130564</v>
      </c>
      <c r="P1721" s="63">
        <v>9</v>
      </c>
      <c r="Q1721" s="63">
        <v>1.2781749580960001E-2</v>
      </c>
    </row>
    <row r="1722" spans="1:17">
      <c r="A1722" s="63" t="s">
        <v>75</v>
      </c>
      <c r="B1722" s="63" t="s">
        <v>44</v>
      </c>
      <c r="C1722" s="63" t="s">
        <v>71</v>
      </c>
      <c r="D1722" s="63">
        <v>17</v>
      </c>
      <c r="E1722" s="63">
        <v>1.426839</v>
      </c>
      <c r="F1722" s="63">
        <v>1.7428729999999999</v>
      </c>
      <c r="G1722" s="63">
        <v>0.31603320000000001</v>
      </c>
      <c r="H1722" s="63">
        <v>80.0852</v>
      </c>
      <c r="I1722" s="63">
        <v>0.17114560000000001</v>
      </c>
      <c r="J1722" s="63">
        <v>0.25674639999999999</v>
      </c>
      <c r="K1722" s="63">
        <v>0.31603320000000001</v>
      </c>
      <c r="L1722" s="63">
        <v>0.37532009999999999</v>
      </c>
      <c r="M1722" s="63">
        <v>0.46092080000000002</v>
      </c>
      <c r="N1722" s="63">
        <v>23615</v>
      </c>
      <c r="O1722" s="63">
        <v>0.1130564</v>
      </c>
      <c r="P1722" s="63">
        <v>9</v>
      </c>
      <c r="Q1722" s="63">
        <v>1.2781749580960001E-2</v>
      </c>
    </row>
    <row r="1723" spans="1:17">
      <c r="A1723" s="63" t="s">
        <v>75</v>
      </c>
      <c r="B1723" s="63" t="s">
        <v>44</v>
      </c>
      <c r="C1723" s="63" t="s">
        <v>71</v>
      </c>
      <c r="D1723" s="63">
        <v>18</v>
      </c>
      <c r="E1723" s="63">
        <v>1.5409170000000001</v>
      </c>
      <c r="F1723" s="63">
        <v>1.7596350000000001</v>
      </c>
      <c r="G1723" s="63">
        <v>0.21871789999999999</v>
      </c>
      <c r="H1723" s="63">
        <v>78.250100000000003</v>
      </c>
      <c r="I1723" s="63">
        <v>7.3830300000000001E-2</v>
      </c>
      <c r="J1723" s="63">
        <v>0.15943109999999999</v>
      </c>
      <c r="K1723" s="63">
        <v>0.21871789999999999</v>
      </c>
      <c r="L1723" s="63">
        <v>0.2780048</v>
      </c>
      <c r="M1723" s="63">
        <v>0.36360550000000003</v>
      </c>
      <c r="N1723" s="63">
        <v>23615</v>
      </c>
      <c r="O1723" s="63">
        <v>0.1130564</v>
      </c>
      <c r="P1723" s="63">
        <v>9</v>
      </c>
      <c r="Q1723" s="63">
        <v>1.2781749580960001E-2</v>
      </c>
    </row>
    <row r="1724" spans="1:17">
      <c r="A1724" s="63" t="s">
        <v>75</v>
      </c>
      <c r="B1724" s="63" t="s">
        <v>44</v>
      </c>
      <c r="C1724" s="63" t="s">
        <v>71</v>
      </c>
      <c r="D1724" s="63">
        <v>19</v>
      </c>
      <c r="E1724" s="63">
        <v>1.706623</v>
      </c>
      <c r="F1724" s="63">
        <v>1.6827970000000001</v>
      </c>
      <c r="G1724" s="63">
        <v>-2.3826099999999999E-2</v>
      </c>
      <c r="H1724" s="63">
        <v>74.956900000000005</v>
      </c>
      <c r="I1724" s="63">
        <v>-0.16871369999999999</v>
      </c>
      <c r="J1724" s="63">
        <v>-8.3113000000000006E-2</v>
      </c>
      <c r="K1724" s="63">
        <v>-2.3826099999999999E-2</v>
      </c>
      <c r="L1724" s="63">
        <v>3.5460699999999998E-2</v>
      </c>
      <c r="M1724" s="63">
        <v>0.1210615</v>
      </c>
      <c r="N1724" s="63">
        <v>23615</v>
      </c>
      <c r="O1724" s="63">
        <v>0.1130564</v>
      </c>
      <c r="P1724" s="63">
        <v>9</v>
      </c>
      <c r="Q1724" s="63">
        <v>1.2781749580960001E-2</v>
      </c>
    </row>
    <row r="1725" spans="1:17">
      <c r="A1725" s="63" t="s">
        <v>75</v>
      </c>
      <c r="B1725" s="63" t="s">
        <v>44</v>
      </c>
      <c r="C1725" s="63" t="s">
        <v>71</v>
      </c>
      <c r="D1725" s="63">
        <v>20</v>
      </c>
      <c r="E1725" s="63">
        <v>1.729859</v>
      </c>
      <c r="F1725" s="63">
        <v>1.6099540000000001</v>
      </c>
      <c r="G1725" s="63">
        <v>-0.119905</v>
      </c>
      <c r="H1725" s="63">
        <v>70.963800000000006</v>
      </c>
      <c r="I1725" s="63">
        <v>-0.26479259999999999</v>
      </c>
      <c r="J1725" s="63">
        <v>-0.17919180000000001</v>
      </c>
      <c r="K1725" s="63">
        <v>-0.119905</v>
      </c>
      <c r="L1725" s="63">
        <v>-6.0618199999999997E-2</v>
      </c>
      <c r="M1725" s="63">
        <v>2.4982600000000001E-2</v>
      </c>
      <c r="N1725" s="63">
        <v>23615</v>
      </c>
      <c r="O1725" s="63">
        <v>0.1130564</v>
      </c>
      <c r="P1725" s="63">
        <v>9</v>
      </c>
      <c r="Q1725" s="63">
        <v>1.2781749580960001E-2</v>
      </c>
    </row>
    <row r="1726" spans="1:17">
      <c r="A1726" s="63" t="s">
        <v>75</v>
      </c>
      <c r="B1726" s="63" t="s">
        <v>44</v>
      </c>
      <c r="C1726" s="63" t="s">
        <v>71</v>
      </c>
      <c r="D1726" s="63">
        <v>21</v>
      </c>
      <c r="E1726" s="63">
        <v>1.7573080000000001</v>
      </c>
      <c r="F1726" s="63">
        <v>1.565574</v>
      </c>
      <c r="G1726" s="63">
        <v>-0.19173460000000001</v>
      </c>
      <c r="H1726" s="63">
        <v>68.337699999999998</v>
      </c>
      <c r="I1726" s="63">
        <v>-0.33662209999999998</v>
      </c>
      <c r="J1726" s="63">
        <v>-0.25102140000000001</v>
      </c>
      <c r="K1726" s="63">
        <v>-0.19173460000000001</v>
      </c>
      <c r="L1726" s="63">
        <v>-0.1324477</v>
      </c>
      <c r="M1726" s="63">
        <v>-4.6847E-2</v>
      </c>
      <c r="N1726" s="63">
        <v>23615</v>
      </c>
      <c r="O1726" s="63">
        <v>0.1130564</v>
      </c>
      <c r="P1726" s="63">
        <v>9</v>
      </c>
      <c r="Q1726" s="63">
        <v>1.2781749580960001E-2</v>
      </c>
    </row>
    <row r="1727" spans="1:17">
      <c r="A1727" s="63" t="s">
        <v>75</v>
      </c>
      <c r="B1727" s="63" t="s">
        <v>44</v>
      </c>
      <c r="C1727" s="63" t="s">
        <v>71</v>
      </c>
      <c r="D1727" s="63">
        <v>22</v>
      </c>
      <c r="E1727" s="63">
        <v>1.6781759999999999</v>
      </c>
      <c r="F1727" s="63">
        <v>1.431249</v>
      </c>
      <c r="G1727" s="63">
        <v>-0.24692729999999999</v>
      </c>
      <c r="H1727" s="63">
        <v>66.6982</v>
      </c>
      <c r="I1727" s="63">
        <v>-0.39181490000000002</v>
      </c>
      <c r="J1727" s="63">
        <v>-0.30621409999999999</v>
      </c>
      <c r="K1727" s="63">
        <v>-0.24692729999999999</v>
      </c>
      <c r="L1727" s="63">
        <v>-0.18764040000000001</v>
      </c>
      <c r="M1727" s="63">
        <v>-0.1020397</v>
      </c>
      <c r="N1727" s="63">
        <v>23615</v>
      </c>
      <c r="O1727" s="63">
        <v>0.1130564</v>
      </c>
      <c r="P1727" s="63">
        <v>9</v>
      </c>
      <c r="Q1727" s="63">
        <v>1.2781749580960001E-2</v>
      </c>
    </row>
    <row r="1728" spans="1:17">
      <c r="A1728" s="63" t="s">
        <v>75</v>
      </c>
      <c r="B1728" s="63" t="s">
        <v>44</v>
      </c>
      <c r="C1728" s="63" t="s">
        <v>71</v>
      </c>
      <c r="D1728" s="63">
        <v>23</v>
      </c>
      <c r="E1728" s="63">
        <v>1.432998</v>
      </c>
      <c r="F1728" s="63">
        <v>1.1910940000000001</v>
      </c>
      <c r="G1728" s="63">
        <v>-0.24190390000000001</v>
      </c>
      <c r="H1728" s="63">
        <v>65.409099999999995</v>
      </c>
      <c r="I1728" s="63">
        <v>-0.38679150000000001</v>
      </c>
      <c r="J1728" s="63">
        <v>-0.30119069999999998</v>
      </c>
      <c r="K1728" s="63">
        <v>-0.24190390000000001</v>
      </c>
      <c r="L1728" s="63">
        <v>-0.1826171</v>
      </c>
      <c r="M1728" s="63">
        <v>-9.70163E-2</v>
      </c>
      <c r="N1728" s="63">
        <v>23615</v>
      </c>
      <c r="O1728" s="63">
        <v>0.1130564</v>
      </c>
      <c r="P1728" s="63">
        <v>9</v>
      </c>
      <c r="Q1728" s="63">
        <v>1.2781749580960001E-2</v>
      </c>
    </row>
    <row r="1729" spans="1:17">
      <c r="A1729" s="63" t="s">
        <v>75</v>
      </c>
      <c r="B1729" s="63" t="s">
        <v>44</v>
      </c>
      <c r="C1729" s="63" t="s">
        <v>71</v>
      </c>
      <c r="D1729" s="63">
        <v>24</v>
      </c>
      <c r="E1729" s="63">
        <v>1.130919</v>
      </c>
      <c r="F1729" s="63">
        <v>0.90398029999999996</v>
      </c>
      <c r="G1729" s="63">
        <v>-0.22693830000000001</v>
      </c>
      <c r="H1729" s="63">
        <v>64.277000000000001</v>
      </c>
      <c r="I1729" s="63">
        <v>-0.37182589999999999</v>
      </c>
      <c r="J1729" s="63">
        <v>-0.28622510000000001</v>
      </c>
      <c r="K1729" s="63">
        <v>-0.22693830000000001</v>
      </c>
      <c r="L1729" s="63">
        <v>-0.16765150000000001</v>
      </c>
      <c r="M1729" s="63">
        <v>-8.2050700000000004E-2</v>
      </c>
      <c r="N1729" s="63">
        <v>23615</v>
      </c>
      <c r="O1729" s="63">
        <v>0.1130564</v>
      </c>
      <c r="P1729" s="63">
        <v>9</v>
      </c>
      <c r="Q1729" s="63">
        <v>1.2781749580960001E-2</v>
      </c>
    </row>
    <row r="1730" spans="1:17">
      <c r="A1730" s="63" t="s">
        <v>75</v>
      </c>
      <c r="B1730" s="63" t="s">
        <v>44</v>
      </c>
      <c r="C1730" s="63" t="s">
        <v>72</v>
      </c>
      <c r="D1730" s="63">
        <v>1</v>
      </c>
      <c r="E1730" s="63">
        <v>0.91398950000000001</v>
      </c>
      <c r="F1730" s="63">
        <v>0.66613420000000001</v>
      </c>
      <c r="G1730" s="63">
        <v>-0.2478553</v>
      </c>
      <c r="H1730" s="63">
        <v>59.683300000000003</v>
      </c>
      <c r="I1730" s="63">
        <v>-0.39274290000000001</v>
      </c>
      <c r="J1730" s="63">
        <v>-0.30714209999999997</v>
      </c>
      <c r="K1730" s="63">
        <v>-0.2478553</v>
      </c>
      <c r="L1730" s="63">
        <v>-0.1885685</v>
      </c>
      <c r="M1730" s="63">
        <v>-0.1029677</v>
      </c>
      <c r="N1730" s="63">
        <v>23615</v>
      </c>
      <c r="O1730" s="63">
        <v>0.1130564</v>
      </c>
      <c r="P1730" s="63">
        <v>10</v>
      </c>
      <c r="Q1730" s="63">
        <v>1.2781749580960001E-2</v>
      </c>
    </row>
    <row r="1731" spans="1:17">
      <c r="A1731" s="63" t="s">
        <v>75</v>
      </c>
      <c r="B1731" s="63" t="s">
        <v>44</v>
      </c>
      <c r="C1731" s="63" t="s">
        <v>72</v>
      </c>
      <c r="D1731" s="63">
        <v>2</v>
      </c>
      <c r="E1731" s="63">
        <v>0.82816020000000001</v>
      </c>
      <c r="F1731" s="63">
        <v>0.58790580000000003</v>
      </c>
      <c r="G1731" s="63">
        <v>-0.24025450000000001</v>
      </c>
      <c r="H1731" s="63">
        <v>59.233199999999997</v>
      </c>
      <c r="I1731" s="63">
        <v>-0.38514209999999999</v>
      </c>
      <c r="J1731" s="63">
        <v>-0.29954130000000001</v>
      </c>
      <c r="K1731" s="63">
        <v>-0.24025450000000001</v>
      </c>
      <c r="L1731" s="63">
        <v>-0.18096760000000001</v>
      </c>
      <c r="M1731" s="63">
        <v>-9.5366900000000004E-2</v>
      </c>
      <c r="N1731" s="63">
        <v>23615</v>
      </c>
      <c r="O1731" s="63">
        <v>0.1130564</v>
      </c>
      <c r="P1731" s="63">
        <v>10</v>
      </c>
      <c r="Q1731" s="63">
        <v>1.2781749580960001E-2</v>
      </c>
    </row>
    <row r="1732" spans="1:17">
      <c r="A1732" s="63" t="s">
        <v>75</v>
      </c>
      <c r="B1732" s="63" t="s">
        <v>44</v>
      </c>
      <c r="C1732" s="63" t="s">
        <v>72</v>
      </c>
      <c r="D1732" s="63">
        <v>3</v>
      </c>
      <c r="E1732" s="63">
        <v>0.79951000000000005</v>
      </c>
      <c r="F1732" s="63">
        <v>0.56141509999999994</v>
      </c>
      <c r="G1732" s="63">
        <v>-0.2380949</v>
      </c>
      <c r="H1732" s="63">
        <v>58.630099999999999</v>
      </c>
      <c r="I1732" s="63">
        <v>-0.3829825</v>
      </c>
      <c r="J1732" s="63">
        <v>-0.29738179999999997</v>
      </c>
      <c r="K1732" s="63">
        <v>-0.2380949</v>
      </c>
      <c r="L1732" s="63">
        <v>-0.1788081</v>
      </c>
      <c r="M1732" s="63">
        <v>-9.3207300000000007E-2</v>
      </c>
      <c r="N1732" s="63">
        <v>23615</v>
      </c>
      <c r="O1732" s="63">
        <v>0.1130564</v>
      </c>
      <c r="P1732" s="63">
        <v>10</v>
      </c>
      <c r="Q1732" s="63">
        <v>1.2781749580960001E-2</v>
      </c>
    </row>
    <row r="1733" spans="1:17">
      <c r="A1733" s="63" t="s">
        <v>75</v>
      </c>
      <c r="B1733" s="63" t="s">
        <v>44</v>
      </c>
      <c r="C1733" s="63" t="s">
        <v>72</v>
      </c>
      <c r="D1733" s="63">
        <v>4</v>
      </c>
      <c r="E1733" s="63">
        <v>0.78901739999999998</v>
      </c>
      <c r="F1733" s="63">
        <v>0.57499270000000002</v>
      </c>
      <c r="G1733" s="63">
        <v>-0.21402479999999999</v>
      </c>
      <c r="H1733" s="63">
        <v>58.052999999999997</v>
      </c>
      <c r="I1733" s="63">
        <v>-0.35891240000000002</v>
      </c>
      <c r="J1733" s="63">
        <v>-0.27331159999999999</v>
      </c>
      <c r="K1733" s="63">
        <v>-0.21402479999999999</v>
      </c>
      <c r="L1733" s="63">
        <v>-0.15473790000000001</v>
      </c>
      <c r="M1733" s="63">
        <v>-6.9137199999999996E-2</v>
      </c>
      <c r="N1733" s="63">
        <v>23615</v>
      </c>
      <c r="O1733" s="63">
        <v>0.1130564</v>
      </c>
      <c r="P1733" s="63">
        <v>10</v>
      </c>
      <c r="Q1733" s="63">
        <v>1.2781749580960001E-2</v>
      </c>
    </row>
    <row r="1734" spans="1:17">
      <c r="A1734" s="63" t="s">
        <v>75</v>
      </c>
      <c r="B1734" s="63" t="s">
        <v>44</v>
      </c>
      <c r="C1734" s="63" t="s">
        <v>72</v>
      </c>
      <c r="D1734" s="63">
        <v>5</v>
      </c>
      <c r="E1734" s="63">
        <v>0.80019680000000004</v>
      </c>
      <c r="F1734" s="63">
        <v>0.58509990000000001</v>
      </c>
      <c r="G1734" s="63">
        <v>-0.21509700000000001</v>
      </c>
      <c r="H1734" s="63">
        <v>57.716099999999997</v>
      </c>
      <c r="I1734" s="63">
        <v>-0.35998449999999999</v>
      </c>
      <c r="J1734" s="63">
        <v>-0.27438380000000001</v>
      </c>
      <c r="K1734" s="63">
        <v>-0.21509700000000001</v>
      </c>
      <c r="L1734" s="63">
        <v>-0.15581010000000001</v>
      </c>
      <c r="M1734" s="63">
        <v>-7.0209400000000005E-2</v>
      </c>
      <c r="N1734" s="63">
        <v>23615</v>
      </c>
      <c r="O1734" s="63">
        <v>0.1130564</v>
      </c>
      <c r="P1734" s="63">
        <v>10</v>
      </c>
      <c r="Q1734" s="63">
        <v>1.2781749580960001E-2</v>
      </c>
    </row>
    <row r="1735" spans="1:17">
      <c r="A1735" s="63" t="s">
        <v>75</v>
      </c>
      <c r="B1735" s="63" t="s">
        <v>44</v>
      </c>
      <c r="C1735" s="63" t="s">
        <v>72</v>
      </c>
      <c r="D1735" s="63">
        <v>6</v>
      </c>
      <c r="E1735" s="63">
        <v>0.89529899999999996</v>
      </c>
      <c r="F1735" s="63">
        <v>0.62834089999999998</v>
      </c>
      <c r="G1735" s="63">
        <v>-0.26695809999999998</v>
      </c>
      <c r="H1735" s="63">
        <v>57.416400000000003</v>
      </c>
      <c r="I1735" s="63">
        <v>-0.41184569999999998</v>
      </c>
      <c r="J1735" s="63">
        <v>-0.32624500000000001</v>
      </c>
      <c r="K1735" s="63">
        <v>-0.26695809999999998</v>
      </c>
      <c r="L1735" s="63">
        <v>-0.2076713</v>
      </c>
      <c r="M1735" s="63">
        <v>-0.1220705</v>
      </c>
      <c r="N1735" s="63">
        <v>23615</v>
      </c>
      <c r="O1735" s="63">
        <v>0.1130564</v>
      </c>
      <c r="P1735" s="63">
        <v>10</v>
      </c>
      <c r="Q1735" s="63">
        <v>1.2781749580960001E-2</v>
      </c>
    </row>
    <row r="1736" spans="1:17">
      <c r="A1736" s="63" t="s">
        <v>75</v>
      </c>
      <c r="B1736" s="63" t="s">
        <v>44</v>
      </c>
      <c r="C1736" s="63" t="s">
        <v>72</v>
      </c>
      <c r="D1736" s="63">
        <v>7</v>
      </c>
      <c r="E1736" s="63">
        <v>1.108274</v>
      </c>
      <c r="F1736" s="63">
        <v>0.83567329999999995</v>
      </c>
      <c r="G1736" s="63">
        <v>-0.27260079999999998</v>
      </c>
      <c r="H1736" s="63">
        <v>57.207999999999998</v>
      </c>
      <c r="I1736" s="63">
        <v>-0.41748839999999998</v>
      </c>
      <c r="J1736" s="63">
        <v>-0.33188770000000001</v>
      </c>
      <c r="K1736" s="63">
        <v>-0.27260079999999998</v>
      </c>
      <c r="L1736" s="63">
        <v>-0.213314</v>
      </c>
      <c r="M1736" s="63">
        <v>-0.1277132</v>
      </c>
      <c r="N1736" s="63">
        <v>23615</v>
      </c>
      <c r="O1736" s="63">
        <v>0.1130564</v>
      </c>
      <c r="P1736" s="63">
        <v>10</v>
      </c>
      <c r="Q1736" s="63">
        <v>1.2781749580960001E-2</v>
      </c>
    </row>
    <row r="1737" spans="1:17">
      <c r="A1737" s="63" t="s">
        <v>75</v>
      </c>
      <c r="B1737" s="63" t="s">
        <v>44</v>
      </c>
      <c r="C1737" s="63" t="s">
        <v>72</v>
      </c>
      <c r="D1737" s="63">
        <v>8</v>
      </c>
      <c r="E1737" s="63">
        <v>1.2568090000000001</v>
      </c>
      <c r="F1737" s="63">
        <v>1.029369</v>
      </c>
      <c r="G1737" s="63">
        <v>-0.2274398</v>
      </c>
      <c r="H1737" s="63">
        <v>57.530099999999997</v>
      </c>
      <c r="I1737" s="63">
        <v>-0.37232739999999998</v>
      </c>
      <c r="J1737" s="63">
        <v>-0.2867266</v>
      </c>
      <c r="K1737" s="63">
        <v>-0.2274398</v>
      </c>
      <c r="L1737" s="63">
        <v>-0.16815289999999999</v>
      </c>
      <c r="M1737" s="63">
        <v>-8.2552200000000006E-2</v>
      </c>
      <c r="N1737" s="63">
        <v>23615</v>
      </c>
      <c r="O1737" s="63">
        <v>0.1130564</v>
      </c>
      <c r="P1737" s="63">
        <v>10</v>
      </c>
      <c r="Q1737" s="63">
        <v>1.2781749580960001E-2</v>
      </c>
    </row>
    <row r="1738" spans="1:17">
      <c r="A1738" s="63" t="s">
        <v>75</v>
      </c>
      <c r="B1738" s="63" t="s">
        <v>44</v>
      </c>
      <c r="C1738" s="63" t="s">
        <v>72</v>
      </c>
      <c r="D1738" s="63">
        <v>9</v>
      </c>
      <c r="E1738" s="63">
        <v>1.22882</v>
      </c>
      <c r="F1738" s="63">
        <v>1.116581</v>
      </c>
      <c r="G1738" s="63">
        <v>-0.11223959999999999</v>
      </c>
      <c r="H1738" s="63">
        <v>60.209800000000001</v>
      </c>
      <c r="I1738" s="63">
        <v>-0.2571272</v>
      </c>
      <c r="J1738" s="63">
        <v>-0.1715264</v>
      </c>
      <c r="K1738" s="63">
        <v>-0.11223959999999999</v>
      </c>
      <c r="L1738" s="63">
        <v>-5.2952800000000001E-2</v>
      </c>
      <c r="M1738" s="63">
        <v>3.2648000000000003E-2</v>
      </c>
      <c r="N1738" s="63">
        <v>23615</v>
      </c>
      <c r="O1738" s="63">
        <v>0.1130564</v>
      </c>
      <c r="P1738" s="63">
        <v>10</v>
      </c>
      <c r="Q1738" s="63">
        <v>1.2781749580960001E-2</v>
      </c>
    </row>
    <row r="1739" spans="1:17">
      <c r="A1739" s="63" t="s">
        <v>75</v>
      </c>
      <c r="B1739" s="63" t="s">
        <v>44</v>
      </c>
      <c r="C1739" s="63" t="s">
        <v>72</v>
      </c>
      <c r="D1739" s="63">
        <v>10</v>
      </c>
      <c r="E1739" s="63">
        <v>1.242918</v>
      </c>
      <c r="F1739" s="63">
        <v>1.129453</v>
      </c>
      <c r="G1739" s="63">
        <v>-0.1134648</v>
      </c>
      <c r="H1739" s="63">
        <v>63.865499999999997</v>
      </c>
      <c r="I1739" s="63">
        <v>-0.25835239999999998</v>
      </c>
      <c r="J1739" s="63">
        <v>-0.17275170000000001</v>
      </c>
      <c r="K1739" s="63">
        <v>-0.1134648</v>
      </c>
      <c r="L1739" s="63">
        <v>-5.4177999999999997E-2</v>
      </c>
      <c r="M1739" s="63">
        <v>3.1422800000000001E-2</v>
      </c>
      <c r="N1739" s="63">
        <v>23615</v>
      </c>
      <c r="O1739" s="63">
        <v>0.1130564</v>
      </c>
      <c r="P1739" s="63">
        <v>10</v>
      </c>
      <c r="Q1739" s="63">
        <v>1.2781749580960001E-2</v>
      </c>
    </row>
    <row r="1740" spans="1:17">
      <c r="A1740" s="63" t="s">
        <v>75</v>
      </c>
      <c r="B1740" s="63" t="s">
        <v>44</v>
      </c>
      <c r="C1740" s="63" t="s">
        <v>72</v>
      </c>
      <c r="D1740" s="63">
        <v>11</v>
      </c>
      <c r="E1740" s="63">
        <v>1.1504129999999999</v>
      </c>
      <c r="F1740" s="63">
        <v>1.159354</v>
      </c>
      <c r="G1740" s="63">
        <v>8.9417000000000003E-3</v>
      </c>
      <c r="H1740" s="63">
        <v>67.151899999999998</v>
      </c>
      <c r="I1740" s="63">
        <v>-0.13594590000000001</v>
      </c>
      <c r="J1740" s="63">
        <v>-5.03452E-2</v>
      </c>
      <c r="K1740" s="63">
        <v>8.9417000000000003E-3</v>
      </c>
      <c r="L1740" s="63">
        <v>6.8228499999999997E-2</v>
      </c>
      <c r="M1740" s="63">
        <v>0.1538292</v>
      </c>
      <c r="N1740" s="63">
        <v>23615</v>
      </c>
      <c r="O1740" s="63">
        <v>0.1130564</v>
      </c>
      <c r="P1740" s="63">
        <v>10</v>
      </c>
      <c r="Q1740" s="63">
        <v>1.2781749580960001E-2</v>
      </c>
    </row>
    <row r="1741" spans="1:17">
      <c r="A1741" s="63" t="s">
        <v>75</v>
      </c>
      <c r="B1741" s="63" t="s">
        <v>44</v>
      </c>
      <c r="C1741" s="63" t="s">
        <v>72</v>
      </c>
      <c r="D1741" s="63">
        <v>12</v>
      </c>
      <c r="E1741" s="63">
        <v>1.081143</v>
      </c>
      <c r="F1741" s="63">
        <v>1.1660759999999999</v>
      </c>
      <c r="G1741" s="63">
        <v>8.4933499999999995E-2</v>
      </c>
      <c r="H1741" s="63">
        <v>70.009699999999995</v>
      </c>
      <c r="I1741" s="63">
        <v>-5.9954100000000003E-2</v>
      </c>
      <c r="J1741" s="63">
        <v>2.5646700000000001E-2</v>
      </c>
      <c r="K1741" s="63">
        <v>8.4933499999999995E-2</v>
      </c>
      <c r="L1741" s="63">
        <v>0.1442204</v>
      </c>
      <c r="M1741" s="63">
        <v>0.2298211</v>
      </c>
      <c r="N1741" s="63">
        <v>23615</v>
      </c>
      <c r="O1741" s="63">
        <v>0.1130564</v>
      </c>
      <c r="P1741" s="63">
        <v>10</v>
      </c>
      <c r="Q1741" s="63">
        <v>1.2781749580960001E-2</v>
      </c>
    </row>
    <row r="1742" spans="1:17">
      <c r="A1742" s="63" t="s">
        <v>75</v>
      </c>
      <c r="B1742" s="63" t="s">
        <v>44</v>
      </c>
      <c r="C1742" s="63" t="s">
        <v>72</v>
      </c>
      <c r="D1742" s="63">
        <v>13</v>
      </c>
      <c r="E1742" s="63">
        <v>0.95602149999999997</v>
      </c>
      <c r="F1742" s="63">
        <v>1.187406</v>
      </c>
      <c r="G1742" s="63">
        <v>0.23138410000000001</v>
      </c>
      <c r="H1742" s="63">
        <v>72.260000000000005</v>
      </c>
      <c r="I1742" s="63">
        <v>8.6496500000000004E-2</v>
      </c>
      <c r="J1742" s="63">
        <v>0.17209730000000001</v>
      </c>
      <c r="K1742" s="63">
        <v>0.23138410000000001</v>
      </c>
      <c r="L1742" s="63">
        <v>0.29067090000000001</v>
      </c>
      <c r="M1742" s="63">
        <v>0.37627169999999999</v>
      </c>
      <c r="N1742" s="63">
        <v>23615</v>
      </c>
      <c r="O1742" s="63">
        <v>0.1130564</v>
      </c>
      <c r="P1742" s="63">
        <v>10</v>
      </c>
      <c r="Q1742" s="63">
        <v>1.2781749580960001E-2</v>
      </c>
    </row>
    <row r="1743" spans="1:17">
      <c r="A1743" s="63" t="s">
        <v>75</v>
      </c>
      <c r="B1743" s="63" t="s">
        <v>44</v>
      </c>
      <c r="C1743" s="63" t="s">
        <v>72</v>
      </c>
      <c r="D1743" s="63">
        <v>14</v>
      </c>
      <c r="E1743" s="63">
        <v>0.9170876</v>
      </c>
      <c r="F1743" s="63">
        <v>1.201146</v>
      </c>
      <c r="G1743" s="63">
        <v>0.28405839999999999</v>
      </c>
      <c r="H1743" s="63">
        <v>73.981700000000004</v>
      </c>
      <c r="I1743" s="63">
        <v>0.13917080000000001</v>
      </c>
      <c r="J1743" s="63">
        <v>0.22477159999999999</v>
      </c>
      <c r="K1743" s="63">
        <v>0.28405839999999999</v>
      </c>
      <c r="L1743" s="63">
        <v>0.34334520000000002</v>
      </c>
      <c r="M1743" s="63">
        <v>0.42894599999999999</v>
      </c>
      <c r="N1743" s="63">
        <v>23615</v>
      </c>
      <c r="O1743" s="63">
        <v>0.1130564</v>
      </c>
      <c r="P1743" s="63">
        <v>10</v>
      </c>
      <c r="Q1743" s="63">
        <v>1.2781749580960001E-2</v>
      </c>
    </row>
    <row r="1744" spans="1:17">
      <c r="A1744" s="63" t="s">
        <v>75</v>
      </c>
      <c r="B1744" s="63" t="s">
        <v>44</v>
      </c>
      <c r="C1744" s="63" t="s">
        <v>72</v>
      </c>
      <c r="D1744" s="63">
        <v>15</v>
      </c>
      <c r="E1744" s="63">
        <v>0.92001860000000002</v>
      </c>
      <c r="F1744" s="63">
        <v>1.2123660000000001</v>
      </c>
      <c r="G1744" s="63">
        <v>0.29234749999999998</v>
      </c>
      <c r="H1744" s="63">
        <v>74.605699999999999</v>
      </c>
      <c r="I1744" s="63">
        <v>0.1474599</v>
      </c>
      <c r="J1744" s="63">
        <v>0.23306070000000001</v>
      </c>
      <c r="K1744" s="63">
        <v>0.29234749999999998</v>
      </c>
      <c r="L1744" s="63">
        <v>0.35163430000000001</v>
      </c>
      <c r="M1744" s="63">
        <v>0.43723509999999999</v>
      </c>
      <c r="N1744" s="63">
        <v>23615</v>
      </c>
      <c r="O1744" s="63">
        <v>0.1130564</v>
      </c>
      <c r="P1744" s="63">
        <v>10</v>
      </c>
      <c r="Q1744" s="63">
        <v>1.2781749580960001E-2</v>
      </c>
    </row>
    <row r="1745" spans="1:17">
      <c r="A1745" s="63" t="s">
        <v>75</v>
      </c>
      <c r="B1745" s="63" t="s">
        <v>44</v>
      </c>
      <c r="C1745" s="63" t="s">
        <v>72</v>
      </c>
      <c r="D1745" s="63">
        <v>16</v>
      </c>
      <c r="E1745" s="63">
        <v>0.96415169999999994</v>
      </c>
      <c r="F1745" s="63">
        <v>1.223139</v>
      </c>
      <c r="G1745" s="63">
        <v>0.25898769999999999</v>
      </c>
      <c r="H1745" s="63">
        <v>74.662400000000005</v>
      </c>
      <c r="I1745" s="63">
        <v>0.1141001</v>
      </c>
      <c r="J1745" s="63">
        <v>0.19970080000000001</v>
      </c>
      <c r="K1745" s="63">
        <v>0.25898769999999999</v>
      </c>
      <c r="L1745" s="63">
        <v>0.31827450000000002</v>
      </c>
      <c r="M1745" s="63">
        <v>0.40387529999999999</v>
      </c>
      <c r="N1745" s="63">
        <v>23615</v>
      </c>
      <c r="O1745" s="63">
        <v>0.1130564</v>
      </c>
      <c r="P1745" s="63">
        <v>10</v>
      </c>
      <c r="Q1745" s="63">
        <v>1.2781749580960001E-2</v>
      </c>
    </row>
    <row r="1746" spans="1:17">
      <c r="A1746" s="63" t="s">
        <v>75</v>
      </c>
      <c r="B1746" s="63" t="s">
        <v>44</v>
      </c>
      <c r="C1746" s="63" t="s">
        <v>72</v>
      </c>
      <c r="D1746" s="63">
        <v>17</v>
      </c>
      <c r="E1746" s="63">
        <v>1.058702</v>
      </c>
      <c r="F1746" s="63">
        <v>1.27362</v>
      </c>
      <c r="G1746" s="63">
        <v>0.2149179</v>
      </c>
      <c r="H1746" s="63">
        <v>73.811099999999996</v>
      </c>
      <c r="I1746" s="63">
        <v>7.0030300000000004E-2</v>
      </c>
      <c r="J1746" s="63">
        <v>0.15563109999999999</v>
      </c>
      <c r="K1746" s="63">
        <v>0.2149179</v>
      </c>
      <c r="L1746" s="63">
        <v>0.27420470000000002</v>
      </c>
      <c r="M1746" s="63">
        <v>0.3598055</v>
      </c>
      <c r="N1746" s="63">
        <v>23615</v>
      </c>
      <c r="O1746" s="63">
        <v>0.1130564</v>
      </c>
      <c r="P1746" s="63">
        <v>10</v>
      </c>
      <c r="Q1746" s="63">
        <v>1.2781749580960001E-2</v>
      </c>
    </row>
    <row r="1747" spans="1:17">
      <c r="A1747" s="63" t="s">
        <v>75</v>
      </c>
      <c r="B1747" s="63" t="s">
        <v>44</v>
      </c>
      <c r="C1747" s="63" t="s">
        <v>72</v>
      </c>
      <c r="D1747" s="63">
        <v>18</v>
      </c>
      <c r="E1747" s="63">
        <v>1.1874420000000001</v>
      </c>
      <c r="F1747" s="63">
        <v>1.3198570000000001</v>
      </c>
      <c r="G1747" s="63">
        <v>0.13241510000000001</v>
      </c>
      <c r="H1747" s="63">
        <v>71.487399999999994</v>
      </c>
      <c r="I1747" s="63">
        <v>-1.2472499999999999E-2</v>
      </c>
      <c r="J1747" s="63">
        <v>7.3128200000000004E-2</v>
      </c>
      <c r="K1747" s="63">
        <v>0.13241510000000001</v>
      </c>
      <c r="L1747" s="63">
        <v>0.19170190000000001</v>
      </c>
      <c r="M1747" s="63">
        <v>0.27730270000000001</v>
      </c>
      <c r="N1747" s="63">
        <v>23615</v>
      </c>
      <c r="O1747" s="63">
        <v>0.1130564</v>
      </c>
      <c r="P1747" s="63">
        <v>10</v>
      </c>
      <c r="Q1747" s="63">
        <v>1.2781749580960001E-2</v>
      </c>
    </row>
    <row r="1748" spans="1:17">
      <c r="A1748" s="63" t="s">
        <v>75</v>
      </c>
      <c r="B1748" s="63" t="s">
        <v>44</v>
      </c>
      <c r="C1748" s="63" t="s">
        <v>72</v>
      </c>
      <c r="D1748" s="63">
        <v>19</v>
      </c>
      <c r="E1748" s="63">
        <v>1.3555740000000001</v>
      </c>
      <c r="F1748" s="63">
        <v>1.324201</v>
      </c>
      <c r="G1748" s="63">
        <v>-3.1372900000000002E-2</v>
      </c>
      <c r="H1748" s="63">
        <v>68.37</v>
      </c>
      <c r="I1748" s="63">
        <v>-0.17626049999999999</v>
      </c>
      <c r="J1748" s="63">
        <v>-9.0659699999999996E-2</v>
      </c>
      <c r="K1748" s="63">
        <v>-3.1372900000000002E-2</v>
      </c>
      <c r="L1748" s="63">
        <v>2.7913899999999998E-2</v>
      </c>
      <c r="M1748" s="63">
        <v>0.1135147</v>
      </c>
      <c r="N1748" s="63">
        <v>23615</v>
      </c>
      <c r="O1748" s="63">
        <v>0.1130564</v>
      </c>
      <c r="P1748" s="63">
        <v>10</v>
      </c>
      <c r="Q1748" s="63">
        <v>1.2781749580960001E-2</v>
      </c>
    </row>
    <row r="1749" spans="1:17">
      <c r="A1749" s="63" t="s">
        <v>75</v>
      </c>
      <c r="B1749" s="63" t="s">
        <v>44</v>
      </c>
      <c r="C1749" s="63" t="s">
        <v>72</v>
      </c>
      <c r="D1749" s="63">
        <v>20</v>
      </c>
      <c r="E1749" s="63">
        <v>1.4773369999999999</v>
      </c>
      <c r="F1749" s="63">
        <v>1.362438</v>
      </c>
      <c r="G1749" s="63">
        <v>-0.1148994</v>
      </c>
      <c r="H1749" s="63">
        <v>65.806100000000001</v>
      </c>
      <c r="I1749" s="63">
        <v>-0.25978699999999999</v>
      </c>
      <c r="J1749" s="63">
        <v>-0.17418620000000001</v>
      </c>
      <c r="K1749" s="63">
        <v>-0.1148994</v>
      </c>
      <c r="L1749" s="63">
        <v>-5.5612599999999998E-2</v>
      </c>
      <c r="M1749" s="63">
        <v>2.99882E-2</v>
      </c>
      <c r="N1749" s="63">
        <v>23615</v>
      </c>
      <c r="O1749" s="63">
        <v>0.1130564</v>
      </c>
      <c r="P1749" s="63">
        <v>10</v>
      </c>
      <c r="Q1749" s="63">
        <v>1.2781749580960001E-2</v>
      </c>
    </row>
    <row r="1750" spans="1:17">
      <c r="A1750" s="63" t="s">
        <v>75</v>
      </c>
      <c r="B1750" s="63" t="s">
        <v>44</v>
      </c>
      <c r="C1750" s="63" t="s">
        <v>72</v>
      </c>
      <c r="D1750" s="63">
        <v>21</v>
      </c>
      <c r="E1750" s="63">
        <v>1.556081</v>
      </c>
      <c r="F1750" s="63">
        <v>1.381729</v>
      </c>
      <c r="G1750" s="63">
        <v>-0.17435229999999999</v>
      </c>
      <c r="H1750" s="63">
        <v>64.092299999999994</v>
      </c>
      <c r="I1750" s="63">
        <v>-0.31923990000000002</v>
      </c>
      <c r="J1750" s="63">
        <v>-0.23363909999999999</v>
      </c>
      <c r="K1750" s="63">
        <v>-0.17435229999999999</v>
      </c>
      <c r="L1750" s="63">
        <v>-0.1150655</v>
      </c>
      <c r="M1750" s="63">
        <v>-2.94647E-2</v>
      </c>
      <c r="N1750" s="63">
        <v>23615</v>
      </c>
      <c r="O1750" s="63">
        <v>0.1130564</v>
      </c>
      <c r="P1750" s="63">
        <v>10</v>
      </c>
      <c r="Q1750" s="63">
        <v>1.2781749580960001E-2</v>
      </c>
    </row>
    <row r="1751" spans="1:17">
      <c r="A1751" s="63" t="s">
        <v>75</v>
      </c>
      <c r="B1751" s="63" t="s">
        <v>44</v>
      </c>
      <c r="C1751" s="63" t="s">
        <v>72</v>
      </c>
      <c r="D1751" s="63">
        <v>22</v>
      </c>
      <c r="E1751" s="63">
        <v>1.508799</v>
      </c>
      <c r="F1751" s="63">
        <v>1.285895</v>
      </c>
      <c r="G1751" s="63">
        <v>-0.2229043</v>
      </c>
      <c r="H1751" s="63">
        <v>62.672400000000003</v>
      </c>
      <c r="I1751" s="63">
        <v>-0.3677919</v>
      </c>
      <c r="J1751" s="63">
        <v>-0.28219119999999998</v>
      </c>
      <c r="K1751" s="63">
        <v>-0.2229043</v>
      </c>
      <c r="L1751" s="63">
        <v>-0.1636175</v>
      </c>
      <c r="M1751" s="63">
        <v>-7.8016699999999994E-2</v>
      </c>
      <c r="N1751" s="63">
        <v>23615</v>
      </c>
      <c r="O1751" s="63">
        <v>0.1130564</v>
      </c>
      <c r="P1751" s="63">
        <v>10</v>
      </c>
      <c r="Q1751" s="63">
        <v>1.2781749580960001E-2</v>
      </c>
    </row>
    <row r="1752" spans="1:17">
      <c r="A1752" s="63" t="s">
        <v>75</v>
      </c>
      <c r="B1752" s="63" t="s">
        <v>44</v>
      </c>
      <c r="C1752" s="63" t="s">
        <v>72</v>
      </c>
      <c r="D1752" s="63">
        <v>23</v>
      </c>
      <c r="E1752" s="63">
        <v>1.3058080000000001</v>
      </c>
      <c r="F1752" s="63">
        <v>1.082587</v>
      </c>
      <c r="G1752" s="63">
        <v>-0.22322110000000001</v>
      </c>
      <c r="H1752" s="63">
        <v>61.418399999999998</v>
      </c>
      <c r="I1752" s="63">
        <v>-0.36810870000000001</v>
      </c>
      <c r="J1752" s="63">
        <v>-0.28250789999999998</v>
      </c>
      <c r="K1752" s="63">
        <v>-0.22322110000000001</v>
      </c>
      <c r="L1752" s="63">
        <v>-0.1639342</v>
      </c>
      <c r="M1752" s="63">
        <v>-7.83335E-2</v>
      </c>
      <c r="N1752" s="63">
        <v>23615</v>
      </c>
      <c r="O1752" s="63">
        <v>0.1130564</v>
      </c>
      <c r="P1752" s="63">
        <v>10</v>
      </c>
      <c r="Q1752" s="63">
        <v>1.2781749580960001E-2</v>
      </c>
    </row>
    <row r="1753" spans="1:17">
      <c r="A1753" s="63" t="s">
        <v>75</v>
      </c>
      <c r="B1753" s="63" t="s">
        <v>44</v>
      </c>
      <c r="C1753" s="63" t="s">
        <v>72</v>
      </c>
      <c r="D1753" s="63">
        <v>24</v>
      </c>
      <c r="E1753" s="63">
        <v>1.04996</v>
      </c>
      <c r="F1753" s="63">
        <v>0.82048679999999996</v>
      </c>
      <c r="G1753" s="63">
        <v>-0.2294728</v>
      </c>
      <c r="H1753" s="63">
        <v>60.152999999999999</v>
      </c>
      <c r="I1753" s="63">
        <v>-0.37436039999999998</v>
      </c>
      <c r="J1753" s="63">
        <v>-0.28875960000000001</v>
      </c>
      <c r="K1753" s="63">
        <v>-0.2294728</v>
      </c>
      <c r="L1753" s="63">
        <v>-0.1701859</v>
      </c>
      <c r="M1753" s="63">
        <v>-8.4585199999999999E-2</v>
      </c>
      <c r="N1753" s="63">
        <v>23615</v>
      </c>
      <c r="O1753" s="63">
        <v>0.1130564</v>
      </c>
      <c r="P1753" s="63">
        <v>10</v>
      </c>
      <c r="Q1753" s="63">
        <v>1.2781749580960001E-2</v>
      </c>
    </row>
    <row r="1754" spans="1:17">
      <c r="A1754" s="63" t="s">
        <v>75</v>
      </c>
      <c r="B1754" s="63" t="s">
        <v>44</v>
      </c>
      <c r="C1754" s="63" t="s">
        <v>73</v>
      </c>
      <c r="D1754" s="63">
        <v>1</v>
      </c>
      <c r="E1754" s="63">
        <v>1.011865</v>
      </c>
      <c r="F1754" s="63">
        <v>0.86696150000000005</v>
      </c>
      <c r="G1754" s="63">
        <v>-0.1449038</v>
      </c>
      <c r="H1754" s="63">
        <v>46.111899999999999</v>
      </c>
      <c r="I1754" s="63">
        <v>-0.28979139999999998</v>
      </c>
      <c r="J1754" s="63">
        <v>-0.2041906</v>
      </c>
      <c r="K1754" s="63">
        <v>-0.1449038</v>
      </c>
      <c r="L1754" s="63">
        <v>-8.5616899999999996E-2</v>
      </c>
      <c r="M1754" s="63">
        <v>-1.6200000000000001E-5</v>
      </c>
      <c r="N1754" s="63">
        <v>23615</v>
      </c>
      <c r="O1754" s="63">
        <v>0.1130564</v>
      </c>
      <c r="P1754" s="63">
        <v>11</v>
      </c>
      <c r="Q1754" s="63">
        <v>1.2781749580960001E-2</v>
      </c>
    </row>
    <row r="1755" spans="1:17">
      <c r="A1755" s="63" t="s">
        <v>75</v>
      </c>
      <c r="B1755" s="63" t="s">
        <v>44</v>
      </c>
      <c r="C1755" s="63" t="s">
        <v>73</v>
      </c>
      <c r="D1755" s="63">
        <v>2</v>
      </c>
      <c r="E1755" s="63">
        <v>0.94468149999999995</v>
      </c>
      <c r="F1755" s="63">
        <v>0.7838657</v>
      </c>
      <c r="G1755" s="63">
        <v>-0.16081580000000001</v>
      </c>
      <c r="H1755" s="63">
        <v>45.4313</v>
      </c>
      <c r="I1755" s="63">
        <v>-0.30570340000000001</v>
      </c>
      <c r="J1755" s="63">
        <v>-0.22010260000000001</v>
      </c>
      <c r="K1755" s="63">
        <v>-0.16081580000000001</v>
      </c>
      <c r="L1755" s="63">
        <v>-0.10152890000000001</v>
      </c>
      <c r="M1755" s="63">
        <v>-1.59282E-2</v>
      </c>
      <c r="N1755" s="63">
        <v>23615</v>
      </c>
      <c r="O1755" s="63">
        <v>0.1130564</v>
      </c>
      <c r="P1755" s="63">
        <v>11</v>
      </c>
      <c r="Q1755" s="63">
        <v>1.2781749580960001E-2</v>
      </c>
    </row>
    <row r="1756" spans="1:17">
      <c r="A1756" s="63" t="s">
        <v>75</v>
      </c>
      <c r="B1756" s="63" t="s">
        <v>44</v>
      </c>
      <c r="C1756" s="63" t="s">
        <v>73</v>
      </c>
      <c r="D1756" s="63">
        <v>3</v>
      </c>
      <c r="E1756" s="63">
        <v>0.9376099</v>
      </c>
      <c r="F1756" s="63">
        <v>0.78121339999999995</v>
      </c>
      <c r="G1756" s="63">
        <v>-0.15639639999999999</v>
      </c>
      <c r="H1756" s="63">
        <v>44.870199999999997</v>
      </c>
      <c r="I1756" s="63">
        <v>-0.301284</v>
      </c>
      <c r="J1756" s="63">
        <v>-0.21568329999999999</v>
      </c>
      <c r="K1756" s="63">
        <v>-0.15639639999999999</v>
      </c>
      <c r="L1756" s="63">
        <v>-9.7109600000000004E-2</v>
      </c>
      <c r="M1756" s="63">
        <v>-1.1508900000000001E-2</v>
      </c>
      <c r="N1756" s="63">
        <v>23615</v>
      </c>
      <c r="O1756" s="63">
        <v>0.1130564</v>
      </c>
      <c r="P1756" s="63">
        <v>11</v>
      </c>
      <c r="Q1756" s="63">
        <v>1.2781749580960001E-2</v>
      </c>
    </row>
    <row r="1757" spans="1:17">
      <c r="A1757" s="63" t="s">
        <v>75</v>
      </c>
      <c r="B1757" s="63" t="s">
        <v>44</v>
      </c>
      <c r="C1757" s="63" t="s">
        <v>73</v>
      </c>
      <c r="D1757" s="63">
        <v>4</v>
      </c>
      <c r="E1757" s="63">
        <v>0.97520200000000001</v>
      </c>
      <c r="F1757" s="63">
        <v>0.81735179999999996</v>
      </c>
      <c r="G1757" s="63">
        <v>-0.1578503</v>
      </c>
      <c r="H1757" s="63">
        <v>44.378999999999998</v>
      </c>
      <c r="I1757" s="63">
        <v>-0.3027379</v>
      </c>
      <c r="J1757" s="63">
        <v>-0.2171371</v>
      </c>
      <c r="K1757" s="63">
        <v>-0.1578503</v>
      </c>
      <c r="L1757" s="63">
        <v>-9.8563399999999995E-2</v>
      </c>
      <c r="M1757" s="63">
        <v>-1.2962700000000001E-2</v>
      </c>
      <c r="N1757" s="63">
        <v>23615</v>
      </c>
      <c r="O1757" s="63">
        <v>0.1130564</v>
      </c>
      <c r="P1757" s="63">
        <v>11</v>
      </c>
      <c r="Q1757" s="63">
        <v>1.2781749580960001E-2</v>
      </c>
    </row>
    <row r="1758" spans="1:17">
      <c r="A1758" s="63" t="s">
        <v>75</v>
      </c>
      <c r="B1758" s="63" t="s">
        <v>44</v>
      </c>
      <c r="C1758" s="63" t="s">
        <v>73</v>
      </c>
      <c r="D1758" s="63">
        <v>5</v>
      </c>
      <c r="E1758" s="63">
        <v>1.01833</v>
      </c>
      <c r="F1758" s="63">
        <v>0.86123729999999998</v>
      </c>
      <c r="G1758" s="63">
        <v>-0.1570927</v>
      </c>
      <c r="H1758" s="63">
        <v>43.9131</v>
      </c>
      <c r="I1758" s="63">
        <v>-0.30198029999999998</v>
      </c>
      <c r="J1758" s="63">
        <v>-0.2163795</v>
      </c>
      <c r="K1758" s="63">
        <v>-0.1570927</v>
      </c>
      <c r="L1758" s="63">
        <v>-9.7805900000000001E-2</v>
      </c>
      <c r="M1758" s="63">
        <v>-1.22051E-2</v>
      </c>
      <c r="N1758" s="63">
        <v>23615</v>
      </c>
      <c r="O1758" s="63">
        <v>0.1130564</v>
      </c>
      <c r="P1758" s="63">
        <v>11</v>
      </c>
      <c r="Q1758" s="63">
        <v>1.2781749580960001E-2</v>
      </c>
    </row>
    <row r="1759" spans="1:17">
      <c r="A1759" s="63" t="s">
        <v>75</v>
      </c>
      <c r="B1759" s="63" t="s">
        <v>44</v>
      </c>
      <c r="C1759" s="63" t="s">
        <v>73</v>
      </c>
      <c r="D1759" s="63">
        <v>6</v>
      </c>
      <c r="E1759" s="63">
        <v>1.1900310000000001</v>
      </c>
      <c r="F1759" s="63">
        <v>0.95479290000000006</v>
      </c>
      <c r="G1759" s="63">
        <v>-0.23523769999999999</v>
      </c>
      <c r="H1759" s="63">
        <v>43.5396</v>
      </c>
      <c r="I1759" s="63">
        <v>-0.3801253</v>
      </c>
      <c r="J1759" s="63">
        <v>-0.29452460000000003</v>
      </c>
      <c r="K1759" s="63">
        <v>-0.23523769999999999</v>
      </c>
      <c r="L1759" s="63">
        <v>-0.17595089999999999</v>
      </c>
      <c r="M1759" s="63">
        <v>-9.0350100000000003E-2</v>
      </c>
      <c r="N1759" s="63">
        <v>23615</v>
      </c>
      <c r="O1759" s="63">
        <v>0.1130564</v>
      </c>
      <c r="P1759" s="63">
        <v>11</v>
      </c>
      <c r="Q1759" s="63">
        <v>1.2781749580960001E-2</v>
      </c>
    </row>
    <row r="1760" spans="1:17">
      <c r="A1760" s="63" t="s">
        <v>75</v>
      </c>
      <c r="B1760" s="63" t="s">
        <v>44</v>
      </c>
      <c r="C1760" s="63" t="s">
        <v>73</v>
      </c>
      <c r="D1760" s="63">
        <v>7</v>
      </c>
      <c r="E1760" s="63">
        <v>1.5544009999999999</v>
      </c>
      <c r="F1760" s="63">
        <v>1.355224</v>
      </c>
      <c r="G1760" s="63">
        <v>-0.19917670000000001</v>
      </c>
      <c r="H1760" s="63">
        <v>43.348300000000002</v>
      </c>
      <c r="I1760" s="63">
        <v>-0.34406429999999999</v>
      </c>
      <c r="J1760" s="63">
        <v>-0.25846350000000001</v>
      </c>
      <c r="K1760" s="63">
        <v>-0.19917670000000001</v>
      </c>
      <c r="L1760" s="63">
        <v>-0.13988980000000001</v>
      </c>
      <c r="M1760" s="63">
        <v>-5.42891E-2</v>
      </c>
      <c r="N1760" s="63">
        <v>23615</v>
      </c>
      <c r="O1760" s="63">
        <v>0.1130564</v>
      </c>
      <c r="P1760" s="63">
        <v>11</v>
      </c>
      <c r="Q1760" s="63">
        <v>1.2781749580960001E-2</v>
      </c>
    </row>
    <row r="1761" spans="1:17">
      <c r="A1761" s="63" t="s">
        <v>75</v>
      </c>
      <c r="B1761" s="63" t="s">
        <v>44</v>
      </c>
      <c r="C1761" s="63" t="s">
        <v>73</v>
      </c>
      <c r="D1761" s="63">
        <v>8</v>
      </c>
      <c r="E1761" s="63">
        <v>1.7685010000000001</v>
      </c>
      <c r="F1761" s="63">
        <v>1.6845490000000001</v>
      </c>
      <c r="G1761" s="63">
        <v>-8.3951799999999993E-2</v>
      </c>
      <c r="H1761" s="63">
        <v>44.679499999999997</v>
      </c>
      <c r="I1761" s="63">
        <v>-0.2288394</v>
      </c>
      <c r="J1761" s="63">
        <v>-0.1432387</v>
      </c>
      <c r="K1761" s="63">
        <v>-8.3951799999999993E-2</v>
      </c>
      <c r="L1761" s="63">
        <v>-2.4664999999999999E-2</v>
      </c>
      <c r="M1761" s="63">
        <v>6.0935799999999998E-2</v>
      </c>
      <c r="N1761" s="63">
        <v>23615</v>
      </c>
      <c r="O1761" s="63">
        <v>0.1130564</v>
      </c>
      <c r="P1761" s="63">
        <v>11</v>
      </c>
      <c r="Q1761" s="63">
        <v>1.2781749580960001E-2</v>
      </c>
    </row>
    <row r="1762" spans="1:17">
      <c r="A1762" s="63" t="s">
        <v>75</v>
      </c>
      <c r="B1762" s="63" t="s">
        <v>44</v>
      </c>
      <c r="C1762" s="63" t="s">
        <v>73</v>
      </c>
      <c r="D1762" s="63">
        <v>9</v>
      </c>
      <c r="E1762" s="63">
        <v>1.6166389999999999</v>
      </c>
      <c r="F1762" s="63">
        <v>1.689972</v>
      </c>
      <c r="G1762" s="63">
        <v>7.3333599999999999E-2</v>
      </c>
      <c r="H1762" s="63">
        <v>48.771799999999999</v>
      </c>
      <c r="I1762" s="63">
        <v>-7.1554000000000006E-2</v>
      </c>
      <c r="J1762" s="63">
        <v>1.40468E-2</v>
      </c>
      <c r="K1762" s="63">
        <v>7.3333599999999999E-2</v>
      </c>
      <c r="L1762" s="63">
        <v>0.1326205</v>
      </c>
      <c r="M1762" s="63">
        <v>0.2182212</v>
      </c>
      <c r="N1762" s="63">
        <v>23615</v>
      </c>
      <c r="O1762" s="63">
        <v>0.1130564</v>
      </c>
      <c r="P1762" s="63">
        <v>11</v>
      </c>
      <c r="Q1762" s="63">
        <v>1.2781749580960001E-2</v>
      </c>
    </row>
    <row r="1763" spans="1:17">
      <c r="A1763" s="63" t="s">
        <v>75</v>
      </c>
      <c r="B1763" s="63" t="s">
        <v>44</v>
      </c>
      <c r="C1763" s="63" t="s">
        <v>73</v>
      </c>
      <c r="D1763" s="63">
        <v>10</v>
      </c>
      <c r="E1763" s="63">
        <v>1.5337160000000001</v>
      </c>
      <c r="F1763" s="63">
        <v>1.6099600000000001</v>
      </c>
      <c r="G1763" s="63">
        <v>7.62438E-2</v>
      </c>
      <c r="H1763" s="63">
        <v>52.196599999999997</v>
      </c>
      <c r="I1763" s="63">
        <v>-6.8643800000000005E-2</v>
      </c>
      <c r="J1763" s="63">
        <v>1.69569E-2</v>
      </c>
      <c r="K1763" s="63">
        <v>7.62438E-2</v>
      </c>
      <c r="L1763" s="63">
        <v>0.1355306</v>
      </c>
      <c r="M1763" s="63">
        <v>0.22113140000000001</v>
      </c>
      <c r="N1763" s="63">
        <v>23615</v>
      </c>
      <c r="O1763" s="63">
        <v>0.1130564</v>
      </c>
      <c r="P1763" s="63">
        <v>11</v>
      </c>
      <c r="Q1763" s="63">
        <v>1.2781749580960001E-2</v>
      </c>
    </row>
    <row r="1764" spans="1:17">
      <c r="A1764" s="63" t="s">
        <v>75</v>
      </c>
      <c r="B1764" s="63" t="s">
        <v>44</v>
      </c>
      <c r="C1764" s="63" t="s">
        <v>73</v>
      </c>
      <c r="D1764" s="63">
        <v>11</v>
      </c>
      <c r="E1764" s="63">
        <v>1.408676</v>
      </c>
      <c r="F1764" s="63">
        <v>1.5632870000000001</v>
      </c>
      <c r="G1764" s="63">
        <v>0.15461030000000001</v>
      </c>
      <c r="H1764" s="63">
        <v>54.636600000000001</v>
      </c>
      <c r="I1764" s="63">
        <v>9.7227000000000008E-3</v>
      </c>
      <c r="J1764" s="63">
        <v>9.5323400000000003E-2</v>
      </c>
      <c r="K1764" s="63">
        <v>0.15461030000000001</v>
      </c>
      <c r="L1764" s="63">
        <v>0.21389710000000001</v>
      </c>
      <c r="M1764" s="63">
        <v>0.29949789999999998</v>
      </c>
      <c r="N1764" s="63">
        <v>23615</v>
      </c>
      <c r="O1764" s="63">
        <v>0.1130564</v>
      </c>
      <c r="P1764" s="63">
        <v>11</v>
      </c>
      <c r="Q1764" s="63">
        <v>1.2781749580960001E-2</v>
      </c>
    </row>
    <row r="1765" spans="1:17">
      <c r="A1765" s="63" t="s">
        <v>75</v>
      </c>
      <c r="B1765" s="63" t="s">
        <v>44</v>
      </c>
      <c r="C1765" s="63" t="s">
        <v>73</v>
      </c>
      <c r="D1765" s="63">
        <v>12</v>
      </c>
      <c r="E1765" s="63">
        <v>1.329348</v>
      </c>
      <c r="F1765" s="63">
        <v>1.4651099999999999</v>
      </c>
      <c r="G1765" s="63">
        <v>0.13576160000000001</v>
      </c>
      <c r="H1765" s="63">
        <v>56.551299999999998</v>
      </c>
      <c r="I1765" s="63">
        <v>-9.1260000000000004E-3</v>
      </c>
      <c r="J1765" s="63">
        <v>7.6474799999999996E-2</v>
      </c>
      <c r="K1765" s="63">
        <v>0.13576160000000001</v>
      </c>
      <c r="L1765" s="63">
        <v>0.19504850000000001</v>
      </c>
      <c r="M1765" s="63">
        <v>0.28064919999999999</v>
      </c>
      <c r="N1765" s="63">
        <v>23615</v>
      </c>
      <c r="O1765" s="63">
        <v>0.1130564</v>
      </c>
      <c r="P1765" s="63">
        <v>11</v>
      </c>
      <c r="Q1765" s="63">
        <v>1.2781749580960001E-2</v>
      </c>
    </row>
    <row r="1766" spans="1:17">
      <c r="A1766" s="63" t="s">
        <v>75</v>
      </c>
      <c r="B1766" s="63" t="s">
        <v>44</v>
      </c>
      <c r="C1766" s="63" t="s">
        <v>73</v>
      </c>
      <c r="D1766" s="63">
        <v>13</v>
      </c>
      <c r="E1766" s="63">
        <v>1.17439</v>
      </c>
      <c r="F1766" s="63">
        <v>1.4255519999999999</v>
      </c>
      <c r="G1766" s="63">
        <v>0.25116240000000001</v>
      </c>
      <c r="H1766" s="63">
        <v>57.797400000000003</v>
      </c>
      <c r="I1766" s="63">
        <v>0.1062748</v>
      </c>
      <c r="J1766" s="63">
        <v>0.19187560000000001</v>
      </c>
      <c r="K1766" s="63">
        <v>0.25116240000000001</v>
      </c>
      <c r="L1766" s="63">
        <v>0.31044919999999998</v>
      </c>
      <c r="M1766" s="63">
        <v>0.39605000000000001</v>
      </c>
      <c r="N1766" s="63">
        <v>23615</v>
      </c>
      <c r="O1766" s="63">
        <v>0.1130564</v>
      </c>
      <c r="P1766" s="63">
        <v>11</v>
      </c>
      <c r="Q1766" s="63">
        <v>1.2781749580960001E-2</v>
      </c>
    </row>
    <row r="1767" spans="1:17">
      <c r="A1767" s="63" t="s">
        <v>75</v>
      </c>
      <c r="B1767" s="63" t="s">
        <v>44</v>
      </c>
      <c r="C1767" s="63" t="s">
        <v>73</v>
      </c>
      <c r="D1767" s="63">
        <v>14</v>
      </c>
      <c r="E1767" s="63">
        <v>1.0650919999999999</v>
      </c>
      <c r="F1767" s="63">
        <v>1.3547880000000001</v>
      </c>
      <c r="G1767" s="63">
        <v>0.2896956</v>
      </c>
      <c r="H1767" s="63">
        <v>58.406500000000001</v>
      </c>
      <c r="I1767" s="63">
        <v>0.14480799999999999</v>
      </c>
      <c r="J1767" s="63">
        <v>0.2304088</v>
      </c>
      <c r="K1767" s="63">
        <v>0.2896956</v>
      </c>
      <c r="L1767" s="63">
        <v>0.34898249999999997</v>
      </c>
      <c r="M1767" s="63">
        <v>0.4345832</v>
      </c>
      <c r="N1767" s="63">
        <v>23615</v>
      </c>
      <c r="O1767" s="63">
        <v>0.1130564</v>
      </c>
      <c r="P1767" s="63">
        <v>11</v>
      </c>
      <c r="Q1767" s="63">
        <v>1.2781749580960001E-2</v>
      </c>
    </row>
    <row r="1768" spans="1:17">
      <c r="A1768" s="63" t="s">
        <v>75</v>
      </c>
      <c r="B1768" s="63" t="s">
        <v>44</v>
      </c>
      <c r="C1768" s="63" t="s">
        <v>73</v>
      </c>
      <c r="D1768" s="63">
        <v>15</v>
      </c>
      <c r="E1768" s="63">
        <v>1.023862</v>
      </c>
      <c r="F1768" s="63">
        <v>1.278972</v>
      </c>
      <c r="G1768" s="63">
        <v>0.25511</v>
      </c>
      <c r="H1768" s="63">
        <v>58.691899999999997</v>
      </c>
      <c r="I1768" s="63">
        <v>0.1102224</v>
      </c>
      <c r="J1768" s="63">
        <v>0.1958232</v>
      </c>
      <c r="K1768" s="63">
        <v>0.25511</v>
      </c>
      <c r="L1768" s="63">
        <v>0.31439689999999998</v>
      </c>
      <c r="M1768" s="63">
        <v>0.39999760000000001</v>
      </c>
      <c r="N1768" s="63">
        <v>23615</v>
      </c>
      <c r="O1768" s="63">
        <v>0.1130564</v>
      </c>
      <c r="P1768" s="63">
        <v>11</v>
      </c>
      <c r="Q1768" s="63">
        <v>1.2781749580960001E-2</v>
      </c>
    </row>
    <row r="1769" spans="1:17">
      <c r="A1769" s="63" t="s">
        <v>75</v>
      </c>
      <c r="B1769" s="63" t="s">
        <v>44</v>
      </c>
      <c r="C1769" s="63" t="s">
        <v>73</v>
      </c>
      <c r="D1769" s="63">
        <v>16</v>
      </c>
      <c r="E1769" s="63">
        <v>1.050692</v>
      </c>
      <c r="F1769" s="63">
        <v>1.268205</v>
      </c>
      <c r="G1769" s="63">
        <v>0.21751329999999999</v>
      </c>
      <c r="H1769" s="63">
        <v>57.936199999999999</v>
      </c>
      <c r="I1769" s="63">
        <v>7.2625700000000001E-2</v>
      </c>
      <c r="J1769" s="63">
        <v>0.15822649999999999</v>
      </c>
      <c r="K1769" s="63">
        <v>0.21751329999999999</v>
      </c>
      <c r="L1769" s="63">
        <v>0.2768002</v>
      </c>
      <c r="M1769" s="63">
        <v>0.36240090000000003</v>
      </c>
      <c r="N1769" s="63">
        <v>23615</v>
      </c>
      <c r="O1769" s="63">
        <v>0.1130564</v>
      </c>
      <c r="P1769" s="63">
        <v>11</v>
      </c>
      <c r="Q1769" s="63">
        <v>1.2781749580960001E-2</v>
      </c>
    </row>
    <row r="1770" spans="1:17">
      <c r="A1770" s="63" t="s">
        <v>75</v>
      </c>
      <c r="B1770" s="63" t="s">
        <v>44</v>
      </c>
      <c r="C1770" s="63" t="s">
        <v>73</v>
      </c>
      <c r="D1770" s="63">
        <v>17</v>
      </c>
      <c r="E1770" s="63">
        <v>1.146347</v>
      </c>
      <c r="F1770" s="63">
        <v>1.3321639999999999</v>
      </c>
      <c r="G1770" s="63">
        <v>0.18581739999999999</v>
      </c>
      <c r="H1770" s="63">
        <v>55.823399999999999</v>
      </c>
      <c r="I1770" s="63">
        <v>4.0929800000000002E-2</v>
      </c>
      <c r="J1770" s="63">
        <v>0.12653049999999999</v>
      </c>
      <c r="K1770" s="63">
        <v>0.18581739999999999</v>
      </c>
      <c r="L1770" s="63">
        <v>0.24510419999999999</v>
      </c>
      <c r="M1770" s="63">
        <v>0.33070500000000003</v>
      </c>
      <c r="N1770" s="63">
        <v>23615</v>
      </c>
      <c r="O1770" s="63">
        <v>0.1130564</v>
      </c>
      <c r="P1770" s="63">
        <v>11</v>
      </c>
      <c r="Q1770" s="63">
        <v>1.2781749580960001E-2</v>
      </c>
    </row>
    <row r="1771" spans="1:17">
      <c r="A1771" s="63" t="s">
        <v>75</v>
      </c>
      <c r="B1771" s="63" t="s">
        <v>44</v>
      </c>
      <c r="C1771" s="63" t="s">
        <v>73</v>
      </c>
      <c r="D1771" s="63">
        <v>18</v>
      </c>
      <c r="E1771" s="63">
        <v>1.4893099999999999</v>
      </c>
      <c r="F1771" s="63">
        <v>1.568363</v>
      </c>
      <c r="G1771" s="63">
        <v>7.9052700000000004E-2</v>
      </c>
      <c r="H1771" s="63">
        <v>53.300699999999999</v>
      </c>
      <c r="I1771" s="63">
        <v>-6.5834900000000002E-2</v>
      </c>
      <c r="J1771" s="63">
        <v>1.9765899999999999E-2</v>
      </c>
      <c r="K1771" s="63">
        <v>7.9052700000000004E-2</v>
      </c>
      <c r="L1771" s="63">
        <v>0.1383395</v>
      </c>
      <c r="M1771" s="63">
        <v>0.22394030000000001</v>
      </c>
      <c r="N1771" s="63">
        <v>23615</v>
      </c>
      <c r="O1771" s="63">
        <v>0.1130564</v>
      </c>
      <c r="P1771" s="63">
        <v>11</v>
      </c>
      <c r="Q1771" s="63">
        <v>1.2781749580960001E-2</v>
      </c>
    </row>
    <row r="1772" spans="1:17">
      <c r="A1772" s="63" t="s">
        <v>75</v>
      </c>
      <c r="B1772" s="63" t="s">
        <v>44</v>
      </c>
      <c r="C1772" s="63" t="s">
        <v>73</v>
      </c>
      <c r="D1772" s="63">
        <v>19</v>
      </c>
      <c r="E1772" s="63">
        <v>1.7629870000000001</v>
      </c>
      <c r="F1772" s="63">
        <v>1.6982189999999999</v>
      </c>
      <c r="G1772" s="63">
        <v>-6.4768099999999995E-2</v>
      </c>
      <c r="H1772" s="63">
        <v>51.5137</v>
      </c>
      <c r="I1772" s="63">
        <v>-0.2096557</v>
      </c>
      <c r="J1772" s="63">
        <v>-0.1240549</v>
      </c>
      <c r="K1772" s="63">
        <v>-6.4768099999999995E-2</v>
      </c>
      <c r="L1772" s="63">
        <v>-5.4812000000000003E-3</v>
      </c>
      <c r="M1772" s="63">
        <v>8.0119499999999996E-2</v>
      </c>
      <c r="N1772" s="63">
        <v>23615</v>
      </c>
      <c r="O1772" s="63">
        <v>0.1130564</v>
      </c>
      <c r="P1772" s="63">
        <v>11</v>
      </c>
      <c r="Q1772" s="63">
        <v>1.2781749580960001E-2</v>
      </c>
    </row>
    <row r="1773" spans="1:17">
      <c r="A1773" s="63" t="s">
        <v>75</v>
      </c>
      <c r="B1773" s="63" t="s">
        <v>44</v>
      </c>
      <c r="C1773" s="63" t="s">
        <v>73</v>
      </c>
      <c r="D1773" s="63">
        <v>20</v>
      </c>
      <c r="E1773" s="63">
        <v>1.8142590000000001</v>
      </c>
      <c r="F1773" s="63">
        <v>1.6990909999999999</v>
      </c>
      <c r="G1773" s="63">
        <v>-0.1151682</v>
      </c>
      <c r="H1773" s="63">
        <v>50.227800000000002</v>
      </c>
      <c r="I1773" s="63">
        <v>-0.2600558</v>
      </c>
      <c r="J1773" s="63">
        <v>-0.174455</v>
      </c>
      <c r="K1773" s="63">
        <v>-0.1151682</v>
      </c>
      <c r="L1773" s="63">
        <v>-5.5881399999999998E-2</v>
      </c>
      <c r="M1773" s="63">
        <v>2.97194E-2</v>
      </c>
      <c r="N1773" s="63">
        <v>23615</v>
      </c>
      <c r="O1773" s="63">
        <v>0.1130564</v>
      </c>
      <c r="P1773" s="63">
        <v>11</v>
      </c>
      <c r="Q1773" s="63">
        <v>1.2781749580960001E-2</v>
      </c>
    </row>
    <row r="1774" spans="1:17">
      <c r="A1774" s="63" t="s">
        <v>75</v>
      </c>
      <c r="B1774" s="63" t="s">
        <v>44</v>
      </c>
      <c r="C1774" s="63" t="s">
        <v>73</v>
      </c>
      <c r="D1774" s="63">
        <v>21</v>
      </c>
      <c r="E1774" s="63">
        <v>1.8150360000000001</v>
      </c>
      <c r="F1774" s="63">
        <v>1.6671769999999999</v>
      </c>
      <c r="G1774" s="63">
        <v>-0.14785860000000001</v>
      </c>
      <c r="H1774" s="63">
        <v>49.241</v>
      </c>
      <c r="I1774" s="63">
        <v>-0.29274620000000001</v>
      </c>
      <c r="J1774" s="63">
        <v>-0.20714550000000001</v>
      </c>
      <c r="K1774" s="63">
        <v>-0.14785860000000001</v>
      </c>
      <c r="L1774" s="63">
        <v>-8.8571800000000006E-2</v>
      </c>
      <c r="M1774" s="63">
        <v>-2.9710000000000001E-3</v>
      </c>
      <c r="N1774" s="63">
        <v>23615</v>
      </c>
      <c r="O1774" s="63">
        <v>0.1130564</v>
      </c>
      <c r="P1774" s="63">
        <v>11</v>
      </c>
      <c r="Q1774" s="63">
        <v>1.2781749580960001E-2</v>
      </c>
    </row>
    <row r="1775" spans="1:17">
      <c r="A1775" s="63" t="s">
        <v>75</v>
      </c>
      <c r="B1775" s="63" t="s">
        <v>44</v>
      </c>
      <c r="C1775" s="63" t="s">
        <v>73</v>
      </c>
      <c r="D1775" s="63">
        <v>22</v>
      </c>
      <c r="E1775" s="63">
        <v>1.6628849999999999</v>
      </c>
      <c r="F1775" s="63">
        <v>1.5145980000000001</v>
      </c>
      <c r="G1775" s="63">
        <v>-0.14828659999999999</v>
      </c>
      <c r="H1775" s="63">
        <v>48.343899999999998</v>
      </c>
      <c r="I1775" s="63">
        <v>-0.2931742</v>
      </c>
      <c r="J1775" s="63">
        <v>-0.20757339999999999</v>
      </c>
      <c r="K1775" s="63">
        <v>-0.14828659999999999</v>
      </c>
      <c r="L1775" s="63">
        <v>-8.8999700000000001E-2</v>
      </c>
      <c r="M1775" s="63">
        <v>-3.3990000000000001E-3</v>
      </c>
      <c r="N1775" s="63">
        <v>23615</v>
      </c>
      <c r="O1775" s="63">
        <v>0.1130564</v>
      </c>
      <c r="P1775" s="63">
        <v>11</v>
      </c>
      <c r="Q1775" s="63">
        <v>1.2781749580960001E-2</v>
      </c>
    </row>
    <row r="1776" spans="1:17">
      <c r="A1776" s="63" t="s">
        <v>75</v>
      </c>
      <c r="B1776" s="63" t="s">
        <v>44</v>
      </c>
      <c r="C1776" s="63" t="s">
        <v>73</v>
      </c>
      <c r="D1776" s="63">
        <v>23</v>
      </c>
      <c r="E1776" s="63">
        <v>1.4356249999999999</v>
      </c>
      <c r="F1776" s="63">
        <v>1.295447</v>
      </c>
      <c r="G1776" s="63">
        <v>-0.14017830000000001</v>
      </c>
      <c r="H1776" s="63">
        <v>47.686700000000002</v>
      </c>
      <c r="I1776" s="63">
        <v>-0.28506589999999998</v>
      </c>
      <c r="J1776" s="63">
        <v>-0.19946520000000001</v>
      </c>
      <c r="K1776" s="63">
        <v>-0.14017830000000001</v>
      </c>
      <c r="L1776" s="63">
        <v>-8.0891500000000005E-2</v>
      </c>
      <c r="M1776" s="63">
        <v>4.7092999999999996E-3</v>
      </c>
      <c r="N1776" s="63">
        <v>23615</v>
      </c>
      <c r="O1776" s="63">
        <v>0.1130564</v>
      </c>
      <c r="P1776" s="63">
        <v>11</v>
      </c>
      <c r="Q1776" s="63">
        <v>1.2781749580960001E-2</v>
      </c>
    </row>
    <row r="1777" spans="1:17">
      <c r="A1777" s="63" t="s">
        <v>75</v>
      </c>
      <c r="B1777" s="63" t="s">
        <v>44</v>
      </c>
      <c r="C1777" s="63" t="s">
        <v>73</v>
      </c>
      <c r="D1777" s="63">
        <v>24</v>
      </c>
      <c r="E1777" s="63">
        <v>1.1850780000000001</v>
      </c>
      <c r="F1777" s="63">
        <v>1.042986</v>
      </c>
      <c r="G1777" s="63">
        <v>-0.14209160000000001</v>
      </c>
      <c r="H1777" s="63">
        <v>47.015999999999998</v>
      </c>
      <c r="I1777" s="63">
        <v>-0.28697919999999999</v>
      </c>
      <c r="J1777" s="63">
        <v>-0.20137849999999999</v>
      </c>
      <c r="K1777" s="63">
        <v>-0.14209160000000001</v>
      </c>
      <c r="L1777" s="63">
        <v>-8.2804799999999998E-2</v>
      </c>
      <c r="M1777" s="63">
        <v>2.7959999999999999E-3</v>
      </c>
      <c r="N1777" s="63">
        <v>23615</v>
      </c>
      <c r="O1777" s="63">
        <v>0.1130564</v>
      </c>
      <c r="P1777" s="63">
        <v>11</v>
      </c>
      <c r="Q1777" s="63">
        <v>1.2781749580960001E-2</v>
      </c>
    </row>
    <row r="1778" spans="1:17">
      <c r="A1778" s="63" t="s">
        <v>75</v>
      </c>
      <c r="B1778" s="63" t="s">
        <v>44</v>
      </c>
      <c r="C1778" s="63" t="s">
        <v>74</v>
      </c>
      <c r="D1778" s="63">
        <v>1</v>
      </c>
      <c r="E1778" s="63">
        <v>1.1362589999999999</v>
      </c>
      <c r="F1778" s="63">
        <v>0.99135519999999999</v>
      </c>
      <c r="G1778" s="63">
        <v>-0.1449037</v>
      </c>
      <c r="H1778" s="63">
        <v>43.725999999999999</v>
      </c>
      <c r="I1778" s="63">
        <v>-0.28979129999999997</v>
      </c>
      <c r="J1778" s="63">
        <v>-0.2041906</v>
      </c>
      <c r="K1778" s="63">
        <v>-0.1449037</v>
      </c>
      <c r="L1778" s="63">
        <v>-8.5616899999999996E-2</v>
      </c>
      <c r="M1778" s="63">
        <v>-1.6099999999999998E-5</v>
      </c>
      <c r="N1778" s="63">
        <v>23615</v>
      </c>
      <c r="O1778" s="63">
        <v>0.1130564</v>
      </c>
      <c r="P1778" s="63">
        <v>12</v>
      </c>
      <c r="Q1778" s="63">
        <v>1.2781749580960001E-2</v>
      </c>
    </row>
    <row r="1779" spans="1:17">
      <c r="A1779" s="63" t="s">
        <v>75</v>
      </c>
      <c r="B1779" s="63" t="s">
        <v>44</v>
      </c>
      <c r="C1779" s="63" t="s">
        <v>74</v>
      </c>
      <c r="D1779" s="63">
        <v>2</v>
      </c>
      <c r="E1779" s="63">
        <v>1.0683400000000001</v>
      </c>
      <c r="F1779" s="63">
        <v>0.9075242</v>
      </c>
      <c r="G1779" s="63">
        <v>-0.16081580000000001</v>
      </c>
      <c r="H1779" s="63">
        <v>43.007800000000003</v>
      </c>
      <c r="I1779" s="63">
        <v>-0.30570340000000001</v>
      </c>
      <c r="J1779" s="63">
        <v>-0.22010260000000001</v>
      </c>
      <c r="K1779" s="63">
        <v>-0.16081580000000001</v>
      </c>
      <c r="L1779" s="63">
        <v>-0.10152890000000001</v>
      </c>
      <c r="M1779" s="63">
        <v>-1.59282E-2</v>
      </c>
      <c r="N1779" s="63">
        <v>23615</v>
      </c>
      <c r="O1779" s="63">
        <v>0.1130564</v>
      </c>
      <c r="P1779" s="63">
        <v>12</v>
      </c>
      <c r="Q1779" s="63">
        <v>1.2781749580960001E-2</v>
      </c>
    </row>
    <row r="1780" spans="1:17">
      <c r="A1780" s="63" t="s">
        <v>75</v>
      </c>
      <c r="B1780" s="63" t="s">
        <v>44</v>
      </c>
      <c r="C1780" s="63" t="s">
        <v>74</v>
      </c>
      <c r="D1780" s="63">
        <v>3</v>
      </c>
      <c r="E1780" s="63">
        <v>1.0644979999999999</v>
      </c>
      <c r="F1780" s="63">
        <v>0.90810190000000002</v>
      </c>
      <c r="G1780" s="63">
        <v>-0.15639649999999999</v>
      </c>
      <c r="H1780" s="63">
        <v>42.613</v>
      </c>
      <c r="I1780" s="63">
        <v>-0.3012841</v>
      </c>
      <c r="J1780" s="63">
        <v>-0.21568329999999999</v>
      </c>
      <c r="K1780" s="63">
        <v>-0.15639649999999999</v>
      </c>
      <c r="L1780" s="63">
        <v>-9.7109699999999993E-2</v>
      </c>
      <c r="M1780" s="63">
        <v>-1.1508900000000001E-2</v>
      </c>
      <c r="N1780" s="63">
        <v>23615</v>
      </c>
      <c r="O1780" s="63">
        <v>0.1130564</v>
      </c>
      <c r="P1780" s="63">
        <v>12</v>
      </c>
      <c r="Q1780" s="63">
        <v>1.2781749580960001E-2</v>
      </c>
    </row>
    <row r="1781" spans="1:17">
      <c r="A1781" s="63" t="s">
        <v>75</v>
      </c>
      <c r="B1781" s="63" t="s">
        <v>44</v>
      </c>
      <c r="C1781" s="63" t="s">
        <v>74</v>
      </c>
      <c r="D1781" s="63">
        <v>4</v>
      </c>
      <c r="E1781" s="63">
        <v>1.0918650000000001</v>
      </c>
      <c r="F1781" s="63">
        <v>0.93401460000000003</v>
      </c>
      <c r="G1781" s="63">
        <v>-0.1578502</v>
      </c>
      <c r="H1781" s="63">
        <v>42.2348</v>
      </c>
      <c r="I1781" s="63">
        <v>-0.3027378</v>
      </c>
      <c r="J1781" s="63">
        <v>-0.217137</v>
      </c>
      <c r="K1781" s="63">
        <v>-0.1578502</v>
      </c>
      <c r="L1781" s="63">
        <v>-9.8563399999999995E-2</v>
      </c>
      <c r="M1781" s="63">
        <v>-1.2962599999999999E-2</v>
      </c>
      <c r="N1781" s="63">
        <v>23615</v>
      </c>
      <c r="O1781" s="63">
        <v>0.1130564</v>
      </c>
      <c r="P1781" s="63">
        <v>12</v>
      </c>
      <c r="Q1781" s="63">
        <v>1.2781749580960001E-2</v>
      </c>
    </row>
    <row r="1782" spans="1:17">
      <c r="A1782" s="63" t="s">
        <v>75</v>
      </c>
      <c r="B1782" s="63" t="s">
        <v>44</v>
      </c>
      <c r="C1782" s="63" t="s">
        <v>74</v>
      </c>
      <c r="D1782" s="63">
        <v>5</v>
      </c>
      <c r="E1782" s="63">
        <v>1.1346210000000001</v>
      </c>
      <c r="F1782" s="63">
        <v>0.97752830000000002</v>
      </c>
      <c r="G1782" s="63">
        <v>-0.1570928</v>
      </c>
      <c r="H1782" s="63">
        <v>41.8581</v>
      </c>
      <c r="I1782" s="63">
        <v>-0.30198029999999998</v>
      </c>
      <c r="J1782" s="63">
        <v>-0.21637960000000001</v>
      </c>
      <c r="K1782" s="63">
        <v>-0.1570928</v>
      </c>
      <c r="L1782" s="63">
        <v>-9.7805900000000001E-2</v>
      </c>
      <c r="M1782" s="63">
        <v>-1.2205199999999999E-2</v>
      </c>
      <c r="N1782" s="63">
        <v>23615</v>
      </c>
      <c r="O1782" s="63">
        <v>0.1130564</v>
      </c>
      <c r="P1782" s="63">
        <v>12</v>
      </c>
      <c r="Q1782" s="63">
        <v>1.2781749580960001E-2</v>
      </c>
    </row>
    <row r="1783" spans="1:17">
      <c r="A1783" s="63" t="s">
        <v>75</v>
      </c>
      <c r="B1783" s="63" t="s">
        <v>44</v>
      </c>
      <c r="C1783" s="63" t="s">
        <v>74</v>
      </c>
      <c r="D1783" s="63">
        <v>6</v>
      </c>
      <c r="E1783" s="63">
        <v>1.306338</v>
      </c>
      <c r="F1783" s="63">
        <v>1.0711010000000001</v>
      </c>
      <c r="G1783" s="63">
        <v>-0.23523769999999999</v>
      </c>
      <c r="H1783" s="63">
        <v>41.426600000000001</v>
      </c>
      <c r="I1783" s="63">
        <v>-0.3801253</v>
      </c>
      <c r="J1783" s="63">
        <v>-0.29452460000000003</v>
      </c>
      <c r="K1783" s="63">
        <v>-0.23523769999999999</v>
      </c>
      <c r="L1783" s="63">
        <v>-0.17595089999999999</v>
      </c>
      <c r="M1783" s="63">
        <v>-9.0350100000000003E-2</v>
      </c>
      <c r="N1783" s="63">
        <v>23615</v>
      </c>
      <c r="O1783" s="63">
        <v>0.1130564</v>
      </c>
      <c r="P1783" s="63">
        <v>12</v>
      </c>
      <c r="Q1783" s="63">
        <v>1.2781749580960001E-2</v>
      </c>
    </row>
    <row r="1784" spans="1:17">
      <c r="A1784" s="63" t="s">
        <v>75</v>
      </c>
      <c r="B1784" s="63" t="s">
        <v>44</v>
      </c>
      <c r="C1784" s="63" t="s">
        <v>74</v>
      </c>
      <c r="D1784" s="63">
        <v>7</v>
      </c>
      <c r="E1784" s="63">
        <v>1.6725129999999999</v>
      </c>
      <c r="F1784" s="63">
        <v>1.473336</v>
      </c>
      <c r="G1784" s="63">
        <v>-0.19917679999999999</v>
      </c>
      <c r="H1784" s="63">
        <v>41.405500000000004</v>
      </c>
      <c r="I1784" s="63">
        <v>-0.34406439999999999</v>
      </c>
      <c r="J1784" s="63">
        <v>-0.25846360000000002</v>
      </c>
      <c r="K1784" s="63">
        <v>-0.19917679999999999</v>
      </c>
      <c r="L1784" s="63">
        <v>-0.13988999999999999</v>
      </c>
      <c r="M1784" s="63">
        <v>-5.4289200000000003E-2</v>
      </c>
      <c r="N1784" s="63">
        <v>23615</v>
      </c>
      <c r="O1784" s="63">
        <v>0.1130564</v>
      </c>
      <c r="P1784" s="63">
        <v>12</v>
      </c>
      <c r="Q1784" s="63">
        <v>1.2781749580960001E-2</v>
      </c>
    </row>
    <row r="1785" spans="1:17">
      <c r="A1785" s="63" t="s">
        <v>75</v>
      </c>
      <c r="B1785" s="63" t="s">
        <v>44</v>
      </c>
      <c r="C1785" s="63" t="s">
        <v>74</v>
      </c>
      <c r="D1785" s="63">
        <v>8</v>
      </c>
      <c r="E1785" s="63">
        <v>1.892204</v>
      </c>
      <c r="F1785" s="63">
        <v>1.808252</v>
      </c>
      <c r="G1785" s="63">
        <v>-8.3951799999999993E-2</v>
      </c>
      <c r="H1785" s="63">
        <v>41.712699999999998</v>
      </c>
      <c r="I1785" s="63">
        <v>-0.2288394</v>
      </c>
      <c r="J1785" s="63">
        <v>-0.1432387</v>
      </c>
      <c r="K1785" s="63">
        <v>-8.3951799999999993E-2</v>
      </c>
      <c r="L1785" s="63">
        <v>-2.4664999999999999E-2</v>
      </c>
      <c r="M1785" s="63">
        <v>6.0935799999999998E-2</v>
      </c>
      <c r="N1785" s="63">
        <v>23615</v>
      </c>
      <c r="O1785" s="63">
        <v>0.1130564</v>
      </c>
      <c r="P1785" s="63">
        <v>12</v>
      </c>
      <c r="Q1785" s="63">
        <v>1.2781749580960001E-2</v>
      </c>
    </row>
    <row r="1786" spans="1:17">
      <c r="A1786" s="63" t="s">
        <v>75</v>
      </c>
      <c r="B1786" s="63" t="s">
        <v>44</v>
      </c>
      <c r="C1786" s="63" t="s">
        <v>74</v>
      </c>
      <c r="D1786" s="63">
        <v>9</v>
      </c>
      <c r="E1786" s="63">
        <v>1.7643949999999999</v>
      </c>
      <c r="F1786" s="63">
        <v>1.837728</v>
      </c>
      <c r="G1786" s="63">
        <v>7.3333499999999996E-2</v>
      </c>
      <c r="H1786" s="63">
        <v>44.304000000000002</v>
      </c>
      <c r="I1786" s="63">
        <v>-7.1554099999999995E-2</v>
      </c>
      <c r="J1786" s="63">
        <v>1.4046700000000001E-2</v>
      </c>
      <c r="K1786" s="63">
        <v>7.3333499999999996E-2</v>
      </c>
      <c r="L1786" s="63">
        <v>0.1326203</v>
      </c>
      <c r="M1786" s="63">
        <v>0.2182211</v>
      </c>
      <c r="N1786" s="63">
        <v>23615</v>
      </c>
      <c r="O1786" s="63">
        <v>0.1130564</v>
      </c>
      <c r="P1786" s="63">
        <v>12</v>
      </c>
      <c r="Q1786" s="63">
        <v>1.2781749580960001E-2</v>
      </c>
    </row>
    <row r="1787" spans="1:17">
      <c r="A1787" s="63" t="s">
        <v>75</v>
      </c>
      <c r="B1787" s="63" t="s">
        <v>44</v>
      </c>
      <c r="C1787" s="63" t="s">
        <v>74</v>
      </c>
      <c r="D1787" s="63">
        <v>10</v>
      </c>
      <c r="E1787" s="63">
        <v>1.698725</v>
      </c>
      <c r="F1787" s="63">
        <v>1.774969</v>
      </c>
      <c r="G1787" s="63">
        <v>7.62438E-2</v>
      </c>
      <c r="H1787" s="63">
        <v>47.629100000000001</v>
      </c>
      <c r="I1787" s="63">
        <v>-6.8643800000000005E-2</v>
      </c>
      <c r="J1787" s="63">
        <v>1.69569E-2</v>
      </c>
      <c r="K1787" s="63">
        <v>7.62438E-2</v>
      </c>
      <c r="L1787" s="63">
        <v>0.1355306</v>
      </c>
      <c r="M1787" s="63">
        <v>0.22113140000000001</v>
      </c>
      <c r="N1787" s="63">
        <v>23615</v>
      </c>
      <c r="O1787" s="63">
        <v>0.1130564</v>
      </c>
      <c r="P1787" s="63">
        <v>12</v>
      </c>
      <c r="Q1787" s="63">
        <v>1.2781749580960001E-2</v>
      </c>
    </row>
    <row r="1788" spans="1:17">
      <c r="A1788" s="63" t="s">
        <v>75</v>
      </c>
      <c r="B1788" s="63" t="s">
        <v>44</v>
      </c>
      <c r="C1788" s="63" t="s">
        <v>74</v>
      </c>
      <c r="D1788" s="63">
        <v>11</v>
      </c>
      <c r="E1788" s="63">
        <v>1.585296</v>
      </c>
      <c r="F1788" s="63">
        <v>1.739906</v>
      </c>
      <c r="G1788" s="63">
        <v>0.15461030000000001</v>
      </c>
      <c r="H1788" s="63">
        <v>50.181699999999999</v>
      </c>
      <c r="I1788" s="63">
        <v>9.7227000000000008E-3</v>
      </c>
      <c r="J1788" s="63">
        <v>9.5323400000000003E-2</v>
      </c>
      <c r="K1788" s="63">
        <v>0.15461030000000001</v>
      </c>
      <c r="L1788" s="63">
        <v>0.21389710000000001</v>
      </c>
      <c r="M1788" s="63">
        <v>0.29949789999999998</v>
      </c>
      <c r="N1788" s="63">
        <v>23615</v>
      </c>
      <c r="O1788" s="63">
        <v>0.1130564</v>
      </c>
      <c r="P1788" s="63">
        <v>12</v>
      </c>
      <c r="Q1788" s="63">
        <v>1.2781749580960001E-2</v>
      </c>
    </row>
    <row r="1789" spans="1:17">
      <c r="A1789" s="63" t="s">
        <v>75</v>
      </c>
      <c r="B1789" s="63" t="s">
        <v>44</v>
      </c>
      <c r="C1789" s="63" t="s">
        <v>74</v>
      </c>
      <c r="D1789" s="63">
        <v>12</v>
      </c>
      <c r="E1789" s="63">
        <v>1.5201340000000001</v>
      </c>
      <c r="F1789" s="63">
        <v>1.655896</v>
      </c>
      <c r="G1789" s="63">
        <v>0.13576160000000001</v>
      </c>
      <c r="H1789" s="63">
        <v>52.2209</v>
      </c>
      <c r="I1789" s="63">
        <v>-9.1260000000000004E-3</v>
      </c>
      <c r="J1789" s="63">
        <v>7.6474799999999996E-2</v>
      </c>
      <c r="K1789" s="63">
        <v>0.13576160000000001</v>
      </c>
      <c r="L1789" s="63">
        <v>0.19504850000000001</v>
      </c>
      <c r="M1789" s="63">
        <v>0.28064919999999999</v>
      </c>
      <c r="N1789" s="63">
        <v>23615</v>
      </c>
      <c r="O1789" s="63">
        <v>0.1130564</v>
      </c>
      <c r="P1789" s="63">
        <v>12</v>
      </c>
      <c r="Q1789" s="63">
        <v>1.2781749580960001E-2</v>
      </c>
    </row>
    <row r="1790" spans="1:17">
      <c r="A1790" s="63" t="s">
        <v>75</v>
      </c>
      <c r="B1790" s="63" t="s">
        <v>44</v>
      </c>
      <c r="C1790" s="63" t="s">
        <v>74</v>
      </c>
      <c r="D1790" s="63">
        <v>13</v>
      </c>
      <c r="E1790" s="63">
        <v>1.366978</v>
      </c>
      <c r="F1790" s="63">
        <v>1.6181410000000001</v>
      </c>
      <c r="G1790" s="63">
        <v>0.25116240000000001</v>
      </c>
      <c r="H1790" s="63">
        <v>53.8399</v>
      </c>
      <c r="I1790" s="63">
        <v>0.1062748</v>
      </c>
      <c r="J1790" s="63">
        <v>0.19187560000000001</v>
      </c>
      <c r="K1790" s="63">
        <v>0.25116240000000001</v>
      </c>
      <c r="L1790" s="63">
        <v>0.31044919999999998</v>
      </c>
      <c r="M1790" s="63">
        <v>0.39605000000000001</v>
      </c>
      <c r="N1790" s="63">
        <v>23615</v>
      </c>
      <c r="O1790" s="63">
        <v>0.1130564</v>
      </c>
      <c r="P1790" s="63">
        <v>12</v>
      </c>
      <c r="Q1790" s="63">
        <v>1.2781749580960001E-2</v>
      </c>
    </row>
    <row r="1791" spans="1:17">
      <c r="A1791" s="63" t="s">
        <v>75</v>
      </c>
      <c r="B1791" s="63" t="s">
        <v>44</v>
      </c>
      <c r="C1791" s="63" t="s">
        <v>74</v>
      </c>
      <c r="D1791" s="63">
        <v>14</v>
      </c>
      <c r="E1791" s="63">
        <v>1.243409</v>
      </c>
      <c r="F1791" s="63">
        <v>1.533104</v>
      </c>
      <c r="G1791" s="63">
        <v>0.28969549999999999</v>
      </c>
      <c r="H1791" s="63">
        <v>54.96</v>
      </c>
      <c r="I1791" s="63">
        <v>0.14480789999999999</v>
      </c>
      <c r="J1791" s="63">
        <v>0.23040869999999999</v>
      </c>
      <c r="K1791" s="63">
        <v>0.28969549999999999</v>
      </c>
      <c r="L1791" s="63">
        <v>0.34898230000000002</v>
      </c>
      <c r="M1791" s="63">
        <v>0.4345831</v>
      </c>
      <c r="N1791" s="63">
        <v>23615</v>
      </c>
      <c r="O1791" s="63">
        <v>0.1130564</v>
      </c>
      <c r="P1791" s="63">
        <v>12</v>
      </c>
      <c r="Q1791" s="63">
        <v>1.2781749580960001E-2</v>
      </c>
    </row>
    <row r="1792" spans="1:17">
      <c r="A1792" s="63" t="s">
        <v>75</v>
      </c>
      <c r="B1792" s="63" t="s">
        <v>44</v>
      </c>
      <c r="C1792" s="63" t="s">
        <v>74</v>
      </c>
      <c r="D1792" s="63">
        <v>15</v>
      </c>
      <c r="E1792" s="63">
        <v>1.20729</v>
      </c>
      <c r="F1792" s="63">
        <v>1.4623999999999999</v>
      </c>
      <c r="G1792" s="63">
        <v>0.25511</v>
      </c>
      <c r="H1792" s="63">
        <v>55.4221</v>
      </c>
      <c r="I1792" s="63">
        <v>0.1102224</v>
      </c>
      <c r="J1792" s="63">
        <v>0.1958232</v>
      </c>
      <c r="K1792" s="63">
        <v>0.25511</v>
      </c>
      <c r="L1792" s="63">
        <v>0.31439689999999998</v>
      </c>
      <c r="M1792" s="63">
        <v>0.39999760000000001</v>
      </c>
      <c r="N1792" s="63">
        <v>23615</v>
      </c>
      <c r="O1792" s="63">
        <v>0.1130564</v>
      </c>
      <c r="P1792" s="63">
        <v>12</v>
      </c>
      <c r="Q1792" s="63">
        <v>1.2781749580960001E-2</v>
      </c>
    </row>
    <row r="1793" spans="1:17">
      <c r="A1793" s="63" t="s">
        <v>75</v>
      </c>
      <c r="B1793" s="63" t="s">
        <v>44</v>
      </c>
      <c r="C1793" s="63" t="s">
        <v>74</v>
      </c>
      <c r="D1793" s="63">
        <v>16</v>
      </c>
      <c r="E1793" s="63">
        <v>1.2478610000000001</v>
      </c>
      <c r="F1793" s="63">
        <v>1.465374</v>
      </c>
      <c r="G1793" s="63">
        <v>0.21751329999999999</v>
      </c>
      <c r="H1793" s="63">
        <v>54.971800000000002</v>
      </c>
      <c r="I1793" s="63">
        <v>7.2625700000000001E-2</v>
      </c>
      <c r="J1793" s="63">
        <v>0.15822649999999999</v>
      </c>
      <c r="K1793" s="63">
        <v>0.21751329999999999</v>
      </c>
      <c r="L1793" s="63">
        <v>0.2768002</v>
      </c>
      <c r="M1793" s="63">
        <v>0.36240090000000003</v>
      </c>
      <c r="N1793" s="63">
        <v>23615</v>
      </c>
      <c r="O1793" s="63">
        <v>0.1130564</v>
      </c>
      <c r="P1793" s="63">
        <v>12</v>
      </c>
      <c r="Q1793" s="63">
        <v>1.2781749580960001E-2</v>
      </c>
    </row>
    <row r="1794" spans="1:17">
      <c r="A1794" s="63" t="s">
        <v>75</v>
      </c>
      <c r="B1794" s="63" t="s">
        <v>44</v>
      </c>
      <c r="C1794" s="63" t="s">
        <v>74</v>
      </c>
      <c r="D1794" s="63">
        <v>17</v>
      </c>
      <c r="E1794" s="63">
        <v>1.371462</v>
      </c>
      <c r="F1794" s="63">
        <v>1.5572790000000001</v>
      </c>
      <c r="G1794" s="63">
        <v>0.18581739999999999</v>
      </c>
      <c r="H1794" s="63">
        <v>53.032200000000003</v>
      </c>
      <c r="I1794" s="63">
        <v>4.0929800000000002E-2</v>
      </c>
      <c r="J1794" s="63">
        <v>0.12653049999999999</v>
      </c>
      <c r="K1794" s="63">
        <v>0.18581739999999999</v>
      </c>
      <c r="L1794" s="63">
        <v>0.24510419999999999</v>
      </c>
      <c r="M1794" s="63">
        <v>0.33070500000000003</v>
      </c>
      <c r="N1794" s="63">
        <v>23615</v>
      </c>
      <c r="O1794" s="63">
        <v>0.1130564</v>
      </c>
      <c r="P1794" s="63">
        <v>12</v>
      </c>
      <c r="Q1794" s="63">
        <v>1.2781749580960001E-2</v>
      </c>
    </row>
    <row r="1795" spans="1:17">
      <c r="A1795" s="63" t="s">
        <v>75</v>
      </c>
      <c r="B1795" s="63" t="s">
        <v>44</v>
      </c>
      <c r="C1795" s="63" t="s">
        <v>74</v>
      </c>
      <c r="D1795" s="63">
        <v>18</v>
      </c>
      <c r="E1795" s="63">
        <v>1.765577</v>
      </c>
      <c r="F1795" s="63">
        <v>1.8446290000000001</v>
      </c>
      <c r="G1795" s="63">
        <v>7.9052600000000001E-2</v>
      </c>
      <c r="H1795" s="63">
        <v>50.632300000000001</v>
      </c>
      <c r="I1795" s="63">
        <v>-6.5835000000000005E-2</v>
      </c>
      <c r="J1795" s="63">
        <v>1.9765700000000001E-2</v>
      </c>
      <c r="K1795" s="63">
        <v>7.9052600000000001E-2</v>
      </c>
      <c r="L1795" s="63">
        <v>0.1383394</v>
      </c>
      <c r="M1795" s="63">
        <v>0.22394020000000001</v>
      </c>
      <c r="N1795" s="63">
        <v>23615</v>
      </c>
      <c r="O1795" s="63">
        <v>0.1130564</v>
      </c>
      <c r="P1795" s="63">
        <v>12</v>
      </c>
      <c r="Q1795" s="63">
        <v>1.2781749580960001E-2</v>
      </c>
    </row>
    <row r="1796" spans="1:17">
      <c r="A1796" s="63" t="s">
        <v>75</v>
      </c>
      <c r="B1796" s="63" t="s">
        <v>44</v>
      </c>
      <c r="C1796" s="63" t="s">
        <v>74</v>
      </c>
      <c r="D1796" s="63">
        <v>19</v>
      </c>
      <c r="E1796" s="63">
        <v>2.0326209999999998</v>
      </c>
      <c r="F1796" s="63">
        <v>1.9678530000000001</v>
      </c>
      <c r="G1796" s="63">
        <v>-6.4768199999999998E-2</v>
      </c>
      <c r="H1796" s="63">
        <v>49.148600000000002</v>
      </c>
      <c r="I1796" s="63">
        <v>-0.2096558</v>
      </c>
      <c r="J1796" s="63">
        <v>-0.124055</v>
      </c>
      <c r="K1796" s="63">
        <v>-6.4768199999999998E-2</v>
      </c>
      <c r="L1796" s="63">
        <v>-5.4814E-3</v>
      </c>
      <c r="M1796" s="63">
        <v>8.0119399999999993E-2</v>
      </c>
      <c r="N1796" s="63">
        <v>23615</v>
      </c>
      <c r="O1796" s="63">
        <v>0.1130564</v>
      </c>
      <c r="P1796" s="63">
        <v>12</v>
      </c>
      <c r="Q1796" s="63">
        <v>1.2781749580960001E-2</v>
      </c>
    </row>
    <row r="1797" spans="1:17">
      <c r="A1797" s="63" t="s">
        <v>75</v>
      </c>
      <c r="B1797" s="63" t="s">
        <v>44</v>
      </c>
      <c r="C1797" s="63" t="s">
        <v>74</v>
      </c>
      <c r="D1797" s="63">
        <v>20</v>
      </c>
      <c r="E1797" s="63">
        <v>2.0501140000000002</v>
      </c>
      <c r="F1797" s="63">
        <v>1.9349460000000001</v>
      </c>
      <c r="G1797" s="63">
        <v>-0.1151683</v>
      </c>
      <c r="H1797" s="63">
        <v>47.976199999999999</v>
      </c>
      <c r="I1797" s="63">
        <v>-0.26005590000000001</v>
      </c>
      <c r="J1797" s="63">
        <v>-0.1744552</v>
      </c>
      <c r="K1797" s="63">
        <v>-0.1151683</v>
      </c>
      <c r="L1797" s="63">
        <v>-5.5881500000000001E-2</v>
      </c>
      <c r="M1797" s="63">
        <v>2.9719300000000001E-2</v>
      </c>
      <c r="N1797" s="63">
        <v>23615</v>
      </c>
      <c r="O1797" s="63">
        <v>0.1130564</v>
      </c>
      <c r="P1797" s="63">
        <v>12</v>
      </c>
      <c r="Q1797" s="63">
        <v>1.2781749580960001E-2</v>
      </c>
    </row>
    <row r="1798" spans="1:17">
      <c r="A1798" s="63" t="s">
        <v>75</v>
      </c>
      <c r="B1798" s="63" t="s">
        <v>44</v>
      </c>
      <c r="C1798" s="63" t="s">
        <v>74</v>
      </c>
      <c r="D1798" s="63">
        <v>21</v>
      </c>
      <c r="E1798" s="63">
        <v>2.0267689999999998</v>
      </c>
      <c r="F1798" s="63">
        <v>1.8789100000000001</v>
      </c>
      <c r="G1798" s="63">
        <v>-0.14785870000000001</v>
      </c>
      <c r="H1798" s="63">
        <v>46.947200000000002</v>
      </c>
      <c r="I1798" s="63">
        <v>-0.29274630000000001</v>
      </c>
      <c r="J1798" s="63">
        <v>-0.20714560000000001</v>
      </c>
      <c r="K1798" s="63">
        <v>-0.14785870000000001</v>
      </c>
      <c r="L1798" s="63">
        <v>-8.8571899999999995E-2</v>
      </c>
      <c r="M1798" s="63">
        <v>-2.9711E-3</v>
      </c>
      <c r="N1798" s="63">
        <v>23615</v>
      </c>
      <c r="O1798" s="63">
        <v>0.1130564</v>
      </c>
      <c r="P1798" s="63">
        <v>12</v>
      </c>
      <c r="Q1798" s="63">
        <v>1.2781749580960001E-2</v>
      </c>
    </row>
    <row r="1799" spans="1:17">
      <c r="A1799" s="63" t="s">
        <v>75</v>
      </c>
      <c r="B1799" s="63" t="s">
        <v>44</v>
      </c>
      <c r="C1799" s="63" t="s">
        <v>74</v>
      </c>
      <c r="D1799" s="63">
        <v>22</v>
      </c>
      <c r="E1799" s="63">
        <v>1.852171</v>
      </c>
      <c r="F1799" s="63">
        <v>1.7038850000000001</v>
      </c>
      <c r="G1799" s="63">
        <v>-0.14828649999999999</v>
      </c>
      <c r="H1799" s="63">
        <v>45.963900000000002</v>
      </c>
      <c r="I1799" s="63">
        <v>-0.29317409999999999</v>
      </c>
      <c r="J1799" s="63">
        <v>-0.20757329999999999</v>
      </c>
      <c r="K1799" s="63">
        <v>-0.14828649999999999</v>
      </c>
      <c r="L1799" s="63">
        <v>-8.8999599999999998E-2</v>
      </c>
      <c r="M1799" s="63">
        <v>-3.3988999999999998E-3</v>
      </c>
      <c r="N1799" s="63">
        <v>23615</v>
      </c>
      <c r="O1799" s="63">
        <v>0.1130564</v>
      </c>
      <c r="P1799" s="63">
        <v>12</v>
      </c>
      <c r="Q1799" s="63">
        <v>1.2781749580960001E-2</v>
      </c>
    </row>
    <row r="1800" spans="1:17">
      <c r="A1800" s="63" t="s">
        <v>75</v>
      </c>
      <c r="B1800" s="63" t="s">
        <v>44</v>
      </c>
      <c r="C1800" s="63" t="s">
        <v>74</v>
      </c>
      <c r="D1800" s="63">
        <v>23</v>
      </c>
      <c r="E1800" s="63">
        <v>1.6067720000000001</v>
      </c>
      <c r="F1800" s="63">
        <v>1.466594</v>
      </c>
      <c r="G1800" s="63">
        <v>-0.14017840000000001</v>
      </c>
      <c r="H1800" s="63">
        <v>45.241599999999998</v>
      </c>
      <c r="I1800" s="63">
        <v>-0.28506599999999999</v>
      </c>
      <c r="J1800" s="63">
        <v>-0.19946530000000001</v>
      </c>
      <c r="K1800" s="63">
        <v>-0.14017840000000001</v>
      </c>
      <c r="L1800" s="63">
        <v>-8.0891599999999994E-2</v>
      </c>
      <c r="M1800" s="63">
        <v>4.7092000000000002E-3</v>
      </c>
      <c r="N1800" s="63">
        <v>23615</v>
      </c>
      <c r="O1800" s="63">
        <v>0.1130564</v>
      </c>
      <c r="P1800" s="63">
        <v>12</v>
      </c>
      <c r="Q1800" s="63">
        <v>1.2781749580960001E-2</v>
      </c>
    </row>
    <row r="1801" spans="1:17">
      <c r="A1801" s="63" t="s">
        <v>75</v>
      </c>
      <c r="B1801" s="63" t="s">
        <v>44</v>
      </c>
      <c r="C1801" s="63" t="s">
        <v>74</v>
      </c>
      <c r="D1801" s="63">
        <v>24</v>
      </c>
      <c r="E1801" s="63">
        <v>1.3269629999999999</v>
      </c>
      <c r="F1801" s="63">
        <v>1.184871</v>
      </c>
      <c r="G1801" s="63">
        <v>-0.14209160000000001</v>
      </c>
      <c r="H1801" s="63">
        <v>44.518900000000002</v>
      </c>
      <c r="I1801" s="63">
        <v>-0.28697919999999999</v>
      </c>
      <c r="J1801" s="63">
        <v>-0.20137849999999999</v>
      </c>
      <c r="K1801" s="63">
        <v>-0.14209160000000001</v>
      </c>
      <c r="L1801" s="63">
        <v>-8.2804799999999998E-2</v>
      </c>
      <c r="M1801" s="63">
        <v>2.7959999999999999E-3</v>
      </c>
      <c r="N1801" s="63">
        <v>23615</v>
      </c>
      <c r="O1801" s="63">
        <v>0.1130564</v>
      </c>
      <c r="P1801" s="63">
        <v>12</v>
      </c>
      <c r="Q1801" s="63">
        <v>1.2781749580960001E-2</v>
      </c>
    </row>
    <row r="1802" spans="1:17">
      <c r="A1802" s="63" t="s">
        <v>75</v>
      </c>
      <c r="B1802" s="63" t="s">
        <v>58</v>
      </c>
      <c r="C1802" s="63" t="s">
        <v>45</v>
      </c>
      <c r="D1802" s="63">
        <v>1</v>
      </c>
      <c r="E1802" s="63">
        <v>1.17564</v>
      </c>
      <c r="F1802" s="63">
        <v>0.94227090000000002</v>
      </c>
      <c r="G1802" s="63">
        <v>-0.23336870000000001</v>
      </c>
      <c r="H1802" s="63">
        <v>67.385999999999996</v>
      </c>
      <c r="I1802" s="63">
        <v>-0.37825629999999999</v>
      </c>
      <c r="J1802" s="63">
        <v>-0.29265550000000001</v>
      </c>
      <c r="K1802" s="63">
        <v>-0.23336870000000001</v>
      </c>
      <c r="L1802" s="63">
        <v>-0.17408190000000001</v>
      </c>
      <c r="M1802" s="63">
        <v>-8.8481099999999993E-2</v>
      </c>
      <c r="N1802" s="63">
        <v>23615</v>
      </c>
      <c r="O1802" s="63">
        <v>0.1130564</v>
      </c>
      <c r="P1802" s="63">
        <v>7</v>
      </c>
      <c r="Q1802" s="63">
        <v>1.2781749580960001E-2</v>
      </c>
    </row>
    <row r="1803" spans="1:17">
      <c r="A1803" s="63" t="s">
        <v>75</v>
      </c>
      <c r="B1803" s="63" t="s">
        <v>58</v>
      </c>
      <c r="C1803" s="63" t="s">
        <v>45</v>
      </c>
      <c r="D1803" s="63">
        <v>2</v>
      </c>
      <c r="E1803" s="63">
        <v>1.0616369999999999</v>
      </c>
      <c r="F1803" s="63">
        <v>0.8223568</v>
      </c>
      <c r="G1803" s="63">
        <v>-0.23927999999999999</v>
      </c>
      <c r="H1803" s="63">
        <v>63.003599999999999</v>
      </c>
      <c r="I1803" s="63">
        <v>-0.3841676</v>
      </c>
      <c r="J1803" s="63">
        <v>-0.29856680000000002</v>
      </c>
      <c r="K1803" s="63">
        <v>-0.23927999999999999</v>
      </c>
      <c r="L1803" s="63">
        <v>-0.17999319999999999</v>
      </c>
      <c r="M1803" s="63">
        <v>-9.4392400000000001E-2</v>
      </c>
      <c r="N1803" s="63">
        <v>23615</v>
      </c>
      <c r="O1803" s="63">
        <v>0.1130564</v>
      </c>
      <c r="P1803" s="63">
        <v>7</v>
      </c>
      <c r="Q1803" s="63">
        <v>1.2781749580960001E-2</v>
      </c>
    </row>
    <row r="1804" spans="1:17">
      <c r="A1804" s="63" t="s">
        <v>75</v>
      </c>
      <c r="B1804" s="63" t="s">
        <v>58</v>
      </c>
      <c r="C1804" s="63" t="s">
        <v>45</v>
      </c>
      <c r="D1804" s="63">
        <v>3</v>
      </c>
      <c r="E1804" s="63">
        <v>1.0287360000000001</v>
      </c>
      <c r="F1804" s="63">
        <v>0.79064120000000004</v>
      </c>
      <c r="G1804" s="63">
        <v>-0.238095</v>
      </c>
      <c r="H1804" s="63">
        <v>61.936999999999998</v>
      </c>
      <c r="I1804" s="63">
        <v>-0.38298260000000001</v>
      </c>
      <c r="J1804" s="63">
        <v>-0.29738179999999997</v>
      </c>
      <c r="K1804" s="63">
        <v>-0.238095</v>
      </c>
      <c r="L1804" s="63">
        <v>-0.1788082</v>
      </c>
      <c r="M1804" s="63">
        <v>-9.3207399999999996E-2</v>
      </c>
      <c r="N1804" s="63">
        <v>23615</v>
      </c>
      <c r="O1804" s="63">
        <v>0.1130564</v>
      </c>
      <c r="P1804" s="63">
        <v>7</v>
      </c>
      <c r="Q1804" s="63">
        <v>1.2781749580960001E-2</v>
      </c>
    </row>
    <row r="1805" spans="1:17">
      <c r="A1805" s="63" t="s">
        <v>75</v>
      </c>
      <c r="B1805" s="63" t="s">
        <v>58</v>
      </c>
      <c r="C1805" s="63" t="s">
        <v>45</v>
      </c>
      <c r="D1805" s="63">
        <v>4</v>
      </c>
      <c r="E1805" s="63">
        <v>1.0138259999999999</v>
      </c>
      <c r="F1805" s="63">
        <v>0.7998016</v>
      </c>
      <c r="G1805" s="63">
        <v>-0.21402479999999999</v>
      </c>
      <c r="H1805" s="63">
        <v>61.006599999999999</v>
      </c>
      <c r="I1805" s="63">
        <v>-0.35891240000000002</v>
      </c>
      <c r="J1805" s="63">
        <v>-0.27331169999999999</v>
      </c>
      <c r="K1805" s="63">
        <v>-0.21402479999999999</v>
      </c>
      <c r="L1805" s="63">
        <v>-0.15473799999999999</v>
      </c>
      <c r="M1805" s="63">
        <v>-6.9137199999999996E-2</v>
      </c>
      <c r="N1805" s="63">
        <v>23615</v>
      </c>
      <c r="O1805" s="63">
        <v>0.1130564</v>
      </c>
      <c r="P1805" s="63">
        <v>7</v>
      </c>
      <c r="Q1805" s="63">
        <v>1.2781749580960001E-2</v>
      </c>
    </row>
    <row r="1806" spans="1:17">
      <c r="A1806" s="63" t="s">
        <v>75</v>
      </c>
      <c r="B1806" s="63" t="s">
        <v>58</v>
      </c>
      <c r="C1806" s="63" t="s">
        <v>45</v>
      </c>
      <c r="D1806" s="63">
        <v>5</v>
      </c>
      <c r="E1806" s="63">
        <v>1.021577</v>
      </c>
      <c r="F1806" s="63">
        <v>0.80647959999999996</v>
      </c>
      <c r="G1806" s="63">
        <v>-0.21509700000000001</v>
      </c>
      <c r="H1806" s="63">
        <v>60.392600000000002</v>
      </c>
      <c r="I1806" s="63">
        <v>-0.35998459999999999</v>
      </c>
      <c r="J1806" s="63">
        <v>-0.27438380000000001</v>
      </c>
      <c r="K1806" s="63">
        <v>-0.21509700000000001</v>
      </c>
      <c r="L1806" s="63">
        <v>-0.15581020000000001</v>
      </c>
      <c r="M1806" s="63">
        <v>-7.0209400000000005E-2</v>
      </c>
      <c r="N1806" s="63">
        <v>23615</v>
      </c>
      <c r="O1806" s="63">
        <v>0.1130564</v>
      </c>
      <c r="P1806" s="63">
        <v>7</v>
      </c>
      <c r="Q1806" s="63">
        <v>1.2781749580960001E-2</v>
      </c>
    </row>
    <row r="1807" spans="1:17">
      <c r="A1807" s="63" t="s">
        <v>75</v>
      </c>
      <c r="B1807" s="63" t="s">
        <v>58</v>
      </c>
      <c r="C1807" s="63" t="s">
        <v>45</v>
      </c>
      <c r="D1807" s="63">
        <v>6</v>
      </c>
      <c r="E1807" s="63">
        <v>1.1116919999999999</v>
      </c>
      <c r="F1807" s="63">
        <v>0.84473430000000005</v>
      </c>
      <c r="G1807" s="63">
        <v>-0.26695819999999998</v>
      </c>
      <c r="H1807" s="63">
        <v>59.751300000000001</v>
      </c>
      <c r="I1807" s="63">
        <v>-0.41184579999999998</v>
      </c>
      <c r="J1807" s="63">
        <v>-0.32624500000000001</v>
      </c>
      <c r="K1807" s="63">
        <v>-0.26695819999999998</v>
      </c>
      <c r="L1807" s="63">
        <v>-0.2076713</v>
      </c>
      <c r="M1807" s="63">
        <v>-0.1220706</v>
      </c>
      <c r="N1807" s="63">
        <v>23615</v>
      </c>
      <c r="O1807" s="63">
        <v>0.1130564</v>
      </c>
      <c r="P1807" s="63">
        <v>7</v>
      </c>
      <c r="Q1807" s="63">
        <v>1.2781749580960001E-2</v>
      </c>
    </row>
    <row r="1808" spans="1:17">
      <c r="A1808" s="63" t="s">
        <v>75</v>
      </c>
      <c r="B1808" s="63" t="s">
        <v>58</v>
      </c>
      <c r="C1808" s="63" t="s">
        <v>45</v>
      </c>
      <c r="D1808" s="63">
        <v>7</v>
      </c>
      <c r="E1808" s="63">
        <v>1.3059019999999999</v>
      </c>
      <c r="F1808" s="63">
        <v>1.033301</v>
      </c>
      <c r="G1808" s="63">
        <v>-0.27260089999999998</v>
      </c>
      <c r="H1808" s="63">
        <v>59.844200000000001</v>
      </c>
      <c r="I1808" s="63">
        <v>-0.41748849999999998</v>
      </c>
      <c r="J1808" s="63">
        <v>-0.33188770000000001</v>
      </c>
      <c r="K1808" s="63">
        <v>-0.27260089999999998</v>
      </c>
      <c r="L1808" s="63">
        <v>-0.21331410000000001</v>
      </c>
      <c r="M1808" s="63">
        <v>-0.1277133</v>
      </c>
      <c r="N1808" s="63">
        <v>23615</v>
      </c>
      <c r="O1808" s="63">
        <v>0.1130564</v>
      </c>
      <c r="P1808" s="63">
        <v>7</v>
      </c>
      <c r="Q1808" s="63">
        <v>1.2781749580960001E-2</v>
      </c>
    </row>
    <row r="1809" spans="1:17">
      <c r="A1809" s="63" t="s">
        <v>75</v>
      </c>
      <c r="B1809" s="63" t="s">
        <v>58</v>
      </c>
      <c r="C1809" s="63" t="s">
        <v>45</v>
      </c>
      <c r="D1809" s="63">
        <v>8</v>
      </c>
      <c r="E1809" s="63">
        <v>1.442177</v>
      </c>
      <c r="F1809" s="63">
        <v>1.214737</v>
      </c>
      <c r="G1809" s="63">
        <v>-0.2274398</v>
      </c>
      <c r="H1809" s="63">
        <v>62.941299999999998</v>
      </c>
      <c r="I1809" s="63">
        <v>-0.37232739999999998</v>
      </c>
      <c r="J1809" s="63">
        <v>-0.2867266</v>
      </c>
      <c r="K1809" s="63">
        <v>-0.2274398</v>
      </c>
      <c r="L1809" s="63">
        <v>-0.16815289999999999</v>
      </c>
      <c r="M1809" s="63">
        <v>-8.2552200000000006E-2</v>
      </c>
      <c r="N1809" s="63">
        <v>23615</v>
      </c>
      <c r="O1809" s="63">
        <v>0.1130564</v>
      </c>
      <c r="P1809" s="63">
        <v>7</v>
      </c>
      <c r="Q1809" s="63">
        <v>1.2781749580960001E-2</v>
      </c>
    </row>
    <row r="1810" spans="1:17">
      <c r="A1810" s="63" t="s">
        <v>75</v>
      </c>
      <c r="B1810" s="63" t="s">
        <v>58</v>
      </c>
      <c r="C1810" s="63" t="s">
        <v>45</v>
      </c>
      <c r="D1810" s="63">
        <v>9</v>
      </c>
      <c r="E1810" s="63">
        <v>1.4252130000000001</v>
      </c>
      <c r="F1810" s="63">
        <v>1.317048</v>
      </c>
      <c r="G1810" s="63">
        <v>-0.10816530000000001</v>
      </c>
      <c r="H1810" s="63">
        <v>67.807000000000002</v>
      </c>
      <c r="I1810" s="63">
        <v>-0.25305290000000003</v>
      </c>
      <c r="J1810" s="63">
        <v>-0.16745209999999999</v>
      </c>
      <c r="K1810" s="63">
        <v>-0.10816530000000001</v>
      </c>
      <c r="L1810" s="63">
        <v>-4.8878400000000002E-2</v>
      </c>
      <c r="M1810" s="63">
        <v>3.6722299999999999E-2</v>
      </c>
      <c r="N1810" s="63">
        <v>23615</v>
      </c>
      <c r="O1810" s="63">
        <v>0.1130564</v>
      </c>
      <c r="P1810" s="63">
        <v>7</v>
      </c>
      <c r="Q1810" s="63">
        <v>1.2781749580960001E-2</v>
      </c>
    </row>
    <row r="1811" spans="1:17">
      <c r="A1811" s="63" t="s">
        <v>75</v>
      </c>
      <c r="B1811" s="63" t="s">
        <v>58</v>
      </c>
      <c r="C1811" s="63" t="s">
        <v>45</v>
      </c>
      <c r="D1811" s="63">
        <v>10</v>
      </c>
      <c r="E1811" s="63">
        <v>1.4404790000000001</v>
      </c>
      <c r="F1811" s="63">
        <v>1.341639</v>
      </c>
      <c r="G1811" s="63">
        <v>-9.8839499999999997E-2</v>
      </c>
      <c r="H1811" s="63">
        <v>73.313100000000006</v>
      </c>
      <c r="I1811" s="63">
        <v>-0.2437271</v>
      </c>
      <c r="J1811" s="63">
        <v>-0.1581264</v>
      </c>
      <c r="K1811" s="63">
        <v>-9.8839499999999997E-2</v>
      </c>
      <c r="L1811" s="63">
        <v>-3.9552700000000003E-2</v>
      </c>
      <c r="M1811" s="63">
        <v>4.6048100000000002E-2</v>
      </c>
      <c r="N1811" s="63">
        <v>23615</v>
      </c>
      <c r="O1811" s="63">
        <v>0.1130564</v>
      </c>
      <c r="P1811" s="63">
        <v>7</v>
      </c>
      <c r="Q1811" s="63">
        <v>1.2781749580960001E-2</v>
      </c>
    </row>
    <row r="1812" spans="1:17">
      <c r="A1812" s="63" t="s">
        <v>75</v>
      </c>
      <c r="B1812" s="63" t="s">
        <v>58</v>
      </c>
      <c r="C1812" s="63" t="s">
        <v>45</v>
      </c>
      <c r="D1812" s="63">
        <v>11</v>
      </c>
      <c r="E1812" s="63">
        <v>1.3758859999999999</v>
      </c>
      <c r="F1812" s="63">
        <v>1.4307240000000001</v>
      </c>
      <c r="G1812" s="63">
        <v>5.4838100000000001E-2</v>
      </c>
      <c r="H1812" s="63">
        <v>78.347899999999996</v>
      </c>
      <c r="I1812" s="63">
        <v>-9.0049500000000005E-2</v>
      </c>
      <c r="J1812" s="63">
        <v>-4.4488000000000002E-3</v>
      </c>
      <c r="K1812" s="63">
        <v>5.4838100000000001E-2</v>
      </c>
      <c r="L1812" s="63">
        <v>0.1141249</v>
      </c>
      <c r="M1812" s="63">
        <v>0.19972570000000001</v>
      </c>
      <c r="N1812" s="63">
        <v>23615</v>
      </c>
      <c r="O1812" s="63">
        <v>0.1130564</v>
      </c>
      <c r="P1812" s="63">
        <v>7</v>
      </c>
      <c r="Q1812" s="63">
        <v>1.2781749580960001E-2</v>
      </c>
    </row>
    <row r="1813" spans="1:17">
      <c r="A1813" s="63" t="s">
        <v>75</v>
      </c>
      <c r="B1813" s="63" t="s">
        <v>58</v>
      </c>
      <c r="C1813" s="63" t="s">
        <v>45</v>
      </c>
      <c r="D1813" s="63">
        <v>12</v>
      </c>
      <c r="E1813" s="63">
        <v>1.3406709999999999</v>
      </c>
      <c r="F1813" s="63">
        <v>1.5516719999999999</v>
      </c>
      <c r="G1813" s="63">
        <v>0.2110013</v>
      </c>
      <c r="H1813" s="63">
        <v>82.628299999999996</v>
      </c>
      <c r="I1813" s="63">
        <v>6.6113699999999997E-2</v>
      </c>
      <c r="J1813" s="63">
        <v>0.1517144</v>
      </c>
      <c r="K1813" s="63">
        <v>0.2110013</v>
      </c>
      <c r="L1813" s="63">
        <v>0.27028809999999998</v>
      </c>
      <c r="M1813" s="63">
        <v>0.35588890000000001</v>
      </c>
      <c r="N1813" s="63">
        <v>23615</v>
      </c>
      <c r="O1813" s="63">
        <v>0.1130564</v>
      </c>
      <c r="P1813" s="63">
        <v>7</v>
      </c>
      <c r="Q1813" s="63">
        <v>1.2781749580960001E-2</v>
      </c>
    </row>
    <row r="1814" spans="1:17">
      <c r="A1814" s="63" t="s">
        <v>75</v>
      </c>
      <c r="B1814" s="63" t="s">
        <v>58</v>
      </c>
      <c r="C1814" s="63" t="s">
        <v>45</v>
      </c>
      <c r="D1814" s="63">
        <v>13</v>
      </c>
      <c r="E1814" s="63">
        <v>1.2347459999999999</v>
      </c>
      <c r="F1814" s="63">
        <v>1.701506</v>
      </c>
      <c r="G1814" s="63">
        <v>0.4667598</v>
      </c>
      <c r="H1814" s="63">
        <v>85.950699999999998</v>
      </c>
      <c r="I1814" s="63">
        <v>0.3218722</v>
      </c>
      <c r="J1814" s="63">
        <v>0.40747299999999997</v>
      </c>
      <c r="K1814" s="63">
        <v>0.4667598</v>
      </c>
      <c r="L1814" s="63">
        <v>0.52604660000000003</v>
      </c>
      <c r="M1814" s="63">
        <v>0.61164739999999995</v>
      </c>
      <c r="N1814" s="63">
        <v>23615</v>
      </c>
      <c r="O1814" s="63">
        <v>0.1130564</v>
      </c>
      <c r="P1814" s="63">
        <v>7</v>
      </c>
      <c r="Q1814" s="63">
        <v>1.2781749580960001E-2</v>
      </c>
    </row>
    <row r="1815" spans="1:17">
      <c r="A1815" s="63" t="s">
        <v>75</v>
      </c>
      <c r="B1815" s="63" t="s">
        <v>58</v>
      </c>
      <c r="C1815" s="63" t="s">
        <v>45</v>
      </c>
      <c r="D1815" s="63">
        <v>14</v>
      </c>
      <c r="E1815" s="63">
        <v>1.2876110000000001</v>
      </c>
      <c r="F1815" s="63">
        <v>1.920507</v>
      </c>
      <c r="G1815" s="63">
        <v>0.63289580000000001</v>
      </c>
      <c r="H1815" s="63">
        <v>89.098100000000002</v>
      </c>
      <c r="I1815" s="63">
        <v>0.4880082</v>
      </c>
      <c r="J1815" s="63">
        <v>0.57360900000000004</v>
      </c>
      <c r="K1815" s="63">
        <v>0.63289580000000001</v>
      </c>
      <c r="L1815" s="63">
        <v>0.69218270000000004</v>
      </c>
      <c r="M1815" s="63">
        <v>0.77778340000000001</v>
      </c>
      <c r="N1815" s="63">
        <v>23615</v>
      </c>
      <c r="O1815" s="63">
        <v>0.1130564</v>
      </c>
      <c r="P1815" s="63">
        <v>7</v>
      </c>
      <c r="Q1815" s="63">
        <v>1.2781749580960001E-2</v>
      </c>
    </row>
    <row r="1816" spans="1:17">
      <c r="A1816" s="63" t="s">
        <v>75</v>
      </c>
      <c r="B1816" s="63" t="s">
        <v>58</v>
      </c>
      <c r="C1816" s="63" t="s">
        <v>45</v>
      </c>
      <c r="D1816" s="63">
        <v>15</v>
      </c>
      <c r="E1816" s="63">
        <v>1.382652</v>
      </c>
      <c r="F1816" s="63">
        <v>2.1231680000000002</v>
      </c>
      <c r="G1816" s="63">
        <v>0.74051619999999996</v>
      </c>
      <c r="H1816" s="63">
        <v>91.519900000000007</v>
      </c>
      <c r="I1816" s="63">
        <v>0.59562859999999995</v>
      </c>
      <c r="J1816" s="63">
        <v>0.68122939999999998</v>
      </c>
      <c r="K1816" s="63">
        <v>0.74051619999999996</v>
      </c>
      <c r="L1816" s="63">
        <v>0.79980300000000004</v>
      </c>
      <c r="M1816" s="63">
        <v>0.88540379999999996</v>
      </c>
      <c r="N1816" s="63">
        <v>23615</v>
      </c>
      <c r="O1816" s="63">
        <v>0.1130564</v>
      </c>
      <c r="P1816" s="63">
        <v>7</v>
      </c>
      <c r="Q1816" s="63">
        <v>1.2781749580960001E-2</v>
      </c>
    </row>
    <row r="1817" spans="1:17">
      <c r="A1817" s="63" t="s">
        <v>75</v>
      </c>
      <c r="B1817" s="63" t="s">
        <v>58</v>
      </c>
      <c r="C1817" s="63" t="s">
        <v>45</v>
      </c>
      <c r="D1817" s="63">
        <v>16</v>
      </c>
      <c r="E1817" s="63">
        <v>1.559855</v>
      </c>
      <c r="F1817" s="63">
        <v>2.2945639999999998</v>
      </c>
      <c r="G1817" s="63">
        <v>0.73470869999999999</v>
      </c>
      <c r="H1817" s="63">
        <v>92.55</v>
      </c>
      <c r="I1817" s="63">
        <v>0.58982109999999999</v>
      </c>
      <c r="J1817" s="63">
        <v>0.67542179999999996</v>
      </c>
      <c r="K1817" s="63">
        <v>0.73470869999999999</v>
      </c>
      <c r="L1817" s="63">
        <v>0.79399549999999997</v>
      </c>
      <c r="M1817" s="63">
        <v>0.87959620000000005</v>
      </c>
      <c r="N1817" s="63">
        <v>23615</v>
      </c>
      <c r="O1817" s="63">
        <v>0.1130564</v>
      </c>
      <c r="P1817" s="63">
        <v>7</v>
      </c>
      <c r="Q1817" s="63">
        <v>1.2781749580960001E-2</v>
      </c>
    </row>
    <row r="1818" spans="1:17">
      <c r="A1818" s="63" t="s">
        <v>75</v>
      </c>
      <c r="B1818" s="63" t="s">
        <v>58</v>
      </c>
      <c r="C1818" s="63" t="s">
        <v>45</v>
      </c>
      <c r="D1818" s="63">
        <v>17</v>
      </c>
      <c r="E1818" s="63">
        <v>1.7137819999999999</v>
      </c>
      <c r="F1818" s="63">
        <v>2.371248</v>
      </c>
      <c r="G1818" s="63">
        <v>0.65746669999999996</v>
      </c>
      <c r="H1818" s="63">
        <v>91.8185</v>
      </c>
      <c r="I1818" s="63">
        <v>0.51257909999999995</v>
      </c>
      <c r="J1818" s="63">
        <v>0.59817980000000004</v>
      </c>
      <c r="K1818" s="63">
        <v>0.65746669999999996</v>
      </c>
      <c r="L1818" s="63">
        <v>0.71675350000000004</v>
      </c>
      <c r="M1818" s="63">
        <v>0.80235420000000002</v>
      </c>
      <c r="N1818" s="63">
        <v>23615</v>
      </c>
      <c r="O1818" s="63">
        <v>0.1130564</v>
      </c>
      <c r="P1818" s="63">
        <v>7</v>
      </c>
      <c r="Q1818" s="63">
        <v>1.2781749580960001E-2</v>
      </c>
    </row>
    <row r="1819" spans="1:17">
      <c r="A1819" s="63" t="s">
        <v>75</v>
      </c>
      <c r="B1819" s="63" t="s">
        <v>58</v>
      </c>
      <c r="C1819" s="63" t="s">
        <v>45</v>
      </c>
      <c r="D1819" s="63">
        <v>18</v>
      </c>
      <c r="E1819" s="63">
        <v>1.8446480000000001</v>
      </c>
      <c r="F1819" s="63">
        <v>2.3740239999999999</v>
      </c>
      <c r="G1819" s="63">
        <v>0.52937630000000002</v>
      </c>
      <c r="H1819" s="63">
        <v>89.5959</v>
      </c>
      <c r="I1819" s="63">
        <v>0.38448870000000002</v>
      </c>
      <c r="J1819" s="63">
        <v>0.47008939999999999</v>
      </c>
      <c r="K1819" s="63">
        <v>0.52937630000000002</v>
      </c>
      <c r="L1819" s="63">
        <v>0.58866309999999999</v>
      </c>
      <c r="M1819" s="63">
        <v>0.67426379999999997</v>
      </c>
      <c r="N1819" s="63">
        <v>23615</v>
      </c>
      <c r="O1819" s="63">
        <v>0.1130564</v>
      </c>
      <c r="P1819" s="63">
        <v>7</v>
      </c>
      <c r="Q1819" s="63">
        <v>1.2781749580960001E-2</v>
      </c>
    </row>
    <row r="1820" spans="1:17">
      <c r="A1820" s="63" t="s">
        <v>75</v>
      </c>
      <c r="B1820" s="63" t="s">
        <v>58</v>
      </c>
      <c r="C1820" s="63" t="s">
        <v>45</v>
      </c>
      <c r="D1820" s="63">
        <v>19</v>
      </c>
      <c r="E1820" s="63">
        <v>2.0950730000000002</v>
      </c>
      <c r="F1820" s="63">
        <v>2.245822</v>
      </c>
      <c r="G1820" s="63">
        <v>0.15074940000000001</v>
      </c>
      <c r="H1820" s="63">
        <v>86.111599999999996</v>
      </c>
      <c r="I1820" s="63">
        <v>5.8618000000000003E-3</v>
      </c>
      <c r="J1820" s="63">
        <v>9.1462600000000005E-2</v>
      </c>
      <c r="K1820" s="63">
        <v>0.15074940000000001</v>
      </c>
      <c r="L1820" s="63">
        <v>0.21003630000000001</v>
      </c>
      <c r="M1820" s="63">
        <v>0.29563699999999998</v>
      </c>
      <c r="N1820" s="63">
        <v>23615</v>
      </c>
      <c r="O1820" s="63">
        <v>0.1130564</v>
      </c>
      <c r="P1820" s="63">
        <v>7</v>
      </c>
      <c r="Q1820" s="63">
        <v>1.2781749580960001E-2</v>
      </c>
    </row>
    <row r="1821" spans="1:17">
      <c r="A1821" s="63" t="s">
        <v>75</v>
      </c>
      <c r="B1821" s="63" t="s">
        <v>58</v>
      </c>
      <c r="C1821" s="63" t="s">
        <v>45</v>
      </c>
      <c r="D1821" s="63">
        <v>20</v>
      </c>
      <c r="E1821" s="63">
        <v>2.1252399999999998</v>
      </c>
      <c r="F1821" s="63">
        <v>2.0702820000000002</v>
      </c>
      <c r="G1821" s="63">
        <v>-5.4958100000000003E-2</v>
      </c>
      <c r="H1821" s="63">
        <v>81.223100000000002</v>
      </c>
      <c r="I1821" s="63">
        <v>-0.19984569999999999</v>
      </c>
      <c r="J1821" s="63">
        <v>-0.1142449</v>
      </c>
      <c r="K1821" s="63">
        <v>-5.4958100000000003E-2</v>
      </c>
      <c r="L1821" s="63">
        <v>4.3287000000000004E-3</v>
      </c>
      <c r="M1821" s="63">
        <v>8.9929499999999996E-2</v>
      </c>
      <c r="N1821" s="63">
        <v>23615</v>
      </c>
      <c r="O1821" s="63">
        <v>0.1130564</v>
      </c>
      <c r="P1821" s="63">
        <v>7</v>
      </c>
      <c r="Q1821" s="63">
        <v>1.2781749580960001E-2</v>
      </c>
    </row>
    <row r="1822" spans="1:17">
      <c r="A1822" s="63" t="s">
        <v>75</v>
      </c>
      <c r="B1822" s="63" t="s">
        <v>58</v>
      </c>
      <c r="C1822" s="63" t="s">
        <v>45</v>
      </c>
      <c r="D1822" s="63">
        <v>21</v>
      </c>
      <c r="E1822" s="63">
        <v>2.1135269999999999</v>
      </c>
      <c r="F1822" s="63">
        <v>1.9326719999999999</v>
      </c>
      <c r="G1822" s="63">
        <v>-0.18085490000000001</v>
      </c>
      <c r="H1822" s="63">
        <v>76.446299999999994</v>
      </c>
      <c r="I1822" s="63">
        <v>-0.32574249999999999</v>
      </c>
      <c r="J1822" s="63">
        <v>-0.24014170000000001</v>
      </c>
      <c r="K1822" s="63">
        <v>-0.18085490000000001</v>
      </c>
      <c r="L1822" s="63">
        <v>-0.1215681</v>
      </c>
      <c r="M1822" s="63">
        <v>-3.5967300000000001E-2</v>
      </c>
      <c r="N1822" s="63">
        <v>23615</v>
      </c>
      <c r="O1822" s="63">
        <v>0.1130564</v>
      </c>
      <c r="P1822" s="63">
        <v>7</v>
      </c>
      <c r="Q1822" s="63">
        <v>1.2781749580960001E-2</v>
      </c>
    </row>
    <row r="1823" spans="1:17">
      <c r="A1823" s="63" t="s">
        <v>75</v>
      </c>
      <c r="B1823" s="63" t="s">
        <v>58</v>
      </c>
      <c r="C1823" s="63" t="s">
        <v>45</v>
      </c>
      <c r="D1823" s="63">
        <v>22</v>
      </c>
      <c r="E1823" s="63">
        <v>1.9920629999999999</v>
      </c>
      <c r="F1823" s="63">
        <v>1.7438359999999999</v>
      </c>
      <c r="G1823" s="63">
        <v>-0.24822640000000001</v>
      </c>
      <c r="H1823" s="63">
        <v>73.094800000000006</v>
      </c>
      <c r="I1823" s="63">
        <v>-0.39311400000000002</v>
      </c>
      <c r="J1823" s="63">
        <v>-0.30751319999999999</v>
      </c>
      <c r="K1823" s="63">
        <v>-0.24822640000000001</v>
      </c>
      <c r="L1823" s="63">
        <v>-0.18893960000000001</v>
      </c>
      <c r="M1823" s="63">
        <v>-0.10333879999999999</v>
      </c>
      <c r="N1823" s="63">
        <v>23615</v>
      </c>
      <c r="O1823" s="63">
        <v>0.1130564</v>
      </c>
      <c r="P1823" s="63">
        <v>7</v>
      </c>
      <c r="Q1823" s="63">
        <v>1.2781749580960001E-2</v>
      </c>
    </row>
    <row r="1824" spans="1:17">
      <c r="A1824" s="63" t="s">
        <v>75</v>
      </c>
      <c r="B1824" s="63" t="s">
        <v>58</v>
      </c>
      <c r="C1824" s="63" t="s">
        <v>45</v>
      </c>
      <c r="D1824" s="63">
        <v>23</v>
      </c>
      <c r="E1824" s="63">
        <v>1.7005520000000001</v>
      </c>
      <c r="F1824" s="63">
        <v>1.460426</v>
      </c>
      <c r="G1824" s="63">
        <v>-0.24012600000000001</v>
      </c>
      <c r="H1824" s="63">
        <v>70.522199999999998</v>
      </c>
      <c r="I1824" s="63">
        <v>-0.38501360000000001</v>
      </c>
      <c r="J1824" s="63">
        <v>-0.29941279999999998</v>
      </c>
      <c r="K1824" s="63">
        <v>-0.24012600000000001</v>
      </c>
      <c r="L1824" s="63">
        <v>-0.18083920000000001</v>
      </c>
      <c r="M1824" s="63">
        <v>-9.5238400000000001E-2</v>
      </c>
      <c r="N1824" s="63">
        <v>23615</v>
      </c>
      <c r="O1824" s="63">
        <v>0.1130564</v>
      </c>
      <c r="P1824" s="63">
        <v>7</v>
      </c>
      <c r="Q1824" s="63">
        <v>1.2781749580960001E-2</v>
      </c>
    </row>
    <row r="1825" spans="1:17">
      <c r="A1825" s="63" t="s">
        <v>75</v>
      </c>
      <c r="B1825" s="63" t="s">
        <v>58</v>
      </c>
      <c r="C1825" s="63" t="s">
        <v>45</v>
      </c>
      <c r="D1825" s="63">
        <v>24</v>
      </c>
      <c r="E1825" s="63">
        <v>1.372031</v>
      </c>
      <c r="F1825" s="63">
        <v>1.157867</v>
      </c>
      <c r="G1825" s="63">
        <v>-0.21416389999999999</v>
      </c>
      <c r="H1825" s="63">
        <v>68.790199999999999</v>
      </c>
      <c r="I1825" s="63">
        <v>-0.35905150000000002</v>
      </c>
      <c r="J1825" s="63">
        <v>-0.27345069999999999</v>
      </c>
      <c r="K1825" s="63">
        <v>-0.21416389999999999</v>
      </c>
      <c r="L1825" s="63">
        <v>-0.15487709999999999</v>
      </c>
      <c r="M1825" s="63">
        <v>-6.9276299999999999E-2</v>
      </c>
      <c r="N1825" s="63">
        <v>23615</v>
      </c>
      <c r="O1825" s="63">
        <v>0.1130564</v>
      </c>
      <c r="P1825" s="63">
        <v>7</v>
      </c>
      <c r="Q1825" s="63">
        <v>1.2781749580960001E-2</v>
      </c>
    </row>
    <row r="1826" spans="1:17">
      <c r="A1826" s="63" t="s">
        <v>75</v>
      </c>
      <c r="B1826" s="63" t="s">
        <v>58</v>
      </c>
      <c r="C1826" s="63" t="s">
        <v>46</v>
      </c>
      <c r="D1826" s="63">
        <v>1</v>
      </c>
      <c r="E1826" s="63">
        <v>1.1217729999999999</v>
      </c>
      <c r="F1826" s="63">
        <v>0.97686949999999995</v>
      </c>
      <c r="G1826" s="63">
        <v>-0.1449037</v>
      </c>
      <c r="H1826" s="63">
        <v>38.702300000000001</v>
      </c>
      <c r="I1826" s="63">
        <v>-0.28979129999999997</v>
      </c>
      <c r="J1826" s="63">
        <v>-0.2041906</v>
      </c>
      <c r="K1826" s="63">
        <v>-0.1449037</v>
      </c>
      <c r="L1826" s="63">
        <v>-8.5616899999999996E-2</v>
      </c>
      <c r="M1826" s="63">
        <v>-1.6099999999999998E-5</v>
      </c>
      <c r="N1826" s="63">
        <v>23615</v>
      </c>
      <c r="O1826" s="63">
        <v>0.1130564</v>
      </c>
      <c r="P1826" s="63">
        <v>1</v>
      </c>
      <c r="Q1826" s="63">
        <v>1.2781749580960001E-2</v>
      </c>
    </row>
    <row r="1827" spans="1:17">
      <c r="A1827" s="63" t="s">
        <v>75</v>
      </c>
      <c r="B1827" s="63" t="s">
        <v>58</v>
      </c>
      <c r="C1827" s="63" t="s">
        <v>46</v>
      </c>
      <c r="D1827" s="63">
        <v>2</v>
      </c>
      <c r="E1827" s="63">
        <v>1.053283</v>
      </c>
      <c r="F1827" s="63">
        <v>0.89246740000000002</v>
      </c>
      <c r="G1827" s="63">
        <v>-0.16081570000000001</v>
      </c>
      <c r="H1827" s="63">
        <v>37.791800000000002</v>
      </c>
      <c r="I1827" s="63">
        <v>-0.30570330000000001</v>
      </c>
      <c r="J1827" s="63">
        <v>-0.22010250000000001</v>
      </c>
      <c r="K1827" s="63">
        <v>-0.16081570000000001</v>
      </c>
      <c r="L1827" s="63">
        <v>-0.10152890000000001</v>
      </c>
      <c r="M1827" s="63">
        <v>-1.5928100000000001E-2</v>
      </c>
      <c r="N1827" s="63">
        <v>23615</v>
      </c>
      <c r="O1827" s="63">
        <v>0.1130564</v>
      </c>
      <c r="P1827" s="63">
        <v>1</v>
      </c>
      <c r="Q1827" s="63">
        <v>1.2781749580960001E-2</v>
      </c>
    </row>
    <row r="1828" spans="1:17">
      <c r="A1828" s="63" t="s">
        <v>75</v>
      </c>
      <c r="B1828" s="63" t="s">
        <v>58</v>
      </c>
      <c r="C1828" s="63" t="s">
        <v>46</v>
      </c>
      <c r="D1828" s="63">
        <v>3</v>
      </c>
      <c r="E1828" s="63">
        <v>1.051787</v>
      </c>
      <c r="F1828" s="63">
        <v>0.89539049999999998</v>
      </c>
      <c r="G1828" s="63">
        <v>-0.15639649999999999</v>
      </c>
      <c r="H1828" s="63">
        <v>37.3673</v>
      </c>
      <c r="I1828" s="63">
        <v>-0.3012841</v>
      </c>
      <c r="J1828" s="63">
        <v>-0.21568329999999999</v>
      </c>
      <c r="K1828" s="63">
        <v>-0.15639649999999999</v>
      </c>
      <c r="L1828" s="63">
        <v>-9.7109699999999993E-2</v>
      </c>
      <c r="M1828" s="63">
        <v>-1.1508900000000001E-2</v>
      </c>
      <c r="N1828" s="63">
        <v>23615</v>
      </c>
      <c r="O1828" s="63">
        <v>0.1130564</v>
      </c>
      <c r="P1828" s="63">
        <v>1</v>
      </c>
      <c r="Q1828" s="63">
        <v>1.2781749580960001E-2</v>
      </c>
    </row>
    <row r="1829" spans="1:17">
      <c r="A1829" s="63" t="s">
        <v>75</v>
      </c>
      <c r="B1829" s="63" t="s">
        <v>58</v>
      </c>
      <c r="C1829" s="63" t="s">
        <v>46</v>
      </c>
      <c r="D1829" s="63">
        <v>4</v>
      </c>
      <c r="E1829" s="63">
        <v>1.065204</v>
      </c>
      <c r="F1829" s="63">
        <v>0.90735390000000005</v>
      </c>
      <c r="G1829" s="63">
        <v>-0.1578503</v>
      </c>
      <c r="H1829" s="63">
        <v>36.864699999999999</v>
      </c>
      <c r="I1829" s="63">
        <v>-0.3027379</v>
      </c>
      <c r="J1829" s="63">
        <v>-0.2171371</v>
      </c>
      <c r="K1829" s="63">
        <v>-0.1578503</v>
      </c>
      <c r="L1829" s="63">
        <v>-9.8563399999999995E-2</v>
      </c>
      <c r="M1829" s="63">
        <v>-1.2962700000000001E-2</v>
      </c>
      <c r="N1829" s="63">
        <v>23615</v>
      </c>
      <c r="O1829" s="63">
        <v>0.1130564</v>
      </c>
      <c r="P1829" s="63">
        <v>1</v>
      </c>
      <c r="Q1829" s="63">
        <v>1.2781749580960001E-2</v>
      </c>
    </row>
    <row r="1830" spans="1:17">
      <c r="A1830" s="63" t="s">
        <v>75</v>
      </c>
      <c r="B1830" s="63" t="s">
        <v>58</v>
      </c>
      <c r="C1830" s="63" t="s">
        <v>46</v>
      </c>
      <c r="D1830" s="63">
        <v>5</v>
      </c>
      <c r="E1830" s="63">
        <v>1.1052599999999999</v>
      </c>
      <c r="F1830" s="63">
        <v>0.94816679999999998</v>
      </c>
      <c r="G1830" s="63">
        <v>-0.1570928</v>
      </c>
      <c r="H1830" s="63">
        <v>36.450899999999997</v>
      </c>
      <c r="I1830" s="63">
        <v>-0.30198029999999998</v>
      </c>
      <c r="J1830" s="63">
        <v>-0.21637960000000001</v>
      </c>
      <c r="K1830" s="63">
        <v>-0.1570928</v>
      </c>
      <c r="L1830" s="63">
        <v>-9.7805900000000001E-2</v>
      </c>
      <c r="M1830" s="63">
        <v>-1.2205199999999999E-2</v>
      </c>
      <c r="N1830" s="63">
        <v>23615</v>
      </c>
      <c r="O1830" s="63">
        <v>0.1130564</v>
      </c>
      <c r="P1830" s="63">
        <v>1</v>
      </c>
      <c r="Q1830" s="63">
        <v>1.2781749580960001E-2</v>
      </c>
    </row>
    <row r="1831" spans="1:17">
      <c r="A1831" s="63" t="s">
        <v>75</v>
      </c>
      <c r="B1831" s="63" t="s">
        <v>58</v>
      </c>
      <c r="C1831" s="63" t="s">
        <v>46</v>
      </c>
      <c r="D1831" s="63">
        <v>6</v>
      </c>
      <c r="E1831" s="63">
        <v>1.273649</v>
      </c>
      <c r="F1831" s="63">
        <v>1.038411</v>
      </c>
      <c r="G1831" s="63">
        <v>-0.23523769999999999</v>
      </c>
      <c r="H1831" s="63">
        <v>36.629899999999999</v>
      </c>
      <c r="I1831" s="63">
        <v>-0.3801253</v>
      </c>
      <c r="J1831" s="63">
        <v>-0.29452460000000003</v>
      </c>
      <c r="K1831" s="63">
        <v>-0.23523769999999999</v>
      </c>
      <c r="L1831" s="63">
        <v>-0.17595089999999999</v>
      </c>
      <c r="M1831" s="63">
        <v>-9.0350100000000003E-2</v>
      </c>
      <c r="N1831" s="63">
        <v>23615</v>
      </c>
      <c r="O1831" s="63">
        <v>0.1130564</v>
      </c>
      <c r="P1831" s="63">
        <v>1</v>
      </c>
      <c r="Q1831" s="63">
        <v>1.2781749580960001E-2</v>
      </c>
    </row>
    <row r="1832" spans="1:17">
      <c r="A1832" s="63" t="s">
        <v>75</v>
      </c>
      <c r="B1832" s="63" t="s">
        <v>58</v>
      </c>
      <c r="C1832" s="63" t="s">
        <v>46</v>
      </c>
      <c r="D1832" s="63">
        <v>7</v>
      </c>
      <c r="E1832" s="63">
        <v>1.6291679999999999</v>
      </c>
      <c r="F1832" s="63">
        <v>1.429991</v>
      </c>
      <c r="G1832" s="63">
        <v>-0.19917670000000001</v>
      </c>
      <c r="H1832" s="63">
        <v>36.945999999999998</v>
      </c>
      <c r="I1832" s="63">
        <v>-0.34406429999999999</v>
      </c>
      <c r="J1832" s="63">
        <v>-0.25846350000000001</v>
      </c>
      <c r="K1832" s="63">
        <v>-0.19917670000000001</v>
      </c>
      <c r="L1832" s="63">
        <v>-0.13988980000000001</v>
      </c>
      <c r="M1832" s="63">
        <v>-5.42891E-2</v>
      </c>
      <c r="N1832" s="63">
        <v>23615</v>
      </c>
      <c r="O1832" s="63">
        <v>0.1130564</v>
      </c>
      <c r="P1832" s="63">
        <v>1</v>
      </c>
      <c r="Q1832" s="63">
        <v>1.2781749580960001E-2</v>
      </c>
    </row>
    <row r="1833" spans="1:17">
      <c r="A1833" s="63" t="s">
        <v>75</v>
      </c>
      <c r="B1833" s="63" t="s">
        <v>58</v>
      </c>
      <c r="C1833" s="63" t="s">
        <v>46</v>
      </c>
      <c r="D1833" s="63">
        <v>8</v>
      </c>
      <c r="E1833" s="63">
        <v>1.8466370000000001</v>
      </c>
      <c r="F1833" s="63">
        <v>1.7626850000000001</v>
      </c>
      <c r="G1833" s="63">
        <v>-8.3951799999999993E-2</v>
      </c>
      <c r="H1833" s="63">
        <v>37.767699999999998</v>
      </c>
      <c r="I1833" s="63">
        <v>-0.2288394</v>
      </c>
      <c r="J1833" s="63">
        <v>-0.1432387</v>
      </c>
      <c r="K1833" s="63">
        <v>-8.3951799999999993E-2</v>
      </c>
      <c r="L1833" s="63">
        <v>-2.4664999999999999E-2</v>
      </c>
      <c r="M1833" s="63">
        <v>6.0935799999999998E-2</v>
      </c>
      <c r="N1833" s="63">
        <v>23615</v>
      </c>
      <c r="O1833" s="63">
        <v>0.1130564</v>
      </c>
      <c r="P1833" s="63">
        <v>1</v>
      </c>
      <c r="Q1833" s="63">
        <v>1.2781749580960001E-2</v>
      </c>
    </row>
    <row r="1834" spans="1:17">
      <c r="A1834" s="63" t="s">
        <v>75</v>
      </c>
      <c r="B1834" s="63" t="s">
        <v>58</v>
      </c>
      <c r="C1834" s="63" t="s">
        <v>46</v>
      </c>
      <c r="D1834" s="63">
        <v>9</v>
      </c>
      <c r="E1834" s="63">
        <v>1.7535510000000001</v>
      </c>
      <c r="F1834" s="63">
        <v>1.8268850000000001</v>
      </c>
      <c r="G1834" s="63">
        <v>7.3333599999999999E-2</v>
      </c>
      <c r="H1834" s="63">
        <v>39.850099999999998</v>
      </c>
      <c r="I1834" s="63">
        <v>-7.1554000000000006E-2</v>
      </c>
      <c r="J1834" s="63">
        <v>1.40468E-2</v>
      </c>
      <c r="K1834" s="63">
        <v>7.3333599999999999E-2</v>
      </c>
      <c r="L1834" s="63">
        <v>0.1326205</v>
      </c>
      <c r="M1834" s="63">
        <v>0.2182212</v>
      </c>
      <c r="N1834" s="63">
        <v>23615</v>
      </c>
      <c r="O1834" s="63">
        <v>0.1130564</v>
      </c>
      <c r="P1834" s="63">
        <v>1</v>
      </c>
      <c r="Q1834" s="63">
        <v>1.2781749580960001E-2</v>
      </c>
    </row>
    <row r="1835" spans="1:17">
      <c r="A1835" s="63" t="s">
        <v>75</v>
      </c>
      <c r="B1835" s="63" t="s">
        <v>58</v>
      </c>
      <c r="C1835" s="63" t="s">
        <v>46</v>
      </c>
      <c r="D1835" s="63">
        <v>10</v>
      </c>
      <c r="E1835" s="63">
        <v>1.7150749999999999</v>
      </c>
      <c r="F1835" s="63">
        <v>1.7913190000000001</v>
      </c>
      <c r="G1835" s="63">
        <v>7.6243900000000003E-2</v>
      </c>
      <c r="H1835" s="63">
        <v>43.9831</v>
      </c>
      <c r="I1835" s="63">
        <v>-6.8643700000000002E-2</v>
      </c>
      <c r="J1835" s="63">
        <v>1.6957E-2</v>
      </c>
      <c r="K1835" s="63">
        <v>7.6243900000000003E-2</v>
      </c>
      <c r="L1835" s="63">
        <v>0.1355307</v>
      </c>
      <c r="M1835" s="63">
        <v>0.22113150000000001</v>
      </c>
      <c r="N1835" s="63">
        <v>23615</v>
      </c>
      <c r="O1835" s="63">
        <v>0.1130564</v>
      </c>
      <c r="P1835" s="63">
        <v>1</v>
      </c>
      <c r="Q1835" s="63">
        <v>1.2781749580960001E-2</v>
      </c>
    </row>
    <row r="1836" spans="1:17">
      <c r="A1836" s="63" t="s">
        <v>75</v>
      </c>
      <c r="B1836" s="63" t="s">
        <v>58</v>
      </c>
      <c r="C1836" s="63" t="s">
        <v>46</v>
      </c>
      <c r="D1836" s="63">
        <v>11</v>
      </c>
      <c r="E1836" s="63">
        <v>1.6205149999999999</v>
      </c>
      <c r="F1836" s="63">
        <v>1.7751250000000001</v>
      </c>
      <c r="G1836" s="63">
        <v>0.15461030000000001</v>
      </c>
      <c r="H1836" s="63">
        <v>47.912500000000001</v>
      </c>
      <c r="I1836" s="63">
        <v>9.7227000000000008E-3</v>
      </c>
      <c r="J1836" s="63">
        <v>9.5323400000000003E-2</v>
      </c>
      <c r="K1836" s="63">
        <v>0.15461030000000001</v>
      </c>
      <c r="L1836" s="63">
        <v>0.21389710000000001</v>
      </c>
      <c r="M1836" s="63">
        <v>0.29949789999999998</v>
      </c>
      <c r="N1836" s="63">
        <v>23615</v>
      </c>
      <c r="O1836" s="63">
        <v>0.1130564</v>
      </c>
      <c r="P1836" s="63">
        <v>1</v>
      </c>
      <c r="Q1836" s="63">
        <v>1.2781749580960001E-2</v>
      </c>
    </row>
    <row r="1837" spans="1:17">
      <c r="A1837" s="63" t="s">
        <v>75</v>
      </c>
      <c r="B1837" s="63" t="s">
        <v>58</v>
      </c>
      <c r="C1837" s="63" t="s">
        <v>46</v>
      </c>
      <c r="D1837" s="63">
        <v>12</v>
      </c>
      <c r="E1837" s="63">
        <v>1.579825</v>
      </c>
      <c r="F1837" s="63">
        <v>1.7155860000000001</v>
      </c>
      <c r="G1837" s="63">
        <v>0.13576160000000001</v>
      </c>
      <c r="H1837" s="63">
        <v>50.5627</v>
      </c>
      <c r="I1837" s="63">
        <v>-9.1260000000000004E-3</v>
      </c>
      <c r="J1837" s="63">
        <v>7.6474799999999996E-2</v>
      </c>
      <c r="K1837" s="63">
        <v>0.13576160000000001</v>
      </c>
      <c r="L1837" s="63">
        <v>0.19504850000000001</v>
      </c>
      <c r="M1837" s="63">
        <v>0.28064919999999999</v>
      </c>
      <c r="N1837" s="63">
        <v>23615</v>
      </c>
      <c r="O1837" s="63">
        <v>0.1130564</v>
      </c>
      <c r="P1837" s="63">
        <v>1</v>
      </c>
      <c r="Q1837" s="63">
        <v>1.2781749580960001E-2</v>
      </c>
    </row>
    <row r="1838" spans="1:17">
      <c r="A1838" s="63" t="s">
        <v>75</v>
      </c>
      <c r="B1838" s="63" t="s">
        <v>58</v>
      </c>
      <c r="C1838" s="63" t="s">
        <v>46</v>
      </c>
      <c r="D1838" s="63">
        <v>13</v>
      </c>
      <c r="E1838" s="63">
        <v>1.433006</v>
      </c>
      <c r="F1838" s="63">
        <v>1.684169</v>
      </c>
      <c r="G1838" s="63">
        <v>0.25116240000000001</v>
      </c>
      <c r="H1838" s="63">
        <v>52.473199999999999</v>
      </c>
      <c r="I1838" s="63">
        <v>0.1062748</v>
      </c>
      <c r="J1838" s="63">
        <v>0.19187560000000001</v>
      </c>
      <c r="K1838" s="63">
        <v>0.25116240000000001</v>
      </c>
      <c r="L1838" s="63">
        <v>0.31044919999999998</v>
      </c>
      <c r="M1838" s="63">
        <v>0.39605000000000001</v>
      </c>
      <c r="N1838" s="63">
        <v>23615</v>
      </c>
      <c r="O1838" s="63">
        <v>0.1130564</v>
      </c>
      <c r="P1838" s="63">
        <v>1</v>
      </c>
      <c r="Q1838" s="63">
        <v>1.2781749580960001E-2</v>
      </c>
    </row>
    <row r="1839" spans="1:17">
      <c r="A1839" s="63" t="s">
        <v>75</v>
      </c>
      <c r="B1839" s="63" t="s">
        <v>58</v>
      </c>
      <c r="C1839" s="63" t="s">
        <v>46</v>
      </c>
      <c r="D1839" s="63">
        <v>14</v>
      </c>
      <c r="E1839" s="63">
        <v>1.296279</v>
      </c>
      <c r="F1839" s="63">
        <v>1.5859749999999999</v>
      </c>
      <c r="G1839" s="63">
        <v>0.2896956</v>
      </c>
      <c r="H1839" s="63">
        <v>53.775500000000001</v>
      </c>
      <c r="I1839" s="63">
        <v>0.14480799999999999</v>
      </c>
      <c r="J1839" s="63">
        <v>0.2304088</v>
      </c>
      <c r="K1839" s="63">
        <v>0.2896956</v>
      </c>
      <c r="L1839" s="63">
        <v>0.34898249999999997</v>
      </c>
      <c r="M1839" s="63">
        <v>0.4345832</v>
      </c>
      <c r="N1839" s="63">
        <v>23615</v>
      </c>
      <c r="O1839" s="63">
        <v>0.1130564</v>
      </c>
      <c r="P1839" s="63">
        <v>1</v>
      </c>
      <c r="Q1839" s="63">
        <v>1.2781749580960001E-2</v>
      </c>
    </row>
    <row r="1840" spans="1:17">
      <c r="A1840" s="63" t="s">
        <v>75</v>
      </c>
      <c r="B1840" s="63" t="s">
        <v>58</v>
      </c>
      <c r="C1840" s="63" t="s">
        <v>46</v>
      </c>
      <c r="D1840" s="63">
        <v>15</v>
      </c>
      <c r="E1840" s="63">
        <v>1.272985</v>
      </c>
      <c r="F1840" s="63">
        <v>1.528095</v>
      </c>
      <c r="G1840" s="63">
        <v>0.25511</v>
      </c>
      <c r="H1840" s="63">
        <v>55.079799999999999</v>
      </c>
      <c r="I1840" s="63">
        <v>0.1102224</v>
      </c>
      <c r="J1840" s="63">
        <v>0.1958232</v>
      </c>
      <c r="K1840" s="63">
        <v>0.25511</v>
      </c>
      <c r="L1840" s="63">
        <v>0.31439689999999998</v>
      </c>
      <c r="M1840" s="63">
        <v>0.39999760000000001</v>
      </c>
      <c r="N1840" s="63">
        <v>23615</v>
      </c>
      <c r="O1840" s="63">
        <v>0.1130564</v>
      </c>
      <c r="P1840" s="63">
        <v>1</v>
      </c>
      <c r="Q1840" s="63">
        <v>1.2781749580960001E-2</v>
      </c>
    </row>
    <row r="1841" spans="1:17">
      <c r="A1841" s="63" t="s">
        <v>75</v>
      </c>
      <c r="B1841" s="63" t="s">
        <v>58</v>
      </c>
      <c r="C1841" s="63" t="s">
        <v>46</v>
      </c>
      <c r="D1841" s="63">
        <v>16</v>
      </c>
      <c r="E1841" s="63">
        <v>1.332246</v>
      </c>
      <c r="F1841" s="63">
        <v>1.54976</v>
      </c>
      <c r="G1841" s="63">
        <v>0.21751329999999999</v>
      </c>
      <c r="H1841" s="63">
        <v>54.645800000000001</v>
      </c>
      <c r="I1841" s="63">
        <v>7.2625700000000001E-2</v>
      </c>
      <c r="J1841" s="63">
        <v>0.15822649999999999</v>
      </c>
      <c r="K1841" s="63">
        <v>0.21751329999999999</v>
      </c>
      <c r="L1841" s="63">
        <v>0.2768002</v>
      </c>
      <c r="M1841" s="63">
        <v>0.36240090000000003</v>
      </c>
      <c r="N1841" s="63">
        <v>23615</v>
      </c>
      <c r="O1841" s="63">
        <v>0.1130564</v>
      </c>
      <c r="P1841" s="63">
        <v>1</v>
      </c>
      <c r="Q1841" s="63">
        <v>1.2781749580960001E-2</v>
      </c>
    </row>
    <row r="1842" spans="1:17">
      <c r="A1842" s="63" t="s">
        <v>75</v>
      </c>
      <c r="B1842" s="63" t="s">
        <v>58</v>
      </c>
      <c r="C1842" s="63" t="s">
        <v>46</v>
      </c>
      <c r="D1842" s="63">
        <v>17</v>
      </c>
      <c r="E1842" s="63">
        <v>1.488504</v>
      </c>
      <c r="F1842" s="63">
        <v>1.6743209999999999</v>
      </c>
      <c r="G1842" s="63">
        <v>0.18581739999999999</v>
      </c>
      <c r="H1842" s="63">
        <v>52.482399999999998</v>
      </c>
      <c r="I1842" s="63">
        <v>4.0929800000000002E-2</v>
      </c>
      <c r="J1842" s="63">
        <v>0.12653049999999999</v>
      </c>
      <c r="K1842" s="63">
        <v>0.18581739999999999</v>
      </c>
      <c r="L1842" s="63">
        <v>0.24510419999999999</v>
      </c>
      <c r="M1842" s="63">
        <v>0.33070500000000003</v>
      </c>
      <c r="N1842" s="63">
        <v>23615</v>
      </c>
      <c r="O1842" s="63">
        <v>0.1130564</v>
      </c>
      <c r="P1842" s="63">
        <v>1</v>
      </c>
      <c r="Q1842" s="63">
        <v>1.2781749580960001E-2</v>
      </c>
    </row>
    <row r="1843" spans="1:17">
      <c r="A1843" s="63" t="s">
        <v>75</v>
      </c>
      <c r="B1843" s="63" t="s">
        <v>58</v>
      </c>
      <c r="C1843" s="63" t="s">
        <v>46</v>
      </c>
      <c r="D1843" s="63">
        <v>18</v>
      </c>
      <c r="E1843" s="63">
        <v>1.9313119999999999</v>
      </c>
      <c r="F1843" s="63">
        <v>2.0103650000000002</v>
      </c>
      <c r="G1843" s="63">
        <v>7.9052600000000001E-2</v>
      </c>
      <c r="H1843" s="63">
        <v>48.188699999999997</v>
      </c>
      <c r="I1843" s="63">
        <v>-6.5835000000000005E-2</v>
      </c>
      <c r="J1843" s="63">
        <v>1.9765700000000001E-2</v>
      </c>
      <c r="K1843" s="63">
        <v>7.9052600000000001E-2</v>
      </c>
      <c r="L1843" s="63">
        <v>0.1383394</v>
      </c>
      <c r="M1843" s="63">
        <v>0.22394020000000001</v>
      </c>
      <c r="N1843" s="63">
        <v>23615</v>
      </c>
      <c r="O1843" s="63">
        <v>0.1130564</v>
      </c>
      <c r="P1843" s="63">
        <v>1</v>
      </c>
      <c r="Q1843" s="63">
        <v>1.2781749580960001E-2</v>
      </c>
    </row>
    <row r="1844" spans="1:17">
      <c r="A1844" s="63" t="s">
        <v>75</v>
      </c>
      <c r="B1844" s="63" t="s">
        <v>58</v>
      </c>
      <c r="C1844" s="63" t="s">
        <v>46</v>
      </c>
      <c r="D1844" s="63">
        <v>19</v>
      </c>
      <c r="E1844" s="63">
        <v>2.1811120000000002</v>
      </c>
      <c r="F1844" s="63">
        <v>2.1163439999999998</v>
      </c>
      <c r="G1844" s="63">
        <v>-6.4768099999999995E-2</v>
      </c>
      <c r="H1844" s="63">
        <v>45.869199999999999</v>
      </c>
      <c r="I1844" s="63">
        <v>-0.2096557</v>
      </c>
      <c r="J1844" s="63">
        <v>-0.1240549</v>
      </c>
      <c r="K1844" s="63">
        <v>-6.4768099999999995E-2</v>
      </c>
      <c r="L1844" s="63">
        <v>-5.4812000000000003E-3</v>
      </c>
      <c r="M1844" s="63">
        <v>8.0119499999999996E-2</v>
      </c>
      <c r="N1844" s="63">
        <v>23615</v>
      </c>
      <c r="O1844" s="63">
        <v>0.1130564</v>
      </c>
      <c r="P1844" s="63">
        <v>1</v>
      </c>
      <c r="Q1844" s="63">
        <v>1.2781749580960001E-2</v>
      </c>
    </row>
    <row r="1845" spans="1:17">
      <c r="A1845" s="63" t="s">
        <v>75</v>
      </c>
      <c r="B1845" s="63" t="s">
        <v>58</v>
      </c>
      <c r="C1845" s="63" t="s">
        <v>46</v>
      </c>
      <c r="D1845" s="63">
        <v>20</v>
      </c>
      <c r="E1845" s="63">
        <v>2.1614789999999999</v>
      </c>
      <c r="F1845" s="63">
        <v>2.0463100000000001</v>
      </c>
      <c r="G1845" s="63">
        <v>-0.1151683</v>
      </c>
      <c r="H1845" s="63">
        <v>43.8277</v>
      </c>
      <c r="I1845" s="63">
        <v>-0.26005590000000001</v>
      </c>
      <c r="J1845" s="63">
        <v>-0.1744552</v>
      </c>
      <c r="K1845" s="63">
        <v>-0.1151683</v>
      </c>
      <c r="L1845" s="63">
        <v>-5.5881500000000001E-2</v>
      </c>
      <c r="M1845" s="63">
        <v>2.9719300000000001E-2</v>
      </c>
      <c r="N1845" s="63">
        <v>23615</v>
      </c>
      <c r="O1845" s="63">
        <v>0.1130564</v>
      </c>
      <c r="P1845" s="63">
        <v>1</v>
      </c>
      <c r="Q1845" s="63">
        <v>1.2781749580960001E-2</v>
      </c>
    </row>
    <row r="1846" spans="1:17">
      <c r="A1846" s="63" t="s">
        <v>75</v>
      </c>
      <c r="B1846" s="63" t="s">
        <v>58</v>
      </c>
      <c r="C1846" s="63" t="s">
        <v>46</v>
      </c>
      <c r="D1846" s="63">
        <v>21</v>
      </c>
      <c r="E1846" s="63">
        <v>2.1126049999999998</v>
      </c>
      <c r="F1846" s="63">
        <v>1.9647460000000001</v>
      </c>
      <c r="G1846" s="63">
        <v>-0.14785860000000001</v>
      </c>
      <c r="H1846" s="63">
        <v>42.2455</v>
      </c>
      <c r="I1846" s="63">
        <v>-0.29274620000000001</v>
      </c>
      <c r="J1846" s="63">
        <v>-0.20714550000000001</v>
      </c>
      <c r="K1846" s="63">
        <v>-0.14785860000000001</v>
      </c>
      <c r="L1846" s="63">
        <v>-8.8571800000000006E-2</v>
      </c>
      <c r="M1846" s="63">
        <v>-2.9710000000000001E-3</v>
      </c>
      <c r="N1846" s="63">
        <v>23615</v>
      </c>
      <c r="O1846" s="63">
        <v>0.1130564</v>
      </c>
      <c r="P1846" s="63">
        <v>1</v>
      </c>
      <c r="Q1846" s="63">
        <v>1.2781749580960001E-2</v>
      </c>
    </row>
    <row r="1847" spans="1:17">
      <c r="A1847" s="63" t="s">
        <v>75</v>
      </c>
      <c r="B1847" s="63" t="s">
        <v>58</v>
      </c>
      <c r="C1847" s="63" t="s">
        <v>46</v>
      </c>
      <c r="D1847" s="63">
        <v>22</v>
      </c>
      <c r="E1847" s="63">
        <v>1.914804</v>
      </c>
      <c r="F1847" s="63">
        <v>1.766518</v>
      </c>
      <c r="G1847" s="63">
        <v>-0.14828649999999999</v>
      </c>
      <c r="H1847" s="63">
        <v>40.987099999999998</v>
      </c>
      <c r="I1847" s="63">
        <v>-0.29317409999999999</v>
      </c>
      <c r="J1847" s="63">
        <v>-0.20757329999999999</v>
      </c>
      <c r="K1847" s="63">
        <v>-0.14828649999999999</v>
      </c>
      <c r="L1847" s="63">
        <v>-8.8999599999999998E-2</v>
      </c>
      <c r="M1847" s="63">
        <v>-3.3988999999999998E-3</v>
      </c>
      <c r="N1847" s="63">
        <v>23615</v>
      </c>
      <c r="O1847" s="63">
        <v>0.1130564</v>
      </c>
      <c r="P1847" s="63">
        <v>1</v>
      </c>
      <c r="Q1847" s="63">
        <v>1.2781749580960001E-2</v>
      </c>
    </row>
    <row r="1848" spans="1:17">
      <c r="A1848" s="63" t="s">
        <v>75</v>
      </c>
      <c r="B1848" s="63" t="s">
        <v>58</v>
      </c>
      <c r="C1848" s="63" t="s">
        <v>46</v>
      </c>
      <c r="D1848" s="63">
        <v>23</v>
      </c>
      <c r="E1848" s="63">
        <v>1.6483989999999999</v>
      </c>
      <c r="F1848" s="63">
        <v>1.508221</v>
      </c>
      <c r="G1848" s="63">
        <v>-0.14017840000000001</v>
      </c>
      <c r="H1848" s="63">
        <v>39.5381</v>
      </c>
      <c r="I1848" s="63">
        <v>-0.28506599999999999</v>
      </c>
      <c r="J1848" s="63">
        <v>-0.19946530000000001</v>
      </c>
      <c r="K1848" s="63">
        <v>-0.14017840000000001</v>
      </c>
      <c r="L1848" s="63">
        <v>-8.0891599999999994E-2</v>
      </c>
      <c r="M1848" s="63">
        <v>4.7092000000000002E-3</v>
      </c>
      <c r="N1848" s="63">
        <v>23615</v>
      </c>
      <c r="O1848" s="63">
        <v>0.1130564</v>
      </c>
      <c r="P1848" s="63">
        <v>1</v>
      </c>
      <c r="Q1848" s="63">
        <v>1.2781749580960001E-2</v>
      </c>
    </row>
    <row r="1849" spans="1:17">
      <c r="A1849" s="63" t="s">
        <v>75</v>
      </c>
      <c r="B1849" s="63" t="s">
        <v>58</v>
      </c>
      <c r="C1849" s="63" t="s">
        <v>46</v>
      </c>
      <c r="D1849" s="63">
        <v>24</v>
      </c>
      <c r="E1849" s="63">
        <v>1.332327</v>
      </c>
      <c r="F1849" s="63">
        <v>1.1902349999999999</v>
      </c>
      <c r="G1849" s="63">
        <v>-0.14209150000000001</v>
      </c>
      <c r="H1849" s="63">
        <v>38.597299999999997</v>
      </c>
      <c r="I1849" s="63">
        <v>-0.28697909999999999</v>
      </c>
      <c r="J1849" s="63">
        <v>-0.20137830000000001</v>
      </c>
      <c r="K1849" s="63">
        <v>-0.14209150000000001</v>
      </c>
      <c r="L1849" s="63">
        <v>-8.2804699999999995E-2</v>
      </c>
      <c r="M1849" s="63">
        <v>2.7961000000000001E-3</v>
      </c>
      <c r="N1849" s="63">
        <v>23615</v>
      </c>
      <c r="O1849" s="63">
        <v>0.1130564</v>
      </c>
      <c r="P1849" s="63">
        <v>1</v>
      </c>
      <c r="Q1849" s="63">
        <v>1.2781749580960001E-2</v>
      </c>
    </row>
    <row r="1850" spans="1:17">
      <c r="A1850" s="63" t="s">
        <v>75</v>
      </c>
      <c r="B1850" s="63" t="s">
        <v>58</v>
      </c>
      <c r="C1850" s="63" t="s">
        <v>47</v>
      </c>
      <c r="D1850" s="63">
        <v>1</v>
      </c>
      <c r="E1850" s="63">
        <v>1.09344</v>
      </c>
      <c r="F1850" s="63">
        <v>0.94853620000000005</v>
      </c>
      <c r="G1850" s="63">
        <v>-0.1449037</v>
      </c>
      <c r="H1850" s="63">
        <v>43.069000000000003</v>
      </c>
      <c r="I1850" s="63">
        <v>-0.28979129999999997</v>
      </c>
      <c r="J1850" s="63">
        <v>-0.2041906</v>
      </c>
      <c r="K1850" s="63">
        <v>-0.1449037</v>
      </c>
      <c r="L1850" s="63">
        <v>-8.5616899999999996E-2</v>
      </c>
      <c r="M1850" s="63">
        <v>-1.6099999999999998E-5</v>
      </c>
      <c r="N1850" s="63">
        <v>23615</v>
      </c>
      <c r="O1850" s="63">
        <v>0.1130564</v>
      </c>
      <c r="P1850" s="63">
        <v>2</v>
      </c>
      <c r="Q1850" s="63">
        <v>1.2781749580960001E-2</v>
      </c>
    </row>
    <row r="1851" spans="1:17">
      <c r="A1851" s="63" t="s">
        <v>75</v>
      </c>
      <c r="B1851" s="63" t="s">
        <v>58</v>
      </c>
      <c r="C1851" s="63" t="s">
        <v>47</v>
      </c>
      <c r="D1851" s="63">
        <v>2</v>
      </c>
      <c r="E1851" s="63">
        <v>1.025444</v>
      </c>
      <c r="F1851" s="63">
        <v>0.86462839999999996</v>
      </c>
      <c r="G1851" s="63">
        <v>-0.16081580000000001</v>
      </c>
      <c r="H1851" s="63">
        <v>41.846699999999998</v>
      </c>
      <c r="I1851" s="63">
        <v>-0.30570340000000001</v>
      </c>
      <c r="J1851" s="63">
        <v>-0.22010260000000001</v>
      </c>
      <c r="K1851" s="63">
        <v>-0.16081580000000001</v>
      </c>
      <c r="L1851" s="63">
        <v>-0.10152890000000001</v>
      </c>
      <c r="M1851" s="63">
        <v>-1.59282E-2</v>
      </c>
      <c r="N1851" s="63">
        <v>23615</v>
      </c>
      <c r="O1851" s="63">
        <v>0.1130564</v>
      </c>
      <c r="P1851" s="63">
        <v>2</v>
      </c>
      <c r="Q1851" s="63">
        <v>1.2781749580960001E-2</v>
      </c>
    </row>
    <row r="1852" spans="1:17">
      <c r="A1852" s="63" t="s">
        <v>75</v>
      </c>
      <c r="B1852" s="63" t="s">
        <v>58</v>
      </c>
      <c r="C1852" s="63" t="s">
        <v>47</v>
      </c>
      <c r="D1852" s="63">
        <v>3</v>
      </c>
      <c r="E1852" s="63">
        <v>1.0219279999999999</v>
      </c>
      <c r="F1852" s="63">
        <v>0.86553150000000001</v>
      </c>
      <c r="G1852" s="63">
        <v>-0.15639639999999999</v>
      </c>
      <c r="H1852" s="63">
        <v>40.919499999999999</v>
      </c>
      <c r="I1852" s="63">
        <v>-0.301284</v>
      </c>
      <c r="J1852" s="63">
        <v>-0.21568329999999999</v>
      </c>
      <c r="K1852" s="63">
        <v>-0.15639639999999999</v>
      </c>
      <c r="L1852" s="63">
        <v>-9.7109600000000004E-2</v>
      </c>
      <c r="M1852" s="63">
        <v>-1.1508900000000001E-2</v>
      </c>
      <c r="N1852" s="63">
        <v>23615</v>
      </c>
      <c r="O1852" s="63">
        <v>0.1130564</v>
      </c>
      <c r="P1852" s="63">
        <v>2</v>
      </c>
      <c r="Q1852" s="63">
        <v>1.2781749580960001E-2</v>
      </c>
    </row>
    <row r="1853" spans="1:17">
      <c r="A1853" s="63" t="s">
        <v>75</v>
      </c>
      <c r="B1853" s="63" t="s">
        <v>58</v>
      </c>
      <c r="C1853" s="63" t="s">
        <v>47</v>
      </c>
      <c r="D1853" s="63">
        <v>4</v>
      </c>
      <c r="E1853" s="63">
        <v>1.0477860000000001</v>
      </c>
      <c r="F1853" s="63">
        <v>0.88993630000000001</v>
      </c>
      <c r="G1853" s="63">
        <v>-0.1578502</v>
      </c>
      <c r="H1853" s="63">
        <v>40.337499999999999</v>
      </c>
      <c r="I1853" s="63">
        <v>-0.3027378</v>
      </c>
      <c r="J1853" s="63">
        <v>-0.217137</v>
      </c>
      <c r="K1853" s="63">
        <v>-0.1578502</v>
      </c>
      <c r="L1853" s="63">
        <v>-9.8563399999999995E-2</v>
      </c>
      <c r="M1853" s="63">
        <v>-1.2962599999999999E-2</v>
      </c>
      <c r="N1853" s="63">
        <v>23615</v>
      </c>
      <c r="O1853" s="63">
        <v>0.1130564</v>
      </c>
      <c r="P1853" s="63">
        <v>2</v>
      </c>
      <c r="Q1853" s="63">
        <v>1.2781749580960001E-2</v>
      </c>
    </row>
    <row r="1854" spans="1:17">
      <c r="A1854" s="63" t="s">
        <v>75</v>
      </c>
      <c r="B1854" s="63" t="s">
        <v>58</v>
      </c>
      <c r="C1854" s="63" t="s">
        <v>47</v>
      </c>
      <c r="D1854" s="63">
        <v>5</v>
      </c>
      <c r="E1854" s="63">
        <v>1.090327</v>
      </c>
      <c r="F1854" s="63">
        <v>0.93323440000000002</v>
      </c>
      <c r="G1854" s="63">
        <v>-0.1570928</v>
      </c>
      <c r="H1854" s="63">
        <v>39.719700000000003</v>
      </c>
      <c r="I1854" s="63">
        <v>-0.30198029999999998</v>
      </c>
      <c r="J1854" s="63">
        <v>-0.21637960000000001</v>
      </c>
      <c r="K1854" s="63">
        <v>-0.1570928</v>
      </c>
      <c r="L1854" s="63">
        <v>-9.7805900000000001E-2</v>
      </c>
      <c r="M1854" s="63">
        <v>-1.2205199999999999E-2</v>
      </c>
      <c r="N1854" s="63">
        <v>23615</v>
      </c>
      <c r="O1854" s="63">
        <v>0.1130564</v>
      </c>
      <c r="P1854" s="63">
        <v>2</v>
      </c>
      <c r="Q1854" s="63">
        <v>1.2781749580960001E-2</v>
      </c>
    </row>
    <row r="1855" spans="1:17">
      <c r="A1855" s="63" t="s">
        <v>75</v>
      </c>
      <c r="B1855" s="63" t="s">
        <v>58</v>
      </c>
      <c r="C1855" s="63" t="s">
        <v>47</v>
      </c>
      <c r="D1855" s="63">
        <v>6</v>
      </c>
      <c r="E1855" s="63">
        <v>1.2618020000000001</v>
      </c>
      <c r="F1855" s="63">
        <v>1.026564</v>
      </c>
      <c r="G1855" s="63">
        <v>-0.2352378</v>
      </c>
      <c r="H1855" s="63">
        <v>40.335500000000003</v>
      </c>
      <c r="I1855" s="63">
        <v>-0.3801254</v>
      </c>
      <c r="J1855" s="63">
        <v>-0.29452469999999997</v>
      </c>
      <c r="K1855" s="63">
        <v>-0.2352378</v>
      </c>
      <c r="L1855" s="63">
        <v>-0.175951</v>
      </c>
      <c r="M1855" s="63">
        <v>-9.0350200000000006E-2</v>
      </c>
      <c r="N1855" s="63">
        <v>23615</v>
      </c>
      <c r="O1855" s="63">
        <v>0.1130564</v>
      </c>
      <c r="P1855" s="63">
        <v>2</v>
      </c>
      <c r="Q1855" s="63">
        <v>1.2781749580960001E-2</v>
      </c>
    </row>
    <row r="1856" spans="1:17">
      <c r="A1856" s="63" t="s">
        <v>75</v>
      </c>
      <c r="B1856" s="63" t="s">
        <v>58</v>
      </c>
      <c r="C1856" s="63" t="s">
        <v>47</v>
      </c>
      <c r="D1856" s="63">
        <v>7</v>
      </c>
      <c r="E1856" s="63">
        <v>1.627281</v>
      </c>
      <c r="F1856" s="63">
        <v>1.428104</v>
      </c>
      <c r="G1856" s="63">
        <v>-0.19917679999999999</v>
      </c>
      <c r="H1856" s="63">
        <v>41.221899999999998</v>
      </c>
      <c r="I1856" s="63">
        <v>-0.34406439999999999</v>
      </c>
      <c r="J1856" s="63">
        <v>-0.25846360000000002</v>
      </c>
      <c r="K1856" s="63">
        <v>-0.19917679999999999</v>
      </c>
      <c r="L1856" s="63">
        <v>-0.13988999999999999</v>
      </c>
      <c r="M1856" s="63">
        <v>-5.4289200000000003E-2</v>
      </c>
      <c r="N1856" s="63">
        <v>23615</v>
      </c>
      <c r="O1856" s="63">
        <v>0.1130564</v>
      </c>
      <c r="P1856" s="63">
        <v>2</v>
      </c>
      <c r="Q1856" s="63">
        <v>1.2781749580960001E-2</v>
      </c>
    </row>
    <row r="1857" spans="1:17">
      <c r="A1857" s="63" t="s">
        <v>75</v>
      </c>
      <c r="B1857" s="63" t="s">
        <v>58</v>
      </c>
      <c r="C1857" s="63" t="s">
        <v>47</v>
      </c>
      <c r="D1857" s="63">
        <v>8</v>
      </c>
      <c r="E1857" s="63">
        <v>1.847075</v>
      </c>
      <c r="F1857" s="63">
        <v>1.763123</v>
      </c>
      <c r="G1857" s="63">
        <v>-8.3951799999999993E-2</v>
      </c>
      <c r="H1857" s="63">
        <v>42.432899999999997</v>
      </c>
      <c r="I1857" s="63">
        <v>-0.2288394</v>
      </c>
      <c r="J1857" s="63">
        <v>-0.1432387</v>
      </c>
      <c r="K1857" s="63">
        <v>-8.3951799999999993E-2</v>
      </c>
      <c r="L1857" s="63">
        <v>-2.4664999999999999E-2</v>
      </c>
      <c r="M1857" s="63">
        <v>6.0935799999999998E-2</v>
      </c>
      <c r="N1857" s="63">
        <v>23615</v>
      </c>
      <c r="O1857" s="63">
        <v>0.1130564</v>
      </c>
      <c r="P1857" s="63">
        <v>2</v>
      </c>
      <c r="Q1857" s="63">
        <v>1.2781749580960001E-2</v>
      </c>
    </row>
    <row r="1858" spans="1:17">
      <c r="A1858" s="63" t="s">
        <v>75</v>
      </c>
      <c r="B1858" s="63" t="s">
        <v>58</v>
      </c>
      <c r="C1858" s="63" t="s">
        <v>47</v>
      </c>
      <c r="D1858" s="63">
        <v>9</v>
      </c>
      <c r="E1858" s="63">
        <v>1.722953</v>
      </c>
      <c r="F1858" s="63">
        <v>1.796286</v>
      </c>
      <c r="G1858" s="63">
        <v>7.3333599999999999E-2</v>
      </c>
      <c r="H1858" s="63">
        <v>44.214300000000001</v>
      </c>
      <c r="I1858" s="63">
        <v>-7.1554000000000006E-2</v>
      </c>
      <c r="J1858" s="63">
        <v>1.40468E-2</v>
      </c>
      <c r="K1858" s="63">
        <v>7.3333599999999999E-2</v>
      </c>
      <c r="L1858" s="63">
        <v>0.1326205</v>
      </c>
      <c r="M1858" s="63">
        <v>0.2182212</v>
      </c>
      <c r="N1858" s="63">
        <v>23615</v>
      </c>
      <c r="O1858" s="63">
        <v>0.1130564</v>
      </c>
      <c r="P1858" s="63">
        <v>2</v>
      </c>
      <c r="Q1858" s="63">
        <v>1.2781749580960001E-2</v>
      </c>
    </row>
    <row r="1859" spans="1:17">
      <c r="A1859" s="63" t="s">
        <v>75</v>
      </c>
      <c r="B1859" s="63" t="s">
        <v>58</v>
      </c>
      <c r="C1859" s="63" t="s">
        <v>47</v>
      </c>
      <c r="D1859" s="63">
        <v>10</v>
      </c>
      <c r="E1859" s="63">
        <v>1.6600950000000001</v>
      </c>
      <c r="F1859" s="63">
        <v>1.7363390000000001</v>
      </c>
      <c r="G1859" s="63">
        <v>7.6243900000000003E-2</v>
      </c>
      <c r="H1859" s="63">
        <v>46.499499999999998</v>
      </c>
      <c r="I1859" s="63">
        <v>-6.8643700000000002E-2</v>
      </c>
      <c r="J1859" s="63">
        <v>1.6957E-2</v>
      </c>
      <c r="K1859" s="63">
        <v>7.6243900000000003E-2</v>
      </c>
      <c r="L1859" s="63">
        <v>0.1355307</v>
      </c>
      <c r="M1859" s="63">
        <v>0.22113150000000001</v>
      </c>
      <c r="N1859" s="63">
        <v>23615</v>
      </c>
      <c r="O1859" s="63">
        <v>0.1130564</v>
      </c>
      <c r="P1859" s="63">
        <v>2</v>
      </c>
      <c r="Q1859" s="63">
        <v>1.2781749580960001E-2</v>
      </c>
    </row>
    <row r="1860" spans="1:17">
      <c r="A1860" s="63" t="s">
        <v>75</v>
      </c>
      <c r="B1860" s="63" t="s">
        <v>58</v>
      </c>
      <c r="C1860" s="63" t="s">
        <v>47</v>
      </c>
      <c r="D1860" s="63">
        <v>11</v>
      </c>
      <c r="E1860" s="63">
        <v>1.5486</v>
      </c>
      <c r="F1860" s="63">
        <v>1.703211</v>
      </c>
      <c r="G1860" s="63">
        <v>0.15461030000000001</v>
      </c>
      <c r="H1860" s="63">
        <v>47.851500000000001</v>
      </c>
      <c r="I1860" s="63">
        <v>9.7227000000000008E-3</v>
      </c>
      <c r="J1860" s="63">
        <v>9.5323400000000003E-2</v>
      </c>
      <c r="K1860" s="63">
        <v>0.15461030000000001</v>
      </c>
      <c r="L1860" s="63">
        <v>0.21389710000000001</v>
      </c>
      <c r="M1860" s="63">
        <v>0.29949789999999998</v>
      </c>
      <c r="N1860" s="63">
        <v>23615</v>
      </c>
      <c r="O1860" s="63">
        <v>0.1130564</v>
      </c>
      <c r="P1860" s="63">
        <v>2</v>
      </c>
      <c r="Q1860" s="63">
        <v>1.2781749580960001E-2</v>
      </c>
    </row>
    <row r="1861" spans="1:17">
      <c r="A1861" s="63" t="s">
        <v>75</v>
      </c>
      <c r="B1861" s="63" t="s">
        <v>58</v>
      </c>
      <c r="C1861" s="63" t="s">
        <v>47</v>
      </c>
      <c r="D1861" s="63">
        <v>12</v>
      </c>
      <c r="E1861" s="63">
        <v>1.485905</v>
      </c>
      <c r="F1861" s="63">
        <v>1.6216660000000001</v>
      </c>
      <c r="G1861" s="63">
        <v>0.13576160000000001</v>
      </c>
      <c r="H1861" s="63">
        <v>49.120100000000001</v>
      </c>
      <c r="I1861" s="63">
        <v>-9.1260000000000004E-3</v>
      </c>
      <c r="J1861" s="63">
        <v>7.6474799999999996E-2</v>
      </c>
      <c r="K1861" s="63">
        <v>0.13576160000000001</v>
      </c>
      <c r="L1861" s="63">
        <v>0.19504850000000001</v>
      </c>
      <c r="M1861" s="63">
        <v>0.28064919999999999</v>
      </c>
      <c r="N1861" s="63">
        <v>23615</v>
      </c>
      <c r="O1861" s="63">
        <v>0.1130564</v>
      </c>
      <c r="P1861" s="63">
        <v>2</v>
      </c>
      <c r="Q1861" s="63">
        <v>1.2781749580960001E-2</v>
      </c>
    </row>
    <row r="1862" spans="1:17">
      <c r="A1862" s="63" t="s">
        <v>75</v>
      </c>
      <c r="B1862" s="63" t="s">
        <v>58</v>
      </c>
      <c r="C1862" s="63" t="s">
        <v>47</v>
      </c>
      <c r="D1862" s="63">
        <v>13</v>
      </c>
      <c r="E1862" s="63">
        <v>1.333299</v>
      </c>
      <c r="F1862" s="63">
        <v>1.5844609999999999</v>
      </c>
      <c r="G1862" s="63">
        <v>0.25116240000000001</v>
      </c>
      <c r="H1862" s="63">
        <v>50.0167</v>
      </c>
      <c r="I1862" s="63">
        <v>0.1062748</v>
      </c>
      <c r="J1862" s="63">
        <v>0.19187560000000001</v>
      </c>
      <c r="K1862" s="63">
        <v>0.25116240000000001</v>
      </c>
      <c r="L1862" s="63">
        <v>0.31044919999999998</v>
      </c>
      <c r="M1862" s="63">
        <v>0.39605000000000001</v>
      </c>
      <c r="N1862" s="63">
        <v>23615</v>
      </c>
      <c r="O1862" s="63">
        <v>0.1130564</v>
      </c>
      <c r="P1862" s="63">
        <v>2</v>
      </c>
      <c r="Q1862" s="63">
        <v>1.2781749580960001E-2</v>
      </c>
    </row>
    <row r="1863" spans="1:17">
      <c r="A1863" s="63" t="s">
        <v>75</v>
      </c>
      <c r="B1863" s="63" t="s">
        <v>58</v>
      </c>
      <c r="C1863" s="63" t="s">
        <v>47</v>
      </c>
      <c r="D1863" s="63">
        <v>14</v>
      </c>
      <c r="E1863" s="63">
        <v>1.2080869999999999</v>
      </c>
      <c r="F1863" s="63">
        <v>1.4977819999999999</v>
      </c>
      <c r="G1863" s="63">
        <v>0.2896956</v>
      </c>
      <c r="H1863" s="63">
        <v>51.779699999999998</v>
      </c>
      <c r="I1863" s="63">
        <v>0.14480799999999999</v>
      </c>
      <c r="J1863" s="63">
        <v>0.2304088</v>
      </c>
      <c r="K1863" s="63">
        <v>0.2896956</v>
      </c>
      <c r="L1863" s="63">
        <v>0.34898249999999997</v>
      </c>
      <c r="M1863" s="63">
        <v>0.4345832</v>
      </c>
      <c r="N1863" s="63">
        <v>23615</v>
      </c>
      <c r="O1863" s="63">
        <v>0.1130564</v>
      </c>
      <c r="P1863" s="63">
        <v>2</v>
      </c>
      <c r="Q1863" s="63">
        <v>1.2781749580960001E-2</v>
      </c>
    </row>
    <row r="1864" spans="1:17">
      <c r="A1864" s="63" t="s">
        <v>75</v>
      </c>
      <c r="B1864" s="63" t="s">
        <v>58</v>
      </c>
      <c r="C1864" s="63" t="s">
        <v>47</v>
      </c>
      <c r="D1864" s="63">
        <v>15</v>
      </c>
      <c r="E1864" s="63">
        <v>1.1731499999999999</v>
      </c>
      <c r="F1864" s="63">
        <v>1.4282600000000001</v>
      </c>
      <c r="G1864" s="63">
        <v>0.25511</v>
      </c>
      <c r="H1864" s="63">
        <v>52.113999999999997</v>
      </c>
      <c r="I1864" s="63">
        <v>0.1102224</v>
      </c>
      <c r="J1864" s="63">
        <v>0.1958232</v>
      </c>
      <c r="K1864" s="63">
        <v>0.25511</v>
      </c>
      <c r="L1864" s="63">
        <v>0.31439689999999998</v>
      </c>
      <c r="M1864" s="63">
        <v>0.39999760000000001</v>
      </c>
      <c r="N1864" s="63">
        <v>23615</v>
      </c>
      <c r="O1864" s="63">
        <v>0.1130564</v>
      </c>
      <c r="P1864" s="63">
        <v>2</v>
      </c>
      <c r="Q1864" s="63">
        <v>1.2781749580960001E-2</v>
      </c>
    </row>
    <row r="1865" spans="1:17">
      <c r="A1865" s="63" t="s">
        <v>75</v>
      </c>
      <c r="B1865" s="63" t="s">
        <v>58</v>
      </c>
      <c r="C1865" s="63" t="s">
        <v>47</v>
      </c>
      <c r="D1865" s="63">
        <v>16</v>
      </c>
      <c r="E1865" s="63">
        <v>1.2157439999999999</v>
      </c>
      <c r="F1865" s="63">
        <v>1.4332579999999999</v>
      </c>
      <c r="G1865" s="63">
        <v>0.21751329999999999</v>
      </c>
      <c r="H1865" s="63">
        <v>51.271700000000003</v>
      </c>
      <c r="I1865" s="63">
        <v>7.2625700000000001E-2</v>
      </c>
      <c r="J1865" s="63">
        <v>0.15822649999999999</v>
      </c>
      <c r="K1865" s="63">
        <v>0.21751329999999999</v>
      </c>
      <c r="L1865" s="63">
        <v>0.2768002</v>
      </c>
      <c r="M1865" s="63">
        <v>0.36240090000000003</v>
      </c>
      <c r="N1865" s="63">
        <v>23615</v>
      </c>
      <c r="O1865" s="63">
        <v>0.1130564</v>
      </c>
      <c r="P1865" s="63">
        <v>2</v>
      </c>
      <c r="Q1865" s="63">
        <v>1.2781749580960001E-2</v>
      </c>
    </row>
    <row r="1866" spans="1:17">
      <c r="A1866" s="63" t="s">
        <v>75</v>
      </c>
      <c r="B1866" s="63" t="s">
        <v>58</v>
      </c>
      <c r="C1866" s="63" t="s">
        <v>47</v>
      </c>
      <c r="D1866" s="63">
        <v>17</v>
      </c>
      <c r="E1866" s="63">
        <v>1.3430660000000001</v>
      </c>
      <c r="F1866" s="63">
        <v>1.528883</v>
      </c>
      <c r="G1866" s="63">
        <v>0.18581739999999999</v>
      </c>
      <c r="H1866" s="63">
        <v>49.440199999999997</v>
      </c>
      <c r="I1866" s="63">
        <v>4.0929800000000002E-2</v>
      </c>
      <c r="J1866" s="63">
        <v>0.12653049999999999</v>
      </c>
      <c r="K1866" s="63">
        <v>0.18581739999999999</v>
      </c>
      <c r="L1866" s="63">
        <v>0.24510419999999999</v>
      </c>
      <c r="M1866" s="63">
        <v>0.33070500000000003</v>
      </c>
      <c r="N1866" s="63">
        <v>23615</v>
      </c>
      <c r="O1866" s="63">
        <v>0.1130564</v>
      </c>
      <c r="P1866" s="63">
        <v>2</v>
      </c>
      <c r="Q1866" s="63">
        <v>1.2781749580960001E-2</v>
      </c>
    </row>
    <row r="1867" spans="1:17">
      <c r="A1867" s="63" t="s">
        <v>75</v>
      </c>
      <c r="B1867" s="63" t="s">
        <v>58</v>
      </c>
      <c r="C1867" s="63" t="s">
        <v>47</v>
      </c>
      <c r="D1867" s="63">
        <v>18</v>
      </c>
      <c r="E1867" s="63">
        <v>1.743179</v>
      </c>
      <c r="F1867" s="63">
        <v>1.8222309999999999</v>
      </c>
      <c r="G1867" s="63">
        <v>7.9052600000000001E-2</v>
      </c>
      <c r="H1867" s="63">
        <v>48.168199999999999</v>
      </c>
      <c r="I1867" s="63">
        <v>-6.5835000000000005E-2</v>
      </c>
      <c r="J1867" s="63">
        <v>1.9765700000000001E-2</v>
      </c>
      <c r="K1867" s="63">
        <v>7.9052600000000001E-2</v>
      </c>
      <c r="L1867" s="63">
        <v>0.1383394</v>
      </c>
      <c r="M1867" s="63">
        <v>0.22394020000000001</v>
      </c>
      <c r="N1867" s="63">
        <v>23615</v>
      </c>
      <c r="O1867" s="63">
        <v>0.1130564</v>
      </c>
      <c r="P1867" s="63">
        <v>2</v>
      </c>
      <c r="Q1867" s="63">
        <v>1.2781749580960001E-2</v>
      </c>
    </row>
    <row r="1868" spans="1:17">
      <c r="A1868" s="63" t="s">
        <v>75</v>
      </c>
      <c r="B1868" s="63" t="s">
        <v>58</v>
      </c>
      <c r="C1868" s="63" t="s">
        <v>47</v>
      </c>
      <c r="D1868" s="63">
        <v>19</v>
      </c>
      <c r="E1868" s="63">
        <v>2.008645</v>
      </c>
      <c r="F1868" s="63">
        <v>1.9438770000000001</v>
      </c>
      <c r="G1868" s="63">
        <v>-6.4768199999999998E-2</v>
      </c>
      <c r="H1868" s="63">
        <v>47.641500000000001</v>
      </c>
      <c r="I1868" s="63">
        <v>-0.2096558</v>
      </c>
      <c r="J1868" s="63">
        <v>-0.124055</v>
      </c>
      <c r="K1868" s="63">
        <v>-6.4768199999999998E-2</v>
      </c>
      <c r="L1868" s="63">
        <v>-5.4814E-3</v>
      </c>
      <c r="M1868" s="63">
        <v>8.0119399999999993E-2</v>
      </c>
      <c r="N1868" s="63">
        <v>23615</v>
      </c>
      <c r="O1868" s="63">
        <v>0.1130564</v>
      </c>
      <c r="P1868" s="63">
        <v>2</v>
      </c>
      <c r="Q1868" s="63">
        <v>1.2781749580960001E-2</v>
      </c>
    </row>
    <row r="1869" spans="1:17">
      <c r="A1869" s="63" t="s">
        <v>75</v>
      </c>
      <c r="B1869" s="63" t="s">
        <v>58</v>
      </c>
      <c r="C1869" s="63" t="s">
        <v>47</v>
      </c>
      <c r="D1869" s="63">
        <v>20</v>
      </c>
      <c r="E1869" s="63">
        <v>2.0218120000000002</v>
      </c>
      <c r="F1869" s="63">
        <v>1.906644</v>
      </c>
      <c r="G1869" s="63">
        <v>-0.1151681</v>
      </c>
      <c r="H1869" s="63">
        <v>47.421999999999997</v>
      </c>
      <c r="I1869" s="63">
        <v>-0.2600557</v>
      </c>
      <c r="J1869" s="63">
        <v>-0.1744549</v>
      </c>
      <c r="K1869" s="63">
        <v>-0.1151681</v>
      </c>
      <c r="L1869" s="63">
        <v>-5.5881300000000002E-2</v>
      </c>
      <c r="M1869" s="63">
        <v>2.9719499999999999E-2</v>
      </c>
      <c r="N1869" s="63">
        <v>23615</v>
      </c>
      <c r="O1869" s="63">
        <v>0.1130564</v>
      </c>
      <c r="P1869" s="63">
        <v>2</v>
      </c>
      <c r="Q1869" s="63">
        <v>1.2781749580960001E-2</v>
      </c>
    </row>
    <row r="1870" spans="1:17">
      <c r="A1870" s="63" t="s">
        <v>75</v>
      </c>
      <c r="B1870" s="63" t="s">
        <v>58</v>
      </c>
      <c r="C1870" s="63" t="s">
        <v>47</v>
      </c>
      <c r="D1870" s="63">
        <v>21</v>
      </c>
      <c r="E1870" s="63">
        <v>1.9954499999999999</v>
      </c>
      <c r="F1870" s="63">
        <v>1.8475919999999999</v>
      </c>
      <c r="G1870" s="63">
        <v>-0.14785860000000001</v>
      </c>
      <c r="H1870" s="63">
        <v>47.845100000000002</v>
      </c>
      <c r="I1870" s="63">
        <v>-0.29274620000000001</v>
      </c>
      <c r="J1870" s="63">
        <v>-0.20714550000000001</v>
      </c>
      <c r="K1870" s="63">
        <v>-0.14785860000000001</v>
      </c>
      <c r="L1870" s="63">
        <v>-8.8571800000000006E-2</v>
      </c>
      <c r="M1870" s="63">
        <v>-2.9710000000000001E-3</v>
      </c>
      <c r="N1870" s="63">
        <v>23615</v>
      </c>
      <c r="O1870" s="63">
        <v>0.1130564</v>
      </c>
      <c r="P1870" s="63">
        <v>2</v>
      </c>
      <c r="Q1870" s="63">
        <v>1.2781749580960001E-2</v>
      </c>
    </row>
    <row r="1871" spans="1:17">
      <c r="A1871" s="63" t="s">
        <v>75</v>
      </c>
      <c r="B1871" s="63" t="s">
        <v>58</v>
      </c>
      <c r="C1871" s="63" t="s">
        <v>47</v>
      </c>
      <c r="D1871" s="63">
        <v>22</v>
      </c>
      <c r="E1871" s="63">
        <v>1.8180860000000001</v>
      </c>
      <c r="F1871" s="63">
        <v>1.669799</v>
      </c>
      <c r="G1871" s="63">
        <v>-0.14828649999999999</v>
      </c>
      <c r="H1871" s="63">
        <v>47.832500000000003</v>
      </c>
      <c r="I1871" s="63">
        <v>-0.29317409999999999</v>
      </c>
      <c r="J1871" s="63">
        <v>-0.20757329999999999</v>
      </c>
      <c r="K1871" s="63">
        <v>-0.14828649999999999</v>
      </c>
      <c r="L1871" s="63">
        <v>-8.8999599999999998E-2</v>
      </c>
      <c r="M1871" s="63">
        <v>-3.3988999999999998E-3</v>
      </c>
      <c r="N1871" s="63">
        <v>23615</v>
      </c>
      <c r="O1871" s="63">
        <v>0.1130564</v>
      </c>
      <c r="P1871" s="63">
        <v>2</v>
      </c>
      <c r="Q1871" s="63">
        <v>1.2781749580960001E-2</v>
      </c>
    </row>
    <row r="1872" spans="1:17">
      <c r="A1872" s="63" t="s">
        <v>75</v>
      </c>
      <c r="B1872" s="63" t="s">
        <v>58</v>
      </c>
      <c r="C1872" s="63" t="s">
        <v>47</v>
      </c>
      <c r="D1872" s="63">
        <v>23</v>
      </c>
      <c r="E1872" s="63">
        <v>1.5702860000000001</v>
      </c>
      <c r="F1872" s="63">
        <v>1.4301079999999999</v>
      </c>
      <c r="G1872" s="63">
        <v>-0.14017830000000001</v>
      </c>
      <c r="H1872" s="63">
        <v>47.780500000000004</v>
      </c>
      <c r="I1872" s="63">
        <v>-0.28506589999999998</v>
      </c>
      <c r="J1872" s="63">
        <v>-0.19946520000000001</v>
      </c>
      <c r="K1872" s="63">
        <v>-0.14017830000000001</v>
      </c>
      <c r="L1872" s="63">
        <v>-8.0891500000000005E-2</v>
      </c>
      <c r="M1872" s="63">
        <v>4.7092999999999996E-3</v>
      </c>
      <c r="N1872" s="63">
        <v>23615</v>
      </c>
      <c r="O1872" s="63">
        <v>0.1130564</v>
      </c>
      <c r="P1872" s="63">
        <v>2</v>
      </c>
      <c r="Q1872" s="63">
        <v>1.2781749580960001E-2</v>
      </c>
    </row>
    <row r="1873" spans="1:17">
      <c r="A1873" s="63" t="s">
        <v>75</v>
      </c>
      <c r="B1873" s="63" t="s">
        <v>58</v>
      </c>
      <c r="C1873" s="63" t="s">
        <v>47</v>
      </c>
      <c r="D1873" s="63">
        <v>24</v>
      </c>
      <c r="E1873" s="63">
        <v>1.286429</v>
      </c>
      <c r="F1873" s="63">
        <v>1.1443380000000001</v>
      </c>
      <c r="G1873" s="63">
        <v>-0.14209160000000001</v>
      </c>
      <c r="H1873" s="63">
        <v>47.567</v>
      </c>
      <c r="I1873" s="63">
        <v>-0.28697919999999999</v>
      </c>
      <c r="J1873" s="63">
        <v>-0.20137849999999999</v>
      </c>
      <c r="K1873" s="63">
        <v>-0.14209160000000001</v>
      </c>
      <c r="L1873" s="63">
        <v>-8.2804799999999998E-2</v>
      </c>
      <c r="M1873" s="63">
        <v>2.7959999999999999E-3</v>
      </c>
      <c r="N1873" s="63">
        <v>23615</v>
      </c>
      <c r="O1873" s="63">
        <v>0.1130564</v>
      </c>
      <c r="P1873" s="63">
        <v>2</v>
      </c>
      <c r="Q1873" s="63">
        <v>1.2781749580960001E-2</v>
      </c>
    </row>
    <row r="1874" spans="1:17">
      <c r="A1874" s="63" t="s">
        <v>75</v>
      </c>
      <c r="B1874" s="63" t="s">
        <v>58</v>
      </c>
      <c r="C1874" s="63" t="s">
        <v>48</v>
      </c>
      <c r="D1874" s="63">
        <v>1</v>
      </c>
      <c r="E1874" s="63">
        <v>0.96756790000000004</v>
      </c>
      <c r="F1874" s="63">
        <v>0.82266419999999996</v>
      </c>
      <c r="G1874" s="63">
        <v>-0.1449037</v>
      </c>
      <c r="H1874" s="63">
        <v>48.158999999999999</v>
      </c>
      <c r="I1874" s="63">
        <v>-0.28979129999999997</v>
      </c>
      <c r="J1874" s="63">
        <v>-0.2041906</v>
      </c>
      <c r="K1874" s="63">
        <v>-0.1449037</v>
      </c>
      <c r="L1874" s="63">
        <v>-8.5616899999999996E-2</v>
      </c>
      <c r="M1874" s="63">
        <v>-1.6099999999999998E-5</v>
      </c>
      <c r="N1874" s="63">
        <v>23615</v>
      </c>
      <c r="O1874" s="63">
        <v>0.1130564</v>
      </c>
      <c r="P1874" s="63">
        <v>3</v>
      </c>
      <c r="Q1874" s="63">
        <v>1.2781749580960001E-2</v>
      </c>
    </row>
    <row r="1875" spans="1:17">
      <c r="A1875" s="63" t="s">
        <v>75</v>
      </c>
      <c r="B1875" s="63" t="s">
        <v>58</v>
      </c>
      <c r="C1875" s="63" t="s">
        <v>48</v>
      </c>
      <c r="D1875" s="63">
        <v>2</v>
      </c>
      <c r="E1875" s="63">
        <v>0.90015259999999997</v>
      </c>
      <c r="F1875" s="63">
        <v>0.73933680000000002</v>
      </c>
      <c r="G1875" s="63">
        <v>-0.16081580000000001</v>
      </c>
      <c r="H1875" s="63">
        <v>47.768900000000002</v>
      </c>
      <c r="I1875" s="63">
        <v>-0.30570340000000001</v>
      </c>
      <c r="J1875" s="63">
        <v>-0.22010260000000001</v>
      </c>
      <c r="K1875" s="63">
        <v>-0.16081580000000001</v>
      </c>
      <c r="L1875" s="63">
        <v>-0.10152890000000001</v>
      </c>
      <c r="M1875" s="63">
        <v>-1.59282E-2</v>
      </c>
      <c r="N1875" s="63">
        <v>23615</v>
      </c>
      <c r="O1875" s="63">
        <v>0.1130564</v>
      </c>
      <c r="P1875" s="63">
        <v>3</v>
      </c>
      <c r="Q1875" s="63">
        <v>1.2781749580960001E-2</v>
      </c>
    </row>
    <row r="1876" spans="1:17">
      <c r="A1876" s="63" t="s">
        <v>75</v>
      </c>
      <c r="B1876" s="63" t="s">
        <v>58</v>
      </c>
      <c r="C1876" s="63" t="s">
        <v>48</v>
      </c>
      <c r="D1876" s="63">
        <v>3</v>
      </c>
      <c r="E1876" s="63">
        <v>0.89411779999999996</v>
      </c>
      <c r="F1876" s="63">
        <v>0.73772139999999997</v>
      </c>
      <c r="G1876" s="63">
        <v>-0.15639639999999999</v>
      </c>
      <c r="H1876" s="63">
        <v>47.346299999999999</v>
      </c>
      <c r="I1876" s="63">
        <v>-0.301284</v>
      </c>
      <c r="J1876" s="63">
        <v>-0.21568329999999999</v>
      </c>
      <c r="K1876" s="63">
        <v>-0.15639639999999999</v>
      </c>
      <c r="L1876" s="63">
        <v>-9.7109600000000004E-2</v>
      </c>
      <c r="M1876" s="63">
        <v>-1.1508900000000001E-2</v>
      </c>
      <c r="N1876" s="63">
        <v>23615</v>
      </c>
      <c r="O1876" s="63">
        <v>0.1130564</v>
      </c>
      <c r="P1876" s="63">
        <v>3</v>
      </c>
      <c r="Q1876" s="63">
        <v>1.2781749580960001E-2</v>
      </c>
    </row>
    <row r="1877" spans="1:17">
      <c r="A1877" s="63" t="s">
        <v>75</v>
      </c>
      <c r="B1877" s="63" t="s">
        <v>58</v>
      </c>
      <c r="C1877" s="63" t="s">
        <v>48</v>
      </c>
      <c r="D1877" s="63">
        <v>4</v>
      </c>
      <c r="E1877" s="63">
        <v>0.92921549999999997</v>
      </c>
      <c r="F1877" s="63">
        <v>0.77136519999999997</v>
      </c>
      <c r="G1877" s="63">
        <v>-0.1578503</v>
      </c>
      <c r="H1877" s="63">
        <v>46.639099999999999</v>
      </c>
      <c r="I1877" s="63">
        <v>-0.3027379</v>
      </c>
      <c r="J1877" s="63">
        <v>-0.2171371</v>
      </c>
      <c r="K1877" s="63">
        <v>-0.1578503</v>
      </c>
      <c r="L1877" s="63">
        <v>-9.8563399999999995E-2</v>
      </c>
      <c r="M1877" s="63">
        <v>-1.2962700000000001E-2</v>
      </c>
      <c r="N1877" s="63">
        <v>23615</v>
      </c>
      <c r="O1877" s="63">
        <v>0.1130564</v>
      </c>
      <c r="P1877" s="63">
        <v>3</v>
      </c>
      <c r="Q1877" s="63">
        <v>1.2781749580960001E-2</v>
      </c>
    </row>
    <row r="1878" spans="1:17">
      <c r="A1878" s="63" t="s">
        <v>75</v>
      </c>
      <c r="B1878" s="63" t="s">
        <v>58</v>
      </c>
      <c r="C1878" s="63" t="s">
        <v>48</v>
      </c>
      <c r="D1878" s="63">
        <v>5</v>
      </c>
      <c r="E1878" s="63">
        <v>0.97251770000000004</v>
      </c>
      <c r="F1878" s="63">
        <v>0.81542490000000001</v>
      </c>
      <c r="G1878" s="63">
        <v>-0.1570928</v>
      </c>
      <c r="H1878" s="63">
        <v>46.013599999999997</v>
      </c>
      <c r="I1878" s="63">
        <v>-0.30198029999999998</v>
      </c>
      <c r="J1878" s="63">
        <v>-0.21637960000000001</v>
      </c>
      <c r="K1878" s="63">
        <v>-0.1570928</v>
      </c>
      <c r="L1878" s="63">
        <v>-9.7805900000000001E-2</v>
      </c>
      <c r="M1878" s="63">
        <v>-1.2205199999999999E-2</v>
      </c>
      <c r="N1878" s="63">
        <v>23615</v>
      </c>
      <c r="O1878" s="63">
        <v>0.1130564</v>
      </c>
      <c r="P1878" s="63">
        <v>3</v>
      </c>
      <c r="Q1878" s="63">
        <v>1.2781749580960001E-2</v>
      </c>
    </row>
    <row r="1879" spans="1:17">
      <c r="A1879" s="63" t="s">
        <v>75</v>
      </c>
      <c r="B1879" s="63" t="s">
        <v>58</v>
      </c>
      <c r="C1879" s="63" t="s">
        <v>48</v>
      </c>
      <c r="D1879" s="63">
        <v>6</v>
      </c>
      <c r="E1879" s="63">
        <v>1.1446270000000001</v>
      </c>
      <c r="F1879" s="63">
        <v>0.90938920000000001</v>
      </c>
      <c r="G1879" s="63">
        <v>-0.2352378</v>
      </c>
      <c r="H1879" s="63">
        <v>45.306399999999996</v>
      </c>
      <c r="I1879" s="63">
        <v>-0.3801254</v>
      </c>
      <c r="J1879" s="63">
        <v>-0.29452460000000003</v>
      </c>
      <c r="K1879" s="63">
        <v>-0.2352378</v>
      </c>
      <c r="L1879" s="63">
        <v>-0.17595089999999999</v>
      </c>
      <c r="M1879" s="63">
        <v>-9.0350200000000006E-2</v>
      </c>
      <c r="N1879" s="63">
        <v>23615</v>
      </c>
      <c r="O1879" s="63">
        <v>0.1130564</v>
      </c>
      <c r="P1879" s="63">
        <v>3</v>
      </c>
      <c r="Q1879" s="63">
        <v>1.2781749580960001E-2</v>
      </c>
    </row>
    <row r="1880" spans="1:17">
      <c r="A1880" s="63" t="s">
        <v>75</v>
      </c>
      <c r="B1880" s="63" t="s">
        <v>58</v>
      </c>
      <c r="C1880" s="63" t="s">
        <v>48</v>
      </c>
      <c r="D1880" s="63">
        <v>7</v>
      </c>
      <c r="E1880" s="63">
        <v>1.5110209999999999</v>
      </c>
      <c r="F1880" s="63">
        <v>1.311844</v>
      </c>
      <c r="G1880" s="63">
        <v>-0.19917679999999999</v>
      </c>
      <c r="H1880" s="63">
        <v>45.130800000000001</v>
      </c>
      <c r="I1880" s="63">
        <v>-0.34406439999999999</v>
      </c>
      <c r="J1880" s="63">
        <v>-0.25846360000000002</v>
      </c>
      <c r="K1880" s="63">
        <v>-0.19917679999999999</v>
      </c>
      <c r="L1880" s="63">
        <v>-0.13988999999999999</v>
      </c>
      <c r="M1880" s="63">
        <v>-5.4289200000000003E-2</v>
      </c>
      <c r="N1880" s="63">
        <v>23615</v>
      </c>
      <c r="O1880" s="63">
        <v>0.1130564</v>
      </c>
      <c r="P1880" s="63">
        <v>3</v>
      </c>
      <c r="Q1880" s="63">
        <v>1.2781749580960001E-2</v>
      </c>
    </row>
    <row r="1881" spans="1:17">
      <c r="A1881" s="63" t="s">
        <v>75</v>
      </c>
      <c r="B1881" s="63" t="s">
        <v>58</v>
      </c>
      <c r="C1881" s="63" t="s">
        <v>48</v>
      </c>
      <c r="D1881" s="63">
        <v>8</v>
      </c>
      <c r="E1881" s="63">
        <v>1.7276739999999999</v>
      </c>
      <c r="F1881" s="63">
        <v>1.6437219999999999</v>
      </c>
      <c r="G1881" s="63">
        <v>-8.3951700000000004E-2</v>
      </c>
      <c r="H1881" s="63">
        <v>47.998399999999997</v>
      </c>
      <c r="I1881" s="63">
        <v>-0.2288393</v>
      </c>
      <c r="J1881" s="63">
        <v>-0.14323849999999999</v>
      </c>
      <c r="K1881" s="63">
        <v>-8.3951700000000004E-2</v>
      </c>
      <c r="L1881" s="63">
        <v>-2.46649E-2</v>
      </c>
      <c r="M1881" s="63">
        <v>6.0935900000000001E-2</v>
      </c>
      <c r="N1881" s="63">
        <v>23615</v>
      </c>
      <c r="O1881" s="63">
        <v>0.1130564</v>
      </c>
      <c r="P1881" s="63">
        <v>3</v>
      </c>
      <c r="Q1881" s="63">
        <v>1.2781749580960001E-2</v>
      </c>
    </row>
    <row r="1882" spans="1:17">
      <c r="A1882" s="63" t="s">
        <v>75</v>
      </c>
      <c r="B1882" s="63" t="s">
        <v>58</v>
      </c>
      <c r="C1882" s="63" t="s">
        <v>48</v>
      </c>
      <c r="D1882" s="63">
        <v>9</v>
      </c>
      <c r="E1882" s="63">
        <v>1.5814490000000001</v>
      </c>
      <c r="F1882" s="63">
        <v>1.654782</v>
      </c>
      <c r="G1882" s="63">
        <v>7.3333599999999999E-2</v>
      </c>
      <c r="H1882" s="63">
        <v>49.910200000000003</v>
      </c>
      <c r="I1882" s="63">
        <v>-7.1554000000000006E-2</v>
      </c>
      <c r="J1882" s="63">
        <v>1.40468E-2</v>
      </c>
      <c r="K1882" s="63">
        <v>7.3333599999999999E-2</v>
      </c>
      <c r="L1882" s="63">
        <v>0.1326205</v>
      </c>
      <c r="M1882" s="63">
        <v>0.2182212</v>
      </c>
      <c r="N1882" s="63">
        <v>23615</v>
      </c>
      <c r="O1882" s="63">
        <v>0.1130564</v>
      </c>
      <c r="P1882" s="63">
        <v>3</v>
      </c>
      <c r="Q1882" s="63">
        <v>1.2781749580960001E-2</v>
      </c>
    </row>
    <row r="1883" spans="1:17">
      <c r="A1883" s="63" t="s">
        <v>75</v>
      </c>
      <c r="B1883" s="63" t="s">
        <v>58</v>
      </c>
      <c r="C1883" s="63" t="s">
        <v>48</v>
      </c>
      <c r="D1883" s="63">
        <v>10</v>
      </c>
      <c r="E1883" s="63">
        <v>1.5022930000000001</v>
      </c>
      <c r="F1883" s="63">
        <v>1.5785370000000001</v>
      </c>
      <c r="G1883" s="63">
        <v>7.62438E-2</v>
      </c>
      <c r="H1883" s="63">
        <v>49.320500000000003</v>
      </c>
      <c r="I1883" s="63">
        <v>-6.8643800000000005E-2</v>
      </c>
      <c r="J1883" s="63">
        <v>1.69569E-2</v>
      </c>
      <c r="K1883" s="63">
        <v>7.62438E-2</v>
      </c>
      <c r="L1883" s="63">
        <v>0.1355306</v>
      </c>
      <c r="M1883" s="63">
        <v>0.22113140000000001</v>
      </c>
      <c r="N1883" s="63">
        <v>23615</v>
      </c>
      <c r="O1883" s="63">
        <v>0.1130564</v>
      </c>
      <c r="P1883" s="63">
        <v>3</v>
      </c>
      <c r="Q1883" s="63">
        <v>1.2781749580960001E-2</v>
      </c>
    </row>
    <row r="1884" spans="1:17">
      <c r="A1884" s="63" t="s">
        <v>75</v>
      </c>
      <c r="B1884" s="63" t="s">
        <v>58</v>
      </c>
      <c r="C1884" s="63" t="s">
        <v>48</v>
      </c>
      <c r="D1884" s="63">
        <v>11</v>
      </c>
      <c r="E1884" s="63">
        <v>1.3797200000000001</v>
      </c>
      <c r="F1884" s="63">
        <v>1.53433</v>
      </c>
      <c r="G1884" s="63">
        <v>0.15461030000000001</v>
      </c>
      <c r="H1884" s="63">
        <v>51.769500000000001</v>
      </c>
      <c r="I1884" s="63">
        <v>9.7227000000000008E-3</v>
      </c>
      <c r="J1884" s="63">
        <v>9.5323400000000003E-2</v>
      </c>
      <c r="K1884" s="63">
        <v>0.15461030000000001</v>
      </c>
      <c r="L1884" s="63">
        <v>0.21389710000000001</v>
      </c>
      <c r="M1884" s="63">
        <v>0.29949789999999998</v>
      </c>
      <c r="N1884" s="63">
        <v>23615</v>
      </c>
      <c r="O1884" s="63">
        <v>0.1130564</v>
      </c>
      <c r="P1884" s="63">
        <v>3</v>
      </c>
      <c r="Q1884" s="63">
        <v>1.2781749580960001E-2</v>
      </c>
    </row>
    <row r="1885" spans="1:17">
      <c r="A1885" s="63" t="s">
        <v>75</v>
      </c>
      <c r="B1885" s="63" t="s">
        <v>58</v>
      </c>
      <c r="C1885" s="63" t="s">
        <v>48</v>
      </c>
      <c r="D1885" s="63">
        <v>12</v>
      </c>
      <c r="E1885" s="63">
        <v>1.303226</v>
      </c>
      <c r="F1885" s="63">
        <v>1.4389879999999999</v>
      </c>
      <c r="G1885" s="63">
        <v>0.13576160000000001</v>
      </c>
      <c r="H1885" s="63">
        <v>52.726999999999997</v>
      </c>
      <c r="I1885" s="63">
        <v>-9.1260000000000004E-3</v>
      </c>
      <c r="J1885" s="63">
        <v>7.6474799999999996E-2</v>
      </c>
      <c r="K1885" s="63">
        <v>0.13576160000000001</v>
      </c>
      <c r="L1885" s="63">
        <v>0.19504850000000001</v>
      </c>
      <c r="M1885" s="63">
        <v>0.28064919999999999</v>
      </c>
      <c r="N1885" s="63">
        <v>23615</v>
      </c>
      <c r="O1885" s="63">
        <v>0.1130564</v>
      </c>
      <c r="P1885" s="63">
        <v>3</v>
      </c>
      <c r="Q1885" s="63">
        <v>1.2781749580960001E-2</v>
      </c>
    </row>
    <row r="1886" spans="1:17">
      <c r="A1886" s="63" t="s">
        <v>75</v>
      </c>
      <c r="B1886" s="63" t="s">
        <v>58</v>
      </c>
      <c r="C1886" s="63" t="s">
        <v>48</v>
      </c>
      <c r="D1886" s="63">
        <v>13</v>
      </c>
      <c r="E1886" s="63">
        <v>1.148239</v>
      </c>
      <c r="F1886" s="63">
        <v>1.399402</v>
      </c>
      <c r="G1886" s="63">
        <v>0.25116240000000001</v>
      </c>
      <c r="H1886" s="63">
        <v>53.408299999999997</v>
      </c>
      <c r="I1886" s="63">
        <v>0.1062748</v>
      </c>
      <c r="J1886" s="63">
        <v>0.19187560000000001</v>
      </c>
      <c r="K1886" s="63">
        <v>0.25116240000000001</v>
      </c>
      <c r="L1886" s="63">
        <v>0.31044919999999998</v>
      </c>
      <c r="M1886" s="63">
        <v>0.39605000000000001</v>
      </c>
      <c r="N1886" s="63">
        <v>23615</v>
      </c>
      <c r="O1886" s="63">
        <v>0.1130564</v>
      </c>
      <c r="P1886" s="63">
        <v>3</v>
      </c>
      <c r="Q1886" s="63">
        <v>1.2781749580960001E-2</v>
      </c>
    </row>
    <row r="1887" spans="1:17">
      <c r="A1887" s="63" t="s">
        <v>75</v>
      </c>
      <c r="B1887" s="63" t="s">
        <v>58</v>
      </c>
      <c r="C1887" s="63" t="s">
        <v>48</v>
      </c>
      <c r="D1887" s="63">
        <v>14</v>
      </c>
      <c r="E1887" s="63">
        <v>1.0346979999999999</v>
      </c>
      <c r="F1887" s="63">
        <v>1.3243940000000001</v>
      </c>
      <c r="G1887" s="63">
        <v>0.2896956</v>
      </c>
      <c r="H1887" s="63">
        <v>53.582000000000001</v>
      </c>
      <c r="I1887" s="63">
        <v>0.14480799999999999</v>
      </c>
      <c r="J1887" s="63">
        <v>0.2304088</v>
      </c>
      <c r="K1887" s="63">
        <v>0.2896956</v>
      </c>
      <c r="L1887" s="63">
        <v>0.34898249999999997</v>
      </c>
      <c r="M1887" s="63">
        <v>0.4345832</v>
      </c>
      <c r="N1887" s="63">
        <v>23615</v>
      </c>
      <c r="O1887" s="63">
        <v>0.1130564</v>
      </c>
      <c r="P1887" s="63">
        <v>3</v>
      </c>
      <c r="Q1887" s="63">
        <v>1.2781749580960001E-2</v>
      </c>
    </row>
    <row r="1888" spans="1:17">
      <c r="A1888" s="63" t="s">
        <v>75</v>
      </c>
      <c r="B1888" s="63" t="s">
        <v>58</v>
      </c>
      <c r="C1888" s="63" t="s">
        <v>48</v>
      </c>
      <c r="D1888" s="63">
        <v>15</v>
      </c>
      <c r="E1888" s="63">
        <v>0.9940078</v>
      </c>
      <c r="F1888" s="63">
        <v>1.249118</v>
      </c>
      <c r="G1888" s="63">
        <v>0.25511</v>
      </c>
      <c r="H1888" s="63">
        <v>54.698700000000002</v>
      </c>
      <c r="I1888" s="63">
        <v>0.1102224</v>
      </c>
      <c r="J1888" s="63">
        <v>0.1958232</v>
      </c>
      <c r="K1888" s="63">
        <v>0.25511</v>
      </c>
      <c r="L1888" s="63">
        <v>0.31439689999999998</v>
      </c>
      <c r="M1888" s="63">
        <v>0.39999760000000001</v>
      </c>
      <c r="N1888" s="63">
        <v>23615</v>
      </c>
      <c r="O1888" s="63">
        <v>0.1130564</v>
      </c>
      <c r="P1888" s="63">
        <v>3</v>
      </c>
      <c r="Q1888" s="63">
        <v>1.2781749580960001E-2</v>
      </c>
    </row>
    <row r="1889" spans="1:17">
      <c r="A1889" s="63" t="s">
        <v>75</v>
      </c>
      <c r="B1889" s="63" t="s">
        <v>58</v>
      </c>
      <c r="C1889" s="63" t="s">
        <v>48</v>
      </c>
      <c r="D1889" s="63">
        <v>16</v>
      </c>
      <c r="E1889" s="63">
        <v>1.024197</v>
      </c>
      <c r="F1889" s="63">
        <v>1.2417100000000001</v>
      </c>
      <c r="G1889" s="63">
        <v>0.21751329999999999</v>
      </c>
      <c r="H1889" s="63">
        <v>54.082099999999997</v>
      </c>
      <c r="I1889" s="63">
        <v>7.2625700000000001E-2</v>
      </c>
      <c r="J1889" s="63">
        <v>0.15822649999999999</v>
      </c>
      <c r="K1889" s="63">
        <v>0.21751329999999999</v>
      </c>
      <c r="L1889" s="63">
        <v>0.2768002</v>
      </c>
      <c r="M1889" s="63">
        <v>0.36240090000000003</v>
      </c>
      <c r="N1889" s="63">
        <v>23615</v>
      </c>
      <c r="O1889" s="63">
        <v>0.1130564</v>
      </c>
      <c r="P1889" s="63">
        <v>3</v>
      </c>
      <c r="Q1889" s="63">
        <v>1.2781749580960001E-2</v>
      </c>
    </row>
    <row r="1890" spans="1:17">
      <c r="A1890" s="63" t="s">
        <v>75</v>
      </c>
      <c r="B1890" s="63" t="s">
        <v>58</v>
      </c>
      <c r="C1890" s="63" t="s">
        <v>48</v>
      </c>
      <c r="D1890" s="63">
        <v>17</v>
      </c>
      <c r="E1890" s="63">
        <v>1.127329</v>
      </c>
      <c r="F1890" s="63">
        <v>1.3131459999999999</v>
      </c>
      <c r="G1890" s="63">
        <v>0.18581739999999999</v>
      </c>
      <c r="H1890" s="63">
        <v>52.944899999999997</v>
      </c>
      <c r="I1890" s="63">
        <v>4.0929800000000002E-2</v>
      </c>
      <c r="J1890" s="63">
        <v>0.12653049999999999</v>
      </c>
      <c r="K1890" s="63">
        <v>0.18581739999999999</v>
      </c>
      <c r="L1890" s="63">
        <v>0.24510419999999999</v>
      </c>
      <c r="M1890" s="63">
        <v>0.33070500000000003</v>
      </c>
      <c r="N1890" s="63">
        <v>23615</v>
      </c>
      <c r="O1890" s="63">
        <v>0.1130564</v>
      </c>
      <c r="P1890" s="63">
        <v>3</v>
      </c>
      <c r="Q1890" s="63">
        <v>1.2781749580960001E-2</v>
      </c>
    </row>
    <row r="1891" spans="1:17">
      <c r="A1891" s="63" t="s">
        <v>75</v>
      </c>
      <c r="B1891" s="63" t="s">
        <v>58</v>
      </c>
      <c r="C1891" s="63" t="s">
        <v>48</v>
      </c>
      <c r="D1891" s="63">
        <v>18</v>
      </c>
      <c r="E1891" s="63">
        <v>1.4853160000000001</v>
      </c>
      <c r="F1891" s="63">
        <v>1.5643689999999999</v>
      </c>
      <c r="G1891" s="63">
        <v>7.9052600000000001E-2</v>
      </c>
      <c r="H1891" s="63">
        <v>50.8855</v>
      </c>
      <c r="I1891" s="63">
        <v>-6.5835000000000005E-2</v>
      </c>
      <c r="J1891" s="63">
        <v>1.9765700000000001E-2</v>
      </c>
      <c r="K1891" s="63">
        <v>7.9052600000000001E-2</v>
      </c>
      <c r="L1891" s="63">
        <v>0.1383394</v>
      </c>
      <c r="M1891" s="63">
        <v>0.22394020000000001</v>
      </c>
      <c r="N1891" s="63">
        <v>23615</v>
      </c>
      <c r="O1891" s="63">
        <v>0.1130564</v>
      </c>
      <c r="P1891" s="63">
        <v>3</v>
      </c>
      <c r="Q1891" s="63">
        <v>1.2781749580960001E-2</v>
      </c>
    </row>
    <row r="1892" spans="1:17">
      <c r="A1892" s="63" t="s">
        <v>75</v>
      </c>
      <c r="B1892" s="63" t="s">
        <v>58</v>
      </c>
      <c r="C1892" s="63" t="s">
        <v>48</v>
      </c>
      <c r="D1892" s="63">
        <v>19</v>
      </c>
      <c r="E1892" s="63">
        <v>1.758365</v>
      </c>
      <c r="F1892" s="63">
        <v>1.693597</v>
      </c>
      <c r="G1892" s="63">
        <v>-6.4768199999999998E-2</v>
      </c>
      <c r="H1892" s="63">
        <v>48.884700000000002</v>
      </c>
      <c r="I1892" s="63">
        <v>-0.2096558</v>
      </c>
      <c r="J1892" s="63">
        <v>-0.124055</v>
      </c>
      <c r="K1892" s="63">
        <v>-6.4768199999999998E-2</v>
      </c>
      <c r="L1892" s="63">
        <v>-5.4814E-3</v>
      </c>
      <c r="M1892" s="63">
        <v>8.0119399999999993E-2</v>
      </c>
      <c r="N1892" s="63">
        <v>23615</v>
      </c>
      <c r="O1892" s="63">
        <v>0.1130564</v>
      </c>
      <c r="P1892" s="63">
        <v>3</v>
      </c>
      <c r="Q1892" s="63">
        <v>1.2781749580960001E-2</v>
      </c>
    </row>
    <row r="1893" spans="1:17">
      <c r="A1893" s="63" t="s">
        <v>75</v>
      </c>
      <c r="B1893" s="63" t="s">
        <v>58</v>
      </c>
      <c r="C1893" s="63" t="s">
        <v>48</v>
      </c>
      <c r="D1893" s="63">
        <v>20</v>
      </c>
      <c r="E1893" s="63">
        <v>1.8003150000000001</v>
      </c>
      <c r="F1893" s="63">
        <v>1.685147</v>
      </c>
      <c r="G1893" s="63">
        <v>-0.1151683</v>
      </c>
      <c r="H1893" s="63">
        <v>47.335700000000003</v>
      </c>
      <c r="I1893" s="63">
        <v>-0.26005590000000001</v>
      </c>
      <c r="J1893" s="63">
        <v>-0.1744552</v>
      </c>
      <c r="K1893" s="63">
        <v>-0.1151683</v>
      </c>
      <c r="L1893" s="63">
        <v>-5.5881500000000001E-2</v>
      </c>
      <c r="M1893" s="63">
        <v>2.9719300000000001E-2</v>
      </c>
      <c r="N1893" s="63">
        <v>23615</v>
      </c>
      <c r="O1893" s="63">
        <v>0.1130564</v>
      </c>
      <c r="P1893" s="63">
        <v>3</v>
      </c>
      <c r="Q1893" s="63">
        <v>1.2781749580960001E-2</v>
      </c>
    </row>
    <row r="1894" spans="1:17">
      <c r="A1894" s="63" t="s">
        <v>75</v>
      </c>
      <c r="B1894" s="63" t="s">
        <v>58</v>
      </c>
      <c r="C1894" s="63" t="s">
        <v>48</v>
      </c>
      <c r="D1894" s="63">
        <v>21</v>
      </c>
      <c r="E1894" s="63">
        <v>1.7943169999999999</v>
      </c>
      <c r="F1894" s="63">
        <v>1.646458</v>
      </c>
      <c r="G1894" s="63">
        <v>-0.14785860000000001</v>
      </c>
      <c r="H1894" s="63">
        <v>46.5959</v>
      </c>
      <c r="I1894" s="63">
        <v>-0.29274620000000001</v>
      </c>
      <c r="J1894" s="63">
        <v>-0.20714550000000001</v>
      </c>
      <c r="K1894" s="63">
        <v>-0.14785860000000001</v>
      </c>
      <c r="L1894" s="63">
        <v>-8.8571800000000006E-2</v>
      </c>
      <c r="M1894" s="63">
        <v>-2.9710000000000001E-3</v>
      </c>
      <c r="N1894" s="63">
        <v>23615</v>
      </c>
      <c r="O1894" s="63">
        <v>0.1130564</v>
      </c>
      <c r="P1894" s="63">
        <v>3</v>
      </c>
      <c r="Q1894" s="63">
        <v>1.2781749580960001E-2</v>
      </c>
    </row>
    <row r="1895" spans="1:17">
      <c r="A1895" s="63" t="s">
        <v>75</v>
      </c>
      <c r="B1895" s="63" t="s">
        <v>58</v>
      </c>
      <c r="C1895" s="63" t="s">
        <v>48</v>
      </c>
      <c r="D1895" s="63">
        <v>22</v>
      </c>
      <c r="E1895" s="63">
        <v>1.6357950000000001</v>
      </c>
      <c r="F1895" s="63">
        <v>1.4875080000000001</v>
      </c>
      <c r="G1895" s="63">
        <v>-0.14828659999999999</v>
      </c>
      <c r="H1895" s="63">
        <v>45.616199999999999</v>
      </c>
      <c r="I1895" s="63">
        <v>-0.2931742</v>
      </c>
      <c r="J1895" s="63">
        <v>-0.20757339999999999</v>
      </c>
      <c r="K1895" s="63">
        <v>-0.14828659999999999</v>
      </c>
      <c r="L1895" s="63">
        <v>-8.8999700000000001E-2</v>
      </c>
      <c r="M1895" s="63">
        <v>-3.3990000000000001E-3</v>
      </c>
      <c r="N1895" s="63">
        <v>23615</v>
      </c>
      <c r="O1895" s="63">
        <v>0.1130564</v>
      </c>
      <c r="P1895" s="63">
        <v>3</v>
      </c>
      <c r="Q1895" s="63">
        <v>1.2781749580960001E-2</v>
      </c>
    </row>
    <row r="1896" spans="1:17">
      <c r="A1896" s="63" t="s">
        <v>75</v>
      </c>
      <c r="B1896" s="63" t="s">
        <v>58</v>
      </c>
      <c r="C1896" s="63" t="s">
        <v>48</v>
      </c>
      <c r="D1896" s="63">
        <v>23</v>
      </c>
      <c r="E1896" s="63">
        <v>1.403659</v>
      </c>
      <c r="F1896" s="63">
        <v>1.2634799999999999</v>
      </c>
      <c r="G1896" s="63">
        <v>-0.14017840000000001</v>
      </c>
      <c r="H1896" s="63">
        <v>44.686700000000002</v>
      </c>
      <c r="I1896" s="63">
        <v>-0.28506599999999999</v>
      </c>
      <c r="J1896" s="63">
        <v>-0.19946530000000001</v>
      </c>
      <c r="K1896" s="63">
        <v>-0.14017840000000001</v>
      </c>
      <c r="L1896" s="63">
        <v>-8.0891599999999994E-2</v>
      </c>
      <c r="M1896" s="63">
        <v>4.7092000000000002E-3</v>
      </c>
      <c r="N1896" s="63">
        <v>23615</v>
      </c>
      <c r="O1896" s="63">
        <v>0.1130564</v>
      </c>
      <c r="P1896" s="63">
        <v>3</v>
      </c>
      <c r="Q1896" s="63">
        <v>1.2781749580960001E-2</v>
      </c>
    </row>
    <row r="1897" spans="1:17">
      <c r="A1897" s="63" t="s">
        <v>75</v>
      </c>
      <c r="B1897" s="63" t="s">
        <v>58</v>
      </c>
      <c r="C1897" s="63" t="s">
        <v>48</v>
      </c>
      <c r="D1897" s="63">
        <v>24</v>
      </c>
      <c r="E1897" s="63">
        <v>1.145532</v>
      </c>
      <c r="F1897" s="63">
        <v>1.0034400000000001</v>
      </c>
      <c r="G1897" s="63">
        <v>-0.14209150000000001</v>
      </c>
      <c r="H1897" s="63">
        <v>44.0548</v>
      </c>
      <c r="I1897" s="63">
        <v>-0.28697909999999999</v>
      </c>
      <c r="J1897" s="63">
        <v>-0.20137830000000001</v>
      </c>
      <c r="K1897" s="63">
        <v>-0.14209150000000001</v>
      </c>
      <c r="L1897" s="63">
        <v>-8.2804699999999995E-2</v>
      </c>
      <c r="M1897" s="63">
        <v>2.7961000000000001E-3</v>
      </c>
      <c r="N1897" s="63">
        <v>23615</v>
      </c>
      <c r="O1897" s="63">
        <v>0.1130564</v>
      </c>
      <c r="P1897" s="63">
        <v>3</v>
      </c>
      <c r="Q1897" s="63">
        <v>1.2781749580960001E-2</v>
      </c>
    </row>
    <row r="1898" spans="1:17">
      <c r="A1898" s="63" t="s">
        <v>75</v>
      </c>
      <c r="B1898" s="63" t="s">
        <v>58</v>
      </c>
      <c r="C1898" s="63" t="s">
        <v>49</v>
      </c>
      <c r="D1898" s="63">
        <v>1</v>
      </c>
      <c r="E1898" s="63">
        <v>0.80829810000000002</v>
      </c>
      <c r="F1898" s="63">
        <v>0.66339429999999999</v>
      </c>
      <c r="G1898" s="63">
        <v>-0.1449038</v>
      </c>
      <c r="H1898" s="63">
        <v>57.020200000000003</v>
      </c>
      <c r="I1898" s="63">
        <v>-0.28979139999999998</v>
      </c>
      <c r="J1898" s="63">
        <v>-0.2041906</v>
      </c>
      <c r="K1898" s="63">
        <v>-0.1449038</v>
      </c>
      <c r="L1898" s="63">
        <v>-8.5616899999999996E-2</v>
      </c>
      <c r="M1898" s="63">
        <v>-1.6200000000000001E-5</v>
      </c>
      <c r="N1898" s="63">
        <v>23615</v>
      </c>
      <c r="O1898" s="63">
        <v>0.1130564</v>
      </c>
      <c r="P1898" s="63">
        <v>4</v>
      </c>
      <c r="Q1898" s="63">
        <v>1.2781749580960001E-2</v>
      </c>
    </row>
    <row r="1899" spans="1:17">
      <c r="A1899" s="63" t="s">
        <v>75</v>
      </c>
      <c r="B1899" s="63" t="s">
        <v>58</v>
      </c>
      <c r="C1899" s="63" t="s">
        <v>49</v>
      </c>
      <c r="D1899" s="63">
        <v>2</v>
      </c>
      <c r="E1899" s="63">
        <v>0.74630770000000002</v>
      </c>
      <c r="F1899" s="63">
        <v>0.58549180000000001</v>
      </c>
      <c r="G1899" s="63">
        <v>-0.16081580000000001</v>
      </c>
      <c r="H1899" s="63">
        <v>55.831099999999999</v>
      </c>
      <c r="I1899" s="63">
        <v>-0.30570340000000001</v>
      </c>
      <c r="J1899" s="63">
        <v>-0.22010270000000001</v>
      </c>
      <c r="K1899" s="63">
        <v>-0.16081580000000001</v>
      </c>
      <c r="L1899" s="63">
        <v>-0.10152899999999999</v>
      </c>
      <c r="M1899" s="63">
        <v>-1.59282E-2</v>
      </c>
      <c r="N1899" s="63">
        <v>23615</v>
      </c>
      <c r="O1899" s="63">
        <v>0.1130564</v>
      </c>
      <c r="P1899" s="63">
        <v>4</v>
      </c>
      <c r="Q1899" s="63">
        <v>1.2781749580960001E-2</v>
      </c>
    </row>
    <row r="1900" spans="1:17">
      <c r="A1900" s="63" t="s">
        <v>75</v>
      </c>
      <c r="B1900" s="63" t="s">
        <v>58</v>
      </c>
      <c r="C1900" s="63" t="s">
        <v>49</v>
      </c>
      <c r="D1900" s="63">
        <v>3</v>
      </c>
      <c r="E1900" s="63">
        <v>0.71372190000000002</v>
      </c>
      <c r="F1900" s="63">
        <v>0.55732539999999997</v>
      </c>
      <c r="G1900" s="63">
        <v>-0.15639649999999999</v>
      </c>
      <c r="H1900" s="63">
        <v>54.999600000000001</v>
      </c>
      <c r="I1900" s="63">
        <v>-0.3012841</v>
      </c>
      <c r="J1900" s="63">
        <v>-0.21568329999999999</v>
      </c>
      <c r="K1900" s="63">
        <v>-0.15639649999999999</v>
      </c>
      <c r="L1900" s="63">
        <v>-9.7109699999999993E-2</v>
      </c>
      <c r="M1900" s="63">
        <v>-1.1508900000000001E-2</v>
      </c>
      <c r="N1900" s="63">
        <v>23615</v>
      </c>
      <c r="O1900" s="63">
        <v>0.1130564</v>
      </c>
      <c r="P1900" s="63">
        <v>4</v>
      </c>
      <c r="Q1900" s="63">
        <v>1.2781749580960001E-2</v>
      </c>
    </row>
    <row r="1901" spans="1:17">
      <c r="A1901" s="63" t="s">
        <v>75</v>
      </c>
      <c r="B1901" s="63" t="s">
        <v>58</v>
      </c>
      <c r="C1901" s="63" t="s">
        <v>49</v>
      </c>
      <c r="D1901" s="63">
        <v>4</v>
      </c>
      <c r="E1901" s="63">
        <v>0.72433610000000004</v>
      </c>
      <c r="F1901" s="63">
        <v>0.56648580000000004</v>
      </c>
      <c r="G1901" s="63">
        <v>-0.1578503</v>
      </c>
      <c r="H1901" s="63">
        <v>54.186599999999999</v>
      </c>
      <c r="I1901" s="63">
        <v>-0.3027379</v>
      </c>
      <c r="J1901" s="63">
        <v>-0.2171371</v>
      </c>
      <c r="K1901" s="63">
        <v>-0.1578503</v>
      </c>
      <c r="L1901" s="63">
        <v>-9.8563399999999995E-2</v>
      </c>
      <c r="M1901" s="63">
        <v>-1.2962700000000001E-2</v>
      </c>
      <c r="N1901" s="63">
        <v>23615</v>
      </c>
      <c r="O1901" s="63">
        <v>0.1130564</v>
      </c>
      <c r="P1901" s="63">
        <v>4</v>
      </c>
      <c r="Q1901" s="63">
        <v>1.2781749580960001E-2</v>
      </c>
    </row>
    <row r="1902" spans="1:17">
      <c r="A1902" s="63" t="s">
        <v>75</v>
      </c>
      <c r="B1902" s="63" t="s">
        <v>58</v>
      </c>
      <c r="C1902" s="63" t="s">
        <v>49</v>
      </c>
      <c r="D1902" s="63">
        <v>5</v>
      </c>
      <c r="E1902" s="63">
        <v>0.73025660000000003</v>
      </c>
      <c r="F1902" s="63">
        <v>0.5731638</v>
      </c>
      <c r="G1902" s="63">
        <v>-0.1570928</v>
      </c>
      <c r="H1902" s="63">
        <v>53.544499999999999</v>
      </c>
      <c r="I1902" s="63">
        <v>-0.30198029999999998</v>
      </c>
      <c r="J1902" s="63">
        <v>-0.21637960000000001</v>
      </c>
      <c r="K1902" s="63">
        <v>-0.1570928</v>
      </c>
      <c r="L1902" s="63">
        <v>-9.7805900000000001E-2</v>
      </c>
      <c r="M1902" s="63">
        <v>-1.2205199999999999E-2</v>
      </c>
      <c r="N1902" s="63">
        <v>23615</v>
      </c>
      <c r="O1902" s="63">
        <v>0.1130564</v>
      </c>
      <c r="P1902" s="63">
        <v>4</v>
      </c>
      <c r="Q1902" s="63">
        <v>1.2781749580960001E-2</v>
      </c>
    </row>
    <row r="1903" spans="1:17">
      <c r="A1903" s="63" t="s">
        <v>75</v>
      </c>
      <c r="B1903" s="63" t="s">
        <v>58</v>
      </c>
      <c r="C1903" s="63" t="s">
        <v>49</v>
      </c>
      <c r="D1903" s="63">
        <v>6</v>
      </c>
      <c r="E1903" s="63">
        <v>0.84665619999999997</v>
      </c>
      <c r="F1903" s="63">
        <v>0.61141849999999998</v>
      </c>
      <c r="G1903" s="63">
        <v>-0.23523769999999999</v>
      </c>
      <c r="H1903" s="63">
        <v>52.830399999999997</v>
      </c>
      <c r="I1903" s="63">
        <v>-0.3801253</v>
      </c>
      <c r="J1903" s="63">
        <v>-0.29452460000000003</v>
      </c>
      <c r="K1903" s="63">
        <v>-0.23523769999999999</v>
      </c>
      <c r="L1903" s="63">
        <v>-0.17595089999999999</v>
      </c>
      <c r="M1903" s="63">
        <v>-9.0350100000000003E-2</v>
      </c>
      <c r="N1903" s="63">
        <v>23615</v>
      </c>
      <c r="O1903" s="63">
        <v>0.1130564</v>
      </c>
      <c r="P1903" s="63">
        <v>4</v>
      </c>
      <c r="Q1903" s="63">
        <v>1.2781749580960001E-2</v>
      </c>
    </row>
    <row r="1904" spans="1:17">
      <c r="A1904" s="63" t="s">
        <v>75</v>
      </c>
      <c r="B1904" s="63" t="s">
        <v>58</v>
      </c>
      <c r="C1904" s="63" t="s">
        <v>49</v>
      </c>
      <c r="D1904" s="63">
        <v>7</v>
      </c>
      <c r="E1904" s="63">
        <v>0.99916159999999998</v>
      </c>
      <c r="F1904" s="63">
        <v>0.79998480000000005</v>
      </c>
      <c r="G1904" s="63">
        <v>-0.19917679999999999</v>
      </c>
      <c r="H1904" s="63">
        <v>52.508400000000002</v>
      </c>
      <c r="I1904" s="63">
        <v>-0.34406439999999999</v>
      </c>
      <c r="J1904" s="63">
        <v>-0.25846360000000002</v>
      </c>
      <c r="K1904" s="63">
        <v>-0.19917679999999999</v>
      </c>
      <c r="L1904" s="63">
        <v>-0.13988999999999999</v>
      </c>
      <c r="M1904" s="63">
        <v>-5.4289200000000003E-2</v>
      </c>
      <c r="N1904" s="63">
        <v>23615</v>
      </c>
      <c r="O1904" s="63">
        <v>0.1130564</v>
      </c>
      <c r="P1904" s="63">
        <v>4</v>
      </c>
      <c r="Q1904" s="63">
        <v>1.2781749580960001E-2</v>
      </c>
    </row>
    <row r="1905" spans="1:17">
      <c r="A1905" s="63" t="s">
        <v>75</v>
      </c>
      <c r="B1905" s="63" t="s">
        <v>58</v>
      </c>
      <c r="C1905" s="63" t="s">
        <v>49</v>
      </c>
      <c r="D1905" s="63">
        <v>8</v>
      </c>
      <c r="E1905" s="63">
        <v>1.0653729999999999</v>
      </c>
      <c r="F1905" s="63">
        <v>0.9814214</v>
      </c>
      <c r="G1905" s="63">
        <v>-8.3951799999999993E-2</v>
      </c>
      <c r="H1905" s="63">
        <v>56.5535</v>
      </c>
      <c r="I1905" s="63">
        <v>-0.2288394</v>
      </c>
      <c r="J1905" s="63">
        <v>-0.1432387</v>
      </c>
      <c r="K1905" s="63">
        <v>-8.3951799999999993E-2</v>
      </c>
      <c r="L1905" s="63">
        <v>-2.4664999999999999E-2</v>
      </c>
      <c r="M1905" s="63">
        <v>6.0935799999999998E-2</v>
      </c>
      <c r="N1905" s="63">
        <v>23615</v>
      </c>
      <c r="O1905" s="63">
        <v>0.1130564</v>
      </c>
      <c r="P1905" s="63">
        <v>4</v>
      </c>
      <c r="Q1905" s="63">
        <v>1.2781749580960001E-2</v>
      </c>
    </row>
    <row r="1906" spans="1:17">
      <c r="A1906" s="63" t="s">
        <v>75</v>
      </c>
      <c r="B1906" s="63" t="s">
        <v>58</v>
      </c>
      <c r="C1906" s="63" t="s">
        <v>49</v>
      </c>
      <c r="D1906" s="63">
        <v>9</v>
      </c>
      <c r="E1906" s="63">
        <v>1.0074540000000001</v>
      </c>
      <c r="F1906" s="63">
        <v>1.0807880000000001</v>
      </c>
      <c r="G1906" s="63">
        <v>7.3333499999999996E-2</v>
      </c>
      <c r="H1906" s="63">
        <v>61.456800000000001</v>
      </c>
      <c r="I1906" s="63">
        <v>-7.1554099999999995E-2</v>
      </c>
      <c r="J1906" s="63">
        <v>1.4046700000000001E-2</v>
      </c>
      <c r="K1906" s="63">
        <v>7.3333499999999996E-2</v>
      </c>
      <c r="L1906" s="63">
        <v>0.1326203</v>
      </c>
      <c r="M1906" s="63">
        <v>0.2182211</v>
      </c>
      <c r="N1906" s="63">
        <v>23615</v>
      </c>
      <c r="O1906" s="63">
        <v>0.1130564</v>
      </c>
      <c r="P1906" s="63">
        <v>4</v>
      </c>
      <c r="Q1906" s="63">
        <v>1.2781749580960001E-2</v>
      </c>
    </row>
    <row r="1907" spans="1:17">
      <c r="A1907" s="63" t="s">
        <v>75</v>
      </c>
      <c r="B1907" s="63" t="s">
        <v>58</v>
      </c>
      <c r="C1907" s="63" t="s">
        <v>49</v>
      </c>
      <c r="D1907" s="63">
        <v>10</v>
      </c>
      <c r="E1907" s="63">
        <v>1.0260629999999999</v>
      </c>
      <c r="F1907" s="63">
        <v>1.1023069999999999</v>
      </c>
      <c r="G1907" s="63">
        <v>7.6243900000000003E-2</v>
      </c>
      <c r="H1907" s="63">
        <v>65.195899999999995</v>
      </c>
      <c r="I1907" s="63">
        <v>-6.8643700000000002E-2</v>
      </c>
      <c r="J1907" s="63">
        <v>1.6957E-2</v>
      </c>
      <c r="K1907" s="63">
        <v>7.6243900000000003E-2</v>
      </c>
      <c r="L1907" s="63">
        <v>0.1355307</v>
      </c>
      <c r="M1907" s="63">
        <v>0.22113150000000001</v>
      </c>
      <c r="N1907" s="63">
        <v>23615</v>
      </c>
      <c r="O1907" s="63">
        <v>0.1130564</v>
      </c>
      <c r="P1907" s="63">
        <v>4</v>
      </c>
      <c r="Q1907" s="63">
        <v>1.2781749580960001E-2</v>
      </c>
    </row>
    <row r="1908" spans="1:17">
      <c r="A1908" s="63" t="s">
        <v>75</v>
      </c>
      <c r="B1908" s="63" t="s">
        <v>58</v>
      </c>
      <c r="C1908" s="63" t="s">
        <v>49</v>
      </c>
      <c r="D1908" s="63">
        <v>11</v>
      </c>
      <c r="E1908" s="63">
        <v>0.99065080000000005</v>
      </c>
      <c r="F1908" s="63">
        <v>1.1452610000000001</v>
      </c>
      <c r="G1908" s="63">
        <v>0.15461030000000001</v>
      </c>
      <c r="H1908" s="63">
        <v>69.087599999999995</v>
      </c>
      <c r="I1908" s="63">
        <v>9.7227000000000008E-3</v>
      </c>
      <c r="J1908" s="63">
        <v>9.5323400000000003E-2</v>
      </c>
      <c r="K1908" s="63">
        <v>0.15461030000000001</v>
      </c>
      <c r="L1908" s="63">
        <v>0.21389710000000001</v>
      </c>
      <c r="M1908" s="63">
        <v>0.29949789999999998</v>
      </c>
      <c r="N1908" s="63">
        <v>23615</v>
      </c>
      <c r="O1908" s="63">
        <v>0.1130564</v>
      </c>
      <c r="P1908" s="63">
        <v>4</v>
      </c>
      <c r="Q1908" s="63">
        <v>1.2781749580960001E-2</v>
      </c>
    </row>
    <row r="1909" spans="1:17">
      <c r="A1909" s="63" t="s">
        <v>75</v>
      </c>
      <c r="B1909" s="63" t="s">
        <v>58</v>
      </c>
      <c r="C1909" s="63" t="s">
        <v>49</v>
      </c>
      <c r="D1909" s="63">
        <v>12</v>
      </c>
      <c r="E1909" s="63">
        <v>1.0331900000000001</v>
      </c>
      <c r="F1909" s="63">
        <v>1.1689510000000001</v>
      </c>
      <c r="G1909" s="63">
        <v>0.13576160000000001</v>
      </c>
      <c r="H1909" s="63">
        <v>72.5047</v>
      </c>
      <c r="I1909" s="63">
        <v>-9.1260000000000004E-3</v>
      </c>
      <c r="J1909" s="63">
        <v>7.6474799999999996E-2</v>
      </c>
      <c r="K1909" s="63">
        <v>0.13576160000000001</v>
      </c>
      <c r="L1909" s="63">
        <v>0.19504850000000001</v>
      </c>
      <c r="M1909" s="63">
        <v>0.28064919999999999</v>
      </c>
      <c r="N1909" s="63">
        <v>23615</v>
      </c>
      <c r="O1909" s="63">
        <v>0.1130564</v>
      </c>
      <c r="P1909" s="63">
        <v>4</v>
      </c>
      <c r="Q1909" s="63">
        <v>1.2781749580960001E-2</v>
      </c>
    </row>
    <row r="1910" spans="1:17">
      <c r="A1910" s="63" t="s">
        <v>75</v>
      </c>
      <c r="B1910" s="63" t="s">
        <v>58</v>
      </c>
      <c r="C1910" s="63" t="s">
        <v>49</v>
      </c>
      <c r="D1910" s="63">
        <v>13</v>
      </c>
      <c r="E1910" s="63">
        <v>0.95727519999999999</v>
      </c>
      <c r="F1910" s="63">
        <v>1.2084379999999999</v>
      </c>
      <c r="G1910" s="63">
        <v>0.25116240000000001</v>
      </c>
      <c r="H1910" s="63">
        <v>75.160799999999995</v>
      </c>
      <c r="I1910" s="63">
        <v>0.1062748</v>
      </c>
      <c r="J1910" s="63">
        <v>0.1918755</v>
      </c>
      <c r="K1910" s="63">
        <v>0.25116240000000001</v>
      </c>
      <c r="L1910" s="63">
        <v>0.31044919999999998</v>
      </c>
      <c r="M1910" s="63">
        <v>0.39604990000000001</v>
      </c>
      <c r="N1910" s="63">
        <v>23615</v>
      </c>
      <c r="O1910" s="63">
        <v>0.1130564</v>
      </c>
      <c r="P1910" s="63">
        <v>4</v>
      </c>
      <c r="Q1910" s="63">
        <v>1.2781749580960001E-2</v>
      </c>
    </row>
    <row r="1911" spans="1:17">
      <c r="A1911" s="63" t="s">
        <v>75</v>
      </c>
      <c r="B1911" s="63" t="s">
        <v>58</v>
      </c>
      <c r="C1911" s="63" t="s">
        <v>49</v>
      </c>
      <c r="D1911" s="63">
        <v>14</v>
      </c>
      <c r="E1911" s="63">
        <v>0.96951379999999998</v>
      </c>
      <c r="F1911" s="63">
        <v>1.259209</v>
      </c>
      <c r="G1911" s="63">
        <v>0.2896956</v>
      </c>
      <c r="H1911" s="63">
        <v>77.743200000000002</v>
      </c>
      <c r="I1911" s="63">
        <v>0.14480799999999999</v>
      </c>
      <c r="J1911" s="63">
        <v>0.23040869999999999</v>
      </c>
      <c r="K1911" s="63">
        <v>0.2896956</v>
      </c>
      <c r="L1911" s="63">
        <v>0.34898240000000003</v>
      </c>
      <c r="M1911" s="63">
        <v>0.4345832</v>
      </c>
      <c r="N1911" s="63">
        <v>23615</v>
      </c>
      <c r="O1911" s="63">
        <v>0.1130564</v>
      </c>
      <c r="P1911" s="63">
        <v>4</v>
      </c>
      <c r="Q1911" s="63">
        <v>1.2781749580960001E-2</v>
      </c>
    </row>
    <row r="1912" spans="1:17">
      <c r="A1912" s="63" t="s">
        <v>75</v>
      </c>
      <c r="B1912" s="63" t="s">
        <v>58</v>
      </c>
      <c r="C1912" s="63" t="s">
        <v>49</v>
      </c>
      <c r="D1912" s="63">
        <v>15</v>
      </c>
      <c r="E1912" s="63">
        <v>1.055417</v>
      </c>
      <c r="F1912" s="63">
        <v>1.310527</v>
      </c>
      <c r="G1912" s="63">
        <v>0.25511</v>
      </c>
      <c r="H1912" s="63">
        <v>79.303799999999995</v>
      </c>
      <c r="I1912" s="63">
        <v>0.1102224</v>
      </c>
      <c r="J1912" s="63">
        <v>0.1958232</v>
      </c>
      <c r="K1912" s="63">
        <v>0.25511</v>
      </c>
      <c r="L1912" s="63">
        <v>0.31439689999999998</v>
      </c>
      <c r="M1912" s="63">
        <v>0.39999760000000001</v>
      </c>
      <c r="N1912" s="63">
        <v>23615</v>
      </c>
      <c r="O1912" s="63">
        <v>0.1130564</v>
      </c>
      <c r="P1912" s="63">
        <v>4</v>
      </c>
      <c r="Q1912" s="63">
        <v>1.2781749580960001E-2</v>
      </c>
    </row>
    <row r="1913" spans="1:17">
      <c r="A1913" s="63" t="s">
        <v>75</v>
      </c>
      <c r="B1913" s="63" t="s">
        <v>58</v>
      </c>
      <c r="C1913" s="63" t="s">
        <v>49</v>
      </c>
      <c r="D1913" s="63">
        <v>16</v>
      </c>
      <c r="E1913" s="63">
        <v>1.1461889999999999</v>
      </c>
      <c r="F1913" s="63">
        <v>1.363702</v>
      </c>
      <c r="G1913" s="63">
        <v>0.21751329999999999</v>
      </c>
      <c r="H1913" s="63">
        <v>80.351500000000001</v>
      </c>
      <c r="I1913" s="63">
        <v>7.2625700000000001E-2</v>
      </c>
      <c r="J1913" s="63">
        <v>0.15822649999999999</v>
      </c>
      <c r="K1913" s="63">
        <v>0.21751329999999999</v>
      </c>
      <c r="L1913" s="63">
        <v>0.2768002</v>
      </c>
      <c r="M1913" s="63">
        <v>0.36240090000000003</v>
      </c>
      <c r="N1913" s="63">
        <v>23615</v>
      </c>
      <c r="O1913" s="63">
        <v>0.1130564</v>
      </c>
      <c r="P1913" s="63">
        <v>4</v>
      </c>
      <c r="Q1913" s="63">
        <v>1.2781749580960001E-2</v>
      </c>
    </row>
    <row r="1914" spans="1:17">
      <c r="A1914" s="63" t="s">
        <v>75</v>
      </c>
      <c r="B1914" s="63" t="s">
        <v>58</v>
      </c>
      <c r="C1914" s="63" t="s">
        <v>49</v>
      </c>
      <c r="D1914" s="63">
        <v>17</v>
      </c>
      <c r="E1914" s="63">
        <v>1.256087</v>
      </c>
      <c r="F1914" s="63">
        <v>1.441905</v>
      </c>
      <c r="G1914" s="63">
        <v>0.18581739999999999</v>
      </c>
      <c r="H1914" s="63">
        <v>80.191999999999993</v>
      </c>
      <c r="I1914" s="63">
        <v>4.0929800000000002E-2</v>
      </c>
      <c r="J1914" s="63">
        <v>0.12653049999999999</v>
      </c>
      <c r="K1914" s="63">
        <v>0.18581739999999999</v>
      </c>
      <c r="L1914" s="63">
        <v>0.24510419999999999</v>
      </c>
      <c r="M1914" s="63">
        <v>0.33070500000000003</v>
      </c>
      <c r="N1914" s="63">
        <v>23615</v>
      </c>
      <c r="O1914" s="63">
        <v>0.1130564</v>
      </c>
      <c r="P1914" s="63">
        <v>4</v>
      </c>
      <c r="Q1914" s="63">
        <v>1.2781749580960001E-2</v>
      </c>
    </row>
    <row r="1915" spans="1:17">
      <c r="A1915" s="63" t="s">
        <v>75</v>
      </c>
      <c r="B1915" s="63" t="s">
        <v>58</v>
      </c>
      <c r="C1915" s="63" t="s">
        <v>49</v>
      </c>
      <c r="D1915" s="63">
        <v>18</v>
      </c>
      <c r="E1915" s="63">
        <v>1.4238420000000001</v>
      </c>
      <c r="F1915" s="63">
        <v>1.5028950000000001</v>
      </c>
      <c r="G1915" s="63">
        <v>7.9052700000000004E-2</v>
      </c>
      <c r="H1915" s="63">
        <v>79.021699999999996</v>
      </c>
      <c r="I1915" s="63">
        <v>-6.5834900000000002E-2</v>
      </c>
      <c r="J1915" s="63">
        <v>1.9765899999999999E-2</v>
      </c>
      <c r="K1915" s="63">
        <v>7.9052700000000004E-2</v>
      </c>
      <c r="L1915" s="63">
        <v>0.1383395</v>
      </c>
      <c r="M1915" s="63">
        <v>0.22394030000000001</v>
      </c>
      <c r="N1915" s="63">
        <v>23615</v>
      </c>
      <c r="O1915" s="63">
        <v>0.1130564</v>
      </c>
      <c r="P1915" s="63">
        <v>4</v>
      </c>
      <c r="Q1915" s="63">
        <v>1.2781749580960001E-2</v>
      </c>
    </row>
    <row r="1916" spans="1:17">
      <c r="A1916" s="63" t="s">
        <v>75</v>
      </c>
      <c r="B1916" s="63" t="s">
        <v>58</v>
      </c>
      <c r="C1916" s="63" t="s">
        <v>49</v>
      </c>
      <c r="D1916" s="63">
        <v>19</v>
      </c>
      <c r="E1916" s="63">
        <v>1.5723229999999999</v>
      </c>
      <c r="F1916" s="63">
        <v>1.507555</v>
      </c>
      <c r="G1916" s="63">
        <v>-6.4768199999999998E-2</v>
      </c>
      <c r="H1916" s="63">
        <v>76.658900000000003</v>
      </c>
      <c r="I1916" s="63">
        <v>-0.2096558</v>
      </c>
      <c r="J1916" s="63">
        <v>-0.124055</v>
      </c>
      <c r="K1916" s="63">
        <v>-6.4768199999999998E-2</v>
      </c>
      <c r="L1916" s="63">
        <v>-5.4814E-3</v>
      </c>
      <c r="M1916" s="63">
        <v>8.0119399999999993E-2</v>
      </c>
      <c r="N1916" s="63">
        <v>23615</v>
      </c>
      <c r="O1916" s="63">
        <v>0.1130564</v>
      </c>
      <c r="P1916" s="63">
        <v>4</v>
      </c>
      <c r="Q1916" s="63">
        <v>1.2781749580960001E-2</v>
      </c>
    </row>
    <row r="1917" spans="1:17">
      <c r="A1917" s="63" t="s">
        <v>75</v>
      </c>
      <c r="B1917" s="63" t="s">
        <v>58</v>
      </c>
      <c r="C1917" s="63" t="s">
        <v>49</v>
      </c>
      <c r="D1917" s="63">
        <v>20</v>
      </c>
      <c r="E1917" s="63">
        <v>1.5895980000000001</v>
      </c>
      <c r="F1917" s="63">
        <v>1.4744299999999999</v>
      </c>
      <c r="G1917" s="63">
        <v>-0.1151682</v>
      </c>
      <c r="H1917" s="63">
        <v>72.077200000000005</v>
      </c>
      <c r="I1917" s="63">
        <v>-0.2600558</v>
      </c>
      <c r="J1917" s="63">
        <v>-0.174455</v>
      </c>
      <c r="K1917" s="63">
        <v>-0.1151682</v>
      </c>
      <c r="L1917" s="63">
        <v>-5.5881399999999998E-2</v>
      </c>
      <c r="M1917" s="63">
        <v>2.97194E-2</v>
      </c>
      <c r="N1917" s="63">
        <v>23615</v>
      </c>
      <c r="O1917" s="63">
        <v>0.1130564</v>
      </c>
      <c r="P1917" s="63">
        <v>4</v>
      </c>
      <c r="Q1917" s="63">
        <v>1.2781749580960001E-2</v>
      </c>
    </row>
    <row r="1918" spans="1:17">
      <c r="A1918" s="63" t="s">
        <v>75</v>
      </c>
      <c r="B1918" s="63" t="s">
        <v>58</v>
      </c>
      <c r="C1918" s="63" t="s">
        <v>49</v>
      </c>
      <c r="D1918" s="63">
        <v>21</v>
      </c>
      <c r="E1918" s="63">
        <v>1.5934619999999999</v>
      </c>
      <c r="F1918" s="63">
        <v>1.445603</v>
      </c>
      <c r="G1918" s="63">
        <v>-0.14785870000000001</v>
      </c>
      <c r="H1918" s="63">
        <v>68.231999999999999</v>
      </c>
      <c r="I1918" s="63">
        <v>-0.29274630000000001</v>
      </c>
      <c r="J1918" s="63">
        <v>-0.20714560000000001</v>
      </c>
      <c r="K1918" s="63">
        <v>-0.14785870000000001</v>
      </c>
      <c r="L1918" s="63">
        <v>-8.8571899999999995E-2</v>
      </c>
      <c r="M1918" s="63">
        <v>-2.9711E-3</v>
      </c>
      <c r="N1918" s="63">
        <v>23615</v>
      </c>
      <c r="O1918" s="63">
        <v>0.1130564</v>
      </c>
      <c r="P1918" s="63">
        <v>4</v>
      </c>
      <c r="Q1918" s="63">
        <v>1.2781749580960001E-2</v>
      </c>
    </row>
    <row r="1919" spans="1:17">
      <c r="A1919" s="63" t="s">
        <v>75</v>
      </c>
      <c r="B1919" s="63" t="s">
        <v>58</v>
      </c>
      <c r="C1919" s="63" t="s">
        <v>49</v>
      </c>
      <c r="D1919" s="63">
        <v>22</v>
      </c>
      <c r="E1919" s="63">
        <v>1.4711449999999999</v>
      </c>
      <c r="F1919" s="63">
        <v>1.3228580000000001</v>
      </c>
      <c r="G1919" s="63">
        <v>-0.14828649999999999</v>
      </c>
      <c r="H1919" s="63">
        <v>65.908000000000001</v>
      </c>
      <c r="I1919" s="63">
        <v>-0.29317409999999999</v>
      </c>
      <c r="J1919" s="63">
        <v>-0.20757329999999999</v>
      </c>
      <c r="K1919" s="63">
        <v>-0.14828649999999999</v>
      </c>
      <c r="L1919" s="63">
        <v>-8.8999599999999998E-2</v>
      </c>
      <c r="M1919" s="63">
        <v>-3.3988999999999998E-3</v>
      </c>
      <c r="N1919" s="63">
        <v>23615</v>
      </c>
      <c r="O1919" s="63">
        <v>0.1130564</v>
      </c>
      <c r="P1919" s="63">
        <v>4</v>
      </c>
      <c r="Q1919" s="63">
        <v>1.2781749580960001E-2</v>
      </c>
    </row>
    <row r="1920" spans="1:17">
      <c r="A1920" s="63" t="s">
        <v>75</v>
      </c>
      <c r="B1920" s="63" t="s">
        <v>58</v>
      </c>
      <c r="C1920" s="63" t="s">
        <v>49</v>
      </c>
      <c r="D1920" s="63">
        <v>23</v>
      </c>
      <c r="E1920" s="63">
        <v>1.236362</v>
      </c>
      <c r="F1920" s="63">
        <v>1.0961829999999999</v>
      </c>
      <c r="G1920" s="63">
        <v>-0.14017840000000001</v>
      </c>
      <c r="H1920" s="63">
        <v>64.283500000000004</v>
      </c>
      <c r="I1920" s="63">
        <v>-0.28506599999999999</v>
      </c>
      <c r="J1920" s="63">
        <v>-0.19946530000000001</v>
      </c>
      <c r="K1920" s="63">
        <v>-0.14017840000000001</v>
      </c>
      <c r="L1920" s="63">
        <v>-8.0891599999999994E-2</v>
      </c>
      <c r="M1920" s="63">
        <v>4.7092000000000002E-3</v>
      </c>
      <c r="N1920" s="63">
        <v>23615</v>
      </c>
      <c r="O1920" s="63">
        <v>0.1130564</v>
      </c>
      <c r="P1920" s="63">
        <v>4</v>
      </c>
      <c r="Q1920" s="63">
        <v>1.2781749580960001E-2</v>
      </c>
    </row>
    <row r="1921" spans="1:17">
      <c r="A1921" s="63" t="s">
        <v>75</v>
      </c>
      <c r="B1921" s="63" t="s">
        <v>58</v>
      </c>
      <c r="C1921" s="63" t="s">
        <v>49</v>
      </c>
      <c r="D1921" s="63">
        <v>24</v>
      </c>
      <c r="E1921" s="63">
        <v>0.96141750000000004</v>
      </c>
      <c r="F1921" s="63">
        <v>0.81932590000000005</v>
      </c>
      <c r="G1921" s="63">
        <v>-0.14209160000000001</v>
      </c>
      <c r="H1921" s="63">
        <v>62.585900000000002</v>
      </c>
      <c r="I1921" s="63">
        <v>-0.28697919999999999</v>
      </c>
      <c r="J1921" s="63">
        <v>-0.20137849999999999</v>
      </c>
      <c r="K1921" s="63">
        <v>-0.14209160000000001</v>
      </c>
      <c r="L1921" s="63">
        <v>-8.2804799999999998E-2</v>
      </c>
      <c r="M1921" s="63">
        <v>2.7959999999999999E-3</v>
      </c>
      <c r="N1921" s="63">
        <v>23615</v>
      </c>
      <c r="O1921" s="63">
        <v>0.1130564</v>
      </c>
      <c r="P1921" s="63">
        <v>4</v>
      </c>
      <c r="Q1921" s="63">
        <v>1.2781749580960001E-2</v>
      </c>
    </row>
    <row r="1922" spans="1:17">
      <c r="A1922" s="63" t="s">
        <v>75</v>
      </c>
      <c r="B1922" s="63" t="s">
        <v>58</v>
      </c>
      <c r="C1922" s="63" t="s">
        <v>50</v>
      </c>
      <c r="D1922" s="63">
        <v>1</v>
      </c>
      <c r="E1922" s="63">
        <v>0.94079049999999997</v>
      </c>
      <c r="F1922" s="63">
        <v>0.69293519999999997</v>
      </c>
      <c r="G1922" s="63">
        <v>-0.2478553</v>
      </c>
      <c r="H1922" s="63">
        <v>59.197400000000002</v>
      </c>
      <c r="I1922" s="63">
        <v>-0.39274290000000001</v>
      </c>
      <c r="J1922" s="63">
        <v>-0.30714209999999997</v>
      </c>
      <c r="K1922" s="63">
        <v>-0.2478553</v>
      </c>
      <c r="L1922" s="63">
        <v>-0.1885685</v>
      </c>
      <c r="M1922" s="63">
        <v>-0.1029677</v>
      </c>
      <c r="N1922" s="63">
        <v>23615</v>
      </c>
      <c r="O1922" s="63">
        <v>0.1130564</v>
      </c>
      <c r="P1922" s="63">
        <v>5</v>
      </c>
      <c r="Q1922" s="63">
        <v>1.2781749580960001E-2</v>
      </c>
    </row>
    <row r="1923" spans="1:17">
      <c r="A1923" s="63" t="s">
        <v>75</v>
      </c>
      <c r="B1923" s="63" t="s">
        <v>58</v>
      </c>
      <c r="C1923" s="63" t="s">
        <v>50</v>
      </c>
      <c r="D1923" s="63">
        <v>2</v>
      </c>
      <c r="E1923" s="63">
        <v>0.85528709999999997</v>
      </c>
      <c r="F1923" s="63">
        <v>0.61503269999999999</v>
      </c>
      <c r="G1923" s="63">
        <v>-0.24025440000000001</v>
      </c>
      <c r="H1923" s="63">
        <v>58.327800000000003</v>
      </c>
      <c r="I1923" s="63">
        <v>-0.38514199999999998</v>
      </c>
      <c r="J1923" s="63">
        <v>-0.29954120000000001</v>
      </c>
      <c r="K1923" s="63">
        <v>-0.24025440000000001</v>
      </c>
      <c r="L1923" s="63">
        <v>-0.18096760000000001</v>
      </c>
      <c r="M1923" s="63">
        <v>-9.5366800000000002E-2</v>
      </c>
      <c r="N1923" s="63">
        <v>23615</v>
      </c>
      <c r="O1923" s="63">
        <v>0.1130564</v>
      </c>
      <c r="P1923" s="63">
        <v>5</v>
      </c>
      <c r="Q1923" s="63">
        <v>1.2781749580960001E-2</v>
      </c>
    </row>
    <row r="1924" spans="1:17">
      <c r="A1924" s="63" t="s">
        <v>75</v>
      </c>
      <c r="B1924" s="63" t="s">
        <v>58</v>
      </c>
      <c r="C1924" s="63" t="s">
        <v>50</v>
      </c>
      <c r="D1924" s="63">
        <v>3</v>
      </c>
      <c r="E1924" s="63">
        <v>0.82496119999999995</v>
      </c>
      <c r="F1924" s="63">
        <v>0.58686629999999995</v>
      </c>
      <c r="G1924" s="63">
        <v>-0.2380949</v>
      </c>
      <c r="H1924" s="63">
        <v>57.744300000000003</v>
      </c>
      <c r="I1924" s="63">
        <v>-0.3829825</v>
      </c>
      <c r="J1924" s="63">
        <v>-0.29738179999999997</v>
      </c>
      <c r="K1924" s="63">
        <v>-0.2380949</v>
      </c>
      <c r="L1924" s="63">
        <v>-0.1788081</v>
      </c>
      <c r="M1924" s="63">
        <v>-9.3207300000000007E-2</v>
      </c>
      <c r="N1924" s="63">
        <v>23615</v>
      </c>
      <c r="O1924" s="63">
        <v>0.1130564</v>
      </c>
      <c r="P1924" s="63">
        <v>5</v>
      </c>
      <c r="Q1924" s="63">
        <v>1.2781749580960001E-2</v>
      </c>
    </row>
    <row r="1925" spans="1:17">
      <c r="A1925" s="63" t="s">
        <v>75</v>
      </c>
      <c r="B1925" s="63" t="s">
        <v>58</v>
      </c>
      <c r="C1925" s="63" t="s">
        <v>50</v>
      </c>
      <c r="D1925" s="63">
        <v>4</v>
      </c>
      <c r="E1925" s="63">
        <v>0.81005150000000004</v>
      </c>
      <c r="F1925" s="63">
        <v>0.59602670000000002</v>
      </c>
      <c r="G1925" s="63">
        <v>-0.21402479999999999</v>
      </c>
      <c r="H1925" s="63">
        <v>57.176900000000003</v>
      </c>
      <c r="I1925" s="63">
        <v>-0.35891240000000002</v>
      </c>
      <c r="J1925" s="63">
        <v>-0.27331159999999999</v>
      </c>
      <c r="K1925" s="63">
        <v>-0.21402479999999999</v>
      </c>
      <c r="L1925" s="63">
        <v>-0.15473790000000001</v>
      </c>
      <c r="M1925" s="63">
        <v>-6.9137199999999996E-2</v>
      </c>
      <c r="N1925" s="63">
        <v>23615</v>
      </c>
      <c r="O1925" s="63">
        <v>0.1130564</v>
      </c>
      <c r="P1925" s="63">
        <v>5</v>
      </c>
      <c r="Q1925" s="63">
        <v>1.2781749580960001E-2</v>
      </c>
    </row>
    <row r="1926" spans="1:17">
      <c r="A1926" s="63" t="s">
        <v>75</v>
      </c>
      <c r="B1926" s="63" t="s">
        <v>58</v>
      </c>
      <c r="C1926" s="63" t="s">
        <v>50</v>
      </c>
      <c r="D1926" s="63">
        <v>5</v>
      </c>
      <c r="E1926" s="63">
        <v>0.81780169999999996</v>
      </c>
      <c r="F1926" s="63">
        <v>0.60270469999999998</v>
      </c>
      <c r="G1926" s="63">
        <v>-0.21509700000000001</v>
      </c>
      <c r="H1926" s="63">
        <v>56.4908</v>
      </c>
      <c r="I1926" s="63">
        <v>-0.35998449999999999</v>
      </c>
      <c r="J1926" s="63">
        <v>-0.27438380000000001</v>
      </c>
      <c r="K1926" s="63">
        <v>-0.21509700000000001</v>
      </c>
      <c r="L1926" s="63">
        <v>-0.15581010000000001</v>
      </c>
      <c r="M1926" s="63">
        <v>-7.0209400000000005E-2</v>
      </c>
      <c r="N1926" s="63">
        <v>23615</v>
      </c>
      <c r="O1926" s="63">
        <v>0.1130564</v>
      </c>
      <c r="P1926" s="63">
        <v>5</v>
      </c>
      <c r="Q1926" s="63">
        <v>1.2781749580960001E-2</v>
      </c>
    </row>
    <row r="1927" spans="1:17">
      <c r="A1927" s="63" t="s">
        <v>75</v>
      </c>
      <c r="B1927" s="63" t="s">
        <v>58</v>
      </c>
      <c r="C1927" s="63" t="s">
        <v>50</v>
      </c>
      <c r="D1927" s="63">
        <v>6</v>
      </c>
      <c r="E1927" s="63">
        <v>0.90791750000000004</v>
      </c>
      <c r="F1927" s="63">
        <v>0.64095930000000001</v>
      </c>
      <c r="G1927" s="63">
        <v>-0.26695819999999998</v>
      </c>
      <c r="H1927" s="63">
        <v>56.177999999999997</v>
      </c>
      <c r="I1927" s="63">
        <v>-0.41184579999999998</v>
      </c>
      <c r="J1927" s="63">
        <v>-0.32624500000000001</v>
      </c>
      <c r="K1927" s="63">
        <v>-0.26695819999999998</v>
      </c>
      <c r="L1927" s="63">
        <v>-0.2076713</v>
      </c>
      <c r="M1927" s="63">
        <v>-0.1220706</v>
      </c>
      <c r="N1927" s="63">
        <v>23615</v>
      </c>
      <c r="O1927" s="63">
        <v>0.1130564</v>
      </c>
      <c r="P1927" s="63">
        <v>5</v>
      </c>
      <c r="Q1927" s="63">
        <v>1.2781749580960001E-2</v>
      </c>
    </row>
    <row r="1928" spans="1:17">
      <c r="A1928" s="63" t="s">
        <v>75</v>
      </c>
      <c r="B1928" s="63" t="s">
        <v>58</v>
      </c>
      <c r="C1928" s="63" t="s">
        <v>50</v>
      </c>
      <c r="D1928" s="63">
        <v>7</v>
      </c>
      <c r="E1928" s="63">
        <v>1.1021270000000001</v>
      </c>
      <c r="F1928" s="63">
        <v>0.82952570000000003</v>
      </c>
      <c r="G1928" s="63">
        <v>-0.27260089999999998</v>
      </c>
      <c r="H1928" s="63">
        <v>56.126100000000001</v>
      </c>
      <c r="I1928" s="63">
        <v>-0.41748849999999998</v>
      </c>
      <c r="J1928" s="63">
        <v>-0.33188770000000001</v>
      </c>
      <c r="K1928" s="63">
        <v>-0.27260089999999998</v>
      </c>
      <c r="L1928" s="63">
        <v>-0.21331410000000001</v>
      </c>
      <c r="M1928" s="63">
        <v>-0.1277133</v>
      </c>
      <c r="N1928" s="63">
        <v>23615</v>
      </c>
      <c r="O1928" s="63">
        <v>0.1130564</v>
      </c>
      <c r="P1928" s="63">
        <v>5</v>
      </c>
      <c r="Q1928" s="63">
        <v>1.2781749580960001E-2</v>
      </c>
    </row>
    <row r="1929" spans="1:17">
      <c r="A1929" s="63" t="s">
        <v>75</v>
      </c>
      <c r="B1929" s="63" t="s">
        <v>58</v>
      </c>
      <c r="C1929" s="63" t="s">
        <v>50</v>
      </c>
      <c r="D1929" s="63">
        <v>8</v>
      </c>
      <c r="E1929" s="63">
        <v>1.238402</v>
      </c>
      <c r="F1929" s="63">
        <v>1.0109619999999999</v>
      </c>
      <c r="G1929" s="63">
        <v>-0.2274398</v>
      </c>
      <c r="H1929" s="63">
        <v>57.627200000000002</v>
      </c>
      <c r="I1929" s="63">
        <v>-0.37232739999999998</v>
      </c>
      <c r="J1929" s="63">
        <v>-0.2867266</v>
      </c>
      <c r="K1929" s="63">
        <v>-0.2274398</v>
      </c>
      <c r="L1929" s="63">
        <v>-0.16815289999999999</v>
      </c>
      <c r="M1929" s="63">
        <v>-8.2552200000000006E-2</v>
      </c>
      <c r="N1929" s="63">
        <v>23615</v>
      </c>
      <c r="O1929" s="63">
        <v>0.1130564</v>
      </c>
      <c r="P1929" s="63">
        <v>5</v>
      </c>
      <c r="Q1929" s="63">
        <v>1.2781749580960001E-2</v>
      </c>
    </row>
    <row r="1930" spans="1:17">
      <c r="A1930" s="63" t="s">
        <v>75</v>
      </c>
      <c r="B1930" s="63" t="s">
        <v>58</v>
      </c>
      <c r="C1930" s="63" t="s">
        <v>50</v>
      </c>
      <c r="D1930" s="63">
        <v>9</v>
      </c>
      <c r="E1930" s="63">
        <v>1.223652</v>
      </c>
      <c r="F1930" s="63">
        <v>1.1114120000000001</v>
      </c>
      <c r="G1930" s="63">
        <v>-0.11223959999999999</v>
      </c>
      <c r="H1930" s="63">
        <v>60.050400000000003</v>
      </c>
      <c r="I1930" s="63">
        <v>-0.2571272</v>
      </c>
      <c r="J1930" s="63">
        <v>-0.1715264</v>
      </c>
      <c r="K1930" s="63">
        <v>-0.11223959999999999</v>
      </c>
      <c r="L1930" s="63">
        <v>-5.2952800000000001E-2</v>
      </c>
      <c r="M1930" s="63">
        <v>3.2648000000000003E-2</v>
      </c>
      <c r="N1930" s="63">
        <v>23615</v>
      </c>
      <c r="O1930" s="63">
        <v>0.1130564</v>
      </c>
      <c r="P1930" s="63">
        <v>5</v>
      </c>
      <c r="Q1930" s="63">
        <v>1.2781749580960001E-2</v>
      </c>
    </row>
    <row r="1931" spans="1:17">
      <c r="A1931" s="63" t="s">
        <v>75</v>
      </c>
      <c r="B1931" s="63" t="s">
        <v>58</v>
      </c>
      <c r="C1931" s="63" t="s">
        <v>50</v>
      </c>
      <c r="D1931" s="63">
        <v>10</v>
      </c>
      <c r="E1931" s="63">
        <v>1.2542409999999999</v>
      </c>
      <c r="F1931" s="63">
        <v>1.1420779999999999</v>
      </c>
      <c r="G1931" s="63">
        <v>-0.1121639</v>
      </c>
      <c r="H1931" s="63">
        <v>62.659700000000001</v>
      </c>
      <c r="I1931" s="63">
        <v>-0.25705149999999999</v>
      </c>
      <c r="J1931" s="63">
        <v>-0.17145070000000001</v>
      </c>
      <c r="K1931" s="63">
        <v>-0.1121639</v>
      </c>
      <c r="L1931" s="63">
        <v>-5.2877100000000003E-2</v>
      </c>
      <c r="M1931" s="63">
        <v>3.2723700000000001E-2</v>
      </c>
      <c r="N1931" s="63">
        <v>23615</v>
      </c>
      <c r="O1931" s="63">
        <v>0.1130564</v>
      </c>
      <c r="P1931" s="63">
        <v>5</v>
      </c>
      <c r="Q1931" s="63">
        <v>1.2781749580960001E-2</v>
      </c>
    </row>
    <row r="1932" spans="1:17">
      <c r="A1932" s="63" t="s">
        <v>75</v>
      </c>
      <c r="B1932" s="63" t="s">
        <v>58</v>
      </c>
      <c r="C1932" s="63" t="s">
        <v>50</v>
      </c>
      <c r="D1932" s="63">
        <v>11</v>
      </c>
      <c r="E1932" s="63">
        <v>1.183743</v>
      </c>
      <c r="F1932" s="63">
        <v>1.1958390000000001</v>
      </c>
      <c r="G1932" s="63">
        <v>1.20962E-2</v>
      </c>
      <c r="H1932" s="63">
        <v>65.615899999999996</v>
      </c>
      <c r="I1932" s="63">
        <v>-0.1327914</v>
      </c>
      <c r="J1932" s="63">
        <v>-4.7190700000000002E-2</v>
      </c>
      <c r="K1932" s="63">
        <v>1.20962E-2</v>
      </c>
      <c r="L1932" s="63">
        <v>7.1383000000000002E-2</v>
      </c>
      <c r="M1932" s="63">
        <v>0.15698380000000001</v>
      </c>
      <c r="N1932" s="63">
        <v>23615</v>
      </c>
      <c r="O1932" s="63">
        <v>0.1130564</v>
      </c>
      <c r="P1932" s="63">
        <v>5</v>
      </c>
      <c r="Q1932" s="63">
        <v>1.2781749580960001E-2</v>
      </c>
    </row>
    <row r="1933" spans="1:17">
      <c r="A1933" s="63" t="s">
        <v>75</v>
      </c>
      <c r="B1933" s="63" t="s">
        <v>58</v>
      </c>
      <c r="C1933" s="63" t="s">
        <v>50</v>
      </c>
      <c r="D1933" s="63">
        <v>12</v>
      </c>
      <c r="E1933" s="63">
        <v>1.143794</v>
      </c>
      <c r="F1933" s="63">
        <v>1.237487</v>
      </c>
      <c r="G1933" s="63">
        <v>9.3692800000000007E-2</v>
      </c>
      <c r="H1933" s="63">
        <v>68.120699999999999</v>
      </c>
      <c r="I1933" s="63">
        <v>-5.1194799999999999E-2</v>
      </c>
      <c r="J1933" s="63">
        <v>3.4405999999999999E-2</v>
      </c>
      <c r="K1933" s="63">
        <v>9.3692800000000007E-2</v>
      </c>
      <c r="L1933" s="63">
        <v>0.15297959999999999</v>
      </c>
      <c r="M1933" s="63">
        <v>0.2385804</v>
      </c>
      <c r="N1933" s="63">
        <v>23615</v>
      </c>
      <c r="O1933" s="63">
        <v>0.1130564</v>
      </c>
      <c r="P1933" s="63">
        <v>5</v>
      </c>
      <c r="Q1933" s="63">
        <v>1.2781749580960001E-2</v>
      </c>
    </row>
    <row r="1934" spans="1:17">
      <c r="A1934" s="63" t="s">
        <v>75</v>
      </c>
      <c r="B1934" s="63" t="s">
        <v>58</v>
      </c>
      <c r="C1934" s="63" t="s">
        <v>50</v>
      </c>
      <c r="D1934" s="63">
        <v>13</v>
      </c>
      <c r="E1934" s="63">
        <v>1.041059</v>
      </c>
      <c r="F1934" s="63">
        <v>1.285671</v>
      </c>
      <c r="G1934" s="63">
        <v>0.24461269999999999</v>
      </c>
      <c r="H1934" s="63">
        <v>69.883300000000006</v>
      </c>
      <c r="I1934" s="63">
        <v>9.9725099999999997E-2</v>
      </c>
      <c r="J1934" s="63">
        <v>0.18532589999999999</v>
      </c>
      <c r="K1934" s="63">
        <v>0.24461269999999999</v>
      </c>
      <c r="L1934" s="63">
        <v>0.30389949999999999</v>
      </c>
      <c r="M1934" s="63">
        <v>0.38950030000000002</v>
      </c>
      <c r="N1934" s="63">
        <v>23615</v>
      </c>
      <c r="O1934" s="63">
        <v>0.1130564</v>
      </c>
      <c r="P1934" s="63">
        <v>5</v>
      </c>
      <c r="Q1934" s="63">
        <v>1.2781749580960001E-2</v>
      </c>
    </row>
    <row r="1935" spans="1:17">
      <c r="A1935" s="63" t="s">
        <v>75</v>
      </c>
      <c r="B1935" s="63" t="s">
        <v>58</v>
      </c>
      <c r="C1935" s="63" t="s">
        <v>50</v>
      </c>
      <c r="D1935" s="63">
        <v>14</v>
      </c>
      <c r="E1935" s="63">
        <v>1.0217510000000001</v>
      </c>
      <c r="F1935" s="63">
        <v>1.3242529999999999</v>
      </c>
      <c r="G1935" s="63">
        <v>0.30250179999999999</v>
      </c>
      <c r="H1935" s="63">
        <v>71.5852</v>
      </c>
      <c r="I1935" s="63">
        <v>0.15761420000000001</v>
      </c>
      <c r="J1935" s="63">
        <v>0.24321499999999999</v>
      </c>
      <c r="K1935" s="63">
        <v>0.30250179999999999</v>
      </c>
      <c r="L1935" s="63">
        <v>0.36178860000000002</v>
      </c>
      <c r="M1935" s="63">
        <v>0.44738939999999999</v>
      </c>
      <c r="N1935" s="63">
        <v>23615</v>
      </c>
      <c r="O1935" s="63">
        <v>0.1130564</v>
      </c>
      <c r="P1935" s="63">
        <v>5</v>
      </c>
      <c r="Q1935" s="63">
        <v>1.2781749580960001E-2</v>
      </c>
    </row>
    <row r="1936" spans="1:17">
      <c r="A1936" s="63" t="s">
        <v>75</v>
      </c>
      <c r="B1936" s="63" t="s">
        <v>58</v>
      </c>
      <c r="C1936" s="63" t="s">
        <v>50</v>
      </c>
      <c r="D1936" s="63">
        <v>15</v>
      </c>
      <c r="E1936" s="63">
        <v>1.054389</v>
      </c>
      <c r="F1936" s="63">
        <v>1.37659</v>
      </c>
      <c r="G1936" s="63">
        <v>0.32220070000000001</v>
      </c>
      <c r="H1936" s="63">
        <v>72.797399999999996</v>
      </c>
      <c r="I1936" s="63">
        <v>0.1773131</v>
      </c>
      <c r="J1936" s="63">
        <v>0.26291379999999998</v>
      </c>
      <c r="K1936" s="63">
        <v>0.32220070000000001</v>
      </c>
      <c r="L1936" s="63">
        <v>0.38148749999999998</v>
      </c>
      <c r="M1936" s="63">
        <v>0.46708830000000001</v>
      </c>
      <c r="N1936" s="63">
        <v>23615</v>
      </c>
      <c r="O1936" s="63">
        <v>0.1130564</v>
      </c>
      <c r="P1936" s="63">
        <v>5</v>
      </c>
      <c r="Q1936" s="63">
        <v>1.2781749580960001E-2</v>
      </c>
    </row>
    <row r="1937" spans="1:17">
      <c r="A1937" s="63" t="s">
        <v>75</v>
      </c>
      <c r="B1937" s="63" t="s">
        <v>58</v>
      </c>
      <c r="C1937" s="63" t="s">
        <v>50</v>
      </c>
      <c r="D1937" s="63">
        <v>16</v>
      </c>
      <c r="E1937" s="63">
        <v>1.1092329999999999</v>
      </c>
      <c r="F1937" s="63">
        <v>1.401843</v>
      </c>
      <c r="G1937" s="63">
        <v>0.29261039999999999</v>
      </c>
      <c r="H1937" s="63">
        <v>72.782799999999995</v>
      </c>
      <c r="I1937" s="63">
        <v>0.14772279999999999</v>
      </c>
      <c r="J1937" s="63">
        <v>0.23332359999999999</v>
      </c>
      <c r="K1937" s="63">
        <v>0.29261039999999999</v>
      </c>
      <c r="L1937" s="63">
        <v>0.35189720000000002</v>
      </c>
      <c r="M1937" s="63">
        <v>0.437498</v>
      </c>
      <c r="N1937" s="63">
        <v>23615</v>
      </c>
      <c r="O1937" s="63">
        <v>0.1130564</v>
      </c>
      <c r="P1937" s="63">
        <v>5</v>
      </c>
      <c r="Q1937" s="63">
        <v>1.2781749580960001E-2</v>
      </c>
    </row>
    <row r="1938" spans="1:17">
      <c r="A1938" s="63" t="s">
        <v>75</v>
      </c>
      <c r="B1938" s="63" t="s">
        <v>58</v>
      </c>
      <c r="C1938" s="63" t="s">
        <v>50</v>
      </c>
      <c r="D1938" s="63">
        <v>17</v>
      </c>
      <c r="E1938" s="63">
        <v>1.1969669999999999</v>
      </c>
      <c r="F1938" s="63">
        <v>1.460032</v>
      </c>
      <c r="G1938" s="63">
        <v>0.2630652</v>
      </c>
      <c r="H1938" s="63">
        <v>72.116100000000003</v>
      </c>
      <c r="I1938" s="63">
        <v>0.11817759999999999</v>
      </c>
      <c r="J1938" s="63">
        <v>0.2037784</v>
      </c>
      <c r="K1938" s="63">
        <v>0.2630652</v>
      </c>
      <c r="L1938" s="63">
        <v>0.32235209999999997</v>
      </c>
      <c r="M1938" s="63">
        <v>0.4079528</v>
      </c>
      <c r="N1938" s="63">
        <v>23615</v>
      </c>
      <c r="O1938" s="63">
        <v>0.1130564</v>
      </c>
      <c r="P1938" s="63">
        <v>5</v>
      </c>
      <c r="Q1938" s="63">
        <v>1.2781749580960001E-2</v>
      </c>
    </row>
    <row r="1939" spans="1:17">
      <c r="A1939" s="63" t="s">
        <v>75</v>
      </c>
      <c r="B1939" s="63" t="s">
        <v>58</v>
      </c>
      <c r="C1939" s="63" t="s">
        <v>50</v>
      </c>
      <c r="D1939" s="63">
        <v>18</v>
      </c>
      <c r="E1939" s="63">
        <v>1.319194</v>
      </c>
      <c r="F1939" s="63">
        <v>1.510168</v>
      </c>
      <c r="G1939" s="63">
        <v>0.19097439999999999</v>
      </c>
      <c r="H1939" s="63">
        <v>71.188400000000001</v>
      </c>
      <c r="I1939" s="63">
        <v>4.6086799999999997E-2</v>
      </c>
      <c r="J1939" s="63">
        <v>0.13168750000000001</v>
      </c>
      <c r="K1939" s="63">
        <v>0.19097439999999999</v>
      </c>
      <c r="L1939" s="63">
        <v>0.25026120000000002</v>
      </c>
      <c r="M1939" s="63">
        <v>0.33586199999999999</v>
      </c>
      <c r="N1939" s="63">
        <v>23615</v>
      </c>
      <c r="O1939" s="63">
        <v>0.1130564</v>
      </c>
      <c r="P1939" s="63">
        <v>5</v>
      </c>
      <c r="Q1939" s="63">
        <v>1.2781749580960001E-2</v>
      </c>
    </row>
    <row r="1940" spans="1:17">
      <c r="A1940" s="63" t="s">
        <v>75</v>
      </c>
      <c r="B1940" s="63" t="s">
        <v>58</v>
      </c>
      <c r="C1940" s="63" t="s">
        <v>50</v>
      </c>
      <c r="D1940" s="63">
        <v>19</v>
      </c>
      <c r="E1940" s="63">
        <v>1.484504</v>
      </c>
      <c r="F1940" s="63">
        <v>1.4768479999999999</v>
      </c>
      <c r="G1940" s="63">
        <v>-7.6565000000000001E-3</v>
      </c>
      <c r="H1940" s="63">
        <v>69.108699999999999</v>
      </c>
      <c r="I1940" s="63">
        <v>-0.15254409999999999</v>
      </c>
      <c r="J1940" s="63">
        <v>-6.6943299999999997E-2</v>
      </c>
      <c r="K1940" s="63">
        <v>-7.6565000000000001E-3</v>
      </c>
      <c r="L1940" s="63">
        <v>5.16304E-2</v>
      </c>
      <c r="M1940" s="63">
        <v>0.13723109999999999</v>
      </c>
      <c r="N1940" s="63">
        <v>23615</v>
      </c>
      <c r="O1940" s="63">
        <v>0.1130564</v>
      </c>
      <c r="P1940" s="63">
        <v>5</v>
      </c>
      <c r="Q1940" s="63">
        <v>1.2781749580960001E-2</v>
      </c>
    </row>
    <row r="1941" spans="1:17">
      <c r="A1941" s="63" t="s">
        <v>75</v>
      </c>
      <c r="B1941" s="63" t="s">
        <v>58</v>
      </c>
      <c r="C1941" s="63" t="s">
        <v>50</v>
      </c>
      <c r="D1941" s="63">
        <v>20</v>
      </c>
      <c r="E1941" s="63">
        <v>1.5671269999999999</v>
      </c>
      <c r="F1941" s="63">
        <v>1.456064</v>
      </c>
      <c r="G1941" s="63">
        <v>-0.1110636</v>
      </c>
      <c r="H1941" s="63">
        <v>65.390699999999995</v>
      </c>
      <c r="I1941" s="63">
        <v>-0.25595119999999999</v>
      </c>
      <c r="J1941" s="63">
        <v>-0.17035040000000001</v>
      </c>
      <c r="K1941" s="63">
        <v>-0.1110636</v>
      </c>
      <c r="L1941" s="63">
        <v>-5.1776799999999998E-2</v>
      </c>
      <c r="M1941" s="63">
        <v>3.3824E-2</v>
      </c>
      <c r="N1941" s="63">
        <v>23615</v>
      </c>
      <c r="O1941" s="63">
        <v>0.1130564</v>
      </c>
      <c r="P1941" s="63">
        <v>5</v>
      </c>
      <c r="Q1941" s="63">
        <v>1.2781749580960001E-2</v>
      </c>
    </row>
    <row r="1942" spans="1:17">
      <c r="A1942" s="63" t="s">
        <v>75</v>
      </c>
      <c r="B1942" s="63" t="s">
        <v>58</v>
      </c>
      <c r="C1942" s="63" t="s">
        <v>50</v>
      </c>
      <c r="D1942" s="63">
        <v>21</v>
      </c>
      <c r="E1942" s="63">
        <v>1.63029</v>
      </c>
      <c r="F1942" s="63">
        <v>1.4515169999999999</v>
      </c>
      <c r="G1942" s="63">
        <v>-0.1787736</v>
      </c>
      <c r="H1942" s="63">
        <v>62.0854</v>
      </c>
      <c r="I1942" s="63">
        <v>-0.32366119999999998</v>
      </c>
      <c r="J1942" s="63">
        <v>-0.23806050000000001</v>
      </c>
      <c r="K1942" s="63">
        <v>-0.1787736</v>
      </c>
      <c r="L1942" s="63">
        <v>-0.1194868</v>
      </c>
      <c r="M1942" s="63">
        <v>-3.3885999999999999E-2</v>
      </c>
      <c r="N1942" s="63">
        <v>23615</v>
      </c>
      <c r="O1942" s="63">
        <v>0.1130564</v>
      </c>
      <c r="P1942" s="63">
        <v>5</v>
      </c>
      <c r="Q1942" s="63">
        <v>1.2781749580960001E-2</v>
      </c>
    </row>
    <row r="1943" spans="1:17">
      <c r="A1943" s="63" t="s">
        <v>75</v>
      </c>
      <c r="B1943" s="63" t="s">
        <v>58</v>
      </c>
      <c r="C1943" s="63" t="s">
        <v>50</v>
      </c>
      <c r="D1943" s="63">
        <v>22</v>
      </c>
      <c r="E1943" s="63">
        <v>1.5774779999999999</v>
      </c>
      <c r="F1943" s="63">
        <v>1.344978</v>
      </c>
      <c r="G1943" s="63">
        <v>-0.23250000000000001</v>
      </c>
      <c r="H1943" s="63">
        <v>60.364100000000001</v>
      </c>
      <c r="I1943" s="63">
        <v>-0.37738759999999999</v>
      </c>
      <c r="J1943" s="63">
        <v>-0.29178680000000001</v>
      </c>
      <c r="K1943" s="63">
        <v>-0.23250000000000001</v>
      </c>
      <c r="L1943" s="63">
        <v>-0.17321310000000001</v>
      </c>
      <c r="M1943" s="63">
        <v>-8.7612400000000007E-2</v>
      </c>
      <c r="N1943" s="63">
        <v>23615</v>
      </c>
      <c r="O1943" s="63">
        <v>0.1130564</v>
      </c>
      <c r="P1943" s="63">
        <v>5</v>
      </c>
      <c r="Q1943" s="63">
        <v>1.2781749580960001E-2</v>
      </c>
    </row>
    <row r="1944" spans="1:17">
      <c r="A1944" s="63" t="s">
        <v>75</v>
      </c>
      <c r="B1944" s="63" t="s">
        <v>58</v>
      </c>
      <c r="C1944" s="63" t="s">
        <v>50</v>
      </c>
      <c r="D1944" s="63">
        <v>23</v>
      </c>
      <c r="E1944" s="63">
        <v>1.3452139999999999</v>
      </c>
      <c r="F1944" s="63">
        <v>1.12009</v>
      </c>
      <c r="G1944" s="63">
        <v>-0.22512360000000001</v>
      </c>
      <c r="H1944" s="63">
        <v>58.685600000000001</v>
      </c>
      <c r="I1944" s="63">
        <v>-0.37001119999999998</v>
      </c>
      <c r="J1944" s="63">
        <v>-0.28441050000000001</v>
      </c>
      <c r="K1944" s="63">
        <v>-0.22512360000000001</v>
      </c>
      <c r="L1944" s="63">
        <v>-0.16583680000000001</v>
      </c>
      <c r="M1944" s="63">
        <v>-8.0236000000000002E-2</v>
      </c>
      <c r="N1944" s="63">
        <v>23615</v>
      </c>
      <c r="O1944" s="63">
        <v>0.1130564</v>
      </c>
      <c r="P1944" s="63">
        <v>5</v>
      </c>
      <c r="Q1944" s="63">
        <v>1.2781749580960001E-2</v>
      </c>
    </row>
    <row r="1945" spans="1:17">
      <c r="A1945" s="63" t="s">
        <v>75</v>
      </c>
      <c r="B1945" s="63" t="s">
        <v>58</v>
      </c>
      <c r="C1945" s="63" t="s">
        <v>50</v>
      </c>
      <c r="D1945" s="63">
        <v>24</v>
      </c>
      <c r="E1945" s="63">
        <v>1.0783400000000001</v>
      </c>
      <c r="F1945" s="63">
        <v>0.84886680000000003</v>
      </c>
      <c r="G1945" s="63">
        <v>-0.2294728</v>
      </c>
      <c r="H1945" s="63">
        <v>57.644599999999997</v>
      </c>
      <c r="I1945" s="63">
        <v>-0.37436039999999998</v>
      </c>
      <c r="J1945" s="63">
        <v>-0.28875960000000001</v>
      </c>
      <c r="K1945" s="63">
        <v>-0.2294728</v>
      </c>
      <c r="L1945" s="63">
        <v>-0.170186</v>
      </c>
      <c r="M1945" s="63">
        <v>-8.4585199999999999E-2</v>
      </c>
      <c r="N1945" s="63">
        <v>23615</v>
      </c>
      <c r="O1945" s="63">
        <v>0.1130564</v>
      </c>
      <c r="P1945" s="63">
        <v>5</v>
      </c>
      <c r="Q1945" s="63">
        <v>1.2781749580960001E-2</v>
      </c>
    </row>
    <row r="1946" spans="1:17">
      <c r="A1946" s="63" t="s">
        <v>75</v>
      </c>
      <c r="B1946" s="63" t="s">
        <v>58</v>
      </c>
      <c r="C1946" s="63" t="s">
        <v>51</v>
      </c>
      <c r="D1946" s="63">
        <v>1</v>
      </c>
      <c r="E1946" s="63">
        <v>1.0936410000000001</v>
      </c>
      <c r="F1946" s="63">
        <v>0.8652263</v>
      </c>
      <c r="G1946" s="63">
        <v>-0.22841429999999999</v>
      </c>
      <c r="H1946" s="63">
        <v>68.471299999999999</v>
      </c>
      <c r="I1946" s="63">
        <v>-0.37330190000000002</v>
      </c>
      <c r="J1946" s="63">
        <v>-0.28770109999999999</v>
      </c>
      <c r="K1946" s="63">
        <v>-0.22841429999999999</v>
      </c>
      <c r="L1946" s="63">
        <v>-0.16912749999999999</v>
      </c>
      <c r="M1946" s="63">
        <v>-8.3526699999999995E-2</v>
      </c>
      <c r="N1946" s="63">
        <v>23615</v>
      </c>
      <c r="O1946" s="63">
        <v>0.1130564</v>
      </c>
      <c r="P1946" s="63">
        <v>6</v>
      </c>
      <c r="Q1946" s="63">
        <v>1.2781749580960001E-2</v>
      </c>
    </row>
    <row r="1947" spans="1:17">
      <c r="A1947" s="63" t="s">
        <v>75</v>
      </c>
      <c r="B1947" s="63" t="s">
        <v>58</v>
      </c>
      <c r="C1947" s="63" t="s">
        <v>51</v>
      </c>
      <c r="D1947" s="63">
        <v>2</v>
      </c>
      <c r="E1947" s="63">
        <v>0.94929300000000005</v>
      </c>
      <c r="F1947" s="63">
        <v>0.70903859999999996</v>
      </c>
      <c r="G1947" s="63">
        <v>-0.24025440000000001</v>
      </c>
      <c r="H1947" s="63">
        <v>59.928400000000003</v>
      </c>
      <c r="I1947" s="63">
        <v>-0.38514199999999998</v>
      </c>
      <c r="J1947" s="63">
        <v>-0.29954120000000001</v>
      </c>
      <c r="K1947" s="63">
        <v>-0.24025440000000001</v>
      </c>
      <c r="L1947" s="63">
        <v>-0.18096760000000001</v>
      </c>
      <c r="M1947" s="63">
        <v>-9.5366800000000002E-2</v>
      </c>
      <c r="N1947" s="63">
        <v>23615</v>
      </c>
      <c r="O1947" s="63">
        <v>0.1130564</v>
      </c>
      <c r="P1947" s="63">
        <v>6</v>
      </c>
      <c r="Q1947" s="63">
        <v>1.2781749580960001E-2</v>
      </c>
    </row>
    <row r="1948" spans="1:17">
      <c r="A1948" s="63" t="s">
        <v>75</v>
      </c>
      <c r="B1948" s="63" t="s">
        <v>58</v>
      </c>
      <c r="C1948" s="63" t="s">
        <v>51</v>
      </c>
      <c r="D1948" s="63">
        <v>3</v>
      </c>
      <c r="E1948" s="63">
        <v>0.91896719999999998</v>
      </c>
      <c r="F1948" s="63">
        <v>0.68087220000000004</v>
      </c>
      <c r="G1948" s="63">
        <v>-0.238095</v>
      </c>
      <c r="H1948" s="63">
        <v>58.541400000000003</v>
      </c>
      <c r="I1948" s="63">
        <v>-0.38298260000000001</v>
      </c>
      <c r="J1948" s="63">
        <v>-0.29738179999999997</v>
      </c>
      <c r="K1948" s="63">
        <v>-0.238095</v>
      </c>
      <c r="L1948" s="63">
        <v>-0.1788082</v>
      </c>
      <c r="M1948" s="63">
        <v>-9.3207399999999996E-2</v>
      </c>
      <c r="N1948" s="63">
        <v>23615</v>
      </c>
      <c r="O1948" s="63">
        <v>0.1130564</v>
      </c>
      <c r="P1948" s="63">
        <v>6</v>
      </c>
      <c r="Q1948" s="63">
        <v>1.2781749580960001E-2</v>
      </c>
    </row>
    <row r="1949" spans="1:17">
      <c r="A1949" s="63" t="s">
        <v>75</v>
      </c>
      <c r="B1949" s="63" t="s">
        <v>58</v>
      </c>
      <c r="C1949" s="63" t="s">
        <v>51</v>
      </c>
      <c r="D1949" s="63">
        <v>4</v>
      </c>
      <c r="E1949" s="63">
        <v>0.90405740000000001</v>
      </c>
      <c r="F1949" s="63">
        <v>0.6900326</v>
      </c>
      <c r="G1949" s="63">
        <v>-0.21402479999999999</v>
      </c>
      <c r="H1949" s="63">
        <v>57.664700000000003</v>
      </c>
      <c r="I1949" s="63">
        <v>-0.35891240000000002</v>
      </c>
      <c r="J1949" s="63">
        <v>-0.27331159999999999</v>
      </c>
      <c r="K1949" s="63">
        <v>-0.21402479999999999</v>
      </c>
      <c r="L1949" s="63">
        <v>-0.15473790000000001</v>
      </c>
      <c r="M1949" s="63">
        <v>-6.9137199999999996E-2</v>
      </c>
      <c r="N1949" s="63">
        <v>23615</v>
      </c>
      <c r="O1949" s="63">
        <v>0.1130564</v>
      </c>
      <c r="P1949" s="63">
        <v>6</v>
      </c>
      <c r="Q1949" s="63">
        <v>1.2781749580960001E-2</v>
      </c>
    </row>
    <row r="1950" spans="1:17">
      <c r="A1950" s="63" t="s">
        <v>75</v>
      </c>
      <c r="B1950" s="63" t="s">
        <v>58</v>
      </c>
      <c r="C1950" s="63" t="s">
        <v>51</v>
      </c>
      <c r="D1950" s="63">
        <v>5</v>
      </c>
      <c r="E1950" s="63">
        <v>0.91180749999999999</v>
      </c>
      <c r="F1950" s="63">
        <v>0.69671059999999996</v>
      </c>
      <c r="G1950" s="63">
        <v>-0.21509700000000001</v>
      </c>
      <c r="H1950" s="63">
        <v>56.9054</v>
      </c>
      <c r="I1950" s="63">
        <v>-0.35998449999999999</v>
      </c>
      <c r="J1950" s="63">
        <v>-0.27438380000000001</v>
      </c>
      <c r="K1950" s="63">
        <v>-0.21509700000000001</v>
      </c>
      <c r="L1950" s="63">
        <v>-0.15581010000000001</v>
      </c>
      <c r="M1950" s="63">
        <v>-7.0209400000000005E-2</v>
      </c>
      <c r="N1950" s="63">
        <v>23615</v>
      </c>
      <c r="O1950" s="63">
        <v>0.1130564</v>
      </c>
      <c r="P1950" s="63">
        <v>6</v>
      </c>
      <c r="Q1950" s="63">
        <v>1.2781749580960001E-2</v>
      </c>
    </row>
    <row r="1951" spans="1:17">
      <c r="A1951" s="63" t="s">
        <v>75</v>
      </c>
      <c r="B1951" s="63" t="s">
        <v>58</v>
      </c>
      <c r="C1951" s="63" t="s">
        <v>51</v>
      </c>
      <c r="D1951" s="63">
        <v>6</v>
      </c>
      <c r="E1951" s="63">
        <v>1.0019229999999999</v>
      </c>
      <c r="F1951" s="63">
        <v>0.73496519999999999</v>
      </c>
      <c r="G1951" s="63">
        <v>-0.26695819999999998</v>
      </c>
      <c r="H1951" s="63">
        <v>56.259799999999998</v>
      </c>
      <c r="I1951" s="63">
        <v>-0.41184579999999998</v>
      </c>
      <c r="J1951" s="63">
        <v>-0.32624510000000001</v>
      </c>
      <c r="K1951" s="63">
        <v>-0.26695819999999998</v>
      </c>
      <c r="L1951" s="63">
        <v>-0.20767140000000001</v>
      </c>
      <c r="M1951" s="63">
        <v>-0.1220706</v>
      </c>
      <c r="N1951" s="63">
        <v>23615</v>
      </c>
      <c r="O1951" s="63">
        <v>0.1130564</v>
      </c>
      <c r="P1951" s="63">
        <v>6</v>
      </c>
      <c r="Q1951" s="63">
        <v>1.2781749580960001E-2</v>
      </c>
    </row>
    <row r="1952" spans="1:17">
      <c r="A1952" s="63" t="s">
        <v>75</v>
      </c>
      <c r="B1952" s="63" t="s">
        <v>58</v>
      </c>
      <c r="C1952" s="63" t="s">
        <v>51</v>
      </c>
      <c r="D1952" s="63">
        <v>7</v>
      </c>
      <c r="E1952" s="63">
        <v>1.196132</v>
      </c>
      <c r="F1952" s="63">
        <v>0.92353160000000001</v>
      </c>
      <c r="G1952" s="63">
        <v>-0.27260079999999998</v>
      </c>
      <c r="H1952" s="63">
        <v>57.277500000000003</v>
      </c>
      <c r="I1952" s="63">
        <v>-0.41748839999999998</v>
      </c>
      <c r="J1952" s="63">
        <v>-0.33188770000000001</v>
      </c>
      <c r="K1952" s="63">
        <v>-0.27260079999999998</v>
      </c>
      <c r="L1952" s="63">
        <v>-0.213314</v>
      </c>
      <c r="M1952" s="63">
        <v>-0.1277132</v>
      </c>
      <c r="N1952" s="63">
        <v>23615</v>
      </c>
      <c r="O1952" s="63">
        <v>0.1130564</v>
      </c>
      <c r="P1952" s="63">
        <v>6</v>
      </c>
      <c r="Q1952" s="63">
        <v>1.2781749580960001E-2</v>
      </c>
    </row>
    <row r="1953" spans="1:17">
      <c r="A1953" s="63" t="s">
        <v>75</v>
      </c>
      <c r="B1953" s="63" t="s">
        <v>58</v>
      </c>
      <c r="C1953" s="63" t="s">
        <v>51</v>
      </c>
      <c r="D1953" s="63">
        <v>8</v>
      </c>
      <c r="E1953" s="63">
        <v>1.329966</v>
      </c>
      <c r="F1953" s="63">
        <v>1.102193</v>
      </c>
      <c r="G1953" s="63">
        <v>-0.227773</v>
      </c>
      <c r="H1953" s="63">
        <v>62.367899999999999</v>
      </c>
      <c r="I1953" s="63">
        <v>-0.37266050000000001</v>
      </c>
      <c r="J1953" s="63">
        <v>-0.28705979999999998</v>
      </c>
      <c r="K1953" s="63">
        <v>-0.227773</v>
      </c>
      <c r="L1953" s="63">
        <v>-0.1684861</v>
      </c>
      <c r="M1953" s="63">
        <v>-8.2885399999999998E-2</v>
      </c>
      <c r="N1953" s="63">
        <v>23615</v>
      </c>
      <c r="O1953" s="63">
        <v>0.1130564</v>
      </c>
      <c r="P1953" s="63">
        <v>6</v>
      </c>
      <c r="Q1953" s="63">
        <v>1.2781749580960001E-2</v>
      </c>
    </row>
    <row r="1954" spans="1:17">
      <c r="A1954" s="63" t="s">
        <v>75</v>
      </c>
      <c r="B1954" s="63" t="s">
        <v>58</v>
      </c>
      <c r="C1954" s="63" t="s">
        <v>51</v>
      </c>
      <c r="D1954" s="63">
        <v>9</v>
      </c>
      <c r="E1954" s="63">
        <v>1.3275030000000001</v>
      </c>
      <c r="F1954" s="63">
        <v>1.219306</v>
      </c>
      <c r="G1954" s="63">
        <v>-0.1081975</v>
      </c>
      <c r="H1954" s="63">
        <v>67.536299999999997</v>
      </c>
      <c r="I1954" s="63">
        <v>-0.253085</v>
      </c>
      <c r="J1954" s="63">
        <v>-0.1674843</v>
      </c>
      <c r="K1954" s="63">
        <v>-0.1081975</v>
      </c>
      <c r="L1954" s="63">
        <v>-4.8910599999999999E-2</v>
      </c>
      <c r="M1954" s="63">
        <v>3.6690100000000003E-2</v>
      </c>
      <c r="N1954" s="63">
        <v>23615</v>
      </c>
      <c r="O1954" s="63">
        <v>0.1130564</v>
      </c>
      <c r="P1954" s="63">
        <v>6</v>
      </c>
      <c r="Q1954" s="63">
        <v>1.2781749580960001E-2</v>
      </c>
    </row>
    <row r="1955" spans="1:17">
      <c r="A1955" s="63" t="s">
        <v>75</v>
      </c>
      <c r="B1955" s="63" t="s">
        <v>58</v>
      </c>
      <c r="C1955" s="63" t="s">
        <v>51</v>
      </c>
      <c r="D1955" s="63">
        <v>10</v>
      </c>
      <c r="E1955" s="63">
        <v>1.3690629999999999</v>
      </c>
      <c r="F1955" s="63">
        <v>1.2725610000000001</v>
      </c>
      <c r="G1955" s="63">
        <v>-9.6502299999999999E-2</v>
      </c>
      <c r="H1955" s="63">
        <v>74.256399999999999</v>
      </c>
      <c r="I1955" s="63">
        <v>-0.24138989999999999</v>
      </c>
      <c r="J1955" s="63">
        <v>-0.15578910000000001</v>
      </c>
      <c r="K1955" s="63">
        <v>-9.6502299999999999E-2</v>
      </c>
      <c r="L1955" s="63">
        <v>-3.7215499999999999E-2</v>
      </c>
      <c r="M1955" s="63">
        <v>4.8385299999999999E-2</v>
      </c>
      <c r="N1955" s="63">
        <v>23615</v>
      </c>
      <c r="O1955" s="63">
        <v>0.1130564</v>
      </c>
      <c r="P1955" s="63">
        <v>6</v>
      </c>
      <c r="Q1955" s="63">
        <v>1.2781749580960001E-2</v>
      </c>
    </row>
    <row r="1956" spans="1:17">
      <c r="A1956" s="63" t="s">
        <v>75</v>
      </c>
      <c r="B1956" s="63" t="s">
        <v>58</v>
      </c>
      <c r="C1956" s="63" t="s">
        <v>51</v>
      </c>
      <c r="D1956" s="63">
        <v>11</v>
      </c>
      <c r="E1956" s="63">
        <v>1.321866</v>
      </c>
      <c r="F1956" s="63">
        <v>1.3915120000000001</v>
      </c>
      <c r="G1956" s="63">
        <v>6.9646399999999997E-2</v>
      </c>
      <c r="H1956" s="63">
        <v>80.4238</v>
      </c>
      <c r="I1956" s="63">
        <v>-7.5241199999999994E-2</v>
      </c>
      <c r="J1956" s="63">
        <v>1.0359500000000001E-2</v>
      </c>
      <c r="K1956" s="63">
        <v>6.9646399999999997E-2</v>
      </c>
      <c r="L1956" s="63">
        <v>0.1289332</v>
      </c>
      <c r="M1956" s="63">
        <v>0.214534</v>
      </c>
      <c r="N1956" s="63">
        <v>23615</v>
      </c>
      <c r="O1956" s="63">
        <v>0.1130564</v>
      </c>
      <c r="P1956" s="63">
        <v>6</v>
      </c>
      <c r="Q1956" s="63">
        <v>1.2781749580960001E-2</v>
      </c>
    </row>
    <row r="1957" spans="1:17">
      <c r="A1957" s="63" t="s">
        <v>75</v>
      </c>
      <c r="B1957" s="63" t="s">
        <v>58</v>
      </c>
      <c r="C1957" s="63" t="s">
        <v>51</v>
      </c>
      <c r="D1957" s="63">
        <v>12</v>
      </c>
      <c r="E1957" s="63">
        <v>1.318927</v>
      </c>
      <c r="F1957" s="63">
        <v>1.5581670000000001</v>
      </c>
      <c r="G1957" s="63">
        <v>0.2392406</v>
      </c>
      <c r="H1957" s="63">
        <v>84.591399999999993</v>
      </c>
      <c r="I1957" s="63">
        <v>9.4353000000000006E-2</v>
      </c>
      <c r="J1957" s="63">
        <v>0.1799538</v>
      </c>
      <c r="K1957" s="63">
        <v>0.2392406</v>
      </c>
      <c r="L1957" s="63">
        <v>0.2985275</v>
      </c>
      <c r="M1957" s="63">
        <v>0.38412819999999998</v>
      </c>
      <c r="N1957" s="63">
        <v>23615</v>
      </c>
      <c r="O1957" s="63">
        <v>0.1130564</v>
      </c>
      <c r="P1957" s="63">
        <v>6</v>
      </c>
      <c r="Q1957" s="63">
        <v>1.2781749580960001E-2</v>
      </c>
    </row>
    <row r="1958" spans="1:17">
      <c r="A1958" s="63" t="s">
        <v>75</v>
      </c>
      <c r="B1958" s="63" t="s">
        <v>58</v>
      </c>
      <c r="C1958" s="63" t="s">
        <v>51</v>
      </c>
      <c r="D1958" s="63">
        <v>13</v>
      </c>
      <c r="E1958" s="63">
        <v>1.232154</v>
      </c>
      <c r="F1958" s="63">
        <v>1.7263839999999999</v>
      </c>
      <c r="G1958" s="63">
        <v>0.4942299</v>
      </c>
      <c r="H1958" s="63">
        <v>87.213700000000003</v>
      </c>
      <c r="I1958" s="63">
        <v>0.34934229999999999</v>
      </c>
      <c r="J1958" s="63">
        <v>0.43494310000000003</v>
      </c>
      <c r="K1958" s="63">
        <v>0.4942299</v>
      </c>
      <c r="L1958" s="63">
        <v>0.55351669999999997</v>
      </c>
      <c r="M1958" s="63">
        <v>0.63911750000000001</v>
      </c>
      <c r="N1958" s="63">
        <v>23615</v>
      </c>
      <c r="O1958" s="63">
        <v>0.1130564</v>
      </c>
      <c r="P1958" s="63">
        <v>6</v>
      </c>
      <c r="Q1958" s="63">
        <v>1.2781749580960001E-2</v>
      </c>
    </row>
    <row r="1959" spans="1:17">
      <c r="A1959" s="63" t="s">
        <v>75</v>
      </c>
      <c r="B1959" s="63" t="s">
        <v>58</v>
      </c>
      <c r="C1959" s="63" t="s">
        <v>51</v>
      </c>
      <c r="D1959" s="63">
        <v>14</v>
      </c>
      <c r="E1959" s="63">
        <v>1.3105340000000001</v>
      </c>
      <c r="F1959" s="63">
        <v>1.9859469999999999</v>
      </c>
      <c r="G1959" s="63">
        <v>0.67541269999999998</v>
      </c>
      <c r="H1959" s="63">
        <v>90.570899999999995</v>
      </c>
      <c r="I1959" s="63">
        <v>0.53052509999999997</v>
      </c>
      <c r="J1959" s="63">
        <v>0.61612579999999995</v>
      </c>
      <c r="K1959" s="63">
        <v>0.67541269999999998</v>
      </c>
      <c r="L1959" s="63">
        <v>0.73469949999999995</v>
      </c>
      <c r="M1959" s="63">
        <v>0.82030020000000003</v>
      </c>
      <c r="N1959" s="63">
        <v>23615</v>
      </c>
      <c r="O1959" s="63">
        <v>0.1130564</v>
      </c>
      <c r="P1959" s="63">
        <v>6</v>
      </c>
      <c r="Q1959" s="63">
        <v>1.2781749580960001E-2</v>
      </c>
    </row>
    <row r="1960" spans="1:17">
      <c r="A1960" s="63" t="s">
        <v>75</v>
      </c>
      <c r="B1960" s="63" t="s">
        <v>58</v>
      </c>
      <c r="C1960" s="63" t="s">
        <v>51</v>
      </c>
      <c r="D1960" s="63">
        <v>15</v>
      </c>
      <c r="E1960" s="63">
        <v>1.4182250000000001</v>
      </c>
      <c r="F1960" s="63">
        <v>2.1800519999999999</v>
      </c>
      <c r="G1960" s="63">
        <v>0.76182700000000003</v>
      </c>
      <c r="H1960" s="63">
        <v>92.451800000000006</v>
      </c>
      <c r="I1960" s="63">
        <v>0.61693940000000003</v>
      </c>
      <c r="J1960" s="63">
        <v>0.70254019999999995</v>
      </c>
      <c r="K1960" s="63">
        <v>0.76182700000000003</v>
      </c>
      <c r="L1960" s="63">
        <v>0.8211138</v>
      </c>
      <c r="M1960" s="63">
        <v>0.90671460000000004</v>
      </c>
      <c r="N1960" s="63">
        <v>23615</v>
      </c>
      <c r="O1960" s="63">
        <v>0.1130564</v>
      </c>
      <c r="P1960" s="63">
        <v>6</v>
      </c>
      <c r="Q1960" s="63">
        <v>1.2781749580960001E-2</v>
      </c>
    </row>
    <row r="1961" spans="1:17">
      <c r="A1961" s="63" t="s">
        <v>75</v>
      </c>
      <c r="B1961" s="63" t="s">
        <v>58</v>
      </c>
      <c r="C1961" s="63" t="s">
        <v>51</v>
      </c>
      <c r="D1961" s="63">
        <v>16</v>
      </c>
      <c r="E1961" s="63">
        <v>1.6028359999999999</v>
      </c>
      <c r="F1961" s="63">
        <v>2.3485990000000001</v>
      </c>
      <c r="G1961" s="63">
        <v>0.74576279999999995</v>
      </c>
      <c r="H1961" s="63">
        <v>93.4221</v>
      </c>
      <c r="I1961" s="63">
        <v>0.6008753</v>
      </c>
      <c r="J1961" s="63">
        <v>0.68647599999999998</v>
      </c>
      <c r="K1961" s="63">
        <v>0.74576279999999995</v>
      </c>
      <c r="L1961" s="63">
        <v>0.80504969999999998</v>
      </c>
      <c r="M1961" s="63">
        <v>0.89065039999999995</v>
      </c>
      <c r="N1961" s="63">
        <v>23615</v>
      </c>
      <c r="O1961" s="63">
        <v>0.1130564</v>
      </c>
      <c r="P1961" s="63">
        <v>6</v>
      </c>
      <c r="Q1961" s="63">
        <v>1.2781749580960001E-2</v>
      </c>
    </row>
    <row r="1962" spans="1:17">
      <c r="A1962" s="63" t="s">
        <v>75</v>
      </c>
      <c r="B1962" s="63" t="s">
        <v>58</v>
      </c>
      <c r="C1962" s="63" t="s">
        <v>51</v>
      </c>
      <c r="D1962" s="63">
        <v>17</v>
      </c>
      <c r="E1962" s="63">
        <v>1.7779750000000001</v>
      </c>
      <c r="F1962" s="63">
        <v>2.4720119999999999</v>
      </c>
      <c r="G1962" s="63">
        <v>0.69403680000000001</v>
      </c>
      <c r="H1962" s="63">
        <v>93.567999999999998</v>
      </c>
      <c r="I1962" s="63">
        <v>0.54914929999999995</v>
      </c>
      <c r="J1962" s="63">
        <v>0.63475000000000004</v>
      </c>
      <c r="K1962" s="63">
        <v>0.69403680000000001</v>
      </c>
      <c r="L1962" s="63">
        <v>0.75332370000000004</v>
      </c>
      <c r="M1962" s="63">
        <v>0.83892440000000001</v>
      </c>
      <c r="N1962" s="63">
        <v>23615</v>
      </c>
      <c r="O1962" s="63">
        <v>0.1130564</v>
      </c>
      <c r="P1962" s="63">
        <v>6</v>
      </c>
      <c r="Q1962" s="63">
        <v>1.2781749580960001E-2</v>
      </c>
    </row>
    <row r="1963" spans="1:17">
      <c r="A1963" s="63" t="s">
        <v>75</v>
      </c>
      <c r="B1963" s="63" t="s">
        <v>58</v>
      </c>
      <c r="C1963" s="63" t="s">
        <v>51</v>
      </c>
      <c r="D1963" s="63">
        <v>18</v>
      </c>
      <c r="E1963" s="63">
        <v>1.934245</v>
      </c>
      <c r="F1963" s="63">
        <v>2.5486659999999999</v>
      </c>
      <c r="G1963" s="63">
        <v>0.61442050000000004</v>
      </c>
      <c r="H1963" s="63">
        <v>92.624099999999999</v>
      </c>
      <c r="I1963" s="63">
        <v>0.46953289999999998</v>
      </c>
      <c r="J1963" s="63">
        <v>0.55513369999999995</v>
      </c>
      <c r="K1963" s="63">
        <v>0.61442050000000004</v>
      </c>
      <c r="L1963" s="63">
        <v>0.67370739999999996</v>
      </c>
      <c r="M1963" s="63">
        <v>0.75930810000000004</v>
      </c>
      <c r="N1963" s="63">
        <v>23615</v>
      </c>
      <c r="O1963" s="63">
        <v>0.1130564</v>
      </c>
      <c r="P1963" s="63">
        <v>6</v>
      </c>
      <c r="Q1963" s="63">
        <v>1.2781749580960001E-2</v>
      </c>
    </row>
    <row r="1964" spans="1:17">
      <c r="A1964" s="63" t="s">
        <v>75</v>
      </c>
      <c r="B1964" s="63" t="s">
        <v>58</v>
      </c>
      <c r="C1964" s="63" t="s">
        <v>51</v>
      </c>
      <c r="D1964" s="63">
        <v>19</v>
      </c>
      <c r="E1964" s="63">
        <v>2.2248359999999998</v>
      </c>
      <c r="F1964" s="63">
        <v>2.4660350000000002</v>
      </c>
      <c r="G1964" s="63">
        <v>0.24119850000000001</v>
      </c>
      <c r="H1964" s="63">
        <v>90.451700000000002</v>
      </c>
      <c r="I1964" s="63">
        <v>9.6310900000000005E-2</v>
      </c>
      <c r="J1964" s="63">
        <v>0.18191170000000001</v>
      </c>
      <c r="K1964" s="63">
        <v>0.24119850000000001</v>
      </c>
      <c r="L1964" s="63">
        <v>0.30048540000000001</v>
      </c>
      <c r="M1964" s="63">
        <v>0.38608609999999999</v>
      </c>
      <c r="N1964" s="63">
        <v>23615</v>
      </c>
      <c r="O1964" s="63">
        <v>0.1130564</v>
      </c>
      <c r="P1964" s="63">
        <v>6</v>
      </c>
      <c r="Q1964" s="63">
        <v>1.2781749580960001E-2</v>
      </c>
    </row>
    <row r="1965" spans="1:17">
      <c r="A1965" s="63" t="s">
        <v>75</v>
      </c>
      <c r="B1965" s="63" t="s">
        <v>58</v>
      </c>
      <c r="C1965" s="63" t="s">
        <v>51</v>
      </c>
      <c r="D1965" s="63">
        <v>20</v>
      </c>
      <c r="E1965" s="63">
        <v>2.2775089999999998</v>
      </c>
      <c r="F1965" s="63">
        <v>2.2794940000000001</v>
      </c>
      <c r="G1965" s="63">
        <v>1.9854999999999999E-3</v>
      </c>
      <c r="H1965" s="63">
        <v>86.712599999999995</v>
      </c>
      <c r="I1965" s="63">
        <v>-0.142902</v>
      </c>
      <c r="J1965" s="63">
        <v>-5.7301299999999999E-2</v>
      </c>
      <c r="K1965" s="63">
        <v>1.9854999999999999E-3</v>
      </c>
      <c r="L1965" s="63">
        <v>6.1272399999999998E-2</v>
      </c>
      <c r="M1965" s="63">
        <v>0.14687310000000001</v>
      </c>
      <c r="N1965" s="63">
        <v>23615</v>
      </c>
      <c r="O1965" s="63">
        <v>0.1130564</v>
      </c>
      <c r="P1965" s="63">
        <v>6</v>
      </c>
      <c r="Q1965" s="63">
        <v>1.2781749580960001E-2</v>
      </c>
    </row>
    <row r="1966" spans="1:17">
      <c r="A1966" s="63" t="s">
        <v>75</v>
      </c>
      <c r="B1966" s="63" t="s">
        <v>58</v>
      </c>
      <c r="C1966" s="63" t="s">
        <v>51</v>
      </c>
      <c r="D1966" s="63">
        <v>21</v>
      </c>
      <c r="E1966" s="63">
        <v>2.219678</v>
      </c>
      <c r="F1966" s="63">
        <v>2.0608179999999998</v>
      </c>
      <c r="G1966" s="63">
        <v>-0.15886</v>
      </c>
      <c r="H1966" s="63">
        <v>81.456100000000006</v>
      </c>
      <c r="I1966" s="63">
        <v>-0.30374760000000001</v>
      </c>
      <c r="J1966" s="63">
        <v>-0.2181468</v>
      </c>
      <c r="K1966" s="63">
        <v>-0.15886</v>
      </c>
      <c r="L1966" s="63">
        <v>-9.9573099999999998E-2</v>
      </c>
      <c r="M1966" s="63">
        <v>-1.3972399999999999E-2</v>
      </c>
      <c r="N1966" s="63">
        <v>23615</v>
      </c>
      <c r="O1966" s="63">
        <v>0.1130564</v>
      </c>
      <c r="P1966" s="63">
        <v>6</v>
      </c>
      <c r="Q1966" s="63">
        <v>1.2781749580960001E-2</v>
      </c>
    </row>
    <row r="1967" spans="1:17">
      <c r="A1967" s="63" t="s">
        <v>75</v>
      </c>
      <c r="B1967" s="63" t="s">
        <v>58</v>
      </c>
      <c r="C1967" s="63" t="s">
        <v>51</v>
      </c>
      <c r="D1967" s="63">
        <v>22</v>
      </c>
      <c r="E1967" s="63">
        <v>2.0375049999999999</v>
      </c>
      <c r="F1967" s="63">
        <v>1.8021739999999999</v>
      </c>
      <c r="G1967" s="63">
        <v>-0.23533109999999999</v>
      </c>
      <c r="H1967" s="63">
        <v>76.900400000000005</v>
      </c>
      <c r="I1967" s="63">
        <v>-0.38021870000000002</v>
      </c>
      <c r="J1967" s="63">
        <v>-0.29461789999999999</v>
      </c>
      <c r="K1967" s="63">
        <v>-0.23533109999999999</v>
      </c>
      <c r="L1967" s="63">
        <v>-0.17604420000000001</v>
      </c>
      <c r="M1967" s="63">
        <v>-9.0443499999999996E-2</v>
      </c>
      <c r="N1967" s="63">
        <v>23615</v>
      </c>
      <c r="O1967" s="63">
        <v>0.1130564</v>
      </c>
      <c r="P1967" s="63">
        <v>6</v>
      </c>
      <c r="Q1967" s="63">
        <v>1.2781749580960001E-2</v>
      </c>
    </row>
    <row r="1968" spans="1:17">
      <c r="A1968" s="63" t="s">
        <v>75</v>
      </c>
      <c r="B1968" s="63" t="s">
        <v>58</v>
      </c>
      <c r="C1968" s="63" t="s">
        <v>51</v>
      </c>
      <c r="D1968" s="63">
        <v>23</v>
      </c>
      <c r="E1968" s="63">
        <v>1.7025809999999999</v>
      </c>
      <c r="F1968" s="63">
        <v>1.4671799999999999</v>
      </c>
      <c r="G1968" s="63">
        <v>-0.2354009</v>
      </c>
      <c r="H1968" s="63">
        <v>73.507499999999993</v>
      </c>
      <c r="I1968" s="63">
        <v>-0.38028849999999997</v>
      </c>
      <c r="J1968" s="63">
        <v>-0.2946877</v>
      </c>
      <c r="K1968" s="63">
        <v>-0.2354009</v>
      </c>
      <c r="L1968" s="63">
        <v>-0.1761141</v>
      </c>
      <c r="M1968" s="63">
        <v>-9.0513300000000005E-2</v>
      </c>
      <c r="N1968" s="63">
        <v>23615</v>
      </c>
      <c r="O1968" s="63">
        <v>0.1130564</v>
      </c>
      <c r="P1968" s="63">
        <v>6</v>
      </c>
      <c r="Q1968" s="63">
        <v>1.2781749580960001E-2</v>
      </c>
    </row>
    <row r="1969" spans="1:17">
      <c r="A1969" s="63" t="s">
        <v>75</v>
      </c>
      <c r="B1969" s="63" t="s">
        <v>58</v>
      </c>
      <c r="C1969" s="63" t="s">
        <v>51</v>
      </c>
      <c r="D1969" s="63">
        <v>24</v>
      </c>
      <c r="E1969" s="63">
        <v>1.3326020000000001</v>
      </c>
      <c r="F1969" s="63">
        <v>1.125502</v>
      </c>
      <c r="G1969" s="63">
        <v>-0.20710020000000001</v>
      </c>
      <c r="H1969" s="63">
        <v>70.819800000000001</v>
      </c>
      <c r="I1969" s="63">
        <v>-0.35198770000000001</v>
      </c>
      <c r="J1969" s="63">
        <v>-0.26638699999999998</v>
      </c>
      <c r="K1969" s="63">
        <v>-0.20710020000000001</v>
      </c>
      <c r="L1969" s="63">
        <v>-0.14781330000000001</v>
      </c>
      <c r="M1969" s="63">
        <v>-6.22126E-2</v>
      </c>
      <c r="N1969" s="63">
        <v>23615</v>
      </c>
      <c r="O1969" s="63">
        <v>0.1130564</v>
      </c>
      <c r="P1969" s="63">
        <v>6</v>
      </c>
      <c r="Q1969" s="63">
        <v>1.2781749580960001E-2</v>
      </c>
    </row>
    <row r="1970" spans="1:17">
      <c r="A1970" s="63" t="s">
        <v>75</v>
      </c>
      <c r="B1970" s="63" t="s">
        <v>58</v>
      </c>
      <c r="C1970" s="63" t="s">
        <v>52</v>
      </c>
      <c r="D1970" s="63">
        <v>1</v>
      </c>
      <c r="E1970" s="63">
        <v>1.1626700000000001</v>
      </c>
      <c r="F1970" s="63">
        <v>0.92642829999999998</v>
      </c>
      <c r="G1970" s="63">
        <v>-0.2362416</v>
      </c>
      <c r="H1970" s="63">
        <v>66.867000000000004</v>
      </c>
      <c r="I1970" s="63">
        <v>-0.3811292</v>
      </c>
      <c r="J1970" s="63">
        <v>-0.29552850000000003</v>
      </c>
      <c r="K1970" s="63">
        <v>-0.2362416</v>
      </c>
      <c r="L1970" s="63">
        <v>-0.1769548</v>
      </c>
      <c r="M1970" s="63">
        <v>-9.1354000000000005E-2</v>
      </c>
      <c r="N1970" s="63">
        <v>23615</v>
      </c>
      <c r="O1970" s="63">
        <v>0.1130564</v>
      </c>
      <c r="P1970" s="63">
        <v>7</v>
      </c>
      <c r="Q1970" s="63">
        <v>1.2781749580960001E-2</v>
      </c>
    </row>
    <row r="1971" spans="1:17">
      <c r="A1971" s="63" t="s">
        <v>75</v>
      </c>
      <c r="B1971" s="63" t="s">
        <v>58</v>
      </c>
      <c r="C1971" s="63" t="s">
        <v>52</v>
      </c>
      <c r="D1971" s="63">
        <v>2</v>
      </c>
      <c r="E1971" s="63">
        <v>1.0798570000000001</v>
      </c>
      <c r="F1971" s="63">
        <v>0.83781450000000002</v>
      </c>
      <c r="G1971" s="63">
        <v>-0.24204300000000001</v>
      </c>
      <c r="H1971" s="63">
        <v>67.009</v>
      </c>
      <c r="I1971" s="63">
        <v>-0.38693060000000001</v>
      </c>
      <c r="J1971" s="63">
        <v>-0.30132979999999998</v>
      </c>
      <c r="K1971" s="63">
        <v>-0.24204300000000001</v>
      </c>
      <c r="L1971" s="63">
        <v>-0.1827561</v>
      </c>
      <c r="M1971" s="63">
        <v>-9.7155400000000003E-2</v>
      </c>
      <c r="N1971" s="63">
        <v>23615</v>
      </c>
      <c r="O1971" s="63">
        <v>0.1130564</v>
      </c>
      <c r="P1971" s="63">
        <v>7</v>
      </c>
      <c r="Q1971" s="63">
        <v>1.2781749580960001E-2</v>
      </c>
    </row>
    <row r="1972" spans="1:17">
      <c r="A1972" s="63" t="s">
        <v>75</v>
      </c>
      <c r="B1972" s="63" t="s">
        <v>58</v>
      </c>
      <c r="C1972" s="63" t="s">
        <v>52</v>
      </c>
      <c r="D1972" s="63">
        <v>3</v>
      </c>
      <c r="E1972" s="63">
        <v>1.028484</v>
      </c>
      <c r="F1972" s="63">
        <v>0.79385810000000001</v>
      </c>
      <c r="G1972" s="63">
        <v>-0.23462640000000001</v>
      </c>
      <c r="H1972" s="63">
        <v>65.573300000000003</v>
      </c>
      <c r="I1972" s="63">
        <v>-0.37951400000000002</v>
      </c>
      <c r="J1972" s="63">
        <v>-0.29391319999999999</v>
      </c>
      <c r="K1972" s="63">
        <v>-0.23462640000000001</v>
      </c>
      <c r="L1972" s="63">
        <v>-0.17533960000000001</v>
      </c>
      <c r="M1972" s="63">
        <v>-8.9738799999999994E-2</v>
      </c>
      <c r="N1972" s="63">
        <v>23615</v>
      </c>
      <c r="O1972" s="63">
        <v>0.1130564</v>
      </c>
      <c r="P1972" s="63">
        <v>7</v>
      </c>
      <c r="Q1972" s="63">
        <v>1.2781749580960001E-2</v>
      </c>
    </row>
    <row r="1973" spans="1:17">
      <c r="A1973" s="63" t="s">
        <v>75</v>
      </c>
      <c r="B1973" s="63" t="s">
        <v>58</v>
      </c>
      <c r="C1973" s="63" t="s">
        <v>52</v>
      </c>
      <c r="D1973" s="63">
        <v>4</v>
      </c>
      <c r="E1973" s="63">
        <v>1.012829</v>
      </c>
      <c r="F1973" s="63">
        <v>0.80333520000000003</v>
      </c>
      <c r="G1973" s="63">
        <v>-0.20949409999999999</v>
      </c>
      <c r="H1973" s="63">
        <v>64.473399999999998</v>
      </c>
      <c r="I1973" s="63">
        <v>-0.35438170000000002</v>
      </c>
      <c r="J1973" s="63">
        <v>-0.26878089999999999</v>
      </c>
      <c r="K1973" s="63">
        <v>-0.20949409999999999</v>
      </c>
      <c r="L1973" s="63">
        <v>-0.15020720000000001</v>
      </c>
      <c r="M1973" s="63">
        <v>-6.4606499999999997E-2</v>
      </c>
      <c r="N1973" s="63">
        <v>23615</v>
      </c>
      <c r="O1973" s="63">
        <v>0.1130564</v>
      </c>
      <c r="P1973" s="63">
        <v>7</v>
      </c>
      <c r="Q1973" s="63">
        <v>1.2781749580960001E-2</v>
      </c>
    </row>
    <row r="1974" spans="1:17">
      <c r="A1974" s="63" t="s">
        <v>75</v>
      </c>
      <c r="B1974" s="63" t="s">
        <v>58</v>
      </c>
      <c r="C1974" s="63" t="s">
        <v>52</v>
      </c>
      <c r="D1974" s="63">
        <v>5</v>
      </c>
      <c r="E1974" s="63">
        <v>1.0218560000000001</v>
      </c>
      <c r="F1974" s="63">
        <v>0.80656320000000004</v>
      </c>
      <c r="G1974" s="63">
        <v>-0.21529309999999999</v>
      </c>
      <c r="H1974" s="63">
        <v>63.755699999999997</v>
      </c>
      <c r="I1974" s="63">
        <v>-0.36018070000000002</v>
      </c>
      <c r="J1974" s="63">
        <v>-0.27457989999999999</v>
      </c>
      <c r="K1974" s="63">
        <v>-0.21529309999999999</v>
      </c>
      <c r="L1974" s="63">
        <v>-0.15600629999999999</v>
      </c>
      <c r="M1974" s="63">
        <v>-7.0405499999999996E-2</v>
      </c>
      <c r="N1974" s="63">
        <v>23615</v>
      </c>
      <c r="O1974" s="63">
        <v>0.1130564</v>
      </c>
      <c r="P1974" s="63">
        <v>7</v>
      </c>
      <c r="Q1974" s="63">
        <v>1.2781749580960001E-2</v>
      </c>
    </row>
    <row r="1975" spans="1:17">
      <c r="A1975" s="63" t="s">
        <v>75</v>
      </c>
      <c r="B1975" s="63" t="s">
        <v>58</v>
      </c>
      <c r="C1975" s="63" t="s">
        <v>52</v>
      </c>
      <c r="D1975" s="63">
        <v>6</v>
      </c>
      <c r="E1975" s="63">
        <v>1.1116919999999999</v>
      </c>
      <c r="F1975" s="63">
        <v>0.84473430000000005</v>
      </c>
      <c r="G1975" s="63">
        <v>-0.26695819999999998</v>
      </c>
      <c r="H1975" s="63">
        <v>63.195900000000002</v>
      </c>
      <c r="I1975" s="63">
        <v>-0.41184579999999998</v>
      </c>
      <c r="J1975" s="63">
        <v>-0.32624500000000001</v>
      </c>
      <c r="K1975" s="63">
        <v>-0.26695819999999998</v>
      </c>
      <c r="L1975" s="63">
        <v>-0.2076713</v>
      </c>
      <c r="M1975" s="63">
        <v>-0.1220706</v>
      </c>
      <c r="N1975" s="63">
        <v>23615</v>
      </c>
      <c r="O1975" s="63">
        <v>0.1130564</v>
      </c>
      <c r="P1975" s="63">
        <v>7</v>
      </c>
      <c r="Q1975" s="63">
        <v>1.2781749580960001E-2</v>
      </c>
    </row>
    <row r="1976" spans="1:17">
      <c r="A1976" s="63" t="s">
        <v>75</v>
      </c>
      <c r="B1976" s="63" t="s">
        <v>58</v>
      </c>
      <c r="C1976" s="63" t="s">
        <v>52</v>
      </c>
      <c r="D1976" s="63">
        <v>7</v>
      </c>
      <c r="E1976" s="63">
        <v>1.3059019999999999</v>
      </c>
      <c r="F1976" s="63">
        <v>1.033301</v>
      </c>
      <c r="G1976" s="63">
        <v>-0.27260089999999998</v>
      </c>
      <c r="H1976" s="63">
        <v>63.381500000000003</v>
      </c>
      <c r="I1976" s="63">
        <v>-0.41748849999999998</v>
      </c>
      <c r="J1976" s="63">
        <v>-0.33188770000000001</v>
      </c>
      <c r="K1976" s="63">
        <v>-0.27260089999999998</v>
      </c>
      <c r="L1976" s="63">
        <v>-0.21331410000000001</v>
      </c>
      <c r="M1976" s="63">
        <v>-0.1277133</v>
      </c>
      <c r="N1976" s="63">
        <v>23615</v>
      </c>
      <c r="O1976" s="63">
        <v>0.1130564</v>
      </c>
      <c r="P1976" s="63">
        <v>7</v>
      </c>
      <c r="Q1976" s="63">
        <v>1.2781749580960001E-2</v>
      </c>
    </row>
    <row r="1977" spans="1:17">
      <c r="A1977" s="63" t="s">
        <v>75</v>
      </c>
      <c r="B1977" s="63" t="s">
        <v>58</v>
      </c>
      <c r="C1977" s="63" t="s">
        <v>52</v>
      </c>
      <c r="D1977" s="63">
        <v>8</v>
      </c>
      <c r="E1977" s="63">
        <v>1.3787590000000001</v>
      </c>
      <c r="F1977" s="63">
        <v>1.1356679999999999</v>
      </c>
      <c r="G1977" s="63">
        <v>-0.243091</v>
      </c>
      <c r="H1977" s="63">
        <v>67.373599999999996</v>
      </c>
      <c r="I1977" s="63">
        <v>-0.38797860000000001</v>
      </c>
      <c r="J1977" s="63">
        <v>-0.30237779999999997</v>
      </c>
      <c r="K1977" s="63">
        <v>-0.243091</v>
      </c>
      <c r="L1977" s="63">
        <v>-0.1838042</v>
      </c>
      <c r="M1977" s="63">
        <v>-9.8203399999999996E-2</v>
      </c>
      <c r="N1977" s="63">
        <v>23615</v>
      </c>
      <c r="O1977" s="63">
        <v>0.1130564</v>
      </c>
      <c r="P1977" s="63">
        <v>7</v>
      </c>
      <c r="Q1977" s="63">
        <v>1.2781749580960001E-2</v>
      </c>
    </row>
    <row r="1978" spans="1:17">
      <c r="A1978" s="63" t="s">
        <v>75</v>
      </c>
      <c r="B1978" s="63" t="s">
        <v>58</v>
      </c>
      <c r="C1978" s="63" t="s">
        <v>52</v>
      </c>
      <c r="D1978" s="63">
        <v>9</v>
      </c>
      <c r="E1978" s="63">
        <v>1.3450279999999999</v>
      </c>
      <c r="F1978" s="63">
        <v>1.2547809999999999</v>
      </c>
      <c r="G1978" s="63">
        <v>-9.0247400000000005E-2</v>
      </c>
      <c r="H1978" s="63">
        <v>73.053799999999995</v>
      </c>
      <c r="I1978" s="63">
        <v>-0.23513500000000001</v>
      </c>
      <c r="J1978" s="63">
        <v>-0.14953420000000001</v>
      </c>
      <c r="K1978" s="63">
        <v>-9.0247400000000005E-2</v>
      </c>
      <c r="L1978" s="63">
        <v>-3.0960600000000001E-2</v>
      </c>
      <c r="M1978" s="63">
        <v>5.46402E-2</v>
      </c>
      <c r="N1978" s="63">
        <v>23615</v>
      </c>
      <c r="O1978" s="63">
        <v>0.1130564</v>
      </c>
      <c r="P1978" s="63">
        <v>7</v>
      </c>
      <c r="Q1978" s="63">
        <v>1.2781749580960001E-2</v>
      </c>
    </row>
    <row r="1979" spans="1:17">
      <c r="A1979" s="63" t="s">
        <v>75</v>
      </c>
      <c r="B1979" s="63" t="s">
        <v>58</v>
      </c>
      <c r="C1979" s="63" t="s">
        <v>52</v>
      </c>
      <c r="D1979" s="63">
        <v>10</v>
      </c>
      <c r="E1979" s="63">
        <v>1.3385320000000001</v>
      </c>
      <c r="F1979" s="63">
        <v>1.251722</v>
      </c>
      <c r="G1979" s="63">
        <v>-8.6809800000000006E-2</v>
      </c>
      <c r="H1979" s="63">
        <v>77.633399999999995</v>
      </c>
      <c r="I1979" s="63">
        <v>-0.2316974</v>
      </c>
      <c r="J1979" s="63">
        <v>-0.14609659999999999</v>
      </c>
      <c r="K1979" s="63">
        <v>-8.6809800000000006E-2</v>
      </c>
      <c r="L1979" s="63">
        <v>-2.7522899999999999E-2</v>
      </c>
      <c r="M1979" s="63">
        <v>5.8077799999999999E-2</v>
      </c>
      <c r="N1979" s="63">
        <v>23615</v>
      </c>
      <c r="O1979" s="63">
        <v>0.1130564</v>
      </c>
      <c r="P1979" s="63">
        <v>7</v>
      </c>
      <c r="Q1979" s="63">
        <v>1.2781749580960001E-2</v>
      </c>
    </row>
    <row r="1980" spans="1:17">
      <c r="A1980" s="63" t="s">
        <v>75</v>
      </c>
      <c r="B1980" s="63" t="s">
        <v>58</v>
      </c>
      <c r="C1980" s="63" t="s">
        <v>52</v>
      </c>
      <c r="D1980" s="63">
        <v>11</v>
      </c>
      <c r="E1980" s="63">
        <v>1.236791</v>
      </c>
      <c r="F1980" s="63">
        <v>1.3297509999999999</v>
      </c>
      <c r="G1980" s="63">
        <v>9.2959799999999995E-2</v>
      </c>
      <c r="H1980" s="63">
        <v>82.666600000000003</v>
      </c>
      <c r="I1980" s="63">
        <v>-5.1927800000000003E-2</v>
      </c>
      <c r="J1980" s="63">
        <v>3.3672899999999999E-2</v>
      </c>
      <c r="K1980" s="63">
        <v>9.2959799999999995E-2</v>
      </c>
      <c r="L1980" s="63">
        <v>0.15224660000000001</v>
      </c>
      <c r="M1980" s="63">
        <v>0.23784739999999999</v>
      </c>
      <c r="N1980" s="63">
        <v>23615</v>
      </c>
      <c r="O1980" s="63">
        <v>0.1130564</v>
      </c>
      <c r="P1980" s="63">
        <v>7</v>
      </c>
      <c r="Q1980" s="63">
        <v>1.2781749580960001E-2</v>
      </c>
    </row>
    <row r="1981" spans="1:17">
      <c r="A1981" s="63" t="s">
        <v>75</v>
      </c>
      <c r="B1981" s="63" t="s">
        <v>58</v>
      </c>
      <c r="C1981" s="63" t="s">
        <v>52</v>
      </c>
      <c r="D1981" s="63">
        <v>12</v>
      </c>
      <c r="E1981" s="63">
        <v>1.2092400000000001</v>
      </c>
      <c r="F1981" s="63">
        <v>1.502993</v>
      </c>
      <c r="G1981" s="63">
        <v>0.29375289999999998</v>
      </c>
      <c r="H1981" s="63">
        <v>86.863900000000001</v>
      </c>
      <c r="I1981" s="63">
        <v>0.14886530000000001</v>
      </c>
      <c r="J1981" s="63">
        <v>0.23446610000000001</v>
      </c>
      <c r="K1981" s="63">
        <v>0.29375289999999998</v>
      </c>
      <c r="L1981" s="63">
        <v>0.35303970000000001</v>
      </c>
      <c r="M1981" s="63">
        <v>0.43864049999999999</v>
      </c>
      <c r="N1981" s="63">
        <v>23615</v>
      </c>
      <c r="O1981" s="63">
        <v>0.1130564</v>
      </c>
      <c r="P1981" s="63">
        <v>7</v>
      </c>
      <c r="Q1981" s="63">
        <v>1.2781749580960001E-2</v>
      </c>
    </row>
    <row r="1982" spans="1:17">
      <c r="A1982" s="63" t="s">
        <v>75</v>
      </c>
      <c r="B1982" s="63" t="s">
        <v>58</v>
      </c>
      <c r="C1982" s="63" t="s">
        <v>52</v>
      </c>
      <c r="D1982" s="63">
        <v>13</v>
      </c>
      <c r="E1982" s="63">
        <v>1.1022240000000001</v>
      </c>
      <c r="F1982" s="63">
        <v>1.6906509999999999</v>
      </c>
      <c r="G1982" s="63">
        <v>0.58842689999999997</v>
      </c>
      <c r="H1982" s="63">
        <v>89.914299999999997</v>
      </c>
      <c r="I1982" s="63">
        <v>0.44353939999999997</v>
      </c>
      <c r="J1982" s="63">
        <v>0.5291401</v>
      </c>
      <c r="K1982" s="63">
        <v>0.58842689999999997</v>
      </c>
      <c r="L1982" s="63">
        <v>0.64771380000000001</v>
      </c>
      <c r="M1982" s="63">
        <v>0.73331449999999998</v>
      </c>
      <c r="N1982" s="63">
        <v>23615</v>
      </c>
      <c r="O1982" s="63">
        <v>0.1130564</v>
      </c>
      <c r="P1982" s="63">
        <v>7</v>
      </c>
      <c r="Q1982" s="63">
        <v>1.2781749580960001E-2</v>
      </c>
    </row>
    <row r="1983" spans="1:17">
      <c r="A1983" s="63" t="s">
        <v>75</v>
      </c>
      <c r="B1983" s="63" t="s">
        <v>58</v>
      </c>
      <c r="C1983" s="63" t="s">
        <v>52</v>
      </c>
      <c r="D1983" s="63">
        <v>14</v>
      </c>
      <c r="E1983" s="63">
        <v>1.181055</v>
      </c>
      <c r="F1983" s="63">
        <v>1.936328</v>
      </c>
      <c r="G1983" s="63">
        <v>0.75527250000000001</v>
      </c>
      <c r="H1983" s="63">
        <v>92.152100000000004</v>
      </c>
      <c r="I1983" s="63">
        <v>0.61038490000000001</v>
      </c>
      <c r="J1983" s="63">
        <v>0.69598570000000004</v>
      </c>
      <c r="K1983" s="63">
        <v>0.75527250000000001</v>
      </c>
      <c r="L1983" s="63">
        <v>0.81455929999999999</v>
      </c>
      <c r="M1983" s="63">
        <v>0.90016010000000002</v>
      </c>
      <c r="N1983" s="63">
        <v>23615</v>
      </c>
      <c r="O1983" s="63">
        <v>0.1130564</v>
      </c>
      <c r="P1983" s="63">
        <v>7</v>
      </c>
      <c r="Q1983" s="63">
        <v>1.2781749580960001E-2</v>
      </c>
    </row>
    <row r="1984" spans="1:17">
      <c r="A1984" s="63" t="s">
        <v>75</v>
      </c>
      <c r="B1984" s="63" t="s">
        <v>58</v>
      </c>
      <c r="C1984" s="63" t="s">
        <v>52</v>
      </c>
      <c r="D1984" s="63">
        <v>15</v>
      </c>
      <c r="E1984" s="63">
        <v>1.288913</v>
      </c>
      <c r="F1984" s="63">
        <v>2.1308539999999998</v>
      </c>
      <c r="G1984" s="63">
        <v>0.84194049999999998</v>
      </c>
      <c r="H1984" s="63">
        <v>93.505700000000004</v>
      </c>
      <c r="I1984" s="63">
        <v>0.69705300000000003</v>
      </c>
      <c r="J1984" s="63">
        <v>0.78265370000000001</v>
      </c>
      <c r="K1984" s="63">
        <v>0.84194049999999998</v>
      </c>
      <c r="L1984" s="63">
        <v>0.90122740000000001</v>
      </c>
      <c r="M1984" s="63">
        <v>0.98682809999999999</v>
      </c>
      <c r="N1984" s="63">
        <v>23615</v>
      </c>
      <c r="O1984" s="63">
        <v>0.1130564</v>
      </c>
      <c r="P1984" s="63">
        <v>7</v>
      </c>
      <c r="Q1984" s="63">
        <v>1.2781749580960001E-2</v>
      </c>
    </row>
    <row r="1985" spans="1:17">
      <c r="A1985" s="63" t="s">
        <v>75</v>
      </c>
      <c r="B1985" s="63" t="s">
        <v>58</v>
      </c>
      <c r="C1985" s="63" t="s">
        <v>52</v>
      </c>
      <c r="D1985" s="63">
        <v>16</v>
      </c>
      <c r="E1985" s="63">
        <v>1.4788319999999999</v>
      </c>
      <c r="F1985" s="63">
        <v>2.304325</v>
      </c>
      <c r="G1985" s="63">
        <v>0.82549289999999997</v>
      </c>
      <c r="H1985" s="63">
        <v>94.001099999999994</v>
      </c>
      <c r="I1985" s="63">
        <v>0.68060529999999997</v>
      </c>
      <c r="J1985" s="63">
        <v>0.76620600000000005</v>
      </c>
      <c r="K1985" s="63">
        <v>0.82549289999999997</v>
      </c>
      <c r="L1985" s="63">
        <v>0.88477969999999995</v>
      </c>
      <c r="M1985" s="63">
        <v>0.97038040000000003</v>
      </c>
      <c r="N1985" s="63">
        <v>23615</v>
      </c>
      <c r="O1985" s="63">
        <v>0.1130564</v>
      </c>
      <c r="P1985" s="63">
        <v>7</v>
      </c>
      <c r="Q1985" s="63">
        <v>1.2781749580960001E-2</v>
      </c>
    </row>
    <row r="1986" spans="1:17">
      <c r="A1986" s="63" t="s">
        <v>75</v>
      </c>
      <c r="B1986" s="63" t="s">
        <v>58</v>
      </c>
      <c r="C1986" s="63" t="s">
        <v>52</v>
      </c>
      <c r="D1986" s="63">
        <v>17</v>
      </c>
      <c r="E1986" s="63">
        <v>1.620012</v>
      </c>
      <c r="F1986" s="63">
        <v>2.3278110000000001</v>
      </c>
      <c r="G1986" s="63">
        <v>0.70779879999999995</v>
      </c>
      <c r="H1986" s="63">
        <v>92.22</v>
      </c>
      <c r="I1986" s="63">
        <v>0.5629113</v>
      </c>
      <c r="J1986" s="63">
        <v>0.64851199999999998</v>
      </c>
      <c r="K1986" s="63">
        <v>0.70779879999999995</v>
      </c>
      <c r="L1986" s="63">
        <v>0.76708569999999998</v>
      </c>
      <c r="M1986" s="63">
        <v>0.85268639999999996</v>
      </c>
      <c r="N1986" s="63">
        <v>23615</v>
      </c>
      <c r="O1986" s="63">
        <v>0.1130564</v>
      </c>
      <c r="P1986" s="63">
        <v>7</v>
      </c>
      <c r="Q1986" s="63">
        <v>1.2781749580960001E-2</v>
      </c>
    </row>
    <row r="1987" spans="1:17">
      <c r="A1987" s="63" t="s">
        <v>75</v>
      </c>
      <c r="B1987" s="63" t="s">
        <v>58</v>
      </c>
      <c r="C1987" s="63" t="s">
        <v>52</v>
      </c>
      <c r="D1987" s="63">
        <v>18</v>
      </c>
      <c r="E1987" s="63">
        <v>1.738707</v>
      </c>
      <c r="F1987" s="63">
        <v>2.2754750000000001</v>
      </c>
      <c r="G1987" s="63">
        <v>0.53676809999999997</v>
      </c>
      <c r="H1987" s="63">
        <v>88.909000000000006</v>
      </c>
      <c r="I1987" s="63">
        <v>0.39188050000000002</v>
      </c>
      <c r="J1987" s="63">
        <v>0.47748119999999999</v>
      </c>
      <c r="K1987" s="63">
        <v>0.53676809999999997</v>
      </c>
      <c r="L1987" s="63">
        <v>0.59605490000000005</v>
      </c>
      <c r="M1987" s="63">
        <v>0.68165560000000003</v>
      </c>
      <c r="N1987" s="63">
        <v>23615</v>
      </c>
      <c r="O1987" s="63">
        <v>0.1130564</v>
      </c>
      <c r="P1987" s="63">
        <v>7</v>
      </c>
      <c r="Q1987" s="63">
        <v>1.2781749580960001E-2</v>
      </c>
    </row>
    <row r="1988" spans="1:17">
      <c r="A1988" s="63" t="s">
        <v>75</v>
      </c>
      <c r="B1988" s="63" t="s">
        <v>58</v>
      </c>
      <c r="C1988" s="63" t="s">
        <v>52</v>
      </c>
      <c r="D1988" s="63">
        <v>19</v>
      </c>
      <c r="E1988" s="63">
        <v>1.981838</v>
      </c>
      <c r="F1988" s="63">
        <v>2.1293929999999999</v>
      </c>
      <c r="G1988" s="63">
        <v>0.14755550000000001</v>
      </c>
      <c r="H1988" s="63">
        <v>84.825299999999999</v>
      </c>
      <c r="I1988" s="63">
        <v>2.6679E-3</v>
      </c>
      <c r="J1988" s="63">
        <v>8.8268600000000003E-2</v>
      </c>
      <c r="K1988" s="63">
        <v>0.14755550000000001</v>
      </c>
      <c r="L1988" s="63">
        <v>0.20684230000000001</v>
      </c>
      <c r="M1988" s="63">
        <v>0.29244310000000001</v>
      </c>
      <c r="N1988" s="63">
        <v>23615</v>
      </c>
      <c r="O1988" s="63">
        <v>0.1130564</v>
      </c>
      <c r="P1988" s="63">
        <v>7</v>
      </c>
      <c r="Q1988" s="63">
        <v>1.2781749580960001E-2</v>
      </c>
    </row>
    <row r="1989" spans="1:17">
      <c r="A1989" s="63" t="s">
        <v>75</v>
      </c>
      <c r="B1989" s="63" t="s">
        <v>58</v>
      </c>
      <c r="C1989" s="63" t="s">
        <v>52</v>
      </c>
      <c r="D1989" s="63">
        <v>20</v>
      </c>
      <c r="E1989" s="63">
        <v>2.0480200000000002</v>
      </c>
      <c r="F1989" s="63">
        <v>1.9911909999999999</v>
      </c>
      <c r="G1989" s="63">
        <v>-5.6829499999999998E-2</v>
      </c>
      <c r="H1989" s="63">
        <v>80.581199999999995</v>
      </c>
      <c r="I1989" s="63">
        <v>-0.20171700000000001</v>
      </c>
      <c r="J1989" s="63">
        <v>-0.11611630000000001</v>
      </c>
      <c r="K1989" s="63">
        <v>-5.6829499999999998E-2</v>
      </c>
      <c r="L1989" s="63">
        <v>2.4574000000000002E-3</v>
      </c>
      <c r="M1989" s="63">
        <v>8.80581E-2</v>
      </c>
      <c r="N1989" s="63">
        <v>23615</v>
      </c>
      <c r="O1989" s="63">
        <v>0.1130564</v>
      </c>
      <c r="P1989" s="63">
        <v>7</v>
      </c>
      <c r="Q1989" s="63">
        <v>1.2781749580960001E-2</v>
      </c>
    </row>
    <row r="1990" spans="1:17">
      <c r="A1990" s="63" t="s">
        <v>75</v>
      </c>
      <c r="B1990" s="63" t="s">
        <v>58</v>
      </c>
      <c r="C1990" s="63" t="s">
        <v>52</v>
      </c>
      <c r="D1990" s="63">
        <v>21</v>
      </c>
      <c r="E1990" s="63">
        <v>2.055364</v>
      </c>
      <c r="F1990" s="63">
        <v>1.877478</v>
      </c>
      <c r="G1990" s="63">
        <v>-0.17788680000000001</v>
      </c>
      <c r="H1990" s="63">
        <v>75.8626</v>
      </c>
      <c r="I1990" s="63">
        <v>-0.32277440000000002</v>
      </c>
      <c r="J1990" s="63">
        <v>-0.23717369999999999</v>
      </c>
      <c r="K1990" s="63">
        <v>-0.17788680000000001</v>
      </c>
      <c r="L1990" s="63">
        <v>-0.1186</v>
      </c>
      <c r="M1990" s="63">
        <v>-3.2999199999999999E-2</v>
      </c>
      <c r="N1990" s="63">
        <v>23615</v>
      </c>
      <c r="O1990" s="63">
        <v>0.1130564</v>
      </c>
      <c r="P1990" s="63">
        <v>7</v>
      </c>
      <c r="Q1990" s="63">
        <v>1.2781749580960001E-2</v>
      </c>
    </row>
    <row r="1991" spans="1:17">
      <c r="A1991" s="63" t="s">
        <v>75</v>
      </c>
      <c r="B1991" s="63" t="s">
        <v>58</v>
      </c>
      <c r="C1991" s="63" t="s">
        <v>52</v>
      </c>
      <c r="D1991" s="63">
        <v>22</v>
      </c>
      <c r="E1991" s="63">
        <v>1.9407129999999999</v>
      </c>
      <c r="F1991" s="63">
        <v>1.69652</v>
      </c>
      <c r="G1991" s="63">
        <v>-0.2441924</v>
      </c>
      <c r="H1991" s="63">
        <v>72.233900000000006</v>
      </c>
      <c r="I1991" s="63">
        <v>-0.38907999999999998</v>
      </c>
      <c r="J1991" s="63">
        <v>-0.3034792</v>
      </c>
      <c r="K1991" s="63">
        <v>-0.2441924</v>
      </c>
      <c r="L1991" s="63">
        <v>-0.1849055</v>
      </c>
      <c r="M1991" s="63">
        <v>-9.9304799999999999E-2</v>
      </c>
      <c r="N1991" s="63">
        <v>23615</v>
      </c>
      <c r="O1991" s="63">
        <v>0.1130564</v>
      </c>
      <c r="P1991" s="63">
        <v>7</v>
      </c>
      <c r="Q1991" s="63">
        <v>1.2781749580960001E-2</v>
      </c>
    </row>
    <row r="1992" spans="1:17">
      <c r="A1992" s="63" t="s">
        <v>75</v>
      </c>
      <c r="B1992" s="63" t="s">
        <v>58</v>
      </c>
      <c r="C1992" s="63" t="s">
        <v>52</v>
      </c>
      <c r="D1992" s="63">
        <v>23</v>
      </c>
      <c r="E1992" s="63">
        <v>1.6649879999999999</v>
      </c>
      <c r="F1992" s="63">
        <v>1.4402090000000001</v>
      </c>
      <c r="G1992" s="63">
        <v>-0.22477920000000001</v>
      </c>
      <c r="H1992" s="63">
        <v>69.991</v>
      </c>
      <c r="I1992" s="63">
        <v>-0.36966680000000002</v>
      </c>
      <c r="J1992" s="63">
        <v>-0.28406609999999999</v>
      </c>
      <c r="K1992" s="63">
        <v>-0.22477920000000001</v>
      </c>
      <c r="L1992" s="63">
        <v>-0.16549240000000001</v>
      </c>
      <c r="M1992" s="63">
        <v>-7.9891699999999996E-2</v>
      </c>
      <c r="N1992" s="63">
        <v>23615</v>
      </c>
      <c r="O1992" s="63">
        <v>0.1130564</v>
      </c>
      <c r="P1992" s="63">
        <v>7</v>
      </c>
      <c r="Q1992" s="63">
        <v>1.2781749580960001E-2</v>
      </c>
    </row>
    <row r="1993" spans="1:17">
      <c r="A1993" s="63" t="s">
        <v>75</v>
      </c>
      <c r="B1993" s="63" t="s">
        <v>58</v>
      </c>
      <c r="C1993" s="63" t="s">
        <v>52</v>
      </c>
      <c r="D1993" s="63">
        <v>24</v>
      </c>
      <c r="E1993" s="63">
        <v>1.35365</v>
      </c>
      <c r="F1993" s="63">
        <v>1.1404380000000001</v>
      </c>
      <c r="G1993" s="63">
        <v>-0.21321229999999999</v>
      </c>
      <c r="H1993" s="63">
        <v>68.519199999999998</v>
      </c>
      <c r="I1993" s="63">
        <v>-0.35809980000000002</v>
      </c>
      <c r="J1993" s="63">
        <v>-0.27249909999999999</v>
      </c>
      <c r="K1993" s="63">
        <v>-0.21321229999999999</v>
      </c>
      <c r="L1993" s="63">
        <v>-0.15392539999999999</v>
      </c>
      <c r="M1993" s="63">
        <v>-6.8324700000000002E-2</v>
      </c>
      <c r="N1993" s="63">
        <v>23615</v>
      </c>
      <c r="O1993" s="63">
        <v>0.1130564</v>
      </c>
      <c r="P1993" s="63">
        <v>7</v>
      </c>
      <c r="Q1993" s="63">
        <v>1.2781749580960001E-2</v>
      </c>
    </row>
    <row r="1994" spans="1:17">
      <c r="A1994" s="63" t="s">
        <v>75</v>
      </c>
      <c r="B1994" s="63" t="s">
        <v>58</v>
      </c>
      <c r="C1994" s="63" t="s">
        <v>53</v>
      </c>
      <c r="D1994" s="63">
        <v>1</v>
      </c>
      <c r="E1994" s="63">
        <v>1.0976900000000001</v>
      </c>
      <c r="F1994" s="63">
        <v>0.86087689999999994</v>
      </c>
      <c r="G1994" s="63">
        <v>-0.2368131</v>
      </c>
      <c r="H1994" s="63">
        <v>67.994799999999998</v>
      </c>
      <c r="I1994" s="63">
        <v>-0.3817007</v>
      </c>
      <c r="J1994" s="63">
        <v>-0.29609990000000003</v>
      </c>
      <c r="K1994" s="63">
        <v>-0.2368131</v>
      </c>
      <c r="L1994" s="63">
        <v>-0.1775262</v>
      </c>
      <c r="M1994" s="63">
        <v>-9.1925499999999993E-2</v>
      </c>
      <c r="N1994" s="63">
        <v>23615</v>
      </c>
      <c r="O1994" s="63">
        <v>0.1130564</v>
      </c>
      <c r="P1994" s="63">
        <v>8</v>
      </c>
      <c r="Q1994" s="63">
        <v>1.2781749580960001E-2</v>
      </c>
    </row>
    <row r="1995" spans="1:17">
      <c r="A1995" s="63" t="s">
        <v>75</v>
      </c>
      <c r="B1995" s="63" t="s">
        <v>58</v>
      </c>
      <c r="C1995" s="63" t="s">
        <v>53</v>
      </c>
      <c r="D1995" s="63">
        <v>2</v>
      </c>
      <c r="E1995" s="63">
        <v>0.97793330000000001</v>
      </c>
      <c r="F1995" s="63">
        <v>0.73767890000000003</v>
      </c>
      <c r="G1995" s="63">
        <v>-0.24025440000000001</v>
      </c>
      <c r="H1995" s="63">
        <v>61.979700000000001</v>
      </c>
      <c r="I1995" s="63">
        <v>-0.38514199999999998</v>
      </c>
      <c r="J1995" s="63">
        <v>-0.29954120000000001</v>
      </c>
      <c r="K1995" s="63">
        <v>-0.24025440000000001</v>
      </c>
      <c r="L1995" s="63">
        <v>-0.18096760000000001</v>
      </c>
      <c r="M1995" s="63">
        <v>-9.5366800000000002E-2</v>
      </c>
      <c r="N1995" s="63">
        <v>23615</v>
      </c>
      <c r="O1995" s="63">
        <v>0.1130564</v>
      </c>
      <c r="P1995" s="63">
        <v>8</v>
      </c>
      <c r="Q1995" s="63">
        <v>1.2781749580960001E-2</v>
      </c>
    </row>
    <row r="1996" spans="1:17">
      <c r="A1996" s="63" t="s">
        <v>75</v>
      </c>
      <c r="B1996" s="63" t="s">
        <v>58</v>
      </c>
      <c r="C1996" s="63" t="s">
        <v>53</v>
      </c>
      <c r="D1996" s="63">
        <v>3</v>
      </c>
      <c r="E1996" s="63">
        <v>0.94760750000000005</v>
      </c>
      <c r="F1996" s="63">
        <v>0.70951249999999999</v>
      </c>
      <c r="G1996" s="63">
        <v>-0.238095</v>
      </c>
      <c r="H1996" s="63">
        <v>61.1252</v>
      </c>
      <c r="I1996" s="63">
        <v>-0.38298260000000001</v>
      </c>
      <c r="J1996" s="63">
        <v>-0.29738179999999997</v>
      </c>
      <c r="K1996" s="63">
        <v>-0.238095</v>
      </c>
      <c r="L1996" s="63">
        <v>-0.1788082</v>
      </c>
      <c r="M1996" s="63">
        <v>-9.3207399999999996E-2</v>
      </c>
      <c r="N1996" s="63">
        <v>23615</v>
      </c>
      <c r="O1996" s="63">
        <v>0.1130564</v>
      </c>
      <c r="P1996" s="63">
        <v>8</v>
      </c>
      <c r="Q1996" s="63">
        <v>1.2781749580960001E-2</v>
      </c>
    </row>
    <row r="1997" spans="1:17">
      <c r="A1997" s="63" t="s">
        <v>75</v>
      </c>
      <c r="B1997" s="63" t="s">
        <v>58</v>
      </c>
      <c r="C1997" s="63" t="s">
        <v>53</v>
      </c>
      <c r="D1997" s="63">
        <v>4</v>
      </c>
      <c r="E1997" s="63">
        <v>0.93269780000000002</v>
      </c>
      <c r="F1997" s="63">
        <v>0.71867289999999995</v>
      </c>
      <c r="G1997" s="63">
        <v>-0.21402479999999999</v>
      </c>
      <c r="H1997" s="63">
        <v>59.792400000000001</v>
      </c>
      <c r="I1997" s="63">
        <v>-0.35891240000000002</v>
      </c>
      <c r="J1997" s="63">
        <v>-0.27331169999999999</v>
      </c>
      <c r="K1997" s="63">
        <v>-0.21402479999999999</v>
      </c>
      <c r="L1997" s="63">
        <v>-0.15473799999999999</v>
      </c>
      <c r="M1997" s="63">
        <v>-6.9137199999999996E-2</v>
      </c>
      <c r="N1997" s="63">
        <v>23615</v>
      </c>
      <c r="O1997" s="63">
        <v>0.1130564</v>
      </c>
      <c r="P1997" s="63">
        <v>8</v>
      </c>
      <c r="Q1997" s="63">
        <v>1.2781749580960001E-2</v>
      </c>
    </row>
    <row r="1998" spans="1:17">
      <c r="A1998" s="63" t="s">
        <v>75</v>
      </c>
      <c r="B1998" s="63" t="s">
        <v>58</v>
      </c>
      <c r="C1998" s="63" t="s">
        <v>53</v>
      </c>
      <c r="D1998" s="63">
        <v>5</v>
      </c>
      <c r="E1998" s="63">
        <v>0.9404479</v>
      </c>
      <c r="F1998" s="63">
        <v>0.72535090000000002</v>
      </c>
      <c r="G1998" s="63">
        <v>-0.21509700000000001</v>
      </c>
      <c r="H1998" s="63">
        <v>59.046399999999998</v>
      </c>
      <c r="I1998" s="63">
        <v>-0.35998459999999999</v>
      </c>
      <c r="J1998" s="63">
        <v>-0.27438380000000001</v>
      </c>
      <c r="K1998" s="63">
        <v>-0.21509700000000001</v>
      </c>
      <c r="L1998" s="63">
        <v>-0.15581020000000001</v>
      </c>
      <c r="M1998" s="63">
        <v>-7.0209400000000005E-2</v>
      </c>
      <c r="N1998" s="63">
        <v>23615</v>
      </c>
      <c r="O1998" s="63">
        <v>0.1130564</v>
      </c>
      <c r="P1998" s="63">
        <v>8</v>
      </c>
      <c r="Q1998" s="63">
        <v>1.2781749580960001E-2</v>
      </c>
    </row>
    <row r="1999" spans="1:17">
      <c r="A1999" s="63" t="s">
        <v>75</v>
      </c>
      <c r="B1999" s="63" t="s">
        <v>58</v>
      </c>
      <c r="C1999" s="63" t="s">
        <v>53</v>
      </c>
      <c r="D1999" s="63">
        <v>6</v>
      </c>
      <c r="E1999" s="63">
        <v>1.030564</v>
      </c>
      <c r="F1999" s="63">
        <v>0.7636056</v>
      </c>
      <c r="G1999" s="63">
        <v>-0.26695809999999998</v>
      </c>
      <c r="H1999" s="63">
        <v>58.1235</v>
      </c>
      <c r="I1999" s="63">
        <v>-0.41184569999999998</v>
      </c>
      <c r="J1999" s="63">
        <v>-0.32624500000000001</v>
      </c>
      <c r="K1999" s="63">
        <v>-0.26695809999999998</v>
      </c>
      <c r="L1999" s="63">
        <v>-0.2076713</v>
      </c>
      <c r="M1999" s="63">
        <v>-0.1220705</v>
      </c>
      <c r="N1999" s="63">
        <v>23615</v>
      </c>
      <c r="O1999" s="63">
        <v>0.1130564</v>
      </c>
      <c r="P1999" s="63">
        <v>8</v>
      </c>
      <c r="Q1999" s="63">
        <v>1.2781749580960001E-2</v>
      </c>
    </row>
    <row r="2000" spans="1:17">
      <c r="A2000" s="63" t="s">
        <v>75</v>
      </c>
      <c r="B2000" s="63" t="s">
        <v>58</v>
      </c>
      <c r="C2000" s="63" t="s">
        <v>53</v>
      </c>
      <c r="D2000" s="63">
        <v>7</v>
      </c>
      <c r="E2000" s="63">
        <v>1.2247729999999999</v>
      </c>
      <c r="F2000" s="63">
        <v>0.95217189999999996</v>
      </c>
      <c r="G2000" s="63">
        <v>-0.27260089999999998</v>
      </c>
      <c r="H2000" s="63">
        <v>57.984400000000001</v>
      </c>
      <c r="I2000" s="63">
        <v>-0.41748849999999998</v>
      </c>
      <c r="J2000" s="63">
        <v>-0.33188770000000001</v>
      </c>
      <c r="K2000" s="63">
        <v>-0.27260089999999998</v>
      </c>
      <c r="L2000" s="63">
        <v>-0.21331410000000001</v>
      </c>
      <c r="M2000" s="63">
        <v>-0.1277133</v>
      </c>
      <c r="N2000" s="63">
        <v>23615</v>
      </c>
      <c r="O2000" s="63">
        <v>0.1130564</v>
      </c>
      <c r="P2000" s="63">
        <v>8</v>
      </c>
      <c r="Q2000" s="63">
        <v>1.2781749580960001E-2</v>
      </c>
    </row>
    <row r="2001" spans="1:17">
      <c r="A2001" s="63" t="s">
        <v>75</v>
      </c>
      <c r="B2001" s="63" t="s">
        <v>58</v>
      </c>
      <c r="C2001" s="63" t="s">
        <v>53</v>
      </c>
      <c r="D2001" s="63">
        <v>8</v>
      </c>
      <c r="E2001" s="63">
        <v>1.361048</v>
      </c>
      <c r="F2001" s="63">
        <v>1.1336079999999999</v>
      </c>
      <c r="G2001" s="63">
        <v>-0.2274398</v>
      </c>
      <c r="H2001" s="63">
        <v>60.500599999999999</v>
      </c>
      <c r="I2001" s="63">
        <v>-0.37232739999999998</v>
      </c>
      <c r="J2001" s="63">
        <v>-0.2867266</v>
      </c>
      <c r="K2001" s="63">
        <v>-0.2274398</v>
      </c>
      <c r="L2001" s="63">
        <v>-0.16815289999999999</v>
      </c>
      <c r="M2001" s="63">
        <v>-8.2552200000000006E-2</v>
      </c>
      <c r="N2001" s="63">
        <v>23615</v>
      </c>
      <c r="O2001" s="63">
        <v>0.1130564</v>
      </c>
      <c r="P2001" s="63">
        <v>8</v>
      </c>
      <c r="Q2001" s="63">
        <v>1.2781749580960001E-2</v>
      </c>
    </row>
    <row r="2002" spans="1:17">
      <c r="A2002" s="63" t="s">
        <v>75</v>
      </c>
      <c r="B2002" s="63" t="s">
        <v>58</v>
      </c>
      <c r="C2002" s="63" t="s">
        <v>53</v>
      </c>
      <c r="D2002" s="63">
        <v>9</v>
      </c>
      <c r="E2002" s="63">
        <v>1.34666</v>
      </c>
      <c r="F2002" s="63">
        <v>1.235546</v>
      </c>
      <c r="G2002" s="63">
        <v>-0.1111137</v>
      </c>
      <c r="H2002" s="63">
        <v>65.980099999999993</v>
      </c>
      <c r="I2002" s="63">
        <v>-0.25600129999999999</v>
      </c>
      <c r="J2002" s="63">
        <v>-0.17040050000000001</v>
      </c>
      <c r="K2002" s="63">
        <v>-0.1111137</v>
      </c>
      <c r="L2002" s="63">
        <v>-5.1826799999999999E-2</v>
      </c>
      <c r="M2002" s="63">
        <v>3.3773900000000003E-2</v>
      </c>
      <c r="N2002" s="63">
        <v>23615</v>
      </c>
      <c r="O2002" s="63">
        <v>0.1130564</v>
      </c>
      <c r="P2002" s="63">
        <v>8</v>
      </c>
      <c r="Q2002" s="63">
        <v>1.2781749580960001E-2</v>
      </c>
    </row>
    <row r="2003" spans="1:17">
      <c r="A2003" s="63" t="s">
        <v>75</v>
      </c>
      <c r="B2003" s="63" t="s">
        <v>58</v>
      </c>
      <c r="C2003" s="63" t="s">
        <v>53</v>
      </c>
      <c r="D2003" s="63">
        <v>10</v>
      </c>
      <c r="E2003" s="63">
        <v>1.3661350000000001</v>
      </c>
      <c r="F2003" s="63">
        <v>1.2637400000000001</v>
      </c>
      <c r="G2003" s="63">
        <v>-0.1023951</v>
      </c>
      <c r="H2003" s="63">
        <v>71.808000000000007</v>
      </c>
      <c r="I2003" s="63">
        <v>-0.24728269999999999</v>
      </c>
      <c r="J2003" s="63">
        <v>-0.16168189999999999</v>
      </c>
      <c r="K2003" s="63">
        <v>-0.1023951</v>
      </c>
      <c r="L2003" s="63">
        <v>-4.3108199999999999E-2</v>
      </c>
      <c r="M2003" s="63">
        <v>4.2492500000000002E-2</v>
      </c>
      <c r="N2003" s="63">
        <v>23615</v>
      </c>
      <c r="O2003" s="63">
        <v>0.1130564</v>
      </c>
      <c r="P2003" s="63">
        <v>8</v>
      </c>
      <c r="Q2003" s="63">
        <v>1.2781749580960001E-2</v>
      </c>
    </row>
    <row r="2004" spans="1:17">
      <c r="A2004" s="63" t="s">
        <v>75</v>
      </c>
      <c r="B2004" s="63" t="s">
        <v>58</v>
      </c>
      <c r="C2004" s="63" t="s">
        <v>53</v>
      </c>
      <c r="D2004" s="63">
        <v>11</v>
      </c>
      <c r="E2004" s="63">
        <v>1.2978970000000001</v>
      </c>
      <c r="F2004" s="63">
        <v>1.3443430000000001</v>
      </c>
      <c r="G2004" s="63">
        <v>4.6445500000000001E-2</v>
      </c>
      <c r="H2004" s="63">
        <v>77.098299999999995</v>
      </c>
      <c r="I2004" s="63">
        <v>-9.8442100000000005E-2</v>
      </c>
      <c r="J2004" s="63">
        <v>-1.28413E-2</v>
      </c>
      <c r="K2004" s="63">
        <v>4.6445500000000001E-2</v>
      </c>
      <c r="L2004" s="63">
        <v>0.1057323</v>
      </c>
      <c r="M2004" s="63">
        <v>0.19133310000000001</v>
      </c>
      <c r="N2004" s="63">
        <v>23615</v>
      </c>
      <c r="O2004" s="63">
        <v>0.1130564</v>
      </c>
      <c r="P2004" s="63">
        <v>8</v>
      </c>
      <c r="Q2004" s="63">
        <v>1.2781749580960001E-2</v>
      </c>
    </row>
    <row r="2005" spans="1:17">
      <c r="A2005" s="63" t="s">
        <v>75</v>
      </c>
      <c r="B2005" s="63" t="s">
        <v>58</v>
      </c>
      <c r="C2005" s="63" t="s">
        <v>53</v>
      </c>
      <c r="D2005" s="63">
        <v>12</v>
      </c>
      <c r="E2005" s="63">
        <v>1.2496510000000001</v>
      </c>
      <c r="F2005" s="63">
        <v>1.4551449999999999</v>
      </c>
      <c r="G2005" s="63">
        <v>0.2054938</v>
      </c>
      <c r="H2005" s="63">
        <v>82.265000000000001</v>
      </c>
      <c r="I2005" s="63">
        <v>6.0606199999999999E-2</v>
      </c>
      <c r="J2005" s="63">
        <v>0.146207</v>
      </c>
      <c r="K2005" s="63">
        <v>0.2054938</v>
      </c>
      <c r="L2005" s="63">
        <v>0.26478059999999998</v>
      </c>
      <c r="M2005" s="63">
        <v>0.35038140000000001</v>
      </c>
      <c r="N2005" s="63">
        <v>23615</v>
      </c>
      <c r="O2005" s="63">
        <v>0.1130564</v>
      </c>
      <c r="P2005" s="63">
        <v>8</v>
      </c>
      <c r="Q2005" s="63">
        <v>1.2781749580960001E-2</v>
      </c>
    </row>
    <row r="2006" spans="1:17">
      <c r="A2006" s="63" t="s">
        <v>75</v>
      </c>
      <c r="B2006" s="63" t="s">
        <v>58</v>
      </c>
      <c r="C2006" s="63" t="s">
        <v>53</v>
      </c>
      <c r="D2006" s="63">
        <v>13</v>
      </c>
      <c r="E2006" s="63">
        <v>1.1359410000000001</v>
      </c>
      <c r="F2006" s="63">
        <v>1.616223</v>
      </c>
      <c r="G2006" s="63">
        <v>0.48028120000000002</v>
      </c>
      <c r="H2006" s="63">
        <v>86.566100000000006</v>
      </c>
      <c r="I2006" s="63">
        <v>0.33539360000000001</v>
      </c>
      <c r="J2006" s="63">
        <v>0.42099439999999999</v>
      </c>
      <c r="K2006" s="63">
        <v>0.48028120000000002</v>
      </c>
      <c r="L2006" s="63">
        <v>0.53956809999999999</v>
      </c>
      <c r="M2006" s="63">
        <v>0.62516879999999997</v>
      </c>
      <c r="N2006" s="63">
        <v>23615</v>
      </c>
      <c r="O2006" s="63">
        <v>0.1130564</v>
      </c>
      <c r="P2006" s="63">
        <v>8</v>
      </c>
      <c r="Q2006" s="63">
        <v>1.2781749580960001E-2</v>
      </c>
    </row>
    <row r="2007" spans="1:17">
      <c r="A2007" s="63" t="s">
        <v>75</v>
      </c>
      <c r="B2007" s="63" t="s">
        <v>58</v>
      </c>
      <c r="C2007" s="63" t="s">
        <v>53</v>
      </c>
      <c r="D2007" s="63">
        <v>14</v>
      </c>
      <c r="E2007" s="63">
        <v>1.1916230000000001</v>
      </c>
      <c r="F2007" s="63">
        <v>1.882585</v>
      </c>
      <c r="G2007" s="63">
        <v>0.69096219999999997</v>
      </c>
      <c r="H2007" s="63">
        <v>90.903300000000002</v>
      </c>
      <c r="I2007" s="63">
        <v>0.54607459999999997</v>
      </c>
      <c r="J2007" s="63">
        <v>0.6316754</v>
      </c>
      <c r="K2007" s="63">
        <v>0.69096219999999997</v>
      </c>
      <c r="L2007" s="63">
        <v>0.75024900000000005</v>
      </c>
      <c r="M2007" s="63">
        <v>0.83584979999999998</v>
      </c>
      <c r="N2007" s="63">
        <v>23615</v>
      </c>
      <c r="O2007" s="63">
        <v>0.1130564</v>
      </c>
      <c r="P2007" s="63">
        <v>8</v>
      </c>
      <c r="Q2007" s="63">
        <v>1.2781749580960001E-2</v>
      </c>
    </row>
    <row r="2008" spans="1:17">
      <c r="A2008" s="63" t="s">
        <v>75</v>
      </c>
      <c r="B2008" s="63" t="s">
        <v>58</v>
      </c>
      <c r="C2008" s="63" t="s">
        <v>53</v>
      </c>
      <c r="D2008" s="63">
        <v>15</v>
      </c>
      <c r="E2008" s="63">
        <v>1.3037069999999999</v>
      </c>
      <c r="F2008" s="63">
        <v>2.1423429999999999</v>
      </c>
      <c r="G2008" s="63">
        <v>0.8386363</v>
      </c>
      <c r="H2008" s="63">
        <v>94.159099999999995</v>
      </c>
      <c r="I2008" s="63">
        <v>0.6937487</v>
      </c>
      <c r="J2008" s="63">
        <v>0.77934939999999997</v>
      </c>
      <c r="K2008" s="63">
        <v>0.8386363</v>
      </c>
      <c r="L2008" s="63">
        <v>0.89792309999999997</v>
      </c>
      <c r="M2008" s="63">
        <v>0.98352379999999995</v>
      </c>
      <c r="N2008" s="63">
        <v>23615</v>
      </c>
      <c r="O2008" s="63">
        <v>0.1130564</v>
      </c>
      <c r="P2008" s="63">
        <v>8</v>
      </c>
      <c r="Q2008" s="63">
        <v>1.2781749580960001E-2</v>
      </c>
    </row>
    <row r="2009" spans="1:17">
      <c r="A2009" s="63" t="s">
        <v>75</v>
      </c>
      <c r="B2009" s="63" t="s">
        <v>58</v>
      </c>
      <c r="C2009" s="63" t="s">
        <v>53</v>
      </c>
      <c r="D2009" s="63">
        <v>16</v>
      </c>
      <c r="E2009" s="63">
        <v>1.511782</v>
      </c>
      <c r="F2009" s="63">
        <v>2.3680810000000001</v>
      </c>
      <c r="G2009" s="63">
        <v>0.85629940000000004</v>
      </c>
      <c r="H2009" s="63">
        <v>95.670100000000005</v>
      </c>
      <c r="I2009" s="63">
        <v>0.71141180000000004</v>
      </c>
      <c r="J2009" s="63">
        <v>0.79701259999999996</v>
      </c>
      <c r="K2009" s="63">
        <v>0.85629940000000004</v>
      </c>
      <c r="L2009" s="63">
        <v>0.91558620000000002</v>
      </c>
      <c r="M2009" s="63">
        <v>1.001187</v>
      </c>
      <c r="N2009" s="63">
        <v>23615</v>
      </c>
      <c r="O2009" s="63">
        <v>0.1130564</v>
      </c>
      <c r="P2009" s="63">
        <v>8</v>
      </c>
      <c r="Q2009" s="63">
        <v>1.2781749580960001E-2</v>
      </c>
    </row>
    <row r="2010" spans="1:17">
      <c r="A2010" s="63" t="s">
        <v>75</v>
      </c>
      <c r="B2010" s="63" t="s">
        <v>58</v>
      </c>
      <c r="C2010" s="63" t="s">
        <v>53</v>
      </c>
      <c r="D2010" s="63">
        <v>17</v>
      </c>
      <c r="E2010" s="63">
        <v>1.6835009999999999</v>
      </c>
      <c r="F2010" s="63">
        <v>2.4849869999999998</v>
      </c>
      <c r="G2010" s="63">
        <v>0.80148649999999999</v>
      </c>
      <c r="H2010" s="63">
        <v>95.320599999999999</v>
      </c>
      <c r="I2010" s="63">
        <v>0.65659889999999999</v>
      </c>
      <c r="J2010" s="63">
        <v>0.74219970000000002</v>
      </c>
      <c r="K2010" s="63">
        <v>0.80148649999999999</v>
      </c>
      <c r="L2010" s="63">
        <v>0.86077329999999996</v>
      </c>
      <c r="M2010" s="63">
        <v>0.9463741</v>
      </c>
      <c r="N2010" s="63">
        <v>23615</v>
      </c>
      <c r="O2010" s="63">
        <v>0.1130564</v>
      </c>
      <c r="P2010" s="63">
        <v>8</v>
      </c>
      <c r="Q2010" s="63">
        <v>1.2781749580960001E-2</v>
      </c>
    </row>
    <row r="2011" spans="1:17">
      <c r="A2011" s="63" t="s">
        <v>75</v>
      </c>
      <c r="B2011" s="63" t="s">
        <v>58</v>
      </c>
      <c r="C2011" s="63" t="s">
        <v>53</v>
      </c>
      <c r="D2011" s="63">
        <v>18</v>
      </c>
      <c r="E2011" s="63">
        <v>1.8154870000000001</v>
      </c>
      <c r="F2011" s="63">
        <v>2.479832</v>
      </c>
      <c r="G2011" s="63">
        <v>0.66434490000000002</v>
      </c>
      <c r="H2011" s="63">
        <v>93.0685</v>
      </c>
      <c r="I2011" s="63">
        <v>0.51945730000000001</v>
      </c>
      <c r="J2011" s="63">
        <v>0.60505810000000004</v>
      </c>
      <c r="K2011" s="63">
        <v>0.66434490000000002</v>
      </c>
      <c r="L2011" s="63">
        <v>0.72363169999999999</v>
      </c>
      <c r="M2011" s="63">
        <v>0.80923250000000002</v>
      </c>
      <c r="N2011" s="63">
        <v>23615</v>
      </c>
      <c r="O2011" s="63">
        <v>0.1130564</v>
      </c>
      <c r="P2011" s="63">
        <v>8</v>
      </c>
      <c r="Q2011" s="63">
        <v>1.2781749580960001E-2</v>
      </c>
    </row>
    <row r="2012" spans="1:17">
      <c r="A2012" s="63" t="s">
        <v>75</v>
      </c>
      <c r="B2012" s="63" t="s">
        <v>58</v>
      </c>
      <c r="C2012" s="63" t="s">
        <v>53</v>
      </c>
      <c r="D2012" s="63">
        <v>19</v>
      </c>
      <c r="E2012" s="63">
        <v>2.0553330000000001</v>
      </c>
      <c r="F2012" s="63">
        <v>2.2699229999999999</v>
      </c>
      <c r="G2012" s="63">
        <v>0.21458959999999999</v>
      </c>
      <c r="H2012" s="63">
        <v>88.439099999999996</v>
      </c>
      <c r="I2012" s="63">
        <v>6.9702E-2</v>
      </c>
      <c r="J2012" s="63">
        <v>0.15530279999999999</v>
      </c>
      <c r="K2012" s="63">
        <v>0.21458959999999999</v>
      </c>
      <c r="L2012" s="63">
        <v>0.27387640000000002</v>
      </c>
      <c r="M2012" s="63">
        <v>0.3594772</v>
      </c>
      <c r="N2012" s="63">
        <v>23615</v>
      </c>
      <c r="O2012" s="63">
        <v>0.1130564</v>
      </c>
      <c r="P2012" s="63">
        <v>8</v>
      </c>
      <c r="Q2012" s="63">
        <v>1.2781749580960001E-2</v>
      </c>
    </row>
    <row r="2013" spans="1:17">
      <c r="A2013" s="63" t="s">
        <v>75</v>
      </c>
      <c r="B2013" s="63" t="s">
        <v>58</v>
      </c>
      <c r="C2013" s="63" t="s">
        <v>53</v>
      </c>
      <c r="D2013" s="63">
        <v>20</v>
      </c>
      <c r="E2013" s="63">
        <v>2.043501</v>
      </c>
      <c r="F2013" s="63">
        <v>1.999166</v>
      </c>
      <c r="G2013" s="63">
        <v>-4.4335100000000002E-2</v>
      </c>
      <c r="H2013" s="63">
        <v>81.539500000000004</v>
      </c>
      <c r="I2013" s="63">
        <v>-0.18922269999999999</v>
      </c>
      <c r="J2013" s="63">
        <v>-0.10362200000000001</v>
      </c>
      <c r="K2013" s="63">
        <v>-4.4335100000000002E-2</v>
      </c>
      <c r="L2013" s="63">
        <v>1.49517E-2</v>
      </c>
      <c r="M2013" s="63">
        <v>0.1005525</v>
      </c>
      <c r="N2013" s="63">
        <v>23615</v>
      </c>
      <c r="O2013" s="63">
        <v>0.1130564</v>
      </c>
      <c r="P2013" s="63">
        <v>8</v>
      </c>
      <c r="Q2013" s="63">
        <v>1.2781749580960001E-2</v>
      </c>
    </row>
    <row r="2014" spans="1:17">
      <c r="A2014" s="63" t="s">
        <v>75</v>
      </c>
      <c r="B2014" s="63" t="s">
        <v>58</v>
      </c>
      <c r="C2014" s="63" t="s">
        <v>53</v>
      </c>
      <c r="D2014" s="63">
        <v>21</v>
      </c>
      <c r="E2014" s="63">
        <v>2.0097369999999999</v>
      </c>
      <c r="F2014" s="63">
        <v>1.832762</v>
      </c>
      <c r="G2014" s="63">
        <v>-0.17697570000000001</v>
      </c>
      <c r="H2014" s="63">
        <v>75.873900000000006</v>
      </c>
      <c r="I2014" s="63">
        <v>-0.32186330000000002</v>
      </c>
      <c r="J2014" s="63">
        <v>-0.23626259999999999</v>
      </c>
      <c r="K2014" s="63">
        <v>-0.17697570000000001</v>
      </c>
      <c r="L2014" s="63">
        <v>-0.1176889</v>
      </c>
      <c r="M2014" s="63">
        <v>-3.2088100000000001E-2</v>
      </c>
      <c r="N2014" s="63">
        <v>23615</v>
      </c>
      <c r="O2014" s="63">
        <v>0.1130564</v>
      </c>
      <c r="P2014" s="63">
        <v>8</v>
      </c>
      <c r="Q2014" s="63">
        <v>1.2781749580960001E-2</v>
      </c>
    </row>
    <row r="2015" spans="1:17">
      <c r="A2015" s="63" t="s">
        <v>75</v>
      </c>
      <c r="B2015" s="63" t="s">
        <v>58</v>
      </c>
      <c r="C2015" s="63" t="s">
        <v>53</v>
      </c>
      <c r="D2015" s="63">
        <v>22</v>
      </c>
      <c r="E2015" s="63">
        <v>1.889378</v>
      </c>
      <c r="F2015" s="63">
        <v>1.6624890000000001</v>
      </c>
      <c r="G2015" s="63">
        <v>-0.2268896</v>
      </c>
      <c r="H2015" s="63">
        <v>72.873099999999994</v>
      </c>
      <c r="I2015" s="63">
        <v>-0.37177719999999997</v>
      </c>
      <c r="J2015" s="63">
        <v>-0.2861764</v>
      </c>
      <c r="K2015" s="63">
        <v>-0.2268896</v>
      </c>
      <c r="L2015" s="63">
        <v>-0.1676028</v>
      </c>
      <c r="M2015" s="63">
        <v>-8.2002000000000005E-2</v>
      </c>
      <c r="N2015" s="63">
        <v>23615</v>
      </c>
      <c r="O2015" s="63">
        <v>0.1130564</v>
      </c>
      <c r="P2015" s="63">
        <v>8</v>
      </c>
      <c r="Q2015" s="63">
        <v>1.2781749580960001E-2</v>
      </c>
    </row>
    <row r="2016" spans="1:17">
      <c r="A2016" s="63" t="s">
        <v>75</v>
      </c>
      <c r="B2016" s="63" t="s">
        <v>58</v>
      </c>
      <c r="C2016" s="63" t="s">
        <v>53</v>
      </c>
      <c r="D2016" s="63">
        <v>23</v>
      </c>
      <c r="E2016" s="63">
        <v>1.5946849999999999</v>
      </c>
      <c r="F2016" s="63">
        <v>1.387694</v>
      </c>
      <c r="G2016" s="63">
        <v>-0.20699190000000001</v>
      </c>
      <c r="H2016" s="63">
        <v>70.438100000000006</v>
      </c>
      <c r="I2016" s="63">
        <v>-0.35187950000000001</v>
      </c>
      <c r="J2016" s="63">
        <v>-0.26627869999999998</v>
      </c>
      <c r="K2016" s="63">
        <v>-0.20699190000000001</v>
      </c>
      <c r="L2016" s="63">
        <v>-0.14770510000000001</v>
      </c>
      <c r="M2016" s="63">
        <v>-6.2104300000000001E-2</v>
      </c>
      <c r="N2016" s="63">
        <v>23615</v>
      </c>
      <c r="O2016" s="63">
        <v>0.1130564</v>
      </c>
      <c r="P2016" s="63">
        <v>8</v>
      </c>
      <c r="Q2016" s="63">
        <v>1.2781749580960001E-2</v>
      </c>
    </row>
    <row r="2017" spans="1:17">
      <c r="A2017" s="63" t="s">
        <v>75</v>
      </c>
      <c r="B2017" s="63" t="s">
        <v>58</v>
      </c>
      <c r="C2017" s="63" t="s">
        <v>53</v>
      </c>
      <c r="D2017" s="63">
        <v>24</v>
      </c>
      <c r="E2017" s="63">
        <v>1.2866489999999999</v>
      </c>
      <c r="F2017" s="63">
        <v>1.0735889999999999</v>
      </c>
      <c r="G2017" s="63">
        <v>-0.2130592</v>
      </c>
      <c r="H2017" s="63">
        <v>68.8279</v>
      </c>
      <c r="I2017" s="63">
        <v>-0.35794680000000001</v>
      </c>
      <c r="J2017" s="63">
        <v>-0.27234599999999998</v>
      </c>
      <c r="K2017" s="63">
        <v>-0.2130592</v>
      </c>
      <c r="L2017" s="63">
        <v>-0.1537724</v>
      </c>
      <c r="M2017" s="63">
        <v>-6.8171599999999999E-2</v>
      </c>
      <c r="N2017" s="63">
        <v>23615</v>
      </c>
      <c r="O2017" s="63">
        <v>0.1130564</v>
      </c>
      <c r="P2017" s="63">
        <v>8</v>
      </c>
      <c r="Q2017" s="63">
        <v>1.2781749580960001E-2</v>
      </c>
    </row>
    <row r="2018" spans="1:17">
      <c r="A2018" s="63" t="s">
        <v>75</v>
      </c>
      <c r="B2018" s="63" t="s">
        <v>58</v>
      </c>
      <c r="C2018" s="63" t="s">
        <v>54</v>
      </c>
      <c r="D2018" s="63">
        <v>1</v>
      </c>
      <c r="E2018" s="63">
        <v>0.9856201</v>
      </c>
      <c r="F2018" s="63">
        <v>0.74547779999999997</v>
      </c>
      <c r="G2018" s="63">
        <v>-0.2401423</v>
      </c>
      <c r="H2018" s="63">
        <v>66.210899999999995</v>
      </c>
      <c r="I2018" s="63">
        <v>-0.38502989999999998</v>
      </c>
      <c r="J2018" s="63">
        <v>-0.2994291</v>
      </c>
      <c r="K2018" s="63">
        <v>-0.2401423</v>
      </c>
      <c r="L2018" s="63">
        <v>-0.1808555</v>
      </c>
      <c r="M2018" s="63">
        <v>-9.5254699999999998E-2</v>
      </c>
      <c r="N2018" s="63">
        <v>23615</v>
      </c>
      <c r="O2018" s="63">
        <v>0.1130564</v>
      </c>
      <c r="P2018" s="63">
        <v>9</v>
      </c>
      <c r="Q2018" s="63">
        <v>1.2781749580960001E-2</v>
      </c>
    </row>
    <row r="2019" spans="1:17">
      <c r="A2019" s="63" t="s">
        <v>75</v>
      </c>
      <c r="B2019" s="63" t="s">
        <v>58</v>
      </c>
      <c r="C2019" s="63" t="s">
        <v>54</v>
      </c>
      <c r="D2019" s="63">
        <v>2</v>
      </c>
      <c r="E2019" s="63">
        <v>0.88484030000000002</v>
      </c>
      <c r="F2019" s="63">
        <v>0.64492729999999998</v>
      </c>
      <c r="G2019" s="63">
        <v>-0.23991290000000001</v>
      </c>
      <c r="H2019" s="63">
        <v>63.0974</v>
      </c>
      <c r="I2019" s="63">
        <v>-0.38480049999999999</v>
      </c>
      <c r="J2019" s="63">
        <v>-0.29919980000000002</v>
      </c>
      <c r="K2019" s="63">
        <v>-0.23991290000000001</v>
      </c>
      <c r="L2019" s="63">
        <v>-0.18062610000000001</v>
      </c>
      <c r="M2019" s="63">
        <v>-9.5025299999999993E-2</v>
      </c>
      <c r="N2019" s="63">
        <v>23615</v>
      </c>
      <c r="O2019" s="63">
        <v>0.1130564</v>
      </c>
      <c r="P2019" s="63">
        <v>9</v>
      </c>
      <c r="Q2019" s="63">
        <v>1.2781749580960001E-2</v>
      </c>
    </row>
    <row r="2020" spans="1:17">
      <c r="A2020" s="63" t="s">
        <v>75</v>
      </c>
      <c r="B2020" s="63" t="s">
        <v>58</v>
      </c>
      <c r="C2020" s="63" t="s">
        <v>54</v>
      </c>
      <c r="D2020" s="63">
        <v>3</v>
      </c>
      <c r="E2020" s="63">
        <v>0.85324359999999999</v>
      </c>
      <c r="F2020" s="63">
        <v>0.61560079999999995</v>
      </c>
      <c r="G2020" s="63">
        <v>-0.23764279999999999</v>
      </c>
      <c r="H2020" s="63">
        <v>62.508400000000002</v>
      </c>
      <c r="I2020" s="63">
        <v>-0.38253039999999999</v>
      </c>
      <c r="J2020" s="63">
        <v>-0.29692970000000002</v>
      </c>
      <c r="K2020" s="63">
        <v>-0.23764279999999999</v>
      </c>
      <c r="L2020" s="63">
        <v>-0.17835599999999999</v>
      </c>
      <c r="M2020" s="63">
        <v>-9.2755199999999996E-2</v>
      </c>
      <c r="N2020" s="63">
        <v>23615</v>
      </c>
      <c r="O2020" s="63">
        <v>0.1130564</v>
      </c>
      <c r="P2020" s="63">
        <v>9</v>
      </c>
      <c r="Q2020" s="63">
        <v>1.2781749580960001E-2</v>
      </c>
    </row>
    <row r="2021" spans="1:17">
      <c r="A2021" s="63" t="s">
        <v>75</v>
      </c>
      <c r="B2021" s="63" t="s">
        <v>58</v>
      </c>
      <c r="C2021" s="63" t="s">
        <v>54</v>
      </c>
      <c r="D2021" s="63">
        <v>4</v>
      </c>
      <c r="E2021" s="63">
        <v>0.83825970000000005</v>
      </c>
      <c r="F2021" s="63">
        <v>0.62476710000000002</v>
      </c>
      <c r="G2021" s="63">
        <v>-0.2134926</v>
      </c>
      <c r="H2021" s="63">
        <v>62.095700000000001</v>
      </c>
      <c r="I2021" s="63">
        <v>-0.35838019999999998</v>
      </c>
      <c r="J2021" s="63">
        <v>-0.27277950000000001</v>
      </c>
      <c r="K2021" s="63">
        <v>-0.2134926</v>
      </c>
      <c r="L2021" s="63">
        <v>-0.1542058</v>
      </c>
      <c r="M2021" s="63">
        <v>-6.8604999999999999E-2</v>
      </c>
      <c r="N2021" s="63">
        <v>23615</v>
      </c>
      <c r="O2021" s="63">
        <v>0.1130564</v>
      </c>
      <c r="P2021" s="63">
        <v>9</v>
      </c>
      <c r="Q2021" s="63">
        <v>1.2781749580960001E-2</v>
      </c>
    </row>
    <row r="2022" spans="1:17">
      <c r="A2022" s="63" t="s">
        <v>75</v>
      </c>
      <c r="B2022" s="63" t="s">
        <v>58</v>
      </c>
      <c r="C2022" s="63" t="s">
        <v>54</v>
      </c>
      <c r="D2022" s="63">
        <v>5</v>
      </c>
      <c r="E2022" s="63">
        <v>0.84608830000000002</v>
      </c>
      <c r="F2022" s="63">
        <v>0.63099130000000003</v>
      </c>
      <c r="G2022" s="63">
        <v>-0.21509700000000001</v>
      </c>
      <c r="H2022" s="63">
        <v>61.862900000000003</v>
      </c>
      <c r="I2022" s="63">
        <v>-0.35998449999999999</v>
      </c>
      <c r="J2022" s="63">
        <v>-0.27438380000000001</v>
      </c>
      <c r="K2022" s="63">
        <v>-0.21509700000000001</v>
      </c>
      <c r="L2022" s="63">
        <v>-0.15581010000000001</v>
      </c>
      <c r="M2022" s="63">
        <v>-7.0209400000000005E-2</v>
      </c>
      <c r="N2022" s="63">
        <v>23615</v>
      </c>
      <c r="O2022" s="63">
        <v>0.1130564</v>
      </c>
      <c r="P2022" s="63">
        <v>9</v>
      </c>
      <c r="Q2022" s="63">
        <v>1.2781749580960001E-2</v>
      </c>
    </row>
    <row r="2023" spans="1:17">
      <c r="A2023" s="63" t="s">
        <v>75</v>
      </c>
      <c r="B2023" s="63" t="s">
        <v>58</v>
      </c>
      <c r="C2023" s="63" t="s">
        <v>54</v>
      </c>
      <c r="D2023" s="63">
        <v>6</v>
      </c>
      <c r="E2023" s="63">
        <v>0.93620409999999998</v>
      </c>
      <c r="F2023" s="63">
        <v>0.66924600000000001</v>
      </c>
      <c r="G2023" s="63">
        <v>-0.26695819999999998</v>
      </c>
      <c r="H2023" s="63">
        <v>61.426000000000002</v>
      </c>
      <c r="I2023" s="63">
        <v>-0.41184579999999998</v>
      </c>
      <c r="J2023" s="63">
        <v>-0.32624500000000001</v>
      </c>
      <c r="K2023" s="63">
        <v>-0.26695819999999998</v>
      </c>
      <c r="L2023" s="63">
        <v>-0.2076713</v>
      </c>
      <c r="M2023" s="63">
        <v>-0.1220706</v>
      </c>
      <c r="N2023" s="63">
        <v>23615</v>
      </c>
      <c r="O2023" s="63">
        <v>0.1130564</v>
      </c>
      <c r="P2023" s="63">
        <v>9</v>
      </c>
      <c r="Q2023" s="63">
        <v>1.2781749580960001E-2</v>
      </c>
    </row>
    <row r="2024" spans="1:17">
      <c r="A2024" s="63" t="s">
        <v>75</v>
      </c>
      <c r="B2024" s="63" t="s">
        <v>58</v>
      </c>
      <c r="C2024" s="63" t="s">
        <v>54</v>
      </c>
      <c r="D2024" s="63">
        <v>7</v>
      </c>
      <c r="E2024" s="63">
        <v>1.1304129999999999</v>
      </c>
      <c r="F2024" s="63">
        <v>0.85781229999999997</v>
      </c>
      <c r="G2024" s="63">
        <v>-0.27260079999999998</v>
      </c>
      <c r="H2024" s="63">
        <v>60.733400000000003</v>
      </c>
      <c r="I2024" s="63">
        <v>-0.41748839999999998</v>
      </c>
      <c r="J2024" s="63">
        <v>-0.33188770000000001</v>
      </c>
      <c r="K2024" s="63">
        <v>-0.27260079999999998</v>
      </c>
      <c r="L2024" s="63">
        <v>-0.213314</v>
      </c>
      <c r="M2024" s="63">
        <v>-0.1277132</v>
      </c>
      <c r="N2024" s="63">
        <v>23615</v>
      </c>
      <c r="O2024" s="63">
        <v>0.1130564</v>
      </c>
      <c r="P2024" s="63">
        <v>9</v>
      </c>
      <c r="Q2024" s="63">
        <v>1.2781749580960001E-2</v>
      </c>
    </row>
    <row r="2025" spans="1:17">
      <c r="A2025" s="63" t="s">
        <v>75</v>
      </c>
      <c r="B2025" s="63" t="s">
        <v>58</v>
      </c>
      <c r="C2025" s="63" t="s">
        <v>54</v>
      </c>
      <c r="D2025" s="63">
        <v>8</v>
      </c>
      <c r="E2025" s="63">
        <v>1.266689</v>
      </c>
      <c r="F2025" s="63">
        <v>1.0392490000000001</v>
      </c>
      <c r="G2025" s="63">
        <v>-0.22743959999999999</v>
      </c>
      <c r="H2025" s="63">
        <v>61.523299999999999</v>
      </c>
      <c r="I2025" s="63">
        <v>-0.37232720000000002</v>
      </c>
      <c r="J2025" s="63">
        <v>-0.2867265</v>
      </c>
      <c r="K2025" s="63">
        <v>-0.22743959999999999</v>
      </c>
      <c r="L2025" s="63">
        <v>-0.16815279999999999</v>
      </c>
      <c r="M2025" s="63">
        <v>-8.2552E-2</v>
      </c>
      <c r="N2025" s="63">
        <v>23615</v>
      </c>
      <c r="O2025" s="63">
        <v>0.1130564</v>
      </c>
      <c r="P2025" s="63">
        <v>9</v>
      </c>
      <c r="Q2025" s="63">
        <v>1.2781749580960001E-2</v>
      </c>
    </row>
    <row r="2026" spans="1:17">
      <c r="A2026" s="63" t="s">
        <v>75</v>
      </c>
      <c r="B2026" s="63" t="s">
        <v>58</v>
      </c>
      <c r="C2026" s="63" t="s">
        <v>54</v>
      </c>
      <c r="D2026" s="63">
        <v>9</v>
      </c>
      <c r="E2026" s="63">
        <v>1.2496609999999999</v>
      </c>
      <c r="F2026" s="63">
        <v>1.13836</v>
      </c>
      <c r="G2026" s="63">
        <v>-0.1113015</v>
      </c>
      <c r="H2026" s="63">
        <v>64.657600000000002</v>
      </c>
      <c r="I2026" s="63">
        <v>-0.2561891</v>
      </c>
      <c r="J2026" s="63">
        <v>-0.1705884</v>
      </c>
      <c r="K2026" s="63">
        <v>-0.1113015</v>
      </c>
      <c r="L2026" s="63">
        <v>-5.2014699999999997E-2</v>
      </c>
      <c r="M2026" s="63">
        <v>3.3586100000000001E-2</v>
      </c>
      <c r="N2026" s="63">
        <v>23615</v>
      </c>
      <c r="O2026" s="63">
        <v>0.1130564</v>
      </c>
      <c r="P2026" s="63">
        <v>9</v>
      </c>
      <c r="Q2026" s="63">
        <v>1.2781749580960001E-2</v>
      </c>
    </row>
    <row r="2027" spans="1:17">
      <c r="A2027" s="63" t="s">
        <v>75</v>
      </c>
      <c r="B2027" s="63" t="s">
        <v>58</v>
      </c>
      <c r="C2027" s="63" t="s">
        <v>54</v>
      </c>
      <c r="D2027" s="63">
        <v>10</v>
      </c>
      <c r="E2027" s="63">
        <v>1.2636050000000001</v>
      </c>
      <c r="F2027" s="63">
        <v>1.157853</v>
      </c>
      <c r="G2027" s="63">
        <v>-0.1057519</v>
      </c>
      <c r="H2027" s="63">
        <v>69.554699999999997</v>
      </c>
      <c r="I2027" s="63">
        <v>-0.25063950000000002</v>
      </c>
      <c r="J2027" s="63">
        <v>-0.16503870000000001</v>
      </c>
      <c r="K2027" s="63">
        <v>-0.1057519</v>
      </c>
      <c r="L2027" s="63">
        <v>-4.6464999999999999E-2</v>
      </c>
      <c r="M2027" s="63">
        <v>3.9135700000000002E-2</v>
      </c>
      <c r="N2027" s="63">
        <v>23615</v>
      </c>
      <c r="O2027" s="63">
        <v>0.1130564</v>
      </c>
      <c r="P2027" s="63">
        <v>9</v>
      </c>
      <c r="Q2027" s="63">
        <v>1.2781749580960001E-2</v>
      </c>
    </row>
    <row r="2028" spans="1:17">
      <c r="A2028" s="63" t="s">
        <v>75</v>
      </c>
      <c r="B2028" s="63" t="s">
        <v>58</v>
      </c>
      <c r="C2028" s="63" t="s">
        <v>54</v>
      </c>
      <c r="D2028" s="63">
        <v>11</v>
      </c>
      <c r="E2028" s="63">
        <v>1.199686</v>
      </c>
      <c r="F2028" s="63">
        <v>1.227055</v>
      </c>
      <c r="G2028" s="63">
        <v>2.7369600000000001E-2</v>
      </c>
      <c r="H2028" s="63">
        <v>73.203100000000006</v>
      </c>
      <c r="I2028" s="63">
        <v>-0.117518</v>
      </c>
      <c r="J2028" s="63">
        <v>-3.19172E-2</v>
      </c>
      <c r="K2028" s="63">
        <v>2.7369600000000001E-2</v>
      </c>
      <c r="L2028" s="63">
        <v>8.6656499999999997E-2</v>
      </c>
      <c r="M2028" s="63">
        <v>0.1722572</v>
      </c>
      <c r="N2028" s="63">
        <v>23615</v>
      </c>
      <c r="O2028" s="63">
        <v>0.1130564</v>
      </c>
      <c r="P2028" s="63">
        <v>9</v>
      </c>
      <c r="Q2028" s="63">
        <v>1.2781749580960001E-2</v>
      </c>
    </row>
    <row r="2029" spans="1:17">
      <c r="A2029" s="63" t="s">
        <v>75</v>
      </c>
      <c r="B2029" s="63" t="s">
        <v>58</v>
      </c>
      <c r="C2029" s="63" t="s">
        <v>54</v>
      </c>
      <c r="D2029" s="63">
        <v>12</v>
      </c>
      <c r="E2029" s="63">
        <v>1.1444270000000001</v>
      </c>
      <c r="F2029" s="63">
        <v>1.285631</v>
      </c>
      <c r="G2029" s="63">
        <v>0.14120360000000001</v>
      </c>
      <c r="H2029" s="63">
        <v>76.793099999999995</v>
      </c>
      <c r="I2029" s="63">
        <v>-3.6840000000000002E-3</v>
      </c>
      <c r="J2029" s="63">
        <v>8.1916799999999998E-2</v>
      </c>
      <c r="K2029" s="63">
        <v>0.14120360000000001</v>
      </c>
      <c r="L2029" s="63">
        <v>0.20049049999999999</v>
      </c>
      <c r="M2029" s="63">
        <v>0.28609119999999999</v>
      </c>
      <c r="N2029" s="63">
        <v>23615</v>
      </c>
      <c r="O2029" s="63">
        <v>0.1130564</v>
      </c>
      <c r="P2029" s="63">
        <v>9</v>
      </c>
      <c r="Q2029" s="63">
        <v>1.2781749580960001E-2</v>
      </c>
    </row>
    <row r="2030" spans="1:17">
      <c r="A2030" s="63" t="s">
        <v>75</v>
      </c>
      <c r="B2030" s="63" t="s">
        <v>58</v>
      </c>
      <c r="C2030" s="63" t="s">
        <v>54</v>
      </c>
      <c r="D2030" s="63">
        <v>13</v>
      </c>
      <c r="E2030" s="63">
        <v>1.0250889999999999</v>
      </c>
      <c r="F2030" s="63">
        <v>1.377257</v>
      </c>
      <c r="G2030" s="63">
        <v>0.35216809999999998</v>
      </c>
      <c r="H2030" s="63">
        <v>80.108699999999999</v>
      </c>
      <c r="I2030" s="63">
        <v>0.20728050000000001</v>
      </c>
      <c r="J2030" s="63">
        <v>0.29288130000000001</v>
      </c>
      <c r="K2030" s="63">
        <v>0.35216809999999998</v>
      </c>
      <c r="L2030" s="63">
        <v>0.41145490000000001</v>
      </c>
      <c r="M2030" s="63">
        <v>0.49705569999999999</v>
      </c>
      <c r="N2030" s="63">
        <v>23615</v>
      </c>
      <c r="O2030" s="63">
        <v>0.1130564</v>
      </c>
      <c r="P2030" s="63">
        <v>9</v>
      </c>
      <c r="Q2030" s="63">
        <v>1.2781749580960001E-2</v>
      </c>
    </row>
    <row r="2031" spans="1:17">
      <c r="A2031" s="63" t="s">
        <v>75</v>
      </c>
      <c r="B2031" s="63" t="s">
        <v>58</v>
      </c>
      <c r="C2031" s="63" t="s">
        <v>54</v>
      </c>
      <c r="D2031" s="63">
        <v>14</v>
      </c>
      <c r="E2031" s="63">
        <v>1.0340119999999999</v>
      </c>
      <c r="F2031" s="63">
        <v>1.5005729999999999</v>
      </c>
      <c r="G2031" s="63">
        <v>0.46656120000000001</v>
      </c>
      <c r="H2031" s="63">
        <v>82.766000000000005</v>
      </c>
      <c r="I2031" s="63">
        <v>0.3216736</v>
      </c>
      <c r="J2031" s="63">
        <v>0.40727439999999998</v>
      </c>
      <c r="K2031" s="63">
        <v>0.46656120000000001</v>
      </c>
      <c r="L2031" s="63">
        <v>0.52584799999999998</v>
      </c>
      <c r="M2031" s="63">
        <v>0.61144880000000001</v>
      </c>
      <c r="N2031" s="63">
        <v>23615</v>
      </c>
      <c r="O2031" s="63">
        <v>0.1130564</v>
      </c>
      <c r="P2031" s="63">
        <v>9</v>
      </c>
      <c r="Q2031" s="63">
        <v>1.2781749580960001E-2</v>
      </c>
    </row>
    <row r="2032" spans="1:17">
      <c r="A2032" s="63" t="s">
        <v>75</v>
      </c>
      <c r="B2032" s="63" t="s">
        <v>58</v>
      </c>
      <c r="C2032" s="63" t="s">
        <v>54</v>
      </c>
      <c r="D2032" s="63">
        <v>15</v>
      </c>
      <c r="E2032" s="63">
        <v>1.092357</v>
      </c>
      <c r="F2032" s="63">
        <v>1.6642760000000001</v>
      </c>
      <c r="G2032" s="63">
        <v>0.57191919999999996</v>
      </c>
      <c r="H2032" s="63">
        <v>85.963099999999997</v>
      </c>
      <c r="I2032" s="63">
        <v>0.42703160000000001</v>
      </c>
      <c r="J2032" s="63">
        <v>0.51263239999999999</v>
      </c>
      <c r="K2032" s="63">
        <v>0.57191919999999996</v>
      </c>
      <c r="L2032" s="63">
        <v>0.63120600000000004</v>
      </c>
      <c r="M2032" s="63">
        <v>0.71680679999999997</v>
      </c>
      <c r="N2032" s="63">
        <v>23615</v>
      </c>
      <c r="O2032" s="63">
        <v>0.1130564</v>
      </c>
      <c r="P2032" s="63">
        <v>9</v>
      </c>
      <c r="Q2032" s="63">
        <v>1.2781749580960001E-2</v>
      </c>
    </row>
    <row r="2033" spans="1:17">
      <c r="A2033" s="63" t="s">
        <v>75</v>
      </c>
      <c r="B2033" s="63" t="s">
        <v>58</v>
      </c>
      <c r="C2033" s="63" t="s">
        <v>54</v>
      </c>
      <c r="D2033" s="63">
        <v>16</v>
      </c>
      <c r="E2033" s="63">
        <v>1.2278500000000001</v>
      </c>
      <c r="F2033" s="63">
        <v>1.800025</v>
      </c>
      <c r="G2033" s="63">
        <v>0.57217560000000001</v>
      </c>
      <c r="H2033" s="63">
        <v>87.106700000000004</v>
      </c>
      <c r="I2033" s="63">
        <v>0.427288</v>
      </c>
      <c r="J2033" s="63">
        <v>0.51288880000000003</v>
      </c>
      <c r="K2033" s="63">
        <v>0.57217560000000001</v>
      </c>
      <c r="L2033" s="63">
        <v>0.63146250000000004</v>
      </c>
      <c r="M2033" s="63">
        <v>0.71706320000000001</v>
      </c>
      <c r="N2033" s="63">
        <v>23615</v>
      </c>
      <c r="O2033" s="63">
        <v>0.1130564</v>
      </c>
      <c r="P2033" s="63">
        <v>9</v>
      </c>
      <c r="Q2033" s="63">
        <v>1.2781749580960001E-2</v>
      </c>
    </row>
    <row r="2034" spans="1:17">
      <c r="A2034" s="63" t="s">
        <v>75</v>
      </c>
      <c r="B2034" s="63" t="s">
        <v>58</v>
      </c>
      <c r="C2034" s="63" t="s">
        <v>54</v>
      </c>
      <c r="D2034" s="63">
        <v>17</v>
      </c>
      <c r="E2034" s="63">
        <v>1.3660840000000001</v>
      </c>
      <c r="F2034" s="63">
        <v>1.8731960000000001</v>
      </c>
      <c r="G2034" s="63">
        <v>0.50711150000000005</v>
      </c>
      <c r="H2034" s="63">
        <v>86.165300000000002</v>
      </c>
      <c r="I2034" s="63">
        <v>0.36222399999999999</v>
      </c>
      <c r="J2034" s="63">
        <v>0.44782470000000002</v>
      </c>
      <c r="K2034" s="63">
        <v>0.50711150000000005</v>
      </c>
      <c r="L2034" s="63">
        <v>0.56639839999999997</v>
      </c>
      <c r="M2034" s="63">
        <v>0.65199910000000005</v>
      </c>
      <c r="N2034" s="63">
        <v>23615</v>
      </c>
      <c r="O2034" s="63">
        <v>0.1130564</v>
      </c>
      <c r="P2034" s="63">
        <v>9</v>
      </c>
      <c r="Q2034" s="63">
        <v>1.2781749580960001E-2</v>
      </c>
    </row>
    <row r="2035" spans="1:17">
      <c r="A2035" s="63" t="s">
        <v>75</v>
      </c>
      <c r="B2035" s="63" t="s">
        <v>58</v>
      </c>
      <c r="C2035" s="63" t="s">
        <v>54</v>
      </c>
      <c r="D2035" s="63">
        <v>18</v>
      </c>
      <c r="E2035" s="63">
        <v>1.4955670000000001</v>
      </c>
      <c r="F2035" s="63">
        <v>1.8910370000000001</v>
      </c>
      <c r="G2035" s="63">
        <v>0.39546989999999999</v>
      </c>
      <c r="H2035" s="63">
        <v>83.781899999999993</v>
      </c>
      <c r="I2035" s="63">
        <v>0.25058229999999998</v>
      </c>
      <c r="J2035" s="63">
        <v>0.33618310000000001</v>
      </c>
      <c r="K2035" s="63">
        <v>0.39546989999999999</v>
      </c>
      <c r="L2035" s="63">
        <v>0.45475670000000001</v>
      </c>
      <c r="M2035" s="63">
        <v>0.54035750000000005</v>
      </c>
      <c r="N2035" s="63">
        <v>23615</v>
      </c>
      <c r="O2035" s="63">
        <v>0.1130564</v>
      </c>
      <c r="P2035" s="63">
        <v>9</v>
      </c>
      <c r="Q2035" s="63">
        <v>1.2781749580960001E-2</v>
      </c>
    </row>
    <row r="2036" spans="1:17">
      <c r="A2036" s="63" t="s">
        <v>75</v>
      </c>
      <c r="B2036" s="63" t="s">
        <v>58</v>
      </c>
      <c r="C2036" s="63" t="s">
        <v>54</v>
      </c>
      <c r="D2036" s="63">
        <v>19</v>
      </c>
      <c r="E2036" s="63">
        <v>1.7294909999999999</v>
      </c>
      <c r="F2036" s="63">
        <v>1.8105279999999999</v>
      </c>
      <c r="G2036" s="63">
        <v>8.1036700000000003E-2</v>
      </c>
      <c r="H2036" s="63">
        <v>80.730500000000006</v>
      </c>
      <c r="I2036" s="63">
        <v>-6.3850900000000002E-2</v>
      </c>
      <c r="J2036" s="63">
        <v>2.1749899999999999E-2</v>
      </c>
      <c r="K2036" s="63">
        <v>8.1036700000000003E-2</v>
      </c>
      <c r="L2036" s="63">
        <v>0.14032349999999999</v>
      </c>
      <c r="M2036" s="63">
        <v>0.22592429999999999</v>
      </c>
      <c r="N2036" s="63">
        <v>23615</v>
      </c>
      <c r="O2036" s="63">
        <v>0.1130564</v>
      </c>
      <c r="P2036" s="63">
        <v>9</v>
      </c>
      <c r="Q2036" s="63">
        <v>1.2781749580960001E-2</v>
      </c>
    </row>
    <row r="2037" spans="1:17">
      <c r="A2037" s="63" t="s">
        <v>75</v>
      </c>
      <c r="B2037" s="63" t="s">
        <v>58</v>
      </c>
      <c r="C2037" s="63" t="s">
        <v>54</v>
      </c>
      <c r="D2037" s="63">
        <v>20</v>
      </c>
      <c r="E2037" s="63">
        <v>1.7842210000000001</v>
      </c>
      <c r="F2037" s="63">
        <v>1.704725</v>
      </c>
      <c r="G2037" s="63">
        <v>-7.9495200000000002E-2</v>
      </c>
      <c r="H2037" s="63">
        <v>76.058999999999997</v>
      </c>
      <c r="I2037" s="63">
        <v>-0.22438279999999999</v>
      </c>
      <c r="J2037" s="63">
        <v>-0.13878199999999999</v>
      </c>
      <c r="K2037" s="63">
        <v>-7.9495200000000002E-2</v>
      </c>
      <c r="L2037" s="63">
        <v>-2.0208400000000001E-2</v>
      </c>
      <c r="M2037" s="63">
        <v>6.5392400000000003E-2</v>
      </c>
      <c r="N2037" s="63">
        <v>23615</v>
      </c>
      <c r="O2037" s="63">
        <v>0.1130564</v>
      </c>
      <c r="P2037" s="63">
        <v>9</v>
      </c>
      <c r="Q2037" s="63">
        <v>1.2781749580960001E-2</v>
      </c>
    </row>
    <row r="2038" spans="1:17">
      <c r="A2038" s="63" t="s">
        <v>75</v>
      </c>
      <c r="B2038" s="63" t="s">
        <v>58</v>
      </c>
      <c r="C2038" s="63" t="s">
        <v>54</v>
      </c>
      <c r="D2038" s="63">
        <v>21</v>
      </c>
      <c r="E2038" s="63">
        <v>1.815698</v>
      </c>
      <c r="F2038" s="63">
        <v>1.6364000000000001</v>
      </c>
      <c r="G2038" s="63">
        <v>-0.17929819999999999</v>
      </c>
      <c r="H2038" s="63">
        <v>72.592699999999994</v>
      </c>
      <c r="I2038" s="63">
        <v>-0.32418580000000002</v>
      </c>
      <c r="J2038" s="63">
        <v>-0.23858499999999999</v>
      </c>
      <c r="K2038" s="63">
        <v>-0.17929819999999999</v>
      </c>
      <c r="L2038" s="63">
        <v>-0.1200113</v>
      </c>
      <c r="M2038" s="63">
        <v>-3.44106E-2</v>
      </c>
      <c r="N2038" s="63">
        <v>23615</v>
      </c>
      <c r="O2038" s="63">
        <v>0.1130564</v>
      </c>
      <c r="P2038" s="63">
        <v>9</v>
      </c>
      <c r="Q2038" s="63">
        <v>1.2781749580960001E-2</v>
      </c>
    </row>
    <row r="2039" spans="1:17">
      <c r="A2039" s="63" t="s">
        <v>75</v>
      </c>
      <c r="B2039" s="63" t="s">
        <v>58</v>
      </c>
      <c r="C2039" s="63" t="s">
        <v>54</v>
      </c>
      <c r="D2039" s="63">
        <v>22</v>
      </c>
      <c r="E2039" s="63">
        <v>1.7321249999999999</v>
      </c>
      <c r="F2039" s="63">
        <v>1.489814</v>
      </c>
      <c r="G2039" s="63">
        <v>-0.24231059999999999</v>
      </c>
      <c r="H2039" s="63">
        <v>70.372</v>
      </c>
      <c r="I2039" s="63">
        <v>-0.38719819999999999</v>
      </c>
      <c r="J2039" s="63">
        <v>-0.30159750000000002</v>
      </c>
      <c r="K2039" s="63">
        <v>-0.24231059999999999</v>
      </c>
      <c r="L2039" s="63">
        <v>-0.18302379999999999</v>
      </c>
      <c r="M2039" s="63">
        <v>-9.7422999999999996E-2</v>
      </c>
      <c r="N2039" s="63">
        <v>23615</v>
      </c>
      <c r="O2039" s="63">
        <v>0.1130564</v>
      </c>
      <c r="P2039" s="63">
        <v>9</v>
      </c>
      <c r="Q2039" s="63">
        <v>1.2781749580960001E-2</v>
      </c>
    </row>
    <row r="2040" spans="1:17">
      <c r="A2040" s="63" t="s">
        <v>75</v>
      </c>
      <c r="B2040" s="63" t="s">
        <v>58</v>
      </c>
      <c r="C2040" s="63" t="s">
        <v>54</v>
      </c>
      <c r="D2040" s="63">
        <v>23</v>
      </c>
      <c r="E2040" s="63">
        <v>1.4696400000000001</v>
      </c>
      <c r="F2040" s="63">
        <v>1.2287570000000001</v>
      </c>
      <c r="G2040" s="63">
        <v>-0.24088290000000001</v>
      </c>
      <c r="H2040" s="63">
        <v>68.152299999999997</v>
      </c>
      <c r="I2040" s="63">
        <v>-0.38577050000000002</v>
      </c>
      <c r="J2040" s="63">
        <v>-0.30016969999999998</v>
      </c>
      <c r="K2040" s="63">
        <v>-0.24088290000000001</v>
      </c>
      <c r="L2040" s="63">
        <v>-0.18159600000000001</v>
      </c>
      <c r="M2040" s="63">
        <v>-9.5995300000000006E-2</v>
      </c>
      <c r="N2040" s="63">
        <v>23615</v>
      </c>
      <c r="O2040" s="63">
        <v>0.1130564</v>
      </c>
      <c r="P2040" s="63">
        <v>9</v>
      </c>
      <c r="Q2040" s="63">
        <v>1.2781749580960001E-2</v>
      </c>
    </row>
    <row r="2041" spans="1:17">
      <c r="A2041" s="63" t="s">
        <v>75</v>
      </c>
      <c r="B2041" s="63" t="s">
        <v>58</v>
      </c>
      <c r="C2041" s="63" t="s">
        <v>54</v>
      </c>
      <c r="D2041" s="63">
        <v>24</v>
      </c>
      <c r="E2041" s="63">
        <v>1.1626590000000001</v>
      </c>
      <c r="F2041" s="63">
        <v>0.94435009999999997</v>
      </c>
      <c r="G2041" s="63">
        <v>-0.218309</v>
      </c>
      <c r="H2041" s="63">
        <v>66.993899999999996</v>
      </c>
      <c r="I2041" s="63">
        <v>-0.36319659999999998</v>
      </c>
      <c r="J2041" s="63">
        <v>-0.27759590000000001</v>
      </c>
      <c r="K2041" s="63">
        <v>-0.218309</v>
      </c>
      <c r="L2041" s="63">
        <v>-0.1590222</v>
      </c>
      <c r="M2041" s="63">
        <v>-7.3421399999999998E-2</v>
      </c>
      <c r="N2041" s="63">
        <v>23615</v>
      </c>
      <c r="O2041" s="63">
        <v>0.1130564</v>
      </c>
      <c r="P2041" s="63">
        <v>9</v>
      </c>
      <c r="Q2041" s="63">
        <v>1.2781749580960001E-2</v>
      </c>
    </row>
    <row r="2042" spans="1:17">
      <c r="A2042" s="63" t="s">
        <v>75</v>
      </c>
      <c r="B2042" s="63" t="s">
        <v>58</v>
      </c>
      <c r="C2042" s="63" t="s">
        <v>55</v>
      </c>
      <c r="D2042" s="63">
        <v>1</v>
      </c>
      <c r="E2042" s="63">
        <v>0.94472529999999999</v>
      </c>
      <c r="F2042" s="63">
        <v>0.69961510000000005</v>
      </c>
      <c r="G2042" s="63">
        <v>-0.2451102</v>
      </c>
      <c r="H2042" s="63">
        <v>64.463700000000003</v>
      </c>
      <c r="I2042" s="63">
        <v>-0.38999780000000001</v>
      </c>
      <c r="J2042" s="63">
        <v>-0.30439699999999997</v>
      </c>
      <c r="K2042" s="63">
        <v>-0.2451102</v>
      </c>
      <c r="L2042" s="63">
        <v>-0.1858234</v>
      </c>
      <c r="M2042" s="63">
        <v>-0.1002226</v>
      </c>
      <c r="N2042" s="63">
        <v>23615</v>
      </c>
      <c r="O2042" s="63">
        <v>0.1130564</v>
      </c>
      <c r="P2042" s="63">
        <v>10</v>
      </c>
      <c r="Q2042" s="63">
        <v>1.2781749580960001E-2</v>
      </c>
    </row>
    <row r="2043" spans="1:17">
      <c r="A2043" s="63" t="s">
        <v>75</v>
      </c>
      <c r="B2043" s="63" t="s">
        <v>58</v>
      </c>
      <c r="C2043" s="63" t="s">
        <v>55</v>
      </c>
      <c r="D2043" s="63">
        <v>2</v>
      </c>
      <c r="E2043" s="63">
        <v>0.85305359999999997</v>
      </c>
      <c r="F2043" s="63">
        <v>0.61339739999999998</v>
      </c>
      <c r="G2043" s="63">
        <v>-0.23965629999999999</v>
      </c>
      <c r="H2043" s="63">
        <v>62.9801</v>
      </c>
      <c r="I2043" s="63">
        <v>-0.38454389999999999</v>
      </c>
      <c r="J2043" s="63">
        <v>-0.29894310000000002</v>
      </c>
      <c r="K2043" s="63">
        <v>-0.23965629999999999</v>
      </c>
      <c r="L2043" s="63">
        <v>-0.18036940000000001</v>
      </c>
      <c r="M2043" s="63">
        <v>-9.4768699999999997E-2</v>
      </c>
      <c r="N2043" s="63">
        <v>23615</v>
      </c>
      <c r="O2043" s="63">
        <v>0.1130564</v>
      </c>
      <c r="P2043" s="63">
        <v>10</v>
      </c>
      <c r="Q2043" s="63">
        <v>1.2781749580960001E-2</v>
      </c>
    </row>
    <row r="2044" spans="1:17">
      <c r="A2044" s="63" t="s">
        <v>75</v>
      </c>
      <c r="B2044" s="63" t="s">
        <v>58</v>
      </c>
      <c r="C2044" s="63" t="s">
        <v>55</v>
      </c>
      <c r="D2044" s="63">
        <v>3</v>
      </c>
      <c r="E2044" s="63">
        <v>0.81917910000000005</v>
      </c>
      <c r="F2044" s="63">
        <v>0.58108409999999999</v>
      </c>
      <c r="G2044" s="63">
        <v>-0.238095</v>
      </c>
      <c r="H2044" s="63">
        <v>61.273800000000001</v>
      </c>
      <c r="I2044" s="63">
        <v>-0.38298260000000001</v>
      </c>
      <c r="J2044" s="63">
        <v>-0.29738179999999997</v>
      </c>
      <c r="K2044" s="63">
        <v>-0.238095</v>
      </c>
      <c r="L2044" s="63">
        <v>-0.1788082</v>
      </c>
      <c r="M2044" s="63">
        <v>-9.3207399999999996E-2</v>
      </c>
      <c r="N2044" s="63">
        <v>23615</v>
      </c>
      <c r="O2044" s="63">
        <v>0.1130564</v>
      </c>
      <c r="P2044" s="63">
        <v>10</v>
      </c>
      <c r="Q2044" s="63">
        <v>1.2781749580960001E-2</v>
      </c>
    </row>
    <row r="2045" spans="1:17">
      <c r="A2045" s="63" t="s">
        <v>75</v>
      </c>
      <c r="B2045" s="63" t="s">
        <v>58</v>
      </c>
      <c r="C2045" s="63" t="s">
        <v>55</v>
      </c>
      <c r="D2045" s="63">
        <v>4</v>
      </c>
      <c r="E2045" s="63">
        <v>0.80426929999999996</v>
      </c>
      <c r="F2045" s="63">
        <v>0.59024449999999995</v>
      </c>
      <c r="G2045" s="63">
        <v>-0.21402479999999999</v>
      </c>
      <c r="H2045" s="63">
        <v>59.879600000000003</v>
      </c>
      <c r="I2045" s="63">
        <v>-0.35891240000000002</v>
      </c>
      <c r="J2045" s="63">
        <v>-0.27331159999999999</v>
      </c>
      <c r="K2045" s="63">
        <v>-0.21402479999999999</v>
      </c>
      <c r="L2045" s="63">
        <v>-0.15473790000000001</v>
      </c>
      <c r="M2045" s="63">
        <v>-6.9137199999999996E-2</v>
      </c>
      <c r="N2045" s="63">
        <v>23615</v>
      </c>
      <c r="O2045" s="63">
        <v>0.1130564</v>
      </c>
      <c r="P2045" s="63">
        <v>10</v>
      </c>
      <c r="Q2045" s="63">
        <v>1.2781749580960001E-2</v>
      </c>
    </row>
    <row r="2046" spans="1:17">
      <c r="A2046" s="63" t="s">
        <v>75</v>
      </c>
      <c r="B2046" s="63" t="s">
        <v>58</v>
      </c>
      <c r="C2046" s="63" t="s">
        <v>55</v>
      </c>
      <c r="D2046" s="63">
        <v>5</v>
      </c>
      <c r="E2046" s="63">
        <v>0.81201950000000001</v>
      </c>
      <c r="F2046" s="63">
        <v>0.59692250000000002</v>
      </c>
      <c r="G2046" s="63">
        <v>-0.21509700000000001</v>
      </c>
      <c r="H2046" s="63">
        <v>58.683999999999997</v>
      </c>
      <c r="I2046" s="63">
        <v>-0.35998459999999999</v>
      </c>
      <c r="J2046" s="63">
        <v>-0.27438380000000001</v>
      </c>
      <c r="K2046" s="63">
        <v>-0.21509700000000001</v>
      </c>
      <c r="L2046" s="63">
        <v>-0.15581020000000001</v>
      </c>
      <c r="M2046" s="63">
        <v>-7.0209400000000005E-2</v>
      </c>
      <c r="N2046" s="63">
        <v>23615</v>
      </c>
      <c r="O2046" s="63">
        <v>0.1130564</v>
      </c>
      <c r="P2046" s="63">
        <v>10</v>
      </c>
      <c r="Q2046" s="63">
        <v>1.2781749580960001E-2</v>
      </c>
    </row>
    <row r="2047" spans="1:17">
      <c r="A2047" s="63" t="s">
        <v>75</v>
      </c>
      <c r="B2047" s="63" t="s">
        <v>58</v>
      </c>
      <c r="C2047" s="63" t="s">
        <v>55</v>
      </c>
      <c r="D2047" s="63">
        <v>6</v>
      </c>
      <c r="E2047" s="63">
        <v>0.90213529999999997</v>
      </c>
      <c r="F2047" s="63">
        <v>0.63517710000000005</v>
      </c>
      <c r="G2047" s="63">
        <v>-0.26695809999999998</v>
      </c>
      <c r="H2047" s="63">
        <v>57.698999999999998</v>
      </c>
      <c r="I2047" s="63">
        <v>-0.41184569999999998</v>
      </c>
      <c r="J2047" s="63">
        <v>-0.32624500000000001</v>
      </c>
      <c r="K2047" s="63">
        <v>-0.26695809999999998</v>
      </c>
      <c r="L2047" s="63">
        <v>-0.2076713</v>
      </c>
      <c r="M2047" s="63">
        <v>-0.1220705</v>
      </c>
      <c r="N2047" s="63">
        <v>23615</v>
      </c>
      <c r="O2047" s="63">
        <v>0.1130564</v>
      </c>
      <c r="P2047" s="63">
        <v>10</v>
      </c>
      <c r="Q2047" s="63">
        <v>1.2781749580960001E-2</v>
      </c>
    </row>
    <row r="2048" spans="1:17">
      <c r="A2048" s="63" t="s">
        <v>75</v>
      </c>
      <c r="B2048" s="63" t="s">
        <v>58</v>
      </c>
      <c r="C2048" s="63" t="s">
        <v>55</v>
      </c>
      <c r="D2048" s="63">
        <v>7</v>
      </c>
      <c r="E2048" s="63">
        <v>1.096344</v>
      </c>
      <c r="F2048" s="63">
        <v>0.82374349999999996</v>
      </c>
      <c r="G2048" s="63">
        <v>-0.27260089999999998</v>
      </c>
      <c r="H2048" s="63">
        <v>56.9621</v>
      </c>
      <c r="I2048" s="63">
        <v>-0.41748849999999998</v>
      </c>
      <c r="J2048" s="63">
        <v>-0.33188770000000001</v>
      </c>
      <c r="K2048" s="63">
        <v>-0.27260089999999998</v>
      </c>
      <c r="L2048" s="63">
        <v>-0.21331410000000001</v>
      </c>
      <c r="M2048" s="63">
        <v>-0.1277133</v>
      </c>
      <c r="N2048" s="63">
        <v>23615</v>
      </c>
      <c r="O2048" s="63">
        <v>0.1130564</v>
      </c>
      <c r="P2048" s="63">
        <v>10</v>
      </c>
      <c r="Q2048" s="63">
        <v>1.2781749580960001E-2</v>
      </c>
    </row>
    <row r="2049" spans="1:17">
      <c r="A2049" s="63" t="s">
        <v>75</v>
      </c>
      <c r="B2049" s="63" t="s">
        <v>58</v>
      </c>
      <c r="C2049" s="63" t="s">
        <v>55</v>
      </c>
      <c r="D2049" s="63">
        <v>8</v>
      </c>
      <c r="E2049" s="63">
        <v>1.23262</v>
      </c>
      <c r="F2049" s="63">
        <v>1.00518</v>
      </c>
      <c r="G2049" s="63">
        <v>-0.2274398</v>
      </c>
      <c r="H2049" s="63">
        <v>57.395499999999998</v>
      </c>
      <c r="I2049" s="63">
        <v>-0.37232739999999998</v>
      </c>
      <c r="J2049" s="63">
        <v>-0.2867266</v>
      </c>
      <c r="K2049" s="63">
        <v>-0.2274398</v>
      </c>
      <c r="L2049" s="63">
        <v>-0.16815289999999999</v>
      </c>
      <c r="M2049" s="63">
        <v>-8.2552200000000006E-2</v>
      </c>
      <c r="N2049" s="63">
        <v>23615</v>
      </c>
      <c r="O2049" s="63">
        <v>0.1130564</v>
      </c>
      <c r="P2049" s="63">
        <v>10</v>
      </c>
      <c r="Q2049" s="63">
        <v>1.2781749580960001E-2</v>
      </c>
    </row>
    <row r="2050" spans="1:17">
      <c r="A2050" s="63" t="s">
        <v>75</v>
      </c>
      <c r="B2050" s="63" t="s">
        <v>58</v>
      </c>
      <c r="C2050" s="63" t="s">
        <v>55</v>
      </c>
      <c r="D2050" s="63">
        <v>9</v>
      </c>
      <c r="E2050" s="63">
        <v>1.2252190000000001</v>
      </c>
      <c r="F2050" s="63">
        <v>1.1132709999999999</v>
      </c>
      <c r="G2050" s="63">
        <v>-0.11194750000000001</v>
      </c>
      <c r="H2050" s="63">
        <v>63.042099999999998</v>
      </c>
      <c r="I2050" s="63">
        <v>-0.25683509999999998</v>
      </c>
      <c r="J2050" s="63">
        <v>-0.17123440000000001</v>
      </c>
      <c r="K2050" s="63">
        <v>-0.11194750000000001</v>
      </c>
      <c r="L2050" s="63">
        <v>-5.2660699999999998E-2</v>
      </c>
      <c r="M2050" s="63">
        <v>3.29401E-2</v>
      </c>
      <c r="N2050" s="63">
        <v>23615</v>
      </c>
      <c r="O2050" s="63">
        <v>0.1130564</v>
      </c>
      <c r="P2050" s="63">
        <v>10</v>
      </c>
      <c r="Q2050" s="63">
        <v>1.2781749580960001E-2</v>
      </c>
    </row>
    <row r="2051" spans="1:17">
      <c r="A2051" s="63" t="s">
        <v>75</v>
      </c>
      <c r="B2051" s="63" t="s">
        <v>58</v>
      </c>
      <c r="C2051" s="63" t="s">
        <v>55</v>
      </c>
      <c r="D2051" s="63">
        <v>10</v>
      </c>
      <c r="E2051" s="63">
        <v>1.3129420000000001</v>
      </c>
      <c r="F2051" s="63">
        <v>1.2040219999999999</v>
      </c>
      <c r="G2051" s="63">
        <v>-0.10892019999999999</v>
      </c>
      <c r="H2051" s="63">
        <v>68.275300000000001</v>
      </c>
      <c r="I2051" s="63">
        <v>-0.25380779999999997</v>
      </c>
      <c r="J2051" s="63">
        <v>-0.168207</v>
      </c>
      <c r="K2051" s="63">
        <v>-0.10892019999999999</v>
      </c>
      <c r="L2051" s="63">
        <v>-4.9633400000000001E-2</v>
      </c>
      <c r="M2051" s="63">
        <v>3.5967399999999997E-2</v>
      </c>
      <c r="N2051" s="63">
        <v>23615</v>
      </c>
      <c r="O2051" s="63">
        <v>0.1130564</v>
      </c>
      <c r="P2051" s="63">
        <v>10</v>
      </c>
      <c r="Q2051" s="63">
        <v>1.2781749580960001E-2</v>
      </c>
    </row>
    <row r="2052" spans="1:17">
      <c r="A2052" s="63" t="s">
        <v>75</v>
      </c>
      <c r="B2052" s="63" t="s">
        <v>58</v>
      </c>
      <c r="C2052" s="63" t="s">
        <v>55</v>
      </c>
      <c r="D2052" s="63">
        <v>11</v>
      </c>
      <c r="E2052" s="63">
        <v>1.3514470000000001</v>
      </c>
      <c r="F2052" s="63">
        <v>1.3755470000000001</v>
      </c>
      <c r="G2052" s="63">
        <v>2.4099200000000001E-2</v>
      </c>
      <c r="H2052" s="63">
        <v>73.026300000000006</v>
      </c>
      <c r="I2052" s="63">
        <v>-0.1207884</v>
      </c>
      <c r="J2052" s="63">
        <v>-3.5187599999999999E-2</v>
      </c>
      <c r="K2052" s="63">
        <v>2.4099200000000001E-2</v>
      </c>
      <c r="L2052" s="63">
        <v>8.3386100000000005E-2</v>
      </c>
      <c r="M2052" s="63">
        <v>0.16898679999999999</v>
      </c>
      <c r="N2052" s="63">
        <v>23615</v>
      </c>
      <c r="O2052" s="63">
        <v>0.1130564</v>
      </c>
      <c r="P2052" s="63">
        <v>10</v>
      </c>
      <c r="Q2052" s="63">
        <v>1.2781749580960001E-2</v>
      </c>
    </row>
    <row r="2053" spans="1:17">
      <c r="A2053" s="63" t="s">
        <v>75</v>
      </c>
      <c r="B2053" s="63" t="s">
        <v>58</v>
      </c>
      <c r="C2053" s="63" t="s">
        <v>55</v>
      </c>
      <c r="D2053" s="63">
        <v>12</v>
      </c>
      <c r="E2053" s="63">
        <v>1.379594</v>
      </c>
      <c r="F2053" s="63">
        <v>1.510551</v>
      </c>
      <c r="G2053" s="63">
        <v>0.1309572</v>
      </c>
      <c r="H2053" s="63">
        <v>76.721999999999994</v>
      </c>
      <c r="I2053" s="63">
        <v>-1.39303E-2</v>
      </c>
      <c r="J2053" s="63">
        <v>7.1670399999999995E-2</v>
      </c>
      <c r="K2053" s="63">
        <v>0.1309572</v>
      </c>
      <c r="L2053" s="63">
        <v>0.1902441</v>
      </c>
      <c r="M2053" s="63">
        <v>0.2758448</v>
      </c>
      <c r="N2053" s="63">
        <v>23615</v>
      </c>
      <c r="O2053" s="63">
        <v>0.1130564</v>
      </c>
      <c r="P2053" s="63">
        <v>10</v>
      </c>
      <c r="Q2053" s="63">
        <v>1.2781749580960001E-2</v>
      </c>
    </row>
    <row r="2054" spans="1:17">
      <c r="A2054" s="63" t="s">
        <v>75</v>
      </c>
      <c r="B2054" s="63" t="s">
        <v>58</v>
      </c>
      <c r="C2054" s="63" t="s">
        <v>55</v>
      </c>
      <c r="D2054" s="63">
        <v>13</v>
      </c>
      <c r="E2054" s="63">
        <v>1.339442</v>
      </c>
      <c r="F2054" s="63">
        <v>1.671268</v>
      </c>
      <c r="G2054" s="63">
        <v>0.33182610000000001</v>
      </c>
      <c r="H2054" s="63">
        <v>80.2273</v>
      </c>
      <c r="I2054" s="63">
        <v>0.18693850000000001</v>
      </c>
      <c r="J2054" s="63">
        <v>0.27253929999999998</v>
      </c>
      <c r="K2054" s="63">
        <v>0.33182610000000001</v>
      </c>
      <c r="L2054" s="63">
        <v>0.39111289999999999</v>
      </c>
      <c r="M2054" s="63">
        <v>0.47671370000000002</v>
      </c>
      <c r="N2054" s="63">
        <v>23615</v>
      </c>
      <c r="O2054" s="63">
        <v>0.1130564</v>
      </c>
      <c r="P2054" s="63">
        <v>10</v>
      </c>
      <c r="Q2054" s="63">
        <v>1.2781749580960001E-2</v>
      </c>
    </row>
    <row r="2055" spans="1:17">
      <c r="A2055" s="63" t="s">
        <v>75</v>
      </c>
      <c r="B2055" s="63" t="s">
        <v>58</v>
      </c>
      <c r="C2055" s="63" t="s">
        <v>55</v>
      </c>
      <c r="D2055" s="63">
        <v>14</v>
      </c>
      <c r="E2055" s="63">
        <v>1.394425</v>
      </c>
      <c r="F2055" s="63">
        <v>1.829777</v>
      </c>
      <c r="G2055" s="63">
        <v>0.43535210000000002</v>
      </c>
      <c r="H2055" s="63">
        <v>82.578299999999999</v>
      </c>
      <c r="I2055" s="63">
        <v>0.29046450000000001</v>
      </c>
      <c r="J2055" s="63">
        <v>0.37606529999999999</v>
      </c>
      <c r="K2055" s="63">
        <v>0.43535210000000002</v>
      </c>
      <c r="L2055" s="63">
        <v>0.49463889999999999</v>
      </c>
      <c r="M2055" s="63">
        <v>0.58023970000000002</v>
      </c>
      <c r="N2055" s="63">
        <v>23615</v>
      </c>
      <c r="O2055" s="63">
        <v>0.1130564</v>
      </c>
      <c r="P2055" s="63">
        <v>10</v>
      </c>
      <c r="Q2055" s="63">
        <v>1.2781749580960001E-2</v>
      </c>
    </row>
    <row r="2056" spans="1:17">
      <c r="A2056" s="63" t="s">
        <v>75</v>
      </c>
      <c r="B2056" s="63" t="s">
        <v>58</v>
      </c>
      <c r="C2056" s="63" t="s">
        <v>55</v>
      </c>
      <c r="D2056" s="63">
        <v>15</v>
      </c>
      <c r="E2056" s="63">
        <v>1.477104</v>
      </c>
      <c r="F2056" s="63">
        <v>1.9621580000000001</v>
      </c>
      <c r="G2056" s="63">
        <v>0.48505369999999998</v>
      </c>
      <c r="H2056" s="63">
        <v>84.374899999999997</v>
      </c>
      <c r="I2056" s="63">
        <v>0.34016610000000003</v>
      </c>
      <c r="J2056" s="63">
        <v>0.4257668</v>
      </c>
      <c r="K2056" s="63">
        <v>0.48505369999999998</v>
      </c>
      <c r="L2056" s="63">
        <v>0.5443405</v>
      </c>
      <c r="M2056" s="63">
        <v>0.62994119999999998</v>
      </c>
      <c r="N2056" s="63">
        <v>23615</v>
      </c>
      <c r="O2056" s="63">
        <v>0.1130564</v>
      </c>
      <c r="P2056" s="63">
        <v>10</v>
      </c>
      <c r="Q2056" s="63">
        <v>1.2781749580960001E-2</v>
      </c>
    </row>
    <row r="2057" spans="1:17">
      <c r="A2057" s="63" t="s">
        <v>75</v>
      </c>
      <c r="B2057" s="63" t="s">
        <v>58</v>
      </c>
      <c r="C2057" s="63" t="s">
        <v>55</v>
      </c>
      <c r="D2057" s="63">
        <v>16</v>
      </c>
      <c r="E2057" s="63">
        <v>1.611707</v>
      </c>
      <c r="F2057" s="63">
        <v>2.07795</v>
      </c>
      <c r="G2057" s="63">
        <v>0.46624330000000003</v>
      </c>
      <c r="H2057" s="63">
        <v>85.405100000000004</v>
      </c>
      <c r="I2057" s="63">
        <v>0.32135570000000002</v>
      </c>
      <c r="J2057" s="63">
        <v>0.4069564</v>
      </c>
      <c r="K2057" s="63">
        <v>0.46624330000000003</v>
      </c>
      <c r="L2057" s="63">
        <v>0.5255301</v>
      </c>
      <c r="M2057" s="63">
        <v>0.61113079999999997</v>
      </c>
      <c r="N2057" s="63">
        <v>23615</v>
      </c>
      <c r="O2057" s="63">
        <v>0.1130564</v>
      </c>
      <c r="P2057" s="63">
        <v>10</v>
      </c>
      <c r="Q2057" s="63">
        <v>1.2781749580960001E-2</v>
      </c>
    </row>
    <row r="2058" spans="1:17">
      <c r="A2058" s="63" t="s">
        <v>75</v>
      </c>
      <c r="B2058" s="63" t="s">
        <v>58</v>
      </c>
      <c r="C2058" s="63" t="s">
        <v>55</v>
      </c>
      <c r="D2058" s="63">
        <v>17</v>
      </c>
      <c r="E2058" s="63">
        <v>1.736216</v>
      </c>
      <c r="F2058" s="63">
        <v>2.1311990000000001</v>
      </c>
      <c r="G2058" s="63">
        <v>0.39498270000000002</v>
      </c>
      <c r="H2058" s="63">
        <v>84.782799999999995</v>
      </c>
      <c r="I2058" s="63">
        <v>0.25009510000000001</v>
      </c>
      <c r="J2058" s="63">
        <v>0.33569589999999999</v>
      </c>
      <c r="K2058" s="63">
        <v>0.39498270000000002</v>
      </c>
      <c r="L2058" s="63">
        <v>0.45426949999999999</v>
      </c>
      <c r="M2058" s="63">
        <v>0.53987030000000003</v>
      </c>
      <c r="N2058" s="63">
        <v>23615</v>
      </c>
      <c r="O2058" s="63">
        <v>0.1130564</v>
      </c>
      <c r="P2058" s="63">
        <v>10</v>
      </c>
      <c r="Q2058" s="63">
        <v>1.2781749580960001E-2</v>
      </c>
    </row>
    <row r="2059" spans="1:17">
      <c r="A2059" s="63" t="s">
        <v>75</v>
      </c>
      <c r="B2059" s="63" t="s">
        <v>58</v>
      </c>
      <c r="C2059" s="63" t="s">
        <v>55</v>
      </c>
      <c r="D2059" s="63">
        <v>18</v>
      </c>
      <c r="E2059" s="63">
        <v>1.8327929999999999</v>
      </c>
      <c r="F2059" s="63">
        <v>2.118169</v>
      </c>
      <c r="G2059" s="63">
        <v>0.28537610000000002</v>
      </c>
      <c r="H2059" s="63">
        <v>82.818600000000004</v>
      </c>
      <c r="I2059" s="63">
        <v>0.14048849999999999</v>
      </c>
      <c r="J2059" s="63">
        <v>0.22608919999999999</v>
      </c>
      <c r="K2059" s="63">
        <v>0.28537610000000002</v>
      </c>
      <c r="L2059" s="63">
        <v>0.34466289999999999</v>
      </c>
      <c r="M2059" s="63">
        <v>0.43026370000000003</v>
      </c>
      <c r="N2059" s="63">
        <v>23615</v>
      </c>
      <c r="O2059" s="63">
        <v>0.1130564</v>
      </c>
      <c r="P2059" s="63">
        <v>10</v>
      </c>
      <c r="Q2059" s="63">
        <v>1.2781749580960001E-2</v>
      </c>
    </row>
    <row r="2060" spans="1:17">
      <c r="A2060" s="63" t="s">
        <v>75</v>
      </c>
      <c r="B2060" s="63" t="s">
        <v>58</v>
      </c>
      <c r="C2060" s="63" t="s">
        <v>55</v>
      </c>
      <c r="D2060" s="63">
        <v>19</v>
      </c>
      <c r="E2060" s="63">
        <v>1.9740679999999999</v>
      </c>
      <c r="F2060" s="63">
        <v>1.965487</v>
      </c>
      <c r="G2060" s="63">
        <v>-8.5801999999999996E-3</v>
      </c>
      <c r="H2060" s="63">
        <v>78.940799999999996</v>
      </c>
      <c r="I2060" s="63">
        <v>-0.15346779999999999</v>
      </c>
      <c r="J2060" s="63">
        <v>-6.7866999999999997E-2</v>
      </c>
      <c r="K2060" s="63">
        <v>-8.5801999999999996E-3</v>
      </c>
      <c r="L2060" s="63">
        <v>5.0706599999999998E-2</v>
      </c>
      <c r="M2060" s="63">
        <v>0.1363074</v>
      </c>
      <c r="N2060" s="63">
        <v>23615</v>
      </c>
      <c r="O2060" s="63">
        <v>0.1130564</v>
      </c>
      <c r="P2060" s="63">
        <v>10</v>
      </c>
      <c r="Q2060" s="63">
        <v>1.2781749580960001E-2</v>
      </c>
    </row>
    <row r="2061" spans="1:17">
      <c r="A2061" s="63" t="s">
        <v>75</v>
      </c>
      <c r="B2061" s="63" t="s">
        <v>58</v>
      </c>
      <c r="C2061" s="63" t="s">
        <v>55</v>
      </c>
      <c r="D2061" s="63">
        <v>20</v>
      </c>
      <c r="E2061" s="63">
        <v>1.900871</v>
      </c>
      <c r="F2061" s="63">
        <v>1.7806569999999999</v>
      </c>
      <c r="G2061" s="63">
        <v>-0.1202136</v>
      </c>
      <c r="H2061" s="63">
        <v>74.089100000000002</v>
      </c>
      <c r="I2061" s="63">
        <v>-0.26510119999999998</v>
      </c>
      <c r="J2061" s="63">
        <v>-0.17950050000000001</v>
      </c>
      <c r="K2061" s="63">
        <v>-0.1202136</v>
      </c>
      <c r="L2061" s="63">
        <v>-6.0926800000000003E-2</v>
      </c>
      <c r="M2061" s="63">
        <v>2.4674000000000001E-2</v>
      </c>
      <c r="N2061" s="63">
        <v>23615</v>
      </c>
      <c r="O2061" s="63">
        <v>0.1130564</v>
      </c>
      <c r="P2061" s="63">
        <v>10</v>
      </c>
      <c r="Q2061" s="63">
        <v>1.2781749580960001E-2</v>
      </c>
    </row>
    <row r="2062" spans="1:17">
      <c r="A2062" s="63" t="s">
        <v>75</v>
      </c>
      <c r="B2062" s="63" t="s">
        <v>58</v>
      </c>
      <c r="C2062" s="63" t="s">
        <v>55</v>
      </c>
      <c r="D2062" s="63">
        <v>21</v>
      </c>
      <c r="E2062" s="63">
        <v>1.8887309999999999</v>
      </c>
      <c r="F2062" s="63">
        <v>1.6853070000000001</v>
      </c>
      <c r="G2062" s="63">
        <v>-0.2034241</v>
      </c>
      <c r="H2062" s="63">
        <v>71.195899999999995</v>
      </c>
      <c r="I2062" s="63">
        <v>-0.3483117</v>
      </c>
      <c r="J2062" s="63">
        <v>-0.26271090000000002</v>
      </c>
      <c r="K2062" s="63">
        <v>-0.2034241</v>
      </c>
      <c r="L2062" s="63">
        <v>-0.1441373</v>
      </c>
      <c r="M2062" s="63">
        <v>-5.8536499999999998E-2</v>
      </c>
      <c r="N2062" s="63">
        <v>23615</v>
      </c>
      <c r="O2062" s="63">
        <v>0.1130564</v>
      </c>
      <c r="P2062" s="63">
        <v>10</v>
      </c>
      <c r="Q2062" s="63">
        <v>1.2781749580960001E-2</v>
      </c>
    </row>
    <row r="2063" spans="1:17">
      <c r="A2063" s="63" t="s">
        <v>75</v>
      </c>
      <c r="B2063" s="63" t="s">
        <v>58</v>
      </c>
      <c r="C2063" s="63" t="s">
        <v>55</v>
      </c>
      <c r="D2063" s="63">
        <v>22</v>
      </c>
      <c r="E2063" s="63">
        <v>1.7698179999999999</v>
      </c>
      <c r="F2063" s="63">
        <v>1.504167</v>
      </c>
      <c r="G2063" s="63">
        <v>-0.2656502</v>
      </c>
      <c r="H2063" s="63">
        <v>69.163399999999996</v>
      </c>
      <c r="I2063" s="63">
        <v>-0.41053770000000001</v>
      </c>
      <c r="J2063" s="63">
        <v>-0.32493699999999998</v>
      </c>
      <c r="K2063" s="63">
        <v>-0.2656502</v>
      </c>
      <c r="L2063" s="63">
        <v>-0.2063633</v>
      </c>
      <c r="M2063" s="63">
        <v>-0.1207626</v>
      </c>
      <c r="N2063" s="63">
        <v>23615</v>
      </c>
      <c r="O2063" s="63">
        <v>0.1130564</v>
      </c>
      <c r="P2063" s="63">
        <v>10</v>
      </c>
      <c r="Q2063" s="63">
        <v>1.2781749580960001E-2</v>
      </c>
    </row>
    <row r="2064" spans="1:17">
      <c r="A2064" s="63" t="s">
        <v>75</v>
      </c>
      <c r="B2064" s="63" t="s">
        <v>58</v>
      </c>
      <c r="C2064" s="63" t="s">
        <v>55</v>
      </c>
      <c r="D2064" s="63">
        <v>23</v>
      </c>
      <c r="E2064" s="63">
        <v>1.4867090000000001</v>
      </c>
      <c r="F2064" s="63">
        <v>1.226761</v>
      </c>
      <c r="G2064" s="63">
        <v>-0.2599474</v>
      </c>
      <c r="H2064" s="63">
        <v>67.564700000000002</v>
      </c>
      <c r="I2064" s="63">
        <v>-0.404835</v>
      </c>
      <c r="J2064" s="63">
        <v>-0.31923430000000003</v>
      </c>
      <c r="K2064" s="63">
        <v>-0.2599474</v>
      </c>
      <c r="L2064" s="63">
        <v>-0.20066059999999999</v>
      </c>
      <c r="M2064" s="63">
        <v>-0.1150598</v>
      </c>
      <c r="N2064" s="63">
        <v>23615</v>
      </c>
      <c r="O2064" s="63">
        <v>0.1130564</v>
      </c>
      <c r="P2064" s="63">
        <v>10</v>
      </c>
      <c r="Q2064" s="63">
        <v>1.2781749580960001E-2</v>
      </c>
    </row>
    <row r="2065" spans="1:17">
      <c r="A2065" s="63" t="s">
        <v>75</v>
      </c>
      <c r="B2065" s="63" t="s">
        <v>58</v>
      </c>
      <c r="C2065" s="63" t="s">
        <v>55</v>
      </c>
      <c r="D2065" s="63">
        <v>24</v>
      </c>
      <c r="E2065" s="63">
        <v>1.1551830000000001</v>
      </c>
      <c r="F2065" s="63">
        <v>0.93254820000000005</v>
      </c>
      <c r="G2065" s="63">
        <v>-0.222635</v>
      </c>
      <c r="H2065" s="63">
        <v>66.569299999999998</v>
      </c>
      <c r="I2065" s="63">
        <v>-0.36752259999999998</v>
      </c>
      <c r="J2065" s="63">
        <v>-0.2819219</v>
      </c>
      <c r="K2065" s="63">
        <v>-0.222635</v>
      </c>
      <c r="L2065" s="63">
        <v>-0.1633482</v>
      </c>
      <c r="M2065" s="63">
        <v>-7.7747399999999994E-2</v>
      </c>
      <c r="N2065" s="63">
        <v>23615</v>
      </c>
      <c r="O2065" s="63">
        <v>0.1130564</v>
      </c>
      <c r="P2065" s="63">
        <v>10</v>
      </c>
      <c r="Q2065" s="63">
        <v>1.2781749580960001E-2</v>
      </c>
    </row>
    <row r="2066" spans="1:17">
      <c r="A2066" s="63" t="s">
        <v>75</v>
      </c>
      <c r="B2066" s="63" t="s">
        <v>58</v>
      </c>
      <c r="C2066" s="63" t="s">
        <v>56</v>
      </c>
      <c r="D2066" s="63">
        <v>1</v>
      </c>
      <c r="E2066" s="63">
        <v>1.029468</v>
      </c>
      <c r="F2066" s="63">
        <v>0.88456420000000002</v>
      </c>
      <c r="G2066" s="63">
        <v>-0.1449037</v>
      </c>
      <c r="H2066" s="63">
        <v>47.143700000000003</v>
      </c>
      <c r="I2066" s="63">
        <v>-0.28979129999999997</v>
      </c>
      <c r="J2066" s="63">
        <v>-0.2041906</v>
      </c>
      <c r="K2066" s="63">
        <v>-0.1449037</v>
      </c>
      <c r="L2066" s="63">
        <v>-8.5616899999999996E-2</v>
      </c>
      <c r="M2066" s="63">
        <v>-1.6099999999999998E-5</v>
      </c>
      <c r="N2066" s="63">
        <v>23615</v>
      </c>
      <c r="O2066" s="63">
        <v>0.1130564</v>
      </c>
      <c r="P2066" s="63">
        <v>11</v>
      </c>
      <c r="Q2066" s="63">
        <v>1.2781749580960001E-2</v>
      </c>
    </row>
    <row r="2067" spans="1:17">
      <c r="A2067" s="63" t="s">
        <v>75</v>
      </c>
      <c r="B2067" s="63" t="s">
        <v>58</v>
      </c>
      <c r="C2067" s="63" t="s">
        <v>56</v>
      </c>
      <c r="D2067" s="63">
        <v>2</v>
      </c>
      <c r="E2067" s="63">
        <v>0.96169289999999996</v>
      </c>
      <c r="F2067" s="63">
        <v>0.80087719999999996</v>
      </c>
      <c r="G2067" s="63">
        <v>-0.16081580000000001</v>
      </c>
      <c r="H2067" s="63">
        <v>46.405099999999997</v>
      </c>
      <c r="I2067" s="63">
        <v>-0.30570340000000001</v>
      </c>
      <c r="J2067" s="63">
        <v>-0.22010260000000001</v>
      </c>
      <c r="K2067" s="63">
        <v>-0.16081580000000001</v>
      </c>
      <c r="L2067" s="63">
        <v>-0.10152890000000001</v>
      </c>
      <c r="M2067" s="63">
        <v>-1.59282E-2</v>
      </c>
      <c r="N2067" s="63">
        <v>23615</v>
      </c>
      <c r="O2067" s="63">
        <v>0.1130564</v>
      </c>
      <c r="P2067" s="63">
        <v>11</v>
      </c>
      <c r="Q2067" s="63">
        <v>1.2781749580960001E-2</v>
      </c>
    </row>
    <row r="2068" spans="1:17">
      <c r="A2068" s="63" t="s">
        <v>75</v>
      </c>
      <c r="B2068" s="63" t="s">
        <v>58</v>
      </c>
      <c r="C2068" s="63" t="s">
        <v>56</v>
      </c>
      <c r="D2068" s="63">
        <v>3</v>
      </c>
      <c r="E2068" s="63">
        <v>0.95723429999999998</v>
      </c>
      <c r="F2068" s="63">
        <v>0.80083780000000004</v>
      </c>
      <c r="G2068" s="63">
        <v>-0.15639639999999999</v>
      </c>
      <c r="H2068" s="63">
        <v>46.0745</v>
      </c>
      <c r="I2068" s="63">
        <v>-0.301284</v>
      </c>
      <c r="J2068" s="63">
        <v>-0.21568329999999999</v>
      </c>
      <c r="K2068" s="63">
        <v>-0.15639639999999999</v>
      </c>
      <c r="L2068" s="63">
        <v>-9.7109600000000004E-2</v>
      </c>
      <c r="M2068" s="63">
        <v>-1.1508900000000001E-2</v>
      </c>
      <c r="N2068" s="63">
        <v>23615</v>
      </c>
      <c r="O2068" s="63">
        <v>0.1130564</v>
      </c>
      <c r="P2068" s="63">
        <v>11</v>
      </c>
      <c r="Q2068" s="63">
        <v>1.2781749580960001E-2</v>
      </c>
    </row>
    <row r="2069" spans="1:17">
      <c r="A2069" s="63" t="s">
        <v>75</v>
      </c>
      <c r="B2069" s="63" t="s">
        <v>58</v>
      </c>
      <c r="C2069" s="63" t="s">
        <v>56</v>
      </c>
      <c r="D2069" s="63">
        <v>4</v>
      </c>
      <c r="E2069" s="63">
        <v>0.98717469999999996</v>
      </c>
      <c r="F2069" s="63">
        <v>0.82932450000000002</v>
      </c>
      <c r="G2069" s="63">
        <v>-0.1578503</v>
      </c>
      <c r="H2069" s="63">
        <v>44.730899999999998</v>
      </c>
      <c r="I2069" s="63">
        <v>-0.3027379</v>
      </c>
      <c r="J2069" s="63">
        <v>-0.2171371</v>
      </c>
      <c r="K2069" s="63">
        <v>-0.1578503</v>
      </c>
      <c r="L2069" s="63">
        <v>-9.8563399999999995E-2</v>
      </c>
      <c r="M2069" s="63">
        <v>-1.2962700000000001E-2</v>
      </c>
      <c r="N2069" s="63">
        <v>23615</v>
      </c>
      <c r="O2069" s="63">
        <v>0.1130564</v>
      </c>
      <c r="P2069" s="63">
        <v>11</v>
      </c>
      <c r="Q2069" s="63">
        <v>1.2781749580960001E-2</v>
      </c>
    </row>
    <row r="2070" spans="1:17">
      <c r="A2070" s="63" t="s">
        <v>75</v>
      </c>
      <c r="B2070" s="63" t="s">
        <v>58</v>
      </c>
      <c r="C2070" s="63" t="s">
        <v>56</v>
      </c>
      <c r="D2070" s="63">
        <v>5</v>
      </c>
      <c r="E2070" s="63">
        <v>1.030233</v>
      </c>
      <c r="F2070" s="63">
        <v>0.87314029999999998</v>
      </c>
      <c r="G2070" s="63">
        <v>-0.1570928</v>
      </c>
      <c r="H2070" s="63">
        <v>44.913699999999999</v>
      </c>
      <c r="I2070" s="63">
        <v>-0.30198039999999998</v>
      </c>
      <c r="J2070" s="63">
        <v>-0.21637960000000001</v>
      </c>
      <c r="K2070" s="63">
        <v>-0.1570928</v>
      </c>
      <c r="L2070" s="63">
        <v>-9.7806000000000004E-2</v>
      </c>
      <c r="M2070" s="63">
        <v>-1.2205199999999999E-2</v>
      </c>
      <c r="N2070" s="63">
        <v>23615</v>
      </c>
      <c r="O2070" s="63">
        <v>0.1130564</v>
      </c>
      <c r="P2070" s="63">
        <v>11</v>
      </c>
      <c r="Q2070" s="63">
        <v>1.2781749580960001E-2</v>
      </c>
    </row>
    <row r="2071" spans="1:17">
      <c r="A2071" s="63" t="s">
        <v>75</v>
      </c>
      <c r="B2071" s="63" t="s">
        <v>58</v>
      </c>
      <c r="C2071" s="63" t="s">
        <v>56</v>
      </c>
      <c r="D2071" s="63">
        <v>6</v>
      </c>
      <c r="E2071" s="63">
        <v>1.2022649999999999</v>
      </c>
      <c r="F2071" s="63">
        <v>0.96702710000000003</v>
      </c>
      <c r="G2071" s="63">
        <v>-0.2352378</v>
      </c>
      <c r="H2071" s="63">
        <v>44.377600000000001</v>
      </c>
      <c r="I2071" s="63">
        <v>-0.3801254</v>
      </c>
      <c r="J2071" s="63">
        <v>-0.29452460000000003</v>
      </c>
      <c r="K2071" s="63">
        <v>-0.2352378</v>
      </c>
      <c r="L2071" s="63">
        <v>-0.17595089999999999</v>
      </c>
      <c r="M2071" s="63">
        <v>-9.0350200000000006E-2</v>
      </c>
      <c r="N2071" s="63">
        <v>23615</v>
      </c>
      <c r="O2071" s="63">
        <v>0.1130564</v>
      </c>
      <c r="P2071" s="63">
        <v>11</v>
      </c>
      <c r="Q2071" s="63">
        <v>1.2781749580960001E-2</v>
      </c>
    </row>
    <row r="2072" spans="1:17">
      <c r="A2072" s="63" t="s">
        <v>75</v>
      </c>
      <c r="B2072" s="63" t="s">
        <v>58</v>
      </c>
      <c r="C2072" s="63" t="s">
        <v>56</v>
      </c>
      <c r="D2072" s="63">
        <v>7</v>
      </c>
      <c r="E2072" s="63">
        <v>1.569232</v>
      </c>
      <c r="F2072" s="63">
        <v>1.370055</v>
      </c>
      <c r="G2072" s="63">
        <v>-0.19917679999999999</v>
      </c>
      <c r="H2072" s="63">
        <v>44.469000000000001</v>
      </c>
      <c r="I2072" s="63">
        <v>-0.34406439999999999</v>
      </c>
      <c r="J2072" s="63">
        <v>-0.25846360000000002</v>
      </c>
      <c r="K2072" s="63">
        <v>-0.19917679999999999</v>
      </c>
      <c r="L2072" s="63">
        <v>-0.13988999999999999</v>
      </c>
      <c r="M2072" s="63">
        <v>-5.4289200000000003E-2</v>
      </c>
      <c r="N2072" s="63">
        <v>23615</v>
      </c>
      <c r="O2072" s="63">
        <v>0.1130564</v>
      </c>
      <c r="P2072" s="63">
        <v>11</v>
      </c>
      <c r="Q2072" s="63">
        <v>1.2781749580960001E-2</v>
      </c>
    </row>
    <row r="2073" spans="1:17">
      <c r="A2073" s="63" t="s">
        <v>75</v>
      </c>
      <c r="B2073" s="63" t="s">
        <v>58</v>
      </c>
      <c r="C2073" s="63" t="s">
        <v>56</v>
      </c>
      <c r="D2073" s="63">
        <v>8</v>
      </c>
      <c r="E2073" s="63">
        <v>1.7884519999999999</v>
      </c>
      <c r="F2073" s="63">
        <v>1.7044999999999999</v>
      </c>
      <c r="G2073" s="63">
        <v>-8.3951799999999993E-2</v>
      </c>
      <c r="H2073" s="63">
        <v>45.326599999999999</v>
      </c>
      <c r="I2073" s="63">
        <v>-0.2288394</v>
      </c>
      <c r="J2073" s="63">
        <v>-0.1432387</v>
      </c>
      <c r="K2073" s="63">
        <v>-8.3951799999999993E-2</v>
      </c>
      <c r="L2073" s="63">
        <v>-2.4664999999999999E-2</v>
      </c>
      <c r="M2073" s="63">
        <v>6.0935799999999998E-2</v>
      </c>
      <c r="N2073" s="63">
        <v>23615</v>
      </c>
      <c r="O2073" s="63">
        <v>0.1130564</v>
      </c>
      <c r="P2073" s="63">
        <v>11</v>
      </c>
      <c r="Q2073" s="63">
        <v>1.2781749580960001E-2</v>
      </c>
    </row>
    <row r="2074" spans="1:17">
      <c r="A2074" s="63" t="s">
        <v>75</v>
      </c>
      <c r="B2074" s="63" t="s">
        <v>58</v>
      </c>
      <c r="C2074" s="63" t="s">
        <v>56</v>
      </c>
      <c r="D2074" s="63">
        <v>9</v>
      </c>
      <c r="E2074" s="63">
        <v>1.654406</v>
      </c>
      <c r="F2074" s="63">
        <v>1.7277400000000001</v>
      </c>
      <c r="G2074" s="63">
        <v>7.3333499999999996E-2</v>
      </c>
      <c r="H2074" s="63">
        <v>48.844000000000001</v>
      </c>
      <c r="I2074" s="63">
        <v>-7.1554099999999995E-2</v>
      </c>
      <c r="J2074" s="63">
        <v>1.4046700000000001E-2</v>
      </c>
      <c r="K2074" s="63">
        <v>7.3333499999999996E-2</v>
      </c>
      <c r="L2074" s="63">
        <v>0.1326203</v>
      </c>
      <c r="M2074" s="63">
        <v>0.2182211</v>
      </c>
      <c r="N2074" s="63">
        <v>23615</v>
      </c>
      <c r="O2074" s="63">
        <v>0.1130564</v>
      </c>
      <c r="P2074" s="63">
        <v>11</v>
      </c>
      <c r="Q2074" s="63">
        <v>1.2781749580960001E-2</v>
      </c>
    </row>
    <row r="2075" spans="1:17">
      <c r="A2075" s="63" t="s">
        <v>75</v>
      </c>
      <c r="B2075" s="63" t="s">
        <v>58</v>
      </c>
      <c r="C2075" s="63" t="s">
        <v>56</v>
      </c>
      <c r="D2075" s="63">
        <v>10</v>
      </c>
      <c r="E2075" s="63">
        <v>1.5840460000000001</v>
      </c>
      <c r="F2075" s="63">
        <v>1.66029</v>
      </c>
      <c r="G2075" s="63">
        <v>7.62438E-2</v>
      </c>
      <c r="H2075" s="63">
        <v>52.979599999999998</v>
      </c>
      <c r="I2075" s="63">
        <v>-6.8643800000000005E-2</v>
      </c>
      <c r="J2075" s="63">
        <v>1.69569E-2</v>
      </c>
      <c r="K2075" s="63">
        <v>7.62438E-2</v>
      </c>
      <c r="L2075" s="63">
        <v>0.1355306</v>
      </c>
      <c r="M2075" s="63">
        <v>0.22113140000000001</v>
      </c>
      <c r="N2075" s="63">
        <v>23615</v>
      </c>
      <c r="O2075" s="63">
        <v>0.1130564</v>
      </c>
      <c r="P2075" s="63">
        <v>11</v>
      </c>
      <c r="Q2075" s="63">
        <v>1.2781749580960001E-2</v>
      </c>
    </row>
    <row r="2076" spans="1:17">
      <c r="A2076" s="63" t="s">
        <v>75</v>
      </c>
      <c r="B2076" s="63" t="s">
        <v>58</v>
      </c>
      <c r="C2076" s="63" t="s">
        <v>56</v>
      </c>
      <c r="D2076" s="63">
        <v>11</v>
      </c>
      <c r="E2076" s="63">
        <v>1.467406</v>
      </c>
      <c r="F2076" s="63">
        <v>1.622017</v>
      </c>
      <c r="G2076" s="63">
        <v>0.15461030000000001</v>
      </c>
      <c r="H2076" s="63">
        <v>55.887</v>
      </c>
      <c r="I2076" s="63">
        <v>9.7227000000000008E-3</v>
      </c>
      <c r="J2076" s="63">
        <v>9.5323400000000003E-2</v>
      </c>
      <c r="K2076" s="63">
        <v>0.15461030000000001</v>
      </c>
      <c r="L2076" s="63">
        <v>0.21389710000000001</v>
      </c>
      <c r="M2076" s="63">
        <v>0.29949789999999998</v>
      </c>
      <c r="N2076" s="63">
        <v>23615</v>
      </c>
      <c r="O2076" s="63">
        <v>0.1130564</v>
      </c>
      <c r="P2076" s="63">
        <v>11</v>
      </c>
      <c r="Q2076" s="63">
        <v>1.2781749580960001E-2</v>
      </c>
    </row>
    <row r="2077" spans="1:17">
      <c r="A2077" s="63" t="s">
        <v>75</v>
      </c>
      <c r="B2077" s="63" t="s">
        <v>58</v>
      </c>
      <c r="C2077" s="63" t="s">
        <v>56</v>
      </c>
      <c r="D2077" s="63">
        <v>12</v>
      </c>
      <c r="E2077" s="63">
        <v>1.3981889999999999</v>
      </c>
      <c r="F2077" s="63">
        <v>1.5339510000000001</v>
      </c>
      <c r="G2077" s="63">
        <v>0.13576160000000001</v>
      </c>
      <c r="H2077" s="63">
        <v>57.752299999999998</v>
      </c>
      <c r="I2077" s="63">
        <v>-9.1260000000000004E-3</v>
      </c>
      <c r="J2077" s="63">
        <v>7.6474799999999996E-2</v>
      </c>
      <c r="K2077" s="63">
        <v>0.13576160000000001</v>
      </c>
      <c r="L2077" s="63">
        <v>0.19504850000000001</v>
      </c>
      <c r="M2077" s="63">
        <v>0.28064919999999999</v>
      </c>
      <c r="N2077" s="63">
        <v>23615</v>
      </c>
      <c r="O2077" s="63">
        <v>0.1130564</v>
      </c>
      <c r="P2077" s="63">
        <v>11</v>
      </c>
      <c r="Q2077" s="63">
        <v>1.2781749580960001E-2</v>
      </c>
    </row>
    <row r="2078" spans="1:17">
      <c r="A2078" s="63" t="s">
        <v>75</v>
      </c>
      <c r="B2078" s="63" t="s">
        <v>58</v>
      </c>
      <c r="C2078" s="63" t="s">
        <v>56</v>
      </c>
      <c r="D2078" s="63">
        <v>13</v>
      </c>
      <c r="E2078" s="63">
        <v>1.244211</v>
      </c>
      <c r="F2078" s="63">
        <v>1.4953730000000001</v>
      </c>
      <c r="G2078" s="63">
        <v>0.25116240000000001</v>
      </c>
      <c r="H2078" s="63">
        <v>59.478999999999999</v>
      </c>
      <c r="I2078" s="63">
        <v>0.1062748</v>
      </c>
      <c r="J2078" s="63">
        <v>0.19187560000000001</v>
      </c>
      <c r="K2078" s="63">
        <v>0.25116240000000001</v>
      </c>
      <c r="L2078" s="63">
        <v>0.31044919999999998</v>
      </c>
      <c r="M2078" s="63">
        <v>0.39605000000000001</v>
      </c>
      <c r="N2078" s="63">
        <v>23615</v>
      </c>
      <c r="O2078" s="63">
        <v>0.1130564</v>
      </c>
      <c r="P2078" s="63">
        <v>11</v>
      </c>
      <c r="Q2078" s="63">
        <v>1.2781749580960001E-2</v>
      </c>
    </row>
    <row r="2079" spans="1:17">
      <c r="A2079" s="63" t="s">
        <v>75</v>
      </c>
      <c r="B2079" s="63" t="s">
        <v>58</v>
      </c>
      <c r="C2079" s="63" t="s">
        <v>56</v>
      </c>
      <c r="D2079" s="63">
        <v>14</v>
      </c>
      <c r="E2079" s="63">
        <v>1.123634</v>
      </c>
      <c r="F2079" s="63">
        <v>1.4133290000000001</v>
      </c>
      <c r="G2079" s="63">
        <v>0.2896956</v>
      </c>
      <c r="H2079" s="63">
        <v>60.983600000000003</v>
      </c>
      <c r="I2079" s="63">
        <v>0.14480799999999999</v>
      </c>
      <c r="J2079" s="63">
        <v>0.2304088</v>
      </c>
      <c r="K2079" s="63">
        <v>0.2896956</v>
      </c>
      <c r="L2079" s="63">
        <v>0.34898249999999997</v>
      </c>
      <c r="M2079" s="63">
        <v>0.4345832</v>
      </c>
      <c r="N2079" s="63">
        <v>23615</v>
      </c>
      <c r="O2079" s="63">
        <v>0.1130564</v>
      </c>
      <c r="P2079" s="63">
        <v>11</v>
      </c>
      <c r="Q2079" s="63">
        <v>1.2781749580960001E-2</v>
      </c>
    </row>
    <row r="2080" spans="1:17">
      <c r="A2080" s="63" t="s">
        <v>75</v>
      </c>
      <c r="B2080" s="63" t="s">
        <v>58</v>
      </c>
      <c r="C2080" s="63" t="s">
        <v>56</v>
      </c>
      <c r="D2080" s="63">
        <v>15</v>
      </c>
      <c r="E2080" s="63">
        <v>1.085672</v>
      </c>
      <c r="F2080" s="63">
        <v>1.3407819999999999</v>
      </c>
      <c r="G2080" s="63">
        <v>0.25511</v>
      </c>
      <c r="H2080" s="63">
        <v>61.445399999999999</v>
      </c>
      <c r="I2080" s="63">
        <v>0.1102224</v>
      </c>
      <c r="J2080" s="63">
        <v>0.1958232</v>
      </c>
      <c r="K2080" s="63">
        <v>0.25511</v>
      </c>
      <c r="L2080" s="63">
        <v>0.31439689999999998</v>
      </c>
      <c r="M2080" s="63">
        <v>0.39999760000000001</v>
      </c>
      <c r="N2080" s="63">
        <v>23615</v>
      </c>
      <c r="O2080" s="63">
        <v>0.1130564</v>
      </c>
      <c r="P2080" s="63">
        <v>11</v>
      </c>
      <c r="Q2080" s="63">
        <v>1.2781749580960001E-2</v>
      </c>
    </row>
    <row r="2081" spans="1:17">
      <c r="A2081" s="63" t="s">
        <v>75</v>
      </c>
      <c r="B2081" s="63" t="s">
        <v>58</v>
      </c>
      <c r="C2081" s="63" t="s">
        <v>56</v>
      </c>
      <c r="D2081" s="63">
        <v>16</v>
      </c>
      <c r="E2081" s="63">
        <v>1.12279</v>
      </c>
      <c r="F2081" s="63">
        <v>1.340303</v>
      </c>
      <c r="G2081" s="63">
        <v>0.21751319999999999</v>
      </c>
      <c r="H2081" s="63">
        <v>60.238999999999997</v>
      </c>
      <c r="I2081" s="63">
        <v>7.2625599999999998E-2</v>
      </c>
      <c r="J2081" s="63">
        <v>0.15822639999999999</v>
      </c>
      <c r="K2081" s="63">
        <v>0.21751319999999999</v>
      </c>
      <c r="L2081" s="63">
        <v>0.27679999999999999</v>
      </c>
      <c r="M2081" s="63">
        <v>0.36240080000000002</v>
      </c>
      <c r="N2081" s="63">
        <v>23615</v>
      </c>
      <c r="O2081" s="63">
        <v>0.1130564</v>
      </c>
      <c r="P2081" s="63">
        <v>11</v>
      </c>
      <c r="Q2081" s="63">
        <v>1.2781749580960001E-2</v>
      </c>
    </row>
    <row r="2082" spans="1:17">
      <c r="A2082" s="63" t="s">
        <v>75</v>
      </c>
      <c r="B2082" s="63" t="s">
        <v>58</v>
      </c>
      <c r="C2082" s="63" t="s">
        <v>56</v>
      </c>
      <c r="D2082" s="63">
        <v>17</v>
      </c>
      <c r="E2082" s="63">
        <v>1.2398750000000001</v>
      </c>
      <c r="F2082" s="63">
        <v>1.4256930000000001</v>
      </c>
      <c r="G2082" s="63">
        <v>0.18581739999999999</v>
      </c>
      <c r="H2082" s="63">
        <v>57.225200000000001</v>
      </c>
      <c r="I2082" s="63">
        <v>4.0929800000000002E-2</v>
      </c>
      <c r="J2082" s="63">
        <v>0.12653049999999999</v>
      </c>
      <c r="K2082" s="63">
        <v>0.18581739999999999</v>
      </c>
      <c r="L2082" s="63">
        <v>0.24510419999999999</v>
      </c>
      <c r="M2082" s="63">
        <v>0.33070500000000003</v>
      </c>
      <c r="N2082" s="63">
        <v>23615</v>
      </c>
      <c r="O2082" s="63">
        <v>0.1130564</v>
      </c>
      <c r="P2082" s="63">
        <v>11</v>
      </c>
      <c r="Q2082" s="63">
        <v>1.2781749580960001E-2</v>
      </c>
    </row>
    <row r="2083" spans="1:17">
      <c r="A2083" s="63" t="s">
        <v>75</v>
      </c>
      <c r="B2083" s="63" t="s">
        <v>58</v>
      </c>
      <c r="C2083" s="63" t="s">
        <v>56</v>
      </c>
      <c r="D2083" s="63">
        <v>18</v>
      </c>
      <c r="E2083" s="63">
        <v>1.623119</v>
      </c>
      <c r="F2083" s="63">
        <v>1.7021710000000001</v>
      </c>
      <c r="G2083" s="63">
        <v>7.9052600000000001E-2</v>
      </c>
      <c r="H2083" s="63">
        <v>53.0745</v>
      </c>
      <c r="I2083" s="63">
        <v>-6.5835000000000005E-2</v>
      </c>
      <c r="J2083" s="63">
        <v>1.9765700000000001E-2</v>
      </c>
      <c r="K2083" s="63">
        <v>7.9052600000000001E-2</v>
      </c>
      <c r="L2083" s="63">
        <v>0.1383394</v>
      </c>
      <c r="M2083" s="63">
        <v>0.22394020000000001</v>
      </c>
      <c r="N2083" s="63">
        <v>23615</v>
      </c>
      <c r="O2083" s="63">
        <v>0.1130564</v>
      </c>
      <c r="P2083" s="63">
        <v>11</v>
      </c>
      <c r="Q2083" s="63">
        <v>1.2781749580960001E-2</v>
      </c>
    </row>
    <row r="2084" spans="1:17">
      <c r="A2084" s="63" t="s">
        <v>75</v>
      </c>
      <c r="B2084" s="63" t="s">
        <v>58</v>
      </c>
      <c r="C2084" s="63" t="s">
        <v>56</v>
      </c>
      <c r="D2084" s="63">
        <v>19</v>
      </c>
      <c r="E2084" s="63">
        <v>1.892612</v>
      </c>
      <c r="F2084" s="63">
        <v>1.827844</v>
      </c>
      <c r="G2084" s="63">
        <v>-6.4768199999999998E-2</v>
      </c>
      <c r="H2084" s="63">
        <v>50.134</v>
      </c>
      <c r="I2084" s="63">
        <v>-0.2096558</v>
      </c>
      <c r="J2084" s="63">
        <v>-0.124055</v>
      </c>
      <c r="K2084" s="63">
        <v>-6.4768199999999998E-2</v>
      </c>
      <c r="L2084" s="63">
        <v>-5.4814E-3</v>
      </c>
      <c r="M2084" s="63">
        <v>8.0119399999999993E-2</v>
      </c>
      <c r="N2084" s="63">
        <v>23615</v>
      </c>
      <c r="O2084" s="63">
        <v>0.1130564</v>
      </c>
      <c r="P2084" s="63">
        <v>11</v>
      </c>
      <c r="Q2084" s="63">
        <v>1.2781749580960001E-2</v>
      </c>
    </row>
    <row r="2085" spans="1:17">
      <c r="A2085" s="63" t="s">
        <v>75</v>
      </c>
      <c r="B2085" s="63" t="s">
        <v>58</v>
      </c>
      <c r="C2085" s="63" t="s">
        <v>56</v>
      </c>
      <c r="D2085" s="63">
        <v>20</v>
      </c>
      <c r="E2085" s="63">
        <v>1.917756</v>
      </c>
      <c r="F2085" s="63">
        <v>1.8025880000000001</v>
      </c>
      <c r="G2085" s="63">
        <v>-0.1151682</v>
      </c>
      <c r="H2085" s="63">
        <v>48.371099999999998</v>
      </c>
      <c r="I2085" s="63">
        <v>-0.2600558</v>
      </c>
      <c r="J2085" s="63">
        <v>-0.174455</v>
      </c>
      <c r="K2085" s="63">
        <v>-0.1151682</v>
      </c>
      <c r="L2085" s="63">
        <v>-5.5881399999999998E-2</v>
      </c>
      <c r="M2085" s="63">
        <v>2.97194E-2</v>
      </c>
      <c r="N2085" s="63">
        <v>23615</v>
      </c>
      <c r="O2085" s="63">
        <v>0.1130564</v>
      </c>
      <c r="P2085" s="63">
        <v>11</v>
      </c>
      <c r="Q2085" s="63">
        <v>1.2781749580960001E-2</v>
      </c>
    </row>
    <row r="2086" spans="1:17">
      <c r="A2086" s="63" t="s">
        <v>75</v>
      </c>
      <c r="B2086" s="63" t="s">
        <v>58</v>
      </c>
      <c r="C2086" s="63" t="s">
        <v>56</v>
      </c>
      <c r="D2086" s="63">
        <v>21</v>
      </c>
      <c r="E2086" s="63">
        <v>1.8997820000000001</v>
      </c>
      <c r="F2086" s="63">
        <v>1.7519229999999999</v>
      </c>
      <c r="G2086" s="63">
        <v>-0.14785860000000001</v>
      </c>
      <c r="H2086" s="63">
        <v>46.0779</v>
      </c>
      <c r="I2086" s="63">
        <v>-0.29274620000000001</v>
      </c>
      <c r="J2086" s="63">
        <v>-0.20714550000000001</v>
      </c>
      <c r="K2086" s="63">
        <v>-0.14785860000000001</v>
      </c>
      <c r="L2086" s="63">
        <v>-8.8571800000000006E-2</v>
      </c>
      <c r="M2086" s="63">
        <v>-2.9710000000000001E-3</v>
      </c>
      <c r="N2086" s="63">
        <v>23615</v>
      </c>
      <c r="O2086" s="63">
        <v>0.1130564</v>
      </c>
      <c r="P2086" s="63">
        <v>11</v>
      </c>
      <c r="Q2086" s="63">
        <v>1.2781749580960001E-2</v>
      </c>
    </row>
    <row r="2087" spans="1:17">
      <c r="A2087" s="63" t="s">
        <v>75</v>
      </c>
      <c r="B2087" s="63" t="s">
        <v>58</v>
      </c>
      <c r="C2087" s="63" t="s">
        <v>56</v>
      </c>
      <c r="D2087" s="63">
        <v>22</v>
      </c>
      <c r="E2087" s="63">
        <v>1.730129</v>
      </c>
      <c r="F2087" s="63">
        <v>1.5818430000000001</v>
      </c>
      <c r="G2087" s="63">
        <v>-0.14828649999999999</v>
      </c>
      <c r="H2087" s="63">
        <v>44.537399999999998</v>
      </c>
      <c r="I2087" s="63">
        <v>-0.29317409999999999</v>
      </c>
      <c r="J2087" s="63">
        <v>-0.20757329999999999</v>
      </c>
      <c r="K2087" s="63">
        <v>-0.14828649999999999</v>
      </c>
      <c r="L2087" s="63">
        <v>-8.8999599999999998E-2</v>
      </c>
      <c r="M2087" s="63">
        <v>-3.3988999999999998E-3</v>
      </c>
      <c r="N2087" s="63">
        <v>23615</v>
      </c>
      <c r="O2087" s="63">
        <v>0.1130564</v>
      </c>
      <c r="P2087" s="63">
        <v>11</v>
      </c>
      <c r="Q2087" s="63">
        <v>1.2781749580960001E-2</v>
      </c>
    </row>
    <row r="2088" spans="1:17">
      <c r="A2088" s="63" t="s">
        <v>75</v>
      </c>
      <c r="B2088" s="63" t="s">
        <v>58</v>
      </c>
      <c r="C2088" s="63" t="s">
        <v>56</v>
      </c>
      <c r="D2088" s="63">
        <v>23</v>
      </c>
      <c r="E2088" s="63">
        <v>1.4889410000000001</v>
      </c>
      <c r="F2088" s="63">
        <v>1.3487629999999999</v>
      </c>
      <c r="G2088" s="63">
        <v>-0.14017830000000001</v>
      </c>
      <c r="H2088" s="63">
        <v>43.429400000000001</v>
      </c>
      <c r="I2088" s="63">
        <v>-0.28506589999999998</v>
      </c>
      <c r="J2088" s="63">
        <v>-0.19946520000000001</v>
      </c>
      <c r="K2088" s="63">
        <v>-0.14017830000000001</v>
      </c>
      <c r="L2088" s="63">
        <v>-8.0891500000000005E-2</v>
      </c>
      <c r="M2088" s="63">
        <v>4.7092999999999996E-3</v>
      </c>
      <c r="N2088" s="63">
        <v>23615</v>
      </c>
      <c r="O2088" s="63">
        <v>0.1130564</v>
      </c>
      <c r="P2088" s="63">
        <v>11</v>
      </c>
      <c r="Q2088" s="63">
        <v>1.2781749580960001E-2</v>
      </c>
    </row>
    <row r="2089" spans="1:17">
      <c r="A2089" s="63" t="s">
        <v>75</v>
      </c>
      <c r="B2089" s="63" t="s">
        <v>58</v>
      </c>
      <c r="C2089" s="63" t="s">
        <v>56</v>
      </c>
      <c r="D2089" s="63">
        <v>24</v>
      </c>
      <c r="E2089" s="63">
        <v>1.2161500000000001</v>
      </c>
      <c r="F2089" s="63">
        <v>1.0740590000000001</v>
      </c>
      <c r="G2089" s="63">
        <v>-0.14209150000000001</v>
      </c>
      <c r="H2089" s="63">
        <v>41.875999999999998</v>
      </c>
      <c r="I2089" s="63">
        <v>-0.28697909999999999</v>
      </c>
      <c r="J2089" s="63">
        <v>-0.20137830000000001</v>
      </c>
      <c r="K2089" s="63">
        <v>-0.14209150000000001</v>
      </c>
      <c r="L2089" s="63">
        <v>-8.2804699999999995E-2</v>
      </c>
      <c r="M2089" s="63">
        <v>2.7961000000000001E-3</v>
      </c>
      <c r="N2089" s="63">
        <v>23615</v>
      </c>
      <c r="O2089" s="63">
        <v>0.1130564</v>
      </c>
      <c r="P2089" s="63">
        <v>11</v>
      </c>
      <c r="Q2089" s="63">
        <v>1.2781749580960001E-2</v>
      </c>
    </row>
    <row r="2090" spans="1:17">
      <c r="A2090" s="63" t="s">
        <v>75</v>
      </c>
      <c r="B2090" s="63" t="s">
        <v>58</v>
      </c>
      <c r="C2090" s="63" t="s">
        <v>57</v>
      </c>
      <c r="D2090" s="63">
        <v>1</v>
      </c>
      <c r="E2090" s="63">
        <v>1.2003459999999999</v>
      </c>
      <c r="F2090" s="63">
        <v>1.055442</v>
      </c>
      <c r="G2090" s="63">
        <v>-0.1449038</v>
      </c>
      <c r="H2090" s="63">
        <v>40.371400000000001</v>
      </c>
      <c r="I2090" s="63">
        <v>-0.28979139999999998</v>
      </c>
      <c r="J2090" s="63">
        <v>-0.2041906</v>
      </c>
      <c r="K2090" s="63">
        <v>-0.1449038</v>
      </c>
      <c r="L2090" s="63">
        <v>-8.5616899999999996E-2</v>
      </c>
      <c r="M2090" s="63">
        <v>-1.6200000000000001E-5</v>
      </c>
      <c r="N2090" s="63">
        <v>23615</v>
      </c>
      <c r="O2090" s="63">
        <v>0.1130564</v>
      </c>
      <c r="P2090" s="63">
        <v>12</v>
      </c>
      <c r="Q2090" s="63">
        <v>1.2781749580960001E-2</v>
      </c>
    </row>
    <row r="2091" spans="1:17">
      <c r="A2091" s="63" t="s">
        <v>75</v>
      </c>
      <c r="B2091" s="63" t="s">
        <v>58</v>
      </c>
      <c r="C2091" s="63" t="s">
        <v>57</v>
      </c>
      <c r="D2091" s="63">
        <v>2</v>
      </c>
      <c r="E2091" s="63">
        <v>1.1315759999999999</v>
      </c>
      <c r="F2091" s="63">
        <v>0.97076050000000003</v>
      </c>
      <c r="G2091" s="63">
        <v>-0.16081580000000001</v>
      </c>
      <c r="H2091" s="63">
        <v>40.575299999999999</v>
      </c>
      <c r="I2091" s="63">
        <v>-0.30570340000000001</v>
      </c>
      <c r="J2091" s="63">
        <v>-0.22010270000000001</v>
      </c>
      <c r="K2091" s="63">
        <v>-0.16081580000000001</v>
      </c>
      <c r="L2091" s="63">
        <v>-0.10152899999999999</v>
      </c>
      <c r="M2091" s="63">
        <v>-1.59282E-2</v>
      </c>
      <c r="N2091" s="63">
        <v>23615</v>
      </c>
      <c r="O2091" s="63">
        <v>0.1130564</v>
      </c>
      <c r="P2091" s="63">
        <v>12</v>
      </c>
      <c r="Q2091" s="63">
        <v>1.2781749580960001E-2</v>
      </c>
    </row>
    <row r="2092" spans="1:17">
      <c r="A2092" s="63" t="s">
        <v>75</v>
      </c>
      <c r="B2092" s="63" t="s">
        <v>58</v>
      </c>
      <c r="C2092" s="63" t="s">
        <v>57</v>
      </c>
      <c r="D2092" s="63">
        <v>3</v>
      </c>
      <c r="E2092" s="63">
        <v>1.131149</v>
      </c>
      <c r="F2092" s="63">
        <v>0.97475239999999996</v>
      </c>
      <c r="G2092" s="63">
        <v>-0.15639639999999999</v>
      </c>
      <c r="H2092" s="63">
        <v>40.677199999999999</v>
      </c>
      <c r="I2092" s="63">
        <v>-0.301284</v>
      </c>
      <c r="J2092" s="63">
        <v>-0.21568329999999999</v>
      </c>
      <c r="K2092" s="63">
        <v>-0.15639639999999999</v>
      </c>
      <c r="L2092" s="63">
        <v>-9.7109600000000004E-2</v>
      </c>
      <c r="M2092" s="63">
        <v>-1.1508900000000001E-2</v>
      </c>
      <c r="N2092" s="63">
        <v>23615</v>
      </c>
      <c r="O2092" s="63">
        <v>0.1130564</v>
      </c>
      <c r="P2092" s="63">
        <v>12</v>
      </c>
      <c r="Q2092" s="63">
        <v>1.2781749580960001E-2</v>
      </c>
    </row>
    <row r="2093" spans="1:17">
      <c r="A2093" s="63" t="s">
        <v>75</v>
      </c>
      <c r="B2093" s="63" t="s">
        <v>58</v>
      </c>
      <c r="C2093" s="63" t="s">
        <v>57</v>
      </c>
      <c r="D2093" s="63">
        <v>4</v>
      </c>
      <c r="E2093" s="63">
        <v>1.134806</v>
      </c>
      <c r="F2093" s="63">
        <v>0.97695569999999998</v>
      </c>
      <c r="G2093" s="63">
        <v>-0.1578503</v>
      </c>
      <c r="H2093" s="63">
        <v>40.328899999999997</v>
      </c>
      <c r="I2093" s="63">
        <v>-0.3027379</v>
      </c>
      <c r="J2093" s="63">
        <v>-0.2171371</v>
      </c>
      <c r="K2093" s="63">
        <v>-0.1578503</v>
      </c>
      <c r="L2093" s="63">
        <v>-9.8563399999999995E-2</v>
      </c>
      <c r="M2093" s="63">
        <v>-1.2962700000000001E-2</v>
      </c>
      <c r="N2093" s="63">
        <v>23615</v>
      </c>
      <c r="O2093" s="63">
        <v>0.1130564</v>
      </c>
      <c r="P2093" s="63">
        <v>12</v>
      </c>
      <c r="Q2093" s="63">
        <v>1.2781749580960001E-2</v>
      </c>
    </row>
    <row r="2094" spans="1:17">
      <c r="A2094" s="63" t="s">
        <v>75</v>
      </c>
      <c r="B2094" s="63" t="s">
        <v>58</v>
      </c>
      <c r="C2094" s="63" t="s">
        <v>57</v>
      </c>
      <c r="D2094" s="63">
        <v>5</v>
      </c>
      <c r="E2094" s="63">
        <v>1.172363</v>
      </c>
      <c r="F2094" s="63">
        <v>1.0152699999999999</v>
      </c>
      <c r="G2094" s="63">
        <v>-0.1570928</v>
      </c>
      <c r="H2094" s="63">
        <v>40.378599999999999</v>
      </c>
      <c r="I2094" s="63">
        <v>-0.30198039999999998</v>
      </c>
      <c r="J2094" s="63">
        <v>-0.21637960000000001</v>
      </c>
      <c r="K2094" s="63">
        <v>-0.1570928</v>
      </c>
      <c r="L2094" s="63">
        <v>-9.7806000000000004E-2</v>
      </c>
      <c r="M2094" s="63">
        <v>-1.2205199999999999E-2</v>
      </c>
      <c r="N2094" s="63">
        <v>23615</v>
      </c>
      <c r="O2094" s="63">
        <v>0.1130564</v>
      </c>
      <c r="P2094" s="63">
        <v>12</v>
      </c>
      <c r="Q2094" s="63">
        <v>1.2781749580960001E-2</v>
      </c>
    </row>
    <row r="2095" spans="1:17">
      <c r="A2095" s="63" t="s">
        <v>75</v>
      </c>
      <c r="B2095" s="63" t="s">
        <v>58</v>
      </c>
      <c r="C2095" s="63" t="s">
        <v>57</v>
      </c>
      <c r="D2095" s="63">
        <v>6</v>
      </c>
      <c r="E2095" s="63">
        <v>1.3374919999999999</v>
      </c>
      <c r="F2095" s="63">
        <v>1.102255</v>
      </c>
      <c r="G2095" s="63">
        <v>-0.23523769999999999</v>
      </c>
      <c r="H2095" s="63">
        <v>40.428199999999997</v>
      </c>
      <c r="I2095" s="63">
        <v>-0.3801253</v>
      </c>
      <c r="J2095" s="63">
        <v>-0.29452460000000003</v>
      </c>
      <c r="K2095" s="63">
        <v>-0.23523769999999999</v>
      </c>
      <c r="L2095" s="63">
        <v>-0.17595089999999999</v>
      </c>
      <c r="M2095" s="63">
        <v>-9.0350100000000003E-2</v>
      </c>
      <c r="N2095" s="63">
        <v>23615</v>
      </c>
      <c r="O2095" s="63">
        <v>0.1130564</v>
      </c>
      <c r="P2095" s="63">
        <v>12</v>
      </c>
      <c r="Q2095" s="63">
        <v>1.2781749580960001E-2</v>
      </c>
    </row>
    <row r="2096" spans="1:17">
      <c r="A2096" s="63" t="s">
        <v>75</v>
      </c>
      <c r="B2096" s="63" t="s">
        <v>58</v>
      </c>
      <c r="C2096" s="63" t="s">
        <v>57</v>
      </c>
      <c r="D2096" s="63">
        <v>7</v>
      </c>
      <c r="E2096" s="63">
        <v>1.6819139999999999</v>
      </c>
      <c r="F2096" s="63">
        <v>1.482737</v>
      </c>
      <c r="G2096" s="63">
        <v>-0.19917679999999999</v>
      </c>
      <c r="H2096" s="63">
        <v>40.412100000000002</v>
      </c>
      <c r="I2096" s="63">
        <v>-0.34406439999999999</v>
      </c>
      <c r="J2096" s="63">
        <v>-0.25846360000000002</v>
      </c>
      <c r="K2096" s="63">
        <v>-0.19917679999999999</v>
      </c>
      <c r="L2096" s="63">
        <v>-0.13988999999999999</v>
      </c>
      <c r="M2096" s="63">
        <v>-5.4289200000000003E-2</v>
      </c>
      <c r="N2096" s="63">
        <v>23615</v>
      </c>
      <c r="O2096" s="63">
        <v>0.1130564</v>
      </c>
      <c r="P2096" s="63">
        <v>12</v>
      </c>
      <c r="Q2096" s="63">
        <v>1.2781749580960001E-2</v>
      </c>
    </row>
    <row r="2097" spans="1:17">
      <c r="A2097" s="63" t="s">
        <v>75</v>
      </c>
      <c r="B2097" s="63" t="s">
        <v>58</v>
      </c>
      <c r="C2097" s="63" t="s">
        <v>57</v>
      </c>
      <c r="D2097" s="63">
        <v>8</v>
      </c>
      <c r="E2097" s="63">
        <v>1.8950940000000001</v>
      </c>
      <c r="F2097" s="63">
        <v>1.8111429999999999</v>
      </c>
      <c r="G2097" s="63">
        <v>-8.3951799999999993E-2</v>
      </c>
      <c r="H2097" s="63">
        <v>40.701300000000003</v>
      </c>
      <c r="I2097" s="63">
        <v>-0.2288394</v>
      </c>
      <c r="J2097" s="63">
        <v>-0.1432387</v>
      </c>
      <c r="K2097" s="63">
        <v>-8.3951799999999993E-2</v>
      </c>
      <c r="L2097" s="63">
        <v>-2.4664999999999999E-2</v>
      </c>
      <c r="M2097" s="63">
        <v>6.0935799999999998E-2</v>
      </c>
      <c r="N2097" s="63">
        <v>23615</v>
      </c>
      <c r="O2097" s="63">
        <v>0.1130564</v>
      </c>
      <c r="P2097" s="63">
        <v>12</v>
      </c>
      <c r="Q2097" s="63">
        <v>1.2781749580960001E-2</v>
      </c>
    </row>
    <row r="2098" spans="1:17">
      <c r="A2098" s="63" t="s">
        <v>75</v>
      </c>
      <c r="B2098" s="63" t="s">
        <v>58</v>
      </c>
      <c r="C2098" s="63" t="s">
        <v>57</v>
      </c>
      <c r="D2098" s="63">
        <v>9</v>
      </c>
      <c r="E2098" s="63">
        <v>1.8268340000000001</v>
      </c>
      <c r="F2098" s="63">
        <v>1.9001680000000001</v>
      </c>
      <c r="G2098" s="63">
        <v>7.3333499999999996E-2</v>
      </c>
      <c r="H2098" s="63">
        <v>40.9161</v>
      </c>
      <c r="I2098" s="63">
        <v>-7.1554099999999995E-2</v>
      </c>
      <c r="J2098" s="63">
        <v>1.4046700000000001E-2</v>
      </c>
      <c r="K2098" s="63">
        <v>7.3333499999999996E-2</v>
      </c>
      <c r="L2098" s="63">
        <v>0.1326203</v>
      </c>
      <c r="M2098" s="63">
        <v>0.2182211</v>
      </c>
      <c r="N2098" s="63">
        <v>23615</v>
      </c>
      <c r="O2098" s="63">
        <v>0.1130564</v>
      </c>
      <c r="P2098" s="63">
        <v>12</v>
      </c>
      <c r="Q2098" s="63">
        <v>1.2781749580960001E-2</v>
      </c>
    </row>
    <row r="2099" spans="1:17">
      <c r="A2099" s="63" t="s">
        <v>75</v>
      </c>
      <c r="B2099" s="63" t="s">
        <v>58</v>
      </c>
      <c r="C2099" s="63" t="s">
        <v>57</v>
      </c>
      <c r="D2099" s="63">
        <v>10</v>
      </c>
      <c r="E2099" s="63">
        <v>1.8084009999999999</v>
      </c>
      <c r="F2099" s="63">
        <v>1.8846449999999999</v>
      </c>
      <c r="G2099" s="63">
        <v>7.6243900000000003E-2</v>
      </c>
      <c r="H2099" s="63">
        <v>42.224299999999999</v>
      </c>
      <c r="I2099" s="63">
        <v>-6.8643700000000002E-2</v>
      </c>
      <c r="J2099" s="63">
        <v>1.6957E-2</v>
      </c>
      <c r="K2099" s="63">
        <v>7.6243900000000003E-2</v>
      </c>
      <c r="L2099" s="63">
        <v>0.1355307</v>
      </c>
      <c r="M2099" s="63">
        <v>0.22113150000000001</v>
      </c>
      <c r="N2099" s="63">
        <v>23615</v>
      </c>
      <c r="O2099" s="63">
        <v>0.1130564</v>
      </c>
      <c r="P2099" s="63">
        <v>12</v>
      </c>
      <c r="Q2099" s="63">
        <v>1.2781749580960001E-2</v>
      </c>
    </row>
    <row r="2100" spans="1:17">
      <c r="A2100" s="63" t="s">
        <v>75</v>
      </c>
      <c r="B2100" s="63" t="s">
        <v>58</v>
      </c>
      <c r="C2100" s="63" t="s">
        <v>57</v>
      </c>
      <c r="D2100" s="63">
        <v>11</v>
      </c>
      <c r="E2100" s="63">
        <v>1.727884</v>
      </c>
      <c r="F2100" s="63">
        <v>1.8824939999999999</v>
      </c>
      <c r="G2100" s="63">
        <v>0.15461030000000001</v>
      </c>
      <c r="H2100" s="63">
        <v>43.148299999999999</v>
      </c>
      <c r="I2100" s="63">
        <v>9.7227000000000008E-3</v>
      </c>
      <c r="J2100" s="63">
        <v>9.5323400000000003E-2</v>
      </c>
      <c r="K2100" s="63">
        <v>0.15461030000000001</v>
      </c>
      <c r="L2100" s="63">
        <v>0.21389710000000001</v>
      </c>
      <c r="M2100" s="63">
        <v>0.29949789999999998</v>
      </c>
      <c r="N2100" s="63">
        <v>23615</v>
      </c>
      <c r="O2100" s="63">
        <v>0.1130564</v>
      </c>
      <c r="P2100" s="63">
        <v>12</v>
      </c>
      <c r="Q2100" s="63">
        <v>1.2781749580960001E-2</v>
      </c>
    </row>
    <row r="2101" spans="1:17">
      <c r="A2101" s="63" t="s">
        <v>75</v>
      </c>
      <c r="B2101" s="63" t="s">
        <v>58</v>
      </c>
      <c r="C2101" s="63" t="s">
        <v>57</v>
      </c>
      <c r="D2101" s="63">
        <v>12</v>
      </c>
      <c r="E2101" s="63">
        <v>1.7057450000000001</v>
      </c>
      <c r="F2101" s="63">
        <v>1.8415060000000001</v>
      </c>
      <c r="G2101" s="63">
        <v>0.13576160000000001</v>
      </c>
      <c r="H2101" s="63">
        <v>44.630400000000002</v>
      </c>
      <c r="I2101" s="63">
        <v>-9.1260000000000004E-3</v>
      </c>
      <c r="J2101" s="63">
        <v>7.6474799999999996E-2</v>
      </c>
      <c r="K2101" s="63">
        <v>0.13576160000000001</v>
      </c>
      <c r="L2101" s="63">
        <v>0.19504850000000001</v>
      </c>
      <c r="M2101" s="63">
        <v>0.28064919999999999</v>
      </c>
      <c r="N2101" s="63">
        <v>23615</v>
      </c>
      <c r="O2101" s="63">
        <v>0.1130564</v>
      </c>
      <c r="P2101" s="63">
        <v>12</v>
      </c>
      <c r="Q2101" s="63">
        <v>1.2781749580960001E-2</v>
      </c>
    </row>
    <row r="2102" spans="1:17">
      <c r="A2102" s="63" t="s">
        <v>75</v>
      </c>
      <c r="B2102" s="63" t="s">
        <v>58</v>
      </c>
      <c r="C2102" s="63" t="s">
        <v>57</v>
      </c>
      <c r="D2102" s="63">
        <v>13</v>
      </c>
      <c r="E2102" s="63">
        <v>1.564438</v>
      </c>
      <c r="F2102" s="63">
        <v>1.8156000000000001</v>
      </c>
      <c r="G2102" s="63">
        <v>0.25116240000000001</v>
      </c>
      <c r="H2102" s="63">
        <v>45.3596</v>
      </c>
      <c r="I2102" s="63">
        <v>0.1062748</v>
      </c>
      <c r="J2102" s="63">
        <v>0.19187560000000001</v>
      </c>
      <c r="K2102" s="63">
        <v>0.25116240000000001</v>
      </c>
      <c r="L2102" s="63">
        <v>0.31044919999999998</v>
      </c>
      <c r="M2102" s="63">
        <v>0.39605000000000001</v>
      </c>
      <c r="N2102" s="63">
        <v>23615</v>
      </c>
      <c r="O2102" s="63">
        <v>0.1130564</v>
      </c>
      <c r="P2102" s="63">
        <v>12</v>
      </c>
      <c r="Q2102" s="63">
        <v>1.2781749580960001E-2</v>
      </c>
    </row>
    <row r="2103" spans="1:17">
      <c r="A2103" s="63" t="s">
        <v>75</v>
      </c>
      <c r="B2103" s="63" t="s">
        <v>58</v>
      </c>
      <c r="C2103" s="63" t="s">
        <v>57</v>
      </c>
      <c r="D2103" s="63">
        <v>14</v>
      </c>
      <c r="E2103" s="63">
        <v>1.420258</v>
      </c>
      <c r="F2103" s="63">
        <v>1.7099530000000001</v>
      </c>
      <c r="G2103" s="63">
        <v>0.28969549999999999</v>
      </c>
      <c r="H2103" s="63">
        <v>45.36</v>
      </c>
      <c r="I2103" s="63">
        <v>0.14480789999999999</v>
      </c>
      <c r="J2103" s="63">
        <v>0.23040869999999999</v>
      </c>
      <c r="K2103" s="63">
        <v>0.28969549999999999</v>
      </c>
      <c r="L2103" s="63">
        <v>0.34898230000000002</v>
      </c>
      <c r="M2103" s="63">
        <v>0.4345831</v>
      </c>
      <c r="N2103" s="63">
        <v>23615</v>
      </c>
      <c r="O2103" s="63">
        <v>0.1130564</v>
      </c>
      <c r="P2103" s="63">
        <v>12</v>
      </c>
      <c r="Q2103" s="63">
        <v>1.2781749580960001E-2</v>
      </c>
    </row>
    <row r="2104" spans="1:17">
      <c r="A2104" s="63" t="s">
        <v>75</v>
      </c>
      <c r="B2104" s="63" t="s">
        <v>58</v>
      </c>
      <c r="C2104" s="63" t="s">
        <v>57</v>
      </c>
      <c r="D2104" s="63">
        <v>15</v>
      </c>
      <c r="E2104" s="63">
        <v>1.4075599999999999</v>
      </c>
      <c r="F2104" s="63">
        <v>1.6626700000000001</v>
      </c>
      <c r="G2104" s="63">
        <v>0.25511</v>
      </c>
      <c r="H2104" s="63">
        <v>44.580399999999997</v>
      </c>
      <c r="I2104" s="63">
        <v>0.1102224</v>
      </c>
      <c r="J2104" s="63">
        <v>0.1958232</v>
      </c>
      <c r="K2104" s="63">
        <v>0.25511</v>
      </c>
      <c r="L2104" s="63">
        <v>0.31439689999999998</v>
      </c>
      <c r="M2104" s="63">
        <v>0.39999760000000001</v>
      </c>
      <c r="N2104" s="63">
        <v>23615</v>
      </c>
      <c r="O2104" s="63">
        <v>0.1130564</v>
      </c>
      <c r="P2104" s="63">
        <v>12</v>
      </c>
      <c r="Q2104" s="63">
        <v>1.2781749580960001E-2</v>
      </c>
    </row>
    <row r="2105" spans="1:17">
      <c r="A2105" s="63" t="s">
        <v>75</v>
      </c>
      <c r="B2105" s="63" t="s">
        <v>58</v>
      </c>
      <c r="C2105" s="63" t="s">
        <v>57</v>
      </c>
      <c r="D2105" s="63">
        <v>16</v>
      </c>
      <c r="E2105" s="63">
        <v>1.479884</v>
      </c>
      <c r="F2105" s="63">
        <v>1.697397</v>
      </c>
      <c r="G2105" s="63">
        <v>0.21751329999999999</v>
      </c>
      <c r="H2105" s="63">
        <v>43.9071</v>
      </c>
      <c r="I2105" s="63">
        <v>7.2625700000000001E-2</v>
      </c>
      <c r="J2105" s="63">
        <v>0.15822649999999999</v>
      </c>
      <c r="K2105" s="63">
        <v>0.21751329999999999</v>
      </c>
      <c r="L2105" s="63">
        <v>0.2768002</v>
      </c>
      <c r="M2105" s="63">
        <v>0.36240090000000003</v>
      </c>
      <c r="N2105" s="63">
        <v>23615</v>
      </c>
      <c r="O2105" s="63">
        <v>0.1130564</v>
      </c>
      <c r="P2105" s="63">
        <v>12</v>
      </c>
      <c r="Q2105" s="63">
        <v>1.2781749580960001E-2</v>
      </c>
    </row>
    <row r="2106" spans="1:17">
      <c r="A2106" s="63" t="s">
        <v>75</v>
      </c>
      <c r="B2106" s="63" t="s">
        <v>58</v>
      </c>
      <c r="C2106" s="63" t="s">
        <v>57</v>
      </c>
      <c r="D2106" s="63">
        <v>17</v>
      </c>
      <c r="E2106" s="63">
        <v>1.657473</v>
      </c>
      <c r="F2106" s="63">
        <v>1.8432900000000001</v>
      </c>
      <c r="G2106" s="63">
        <v>0.18581739999999999</v>
      </c>
      <c r="H2106" s="63">
        <v>42.994500000000002</v>
      </c>
      <c r="I2106" s="63">
        <v>4.0929800000000002E-2</v>
      </c>
      <c r="J2106" s="63">
        <v>0.12653049999999999</v>
      </c>
      <c r="K2106" s="63">
        <v>0.18581739999999999</v>
      </c>
      <c r="L2106" s="63">
        <v>0.24510419999999999</v>
      </c>
      <c r="M2106" s="63">
        <v>0.33070500000000003</v>
      </c>
      <c r="N2106" s="63">
        <v>23615</v>
      </c>
      <c r="O2106" s="63">
        <v>0.1130564</v>
      </c>
      <c r="P2106" s="63">
        <v>12</v>
      </c>
      <c r="Q2106" s="63">
        <v>1.2781749580960001E-2</v>
      </c>
    </row>
    <row r="2107" spans="1:17">
      <c r="A2107" s="63" t="s">
        <v>75</v>
      </c>
      <c r="B2107" s="63" t="s">
        <v>58</v>
      </c>
      <c r="C2107" s="63" t="s">
        <v>57</v>
      </c>
      <c r="D2107" s="63">
        <v>18</v>
      </c>
      <c r="E2107" s="63">
        <v>2.1284969999999999</v>
      </c>
      <c r="F2107" s="63">
        <v>2.2075490000000002</v>
      </c>
      <c r="G2107" s="63">
        <v>7.9052700000000004E-2</v>
      </c>
      <c r="H2107" s="63">
        <v>41.836199999999998</v>
      </c>
      <c r="I2107" s="63">
        <v>-6.5834900000000002E-2</v>
      </c>
      <c r="J2107" s="63">
        <v>1.9765899999999999E-2</v>
      </c>
      <c r="K2107" s="63">
        <v>7.9052700000000004E-2</v>
      </c>
      <c r="L2107" s="63">
        <v>0.1383395</v>
      </c>
      <c r="M2107" s="63">
        <v>0.22394030000000001</v>
      </c>
      <c r="N2107" s="63">
        <v>23615</v>
      </c>
      <c r="O2107" s="63">
        <v>0.1130564</v>
      </c>
      <c r="P2107" s="63">
        <v>12</v>
      </c>
      <c r="Q2107" s="63">
        <v>1.2781749580960001E-2</v>
      </c>
    </row>
    <row r="2108" spans="1:17">
      <c r="A2108" s="63" t="s">
        <v>75</v>
      </c>
      <c r="B2108" s="63" t="s">
        <v>58</v>
      </c>
      <c r="C2108" s="63" t="s">
        <v>57</v>
      </c>
      <c r="D2108" s="63">
        <v>19</v>
      </c>
      <c r="E2108" s="63">
        <v>2.3639540000000001</v>
      </c>
      <c r="F2108" s="63">
        <v>2.2991860000000002</v>
      </c>
      <c r="G2108" s="63">
        <v>-6.4768099999999995E-2</v>
      </c>
      <c r="H2108" s="63">
        <v>41.712600000000002</v>
      </c>
      <c r="I2108" s="63">
        <v>-0.2096557</v>
      </c>
      <c r="J2108" s="63">
        <v>-0.1240549</v>
      </c>
      <c r="K2108" s="63">
        <v>-6.4768099999999995E-2</v>
      </c>
      <c r="L2108" s="63">
        <v>-5.4812000000000003E-3</v>
      </c>
      <c r="M2108" s="63">
        <v>8.0119499999999996E-2</v>
      </c>
      <c r="N2108" s="63">
        <v>23615</v>
      </c>
      <c r="O2108" s="63">
        <v>0.1130564</v>
      </c>
      <c r="P2108" s="63">
        <v>12</v>
      </c>
      <c r="Q2108" s="63">
        <v>1.2781749580960001E-2</v>
      </c>
    </row>
    <row r="2109" spans="1:17">
      <c r="A2109" s="63" t="s">
        <v>75</v>
      </c>
      <c r="B2109" s="63" t="s">
        <v>58</v>
      </c>
      <c r="C2109" s="63" t="s">
        <v>57</v>
      </c>
      <c r="D2109" s="63">
        <v>20</v>
      </c>
      <c r="E2109" s="63">
        <v>2.3208310000000001</v>
      </c>
      <c r="F2109" s="63">
        <v>2.2056629999999999</v>
      </c>
      <c r="G2109" s="63">
        <v>-0.1151683</v>
      </c>
      <c r="H2109" s="63">
        <v>41.931699999999999</v>
      </c>
      <c r="I2109" s="63">
        <v>-0.26005590000000001</v>
      </c>
      <c r="J2109" s="63">
        <v>-0.1744552</v>
      </c>
      <c r="K2109" s="63">
        <v>-0.1151683</v>
      </c>
      <c r="L2109" s="63">
        <v>-5.5881500000000001E-2</v>
      </c>
      <c r="M2109" s="63">
        <v>2.9719300000000001E-2</v>
      </c>
      <c r="N2109" s="63">
        <v>23615</v>
      </c>
      <c r="O2109" s="63">
        <v>0.1130564</v>
      </c>
      <c r="P2109" s="63">
        <v>12</v>
      </c>
      <c r="Q2109" s="63">
        <v>1.2781749580960001E-2</v>
      </c>
    </row>
    <row r="2110" spans="1:17">
      <c r="A2110" s="63" t="s">
        <v>75</v>
      </c>
      <c r="B2110" s="63" t="s">
        <v>58</v>
      </c>
      <c r="C2110" s="63" t="s">
        <v>57</v>
      </c>
      <c r="D2110" s="63">
        <v>21</v>
      </c>
      <c r="E2110" s="63">
        <v>2.2561439999999999</v>
      </c>
      <c r="F2110" s="63">
        <v>2.1082860000000001</v>
      </c>
      <c r="G2110" s="63">
        <v>-0.14785860000000001</v>
      </c>
      <c r="H2110" s="63">
        <v>42.205599999999997</v>
      </c>
      <c r="I2110" s="63">
        <v>-0.29274620000000001</v>
      </c>
      <c r="J2110" s="63">
        <v>-0.20714550000000001</v>
      </c>
      <c r="K2110" s="63">
        <v>-0.14785860000000001</v>
      </c>
      <c r="L2110" s="63">
        <v>-8.8571800000000006E-2</v>
      </c>
      <c r="M2110" s="63">
        <v>-2.9710000000000001E-3</v>
      </c>
      <c r="N2110" s="63">
        <v>23615</v>
      </c>
      <c r="O2110" s="63">
        <v>0.1130564</v>
      </c>
      <c r="P2110" s="63">
        <v>12</v>
      </c>
      <c r="Q2110" s="63">
        <v>1.2781749580960001E-2</v>
      </c>
    </row>
    <row r="2111" spans="1:17">
      <c r="A2111" s="63" t="s">
        <v>75</v>
      </c>
      <c r="B2111" s="63" t="s">
        <v>58</v>
      </c>
      <c r="C2111" s="63" t="s">
        <v>57</v>
      </c>
      <c r="D2111" s="63">
        <v>22</v>
      </c>
      <c r="E2111" s="63">
        <v>2.044168</v>
      </c>
      <c r="F2111" s="63">
        <v>1.8958820000000001</v>
      </c>
      <c r="G2111" s="63">
        <v>-0.14828649999999999</v>
      </c>
      <c r="H2111" s="63">
        <v>42.042900000000003</v>
      </c>
      <c r="I2111" s="63">
        <v>-0.29317409999999999</v>
      </c>
      <c r="J2111" s="63">
        <v>-0.20757329999999999</v>
      </c>
      <c r="K2111" s="63">
        <v>-0.14828649999999999</v>
      </c>
      <c r="L2111" s="63">
        <v>-8.8999599999999998E-2</v>
      </c>
      <c r="M2111" s="63">
        <v>-3.3988999999999998E-3</v>
      </c>
      <c r="N2111" s="63">
        <v>23615</v>
      </c>
      <c r="O2111" s="63">
        <v>0.1130564</v>
      </c>
      <c r="P2111" s="63">
        <v>12</v>
      </c>
      <c r="Q2111" s="63">
        <v>1.2781749580960001E-2</v>
      </c>
    </row>
    <row r="2112" spans="1:17">
      <c r="A2112" s="63" t="s">
        <v>75</v>
      </c>
      <c r="B2112" s="63" t="s">
        <v>58</v>
      </c>
      <c r="C2112" s="63" t="s">
        <v>57</v>
      </c>
      <c r="D2112" s="63">
        <v>23</v>
      </c>
      <c r="E2112" s="63">
        <v>1.7641039999999999</v>
      </c>
      <c r="F2112" s="63">
        <v>1.623926</v>
      </c>
      <c r="G2112" s="63">
        <v>-0.14017830000000001</v>
      </c>
      <c r="H2112" s="63">
        <v>41.518700000000003</v>
      </c>
      <c r="I2112" s="63">
        <v>-0.28506589999999998</v>
      </c>
      <c r="J2112" s="63">
        <v>-0.19946520000000001</v>
      </c>
      <c r="K2112" s="63">
        <v>-0.14017830000000001</v>
      </c>
      <c r="L2112" s="63">
        <v>-8.0891500000000005E-2</v>
      </c>
      <c r="M2112" s="63">
        <v>4.7092999999999996E-3</v>
      </c>
      <c r="N2112" s="63">
        <v>23615</v>
      </c>
      <c r="O2112" s="63">
        <v>0.1130564</v>
      </c>
      <c r="P2112" s="63">
        <v>12</v>
      </c>
      <c r="Q2112" s="63">
        <v>1.2781749580960001E-2</v>
      </c>
    </row>
    <row r="2113" spans="1:17">
      <c r="A2113" s="63" t="s">
        <v>75</v>
      </c>
      <c r="B2113" s="63" t="s">
        <v>58</v>
      </c>
      <c r="C2113" s="63" t="s">
        <v>57</v>
      </c>
      <c r="D2113" s="63">
        <v>24</v>
      </c>
      <c r="E2113" s="63">
        <v>1.4236740000000001</v>
      </c>
      <c r="F2113" s="63">
        <v>1.281582</v>
      </c>
      <c r="G2113" s="63">
        <v>-0.14209160000000001</v>
      </c>
      <c r="H2113" s="63">
        <v>40.537300000000002</v>
      </c>
      <c r="I2113" s="63">
        <v>-0.28697919999999999</v>
      </c>
      <c r="J2113" s="63">
        <v>-0.20137849999999999</v>
      </c>
      <c r="K2113" s="63">
        <v>-0.14209160000000001</v>
      </c>
      <c r="L2113" s="63">
        <v>-8.2804799999999998E-2</v>
      </c>
      <c r="M2113" s="63">
        <v>2.7959999999999999E-3</v>
      </c>
      <c r="N2113" s="63">
        <v>23615</v>
      </c>
      <c r="O2113" s="63">
        <v>0.1130564</v>
      </c>
      <c r="P2113" s="63">
        <v>12</v>
      </c>
      <c r="Q2113" s="63">
        <v>1.2781749580960001E-2</v>
      </c>
    </row>
    <row r="2114" spans="1:17">
      <c r="A2114" s="63" t="s">
        <v>75</v>
      </c>
      <c r="B2114" s="63" t="s">
        <v>58</v>
      </c>
      <c r="C2114" s="63" t="s">
        <v>63</v>
      </c>
      <c r="D2114" s="63">
        <v>1</v>
      </c>
      <c r="E2114" s="63">
        <v>1.05786</v>
      </c>
      <c r="F2114" s="63">
        <v>0.9129562</v>
      </c>
      <c r="G2114" s="63">
        <v>-0.1449038</v>
      </c>
      <c r="H2114" s="63">
        <v>46.251199999999997</v>
      </c>
      <c r="I2114" s="63">
        <v>-0.28979139999999998</v>
      </c>
      <c r="J2114" s="63">
        <v>-0.2041906</v>
      </c>
      <c r="K2114" s="63">
        <v>-0.1449038</v>
      </c>
      <c r="L2114" s="63">
        <v>-8.5616899999999996E-2</v>
      </c>
      <c r="M2114" s="63">
        <v>-1.6200000000000001E-5</v>
      </c>
      <c r="N2114" s="63">
        <v>23615</v>
      </c>
      <c r="O2114" s="63">
        <v>0.1130564</v>
      </c>
      <c r="P2114" s="63">
        <v>1</v>
      </c>
      <c r="Q2114" s="63">
        <v>1.2781749580960001E-2</v>
      </c>
    </row>
    <row r="2115" spans="1:17">
      <c r="A2115" s="63" t="s">
        <v>75</v>
      </c>
      <c r="B2115" s="63" t="s">
        <v>58</v>
      </c>
      <c r="C2115" s="63" t="s">
        <v>63</v>
      </c>
      <c r="D2115" s="63">
        <v>2</v>
      </c>
      <c r="E2115" s="63">
        <v>0.990448</v>
      </c>
      <c r="F2115" s="63">
        <v>0.82963220000000004</v>
      </c>
      <c r="G2115" s="63">
        <v>-0.16081580000000001</v>
      </c>
      <c r="H2115" s="63">
        <v>45.755200000000002</v>
      </c>
      <c r="I2115" s="63">
        <v>-0.30570340000000001</v>
      </c>
      <c r="J2115" s="63">
        <v>-0.22010260000000001</v>
      </c>
      <c r="K2115" s="63">
        <v>-0.16081580000000001</v>
      </c>
      <c r="L2115" s="63">
        <v>-0.10152890000000001</v>
      </c>
      <c r="M2115" s="63">
        <v>-1.59282E-2</v>
      </c>
      <c r="N2115" s="63">
        <v>23615</v>
      </c>
      <c r="O2115" s="63">
        <v>0.1130564</v>
      </c>
      <c r="P2115" s="63">
        <v>1</v>
      </c>
      <c r="Q2115" s="63">
        <v>1.2781749580960001E-2</v>
      </c>
    </row>
    <row r="2116" spans="1:17">
      <c r="A2116" s="63" t="s">
        <v>75</v>
      </c>
      <c r="B2116" s="63" t="s">
        <v>58</v>
      </c>
      <c r="C2116" s="63" t="s">
        <v>63</v>
      </c>
      <c r="D2116" s="63">
        <v>3</v>
      </c>
      <c r="E2116" s="63">
        <v>0.98439860000000001</v>
      </c>
      <c r="F2116" s="63">
        <v>0.82800220000000002</v>
      </c>
      <c r="G2116" s="63">
        <v>-0.15639639999999999</v>
      </c>
      <c r="H2116" s="63">
        <v>45.314100000000003</v>
      </c>
      <c r="I2116" s="63">
        <v>-0.301284</v>
      </c>
      <c r="J2116" s="63">
        <v>-0.21568329999999999</v>
      </c>
      <c r="K2116" s="63">
        <v>-0.15639639999999999</v>
      </c>
      <c r="L2116" s="63">
        <v>-9.7109600000000004E-2</v>
      </c>
      <c r="M2116" s="63">
        <v>-1.1508900000000001E-2</v>
      </c>
      <c r="N2116" s="63">
        <v>23615</v>
      </c>
      <c r="O2116" s="63">
        <v>0.1130564</v>
      </c>
      <c r="P2116" s="63">
        <v>1</v>
      </c>
      <c r="Q2116" s="63">
        <v>1.2781749580960001E-2</v>
      </c>
    </row>
    <row r="2117" spans="1:17">
      <c r="A2117" s="63" t="s">
        <v>75</v>
      </c>
      <c r="B2117" s="63" t="s">
        <v>58</v>
      </c>
      <c r="C2117" s="63" t="s">
        <v>63</v>
      </c>
      <c r="D2117" s="63">
        <v>4</v>
      </c>
      <c r="E2117" s="63">
        <v>1.019536</v>
      </c>
      <c r="F2117" s="63">
        <v>0.86168560000000005</v>
      </c>
      <c r="G2117" s="63">
        <v>-0.1578502</v>
      </c>
      <c r="H2117" s="63">
        <v>45.06</v>
      </c>
      <c r="I2117" s="63">
        <v>-0.3027378</v>
      </c>
      <c r="J2117" s="63">
        <v>-0.217137</v>
      </c>
      <c r="K2117" s="63">
        <v>-0.1578502</v>
      </c>
      <c r="L2117" s="63">
        <v>-9.8563399999999995E-2</v>
      </c>
      <c r="M2117" s="63">
        <v>-1.2962599999999999E-2</v>
      </c>
      <c r="N2117" s="63">
        <v>23615</v>
      </c>
      <c r="O2117" s="63">
        <v>0.1130564</v>
      </c>
      <c r="P2117" s="63">
        <v>1</v>
      </c>
      <c r="Q2117" s="63">
        <v>1.2781749580960001E-2</v>
      </c>
    </row>
    <row r="2118" spans="1:17">
      <c r="A2118" s="63" t="s">
        <v>75</v>
      </c>
      <c r="B2118" s="63" t="s">
        <v>58</v>
      </c>
      <c r="C2118" s="63" t="s">
        <v>63</v>
      </c>
      <c r="D2118" s="63">
        <v>5</v>
      </c>
      <c r="E2118" s="63">
        <v>1.062837</v>
      </c>
      <c r="F2118" s="63">
        <v>0.90574440000000001</v>
      </c>
      <c r="G2118" s="63">
        <v>-0.1570928</v>
      </c>
      <c r="H2118" s="63">
        <v>44.779499999999999</v>
      </c>
      <c r="I2118" s="63">
        <v>-0.30198039999999998</v>
      </c>
      <c r="J2118" s="63">
        <v>-0.21637960000000001</v>
      </c>
      <c r="K2118" s="63">
        <v>-0.1570928</v>
      </c>
      <c r="L2118" s="63">
        <v>-9.7806000000000004E-2</v>
      </c>
      <c r="M2118" s="63">
        <v>-1.2205199999999999E-2</v>
      </c>
      <c r="N2118" s="63">
        <v>23615</v>
      </c>
      <c r="O2118" s="63">
        <v>0.1130564</v>
      </c>
      <c r="P2118" s="63">
        <v>1</v>
      </c>
      <c r="Q2118" s="63">
        <v>1.2781749580960001E-2</v>
      </c>
    </row>
    <row r="2119" spans="1:17">
      <c r="A2119" s="63" t="s">
        <v>75</v>
      </c>
      <c r="B2119" s="63" t="s">
        <v>58</v>
      </c>
      <c r="C2119" s="63" t="s">
        <v>63</v>
      </c>
      <c r="D2119" s="63">
        <v>6</v>
      </c>
      <c r="E2119" s="63">
        <v>1.2349429999999999</v>
      </c>
      <c r="F2119" s="63">
        <v>0.99970530000000002</v>
      </c>
      <c r="G2119" s="63">
        <v>-0.23523769999999999</v>
      </c>
      <c r="H2119" s="63">
        <v>44.634099999999997</v>
      </c>
      <c r="I2119" s="63">
        <v>-0.3801253</v>
      </c>
      <c r="J2119" s="63">
        <v>-0.29452460000000003</v>
      </c>
      <c r="K2119" s="63">
        <v>-0.23523769999999999</v>
      </c>
      <c r="L2119" s="63">
        <v>-0.17595089999999999</v>
      </c>
      <c r="M2119" s="63">
        <v>-9.0350100000000003E-2</v>
      </c>
      <c r="N2119" s="63">
        <v>23615</v>
      </c>
      <c r="O2119" s="63">
        <v>0.1130564</v>
      </c>
      <c r="P2119" s="63">
        <v>1</v>
      </c>
      <c r="Q2119" s="63">
        <v>1.2781749580960001E-2</v>
      </c>
    </row>
    <row r="2120" spans="1:17">
      <c r="A2120" s="63" t="s">
        <v>75</v>
      </c>
      <c r="B2120" s="63" t="s">
        <v>58</v>
      </c>
      <c r="C2120" s="63" t="s">
        <v>63</v>
      </c>
      <c r="D2120" s="63">
        <v>7</v>
      </c>
      <c r="E2120" s="63">
        <v>1.6013170000000001</v>
      </c>
      <c r="F2120" s="63">
        <v>1.4021399999999999</v>
      </c>
      <c r="G2120" s="63">
        <v>-0.19917679999999999</v>
      </c>
      <c r="H2120" s="63">
        <v>44.740099999999998</v>
      </c>
      <c r="I2120" s="63">
        <v>-0.34406439999999999</v>
      </c>
      <c r="J2120" s="63">
        <v>-0.25846360000000002</v>
      </c>
      <c r="K2120" s="63">
        <v>-0.19917679999999999</v>
      </c>
      <c r="L2120" s="63">
        <v>-0.13988999999999999</v>
      </c>
      <c r="M2120" s="63">
        <v>-5.4289200000000003E-2</v>
      </c>
      <c r="N2120" s="63">
        <v>23615</v>
      </c>
      <c r="O2120" s="63">
        <v>0.1130564</v>
      </c>
      <c r="P2120" s="63">
        <v>1</v>
      </c>
      <c r="Q2120" s="63">
        <v>1.2781749580960001E-2</v>
      </c>
    </row>
    <row r="2121" spans="1:17">
      <c r="A2121" s="63" t="s">
        <v>75</v>
      </c>
      <c r="B2121" s="63" t="s">
        <v>58</v>
      </c>
      <c r="C2121" s="63" t="s">
        <v>63</v>
      </c>
      <c r="D2121" s="63">
        <v>8</v>
      </c>
      <c r="E2121" s="63">
        <v>1.8179380000000001</v>
      </c>
      <c r="F2121" s="63">
        <v>1.733986</v>
      </c>
      <c r="G2121" s="63">
        <v>-8.3951799999999993E-2</v>
      </c>
      <c r="H2121" s="63">
        <v>45.101399999999998</v>
      </c>
      <c r="I2121" s="63">
        <v>-0.2288394</v>
      </c>
      <c r="J2121" s="63">
        <v>-0.1432387</v>
      </c>
      <c r="K2121" s="63">
        <v>-8.3951799999999993E-2</v>
      </c>
      <c r="L2121" s="63">
        <v>-2.4664999999999999E-2</v>
      </c>
      <c r="M2121" s="63">
        <v>6.0935799999999998E-2</v>
      </c>
      <c r="N2121" s="63">
        <v>23615</v>
      </c>
      <c r="O2121" s="63">
        <v>0.1130564</v>
      </c>
      <c r="P2121" s="63">
        <v>1</v>
      </c>
      <c r="Q2121" s="63">
        <v>1.2781749580960001E-2</v>
      </c>
    </row>
    <row r="2122" spans="1:17">
      <c r="A2122" s="63" t="s">
        <v>75</v>
      </c>
      <c r="B2122" s="63" t="s">
        <v>58</v>
      </c>
      <c r="C2122" s="63" t="s">
        <v>63</v>
      </c>
      <c r="D2122" s="63">
        <v>9</v>
      </c>
      <c r="E2122" s="63">
        <v>1.6716219999999999</v>
      </c>
      <c r="F2122" s="63">
        <v>1.744955</v>
      </c>
      <c r="G2122" s="63">
        <v>7.3333599999999999E-2</v>
      </c>
      <c r="H2122" s="63">
        <v>46.467700000000001</v>
      </c>
      <c r="I2122" s="63">
        <v>-7.1554000000000006E-2</v>
      </c>
      <c r="J2122" s="63">
        <v>1.40468E-2</v>
      </c>
      <c r="K2122" s="63">
        <v>7.3333599999999999E-2</v>
      </c>
      <c r="L2122" s="63">
        <v>0.1326205</v>
      </c>
      <c r="M2122" s="63">
        <v>0.2182212</v>
      </c>
      <c r="N2122" s="63">
        <v>23615</v>
      </c>
      <c r="O2122" s="63">
        <v>0.1130564</v>
      </c>
      <c r="P2122" s="63">
        <v>1</v>
      </c>
      <c r="Q2122" s="63">
        <v>1.2781749580960001E-2</v>
      </c>
    </row>
    <row r="2123" spans="1:17">
      <c r="A2123" s="63" t="s">
        <v>75</v>
      </c>
      <c r="B2123" s="63" t="s">
        <v>58</v>
      </c>
      <c r="C2123" s="63" t="s">
        <v>63</v>
      </c>
      <c r="D2123" s="63">
        <v>10</v>
      </c>
      <c r="E2123" s="63">
        <v>1.592403</v>
      </c>
      <c r="F2123" s="63">
        <v>1.668647</v>
      </c>
      <c r="G2123" s="63">
        <v>7.62438E-2</v>
      </c>
      <c r="H2123" s="63">
        <v>48.713099999999997</v>
      </c>
      <c r="I2123" s="63">
        <v>-6.8643800000000005E-2</v>
      </c>
      <c r="J2123" s="63">
        <v>1.69569E-2</v>
      </c>
      <c r="K2123" s="63">
        <v>7.62438E-2</v>
      </c>
      <c r="L2123" s="63">
        <v>0.1355306</v>
      </c>
      <c r="M2123" s="63">
        <v>0.22113140000000001</v>
      </c>
      <c r="N2123" s="63">
        <v>23615</v>
      </c>
      <c r="O2123" s="63">
        <v>0.1130564</v>
      </c>
      <c r="P2123" s="63">
        <v>1</v>
      </c>
      <c r="Q2123" s="63">
        <v>1.2781749580960001E-2</v>
      </c>
    </row>
    <row r="2124" spans="1:17">
      <c r="A2124" s="63" t="s">
        <v>75</v>
      </c>
      <c r="B2124" s="63" t="s">
        <v>58</v>
      </c>
      <c r="C2124" s="63" t="s">
        <v>63</v>
      </c>
      <c r="D2124" s="63">
        <v>11</v>
      </c>
      <c r="E2124" s="63">
        <v>1.4697880000000001</v>
      </c>
      <c r="F2124" s="63">
        <v>1.624398</v>
      </c>
      <c r="G2124" s="63">
        <v>0.15461030000000001</v>
      </c>
      <c r="H2124" s="63">
        <v>50.699599999999997</v>
      </c>
      <c r="I2124" s="63">
        <v>9.7227000000000008E-3</v>
      </c>
      <c r="J2124" s="63">
        <v>9.5323400000000003E-2</v>
      </c>
      <c r="K2124" s="63">
        <v>0.15461030000000001</v>
      </c>
      <c r="L2124" s="63">
        <v>0.21389710000000001</v>
      </c>
      <c r="M2124" s="63">
        <v>0.29949789999999998</v>
      </c>
      <c r="N2124" s="63">
        <v>23615</v>
      </c>
      <c r="O2124" s="63">
        <v>0.1130564</v>
      </c>
      <c r="P2124" s="63">
        <v>1</v>
      </c>
      <c r="Q2124" s="63">
        <v>1.2781749580960001E-2</v>
      </c>
    </row>
    <row r="2125" spans="1:17">
      <c r="A2125" s="63" t="s">
        <v>75</v>
      </c>
      <c r="B2125" s="63" t="s">
        <v>58</v>
      </c>
      <c r="C2125" s="63" t="s">
        <v>63</v>
      </c>
      <c r="D2125" s="63">
        <v>12</v>
      </c>
      <c r="E2125" s="63">
        <v>1.3932450000000001</v>
      </c>
      <c r="F2125" s="63">
        <v>1.5290060000000001</v>
      </c>
      <c r="G2125" s="63">
        <v>0.13576160000000001</v>
      </c>
      <c r="H2125" s="63">
        <v>52.547800000000002</v>
      </c>
      <c r="I2125" s="63">
        <v>-9.1260000000000004E-3</v>
      </c>
      <c r="J2125" s="63">
        <v>7.6474799999999996E-2</v>
      </c>
      <c r="K2125" s="63">
        <v>0.13576160000000001</v>
      </c>
      <c r="L2125" s="63">
        <v>0.19504850000000001</v>
      </c>
      <c r="M2125" s="63">
        <v>0.28064919999999999</v>
      </c>
      <c r="N2125" s="63">
        <v>23615</v>
      </c>
      <c r="O2125" s="63">
        <v>0.1130564</v>
      </c>
      <c r="P2125" s="63">
        <v>1</v>
      </c>
      <c r="Q2125" s="63">
        <v>1.2781749580960001E-2</v>
      </c>
    </row>
    <row r="2126" spans="1:17">
      <c r="A2126" s="63" t="s">
        <v>75</v>
      </c>
      <c r="B2126" s="63" t="s">
        <v>58</v>
      </c>
      <c r="C2126" s="63" t="s">
        <v>63</v>
      </c>
      <c r="D2126" s="63">
        <v>13</v>
      </c>
      <c r="E2126" s="63">
        <v>1.2382550000000001</v>
      </c>
      <c r="F2126" s="63">
        <v>1.489417</v>
      </c>
      <c r="G2126" s="63">
        <v>0.25116240000000001</v>
      </c>
      <c r="H2126" s="63">
        <v>53.935600000000001</v>
      </c>
      <c r="I2126" s="63">
        <v>0.1062748</v>
      </c>
      <c r="J2126" s="63">
        <v>0.19187560000000001</v>
      </c>
      <c r="K2126" s="63">
        <v>0.25116240000000001</v>
      </c>
      <c r="L2126" s="63">
        <v>0.31044919999999998</v>
      </c>
      <c r="M2126" s="63">
        <v>0.39605000000000001</v>
      </c>
      <c r="N2126" s="63">
        <v>23615</v>
      </c>
      <c r="O2126" s="63">
        <v>0.1130564</v>
      </c>
      <c r="P2126" s="63">
        <v>1</v>
      </c>
      <c r="Q2126" s="63">
        <v>1.2781749580960001E-2</v>
      </c>
    </row>
    <row r="2127" spans="1:17">
      <c r="A2127" s="63" t="s">
        <v>75</v>
      </c>
      <c r="B2127" s="63" t="s">
        <v>58</v>
      </c>
      <c r="C2127" s="63" t="s">
        <v>63</v>
      </c>
      <c r="D2127" s="63">
        <v>14</v>
      </c>
      <c r="E2127" s="63">
        <v>1.1247750000000001</v>
      </c>
      <c r="F2127" s="63">
        <v>1.414471</v>
      </c>
      <c r="G2127" s="63">
        <v>0.2896956</v>
      </c>
      <c r="H2127" s="63">
        <v>54.657400000000003</v>
      </c>
      <c r="I2127" s="63">
        <v>0.14480799999999999</v>
      </c>
      <c r="J2127" s="63">
        <v>0.2304088</v>
      </c>
      <c r="K2127" s="63">
        <v>0.2896956</v>
      </c>
      <c r="L2127" s="63">
        <v>0.34898249999999997</v>
      </c>
      <c r="M2127" s="63">
        <v>0.4345832</v>
      </c>
      <c r="N2127" s="63">
        <v>23615</v>
      </c>
      <c r="O2127" s="63">
        <v>0.1130564</v>
      </c>
      <c r="P2127" s="63">
        <v>1</v>
      </c>
      <c r="Q2127" s="63">
        <v>1.2781749580960001E-2</v>
      </c>
    </row>
    <row r="2128" spans="1:17">
      <c r="A2128" s="63" t="s">
        <v>75</v>
      </c>
      <c r="B2128" s="63" t="s">
        <v>58</v>
      </c>
      <c r="C2128" s="63" t="s">
        <v>63</v>
      </c>
      <c r="D2128" s="63">
        <v>15</v>
      </c>
      <c r="E2128" s="63">
        <v>1.084071</v>
      </c>
      <c r="F2128" s="63">
        <v>1.339181</v>
      </c>
      <c r="G2128" s="63">
        <v>0.25511</v>
      </c>
      <c r="H2128" s="63">
        <v>55.007100000000001</v>
      </c>
      <c r="I2128" s="63">
        <v>0.1102224</v>
      </c>
      <c r="J2128" s="63">
        <v>0.1958232</v>
      </c>
      <c r="K2128" s="63">
        <v>0.25511</v>
      </c>
      <c r="L2128" s="63">
        <v>0.31439689999999998</v>
      </c>
      <c r="M2128" s="63">
        <v>0.39999760000000001</v>
      </c>
      <c r="N2128" s="63">
        <v>23615</v>
      </c>
      <c r="O2128" s="63">
        <v>0.1130564</v>
      </c>
      <c r="P2128" s="63">
        <v>1</v>
      </c>
      <c r="Q2128" s="63">
        <v>1.2781749580960001E-2</v>
      </c>
    </row>
    <row r="2129" spans="1:17">
      <c r="A2129" s="63" t="s">
        <v>75</v>
      </c>
      <c r="B2129" s="63" t="s">
        <v>58</v>
      </c>
      <c r="C2129" s="63" t="s">
        <v>63</v>
      </c>
      <c r="D2129" s="63">
        <v>16</v>
      </c>
      <c r="E2129" s="63">
        <v>1.1142069999999999</v>
      </c>
      <c r="F2129" s="63">
        <v>1.33172</v>
      </c>
      <c r="G2129" s="63">
        <v>0.21751329999999999</v>
      </c>
      <c r="H2129" s="63">
        <v>55.109699999999997</v>
      </c>
      <c r="I2129" s="63">
        <v>7.2625700000000001E-2</v>
      </c>
      <c r="J2129" s="63">
        <v>0.15822649999999999</v>
      </c>
      <c r="K2129" s="63">
        <v>0.21751329999999999</v>
      </c>
      <c r="L2129" s="63">
        <v>0.2768002</v>
      </c>
      <c r="M2129" s="63">
        <v>0.36240090000000003</v>
      </c>
      <c r="N2129" s="63">
        <v>23615</v>
      </c>
      <c r="O2129" s="63">
        <v>0.1130564</v>
      </c>
      <c r="P2129" s="63">
        <v>1</v>
      </c>
      <c r="Q2129" s="63">
        <v>1.2781749580960001E-2</v>
      </c>
    </row>
    <row r="2130" spans="1:17">
      <c r="A2130" s="63" t="s">
        <v>75</v>
      </c>
      <c r="B2130" s="63" t="s">
        <v>58</v>
      </c>
      <c r="C2130" s="63" t="s">
        <v>63</v>
      </c>
      <c r="D2130" s="63">
        <v>17</v>
      </c>
      <c r="E2130" s="63">
        <v>1.217225</v>
      </c>
      <c r="F2130" s="63">
        <v>1.4030419999999999</v>
      </c>
      <c r="G2130" s="63">
        <v>0.18581739999999999</v>
      </c>
      <c r="H2130" s="63">
        <v>54.099800000000002</v>
      </c>
      <c r="I2130" s="63">
        <v>4.0929800000000002E-2</v>
      </c>
      <c r="J2130" s="63">
        <v>0.12653049999999999</v>
      </c>
      <c r="K2130" s="63">
        <v>0.18581739999999999</v>
      </c>
      <c r="L2130" s="63">
        <v>0.24510419999999999</v>
      </c>
      <c r="M2130" s="63">
        <v>0.33070500000000003</v>
      </c>
      <c r="N2130" s="63">
        <v>23615</v>
      </c>
      <c r="O2130" s="63">
        <v>0.1130564</v>
      </c>
      <c r="P2130" s="63">
        <v>1</v>
      </c>
      <c r="Q2130" s="63">
        <v>1.2781749580960001E-2</v>
      </c>
    </row>
    <row r="2131" spans="1:17">
      <c r="A2131" s="63" t="s">
        <v>75</v>
      </c>
      <c r="B2131" s="63" t="s">
        <v>58</v>
      </c>
      <c r="C2131" s="63" t="s">
        <v>63</v>
      </c>
      <c r="D2131" s="63">
        <v>18</v>
      </c>
      <c r="E2131" s="63">
        <v>1.5749930000000001</v>
      </c>
      <c r="F2131" s="63">
        <v>1.6540459999999999</v>
      </c>
      <c r="G2131" s="63">
        <v>7.9052700000000004E-2</v>
      </c>
      <c r="H2131" s="63">
        <v>52.142699999999998</v>
      </c>
      <c r="I2131" s="63">
        <v>-6.5834900000000002E-2</v>
      </c>
      <c r="J2131" s="63">
        <v>1.9765899999999999E-2</v>
      </c>
      <c r="K2131" s="63">
        <v>7.9052700000000004E-2</v>
      </c>
      <c r="L2131" s="63">
        <v>0.1383395</v>
      </c>
      <c r="M2131" s="63">
        <v>0.22394030000000001</v>
      </c>
      <c r="N2131" s="63">
        <v>23615</v>
      </c>
      <c r="O2131" s="63">
        <v>0.1130564</v>
      </c>
      <c r="P2131" s="63">
        <v>1</v>
      </c>
      <c r="Q2131" s="63">
        <v>1.2781749580960001E-2</v>
      </c>
    </row>
    <row r="2132" spans="1:17">
      <c r="A2132" s="63" t="s">
        <v>75</v>
      </c>
      <c r="B2132" s="63" t="s">
        <v>58</v>
      </c>
      <c r="C2132" s="63" t="s">
        <v>63</v>
      </c>
      <c r="D2132" s="63">
        <v>19</v>
      </c>
      <c r="E2132" s="63">
        <v>1.8480589999999999</v>
      </c>
      <c r="F2132" s="63">
        <v>1.783291</v>
      </c>
      <c r="G2132" s="63">
        <v>-6.4768199999999998E-2</v>
      </c>
      <c r="H2132" s="63">
        <v>50.807099999999998</v>
      </c>
      <c r="I2132" s="63">
        <v>-0.2096558</v>
      </c>
      <c r="J2132" s="63">
        <v>-0.124055</v>
      </c>
      <c r="K2132" s="63">
        <v>-6.4768199999999998E-2</v>
      </c>
      <c r="L2132" s="63">
        <v>-5.4814E-3</v>
      </c>
      <c r="M2132" s="63">
        <v>8.0119399999999993E-2</v>
      </c>
      <c r="N2132" s="63">
        <v>23615</v>
      </c>
      <c r="O2132" s="63">
        <v>0.1130564</v>
      </c>
      <c r="P2132" s="63">
        <v>1</v>
      </c>
      <c r="Q2132" s="63">
        <v>1.2781749580960001E-2</v>
      </c>
    </row>
    <row r="2133" spans="1:17">
      <c r="A2133" s="63" t="s">
        <v>75</v>
      </c>
      <c r="B2133" s="63" t="s">
        <v>58</v>
      </c>
      <c r="C2133" s="63" t="s">
        <v>63</v>
      </c>
      <c r="D2133" s="63">
        <v>20</v>
      </c>
      <c r="E2133" s="63">
        <v>1.89015</v>
      </c>
      <c r="F2133" s="63">
        <v>1.7749809999999999</v>
      </c>
      <c r="G2133" s="63">
        <v>-0.1151683</v>
      </c>
      <c r="H2133" s="63">
        <v>49.916499999999999</v>
      </c>
      <c r="I2133" s="63">
        <v>-0.26005590000000001</v>
      </c>
      <c r="J2133" s="63">
        <v>-0.1744552</v>
      </c>
      <c r="K2133" s="63">
        <v>-0.1151683</v>
      </c>
      <c r="L2133" s="63">
        <v>-5.5881500000000001E-2</v>
      </c>
      <c r="M2133" s="63">
        <v>2.9719300000000001E-2</v>
      </c>
      <c r="N2133" s="63">
        <v>23615</v>
      </c>
      <c r="O2133" s="63">
        <v>0.1130564</v>
      </c>
      <c r="P2133" s="63">
        <v>1</v>
      </c>
      <c r="Q2133" s="63">
        <v>1.2781749580960001E-2</v>
      </c>
    </row>
    <row r="2134" spans="1:17">
      <c r="A2134" s="63" t="s">
        <v>75</v>
      </c>
      <c r="B2134" s="63" t="s">
        <v>58</v>
      </c>
      <c r="C2134" s="63" t="s">
        <v>63</v>
      </c>
      <c r="D2134" s="63">
        <v>21</v>
      </c>
      <c r="E2134" s="63">
        <v>1.884252</v>
      </c>
      <c r="F2134" s="63">
        <v>1.7363930000000001</v>
      </c>
      <c r="G2134" s="63">
        <v>-0.14785870000000001</v>
      </c>
      <c r="H2134" s="63">
        <v>49.262300000000003</v>
      </c>
      <c r="I2134" s="63">
        <v>-0.29274630000000001</v>
      </c>
      <c r="J2134" s="63">
        <v>-0.20714560000000001</v>
      </c>
      <c r="K2134" s="63">
        <v>-0.14785870000000001</v>
      </c>
      <c r="L2134" s="63">
        <v>-8.8571899999999995E-2</v>
      </c>
      <c r="M2134" s="63">
        <v>-2.9711E-3</v>
      </c>
      <c r="N2134" s="63">
        <v>23615</v>
      </c>
      <c r="O2134" s="63">
        <v>0.1130564</v>
      </c>
      <c r="P2134" s="63">
        <v>1</v>
      </c>
      <c r="Q2134" s="63">
        <v>1.2781749580960001E-2</v>
      </c>
    </row>
    <row r="2135" spans="1:17">
      <c r="A2135" s="63" t="s">
        <v>75</v>
      </c>
      <c r="B2135" s="63" t="s">
        <v>58</v>
      </c>
      <c r="C2135" s="63" t="s">
        <v>63</v>
      </c>
      <c r="D2135" s="63">
        <v>22</v>
      </c>
      <c r="E2135" s="63">
        <v>1.725824</v>
      </c>
      <c r="F2135" s="63">
        <v>1.5775380000000001</v>
      </c>
      <c r="G2135" s="63">
        <v>-0.14828649999999999</v>
      </c>
      <c r="H2135" s="63">
        <v>48.685099999999998</v>
      </c>
      <c r="I2135" s="63">
        <v>-0.29317409999999999</v>
      </c>
      <c r="J2135" s="63">
        <v>-0.20757329999999999</v>
      </c>
      <c r="K2135" s="63">
        <v>-0.14828649999999999</v>
      </c>
      <c r="L2135" s="63">
        <v>-8.8999599999999998E-2</v>
      </c>
      <c r="M2135" s="63">
        <v>-3.3988999999999998E-3</v>
      </c>
      <c r="N2135" s="63">
        <v>23615</v>
      </c>
      <c r="O2135" s="63">
        <v>0.1130564</v>
      </c>
      <c r="P2135" s="63">
        <v>1</v>
      </c>
      <c r="Q2135" s="63">
        <v>1.2781749580960001E-2</v>
      </c>
    </row>
    <row r="2136" spans="1:17">
      <c r="A2136" s="63" t="s">
        <v>75</v>
      </c>
      <c r="B2136" s="63" t="s">
        <v>58</v>
      </c>
      <c r="C2136" s="63" t="s">
        <v>63</v>
      </c>
      <c r="D2136" s="63">
        <v>23</v>
      </c>
      <c r="E2136" s="63">
        <v>1.493762</v>
      </c>
      <c r="F2136" s="63">
        <v>1.353583</v>
      </c>
      <c r="G2136" s="63">
        <v>-0.14017840000000001</v>
      </c>
      <c r="H2136" s="63">
        <v>48.1432</v>
      </c>
      <c r="I2136" s="63">
        <v>-0.28506599999999999</v>
      </c>
      <c r="J2136" s="63">
        <v>-0.19946530000000001</v>
      </c>
      <c r="K2136" s="63">
        <v>-0.14017840000000001</v>
      </c>
      <c r="L2136" s="63">
        <v>-8.0891599999999994E-2</v>
      </c>
      <c r="M2136" s="63">
        <v>4.7092000000000002E-3</v>
      </c>
      <c r="N2136" s="63">
        <v>23615</v>
      </c>
      <c r="O2136" s="63">
        <v>0.1130564</v>
      </c>
      <c r="P2136" s="63">
        <v>1</v>
      </c>
      <c r="Q2136" s="63">
        <v>1.2781749580960001E-2</v>
      </c>
    </row>
    <row r="2137" spans="1:17">
      <c r="A2137" s="63" t="s">
        <v>75</v>
      </c>
      <c r="B2137" s="63" t="s">
        <v>58</v>
      </c>
      <c r="C2137" s="63" t="s">
        <v>63</v>
      </c>
      <c r="D2137" s="63">
        <v>24</v>
      </c>
      <c r="E2137" s="63">
        <v>1.235752</v>
      </c>
      <c r="F2137" s="63">
        <v>1.093661</v>
      </c>
      <c r="G2137" s="63">
        <v>-0.14209150000000001</v>
      </c>
      <c r="H2137" s="63">
        <v>47.608899999999998</v>
      </c>
      <c r="I2137" s="63">
        <v>-0.28697909999999999</v>
      </c>
      <c r="J2137" s="63">
        <v>-0.20137830000000001</v>
      </c>
      <c r="K2137" s="63">
        <v>-0.14209150000000001</v>
      </c>
      <c r="L2137" s="63">
        <v>-8.2804699999999995E-2</v>
      </c>
      <c r="M2137" s="63">
        <v>2.7961000000000001E-3</v>
      </c>
      <c r="N2137" s="63">
        <v>23615</v>
      </c>
      <c r="O2137" s="63">
        <v>0.1130564</v>
      </c>
      <c r="P2137" s="63">
        <v>1</v>
      </c>
      <c r="Q2137" s="63">
        <v>1.2781749580960001E-2</v>
      </c>
    </row>
    <row r="2138" spans="1:17">
      <c r="A2138" s="63" t="s">
        <v>75</v>
      </c>
      <c r="B2138" s="63" t="s">
        <v>58</v>
      </c>
      <c r="C2138" s="63" t="s">
        <v>64</v>
      </c>
      <c r="D2138" s="63">
        <v>1</v>
      </c>
      <c r="E2138" s="63">
        <v>1.0374220000000001</v>
      </c>
      <c r="F2138" s="63">
        <v>0.89251820000000004</v>
      </c>
      <c r="G2138" s="63">
        <v>-0.1449037</v>
      </c>
      <c r="H2138" s="63">
        <v>48.903100000000002</v>
      </c>
      <c r="I2138" s="63">
        <v>-0.28979129999999997</v>
      </c>
      <c r="J2138" s="63">
        <v>-0.2041906</v>
      </c>
      <c r="K2138" s="63">
        <v>-0.1449037</v>
      </c>
      <c r="L2138" s="63">
        <v>-8.5616899999999996E-2</v>
      </c>
      <c r="M2138" s="63">
        <v>-1.6099999999999998E-5</v>
      </c>
      <c r="N2138" s="63">
        <v>23615</v>
      </c>
      <c r="O2138" s="63">
        <v>0.1130564</v>
      </c>
      <c r="P2138" s="63">
        <v>2</v>
      </c>
      <c r="Q2138" s="63">
        <v>1.2781749580960001E-2</v>
      </c>
    </row>
    <row r="2139" spans="1:17">
      <c r="A2139" s="63" t="s">
        <v>75</v>
      </c>
      <c r="B2139" s="63" t="s">
        <v>58</v>
      </c>
      <c r="C2139" s="63" t="s">
        <v>64</v>
      </c>
      <c r="D2139" s="63">
        <v>2</v>
      </c>
      <c r="E2139" s="63">
        <v>0.97063739999999998</v>
      </c>
      <c r="F2139" s="63">
        <v>0.80982160000000003</v>
      </c>
      <c r="G2139" s="63">
        <v>-0.16081580000000001</v>
      </c>
      <c r="H2139" s="63">
        <v>48.389400000000002</v>
      </c>
      <c r="I2139" s="63">
        <v>-0.30570340000000001</v>
      </c>
      <c r="J2139" s="63">
        <v>-0.22010260000000001</v>
      </c>
      <c r="K2139" s="63">
        <v>-0.16081580000000001</v>
      </c>
      <c r="L2139" s="63">
        <v>-0.10152890000000001</v>
      </c>
      <c r="M2139" s="63">
        <v>-1.59282E-2</v>
      </c>
      <c r="N2139" s="63">
        <v>23615</v>
      </c>
      <c r="O2139" s="63">
        <v>0.1130564</v>
      </c>
      <c r="P2139" s="63">
        <v>2</v>
      </c>
      <c r="Q2139" s="63">
        <v>1.2781749580960001E-2</v>
      </c>
    </row>
    <row r="2140" spans="1:17">
      <c r="A2140" s="63" t="s">
        <v>75</v>
      </c>
      <c r="B2140" s="63" t="s">
        <v>58</v>
      </c>
      <c r="C2140" s="63" t="s">
        <v>64</v>
      </c>
      <c r="D2140" s="63">
        <v>3</v>
      </c>
      <c r="E2140" s="63">
        <v>0.96174380000000004</v>
      </c>
      <c r="F2140" s="63">
        <v>0.80534729999999999</v>
      </c>
      <c r="G2140" s="63">
        <v>-0.15639639999999999</v>
      </c>
      <c r="H2140" s="63">
        <v>47.896299999999997</v>
      </c>
      <c r="I2140" s="63">
        <v>-0.301284</v>
      </c>
      <c r="J2140" s="63">
        <v>-0.21568329999999999</v>
      </c>
      <c r="K2140" s="63">
        <v>-0.15639639999999999</v>
      </c>
      <c r="L2140" s="63">
        <v>-9.7109600000000004E-2</v>
      </c>
      <c r="M2140" s="63">
        <v>-1.1508900000000001E-2</v>
      </c>
      <c r="N2140" s="63">
        <v>23615</v>
      </c>
      <c r="O2140" s="63">
        <v>0.1130564</v>
      </c>
      <c r="P2140" s="63">
        <v>2</v>
      </c>
      <c r="Q2140" s="63">
        <v>1.2781749580960001E-2</v>
      </c>
    </row>
    <row r="2141" spans="1:17">
      <c r="A2141" s="63" t="s">
        <v>75</v>
      </c>
      <c r="B2141" s="63" t="s">
        <v>58</v>
      </c>
      <c r="C2141" s="63" t="s">
        <v>64</v>
      </c>
      <c r="D2141" s="63">
        <v>4</v>
      </c>
      <c r="E2141" s="63">
        <v>1.0023770000000001</v>
      </c>
      <c r="F2141" s="63">
        <v>0.84452689999999997</v>
      </c>
      <c r="G2141" s="63">
        <v>-0.1578502</v>
      </c>
      <c r="H2141" s="63">
        <v>47.2727</v>
      </c>
      <c r="I2141" s="63">
        <v>-0.3027378</v>
      </c>
      <c r="J2141" s="63">
        <v>-0.217137</v>
      </c>
      <c r="K2141" s="63">
        <v>-0.1578502</v>
      </c>
      <c r="L2141" s="63">
        <v>-9.8563399999999995E-2</v>
      </c>
      <c r="M2141" s="63">
        <v>-1.2962599999999999E-2</v>
      </c>
      <c r="N2141" s="63">
        <v>23615</v>
      </c>
      <c r="O2141" s="63">
        <v>0.1130564</v>
      </c>
      <c r="P2141" s="63">
        <v>2</v>
      </c>
      <c r="Q2141" s="63">
        <v>1.2781749580960001E-2</v>
      </c>
    </row>
    <row r="2142" spans="1:17">
      <c r="A2142" s="63" t="s">
        <v>75</v>
      </c>
      <c r="B2142" s="63" t="s">
        <v>58</v>
      </c>
      <c r="C2142" s="63" t="s">
        <v>64</v>
      </c>
      <c r="D2142" s="63">
        <v>5</v>
      </c>
      <c r="E2142" s="63">
        <v>1.044699</v>
      </c>
      <c r="F2142" s="63">
        <v>0.88760629999999996</v>
      </c>
      <c r="G2142" s="63">
        <v>-0.1570928</v>
      </c>
      <c r="H2142" s="63">
        <v>46.813099999999999</v>
      </c>
      <c r="I2142" s="63">
        <v>-0.30198039999999998</v>
      </c>
      <c r="J2142" s="63">
        <v>-0.21637960000000001</v>
      </c>
      <c r="K2142" s="63">
        <v>-0.1570928</v>
      </c>
      <c r="L2142" s="63">
        <v>-9.7806000000000004E-2</v>
      </c>
      <c r="M2142" s="63">
        <v>-1.2205199999999999E-2</v>
      </c>
      <c r="N2142" s="63">
        <v>23615</v>
      </c>
      <c r="O2142" s="63">
        <v>0.1130564</v>
      </c>
      <c r="P2142" s="63">
        <v>2</v>
      </c>
      <c r="Q2142" s="63">
        <v>1.2781749580960001E-2</v>
      </c>
    </row>
    <row r="2143" spans="1:17">
      <c r="A2143" s="63" t="s">
        <v>75</v>
      </c>
      <c r="B2143" s="63" t="s">
        <v>58</v>
      </c>
      <c r="C2143" s="63" t="s">
        <v>64</v>
      </c>
      <c r="D2143" s="63">
        <v>6</v>
      </c>
      <c r="E2143" s="63">
        <v>1.2149939999999999</v>
      </c>
      <c r="F2143" s="63">
        <v>0.97975619999999997</v>
      </c>
      <c r="G2143" s="63">
        <v>-0.2352378</v>
      </c>
      <c r="H2143" s="63">
        <v>46.494599999999998</v>
      </c>
      <c r="I2143" s="63">
        <v>-0.3801254</v>
      </c>
      <c r="J2143" s="63">
        <v>-0.29452460000000003</v>
      </c>
      <c r="K2143" s="63">
        <v>-0.2352378</v>
      </c>
      <c r="L2143" s="63">
        <v>-0.17595089999999999</v>
      </c>
      <c r="M2143" s="63">
        <v>-9.0350200000000006E-2</v>
      </c>
      <c r="N2143" s="63">
        <v>23615</v>
      </c>
      <c r="O2143" s="63">
        <v>0.1130564</v>
      </c>
      <c r="P2143" s="63">
        <v>2</v>
      </c>
      <c r="Q2143" s="63">
        <v>1.2781749580960001E-2</v>
      </c>
    </row>
    <row r="2144" spans="1:17">
      <c r="A2144" s="63" t="s">
        <v>75</v>
      </c>
      <c r="B2144" s="63" t="s">
        <v>58</v>
      </c>
      <c r="C2144" s="63" t="s">
        <v>64</v>
      </c>
      <c r="D2144" s="63">
        <v>7</v>
      </c>
      <c r="E2144" s="63">
        <v>1.573345</v>
      </c>
      <c r="F2144" s="63">
        <v>1.3741680000000001</v>
      </c>
      <c r="G2144" s="63">
        <v>-0.19917679999999999</v>
      </c>
      <c r="H2144" s="63">
        <v>46.309199999999997</v>
      </c>
      <c r="I2144" s="63">
        <v>-0.34406439999999999</v>
      </c>
      <c r="J2144" s="63">
        <v>-0.25846360000000002</v>
      </c>
      <c r="K2144" s="63">
        <v>-0.19917679999999999</v>
      </c>
      <c r="L2144" s="63">
        <v>-0.13988999999999999</v>
      </c>
      <c r="M2144" s="63">
        <v>-5.4289200000000003E-2</v>
      </c>
      <c r="N2144" s="63">
        <v>23615</v>
      </c>
      <c r="O2144" s="63">
        <v>0.1130564</v>
      </c>
      <c r="P2144" s="63">
        <v>2</v>
      </c>
      <c r="Q2144" s="63">
        <v>1.2781749580960001E-2</v>
      </c>
    </row>
    <row r="2145" spans="1:17">
      <c r="A2145" s="63" t="s">
        <v>75</v>
      </c>
      <c r="B2145" s="63" t="s">
        <v>58</v>
      </c>
      <c r="C2145" s="63" t="s">
        <v>64</v>
      </c>
      <c r="D2145" s="63">
        <v>8</v>
      </c>
      <c r="E2145" s="63">
        <v>1.7816669999999999</v>
      </c>
      <c r="F2145" s="63">
        <v>1.6977150000000001</v>
      </c>
      <c r="G2145" s="63">
        <v>-8.3951799999999993E-2</v>
      </c>
      <c r="H2145" s="63">
        <v>46.813800000000001</v>
      </c>
      <c r="I2145" s="63">
        <v>-0.2288394</v>
      </c>
      <c r="J2145" s="63">
        <v>-0.1432387</v>
      </c>
      <c r="K2145" s="63">
        <v>-8.3951799999999993E-2</v>
      </c>
      <c r="L2145" s="63">
        <v>-2.4664999999999999E-2</v>
      </c>
      <c r="M2145" s="63">
        <v>6.0935799999999998E-2</v>
      </c>
      <c r="N2145" s="63">
        <v>23615</v>
      </c>
      <c r="O2145" s="63">
        <v>0.1130564</v>
      </c>
      <c r="P2145" s="63">
        <v>2</v>
      </c>
      <c r="Q2145" s="63">
        <v>1.2781749580960001E-2</v>
      </c>
    </row>
    <row r="2146" spans="1:17">
      <c r="A2146" s="63" t="s">
        <v>75</v>
      </c>
      <c r="B2146" s="63" t="s">
        <v>58</v>
      </c>
      <c r="C2146" s="63" t="s">
        <v>64</v>
      </c>
      <c r="D2146" s="63">
        <v>9</v>
      </c>
      <c r="E2146" s="63">
        <v>1.6234500000000001</v>
      </c>
      <c r="F2146" s="63">
        <v>1.6967829999999999</v>
      </c>
      <c r="G2146" s="63">
        <v>7.3333599999999999E-2</v>
      </c>
      <c r="H2146" s="63">
        <v>49.250999999999998</v>
      </c>
      <c r="I2146" s="63">
        <v>-7.1554000000000006E-2</v>
      </c>
      <c r="J2146" s="63">
        <v>1.40468E-2</v>
      </c>
      <c r="K2146" s="63">
        <v>7.3333599999999999E-2</v>
      </c>
      <c r="L2146" s="63">
        <v>0.1326205</v>
      </c>
      <c r="M2146" s="63">
        <v>0.2182212</v>
      </c>
      <c r="N2146" s="63">
        <v>23615</v>
      </c>
      <c r="O2146" s="63">
        <v>0.1130564</v>
      </c>
      <c r="P2146" s="63">
        <v>2</v>
      </c>
      <c r="Q2146" s="63">
        <v>1.2781749580960001E-2</v>
      </c>
    </row>
    <row r="2147" spans="1:17">
      <c r="A2147" s="63" t="s">
        <v>75</v>
      </c>
      <c r="B2147" s="63" t="s">
        <v>58</v>
      </c>
      <c r="C2147" s="63" t="s">
        <v>64</v>
      </c>
      <c r="D2147" s="63">
        <v>10</v>
      </c>
      <c r="E2147" s="63">
        <v>1.5369250000000001</v>
      </c>
      <c r="F2147" s="63">
        <v>1.6131690000000001</v>
      </c>
      <c r="G2147" s="63">
        <v>7.6243900000000003E-2</v>
      </c>
      <c r="H2147" s="63">
        <v>51.775599999999997</v>
      </c>
      <c r="I2147" s="63">
        <v>-6.8643700000000002E-2</v>
      </c>
      <c r="J2147" s="63">
        <v>1.6957E-2</v>
      </c>
      <c r="K2147" s="63">
        <v>7.6243900000000003E-2</v>
      </c>
      <c r="L2147" s="63">
        <v>0.1355307</v>
      </c>
      <c r="M2147" s="63">
        <v>0.22113150000000001</v>
      </c>
      <c r="N2147" s="63">
        <v>23615</v>
      </c>
      <c r="O2147" s="63">
        <v>0.1130564</v>
      </c>
      <c r="P2147" s="63">
        <v>2</v>
      </c>
      <c r="Q2147" s="63">
        <v>1.2781749580960001E-2</v>
      </c>
    </row>
    <row r="2148" spans="1:17">
      <c r="A2148" s="63" t="s">
        <v>75</v>
      </c>
      <c r="B2148" s="63" t="s">
        <v>58</v>
      </c>
      <c r="C2148" s="63" t="s">
        <v>64</v>
      </c>
      <c r="D2148" s="63">
        <v>11</v>
      </c>
      <c r="E2148" s="63">
        <v>1.4096979999999999</v>
      </c>
      <c r="F2148" s="63">
        <v>1.564308</v>
      </c>
      <c r="G2148" s="63">
        <v>0.15461030000000001</v>
      </c>
      <c r="H2148" s="63">
        <v>53.837200000000003</v>
      </c>
      <c r="I2148" s="63">
        <v>9.7227000000000008E-3</v>
      </c>
      <c r="J2148" s="63">
        <v>9.5323400000000003E-2</v>
      </c>
      <c r="K2148" s="63">
        <v>0.15461030000000001</v>
      </c>
      <c r="L2148" s="63">
        <v>0.21389710000000001</v>
      </c>
      <c r="M2148" s="63">
        <v>0.29949789999999998</v>
      </c>
      <c r="N2148" s="63">
        <v>23615</v>
      </c>
      <c r="O2148" s="63">
        <v>0.1130564</v>
      </c>
      <c r="P2148" s="63">
        <v>2</v>
      </c>
      <c r="Q2148" s="63">
        <v>1.2781749580960001E-2</v>
      </c>
    </row>
    <row r="2149" spans="1:17">
      <c r="A2149" s="63" t="s">
        <v>75</v>
      </c>
      <c r="B2149" s="63" t="s">
        <v>58</v>
      </c>
      <c r="C2149" s="63" t="s">
        <v>64</v>
      </c>
      <c r="D2149" s="63">
        <v>12</v>
      </c>
      <c r="E2149" s="63">
        <v>1.328308</v>
      </c>
      <c r="F2149" s="63">
        <v>1.4640690000000001</v>
      </c>
      <c r="G2149" s="63">
        <v>0.13576160000000001</v>
      </c>
      <c r="H2149" s="63">
        <v>55.510899999999999</v>
      </c>
      <c r="I2149" s="63">
        <v>-9.1260000000000004E-3</v>
      </c>
      <c r="J2149" s="63">
        <v>7.6474799999999996E-2</v>
      </c>
      <c r="K2149" s="63">
        <v>0.13576160000000001</v>
      </c>
      <c r="L2149" s="63">
        <v>0.19504850000000001</v>
      </c>
      <c r="M2149" s="63">
        <v>0.28064919999999999</v>
      </c>
      <c r="N2149" s="63">
        <v>23615</v>
      </c>
      <c r="O2149" s="63">
        <v>0.1130564</v>
      </c>
      <c r="P2149" s="63">
        <v>2</v>
      </c>
      <c r="Q2149" s="63">
        <v>1.2781749580960001E-2</v>
      </c>
    </row>
    <row r="2150" spans="1:17">
      <c r="A2150" s="63" t="s">
        <v>75</v>
      </c>
      <c r="B2150" s="63" t="s">
        <v>58</v>
      </c>
      <c r="C2150" s="63" t="s">
        <v>64</v>
      </c>
      <c r="D2150" s="63">
        <v>13</v>
      </c>
      <c r="E2150" s="63">
        <v>1.174434</v>
      </c>
      <c r="F2150" s="63">
        <v>1.4255960000000001</v>
      </c>
      <c r="G2150" s="63">
        <v>0.25116240000000001</v>
      </c>
      <c r="H2150" s="63">
        <v>56.878700000000002</v>
      </c>
      <c r="I2150" s="63">
        <v>0.1062748</v>
      </c>
      <c r="J2150" s="63">
        <v>0.19187560000000001</v>
      </c>
      <c r="K2150" s="63">
        <v>0.25116240000000001</v>
      </c>
      <c r="L2150" s="63">
        <v>0.31044919999999998</v>
      </c>
      <c r="M2150" s="63">
        <v>0.39605000000000001</v>
      </c>
      <c r="N2150" s="63">
        <v>23615</v>
      </c>
      <c r="O2150" s="63">
        <v>0.1130564</v>
      </c>
      <c r="P2150" s="63">
        <v>2</v>
      </c>
      <c r="Q2150" s="63">
        <v>1.2781749580960001E-2</v>
      </c>
    </row>
    <row r="2151" spans="1:17">
      <c r="A2151" s="63" t="s">
        <v>75</v>
      </c>
      <c r="B2151" s="63" t="s">
        <v>58</v>
      </c>
      <c r="C2151" s="63" t="s">
        <v>64</v>
      </c>
      <c r="D2151" s="63">
        <v>14</v>
      </c>
      <c r="E2151" s="63">
        <v>1.0720190000000001</v>
      </c>
      <c r="F2151" s="63">
        <v>1.361715</v>
      </c>
      <c r="G2151" s="63">
        <v>0.28969549999999999</v>
      </c>
      <c r="H2151" s="63">
        <v>58.159399999999998</v>
      </c>
      <c r="I2151" s="63">
        <v>0.14480789999999999</v>
      </c>
      <c r="J2151" s="63">
        <v>0.23040869999999999</v>
      </c>
      <c r="K2151" s="63">
        <v>0.28969549999999999</v>
      </c>
      <c r="L2151" s="63">
        <v>0.34898230000000002</v>
      </c>
      <c r="M2151" s="63">
        <v>0.4345831</v>
      </c>
      <c r="N2151" s="63">
        <v>23615</v>
      </c>
      <c r="O2151" s="63">
        <v>0.1130564</v>
      </c>
      <c r="P2151" s="63">
        <v>2</v>
      </c>
      <c r="Q2151" s="63">
        <v>1.2781749580960001E-2</v>
      </c>
    </row>
    <row r="2152" spans="1:17">
      <c r="A2152" s="63" t="s">
        <v>75</v>
      </c>
      <c r="B2152" s="63" t="s">
        <v>58</v>
      </c>
      <c r="C2152" s="63" t="s">
        <v>64</v>
      </c>
      <c r="D2152" s="63">
        <v>15</v>
      </c>
      <c r="E2152" s="63">
        <v>1.031714</v>
      </c>
      <c r="F2152" s="63">
        <v>1.286824</v>
      </c>
      <c r="G2152" s="63">
        <v>0.25511</v>
      </c>
      <c r="H2152" s="63">
        <v>58.722299999999997</v>
      </c>
      <c r="I2152" s="63">
        <v>0.1102224</v>
      </c>
      <c r="J2152" s="63">
        <v>0.1958232</v>
      </c>
      <c r="K2152" s="63">
        <v>0.25511</v>
      </c>
      <c r="L2152" s="63">
        <v>0.31439689999999998</v>
      </c>
      <c r="M2152" s="63">
        <v>0.39999760000000001</v>
      </c>
      <c r="N2152" s="63">
        <v>23615</v>
      </c>
      <c r="O2152" s="63">
        <v>0.1130564</v>
      </c>
      <c r="P2152" s="63">
        <v>2</v>
      </c>
      <c r="Q2152" s="63">
        <v>1.2781749580960001E-2</v>
      </c>
    </row>
    <row r="2153" spans="1:17">
      <c r="A2153" s="63" t="s">
        <v>75</v>
      </c>
      <c r="B2153" s="63" t="s">
        <v>58</v>
      </c>
      <c r="C2153" s="63" t="s">
        <v>64</v>
      </c>
      <c r="D2153" s="63">
        <v>16</v>
      </c>
      <c r="E2153" s="63">
        <v>1.0544340000000001</v>
      </c>
      <c r="F2153" s="63">
        <v>1.2719480000000001</v>
      </c>
      <c r="G2153" s="63">
        <v>0.21751329999999999</v>
      </c>
      <c r="H2153" s="63">
        <v>58.190100000000001</v>
      </c>
      <c r="I2153" s="63">
        <v>7.2625700000000001E-2</v>
      </c>
      <c r="J2153" s="63">
        <v>0.15822649999999999</v>
      </c>
      <c r="K2153" s="63">
        <v>0.21751329999999999</v>
      </c>
      <c r="L2153" s="63">
        <v>0.2768002</v>
      </c>
      <c r="M2153" s="63">
        <v>0.36240090000000003</v>
      </c>
      <c r="N2153" s="63">
        <v>23615</v>
      </c>
      <c r="O2153" s="63">
        <v>0.1130564</v>
      </c>
      <c r="P2153" s="63">
        <v>2</v>
      </c>
      <c r="Q2153" s="63">
        <v>1.2781749580960001E-2</v>
      </c>
    </row>
    <row r="2154" spans="1:17">
      <c r="A2154" s="63" t="s">
        <v>75</v>
      </c>
      <c r="B2154" s="63" t="s">
        <v>58</v>
      </c>
      <c r="C2154" s="63" t="s">
        <v>64</v>
      </c>
      <c r="D2154" s="63">
        <v>17</v>
      </c>
      <c r="E2154" s="63">
        <v>1.1394930000000001</v>
      </c>
      <c r="F2154" s="63">
        <v>1.32531</v>
      </c>
      <c r="G2154" s="63">
        <v>0.18581739999999999</v>
      </c>
      <c r="H2154" s="63">
        <v>57.242800000000003</v>
      </c>
      <c r="I2154" s="63">
        <v>4.0929800000000002E-2</v>
      </c>
      <c r="J2154" s="63">
        <v>0.12653049999999999</v>
      </c>
      <c r="K2154" s="63">
        <v>0.18581739999999999</v>
      </c>
      <c r="L2154" s="63">
        <v>0.24510419999999999</v>
      </c>
      <c r="M2154" s="63">
        <v>0.33070500000000003</v>
      </c>
      <c r="N2154" s="63">
        <v>23615</v>
      </c>
      <c r="O2154" s="63">
        <v>0.1130564</v>
      </c>
      <c r="P2154" s="63">
        <v>2</v>
      </c>
      <c r="Q2154" s="63">
        <v>1.2781749580960001E-2</v>
      </c>
    </row>
    <row r="2155" spans="1:17">
      <c r="A2155" s="63" t="s">
        <v>75</v>
      </c>
      <c r="B2155" s="63" t="s">
        <v>58</v>
      </c>
      <c r="C2155" s="63" t="s">
        <v>64</v>
      </c>
      <c r="D2155" s="63">
        <v>18</v>
      </c>
      <c r="E2155" s="63">
        <v>1.458431</v>
      </c>
      <c r="F2155" s="63">
        <v>1.5374840000000001</v>
      </c>
      <c r="G2155" s="63">
        <v>7.9052600000000001E-2</v>
      </c>
      <c r="H2155" s="63">
        <v>55.485399999999998</v>
      </c>
      <c r="I2155" s="63">
        <v>-6.5835000000000005E-2</v>
      </c>
      <c r="J2155" s="63">
        <v>1.9765700000000001E-2</v>
      </c>
      <c r="K2155" s="63">
        <v>7.9052600000000001E-2</v>
      </c>
      <c r="L2155" s="63">
        <v>0.1383394</v>
      </c>
      <c r="M2155" s="63">
        <v>0.22394020000000001</v>
      </c>
      <c r="N2155" s="63">
        <v>23615</v>
      </c>
      <c r="O2155" s="63">
        <v>0.1130564</v>
      </c>
      <c r="P2155" s="63">
        <v>2</v>
      </c>
      <c r="Q2155" s="63">
        <v>1.2781749580960001E-2</v>
      </c>
    </row>
    <row r="2156" spans="1:17">
      <c r="A2156" s="63" t="s">
        <v>75</v>
      </c>
      <c r="B2156" s="63" t="s">
        <v>58</v>
      </c>
      <c r="C2156" s="63" t="s">
        <v>64</v>
      </c>
      <c r="D2156" s="63">
        <v>19</v>
      </c>
      <c r="E2156" s="63">
        <v>1.7306539999999999</v>
      </c>
      <c r="F2156" s="63">
        <v>1.665886</v>
      </c>
      <c r="G2156" s="63">
        <v>-6.4768199999999998E-2</v>
      </c>
      <c r="H2156" s="63">
        <v>53.911999999999999</v>
      </c>
      <c r="I2156" s="63">
        <v>-0.2096558</v>
      </c>
      <c r="J2156" s="63">
        <v>-0.124055</v>
      </c>
      <c r="K2156" s="63">
        <v>-6.4768199999999998E-2</v>
      </c>
      <c r="L2156" s="63">
        <v>-5.4814E-3</v>
      </c>
      <c r="M2156" s="63">
        <v>8.0119399999999993E-2</v>
      </c>
      <c r="N2156" s="63">
        <v>23615</v>
      </c>
      <c r="O2156" s="63">
        <v>0.1130564</v>
      </c>
      <c r="P2156" s="63">
        <v>2</v>
      </c>
      <c r="Q2156" s="63">
        <v>1.2781749580960001E-2</v>
      </c>
    </row>
    <row r="2157" spans="1:17">
      <c r="A2157" s="63" t="s">
        <v>75</v>
      </c>
      <c r="B2157" s="63" t="s">
        <v>58</v>
      </c>
      <c r="C2157" s="63" t="s">
        <v>64</v>
      </c>
      <c r="D2157" s="63">
        <v>20</v>
      </c>
      <c r="E2157" s="63">
        <v>1.795715</v>
      </c>
      <c r="F2157" s="63">
        <v>1.680547</v>
      </c>
      <c r="G2157" s="63">
        <v>-0.1151683</v>
      </c>
      <c r="H2157" s="63">
        <v>52.744999999999997</v>
      </c>
      <c r="I2157" s="63">
        <v>-0.26005590000000001</v>
      </c>
      <c r="J2157" s="63">
        <v>-0.1744552</v>
      </c>
      <c r="K2157" s="63">
        <v>-0.1151683</v>
      </c>
      <c r="L2157" s="63">
        <v>-5.5881500000000001E-2</v>
      </c>
      <c r="M2157" s="63">
        <v>2.9719300000000001E-2</v>
      </c>
      <c r="N2157" s="63">
        <v>23615</v>
      </c>
      <c r="O2157" s="63">
        <v>0.1130564</v>
      </c>
      <c r="P2157" s="63">
        <v>2</v>
      </c>
      <c r="Q2157" s="63">
        <v>1.2781749580960001E-2</v>
      </c>
    </row>
    <row r="2158" spans="1:17">
      <c r="A2158" s="63" t="s">
        <v>75</v>
      </c>
      <c r="B2158" s="63" t="s">
        <v>58</v>
      </c>
      <c r="C2158" s="63" t="s">
        <v>64</v>
      </c>
      <c r="D2158" s="63">
        <v>21</v>
      </c>
      <c r="E2158" s="63">
        <v>1.8067489999999999</v>
      </c>
      <c r="F2158" s="63">
        <v>1.65889</v>
      </c>
      <c r="G2158" s="63">
        <v>-0.14785870000000001</v>
      </c>
      <c r="H2158" s="63">
        <v>51.740600000000001</v>
      </c>
      <c r="I2158" s="63">
        <v>-0.29274630000000001</v>
      </c>
      <c r="J2158" s="63">
        <v>-0.20714560000000001</v>
      </c>
      <c r="K2158" s="63">
        <v>-0.14785870000000001</v>
      </c>
      <c r="L2158" s="63">
        <v>-8.8571899999999995E-2</v>
      </c>
      <c r="M2158" s="63">
        <v>-2.9711E-3</v>
      </c>
      <c r="N2158" s="63">
        <v>23615</v>
      </c>
      <c r="O2158" s="63">
        <v>0.1130564</v>
      </c>
      <c r="P2158" s="63">
        <v>2</v>
      </c>
      <c r="Q2158" s="63">
        <v>1.2781749580960001E-2</v>
      </c>
    </row>
    <row r="2159" spans="1:17">
      <c r="A2159" s="63" t="s">
        <v>75</v>
      </c>
      <c r="B2159" s="63" t="s">
        <v>58</v>
      </c>
      <c r="C2159" s="63" t="s">
        <v>64</v>
      </c>
      <c r="D2159" s="63">
        <v>22</v>
      </c>
      <c r="E2159" s="63">
        <v>1.6643749999999999</v>
      </c>
      <c r="F2159" s="63">
        <v>1.5160880000000001</v>
      </c>
      <c r="G2159" s="63">
        <v>-0.14828659999999999</v>
      </c>
      <c r="H2159" s="63">
        <v>50.936900000000001</v>
      </c>
      <c r="I2159" s="63">
        <v>-0.2931742</v>
      </c>
      <c r="J2159" s="63">
        <v>-0.20757339999999999</v>
      </c>
      <c r="K2159" s="63">
        <v>-0.14828659999999999</v>
      </c>
      <c r="L2159" s="63">
        <v>-8.8999700000000001E-2</v>
      </c>
      <c r="M2159" s="63">
        <v>-3.3990000000000001E-3</v>
      </c>
      <c r="N2159" s="63">
        <v>23615</v>
      </c>
      <c r="O2159" s="63">
        <v>0.1130564</v>
      </c>
      <c r="P2159" s="63">
        <v>2</v>
      </c>
      <c r="Q2159" s="63">
        <v>1.2781749580960001E-2</v>
      </c>
    </row>
    <row r="2160" spans="1:17">
      <c r="A2160" s="63" t="s">
        <v>75</v>
      </c>
      <c r="B2160" s="63" t="s">
        <v>58</v>
      </c>
      <c r="C2160" s="63" t="s">
        <v>64</v>
      </c>
      <c r="D2160" s="63">
        <v>23</v>
      </c>
      <c r="E2160" s="63">
        <v>1.444072</v>
      </c>
      <c r="F2160" s="63">
        <v>1.3038940000000001</v>
      </c>
      <c r="G2160" s="63">
        <v>-0.14017840000000001</v>
      </c>
      <c r="H2160" s="63">
        <v>50.181399999999996</v>
      </c>
      <c r="I2160" s="63">
        <v>-0.28506599999999999</v>
      </c>
      <c r="J2160" s="63">
        <v>-0.19946530000000001</v>
      </c>
      <c r="K2160" s="63">
        <v>-0.14017840000000001</v>
      </c>
      <c r="L2160" s="63">
        <v>-8.0891599999999994E-2</v>
      </c>
      <c r="M2160" s="63">
        <v>4.7092000000000002E-3</v>
      </c>
      <c r="N2160" s="63">
        <v>23615</v>
      </c>
      <c r="O2160" s="63">
        <v>0.1130564</v>
      </c>
      <c r="P2160" s="63">
        <v>2</v>
      </c>
      <c r="Q2160" s="63">
        <v>1.2781749580960001E-2</v>
      </c>
    </row>
    <row r="2161" spans="1:17">
      <c r="A2161" s="63" t="s">
        <v>75</v>
      </c>
      <c r="B2161" s="63" t="s">
        <v>58</v>
      </c>
      <c r="C2161" s="63" t="s">
        <v>64</v>
      </c>
      <c r="D2161" s="63">
        <v>24</v>
      </c>
      <c r="E2161" s="63">
        <v>1.203756</v>
      </c>
      <c r="F2161" s="63">
        <v>1.0616650000000001</v>
      </c>
      <c r="G2161" s="63">
        <v>-0.14209160000000001</v>
      </c>
      <c r="H2161" s="63">
        <v>49.515000000000001</v>
      </c>
      <c r="I2161" s="63">
        <v>-0.28697919999999999</v>
      </c>
      <c r="J2161" s="63">
        <v>-0.20137849999999999</v>
      </c>
      <c r="K2161" s="63">
        <v>-0.14209160000000001</v>
      </c>
      <c r="L2161" s="63">
        <v>-8.2804799999999998E-2</v>
      </c>
      <c r="M2161" s="63">
        <v>2.7959999999999999E-3</v>
      </c>
      <c r="N2161" s="63">
        <v>23615</v>
      </c>
      <c r="O2161" s="63">
        <v>0.1130564</v>
      </c>
      <c r="P2161" s="63">
        <v>2</v>
      </c>
      <c r="Q2161" s="63">
        <v>1.2781749580960001E-2</v>
      </c>
    </row>
    <row r="2162" spans="1:17">
      <c r="A2162" s="63" t="s">
        <v>75</v>
      </c>
      <c r="B2162" s="63" t="s">
        <v>58</v>
      </c>
      <c r="C2162" s="63" t="s">
        <v>65</v>
      </c>
      <c r="D2162" s="63">
        <v>1</v>
      </c>
      <c r="E2162" s="63">
        <v>0.94196369999999996</v>
      </c>
      <c r="F2162" s="63">
        <v>0.79705999999999999</v>
      </c>
      <c r="G2162" s="63">
        <v>-0.1449037</v>
      </c>
      <c r="H2162" s="63">
        <v>50.548299999999998</v>
      </c>
      <c r="I2162" s="63">
        <v>-0.28979129999999997</v>
      </c>
      <c r="J2162" s="63">
        <v>-0.2041906</v>
      </c>
      <c r="K2162" s="63">
        <v>-0.1449037</v>
      </c>
      <c r="L2162" s="63">
        <v>-8.5616899999999996E-2</v>
      </c>
      <c r="M2162" s="63">
        <v>-1.6099999999999998E-5</v>
      </c>
      <c r="N2162" s="63">
        <v>23615</v>
      </c>
      <c r="O2162" s="63">
        <v>0.1130564</v>
      </c>
      <c r="P2162" s="63">
        <v>3</v>
      </c>
      <c r="Q2162" s="63">
        <v>1.2781749580960001E-2</v>
      </c>
    </row>
    <row r="2163" spans="1:17">
      <c r="A2163" s="63" t="s">
        <v>75</v>
      </c>
      <c r="B2163" s="63" t="s">
        <v>58</v>
      </c>
      <c r="C2163" s="63" t="s">
        <v>65</v>
      </c>
      <c r="D2163" s="63">
        <v>2</v>
      </c>
      <c r="E2163" s="63">
        <v>0.87615390000000004</v>
      </c>
      <c r="F2163" s="63">
        <v>0.71533820000000004</v>
      </c>
      <c r="G2163" s="63">
        <v>-0.16081580000000001</v>
      </c>
      <c r="H2163" s="63">
        <v>49.672699999999999</v>
      </c>
      <c r="I2163" s="63">
        <v>-0.30570340000000001</v>
      </c>
      <c r="J2163" s="63">
        <v>-0.22010260000000001</v>
      </c>
      <c r="K2163" s="63">
        <v>-0.16081580000000001</v>
      </c>
      <c r="L2163" s="63">
        <v>-0.10152890000000001</v>
      </c>
      <c r="M2163" s="63">
        <v>-1.59282E-2</v>
      </c>
      <c r="N2163" s="63">
        <v>23615</v>
      </c>
      <c r="O2163" s="63">
        <v>0.1130564</v>
      </c>
      <c r="P2163" s="63">
        <v>3</v>
      </c>
      <c r="Q2163" s="63">
        <v>1.2781749580960001E-2</v>
      </c>
    </row>
    <row r="2164" spans="1:17">
      <c r="A2164" s="63" t="s">
        <v>75</v>
      </c>
      <c r="B2164" s="63" t="s">
        <v>58</v>
      </c>
      <c r="C2164" s="63" t="s">
        <v>65</v>
      </c>
      <c r="D2164" s="63">
        <v>3</v>
      </c>
      <c r="E2164" s="63">
        <v>0.86266880000000001</v>
      </c>
      <c r="F2164" s="63">
        <v>0.70627229999999996</v>
      </c>
      <c r="G2164" s="63">
        <v>-0.15639639999999999</v>
      </c>
      <c r="H2164" s="63">
        <v>49.016100000000002</v>
      </c>
      <c r="I2164" s="63">
        <v>-0.301284</v>
      </c>
      <c r="J2164" s="63">
        <v>-0.21568329999999999</v>
      </c>
      <c r="K2164" s="63">
        <v>-0.15639639999999999</v>
      </c>
      <c r="L2164" s="63">
        <v>-9.7109600000000004E-2</v>
      </c>
      <c r="M2164" s="63">
        <v>-1.1508900000000001E-2</v>
      </c>
      <c r="N2164" s="63">
        <v>23615</v>
      </c>
      <c r="O2164" s="63">
        <v>0.1130564</v>
      </c>
      <c r="P2164" s="63">
        <v>3</v>
      </c>
      <c r="Q2164" s="63">
        <v>1.2781749580960001E-2</v>
      </c>
    </row>
    <row r="2165" spans="1:17">
      <c r="A2165" s="63" t="s">
        <v>75</v>
      </c>
      <c r="B2165" s="63" t="s">
        <v>58</v>
      </c>
      <c r="C2165" s="63" t="s">
        <v>65</v>
      </c>
      <c r="D2165" s="63">
        <v>4</v>
      </c>
      <c r="E2165" s="63">
        <v>0.9055029</v>
      </c>
      <c r="F2165" s="63">
        <v>0.7476526</v>
      </c>
      <c r="G2165" s="63">
        <v>-0.1578503</v>
      </c>
      <c r="H2165" s="63">
        <v>48.467700000000001</v>
      </c>
      <c r="I2165" s="63">
        <v>-0.3027379</v>
      </c>
      <c r="J2165" s="63">
        <v>-0.2171371</v>
      </c>
      <c r="K2165" s="63">
        <v>-0.1578503</v>
      </c>
      <c r="L2165" s="63">
        <v>-9.8563399999999995E-2</v>
      </c>
      <c r="M2165" s="63">
        <v>-1.2962700000000001E-2</v>
      </c>
      <c r="N2165" s="63">
        <v>23615</v>
      </c>
      <c r="O2165" s="63">
        <v>0.1130564</v>
      </c>
      <c r="P2165" s="63">
        <v>3</v>
      </c>
      <c r="Q2165" s="63">
        <v>1.2781749580960001E-2</v>
      </c>
    </row>
    <row r="2166" spans="1:17">
      <c r="A2166" s="63" t="s">
        <v>75</v>
      </c>
      <c r="B2166" s="63" t="s">
        <v>58</v>
      </c>
      <c r="C2166" s="63" t="s">
        <v>65</v>
      </c>
      <c r="D2166" s="63">
        <v>5</v>
      </c>
      <c r="E2166" s="63">
        <v>0.94375750000000003</v>
      </c>
      <c r="F2166" s="63">
        <v>0.78666469999999999</v>
      </c>
      <c r="G2166" s="63">
        <v>-0.1570928</v>
      </c>
      <c r="H2166" s="63">
        <v>48.0169</v>
      </c>
      <c r="I2166" s="63">
        <v>-0.30198029999999998</v>
      </c>
      <c r="J2166" s="63">
        <v>-0.21637960000000001</v>
      </c>
      <c r="K2166" s="63">
        <v>-0.1570928</v>
      </c>
      <c r="L2166" s="63">
        <v>-9.7805900000000001E-2</v>
      </c>
      <c r="M2166" s="63">
        <v>-1.2205199999999999E-2</v>
      </c>
      <c r="N2166" s="63">
        <v>23615</v>
      </c>
      <c r="O2166" s="63">
        <v>0.1130564</v>
      </c>
      <c r="P2166" s="63">
        <v>3</v>
      </c>
      <c r="Q2166" s="63">
        <v>1.2781749580960001E-2</v>
      </c>
    </row>
    <row r="2167" spans="1:17">
      <c r="A2167" s="63" t="s">
        <v>75</v>
      </c>
      <c r="B2167" s="63" t="s">
        <v>58</v>
      </c>
      <c r="C2167" s="63" t="s">
        <v>65</v>
      </c>
      <c r="D2167" s="63">
        <v>6</v>
      </c>
      <c r="E2167" s="63">
        <v>1.1077129999999999</v>
      </c>
      <c r="F2167" s="63">
        <v>0.87247509999999995</v>
      </c>
      <c r="G2167" s="63">
        <v>-0.2352378</v>
      </c>
      <c r="H2167" s="63">
        <v>47.729300000000002</v>
      </c>
      <c r="I2167" s="63">
        <v>-0.3801254</v>
      </c>
      <c r="J2167" s="63">
        <v>-0.29452460000000003</v>
      </c>
      <c r="K2167" s="63">
        <v>-0.2352378</v>
      </c>
      <c r="L2167" s="63">
        <v>-0.17595089999999999</v>
      </c>
      <c r="M2167" s="63">
        <v>-9.0350200000000006E-2</v>
      </c>
      <c r="N2167" s="63">
        <v>23615</v>
      </c>
      <c r="O2167" s="63">
        <v>0.1130564</v>
      </c>
      <c r="P2167" s="63">
        <v>3</v>
      </c>
      <c r="Q2167" s="63">
        <v>1.2781749580960001E-2</v>
      </c>
    </row>
    <row r="2168" spans="1:17">
      <c r="A2168" s="63" t="s">
        <v>75</v>
      </c>
      <c r="B2168" s="63" t="s">
        <v>58</v>
      </c>
      <c r="C2168" s="63" t="s">
        <v>65</v>
      </c>
      <c r="D2168" s="63">
        <v>7</v>
      </c>
      <c r="E2168" s="63">
        <v>1.440877</v>
      </c>
      <c r="F2168" s="63">
        <v>1.2417</v>
      </c>
      <c r="G2168" s="63">
        <v>-0.19917670000000001</v>
      </c>
      <c r="H2168" s="63">
        <v>48.066499999999998</v>
      </c>
      <c r="I2168" s="63">
        <v>-0.34406429999999999</v>
      </c>
      <c r="J2168" s="63">
        <v>-0.25846350000000001</v>
      </c>
      <c r="K2168" s="63">
        <v>-0.19917670000000001</v>
      </c>
      <c r="L2168" s="63">
        <v>-0.13988980000000001</v>
      </c>
      <c r="M2168" s="63">
        <v>-5.42891E-2</v>
      </c>
      <c r="N2168" s="63">
        <v>23615</v>
      </c>
      <c r="O2168" s="63">
        <v>0.1130564</v>
      </c>
      <c r="P2168" s="63">
        <v>3</v>
      </c>
      <c r="Q2168" s="63">
        <v>1.2781749580960001E-2</v>
      </c>
    </row>
    <row r="2169" spans="1:17">
      <c r="A2169" s="63" t="s">
        <v>75</v>
      </c>
      <c r="B2169" s="63" t="s">
        <v>58</v>
      </c>
      <c r="C2169" s="63" t="s">
        <v>65</v>
      </c>
      <c r="D2169" s="63">
        <v>8</v>
      </c>
      <c r="E2169" s="63">
        <v>1.6293759999999999</v>
      </c>
      <c r="F2169" s="63">
        <v>1.5454239999999999</v>
      </c>
      <c r="G2169" s="63">
        <v>-8.3951799999999993E-2</v>
      </c>
      <c r="H2169" s="63">
        <v>50.8035</v>
      </c>
      <c r="I2169" s="63">
        <v>-0.2288394</v>
      </c>
      <c r="J2169" s="63">
        <v>-0.1432387</v>
      </c>
      <c r="K2169" s="63">
        <v>-8.3951799999999993E-2</v>
      </c>
      <c r="L2169" s="63">
        <v>-2.4664999999999999E-2</v>
      </c>
      <c r="M2169" s="63">
        <v>6.0935799999999998E-2</v>
      </c>
      <c r="N2169" s="63">
        <v>23615</v>
      </c>
      <c r="O2169" s="63">
        <v>0.1130564</v>
      </c>
      <c r="P2169" s="63">
        <v>3</v>
      </c>
      <c r="Q2169" s="63">
        <v>1.2781749580960001E-2</v>
      </c>
    </row>
    <row r="2170" spans="1:17">
      <c r="A2170" s="63" t="s">
        <v>75</v>
      </c>
      <c r="B2170" s="63" t="s">
        <v>58</v>
      </c>
      <c r="C2170" s="63" t="s">
        <v>65</v>
      </c>
      <c r="D2170" s="63">
        <v>9</v>
      </c>
      <c r="E2170" s="63">
        <v>1.469597</v>
      </c>
      <c r="F2170" s="63">
        <v>1.5429310000000001</v>
      </c>
      <c r="G2170" s="63">
        <v>7.3333599999999999E-2</v>
      </c>
      <c r="H2170" s="63">
        <v>54.590200000000003</v>
      </c>
      <c r="I2170" s="63">
        <v>-7.1554000000000006E-2</v>
      </c>
      <c r="J2170" s="63">
        <v>1.40468E-2</v>
      </c>
      <c r="K2170" s="63">
        <v>7.3333599999999999E-2</v>
      </c>
      <c r="L2170" s="63">
        <v>0.1326205</v>
      </c>
      <c r="M2170" s="63">
        <v>0.2182212</v>
      </c>
      <c r="N2170" s="63">
        <v>23615</v>
      </c>
      <c r="O2170" s="63">
        <v>0.1130564</v>
      </c>
      <c r="P2170" s="63">
        <v>3</v>
      </c>
      <c r="Q2170" s="63">
        <v>1.2781749580960001E-2</v>
      </c>
    </row>
    <row r="2171" spans="1:17">
      <c r="A2171" s="63" t="s">
        <v>75</v>
      </c>
      <c r="B2171" s="63" t="s">
        <v>58</v>
      </c>
      <c r="C2171" s="63" t="s">
        <v>65</v>
      </c>
      <c r="D2171" s="63">
        <v>10</v>
      </c>
      <c r="E2171" s="63">
        <v>1.3862760000000001</v>
      </c>
      <c r="F2171" s="63">
        <v>1.4625189999999999</v>
      </c>
      <c r="G2171" s="63">
        <v>7.62438E-2</v>
      </c>
      <c r="H2171" s="63">
        <v>57.398899999999998</v>
      </c>
      <c r="I2171" s="63">
        <v>-6.8643800000000005E-2</v>
      </c>
      <c r="J2171" s="63">
        <v>1.69569E-2</v>
      </c>
      <c r="K2171" s="63">
        <v>7.62438E-2</v>
      </c>
      <c r="L2171" s="63">
        <v>0.1355306</v>
      </c>
      <c r="M2171" s="63">
        <v>0.22113140000000001</v>
      </c>
      <c r="N2171" s="63">
        <v>23615</v>
      </c>
      <c r="O2171" s="63">
        <v>0.1130564</v>
      </c>
      <c r="P2171" s="63">
        <v>3</v>
      </c>
      <c r="Q2171" s="63">
        <v>1.2781749580960001E-2</v>
      </c>
    </row>
    <row r="2172" spans="1:17">
      <c r="A2172" s="63" t="s">
        <v>75</v>
      </c>
      <c r="B2172" s="63" t="s">
        <v>58</v>
      </c>
      <c r="C2172" s="63" t="s">
        <v>65</v>
      </c>
      <c r="D2172" s="63">
        <v>11</v>
      </c>
      <c r="E2172" s="63">
        <v>1.2622770000000001</v>
      </c>
      <c r="F2172" s="63">
        <v>1.416887</v>
      </c>
      <c r="G2172" s="63">
        <v>0.15461030000000001</v>
      </c>
      <c r="H2172" s="63">
        <v>59.680900000000001</v>
      </c>
      <c r="I2172" s="63">
        <v>9.7227000000000008E-3</v>
      </c>
      <c r="J2172" s="63">
        <v>9.5323400000000003E-2</v>
      </c>
      <c r="K2172" s="63">
        <v>0.15461030000000001</v>
      </c>
      <c r="L2172" s="63">
        <v>0.21389710000000001</v>
      </c>
      <c r="M2172" s="63">
        <v>0.29949789999999998</v>
      </c>
      <c r="N2172" s="63">
        <v>23615</v>
      </c>
      <c r="O2172" s="63">
        <v>0.1130564</v>
      </c>
      <c r="P2172" s="63">
        <v>3</v>
      </c>
      <c r="Q2172" s="63">
        <v>1.2781749580960001E-2</v>
      </c>
    </row>
    <row r="2173" spans="1:17">
      <c r="A2173" s="63" t="s">
        <v>75</v>
      </c>
      <c r="B2173" s="63" t="s">
        <v>58</v>
      </c>
      <c r="C2173" s="63" t="s">
        <v>65</v>
      </c>
      <c r="D2173" s="63">
        <v>12</v>
      </c>
      <c r="E2173" s="63">
        <v>1.1875690000000001</v>
      </c>
      <c r="F2173" s="63">
        <v>1.323331</v>
      </c>
      <c r="G2173" s="63">
        <v>0.13576160000000001</v>
      </c>
      <c r="H2173" s="63">
        <v>61.445999999999998</v>
      </c>
      <c r="I2173" s="63">
        <v>-9.1260000000000004E-3</v>
      </c>
      <c r="J2173" s="63">
        <v>7.6474799999999996E-2</v>
      </c>
      <c r="K2173" s="63">
        <v>0.13576160000000001</v>
      </c>
      <c r="L2173" s="63">
        <v>0.19504850000000001</v>
      </c>
      <c r="M2173" s="63">
        <v>0.28064919999999999</v>
      </c>
      <c r="N2173" s="63">
        <v>23615</v>
      </c>
      <c r="O2173" s="63">
        <v>0.1130564</v>
      </c>
      <c r="P2173" s="63">
        <v>3</v>
      </c>
      <c r="Q2173" s="63">
        <v>1.2781749580960001E-2</v>
      </c>
    </row>
    <row r="2174" spans="1:17">
      <c r="A2174" s="63" t="s">
        <v>75</v>
      </c>
      <c r="B2174" s="63" t="s">
        <v>58</v>
      </c>
      <c r="C2174" s="63" t="s">
        <v>65</v>
      </c>
      <c r="D2174" s="63">
        <v>13</v>
      </c>
      <c r="E2174" s="63">
        <v>1.04064</v>
      </c>
      <c r="F2174" s="63">
        <v>1.291803</v>
      </c>
      <c r="G2174" s="63">
        <v>0.25116240000000001</v>
      </c>
      <c r="H2174" s="63">
        <v>62.804000000000002</v>
      </c>
      <c r="I2174" s="63">
        <v>0.1062748</v>
      </c>
      <c r="J2174" s="63">
        <v>0.19187560000000001</v>
      </c>
      <c r="K2174" s="63">
        <v>0.25116240000000001</v>
      </c>
      <c r="L2174" s="63">
        <v>0.31044919999999998</v>
      </c>
      <c r="M2174" s="63">
        <v>0.39605000000000001</v>
      </c>
      <c r="N2174" s="63">
        <v>23615</v>
      </c>
      <c r="O2174" s="63">
        <v>0.1130564</v>
      </c>
      <c r="P2174" s="63">
        <v>3</v>
      </c>
      <c r="Q2174" s="63">
        <v>1.2781749580960001E-2</v>
      </c>
    </row>
    <row r="2175" spans="1:17">
      <c r="A2175" s="63" t="s">
        <v>75</v>
      </c>
      <c r="B2175" s="63" t="s">
        <v>58</v>
      </c>
      <c r="C2175" s="63" t="s">
        <v>65</v>
      </c>
      <c r="D2175" s="63">
        <v>14</v>
      </c>
      <c r="E2175" s="63">
        <v>0.95277489999999998</v>
      </c>
      <c r="F2175" s="63">
        <v>1.2424710000000001</v>
      </c>
      <c r="G2175" s="63">
        <v>0.2896956</v>
      </c>
      <c r="H2175" s="63">
        <v>63.779699999999998</v>
      </c>
      <c r="I2175" s="63">
        <v>0.14480799999999999</v>
      </c>
      <c r="J2175" s="63">
        <v>0.23040869999999999</v>
      </c>
      <c r="K2175" s="63">
        <v>0.2896956</v>
      </c>
      <c r="L2175" s="63">
        <v>0.34898240000000003</v>
      </c>
      <c r="M2175" s="63">
        <v>0.4345832</v>
      </c>
      <c r="N2175" s="63">
        <v>23615</v>
      </c>
      <c r="O2175" s="63">
        <v>0.1130564</v>
      </c>
      <c r="P2175" s="63">
        <v>3</v>
      </c>
      <c r="Q2175" s="63">
        <v>1.2781749580960001E-2</v>
      </c>
    </row>
    <row r="2176" spans="1:17">
      <c r="A2176" s="63" t="s">
        <v>75</v>
      </c>
      <c r="B2176" s="63" t="s">
        <v>58</v>
      </c>
      <c r="C2176" s="63" t="s">
        <v>65</v>
      </c>
      <c r="D2176" s="63">
        <v>15</v>
      </c>
      <c r="E2176" s="63">
        <v>0.92197750000000001</v>
      </c>
      <c r="F2176" s="63">
        <v>1.1770879999999999</v>
      </c>
      <c r="G2176" s="63">
        <v>0.25511010000000001</v>
      </c>
      <c r="H2176" s="63">
        <v>64.011399999999995</v>
      </c>
      <c r="I2176" s="63">
        <v>0.1102225</v>
      </c>
      <c r="J2176" s="63">
        <v>0.19582330000000001</v>
      </c>
      <c r="K2176" s="63">
        <v>0.25511010000000001</v>
      </c>
      <c r="L2176" s="63">
        <v>0.31439689999999998</v>
      </c>
      <c r="M2176" s="63">
        <v>0.39999770000000001</v>
      </c>
      <c r="N2176" s="63">
        <v>23615</v>
      </c>
      <c r="O2176" s="63">
        <v>0.1130564</v>
      </c>
      <c r="P2176" s="63">
        <v>3</v>
      </c>
      <c r="Q2176" s="63">
        <v>1.2781749580960001E-2</v>
      </c>
    </row>
    <row r="2177" spans="1:17">
      <c r="A2177" s="63" t="s">
        <v>75</v>
      </c>
      <c r="B2177" s="63" t="s">
        <v>58</v>
      </c>
      <c r="C2177" s="63" t="s">
        <v>65</v>
      </c>
      <c r="D2177" s="63">
        <v>16</v>
      </c>
      <c r="E2177" s="63">
        <v>0.94254729999999998</v>
      </c>
      <c r="F2177" s="63">
        <v>1.160061</v>
      </c>
      <c r="G2177" s="63">
        <v>0.21751329999999999</v>
      </c>
      <c r="H2177" s="63">
        <v>63.415300000000002</v>
      </c>
      <c r="I2177" s="63">
        <v>7.2625700000000001E-2</v>
      </c>
      <c r="J2177" s="63">
        <v>0.15822639999999999</v>
      </c>
      <c r="K2177" s="63">
        <v>0.21751329999999999</v>
      </c>
      <c r="L2177" s="63">
        <v>0.27680009999999999</v>
      </c>
      <c r="M2177" s="63">
        <v>0.36240090000000003</v>
      </c>
      <c r="N2177" s="63">
        <v>23615</v>
      </c>
      <c r="O2177" s="63">
        <v>0.1130564</v>
      </c>
      <c r="P2177" s="63">
        <v>3</v>
      </c>
      <c r="Q2177" s="63">
        <v>1.2781749580960001E-2</v>
      </c>
    </row>
    <row r="2178" spans="1:17">
      <c r="A2178" s="63" t="s">
        <v>75</v>
      </c>
      <c r="B2178" s="63" t="s">
        <v>58</v>
      </c>
      <c r="C2178" s="63" t="s">
        <v>65</v>
      </c>
      <c r="D2178" s="63">
        <v>17</v>
      </c>
      <c r="E2178" s="63">
        <v>1.0112570000000001</v>
      </c>
      <c r="F2178" s="63">
        <v>1.197074</v>
      </c>
      <c r="G2178" s="63">
        <v>0.18581739999999999</v>
      </c>
      <c r="H2178" s="63">
        <v>62.3949</v>
      </c>
      <c r="I2178" s="63">
        <v>4.0929800000000002E-2</v>
      </c>
      <c r="J2178" s="63">
        <v>0.12653049999999999</v>
      </c>
      <c r="K2178" s="63">
        <v>0.18581739999999999</v>
      </c>
      <c r="L2178" s="63">
        <v>0.24510419999999999</v>
      </c>
      <c r="M2178" s="63">
        <v>0.33070500000000003</v>
      </c>
      <c r="N2178" s="63">
        <v>23615</v>
      </c>
      <c r="O2178" s="63">
        <v>0.1130564</v>
      </c>
      <c r="P2178" s="63">
        <v>3</v>
      </c>
      <c r="Q2178" s="63">
        <v>1.2781749580960001E-2</v>
      </c>
    </row>
    <row r="2179" spans="1:17">
      <c r="A2179" s="63" t="s">
        <v>75</v>
      </c>
      <c r="B2179" s="63" t="s">
        <v>58</v>
      </c>
      <c r="C2179" s="63" t="s">
        <v>65</v>
      </c>
      <c r="D2179" s="63">
        <v>18</v>
      </c>
      <c r="E2179" s="63">
        <v>1.279325</v>
      </c>
      <c r="F2179" s="63">
        <v>1.3583769999999999</v>
      </c>
      <c r="G2179" s="63">
        <v>7.9052600000000001E-2</v>
      </c>
      <c r="H2179" s="63">
        <v>60.697299999999998</v>
      </c>
      <c r="I2179" s="63">
        <v>-6.5835000000000005E-2</v>
      </c>
      <c r="J2179" s="63">
        <v>1.9765700000000001E-2</v>
      </c>
      <c r="K2179" s="63">
        <v>7.9052600000000001E-2</v>
      </c>
      <c r="L2179" s="63">
        <v>0.1383394</v>
      </c>
      <c r="M2179" s="63">
        <v>0.22394020000000001</v>
      </c>
      <c r="N2179" s="63">
        <v>23615</v>
      </c>
      <c r="O2179" s="63">
        <v>0.1130564</v>
      </c>
      <c r="P2179" s="63">
        <v>3</v>
      </c>
      <c r="Q2179" s="63">
        <v>1.2781749580960001E-2</v>
      </c>
    </row>
    <row r="2180" spans="1:17">
      <c r="A2180" s="63" t="s">
        <v>75</v>
      </c>
      <c r="B2180" s="63" t="s">
        <v>58</v>
      </c>
      <c r="C2180" s="63" t="s">
        <v>65</v>
      </c>
      <c r="D2180" s="63">
        <v>19</v>
      </c>
      <c r="E2180" s="63">
        <v>1.5374760000000001</v>
      </c>
      <c r="F2180" s="63">
        <v>1.4727079999999999</v>
      </c>
      <c r="G2180" s="63">
        <v>-6.4768199999999998E-2</v>
      </c>
      <c r="H2180" s="63">
        <v>58.179600000000001</v>
      </c>
      <c r="I2180" s="63">
        <v>-0.2096558</v>
      </c>
      <c r="J2180" s="63">
        <v>-0.124055</v>
      </c>
      <c r="K2180" s="63">
        <v>-6.4768199999999998E-2</v>
      </c>
      <c r="L2180" s="63">
        <v>-5.4814E-3</v>
      </c>
      <c r="M2180" s="63">
        <v>8.0119399999999993E-2</v>
      </c>
      <c r="N2180" s="63">
        <v>23615</v>
      </c>
      <c r="O2180" s="63">
        <v>0.1130564</v>
      </c>
      <c r="P2180" s="63">
        <v>3</v>
      </c>
      <c r="Q2180" s="63">
        <v>1.2781749580960001E-2</v>
      </c>
    </row>
    <row r="2181" spans="1:17">
      <c r="A2181" s="63" t="s">
        <v>75</v>
      </c>
      <c r="B2181" s="63" t="s">
        <v>58</v>
      </c>
      <c r="C2181" s="63" t="s">
        <v>65</v>
      </c>
      <c r="D2181" s="63">
        <v>20</v>
      </c>
      <c r="E2181" s="63">
        <v>1.626736</v>
      </c>
      <c r="F2181" s="63">
        <v>1.511568</v>
      </c>
      <c r="G2181" s="63">
        <v>-0.1151682</v>
      </c>
      <c r="H2181" s="63">
        <v>56.137900000000002</v>
      </c>
      <c r="I2181" s="63">
        <v>-0.2600558</v>
      </c>
      <c r="J2181" s="63">
        <v>-0.174455</v>
      </c>
      <c r="K2181" s="63">
        <v>-0.1151682</v>
      </c>
      <c r="L2181" s="63">
        <v>-5.5881399999999998E-2</v>
      </c>
      <c r="M2181" s="63">
        <v>2.97194E-2</v>
      </c>
      <c r="N2181" s="63">
        <v>23615</v>
      </c>
      <c r="O2181" s="63">
        <v>0.1130564</v>
      </c>
      <c r="P2181" s="63">
        <v>3</v>
      </c>
      <c r="Q2181" s="63">
        <v>1.2781749580960001E-2</v>
      </c>
    </row>
    <row r="2182" spans="1:17">
      <c r="A2182" s="63" t="s">
        <v>75</v>
      </c>
      <c r="B2182" s="63" t="s">
        <v>58</v>
      </c>
      <c r="C2182" s="63" t="s">
        <v>65</v>
      </c>
      <c r="D2182" s="63">
        <v>21</v>
      </c>
      <c r="E2182" s="63">
        <v>1.656909</v>
      </c>
      <c r="F2182" s="63">
        <v>1.50905</v>
      </c>
      <c r="G2182" s="63">
        <v>-0.14785860000000001</v>
      </c>
      <c r="H2182" s="63">
        <v>54.667999999999999</v>
      </c>
      <c r="I2182" s="63">
        <v>-0.29274620000000001</v>
      </c>
      <c r="J2182" s="63">
        <v>-0.20714550000000001</v>
      </c>
      <c r="K2182" s="63">
        <v>-0.14785860000000001</v>
      </c>
      <c r="L2182" s="63">
        <v>-8.8571800000000006E-2</v>
      </c>
      <c r="M2182" s="63">
        <v>-2.9710000000000001E-3</v>
      </c>
      <c r="N2182" s="63">
        <v>23615</v>
      </c>
      <c r="O2182" s="63">
        <v>0.1130564</v>
      </c>
      <c r="P2182" s="63">
        <v>3</v>
      </c>
      <c r="Q2182" s="63">
        <v>1.2781749580960001E-2</v>
      </c>
    </row>
    <row r="2183" spans="1:17">
      <c r="A2183" s="63" t="s">
        <v>75</v>
      </c>
      <c r="B2183" s="63" t="s">
        <v>58</v>
      </c>
      <c r="C2183" s="63" t="s">
        <v>65</v>
      </c>
      <c r="D2183" s="63">
        <v>22</v>
      </c>
      <c r="E2183" s="63">
        <v>1.53339</v>
      </c>
      <c r="F2183" s="63">
        <v>1.385103</v>
      </c>
      <c r="G2183" s="63">
        <v>-0.14828659999999999</v>
      </c>
      <c r="H2183" s="63">
        <v>53.501600000000003</v>
      </c>
      <c r="I2183" s="63">
        <v>-0.2931742</v>
      </c>
      <c r="J2183" s="63">
        <v>-0.20757339999999999</v>
      </c>
      <c r="K2183" s="63">
        <v>-0.14828659999999999</v>
      </c>
      <c r="L2183" s="63">
        <v>-8.8999700000000001E-2</v>
      </c>
      <c r="M2183" s="63">
        <v>-3.3990000000000001E-3</v>
      </c>
      <c r="N2183" s="63">
        <v>23615</v>
      </c>
      <c r="O2183" s="63">
        <v>0.1130564</v>
      </c>
      <c r="P2183" s="63">
        <v>3</v>
      </c>
      <c r="Q2183" s="63">
        <v>1.2781749580960001E-2</v>
      </c>
    </row>
    <row r="2184" spans="1:17">
      <c r="A2184" s="63" t="s">
        <v>75</v>
      </c>
      <c r="B2184" s="63" t="s">
        <v>58</v>
      </c>
      <c r="C2184" s="63" t="s">
        <v>65</v>
      </c>
      <c r="D2184" s="63">
        <v>23</v>
      </c>
      <c r="E2184" s="63">
        <v>1.324058</v>
      </c>
      <c r="F2184" s="63">
        <v>1.18388</v>
      </c>
      <c r="G2184" s="63">
        <v>-0.14017830000000001</v>
      </c>
      <c r="H2184" s="63">
        <v>52.581899999999997</v>
      </c>
      <c r="I2184" s="63">
        <v>-0.28506589999999998</v>
      </c>
      <c r="J2184" s="63">
        <v>-0.19946520000000001</v>
      </c>
      <c r="K2184" s="63">
        <v>-0.14017830000000001</v>
      </c>
      <c r="L2184" s="63">
        <v>-8.0891500000000005E-2</v>
      </c>
      <c r="M2184" s="63">
        <v>4.7092999999999996E-3</v>
      </c>
      <c r="N2184" s="63">
        <v>23615</v>
      </c>
      <c r="O2184" s="63">
        <v>0.1130564</v>
      </c>
      <c r="P2184" s="63">
        <v>3</v>
      </c>
      <c r="Q2184" s="63">
        <v>1.2781749580960001E-2</v>
      </c>
    </row>
    <row r="2185" spans="1:17">
      <c r="A2185" s="63" t="s">
        <v>75</v>
      </c>
      <c r="B2185" s="63" t="s">
        <v>58</v>
      </c>
      <c r="C2185" s="63" t="s">
        <v>65</v>
      </c>
      <c r="D2185" s="63">
        <v>24</v>
      </c>
      <c r="E2185" s="63">
        <v>1.096951</v>
      </c>
      <c r="F2185" s="63">
        <v>0.95485909999999996</v>
      </c>
      <c r="G2185" s="63">
        <v>-0.14209160000000001</v>
      </c>
      <c r="H2185" s="63">
        <v>51.662700000000001</v>
      </c>
      <c r="I2185" s="63">
        <v>-0.28697919999999999</v>
      </c>
      <c r="J2185" s="63">
        <v>-0.20137840000000001</v>
      </c>
      <c r="K2185" s="63">
        <v>-0.14209160000000001</v>
      </c>
      <c r="L2185" s="63">
        <v>-8.2804699999999995E-2</v>
      </c>
      <c r="M2185" s="63">
        <v>2.7959999999999999E-3</v>
      </c>
      <c r="N2185" s="63">
        <v>23615</v>
      </c>
      <c r="O2185" s="63">
        <v>0.1130564</v>
      </c>
      <c r="P2185" s="63">
        <v>3</v>
      </c>
      <c r="Q2185" s="63">
        <v>1.2781749580960001E-2</v>
      </c>
    </row>
    <row r="2186" spans="1:17">
      <c r="A2186" s="63" t="s">
        <v>75</v>
      </c>
      <c r="B2186" s="63" t="s">
        <v>58</v>
      </c>
      <c r="C2186" s="63" t="s">
        <v>66</v>
      </c>
      <c r="D2186" s="63">
        <v>1</v>
      </c>
      <c r="E2186" s="63">
        <v>0.85349830000000004</v>
      </c>
      <c r="F2186" s="63">
        <v>0.70859459999999996</v>
      </c>
      <c r="G2186" s="63">
        <v>-0.1449037</v>
      </c>
      <c r="H2186" s="63">
        <v>54.558199999999999</v>
      </c>
      <c r="I2186" s="63">
        <v>-0.28979129999999997</v>
      </c>
      <c r="J2186" s="63">
        <v>-0.2041906</v>
      </c>
      <c r="K2186" s="63">
        <v>-0.1449037</v>
      </c>
      <c r="L2186" s="63">
        <v>-8.5616899999999996E-2</v>
      </c>
      <c r="M2186" s="63">
        <v>-1.6099999999999998E-5</v>
      </c>
      <c r="N2186" s="63">
        <v>23615</v>
      </c>
      <c r="O2186" s="63">
        <v>0.1130564</v>
      </c>
      <c r="P2186" s="63">
        <v>4</v>
      </c>
      <c r="Q2186" s="63">
        <v>1.2781749580960001E-2</v>
      </c>
    </row>
    <row r="2187" spans="1:17">
      <c r="A2187" s="63" t="s">
        <v>75</v>
      </c>
      <c r="B2187" s="63" t="s">
        <v>58</v>
      </c>
      <c r="C2187" s="63" t="s">
        <v>66</v>
      </c>
      <c r="D2187" s="63">
        <v>2</v>
      </c>
      <c r="E2187" s="63">
        <v>0.78931169999999995</v>
      </c>
      <c r="F2187" s="63">
        <v>0.6284959</v>
      </c>
      <c r="G2187" s="63">
        <v>-0.16081580000000001</v>
      </c>
      <c r="H2187" s="63">
        <v>53.869300000000003</v>
      </c>
      <c r="I2187" s="63">
        <v>-0.30570340000000001</v>
      </c>
      <c r="J2187" s="63">
        <v>-0.22010270000000001</v>
      </c>
      <c r="K2187" s="63">
        <v>-0.16081580000000001</v>
      </c>
      <c r="L2187" s="63">
        <v>-0.10152899999999999</v>
      </c>
      <c r="M2187" s="63">
        <v>-1.59282E-2</v>
      </c>
      <c r="N2187" s="63">
        <v>23615</v>
      </c>
      <c r="O2187" s="63">
        <v>0.1130564</v>
      </c>
      <c r="P2187" s="63">
        <v>4</v>
      </c>
      <c r="Q2187" s="63">
        <v>1.2781749580960001E-2</v>
      </c>
    </row>
    <row r="2188" spans="1:17">
      <c r="A2188" s="63" t="s">
        <v>75</v>
      </c>
      <c r="B2188" s="63" t="s">
        <v>58</v>
      </c>
      <c r="C2188" s="63" t="s">
        <v>66</v>
      </c>
      <c r="D2188" s="63">
        <v>3</v>
      </c>
      <c r="E2188" s="63">
        <v>0.76787349999999999</v>
      </c>
      <c r="F2188" s="63">
        <v>0.61147700000000005</v>
      </c>
      <c r="G2188" s="63">
        <v>-0.15639639999999999</v>
      </c>
      <c r="H2188" s="63">
        <v>53.240099999999998</v>
      </c>
      <c r="I2188" s="63">
        <v>-0.301284</v>
      </c>
      <c r="J2188" s="63">
        <v>-0.21568329999999999</v>
      </c>
      <c r="K2188" s="63">
        <v>-0.15639639999999999</v>
      </c>
      <c r="L2188" s="63">
        <v>-9.7109600000000004E-2</v>
      </c>
      <c r="M2188" s="63">
        <v>-1.1508900000000001E-2</v>
      </c>
      <c r="N2188" s="63">
        <v>23615</v>
      </c>
      <c r="O2188" s="63">
        <v>0.1130564</v>
      </c>
      <c r="P2188" s="63">
        <v>4</v>
      </c>
      <c r="Q2188" s="63">
        <v>1.2781749580960001E-2</v>
      </c>
    </row>
    <row r="2189" spans="1:17">
      <c r="A2189" s="63" t="s">
        <v>75</v>
      </c>
      <c r="B2189" s="63" t="s">
        <v>58</v>
      </c>
      <c r="C2189" s="63" t="s">
        <v>66</v>
      </c>
      <c r="D2189" s="63">
        <v>4</v>
      </c>
      <c r="E2189" s="63">
        <v>0.80304750000000003</v>
      </c>
      <c r="F2189" s="63">
        <v>0.64519729999999997</v>
      </c>
      <c r="G2189" s="63">
        <v>-0.1578503</v>
      </c>
      <c r="H2189" s="63">
        <v>52.695999999999998</v>
      </c>
      <c r="I2189" s="63">
        <v>-0.3027379</v>
      </c>
      <c r="J2189" s="63">
        <v>-0.2171371</v>
      </c>
      <c r="K2189" s="63">
        <v>-0.1578503</v>
      </c>
      <c r="L2189" s="63">
        <v>-9.8563399999999995E-2</v>
      </c>
      <c r="M2189" s="63">
        <v>-1.2962700000000001E-2</v>
      </c>
      <c r="N2189" s="63">
        <v>23615</v>
      </c>
      <c r="O2189" s="63">
        <v>0.1130564</v>
      </c>
      <c r="P2189" s="63">
        <v>4</v>
      </c>
      <c r="Q2189" s="63">
        <v>1.2781749580960001E-2</v>
      </c>
    </row>
    <row r="2190" spans="1:17">
      <c r="A2190" s="63" t="s">
        <v>75</v>
      </c>
      <c r="B2190" s="63" t="s">
        <v>58</v>
      </c>
      <c r="C2190" s="63" t="s">
        <v>66</v>
      </c>
      <c r="D2190" s="63">
        <v>5</v>
      </c>
      <c r="E2190" s="63">
        <v>0.82998340000000004</v>
      </c>
      <c r="F2190" s="63">
        <v>0.67289060000000001</v>
      </c>
      <c r="G2190" s="63">
        <v>-0.1570928</v>
      </c>
      <c r="H2190" s="63">
        <v>52.112000000000002</v>
      </c>
      <c r="I2190" s="63">
        <v>-0.30198029999999998</v>
      </c>
      <c r="J2190" s="63">
        <v>-0.21637960000000001</v>
      </c>
      <c r="K2190" s="63">
        <v>-0.1570928</v>
      </c>
      <c r="L2190" s="63">
        <v>-9.7805900000000001E-2</v>
      </c>
      <c r="M2190" s="63">
        <v>-1.2205199999999999E-2</v>
      </c>
      <c r="N2190" s="63">
        <v>23615</v>
      </c>
      <c r="O2190" s="63">
        <v>0.1130564</v>
      </c>
      <c r="P2190" s="63">
        <v>4</v>
      </c>
      <c r="Q2190" s="63">
        <v>1.2781749580960001E-2</v>
      </c>
    </row>
    <row r="2191" spans="1:17">
      <c r="A2191" s="63" t="s">
        <v>75</v>
      </c>
      <c r="B2191" s="63" t="s">
        <v>58</v>
      </c>
      <c r="C2191" s="63" t="s">
        <v>66</v>
      </c>
      <c r="D2191" s="63">
        <v>6</v>
      </c>
      <c r="E2191" s="63">
        <v>0.97708450000000002</v>
      </c>
      <c r="F2191" s="63">
        <v>0.74184669999999997</v>
      </c>
      <c r="G2191" s="63">
        <v>-0.23523769999999999</v>
      </c>
      <c r="H2191" s="63">
        <v>51.792700000000004</v>
      </c>
      <c r="I2191" s="63">
        <v>-0.3801253</v>
      </c>
      <c r="J2191" s="63">
        <v>-0.29452460000000003</v>
      </c>
      <c r="K2191" s="63">
        <v>-0.23523769999999999</v>
      </c>
      <c r="L2191" s="63">
        <v>-0.17595089999999999</v>
      </c>
      <c r="M2191" s="63">
        <v>-9.0350100000000003E-2</v>
      </c>
      <c r="N2191" s="63">
        <v>23615</v>
      </c>
      <c r="O2191" s="63">
        <v>0.1130564</v>
      </c>
      <c r="P2191" s="63">
        <v>4</v>
      </c>
      <c r="Q2191" s="63">
        <v>1.2781749580960001E-2</v>
      </c>
    </row>
    <row r="2192" spans="1:17">
      <c r="A2192" s="63" t="s">
        <v>75</v>
      </c>
      <c r="B2192" s="63" t="s">
        <v>58</v>
      </c>
      <c r="C2192" s="63" t="s">
        <v>66</v>
      </c>
      <c r="D2192" s="63">
        <v>7</v>
      </c>
      <c r="E2192" s="63">
        <v>1.245582</v>
      </c>
      <c r="F2192" s="63">
        <v>1.046405</v>
      </c>
      <c r="G2192" s="63">
        <v>-0.19917670000000001</v>
      </c>
      <c r="H2192" s="63">
        <v>51.703499999999998</v>
      </c>
      <c r="I2192" s="63">
        <v>-0.34406429999999999</v>
      </c>
      <c r="J2192" s="63">
        <v>-0.25846350000000001</v>
      </c>
      <c r="K2192" s="63">
        <v>-0.19917670000000001</v>
      </c>
      <c r="L2192" s="63">
        <v>-0.13988980000000001</v>
      </c>
      <c r="M2192" s="63">
        <v>-5.42891E-2</v>
      </c>
      <c r="N2192" s="63">
        <v>23615</v>
      </c>
      <c r="O2192" s="63">
        <v>0.1130564</v>
      </c>
      <c r="P2192" s="63">
        <v>4</v>
      </c>
      <c r="Q2192" s="63">
        <v>1.2781749580960001E-2</v>
      </c>
    </row>
    <row r="2193" spans="1:17">
      <c r="A2193" s="63" t="s">
        <v>75</v>
      </c>
      <c r="B2193" s="63" t="s">
        <v>58</v>
      </c>
      <c r="C2193" s="63" t="s">
        <v>66</v>
      </c>
      <c r="D2193" s="63">
        <v>8</v>
      </c>
      <c r="E2193" s="63">
        <v>1.3887039999999999</v>
      </c>
      <c r="F2193" s="63">
        <v>1.3047519999999999</v>
      </c>
      <c r="G2193" s="63">
        <v>-8.3951799999999993E-2</v>
      </c>
      <c r="H2193" s="63">
        <v>53.118400000000001</v>
      </c>
      <c r="I2193" s="63">
        <v>-0.2288394</v>
      </c>
      <c r="J2193" s="63">
        <v>-0.1432387</v>
      </c>
      <c r="K2193" s="63">
        <v>-8.3951799999999993E-2</v>
      </c>
      <c r="L2193" s="63">
        <v>-2.4664999999999999E-2</v>
      </c>
      <c r="M2193" s="63">
        <v>6.0935799999999998E-2</v>
      </c>
      <c r="N2193" s="63">
        <v>23615</v>
      </c>
      <c r="O2193" s="63">
        <v>0.1130564</v>
      </c>
      <c r="P2193" s="63">
        <v>4</v>
      </c>
      <c r="Q2193" s="63">
        <v>1.2781749580960001E-2</v>
      </c>
    </row>
    <row r="2194" spans="1:17">
      <c r="A2194" s="63" t="s">
        <v>75</v>
      </c>
      <c r="B2194" s="63" t="s">
        <v>58</v>
      </c>
      <c r="C2194" s="63" t="s">
        <v>66</v>
      </c>
      <c r="D2194" s="63">
        <v>9</v>
      </c>
      <c r="E2194" s="63">
        <v>1.256564</v>
      </c>
      <c r="F2194" s="63">
        <v>1.3298970000000001</v>
      </c>
      <c r="G2194" s="63">
        <v>7.3333599999999999E-2</v>
      </c>
      <c r="H2194" s="63">
        <v>55.6813</v>
      </c>
      <c r="I2194" s="63">
        <v>-7.1554000000000006E-2</v>
      </c>
      <c r="J2194" s="63">
        <v>1.40468E-2</v>
      </c>
      <c r="K2194" s="63">
        <v>7.3333599999999999E-2</v>
      </c>
      <c r="L2194" s="63">
        <v>0.1326205</v>
      </c>
      <c r="M2194" s="63">
        <v>0.2182212</v>
      </c>
      <c r="N2194" s="63">
        <v>23615</v>
      </c>
      <c r="O2194" s="63">
        <v>0.1130564</v>
      </c>
      <c r="P2194" s="63">
        <v>4</v>
      </c>
      <c r="Q2194" s="63">
        <v>1.2781749580960001E-2</v>
      </c>
    </row>
    <row r="2195" spans="1:17">
      <c r="A2195" s="63" t="s">
        <v>75</v>
      </c>
      <c r="B2195" s="63" t="s">
        <v>58</v>
      </c>
      <c r="C2195" s="63" t="s">
        <v>66</v>
      </c>
      <c r="D2195" s="63">
        <v>10</v>
      </c>
      <c r="E2195" s="63">
        <v>1.2045790000000001</v>
      </c>
      <c r="F2195" s="63">
        <v>1.280823</v>
      </c>
      <c r="G2195" s="63">
        <v>7.6243900000000003E-2</v>
      </c>
      <c r="H2195" s="63">
        <v>58.400700000000001</v>
      </c>
      <c r="I2195" s="63">
        <v>-6.8643700000000002E-2</v>
      </c>
      <c r="J2195" s="63">
        <v>1.6957E-2</v>
      </c>
      <c r="K2195" s="63">
        <v>7.6243900000000003E-2</v>
      </c>
      <c r="L2195" s="63">
        <v>0.1355307</v>
      </c>
      <c r="M2195" s="63">
        <v>0.22113150000000001</v>
      </c>
      <c r="N2195" s="63">
        <v>23615</v>
      </c>
      <c r="O2195" s="63">
        <v>0.1130564</v>
      </c>
      <c r="P2195" s="63">
        <v>4</v>
      </c>
      <c r="Q2195" s="63">
        <v>1.2781749580960001E-2</v>
      </c>
    </row>
    <row r="2196" spans="1:17">
      <c r="A2196" s="63" t="s">
        <v>75</v>
      </c>
      <c r="B2196" s="63" t="s">
        <v>58</v>
      </c>
      <c r="C2196" s="63" t="s">
        <v>66</v>
      </c>
      <c r="D2196" s="63">
        <v>11</v>
      </c>
      <c r="E2196" s="63">
        <v>1.104525</v>
      </c>
      <c r="F2196" s="63">
        <v>1.259136</v>
      </c>
      <c r="G2196" s="63">
        <v>0.15461040000000001</v>
      </c>
      <c r="H2196" s="63">
        <v>61.133000000000003</v>
      </c>
      <c r="I2196" s="63">
        <v>9.7228000000000002E-3</v>
      </c>
      <c r="J2196" s="63">
        <v>9.5323599999999994E-2</v>
      </c>
      <c r="K2196" s="63">
        <v>0.15461040000000001</v>
      </c>
      <c r="L2196" s="63">
        <v>0.21389720000000001</v>
      </c>
      <c r="M2196" s="63">
        <v>0.29949799999999999</v>
      </c>
      <c r="N2196" s="63">
        <v>23615</v>
      </c>
      <c r="O2196" s="63">
        <v>0.1130564</v>
      </c>
      <c r="P2196" s="63">
        <v>4</v>
      </c>
      <c r="Q2196" s="63">
        <v>1.2781749580960001E-2</v>
      </c>
    </row>
    <row r="2197" spans="1:17">
      <c r="A2197" s="63" t="s">
        <v>75</v>
      </c>
      <c r="B2197" s="63" t="s">
        <v>58</v>
      </c>
      <c r="C2197" s="63" t="s">
        <v>66</v>
      </c>
      <c r="D2197" s="63">
        <v>12</v>
      </c>
      <c r="E2197" s="63">
        <v>1.0664370000000001</v>
      </c>
      <c r="F2197" s="63">
        <v>1.2021980000000001</v>
      </c>
      <c r="G2197" s="63">
        <v>0.13576160000000001</v>
      </c>
      <c r="H2197" s="63">
        <v>63.767499999999998</v>
      </c>
      <c r="I2197" s="63">
        <v>-9.1260000000000004E-3</v>
      </c>
      <c r="J2197" s="63">
        <v>7.6474799999999996E-2</v>
      </c>
      <c r="K2197" s="63">
        <v>0.13576160000000001</v>
      </c>
      <c r="L2197" s="63">
        <v>0.19504850000000001</v>
      </c>
      <c r="M2197" s="63">
        <v>0.28064919999999999</v>
      </c>
      <c r="N2197" s="63">
        <v>23615</v>
      </c>
      <c r="O2197" s="63">
        <v>0.1130564</v>
      </c>
      <c r="P2197" s="63">
        <v>4</v>
      </c>
      <c r="Q2197" s="63">
        <v>1.2781749580960001E-2</v>
      </c>
    </row>
    <row r="2198" spans="1:17">
      <c r="A2198" s="63" t="s">
        <v>75</v>
      </c>
      <c r="B2198" s="63" t="s">
        <v>58</v>
      </c>
      <c r="C2198" s="63" t="s">
        <v>66</v>
      </c>
      <c r="D2198" s="63">
        <v>13</v>
      </c>
      <c r="E2198" s="63">
        <v>0.9381022</v>
      </c>
      <c r="F2198" s="63">
        <v>1.189265</v>
      </c>
      <c r="G2198" s="63">
        <v>0.25116240000000001</v>
      </c>
      <c r="H2198" s="63">
        <v>65.908600000000007</v>
      </c>
      <c r="I2198" s="63">
        <v>0.1062748</v>
      </c>
      <c r="J2198" s="63">
        <v>0.19187560000000001</v>
      </c>
      <c r="K2198" s="63">
        <v>0.25116240000000001</v>
      </c>
      <c r="L2198" s="63">
        <v>0.31044919999999998</v>
      </c>
      <c r="M2198" s="63">
        <v>0.39605000000000001</v>
      </c>
      <c r="N2198" s="63">
        <v>23615</v>
      </c>
      <c r="O2198" s="63">
        <v>0.1130564</v>
      </c>
      <c r="P2198" s="63">
        <v>4</v>
      </c>
      <c r="Q2198" s="63">
        <v>1.2781749580960001E-2</v>
      </c>
    </row>
    <row r="2199" spans="1:17">
      <c r="A2199" s="63" t="s">
        <v>75</v>
      </c>
      <c r="B2199" s="63" t="s">
        <v>58</v>
      </c>
      <c r="C2199" s="63" t="s">
        <v>66</v>
      </c>
      <c r="D2199" s="63">
        <v>14</v>
      </c>
      <c r="E2199" s="63">
        <v>0.87085999999999997</v>
      </c>
      <c r="F2199" s="63">
        <v>1.1605559999999999</v>
      </c>
      <c r="G2199" s="63">
        <v>0.2896956</v>
      </c>
      <c r="H2199" s="63">
        <v>67.113500000000002</v>
      </c>
      <c r="I2199" s="63">
        <v>0.14480799999999999</v>
      </c>
      <c r="J2199" s="63">
        <v>0.2304088</v>
      </c>
      <c r="K2199" s="63">
        <v>0.2896956</v>
      </c>
      <c r="L2199" s="63">
        <v>0.34898249999999997</v>
      </c>
      <c r="M2199" s="63">
        <v>0.4345832</v>
      </c>
      <c r="N2199" s="63">
        <v>23615</v>
      </c>
      <c r="O2199" s="63">
        <v>0.1130564</v>
      </c>
      <c r="P2199" s="63">
        <v>4</v>
      </c>
      <c r="Q2199" s="63">
        <v>1.2781749580960001E-2</v>
      </c>
    </row>
    <row r="2200" spans="1:17">
      <c r="A2200" s="63" t="s">
        <v>75</v>
      </c>
      <c r="B2200" s="63" t="s">
        <v>58</v>
      </c>
      <c r="C2200" s="63" t="s">
        <v>66</v>
      </c>
      <c r="D2200" s="63">
        <v>15</v>
      </c>
      <c r="E2200" s="63">
        <v>0.86373009999999995</v>
      </c>
      <c r="F2200" s="63">
        <v>1.1188400000000001</v>
      </c>
      <c r="G2200" s="63">
        <v>0.25511</v>
      </c>
      <c r="H2200" s="63">
        <v>67.787800000000004</v>
      </c>
      <c r="I2200" s="63">
        <v>0.1102224</v>
      </c>
      <c r="J2200" s="63">
        <v>0.1958232</v>
      </c>
      <c r="K2200" s="63">
        <v>0.25511</v>
      </c>
      <c r="L2200" s="63">
        <v>0.31439689999999998</v>
      </c>
      <c r="M2200" s="63">
        <v>0.39999760000000001</v>
      </c>
      <c r="N2200" s="63">
        <v>23615</v>
      </c>
      <c r="O2200" s="63">
        <v>0.1130564</v>
      </c>
      <c r="P2200" s="63">
        <v>4</v>
      </c>
      <c r="Q2200" s="63">
        <v>1.2781749580960001E-2</v>
      </c>
    </row>
    <row r="2201" spans="1:17">
      <c r="A2201" s="63" t="s">
        <v>75</v>
      </c>
      <c r="B2201" s="63" t="s">
        <v>58</v>
      </c>
      <c r="C2201" s="63" t="s">
        <v>66</v>
      </c>
      <c r="D2201" s="63">
        <v>16</v>
      </c>
      <c r="E2201" s="63">
        <v>0.88663360000000002</v>
      </c>
      <c r="F2201" s="63">
        <v>1.104147</v>
      </c>
      <c r="G2201" s="63">
        <v>0.21751329999999999</v>
      </c>
      <c r="H2201" s="63">
        <v>67.647499999999994</v>
      </c>
      <c r="I2201" s="63">
        <v>7.2625700000000001E-2</v>
      </c>
      <c r="J2201" s="63">
        <v>0.15822649999999999</v>
      </c>
      <c r="K2201" s="63">
        <v>0.21751329999999999</v>
      </c>
      <c r="L2201" s="63">
        <v>0.2768002</v>
      </c>
      <c r="M2201" s="63">
        <v>0.36240090000000003</v>
      </c>
      <c r="N2201" s="63">
        <v>23615</v>
      </c>
      <c r="O2201" s="63">
        <v>0.1130564</v>
      </c>
      <c r="P2201" s="63">
        <v>4</v>
      </c>
      <c r="Q2201" s="63">
        <v>1.2781749580960001E-2</v>
      </c>
    </row>
    <row r="2202" spans="1:17">
      <c r="A2202" s="63" t="s">
        <v>75</v>
      </c>
      <c r="B2202" s="63" t="s">
        <v>58</v>
      </c>
      <c r="C2202" s="63" t="s">
        <v>66</v>
      </c>
      <c r="D2202" s="63">
        <v>17</v>
      </c>
      <c r="E2202" s="63">
        <v>0.95449170000000005</v>
      </c>
      <c r="F2202" s="63">
        <v>1.140309</v>
      </c>
      <c r="G2202" s="63">
        <v>0.18581739999999999</v>
      </c>
      <c r="H2202" s="63">
        <v>66.915999999999997</v>
      </c>
      <c r="I2202" s="63">
        <v>4.0929800000000002E-2</v>
      </c>
      <c r="J2202" s="63">
        <v>0.12653059999999999</v>
      </c>
      <c r="K2202" s="63">
        <v>0.18581739999999999</v>
      </c>
      <c r="L2202" s="63">
        <v>0.2451043</v>
      </c>
      <c r="M2202" s="63">
        <v>0.33070500000000003</v>
      </c>
      <c r="N2202" s="63">
        <v>23615</v>
      </c>
      <c r="O2202" s="63">
        <v>0.1130564</v>
      </c>
      <c r="P2202" s="63">
        <v>4</v>
      </c>
      <c r="Q2202" s="63">
        <v>1.2781749580960001E-2</v>
      </c>
    </row>
    <row r="2203" spans="1:17">
      <c r="A2203" s="63" t="s">
        <v>75</v>
      </c>
      <c r="B2203" s="63" t="s">
        <v>58</v>
      </c>
      <c r="C2203" s="63" t="s">
        <v>66</v>
      </c>
      <c r="D2203" s="63">
        <v>18</v>
      </c>
      <c r="E2203" s="63">
        <v>1.166696</v>
      </c>
      <c r="F2203" s="63">
        <v>1.2457480000000001</v>
      </c>
      <c r="G2203" s="63">
        <v>7.9052600000000001E-2</v>
      </c>
      <c r="H2203" s="63">
        <v>65.487399999999994</v>
      </c>
      <c r="I2203" s="63">
        <v>-6.5835000000000005E-2</v>
      </c>
      <c r="J2203" s="63">
        <v>1.9765700000000001E-2</v>
      </c>
      <c r="K2203" s="63">
        <v>7.9052600000000001E-2</v>
      </c>
      <c r="L2203" s="63">
        <v>0.1383394</v>
      </c>
      <c r="M2203" s="63">
        <v>0.22394020000000001</v>
      </c>
      <c r="N2203" s="63">
        <v>23615</v>
      </c>
      <c r="O2203" s="63">
        <v>0.1130564</v>
      </c>
      <c r="P2203" s="63">
        <v>4</v>
      </c>
      <c r="Q2203" s="63">
        <v>1.2781749580960001E-2</v>
      </c>
    </row>
    <row r="2204" spans="1:17">
      <c r="A2204" s="63" t="s">
        <v>75</v>
      </c>
      <c r="B2204" s="63" t="s">
        <v>58</v>
      </c>
      <c r="C2204" s="63" t="s">
        <v>66</v>
      </c>
      <c r="D2204" s="63">
        <v>19</v>
      </c>
      <c r="E2204" s="63">
        <v>1.3825369999999999</v>
      </c>
      <c r="F2204" s="63">
        <v>1.317769</v>
      </c>
      <c r="G2204" s="63">
        <v>-6.4768099999999995E-2</v>
      </c>
      <c r="H2204" s="63">
        <v>63.4435</v>
      </c>
      <c r="I2204" s="63">
        <v>-0.2096557</v>
      </c>
      <c r="J2204" s="63">
        <v>-0.1240549</v>
      </c>
      <c r="K2204" s="63">
        <v>-6.4768099999999995E-2</v>
      </c>
      <c r="L2204" s="63">
        <v>-5.4812000000000003E-3</v>
      </c>
      <c r="M2204" s="63">
        <v>8.0119499999999996E-2</v>
      </c>
      <c r="N2204" s="63">
        <v>23615</v>
      </c>
      <c r="O2204" s="63">
        <v>0.1130564</v>
      </c>
      <c r="P2204" s="63">
        <v>4</v>
      </c>
      <c r="Q2204" s="63">
        <v>1.2781749580960001E-2</v>
      </c>
    </row>
    <row r="2205" spans="1:17">
      <c r="A2205" s="63" t="s">
        <v>75</v>
      </c>
      <c r="B2205" s="63" t="s">
        <v>58</v>
      </c>
      <c r="C2205" s="63" t="s">
        <v>66</v>
      </c>
      <c r="D2205" s="63">
        <v>20</v>
      </c>
      <c r="E2205" s="63">
        <v>1.489903</v>
      </c>
      <c r="F2205" s="63">
        <v>1.374735</v>
      </c>
      <c r="G2205" s="63">
        <v>-0.1151682</v>
      </c>
      <c r="H2205" s="63">
        <v>60.557400000000001</v>
      </c>
      <c r="I2205" s="63">
        <v>-0.2600558</v>
      </c>
      <c r="J2205" s="63">
        <v>-0.174455</v>
      </c>
      <c r="K2205" s="63">
        <v>-0.1151682</v>
      </c>
      <c r="L2205" s="63">
        <v>-5.5881399999999998E-2</v>
      </c>
      <c r="M2205" s="63">
        <v>2.97194E-2</v>
      </c>
      <c r="N2205" s="63">
        <v>23615</v>
      </c>
      <c r="O2205" s="63">
        <v>0.1130564</v>
      </c>
      <c r="P2205" s="63">
        <v>4</v>
      </c>
      <c r="Q2205" s="63">
        <v>1.2781749580960001E-2</v>
      </c>
    </row>
    <row r="2206" spans="1:17">
      <c r="A2206" s="63" t="s">
        <v>75</v>
      </c>
      <c r="B2206" s="63" t="s">
        <v>58</v>
      </c>
      <c r="C2206" s="63" t="s">
        <v>66</v>
      </c>
      <c r="D2206" s="63">
        <v>21</v>
      </c>
      <c r="E2206" s="63">
        <v>1.5391349999999999</v>
      </c>
      <c r="F2206" s="63">
        <v>1.391276</v>
      </c>
      <c r="G2206" s="63">
        <v>-0.14785870000000001</v>
      </c>
      <c r="H2206" s="63">
        <v>58.2241</v>
      </c>
      <c r="I2206" s="63">
        <v>-0.29274630000000001</v>
      </c>
      <c r="J2206" s="63">
        <v>-0.20714560000000001</v>
      </c>
      <c r="K2206" s="63">
        <v>-0.14785870000000001</v>
      </c>
      <c r="L2206" s="63">
        <v>-8.8571899999999995E-2</v>
      </c>
      <c r="M2206" s="63">
        <v>-2.9711E-3</v>
      </c>
      <c r="N2206" s="63">
        <v>23615</v>
      </c>
      <c r="O2206" s="63">
        <v>0.1130564</v>
      </c>
      <c r="P2206" s="63">
        <v>4</v>
      </c>
      <c r="Q2206" s="63">
        <v>1.2781749580960001E-2</v>
      </c>
    </row>
    <row r="2207" spans="1:17">
      <c r="A2207" s="63" t="s">
        <v>75</v>
      </c>
      <c r="B2207" s="63" t="s">
        <v>58</v>
      </c>
      <c r="C2207" s="63" t="s">
        <v>66</v>
      </c>
      <c r="D2207" s="63">
        <v>22</v>
      </c>
      <c r="E2207" s="63">
        <v>1.4361360000000001</v>
      </c>
      <c r="F2207" s="63">
        <v>1.2878499999999999</v>
      </c>
      <c r="G2207" s="63">
        <v>-0.14828649999999999</v>
      </c>
      <c r="H2207" s="63">
        <v>56.8354</v>
      </c>
      <c r="I2207" s="63">
        <v>-0.29317409999999999</v>
      </c>
      <c r="J2207" s="63">
        <v>-0.20757329999999999</v>
      </c>
      <c r="K2207" s="63">
        <v>-0.14828649999999999</v>
      </c>
      <c r="L2207" s="63">
        <v>-8.8999599999999998E-2</v>
      </c>
      <c r="M2207" s="63">
        <v>-3.3988999999999998E-3</v>
      </c>
      <c r="N2207" s="63">
        <v>23615</v>
      </c>
      <c r="O2207" s="63">
        <v>0.1130564</v>
      </c>
      <c r="P2207" s="63">
        <v>4</v>
      </c>
      <c r="Q2207" s="63">
        <v>1.2781749580960001E-2</v>
      </c>
    </row>
    <row r="2208" spans="1:17">
      <c r="A2208" s="63" t="s">
        <v>75</v>
      </c>
      <c r="B2208" s="63" t="s">
        <v>58</v>
      </c>
      <c r="C2208" s="63" t="s">
        <v>66</v>
      </c>
      <c r="D2208" s="63">
        <v>23</v>
      </c>
      <c r="E2208" s="63">
        <v>1.2320310000000001</v>
      </c>
      <c r="F2208" s="63">
        <v>1.091853</v>
      </c>
      <c r="G2208" s="63">
        <v>-0.14017840000000001</v>
      </c>
      <c r="H2208" s="63">
        <v>55.717399999999998</v>
      </c>
      <c r="I2208" s="63">
        <v>-0.28506599999999999</v>
      </c>
      <c r="J2208" s="63">
        <v>-0.19946530000000001</v>
      </c>
      <c r="K2208" s="63">
        <v>-0.14017840000000001</v>
      </c>
      <c r="L2208" s="63">
        <v>-8.0891599999999994E-2</v>
      </c>
      <c r="M2208" s="63">
        <v>4.7092000000000002E-3</v>
      </c>
      <c r="N2208" s="63">
        <v>23615</v>
      </c>
      <c r="O2208" s="63">
        <v>0.1130564</v>
      </c>
      <c r="P2208" s="63">
        <v>4</v>
      </c>
      <c r="Q2208" s="63">
        <v>1.2781749580960001E-2</v>
      </c>
    </row>
    <row r="2209" spans="1:17">
      <c r="A2209" s="63" t="s">
        <v>75</v>
      </c>
      <c r="B2209" s="63" t="s">
        <v>58</v>
      </c>
      <c r="C2209" s="63" t="s">
        <v>66</v>
      </c>
      <c r="D2209" s="63">
        <v>24</v>
      </c>
      <c r="E2209" s="63">
        <v>1.001401</v>
      </c>
      <c r="F2209" s="63">
        <v>0.85930930000000005</v>
      </c>
      <c r="G2209" s="63">
        <v>-0.14209160000000001</v>
      </c>
      <c r="H2209" s="63">
        <v>54.755200000000002</v>
      </c>
      <c r="I2209" s="63">
        <v>-0.28697919999999999</v>
      </c>
      <c r="J2209" s="63">
        <v>-0.20137849999999999</v>
      </c>
      <c r="K2209" s="63">
        <v>-0.14209160000000001</v>
      </c>
      <c r="L2209" s="63">
        <v>-8.2804799999999998E-2</v>
      </c>
      <c r="M2209" s="63">
        <v>2.7959999999999999E-3</v>
      </c>
      <c r="N2209" s="63">
        <v>23615</v>
      </c>
      <c r="O2209" s="63">
        <v>0.1130564</v>
      </c>
      <c r="P2209" s="63">
        <v>4</v>
      </c>
      <c r="Q2209" s="63">
        <v>1.2781749580960001E-2</v>
      </c>
    </row>
    <row r="2210" spans="1:17">
      <c r="A2210" s="63" t="s">
        <v>75</v>
      </c>
      <c r="B2210" s="63" t="s">
        <v>58</v>
      </c>
      <c r="C2210" s="63" t="s">
        <v>67</v>
      </c>
      <c r="D2210" s="63">
        <v>1</v>
      </c>
      <c r="E2210" s="63">
        <v>0.94770799999999999</v>
      </c>
      <c r="F2210" s="63">
        <v>0.69985260000000005</v>
      </c>
      <c r="G2210" s="63">
        <v>-0.2478554</v>
      </c>
      <c r="H2210" s="63">
        <v>54.615099999999998</v>
      </c>
      <c r="I2210" s="63">
        <v>-0.39274300000000001</v>
      </c>
      <c r="J2210" s="63">
        <v>-0.30714219999999998</v>
      </c>
      <c r="K2210" s="63">
        <v>-0.2478554</v>
      </c>
      <c r="L2210" s="63">
        <v>-0.1885685</v>
      </c>
      <c r="M2210" s="63">
        <v>-0.1029678</v>
      </c>
      <c r="N2210" s="63">
        <v>23615</v>
      </c>
      <c r="O2210" s="63">
        <v>0.1130564</v>
      </c>
      <c r="P2210" s="63">
        <v>5</v>
      </c>
      <c r="Q2210" s="63">
        <v>1.2781749580960001E-2</v>
      </c>
    </row>
    <row r="2211" spans="1:17">
      <c r="A2211" s="63" t="s">
        <v>75</v>
      </c>
      <c r="B2211" s="63" t="s">
        <v>58</v>
      </c>
      <c r="C2211" s="63" t="s">
        <v>67</v>
      </c>
      <c r="D2211" s="63">
        <v>2</v>
      </c>
      <c r="E2211" s="63">
        <v>0.86075840000000003</v>
      </c>
      <c r="F2211" s="63">
        <v>0.62050399999999994</v>
      </c>
      <c r="G2211" s="63">
        <v>-0.24025440000000001</v>
      </c>
      <c r="H2211" s="63">
        <v>53.989699999999999</v>
      </c>
      <c r="I2211" s="63">
        <v>-0.38514199999999998</v>
      </c>
      <c r="J2211" s="63">
        <v>-0.29954120000000001</v>
      </c>
      <c r="K2211" s="63">
        <v>-0.24025440000000001</v>
      </c>
      <c r="L2211" s="63">
        <v>-0.18096760000000001</v>
      </c>
      <c r="M2211" s="63">
        <v>-9.5366800000000002E-2</v>
      </c>
      <c r="N2211" s="63">
        <v>23615</v>
      </c>
      <c r="O2211" s="63">
        <v>0.1130564</v>
      </c>
      <c r="P2211" s="63">
        <v>5</v>
      </c>
      <c r="Q2211" s="63">
        <v>1.2781749580960001E-2</v>
      </c>
    </row>
    <row r="2212" spans="1:17">
      <c r="A2212" s="63" t="s">
        <v>75</v>
      </c>
      <c r="B2212" s="63" t="s">
        <v>58</v>
      </c>
      <c r="C2212" s="63" t="s">
        <v>67</v>
      </c>
      <c r="D2212" s="63">
        <v>3</v>
      </c>
      <c r="E2212" s="63">
        <v>0.83781340000000004</v>
      </c>
      <c r="F2212" s="63">
        <v>0.59971839999999998</v>
      </c>
      <c r="G2212" s="63">
        <v>-0.238095</v>
      </c>
      <c r="H2212" s="63">
        <v>53.319600000000001</v>
      </c>
      <c r="I2212" s="63">
        <v>-0.38298260000000001</v>
      </c>
      <c r="J2212" s="63">
        <v>-0.29738179999999997</v>
      </c>
      <c r="K2212" s="63">
        <v>-0.238095</v>
      </c>
      <c r="L2212" s="63">
        <v>-0.1788082</v>
      </c>
      <c r="M2212" s="63">
        <v>-9.3207399999999996E-2</v>
      </c>
      <c r="N2212" s="63">
        <v>23615</v>
      </c>
      <c r="O2212" s="63">
        <v>0.1130564</v>
      </c>
      <c r="P2212" s="63">
        <v>5</v>
      </c>
      <c r="Q2212" s="63">
        <v>1.2781749580960001E-2</v>
      </c>
    </row>
    <row r="2213" spans="1:17">
      <c r="A2213" s="63" t="s">
        <v>75</v>
      </c>
      <c r="B2213" s="63" t="s">
        <v>58</v>
      </c>
      <c r="C2213" s="63" t="s">
        <v>67</v>
      </c>
      <c r="D2213" s="63">
        <v>4</v>
      </c>
      <c r="E2213" s="63">
        <v>0.84056260000000005</v>
      </c>
      <c r="F2213" s="63">
        <v>0.62653789999999998</v>
      </c>
      <c r="G2213" s="63">
        <v>-0.21402479999999999</v>
      </c>
      <c r="H2213" s="63">
        <v>52.665799999999997</v>
      </c>
      <c r="I2213" s="63">
        <v>-0.35891240000000002</v>
      </c>
      <c r="J2213" s="63">
        <v>-0.27331159999999999</v>
      </c>
      <c r="K2213" s="63">
        <v>-0.21402479999999999</v>
      </c>
      <c r="L2213" s="63">
        <v>-0.15473790000000001</v>
      </c>
      <c r="M2213" s="63">
        <v>-6.9137199999999996E-2</v>
      </c>
      <c r="N2213" s="63">
        <v>23615</v>
      </c>
      <c r="O2213" s="63">
        <v>0.1130564</v>
      </c>
      <c r="P2213" s="63">
        <v>5</v>
      </c>
      <c r="Q2213" s="63">
        <v>1.2781749580960001E-2</v>
      </c>
    </row>
    <row r="2214" spans="1:17">
      <c r="A2214" s="63" t="s">
        <v>75</v>
      </c>
      <c r="B2214" s="63" t="s">
        <v>58</v>
      </c>
      <c r="C2214" s="63" t="s">
        <v>67</v>
      </c>
      <c r="D2214" s="63">
        <v>5</v>
      </c>
      <c r="E2214" s="63">
        <v>0.86274790000000001</v>
      </c>
      <c r="F2214" s="63">
        <v>0.64765099999999998</v>
      </c>
      <c r="G2214" s="63">
        <v>-0.21509700000000001</v>
      </c>
      <c r="H2214" s="63">
        <v>52.183999999999997</v>
      </c>
      <c r="I2214" s="63">
        <v>-0.35998449999999999</v>
      </c>
      <c r="J2214" s="63">
        <v>-0.27438380000000001</v>
      </c>
      <c r="K2214" s="63">
        <v>-0.21509700000000001</v>
      </c>
      <c r="L2214" s="63">
        <v>-0.15581010000000001</v>
      </c>
      <c r="M2214" s="63">
        <v>-7.0209400000000005E-2</v>
      </c>
      <c r="N2214" s="63">
        <v>23615</v>
      </c>
      <c r="O2214" s="63">
        <v>0.1130564</v>
      </c>
      <c r="P2214" s="63">
        <v>5</v>
      </c>
      <c r="Q2214" s="63">
        <v>1.2781749580960001E-2</v>
      </c>
    </row>
    <row r="2215" spans="1:17">
      <c r="A2215" s="63" t="s">
        <v>75</v>
      </c>
      <c r="B2215" s="63" t="s">
        <v>58</v>
      </c>
      <c r="C2215" s="63" t="s">
        <v>67</v>
      </c>
      <c r="D2215" s="63">
        <v>6</v>
      </c>
      <c r="E2215" s="63">
        <v>0.97390699999999997</v>
      </c>
      <c r="F2215" s="63">
        <v>0.70694880000000004</v>
      </c>
      <c r="G2215" s="63">
        <v>-0.26695819999999998</v>
      </c>
      <c r="H2215" s="63">
        <v>51.832299999999996</v>
      </c>
      <c r="I2215" s="63">
        <v>-0.41184579999999998</v>
      </c>
      <c r="J2215" s="63">
        <v>-0.32624500000000001</v>
      </c>
      <c r="K2215" s="63">
        <v>-0.26695819999999998</v>
      </c>
      <c r="L2215" s="63">
        <v>-0.2076713</v>
      </c>
      <c r="M2215" s="63">
        <v>-0.1220706</v>
      </c>
      <c r="N2215" s="63">
        <v>23615</v>
      </c>
      <c r="O2215" s="63">
        <v>0.1130564</v>
      </c>
      <c r="P2215" s="63">
        <v>5</v>
      </c>
      <c r="Q2215" s="63">
        <v>1.2781749580960001E-2</v>
      </c>
    </row>
    <row r="2216" spans="1:17">
      <c r="A2216" s="63" t="s">
        <v>75</v>
      </c>
      <c r="B2216" s="63" t="s">
        <v>58</v>
      </c>
      <c r="C2216" s="63" t="s">
        <v>67</v>
      </c>
      <c r="D2216" s="63">
        <v>7</v>
      </c>
      <c r="E2216" s="63">
        <v>1.2474780000000001</v>
      </c>
      <c r="F2216" s="63">
        <v>0.97487740000000001</v>
      </c>
      <c r="G2216" s="63">
        <v>-0.27260079999999998</v>
      </c>
      <c r="H2216" s="63">
        <v>52.165700000000001</v>
      </c>
      <c r="I2216" s="63">
        <v>-0.41748839999999998</v>
      </c>
      <c r="J2216" s="63">
        <v>-0.33188770000000001</v>
      </c>
      <c r="K2216" s="63">
        <v>-0.27260079999999998</v>
      </c>
      <c r="L2216" s="63">
        <v>-0.213314</v>
      </c>
      <c r="M2216" s="63">
        <v>-0.1277132</v>
      </c>
      <c r="N2216" s="63">
        <v>23615</v>
      </c>
      <c r="O2216" s="63">
        <v>0.1130564</v>
      </c>
      <c r="P2216" s="63">
        <v>5</v>
      </c>
      <c r="Q2216" s="63">
        <v>1.2781749580960001E-2</v>
      </c>
    </row>
    <row r="2217" spans="1:17">
      <c r="A2217" s="63" t="s">
        <v>75</v>
      </c>
      <c r="B2217" s="63" t="s">
        <v>58</v>
      </c>
      <c r="C2217" s="63" t="s">
        <v>67</v>
      </c>
      <c r="D2217" s="63">
        <v>8</v>
      </c>
      <c r="E2217" s="63">
        <v>1.4360219999999999</v>
      </c>
      <c r="F2217" s="63">
        <v>1.208583</v>
      </c>
      <c r="G2217" s="63">
        <v>-0.22743959999999999</v>
      </c>
      <c r="H2217" s="63">
        <v>54.4084</v>
      </c>
      <c r="I2217" s="63">
        <v>-0.37232720000000002</v>
      </c>
      <c r="J2217" s="63">
        <v>-0.2867265</v>
      </c>
      <c r="K2217" s="63">
        <v>-0.22743959999999999</v>
      </c>
      <c r="L2217" s="63">
        <v>-0.16815279999999999</v>
      </c>
      <c r="M2217" s="63">
        <v>-8.2552E-2</v>
      </c>
      <c r="N2217" s="63">
        <v>23615</v>
      </c>
      <c r="O2217" s="63">
        <v>0.1130564</v>
      </c>
      <c r="P2217" s="63">
        <v>5</v>
      </c>
      <c r="Q2217" s="63">
        <v>1.2781749580960001E-2</v>
      </c>
    </row>
    <row r="2218" spans="1:17">
      <c r="A2218" s="63" t="s">
        <v>75</v>
      </c>
      <c r="B2218" s="63" t="s">
        <v>58</v>
      </c>
      <c r="C2218" s="63" t="s">
        <v>67</v>
      </c>
      <c r="D2218" s="63">
        <v>9</v>
      </c>
      <c r="E2218" s="63">
        <v>1.367715</v>
      </c>
      <c r="F2218" s="63">
        <v>1.2554749999999999</v>
      </c>
      <c r="G2218" s="63">
        <v>-0.11223959999999999</v>
      </c>
      <c r="H2218" s="63">
        <v>57.091500000000003</v>
      </c>
      <c r="I2218" s="63">
        <v>-0.2571272</v>
      </c>
      <c r="J2218" s="63">
        <v>-0.1715264</v>
      </c>
      <c r="K2218" s="63">
        <v>-0.11223959999999999</v>
      </c>
      <c r="L2218" s="63">
        <v>-5.2952800000000001E-2</v>
      </c>
      <c r="M2218" s="63">
        <v>3.2648000000000003E-2</v>
      </c>
      <c r="N2218" s="63">
        <v>23615</v>
      </c>
      <c r="O2218" s="63">
        <v>0.1130564</v>
      </c>
      <c r="P2218" s="63">
        <v>5</v>
      </c>
      <c r="Q2218" s="63">
        <v>1.2781749580960001E-2</v>
      </c>
    </row>
    <row r="2219" spans="1:17">
      <c r="A2219" s="63" t="s">
        <v>75</v>
      </c>
      <c r="B2219" s="63" t="s">
        <v>58</v>
      </c>
      <c r="C2219" s="63" t="s">
        <v>67</v>
      </c>
      <c r="D2219" s="63">
        <v>10</v>
      </c>
      <c r="E2219" s="63">
        <v>1.342149</v>
      </c>
      <c r="F2219" s="63">
        <v>1.228599</v>
      </c>
      <c r="G2219" s="63">
        <v>-0.1135499</v>
      </c>
      <c r="H2219" s="63">
        <v>59.855200000000004</v>
      </c>
      <c r="I2219" s="63">
        <v>-0.25843749999999999</v>
      </c>
      <c r="J2219" s="63">
        <v>-0.17283680000000001</v>
      </c>
      <c r="K2219" s="63">
        <v>-0.1135499</v>
      </c>
      <c r="L2219" s="63">
        <v>-5.4263100000000002E-2</v>
      </c>
      <c r="M2219" s="63">
        <v>3.13376E-2</v>
      </c>
      <c r="N2219" s="63">
        <v>23615</v>
      </c>
      <c r="O2219" s="63">
        <v>0.1130564</v>
      </c>
      <c r="P2219" s="63">
        <v>5</v>
      </c>
      <c r="Q2219" s="63">
        <v>1.2781749580960001E-2</v>
      </c>
    </row>
    <row r="2220" spans="1:17">
      <c r="A2220" s="63" t="s">
        <v>75</v>
      </c>
      <c r="B2220" s="63" t="s">
        <v>58</v>
      </c>
      <c r="C2220" s="63" t="s">
        <v>67</v>
      </c>
      <c r="D2220" s="63">
        <v>11</v>
      </c>
      <c r="E2220" s="63">
        <v>1.216218</v>
      </c>
      <c r="F2220" s="63">
        <v>1.224062</v>
      </c>
      <c r="G2220" s="63">
        <v>7.8434000000000004E-3</v>
      </c>
      <c r="H2220" s="63">
        <v>62.543199999999999</v>
      </c>
      <c r="I2220" s="63">
        <v>-0.1370442</v>
      </c>
      <c r="J2220" s="63">
        <v>-5.1443500000000003E-2</v>
      </c>
      <c r="K2220" s="63">
        <v>7.8434000000000004E-3</v>
      </c>
      <c r="L2220" s="63">
        <v>6.7130200000000001E-2</v>
      </c>
      <c r="M2220" s="63">
        <v>0.15273100000000001</v>
      </c>
      <c r="N2220" s="63">
        <v>23615</v>
      </c>
      <c r="O2220" s="63">
        <v>0.1130564</v>
      </c>
      <c r="P2220" s="63">
        <v>5</v>
      </c>
      <c r="Q2220" s="63">
        <v>1.2781749580960001E-2</v>
      </c>
    </row>
    <row r="2221" spans="1:17">
      <c r="A2221" s="63" t="s">
        <v>75</v>
      </c>
      <c r="B2221" s="63" t="s">
        <v>58</v>
      </c>
      <c r="C2221" s="63" t="s">
        <v>67</v>
      </c>
      <c r="D2221" s="63">
        <v>12</v>
      </c>
      <c r="E2221" s="63">
        <v>1.1404270000000001</v>
      </c>
      <c r="F2221" s="63">
        <v>1.2199960000000001</v>
      </c>
      <c r="G2221" s="63">
        <v>7.9569100000000004E-2</v>
      </c>
      <c r="H2221" s="63">
        <v>64.799800000000005</v>
      </c>
      <c r="I2221" s="63">
        <v>-6.5318500000000002E-2</v>
      </c>
      <c r="J2221" s="63">
        <v>2.02823E-2</v>
      </c>
      <c r="K2221" s="63">
        <v>7.9569100000000004E-2</v>
      </c>
      <c r="L2221" s="63">
        <v>0.1388559</v>
      </c>
      <c r="M2221" s="63">
        <v>0.22445670000000001</v>
      </c>
      <c r="N2221" s="63">
        <v>23615</v>
      </c>
      <c r="O2221" s="63">
        <v>0.1130564</v>
      </c>
      <c r="P2221" s="63">
        <v>5</v>
      </c>
      <c r="Q2221" s="63">
        <v>1.2781749580960001E-2</v>
      </c>
    </row>
    <row r="2222" spans="1:17">
      <c r="A2222" s="63" t="s">
        <v>75</v>
      </c>
      <c r="B2222" s="63" t="s">
        <v>58</v>
      </c>
      <c r="C2222" s="63" t="s">
        <v>67</v>
      </c>
      <c r="D2222" s="63">
        <v>13</v>
      </c>
      <c r="E2222" s="63">
        <v>1.0378989999999999</v>
      </c>
      <c r="F2222" s="63">
        <v>1.2538119999999999</v>
      </c>
      <c r="G2222" s="63">
        <v>0.2159131</v>
      </c>
      <c r="H2222" s="63">
        <v>66.717500000000001</v>
      </c>
      <c r="I2222" s="63">
        <v>7.1025500000000005E-2</v>
      </c>
      <c r="J2222" s="63">
        <v>0.15662619999999999</v>
      </c>
      <c r="K2222" s="63">
        <v>0.2159131</v>
      </c>
      <c r="L2222" s="63">
        <v>0.2751999</v>
      </c>
      <c r="M2222" s="63">
        <v>0.36080069999999997</v>
      </c>
      <c r="N2222" s="63">
        <v>23615</v>
      </c>
      <c r="O2222" s="63">
        <v>0.1130564</v>
      </c>
      <c r="P2222" s="63">
        <v>5</v>
      </c>
      <c r="Q2222" s="63">
        <v>1.2781749580960001E-2</v>
      </c>
    </row>
    <row r="2223" spans="1:17">
      <c r="A2223" s="63" t="s">
        <v>75</v>
      </c>
      <c r="B2223" s="63" t="s">
        <v>58</v>
      </c>
      <c r="C2223" s="63" t="s">
        <v>67</v>
      </c>
      <c r="D2223" s="63">
        <v>14</v>
      </c>
      <c r="E2223" s="63">
        <v>1.0221070000000001</v>
      </c>
      <c r="F2223" s="63">
        <v>1.2759240000000001</v>
      </c>
      <c r="G2223" s="63">
        <v>0.2538166</v>
      </c>
      <c r="H2223" s="63">
        <v>68.1935</v>
      </c>
      <c r="I2223" s="63">
        <v>0.108929</v>
      </c>
      <c r="J2223" s="63">
        <v>0.1945298</v>
      </c>
      <c r="K2223" s="63">
        <v>0.2538166</v>
      </c>
      <c r="L2223" s="63">
        <v>0.31310339999999998</v>
      </c>
      <c r="M2223" s="63">
        <v>0.39870420000000001</v>
      </c>
      <c r="N2223" s="63">
        <v>23615</v>
      </c>
      <c r="O2223" s="63">
        <v>0.1130564</v>
      </c>
      <c r="P2223" s="63">
        <v>5</v>
      </c>
      <c r="Q2223" s="63">
        <v>1.2781749580960001E-2</v>
      </c>
    </row>
    <row r="2224" spans="1:17">
      <c r="A2224" s="63" t="s">
        <v>75</v>
      </c>
      <c r="B2224" s="63" t="s">
        <v>58</v>
      </c>
      <c r="C2224" s="63" t="s">
        <v>67</v>
      </c>
      <c r="D2224" s="63">
        <v>15</v>
      </c>
      <c r="E2224" s="63">
        <v>1.015984</v>
      </c>
      <c r="F2224" s="63">
        <v>1.275058</v>
      </c>
      <c r="G2224" s="63">
        <v>0.25907390000000002</v>
      </c>
      <c r="H2224" s="63">
        <v>69.010400000000004</v>
      </c>
      <c r="I2224" s="63">
        <v>0.1141863</v>
      </c>
      <c r="J2224" s="63">
        <v>0.19978699999999999</v>
      </c>
      <c r="K2224" s="63">
        <v>0.25907390000000002</v>
      </c>
      <c r="L2224" s="63">
        <v>0.3183607</v>
      </c>
      <c r="M2224" s="63">
        <v>0.40396140000000003</v>
      </c>
      <c r="N2224" s="63">
        <v>23615</v>
      </c>
      <c r="O2224" s="63">
        <v>0.1130564</v>
      </c>
      <c r="P2224" s="63">
        <v>5</v>
      </c>
      <c r="Q2224" s="63">
        <v>1.2781749580960001E-2</v>
      </c>
    </row>
    <row r="2225" spans="1:17">
      <c r="A2225" s="63" t="s">
        <v>75</v>
      </c>
      <c r="B2225" s="63" t="s">
        <v>58</v>
      </c>
      <c r="C2225" s="63" t="s">
        <v>67</v>
      </c>
      <c r="D2225" s="63">
        <v>16</v>
      </c>
      <c r="E2225" s="63">
        <v>1.0327569999999999</v>
      </c>
      <c r="F2225" s="63">
        <v>1.2717039999999999</v>
      </c>
      <c r="G2225" s="63">
        <v>0.23894689999999999</v>
      </c>
      <c r="H2225" s="63">
        <v>69.099000000000004</v>
      </c>
      <c r="I2225" s="63">
        <v>9.4059299999999998E-2</v>
      </c>
      <c r="J2225" s="63">
        <v>0.17966009999999999</v>
      </c>
      <c r="K2225" s="63">
        <v>0.23894689999999999</v>
      </c>
      <c r="L2225" s="63">
        <v>0.29823369999999999</v>
      </c>
      <c r="M2225" s="63">
        <v>0.38383450000000002</v>
      </c>
      <c r="N2225" s="63">
        <v>23615</v>
      </c>
      <c r="O2225" s="63">
        <v>0.1130564</v>
      </c>
      <c r="P2225" s="63">
        <v>5</v>
      </c>
      <c r="Q2225" s="63">
        <v>1.2781749580960001E-2</v>
      </c>
    </row>
    <row r="2226" spans="1:17">
      <c r="A2226" s="63" t="s">
        <v>75</v>
      </c>
      <c r="B2226" s="63" t="s">
        <v>58</v>
      </c>
      <c r="C2226" s="63" t="s">
        <v>67</v>
      </c>
      <c r="D2226" s="63">
        <v>17</v>
      </c>
      <c r="E2226" s="63">
        <v>1.074724</v>
      </c>
      <c r="F2226" s="63">
        <v>1.2931429999999999</v>
      </c>
      <c r="G2226" s="63">
        <v>0.21841849999999999</v>
      </c>
      <c r="H2226" s="63">
        <v>68.305999999999997</v>
      </c>
      <c r="I2226" s="63">
        <v>7.3530899999999996E-2</v>
      </c>
      <c r="J2226" s="63">
        <v>0.15913160000000001</v>
      </c>
      <c r="K2226" s="63">
        <v>0.21841849999999999</v>
      </c>
      <c r="L2226" s="63">
        <v>0.27770529999999999</v>
      </c>
      <c r="M2226" s="63">
        <v>0.36330610000000002</v>
      </c>
      <c r="N2226" s="63">
        <v>23615</v>
      </c>
      <c r="O2226" s="63">
        <v>0.1130564</v>
      </c>
      <c r="P2226" s="63">
        <v>5</v>
      </c>
      <c r="Q2226" s="63">
        <v>1.2781749580960001E-2</v>
      </c>
    </row>
    <row r="2227" spans="1:17">
      <c r="A2227" s="63" t="s">
        <v>75</v>
      </c>
      <c r="B2227" s="63" t="s">
        <v>58</v>
      </c>
      <c r="C2227" s="63" t="s">
        <v>67</v>
      </c>
      <c r="D2227" s="63">
        <v>18</v>
      </c>
      <c r="E2227" s="63">
        <v>1.1891080000000001</v>
      </c>
      <c r="F2227" s="63">
        <v>1.337413</v>
      </c>
      <c r="G2227" s="63">
        <v>0.1483052</v>
      </c>
      <c r="H2227" s="63">
        <v>66.751900000000006</v>
      </c>
      <c r="I2227" s="63">
        <v>3.4175999999999998E-3</v>
      </c>
      <c r="J2227" s="63">
        <v>8.9018299999999995E-2</v>
      </c>
      <c r="K2227" s="63">
        <v>0.1483052</v>
      </c>
      <c r="L2227" s="63">
        <v>0.207592</v>
      </c>
      <c r="M2227" s="63">
        <v>0.29319279999999998</v>
      </c>
      <c r="N2227" s="63">
        <v>23615</v>
      </c>
      <c r="O2227" s="63">
        <v>0.1130564</v>
      </c>
      <c r="P2227" s="63">
        <v>5</v>
      </c>
      <c r="Q2227" s="63">
        <v>1.2781749580960001E-2</v>
      </c>
    </row>
    <row r="2228" spans="1:17">
      <c r="A2228" s="63" t="s">
        <v>75</v>
      </c>
      <c r="B2228" s="63" t="s">
        <v>58</v>
      </c>
      <c r="C2228" s="63" t="s">
        <v>67</v>
      </c>
      <c r="D2228" s="63">
        <v>19</v>
      </c>
      <c r="E2228" s="63">
        <v>1.348665</v>
      </c>
      <c r="F2228" s="63">
        <v>1.343086</v>
      </c>
      <c r="G2228" s="63">
        <v>-5.5789999999999998E-3</v>
      </c>
      <c r="H2228" s="63">
        <v>64.4178</v>
      </c>
      <c r="I2228" s="63">
        <v>-0.15046660000000001</v>
      </c>
      <c r="J2228" s="63">
        <v>-6.4865800000000001E-2</v>
      </c>
      <c r="K2228" s="63">
        <v>-5.5789999999999998E-3</v>
      </c>
      <c r="L2228" s="63">
        <v>5.37078E-2</v>
      </c>
      <c r="M2228" s="63">
        <v>0.1393086</v>
      </c>
      <c r="N2228" s="63">
        <v>23615</v>
      </c>
      <c r="O2228" s="63">
        <v>0.1130564</v>
      </c>
      <c r="P2228" s="63">
        <v>5</v>
      </c>
      <c r="Q2228" s="63">
        <v>1.2781749580960001E-2</v>
      </c>
    </row>
    <row r="2229" spans="1:17">
      <c r="A2229" s="63" t="s">
        <v>75</v>
      </c>
      <c r="B2229" s="63" t="s">
        <v>58</v>
      </c>
      <c r="C2229" s="63" t="s">
        <v>67</v>
      </c>
      <c r="D2229" s="63">
        <v>20</v>
      </c>
      <c r="E2229" s="63">
        <v>1.4799340000000001</v>
      </c>
      <c r="F2229" s="63">
        <v>1.369003</v>
      </c>
      <c r="G2229" s="63">
        <v>-0.1109308</v>
      </c>
      <c r="H2229" s="63">
        <v>61.621400000000001</v>
      </c>
      <c r="I2229" s="63">
        <v>-0.2558184</v>
      </c>
      <c r="J2229" s="63">
        <v>-0.1702176</v>
      </c>
      <c r="K2229" s="63">
        <v>-0.1109308</v>
      </c>
      <c r="L2229" s="63">
        <v>-5.1644000000000002E-2</v>
      </c>
      <c r="M2229" s="63">
        <v>3.3956800000000002E-2</v>
      </c>
      <c r="N2229" s="63">
        <v>23615</v>
      </c>
      <c r="O2229" s="63">
        <v>0.1130564</v>
      </c>
      <c r="P2229" s="63">
        <v>5</v>
      </c>
      <c r="Q2229" s="63">
        <v>1.2781749580960001E-2</v>
      </c>
    </row>
    <row r="2230" spans="1:17">
      <c r="A2230" s="63" t="s">
        <v>75</v>
      </c>
      <c r="B2230" s="63" t="s">
        <v>58</v>
      </c>
      <c r="C2230" s="63" t="s">
        <v>67</v>
      </c>
      <c r="D2230" s="63">
        <v>21</v>
      </c>
      <c r="E2230" s="63">
        <v>1.5583009999999999</v>
      </c>
      <c r="F2230" s="63">
        <v>1.3871659999999999</v>
      </c>
      <c r="G2230" s="63">
        <v>-0.17113529999999999</v>
      </c>
      <c r="H2230" s="63">
        <v>58.857500000000002</v>
      </c>
      <c r="I2230" s="63">
        <v>-0.3160229</v>
      </c>
      <c r="J2230" s="63">
        <v>-0.23042209999999999</v>
      </c>
      <c r="K2230" s="63">
        <v>-0.17113529999999999</v>
      </c>
      <c r="L2230" s="63">
        <v>-0.1118485</v>
      </c>
      <c r="M2230" s="63">
        <v>-2.6247699999999999E-2</v>
      </c>
      <c r="N2230" s="63">
        <v>23615</v>
      </c>
      <c r="O2230" s="63">
        <v>0.1130564</v>
      </c>
      <c r="P2230" s="63">
        <v>5</v>
      </c>
      <c r="Q2230" s="63">
        <v>1.2781749580960001E-2</v>
      </c>
    </row>
    <row r="2231" spans="1:17">
      <c r="A2231" s="63" t="s">
        <v>75</v>
      </c>
      <c r="B2231" s="63" t="s">
        <v>58</v>
      </c>
      <c r="C2231" s="63" t="s">
        <v>67</v>
      </c>
      <c r="D2231" s="63">
        <v>22</v>
      </c>
      <c r="E2231" s="63">
        <v>1.5125230000000001</v>
      </c>
      <c r="F2231" s="63">
        <v>1.2899940000000001</v>
      </c>
      <c r="G2231" s="63">
        <v>-0.22252910000000001</v>
      </c>
      <c r="H2231" s="63">
        <v>57.080100000000002</v>
      </c>
      <c r="I2231" s="63">
        <v>-0.36741669999999998</v>
      </c>
      <c r="J2231" s="63">
        <v>-0.28181590000000001</v>
      </c>
      <c r="K2231" s="63">
        <v>-0.22252910000000001</v>
      </c>
      <c r="L2231" s="63">
        <v>-0.1632422</v>
      </c>
      <c r="M2231" s="63">
        <v>-7.7641500000000002E-2</v>
      </c>
      <c r="N2231" s="63">
        <v>23615</v>
      </c>
      <c r="O2231" s="63">
        <v>0.1130564</v>
      </c>
      <c r="P2231" s="63">
        <v>5</v>
      </c>
      <c r="Q2231" s="63">
        <v>1.2781749580960001E-2</v>
      </c>
    </row>
    <row r="2232" spans="1:17">
      <c r="A2232" s="63" t="s">
        <v>75</v>
      </c>
      <c r="B2232" s="63" t="s">
        <v>58</v>
      </c>
      <c r="C2232" s="63" t="s">
        <v>67</v>
      </c>
      <c r="D2232" s="63">
        <v>23</v>
      </c>
      <c r="E2232" s="63">
        <v>1.3157639999999999</v>
      </c>
      <c r="F2232" s="63">
        <v>1.092543</v>
      </c>
      <c r="G2232" s="63">
        <v>-0.22322110000000001</v>
      </c>
      <c r="H2232" s="63">
        <v>55.991900000000001</v>
      </c>
      <c r="I2232" s="63">
        <v>-0.36810870000000001</v>
      </c>
      <c r="J2232" s="63">
        <v>-0.28250789999999998</v>
      </c>
      <c r="K2232" s="63">
        <v>-0.22322110000000001</v>
      </c>
      <c r="L2232" s="63">
        <v>-0.1639342</v>
      </c>
      <c r="M2232" s="63">
        <v>-7.83335E-2</v>
      </c>
      <c r="N2232" s="63">
        <v>23615</v>
      </c>
      <c r="O2232" s="63">
        <v>0.1130564</v>
      </c>
      <c r="P2232" s="63">
        <v>5</v>
      </c>
      <c r="Q2232" s="63">
        <v>1.2781749580960001E-2</v>
      </c>
    </row>
    <row r="2233" spans="1:17">
      <c r="A2233" s="63" t="s">
        <v>75</v>
      </c>
      <c r="B2233" s="63" t="s">
        <v>58</v>
      </c>
      <c r="C2233" s="63" t="s">
        <v>67</v>
      </c>
      <c r="D2233" s="63">
        <v>24</v>
      </c>
      <c r="E2233" s="63">
        <v>1.080271</v>
      </c>
      <c r="F2233" s="63">
        <v>0.85079839999999995</v>
      </c>
      <c r="G2233" s="63">
        <v>-0.22947290000000001</v>
      </c>
      <c r="H2233" s="63">
        <v>55.183999999999997</v>
      </c>
      <c r="I2233" s="63">
        <v>-0.37436049999999998</v>
      </c>
      <c r="J2233" s="63">
        <v>-0.28875970000000001</v>
      </c>
      <c r="K2233" s="63">
        <v>-0.22947290000000001</v>
      </c>
      <c r="L2233" s="63">
        <v>-0.170186</v>
      </c>
      <c r="M2233" s="63">
        <v>-8.4585300000000002E-2</v>
      </c>
      <c r="N2233" s="63">
        <v>23615</v>
      </c>
      <c r="O2233" s="63">
        <v>0.1130564</v>
      </c>
      <c r="P2233" s="63">
        <v>5</v>
      </c>
      <c r="Q2233" s="63">
        <v>1.2781749580960001E-2</v>
      </c>
    </row>
    <row r="2234" spans="1:17">
      <c r="A2234" s="63" t="s">
        <v>75</v>
      </c>
      <c r="B2234" s="63" t="s">
        <v>58</v>
      </c>
      <c r="C2234" s="63" t="s">
        <v>68</v>
      </c>
      <c r="D2234" s="63">
        <v>1</v>
      </c>
      <c r="E2234" s="63">
        <v>1.0519579999999999</v>
      </c>
      <c r="F2234" s="63">
        <v>0.80410280000000001</v>
      </c>
      <c r="G2234" s="63">
        <v>-0.2478553</v>
      </c>
      <c r="H2234" s="63">
        <v>59.926400000000001</v>
      </c>
      <c r="I2234" s="63">
        <v>-0.39274290000000001</v>
      </c>
      <c r="J2234" s="63">
        <v>-0.30714209999999997</v>
      </c>
      <c r="K2234" s="63">
        <v>-0.2478553</v>
      </c>
      <c r="L2234" s="63">
        <v>-0.1885685</v>
      </c>
      <c r="M2234" s="63">
        <v>-0.1029677</v>
      </c>
      <c r="N2234" s="63">
        <v>23615</v>
      </c>
      <c r="O2234" s="63">
        <v>0.1130564</v>
      </c>
      <c r="P2234" s="63">
        <v>6</v>
      </c>
      <c r="Q2234" s="63">
        <v>1.2781749580960001E-2</v>
      </c>
    </row>
    <row r="2235" spans="1:17">
      <c r="A2235" s="63" t="s">
        <v>75</v>
      </c>
      <c r="B2235" s="63" t="s">
        <v>58</v>
      </c>
      <c r="C2235" s="63" t="s">
        <v>68</v>
      </c>
      <c r="D2235" s="63">
        <v>2</v>
      </c>
      <c r="E2235" s="63">
        <v>0.9664547</v>
      </c>
      <c r="F2235" s="63">
        <v>0.72620030000000002</v>
      </c>
      <c r="G2235" s="63">
        <v>-0.24025440000000001</v>
      </c>
      <c r="H2235" s="63">
        <v>59.393300000000004</v>
      </c>
      <c r="I2235" s="63">
        <v>-0.38514199999999998</v>
      </c>
      <c r="J2235" s="63">
        <v>-0.29954120000000001</v>
      </c>
      <c r="K2235" s="63">
        <v>-0.24025440000000001</v>
      </c>
      <c r="L2235" s="63">
        <v>-0.18096760000000001</v>
      </c>
      <c r="M2235" s="63">
        <v>-9.5366800000000002E-2</v>
      </c>
      <c r="N2235" s="63">
        <v>23615</v>
      </c>
      <c r="O2235" s="63">
        <v>0.1130564</v>
      </c>
      <c r="P2235" s="63">
        <v>6</v>
      </c>
      <c r="Q2235" s="63">
        <v>1.2781749580960001E-2</v>
      </c>
    </row>
    <row r="2236" spans="1:17">
      <c r="A2236" s="63" t="s">
        <v>75</v>
      </c>
      <c r="B2236" s="63" t="s">
        <v>58</v>
      </c>
      <c r="C2236" s="63" t="s">
        <v>68</v>
      </c>
      <c r="D2236" s="63">
        <v>3</v>
      </c>
      <c r="E2236" s="63">
        <v>0.93612890000000004</v>
      </c>
      <c r="F2236" s="63">
        <v>0.69803389999999998</v>
      </c>
      <c r="G2236" s="63">
        <v>-0.238095</v>
      </c>
      <c r="H2236" s="63">
        <v>58.914000000000001</v>
      </c>
      <c r="I2236" s="63">
        <v>-0.38298260000000001</v>
      </c>
      <c r="J2236" s="63">
        <v>-0.29738179999999997</v>
      </c>
      <c r="K2236" s="63">
        <v>-0.238095</v>
      </c>
      <c r="L2236" s="63">
        <v>-0.1788082</v>
      </c>
      <c r="M2236" s="63">
        <v>-9.3207399999999996E-2</v>
      </c>
      <c r="N2236" s="63">
        <v>23615</v>
      </c>
      <c r="O2236" s="63">
        <v>0.1130564</v>
      </c>
      <c r="P2236" s="63">
        <v>6</v>
      </c>
      <c r="Q2236" s="63">
        <v>1.2781749580960001E-2</v>
      </c>
    </row>
    <row r="2237" spans="1:17">
      <c r="A2237" s="63" t="s">
        <v>75</v>
      </c>
      <c r="B2237" s="63" t="s">
        <v>58</v>
      </c>
      <c r="C2237" s="63" t="s">
        <v>68</v>
      </c>
      <c r="D2237" s="63">
        <v>4</v>
      </c>
      <c r="E2237" s="63">
        <v>0.92121909999999996</v>
      </c>
      <c r="F2237" s="63">
        <v>0.70719430000000005</v>
      </c>
      <c r="G2237" s="63">
        <v>-0.21402479999999999</v>
      </c>
      <c r="H2237" s="63">
        <v>58.495199999999997</v>
      </c>
      <c r="I2237" s="63">
        <v>-0.35891240000000002</v>
      </c>
      <c r="J2237" s="63">
        <v>-0.27331159999999999</v>
      </c>
      <c r="K2237" s="63">
        <v>-0.21402479999999999</v>
      </c>
      <c r="L2237" s="63">
        <v>-0.15473790000000001</v>
      </c>
      <c r="M2237" s="63">
        <v>-6.9137199999999996E-2</v>
      </c>
      <c r="N2237" s="63">
        <v>23615</v>
      </c>
      <c r="O2237" s="63">
        <v>0.1130564</v>
      </c>
      <c r="P2237" s="63">
        <v>6</v>
      </c>
      <c r="Q2237" s="63">
        <v>1.2781749580960001E-2</v>
      </c>
    </row>
    <row r="2238" spans="1:17">
      <c r="A2238" s="63" t="s">
        <v>75</v>
      </c>
      <c r="B2238" s="63" t="s">
        <v>58</v>
      </c>
      <c r="C2238" s="63" t="s">
        <v>68</v>
      </c>
      <c r="D2238" s="63">
        <v>5</v>
      </c>
      <c r="E2238" s="63">
        <v>0.9289693</v>
      </c>
      <c r="F2238" s="63">
        <v>0.71387230000000002</v>
      </c>
      <c r="G2238" s="63">
        <v>-0.21509700000000001</v>
      </c>
      <c r="H2238" s="63">
        <v>58.085299999999997</v>
      </c>
      <c r="I2238" s="63">
        <v>-0.35998449999999999</v>
      </c>
      <c r="J2238" s="63">
        <v>-0.27438380000000001</v>
      </c>
      <c r="K2238" s="63">
        <v>-0.21509700000000001</v>
      </c>
      <c r="L2238" s="63">
        <v>-0.15581010000000001</v>
      </c>
      <c r="M2238" s="63">
        <v>-7.0209400000000005E-2</v>
      </c>
      <c r="N2238" s="63">
        <v>23615</v>
      </c>
      <c r="O2238" s="63">
        <v>0.1130564</v>
      </c>
      <c r="P2238" s="63">
        <v>6</v>
      </c>
      <c r="Q2238" s="63">
        <v>1.2781749580960001E-2</v>
      </c>
    </row>
    <row r="2239" spans="1:17">
      <c r="A2239" s="63" t="s">
        <v>75</v>
      </c>
      <c r="B2239" s="63" t="s">
        <v>58</v>
      </c>
      <c r="C2239" s="63" t="s">
        <v>68</v>
      </c>
      <c r="D2239" s="63">
        <v>6</v>
      </c>
      <c r="E2239" s="63">
        <v>1.019085</v>
      </c>
      <c r="F2239" s="63">
        <v>0.75212690000000004</v>
      </c>
      <c r="G2239" s="63">
        <v>-0.26695819999999998</v>
      </c>
      <c r="H2239" s="63">
        <v>57.785400000000003</v>
      </c>
      <c r="I2239" s="63">
        <v>-0.41184579999999998</v>
      </c>
      <c r="J2239" s="63">
        <v>-0.32624510000000001</v>
      </c>
      <c r="K2239" s="63">
        <v>-0.26695819999999998</v>
      </c>
      <c r="L2239" s="63">
        <v>-0.20767140000000001</v>
      </c>
      <c r="M2239" s="63">
        <v>-0.1220706</v>
      </c>
      <c r="N2239" s="63">
        <v>23615</v>
      </c>
      <c r="O2239" s="63">
        <v>0.1130564</v>
      </c>
      <c r="P2239" s="63">
        <v>6</v>
      </c>
      <c r="Q2239" s="63">
        <v>1.2781749580960001E-2</v>
      </c>
    </row>
    <row r="2240" spans="1:17">
      <c r="A2240" s="63" t="s">
        <v>75</v>
      </c>
      <c r="B2240" s="63" t="s">
        <v>58</v>
      </c>
      <c r="C2240" s="63" t="s">
        <v>68</v>
      </c>
      <c r="D2240" s="63">
        <v>7</v>
      </c>
      <c r="E2240" s="63">
        <v>1.2132940000000001</v>
      </c>
      <c r="F2240" s="63">
        <v>0.94069329999999995</v>
      </c>
      <c r="G2240" s="63">
        <v>-0.27260079999999998</v>
      </c>
      <c r="H2240" s="63">
        <v>58.177999999999997</v>
      </c>
      <c r="I2240" s="63">
        <v>-0.41748839999999998</v>
      </c>
      <c r="J2240" s="63">
        <v>-0.33188770000000001</v>
      </c>
      <c r="K2240" s="63">
        <v>-0.27260079999999998</v>
      </c>
      <c r="L2240" s="63">
        <v>-0.213314</v>
      </c>
      <c r="M2240" s="63">
        <v>-0.1277132</v>
      </c>
      <c r="N2240" s="63">
        <v>23615</v>
      </c>
      <c r="O2240" s="63">
        <v>0.1130564</v>
      </c>
      <c r="P2240" s="63">
        <v>6</v>
      </c>
      <c r="Q2240" s="63">
        <v>1.2781749580960001E-2</v>
      </c>
    </row>
    <row r="2241" spans="1:17">
      <c r="A2241" s="63" t="s">
        <v>75</v>
      </c>
      <c r="B2241" s="63" t="s">
        <v>58</v>
      </c>
      <c r="C2241" s="63" t="s">
        <v>68</v>
      </c>
      <c r="D2241" s="63">
        <v>8</v>
      </c>
      <c r="E2241" s="63">
        <v>1.3495699999999999</v>
      </c>
      <c r="F2241" s="63">
        <v>1.1221300000000001</v>
      </c>
      <c r="G2241" s="63">
        <v>-0.22743959999999999</v>
      </c>
      <c r="H2241" s="63">
        <v>60.056899999999999</v>
      </c>
      <c r="I2241" s="63">
        <v>-0.37232720000000002</v>
      </c>
      <c r="J2241" s="63">
        <v>-0.2867265</v>
      </c>
      <c r="K2241" s="63">
        <v>-0.22743959999999999</v>
      </c>
      <c r="L2241" s="63">
        <v>-0.16815279999999999</v>
      </c>
      <c r="M2241" s="63">
        <v>-8.2552E-2</v>
      </c>
      <c r="N2241" s="63">
        <v>23615</v>
      </c>
      <c r="O2241" s="63">
        <v>0.1130564</v>
      </c>
      <c r="P2241" s="63">
        <v>6</v>
      </c>
      <c r="Q2241" s="63">
        <v>1.2781749580960001E-2</v>
      </c>
    </row>
    <row r="2242" spans="1:17">
      <c r="A2242" s="63" t="s">
        <v>75</v>
      </c>
      <c r="B2242" s="63" t="s">
        <v>58</v>
      </c>
      <c r="C2242" s="63" t="s">
        <v>68</v>
      </c>
      <c r="D2242" s="63">
        <v>9</v>
      </c>
      <c r="E2242" s="63">
        <v>1.334819</v>
      </c>
      <c r="F2242" s="63">
        <v>1.22258</v>
      </c>
      <c r="G2242" s="63">
        <v>-0.11223959999999999</v>
      </c>
      <c r="H2242" s="63">
        <v>62.498699999999999</v>
      </c>
      <c r="I2242" s="63">
        <v>-0.2571272</v>
      </c>
      <c r="J2242" s="63">
        <v>-0.1715264</v>
      </c>
      <c r="K2242" s="63">
        <v>-0.11223959999999999</v>
      </c>
      <c r="L2242" s="63">
        <v>-5.2952800000000001E-2</v>
      </c>
      <c r="M2242" s="63">
        <v>3.2648000000000003E-2</v>
      </c>
      <c r="N2242" s="63">
        <v>23615</v>
      </c>
      <c r="O2242" s="63">
        <v>0.1130564</v>
      </c>
      <c r="P2242" s="63">
        <v>6</v>
      </c>
      <c r="Q2242" s="63">
        <v>1.2781749580960001E-2</v>
      </c>
    </row>
    <row r="2243" spans="1:17">
      <c r="A2243" s="63" t="s">
        <v>75</v>
      </c>
      <c r="B2243" s="63" t="s">
        <v>58</v>
      </c>
      <c r="C2243" s="63" t="s">
        <v>68</v>
      </c>
      <c r="D2243" s="63">
        <v>10</v>
      </c>
      <c r="E2243" s="63">
        <v>1.374735</v>
      </c>
      <c r="F2243" s="63">
        <v>1.262194</v>
      </c>
      <c r="G2243" s="63">
        <v>-0.11254020000000001</v>
      </c>
      <c r="H2243" s="63">
        <v>65.040999999999997</v>
      </c>
      <c r="I2243" s="63">
        <v>-0.25742779999999998</v>
      </c>
      <c r="J2243" s="63">
        <v>-0.17182710000000001</v>
      </c>
      <c r="K2243" s="63">
        <v>-0.11254020000000001</v>
      </c>
      <c r="L2243" s="63">
        <v>-5.3253399999999999E-2</v>
      </c>
      <c r="M2243" s="63">
        <v>3.2347399999999998E-2</v>
      </c>
      <c r="N2243" s="63">
        <v>23615</v>
      </c>
      <c r="O2243" s="63">
        <v>0.1130564</v>
      </c>
      <c r="P2243" s="63">
        <v>6</v>
      </c>
      <c r="Q2243" s="63">
        <v>1.2781749580960001E-2</v>
      </c>
    </row>
    <row r="2244" spans="1:17">
      <c r="A2244" s="63" t="s">
        <v>75</v>
      </c>
      <c r="B2244" s="63" t="s">
        <v>58</v>
      </c>
      <c r="C2244" s="63" t="s">
        <v>68</v>
      </c>
      <c r="D2244" s="63">
        <v>11</v>
      </c>
      <c r="E2244" s="63">
        <v>1.3349279999999999</v>
      </c>
      <c r="F2244" s="63">
        <v>1.3452919999999999</v>
      </c>
      <c r="G2244" s="63">
        <v>1.03642E-2</v>
      </c>
      <c r="H2244" s="63">
        <v>67.678399999999996</v>
      </c>
      <c r="I2244" s="63">
        <v>-0.13452339999999999</v>
      </c>
      <c r="J2244" s="63">
        <v>-4.89227E-2</v>
      </c>
      <c r="K2244" s="63">
        <v>1.03642E-2</v>
      </c>
      <c r="L2244" s="63">
        <v>6.9651000000000005E-2</v>
      </c>
      <c r="M2244" s="63">
        <v>0.1552518</v>
      </c>
      <c r="N2244" s="63">
        <v>23615</v>
      </c>
      <c r="O2244" s="63">
        <v>0.1130564</v>
      </c>
      <c r="P2244" s="63">
        <v>6</v>
      </c>
      <c r="Q2244" s="63">
        <v>1.2781749580960001E-2</v>
      </c>
    </row>
    <row r="2245" spans="1:17">
      <c r="A2245" s="63" t="s">
        <v>75</v>
      </c>
      <c r="B2245" s="63" t="s">
        <v>58</v>
      </c>
      <c r="C2245" s="63" t="s">
        <v>68</v>
      </c>
      <c r="D2245" s="63">
        <v>12</v>
      </c>
      <c r="E2245" s="63">
        <v>1.31599</v>
      </c>
      <c r="F2245" s="63">
        <v>1.4037059999999999</v>
      </c>
      <c r="G2245" s="63">
        <v>8.7716000000000002E-2</v>
      </c>
      <c r="H2245" s="63">
        <v>70.023799999999994</v>
      </c>
      <c r="I2245" s="63">
        <v>-5.7171600000000003E-2</v>
      </c>
      <c r="J2245" s="63">
        <v>2.8429200000000002E-2</v>
      </c>
      <c r="K2245" s="63">
        <v>8.7716000000000002E-2</v>
      </c>
      <c r="L2245" s="63">
        <v>0.14700279999999999</v>
      </c>
      <c r="M2245" s="63">
        <v>0.23260359999999999</v>
      </c>
      <c r="N2245" s="63">
        <v>23615</v>
      </c>
      <c r="O2245" s="63">
        <v>0.1130564</v>
      </c>
      <c r="P2245" s="63">
        <v>6</v>
      </c>
      <c r="Q2245" s="63">
        <v>1.2781749580960001E-2</v>
      </c>
    </row>
    <row r="2246" spans="1:17">
      <c r="A2246" s="63" t="s">
        <v>75</v>
      </c>
      <c r="B2246" s="63" t="s">
        <v>58</v>
      </c>
      <c r="C2246" s="63" t="s">
        <v>68</v>
      </c>
      <c r="D2246" s="63">
        <v>13</v>
      </c>
      <c r="E2246" s="63">
        <v>1.235957</v>
      </c>
      <c r="F2246" s="63">
        <v>1.4716180000000001</v>
      </c>
      <c r="G2246" s="63">
        <v>0.23566100000000001</v>
      </c>
      <c r="H2246" s="63">
        <v>72.107200000000006</v>
      </c>
      <c r="I2246" s="63">
        <v>9.0773400000000004E-2</v>
      </c>
      <c r="J2246" s="63">
        <v>0.17637420000000001</v>
      </c>
      <c r="K2246" s="63">
        <v>0.23566100000000001</v>
      </c>
      <c r="L2246" s="63">
        <v>0.29494789999999999</v>
      </c>
      <c r="M2246" s="63">
        <v>0.38054860000000001</v>
      </c>
      <c r="N2246" s="63">
        <v>23615</v>
      </c>
      <c r="O2246" s="63">
        <v>0.1130564</v>
      </c>
      <c r="P2246" s="63">
        <v>6</v>
      </c>
      <c r="Q2246" s="63">
        <v>1.2781749580960001E-2</v>
      </c>
    </row>
    <row r="2247" spans="1:17">
      <c r="A2247" s="63" t="s">
        <v>75</v>
      </c>
      <c r="B2247" s="63" t="s">
        <v>58</v>
      </c>
      <c r="C2247" s="63" t="s">
        <v>68</v>
      </c>
      <c r="D2247" s="63">
        <v>14</v>
      </c>
      <c r="E2247" s="63">
        <v>1.23088</v>
      </c>
      <c r="F2247" s="63">
        <v>1.51993</v>
      </c>
      <c r="G2247" s="63">
        <v>0.28904990000000003</v>
      </c>
      <c r="H2247" s="63">
        <v>73.706299999999999</v>
      </c>
      <c r="I2247" s="63">
        <v>0.14416229999999999</v>
      </c>
      <c r="J2247" s="63">
        <v>0.229763</v>
      </c>
      <c r="K2247" s="63">
        <v>0.28904990000000003</v>
      </c>
      <c r="L2247" s="63">
        <v>0.3483367</v>
      </c>
      <c r="M2247" s="63">
        <v>0.43393749999999998</v>
      </c>
      <c r="N2247" s="63">
        <v>23615</v>
      </c>
      <c r="O2247" s="63">
        <v>0.1130564</v>
      </c>
      <c r="P2247" s="63">
        <v>6</v>
      </c>
      <c r="Q2247" s="63">
        <v>1.2781749580960001E-2</v>
      </c>
    </row>
    <row r="2248" spans="1:17">
      <c r="A2248" s="63" t="s">
        <v>75</v>
      </c>
      <c r="B2248" s="63" t="s">
        <v>58</v>
      </c>
      <c r="C2248" s="63" t="s">
        <v>68</v>
      </c>
      <c r="D2248" s="63">
        <v>15</v>
      </c>
      <c r="E2248" s="63">
        <v>1.260543</v>
      </c>
      <c r="F2248" s="63">
        <v>1.5612680000000001</v>
      </c>
      <c r="G2248" s="63">
        <v>0.30072450000000001</v>
      </c>
      <c r="H2248" s="63">
        <v>74.499200000000002</v>
      </c>
      <c r="I2248" s="63">
        <v>0.1558369</v>
      </c>
      <c r="J2248" s="63">
        <v>0.24143770000000001</v>
      </c>
      <c r="K2248" s="63">
        <v>0.30072450000000001</v>
      </c>
      <c r="L2248" s="63">
        <v>0.36001129999999998</v>
      </c>
      <c r="M2248" s="63">
        <v>0.44561210000000001</v>
      </c>
      <c r="N2248" s="63">
        <v>23615</v>
      </c>
      <c r="O2248" s="63">
        <v>0.1130564</v>
      </c>
      <c r="P2248" s="63">
        <v>6</v>
      </c>
      <c r="Q2248" s="63">
        <v>1.2781749580960001E-2</v>
      </c>
    </row>
    <row r="2249" spans="1:17">
      <c r="A2249" s="63" t="s">
        <v>75</v>
      </c>
      <c r="B2249" s="63" t="s">
        <v>58</v>
      </c>
      <c r="C2249" s="63" t="s">
        <v>68</v>
      </c>
      <c r="D2249" s="63">
        <v>16</v>
      </c>
      <c r="E2249" s="63">
        <v>1.316446</v>
      </c>
      <c r="F2249" s="63">
        <v>1.5859220000000001</v>
      </c>
      <c r="G2249" s="63">
        <v>0.26947589999999999</v>
      </c>
      <c r="H2249" s="63">
        <v>74.7179</v>
      </c>
      <c r="I2249" s="63">
        <v>0.1245883</v>
      </c>
      <c r="J2249" s="63">
        <v>0.21018909999999999</v>
      </c>
      <c r="K2249" s="63">
        <v>0.26947589999999999</v>
      </c>
      <c r="L2249" s="63">
        <v>0.32876280000000002</v>
      </c>
      <c r="M2249" s="63">
        <v>0.4143635</v>
      </c>
      <c r="N2249" s="63">
        <v>23615</v>
      </c>
      <c r="O2249" s="63">
        <v>0.1130564</v>
      </c>
      <c r="P2249" s="63">
        <v>6</v>
      </c>
      <c r="Q2249" s="63">
        <v>1.2781749580960001E-2</v>
      </c>
    </row>
    <row r="2250" spans="1:17">
      <c r="A2250" s="63" t="s">
        <v>75</v>
      </c>
      <c r="B2250" s="63" t="s">
        <v>58</v>
      </c>
      <c r="C2250" s="63" t="s">
        <v>68</v>
      </c>
      <c r="D2250" s="63">
        <v>17</v>
      </c>
      <c r="E2250" s="63">
        <v>1.4036630000000001</v>
      </c>
      <c r="F2250" s="63">
        <v>1.6295459999999999</v>
      </c>
      <c r="G2250" s="63">
        <v>0.2258831</v>
      </c>
      <c r="H2250" s="63">
        <v>74.060100000000006</v>
      </c>
      <c r="I2250" s="63">
        <v>8.0995499999999998E-2</v>
      </c>
      <c r="J2250" s="63">
        <v>0.1665963</v>
      </c>
      <c r="K2250" s="63">
        <v>0.2258831</v>
      </c>
      <c r="L2250" s="63">
        <v>0.28516999999999998</v>
      </c>
      <c r="M2250" s="63">
        <v>0.37077070000000001</v>
      </c>
      <c r="N2250" s="63">
        <v>23615</v>
      </c>
      <c r="O2250" s="63">
        <v>0.1130564</v>
      </c>
      <c r="P2250" s="63">
        <v>6</v>
      </c>
      <c r="Q2250" s="63">
        <v>1.2781749580960001E-2</v>
      </c>
    </row>
    <row r="2251" spans="1:17">
      <c r="A2251" s="63" t="s">
        <v>75</v>
      </c>
      <c r="B2251" s="63" t="s">
        <v>58</v>
      </c>
      <c r="C2251" s="63" t="s">
        <v>68</v>
      </c>
      <c r="D2251" s="63">
        <v>18</v>
      </c>
      <c r="E2251" s="63">
        <v>1.51234</v>
      </c>
      <c r="F2251" s="63">
        <v>1.6588240000000001</v>
      </c>
      <c r="G2251" s="63">
        <v>0.14648330000000001</v>
      </c>
      <c r="H2251" s="63">
        <v>72.843100000000007</v>
      </c>
      <c r="I2251" s="63">
        <v>1.5957E-3</v>
      </c>
      <c r="J2251" s="63">
        <v>8.7196499999999996E-2</v>
      </c>
      <c r="K2251" s="63">
        <v>0.14648330000000001</v>
      </c>
      <c r="L2251" s="63">
        <v>0.20577010000000001</v>
      </c>
      <c r="M2251" s="63">
        <v>0.29137089999999999</v>
      </c>
      <c r="N2251" s="63">
        <v>23615</v>
      </c>
      <c r="O2251" s="63">
        <v>0.1130564</v>
      </c>
      <c r="P2251" s="63">
        <v>6</v>
      </c>
      <c r="Q2251" s="63">
        <v>1.2781749580960001E-2</v>
      </c>
    </row>
    <row r="2252" spans="1:17">
      <c r="A2252" s="63" t="s">
        <v>75</v>
      </c>
      <c r="B2252" s="63" t="s">
        <v>58</v>
      </c>
      <c r="C2252" s="63" t="s">
        <v>68</v>
      </c>
      <c r="D2252" s="63">
        <v>19</v>
      </c>
      <c r="E2252" s="63">
        <v>1.661052</v>
      </c>
      <c r="F2252" s="63">
        <v>1.6218300000000001</v>
      </c>
      <c r="G2252" s="63">
        <v>-3.9222399999999998E-2</v>
      </c>
      <c r="H2252" s="63">
        <v>70.644300000000001</v>
      </c>
      <c r="I2252" s="63">
        <v>-0.18411</v>
      </c>
      <c r="J2252" s="63">
        <v>-9.8509200000000005E-2</v>
      </c>
      <c r="K2252" s="63">
        <v>-3.9222399999999998E-2</v>
      </c>
      <c r="L2252" s="63">
        <v>2.0064499999999999E-2</v>
      </c>
      <c r="M2252" s="63">
        <v>0.1056652</v>
      </c>
      <c r="N2252" s="63">
        <v>23615</v>
      </c>
      <c r="O2252" s="63">
        <v>0.1130564</v>
      </c>
      <c r="P2252" s="63">
        <v>6</v>
      </c>
      <c r="Q2252" s="63">
        <v>1.2781749580960001E-2</v>
      </c>
    </row>
    <row r="2253" spans="1:17">
      <c r="A2253" s="63" t="s">
        <v>75</v>
      </c>
      <c r="B2253" s="63" t="s">
        <v>58</v>
      </c>
      <c r="C2253" s="63" t="s">
        <v>68</v>
      </c>
      <c r="D2253" s="63">
        <v>20</v>
      </c>
      <c r="E2253" s="63">
        <v>1.719028</v>
      </c>
      <c r="F2253" s="63">
        <v>1.5977509999999999</v>
      </c>
      <c r="G2253" s="63">
        <v>-0.12127690000000001</v>
      </c>
      <c r="H2253" s="63">
        <v>67.703999999999994</v>
      </c>
      <c r="I2253" s="63">
        <v>-0.26616450000000003</v>
      </c>
      <c r="J2253" s="63">
        <v>-0.18056369999999999</v>
      </c>
      <c r="K2253" s="63">
        <v>-0.12127690000000001</v>
      </c>
      <c r="L2253" s="63">
        <v>-6.1990000000000003E-2</v>
      </c>
      <c r="M2253" s="63">
        <v>2.3610699999999998E-2</v>
      </c>
      <c r="N2253" s="63">
        <v>23615</v>
      </c>
      <c r="O2253" s="63">
        <v>0.1130564</v>
      </c>
      <c r="P2253" s="63">
        <v>6</v>
      </c>
      <c r="Q2253" s="63">
        <v>1.2781749580960001E-2</v>
      </c>
    </row>
    <row r="2254" spans="1:17">
      <c r="A2254" s="63" t="s">
        <v>75</v>
      </c>
      <c r="B2254" s="63" t="s">
        <v>58</v>
      </c>
      <c r="C2254" s="63" t="s">
        <v>68</v>
      </c>
      <c r="D2254" s="63">
        <v>21</v>
      </c>
      <c r="E2254" s="63">
        <v>1.741007</v>
      </c>
      <c r="F2254" s="63">
        <v>1.5612839999999999</v>
      </c>
      <c r="G2254" s="63">
        <v>-0.1797231</v>
      </c>
      <c r="H2254" s="63">
        <v>64.690600000000003</v>
      </c>
      <c r="I2254" s="63">
        <v>-0.32461069999999997</v>
      </c>
      <c r="J2254" s="63">
        <v>-0.23901</v>
      </c>
      <c r="K2254" s="63">
        <v>-0.1797231</v>
      </c>
      <c r="L2254" s="63">
        <v>-0.1204363</v>
      </c>
      <c r="M2254" s="63">
        <v>-3.4835499999999998E-2</v>
      </c>
      <c r="N2254" s="63">
        <v>23615</v>
      </c>
      <c r="O2254" s="63">
        <v>0.1130564</v>
      </c>
      <c r="P2254" s="63">
        <v>6</v>
      </c>
      <c r="Q2254" s="63">
        <v>1.2781749580960001E-2</v>
      </c>
    </row>
    <row r="2255" spans="1:17">
      <c r="A2255" s="63" t="s">
        <v>75</v>
      </c>
      <c r="B2255" s="63" t="s">
        <v>58</v>
      </c>
      <c r="C2255" s="63" t="s">
        <v>68</v>
      </c>
      <c r="D2255" s="63">
        <v>22</v>
      </c>
      <c r="E2255" s="63">
        <v>1.6613770000000001</v>
      </c>
      <c r="F2255" s="63">
        <v>1.437435</v>
      </c>
      <c r="G2255" s="63">
        <v>-0.22394140000000001</v>
      </c>
      <c r="H2255" s="63">
        <v>62.6614</v>
      </c>
      <c r="I2255" s="63">
        <v>-0.36882900000000002</v>
      </c>
      <c r="J2255" s="63">
        <v>-0.28322829999999999</v>
      </c>
      <c r="K2255" s="63">
        <v>-0.22394140000000001</v>
      </c>
      <c r="L2255" s="63">
        <v>-0.16465460000000001</v>
      </c>
      <c r="M2255" s="63">
        <v>-7.9053799999999994E-2</v>
      </c>
      <c r="N2255" s="63">
        <v>23615</v>
      </c>
      <c r="O2255" s="63">
        <v>0.1130564</v>
      </c>
      <c r="P2255" s="63">
        <v>6</v>
      </c>
      <c r="Q2255" s="63">
        <v>1.2781749580960001E-2</v>
      </c>
    </row>
    <row r="2256" spans="1:17">
      <c r="A2256" s="63" t="s">
        <v>75</v>
      </c>
      <c r="B2256" s="63" t="s">
        <v>58</v>
      </c>
      <c r="C2256" s="63" t="s">
        <v>68</v>
      </c>
      <c r="D2256" s="63">
        <v>23</v>
      </c>
      <c r="E2256" s="63">
        <v>1.4525490000000001</v>
      </c>
      <c r="F2256" s="63">
        <v>1.229328</v>
      </c>
      <c r="G2256" s="63">
        <v>-0.22322110000000001</v>
      </c>
      <c r="H2256" s="63">
        <v>61.449599999999997</v>
      </c>
      <c r="I2256" s="63">
        <v>-0.36810870000000001</v>
      </c>
      <c r="J2256" s="63">
        <v>-0.28250789999999998</v>
      </c>
      <c r="K2256" s="63">
        <v>-0.22322110000000001</v>
      </c>
      <c r="L2256" s="63">
        <v>-0.1639342</v>
      </c>
      <c r="M2256" s="63">
        <v>-7.83335E-2</v>
      </c>
      <c r="N2256" s="63">
        <v>23615</v>
      </c>
      <c r="O2256" s="63">
        <v>0.1130564</v>
      </c>
      <c r="P2256" s="63">
        <v>6</v>
      </c>
      <c r="Q2256" s="63">
        <v>1.2781749580960001E-2</v>
      </c>
    </row>
    <row r="2257" spans="1:17">
      <c r="A2257" s="63" t="s">
        <v>75</v>
      </c>
      <c r="B2257" s="63" t="s">
        <v>58</v>
      </c>
      <c r="C2257" s="63" t="s">
        <v>68</v>
      </c>
      <c r="D2257" s="63">
        <v>24</v>
      </c>
      <c r="E2257" s="63">
        <v>1.1895070000000001</v>
      </c>
      <c r="F2257" s="63">
        <v>0.96003439999999995</v>
      </c>
      <c r="G2257" s="63">
        <v>-0.22947290000000001</v>
      </c>
      <c r="H2257" s="63">
        <v>60.568899999999999</v>
      </c>
      <c r="I2257" s="63">
        <v>-0.37436049999999998</v>
      </c>
      <c r="J2257" s="63">
        <v>-0.28875970000000001</v>
      </c>
      <c r="K2257" s="63">
        <v>-0.22947290000000001</v>
      </c>
      <c r="L2257" s="63">
        <v>-0.170186</v>
      </c>
      <c r="M2257" s="63">
        <v>-8.4585300000000002E-2</v>
      </c>
      <c r="N2257" s="63">
        <v>23615</v>
      </c>
      <c r="O2257" s="63">
        <v>0.1130564</v>
      </c>
      <c r="P2257" s="63">
        <v>6</v>
      </c>
      <c r="Q2257" s="63">
        <v>1.2781749580960001E-2</v>
      </c>
    </row>
    <row r="2258" spans="1:17">
      <c r="A2258" s="63" t="s">
        <v>75</v>
      </c>
      <c r="B2258" s="63" t="s">
        <v>58</v>
      </c>
      <c r="C2258" s="63" t="s">
        <v>69</v>
      </c>
      <c r="D2258" s="63">
        <v>1</v>
      </c>
      <c r="E2258" s="63">
        <v>1.1595040000000001</v>
      </c>
      <c r="F2258" s="63">
        <v>0.91164820000000002</v>
      </c>
      <c r="G2258" s="63">
        <v>-0.2478554</v>
      </c>
      <c r="H2258" s="63">
        <v>60.247399999999999</v>
      </c>
      <c r="I2258" s="63">
        <v>-0.39274300000000001</v>
      </c>
      <c r="J2258" s="63">
        <v>-0.30714219999999998</v>
      </c>
      <c r="K2258" s="63">
        <v>-0.2478554</v>
      </c>
      <c r="L2258" s="63">
        <v>-0.1885685</v>
      </c>
      <c r="M2258" s="63">
        <v>-0.1029678</v>
      </c>
      <c r="N2258" s="63">
        <v>23615</v>
      </c>
      <c r="O2258" s="63">
        <v>0.1130564</v>
      </c>
      <c r="P2258" s="63">
        <v>7</v>
      </c>
      <c r="Q2258" s="63">
        <v>1.2781749580960001E-2</v>
      </c>
    </row>
    <row r="2259" spans="1:17">
      <c r="A2259" s="63" t="s">
        <v>75</v>
      </c>
      <c r="B2259" s="63" t="s">
        <v>58</v>
      </c>
      <c r="C2259" s="63" t="s">
        <v>69</v>
      </c>
      <c r="D2259" s="63">
        <v>2</v>
      </c>
      <c r="E2259" s="63">
        <v>1.0740000000000001</v>
      </c>
      <c r="F2259" s="63">
        <v>0.83374579999999998</v>
      </c>
      <c r="G2259" s="63">
        <v>-0.24025450000000001</v>
      </c>
      <c r="H2259" s="63">
        <v>59.758899999999997</v>
      </c>
      <c r="I2259" s="63">
        <v>-0.38514209999999999</v>
      </c>
      <c r="J2259" s="63">
        <v>-0.29954130000000001</v>
      </c>
      <c r="K2259" s="63">
        <v>-0.24025450000000001</v>
      </c>
      <c r="L2259" s="63">
        <v>-0.18096760000000001</v>
      </c>
      <c r="M2259" s="63">
        <v>-9.5366900000000004E-2</v>
      </c>
      <c r="N2259" s="63">
        <v>23615</v>
      </c>
      <c r="O2259" s="63">
        <v>0.1130564</v>
      </c>
      <c r="P2259" s="63">
        <v>7</v>
      </c>
      <c r="Q2259" s="63">
        <v>1.2781749580960001E-2</v>
      </c>
    </row>
    <row r="2260" spans="1:17">
      <c r="A2260" s="63" t="s">
        <v>75</v>
      </c>
      <c r="B2260" s="63" t="s">
        <v>58</v>
      </c>
      <c r="C2260" s="63" t="s">
        <v>69</v>
      </c>
      <c r="D2260" s="63">
        <v>3</v>
      </c>
      <c r="E2260" s="63">
        <v>1.043674</v>
      </c>
      <c r="F2260" s="63">
        <v>0.80557939999999995</v>
      </c>
      <c r="G2260" s="63">
        <v>-0.238095</v>
      </c>
      <c r="H2260" s="63">
        <v>59.197600000000001</v>
      </c>
      <c r="I2260" s="63">
        <v>-0.38298260000000001</v>
      </c>
      <c r="J2260" s="63">
        <v>-0.29738179999999997</v>
      </c>
      <c r="K2260" s="63">
        <v>-0.238095</v>
      </c>
      <c r="L2260" s="63">
        <v>-0.1788082</v>
      </c>
      <c r="M2260" s="63">
        <v>-9.3207399999999996E-2</v>
      </c>
      <c r="N2260" s="63">
        <v>23615</v>
      </c>
      <c r="O2260" s="63">
        <v>0.1130564</v>
      </c>
      <c r="P2260" s="63">
        <v>7</v>
      </c>
      <c r="Q2260" s="63">
        <v>1.2781749580960001E-2</v>
      </c>
    </row>
    <row r="2261" spans="1:17">
      <c r="A2261" s="63" t="s">
        <v>75</v>
      </c>
      <c r="B2261" s="63" t="s">
        <v>58</v>
      </c>
      <c r="C2261" s="63" t="s">
        <v>69</v>
      </c>
      <c r="D2261" s="63">
        <v>4</v>
      </c>
      <c r="E2261" s="63">
        <v>1.0287649999999999</v>
      </c>
      <c r="F2261" s="63">
        <v>0.81473980000000001</v>
      </c>
      <c r="G2261" s="63">
        <v>-0.21402479999999999</v>
      </c>
      <c r="H2261" s="63">
        <v>58.678800000000003</v>
      </c>
      <c r="I2261" s="63">
        <v>-0.35891240000000002</v>
      </c>
      <c r="J2261" s="63">
        <v>-0.27331169999999999</v>
      </c>
      <c r="K2261" s="63">
        <v>-0.21402479999999999</v>
      </c>
      <c r="L2261" s="63">
        <v>-0.15473799999999999</v>
      </c>
      <c r="M2261" s="63">
        <v>-6.9137199999999996E-2</v>
      </c>
      <c r="N2261" s="63">
        <v>23615</v>
      </c>
      <c r="O2261" s="63">
        <v>0.1130564</v>
      </c>
      <c r="P2261" s="63">
        <v>7</v>
      </c>
      <c r="Q2261" s="63">
        <v>1.2781749580960001E-2</v>
      </c>
    </row>
    <row r="2262" spans="1:17">
      <c r="A2262" s="63" t="s">
        <v>75</v>
      </c>
      <c r="B2262" s="63" t="s">
        <v>58</v>
      </c>
      <c r="C2262" s="63" t="s">
        <v>69</v>
      </c>
      <c r="D2262" s="63">
        <v>5</v>
      </c>
      <c r="E2262" s="63">
        <v>1.0365150000000001</v>
      </c>
      <c r="F2262" s="63">
        <v>0.82141770000000003</v>
      </c>
      <c r="G2262" s="63">
        <v>-0.21509700000000001</v>
      </c>
      <c r="H2262" s="63">
        <v>58.3384</v>
      </c>
      <c r="I2262" s="63">
        <v>-0.35998459999999999</v>
      </c>
      <c r="J2262" s="63">
        <v>-0.27438380000000001</v>
      </c>
      <c r="K2262" s="63">
        <v>-0.21509700000000001</v>
      </c>
      <c r="L2262" s="63">
        <v>-0.15581020000000001</v>
      </c>
      <c r="M2262" s="63">
        <v>-7.0209400000000005E-2</v>
      </c>
      <c r="N2262" s="63">
        <v>23615</v>
      </c>
      <c r="O2262" s="63">
        <v>0.1130564</v>
      </c>
      <c r="P2262" s="63">
        <v>7</v>
      </c>
      <c r="Q2262" s="63">
        <v>1.2781749580960001E-2</v>
      </c>
    </row>
    <row r="2263" spans="1:17">
      <c r="A2263" s="63" t="s">
        <v>75</v>
      </c>
      <c r="B2263" s="63" t="s">
        <v>58</v>
      </c>
      <c r="C2263" s="63" t="s">
        <v>69</v>
      </c>
      <c r="D2263" s="63">
        <v>6</v>
      </c>
      <c r="E2263" s="63">
        <v>1.1266309999999999</v>
      </c>
      <c r="F2263" s="63">
        <v>0.8596724</v>
      </c>
      <c r="G2263" s="63">
        <v>-0.26695819999999998</v>
      </c>
      <c r="H2263" s="63">
        <v>58.127299999999998</v>
      </c>
      <c r="I2263" s="63">
        <v>-0.41184579999999998</v>
      </c>
      <c r="J2263" s="63">
        <v>-0.32624500000000001</v>
      </c>
      <c r="K2263" s="63">
        <v>-0.26695819999999998</v>
      </c>
      <c r="L2263" s="63">
        <v>-0.2076713</v>
      </c>
      <c r="M2263" s="63">
        <v>-0.1220706</v>
      </c>
      <c r="N2263" s="63">
        <v>23615</v>
      </c>
      <c r="O2263" s="63">
        <v>0.1130564</v>
      </c>
      <c r="P2263" s="63">
        <v>7</v>
      </c>
      <c r="Q2263" s="63">
        <v>1.2781749580960001E-2</v>
      </c>
    </row>
    <row r="2264" spans="1:17">
      <c r="A2264" s="63" t="s">
        <v>75</v>
      </c>
      <c r="B2264" s="63" t="s">
        <v>58</v>
      </c>
      <c r="C2264" s="63" t="s">
        <v>69</v>
      </c>
      <c r="D2264" s="63">
        <v>7</v>
      </c>
      <c r="E2264" s="63">
        <v>1.32084</v>
      </c>
      <c r="F2264" s="63">
        <v>1.0482389999999999</v>
      </c>
      <c r="G2264" s="63">
        <v>-0.27260089999999998</v>
      </c>
      <c r="H2264" s="63">
        <v>58.2712</v>
      </c>
      <c r="I2264" s="63">
        <v>-0.41748849999999998</v>
      </c>
      <c r="J2264" s="63">
        <v>-0.33188770000000001</v>
      </c>
      <c r="K2264" s="63">
        <v>-0.27260089999999998</v>
      </c>
      <c r="L2264" s="63">
        <v>-0.21331410000000001</v>
      </c>
      <c r="M2264" s="63">
        <v>-0.1277133</v>
      </c>
      <c r="N2264" s="63">
        <v>23615</v>
      </c>
      <c r="O2264" s="63">
        <v>0.1130564</v>
      </c>
      <c r="P2264" s="63">
        <v>7</v>
      </c>
      <c r="Q2264" s="63">
        <v>1.2781749580960001E-2</v>
      </c>
    </row>
    <row r="2265" spans="1:17">
      <c r="A2265" s="63" t="s">
        <v>75</v>
      </c>
      <c r="B2265" s="63" t="s">
        <v>58</v>
      </c>
      <c r="C2265" s="63" t="s">
        <v>69</v>
      </c>
      <c r="D2265" s="63">
        <v>8</v>
      </c>
      <c r="E2265" s="63">
        <v>1.4571149999999999</v>
      </c>
      <c r="F2265" s="63">
        <v>1.2296750000000001</v>
      </c>
      <c r="G2265" s="63">
        <v>-0.2274398</v>
      </c>
      <c r="H2265" s="63">
        <v>59.834299999999999</v>
      </c>
      <c r="I2265" s="63">
        <v>-0.37232739999999998</v>
      </c>
      <c r="J2265" s="63">
        <v>-0.2867266</v>
      </c>
      <c r="K2265" s="63">
        <v>-0.2274398</v>
      </c>
      <c r="L2265" s="63">
        <v>-0.16815289999999999</v>
      </c>
      <c r="M2265" s="63">
        <v>-8.2552200000000006E-2</v>
      </c>
      <c r="N2265" s="63">
        <v>23615</v>
      </c>
      <c r="O2265" s="63">
        <v>0.1130564</v>
      </c>
      <c r="P2265" s="63">
        <v>7</v>
      </c>
      <c r="Q2265" s="63">
        <v>1.2781749580960001E-2</v>
      </c>
    </row>
    <row r="2266" spans="1:17">
      <c r="A2266" s="63" t="s">
        <v>75</v>
      </c>
      <c r="B2266" s="63" t="s">
        <v>58</v>
      </c>
      <c r="C2266" s="63" t="s">
        <v>69</v>
      </c>
      <c r="D2266" s="63">
        <v>9</v>
      </c>
      <c r="E2266" s="63">
        <v>1.4423649999999999</v>
      </c>
      <c r="F2266" s="63">
        <v>1.330125</v>
      </c>
      <c r="G2266" s="63">
        <v>-0.11223959999999999</v>
      </c>
      <c r="H2266" s="63">
        <v>62.507899999999999</v>
      </c>
      <c r="I2266" s="63">
        <v>-0.2571272</v>
      </c>
      <c r="J2266" s="63">
        <v>-0.1715264</v>
      </c>
      <c r="K2266" s="63">
        <v>-0.11223959999999999</v>
      </c>
      <c r="L2266" s="63">
        <v>-5.2952800000000001E-2</v>
      </c>
      <c r="M2266" s="63">
        <v>3.2648000000000003E-2</v>
      </c>
      <c r="N2266" s="63">
        <v>23615</v>
      </c>
      <c r="O2266" s="63">
        <v>0.1130564</v>
      </c>
      <c r="P2266" s="63">
        <v>7</v>
      </c>
      <c r="Q2266" s="63">
        <v>1.2781749580960001E-2</v>
      </c>
    </row>
    <row r="2267" spans="1:17">
      <c r="A2267" s="63" t="s">
        <v>75</v>
      </c>
      <c r="B2267" s="63" t="s">
        <v>58</v>
      </c>
      <c r="C2267" s="63" t="s">
        <v>69</v>
      </c>
      <c r="D2267" s="63">
        <v>10</v>
      </c>
      <c r="E2267" s="63">
        <v>1.478456</v>
      </c>
      <c r="F2267" s="63">
        <v>1.3668469999999999</v>
      </c>
      <c r="G2267" s="63">
        <v>-0.1116081</v>
      </c>
      <c r="H2267" s="63">
        <v>65.731499999999997</v>
      </c>
      <c r="I2267" s="63">
        <v>-0.25649569999999999</v>
      </c>
      <c r="J2267" s="63">
        <v>-0.17089499999999999</v>
      </c>
      <c r="K2267" s="63">
        <v>-0.1116081</v>
      </c>
      <c r="L2267" s="63">
        <v>-5.2321300000000001E-2</v>
      </c>
      <c r="M2267" s="63">
        <v>3.3279400000000001E-2</v>
      </c>
      <c r="N2267" s="63">
        <v>23615</v>
      </c>
      <c r="O2267" s="63">
        <v>0.1130564</v>
      </c>
      <c r="P2267" s="63">
        <v>7</v>
      </c>
      <c r="Q2267" s="63">
        <v>1.2781749580960001E-2</v>
      </c>
    </row>
    <row r="2268" spans="1:17">
      <c r="A2268" s="63" t="s">
        <v>75</v>
      </c>
      <c r="B2268" s="63" t="s">
        <v>58</v>
      </c>
      <c r="C2268" s="63" t="s">
        <v>69</v>
      </c>
      <c r="D2268" s="63">
        <v>11</v>
      </c>
      <c r="E2268" s="63">
        <v>1.424574</v>
      </c>
      <c r="F2268" s="63">
        <v>1.437503</v>
      </c>
      <c r="G2268" s="63">
        <v>1.2929E-2</v>
      </c>
      <c r="H2268" s="63">
        <v>68.821399999999997</v>
      </c>
      <c r="I2268" s="63">
        <v>-0.13195860000000001</v>
      </c>
      <c r="J2268" s="63">
        <v>-4.63579E-2</v>
      </c>
      <c r="K2268" s="63">
        <v>1.2929E-2</v>
      </c>
      <c r="L2268" s="63">
        <v>7.2215799999999997E-2</v>
      </c>
      <c r="M2268" s="63">
        <v>0.1578166</v>
      </c>
      <c r="N2268" s="63">
        <v>23615</v>
      </c>
      <c r="O2268" s="63">
        <v>0.1130564</v>
      </c>
      <c r="P2268" s="63">
        <v>7</v>
      </c>
      <c r="Q2268" s="63">
        <v>1.2781749580960001E-2</v>
      </c>
    </row>
    <row r="2269" spans="1:17">
      <c r="A2269" s="63" t="s">
        <v>75</v>
      </c>
      <c r="B2269" s="63" t="s">
        <v>58</v>
      </c>
      <c r="C2269" s="63" t="s">
        <v>69</v>
      </c>
      <c r="D2269" s="63">
        <v>12</v>
      </c>
      <c r="E2269" s="63">
        <v>1.3891990000000001</v>
      </c>
      <c r="F2269" s="63">
        <v>1.486996</v>
      </c>
      <c r="G2269" s="63">
        <v>9.7796800000000003E-2</v>
      </c>
      <c r="H2269" s="63">
        <v>71.711299999999994</v>
      </c>
      <c r="I2269" s="63">
        <v>-4.7090800000000002E-2</v>
      </c>
      <c r="J2269" s="63">
        <v>3.8510000000000003E-2</v>
      </c>
      <c r="K2269" s="63">
        <v>9.7796800000000003E-2</v>
      </c>
      <c r="L2269" s="63">
        <v>0.15708359999999999</v>
      </c>
      <c r="M2269" s="63">
        <v>0.24268439999999999</v>
      </c>
      <c r="N2269" s="63">
        <v>23615</v>
      </c>
      <c r="O2269" s="63">
        <v>0.1130564</v>
      </c>
      <c r="P2269" s="63">
        <v>7</v>
      </c>
      <c r="Q2269" s="63">
        <v>1.2781749580960001E-2</v>
      </c>
    </row>
    <row r="2270" spans="1:17">
      <c r="A2270" s="63" t="s">
        <v>75</v>
      </c>
      <c r="B2270" s="63" t="s">
        <v>58</v>
      </c>
      <c r="C2270" s="63" t="s">
        <v>69</v>
      </c>
      <c r="D2270" s="63">
        <v>13</v>
      </c>
      <c r="E2270" s="63">
        <v>1.2917430000000001</v>
      </c>
      <c r="F2270" s="63">
        <v>1.5487820000000001</v>
      </c>
      <c r="G2270" s="63">
        <v>0.2570384</v>
      </c>
      <c r="H2270" s="63">
        <v>74.115700000000004</v>
      </c>
      <c r="I2270" s="63">
        <v>0.11215079999999999</v>
      </c>
      <c r="J2270" s="63">
        <v>0.1977515</v>
      </c>
      <c r="K2270" s="63">
        <v>0.2570384</v>
      </c>
      <c r="L2270" s="63">
        <v>0.31632519999999997</v>
      </c>
      <c r="M2270" s="63">
        <v>0.40192600000000001</v>
      </c>
      <c r="N2270" s="63">
        <v>23615</v>
      </c>
      <c r="O2270" s="63">
        <v>0.1130564</v>
      </c>
      <c r="P2270" s="63">
        <v>7</v>
      </c>
      <c r="Q2270" s="63">
        <v>1.2781749580960001E-2</v>
      </c>
    </row>
    <row r="2271" spans="1:17">
      <c r="A2271" s="63" t="s">
        <v>75</v>
      </c>
      <c r="B2271" s="63" t="s">
        <v>58</v>
      </c>
      <c r="C2271" s="63" t="s">
        <v>69</v>
      </c>
      <c r="D2271" s="63">
        <v>14</v>
      </c>
      <c r="E2271" s="63">
        <v>1.281325</v>
      </c>
      <c r="F2271" s="63">
        <v>1.604946</v>
      </c>
      <c r="G2271" s="63">
        <v>0.32362150000000001</v>
      </c>
      <c r="H2271" s="63">
        <v>75.936099999999996</v>
      </c>
      <c r="I2271" s="63">
        <v>0.1787339</v>
      </c>
      <c r="J2271" s="63">
        <v>0.26433469999999998</v>
      </c>
      <c r="K2271" s="63">
        <v>0.32362150000000001</v>
      </c>
      <c r="L2271" s="63">
        <v>0.38290829999999998</v>
      </c>
      <c r="M2271" s="63">
        <v>0.46850910000000001</v>
      </c>
      <c r="N2271" s="63">
        <v>23615</v>
      </c>
      <c r="O2271" s="63">
        <v>0.1130564</v>
      </c>
      <c r="P2271" s="63">
        <v>7</v>
      </c>
      <c r="Q2271" s="63">
        <v>1.2781749580960001E-2</v>
      </c>
    </row>
    <row r="2272" spans="1:17">
      <c r="A2272" s="63" t="s">
        <v>75</v>
      </c>
      <c r="B2272" s="63" t="s">
        <v>58</v>
      </c>
      <c r="C2272" s="63" t="s">
        <v>69</v>
      </c>
      <c r="D2272" s="63">
        <v>15</v>
      </c>
      <c r="E2272" s="63">
        <v>1.312703</v>
      </c>
      <c r="F2272" s="63">
        <v>1.662798</v>
      </c>
      <c r="G2272" s="63">
        <v>0.35009499999999999</v>
      </c>
      <c r="H2272" s="63">
        <v>77.110900000000001</v>
      </c>
      <c r="I2272" s="63">
        <v>0.20520740000000001</v>
      </c>
      <c r="J2272" s="63">
        <v>0.29080820000000002</v>
      </c>
      <c r="K2272" s="63">
        <v>0.35009499999999999</v>
      </c>
      <c r="L2272" s="63">
        <v>0.40938190000000002</v>
      </c>
      <c r="M2272" s="63">
        <v>0.49498259999999999</v>
      </c>
      <c r="N2272" s="63">
        <v>23615</v>
      </c>
      <c r="O2272" s="63">
        <v>0.1130564</v>
      </c>
      <c r="P2272" s="63">
        <v>7</v>
      </c>
      <c r="Q2272" s="63">
        <v>1.2781749580960001E-2</v>
      </c>
    </row>
    <row r="2273" spans="1:17">
      <c r="A2273" s="63" t="s">
        <v>75</v>
      </c>
      <c r="B2273" s="63" t="s">
        <v>58</v>
      </c>
      <c r="C2273" s="63" t="s">
        <v>69</v>
      </c>
      <c r="D2273" s="63">
        <v>16</v>
      </c>
      <c r="E2273" s="63">
        <v>1.3888879999999999</v>
      </c>
      <c r="F2273" s="63">
        <v>1.718037</v>
      </c>
      <c r="G2273" s="63">
        <v>0.32914939999999998</v>
      </c>
      <c r="H2273" s="63">
        <v>77.862799999999993</v>
      </c>
      <c r="I2273" s="63">
        <v>0.1842618</v>
      </c>
      <c r="J2273" s="63">
        <v>0.26986250000000001</v>
      </c>
      <c r="K2273" s="63">
        <v>0.32914939999999998</v>
      </c>
      <c r="L2273" s="63">
        <v>0.38843620000000001</v>
      </c>
      <c r="M2273" s="63">
        <v>0.47403699999999999</v>
      </c>
      <c r="N2273" s="63">
        <v>23615</v>
      </c>
      <c r="O2273" s="63">
        <v>0.1130564</v>
      </c>
      <c r="P2273" s="63">
        <v>7</v>
      </c>
      <c r="Q2273" s="63">
        <v>1.2781749580960001E-2</v>
      </c>
    </row>
    <row r="2274" spans="1:17">
      <c r="A2274" s="63" t="s">
        <v>75</v>
      </c>
      <c r="B2274" s="63" t="s">
        <v>58</v>
      </c>
      <c r="C2274" s="63" t="s">
        <v>69</v>
      </c>
      <c r="D2274" s="63">
        <v>17</v>
      </c>
      <c r="E2274" s="63">
        <v>1.489824</v>
      </c>
      <c r="F2274" s="63">
        <v>1.7653179999999999</v>
      </c>
      <c r="G2274" s="63">
        <v>0.27549400000000002</v>
      </c>
      <c r="H2274" s="63">
        <v>76.889099999999999</v>
      </c>
      <c r="I2274" s="63">
        <v>0.13060640000000001</v>
      </c>
      <c r="J2274" s="63">
        <v>0.21620710000000001</v>
      </c>
      <c r="K2274" s="63">
        <v>0.27549400000000002</v>
      </c>
      <c r="L2274" s="63">
        <v>0.33478079999999999</v>
      </c>
      <c r="M2274" s="63">
        <v>0.42038160000000002</v>
      </c>
      <c r="N2274" s="63">
        <v>23615</v>
      </c>
      <c r="O2274" s="63">
        <v>0.1130564</v>
      </c>
      <c r="P2274" s="63">
        <v>7</v>
      </c>
      <c r="Q2274" s="63">
        <v>1.2781749580960001E-2</v>
      </c>
    </row>
    <row r="2275" spans="1:17">
      <c r="A2275" s="63" t="s">
        <v>75</v>
      </c>
      <c r="B2275" s="63" t="s">
        <v>58</v>
      </c>
      <c r="C2275" s="63" t="s">
        <v>69</v>
      </c>
      <c r="D2275" s="63">
        <v>18</v>
      </c>
      <c r="E2275" s="63">
        <v>1.605426</v>
      </c>
      <c r="F2275" s="63">
        <v>1.7920400000000001</v>
      </c>
      <c r="G2275" s="63">
        <v>0.18661459999999999</v>
      </c>
      <c r="H2275" s="63">
        <v>75.192899999999995</v>
      </c>
      <c r="I2275" s="63">
        <v>4.1727E-2</v>
      </c>
      <c r="J2275" s="63">
        <v>0.12732779999999999</v>
      </c>
      <c r="K2275" s="63">
        <v>0.18661459999999999</v>
      </c>
      <c r="L2275" s="63">
        <v>0.2459015</v>
      </c>
      <c r="M2275" s="63">
        <v>0.33150220000000002</v>
      </c>
      <c r="N2275" s="63">
        <v>23615</v>
      </c>
      <c r="O2275" s="63">
        <v>0.1130564</v>
      </c>
      <c r="P2275" s="63">
        <v>7</v>
      </c>
      <c r="Q2275" s="63">
        <v>1.2781749580960001E-2</v>
      </c>
    </row>
    <row r="2276" spans="1:17">
      <c r="A2276" s="63" t="s">
        <v>75</v>
      </c>
      <c r="B2276" s="63" t="s">
        <v>58</v>
      </c>
      <c r="C2276" s="63" t="s">
        <v>69</v>
      </c>
      <c r="D2276" s="63">
        <v>19</v>
      </c>
      <c r="E2276" s="63">
        <v>1.77912</v>
      </c>
      <c r="F2276" s="63">
        <v>1.754235</v>
      </c>
      <c r="G2276" s="63">
        <v>-2.48852E-2</v>
      </c>
      <c r="H2276" s="63">
        <v>72.578299999999999</v>
      </c>
      <c r="I2276" s="63">
        <v>-0.1697728</v>
      </c>
      <c r="J2276" s="63">
        <v>-8.4171999999999997E-2</v>
      </c>
      <c r="K2276" s="63">
        <v>-2.48852E-2</v>
      </c>
      <c r="L2276" s="63">
        <v>3.44017E-2</v>
      </c>
      <c r="M2276" s="63">
        <v>0.1200024</v>
      </c>
      <c r="N2276" s="63">
        <v>23615</v>
      </c>
      <c r="O2276" s="63">
        <v>0.1130564</v>
      </c>
      <c r="P2276" s="63">
        <v>7</v>
      </c>
      <c r="Q2276" s="63">
        <v>1.2781749580960001E-2</v>
      </c>
    </row>
    <row r="2277" spans="1:17">
      <c r="A2277" s="63" t="s">
        <v>75</v>
      </c>
      <c r="B2277" s="63" t="s">
        <v>58</v>
      </c>
      <c r="C2277" s="63" t="s">
        <v>69</v>
      </c>
      <c r="D2277" s="63">
        <v>20</v>
      </c>
      <c r="E2277" s="63">
        <v>1.8445800000000001</v>
      </c>
      <c r="F2277" s="63">
        <v>1.7260340000000001</v>
      </c>
      <c r="G2277" s="63">
        <v>-0.1185461</v>
      </c>
      <c r="H2277" s="63">
        <v>69.018600000000006</v>
      </c>
      <c r="I2277" s="63">
        <v>-0.26343369999999999</v>
      </c>
      <c r="J2277" s="63">
        <v>-0.17783299999999999</v>
      </c>
      <c r="K2277" s="63">
        <v>-0.1185461</v>
      </c>
      <c r="L2277" s="63">
        <v>-5.9259300000000001E-2</v>
      </c>
      <c r="M2277" s="63">
        <v>2.63415E-2</v>
      </c>
      <c r="N2277" s="63">
        <v>23615</v>
      </c>
      <c r="O2277" s="63">
        <v>0.1130564</v>
      </c>
      <c r="P2277" s="63">
        <v>7</v>
      </c>
      <c r="Q2277" s="63">
        <v>1.2781749580960001E-2</v>
      </c>
    </row>
    <row r="2278" spans="1:17">
      <c r="A2278" s="63" t="s">
        <v>75</v>
      </c>
      <c r="B2278" s="63" t="s">
        <v>58</v>
      </c>
      <c r="C2278" s="63" t="s">
        <v>69</v>
      </c>
      <c r="D2278" s="63">
        <v>21</v>
      </c>
      <c r="E2278" s="63">
        <v>1.8600749999999999</v>
      </c>
      <c r="F2278" s="63">
        <v>1.678758</v>
      </c>
      <c r="G2278" s="63">
        <v>-0.18131639999999999</v>
      </c>
      <c r="H2278" s="63">
        <v>65.319800000000001</v>
      </c>
      <c r="I2278" s="63">
        <v>-0.32620399999999999</v>
      </c>
      <c r="J2278" s="63">
        <v>-0.24060319999999999</v>
      </c>
      <c r="K2278" s="63">
        <v>-0.18131639999999999</v>
      </c>
      <c r="L2278" s="63">
        <v>-0.1220295</v>
      </c>
      <c r="M2278" s="63">
        <v>-3.6428799999999997E-2</v>
      </c>
      <c r="N2278" s="63">
        <v>23615</v>
      </c>
      <c r="O2278" s="63">
        <v>0.1130564</v>
      </c>
      <c r="P2278" s="63">
        <v>7</v>
      </c>
      <c r="Q2278" s="63">
        <v>1.2781749580960001E-2</v>
      </c>
    </row>
    <row r="2279" spans="1:17">
      <c r="A2279" s="63" t="s">
        <v>75</v>
      </c>
      <c r="B2279" s="63" t="s">
        <v>58</v>
      </c>
      <c r="C2279" s="63" t="s">
        <v>69</v>
      </c>
      <c r="D2279" s="63">
        <v>22</v>
      </c>
      <c r="E2279" s="63">
        <v>1.7883009999999999</v>
      </c>
      <c r="F2279" s="63">
        <v>1.5577570000000001</v>
      </c>
      <c r="G2279" s="63">
        <v>-0.230544</v>
      </c>
      <c r="H2279" s="63">
        <v>63.062100000000001</v>
      </c>
      <c r="I2279" s="63">
        <v>-0.37543159999999998</v>
      </c>
      <c r="J2279" s="63">
        <v>-0.2898308</v>
      </c>
      <c r="K2279" s="63">
        <v>-0.230544</v>
      </c>
      <c r="L2279" s="63">
        <v>-0.1712571</v>
      </c>
      <c r="M2279" s="63">
        <v>-8.5656399999999994E-2</v>
      </c>
      <c r="N2279" s="63">
        <v>23615</v>
      </c>
      <c r="O2279" s="63">
        <v>0.1130564</v>
      </c>
      <c r="P2279" s="63">
        <v>7</v>
      </c>
      <c r="Q2279" s="63">
        <v>1.2781749580960001E-2</v>
      </c>
    </row>
    <row r="2280" spans="1:17">
      <c r="A2280" s="63" t="s">
        <v>75</v>
      </c>
      <c r="B2280" s="63" t="s">
        <v>58</v>
      </c>
      <c r="C2280" s="63" t="s">
        <v>69</v>
      </c>
      <c r="D2280" s="63">
        <v>23</v>
      </c>
      <c r="E2280" s="63">
        <v>1.564889</v>
      </c>
      <c r="F2280" s="63">
        <v>1.3393759999999999</v>
      </c>
      <c r="G2280" s="63">
        <v>-0.22551309999999999</v>
      </c>
      <c r="H2280" s="63">
        <v>61.826999999999998</v>
      </c>
      <c r="I2280" s="63">
        <v>-0.37040070000000003</v>
      </c>
      <c r="J2280" s="63">
        <v>-0.28479989999999999</v>
      </c>
      <c r="K2280" s="63">
        <v>-0.22551309999999999</v>
      </c>
      <c r="L2280" s="63">
        <v>-0.16622629999999999</v>
      </c>
      <c r="M2280" s="63">
        <v>-8.0625500000000003E-2</v>
      </c>
      <c r="N2280" s="63">
        <v>23615</v>
      </c>
      <c r="O2280" s="63">
        <v>0.1130564</v>
      </c>
      <c r="P2280" s="63">
        <v>7</v>
      </c>
      <c r="Q2280" s="63">
        <v>1.2781749580960001E-2</v>
      </c>
    </row>
    <row r="2281" spans="1:17">
      <c r="A2281" s="63" t="s">
        <v>75</v>
      </c>
      <c r="B2281" s="63" t="s">
        <v>58</v>
      </c>
      <c r="C2281" s="63" t="s">
        <v>69</v>
      </c>
      <c r="D2281" s="63">
        <v>24</v>
      </c>
      <c r="E2281" s="63">
        <v>1.297053</v>
      </c>
      <c r="F2281" s="63">
        <v>1.06758</v>
      </c>
      <c r="G2281" s="63">
        <v>-0.2294728</v>
      </c>
      <c r="H2281" s="63">
        <v>60.928899999999999</v>
      </c>
      <c r="I2281" s="63">
        <v>-0.37436039999999998</v>
      </c>
      <c r="J2281" s="63">
        <v>-0.28875960000000001</v>
      </c>
      <c r="K2281" s="63">
        <v>-0.2294728</v>
      </c>
      <c r="L2281" s="63">
        <v>-0.1701859</v>
      </c>
      <c r="M2281" s="63">
        <v>-8.4585199999999999E-2</v>
      </c>
      <c r="N2281" s="63">
        <v>23615</v>
      </c>
      <c r="O2281" s="63">
        <v>0.1130564</v>
      </c>
      <c r="P2281" s="63">
        <v>7</v>
      </c>
      <c r="Q2281" s="63">
        <v>1.2781749580960001E-2</v>
      </c>
    </row>
    <row r="2282" spans="1:17">
      <c r="A2282" s="63" t="s">
        <v>75</v>
      </c>
      <c r="B2282" s="63" t="s">
        <v>58</v>
      </c>
      <c r="C2282" s="63" t="s">
        <v>70</v>
      </c>
      <c r="D2282" s="63">
        <v>1</v>
      </c>
      <c r="E2282" s="63">
        <v>1.065515</v>
      </c>
      <c r="F2282" s="63">
        <v>0.8176599</v>
      </c>
      <c r="G2282" s="63">
        <v>-0.2478553</v>
      </c>
      <c r="H2282" s="63">
        <v>61.862499999999997</v>
      </c>
      <c r="I2282" s="63">
        <v>-0.39274290000000001</v>
      </c>
      <c r="J2282" s="63">
        <v>-0.30714209999999997</v>
      </c>
      <c r="K2282" s="63">
        <v>-0.2478553</v>
      </c>
      <c r="L2282" s="63">
        <v>-0.1885685</v>
      </c>
      <c r="M2282" s="63">
        <v>-0.1029677</v>
      </c>
      <c r="N2282" s="63">
        <v>23615</v>
      </c>
      <c r="O2282" s="63">
        <v>0.1130564</v>
      </c>
      <c r="P2282" s="63">
        <v>8</v>
      </c>
      <c r="Q2282" s="63">
        <v>1.2781749580960001E-2</v>
      </c>
    </row>
    <row r="2283" spans="1:17">
      <c r="A2283" s="63" t="s">
        <v>75</v>
      </c>
      <c r="B2283" s="63" t="s">
        <v>58</v>
      </c>
      <c r="C2283" s="63" t="s">
        <v>70</v>
      </c>
      <c r="D2283" s="63">
        <v>2</v>
      </c>
      <c r="E2283" s="63">
        <v>0.98001179999999999</v>
      </c>
      <c r="F2283" s="63">
        <v>0.73975740000000001</v>
      </c>
      <c r="G2283" s="63">
        <v>-0.24025440000000001</v>
      </c>
      <c r="H2283" s="63">
        <v>61.233899999999998</v>
      </c>
      <c r="I2283" s="63">
        <v>-0.38514199999999998</v>
      </c>
      <c r="J2283" s="63">
        <v>-0.29954120000000001</v>
      </c>
      <c r="K2283" s="63">
        <v>-0.24025440000000001</v>
      </c>
      <c r="L2283" s="63">
        <v>-0.18096760000000001</v>
      </c>
      <c r="M2283" s="63">
        <v>-9.5366800000000002E-2</v>
      </c>
      <c r="N2283" s="63">
        <v>23615</v>
      </c>
      <c r="O2283" s="63">
        <v>0.1130564</v>
      </c>
      <c r="P2283" s="63">
        <v>8</v>
      </c>
      <c r="Q2283" s="63">
        <v>1.2781749580960001E-2</v>
      </c>
    </row>
    <row r="2284" spans="1:17">
      <c r="A2284" s="63" t="s">
        <v>75</v>
      </c>
      <c r="B2284" s="63" t="s">
        <v>58</v>
      </c>
      <c r="C2284" s="63" t="s">
        <v>70</v>
      </c>
      <c r="D2284" s="63">
        <v>3</v>
      </c>
      <c r="E2284" s="63">
        <v>0.94968600000000003</v>
      </c>
      <c r="F2284" s="63">
        <v>0.71159099999999997</v>
      </c>
      <c r="G2284" s="63">
        <v>-0.238095</v>
      </c>
      <c r="H2284" s="63">
        <v>60.6447</v>
      </c>
      <c r="I2284" s="63">
        <v>-0.38298260000000001</v>
      </c>
      <c r="J2284" s="63">
        <v>-0.29738179999999997</v>
      </c>
      <c r="K2284" s="63">
        <v>-0.238095</v>
      </c>
      <c r="L2284" s="63">
        <v>-0.1788082</v>
      </c>
      <c r="M2284" s="63">
        <v>-9.3207399999999996E-2</v>
      </c>
      <c r="N2284" s="63">
        <v>23615</v>
      </c>
      <c r="O2284" s="63">
        <v>0.1130564</v>
      </c>
      <c r="P2284" s="63">
        <v>8</v>
      </c>
      <c r="Q2284" s="63">
        <v>1.2781749580960001E-2</v>
      </c>
    </row>
    <row r="2285" spans="1:17">
      <c r="A2285" s="63" t="s">
        <v>75</v>
      </c>
      <c r="B2285" s="63" t="s">
        <v>58</v>
      </c>
      <c r="C2285" s="63" t="s">
        <v>70</v>
      </c>
      <c r="D2285" s="63">
        <v>4</v>
      </c>
      <c r="E2285" s="63">
        <v>0.93477619999999995</v>
      </c>
      <c r="F2285" s="63">
        <v>0.72075140000000004</v>
      </c>
      <c r="G2285" s="63">
        <v>-0.21402479999999999</v>
      </c>
      <c r="H2285" s="63">
        <v>60.191600000000001</v>
      </c>
      <c r="I2285" s="63">
        <v>-0.35891240000000002</v>
      </c>
      <c r="J2285" s="63">
        <v>-0.27331159999999999</v>
      </c>
      <c r="K2285" s="63">
        <v>-0.21402479999999999</v>
      </c>
      <c r="L2285" s="63">
        <v>-0.15473790000000001</v>
      </c>
      <c r="M2285" s="63">
        <v>-6.9137199999999996E-2</v>
      </c>
      <c r="N2285" s="63">
        <v>23615</v>
      </c>
      <c r="O2285" s="63">
        <v>0.1130564</v>
      </c>
      <c r="P2285" s="63">
        <v>8</v>
      </c>
      <c r="Q2285" s="63">
        <v>1.2781749580960001E-2</v>
      </c>
    </row>
    <row r="2286" spans="1:17">
      <c r="A2286" s="63" t="s">
        <v>75</v>
      </c>
      <c r="B2286" s="63" t="s">
        <v>58</v>
      </c>
      <c r="C2286" s="63" t="s">
        <v>70</v>
      </c>
      <c r="D2286" s="63">
        <v>5</v>
      </c>
      <c r="E2286" s="63">
        <v>0.94252639999999999</v>
      </c>
      <c r="F2286" s="63">
        <v>0.7274294</v>
      </c>
      <c r="G2286" s="63">
        <v>-0.21509700000000001</v>
      </c>
      <c r="H2286" s="63">
        <v>59.722700000000003</v>
      </c>
      <c r="I2286" s="63">
        <v>-0.35998459999999999</v>
      </c>
      <c r="J2286" s="63">
        <v>-0.27438380000000001</v>
      </c>
      <c r="K2286" s="63">
        <v>-0.21509700000000001</v>
      </c>
      <c r="L2286" s="63">
        <v>-0.15581020000000001</v>
      </c>
      <c r="M2286" s="63">
        <v>-7.0209400000000005E-2</v>
      </c>
      <c r="N2286" s="63">
        <v>23615</v>
      </c>
      <c r="O2286" s="63">
        <v>0.1130564</v>
      </c>
      <c r="P2286" s="63">
        <v>8</v>
      </c>
      <c r="Q2286" s="63">
        <v>1.2781749580960001E-2</v>
      </c>
    </row>
    <row r="2287" spans="1:17">
      <c r="A2287" s="63" t="s">
        <v>75</v>
      </c>
      <c r="B2287" s="63" t="s">
        <v>58</v>
      </c>
      <c r="C2287" s="63" t="s">
        <v>70</v>
      </c>
      <c r="D2287" s="63">
        <v>6</v>
      </c>
      <c r="E2287" s="63">
        <v>1.0326420000000001</v>
      </c>
      <c r="F2287" s="63">
        <v>0.76568409999999998</v>
      </c>
      <c r="G2287" s="63">
        <v>-0.26695819999999998</v>
      </c>
      <c r="H2287" s="63">
        <v>59.389699999999998</v>
      </c>
      <c r="I2287" s="63">
        <v>-0.41184579999999998</v>
      </c>
      <c r="J2287" s="63">
        <v>-0.32624500000000001</v>
      </c>
      <c r="K2287" s="63">
        <v>-0.26695819999999998</v>
      </c>
      <c r="L2287" s="63">
        <v>-0.2076713</v>
      </c>
      <c r="M2287" s="63">
        <v>-0.1220706</v>
      </c>
      <c r="N2287" s="63">
        <v>23615</v>
      </c>
      <c r="O2287" s="63">
        <v>0.1130564</v>
      </c>
      <c r="P2287" s="63">
        <v>8</v>
      </c>
      <c r="Q2287" s="63">
        <v>1.2781749580960001E-2</v>
      </c>
    </row>
    <row r="2288" spans="1:17">
      <c r="A2288" s="63" t="s">
        <v>75</v>
      </c>
      <c r="B2288" s="63" t="s">
        <v>58</v>
      </c>
      <c r="C2288" s="63" t="s">
        <v>70</v>
      </c>
      <c r="D2288" s="63">
        <v>7</v>
      </c>
      <c r="E2288" s="63">
        <v>1.2268509999999999</v>
      </c>
      <c r="F2288" s="63">
        <v>0.95425040000000005</v>
      </c>
      <c r="G2288" s="63">
        <v>-0.27260079999999998</v>
      </c>
      <c r="H2288" s="63">
        <v>59.320399999999999</v>
      </c>
      <c r="I2288" s="63">
        <v>-0.41748839999999998</v>
      </c>
      <c r="J2288" s="63">
        <v>-0.33188770000000001</v>
      </c>
      <c r="K2288" s="63">
        <v>-0.27260079999999998</v>
      </c>
      <c r="L2288" s="63">
        <v>-0.213314</v>
      </c>
      <c r="M2288" s="63">
        <v>-0.1277132</v>
      </c>
      <c r="N2288" s="63">
        <v>23615</v>
      </c>
      <c r="O2288" s="63">
        <v>0.1130564</v>
      </c>
      <c r="P2288" s="63">
        <v>8</v>
      </c>
      <c r="Q2288" s="63">
        <v>1.2781749580960001E-2</v>
      </c>
    </row>
    <row r="2289" spans="1:17">
      <c r="A2289" s="63" t="s">
        <v>75</v>
      </c>
      <c r="B2289" s="63" t="s">
        <v>58</v>
      </c>
      <c r="C2289" s="63" t="s">
        <v>70</v>
      </c>
      <c r="D2289" s="63">
        <v>8</v>
      </c>
      <c r="E2289" s="63">
        <v>1.363127</v>
      </c>
      <c r="F2289" s="63">
        <v>1.1356869999999999</v>
      </c>
      <c r="G2289" s="63">
        <v>-0.22743959999999999</v>
      </c>
      <c r="H2289" s="63">
        <v>60.747399999999999</v>
      </c>
      <c r="I2289" s="63">
        <v>-0.37232720000000002</v>
      </c>
      <c r="J2289" s="63">
        <v>-0.2867265</v>
      </c>
      <c r="K2289" s="63">
        <v>-0.22743959999999999</v>
      </c>
      <c r="L2289" s="63">
        <v>-0.16815279999999999</v>
      </c>
      <c r="M2289" s="63">
        <v>-8.2552E-2</v>
      </c>
      <c r="N2289" s="63">
        <v>23615</v>
      </c>
      <c r="O2289" s="63">
        <v>0.1130564</v>
      </c>
      <c r="P2289" s="63">
        <v>8</v>
      </c>
      <c r="Q2289" s="63">
        <v>1.2781749580960001E-2</v>
      </c>
    </row>
    <row r="2290" spans="1:17">
      <c r="A2290" s="63" t="s">
        <v>75</v>
      </c>
      <c r="B2290" s="63" t="s">
        <v>58</v>
      </c>
      <c r="C2290" s="63" t="s">
        <v>70</v>
      </c>
      <c r="D2290" s="63">
        <v>9</v>
      </c>
      <c r="E2290" s="63">
        <v>1.3483769999999999</v>
      </c>
      <c r="F2290" s="63">
        <v>1.236137</v>
      </c>
      <c r="G2290" s="63">
        <v>-0.11223959999999999</v>
      </c>
      <c r="H2290" s="63">
        <v>62.9876</v>
      </c>
      <c r="I2290" s="63">
        <v>-0.2571272</v>
      </c>
      <c r="J2290" s="63">
        <v>-0.1715264</v>
      </c>
      <c r="K2290" s="63">
        <v>-0.11223959999999999</v>
      </c>
      <c r="L2290" s="63">
        <v>-5.2952800000000001E-2</v>
      </c>
      <c r="M2290" s="63">
        <v>3.2648000000000003E-2</v>
      </c>
      <c r="N2290" s="63">
        <v>23615</v>
      </c>
      <c r="O2290" s="63">
        <v>0.1130564</v>
      </c>
      <c r="P2290" s="63">
        <v>8</v>
      </c>
      <c r="Q2290" s="63">
        <v>1.2781749580960001E-2</v>
      </c>
    </row>
    <row r="2291" spans="1:17">
      <c r="A2291" s="63" t="s">
        <v>75</v>
      </c>
      <c r="B2291" s="63" t="s">
        <v>58</v>
      </c>
      <c r="C2291" s="63" t="s">
        <v>70</v>
      </c>
      <c r="D2291" s="63">
        <v>10</v>
      </c>
      <c r="E2291" s="63">
        <v>1.386155</v>
      </c>
      <c r="F2291" s="63">
        <v>1.274348</v>
      </c>
      <c r="G2291" s="63">
        <v>-0.1118079</v>
      </c>
      <c r="H2291" s="63">
        <v>65.785600000000002</v>
      </c>
      <c r="I2291" s="63">
        <v>-0.25669550000000002</v>
      </c>
      <c r="J2291" s="63">
        <v>-0.17109479999999999</v>
      </c>
      <c r="K2291" s="63">
        <v>-0.1118079</v>
      </c>
      <c r="L2291" s="63">
        <v>-5.2521100000000001E-2</v>
      </c>
      <c r="M2291" s="63">
        <v>3.3079699999999997E-2</v>
      </c>
      <c r="N2291" s="63">
        <v>23615</v>
      </c>
      <c r="O2291" s="63">
        <v>0.1130564</v>
      </c>
      <c r="P2291" s="63">
        <v>8</v>
      </c>
      <c r="Q2291" s="63">
        <v>1.2781749580960001E-2</v>
      </c>
    </row>
    <row r="2292" spans="1:17">
      <c r="A2292" s="63" t="s">
        <v>75</v>
      </c>
      <c r="B2292" s="63" t="s">
        <v>58</v>
      </c>
      <c r="C2292" s="63" t="s">
        <v>70</v>
      </c>
      <c r="D2292" s="63">
        <v>11</v>
      </c>
      <c r="E2292" s="63">
        <v>1.3371599999999999</v>
      </c>
      <c r="F2292" s="63">
        <v>1.349494</v>
      </c>
      <c r="G2292" s="63">
        <v>1.2334100000000001E-2</v>
      </c>
      <c r="H2292" s="63">
        <v>68.825199999999995</v>
      </c>
      <c r="I2292" s="63">
        <v>-0.13255349999999999</v>
      </c>
      <c r="J2292" s="63">
        <v>-4.69527E-2</v>
      </c>
      <c r="K2292" s="63">
        <v>1.2334100000000001E-2</v>
      </c>
      <c r="L2292" s="63">
        <v>7.1620900000000001E-2</v>
      </c>
      <c r="M2292" s="63">
        <v>0.15722169999999999</v>
      </c>
      <c r="N2292" s="63">
        <v>23615</v>
      </c>
      <c r="O2292" s="63">
        <v>0.1130564</v>
      </c>
      <c r="P2292" s="63">
        <v>8</v>
      </c>
      <c r="Q2292" s="63">
        <v>1.2781749580960001E-2</v>
      </c>
    </row>
    <row r="2293" spans="1:17">
      <c r="A2293" s="63" t="s">
        <v>75</v>
      </c>
      <c r="B2293" s="63" t="s">
        <v>58</v>
      </c>
      <c r="C2293" s="63" t="s">
        <v>70</v>
      </c>
      <c r="D2293" s="63">
        <v>12</v>
      </c>
      <c r="E2293" s="63">
        <v>1.310198</v>
      </c>
      <c r="F2293" s="63">
        <v>1.4062969999999999</v>
      </c>
      <c r="G2293" s="63">
        <v>9.6099000000000004E-2</v>
      </c>
      <c r="H2293" s="63">
        <v>71.765299999999996</v>
      </c>
      <c r="I2293" s="63">
        <v>-4.8788600000000001E-2</v>
      </c>
      <c r="J2293" s="63">
        <v>3.6812200000000003E-2</v>
      </c>
      <c r="K2293" s="63">
        <v>9.6099000000000004E-2</v>
      </c>
      <c r="L2293" s="63">
        <v>0.15538589999999999</v>
      </c>
      <c r="M2293" s="63">
        <v>0.2409866</v>
      </c>
      <c r="N2293" s="63">
        <v>23615</v>
      </c>
      <c r="O2293" s="63">
        <v>0.1130564</v>
      </c>
      <c r="P2293" s="63">
        <v>8</v>
      </c>
      <c r="Q2293" s="63">
        <v>1.2781749580960001E-2</v>
      </c>
    </row>
    <row r="2294" spans="1:17">
      <c r="A2294" s="63" t="s">
        <v>75</v>
      </c>
      <c r="B2294" s="63" t="s">
        <v>58</v>
      </c>
      <c r="C2294" s="63" t="s">
        <v>70</v>
      </c>
      <c r="D2294" s="63">
        <v>13</v>
      </c>
      <c r="E2294" s="63">
        <v>1.2195860000000001</v>
      </c>
      <c r="F2294" s="63">
        <v>1.476537</v>
      </c>
      <c r="G2294" s="63">
        <v>0.2569515</v>
      </c>
      <c r="H2294" s="63">
        <v>74.488399999999999</v>
      </c>
      <c r="I2294" s="63">
        <v>0.11206389999999999</v>
      </c>
      <c r="J2294" s="63">
        <v>0.1976646</v>
      </c>
      <c r="K2294" s="63">
        <v>0.2569515</v>
      </c>
      <c r="L2294" s="63">
        <v>0.31623830000000003</v>
      </c>
      <c r="M2294" s="63">
        <v>0.401839</v>
      </c>
      <c r="N2294" s="63">
        <v>23615</v>
      </c>
      <c r="O2294" s="63">
        <v>0.1130564</v>
      </c>
      <c r="P2294" s="63">
        <v>8</v>
      </c>
      <c r="Q2294" s="63">
        <v>1.2781749580960001E-2</v>
      </c>
    </row>
    <row r="2295" spans="1:17">
      <c r="A2295" s="63" t="s">
        <v>75</v>
      </c>
      <c r="B2295" s="63" t="s">
        <v>58</v>
      </c>
      <c r="C2295" s="63" t="s">
        <v>70</v>
      </c>
      <c r="D2295" s="63">
        <v>14</v>
      </c>
      <c r="E2295" s="63">
        <v>1.2148490000000001</v>
      </c>
      <c r="F2295" s="63">
        <v>1.5390429999999999</v>
      </c>
      <c r="G2295" s="63">
        <v>0.32419360000000003</v>
      </c>
      <c r="H2295" s="63">
        <v>76.478899999999996</v>
      </c>
      <c r="I2295" s="63">
        <v>0.17930599999999999</v>
      </c>
      <c r="J2295" s="63">
        <v>0.2649068</v>
      </c>
      <c r="K2295" s="63">
        <v>0.32419360000000003</v>
      </c>
      <c r="L2295" s="63">
        <v>0.3834804</v>
      </c>
      <c r="M2295" s="63">
        <v>0.46908119999999998</v>
      </c>
      <c r="N2295" s="63">
        <v>23615</v>
      </c>
      <c r="O2295" s="63">
        <v>0.1130564</v>
      </c>
      <c r="P2295" s="63">
        <v>8</v>
      </c>
      <c r="Q2295" s="63">
        <v>1.2781749580960001E-2</v>
      </c>
    </row>
    <row r="2296" spans="1:17">
      <c r="A2296" s="63" t="s">
        <v>75</v>
      </c>
      <c r="B2296" s="63" t="s">
        <v>58</v>
      </c>
      <c r="C2296" s="63" t="s">
        <v>70</v>
      </c>
      <c r="D2296" s="63">
        <v>15</v>
      </c>
      <c r="E2296" s="63">
        <v>1.246678</v>
      </c>
      <c r="F2296" s="63">
        <v>1.5925990000000001</v>
      </c>
      <c r="G2296" s="63">
        <v>0.34592070000000003</v>
      </c>
      <c r="H2296" s="63">
        <v>77.5745</v>
      </c>
      <c r="I2296" s="63">
        <v>0.20103309999999999</v>
      </c>
      <c r="J2296" s="63">
        <v>0.28663379999999999</v>
      </c>
      <c r="K2296" s="63">
        <v>0.34592070000000003</v>
      </c>
      <c r="L2296" s="63">
        <v>0.4052075</v>
      </c>
      <c r="M2296" s="63">
        <v>0.49080829999999998</v>
      </c>
      <c r="N2296" s="63">
        <v>23615</v>
      </c>
      <c r="O2296" s="63">
        <v>0.1130564</v>
      </c>
      <c r="P2296" s="63">
        <v>8</v>
      </c>
      <c r="Q2296" s="63">
        <v>1.2781749580960001E-2</v>
      </c>
    </row>
    <row r="2297" spans="1:17">
      <c r="A2297" s="63" t="s">
        <v>75</v>
      </c>
      <c r="B2297" s="63" t="s">
        <v>58</v>
      </c>
      <c r="C2297" s="63" t="s">
        <v>70</v>
      </c>
      <c r="D2297" s="63">
        <v>16</v>
      </c>
      <c r="E2297" s="63">
        <v>1.314546</v>
      </c>
      <c r="F2297" s="63">
        <v>1.6252690000000001</v>
      </c>
      <c r="G2297" s="63">
        <v>0.31072319999999998</v>
      </c>
      <c r="H2297" s="63">
        <v>77.768600000000006</v>
      </c>
      <c r="I2297" s="63">
        <v>0.1658356</v>
      </c>
      <c r="J2297" s="63">
        <v>0.2514364</v>
      </c>
      <c r="K2297" s="63">
        <v>0.31072319999999998</v>
      </c>
      <c r="L2297" s="63">
        <v>0.37001000000000001</v>
      </c>
      <c r="M2297" s="63">
        <v>0.45561079999999998</v>
      </c>
      <c r="N2297" s="63">
        <v>23615</v>
      </c>
      <c r="O2297" s="63">
        <v>0.1130564</v>
      </c>
      <c r="P2297" s="63">
        <v>8</v>
      </c>
      <c r="Q2297" s="63">
        <v>1.2781749580960001E-2</v>
      </c>
    </row>
    <row r="2298" spans="1:17">
      <c r="A2298" s="63" t="s">
        <v>75</v>
      </c>
      <c r="B2298" s="63" t="s">
        <v>58</v>
      </c>
      <c r="C2298" s="63" t="s">
        <v>70</v>
      </c>
      <c r="D2298" s="63">
        <v>17</v>
      </c>
      <c r="E2298" s="63">
        <v>1.417289</v>
      </c>
      <c r="F2298" s="63">
        <v>1.6749419999999999</v>
      </c>
      <c r="G2298" s="63">
        <v>0.2576524</v>
      </c>
      <c r="H2298" s="63">
        <v>76.961500000000001</v>
      </c>
      <c r="I2298" s="63">
        <v>0.1127648</v>
      </c>
      <c r="J2298" s="63">
        <v>0.1983656</v>
      </c>
      <c r="K2298" s="63">
        <v>0.2576524</v>
      </c>
      <c r="L2298" s="63">
        <v>0.31693919999999998</v>
      </c>
      <c r="M2298" s="63">
        <v>0.40254000000000001</v>
      </c>
      <c r="N2298" s="63">
        <v>23615</v>
      </c>
      <c r="O2298" s="63">
        <v>0.1130564</v>
      </c>
      <c r="P2298" s="63">
        <v>8</v>
      </c>
      <c r="Q2298" s="63">
        <v>1.2781749580960001E-2</v>
      </c>
    </row>
    <row r="2299" spans="1:17">
      <c r="A2299" s="63" t="s">
        <v>75</v>
      </c>
      <c r="B2299" s="63" t="s">
        <v>58</v>
      </c>
      <c r="C2299" s="63" t="s">
        <v>70</v>
      </c>
      <c r="D2299" s="63">
        <v>18</v>
      </c>
      <c r="E2299" s="63">
        <v>1.5316479999999999</v>
      </c>
      <c r="F2299" s="63">
        <v>1.697703</v>
      </c>
      <c r="G2299" s="63">
        <v>0.1660547</v>
      </c>
      <c r="H2299" s="63">
        <v>75.273899999999998</v>
      </c>
      <c r="I2299" s="63">
        <v>2.1167100000000001E-2</v>
      </c>
      <c r="J2299" s="63">
        <v>0.1067679</v>
      </c>
      <c r="K2299" s="63">
        <v>0.1660547</v>
      </c>
      <c r="L2299" s="63">
        <v>0.2253416</v>
      </c>
      <c r="M2299" s="63">
        <v>0.3109423</v>
      </c>
      <c r="N2299" s="63">
        <v>23615</v>
      </c>
      <c r="O2299" s="63">
        <v>0.1130564</v>
      </c>
      <c r="P2299" s="63">
        <v>8</v>
      </c>
      <c r="Q2299" s="63">
        <v>1.2781749580960001E-2</v>
      </c>
    </row>
    <row r="2300" spans="1:17">
      <c r="A2300" s="63" t="s">
        <v>75</v>
      </c>
      <c r="B2300" s="63" t="s">
        <v>58</v>
      </c>
      <c r="C2300" s="63" t="s">
        <v>70</v>
      </c>
      <c r="D2300" s="63">
        <v>19</v>
      </c>
      <c r="E2300" s="63">
        <v>1.7040729999999999</v>
      </c>
      <c r="F2300" s="63">
        <v>1.663422</v>
      </c>
      <c r="G2300" s="63">
        <v>-4.0650100000000002E-2</v>
      </c>
      <c r="H2300" s="63">
        <v>72.730599999999995</v>
      </c>
      <c r="I2300" s="63">
        <v>-0.1855377</v>
      </c>
      <c r="J2300" s="63">
        <v>-9.9936999999999998E-2</v>
      </c>
      <c r="K2300" s="63">
        <v>-4.0650100000000002E-2</v>
      </c>
      <c r="L2300" s="63">
        <v>1.8636699999999999E-2</v>
      </c>
      <c r="M2300" s="63">
        <v>0.1042375</v>
      </c>
      <c r="N2300" s="63">
        <v>23615</v>
      </c>
      <c r="O2300" s="63">
        <v>0.1130564</v>
      </c>
      <c r="P2300" s="63">
        <v>8</v>
      </c>
      <c r="Q2300" s="63">
        <v>1.2781749580960001E-2</v>
      </c>
    </row>
    <row r="2301" spans="1:17">
      <c r="A2301" s="63" t="s">
        <v>75</v>
      </c>
      <c r="B2301" s="63" t="s">
        <v>58</v>
      </c>
      <c r="C2301" s="63" t="s">
        <v>70</v>
      </c>
      <c r="D2301" s="63">
        <v>20</v>
      </c>
      <c r="E2301" s="63">
        <v>1.7630049999999999</v>
      </c>
      <c r="F2301" s="63">
        <v>1.6395729999999999</v>
      </c>
      <c r="G2301" s="63">
        <v>-0.1234325</v>
      </c>
      <c r="H2301" s="63">
        <v>69.483000000000004</v>
      </c>
      <c r="I2301" s="63">
        <v>-0.26832010000000001</v>
      </c>
      <c r="J2301" s="63">
        <v>-0.1827193</v>
      </c>
      <c r="K2301" s="63">
        <v>-0.1234325</v>
      </c>
      <c r="L2301" s="63">
        <v>-6.41457E-2</v>
      </c>
      <c r="M2301" s="63">
        <v>2.1455100000000001E-2</v>
      </c>
      <c r="N2301" s="63">
        <v>23615</v>
      </c>
      <c r="O2301" s="63">
        <v>0.1130564</v>
      </c>
      <c r="P2301" s="63">
        <v>8</v>
      </c>
      <c r="Q2301" s="63">
        <v>1.2781749580960001E-2</v>
      </c>
    </row>
    <row r="2302" spans="1:17">
      <c r="A2302" s="63" t="s">
        <v>75</v>
      </c>
      <c r="B2302" s="63" t="s">
        <v>58</v>
      </c>
      <c r="C2302" s="63" t="s">
        <v>70</v>
      </c>
      <c r="D2302" s="63">
        <v>21</v>
      </c>
      <c r="E2302" s="63">
        <v>1.78756</v>
      </c>
      <c r="F2302" s="63">
        <v>1.600824</v>
      </c>
      <c r="G2302" s="63">
        <v>-0.18673670000000001</v>
      </c>
      <c r="H2302" s="63">
        <v>66.519400000000005</v>
      </c>
      <c r="I2302" s="63">
        <v>-0.33162429999999998</v>
      </c>
      <c r="J2302" s="63">
        <v>-0.24602350000000001</v>
      </c>
      <c r="K2302" s="63">
        <v>-0.18673670000000001</v>
      </c>
      <c r="L2302" s="63">
        <v>-0.1274499</v>
      </c>
      <c r="M2302" s="63">
        <v>-4.18491E-2</v>
      </c>
      <c r="N2302" s="63">
        <v>23615</v>
      </c>
      <c r="O2302" s="63">
        <v>0.1130564</v>
      </c>
      <c r="P2302" s="63">
        <v>8</v>
      </c>
      <c r="Q2302" s="63">
        <v>1.2781749580960001E-2</v>
      </c>
    </row>
    <row r="2303" spans="1:17">
      <c r="A2303" s="63" t="s">
        <v>75</v>
      </c>
      <c r="B2303" s="63" t="s">
        <v>58</v>
      </c>
      <c r="C2303" s="63" t="s">
        <v>70</v>
      </c>
      <c r="D2303" s="63">
        <v>22</v>
      </c>
      <c r="E2303" s="63">
        <v>1.707802</v>
      </c>
      <c r="F2303" s="63">
        <v>1.4730780000000001</v>
      </c>
      <c r="G2303" s="63">
        <v>-0.23472390000000001</v>
      </c>
      <c r="H2303" s="63">
        <v>64.752200000000002</v>
      </c>
      <c r="I2303" s="63">
        <v>-0.37961149999999999</v>
      </c>
      <c r="J2303" s="63">
        <v>-0.29401080000000002</v>
      </c>
      <c r="K2303" s="63">
        <v>-0.23472390000000001</v>
      </c>
      <c r="L2303" s="63">
        <v>-0.17543710000000001</v>
      </c>
      <c r="M2303" s="63">
        <v>-8.9836299999999994E-2</v>
      </c>
      <c r="N2303" s="63">
        <v>23615</v>
      </c>
      <c r="O2303" s="63">
        <v>0.1130564</v>
      </c>
      <c r="P2303" s="63">
        <v>8</v>
      </c>
      <c r="Q2303" s="63">
        <v>1.2781749580960001E-2</v>
      </c>
    </row>
    <row r="2304" spans="1:17">
      <c r="A2304" s="63" t="s">
        <v>75</v>
      </c>
      <c r="B2304" s="63" t="s">
        <v>58</v>
      </c>
      <c r="C2304" s="63" t="s">
        <v>70</v>
      </c>
      <c r="D2304" s="63">
        <v>23</v>
      </c>
      <c r="E2304" s="63">
        <v>1.479757</v>
      </c>
      <c r="F2304" s="63">
        <v>1.2508239999999999</v>
      </c>
      <c r="G2304" s="63">
        <v>-0.22893369999999999</v>
      </c>
      <c r="H2304" s="63">
        <v>63.496099999999998</v>
      </c>
      <c r="I2304" s="63">
        <v>-0.37382130000000002</v>
      </c>
      <c r="J2304" s="63">
        <v>-0.28822049999999999</v>
      </c>
      <c r="K2304" s="63">
        <v>-0.22893369999999999</v>
      </c>
      <c r="L2304" s="63">
        <v>-0.16964689999999999</v>
      </c>
      <c r="M2304" s="63">
        <v>-8.4046099999999999E-2</v>
      </c>
      <c r="N2304" s="63">
        <v>23615</v>
      </c>
      <c r="O2304" s="63">
        <v>0.1130564</v>
      </c>
      <c r="P2304" s="63">
        <v>8</v>
      </c>
      <c r="Q2304" s="63">
        <v>1.2781749580960001E-2</v>
      </c>
    </row>
    <row r="2305" spans="1:17">
      <c r="A2305" s="63" t="s">
        <v>75</v>
      </c>
      <c r="B2305" s="63" t="s">
        <v>58</v>
      </c>
      <c r="C2305" s="63" t="s">
        <v>70</v>
      </c>
      <c r="D2305" s="63">
        <v>24</v>
      </c>
      <c r="E2305" s="63">
        <v>1.2033160000000001</v>
      </c>
      <c r="F2305" s="63">
        <v>0.97387270000000004</v>
      </c>
      <c r="G2305" s="63">
        <v>-0.22944329999999999</v>
      </c>
      <c r="H2305" s="63">
        <v>62.500900000000001</v>
      </c>
      <c r="I2305" s="63">
        <v>-0.37433090000000002</v>
      </c>
      <c r="J2305" s="63">
        <v>-0.28873009999999999</v>
      </c>
      <c r="K2305" s="63">
        <v>-0.22944329999999999</v>
      </c>
      <c r="L2305" s="63">
        <v>-0.17015649999999999</v>
      </c>
      <c r="M2305" s="63">
        <v>-8.4555699999999998E-2</v>
      </c>
      <c r="N2305" s="63">
        <v>23615</v>
      </c>
      <c r="O2305" s="63">
        <v>0.1130564</v>
      </c>
      <c r="P2305" s="63">
        <v>8</v>
      </c>
      <c r="Q2305" s="63">
        <v>1.2781749580960001E-2</v>
      </c>
    </row>
    <row r="2306" spans="1:17">
      <c r="A2306" s="63" t="s">
        <v>75</v>
      </c>
      <c r="B2306" s="63" t="s">
        <v>58</v>
      </c>
      <c r="C2306" s="63" t="s">
        <v>71</v>
      </c>
      <c r="D2306" s="63">
        <v>1</v>
      </c>
      <c r="E2306" s="63">
        <v>0.97746080000000002</v>
      </c>
      <c r="F2306" s="63">
        <v>0.72960550000000002</v>
      </c>
      <c r="G2306" s="63">
        <v>-0.2478553</v>
      </c>
      <c r="H2306" s="63">
        <v>60.697800000000001</v>
      </c>
      <c r="I2306" s="63">
        <v>-0.39274290000000001</v>
      </c>
      <c r="J2306" s="63">
        <v>-0.30714209999999997</v>
      </c>
      <c r="K2306" s="63">
        <v>-0.2478553</v>
      </c>
      <c r="L2306" s="63">
        <v>-0.1885685</v>
      </c>
      <c r="M2306" s="63">
        <v>-0.1029677</v>
      </c>
      <c r="N2306" s="63">
        <v>23615</v>
      </c>
      <c r="O2306" s="63">
        <v>0.1130564</v>
      </c>
      <c r="P2306" s="63">
        <v>9</v>
      </c>
      <c r="Q2306" s="63">
        <v>1.2781749580960001E-2</v>
      </c>
    </row>
    <row r="2307" spans="1:17">
      <c r="A2307" s="63" t="s">
        <v>75</v>
      </c>
      <c r="B2307" s="63" t="s">
        <v>58</v>
      </c>
      <c r="C2307" s="63" t="s">
        <v>71</v>
      </c>
      <c r="D2307" s="63">
        <v>2</v>
      </c>
      <c r="E2307" s="63">
        <v>0.89195749999999996</v>
      </c>
      <c r="F2307" s="63">
        <v>0.65170309999999998</v>
      </c>
      <c r="G2307" s="63">
        <v>-0.24025440000000001</v>
      </c>
      <c r="H2307" s="63">
        <v>59.870100000000001</v>
      </c>
      <c r="I2307" s="63">
        <v>-0.38514199999999998</v>
      </c>
      <c r="J2307" s="63">
        <v>-0.29954120000000001</v>
      </c>
      <c r="K2307" s="63">
        <v>-0.24025440000000001</v>
      </c>
      <c r="L2307" s="63">
        <v>-0.18096760000000001</v>
      </c>
      <c r="M2307" s="63">
        <v>-9.5366800000000002E-2</v>
      </c>
      <c r="N2307" s="63">
        <v>23615</v>
      </c>
      <c r="O2307" s="63">
        <v>0.1130564</v>
      </c>
      <c r="P2307" s="63">
        <v>9</v>
      </c>
      <c r="Q2307" s="63">
        <v>1.2781749580960001E-2</v>
      </c>
    </row>
    <row r="2308" spans="1:17">
      <c r="A2308" s="63" t="s">
        <v>75</v>
      </c>
      <c r="B2308" s="63" t="s">
        <v>58</v>
      </c>
      <c r="C2308" s="63" t="s">
        <v>71</v>
      </c>
      <c r="D2308" s="63">
        <v>3</v>
      </c>
      <c r="E2308" s="63">
        <v>0.86163160000000005</v>
      </c>
      <c r="F2308" s="63">
        <v>0.6235366</v>
      </c>
      <c r="G2308" s="63">
        <v>-0.238095</v>
      </c>
      <c r="H2308" s="63">
        <v>59.378900000000002</v>
      </c>
      <c r="I2308" s="63">
        <v>-0.38298260000000001</v>
      </c>
      <c r="J2308" s="63">
        <v>-0.29738179999999997</v>
      </c>
      <c r="K2308" s="63">
        <v>-0.238095</v>
      </c>
      <c r="L2308" s="63">
        <v>-0.1788082</v>
      </c>
      <c r="M2308" s="63">
        <v>-9.3207399999999996E-2</v>
      </c>
      <c r="N2308" s="63">
        <v>23615</v>
      </c>
      <c r="O2308" s="63">
        <v>0.1130564</v>
      </c>
      <c r="P2308" s="63">
        <v>9</v>
      </c>
      <c r="Q2308" s="63">
        <v>1.2781749580960001E-2</v>
      </c>
    </row>
    <row r="2309" spans="1:17">
      <c r="A2309" s="63" t="s">
        <v>75</v>
      </c>
      <c r="B2309" s="63" t="s">
        <v>58</v>
      </c>
      <c r="C2309" s="63" t="s">
        <v>71</v>
      </c>
      <c r="D2309" s="63">
        <v>4</v>
      </c>
      <c r="E2309" s="63">
        <v>0.84672179999999997</v>
      </c>
      <c r="F2309" s="63">
        <v>0.63269699999999995</v>
      </c>
      <c r="G2309" s="63">
        <v>-0.21402479999999999</v>
      </c>
      <c r="H2309" s="63">
        <v>58.958100000000002</v>
      </c>
      <c r="I2309" s="63">
        <v>-0.35891240000000002</v>
      </c>
      <c r="J2309" s="63">
        <v>-0.27331159999999999</v>
      </c>
      <c r="K2309" s="63">
        <v>-0.21402479999999999</v>
      </c>
      <c r="L2309" s="63">
        <v>-0.15473790000000001</v>
      </c>
      <c r="M2309" s="63">
        <v>-6.9137199999999996E-2</v>
      </c>
      <c r="N2309" s="63">
        <v>23615</v>
      </c>
      <c r="O2309" s="63">
        <v>0.1130564</v>
      </c>
      <c r="P2309" s="63">
        <v>9</v>
      </c>
      <c r="Q2309" s="63">
        <v>1.2781749580960001E-2</v>
      </c>
    </row>
    <row r="2310" spans="1:17">
      <c r="A2310" s="63" t="s">
        <v>75</v>
      </c>
      <c r="B2310" s="63" t="s">
        <v>58</v>
      </c>
      <c r="C2310" s="63" t="s">
        <v>71</v>
      </c>
      <c r="D2310" s="63">
        <v>5</v>
      </c>
      <c r="E2310" s="63">
        <v>0.85447200000000001</v>
      </c>
      <c r="F2310" s="63">
        <v>0.63937500000000003</v>
      </c>
      <c r="G2310" s="63">
        <v>-0.21509700000000001</v>
      </c>
      <c r="H2310" s="63">
        <v>58.71</v>
      </c>
      <c r="I2310" s="63">
        <v>-0.35998459999999999</v>
      </c>
      <c r="J2310" s="63">
        <v>-0.27438380000000001</v>
      </c>
      <c r="K2310" s="63">
        <v>-0.21509700000000001</v>
      </c>
      <c r="L2310" s="63">
        <v>-0.15581020000000001</v>
      </c>
      <c r="M2310" s="63">
        <v>-7.0209400000000005E-2</v>
      </c>
      <c r="N2310" s="63">
        <v>23615</v>
      </c>
      <c r="O2310" s="63">
        <v>0.1130564</v>
      </c>
      <c r="P2310" s="63">
        <v>9</v>
      </c>
      <c r="Q2310" s="63">
        <v>1.2781749580960001E-2</v>
      </c>
    </row>
    <row r="2311" spans="1:17">
      <c r="A2311" s="63" t="s">
        <v>75</v>
      </c>
      <c r="B2311" s="63" t="s">
        <v>58</v>
      </c>
      <c r="C2311" s="63" t="s">
        <v>71</v>
      </c>
      <c r="D2311" s="63">
        <v>6</v>
      </c>
      <c r="E2311" s="63">
        <v>0.94458779999999998</v>
      </c>
      <c r="F2311" s="63">
        <v>0.6776297</v>
      </c>
      <c r="G2311" s="63">
        <v>-0.26695809999999998</v>
      </c>
      <c r="H2311" s="63">
        <v>58.515999999999998</v>
      </c>
      <c r="I2311" s="63">
        <v>-0.41184569999999998</v>
      </c>
      <c r="J2311" s="63">
        <v>-0.32624500000000001</v>
      </c>
      <c r="K2311" s="63">
        <v>-0.26695809999999998</v>
      </c>
      <c r="L2311" s="63">
        <v>-0.2076713</v>
      </c>
      <c r="M2311" s="63">
        <v>-0.1220705</v>
      </c>
      <c r="N2311" s="63">
        <v>23615</v>
      </c>
      <c r="O2311" s="63">
        <v>0.1130564</v>
      </c>
      <c r="P2311" s="63">
        <v>9</v>
      </c>
      <c r="Q2311" s="63">
        <v>1.2781749580960001E-2</v>
      </c>
    </row>
    <row r="2312" spans="1:17">
      <c r="A2312" s="63" t="s">
        <v>75</v>
      </c>
      <c r="B2312" s="63" t="s">
        <v>58</v>
      </c>
      <c r="C2312" s="63" t="s">
        <v>71</v>
      </c>
      <c r="D2312" s="63">
        <v>7</v>
      </c>
      <c r="E2312" s="63">
        <v>1.1387970000000001</v>
      </c>
      <c r="F2312" s="63">
        <v>0.86619599999999997</v>
      </c>
      <c r="G2312" s="63">
        <v>-0.27260089999999998</v>
      </c>
      <c r="H2312" s="63">
        <v>58.300400000000003</v>
      </c>
      <c r="I2312" s="63">
        <v>-0.41748849999999998</v>
      </c>
      <c r="J2312" s="63">
        <v>-0.33188770000000001</v>
      </c>
      <c r="K2312" s="63">
        <v>-0.27260089999999998</v>
      </c>
      <c r="L2312" s="63">
        <v>-0.21331410000000001</v>
      </c>
      <c r="M2312" s="63">
        <v>-0.1277133</v>
      </c>
      <c r="N2312" s="63">
        <v>23615</v>
      </c>
      <c r="O2312" s="63">
        <v>0.1130564</v>
      </c>
      <c r="P2312" s="63">
        <v>9</v>
      </c>
      <c r="Q2312" s="63">
        <v>1.2781749580960001E-2</v>
      </c>
    </row>
    <row r="2313" spans="1:17">
      <c r="A2313" s="63" t="s">
        <v>75</v>
      </c>
      <c r="B2313" s="63" t="s">
        <v>58</v>
      </c>
      <c r="C2313" s="63" t="s">
        <v>71</v>
      </c>
      <c r="D2313" s="63">
        <v>8</v>
      </c>
      <c r="E2313" s="63">
        <v>1.275072</v>
      </c>
      <c r="F2313" s="63">
        <v>1.047633</v>
      </c>
      <c r="G2313" s="63">
        <v>-0.2274398</v>
      </c>
      <c r="H2313" s="63">
        <v>59.060899999999997</v>
      </c>
      <c r="I2313" s="63">
        <v>-0.37232739999999998</v>
      </c>
      <c r="J2313" s="63">
        <v>-0.2867266</v>
      </c>
      <c r="K2313" s="63">
        <v>-0.2274398</v>
      </c>
      <c r="L2313" s="63">
        <v>-0.16815289999999999</v>
      </c>
      <c r="M2313" s="63">
        <v>-8.2552200000000006E-2</v>
      </c>
      <c r="N2313" s="63">
        <v>23615</v>
      </c>
      <c r="O2313" s="63">
        <v>0.1130564</v>
      </c>
      <c r="P2313" s="63">
        <v>9</v>
      </c>
      <c r="Q2313" s="63">
        <v>1.2781749580960001E-2</v>
      </c>
    </row>
    <row r="2314" spans="1:17">
      <c r="A2314" s="63" t="s">
        <v>75</v>
      </c>
      <c r="B2314" s="63" t="s">
        <v>58</v>
      </c>
      <c r="C2314" s="63" t="s">
        <v>71</v>
      </c>
      <c r="D2314" s="63">
        <v>9</v>
      </c>
      <c r="E2314" s="63">
        <v>1.2603219999999999</v>
      </c>
      <c r="F2314" s="63">
        <v>1.148082</v>
      </c>
      <c r="G2314" s="63">
        <v>-0.11223959999999999</v>
      </c>
      <c r="H2314" s="63">
        <v>61.679699999999997</v>
      </c>
      <c r="I2314" s="63">
        <v>-0.2571272</v>
      </c>
      <c r="J2314" s="63">
        <v>-0.1715264</v>
      </c>
      <c r="K2314" s="63">
        <v>-0.11223959999999999</v>
      </c>
      <c r="L2314" s="63">
        <v>-5.2952800000000001E-2</v>
      </c>
      <c r="M2314" s="63">
        <v>3.2648000000000003E-2</v>
      </c>
      <c r="N2314" s="63">
        <v>23615</v>
      </c>
      <c r="O2314" s="63">
        <v>0.1130564</v>
      </c>
      <c r="P2314" s="63">
        <v>9</v>
      </c>
      <c r="Q2314" s="63">
        <v>1.2781749580960001E-2</v>
      </c>
    </row>
    <row r="2315" spans="1:17">
      <c r="A2315" s="63" t="s">
        <v>75</v>
      </c>
      <c r="B2315" s="63" t="s">
        <v>58</v>
      </c>
      <c r="C2315" s="63" t="s">
        <v>71</v>
      </c>
      <c r="D2315" s="63">
        <v>10</v>
      </c>
      <c r="E2315" s="63">
        <v>1.2960199999999999</v>
      </c>
      <c r="F2315" s="63">
        <v>1.1830799999999999</v>
      </c>
      <c r="G2315" s="63">
        <v>-0.11293980000000001</v>
      </c>
      <c r="H2315" s="63">
        <v>64.558099999999996</v>
      </c>
      <c r="I2315" s="63">
        <v>-0.25782739999999998</v>
      </c>
      <c r="J2315" s="63">
        <v>-0.17222670000000001</v>
      </c>
      <c r="K2315" s="63">
        <v>-0.11293980000000001</v>
      </c>
      <c r="L2315" s="63">
        <v>-5.3652999999999999E-2</v>
      </c>
      <c r="M2315" s="63">
        <v>3.1947799999999998E-2</v>
      </c>
      <c r="N2315" s="63">
        <v>23615</v>
      </c>
      <c r="O2315" s="63">
        <v>0.1130564</v>
      </c>
      <c r="P2315" s="63">
        <v>9</v>
      </c>
      <c r="Q2315" s="63">
        <v>1.2781749580960001E-2</v>
      </c>
    </row>
    <row r="2316" spans="1:17">
      <c r="A2316" s="63" t="s">
        <v>75</v>
      </c>
      <c r="B2316" s="63" t="s">
        <v>58</v>
      </c>
      <c r="C2316" s="63" t="s">
        <v>71</v>
      </c>
      <c r="D2316" s="63">
        <v>11</v>
      </c>
      <c r="E2316" s="63">
        <v>1.2638529999999999</v>
      </c>
      <c r="F2316" s="63">
        <v>1.27417</v>
      </c>
      <c r="G2316" s="63">
        <v>1.03176E-2</v>
      </c>
      <c r="H2316" s="63">
        <v>67.862799999999993</v>
      </c>
      <c r="I2316" s="63">
        <v>-0.13457</v>
      </c>
      <c r="J2316" s="63">
        <v>-4.89693E-2</v>
      </c>
      <c r="K2316" s="63">
        <v>1.03176E-2</v>
      </c>
      <c r="L2316" s="63">
        <v>6.9604399999999997E-2</v>
      </c>
      <c r="M2316" s="63">
        <v>0.15520519999999999</v>
      </c>
      <c r="N2316" s="63">
        <v>23615</v>
      </c>
      <c r="O2316" s="63">
        <v>0.1130564</v>
      </c>
      <c r="P2316" s="63">
        <v>9</v>
      </c>
      <c r="Q2316" s="63">
        <v>1.2781749580960001E-2</v>
      </c>
    </row>
    <row r="2317" spans="1:17">
      <c r="A2317" s="63" t="s">
        <v>75</v>
      </c>
      <c r="B2317" s="63" t="s">
        <v>58</v>
      </c>
      <c r="C2317" s="63" t="s">
        <v>71</v>
      </c>
      <c r="D2317" s="63">
        <v>12</v>
      </c>
      <c r="E2317" s="63">
        <v>1.2606379999999999</v>
      </c>
      <c r="F2317" s="63">
        <v>1.3511409999999999</v>
      </c>
      <c r="G2317" s="63">
        <v>9.0502299999999994E-2</v>
      </c>
      <c r="H2317" s="63">
        <v>70.912000000000006</v>
      </c>
      <c r="I2317" s="63">
        <v>-5.4385299999999998E-2</v>
      </c>
      <c r="J2317" s="63">
        <v>3.1215400000000001E-2</v>
      </c>
      <c r="K2317" s="63">
        <v>9.0502299999999994E-2</v>
      </c>
      <c r="L2317" s="63">
        <v>0.14978910000000001</v>
      </c>
      <c r="M2317" s="63">
        <v>0.23538990000000001</v>
      </c>
      <c r="N2317" s="63">
        <v>23615</v>
      </c>
      <c r="O2317" s="63">
        <v>0.1130564</v>
      </c>
      <c r="P2317" s="63">
        <v>9</v>
      </c>
      <c r="Q2317" s="63">
        <v>1.2781749580960001E-2</v>
      </c>
    </row>
    <row r="2318" spans="1:17">
      <c r="A2318" s="63" t="s">
        <v>75</v>
      </c>
      <c r="B2318" s="63" t="s">
        <v>58</v>
      </c>
      <c r="C2318" s="63" t="s">
        <v>71</v>
      </c>
      <c r="D2318" s="63">
        <v>13</v>
      </c>
      <c r="E2318" s="63">
        <v>1.191594</v>
      </c>
      <c r="F2318" s="63">
        <v>1.4384189999999999</v>
      </c>
      <c r="G2318" s="63">
        <v>0.24682560000000001</v>
      </c>
      <c r="H2318" s="63">
        <v>73.694500000000005</v>
      </c>
      <c r="I2318" s="63">
        <v>0.101938</v>
      </c>
      <c r="J2318" s="63">
        <v>0.1875387</v>
      </c>
      <c r="K2318" s="63">
        <v>0.24682560000000001</v>
      </c>
      <c r="L2318" s="63">
        <v>0.30611240000000001</v>
      </c>
      <c r="M2318" s="63">
        <v>0.39171319999999998</v>
      </c>
      <c r="N2318" s="63">
        <v>23615</v>
      </c>
      <c r="O2318" s="63">
        <v>0.1130564</v>
      </c>
      <c r="P2318" s="63">
        <v>9</v>
      </c>
      <c r="Q2318" s="63">
        <v>1.2781749580960001E-2</v>
      </c>
    </row>
    <row r="2319" spans="1:17">
      <c r="A2319" s="63" t="s">
        <v>75</v>
      </c>
      <c r="B2319" s="63" t="s">
        <v>58</v>
      </c>
      <c r="C2319" s="63" t="s">
        <v>71</v>
      </c>
      <c r="D2319" s="63">
        <v>14</v>
      </c>
      <c r="E2319" s="63">
        <v>1.2017089999999999</v>
      </c>
      <c r="F2319" s="63">
        <v>1.5161469999999999</v>
      </c>
      <c r="G2319" s="63">
        <v>0.314438</v>
      </c>
      <c r="H2319" s="63">
        <v>75.885900000000007</v>
      </c>
      <c r="I2319" s="63">
        <v>0.16955039999999999</v>
      </c>
      <c r="J2319" s="63">
        <v>0.25515120000000002</v>
      </c>
      <c r="K2319" s="63">
        <v>0.314438</v>
      </c>
      <c r="L2319" s="63">
        <v>0.37372480000000002</v>
      </c>
      <c r="M2319" s="63">
        <v>0.4593256</v>
      </c>
      <c r="N2319" s="63">
        <v>23615</v>
      </c>
      <c r="O2319" s="63">
        <v>0.1130564</v>
      </c>
      <c r="P2319" s="63">
        <v>9</v>
      </c>
      <c r="Q2319" s="63">
        <v>1.2781749580960001E-2</v>
      </c>
    </row>
    <row r="2320" spans="1:17">
      <c r="A2320" s="63" t="s">
        <v>75</v>
      </c>
      <c r="B2320" s="63" t="s">
        <v>58</v>
      </c>
      <c r="C2320" s="63" t="s">
        <v>71</v>
      </c>
      <c r="D2320" s="63">
        <v>15</v>
      </c>
      <c r="E2320" s="63">
        <v>1.238504</v>
      </c>
      <c r="F2320" s="63">
        <v>1.5712649999999999</v>
      </c>
      <c r="G2320" s="63">
        <v>0.33276119999999998</v>
      </c>
      <c r="H2320" s="63">
        <v>76.861800000000002</v>
      </c>
      <c r="I2320" s="63">
        <v>0.1878736</v>
      </c>
      <c r="J2320" s="63">
        <v>0.2734743</v>
      </c>
      <c r="K2320" s="63">
        <v>0.33276119999999998</v>
      </c>
      <c r="L2320" s="63">
        <v>0.39204800000000001</v>
      </c>
      <c r="M2320" s="63">
        <v>0.47764879999999998</v>
      </c>
      <c r="N2320" s="63">
        <v>23615</v>
      </c>
      <c r="O2320" s="63">
        <v>0.1130564</v>
      </c>
      <c r="P2320" s="63">
        <v>9</v>
      </c>
      <c r="Q2320" s="63">
        <v>1.2781749580960001E-2</v>
      </c>
    </row>
    <row r="2321" spans="1:17">
      <c r="A2321" s="63" t="s">
        <v>75</v>
      </c>
      <c r="B2321" s="63" t="s">
        <v>58</v>
      </c>
      <c r="C2321" s="63" t="s">
        <v>71</v>
      </c>
      <c r="D2321" s="63">
        <v>16</v>
      </c>
      <c r="E2321" s="63">
        <v>1.300773</v>
      </c>
      <c r="F2321" s="63">
        <v>1.5967849999999999</v>
      </c>
      <c r="G2321" s="63">
        <v>0.29601189999999999</v>
      </c>
      <c r="H2321" s="63">
        <v>76.914100000000005</v>
      </c>
      <c r="I2321" s="63">
        <v>0.15112429999999999</v>
      </c>
      <c r="J2321" s="63">
        <v>0.23672509999999999</v>
      </c>
      <c r="K2321" s="63">
        <v>0.29601189999999999</v>
      </c>
      <c r="L2321" s="63">
        <v>0.35529880000000003</v>
      </c>
      <c r="M2321" s="63">
        <v>0.4408995</v>
      </c>
      <c r="N2321" s="63">
        <v>23615</v>
      </c>
      <c r="O2321" s="63">
        <v>0.1130564</v>
      </c>
      <c r="P2321" s="63">
        <v>9</v>
      </c>
      <c r="Q2321" s="63">
        <v>1.2781749580960001E-2</v>
      </c>
    </row>
    <row r="2322" spans="1:17">
      <c r="A2322" s="63" t="s">
        <v>75</v>
      </c>
      <c r="B2322" s="63" t="s">
        <v>58</v>
      </c>
      <c r="C2322" s="63" t="s">
        <v>71</v>
      </c>
      <c r="D2322" s="63">
        <v>17</v>
      </c>
      <c r="E2322" s="63">
        <v>1.3997900000000001</v>
      </c>
      <c r="F2322" s="63">
        <v>1.6466080000000001</v>
      </c>
      <c r="G2322" s="63">
        <v>0.24681810000000001</v>
      </c>
      <c r="H2322" s="63">
        <v>76.310699999999997</v>
      </c>
      <c r="I2322" s="63">
        <v>0.10193049999999999</v>
      </c>
      <c r="J2322" s="63">
        <v>0.18753120000000001</v>
      </c>
      <c r="K2322" s="63">
        <v>0.24681810000000001</v>
      </c>
      <c r="L2322" s="63">
        <v>0.30610490000000001</v>
      </c>
      <c r="M2322" s="63">
        <v>0.39170569999999999</v>
      </c>
      <c r="N2322" s="63">
        <v>23615</v>
      </c>
      <c r="O2322" s="63">
        <v>0.1130564</v>
      </c>
      <c r="P2322" s="63">
        <v>9</v>
      </c>
      <c r="Q2322" s="63">
        <v>1.2781749580960001E-2</v>
      </c>
    </row>
    <row r="2323" spans="1:17">
      <c r="A2323" s="63" t="s">
        <v>75</v>
      </c>
      <c r="B2323" s="63" t="s">
        <v>58</v>
      </c>
      <c r="C2323" s="63" t="s">
        <v>71</v>
      </c>
      <c r="D2323" s="63">
        <v>18</v>
      </c>
      <c r="E2323" s="63">
        <v>1.496621</v>
      </c>
      <c r="F2323" s="63">
        <v>1.6531929999999999</v>
      </c>
      <c r="G2323" s="63">
        <v>0.15657170000000001</v>
      </c>
      <c r="H2323" s="63">
        <v>74.486199999999997</v>
      </c>
      <c r="I2323" s="63">
        <v>1.16842E-2</v>
      </c>
      <c r="J2323" s="63">
        <v>9.7284899999999994E-2</v>
      </c>
      <c r="K2323" s="63">
        <v>0.15657170000000001</v>
      </c>
      <c r="L2323" s="63">
        <v>0.21585860000000001</v>
      </c>
      <c r="M2323" s="63">
        <v>0.30145929999999999</v>
      </c>
      <c r="N2323" s="63">
        <v>23615</v>
      </c>
      <c r="O2323" s="63">
        <v>0.1130564</v>
      </c>
      <c r="P2323" s="63">
        <v>9</v>
      </c>
      <c r="Q2323" s="63">
        <v>1.2781749580960001E-2</v>
      </c>
    </row>
    <row r="2324" spans="1:17">
      <c r="A2324" s="63" t="s">
        <v>75</v>
      </c>
      <c r="B2324" s="63" t="s">
        <v>58</v>
      </c>
      <c r="C2324" s="63" t="s">
        <v>71</v>
      </c>
      <c r="D2324" s="63">
        <v>19</v>
      </c>
      <c r="E2324" s="63">
        <v>1.6290279999999999</v>
      </c>
      <c r="F2324" s="63">
        <v>1.588462</v>
      </c>
      <c r="G2324" s="63">
        <v>-4.0565400000000001E-2</v>
      </c>
      <c r="H2324" s="63">
        <v>71.550799999999995</v>
      </c>
      <c r="I2324" s="63">
        <v>-0.18545300000000001</v>
      </c>
      <c r="J2324" s="63">
        <v>-9.9852200000000002E-2</v>
      </c>
      <c r="K2324" s="63">
        <v>-4.0565400000000001E-2</v>
      </c>
      <c r="L2324" s="63">
        <v>1.8721499999999999E-2</v>
      </c>
      <c r="M2324" s="63">
        <v>0.1043222</v>
      </c>
      <c r="N2324" s="63">
        <v>23615</v>
      </c>
      <c r="O2324" s="63">
        <v>0.1130564</v>
      </c>
      <c r="P2324" s="63">
        <v>9</v>
      </c>
      <c r="Q2324" s="63">
        <v>1.2781749580960001E-2</v>
      </c>
    </row>
    <row r="2325" spans="1:17">
      <c r="A2325" s="63" t="s">
        <v>75</v>
      </c>
      <c r="B2325" s="63" t="s">
        <v>58</v>
      </c>
      <c r="C2325" s="63" t="s">
        <v>71</v>
      </c>
      <c r="D2325" s="63">
        <v>20</v>
      </c>
      <c r="E2325" s="63">
        <v>1.657843</v>
      </c>
      <c r="F2325" s="63">
        <v>1.537086</v>
      </c>
      <c r="G2325" s="63">
        <v>-0.1207573</v>
      </c>
      <c r="H2325" s="63">
        <v>67.884500000000003</v>
      </c>
      <c r="I2325" s="63">
        <v>-0.26564490000000002</v>
      </c>
      <c r="J2325" s="63">
        <v>-0.18004419999999999</v>
      </c>
      <c r="K2325" s="63">
        <v>-0.1207573</v>
      </c>
      <c r="L2325" s="63">
        <v>-6.1470499999999997E-2</v>
      </c>
      <c r="M2325" s="63">
        <v>2.41303E-2</v>
      </c>
      <c r="N2325" s="63">
        <v>23615</v>
      </c>
      <c r="O2325" s="63">
        <v>0.1130564</v>
      </c>
      <c r="P2325" s="63">
        <v>9</v>
      </c>
      <c r="Q2325" s="63">
        <v>1.2781749580960001E-2</v>
      </c>
    </row>
    <row r="2326" spans="1:17">
      <c r="A2326" s="63" t="s">
        <v>75</v>
      </c>
      <c r="B2326" s="63" t="s">
        <v>58</v>
      </c>
      <c r="C2326" s="63" t="s">
        <v>71</v>
      </c>
      <c r="D2326" s="63">
        <v>21</v>
      </c>
      <c r="E2326" s="63">
        <v>1.6791860000000001</v>
      </c>
      <c r="F2326" s="63">
        <v>1.4991460000000001</v>
      </c>
      <c r="G2326" s="63">
        <v>-0.18004049999999999</v>
      </c>
      <c r="H2326" s="63">
        <v>65.409099999999995</v>
      </c>
      <c r="I2326" s="63">
        <v>-0.3249281</v>
      </c>
      <c r="J2326" s="63">
        <v>-0.23932729999999999</v>
      </c>
      <c r="K2326" s="63">
        <v>-0.18004049999999999</v>
      </c>
      <c r="L2326" s="63">
        <v>-0.1207536</v>
      </c>
      <c r="M2326" s="63">
        <v>-3.5152900000000001E-2</v>
      </c>
      <c r="N2326" s="63">
        <v>23615</v>
      </c>
      <c r="O2326" s="63">
        <v>0.1130564</v>
      </c>
      <c r="P2326" s="63">
        <v>9</v>
      </c>
      <c r="Q2326" s="63">
        <v>1.2781749580960001E-2</v>
      </c>
    </row>
    <row r="2327" spans="1:17">
      <c r="A2327" s="63" t="s">
        <v>75</v>
      </c>
      <c r="B2327" s="63" t="s">
        <v>58</v>
      </c>
      <c r="C2327" s="63" t="s">
        <v>71</v>
      </c>
      <c r="D2327" s="63">
        <v>22</v>
      </c>
      <c r="E2327" s="63">
        <v>1.6167609999999999</v>
      </c>
      <c r="F2327" s="63">
        <v>1.385399</v>
      </c>
      <c r="G2327" s="63">
        <v>-0.23136209999999999</v>
      </c>
      <c r="H2327" s="63">
        <v>63.881999999999998</v>
      </c>
      <c r="I2327" s="63">
        <v>-0.37624970000000002</v>
      </c>
      <c r="J2327" s="63">
        <v>-0.29064889999999999</v>
      </c>
      <c r="K2327" s="63">
        <v>-0.23136209999999999</v>
      </c>
      <c r="L2327" s="63">
        <v>-0.17207529999999999</v>
      </c>
      <c r="M2327" s="63">
        <v>-8.6474499999999996E-2</v>
      </c>
      <c r="N2327" s="63">
        <v>23615</v>
      </c>
      <c r="O2327" s="63">
        <v>0.1130564</v>
      </c>
      <c r="P2327" s="63">
        <v>9</v>
      </c>
      <c r="Q2327" s="63">
        <v>1.2781749580960001E-2</v>
      </c>
    </row>
    <row r="2328" spans="1:17">
      <c r="A2328" s="63" t="s">
        <v>75</v>
      </c>
      <c r="B2328" s="63" t="s">
        <v>58</v>
      </c>
      <c r="C2328" s="63" t="s">
        <v>71</v>
      </c>
      <c r="D2328" s="63">
        <v>23</v>
      </c>
      <c r="E2328" s="63">
        <v>1.3951819999999999</v>
      </c>
      <c r="F2328" s="63">
        <v>1.165978</v>
      </c>
      <c r="G2328" s="63">
        <v>-0.22920450000000001</v>
      </c>
      <c r="H2328" s="63">
        <v>62.777700000000003</v>
      </c>
      <c r="I2328" s="63">
        <v>-0.37409209999999998</v>
      </c>
      <c r="J2328" s="63">
        <v>-0.28849140000000001</v>
      </c>
      <c r="K2328" s="63">
        <v>-0.22920450000000001</v>
      </c>
      <c r="L2328" s="63">
        <v>-0.1699177</v>
      </c>
      <c r="M2328" s="63">
        <v>-8.43169E-2</v>
      </c>
      <c r="N2328" s="63">
        <v>23615</v>
      </c>
      <c r="O2328" s="63">
        <v>0.1130564</v>
      </c>
      <c r="P2328" s="63">
        <v>9</v>
      </c>
      <c r="Q2328" s="63">
        <v>1.2781749580960001E-2</v>
      </c>
    </row>
    <row r="2329" spans="1:17">
      <c r="A2329" s="63" t="s">
        <v>75</v>
      </c>
      <c r="B2329" s="63" t="s">
        <v>58</v>
      </c>
      <c r="C2329" s="63" t="s">
        <v>71</v>
      </c>
      <c r="D2329" s="63">
        <v>24</v>
      </c>
      <c r="E2329" s="63">
        <v>1.1150100000000001</v>
      </c>
      <c r="F2329" s="63">
        <v>0.88553709999999997</v>
      </c>
      <c r="G2329" s="63">
        <v>-0.2294728</v>
      </c>
      <c r="H2329" s="63">
        <v>61.503999999999998</v>
      </c>
      <c r="I2329" s="63">
        <v>-0.37436039999999998</v>
      </c>
      <c r="J2329" s="63">
        <v>-0.28875960000000001</v>
      </c>
      <c r="K2329" s="63">
        <v>-0.2294728</v>
      </c>
      <c r="L2329" s="63">
        <v>-0.170186</v>
      </c>
      <c r="M2329" s="63">
        <v>-8.4585199999999999E-2</v>
      </c>
      <c r="N2329" s="63">
        <v>23615</v>
      </c>
      <c r="O2329" s="63">
        <v>0.1130564</v>
      </c>
      <c r="P2329" s="63">
        <v>9</v>
      </c>
      <c r="Q2329" s="63">
        <v>1.2781749580960001E-2</v>
      </c>
    </row>
    <row r="2330" spans="1:17">
      <c r="A2330" s="63" t="s">
        <v>75</v>
      </c>
      <c r="B2330" s="63" t="s">
        <v>58</v>
      </c>
      <c r="C2330" s="63" t="s">
        <v>72</v>
      </c>
      <c r="D2330" s="63">
        <v>1</v>
      </c>
      <c r="E2330" s="63">
        <v>0.94586959999999998</v>
      </c>
      <c r="F2330" s="63">
        <v>0.69801429999999998</v>
      </c>
      <c r="G2330" s="63">
        <v>-0.2478553</v>
      </c>
      <c r="H2330" s="63">
        <v>57.777700000000003</v>
      </c>
      <c r="I2330" s="63">
        <v>-0.39274290000000001</v>
      </c>
      <c r="J2330" s="63">
        <v>-0.30714209999999997</v>
      </c>
      <c r="K2330" s="63">
        <v>-0.2478553</v>
      </c>
      <c r="L2330" s="63">
        <v>-0.1885685</v>
      </c>
      <c r="M2330" s="63">
        <v>-0.1029677</v>
      </c>
      <c r="N2330" s="63">
        <v>23615</v>
      </c>
      <c r="O2330" s="63">
        <v>0.1130564</v>
      </c>
      <c r="P2330" s="63">
        <v>10</v>
      </c>
      <c r="Q2330" s="63">
        <v>1.2781749580960001E-2</v>
      </c>
    </row>
    <row r="2331" spans="1:17">
      <c r="A2331" s="63" t="s">
        <v>75</v>
      </c>
      <c r="B2331" s="63" t="s">
        <v>58</v>
      </c>
      <c r="C2331" s="63" t="s">
        <v>72</v>
      </c>
      <c r="D2331" s="63">
        <v>2</v>
      </c>
      <c r="E2331" s="63">
        <v>0.85886899999999999</v>
      </c>
      <c r="F2331" s="63">
        <v>0.61861460000000001</v>
      </c>
      <c r="G2331" s="63">
        <v>-0.24025440000000001</v>
      </c>
      <c r="H2331" s="63">
        <v>57.026800000000001</v>
      </c>
      <c r="I2331" s="63">
        <v>-0.38514199999999998</v>
      </c>
      <c r="J2331" s="63">
        <v>-0.29954120000000001</v>
      </c>
      <c r="K2331" s="63">
        <v>-0.24025440000000001</v>
      </c>
      <c r="L2331" s="63">
        <v>-0.18096760000000001</v>
      </c>
      <c r="M2331" s="63">
        <v>-9.5366800000000002E-2</v>
      </c>
      <c r="N2331" s="63">
        <v>23615</v>
      </c>
      <c r="O2331" s="63">
        <v>0.1130564</v>
      </c>
      <c r="P2331" s="63">
        <v>10</v>
      </c>
      <c r="Q2331" s="63">
        <v>1.2781749580960001E-2</v>
      </c>
    </row>
    <row r="2332" spans="1:17">
      <c r="A2332" s="63" t="s">
        <v>75</v>
      </c>
      <c r="B2332" s="63" t="s">
        <v>58</v>
      </c>
      <c r="C2332" s="63" t="s">
        <v>72</v>
      </c>
      <c r="D2332" s="63">
        <v>3</v>
      </c>
      <c r="E2332" s="63">
        <v>0.83618179999999998</v>
      </c>
      <c r="F2332" s="63">
        <v>0.59808680000000003</v>
      </c>
      <c r="G2332" s="63">
        <v>-0.238095</v>
      </c>
      <c r="H2332" s="63">
        <v>56.341700000000003</v>
      </c>
      <c r="I2332" s="63">
        <v>-0.38298260000000001</v>
      </c>
      <c r="J2332" s="63">
        <v>-0.29738179999999997</v>
      </c>
      <c r="K2332" s="63">
        <v>-0.238095</v>
      </c>
      <c r="L2332" s="63">
        <v>-0.1788082</v>
      </c>
      <c r="M2332" s="63">
        <v>-9.3207399999999996E-2</v>
      </c>
      <c r="N2332" s="63">
        <v>23615</v>
      </c>
      <c r="O2332" s="63">
        <v>0.1130564</v>
      </c>
      <c r="P2332" s="63">
        <v>10</v>
      </c>
      <c r="Q2332" s="63">
        <v>1.2781749580960001E-2</v>
      </c>
    </row>
    <row r="2333" spans="1:17">
      <c r="A2333" s="63" t="s">
        <v>75</v>
      </c>
      <c r="B2333" s="63" t="s">
        <v>58</v>
      </c>
      <c r="C2333" s="63" t="s">
        <v>72</v>
      </c>
      <c r="D2333" s="63">
        <v>4</v>
      </c>
      <c r="E2333" s="63">
        <v>0.83945499999999995</v>
      </c>
      <c r="F2333" s="63">
        <v>0.62543020000000005</v>
      </c>
      <c r="G2333" s="63">
        <v>-0.21402479999999999</v>
      </c>
      <c r="H2333" s="63">
        <v>55.706200000000003</v>
      </c>
      <c r="I2333" s="63">
        <v>-0.35891240000000002</v>
      </c>
      <c r="J2333" s="63">
        <v>-0.27331159999999999</v>
      </c>
      <c r="K2333" s="63">
        <v>-0.21402479999999999</v>
      </c>
      <c r="L2333" s="63">
        <v>-0.15473790000000001</v>
      </c>
      <c r="M2333" s="63">
        <v>-6.9137199999999996E-2</v>
      </c>
      <c r="N2333" s="63">
        <v>23615</v>
      </c>
      <c r="O2333" s="63">
        <v>0.1130564</v>
      </c>
      <c r="P2333" s="63">
        <v>10</v>
      </c>
      <c r="Q2333" s="63">
        <v>1.2781749580960001E-2</v>
      </c>
    </row>
    <row r="2334" spans="1:17">
      <c r="A2334" s="63" t="s">
        <v>75</v>
      </c>
      <c r="B2334" s="63" t="s">
        <v>58</v>
      </c>
      <c r="C2334" s="63" t="s">
        <v>72</v>
      </c>
      <c r="D2334" s="63">
        <v>5</v>
      </c>
      <c r="E2334" s="63">
        <v>0.86210980000000004</v>
      </c>
      <c r="F2334" s="63">
        <v>0.6470129</v>
      </c>
      <c r="G2334" s="63">
        <v>-0.21509700000000001</v>
      </c>
      <c r="H2334" s="63">
        <v>55.264000000000003</v>
      </c>
      <c r="I2334" s="63">
        <v>-0.35998449999999999</v>
      </c>
      <c r="J2334" s="63">
        <v>-0.27438380000000001</v>
      </c>
      <c r="K2334" s="63">
        <v>-0.21509700000000001</v>
      </c>
      <c r="L2334" s="63">
        <v>-0.15581010000000001</v>
      </c>
      <c r="M2334" s="63">
        <v>-7.0209400000000005E-2</v>
      </c>
      <c r="N2334" s="63">
        <v>23615</v>
      </c>
      <c r="O2334" s="63">
        <v>0.1130564</v>
      </c>
      <c r="P2334" s="63">
        <v>10</v>
      </c>
      <c r="Q2334" s="63">
        <v>1.2781749580960001E-2</v>
      </c>
    </row>
    <row r="2335" spans="1:17">
      <c r="A2335" s="63" t="s">
        <v>75</v>
      </c>
      <c r="B2335" s="63" t="s">
        <v>58</v>
      </c>
      <c r="C2335" s="63" t="s">
        <v>72</v>
      </c>
      <c r="D2335" s="63">
        <v>6</v>
      </c>
      <c r="E2335" s="63">
        <v>0.9739563</v>
      </c>
      <c r="F2335" s="63">
        <v>0.70699820000000002</v>
      </c>
      <c r="G2335" s="63">
        <v>-0.26695819999999998</v>
      </c>
      <c r="H2335" s="63">
        <v>54.967700000000001</v>
      </c>
      <c r="I2335" s="63">
        <v>-0.41184579999999998</v>
      </c>
      <c r="J2335" s="63">
        <v>-0.32624500000000001</v>
      </c>
      <c r="K2335" s="63">
        <v>-0.26695819999999998</v>
      </c>
      <c r="L2335" s="63">
        <v>-0.2076713</v>
      </c>
      <c r="M2335" s="63">
        <v>-0.1220706</v>
      </c>
      <c r="N2335" s="63">
        <v>23615</v>
      </c>
      <c r="O2335" s="63">
        <v>0.1130564</v>
      </c>
      <c r="P2335" s="63">
        <v>10</v>
      </c>
      <c r="Q2335" s="63">
        <v>1.2781749580960001E-2</v>
      </c>
    </row>
    <row r="2336" spans="1:17">
      <c r="A2336" s="63" t="s">
        <v>75</v>
      </c>
      <c r="B2336" s="63" t="s">
        <v>58</v>
      </c>
      <c r="C2336" s="63" t="s">
        <v>72</v>
      </c>
      <c r="D2336" s="63">
        <v>7</v>
      </c>
      <c r="E2336" s="63">
        <v>1.250129</v>
      </c>
      <c r="F2336" s="63">
        <v>0.97752830000000002</v>
      </c>
      <c r="G2336" s="63">
        <v>-0.27260089999999998</v>
      </c>
      <c r="H2336" s="63">
        <v>54.814300000000003</v>
      </c>
      <c r="I2336" s="63">
        <v>-0.41748849999999998</v>
      </c>
      <c r="J2336" s="63">
        <v>-0.33188770000000001</v>
      </c>
      <c r="K2336" s="63">
        <v>-0.27260089999999998</v>
      </c>
      <c r="L2336" s="63">
        <v>-0.21331410000000001</v>
      </c>
      <c r="M2336" s="63">
        <v>-0.1277133</v>
      </c>
      <c r="N2336" s="63">
        <v>23615</v>
      </c>
      <c r="O2336" s="63">
        <v>0.1130564</v>
      </c>
      <c r="P2336" s="63">
        <v>10</v>
      </c>
      <c r="Q2336" s="63">
        <v>1.2781749580960001E-2</v>
      </c>
    </row>
    <row r="2337" spans="1:17">
      <c r="A2337" s="63" t="s">
        <v>75</v>
      </c>
      <c r="B2337" s="63" t="s">
        <v>58</v>
      </c>
      <c r="C2337" s="63" t="s">
        <v>72</v>
      </c>
      <c r="D2337" s="63">
        <v>8</v>
      </c>
      <c r="E2337" s="63">
        <v>1.4404090000000001</v>
      </c>
      <c r="F2337" s="63">
        <v>1.2129700000000001</v>
      </c>
      <c r="G2337" s="63">
        <v>-0.22743959999999999</v>
      </c>
      <c r="H2337" s="63">
        <v>55.151400000000002</v>
      </c>
      <c r="I2337" s="63">
        <v>-0.37232720000000002</v>
      </c>
      <c r="J2337" s="63">
        <v>-0.2867265</v>
      </c>
      <c r="K2337" s="63">
        <v>-0.22743959999999999</v>
      </c>
      <c r="L2337" s="63">
        <v>-0.16815279999999999</v>
      </c>
      <c r="M2337" s="63">
        <v>-8.2552E-2</v>
      </c>
      <c r="N2337" s="63">
        <v>23615</v>
      </c>
      <c r="O2337" s="63">
        <v>0.1130564</v>
      </c>
      <c r="P2337" s="63">
        <v>10</v>
      </c>
      <c r="Q2337" s="63">
        <v>1.2781749580960001E-2</v>
      </c>
    </row>
    <row r="2338" spans="1:17">
      <c r="A2338" s="63" t="s">
        <v>75</v>
      </c>
      <c r="B2338" s="63" t="s">
        <v>58</v>
      </c>
      <c r="C2338" s="63" t="s">
        <v>72</v>
      </c>
      <c r="D2338" s="63">
        <v>9</v>
      </c>
      <c r="E2338" s="63">
        <v>1.3704769999999999</v>
      </c>
      <c r="F2338" s="63">
        <v>1.258237</v>
      </c>
      <c r="G2338" s="63">
        <v>-0.11223959999999999</v>
      </c>
      <c r="H2338" s="63">
        <v>57.666600000000003</v>
      </c>
      <c r="I2338" s="63">
        <v>-0.2571272</v>
      </c>
      <c r="J2338" s="63">
        <v>-0.1715264</v>
      </c>
      <c r="K2338" s="63">
        <v>-0.11223959999999999</v>
      </c>
      <c r="L2338" s="63">
        <v>-5.2952800000000001E-2</v>
      </c>
      <c r="M2338" s="63">
        <v>3.2648000000000003E-2</v>
      </c>
      <c r="N2338" s="63">
        <v>23615</v>
      </c>
      <c r="O2338" s="63">
        <v>0.1130564</v>
      </c>
      <c r="P2338" s="63">
        <v>10</v>
      </c>
      <c r="Q2338" s="63">
        <v>1.2781749580960001E-2</v>
      </c>
    </row>
    <row r="2339" spans="1:17">
      <c r="A2339" s="63" t="s">
        <v>75</v>
      </c>
      <c r="B2339" s="63" t="s">
        <v>58</v>
      </c>
      <c r="C2339" s="63" t="s">
        <v>72</v>
      </c>
      <c r="D2339" s="63">
        <v>10</v>
      </c>
      <c r="E2339" s="63">
        <v>1.343275</v>
      </c>
      <c r="F2339" s="63">
        <v>1.229725</v>
      </c>
      <c r="G2339" s="63">
        <v>-0.11354980000000001</v>
      </c>
      <c r="H2339" s="63">
        <v>60.814599999999999</v>
      </c>
      <c r="I2339" s="63">
        <v>-0.25843739999999998</v>
      </c>
      <c r="J2339" s="63">
        <v>-0.17283670000000001</v>
      </c>
      <c r="K2339" s="63">
        <v>-0.11354980000000001</v>
      </c>
      <c r="L2339" s="63">
        <v>-5.4262999999999999E-2</v>
      </c>
      <c r="M2339" s="63">
        <v>3.1337799999999999E-2</v>
      </c>
      <c r="N2339" s="63">
        <v>23615</v>
      </c>
      <c r="O2339" s="63">
        <v>0.1130564</v>
      </c>
      <c r="P2339" s="63">
        <v>10</v>
      </c>
      <c r="Q2339" s="63">
        <v>1.2781749580960001E-2</v>
      </c>
    </row>
    <row r="2340" spans="1:17">
      <c r="A2340" s="63" t="s">
        <v>75</v>
      </c>
      <c r="B2340" s="63" t="s">
        <v>58</v>
      </c>
      <c r="C2340" s="63" t="s">
        <v>72</v>
      </c>
      <c r="D2340" s="63">
        <v>11</v>
      </c>
      <c r="E2340" s="63">
        <v>1.21635</v>
      </c>
      <c r="F2340" s="63">
        <v>1.224194</v>
      </c>
      <c r="G2340" s="63">
        <v>7.8440000000000003E-3</v>
      </c>
      <c r="H2340" s="63">
        <v>63.8523</v>
      </c>
      <c r="I2340" s="63">
        <v>-0.13704359999999999</v>
      </c>
      <c r="J2340" s="63">
        <v>-5.14429E-2</v>
      </c>
      <c r="K2340" s="63">
        <v>7.8440000000000003E-3</v>
      </c>
      <c r="L2340" s="63">
        <v>6.7130800000000004E-2</v>
      </c>
      <c r="M2340" s="63">
        <v>0.1527316</v>
      </c>
      <c r="N2340" s="63">
        <v>23615</v>
      </c>
      <c r="O2340" s="63">
        <v>0.1130564</v>
      </c>
      <c r="P2340" s="63">
        <v>10</v>
      </c>
      <c r="Q2340" s="63">
        <v>1.2781749580960001E-2</v>
      </c>
    </row>
    <row r="2341" spans="1:17">
      <c r="A2341" s="63" t="s">
        <v>75</v>
      </c>
      <c r="B2341" s="63" t="s">
        <v>58</v>
      </c>
      <c r="C2341" s="63" t="s">
        <v>72</v>
      </c>
      <c r="D2341" s="63">
        <v>12</v>
      </c>
      <c r="E2341" s="63">
        <v>1.109351</v>
      </c>
      <c r="F2341" s="63">
        <v>1.1895960000000001</v>
      </c>
      <c r="G2341" s="63">
        <v>8.0244399999999994E-2</v>
      </c>
      <c r="H2341" s="63">
        <v>66.699299999999994</v>
      </c>
      <c r="I2341" s="63">
        <v>-6.4643199999999998E-2</v>
      </c>
      <c r="J2341" s="63">
        <v>2.09576E-2</v>
      </c>
      <c r="K2341" s="63">
        <v>8.0244399999999994E-2</v>
      </c>
      <c r="L2341" s="63">
        <v>0.1395313</v>
      </c>
      <c r="M2341" s="63">
        <v>0.225132</v>
      </c>
      <c r="N2341" s="63">
        <v>23615</v>
      </c>
      <c r="O2341" s="63">
        <v>0.1130564</v>
      </c>
      <c r="P2341" s="63">
        <v>10</v>
      </c>
      <c r="Q2341" s="63">
        <v>1.2781749580960001E-2</v>
      </c>
    </row>
    <row r="2342" spans="1:17">
      <c r="A2342" s="63" t="s">
        <v>75</v>
      </c>
      <c r="B2342" s="63" t="s">
        <v>58</v>
      </c>
      <c r="C2342" s="63" t="s">
        <v>72</v>
      </c>
      <c r="D2342" s="63">
        <v>13</v>
      </c>
      <c r="E2342" s="63">
        <v>0.96725220000000001</v>
      </c>
      <c r="F2342" s="63">
        <v>1.1872100000000001</v>
      </c>
      <c r="G2342" s="63">
        <v>0.2199576</v>
      </c>
      <c r="H2342" s="63">
        <v>69.069100000000006</v>
      </c>
      <c r="I2342" s="63">
        <v>7.5070100000000001E-2</v>
      </c>
      <c r="J2342" s="63">
        <v>0.1606708</v>
      </c>
      <c r="K2342" s="63">
        <v>0.2199576</v>
      </c>
      <c r="L2342" s="63">
        <v>0.27924450000000001</v>
      </c>
      <c r="M2342" s="63">
        <v>0.36484519999999998</v>
      </c>
      <c r="N2342" s="63">
        <v>23615</v>
      </c>
      <c r="O2342" s="63">
        <v>0.1130564</v>
      </c>
      <c r="P2342" s="63">
        <v>10</v>
      </c>
      <c r="Q2342" s="63">
        <v>1.2781749580960001E-2</v>
      </c>
    </row>
    <row r="2343" spans="1:17">
      <c r="A2343" s="63" t="s">
        <v>75</v>
      </c>
      <c r="B2343" s="63" t="s">
        <v>58</v>
      </c>
      <c r="C2343" s="63" t="s">
        <v>72</v>
      </c>
      <c r="D2343" s="63">
        <v>14</v>
      </c>
      <c r="E2343" s="63">
        <v>0.91249619999999998</v>
      </c>
      <c r="F2343" s="63">
        <v>1.176658</v>
      </c>
      <c r="G2343" s="63">
        <v>0.26416220000000001</v>
      </c>
      <c r="H2343" s="63">
        <v>70.794700000000006</v>
      </c>
      <c r="I2343" s="63">
        <v>0.11927459999999999</v>
      </c>
      <c r="J2343" s="63">
        <v>0.20487530000000001</v>
      </c>
      <c r="K2343" s="63">
        <v>0.26416220000000001</v>
      </c>
      <c r="L2343" s="63">
        <v>0.32344899999999999</v>
      </c>
      <c r="M2343" s="63">
        <v>0.40904980000000002</v>
      </c>
      <c r="N2343" s="63">
        <v>23615</v>
      </c>
      <c r="O2343" s="63">
        <v>0.1130564</v>
      </c>
      <c r="P2343" s="63">
        <v>10</v>
      </c>
      <c r="Q2343" s="63">
        <v>1.2781749580960001E-2</v>
      </c>
    </row>
    <row r="2344" spans="1:17">
      <c r="A2344" s="63" t="s">
        <v>75</v>
      </c>
      <c r="B2344" s="63" t="s">
        <v>58</v>
      </c>
      <c r="C2344" s="63" t="s">
        <v>72</v>
      </c>
      <c r="D2344" s="63">
        <v>15</v>
      </c>
      <c r="E2344" s="63">
        <v>0.88045850000000003</v>
      </c>
      <c r="F2344" s="63">
        <v>1.152094</v>
      </c>
      <c r="G2344" s="63">
        <v>0.27163589999999999</v>
      </c>
      <c r="H2344" s="63">
        <v>71.646799999999999</v>
      </c>
      <c r="I2344" s="63">
        <v>0.12674830000000001</v>
      </c>
      <c r="J2344" s="63">
        <v>0.21234910000000001</v>
      </c>
      <c r="K2344" s="63">
        <v>0.27163589999999999</v>
      </c>
      <c r="L2344" s="63">
        <v>0.33092270000000001</v>
      </c>
      <c r="M2344" s="63">
        <v>0.41652349999999999</v>
      </c>
      <c r="N2344" s="63">
        <v>23615</v>
      </c>
      <c r="O2344" s="63">
        <v>0.1130564</v>
      </c>
      <c r="P2344" s="63">
        <v>10</v>
      </c>
      <c r="Q2344" s="63">
        <v>1.2781749580960001E-2</v>
      </c>
    </row>
    <row r="2345" spans="1:17">
      <c r="A2345" s="63" t="s">
        <v>75</v>
      </c>
      <c r="B2345" s="63" t="s">
        <v>58</v>
      </c>
      <c r="C2345" s="63" t="s">
        <v>72</v>
      </c>
      <c r="D2345" s="63">
        <v>16</v>
      </c>
      <c r="E2345" s="63">
        <v>0.89828960000000002</v>
      </c>
      <c r="F2345" s="63">
        <v>1.141853</v>
      </c>
      <c r="G2345" s="63">
        <v>0.2435639</v>
      </c>
      <c r="H2345" s="63">
        <v>71.473299999999995</v>
      </c>
      <c r="I2345" s="63">
        <v>9.8676299999999995E-2</v>
      </c>
      <c r="J2345" s="63">
        <v>0.1842771</v>
      </c>
      <c r="K2345" s="63">
        <v>0.2435639</v>
      </c>
      <c r="L2345" s="63">
        <v>0.30285069999999997</v>
      </c>
      <c r="M2345" s="63">
        <v>0.38845150000000001</v>
      </c>
      <c r="N2345" s="63">
        <v>23615</v>
      </c>
      <c r="O2345" s="63">
        <v>0.1130564</v>
      </c>
      <c r="P2345" s="63">
        <v>10</v>
      </c>
      <c r="Q2345" s="63">
        <v>1.2781749580960001E-2</v>
      </c>
    </row>
    <row r="2346" spans="1:17">
      <c r="A2346" s="63" t="s">
        <v>75</v>
      </c>
      <c r="B2346" s="63" t="s">
        <v>58</v>
      </c>
      <c r="C2346" s="63" t="s">
        <v>72</v>
      </c>
      <c r="D2346" s="63">
        <v>17</v>
      </c>
      <c r="E2346" s="63">
        <v>0.96767170000000002</v>
      </c>
      <c r="F2346" s="63">
        <v>1.180275</v>
      </c>
      <c r="G2346" s="63">
        <v>0.2126036</v>
      </c>
      <c r="H2346" s="63">
        <v>70.424599999999998</v>
      </c>
      <c r="I2346" s="63">
        <v>6.7715999999999998E-2</v>
      </c>
      <c r="J2346" s="63">
        <v>0.1533168</v>
      </c>
      <c r="K2346" s="63">
        <v>0.2126036</v>
      </c>
      <c r="L2346" s="63">
        <v>0.27189049999999998</v>
      </c>
      <c r="M2346" s="63">
        <v>0.35749120000000001</v>
      </c>
      <c r="N2346" s="63">
        <v>23615</v>
      </c>
      <c r="O2346" s="63">
        <v>0.1130564</v>
      </c>
      <c r="P2346" s="63">
        <v>10</v>
      </c>
      <c r="Q2346" s="63">
        <v>1.2781749580960001E-2</v>
      </c>
    </row>
    <row r="2347" spans="1:17">
      <c r="A2347" s="63" t="s">
        <v>75</v>
      </c>
      <c r="B2347" s="63" t="s">
        <v>58</v>
      </c>
      <c r="C2347" s="63" t="s">
        <v>72</v>
      </c>
      <c r="D2347" s="63">
        <v>18</v>
      </c>
      <c r="E2347" s="63">
        <v>1.124668</v>
      </c>
      <c r="F2347" s="63">
        <v>1.2647949999999999</v>
      </c>
      <c r="G2347" s="63">
        <v>0.1401271</v>
      </c>
      <c r="H2347" s="63">
        <v>68.464399999999998</v>
      </c>
      <c r="I2347" s="63">
        <v>-4.7605E-3</v>
      </c>
      <c r="J2347" s="63">
        <v>8.0840200000000001E-2</v>
      </c>
      <c r="K2347" s="63">
        <v>0.1401271</v>
      </c>
      <c r="L2347" s="63">
        <v>0.19941390000000001</v>
      </c>
      <c r="M2347" s="63">
        <v>0.28501470000000001</v>
      </c>
      <c r="N2347" s="63">
        <v>23615</v>
      </c>
      <c r="O2347" s="63">
        <v>0.1130564</v>
      </c>
      <c r="P2347" s="63">
        <v>10</v>
      </c>
      <c r="Q2347" s="63">
        <v>1.2781749580960001E-2</v>
      </c>
    </row>
    <row r="2348" spans="1:17">
      <c r="A2348" s="63" t="s">
        <v>75</v>
      </c>
      <c r="B2348" s="63" t="s">
        <v>58</v>
      </c>
      <c r="C2348" s="63" t="s">
        <v>72</v>
      </c>
      <c r="D2348" s="63">
        <v>19</v>
      </c>
      <c r="E2348" s="63">
        <v>1.321693</v>
      </c>
      <c r="F2348" s="63">
        <v>1.3130919999999999</v>
      </c>
      <c r="G2348" s="63">
        <v>-8.6014999999999998E-3</v>
      </c>
      <c r="H2348" s="63">
        <v>65.523300000000006</v>
      </c>
      <c r="I2348" s="63">
        <v>-0.15348909999999999</v>
      </c>
      <c r="J2348" s="63">
        <v>-6.7888400000000002E-2</v>
      </c>
      <c r="K2348" s="63">
        <v>-8.6014999999999998E-3</v>
      </c>
      <c r="L2348" s="63">
        <v>5.0685300000000003E-2</v>
      </c>
      <c r="M2348" s="63">
        <v>0.13628609999999999</v>
      </c>
      <c r="N2348" s="63">
        <v>23615</v>
      </c>
      <c r="O2348" s="63">
        <v>0.1130564</v>
      </c>
      <c r="P2348" s="63">
        <v>10</v>
      </c>
      <c r="Q2348" s="63">
        <v>1.2781749580960001E-2</v>
      </c>
    </row>
    <row r="2349" spans="1:17">
      <c r="A2349" s="63" t="s">
        <v>75</v>
      </c>
      <c r="B2349" s="63" t="s">
        <v>58</v>
      </c>
      <c r="C2349" s="63" t="s">
        <v>72</v>
      </c>
      <c r="D2349" s="63">
        <v>20</v>
      </c>
      <c r="E2349" s="63">
        <v>1.4773419999999999</v>
      </c>
      <c r="F2349" s="63">
        <v>1.3657079999999999</v>
      </c>
      <c r="G2349" s="63">
        <v>-0.11163439999999999</v>
      </c>
      <c r="H2349" s="63">
        <v>63.185000000000002</v>
      </c>
      <c r="I2349" s="63">
        <v>-0.25652200000000003</v>
      </c>
      <c r="J2349" s="63">
        <v>-0.1709212</v>
      </c>
      <c r="K2349" s="63">
        <v>-0.11163439999999999</v>
      </c>
      <c r="L2349" s="63">
        <v>-5.2347499999999998E-2</v>
      </c>
      <c r="M2349" s="63">
        <v>3.3253199999999997E-2</v>
      </c>
      <c r="N2349" s="63">
        <v>23615</v>
      </c>
      <c r="O2349" s="63">
        <v>0.1130564</v>
      </c>
      <c r="P2349" s="63">
        <v>10</v>
      </c>
      <c r="Q2349" s="63">
        <v>1.2781749580960001E-2</v>
      </c>
    </row>
    <row r="2350" spans="1:17">
      <c r="A2350" s="63" t="s">
        <v>75</v>
      </c>
      <c r="B2350" s="63" t="s">
        <v>58</v>
      </c>
      <c r="C2350" s="63" t="s">
        <v>72</v>
      </c>
      <c r="D2350" s="63">
        <v>21</v>
      </c>
      <c r="E2350" s="63">
        <v>1.5558529999999999</v>
      </c>
      <c r="F2350" s="63">
        <v>1.384717</v>
      </c>
      <c r="G2350" s="63">
        <v>-0.17113529999999999</v>
      </c>
      <c r="H2350" s="63">
        <v>61.648299999999999</v>
      </c>
      <c r="I2350" s="63">
        <v>-0.3160229</v>
      </c>
      <c r="J2350" s="63">
        <v>-0.23042209999999999</v>
      </c>
      <c r="K2350" s="63">
        <v>-0.17113529999999999</v>
      </c>
      <c r="L2350" s="63">
        <v>-0.1118485</v>
      </c>
      <c r="M2350" s="63">
        <v>-2.6247699999999999E-2</v>
      </c>
      <c r="N2350" s="63">
        <v>23615</v>
      </c>
      <c r="O2350" s="63">
        <v>0.1130564</v>
      </c>
      <c r="P2350" s="63">
        <v>10</v>
      </c>
      <c r="Q2350" s="63">
        <v>1.2781749580960001E-2</v>
      </c>
    </row>
    <row r="2351" spans="1:17">
      <c r="A2351" s="63" t="s">
        <v>75</v>
      </c>
      <c r="B2351" s="63" t="s">
        <v>58</v>
      </c>
      <c r="C2351" s="63" t="s">
        <v>72</v>
      </c>
      <c r="D2351" s="63">
        <v>22</v>
      </c>
      <c r="E2351" s="63">
        <v>1.5097020000000001</v>
      </c>
      <c r="F2351" s="63">
        <v>1.2871729999999999</v>
      </c>
      <c r="G2351" s="63">
        <v>-0.22252920000000001</v>
      </c>
      <c r="H2351" s="63">
        <v>60.541499999999999</v>
      </c>
      <c r="I2351" s="63">
        <v>-0.36741679999999999</v>
      </c>
      <c r="J2351" s="63">
        <v>-0.28181600000000001</v>
      </c>
      <c r="K2351" s="63">
        <v>-0.22252920000000001</v>
      </c>
      <c r="L2351" s="63">
        <v>-0.16324230000000001</v>
      </c>
      <c r="M2351" s="63">
        <v>-7.7641600000000005E-2</v>
      </c>
      <c r="N2351" s="63">
        <v>23615</v>
      </c>
      <c r="O2351" s="63">
        <v>0.1130564</v>
      </c>
      <c r="P2351" s="63">
        <v>10</v>
      </c>
      <c r="Q2351" s="63">
        <v>1.2781749580960001E-2</v>
      </c>
    </row>
    <row r="2352" spans="1:17">
      <c r="A2352" s="63" t="s">
        <v>75</v>
      </c>
      <c r="B2352" s="63" t="s">
        <v>58</v>
      </c>
      <c r="C2352" s="63" t="s">
        <v>72</v>
      </c>
      <c r="D2352" s="63">
        <v>23</v>
      </c>
      <c r="E2352" s="63">
        <v>1.313104</v>
      </c>
      <c r="F2352" s="63">
        <v>1.0898829999999999</v>
      </c>
      <c r="G2352" s="63">
        <v>-0.22322110000000001</v>
      </c>
      <c r="H2352" s="63">
        <v>59.583300000000001</v>
      </c>
      <c r="I2352" s="63">
        <v>-0.36810870000000001</v>
      </c>
      <c r="J2352" s="63">
        <v>-0.28250789999999998</v>
      </c>
      <c r="K2352" s="63">
        <v>-0.22322110000000001</v>
      </c>
      <c r="L2352" s="63">
        <v>-0.1639342</v>
      </c>
      <c r="M2352" s="63">
        <v>-7.83335E-2</v>
      </c>
      <c r="N2352" s="63">
        <v>23615</v>
      </c>
      <c r="O2352" s="63">
        <v>0.1130564</v>
      </c>
      <c r="P2352" s="63">
        <v>10</v>
      </c>
      <c r="Q2352" s="63">
        <v>1.2781749580960001E-2</v>
      </c>
    </row>
    <row r="2353" spans="1:17">
      <c r="A2353" s="63" t="s">
        <v>75</v>
      </c>
      <c r="B2353" s="63" t="s">
        <v>58</v>
      </c>
      <c r="C2353" s="63" t="s">
        <v>72</v>
      </c>
      <c r="D2353" s="63">
        <v>24</v>
      </c>
      <c r="E2353" s="63">
        <v>1.07836</v>
      </c>
      <c r="F2353" s="63">
        <v>0.84888739999999996</v>
      </c>
      <c r="G2353" s="63">
        <v>-0.22947290000000001</v>
      </c>
      <c r="H2353" s="63">
        <v>58.660800000000002</v>
      </c>
      <c r="I2353" s="63">
        <v>-0.37436049999999998</v>
      </c>
      <c r="J2353" s="63">
        <v>-0.28875970000000001</v>
      </c>
      <c r="K2353" s="63">
        <v>-0.22947290000000001</v>
      </c>
      <c r="L2353" s="63">
        <v>-0.170186</v>
      </c>
      <c r="M2353" s="63">
        <v>-8.4585300000000002E-2</v>
      </c>
      <c r="N2353" s="63">
        <v>23615</v>
      </c>
      <c r="O2353" s="63">
        <v>0.1130564</v>
      </c>
      <c r="P2353" s="63">
        <v>10</v>
      </c>
      <c r="Q2353" s="63">
        <v>1.2781749580960001E-2</v>
      </c>
    </row>
    <row r="2354" spans="1:17">
      <c r="A2354" s="63" t="s">
        <v>75</v>
      </c>
      <c r="B2354" s="63" t="s">
        <v>58</v>
      </c>
      <c r="C2354" s="63" t="s">
        <v>73</v>
      </c>
      <c r="D2354" s="63">
        <v>1</v>
      </c>
      <c r="E2354" s="63">
        <v>0.96341100000000002</v>
      </c>
      <c r="F2354" s="63">
        <v>0.81850730000000005</v>
      </c>
      <c r="G2354" s="63">
        <v>-0.1449037</v>
      </c>
      <c r="H2354" s="63">
        <v>50.524099999999997</v>
      </c>
      <c r="I2354" s="63">
        <v>-0.28979129999999997</v>
      </c>
      <c r="J2354" s="63">
        <v>-0.2041906</v>
      </c>
      <c r="K2354" s="63">
        <v>-0.1449037</v>
      </c>
      <c r="L2354" s="63">
        <v>-8.5616899999999996E-2</v>
      </c>
      <c r="M2354" s="63">
        <v>-1.6099999999999998E-5</v>
      </c>
      <c r="N2354" s="63">
        <v>23615</v>
      </c>
      <c r="O2354" s="63">
        <v>0.1130564</v>
      </c>
      <c r="P2354" s="63">
        <v>11</v>
      </c>
      <c r="Q2354" s="63">
        <v>1.2781749580960001E-2</v>
      </c>
    </row>
    <row r="2355" spans="1:17">
      <c r="A2355" s="63" t="s">
        <v>75</v>
      </c>
      <c r="B2355" s="63" t="s">
        <v>58</v>
      </c>
      <c r="C2355" s="63" t="s">
        <v>73</v>
      </c>
      <c r="D2355" s="63">
        <v>2</v>
      </c>
      <c r="E2355" s="63">
        <v>0.89775870000000002</v>
      </c>
      <c r="F2355" s="63">
        <v>0.73694289999999996</v>
      </c>
      <c r="G2355" s="63">
        <v>-0.16081580000000001</v>
      </c>
      <c r="H2355" s="63">
        <v>49.751600000000003</v>
      </c>
      <c r="I2355" s="63">
        <v>-0.30570340000000001</v>
      </c>
      <c r="J2355" s="63">
        <v>-0.22010270000000001</v>
      </c>
      <c r="K2355" s="63">
        <v>-0.16081580000000001</v>
      </c>
      <c r="L2355" s="63">
        <v>-0.10152899999999999</v>
      </c>
      <c r="M2355" s="63">
        <v>-1.59282E-2</v>
      </c>
      <c r="N2355" s="63">
        <v>23615</v>
      </c>
      <c r="O2355" s="63">
        <v>0.1130564</v>
      </c>
      <c r="P2355" s="63">
        <v>11</v>
      </c>
      <c r="Q2355" s="63">
        <v>1.2781749580960001E-2</v>
      </c>
    </row>
    <row r="2356" spans="1:17">
      <c r="A2356" s="63" t="s">
        <v>75</v>
      </c>
      <c r="B2356" s="63" t="s">
        <v>58</v>
      </c>
      <c r="C2356" s="63" t="s">
        <v>73</v>
      </c>
      <c r="D2356" s="63">
        <v>3</v>
      </c>
      <c r="E2356" s="63">
        <v>0.88351659999999999</v>
      </c>
      <c r="F2356" s="63">
        <v>0.72712019999999999</v>
      </c>
      <c r="G2356" s="63">
        <v>-0.15639639999999999</v>
      </c>
      <c r="H2356" s="63">
        <v>49.0486</v>
      </c>
      <c r="I2356" s="63">
        <v>-0.301284</v>
      </c>
      <c r="J2356" s="63">
        <v>-0.21568329999999999</v>
      </c>
      <c r="K2356" s="63">
        <v>-0.15639639999999999</v>
      </c>
      <c r="L2356" s="63">
        <v>-9.7109600000000004E-2</v>
      </c>
      <c r="M2356" s="63">
        <v>-1.1508900000000001E-2</v>
      </c>
      <c r="N2356" s="63">
        <v>23615</v>
      </c>
      <c r="O2356" s="63">
        <v>0.1130564</v>
      </c>
      <c r="P2356" s="63">
        <v>11</v>
      </c>
      <c r="Q2356" s="63">
        <v>1.2781749580960001E-2</v>
      </c>
    </row>
    <row r="2357" spans="1:17">
      <c r="A2357" s="63" t="s">
        <v>75</v>
      </c>
      <c r="B2357" s="63" t="s">
        <v>58</v>
      </c>
      <c r="C2357" s="63" t="s">
        <v>73</v>
      </c>
      <c r="D2357" s="63">
        <v>4</v>
      </c>
      <c r="E2357" s="63">
        <v>0.92614569999999996</v>
      </c>
      <c r="F2357" s="63">
        <v>0.76829550000000002</v>
      </c>
      <c r="G2357" s="63">
        <v>-0.1578503</v>
      </c>
      <c r="H2357" s="63">
        <v>48.5242</v>
      </c>
      <c r="I2357" s="63">
        <v>-0.3027379</v>
      </c>
      <c r="J2357" s="63">
        <v>-0.2171371</v>
      </c>
      <c r="K2357" s="63">
        <v>-0.1578503</v>
      </c>
      <c r="L2357" s="63">
        <v>-9.8563399999999995E-2</v>
      </c>
      <c r="M2357" s="63">
        <v>-1.2962700000000001E-2</v>
      </c>
      <c r="N2357" s="63">
        <v>23615</v>
      </c>
      <c r="O2357" s="63">
        <v>0.1130564</v>
      </c>
      <c r="P2357" s="63">
        <v>11</v>
      </c>
      <c r="Q2357" s="63">
        <v>1.2781749580960001E-2</v>
      </c>
    </row>
    <row r="2358" spans="1:17">
      <c r="A2358" s="63" t="s">
        <v>75</v>
      </c>
      <c r="B2358" s="63" t="s">
        <v>58</v>
      </c>
      <c r="C2358" s="63" t="s">
        <v>73</v>
      </c>
      <c r="D2358" s="63">
        <v>5</v>
      </c>
      <c r="E2358" s="63">
        <v>0.9635184</v>
      </c>
      <c r="F2358" s="63">
        <v>0.80642559999999996</v>
      </c>
      <c r="G2358" s="63">
        <v>-0.1570928</v>
      </c>
      <c r="H2358" s="63">
        <v>48.151499999999999</v>
      </c>
      <c r="I2358" s="63">
        <v>-0.30198039999999998</v>
      </c>
      <c r="J2358" s="63">
        <v>-0.21637960000000001</v>
      </c>
      <c r="K2358" s="63">
        <v>-0.1570928</v>
      </c>
      <c r="L2358" s="63">
        <v>-9.7806000000000004E-2</v>
      </c>
      <c r="M2358" s="63">
        <v>-1.2205199999999999E-2</v>
      </c>
      <c r="N2358" s="63">
        <v>23615</v>
      </c>
      <c r="O2358" s="63">
        <v>0.1130564</v>
      </c>
      <c r="P2358" s="63">
        <v>11</v>
      </c>
      <c r="Q2358" s="63">
        <v>1.2781749580960001E-2</v>
      </c>
    </row>
    <row r="2359" spans="1:17">
      <c r="A2359" s="63" t="s">
        <v>75</v>
      </c>
      <c r="B2359" s="63" t="s">
        <v>58</v>
      </c>
      <c r="C2359" s="63" t="s">
        <v>73</v>
      </c>
      <c r="D2359" s="63">
        <v>6</v>
      </c>
      <c r="E2359" s="63">
        <v>1.1261380000000001</v>
      </c>
      <c r="F2359" s="63">
        <v>0.89090020000000003</v>
      </c>
      <c r="G2359" s="63">
        <v>-0.2352378</v>
      </c>
      <c r="H2359" s="63">
        <v>47.897100000000002</v>
      </c>
      <c r="I2359" s="63">
        <v>-0.3801254</v>
      </c>
      <c r="J2359" s="63">
        <v>-0.29452460000000003</v>
      </c>
      <c r="K2359" s="63">
        <v>-0.2352378</v>
      </c>
      <c r="L2359" s="63">
        <v>-0.17595089999999999</v>
      </c>
      <c r="M2359" s="63">
        <v>-9.0350200000000006E-2</v>
      </c>
      <c r="N2359" s="63">
        <v>23615</v>
      </c>
      <c r="O2359" s="63">
        <v>0.1130564</v>
      </c>
      <c r="P2359" s="63">
        <v>11</v>
      </c>
      <c r="Q2359" s="63">
        <v>1.2781749580960001E-2</v>
      </c>
    </row>
    <row r="2360" spans="1:17">
      <c r="A2360" s="63" t="s">
        <v>75</v>
      </c>
      <c r="B2360" s="63" t="s">
        <v>58</v>
      </c>
      <c r="C2360" s="63" t="s">
        <v>73</v>
      </c>
      <c r="D2360" s="63">
        <v>7</v>
      </c>
      <c r="E2360" s="63">
        <v>1.454108</v>
      </c>
      <c r="F2360" s="63">
        <v>1.2549319999999999</v>
      </c>
      <c r="G2360" s="63">
        <v>-0.19917679999999999</v>
      </c>
      <c r="H2360" s="63">
        <v>47.802799999999998</v>
      </c>
      <c r="I2360" s="63">
        <v>-0.34406439999999999</v>
      </c>
      <c r="J2360" s="63">
        <v>-0.25846360000000002</v>
      </c>
      <c r="K2360" s="63">
        <v>-0.19917679999999999</v>
      </c>
      <c r="L2360" s="63">
        <v>-0.13988999999999999</v>
      </c>
      <c r="M2360" s="63">
        <v>-5.4289200000000003E-2</v>
      </c>
      <c r="N2360" s="63">
        <v>23615</v>
      </c>
      <c r="O2360" s="63">
        <v>0.1130564</v>
      </c>
      <c r="P2360" s="63">
        <v>11</v>
      </c>
      <c r="Q2360" s="63">
        <v>1.2781749580960001E-2</v>
      </c>
    </row>
    <row r="2361" spans="1:17">
      <c r="A2361" s="63" t="s">
        <v>75</v>
      </c>
      <c r="B2361" s="63" t="s">
        <v>58</v>
      </c>
      <c r="C2361" s="63" t="s">
        <v>73</v>
      </c>
      <c r="D2361" s="63">
        <v>8</v>
      </c>
      <c r="E2361" s="63">
        <v>1.6387940000000001</v>
      </c>
      <c r="F2361" s="63">
        <v>1.5548420000000001</v>
      </c>
      <c r="G2361" s="63">
        <v>-8.3951799999999993E-2</v>
      </c>
      <c r="H2361" s="63">
        <v>49.438600000000001</v>
      </c>
      <c r="I2361" s="63">
        <v>-0.2288394</v>
      </c>
      <c r="J2361" s="63">
        <v>-0.1432387</v>
      </c>
      <c r="K2361" s="63">
        <v>-8.3951799999999993E-2</v>
      </c>
      <c r="L2361" s="63">
        <v>-2.4664999999999999E-2</v>
      </c>
      <c r="M2361" s="63">
        <v>6.0935799999999998E-2</v>
      </c>
      <c r="N2361" s="63">
        <v>23615</v>
      </c>
      <c r="O2361" s="63">
        <v>0.1130564</v>
      </c>
      <c r="P2361" s="63">
        <v>11</v>
      </c>
      <c r="Q2361" s="63">
        <v>1.2781749580960001E-2</v>
      </c>
    </row>
    <row r="2362" spans="1:17">
      <c r="A2362" s="63" t="s">
        <v>75</v>
      </c>
      <c r="B2362" s="63" t="s">
        <v>58</v>
      </c>
      <c r="C2362" s="63" t="s">
        <v>73</v>
      </c>
      <c r="D2362" s="63">
        <v>9</v>
      </c>
      <c r="E2362" s="63">
        <v>1.480259</v>
      </c>
      <c r="F2362" s="63">
        <v>1.5535920000000001</v>
      </c>
      <c r="G2362" s="63">
        <v>7.3333599999999999E-2</v>
      </c>
      <c r="H2362" s="63">
        <v>53.6676</v>
      </c>
      <c r="I2362" s="63">
        <v>-7.1554000000000006E-2</v>
      </c>
      <c r="J2362" s="63">
        <v>1.40468E-2</v>
      </c>
      <c r="K2362" s="63">
        <v>7.3333599999999999E-2</v>
      </c>
      <c r="L2362" s="63">
        <v>0.1326205</v>
      </c>
      <c r="M2362" s="63">
        <v>0.2182212</v>
      </c>
      <c r="N2362" s="63">
        <v>23615</v>
      </c>
      <c r="O2362" s="63">
        <v>0.1130564</v>
      </c>
      <c r="P2362" s="63">
        <v>11</v>
      </c>
      <c r="Q2362" s="63">
        <v>1.2781749580960001E-2</v>
      </c>
    </row>
    <row r="2363" spans="1:17">
      <c r="A2363" s="63" t="s">
        <v>75</v>
      </c>
      <c r="B2363" s="63" t="s">
        <v>58</v>
      </c>
      <c r="C2363" s="63" t="s">
        <v>73</v>
      </c>
      <c r="D2363" s="63">
        <v>10</v>
      </c>
      <c r="E2363" s="63">
        <v>1.3987419999999999</v>
      </c>
      <c r="F2363" s="63">
        <v>1.4749859999999999</v>
      </c>
      <c r="G2363" s="63">
        <v>7.6243900000000003E-2</v>
      </c>
      <c r="H2363" s="63">
        <v>57.635599999999997</v>
      </c>
      <c r="I2363" s="63">
        <v>-6.8643700000000002E-2</v>
      </c>
      <c r="J2363" s="63">
        <v>1.6957E-2</v>
      </c>
      <c r="K2363" s="63">
        <v>7.6243900000000003E-2</v>
      </c>
      <c r="L2363" s="63">
        <v>0.1355307</v>
      </c>
      <c r="M2363" s="63">
        <v>0.22113150000000001</v>
      </c>
      <c r="N2363" s="63">
        <v>23615</v>
      </c>
      <c r="O2363" s="63">
        <v>0.1130564</v>
      </c>
      <c r="P2363" s="63">
        <v>11</v>
      </c>
      <c r="Q2363" s="63">
        <v>1.2781749580960001E-2</v>
      </c>
    </row>
    <row r="2364" spans="1:17">
      <c r="A2364" s="63" t="s">
        <v>75</v>
      </c>
      <c r="B2364" s="63" t="s">
        <v>58</v>
      </c>
      <c r="C2364" s="63" t="s">
        <v>73</v>
      </c>
      <c r="D2364" s="63">
        <v>11</v>
      </c>
      <c r="E2364" s="63">
        <v>1.276184</v>
      </c>
      <c r="F2364" s="63">
        <v>1.4307939999999999</v>
      </c>
      <c r="G2364" s="63">
        <v>0.15461030000000001</v>
      </c>
      <c r="H2364" s="63">
        <v>60.722099999999998</v>
      </c>
      <c r="I2364" s="63">
        <v>9.7227000000000008E-3</v>
      </c>
      <c r="J2364" s="63">
        <v>9.5323400000000003E-2</v>
      </c>
      <c r="K2364" s="63">
        <v>0.15461030000000001</v>
      </c>
      <c r="L2364" s="63">
        <v>0.21389710000000001</v>
      </c>
      <c r="M2364" s="63">
        <v>0.29949789999999998</v>
      </c>
      <c r="N2364" s="63">
        <v>23615</v>
      </c>
      <c r="O2364" s="63">
        <v>0.1130564</v>
      </c>
      <c r="P2364" s="63">
        <v>11</v>
      </c>
      <c r="Q2364" s="63">
        <v>1.2781749580960001E-2</v>
      </c>
    </row>
    <row r="2365" spans="1:17">
      <c r="A2365" s="63" t="s">
        <v>75</v>
      </c>
      <c r="B2365" s="63" t="s">
        <v>58</v>
      </c>
      <c r="C2365" s="63" t="s">
        <v>73</v>
      </c>
      <c r="D2365" s="63">
        <v>12</v>
      </c>
      <c r="E2365" s="63">
        <v>1.2038120000000001</v>
      </c>
      <c r="F2365" s="63">
        <v>1.339574</v>
      </c>
      <c r="G2365" s="63">
        <v>0.13576170000000001</v>
      </c>
      <c r="H2365" s="63">
        <v>63.383699999999997</v>
      </c>
      <c r="I2365" s="63">
        <v>-9.1258999999999993E-3</v>
      </c>
      <c r="J2365" s="63">
        <v>7.6474899999999998E-2</v>
      </c>
      <c r="K2365" s="63">
        <v>0.13576170000000001</v>
      </c>
      <c r="L2365" s="63">
        <v>0.19504859999999999</v>
      </c>
      <c r="M2365" s="63">
        <v>0.28064929999999999</v>
      </c>
      <c r="N2365" s="63">
        <v>23615</v>
      </c>
      <c r="O2365" s="63">
        <v>0.1130564</v>
      </c>
      <c r="P2365" s="63">
        <v>11</v>
      </c>
      <c r="Q2365" s="63">
        <v>1.2781749580960001E-2</v>
      </c>
    </row>
    <row r="2366" spans="1:17">
      <c r="A2366" s="63" t="s">
        <v>75</v>
      </c>
      <c r="B2366" s="63" t="s">
        <v>58</v>
      </c>
      <c r="C2366" s="63" t="s">
        <v>73</v>
      </c>
      <c r="D2366" s="63">
        <v>13</v>
      </c>
      <c r="E2366" s="63">
        <v>1.056684</v>
      </c>
      <c r="F2366" s="63">
        <v>1.307847</v>
      </c>
      <c r="G2366" s="63">
        <v>0.25116240000000001</v>
      </c>
      <c r="H2366" s="63">
        <v>65.602699999999999</v>
      </c>
      <c r="I2366" s="63">
        <v>0.1062748</v>
      </c>
      <c r="J2366" s="63">
        <v>0.19187560000000001</v>
      </c>
      <c r="K2366" s="63">
        <v>0.25116240000000001</v>
      </c>
      <c r="L2366" s="63">
        <v>0.31044919999999998</v>
      </c>
      <c r="M2366" s="63">
        <v>0.39605000000000001</v>
      </c>
      <c r="N2366" s="63">
        <v>23615</v>
      </c>
      <c r="O2366" s="63">
        <v>0.1130564</v>
      </c>
      <c r="P2366" s="63">
        <v>11</v>
      </c>
      <c r="Q2366" s="63">
        <v>1.2781749580960001E-2</v>
      </c>
    </row>
    <row r="2367" spans="1:17">
      <c r="A2367" s="63" t="s">
        <v>75</v>
      </c>
      <c r="B2367" s="63" t="s">
        <v>58</v>
      </c>
      <c r="C2367" s="63" t="s">
        <v>73</v>
      </c>
      <c r="D2367" s="63">
        <v>14</v>
      </c>
      <c r="E2367" s="63">
        <v>0.97013000000000005</v>
      </c>
      <c r="F2367" s="63">
        <v>1.2598259999999999</v>
      </c>
      <c r="G2367" s="63">
        <v>0.2896956</v>
      </c>
      <c r="H2367" s="63">
        <v>66.439899999999994</v>
      </c>
      <c r="I2367" s="63">
        <v>0.14480799999999999</v>
      </c>
      <c r="J2367" s="63">
        <v>0.2304088</v>
      </c>
      <c r="K2367" s="63">
        <v>0.2896956</v>
      </c>
      <c r="L2367" s="63">
        <v>0.34898249999999997</v>
      </c>
      <c r="M2367" s="63">
        <v>0.4345832</v>
      </c>
      <c r="N2367" s="63">
        <v>23615</v>
      </c>
      <c r="O2367" s="63">
        <v>0.1130564</v>
      </c>
      <c r="P2367" s="63">
        <v>11</v>
      </c>
      <c r="Q2367" s="63">
        <v>1.2781749580960001E-2</v>
      </c>
    </row>
    <row r="2368" spans="1:17">
      <c r="A2368" s="63" t="s">
        <v>75</v>
      </c>
      <c r="B2368" s="63" t="s">
        <v>58</v>
      </c>
      <c r="C2368" s="63" t="s">
        <v>73</v>
      </c>
      <c r="D2368" s="63">
        <v>15</v>
      </c>
      <c r="E2368" s="63">
        <v>0.93504129999999996</v>
      </c>
      <c r="F2368" s="63">
        <v>1.190151</v>
      </c>
      <c r="G2368" s="63">
        <v>0.25511</v>
      </c>
      <c r="H2368" s="63">
        <v>66.605000000000004</v>
      </c>
      <c r="I2368" s="63">
        <v>0.1102224</v>
      </c>
      <c r="J2368" s="63">
        <v>0.1958232</v>
      </c>
      <c r="K2368" s="63">
        <v>0.25511</v>
      </c>
      <c r="L2368" s="63">
        <v>0.31439689999999998</v>
      </c>
      <c r="M2368" s="63">
        <v>0.39999760000000001</v>
      </c>
      <c r="N2368" s="63">
        <v>23615</v>
      </c>
      <c r="O2368" s="63">
        <v>0.1130564</v>
      </c>
      <c r="P2368" s="63">
        <v>11</v>
      </c>
      <c r="Q2368" s="63">
        <v>1.2781749580960001E-2</v>
      </c>
    </row>
    <row r="2369" spans="1:17">
      <c r="A2369" s="63" t="s">
        <v>75</v>
      </c>
      <c r="B2369" s="63" t="s">
        <v>58</v>
      </c>
      <c r="C2369" s="63" t="s">
        <v>73</v>
      </c>
      <c r="D2369" s="63">
        <v>16</v>
      </c>
      <c r="E2369" s="63">
        <v>0.95668359999999997</v>
      </c>
      <c r="F2369" s="63">
        <v>1.1741969999999999</v>
      </c>
      <c r="G2369" s="63">
        <v>0.2175134</v>
      </c>
      <c r="H2369" s="63">
        <v>65.545599999999993</v>
      </c>
      <c r="I2369" s="63">
        <v>7.2625800000000004E-2</v>
      </c>
      <c r="J2369" s="63">
        <v>0.15822649999999999</v>
      </c>
      <c r="K2369" s="63">
        <v>0.2175134</v>
      </c>
      <c r="L2369" s="63">
        <v>0.2768002</v>
      </c>
      <c r="M2369" s="63">
        <v>0.36240099999999997</v>
      </c>
      <c r="N2369" s="63">
        <v>23615</v>
      </c>
      <c r="O2369" s="63">
        <v>0.1130564</v>
      </c>
      <c r="P2369" s="63">
        <v>11</v>
      </c>
      <c r="Q2369" s="63">
        <v>1.2781749580960001E-2</v>
      </c>
    </row>
    <row r="2370" spans="1:17">
      <c r="A2370" s="63" t="s">
        <v>75</v>
      </c>
      <c r="B2370" s="63" t="s">
        <v>58</v>
      </c>
      <c r="C2370" s="63" t="s">
        <v>73</v>
      </c>
      <c r="D2370" s="63">
        <v>17</v>
      </c>
      <c r="E2370" s="63">
        <v>1.0323819999999999</v>
      </c>
      <c r="F2370" s="63">
        <v>1.2181999999999999</v>
      </c>
      <c r="G2370" s="63">
        <v>0.18581739999999999</v>
      </c>
      <c r="H2370" s="63">
        <v>62.826900000000002</v>
      </c>
      <c r="I2370" s="63">
        <v>4.0929800000000002E-2</v>
      </c>
      <c r="J2370" s="63">
        <v>0.12653049999999999</v>
      </c>
      <c r="K2370" s="63">
        <v>0.18581739999999999</v>
      </c>
      <c r="L2370" s="63">
        <v>0.24510419999999999</v>
      </c>
      <c r="M2370" s="63">
        <v>0.33070500000000003</v>
      </c>
      <c r="N2370" s="63">
        <v>23615</v>
      </c>
      <c r="O2370" s="63">
        <v>0.1130564</v>
      </c>
      <c r="P2370" s="63">
        <v>11</v>
      </c>
      <c r="Q2370" s="63">
        <v>1.2781749580960001E-2</v>
      </c>
    </row>
    <row r="2371" spans="1:17">
      <c r="A2371" s="63" t="s">
        <v>75</v>
      </c>
      <c r="B2371" s="63" t="s">
        <v>58</v>
      </c>
      <c r="C2371" s="63" t="s">
        <v>73</v>
      </c>
      <c r="D2371" s="63">
        <v>18</v>
      </c>
      <c r="E2371" s="63">
        <v>1.2930699999999999</v>
      </c>
      <c r="F2371" s="63">
        <v>1.3721220000000001</v>
      </c>
      <c r="G2371" s="63">
        <v>7.9052600000000001E-2</v>
      </c>
      <c r="H2371" s="63">
        <v>59.239100000000001</v>
      </c>
      <c r="I2371" s="63">
        <v>-6.5835000000000005E-2</v>
      </c>
      <c r="J2371" s="63">
        <v>1.9765700000000001E-2</v>
      </c>
      <c r="K2371" s="63">
        <v>7.9052600000000001E-2</v>
      </c>
      <c r="L2371" s="63">
        <v>0.1383394</v>
      </c>
      <c r="M2371" s="63">
        <v>0.22394020000000001</v>
      </c>
      <c r="N2371" s="63">
        <v>23615</v>
      </c>
      <c r="O2371" s="63">
        <v>0.1130564</v>
      </c>
      <c r="P2371" s="63">
        <v>11</v>
      </c>
      <c r="Q2371" s="63">
        <v>1.2781749580960001E-2</v>
      </c>
    </row>
    <row r="2372" spans="1:17">
      <c r="A2372" s="63" t="s">
        <v>75</v>
      </c>
      <c r="B2372" s="63" t="s">
        <v>58</v>
      </c>
      <c r="C2372" s="63" t="s">
        <v>73</v>
      </c>
      <c r="D2372" s="63">
        <v>19</v>
      </c>
      <c r="E2372" s="63">
        <v>1.54782</v>
      </c>
      <c r="F2372" s="63">
        <v>1.483052</v>
      </c>
      <c r="G2372" s="63">
        <v>-6.4768199999999998E-2</v>
      </c>
      <c r="H2372" s="63">
        <v>56.984699999999997</v>
      </c>
      <c r="I2372" s="63">
        <v>-0.2096558</v>
      </c>
      <c r="J2372" s="63">
        <v>-0.124055</v>
      </c>
      <c r="K2372" s="63">
        <v>-6.4768199999999998E-2</v>
      </c>
      <c r="L2372" s="63">
        <v>-5.4814E-3</v>
      </c>
      <c r="M2372" s="63">
        <v>8.0119399999999993E-2</v>
      </c>
      <c r="N2372" s="63">
        <v>23615</v>
      </c>
      <c r="O2372" s="63">
        <v>0.1130564</v>
      </c>
      <c r="P2372" s="63">
        <v>11</v>
      </c>
      <c r="Q2372" s="63">
        <v>1.2781749580960001E-2</v>
      </c>
    </row>
    <row r="2373" spans="1:17">
      <c r="A2373" s="63" t="s">
        <v>75</v>
      </c>
      <c r="B2373" s="63" t="s">
        <v>58</v>
      </c>
      <c r="C2373" s="63" t="s">
        <v>73</v>
      </c>
      <c r="D2373" s="63">
        <v>20</v>
      </c>
      <c r="E2373" s="63">
        <v>1.6399729999999999</v>
      </c>
      <c r="F2373" s="63">
        <v>1.524805</v>
      </c>
      <c r="G2373" s="63">
        <v>-0.1151683</v>
      </c>
      <c r="H2373" s="63">
        <v>55.245699999999999</v>
      </c>
      <c r="I2373" s="63">
        <v>-0.26005590000000001</v>
      </c>
      <c r="J2373" s="63">
        <v>-0.1744552</v>
      </c>
      <c r="K2373" s="63">
        <v>-0.1151683</v>
      </c>
      <c r="L2373" s="63">
        <v>-5.5881500000000001E-2</v>
      </c>
      <c r="M2373" s="63">
        <v>2.9719300000000001E-2</v>
      </c>
      <c r="N2373" s="63">
        <v>23615</v>
      </c>
      <c r="O2373" s="63">
        <v>0.1130564</v>
      </c>
      <c r="P2373" s="63">
        <v>11</v>
      </c>
      <c r="Q2373" s="63">
        <v>1.2781749580960001E-2</v>
      </c>
    </row>
    <row r="2374" spans="1:17">
      <c r="A2374" s="63" t="s">
        <v>75</v>
      </c>
      <c r="B2374" s="63" t="s">
        <v>58</v>
      </c>
      <c r="C2374" s="63" t="s">
        <v>73</v>
      </c>
      <c r="D2374" s="63">
        <v>21</v>
      </c>
      <c r="E2374" s="63">
        <v>1.6726030000000001</v>
      </c>
      <c r="F2374" s="63">
        <v>1.5247440000000001</v>
      </c>
      <c r="G2374" s="63">
        <v>-0.14785870000000001</v>
      </c>
      <c r="H2374" s="63">
        <v>53.817599999999999</v>
      </c>
      <c r="I2374" s="63">
        <v>-0.29274630000000001</v>
      </c>
      <c r="J2374" s="63">
        <v>-0.20714560000000001</v>
      </c>
      <c r="K2374" s="63">
        <v>-0.14785870000000001</v>
      </c>
      <c r="L2374" s="63">
        <v>-8.8571899999999995E-2</v>
      </c>
      <c r="M2374" s="63">
        <v>-2.9711E-3</v>
      </c>
      <c r="N2374" s="63">
        <v>23615</v>
      </c>
      <c r="O2374" s="63">
        <v>0.1130564</v>
      </c>
      <c r="P2374" s="63">
        <v>11</v>
      </c>
      <c r="Q2374" s="63">
        <v>1.2781749580960001E-2</v>
      </c>
    </row>
    <row r="2375" spans="1:17">
      <c r="A2375" s="63" t="s">
        <v>75</v>
      </c>
      <c r="B2375" s="63" t="s">
        <v>58</v>
      </c>
      <c r="C2375" s="63" t="s">
        <v>73</v>
      </c>
      <c r="D2375" s="63">
        <v>22</v>
      </c>
      <c r="E2375" s="63">
        <v>1.5515909999999999</v>
      </c>
      <c r="F2375" s="63">
        <v>1.403305</v>
      </c>
      <c r="G2375" s="63">
        <v>-0.14828649999999999</v>
      </c>
      <c r="H2375" s="63">
        <v>52.739800000000002</v>
      </c>
      <c r="I2375" s="63">
        <v>-0.29317409999999999</v>
      </c>
      <c r="J2375" s="63">
        <v>-0.20757329999999999</v>
      </c>
      <c r="K2375" s="63">
        <v>-0.14828649999999999</v>
      </c>
      <c r="L2375" s="63">
        <v>-8.8999599999999998E-2</v>
      </c>
      <c r="M2375" s="63">
        <v>-3.3988999999999998E-3</v>
      </c>
      <c r="N2375" s="63">
        <v>23615</v>
      </c>
      <c r="O2375" s="63">
        <v>0.1130564</v>
      </c>
      <c r="P2375" s="63">
        <v>11</v>
      </c>
      <c r="Q2375" s="63">
        <v>1.2781749580960001E-2</v>
      </c>
    </row>
    <row r="2376" spans="1:17">
      <c r="A2376" s="63" t="s">
        <v>75</v>
      </c>
      <c r="B2376" s="63" t="s">
        <v>58</v>
      </c>
      <c r="C2376" s="63" t="s">
        <v>73</v>
      </c>
      <c r="D2376" s="63">
        <v>23</v>
      </c>
      <c r="E2376" s="63">
        <v>1.343386</v>
      </c>
      <c r="F2376" s="63">
        <v>1.2032080000000001</v>
      </c>
      <c r="G2376" s="63">
        <v>-0.14017840000000001</v>
      </c>
      <c r="H2376" s="63">
        <v>51.954700000000003</v>
      </c>
      <c r="I2376" s="63">
        <v>-0.28506599999999999</v>
      </c>
      <c r="J2376" s="63">
        <v>-0.19946530000000001</v>
      </c>
      <c r="K2376" s="63">
        <v>-0.14017840000000001</v>
      </c>
      <c r="L2376" s="63">
        <v>-8.0891599999999994E-2</v>
      </c>
      <c r="M2376" s="63">
        <v>4.7092000000000002E-3</v>
      </c>
      <c r="N2376" s="63">
        <v>23615</v>
      </c>
      <c r="O2376" s="63">
        <v>0.1130564</v>
      </c>
      <c r="P2376" s="63">
        <v>11</v>
      </c>
      <c r="Q2376" s="63">
        <v>1.2781749580960001E-2</v>
      </c>
    </row>
    <row r="2377" spans="1:17">
      <c r="A2377" s="63" t="s">
        <v>75</v>
      </c>
      <c r="B2377" s="63" t="s">
        <v>58</v>
      </c>
      <c r="C2377" s="63" t="s">
        <v>73</v>
      </c>
      <c r="D2377" s="63">
        <v>24</v>
      </c>
      <c r="E2377" s="63">
        <v>1.1171500000000001</v>
      </c>
      <c r="F2377" s="63">
        <v>0.97505799999999998</v>
      </c>
      <c r="G2377" s="63">
        <v>-0.14209160000000001</v>
      </c>
      <c r="H2377" s="63">
        <v>51.128500000000003</v>
      </c>
      <c r="I2377" s="63">
        <v>-0.28697919999999999</v>
      </c>
      <c r="J2377" s="63">
        <v>-0.20137849999999999</v>
      </c>
      <c r="K2377" s="63">
        <v>-0.14209160000000001</v>
      </c>
      <c r="L2377" s="63">
        <v>-8.2804799999999998E-2</v>
      </c>
      <c r="M2377" s="63">
        <v>2.7959999999999999E-3</v>
      </c>
      <c r="N2377" s="63">
        <v>23615</v>
      </c>
      <c r="O2377" s="63">
        <v>0.1130564</v>
      </c>
      <c r="P2377" s="63">
        <v>11</v>
      </c>
      <c r="Q2377" s="63">
        <v>1.2781749580960001E-2</v>
      </c>
    </row>
    <row r="2378" spans="1:17">
      <c r="A2378" s="63" t="s">
        <v>75</v>
      </c>
      <c r="B2378" s="63" t="s">
        <v>58</v>
      </c>
      <c r="C2378" s="63" t="s">
        <v>74</v>
      </c>
      <c r="D2378" s="63">
        <v>1</v>
      </c>
      <c r="E2378" s="63">
        <v>1.117639</v>
      </c>
      <c r="F2378" s="63">
        <v>0.97273529999999997</v>
      </c>
      <c r="G2378" s="63">
        <v>-0.1449038</v>
      </c>
      <c r="H2378" s="63">
        <v>46.329300000000003</v>
      </c>
      <c r="I2378" s="63">
        <v>-0.28979139999999998</v>
      </c>
      <c r="J2378" s="63">
        <v>-0.2041906</v>
      </c>
      <c r="K2378" s="63">
        <v>-0.1449038</v>
      </c>
      <c r="L2378" s="63">
        <v>-8.5616899999999996E-2</v>
      </c>
      <c r="M2378" s="63">
        <v>-1.6200000000000001E-5</v>
      </c>
      <c r="N2378" s="63">
        <v>23615</v>
      </c>
      <c r="O2378" s="63">
        <v>0.1130564</v>
      </c>
      <c r="P2378" s="63">
        <v>12</v>
      </c>
      <c r="Q2378" s="63">
        <v>1.2781749580960001E-2</v>
      </c>
    </row>
    <row r="2379" spans="1:17">
      <c r="A2379" s="63" t="s">
        <v>75</v>
      </c>
      <c r="B2379" s="63" t="s">
        <v>58</v>
      </c>
      <c r="C2379" s="63" t="s">
        <v>74</v>
      </c>
      <c r="D2379" s="63">
        <v>2</v>
      </c>
      <c r="E2379" s="63">
        <v>1.050071</v>
      </c>
      <c r="F2379" s="63">
        <v>0.88925489999999996</v>
      </c>
      <c r="G2379" s="63">
        <v>-0.16081580000000001</v>
      </c>
      <c r="H2379" s="63">
        <v>45.769500000000001</v>
      </c>
      <c r="I2379" s="63">
        <v>-0.30570340000000001</v>
      </c>
      <c r="J2379" s="63">
        <v>-0.22010260000000001</v>
      </c>
      <c r="K2379" s="63">
        <v>-0.16081580000000001</v>
      </c>
      <c r="L2379" s="63">
        <v>-0.10152890000000001</v>
      </c>
      <c r="M2379" s="63">
        <v>-1.59282E-2</v>
      </c>
      <c r="N2379" s="63">
        <v>23615</v>
      </c>
      <c r="O2379" s="63">
        <v>0.1130564</v>
      </c>
      <c r="P2379" s="63">
        <v>12</v>
      </c>
      <c r="Q2379" s="63">
        <v>1.2781749580960001E-2</v>
      </c>
    </row>
    <row r="2380" spans="1:17">
      <c r="A2380" s="63" t="s">
        <v>75</v>
      </c>
      <c r="B2380" s="63" t="s">
        <v>58</v>
      </c>
      <c r="C2380" s="63" t="s">
        <v>74</v>
      </c>
      <c r="D2380" s="63">
        <v>3</v>
      </c>
      <c r="E2380" s="63">
        <v>1.0447120000000001</v>
      </c>
      <c r="F2380" s="63">
        <v>0.88831570000000004</v>
      </c>
      <c r="G2380" s="63">
        <v>-0.15639649999999999</v>
      </c>
      <c r="H2380" s="63">
        <v>45.3673</v>
      </c>
      <c r="I2380" s="63">
        <v>-0.3012841</v>
      </c>
      <c r="J2380" s="63">
        <v>-0.21568329999999999</v>
      </c>
      <c r="K2380" s="63">
        <v>-0.15639649999999999</v>
      </c>
      <c r="L2380" s="63">
        <v>-9.7109699999999993E-2</v>
      </c>
      <c r="M2380" s="63">
        <v>-1.1508900000000001E-2</v>
      </c>
      <c r="N2380" s="63">
        <v>23615</v>
      </c>
      <c r="O2380" s="63">
        <v>0.1130564</v>
      </c>
      <c r="P2380" s="63">
        <v>12</v>
      </c>
      <c r="Q2380" s="63">
        <v>1.2781749580960001E-2</v>
      </c>
    </row>
    <row r="2381" spans="1:17">
      <c r="A2381" s="63" t="s">
        <v>75</v>
      </c>
      <c r="B2381" s="63" t="s">
        <v>58</v>
      </c>
      <c r="C2381" s="63" t="s">
        <v>74</v>
      </c>
      <c r="D2381" s="63">
        <v>4</v>
      </c>
      <c r="E2381" s="63">
        <v>1.0778209999999999</v>
      </c>
      <c r="F2381" s="63">
        <v>0.91997059999999997</v>
      </c>
      <c r="G2381" s="63">
        <v>-0.1578502</v>
      </c>
      <c r="H2381" s="63">
        <v>44.8992</v>
      </c>
      <c r="I2381" s="63">
        <v>-0.3027378</v>
      </c>
      <c r="J2381" s="63">
        <v>-0.217137</v>
      </c>
      <c r="K2381" s="63">
        <v>-0.1578502</v>
      </c>
      <c r="L2381" s="63">
        <v>-9.8563399999999995E-2</v>
      </c>
      <c r="M2381" s="63">
        <v>-1.2962599999999999E-2</v>
      </c>
      <c r="N2381" s="63">
        <v>23615</v>
      </c>
      <c r="O2381" s="63">
        <v>0.1130564</v>
      </c>
      <c r="P2381" s="63">
        <v>12</v>
      </c>
      <c r="Q2381" s="63">
        <v>1.2781749580960001E-2</v>
      </c>
    </row>
    <row r="2382" spans="1:17">
      <c r="A2382" s="63" t="s">
        <v>75</v>
      </c>
      <c r="B2382" s="63" t="s">
        <v>58</v>
      </c>
      <c r="C2382" s="63" t="s">
        <v>74</v>
      </c>
      <c r="D2382" s="63">
        <v>5</v>
      </c>
      <c r="E2382" s="63">
        <v>1.121102</v>
      </c>
      <c r="F2382" s="63">
        <v>0.964009</v>
      </c>
      <c r="G2382" s="63">
        <v>-0.1570927</v>
      </c>
      <c r="H2382" s="63">
        <v>44.581499999999998</v>
      </c>
      <c r="I2382" s="63">
        <v>-0.30198029999999998</v>
      </c>
      <c r="J2382" s="63">
        <v>-0.2163795</v>
      </c>
      <c r="K2382" s="63">
        <v>-0.1570927</v>
      </c>
      <c r="L2382" s="63">
        <v>-9.7805900000000001E-2</v>
      </c>
      <c r="M2382" s="63">
        <v>-1.22051E-2</v>
      </c>
      <c r="N2382" s="63">
        <v>23615</v>
      </c>
      <c r="O2382" s="63">
        <v>0.1130564</v>
      </c>
      <c r="P2382" s="63">
        <v>12</v>
      </c>
      <c r="Q2382" s="63">
        <v>1.2781749580960001E-2</v>
      </c>
    </row>
    <row r="2383" spans="1:17">
      <c r="A2383" s="63" t="s">
        <v>75</v>
      </c>
      <c r="B2383" s="63" t="s">
        <v>58</v>
      </c>
      <c r="C2383" s="63" t="s">
        <v>74</v>
      </c>
      <c r="D2383" s="63">
        <v>6</v>
      </c>
      <c r="E2383" s="63">
        <v>1.2932920000000001</v>
      </c>
      <c r="F2383" s="63">
        <v>1.058055</v>
      </c>
      <c r="G2383" s="63">
        <v>-0.23523769999999999</v>
      </c>
      <c r="H2383" s="63">
        <v>44.301000000000002</v>
      </c>
      <c r="I2383" s="63">
        <v>-0.3801253</v>
      </c>
      <c r="J2383" s="63">
        <v>-0.29452460000000003</v>
      </c>
      <c r="K2383" s="63">
        <v>-0.23523769999999999</v>
      </c>
      <c r="L2383" s="63">
        <v>-0.17595089999999999</v>
      </c>
      <c r="M2383" s="63">
        <v>-9.0350100000000003E-2</v>
      </c>
      <c r="N2383" s="63">
        <v>23615</v>
      </c>
      <c r="O2383" s="63">
        <v>0.1130564</v>
      </c>
      <c r="P2383" s="63">
        <v>12</v>
      </c>
      <c r="Q2383" s="63">
        <v>1.2781749580960001E-2</v>
      </c>
    </row>
    <row r="2384" spans="1:17">
      <c r="A2384" s="63" t="s">
        <v>75</v>
      </c>
      <c r="B2384" s="63" t="s">
        <v>58</v>
      </c>
      <c r="C2384" s="63" t="s">
        <v>74</v>
      </c>
      <c r="D2384" s="63">
        <v>7</v>
      </c>
      <c r="E2384" s="63">
        <v>1.6603429999999999</v>
      </c>
      <c r="F2384" s="63">
        <v>1.461166</v>
      </c>
      <c r="G2384" s="63">
        <v>-0.19917679999999999</v>
      </c>
      <c r="H2384" s="63">
        <v>44.441899999999997</v>
      </c>
      <c r="I2384" s="63">
        <v>-0.34406439999999999</v>
      </c>
      <c r="J2384" s="63">
        <v>-0.25846360000000002</v>
      </c>
      <c r="K2384" s="63">
        <v>-0.19917679999999999</v>
      </c>
      <c r="L2384" s="63">
        <v>-0.13988999999999999</v>
      </c>
      <c r="M2384" s="63">
        <v>-5.4289200000000003E-2</v>
      </c>
      <c r="N2384" s="63">
        <v>23615</v>
      </c>
      <c r="O2384" s="63">
        <v>0.1130564</v>
      </c>
      <c r="P2384" s="63">
        <v>12</v>
      </c>
      <c r="Q2384" s="63">
        <v>1.2781749580960001E-2</v>
      </c>
    </row>
    <row r="2385" spans="1:17">
      <c r="A2385" s="63" t="s">
        <v>75</v>
      </c>
      <c r="B2385" s="63" t="s">
        <v>58</v>
      </c>
      <c r="C2385" s="63" t="s">
        <v>74</v>
      </c>
      <c r="D2385" s="63">
        <v>8</v>
      </c>
      <c r="E2385" s="63">
        <v>1.8783129999999999</v>
      </c>
      <c r="F2385" s="63">
        <v>1.7943610000000001</v>
      </c>
      <c r="G2385" s="63">
        <v>-8.3951799999999993E-2</v>
      </c>
      <c r="H2385" s="63">
        <v>44.709600000000002</v>
      </c>
      <c r="I2385" s="63">
        <v>-0.2288394</v>
      </c>
      <c r="J2385" s="63">
        <v>-0.1432387</v>
      </c>
      <c r="K2385" s="63">
        <v>-8.3951799999999993E-2</v>
      </c>
      <c r="L2385" s="63">
        <v>-2.4664999999999999E-2</v>
      </c>
      <c r="M2385" s="63">
        <v>6.0935799999999998E-2</v>
      </c>
      <c r="N2385" s="63">
        <v>23615</v>
      </c>
      <c r="O2385" s="63">
        <v>0.1130564</v>
      </c>
      <c r="P2385" s="63">
        <v>12</v>
      </c>
      <c r="Q2385" s="63">
        <v>1.2781749580960001E-2</v>
      </c>
    </row>
    <row r="2386" spans="1:17">
      <c r="A2386" s="63" t="s">
        <v>75</v>
      </c>
      <c r="B2386" s="63" t="s">
        <v>58</v>
      </c>
      <c r="C2386" s="63" t="s">
        <v>74</v>
      </c>
      <c r="D2386" s="63">
        <v>9</v>
      </c>
      <c r="E2386" s="63">
        <v>1.736721</v>
      </c>
      <c r="F2386" s="63">
        <v>1.810055</v>
      </c>
      <c r="G2386" s="63">
        <v>7.3333499999999996E-2</v>
      </c>
      <c r="H2386" s="63">
        <v>46.572000000000003</v>
      </c>
      <c r="I2386" s="63">
        <v>-7.1554099999999995E-2</v>
      </c>
      <c r="J2386" s="63">
        <v>1.4046700000000001E-2</v>
      </c>
      <c r="K2386" s="63">
        <v>7.3333499999999996E-2</v>
      </c>
      <c r="L2386" s="63">
        <v>0.1326203</v>
      </c>
      <c r="M2386" s="63">
        <v>0.2182211</v>
      </c>
      <c r="N2386" s="63">
        <v>23615</v>
      </c>
      <c r="O2386" s="63">
        <v>0.1130564</v>
      </c>
      <c r="P2386" s="63">
        <v>12</v>
      </c>
      <c r="Q2386" s="63">
        <v>1.2781749580960001E-2</v>
      </c>
    </row>
    <row r="2387" spans="1:17">
      <c r="A2387" s="63" t="s">
        <v>75</v>
      </c>
      <c r="B2387" s="63" t="s">
        <v>58</v>
      </c>
      <c r="C2387" s="63" t="s">
        <v>74</v>
      </c>
      <c r="D2387" s="63">
        <v>10</v>
      </c>
      <c r="E2387" s="63">
        <v>1.660836</v>
      </c>
      <c r="F2387" s="63">
        <v>1.73708</v>
      </c>
      <c r="G2387" s="63">
        <v>7.62438E-2</v>
      </c>
      <c r="H2387" s="63">
        <v>49.339100000000002</v>
      </c>
      <c r="I2387" s="63">
        <v>-6.8643800000000005E-2</v>
      </c>
      <c r="J2387" s="63">
        <v>1.69569E-2</v>
      </c>
      <c r="K2387" s="63">
        <v>7.62438E-2</v>
      </c>
      <c r="L2387" s="63">
        <v>0.1355306</v>
      </c>
      <c r="M2387" s="63">
        <v>0.22113140000000001</v>
      </c>
      <c r="N2387" s="63">
        <v>23615</v>
      </c>
      <c r="O2387" s="63">
        <v>0.1130564</v>
      </c>
      <c r="P2387" s="63">
        <v>12</v>
      </c>
      <c r="Q2387" s="63">
        <v>1.2781749580960001E-2</v>
      </c>
    </row>
    <row r="2388" spans="1:17">
      <c r="A2388" s="63" t="s">
        <v>75</v>
      </c>
      <c r="B2388" s="63" t="s">
        <v>58</v>
      </c>
      <c r="C2388" s="63" t="s">
        <v>74</v>
      </c>
      <c r="D2388" s="63">
        <v>11</v>
      </c>
      <c r="E2388" s="63">
        <v>1.540451</v>
      </c>
      <c r="F2388" s="63">
        <v>1.6950609999999999</v>
      </c>
      <c r="G2388" s="63">
        <v>0.15461030000000001</v>
      </c>
      <c r="H2388" s="63">
        <v>51.937199999999997</v>
      </c>
      <c r="I2388" s="63">
        <v>9.7227000000000008E-3</v>
      </c>
      <c r="J2388" s="63">
        <v>9.5323400000000003E-2</v>
      </c>
      <c r="K2388" s="63">
        <v>0.15461030000000001</v>
      </c>
      <c r="L2388" s="63">
        <v>0.21389710000000001</v>
      </c>
      <c r="M2388" s="63">
        <v>0.29949789999999998</v>
      </c>
      <c r="N2388" s="63">
        <v>23615</v>
      </c>
      <c r="O2388" s="63">
        <v>0.1130564</v>
      </c>
      <c r="P2388" s="63">
        <v>12</v>
      </c>
      <c r="Q2388" s="63">
        <v>1.2781749580960001E-2</v>
      </c>
    </row>
    <row r="2389" spans="1:17">
      <c r="A2389" s="63" t="s">
        <v>75</v>
      </c>
      <c r="B2389" s="63" t="s">
        <v>58</v>
      </c>
      <c r="C2389" s="63" t="s">
        <v>74</v>
      </c>
      <c r="D2389" s="63">
        <v>12</v>
      </c>
      <c r="E2389" s="63">
        <v>1.466593</v>
      </c>
      <c r="F2389" s="63">
        <v>1.602355</v>
      </c>
      <c r="G2389" s="63">
        <v>0.13576170000000001</v>
      </c>
      <c r="H2389" s="63">
        <v>53.515900000000002</v>
      </c>
      <c r="I2389" s="63">
        <v>-9.1258999999999993E-3</v>
      </c>
      <c r="J2389" s="63">
        <v>7.6474899999999998E-2</v>
      </c>
      <c r="K2389" s="63">
        <v>0.13576170000000001</v>
      </c>
      <c r="L2389" s="63">
        <v>0.19504859999999999</v>
      </c>
      <c r="M2389" s="63">
        <v>0.28064929999999999</v>
      </c>
      <c r="N2389" s="63">
        <v>23615</v>
      </c>
      <c r="O2389" s="63">
        <v>0.1130564</v>
      </c>
      <c r="P2389" s="63">
        <v>12</v>
      </c>
      <c r="Q2389" s="63">
        <v>1.2781749580960001E-2</v>
      </c>
    </row>
    <row r="2390" spans="1:17">
      <c r="A2390" s="63" t="s">
        <v>75</v>
      </c>
      <c r="B2390" s="63" t="s">
        <v>58</v>
      </c>
      <c r="C2390" s="63" t="s">
        <v>74</v>
      </c>
      <c r="D2390" s="63">
        <v>13</v>
      </c>
      <c r="E2390" s="63">
        <v>1.311866</v>
      </c>
      <c r="F2390" s="63">
        <v>1.5630280000000001</v>
      </c>
      <c r="G2390" s="63">
        <v>0.25116240000000001</v>
      </c>
      <c r="H2390" s="63">
        <v>54.590400000000002</v>
      </c>
      <c r="I2390" s="63">
        <v>0.1062748</v>
      </c>
      <c r="J2390" s="63">
        <v>0.19187560000000001</v>
      </c>
      <c r="K2390" s="63">
        <v>0.25116240000000001</v>
      </c>
      <c r="L2390" s="63">
        <v>0.31044919999999998</v>
      </c>
      <c r="M2390" s="63">
        <v>0.39605000000000001</v>
      </c>
      <c r="N2390" s="63">
        <v>23615</v>
      </c>
      <c r="O2390" s="63">
        <v>0.1130564</v>
      </c>
      <c r="P2390" s="63">
        <v>12</v>
      </c>
      <c r="Q2390" s="63">
        <v>1.2781749580960001E-2</v>
      </c>
    </row>
    <row r="2391" spans="1:17">
      <c r="A2391" s="63" t="s">
        <v>75</v>
      </c>
      <c r="B2391" s="63" t="s">
        <v>58</v>
      </c>
      <c r="C2391" s="63" t="s">
        <v>74</v>
      </c>
      <c r="D2391" s="63">
        <v>14</v>
      </c>
      <c r="E2391" s="63">
        <v>1.1954020000000001</v>
      </c>
      <c r="F2391" s="63">
        <v>1.4850969999999999</v>
      </c>
      <c r="G2391" s="63">
        <v>0.2896956</v>
      </c>
      <c r="H2391" s="63">
        <v>55.234900000000003</v>
      </c>
      <c r="I2391" s="63">
        <v>0.14480799999999999</v>
      </c>
      <c r="J2391" s="63">
        <v>0.2304088</v>
      </c>
      <c r="K2391" s="63">
        <v>0.2896956</v>
      </c>
      <c r="L2391" s="63">
        <v>0.34898249999999997</v>
      </c>
      <c r="M2391" s="63">
        <v>0.4345832</v>
      </c>
      <c r="N2391" s="63">
        <v>23615</v>
      </c>
      <c r="O2391" s="63">
        <v>0.1130564</v>
      </c>
      <c r="P2391" s="63">
        <v>12</v>
      </c>
      <c r="Q2391" s="63">
        <v>1.2781749580960001E-2</v>
      </c>
    </row>
    <row r="2392" spans="1:17">
      <c r="A2392" s="63" t="s">
        <v>75</v>
      </c>
      <c r="B2392" s="63" t="s">
        <v>58</v>
      </c>
      <c r="C2392" s="63" t="s">
        <v>74</v>
      </c>
      <c r="D2392" s="63">
        <v>15</v>
      </c>
      <c r="E2392" s="63">
        <v>1.15557</v>
      </c>
      <c r="F2392" s="63">
        <v>1.4106799999999999</v>
      </c>
      <c r="G2392" s="63">
        <v>0.25511</v>
      </c>
      <c r="H2392" s="63">
        <v>55.439</v>
      </c>
      <c r="I2392" s="63">
        <v>0.1102224</v>
      </c>
      <c r="J2392" s="63">
        <v>0.1958232</v>
      </c>
      <c r="K2392" s="63">
        <v>0.25511</v>
      </c>
      <c r="L2392" s="63">
        <v>0.31439689999999998</v>
      </c>
      <c r="M2392" s="63">
        <v>0.39999760000000001</v>
      </c>
      <c r="N2392" s="63">
        <v>23615</v>
      </c>
      <c r="O2392" s="63">
        <v>0.1130564</v>
      </c>
      <c r="P2392" s="63">
        <v>12</v>
      </c>
      <c r="Q2392" s="63">
        <v>1.2781749580960001E-2</v>
      </c>
    </row>
    <row r="2393" spans="1:17">
      <c r="A2393" s="63" t="s">
        <v>75</v>
      </c>
      <c r="B2393" s="63" t="s">
        <v>58</v>
      </c>
      <c r="C2393" s="63" t="s">
        <v>74</v>
      </c>
      <c r="D2393" s="63">
        <v>16</v>
      </c>
      <c r="E2393" s="63">
        <v>1.1884330000000001</v>
      </c>
      <c r="F2393" s="63">
        <v>1.4059459999999999</v>
      </c>
      <c r="G2393" s="63">
        <v>0.21751329999999999</v>
      </c>
      <c r="H2393" s="63">
        <v>54.917200000000001</v>
      </c>
      <c r="I2393" s="63">
        <v>7.2625700000000001E-2</v>
      </c>
      <c r="J2393" s="63">
        <v>0.15822649999999999</v>
      </c>
      <c r="K2393" s="63">
        <v>0.21751329999999999</v>
      </c>
      <c r="L2393" s="63">
        <v>0.2768002</v>
      </c>
      <c r="M2393" s="63">
        <v>0.36240090000000003</v>
      </c>
      <c r="N2393" s="63">
        <v>23615</v>
      </c>
      <c r="O2393" s="63">
        <v>0.1130564</v>
      </c>
      <c r="P2393" s="63">
        <v>12</v>
      </c>
      <c r="Q2393" s="63">
        <v>1.2781749580960001E-2</v>
      </c>
    </row>
    <row r="2394" spans="1:17">
      <c r="A2394" s="63" t="s">
        <v>75</v>
      </c>
      <c r="B2394" s="63" t="s">
        <v>58</v>
      </c>
      <c r="C2394" s="63" t="s">
        <v>74</v>
      </c>
      <c r="D2394" s="63">
        <v>17</v>
      </c>
      <c r="E2394" s="63">
        <v>1.2971269999999999</v>
      </c>
      <c r="F2394" s="63">
        <v>1.482945</v>
      </c>
      <c r="G2394" s="63">
        <v>0.18581739999999999</v>
      </c>
      <c r="H2394" s="63">
        <v>52.981000000000002</v>
      </c>
      <c r="I2394" s="63">
        <v>4.0929800000000002E-2</v>
      </c>
      <c r="J2394" s="63">
        <v>0.12653049999999999</v>
      </c>
      <c r="K2394" s="63">
        <v>0.18581739999999999</v>
      </c>
      <c r="L2394" s="63">
        <v>0.24510419999999999</v>
      </c>
      <c r="M2394" s="63">
        <v>0.33070500000000003</v>
      </c>
      <c r="N2394" s="63">
        <v>23615</v>
      </c>
      <c r="O2394" s="63">
        <v>0.1130564</v>
      </c>
      <c r="P2394" s="63">
        <v>12</v>
      </c>
      <c r="Q2394" s="63">
        <v>1.2781749580960001E-2</v>
      </c>
    </row>
    <row r="2395" spans="1:17">
      <c r="A2395" s="63" t="s">
        <v>75</v>
      </c>
      <c r="B2395" s="63" t="s">
        <v>58</v>
      </c>
      <c r="C2395" s="63" t="s">
        <v>74</v>
      </c>
      <c r="D2395" s="63">
        <v>18</v>
      </c>
      <c r="E2395" s="63">
        <v>1.6655549999999999</v>
      </c>
      <c r="F2395" s="63">
        <v>1.7446079999999999</v>
      </c>
      <c r="G2395" s="63">
        <v>7.9052600000000001E-2</v>
      </c>
      <c r="H2395" s="63">
        <v>50.714799999999997</v>
      </c>
      <c r="I2395" s="63">
        <v>-6.5835000000000005E-2</v>
      </c>
      <c r="J2395" s="63">
        <v>1.9765700000000001E-2</v>
      </c>
      <c r="K2395" s="63">
        <v>7.9052600000000001E-2</v>
      </c>
      <c r="L2395" s="63">
        <v>0.1383394</v>
      </c>
      <c r="M2395" s="63">
        <v>0.22394020000000001</v>
      </c>
      <c r="N2395" s="63">
        <v>23615</v>
      </c>
      <c r="O2395" s="63">
        <v>0.1130564</v>
      </c>
      <c r="P2395" s="63">
        <v>12</v>
      </c>
      <c r="Q2395" s="63">
        <v>1.2781749580960001E-2</v>
      </c>
    </row>
    <row r="2396" spans="1:17">
      <c r="A2396" s="63" t="s">
        <v>75</v>
      </c>
      <c r="B2396" s="63" t="s">
        <v>58</v>
      </c>
      <c r="C2396" s="63" t="s">
        <v>74</v>
      </c>
      <c r="D2396" s="63">
        <v>19</v>
      </c>
      <c r="E2396" s="63">
        <v>1.937505</v>
      </c>
      <c r="F2396" s="63">
        <v>1.8727370000000001</v>
      </c>
      <c r="G2396" s="63">
        <v>-6.4768199999999998E-2</v>
      </c>
      <c r="H2396" s="63">
        <v>49.283999999999999</v>
      </c>
      <c r="I2396" s="63">
        <v>-0.2096558</v>
      </c>
      <c r="J2396" s="63">
        <v>-0.124055</v>
      </c>
      <c r="K2396" s="63">
        <v>-6.4768199999999998E-2</v>
      </c>
      <c r="L2396" s="63">
        <v>-5.4814E-3</v>
      </c>
      <c r="M2396" s="63">
        <v>8.0119399999999993E-2</v>
      </c>
      <c r="N2396" s="63">
        <v>23615</v>
      </c>
      <c r="O2396" s="63">
        <v>0.1130564</v>
      </c>
      <c r="P2396" s="63">
        <v>12</v>
      </c>
      <c r="Q2396" s="63">
        <v>1.2781749580960001E-2</v>
      </c>
    </row>
    <row r="2397" spans="1:17">
      <c r="A2397" s="63" t="s">
        <v>75</v>
      </c>
      <c r="B2397" s="63" t="s">
        <v>58</v>
      </c>
      <c r="C2397" s="63" t="s">
        <v>74</v>
      </c>
      <c r="D2397" s="63">
        <v>20</v>
      </c>
      <c r="E2397" s="63">
        <v>1.972677</v>
      </c>
      <c r="F2397" s="63">
        <v>1.8575079999999999</v>
      </c>
      <c r="G2397" s="63">
        <v>-0.1151683</v>
      </c>
      <c r="H2397" s="63">
        <v>48.335700000000003</v>
      </c>
      <c r="I2397" s="63">
        <v>-0.26005590000000001</v>
      </c>
      <c r="J2397" s="63">
        <v>-0.1744552</v>
      </c>
      <c r="K2397" s="63">
        <v>-0.1151683</v>
      </c>
      <c r="L2397" s="63">
        <v>-5.5881500000000001E-2</v>
      </c>
      <c r="M2397" s="63">
        <v>2.9719300000000001E-2</v>
      </c>
      <c r="N2397" s="63">
        <v>23615</v>
      </c>
      <c r="O2397" s="63">
        <v>0.1130564</v>
      </c>
      <c r="P2397" s="63">
        <v>12</v>
      </c>
      <c r="Q2397" s="63">
        <v>1.2781749580960001E-2</v>
      </c>
    </row>
    <row r="2398" spans="1:17">
      <c r="A2398" s="63" t="s">
        <v>75</v>
      </c>
      <c r="B2398" s="63" t="s">
        <v>58</v>
      </c>
      <c r="C2398" s="63" t="s">
        <v>74</v>
      </c>
      <c r="D2398" s="63">
        <v>21</v>
      </c>
      <c r="E2398" s="63">
        <v>1.9618139999999999</v>
      </c>
      <c r="F2398" s="63">
        <v>1.8139559999999999</v>
      </c>
      <c r="G2398" s="63">
        <v>-0.14785860000000001</v>
      </c>
      <c r="H2398" s="63">
        <v>47.3414</v>
      </c>
      <c r="I2398" s="63">
        <v>-0.29274620000000001</v>
      </c>
      <c r="J2398" s="63">
        <v>-0.20714550000000001</v>
      </c>
      <c r="K2398" s="63">
        <v>-0.14785860000000001</v>
      </c>
      <c r="L2398" s="63">
        <v>-8.8571800000000006E-2</v>
      </c>
      <c r="M2398" s="63">
        <v>-2.9710000000000001E-3</v>
      </c>
      <c r="N2398" s="63">
        <v>23615</v>
      </c>
      <c r="O2398" s="63">
        <v>0.1130564</v>
      </c>
      <c r="P2398" s="63">
        <v>12</v>
      </c>
      <c r="Q2398" s="63">
        <v>1.2781749580960001E-2</v>
      </c>
    </row>
    <row r="2399" spans="1:17">
      <c r="A2399" s="63" t="s">
        <v>75</v>
      </c>
      <c r="B2399" s="63" t="s">
        <v>58</v>
      </c>
      <c r="C2399" s="63" t="s">
        <v>74</v>
      </c>
      <c r="D2399" s="63">
        <v>22</v>
      </c>
      <c r="E2399" s="63">
        <v>1.798753</v>
      </c>
      <c r="F2399" s="63">
        <v>1.6504669999999999</v>
      </c>
      <c r="G2399" s="63">
        <v>-0.14828649999999999</v>
      </c>
      <c r="H2399" s="63">
        <v>46.5809</v>
      </c>
      <c r="I2399" s="63">
        <v>-0.29317409999999999</v>
      </c>
      <c r="J2399" s="63">
        <v>-0.20757329999999999</v>
      </c>
      <c r="K2399" s="63">
        <v>-0.14828649999999999</v>
      </c>
      <c r="L2399" s="63">
        <v>-8.8999599999999998E-2</v>
      </c>
      <c r="M2399" s="63">
        <v>-3.3988999999999998E-3</v>
      </c>
      <c r="N2399" s="63">
        <v>23615</v>
      </c>
      <c r="O2399" s="63">
        <v>0.1130564</v>
      </c>
      <c r="P2399" s="63">
        <v>12</v>
      </c>
      <c r="Q2399" s="63">
        <v>1.2781749580960001E-2</v>
      </c>
    </row>
    <row r="2400" spans="1:17">
      <c r="A2400" s="63" t="s">
        <v>75</v>
      </c>
      <c r="B2400" s="63" t="s">
        <v>58</v>
      </c>
      <c r="C2400" s="63" t="s">
        <v>74</v>
      </c>
      <c r="D2400" s="63">
        <v>23</v>
      </c>
      <c r="E2400" s="63">
        <v>1.563002</v>
      </c>
      <c r="F2400" s="63">
        <v>1.4228240000000001</v>
      </c>
      <c r="G2400" s="63">
        <v>-0.14017840000000001</v>
      </c>
      <c r="H2400" s="63">
        <v>46.083799999999997</v>
      </c>
      <c r="I2400" s="63">
        <v>-0.28506599999999999</v>
      </c>
      <c r="J2400" s="63">
        <v>-0.19946530000000001</v>
      </c>
      <c r="K2400" s="63">
        <v>-0.14017840000000001</v>
      </c>
      <c r="L2400" s="63">
        <v>-8.0891599999999994E-2</v>
      </c>
      <c r="M2400" s="63">
        <v>4.7092000000000002E-3</v>
      </c>
      <c r="N2400" s="63">
        <v>23615</v>
      </c>
      <c r="O2400" s="63">
        <v>0.1130564</v>
      </c>
      <c r="P2400" s="63">
        <v>12</v>
      </c>
      <c r="Q2400" s="63">
        <v>1.2781749580960001E-2</v>
      </c>
    </row>
    <row r="2401" spans="1:17">
      <c r="A2401" s="63" t="s">
        <v>75</v>
      </c>
      <c r="B2401" s="63" t="s">
        <v>58</v>
      </c>
      <c r="C2401" s="63" t="s">
        <v>74</v>
      </c>
      <c r="D2401" s="63">
        <v>24</v>
      </c>
      <c r="E2401" s="63">
        <v>1.2990980000000001</v>
      </c>
      <c r="F2401" s="63">
        <v>1.1570069999999999</v>
      </c>
      <c r="G2401" s="63">
        <v>-0.14209160000000001</v>
      </c>
      <c r="H2401" s="63">
        <v>45.724299999999999</v>
      </c>
      <c r="I2401" s="63">
        <v>-0.28697919999999999</v>
      </c>
      <c r="J2401" s="63">
        <v>-0.20137849999999999</v>
      </c>
      <c r="K2401" s="63">
        <v>-0.14209160000000001</v>
      </c>
      <c r="L2401" s="63">
        <v>-8.2804799999999998E-2</v>
      </c>
      <c r="M2401" s="63">
        <v>2.7959999999999999E-3</v>
      </c>
      <c r="N2401" s="63">
        <v>23615</v>
      </c>
      <c r="O2401" s="63">
        <v>0.1130564</v>
      </c>
      <c r="P2401" s="63">
        <v>12</v>
      </c>
      <c r="Q2401" s="63">
        <v>1.2781749580960001E-2</v>
      </c>
    </row>
    <row r="2402" spans="1:17">
      <c r="A2402" s="63" t="s">
        <v>76</v>
      </c>
      <c r="B2402" s="63" t="s">
        <v>44</v>
      </c>
      <c r="C2402" s="63" t="s">
        <v>45</v>
      </c>
      <c r="D2402" s="63">
        <v>1</v>
      </c>
      <c r="E2402" s="63">
        <v>1.1483540000000001</v>
      </c>
      <c r="F2402" s="63">
        <v>0.77158819999999995</v>
      </c>
      <c r="G2402" s="63">
        <v>-0.37676539999999997</v>
      </c>
      <c r="H2402" s="63">
        <v>84.943600000000004</v>
      </c>
      <c r="I2402" s="63">
        <v>-0.52165289999999997</v>
      </c>
      <c r="J2402" s="63">
        <v>-0.4360522</v>
      </c>
      <c r="K2402" s="63">
        <v>-0.37676539999999997</v>
      </c>
      <c r="L2402" s="63">
        <v>-0.3174785</v>
      </c>
      <c r="M2402" s="63">
        <v>-0.2318778</v>
      </c>
      <c r="N2402" s="63">
        <v>6436</v>
      </c>
      <c r="O2402" s="63">
        <v>0.1130564</v>
      </c>
      <c r="P2402" s="63">
        <v>7</v>
      </c>
      <c r="Q2402" s="63">
        <v>1.2781749580960001E-2</v>
      </c>
    </row>
    <row r="2403" spans="1:17">
      <c r="A2403" s="63" t="s">
        <v>76</v>
      </c>
      <c r="B2403" s="63" t="s">
        <v>44</v>
      </c>
      <c r="C2403" s="63" t="s">
        <v>45</v>
      </c>
      <c r="D2403" s="63">
        <v>2</v>
      </c>
      <c r="E2403" s="63">
        <v>1.1191800000000001</v>
      </c>
      <c r="F2403" s="63">
        <v>0.52396100000000001</v>
      </c>
      <c r="G2403" s="63">
        <v>-0.59521900000000005</v>
      </c>
      <c r="H2403" s="63">
        <v>83.046999999999997</v>
      </c>
      <c r="I2403" s="63">
        <v>-0.7401065</v>
      </c>
      <c r="J2403" s="63">
        <v>-0.65450580000000003</v>
      </c>
      <c r="K2403" s="63">
        <v>-0.59521900000000005</v>
      </c>
      <c r="L2403" s="63">
        <v>-0.53593210000000002</v>
      </c>
      <c r="M2403" s="63">
        <v>-0.45033139999999999</v>
      </c>
      <c r="N2403" s="63">
        <v>6436</v>
      </c>
      <c r="O2403" s="63">
        <v>0.1130564</v>
      </c>
      <c r="P2403" s="63">
        <v>7</v>
      </c>
      <c r="Q2403" s="63">
        <v>1.2781749580960001E-2</v>
      </c>
    </row>
    <row r="2404" spans="1:17">
      <c r="A2404" s="63" t="s">
        <v>76</v>
      </c>
      <c r="B2404" s="63" t="s">
        <v>44</v>
      </c>
      <c r="C2404" s="63" t="s">
        <v>45</v>
      </c>
      <c r="D2404" s="63">
        <v>3</v>
      </c>
      <c r="E2404" s="63">
        <v>1.0329729999999999</v>
      </c>
      <c r="F2404" s="63">
        <v>0.44436959999999998</v>
      </c>
      <c r="G2404" s="63">
        <v>-0.58860299999999999</v>
      </c>
      <c r="H2404" s="63">
        <v>81.177700000000002</v>
      </c>
      <c r="I2404" s="63">
        <v>-0.73349050000000005</v>
      </c>
      <c r="J2404" s="63">
        <v>-0.64788979999999996</v>
      </c>
      <c r="K2404" s="63">
        <v>-0.58860299999999999</v>
      </c>
      <c r="L2404" s="63">
        <v>-0.52931609999999996</v>
      </c>
      <c r="M2404" s="63">
        <v>-0.44371539999999998</v>
      </c>
      <c r="N2404" s="63">
        <v>6436</v>
      </c>
      <c r="O2404" s="63">
        <v>0.1130564</v>
      </c>
      <c r="P2404" s="63">
        <v>7</v>
      </c>
      <c r="Q2404" s="63">
        <v>1.2781749580960001E-2</v>
      </c>
    </row>
    <row r="2405" spans="1:17">
      <c r="A2405" s="63" t="s">
        <v>76</v>
      </c>
      <c r="B2405" s="63" t="s">
        <v>44</v>
      </c>
      <c r="C2405" s="63" t="s">
        <v>45</v>
      </c>
      <c r="D2405" s="63">
        <v>4</v>
      </c>
      <c r="E2405" s="63">
        <v>0.95718230000000004</v>
      </c>
      <c r="F2405" s="63">
        <v>0.50029999999999997</v>
      </c>
      <c r="G2405" s="63">
        <v>-0.45688230000000002</v>
      </c>
      <c r="H2405" s="63">
        <v>78.976799999999997</v>
      </c>
      <c r="I2405" s="63">
        <v>-0.60176989999999997</v>
      </c>
      <c r="J2405" s="63">
        <v>-0.51616910000000005</v>
      </c>
      <c r="K2405" s="63">
        <v>-0.45688230000000002</v>
      </c>
      <c r="L2405" s="63">
        <v>-0.39759549999999999</v>
      </c>
      <c r="M2405" s="63">
        <v>-0.31199470000000001</v>
      </c>
      <c r="N2405" s="63">
        <v>6436</v>
      </c>
      <c r="O2405" s="63">
        <v>0.1130564</v>
      </c>
      <c r="P2405" s="63">
        <v>7</v>
      </c>
      <c r="Q2405" s="63">
        <v>1.2781749580960001E-2</v>
      </c>
    </row>
    <row r="2406" spans="1:17">
      <c r="A2406" s="63" t="s">
        <v>76</v>
      </c>
      <c r="B2406" s="63" t="s">
        <v>44</v>
      </c>
      <c r="C2406" s="63" t="s">
        <v>45</v>
      </c>
      <c r="D2406" s="63">
        <v>5</v>
      </c>
      <c r="E2406" s="63">
        <v>0.69751289999999999</v>
      </c>
      <c r="F2406" s="63">
        <v>0.56369380000000002</v>
      </c>
      <c r="G2406" s="63">
        <v>-0.1338191</v>
      </c>
      <c r="H2406" s="63">
        <v>77.773899999999998</v>
      </c>
      <c r="I2406" s="63">
        <v>-0.27870669999999997</v>
      </c>
      <c r="J2406" s="63">
        <v>-0.1931059</v>
      </c>
      <c r="K2406" s="63">
        <v>-0.1338191</v>
      </c>
      <c r="L2406" s="63">
        <v>-7.4532299999999996E-2</v>
      </c>
      <c r="M2406" s="63">
        <v>1.10685E-2</v>
      </c>
      <c r="N2406" s="63">
        <v>6436</v>
      </c>
      <c r="O2406" s="63">
        <v>0.1130564</v>
      </c>
      <c r="P2406" s="63">
        <v>7</v>
      </c>
      <c r="Q2406" s="63">
        <v>1.2781749580960001E-2</v>
      </c>
    </row>
    <row r="2407" spans="1:17">
      <c r="A2407" s="63" t="s">
        <v>76</v>
      </c>
      <c r="B2407" s="63" t="s">
        <v>44</v>
      </c>
      <c r="C2407" s="63" t="s">
        <v>45</v>
      </c>
      <c r="D2407" s="63">
        <v>6</v>
      </c>
      <c r="E2407" s="63">
        <v>1.5373680000000001</v>
      </c>
      <c r="F2407" s="63">
        <v>0.32869559999999998</v>
      </c>
      <c r="G2407" s="63">
        <v>-1.208672</v>
      </c>
      <c r="H2407" s="63">
        <v>76.721999999999994</v>
      </c>
      <c r="I2407" s="63">
        <v>-1.3535600000000001</v>
      </c>
      <c r="J2407" s="63">
        <v>-1.2679590000000001</v>
      </c>
      <c r="K2407" s="63">
        <v>-1.208672</v>
      </c>
      <c r="L2407" s="63">
        <v>-1.149386</v>
      </c>
      <c r="M2407" s="63">
        <v>-1.063785</v>
      </c>
      <c r="N2407" s="63">
        <v>6436</v>
      </c>
      <c r="O2407" s="63">
        <v>0.1130564</v>
      </c>
      <c r="P2407" s="63">
        <v>7</v>
      </c>
      <c r="Q2407" s="63">
        <v>1.2781749580960001E-2</v>
      </c>
    </row>
    <row r="2408" spans="1:17">
      <c r="A2408" s="63" t="s">
        <v>76</v>
      </c>
      <c r="B2408" s="63" t="s">
        <v>44</v>
      </c>
      <c r="C2408" s="63" t="s">
        <v>45</v>
      </c>
      <c r="D2408" s="63">
        <v>7</v>
      </c>
      <c r="E2408" s="63">
        <v>1.4568129999999999</v>
      </c>
      <c r="F2408" s="63">
        <v>0.98724420000000002</v>
      </c>
      <c r="G2408" s="63">
        <v>-0.46956900000000001</v>
      </c>
      <c r="H2408" s="63">
        <v>75.945400000000006</v>
      </c>
      <c r="I2408" s="63">
        <v>-0.61445660000000002</v>
      </c>
      <c r="J2408" s="63">
        <v>-0.52885590000000005</v>
      </c>
      <c r="K2408" s="63">
        <v>-0.46956900000000001</v>
      </c>
      <c r="L2408" s="63">
        <v>-0.41028219999999999</v>
      </c>
      <c r="M2408" s="63">
        <v>-0.32468140000000001</v>
      </c>
      <c r="N2408" s="63">
        <v>6436</v>
      </c>
      <c r="O2408" s="63">
        <v>0.1130564</v>
      </c>
      <c r="P2408" s="63">
        <v>7</v>
      </c>
      <c r="Q2408" s="63">
        <v>1.2781749580960001E-2</v>
      </c>
    </row>
    <row r="2409" spans="1:17">
      <c r="A2409" s="63" t="s">
        <v>76</v>
      </c>
      <c r="B2409" s="63" t="s">
        <v>44</v>
      </c>
      <c r="C2409" s="63" t="s">
        <v>45</v>
      </c>
      <c r="D2409" s="63">
        <v>8</v>
      </c>
      <c r="E2409" s="63">
        <v>1.467902</v>
      </c>
      <c r="F2409" s="63">
        <v>1.05887</v>
      </c>
      <c r="G2409" s="63">
        <v>-0.40903149999999999</v>
      </c>
      <c r="H2409" s="63">
        <v>78.031899999999993</v>
      </c>
      <c r="I2409" s="63">
        <v>-0.5539191</v>
      </c>
      <c r="J2409" s="63">
        <v>-0.46831830000000002</v>
      </c>
      <c r="K2409" s="63">
        <v>-0.40903149999999999</v>
      </c>
      <c r="L2409" s="63">
        <v>-0.34974470000000002</v>
      </c>
      <c r="M2409" s="63">
        <v>-0.26414389999999999</v>
      </c>
      <c r="N2409" s="63">
        <v>6436</v>
      </c>
      <c r="O2409" s="63">
        <v>0.1130564</v>
      </c>
      <c r="P2409" s="63">
        <v>7</v>
      </c>
      <c r="Q2409" s="63">
        <v>1.2781749580960001E-2</v>
      </c>
    </row>
    <row r="2410" spans="1:17">
      <c r="A2410" s="63" t="s">
        <v>76</v>
      </c>
      <c r="B2410" s="63" t="s">
        <v>44</v>
      </c>
      <c r="C2410" s="63" t="s">
        <v>45</v>
      </c>
      <c r="D2410" s="63">
        <v>9</v>
      </c>
      <c r="E2410" s="63">
        <v>1.0275049999999999</v>
      </c>
      <c r="F2410" s="63">
        <v>1.0007680000000001</v>
      </c>
      <c r="G2410" s="63">
        <v>-2.6737500000000001E-2</v>
      </c>
      <c r="H2410" s="63">
        <v>82.580799999999996</v>
      </c>
      <c r="I2410" s="63">
        <v>-0.171625</v>
      </c>
      <c r="J2410" s="63">
        <v>-8.6024299999999998E-2</v>
      </c>
      <c r="K2410" s="63">
        <v>-2.6737500000000001E-2</v>
      </c>
      <c r="L2410" s="63">
        <v>3.2549399999999999E-2</v>
      </c>
      <c r="M2410" s="63">
        <v>0.11815009999999999</v>
      </c>
      <c r="N2410" s="63">
        <v>6436</v>
      </c>
      <c r="O2410" s="63">
        <v>0.1130564</v>
      </c>
      <c r="P2410" s="63">
        <v>7</v>
      </c>
      <c r="Q2410" s="63">
        <v>1.2781749580960001E-2</v>
      </c>
    </row>
    <row r="2411" spans="1:17">
      <c r="A2411" s="63" t="s">
        <v>76</v>
      </c>
      <c r="B2411" s="63" t="s">
        <v>44</v>
      </c>
      <c r="C2411" s="63" t="s">
        <v>45</v>
      </c>
      <c r="D2411" s="63">
        <v>10</v>
      </c>
      <c r="E2411" s="63">
        <v>1.036168</v>
      </c>
      <c r="F2411" s="63">
        <v>0.98228990000000005</v>
      </c>
      <c r="G2411" s="63">
        <v>-5.3877899999999999E-2</v>
      </c>
      <c r="H2411" s="63">
        <v>86.993600000000001</v>
      </c>
      <c r="I2411" s="63">
        <v>-0.19876550000000001</v>
      </c>
      <c r="J2411" s="63">
        <v>-0.11316469999999999</v>
      </c>
      <c r="K2411" s="63">
        <v>-5.3877899999999999E-2</v>
      </c>
      <c r="L2411" s="63">
        <v>5.4089000000000003E-3</v>
      </c>
      <c r="M2411" s="63">
        <v>9.1009699999999999E-2</v>
      </c>
      <c r="N2411" s="63">
        <v>6436</v>
      </c>
      <c r="O2411" s="63">
        <v>0.1130564</v>
      </c>
      <c r="P2411" s="63">
        <v>7</v>
      </c>
      <c r="Q2411" s="63">
        <v>1.2781749580960001E-2</v>
      </c>
    </row>
    <row r="2412" spans="1:17">
      <c r="A2412" s="63" t="s">
        <v>76</v>
      </c>
      <c r="B2412" s="63" t="s">
        <v>44</v>
      </c>
      <c r="C2412" s="63" t="s">
        <v>45</v>
      </c>
      <c r="D2412" s="63">
        <v>11</v>
      </c>
      <c r="E2412" s="63">
        <v>0.96092</v>
      </c>
      <c r="F2412" s="63">
        <v>1.1295310000000001</v>
      </c>
      <c r="G2412" s="63">
        <v>0.16861090000000001</v>
      </c>
      <c r="H2412" s="63">
        <v>90.463399999999993</v>
      </c>
      <c r="I2412" s="63">
        <v>2.3723299999999999E-2</v>
      </c>
      <c r="J2412" s="63">
        <v>0.10932409999999999</v>
      </c>
      <c r="K2412" s="63">
        <v>0.16861090000000001</v>
      </c>
      <c r="L2412" s="63">
        <v>0.22789780000000001</v>
      </c>
      <c r="M2412" s="63">
        <v>0.31349850000000001</v>
      </c>
      <c r="N2412" s="63">
        <v>6436</v>
      </c>
      <c r="O2412" s="63">
        <v>0.1130564</v>
      </c>
      <c r="P2412" s="63">
        <v>7</v>
      </c>
      <c r="Q2412" s="63">
        <v>1.2781749580960001E-2</v>
      </c>
    </row>
    <row r="2413" spans="1:17">
      <c r="A2413" s="63" t="s">
        <v>76</v>
      </c>
      <c r="B2413" s="63" t="s">
        <v>44</v>
      </c>
      <c r="C2413" s="63" t="s">
        <v>45</v>
      </c>
      <c r="D2413" s="63">
        <v>12</v>
      </c>
      <c r="E2413" s="63">
        <v>0.97290239999999995</v>
      </c>
      <c r="F2413" s="63">
        <v>1.4242330000000001</v>
      </c>
      <c r="G2413" s="63">
        <v>0.45133089999999998</v>
      </c>
      <c r="H2413" s="63">
        <v>94.560599999999994</v>
      </c>
      <c r="I2413" s="63">
        <v>0.30644329999999997</v>
      </c>
      <c r="J2413" s="63">
        <v>0.39204410000000001</v>
      </c>
      <c r="K2413" s="63">
        <v>0.45133089999999998</v>
      </c>
      <c r="L2413" s="63">
        <v>0.51061769999999995</v>
      </c>
      <c r="M2413" s="63">
        <v>0.59621849999999998</v>
      </c>
      <c r="N2413" s="63">
        <v>6436</v>
      </c>
      <c r="O2413" s="63">
        <v>0.1130564</v>
      </c>
      <c r="P2413" s="63">
        <v>7</v>
      </c>
      <c r="Q2413" s="63">
        <v>1.2781749580960001E-2</v>
      </c>
    </row>
    <row r="2414" spans="1:17">
      <c r="A2414" s="63" t="s">
        <v>76</v>
      </c>
      <c r="B2414" s="63" t="s">
        <v>44</v>
      </c>
      <c r="C2414" s="63" t="s">
        <v>45</v>
      </c>
      <c r="D2414" s="63">
        <v>13</v>
      </c>
      <c r="E2414" s="63">
        <v>0.86523910000000004</v>
      </c>
      <c r="F2414" s="63">
        <v>1.708053</v>
      </c>
      <c r="G2414" s="63">
        <v>0.8428137</v>
      </c>
      <c r="H2414" s="63">
        <v>97.968699999999998</v>
      </c>
      <c r="I2414" s="63">
        <v>0.69792609999999999</v>
      </c>
      <c r="J2414" s="63">
        <v>0.78352679999999997</v>
      </c>
      <c r="K2414" s="63">
        <v>0.8428137</v>
      </c>
      <c r="L2414" s="63">
        <v>0.90210049999999997</v>
      </c>
      <c r="M2414" s="63">
        <v>0.98770119999999995</v>
      </c>
      <c r="N2414" s="63">
        <v>6436</v>
      </c>
      <c r="O2414" s="63">
        <v>0.1130564</v>
      </c>
      <c r="P2414" s="63">
        <v>7</v>
      </c>
      <c r="Q2414" s="63">
        <v>1.2781749580960001E-2</v>
      </c>
    </row>
    <row r="2415" spans="1:17">
      <c r="A2415" s="63" t="s">
        <v>76</v>
      </c>
      <c r="B2415" s="63" t="s">
        <v>44</v>
      </c>
      <c r="C2415" s="63" t="s">
        <v>45</v>
      </c>
      <c r="D2415" s="63">
        <v>14</v>
      </c>
      <c r="E2415" s="63">
        <v>1.006181</v>
      </c>
      <c r="F2415" s="63">
        <v>2.1022910000000001</v>
      </c>
      <c r="G2415" s="63">
        <v>1.0961099999999999</v>
      </c>
      <c r="H2415" s="63">
        <v>100.749</v>
      </c>
      <c r="I2415" s="63">
        <v>0.95122229999999997</v>
      </c>
      <c r="J2415" s="63">
        <v>1.0368230000000001</v>
      </c>
      <c r="K2415" s="63">
        <v>1.0961099999999999</v>
      </c>
      <c r="L2415" s="63">
        <v>1.155397</v>
      </c>
      <c r="M2415" s="63">
        <v>1.2409969999999999</v>
      </c>
      <c r="N2415" s="63">
        <v>6436</v>
      </c>
      <c r="O2415" s="63">
        <v>0.1130564</v>
      </c>
      <c r="P2415" s="63">
        <v>7</v>
      </c>
      <c r="Q2415" s="63">
        <v>1.2781749580960001E-2</v>
      </c>
    </row>
    <row r="2416" spans="1:17">
      <c r="A2416" s="63" t="s">
        <v>76</v>
      </c>
      <c r="B2416" s="63" t="s">
        <v>44</v>
      </c>
      <c r="C2416" s="63" t="s">
        <v>45</v>
      </c>
      <c r="D2416" s="63">
        <v>15</v>
      </c>
      <c r="E2416" s="63">
        <v>1.183969</v>
      </c>
      <c r="F2416" s="63">
        <v>2.4657230000000001</v>
      </c>
      <c r="G2416" s="63">
        <v>1.2817540000000001</v>
      </c>
      <c r="H2416" s="63">
        <v>103.45099999999999</v>
      </c>
      <c r="I2416" s="63">
        <v>1.1368659999999999</v>
      </c>
      <c r="J2416" s="63">
        <v>1.222467</v>
      </c>
      <c r="K2416" s="63">
        <v>1.2817540000000001</v>
      </c>
      <c r="L2416" s="63">
        <v>1.3410409999999999</v>
      </c>
      <c r="M2416" s="63">
        <v>1.426641</v>
      </c>
      <c r="N2416" s="63">
        <v>6436</v>
      </c>
      <c r="O2416" s="63">
        <v>0.1130564</v>
      </c>
      <c r="P2416" s="63">
        <v>7</v>
      </c>
      <c r="Q2416" s="63">
        <v>1.2781749580960001E-2</v>
      </c>
    </row>
    <row r="2417" spans="1:17">
      <c r="A2417" s="63" t="s">
        <v>76</v>
      </c>
      <c r="B2417" s="63" t="s">
        <v>44</v>
      </c>
      <c r="C2417" s="63" t="s">
        <v>45</v>
      </c>
      <c r="D2417" s="63">
        <v>16</v>
      </c>
      <c r="E2417" s="63">
        <v>1.480864</v>
      </c>
      <c r="F2417" s="63">
        <v>2.8014600000000001</v>
      </c>
      <c r="G2417" s="63">
        <v>1.3205960000000001</v>
      </c>
      <c r="H2417" s="63">
        <v>104.79900000000001</v>
      </c>
      <c r="I2417" s="63">
        <v>1.175708</v>
      </c>
      <c r="J2417" s="63">
        <v>1.261309</v>
      </c>
      <c r="K2417" s="63">
        <v>1.3205960000000001</v>
      </c>
      <c r="L2417" s="63">
        <v>1.379883</v>
      </c>
      <c r="M2417" s="63">
        <v>1.4654830000000001</v>
      </c>
      <c r="N2417" s="63">
        <v>6436</v>
      </c>
      <c r="O2417" s="63">
        <v>0.1130564</v>
      </c>
      <c r="P2417" s="63">
        <v>7</v>
      </c>
      <c r="Q2417" s="63">
        <v>1.2781749580960001E-2</v>
      </c>
    </row>
    <row r="2418" spans="1:17">
      <c r="A2418" s="63" t="s">
        <v>76</v>
      </c>
      <c r="B2418" s="63" t="s">
        <v>44</v>
      </c>
      <c r="C2418" s="63" t="s">
        <v>45</v>
      </c>
      <c r="D2418" s="63">
        <v>17</v>
      </c>
      <c r="E2418" s="63">
        <v>1.6945859999999999</v>
      </c>
      <c r="F2418" s="63">
        <v>3.0556899999999998</v>
      </c>
      <c r="G2418" s="63">
        <v>1.361105</v>
      </c>
      <c r="H2418" s="63">
        <v>105.794</v>
      </c>
      <c r="I2418" s="63">
        <v>1.2162170000000001</v>
      </c>
      <c r="J2418" s="63">
        <v>1.3018179999999999</v>
      </c>
      <c r="K2418" s="63">
        <v>1.361105</v>
      </c>
      <c r="L2418" s="63">
        <v>1.4203920000000001</v>
      </c>
      <c r="M2418" s="63">
        <v>1.505992</v>
      </c>
      <c r="N2418" s="63">
        <v>6436</v>
      </c>
      <c r="O2418" s="63">
        <v>0.1130564</v>
      </c>
      <c r="P2418" s="63">
        <v>7</v>
      </c>
      <c r="Q2418" s="63">
        <v>1.2781749580960001E-2</v>
      </c>
    </row>
    <row r="2419" spans="1:17">
      <c r="A2419" s="63" t="s">
        <v>76</v>
      </c>
      <c r="B2419" s="63" t="s">
        <v>44</v>
      </c>
      <c r="C2419" s="63" t="s">
        <v>45</v>
      </c>
      <c r="D2419" s="63">
        <v>18</v>
      </c>
      <c r="E2419" s="63">
        <v>1.853588</v>
      </c>
      <c r="F2419" s="63">
        <v>3.1496390000000001</v>
      </c>
      <c r="G2419" s="63">
        <v>1.2960510000000001</v>
      </c>
      <c r="H2419" s="63">
        <v>105.086</v>
      </c>
      <c r="I2419" s="63">
        <v>1.1511629999999999</v>
      </c>
      <c r="J2419" s="63">
        <v>1.236764</v>
      </c>
      <c r="K2419" s="63">
        <v>1.2960510000000001</v>
      </c>
      <c r="L2419" s="63">
        <v>1.3553379999999999</v>
      </c>
      <c r="M2419" s="63">
        <v>1.4409380000000001</v>
      </c>
      <c r="N2419" s="63">
        <v>6436</v>
      </c>
      <c r="O2419" s="63">
        <v>0.1130564</v>
      </c>
      <c r="P2419" s="63">
        <v>7</v>
      </c>
      <c r="Q2419" s="63">
        <v>1.2781749580960001E-2</v>
      </c>
    </row>
    <row r="2420" spans="1:17">
      <c r="A2420" s="63" t="s">
        <v>76</v>
      </c>
      <c r="B2420" s="63" t="s">
        <v>44</v>
      </c>
      <c r="C2420" s="63" t="s">
        <v>45</v>
      </c>
      <c r="D2420" s="63">
        <v>19</v>
      </c>
      <c r="E2420" s="63">
        <v>2.1932710000000002</v>
      </c>
      <c r="F2420" s="63">
        <v>2.952661</v>
      </c>
      <c r="G2420" s="63">
        <v>0.7593896</v>
      </c>
      <c r="H2420" s="63">
        <v>103.01900000000001</v>
      </c>
      <c r="I2420" s="63">
        <v>0.61450210000000005</v>
      </c>
      <c r="J2420" s="63">
        <v>0.70010280000000003</v>
      </c>
      <c r="K2420" s="63">
        <v>0.7593896</v>
      </c>
      <c r="L2420" s="63">
        <v>0.81867650000000003</v>
      </c>
      <c r="M2420" s="63">
        <v>0.9042772</v>
      </c>
      <c r="N2420" s="63">
        <v>6436</v>
      </c>
      <c r="O2420" s="63">
        <v>0.1130564</v>
      </c>
      <c r="P2420" s="63">
        <v>7</v>
      </c>
      <c r="Q2420" s="63">
        <v>1.2781749580960001E-2</v>
      </c>
    </row>
    <row r="2421" spans="1:17">
      <c r="A2421" s="63" t="s">
        <v>76</v>
      </c>
      <c r="B2421" s="63" t="s">
        <v>44</v>
      </c>
      <c r="C2421" s="63" t="s">
        <v>45</v>
      </c>
      <c r="D2421" s="63">
        <v>20</v>
      </c>
      <c r="E2421" s="63">
        <v>2.4049079999999998</v>
      </c>
      <c r="F2421" s="63">
        <v>2.6931430000000001</v>
      </c>
      <c r="G2421" s="63">
        <v>0.28823490000000002</v>
      </c>
      <c r="H2421" s="63">
        <v>100.316</v>
      </c>
      <c r="I2421" s="63">
        <v>0.14334740000000001</v>
      </c>
      <c r="J2421" s="63">
        <v>0.22894809999999999</v>
      </c>
      <c r="K2421" s="63">
        <v>0.28823490000000002</v>
      </c>
      <c r="L2421" s="63">
        <v>0.34752179999999999</v>
      </c>
      <c r="M2421" s="63">
        <v>0.43312250000000002</v>
      </c>
      <c r="N2421" s="63">
        <v>6436</v>
      </c>
      <c r="O2421" s="63">
        <v>0.1130564</v>
      </c>
      <c r="P2421" s="63">
        <v>7</v>
      </c>
      <c r="Q2421" s="63">
        <v>1.2781749580960001E-2</v>
      </c>
    </row>
    <row r="2422" spans="1:17">
      <c r="A2422" s="63" t="s">
        <v>76</v>
      </c>
      <c r="B2422" s="63" t="s">
        <v>44</v>
      </c>
      <c r="C2422" s="63" t="s">
        <v>45</v>
      </c>
      <c r="D2422" s="63">
        <v>21</v>
      </c>
      <c r="E2422" s="63">
        <v>2.3549549999999999</v>
      </c>
      <c r="F2422" s="63">
        <v>2.464674</v>
      </c>
      <c r="G2422" s="63">
        <v>0.10971880000000001</v>
      </c>
      <c r="H2422" s="63">
        <v>97.196100000000001</v>
      </c>
      <c r="I2422" s="63">
        <v>-3.51688E-2</v>
      </c>
      <c r="J2422" s="63">
        <v>5.0431999999999998E-2</v>
      </c>
      <c r="K2422" s="63">
        <v>0.10971880000000001</v>
      </c>
      <c r="L2422" s="63">
        <v>0.16900560000000001</v>
      </c>
      <c r="M2422" s="63">
        <v>0.25460640000000001</v>
      </c>
      <c r="N2422" s="63">
        <v>6436</v>
      </c>
      <c r="O2422" s="63">
        <v>0.1130564</v>
      </c>
      <c r="P2422" s="63">
        <v>7</v>
      </c>
      <c r="Q2422" s="63">
        <v>1.2781749580960001E-2</v>
      </c>
    </row>
    <row r="2423" spans="1:17">
      <c r="A2423" s="63" t="s">
        <v>76</v>
      </c>
      <c r="B2423" s="63" t="s">
        <v>44</v>
      </c>
      <c r="C2423" s="63" t="s">
        <v>45</v>
      </c>
      <c r="D2423" s="63">
        <v>22</v>
      </c>
      <c r="E2423" s="63">
        <v>2.078424</v>
      </c>
      <c r="F2423" s="63">
        <v>2.3278370000000002</v>
      </c>
      <c r="G2423" s="63">
        <v>0.2494121</v>
      </c>
      <c r="H2423" s="63">
        <v>94.023600000000002</v>
      </c>
      <c r="I2423" s="63">
        <v>0.10452450000000001</v>
      </c>
      <c r="J2423" s="63">
        <v>0.19012519999999999</v>
      </c>
      <c r="K2423" s="63">
        <v>0.2494121</v>
      </c>
      <c r="L2423" s="63">
        <v>0.3086989</v>
      </c>
      <c r="M2423" s="63">
        <v>0.39429969999999998</v>
      </c>
      <c r="N2423" s="63">
        <v>6436</v>
      </c>
      <c r="O2423" s="63">
        <v>0.1130564</v>
      </c>
      <c r="P2423" s="63">
        <v>7</v>
      </c>
      <c r="Q2423" s="63">
        <v>1.2781749580960001E-2</v>
      </c>
    </row>
    <row r="2424" spans="1:17">
      <c r="A2424" s="63" t="s">
        <v>76</v>
      </c>
      <c r="B2424" s="63" t="s">
        <v>44</v>
      </c>
      <c r="C2424" s="63" t="s">
        <v>45</v>
      </c>
      <c r="D2424" s="63">
        <v>23</v>
      </c>
      <c r="E2424" s="63">
        <v>1.5486439999999999</v>
      </c>
      <c r="F2424" s="63">
        <v>2.0462479999999998</v>
      </c>
      <c r="G2424" s="63">
        <v>0.49760450000000001</v>
      </c>
      <c r="H2424" s="63">
        <v>91.148499999999999</v>
      </c>
      <c r="I2424" s="63">
        <v>0.3527169</v>
      </c>
      <c r="J2424" s="63">
        <v>0.43831769999999998</v>
      </c>
      <c r="K2424" s="63">
        <v>0.49760450000000001</v>
      </c>
      <c r="L2424" s="63">
        <v>0.55689129999999998</v>
      </c>
      <c r="M2424" s="63">
        <v>0.64249210000000001</v>
      </c>
      <c r="N2424" s="63">
        <v>6436</v>
      </c>
      <c r="O2424" s="63">
        <v>0.1130564</v>
      </c>
      <c r="P2424" s="63">
        <v>7</v>
      </c>
      <c r="Q2424" s="63">
        <v>1.2781749580960001E-2</v>
      </c>
    </row>
    <row r="2425" spans="1:17">
      <c r="A2425" s="63" t="s">
        <v>76</v>
      </c>
      <c r="B2425" s="63" t="s">
        <v>44</v>
      </c>
      <c r="C2425" s="63" t="s">
        <v>45</v>
      </c>
      <c r="D2425" s="63">
        <v>24</v>
      </c>
      <c r="E2425" s="63">
        <v>1.436796</v>
      </c>
      <c r="F2425" s="63">
        <v>1.3167629999999999</v>
      </c>
      <c r="G2425" s="63">
        <v>-0.1200333</v>
      </c>
      <c r="H2425" s="63">
        <v>89.181100000000001</v>
      </c>
      <c r="I2425" s="63">
        <v>-0.26492090000000001</v>
      </c>
      <c r="J2425" s="63">
        <v>-0.17932010000000001</v>
      </c>
      <c r="K2425" s="63">
        <v>-0.1200333</v>
      </c>
      <c r="L2425" s="63">
        <v>-6.0746399999999999E-2</v>
      </c>
      <c r="M2425" s="63">
        <v>2.4854299999999999E-2</v>
      </c>
      <c r="N2425" s="63">
        <v>6436</v>
      </c>
      <c r="O2425" s="63">
        <v>0.1130564</v>
      </c>
      <c r="P2425" s="63">
        <v>7</v>
      </c>
      <c r="Q2425" s="63">
        <v>1.2781749580960001E-2</v>
      </c>
    </row>
    <row r="2426" spans="1:17">
      <c r="A2426" s="63" t="s">
        <v>76</v>
      </c>
      <c r="B2426" s="63" t="s">
        <v>44</v>
      </c>
      <c r="C2426" s="63" t="s">
        <v>46</v>
      </c>
      <c r="D2426" s="63">
        <v>1</v>
      </c>
      <c r="E2426" s="63">
        <v>1.15425</v>
      </c>
      <c r="F2426" s="63">
        <v>1.0093460000000001</v>
      </c>
      <c r="G2426" s="63">
        <v>-0.1449038</v>
      </c>
      <c r="H2426" s="63">
        <v>30.703199999999999</v>
      </c>
      <c r="I2426" s="63">
        <v>-0.28979139999999998</v>
      </c>
      <c r="J2426" s="63">
        <v>-0.2041906</v>
      </c>
      <c r="K2426" s="63">
        <v>-0.1449038</v>
      </c>
      <c r="L2426" s="63">
        <v>-8.5616899999999996E-2</v>
      </c>
      <c r="M2426" s="63">
        <v>-1.6200000000000001E-5</v>
      </c>
      <c r="N2426" s="63">
        <v>6436</v>
      </c>
      <c r="O2426" s="63">
        <v>0.1130564</v>
      </c>
      <c r="P2426" s="63">
        <v>1</v>
      </c>
      <c r="Q2426" s="63">
        <v>1.2781749580960001E-2</v>
      </c>
    </row>
    <row r="2427" spans="1:17">
      <c r="A2427" s="63" t="s">
        <v>76</v>
      </c>
      <c r="B2427" s="63" t="s">
        <v>44</v>
      </c>
      <c r="C2427" s="63" t="s">
        <v>46</v>
      </c>
      <c r="D2427" s="63">
        <v>2</v>
      </c>
      <c r="E2427" s="63">
        <v>1.0853269999999999</v>
      </c>
      <c r="F2427" s="63">
        <v>0.92451159999999999</v>
      </c>
      <c r="G2427" s="63">
        <v>-0.16081580000000001</v>
      </c>
      <c r="H2427" s="63">
        <v>30.177399999999999</v>
      </c>
      <c r="I2427" s="63">
        <v>-0.30570340000000001</v>
      </c>
      <c r="J2427" s="63">
        <v>-0.22010270000000001</v>
      </c>
      <c r="K2427" s="63">
        <v>-0.16081580000000001</v>
      </c>
      <c r="L2427" s="63">
        <v>-0.10152899999999999</v>
      </c>
      <c r="M2427" s="63">
        <v>-1.59282E-2</v>
      </c>
      <c r="N2427" s="63">
        <v>6436</v>
      </c>
      <c r="O2427" s="63">
        <v>0.1130564</v>
      </c>
      <c r="P2427" s="63">
        <v>1</v>
      </c>
      <c r="Q2427" s="63">
        <v>1.2781749580960001E-2</v>
      </c>
    </row>
    <row r="2428" spans="1:17">
      <c r="A2428" s="63" t="s">
        <v>76</v>
      </c>
      <c r="B2428" s="63" t="s">
        <v>44</v>
      </c>
      <c r="C2428" s="63" t="s">
        <v>46</v>
      </c>
      <c r="D2428" s="63">
        <v>3</v>
      </c>
      <c r="E2428" s="63">
        <v>1.085453</v>
      </c>
      <c r="F2428" s="63">
        <v>0.9290562</v>
      </c>
      <c r="G2428" s="63">
        <v>-0.15639639999999999</v>
      </c>
      <c r="H2428" s="63">
        <v>29.164400000000001</v>
      </c>
      <c r="I2428" s="63">
        <v>-0.301284</v>
      </c>
      <c r="J2428" s="63">
        <v>-0.21568329999999999</v>
      </c>
      <c r="K2428" s="63">
        <v>-0.15639639999999999</v>
      </c>
      <c r="L2428" s="63">
        <v>-9.7109600000000004E-2</v>
      </c>
      <c r="M2428" s="63">
        <v>-1.1508900000000001E-2</v>
      </c>
      <c r="N2428" s="63">
        <v>6436</v>
      </c>
      <c r="O2428" s="63">
        <v>0.1130564</v>
      </c>
      <c r="P2428" s="63">
        <v>1</v>
      </c>
      <c r="Q2428" s="63">
        <v>1.2781749580960001E-2</v>
      </c>
    </row>
    <row r="2429" spans="1:17">
      <c r="A2429" s="63" t="s">
        <v>76</v>
      </c>
      <c r="B2429" s="63" t="s">
        <v>44</v>
      </c>
      <c r="C2429" s="63" t="s">
        <v>46</v>
      </c>
      <c r="D2429" s="63">
        <v>4</v>
      </c>
      <c r="E2429" s="63">
        <v>1.08263</v>
      </c>
      <c r="F2429" s="63">
        <v>0.92477969999999998</v>
      </c>
      <c r="G2429" s="63">
        <v>-0.1578503</v>
      </c>
      <c r="H2429" s="63">
        <v>28.226900000000001</v>
      </c>
      <c r="I2429" s="63">
        <v>-0.3027379</v>
      </c>
      <c r="J2429" s="63">
        <v>-0.2171372</v>
      </c>
      <c r="K2429" s="63">
        <v>-0.1578503</v>
      </c>
      <c r="L2429" s="63">
        <v>-9.8563499999999998E-2</v>
      </c>
      <c r="M2429" s="63">
        <v>-1.2962700000000001E-2</v>
      </c>
      <c r="N2429" s="63">
        <v>6436</v>
      </c>
      <c r="O2429" s="63">
        <v>0.1130564</v>
      </c>
      <c r="P2429" s="63">
        <v>1</v>
      </c>
      <c r="Q2429" s="63">
        <v>1.2781749580960001E-2</v>
      </c>
    </row>
    <row r="2430" spans="1:17">
      <c r="A2430" s="63" t="s">
        <v>76</v>
      </c>
      <c r="B2430" s="63" t="s">
        <v>44</v>
      </c>
      <c r="C2430" s="63" t="s">
        <v>46</v>
      </c>
      <c r="D2430" s="63">
        <v>5</v>
      </c>
      <c r="E2430" s="63">
        <v>1.1183609999999999</v>
      </c>
      <c r="F2430" s="63">
        <v>0.96126809999999996</v>
      </c>
      <c r="G2430" s="63">
        <v>-0.1570927</v>
      </c>
      <c r="H2430" s="63">
        <v>28.177399999999999</v>
      </c>
      <c r="I2430" s="63">
        <v>-0.30198029999999998</v>
      </c>
      <c r="J2430" s="63">
        <v>-0.2163795</v>
      </c>
      <c r="K2430" s="63">
        <v>-0.1570927</v>
      </c>
      <c r="L2430" s="63">
        <v>-9.7805900000000001E-2</v>
      </c>
      <c r="M2430" s="63">
        <v>-1.22051E-2</v>
      </c>
      <c r="N2430" s="63">
        <v>6436</v>
      </c>
      <c r="O2430" s="63">
        <v>0.1130564</v>
      </c>
      <c r="P2430" s="63">
        <v>1</v>
      </c>
      <c r="Q2430" s="63">
        <v>1.2781749580960001E-2</v>
      </c>
    </row>
    <row r="2431" spans="1:17">
      <c r="A2431" s="63" t="s">
        <v>76</v>
      </c>
      <c r="B2431" s="63" t="s">
        <v>44</v>
      </c>
      <c r="C2431" s="63" t="s">
        <v>46</v>
      </c>
      <c r="D2431" s="63">
        <v>6</v>
      </c>
      <c r="E2431" s="63">
        <v>1.281072</v>
      </c>
      <c r="F2431" s="63">
        <v>1.0458339999999999</v>
      </c>
      <c r="G2431" s="63">
        <v>-0.23523769999999999</v>
      </c>
      <c r="H2431" s="63">
        <v>27.2531</v>
      </c>
      <c r="I2431" s="63">
        <v>-0.3801253</v>
      </c>
      <c r="J2431" s="63">
        <v>-0.29452460000000003</v>
      </c>
      <c r="K2431" s="63">
        <v>-0.23523769999999999</v>
      </c>
      <c r="L2431" s="63">
        <v>-0.17595089999999999</v>
      </c>
      <c r="M2431" s="63">
        <v>-9.0350100000000003E-2</v>
      </c>
      <c r="N2431" s="63">
        <v>6436</v>
      </c>
      <c r="O2431" s="63">
        <v>0.1130564</v>
      </c>
      <c r="P2431" s="63">
        <v>1</v>
      </c>
      <c r="Q2431" s="63">
        <v>1.2781749580960001E-2</v>
      </c>
    </row>
    <row r="2432" spans="1:17">
      <c r="A2432" s="63" t="s">
        <v>76</v>
      </c>
      <c r="B2432" s="63" t="s">
        <v>44</v>
      </c>
      <c r="C2432" s="63" t="s">
        <v>46</v>
      </c>
      <c r="D2432" s="63">
        <v>7</v>
      </c>
      <c r="E2432" s="63">
        <v>1.6171279999999999</v>
      </c>
      <c r="F2432" s="63">
        <v>1.417951</v>
      </c>
      <c r="G2432" s="63">
        <v>-0.19917679999999999</v>
      </c>
      <c r="H2432" s="63">
        <v>27.2531</v>
      </c>
      <c r="I2432" s="63">
        <v>-0.34406439999999999</v>
      </c>
      <c r="J2432" s="63">
        <v>-0.25846360000000002</v>
      </c>
      <c r="K2432" s="63">
        <v>-0.19917679999999999</v>
      </c>
      <c r="L2432" s="63">
        <v>-0.13988999999999999</v>
      </c>
      <c r="M2432" s="63">
        <v>-5.4289200000000003E-2</v>
      </c>
      <c r="N2432" s="63">
        <v>6436</v>
      </c>
      <c r="O2432" s="63">
        <v>0.1130564</v>
      </c>
      <c r="P2432" s="63">
        <v>1</v>
      </c>
      <c r="Q2432" s="63">
        <v>1.2781749580960001E-2</v>
      </c>
    </row>
    <row r="2433" spans="1:17">
      <c r="A2433" s="63" t="s">
        <v>76</v>
      </c>
      <c r="B2433" s="63" t="s">
        <v>44</v>
      </c>
      <c r="C2433" s="63" t="s">
        <v>46</v>
      </c>
      <c r="D2433" s="63">
        <v>8</v>
      </c>
      <c r="E2433" s="63">
        <v>1.8267119999999999</v>
      </c>
      <c r="F2433" s="63">
        <v>1.7427600000000001</v>
      </c>
      <c r="G2433" s="63">
        <v>-8.3951799999999993E-2</v>
      </c>
      <c r="H2433" s="63">
        <v>27.6785</v>
      </c>
      <c r="I2433" s="63">
        <v>-0.2288394</v>
      </c>
      <c r="J2433" s="63">
        <v>-0.1432387</v>
      </c>
      <c r="K2433" s="63">
        <v>-8.3951799999999993E-2</v>
      </c>
      <c r="L2433" s="63">
        <v>-2.4664999999999999E-2</v>
      </c>
      <c r="M2433" s="63">
        <v>6.0935799999999998E-2</v>
      </c>
      <c r="N2433" s="63">
        <v>6436</v>
      </c>
      <c r="O2433" s="63">
        <v>0.1130564</v>
      </c>
      <c r="P2433" s="63">
        <v>1</v>
      </c>
      <c r="Q2433" s="63">
        <v>1.2781749580960001E-2</v>
      </c>
    </row>
    <row r="2434" spans="1:17">
      <c r="A2434" s="63" t="s">
        <v>76</v>
      </c>
      <c r="B2434" s="63" t="s">
        <v>44</v>
      </c>
      <c r="C2434" s="63" t="s">
        <v>46</v>
      </c>
      <c r="D2434" s="63">
        <v>9</v>
      </c>
      <c r="E2434" s="63">
        <v>1.77508</v>
      </c>
      <c r="F2434" s="63">
        <v>1.8484130000000001</v>
      </c>
      <c r="G2434" s="63">
        <v>7.3333599999999999E-2</v>
      </c>
      <c r="H2434" s="63">
        <v>31.115600000000001</v>
      </c>
      <c r="I2434" s="63">
        <v>-7.1554000000000006E-2</v>
      </c>
      <c r="J2434" s="63">
        <v>1.40468E-2</v>
      </c>
      <c r="K2434" s="63">
        <v>7.3333599999999999E-2</v>
      </c>
      <c r="L2434" s="63">
        <v>0.1326205</v>
      </c>
      <c r="M2434" s="63">
        <v>0.2182212</v>
      </c>
      <c r="N2434" s="63">
        <v>6436</v>
      </c>
      <c r="O2434" s="63">
        <v>0.1130564</v>
      </c>
      <c r="P2434" s="63">
        <v>1</v>
      </c>
      <c r="Q2434" s="63">
        <v>1.2781749580960001E-2</v>
      </c>
    </row>
    <row r="2435" spans="1:17">
      <c r="A2435" s="63" t="s">
        <v>76</v>
      </c>
      <c r="B2435" s="63" t="s">
        <v>44</v>
      </c>
      <c r="C2435" s="63" t="s">
        <v>46</v>
      </c>
      <c r="D2435" s="63">
        <v>10</v>
      </c>
      <c r="E2435" s="63">
        <v>1.7702310000000001</v>
      </c>
      <c r="F2435" s="63">
        <v>1.8464750000000001</v>
      </c>
      <c r="G2435" s="63">
        <v>7.6243900000000003E-2</v>
      </c>
      <c r="H2435" s="63">
        <v>35.480200000000004</v>
      </c>
      <c r="I2435" s="63">
        <v>-6.8643700000000002E-2</v>
      </c>
      <c r="J2435" s="63">
        <v>1.6957E-2</v>
      </c>
      <c r="K2435" s="63">
        <v>7.6243900000000003E-2</v>
      </c>
      <c r="L2435" s="63">
        <v>0.1355307</v>
      </c>
      <c r="M2435" s="63">
        <v>0.22113150000000001</v>
      </c>
      <c r="N2435" s="63">
        <v>6436</v>
      </c>
      <c r="O2435" s="63">
        <v>0.1130564</v>
      </c>
      <c r="P2435" s="63">
        <v>1</v>
      </c>
      <c r="Q2435" s="63">
        <v>1.2781749580960001E-2</v>
      </c>
    </row>
    <row r="2436" spans="1:17">
      <c r="A2436" s="63" t="s">
        <v>76</v>
      </c>
      <c r="B2436" s="63" t="s">
        <v>44</v>
      </c>
      <c r="C2436" s="63" t="s">
        <v>46</v>
      </c>
      <c r="D2436" s="63">
        <v>11</v>
      </c>
      <c r="E2436" s="63">
        <v>1.699268</v>
      </c>
      <c r="F2436" s="63">
        <v>1.8538779999999999</v>
      </c>
      <c r="G2436" s="63">
        <v>0.15461030000000001</v>
      </c>
      <c r="H2436" s="63">
        <v>41.3048</v>
      </c>
      <c r="I2436" s="63">
        <v>9.7227000000000008E-3</v>
      </c>
      <c r="J2436" s="63">
        <v>9.5323400000000003E-2</v>
      </c>
      <c r="K2436" s="63">
        <v>0.15461030000000001</v>
      </c>
      <c r="L2436" s="63">
        <v>0.21389710000000001</v>
      </c>
      <c r="M2436" s="63">
        <v>0.29949789999999998</v>
      </c>
      <c r="N2436" s="63">
        <v>6436</v>
      </c>
      <c r="O2436" s="63">
        <v>0.1130564</v>
      </c>
      <c r="P2436" s="63">
        <v>1</v>
      </c>
      <c r="Q2436" s="63">
        <v>1.2781749580960001E-2</v>
      </c>
    </row>
    <row r="2437" spans="1:17">
      <c r="A2437" s="63" t="s">
        <v>76</v>
      </c>
      <c r="B2437" s="63" t="s">
        <v>44</v>
      </c>
      <c r="C2437" s="63" t="s">
        <v>46</v>
      </c>
      <c r="D2437" s="63">
        <v>12</v>
      </c>
      <c r="E2437" s="63">
        <v>1.689837</v>
      </c>
      <c r="F2437" s="63">
        <v>1.8255980000000001</v>
      </c>
      <c r="G2437" s="63">
        <v>0.13576170000000001</v>
      </c>
      <c r="H2437" s="63">
        <v>46.639499999999998</v>
      </c>
      <c r="I2437" s="63">
        <v>-9.1258999999999993E-3</v>
      </c>
      <c r="J2437" s="63">
        <v>7.6474899999999998E-2</v>
      </c>
      <c r="K2437" s="63">
        <v>0.13576170000000001</v>
      </c>
      <c r="L2437" s="63">
        <v>0.19504859999999999</v>
      </c>
      <c r="M2437" s="63">
        <v>0.28064929999999999</v>
      </c>
      <c r="N2437" s="63">
        <v>6436</v>
      </c>
      <c r="O2437" s="63">
        <v>0.1130564</v>
      </c>
      <c r="P2437" s="63">
        <v>1</v>
      </c>
      <c r="Q2437" s="63">
        <v>1.2781749580960001E-2</v>
      </c>
    </row>
    <row r="2438" spans="1:17">
      <c r="A2438" s="63" t="s">
        <v>76</v>
      </c>
      <c r="B2438" s="63" t="s">
        <v>44</v>
      </c>
      <c r="C2438" s="63" t="s">
        <v>46</v>
      </c>
      <c r="D2438" s="63">
        <v>13</v>
      </c>
      <c r="E2438" s="63">
        <v>1.552484</v>
      </c>
      <c r="F2438" s="63">
        <v>1.8036460000000001</v>
      </c>
      <c r="G2438" s="63">
        <v>0.25116240000000001</v>
      </c>
      <c r="H2438" s="63">
        <v>49.250599999999999</v>
      </c>
      <c r="I2438" s="63">
        <v>0.1062748</v>
      </c>
      <c r="J2438" s="63">
        <v>0.19187560000000001</v>
      </c>
      <c r="K2438" s="63">
        <v>0.25116240000000001</v>
      </c>
      <c r="L2438" s="63">
        <v>0.31044919999999998</v>
      </c>
      <c r="M2438" s="63">
        <v>0.39605000000000001</v>
      </c>
      <c r="N2438" s="63">
        <v>6436</v>
      </c>
      <c r="O2438" s="63">
        <v>0.1130564</v>
      </c>
      <c r="P2438" s="63">
        <v>1</v>
      </c>
      <c r="Q2438" s="63">
        <v>1.2781749580960001E-2</v>
      </c>
    </row>
    <row r="2439" spans="1:17">
      <c r="A2439" s="63" t="s">
        <v>76</v>
      </c>
      <c r="B2439" s="63" t="s">
        <v>44</v>
      </c>
      <c r="C2439" s="63" t="s">
        <v>46</v>
      </c>
      <c r="D2439" s="63">
        <v>14</v>
      </c>
      <c r="E2439" s="63">
        <v>1.4038349999999999</v>
      </c>
      <c r="F2439" s="63">
        <v>1.6935309999999999</v>
      </c>
      <c r="G2439" s="63">
        <v>0.28969549999999999</v>
      </c>
      <c r="H2439" s="63">
        <v>51.086500000000001</v>
      </c>
      <c r="I2439" s="63">
        <v>0.14480789999999999</v>
      </c>
      <c r="J2439" s="63">
        <v>0.23040869999999999</v>
      </c>
      <c r="K2439" s="63">
        <v>0.28969549999999999</v>
      </c>
      <c r="L2439" s="63">
        <v>0.34898230000000002</v>
      </c>
      <c r="M2439" s="63">
        <v>0.4345831</v>
      </c>
      <c r="N2439" s="63">
        <v>6436</v>
      </c>
      <c r="O2439" s="63">
        <v>0.1130564</v>
      </c>
      <c r="P2439" s="63">
        <v>1</v>
      </c>
      <c r="Q2439" s="63">
        <v>1.2781749580960001E-2</v>
      </c>
    </row>
    <row r="2440" spans="1:17">
      <c r="A2440" s="63" t="s">
        <v>76</v>
      </c>
      <c r="B2440" s="63" t="s">
        <v>44</v>
      </c>
      <c r="C2440" s="63" t="s">
        <v>46</v>
      </c>
      <c r="D2440" s="63">
        <v>15</v>
      </c>
      <c r="E2440" s="63">
        <v>1.3986190000000001</v>
      </c>
      <c r="F2440" s="63">
        <v>1.653729</v>
      </c>
      <c r="G2440" s="63">
        <v>0.25511</v>
      </c>
      <c r="H2440" s="63">
        <v>52.6462</v>
      </c>
      <c r="I2440" s="63">
        <v>0.1102224</v>
      </c>
      <c r="J2440" s="63">
        <v>0.1958232</v>
      </c>
      <c r="K2440" s="63">
        <v>0.25511</v>
      </c>
      <c r="L2440" s="63">
        <v>0.31439689999999998</v>
      </c>
      <c r="M2440" s="63">
        <v>0.39999760000000001</v>
      </c>
      <c r="N2440" s="63">
        <v>6436</v>
      </c>
      <c r="O2440" s="63">
        <v>0.1130564</v>
      </c>
      <c r="P2440" s="63">
        <v>1</v>
      </c>
      <c r="Q2440" s="63">
        <v>1.2781749580960001E-2</v>
      </c>
    </row>
    <row r="2441" spans="1:17">
      <c r="A2441" s="63" t="s">
        <v>76</v>
      </c>
      <c r="B2441" s="63" t="s">
        <v>44</v>
      </c>
      <c r="C2441" s="63" t="s">
        <v>46</v>
      </c>
      <c r="D2441" s="63">
        <v>16</v>
      </c>
      <c r="E2441" s="63">
        <v>1.4796100000000001</v>
      </c>
      <c r="F2441" s="63">
        <v>1.6971240000000001</v>
      </c>
      <c r="G2441" s="63">
        <v>0.21751319999999999</v>
      </c>
      <c r="H2441" s="63">
        <v>53.169800000000002</v>
      </c>
      <c r="I2441" s="63">
        <v>7.2625599999999998E-2</v>
      </c>
      <c r="J2441" s="63">
        <v>0.15822639999999999</v>
      </c>
      <c r="K2441" s="63">
        <v>0.21751319999999999</v>
      </c>
      <c r="L2441" s="63">
        <v>0.27679999999999999</v>
      </c>
      <c r="M2441" s="63">
        <v>0.36240080000000002</v>
      </c>
      <c r="N2441" s="63">
        <v>6436</v>
      </c>
      <c r="O2441" s="63">
        <v>0.1130564</v>
      </c>
      <c r="P2441" s="63">
        <v>1</v>
      </c>
      <c r="Q2441" s="63">
        <v>1.2781749580960001E-2</v>
      </c>
    </row>
    <row r="2442" spans="1:17">
      <c r="A2442" s="63" t="s">
        <v>76</v>
      </c>
      <c r="B2442" s="63" t="s">
        <v>44</v>
      </c>
      <c r="C2442" s="63" t="s">
        <v>46</v>
      </c>
      <c r="D2442" s="63">
        <v>17</v>
      </c>
      <c r="E2442" s="63">
        <v>1.670946</v>
      </c>
      <c r="F2442" s="63">
        <v>1.8567629999999999</v>
      </c>
      <c r="G2442" s="63">
        <v>0.1858175</v>
      </c>
      <c r="H2442" s="63">
        <v>52.268599999999999</v>
      </c>
      <c r="I2442" s="63">
        <v>4.0929899999999998E-2</v>
      </c>
      <c r="J2442" s="63">
        <v>0.12653059999999999</v>
      </c>
      <c r="K2442" s="63">
        <v>0.1858175</v>
      </c>
      <c r="L2442" s="63">
        <v>0.2451043</v>
      </c>
      <c r="M2442" s="63">
        <v>0.33070509999999997</v>
      </c>
      <c r="N2442" s="63">
        <v>6436</v>
      </c>
      <c r="O2442" s="63">
        <v>0.1130564</v>
      </c>
      <c r="P2442" s="63">
        <v>1</v>
      </c>
      <c r="Q2442" s="63">
        <v>1.2781749580960001E-2</v>
      </c>
    </row>
    <row r="2443" spans="1:17">
      <c r="A2443" s="63" t="s">
        <v>76</v>
      </c>
      <c r="B2443" s="63" t="s">
        <v>44</v>
      </c>
      <c r="C2443" s="63" t="s">
        <v>46</v>
      </c>
      <c r="D2443" s="63">
        <v>18</v>
      </c>
      <c r="E2443" s="63">
        <v>2.1590989999999999</v>
      </c>
      <c r="F2443" s="63">
        <v>2.2381509999999998</v>
      </c>
      <c r="G2443" s="63">
        <v>7.9052399999999995E-2</v>
      </c>
      <c r="H2443" s="63">
        <v>48.717399999999998</v>
      </c>
      <c r="I2443" s="63">
        <v>-6.5835099999999994E-2</v>
      </c>
      <c r="J2443" s="63">
        <v>1.9765600000000001E-2</v>
      </c>
      <c r="K2443" s="63">
        <v>7.9052399999999995E-2</v>
      </c>
      <c r="L2443" s="63">
        <v>0.1383393</v>
      </c>
      <c r="M2443" s="63">
        <v>0.22394</v>
      </c>
      <c r="N2443" s="63">
        <v>6436</v>
      </c>
      <c r="O2443" s="63">
        <v>0.1130564</v>
      </c>
      <c r="P2443" s="63">
        <v>1</v>
      </c>
      <c r="Q2443" s="63">
        <v>1.2781749580960001E-2</v>
      </c>
    </row>
    <row r="2444" spans="1:17">
      <c r="A2444" s="63" t="s">
        <v>76</v>
      </c>
      <c r="B2444" s="63" t="s">
        <v>44</v>
      </c>
      <c r="C2444" s="63" t="s">
        <v>46</v>
      </c>
      <c r="D2444" s="63">
        <v>19</v>
      </c>
      <c r="E2444" s="63">
        <v>2.3844099999999999</v>
      </c>
      <c r="F2444" s="63">
        <v>2.319642</v>
      </c>
      <c r="G2444" s="63">
        <v>-6.4768099999999995E-2</v>
      </c>
      <c r="H2444" s="63">
        <v>44.531199999999998</v>
      </c>
      <c r="I2444" s="63">
        <v>-0.2096557</v>
      </c>
      <c r="J2444" s="63">
        <v>-0.1240549</v>
      </c>
      <c r="K2444" s="63">
        <v>-6.4768099999999995E-2</v>
      </c>
      <c r="L2444" s="63">
        <v>-5.4812000000000003E-3</v>
      </c>
      <c r="M2444" s="63">
        <v>8.0119499999999996E-2</v>
      </c>
      <c r="N2444" s="63">
        <v>6436</v>
      </c>
      <c r="O2444" s="63">
        <v>0.1130564</v>
      </c>
      <c r="P2444" s="63">
        <v>1</v>
      </c>
      <c r="Q2444" s="63">
        <v>1.2781749580960001E-2</v>
      </c>
    </row>
    <row r="2445" spans="1:17">
      <c r="A2445" s="63" t="s">
        <v>76</v>
      </c>
      <c r="B2445" s="63" t="s">
        <v>44</v>
      </c>
      <c r="C2445" s="63" t="s">
        <v>46</v>
      </c>
      <c r="D2445" s="63">
        <v>20</v>
      </c>
      <c r="E2445" s="63">
        <v>2.3263739999999999</v>
      </c>
      <c r="F2445" s="63">
        <v>2.2112050000000001</v>
      </c>
      <c r="G2445" s="63">
        <v>-0.1151683</v>
      </c>
      <c r="H2445" s="63">
        <v>41.797199999999997</v>
      </c>
      <c r="I2445" s="63">
        <v>-0.26005590000000001</v>
      </c>
      <c r="J2445" s="63">
        <v>-0.1744552</v>
      </c>
      <c r="K2445" s="63">
        <v>-0.1151683</v>
      </c>
      <c r="L2445" s="63">
        <v>-5.5881500000000001E-2</v>
      </c>
      <c r="M2445" s="63">
        <v>2.9719300000000001E-2</v>
      </c>
      <c r="N2445" s="63">
        <v>6436</v>
      </c>
      <c r="O2445" s="63">
        <v>0.1130564</v>
      </c>
      <c r="P2445" s="63">
        <v>1</v>
      </c>
      <c r="Q2445" s="63">
        <v>1.2781749580960001E-2</v>
      </c>
    </row>
    <row r="2446" spans="1:17">
      <c r="A2446" s="63" t="s">
        <v>76</v>
      </c>
      <c r="B2446" s="63" t="s">
        <v>44</v>
      </c>
      <c r="C2446" s="63" t="s">
        <v>46</v>
      </c>
      <c r="D2446" s="63">
        <v>21</v>
      </c>
      <c r="E2446" s="63">
        <v>2.2517489999999998</v>
      </c>
      <c r="F2446" s="63">
        <v>2.1038899999999998</v>
      </c>
      <c r="G2446" s="63">
        <v>-0.14785860000000001</v>
      </c>
      <c r="H2446" s="63">
        <v>39.472099999999998</v>
      </c>
      <c r="I2446" s="63">
        <v>-0.29274620000000001</v>
      </c>
      <c r="J2446" s="63">
        <v>-0.20714550000000001</v>
      </c>
      <c r="K2446" s="63">
        <v>-0.14785860000000001</v>
      </c>
      <c r="L2446" s="63">
        <v>-8.8571800000000006E-2</v>
      </c>
      <c r="M2446" s="63">
        <v>-2.9710000000000001E-3</v>
      </c>
      <c r="N2446" s="63">
        <v>6436</v>
      </c>
      <c r="O2446" s="63">
        <v>0.1130564</v>
      </c>
      <c r="P2446" s="63">
        <v>1</v>
      </c>
      <c r="Q2446" s="63">
        <v>1.2781749580960001E-2</v>
      </c>
    </row>
    <row r="2447" spans="1:17">
      <c r="A2447" s="63" t="s">
        <v>76</v>
      </c>
      <c r="B2447" s="63" t="s">
        <v>44</v>
      </c>
      <c r="C2447" s="63" t="s">
        <v>46</v>
      </c>
      <c r="D2447" s="63">
        <v>22</v>
      </c>
      <c r="E2447" s="63">
        <v>2.030926</v>
      </c>
      <c r="F2447" s="63">
        <v>1.8826400000000001</v>
      </c>
      <c r="G2447" s="63">
        <v>-0.14828649999999999</v>
      </c>
      <c r="H2447" s="63">
        <v>38.198399999999999</v>
      </c>
      <c r="I2447" s="63">
        <v>-0.29317409999999999</v>
      </c>
      <c r="J2447" s="63">
        <v>-0.20757329999999999</v>
      </c>
      <c r="K2447" s="63">
        <v>-0.14828649999999999</v>
      </c>
      <c r="L2447" s="63">
        <v>-8.8999599999999998E-2</v>
      </c>
      <c r="M2447" s="63">
        <v>-3.3988999999999998E-3</v>
      </c>
      <c r="N2447" s="63">
        <v>6436</v>
      </c>
      <c r="O2447" s="63">
        <v>0.1130564</v>
      </c>
      <c r="P2447" s="63">
        <v>1</v>
      </c>
      <c r="Q2447" s="63">
        <v>1.2781749580960001E-2</v>
      </c>
    </row>
    <row r="2448" spans="1:17">
      <c r="A2448" s="63" t="s">
        <v>76</v>
      </c>
      <c r="B2448" s="63" t="s">
        <v>44</v>
      </c>
      <c r="C2448" s="63" t="s">
        <v>46</v>
      </c>
      <c r="D2448" s="63">
        <v>23</v>
      </c>
      <c r="E2448" s="63">
        <v>1.7420770000000001</v>
      </c>
      <c r="F2448" s="63">
        <v>1.601899</v>
      </c>
      <c r="G2448" s="63">
        <v>-0.14017840000000001</v>
      </c>
      <c r="H2448" s="63">
        <v>36.039299999999997</v>
      </c>
      <c r="I2448" s="63">
        <v>-0.28506599999999999</v>
      </c>
      <c r="J2448" s="63">
        <v>-0.19946530000000001</v>
      </c>
      <c r="K2448" s="63">
        <v>-0.14017840000000001</v>
      </c>
      <c r="L2448" s="63">
        <v>-8.0891599999999994E-2</v>
      </c>
      <c r="M2448" s="63">
        <v>4.7092000000000002E-3</v>
      </c>
      <c r="N2448" s="63">
        <v>6436</v>
      </c>
      <c r="O2448" s="63">
        <v>0.1130564</v>
      </c>
      <c r="P2448" s="63">
        <v>1</v>
      </c>
      <c r="Q2448" s="63">
        <v>1.2781749580960001E-2</v>
      </c>
    </row>
    <row r="2449" spans="1:17">
      <c r="A2449" s="63" t="s">
        <v>76</v>
      </c>
      <c r="B2449" s="63" t="s">
        <v>44</v>
      </c>
      <c r="C2449" s="63" t="s">
        <v>46</v>
      </c>
      <c r="D2449" s="63">
        <v>24</v>
      </c>
      <c r="E2449" s="63">
        <v>1.3857539999999999</v>
      </c>
      <c r="F2449" s="63">
        <v>1.243662</v>
      </c>
      <c r="G2449" s="63">
        <v>-0.14209160000000001</v>
      </c>
      <c r="H2449" s="63">
        <v>35.016399999999997</v>
      </c>
      <c r="I2449" s="63">
        <v>-0.28697919999999999</v>
      </c>
      <c r="J2449" s="63">
        <v>-0.20137849999999999</v>
      </c>
      <c r="K2449" s="63">
        <v>-0.14209160000000001</v>
      </c>
      <c r="L2449" s="63">
        <v>-8.2804799999999998E-2</v>
      </c>
      <c r="M2449" s="63">
        <v>2.7959999999999999E-3</v>
      </c>
      <c r="N2449" s="63">
        <v>6436</v>
      </c>
      <c r="O2449" s="63">
        <v>0.1130564</v>
      </c>
      <c r="P2449" s="63">
        <v>1</v>
      </c>
      <c r="Q2449" s="63">
        <v>1.2781749580960001E-2</v>
      </c>
    </row>
    <row r="2450" spans="1:17">
      <c r="A2450" s="63" t="s">
        <v>76</v>
      </c>
      <c r="B2450" s="63" t="s">
        <v>44</v>
      </c>
      <c r="C2450" s="63" t="s">
        <v>47</v>
      </c>
      <c r="D2450" s="63">
        <v>1</v>
      </c>
      <c r="E2450" s="63">
        <v>1.036152</v>
      </c>
      <c r="F2450" s="63">
        <v>0.89124780000000003</v>
      </c>
      <c r="G2450" s="63">
        <v>-0.1449037</v>
      </c>
      <c r="H2450" s="63">
        <v>55.564900000000002</v>
      </c>
      <c r="I2450" s="63">
        <v>-0.28979129999999997</v>
      </c>
      <c r="J2450" s="63">
        <v>-0.2041906</v>
      </c>
      <c r="K2450" s="63">
        <v>-0.1449037</v>
      </c>
      <c r="L2450" s="63">
        <v>-8.5616899999999996E-2</v>
      </c>
      <c r="M2450" s="63">
        <v>-1.6099999999999998E-5</v>
      </c>
      <c r="N2450" s="63">
        <v>6436</v>
      </c>
      <c r="O2450" s="63">
        <v>0.1130564</v>
      </c>
      <c r="P2450" s="63">
        <v>2</v>
      </c>
      <c r="Q2450" s="63">
        <v>1.2781749580960001E-2</v>
      </c>
    </row>
    <row r="2451" spans="1:17">
      <c r="A2451" s="63" t="s">
        <v>76</v>
      </c>
      <c r="B2451" s="63" t="s">
        <v>44</v>
      </c>
      <c r="C2451" s="63" t="s">
        <v>47</v>
      </c>
      <c r="D2451" s="63">
        <v>2</v>
      </c>
      <c r="E2451" s="63">
        <v>0.96871609999999997</v>
      </c>
      <c r="F2451" s="63">
        <v>0.80790030000000002</v>
      </c>
      <c r="G2451" s="63">
        <v>-0.16081580000000001</v>
      </c>
      <c r="H2451" s="63">
        <v>55.539400000000001</v>
      </c>
      <c r="I2451" s="63">
        <v>-0.30570340000000001</v>
      </c>
      <c r="J2451" s="63">
        <v>-0.22010260000000001</v>
      </c>
      <c r="K2451" s="63">
        <v>-0.16081580000000001</v>
      </c>
      <c r="L2451" s="63">
        <v>-0.10152890000000001</v>
      </c>
      <c r="M2451" s="63">
        <v>-1.59282E-2</v>
      </c>
      <c r="N2451" s="63">
        <v>6436</v>
      </c>
      <c r="O2451" s="63">
        <v>0.1130564</v>
      </c>
      <c r="P2451" s="63">
        <v>2</v>
      </c>
      <c r="Q2451" s="63">
        <v>1.2781749580960001E-2</v>
      </c>
    </row>
    <row r="2452" spans="1:17">
      <c r="A2452" s="63" t="s">
        <v>76</v>
      </c>
      <c r="B2452" s="63" t="s">
        <v>44</v>
      </c>
      <c r="C2452" s="63" t="s">
        <v>47</v>
      </c>
      <c r="D2452" s="63">
        <v>3</v>
      </c>
      <c r="E2452" s="63">
        <v>0.96277089999999999</v>
      </c>
      <c r="F2452" s="63">
        <v>0.80637449999999999</v>
      </c>
      <c r="G2452" s="63">
        <v>-0.15639639999999999</v>
      </c>
      <c r="H2452" s="63">
        <v>57.136699999999998</v>
      </c>
      <c r="I2452" s="63">
        <v>-0.301284</v>
      </c>
      <c r="J2452" s="63">
        <v>-0.21568329999999999</v>
      </c>
      <c r="K2452" s="63">
        <v>-0.15639639999999999</v>
      </c>
      <c r="L2452" s="63">
        <v>-9.7109600000000004E-2</v>
      </c>
      <c r="M2452" s="63">
        <v>-1.1508900000000001E-2</v>
      </c>
      <c r="N2452" s="63">
        <v>6436</v>
      </c>
      <c r="O2452" s="63">
        <v>0.1130564</v>
      </c>
      <c r="P2452" s="63">
        <v>2</v>
      </c>
      <c r="Q2452" s="63">
        <v>1.2781749580960001E-2</v>
      </c>
    </row>
    <row r="2453" spans="1:17">
      <c r="A2453" s="63" t="s">
        <v>76</v>
      </c>
      <c r="B2453" s="63" t="s">
        <v>44</v>
      </c>
      <c r="C2453" s="63" t="s">
        <v>47</v>
      </c>
      <c r="D2453" s="63">
        <v>4</v>
      </c>
      <c r="E2453" s="63">
        <v>0.99762249999999997</v>
      </c>
      <c r="F2453" s="63">
        <v>0.83977219999999997</v>
      </c>
      <c r="G2453" s="63">
        <v>-0.1578503</v>
      </c>
      <c r="H2453" s="63">
        <v>58.284799999999997</v>
      </c>
      <c r="I2453" s="63">
        <v>-0.3027379</v>
      </c>
      <c r="J2453" s="63">
        <v>-0.2171371</v>
      </c>
      <c r="K2453" s="63">
        <v>-0.1578503</v>
      </c>
      <c r="L2453" s="63">
        <v>-9.8563399999999995E-2</v>
      </c>
      <c r="M2453" s="63">
        <v>-1.2962700000000001E-2</v>
      </c>
      <c r="N2453" s="63">
        <v>6436</v>
      </c>
      <c r="O2453" s="63">
        <v>0.1130564</v>
      </c>
      <c r="P2453" s="63">
        <v>2</v>
      </c>
      <c r="Q2453" s="63">
        <v>1.2781749580960001E-2</v>
      </c>
    </row>
    <row r="2454" spans="1:17">
      <c r="A2454" s="63" t="s">
        <v>76</v>
      </c>
      <c r="B2454" s="63" t="s">
        <v>44</v>
      </c>
      <c r="C2454" s="63" t="s">
        <v>47</v>
      </c>
      <c r="D2454" s="63">
        <v>5</v>
      </c>
      <c r="E2454" s="63">
        <v>1.0409280000000001</v>
      </c>
      <c r="F2454" s="63">
        <v>0.88383560000000005</v>
      </c>
      <c r="G2454" s="63">
        <v>-0.1570928</v>
      </c>
      <c r="H2454" s="63">
        <v>57.372</v>
      </c>
      <c r="I2454" s="63">
        <v>-0.30198029999999998</v>
      </c>
      <c r="J2454" s="63">
        <v>-0.21637960000000001</v>
      </c>
      <c r="K2454" s="63">
        <v>-0.1570928</v>
      </c>
      <c r="L2454" s="63">
        <v>-9.7805900000000001E-2</v>
      </c>
      <c r="M2454" s="63">
        <v>-1.2205199999999999E-2</v>
      </c>
      <c r="N2454" s="63">
        <v>6436</v>
      </c>
      <c r="O2454" s="63">
        <v>0.1130564</v>
      </c>
      <c r="P2454" s="63">
        <v>2</v>
      </c>
      <c r="Q2454" s="63">
        <v>1.2781749580960001E-2</v>
      </c>
    </row>
    <row r="2455" spans="1:17">
      <c r="A2455" s="63" t="s">
        <v>76</v>
      </c>
      <c r="B2455" s="63" t="s">
        <v>44</v>
      </c>
      <c r="C2455" s="63" t="s">
        <v>47</v>
      </c>
      <c r="D2455" s="63">
        <v>6</v>
      </c>
      <c r="E2455" s="63">
        <v>1.2130570000000001</v>
      </c>
      <c r="F2455" s="63">
        <v>0.97781969999999996</v>
      </c>
      <c r="G2455" s="63">
        <v>-0.23523769999999999</v>
      </c>
      <c r="H2455" s="63">
        <v>56.396799999999999</v>
      </c>
      <c r="I2455" s="63">
        <v>-0.3801253</v>
      </c>
      <c r="J2455" s="63">
        <v>-0.29452460000000003</v>
      </c>
      <c r="K2455" s="63">
        <v>-0.23523769999999999</v>
      </c>
      <c r="L2455" s="63">
        <v>-0.17595089999999999</v>
      </c>
      <c r="M2455" s="63">
        <v>-9.0350100000000003E-2</v>
      </c>
      <c r="N2455" s="63">
        <v>6436</v>
      </c>
      <c r="O2455" s="63">
        <v>0.1130564</v>
      </c>
      <c r="P2455" s="63">
        <v>2</v>
      </c>
      <c r="Q2455" s="63">
        <v>1.2781749580960001E-2</v>
      </c>
    </row>
    <row r="2456" spans="1:17">
      <c r="A2456" s="63" t="s">
        <v>76</v>
      </c>
      <c r="B2456" s="63" t="s">
        <v>44</v>
      </c>
      <c r="C2456" s="63" t="s">
        <v>47</v>
      </c>
      <c r="D2456" s="63">
        <v>7</v>
      </c>
      <c r="E2456" s="63">
        <v>1.5795710000000001</v>
      </c>
      <c r="F2456" s="63">
        <v>1.3803939999999999</v>
      </c>
      <c r="G2456" s="63">
        <v>-0.19917679999999999</v>
      </c>
      <c r="H2456" s="63">
        <v>55.447200000000002</v>
      </c>
      <c r="I2456" s="63">
        <v>-0.34406439999999999</v>
      </c>
      <c r="J2456" s="63">
        <v>-0.25846360000000002</v>
      </c>
      <c r="K2456" s="63">
        <v>-0.19917679999999999</v>
      </c>
      <c r="L2456" s="63">
        <v>-0.13988999999999999</v>
      </c>
      <c r="M2456" s="63">
        <v>-5.4289200000000003E-2</v>
      </c>
      <c r="N2456" s="63">
        <v>6436</v>
      </c>
      <c r="O2456" s="63">
        <v>0.1130564</v>
      </c>
      <c r="P2456" s="63">
        <v>2</v>
      </c>
      <c r="Q2456" s="63">
        <v>1.2781749580960001E-2</v>
      </c>
    </row>
    <row r="2457" spans="1:17">
      <c r="A2457" s="63" t="s">
        <v>76</v>
      </c>
      <c r="B2457" s="63" t="s">
        <v>44</v>
      </c>
      <c r="C2457" s="63" t="s">
        <v>47</v>
      </c>
      <c r="D2457" s="63">
        <v>8</v>
      </c>
      <c r="E2457" s="63">
        <v>1.7964150000000001</v>
      </c>
      <c r="F2457" s="63">
        <v>1.7124630000000001</v>
      </c>
      <c r="G2457" s="63">
        <v>-8.3951799999999993E-2</v>
      </c>
      <c r="H2457" s="63">
        <v>54.596299999999999</v>
      </c>
      <c r="I2457" s="63">
        <v>-0.2288394</v>
      </c>
      <c r="J2457" s="63">
        <v>-0.1432387</v>
      </c>
      <c r="K2457" s="63">
        <v>-8.3951799999999993E-2</v>
      </c>
      <c r="L2457" s="63">
        <v>-2.4664999999999999E-2</v>
      </c>
      <c r="M2457" s="63">
        <v>6.0935799999999998E-2</v>
      </c>
      <c r="N2457" s="63">
        <v>6436</v>
      </c>
      <c r="O2457" s="63">
        <v>0.1130564</v>
      </c>
      <c r="P2457" s="63">
        <v>2</v>
      </c>
      <c r="Q2457" s="63">
        <v>1.2781749580960001E-2</v>
      </c>
    </row>
    <row r="2458" spans="1:17">
      <c r="A2458" s="63" t="s">
        <v>76</v>
      </c>
      <c r="B2458" s="63" t="s">
        <v>44</v>
      </c>
      <c r="C2458" s="63" t="s">
        <v>47</v>
      </c>
      <c r="D2458" s="63">
        <v>9</v>
      </c>
      <c r="E2458" s="63">
        <v>1.6507579999999999</v>
      </c>
      <c r="F2458" s="63">
        <v>1.724091</v>
      </c>
      <c r="G2458" s="63">
        <v>7.3333599999999999E-2</v>
      </c>
      <c r="H2458" s="63">
        <v>56.404800000000002</v>
      </c>
      <c r="I2458" s="63">
        <v>-7.1554000000000006E-2</v>
      </c>
      <c r="J2458" s="63">
        <v>1.40468E-2</v>
      </c>
      <c r="K2458" s="63">
        <v>7.3333599999999999E-2</v>
      </c>
      <c r="L2458" s="63">
        <v>0.1326205</v>
      </c>
      <c r="M2458" s="63">
        <v>0.2182212</v>
      </c>
      <c r="N2458" s="63">
        <v>6436</v>
      </c>
      <c r="O2458" s="63">
        <v>0.1130564</v>
      </c>
      <c r="P2458" s="63">
        <v>2</v>
      </c>
      <c r="Q2458" s="63">
        <v>1.2781749580960001E-2</v>
      </c>
    </row>
    <row r="2459" spans="1:17">
      <c r="A2459" s="63" t="s">
        <v>76</v>
      </c>
      <c r="B2459" s="63" t="s">
        <v>44</v>
      </c>
      <c r="C2459" s="63" t="s">
        <v>47</v>
      </c>
      <c r="D2459" s="63">
        <v>10</v>
      </c>
      <c r="E2459" s="63">
        <v>1.5719959999999999</v>
      </c>
      <c r="F2459" s="63">
        <v>1.6482399999999999</v>
      </c>
      <c r="G2459" s="63">
        <v>7.62438E-2</v>
      </c>
      <c r="H2459" s="63">
        <v>57.462499999999999</v>
      </c>
      <c r="I2459" s="63">
        <v>-6.8643800000000005E-2</v>
      </c>
      <c r="J2459" s="63">
        <v>1.69569E-2</v>
      </c>
      <c r="K2459" s="63">
        <v>7.62438E-2</v>
      </c>
      <c r="L2459" s="63">
        <v>0.1355306</v>
      </c>
      <c r="M2459" s="63">
        <v>0.22113140000000001</v>
      </c>
      <c r="N2459" s="63">
        <v>6436</v>
      </c>
      <c r="O2459" s="63">
        <v>0.1130564</v>
      </c>
      <c r="P2459" s="63">
        <v>2</v>
      </c>
      <c r="Q2459" s="63">
        <v>1.2781749580960001E-2</v>
      </c>
    </row>
    <row r="2460" spans="1:17">
      <c r="A2460" s="63" t="s">
        <v>76</v>
      </c>
      <c r="B2460" s="63" t="s">
        <v>44</v>
      </c>
      <c r="C2460" s="63" t="s">
        <v>47</v>
      </c>
      <c r="D2460" s="63">
        <v>11</v>
      </c>
      <c r="E2460" s="63">
        <v>1.4496849999999999</v>
      </c>
      <c r="F2460" s="63">
        <v>1.604295</v>
      </c>
      <c r="G2460" s="63">
        <v>0.15461030000000001</v>
      </c>
      <c r="H2460" s="63">
        <v>56.897100000000002</v>
      </c>
      <c r="I2460" s="63">
        <v>9.7227000000000008E-3</v>
      </c>
      <c r="J2460" s="63">
        <v>9.5323400000000003E-2</v>
      </c>
      <c r="K2460" s="63">
        <v>0.15461030000000001</v>
      </c>
      <c r="L2460" s="63">
        <v>0.21389710000000001</v>
      </c>
      <c r="M2460" s="63">
        <v>0.29949789999999998</v>
      </c>
      <c r="N2460" s="63">
        <v>6436</v>
      </c>
      <c r="O2460" s="63">
        <v>0.1130564</v>
      </c>
      <c r="P2460" s="63">
        <v>2</v>
      </c>
      <c r="Q2460" s="63">
        <v>1.2781749580960001E-2</v>
      </c>
    </row>
    <row r="2461" spans="1:17">
      <c r="A2461" s="63" t="s">
        <v>76</v>
      </c>
      <c r="B2461" s="63" t="s">
        <v>44</v>
      </c>
      <c r="C2461" s="63" t="s">
        <v>47</v>
      </c>
      <c r="D2461" s="63">
        <v>12</v>
      </c>
      <c r="E2461" s="63">
        <v>1.3735029999999999</v>
      </c>
      <c r="F2461" s="63">
        <v>1.5092639999999999</v>
      </c>
      <c r="G2461" s="63">
        <v>0.13576160000000001</v>
      </c>
      <c r="H2461" s="63">
        <v>49.005200000000002</v>
      </c>
      <c r="I2461" s="63">
        <v>-9.1260000000000004E-3</v>
      </c>
      <c r="J2461" s="63">
        <v>7.6474799999999996E-2</v>
      </c>
      <c r="K2461" s="63">
        <v>0.13576160000000001</v>
      </c>
      <c r="L2461" s="63">
        <v>0.19504850000000001</v>
      </c>
      <c r="M2461" s="63">
        <v>0.28064919999999999</v>
      </c>
      <c r="N2461" s="63">
        <v>6436</v>
      </c>
      <c r="O2461" s="63">
        <v>0.1130564</v>
      </c>
      <c r="P2461" s="63">
        <v>2</v>
      </c>
      <c r="Q2461" s="63">
        <v>1.2781749580960001E-2</v>
      </c>
    </row>
    <row r="2462" spans="1:17">
      <c r="A2462" s="63" t="s">
        <v>76</v>
      </c>
      <c r="B2462" s="63" t="s">
        <v>44</v>
      </c>
      <c r="C2462" s="63" t="s">
        <v>47</v>
      </c>
      <c r="D2462" s="63">
        <v>13</v>
      </c>
      <c r="E2462" s="63">
        <v>1.2185360000000001</v>
      </c>
      <c r="F2462" s="63">
        <v>1.4696990000000001</v>
      </c>
      <c r="G2462" s="63">
        <v>0.25116240000000001</v>
      </c>
      <c r="H2462" s="63">
        <v>46.383600000000001</v>
      </c>
      <c r="I2462" s="63">
        <v>0.1062748</v>
      </c>
      <c r="J2462" s="63">
        <v>0.19187560000000001</v>
      </c>
      <c r="K2462" s="63">
        <v>0.25116240000000001</v>
      </c>
      <c r="L2462" s="63">
        <v>0.31044919999999998</v>
      </c>
      <c r="M2462" s="63">
        <v>0.39605000000000001</v>
      </c>
      <c r="N2462" s="63">
        <v>6436</v>
      </c>
      <c r="O2462" s="63">
        <v>0.1130564</v>
      </c>
      <c r="P2462" s="63">
        <v>2</v>
      </c>
      <c r="Q2462" s="63">
        <v>1.2781749580960001E-2</v>
      </c>
    </row>
    <row r="2463" spans="1:17">
      <c r="A2463" s="63" t="s">
        <v>76</v>
      </c>
      <c r="B2463" s="63" t="s">
        <v>44</v>
      </c>
      <c r="C2463" s="63" t="s">
        <v>47</v>
      </c>
      <c r="D2463" s="63">
        <v>14</v>
      </c>
      <c r="E2463" s="63">
        <v>1.1046149999999999</v>
      </c>
      <c r="F2463" s="63">
        <v>1.3943110000000001</v>
      </c>
      <c r="G2463" s="63">
        <v>0.2896956</v>
      </c>
      <c r="H2463" s="63">
        <v>45.7348</v>
      </c>
      <c r="I2463" s="63">
        <v>0.14480799999999999</v>
      </c>
      <c r="J2463" s="63">
        <v>0.2304088</v>
      </c>
      <c r="K2463" s="63">
        <v>0.2896956</v>
      </c>
      <c r="L2463" s="63">
        <v>0.34898249999999997</v>
      </c>
      <c r="M2463" s="63">
        <v>0.4345832</v>
      </c>
      <c r="N2463" s="63">
        <v>6436</v>
      </c>
      <c r="O2463" s="63">
        <v>0.1130564</v>
      </c>
      <c r="P2463" s="63">
        <v>2</v>
      </c>
      <c r="Q2463" s="63">
        <v>1.2781749580960001E-2</v>
      </c>
    </row>
    <row r="2464" spans="1:17">
      <c r="A2464" s="63" t="s">
        <v>76</v>
      </c>
      <c r="B2464" s="63" t="s">
        <v>44</v>
      </c>
      <c r="C2464" s="63" t="s">
        <v>47</v>
      </c>
      <c r="D2464" s="63">
        <v>15</v>
      </c>
      <c r="E2464" s="63">
        <v>1.064014</v>
      </c>
      <c r="F2464" s="63">
        <v>1.319124</v>
      </c>
      <c r="G2464" s="63">
        <v>0.25511</v>
      </c>
      <c r="H2464" s="63">
        <v>43.986899999999999</v>
      </c>
      <c r="I2464" s="63">
        <v>0.1102224</v>
      </c>
      <c r="J2464" s="63">
        <v>0.1958232</v>
      </c>
      <c r="K2464" s="63">
        <v>0.25511</v>
      </c>
      <c r="L2464" s="63">
        <v>0.31439689999999998</v>
      </c>
      <c r="M2464" s="63">
        <v>0.39999760000000001</v>
      </c>
      <c r="N2464" s="63">
        <v>6436</v>
      </c>
      <c r="O2464" s="63">
        <v>0.1130564</v>
      </c>
      <c r="P2464" s="63">
        <v>2</v>
      </c>
      <c r="Q2464" s="63">
        <v>1.2781749580960001E-2</v>
      </c>
    </row>
    <row r="2465" spans="1:17">
      <c r="A2465" s="63" t="s">
        <v>76</v>
      </c>
      <c r="B2465" s="63" t="s">
        <v>44</v>
      </c>
      <c r="C2465" s="63" t="s">
        <v>47</v>
      </c>
      <c r="D2465" s="63">
        <v>16</v>
      </c>
      <c r="E2465" s="63">
        <v>1.0945339999999999</v>
      </c>
      <c r="F2465" s="63">
        <v>1.3120480000000001</v>
      </c>
      <c r="G2465" s="63">
        <v>0.21751329999999999</v>
      </c>
      <c r="H2465" s="63">
        <v>45.109699999999997</v>
      </c>
      <c r="I2465" s="63">
        <v>7.2625700000000001E-2</v>
      </c>
      <c r="J2465" s="63">
        <v>0.15822649999999999</v>
      </c>
      <c r="K2465" s="63">
        <v>0.21751329999999999</v>
      </c>
      <c r="L2465" s="63">
        <v>0.2768002</v>
      </c>
      <c r="M2465" s="63">
        <v>0.36240090000000003</v>
      </c>
      <c r="N2465" s="63">
        <v>6436</v>
      </c>
      <c r="O2465" s="63">
        <v>0.1130564</v>
      </c>
      <c r="P2465" s="63">
        <v>2</v>
      </c>
      <c r="Q2465" s="63">
        <v>1.2781749580960001E-2</v>
      </c>
    </row>
    <row r="2466" spans="1:17">
      <c r="A2466" s="63" t="s">
        <v>76</v>
      </c>
      <c r="B2466" s="63" t="s">
        <v>44</v>
      </c>
      <c r="C2466" s="63" t="s">
        <v>47</v>
      </c>
      <c r="D2466" s="63">
        <v>17</v>
      </c>
      <c r="E2466" s="63">
        <v>1.1983699999999999</v>
      </c>
      <c r="F2466" s="63">
        <v>1.384188</v>
      </c>
      <c r="G2466" s="63">
        <v>0.18581739999999999</v>
      </c>
      <c r="H2466" s="63">
        <v>44.935699999999997</v>
      </c>
      <c r="I2466" s="63">
        <v>4.0929800000000002E-2</v>
      </c>
      <c r="J2466" s="63">
        <v>0.12653049999999999</v>
      </c>
      <c r="K2466" s="63">
        <v>0.18581739999999999</v>
      </c>
      <c r="L2466" s="63">
        <v>0.24510419999999999</v>
      </c>
      <c r="M2466" s="63">
        <v>0.33070500000000003</v>
      </c>
      <c r="N2466" s="63">
        <v>6436</v>
      </c>
      <c r="O2466" s="63">
        <v>0.1130564</v>
      </c>
      <c r="P2466" s="63">
        <v>2</v>
      </c>
      <c r="Q2466" s="63">
        <v>1.2781749580960001E-2</v>
      </c>
    </row>
    <row r="2467" spans="1:17">
      <c r="A2467" s="63" t="s">
        <v>76</v>
      </c>
      <c r="B2467" s="63" t="s">
        <v>44</v>
      </c>
      <c r="C2467" s="63" t="s">
        <v>47</v>
      </c>
      <c r="D2467" s="63">
        <v>18</v>
      </c>
      <c r="E2467" s="63">
        <v>1.5577110000000001</v>
      </c>
      <c r="F2467" s="63">
        <v>1.636763</v>
      </c>
      <c r="G2467" s="63">
        <v>7.9052600000000001E-2</v>
      </c>
      <c r="H2467" s="63">
        <v>43.410200000000003</v>
      </c>
      <c r="I2467" s="63">
        <v>-6.5835000000000005E-2</v>
      </c>
      <c r="J2467" s="63">
        <v>1.9765700000000001E-2</v>
      </c>
      <c r="K2467" s="63">
        <v>7.9052600000000001E-2</v>
      </c>
      <c r="L2467" s="63">
        <v>0.1383394</v>
      </c>
      <c r="M2467" s="63">
        <v>0.22394020000000001</v>
      </c>
      <c r="N2467" s="63">
        <v>6436</v>
      </c>
      <c r="O2467" s="63">
        <v>0.1130564</v>
      </c>
      <c r="P2467" s="63">
        <v>2</v>
      </c>
      <c r="Q2467" s="63">
        <v>1.2781749580960001E-2</v>
      </c>
    </row>
    <row r="2468" spans="1:17">
      <c r="A2468" s="63" t="s">
        <v>76</v>
      </c>
      <c r="B2468" s="63" t="s">
        <v>44</v>
      </c>
      <c r="C2468" s="63" t="s">
        <v>47</v>
      </c>
      <c r="D2468" s="63">
        <v>19</v>
      </c>
      <c r="E2468" s="63">
        <v>1.8306469999999999</v>
      </c>
      <c r="F2468" s="63">
        <v>1.765879</v>
      </c>
      <c r="G2468" s="63">
        <v>-6.4768199999999998E-2</v>
      </c>
      <c r="H2468" s="63">
        <v>42.71</v>
      </c>
      <c r="I2468" s="63">
        <v>-0.2096558</v>
      </c>
      <c r="J2468" s="63">
        <v>-0.124055</v>
      </c>
      <c r="K2468" s="63">
        <v>-6.4768199999999998E-2</v>
      </c>
      <c r="L2468" s="63">
        <v>-5.4814E-3</v>
      </c>
      <c r="M2468" s="63">
        <v>8.0119399999999993E-2</v>
      </c>
      <c r="N2468" s="63">
        <v>6436</v>
      </c>
      <c r="O2468" s="63">
        <v>0.1130564</v>
      </c>
      <c r="P2468" s="63">
        <v>2</v>
      </c>
      <c r="Q2468" s="63">
        <v>1.2781749580960001E-2</v>
      </c>
    </row>
    <row r="2469" spans="1:17">
      <c r="A2469" s="63" t="s">
        <v>76</v>
      </c>
      <c r="B2469" s="63" t="s">
        <v>44</v>
      </c>
      <c r="C2469" s="63" t="s">
        <v>47</v>
      </c>
      <c r="D2469" s="63">
        <v>20</v>
      </c>
      <c r="E2469" s="63">
        <v>1.8717330000000001</v>
      </c>
      <c r="F2469" s="63">
        <v>1.7565649999999999</v>
      </c>
      <c r="G2469" s="63">
        <v>-0.1151682</v>
      </c>
      <c r="H2469" s="63">
        <v>42.621299999999998</v>
      </c>
      <c r="I2469" s="63">
        <v>-0.2600558</v>
      </c>
      <c r="J2469" s="63">
        <v>-0.174455</v>
      </c>
      <c r="K2469" s="63">
        <v>-0.1151682</v>
      </c>
      <c r="L2469" s="63">
        <v>-5.5881399999999998E-2</v>
      </c>
      <c r="M2469" s="63">
        <v>2.97194E-2</v>
      </c>
      <c r="N2469" s="63">
        <v>6436</v>
      </c>
      <c r="O2469" s="63">
        <v>0.1130564</v>
      </c>
      <c r="P2469" s="63">
        <v>2</v>
      </c>
      <c r="Q2469" s="63">
        <v>1.2781749580960001E-2</v>
      </c>
    </row>
    <row r="2470" spans="1:17">
      <c r="A2470" s="63" t="s">
        <v>76</v>
      </c>
      <c r="B2470" s="63" t="s">
        <v>44</v>
      </c>
      <c r="C2470" s="63" t="s">
        <v>47</v>
      </c>
      <c r="D2470" s="63">
        <v>21</v>
      </c>
      <c r="E2470" s="63">
        <v>1.865111</v>
      </c>
      <c r="F2470" s="63">
        <v>1.7172529999999999</v>
      </c>
      <c r="G2470" s="63">
        <v>-0.14785870000000001</v>
      </c>
      <c r="H2470" s="63">
        <v>42.0458</v>
      </c>
      <c r="I2470" s="63">
        <v>-0.29274630000000001</v>
      </c>
      <c r="J2470" s="63">
        <v>-0.20714560000000001</v>
      </c>
      <c r="K2470" s="63">
        <v>-0.14785870000000001</v>
      </c>
      <c r="L2470" s="63">
        <v>-8.8571899999999995E-2</v>
      </c>
      <c r="M2470" s="63">
        <v>-2.9711E-3</v>
      </c>
      <c r="N2470" s="63">
        <v>6436</v>
      </c>
      <c r="O2470" s="63">
        <v>0.1130564</v>
      </c>
      <c r="P2470" s="63">
        <v>2</v>
      </c>
      <c r="Q2470" s="63">
        <v>1.2781749580960001E-2</v>
      </c>
    </row>
    <row r="2471" spans="1:17">
      <c r="A2471" s="63" t="s">
        <v>76</v>
      </c>
      <c r="B2471" s="63" t="s">
        <v>44</v>
      </c>
      <c r="C2471" s="63" t="s">
        <v>47</v>
      </c>
      <c r="D2471" s="63">
        <v>22</v>
      </c>
      <c r="E2471" s="63">
        <v>1.7060059999999999</v>
      </c>
      <c r="F2471" s="63">
        <v>1.55772</v>
      </c>
      <c r="G2471" s="63">
        <v>-0.14828649999999999</v>
      </c>
      <c r="H2471" s="63">
        <v>42.793700000000001</v>
      </c>
      <c r="I2471" s="63">
        <v>-0.29317409999999999</v>
      </c>
      <c r="J2471" s="63">
        <v>-0.20757329999999999</v>
      </c>
      <c r="K2471" s="63">
        <v>-0.14828649999999999</v>
      </c>
      <c r="L2471" s="63">
        <v>-8.8999599999999998E-2</v>
      </c>
      <c r="M2471" s="63">
        <v>-3.3988999999999998E-3</v>
      </c>
      <c r="N2471" s="63">
        <v>6436</v>
      </c>
      <c r="O2471" s="63">
        <v>0.1130564</v>
      </c>
      <c r="P2471" s="63">
        <v>2</v>
      </c>
      <c r="Q2471" s="63">
        <v>1.2781749580960001E-2</v>
      </c>
    </row>
    <row r="2472" spans="1:17">
      <c r="A2472" s="63" t="s">
        <v>76</v>
      </c>
      <c r="B2472" s="63" t="s">
        <v>44</v>
      </c>
      <c r="C2472" s="63" t="s">
        <v>47</v>
      </c>
      <c r="D2472" s="63">
        <v>23</v>
      </c>
      <c r="E2472" s="63">
        <v>1.4734119999999999</v>
      </c>
      <c r="F2472" s="63">
        <v>1.3332329999999999</v>
      </c>
      <c r="G2472" s="63">
        <v>-0.14017840000000001</v>
      </c>
      <c r="H2472" s="63">
        <v>42.169499999999999</v>
      </c>
      <c r="I2472" s="63">
        <v>-0.28506599999999999</v>
      </c>
      <c r="J2472" s="63">
        <v>-0.19946530000000001</v>
      </c>
      <c r="K2472" s="63">
        <v>-0.14017840000000001</v>
      </c>
      <c r="L2472" s="63">
        <v>-8.0891599999999994E-2</v>
      </c>
      <c r="M2472" s="63">
        <v>4.7092000000000002E-3</v>
      </c>
      <c r="N2472" s="63">
        <v>6436</v>
      </c>
      <c r="O2472" s="63">
        <v>0.1130564</v>
      </c>
      <c r="P2472" s="63">
        <v>2</v>
      </c>
      <c r="Q2472" s="63">
        <v>1.2781749580960001E-2</v>
      </c>
    </row>
    <row r="2473" spans="1:17">
      <c r="A2473" s="63" t="s">
        <v>76</v>
      </c>
      <c r="B2473" s="63" t="s">
        <v>44</v>
      </c>
      <c r="C2473" s="63" t="s">
        <v>47</v>
      </c>
      <c r="D2473" s="63">
        <v>24</v>
      </c>
      <c r="E2473" s="63">
        <v>1.2145600000000001</v>
      </c>
      <c r="F2473" s="63">
        <v>1.072468</v>
      </c>
      <c r="G2473" s="63">
        <v>-0.14209150000000001</v>
      </c>
      <c r="H2473" s="63">
        <v>41.643099999999997</v>
      </c>
      <c r="I2473" s="63">
        <v>-0.28697909999999999</v>
      </c>
      <c r="J2473" s="63">
        <v>-0.20137830000000001</v>
      </c>
      <c r="K2473" s="63">
        <v>-0.14209150000000001</v>
      </c>
      <c r="L2473" s="63">
        <v>-8.2804699999999995E-2</v>
      </c>
      <c r="M2473" s="63">
        <v>2.7961000000000001E-3</v>
      </c>
      <c r="N2473" s="63">
        <v>6436</v>
      </c>
      <c r="O2473" s="63">
        <v>0.1130564</v>
      </c>
      <c r="P2473" s="63">
        <v>2</v>
      </c>
      <c r="Q2473" s="63">
        <v>1.2781749580960001E-2</v>
      </c>
    </row>
    <row r="2474" spans="1:17">
      <c r="A2474" s="63" t="s">
        <v>76</v>
      </c>
      <c r="B2474" s="63" t="s">
        <v>44</v>
      </c>
      <c r="C2474" s="63" t="s">
        <v>48</v>
      </c>
      <c r="D2474" s="63">
        <v>1</v>
      </c>
      <c r="E2474" s="63">
        <v>1.0274319999999999</v>
      </c>
      <c r="F2474" s="63">
        <v>0.88252819999999998</v>
      </c>
      <c r="G2474" s="63">
        <v>-0.1449037</v>
      </c>
      <c r="H2474" s="63">
        <v>49.130899999999997</v>
      </c>
      <c r="I2474" s="63">
        <v>-0.28979129999999997</v>
      </c>
      <c r="J2474" s="63">
        <v>-0.2041906</v>
      </c>
      <c r="K2474" s="63">
        <v>-0.1449037</v>
      </c>
      <c r="L2474" s="63">
        <v>-8.5616899999999996E-2</v>
      </c>
      <c r="M2474" s="63">
        <v>-1.6099999999999998E-5</v>
      </c>
      <c r="N2474" s="63">
        <v>6436</v>
      </c>
      <c r="O2474" s="63">
        <v>0.1130564</v>
      </c>
      <c r="P2474" s="63">
        <v>3</v>
      </c>
      <c r="Q2474" s="63">
        <v>1.2781749580960001E-2</v>
      </c>
    </row>
    <row r="2475" spans="1:17">
      <c r="A2475" s="63" t="s">
        <v>76</v>
      </c>
      <c r="B2475" s="63" t="s">
        <v>44</v>
      </c>
      <c r="C2475" s="63" t="s">
        <v>48</v>
      </c>
      <c r="D2475" s="63">
        <v>2</v>
      </c>
      <c r="E2475" s="63">
        <v>0.95940879999999995</v>
      </c>
      <c r="F2475" s="63">
        <v>0.79859290000000005</v>
      </c>
      <c r="G2475" s="63">
        <v>-0.16081580000000001</v>
      </c>
      <c r="H2475" s="63">
        <v>47.980600000000003</v>
      </c>
      <c r="I2475" s="63">
        <v>-0.30570340000000001</v>
      </c>
      <c r="J2475" s="63">
        <v>-0.22010270000000001</v>
      </c>
      <c r="K2475" s="63">
        <v>-0.16081580000000001</v>
      </c>
      <c r="L2475" s="63">
        <v>-0.10152899999999999</v>
      </c>
      <c r="M2475" s="63">
        <v>-1.59282E-2</v>
      </c>
      <c r="N2475" s="63">
        <v>6436</v>
      </c>
      <c r="O2475" s="63">
        <v>0.1130564</v>
      </c>
      <c r="P2475" s="63">
        <v>3</v>
      </c>
      <c r="Q2475" s="63">
        <v>1.2781749580960001E-2</v>
      </c>
    </row>
    <row r="2476" spans="1:17">
      <c r="A2476" s="63" t="s">
        <v>76</v>
      </c>
      <c r="B2476" s="63" t="s">
        <v>44</v>
      </c>
      <c r="C2476" s="63" t="s">
        <v>48</v>
      </c>
      <c r="D2476" s="63">
        <v>3</v>
      </c>
      <c r="E2476" s="63">
        <v>0.95600799999999997</v>
      </c>
      <c r="F2476" s="63">
        <v>0.79961159999999998</v>
      </c>
      <c r="G2476" s="63">
        <v>-0.15639639999999999</v>
      </c>
      <c r="H2476" s="63">
        <v>48.442799999999998</v>
      </c>
      <c r="I2476" s="63">
        <v>-0.301284</v>
      </c>
      <c r="J2476" s="63">
        <v>-0.21568329999999999</v>
      </c>
      <c r="K2476" s="63">
        <v>-0.15639639999999999</v>
      </c>
      <c r="L2476" s="63">
        <v>-9.7109600000000004E-2</v>
      </c>
      <c r="M2476" s="63">
        <v>-1.1508900000000001E-2</v>
      </c>
      <c r="N2476" s="63">
        <v>6436</v>
      </c>
      <c r="O2476" s="63">
        <v>0.1130564</v>
      </c>
      <c r="P2476" s="63">
        <v>3</v>
      </c>
      <c r="Q2476" s="63">
        <v>1.2781749580960001E-2</v>
      </c>
    </row>
    <row r="2477" spans="1:17">
      <c r="A2477" s="63" t="s">
        <v>76</v>
      </c>
      <c r="B2477" s="63" t="s">
        <v>44</v>
      </c>
      <c r="C2477" s="63" t="s">
        <v>48</v>
      </c>
      <c r="D2477" s="63">
        <v>4</v>
      </c>
      <c r="E2477" s="63">
        <v>0.98130390000000001</v>
      </c>
      <c r="F2477" s="63">
        <v>0.82345369999999996</v>
      </c>
      <c r="G2477" s="63">
        <v>-0.1578503</v>
      </c>
      <c r="H2477" s="63">
        <v>46.8964</v>
      </c>
      <c r="I2477" s="63">
        <v>-0.3027379</v>
      </c>
      <c r="J2477" s="63">
        <v>-0.2171371</v>
      </c>
      <c r="K2477" s="63">
        <v>-0.1578503</v>
      </c>
      <c r="L2477" s="63">
        <v>-9.8563399999999995E-2</v>
      </c>
      <c r="M2477" s="63">
        <v>-1.2962700000000001E-2</v>
      </c>
      <c r="N2477" s="63">
        <v>6436</v>
      </c>
      <c r="O2477" s="63">
        <v>0.1130564</v>
      </c>
      <c r="P2477" s="63">
        <v>3</v>
      </c>
      <c r="Q2477" s="63">
        <v>1.2781749580960001E-2</v>
      </c>
    </row>
    <row r="2478" spans="1:17">
      <c r="A2478" s="63" t="s">
        <v>76</v>
      </c>
      <c r="B2478" s="63" t="s">
        <v>44</v>
      </c>
      <c r="C2478" s="63" t="s">
        <v>48</v>
      </c>
      <c r="D2478" s="63">
        <v>5</v>
      </c>
      <c r="E2478" s="63">
        <v>1.0237579999999999</v>
      </c>
      <c r="F2478" s="63">
        <v>0.86666509999999997</v>
      </c>
      <c r="G2478" s="63">
        <v>-0.1570928</v>
      </c>
      <c r="H2478" s="63">
        <v>47.232399999999998</v>
      </c>
      <c r="I2478" s="63">
        <v>-0.30198039999999998</v>
      </c>
      <c r="J2478" s="63">
        <v>-0.21637960000000001</v>
      </c>
      <c r="K2478" s="63">
        <v>-0.1570928</v>
      </c>
      <c r="L2478" s="63">
        <v>-9.7806000000000004E-2</v>
      </c>
      <c r="M2478" s="63">
        <v>-1.2205199999999999E-2</v>
      </c>
      <c r="N2478" s="63">
        <v>6436</v>
      </c>
      <c r="O2478" s="63">
        <v>0.1130564</v>
      </c>
      <c r="P2478" s="63">
        <v>3</v>
      </c>
      <c r="Q2478" s="63">
        <v>1.2781749580960001E-2</v>
      </c>
    </row>
    <row r="2479" spans="1:17">
      <c r="A2479" s="63" t="s">
        <v>76</v>
      </c>
      <c r="B2479" s="63" t="s">
        <v>44</v>
      </c>
      <c r="C2479" s="63" t="s">
        <v>48</v>
      </c>
      <c r="D2479" s="63">
        <v>6</v>
      </c>
      <c r="E2479" s="63">
        <v>1.1951320000000001</v>
      </c>
      <c r="F2479" s="63">
        <v>0.95989420000000003</v>
      </c>
      <c r="G2479" s="63">
        <v>-0.2352378</v>
      </c>
      <c r="H2479" s="63">
        <v>47.566600000000001</v>
      </c>
      <c r="I2479" s="63">
        <v>-0.3801254</v>
      </c>
      <c r="J2479" s="63">
        <v>-0.29452460000000003</v>
      </c>
      <c r="K2479" s="63">
        <v>-0.2352378</v>
      </c>
      <c r="L2479" s="63">
        <v>-0.17595089999999999</v>
      </c>
      <c r="M2479" s="63">
        <v>-9.0350200000000006E-2</v>
      </c>
      <c r="N2479" s="63">
        <v>6436</v>
      </c>
      <c r="O2479" s="63">
        <v>0.1130564</v>
      </c>
      <c r="P2479" s="63">
        <v>3</v>
      </c>
      <c r="Q2479" s="63">
        <v>1.2781749580960001E-2</v>
      </c>
    </row>
    <row r="2480" spans="1:17">
      <c r="A2480" s="63" t="s">
        <v>76</v>
      </c>
      <c r="B2480" s="63" t="s">
        <v>44</v>
      </c>
      <c r="C2480" s="63" t="s">
        <v>48</v>
      </c>
      <c r="D2480" s="63">
        <v>7</v>
      </c>
      <c r="E2480" s="63">
        <v>1.5603149999999999</v>
      </c>
      <c r="F2480" s="63">
        <v>1.361138</v>
      </c>
      <c r="G2480" s="63">
        <v>-0.19917679999999999</v>
      </c>
      <c r="H2480" s="63">
        <v>45.379600000000003</v>
      </c>
      <c r="I2480" s="63">
        <v>-0.34406439999999999</v>
      </c>
      <c r="J2480" s="63">
        <v>-0.25846360000000002</v>
      </c>
      <c r="K2480" s="63">
        <v>-0.19917679999999999</v>
      </c>
      <c r="L2480" s="63">
        <v>-0.13988999999999999</v>
      </c>
      <c r="M2480" s="63">
        <v>-5.4289200000000003E-2</v>
      </c>
      <c r="N2480" s="63">
        <v>6436</v>
      </c>
      <c r="O2480" s="63">
        <v>0.1130564</v>
      </c>
      <c r="P2480" s="63">
        <v>3</v>
      </c>
      <c r="Q2480" s="63">
        <v>1.2781749580960001E-2</v>
      </c>
    </row>
    <row r="2481" spans="1:17">
      <c r="A2481" s="63" t="s">
        <v>76</v>
      </c>
      <c r="B2481" s="63" t="s">
        <v>44</v>
      </c>
      <c r="C2481" s="63" t="s">
        <v>48</v>
      </c>
      <c r="D2481" s="63">
        <v>8</v>
      </c>
      <c r="E2481" s="63">
        <v>1.780119</v>
      </c>
      <c r="F2481" s="63">
        <v>1.696167</v>
      </c>
      <c r="G2481" s="63">
        <v>-8.3951700000000004E-2</v>
      </c>
      <c r="H2481" s="63">
        <v>43.692599999999999</v>
      </c>
      <c r="I2481" s="63">
        <v>-0.2288393</v>
      </c>
      <c r="J2481" s="63">
        <v>-0.14323849999999999</v>
      </c>
      <c r="K2481" s="63">
        <v>-8.3951700000000004E-2</v>
      </c>
      <c r="L2481" s="63">
        <v>-2.46649E-2</v>
      </c>
      <c r="M2481" s="63">
        <v>6.0935900000000001E-2</v>
      </c>
      <c r="N2481" s="63">
        <v>6436</v>
      </c>
      <c r="O2481" s="63">
        <v>0.1130564</v>
      </c>
      <c r="P2481" s="63">
        <v>3</v>
      </c>
      <c r="Q2481" s="63">
        <v>1.2781749580960001E-2</v>
      </c>
    </row>
    <row r="2482" spans="1:17">
      <c r="A2482" s="63" t="s">
        <v>76</v>
      </c>
      <c r="B2482" s="63" t="s">
        <v>44</v>
      </c>
      <c r="C2482" s="63" t="s">
        <v>48</v>
      </c>
      <c r="D2482" s="63">
        <v>9</v>
      </c>
      <c r="E2482" s="63">
        <v>1.657378</v>
      </c>
      <c r="F2482" s="63">
        <v>1.7307110000000001</v>
      </c>
      <c r="G2482" s="63">
        <v>7.3333599999999999E-2</v>
      </c>
      <c r="H2482" s="63">
        <v>43.567700000000002</v>
      </c>
      <c r="I2482" s="63">
        <v>-7.1554000000000006E-2</v>
      </c>
      <c r="J2482" s="63">
        <v>1.40468E-2</v>
      </c>
      <c r="K2482" s="63">
        <v>7.3333599999999999E-2</v>
      </c>
      <c r="L2482" s="63">
        <v>0.1326205</v>
      </c>
      <c r="M2482" s="63">
        <v>0.2182212</v>
      </c>
      <c r="N2482" s="63">
        <v>6436</v>
      </c>
      <c r="O2482" s="63">
        <v>0.1130564</v>
      </c>
      <c r="P2482" s="63">
        <v>3</v>
      </c>
      <c r="Q2482" s="63">
        <v>1.2781749580960001E-2</v>
      </c>
    </row>
    <row r="2483" spans="1:17">
      <c r="A2483" s="63" t="s">
        <v>76</v>
      </c>
      <c r="B2483" s="63" t="s">
        <v>44</v>
      </c>
      <c r="C2483" s="63" t="s">
        <v>48</v>
      </c>
      <c r="D2483" s="63">
        <v>10</v>
      </c>
      <c r="E2483" s="63">
        <v>1.59558</v>
      </c>
      <c r="F2483" s="63">
        <v>1.671824</v>
      </c>
      <c r="G2483" s="63">
        <v>7.62438E-2</v>
      </c>
      <c r="H2483" s="63">
        <v>45.216000000000001</v>
      </c>
      <c r="I2483" s="63">
        <v>-6.8643800000000005E-2</v>
      </c>
      <c r="J2483" s="63">
        <v>1.69569E-2</v>
      </c>
      <c r="K2483" s="63">
        <v>7.62438E-2</v>
      </c>
      <c r="L2483" s="63">
        <v>0.1355306</v>
      </c>
      <c r="M2483" s="63">
        <v>0.22113140000000001</v>
      </c>
      <c r="N2483" s="63">
        <v>6436</v>
      </c>
      <c r="O2483" s="63">
        <v>0.1130564</v>
      </c>
      <c r="P2483" s="63">
        <v>3</v>
      </c>
      <c r="Q2483" s="63">
        <v>1.2781749580960001E-2</v>
      </c>
    </row>
    <row r="2484" spans="1:17">
      <c r="A2484" s="63" t="s">
        <v>76</v>
      </c>
      <c r="B2484" s="63" t="s">
        <v>44</v>
      </c>
      <c r="C2484" s="63" t="s">
        <v>48</v>
      </c>
      <c r="D2484" s="63">
        <v>11</v>
      </c>
      <c r="E2484" s="63">
        <v>1.4848159999999999</v>
      </c>
      <c r="F2484" s="63">
        <v>1.639426</v>
      </c>
      <c r="G2484" s="63">
        <v>0.15461030000000001</v>
      </c>
      <c r="H2484" s="63">
        <v>47.491500000000002</v>
      </c>
      <c r="I2484" s="63">
        <v>9.7227000000000008E-3</v>
      </c>
      <c r="J2484" s="63">
        <v>9.5323400000000003E-2</v>
      </c>
      <c r="K2484" s="63">
        <v>0.15461030000000001</v>
      </c>
      <c r="L2484" s="63">
        <v>0.21389710000000001</v>
      </c>
      <c r="M2484" s="63">
        <v>0.29949789999999998</v>
      </c>
      <c r="N2484" s="63">
        <v>6436</v>
      </c>
      <c r="O2484" s="63">
        <v>0.1130564</v>
      </c>
      <c r="P2484" s="63">
        <v>3</v>
      </c>
      <c r="Q2484" s="63">
        <v>1.2781749580960001E-2</v>
      </c>
    </row>
    <row r="2485" spans="1:17">
      <c r="A2485" s="63" t="s">
        <v>76</v>
      </c>
      <c r="B2485" s="63" t="s">
        <v>44</v>
      </c>
      <c r="C2485" s="63" t="s">
        <v>48</v>
      </c>
      <c r="D2485" s="63">
        <v>12</v>
      </c>
      <c r="E2485" s="63">
        <v>1.423055</v>
      </c>
      <c r="F2485" s="63">
        <v>1.558816</v>
      </c>
      <c r="G2485" s="63">
        <v>0.13576160000000001</v>
      </c>
      <c r="H2485" s="63">
        <v>46.083399999999997</v>
      </c>
      <c r="I2485" s="63">
        <v>-9.1260000000000004E-3</v>
      </c>
      <c r="J2485" s="63">
        <v>7.6474799999999996E-2</v>
      </c>
      <c r="K2485" s="63">
        <v>0.13576160000000001</v>
      </c>
      <c r="L2485" s="63">
        <v>0.19504850000000001</v>
      </c>
      <c r="M2485" s="63">
        <v>0.28064919999999999</v>
      </c>
      <c r="N2485" s="63">
        <v>6436</v>
      </c>
      <c r="O2485" s="63">
        <v>0.1130564</v>
      </c>
      <c r="P2485" s="63">
        <v>3</v>
      </c>
      <c r="Q2485" s="63">
        <v>1.2781749580960001E-2</v>
      </c>
    </row>
    <row r="2486" spans="1:17">
      <c r="A2486" s="63" t="s">
        <v>76</v>
      </c>
      <c r="B2486" s="63" t="s">
        <v>44</v>
      </c>
      <c r="C2486" s="63" t="s">
        <v>48</v>
      </c>
      <c r="D2486" s="63">
        <v>13</v>
      </c>
      <c r="E2486" s="63">
        <v>1.2706649999999999</v>
      </c>
      <c r="F2486" s="63">
        <v>1.521828</v>
      </c>
      <c r="G2486" s="63">
        <v>0.25116240000000001</v>
      </c>
      <c r="H2486" s="63">
        <v>45.449399999999997</v>
      </c>
      <c r="I2486" s="63">
        <v>0.1062748</v>
      </c>
      <c r="J2486" s="63">
        <v>0.19187560000000001</v>
      </c>
      <c r="K2486" s="63">
        <v>0.25116240000000001</v>
      </c>
      <c r="L2486" s="63">
        <v>0.31044919999999998</v>
      </c>
      <c r="M2486" s="63">
        <v>0.39605000000000001</v>
      </c>
      <c r="N2486" s="63">
        <v>6436</v>
      </c>
      <c r="O2486" s="63">
        <v>0.1130564</v>
      </c>
      <c r="P2486" s="63">
        <v>3</v>
      </c>
      <c r="Q2486" s="63">
        <v>1.2781749580960001E-2</v>
      </c>
    </row>
    <row r="2487" spans="1:17">
      <c r="A2487" s="63" t="s">
        <v>76</v>
      </c>
      <c r="B2487" s="63" t="s">
        <v>44</v>
      </c>
      <c r="C2487" s="63" t="s">
        <v>48</v>
      </c>
      <c r="D2487" s="63">
        <v>14</v>
      </c>
      <c r="E2487" s="63">
        <v>1.1448579999999999</v>
      </c>
      <c r="F2487" s="63">
        <v>1.4345540000000001</v>
      </c>
      <c r="G2487" s="63">
        <v>0.2896956</v>
      </c>
      <c r="H2487" s="63">
        <v>45.796599999999998</v>
      </c>
      <c r="I2487" s="63">
        <v>0.14480799999999999</v>
      </c>
      <c r="J2487" s="63">
        <v>0.2304088</v>
      </c>
      <c r="K2487" s="63">
        <v>0.2896956</v>
      </c>
      <c r="L2487" s="63">
        <v>0.34898249999999997</v>
      </c>
      <c r="M2487" s="63">
        <v>0.4345832</v>
      </c>
      <c r="N2487" s="63">
        <v>6436</v>
      </c>
      <c r="O2487" s="63">
        <v>0.1130564</v>
      </c>
      <c r="P2487" s="63">
        <v>3</v>
      </c>
      <c r="Q2487" s="63">
        <v>1.2781749580960001E-2</v>
      </c>
    </row>
    <row r="2488" spans="1:17">
      <c r="A2488" s="63" t="s">
        <v>76</v>
      </c>
      <c r="B2488" s="63" t="s">
        <v>44</v>
      </c>
      <c r="C2488" s="63" t="s">
        <v>48</v>
      </c>
      <c r="D2488" s="63">
        <v>15</v>
      </c>
      <c r="E2488" s="63">
        <v>1.1103799999999999</v>
      </c>
      <c r="F2488" s="63">
        <v>1.3654900000000001</v>
      </c>
      <c r="G2488" s="63">
        <v>0.25511</v>
      </c>
      <c r="H2488" s="63">
        <v>48.569800000000001</v>
      </c>
      <c r="I2488" s="63">
        <v>0.1102224</v>
      </c>
      <c r="J2488" s="63">
        <v>0.1958232</v>
      </c>
      <c r="K2488" s="63">
        <v>0.25511</v>
      </c>
      <c r="L2488" s="63">
        <v>0.31439689999999998</v>
      </c>
      <c r="M2488" s="63">
        <v>0.39999760000000001</v>
      </c>
      <c r="N2488" s="63">
        <v>6436</v>
      </c>
      <c r="O2488" s="63">
        <v>0.1130564</v>
      </c>
      <c r="P2488" s="63">
        <v>3</v>
      </c>
      <c r="Q2488" s="63">
        <v>1.2781749580960001E-2</v>
      </c>
    </row>
    <row r="2489" spans="1:17">
      <c r="A2489" s="63" t="s">
        <v>76</v>
      </c>
      <c r="B2489" s="63" t="s">
        <v>44</v>
      </c>
      <c r="C2489" s="63" t="s">
        <v>48</v>
      </c>
      <c r="D2489" s="63">
        <v>16</v>
      </c>
      <c r="E2489" s="63">
        <v>1.1537280000000001</v>
      </c>
      <c r="F2489" s="63">
        <v>1.3712420000000001</v>
      </c>
      <c r="G2489" s="63">
        <v>0.21751329999999999</v>
      </c>
      <c r="H2489" s="63">
        <v>48.482399999999998</v>
      </c>
      <c r="I2489" s="63">
        <v>7.2625700000000001E-2</v>
      </c>
      <c r="J2489" s="63">
        <v>0.15822649999999999</v>
      </c>
      <c r="K2489" s="63">
        <v>0.21751329999999999</v>
      </c>
      <c r="L2489" s="63">
        <v>0.2768002</v>
      </c>
      <c r="M2489" s="63">
        <v>0.36240090000000003</v>
      </c>
      <c r="N2489" s="63">
        <v>6436</v>
      </c>
      <c r="O2489" s="63">
        <v>0.1130564</v>
      </c>
      <c r="P2489" s="63">
        <v>3</v>
      </c>
      <c r="Q2489" s="63">
        <v>1.2781749580960001E-2</v>
      </c>
    </row>
    <row r="2490" spans="1:17">
      <c r="A2490" s="63" t="s">
        <v>76</v>
      </c>
      <c r="B2490" s="63" t="s">
        <v>44</v>
      </c>
      <c r="C2490" s="63" t="s">
        <v>48</v>
      </c>
      <c r="D2490" s="63">
        <v>17</v>
      </c>
      <c r="E2490" s="63">
        <v>1.282422</v>
      </c>
      <c r="F2490" s="63">
        <v>1.46824</v>
      </c>
      <c r="G2490" s="63">
        <v>0.1858175</v>
      </c>
      <c r="H2490" s="63">
        <v>44.598700000000001</v>
      </c>
      <c r="I2490" s="63">
        <v>4.0929899999999998E-2</v>
      </c>
      <c r="J2490" s="63">
        <v>0.12653059999999999</v>
      </c>
      <c r="K2490" s="63">
        <v>0.1858175</v>
      </c>
      <c r="L2490" s="63">
        <v>0.2451043</v>
      </c>
      <c r="M2490" s="63">
        <v>0.33070509999999997</v>
      </c>
      <c r="N2490" s="63">
        <v>6436</v>
      </c>
      <c r="O2490" s="63">
        <v>0.1130564</v>
      </c>
      <c r="P2490" s="63">
        <v>3</v>
      </c>
      <c r="Q2490" s="63">
        <v>1.2781749580960001E-2</v>
      </c>
    </row>
    <row r="2491" spans="1:17">
      <c r="A2491" s="63" t="s">
        <v>76</v>
      </c>
      <c r="B2491" s="63" t="s">
        <v>44</v>
      </c>
      <c r="C2491" s="63" t="s">
        <v>48</v>
      </c>
      <c r="D2491" s="63">
        <v>18</v>
      </c>
      <c r="E2491" s="63">
        <v>1.6847129999999999</v>
      </c>
      <c r="F2491" s="63">
        <v>1.7637659999999999</v>
      </c>
      <c r="G2491" s="63">
        <v>7.9052600000000001E-2</v>
      </c>
      <c r="H2491" s="63">
        <v>44.984999999999999</v>
      </c>
      <c r="I2491" s="63">
        <v>-6.5835000000000005E-2</v>
      </c>
      <c r="J2491" s="63">
        <v>1.9765700000000001E-2</v>
      </c>
      <c r="K2491" s="63">
        <v>7.9052600000000001E-2</v>
      </c>
      <c r="L2491" s="63">
        <v>0.1383394</v>
      </c>
      <c r="M2491" s="63">
        <v>0.22394020000000001</v>
      </c>
      <c r="N2491" s="63">
        <v>6436</v>
      </c>
      <c r="O2491" s="63">
        <v>0.1130564</v>
      </c>
      <c r="P2491" s="63">
        <v>3</v>
      </c>
      <c r="Q2491" s="63">
        <v>1.2781749580960001E-2</v>
      </c>
    </row>
    <row r="2492" spans="1:17">
      <c r="A2492" s="63" t="s">
        <v>76</v>
      </c>
      <c r="B2492" s="63" t="s">
        <v>44</v>
      </c>
      <c r="C2492" s="63" t="s">
        <v>48</v>
      </c>
      <c r="D2492" s="63">
        <v>19</v>
      </c>
      <c r="E2492" s="63">
        <v>1.949567</v>
      </c>
      <c r="F2492" s="63">
        <v>1.8847989999999999</v>
      </c>
      <c r="G2492" s="63">
        <v>-6.4768199999999998E-2</v>
      </c>
      <c r="H2492" s="63">
        <v>43.347499999999997</v>
      </c>
      <c r="I2492" s="63">
        <v>-0.2096558</v>
      </c>
      <c r="J2492" s="63">
        <v>-0.124055</v>
      </c>
      <c r="K2492" s="63">
        <v>-6.4768199999999998E-2</v>
      </c>
      <c r="L2492" s="63">
        <v>-5.4814E-3</v>
      </c>
      <c r="M2492" s="63">
        <v>8.0119399999999993E-2</v>
      </c>
      <c r="N2492" s="63">
        <v>6436</v>
      </c>
      <c r="O2492" s="63">
        <v>0.1130564</v>
      </c>
      <c r="P2492" s="63">
        <v>3</v>
      </c>
      <c r="Q2492" s="63">
        <v>1.2781749580960001E-2</v>
      </c>
    </row>
    <row r="2493" spans="1:17">
      <c r="A2493" s="63" t="s">
        <v>76</v>
      </c>
      <c r="B2493" s="63" t="s">
        <v>44</v>
      </c>
      <c r="C2493" s="63" t="s">
        <v>48</v>
      </c>
      <c r="D2493" s="63">
        <v>20</v>
      </c>
      <c r="E2493" s="63">
        <v>1.9611460000000001</v>
      </c>
      <c r="F2493" s="63">
        <v>1.8459779999999999</v>
      </c>
      <c r="G2493" s="63">
        <v>-0.1151682</v>
      </c>
      <c r="H2493" s="63">
        <v>42.660499999999999</v>
      </c>
      <c r="I2493" s="63">
        <v>-0.2600558</v>
      </c>
      <c r="J2493" s="63">
        <v>-0.174455</v>
      </c>
      <c r="K2493" s="63">
        <v>-0.1151682</v>
      </c>
      <c r="L2493" s="63">
        <v>-5.5881399999999998E-2</v>
      </c>
      <c r="M2493" s="63">
        <v>2.97194E-2</v>
      </c>
      <c r="N2493" s="63">
        <v>6436</v>
      </c>
      <c r="O2493" s="63">
        <v>0.1130564</v>
      </c>
      <c r="P2493" s="63">
        <v>3</v>
      </c>
      <c r="Q2493" s="63">
        <v>1.2781749580960001E-2</v>
      </c>
    </row>
    <row r="2494" spans="1:17">
      <c r="A2494" s="63" t="s">
        <v>76</v>
      </c>
      <c r="B2494" s="63" t="s">
        <v>44</v>
      </c>
      <c r="C2494" s="63" t="s">
        <v>48</v>
      </c>
      <c r="D2494" s="63">
        <v>21</v>
      </c>
      <c r="E2494" s="63">
        <v>1.9336800000000001</v>
      </c>
      <c r="F2494" s="63">
        <v>1.7858210000000001</v>
      </c>
      <c r="G2494" s="63">
        <v>-0.14785870000000001</v>
      </c>
      <c r="H2494" s="63">
        <v>42.535800000000002</v>
      </c>
      <c r="I2494" s="63">
        <v>-0.29274630000000001</v>
      </c>
      <c r="J2494" s="63">
        <v>-0.20714560000000001</v>
      </c>
      <c r="K2494" s="63">
        <v>-0.14785870000000001</v>
      </c>
      <c r="L2494" s="63">
        <v>-8.8571899999999995E-2</v>
      </c>
      <c r="M2494" s="63">
        <v>-2.9711E-3</v>
      </c>
      <c r="N2494" s="63">
        <v>6436</v>
      </c>
      <c r="O2494" s="63">
        <v>0.1130564</v>
      </c>
      <c r="P2494" s="63">
        <v>3</v>
      </c>
      <c r="Q2494" s="63">
        <v>1.2781749580960001E-2</v>
      </c>
    </row>
    <row r="2495" spans="1:17">
      <c r="A2495" s="63" t="s">
        <v>76</v>
      </c>
      <c r="B2495" s="63" t="s">
        <v>44</v>
      </c>
      <c r="C2495" s="63" t="s">
        <v>48</v>
      </c>
      <c r="D2495" s="63">
        <v>22</v>
      </c>
      <c r="E2495" s="63">
        <v>1.755304</v>
      </c>
      <c r="F2495" s="63">
        <v>1.6070180000000001</v>
      </c>
      <c r="G2495" s="63">
        <v>-0.14828649999999999</v>
      </c>
      <c r="H2495" s="63">
        <v>42.348799999999997</v>
      </c>
      <c r="I2495" s="63">
        <v>-0.29317409999999999</v>
      </c>
      <c r="J2495" s="63">
        <v>-0.20757329999999999</v>
      </c>
      <c r="K2495" s="63">
        <v>-0.14828649999999999</v>
      </c>
      <c r="L2495" s="63">
        <v>-8.8999599999999998E-2</v>
      </c>
      <c r="M2495" s="63">
        <v>-3.3988999999999998E-3</v>
      </c>
      <c r="N2495" s="63">
        <v>6436</v>
      </c>
      <c r="O2495" s="63">
        <v>0.1130564</v>
      </c>
      <c r="P2495" s="63">
        <v>3</v>
      </c>
      <c r="Q2495" s="63">
        <v>1.2781749580960001E-2</v>
      </c>
    </row>
    <row r="2496" spans="1:17">
      <c r="A2496" s="63" t="s">
        <v>76</v>
      </c>
      <c r="B2496" s="63" t="s">
        <v>44</v>
      </c>
      <c r="C2496" s="63" t="s">
        <v>48</v>
      </c>
      <c r="D2496" s="63">
        <v>23</v>
      </c>
      <c r="E2496" s="63">
        <v>1.5066189999999999</v>
      </c>
      <c r="F2496" s="63">
        <v>1.366441</v>
      </c>
      <c r="G2496" s="63">
        <v>-0.14017840000000001</v>
      </c>
      <c r="H2496" s="63">
        <v>42.247100000000003</v>
      </c>
      <c r="I2496" s="63">
        <v>-0.28506599999999999</v>
      </c>
      <c r="J2496" s="63">
        <v>-0.19946530000000001</v>
      </c>
      <c r="K2496" s="63">
        <v>-0.14017840000000001</v>
      </c>
      <c r="L2496" s="63">
        <v>-8.0891599999999994E-2</v>
      </c>
      <c r="M2496" s="63">
        <v>4.7092000000000002E-3</v>
      </c>
      <c r="N2496" s="63">
        <v>6436</v>
      </c>
      <c r="O2496" s="63">
        <v>0.1130564</v>
      </c>
      <c r="P2496" s="63">
        <v>3</v>
      </c>
      <c r="Q2496" s="63">
        <v>1.2781749580960001E-2</v>
      </c>
    </row>
    <row r="2497" spans="1:17">
      <c r="A2497" s="63" t="s">
        <v>76</v>
      </c>
      <c r="B2497" s="63" t="s">
        <v>44</v>
      </c>
      <c r="C2497" s="63" t="s">
        <v>48</v>
      </c>
      <c r="D2497" s="63">
        <v>24</v>
      </c>
      <c r="E2497" s="63">
        <v>1.221263</v>
      </c>
      <c r="F2497" s="63">
        <v>1.0791710000000001</v>
      </c>
      <c r="G2497" s="63">
        <v>-0.14209160000000001</v>
      </c>
      <c r="H2497" s="63">
        <v>42.157499999999999</v>
      </c>
      <c r="I2497" s="63">
        <v>-0.28697919999999999</v>
      </c>
      <c r="J2497" s="63">
        <v>-0.20137849999999999</v>
      </c>
      <c r="K2497" s="63">
        <v>-0.14209160000000001</v>
      </c>
      <c r="L2497" s="63">
        <v>-8.2804799999999998E-2</v>
      </c>
      <c r="M2497" s="63">
        <v>2.7959999999999999E-3</v>
      </c>
      <c r="N2497" s="63">
        <v>6436</v>
      </c>
      <c r="O2497" s="63">
        <v>0.1130564</v>
      </c>
      <c r="P2497" s="63">
        <v>3</v>
      </c>
      <c r="Q2497" s="63">
        <v>1.2781749580960001E-2</v>
      </c>
    </row>
    <row r="2498" spans="1:17">
      <c r="A2498" s="63" t="s">
        <v>76</v>
      </c>
      <c r="B2498" s="63" t="s">
        <v>44</v>
      </c>
      <c r="C2498" s="63" t="s">
        <v>49</v>
      </c>
      <c r="D2498" s="63">
        <v>1</v>
      </c>
      <c r="E2498" s="63">
        <v>0.82957139999999996</v>
      </c>
      <c r="F2498" s="63">
        <v>0.68466760000000004</v>
      </c>
      <c r="G2498" s="63">
        <v>-0.1449038</v>
      </c>
      <c r="H2498" s="63">
        <v>65.1113</v>
      </c>
      <c r="I2498" s="63">
        <v>-0.28979139999999998</v>
      </c>
      <c r="J2498" s="63">
        <v>-0.2041906</v>
      </c>
      <c r="K2498" s="63">
        <v>-0.1449038</v>
      </c>
      <c r="L2498" s="63">
        <v>-8.5616899999999996E-2</v>
      </c>
      <c r="M2498" s="63">
        <v>-1.6200000000000001E-5</v>
      </c>
      <c r="N2498" s="63">
        <v>6436</v>
      </c>
      <c r="O2498" s="63">
        <v>0.1130564</v>
      </c>
      <c r="P2498" s="63">
        <v>4</v>
      </c>
      <c r="Q2498" s="63">
        <v>1.2781749580960001E-2</v>
      </c>
    </row>
    <row r="2499" spans="1:17">
      <c r="A2499" s="63" t="s">
        <v>76</v>
      </c>
      <c r="B2499" s="63" t="s">
        <v>44</v>
      </c>
      <c r="C2499" s="63" t="s">
        <v>49</v>
      </c>
      <c r="D2499" s="63">
        <v>2</v>
      </c>
      <c r="E2499" s="63">
        <v>0.75181189999999998</v>
      </c>
      <c r="F2499" s="63">
        <v>0.59099599999999997</v>
      </c>
      <c r="G2499" s="63">
        <v>-0.16081580000000001</v>
      </c>
      <c r="H2499" s="63">
        <v>63.6006</v>
      </c>
      <c r="I2499" s="63">
        <v>-0.30570340000000001</v>
      </c>
      <c r="J2499" s="63">
        <v>-0.22010270000000001</v>
      </c>
      <c r="K2499" s="63">
        <v>-0.16081580000000001</v>
      </c>
      <c r="L2499" s="63">
        <v>-0.10152899999999999</v>
      </c>
      <c r="M2499" s="63">
        <v>-1.59282E-2</v>
      </c>
      <c r="N2499" s="63">
        <v>6436</v>
      </c>
      <c r="O2499" s="63">
        <v>0.1130564</v>
      </c>
      <c r="P2499" s="63">
        <v>4</v>
      </c>
      <c r="Q2499" s="63">
        <v>1.2781749580960001E-2</v>
      </c>
    </row>
    <row r="2500" spans="1:17">
      <c r="A2500" s="63" t="s">
        <v>76</v>
      </c>
      <c r="B2500" s="63" t="s">
        <v>44</v>
      </c>
      <c r="C2500" s="63" t="s">
        <v>49</v>
      </c>
      <c r="D2500" s="63">
        <v>3</v>
      </c>
      <c r="E2500" s="63">
        <v>0.71922609999999998</v>
      </c>
      <c r="F2500" s="63">
        <v>0.56282969999999999</v>
      </c>
      <c r="G2500" s="63">
        <v>-0.15639639999999999</v>
      </c>
      <c r="H2500" s="63">
        <v>63.051000000000002</v>
      </c>
      <c r="I2500" s="63">
        <v>-0.301284</v>
      </c>
      <c r="J2500" s="63">
        <v>-0.21568329999999999</v>
      </c>
      <c r="K2500" s="63">
        <v>-0.15639639999999999</v>
      </c>
      <c r="L2500" s="63">
        <v>-9.7109600000000004E-2</v>
      </c>
      <c r="M2500" s="63">
        <v>-1.1508900000000001E-2</v>
      </c>
      <c r="N2500" s="63">
        <v>6436</v>
      </c>
      <c r="O2500" s="63">
        <v>0.1130564</v>
      </c>
      <c r="P2500" s="63">
        <v>4</v>
      </c>
      <c r="Q2500" s="63">
        <v>1.2781749580960001E-2</v>
      </c>
    </row>
    <row r="2501" spans="1:17">
      <c r="A2501" s="63" t="s">
        <v>76</v>
      </c>
      <c r="B2501" s="63" t="s">
        <v>44</v>
      </c>
      <c r="C2501" s="63" t="s">
        <v>49</v>
      </c>
      <c r="D2501" s="63">
        <v>4</v>
      </c>
      <c r="E2501" s="63">
        <v>0.7298403</v>
      </c>
      <c r="F2501" s="63">
        <v>0.57199009999999995</v>
      </c>
      <c r="G2501" s="63">
        <v>-0.1578502</v>
      </c>
      <c r="H2501" s="63">
        <v>61.191400000000002</v>
      </c>
      <c r="I2501" s="63">
        <v>-0.3027378</v>
      </c>
      <c r="J2501" s="63">
        <v>-0.217137</v>
      </c>
      <c r="K2501" s="63">
        <v>-0.1578502</v>
      </c>
      <c r="L2501" s="63">
        <v>-9.8563399999999995E-2</v>
      </c>
      <c r="M2501" s="63">
        <v>-1.2962599999999999E-2</v>
      </c>
      <c r="N2501" s="63">
        <v>6436</v>
      </c>
      <c r="O2501" s="63">
        <v>0.1130564</v>
      </c>
      <c r="P2501" s="63">
        <v>4</v>
      </c>
      <c r="Q2501" s="63">
        <v>1.2781749580960001E-2</v>
      </c>
    </row>
    <row r="2502" spans="1:17">
      <c r="A2502" s="63" t="s">
        <v>76</v>
      </c>
      <c r="B2502" s="63" t="s">
        <v>44</v>
      </c>
      <c r="C2502" s="63" t="s">
        <v>49</v>
      </c>
      <c r="D2502" s="63">
        <v>5</v>
      </c>
      <c r="E2502" s="63">
        <v>0.73576070000000005</v>
      </c>
      <c r="F2502" s="63">
        <v>0.57866799999999996</v>
      </c>
      <c r="G2502" s="63">
        <v>-0.1570928</v>
      </c>
      <c r="H2502" s="63">
        <v>60.704599999999999</v>
      </c>
      <c r="I2502" s="63">
        <v>-0.30198029999999998</v>
      </c>
      <c r="J2502" s="63">
        <v>-0.21637960000000001</v>
      </c>
      <c r="K2502" s="63">
        <v>-0.1570928</v>
      </c>
      <c r="L2502" s="63">
        <v>-9.7805900000000001E-2</v>
      </c>
      <c r="M2502" s="63">
        <v>-1.2205199999999999E-2</v>
      </c>
      <c r="N2502" s="63">
        <v>6436</v>
      </c>
      <c r="O2502" s="63">
        <v>0.1130564</v>
      </c>
      <c r="P2502" s="63">
        <v>4</v>
      </c>
      <c r="Q2502" s="63">
        <v>1.2781749580960001E-2</v>
      </c>
    </row>
    <row r="2503" spans="1:17">
      <c r="A2503" s="63" t="s">
        <v>76</v>
      </c>
      <c r="B2503" s="63" t="s">
        <v>44</v>
      </c>
      <c r="C2503" s="63" t="s">
        <v>49</v>
      </c>
      <c r="D2503" s="63">
        <v>6</v>
      </c>
      <c r="E2503" s="63">
        <v>0.85216040000000004</v>
      </c>
      <c r="F2503" s="63">
        <v>0.61692270000000005</v>
      </c>
      <c r="G2503" s="63">
        <v>-0.23523769999999999</v>
      </c>
      <c r="H2503" s="63">
        <v>59.805999999999997</v>
      </c>
      <c r="I2503" s="63">
        <v>-0.3801253</v>
      </c>
      <c r="J2503" s="63">
        <v>-0.29452460000000003</v>
      </c>
      <c r="K2503" s="63">
        <v>-0.23523769999999999</v>
      </c>
      <c r="L2503" s="63">
        <v>-0.17595089999999999</v>
      </c>
      <c r="M2503" s="63">
        <v>-9.0350100000000003E-2</v>
      </c>
      <c r="N2503" s="63">
        <v>6436</v>
      </c>
      <c r="O2503" s="63">
        <v>0.1130564</v>
      </c>
      <c r="P2503" s="63">
        <v>4</v>
      </c>
      <c r="Q2503" s="63">
        <v>1.2781749580960001E-2</v>
      </c>
    </row>
    <row r="2504" spans="1:17">
      <c r="A2504" s="63" t="s">
        <v>76</v>
      </c>
      <c r="B2504" s="63" t="s">
        <v>44</v>
      </c>
      <c r="C2504" s="63" t="s">
        <v>49</v>
      </c>
      <c r="D2504" s="63">
        <v>7</v>
      </c>
      <c r="E2504" s="63">
        <v>1.0046660000000001</v>
      </c>
      <c r="F2504" s="63">
        <v>0.80548909999999996</v>
      </c>
      <c r="G2504" s="63">
        <v>-0.19917679999999999</v>
      </c>
      <c r="H2504" s="63">
        <v>60.178800000000003</v>
      </c>
      <c r="I2504" s="63">
        <v>-0.34406439999999999</v>
      </c>
      <c r="J2504" s="63">
        <v>-0.25846360000000002</v>
      </c>
      <c r="K2504" s="63">
        <v>-0.19917679999999999</v>
      </c>
      <c r="L2504" s="63">
        <v>-0.13988999999999999</v>
      </c>
      <c r="M2504" s="63">
        <v>-5.4289200000000003E-2</v>
      </c>
      <c r="N2504" s="63">
        <v>6436</v>
      </c>
      <c r="O2504" s="63">
        <v>0.1130564</v>
      </c>
      <c r="P2504" s="63">
        <v>4</v>
      </c>
      <c r="Q2504" s="63">
        <v>1.2781749580960001E-2</v>
      </c>
    </row>
    <row r="2505" spans="1:17">
      <c r="A2505" s="63" t="s">
        <v>76</v>
      </c>
      <c r="B2505" s="63" t="s">
        <v>44</v>
      </c>
      <c r="C2505" s="63" t="s">
        <v>49</v>
      </c>
      <c r="D2505" s="63">
        <v>8</v>
      </c>
      <c r="E2505" s="63">
        <v>1.0708770000000001</v>
      </c>
      <c r="F2505" s="63">
        <v>0.98692559999999996</v>
      </c>
      <c r="G2505" s="63">
        <v>-8.3951700000000004E-2</v>
      </c>
      <c r="H2505" s="63">
        <v>63.329799999999999</v>
      </c>
      <c r="I2505" s="63">
        <v>-0.2288393</v>
      </c>
      <c r="J2505" s="63">
        <v>-0.14323849999999999</v>
      </c>
      <c r="K2505" s="63">
        <v>-8.3951700000000004E-2</v>
      </c>
      <c r="L2505" s="63">
        <v>-2.46649E-2</v>
      </c>
      <c r="M2505" s="63">
        <v>6.0935900000000001E-2</v>
      </c>
      <c r="N2505" s="63">
        <v>6436</v>
      </c>
      <c r="O2505" s="63">
        <v>0.1130564</v>
      </c>
      <c r="P2505" s="63">
        <v>4</v>
      </c>
      <c r="Q2505" s="63">
        <v>1.2781749580960001E-2</v>
      </c>
    </row>
    <row r="2506" spans="1:17">
      <c r="A2506" s="63" t="s">
        <v>76</v>
      </c>
      <c r="B2506" s="63" t="s">
        <v>44</v>
      </c>
      <c r="C2506" s="63" t="s">
        <v>49</v>
      </c>
      <c r="D2506" s="63">
        <v>9</v>
      </c>
      <c r="E2506" s="63">
        <v>1.071231</v>
      </c>
      <c r="F2506" s="63">
        <v>1.1445650000000001</v>
      </c>
      <c r="G2506" s="63">
        <v>7.3333599999999999E-2</v>
      </c>
      <c r="H2506" s="63">
        <v>68.131799999999998</v>
      </c>
      <c r="I2506" s="63">
        <v>-7.1554000000000006E-2</v>
      </c>
      <c r="J2506" s="63">
        <v>1.40468E-2</v>
      </c>
      <c r="K2506" s="63">
        <v>7.3333599999999999E-2</v>
      </c>
      <c r="L2506" s="63">
        <v>0.1326205</v>
      </c>
      <c r="M2506" s="63">
        <v>0.2182212</v>
      </c>
      <c r="N2506" s="63">
        <v>6436</v>
      </c>
      <c r="O2506" s="63">
        <v>0.1130564</v>
      </c>
      <c r="P2506" s="63">
        <v>4</v>
      </c>
      <c r="Q2506" s="63">
        <v>1.2781749580960001E-2</v>
      </c>
    </row>
    <row r="2507" spans="1:17">
      <c r="A2507" s="63" t="s">
        <v>76</v>
      </c>
      <c r="B2507" s="63" t="s">
        <v>44</v>
      </c>
      <c r="C2507" s="63" t="s">
        <v>49</v>
      </c>
      <c r="D2507" s="63">
        <v>10</v>
      </c>
      <c r="E2507" s="63">
        <v>1.174293</v>
      </c>
      <c r="F2507" s="63">
        <v>1.250537</v>
      </c>
      <c r="G2507" s="63">
        <v>7.62438E-2</v>
      </c>
      <c r="H2507" s="63">
        <v>72.256600000000006</v>
      </c>
      <c r="I2507" s="63">
        <v>-6.8643800000000005E-2</v>
      </c>
      <c r="J2507" s="63">
        <v>1.69569E-2</v>
      </c>
      <c r="K2507" s="63">
        <v>7.62438E-2</v>
      </c>
      <c r="L2507" s="63">
        <v>0.1355306</v>
      </c>
      <c r="M2507" s="63">
        <v>0.22113140000000001</v>
      </c>
      <c r="N2507" s="63">
        <v>6436</v>
      </c>
      <c r="O2507" s="63">
        <v>0.1130564</v>
      </c>
      <c r="P2507" s="63">
        <v>4</v>
      </c>
      <c r="Q2507" s="63">
        <v>1.2781749580960001E-2</v>
      </c>
    </row>
    <row r="2508" spans="1:17">
      <c r="A2508" s="63" t="s">
        <v>76</v>
      </c>
      <c r="B2508" s="63" t="s">
        <v>44</v>
      </c>
      <c r="C2508" s="63" t="s">
        <v>49</v>
      </c>
      <c r="D2508" s="63">
        <v>11</v>
      </c>
      <c r="E2508" s="63">
        <v>1.2542009999999999</v>
      </c>
      <c r="F2508" s="63">
        <v>1.408811</v>
      </c>
      <c r="G2508" s="63">
        <v>0.15461030000000001</v>
      </c>
      <c r="H2508" s="63">
        <v>76.181899999999999</v>
      </c>
      <c r="I2508" s="63">
        <v>9.7227000000000008E-3</v>
      </c>
      <c r="J2508" s="63">
        <v>9.5323400000000003E-2</v>
      </c>
      <c r="K2508" s="63">
        <v>0.15461030000000001</v>
      </c>
      <c r="L2508" s="63">
        <v>0.21389710000000001</v>
      </c>
      <c r="M2508" s="63">
        <v>0.29949789999999998</v>
      </c>
      <c r="N2508" s="63">
        <v>6436</v>
      </c>
      <c r="O2508" s="63">
        <v>0.1130564</v>
      </c>
      <c r="P2508" s="63">
        <v>4</v>
      </c>
      <c r="Q2508" s="63">
        <v>1.2781749580960001E-2</v>
      </c>
    </row>
    <row r="2509" spans="1:17">
      <c r="A2509" s="63" t="s">
        <v>76</v>
      </c>
      <c r="B2509" s="63" t="s">
        <v>44</v>
      </c>
      <c r="C2509" s="63" t="s">
        <v>49</v>
      </c>
      <c r="D2509" s="63">
        <v>12</v>
      </c>
      <c r="E2509" s="63">
        <v>1.4044110000000001</v>
      </c>
      <c r="F2509" s="63">
        <v>1.540173</v>
      </c>
      <c r="G2509" s="63">
        <v>0.13576160000000001</v>
      </c>
      <c r="H2509" s="63">
        <v>79.244799999999998</v>
      </c>
      <c r="I2509" s="63">
        <v>-9.1260000000000004E-3</v>
      </c>
      <c r="J2509" s="63">
        <v>7.6474799999999996E-2</v>
      </c>
      <c r="K2509" s="63">
        <v>0.13576160000000001</v>
      </c>
      <c r="L2509" s="63">
        <v>0.19504850000000001</v>
      </c>
      <c r="M2509" s="63">
        <v>0.28064919999999999</v>
      </c>
      <c r="N2509" s="63">
        <v>6436</v>
      </c>
      <c r="O2509" s="63">
        <v>0.1130564</v>
      </c>
      <c r="P2509" s="63">
        <v>4</v>
      </c>
      <c r="Q2509" s="63">
        <v>1.2781749580960001E-2</v>
      </c>
    </row>
    <row r="2510" spans="1:17">
      <c r="A2510" s="63" t="s">
        <v>76</v>
      </c>
      <c r="B2510" s="63" t="s">
        <v>44</v>
      </c>
      <c r="C2510" s="63" t="s">
        <v>49</v>
      </c>
      <c r="D2510" s="63">
        <v>13</v>
      </c>
      <c r="E2510" s="63">
        <v>1.411216</v>
      </c>
      <c r="F2510" s="63">
        <v>1.6623790000000001</v>
      </c>
      <c r="G2510" s="63">
        <v>0.25116240000000001</v>
      </c>
      <c r="H2510" s="63">
        <v>81.308300000000003</v>
      </c>
      <c r="I2510" s="63">
        <v>0.1062748</v>
      </c>
      <c r="J2510" s="63">
        <v>0.19187560000000001</v>
      </c>
      <c r="K2510" s="63">
        <v>0.25116240000000001</v>
      </c>
      <c r="L2510" s="63">
        <v>0.31044919999999998</v>
      </c>
      <c r="M2510" s="63">
        <v>0.39605000000000001</v>
      </c>
      <c r="N2510" s="63">
        <v>6436</v>
      </c>
      <c r="O2510" s="63">
        <v>0.1130564</v>
      </c>
      <c r="P2510" s="63">
        <v>4</v>
      </c>
      <c r="Q2510" s="63">
        <v>1.2781749580960001E-2</v>
      </c>
    </row>
    <row r="2511" spans="1:17">
      <c r="A2511" s="63" t="s">
        <v>76</v>
      </c>
      <c r="B2511" s="63" t="s">
        <v>44</v>
      </c>
      <c r="C2511" s="63" t="s">
        <v>49</v>
      </c>
      <c r="D2511" s="63">
        <v>14</v>
      </c>
      <c r="E2511" s="63">
        <v>1.561353</v>
      </c>
      <c r="F2511" s="63">
        <v>1.851048</v>
      </c>
      <c r="G2511" s="63">
        <v>0.2896956</v>
      </c>
      <c r="H2511" s="63">
        <v>84.256699999999995</v>
      </c>
      <c r="I2511" s="63">
        <v>0.14480799999999999</v>
      </c>
      <c r="J2511" s="63">
        <v>0.2304088</v>
      </c>
      <c r="K2511" s="63">
        <v>0.2896956</v>
      </c>
      <c r="L2511" s="63">
        <v>0.34898249999999997</v>
      </c>
      <c r="M2511" s="63">
        <v>0.4345832</v>
      </c>
      <c r="N2511" s="63">
        <v>6436</v>
      </c>
      <c r="O2511" s="63">
        <v>0.1130564</v>
      </c>
      <c r="P2511" s="63">
        <v>4</v>
      </c>
      <c r="Q2511" s="63">
        <v>1.2781749580960001E-2</v>
      </c>
    </row>
    <row r="2512" spans="1:17">
      <c r="A2512" s="63" t="s">
        <v>76</v>
      </c>
      <c r="B2512" s="63" t="s">
        <v>44</v>
      </c>
      <c r="C2512" s="63" t="s">
        <v>49</v>
      </c>
      <c r="D2512" s="63">
        <v>15</v>
      </c>
      <c r="E2512" s="63">
        <v>1.7473510000000001</v>
      </c>
      <c r="F2512" s="63">
        <v>2.0024609999999998</v>
      </c>
      <c r="G2512" s="63">
        <v>0.25511010000000001</v>
      </c>
      <c r="H2512" s="63">
        <v>86.245099999999994</v>
      </c>
      <c r="I2512" s="63">
        <v>0.1102225</v>
      </c>
      <c r="J2512" s="63">
        <v>0.19582330000000001</v>
      </c>
      <c r="K2512" s="63">
        <v>0.25511010000000001</v>
      </c>
      <c r="L2512" s="63">
        <v>0.31439699999999998</v>
      </c>
      <c r="M2512" s="63">
        <v>0.39999770000000001</v>
      </c>
      <c r="N2512" s="63">
        <v>6436</v>
      </c>
      <c r="O2512" s="63">
        <v>0.1130564</v>
      </c>
      <c r="P2512" s="63">
        <v>4</v>
      </c>
      <c r="Q2512" s="63">
        <v>1.2781749580960001E-2</v>
      </c>
    </row>
    <row r="2513" spans="1:17">
      <c r="A2513" s="63" t="s">
        <v>76</v>
      </c>
      <c r="B2513" s="63" t="s">
        <v>44</v>
      </c>
      <c r="C2513" s="63" t="s">
        <v>49</v>
      </c>
      <c r="D2513" s="63">
        <v>16</v>
      </c>
      <c r="E2513" s="63">
        <v>1.96913</v>
      </c>
      <c r="F2513" s="63">
        <v>2.1866439999999998</v>
      </c>
      <c r="G2513" s="63">
        <v>0.21751319999999999</v>
      </c>
      <c r="H2513" s="63">
        <v>88.244200000000006</v>
      </c>
      <c r="I2513" s="63">
        <v>7.2625599999999998E-2</v>
      </c>
      <c r="J2513" s="63">
        <v>0.15822639999999999</v>
      </c>
      <c r="K2513" s="63">
        <v>0.21751319999999999</v>
      </c>
      <c r="L2513" s="63">
        <v>0.27679999999999999</v>
      </c>
      <c r="M2513" s="63">
        <v>0.36240080000000002</v>
      </c>
      <c r="N2513" s="63">
        <v>6436</v>
      </c>
      <c r="O2513" s="63">
        <v>0.1130564</v>
      </c>
      <c r="P2513" s="63">
        <v>4</v>
      </c>
      <c r="Q2513" s="63">
        <v>1.2781749580960001E-2</v>
      </c>
    </row>
    <row r="2514" spans="1:17">
      <c r="A2514" s="63" t="s">
        <v>76</v>
      </c>
      <c r="B2514" s="63" t="s">
        <v>44</v>
      </c>
      <c r="C2514" s="63" t="s">
        <v>49</v>
      </c>
      <c r="D2514" s="63">
        <v>17</v>
      </c>
      <c r="E2514" s="63">
        <v>2.1659670000000002</v>
      </c>
      <c r="F2514" s="63">
        <v>2.3517839999999999</v>
      </c>
      <c r="G2514" s="63">
        <v>0.1858175</v>
      </c>
      <c r="H2514" s="63">
        <v>89.154799999999994</v>
      </c>
      <c r="I2514" s="63">
        <v>4.0929899999999998E-2</v>
      </c>
      <c r="J2514" s="63">
        <v>0.12653059999999999</v>
      </c>
      <c r="K2514" s="63">
        <v>0.1858175</v>
      </c>
      <c r="L2514" s="63">
        <v>0.2451043</v>
      </c>
      <c r="M2514" s="63">
        <v>0.33070509999999997</v>
      </c>
      <c r="N2514" s="63">
        <v>6436</v>
      </c>
      <c r="O2514" s="63">
        <v>0.1130564</v>
      </c>
      <c r="P2514" s="63">
        <v>4</v>
      </c>
      <c r="Q2514" s="63">
        <v>1.2781749580960001E-2</v>
      </c>
    </row>
    <row r="2515" spans="1:17">
      <c r="A2515" s="63" t="s">
        <v>76</v>
      </c>
      <c r="B2515" s="63" t="s">
        <v>44</v>
      </c>
      <c r="C2515" s="63" t="s">
        <v>49</v>
      </c>
      <c r="D2515" s="63">
        <v>18</v>
      </c>
      <c r="E2515" s="63">
        <v>2.4320339999999998</v>
      </c>
      <c r="F2515" s="63">
        <v>2.5110869999999998</v>
      </c>
      <c r="G2515" s="63">
        <v>7.9052700000000004E-2</v>
      </c>
      <c r="H2515" s="63">
        <v>89.640699999999995</v>
      </c>
      <c r="I2515" s="63">
        <v>-6.5834900000000002E-2</v>
      </c>
      <c r="J2515" s="63">
        <v>1.9765899999999999E-2</v>
      </c>
      <c r="K2515" s="63">
        <v>7.9052700000000004E-2</v>
      </c>
      <c r="L2515" s="63">
        <v>0.1383395</v>
      </c>
      <c r="M2515" s="63">
        <v>0.22394030000000001</v>
      </c>
      <c r="N2515" s="63">
        <v>6436</v>
      </c>
      <c r="O2515" s="63">
        <v>0.1130564</v>
      </c>
      <c r="P2515" s="63">
        <v>4</v>
      </c>
      <c r="Q2515" s="63">
        <v>1.2781749580960001E-2</v>
      </c>
    </row>
    <row r="2516" spans="1:17">
      <c r="A2516" s="63" t="s">
        <v>76</v>
      </c>
      <c r="B2516" s="63" t="s">
        <v>44</v>
      </c>
      <c r="C2516" s="63" t="s">
        <v>49</v>
      </c>
      <c r="D2516" s="63">
        <v>19</v>
      </c>
      <c r="E2516" s="63">
        <v>2.598725</v>
      </c>
      <c r="F2516" s="63">
        <v>2.533957</v>
      </c>
      <c r="G2516" s="63">
        <v>-6.4768099999999995E-2</v>
      </c>
      <c r="H2516" s="63">
        <v>88.998900000000006</v>
      </c>
      <c r="I2516" s="63">
        <v>-0.2096557</v>
      </c>
      <c r="J2516" s="63">
        <v>-0.1240549</v>
      </c>
      <c r="K2516" s="63">
        <v>-6.4768099999999995E-2</v>
      </c>
      <c r="L2516" s="63">
        <v>-5.4812000000000003E-3</v>
      </c>
      <c r="M2516" s="63">
        <v>8.0119499999999996E-2</v>
      </c>
      <c r="N2516" s="63">
        <v>6436</v>
      </c>
      <c r="O2516" s="63">
        <v>0.1130564</v>
      </c>
      <c r="P2516" s="63">
        <v>4</v>
      </c>
      <c r="Q2516" s="63">
        <v>1.2781749580960001E-2</v>
      </c>
    </row>
    <row r="2517" spans="1:17">
      <c r="A2517" s="63" t="s">
        <v>76</v>
      </c>
      <c r="B2517" s="63" t="s">
        <v>44</v>
      </c>
      <c r="C2517" s="63" t="s">
        <v>49</v>
      </c>
      <c r="D2517" s="63">
        <v>20</v>
      </c>
      <c r="E2517" s="63">
        <v>2.5462250000000002</v>
      </c>
      <c r="F2517" s="63">
        <v>2.431057</v>
      </c>
      <c r="G2517" s="63">
        <v>-0.1151681</v>
      </c>
      <c r="H2517" s="63">
        <v>87.007599999999996</v>
      </c>
      <c r="I2517" s="63">
        <v>-0.2600557</v>
      </c>
      <c r="J2517" s="63">
        <v>-0.1744549</v>
      </c>
      <c r="K2517" s="63">
        <v>-0.1151681</v>
      </c>
      <c r="L2517" s="63">
        <v>-5.5881300000000002E-2</v>
      </c>
      <c r="M2517" s="63">
        <v>2.9719499999999999E-2</v>
      </c>
      <c r="N2517" s="63">
        <v>6436</v>
      </c>
      <c r="O2517" s="63">
        <v>0.1130564</v>
      </c>
      <c r="P2517" s="63">
        <v>4</v>
      </c>
      <c r="Q2517" s="63">
        <v>1.2781749580960001E-2</v>
      </c>
    </row>
    <row r="2518" spans="1:17">
      <c r="A2518" s="63" t="s">
        <v>76</v>
      </c>
      <c r="B2518" s="63" t="s">
        <v>44</v>
      </c>
      <c r="C2518" s="63" t="s">
        <v>49</v>
      </c>
      <c r="D2518" s="63">
        <v>21</v>
      </c>
      <c r="E2518" s="63">
        <v>2.4056320000000002</v>
      </c>
      <c r="F2518" s="63">
        <v>2.2577739999999999</v>
      </c>
      <c r="G2518" s="63">
        <v>-0.14785889999999999</v>
      </c>
      <c r="H2518" s="63">
        <v>83.729500000000002</v>
      </c>
      <c r="I2518" s="63">
        <v>-0.29274650000000002</v>
      </c>
      <c r="J2518" s="63">
        <v>-0.20714569999999999</v>
      </c>
      <c r="K2518" s="63">
        <v>-0.14785889999999999</v>
      </c>
      <c r="L2518" s="63">
        <v>-8.8571999999999998E-2</v>
      </c>
      <c r="M2518" s="63">
        <v>-2.9713000000000001E-3</v>
      </c>
      <c r="N2518" s="63">
        <v>6436</v>
      </c>
      <c r="O2518" s="63">
        <v>0.1130564</v>
      </c>
      <c r="P2518" s="63">
        <v>4</v>
      </c>
      <c r="Q2518" s="63">
        <v>1.2781749580960001E-2</v>
      </c>
    </row>
    <row r="2519" spans="1:17">
      <c r="A2519" s="63" t="s">
        <v>76</v>
      </c>
      <c r="B2519" s="63" t="s">
        <v>44</v>
      </c>
      <c r="C2519" s="63" t="s">
        <v>49</v>
      </c>
      <c r="D2519" s="63">
        <v>22</v>
      </c>
      <c r="E2519" s="63">
        <v>2.2350080000000001</v>
      </c>
      <c r="F2519" s="63">
        <v>2.0867209999999998</v>
      </c>
      <c r="G2519" s="63">
        <v>-0.14828659999999999</v>
      </c>
      <c r="H2519" s="63">
        <v>81.852500000000006</v>
      </c>
      <c r="I2519" s="63">
        <v>-0.2931742</v>
      </c>
      <c r="J2519" s="63">
        <v>-0.20757339999999999</v>
      </c>
      <c r="K2519" s="63">
        <v>-0.14828659999999999</v>
      </c>
      <c r="L2519" s="63">
        <v>-8.8999700000000001E-2</v>
      </c>
      <c r="M2519" s="63">
        <v>-3.3990000000000001E-3</v>
      </c>
      <c r="N2519" s="63">
        <v>6436</v>
      </c>
      <c r="O2519" s="63">
        <v>0.1130564</v>
      </c>
      <c r="P2519" s="63">
        <v>4</v>
      </c>
      <c r="Q2519" s="63">
        <v>1.2781749580960001E-2</v>
      </c>
    </row>
    <row r="2520" spans="1:17">
      <c r="A2520" s="63" t="s">
        <v>76</v>
      </c>
      <c r="B2520" s="63" t="s">
        <v>44</v>
      </c>
      <c r="C2520" s="63" t="s">
        <v>49</v>
      </c>
      <c r="D2520" s="63">
        <v>23</v>
      </c>
      <c r="E2520" s="63">
        <v>1.8888450000000001</v>
      </c>
      <c r="F2520" s="63">
        <v>1.748667</v>
      </c>
      <c r="G2520" s="63">
        <v>-0.14017830000000001</v>
      </c>
      <c r="H2520" s="63">
        <v>79.4422</v>
      </c>
      <c r="I2520" s="63">
        <v>-0.28506589999999998</v>
      </c>
      <c r="J2520" s="63">
        <v>-0.19946520000000001</v>
      </c>
      <c r="K2520" s="63">
        <v>-0.14017830000000001</v>
      </c>
      <c r="L2520" s="63">
        <v>-8.0891500000000005E-2</v>
      </c>
      <c r="M2520" s="63">
        <v>4.7092999999999996E-3</v>
      </c>
      <c r="N2520" s="63">
        <v>6436</v>
      </c>
      <c r="O2520" s="63">
        <v>0.1130564</v>
      </c>
      <c r="P2520" s="63">
        <v>4</v>
      </c>
      <c r="Q2520" s="63">
        <v>1.2781749580960001E-2</v>
      </c>
    </row>
    <row r="2521" spans="1:17">
      <c r="A2521" s="63" t="s">
        <v>76</v>
      </c>
      <c r="B2521" s="63" t="s">
        <v>44</v>
      </c>
      <c r="C2521" s="63" t="s">
        <v>49</v>
      </c>
      <c r="D2521" s="63">
        <v>24</v>
      </c>
      <c r="E2521" s="63">
        <v>1.4399930000000001</v>
      </c>
      <c r="F2521" s="63">
        <v>1.297901</v>
      </c>
      <c r="G2521" s="63">
        <v>-0.14209160000000001</v>
      </c>
      <c r="H2521" s="63">
        <v>76.658199999999994</v>
      </c>
      <c r="I2521" s="63">
        <v>-0.28697919999999999</v>
      </c>
      <c r="J2521" s="63">
        <v>-0.20137849999999999</v>
      </c>
      <c r="K2521" s="63">
        <v>-0.14209160000000001</v>
      </c>
      <c r="L2521" s="63">
        <v>-8.2804799999999998E-2</v>
      </c>
      <c r="M2521" s="63">
        <v>2.7959999999999999E-3</v>
      </c>
      <c r="N2521" s="63">
        <v>6436</v>
      </c>
      <c r="O2521" s="63">
        <v>0.1130564</v>
      </c>
      <c r="P2521" s="63">
        <v>4</v>
      </c>
      <c r="Q2521" s="63">
        <v>1.2781749580960001E-2</v>
      </c>
    </row>
    <row r="2522" spans="1:17">
      <c r="A2522" s="63" t="s">
        <v>76</v>
      </c>
      <c r="B2522" s="63" t="s">
        <v>44</v>
      </c>
      <c r="C2522" s="63" t="s">
        <v>50</v>
      </c>
      <c r="D2522" s="63">
        <v>1</v>
      </c>
      <c r="E2522" s="63">
        <v>1.036384</v>
      </c>
      <c r="F2522" s="63">
        <v>0.7103931</v>
      </c>
      <c r="G2522" s="63">
        <v>-0.32599119999999998</v>
      </c>
      <c r="H2522" s="63">
        <v>82.308599999999998</v>
      </c>
      <c r="I2522" s="63">
        <v>-0.47087879999999999</v>
      </c>
      <c r="J2522" s="63">
        <v>-0.38527800000000001</v>
      </c>
      <c r="K2522" s="63">
        <v>-0.32599119999999998</v>
      </c>
      <c r="L2522" s="63">
        <v>-0.26670430000000001</v>
      </c>
      <c r="M2522" s="63">
        <v>-0.1811036</v>
      </c>
      <c r="N2522" s="63">
        <v>6436</v>
      </c>
      <c r="O2522" s="63">
        <v>0.1130564</v>
      </c>
      <c r="P2522" s="63">
        <v>5</v>
      </c>
      <c r="Q2522" s="63">
        <v>1.2781749580960001E-2</v>
      </c>
    </row>
    <row r="2523" spans="1:17">
      <c r="A2523" s="63" t="s">
        <v>76</v>
      </c>
      <c r="B2523" s="63" t="s">
        <v>44</v>
      </c>
      <c r="C2523" s="63" t="s">
        <v>50</v>
      </c>
      <c r="D2523" s="63">
        <v>2</v>
      </c>
      <c r="E2523" s="63">
        <v>0.97270120000000004</v>
      </c>
      <c r="F2523" s="63">
        <v>0.57032260000000001</v>
      </c>
      <c r="G2523" s="63">
        <v>-0.40237859999999998</v>
      </c>
      <c r="H2523" s="63">
        <v>77.987399999999994</v>
      </c>
      <c r="I2523" s="63">
        <v>-0.54726620000000004</v>
      </c>
      <c r="J2523" s="63">
        <v>-0.46166550000000001</v>
      </c>
      <c r="K2523" s="63">
        <v>-0.40237859999999998</v>
      </c>
      <c r="L2523" s="63">
        <v>-0.3430918</v>
      </c>
      <c r="M2523" s="63">
        <v>-0.25749100000000003</v>
      </c>
      <c r="N2523" s="63">
        <v>6436</v>
      </c>
      <c r="O2523" s="63">
        <v>0.1130564</v>
      </c>
      <c r="P2523" s="63">
        <v>5</v>
      </c>
      <c r="Q2523" s="63">
        <v>1.2781749580960001E-2</v>
      </c>
    </row>
    <row r="2524" spans="1:17">
      <c r="A2524" s="63" t="s">
        <v>76</v>
      </c>
      <c r="B2524" s="63" t="s">
        <v>44</v>
      </c>
      <c r="C2524" s="63" t="s">
        <v>50</v>
      </c>
      <c r="D2524" s="63">
        <v>3</v>
      </c>
      <c r="E2524" s="63">
        <v>0.8756794</v>
      </c>
      <c r="F2524" s="63">
        <v>0.46282240000000002</v>
      </c>
      <c r="G2524" s="63">
        <v>-0.41285699999999997</v>
      </c>
      <c r="H2524" s="63">
        <v>77.201400000000007</v>
      </c>
      <c r="I2524" s="63">
        <v>-0.55774460000000003</v>
      </c>
      <c r="J2524" s="63">
        <v>-0.47214390000000001</v>
      </c>
      <c r="K2524" s="63">
        <v>-0.41285699999999997</v>
      </c>
      <c r="L2524" s="63">
        <v>-0.3535702</v>
      </c>
      <c r="M2524" s="63">
        <v>-0.26796940000000002</v>
      </c>
      <c r="N2524" s="63">
        <v>6436</v>
      </c>
      <c r="O2524" s="63">
        <v>0.1130564</v>
      </c>
      <c r="P2524" s="63">
        <v>5</v>
      </c>
      <c r="Q2524" s="63">
        <v>1.2781749580960001E-2</v>
      </c>
    </row>
    <row r="2525" spans="1:17">
      <c r="A2525" s="63" t="s">
        <v>76</v>
      </c>
      <c r="B2525" s="63" t="s">
        <v>44</v>
      </c>
      <c r="C2525" s="63" t="s">
        <v>50</v>
      </c>
      <c r="D2525" s="63">
        <v>4</v>
      </c>
      <c r="E2525" s="63">
        <v>0.81766320000000003</v>
      </c>
      <c r="F2525" s="63">
        <v>0.49991079999999999</v>
      </c>
      <c r="G2525" s="63">
        <v>-0.31775239999999999</v>
      </c>
      <c r="H2525" s="63">
        <v>75.376199999999997</v>
      </c>
      <c r="I2525" s="63">
        <v>-0.46264</v>
      </c>
      <c r="J2525" s="63">
        <v>-0.37703920000000002</v>
      </c>
      <c r="K2525" s="63">
        <v>-0.31775239999999999</v>
      </c>
      <c r="L2525" s="63">
        <v>-0.25846550000000001</v>
      </c>
      <c r="M2525" s="63">
        <v>-0.17286480000000001</v>
      </c>
      <c r="N2525" s="63">
        <v>6436</v>
      </c>
      <c r="O2525" s="63">
        <v>0.1130564</v>
      </c>
      <c r="P2525" s="63">
        <v>5</v>
      </c>
      <c r="Q2525" s="63">
        <v>1.2781749580960001E-2</v>
      </c>
    </row>
    <row r="2526" spans="1:17">
      <c r="A2526" s="63" t="s">
        <v>76</v>
      </c>
      <c r="B2526" s="63" t="s">
        <v>44</v>
      </c>
      <c r="C2526" s="63" t="s">
        <v>50</v>
      </c>
      <c r="D2526" s="63">
        <v>5</v>
      </c>
      <c r="E2526" s="63">
        <v>0.72077849999999999</v>
      </c>
      <c r="F2526" s="63">
        <v>0.52751360000000003</v>
      </c>
      <c r="G2526" s="63">
        <v>-0.19326489999999999</v>
      </c>
      <c r="H2526" s="63">
        <v>74.089299999999994</v>
      </c>
      <c r="I2526" s="63">
        <v>-0.33815250000000002</v>
      </c>
      <c r="J2526" s="63">
        <v>-0.25255169999999999</v>
      </c>
      <c r="K2526" s="63">
        <v>-0.19326489999999999</v>
      </c>
      <c r="L2526" s="63">
        <v>-0.13397809999999999</v>
      </c>
      <c r="M2526" s="63">
        <v>-4.8377299999999998E-2</v>
      </c>
      <c r="N2526" s="63">
        <v>6436</v>
      </c>
      <c r="O2526" s="63">
        <v>0.1130564</v>
      </c>
      <c r="P2526" s="63">
        <v>5</v>
      </c>
      <c r="Q2526" s="63">
        <v>1.2781749580960001E-2</v>
      </c>
    </row>
    <row r="2527" spans="1:17">
      <c r="A2527" s="63" t="s">
        <v>76</v>
      </c>
      <c r="B2527" s="63" t="s">
        <v>44</v>
      </c>
      <c r="C2527" s="63" t="s">
        <v>50</v>
      </c>
      <c r="D2527" s="63">
        <v>6</v>
      </c>
      <c r="E2527" s="63">
        <v>1.070136</v>
      </c>
      <c r="F2527" s="63">
        <v>0.50383990000000001</v>
      </c>
      <c r="G2527" s="63">
        <v>-0.56629569999999996</v>
      </c>
      <c r="H2527" s="63">
        <v>72.1387</v>
      </c>
      <c r="I2527" s="63">
        <v>-0.71118329999999996</v>
      </c>
      <c r="J2527" s="63">
        <v>-0.62558259999999999</v>
      </c>
      <c r="K2527" s="63">
        <v>-0.56629569999999996</v>
      </c>
      <c r="L2527" s="63">
        <v>-0.50700889999999998</v>
      </c>
      <c r="M2527" s="63">
        <v>-0.42140810000000001</v>
      </c>
      <c r="N2527" s="63">
        <v>6436</v>
      </c>
      <c r="O2527" s="63">
        <v>0.1130564</v>
      </c>
      <c r="P2527" s="63">
        <v>5</v>
      </c>
      <c r="Q2527" s="63">
        <v>1.2781749580960001E-2</v>
      </c>
    </row>
    <row r="2528" spans="1:17">
      <c r="A2528" s="63" t="s">
        <v>76</v>
      </c>
      <c r="B2528" s="63" t="s">
        <v>44</v>
      </c>
      <c r="C2528" s="63" t="s">
        <v>50</v>
      </c>
      <c r="D2528" s="63">
        <v>7</v>
      </c>
      <c r="E2528" s="63">
        <v>1.1578109999999999</v>
      </c>
      <c r="F2528" s="63">
        <v>0.80864530000000001</v>
      </c>
      <c r="G2528" s="63">
        <v>-0.34916609999999998</v>
      </c>
      <c r="H2528" s="63">
        <v>72.465299999999999</v>
      </c>
      <c r="I2528" s="63">
        <v>-0.49405369999999998</v>
      </c>
      <c r="J2528" s="63">
        <v>-0.40845290000000001</v>
      </c>
      <c r="K2528" s="63">
        <v>-0.34916609999999998</v>
      </c>
      <c r="L2528" s="63">
        <v>-0.28987930000000001</v>
      </c>
      <c r="M2528" s="63">
        <v>-0.2042785</v>
      </c>
      <c r="N2528" s="63">
        <v>6436</v>
      </c>
      <c r="O2528" s="63">
        <v>0.1130564</v>
      </c>
      <c r="P2528" s="63">
        <v>5</v>
      </c>
      <c r="Q2528" s="63">
        <v>1.2781749580960001E-2</v>
      </c>
    </row>
    <row r="2529" spans="1:17">
      <c r="A2529" s="63" t="s">
        <v>76</v>
      </c>
      <c r="B2529" s="63" t="s">
        <v>44</v>
      </c>
      <c r="C2529" s="63" t="s">
        <v>50</v>
      </c>
      <c r="D2529" s="63">
        <v>8</v>
      </c>
      <c r="E2529" s="63">
        <v>1.2939510000000001</v>
      </c>
      <c r="F2529" s="63">
        <v>0.90414819999999996</v>
      </c>
      <c r="G2529" s="63">
        <v>-0.38980320000000002</v>
      </c>
      <c r="H2529" s="63">
        <v>77.215299999999999</v>
      </c>
      <c r="I2529" s="63">
        <v>-0.53469080000000002</v>
      </c>
      <c r="J2529" s="63">
        <v>-0.44909009999999999</v>
      </c>
      <c r="K2529" s="63">
        <v>-0.38980320000000002</v>
      </c>
      <c r="L2529" s="63">
        <v>-0.33051639999999999</v>
      </c>
      <c r="M2529" s="63">
        <v>-0.24491560000000001</v>
      </c>
      <c r="N2529" s="63">
        <v>6436</v>
      </c>
      <c r="O2529" s="63">
        <v>0.1130564</v>
      </c>
      <c r="P2529" s="63">
        <v>5</v>
      </c>
      <c r="Q2529" s="63">
        <v>1.2781749580960001E-2</v>
      </c>
    </row>
    <row r="2530" spans="1:17">
      <c r="A2530" s="63" t="s">
        <v>76</v>
      </c>
      <c r="B2530" s="63" t="s">
        <v>44</v>
      </c>
      <c r="C2530" s="63" t="s">
        <v>50</v>
      </c>
      <c r="D2530" s="63">
        <v>9</v>
      </c>
      <c r="E2530" s="63">
        <v>0.96094979999999997</v>
      </c>
      <c r="F2530" s="63">
        <v>0.92101169999999999</v>
      </c>
      <c r="G2530" s="63">
        <v>-3.99382E-2</v>
      </c>
      <c r="H2530" s="63">
        <v>81.069800000000001</v>
      </c>
      <c r="I2530" s="63">
        <v>-0.18482570000000001</v>
      </c>
      <c r="J2530" s="63">
        <v>-9.9224999999999994E-2</v>
      </c>
      <c r="K2530" s="63">
        <v>-3.99382E-2</v>
      </c>
      <c r="L2530" s="63">
        <v>1.93487E-2</v>
      </c>
      <c r="M2530" s="63">
        <v>0.1049494</v>
      </c>
      <c r="N2530" s="63">
        <v>6436</v>
      </c>
      <c r="O2530" s="63">
        <v>0.1130564</v>
      </c>
      <c r="P2530" s="63">
        <v>5</v>
      </c>
      <c r="Q2530" s="63">
        <v>1.2781749580960001E-2</v>
      </c>
    </row>
    <row r="2531" spans="1:17">
      <c r="A2531" s="63" t="s">
        <v>76</v>
      </c>
      <c r="B2531" s="63" t="s">
        <v>44</v>
      </c>
      <c r="C2531" s="63" t="s">
        <v>50</v>
      </c>
      <c r="D2531" s="63">
        <v>10</v>
      </c>
      <c r="E2531" s="63">
        <v>1.0108299999999999</v>
      </c>
      <c r="F2531" s="63">
        <v>0.94673689999999999</v>
      </c>
      <c r="G2531" s="63">
        <v>-6.40931E-2</v>
      </c>
      <c r="H2531" s="63">
        <v>84.559399999999997</v>
      </c>
      <c r="I2531" s="63">
        <v>-0.20898069999999999</v>
      </c>
      <c r="J2531" s="63">
        <v>-0.1233799</v>
      </c>
      <c r="K2531" s="63">
        <v>-6.40931E-2</v>
      </c>
      <c r="L2531" s="63">
        <v>-4.8063000000000003E-3</v>
      </c>
      <c r="M2531" s="63">
        <v>8.0794500000000005E-2</v>
      </c>
      <c r="N2531" s="63">
        <v>6436</v>
      </c>
      <c r="O2531" s="63">
        <v>0.1130564</v>
      </c>
      <c r="P2531" s="63">
        <v>5</v>
      </c>
      <c r="Q2531" s="63">
        <v>1.2781749580960001E-2</v>
      </c>
    </row>
    <row r="2532" spans="1:17">
      <c r="A2532" s="63" t="s">
        <v>76</v>
      </c>
      <c r="B2532" s="63" t="s">
        <v>44</v>
      </c>
      <c r="C2532" s="63" t="s">
        <v>50</v>
      </c>
      <c r="D2532" s="63">
        <v>11</v>
      </c>
      <c r="E2532" s="63">
        <v>0.97808830000000002</v>
      </c>
      <c r="F2532" s="63">
        <v>1.1066959999999999</v>
      </c>
      <c r="G2532" s="63">
        <v>0.1286081</v>
      </c>
      <c r="H2532" s="63">
        <v>87.160200000000003</v>
      </c>
      <c r="I2532" s="63">
        <v>-1.6279499999999999E-2</v>
      </c>
      <c r="J2532" s="63">
        <v>6.9321300000000002E-2</v>
      </c>
      <c r="K2532" s="63">
        <v>0.1286081</v>
      </c>
      <c r="L2532" s="63">
        <v>0.1878949</v>
      </c>
      <c r="M2532" s="63">
        <v>0.27349570000000001</v>
      </c>
      <c r="N2532" s="63">
        <v>6436</v>
      </c>
      <c r="O2532" s="63">
        <v>0.1130564</v>
      </c>
      <c r="P2532" s="63">
        <v>5</v>
      </c>
      <c r="Q2532" s="63">
        <v>1.2781749580960001E-2</v>
      </c>
    </row>
    <row r="2533" spans="1:17">
      <c r="A2533" s="63" t="s">
        <v>76</v>
      </c>
      <c r="B2533" s="63" t="s">
        <v>44</v>
      </c>
      <c r="C2533" s="63" t="s">
        <v>50</v>
      </c>
      <c r="D2533" s="63">
        <v>12</v>
      </c>
      <c r="E2533" s="63">
        <v>0.99328870000000002</v>
      </c>
      <c r="F2533" s="63">
        <v>1.3390649999999999</v>
      </c>
      <c r="G2533" s="63">
        <v>0.34577629999999998</v>
      </c>
      <c r="H2533" s="63">
        <v>90.3215</v>
      </c>
      <c r="I2533" s="63">
        <v>0.2008887</v>
      </c>
      <c r="J2533" s="63">
        <v>0.28648940000000001</v>
      </c>
      <c r="K2533" s="63">
        <v>0.34577629999999998</v>
      </c>
      <c r="L2533" s="63">
        <v>0.40506310000000001</v>
      </c>
      <c r="M2533" s="63">
        <v>0.49066389999999999</v>
      </c>
      <c r="N2533" s="63">
        <v>6436</v>
      </c>
      <c r="O2533" s="63">
        <v>0.1130564</v>
      </c>
      <c r="P2533" s="63">
        <v>5</v>
      </c>
      <c r="Q2533" s="63">
        <v>1.2781749580960001E-2</v>
      </c>
    </row>
    <row r="2534" spans="1:17">
      <c r="A2534" s="63" t="s">
        <v>76</v>
      </c>
      <c r="B2534" s="63" t="s">
        <v>44</v>
      </c>
      <c r="C2534" s="63" t="s">
        <v>50</v>
      </c>
      <c r="D2534" s="63">
        <v>13</v>
      </c>
      <c r="E2534" s="63">
        <v>0.89069929999999997</v>
      </c>
      <c r="F2534" s="63">
        <v>1.563847</v>
      </c>
      <c r="G2534" s="63">
        <v>0.67314759999999996</v>
      </c>
      <c r="H2534" s="63">
        <v>93.522800000000004</v>
      </c>
      <c r="I2534" s="63">
        <v>0.52826010000000001</v>
      </c>
      <c r="J2534" s="63">
        <v>0.61386079999999998</v>
      </c>
      <c r="K2534" s="63">
        <v>0.67314759999999996</v>
      </c>
      <c r="L2534" s="63">
        <v>0.73243449999999999</v>
      </c>
      <c r="M2534" s="63">
        <v>0.81803519999999996</v>
      </c>
      <c r="N2534" s="63">
        <v>6436</v>
      </c>
      <c r="O2534" s="63">
        <v>0.1130564</v>
      </c>
      <c r="P2534" s="63">
        <v>5</v>
      </c>
      <c r="Q2534" s="63">
        <v>1.2781749580960001E-2</v>
      </c>
    </row>
    <row r="2535" spans="1:17">
      <c r="A2535" s="63" t="s">
        <v>76</v>
      </c>
      <c r="B2535" s="63" t="s">
        <v>44</v>
      </c>
      <c r="C2535" s="63" t="s">
        <v>50</v>
      </c>
      <c r="D2535" s="63">
        <v>14</v>
      </c>
      <c r="E2535" s="63">
        <v>0.98979609999999996</v>
      </c>
      <c r="F2535" s="63">
        <v>1.922515</v>
      </c>
      <c r="G2535" s="63">
        <v>0.93271879999999996</v>
      </c>
      <c r="H2535" s="63">
        <v>97.345200000000006</v>
      </c>
      <c r="I2535" s="63">
        <v>0.78783119999999995</v>
      </c>
      <c r="J2535" s="63">
        <v>0.87343199999999999</v>
      </c>
      <c r="K2535" s="63">
        <v>0.93271879999999996</v>
      </c>
      <c r="L2535" s="63">
        <v>0.99200560000000004</v>
      </c>
      <c r="M2535" s="63">
        <v>1.0776060000000001</v>
      </c>
      <c r="N2535" s="63">
        <v>6436</v>
      </c>
      <c r="O2535" s="63">
        <v>0.1130564</v>
      </c>
      <c r="P2535" s="63">
        <v>5</v>
      </c>
      <c r="Q2535" s="63">
        <v>1.2781749580960001E-2</v>
      </c>
    </row>
    <row r="2536" spans="1:17">
      <c r="A2536" s="63" t="s">
        <v>76</v>
      </c>
      <c r="B2536" s="63" t="s">
        <v>44</v>
      </c>
      <c r="C2536" s="63" t="s">
        <v>50</v>
      </c>
      <c r="D2536" s="63">
        <v>15</v>
      </c>
      <c r="E2536" s="63">
        <v>1.1425940000000001</v>
      </c>
      <c r="F2536" s="63">
        <v>2.239045</v>
      </c>
      <c r="G2536" s="63">
        <v>1.0964510000000001</v>
      </c>
      <c r="H2536" s="63">
        <v>100.02500000000001</v>
      </c>
      <c r="I2536" s="63">
        <v>0.95156379999999996</v>
      </c>
      <c r="J2536" s="63">
        <v>1.0371649999999999</v>
      </c>
      <c r="K2536" s="63">
        <v>1.0964510000000001</v>
      </c>
      <c r="L2536" s="63">
        <v>1.1557379999999999</v>
      </c>
      <c r="M2536" s="63">
        <v>1.241339</v>
      </c>
      <c r="N2536" s="63">
        <v>6436</v>
      </c>
      <c r="O2536" s="63">
        <v>0.1130564</v>
      </c>
      <c r="P2536" s="63">
        <v>5</v>
      </c>
      <c r="Q2536" s="63">
        <v>1.2781749580960001E-2</v>
      </c>
    </row>
    <row r="2537" spans="1:17">
      <c r="A2537" s="63" t="s">
        <v>76</v>
      </c>
      <c r="B2537" s="63" t="s">
        <v>44</v>
      </c>
      <c r="C2537" s="63" t="s">
        <v>50</v>
      </c>
      <c r="D2537" s="63">
        <v>16</v>
      </c>
      <c r="E2537" s="63">
        <v>1.4145380000000001</v>
      </c>
      <c r="F2537" s="63">
        <v>2.5695700000000001</v>
      </c>
      <c r="G2537" s="63">
        <v>1.1550320000000001</v>
      </c>
      <c r="H2537" s="63">
        <v>101.935</v>
      </c>
      <c r="I2537" s="63">
        <v>1.0101439999999999</v>
      </c>
      <c r="J2537" s="63">
        <v>1.095745</v>
      </c>
      <c r="K2537" s="63">
        <v>1.1550320000000001</v>
      </c>
      <c r="L2537" s="63">
        <v>1.2143189999999999</v>
      </c>
      <c r="M2537" s="63">
        <v>1.29992</v>
      </c>
      <c r="N2537" s="63">
        <v>6436</v>
      </c>
      <c r="O2537" s="63">
        <v>0.1130564</v>
      </c>
      <c r="P2537" s="63">
        <v>5</v>
      </c>
      <c r="Q2537" s="63">
        <v>1.2781749580960001E-2</v>
      </c>
    </row>
    <row r="2538" spans="1:17">
      <c r="A2538" s="63" t="s">
        <v>76</v>
      </c>
      <c r="B2538" s="63" t="s">
        <v>44</v>
      </c>
      <c r="C2538" s="63" t="s">
        <v>50</v>
      </c>
      <c r="D2538" s="63">
        <v>17</v>
      </c>
      <c r="E2538" s="63">
        <v>1.6304160000000001</v>
      </c>
      <c r="F2538" s="63">
        <v>2.8202609999999999</v>
      </c>
      <c r="G2538" s="63">
        <v>1.189845</v>
      </c>
      <c r="H2538" s="63">
        <v>103.107</v>
      </c>
      <c r="I2538" s="63">
        <v>1.0449580000000001</v>
      </c>
      <c r="J2538" s="63">
        <v>1.1305590000000001</v>
      </c>
      <c r="K2538" s="63">
        <v>1.189845</v>
      </c>
      <c r="L2538" s="63">
        <v>1.2491319999999999</v>
      </c>
      <c r="M2538" s="63">
        <v>1.3347329999999999</v>
      </c>
      <c r="N2538" s="63">
        <v>6436</v>
      </c>
      <c r="O2538" s="63">
        <v>0.1130564</v>
      </c>
      <c r="P2538" s="63">
        <v>5</v>
      </c>
      <c r="Q2538" s="63">
        <v>1.2781749580960001E-2</v>
      </c>
    </row>
    <row r="2539" spans="1:17">
      <c r="A2539" s="63" t="s">
        <v>76</v>
      </c>
      <c r="B2539" s="63" t="s">
        <v>44</v>
      </c>
      <c r="C2539" s="63" t="s">
        <v>50</v>
      </c>
      <c r="D2539" s="63">
        <v>18</v>
      </c>
      <c r="E2539" s="63">
        <v>1.796192</v>
      </c>
      <c r="F2539" s="63">
        <v>2.9345180000000002</v>
      </c>
      <c r="G2539" s="63">
        <v>1.1383259999999999</v>
      </c>
      <c r="H2539" s="63">
        <v>102.669</v>
      </c>
      <c r="I2539" s="63">
        <v>0.99343840000000005</v>
      </c>
      <c r="J2539" s="63">
        <v>1.0790390000000001</v>
      </c>
      <c r="K2539" s="63">
        <v>1.1383259999999999</v>
      </c>
      <c r="L2539" s="63">
        <v>1.197613</v>
      </c>
      <c r="M2539" s="63">
        <v>1.2832129999999999</v>
      </c>
      <c r="N2539" s="63">
        <v>6436</v>
      </c>
      <c r="O2539" s="63">
        <v>0.1130564</v>
      </c>
      <c r="P2539" s="63">
        <v>5</v>
      </c>
      <c r="Q2539" s="63">
        <v>1.2781749580960001E-2</v>
      </c>
    </row>
    <row r="2540" spans="1:17">
      <c r="A2540" s="63" t="s">
        <v>76</v>
      </c>
      <c r="B2540" s="63" t="s">
        <v>44</v>
      </c>
      <c r="C2540" s="63" t="s">
        <v>50</v>
      </c>
      <c r="D2540" s="63">
        <v>19</v>
      </c>
      <c r="E2540" s="63">
        <v>2.1238229999999998</v>
      </c>
      <c r="F2540" s="63">
        <v>2.7485689999999998</v>
      </c>
      <c r="G2540" s="63">
        <v>0.62474629999999998</v>
      </c>
      <c r="H2540" s="63">
        <v>100.419</v>
      </c>
      <c r="I2540" s="63">
        <v>0.47985870000000003</v>
      </c>
      <c r="J2540" s="63">
        <v>0.5654595</v>
      </c>
      <c r="K2540" s="63">
        <v>0.62474629999999998</v>
      </c>
      <c r="L2540" s="63">
        <v>0.68403320000000001</v>
      </c>
      <c r="M2540" s="63">
        <v>0.76963389999999998</v>
      </c>
      <c r="N2540" s="63">
        <v>6436</v>
      </c>
      <c r="O2540" s="63">
        <v>0.1130564</v>
      </c>
      <c r="P2540" s="63">
        <v>5</v>
      </c>
      <c r="Q2540" s="63">
        <v>1.2781749580960001E-2</v>
      </c>
    </row>
    <row r="2541" spans="1:17">
      <c r="A2541" s="63" t="s">
        <v>76</v>
      </c>
      <c r="B2541" s="63" t="s">
        <v>44</v>
      </c>
      <c r="C2541" s="63" t="s">
        <v>50</v>
      </c>
      <c r="D2541" s="63">
        <v>20</v>
      </c>
      <c r="E2541" s="63">
        <v>2.2639179999999999</v>
      </c>
      <c r="F2541" s="63">
        <v>2.449592</v>
      </c>
      <c r="G2541" s="63">
        <v>0.1856737</v>
      </c>
      <c r="H2541" s="63">
        <v>96.482399999999998</v>
      </c>
      <c r="I2541" s="63">
        <v>4.0786099999999999E-2</v>
      </c>
      <c r="J2541" s="63">
        <v>0.1263869</v>
      </c>
      <c r="K2541" s="63">
        <v>0.1856737</v>
      </c>
      <c r="L2541" s="63">
        <v>0.2449605</v>
      </c>
      <c r="M2541" s="63">
        <v>0.3305613</v>
      </c>
      <c r="N2541" s="63">
        <v>6436</v>
      </c>
      <c r="O2541" s="63">
        <v>0.1130564</v>
      </c>
      <c r="P2541" s="63">
        <v>5</v>
      </c>
      <c r="Q2541" s="63">
        <v>1.2781749580960001E-2</v>
      </c>
    </row>
    <row r="2542" spans="1:17">
      <c r="A2542" s="63" t="s">
        <v>76</v>
      </c>
      <c r="B2542" s="63" t="s">
        <v>44</v>
      </c>
      <c r="C2542" s="63" t="s">
        <v>50</v>
      </c>
      <c r="D2542" s="63">
        <v>21</v>
      </c>
      <c r="E2542" s="63">
        <v>2.2277800000000001</v>
      </c>
      <c r="F2542" s="63">
        <v>2.2321110000000002</v>
      </c>
      <c r="G2542" s="63">
        <v>4.3303999999999999E-3</v>
      </c>
      <c r="H2542" s="63">
        <v>92.779200000000003</v>
      </c>
      <c r="I2542" s="63">
        <v>-0.14055719999999999</v>
      </c>
      <c r="J2542" s="63">
        <v>-5.4956400000000002E-2</v>
      </c>
      <c r="K2542" s="63">
        <v>4.3303999999999999E-3</v>
      </c>
      <c r="L2542" s="63">
        <v>6.3617199999999999E-2</v>
      </c>
      <c r="M2542" s="63">
        <v>0.14921799999999999</v>
      </c>
      <c r="N2542" s="63">
        <v>6436</v>
      </c>
      <c r="O2542" s="63">
        <v>0.1130564</v>
      </c>
      <c r="P2542" s="63">
        <v>5</v>
      </c>
      <c r="Q2542" s="63">
        <v>1.2781749580960001E-2</v>
      </c>
    </row>
    <row r="2543" spans="1:17">
      <c r="A2543" s="63" t="s">
        <v>76</v>
      </c>
      <c r="B2543" s="63" t="s">
        <v>44</v>
      </c>
      <c r="C2543" s="63" t="s">
        <v>50</v>
      </c>
      <c r="D2543" s="63">
        <v>22</v>
      </c>
      <c r="E2543" s="63">
        <v>2.0069859999999999</v>
      </c>
      <c r="F2543" s="63">
        <v>2.0876049999999999</v>
      </c>
      <c r="G2543" s="63">
        <v>8.0618599999999999E-2</v>
      </c>
      <c r="H2543" s="63">
        <v>90.0642</v>
      </c>
      <c r="I2543" s="63">
        <v>-6.4269000000000007E-2</v>
      </c>
      <c r="J2543" s="63">
        <v>2.1331800000000001E-2</v>
      </c>
      <c r="K2543" s="63">
        <v>8.0618599999999999E-2</v>
      </c>
      <c r="L2543" s="63">
        <v>0.13990549999999999</v>
      </c>
      <c r="M2543" s="63">
        <v>0.22550619999999999</v>
      </c>
      <c r="N2543" s="63">
        <v>6436</v>
      </c>
      <c r="O2543" s="63">
        <v>0.1130564</v>
      </c>
      <c r="P2543" s="63">
        <v>5</v>
      </c>
      <c r="Q2543" s="63">
        <v>1.2781749580960001E-2</v>
      </c>
    </row>
    <row r="2544" spans="1:17">
      <c r="A2544" s="63" t="s">
        <v>76</v>
      </c>
      <c r="B2544" s="63" t="s">
        <v>44</v>
      </c>
      <c r="C2544" s="63" t="s">
        <v>50</v>
      </c>
      <c r="D2544" s="63">
        <v>23</v>
      </c>
      <c r="E2544" s="63">
        <v>1.5930310000000001</v>
      </c>
      <c r="F2544" s="63">
        <v>1.6323639999999999</v>
      </c>
      <c r="G2544" s="63">
        <v>3.9332400000000003E-2</v>
      </c>
      <c r="H2544" s="63">
        <v>83.607100000000003</v>
      </c>
      <c r="I2544" s="63">
        <v>-0.1055552</v>
      </c>
      <c r="J2544" s="63">
        <v>-1.9954400000000001E-2</v>
      </c>
      <c r="K2544" s="63">
        <v>3.9332400000000003E-2</v>
      </c>
      <c r="L2544" s="63">
        <v>9.8619200000000004E-2</v>
      </c>
      <c r="M2544" s="63">
        <v>0.18421999999999999</v>
      </c>
      <c r="N2544" s="63">
        <v>6436</v>
      </c>
      <c r="O2544" s="63">
        <v>0.1130564</v>
      </c>
      <c r="P2544" s="63">
        <v>5</v>
      </c>
      <c r="Q2544" s="63">
        <v>1.2781749580960001E-2</v>
      </c>
    </row>
    <row r="2545" spans="1:17">
      <c r="A2545" s="63" t="s">
        <v>76</v>
      </c>
      <c r="B2545" s="63" t="s">
        <v>44</v>
      </c>
      <c r="C2545" s="63" t="s">
        <v>50</v>
      </c>
      <c r="D2545" s="63">
        <v>24</v>
      </c>
      <c r="E2545" s="63">
        <v>1.320551</v>
      </c>
      <c r="F2545" s="63">
        <v>1.159905</v>
      </c>
      <c r="G2545" s="63">
        <v>-0.16064580000000001</v>
      </c>
      <c r="H2545" s="63">
        <v>81.570599999999999</v>
      </c>
      <c r="I2545" s="63">
        <v>-0.30553340000000001</v>
      </c>
      <c r="J2545" s="63">
        <v>-0.21993270000000001</v>
      </c>
      <c r="K2545" s="63">
        <v>-0.16064580000000001</v>
      </c>
      <c r="L2545" s="63">
        <v>-0.101359</v>
      </c>
      <c r="M2545" s="63">
        <v>-1.57582E-2</v>
      </c>
      <c r="N2545" s="63">
        <v>6436</v>
      </c>
      <c r="O2545" s="63">
        <v>0.1130564</v>
      </c>
      <c r="P2545" s="63">
        <v>5</v>
      </c>
      <c r="Q2545" s="63">
        <v>1.2781749580960001E-2</v>
      </c>
    </row>
    <row r="2546" spans="1:17">
      <c r="A2546" s="63" t="s">
        <v>76</v>
      </c>
      <c r="B2546" s="63" t="s">
        <v>44</v>
      </c>
      <c r="C2546" s="63" t="s">
        <v>51</v>
      </c>
      <c r="D2546" s="63">
        <v>1</v>
      </c>
      <c r="E2546" s="63">
        <v>1.095523</v>
      </c>
      <c r="F2546" s="63">
        <v>0.81312099999999998</v>
      </c>
      <c r="G2546" s="63">
        <v>-0.2824025</v>
      </c>
      <c r="H2546" s="63">
        <v>79.598399999999998</v>
      </c>
      <c r="I2546" s="63">
        <v>-0.42729010000000001</v>
      </c>
      <c r="J2546" s="63">
        <v>-0.34168929999999997</v>
      </c>
      <c r="K2546" s="63">
        <v>-0.2824025</v>
      </c>
      <c r="L2546" s="63">
        <v>-0.2231156</v>
      </c>
      <c r="M2546" s="63">
        <v>-0.1375149</v>
      </c>
      <c r="N2546" s="63">
        <v>6436</v>
      </c>
      <c r="O2546" s="63">
        <v>0.1130564</v>
      </c>
      <c r="P2546" s="63">
        <v>6</v>
      </c>
      <c r="Q2546" s="63">
        <v>1.2781749580960001E-2</v>
      </c>
    </row>
    <row r="2547" spans="1:17">
      <c r="A2547" s="63" t="s">
        <v>76</v>
      </c>
      <c r="B2547" s="63" t="s">
        <v>44</v>
      </c>
      <c r="C2547" s="63" t="s">
        <v>51</v>
      </c>
      <c r="D2547" s="63">
        <v>2</v>
      </c>
      <c r="E2547" s="63">
        <v>1.031236</v>
      </c>
      <c r="F2547" s="63">
        <v>0.66209890000000005</v>
      </c>
      <c r="G2547" s="63">
        <v>-0.36913699999999999</v>
      </c>
      <c r="H2547" s="63">
        <v>76.786699999999996</v>
      </c>
      <c r="I2547" s="63">
        <v>-0.51402460000000005</v>
      </c>
      <c r="J2547" s="63">
        <v>-0.42842380000000002</v>
      </c>
      <c r="K2547" s="63">
        <v>-0.36913699999999999</v>
      </c>
      <c r="L2547" s="63">
        <v>-0.30985020000000002</v>
      </c>
      <c r="M2547" s="63">
        <v>-0.22424939999999999</v>
      </c>
      <c r="N2547" s="63">
        <v>6436</v>
      </c>
      <c r="O2547" s="63">
        <v>0.1130564</v>
      </c>
      <c r="P2547" s="63">
        <v>6</v>
      </c>
      <c r="Q2547" s="63">
        <v>1.2781749580960001E-2</v>
      </c>
    </row>
    <row r="2548" spans="1:17">
      <c r="A2548" s="63" t="s">
        <v>76</v>
      </c>
      <c r="B2548" s="63" t="s">
        <v>44</v>
      </c>
      <c r="C2548" s="63" t="s">
        <v>51</v>
      </c>
      <c r="D2548" s="63">
        <v>3</v>
      </c>
      <c r="E2548" s="63">
        <v>0.93613679999999999</v>
      </c>
      <c r="F2548" s="63">
        <v>0.55843830000000005</v>
      </c>
      <c r="G2548" s="63">
        <v>-0.37769849999999999</v>
      </c>
      <c r="H2548" s="63">
        <v>76.137900000000002</v>
      </c>
      <c r="I2548" s="63">
        <v>-0.52258599999999999</v>
      </c>
      <c r="J2548" s="63">
        <v>-0.43698530000000002</v>
      </c>
      <c r="K2548" s="63">
        <v>-0.37769849999999999</v>
      </c>
      <c r="L2548" s="63">
        <v>-0.31841160000000002</v>
      </c>
      <c r="M2548" s="63">
        <v>-0.23281089999999999</v>
      </c>
      <c r="N2548" s="63">
        <v>6436</v>
      </c>
      <c r="O2548" s="63">
        <v>0.1130564</v>
      </c>
      <c r="P2548" s="63">
        <v>6</v>
      </c>
      <c r="Q2548" s="63">
        <v>1.2781749580960001E-2</v>
      </c>
    </row>
    <row r="2549" spans="1:17">
      <c r="A2549" s="63" t="s">
        <v>76</v>
      </c>
      <c r="B2549" s="63" t="s">
        <v>44</v>
      </c>
      <c r="C2549" s="63" t="s">
        <v>51</v>
      </c>
      <c r="D2549" s="63">
        <v>4</v>
      </c>
      <c r="E2549" s="63">
        <v>0.88583920000000005</v>
      </c>
      <c r="F2549" s="63">
        <v>0.63500760000000001</v>
      </c>
      <c r="G2549" s="63">
        <v>-0.25083159999999999</v>
      </c>
      <c r="H2549" s="63">
        <v>72.816100000000006</v>
      </c>
      <c r="I2549" s="63">
        <v>-0.39571919999999999</v>
      </c>
      <c r="J2549" s="63">
        <v>-0.31011840000000002</v>
      </c>
      <c r="K2549" s="63">
        <v>-0.25083159999999999</v>
      </c>
      <c r="L2549" s="63">
        <v>-0.19154479999999999</v>
      </c>
      <c r="M2549" s="63">
        <v>-0.105944</v>
      </c>
      <c r="N2549" s="63">
        <v>6436</v>
      </c>
      <c r="O2549" s="63">
        <v>0.1130564</v>
      </c>
      <c r="P2549" s="63">
        <v>6</v>
      </c>
      <c r="Q2549" s="63">
        <v>1.2781749580960001E-2</v>
      </c>
    </row>
    <row r="2550" spans="1:17">
      <c r="A2550" s="63" t="s">
        <v>76</v>
      </c>
      <c r="B2550" s="63" t="s">
        <v>44</v>
      </c>
      <c r="C2550" s="63" t="s">
        <v>51</v>
      </c>
      <c r="D2550" s="63">
        <v>5</v>
      </c>
      <c r="E2550" s="63">
        <v>0.86987809999999999</v>
      </c>
      <c r="F2550" s="63">
        <v>0.65071959999999995</v>
      </c>
      <c r="G2550" s="63">
        <v>-0.21915850000000001</v>
      </c>
      <c r="H2550" s="63">
        <v>71.3292</v>
      </c>
      <c r="I2550" s="63">
        <v>-0.36404609999999998</v>
      </c>
      <c r="J2550" s="63">
        <v>-0.27844530000000001</v>
      </c>
      <c r="K2550" s="63">
        <v>-0.21915850000000001</v>
      </c>
      <c r="L2550" s="63">
        <v>-0.1598716</v>
      </c>
      <c r="M2550" s="63">
        <v>-7.4270900000000001E-2</v>
      </c>
      <c r="N2550" s="63">
        <v>6436</v>
      </c>
      <c r="O2550" s="63">
        <v>0.1130564</v>
      </c>
      <c r="P2550" s="63">
        <v>6</v>
      </c>
      <c r="Q2550" s="63">
        <v>1.2781749580960001E-2</v>
      </c>
    </row>
    <row r="2551" spans="1:17">
      <c r="A2551" s="63" t="s">
        <v>76</v>
      </c>
      <c r="B2551" s="63" t="s">
        <v>44</v>
      </c>
      <c r="C2551" s="63" t="s">
        <v>51</v>
      </c>
      <c r="D2551" s="63">
        <v>6</v>
      </c>
      <c r="E2551" s="63">
        <v>1.054268</v>
      </c>
      <c r="F2551" s="63">
        <v>0.660632</v>
      </c>
      <c r="G2551" s="63">
        <v>-0.39363569999999998</v>
      </c>
      <c r="H2551" s="63">
        <v>70.243099999999998</v>
      </c>
      <c r="I2551" s="63">
        <v>-0.53852330000000004</v>
      </c>
      <c r="J2551" s="63">
        <v>-0.45292250000000001</v>
      </c>
      <c r="K2551" s="63">
        <v>-0.39363569999999998</v>
      </c>
      <c r="L2551" s="63">
        <v>-0.3343489</v>
      </c>
      <c r="M2551" s="63">
        <v>-0.2487481</v>
      </c>
      <c r="N2551" s="63">
        <v>6436</v>
      </c>
      <c r="O2551" s="63">
        <v>0.1130564</v>
      </c>
      <c r="P2551" s="63">
        <v>6</v>
      </c>
      <c r="Q2551" s="63">
        <v>1.2781749580960001E-2</v>
      </c>
    </row>
    <row r="2552" spans="1:17">
      <c r="A2552" s="63" t="s">
        <v>76</v>
      </c>
      <c r="B2552" s="63" t="s">
        <v>44</v>
      </c>
      <c r="C2552" s="63" t="s">
        <v>51</v>
      </c>
      <c r="D2552" s="63">
        <v>7</v>
      </c>
      <c r="E2552" s="63">
        <v>1.1930620000000001</v>
      </c>
      <c r="F2552" s="63">
        <v>0.87392190000000003</v>
      </c>
      <c r="G2552" s="63">
        <v>-0.31913979999999997</v>
      </c>
      <c r="H2552" s="63">
        <v>71.320899999999995</v>
      </c>
      <c r="I2552" s="63">
        <v>-0.46402739999999998</v>
      </c>
      <c r="J2552" s="63">
        <v>-0.3784267</v>
      </c>
      <c r="K2552" s="63">
        <v>-0.31913979999999997</v>
      </c>
      <c r="L2552" s="63">
        <v>-0.259853</v>
      </c>
      <c r="M2552" s="63">
        <v>-0.1742522</v>
      </c>
      <c r="N2552" s="63">
        <v>6436</v>
      </c>
      <c r="O2552" s="63">
        <v>0.1130564</v>
      </c>
      <c r="P2552" s="63">
        <v>6</v>
      </c>
      <c r="Q2552" s="63">
        <v>1.2781749580960001E-2</v>
      </c>
    </row>
    <row r="2553" spans="1:17">
      <c r="A2553" s="63" t="s">
        <v>76</v>
      </c>
      <c r="B2553" s="63" t="s">
        <v>44</v>
      </c>
      <c r="C2553" s="63" t="s">
        <v>51</v>
      </c>
      <c r="D2553" s="63">
        <v>8</v>
      </c>
      <c r="E2553" s="63">
        <v>1.3248930000000001</v>
      </c>
      <c r="F2553" s="63">
        <v>0.95609679999999997</v>
      </c>
      <c r="G2553" s="63">
        <v>-0.36879590000000001</v>
      </c>
      <c r="H2553" s="63">
        <v>76.323599999999999</v>
      </c>
      <c r="I2553" s="63">
        <v>-0.51368349999999996</v>
      </c>
      <c r="J2553" s="63">
        <v>-0.42808279999999999</v>
      </c>
      <c r="K2553" s="63">
        <v>-0.36879590000000001</v>
      </c>
      <c r="L2553" s="63">
        <v>-0.30950909999999998</v>
      </c>
      <c r="M2553" s="63">
        <v>-0.2239083</v>
      </c>
      <c r="N2553" s="63">
        <v>6436</v>
      </c>
      <c r="O2553" s="63">
        <v>0.1130564</v>
      </c>
      <c r="P2553" s="63">
        <v>6</v>
      </c>
      <c r="Q2553" s="63">
        <v>1.2781749580960001E-2</v>
      </c>
    </row>
    <row r="2554" spans="1:17">
      <c r="A2554" s="63" t="s">
        <v>76</v>
      </c>
      <c r="B2554" s="63" t="s">
        <v>44</v>
      </c>
      <c r="C2554" s="63" t="s">
        <v>51</v>
      </c>
      <c r="D2554" s="63">
        <v>9</v>
      </c>
      <c r="E2554" s="63">
        <v>1.0202830000000001</v>
      </c>
      <c r="F2554" s="63">
        <v>0.98159039999999997</v>
      </c>
      <c r="G2554" s="63">
        <v>-3.8693100000000001E-2</v>
      </c>
      <c r="H2554" s="63">
        <v>81.2376</v>
      </c>
      <c r="I2554" s="63">
        <v>-0.18358070000000001</v>
      </c>
      <c r="J2554" s="63">
        <v>-9.7979899999999995E-2</v>
      </c>
      <c r="K2554" s="63">
        <v>-3.8693100000000001E-2</v>
      </c>
      <c r="L2554" s="63">
        <v>2.0593799999999999E-2</v>
      </c>
      <c r="M2554" s="63">
        <v>0.1061945</v>
      </c>
      <c r="N2554" s="63">
        <v>6436</v>
      </c>
      <c r="O2554" s="63">
        <v>0.1130564</v>
      </c>
      <c r="P2554" s="63">
        <v>6</v>
      </c>
      <c r="Q2554" s="63">
        <v>1.2781749580960001E-2</v>
      </c>
    </row>
    <row r="2555" spans="1:17">
      <c r="A2555" s="63" t="s">
        <v>76</v>
      </c>
      <c r="B2555" s="63" t="s">
        <v>44</v>
      </c>
      <c r="C2555" s="63" t="s">
        <v>51</v>
      </c>
      <c r="D2555" s="63">
        <v>10</v>
      </c>
      <c r="E2555" s="63">
        <v>1.0602510000000001</v>
      </c>
      <c r="F2555" s="63">
        <v>0.99804459999999995</v>
      </c>
      <c r="G2555" s="63">
        <v>-6.22068E-2</v>
      </c>
      <c r="H2555" s="63">
        <v>85.0505</v>
      </c>
      <c r="I2555" s="63">
        <v>-0.20709440000000001</v>
      </c>
      <c r="J2555" s="63">
        <v>-0.12149359999999999</v>
      </c>
      <c r="K2555" s="63">
        <v>-6.22068E-2</v>
      </c>
      <c r="L2555" s="63">
        <v>-2.9199999999999999E-3</v>
      </c>
      <c r="M2555" s="63">
        <v>8.2680799999999999E-2</v>
      </c>
      <c r="N2555" s="63">
        <v>6436</v>
      </c>
      <c r="O2555" s="63">
        <v>0.1130564</v>
      </c>
      <c r="P2555" s="63">
        <v>6</v>
      </c>
      <c r="Q2555" s="63">
        <v>1.2781749580960001E-2</v>
      </c>
    </row>
    <row r="2556" spans="1:17">
      <c r="A2556" s="63" t="s">
        <v>76</v>
      </c>
      <c r="B2556" s="63" t="s">
        <v>44</v>
      </c>
      <c r="C2556" s="63" t="s">
        <v>51</v>
      </c>
      <c r="D2556" s="63">
        <v>11</v>
      </c>
      <c r="E2556" s="63">
        <v>1.040597</v>
      </c>
      <c r="F2556" s="63">
        <v>1.1687320000000001</v>
      </c>
      <c r="G2556" s="63">
        <v>0.128135</v>
      </c>
      <c r="H2556" s="63">
        <v>87.128600000000006</v>
      </c>
      <c r="I2556" s="63">
        <v>-1.6752599999999999E-2</v>
      </c>
      <c r="J2556" s="63">
        <v>6.8848099999999995E-2</v>
      </c>
      <c r="K2556" s="63">
        <v>0.128135</v>
      </c>
      <c r="L2556" s="63">
        <v>0.1874218</v>
      </c>
      <c r="M2556" s="63">
        <v>0.2730226</v>
      </c>
      <c r="N2556" s="63">
        <v>6436</v>
      </c>
      <c r="O2556" s="63">
        <v>0.1130564</v>
      </c>
      <c r="P2556" s="63">
        <v>6</v>
      </c>
      <c r="Q2556" s="63">
        <v>1.2781749580960001E-2</v>
      </c>
    </row>
    <row r="2557" spans="1:17">
      <c r="A2557" s="63" t="s">
        <v>76</v>
      </c>
      <c r="B2557" s="63" t="s">
        <v>44</v>
      </c>
      <c r="C2557" s="63" t="s">
        <v>51</v>
      </c>
      <c r="D2557" s="63">
        <v>12</v>
      </c>
      <c r="E2557" s="63">
        <v>1.039655</v>
      </c>
      <c r="F2557" s="63">
        <v>1.402358</v>
      </c>
      <c r="G2557" s="63">
        <v>0.3627031</v>
      </c>
      <c r="H2557" s="63">
        <v>91.053200000000004</v>
      </c>
      <c r="I2557" s="63">
        <v>0.2178155</v>
      </c>
      <c r="J2557" s="63">
        <v>0.30341630000000003</v>
      </c>
      <c r="K2557" s="63">
        <v>0.3627031</v>
      </c>
      <c r="L2557" s="63">
        <v>0.42198989999999997</v>
      </c>
      <c r="M2557" s="63">
        <v>0.50759069999999995</v>
      </c>
      <c r="N2557" s="63">
        <v>6436</v>
      </c>
      <c r="O2557" s="63">
        <v>0.1130564</v>
      </c>
      <c r="P2557" s="63">
        <v>6</v>
      </c>
      <c r="Q2557" s="63">
        <v>1.2781749580960001E-2</v>
      </c>
    </row>
    <row r="2558" spans="1:17">
      <c r="A2558" s="63" t="s">
        <v>76</v>
      </c>
      <c r="B2558" s="63" t="s">
        <v>44</v>
      </c>
      <c r="C2558" s="63" t="s">
        <v>51</v>
      </c>
      <c r="D2558" s="63">
        <v>13</v>
      </c>
      <c r="E2558" s="63">
        <v>0.93425789999999997</v>
      </c>
      <c r="F2558" s="63">
        <v>1.6415930000000001</v>
      </c>
      <c r="G2558" s="63">
        <v>0.7073353</v>
      </c>
      <c r="H2558" s="63">
        <v>94.501199999999997</v>
      </c>
      <c r="I2558" s="63">
        <v>0.56244769999999999</v>
      </c>
      <c r="J2558" s="63">
        <v>0.64804850000000003</v>
      </c>
      <c r="K2558" s="63">
        <v>0.7073353</v>
      </c>
      <c r="L2558" s="63">
        <v>0.76662209999999997</v>
      </c>
      <c r="M2558" s="63">
        <v>0.85222290000000001</v>
      </c>
      <c r="N2558" s="63">
        <v>6436</v>
      </c>
      <c r="O2558" s="63">
        <v>0.1130564</v>
      </c>
      <c r="P2558" s="63">
        <v>6</v>
      </c>
      <c r="Q2558" s="63">
        <v>1.2781749580960001E-2</v>
      </c>
    </row>
    <row r="2559" spans="1:17">
      <c r="A2559" s="63" t="s">
        <v>76</v>
      </c>
      <c r="B2559" s="63" t="s">
        <v>44</v>
      </c>
      <c r="C2559" s="63" t="s">
        <v>51</v>
      </c>
      <c r="D2559" s="63">
        <v>14</v>
      </c>
      <c r="E2559" s="63">
        <v>1.0444560000000001</v>
      </c>
      <c r="F2559" s="63">
        <v>1.992113</v>
      </c>
      <c r="G2559" s="63">
        <v>0.94765750000000004</v>
      </c>
      <c r="H2559" s="63">
        <v>97.699600000000004</v>
      </c>
      <c r="I2559" s="63">
        <v>0.80276990000000004</v>
      </c>
      <c r="J2559" s="63">
        <v>0.88837060000000001</v>
      </c>
      <c r="K2559" s="63">
        <v>0.94765750000000004</v>
      </c>
      <c r="L2559" s="63">
        <v>1.0069440000000001</v>
      </c>
      <c r="M2559" s="63">
        <v>1.0925450000000001</v>
      </c>
      <c r="N2559" s="63">
        <v>6436</v>
      </c>
      <c r="O2559" s="63">
        <v>0.1130564</v>
      </c>
      <c r="P2559" s="63">
        <v>6</v>
      </c>
      <c r="Q2559" s="63">
        <v>1.2781749580960001E-2</v>
      </c>
    </row>
    <row r="2560" spans="1:17">
      <c r="A2560" s="63" t="s">
        <v>76</v>
      </c>
      <c r="B2560" s="63" t="s">
        <v>44</v>
      </c>
      <c r="C2560" s="63" t="s">
        <v>51</v>
      </c>
      <c r="D2560" s="63">
        <v>15</v>
      </c>
      <c r="E2560" s="63">
        <v>1.198542</v>
      </c>
      <c r="F2560" s="63">
        <v>2.3050820000000001</v>
      </c>
      <c r="G2560" s="63">
        <v>1.1065400000000001</v>
      </c>
      <c r="H2560" s="63">
        <v>100.29900000000001</v>
      </c>
      <c r="I2560" s="63">
        <v>0.96165279999999997</v>
      </c>
      <c r="J2560" s="63">
        <v>1.047253</v>
      </c>
      <c r="K2560" s="63">
        <v>1.1065400000000001</v>
      </c>
      <c r="L2560" s="63">
        <v>1.1658269999999999</v>
      </c>
      <c r="M2560" s="63">
        <v>1.251428</v>
      </c>
      <c r="N2560" s="63">
        <v>6436</v>
      </c>
      <c r="O2560" s="63">
        <v>0.1130564</v>
      </c>
      <c r="P2560" s="63">
        <v>6</v>
      </c>
      <c r="Q2560" s="63">
        <v>1.2781749580960001E-2</v>
      </c>
    </row>
    <row r="2561" spans="1:17">
      <c r="A2561" s="63" t="s">
        <v>76</v>
      </c>
      <c r="B2561" s="63" t="s">
        <v>44</v>
      </c>
      <c r="C2561" s="63" t="s">
        <v>51</v>
      </c>
      <c r="D2561" s="63">
        <v>16</v>
      </c>
      <c r="E2561" s="63">
        <v>1.4967269999999999</v>
      </c>
      <c r="F2561" s="63">
        <v>2.7410269999999999</v>
      </c>
      <c r="G2561" s="63">
        <v>1.2443010000000001</v>
      </c>
      <c r="H2561" s="63">
        <v>103.547</v>
      </c>
      <c r="I2561" s="63">
        <v>1.099413</v>
      </c>
      <c r="J2561" s="63">
        <v>1.185014</v>
      </c>
      <c r="K2561" s="63">
        <v>1.2443010000000001</v>
      </c>
      <c r="L2561" s="63">
        <v>1.303588</v>
      </c>
      <c r="M2561" s="63">
        <v>1.3891880000000001</v>
      </c>
      <c r="N2561" s="63">
        <v>6436</v>
      </c>
      <c r="O2561" s="63">
        <v>0.1130564</v>
      </c>
      <c r="P2561" s="63">
        <v>6</v>
      </c>
      <c r="Q2561" s="63">
        <v>1.2781749580960001E-2</v>
      </c>
    </row>
    <row r="2562" spans="1:17">
      <c r="A2562" s="63" t="s">
        <v>76</v>
      </c>
      <c r="B2562" s="63" t="s">
        <v>44</v>
      </c>
      <c r="C2562" s="63" t="s">
        <v>51</v>
      </c>
      <c r="D2562" s="63">
        <v>17</v>
      </c>
      <c r="E2562" s="63">
        <v>1.735584</v>
      </c>
      <c r="F2562" s="63">
        <v>3.0880320000000001</v>
      </c>
      <c r="G2562" s="63">
        <v>1.3524480000000001</v>
      </c>
      <c r="H2562" s="63">
        <v>105.631</v>
      </c>
      <c r="I2562" s="63">
        <v>1.2075610000000001</v>
      </c>
      <c r="J2562" s="63">
        <v>1.293161</v>
      </c>
      <c r="K2562" s="63">
        <v>1.3524480000000001</v>
      </c>
      <c r="L2562" s="63">
        <v>1.411735</v>
      </c>
      <c r="M2562" s="63">
        <v>1.497336</v>
      </c>
      <c r="N2562" s="63">
        <v>6436</v>
      </c>
      <c r="O2562" s="63">
        <v>0.1130564</v>
      </c>
      <c r="P2562" s="63">
        <v>6</v>
      </c>
      <c r="Q2562" s="63">
        <v>1.2781749580960001E-2</v>
      </c>
    </row>
    <row r="2563" spans="1:17">
      <c r="A2563" s="63" t="s">
        <v>76</v>
      </c>
      <c r="B2563" s="63" t="s">
        <v>44</v>
      </c>
      <c r="C2563" s="63" t="s">
        <v>51</v>
      </c>
      <c r="D2563" s="63">
        <v>18</v>
      </c>
      <c r="E2563" s="63">
        <v>1.909977</v>
      </c>
      <c r="F2563" s="63">
        <v>3.2636780000000001</v>
      </c>
      <c r="G2563" s="63">
        <v>1.353701</v>
      </c>
      <c r="H2563" s="63">
        <v>105.892</v>
      </c>
      <c r="I2563" s="63">
        <v>1.2088140000000001</v>
      </c>
      <c r="J2563" s="63">
        <v>1.294414</v>
      </c>
      <c r="K2563" s="63">
        <v>1.353701</v>
      </c>
      <c r="L2563" s="63">
        <v>1.4129879999999999</v>
      </c>
      <c r="M2563" s="63">
        <v>1.4985889999999999</v>
      </c>
      <c r="N2563" s="63">
        <v>6436</v>
      </c>
      <c r="O2563" s="63">
        <v>0.1130564</v>
      </c>
      <c r="P2563" s="63">
        <v>6</v>
      </c>
      <c r="Q2563" s="63">
        <v>1.2781749580960001E-2</v>
      </c>
    </row>
    <row r="2564" spans="1:17">
      <c r="A2564" s="63" t="s">
        <v>76</v>
      </c>
      <c r="B2564" s="63" t="s">
        <v>44</v>
      </c>
      <c r="C2564" s="63" t="s">
        <v>51</v>
      </c>
      <c r="D2564" s="63">
        <v>19</v>
      </c>
      <c r="E2564" s="63">
        <v>2.256821</v>
      </c>
      <c r="F2564" s="63">
        <v>3.1188880000000001</v>
      </c>
      <c r="G2564" s="63">
        <v>0.86206649999999996</v>
      </c>
      <c r="H2564" s="63">
        <v>104.816</v>
      </c>
      <c r="I2564" s="63">
        <v>0.71717889999999995</v>
      </c>
      <c r="J2564" s="63">
        <v>0.80277969999999998</v>
      </c>
      <c r="K2564" s="63">
        <v>0.86206649999999996</v>
      </c>
      <c r="L2564" s="63">
        <v>0.92135330000000004</v>
      </c>
      <c r="M2564" s="63">
        <v>1.0069539999999999</v>
      </c>
      <c r="N2564" s="63">
        <v>6436</v>
      </c>
      <c r="O2564" s="63">
        <v>0.1130564</v>
      </c>
      <c r="P2564" s="63">
        <v>6</v>
      </c>
      <c r="Q2564" s="63">
        <v>1.2781749580960001E-2</v>
      </c>
    </row>
    <row r="2565" spans="1:17">
      <c r="A2565" s="63" t="s">
        <v>76</v>
      </c>
      <c r="B2565" s="63" t="s">
        <v>44</v>
      </c>
      <c r="C2565" s="63" t="s">
        <v>51</v>
      </c>
      <c r="D2565" s="63">
        <v>20</v>
      </c>
      <c r="E2565" s="63">
        <v>2.5174310000000002</v>
      </c>
      <c r="F2565" s="63">
        <v>2.9053209999999998</v>
      </c>
      <c r="G2565" s="63">
        <v>0.38789059999999997</v>
      </c>
      <c r="H2565" s="63">
        <v>103.574</v>
      </c>
      <c r="I2565" s="63">
        <v>0.243003</v>
      </c>
      <c r="J2565" s="63">
        <v>0.3286037</v>
      </c>
      <c r="K2565" s="63">
        <v>0.38789059999999997</v>
      </c>
      <c r="L2565" s="63">
        <v>0.4471774</v>
      </c>
      <c r="M2565" s="63">
        <v>0.53277810000000003</v>
      </c>
      <c r="N2565" s="63">
        <v>6436</v>
      </c>
      <c r="O2565" s="63">
        <v>0.1130564</v>
      </c>
      <c r="P2565" s="63">
        <v>6</v>
      </c>
      <c r="Q2565" s="63">
        <v>1.2781749580960001E-2</v>
      </c>
    </row>
    <row r="2566" spans="1:17">
      <c r="A2566" s="63" t="s">
        <v>76</v>
      </c>
      <c r="B2566" s="63" t="s">
        <v>44</v>
      </c>
      <c r="C2566" s="63" t="s">
        <v>51</v>
      </c>
      <c r="D2566" s="63">
        <v>21</v>
      </c>
      <c r="E2566" s="63">
        <v>2.408204</v>
      </c>
      <c r="F2566" s="63">
        <v>2.5999539999999999</v>
      </c>
      <c r="G2566" s="63">
        <v>0.19174959999999999</v>
      </c>
      <c r="H2566" s="63">
        <v>100.096</v>
      </c>
      <c r="I2566" s="63">
        <v>4.6862000000000001E-2</v>
      </c>
      <c r="J2566" s="63">
        <v>0.13246269999999999</v>
      </c>
      <c r="K2566" s="63">
        <v>0.19174959999999999</v>
      </c>
      <c r="L2566" s="63">
        <v>0.25103639999999999</v>
      </c>
      <c r="M2566" s="63">
        <v>0.33663720000000003</v>
      </c>
      <c r="N2566" s="63">
        <v>6436</v>
      </c>
      <c r="O2566" s="63">
        <v>0.1130564</v>
      </c>
      <c r="P2566" s="63">
        <v>6</v>
      </c>
      <c r="Q2566" s="63">
        <v>1.2781749580960001E-2</v>
      </c>
    </row>
    <row r="2567" spans="1:17">
      <c r="A2567" s="63" t="s">
        <v>76</v>
      </c>
      <c r="B2567" s="63" t="s">
        <v>44</v>
      </c>
      <c r="C2567" s="63" t="s">
        <v>51</v>
      </c>
      <c r="D2567" s="63">
        <v>22</v>
      </c>
      <c r="E2567" s="63">
        <v>2.0686429999999998</v>
      </c>
      <c r="F2567" s="63">
        <v>2.377062</v>
      </c>
      <c r="G2567" s="63">
        <v>0.30841879999999999</v>
      </c>
      <c r="H2567" s="63">
        <v>95.195499999999996</v>
      </c>
      <c r="I2567" s="63">
        <v>0.16353119999999999</v>
      </c>
      <c r="J2567" s="63">
        <v>0.24913189999999999</v>
      </c>
      <c r="K2567" s="63">
        <v>0.30841879999999999</v>
      </c>
      <c r="L2567" s="63">
        <v>0.36770560000000002</v>
      </c>
      <c r="M2567" s="63">
        <v>0.4533063</v>
      </c>
      <c r="N2567" s="63">
        <v>6436</v>
      </c>
      <c r="O2567" s="63">
        <v>0.1130564</v>
      </c>
      <c r="P2567" s="63">
        <v>6</v>
      </c>
      <c r="Q2567" s="63">
        <v>1.2781749580960001E-2</v>
      </c>
    </row>
    <row r="2568" spans="1:17">
      <c r="A2568" s="63" t="s">
        <v>76</v>
      </c>
      <c r="B2568" s="63" t="s">
        <v>44</v>
      </c>
      <c r="C2568" s="63" t="s">
        <v>51</v>
      </c>
      <c r="D2568" s="63">
        <v>23</v>
      </c>
      <c r="E2568" s="63">
        <v>1.487582</v>
      </c>
      <c r="F2568" s="63">
        <v>2.1049340000000001</v>
      </c>
      <c r="G2568" s="63">
        <v>0.61735220000000002</v>
      </c>
      <c r="H2568" s="63">
        <v>92.683400000000006</v>
      </c>
      <c r="I2568" s="63">
        <v>0.47246470000000002</v>
      </c>
      <c r="J2568" s="63">
        <v>0.55806540000000004</v>
      </c>
      <c r="K2568" s="63">
        <v>0.61735220000000002</v>
      </c>
      <c r="L2568" s="63">
        <v>0.67663910000000005</v>
      </c>
      <c r="M2568" s="63">
        <v>0.76223980000000002</v>
      </c>
      <c r="N2568" s="63">
        <v>6436</v>
      </c>
      <c r="O2568" s="63">
        <v>0.1130564</v>
      </c>
      <c r="P2568" s="63">
        <v>6</v>
      </c>
      <c r="Q2568" s="63">
        <v>1.2781749580960001E-2</v>
      </c>
    </row>
    <row r="2569" spans="1:17">
      <c r="A2569" s="63" t="s">
        <v>76</v>
      </c>
      <c r="B2569" s="63" t="s">
        <v>44</v>
      </c>
      <c r="C2569" s="63" t="s">
        <v>51</v>
      </c>
      <c r="D2569" s="63">
        <v>24</v>
      </c>
      <c r="E2569" s="63">
        <v>1.4049400000000001</v>
      </c>
      <c r="F2569" s="63">
        <v>1.301269</v>
      </c>
      <c r="G2569" s="63">
        <v>-0.10367120000000001</v>
      </c>
      <c r="H2569" s="63">
        <v>91.946299999999994</v>
      </c>
      <c r="I2569" s="63">
        <v>-0.2485588</v>
      </c>
      <c r="J2569" s="63">
        <v>-0.16295799999999999</v>
      </c>
      <c r="K2569" s="63">
        <v>-0.10367120000000001</v>
      </c>
      <c r="L2569" s="63">
        <v>-4.4384399999999997E-2</v>
      </c>
      <c r="M2569" s="63">
        <v>4.12164E-2</v>
      </c>
      <c r="N2569" s="63">
        <v>6436</v>
      </c>
      <c r="O2569" s="63">
        <v>0.1130564</v>
      </c>
      <c r="P2569" s="63">
        <v>6</v>
      </c>
      <c r="Q2569" s="63">
        <v>1.2781749580960001E-2</v>
      </c>
    </row>
    <row r="2570" spans="1:17">
      <c r="A2570" s="63" t="s">
        <v>76</v>
      </c>
      <c r="B2570" s="63" t="s">
        <v>44</v>
      </c>
      <c r="C2570" s="63" t="s">
        <v>52</v>
      </c>
      <c r="D2570" s="63">
        <v>1</v>
      </c>
      <c r="E2570" s="63">
        <v>1.0160450000000001</v>
      </c>
      <c r="F2570" s="63">
        <v>0.52676100000000003</v>
      </c>
      <c r="G2570" s="63">
        <v>-0.48928389999999999</v>
      </c>
      <c r="H2570" s="63">
        <v>89.396100000000004</v>
      </c>
      <c r="I2570" s="63">
        <v>-0.63417140000000005</v>
      </c>
      <c r="J2570" s="63">
        <v>-0.54857069999999997</v>
      </c>
      <c r="K2570" s="63">
        <v>-0.48928389999999999</v>
      </c>
      <c r="L2570" s="63">
        <v>-0.42999700000000002</v>
      </c>
      <c r="M2570" s="63">
        <v>-0.34439629999999999</v>
      </c>
      <c r="N2570" s="63">
        <v>6436</v>
      </c>
      <c r="O2570" s="63">
        <v>0.1130564</v>
      </c>
      <c r="P2570" s="63">
        <v>7</v>
      </c>
      <c r="Q2570" s="63">
        <v>1.2781749580960001E-2</v>
      </c>
    </row>
    <row r="2571" spans="1:17">
      <c r="A2571" s="63" t="s">
        <v>76</v>
      </c>
      <c r="B2571" s="63" t="s">
        <v>44</v>
      </c>
      <c r="C2571" s="63" t="s">
        <v>52</v>
      </c>
      <c r="D2571" s="63">
        <v>2</v>
      </c>
      <c r="E2571" s="63">
        <v>1.011218</v>
      </c>
      <c r="F2571" s="63">
        <v>0.13855000000000001</v>
      </c>
      <c r="G2571" s="63">
        <v>-0.87266770000000005</v>
      </c>
      <c r="H2571" s="63">
        <v>88.333699999999993</v>
      </c>
      <c r="I2571" s="63">
        <v>-1.017555</v>
      </c>
      <c r="J2571" s="63">
        <v>-0.93195459999999997</v>
      </c>
      <c r="K2571" s="63">
        <v>-0.87266770000000005</v>
      </c>
      <c r="L2571" s="63">
        <v>-0.81338089999999996</v>
      </c>
      <c r="M2571" s="63">
        <v>-0.72778019999999999</v>
      </c>
      <c r="N2571" s="63">
        <v>6436</v>
      </c>
      <c r="O2571" s="63">
        <v>0.1130564</v>
      </c>
      <c r="P2571" s="63">
        <v>7</v>
      </c>
      <c r="Q2571" s="63">
        <v>1.2781749580960001E-2</v>
      </c>
    </row>
    <row r="2572" spans="1:17">
      <c r="A2572" s="63" t="s">
        <v>76</v>
      </c>
      <c r="B2572" s="63" t="s">
        <v>44</v>
      </c>
      <c r="C2572" s="63" t="s">
        <v>52</v>
      </c>
      <c r="D2572" s="63">
        <v>3</v>
      </c>
      <c r="E2572" s="63">
        <v>0.96683569999999996</v>
      </c>
      <c r="F2572" s="63">
        <v>1.8515E-2</v>
      </c>
      <c r="G2572" s="63">
        <v>-0.94832070000000002</v>
      </c>
      <c r="H2572" s="63">
        <v>86.974199999999996</v>
      </c>
      <c r="I2572" s="63">
        <v>-1.093208</v>
      </c>
      <c r="J2572" s="63">
        <v>-1.0076080000000001</v>
      </c>
      <c r="K2572" s="63">
        <v>-0.94832070000000002</v>
      </c>
      <c r="L2572" s="63">
        <v>-0.88903390000000004</v>
      </c>
      <c r="M2572" s="63">
        <v>-0.80343319999999996</v>
      </c>
      <c r="N2572" s="63">
        <v>6436</v>
      </c>
      <c r="O2572" s="63">
        <v>0.1130564</v>
      </c>
      <c r="P2572" s="63">
        <v>7</v>
      </c>
      <c r="Q2572" s="63">
        <v>1.2781749580960001E-2</v>
      </c>
    </row>
    <row r="2573" spans="1:17">
      <c r="A2573" s="63" t="s">
        <v>76</v>
      </c>
      <c r="B2573" s="63" t="s">
        <v>44</v>
      </c>
      <c r="C2573" s="63" t="s">
        <v>52</v>
      </c>
      <c r="D2573" s="63">
        <v>4</v>
      </c>
      <c r="E2573" s="63">
        <v>0.84314789999999995</v>
      </c>
      <c r="F2573" s="63">
        <v>-1.89398E-2</v>
      </c>
      <c r="G2573" s="63">
        <v>-0.86208770000000001</v>
      </c>
      <c r="H2573" s="63">
        <v>85.677099999999996</v>
      </c>
      <c r="I2573" s="63">
        <v>-1.006975</v>
      </c>
      <c r="J2573" s="63">
        <v>-0.92137449999999999</v>
      </c>
      <c r="K2573" s="63">
        <v>-0.86208770000000001</v>
      </c>
      <c r="L2573" s="63">
        <v>-0.80280079999999998</v>
      </c>
      <c r="M2573" s="63">
        <v>-0.71720010000000001</v>
      </c>
      <c r="N2573" s="63">
        <v>6436</v>
      </c>
      <c r="O2573" s="63">
        <v>0.1130564</v>
      </c>
      <c r="P2573" s="63">
        <v>7</v>
      </c>
      <c r="Q2573" s="63">
        <v>1.2781749580960001E-2</v>
      </c>
    </row>
    <row r="2574" spans="1:17">
      <c r="A2574" s="63" t="s">
        <v>76</v>
      </c>
      <c r="B2574" s="63" t="s">
        <v>44</v>
      </c>
      <c r="C2574" s="63" t="s">
        <v>52</v>
      </c>
      <c r="D2574" s="63">
        <v>5</v>
      </c>
      <c r="E2574" s="63">
        <v>4.4162000000000003E-3</v>
      </c>
      <c r="F2574" s="63">
        <v>8.6791599999999997E-2</v>
      </c>
      <c r="G2574" s="63">
        <v>8.2375500000000004E-2</v>
      </c>
      <c r="H2574" s="63">
        <v>85.301599999999993</v>
      </c>
      <c r="I2574" s="63">
        <v>-6.2512100000000001E-2</v>
      </c>
      <c r="J2574" s="63">
        <v>2.3088600000000001E-2</v>
      </c>
      <c r="K2574" s="63">
        <v>8.2375500000000004E-2</v>
      </c>
      <c r="L2574" s="63">
        <v>0.14166229999999999</v>
      </c>
      <c r="M2574" s="63">
        <v>0.2272631</v>
      </c>
      <c r="N2574" s="63">
        <v>6436</v>
      </c>
      <c r="O2574" s="63">
        <v>0.1130564</v>
      </c>
      <c r="P2574" s="63">
        <v>7</v>
      </c>
      <c r="Q2574" s="63">
        <v>1.2781749580960001E-2</v>
      </c>
    </row>
    <row r="2575" spans="1:17">
      <c r="A2575" s="63" t="s">
        <v>76</v>
      </c>
      <c r="B2575" s="63" t="s">
        <v>44</v>
      </c>
      <c r="C2575" s="63" t="s">
        <v>52</v>
      </c>
      <c r="D2575" s="63">
        <v>6</v>
      </c>
      <c r="E2575" s="63">
        <v>2.3744269999999998</v>
      </c>
      <c r="F2575" s="63">
        <v>-0.76533739999999995</v>
      </c>
      <c r="G2575" s="63">
        <v>-3.1397650000000001</v>
      </c>
      <c r="H2575" s="63">
        <v>84.439300000000003</v>
      </c>
      <c r="I2575" s="63">
        <v>-3.2846519999999999</v>
      </c>
      <c r="J2575" s="63">
        <v>-3.199052</v>
      </c>
      <c r="K2575" s="63">
        <v>-3.1397650000000001</v>
      </c>
      <c r="L2575" s="63">
        <v>-3.0804779999999998</v>
      </c>
      <c r="M2575" s="63">
        <v>-2.9948769999999998</v>
      </c>
      <c r="N2575" s="63">
        <v>6436</v>
      </c>
      <c r="O2575" s="63">
        <v>0.1130564</v>
      </c>
      <c r="P2575" s="63">
        <v>7</v>
      </c>
      <c r="Q2575" s="63">
        <v>1.2781749580960001E-2</v>
      </c>
    </row>
    <row r="2576" spans="1:17">
      <c r="A2576" s="63" t="s">
        <v>76</v>
      </c>
      <c r="B2576" s="63" t="s">
        <v>44</v>
      </c>
      <c r="C2576" s="63" t="s">
        <v>52</v>
      </c>
      <c r="D2576" s="63">
        <v>7</v>
      </c>
      <c r="E2576" s="63">
        <v>1.9049290000000001</v>
      </c>
      <c r="F2576" s="63">
        <v>1.0171410000000001</v>
      </c>
      <c r="G2576" s="63">
        <v>-0.88778789999999996</v>
      </c>
      <c r="H2576" s="63">
        <v>82.989800000000002</v>
      </c>
      <c r="I2576" s="63">
        <v>-1.0326759999999999</v>
      </c>
      <c r="J2576" s="63">
        <v>-0.94707479999999999</v>
      </c>
      <c r="K2576" s="63">
        <v>-0.88778789999999996</v>
      </c>
      <c r="L2576" s="63">
        <v>-0.82850109999999999</v>
      </c>
      <c r="M2576" s="63">
        <v>-0.74290040000000002</v>
      </c>
      <c r="N2576" s="63">
        <v>6436</v>
      </c>
      <c r="O2576" s="63">
        <v>0.1130564</v>
      </c>
      <c r="P2576" s="63">
        <v>7</v>
      </c>
      <c r="Q2576" s="63">
        <v>1.2781749580960001E-2</v>
      </c>
    </row>
    <row r="2577" spans="1:17">
      <c r="A2577" s="63" t="s">
        <v>76</v>
      </c>
      <c r="B2577" s="63" t="s">
        <v>44</v>
      </c>
      <c r="C2577" s="63" t="s">
        <v>52</v>
      </c>
      <c r="D2577" s="63">
        <v>8</v>
      </c>
      <c r="E2577" s="63">
        <v>1.824233</v>
      </c>
      <c r="F2577" s="63">
        <v>1.191629</v>
      </c>
      <c r="G2577" s="63">
        <v>-0.63260340000000004</v>
      </c>
      <c r="H2577" s="63">
        <v>85.216800000000006</v>
      </c>
      <c r="I2577" s="63">
        <v>-0.77749100000000004</v>
      </c>
      <c r="J2577" s="63">
        <v>-0.69189020000000001</v>
      </c>
      <c r="K2577" s="63">
        <v>-0.63260340000000004</v>
      </c>
      <c r="L2577" s="63">
        <v>-0.57331659999999995</v>
      </c>
      <c r="M2577" s="63">
        <v>-0.48771579999999998</v>
      </c>
      <c r="N2577" s="63">
        <v>6436</v>
      </c>
      <c r="O2577" s="63">
        <v>0.1130564</v>
      </c>
      <c r="P2577" s="63">
        <v>7</v>
      </c>
      <c r="Q2577" s="63">
        <v>1.2781749580960001E-2</v>
      </c>
    </row>
    <row r="2578" spans="1:17">
      <c r="A2578" s="63" t="s">
        <v>76</v>
      </c>
      <c r="B2578" s="63" t="s">
        <v>44</v>
      </c>
      <c r="C2578" s="63" t="s">
        <v>52</v>
      </c>
      <c r="D2578" s="63">
        <v>9</v>
      </c>
      <c r="E2578" s="63">
        <v>0.66209910000000005</v>
      </c>
      <c r="F2578" s="63">
        <v>0.6933743</v>
      </c>
      <c r="G2578" s="63">
        <v>3.1275299999999999E-2</v>
      </c>
      <c r="H2578" s="63">
        <v>88.019099999999995</v>
      </c>
      <c r="I2578" s="63">
        <v>-0.1136123</v>
      </c>
      <c r="J2578" s="63">
        <v>-2.8011600000000001E-2</v>
      </c>
      <c r="K2578" s="63">
        <v>3.1275299999999999E-2</v>
      </c>
      <c r="L2578" s="63">
        <v>9.0562100000000006E-2</v>
      </c>
      <c r="M2578" s="63">
        <v>0.17616290000000001</v>
      </c>
      <c r="N2578" s="63">
        <v>6436</v>
      </c>
      <c r="O2578" s="63">
        <v>0.1130564</v>
      </c>
      <c r="P2578" s="63">
        <v>7</v>
      </c>
      <c r="Q2578" s="63">
        <v>1.2781749580960001E-2</v>
      </c>
    </row>
    <row r="2579" spans="1:17">
      <c r="A2579" s="63" t="s">
        <v>76</v>
      </c>
      <c r="B2579" s="63" t="s">
        <v>44</v>
      </c>
      <c r="C2579" s="63" t="s">
        <v>52</v>
      </c>
      <c r="D2579" s="63">
        <v>10</v>
      </c>
      <c r="E2579" s="63">
        <v>0.70117240000000003</v>
      </c>
      <c r="F2579" s="63">
        <v>0.67203930000000001</v>
      </c>
      <c r="G2579" s="63">
        <v>-2.9133099999999999E-2</v>
      </c>
      <c r="H2579" s="63">
        <v>92.144999999999996</v>
      </c>
      <c r="I2579" s="63">
        <v>-0.1740207</v>
      </c>
      <c r="J2579" s="63">
        <v>-8.8419999999999999E-2</v>
      </c>
      <c r="K2579" s="63">
        <v>-2.9133099999999999E-2</v>
      </c>
      <c r="L2579" s="63">
        <v>3.0153699999999999E-2</v>
      </c>
      <c r="M2579" s="63">
        <v>0.1157545</v>
      </c>
      <c r="N2579" s="63">
        <v>6436</v>
      </c>
      <c r="O2579" s="63">
        <v>0.1130564</v>
      </c>
      <c r="P2579" s="63">
        <v>7</v>
      </c>
      <c r="Q2579" s="63">
        <v>1.2781749580960001E-2</v>
      </c>
    </row>
    <row r="2580" spans="1:17">
      <c r="A2580" s="63" t="s">
        <v>76</v>
      </c>
      <c r="B2580" s="63" t="s">
        <v>44</v>
      </c>
      <c r="C2580" s="63" t="s">
        <v>52</v>
      </c>
      <c r="D2580" s="63">
        <v>11</v>
      </c>
      <c r="E2580" s="63">
        <v>0.62433059999999996</v>
      </c>
      <c r="F2580" s="63">
        <v>0.86107940000000005</v>
      </c>
      <c r="G2580" s="63">
        <v>0.23674880000000001</v>
      </c>
      <c r="H2580" s="63">
        <v>95.269800000000004</v>
      </c>
      <c r="I2580" s="63">
        <v>9.1861200000000004E-2</v>
      </c>
      <c r="J2580" s="63">
        <v>0.17746190000000001</v>
      </c>
      <c r="K2580" s="63">
        <v>0.23674880000000001</v>
      </c>
      <c r="L2580" s="63">
        <v>0.29603560000000001</v>
      </c>
      <c r="M2580" s="63">
        <v>0.38163639999999999</v>
      </c>
      <c r="N2580" s="63">
        <v>6436</v>
      </c>
      <c r="O2580" s="63">
        <v>0.1130564</v>
      </c>
      <c r="P2580" s="63">
        <v>7</v>
      </c>
      <c r="Q2580" s="63">
        <v>1.2781749580960001E-2</v>
      </c>
    </row>
    <row r="2581" spans="1:17">
      <c r="A2581" s="63" t="s">
        <v>76</v>
      </c>
      <c r="B2581" s="63" t="s">
        <v>44</v>
      </c>
      <c r="C2581" s="63" t="s">
        <v>52</v>
      </c>
      <c r="D2581" s="63">
        <v>12</v>
      </c>
      <c r="E2581" s="63">
        <v>0.69802169999999997</v>
      </c>
      <c r="F2581" s="63">
        <v>1.272473</v>
      </c>
      <c r="G2581" s="63">
        <v>0.57445170000000001</v>
      </c>
      <c r="H2581" s="63">
        <v>98.833100000000002</v>
      </c>
      <c r="I2581" s="63">
        <v>0.4295641</v>
      </c>
      <c r="J2581" s="63">
        <v>0.51516490000000004</v>
      </c>
      <c r="K2581" s="63">
        <v>0.57445170000000001</v>
      </c>
      <c r="L2581" s="63">
        <v>0.63373860000000004</v>
      </c>
      <c r="M2581" s="63">
        <v>0.71933930000000001</v>
      </c>
      <c r="N2581" s="63">
        <v>6436</v>
      </c>
      <c r="O2581" s="63">
        <v>0.1130564</v>
      </c>
      <c r="P2581" s="63">
        <v>7</v>
      </c>
      <c r="Q2581" s="63">
        <v>1.2781749580960001E-2</v>
      </c>
    </row>
    <row r="2582" spans="1:17">
      <c r="A2582" s="63" t="s">
        <v>76</v>
      </c>
      <c r="B2582" s="63" t="s">
        <v>44</v>
      </c>
      <c r="C2582" s="63" t="s">
        <v>52</v>
      </c>
      <c r="D2582" s="63">
        <v>13</v>
      </c>
      <c r="E2582" s="63">
        <v>0.60050809999999999</v>
      </c>
      <c r="F2582" s="63">
        <v>1.6192770000000001</v>
      </c>
      <c r="G2582" s="63">
        <v>1.018769</v>
      </c>
      <c r="H2582" s="63">
        <v>101.994</v>
      </c>
      <c r="I2582" s="63">
        <v>0.87388180000000004</v>
      </c>
      <c r="J2582" s="63">
        <v>0.95948259999999996</v>
      </c>
      <c r="K2582" s="63">
        <v>1.018769</v>
      </c>
      <c r="L2582" s="63">
        <v>1.0780559999999999</v>
      </c>
      <c r="M2582" s="63">
        <v>1.1636569999999999</v>
      </c>
      <c r="N2582" s="63">
        <v>6436</v>
      </c>
      <c r="O2582" s="63">
        <v>0.1130564</v>
      </c>
      <c r="P2582" s="63">
        <v>7</v>
      </c>
      <c r="Q2582" s="63">
        <v>1.2781749580960001E-2</v>
      </c>
    </row>
    <row r="2583" spans="1:17">
      <c r="A2583" s="63" t="s">
        <v>76</v>
      </c>
      <c r="B2583" s="63" t="s">
        <v>44</v>
      </c>
      <c r="C2583" s="63" t="s">
        <v>52</v>
      </c>
      <c r="D2583" s="63">
        <v>14</v>
      </c>
      <c r="E2583" s="63">
        <v>0.79960509999999996</v>
      </c>
      <c r="F2583" s="63">
        <v>2.0466600000000001</v>
      </c>
      <c r="G2583" s="63">
        <v>1.247055</v>
      </c>
      <c r="H2583" s="63">
        <v>103.607</v>
      </c>
      <c r="I2583" s="63">
        <v>1.102168</v>
      </c>
      <c r="J2583" s="63">
        <v>1.1877679999999999</v>
      </c>
      <c r="K2583" s="63">
        <v>1.247055</v>
      </c>
      <c r="L2583" s="63">
        <v>1.3063419999999999</v>
      </c>
      <c r="M2583" s="63">
        <v>1.3919429999999999</v>
      </c>
      <c r="N2583" s="63">
        <v>6436</v>
      </c>
      <c r="O2583" s="63">
        <v>0.1130564</v>
      </c>
      <c r="P2583" s="63">
        <v>7</v>
      </c>
      <c r="Q2583" s="63">
        <v>1.2781749580960001E-2</v>
      </c>
    </row>
    <row r="2584" spans="1:17">
      <c r="A2584" s="63" t="s">
        <v>76</v>
      </c>
      <c r="B2584" s="63" t="s">
        <v>44</v>
      </c>
      <c r="C2584" s="63" t="s">
        <v>52</v>
      </c>
      <c r="D2584" s="63">
        <v>15</v>
      </c>
      <c r="E2584" s="63">
        <v>1.0021199999999999</v>
      </c>
      <c r="F2584" s="63">
        <v>2.4144139999999998</v>
      </c>
      <c r="G2584" s="63">
        <v>1.4122939999999999</v>
      </c>
      <c r="H2584" s="63">
        <v>105.655</v>
      </c>
      <c r="I2584" s="63">
        <v>1.267406</v>
      </c>
      <c r="J2584" s="63">
        <v>1.3530070000000001</v>
      </c>
      <c r="K2584" s="63">
        <v>1.4122939999999999</v>
      </c>
      <c r="L2584" s="63">
        <v>1.471581</v>
      </c>
      <c r="M2584" s="63">
        <v>1.5571820000000001</v>
      </c>
      <c r="N2584" s="63">
        <v>6436</v>
      </c>
      <c r="O2584" s="63">
        <v>0.1130564</v>
      </c>
      <c r="P2584" s="63">
        <v>7</v>
      </c>
      <c r="Q2584" s="63">
        <v>1.2781749580960001E-2</v>
      </c>
    </row>
    <row r="2585" spans="1:17">
      <c r="A2585" s="63" t="s">
        <v>76</v>
      </c>
      <c r="B2585" s="63" t="s">
        <v>44</v>
      </c>
      <c r="C2585" s="63" t="s">
        <v>52</v>
      </c>
      <c r="D2585" s="63">
        <v>16</v>
      </c>
      <c r="E2585" s="63">
        <v>1.2961370000000001</v>
      </c>
      <c r="F2585" s="63">
        <v>2.605442</v>
      </c>
      <c r="G2585" s="63">
        <v>1.309304</v>
      </c>
      <c r="H2585" s="63">
        <v>104.631</v>
      </c>
      <c r="I2585" s="63">
        <v>1.164417</v>
      </c>
      <c r="J2585" s="63">
        <v>1.2500180000000001</v>
      </c>
      <c r="K2585" s="63">
        <v>1.309304</v>
      </c>
      <c r="L2585" s="63">
        <v>1.3685909999999999</v>
      </c>
      <c r="M2585" s="63">
        <v>1.4541919999999999</v>
      </c>
      <c r="N2585" s="63">
        <v>6436</v>
      </c>
      <c r="O2585" s="63">
        <v>0.1130564</v>
      </c>
      <c r="P2585" s="63">
        <v>7</v>
      </c>
      <c r="Q2585" s="63">
        <v>1.2781749580960001E-2</v>
      </c>
    </row>
    <row r="2586" spans="1:17">
      <c r="A2586" s="63" t="s">
        <v>76</v>
      </c>
      <c r="B2586" s="63" t="s">
        <v>44</v>
      </c>
      <c r="C2586" s="63" t="s">
        <v>52</v>
      </c>
      <c r="D2586" s="63">
        <v>17</v>
      </c>
      <c r="E2586" s="63">
        <v>1.4915769999999999</v>
      </c>
      <c r="F2586" s="63">
        <v>2.7662239999999998</v>
      </c>
      <c r="G2586" s="63">
        <v>1.2746470000000001</v>
      </c>
      <c r="H2586" s="63">
        <v>104.51600000000001</v>
      </c>
      <c r="I2586" s="63">
        <v>1.129759</v>
      </c>
      <c r="J2586" s="63">
        <v>1.21536</v>
      </c>
      <c r="K2586" s="63">
        <v>1.2746470000000001</v>
      </c>
      <c r="L2586" s="63">
        <v>1.333934</v>
      </c>
      <c r="M2586" s="63">
        <v>1.4195340000000001</v>
      </c>
      <c r="N2586" s="63">
        <v>6436</v>
      </c>
      <c r="O2586" s="63">
        <v>0.1130564</v>
      </c>
      <c r="P2586" s="63">
        <v>7</v>
      </c>
      <c r="Q2586" s="63">
        <v>1.2781749580960001E-2</v>
      </c>
    </row>
    <row r="2587" spans="1:17">
      <c r="A2587" s="63" t="s">
        <v>76</v>
      </c>
      <c r="B2587" s="63" t="s">
        <v>44</v>
      </c>
      <c r="C2587" s="63" t="s">
        <v>52</v>
      </c>
      <c r="D2587" s="63">
        <v>18</v>
      </c>
      <c r="E2587" s="63">
        <v>1.6394120000000001</v>
      </c>
      <c r="F2587" s="63">
        <v>2.7324229999999998</v>
      </c>
      <c r="G2587" s="63">
        <v>1.09301</v>
      </c>
      <c r="H2587" s="63">
        <v>102.006</v>
      </c>
      <c r="I2587" s="63">
        <v>0.94812289999999999</v>
      </c>
      <c r="J2587" s="63">
        <v>1.0337240000000001</v>
      </c>
      <c r="K2587" s="63">
        <v>1.09301</v>
      </c>
      <c r="L2587" s="63">
        <v>1.1522969999999999</v>
      </c>
      <c r="M2587" s="63">
        <v>1.2378979999999999</v>
      </c>
      <c r="N2587" s="63">
        <v>6436</v>
      </c>
      <c r="O2587" s="63">
        <v>0.1130564</v>
      </c>
      <c r="P2587" s="63">
        <v>7</v>
      </c>
      <c r="Q2587" s="63">
        <v>1.2781749580960001E-2</v>
      </c>
    </row>
    <row r="2588" spans="1:17">
      <c r="A2588" s="63" t="s">
        <v>76</v>
      </c>
      <c r="B2588" s="63" t="s">
        <v>44</v>
      </c>
      <c r="C2588" s="63" t="s">
        <v>52</v>
      </c>
      <c r="D2588" s="63">
        <v>19</v>
      </c>
      <c r="E2588" s="63">
        <v>1.9934099999999999</v>
      </c>
      <c r="F2588" s="63">
        <v>2.6068310000000001</v>
      </c>
      <c r="G2588" s="63">
        <v>0.61342129999999995</v>
      </c>
      <c r="H2588" s="63">
        <v>100.24299999999999</v>
      </c>
      <c r="I2588" s="63">
        <v>0.4685337</v>
      </c>
      <c r="J2588" s="63">
        <v>0.55413449999999997</v>
      </c>
      <c r="K2588" s="63">
        <v>0.61342129999999995</v>
      </c>
      <c r="L2588" s="63">
        <v>0.67270819999999998</v>
      </c>
      <c r="M2588" s="63">
        <v>0.75830889999999995</v>
      </c>
      <c r="N2588" s="63">
        <v>6436</v>
      </c>
      <c r="O2588" s="63">
        <v>0.1130564</v>
      </c>
      <c r="P2588" s="63">
        <v>7</v>
      </c>
      <c r="Q2588" s="63">
        <v>1.2781749580960001E-2</v>
      </c>
    </row>
    <row r="2589" spans="1:17">
      <c r="A2589" s="63" t="s">
        <v>76</v>
      </c>
      <c r="B2589" s="63" t="s">
        <v>44</v>
      </c>
      <c r="C2589" s="63" t="s">
        <v>52</v>
      </c>
      <c r="D2589" s="63">
        <v>20</v>
      </c>
      <c r="E2589" s="63">
        <v>2.2250320000000001</v>
      </c>
      <c r="F2589" s="63">
        <v>2.4858880000000001</v>
      </c>
      <c r="G2589" s="63">
        <v>0.26085589999999997</v>
      </c>
      <c r="H2589" s="63">
        <v>99.390199999999993</v>
      </c>
      <c r="I2589" s="63">
        <v>0.1159683</v>
      </c>
      <c r="J2589" s="63">
        <v>0.2015691</v>
      </c>
      <c r="K2589" s="63">
        <v>0.26085589999999997</v>
      </c>
      <c r="L2589" s="63">
        <v>0.3201427</v>
      </c>
      <c r="M2589" s="63">
        <v>0.40574349999999998</v>
      </c>
      <c r="N2589" s="63">
        <v>6436</v>
      </c>
      <c r="O2589" s="63">
        <v>0.1130564</v>
      </c>
      <c r="P2589" s="63">
        <v>7</v>
      </c>
      <c r="Q2589" s="63">
        <v>1.2781749580960001E-2</v>
      </c>
    </row>
    <row r="2590" spans="1:17">
      <c r="A2590" s="63" t="s">
        <v>76</v>
      </c>
      <c r="B2590" s="63" t="s">
        <v>44</v>
      </c>
      <c r="C2590" s="63" t="s">
        <v>52</v>
      </c>
      <c r="D2590" s="63">
        <v>21</v>
      </c>
      <c r="E2590" s="63">
        <v>2.2076750000000001</v>
      </c>
      <c r="F2590" s="63">
        <v>2.315652</v>
      </c>
      <c r="G2590" s="63">
        <v>0.10797760000000001</v>
      </c>
      <c r="H2590" s="63">
        <v>97.1999</v>
      </c>
      <c r="I2590" s="63">
        <v>-3.6909999999999998E-2</v>
      </c>
      <c r="J2590" s="63">
        <v>4.8690799999999999E-2</v>
      </c>
      <c r="K2590" s="63">
        <v>0.10797760000000001</v>
      </c>
      <c r="L2590" s="63">
        <v>0.16726450000000001</v>
      </c>
      <c r="M2590" s="63">
        <v>0.25286520000000001</v>
      </c>
      <c r="N2590" s="63">
        <v>6436</v>
      </c>
      <c r="O2590" s="63">
        <v>0.1130564</v>
      </c>
      <c r="P2590" s="63">
        <v>7</v>
      </c>
      <c r="Q2590" s="63">
        <v>1.2781749580960001E-2</v>
      </c>
    </row>
    <row r="2591" spans="1:17">
      <c r="A2591" s="63" t="s">
        <v>76</v>
      </c>
      <c r="B2591" s="63" t="s">
        <v>44</v>
      </c>
      <c r="C2591" s="63" t="s">
        <v>52</v>
      </c>
      <c r="D2591" s="63">
        <v>22</v>
      </c>
      <c r="E2591" s="63">
        <v>1.9260109999999999</v>
      </c>
      <c r="F2591" s="63">
        <v>2.2618839999999998</v>
      </c>
      <c r="G2591" s="63">
        <v>0.33587339999999999</v>
      </c>
      <c r="H2591" s="63">
        <v>95.798199999999994</v>
      </c>
      <c r="I2591" s="63">
        <v>0.19098580000000001</v>
      </c>
      <c r="J2591" s="63">
        <v>0.27658650000000001</v>
      </c>
      <c r="K2591" s="63">
        <v>0.33587339999999999</v>
      </c>
      <c r="L2591" s="63">
        <v>0.39516020000000002</v>
      </c>
      <c r="M2591" s="63">
        <v>0.48076099999999999</v>
      </c>
      <c r="N2591" s="63">
        <v>6436</v>
      </c>
      <c r="O2591" s="63">
        <v>0.1130564</v>
      </c>
      <c r="P2591" s="63">
        <v>7</v>
      </c>
      <c r="Q2591" s="63">
        <v>1.2781749580960001E-2</v>
      </c>
    </row>
    <row r="2592" spans="1:17">
      <c r="A2592" s="63" t="s">
        <v>76</v>
      </c>
      <c r="B2592" s="63" t="s">
        <v>44</v>
      </c>
      <c r="C2592" s="63" t="s">
        <v>52</v>
      </c>
      <c r="D2592" s="63">
        <v>23</v>
      </c>
      <c r="E2592" s="63">
        <v>1.3701639999999999</v>
      </c>
      <c r="F2592" s="63">
        <v>1.9951639999999999</v>
      </c>
      <c r="G2592" s="63">
        <v>0.62499979999999999</v>
      </c>
      <c r="H2592" s="63">
        <v>92.859800000000007</v>
      </c>
      <c r="I2592" s="63">
        <v>0.48011219999999999</v>
      </c>
      <c r="J2592" s="63">
        <v>0.56571289999999996</v>
      </c>
      <c r="K2592" s="63">
        <v>0.62499979999999999</v>
      </c>
      <c r="L2592" s="63">
        <v>0.68428659999999997</v>
      </c>
      <c r="M2592" s="63">
        <v>0.76988730000000005</v>
      </c>
      <c r="N2592" s="63">
        <v>6436</v>
      </c>
      <c r="O2592" s="63">
        <v>0.1130564</v>
      </c>
      <c r="P2592" s="63">
        <v>7</v>
      </c>
      <c r="Q2592" s="63">
        <v>1.2781749580960001E-2</v>
      </c>
    </row>
    <row r="2593" spans="1:17">
      <c r="A2593" s="63" t="s">
        <v>76</v>
      </c>
      <c r="B2593" s="63" t="s">
        <v>44</v>
      </c>
      <c r="C2593" s="63" t="s">
        <v>52</v>
      </c>
      <c r="D2593" s="63">
        <v>24</v>
      </c>
      <c r="E2593" s="63">
        <v>1.317261</v>
      </c>
      <c r="F2593" s="63">
        <v>1.203171</v>
      </c>
      <c r="G2593" s="63">
        <v>-0.1140906</v>
      </c>
      <c r="H2593" s="63">
        <v>90.237700000000004</v>
      </c>
      <c r="I2593" s="63">
        <v>-0.25897819999999999</v>
      </c>
      <c r="J2593" s="63">
        <v>-0.17337739999999999</v>
      </c>
      <c r="K2593" s="63">
        <v>-0.1140906</v>
      </c>
      <c r="L2593" s="63">
        <v>-5.4803699999999997E-2</v>
      </c>
      <c r="M2593" s="63">
        <v>3.0797000000000001E-2</v>
      </c>
      <c r="N2593" s="63">
        <v>6436</v>
      </c>
      <c r="O2593" s="63">
        <v>0.1130564</v>
      </c>
      <c r="P2593" s="63">
        <v>7</v>
      </c>
      <c r="Q2593" s="63">
        <v>1.2781749580960001E-2</v>
      </c>
    </row>
    <row r="2594" spans="1:17">
      <c r="A2594" s="63" t="s">
        <v>76</v>
      </c>
      <c r="B2594" s="63" t="s">
        <v>44</v>
      </c>
      <c r="C2594" s="63" t="s">
        <v>53</v>
      </c>
      <c r="D2594" s="63">
        <v>1</v>
      </c>
      <c r="E2594" s="63">
        <v>0.96865199999999996</v>
      </c>
      <c r="F2594" s="63">
        <v>0.44459549999999998</v>
      </c>
      <c r="G2594" s="63">
        <v>-0.52405639999999998</v>
      </c>
      <c r="H2594" s="63">
        <v>90.479900000000001</v>
      </c>
      <c r="I2594" s="63">
        <v>-0.66894399999999998</v>
      </c>
      <c r="J2594" s="63">
        <v>-0.58334330000000001</v>
      </c>
      <c r="K2594" s="63">
        <v>-0.52405639999999998</v>
      </c>
      <c r="L2594" s="63">
        <v>-0.4647696</v>
      </c>
      <c r="M2594" s="63">
        <v>-0.37916879999999997</v>
      </c>
      <c r="N2594" s="63">
        <v>6436</v>
      </c>
      <c r="O2594" s="63">
        <v>0.1130564</v>
      </c>
      <c r="P2594" s="63">
        <v>8</v>
      </c>
      <c r="Q2594" s="63">
        <v>1.2781749580960001E-2</v>
      </c>
    </row>
    <row r="2595" spans="1:17">
      <c r="A2595" s="63" t="s">
        <v>76</v>
      </c>
      <c r="B2595" s="63" t="s">
        <v>44</v>
      </c>
      <c r="C2595" s="63" t="s">
        <v>53</v>
      </c>
      <c r="D2595" s="63">
        <v>2</v>
      </c>
      <c r="E2595" s="63">
        <v>0.97411530000000002</v>
      </c>
      <c r="F2595" s="63">
        <v>0.14246339999999999</v>
      </c>
      <c r="G2595" s="63">
        <v>-0.8316519</v>
      </c>
      <c r="H2595" s="63">
        <v>87.594700000000003</v>
      </c>
      <c r="I2595" s="63">
        <v>-0.9765395</v>
      </c>
      <c r="J2595" s="63">
        <v>-0.89093880000000003</v>
      </c>
      <c r="K2595" s="63">
        <v>-0.8316519</v>
      </c>
      <c r="L2595" s="63">
        <v>-0.77236510000000003</v>
      </c>
      <c r="M2595" s="63">
        <v>-0.68676440000000005</v>
      </c>
      <c r="N2595" s="63">
        <v>6436</v>
      </c>
      <c r="O2595" s="63">
        <v>0.1130564</v>
      </c>
      <c r="P2595" s="63">
        <v>8</v>
      </c>
      <c r="Q2595" s="63">
        <v>1.2781749580960001E-2</v>
      </c>
    </row>
    <row r="2596" spans="1:17">
      <c r="A2596" s="63" t="s">
        <v>76</v>
      </c>
      <c r="B2596" s="63" t="s">
        <v>44</v>
      </c>
      <c r="C2596" s="63" t="s">
        <v>53</v>
      </c>
      <c r="D2596" s="63">
        <v>3</v>
      </c>
      <c r="E2596" s="63">
        <v>0.92444740000000003</v>
      </c>
      <c r="F2596" s="63">
        <v>-1.17792E-2</v>
      </c>
      <c r="G2596" s="63">
        <v>-0.93622660000000002</v>
      </c>
      <c r="H2596" s="63">
        <v>86.770700000000005</v>
      </c>
      <c r="I2596" s="63">
        <v>-1.0811139999999999</v>
      </c>
      <c r="J2596" s="63">
        <v>-0.99551339999999999</v>
      </c>
      <c r="K2596" s="63">
        <v>-0.93622660000000002</v>
      </c>
      <c r="L2596" s="63">
        <v>-0.87693980000000005</v>
      </c>
      <c r="M2596" s="63">
        <v>-0.79133900000000001</v>
      </c>
      <c r="N2596" s="63">
        <v>6436</v>
      </c>
      <c r="O2596" s="63">
        <v>0.1130564</v>
      </c>
      <c r="P2596" s="63">
        <v>8</v>
      </c>
      <c r="Q2596" s="63">
        <v>1.2781749580960001E-2</v>
      </c>
    </row>
    <row r="2597" spans="1:17">
      <c r="A2597" s="63" t="s">
        <v>76</v>
      </c>
      <c r="B2597" s="63" t="s">
        <v>44</v>
      </c>
      <c r="C2597" s="63" t="s">
        <v>53</v>
      </c>
      <c r="D2597" s="63">
        <v>4</v>
      </c>
      <c r="E2597" s="63">
        <v>0.80090340000000004</v>
      </c>
      <c r="F2597" s="63">
        <v>-4.1488200000000003E-2</v>
      </c>
      <c r="G2597" s="63">
        <v>-0.84239160000000002</v>
      </c>
      <c r="H2597" s="63">
        <v>85.359700000000004</v>
      </c>
      <c r="I2597" s="63">
        <v>-0.98727909999999997</v>
      </c>
      <c r="J2597" s="63">
        <v>-0.90167839999999999</v>
      </c>
      <c r="K2597" s="63">
        <v>-0.84239160000000002</v>
      </c>
      <c r="L2597" s="63">
        <v>-0.78310469999999999</v>
      </c>
      <c r="M2597" s="63">
        <v>-0.69750400000000001</v>
      </c>
      <c r="N2597" s="63">
        <v>6436</v>
      </c>
      <c r="O2597" s="63">
        <v>0.1130564</v>
      </c>
      <c r="P2597" s="63">
        <v>8</v>
      </c>
      <c r="Q2597" s="63">
        <v>1.2781749580960001E-2</v>
      </c>
    </row>
    <row r="2598" spans="1:17">
      <c r="A2598" s="63" t="s">
        <v>76</v>
      </c>
      <c r="B2598" s="63" t="s">
        <v>44</v>
      </c>
      <c r="C2598" s="63" t="s">
        <v>53</v>
      </c>
      <c r="D2598" s="63">
        <v>5</v>
      </c>
      <c r="E2598" s="63">
        <v>5.6904400000000001E-2</v>
      </c>
      <c r="F2598" s="63">
        <v>0.1047614</v>
      </c>
      <c r="G2598" s="63">
        <v>4.7856900000000001E-2</v>
      </c>
      <c r="H2598" s="63">
        <v>84.245999999999995</v>
      </c>
      <c r="I2598" s="63">
        <v>-9.7030699999999998E-2</v>
      </c>
      <c r="J2598" s="63">
        <v>-1.14299E-2</v>
      </c>
      <c r="K2598" s="63">
        <v>4.7856900000000001E-2</v>
      </c>
      <c r="L2598" s="63">
        <v>0.1071438</v>
      </c>
      <c r="M2598" s="63">
        <v>0.19274450000000001</v>
      </c>
      <c r="N2598" s="63">
        <v>6436</v>
      </c>
      <c r="O2598" s="63">
        <v>0.1130564</v>
      </c>
      <c r="P2598" s="63">
        <v>8</v>
      </c>
      <c r="Q2598" s="63">
        <v>1.2781749580960001E-2</v>
      </c>
    </row>
    <row r="2599" spans="1:17">
      <c r="A2599" s="63" t="s">
        <v>76</v>
      </c>
      <c r="B2599" s="63" t="s">
        <v>44</v>
      </c>
      <c r="C2599" s="63" t="s">
        <v>53</v>
      </c>
      <c r="D2599" s="63">
        <v>6</v>
      </c>
      <c r="E2599" s="63">
        <v>2.2224349999999999</v>
      </c>
      <c r="F2599" s="63">
        <v>-0.69199489999999997</v>
      </c>
      <c r="G2599" s="63">
        <v>-2.9144299999999999</v>
      </c>
      <c r="H2599" s="63">
        <v>83.5852</v>
      </c>
      <c r="I2599" s="63">
        <v>-3.0593180000000002</v>
      </c>
      <c r="J2599" s="63">
        <v>-2.9737170000000002</v>
      </c>
      <c r="K2599" s="63">
        <v>-2.9144299999999999</v>
      </c>
      <c r="L2599" s="63">
        <v>-2.8551440000000001</v>
      </c>
      <c r="M2599" s="63">
        <v>-2.7695430000000001</v>
      </c>
      <c r="N2599" s="63">
        <v>6436</v>
      </c>
      <c r="O2599" s="63">
        <v>0.1130564</v>
      </c>
      <c r="P2599" s="63">
        <v>8</v>
      </c>
      <c r="Q2599" s="63">
        <v>1.2781749580960001E-2</v>
      </c>
    </row>
    <row r="2600" spans="1:17">
      <c r="A2600" s="63" t="s">
        <v>76</v>
      </c>
      <c r="B2600" s="63" t="s">
        <v>44</v>
      </c>
      <c r="C2600" s="63" t="s">
        <v>53</v>
      </c>
      <c r="D2600" s="63">
        <v>7</v>
      </c>
      <c r="E2600" s="63">
        <v>1.7489889999999999</v>
      </c>
      <c r="F2600" s="63">
        <v>0.9469187</v>
      </c>
      <c r="G2600" s="63">
        <v>-0.80207010000000001</v>
      </c>
      <c r="H2600" s="63">
        <v>81.700100000000006</v>
      </c>
      <c r="I2600" s="63">
        <v>-0.94695770000000001</v>
      </c>
      <c r="J2600" s="63">
        <v>-0.86135700000000004</v>
      </c>
      <c r="K2600" s="63">
        <v>-0.80207010000000001</v>
      </c>
      <c r="L2600" s="63">
        <v>-0.74278330000000004</v>
      </c>
      <c r="M2600" s="63">
        <v>-0.65718259999999995</v>
      </c>
      <c r="N2600" s="63">
        <v>6436</v>
      </c>
      <c r="O2600" s="63">
        <v>0.1130564</v>
      </c>
      <c r="P2600" s="63">
        <v>8</v>
      </c>
      <c r="Q2600" s="63">
        <v>1.2781749580960001E-2</v>
      </c>
    </row>
    <row r="2601" spans="1:17">
      <c r="A2601" s="63" t="s">
        <v>76</v>
      </c>
      <c r="B2601" s="63" t="s">
        <v>44</v>
      </c>
      <c r="C2601" s="63" t="s">
        <v>53</v>
      </c>
      <c r="D2601" s="63">
        <v>8</v>
      </c>
      <c r="E2601" s="63">
        <v>1.544249</v>
      </c>
      <c r="F2601" s="63">
        <v>1.0266850000000001</v>
      </c>
      <c r="G2601" s="63">
        <v>-0.51756369999999996</v>
      </c>
      <c r="H2601" s="63">
        <v>81.802599999999998</v>
      </c>
      <c r="I2601" s="63">
        <v>-0.66245129999999997</v>
      </c>
      <c r="J2601" s="63">
        <v>-0.57685050000000004</v>
      </c>
      <c r="K2601" s="63">
        <v>-0.51756369999999996</v>
      </c>
      <c r="L2601" s="63">
        <v>-0.45827689999999999</v>
      </c>
      <c r="M2601" s="63">
        <v>-0.37267610000000001</v>
      </c>
      <c r="N2601" s="63">
        <v>6436</v>
      </c>
      <c r="O2601" s="63">
        <v>0.1130564</v>
      </c>
      <c r="P2601" s="63">
        <v>8</v>
      </c>
      <c r="Q2601" s="63">
        <v>1.2781749580960001E-2</v>
      </c>
    </row>
    <row r="2602" spans="1:17">
      <c r="A2602" s="63" t="s">
        <v>76</v>
      </c>
      <c r="B2602" s="63" t="s">
        <v>44</v>
      </c>
      <c r="C2602" s="63" t="s">
        <v>53</v>
      </c>
      <c r="D2602" s="63">
        <v>9</v>
      </c>
      <c r="E2602" s="63">
        <v>0.60726150000000001</v>
      </c>
      <c r="F2602" s="63">
        <v>0.64173409999999997</v>
      </c>
      <c r="G2602" s="63">
        <v>3.4472599999999999E-2</v>
      </c>
      <c r="H2602" s="63">
        <v>88.251900000000006</v>
      </c>
      <c r="I2602" s="63">
        <v>-0.110415</v>
      </c>
      <c r="J2602" s="63">
        <v>-2.4814200000000002E-2</v>
      </c>
      <c r="K2602" s="63">
        <v>3.4472599999999999E-2</v>
      </c>
      <c r="L2602" s="63">
        <v>9.3759400000000007E-2</v>
      </c>
      <c r="M2602" s="63">
        <v>0.1793602</v>
      </c>
      <c r="N2602" s="63">
        <v>6436</v>
      </c>
      <c r="O2602" s="63">
        <v>0.1130564</v>
      </c>
      <c r="P2602" s="63">
        <v>8</v>
      </c>
      <c r="Q2602" s="63">
        <v>1.2781749580960001E-2</v>
      </c>
    </row>
    <row r="2603" spans="1:17">
      <c r="A2603" s="63" t="s">
        <v>76</v>
      </c>
      <c r="B2603" s="63" t="s">
        <v>44</v>
      </c>
      <c r="C2603" s="63" t="s">
        <v>53</v>
      </c>
      <c r="D2603" s="63">
        <v>10</v>
      </c>
      <c r="E2603" s="63">
        <v>0.70078640000000003</v>
      </c>
      <c r="F2603" s="63">
        <v>0.66807000000000005</v>
      </c>
      <c r="G2603" s="63">
        <v>-3.27164E-2</v>
      </c>
      <c r="H2603" s="63">
        <v>91.415199999999999</v>
      </c>
      <c r="I2603" s="63">
        <v>-0.17760400000000001</v>
      </c>
      <c r="J2603" s="63">
        <v>-9.2003199999999993E-2</v>
      </c>
      <c r="K2603" s="63">
        <v>-3.27164E-2</v>
      </c>
      <c r="L2603" s="63">
        <v>2.6570400000000001E-2</v>
      </c>
      <c r="M2603" s="63">
        <v>0.1121712</v>
      </c>
      <c r="N2603" s="63">
        <v>6436</v>
      </c>
      <c r="O2603" s="63">
        <v>0.1130564</v>
      </c>
      <c r="P2603" s="63">
        <v>8</v>
      </c>
      <c r="Q2603" s="63">
        <v>1.2781749580960001E-2</v>
      </c>
    </row>
    <row r="2604" spans="1:17">
      <c r="A2604" s="63" t="s">
        <v>76</v>
      </c>
      <c r="B2604" s="63" t="s">
        <v>44</v>
      </c>
      <c r="C2604" s="63" t="s">
        <v>53</v>
      </c>
      <c r="D2604" s="63">
        <v>11</v>
      </c>
      <c r="E2604" s="63">
        <v>0.63338510000000003</v>
      </c>
      <c r="F2604" s="63">
        <v>0.85826219999999998</v>
      </c>
      <c r="G2604" s="63">
        <v>0.2248771</v>
      </c>
      <c r="H2604" s="63">
        <v>94.417299999999997</v>
      </c>
      <c r="I2604" s="63">
        <v>7.9989500000000005E-2</v>
      </c>
      <c r="J2604" s="63">
        <v>0.1655903</v>
      </c>
      <c r="K2604" s="63">
        <v>0.2248771</v>
      </c>
      <c r="L2604" s="63">
        <v>0.28416400000000003</v>
      </c>
      <c r="M2604" s="63">
        <v>0.3697647</v>
      </c>
      <c r="N2604" s="63">
        <v>6436</v>
      </c>
      <c r="O2604" s="63">
        <v>0.1130564</v>
      </c>
      <c r="P2604" s="63">
        <v>8</v>
      </c>
      <c r="Q2604" s="63">
        <v>1.2781749580960001E-2</v>
      </c>
    </row>
    <row r="2605" spans="1:17">
      <c r="A2605" s="63" t="s">
        <v>76</v>
      </c>
      <c r="B2605" s="63" t="s">
        <v>44</v>
      </c>
      <c r="C2605" s="63" t="s">
        <v>53</v>
      </c>
      <c r="D2605" s="63">
        <v>12</v>
      </c>
      <c r="E2605" s="63">
        <v>0.67339749999999998</v>
      </c>
      <c r="F2605" s="63">
        <v>1.250772</v>
      </c>
      <c r="G2605" s="63">
        <v>0.57737459999999996</v>
      </c>
      <c r="H2605" s="63">
        <v>98.842699999999994</v>
      </c>
      <c r="I2605" s="63">
        <v>0.43248700000000001</v>
      </c>
      <c r="J2605" s="63">
        <v>0.51808779999999999</v>
      </c>
      <c r="K2605" s="63">
        <v>0.57737459999999996</v>
      </c>
      <c r="L2605" s="63">
        <v>0.63666149999999999</v>
      </c>
      <c r="M2605" s="63">
        <v>0.72226219999999997</v>
      </c>
      <c r="N2605" s="63">
        <v>6436</v>
      </c>
      <c r="O2605" s="63">
        <v>0.1130564</v>
      </c>
      <c r="P2605" s="63">
        <v>8</v>
      </c>
      <c r="Q2605" s="63">
        <v>1.2781749580960001E-2</v>
      </c>
    </row>
    <row r="2606" spans="1:17">
      <c r="A2606" s="63" t="s">
        <v>76</v>
      </c>
      <c r="B2606" s="63" t="s">
        <v>44</v>
      </c>
      <c r="C2606" s="63" t="s">
        <v>53</v>
      </c>
      <c r="D2606" s="63">
        <v>13</v>
      </c>
      <c r="E2606" s="63">
        <v>0.55886880000000005</v>
      </c>
      <c r="F2606" s="63">
        <v>1.6204780000000001</v>
      </c>
      <c r="G2606" s="63">
        <v>1.061609</v>
      </c>
      <c r="H2606" s="63">
        <v>102.804</v>
      </c>
      <c r="I2606" s="63">
        <v>0.91672169999999997</v>
      </c>
      <c r="J2606" s="63">
        <v>1.0023219999999999</v>
      </c>
      <c r="K2606" s="63">
        <v>1.061609</v>
      </c>
      <c r="L2606" s="63">
        <v>1.1208959999999999</v>
      </c>
      <c r="M2606" s="63">
        <v>1.2064969999999999</v>
      </c>
      <c r="N2606" s="63">
        <v>6436</v>
      </c>
      <c r="O2606" s="63">
        <v>0.1130564</v>
      </c>
      <c r="P2606" s="63">
        <v>8</v>
      </c>
      <c r="Q2606" s="63">
        <v>1.2781749580960001E-2</v>
      </c>
    </row>
    <row r="2607" spans="1:17">
      <c r="A2607" s="63" t="s">
        <v>76</v>
      </c>
      <c r="B2607" s="63" t="s">
        <v>44</v>
      </c>
      <c r="C2607" s="63" t="s">
        <v>53</v>
      </c>
      <c r="D2607" s="63">
        <v>14</v>
      </c>
      <c r="E2607" s="63">
        <v>0.7524499</v>
      </c>
      <c r="F2607" s="63">
        <v>2.1378569999999999</v>
      </c>
      <c r="G2607" s="63">
        <v>1.3854070000000001</v>
      </c>
      <c r="H2607" s="63">
        <v>105.965</v>
      </c>
      <c r="I2607" s="63">
        <v>1.2405200000000001</v>
      </c>
      <c r="J2607" s="63">
        <v>1.32612</v>
      </c>
      <c r="K2607" s="63">
        <v>1.3854070000000001</v>
      </c>
      <c r="L2607" s="63">
        <v>1.4446939999999999</v>
      </c>
      <c r="M2607" s="63">
        <v>1.530295</v>
      </c>
      <c r="N2607" s="63">
        <v>6436</v>
      </c>
      <c r="O2607" s="63">
        <v>0.1130564</v>
      </c>
      <c r="P2607" s="63">
        <v>8</v>
      </c>
      <c r="Q2607" s="63">
        <v>1.2781749580960001E-2</v>
      </c>
    </row>
    <row r="2608" spans="1:17">
      <c r="A2608" s="63" t="s">
        <v>76</v>
      </c>
      <c r="B2608" s="63" t="s">
        <v>44</v>
      </c>
      <c r="C2608" s="63" t="s">
        <v>53</v>
      </c>
      <c r="D2608" s="63">
        <v>15</v>
      </c>
      <c r="E2608" s="63">
        <v>0.99160300000000001</v>
      </c>
      <c r="F2608" s="63">
        <v>2.579269</v>
      </c>
      <c r="G2608" s="63">
        <v>1.587666</v>
      </c>
      <c r="H2608" s="63">
        <v>108.32599999999999</v>
      </c>
      <c r="I2608" s="63">
        <v>1.4427779999999999</v>
      </c>
      <c r="J2608" s="63">
        <v>1.5283789999999999</v>
      </c>
      <c r="K2608" s="63">
        <v>1.587666</v>
      </c>
      <c r="L2608" s="63">
        <v>1.6469529999999999</v>
      </c>
      <c r="M2608" s="63">
        <v>1.732553</v>
      </c>
      <c r="N2608" s="63">
        <v>6436</v>
      </c>
      <c r="O2608" s="63">
        <v>0.1130564</v>
      </c>
      <c r="P2608" s="63">
        <v>8</v>
      </c>
      <c r="Q2608" s="63">
        <v>1.2781749580960001E-2</v>
      </c>
    </row>
    <row r="2609" spans="1:17">
      <c r="A2609" s="63" t="s">
        <v>76</v>
      </c>
      <c r="B2609" s="63" t="s">
        <v>44</v>
      </c>
      <c r="C2609" s="63" t="s">
        <v>53</v>
      </c>
      <c r="D2609" s="63">
        <v>16</v>
      </c>
      <c r="E2609" s="63">
        <v>1.35599</v>
      </c>
      <c r="F2609" s="63">
        <v>3.0218159999999998</v>
      </c>
      <c r="G2609" s="63">
        <v>1.665826</v>
      </c>
      <c r="H2609" s="63">
        <v>109.91200000000001</v>
      </c>
      <c r="I2609" s="63">
        <v>1.520939</v>
      </c>
      <c r="J2609" s="63">
        <v>1.6065389999999999</v>
      </c>
      <c r="K2609" s="63">
        <v>1.665826</v>
      </c>
      <c r="L2609" s="63">
        <v>1.7251129999999999</v>
      </c>
      <c r="M2609" s="63">
        <v>1.8107139999999999</v>
      </c>
      <c r="N2609" s="63">
        <v>6436</v>
      </c>
      <c r="O2609" s="63">
        <v>0.1130564</v>
      </c>
      <c r="P2609" s="63">
        <v>8</v>
      </c>
      <c r="Q2609" s="63">
        <v>1.2781749580960001E-2</v>
      </c>
    </row>
    <row r="2610" spans="1:17">
      <c r="A2610" s="63" t="s">
        <v>76</v>
      </c>
      <c r="B2610" s="63" t="s">
        <v>44</v>
      </c>
      <c r="C2610" s="63" t="s">
        <v>53</v>
      </c>
      <c r="D2610" s="63">
        <v>17</v>
      </c>
      <c r="E2610" s="63">
        <v>1.575626</v>
      </c>
      <c r="F2610" s="63">
        <v>3.3199779999999999</v>
      </c>
      <c r="G2610" s="63">
        <v>1.7443519999999999</v>
      </c>
      <c r="H2610" s="63">
        <v>111.011</v>
      </c>
      <c r="I2610" s="63">
        <v>1.5994649999999999</v>
      </c>
      <c r="J2610" s="63">
        <v>1.685065</v>
      </c>
      <c r="K2610" s="63">
        <v>1.7443519999999999</v>
      </c>
      <c r="L2610" s="63">
        <v>1.803639</v>
      </c>
      <c r="M2610" s="63">
        <v>1.88924</v>
      </c>
      <c r="N2610" s="63">
        <v>6436</v>
      </c>
      <c r="O2610" s="63">
        <v>0.1130564</v>
      </c>
      <c r="P2610" s="63">
        <v>8</v>
      </c>
      <c r="Q2610" s="63">
        <v>1.2781749580960001E-2</v>
      </c>
    </row>
    <row r="2611" spans="1:17">
      <c r="A2611" s="63" t="s">
        <v>76</v>
      </c>
      <c r="B2611" s="63" t="s">
        <v>44</v>
      </c>
      <c r="C2611" s="63" t="s">
        <v>53</v>
      </c>
      <c r="D2611" s="63">
        <v>18</v>
      </c>
      <c r="E2611" s="63">
        <v>1.725997</v>
      </c>
      <c r="F2611" s="63">
        <v>3.4395030000000002</v>
      </c>
      <c r="G2611" s="63">
        <v>1.713506</v>
      </c>
      <c r="H2611" s="63">
        <v>110.60899999999999</v>
      </c>
      <c r="I2611" s="63">
        <v>1.5686180000000001</v>
      </c>
      <c r="J2611" s="63">
        <v>1.6542190000000001</v>
      </c>
      <c r="K2611" s="63">
        <v>1.713506</v>
      </c>
      <c r="L2611" s="63">
        <v>1.7727930000000001</v>
      </c>
      <c r="M2611" s="63">
        <v>1.858393</v>
      </c>
      <c r="N2611" s="63">
        <v>6436</v>
      </c>
      <c r="O2611" s="63">
        <v>0.1130564</v>
      </c>
      <c r="P2611" s="63">
        <v>8</v>
      </c>
      <c r="Q2611" s="63">
        <v>1.2781749580960001E-2</v>
      </c>
    </row>
    <row r="2612" spans="1:17">
      <c r="A2612" s="63" t="s">
        <v>76</v>
      </c>
      <c r="B2612" s="63" t="s">
        <v>44</v>
      </c>
      <c r="C2612" s="63" t="s">
        <v>53</v>
      </c>
      <c r="D2612" s="63">
        <v>19</v>
      </c>
      <c r="E2612" s="63">
        <v>2.0540769999999999</v>
      </c>
      <c r="F2612" s="63">
        <v>3.1151499999999999</v>
      </c>
      <c r="G2612" s="63">
        <v>1.0610729999999999</v>
      </c>
      <c r="H2612" s="63">
        <v>108.033</v>
      </c>
      <c r="I2612" s="63">
        <v>0.91618500000000003</v>
      </c>
      <c r="J2612" s="63">
        <v>1.0017860000000001</v>
      </c>
      <c r="K2612" s="63">
        <v>1.0610729999999999</v>
      </c>
      <c r="L2612" s="63">
        <v>1.1203590000000001</v>
      </c>
      <c r="M2612" s="63">
        <v>1.2059599999999999</v>
      </c>
      <c r="N2612" s="63">
        <v>6436</v>
      </c>
      <c r="O2612" s="63">
        <v>0.1130564</v>
      </c>
      <c r="P2612" s="63">
        <v>8</v>
      </c>
      <c r="Q2612" s="63">
        <v>1.2781749580960001E-2</v>
      </c>
    </row>
    <row r="2613" spans="1:17">
      <c r="A2613" s="63" t="s">
        <v>76</v>
      </c>
      <c r="B2613" s="63" t="s">
        <v>44</v>
      </c>
      <c r="C2613" s="63" t="s">
        <v>53</v>
      </c>
      <c r="D2613" s="63">
        <v>20</v>
      </c>
      <c r="E2613" s="63">
        <v>2.3054190000000001</v>
      </c>
      <c r="F2613" s="63">
        <v>2.7149570000000001</v>
      </c>
      <c r="G2613" s="63">
        <v>0.40953729999999999</v>
      </c>
      <c r="H2613" s="63">
        <v>104.169</v>
      </c>
      <c r="I2613" s="63">
        <v>0.26464969999999999</v>
      </c>
      <c r="J2613" s="63">
        <v>0.35025050000000002</v>
      </c>
      <c r="K2613" s="63">
        <v>0.40953729999999999</v>
      </c>
      <c r="L2613" s="63">
        <v>0.46882410000000002</v>
      </c>
      <c r="M2613" s="63">
        <v>0.5544249</v>
      </c>
      <c r="N2613" s="63">
        <v>6436</v>
      </c>
      <c r="O2613" s="63">
        <v>0.1130564</v>
      </c>
      <c r="P2613" s="63">
        <v>8</v>
      </c>
      <c r="Q2613" s="63">
        <v>1.2781749580960001E-2</v>
      </c>
    </row>
    <row r="2614" spans="1:17">
      <c r="A2614" s="63" t="s">
        <v>76</v>
      </c>
      <c r="B2614" s="63" t="s">
        <v>44</v>
      </c>
      <c r="C2614" s="63" t="s">
        <v>53</v>
      </c>
      <c r="D2614" s="63">
        <v>21</v>
      </c>
      <c r="E2614" s="63">
        <v>2.209416</v>
      </c>
      <c r="F2614" s="63">
        <v>2.4162409999999999</v>
      </c>
      <c r="G2614" s="63">
        <v>0.2068257</v>
      </c>
      <c r="H2614" s="63">
        <v>100.44199999999999</v>
      </c>
      <c r="I2614" s="63">
        <v>6.1938100000000003E-2</v>
      </c>
      <c r="J2614" s="63">
        <v>0.1475389</v>
      </c>
      <c r="K2614" s="63">
        <v>0.2068257</v>
      </c>
      <c r="L2614" s="63">
        <v>0.26611259999999998</v>
      </c>
      <c r="M2614" s="63">
        <v>0.35171330000000001</v>
      </c>
      <c r="N2614" s="63">
        <v>6436</v>
      </c>
      <c r="O2614" s="63">
        <v>0.1130564</v>
      </c>
      <c r="P2614" s="63">
        <v>8</v>
      </c>
      <c r="Q2614" s="63">
        <v>1.2781749580960001E-2</v>
      </c>
    </row>
    <row r="2615" spans="1:17">
      <c r="A2615" s="63" t="s">
        <v>76</v>
      </c>
      <c r="B2615" s="63" t="s">
        <v>44</v>
      </c>
      <c r="C2615" s="63" t="s">
        <v>53</v>
      </c>
      <c r="D2615" s="63">
        <v>22</v>
      </c>
      <c r="E2615" s="63">
        <v>1.878816</v>
      </c>
      <c r="F2615" s="63">
        <v>2.2986960000000001</v>
      </c>
      <c r="G2615" s="63">
        <v>0.41987930000000001</v>
      </c>
      <c r="H2615" s="63">
        <v>97.241799999999998</v>
      </c>
      <c r="I2615" s="63">
        <v>0.27499170000000001</v>
      </c>
      <c r="J2615" s="63">
        <v>0.36059249999999998</v>
      </c>
      <c r="K2615" s="63">
        <v>0.41987930000000001</v>
      </c>
      <c r="L2615" s="63">
        <v>0.47916619999999999</v>
      </c>
      <c r="M2615" s="63">
        <v>0.56476689999999996</v>
      </c>
      <c r="N2615" s="63">
        <v>6436</v>
      </c>
      <c r="O2615" s="63">
        <v>0.1130564</v>
      </c>
      <c r="P2615" s="63">
        <v>8</v>
      </c>
      <c r="Q2615" s="63">
        <v>1.2781749580960001E-2</v>
      </c>
    </row>
    <row r="2616" spans="1:17">
      <c r="A2616" s="63" t="s">
        <v>76</v>
      </c>
      <c r="B2616" s="63" t="s">
        <v>44</v>
      </c>
      <c r="C2616" s="63" t="s">
        <v>53</v>
      </c>
      <c r="D2616" s="63">
        <v>23</v>
      </c>
      <c r="E2616" s="63">
        <v>1.242599</v>
      </c>
      <c r="F2616" s="63">
        <v>2.0712079999999999</v>
      </c>
      <c r="G2616" s="63">
        <v>0.82860959999999995</v>
      </c>
      <c r="H2616" s="63">
        <v>95.089600000000004</v>
      </c>
      <c r="I2616" s="63">
        <v>0.68372200000000005</v>
      </c>
      <c r="J2616" s="63">
        <v>0.76932279999999997</v>
      </c>
      <c r="K2616" s="63">
        <v>0.82860959999999995</v>
      </c>
      <c r="L2616" s="63">
        <v>0.88789640000000003</v>
      </c>
      <c r="M2616" s="63">
        <v>0.97349719999999995</v>
      </c>
      <c r="N2616" s="63">
        <v>6436</v>
      </c>
      <c r="O2616" s="63">
        <v>0.1130564</v>
      </c>
      <c r="P2616" s="63">
        <v>8</v>
      </c>
      <c r="Q2616" s="63">
        <v>1.2781749580960001E-2</v>
      </c>
    </row>
    <row r="2617" spans="1:17">
      <c r="A2617" s="63" t="s">
        <v>76</v>
      </c>
      <c r="B2617" s="63" t="s">
        <v>44</v>
      </c>
      <c r="C2617" s="63" t="s">
        <v>53</v>
      </c>
      <c r="D2617" s="63">
        <v>24</v>
      </c>
      <c r="E2617" s="63">
        <v>1.2548429999999999</v>
      </c>
      <c r="F2617" s="63">
        <v>1.1561060000000001</v>
      </c>
      <c r="G2617" s="63">
        <v>-9.8736400000000002E-2</v>
      </c>
      <c r="H2617" s="63">
        <v>92.753699999999995</v>
      </c>
      <c r="I2617" s="63">
        <v>-0.24362400000000001</v>
      </c>
      <c r="J2617" s="63">
        <v>-0.1580232</v>
      </c>
      <c r="K2617" s="63">
        <v>-9.8736400000000002E-2</v>
      </c>
      <c r="L2617" s="63">
        <v>-3.9449600000000001E-2</v>
      </c>
      <c r="M2617" s="63">
        <v>4.6151200000000003E-2</v>
      </c>
      <c r="N2617" s="63">
        <v>6436</v>
      </c>
      <c r="O2617" s="63">
        <v>0.1130564</v>
      </c>
      <c r="P2617" s="63">
        <v>8</v>
      </c>
      <c r="Q2617" s="63">
        <v>1.2781749580960001E-2</v>
      </c>
    </row>
    <row r="2618" spans="1:17">
      <c r="A2618" s="63" t="s">
        <v>76</v>
      </c>
      <c r="B2618" s="63" t="s">
        <v>44</v>
      </c>
      <c r="C2618" s="63" t="s">
        <v>54</v>
      </c>
      <c r="D2618" s="63">
        <v>1</v>
      </c>
      <c r="E2618" s="63">
        <v>1.0336510000000001</v>
      </c>
      <c r="F2618" s="63">
        <v>0.74245539999999999</v>
      </c>
      <c r="G2618" s="63">
        <v>-0.2911958</v>
      </c>
      <c r="H2618" s="63">
        <v>80.299899999999994</v>
      </c>
      <c r="I2618" s="63">
        <v>-0.43608330000000001</v>
      </c>
      <c r="J2618" s="63">
        <v>-0.35048259999999998</v>
      </c>
      <c r="K2618" s="63">
        <v>-0.2911958</v>
      </c>
      <c r="L2618" s="63">
        <v>-0.2319089</v>
      </c>
      <c r="M2618" s="63">
        <v>-0.1463082</v>
      </c>
      <c r="N2618" s="63">
        <v>6436</v>
      </c>
      <c r="O2618" s="63">
        <v>0.1130564</v>
      </c>
      <c r="P2618" s="63">
        <v>9</v>
      </c>
      <c r="Q2618" s="63">
        <v>1.2781749580960001E-2</v>
      </c>
    </row>
    <row r="2619" spans="1:17">
      <c r="A2619" s="63" t="s">
        <v>76</v>
      </c>
      <c r="B2619" s="63" t="s">
        <v>44</v>
      </c>
      <c r="C2619" s="63" t="s">
        <v>54</v>
      </c>
      <c r="D2619" s="63">
        <v>2</v>
      </c>
      <c r="E2619" s="63">
        <v>0.98379870000000003</v>
      </c>
      <c r="F2619" s="63">
        <v>0.53086849999999997</v>
      </c>
      <c r="G2619" s="63">
        <v>-0.45293020000000001</v>
      </c>
      <c r="H2619" s="63">
        <v>79.472899999999996</v>
      </c>
      <c r="I2619" s="63">
        <v>-0.59781770000000001</v>
      </c>
      <c r="J2619" s="63">
        <v>-0.51221700000000003</v>
      </c>
      <c r="K2619" s="63">
        <v>-0.45293020000000001</v>
      </c>
      <c r="L2619" s="63">
        <v>-0.39364329999999997</v>
      </c>
      <c r="M2619" s="63">
        <v>-0.3080426</v>
      </c>
      <c r="N2619" s="63">
        <v>6436</v>
      </c>
      <c r="O2619" s="63">
        <v>0.1130564</v>
      </c>
      <c r="P2619" s="63">
        <v>9</v>
      </c>
      <c r="Q2619" s="63">
        <v>1.2781749580960001E-2</v>
      </c>
    </row>
    <row r="2620" spans="1:17">
      <c r="A2620" s="63" t="s">
        <v>76</v>
      </c>
      <c r="B2620" s="63" t="s">
        <v>44</v>
      </c>
      <c r="C2620" s="63" t="s">
        <v>54</v>
      </c>
      <c r="D2620" s="63">
        <v>3</v>
      </c>
      <c r="E2620" s="63">
        <v>0.86821490000000001</v>
      </c>
      <c r="F2620" s="63">
        <v>0.53213809999999995</v>
      </c>
      <c r="G2620" s="63">
        <v>-0.33607680000000001</v>
      </c>
      <c r="H2620" s="63">
        <v>74.827799999999996</v>
      </c>
      <c r="I2620" s="63">
        <v>-0.48096440000000001</v>
      </c>
      <c r="J2620" s="63">
        <v>-0.39536359999999998</v>
      </c>
      <c r="K2620" s="63">
        <v>-0.33607680000000001</v>
      </c>
      <c r="L2620" s="63">
        <v>-0.27678999999999998</v>
      </c>
      <c r="M2620" s="63">
        <v>-0.1911892</v>
      </c>
      <c r="N2620" s="63">
        <v>6436</v>
      </c>
      <c r="O2620" s="63">
        <v>0.1130564</v>
      </c>
      <c r="P2620" s="63">
        <v>9</v>
      </c>
      <c r="Q2620" s="63">
        <v>1.2781749580960001E-2</v>
      </c>
    </row>
    <row r="2621" spans="1:17">
      <c r="A2621" s="63" t="s">
        <v>76</v>
      </c>
      <c r="B2621" s="63" t="s">
        <v>44</v>
      </c>
      <c r="C2621" s="63" t="s">
        <v>54</v>
      </c>
      <c r="D2621" s="63">
        <v>4</v>
      </c>
      <c r="E2621" s="63">
        <v>0.82671030000000001</v>
      </c>
      <c r="F2621" s="63">
        <v>0.59108939999999999</v>
      </c>
      <c r="G2621" s="63">
        <v>-0.23562089999999999</v>
      </c>
      <c r="H2621" s="63">
        <v>72.054299999999998</v>
      </c>
      <c r="I2621" s="63">
        <v>-0.38050850000000003</v>
      </c>
      <c r="J2621" s="63">
        <v>-0.29490769999999999</v>
      </c>
      <c r="K2621" s="63">
        <v>-0.23562089999999999</v>
      </c>
      <c r="L2621" s="63">
        <v>-0.17633409999999999</v>
      </c>
      <c r="M2621" s="63">
        <v>-9.0733300000000003E-2</v>
      </c>
      <c r="N2621" s="63">
        <v>6436</v>
      </c>
      <c r="O2621" s="63">
        <v>0.1130564</v>
      </c>
      <c r="P2621" s="63">
        <v>9</v>
      </c>
      <c r="Q2621" s="63">
        <v>1.2781749580960001E-2</v>
      </c>
    </row>
    <row r="2622" spans="1:17">
      <c r="A2622" s="63" t="s">
        <v>76</v>
      </c>
      <c r="B2622" s="63" t="s">
        <v>44</v>
      </c>
      <c r="C2622" s="63" t="s">
        <v>54</v>
      </c>
      <c r="D2622" s="63">
        <v>5</v>
      </c>
      <c r="E2622" s="63">
        <v>0.83210899999999999</v>
      </c>
      <c r="F2622" s="63">
        <v>0.6074368</v>
      </c>
      <c r="G2622" s="63">
        <v>-0.22467219999999999</v>
      </c>
      <c r="H2622" s="63">
        <v>70.218900000000005</v>
      </c>
      <c r="I2622" s="63">
        <v>-0.36955979999999999</v>
      </c>
      <c r="J2622" s="63">
        <v>-0.28395900000000002</v>
      </c>
      <c r="K2622" s="63">
        <v>-0.22467219999999999</v>
      </c>
      <c r="L2622" s="63">
        <v>-0.16538539999999999</v>
      </c>
      <c r="M2622" s="63">
        <v>-7.9784599999999997E-2</v>
      </c>
      <c r="N2622" s="63">
        <v>6436</v>
      </c>
      <c r="O2622" s="63">
        <v>0.1130564</v>
      </c>
      <c r="P2622" s="63">
        <v>9</v>
      </c>
      <c r="Q2622" s="63">
        <v>1.2781749580960001E-2</v>
      </c>
    </row>
    <row r="2623" spans="1:17">
      <c r="A2623" s="63" t="s">
        <v>76</v>
      </c>
      <c r="B2623" s="63" t="s">
        <v>44</v>
      </c>
      <c r="C2623" s="63" t="s">
        <v>54</v>
      </c>
      <c r="D2623" s="63">
        <v>6</v>
      </c>
      <c r="E2623" s="63">
        <v>0.95192370000000004</v>
      </c>
      <c r="F2623" s="63">
        <v>0.6496691</v>
      </c>
      <c r="G2623" s="63">
        <v>-0.30225469999999999</v>
      </c>
      <c r="H2623" s="63">
        <v>68.6203</v>
      </c>
      <c r="I2623" s="63">
        <v>-0.44714229999999999</v>
      </c>
      <c r="J2623" s="63">
        <v>-0.36154150000000002</v>
      </c>
      <c r="K2623" s="63">
        <v>-0.30225469999999999</v>
      </c>
      <c r="L2623" s="63">
        <v>-0.24296780000000001</v>
      </c>
      <c r="M2623" s="63">
        <v>-0.15736710000000001</v>
      </c>
      <c r="N2623" s="63">
        <v>6436</v>
      </c>
      <c r="O2623" s="63">
        <v>0.1130564</v>
      </c>
      <c r="P2623" s="63">
        <v>9</v>
      </c>
      <c r="Q2623" s="63">
        <v>1.2781749580960001E-2</v>
      </c>
    </row>
    <row r="2624" spans="1:17">
      <c r="A2624" s="63" t="s">
        <v>76</v>
      </c>
      <c r="B2624" s="63" t="s">
        <v>44</v>
      </c>
      <c r="C2624" s="63" t="s">
        <v>54</v>
      </c>
      <c r="D2624" s="63">
        <v>7</v>
      </c>
      <c r="E2624" s="63">
        <v>1.101413</v>
      </c>
      <c r="F2624" s="63">
        <v>0.82950690000000005</v>
      </c>
      <c r="G2624" s="63">
        <v>-0.2719066</v>
      </c>
      <c r="H2624" s="63">
        <v>67.771000000000001</v>
      </c>
      <c r="I2624" s="63">
        <v>-0.4167942</v>
      </c>
      <c r="J2624" s="63">
        <v>-0.33119340000000003</v>
      </c>
      <c r="K2624" s="63">
        <v>-0.2719066</v>
      </c>
      <c r="L2624" s="63">
        <v>-0.2126198</v>
      </c>
      <c r="M2624" s="63">
        <v>-0.12701899999999999</v>
      </c>
      <c r="N2624" s="63">
        <v>6436</v>
      </c>
      <c r="O2624" s="63">
        <v>0.1130564</v>
      </c>
      <c r="P2624" s="63">
        <v>9</v>
      </c>
      <c r="Q2624" s="63">
        <v>1.2781749580960001E-2</v>
      </c>
    </row>
    <row r="2625" spans="1:17">
      <c r="A2625" s="63" t="s">
        <v>76</v>
      </c>
      <c r="B2625" s="63" t="s">
        <v>44</v>
      </c>
      <c r="C2625" s="63" t="s">
        <v>54</v>
      </c>
      <c r="D2625" s="63">
        <v>8</v>
      </c>
      <c r="E2625" s="63">
        <v>1.1823699999999999</v>
      </c>
      <c r="F2625" s="63">
        <v>0.93138169999999998</v>
      </c>
      <c r="G2625" s="63">
        <v>-0.25098789999999999</v>
      </c>
      <c r="H2625" s="63">
        <v>68.784599999999998</v>
      </c>
      <c r="I2625" s="63">
        <v>-0.39587549999999999</v>
      </c>
      <c r="J2625" s="63">
        <v>-0.31027470000000001</v>
      </c>
      <c r="K2625" s="63">
        <v>-0.25098789999999999</v>
      </c>
      <c r="L2625" s="63">
        <v>-0.19170110000000001</v>
      </c>
      <c r="M2625" s="63">
        <v>-0.10610029999999999</v>
      </c>
      <c r="N2625" s="63">
        <v>6436</v>
      </c>
      <c r="O2625" s="63">
        <v>0.1130564</v>
      </c>
      <c r="P2625" s="63">
        <v>9</v>
      </c>
      <c r="Q2625" s="63">
        <v>1.2781749580960001E-2</v>
      </c>
    </row>
    <row r="2626" spans="1:17">
      <c r="A2626" s="63" t="s">
        <v>76</v>
      </c>
      <c r="B2626" s="63" t="s">
        <v>44</v>
      </c>
      <c r="C2626" s="63" t="s">
        <v>54</v>
      </c>
      <c r="D2626" s="63">
        <v>9</v>
      </c>
      <c r="E2626" s="63">
        <v>1.178974</v>
      </c>
      <c r="F2626" s="63">
        <v>1.0858289999999999</v>
      </c>
      <c r="G2626" s="63">
        <v>-9.3144400000000002E-2</v>
      </c>
      <c r="H2626" s="63">
        <v>72.814700000000002</v>
      </c>
      <c r="I2626" s="63">
        <v>-0.23803199999999999</v>
      </c>
      <c r="J2626" s="63">
        <v>-0.15243119999999999</v>
      </c>
      <c r="K2626" s="63">
        <v>-9.3144400000000002E-2</v>
      </c>
      <c r="L2626" s="63">
        <v>-3.3857600000000002E-2</v>
      </c>
      <c r="M2626" s="63">
        <v>5.1743200000000003E-2</v>
      </c>
      <c r="N2626" s="63">
        <v>6436</v>
      </c>
      <c r="O2626" s="63">
        <v>0.1130564</v>
      </c>
      <c r="P2626" s="63">
        <v>9</v>
      </c>
      <c r="Q2626" s="63">
        <v>1.2781749580960001E-2</v>
      </c>
    </row>
    <row r="2627" spans="1:17">
      <c r="A2627" s="63" t="s">
        <v>76</v>
      </c>
      <c r="B2627" s="63" t="s">
        <v>44</v>
      </c>
      <c r="C2627" s="63" t="s">
        <v>54</v>
      </c>
      <c r="D2627" s="63">
        <v>10</v>
      </c>
      <c r="E2627" s="63">
        <v>1.1379379999999999</v>
      </c>
      <c r="F2627" s="63">
        <v>1.0550390000000001</v>
      </c>
      <c r="G2627" s="63">
        <v>-8.2899E-2</v>
      </c>
      <c r="H2627" s="63">
        <v>79.363699999999994</v>
      </c>
      <c r="I2627" s="63">
        <v>-0.22778660000000001</v>
      </c>
      <c r="J2627" s="63">
        <v>-0.1421858</v>
      </c>
      <c r="K2627" s="63">
        <v>-8.2899E-2</v>
      </c>
      <c r="L2627" s="63">
        <v>-2.36121E-2</v>
      </c>
      <c r="M2627" s="63">
        <v>6.1988599999999998E-2</v>
      </c>
      <c r="N2627" s="63">
        <v>6436</v>
      </c>
      <c r="O2627" s="63">
        <v>0.1130564</v>
      </c>
      <c r="P2627" s="63">
        <v>9</v>
      </c>
      <c r="Q2627" s="63">
        <v>1.2781749580960001E-2</v>
      </c>
    </row>
    <row r="2628" spans="1:17">
      <c r="A2628" s="63" t="s">
        <v>76</v>
      </c>
      <c r="B2628" s="63" t="s">
        <v>44</v>
      </c>
      <c r="C2628" s="63" t="s">
        <v>54</v>
      </c>
      <c r="D2628" s="63">
        <v>11</v>
      </c>
      <c r="E2628" s="63">
        <v>1.0273289999999999</v>
      </c>
      <c r="F2628" s="63">
        <v>1.1336310000000001</v>
      </c>
      <c r="G2628" s="63">
        <v>0.1063019</v>
      </c>
      <c r="H2628" s="63">
        <v>85.0381</v>
      </c>
      <c r="I2628" s="63">
        <v>-3.8585700000000001E-2</v>
      </c>
      <c r="J2628" s="63">
        <v>4.7015099999999997E-2</v>
      </c>
      <c r="K2628" s="63">
        <v>0.1063019</v>
      </c>
      <c r="L2628" s="63">
        <v>0.16558870000000001</v>
      </c>
      <c r="M2628" s="63">
        <v>0.25118950000000001</v>
      </c>
      <c r="N2628" s="63">
        <v>6436</v>
      </c>
      <c r="O2628" s="63">
        <v>0.1130564</v>
      </c>
      <c r="P2628" s="63">
        <v>9</v>
      </c>
      <c r="Q2628" s="63">
        <v>1.2781749580960001E-2</v>
      </c>
    </row>
    <row r="2629" spans="1:17">
      <c r="A2629" s="63" t="s">
        <v>76</v>
      </c>
      <c r="B2629" s="63" t="s">
        <v>44</v>
      </c>
      <c r="C2629" s="63" t="s">
        <v>54</v>
      </c>
      <c r="D2629" s="63">
        <v>12</v>
      </c>
      <c r="E2629" s="63">
        <v>0.9982529</v>
      </c>
      <c r="F2629" s="63">
        <v>1.3267739999999999</v>
      </c>
      <c r="G2629" s="63">
        <v>0.32852150000000002</v>
      </c>
      <c r="H2629" s="63">
        <v>89.513199999999998</v>
      </c>
      <c r="I2629" s="63">
        <v>0.18363389999999999</v>
      </c>
      <c r="J2629" s="63">
        <v>0.26923469999999999</v>
      </c>
      <c r="K2629" s="63">
        <v>0.32852150000000002</v>
      </c>
      <c r="L2629" s="63">
        <v>0.38780829999999999</v>
      </c>
      <c r="M2629" s="63">
        <v>0.47340910000000003</v>
      </c>
      <c r="N2629" s="63">
        <v>6436</v>
      </c>
      <c r="O2629" s="63">
        <v>0.1130564</v>
      </c>
      <c r="P2629" s="63">
        <v>9</v>
      </c>
      <c r="Q2629" s="63">
        <v>1.2781749580960001E-2</v>
      </c>
    </row>
    <row r="2630" spans="1:17">
      <c r="A2630" s="63" t="s">
        <v>76</v>
      </c>
      <c r="B2630" s="63" t="s">
        <v>44</v>
      </c>
      <c r="C2630" s="63" t="s">
        <v>54</v>
      </c>
      <c r="D2630" s="63">
        <v>13</v>
      </c>
      <c r="E2630" s="63">
        <v>0.89305389999999996</v>
      </c>
      <c r="F2630" s="63">
        <v>1.533601</v>
      </c>
      <c r="G2630" s="63">
        <v>0.64054719999999998</v>
      </c>
      <c r="H2630" s="63">
        <v>92.5762</v>
      </c>
      <c r="I2630" s="63">
        <v>0.49565959999999998</v>
      </c>
      <c r="J2630" s="63">
        <v>0.58126029999999995</v>
      </c>
      <c r="K2630" s="63">
        <v>0.64054719999999998</v>
      </c>
      <c r="L2630" s="63">
        <v>0.69983399999999996</v>
      </c>
      <c r="M2630" s="63">
        <v>0.78543470000000004</v>
      </c>
      <c r="N2630" s="63">
        <v>6436</v>
      </c>
      <c r="O2630" s="63">
        <v>0.1130564</v>
      </c>
      <c r="P2630" s="63">
        <v>9</v>
      </c>
      <c r="Q2630" s="63">
        <v>1.2781749580960001E-2</v>
      </c>
    </row>
    <row r="2631" spans="1:17">
      <c r="A2631" s="63" t="s">
        <v>76</v>
      </c>
      <c r="B2631" s="63" t="s">
        <v>44</v>
      </c>
      <c r="C2631" s="63" t="s">
        <v>54</v>
      </c>
      <c r="D2631" s="63">
        <v>14</v>
      </c>
      <c r="E2631" s="63">
        <v>0.98242629999999997</v>
      </c>
      <c r="F2631" s="63">
        <v>1.8417479999999999</v>
      </c>
      <c r="G2631" s="63">
        <v>0.85932120000000001</v>
      </c>
      <c r="H2631" s="63">
        <v>95.724400000000003</v>
      </c>
      <c r="I2631" s="63">
        <v>0.7144336</v>
      </c>
      <c r="J2631" s="63">
        <v>0.80003429999999998</v>
      </c>
      <c r="K2631" s="63">
        <v>0.85932120000000001</v>
      </c>
      <c r="L2631" s="63">
        <v>0.91860799999999998</v>
      </c>
      <c r="M2631" s="63">
        <v>1.0042089999999999</v>
      </c>
      <c r="N2631" s="63">
        <v>6436</v>
      </c>
      <c r="O2631" s="63">
        <v>0.1130564</v>
      </c>
      <c r="P2631" s="63">
        <v>9</v>
      </c>
      <c r="Q2631" s="63">
        <v>1.2781749580960001E-2</v>
      </c>
    </row>
    <row r="2632" spans="1:17">
      <c r="A2632" s="63" t="s">
        <v>76</v>
      </c>
      <c r="B2632" s="63" t="s">
        <v>44</v>
      </c>
      <c r="C2632" s="63" t="s">
        <v>54</v>
      </c>
      <c r="D2632" s="63">
        <v>15</v>
      </c>
      <c r="E2632" s="63">
        <v>1.121332</v>
      </c>
      <c r="F2632" s="63">
        <v>2.1883110000000001</v>
      </c>
      <c r="G2632" s="63">
        <v>1.0669789999999999</v>
      </c>
      <c r="H2632" s="63">
        <v>99.522199999999998</v>
      </c>
      <c r="I2632" s="63">
        <v>0.92209140000000001</v>
      </c>
      <c r="J2632" s="63">
        <v>1.007692</v>
      </c>
      <c r="K2632" s="63">
        <v>1.0669789999999999</v>
      </c>
      <c r="L2632" s="63">
        <v>1.126266</v>
      </c>
      <c r="M2632" s="63">
        <v>1.2118660000000001</v>
      </c>
      <c r="N2632" s="63">
        <v>6436</v>
      </c>
      <c r="O2632" s="63">
        <v>0.1130564</v>
      </c>
      <c r="P2632" s="63">
        <v>9</v>
      </c>
      <c r="Q2632" s="63">
        <v>1.2781749580960001E-2</v>
      </c>
    </row>
    <row r="2633" spans="1:17">
      <c r="A2633" s="63" t="s">
        <v>76</v>
      </c>
      <c r="B2633" s="63" t="s">
        <v>44</v>
      </c>
      <c r="C2633" s="63" t="s">
        <v>54</v>
      </c>
      <c r="D2633" s="63">
        <v>16</v>
      </c>
      <c r="E2633" s="63">
        <v>1.3787389999999999</v>
      </c>
      <c r="F2633" s="63">
        <v>2.4823680000000001</v>
      </c>
      <c r="G2633" s="63">
        <v>1.103629</v>
      </c>
      <c r="H2633" s="63">
        <v>101.107</v>
      </c>
      <c r="I2633" s="63">
        <v>0.95874110000000001</v>
      </c>
      <c r="J2633" s="63">
        <v>1.0443420000000001</v>
      </c>
      <c r="K2633" s="63">
        <v>1.103629</v>
      </c>
      <c r="L2633" s="63">
        <v>1.1629149999999999</v>
      </c>
      <c r="M2633" s="63">
        <v>1.248516</v>
      </c>
      <c r="N2633" s="63">
        <v>6436</v>
      </c>
      <c r="O2633" s="63">
        <v>0.1130564</v>
      </c>
      <c r="P2633" s="63">
        <v>9</v>
      </c>
      <c r="Q2633" s="63">
        <v>1.2781749580960001E-2</v>
      </c>
    </row>
    <row r="2634" spans="1:17">
      <c r="A2634" s="63" t="s">
        <v>76</v>
      </c>
      <c r="B2634" s="63" t="s">
        <v>44</v>
      </c>
      <c r="C2634" s="63" t="s">
        <v>54</v>
      </c>
      <c r="D2634" s="63">
        <v>17</v>
      </c>
      <c r="E2634" s="63">
        <v>1.5871740000000001</v>
      </c>
      <c r="F2634" s="63">
        <v>2.7068439999999998</v>
      </c>
      <c r="G2634" s="63">
        <v>1.1196699999999999</v>
      </c>
      <c r="H2634" s="63">
        <v>102.01600000000001</v>
      </c>
      <c r="I2634" s="63">
        <v>0.97478229999999999</v>
      </c>
      <c r="J2634" s="63">
        <v>1.0603830000000001</v>
      </c>
      <c r="K2634" s="63">
        <v>1.1196699999999999</v>
      </c>
      <c r="L2634" s="63">
        <v>1.178957</v>
      </c>
      <c r="M2634" s="63">
        <v>1.2645569999999999</v>
      </c>
      <c r="N2634" s="63">
        <v>6436</v>
      </c>
      <c r="O2634" s="63">
        <v>0.1130564</v>
      </c>
      <c r="P2634" s="63">
        <v>9</v>
      </c>
      <c r="Q2634" s="63">
        <v>1.2781749580960001E-2</v>
      </c>
    </row>
    <row r="2635" spans="1:17">
      <c r="A2635" s="63" t="s">
        <v>76</v>
      </c>
      <c r="B2635" s="63" t="s">
        <v>44</v>
      </c>
      <c r="C2635" s="63" t="s">
        <v>54</v>
      </c>
      <c r="D2635" s="63">
        <v>18</v>
      </c>
      <c r="E2635" s="63">
        <v>1.760216</v>
      </c>
      <c r="F2635" s="63">
        <v>2.8441169999999998</v>
      </c>
      <c r="G2635" s="63">
        <v>1.083901</v>
      </c>
      <c r="H2635" s="63">
        <v>101.837</v>
      </c>
      <c r="I2635" s="63">
        <v>0.9390136</v>
      </c>
      <c r="J2635" s="63">
        <v>1.0246139999999999</v>
      </c>
      <c r="K2635" s="63">
        <v>1.083901</v>
      </c>
      <c r="L2635" s="63">
        <v>1.1431880000000001</v>
      </c>
      <c r="M2635" s="63">
        <v>1.2287889999999999</v>
      </c>
      <c r="N2635" s="63">
        <v>6436</v>
      </c>
      <c r="O2635" s="63">
        <v>0.1130564</v>
      </c>
      <c r="P2635" s="63">
        <v>9</v>
      </c>
      <c r="Q2635" s="63">
        <v>1.2781749580960001E-2</v>
      </c>
    </row>
    <row r="2636" spans="1:17">
      <c r="A2636" s="63" t="s">
        <v>76</v>
      </c>
      <c r="B2636" s="63" t="s">
        <v>44</v>
      </c>
      <c r="C2636" s="63" t="s">
        <v>54</v>
      </c>
      <c r="D2636" s="63">
        <v>19</v>
      </c>
      <c r="E2636" s="63">
        <v>2.0794679999999999</v>
      </c>
      <c r="F2636" s="63">
        <v>2.6340859999999999</v>
      </c>
      <c r="G2636" s="63">
        <v>0.55461760000000004</v>
      </c>
      <c r="H2636" s="63">
        <v>98.985200000000006</v>
      </c>
      <c r="I2636" s="63">
        <v>0.40972999999999998</v>
      </c>
      <c r="J2636" s="63">
        <v>0.49533080000000002</v>
      </c>
      <c r="K2636" s="63">
        <v>0.55461760000000004</v>
      </c>
      <c r="L2636" s="63">
        <v>0.61390449999999996</v>
      </c>
      <c r="M2636" s="63">
        <v>0.69950520000000005</v>
      </c>
      <c r="N2636" s="63">
        <v>6436</v>
      </c>
      <c r="O2636" s="63">
        <v>0.1130564</v>
      </c>
      <c r="P2636" s="63">
        <v>9</v>
      </c>
      <c r="Q2636" s="63">
        <v>1.2781749580960001E-2</v>
      </c>
    </row>
    <row r="2637" spans="1:17">
      <c r="A2637" s="63" t="s">
        <v>76</v>
      </c>
      <c r="B2637" s="63" t="s">
        <v>44</v>
      </c>
      <c r="C2637" s="63" t="s">
        <v>54</v>
      </c>
      <c r="D2637" s="63">
        <v>20</v>
      </c>
      <c r="E2637" s="63">
        <v>2.1876440000000001</v>
      </c>
      <c r="F2637" s="63">
        <v>2.3178010000000002</v>
      </c>
      <c r="G2637" s="63">
        <v>0.1301572</v>
      </c>
      <c r="H2637" s="63">
        <v>94.133099999999999</v>
      </c>
      <c r="I2637" s="63">
        <v>-1.4730399999999999E-2</v>
      </c>
      <c r="J2637" s="63">
        <v>7.08704E-2</v>
      </c>
      <c r="K2637" s="63">
        <v>0.1301572</v>
      </c>
      <c r="L2637" s="63">
        <v>0.1894441</v>
      </c>
      <c r="M2637" s="63">
        <v>0.27504479999999998</v>
      </c>
      <c r="N2637" s="63">
        <v>6436</v>
      </c>
      <c r="O2637" s="63">
        <v>0.1130564</v>
      </c>
      <c r="P2637" s="63">
        <v>9</v>
      </c>
      <c r="Q2637" s="63">
        <v>1.2781749580960001E-2</v>
      </c>
    </row>
    <row r="2638" spans="1:17">
      <c r="A2638" s="63" t="s">
        <v>76</v>
      </c>
      <c r="B2638" s="63" t="s">
        <v>44</v>
      </c>
      <c r="C2638" s="63" t="s">
        <v>54</v>
      </c>
      <c r="D2638" s="63">
        <v>21</v>
      </c>
      <c r="E2638" s="63">
        <v>2.186296</v>
      </c>
      <c r="F2638" s="63">
        <v>2.1542680000000001</v>
      </c>
      <c r="G2638" s="63">
        <v>-3.20282E-2</v>
      </c>
      <c r="H2638" s="63">
        <v>91.0458</v>
      </c>
      <c r="I2638" s="63">
        <v>-0.17691580000000001</v>
      </c>
      <c r="J2638" s="63">
        <v>-9.1314999999999993E-2</v>
      </c>
      <c r="K2638" s="63">
        <v>-3.20282E-2</v>
      </c>
      <c r="L2638" s="63">
        <v>2.7258600000000001E-2</v>
      </c>
      <c r="M2638" s="63">
        <v>0.1128594</v>
      </c>
      <c r="N2638" s="63">
        <v>6436</v>
      </c>
      <c r="O2638" s="63">
        <v>0.1130564</v>
      </c>
      <c r="P2638" s="63">
        <v>9</v>
      </c>
      <c r="Q2638" s="63">
        <v>1.2781749580960001E-2</v>
      </c>
    </row>
    <row r="2639" spans="1:17">
      <c r="A2639" s="63" t="s">
        <v>76</v>
      </c>
      <c r="B2639" s="63" t="s">
        <v>44</v>
      </c>
      <c r="C2639" s="63" t="s">
        <v>54</v>
      </c>
      <c r="D2639" s="63">
        <v>22</v>
      </c>
      <c r="E2639" s="63">
        <v>1.992275</v>
      </c>
      <c r="F2639" s="63">
        <v>1.9873829999999999</v>
      </c>
      <c r="G2639" s="63">
        <v>-4.8919000000000002E-3</v>
      </c>
      <c r="H2639" s="63">
        <v>87.858800000000002</v>
      </c>
      <c r="I2639" s="63">
        <v>-0.14977950000000001</v>
      </c>
      <c r="J2639" s="63">
        <v>-6.4178700000000005E-2</v>
      </c>
      <c r="K2639" s="63">
        <v>-4.8919000000000002E-3</v>
      </c>
      <c r="L2639" s="63">
        <v>5.4394999999999999E-2</v>
      </c>
      <c r="M2639" s="63">
        <v>0.1399957</v>
      </c>
      <c r="N2639" s="63">
        <v>6436</v>
      </c>
      <c r="O2639" s="63">
        <v>0.1130564</v>
      </c>
      <c r="P2639" s="63">
        <v>9</v>
      </c>
      <c r="Q2639" s="63">
        <v>1.2781749580960001E-2</v>
      </c>
    </row>
    <row r="2640" spans="1:17">
      <c r="A2640" s="63" t="s">
        <v>76</v>
      </c>
      <c r="B2640" s="63" t="s">
        <v>44</v>
      </c>
      <c r="C2640" s="63" t="s">
        <v>54</v>
      </c>
      <c r="D2640" s="63">
        <v>23</v>
      </c>
      <c r="E2640" s="63">
        <v>1.5884199999999999</v>
      </c>
      <c r="F2640" s="63">
        <v>1.643489</v>
      </c>
      <c r="G2640" s="63">
        <v>5.5069100000000003E-2</v>
      </c>
      <c r="H2640" s="63">
        <v>83.961299999999994</v>
      </c>
      <c r="I2640" s="63">
        <v>-8.9818499999999996E-2</v>
      </c>
      <c r="J2640" s="63">
        <v>-4.2176999999999996E-3</v>
      </c>
      <c r="K2640" s="63">
        <v>5.5069100000000003E-2</v>
      </c>
      <c r="L2640" s="63">
        <v>0.1143559</v>
      </c>
      <c r="M2640" s="63">
        <v>0.19995669999999999</v>
      </c>
      <c r="N2640" s="63">
        <v>6436</v>
      </c>
      <c r="O2640" s="63">
        <v>0.1130564</v>
      </c>
      <c r="P2640" s="63">
        <v>9</v>
      </c>
      <c r="Q2640" s="63">
        <v>1.2781749580960001E-2</v>
      </c>
    </row>
    <row r="2641" spans="1:17">
      <c r="A2641" s="63" t="s">
        <v>76</v>
      </c>
      <c r="B2641" s="63" t="s">
        <v>44</v>
      </c>
      <c r="C2641" s="63" t="s">
        <v>54</v>
      </c>
      <c r="D2641" s="63">
        <v>24</v>
      </c>
      <c r="E2641" s="63">
        <v>1.321966</v>
      </c>
      <c r="F2641" s="63">
        <v>1.162363</v>
      </c>
      <c r="G2641" s="63">
        <v>-0.1596023</v>
      </c>
      <c r="H2641" s="63">
        <v>81.786500000000004</v>
      </c>
      <c r="I2641" s="63">
        <v>-0.30448989999999998</v>
      </c>
      <c r="J2641" s="63">
        <v>-0.2188891</v>
      </c>
      <c r="K2641" s="63">
        <v>-0.1596023</v>
      </c>
      <c r="L2641" s="63">
        <v>-0.1003155</v>
      </c>
      <c r="M2641" s="63">
        <v>-1.4714700000000001E-2</v>
      </c>
      <c r="N2641" s="63">
        <v>6436</v>
      </c>
      <c r="O2641" s="63">
        <v>0.1130564</v>
      </c>
      <c r="P2641" s="63">
        <v>9</v>
      </c>
      <c r="Q2641" s="63">
        <v>1.2781749580960001E-2</v>
      </c>
    </row>
    <row r="2642" spans="1:17">
      <c r="A2642" s="63" t="s">
        <v>76</v>
      </c>
      <c r="B2642" s="63" t="s">
        <v>44</v>
      </c>
      <c r="C2642" s="63" t="s">
        <v>55</v>
      </c>
      <c r="D2642" s="63">
        <v>1</v>
      </c>
      <c r="E2642" s="63">
        <v>0.98621340000000002</v>
      </c>
      <c r="F2642" s="63">
        <v>0.7587256</v>
      </c>
      <c r="G2642" s="63">
        <v>-0.22748769999999999</v>
      </c>
      <c r="H2642" s="63">
        <v>73.154300000000006</v>
      </c>
      <c r="I2642" s="63">
        <v>-0.37237530000000002</v>
      </c>
      <c r="J2642" s="63">
        <v>-0.28677459999999999</v>
      </c>
      <c r="K2642" s="63">
        <v>-0.22748769999999999</v>
      </c>
      <c r="L2642" s="63">
        <v>-0.16820089999999999</v>
      </c>
      <c r="M2642" s="63">
        <v>-8.2600099999999996E-2</v>
      </c>
      <c r="N2642" s="63">
        <v>6436</v>
      </c>
      <c r="O2642" s="63">
        <v>0.1130564</v>
      </c>
      <c r="P2642" s="63">
        <v>10</v>
      </c>
      <c r="Q2642" s="63">
        <v>1.2781749580960001E-2</v>
      </c>
    </row>
    <row r="2643" spans="1:17">
      <c r="A2643" s="63" t="s">
        <v>76</v>
      </c>
      <c r="B2643" s="63" t="s">
        <v>44</v>
      </c>
      <c r="C2643" s="63" t="s">
        <v>55</v>
      </c>
      <c r="D2643" s="63">
        <v>2</v>
      </c>
      <c r="E2643" s="63">
        <v>0.91400919999999997</v>
      </c>
      <c r="F2643" s="63">
        <v>0.63362799999999997</v>
      </c>
      <c r="G2643" s="63">
        <v>-0.2803812</v>
      </c>
      <c r="H2643" s="63">
        <v>72.617599999999996</v>
      </c>
      <c r="I2643" s="63">
        <v>-0.4252688</v>
      </c>
      <c r="J2643" s="63">
        <v>-0.33966800000000003</v>
      </c>
      <c r="K2643" s="63">
        <v>-0.2803812</v>
      </c>
      <c r="L2643" s="63">
        <v>-0.2210944</v>
      </c>
      <c r="M2643" s="63">
        <v>-0.13549359999999999</v>
      </c>
      <c r="N2643" s="63">
        <v>6436</v>
      </c>
      <c r="O2643" s="63">
        <v>0.1130564</v>
      </c>
      <c r="P2643" s="63">
        <v>10</v>
      </c>
      <c r="Q2643" s="63">
        <v>1.2781749580960001E-2</v>
      </c>
    </row>
    <row r="2644" spans="1:17">
      <c r="A2644" s="63" t="s">
        <v>76</v>
      </c>
      <c r="B2644" s="63" t="s">
        <v>44</v>
      </c>
      <c r="C2644" s="63" t="s">
        <v>55</v>
      </c>
      <c r="D2644" s="63">
        <v>3</v>
      </c>
      <c r="E2644" s="63">
        <v>0.82314690000000001</v>
      </c>
      <c r="F2644" s="63">
        <v>0.56227769999999999</v>
      </c>
      <c r="G2644" s="63">
        <v>-0.26086930000000003</v>
      </c>
      <c r="H2644" s="63">
        <v>71.067999999999998</v>
      </c>
      <c r="I2644" s="63">
        <v>-0.40575689999999998</v>
      </c>
      <c r="J2644" s="63">
        <v>-0.3201561</v>
      </c>
      <c r="K2644" s="63">
        <v>-0.26086930000000003</v>
      </c>
      <c r="L2644" s="63">
        <v>-0.20158239999999999</v>
      </c>
      <c r="M2644" s="63">
        <v>-0.11598169999999999</v>
      </c>
      <c r="N2644" s="63">
        <v>6436</v>
      </c>
      <c r="O2644" s="63">
        <v>0.1130564</v>
      </c>
      <c r="P2644" s="63">
        <v>10</v>
      </c>
      <c r="Q2644" s="63">
        <v>1.2781749580960001E-2</v>
      </c>
    </row>
    <row r="2645" spans="1:17">
      <c r="A2645" s="63" t="s">
        <v>76</v>
      </c>
      <c r="B2645" s="63" t="s">
        <v>44</v>
      </c>
      <c r="C2645" s="63" t="s">
        <v>55</v>
      </c>
      <c r="D2645" s="63">
        <v>4</v>
      </c>
      <c r="E2645" s="63">
        <v>0.79333909999999996</v>
      </c>
      <c r="F2645" s="63">
        <v>0.57455650000000003</v>
      </c>
      <c r="G2645" s="63">
        <v>-0.2187827</v>
      </c>
      <c r="H2645" s="63">
        <v>70.531300000000002</v>
      </c>
      <c r="I2645" s="63">
        <v>-0.3636703</v>
      </c>
      <c r="J2645" s="63">
        <v>-0.27806950000000002</v>
      </c>
      <c r="K2645" s="63">
        <v>-0.2187827</v>
      </c>
      <c r="L2645" s="63">
        <v>-0.15949579999999999</v>
      </c>
      <c r="M2645" s="63">
        <v>-7.3895100000000005E-2</v>
      </c>
      <c r="N2645" s="63">
        <v>6436</v>
      </c>
      <c r="O2645" s="63">
        <v>0.1130564</v>
      </c>
      <c r="P2645" s="63">
        <v>10</v>
      </c>
      <c r="Q2645" s="63">
        <v>1.2781749580960001E-2</v>
      </c>
    </row>
    <row r="2646" spans="1:17">
      <c r="A2646" s="63" t="s">
        <v>76</v>
      </c>
      <c r="B2646" s="63" t="s">
        <v>44</v>
      </c>
      <c r="C2646" s="63" t="s">
        <v>55</v>
      </c>
      <c r="D2646" s="63">
        <v>5</v>
      </c>
      <c r="E2646" s="63">
        <v>0.79780079999999998</v>
      </c>
      <c r="F2646" s="63">
        <v>0.57325000000000004</v>
      </c>
      <c r="G2646" s="63">
        <v>-0.22455079999999999</v>
      </c>
      <c r="H2646" s="63">
        <v>69.603800000000007</v>
      </c>
      <c r="I2646" s="63">
        <v>-0.3694384</v>
      </c>
      <c r="J2646" s="63">
        <v>-0.28383770000000003</v>
      </c>
      <c r="K2646" s="63">
        <v>-0.22455079999999999</v>
      </c>
      <c r="L2646" s="63">
        <v>-0.16526399999999999</v>
      </c>
      <c r="M2646" s="63">
        <v>-7.9663200000000003E-2</v>
      </c>
      <c r="N2646" s="63">
        <v>6436</v>
      </c>
      <c r="O2646" s="63">
        <v>0.1130564</v>
      </c>
      <c r="P2646" s="63">
        <v>10</v>
      </c>
      <c r="Q2646" s="63">
        <v>1.2781749580960001E-2</v>
      </c>
    </row>
    <row r="2647" spans="1:17">
      <c r="A2647" s="63" t="s">
        <v>76</v>
      </c>
      <c r="B2647" s="63" t="s">
        <v>44</v>
      </c>
      <c r="C2647" s="63" t="s">
        <v>55</v>
      </c>
      <c r="D2647" s="63">
        <v>6</v>
      </c>
      <c r="E2647" s="63">
        <v>0.89985879999999996</v>
      </c>
      <c r="F2647" s="63">
        <v>0.61348360000000002</v>
      </c>
      <c r="G2647" s="63">
        <v>-0.2863752</v>
      </c>
      <c r="H2647" s="63">
        <v>67.203599999999994</v>
      </c>
      <c r="I2647" s="63">
        <v>-0.4312628</v>
      </c>
      <c r="J2647" s="63">
        <v>-0.34566200000000002</v>
      </c>
      <c r="K2647" s="63">
        <v>-0.2863752</v>
      </c>
      <c r="L2647" s="63">
        <v>-0.22708829999999999</v>
      </c>
      <c r="M2647" s="63">
        <v>-0.14148759999999999</v>
      </c>
      <c r="N2647" s="63">
        <v>6436</v>
      </c>
      <c r="O2647" s="63">
        <v>0.1130564</v>
      </c>
      <c r="P2647" s="63">
        <v>10</v>
      </c>
      <c r="Q2647" s="63">
        <v>1.2781749580960001E-2</v>
      </c>
    </row>
    <row r="2648" spans="1:17">
      <c r="A2648" s="63" t="s">
        <v>76</v>
      </c>
      <c r="B2648" s="63" t="s">
        <v>44</v>
      </c>
      <c r="C2648" s="63" t="s">
        <v>55</v>
      </c>
      <c r="D2648" s="63">
        <v>7</v>
      </c>
      <c r="E2648" s="63">
        <v>1.078697</v>
      </c>
      <c r="F2648" s="63">
        <v>0.80359599999999998</v>
      </c>
      <c r="G2648" s="63">
        <v>-0.27510059999999997</v>
      </c>
      <c r="H2648" s="63">
        <v>65.702100000000002</v>
      </c>
      <c r="I2648" s="63">
        <v>-0.41998819999999998</v>
      </c>
      <c r="J2648" s="63">
        <v>-0.3343875</v>
      </c>
      <c r="K2648" s="63">
        <v>-0.27510059999999997</v>
      </c>
      <c r="L2648" s="63">
        <v>-0.2158138</v>
      </c>
      <c r="M2648" s="63">
        <v>-0.1302131</v>
      </c>
      <c r="N2648" s="63">
        <v>6436</v>
      </c>
      <c r="O2648" s="63">
        <v>0.1130564</v>
      </c>
      <c r="P2648" s="63">
        <v>10</v>
      </c>
      <c r="Q2648" s="63">
        <v>1.2781749580960001E-2</v>
      </c>
    </row>
    <row r="2649" spans="1:17">
      <c r="A2649" s="63" t="s">
        <v>76</v>
      </c>
      <c r="B2649" s="63" t="s">
        <v>44</v>
      </c>
      <c r="C2649" s="63" t="s">
        <v>55</v>
      </c>
      <c r="D2649" s="63">
        <v>8</v>
      </c>
      <c r="E2649" s="63">
        <v>1.1812119999999999</v>
      </c>
      <c r="F2649" s="63">
        <v>0.94610890000000003</v>
      </c>
      <c r="G2649" s="63">
        <v>-0.2351028</v>
      </c>
      <c r="H2649" s="63">
        <v>66.491500000000002</v>
      </c>
      <c r="I2649" s="63">
        <v>-0.37999040000000001</v>
      </c>
      <c r="J2649" s="63">
        <v>-0.29438969999999998</v>
      </c>
      <c r="K2649" s="63">
        <v>-0.2351028</v>
      </c>
      <c r="L2649" s="63">
        <v>-0.175816</v>
      </c>
      <c r="M2649" s="63">
        <v>-9.0215199999999995E-2</v>
      </c>
      <c r="N2649" s="63">
        <v>6436</v>
      </c>
      <c r="O2649" s="63">
        <v>0.1130564</v>
      </c>
      <c r="P2649" s="63">
        <v>10</v>
      </c>
      <c r="Q2649" s="63">
        <v>1.2781749580960001E-2</v>
      </c>
    </row>
    <row r="2650" spans="1:17">
      <c r="A2650" s="63" t="s">
        <v>76</v>
      </c>
      <c r="B2650" s="63" t="s">
        <v>44</v>
      </c>
      <c r="C2650" s="63" t="s">
        <v>55</v>
      </c>
      <c r="D2650" s="63">
        <v>9</v>
      </c>
      <c r="E2650" s="63">
        <v>1.1610860000000001</v>
      </c>
      <c r="F2650" s="63">
        <v>1.0646119999999999</v>
      </c>
      <c r="G2650" s="63">
        <v>-9.6474799999999999E-2</v>
      </c>
      <c r="H2650" s="63">
        <v>72.003699999999995</v>
      </c>
      <c r="I2650" s="63">
        <v>-0.2413624</v>
      </c>
      <c r="J2650" s="63">
        <v>-0.1557616</v>
      </c>
      <c r="K2650" s="63">
        <v>-9.6474799999999999E-2</v>
      </c>
      <c r="L2650" s="63">
        <v>-3.7187900000000003E-2</v>
      </c>
      <c r="M2650" s="63">
        <v>4.8412799999999999E-2</v>
      </c>
      <c r="N2650" s="63">
        <v>6436</v>
      </c>
      <c r="O2650" s="63">
        <v>0.1130564</v>
      </c>
      <c r="P2650" s="63">
        <v>10</v>
      </c>
      <c r="Q2650" s="63">
        <v>1.2781749580960001E-2</v>
      </c>
    </row>
    <row r="2651" spans="1:17">
      <c r="A2651" s="63" t="s">
        <v>76</v>
      </c>
      <c r="B2651" s="63" t="s">
        <v>44</v>
      </c>
      <c r="C2651" s="63" t="s">
        <v>55</v>
      </c>
      <c r="D2651" s="63">
        <v>10</v>
      </c>
      <c r="E2651" s="63">
        <v>1.16177</v>
      </c>
      <c r="F2651" s="63">
        <v>1.0726199999999999</v>
      </c>
      <c r="G2651" s="63">
        <v>-8.9149699999999998E-2</v>
      </c>
      <c r="H2651" s="63">
        <v>77.278400000000005</v>
      </c>
      <c r="I2651" s="63">
        <v>-0.2340373</v>
      </c>
      <c r="J2651" s="63">
        <v>-0.1484365</v>
      </c>
      <c r="K2651" s="63">
        <v>-8.9149699999999998E-2</v>
      </c>
      <c r="L2651" s="63">
        <v>-2.9862900000000001E-2</v>
      </c>
      <c r="M2651" s="63">
        <v>5.57379E-2</v>
      </c>
      <c r="N2651" s="63">
        <v>6436</v>
      </c>
      <c r="O2651" s="63">
        <v>0.1130564</v>
      </c>
      <c r="P2651" s="63">
        <v>10</v>
      </c>
      <c r="Q2651" s="63">
        <v>1.2781749580960001E-2</v>
      </c>
    </row>
    <row r="2652" spans="1:17">
      <c r="A2652" s="63" t="s">
        <v>76</v>
      </c>
      <c r="B2652" s="63" t="s">
        <v>44</v>
      </c>
      <c r="C2652" s="63" t="s">
        <v>55</v>
      </c>
      <c r="D2652" s="63">
        <v>11</v>
      </c>
      <c r="E2652" s="63">
        <v>1.0727150000000001</v>
      </c>
      <c r="F2652" s="63">
        <v>1.160944</v>
      </c>
      <c r="G2652" s="63">
        <v>8.8228799999999996E-2</v>
      </c>
      <c r="H2652" s="63">
        <v>83.102999999999994</v>
      </c>
      <c r="I2652" s="63">
        <v>-5.6658800000000002E-2</v>
      </c>
      <c r="J2652" s="63">
        <v>2.8941999999999999E-2</v>
      </c>
      <c r="K2652" s="63">
        <v>8.8228799999999996E-2</v>
      </c>
      <c r="L2652" s="63">
        <v>0.1475157</v>
      </c>
      <c r="M2652" s="63">
        <v>0.2331164</v>
      </c>
      <c r="N2652" s="63">
        <v>6436</v>
      </c>
      <c r="O2652" s="63">
        <v>0.1130564</v>
      </c>
      <c r="P2652" s="63">
        <v>10</v>
      </c>
      <c r="Q2652" s="63">
        <v>1.2781749580960001E-2</v>
      </c>
    </row>
    <row r="2653" spans="1:17">
      <c r="A2653" s="63" t="s">
        <v>76</v>
      </c>
      <c r="B2653" s="63" t="s">
        <v>44</v>
      </c>
      <c r="C2653" s="63" t="s">
        <v>55</v>
      </c>
      <c r="D2653" s="63">
        <v>12</v>
      </c>
      <c r="E2653" s="63">
        <v>1.05026</v>
      </c>
      <c r="F2653" s="63">
        <v>1.33175</v>
      </c>
      <c r="G2653" s="63">
        <v>0.28149030000000003</v>
      </c>
      <c r="H2653" s="63">
        <v>87.228099999999998</v>
      </c>
      <c r="I2653" s="63">
        <v>0.13660269999999999</v>
      </c>
      <c r="J2653" s="63">
        <v>0.2222035</v>
      </c>
      <c r="K2653" s="63">
        <v>0.28149030000000003</v>
      </c>
      <c r="L2653" s="63">
        <v>0.3407772</v>
      </c>
      <c r="M2653" s="63">
        <v>0.42637789999999998</v>
      </c>
      <c r="N2653" s="63">
        <v>6436</v>
      </c>
      <c r="O2653" s="63">
        <v>0.1130564</v>
      </c>
      <c r="P2653" s="63">
        <v>10</v>
      </c>
      <c r="Q2653" s="63">
        <v>1.2781749580960001E-2</v>
      </c>
    </row>
    <row r="2654" spans="1:17">
      <c r="A2654" s="63" t="s">
        <v>76</v>
      </c>
      <c r="B2654" s="63" t="s">
        <v>44</v>
      </c>
      <c r="C2654" s="63" t="s">
        <v>55</v>
      </c>
      <c r="D2654" s="63">
        <v>13</v>
      </c>
      <c r="E2654" s="63">
        <v>0.94657040000000003</v>
      </c>
      <c r="F2654" s="63">
        <v>1.521458</v>
      </c>
      <c r="G2654" s="63">
        <v>0.57488779999999995</v>
      </c>
      <c r="H2654" s="63">
        <v>90.552499999999995</v>
      </c>
      <c r="I2654" s="63">
        <v>0.4300002</v>
      </c>
      <c r="J2654" s="63">
        <v>0.51560090000000003</v>
      </c>
      <c r="K2654" s="63">
        <v>0.57488779999999995</v>
      </c>
      <c r="L2654" s="63">
        <v>0.63417460000000003</v>
      </c>
      <c r="M2654" s="63">
        <v>0.71977530000000001</v>
      </c>
      <c r="N2654" s="63">
        <v>6436</v>
      </c>
      <c r="O2654" s="63">
        <v>0.1130564</v>
      </c>
      <c r="P2654" s="63">
        <v>10</v>
      </c>
      <c r="Q2654" s="63">
        <v>1.2781749580960001E-2</v>
      </c>
    </row>
    <row r="2655" spans="1:17">
      <c r="A2655" s="63" t="s">
        <v>76</v>
      </c>
      <c r="B2655" s="63" t="s">
        <v>44</v>
      </c>
      <c r="C2655" s="63" t="s">
        <v>55</v>
      </c>
      <c r="D2655" s="63">
        <v>14</v>
      </c>
      <c r="E2655" s="63">
        <v>1.0267200000000001</v>
      </c>
      <c r="F2655" s="63">
        <v>1.7797799999999999</v>
      </c>
      <c r="G2655" s="63">
        <v>0.75306030000000002</v>
      </c>
      <c r="H2655" s="63">
        <v>93.136099999999999</v>
      </c>
      <c r="I2655" s="63">
        <v>0.60817279999999996</v>
      </c>
      <c r="J2655" s="63">
        <v>0.69377350000000004</v>
      </c>
      <c r="K2655" s="63">
        <v>0.75306030000000002</v>
      </c>
      <c r="L2655" s="63">
        <v>0.81234720000000005</v>
      </c>
      <c r="M2655" s="63">
        <v>0.89794790000000002</v>
      </c>
      <c r="N2655" s="63">
        <v>6436</v>
      </c>
      <c r="O2655" s="63">
        <v>0.1130564</v>
      </c>
      <c r="P2655" s="63">
        <v>10</v>
      </c>
      <c r="Q2655" s="63">
        <v>1.2781749580960001E-2</v>
      </c>
    </row>
    <row r="2656" spans="1:17">
      <c r="A2656" s="63" t="s">
        <v>76</v>
      </c>
      <c r="B2656" s="63" t="s">
        <v>44</v>
      </c>
      <c r="C2656" s="63" t="s">
        <v>55</v>
      </c>
      <c r="D2656" s="63">
        <v>15</v>
      </c>
      <c r="E2656" s="63">
        <v>1.1448959999999999</v>
      </c>
      <c r="F2656" s="63">
        <v>2.0373380000000001</v>
      </c>
      <c r="G2656" s="63">
        <v>0.89244159999999995</v>
      </c>
      <c r="H2656" s="63">
        <v>95.942599999999999</v>
      </c>
      <c r="I2656" s="63">
        <v>0.7475541</v>
      </c>
      <c r="J2656" s="63">
        <v>0.83315479999999997</v>
      </c>
      <c r="K2656" s="63">
        <v>0.89244159999999995</v>
      </c>
      <c r="L2656" s="63">
        <v>0.95172849999999998</v>
      </c>
      <c r="M2656" s="63">
        <v>1.0373289999999999</v>
      </c>
      <c r="N2656" s="63">
        <v>6436</v>
      </c>
      <c r="O2656" s="63">
        <v>0.1130564</v>
      </c>
      <c r="P2656" s="63">
        <v>10</v>
      </c>
      <c r="Q2656" s="63">
        <v>1.2781749580960001E-2</v>
      </c>
    </row>
    <row r="2657" spans="1:17">
      <c r="A2657" s="63" t="s">
        <v>76</v>
      </c>
      <c r="B2657" s="63" t="s">
        <v>44</v>
      </c>
      <c r="C2657" s="63" t="s">
        <v>55</v>
      </c>
      <c r="D2657" s="63">
        <v>16</v>
      </c>
      <c r="E2657" s="63">
        <v>1.358115</v>
      </c>
      <c r="F2657" s="63">
        <v>2.2517659999999999</v>
      </c>
      <c r="G2657" s="63">
        <v>0.89365110000000003</v>
      </c>
      <c r="H2657" s="63">
        <v>97.076800000000006</v>
      </c>
      <c r="I2657" s="63">
        <v>0.74876359999999997</v>
      </c>
      <c r="J2657" s="63">
        <v>0.83436429999999995</v>
      </c>
      <c r="K2657" s="63">
        <v>0.89365110000000003</v>
      </c>
      <c r="L2657" s="63">
        <v>0.95293799999999995</v>
      </c>
      <c r="M2657" s="63">
        <v>1.0385390000000001</v>
      </c>
      <c r="N2657" s="63">
        <v>6436</v>
      </c>
      <c r="O2657" s="63">
        <v>0.1130564</v>
      </c>
      <c r="P2657" s="63">
        <v>10</v>
      </c>
      <c r="Q2657" s="63">
        <v>1.2781749580960001E-2</v>
      </c>
    </row>
    <row r="2658" spans="1:17">
      <c r="A2658" s="63" t="s">
        <v>76</v>
      </c>
      <c r="B2658" s="63" t="s">
        <v>44</v>
      </c>
      <c r="C2658" s="63" t="s">
        <v>55</v>
      </c>
      <c r="D2658" s="63">
        <v>17</v>
      </c>
      <c r="E2658" s="63">
        <v>1.552122</v>
      </c>
      <c r="F2658" s="63">
        <v>2.4258250000000001</v>
      </c>
      <c r="G2658" s="63">
        <v>0.87370300000000001</v>
      </c>
      <c r="H2658" s="63">
        <v>97.625</v>
      </c>
      <c r="I2658" s="63">
        <v>0.7288154</v>
      </c>
      <c r="J2658" s="63">
        <v>0.81441620000000003</v>
      </c>
      <c r="K2658" s="63">
        <v>0.87370300000000001</v>
      </c>
      <c r="L2658" s="63">
        <v>0.93298979999999998</v>
      </c>
      <c r="M2658" s="63">
        <v>1.018591</v>
      </c>
      <c r="N2658" s="63">
        <v>6436</v>
      </c>
      <c r="O2658" s="63">
        <v>0.1130564</v>
      </c>
      <c r="P2658" s="63">
        <v>10</v>
      </c>
      <c r="Q2658" s="63">
        <v>1.2781749580960001E-2</v>
      </c>
    </row>
    <row r="2659" spans="1:17">
      <c r="A2659" s="63" t="s">
        <v>76</v>
      </c>
      <c r="B2659" s="63" t="s">
        <v>44</v>
      </c>
      <c r="C2659" s="63" t="s">
        <v>55</v>
      </c>
      <c r="D2659" s="63">
        <v>18</v>
      </c>
      <c r="E2659" s="63">
        <v>1.736988</v>
      </c>
      <c r="F2659" s="63">
        <v>2.5843539999999998</v>
      </c>
      <c r="G2659" s="63">
        <v>0.84736610000000001</v>
      </c>
      <c r="H2659" s="63">
        <v>97.835099999999997</v>
      </c>
      <c r="I2659" s="63">
        <v>0.70247850000000001</v>
      </c>
      <c r="J2659" s="63">
        <v>0.78807930000000004</v>
      </c>
      <c r="K2659" s="63">
        <v>0.84736610000000001</v>
      </c>
      <c r="L2659" s="63">
        <v>0.90665289999999998</v>
      </c>
      <c r="M2659" s="63">
        <v>0.99225370000000002</v>
      </c>
      <c r="N2659" s="63">
        <v>6436</v>
      </c>
      <c r="O2659" s="63">
        <v>0.1130564</v>
      </c>
      <c r="P2659" s="63">
        <v>10</v>
      </c>
      <c r="Q2659" s="63">
        <v>1.2781749580960001E-2</v>
      </c>
    </row>
    <row r="2660" spans="1:17">
      <c r="A2660" s="63" t="s">
        <v>76</v>
      </c>
      <c r="B2660" s="63" t="s">
        <v>44</v>
      </c>
      <c r="C2660" s="63" t="s">
        <v>55</v>
      </c>
      <c r="D2660" s="63">
        <v>19</v>
      </c>
      <c r="E2660" s="63">
        <v>2.0350109999999999</v>
      </c>
      <c r="F2660" s="63">
        <v>2.3966699999999999</v>
      </c>
      <c r="G2660" s="63">
        <v>0.36165950000000002</v>
      </c>
      <c r="H2660" s="63">
        <v>94.558800000000005</v>
      </c>
      <c r="I2660" s="63">
        <v>0.21677189999999999</v>
      </c>
      <c r="J2660" s="63">
        <v>0.30237269999999999</v>
      </c>
      <c r="K2660" s="63">
        <v>0.36165950000000002</v>
      </c>
      <c r="L2660" s="63">
        <v>0.4209464</v>
      </c>
      <c r="M2660" s="63">
        <v>0.50654710000000003</v>
      </c>
      <c r="N2660" s="63">
        <v>6436</v>
      </c>
      <c r="O2660" s="63">
        <v>0.1130564</v>
      </c>
      <c r="P2660" s="63">
        <v>10</v>
      </c>
      <c r="Q2660" s="63">
        <v>1.2781749580960001E-2</v>
      </c>
    </row>
    <row r="2661" spans="1:17">
      <c r="A2661" s="63" t="s">
        <v>76</v>
      </c>
      <c r="B2661" s="63" t="s">
        <v>44</v>
      </c>
      <c r="C2661" s="63" t="s">
        <v>55</v>
      </c>
      <c r="D2661" s="63">
        <v>20</v>
      </c>
      <c r="E2661" s="63">
        <v>2.0957870000000001</v>
      </c>
      <c r="F2661" s="63">
        <v>2.133464</v>
      </c>
      <c r="G2661" s="63">
        <v>3.7677000000000002E-2</v>
      </c>
      <c r="H2661" s="63">
        <v>89.648399999999995</v>
      </c>
      <c r="I2661" s="63">
        <v>-0.1072105</v>
      </c>
      <c r="J2661" s="63">
        <v>-2.1609799999999998E-2</v>
      </c>
      <c r="K2661" s="63">
        <v>3.7677000000000002E-2</v>
      </c>
      <c r="L2661" s="63">
        <v>9.6963900000000006E-2</v>
      </c>
      <c r="M2661" s="63">
        <v>0.18256459999999999</v>
      </c>
      <c r="N2661" s="63">
        <v>6436</v>
      </c>
      <c r="O2661" s="63">
        <v>0.1130564</v>
      </c>
      <c r="P2661" s="63">
        <v>10</v>
      </c>
      <c r="Q2661" s="63">
        <v>1.2781749580960001E-2</v>
      </c>
    </row>
    <row r="2662" spans="1:17">
      <c r="A2662" s="63" t="s">
        <v>76</v>
      </c>
      <c r="B2662" s="63" t="s">
        <v>44</v>
      </c>
      <c r="C2662" s="63" t="s">
        <v>55</v>
      </c>
      <c r="D2662" s="63">
        <v>21</v>
      </c>
      <c r="E2662" s="63">
        <v>2.140863</v>
      </c>
      <c r="F2662" s="63">
        <v>2.0489850000000001</v>
      </c>
      <c r="G2662" s="63">
        <v>-9.1878199999999993E-2</v>
      </c>
      <c r="H2662" s="63">
        <v>87.683700000000002</v>
      </c>
      <c r="I2662" s="63">
        <v>-0.2367658</v>
      </c>
      <c r="J2662" s="63">
        <v>-0.15116499999999999</v>
      </c>
      <c r="K2662" s="63">
        <v>-9.1878199999999993E-2</v>
      </c>
      <c r="L2662" s="63">
        <v>-3.2591299999999997E-2</v>
      </c>
      <c r="M2662" s="63">
        <v>5.3009399999999998E-2</v>
      </c>
      <c r="N2662" s="63">
        <v>6436</v>
      </c>
      <c r="O2662" s="63">
        <v>0.1130564</v>
      </c>
      <c r="P2662" s="63">
        <v>10</v>
      </c>
      <c r="Q2662" s="63">
        <v>1.2781749580960001E-2</v>
      </c>
    </row>
    <row r="2663" spans="1:17">
      <c r="A2663" s="63" t="s">
        <v>76</v>
      </c>
      <c r="B2663" s="63" t="s">
        <v>44</v>
      </c>
      <c r="C2663" s="63" t="s">
        <v>55</v>
      </c>
      <c r="D2663" s="63">
        <v>22</v>
      </c>
      <c r="E2663" s="63">
        <v>1.988232</v>
      </c>
      <c r="F2663" s="63">
        <v>1.913308</v>
      </c>
      <c r="G2663" s="63">
        <v>-7.4923500000000004E-2</v>
      </c>
      <c r="H2663" s="63">
        <v>85.655100000000004</v>
      </c>
      <c r="I2663" s="63">
        <v>-0.21981110000000001</v>
      </c>
      <c r="J2663" s="63">
        <v>-0.1342103</v>
      </c>
      <c r="K2663" s="63">
        <v>-7.4923500000000004E-2</v>
      </c>
      <c r="L2663" s="63">
        <v>-1.56367E-2</v>
      </c>
      <c r="M2663" s="63">
        <v>6.9964100000000001E-2</v>
      </c>
      <c r="N2663" s="63">
        <v>6436</v>
      </c>
      <c r="O2663" s="63">
        <v>0.1130564</v>
      </c>
      <c r="P2663" s="63">
        <v>10</v>
      </c>
      <c r="Q2663" s="63">
        <v>1.2781749580960001E-2</v>
      </c>
    </row>
    <row r="2664" spans="1:17">
      <c r="A2664" s="63" t="s">
        <v>76</v>
      </c>
      <c r="B2664" s="63" t="s">
        <v>44</v>
      </c>
      <c r="C2664" s="63" t="s">
        <v>55</v>
      </c>
      <c r="D2664" s="63">
        <v>23</v>
      </c>
      <c r="E2664" s="63">
        <v>1.6016429999999999</v>
      </c>
      <c r="F2664" s="63">
        <v>1.584721</v>
      </c>
      <c r="G2664" s="63">
        <v>-1.6922099999999999E-2</v>
      </c>
      <c r="H2664" s="63">
        <v>82.407600000000002</v>
      </c>
      <c r="I2664" s="63">
        <v>-0.1618097</v>
      </c>
      <c r="J2664" s="63">
        <v>-7.6208899999999996E-2</v>
      </c>
      <c r="K2664" s="63">
        <v>-1.6922099999999999E-2</v>
      </c>
      <c r="L2664" s="63">
        <v>4.2364699999999998E-2</v>
      </c>
      <c r="M2664" s="63">
        <v>0.12796550000000001</v>
      </c>
      <c r="N2664" s="63">
        <v>6436</v>
      </c>
      <c r="O2664" s="63">
        <v>0.1130564</v>
      </c>
      <c r="P2664" s="63">
        <v>10</v>
      </c>
      <c r="Q2664" s="63">
        <v>1.2781749580960001E-2</v>
      </c>
    </row>
    <row r="2665" spans="1:17">
      <c r="A2665" s="63" t="s">
        <v>76</v>
      </c>
      <c r="B2665" s="63" t="s">
        <v>44</v>
      </c>
      <c r="C2665" s="63" t="s">
        <v>55</v>
      </c>
      <c r="D2665" s="63">
        <v>24</v>
      </c>
      <c r="E2665" s="63">
        <v>1.2808409999999999</v>
      </c>
      <c r="F2665" s="63">
        <v>1.1025849999999999</v>
      </c>
      <c r="G2665" s="63">
        <v>-0.178256</v>
      </c>
      <c r="H2665" s="63">
        <v>77.910600000000002</v>
      </c>
      <c r="I2665" s="63">
        <v>-0.32314359999999998</v>
      </c>
      <c r="J2665" s="63">
        <v>-0.2375429</v>
      </c>
      <c r="K2665" s="63">
        <v>-0.178256</v>
      </c>
      <c r="L2665" s="63">
        <v>-0.1189692</v>
      </c>
      <c r="M2665" s="63">
        <v>-3.3368399999999999E-2</v>
      </c>
      <c r="N2665" s="63">
        <v>6436</v>
      </c>
      <c r="O2665" s="63">
        <v>0.1130564</v>
      </c>
      <c r="P2665" s="63">
        <v>10</v>
      </c>
      <c r="Q2665" s="63">
        <v>1.2781749580960001E-2</v>
      </c>
    </row>
    <row r="2666" spans="1:17">
      <c r="A2666" s="63" t="s">
        <v>76</v>
      </c>
      <c r="B2666" s="63" t="s">
        <v>44</v>
      </c>
      <c r="C2666" s="63" t="s">
        <v>56</v>
      </c>
      <c r="D2666" s="63">
        <v>1</v>
      </c>
      <c r="E2666" s="63">
        <v>1.0939399999999999</v>
      </c>
      <c r="F2666" s="63">
        <v>0.94903680000000001</v>
      </c>
      <c r="G2666" s="63">
        <v>-0.1449037</v>
      </c>
      <c r="H2666" s="63">
        <v>42.658200000000001</v>
      </c>
      <c r="I2666" s="63">
        <v>-0.28979129999999997</v>
      </c>
      <c r="J2666" s="63">
        <v>-0.2041906</v>
      </c>
      <c r="K2666" s="63">
        <v>-0.1449037</v>
      </c>
      <c r="L2666" s="63">
        <v>-8.5616899999999996E-2</v>
      </c>
      <c r="M2666" s="63">
        <v>-1.6099999999999998E-5</v>
      </c>
      <c r="N2666" s="63">
        <v>6436</v>
      </c>
      <c r="O2666" s="63">
        <v>0.1130564</v>
      </c>
      <c r="P2666" s="63">
        <v>11</v>
      </c>
      <c r="Q2666" s="63">
        <v>1.2781749580960001E-2</v>
      </c>
    </row>
    <row r="2667" spans="1:17">
      <c r="A2667" s="63" t="s">
        <v>76</v>
      </c>
      <c r="B2667" s="63" t="s">
        <v>44</v>
      </c>
      <c r="C2667" s="63" t="s">
        <v>56</v>
      </c>
      <c r="D2667" s="63">
        <v>2</v>
      </c>
      <c r="E2667" s="63">
        <v>1.0254300000000001</v>
      </c>
      <c r="F2667" s="63">
        <v>0.86461399999999999</v>
      </c>
      <c r="G2667" s="63">
        <v>-0.16081580000000001</v>
      </c>
      <c r="H2667" s="63">
        <v>41.870699999999999</v>
      </c>
      <c r="I2667" s="63">
        <v>-0.30570340000000001</v>
      </c>
      <c r="J2667" s="63">
        <v>-0.22010260000000001</v>
      </c>
      <c r="K2667" s="63">
        <v>-0.16081580000000001</v>
      </c>
      <c r="L2667" s="63">
        <v>-0.10152890000000001</v>
      </c>
      <c r="M2667" s="63">
        <v>-1.59282E-2</v>
      </c>
      <c r="N2667" s="63">
        <v>6436</v>
      </c>
      <c r="O2667" s="63">
        <v>0.1130564</v>
      </c>
      <c r="P2667" s="63">
        <v>11</v>
      </c>
      <c r="Q2667" s="63">
        <v>1.2781749580960001E-2</v>
      </c>
    </row>
    <row r="2668" spans="1:17">
      <c r="A2668" s="63" t="s">
        <v>76</v>
      </c>
      <c r="B2668" s="63" t="s">
        <v>44</v>
      </c>
      <c r="C2668" s="63" t="s">
        <v>56</v>
      </c>
      <c r="D2668" s="63">
        <v>3</v>
      </c>
      <c r="E2668" s="63">
        <v>1.024014</v>
      </c>
      <c r="F2668" s="63">
        <v>0.86761809999999995</v>
      </c>
      <c r="G2668" s="63">
        <v>-0.15639639999999999</v>
      </c>
      <c r="H2668" s="63">
        <v>41.459800000000001</v>
      </c>
      <c r="I2668" s="63">
        <v>-0.301284</v>
      </c>
      <c r="J2668" s="63">
        <v>-0.21568319999999999</v>
      </c>
      <c r="K2668" s="63">
        <v>-0.15639639999999999</v>
      </c>
      <c r="L2668" s="63">
        <v>-9.7109600000000004E-2</v>
      </c>
      <c r="M2668" s="63">
        <v>-1.15088E-2</v>
      </c>
      <c r="N2668" s="63">
        <v>6436</v>
      </c>
      <c r="O2668" s="63">
        <v>0.1130564</v>
      </c>
      <c r="P2668" s="63">
        <v>11</v>
      </c>
      <c r="Q2668" s="63">
        <v>1.2781749580960001E-2</v>
      </c>
    </row>
    <row r="2669" spans="1:17">
      <c r="A2669" s="63" t="s">
        <v>76</v>
      </c>
      <c r="B2669" s="63" t="s">
        <v>44</v>
      </c>
      <c r="C2669" s="63" t="s">
        <v>56</v>
      </c>
      <c r="D2669" s="63">
        <v>4</v>
      </c>
      <c r="E2669" s="63">
        <v>1.036791</v>
      </c>
      <c r="F2669" s="63">
        <v>0.87894059999999996</v>
      </c>
      <c r="G2669" s="63">
        <v>-0.1578503</v>
      </c>
      <c r="H2669" s="63">
        <v>40.323999999999998</v>
      </c>
      <c r="I2669" s="63">
        <v>-0.3027379</v>
      </c>
      <c r="J2669" s="63">
        <v>-0.2171371</v>
      </c>
      <c r="K2669" s="63">
        <v>-0.1578503</v>
      </c>
      <c r="L2669" s="63">
        <v>-9.8563399999999995E-2</v>
      </c>
      <c r="M2669" s="63">
        <v>-1.2962700000000001E-2</v>
      </c>
      <c r="N2669" s="63">
        <v>6436</v>
      </c>
      <c r="O2669" s="63">
        <v>0.1130564</v>
      </c>
      <c r="P2669" s="63">
        <v>11</v>
      </c>
      <c r="Q2669" s="63">
        <v>1.2781749580960001E-2</v>
      </c>
    </row>
    <row r="2670" spans="1:17">
      <c r="A2670" s="63" t="s">
        <v>76</v>
      </c>
      <c r="B2670" s="63" t="s">
        <v>44</v>
      </c>
      <c r="C2670" s="63" t="s">
        <v>56</v>
      </c>
      <c r="D2670" s="63">
        <v>5</v>
      </c>
      <c r="E2670" s="63">
        <v>1.076694</v>
      </c>
      <c r="F2670" s="63">
        <v>0.91960090000000005</v>
      </c>
      <c r="G2670" s="63">
        <v>-0.1570928</v>
      </c>
      <c r="H2670" s="63">
        <v>40.311399999999999</v>
      </c>
      <c r="I2670" s="63">
        <v>-0.30198029999999998</v>
      </c>
      <c r="J2670" s="63">
        <v>-0.21637960000000001</v>
      </c>
      <c r="K2670" s="63">
        <v>-0.1570928</v>
      </c>
      <c r="L2670" s="63">
        <v>-9.7805900000000001E-2</v>
      </c>
      <c r="M2670" s="63">
        <v>-1.2205199999999999E-2</v>
      </c>
      <c r="N2670" s="63">
        <v>6436</v>
      </c>
      <c r="O2670" s="63">
        <v>0.1130564</v>
      </c>
      <c r="P2670" s="63">
        <v>11</v>
      </c>
      <c r="Q2670" s="63">
        <v>1.2781749580960001E-2</v>
      </c>
    </row>
    <row r="2671" spans="1:17">
      <c r="A2671" s="63" t="s">
        <v>76</v>
      </c>
      <c r="B2671" s="63" t="s">
        <v>44</v>
      </c>
      <c r="C2671" s="63" t="s">
        <v>56</v>
      </c>
      <c r="D2671" s="63">
        <v>6</v>
      </c>
      <c r="E2671" s="63">
        <v>1.2448859999999999</v>
      </c>
      <c r="F2671" s="63">
        <v>1.009649</v>
      </c>
      <c r="G2671" s="63">
        <v>-0.23523769999999999</v>
      </c>
      <c r="H2671" s="63">
        <v>40.298099999999998</v>
      </c>
      <c r="I2671" s="63">
        <v>-0.3801253</v>
      </c>
      <c r="J2671" s="63">
        <v>-0.29452460000000003</v>
      </c>
      <c r="K2671" s="63">
        <v>-0.23523769999999999</v>
      </c>
      <c r="L2671" s="63">
        <v>-0.17595089999999999</v>
      </c>
      <c r="M2671" s="63">
        <v>-9.0350100000000003E-2</v>
      </c>
      <c r="N2671" s="63">
        <v>6436</v>
      </c>
      <c r="O2671" s="63">
        <v>0.1130564</v>
      </c>
      <c r="P2671" s="63">
        <v>11</v>
      </c>
      <c r="Q2671" s="63">
        <v>1.2781749580960001E-2</v>
      </c>
    </row>
    <row r="2672" spans="1:17">
      <c r="A2672" s="63" t="s">
        <v>76</v>
      </c>
      <c r="B2672" s="63" t="s">
        <v>44</v>
      </c>
      <c r="C2672" s="63" t="s">
        <v>56</v>
      </c>
      <c r="D2672" s="63">
        <v>7</v>
      </c>
      <c r="E2672" s="63">
        <v>1.599745</v>
      </c>
      <c r="F2672" s="63">
        <v>1.400569</v>
      </c>
      <c r="G2672" s="63">
        <v>-0.19917670000000001</v>
      </c>
      <c r="H2672" s="63">
        <v>39.810400000000001</v>
      </c>
      <c r="I2672" s="63">
        <v>-0.34406429999999999</v>
      </c>
      <c r="J2672" s="63">
        <v>-0.25846350000000001</v>
      </c>
      <c r="K2672" s="63">
        <v>-0.19917670000000001</v>
      </c>
      <c r="L2672" s="63">
        <v>-0.13988980000000001</v>
      </c>
      <c r="M2672" s="63">
        <v>-5.42891E-2</v>
      </c>
      <c r="N2672" s="63">
        <v>6436</v>
      </c>
      <c r="O2672" s="63">
        <v>0.1130564</v>
      </c>
      <c r="P2672" s="63">
        <v>11</v>
      </c>
      <c r="Q2672" s="63">
        <v>1.2781749580960001E-2</v>
      </c>
    </row>
    <row r="2673" spans="1:17">
      <c r="A2673" s="63" t="s">
        <v>76</v>
      </c>
      <c r="B2673" s="63" t="s">
        <v>44</v>
      </c>
      <c r="C2673" s="63" t="s">
        <v>56</v>
      </c>
      <c r="D2673" s="63">
        <v>8</v>
      </c>
      <c r="E2673" s="63">
        <v>1.8169850000000001</v>
      </c>
      <c r="F2673" s="63">
        <v>1.733033</v>
      </c>
      <c r="G2673" s="63">
        <v>-8.3951700000000004E-2</v>
      </c>
      <c r="H2673" s="63">
        <v>40.597700000000003</v>
      </c>
      <c r="I2673" s="63">
        <v>-0.2288393</v>
      </c>
      <c r="J2673" s="63">
        <v>-0.14323849999999999</v>
      </c>
      <c r="K2673" s="63">
        <v>-8.3951700000000004E-2</v>
      </c>
      <c r="L2673" s="63">
        <v>-2.46649E-2</v>
      </c>
      <c r="M2673" s="63">
        <v>6.0935900000000001E-2</v>
      </c>
      <c r="N2673" s="63">
        <v>6436</v>
      </c>
      <c r="O2673" s="63">
        <v>0.1130564</v>
      </c>
      <c r="P2673" s="63">
        <v>11</v>
      </c>
      <c r="Q2673" s="63">
        <v>1.2781749580960001E-2</v>
      </c>
    </row>
    <row r="2674" spans="1:17">
      <c r="A2674" s="63" t="s">
        <v>76</v>
      </c>
      <c r="B2674" s="63" t="s">
        <v>44</v>
      </c>
      <c r="C2674" s="63" t="s">
        <v>56</v>
      </c>
      <c r="D2674" s="63">
        <v>9</v>
      </c>
      <c r="E2674" s="63">
        <v>1.725519</v>
      </c>
      <c r="F2674" s="63">
        <v>1.7988519999999999</v>
      </c>
      <c r="G2674" s="63">
        <v>7.3333599999999999E-2</v>
      </c>
      <c r="H2674" s="63">
        <v>41.286999999999999</v>
      </c>
      <c r="I2674" s="63">
        <v>-7.1554000000000006E-2</v>
      </c>
      <c r="J2674" s="63">
        <v>1.40468E-2</v>
      </c>
      <c r="K2674" s="63">
        <v>7.3333599999999999E-2</v>
      </c>
      <c r="L2674" s="63">
        <v>0.1326205</v>
      </c>
      <c r="M2674" s="63">
        <v>0.2182212</v>
      </c>
      <c r="N2674" s="63">
        <v>6436</v>
      </c>
      <c r="O2674" s="63">
        <v>0.1130564</v>
      </c>
      <c r="P2674" s="63">
        <v>11</v>
      </c>
      <c r="Q2674" s="63">
        <v>1.2781749580960001E-2</v>
      </c>
    </row>
    <row r="2675" spans="1:17">
      <c r="A2675" s="63" t="s">
        <v>76</v>
      </c>
      <c r="B2675" s="63" t="s">
        <v>44</v>
      </c>
      <c r="C2675" s="63" t="s">
        <v>56</v>
      </c>
      <c r="D2675" s="63">
        <v>10</v>
      </c>
      <c r="E2675" s="63">
        <v>1.688339</v>
      </c>
      <c r="F2675" s="63">
        <v>1.764583</v>
      </c>
      <c r="G2675" s="63">
        <v>7.6243900000000003E-2</v>
      </c>
      <c r="H2675" s="63">
        <v>41.7117</v>
      </c>
      <c r="I2675" s="63">
        <v>-6.8643700000000002E-2</v>
      </c>
      <c r="J2675" s="63">
        <v>1.6957E-2</v>
      </c>
      <c r="K2675" s="63">
        <v>7.6243900000000003E-2</v>
      </c>
      <c r="L2675" s="63">
        <v>0.1355307</v>
      </c>
      <c r="M2675" s="63">
        <v>0.22113150000000001</v>
      </c>
      <c r="N2675" s="63">
        <v>6436</v>
      </c>
      <c r="O2675" s="63">
        <v>0.1130564</v>
      </c>
      <c r="P2675" s="63">
        <v>11</v>
      </c>
      <c r="Q2675" s="63">
        <v>1.2781749580960001E-2</v>
      </c>
    </row>
    <row r="2676" spans="1:17">
      <c r="A2676" s="63" t="s">
        <v>76</v>
      </c>
      <c r="B2676" s="63" t="s">
        <v>44</v>
      </c>
      <c r="C2676" s="63" t="s">
        <v>56</v>
      </c>
      <c r="D2676" s="63">
        <v>11</v>
      </c>
      <c r="E2676" s="63">
        <v>1.5946849999999999</v>
      </c>
      <c r="F2676" s="63">
        <v>1.749296</v>
      </c>
      <c r="G2676" s="63">
        <v>0.15461030000000001</v>
      </c>
      <c r="H2676" s="63">
        <v>43.261099999999999</v>
      </c>
      <c r="I2676" s="63">
        <v>9.7227000000000008E-3</v>
      </c>
      <c r="J2676" s="63">
        <v>9.5323400000000003E-2</v>
      </c>
      <c r="K2676" s="63">
        <v>0.15461030000000001</v>
      </c>
      <c r="L2676" s="63">
        <v>0.21389710000000001</v>
      </c>
      <c r="M2676" s="63">
        <v>0.29949789999999998</v>
      </c>
      <c r="N2676" s="63">
        <v>6436</v>
      </c>
      <c r="O2676" s="63">
        <v>0.1130564</v>
      </c>
      <c r="P2676" s="63">
        <v>11</v>
      </c>
      <c r="Q2676" s="63">
        <v>1.2781749580960001E-2</v>
      </c>
    </row>
    <row r="2677" spans="1:17">
      <c r="A2677" s="63" t="s">
        <v>76</v>
      </c>
      <c r="B2677" s="63" t="s">
        <v>44</v>
      </c>
      <c r="C2677" s="63" t="s">
        <v>56</v>
      </c>
      <c r="D2677" s="63">
        <v>12</v>
      </c>
      <c r="E2677" s="63">
        <v>1.555186</v>
      </c>
      <c r="F2677" s="63">
        <v>1.6909479999999999</v>
      </c>
      <c r="G2677" s="63">
        <v>0.13576170000000001</v>
      </c>
      <c r="H2677" s="63">
        <v>45.0473</v>
      </c>
      <c r="I2677" s="63">
        <v>-9.1258999999999993E-3</v>
      </c>
      <c r="J2677" s="63">
        <v>7.6474899999999998E-2</v>
      </c>
      <c r="K2677" s="63">
        <v>0.13576170000000001</v>
      </c>
      <c r="L2677" s="63">
        <v>0.19504859999999999</v>
      </c>
      <c r="M2677" s="63">
        <v>0.28064929999999999</v>
      </c>
      <c r="N2677" s="63">
        <v>6436</v>
      </c>
      <c r="O2677" s="63">
        <v>0.1130564</v>
      </c>
      <c r="P2677" s="63">
        <v>11</v>
      </c>
      <c r="Q2677" s="63">
        <v>1.2781749580960001E-2</v>
      </c>
    </row>
    <row r="2678" spans="1:17">
      <c r="A2678" s="63" t="s">
        <v>76</v>
      </c>
      <c r="B2678" s="63" t="s">
        <v>44</v>
      </c>
      <c r="C2678" s="63" t="s">
        <v>56</v>
      </c>
      <c r="D2678" s="63">
        <v>13</v>
      </c>
      <c r="E2678" s="63">
        <v>1.4087099999999999</v>
      </c>
      <c r="F2678" s="63">
        <v>1.659872</v>
      </c>
      <c r="G2678" s="63">
        <v>0.25116240000000001</v>
      </c>
      <c r="H2678" s="63">
        <v>46.282899999999998</v>
      </c>
      <c r="I2678" s="63">
        <v>0.1062748</v>
      </c>
      <c r="J2678" s="63">
        <v>0.19187560000000001</v>
      </c>
      <c r="K2678" s="63">
        <v>0.25116240000000001</v>
      </c>
      <c r="L2678" s="63">
        <v>0.31044919999999998</v>
      </c>
      <c r="M2678" s="63">
        <v>0.39605000000000001</v>
      </c>
      <c r="N2678" s="63">
        <v>6436</v>
      </c>
      <c r="O2678" s="63">
        <v>0.1130564</v>
      </c>
      <c r="P2678" s="63">
        <v>11</v>
      </c>
      <c r="Q2678" s="63">
        <v>1.2781749580960001E-2</v>
      </c>
    </row>
    <row r="2679" spans="1:17">
      <c r="A2679" s="63" t="s">
        <v>76</v>
      </c>
      <c r="B2679" s="63" t="s">
        <v>44</v>
      </c>
      <c r="C2679" s="63" t="s">
        <v>56</v>
      </c>
      <c r="D2679" s="63">
        <v>14</v>
      </c>
      <c r="E2679" s="63">
        <v>1.27146</v>
      </c>
      <c r="F2679" s="63">
        <v>1.561156</v>
      </c>
      <c r="G2679" s="63">
        <v>0.2896956</v>
      </c>
      <c r="H2679" s="63">
        <v>47.9176</v>
      </c>
      <c r="I2679" s="63">
        <v>0.14480799999999999</v>
      </c>
      <c r="J2679" s="63">
        <v>0.2304088</v>
      </c>
      <c r="K2679" s="63">
        <v>0.2896956</v>
      </c>
      <c r="L2679" s="63">
        <v>0.34898249999999997</v>
      </c>
      <c r="M2679" s="63">
        <v>0.4345832</v>
      </c>
      <c r="N2679" s="63">
        <v>6436</v>
      </c>
      <c r="O2679" s="63">
        <v>0.1130564</v>
      </c>
      <c r="P2679" s="63">
        <v>11</v>
      </c>
      <c r="Q2679" s="63">
        <v>1.2781749580960001E-2</v>
      </c>
    </row>
    <row r="2680" spans="1:17">
      <c r="A2680" s="63" t="s">
        <v>76</v>
      </c>
      <c r="B2680" s="63" t="s">
        <v>44</v>
      </c>
      <c r="C2680" s="63" t="s">
        <v>56</v>
      </c>
      <c r="D2680" s="63">
        <v>15</v>
      </c>
      <c r="E2680" s="63">
        <v>1.2488300000000001</v>
      </c>
      <c r="F2680" s="63">
        <v>1.5039400000000001</v>
      </c>
      <c r="G2680" s="63">
        <v>0.25511</v>
      </c>
      <c r="H2680" s="63">
        <v>48.992199999999997</v>
      </c>
      <c r="I2680" s="63">
        <v>0.1102224</v>
      </c>
      <c r="J2680" s="63">
        <v>0.1958232</v>
      </c>
      <c r="K2680" s="63">
        <v>0.25511</v>
      </c>
      <c r="L2680" s="63">
        <v>0.31439689999999998</v>
      </c>
      <c r="M2680" s="63">
        <v>0.39999760000000001</v>
      </c>
      <c r="N2680" s="63">
        <v>6436</v>
      </c>
      <c r="O2680" s="63">
        <v>0.1130564</v>
      </c>
      <c r="P2680" s="63">
        <v>11</v>
      </c>
      <c r="Q2680" s="63">
        <v>1.2781749580960001E-2</v>
      </c>
    </row>
    <row r="2681" spans="1:17">
      <c r="A2681" s="63" t="s">
        <v>76</v>
      </c>
      <c r="B2681" s="63" t="s">
        <v>44</v>
      </c>
      <c r="C2681" s="63" t="s">
        <v>56</v>
      </c>
      <c r="D2681" s="63">
        <v>16</v>
      </c>
      <c r="E2681" s="63">
        <v>1.3089500000000001</v>
      </c>
      <c r="F2681" s="63">
        <v>1.5264629999999999</v>
      </c>
      <c r="G2681" s="63">
        <v>0.21751329999999999</v>
      </c>
      <c r="H2681" s="63">
        <v>47.943600000000004</v>
      </c>
      <c r="I2681" s="63">
        <v>7.2625700000000001E-2</v>
      </c>
      <c r="J2681" s="63">
        <v>0.15822649999999999</v>
      </c>
      <c r="K2681" s="63">
        <v>0.21751329999999999</v>
      </c>
      <c r="L2681" s="63">
        <v>0.2768002</v>
      </c>
      <c r="M2681" s="63">
        <v>0.36240090000000003</v>
      </c>
      <c r="N2681" s="63">
        <v>6436</v>
      </c>
      <c r="O2681" s="63">
        <v>0.1130564</v>
      </c>
      <c r="P2681" s="63">
        <v>11</v>
      </c>
      <c r="Q2681" s="63">
        <v>1.2781749580960001E-2</v>
      </c>
    </row>
    <row r="2682" spans="1:17">
      <c r="A2682" s="63" t="s">
        <v>76</v>
      </c>
      <c r="B2682" s="63" t="s">
        <v>44</v>
      </c>
      <c r="C2682" s="63" t="s">
        <v>56</v>
      </c>
      <c r="D2682" s="63">
        <v>17</v>
      </c>
      <c r="E2682" s="63">
        <v>1.466637</v>
      </c>
      <c r="F2682" s="63">
        <v>1.6524540000000001</v>
      </c>
      <c r="G2682" s="63">
        <v>0.18581739999999999</v>
      </c>
      <c r="H2682" s="63">
        <v>46.269500000000001</v>
      </c>
      <c r="I2682" s="63">
        <v>4.0929800000000002E-2</v>
      </c>
      <c r="J2682" s="63">
        <v>0.12653049999999999</v>
      </c>
      <c r="K2682" s="63">
        <v>0.18581739999999999</v>
      </c>
      <c r="L2682" s="63">
        <v>0.24510419999999999</v>
      </c>
      <c r="M2682" s="63">
        <v>0.33070500000000003</v>
      </c>
      <c r="N2682" s="63">
        <v>6436</v>
      </c>
      <c r="O2682" s="63">
        <v>0.1130564</v>
      </c>
      <c r="P2682" s="63">
        <v>11</v>
      </c>
      <c r="Q2682" s="63">
        <v>1.2781749580960001E-2</v>
      </c>
    </row>
    <row r="2683" spans="1:17">
      <c r="A2683" s="63" t="s">
        <v>76</v>
      </c>
      <c r="B2683" s="63" t="s">
        <v>44</v>
      </c>
      <c r="C2683" s="63" t="s">
        <v>56</v>
      </c>
      <c r="D2683" s="63">
        <v>18</v>
      </c>
      <c r="E2683" s="63">
        <v>1.911408</v>
      </c>
      <c r="F2683" s="63">
        <v>1.990461</v>
      </c>
      <c r="G2683" s="63">
        <v>7.9052600000000001E-2</v>
      </c>
      <c r="H2683" s="63">
        <v>42.473100000000002</v>
      </c>
      <c r="I2683" s="63">
        <v>-6.5835000000000005E-2</v>
      </c>
      <c r="J2683" s="63">
        <v>1.9765700000000001E-2</v>
      </c>
      <c r="K2683" s="63">
        <v>7.9052600000000001E-2</v>
      </c>
      <c r="L2683" s="63">
        <v>0.1383394</v>
      </c>
      <c r="M2683" s="63">
        <v>0.22394020000000001</v>
      </c>
      <c r="N2683" s="63">
        <v>6436</v>
      </c>
      <c r="O2683" s="63">
        <v>0.1130564</v>
      </c>
      <c r="P2683" s="63">
        <v>11</v>
      </c>
      <c r="Q2683" s="63">
        <v>1.2781749580960001E-2</v>
      </c>
    </row>
    <row r="2684" spans="1:17">
      <c r="A2684" s="63" t="s">
        <v>76</v>
      </c>
      <c r="B2684" s="63" t="s">
        <v>44</v>
      </c>
      <c r="C2684" s="63" t="s">
        <v>56</v>
      </c>
      <c r="D2684" s="63">
        <v>19</v>
      </c>
      <c r="E2684" s="63">
        <v>2.1603089999999998</v>
      </c>
      <c r="F2684" s="63">
        <v>2.0955400000000002</v>
      </c>
      <c r="G2684" s="63">
        <v>-6.4768300000000001E-2</v>
      </c>
      <c r="H2684" s="63">
        <v>41.197699999999998</v>
      </c>
      <c r="I2684" s="63">
        <v>-0.20965590000000001</v>
      </c>
      <c r="J2684" s="63">
        <v>-0.1240551</v>
      </c>
      <c r="K2684" s="63">
        <v>-6.4768300000000001E-2</v>
      </c>
      <c r="L2684" s="63">
        <v>-5.4815000000000003E-3</v>
      </c>
      <c r="M2684" s="63">
        <v>8.0119300000000004E-2</v>
      </c>
      <c r="N2684" s="63">
        <v>6436</v>
      </c>
      <c r="O2684" s="63">
        <v>0.1130564</v>
      </c>
      <c r="P2684" s="63">
        <v>11</v>
      </c>
      <c r="Q2684" s="63">
        <v>1.2781749580960001E-2</v>
      </c>
    </row>
    <row r="2685" spans="1:17">
      <c r="A2685" s="63" t="s">
        <v>76</v>
      </c>
      <c r="B2685" s="63" t="s">
        <v>44</v>
      </c>
      <c r="C2685" s="63" t="s">
        <v>56</v>
      </c>
      <c r="D2685" s="63">
        <v>20</v>
      </c>
      <c r="E2685" s="63">
        <v>2.1390859999999998</v>
      </c>
      <c r="F2685" s="63">
        <v>2.0239180000000001</v>
      </c>
      <c r="G2685" s="63">
        <v>-0.1151681</v>
      </c>
      <c r="H2685" s="63">
        <v>39.923999999999999</v>
      </c>
      <c r="I2685" s="63">
        <v>-0.2600557</v>
      </c>
      <c r="J2685" s="63">
        <v>-0.1744549</v>
      </c>
      <c r="K2685" s="63">
        <v>-0.1151681</v>
      </c>
      <c r="L2685" s="63">
        <v>-5.5881300000000002E-2</v>
      </c>
      <c r="M2685" s="63">
        <v>2.9719499999999999E-2</v>
      </c>
      <c r="N2685" s="63">
        <v>6436</v>
      </c>
      <c r="O2685" s="63">
        <v>0.1130564</v>
      </c>
      <c r="P2685" s="63">
        <v>11</v>
      </c>
      <c r="Q2685" s="63">
        <v>1.2781749580960001E-2</v>
      </c>
    </row>
    <row r="2686" spans="1:17">
      <c r="A2686" s="63" t="s">
        <v>76</v>
      </c>
      <c r="B2686" s="63" t="s">
        <v>44</v>
      </c>
      <c r="C2686" s="63" t="s">
        <v>56</v>
      </c>
      <c r="D2686" s="63">
        <v>21</v>
      </c>
      <c r="E2686" s="63">
        <v>2.0891359999999999</v>
      </c>
      <c r="F2686" s="63">
        <v>1.9412780000000001</v>
      </c>
      <c r="G2686" s="63">
        <v>-0.14785860000000001</v>
      </c>
      <c r="H2686" s="63">
        <v>39.048999999999999</v>
      </c>
      <c r="I2686" s="63">
        <v>-0.29274620000000001</v>
      </c>
      <c r="J2686" s="63">
        <v>-0.20714550000000001</v>
      </c>
      <c r="K2686" s="63">
        <v>-0.14785860000000001</v>
      </c>
      <c r="L2686" s="63">
        <v>-8.8571800000000006E-2</v>
      </c>
      <c r="M2686" s="63">
        <v>-2.9710000000000001E-3</v>
      </c>
      <c r="N2686" s="63">
        <v>6436</v>
      </c>
      <c r="O2686" s="63">
        <v>0.1130564</v>
      </c>
      <c r="P2686" s="63">
        <v>11</v>
      </c>
      <c r="Q2686" s="63">
        <v>1.2781749580960001E-2</v>
      </c>
    </row>
    <row r="2687" spans="1:17">
      <c r="A2687" s="63" t="s">
        <v>76</v>
      </c>
      <c r="B2687" s="63" t="s">
        <v>44</v>
      </c>
      <c r="C2687" s="63" t="s">
        <v>56</v>
      </c>
      <c r="D2687" s="63">
        <v>22</v>
      </c>
      <c r="E2687" s="63">
        <v>1.890366</v>
      </c>
      <c r="F2687" s="63">
        <v>1.7420789999999999</v>
      </c>
      <c r="G2687" s="63">
        <v>-0.14828659999999999</v>
      </c>
      <c r="H2687" s="63">
        <v>38.660800000000002</v>
      </c>
      <c r="I2687" s="63">
        <v>-0.2931742</v>
      </c>
      <c r="J2687" s="63">
        <v>-0.20757339999999999</v>
      </c>
      <c r="K2687" s="63">
        <v>-0.14828659999999999</v>
      </c>
      <c r="L2687" s="63">
        <v>-8.8999700000000001E-2</v>
      </c>
      <c r="M2687" s="63">
        <v>-3.3990000000000001E-3</v>
      </c>
      <c r="N2687" s="63">
        <v>6436</v>
      </c>
      <c r="O2687" s="63">
        <v>0.1130564</v>
      </c>
      <c r="P2687" s="63">
        <v>11</v>
      </c>
      <c r="Q2687" s="63">
        <v>1.2781749580960001E-2</v>
      </c>
    </row>
    <row r="2688" spans="1:17">
      <c r="A2688" s="63" t="s">
        <v>76</v>
      </c>
      <c r="B2688" s="63" t="s">
        <v>44</v>
      </c>
      <c r="C2688" s="63" t="s">
        <v>56</v>
      </c>
      <c r="D2688" s="63">
        <v>23</v>
      </c>
      <c r="E2688" s="63">
        <v>1.6230439999999999</v>
      </c>
      <c r="F2688" s="63">
        <v>1.482866</v>
      </c>
      <c r="G2688" s="63">
        <v>-0.14017840000000001</v>
      </c>
      <c r="H2688" s="63">
        <v>39.533099999999997</v>
      </c>
      <c r="I2688" s="63">
        <v>-0.28506599999999999</v>
      </c>
      <c r="J2688" s="63">
        <v>-0.19946530000000001</v>
      </c>
      <c r="K2688" s="63">
        <v>-0.14017840000000001</v>
      </c>
      <c r="L2688" s="63">
        <v>-8.0891599999999994E-2</v>
      </c>
      <c r="M2688" s="63">
        <v>4.7092000000000002E-3</v>
      </c>
      <c r="N2688" s="63">
        <v>6436</v>
      </c>
      <c r="O2688" s="63">
        <v>0.1130564</v>
      </c>
      <c r="P2688" s="63">
        <v>11</v>
      </c>
      <c r="Q2688" s="63">
        <v>1.2781749580960001E-2</v>
      </c>
    </row>
    <row r="2689" spans="1:17">
      <c r="A2689" s="63" t="s">
        <v>76</v>
      </c>
      <c r="B2689" s="63" t="s">
        <v>44</v>
      </c>
      <c r="C2689" s="63" t="s">
        <v>56</v>
      </c>
      <c r="D2689" s="63">
        <v>24</v>
      </c>
      <c r="E2689" s="63">
        <v>1.3053539999999999</v>
      </c>
      <c r="F2689" s="63">
        <v>1.163262</v>
      </c>
      <c r="G2689" s="63">
        <v>-0.14209150000000001</v>
      </c>
      <c r="H2689" s="63">
        <v>39.382100000000001</v>
      </c>
      <c r="I2689" s="63">
        <v>-0.28697909999999999</v>
      </c>
      <c r="J2689" s="63">
        <v>-0.20137830000000001</v>
      </c>
      <c r="K2689" s="63">
        <v>-0.14209150000000001</v>
      </c>
      <c r="L2689" s="63">
        <v>-8.2804699999999995E-2</v>
      </c>
      <c r="M2689" s="63">
        <v>2.7961000000000001E-3</v>
      </c>
      <c r="N2689" s="63">
        <v>6436</v>
      </c>
      <c r="O2689" s="63">
        <v>0.1130564</v>
      </c>
      <c r="P2689" s="63">
        <v>11</v>
      </c>
      <c r="Q2689" s="63">
        <v>1.2781749580960001E-2</v>
      </c>
    </row>
    <row r="2690" spans="1:17">
      <c r="A2690" s="63" t="s">
        <v>76</v>
      </c>
      <c r="B2690" s="63" t="s">
        <v>44</v>
      </c>
      <c r="C2690" s="63" t="s">
        <v>57</v>
      </c>
      <c r="D2690" s="63">
        <v>1</v>
      </c>
      <c r="E2690" s="63">
        <v>1.272338</v>
      </c>
      <c r="F2690" s="63">
        <v>1.127434</v>
      </c>
      <c r="G2690" s="63">
        <v>-0.1449038</v>
      </c>
      <c r="H2690" s="63">
        <v>36.232300000000002</v>
      </c>
      <c r="I2690" s="63">
        <v>-0.28979139999999998</v>
      </c>
      <c r="J2690" s="63">
        <v>-0.2041906</v>
      </c>
      <c r="K2690" s="63">
        <v>-0.1449038</v>
      </c>
      <c r="L2690" s="63">
        <v>-8.5616899999999996E-2</v>
      </c>
      <c r="M2690" s="63">
        <v>-1.6200000000000001E-5</v>
      </c>
      <c r="N2690" s="63">
        <v>6436</v>
      </c>
      <c r="O2690" s="63">
        <v>0.1130564</v>
      </c>
      <c r="P2690" s="63">
        <v>12</v>
      </c>
      <c r="Q2690" s="63">
        <v>1.2781749580960001E-2</v>
      </c>
    </row>
    <row r="2691" spans="1:17">
      <c r="A2691" s="63" t="s">
        <v>76</v>
      </c>
      <c r="B2691" s="63" t="s">
        <v>44</v>
      </c>
      <c r="C2691" s="63" t="s">
        <v>57</v>
      </c>
      <c r="D2691" s="63">
        <v>2</v>
      </c>
      <c r="E2691" s="63">
        <v>1.2030320000000001</v>
      </c>
      <c r="F2691" s="63">
        <v>1.042216</v>
      </c>
      <c r="G2691" s="63">
        <v>-0.16081580000000001</v>
      </c>
      <c r="H2691" s="63">
        <v>35.720100000000002</v>
      </c>
      <c r="I2691" s="63">
        <v>-0.30570340000000001</v>
      </c>
      <c r="J2691" s="63">
        <v>-0.22010270000000001</v>
      </c>
      <c r="K2691" s="63">
        <v>-0.16081580000000001</v>
      </c>
      <c r="L2691" s="63">
        <v>-0.10152899999999999</v>
      </c>
      <c r="M2691" s="63">
        <v>-1.59282E-2</v>
      </c>
      <c r="N2691" s="63">
        <v>6436</v>
      </c>
      <c r="O2691" s="63">
        <v>0.1130564</v>
      </c>
      <c r="P2691" s="63">
        <v>12</v>
      </c>
      <c r="Q2691" s="63">
        <v>1.2781749580960001E-2</v>
      </c>
    </row>
    <row r="2692" spans="1:17">
      <c r="A2692" s="63" t="s">
        <v>76</v>
      </c>
      <c r="B2692" s="63" t="s">
        <v>44</v>
      </c>
      <c r="C2692" s="63" t="s">
        <v>57</v>
      </c>
      <c r="D2692" s="63">
        <v>3</v>
      </c>
      <c r="E2692" s="63">
        <v>1.2044010000000001</v>
      </c>
      <c r="F2692" s="63">
        <v>1.0480050000000001</v>
      </c>
      <c r="G2692" s="63">
        <v>-0.15639639999999999</v>
      </c>
      <c r="H2692" s="63">
        <v>34.384</v>
      </c>
      <c r="I2692" s="63">
        <v>-0.301284</v>
      </c>
      <c r="J2692" s="63">
        <v>-0.21568319999999999</v>
      </c>
      <c r="K2692" s="63">
        <v>-0.15639639999999999</v>
      </c>
      <c r="L2692" s="63">
        <v>-9.7109600000000004E-2</v>
      </c>
      <c r="M2692" s="63">
        <v>-1.15088E-2</v>
      </c>
      <c r="N2692" s="63">
        <v>6436</v>
      </c>
      <c r="O2692" s="63">
        <v>0.1130564</v>
      </c>
      <c r="P2692" s="63">
        <v>12</v>
      </c>
      <c r="Q2692" s="63">
        <v>1.2781749580960001E-2</v>
      </c>
    </row>
    <row r="2693" spans="1:17">
      <c r="A2693" s="63" t="s">
        <v>76</v>
      </c>
      <c r="B2693" s="63" t="s">
        <v>44</v>
      </c>
      <c r="C2693" s="63" t="s">
        <v>57</v>
      </c>
      <c r="D2693" s="63">
        <v>4</v>
      </c>
      <c r="E2693" s="63">
        <v>1.1800889999999999</v>
      </c>
      <c r="F2693" s="63">
        <v>1.022238</v>
      </c>
      <c r="G2693" s="63">
        <v>-0.1578503</v>
      </c>
      <c r="H2693" s="63">
        <v>32.896500000000003</v>
      </c>
      <c r="I2693" s="63">
        <v>-0.3027379</v>
      </c>
      <c r="J2693" s="63">
        <v>-0.2171371</v>
      </c>
      <c r="K2693" s="63">
        <v>-0.1578503</v>
      </c>
      <c r="L2693" s="63">
        <v>-9.8563399999999995E-2</v>
      </c>
      <c r="M2693" s="63">
        <v>-1.2962700000000001E-2</v>
      </c>
      <c r="N2693" s="63">
        <v>6436</v>
      </c>
      <c r="O2693" s="63">
        <v>0.1130564</v>
      </c>
      <c r="P2693" s="63">
        <v>12</v>
      </c>
      <c r="Q2693" s="63">
        <v>1.2781749580960001E-2</v>
      </c>
    </row>
    <row r="2694" spans="1:17">
      <c r="A2694" s="63" t="s">
        <v>76</v>
      </c>
      <c r="B2694" s="63" t="s">
        <v>44</v>
      </c>
      <c r="C2694" s="63" t="s">
        <v>57</v>
      </c>
      <c r="D2694" s="63">
        <v>5</v>
      </c>
      <c r="E2694" s="63">
        <v>1.209136</v>
      </c>
      <c r="F2694" s="63">
        <v>1.052044</v>
      </c>
      <c r="G2694" s="63">
        <v>-0.1570928</v>
      </c>
      <c r="H2694" s="63">
        <v>32.933</v>
      </c>
      <c r="I2694" s="63">
        <v>-0.30198039999999998</v>
      </c>
      <c r="J2694" s="63">
        <v>-0.21637960000000001</v>
      </c>
      <c r="K2694" s="63">
        <v>-0.1570928</v>
      </c>
      <c r="L2694" s="63">
        <v>-9.7806000000000004E-2</v>
      </c>
      <c r="M2694" s="63">
        <v>-1.2205199999999999E-2</v>
      </c>
      <c r="N2694" s="63">
        <v>6436</v>
      </c>
      <c r="O2694" s="63">
        <v>0.1130564</v>
      </c>
      <c r="P2694" s="63">
        <v>12</v>
      </c>
      <c r="Q2694" s="63">
        <v>1.2781749580960001E-2</v>
      </c>
    </row>
    <row r="2695" spans="1:17">
      <c r="A2695" s="63" t="s">
        <v>76</v>
      </c>
      <c r="B2695" s="63" t="s">
        <v>44</v>
      </c>
      <c r="C2695" s="63" t="s">
        <v>57</v>
      </c>
      <c r="D2695" s="63">
        <v>6</v>
      </c>
      <c r="E2695" s="63">
        <v>1.3628670000000001</v>
      </c>
      <c r="F2695" s="63">
        <v>1.127629</v>
      </c>
      <c r="G2695" s="63">
        <v>-0.23523769999999999</v>
      </c>
      <c r="H2695" s="63">
        <v>33.295499999999997</v>
      </c>
      <c r="I2695" s="63">
        <v>-0.3801253</v>
      </c>
      <c r="J2695" s="63">
        <v>-0.29452460000000003</v>
      </c>
      <c r="K2695" s="63">
        <v>-0.23523769999999999</v>
      </c>
      <c r="L2695" s="63">
        <v>-0.17595089999999999</v>
      </c>
      <c r="M2695" s="63">
        <v>-9.0350100000000003E-2</v>
      </c>
      <c r="N2695" s="63">
        <v>6436</v>
      </c>
      <c r="O2695" s="63">
        <v>0.1130564</v>
      </c>
      <c r="P2695" s="63">
        <v>12</v>
      </c>
      <c r="Q2695" s="63">
        <v>1.2781749580960001E-2</v>
      </c>
    </row>
    <row r="2696" spans="1:17">
      <c r="A2696" s="63" t="s">
        <v>76</v>
      </c>
      <c r="B2696" s="63" t="s">
        <v>44</v>
      </c>
      <c r="C2696" s="63" t="s">
        <v>57</v>
      </c>
      <c r="D2696" s="63">
        <v>7</v>
      </c>
      <c r="E2696" s="63">
        <v>1.6674249999999999</v>
      </c>
      <c r="F2696" s="63">
        <v>1.4682489999999999</v>
      </c>
      <c r="G2696" s="63">
        <v>-0.19917679999999999</v>
      </c>
      <c r="H2696" s="63">
        <v>33.893500000000003</v>
      </c>
      <c r="I2696" s="63">
        <v>-0.34406439999999999</v>
      </c>
      <c r="J2696" s="63">
        <v>-0.25846360000000002</v>
      </c>
      <c r="K2696" s="63">
        <v>-0.19917679999999999</v>
      </c>
      <c r="L2696" s="63">
        <v>-0.13988999999999999</v>
      </c>
      <c r="M2696" s="63">
        <v>-5.4289200000000003E-2</v>
      </c>
      <c r="N2696" s="63">
        <v>6436</v>
      </c>
      <c r="O2696" s="63">
        <v>0.1130564</v>
      </c>
      <c r="P2696" s="63">
        <v>12</v>
      </c>
      <c r="Q2696" s="63">
        <v>1.2781749580960001E-2</v>
      </c>
    </row>
    <row r="2697" spans="1:17">
      <c r="A2697" s="63" t="s">
        <v>76</v>
      </c>
      <c r="B2697" s="63" t="s">
        <v>44</v>
      </c>
      <c r="C2697" s="63" t="s">
        <v>57</v>
      </c>
      <c r="D2697" s="63">
        <v>8</v>
      </c>
      <c r="E2697" s="63">
        <v>1.8622639999999999</v>
      </c>
      <c r="F2697" s="63">
        <v>1.7783119999999999</v>
      </c>
      <c r="G2697" s="63">
        <v>-8.3951700000000004E-2</v>
      </c>
      <c r="H2697" s="63">
        <v>33.443100000000001</v>
      </c>
      <c r="I2697" s="63">
        <v>-0.2288393</v>
      </c>
      <c r="J2697" s="63">
        <v>-0.14323849999999999</v>
      </c>
      <c r="K2697" s="63">
        <v>-8.3951700000000004E-2</v>
      </c>
      <c r="L2697" s="63">
        <v>-2.46649E-2</v>
      </c>
      <c r="M2697" s="63">
        <v>6.0935900000000001E-2</v>
      </c>
      <c r="N2697" s="63">
        <v>6436</v>
      </c>
      <c r="O2697" s="63">
        <v>0.1130564</v>
      </c>
      <c r="P2697" s="63">
        <v>12</v>
      </c>
      <c r="Q2697" s="63">
        <v>1.2781749580960001E-2</v>
      </c>
    </row>
    <row r="2698" spans="1:17">
      <c r="A2698" s="63" t="s">
        <v>76</v>
      </c>
      <c r="B2698" s="63" t="s">
        <v>44</v>
      </c>
      <c r="C2698" s="63" t="s">
        <v>57</v>
      </c>
      <c r="D2698" s="63">
        <v>9</v>
      </c>
      <c r="E2698" s="63">
        <v>1.866323</v>
      </c>
      <c r="F2698" s="63">
        <v>1.939656</v>
      </c>
      <c r="G2698" s="63">
        <v>7.3333499999999996E-2</v>
      </c>
      <c r="H2698" s="63">
        <v>33.983800000000002</v>
      </c>
      <c r="I2698" s="63">
        <v>-7.1554099999999995E-2</v>
      </c>
      <c r="J2698" s="63">
        <v>1.4046700000000001E-2</v>
      </c>
      <c r="K2698" s="63">
        <v>7.3333499999999996E-2</v>
      </c>
      <c r="L2698" s="63">
        <v>0.1326203</v>
      </c>
      <c r="M2698" s="63">
        <v>0.2182211</v>
      </c>
      <c r="N2698" s="63">
        <v>6436</v>
      </c>
      <c r="O2698" s="63">
        <v>0.1130564</v>
      </c>
      <c r="P2698" s="63">
        <v>12</v>
      </c>
      <c r="Q2698" s="63">
        <v>1.2781749580960001E-2</v>
      </c>
    </row>
    <row r="2699" spans="1:17">
      <c r="A2699" s="63" t="s">
        <v>76</v>
      </c>
      <c r="B2699" s="63" t="s">
        <v>44</v>
      </c>
      <c r="C2699" s="63" t="s">
        <v>57</v>
      </c>
      <c r="D2699" s="63">
        <v>10</v>
      </c>
      <c r="E2699" s="63">
        <v>1.907575</v>
      </c>
      <c r="F2699" s="63">
        <v>1.983819</v>
      </c>
      <c r="G2699" s="63">
        <v>7.6243900000000003E-2</v>
      </c>
      <c r="H2699" s="63">
        <v>34.625500000000002</v>
      </c>
      <c r="I2699" s="63">
        <v>-6.8643700000000002E-2</v>
      </c>
      <c r="J2699" s="63">
        <v>1.6957E-2</v>
      </c>
      <c r="K2699" s="63">
        <v>7.6243900000000003E-2</v>
      </c>
      <c r="L2699" s="63">
        <v>0.1355307</v>
      </c>
      <c r="M2699" s="63">
        <v>0.22113150000000001</v>
      </c>
      <c r="N2699" s="63">
        <v>6436</v>
      </c>
      <c r="O2699" s="63">
        <v>0.1130564</v>
      </c>
      <c r="P2699" s="63">
        <v>12</v>
      </c>
      <c r="Q2699" s="63">
        <v>1.2781749580960001E-2</v>
      </c>
    </row>
    <row r="2700" spans="1:17">
      <c r="A2700" s="63" t="s">
        <v>76</v>
      </c>
      <c r="B2700" s="63" t="s">
        <v>44</v>
      </c>
      <c r="C2700" s="63" t="s">
        <v>57</v>
      </c>
      <c r="D2700" s="63">
        <v>11</v>
      </c>
      <c r="E2700" s="63">
        <v>1.869164</v>
      </c>
      <c r="F2700" s="63">
        <v>2.023774</v>
      </c>
      <c r="G2700" s="63">
        <v>0.15461030000000001</v>
      </c>
      <c r="H2700" s="63">
        <v>35.341500000000003</v>
      </c>
      <c r="I2700" s="63">
        <v>9.7227000000000008E-3</v>
      </c>
      <c r="J2700" s="63">
        <v>9.5323400000000003E-2</v>
      </c>
      <c r="K2700" s="63">
        <v>0.15461030000000001</v>
      </c>
      <c r="L2700" s="63">
        <v>0.21389710000000001</v>
      </c>
      <c r="M2700" s="63">
        <v>0.29949789999999998</v>
      </c>
      <c r="N2700" s="63">
        <v>6436</v>
      </c>
      <c r="O2700" s="63">
        <v>0.1130564</v>
      </c>
      <c r="P2700" s="63">
        <v>12</v>
      </c>
      <c r="Q2700" s="63">
        <v>1.2781749580960001E-2</v>
      </c>
    </row>
    <row r="2701" spans="1:17">
      <c r="A2701" s="63" t="s">
        <v>76</v>
      </c>
      <c r="B2701" s="63" t="s">
        <v>44</v>
      </c>
      <c r="C2701" s="63" t="s">
        <v>57</v>
      </c>
      <c r="D2701" s="63">
        <v>12</v>
      </c>
      <c r="E2701" s="63">
        <v>1.9033500000000001</v>
      </c>
      <c r="F2701" s="63">
        <v>2.0391110000000001</v>
      </c>
      <c r="G2701" s="63">
        <v>0.13576160000000001</v>
      </c>
      <c r="H2701" s="63">
        <v>37.067500000000003</v>
      </c>
      <c r="I2701" s="63">
        <v>-9.1260000000000004E-3</v>
      </c>
      <c r="J2701" s="63">
        <v>7.6474799999999996E-2</v>
      </c>
      <c r="K2701" s="63">
        <v>0.13576160000000001</v>
      </c>
      <c r="L2701" s="63">
        <v>0.19504850000000001</v>
      </c>
      <c r="M2701" s="63">
        <v>0.28064919999999999</v>
      </c>
      <c r="N2701" s="63">
        <v>6436</v>
      </c>
      <c r="O2701" s="63">
        <v>0.1130564</v>
      </c>
      <c r="P2701" s="63">
        <v>12</v>
      </c>
      <c r="Q2701" s="63">
        <v>1.2781749580960001E-2</v>
      </c>
    </row>
    <row r="2702" spans="1:17">
      <c r="A2702" s="63" t="s">
        <v>76</v>
      </c>
      <c r="B2702" s="63" t="s">
        <v>44</v>
      </c>
      <c r="C2702" s="63" t="s">
        <v>57</v>
      </c>
      <c r="D2702" s="63">
        <v>13</v>
      </c>
      <c r="E2702" s="63">
        <v>1.7802199999999999</v>
      </c>
      <c r="F2702" s="63">
        <v>2.0313829999999999</v>
      </c>
      <c r="G2702" s="63">
        <v>0.25116240000000001</v>
      </c>
      <c r="H2702" s="63">
        <v>37.729900000000001</v>
      </c>
      <c r="I2702" s="63">
        <v>0.1062748</v>
      </c>
      <c r="J2702" s="63">
        <v>0.19187560000000001</v>
      </c>
      <c r="K2702" s="63">
        <v>0.25116240000000001</v>
      </c>
      <c r="L2702" s="63">
        <v>0.31044919999999998</v>
      </c>
      <c r="M2702" s="63">
        <v>0.39605000000000001</v>
      </c>
      <c r="N2702" s="63">
        <v>6436</v>
      </c>
      <c r="O2702" s="63">
        <v>0.1130564</v>
      </c>
      <c r="P2702" s="63">
        <v>12</v>
      </c>
      <c r="Q2702" s="63">
        <v>1.2781749580960001E-2</v>
      </c>
    </row>
    <row r="2703" spans="1:17">
      <c r="A2703" s="63" t="s">
        <v>76</v>
      </c>
      <c r="B2703" s="63" t="s">
        <v>44</v>
      </c>
      <c r="C2703" s="63" t="s">
        <v>57</v>
      </c>
      <c r="D2703" s="63">
        <v>14</v>
      </c>
      <c r="E2703" s="63">
        <v>1.6185590000000001</v>
      </c>
      <c r="F2703" s="63">
        <v>1.908255</v>
      </c>
      <c r="G2703" s="63">
        <v>0.2896956</v>
      </c>
      <c r="H2703" s="63">
        <v>39.341000000000001</v>
      </c>
      <c r="I2703" s="63">
        <v>0.14480799999999999</v>
      </c>
      <c r="J2703" s="63">
        <v>0.2304088</v>
      </c>
      <c r="K2703" s="63">
        <v>0.2896956</v>
      </c>
      <c r="L2703" s="63">
        <v>0.34898249999999997</v>
      </c>
      <c r="M2703" s="63">
        <v>0.4345832</v>
      </c>
      <c r="N2703" s="63">
        <v>6436</v>
      </c>
      <c r="O2703" s="63">
        <v>0.1130564</v>
      </c>
      <c r="P2703" s="63">
        <v>12</v>
      </c>
      <c r="Q2703" s="63">
        <v>1.2781749580960001E-2</v>
      </c>
    </row>
    <row r="2704" spans="1:17">
      <c r="A2704" s="63" t="s">
        <v>76</v>
      </c>
      <c r="B2704" s="63" t="s">
        <v>44</v>
      </c>
      <c r="C2704" s="63" t="s">
        <v>57</v>
      </c>
      <c r="D2704" s="63">
        <v>15</v>
      </c>
      <c r="E2704" s="63">
        <v>1.6398269999999999</v>
      </c>
      <c r="F2704" s="63">
        <v>1.8949370000000001</v>
      </c>
      <c r="G2704" s="63">
        <v>0.25511</v>
      </c>
      <c r="H2704" s="63">
        <v>41.166499999999999</v>
      </c>
      <c r="I2704" s="63">
        <v>0.1102224</v>
      </c>
      <c r="J2704" s="63">
        <v>0.1958232</v>
      </c>
      <c r="K2704" s="63">
        <v>0.25511</v>
      </c>
      <c r="L2704" s="63">
        <v>0.31439689999999998</v>
      </c>
      <c r="M2704" s="63">
        <v>0.39999760000000001</v>
      </c>
      <c r="N2704" s="63">
        <v>6436</v>
      </c>
      <c r="O2704" s="63">
        <v>0.1130564</v>
      </c>
      <c r="P2704" s="63">
        <v>12</v>
      </c>
      <c r="Q2704" s="63">
        <v>1.2781749580960001E-2</v>
      </c>
    </row>
    <row r="2705" spans="1:17">
      <c r="A2705" s="63" t="s">
        <v>76</v>
      </c>
      <c r="B2705" s="63" t="s">
        <v>44</v>
      </c>
      <c r="C2705" s="63" t="s">
        <v>57</v>
      </c>
      <c r="D2705" s="63">
        <v>16</v>
      </c>
      <c r="E2705" s="63">
        <v>1.749549</v>
      </c>
      <c r="F2705" s="63">
        <v>1.967063</v>
      </c>
      <c r="G2705" s="63">
        <v>0.21751329999999999</v>
      </c>
      <c r="H2705" s="63">
        <v>41.6402</v>
      </c>
      <c r="I2705" s="63">
        <v>7.2625700000000001E-2</v>
      </c>
      <c r="J2705" s="63">
        <v>0.15822649999999999</v>
      </c>
      <c r="K2705" s="63">
        <v>0.21751329999999999</v>
      </c>
      <c r="L2705" s="63">
        <v>0.2768002</v>
      </c>
      <c r="M2705" s="63">
        <v>0.36240090000000003</v>
      </c>
      <c r="N2705" s="63">
        <v>6436</v>
      </c>
      <c r="O2705" s="63">
        <v>0.1130564</v>
      </c>
      <c r="P2705" s="63">
        <v>12</v>
      </c>
      <c r="Q2705" s="63">
        <v>1.2781749580960001E-2</v>
      </c>
    </row>
    <row r="2706" spans="1:17">
      <c r="A2706" s="63" t="s">
        <v>76</v>
      </c>
      <c r="B2706" s="63" t="s">
        <v>44</v>
      </c>
      <c r="C2706" s="63" t="s">
        <v>57</v>
      </c>
      <c r="D2706" s="63">
        <v>17</v>
      </c>
      <c r="E2706" s="63">
        <v>1.98491</v>
      </c>
      <c r="F2706" s="63">
        <v>2.1707269999999999</v>
      </c>
      <c r="G2706" s="63">
        <v>0.1858175</v>
      </c>
      <c r="H2706" s="63">
        <v>38.265700000000002</v>
      </c>
      <c r="I2706" s="63">
        <v>4.0929899999999998E-2</v>
      </c>
      <c r="J2706" s="63">
        <v>0.12653059999999999</v>
      </c>
      <c r="K2706" s="63">
        <v>0.1858175</v>
      </c>
      <c r="L2706" s="63">
        <v>0.2451043</v>
      </c>
      <c r="M2706" s="63">
        <v>0.33070509999999997</v>
      </c>
      <c r="N2706" s="63">
        <v>6436</v>
      </c>
      <c r="O2706" s="63">
        <v>0.1130564</v>
      </c>
      <c r="P2706" s="63">
        <v>12</v>
      </c>
      <c r="Q2706" s="63">
        <v>1.2781749580960001E-2</v>
      </c>
    </row>
    <row r="2707" spans="1:17">
      <c r="A2707" s="63" t="s">
        <v>76</v>
      </c>
      <c r="B2707" s="63" t="s">
        <v>44</v>
      </c>
      <c r="C2707" s="63" t="s">
        <v>57</v>
      </c>
      <c r="D2707" s="63">
        <v>18</v>
      </c>
      <c r="E2707" s="63">
        <v>2.5238360000000002</v>
      </c>
      <c r="F2707" s="63">
        <v>2.6028880000000001</v>
      </c>
      <c r="G2707" s="63">
        <v>7.9052399999999995E-2</v>
      </c>
      <c r="H2707" s="63">
        <v>35.926099999999998</v>
      </c>
      <c r="I2707" s="63">
        <v>-6.5835099999999994E-2</v>
      </c>
      <c r="J2707" s="63">
        <v>1.9765600000000001E-2</v>
      </c>
      <c r="K2707" s="63">
        <v>7.9052399999999995E-2</v>
      </c>
      <c r="L2707" s="63">
        <v>0.1383393</v>
      </c>
      <c r="M2707" s="63">
        <v>0.22394</v>
      </c>
      <c r="N2707" s="63">
        <v>6436</v>
      </c>
      <c r="O2707" s="63">
        <v>0.1130564</v>
      </c>
      <c r="P2707" s="63">
        <v>12</v>
      </c>
      <c r="Q2707" s="63">
        <v>1.2781749580960001E-2</v>
      </c>
    </row>
    <row r="2708" spans="1:17">
      <c r="A2708" s="63" t="s">
        <v>76</v>
      </c>
      <c r="B2708" s="63" t="s">
        <v>44</v>
      </c>
      <c r="C2708" s="63" t="s">
        <v>57</v>
      </c>
      <c r="D2708" s="63">
        <v>19</v>
      </c>
      <c r="E2708" s="63">
        <v>2.7131539999999998</v>
      </c>
      <c r="F2708" s="63">
        <v>2.6483850000000002</v>
      </c>
      <c r="G2708" s="63">
        <v>-6.4768300000000001E-2</v>
      </c>
      <c r="H2708" s="63">
        <v>34.787799999999997</v>
      </c>
      <c r="I2708" s="63">
        <v>-0.20965590000000001</v>
      </c>
      <c r="J2708" s="63">
        <v>-0.1240551</v>
      </c>
      <c r="K2708" s="63">
        <v>-6.4768300000000001E-2</v>
      </c>
      <c r="L2708" s="63">
        <v>-5.4815000000000003E-3</v>
      </c>
      <c r="M2708" s="63">
        <v>8.0119300000000004E-2</v>
      </c>
      <c r="N2708" s="63">
        <v>6436</v>
      </c>
      <c r="O2708" s="63">
        <v>0.1130564</v>
      </c>
      <c r="P2708" s="63">
        <v>12</v>
      </c>
      <c r="Q2708" s="63">
        <v>1.2781749580960001E-2</v>
      </c>
    </row>
    <row r="2709" spans="1:17">
      <c r="A2709" s="63" t="s">
        <v>76</v>
      </c>
      <c r="B2709" s="63" t="s">
        <v>44</v>
      </c>
      <c r="C2709" s="63" t="s">
        <v>57</v>
      </c>
      <c r="D2709" s="63">
        <v>20</v>
      </c>
      <c r="E2709" s="63">
        <v>2.6082190000000001</v>
      </c>
      <c r="F2709" s="63">
        <v>2.4930500000000002</v>
      </c>
      <c r="G2709" s="63">
        <v>-0.1151683</v>
      </c>
      <c r="H2709" s="63">
        <v>34.399900000000002</v>
      </c>
      <c r="I2709" s="63">
        <v>-0.26005590000000001</v>
      </c>
      <c r="J2709" s="63">
        <v>-0.1744552</v>
      </c>
      <c r="K2709" s="63">
        <v>-0.1151683</v>
      </c>
      <c r="L2709" s="63">
        <v>-5.5881500000000001E-2</v>
      </c>
      <c r="M2709" s="63">
        <v>2.9719300000000001E-2</v>
      </c>
      <c r="N2709" s="63">
        <v>6436</v>
      </c>
      <c r="O2709" s="63">
        <v>0.1130564</v>
      </c>
      <c r="P2709" s="63">
        <v>12</v>
      </c>
      <c r="Q2709" s="63">
        <v>1.2781749580960001E-2</v>
      </c>
    </row>
    <row r="2710" spans="1:17">
      <c r="A2710" s="63" t="s">
        <v>76</v>
      </c>
      <c r="B2710" s="63" t="s">
        <v>44</v>
      </c>
      <c r="C2710" s="63" t="s">
        <v>57</v>
      </c>
      <c r="D2710" s="63">
        <v>21</v>
      </c>
      <c r="E2710" s="63">
        <v>2.502748</v>
      </c>
      <c r="F2710" s="63">
        <v>2.354889</v>
      </c>
      <c r="G2710" s="63">
        <v>-0.14785860000000001</v>
      </c>
      <c r="H2710" s="63">
        <v>34.411299999999997</v>
      </c>
      <c r="I2710" s="63">
        <v>-0.29274620000000001</v>
      </c>
      <c r="J2710" s="63">
        <v>-0.20714550000000001</v>
      </c>
      <c r="K2710" s="63">
        <v>-0.14785860000000001</v>
      </c>
      <c r="L2710" s="63">
        <v>-8.8571800000000006E-2</v>
      </c>
      <c r="M2710" s="63">
        <v>-2.9710000000000001E-3</v>
      </c>
      <c r="N2710" s="63">
        <v>6436</v>
      </c>
      <c r="O2710" s="63">
        <v>0.1130564</v>
      </c>
      <c r="P2710" s="63">
        <v>12</v>
      </c>
      <c r="Q2710" s="63">
        <v>1.2781749580960001E-2</v>
      </c>
    </row>
    <row r="2711" spans="1:17">
      <c r="A2711" s="63" t="s">
        <v>76</v>
      </c>
      <c r="B2711" s="63" t="s">
        <v>44</v>
      </c>
      <c r="C2711" s="63" t="s">
        <v>57</v>
      </c>
      <c r="D2711" s="63">
        <v>22</v>
      </c>
      <c r="E2711" s="63">
        <v>2.2547079999999999</v>
      </c>
      <c r="F2711" s="63">
        <v>2.1064210000000001</v>
      </c>
      <c r="G2711" s="63">
        <v>-0.14828659999999999</v>
      </c>
      <c r="H2711" s="63">
        <v>33.512700000000002</v>
      </c>
      <c r="I2711" s="63">
        <v>-0.2931742</v>
      </c>
      <c r="J2711" s="63">
        <v>-0.20757339999999999</v>
      </c>
      <c r="K2711" s="63">
        <v>-0.14828659999999999</v>
      </c>
      <c r="L2711" s="63">
        <v>-8.8999700000000001E-2</v>
      </c>
      <c r="M2711" s="63">
        <v>-3.3990000000000001E-3</v>
      </c>
      <c r="N2711" s="63">
        <v>6436</v>
      </c>
      <c r="O2711" s="63">
        <v>0.1130564</v>
      </c>
      <c r="P2711" s="63">
        <v>12</v>
      </c>
      <c r="Q2711" s="63">
        <v>1.2781749580960001E-2</v>
      </c>
    </row>
    <row r="2712" spans="1:17">
      <c r="A2712" s="63" t="s">
        <v>76</v>
      </c>
      <c r="B2712" s="63" t="s">
        <v>44</v>
      </c>
      <c r="C2712" s="63" t="s">
        <v>57</v>
      </c>
      <c r="D2712" s="63">
        <v>23</v>
      </c>
      <c r="E2712" s="63">
        <v>1.9377960000000001</v>
      </c>
      <c r="F2712" s="63">
        <v>1.7976179999999999</v>
      </c>
      <c r="G2712" s="63">
        <v>-0.14017840000000001</v>
      </c>
      <c r="H2712" s="63">
        <v>32.887900000000002</v>
      </c>
      <c r="I2712" s="63">
        <v>-0.28506599999999999</v>
      </c>
      <c r="J2712" s="63">
        <v>-0.19946530000000001</v>
      </c>
      <c r="K2712" s="63">
        <v>-0.14017840000000001</v>
      </c>
      <c r="L2712" s="63">
        <v>-8.0891599999999994E-2</v>
      </c>
      <c r="M2712" s="63">
        <v>4.7092000000000002E-3</v>
      </c>
      <c r="N2712" s="63">
        <v>6436</v>
      </c>
      <c r="O2712" s="63">
        <v>0.1130564</v>
      </c>
      <c r="P2712" s="63">
        <v>12</v>
      </c>
      <c r="Q2712" s="63">
        <v>1.2781749580960001E-2</v>
      </c>
    </row>
    <row r="2713" spans="1:17">
      <c r="A2713" s="63" t="s">
        <v>76</v>
      </c>
      <c r="B2713" s="63" t="s">
        <v>44</v>
      </c>
      <c r="C2713" s="63" t="s">
        <v>57</v>
      </c>
      <c r="D2713" s="63">
        <v>24</v>
      </c>
      <c r="E2713" s="63">
        <v>1.5298099999999999</v>
      </c>
      <c r="F2713" s="63">
        <v>1.387718</v>
      </c>
      <c r="G2713" s="63">
        <v>-0.14209160000000001</v>
      </c>
      <c r="H2713" s="63">
        <v>31.525600000000001</v>
      </c>
      <c r="I2713" s="63">
        <v>-0.28697919999999999</v>
      </c>
      <c r="J2713" s="63">
        <v>-0.20137849999999999</v>
      </c>
      <c r="K2713" s="63">
        <v>-0.14209160000000001</v>
      </c>
      <c r="L2713" s="63">
        <v>-8.2804799999999998E-2</v>
      </c>
      <c r="M2713" s="63">
        <v>2.7959999999999999E-3</v>
      </c>
      <c r="N2713" s="63">
        <v>6436</v>
      </c>
      <c r="O2713" s="63">
        <v>0.1130564</v>
      </c>
      <c r="P2713" s="63">
        <v>12</v>
      </c>
      <c r="Q2713" s="63">
        <v>1.2781749580960001E-2</v>
      </c>
    </row>
    <row r="2714" spans="1:17">
      <c r="A2714" s="63" t="s">
        <v>76</v>
      </c>
      <c r="B2714" s="63" t="s">
        <v>44</v>
      </c>
      <c r="C2714" s="63" t="s">
        <v>63</v>
      </c>
      <c r="D2714" s="63">
        <v>1</v>
      </c>
      <c r="E2714" s="63">
        <v>1.100895</v>
      </c>
      <c r="F2714" s="63">
        <v>0.95599100000000004</v>
      </c>
      <c r="G2714" s="63">
        <v>-0.1449038</v>
      </c>
      <c r="H2714" s="63">
        <v>38.873100000000001</v>
      </c>
      <c r="I2714" s="63">
        <v>-0.28979139999999998</v>
      </c>
      <c r="J2714" s="63">
        <v>-0.2041906</v>
      </c>
      <c r="K2714" s="63">
        <v>-0.1449038</v>
      </c>
      <c r="L2714" s="63">
        <v>-8.5616899999999996E-2</v>
      </c>
      <c r="M2714" s="63">
        <v>-1.6200000000000001E-5</v>
      </c>
      <c r="N2714" s="63">
        <v>6436</v>
      </c>
      <c r="O2714" s="63">
        <v>0.1130564</v>
      </c>
      <c r="P2714" s="63">
        <v>1</v>
      </c>
      <c r="Q2714" s="63">
        <v>1.2781749580960001E-2</v>
      </c>
    </row>
    <row r="2715" spans="1:17">
      <c r="A2715" s="63" t="s">
        <v>76</v>
      </c>
      <c r="B2715" s="63" t="s">
        <v>44</v>
      </c>
      <c r="C2715" s="63" t="s">
        <v>63</v>
      </c>
      <c r="D2715" s="63">
        <v>2</v>
      </c>
      <c r="E2715" s="63">
        <v>1.032575</v>
      </c>
      <c r="F2715" s="63">
        <v>0.87175939999999996</v>
      </c>
      <c r="G2715" s="63">
        <v>-0.16081580000000001</v>
      </c>
      <c r="H2715" s="63">
        <v>38.433700000000002</v>
      </c>
      <c r="I2715" s="63">
        <v>-0.30570340000000001</v>
      </c>
      <c r="J2715" s="63">
        <v>-0.22010270000000001</v>
      </c>
      <c r="K2715" s="63">
        <v>-0.16081580000000001</v>
      </c>
      <c r="L2715" s="63">
        <v>-0.10152899999999999</v>
      </c>
      <c r="M2715" s="63">
        <v>-1.59282E-2</v>
      </c>
      <c r="N2715" s="63">
        <v>6436</v>
      </c>
      <c r="O2715" s="63">
        <v>0.1130564</v>
      </c>
      <c r="P2715" s="63">
        <v>1</v>
      </c>
      <c r="Q2715" s="63">
        <v>1.2781749580960001E-2</v>
      </c>
    </row>
    <row r="2716" spans="1:17">
      <c r="A2716" s="63" t="s">
        <v>76</v>
      </c>
      <c r="B2716" s="63" t="s">
        <v>44</v>
      </c>
      <c r="C2716" s="63" t="s">
        <v>63</v>
      </c>
      <c r="D2716" s="63">
        <v>3</v>
      </c>
      <c r="E2716" s="63">
        <v>1.0303979999999999</v>
      </c>
      <c r="F2716" s="63">
        <v>0.87400180000000005</v>
      </c>
      <c r="G2716" s="63">
        <v>-0.15639639999999999</v>
      </c>
      <c r="H2716" s="63">
        <v>38.094499999999996</v>
      </c>
      <c r="I2716" s="63">
        <v>-0.301284</v>
      </c>
      <c r="J2716" s="63">
        <v>-0.21568329999999999</v>
      </c>
      <c r="K2716" s="63">
        <v>-0.15639639999999999</v>
      </c>
      <c r="L2716" s="63">
        <v>-9.7109600000000004E-2</v>
      </c>
      <c r="M2716" s="63">
        <v>-1.1508900000000001E-2</v>
      </c>
      <c r="N2716" s="63">
        <v>6436</v>
      </c>
      <c r="O2716" s="63">
        <v>0.1130564</v>
      </c>
      <c r="P2716" s="63">
        <v>1</v>
      </c>
      <c r="Q2716" s="63">
        <v>1.2781749580960001E-2</v>
      </c>
    </row>
    <row r="2717" spans="1:17">
      <c r="A2717" s="63" t="s">
        <v>76</v>
      </c>
      <c r="B2717" s="63" t="s">
        <v>44</v>
      </c>
      <c r="C2717" s="63" t="s">
        <v>63</v>
      </c>
      <c r="D2717" s="63">
        <v>4</v>
      </c>
      <c r="E2717" s="63">
        <v>1.048705</v>
      </c>
      <c r="F2717" s="63">
        <v>0.89085499999999995</v>
      </c>
      <c r="G2717" s="63">
        <v>-0.1578503</v>
      </c>
      <c r="H2717" s="63">
        <v>37.767499999999998</v>
      </c>
      <c r="I2717" s="63">
        <v>-0.3027379</v>
      </c>
      <c r="J2717" s="63">
        <v>-0.2171371</v>
      </c>
      <c r="K2717" s="63">
        <v>-0.1578503</v>
      </c>
      <c r="L2717" s="63">
        <v>-9.8563399999999995E-2</v>
      </c>
      <c r="M2717" s="63">
        <v>-1.2962700000000001E-2</v>
      </c>
      <c r="N2717" s="63">
        <v>6436</v>
      </c>
      <c r="O2717" s="63">
        <v>0.1130564</v>
      </c>
      <c r="P2717" s="63">
        <v>1</v>
      </c>
      <c r="Q2717" s="63">
        <v>1.2781749580960001E-2</v>
      </c>
    </row>
    <row r="2718" spans="1:17">
      <c r="A2718" s="63" t="s">
        <v>76</v>
      </c>
      <c r="B2718" s="63" t="s">
        <v>44</v>
      </c>
      <c r="C2718" s="63" t="s">
        <v>63</v>
      </c>
      <c r="D2718" s="63">
        <v>5</v>
      </c>
      <c r="E2718" s="63">
        <v>1.089858</v>
      </c>
      <c r="F2718" s="63">
        <v>0.93276510000000001</v>
      </c>
      <c r="G2718" s="63">
        <v>-0.1570928</v>
      </c>
      <c r="H2718" s="63">
        <v>37.511000000000003</v>
      </c>
      <c r="I2718" s="63">
        <v>-0.30198039999999998</v>
      </c>
      <c r="J2718" s="63">
        <v>-0.21637960000000001</v>
      </c>
      <c r="K2718" s="63">
        <v>-0.1570928</v>
      </c>
      <c r="L2718" s="63">
        <v>-9.7806000000000004E-2</v>
      </c>
      <c r="M2718" s="63">
        <v>-1.2205199999999999E-2</v>
      </c>
      <c r="N2718" s="63">
        <v>6436</v>
      </c>
      <c r="O2718" s="63">
        <v>0.1130564</v>
      </c>
      <c r="P2718" s="63">
        <v>1</v>
      </c>
      <c r="Q2718" s="63">
        <v>1.2781749580960001E-2</v>
      </c>
    </row>
    <row r="2719" spans="1:17">
      <c r="A2719" s="63" t="s">
        <v>76</v>
      </c>
      <c r="B2719" s="63" t="s">
        <v>44</v>
      </c>
      <c r="C2719" s="63" t="s">
        <v>63</v>
      </c>
      <c r="D2719" s="63">
        <v>6</v>
      </c>
      <c r="E2719" s="63">
        <v>1.259644</v>
      </c>
      <c r="F2719" s="63">
        <v>1.0244059999999999</v>
      </c>
      <c r="G2719" s="63">
        <v>-0.23523769999999999</v>
      </c>
      <c r="H2719" s="63">
        <v>37.169800000000002</v>
      </c>
      <c r="I2719" s="63">
        <v>-0.3801253</v>
      </c>
      <c r="J2719" s="63">
        <v>-0.29452460000000003</v>
      </c>
      <c r="K2719" s="63">
        <v>-0.23523769999999999</v>
      </c>
      <c r="L2719" s="63">
        <v>-0.17595089999999999</v>
      </c>
      <c r="M2719" s="63">
        <v>-9.0350100000000003E-2</v>
      </c>
      <c r="N2719" s="63">
        <v>6436</v>
      </c>
      <c r="O2719" s="63">
        <v>0.1130564</v>
      </c>
      <c r="P2719" s="63">
        <v>1</v>
      </c>
      <c r="Q2719" s="63">
        <v>1.2781749580960001E-2</v>
      </c>
    </row>
    <row r="2720" spans="1:17">
      <c r="A2720" s="63" t="s">
        <v>76</v>
      </c>
      <c r="B2720" s="63" t="s">
        <v>44</v>
      </c>
      <c r="C2720" s="63" t="s">
        <v>63</v>
      </c>
      <c r="D2720" s="63">
        <v>7</v>
      </c>
      <c r="E2720" s="63">
        <v>1.6197980000000001</v>
      </c>
      <c r="F2720" s="63">
        <v>1.4206209999999999</v>
      </c>
      <c r="G2720" s="63">
        <v>-0.19917679999999999</v>
      </c>
      <c r="H2720" s="63">
        <v>37.153599999999997</v>
      </c>
      <c r="I2720" s="63">
        <v>-0.34406439999999999</v>
      </c>
      <c r="J2720" s="63">
        <v>-0.25846360000000002</v>
      </c>
      <c r="K2720" s="63">
        <v>-0.19917679999999999</v>
      </c>
      <c r="L2720" s="63">
        <v>-0.13988999999999999</v>
      </c>
      <c r="M2720" s="63">
        <v>-5.4289200000000003E-2</v>
      </c>
      <c r="N2720" s="63">
        <v>6436</v>
      </c>
      <c r="O2720" s="63">
        <v>0.1130564</v>
      </c>
      <c r="P2720" s="63">
        <v>1</v>
      </c>
      <c r="Q2720" s="63">
        <v>1.2781749580960001E-2</v>
      </c>
    </row>
    <row r="2721" spans="1:17">
      <c r="A2721" s="63" t="s">
        <v>76</v>
      </c>
      <c r="B2721" s="63" t="s">
        <v>44</v>
      </c>
      <c r="C2721" s="63" t="s">
        <v>63</v>
      </c>
      <c r="D2721" s="63">
        <v>8</v>
      </c>
      <c r="E2721" s="63">
        <v>1.838722</v>
      </c>
      <c r="F2721" s="63">
        <v>1.7547699999999999</v>
      </c>
      <c r="G2721" s="63">
        <v>-8.3951799999999993E-2</v>
      </c>
      <c r="H2721" s="63">
        <v>37.1417</v>
      </c>
      <c r="I2721" s="63">
        <v>-0.2288394</v>
      </c>
      <c r="J2721" s="63">
        <v>-0.1432387</v>
      </c>
      <c r="K2721" s="63">
        <v>-8.3951799999999993E-2</v>
      </c>
      <c r="L2721" s="63">
        <v>-2.4664999999999999E-2</v>
      </c>
      <c r="M2721" s="63">
        <v>6.0935799999999998E-2</v>
      </c>
      <c r="N2721" s="63">
        <v>6436</v>
      </c>
      <c r="O2721" s="63">
        <v>0.1130564</v>
      </c>
      <c r="P2721" s="63">
        <v>1</v>
      </c>
      <c r="Q2721" s="63">
        <v>1.2781749580960001E-2</v>
      </c>
    </row>
    <row r="2722" spans="1:17">
      <c r="A2722" s="63" t="s">
        <v>76</v>
      </c>
      <c r="B2722" s="63" t="s">
        <v>44</v>
      </c>
      <c r="C2722" s="63" t="s">
        <v>63</v>
      </c>
      <c r="D2722" s="63">
        <v>9</v>
      </c>
      <c r="E2722" s="63">
        <v>1.733333</v>
      </c>
      <c r="F2722" s="63">
        <v>1.8066660000000001</v>
      </c>
      <c r="G2722" s="63">
        <v>7.3333599999999999E-2</v>
      </c>
      <c r="H2722" s="63">
        <v>38.0976</v>
      </c>
      <c r="I2722" s="63">
        <v>-7.1554000000000006E-2</v>
      </c>
      <c r="J2722" s="63">
        <v>1.40468E-2</v>
      </c>
      <c r="K2722" s="63">
        <v>7.3333599999999999E-2</v>
      </c>
      <c r="L2722" s="63">
        <v>0.1326205</v>
      </c>
      <c r="M2722" s="63">
        <v>0.2182212</v>
      </c>
      <c r="N2722" s="63">
        <v>6436</v>
      </c>
      <c r="O2722" s="63">
        <v>0.1130564</v>
      </c>
      <c r="P2722" s="63">
        <v>1</v>
      </c>
      <c r="Q2722" s="63">
        <v>1.2781749580960001E-2</v>
      </c>
    </row>
    <row r="2723" spans="1:17">
      <c r="A2723" s="63" t="s">
        <v>76</v>
      </c>
      <c r="B2723" s="63" t="s">
        <v>44</v>
      </c>
      <c r="C2723" s="63" t="s">
        <v>63</v>
      </c>
      <c r="D2723" s="63">
        <v>10</v>
      </c>
      <c r="E2723" s="63">
        <v>1.685073</v>
      </c>
      <c r="F2723" s="63">
        <v>1.761317</v>
      </c>
      <c r="G2723" s="63">
        <v>7.62438E-2</v>
      </c>
      <c r="H2723" s="63">
        <v>39.865900000000003</v>
      </c>
      <c r="I2723" s="63">
        <v>-6.8643800000000005E-2</v>
      </c>
      <c r="J2723" s="63">
        <v>1.69569E-2</v>
      </c>
      <c r="K2723" s="63">
        <v>7.62438E-2</v>
      </c>
      <c r="L2723" s="63">
        <v>0.1355306</v>
      </c>
      <c r="M2723" s="63">
        <v>0.22113140000000001</v>
      </c>
      <c r="N2723" s="63">
        <v>6436</v>
      </c>
      <c r="O2723" s="63">
        <v>0.1130564</v>
      </c>
      <c r="P2723" s="63">
        <v>1</v>
      </c>
      <c r="Q2723" s="63">
        <v>1.2781749580960001E-2</v>
      </c>
    </row>
    <row r="2724" spans="1:17">
      <c r="A2724" s="63" t="s">
        <v>76</v>
      </c>
      <c r="B2724" s="63" t="s">
        <v>44</v>
      </c>
      <c r="C2724" s="63" t="s">
        <v>63</v>
      </c>
      <c r="D2724" s="63">
        <v>11</v>
      </c>
      <c r="E2724" s="63">
        <v>1.583691</v>
      </c>
      <c r="F2724" s="63">
        <v>1.7383010000000001</v>
      </c>
      <c r="G2724" s="63">
        <v>0.15461030000000001</v>
      </c>
      <c r="H2724" s="63">
        <v>42.058999999999997</v>
      </c>
      <c r="I2724" s="63">
        <v>9.7227000000000008E-3</v>
      </c>
      <c r="J2724" s="63">
        <v>9.5323400000000003E-2</v>
      </c>
      <c r="K2724" s="63">
        <v>0.15461030000000001</v>
      </c>
      <c r="L2724" s="63">
        <v>0.21389710000000001</v>
      </c>
      <c r="M2724" s="63">
        <v>0.29949789999999998</v>
      </c>
      <c r="N2724" s="63">
        <v>6436</v>
      </c>
      <c r="O2724" s="63">
        <v>0.1130564</v>
      </c>
      <c r="P2724" s="63">
        <v>1</v>
      </c>
      <c r="Q2724" s="63">
        <v>1.2781749580960001E-2</v>
      </c>
    </row>
    <row r="2725" spans="1:17">
      <c r="A2725" s="63" t="s">
        <v>76</v>
      </c>
      <c r="B2725" s="63" t="s">
        <v>44</v>
      </c>
      <c r="C2725" s="63" t="s">
        <v>63</v>
      </c>
      <c r="D2725" s="63">
        <v>12</v>
      </c>
      <c r="E2725" s="63">
        <v>1.5340689999999999</v>
      </c>
      <c r="F2725" s="63">
        <v>1.6698310000000001</v>
      </c>
      <c r="G2725" s="63">
        <v>0.13576170000000001</v>
      </c>
      <c r="H2725" s="63">
        <v>43.826700000000002</v>
      </c>
      <c r="I2725" s="63">
        <v>-9.1258999999999993E-3</v>
      </c>
      <c r="J2725" s="63">
        <v>7.6474899999999998E-2</v>
      </c>
      <c r="K2725" s="63">
        <v>0.13576170000000001</v>
      </c>
      <c r="L2725" s="63">
        <v>0.19504859999999999</v>
      </c>
      <c r="M2725" s="63">
        <v>0.28064929999999999</v>
      </c>
      <c r="N2725" s="63">
        <v>6436</v>
      </c>
      <c r="O2725" s="63">
        <v>0.1130564</v>
      </c>
      <c r="P2725" s="63">
        <v>1</v>
      </c>
      <c r="Q2725" s="63">
        <v>1.2781749580960001E-2</v>
      </c>
    </row>
    <row r="2726" spans="1:17">
      <c r="A2726" s="63" t="s">
        <v>76</v>
      </c>
      <c r="B2726" s="63" t="s">
        <v>44</v>
      </c>
      <c r="C2726" s="63" t="s">
        <v>63</v>
      </c>
      <c r="D2726" s="63">
        <v>13</v>
      </c>
      <c r="E2726" s="63">
        <v>1.384763</v>
      </c>
      <c r="F2726" s="63">
        <v>1.635926</v>
      </c>
      <c r="G2726" s="63">
        <v>0.25116240000000001</v>
      </c>
      <c r="H2726" s="63">
        <v>45.471800000000002</v>
      </c>
      <c r="I2726" s="63">
        <v>0.1062748</v>
      </c>
      <c r="J2726" s="63">
        <v>0.19187560000000001</v>
      </c>
      <c r="K2726" s="63">
        <v>0.25116240000000001</v>
      </c>
      <c r="L2726" s="63">
        <v>0.31044919999999998</v>
      </c>
      <c r="M2726" s="63">
        <v>0.39605000000000001</v>
      </c>
      <c r="N2726" s="63">
        <v>6436</v>
      </c>
      <c r="O2726" s="63">
        <v>0.1130564</v>
      </c>
      <c r="P2726" s="63">
        <v>1</v>
      </c>
      <c r="Q2726" s="63">
        <v>1.2781749580960001E-2</v>
      </c>
    </row>
    <row r="2727" spans="1:17">
      <c r="A2727" s="63" t="s">
        <v>76</v>
      </c>
      <c r="B2727" s="63" t="s">
        <v>44</v>
      </c>
      <c r="C2727" s="63" t="s">
        <v>63</v>
      </c>
      <c r="D2727" s="63">
        <v>14</v>
      </c>
      <c r="E2727" s="63">
        <v>1.2522150000000001</v>
      </c>
      <c r="F2727" s="63">
        <v>1.541911</v>
      </c>
      <c r="G2727" s="63">
        <v>0.2896956</v>
      </c>
      <c r="H2727" s="63">
        <v>46.9758</v>
      </c>
      <c r="I2727" s="63">
        <v>0.14480799999999999</v>
      </c>
      <c r="J2727" s="63">
        <v>0.2304088</v>
      </c>
      <c r="K2727" s="63">
        <v>0.2896956</v>
      </c>
      <c r="L2727" s="63">
        <v>0.34898249999999997</v>
      </c>
      <c r="M2727" s="63">
        <v>0.4345832</v>
      </c>
      <c r="N2727" s="63">
        <v>6436</v>
      </c>
      <c r="O2727" s="63">
        <v>0.1130564</v>
      </c>
      <c r="P2727" s="63">
        <v>1</v>
      </c>
      <c r="Q2727" s="63">
        <v>1.2781749580960001E-2</v>
      </c>
    </row>
    <row r="2728" spans="1:17">
      <c r="A2728" s="63" t="s">
        <v>76</v>
      </c>
      <c r="B2728" s="63" t="s">
        <v>44</v>
      </c>
      <c r="C2728" s="63" t="s">
        <v>63</v>
      </c>
      <c r="D2728" s="63">
        <v>15</v>
      </c>
      <c r="E2728" s="63">
        <v>1.224024</v>
      </c>
      <c r="F2728" s="63">
        <v>1.4791339999999999</v>
      </c>
      <c r="G2728" s="63">
        <v>0.25511</v>
      </c>
      <c r="H2728" s="63">
        <v>47.9724</v>
      </c>
      <c r="I2728" s="63">
        <v>0.1102224</v>
      </c>
      <c r="J2728" s="63">
        <v>0.1958232</v>
      </c>
      <c r="K2728" s="63">
        <v>0.25511</v>
      </c>
      <c r="L2728" s="63">
        <v>0.31439689999999998</v>
      </c>
      <c r="M2728" s="63">
        <v>0.39999760000000001</v>
      </c>
      <c r="N2728" s="63">
        <v>6436</v>
      </c>
      <c r="O2728" s="63">
        <v>0.1130564</v>
      </c>
      <c r="P2728" s="63">
        <v>1</v>
      </c>
      <c r="Q2728" s="63">
        <v>1.2781749580960001E-2</v>
      </c>
    </row>
    <row r="2729" spans="1:17">
      <c r="A2729" s="63" t="s">
        <v>76</v>
      </c>
      <c r="B2729" s="63" t="s">
        <v>44</v>
      </c>
      <c r="C2729" s="63" t="s">
        <v>63</v>
      </c>
      <c r="D2729" s="63">
        <v>16</v>
      </c>
      <c r="E2729" s="63">
        <v>1.276737</v>
      </c>
      <c r="F2729" s="63">
        <v>1.494251</v>
      </c>
      <c r="G2729" s="63">
        <v>0.21751329999999999</v>
      </c>
      <c r="H2729" s="63">
        <v>47.782299999999999</v>
      </c>
      <c r="I2729" s="63">
        <v>7.2625700000000001E-2</v>
      </c>
      <c r="J2729" s="63">
        <v>0.15822649999999999</v>
      </c>
      <c r="K2729" s="63">
        <v>0.21751329999999999</v>
      </c>
      <c r="L2729" s="63">
        <v>0.2768002</v>
      </c>
      <c r="M2729" s="63">
        <v>0.36240090000000003</v>
      </c>
      <c r="N2729" s="63">
        <v>6436</v>
      </c>
      <c r="O2729" s="63">
        <v>0.1130564</v>
      </c>
      <c r="P2729" s="63">
        <v>1</v>
      </c>
      <c r="Q2729" s="63">
        <v>1.2781749580960001E-2</v>
      </c>
    </row>
    <row r="2730" spans="1:17">
      <c r="A2730" s="63" t="s">
        <v>76</v>
      </c>
      <c r="B2730" s="63" t="s">
        <v>44</v>
      </c>
      <c r="C2730" s="63" t="s">
        <v>63</v>
      </c>
      <c r="D2730" s="63">
        <v>17</v>
      </c>
      <c r="E2730" s="63">
        <v>1.4219219999999999</v>
      </c>
      <c r="F2730" s="63">
        <v>1.6077399999999999</v>
      </c>
      <c r="G2730" s="63">
        <v>0.18581739999999999</v>
      </c>
      <c r="H2730" s="63">
        <v>46.945399999999999</v>
      </c>
      <c r="I2730" s="63">
        <v>4.0929800000000002E-2</v>
      </c>
      <c r="J2730" s="63">
        <v>0.12653049999999999</v>
      </c>
      <c r="K2730" s="63">
        <v>0.18581739999999999</v>
      </c>
      <c r="L2730" s="63">
        <v>0.24510419999999999</v>
      </c>
      <c r="M2730" s="63">
        <v>0.33070500000000003</v>
      </c>
      <c r="N2730" s="63">
        <v>6436</v>
      </c>
      <c r="O2730" s="63">
        <v>0.1130564</v>
      </c>
      <c r="P2730" s="63">
        <v>1</v>
      </c>
      <c r="Q2730" s="63">
        <v>1.2781749580960001E-2</v>
      </c>
    </row>
    <row r="2731" spans="1:17">
      <c r="A2731" s="63" t="s">
        <v>76</v>
      </c>
      <c r="B2731" s="63" t="s">
        <v>44</v>
      </c>
      <c r="C2731" s="63" t="s">
        <v>63</v>
      </c>
      <c r="D2731" s="63">
        <v>18</v>
      </c>
      <c r="E2731" s="63">
        <v>1.8491089999999999</v>
      </c>
      <c r="F2731" s="63">
        <v>1.928161</v>
      </c>
      <c r="G2731" s="63">
        <v>7.9052700000000004E-2</v>
      </c>
      <c r="H2731" s="63">
        <v>45.467399999999998</v>
      </c>
      <c r="I2731" s="63">
        <v>-6.5834900000000002E-2</v>
      </c>
      <c r="J2731" s="63">
        <v>1.9765899999999999E-2</v>
      </c>
      <c r="K2731" s="63">
        <v>7.9052700000000004E-2</v>
      </c>
      <c r="L2731" s="63">
        <v>0.1383395</v>
      </c>
      <c r="M2731" s="63">
        <v>0.22394030000000001</v>
      </c>
      <c r="N2731" s="63">
        <v>6436</v>
      </c>
      <c r="O2731" s="63">
        <v>0.1130564</v>
      </c>
      <c r="P2731" s="63">
        <v>1</v>
      </c>
      <c r="Q2731" s="63">
        <v>1.2781749580960001E-2</v>
      </c>
    </row>
    <row r="2732" spans="1:17">
      <c r="A2732" s="63" t="s">
        <v>76</v>
      </c>
      <c r="B2732" s="63" t="s">
        <v>44</v>
      </c>
      <c r="C2732" s="63" t="s">
        <v>63</v>
      </c>
      <c r="D2732" s="63">
        <v>19</v>
      </c>
      <c r="E2732" s="63">
        <v>2.1055160000000002</v>
      </c>
      <c r="F2732" s="63">
        <v>2.0407470000000001</v>
      </c>
      <c r="G2732" s="63">
        <v>-6.4768300000000001E-2</v>
      </c>
      <c r="H2732" s="63">
        <v>44.068800000000003</v>
      </c>
      <c r="I2732" s="63">
        <v>-0.20965590000000001</v>
      </c>
      <c r="J2732" s="63">
        <v>-0.1240551</v>
      </c>
      <c r="K2732" s="63">
        <v>-6.4768300000000001E-2</v>
      </c>
      <c r="L2732" s="63">
        <v>-5.4815000000000003E-3</v>
      </c>
      <c r="M2732" s="63">
        <v>8.0119300000000004E-2</v>
      </c>
      <c r="N2732" s="63">
        <v>6436</v>
      </c>
      <c r="O2732" s="63">
        <v>0.1130564</v>
      </c>
      <c r="P2732" s="63">
        <v>1</v>
      </c>
      <c r="Q2732" s="63">
        <v>1.2781749580960001E-2</v>
      </c>
    </row>
    <row r="2733" spans="1:17">
      <c r="A2733" s="63" t="s">
        <v>76</v>
      </c>
      <c r="B2733" s="63" t="s">
        <v>44</v>
      </c>
      <c r="C2733" s="63" t="s">
        <v>63</v>
      </c>
      <c r="D2733" s="63">
        <v>20</v>
      </c>
      <c r="E2733" s="63">
        <v>2.0982820000000002</v>
      </c>
      <c r="F2733" s="63">
        <v>1.983114</v>
      </c>
      <c r="G2733" s="63">
        <v>-0.1151681</v>
      </c>
      <c r="H2733" s="63">
        <v>42.881900000000002</v>
      </c>
      <c r="I2733" s="63">
        <v>-0.2600557</v>
      </c>
      <c r="J2733" s="63">
        <v>-0.1744549</v>
      </c>
      <c r="K2733" s="63">
        <v>-0.1151681</v>
      </c>
      <c r="L2733" s="63">
        <v>-5.5881300000000002E-2</v>
      </c>
      <c r="M2733" s="63">
        <v>2.9719499999999999E-2</v>
      </c>
      <c r="N2733" s="63">
        <v>6436</v>
      </c>
      <c r="O2733" s="63">
        <v>0.1130564</v>
      </c>
      <c r="P2733" s="63">
        <v>1</v>
      </c>
      <c r="Q2733" s="63">
        <v>1.2781749580960001E-2</v>
      </c>
    </row>
    <row r="2734" spans="1:17">
      <c r="A2734" s="63" t="s">
        <v>76</v>
      </c>
      <c r="B2734" s="63" t="s">
        <v>44</v>
      </c>
      <c r="C2734" s="63" t="s">
        <v>63</v>
      </c>
      <c r="D2734" s="63">
        <v>21</v>
      </c>
      <c r="E2734" s="63">
        <v>2.0578509999999999</v>
      </c>
      <c r="F2734" s="63">
        <v>1.9099930000000001</v>
      </c>
      <c r="G2734" s="63">
        <v>-0.14785870000000001</v>
      </c>
      <c r="H2734" s="63">
        <v>41.839500000000001</v>
      </c>
      <c r="I2734" s="63">
        <v>-0.29274630000000001</v>
      </c>
      <c r="J2734" s="63">
        <v>-0.20714560000000001</v>
      </c>
      <c r="K2734" s="63">
        <v>-0.14785870000000001</v>
      </c>
      <c r="L2734" s="63">
        <v>-8.8571899999999995E-2</v>
      </c>
      <c r="M2734" s="63">
        <v>-2.9711E-3</v>
      </c>
      <c r="N2734" s="63">
        <v>6436</v>
      </c>
      <c r="O2734" s="63">
        <v>0.1130564</v>
      </c>
      <c r="P2734" s="63">
        <v>1</v>
      </c>
      <c r="Q2734" s="63">
        <v>1.2781749580960001E-2</v>
      </c>
    </row>
    <row r="2735" spans="1:17">
      <c r="A2735" s="63" t="s">
        <v>76</v>
      </c>
      <c r="B2735" s="63" t="s">
        <v>44</v>
      </c>
      <c r="C2735" s="63" t="s">
        <v>63</v>
      </c>
      <c r="D2735" s="63">
        <v>22</v>
      </c>
      <c r="E2735" s="63">
        <v>1.867675</v>
      </c>
      <c r="F2735" s="63">
        <v>1.7193879999999999</v>
      </c>
      <c r="G2735" s="63">
        <v>-0.14828659999999999</v>
      </c>
      <c r="H2735" s="63">
        <v>40.916200000000003</v>
      </c>
      <c r="I2735" s="63">
        <v>-0.2931742</v>
      </c>
      <c r="J2735" s="63">
        <v>-0.20757339999999999</v>
      </c>
      <c r="K2735" s="63">
        <v>-0.14828659999999999</v>
      </c>
      <c r="L2735" s="63">
        <v>-8.8999700000000001E-2</v>
      </c>
      <c r="M2735" s="63">
        <v>-3.3990000000000001E-3</v>
      </c>
      <c r="N2735" s="63">
        <v>6436</v>
      </c>
      <c r="O2735" s="63">
        <v>0.1130564</v>
      </c>
      <c r="P2735" s="63">
        <v>1</v>
      </c>
      <c r="Q2735" s="63">
        <v>1.2781749580960001E-2</v>
      </c>
    </row>
    <row r="2736" spans="1:17">
      <c r="A2736" s="63" t="s">
        <v>76</v>
      </c>
      <c r="B2736" s="63" t="s">
        <v>44</v>
      </c>
      <c r="C2736" s="63" t="s">
        <v>63</v>
      </c>
      <c r="D2736" s="63">
        <v>23</v>
      </c>
      <c r="E2736" s="63">
        <v>1.6083769999999999</v>
      </c>
      <c r="F2736" s="63">
        <v>1.468199</v>
      </c>
      <c r="G2736" s="63">
        <v>-0.14017840000000001</v>
      </c>
      <c r="H2736" s="63">
        <v>40.295200000000001</v>
      </c>
      <c r="I2736" s="63">
        <v>-0.28506599999999999</v>
      </c>
      <c r="J2736" s="63">
        <v>-0.19946530000000001</v>
      </c>
      <c r="K2736" s="63">
        <v>-0.14017840000000001</v>
      </c>
      <c r="L2736" s="63">
        <v>-8.0891599999999994E-2</v>
      </c>
      <c r="M2736" s="63">
        <v>4.7092000000000002E-3</v>
      </c>
      <c r="N2736" s="63">
        <v>6436</v>
      </c>
      <c r="O2736" s="63">
        <v>0.1130564</v>
      </c>
      <c r="P2736" s="63">
        <v>1</v>
      </c>
      <c r="Q2736" s="63">
        <v>1.2781749580960001E-2</v>
      </c>
    </row>
    <row r="2737" spans="1:17">
      <c r="A2737" s="63" t="s">
        <v>76</v>
      </c>
      <c r="B2737" s="63" t="s">
        <v>44</v>
      </c>
      <c r="C2737" s="63" t="s">
        <v>63</v>
      </c>
      <c r="D2737" s="63">
        <v>24</v>
      </c>
      <c r="E2737" s="63">
        <v>1.304765</v>
      </c>
      <c r="F2737" s="63">
        <v>1.162674</v>
      </c>
      <c r="G2737" s="63">
        <v>-0.14209160000000001</v>
      </c>
      <c r="H2737" s="63">
        <v>39.774799999999999</v>
      </c>
      <c r="I2737" s="63">
        <v>-0.28697919999999999</v>
      </c>
      <c r="J2737" s="63">
        <v>-0.20137849999999999</v>
      </c>
      <c r="K2737" s="63">
        <v>-0.14209160000000001</v>
      </c>
      <c r="L2737" s="63">
        <v>-8.2804799999999998E-2</v>
      </c>
      <c r="M2737" s="63">
        <v>2.7959999999999999E-3</v>
      </c>
      <c r="N2737" s="63">
        <v>6436</v>
      </c>
      <c r="O2737" s="63">
        <v>0.1130564</v>
      </c>
      <c r="P2737" s="63">
        <v>1</v>
      </c>
      <c r="Q2737" s="63">
        <v>1.2781749580960001E-2</v>
      </c>
    </row>
    <row r="2738" spans="1:17">
      <c r="A2738" s="63" t="s">
        <v>76</v>
      </c>
      <c r="B2738" s="63" t="s">
        <v>44</v>
      </c>
      <c r="C2738" s="63" t="s">
        <v>64</v>
      </c>
      <c r="D2738" s="63">
        <v>1</v>
      </c>
      <c r="E2738" s="63">
        <v>1.012497</v>
      </c>
      <c r="F2738" s="63">
        <v>0.86759319999999995</v>
      </c>
      <c r="G2738" s="63">
        <v>-0.1449037</v>
      </c>
      <c r="H2738" s="63">
        <v>47.943800000000003</v>
      </c>
      <c r="I2738" s="63">
        <v>-0.28979129999999997</v>
      </c>
      <c r="J2738" s="63">
        <v>-0.2041906</v>
      </c>
      <c r="K2738" s="63">
        <v>-0.1449037</v>
      </c>
      <c r="L2738" s="63">
        <v>-8.5616899999999996E-2</v>
      </c>
      <c r="M2738" s="63">
        <v>-1.6099999999999998E-5</v>
      </c>
      <c r="N2738" s="63">
        <v>6436</v>
      </c>
      <c r="O2738" s="63">
        <v>0.1130564</v>
      </c>
      <c r="P2738" s="63">
        <v>2</v>
      </c>
      <c r="Q2738" s="63">
        <v>1.2781749580960001E-2</v>
      </c>
    </row>
    <row r="2739" spans="1:17">
      <c r="A2739" s="63" t="s">
        <v>76</v>
      </c>
      <c r="B2739" s="63" t="s">
        <v>44</v>
      </c>
      <c r="C2739" s="63" t="s">
        <v>64</v>
      </c>
      <c r="D2739" s="63">
        <v>2</v>
      </c>
      <c r="E2739" s="63">
        <v>0.94578589999999996</v>
      </c>
      <c r="F2739" s="63">
        <v>0.7849701</v>
      </c>
      <c r="G2739" s="63">
        <v>-0.16081580000000001</v>
      </c>
      <c r="H2739" s="63">
        <v>46.8354</v>
      </c>
      <c r="I2739" s="63">
        <v>-0.30570340000000001</v>
      </c>
      <c r="J2739" s="63">
        <v>-0.22010260000000001</v>
      </c>
      <c r="K2739" s="63">
        <v>-0.16081580000000001</v>
      </c>
      <c r="L2739" s="63">
        <v>-0.10152890000000001</v>
      </c>
      <c r="M2739" s="63">
        <v>-1.59282E-2</v>
      </c>
      <c r="N2739" s="63">
        <v>6436</v>
      </c>
      <c r="O2739" s="63">
        <v>0.1130564</v>
      </c>
      <c r="P2739" s="63">
        <v>2</v>
      </c>
      <c r="Q2739" s="63">
        <v>1.2781749580960001E-2</v>
      </c>
    </row>
    <row r="2740" spans="1:17">
      <c r="A2740" s="63" t="s">
        <v>76</v>
      </c>
      <c r="B2740" s="63" t="s">
        <v>44</v>
      </c>
      <c r="C2740" s="63" t="s">
        <v>64</v>
      </c>
      <c r="D2740" s="63">
        <v>3</v>
      </c>
      <c r="E2740" s="63">
        <v>0.93655259999999996</v>
      </c>
      <c r="F2740" s="63">
        <v>0.78015619999999997</v>
      </c>
      <c r="G2740" s="63">
        <v>-0.15639639999999999</v>
      </c>
      <c r="H2740" s="63">
        <v>45.974400000000003</v>
      </c>
      <c r="I2740" s="63">
        <v>-0.301284</v>
      </c>
      <c r="J2740" s="63">
        <v>-0.21568329999999999</v>
      </c>
      <c r="K2740" s="63">
        <v>-0.15639639999999999</v>
      </c>
      <c r="L2740" s="63">
        <v>-9.7109600000000004E-2</v>
      </c>
      <c r="M2740" s="63">
        <v>-1.1508900000000001E-2</v>
      </c>
      <c r="N2740" s="63">
        <v>6436</v>
      </c>
      <c r="O2740" s="63">
        <v>0.1130564</v>
      </c>
      <c r="P2740" s="63">
        <v>2</v>
      </c>
      <c r="Q2740" s="63">
        <v>1.2781749580960001E-2</v>
      </c>
    </row>
    <row r="2741" spans="1:17">
      <c r="A2741" s="63" t="s">
        <v>76</v>
      </c>
      <c r="B2741" s="63" t="s">
        <v>44</v>
      </c>
      <c r="C2741" s="63" t="s">
        <v>64</v>
      </c>
      <c r="D2741" s="63">
        <v>4</v>
      </c>
      <c r="E2741" s="63">
        <v>0.97759189999999996</v>
      </c>
      <c r="F2741" s="63">
        <v>0.81974159999999996</v>
      </c>
      <c r="G2741" s="63">
        <v>-0.1578503</v>
      </c>
      <c r="H2741" s="63">
        <v>45.292700000000004</v>
      </c>
      <c r="I2741" s="63">
        <v>-0.3027379</v>
      </c>
      <c r="J2741" s="63">
        <v>-0.2171371</v>
      </c>
      <c r="K2741" s="63">
        <v>-0.1578503</v>
      </c>
      <c r="L2741" s="63">
        <v>-9.8563399999999995E-2</v>
      </c>
      <c r="M2741" s="63">
        <v>-1.2962700000000001E-2</v>
      </c>
      <c r="N2741" s="63">
        <v>6436</v>
      </c>
      <c r="O2741" s="63">
        <v>0.1130564</v>
      </c>
      <c r="P2741" s="63">
        <v>2</v>
      </c>
      <c r="Q2741" s="63">
        <v>1.2781749580960001E-2</v>
      </c>
    </row>
    <row r="2742" spans="1:17">
      <c r="A2742" s="63" t="s">
        <v>76</v>
      </c>
      <c r="B2742" s="63" t="s">
        <v>44</v>
      </c>
      <c r="C2742" s="63" t="s">
        <v>64</v>
      </c>
      <c r="D2742" s="63">
        <v>5</v>
      </c>
      <c r="E2742" s="63">
        <v>1.019703</v>
      </c>
      <c r="F2742" s="63">
        <v>0.86261060000000001</v>
      </c>
      <c r="G2742" s="63">
        <v>-0.1570928</v>
      </c>
      <c r="H2742" s="63">
        <v>44.665399999999998</v>
      </c>
      <c r="I2742" s="63">
        <v>-0.30198029999999998</v>
      </c>
      <c r="J2742" s="63">
        <v>-0.21637960000000001</v>
      </c>
      <c r="K2742" s="63">
        <v>-0.1570928</v>
      </c>
      <c r="L2742" s="63">
        <v>-9.7805900000000001E-2</v>
      </c>
      <c r="M2742" s="63">
        <v>-1.2205199999999999E-2</v>
      </c>
      <c r="N2742" s="63">
        <v>6436</v>
      </c>
      <c r="O2742" s="63">
        <v>0.1130564</v>
      </c>
      <c r="P2742" s="63">
        <v>2</v>
      </c>
      <c r="Q2742" s="63">
        <v>1.2781749580960001E-2</v>
      </c>
    </row>
    <row r="2743" spans="1:17">
      <c r="A2743" s="63" t="s">
        <v>76</v>
      </c>
      <c r="B2743" s="63" t="s">
        <v>44</v>
      </c>
      <c r="C2743" s="63" t="s">
        <v>64</v>
      </c>
      <c r="D2743" s="63">
        <v>6</v>
      </c>
      <c r="E2743" s="63">
        <v>1.189654</v>
      </c>
      <c r="F2743" s="63">
        <v>0.95441609999999999</v>
      </c>
      <c r="G2743" s="63">
        <v>-0.2352378</v>
      </c>
      <c r="H2743" s="63">
        <v>44.2517</v>
      </c>
      <c r="I2743" s="63">
        <v>-0.3801254</v>
      </c>
      <c r="J2743" s="63">
        <v>-0.29452460000000003</v>
      </c>
      <c r="K2743" s="63">
        <v>-0.2352378</v>
      </c>
      <c r="L2743" s="63">
        <v>-0.17595089999999999</v>
      </c>
      <c r="M2743" s="63">
        <v>-9.0350200000000006E-2</v>
      </c>
      <c r="N2743" s="63">
        <v>6436</v>
      </c>
      <c r="O2743" s="63">
        <v>0.1130564</v>
      </c>
      <c r="P2743" s="63">
        <v>2</v>
      </c>
      <c r="Q2743" s="63">
        <v>1.2781749580960001E-2</v>
      </c>
    </row>
    <row r="2744" spans="1:17">
      <c r="A2744" s="63" t="s">
        <v>76</v>
      </c>
      <c r="B2744" s="63" t="s">
        <v>44</v>
      </c>
      <c r="C2744" s="63" t="s">
        <v>64</v>
      </c>
      <c r="D2744" s="63">
        <v>7</v>
      </c>
      <c r="E2744" s="63">
        <v>1.5465880000000001</v>
      </c>
      <c r="F2744" s="63">
        <v>1.3474109999999999</v>
      </c>
      <c r="G2744" s="63">
        <v>-0.19917679999999999</v>
      </c>
      <c r="H2744" s="63">
        <v>43.987699999999997</v>
      </c>
      <c r="I2744" s="63">
        <v>-0.34406439999999999</v>
      </c>
      <c r="J2744" s="63">
        <v>-0.25846360000000002</v>
      </c>
      <c r="K2744" s="63">
        <v>-0.19917679999999999</v>
      </c>
      <c r="L2744" s="63">
        <v>-0.13988999999999999</v>
      </c>
      <c r="M2744" s="63">
        <v>-5.4289200000000003E-2</v>
      </c>
      <c r="N2744" s="63">
        <v>6436</v>
      </c>
      <c r="O2744" s="63">
        <v>0.1130564</v>
      </c>
      <c r="P2744" s="63">
        <v>2</v>
      </c>
      <c r="Q2744" s="63">
        <v>1.2781749580960001E-2</v>
      </c>
    </row>
    <row r="2745" spans="1:17">
      <c r="A2745" s="63" t="s">
        <v>76</v>
      </c>
      <c r="B2745" s="63" t="s">
        <v>44</v>
      </c>
      <c r="C2745" s="63" t="s">
        <v>64</v>
      </c>
      <c r="D2745" s="63">
        <v>8</v>
      </c>
      <c r="E2745" s="63">
        <v>1.7536769999999999</v>
      </c>
      <c r="F2745" s="63">
        <v>1.6697249999999999</v>
      </c>
      <c r="G2745" s="63">
        <v>-8.3951799999999993E-2</v>
      </c>
      <c r="H2745" s="63">
        <v>44.589700000000001</v>
      </c>
      <c r="I2745" s="63">
        <v>-0.2288394</v>
      </c>
      <c r="J2745" s="63">
        <v>-0.1432387</v>
      </c>
      <c r="K2745" s="63">
        <v>-8.3951799999999993E-2</v>
      </c>
      <c r="L2745" s="63">
        <v>-2.4664999999999999E-2</v>
      </c>
      <c r="M2745" s="63">
        <v>6.0935799999999998E-2</v>
      </c>
      <c r="N2745" s="63">
        <v>6436</v>
      </c>
      <c r="O2745" s="63">
        <v>0.1130564</v>
      </c>
      <c r="P2745" s="63">
        <v>2</v>
      </c>
      <c r="Q2745" s="63">
        <v>1.2781749580960001E-2</v>
      </c>
    </row>
    <row r="2746" spans="1:17">
      <c r="A2746" s="63" t="s">
        <v>76</v>
      </c>
      <c r="B2746" s="63" t="s">
        <v>44</v>
      </c>
      <c r="C2746" s="63" t="s">
        <v>64</v>
      </c>
      <c r="D2746" s="63">
        <v>9</v>
      </c>
      <c r="E2746" s="63">
        <v>1.5947020000000001</v>
      </c>
      <c r="F2746" s="63">
        <v>1.6680349999999999</v>
      </c>
      <c r="G2746" s="63">
        <v>7.3333599999999999E-2</v>
      </c>
      <c r="H2746" s="63">
        <v>47.441200000000002</v>
      </c>
      <c r="I2746" s="63">
        <v>-7.1554000000000006E-2</v>
      </c>
      <c r="J2746" s="63">
        <v>1.40468E-2</v>
      </c>
      <c r="K2746" s="63">
        <v>7.3333599999999999E-2</v>
      </c>
      <c r="L2746" s="63">
        <v>0.1326205</v>
      </c>
      <c r="M2746" s="63">
        <v>0.2182212</v>
      </c>
      <c r="N2746" s="63">
        <v>6436</v>
      </c>
      <c r="O2746" s="63">
        <v>0.1130564</v>
      </c>
      <c r="P2746" s="63">
        <v>2</v>
      </c>
      <c r="Q2746" s="63">
        <v>1.2781749580960001E-2</v>
      </c>
    </row>
    <row r="2747" spans="1:17">
      <c r="A2747" s="63" t="s">
        <v>76</v>
      </c>
      <c r="B2747" s="63" t="s">
        <v>44</v>
      </c>
      <c r="C2747" s="63" t="s">
        <v>64</v>
      </c>
      <c r="D2747" s="63">
        <v>10</v>
      </c>
      <c r="E2747" s="63">
        <v>1.5078670000000001</v>
      </c>
      <c r="F2747" s="63">
        <v>1.584111</v>
      </c>
      <c r="G2747" s="63">
        <v>7.6243900000000003E-2</v>
      </c>
      <c r="H2747" s="63">
        <v>51.0184</v>
      </c>
      <c r="I2747" s="63">
        <v>-6.8643700000000002E-2</v>
      </c>
      <c r="J2747" s="63">
        <v>1.6957E-2</v>
      </c>
      <c r="K2747" s="63">
        <v>7.6243900000000003E-2</v>
      </c>
      <c r="L2747" s="63">
        <v>0.1355307</v>
      </c>
      <c r="M2747" s="63">
        <v>0.22113150000000001</v>
      </c>
      <c r="N2747" s="63">
        <v>6436</v>
      </c>
      <c r="O2747" s="63">
        <v>0.1130564</v>
      </c>
      <c r="P2747" s="63">
        <v>2</v>
      </c>
      <c r="Q2747" s="63">
        <v>1.2781749580960001E-2</v>
      </c>
    </row>
    <row r="2748" spans="1:17">
      <c r="A2748" s="63" t="s">
        <v>76</v>
      </c>
      <c r="B2748" s="63" t="s">
        <v>44</v>
      </c>
      <c r="C2748" s="63" t="s">
        <v>64</v>
      </c>
      <c r="D2748" s="63">
        <v>11</v>
      </c>
      <c r="E2748" s="63">
        <v>1.38049</v>
      </c>
      <c r="F2748" s="63">
        <v>1.535101</v>
      </c>
      <c r="G2748" s="63">
        <v>0.15461030000000001</v>
      </c>
      <c r="H2748" s="63">
        <v>53.617699999999999</v>
      </c>
      <c r="I2748" s="63">
        <v>9.7227000000000008E-3</v>
      </c>
      <c r="J2748" s="63">
        <v>9.5323400000000003E-2</v>
      </c>
      <c r="K2748" s="63">
        <v>0.15461030000000001</v>
      </c>
      <c r="L2748" s="63">
        <v>0.21389710000000001</v>
      </c>
      <c r="M2748" s="63">
        <v>0.29949789999999998</v>
      </c>
      <c r="N2748" s="63">
        <v>6436</v>
      </c>
      <c r="O2748" s="63">
        <v>0.1130564</v>
      </c>
      <c r="P2748" s="63">
        <v>2</v>
      </c>
      <c r="Q2748" s="63">
        <v>1.2781749580960001E-2</v>
      </c>
    </row>
    <row r="2749" spans="1:17">
      <c r="A2749" s="63" t="s">
        <v>76</v>
      </c>
      <c r="B2749" s="63" t="s">
        <v>44</v>
      </c>
      <c r="C2749" s="63" t="s">
        <v>64</v>
      </c>
      <c r="D2749" s="63">
        <v>12</v>
      </c>
      <c r="E2749" s="63">
        <v>1.2990660000000001</v>
      </c>
      <c r="F2749" s="63">
        <v>1.434828</v>
      </c>
      <c r="G2749" s="63">
        <v>0.13576160000000001</v>
      </c>
      <c r="H2749" s="63">
        <v>56.6051</v>
      </c>
      <c r="I2749" s="63">
        <v>-9.1260000000000004E-3</v>
      </c>
      <c r="J2749" s="63">
        <v>7.6474799999999996E-2</v>
      </c>
      <c r="K2749" s="63">
        <v>0.13576160000000001</v>
      </c>
      <c r="L2749" s="63">
        <v>0.19504850000000001</v>
      </c>
      <c r="M2749" s="63">
        <v>0.28064919999999999</v>
      </c>
      <c r="N2749" s="63">
        <v>6436</v>
      </c>
      <c r="O2749" s="63">
        <v>0.1130564</v>
      </c>
      <c r="P2749" s="63">
        <v>2</v>
      </c>
      <c r="Q2749" s="63">
        <v>1.2781749580960001E-2</v>
      </c>
    </row>
    <row r="2750" spans="1:17">
      <c r="A2750" s="63" t="s">
        <v>76</v>
      </c>
      <c r="B2750" s="63" t="s">
        <v>44</v>
      </c>
      <c r="C2750" s="63" t="s">
        <v>64</v>
      </c>
      <c r="D2750" s="63">
        <v>13</v>
      </c>
      <c r="E2750" s="63">
        <v>1.145519</v>
      </c>
      <c r="F2750" s="63">
        <v>1.396682</v>
      </c>
      <c r="G2750" s="63">
        <v>0.25116240000000001</v>
      </c>
      <c r="H2750" s="63">
        <v>58.8264</v>
      </c>
      <c r="I2750" s="63">
        <v>0.1062748</v>
      </c>
      <c r="J2750" s="63">
        <v>0.19187560000000001</v>
      </c>
      <c r="K2750" s="63">
        <v>0.25116240000000001</v>
      </c>
      <c r="L2750" s="63">
        <v>0.31044919999999998</v>
      </c>
      <c r="M2750" s="63">
        <v>0.39605000000000001</v>
      </c>
      <c r="N2750" s="63">
        <v>6436</v>
      </c>
      <c r="O2750" s="63">
        <v>0.1130564</v>
      </c>
      <c r="P2750" s="63">
        <v>2</v>
      </c>
      <c r="Q2750" s="63">
        <v>1.2781749580960001E-2</v>
      </c>
    </row>
    <row r="2751" spans="1:17">
      <c r="A2751" s="63" t="s">
        <v>76</v>
      </c>
      <c r="B2751" s="63" t="s">
        <v>44</v>
      </c>
      <c r="C2751" s="63" t="s">
        <v>64</v>
      </c>
      <c r="D2751" s="63">
        <v>14</v>
      </c>
      <c r="E2751" s="63">
        <v>1.0443180000000001</v>
      </c>
      <c r="F2751" s="63">
        <v>1.334014</v>
      </c>
      <c r="G2751" s="63">
        <v>0.2896956</v>
      </c>
      <c r="H2751" s="63">
        <v>60.197299999999998</v>
      </c>
      <c r="I2751" s="63">
        <v>0.14480799999999999</v>
      </c>
      <c r="J2751" s="63">
        <v>0.2304088</v>
      </c>
      <c r="K2751" s="63">
        <v>0.2896956</v>
      </c>
      <c r="L2751" s="63">
        <v>0.34898249999999997</v>
      </c>
      <c r="M2751" s="63">
        <v>0.4345832</v>
      </c>
      <c r="N2751" s="63">
        <v>6436</v>
      </c>
      <c r="O2751" s="63">
        <v>0.1130564</v>
      </c>
      <c r="P2751" s="63">
        <v>2</v>
      </c>
      <c r="Q2751" s="63">
        <v>1.2781749580960001E-2</v>
      </c>
    </row>
    <row r="2752" spans="1:17">
      <c r="A2752" s="63" t="s">
        <v>76</v>
      </c>
      <c r="B2752" s="63" t="s">
        <v>44</v>
      </c>
      <c r="C2752" s="63" t="s">
        <v>64</v>
      </c>
      <c r="D2752" s="63">
        <v>15</v>
      </c>
      <c r="E2752" s="63">
        <v>1.00441</v>
      </c>
      <c r="F2752" s="63">
        <v>1.25952</v>
      </c>
      <c r="G2752" s="63">
        <v>0.25511</v>
      </c>
      <c r="H2752" s="63">
        <v>61.164900000000003</v>
      </c>
      <c r="I2752" s="63">
        <v>0.1102224</v>
      </c>
      <c r="J2752" s="63">
        <v>0.1958232</v>
      </c>
      <c r="K2752" s="63">
        <v>0.25511</v>
      </c>
      <c r="L2752" s="63">
        <v>0.31439689999999998</v>
      </c>
      <c r="M2752" s="63">
        <v>0.39999760000000001</v>
      </c>
      <c r="N2752" s="63">
        <v>6436</v>
      </c>
      <c r="O2752" s="63">
        <v>0.1130564</v>
      </c>
      <c r="P2752" s="63">
        <v>2</v>
      </c>
      <c r="Q2752" s="63">
        <v>1.2781749580960001E-2</v>
      </c>
    </row>
    <row r="2753" spans="1:17">
      <c r="A2753" s="63" t="s">
        <v>76</v>
      </c>
      <c r="B2753" s="63" t="s">
        <v>44</v>
      </c>
      <c r="C2753" s="63" t="s">
        <v>64</v>
      </c>
      <c r="D2753" s="63">
        <v>16</v>
      </c>
      <c r="E2753" s="63">
        <v>1.02658</v>
      </c>
      <c r="F2753" s="63">
        <v>1.2440929999999999</v>
      </c>
      <c r="G2753" s="63">
        <v>0.21751329999999999</v>
      </c>
      <c r="H2753" s="63">
        <v>61.113</v>
      </c>
      <c r="I2753" s="63">
        <v>7.2625700000000001E-2</v>
      </c>
      <c r="J2753" s="63">
        <v>0.15822649999999999</v>
      </c>
      <c r="K2753" s="63">
        <v>0.21751329999999999</v>
      </c>
      <c r="L2753" s="63">
        <v>0.2768002</v>
      </c>
      <c r="M2753" s="63">
        <v>0.36240090000000003</v>
      </c>
      <c r="N2753" s="63">
        <v>6436</v>
      </c>
      <c r="O2753" s="63">
        <v>0.1130564</v>
      </c>
      <c r="P2753" s="63">
        <v>2</v>
      </c>
      <c r="Q2753" s="63">
        <v>1.2781749580960001E-2</v>
      </c>
    </row>
    <row r="2754" spans="1:17">
      <c r="A2754" s="63" t="s">
        <v>76</v>
      </c>
      <c r="B2754" s="63" t="s">
        <v>44</v>
      </c>
      <c r="C2754" s="63" t="s">
        <v>64</v>
      </c>
      <c r="D2754" s="63">
        <v>17</v>
      </c>
      <c r="E2754" s="63">
        <v>1.1099680000000001</v>
      </c>
      <c r="F2754" s="63">
        <v>1.2957860000000001</v>
      </c>
      <c r="G2754" s="63">
        <v>0.1858175</v>
      </c>
      <c r="H2754" s="63">
        <v>60.621200000000002</v>
      </c>
      <c r="I2754" s="63">
        <v>4.0929899999999998E-2</v>
      </c>
      <c r="J2754" s="63">
        <v>0.12653059999999999</v>
      </c>
      <c r="K2754" s="63">
        <v>0.1858175</v>
      </c>
      <c r="L2754" s="63">
        <v>0.2451043</v>
      </c>
      <c r="M2754" s="63">
        <v>0.33070509999999997</v>
      </c>
      <c r="N2754" s="63">
        <v>6436</v>
      </c>
      <c r="O2754" s="63">
        <v>0.1130564</v>
      </c>
      <c r="P2754" s="63">
        <v>2</v>
      </c>
      <c r="Q2754" s="63">
        <v>1.2781749580960001E-2</v>
      </c>
    </row>
    <row r="2755" spans="1:17">
      <c r="A2755" s="63" t="s">
        <v>76</v>
      </c>
      <c r="B2755" s="63" t="s">
        <v>44</v>
      </c>
      <c r="C2755" s="63" t="s">
        <v>64</v>
      </c>
      <c r="D2755" s="63">
        <v>18</v>
      </c>
      <c r="E2755" s="63">
        <v>1.424714</v>
      </c>
      <c r="F2755" s="63">
        <v>1.5037670000000001</v>
      </c>
      <c r="G2755" s="63">
        <v>7.9052600000000001E-2</v>
      </c>
      <c r="H2755" s="63">
        <v>58.9636</v>
      </c>
      <c r="I2755" s="63">
        <v>-6.5835000000000005E-2</v>
      </c>
      <c r="J2755" s="63">
        <v>1.9765700000000001E-2</v>
      </c>
      <c r="K2755" s="63">
        <v>7.9052600000000001E-2</v>
      </c>
      <c r="L2755" s="63">
        <v>0.1383394</v>
      </c>
      <c r="M2755" s="63">
        <v>0.22394020000000001</v>
      </c>
      <c r="N2755" s="63">
        <v>6436</v>
      </c>
      <c r="O2755" s="63">
        <v>0.1130564</v>
      </c>
      <c r="P2755" s="63">
        <v>2</v>
      </c>
      <c r="Q2755" s="63">
        <v>1.2781749580960001E-2</v>
      </c>
    </row>
    <row r="2756" spans="1:17">
      <c r="A2756" s="63" t="s">
        <v>76</v>
      </c>
      <c r="B2756" s="63" t="s">
        <v>44</v>
      </c>
      <c r="C2756" s="63" t="s">
        <v>64</v>
      </c>
      <c r="D2756" s="63">
        <v>19</v>
      </c>
      <c r="E2756" s="63">
        <v>1.696359</v>
      </c>
      <c r="F2756" s="63">
        <v>1.631591</v>
      </c>
      <c r="G2756" s="63">
        <v>-6.4768199999999998E-2</v>
      </c>
      <c r="H2756" s="63">
        <v>56.7712</v>
      </c>
      <c r="I2756" s="63">
        <v>-0.2096558</v>
      </c>
      <c r="J2756" s="63">
        <v>-0.124055</v>
      </c>
      <c r="K2756" s="63">
        <v>-6.4768199999999998E-2</v>
      </c>
      <c r="L2756" s="63">
        <v>-5.4814E-3</v>
      </c>
      <c r="M2756" s="63">
        <v>8.0119399999999993E-2</v>
      </c>
      <c r="N2756" s="63">
        <v>6436</v>
      </c>
      <c r="O2756" s="63">
        <v>0.1130564</v>
      </c>
      <c r="P2756" s="63">
        <v>2</v>
      </c>
      <c r="Q2756" s="63">
        <v>1.2781749580960001E-2</v>
      </c>
    </row>
    <row r="2757" spans="1:17">
      <c r="A2757" s="63" t="s">
        <v>76</v>
      </c>
      <c r="B2757" s="63" t="s">
        <v>44</v>
      </c>
      <c r="C2757" s="63" t="s">
        <v>64</v>
      </c>
      <c r="D2757" s="63">
        <v>20</v>
      </c>
      <c r="E2757" s="63">
        <v>1.763679</v>
      </c>
      <c r="F2757" s="63">
        <v>1.6485110000000001</v>
      </c>
      <c r="G2757" s="63">
        <v>-0.1151683</v>
      </c>
      <c r="H2757" s="63">
        <v>54.814</v>
      </c>
      <c r="I2757" s="63">
        <v>-0.26005590000000001</v>
      </c>
      <c r="J2757" s="63">
        <v>-0.1744552</v>
      </c>
      <c r="K2757" s="63">
        <v>-0.1151683</v>
      </c>
      <c r="L2757" s="63">
        <v>-5.5881500000000001E-2</v>
      </c>
      <c r="M2757" s="63">
        <v>2.9719300000000001E-2</v>
      </c>
      <c r="N2757" s="63">
        <v>6436</v>
      </c>
      <c r="O2757" s="63">
        <v>0.1130564</v>
      </c>
      <c r="P2757" s="63">
        <v>2</v>
      </c>
      <c r="Q2757" s="63">
        <v>1.2781749580960001E-2</v>
      </c>
    </row>
    <row r="2758" spans="1:17">
      <c r="A2758" s="63" t="s">
        <v>76</v>
      </c>
      <c r="B2758" s="63" t="s">
        <v>44</v>
      </c>
      <c r="C2758" s="63" t="s">
        <v>64</v>
      </c>
      <c r="D2758" s="63">
        <v>21</v>
      </c>
      <c r="E2758" s="63">
        <v>1.776427</v>
      </c>
      <c r="F2758" s="63">
        <v>1.6285689999999999</v>
      </c>
      <c r="G2758" s="63">
        <v>-0.14785870000000001</v>
      </c>
      <c r="H2758" s="63">
        <v>53.0747</v>
      </c>
      <c r="I2758" s="63">
        <v>-0.29274630000000001</v>
      </c>
      <c r="J2758" s="63">
        <v>-0.20714560000000001</v>
      </c>
      <c r="K2758" s="63">
        <v>-0.14785870000000001</v>
      </c>
      <c r="L2758" s="63">
        <v>-8.8571899999999995E-2</v>
      </c>
      <c r="M2758" s="63">
        <v>-2.9711E-3</v>
      </c>
      <c r="N2758" s="63">
        <v>6436</v>
      </c>
      <c r="O2758" s="63">
        <v>0.1130564</v>
      </c>
      <c r="P2758" s="63">
        <v>2</v>
      </c>
      <c r="Q2758" s="63">
        <v>1.2781749580960001E-2</v>
      </c>
    </row>
    <row r="2759" spans="1:17">
      <c r="A2759" s="63" t="s">
        <v>76</v>
      </c>
      <c r="B2759" s="63" t="s">
        <v>44</v>
      </c>
      <c r="C2759" s="63" t="s">
        <v>64</v>
      </c>
      <c r="D2759" s="63">
        <v>22</v>
      </c>
      <c r="E2759" s="63">
        <v>1.635705</v>
      </c>
      <c r="F2759" s="63">
        <v>1.4874179999999999</v>
      </c>
      <c r="G2759" s="63">
        <v>-0.14828649999999999</v>
      </c>
      <c r="H2759" s="63">
        <v>51.380899999999997</v>
      </c>
      <c r="I2759" s="63">
        <v>-0.29317409999999999</v>
      </c>
      <c r="J2759" s="63">
        <v>-0.20757329999999999</v>
      </c>
      <c r="K2759" s="63">
        <v>-0.14828649999999999</v>
      </c>
      <c r="L2759" s="63">
        <v>-8.8999599999999998E-2</v>
      </c>
      <c r="M2759" s="63">
        <v>-3.3988999999999998E-3</v>
      </c>
      <c r="N2759" s="63">
        <v>6436</v>
      </c>
      <c r="O2759" s="63">
        <v>0.1130564</v>
      </c>
      <c r="P2759" s="63">
        <v>2</v>
      </c>
      <c r="Q2759" s="63">
        <v>1.2781749580960001E-2</v>
      </c>
    </row>
    <row r="2760" spans="1:17">
      <c r="A2760" s="63" t="s">
        <v>76</v>
      </c>
      <c r="B2760" s="63" t="s">
        <v>44</v>
      </c>
      <c r="C2760" s="63" t="s">
        <v>64</v>
      </c>
      <c r="D2760" s="63">
        <v>23</v>
      </c>
      <c r="E2760" s="63">
        <v>1.4165049999999999</v>
      </c>
      <c r="F2760" s="63">
        <v>1.276327</v>
      </c>
      <c r="G2760" s="63">
        <v>-0.14017840000000001</v>
      </c>
      <c r="H2760" s="63">
        <v>50.082900000000002</v>
      </c>
      <c r="I2760" s="63">
        <v>-0.28506599999999999</v>
      </c>
      <c r="J2760" s="63">
        <v>-0.19946530000000001</v>
      </c>
      <c r="K2760" s="63">
        <v>-0.14017840000000001</v>
      </c>
      <c r="L2760" s="63">
        <v>-8.0891599999999994E-2</v>
      </c>
      <c r="M2760" s="63">
        <v>4.7092000000000002E-3</v>
      </c>
      <c r="N2760" s="63">
        <v>6436</v>
      </c>
      <c r="O2760" s="63">
        <v>0.1130564</v>
      </c>
      <c r="P2760" s="63">
        <v>2</v>
      </c>
      <c r="Q2760" s="63">
        <v>1.2781749580960001E-2</v>
      </c>
    </row>
    <row r="2761" spans="1:17">
      <c r="A2761" s="63" t="s">
        <v>76</v>
      </c>
      <c r="B2761" s="63" t="s">
        <v>44</v>
      </c>
      <c r="C2761" s="63" t="s">
        <v>64</v>
      </c>
      <c r="D2761" s="63">
        <v>24</v>
      </c>
      <c r="E2761" s="63">
        <v>1.1777260000000001</v>
      </c>
      <c r="F2761" s="63">
        <v>1.0356339999999999</v>
      </c>
      <c r="G2761" s="63">
        <v>-0.14209160000000001</v>
      </c>
      <c r="H2761" s="63">
        <v>48.952199999999998</v>
      </c>
      <c r="I2761" s="63">
        <v>-0.28697919999999999</v>
      </c>
      <c r="J2761" s="63">
        <v>-0.20137849999999999</v>
      </c>
      <c r="K2761" s="63">
        <v>-0.14209160000000001</v>
      </c>
      <c r="L2761" s="63">
        <v>-8.2804799999999998E-2</v>
      </c>
      <c r="M2761" s="63">
        <v>2.7959999999999999E-3</v>
      </c>
      <c r="N2761" s="63">
        <v>6436</v>
      </c>
      <c r="O2761" s="63">
        <v>0.1130564</v>
      </c>
      <c r="P2761" s="63">
        <v>2</v>
      </c>
      <c r="Q2761" s="63">
        <v>1.2781749580960001E-2</v>
      </c>
    </row>
    <row r="2762" spans="1:17">
      <c r="A2762" s="63" t="s">
        <v>76</v>
      </c>
      <c r="B2762" s="63" t="s">
        <v>44</v>
      </c>
      <c r="C2762" s="63" t="s">
        <v>65</v>
      </c>
      <c r="D2762" s="63">
        <v>1</v>
      </c>
      <c r="E2762" s="63">
        <v>0.94255420000000001</v>
      </c>
      <c r="F2762" s="63">
        <v>0.79765039999999998</v>
      </c>
      <c r="G2762" s="63">
        <v>-0.1449038</v>
      </c>
      <c r="H2762" s="63">
        <v>48.306100000000001</v>
      </c>
      <c r="I2762" s="63">
        <v>-0.28979139999999998</v>
      </c>
      <c r="J2762" s="63">
        <v>-0.2041906</v>
      </c>
      <c r="K2762" s="63">
        <v>-0.1449038</v>
      </c>
      <c r="L2762" s="63">
        <v>-8.5616899999999996E-2</v>
      </c>
      <c r="M2762" s="63">
        <v>-1.6200000000000001E-5</v>
      </c>
      <c r="N2762" s="63">
        <v>6436</v>
      </c>
      <c r="O2762" s="63">
        <v>0.1130564</v>
      </c>
      <c r="P2762" s="63">
        <v>3</v>
      </c>
      <c r="Q2762" s="63">
        <v>1.2781749580960001E-2</v>
      </c>
    </row>
    <row r="2763" spans="1:17">
      <c r="A2763" s="63" t="s">
        <v>76</v>
      </c>
      <c r="B2763" s="63" t="s">
        <v>44</v>
      </c>
      <c r="C2763" s="63" t="s">
        <v>65</v>
      </c>
      <c r="D2763" s="63">
        <v>2</v>
      </c>
      <c r="E2763" s="63">
        <v>0.87561829999999996</v>
      </c>
      <c r="F2763" s="63">
        <v>0.71480259999999995</v>
      </c>
      <c r="G2763" s="63">
        <v>-0.16081580000000001</v>
      </c>
      <c r="H2763" s="63">
        <v>47.679499999999997</v>
      </c>
      <c r="I2763" s="63">
        <v>-0.30570340000000001</v>
      </c>
      <c r="J2763" s="63">
        <v>-0.22010260000000001</v>
      </c>
      <c r="K2763" s="63">
        <v>-0.16081580000000001</v>
      </c>
      <c r="L2763" s="63">
        <v>-0.10152890000000001</v>
      </c>
      <c r="M2763" s="63">
        <v>-1.59282E-2</v>
      </c>
      <c r="N2763" s="63">
        <v>6436</v>
      </c>
      <c r="O2763" s="63">
        <v>0.1130564</v>
      </c>
      <c r="P2763" s="63">
        <v>3</v>
      </c>
      <c r="Q2763" s="63">
        <v>1.2781749580960001E-2</v>
      </c>
    </row>
    <row r="2764" spans="1:17">
      <c r="A2764" s="63" t="s">
        <v>76</v>
      </c>
      <c r="B2764" s="63" t="s">
        <v>44</v>
      </c>
      <c r="C2764" s="63" t="s">
        <v>65</v>
      </c>
      <c r="D2764" s="63">
        <v>3</v>
      </c>
      <c r="E2764" s="63">
        <v>0.86741970000000002</v>
      </c>
      <c r="F2764" s="63">
        <v>0.71102319999999997</v>
      </c>
      <c r="G2764" s="63">
        <v>-0.15639639999999999</v>
      </c>
      <c r="H2764" s="63">
        <v>46.832900000000002</v>
      </c>
      <c r="I2764" s="63">
        <v>-0.301284</v>
      </c>
      <c r="J2764" s="63">
        <v>-0.21568329999999999</v>
      </c>
      <c r="K2764" s="63">
        <v>-0.15639639999999999</v>
      </c>
      <c r="L2764" s="63">
        <v>-9.7109600000000004E-2</v>
      </c>
      <c r="M2764" s="63">
        <v>-1.1508900000000001E-2</v>
      </c>
      <c r="N2764" s="63">
        <v>6436</v>
      </c>
      <c r="O2764" s="63">
        <v>0.1130564</v>
      </c>
      <c r="P2764" s="63">
        <v>3</v>
      </c>
      <c r="Q2764" s="63">
        <v>1.2781749580960001E-2</v>
      </c>
    </row>
    <row r="2765" spans="1:17">
      <c r="A2765" s="63" t="s">
        <v>76</v>
      </c>
      <c r="B2765" s="63" t="s">
        <v>44</v>
      </c>
      <c r="C2765" s="63" t="s">
        <v>65</v>
      </c>
      <c r="D2765" s="63">
        <v>4</v>
      </c>
      <c r="E2765" s="63">
        <v>0.90707340000000003</v>
      </c>
      <c r="F2765" s="63">
        <v>0.74922319999999998</v>
      </c>
      <c r="G2765" s="63">
        <v>-0.1578503</v>
      </c>
      <c r="H2765" s="63">
        <v>46.343400000000003</v>
      </c>
      <c r="I2765" s="63">
        <v>-0.3027379</v>
      </c>
      <c r="J2765" s="63">
        <v>-0.2171371</v>
      </c>
      <c r="K2765" s="63">
        <v>-0.1578503</v>
      </c>
      <c r="L2765" s="63">
        <v>-9.8563399999999995E-2</v>
      </c>
      <c r="M2765" s="63">
        <v>-1.2962700000000001E-2</v>
      </c>
      <c r="N2765" s="63">
        <v>6436</v>
      </c>
      <c r="O2765" s="63">
        <v>0.1130564</v>
      </c>
      <c r="P2765" s="63">
        <v>3</v>
      </c>
      <c r="Q2765" s="63">
        <v>1.2781749580960001E-2</v>
      </c>
    </row>
    <row r="2766" spans="1:17">
      <c r="A2766" s="63" t="s">
        <v>76</v>
      </c>
      <c r="B2766" s="63" t="s">
        <v>44</v>
      </c>
      <c r="C2766" s="63" t="s">
        <v>65</v>
      </c>
      <c r="D2766" s="63">
        <v>5</v>
      </c>
      <c r="E2766" s="63">
        <v>0.94976989999999994</v>
      </c>
      <c r="F2766" s="63">
        <v>0.79267719999999997</v>
      </c>
      <c r="G2766" s="63">
        <v>-0.1570928</v>
      </c>
      <c r="H2766" s="63">
        <v>45.799199999999999</v>
      </c>
      <c r="I2766" s="63">
        <v>-0.30198029999999998</v>
      </c>
      <c r="J2766" s="63">
        <v>-0.21637960000000001</v>
      </c>
      <c r="K2766" s="63">
        <v>-0.1570928</v>
      </c>
      <c r="L2766" s="63">
        <v>-9.7805900000000001E-2</v>
      </c>
      <c r="M2766" s="63">
        <v>-1.2205199999999999E-2</v>
      </c>
      <c r="N2766" s="63">
        <v>6436</v>
      </c>
      <c r="O2766" s="63">
        <v>0.1130564</v>
      </c>
      <c r="P2766" s="63">
        <v>3</v>
      </c>
      <c r="Q2766" s="63">
        <v>1.2781749580960001E-2</v>
      </c>
    </row>
    <row r="2767" spans="1:17">
      <c r="A2767" s="63" t="s">
        <v>76</v>
      </c>
      <c r="B2767" s="63" t="s">
        <v>44</v>
      </c>
      <c r="C2767" s="63" t="s">
        <v>65</v>
      </c>
      <c r="D2767" s="63">
        <v>6</v>
      </c>
      <c r="E2767" s="63">
        <v>1.1206929999999999</v>
      </c>
      <c r="F2767" s="63">
        <v>0.88545549999999995</v>
      </c>
      <c r="G2767" s="63">
        <v>-0.23523769999999999</v>
      </c>
      <c r="H2767" s="63">
        <v>45.383099999999999</v>
      </c>
      <c r="I2767" s="63">
        <v>-0.3801253</v>
      </c>
      <c r="J2767" s="63">
        <v>-0.29452450000000002</v>
      </c>
      <c r="K2767" s="63">
        <v>-0.23523769999999999</v>
      </c>
      <c r="L2767" s="63">
        <v>-0.17595079999999999</v>
      </c>
      <c r="M2767" s="63">
        <v>-9.0350100000000003E-2</v>
      </c>
      <c r="N2767" s="63">
        <v>6436</v>
      </c>
      <c r="O2767" s="63">
        <v>0.1130564</v>
      </c>
      <c r="P2767" s="63">
        <v>3</v>
      </c>
      <c r="Q2767" s="63">
        <v>1.2781749580960001E-2</v>
      </c>
    </row>
    <row r="2768" spans="1:17">
      <c r="A2768" s="63" t="s">
        <v>76</v>
      </c>
      <c r="B2768" s="63" t="s">
        <v>44</v>
      </c>
      <c r="C2768" s="63" t="s">
        <v>65</v>
      </c>
      <c r="D2768" s="63">
        <v>7</v>
      </c>
      <c r="E2768" s="63">
        <v>1.481671</v>
      </c>
      <c r="F2768" s="63">
        <v>1.282494</v>
      </c>
      <c r="G2768" s="63">
        <v>-0.19917670000000001</v>
      </c>
      <c r="H2768" s="63">
        <v>45.188299999999998</v>
      </c>
      <c r="I2768" s="63">
        <v>-0.34406429999999999</v>
      </c>
      <c r="J2768" s="63">
        <v>-0.25846350000000001</v>
      </c>
      <c r="K2768" s="63">
        <v>-0.19917670000000001</v>
      </c>
      <c r="L2768" s="63">
        <v>-0.13988980000000001</v>
      </c>
      <c r="M2768" s="63">
        <v>-5.42891E-2</v>
      </c>
      <c r="N2768" s="63">
        <v>6436</v>
      </c>
      <c r="O2768" s="63">
        <v>0.1130564</v>
      </c>
      <c r="P2768" s="63">
        <v>3</v>
      </c>
      <c r="Q2768" s="63">
        <v>1.2781749580960001E-2</v>
      </c>
    </row>
    <row r="2769" spans="1:17">
      <c r="A2769" s="63" t="s">
        <v>76</v>
      </c>
      <c r="B2769" s="63" t="s">
        <v>44</v>
      </c>
      <c r="C2769" s="63" t="s">
        <v>65</v>
      </c>
      <c r="D2769" s="63">
        <v>8</v>
      </c>
      <c r="E2769" s="63">
        <v>1.6923699999999999</v>
      </c>
      <c r="F2769" s="63">
        <v>1.6084179999999999</v>
      </c>
      <c r="G2769" s="63">
        <v>-8.3951799999999993E-2</v>
      </c>
      <c r="H2769" s="63">
        <v>46.617699999999999</v>
      </c>
      <c r="I2769" s="63">
        <v>-0.2288394</v>
      </c>
      <c r="J2769" s="63">
        <v>-0.1432387</v>
      </c>
      <c r="K2769" s="63">
        <v>-8.3951799999999993E-2</v>
      </c>
      <c r="L2769" s="63">
        <v>-2.4664999999999999E-2</v>
      </c>
      <c r="M2769" s="63">
        <v>6.0935799999999998E-2</v>
      </c>
      <c r="N2769" s="63">
        <v>6436</v>
      </c>
      <c r="O2769" s="63">
        <v>0.1130564</v>
      </c>
      <c r="P2769" s="63">
        <v>3</v>
      </c>
      <c r="Q2769" s="63">
        <v>1.2781749580960001E-2</v>
      </c>
    </row>
    <row r="2770" spans="1:17">
      <c r="A2770" s="63" t="s">
        <v>76</v>
      </c>
      <c r="B2770" s="63" t="s">
        <v>44</v>
      </c>
      <c r="C2770" s="63" t="s">
        <v>65</v>
      </c>
      <c r="D2770" s="63">
        <v>9</v>
      </c>
      <c r="E2770" s="63">
        <v>1.5361</v>
      </c>
      <c r="F2770" s="63">
        <v>1.6094329999999999</v>
      </c>
      <c r="G2770" s="63">
        <v>7.3333599999999999E-2</v>
      </c>
      <c r="H2770" s="63">
        <v>49.339399999999998</v>
      </c>
      <c r="I2770" s="63">
        <v>-7.1554000000000006E-2</v>
      </c>
      <c r="J2770" s="63">
        <v>1.40468E-2</v>
      </c>
      <c r="K2770" s="63">
        <v>7.3333599999999999E-2</v>
      </c>
      <c r="L2770" s="63">
        <v>0.1326205</v>
      </c>
      <c r="M2770" s="63">
        <v>0.2182212</v>
      </c>
      <c r="N2770" s="63">
        <v>6436</v>
      </c>
      <c r="O2770" s="63">
        <v>0.1130564</v>
      </c>
      <c r="P2770" s="63">
        <v>3</v>
      </c>
      <c r="Q2770" s="63">
        <v>1.2781749580960001E-2</v>
      </c>
    </row>
    <row r="2771" spans="1:17">
      <c r="A2771" s="63" t="s">
        <v>76</v>
      </c>
      <c r="B2771" s="63" t="s">
        <v>44</v>
      </c>
      <c r="C2771" s="63" t="s">
        <v>65</v>
      </c>
      <c r="D2771" s="63">
        <v>10</v>
      </c>
      <c r="E2771" s="63">
        <v>1.4505429999999999</v>
      </c>
      <c r="F2771" s="63">
        <v>1.5267869999999999</v>
      </c>
      <c r="G2771" s="63">
        <v>7.6243900000000003E-2</v>
      </c>
      <c r="H2771" s="63">
        <v>52.037399999999998</v>
      </c>
      <c r="I2771" s="63">
        <v>-6.8643700000000002E-2</v>
      </c>
      <c r="J2771" s="63">
        <v>1.6957E-2</v>
      </c>
      <c r="K2771" s="63">
        <v>7.6243900000000003E-2</v>
      </c>
      <c r="L2771" s="63">
        <v>0.1355307</v>
      </c>
      <c r="M2771" s="63">
        <v>0.22113150000000001</v>
      </c>
      <c r="N2771" s="63">
        <v>6436</v>
      </c>
      <c r="O2771" s="63">
        <v>0.1130564</v>
      </c>
      <c r="P2771" s="63">
        <v>3</v>
      </c>
      <c r="Q2771" s="63">
        <v>1.2781749580960001E-2</v>
      </c>
    </row>
    <row r="2772" spans="1:17">
      <c r="A2772" s="63" t="s">
        <v>76</v>
      </c>
      <c r="B2772" s="63" t="s">
        <v>44</v>
      </c>
      <c r="C2772" s="63" t="s">
        <v>65</v>
      </c>
      <c r="D2772" s="63">
        <v>11</v>
      </c>
      <c r="E2772" s="63">
        <v>1.3238620000000001</v>
      </c>
      <c r="F2772" s="63">
        <v>1.478472</v>
      </c>
      <c r="G2772" s="63">
        <v>0.15461030000000001</v>
      </c>
      <c r="H2772" s="63">
        <v>54.331699999999998</v>
      </c>
      <c r="I2772" s="63">
        <v>9.7227000000000008E-3</v>
      </c>
      <c r="J2772" s="63">
        <v>9.5323400000000003E-2</v>
      </c>
      <c r="K2772" s="63">
        <v>0.15461030000000001</v>
      </c>
      <c r="L2772" s="63">
        <v>0.21389710000000001</v>
      </c>
      <c r="M2772" s="63">
        <v>0.29949789999999998</v>
      </c>
      <c r="N2772" s="63">
        <v>6436</v>
      </c>
      <c r="O2772" s="63">
        <v>0.1130564</v>
      </c>
      <c r="P2772" s="63">
        <v>3</v>
      </c>
      <c r="Q2772" s="63">
        <v>1.2781749580960001E-2</v>
      </c>
    </row>
    <row r="2773" spans="1:17">
      <c r="A2773" s="63" t="s">
        <v>76</v>
      </c>
      <c r="B2773" s="63" t="s">
        <v>44</v>
      </c>
      <c r="C2773" s="63" t="s">
        <v>65</v>
      </c>
      <c r="D2773" s="63">
        <v>12</v>
      </c>
      <c r="E2773" s="63">
        <v>1.242866</v>
      </c>
      <c r="F2773" s="63">
        <v>1.378628</v>
      </c>
      <c r="G2773" s="63">
        <v>0.13576160000000001</v>
      </c>
      <c r="H2773" s="63">
        <v>56.104399999999998</v>
      </c>
      <c r="I2773" s="63">
        <v>-9.1260000000000004E-3</v>
      </c>
      <c r="J2773" s="63">
        <v>7.6474799999999996E-2</v>
      </c>
      <c r="K2773" s="63">
        <v>0.13576160000000001</v>
      </c>
      <c r="L2773" s="63">
        <v>0.19504850000000001</v>
      </c>
      <c r="M2773" s="63">
        <v>0.28064919999999999</v>
      </c>
      <c r="N2773" s="63">
        <v>6436</v>
      </c>
      <c r="O2773" s="63">
        <v>0.1130564</v>
      </c>
      <c r="P2773" s="63">
        <v>3</v>
      </c>
      <c r="Q2773" s="63">
        <v>1.2781749580960001E-2</v>
      </c>
    </row>
    <row r="2774" spans="1:17">
      <c r="A2774" s="63" t="s">
        <v>76</v>
      </c>
      <c r="B2774" s="63" t="s">
        <v>44</v>
      </c>
      <c r="C2774" s="63" t="s">
        <v>65</v>
      </c>
      <c r="D2774" s="63">
        <v>13</v>
      </c>
      <c r="E2774" s="63">
        <v>1.0884400000000001</v>
      </c>
      <c r="F2774" s="63">
        <v>1.339602</v>
      </c>
      <c r="G2774" s="63">
        <v>0.25116240000000001</v>
      </c>
      <c r="H2774" s="63">
        <v>57.508200000000002</v>
      </c>
      <c r="I2774" s="63">
        <v>0.1062748</v>
      </c>
      <c r="J2774" s="63">
        <v>0.19187560000000001</v>
      </c>
      <c r="K2774" s="63">
        <v>0.25116240000000001</v>
      </c>
      <c r="L2774" s="63">
        <v>0.31044919999999998</v>
      </c>
      <c r="M2774" s="63">
        <v>0.39605000000000001</v>
      </c>
      <c r="N2774" s="63">
        <v>6436</v>
      </c>
      <c r="O2774" s="63">
        <v>0.1130564</v>
      </c>
      <c r="P2774" s="63">
        <v>3</v>
      </c>
      <c r="Q2774" s="63">
        <v>1.2781749580960001E-2</v>
      </c>
    </row>
    <row r="2775" spans="1:17">
      <c r="A2775" s="63" t="s">
        <v>76</v>
      </c>
      <c r="B2775" s="63" t="s">
        <v>44</v>
      </c>
      <c r="C2775" s="63" t="s">
        <v>65</v>
      </c>
      <c r="D2775" s="63">
        <v>14</v>
      </c>
      <c r="E2775" s="63">
        <v>0.98347739999999995</v>
      </c>
      <c r="F2775" s="63">
        <v>1.2731730000000001</v>
      </c>
      <c r="G2775" s="63">
        <v>0.2896956</v>
      </c>
      <c r="H2775" s="63">
        <v>58.645600000000002</v>
      </c>
      <c r="I2775" s="63">
        <v>0.14480799999999999</v>
      </c>
      <c r="J2775" s="63">
        <v>0.2304088</v>
      </c>
      <c r="K2775" s="63">
        <v>0.2896956</v>
      </c>
      <c r="L2775" s="63">
        <v>0.34898249999999997</v>
      </c>
      <c r="M2775" s="63">
        <v>0.4345832</v>
      </c>
      <c r="N2775" s="63">
        <v>6436</v>
      </c>
      <c r="O2775" s="63">
        <v>0.1130564</v>
      </c>
      <c r="P2775" s="63">
        <v>3</v>
      </c>
      <c r="Q2775" s="63">
        <v>1.2781749580960001E-2</v>
      </c>
    </row>
    <row r="2776" spans="1:17">
      <c r="A2776" s="63" t="s">
        <v>76</v>
      </c>
      <c r="B2776" s="63" t="s">
        <v>44</v>
      </c>
      <c r="C2776" s="63" t="s">
        <v>65</v>
      </c>
      <c r="D2776" s="63">
        <v>15</v>
      </c>
      <c r="E2776" s="63">
        <v>0.9425673</v>
      </c>
      <c r="F2776" s="63">
        <v>1.1976770000000001</v>
      </c>
      <c r="G2776" s="63">
        <v>0.25511</v>
      </c>
      <c r="H2776" s="63">
        <v>58.717599999999997</v>
      </c>
      <c r="I2776" s="63">
        <v>0.1102224</v>
      </c>
      <c r="J2776" s="63">
        <v>0.1958231</v>
      </c>
      <c r="K2776" s="63">
        <v>0.25511</v>
      </c>
      <c r="L2776" s="63">
        <v>0.31439679999999998</v>
      </c>
      <c r="M2776" s="63">
        <v>0.39999760000000001</v>
      </c>
      <c r="N2776" s="63">
        <v>6436</v>
      </c>
      <c r="O2776" s="63">
        <v>0.1130564</v>
      </c>
      <c r="P2776" s="63">
        <v>3</v>
      </c>
      <c r="Q2776" s="63">
        <v>1.2781749580960001E-2</v>
      </c>
    </row>
    <row r="2777" spans="1:17">
      <c r="A2777" s="63" t="s">
        <v>76</v>
      </c>
      <c r="B2777" s="63" t="s">
        <v>44</v>
      </c>
      <c r="C2777" s="63" t="s">
        <v>65</v>
      </c>
      <c r="D2777" s="63">
        <v>16</v>
      </c>
      <c r="E2777" s="63">
        <v>0.96661450000000004</v>
      </c>
      <c r="F2777" s="63">
        <v>1.1841280000000001</v>
      </c>
      <c r="G2777" s="63">
        <v>0.21751329999999999</v>
      </c>
      <c r="H2777" s="63">
        <v>58.392699999999998</v>
      </c>
      <c r="I2777" s="63">
        <v>7.2625700000000001E-2</v>
      </c>
      <c r="J2777" s="63">
        <v>0.15822649999999999</v>
      </c>
      <c r="K2777" s="63">
        <v>0.21751329999999999</v>
      </c>
      <c r="L2777" s="63">
        <v>0.2768002</v>
      </c>
      <c r="M2777" s="63">
        <v>0.36240090000000003</v>
      </c>
      <c r="N2777" s="63">
        <v>6436</v>
      </c>
      <c r="O2777" s="63">
        <v>0.1130564</v>
      </c>
      <c r="P2777" s="63">
        <v>3</v>
      </c>
      <c r="Q2777" s="63">
        <v>1.2781749580960001E-2</v>
      </c>
    </row>
    <row r="2778" spans="1:17">
      <c r="A2778" s="63" t="s">
        <v>76</v>
      </c>
      <c r="B2778" s="63" t="s">
        <v>44</v>
      </c>
      <c r="C2778" s="63" t="s">
        <v>65</v>
      </c>
      <c r="D2778" s="63">
        <v>17</v>
      </c>
      <c r="E2778" s="63">
        <v>1.055372</v>
      </c>
      <c r="F2778" s="63">
        <v>1.24119</v>
      </c>
      <c r="G2778" s="63">
        <v>0.18581739999999999</v>
      </c>
      <c r="H2778" s="63">
        <v>58.412100000000002</v>
      </c>
      <c r="I2778" s="63">
        <v>4.0929800000000002E-2</v>
      </c>
      <c r="J2778" s="63">
        <v>0.12653049999999999</v>
      </c>
      <c r="K2778" s="63">
        <v>0.18581739999999999</v>
      </c>
      <c r="L2778" s="63">
        <v>0.24510419999999999</v>
      </c>
      <c r="M2778" s="63">
        <v>0.33070500000000003</v>
      </c>
      <c r="N2778" s="63">
        <v>6436</v>
      </c>
      <c r="O2778" s="63">
        <v>0.1130564</v>
      </c>
      <c r="P2778" s="63">
        <v>3</v>
      </c>
      <c r="Q2778" s="63">
        <v>1.2781749580960001E-2</v>
      </c>
    </row>
    <row r="2779" spans="1:17">
      <c r="A2779" s="63" t="s">
        <v>76</v>
      </c>
      <c r="B2779" s="63" t="s">
        <v>44</v>
      </c>
      <c r="C2779" s="63" t="s">
        <v>65</v>
      </c>
      <c r="D2779" s="63">
        <v>18</v>
      </c>
      <c r="E2779" s="63">
        <v>1.3831549999999999</v>
      </c>
      <c r="F2779" s="63">
        <v>1.462207</v>
      </c>
      <c r="G2779" s="63">
        <v>7.9052600000000001E-2</v>
      </c>
      <c r="H2779" s="63">
        <v>57.147599999999997</v>
      </c>
      <c r="I2779" s="63">
        <v>-6.5835000000000005E-2</v>
      </c>
      <c r="J2779" s="63">
        <v>1.9765700000000001E-2</v>
      </c>
      <c r="K2779" s="63">
        <v>7.9052600000000001E-2</v>
      </c>
      <c r="L2779" s="63">
        <v>0.1383394</v>
      </c>
      <c r="M2779" s="63">
        <v>0.22394020000000001</v>
      </c>
      <c r="N2779" s="63">
        <v>6436</v>
      </c>
      <c r="O2779" s="63">
        <v>0.1130564</v>
      </c>
      <c r="P2779" s="63">
        <v>3</v>
      </c>
      <c r="Q2779" s="63">
        <v>1.2781749580960001E-2</v>
      </c>
    </row>
    <row r="2780" spans="1:17">
      <c r="A2780" s="63" t="s">
        <v>76</v>
      </c>
      <c r="B2780" s="63" t="s">
        <v>44</v>
      </c>
      <c r="C2780" s="63" t="s">
        <v>65</v>
      </c>
      <c r="D2780" s="63">
        <v>19</v>
      </c>
      <c r="E2780" s="63">
        <v>1.6562760000000001</v>
      </c>
      <c r="F2780" s="63">
        <v>1.5915079999999999</v>
      </c>
      <c r="G2780" s="63">
        <v>-6.4768099999999995E-2</v>
      </c>
      <c r="H2780" s="63">
        <v>55.162300000000002</v>
      </c>
      <c r="I2780" s="63">
        <v>-0.2096557</v>
      </c>
      <c r="J2780" s="63">
        <v>-0.1240549</v>
      </c>
      <c r="K2780" s="63">
        <v>-6.4768099999999995E-2</v>
      </c>
      <c r="L2780" s="63">
        <v>-5.4812000000000003E-3</v>
      </c>
      <c r="M2780" s="63">
        <v>8.0119499999999996E-2</v>
      </c>
      <c r="N2780" s="63">
        <v>6436</v>
      </c>
      <c r="O2780" s="63">
        <v>0.1130564</v>
      </c>
      <c r="P2780" s="63">
        <v>3</v>
      </c>
      <c r="Q2780" s="63">
        <v>1.2781749580960001E-2</v>
      </c>
    </row>
    <row r="2781" spans="1:17">
      <c r="A2781" s="63" t="s">
        <v>76</v>
      </c>
      <c r="B2781" s="63" t="s">
        <v>44</v>
      </c>
      <c r="C2781" s="63" t="s">
        <v>65</v>
      </c>
      <c r="D2781" s="63">
        <v>20</v>
      </c>
      <c r="E2781" s="63">
        <v>1.716426</v>
      </c>
      <c r="F2781" s="63">
        <v>1.6012569999999999</v>
      </c>
      <c r="G2781" s="63">
        <v>-0.1151682</v>
      </c>
      <c r="H2781" s="63">
        <v>53.401400000000002</v>
      </c>
      <c r="I2781" s="63">
        <v>-0.2600558</v>
      </c>
      <c r="J2781" s="63">
        <v>-0.174455</v>
      </c>
      <c r="K2781" s="63">
        <v>-0.1151682</v>
      </c>
      <c r="L2781" s="63">
        <v>-5.5881399999999998E-2</v>
      </c>
      <c r="M2781" s="63">
        <v>2.97194E-2</v>
      </c>
      <c r="N2781" s="63">
        <v>6436</v>
      </c>
      <c r="O2781" s="63">
        <v>0.1130564</v>
      </c>
      <c r="P2781" s="63">
        <v>3</v>
      </c>
      <c r="Q2781" s="63">
        <v>1.2781749580960001E-2</v>
      </c>
    </row>
    <row r="2782" spans="1:17">
      <c r="A2782" s="63" t="s">
        <v>76</v>
      </c>
      <c r="B2782" s="63" t="s">
        <v>44</v>
      </c>
      <c r="C2782" s="63" t="s">
        <v>65</v>
      </c>
      <c r="D2782" s="63">
        <v>21</v>
      </c>
      <c r="E2782" s="63">
        <v>1.7237690000000001</v>
      </c>
      <c r="F2782" s="63">
        <v>1.5759099999999999</v>
      </c>
      <c r="G2782" s="63">
        <v>-0.14785860000000001</v>
      </c>
      <c r="H2782" s="63">
        <v>51.984200000000001</v>
      </c>
      <c r="I2782" s="63">
        <v>-0.29274620000000001</v>
      </c>
      <c r="J2782" s="63">
        <v>-0.20714550000000001</v>
      </c>
      <c r="K2782" s="63">
        <v>-0.14785860000000001</v>
      </c>
      <c r="L2782" s="63">
        <v>-8.8571800000000006E-2</v>
      </c>
      <c r="M2782" s="63">
        <v>-2.9710000000000001E-3</v>
      </c>
      <c r="N2782" s="63">
        <v>6436</v>
      </c>
      <c r="O2782" s="63">
        <v>0.1130564</v>
      </c>
      <c r="P2782" s="63">
        <v>3</v>
      </c>
      <c r="Q2782" s="63">
        <v>1.2781749580960001E-2</v>
      </c>
    </row>
    <row r="2783" spans="1:17">
      <c r="A2783" s="63" t="s">
        <v>76</v>
      </c>
      <c r="B2783" s="63" t="s">
        <v>44</v>
      </c>
      <c r="C2783" s="63" t="s">
        <v>65</v>
      </c>
      <c r="D2783" s="63">
        <v>22</v>
      </c>
      <c r="E2783" s="63">
        <v>1.5778570000000001</v>
      </c>
      <c r="F2783" s="63">
        <v>1.42957</v>
      </c>
      <c r="G2783" s="63">
        <v>-0.14828649999999999</v>
      </c>
      <c r="H2783" s="63">
        <v>50.8386</v>
      </c>
      <c r="I2783" s="63">
        <v>-0.29317409999999999</v>
      </c>
      <c r="J2783" s="63">
        <v>-0.20757329999999999</v>
      </c>
      <c r="K2783" s="63">
        <v>-0.14828649999999999</v>
      </c>
      <c r="L2783" s="63">
        <v>-8.8999599999999998E-2</v>
      </c>
      <c r="M2783" s="63">
        <v>-3.3988999999999998E-3</v>
      </c>
      <c r="N2783" s="63">
        <v>6436</v>
      </c>
      <c r="O2783" s="63">
        <v>0.1130564</v>
      </c>
      <c r="P2783" s="63">
        <v>3</v>
      </c>
      <c r="Q2783" s="63">
        <v>1.2781749580960001E-2</v>
      </c>
    </row>
    <row r="2784" spans="1:17">
      <c r="A2784" s="63" t="s">
        <v>76</v>
      </c>
      <c r="B2784" s="63" t="s">
        <v>44</v>
      </c>
      <c r="C2784" s="63" t="s">
        <v>65</v>
      </c>
      <c r="D2784" s="63">
        <v>23</v>
      </c>
      <c r="E2784" s="63">
        <v>1.3551169999999999</v>
      </c>
      <c r="F2784" s="63">
        <v>1.214939</v>
      </c>
      <c r="G2784" s="63">
        <v>-0.14017840000000001</v>
      </c>
      <c r="H2784" s="63">
        <v>49.7333</v>
      </c>
      <c r="I2784" s="63">
        <v>-0.28506599999999999</v>
      </c>
      <c r="J2784" s="63">
        <v>-0.19946530000000001</v>
      </c>
      <c r="K2784" s="63">
        <v>-0.14017840000000001</v>
      </c>
      <c r="L2784" s="63">
        <v>-8.0891599999999994E-2</v>
      </c>
      <c r="M2784" s="63">
        <v>4.7092000000000002E-3</v>
      </c>
      <c r="N2784" s="63">
        <v>6436</v>
      </c>
      <c r="O2784" s="63">
        <v>0.1130564</v>
      </c>
      <c r="P2784" s="63">
        <v>3</v>
      </c>
      <c r="Q2784" s="63">
        <v>1.2781749580960001E-2</v>
      </c>
    </row>
    <row r="2785" spans="1:17">
      <c r="A2785" s="63" t="s">
        <v>76</v>
      </c>
      <c r="B2785" s="63" t="s">
        <v>44</v>
      </c>
      <c r="C2785" s="63" t="s">
        <v>65</v>
      </c>
      <c r="D2785" s="63">
        <v>24</v>
      </c>
      <c r="E2785" s="63">
        <v>1.1113139999999999</v>
      </c>
      <c r="F2785" s="63">
        <v>0.96922269999999999</v>
      </c>
      <c r="G2785" s="63">
        <v>-0.14209160000000001</v>
      </c>
      <c r="H2785" s="63">
        <v>48.5715</v>
      </c>
      <c r="I2785" s="63">
        <v>-0.28697919999999999</v>
      </c>
      <c r="J2785" s="63">
        <v>-0.20137849999999999</v>
      </c>
      <c r="K2785" s="63">
        <v>-0.14209160000000001</v>
      </c>
      <c r="L2785" s="63">
        <v>-8.2804799999999998E-2</v>
      </c>
      <c r="M2785" s="63">
        <v>2.7959999999999999E-3</v>
      </c>
      <c r="N2785" s="63">
        <v>6436</v>
      </c>
      <c r="O2785" s="63">
        <v>0.1130564</v>
      </c>
      <c r="P2785" s="63">
        <v>3</v>
      </c>
      <c r="Q2785" s="63">
        <v>1.2781749580960001E-2</v>
      </c>
    </row>
    <row r="2786" spans="1:17">
      <c r="A2786" s="63" t="s">
        <v>76</v>
      </c>
      <c r="B2786" s="63" t="s">
        <v>44</v>
      </c>
      <c r="C2786" s="63" t="s">
        <v>66</v>
      </c>
      <c r="D2786" s="63">
        <v>1</v>
      </c>
      <c r="E2786" s="63">
        <v>0.84826270000000004</v>
      </c>
      <c r="F2786" s="63">
        <v>0.70335890000000001</v>
      </c>
      <c r="G2786" s="63">
        <v>-0.1449038</v>
      </c>
      <c r="H2786" s="63">
        <v>61.759700000000002</v>
      </c>
      <c r="I2786" s="63">
        <v>-0.28979139999999998</v>
      </c>
      <c r="J2786" s="63">
        <v>-0.2041906</v>
      </c>
      <c r="K2786" s="63">
        <v>-0.1449038</v>
      </c>
      <c r="L2786" s="63">
        <v>-8.5616899999999996E-2</v>
      </c>
      <c r="M2786" s="63">
        <v>-1.6200000000000001E-5</v>
      </c>
      <c r="N2786" s="63">
        <v>6436</v>
      </c>
      <c r="O2786" s="63">
        <v>0.1130564</v>
      </c>
      <c r="P2786" s="63">
        <v>4</v>
      </c>
      <c r="Q2786" s="63">
        <v>1.2781749580960001E-2</v>
      </c>
    </row>
    <row r="2787" spans="1:17">
      <c r="A2787" s="63" t="s">
        <v>76</v>
      </c>
      <c r="B2787" s="63" t="s">
        <v>44</v>
      </c>
      <c r="C2787" s="63" t="s">
        <v>66</v>
      </c>
      <c r="D2787" s="63">
        <v>2</v>
      </c>
      <c r="E2787" s="63">
        <v>0.78451400000000004</v>
      </c>
      <c r="F2787" s="63">
        <v>0.62369819999999998</v>
      </c>
      <c r="G2787" s="63">
        <v>-0.16081580000000001</v>
      </c>
      <c r="H2787" s="63">
        <v>59.990900000000003</v>
      </c>
      <c r="I2787" s="63">
        <v>-0.30570340000000001</v>
      </c>
      <c r="J2787" s="63">
        <v>-0.22010260000000001</v>
      </c>
      <c r="K2787" s="63">
        <v>-0.16081580000000001</v>
      </c>
      <c r="L2787" s="63">
        <v>-0.10152890000000001</v>
      </c>
      <c r="M2787" s="63">
        <v>-1.59282E-2</v>
      </c>
      <c r="N2787" s="63">
        <v>6436</v>
      </c>
      <c r="O2787" s="63">
        <v>0.1130564</v>
      </c>
      <c r="P2787" s="63">
        <v>4</v>
      </c>
      <c r="Q2787" s="63">
        <v>1.2781749580960001E-2</v>
      </c>
    </row>
    <row r="2788" spans="1:17">
      <c r="A2788" s="63" t="s">
        <v>76</v>
      </c>
      <c r="B2788" s="63" t="s">
        <v>44</v>
      </c>
      <c r="C2788" s="63" t="s">
        <v>66</v>
      </c>
      <c r="D2788" s="63">
        <v>3</v>
      </c>
      <c r="E2788" s="63">
        <v>0.76088239999999996</v>
      </c>
      <c r="F2788" s="63">
        <v>0.60448599999999997</v>
      </c>
      <c r="G2788" s="63">
        <v>-0.15639639999999999</v>
      </c>
      <c r="H2788" s="63">
        <v>58.533900000000003</v>
      </c>
      <c r="I2788" s="63">
        <v>-0.301284</v>
      </c>
      <c r="J2788" s="63">
        <v>-0.21568329999999999</v>
      </c>
      <c r="K2788" s="63">
        <v>-0.15639639999999999</v>
      </c>
      <c r="L2788" s="63">
        <v>-9.7109600000000004E-2</v>
      </c>
      <c r="M2788" s="63">
        <v>-1.1508900000000001E-2</v>
      </c>
      <c r="N2788" s="63">
        <v>6436</v>
      </c>
      <c r="O2788" s="63">
        <v>0.1130564</v>
      </c>
      <c r="P2788" s="63">
        <v>4</v>
      </c>
      <c r="Q2788" s="63">
        <v>1.2781749580960001E-2</v>
      </c>
    </row>
    <row r="2789" spans="1:17">
      <c r="A2789" s="63" t="s">
        <v>76</v>
      </c>
      <c r="B2789" s="63" t="s">
        <v>44</v>
      </c>
      <c r="C2789" s="63" t="s">
        <v>66</v>
      </c>
      <c r="D2789" s="63">
        <v>4</v>
      </c>
      <c r="E2789" s="63">
        <v>0.79224079999999997</v>
      </c>
      <c r="F2789" s="63">
        <v>0.63439049999999997</v>
      </c>
      <c r="G2789" s="63">
        <v>-0.1578503</v>
      </c>
      <c r="H2789" s="63">
        <v>57.343800000000002</v>
      </c>
      <c r="I2789" s="63">
        <v>-0.3027379</v>
      </c>
      <c r="J2789" s="63">
        <v>-0.2171371</v>
      </c>
      <c r="K2789" s="63">
        <v>-0.1578503</v>
      </c>
      <c r="L2789" s="63">
        <v>-9.8563399999999995E-2</v>
      </c>
      <c r="M2789" s="63">
        <v>-1.2962700000000001E-2</v>
      </c>
      <c r="N2789" s="63">
        <v>6436</v>
      </c>
      <c r="O2789" s="63">
        <v>0.1130564</v>
      </c>
      <c r="P2789" s="63">
        <v>4</v>
      </c>
      <c r="Q2789" s="63">
        <v>1.2781749580960001E-2</v>
      </c>
    </row>
    <row r="2790" spans="1:17">
      <c r="A2790" s="63" t="s">
        <v>76</v>
      </c>
      <c r="B2790" s="63" t="s">
        <v>44</v>
      </c>
      <c r="C2790" s="63" t="s">
        <v>66</v>
      </c>
      <c r="D2790" s="63">
        <v>5</v>
      </c>
      <c r="E2790" s="63">
        <v>0.81542049999999999</v>
      </c>
      <c r="F2790" s="63">
        <v>0.65832780000000002</v>
      </c>
      <c r="G2790" s="63">
        <v>-0.1570928</v>
      </c>
      <c r="H2790" s="63">
        <v>56.115000000000002</v>
      </c>
      <c r="I2790" s="63">
        <v>-0.30198029999999998</v>
      </c>
      <c r="J2790" s="63">
        <v>-0.21637960000000001</v>
      </c>
      <c r="K2790" s="63">
        <v>-0.1570928</v>
      </c>
      <c r="L2790" s="63">
        <v>-9.7805900000000001E-2</v>
      </c>
      <c r="M2790" s="63">
        <v>-1.2205199999999999E-2</v>
      </c>
      <c r="N2790" s="63">
        <v>6436</v>
      </c>
      <c r="O2790" s="63">
        <v>0.1130564</v>
      </c>
      <c r="P2790" s="63">
        <v>4</v>
      </c>
      <c r="Q2790" s="63">
        <v>1.2781749580960001E-2</v>
      </c>
    </row>
    <row r="2791" spans="1:17">
      <c r="A2791" s="63" t="s">
        <v>76</v>
      </c>
      <c r="B2791" s="63" t="s">
        <v>44</v>
      </c>
      <c r="C2791" s="63" t="s">
        <v>66</v>
      </c>
      <c r="D2791" s="63">
        <v>6</v>
      </c>
      <c r="E2791" s="63">
        <v>0.95700149999999995</v>
      </c>
      <c r="F2791" s="63">
        <v>0.72176370000000001</v>
      </c>
      <c r="G2791" s="63">
        <v>-0.2352378</v>
      </c>
      <c r="H2791" s="63">
        <v>55.169400000000003</v>
      </c>
      <c r="I2791" s="63">
        <v>-0.3801254</v>
      </c>
      <c r="J2791" s="63">
        <v>-0.29452460000000003</v>
      </c>
      <c r="K2791" s="63">
        <v>-0.2352378</v>
      </c>
      <c r="L2791" s="63">
        <v>-0.17595089999999999</v>
      </c>
      <c r="M2791" s="63">
        <v>-9.0350200000000006E-2</v>
      </c>
      <c r="N2791" s="63">
        <v>6436</v>
      </c>
      <c r="O2791" s="63">
        <v>0.1130564</v>
      </c>
      <c r="P2791" s="63">
        <v>4</v>
      </c>
      <c r="Q2791" s="63">
        <v>1.2781749580960001E-2</v>
      </c>
    </row>
    <row r="2792" spans="1:17">
      <c r="A2792" s="63" t="s">
        <v>76</v>
      </c>
      <c r="B2792" s="63" t="s">
        <v>44</v>
      </c>
      <c r="C2792" s="63" t="s">
        <v>66</v>
      </c>
      <c r="D2792" s="63">
        <v>7</v>
      </c>
      <c r="E2792" s="63">
        <v>1.204542</v>
      </c>
      <c r="F2792" s="63">
        <v>1.0053650000000001</v>
      </c>
      <c r="G2792" s="63">
        <v>-0.19917679999999999</v>
      </c>
      <c r="H2792" s="63">
        <v>54.323399999999999</v>
      </c>
      <c r="I2792" s="63">
        <v>-0.34406439999999999</v>
      </c>
      <c r="J2792" s="63">
        <v>-0.25846360000000002</v>
      </c>
      <c r="K2792" s="63">
        <v>-0.19917679999999999</v>
      </c>
      <c r="L2792" s="63">
        <v>-0.13988999999999999</v>
      </c>
      <c r="M2792" s="63">
        <v>-5.4289200000000003E-2</v>
      </c>
      <c r="N2792" s="63">
        <v>6436</v>
      </c>
      <c r="O2792" s="63">
        <v>0.1130564</v>
      </c>
      <c r="P2792" s="63">
        <v>4</v>
      </c>
      <c r="Q2792" s="63">
        <v>1.2781749580960001E-2</v>
      </c>
    </row>
    <row r="2793" spans="1:17">
      <c r="A2793" s="63" t="s">
        <v>76</v>
      </c>
      <c r="B2793" s="63" t="s">
        <v>44</v>
      </c>
      <c r="C2793" s="63" t="s">
        <v>66</v>
      </c>
      <c r="D2793" s="63">
        <v>8</v>
      </c>
      <c r="E2793" s="63">
        <v>1.33351</v>
      </c>
      <c r="F2793" s="63">
        <v>1.2495579999999999</v>
      </c>
      <c r="G2793" s="63">
        <v>-8.3951799999999993E-2</v>
      </c>
      <c r="H2793" s="63">
        <v>55.627099999999999</v>
      </c>
      <c r="I2793" s="63">
        <v>-0.2288394</v>
      </c>
      <c r="J2793" s="63">
        <v>-0.1432387</v>
      </c>
      <c r="K2793" s="63">
        <v>-8.3951799999999993E-2</v>
      </c>
      <c r="L2793" s="63">
        <v>-2.4664999999999999E-2</v>
      </c>
      <c r="M2793" s="63">
        <v>6.0935799999999998E-2</v>
      </c>
      <c r="N2793" s="63">
        <v>6436</v>
      </c>
      <c r="O2793" s="63">
        <v>0.1130564</v>
      </c>
      <c r="P2793" s="63">
        <v>4</v>
      </c>
      <c r="Q2793" s="63">
        <v>1.2781749580960001E-2</v>
      </c>
    </row>
    <row r="2794" spans="1:17">
      <c r="A2794" s="63" t="s">
        <v>76</v>
      </c>
      <c r="B2794" s="63" t="s">
        <v>44</v>
      </c>
      <c r="C2794" s="63" t="s">
        <v>66</v>
      </c>
      <c r="D2794" s="63">
        <v>9</v>
      </c>
      <c r="E2794" s="63">
        <v>1.213497</v>
      </c>
      <c r="F2794" s="63">
        <v>1.2868310000000001</v>
      </c>
      <c r="G2794" s="63">
        <v>7.3333499999999996E-2</v>
      </c>
      <c r="H2794" s="63">
        <v>59.551000000000002</v>
      </c>
      <c r="I2794" s="63">
        <v>-7.1554099999999995E-2</v>
      </c>
      <c r="J2794" s="63">
        <v>1.4046700000000001E-2</v>
      </c>
      <c r="K2794" s="63">
        <v>7.3333499999999996E-2</v>
      </c>
      <c r="L2794" s="63">
        <v>0.1326203</v>
      </c>
      <c r="M2794" s="63">
        <v>0.2182211</v>
      </c>
      <c r="N2794" s="63">
        <v>6436</v>
      </c>
      <c r="O2794" s="63">
        <v>0.1130564</v>
      </c>
      <c r="P2794" s="63">
        <v>4</v>
      </c>
      <c r="Q2794" s="63">
        <v>1.2781749580960001E-2</v>
      </c>
    </row>
    <row r="2795" spans="1:17">
      <c r="A2795" s="63" t="s">
        <v>76</v>
      </c>
      <c r="B2795" s="63" t="s">
        <v>44</v>
      </c>
      <c r="C2795" s="63" t="s">
        <v>66</v>
      </c>
      <c r="D2795" s="63">
        <v>10</v>
      </c>
      <c r="E2795" s="63">
        <v>1.173983</v>
      </c>
      <c r="F2795" s="63">
        <v>1.250227</v>
      </c>
      <c r="G2795" s="63">
        <v>7.62438E-2</v>
      </c>
      <c r="H2795" s="63">
        <v>63.705500000000001</v>
      </c>
      <c r="I2795" s="63">
        <v>-6.8643800000000005E-2</v>
      </c>
      <c r="J2795" s="63">
        <v>1.69569E-2</v>
      </c>
      <c r="K2795" s="63">
        <v>7.62438E-2</v>
      </c>
      <c r="L2795" s="63">
        <v>0.1355306</v>
      </c>
      <c r="M2795" s="63">
        <v>0.22113140000000001</v>
      </c>
      <c r="N2795" s="63">
        <v>6436</v>
      </c>
      <c r="O2795" s="63">
        <v>0.1130564</v>
      </c>
      <c r="P2795" s="63">
        <v>4</v>
      </c>
      <c r="Q2795" s="63">
        <v>1.2781749580960001E-2</v>
      </c>
    </row>
    <row r="2796" spans="1:17">
      <c r="A2796" s="63" t="s">
        <v>76</v>
      </c>
      <c r="B2796" s="63" t="s">
        <v>44</v>
      </c>
      <c r="C2796" s="63" t="s">
        <v>66</v>
      </c>
      <c r="D2796" s="63">
        <v>11</v>
      </c>
      <c r="E2796" s="63">
        <v>1.0897019999999999</v>
      </c>
      <c r="F2796" s="63">
        <v>1.2443120000000001</v>
      </c>
      <c r="G2796" s="63">
        <v>0.15461030000000001</v>
      </c>
      <c r="H2796" s="63">
        <v>67.73</v>
      </c>
      <c r="I2796" s="63">
        <v>9.7227000000000008E-3</v>
      </c>
      <c r="J2796" s="63">
        <v>9.5323400000000003E-2</v>
      </c>
      <c r="K2796" s="63">
        <v>0.15461030000000001</v>
      </c>
      <c r="L2796" s="63">
        <v>0.21389710000000001</v>
      </c>
      <c r="M2796" s="63">
        <v>0.29949789999999998</v>
      </c>
      <c r="N2796" s="63">
        <v>6436</v>
      </c>
      <c r="O2796" s="63">
        <v>0.1130564</v>
      </c>
      <c r="P2796" s="63">
        <v>4</v>
      </c>
      <c r="Q2796" s="63">
        <v>1.2781749580960001E-2</v>
      </c>
    </row>
    <row r="2797" spans="1:17">
      <c r="A2797" s="63" t="s">
        <v>76</v>
      </c>
      <c r="B2797" s="63" t="s">
        <v>44</v>
      </c>
      <c r="C2797" s="63" t="s">
        <v>66</v>
      </c>
      <c r="D2797" s="63">
        <v>12</v>
      </c>
      <c r="E2797" s="63">
        <v>1.061005</v>
      </c>
      <c r="F2797" s="63">
        <v>1.196766</v>
      </c>
      <c r="G2797" s="63">
        <v>0.13576160000000001</v>
      </c>
      <c r="H2797" s="63">
        <v>71.393900000000002</v>
      </c>
      <c r="I2797" s="63">
        <v>-9.1260000000000004E-3</v>
      </c>
      <c r="J2797" s="63">
        <v>7.6474799999999996E-2</v>
      </c>
      <c r="K2797" s="63">
        <v>0.13576160000000001</v>
      </c>
      <c r="L2797" s="63">
        <v>0.19504850000000001</v>
      </c>
      <c r="M2797" s="63">
        <v>0.28064919999999999</v>
      </c>
      <c r="N2797" s="63">
        <v>6436</v>
      </c>
      <c r="O2797" s="63">
        <v>0.1130564</v>
      </c>
      <c r="P2797" s="63">
        <v>4</v>
      </c>
      <c r="Q2797" s="63">
        <v>1.2781749580960001E-2</v>
      </c>
    </row>
    <row r="2798" spans="1:17">
      <c r="A2798" s="63" t="s">
        <v>76</v>
      </c>
      <c r="B2798" s="63" t="s">
        <v>44</v>
      </c>
      <c r="C2798" s="63" t="s">
        <v>66</v>
      </c>
      <c r="D2798" s="63">
        <v>13</v>
      </c>
      <c r="E2798" s="63">
        <v>0.94568249999999998</v>
      </c>
      <c r="F2798" s="63">
        <v>1.1968449999999999</v>
      </c>
      <c r="G2798" s="63">
        <v>0.25116250000000001</v>
      </c>
      <c r="H2798" s="63">
        <v>74.280299999999997</v>
      </c>
      <c r="I2798" s="63">
        <v>0.10627490000000001</v>
      </c>
      <c r="J2798" s="63">
        <v>0.19187560000000001</v>
      </c>
      <c r="K2798" s="63">
        <v>0.25116250000000001</v>
      </c>
      <c r="L2798" s="63">
        <v>0.31044929999999998</v>
      </c>
      <c r="M2798" s="63">
        <v>0.39605010000000002</v>
      </c>
      <c r="N2798" s="63">
        <v>6436</v>
      </c>
      <c r="O2798" s="63">
        <v>0.1130564</v>
      </c>
      <c r="P2798" s="63">
        <v>4</v>
      </c>
      <c r="Q2798" s="63">
        <v>1.2781749580960001E-2</v>
      </c>
    </row>
    <row r="2799" spans="1:17">
      <c r="A2799" s="63" t="s">
        <v>76</v>
      </c>
      <c r="B2799" s="63" t="s">
        <v>44</v>
      </c>
      <c r="C2799" s="63" t="s">
        <v>66</v>
      </c>
      <c r="D2799" s="63">
        <v>14</v>
      </c>
      <c r="E2799" s="63">
        <v>0.92512539999999999</v>
      </c>
      <c r="F2799" s="63">
        <v>1.2148209999999999</v>
      </c>
      <c r="G2799" s="63">
        <v>0.2896956</v>
      </c>
      <c r="H2799" s="63">
        <v>76.729399999999998</v>
      </c>
      <c r="I2799" s="63">
        <v>0.14480799999999999</v>
      </c>
      <c r="J2799" s="63">
        <v>0.23040869999999999</v>
      </c>
      <c r="K2799" s="63">
        <v>0.2896956</v>
      </c>
      <c r="L2799" s="63">
        <v>0.34898240000000003</v>
      </c>
      <c r="M2799" s="63">
        <v>0.4345832</v>
      </c>
      <c r="N2799" s="63">
        <v>6436</v>
      </c>
      <c r="O2799" s="63">
        <v>0.1130564</v>
      </c>
      <c r="P2799" s="63">
        <v>4</v>
      </c>
      <c r="Q2799" s="63">
        <v>1.2781749580960001E-2</v>
      </c>
    </row>
    <row r="2800" spans="1:17">
      <c r="A2800" s="63" t="s">
        <v>76</v>
      </c>
      <c r="B2800" s="63" t="s">
        <v>44</v>
      </c>
      <c r="C2800" s="63" t="s">
        <v>66</v>
      </c>
      <c r="D2800" s="63">
        <v>15</v>
      </c>
      <c r="E2800" s="63">
        <v>0.9540014</v>
      </c>
      <c r="F2800" s="63">
        <v>1.209111</v>
      </c>
      <c r="G2800" s="63">
        <v>0.25511</v>
      </c>
      <c r="H2800" s="63">
        <v>78.747699999999995</v>
      </c>
      <c r="I2800" s="63">
        <v>0.1102224</v>
      </c>
      <c r="J2800" s="63">
        <v>0.1958231</v>
      </c>
      <c r="K2800" s="63">
        <v>0.25511</v>
      </c>
      <c r="L2800" s="63">
        <v>0.31439679999999998</v>
      </c>
      <c r="M2800" s="63">
        <v>0.39999760000000001</v>
      </c>
      <c r="N2800" s="63">
        <v>6436</v>
      </c>
      <c r="O2800" s="63">
        <v>0.1130564</v>
      </c>
      <c r="P2800" s="63">
        <v>4</v>
      </c>
      <c r="Q2800" s="63">
        <v>1.2781749580960001E-2</v>
      </c>
    </row>
    <row r="2801" spans="1:17">
      <c r="A2801" s="63" t="s">
        <v>76</v>
      </c>
      <c r="B2801" s="63" t="s">
        <v>44</v>
      </c>
      <c r="C2801" s="63" t="s">
        <v>66</v>
      </c>
      <c r="D2801" s="63">
        <v>16</v>
      </c>
      <c r="E2801" s="63">
        <v>1.0068870000000001</v>
      </c>
      <c r="F2801" s="63">
        <v>1.2244010000000001</v>
      </c>
      <c r="G2801" s="63">
        <v>0.21751329999999999</v>
      </c>
      <c r="H2801" s="63">
        <v>79.707499999999996</v>
      </c>
      <c r="I2801" s="63">
        <v>7.2625700000000001E-2</v>
      </c>
      <c r="J2801" s="63">
        <v>0.15822649999999999</v>
      </c>
      <c r="K2801" s="63">
        <v>0.21751329999999999</v>
      </c>
      <c r="L2801" s="63">
        <v>0.2768002</v>
      </c>
      <c r="M2801" s="63">
        <v>0.36240090000000003</v>
      </c>
      <c r="N2801" s="63">
        <v>6436</v>
      </c>
      <c r="O2801" s="63">
        <v>0.1130564</v>
      </c>
      <c r="P2801" s="63">
        <v>4</v>
      </c>
      <c r="Q2801" s="63">
        <v>1.2781749580960001E-2</v>
      </c>
    </row>
    <row r="2802" spans="1:17">
      <c r="A2802" s="63" t="s">
        <v>76</v>
      </c>
      <c r="B2802" s="63" t="s">
        <v>44</v>
      </c>
      <c r="C2802" s="63" t="s">
        <v>66</v>
      </c>
      <c r="D2802" s="63">
        <v>17</v>
      </c>
      <c r="E2802" s="63">
        <v>1.104789</v>
      </c>
      <c r="F2802" s="63">
        <v>1.2906059999999999</v>
      </c>
      <c r="G2802" s="63">
        <v>0.18581739999999999</v>
      </c>
      <c r="H2802" s="63">
        <v>79.954599999999999</v>
      </c>
      <c r="I2802" s="63">
        <v>4.0929800000000002E-2</v>
      </c>
      <c r="J2802" s="63">
        <v>0.12653049999999999</v>
      </c>
      <c r="K2802" s="63">
        <v>0.18581739999999999</v>
      </c>
      <c r="L2802" s="63">
        <v>0.24510419999999999</v>
      </c>
      <c r="M2802" s="63">
        <v>0.33070500000000003</v>
      </c>
      <c r="N2802" s="63">
        <v>6436</v>
      </c>
      <c r="O2802" s="63">
        <v>0.1130564</v>
      </c>
      <c r="P2802" s="63">
        <v>4</v>
      </c>
      <c r="Q2802" s="63">
        <v>1.2781749580960001E-2</v>
      </c>
    </row>
    <row r="2803" spans="1:17">
      <c r="A2803" s="63" t="s">
        <v>76</v>
      </c>
      <c r="B2803" s="63" t="s">
        <v>44</v>
      </c>
      <c r="C2803" s="63" t="s">
        <v>66</v>
      </c>
      <c r="D2803" s="63">
        <v>18</v>
      </c>
      <c r="E2803" s="63">
        <v>1.3294029999999999</v>
      </c>
      <c r="F2803" s="63">
        <v>1.408455</v>
      </c>
      <c r="G2803" s="63">
        <v>7.9052600000000001E-2</v>
      </c>
      <c r="H2803" s="63">
        <v>78.892799999999994</v>
      </c>
      <c r="I2803" s="63">
        <v>-6.5835000000000005E-2</v>
      </c>
      <c r="J2803" s="63">
        <v>1.9765700000000001E-2</v>
      </c>
      <c r="K2803" s="63">
        <v>7.9052600000000001E-2</v>
      </c>
      <c r="L2803" s="63">
        <v>0.1383394</v>
      </c>
      <c r="M2803" s="63">
        <v>0.22394020000000001</v>
      </c>
      <c r="N2803" s="63">
        <v>6436</v>
      </c>
      <c r="O2803" s="63">
        <v>0.1130564</v>
      </c>
      <c r="P2803" s="63">
        <v>4</v>
      </c>
      <c r="Q2803" s="63">
        <v>1.2781749580960001E-2</v>
      </c>
    </row>
    <row r="2804" spans="1:17">
      <c r="A2804" s="63" t="s">
        <v>76</v>
      </c>
      <c r="B2804" s="63" t="s">
        <v>44</v>
      </c>
      <c r="C2804" s="63" t="s">
        <v>66</v>
      </c>
      <c r="D2804" s="63">
        <v>19</v>
      </c>
      <c r="E2804" s="63">
        <v>1.5629630000000001</v>
      </c>
      <c r="F2804" s="63">
        <v>1.4981949999999999</v>
      </c>
      <c r="G2804" s="63">
        <v>-6.4768199999999998E-2</v>
      </c>
      <c r="H2804" s="63">
        <v>76.848299999999995</v>
      </c>
      <c r="I2804" s="63">
        <v>-0.2096558</v>
      </c>
      <c r="J2804" s="63">
        <v>-0.124055</v>
      </c>
      <c r="K2804" s="63">
        <v>-6.4768199999999998E-2</v>
      </c>
      <c r="L2804" s="63">
        <v>-5.4814E-3</v>
      </c>
      <c r="M2804" s="63">
        <v>8.0119399999999993E-2</v>
      </c>
      <c r="N2804" s="63">
        <v>6436</v>
      </c>
      <c r="O2804" s="63">
        <v>0.1130564</v>
      </c>
      <c r="P2804" s="63">
        <v>4</v>
      </c>
      <c r="Q2804" s="63">
        <v>1.2781749580960001E-2</v>
      </c>
    </row>
    <row r="2805" spans="1:17">
      <c r="A2805" s="63" t="s">
        <v>76</v>
      </c>
      <c r="B2805" s="63" t="s">
        <v>44</v>
      </c>
      <c r="C2805" s="63" t="s">
        <v>66</v>
      </c>
      <c r="D2805" s="63">
        <v>20</v>
      </c>
      <c r="E2805" s="63">
        <v>1.6128830000000001</v>
      </c>
      <c r="F2805" s="63">
        <v>1.4977149999999999</v>
      </c>
      <c r="G2805" s="63">
        <v>-0.1151682</v>
      </c>
      <c r="H2805" s="63">
        <v>73.462500000000006</v>
      </c>
      <c r="I2805" s="63">
        <v>-0.2600558</v>
      </c>
      <c r="J2805" s="63">
        <v>-0.174455</v>
      </c>
      <c r="K2805" s="63">
        <v>-0.1151682</v>
      </c>
      <c r="L2805" s="63">
        <v>-5.5881399999999998E-2</v>
      </c>
      <c r="M2805" s="63">
        <v>2.97194E-2</v>
      </c>
      <c r="N2805" s="63">
        <v>6436</v>
      </c>
      <c r="O2805" s="63">
        <v>0.1130564</v>
      </c>
      <c r="P2805" s="63">
        <v>4</v>
      </c>
      <c r="Q2805" s="63">
        <v>1.2781749580960001E-2</v>
      </c>
    </row>
    <row r="2806" spans="1:17">
      <c r="A2806" s="63" t="s">
        <v>76</v>
      </c>
      <c r="B2806" s="63" t="s">
        <v>44</v>
      </c>
      <c r="C2806" s="63" t="s">
        <v>66</v>
      </c>
      <c r="D2806" s="63">
        <v>21</v>
      </c>
      <c r="E2806" s="63">
        <v>1.6284430000000001</v>
      </c>
      <c r="F2806" s="63">
        <v>1.4805839999999999</v>
      </c>
      <c r="G2806" s="63">
        <v>-0.14785860000000001</v>
      </c>
      <c r="H2806" s="63">
        <v>70.521799999999999</v>
      </c>
      <c r="I2806" s="63">
        <v>-0.29274620000000001</v>
      </c>
      <c r="J2806" s="63">
        <v>-0.20714550000000001</v>
      </c>
      <c r="K2806" s="63">
        <v>-0.14785860000000001</v>
      </c>
      <c r="L2806" s="63">
        <v>-8.8571800000000006E-2</v>
      </c>
      <c r="M2806" s="63">
        <v>-2.9710000000000001E-3</v>
      </c>
      <c r="N2806" s="63">
        <v>6436</v>
      </c>
      <c r="O2806" s="63">
        <v>0.1130564</v>
      </c>
      <c r="P2806" s="63">
        <v>4</v>
      </c>
      <c r="Q2806" s="63">
        <v>1.2781749580960001E-2</v>
      </c>
    </row>
    <row r="2807" spans="1:17">
      <c r="A2807" s="63" t="s">
        <v>76</v>
      </c>
      <c r="B2807" s="63" t="s">
        <v>44</v>
      </c>
      <c r="C2807" s="63" t="s">
        <v>66</v>
      </c>
      <c r="D2807" s="63">
        <v>22</v>
      </c>
      <c r="E2807" s="63">
        <v>1.488864</v>
      </c>
      <c r="F2807" s="63">
        <v>1.3405769999999999</v>
      </c>
      <c r="G2807" s="63">
        <v>-0.14828649999999999</v>
      </c>
      <c r="H2807" s="63">
        <v>67.995500000000007</v>
      </c>
      <c r="I2807" s="63">
        <v>-0.29317409999999999</v>
      </c>
      <c r="J2807" s="63">
        <v>-0.20757329999999999</v>
      </c>
      <c r="K2807" s="63">
        <v>-0.14828649999999999</v>
      </c>
      <c r="L2807" s="63">
        <v>-8.8999599999999998E-2</v>
      </c>
      <c r="M2807" s="63">
        <v>-3.3988999999999998E-3</v>
      </c>
      <c r="N2807" s="63">
        <v>6436</v>
      </c>
      <c r="O2807" s="63">
        <v>0.1130564</v>
      </c>
      <c r="P2807" s="63">
        <v>4</v>
      </c>
      <c r="Q2807" s="63">
        <v>1.2781749580960001E-2</v>
      </c>
    </row>
    <row r="2808" spans="1:17">
      <c r="A2808" s="63" t="s">
        <v>76</v>
      </c>
      <c r="B2808" s="63" t="s">
        <v>44</v>
      </c>
      <c r="C2808" s="63" t="s">
        <v>66</v>
      </c>
      <c r="D2808" s="63">
        <v>23</v>
      </c>
      <c r="E2808" s="63">
        <v>1.250216</v>
      </c>
      <c r="F2808" s="63">
        <v>1.1100369999999999</v>
      </c>
      <c r="G2808" s="63">
        <v>-0.14017840000000001</v>
      </c>
      <c r="H2808" s="63">
        <v>65.788899999999998</v>
      </c>
      <c r="I2808" s="63">
        <v>-0.28506599999999999</v>
      </c>
      <c r="J2808" s="63">
        <v>-0.19946530000000001</v>
      </c>
      <c r="K2808" s="63">
        <v>-0.14017840000000001</v>
      </c>
      <c r="L2808" s="63">
        <v>-8.0891599999999994E-2</v>
      </c>
      <c r="M2808" s="63">
        <v>4.7092000000000002E-3</v>
      </c>
      <c r="N2808" s="63">
        <v>6436</v>
      </c>
      <c r="O2808" s="63">
        <v>0.1130564</v>
      </c>
      <c r="P2808" s="63">
        <v>4</v>
      </c>
      <c r="Q2808" s="63">
        <v>1.2781749580960001E-2</v>
      </c>
    </row>
    <row r="2809" spans="1:17">
      <c r="A2809" s="63" t="s">
        <v>76</v>
      </c>
      <c r="B2809" s="63" t="s">
        <v>44</v>
      </c>
      <c r="C2809" s="63" t="s">
        <v>66</v>
      </c>
      <c r="D2809" s="63">
        <v>24</v>
      </c>
      <c r="E2809" s="63">
        <v>0.99607789999999996</v>
      </c>
      <c r="F2809" s="63">
        <v>0.85398629999999998</v>
      </c>
      <c r="G2809" s="63">
        <v>-0.14209160000000001</v>
      </c>
      <c r="H2809" s="63">
        <v>63.591700000000003</v>
      </c>
      <c r="I2809" s="63">
        <v>-0.28697919999999999</v>
      </c>
      <c r="J2809" s="63">
        <v>-0.20137849999999999</v>
      </c>
      <c r="K2809" s="63">
        <v>-0.14209160000000001</v>
      </c>
      <c r="L2809" s="63">
        <v>-8.2804799999999998E-2</v>
      </c>
      <c r="M2809" s="63">
        <v>2.7959999999999999E-3</v>
      </c>
      <c r="N2809" s="63">
        <v>6436</v>
      </c>
      <c r="O2809" s="63">
        <v>0.1130564</v>
      </c>
      <c r="P2809" s="63">
        <v>4</v>
      </c>
      <c r="Q2809" s="63">
        <v>1.2781749580960001E-2</v>
      </c>
    </row>
    <row r="2810" spans="1:17">
      <c r="A2810" s="63" t="s">
        <v>76</v>
      </c>
      <c r="B2810" s="63" t="s">
        <v>44</v>
      </c>
      <c r="C2810" s="63" t="s">
        <v>67</v>
      </c>
      <c r="D2810" s="63">
        <v>1</v>
      </c>
      <c r="E2810" s="63">
        <v>1.0526009999999999</v>
      </c>
      <c r="F2810" s="63">
        <v>0.82605779999999995</v>
      </c>
      <c r="G2810" s="63">
        <v>-0.2265432</v>
      </c>
      <c r="H2810" s="63">
        <v>68.305499999999995</v>
      </c>
      <c r="I2810" s="63">
        <v>-0.37143080000000001</v>
      </c>
      <c r="J2810" s="63">
        <v>-0.28582999999999997</v>
      </c>
      <c r="K2810" s="63">
        <v>-0.2265432</v>
      </c>
      <c r="L2810" s="63">
        <v>-0.1672564</v>
      </c>
      <c r="M2810" s="63">
        <v>-8.1655599999999995E-2</v>
      </c>
      <c r="N2810" s="63">
        <v>6436</v>
      </c>
      <c r="O2810" s="63">
        <v>0.1130564</v>
      </c>
      <c r="P2810" s="63">
        <v>5</v>
      </c>
      <c r="Q2810" s="63">
        <v>1.2781749580960001E-2</v>
      </c>
    </row>
    <row r="2811" spans="1:17">
      <c r="A2811" s="63" t="s">
        <v>76</v>
      </c>
      <c r="B2811" s="63" t="s">
        <v>44</v>
      </c>
      <c r="C2811" s="63" t="s">
        <v>67</v>
      </c>
      <c r="D2811" s="63">
        <v>2</v>
      </c>
      <c r="E2811" s="63">
        <v>0.92370680000000005</v>
      </c>
      <c r="F2811" s="63">
        <v>0.68888669999999996</v>
      </c>
      <c r="G2811" s="63">
        <v>-0.2348201</v>
      </c>
      <c r="H2811" s="63">
        <v>66.426400000000001</v>
      </c>
      <c r="I2811" s="63">
        <v>-0.37970769999999998</v>
      </c>
      <c r="J2811" s="63">
        <v>-0.2941069</v>
      </c>
      <c r="K2811" s="63">
        <v>-0.2348201</v>
      </c>
      <c r="L2811" s="63">
        <v>-0.1755332</v>
      </c>
      <c r="M2811" s="63">
        <v>-8.9932499999999999E-2</v>
      </c>
      <c r="N2811" s="63">
        <v>6436</v>
      </c>
      <c r="O2811" s="63">
        <v>0.1130564</v>
      </c>
      <c r="P2811" s="63">
        <v>5</v>
      </c>
      <c r="Q2811" s="63">
        <v>1.2781749580960001E-2</v>
      </c>
    </row>
    <row r="2812" spans="1:17">
      <c r="A2812" s="63" t="s">
        <v>76</v>
      </c>
      <c r="B2812" s="63" t="s">
        <v>44</v>
      </c>
      <c r="C2812" s="63" t="s">
        <v>67</v>
      </c>
      <c r="D2812" s="63">
        <v>3</v>
      </c>
      <c r="E2812" s="63">
        <v>0.84723999999999999</v>
      </c>
      <c r="F2812" s="63">
        <v>0.61325819999999998</v>
      </c>
      <c r="G2812" s="63">
        <v>-0.23398169999999999</v>
      </c>
      <c r="H2812" s="63">
        <v>64.761300000000006</v>
      </c>
      <c r="I2812" s="63">
        <v>-0.37886930000000002</v>
      </c>
      <c r="J2812" s="63">
        <v>-0.29326859999999999</v>
      </c>
      <c r="K2812" s="63">
        <v>-0.23398169999999999</v>
      </c>
      <c r="L2812" s="63">
        <v>-0.17469489999999999</v>
      </c>
      <c r="M2812" s="63">
        <v>-8.9094099999999996E-2</v>
      </c>
      <c r="N2812" s="63">
        <v>6436</v>
      </c>
      <c r="O2812" s="63">
        <v>0.1130564</v>
      </c>
      <c r="P2812" s="63">
        <v>5</v>
      </c>
      <c r="Q2812" s="63">
        <v>1.2781749580960001E-2</v>
      </c>
    </row>
    <row r="2813" spans="1:17">
      <c r="A2813" s="63" t="s">
        <v>76</v>
      </c>
      <c r="B2813" s="63" t="s">
        <v>44</v>
      </c>
      <c r="C2813" s="63" t="s">
        <v>67</v>
      </c>
      <c r="D2813" s="63">
        <v>4</v>
      </c>
      <c r="E2813" s="63">
        <v>0.83130280000000001</v>
      </c>
      <c r="F2813" s="63">
        <v>0.61727799999999999</v>
      </c>
      <c r="G2813" s="63">
        <v>-0.21402479999999999</v>
      </c>
      <c r="H2813" s="63">
        <v>62.801600000000001</v>
      </c>
      <c r="I2813" s="63">
        <v>-0.35891240000000002</v>
      </c>
      <c r="J2813" s="63">
        <v>-0.27331159999999999</v>
      </c>
      <c r="K2813" s="63">
        <v>-0.21402479999999999</v>
      </c>
      <c r="L2813" s="63">
        <v>-0.15473790000000001</v>
      </c>
      <c r="M2813" s="63">
        <v>-6.9137199999999996E-2</v>
      </c>
      <c r="N2813" s="63">
        <v>6436</v>
      </c>
      <c r="O2813" s="63">
        <v>0.1130564</v>
      </c>
      <c r="P2813" s="63">
        <v>5</v>
      </c>
      <c r="Q2813" s="63">
        <v>1.2781749580960001E-2</v>
      </c>
    </row>
    <row r="2814" spans="1:17">
      <c r="A2814" s="63" t="s">
        <v>76</v>
      </c>
      <c r="B2814" s="63" t="s">
        <v>44</v>
      </c>
      <c r="C2814" s="63" t="s">
        <v>67</v>
      </c>
      <c r="D2814" s="63">
        <v>5</v>
      </c>
      <c r="E2814" s="63">
        <v>0.84761569999999997</v>
      </c>
      <c r="F2814" s="63">
        <v>0.63251869999999999</v>
      </c>
      <c r="G2814" s="63">
        <v>-0.21509700000000001</v>
      </c>
      <c r="H2814" s="63">
        <v>61.465600000000002</v>
      </c>
      <c r="I2814" s="63">
        <v>-0.35998459999999999</v>
      </c>
      <c r="J2814" s="63">
        <v>-0.27438380000000001</v>
      </c>
      <c r="K2814" s="63">
        <v>-0.21509700000000001</v>
      </c>
      <c r="L2814" s="63">
        <v>-0.15581020000000001</v>
      </c>
      <c r="M2814" s="63">
        <v>-7.0209400000000005E-2</v>
      </c>
      <c r="N2814" s="63">
        <v>6436</v>
      </c>
      <c r="O2814" s="63">
        <v>0.1130564</v>
      </c>
      <c r="P2814" s="63">
        <v>5</v>
      </c>
      <c r="Q2814" s="63">
        <v>1.2781749580960001E-2</v>
      </c>
    </row>
    <row r="2815" spans="1:17">
      <c r="A2815" s="63" t="s">
        <v>76</v>
      </c>
      <c r="B2815" s="63" t="s">
        <v>44</v>
      </c>
      <c r="C2815" s="63" t="s">
        <v>67</v>
      </c>
      <c r="D2815" s="63">
        <v>6</v>
      </c>
      <c r="E2815" s="63">
        <v>0.95019580000000003</v>
      </c>
      <c r="F2815" s="63">
        <v>0.68323769999999995</v>
      </c>
      <c r="G2815" s="63">
        <v>-0.26695819999999998</v>
      </c>
      <c r="H2815" s="63">
        <v>60.430700000000002</v>
      </c>
      <c r="I2815" s="63">
        <v>-0.41184579999999998</v>
      </c>
      <c r="J2815" s="63">
        <v>-0.32624500000000001</v>
      </c>
      <c r="K2815" s="63">
        <v>-0.26695819999999998</v>
      </c>
      <c r="L2815" s="63">
        <v>-0.2076713</v>
      </c>
      <c r="M2815" s="63">
        <v>-0.1220706</v>
      </c>
      <c r="N2815" s="63">
        <v>6436</v>
      </c>
      <c r="O2815" s="63">
        <v>0.1130564</v>
      </c>
      <c r="P2815" s="63">
        <v>5</v>
      </c>
      <c r="Q2815" s="63">
        <v>1.2781749580960001E-2</v>
      </c>
    </row>
    <row r="2816" spans="1:17">
      <c r="A2816" s="63" t="s">
        <v>76</v>
      </c>
      <c r="B2816" s="63" t="s">
        <v>44</v>
      </c>
      <c r="C2816" s="63" t="s">
        <v>67</v>
      </c>
      <c r="D2816" s="63">
        <v>7</v>
      </c>
      <c r="E2816" s="63">
        <v>1.1913549999999999</v>
      </c>
      <c r="F2816" s="63">
        <v>0.91875439999999997</v>
      </c>
      <c r="G2816" s="63">
        <v>-0.27260079999999998</v>
      </c>
      <c r="H2816" s="63">
        <v>60.083100000000002</v>
      </c>
      <c r="I2816" s="63">
        <v>-0.41748839999999998</v>
      </c>
      <c r="J2816" s="63">
        <v>-0.33188770000000001</v>
      </c>
      <c r="K2816" s="63">
        <v>-0.27260079999999998</v>
      </c>
      <c r="L2816" s="63">
        <v>-0.213314</v>
      </c>
      <c r="M2816" s="63">
        <v>-0.1277132</v>
      </c>
      <c r="N2816" s="63">
        <v>6436</v>
      </c>
      <c r="O2816" s="63">
        <v>0.1130564</v>
      </c>
      <c r="P2816" s="63">
        <v>5</v>
      </c>
      <c r="Q2816" s="63">
        <v>1.2781749580960001E-2</v>
      </c>
    </row>
    <row r="2817" spans="1:17">
      <c r="A2817" s="63" t="s">
        <v>76</v>
      </c>
      <c r="B2817" s="63" t="s">
        <v>44</v>
      </c>
      <c r="C2817" s="63" t="s">
        <v>67</v>
      </c>
      <c r="D2817" s="63">
        <v>8</v>
      </c>
      <c r="E2817" s="63">
        <v>1.3584080000000001</v>
      </c>
      <c r="F2817" s="63">
        <v>1.130968</v>
      </c>
      <c r="G2817" s="63">
        <v>-0.2274398</v>
      </c>
      <c r="H2817" s="63">
        <v>62.354799999999997</v>
      </c>
      <c r="I2817" s="63">
        <v>-0.37232739999999998</v>
      </c>
      <c r="J2817" s="63">
        <v>-0.2867266</v>
      </c>
      <c r="K2817" s="63">
        <v>-0.2274398</v>
      </c>
      <c r="L2817" s="63">
        <v>-0.16815289999999999</v>
      </c>
      <c r="M2817" s="63">
        <v>-8.2552200000000006E-2</v>
      </c>
      <c r="N2817" s="63">
        <v>6436</v>
      </c>
      <c r="O2817" s="63">
        <v>0.1130564</v>
      </c>
      <c r="P2817" s="63">
        <v>5</v>
      </c>
      <c r="Q2817" s="63">
        <v>1.2781749580960001E-2</v>
      </c>
    </row>
    <row r="2818" spans="1:17">
      <c r="A2818" s="63" t="s">
        <v>76</v>
      </c>
      <c r="B2818" s="63" t="s">
        <v>44</v>
      </c>
      <c r="C2818" s="63" t="s">
        <v>67</v>
      </c>
      <c r="D2818" s="63">
        <v>9</v>
      </c>
      <c r="E2818" s="63">
        <v>1.337245</v>
      </c>
      <c r="F2818" s="63">
        <v>1.2262360000000001</v>
      </c>
      <c r="G2818" s="63">
        <v>-0.1110088</v>
      </c>
      <c r="H2818" s="63">
        <v>66.036500000000004</v>
      </c>
      <c r="I2818" s="63">
        <v>-0.25589640000000002</v>
      </c>
      <c r="J2818" s="63">
        <v>-0.17029559999999999</v>
      </c>
      <c r="K2818" s="63">
        <v>-0.1110088</v>
      </c>
      <c r="L2818" s="63">
        <v>-5.1721900000000001E-2</v>
      </c>
      <c r="M2818" s="63">
        <v>3.3878800000000001E-2</v>
      </c>
      <c r="N2818" s="63">
        <v>6436</v>
      </c>
      <c r="O2818" s="63">
        <v>0.1130564</v>
      </c>
      <c r="P2818" s="63">
        <v>5</v>
      </c>
      <c r="Q2818" s="63">
        <v>1.2781749580960001E-2</v>
      </c>
    </row>
    <row r="2819" spans="1:17">
      <c r="A2819" s="63" t="s">
        <v>76</v>
      </c>
      <c r="B2819" s="63" t="s">
        <v>44</v>
      </c>
      <c r="C2819" s="63" t="s">
        <v>67</v>
      </c>
      <c r="D2819" s="63">
        <v>10</v>
      </c>
      <c r="E2819" s="63">
        <v>1.3947909999999999</v>
      </c>
      <c r="F2819" s="63">
        <v>1.28793</v>
      </c>
      <c r="G2819" s="63">
        <v>-0.10686039999999999</v>
      </c>
      <c r="H2819" s="63">
        <v>69.644300000000001</v>
      </c>
      <c r="I2819" s="63">
        <v>-0.25174800000000003</v>
      </c>
      <c r="J2819" s="63">
        <v>-0.16614719999999999</v>
      </c>
      <c r="K2819" s="63">
        <v>-0.10686039999999999</v>
      </c>
      <c r="L2819" s="63">
        <v>-4.7573600000000001E-2</v>
      </c>
      <c r="M2819" s="63">
        <v>3.8027199999999997E-2</v>
      </c>
      <c r="N2819" s="63">
        <v>6436</v>
      </c>
      <c r="O2819" s="63">
        <v>0.1130564</v>
      </c>
      <c r="P2819" s="63">
        <v>5</v>
      </c>
      <c r="Q2819" s="63">
        <v>1.2781749580960001E-2</v>
      </c>
    </row>
    <row r="2820" spans="1:17">
      <c r="A2820" s="63" t="s">
        <v>76</v>
      </c>
      <c r="B2820" s="63" t="s">
        <v>44</v>
      </c>
      <c r="C2820" s="63" t="s">
        <v>67</v>
      </c>
      <c r="D2820" s="63">
        <v>11</v>
      </c>
      <c r="E2820" s="63">
        <v>1.3850849999999999</v>
      </c>
      <c r="F2820" s="63">
        <v>1.4088369999999999</v>
      </c>
      <c r="G2820" s="63">
        <v>2.3751399999999999E-2</v>
      </c>
      <c r="H2820" s="63">
        <v>73.243200000000002</v>
      </c>
      <c r="I2820" s="63">
        <v>-0.1211362</v>
      </c>
      <c r="J2820" s="63">
        <v>-3.5535499999999998E-2</v>
      </c>
      <c r="K2820" s="63">
        <v>2.3751399999999999E-2</v>
      </c>
      <c r="L2820" s="63">
        <v>8.3038200000000006E-2</v>
      </c>
      <c r="M2820" s="63">
        <v>0.16863900000000001</v>
      </c>
      <c r="N2820" s="63">
        <v>6436</v>
      </c>
      <c r="O2820" s="63">
        <v>0.1130564</v>
      </c>
      <c r="P2820" s="63">
        <v>5</v>
      </c>
      <c r="Q2820" s="63">
        <v>1.2781749580960001E-2</v>
      </c>
    </row>
    <row r="2821" spans="1:17">
      <c r="A2821" s="63" t="s">
        <v>76</v>
      </c>
      <c r="B2821" s="63" t="s">
        <v>44</v>
      </c>
      <c r="C2821" s="63" t="s">
        <v>67</v>
      </c>
      <c r="D2821" s="63">
        <v>12</v>
      </c>
      <c r="E2821" s="63">
        <v>1.365596</v>
      </c>
      <c r="F2821" s="63">
        <v>1.4914430000000001</v>
      </c>
      <c r="G2821" s="63">
        <v>0.1258466</v>
      </c>
      <c r="H2821" s="63">
        <v>76.500699999999995</v>
      </c>
      <c r="I2821" s="63">
        <v>-1.9040999999999999E-2</v>
      </c>
      <c r="J2821" s="63">
        <v>6.6559800000000002E-2</v>
      </c>
      <c r="K2821" s="63">
        <v>0.1258466</v>
      </c>
      <c r="L2821" s="63">
        <v>0.18513350000000001</v>
      </c>
      <c r="M2821" s="63">
        <v>0.27073419999999998</v>
      </c>
      <c r="N2821" s="63">
        <v>6436</v>
      </c>
      <c r="O2821" s="63">
        <v>0.1130564</v>
      </c>
      <c r="P2821" s="63">
        <v>5</v>
      </c>
      <c r="Q2821" s="63">
        <v>1.2781749580960001E-2</v>
      </c>
    </row>
    <row r="2822" spans="1:17">
      <c r="A2822" s="63" t="s">
        <v>76</v>
      </c>
      <c r="B2822" s="63" t="s">
        <v>44</v>
      </c>
      <c r="C2822" s="63" t="s">
        <v>67</v>
      </c>
      <c r="D2822" s="63">
        <v>13</v>
      </c>
      <c r="E2822" s="63">
        <v>1.296888</v>
      </c>
      <c r="F2822" s="63">
        <v>1.612053</v>
      </c>
      <c r="G2822" s="63">
        <v>0.31516539999999998</v>
      </c>
      <c r="H2822" s="63">
        <v>79.561099999999996</v>
      </c>
      <c r="I2822" s="63">
        <v>0.17027780000000001</v>
      </c>
      <c r="J2822" s="63">
        <v>0.25587860000000001</v>
      </c>
      <c r="K2822" s="63">
        <v>0.31516539999999998</v>
      </c>
      <c r="L2822" s="63">
        <v>0.37445220000000001</v>
      </c>
      <c r="M2822" s="63">
        <v>0.46005299999999999</v>
      </c>
      <c r="N2822" s="63">
        <v>6436</v>
      </c>
      <c r="O2822" s="63">
        <v>0.1130564</v>
      </c>
      <c r="P2822" s="63">
        <v>5</v>
      </c>
      <c r="Q2822" s="63">
        <v>1.2781749580960001E-2</v>
      </c>
    </row>
    <row r="2823" spans="1:17">
      <c r="A2823" s="63" t="s">
        <v>76</v>
      </c>
      <c r="B2823" s="63" t="s">
        <v>44</v>
      </c>
      <c r="C2823" s="63" t="s">
        <v>67</v>
      </c>
      <c r="D2823" s="63">
        <v>14</v>
      </c>
      <c r="E2823" s="63">
        <v>1.3371219999999999</v>
      </c>
      <c r="F2823" s="63">
        <v>1.750081</v>
      </c>
      <c r="G2823" s="63">
        <v>0.41295890000000002</v>
      </c>
      <c r="H2823" s="63">
        <v>81.988200000000006</v>
      </c>
      <c r="I2823" s="63">
        <v>0.26807130000000001</v>
      </c>
      <c r="J2823" s="63">
        <v>0.35367199999999999</v>
      </c>
      <c r="K2823" s="63">
        <v>0.41295890000000002</v>
      </c>
      <c r="L2823" s="63">
        <v>0.47224569999999999</v>
      </c>
      <c r="M2823" s="63">
        <v>0.55784639999999996</v>
      </c>
      <c r="N2823" s="63">
        <v>6436</v>
      </c>
      <c r="O2823" s="63">
        <v>0.1130564</v>
      </c>
      <c r="P2823" s="63">
        <v>5</v>
      </c>
      <c r="Q2823" s="63">
        <v>1.2781749580960001E-2</v>
      </c>
    </row>
    <row r="2824" spans="1:17">
      <c r="A2824" s="63" t="s">
        <v>76</v>
      </c>
      <c r="B2824" s="63" t="s">
        <v>44</v>
      </c>
      <c r="C2824" s="63" t="s">
        <v>67</v>
      </c>
      <c r="D2824" s="63">
        <v>15</v>
      </c>
      <c r="E2824" s="63">
        <v>1.390282</v>
      </c>
      <c r="F2824" s="63">
        <v>1.8568020000000001</v>
      </c>
      <c r="G2824" s="63">
        <v>0.46652070000000001</v>
      </c>
      <c r="H2824" s="63">
        <v>83.986400000000003</v>
      </c>
      <c r="I2824" s="63">
        <v>0.32163310000000001</v>
      </c>
      <c r="J2824" s="63">
        <v>0.40723379999999998</v>
      </c>
      <c r="K2824" s="63">
        <v>0.46652070000000001</v>
      </c>
      <c r="L2824" s="63">
        <v>0.52580749999999998</v>
      </c>
      <c r="M2824" s="63">
        <v>0.61140819999999996</v>
      </c>
      <c r="N2824" s="63">
        <v>6436</v>
      </c>
      <c r="O2824" s="63">
        <v>0.1130564</v>
      </c>
      <c r="P2824" s="63">
        <v>5</v>
      </c>
      <c r="Q2824" s="63">
        <v>1.2781749580960001E-2</v>
      </c>
    </row>
    <row r="2825" spans="1:17">
      <c r="A2825" s="63" t="s">
        <v>76</v>
      </c>
      <c r="B2825" s="63" t="s">
        <v>44</v>
      </c>
      <c r="C2825" s="63" t="s">
        <v>67</v>
      </c>
      <c r="D2825" s="63">
        <v>16</v>
      </c>
      <c r="E2825" s="63">
        <v>1.5074620000000001</v>
      </c>
      <c r="F2825" s="63">
        <v>1.9537450000000001</v>
      </c>
      <c r="G2825" s="63">
        <v>0.44628240000000002</v>
      </c>
      <c r="H2825" s="63">
        <v>85.126300000000001</v>
      </c>
      <c r="I2825" s="63">
        <v>0.30139480000000002</v>
      </c>
      <c r="J2825" s="63">
        <v>0.3869956</v>
      </c>
      <c r="K2825" s="63">
        <v>0.44628240000000002</v>
      </c>
      <c r="L2825" s="63">
        <v>0.50556920000000005</v>
      </c>
      <c r="M2825" s="63">
        <v>0.59116999999999997</v>
      </c>
      <c r="N2825" s="63">
        <v>6436</v>
      </c>
      <c r="O2825" s="63">
        <v>0.1130564</v>
      </c>
      <c r="P2825" s="63">
        <v>5</v>
      </c>
      <c r="Q2825" s="63">
        <v>1.2781749580960001E-2</v>
      </c>
    </row>
    <row r="2826" spans="1:17">
      <c r="A2826" s="63" t="s">
        <v>76</v>
      </c>
      <c r="B2826" s="63" t="s">
        <v>44</v>
      </c>
      <c r="C2826" s="63" t="s">
        <v>67</v>
      </c>
      <c r="D2826" s="63">
        <v>17</v>
      </c>
      <c r="E2826" s="63">
        <v>1.6614139999999999</v>
      </c>
      <c r="F2826" s="63">
        <v>2.0639349999999999</v>
      </c>
      <c r="G2826" s="63">
        <v>0.40252090000000001</v>
      </c>
      <c r="H2826" s="63">
        <v>85.573099999999997</v>
      </c>
      <c r="I2826" s="63">
        <v>0.25763330000000001</v>
      </c>
      <c r="J2826" s="63">
        <v>0.34323409999999999</v>
      </c>
      <c r="K2826" s="63">
        <v>0.40252090000000001</v>
      </c>
      <c r="L2826" s="63">
        <v>0.46180769999999999</v>
      </c>
      <c r="M2826" s="63">
        <v>0.54740849999999996</v>
      </c>
      <c r="N2826" s="63">
        <v>6436</v>
      </c>
      <c r="O2826" s="63">
        <v>0.1130564</v>
      </c>
      <c r="P2826" s="63">
        <v>5</v>
      </c>
      <c r="Q2826" s="63">
        <v>1.2781749580960001E-2</v>
      </c>
    </row>
    <row r="2827" spans="1:17">
      <c r="A2827" s="63" t="s">
        <v>76</v>
      </c>
      <c r="B2827" s="63" t="s">
        <v>44</v>
      </c>
      <c r="C2827" s="63" t="s">
        <v>67</v>
      </c>
      <c r="D2827" s="63">
        <v>18</v>
      </c>
      <c r="E2827" s="63">
        <v>1.8367309999999999</v>
      </c>
      <c r="F2827" s="63">
        <v>2.1608969999999998</v>
      </c>
      <c r="G2827" s="63">
        <v>0.32416650000000002</v>
      </c>
      <c r="H2827" s="63">
        <v>84.957499999999996</v>
      </c>
      <c r="I2827" s="63">
        <v>0.17927889999999999</v>
      </c>
      <c r="J2827" s="63">
        <v>0.2648797</v>
      </c>
      <c r="K2827" s="63">
        <v>0.32416650000000002</v>
      </c>
      <c r="L2827" s="63">
        <v>0.3834534</v>
      </c>
      <c r="M2827" s="63">
        <v>0.46905409999999997</v>
      </c>
      <c r="N2827" s="63">
        <v>6436</v>
      </c>
      <c r="O2827" s="63">
        <v>0.1130564</v>
      </c>
      <c r="P2827" s="63">
        <v>5</v>
      </c>
      <c r="Q2827" s="63">
        <v>1.2781749580960001E-2</v>
      </c>
    </row>
    <row r="2828" spans="1:17">
      <c r="A2828" s="63" t="s">
        <v>76</v>
      </c>
      <c r="B2828" s="63" t="s">
        <v>44</v>
      </c>
      <c r="C2828" s="63" t="s">
        <v>67</v>
      </c>
      <c r="D2828" s="63">
        <v>19</v>
      </c>
      <c r="E2828" s="63">
        <v>2.1332949999999999</v>
      </c>
      <c r="F2828" s="63">
        <v>2.1792579999999999</v>
      </c>
      <c r="G2828" s="63">
        <v>4.5962799999999998E-2</v>
      </c>
      <c r="H2828" s="63">
        <v>83.443700000000007</v>
      </c>
      <c r="I2828" s="63">
        <v>-9.8924799999999993E-2</v>
      </c>
      <c r="J2828" s="63">
        <v>-1.3324000000000001E-2</v>
      </c>
      <c r="K2828" s="63">
        <v>4.5962799999999998E-2</v>
      </c>
      <c r="L2828" s="63">
        <v>0.1052496</v>
      </c>
      <c r="M2828" s="63">
        <v>0.1908504</v>
      </c>
      <c r="N2828" s="63">
        <v>6436</v>
      </c>
      <c r="O2828" s="63">
        <v>0.1130564</v>
      </c>
      <c r="P2828" s="63">
        <v>5</v>
      </c>
      <c r="Q2828" s="63">
        <v>1.2781749580960001E-2</v>
      </c>
    </row>
    <row r="2829" spans="1:17">
      <c r="A2829" s="63" t="s">
        <v>76</v>
      </c>
      <c r="B2829" s="63" t="s">
        <v>44</v>
      </c>
      <c r="C2829" s="63" t="s">
        <v>67</v>
      </c>
      <c r="D2829" s="63">
        <v>20</v>
      </c>
      <c r="E2829" s="63">
        <v>2.1872389999999999</v>
      </c>
      <c r="F2829" s="63">
        <v>2.1123470000000002</v>
      </c>
      <c r="G2829" s="63">
        <v>-7.4892E-2</v>
      </c>
      <c r="H2829" s="63">
        <v>81.261099999999999</v>
      </c>
      <c r="I2829" s="63">
        <v>-0.21977959999999999</v>
      </c>
      <c r="J2829" s="63">
        <v>-0.13417889999999999</v>
      </c>
      <c r="K2829" s="63">
        <v>-7.4892E-2</v>
      </c>
      <c r="L2829" s="63">
        <v>-1.56052E-2</v>
      </c>
      <c r="M2829" s="63">
        <v>6.9995600000000005E-2</v>
      </c>
      <c r="N2829" s="63">
        <v>6436</v>
      </c>
      <c r="O2829" s="63">
        <v>0.1130564</v>
      </c>
      <c r="P2829" s="63">
        <v>5</v>
      </c>
      <c r="Q2829" s="63">
        <v>1.2781749580960001E-2</v>
      </c>
    </row>
    <row r="2830" spans="1:17">
      <c r="A2830" s="63" t="s">
        <v>76</v>
      </c>
      <c r="B2830" s="63" t="s">
        <v>44</v>
      </c>
      <c r="C2830" s="63" t="s">
        <v>67</v>
      </c>
      <c r="D2830" s="63">
        <v>21</v>
      </c>
      <c r="E2830" s="63">
        <v>2.181435</v>
      </c>
      <c r="F2830" s="63">
        <v>1.9947509999999999</v>
      </c>
      <c r="G2830" s="63">
        <v>-0.18668370000000001</v>
      </c>
      <c r="H2830" s="63">
        <v>78.378</v>
      </c>
      <c r="I2830" s="63">
        <v>-0.33157130000000001</v>
      </c>
      <c r="J2830" s="63">
        <v>-0.24597050000000001</v>
      </c>
      <c r="K2830" s="63">
        <v>-0.18668370000000001</v>
      </c>
      <c r="L2830" s="63">
        <v>-0.1273968</v>
      </c>
      <c r="M2830" s="63">
        <v>-4.1796100000000003E-2</v>
      </c>
      <c r="N2830" s="63">
        <v>6436</v>
      </c>
      <c r="O2830" s="63">
        <v>0.1130564</v>
      </c>
      <c r="P2830" s="63">
        <v>5</v>
      </c>
      <c r="Q2830" s="63">
        <v>1.2781749580960001E-2</v>
      </c>
    </row>
    <row r="2831" spans="1:17">
      <c r="A2831" s="63" t="s">
        <v>76</v>
      </c>
      <c r="B2831" s="63" t="s">
        <v>44</v>
      </c>
      <c r="C2831" s="63" t="s">
        <v>67</v>
      </c>
      <c r="D2831" s="63">
        <v>22</v>
      </c>
      <c r="E2831" s="63">
        <v>2.013433</v>
      </c>
      <c r="F2831" s="63">
        <v>1.761693</v>
      </c>
      <c r="G2831" s="63">
        <v>-0.25174000000000002</v>
      </c>
      <c r="H2831" s="63">
        <v>75.399000000000001</v>
      </c>
      <c r="I2831" s="63">
        <v>-0.39662760000000002</v>
      </c>
      <c r="J2831" s="63">
        <v>-0.31102679999999999</v>
      </c>
      <c r="K2831" s="63">
        <v>-0.25174000000000002</v>
      </c>
      <c r="L2831" s="63">
        <v>-0.19245309999999999</v>
      </c>
      <c r="M2831" s="63">
        <v>-0.1068524</v>
      </c>
      <c r="N2831" s="63">
        <v>6436</v>
      </c>
      <c r="O2831" s="63">
        <v>0.1130564</v>
      </c>
      <c r="P2831" s="63">
        <v>5</v>
      </c>
      <c r="Q2831" s="63">
        <v>1.2781749580960001E-2</v>
      </c>
    </row>
    <row r="2832" spans="1:17">
      <c r="A2832" s="63" t="s">
        <v>76</v>
      </c>
      <c r="B2832" s="63" t="s">
        <v>44</v>
      </c>
      <c r="C2832" s="63" t="s">
        <v>67</v>
      </c>
      <c r="D2832" s="63">
        <v>23</v>
      </c>
      <c r="E2832" s="63">
        <v>1.6627320000000001</v>
      </c>
      <c r="F2832" s="63">
        <v>1.410982</v>
      </c>
      <c r="G2832" s="63">
        <v>-0.25174980000000002</v>
      </c>
      <c r="H2832" s="63">
        <v>72.224500000000006</v>
      </c>
      <c r="I2832" s="63">
        <v>-0.39663739999999997</v>
      </c>
      <c r="J2832" s="63">
        <v>-0.3110366</v>
      </c>
      <c r="K2832" s="63">
        <v>-0.25174980000000002</v>
      </c>
      <c r="L2832" s="63">
        <v>-0.19246289999999999</v>
      </c>
      <c r="M2832" s="63">
        <v>-0.1068622</v>
      </c>
      <c r="N2832" s="63">
        <v>6436</v>
      </c>
      <c r="O2832" s="63">
        <v>0.1130564</v>
      </c>
      <c r="P2832" s="63">
        <v>5</v>
      </c>
      <c r="Q2832" s="63">
        <v>1.2781749580960001E-2</v>
      </c>
    </row>
    <row r="2833" spans="1:17">
      <c r="A2833" s="63" t="s">
        <v>76</v>
      </c>
      <c r="B2833" s="63" t="s">
        <v>44</v>
      </c>
      <c r="C2833" s="63" t="s">
        <v>67</v>
      </c>
      <c r="D2833" s="63">
        <v>24</v>
      </c>
      <c r="E2833" s="63">
        <v>1.2935509999999999</v>
      </c>
      <c r="F2833" s="63">
        <v>1.0838220000000001</v>
      </c>
      <c r="G2833" s="63">
        <v>-0.20972879999999999</v>
      </c>
      <c r="H2833" s="63">
        <v>69.942899999999995</v>
      </c>
      <c r="I2833" s="63">
        <v>-0.3546164</v>
      </c>
      <c r="J2833" s="63">
        <v>-0.26901570000000002</v>
      </c>
      <c r="K2833" s="63">
        <v>-0.20972879999999999</v>
      </c>
      <c r="L2833" s="63">
        <v>-0.15044199999999999</v>
      </c>
      <c r="M2833" s="63">
        <v>-6.4841200000000002E-2</v>
      </c>
      <c r="N2833" s="63">
        <v>6436</v>
      </c>
      <c r="O2833" s="63">
        <v>0.1130564</v>
      </c>
      <c r="P2833" s="63">
        <v>5</v>
      </c>
      <c r="Q2833" s="63">
        <v>1.2781749580960001E-2</v>
      </c>
    </row>
    <row r="2834" spans="1:17">
      <c r="A2834" s="63" t="s">
        <v>76</v>
      </c>
      <c r="B2834" s="63" t="s">
        <v>44</v>
      </c>
      <c r="C2834" s="63" t="s">
        <v>68</v>
      </c>
      <c r="D2834" s="63">
        <v>1</v>
      </c>
      <c r="E2834" s="63">
        <v>1.1816739999999999</v>
      </c>
      <c r="F2834" s="63">
        <v>0.95545080000000004</v>
      </c>
      <c r="G2834" s="63">
        <v>-0.22622310000000001</v>
      </c>
      <c r="H2834" s="63">
        <v>72.407200000000003</v>
      </c>
      <c r="I2834" s="63">
        <v>-0.37111060000000001</v>
      </c>
      <c r="J2834" s="63">
        <v>-0.28550989999999998</v>
      </c>
      <c r="K2834" s="63">
        <v>-0.22622310000000001</v>
      </c>
      <c r="L2834" s="63">
        <v>-0.16693620000000001</v>
      </c>
      <c r="M2834" s="63">
        <v>-8.1335500000000005E-2</v>
      </c>
      <c r="N2834" s="63">
        <v>6436</v>
      </c>
      <c r="O2834" s="63">
        <v>0.1130564</v>
      </c>
      <c r="P2834" s="63">
        <v>6</v>
      </c>
      <c r="Q2834" s="63">
        <v>1.2781749580960001E-2</v>
      </c>
    </row>
    <row r="2835" spans="1:17">
      <c r="A2835" s="63" t="s">
        <v>76</v>
      </c>
      <c r="B2835" s="63" t="s">
        <v>44</v>
      </c>
      <c r="C2835" s="63" t="s">
        <v>68</v>
      </c>
      <c r="D2835" s="63">
        <v>2</v>
      </c>
      <c r="E2835" s="63">
        <v>1.050538</v>
      </c>
      <c r="F2835" s="63">
        <v>0.80281469999999999</v>
      </c>
      <c r="G2835" s="63">
        <v>-0.24772369999999999</v>
      </c>
      <c r="H2835" s="63">
        <v>69.622399999999999</v>
      </c>
      <c r="I2835" s="63">
        <v>-0.3926113</v>
      </c>
      <c r="J2835" s="63">
        <v>-0.30701050000000002</v>
      </c>
      <c r="K2835" s="63">
        <v>-0.24772369999999999</v>
      </c>
      <c r="L2835" s="63">
        <v>-0.18843689999999999</v>
      </c>
      <c r="M2835" s="63">
        <v>-0.1028361</v>
      </c>
      <c r="N2835" s="63">
        <v>6436</v>
      </c>
      <c r="O2835" s="63">
        <v>0.1130564</v>
      </c>
      <c r="P2835" s="63">
        <v>6</v>
      </c>
      <c r="Q2835" s="63">
        <v>1.2781749580960001E-2</v>
      </c>
    </row>
    <row r="2836" spans="1:17">
      <c r="A2836" s="63" t="s">
        <v>76</v>
      </c>
      <c r="B2836" s="63" t="s">
        <v>44</v>
      </c>
      <c r="C2836" s="63" t="s">
        <v>68</v>
      </c>
      <c r="D2836" s="63">
        <v>3</v>
      </c>
      <c r="E2836" s="63">
        <v>0.95918829999999999</v>
      </c>
      <c r="F2836" s="63">
        <v>0.7244391</v>
      </c>
      <c r="G2836" s="63">
        <v>-0.23474919999999999</v>
      </c>
      <c r="H2836" s="63">
        <v>68.194599999999994</v>
      </c>
      <c r="I2836" s="63">
        <v>-0.3796368</v>
      </c>
      <c r="J2836" s="63">
        <v>-0.29403600000000002</v>
      </c>
      <c r="K2836" s="63">
        <v>-0.23474919999999999</v>
      </c>
      <c r="L2836" s="63">
        <v>-0.17546239999999999</v>
      </c>
      <c r="M2836" s="63">
        <v>-8.98616E-2</v>
      </c>
      <c r="N2836" s="63">
        <v>6436</v>
      </c>
      <c r="O2836" s="63">
        <v>0.1130564</v>
      </c>
      <c r="P2836" s="63">
        <v>6</v>
      </c>
      <c r="Q2836" s="63">
        <v>1.2781749580960001E-2</v>
      </c>
    </row>
    <row r="2837" spans="1:17">
      <c r="A2837" s="63" t="s">
        <v>76</v>
      </c>
      <c r="B2837" s="63" t="s">
        <v>44</v>
      </c>
      <c r="C2837" s="63" t="s">
        <v>68</v>
      </c>
      <c r="D2837" s="63">
        <v>4</v>
      </c>
      <c r="E2837" s="63">
        <v>0.91911639999999994</v>
      </c>
      <c r="F2837" s="63">
        <v>0.71923360000000003</v>
      </c>
      <c r="G2837" s="63">
        <v>-0.1998827</v>
      </c>
      <c r="H2837" s="63">
        <v>66.688400000000001</v>
      </c>
      <c r="I2837" s="63">
        <v>-0.34477029999999997</v>
      </c>
      <c r="J2837" s="63">
        <v>-0.2591696</v>
      </c>
      <c r="K2837" s="63">
        <v>-0.1998827</v>
      </c>
      <c r="L2837" s="63">
        <v>-0.1405959</v>
      </c>
      <c r="M2837" s="63">
        <v>-5.4995099999999998E-2</v>
      </c>
      <c r="N2837" s="63">
        <v>6436</v>
      </c>
      <c r="O2837" s="63">
        <v>0.1130564</v>
      </c>
      <c r="P2837" s="63">
        <v>6</v>
      </c>
      <c r="Q2837" s="63">
        <v>1.2781749580960001E-2</v>
      </c>
    </row>
    <row r="2838" spans="1:17">
      <c r="A2838" s="63" t="s">
        <v>76</v>
      </c>
      <c r="B2838" s="63" t="s">
        <v>44</v>
      </c>
      <c r="C2838" s="63" t="s">
        <v>68</v>
      </c>
      <c r="D2838" s="63">
        <v>5</v>
      </c>
      <c r="E2838" s="63">
        <v>0.91657080000000002</v>
      </c>
      <c r="F2838" s="63">
        <v>0.69677820000000001</v>
      </c>
      <c r="G2838" s="63">
        <v>-0.21979270000000001</v>
      </c>
      <c r="H2838" s="63">
        <v>65.180999999999997</v>
      </c>
      <c r="I2838" s="63">
        <v>-0.36468030000000001</v>
      </c>
      <c r="J2838" s="63">
        <v>-0.27907949999999998</v>
      </c>
      <c r="K2838" s="63">
        <v>-0.21979270000000001</v>
      </c>
      <c r="L2838" s="63">
        <v>-0.1605058</v>
      </c>
      <c r="M2838" s="63">
        <v>-7.4905100000000002E-2</v>
      </c>
      <c r="N2838" s="63">
        <v>6436</v>
      </c>
      <c r="O2838" s="63">
        <v>0.1130564</v>
      </c>
      <c r="P2838" s="63">
        <v>6</v>
      </c>
      <c r="Q2838" s="63">
        <v>1.2781749580960001E-2</v>
      </c>
    </row>
    <row r="2839" spans="1:17">
      <c r="A2839" s="63" t="s">
        <v>76</v>
      </c>
      <c r="B2839" s="63" t="s">
        <v>44</v>
      </c>
      <c r="C2839" s="63" t="s">
        <v>68</v>
      </c>
      <c r="D2839" s="63">
        <v>6</v>
      </c>
      <c r="E2839" s="63">
        <v>0.98986479999999999</v>
      </c>
      <c r="F2839" s="63">
        <v>0.72290659999999995</v>
      </c>
      <c r="G2839" s="63">
        <v>-0.26695819999999998</v>
      </c>
      <c r="H2839" s="63">
        <v>64.064300000000003</v>
      </c>
      <c r="I2839" s="63">
        <v>-0.41184579999999998</v>
      </c>
      <c r="J2839" s="63">
        <v>-0.32624500000000001</v>
      </c>
      <c r="K2839" s="63">
        <v>-0.26695819999999998</v>
      </c>
      <c r="L2839" s="63">
        <v>-0.2076713</v>
      </c>
      <c r="M2839" s="63">
        <v>-0.1220706</v>
      </c>
      <c r="N2839" s="63">
        <v>6436</v>
      </c>
      <c r="O2839" s="63">
        <v>0.1130564</v>
      </c>
      <c r="P2839" s="63">
        <v>6</v>
      </c>
      <c r="Q2839" s="63">
        <v>1.2781749580960001E-2</v>
      </c>
    </row>
    <row r="2840" spans="1:17">
      <c r="A2840" s="63" t="s">
        <v>76</v>
      </c>
      <c r="B2840" s="63" t="s">
        <v>44</v>
      </c>
      <c r="C2840" s="63" t="s">
        <v>68</v>
      </c>
      <c r="D2840" s="63">
        <v>7</v>
      </c>
      <c r="E2840" s="63">
        <v>1.1840740000000001</v>
      </c>
      <c r="F2840" s="63">
        <v>0.91147299999999998</v>
      </c>
      <c r="G2840" s="63">
        <v>-0.27260079999999998</v>
      </c>
      <c r="H2840" s="63">
        <v>64.218999999999994</v>
      </c>
      <c r="I2840" s="63">
        <v>-0.41748839999999998</v>
      </c>
      <c r="J2840" s="63">
        <v>-0.33188770000000001</v>
      </c>
      <c r="K2840" s="63">
        <v>-0.27260079999999998</v>
      </c>
      <c r="L2840" s="63">
        <v>-0.213314</v>
      </c>
      <c r="M2840" s="63">
        <v>-0.1277132</v>
      </c>
      <c r="N2840" s="63">
        <v>6436</v>
      </c>
      <c r="O2840" s="63">
        <v>0.1130564</v>
      </c>
      <c r="P2840" s="63">
        <v>6</v>
      </c>
      <c r="Q2840" s="63">
        <v>1.2781749580960001E-2</v>
      </c>
    </row>
    <row r="2841" spans="1:17">
      <c r="A2841" s="63" t="s">
        <v>76</v>
      </c>
      <c r="B2841" s="63" t="s">
        <v>44</v>
      </c>
      <c r="C2841" s="63" t="s">
        <v>68</v>
      </c>
      <c r="D2841" s="63">
        <v>8</v>
      </c>
      <c r="E2841" s="63">
        <v>1.2938190000000001</v>
      </c>
      <c r="F2841" s="63">
        <v>1.055809</v>
      </c>
      <c r="G2841" s="63">
        <v>-0.23800959999999999</v>
      </c>
      <c r="H2841" s="63">
        <v>67.16</v>
      </c>
      <c r="I2841" s="63">
        <v>-0.38289719999999999</v>
      </c>
      <c r="J2841" s="63">
        <v>-0.29729640000000002</v>
      </c>
      <c r="K2841" s="63">
        <v>-0.23800959999999999</v>
      </c>
      <c r="L2841" s="63">
        <v>-0.17872270000000001</v>
      </c>
      <c r="M2841" s="63">
        <v>-9.3121999999999996E-2</v>
      </c>
      <c r="N2841" s="63">
        <v>6436</v>
      </c>
      <c r="O2841" s="63">
        <v>0.1130564</v>
      </c>
      <c r="P2841" s="63">
        <v>6</v>
      </c>
      <c r="Q2841" s="63">
        <v>1.2781749580960001E-2</v>
      </c>
    </row>
    <row r="2842" spans="1:17">
      <c r="A2842" s="63" t="s">
        <v>76</v>
      </c>
      <c r="B2842" s="63" t="s">
        <v>44</v>
      </c>
      <c r="C2842" s="63" t="s">
        <v>68</v>
      </c>
      <c r="D2842" s="63">
        <v>9</v>
      </c>
      <c r="E2842" s="63">
        <v>1.354017</v>
      </c>
      <c r="F2842" s="63">
        <v>1.2531669999999999</v>
      </c>
      <c r="G2842" s="63">
        <v>-0.1008506</v>
      </c>
      <c r="H2842" s="63">
        <v>70.83</v>
      </c>
      <c r="I2842" s="63">
        <v>-0.24573819999999999</v>
      </c>
      <c r="J2842" s="63">
        <v>-0.16013740000000001</v>
      </c>
      <c r="K2842" s="63">
        <v>-0.1008506</v>
      </c>
      <c r="L2842" s="63">
        <v>-4.1563799999999998E-2</v>
      </c>
      <c r="M2842" s="63">
        <v>4.4037E-2</v>
      </c>
      <c r="N2842" s="63">
        <v>6436</v>
      </c>
      <c r="O2842" s="63">
        <v>0.1130564</v>
      </c>
      <c r="P2842" s="63">
        <v>6</v>
      </c>
      <c r="Q2842" s="63">
        <v>1.2781749580960001E-2</v>
      </c>
    </row>
    <row r="2843" spans="1:17">
      <c r="A2843" s="63" t="s">
        <v>76</v>
      </c>
      <c r="B2843" s="63" t="s">
        <v>44</v>
      </c>
      <c r="C2843" s="63" t="s">
        <v>68</v>
      </c>
      <c r="D2843" s="63">
        <v>10</v>
      </c>
      <c r="E2843" s="63">
        <v>1.4235910000000001</v>
      </c>
      <c r="F2843" s="63">
        <v>1.3267180000000001</v>
      </c>
      <c r="G2843" s="63">
        <v>-9.6873500000000001E-2</v>
      </c>
      <c r="H2843" s="63">
        <v>74.427499999999995</v>
      </c>
      <c r="I2843" s="63">
        <v>-0.24176110000000001</v>
      </c>
      <c r="J2843" s="63">
        <v>-0.1561604</v>
      </c>
      <c r="K2843" s="63">
        <v>-9.6873500000000001E-2</v>
      </c>
      <c r="L2843" s="63">
        <v>-3.7586700000000001E-2</v>
      </c>
      <c r="M2843" s="63">
        <v>4.8014099999999997E-2</v>
      </c>
      <c r="N2843" s="63">
        <v>6436</v>
      </c>
      <c r="O2843" s="63">
        <v>0.1130564</v>
      </c>
      <c r="P2843" s="63">
        <v>6</v>
      </c>
      <c r="Q2843" s="63">
        <v>1.2781749580960001E-2</v>
      </c>
    </row>
    <row r="2844" spans="1:17">
      <c r="A2844" s="63" t="s">
        <v>76</v>
      </c>
      <c r="B2844" s="63" t="s">
        <v>44</v>
      </c>
      <c r="C2844" s="63" t="s">
        <v>68</v>
      </c>
      <c r="D2844" s="63">
        <v>11</v>
      </c>
      <c r="E2844" s="63">
        <v>1.417975</v>
      </c>
      <c r="F2844" s="63">
        <v>1.466439</v>
      </c>
      <c r="G2844" s="63">
        <v>4.8464100000000003E-2</v>
      </c>
      <c r="H2844" s="63">
        <v>78.035200000000003</v>
      </c>
      <c r="I2844" s="63">
        <v>-9.6423499999999995E-2</v>
      </c>
      <c r="J2844" s="63">
        <v>-1.08228E-2</v>
      </c>
      <c r="K2844" s="63">
        <v>4.8464100000000003E-2</v>
      </c>
      <c r="L2844" s="63">
        <v>0.1077509</v>
      </c>
      <c r="M2844" s="63">
        <v>0.19335169999999999</v>
      </c>
      <c r="N2844" s="63">
        <v>6436</v>
      </c>
      <c r="O2844" s="63">
        <v>0.1130564</v>
      </c>
      <c r="P2844" s="63">
        <v>6</v>
      </c>
      <c r="Q2844" s="63">
        <v>1.2781749580960001E-2</v>
      </c>
    </row>
    <row r="2845" spans="1:17">
      <c r="A2845" s="63" t="s">
        <v>76</v>
      </c>
      <c r="B2845" s="63" t="s">
        <v>44</v>
      </c>
      <c r="C2845" s="63" t="s">
        <v>68</v>
      </c>
      <c r="D2845" s="63">
        <v>12</v>
      </c>
      <c r="E2845" s="63">
        <v>1.4219379999999999</v>
      </c>
      <c r="F2845" s="63">
        <v>1.606306</v>
      </c>
      <c r="G2845" s="63">
        <v>0.18436830000000001</v>
      </c>
      <c r="H2845" s="63">
        <v>81.494399999999999</v>
      </c>
      <c r="I2845" s="63">
        <v>3.9480700000000001E-2</v>
      </c>
      <c r="J2845" s="63">
        <v>0.12508140000000001</v>
      </c>
      <c r="K2845" s="63">
        <v>0.18436830000000001</v>
      </c>
      <c r="L2845" s="63">
        <v>0.24365510000000001</v>
      </c>
      <c r="M2845" s="63">
        <v>0.32925579999999999</v>
      </c>
      <c r="N2845" s="63">
        <v>6436</v>
      </c>
      <c r="O2845" s="63">
        <v>0.1130564</v>
      </c>
      <c r="P2845" s="63">
        <v>6</v>
      </c>
      <c r="Q2845" s="63">
        <v>1.2781749580960001E-2</v>
      </c>
    </row>
    <row r="2846" spans="1:17">
      <c r="A2846" s="63" t="s">
        <v>76</v>
      </c>
      <c r="B2846" s="63" t="s">
        <v>44</v>
      </c>
      <c r="C2846" s="63" t="s">
        <v>68</v>
      </c>
      <c r="D2846" s="63">
        <v>13</v>
      </c>
      <c r="E2846" s="63">
        <v>1.351807</v>
      </c>
      <c r="F2846" s="63">
        <v>1.766521</v>
      </c>
      <c r="G2846" s="63">
        <v>0.41471419999999998</v>
      </c>
      <c r="H2846" s="63">
        <v>84.602900000000005</v>
      </c>
      <c r="I2846" s="63">
        <v>0.26982660000000003</v>
      </c>
      <c r="J2846" s="63">
        <v>0.3554274</v>
      </c>
      <c r="K2846" s="63">
        <v>0.41471419999999998</v>
      </c>
      <c r="L2846" s="63">
        <v>0.47400100000000001</v>
      </c>
      <c r="M2846" s="63">
        <v>0.55960180000000004</v>
      </c>
      <c r="N2846" s="63">
        <v>6436</v>
      </c>
      <c r="O2846" s="63">
        <v>0.1130564</v>
      </c>
      <c r="P2846" s="63">
        <v>6</v>
      </c>
      <c r="Q2846" s="63">
        <v>1.2781749580960001E-2</v>
      </c>
    </row>
    <row r="2847" spans="1:17">
      <c r="A2847" s="63" t="s">
        <v>76</v>
      </c>
      <c r="B2847" s="63" t="s">
        <v>44</v>
      </c>
      <c r="C2847" s="63" t="s">
        <v>68</v>
      </c>
      <c r="D2847" s="63">
        <v>14</v>
      </c>
      <c r="E2847" s="63">
        <v>1.4138219999999999</v>
      </c>
      <c r="F2847" s="63">
        <v>1.95414</v>
      </c>
      <c r="G2847" s="63">
        <v>0.54031850000000003</v>
      </c>
      <c r="H2847" s="63">
        <v>86.912400000000005</v>
      </c>
      <c r="I2847" s="63">
        <v>0.39543089999999997</v>
      </c>
      <c r="J2847" s="63">
        <v>0.48103170000000001</v>
      </c>
      <c r="K2847" s="63">
        <v>0.54031850000000003</v>
      </c>
      <c r="L2847" s="63">
        <v>0.59960530000000001</v>
      </c>
      <c r="M2847" s="63">
        <v>0.68520610000000004</v>
      </c>
      <c r="N2847" s="63">
        <v>6436</v>
      </c>
      <c r="O2847" s="63">
        <v>0.1130564</v>
      </c>
      <c r="P2847" s="63">
        <v>6</v>
      </c>
      <c r="Q2847" s="63">
        <v>1.2781749580960001E-2</v>
      </c>
    </row>
    <row r="2848" spans="1:17">
      <c r="A2848" s="63" t="s">
        <v>76</v>
      </c>
      <c r="B2848" s="63" t="s">
        <v>44</v>
      </c>
      <c r="C2848" s="63" t="s">
        <v>68</v>
      </c>
      <c r="D2848" s="63">
        <v>15</v>
      </c>
      <c r="E2848" s="63">
        <v>1.4963740000000001</v>
      </c>
      <c r="F2848" s="63">
        <v>2.0931609999999998</v>
      </c>
      <c r="G2848" s="63">
        <v>0.59678719999999996</v>
      </c>
      <c r="H2848" s="63">
        <v>88.397099999999995</v>
      </c>
      <c r="I2848" s="63">
        <v>0.45189960000000001</v>
      </c>
      <c r="J2848" s="63">
        <v>0.53750039999999999</v>
      </c>
      <c r="K2848" s="63">
        <v>0.59678719999999996</v>
      </c>
      <c r="L2848" s="63">
        <v>0.65607400000000005</v>
      </c>
      <c r="M2848" s="63">
        <v>0.74167479999999997</v>
      </c>
      <c r="N2848" s="63">
        <v>6436</v>
      </c>
      <c r="O2848" s="63">
        <v>0.1130564</v>
      </c>
      <c r="P2848" s="63">
        <v>6</v>
      </c>
      <c r="Q2848" s="63">
        <v>1.2781749580960001E-2</v>
      </c>
    </row>
    <row r="2849" spans="1:17">
      <c r="A2849" s="63" t="s">
        <v>76</v>
      </c>
      <c r="B2849" s="63" t="s">
        <v>44</v>
      </c>
      <c r="C2849" s="63" t="s">
        <v>68</v>
      </c>
      <c r="D2849" s="63">
        <v>16</v>
      </c>
      <c r="E2849" s="63">
        <v>1.6501140000000001</v>
      </c>
      <c r="F2849" s="63">
        <v>2.227093</v>
      </c>
      <c r="G2849" s="63">
        <v>0.57697830000000006</v>
      </c>
      <c r="H2849" s="63">
        <v>89.401600000000002</v>
      </c>
      <c r="I2849" s="63">
        <v>0.43209069999999999</v>
      </c>
      <c r="J2849" s="63">
        <v>0.51769149999999997</v>
      </c>
      <c r="K2849" s="63">
        <v>0.57697830000000006</v>
      </c>
      <c r="L2849" s="63">
        <v>0.63626519999999998</v>
      </c>
      <c r="M2849" s="63">
        <v>0.72186589999999995</v>
      </c>
      <c r="N2849" s="63">
        <v>6436</v>
      </c>
      <c r="O2849" s="63">
        <v>0.1130564</v>
      </c>
      <c r="P2849" s="63">
        <v>6</v>
      </c>
      <c r="Q2849" s="63">
        <v>1.2781749580960001E-2</v>
      </c>
    </row>
    <row r="2850" spans="1:17">
      <c r="A2850" s="63" t="s">
        <v>76</v>
      </c>
      <c r="B2850" s="63" t="s">
        <v>44</v>
      </c>
      <c r="C2850" s="63" t="s">
        <v>68</v>
      </c>
      <c r="D2850" s="63">
        <v>17</v>
      </c>
      <c r="E2850" s="63">
        <v>1.8200879999999999</v>
      </c>
      <c r="F2850" s="63">
        <v>2.3500450000000002</v>
      </c>
      <c r="G2850" s="63">
        <v>0.52995650000000005</v>
      </c>
      <c r="H2850" s="63">
        <v>89.669200000000004</v>
      </c>
      <c r="I2850" s="63">
        <v>0.38506889999999999</v>
      </c>
      <c r="J2850" s="63">
        <v>0.47066960000000002</v>
      </c>
      <c r="K2850" s="63">
        <v>0.52995650000000005</v>
      </c>
      <c r="L2850" s="63">
        <v>0.58924330000000003</v>
      </c>
      <c r="M2850" s="63">
        <v>0.674844</v>
      </c>
      <c r="N2850" s="63">
        <v>6436</v>
      </c>
      <c r="O2850" s="63">
        <v>0.1130564</v>
      </c>
      <c r="P2850" s="63">
        <v>6</v>
      </c>
      <c r="Q2850" s="63">
        <v>1.2781749580960001E-2</v>
      </c>
    </row>
    <row r="2851" spans="1:17">
      <c r="A2851" s="63" t="s">
        <v>76</v>
      </c>
      <c r="B2851" s="63" t="s">
        <v>44</v>
      </c>
      <c r="C2851" s="63" t="s">
        <v>68</v>
      </c>
      <c r="D2851" s="63">
        <v>18</v>
      </c>
      <c r="E2851" s="63">
        <v>1.978782</v>
      </c>
      <c r="F2851" s="63">
        <v>2.4301279999999998</v>
      </c>
      <c r="G2851" s="63">
        <v>0.45134600000000002</v>
      </c>
      <c r="H2851" s="63">
        <v>89.0291</v>
      </c>
      <c r="I2851" s="63">
        <v>0.30645840000000002</v>
      </c>
      <c r="J2851" s="63">
        <v>0.3920592</v>
      </c>
      <c r="K2851" s="63">
        <v>0.45134600000000002</v>
      </c>
      <c r="L2851" s="63">
        <v>0.51063289999999995</v>
      </c>
      <c r="M2851" s="63">
        <v>0.59623360000000003</v>
      </c>
      <c r="N2851" s="63">
        <v>6436</v>
      </c>
      <c r="O2851" s="63">
        <v>0.1130564</v>
      </c>
      <c r="P2851" s="63">
        <v>6</v>
      </c>
      <c r="Q2851" s="63">
        <v>1.2781749580960001E-2</v>
      </c>
    </row>
    <row r="2852" spans="1:17">
      <c r="A2852" s="63" t="s">
        <v>76</v>
      </c>
      <c r="B2852" s="63" t="s">
        <v>44</v>
      </c>
      <c r="C2852" s="63" t="s">
        <v>68</v>
      </c>
      <c r="D2852" s="63">
        <v>19</v>
      </c>
      <c r="E2852" s="63">
        <v>2.2629549999999998</v>
      </c>
      <c r="F2852" s="63">
        <v>2.3914179999999998</v>
      </c>
      <c r="G2852" s="63">
        <v>0.12846350000000001</v>
      </c>
      <c r="H2852" s="63">
        <v>87.341499999999996</v>
      </c>
      <c r="I2852" s="63">
        <v>-1.6424100000000001E-2</v>
      </c>
      <c r="J2852" s="63">
        <v>6.9176699999999994E-2</v>
      </c>
      <c r="K2852" s="63">
        <v>0.12846350000000001</v>
      </c>
      <c r="L2852" s="63">
        <v>0.18775030000000001</v>
      </c>
      <c r="M2852" s="63">
        <v>0.27335110000000001</v>
      </c>
      <c r="N2852" s="63">
        <v>6436</v>
      </c>
      <c r="O2852" s="63">
        <v>0.1130564</v>
      </c>
      <c r="P2852" s="63">
        <v>6</v>
      </c>
      <c r="Q2852" s="63">
        <v>1.2781749580960001E-2</v>
      </c>
    </row>
    <row r="2853" spans="1:17">
      <c r="A2853" s="63" t="s">
        <v>76</v>
      </c>
      <c r="B2853" s="63" t="s">
        <v>44</v>
      </c>
      <c r="C2853" s="63" t="s">
        <v>68</v>
      </c>
      <c r="D2853" s="63">
        <v>20</v>
      </c>
      <c r="E2853" s="63">
        <v>2.3429389999999999</v>
      </c>
      <c r="F2853" s="63">
        <v>2.3126829999999998</v>
      </c>
      <c r="G2853" s="63">
        <v>-3.0255799999999999E-2</v>
      </c>
      <c r="H2853" s="63">
        <v>85.311300000000003</v>
      </c>
      <c r="I2853" s="63">
        <v>-0.1751434</v>
      </c>
      <c r="J2853" s="63">
        <v>-8.95426E-2</v>
      </c>
      <c r="K2853" s="63">
        <v>-3.0255799999999999E-2</v>
      </c>
      <c r="L2853" s="63">
        <v>2.9031000000000001E-2</v>
      </c>
      <c r="M2853" s="63">
        <v>0.11463180000000001</v>
      </c>
      <c r="N2853" s="63">
        <v>6436</v>
      </c>
      <c r="O2853" s="63">
        <v>0.1130564</v>
      </c>
      <c r="P2853" s="63">
        <v>6</v>
      </c>
      <c r="Q2853" s="63">
        <v>1.2781749580960001E-2</v>
      </c>
    </row>
    <row r="2854" spans="1:17">
      <c r="A2854" s="63" t="s">
        <v>76</v>
      </c>
      <c r="B2854" s="63" t="s">
        <v>44</v>
      </c>
      <c r="C2854" s="63" t="s">
        <v>68</v>
      </c>
      <c r="D2854" s="63">
        <v>21</v>
      </c>
      <c r="E2854" s="63">
        <v>2.3556309999999998</v>
      </c>
      <c r="F2854" s="63">
        <v>2.1985950000000001</v>
      </c>
      <c r="G2854" s="63">
        <v>-0.1570365</v>
      </c>
      <c r="H2854" s="63">
        <v>82.602599999999995</v>
      </c>
      <c r="I2854" s="63">
        <v>-0.30192409999999997</v>
      </c>
      <c r="J2854" s="63">
        <v>-0.2163234</v>
      </c>
      <c r="K2854" s="63">
        <v>-0.1570365</v>
      </c>
      <c r="L2854" s="63">
        <v>-9.7749699999999995E-2</v>
      </c>
      <c r="M2854" s="63">
        <v>-1.2148900000000001E-2</v>
      </c>
      <c r="N2854" s="63">
        <v>6436</v>
      </c>
      <c r="O2854" s="63">
        <v>0.1130564</v>
      </c>
      <c r="P2854" s="63">
        <v>6</v>
      </c>
      <c r="Q2854" s="63">
        <v>1.2781749580960001E-2</v>
      </c>
    </row>
    <row r="2855" spans="1:17">
      <c r="A2855" s="63" t="s">
        <v>76</v>
      </c>
      <c r="B2855" s="63" t="s">
        <v>44</v>
      </c>
      <c r="C2855" s="63" t="s">
        <v>68</v>
      </c>
      <c r="D2855" s="63">
        <v>22</v>
      </c>
      <c r="E2855" s="63">
        <v>2.1983450000000002</v>
      </c>
      <c r="F2855" s="63">
        <v>1.991293</v>
      </c>
      <c r="G2855" s="63">
        <v>-0.20705200000000001</v>
      </c>
      <c r="H2855" s="63">
        <v>79.788300000000007</v>
      </c>
      <c r="I2855" s="63">
        <v>-0.35193960000000002</v>
      </c>
      <c r="J2855" s="63">
        <v>-0.26633879999999999</v>
      </c>
      <c r="K2855" s="63">
        <v>-0.20705200000000001</v>
      </c>
      <c r="L2855" s="63">
        <v>-0.14776520000000001</v>
      </c>
      <c r="M2855" s="63">
        <v>-6.2164400000000002E-2</v>
      </c>
      <c r="N2855" s="63">
        <v>6436</v>
      </c>
      <c r="O2855" s="63">
        <v>0.1130564</v>
      </c>
      <c r="P2855" s="63">
        <v>6</v>
      </c>
      <c r="Q2855" s="63">
        <v>1.2781749580960001E-2</v>
      </c>
    </row>
    <row r="2856" spans="1:17">
      <c r="A2856" s="63" t="s">
        <v>76</v>
      </c>
      <c r="B2856" s="63" t="s">
        <v>44</v>
      </c>
      <c r="C2856" s="63" t="s">
        <v>68</v>
      </c>
      <c r="D2856" s="63">
        <v>23</v>
      </c>
      <c r="E2856" s="63">
        <v>1.8438760000000001</v>
      </c>
      <c r="F2856" s="63">
        <v>1.6651130000000001</v>
      </c>
      <c r="G2856" s="63">
        <v>-0.1787637</v>
      </c>
      <c r="H2856" s="63">
        <v>77.288200000000003</v>
      </c>
      <c r="I2856" s="63">
        <v>-0.32365129999999998</v>
      </c>
      <c r="J2856" s="63">
        <v>-0.2380506</v>
      </c>
      <c r="K2856" s="63">
        <v>-0.1787637</v>
      </c>
      <c r="L2856" s="63">
        <v>-0.1194769</v>
      </c>
      <c r="M2856" s="63">
        <v>-3.3876200000000002E-2</v>
      </c>
      <c r="N2856" s="63">
        <v>6436</v>
      </c>
      <c r="O2856" s="63">
        <v>0.1130564</v>
      </c>
      <c r="P2856" s="63">
        <v>6</v>
      </c>
      <c r="Q2856" s="63">
        <v>1.2781749580960001E-2</v>
      </c>
    </row>
    <row r="2857" spans="1:17">
      <c r="A2857" s="63" t="s">
        <v>76</v>
      </c>
      <c r="B2857" s="63" t="s">
        <v>44</v>
      </c>
      <c r="C2857" s="63" t="s">
        <v>68</v>
      </c>
      <c r="D2857" s="63">
        <v>24</v>
      </c>
      <c r="E2857" s="63">
        <v>1.46654</v>
      </c>
      <c r="F2857" s="63">
        <v>1.274605</v>
      </c>
      <c r="G2857" s="63">
        <v>-0.19193479999999999</v>
      </c>
      <c r="H2857" s="63">
        <v>74.745099999999994</v>
      </c>
      <c r="I2857" s="63">
        <v>-0.33682240000000002</v>
      </c>
      <c r="J2857" s="63">
        <v>-0.25122169999999999</v>
      </c>
      <c r="K2857" s="63">
        <v>-0.19193479999999999</v>
      </c>
      <c r="L2857" s="63">
        <v>-0.13264799999999999</v>
      </c>
      <c r="M2857" s="63">
        <v>-4.7047199999999997E-2</v>
      </c>
      <c r="N2857" s="63">
        <v>6436</v>
      </c>
      <c r="O2857" s="63">
        <v>0.1130564</v>
      </c>
      <c r="P2857" s="63">
        <v>6</v>
      </c>
      <c r="Q2857" s="63">
        <v>1.2781749580960001E-2</v>
      </c>
    </row>
    <row r="2858" spans="1:17">
      <c r="A2858" s="63" t="s">
        <v>76</v>
      </c>
      <c r="B2858" s="63" t="s">
        <v>44</v>
      </c>
      <c r="C2858" s="63" t="s">
        <v>69</v>
      </c>
      <c r="D2858" s="63">
        <v>1</v>
      </c>
      <c r="E2858" s="63">
        <v>1.283949</v>
      </c>
      <c r="F2858" s="63">
        <v>0.98156710000000003</v>
      </c>
      <c r="G2858" s="63">
        <v>-0.30238179999999998</v>
      </c>
      <c r="H2858" s="63">
        <v>80.522099999999995</v>
      </c>
      <c r="I2858" s="63">
        <v>-0.44726939999999998</v>
      </c>
      <c r="J2858" s="63">
        <v>-0.36166860000000001</v>
      </c>
      <c r="K2858" s="63">
        <v>-0.30238179999999998</v>
      </c>
      <c r="L2858" s="63">
        <v>-0.24309500000000001</v>
      </c>
      <c r="M2858" s="63">
        <v>-0.1574942</v>
      </c>
      <c r="N2858" s="63">
        <v>6436</v>
      </c>
      <c r="O2858" s="63">
        <v>0.1130564</v>
      </c>
      <c r="P2858" s="63">
        <v>7</v>
      </c>
      <c r="Q2858" s="63">
        <v>1.2781749580960001E-2</v>
      </c>
    </row>
    <row r="2859" spans="1:17">
      <c r="A2859" s="63" t="s">
        <v>76</v>
      </c>
      <c r="B2859" s="63" t="s">
        <v>44</v>
      </c>
      <c r="C2859" s="63" t="s">
        <v>69</v>
      </c>
      <c r="D2859" s="63">
        <v>2</v>
      </c>
      <c r="E2859" s="63">
        <v>1.2226790000000001</v>
      </c>
      <c r="F2859" s="63">
        <v>0.78820290000000004</v>
      </c>
      <c r="G2859" s="63">
        <v>-0.43447599999999997</v>
      </c>
      <c r="H2859" s="63">
        <v>78.648200000000003</v>
      </c>
      <c r="I2859" s="63">
        <v>-0.57936359999999998</v>
      </c>
      <c r="J2859" s="63">
        <v>-0.4937629</v>
      </c>
      <c r="K2859" s="63">
        <v>-0.43447599999999997</v>
      </c>
      <c r="L2859" s="63">
        <v>-0.3751892</v>
      </c>
      <c r="M2859" s="63">
        <v>-0.28958840000000002</v>
      </c>
      <c r="N2859" s="63">
        <v>6436</v>
      </c>
      <c r="O2859" s="63">
        <v>0.1130564</v>
      </c>
      <c r="P2859" s="63">
        <v>7</v>
      </c>
      <c r="Q2859" s="63">
        <v>1.2781749580960001E-2</v>
      </c>
    </row>
    <row r="2860" spans="1:17">
      <c r="A2860" s="63" t="s">
        <v>76</v>
      </c>
      <c r="B2860" s="63" t="s">
        <v>44</v>
      </c>
      <c r="C2860" s="63" t="s">
        <v>69</v>
      </c>
      <c r="D2860" s="63">
        <v>3</v>
      </c>
      <c r="E2860" s="63">
        <v>1.116803</v>
      </c>
      <c r="F2860" s="63">
        <v>0.7025612</v>
      </c>
      <c r="G2860" s="63">
        <v>-0.41424169999999999</v>
      </c>
      <c r="H2860" s="63">
        <v>76.866299999999995</v>
      </c>
      <c r="I2860" s="63">
        <v>-0.55912930000000005</v>
      </c>
      <c r="J2860" s="63">
        <v>-0.47352860000000002</v>
      </c>
      <c r="K2860" s="63">
        <v>-0.41424169999999999</v>
      </c>
      <c r="L2860" s="63">
        <v>-0.35495490000000002</v>
      </c>
      <c r="M2860" s="63">
        <v>-0.26935409999999999</v>
      </c>
      <c r="N2860" s="63">
        <v>6436</v>
      </c>
      <c r="O2860" s="63">
        <v>0.1130564</v>
      </c>
      <c r="P2860" s="63">
        <v>7</v>
      </c>
      <c r="Q2860" s="63">
        <v>1.2781749580960001E-2</v>
      </c>
    </row>
    <row r="2861" spans="1:17">
      <c r="A2861" s="63" t="s">
        <v>76</v>
      </c>
      <c r="B2861" s="63" t="s">
        <v>44</v>
      </c>
      <c r="C2861" s="63" t="s">
        <v>69</v>
      </c>
      <c r="D2861" s="63">
        <v>4</v>
      </c>
      <c r="E2861" s="63">
        <v>1.0532889999999999</v>
      </c>
      <c r="F2861" s="63">
        <v>0.73540680000000003</v>
      </c>
      <c r="G2861" s="63">
        <v>-0.31788270000000002</v>
      </c>
      <c r="H2861" s="63">
        <v>74.967500000000001</v>
      </c>
      <c r="I2861" s="63">
        <v>-0.46277030000000002</v>
      </c>
      <c r="J2861" s="63">
        <v>-0.37716949999999999</v>
      </c>
      <c r="K2861" s="63">
        <v>-0.31788270000000002</v>
      </c>
      <c r="L2861" s="63">
        <v>-0.25859579999999999</v>
      </c>
      <c r="M2861" s="63">
        <v>-0.17299510000000001</v>
      </c>
      <c r="N2861" s="63">
        <v>6436</v>
      </c>
      <c r="O2861" s="63">
        <v>0.1130564</v>
      </c>
      <c r="P2861" s="63">
        <v>7</v>
      </c>
      <c r="Q2861" s="63">
        <v>1.2781749580960001E-2</v>
      </c>
    </row>
    <row r="2862" spans="1:17">
      <c r="A2862" s="63" t="s">
        <v>76</v>
      </c>
      <c r="B2862" s="63" t="s">
        <v>44</v>
      </c>
      <c r="C2862" s="63" t="s">
        <v>69</v>
      </c>
      <c r="D2862" s="63">
        <v>5</v>
      </c>
      <c r="E2862" s="63">
        <v>0.9552022</v>
      </c>
      <c r="F2862" s="63">
        <v>0.76180349999999997</v>
      </c>
      <c r="G2862" s="63">
        <v>-0.19339870000000001</v>
      </c>
      <c r="H2862" s="63">
        <v>73.582300000000004</v>
      </c>
      <c r="I2862" s="63">
        <v>-0.33828629999999998</v>
      </c>
      <c r="J2862" s="63">
        <v>-0.25268550000000001</v>
      </c>
      <c r="K2862" s="63">
        <v>-0.19339870000000001</v>
      </c>
      <c r="L2862" s="63">
        <v>-0.13411190000000001</v>
      </c>
      <c r="M2862" s="63">
        <v>-4.8511100000000001E-2</v>
      </c>
      <c r="N2862" s="63">
        <v>6436</v>
      </c>
      <c r="O2862" s="63">
        <v>0.1130564</v>
      </c>
      <c r="P2862" s="63">
        <v>7</v>
      </c>
      <c r="Q2862" s="63">
        <v>1.2781749580960001E-2</v>
      </c>
    </row>
    <row r="2863" spans="1:17">
      <c r="A2863" s="63" t="s">
        <v>76</v>
      </c>
      <c r="B2863" s="63" t="s">
        <v>44</v>
      </c>
      <c r="C2863" s="63" t="s">
        <v>69</v>
      </c>
      <c r="D2863" s="63">
        <v>6</v>
      </c>
      <c r="E2863" s="63">
        <v>1.3193090000000001</v>
      </c>
      <c r="F2863" s="63">
        <v>0.7076846</v>
      </c>
      <c r="G2863" s="63">
        <v>-0.61162450000000002</v>
      </c>
      <c r="H2863" s="63">
        <v>72.236599999999996</v>
      </c>
      <c r="I2863" s="63">
        <v>-0.75651210000000002</v>
      </c>
      <c r="J2863" s="63">
        <v>-0.67091140000000005</v>
      </c>
      <c r="K2863" s="63">
        <v>-0.61162450000000002</v>
      </c>
      <c r="L2863" s="63">
        <v>-0.55233770000000004</v>
      </c>
      <c r="M2863" s="63">
        <v>-0.46673690000000001</v>
      </c>
      <c r="N2863" s="63">
        <v>6436</v>
      </c>
      <c r="O2863" s="63">
        <v>0.1130564</v>
      </c>
      <c r="P2863" s="63">
        <v>7</v>
      </c>
      <c r="Q2863" s="63">
        <v>1.2781749580960001E-2</v>
      </c>
    </row>
    <row r="2864" spans="1:17">
      <c r="A2864" s="63" t="s">
        <v>76</v>
      </c>
      <c r="B2864" s="63" t="s">
        <v>44</v>
      </c>
      <c r="C2864" s="63" t="s">
        <v>69</v>
      </c>
      <c r="D2864" s="63">
        <v>7</v>
      </c>
      <c r="E2864" s="63">
        <v>1.3758840000000001</v>
      </c>
      <c r="F2864" s="63">
        <v>1.0358240000000001</v>
      </c>
      <c r="G2864" s="63">
        <v>-0.34005990000000003</v>
      </c>
      <c r="H2864" s="63">
        <v>71.796000000000006</v>
      </c>
      <c r="I2864" s="63">
        <v>-0.48494749999999998</v>
      </c>
      <c r="J2864" s="63">
        <v>-0.3993467</v>
      </c>
      <c r="K2864" s="63">
        <v>-0.34005990000000003</v>
      </c>
      <c r="L2864" s="63">
        <v>-0.28077299999999999</v>
      </c>
      <c r="M2864" s="63">
        <v>-0.19517229999999999</v>
      </c>
      <c r="N2864" s="63">
        <v>6436</v>
      </c>
      <c r="O2864" s="63">
        <v>0.1130564</v>
      </c>
      <c r="P2864" s="63">
        <v>7</v>
      </c>
      <c r="Q2864" s="63">
        <v>1.2781749580960001E-2</v>
      </c>
    </row>
    <row r="2865" spans="1:17">
      <c r="A2865" s="63" t="s">
        <v>76</v>
      </c>
      <c r="B2865" s="63" t="s">
        <v>44</v>
      </c>
      <c r="C2865" s="63" t="s">
        <v>69</v>
      </c>
      <c r="D2865" s="63">
        <v>8</v>
      </c>
      <c r="E2865" s="63">
        <v>1.4529650000000001</v>
      </c>
      <c r="F2865" s="63">
        <v>1.115996</v>
      </c>
      <c r="G2865" s="63">
        <v>-0.33696989999999999</v>
      </c>
      <c r="H2865" s="63">
        <v>74.632199999999997</v>
      </c>
      <c r="I2865" s="63">
        <v>-0.48185739999999999</v>
      </c>
      <c r="J2865" s="63">
        <v>-0.39625670000000002</v>
      </c>
      <c r="K2865" s="63">
        <v>-0.33696989999999999</v>
      </c>
      <c r="L2865" s="63">
        <v>-0.27768300000000001</v>
      </c>
      <c r="M2865" s="63">
        <v>-0.19208230000000001</v>
      </c>
      <c r="N2865" s="63">
        <v>6436</v>
      </c>
      <c r="O2865" s="63">
        <v>0.1130564</v>
      </c>
      <c r="P2865" s="63">
        <v>7</v>
      </c>
      <c r="Q2865" s="63">
        <v>1.2781749580960001E-2</v>
      </c>
    </row>
    <row r="2866" spans="1:17">
      <c r="A2866" s="63" t="s">
        <v>76</v>
      </c>
      <c r="B2866" s="63" t="s">
        <v>44</v>
      </c>
      <c r="C2866" s="63" t="s">
        <v>69</v>
      </c>
      <c r="D2866" s="63">
        <v>9</v>
      </c>
      <c r="E2866" s="63">
        <v>1.2720929999999999</v>
      </c>
      <c r="F2866" s="63">
        <v>1.21614</v>
      </c>
      <c r="G2866" s="63">
        <v>-5.5953000000000003E-2</v>
      </c>
      <c r="H2866" s="63">
        <v>78.932599999999994</v>
      </c>
      <c r="I2866" s="63">
        <v>-0.20084060000000001</v>
      </c>
      <c r="J2866" s="63">
        <v>-0.11523990000000001</v>
      </c>
      <c r="K2866" s="63">
        <v>-5.5953000000000003E-2</v>
      </c>
      <c r="L2866" s="63">
        <v>3.3338E-3</v>
      </c>
      <c r="M2866" s="63">
        <v>8.8934600000000003E-2</v>
      </c>
      <c r="N2866" s="63">
        <v>6436</v>
      </c>
      <c r="O2866" s="63">
        <v>0.1130564</v>
      </c>
      <c r="P2866" s="63">
        <v>7</v>
      </c>
      <c r="Q2866" s="63">
        <v>1.2781749580960001E-2</v>
      </c>
    </row>
    <row r="2867" spans="1:17">
      <c r="A2867" s="63" t="s">
        <v>76</v>
      </c>
      <c r="B2867" s="63" t="s">
        <v>44</v>
      </c>
      <c r="C2867" s="63" t="s">
        <v>69</v>
      </c>
      <c r="D2867" s="63">
        <v>10</v>
      </c>
      <c r="E2867" s="63">
        <v>1.304861</v>
      </c>
      <c r="F2867" s="63">
        <v>1.2358</v>
      </c>
      <c r="G2867" s="63">
        <v>-6.9060899999999995E-2</v>
      </c>
      <c r="H2867" s="63">
        <v>83.189499999999995</v>
      </c>
      <c r="I2867" s="63">
        <v>-0.21394850000000001</v>
      </c>
      <c r="J2867" s="63">
        <v>-0.12834780000000001</v>
      </c>
      <c r="K2867" s="63">
        <v>-6.9060899999999995E-2</v>
      </c>
      <c r="L2867" s="63">
        <v>-9.7741000000000008E-3</v>
      </c>
      <c r="M2867" s="63">
        <v>7.5826699999999997E-2</v>
      </c>
      <c r="N2867" s="63">
        <v>6436</v>
      </c>
      <c r="O2867" s="63">
        <v>0.1130564</v>
      </c>
      <c r="P2867" s="63">
        <v>7</v>
      </c>
      <c r="Q2867" s="63">
        <v>1.2781749580960001E-2</v>
      </c>
    </row>
    <row r="2868" spans="1:17">
      <c r="A2868" s="63" t="s">
        <v>76</v>
      </c>
      <c r="B2868" s="63" t="s">
        <v>44</v>
      </c>
      <c r="C2868" s="63" t="s">
        <v>69</v>
      </c>
      <c r="D2868" s="63">
        <v>11</v>
      </c>
      <c r="E2868" s="63">
        <v>1.254742</v>
      </c>
      <c r="F2868" s="63">
        <v>1.381251</v>
      </c>
      <c r="G2868" s="63">
        <v>0.1265088</v>
      </c>
      <c r="H2868" s="63">
        <v>86.858900000000006</v>
      </c>
      <c r="I2868" s="63">
        <v>-1.8378800000000001E-2</v>
      </c>
      <c r="J2868" s="63">
        <v>6.7222000000000004E-2</v>
      </c>
      <c r="K2868" s="63">
        <v>0.1265088</v>
      </c>
      <c r="L2868" s="63">
        <v>0.18579570000000001</v>
      </c>
      <c r="M2868" s="63">
        <v>0.27139639999999998</v>
      </c>
      <c r="N2868" s="63">
        <v>6436</v>
      </c>
      <c r="O2868" s="63">
        <v>0.1130564</v>
      </c>
      <c r="P2868" s="63">
        <v>7</v>
      </c>
      <c r="Q2868" s="63">
        <v>1.2781749580960001E-2</v>
      </c>
    </row>
    <row r="2869" spans="1:17">
      <c r="A2869" s="63" t="s">
        <v>76</v>
      </c>
      <c r="B2869" s="63" t="s">
        <v>44</v>
      </c>
      <c r="C2869" s="63" t="s">
        <v>69</v>
      </c>
      <c r="D2869" s="63">
        <v>12</v>
      </c>
      <c r="E2869" s="63">
        <v>1.270308</v>
      </c>
      <c r="F2869" s="63">
        <v>1.624843</v>
      </c>
      <c r="G2869" s="63">
        <v>0.3545353</v>
      </c>
      <c r="H2869" s="63">
        <v>90.590299999999999</v>
      </c>
      <c r="I2869" s="63">
        <v>0.20964769999999999</v>
      </c>
      <c r="J2869" s="63">
        <v>0.29524850000000002</v>
      </c>
      <c r="K2869" s="63">
        <v>0.3545353</v>
      </c>
      <c r="L2869" s="63">
        <v>0.41382219999999997</v>
      </c>
      <c r="M2869" s="63">
        <v>0.4994229</v>
      </c>
      <c r="N2869" s="63">
        <v>6436</v>
      </c>
      <c r="O2869" s="63">
        <v>0.1130564</v>
      </c>
      <c r="P2869" s="63">
        <v>7</v>
      </c>
      <c r="Q2869" s="63">
        <v>1.2781749580960001E-2</v>
      </c>
    </row>
    <row r="2870" spans="1:17">
      <c r="A2870" s="63" t="s">
        <v>76</v>
      </c>
      <c r="B2870" s="63" t="s">
        <v>44</v>
      </c>
      <c r="C2870" s="63" t="s">
        <v>69</v>
      </c>
      <c r="D2870" s="63">
        <v>13</v>
      </c>
      <c r="E2870" s="63">
        <v>1.177054</v>
      </c>
      <c r="F2870" s="63">
        <v>1.8704970000000001</v>
      </c>
      <c r="G2870" s="63">
        <v>0.69344380000000005</v>
      </c>
      <c r="H2870" s="63">
        <v>94.0107</v>
      </c>
      <c r="I2870" s="63">
        <v>0.54855620000000005</v>
      </c>
      <c r="J2870" s="63">
        <v>0.63415690000000002</v>
      </c>
      <c r="K2870" s="63">
        <v>0.69344380000000005</v>
      </c>
      <c r="L2870" s="63">
        <v>0.75273060000000003</v>
      </c>
      <c r="M2870" s="63">
        <v>0.8383313</v>
      </c>
      <c r="N2870" s="63">
        <v>6436</v>
      </c>
      <c r="O2870" s="63">
        <v>0.1130564</v>
      </c>
      <c r="P2870" s="63">
        <v>7</v>
      </c>
      <c r="Q2870" s="63">
        <v>1.2781749580960001E-2</v>
      </c>
    </row>
    <row r="2871" spans="1:17">
      <c r="A2871" s="63" t="s">
        <v>76</v>
      </c>
      <c r="B2871" s="63" t="s">
        <v>44</v>
      </c>
      <c r="C2871" s="63" t="s">
        <v>69</v>
      </c>
      <c r="D2871" s="63">
        <v>14</v>
      </c>
      <c r="E2871" s="63">
        <v>1.2955140000000001</v>
      </c>
      <c r="F2871" s="63">
        <v>2.202353</v>
      </c>
      <c r="G2871" s="63">
        <v>0.90683899999999995</v>
      </c>
      <c r="H2871" s="63">
        <v>96.731200000000001</v>
      </c>
      <c r="I2871" s="63">
        <v>0.76195139999999995</v>
      </c>
      <c r="J2871" s="63">
        <v>0.84755219999999998</v>
      </c>
      <c r="K2871" s="63">
        <v>0.90683899999999995</v>
      </c>
      <c r="L2871" s="63">
        <v>0.96612580000000003</v>
      </c>
      <c r="M2871" s="63">
        <v>1.0517270000000001</v>
      </c>
      <c r="N2871" s="63">
        <v>6436</v>
      </c>
      <c r="O2871" s="63">
        <v>0.1130564</v>
      </c>
      <c r="P2871" s="63">
        <v>7</v>
      </c>
      <c r="Q2871" s="63">
        <v>1.2781749580960001E-2</v>
      </c>
    </row>
    <row r="2872" spans="1:17">
      <c r="A2872" s="63" t="s">
        <v>76</v>
      </c>
      <c r="B2872" s="63" t="s">
        <v>44</v>
      </c>
      <c r="C2872" s="63" t="s">
        <v>69</v>
      </c>
      <c r="D2872" s="63">
        <v>15</v>
      </c>
      <c r="E2872" s="63">
        <v>1.4446209999999999</v>
      </c>
      <c r="F2872" s="63">
        <v>2.4760740000000001</v>
      </c>
      <c r="G2872" s="63">
        <v>1.031453</v>
      </c>
      <c r="H2872" s="63">
        <v>98.769099999999995</v>
      </c>
      <c r="I2872" s="63">
        <v>0.88656570000000001</v>
      </c>
      <c r="J2872" s="63">
        <v>0.97216639999999999</v>
      </c>
      <c r="K2872" s="63">
        <v>1.031453</v>
      </c>
      <c r="L2872" s="63">
        <v>1.09074</v>
      </c>
      <c r="M2872" s="63">
        <v>1.1763410000000001</v>
      </c>
      <c r="N2872" s="63">
        <v>6436</v>
      </c>
      <c r="O2872" s="63">
        <v>0.1130564</v>
      </c>
      <c r="P2872" s="63">
        <v>7</v>
      </c>
      <c r="Q2872" s="63">
        <v>1.2781749580960001E-2</v>
      </c>
    </row>
    <row r="2873" spans="1:17">
      <c r="A2873" s="63" t="s">
        <v>76</v>
      </c>
      <c r="B2873" s="63" t="s">
        <v>44</v>
      </c>
      <c r="C2873" s="63" t="s">
        <v>69</v>
      </c>
      <c r="D2873" s="63">
        <v>16</v>
      </c>
      <c r="E2873" s="63">
        <v>1.6956119999999999</v>
      </c>
      <c r="F2873" s="63">
        <v>2.7492130000000001</v>
      </c>
      <c r="G2873" s="63">
        <v>1.0536000000000001</v>
      </c>
      <c r="H2873" s="63">
        <v>100.127</v>
      </c>
      <c r="I2873" s="63">
        <v>0.90871270000000004</v>
      </c>
      <c r="J2873" s="63">
        <v>0.99431349999999996</v>
      </c>
      <c r="K2873" s="63">
        <v>1.0536000000000001</v>
      </c>
      <c r="L2873" s="63">
        <v>1.112887</v>
      </c>
      <c r="M2873" s="63">
        <v>1.198488</v>
      </c>
      <c r="N2873" s="63">
        <v>6436</v>
      </c>
      <c r="O2873" s="63">
        <v>0.1130564</v>
      </c>
      <c r="P2873" s="63">
        <v>7</v>
      </c>
      <c r="Q2873" s="63">
        <v>1.2781749580960001E-2</v>
      </c>
    </row>
    <row r="2874" spans="1:17">
      <c r="A2874" s="63" t="s">
        <v>76</v>
      </c>
      <c r="B2874" s="63" t="s">
        <v>44</v>
      </c>
      <c r="C2874" s="63" t="s">
        <v>69</v>
      </c>
      <c r="D2874" s="63">
        <v>17</v>
      </c>
      <c r="E2874" s="63">
        <v>1.8987369999999999</v>
      </c>
      <c r="F2874" s="63">
        <v>2.9480870000000001</v>
      </c>
      <c r="G2874" s="63">
        <v>1.04935</v>
      </c>
      <c r="H2874" s="63">
        <v>100.741</v>
      </c>
      <c r="I2874" s="63">
        <v>0.90446269999999995</v>
      </c>
      <c r="J2874" s="63">
        <v>0.99006340000000004</v>
      </c>
      <c r="K2874" s="63">
        <v>1.04935</v>
      </c>
      <c r="L2874" s="63">
        <v>1.1086370000000001</v>
      </c>
      <c r="M2874" s="63">
        <v>1.1942379999999999</v>
      </c>
      <c r="N2874" s="63">
        <v>6436</v>
      </c>
      <c r="O2874" s="63">
        <v>0.1130564</v>
      </c>
      <c r="P2874" s="63">
        <v>7</v>
      </c>
      <c r="Q2874" s="63">
        <v>1.2781749580960001E-2</v>
      </c>
    </row>
    <row r="2875" spans="1:17">
      <c r="A2875" s="63" t="s">
        <v>76</v>
      </c>
      <c r="B2875" s="63" t="s">
        <v>44</v>
      </c>
      <c r="C2875" s="63" t="s">
        <v>69</v>
      </c>
      <c r="D2875" s="63">
        <v>18</v>
      </c>
      <c r="E2875" s="63">
        <v>2.0608409999999999</v>
      </c>
      <c r="F2875" s="63">
        <v>3.0397150000000002</v>
      </c>
      <c r="G2875" s="63">
        <v>0.97887369999999996</v>
      </c>
      <c r="H2875" s="63">
        <v>100.041</v>
      </c>
      <c r="I2875" s="63">
        <v>0.83398620000000001</v>
      </c>
      <c r="J2875" s="63">
        <v>0.91958689999999998</v>
      </c>
      <c r="K2875" s="63">
        <v>0.97887369999999996</v>
      </c>
      <c r="L2875" s="63">
        <v>1.0381609999999999</v>
      </c>
      <c r="M2875" s="63">
        <v>1.123761</v>
      </c>
      <c r="N2875" s="63">
        <v>6436</v>
      </c>
      <c r="O2875" s="63">
        <v>0.1130564</v>
      </c>
      <c r="P2875" s="63">
        <v>7</v>
      </c>
      <c r="Q2875" s="63">
        <v>1.2781749580960001E-2</v>
      </c>
    </row>
    <row r="2876" spans="1:17">
      <c r="A2876" s="63" t="s">
        <v>76</v>
      </c>
      <c r="B2876" s="63" t="s">
        <v>44</v>
      </c>
      <c r="C2876" s="63" t="s">
        <v>69</v>
      </c>
      <c r="D2876" s="63">
        <v>19</v>
      </c>
      <c r="E2876" s="63">
        <v>2.3878309999999998</v>
      </c>
      <c r="F2876" s="63">
        <v>2.9062860000000001</v>
      </c>
      <c r="G2876" s="63">
        <v>0.51845479999999999</v>
      </c>
      <c r="H2876" s="63">
        <v>98.128600000000006</v>
      </c>
      <c r="I2876" s="63">
        <v>0.37356719999999999</v>
      </c>
      <c r="J2876" s="63">
        <v>0.45916800000000002</v>
      </c>
      <c r="K2876" s="63">
        <v>0.51845479999999999</v>
      </c>
      <c r="L2876" s="63">
        <v>0.57774159999999997</v>
      </c>
      <c r="M2876" s="63">
        <v>0.6633424</v>
      </c>
      <c r="N2876" s="63">
        <v>6436</v>
      </c>
      <c r="O2876" s="63">
        <v>0.1130564</v>
      </c>
      <c r="P2876" s="63">
        <v>7</v>
      </c>
      <c r="Q2876" s="63">
        <v>1.2781749580960001E-2</v>
      </c>
    </row>
    <row r="2877" spans="1:17">
      <c r="A2877" s="63" t="s">
        <v>76</v>
      </c>
      <c r="B2877" s="63" t="s">
        <v>44</v>
      </c>
      <c r="C2877" s="63" t="s">
        <v>69</v>
      </c>
      <c r="D2877" s="63">
        <v>20</v>
      </c>
      <c r="E2877" s="63">
        <v>2.5491459999999999</v>
      </c>
      <c r="F2877" s="63">
        <v>2.7236310000000001</v>
      </c>
      <c r="G2877" s="63">
        <v>0.17448520000000001</v>
      </c>
      <c r="H2877" s="63">
        <v>95.880700000000004</v>
      </c>
      <c r="I2877" s="63">
        <v>2.9597600000000002E-2</v>
      </c>
      <c r="J2877" s="63">
        <v>0.11519840000000001</v>
      </c>
      <c r="K2877" s="63">
        <v>0.17448520000000001</v>
      </c>
      <c r="L2877" s="63">
        <v>0.23377200000000001</v>
      </c>
      <c r="M2877" s="63">
        <v>0.31937280000000001</v>
      </c>
      <c r="N2877" s="63">
        <v>6436</v>
      </c>
      <c r="O2877" s="63">
        <v>0.1130564</v>
      </c>
      <c r="P2877" s="63">
        <v>7</v>
      </c>
      <c r="Q2877" s="63">
        <v>1.2781749580960001E-2</v>
      </c>
    </row>
    <row r="2878" spans="1:17">
      <c r="A2878" s="63" t="s">
        <v>76</v>
      </c>
      <c r="B2878" s="63" t="s">
        <v>44</v>
      </c>
      <c r="C2878" s="63" t="s">
        <v>69</v>
      </c>
      <c r="D2878" s="63">
        <v>21</v>
      </c>
      <c r="E2878" s="63">
        <v>2.512702</v>
      </c>
      <c r="F2878" s="63">
        <v>2.5178950000000002</v>
      </c>
      <c r="G2878" s="63">
        <v>5.1935000000000002E-3</v>
      </c>
      <c r="H2878" s="63">
        <v>92.562799999999996</v>
      </c>
      <c r="I2878" s="63">
        <v>-0.13969409999999999</v>
      </c>
      <c r="J2878" s="63">
        <v>-5.40934E-2</v>
      </c>
      <c r="K2878" s="63">
        <v>5.1935000000000002E-3</v>
      </c>
      <c r="L2878" s="63">
        <v>6.4480300000000004E-2</v>
      </c>
      <c r="M2878" s="63">
        <v>0.1500811</v>
      </c>
      <c r="N2878" s="63">
        <v>6436</v>
      </c>
      <c r="O2878" s="63">
        <v>0.1130564</v>
      </c>
      <c r="P2878" s="63">
        <v>7</v>
      </c>
      <c r="Q2878" s="63">
        <v>1.2781749580960001E-2</v>
      </c>
    </row>
    <row r="2879" spans="1:17">
      <c r="A2879" s="63" t="s">
        <v>76</v>
      </c>
      <c r="B2879" s="63" t="s">
        <v>44</v>
      </c>
      <c r="C2879" s="63" t="s">
        <v>69</v>
      </c>
      <c r="D2879" s="63">
        <v>22</v>
      </c>
      <c r="E2879" s="63">
        <v>2.2778369999999999</v>
      </c>
      <c r="F2879" s="63">
        <v>2.3317399999999999</v>
      </c>
      <c r="G2879" s="63">
        <v>5.3902899999999997E-2</v>
      </c>
      <c r="H2879" s="63">
        <v>89.120500000000007</v>
      </c>
      <c r="I2879" s="63">
        <v>-9.0984700000000002E-2</v>
      </c>
      <c r="J2879" s="63">
        <v>-5.3839999999999999E-3</v>
      </c>
      <c r="K2879" s="63">
        <v>5.3902899999999997E-2</v>
      </c>
      <c r="L2879" s="63">
        <v>0.1131897</v>
      </c>
      <c r="M2879" s="63">
        <v>0.19879050000000001</v>
      </c>
      <c r="N2879" s="63">
        <v>6436</v>
      </c>
      <c r="O2879" s="63">
        <v>0.1130564</v>
      </c>
      <c r="P2879" s="63">
        <v>7</v>
      </c>
      <c r="Q2879" s="63">
        <v>1.2781749580960001E-2</v>
      </c>
    </row>
    <row r="2880" spans="1:17">
      <c r="A2880" s="63" t="s">
        <v>76</v>
      </c>
      <c r="B2880" s="63" t="s">
        <v>44</v>
      </c>
      <c r="C2880" s="63" t="s">
        <v>69</v>
      </c>
      <c r="D2880" s="63">
        <v>23</v>
      </c>
      <c r="E2880" s="63">
        <v>1.822549</v>
      </c>
      <c r="F2880" s="63">
        <v>2.0140959999999999</v>
      </c>
      <c r="G2880" s="63">
        <v>0.191547</v>
      </c>
      <c r="H2880" s="63">
        <v>86.113699999999994</v>
      </c>
      <c r="I2880" s="63">
        <v>4.6659399999999997E-2</v>
      </c>
      <c r="J2880" s="63">
        <v>0.13226019999999999</v>
      </c>
      <c r="K2880" s="63">
        <v>0.191547</v>
      </c>
      <c r="L2880" s="63">
        <v>0.2508339</v>
      </c>
      <c r="M2880" s="63">
        <v>0.33643459999999997</v>
      </c>
      <c r="N2880" s="63">
        <v>6436</v>
      </c>
      <c r="O2880" s="63">
        <v>0.1130564</v>
      </c>
      <c r="P2880" s="63">
        <v>7</v>
      </c>
      <c r="Q2880" s="63">
        <v>1.2781749580960001E-2</v>
      </c>
    </row>
    <row r="2881" spans="1:17">
      <c r="A2881" s="63" t="s">
        <v>76</v>
      </c>
      <c r="B2881" s="63" t="s">
        <v>44</v>
      </c>
      <c r="C2881" s="63" t="s">
        <v>69</v>
      </c>
      <c r="D2881" s="63">
        <v>24</v>
      </c>
      <c r="E2881" s="63">
        <v>1.5854710000000001</v>
      </c>
      <c r="F2881" s="63">
        <v>1.4324730000000001</v>
      </c>
      <c r="G2881" s="63">
        <v>-0.15299760000000001</v>
      </c>
      <c r="H2881" s="63">
        <v>82.9863</v>
      </c>
      <c r="I2881" s="63">
        <v>-0.29788520000000002</v>
      </c>
      <c r="J2881" s="63">
        <v>-0.21228440000000001</v>
      </c>
      <c r="K2881" s="63">
        <v>-0.15299760000000001</v>
      </c>
      <c r="L2881" s="63">
        <v>-9.3710799999999997E-2</v>
      </c>
      <c r="M2881" s="63">
        <v>-8.1099999999999992E-3</v>
      </c>
      <c r="N2881" s="63">
        <v>6436</v>
      </c>
      <c r="O2881" s="63">
        <v>0.1130564</v>
      </c>
      <c r="P2881" s="63">
        <v>7</v>
      </c>
      <c r="Q2881" s="63">
        <v>1.2781749580960001E-2</v>
      </c>
    </row>
    <row r="2882" spans="1:17">
      <c r="A2882" s="63" t="s">
        <v>76</v>
      </c>
      <c r="B2882" s="63" t="s">
        <v>44</v>
      </c>
      <c r="C2882" s="63" t="s">
        <v>70</v>
      </c>
      <c r="D2882" s="63">
        <v>1</v>
      </c>
      <c r="E2882" s="63">
        <v>1.2192700000000001</v>
      </c>
      <c r="F2882" s="63">
        <v>0.94378830000000002</v>
      </c>
      <c r="G2882" s="63">
        <v>-0.27548159999999999</v>
      </c>
      <c r="H2882" s="63">
        <v>78.832999999999998</v>
      </c>
      <c r="I2882" s="63">
        <v>-0.4203692</v>
      </c>
      <c r="J2882" s="63">
        <v>-0.33476850000000002</v>
      </c>
      <c r="K2882" s="63">
        <v>-0.27548159999999999</v>
      </c>
      <c r="L2882" s="63">
        <v>-0.21619479999999999</v>
      </c>
      <c r="M2882" s="63">
        <v>-0.13059399999999999</v>
      </c>
      <c r="N2882" s="63">
        <v>6436</v>
      </c>
      <c r="O2882" s="63">
        <v>0.1130564</v>
      </c>
      <c r="P2882" s="63">
        <v>8</v>
      </c>
      <c r="Q2882" s="63">
        <v>1.2781749580960001E-2</v>
      </c>
    </row>
    <row r="2883" spans="1:17">
      <c r="A2883" s="63" t="s">
        <v>76</v>
      </c>
      <c r="B2883" s="63" t="s">
        <v>44</v>
      </c>
      <c r="C2883" s="63" t="s">
        <v>70</v>
      </c>
      <c r="D2883" s="63">
        <v>2</v>
      </c>
      <c r="E2883" s="63">
        <v>1.1441730000000001</v>
      </c>
      <c r="F2883" s="63">
        <v>0.77267980000000003</v>
      </c>
      <c r="G2883" s="63">
        <v>-0.37149320000000002</v>
      </c>
      <c r="H2883" s="63">
        <v>76.705100000000002</v>
      </c>
      <c r="I2883" s="63">
        <v>-0.51638079999999997</v>
      </c>
      <c r="J2883" s="63">
        <v>-0.4307801</v>
      </c>
      <c r="K2883" s="63">
        <v>-0.37149320000000002</v>
      </c>
      <c r="L2883" s="63">
        <v>-0.3122064</v>
      </c>
      <c r="M2883" s="63">
        <v>-0.22660559999999999</v>
      </c>
      <c r="N2883" s="63">
        <v>6436</v>
      </c>
      <c r="O2883" s="63">
        <v>0.1130564</v>
      </c>
      <c r="P2883" s="63">
        <v>8</v>
      </c>
      <c r="Q2883" s="63">
        <v>1.2781749580960001E-2</v>
      </c>
    </row>
    <row r="2884" spans="1:17">
      <c r="A2884" s="63" t="s">
        <v>76</v>
      </c>
      <c r="B2884" s="63" t="s">
        <v>44</v>
      </c>
      <c r="C2884" s="63" t="s">
        <v>70</v>
      </c>
      <c r="D2884" s="63">
        <v>3</v>
      </c>
      <c r="E2884" s="63">
        <v>1.034359</v>
      </c>
      <c r="F2884" s="63">
        <v>0.68817119999999998</v>
      </c>
      <c r="G2884" s="63">
        <v>-0.34618779999999999</v>
      </c>
      <c r="H2884" s="63">
        <v>74.934700000000007</v>
      </c>
      <c r="I2884" s="63">
        <v>-0.4910754</v>
      </c>
      <c r="J2884" s="63">
        <v>-0.40547460000000002</v>
      </c>
      <c r="K2884" s="63">
        <v>-0.34618779999999999</v>
      </c>
      <c r="L2884" s="63">
        <v>-0.28690090000000001</v>
      </c>
      <c r="M2884" s="63">
        <v>-0.20130020000000001</v>
      </c>
      <c r="N2884" s="63">
        <v>6436</v>
      </c>
      <c r="O2884" s="63">
        <v>0.1130564</v>
      </c>
      <c r="P2884" s="63">
        <v>8</v>
      </c>
      <c r="Q2884" s="63">
        <v>1.2781749580960001E-2</v>
      </c>
    </row>
    <row r="2885" spans="1:17">
      <c r="A2885" s="63" t="s">
        <v>76</v>
      </c>
      <c r="B2885" s="63" t="s">
        <v>44</v>
      </c>
      <c r="C2885" s="63" t="s">
        <v>70</v>
      </c>
      <c r="D2885" s="63">
        <v>4</v>
      </c>
      <c r="E2885" s="63">
        <v>0.98113980000000001</v>
      </c>
      <c r="F2885" s="63">
        <v>0.70846730000000002</v>
      </c>
      <c r="G2885" s="63">
        <v>-0.27267249999999998</v>
      </c>
      <c r="H2885" s="63">
        <v>73.549000000000007</v>
      </c>
      <c r="I2885" s="63">
        <v>-0.41756009999999999</v>
      </c>
      <c r="J2885" s="63">
        <v>-0.33195940000000002</v>
      </c>
      <c r="K2885" s="63">
        <v>-0.27267249999999998</v>
      </c>
      <c r="L2885" s="63">
        <v>-0.21338570000000001</v>
      </c>
      <c r="M2885" s="63">
        <v>-0.12778490000000001</v>
      </c>
      <c r="N2885" s="63">
        <v>6436</v>
      </c>
      <c r="O2885" s="63">
        <v>0.1130564</v>
      </c>
      <c r="P2885" s="63">
        <v>8</v>
      </c>
      <c r="Q2885" s="63">
        <v>1.2781749580960001E-2</v>
      </c>
    </row>
    <row r="2886" spans="1:17">
      <c r="A2886" s="63" t="s">
        <v>76</v>
      </c>
      <c r="B2886" s="63" t="s">
        <v>44</v>
      </c>
      <c r="C2886" s="63" t="s">
        <v>70</v>
      </c>
      <c r="D2886" s="63">
        <v>5</v>
      </c>
      <c r="E2886" s="63">
        <v>0.93927130000000003</v>
      </c>
      <c r="F2886" s="63">
        <v>0.72533479999999995</v>
      </c>
      <c r="G2886" s="63">
        <v>-0.2139366</v>
      </c>
      <c r="H2886" s="63">
        <v>71.857699999999994</v>
      </c>
      <c r="I2886" s="63">
        <v>-0.35882419999999998</v>
      </c>
      <c r="J2886" s="63">
        <v>-0.27322340000000001</v>
      </c>
      <c r="K2886" s="63">
        <v>-0.2139366</v>
      </c>
      <c r="L2886" s="63">
        <v>-0.1546497</v>
      </c>
      <c r="M2886" s="63">
        <v>-6.9048999999999999E-2</v>
      </c>
      <c r="N2886" s="63">
        <v>6436</v>
      </c>
      <c r="O2886" s="63">
        <v>0.1130564</v>
      </c>
      <c r="P2886" s="63">
        <v>8</v>
      </c>
      <c r="Q2886" s="63">
        <v>1.2781749580960001E-2</v>
      </c>
    </row>
    <row r="2887" spans="1:17">
      <c r="A2887" s="63" t="s">
        <v>76</v>
      </c>
      <c r="B2887" s="63" t="s">
        <v>44</v>
      </c>
      <c r="C2887" s="63" t="s">
        <v>70</v>
      </c>
      <c r="D2887" s="63">
        <v>6</v>
      </c>
      <c r="E2887" s="63">
        <v>1.1500330000000001</v>
      </c>
      <c r="F2887" s="63">
        <v>0.72051419999999999</v>
      </c>
      <c r="G2887" s="63">
        <v>-0.42951869999999998</v>
      </c>
      <c r="H2887" s="63">
        <v>70.570700000000002</v>
      </c>
      <c r="I2887" s="63">
        <v>-0.57440630000000004</v>
      </c>
      <c r="J2887" s="63">
        <v>-0.4888055</v>
      </c>
      <c r="K2887" s="63">
        <v>-0.42951869999999998</v>
      </c>
      <c r="L2887" s="63">
        <v>-0.3702319</v>
      </c>
      <c r="M2887" s="63">
        <v>-0.28463110000000003</v>
      </c>
      <c r="N2887" s="63">
        <v>6436</v>
      </c>
      <c r="O2887" s="63">
        <v>0.1130564</v>
      </c>
      <c r="P2887" s="63">
        <v>8</v>
      </c>
      <c r="Q2887" s="63">
        <v>1.2781749580960001E-2</v>
      </c>
    </row>
    <row r="2888" spans="1:17">
      <c r="A2888" s="63" t="s">
        <v>76</v>
      </c>
      <c r="B2888" s="63" t="s">
        <v>44</v>
      </c>
      <c r="C2888" s="63" t="s">
        <v>70</v>
      </c>
      <c r="D2888" s="63">
        <v>7</v>
      </c>
      <c r="E2888" s="63">
        <v>1.248359</v>
      </c>
      <c r="F2888" s="63">
        <v>0.95173739999999996</v>
      </c>
      <c r="G2888" s="63">
        <v>-0.29662179999999999</v>
      </c>
      <c r="H2888" s="63">
        <v>69.847899999999996</v>
      </c>
      <c r="I2888" s="63">
        <v>-0.4415094</v>
      </c>
      <c r="J2888" s="63">
        <v>-0.35590860000000002</v>
      </c>
      <c r="K2888" s="63">
        <v>-0.29662179999999999</v>
      </c>
      <c r="L2888" s="63">
        <v>-0.23733499999999999</v>
      </c>
      <c r="M2888" s="63">
        <v>-0.15173420000000001</v>
      </c>
      <c r="N2888" s="63">
        <v>6436</v>
      </c>
      <c r="O2888" s="63">
        <v>0.1130564</v>
      </c>
      <c r="P2888" s="63">
        <v>8</v>
      </c>
      <c r="Q2888" s="63">
        <v>1.2781749580960001E-2</v>
      </c>
    </row>
    <row r="2889" spans="1:17">
      <c r="A2889" s="63" t="s">
        <v>76</v>
      </c>
      <c r="B2889" s="63" t="s">
        <v>44</v>
      </c>
      <c r="C2889" s="63" t="s">
        <v>70</v>
      </c>
      <c r="D2889" s="63">
        <v>8</v>
      </c>
      <c r="E2889" s="63">
        <v>1.318438</v>
      </c>
      <c r="F2889" s="63">
        <v>1.0346569999999999</v>
      </c>
      <c r="G2889" s="63">
        <v>-0.28378140000000002</v>
      </c>
      <c r="H2889" s="63">
        <v>71.531800000000004</v>
      </c>
      <c r="I2889" s="63">
        <v>-0.42866900000000002</v>
      </c>
      <c r="J2889" s="63">
        <v>-0.34306819999999999</v>
      </c>
      <c r="K2889" s="63">
        <v>-0.28378140000000002</v>
      </c>
      <c r="L2889" s="63">
        <v>-0.22449459999999999</v>
      </c>
      <c r="M2889" s="63">
        <v>-0.13889380000000001</v>
      </c>
      <c r="N2889" s="63">
        <v>6436</v>
      </c>
      <c r="O2889" s="63">
        <v>0.1130564</v>
      </c>
      <c r="P2889" s="63">
        <v>8</v>
      </c>
      <c r="Q2889" s="63">
        <v>1.2781749580960001E-2</v>
      </c>
    </row>
    <row r="2890" spans="1:17">
      <c r="A2890" s="63" t="s">
        <v>76</v>
      </c>
      <c r="B2890" s="63" t="s">
        <v>44</v>
      </c>
      <c r="C2890" s="63" t="s">
        <v>70</v>
      </c>
      <c r="D2890" s="63">
        <v>9</v>
      </c>
      <c r="E2890" s="63">
        <v>1.2845869999999999</v>
      </c>
      <c r="F2890" s="63">
        <v>1.207233</v>
      </c>
      <c r="G2890" s="63">
        <v>-7.7353500000000006E-2</v>
      </c>
      <c r="H2890" s="63">
        <v>75.798199999999994</v>
      </c>
      <c r="I2890" s="63">
        <v>-0.2222411</v>
      </c>
      <c r="J2890" s="63">
        <v>-0.13664029999999999</v>
      </c>
      <c r="K2890" s="63">
        <v>-7.7353500000000006E-2</v>
      </c>
      <c r="L2890" s="63">
        <v>-1.8066599999999999E-2</v>
      </c>
      <c r="M2890" s="63">
        <v>6.75341E-2</v>
      </c>
      <c r="N2890" s="63">
        <v>6436</v>
      </c>
      <c r="O2890" s="63">
        <v>0.1130564</v>
      </c>
      <c r="P2890" s="63">
        <v>8</v>
      </c>
      <c r="Q2890" s="63">
        <v>1.2781749580960001E-2</v>
      </c>
    </row>
    <row r="2891" spans="1:17">
      <c r="A2891" s="63" t="s">
        <v>76</v>
      </c>
      <c r="B2891" s="63" t="s">
        <v>44</v>
      </c>
      <c r="C2891" s="63" t="s">
        <v>70</v>
      </c>
      <c r="D2891" s="63">
        <v>10</v>
      </c>
      <c r="E2891" s="63">
        <v>1.3069489999999999</v>
      </c>
      <c r="F2891" s="63">
        <v>1.228707</v>
      </c>
      <c r="G2891" s="63">
        <v>-7.8242300000000001E-2</v>
      </c>
      <c r="H2891" s="63">
        <v>80.690899999999999</v>
      </c>
      <c r="I2891" s="63">
        <v>-0.22312989999999999</v>
      </c>
      <c r="J2891" s="63">
        <v>-0.13752909999999999</v>
      </c>
      <c r="K2891" s="63">
        <v>-7.8242300000000001E-2</v>
      </c>
      <c r="L2891" s="63">
        <v>-1.89555E-2</v>
      </c>
      <c r="M2891" s="63">
        <v>6.6645300000000005E-2</v>
      </c>
      <c r="N2891" s="63">
        <v>6436</v>
      </c>
      <c r="O2891" s="63">
        <v>0.1130564</v>
      </c>
      <c r="P2891" s="63">
        <v>8</v>
      </c>
      <c r="Q2891" s="63">
        <v>1.2781749580960001E-2</v>
      </c>
    </row>
    <row r="2892" spans="1:17">
      <c r="A2892" s="63" t="s">
        <v>76</v>
      </c>
      <c r="B2892" s="63" t="s">
        <v>44</v>
      </c>
      <c r="C2892" s="63" t="s">
        <v>70</v>
      </c>
      <c r="D2892" s="63">
        <v>11</v>
      </c>
      <c r="E2892" s="63">
        <v>1.247112</v>
      </c>
      <c r="F2892" s="63">
        <v>1.3574710000000001</v>
      </c>
      <c r="G2892" s="63">
        <v>0.11035929999999999</v>
      </c>
      <c r="H2892" s="63">
        <v>85.363</v>
      </c>
      <c r="I2892" s="63">
        <v>-3.4528299999999998E-2</v>
      </c>
      <c r="J2892" s="63">
        <v>5.10725E-2</v>
      </c>
      <c r="K2892" s="63">
        <v>0.11035929999999999</v>
      </c>
      <c r="L2892" s="63">
        <v>0.16964609999999999</v>
      </c>
      <c r="M2892" s="63">
        <v>0.2552469</v>
      </c>
      <c r="N2892" s="63">
        <v>6436</v>
      </c>
      <c r="O2892" s="63">
        <v>0.1130564</v>
      </c>
      <c r="P2892" s="63">
        <v>8</v>
      </c>
      <c r="Q2892" s="63">
        <v>1.2781749580960001E-2</v>
      </c>
    </row>
    <row r="2893" spans="1:17">
      <c r="A2893" s="63" t="s">
        <v>76</v>
      </c>
      <c r="B2893" s="63" t="s">
        <v>44</v>
      </c>
      <c r="C2893" s="63" t="s">
        <v>70</v>
      </c>
      <c r="D2893" s="63">
        <v>12</v>
      </c>
      <c r="E2893" s="63">
        <v>1.2500910000000001</v>
      </c>
      <c r="F2893" s="63">
        <v>1.585658</v>
      </c>
      <c r="G2893" s="63">
        <v>0.33556639999999999</v>
      </c>
      <c r="H2893" s="63">
        <v>89.746399999999994</v>
      </c>
      <c r="I2893" s="63">
        <v>0.19067880000000001</v>
      </c>
      <c r="J2893" s="63">
        <v>0.27627960000000001</v>
      </c>
      <c r="K2893" s="63">
        <v>0.33556639999999999</v>
      </c>
      <c r="L2893" s="63">
        <v>0.39485320000000002</v>
      </c>
      <c r="M2893" s="63">
        <v>0.48045399999999999</v>
      </c>
      <c r="N2893" s="63">
        <v>6436</v>
      </c>
      <c r="O2893" s="63">
        <v>0.1130564</v>
      </c>
      <c r="P2893" s="63">
        <v>8</v>
      </c>
      <c r="Q2893" s="63">
        <v>1.2781749580960001E-2</v>
      </c>
    </row>
    <row r="2894" spans="1:17">
      <c r="A2894" s="63" t="s">
        <v>76</v>
      </c>
      <c r="B2894" s="63" t="s">
        <v>44</v>
      </c>
      <c r="C2894" s="63" t="s">
        <v>70</v>
      </c>
      <c r="D2894" s="63">
        <v>13</v>
      </c>
      <c r="E2894" s="63">
        <v>1.160677</v>
      </c>
      <c r="F2894" s="63">
        <v>1.8297870000000001</v>
      </c>
      <c r="G2894" s="63">
        <v>0.66911019999999999</v>
      </c>
      <c r="H2894" s="63">
        <v>93.320599999999999</v>
      </c>
      <c r="I2894" s="63">
        <v>0.52422259999999998</v>
      </c>
      <c r="J2894" s="63">
        <v>0.60982329999999996</v>
      </c>
      <c r="K2894" s="63">
        <v>0.66911019999999999</v>
      </c>
      <c r="L2894" s="63">
        <v>0.72839699999999996</v>
      </c>
      <c r="M2894" s="63">
        <v>0.81399770000000005</v>
      </c>
      <c r="N2894" s="63">
        <v>6436</v>
      </c>
      <c r="O2894" s="63">
        <v>0.1130564</v>
      </c>
      <c r="P2894" s="63">
        <v>8</v>
      </c>
      <c r="Q2894" s="63">
        <v>1.2781749580960001E-2</v>
      </c>
    </row>
    <row r="2895" spans="1:17">
      <c r="A2895" s="63" t="s">
        <v>76</v>
      </c>
      <c r="B2895" s="63" t="s">
        <v>44</v>
      </c>
      <c r="C2895" s="63" t="s">
        <v>70</v>
      </c>
      <c r="D2895" s="63">
        <v>14</v>
      </c>
      <c r="E2895" s="63">
        <v>1.278071</v>
      </c>
      <c r="F2895" s="63">
        <v>2.1669360000000002</v>
      </c>
      <c r="G2895" s="63">
        <v>0.88886509999999996</v>
      </c>
      <c r="H2895" s="63">
        <v>96.314700000000002</v>
      </c>
      <c r="I2895" s="63">
        <v>0.74397749999999996</v>
      </c>
      <c r="J2895" s="63">
        <v>0.82957829999999999</v>
      </c>
      <c r="K2895" s="63">
        <v>0.88886509999999996</v>
      </c>
      <c r="L2895" s="63">
        <v>0.94815190000000005</v>
      </c>
      <c r="M2895" s="63">
        <v>1.0337529999999999</v>
      </c>
      <c r="N2895" s="63">
        <v>6436</v>
      </c>
      <c r="O2895" s="63">
        <v>0.1130564</v>
      </c>
      <c r="P2895" s="63">
        <v>8</v>
      </c>
      <c r="Q2895" s="63">
        <v>1.2781749580960001E-2</v>
      </c>
    </row>
    <row r="2896" spans="1:17">
      <c r="A2896" s="63" t="s">
        <v>76</v>
      </c>
      <c r="B2896" s="63" t="s">
        <v>44</v>
      </c>
      <c r="C2896" s="63" t="s">
        <v>70</v>
      </c>
      <c r="D2896" s="63">
        <v>15</v>
      </c>
      <c r="E2896" s="63">
        <v>1.4232370000000001</v>
      </c>
      <c r="F2896" s="63">
        <v>2.415311</v>
      </c>
      <c r="G2896" s="63">
        <v>0.99207369999999995</v>
      </c>
      <c r="H2896" s="63">
        <v>97.981800000000007</v>
      </c>
      <c r="I2896" s="63">
        <v>0.84718610000000005</v>
      </c>
      <c r="J2896" s="63">
        <v>0.93278680000000003</v>
      </c>
      <c r="K2896" s="63">
        <v>0.99207369999999995</v>
      </c>
      <c r="L2896" s="63">
        <v>1.0513600000000001</v>
      </c>
      <c r="M2896" s="63">
        <v>1.1369610000000001</v>
      </c>
      <c r="N2896" s="63">
        <v>6436</v>
      </c>
      <c r="O2896" s="63">
        <v>0.1130564</v>
      </c>
      <c r="P2896" s="63">
        <v>8</v>
      </c>
      <c r="Q2896" s="63">
        <v>1.2781749580960001E-2</v>
      </c>
    </row>
    <row r="2897" spans="1:17">
      <c r="A2897" s="63" t="s">
        <v>76</v>
      </c>
      <c r="B2897" s="63" t="s">
        <v>44</v>
      </c>
      <c r="C2897" s="63" t="s">
        <v>70</v>
      </c>
      <c r="D2897" s="63">
        <v>16</v>
      </c>
      <c r="E2897" s="63">
        <v>1.6655599999999999</v>
      </c>
      <c r="F2897" s="63">
        <v>2.670912</v>
      </c>
      <c r="G2897" s="63">
        <v>1.005352</v>
      </c>
      <c r="H2897" s="63">
        <v>99.2333</v>
      </c>
      <c r="I2897" s="63">
        <v>0.86046460000000002</v>
      </c>
      <c r="J2897" s="63">
        <v>0.9460653</v>
      </c>
      <c r="K2897" s="63">
        <v>1.005352</v>
      </c>
      <c r="L2897" s="63">
        <v>1.0646389999999999</v>
      </c>
      <c r="M2897" s="63">
        <v>1.1502399999999999</v>
      </c>
      <c r="N2897" s="63">
        <v>6436</v>
      </c>
      <c r="O2897" s="63">
        <v>0.1130564</v>
      </c>
      <c r="P2897" s="63">
        <v>8</v>
      </c>
      <c r="Q2897" s="63">
        <v>1.2781749580960001E-2</v>
      </c>
    </row>
    <row r="2898" spans="1:17">
      <c r="A2898" s="63" t="s">
        <v>76</v>
      </c>
      <c r="B2898" s="63" t="s">
        <v>44</v>
      </c>
      <c r="C2898" s="63" t="s">
        <v>70</v>
      </c>
      <c r="D2898" s="63">
        <v>17</v>
      </c>
      <c r="E2898" s="63">
        <v>1.865083</v>
      </c>
      <c r="F2898" s="63">
        <v>2.8552849999999999</v>
      </c>
      <c r="G2898" s="63">
        <v>0.99020240000000004</v>
      </c>
      <c r="H2898" s="63">
        <v>99.735399999999998</v>
      </c>
      <c r="I2898" s="63">
        <v>0.84531489999999998</v>
      </c>
      <c r="J2898" s="63">
        <v>0.93091559999999995</v>
      </c>
      <c r="K2898" s="63">
        <v>0.99020240000000004</v>
      </c>
      <c r="L2898" s="63">
        <v>1.0494889999999999</v>
      </c>
      <c r="M2898" s="63">
        <v>1.1350899999999999</v>
      </c>
      <c r="N2898" s="63">
        <v>6436</v>
      </c>
      <c r="O2898" s="63">
        <v>0.1130564</v>
      </c>
      <c r="P2898" s="63">
        <v>8</v>
      </c>
      <c r="Q2898" s="63">
        <v>1.2781749580960001E-2</v>
      </c>
    </row>
    <row r="2899" spans="1:17">
      <c r="A2899" s="63" t="s">
        <v>76</v>
      </c>
      <c r="B2899" s="63" t="s">
        <v>44</v>
      </c>
      <c r="C2899" s="63" t="s">
        <v>70</v>
      </c>
      <c r="D2899" s="63">
        <v>18</v>
      </c>
      <c r="E2899" s="63">
        <v>2.02502</v>
      </c>
      <c r="F2899" s="63">
        <v>2.9380549999999999</v>
      </c>
      <c r="G2899" s="63">
        <v>0.91303489999999998</v>
      </c>
      <c r="H2899" s="63">
        <v>98.950500000000005</v>
      </c>
      <c r="I2899" s="63">
        <v>0.76814729999999998</v>
      </c>
      <c r="J2899" s="63">
        <v>0.85374810000000001</v>
      </c>
      <c r="K2899" s="63">
        <v>0.91303489999999998</v>
      </c>
      <c r="L2899" s="63">
        <v>0.97232169999999996</v>
      </c>
      <c r="M2899" s="63">
        <v>1.057922</v>
      </c>
      <c r="N2899" s="63">
        <v>6436</v>
      </c>
      <c r="O2899" s="63">
        <v>0.1130564</v>
      </c>
      <c r="P2899" s="63">
        <v>8</v>
      </c>
      <c r="Q2899" s="63">
        <v>1.2781749580960001E-2</v>
      </c>
    </row>
    <row r="2900" spans="1:17">
      <c r="A2900" s="63" t="s">
        <v>76</v>
      </c>
      <c r="B2900" s="63" t="s">
        <v>44</v>
      </c>
      <c r="C2900" s="63" t="s">
        <v>70</v>
      </c>
      <c r="D2900" s="63">
        <v>19</v>
      </c>
      <c r="E2900" s="63">
        <v>2.3410530000000001</v>
      </c>
      <c r="F2900" s="63">
        <v>2.7967979999999999</v>
      </c>
      <c r="G2900" s="63">
        <v>0.45574500000000001</v>
      </c>
      <c r="H2900" s="63">
        <v>96.779399999999995</v>
      </c>
      <c r="I2900" s="63">
        <v>0.31085740000000001</v>
      </c>
      <c r="J2900" s="63">
        <v>0.39645809999999998</v>
      </c>
      <c r="K2900" s="63">
        <v>0.45574500000000001</v>
      </c>
      <c r="L2900" s="63">
        <v>0.51503180000000004</v>
      </c>
      <c r="M2900" s="63">
        <v>0.60063250000000001</v>
      </c>
      <c r="N2900" s="63">
        <v>6436</v>
      </c>
      <c r="O2900" s="63">
        <v>0.1130564</v>
      </c>
      <c r="P2900" s="63">
        <v>8</v>
      </c>
      <c r="Q2900" s="63">
        <v>1.2781749580960001E-2</v>
      </c>
    </row>
    <row r="2901" spans="1:17">
      <c r="A2901" s="63" t="s">
        <v>76</v>
      </c>
      <c r="B2901" s="63" t="s">
        <v>44</v>
      </c>
      <c r="C2901" s="63" t="s">
        <v>70</v>
      </c>
      <c r="D2901" s="63">
        <v>20</v>
      </c>
      <c r="E2901" s="63">
        <v>2.4613659999999999</v>
      </c>
      <c r="F2901" s="63">
        <v>2.5847829999999998</v>
      </c>
      <c r="G2901" s="63">
        <v>0.1234167</v>
      </c>
      <c r="H2901" s="63">
        <v>93.7577</v>
      </c>
      <c r="I2901" s="63">
        <v>-2.1470900000000001E-2</v>
      </c>
      <c r="J2901" s="63">
        <v>6.4129800000000001E-2</v>
      </c>
      <c r="K2901" s="63">
        <v>0.1234167</v>
      </c>
      <c r="L2901" s="63">
        <v>0.18270349999999999</v>
      </c>
      <c r="M2901" s="63">
        <v>0.2683043</v>
      </c>
      <c r="N2901" s="63">
        <v>6436</v>
      </c>
      <c r="O2901" s="63">
        <v>0.1130564</v>
      </c>
      <c r="P2901" s="63">
        <v>8</v>
      </c>
      <c r="Q2901" s="63">
        <v>1.2781749580960001E-2</v>
      </c>
    </row>
    <row r="2902" spans="1:17">
      <c r="A2902" s="63" t="s">
        <v>76</v>
      </c>
      <c r="B2902" s="63" t="s">
        <v>44</v>
      </c>
      <c r="C2902" s="63" t="s">
        <v>70</v>
      </c>
      <c r="D2902" s="63">
        <v>21</v>
      </c>
      <c r="E2902" s="63">
        <v>2.4224920000000001</v>
      </c>
      <c r="F2902" s="63">
        <v>2.3714360000000001</v>
      </c>
      <c r="G2902" s="63">
        <v>-5.10561E-2</v>
      </c>
      <c r="H2902" s="63">
        <v>89.862899999999996</v>
      </c>
      <c r="I2902" s="63">
        <v>-0.1959437</v>
      </c>
      <c r="J2902" s="63">
        <v>-0.110343</v>
      </c>
      <c r="K2902" s="63">
        <v>-5.10561E-2</v>
      </c>
      <c r="L2902" s="63">
        <v>8.2307000000000005E-3</v>
      </c>
      <c r="M2902" s="63">
        <v>9.3831399999999995E-2</v>
      </c>
      <c r="N2902" s="63">
        <v>6436</v>
      </c>
      <c r="O2902" s="63">
        <v>0.1130564</v>
      </c>
      <c r="P2902" s="63">
        <v>8</v>
      </c>
      <c r="Q2902" s="63">
        <v>1.2781749580960001E-2</v>
      </c>
    </row>
    <row r="2903" spans="1:17">
      <c r="A2903" s="63" t="s">
        <v>76</v>
      </c>
      <c r="B2903" s="63" t="s">
        <v>44</v>
      </c>
      <c r="C2903" s="63" t="s">
        <v>70</v>
      </c>
      <c r="D2903" s="63">
        <v>22</v>
      </c>
      <c r="E2903" s="63">
        <v>2.2199949999999999</v>
      </c>
      <c r="F2903" s="63">
        <v>2.1851250000000002</v>
      </c>
      <c r="G2903" s="63">
        <v>-3.4869400000000002E-2</v>
      </c>
      <c r="H2903" s="63">
        <v>86.707099999999997</v>
      </c>
      <c r="I2903" s="63">
        <v>-0.179757</v>
      </c>
      <c r="J2903" s="63">
        <v>-9.4156299999999998E-2</v>
      </c>
      <c r="K2903" s="63">
        <v>-3.4869400000000002E-2</v>
      </c>
      <c r="L2903" s="63">
        <v>2.4417399999999999E-2</v>
      </c>
      <c r="M2903" s="63">
        <v>0.1100182</v>
      </c>
      <c r="N2903" s="63">
        <v>6436</v>
      </c>
      <c r="O2903" s="63">
        <v>0.1130564</v>
      </c>
      <c r="P2903" s="63">
        <v>8</v>
      </c>
      <c r="Q2903" s="63">
        <v>1.2781749580960001E-2</v>
      </c>
    </row>
    <row r="2904" spans="1:17">
      <c r="A2904" s="63" t="s">
        <v>76</v>
      </c>
      <c r="B2904" s="63" t="s">
        <v>44</v>
      </c>
      <c r="C2904" s="63" t="s">
        <v>70</v>
      </c>
      <c r="D2904" s="63">
        <v>23</v>
      </c>
      <c r="E2904" s="63">
        <v>1.8016460000000001</v>
      </c>
      <c r="F2904" s="63">
        <v>1.8596200000000001</v>
      </c>
      <c r="G2904" s="63">
        <v>5.7973400000000001E-2</v>
      </c>
      <c r="H2904" s="63">
        <v>83.724199999999996</v>
      </c>
      <c r="I2904" s="63">
        <v>-8.6914199999999997E-2</v>
      </c>
      <c r="J2904" s="63">
        <v>-1.3133999999999999E-3</v>
      </c>
      <c r="K2904" s="63">
        <v>5.7973400000000001E-2</v>
      </c>
      <c r="L2904" s="63">
        <v>0.11726019999999999</v>
      </c>
      <c r="M2904" s="63">
        <v>0.20286100000000001</v>
      </c>
      <c r="N2904" s="63">
        <v>6436</v>
      </c>
      <c r="O2904" s="63">
        <v>0.1130564</v>
      </c>
      <c r="P2904" s="63">
        <v>8</v>
      </c>
      <c r="Q2904" s="63">
        <v>1.2781749580960001E-2</v>
      </c>
    </row>
    <row r="2905" spans="1:17">
      <c r="A2905" s="63" t="s">
        <v>76</v>
      </c>
      <c r="B2905" s="63" t="s">
        <v>44</v>
      </c>
      <c r="C2905" s="63" t="s">
        <v>70</v>
      </c>
      <c r="D2905" s="63">
        <v>24</v>
      </c>
      <c r="E2905" s="63">
        <v>1.5184310000000001</v>
      </c>
      <c r="F2905" s="63">
        <v>1.355688</v>
      </c>
      <c r="G2905" s="63">
        <v>-0.16274240000000001</v>
      </c>
      <c r="H2905" s="63">
        <v>81.088300000000004</v>
      </c>
      <c r="I2905" s="63">
        <v>-0.30763000000000001</v>
      </c>
      <c r="J2905" s="63">
        <v>-0.22202920000000001</v>
      </c>
      <c r="K2905" s="63">
        <v>-0.16274240000000001</v>
      </c>
      <c r="L2905" s="63">
        <v>-0.10345550000000001</v>
      </c>
      <c r="M2905" s="63">
        <v>-1.7854800000000001E-2</v>
      </c>
      <c r="N2905" s="63">
        <v>6436</v>
      </c>
      <c r="O2905" s="63">
        <v>0.1130564</v>
      </c>
      <c r="P2905" s="63">
        <v>8</v>
      </c>
      <c r="Q2905" s="63">
        <v>1.2781749580960001E-2</v>
      </c>
    </row>
    <row r="2906" spans="1:17">
      <c r="A2906" s="63" t="s">
        <v>76</v>
      </c>
      <c r="B2906" s="63" t="s">
        <v>44</v>
      </c>
      <c r="C2906" s="63" t="s">
        <v>71</v>
      </c>
      <c r="D2906" s="63">
        <v>1</v>
      </c>
      <c r="E2906" s="63">
        <v>1.1355090000000001</v>
      </c>
      <c r="F2906" s="63">
        <v>0.89608480000000001</v>
      </c>
      <c r="G2906" s="63">
        <v>-0.23942450000000001</v>
      </c>
      <c r="H2906" s="63">
        <v>75.178700000000006</v>
      </c>
      <c r="I2906" s="63">
        <v>-0.38431209999999999</v>
      </c>
      <c r="J2906" s="63">
        <v>-0.29871130000000001</v>
      </c>
      <c r="K2906" s="63">
        <v>-0.23942450000000001</v>
      </c>
      <c r="L2906" s="63">
        <v>-0.18013760000000001</v>
      </c>
      <c r="M2906" s="63">
        <v>-9.4536899999999993E-2</v>
      </c>
      <c r="N2906" s="63">
        <v>6436</v>
      </c>
      <c r="O2906" s="63">
        <v>0.1130564</v>
      </c>
      <c r="P2906" s="63">
        <v>9</v>
      </c>
      <c r="Q2906" s="63">
        <v>1.2781749580960001E-2</v>
      </c>
    </row>
    <row r="2907" spans="1:17">
      <c r="A2907" s="63" t="s">
        <v>76</v>
      </c>
      <c r="B2907" s="63" t="s">
        <v>44</v>
      </c>
      <c r="C2907" s="63" t="s">
        <v>71</v>
      </c>
      <c r="D2907" s="63">
        <v>2</v>
      </c>
      <c r="E2907" s="63">
        <v>1.0400879999999999</v>
      </c>
      <c r="F2907" s="63">
        <v>0.74864830000000004</v>
      </c>
      <c r="G2907" s="63">
        <v>-0.29143999999999998</v>
      </c>
      <c r="H2907" s="63">
        <v>73.222499999999997</v>
      </c>
      <c r="I2907" s="63">
        <v>-0.43632759999999998</v>
      </c>
      <c r="J2907" s="63">
        <v>-0.35072680000000001</v>
      </c>
      <c r="K2907" s="63">
        <v>-0.29143999999999998</v>
      </c>
      <c r="L2907" s="63">
        <v>-0.2321532</v>
      </c>
      <c r="M2907" s="63">
        <v>-0.1465524</v>
      </c>
      <c r="N2907" s="63">
        <v>6436</v>
      </c>
      <c r="O2907" s="63">
        <v>0.1130564</v>
      </c>
      <c r="P2907" s="63">
        <v>9</v>
      </c>
      <c r="Q2907" s="63">
        <v>1.2781749580960001E-2</v>
      </c>
    </row>
    <row r="2908" spans="1:17">
      <c r="A2908" s="63" t="s">
        <v>76</v>
      </c>
      <c r="B2908" s="63" t="s">
        <v>44</v>
      </c>
      <c r="C2908" s="63" t="s">
        <v>71</v>
      </c>
      <c r="D2908" s="63">
        <v>3</v>
      </c>
      <c r="E2908" s="63">
        <v>0.93339810000000001</v>
      </c>
      <c r="F2908" s="63">
        <v>0.66444709999999996</v>
      </c>
      <c r="G2908" s="63">
        <v>-0.2689511</v>
      </c>
      <c r="H2908" s="63">
        <v>71.638499999999993</v>
      </c>
      <c r="I2908" s="63">
        <v>-0.4138387</v>
      </c>
      <c r="J2908" s="63">
        <v>-0.32823790000000003</v>
      </c>
      <c r="K2908" s="63">
        <v>-0.2689511</v>
      </c>
      <c r="L2908" s="63">
        <v>-0.2096642</v>
      </c>
      <c r="M2908" s="63">
        <v>-0.12406349999999999</v>
      </c>
      <c r="N2908" s="63">
        <v>6436</v>
      </c>
      <c r="O2908" s="63">
        <v>0.1130564</v>
      </c>
      <c r="P2908" s="63">
        <v>9</v>
      </c>
      <c r="Q2908" s="63">
        <v>1.2781749580960001E-2</v>
      </c>
    </row>
    <row r="2909" spans="1:17">
      <c r="A2909" s="63" t="s">
        <v>76</v>
      </c>
      <c r="B2909" s="63" t="s">
        <v>44</v>
      </c>
      <c r="C2909" s="63" t="s">
        <v>71</v>
      </c>
      <c r="D2909" s="63">
        <v>4</v>
      </c>
      <c r="E2909" s="63">
        <v>0.88913050000000005</v>
      </c>
      <c r="F2909" s="63">
        <v>0.67602899999999999</v>
      </c>
      <c r="G2909" s="63">
        <v>-0.2131015</v>
      </c>
      <c r="H2909" s="63">
        <v>70.286100000000005</v>
      </c>
      <c r="I2909" s="63">
        <v>-0.3579891</v>
      </c>
      <c r="J2909" s="63">
        <v>-0.27238830000000003</v>
      </c>
      <c r="K2909" s="63">
        <v>-0.2131015</v>
      </c>
      <c r="L2909" s="63">
        <v>-0.1538147</v>
      </c>
      <c r="M2909" s="63">
        <v>-6.8213899999999994E-2</v>
      </c>
      <c r="N2909" s="63">
        <v>6436</v>
      </c>
      <c r="O2909" s="63">
        <v>0.1130564</v>
      </c>
      <c r="P2909" s="63">
        <v>9</v>
      </c>
      <c r="Q2909" s="63">
        <v>1.2781749580960001E-2</v>
      </c>
    </row>
    <row r="2910" spans="1:17">
      <c r="A2910" s="63" t="s">
        <v>76</v>
      </c>
      <c r="B2910" s="63" t="s">
        <v>44</v>
      </c>
      <c r="C2910" s="63" t="s">
        <v>71</v>
      </c>
      <c r="D2910" s="63">
        <v>5</v>
      </c>
      <c r="E2910" s="63">
        <v>0.89291750000000003</v>
      </c>
      <c r="F2910" s="63">
        <v>0.66532270000000004</v>
      </c>
      <c r="G2910" s="63">
        <v>-0.22759480000000001</v>
      </c>
      <c r="H2910" s="63">
        <v>68.859099999999998</v>
      </c>
      <c r="I2910" s="63">
        <v>-0.37248239999999999</v>
      </c>
      <c r="J2910" s="63">
        <v>-0.28688160000000001</v>
      </c>
      <c r="K2910" s="63">
        <v>-0.22759480000000001</v>
      </c>
      <c r="L2910" s="63">
        <v>-0.16830800000000001</v>
      </c>
      <c r="M2910" s="63">
        <v>-8.2707199999999995E-2</v>
      </c>
      <c r="N2910" s="63">
        <v>6436</v>
      </c>
      <c r="O2910" s="63">
        <v>0.1130564</v>
      </c>
      <c r="P2910" s="63">
        <v>9</v>
      </c>
      <c r="Q2910" s="63">
        <v>1.2781749580960001E-2</v>
      </c>
    </row>
    <row r="2911" spans="1:17">
      <c r="A2911" s="63" t="s">
        <v>76</v>
      </c>
      <c r="B2911" s="63" t="s">
        <v>44</v>
      </c>
      <c r="C2911" s="63" t="s">
        <v>71</v>
      </c>
      <c r="D2911" s="63">
        <v>6</v>
      </c>
      <c r="E2911" s="63">
        <v>0.97484400000000004</v>
      </c>
      <c r="F2911" s="63">
        <v>0.69399520000000003</v>
      </c>
      <c r="G2911" s="63">
        <v>-0.28084880000000001</v>
      </c>
      <c r="H2911" s="63">
        <v>67.868499999999997</v>
      </c>
      <c r="I2911" s="63">
        <v>-0.42573640000000001</v>
      </c>
      <c r="J2911" s="63">
        <v>-0.34013559999999998</v>
      </c>
      <c r="K2911" s="63">
        <v>-0.28084880000000001</v>
      </c>
      <c r="L2911" s="63">
        <v>-0.22156200000000001</v>
      </c>
      <c r="M2911" s="63">
        <v>-0.1359612</v>
      </c>
      <c r="N2911" s="63">
        <v>6436</v>
      </c>
      <c r="O2911" s="63">
        <v>0.1130564</v>
      </c>
      <c r="P2911" s="63">
        <v>9</v>
      </c>
      <c r="Q2911" s="63">
        <v>1.2781749580960001E-2</v>
      </c>
    </row>
    <row r="2912" spans="1:17">
      <c r="A2912" s="63" t="s">
        <v>76</v>
      </c>
      <c r="B2912" s="63" t="s">
        <v>44</v>
      </c>
      <c r="C2912" s="63" t="s">
        <v>71</v>
      </c>
      <c r="D2912" s="63">
        <v>7</v>
      </c>
      <c r="E2912" s="63">
        <v>1.1272139999999999</v>
      </c>
      <c r="F2912" s="63">
        <v>0.85877199999999998</v>
      </c>
      <c r="G2912" s="63">
        <v>-0.2684416</v>
      </c>
      <c r="H2912" s="63">
        <v>66.810599999999994</v>
      </c>
      <c r="I2912" s="63">
        <v>-0.41332920000000001</v>
      </c>
      <c r="J2912" s="63">
        <v>-0.32772849999999998</v>
      </c>
      <c r="K2912" s="63">
        <v>-0.2684416</v>
      </c>
      <c r="L2912" s="63">
        <v>-0.2091548</v>
      </c>
      <c r="M2912" s="63">
        <v>-0.123554</v>
      </c>
      <c r="N2912" s="63">
        <v>6436</v>
      </c>
      <c r="O2912" s="63">
        <v>0.1130564</v>
      </c>
      <c r="P2912" s="63">
        <v>9</v>
      </c>
      <c r="Q2912" s="63">
        <v>1.2781749580960001E-2</v>
      </c>
    </row>
    <row r="2913" spans="1:17">
      <c r="A2913" s="63" t="s">
        <v>76</v>
      </c>
      <c r="B2913" s="63" t="s">
        <v>44</v>
      </c>
      <c r="C2913" s="63" t="s">
        <v>71</v>
      </c>
      <c r="D2913" s="63">
        <v>8</v>
      </c>
      <c r="E2913" s="63">
        <v>1.230237</v>
      </c>
      <c r="F2913" s="63">
        <v>0.98839549999999998</v>
      </c>
      <c r="G2913" s="63">
        <v>-0.24184140000000001</v>
      </c>
      <c r="H2913" s="63">
        <v>67.6648</v>
      </c>
      <c r="I2913" s="63">
        <v>-0.38672899999999999</v>
      </c>
      <c r="J2913" s="63">
        <v>-0.30112830000000002</v>
      </c>
      <c r="K2913" s="63">
        <v>-0.24184140000000001</v>
      </c>
      <c r="L2913" s="63">
        <v>-0.18255460000000001</v>
      </c>
      <c r="M2913" s="63">
        <v>-9.6953800000000007E-2</v>
      </c>
      <c r="N2913" s="63">
        <v>6436</v>
      </c>
      <c r="O2913" s="63">
        <v>0.1130564</v>
      </c>
      <c r="P2913" s="63">
        <v>9</v>
      </c>
      <c r="Q2913" s="63">
        <v>1.2781749580960001E-2</v>
      </c>
    </row>
    <row r="2914" spans="1:17">
      <c r="A2914" s="63" t="s">
        <v>76</v>
      </c>
      <c r="B2914" s="63" t="s">
        <v>44</v>
      </c>
      <c r="C2914" s="63" t="s">
        <v>71</v>
      </c>
      <c r="D2914" s="63">
        <v>9</v>
      </c>
      <c r="E2914" s="63">
        <v>1.2751429999999999</v>
      </c>
      <c r="F2914" s="63">
        <v>1.1744950000000001</v>
      </c>
      <c r="G2914" s="63">
        <v>-0.1006483</v>
      </c>
      <c r="H2914" s="63">
        <v>70.849699999999999</v>
      </c>
      <c r="I2914" s="63">
        <v>-0.2455359</v>
      </c>
      <c r="J2914" s="63">
        <v>-0.1599351</v>
      </c>
      <c r="K2914" s="63">
        <v>-0.1006483</v>
      </c>
      <c r="L2914" s="63">
        <v>-4.1361500000000002E-2</v>
      </c>
      <c r="M2914" s="63">
        <v>4.4239300000000002E-2</v>
      </c>
      <c r="N2914" s="63">
        <v>6436</v>
      </c>
      <c r="O2914" s="63">
        <v>0.1130564</v>
      </c>
      <c r="P2914" s="63">
        <v>9</v>
      </c>
      <c r="Q2914" s="63">
        <v>1.2781749580960001E-2</v>
      </c>
    </row>
    <row r="2915" spans="1:17">
      <c r="A2915" s="63" t="s">
        <v>76</v>
      </c>
      <c r="B2915" s="63" t="s">
        <v>44</v>
      </c>
      <c r="C2915" s="63" t="s">
        <v>71</v>
      </c>
      <c r="D2915" s="63">
        <v>10</v>
      </c>
      <c r="E2915" s="63">
        <v>1.32552</v>
      </c>
      <c r="F2915" s="63">
        <v>1.230728</v>
      </c>
      <c r="G2915" s="63">
        <v>-9.4792500000000002E-2</v>
      </c>
      <c r="H2915" s="63">
        <v>75.225899999999996</v>
      </c>
      <c r="I2915" s="63">
        <v>-0.23968010000000001</v>
      </c>
      <c r="J2915" s="63">
        <v>-0.1540793</v>
      </c>
      <c r="K2915" s="63">
        <v>-9.4792500000000002E-2</v>
      </c>
      <c r="L2915" s="63">
        <v>-3.5505700000000001E-2</v>
      </c>
      <c r="M2915" s="63">
        <v>5.0095099999999997E-2</v>
      </c>
      <c r="N2915" s="63">
        <v>6436</v>
      </c>
      <c r="O2915" s="63">
        <v>0.1130564</v>
      </c>
      <c r="P2915" s="63">
        <v>9</v>
      </c>
      <c r="Q2915" s="63">
        <v>1.2781749580960001E-2</v>
      </c>
    </row>
    <row r="2916" spans="1:17">
      <c r="A2916" s="63" t="s">
        <v>76</v>
      </c>
      <c r="B2916" s="63" t="s">
        <v>44</v>
      </c>
      <c r="C2916" s="63" t="s">
        <v>71</v>
      </c>
      <c r="D2916" s="63">
        <v>11</v>
      </c>
      <c r="E2916" s="63">
        <v>1.300999</v>
      </c>
      <c r="F2916" s="63">
        <v>1.3590120000000001</v>
      </c>
      <c r="G2916" s="63">
        <v>5.80127E-2</v>
      </c>
      <c r="H2916" s="63">
        <v>79.410600000000002</v>
      </c>
      <c r="I2916" s="63">
        <v>-8.6874900000000005E-2</v>
      </c>
      <c r="J2916" s="63">
        <v>-1.2741E-3</v>
      </c>
      <c r="K2916" s="63">
        <v>5.80127E-2</v>
      </c>
      <c r="L2916" s="63">
        <v>0.1172996</v>
      </c>
      <c r="M2916" s="63">
        <v>0.20290030000000001</v>
      </c>
      <c r="N2916" s="63">
        <v>6436</v>
      </c>
      <c r="O2916" s="63">
        <v>0.1130564</v>
      </c>
      <c r="P2916" s="63">
        <v>9</v>
      </c>
      <c r="Q2916" s="63">
        <v>1.2781749580960001E-2</v>
      </c>
    </row>
    <row r="2917" spans="1:17">
      <c r="A2917" s="63" t="s">
        <v>76</v>
      </c>
      <c r="B2917" s="63" t="s">
        <v>44</v>
      </c>
      <c r="C2917" s="63" t="s">
        <v>71</v>
      </c>
      <c r="D2917" s="63">
        <v>12</v>
      </c>
      <c r="E2917" s="63">
        <v>1.2941210000000001</v>
      </c>
      <c r="F2917" s="63">
        <v>1.50234</v>
      </c>
      <c r="G2917" s="63">
        <v>0.2082186</v>
      </c>
      <c r="H2917" s="63">
        <v>83.082599999999999</v>
      </c>
      <c r="I2917" s="63">
        <v>6.3330999999999998E-2</v>
      </c>
      <c r="J2917" s="63">
        <v>0.1489317</v>
      </c>
      <c r="K2917" s="63">
        <v>0.2082186</v>
      </c>
      <c r="L2917" s="63">
        <v>0.2675054</v>
      </c>
      <c r="M2917" s="63">
        <v>0.35310619999999998</v>
      </c>
      <c r="N2917" s="63">
        <v>6436</v>
      </c>
      <c r="O2917" s="63">
        <v>0.1130564</v>
      </c>
      <c r="P2917" s="63">
        <v>9</v>
      </c>
      <c r="Q2917" s="63">
        <v>1.2781749580960001E-2</v>
      </c>
    </row>
    <row r="2918" spans="1:17">
      <c r="A2918" s="63" t="s">
        <v>76</v>
      </c>
      <c r="B2918" s="63" t="s">
        <v>44</v>
      </c>
      <c r="C2918" s="63" t="s">
        <v>71</v>
      </c>
      <c r="D2918" s="63">
        <v>13</v>
      </c>
      <c r="E2918" s="63">
        <v>1.2113769999999999</v>
      </c>
      <c r="F2918" s="63">
        <v>1.667516</v>
      </c>
      <c r="G2918" s="63">
        <v>0.45613870000000001</v>
      </c>
      <c r="H2918" s="63">
        <v>86.336600000000004</v>
      </c>
      <c r="I2918" s="63">
        <v>0.3112511</v>
      </c>
      <c r="J2918" s="63">
        <v>0.39685189999999998</v>
      </c>
      <c r="K2918" s="63">
        <v>0.45613870000000001</v>
      </c>
      <c r="L2918" s="63">
        <v>0.51542560000000004</v>
      </c>
      <c r="M2918" s="63">
        <v>0.60102630000000001</v>
      </c>
      <c r="N2918" s="63">
        <v>6436</v>
      </c>
      <c r="O2918" s="63">
        <v>0.1130564</v>
      </c>
      <c r="P2918" s="63">
        <v>9</v>
      </c>
      <c r="Q2918" s="63">
        <v>1.2781749580960001E-2</v>
      </c>
    </row>
    <row r="2919" spans="1:17">
      <c r="A2919" s="63" t="s">
        <v>76</v>
      </c>
      <c r="B2919" s="63" t="s">
        <v>44</v>
      </c>
      <c r="C2919" s="63" t="s">
        <v>71</v>
      </c>
      <c r="D2919" s="63">
        <v>14</v>
      </c>
      <c r="E2919" s="63">
        <v>1.2784450000000001</v>
      </c>
      <c r="F2919" s="63">
        <v>1.885364</v>
      </c>
      <c r="G2919" s="63">
        <v>0.60691980000000001</v>
      </c>
      <c r="H2919" s="63">
        <v>89.063900000000004</v>
      </c>
      <c r="I2919" s="63">
        <v>0.4620322</v>
      </c>
      <c r="J2919" s="63">
        <v>0.54763289999999998</v>
      </c>
      <c r="K2919" s="63">
        <v>0.60691980000000001</v>
      </c>
      <c r="L2919" s="63">
        <v>0.66620659999999998</v>
      </c>
      <c r="M2919" s="63">
        <v>0.75180729999999996</v>
      </c>
      <c r="N2919" s="63">
        <v>6436</v>
      </c>
      <c r="O2919" s="63">
        <v>0.1130564</v>
      </c>
      <c r="P2919" s="63">
        <v>9</v>
      </c>
      <c r="Q2919" s="63">
        <v>1.2781749580960001E-2</v>
      </c>
    </row>
    <row r="2920" spans="1:17">
      <c r="A2920" s="63" t="s">
        <v>76</v>
      </c>
      <c r="B2920" s="63" t="s">
        <v>44</v>
      </c>
      <c r="C2920" s="63" t="s">
        <v>71</v>
      </c>
      <c r="D2920" s="63">
        <v>15</v>
      </c>
      <c r="E2920" s="63">
        <v>1.3791100000000001</v>
      </c>
      <c r="F2920" s="63">
        <v>2.0790890000000002</v>
      </c>
      <c r="G2920" s="63">
        <v>0.69997920000000002</v>
      </c>
      <c r="H2920" s="63">
        <v>91.307500000000005</v>
      </c>
      <c r="I2920" s="63">
        <v>0.55509160000000002</v>
      </c>
      <c r="J2920" s="63">
        <v>0.64069240000000005</v>
      </c>
      <c r="K2920" s="63">
        <v>0.69997920000000002</v>
      </c>
      <c r="L2920" s="63">
        <v>0.759266</v>
      </c>
      <c r="M2920" s="63">
        <v>0.84486680000000003</v>
      </c>
      <c r="N2920" s="63">
        <v>6436</v>
      </c>
      <c r="O2920" s="63">
        <v>0.1130564</v>
      </c>
      <c r="P2920" s="63">
        <v>9</v>
      </c>
      <c r="Q2920" s="63">
        <v>1.2781749580960001E-2</v>
      </c>
    </row>
    <row r="2921" spans="1:17">
      <c r="A2921" s="63" t="s">
        <v>76</v>
      </c>
      <c r="B2921" s="63" t="s">
        <v>44</v>
      </c>
      <c r="C2921" s="63" t="s">
        <v>71</v>
      </c>
      <c r="D2921" s="63">
        <v>16</v>
      </c>
      <c r="E2921" s="63">
        <v>1.5594790000000001</v>
      </c>
      <c r="F2921" s="63">
        <v>2.2549169999999998</v>
      </c>
      <c r="G2921" s="63">
        <v>0.69543779999999999</v>
      </c>
      <c r="H2921" s="63">
        <v>92.574200000000005</v>
      </c>
      <c r="I2921" s="63">
        <v>0.55055019999999999</v>
      </c>
      <c r="J2921" s="63">
        <v>0.63615100000000002</v>
      </c>
      <c r="K2921" s="63">
        <v>0.69543779999999999</v>
      </c>
      <c r="L2921" s="63">
        <v>0.75472459999999997</v>
      </c>
      <c r="M2921" s="63">
        <v>0.8403254</v>
      </c>
      <c r="N2921" s="63">
        <v>6436</v>
      </c>
      <c r="O2921" s="63">
        <v>0.1130564</v>
      </c>
      <c r="P2921" s="63">
        <v>9</v>
      </c>
      <c r="Q2921" s="63">
        <v>1.2781749580960001E-2</v>
      </c>
    </row>
    <row r="2922" spans="1:17">
      <c r="A2922" s="63" t="s">
        <v>76</v>
      </c>
      <c r="B2922" s="63" t="s">
        <v>44</v>
      </c>
      <c r="C2922" s="63" t="s">
        <v>71</v>
      </c>
      <c r="D2922" s="63">
        <v>17</v>
      </c>
      <c r="E2922" s="63">
        <v>1.7408380000000001</v>
      </c>
      <c r="F2922" s="63">
        <v>2.3972760000000002</v>
      </c>
      <c r="G2922" s="63">
        <v>0.65643870000000004</v>
      </c>
      <c r="H2922" s="63">
        <v>92.951099999999997</v>
      </c>
      <c r="I2922" s="63">
        <v>0.51155110000000004</v>
      </c>
      <c r="J2922" s="63">
        <v>0.59715189999999996</v>
      </c>
      <c r="K2922" s="63">
        <v>0.65643870000000004</v>
      </c>
      <c r="L2922" s="63">
        <v>0.71572550000000001</v>
      </c>
      <c r="M2922" s="63">
        <v>0.80132630000000005</v>
      </c>
      <c r="N2922" s="63">
        <v>6436</v>
      </c>
      <c r="O2922" s="63">
        <v>0.1130564</v>
      </c>
      <c r="P2922" s="63">
        <v>9</v>
      </c>
      <c r="Q2922" s="63">
        <v>1.2781749580960001E-2</v>
      </c>
    </row>
    <row r="2923" spans="1:17">
      <c r="A2923" s="63" t="s">
        <v>76</v>
      </c>
      <c r="B2923" s="63" t="s">
        <v>44</v>
      </c>
      <c r="C2923" s="63" t="s">
        <v>71</v>
      </c>
      <c r="D2923" s="63">
        <v>18</v>
      </c>
      <c r="E2923" s="63">
        <v>1.9110009999999999</v>
      </c>
      <c r="F2923" s="63">
        <v>2.5020799999999999</v>
      </c>
      <c r="G2923" s="63">
        <v>0.59107980000000004</v>
      </c>
      <c r="H2923" s="63">
        <v>92.552400000000006</v>
      </c>
      <c r="I2923" s="63">
        <v>0.44619219999999998</v>
      </c>
      <c r="J2923" s="63">
        <v>0.53179299999999996</v>
      </c>
      <c r="K2923" s="63">
        <v>0.59107980000000004</v>
      </c>
      <c r="L2923" s="63">
        <v>0.65036669999999996</v>
      </c>
      <c r="M2923" s="63">
        <v>0.73596740000000005</v>
      </c>
      <c r="N2923" s="63">
        <v>6436</v>
      </c>
      <c r="O2923" s="63">
        <v>0.1130564</v>
      </c>
      <c r="P2923" s="63">
        <v>9</v>
      </c>
      <c r="Q2923" s="63">
        <v>1.2781749580960001E-2</v>
      </c>
    </row>
    <row r="2924" spans="1:17">
      <c r="A2924" s="63" t="s">
        <v>76</v>
      </c>
      <c r="B2924" s="63" t="s">
        <v>44</v>
      </c>
      <c r="C2924" s="63" t="s">
        <v>71</v>
      </c>
      <c r="D2924" s="63">
        <v>19</v>
      </c>
      <c r="E2924" s="63">
        <v>2.2140049999999998</v>
      </c>
      <c r="F2924" s="63">
        <v>2.4421210000000002</v>
      </c>
      <c r="G2924" s="63">
        <v>0.22811629999999999</v>
      </c>
      <c r="H2924" s="63">
        <v>90.764799999999994</v>
      </c>
      <c r="I2924" s="63">
        <v>8.3228700000000003E-2</v>
      </c>
      <c r="J2924" s="63">
        <v>0.16882939999999999</v>
      </c>
      <c r="K2924" s="63">
        <v>0.22811629999999999</v>
      </c>
      <c r="L2924" s="63">
        <v>0.28740310000000002</v>
      </c>
      <c r="M2924" s="63">
        <v>0.3730039</v>
      </c>
      <c r="N2924" s="63">
        <v>6436</v>
      </c>
      <c r="O2924" s="63">
        <v>0.1130564</v>
      </c>
      <c r="P2924" s="63">
        <v>9</v>
      </c>
      <c r="Q2924" s="63">
        <v>1.2781749580960001E-2</v>
      </c>
    </row>
    <row r="2925" spans="1:17">
      <c r="A2925" s="63" t="s">
        <v>76</v>
      </c>
      <c r="B2925" s="63" t="s">
        <v>44</v>
      </c>
      <c r="C2925" s="63" t="s">
        <v>71</v>
      </c>
      <c r="D2925" s="63">
        <v>20</v>
      </c>
      <c r="E2925" s="63">
        <v>2.2850139999999999</v>
      </c>
      <c r="F2925" s="63">
        <v>2.2930860000000002</v>
      </c>
      <c r="G2925" s="63">
        <v>8.0721000000000005E-3</v>
      </c>
      <c r="H2925" s="63">
        <v>87.805899999999994</v>
      </c>
      <c r="I2925" s="63">
        <v>-0.13681550000000001</v>
      </c>
      <c r="J2925" s="63">
        <v>-5.1214700000000002E-2</v>
      </c>
      <c r="K2925" s="63">
        <v>8.0721000000000005E-3</v>
      </c>
      <c r="L2925" s="63">
        <v>6.7359000000000002E-2</v>
      </c>
      <c r="M2925" s="63">
        <v>0.1529597</v>
      </c>
      <c r="N2925" s="63">
        <v>6436</v>
      </c>
      <c r="O2925" s="63">
        <v>0.1130564</v>
      </c>
      <c r="P2925" s="63">
        <v>9</v>
      </c>
      <c r="Q2925" s="63">
        <v>1.2781749580960001E-2</v>
      </c>
    </row>
    <row r="2926" spans="1:17">
      <c r="A2926" s="63" t="s">
        <v>76</v>
      </c>
      <c r="B2926" s="63" t="s">
        <v>44</v>
      </c>
      <c r="C2926" s="63" t="s">
        <v>71</v>
      </c>
      <c r="D2926" s="63">
        <v>21</v>
      </c>
      <c r="E2926" s="63">
        <v>2.2959960000000001</v>
      </c>
      <c r="F2926" s="63">
        <v>2.1667610000000002</v>
      </c>
      <c r="G2926" s="63">
        <v>-0.1292355</v>
      </c>
      <c r="H2926" s="63">
        <v>84.965900000000005</v>
      </c>
      <c r="I2926" s="63">
        <v>-0.27412310000000001</v>
      </c>
      <c r="J2926" s="63">
        <v>-0.1885223</v>
      </c>
      <c r="K2926" s="63">
        <v>-0.1292355</v>
      </c>
      <c r="L2926" s="63">
        <v>-6.9948700000000003E-2</v>
      </c>
      <c r="M2926" s="63">
        <v>1.5652099999999999E-2</v>
      </c>
      <c r="N2926" s="63">
        <v>6436</v>
      </c>
      <c r="O2926" s="63">
        <v>0.1130564</v>
      </c>
      <c r="P2926" s="63">
        <v>9</v>
      </c>
      <c r="Q2926" s="63">
        <v>1.2781749580960001E-2</v>
      </c>
    </row>
    <row r="2927" spans="1:17">
      <c r="A2927" s="63" t="s">
        <v>76</v>
      </c>
      <c r="B2927" s="63" t="s">
        <v>44</v>
      </c>
      <c r="C2927" s="63" t="s">
        <v>71</v>
      </c>
      <c r="D2927" s="63">
        <v>22</v>
      </c>
      <c r="E2927" s="63">
        <v>2.1340059999999998</v>
      </c>
      <c r="F2927" s="63">
        <v>1.973069</v>
      </c>
      <c r="G2927" s="63">
        <v>-0.16093740000000001</v>
      </c>
      <c r="H2927" s="63">
        <v>82.123099999999994</v>
      </c>
      <c r="I2927" s="63">
        <v>-0.30582500000000001</v>
      </c>
      <c r="J2927" s="63">
        <v>-0.22022430000000001</v>
      </c>
      <c r="K2927" s="63">
        <v>-0.16093740000000001</v>
      </c>
      <c r="L2927" s="63">
        <v>-0.10165059999999999</v>
      </c>
      <c r="M2927" s="63">
        <v>-1.6049799999999999E-2</v>
      </c>
      <c r="N2927" s="63">
        <v>6436</v>
      </c>
      <c r="O2927" s="63">
        <v>0.1130564</v>
      </c>
      <c r="P2927" s="63">
        <v>9</v>
      </c>
      <c r="Q2927" s="63">
        <v>1.2781749580960001E-2</v>
      </c>
    </row>
    <row r="2928" spans="1:17">
      <c r="A2928" s="63" t="s">
        <v>76</v>
      </c>
      <c r="B2928" s="63" t="s">
        <v>44</v>
      </c>
      <c r="C2928" s="63" t="s">
        <v>71</v>
      </c>
      <c r="D2928" s="63">
        <v>23</v>
      </c>
      <c r="E2928" s="63">
        <v>1.7664979999999999</v>
      </c>
      <c r="F2928" s="63">
        <v>1.6479550000000001</v>
      </c>
      <c r="G2928" s="63">
        <v>-0.11854290000000001</v>
      </c>
      <c r="H2928" s="63">
        <v>79.4529</v>
      </c>
      <c r="I2928" s="63">
        <v>-0.26343050000000001</v>
      </c>
      <c r="J2928" s="63">
        <v>-0.17782970000000001</v>
      </c>
      <c r="K2928" s="63">
        <v>-0.11854290000000001</v>
      </c>
      <c r="L2928" s="63">
        <v>-5.9256099999999999E-2</v>
      </c>
      <c r="M2928" s="63">
        <v>2.6344699999999999E-2</v>
      </c>
      <c r="N2928" s="63">
        <v>6436</v>
      </c>
      <c r="O2928" s="63">
        <v>0.1130564</v>
      </c>
      <c r="P2928" s="63">
        <v>9</v>
      </c>
      <c r="Q2928" s="63">
        <v>1.2781749580960001E-2</v>
      </c>
    </row>
    <row r="2929" spans="1:17">
      <c r="A2929" s="63" t="s">
        <v>76</v>
      </c>
      <c r="B2929" s="63" t="s">
        <v>44</v>
      </c>
      <c r="C2929" s="63" t="s">
        <v>71</v>
      </c>
      <c r="D2929" s="63">
        <v>24</v>
      </c>
      <c r="E2929" s="63">
        <v>1.4188289999999999</v>
      </c>
      <c r="F2929" s="63">
        <v>1.2366330000000001</v>
      </c>
      <c r="G2929" s="63">
        <v>-0.18219630000000001</v>
      </c>
      <c r="H2929" s="63">
        <v>76.997600000000006</v>
      </c>
      <c r="I2929" s="63">
        <v>-0.32708389999999998</v>
      </c>
      <c r="J2929" s="63">
        <v>-0.24148310000000001</v>
      </c>
      <c r="K2929" s="63">
        <v>-0.18219630000000001</v>
      </c>
      <c r="L2929" s="63">
        <v>-0.1229094</v>
      </c>
      <c r="M2929" s="63">
        <v>-3.73087E-2</v>
      </c>
      <c r="N2929" s="63">
        <v>6436</v>
      </c>
      <c r="O2929" s="63">
        <v>0.1130564</v>
      </c>
      <c r="P2929" s="63">
        <v>9</v>
      </c>
      <c r="Q2929" s="63">
        <v>1.2781749580960001E-2</v>
      </c>
    </row>
    <row r="2930" spans="1:17">
      <c r="A2930" s="63" t="s">
        <v>76</v>
      </c>
      <c r="B2930" s="63" t="s">
        <v>44</v>
      </c>
      <c r="C2930" s="63" t="s">
        <v>72</v>
      </c>
      <c r="D2930" s="63">
        <v>1</v>
      </c>
      <c r="E2930" s="63">
        <v>0.91398950000000001</v>
      </c>
      <c r="F2930" s="63">
        <v>0.66613420000000001</v>
      </c>
      <c r="G2930" s="63">
        <v>-0.2478553</v>
      </c>
      <c r="H2930" s="63">
        <v>64.363299999999995</v>
      </c>
      <c r="I2930" s="63">
        <v>-0.39274290000000001</v>
      </c>
      <c r="J2930" s="63">
        <v>-0.30714209999999997</v>
      </c>
      <c r="K2930" s="63">
        <v>-0.2478553</v>
      </c>
      <c r="L2930" s="63">
        <v>-0.1885685</v>
      </c>
      <c r="M2930" s="63">
        <v>-0.1029677</v>
      </c>
      <c r="N2930" s="63">
        <v>6436</v>
      </c>
      <c r="O2930" s="63">
        <v>0.1130564</v>
      </c>
      <c r="P2930" s="63">
        <v>10</v>
      </c>
      <c r="Q2930" s="63">
        <v>1.2781749580960001E-2</v>
      </c>
    </row>
    <row r="2931" spans="1:17">
      <c r="A2931" s="63" t="s">
        <v>76</v>
      </c>
      <c r="B2931" s="63" t="s">
        <v>44</v>
      </c>
      <c r="C2931" s="63" t="s">
        <v>72</v>
      </c>
      <c r="D2931" s="63">
        <v>2</v>
      </c>
      <c r="E2931" s="63">
        <v>0.82816020000000001</v>
      </c>
      <c r="F2931" s="63">
        <v>0.58790580000000003</v>
      </c>
      <c r="G2931" s="63">
        <v>-0.24025450000000001</v>
      </c>
      <c r="H2931" s="63">
        <v>63.802100000000003</v>
      </c>
      <c r="I2931" s="63">
        <v>-0.38514209999999999</v>
      </c>
      <c r="J2931" s="63">
        <v>-0.29954130000000001</v>
      </c>
      <c r="K2931" s="63">
        <v>-0.24025450000000001</v>
      </c>
      <c r="L2931" s="63">
        <v>-0.18096760000000001</v>
      </c>
      <c r="M2931" s="63">
        <v>-9.5366900000000004E-2</v>
      </c>
      <c r="N2931" s="63">
        <v>6436</v>
      </c>
      <c r="O2931" s="63">
        <v>0.1130564</v>
      </c>
      <c r="P2931" s="63">
        <v>10</v>
      </c>
      <c r="Q2931" s="63">
        <v>1.2781749580960001E-2</v>
      </c>
    </row>
    <row r="2932" spans="1:17">
      <c r="A2932" s="63" t="s">
        <v>76</v>
      </c>
      <c r="B2932" s="63" t="s">
        <v>44</v>
      </c>
      <c r="C2932" s="63" t="s">
        <v>72</v>
      </c>
      <c r="D2932" s="63">
        <v>3</v>
      </c>
      <c r="E2932" s="63">
        <v>0.79951000000000005</v>
      </c>
      <c r="F2932" s="63">
        <v>0.56141509999999994</v>
      </c>
      <c r="G2932" s="63">
        <v>-0.2380949</v>
      </c>
      <c r="H2932" s="63">
        <v>62.694200000000002</v>
      </c>
      <c r="I2932" s="63">
        <v>-0.3829825</v>
      </c>
      <c r="J2932" s="63">
        <v>-0.29738179999999997</v>
      </c>
      <c r="K2932" s="63">
        <v>-0.2380949</v>
      </c>
      <c r="L2932" s="63">
        <v>-0.1788081</v>
      </c>
      <c r="M2932" s="63">
        <v>-9.3207300000000007E-2</v>
      </c>
      <c r="N2932" s="63">
        <v>6436</v>
      </c>
      <c r="O2932" s="63">
        <v>0.1130564</v>
      </c>
      <c r="P2932" s="63">
        <v>10</v>
      </c>
      <c r="Q2932" s="63">
        <v>1.2781749580960001E-2</v>
      </c>
    </row>
    <row r="2933" spans="1:17">
      <c r="A2933" s="63" t="s">
        <v>76</v>
      </c>
      <c r="B2933" s="63" t="s">
        <v>44</v>
      </c>
      <c r="C2933" s="63" t="s">
        <v>72</v>
      </c>
      <c r="D2933" s="63">
        <v>4</v>
      </c>
      <c r="E2933" s="63">
        <v>0.78901739999999998</v>
      </c>
      <c r="F2933" s="63">
        <v>0.57499270000000002</v>
      </c>
      <c r="G2933" s="63">
        <v>-0.21402479999999999</v>
      </c>
      <c r="H2933" s="63">
        <v>61.786099999999998</v>
      </c>
      <c r="I2933" s="63">
        <v>-0.35891240000000002</v>
      </c>
      <c r="J2933" s="63">
        <v>-0.27331159999999999</v>
      </c>
      <c r="K2933" s="63">
        <v>-0.21402479999999999</v>
      </c>
      <c r="L2933" s="63">
        <v>-0.15473790000000001</v>
      </c>
      <c r="M2933" s="63">
        <v>-6.9137199999999996E-2</v>
      </c>
      <c r="N2933" s="63">
        <v>6436</v>
      </c>
      <c r="O2933" s="63">
        <v>0.1130564</v>
      </c>
      <c r="P2933" s="63">
        <v>10</v>
      </c>
      <c r="Q2933" s="63">
        <v>1.2781749580960001E-2</v>
      </c>
    </row>
    <row r="2934" spans="1:17">
      <c r="A2934" s="63" t="s">
        <v>76</v>
      </c>
      <c r="B2934" s="63" t="s">
        <v>44</v>
      </c>
      <c r="C2934" s="63" t="s">
        <v>72</v>
      </c>
      <c r="D2934" s="63">
        <v>5</v>
      </c>
      <c r="E2934" s="63">
        <v>0.80019680000000004</v>
      </c>
      <c r="F2934" s="63">
        <v>0.58509990000000001</v>
      </c>
      <c r="G2934" s="63">
        <v>-0.21509700000000001</v>
      </c>
      <c r="H2934" s="63">
        <v>60.781799999999997</v>
      </c>
      <c r="I2934" s="63">
        <v>-0.35998449999999999</v>
      </c>
      <c r="J2934" s="63">
        <v>-0.27438380000000001</v>
      </c>
      <c r="K2934" s="63">
        <v>-0.21509700000000001</v>
      </c>
      <c r="L2934" s="63">
        <v>-0.15581010000000001</v>
      </c>
      <c r="M2934" s="63">
        <v>-7.0209400000000005E-2</v>
      </c>
      <c r="N2934" s="63">
        <v>6436</v>
      </c>
      <c r="O2934" s="63">
        <v>0.1130564</v>
      </c>
      <c r="P2934" s="63">
        <v>10</v>
      </c>
      <c r="Q2934" s="63">
        <v>1.2781749580960001E-2</v>
      </c>
    </row>
    <row r="2935" spans="1:17">
      <c r="A2935" s="63" t="s">
        <v>76</v>
      </c>
      <c r="B2935" s="63" t="s">
        <v>44</v>
      </c>
      <c r="C2935" s="63" t="s">
        <v>72</v>
      </c>
      <c r="D2935" s="63">
        <v>6</v>
      </c>
      <c r="E2935" s="63">
        <v>0.89529899999999996</v>
      </c>
      <c r="F2935" s="63">
        <v>0.62834089999999998</v>
      </c>
      <c r="G2935" s="63">
        <v>-0.26695809999999998</v>
      </c>
      <c r="H2935" s="63">
        <v>60.1023</v>
      </c>
      <c r="I2935" s="63">
        <v>-0.41184569999999998</v>
      </c>
      <c r="J2935" s="63">
        <v>-0.32624500000000001</v>
      </c>
      <c r="K2935" s="63">
        <v>-0.26695809999999998</v>
      </c>
      <c r="L2935" s="63">
        <v>-0.2076713</v>
      </c>
      <c r="M2935" s="63">
        <v>-0.1220705</v>
      </c>
      <c r="N2935" s="63">
        <v>6436</v>
      </c>
      <c r="O2935" s="63">
        <v>0.1130564</v>
      </c>
      <c r="P2935" s="63">
        <v>10</v>
      </c>
      <c r="Q2935" s="63">
        <v>1.2781749580960001E-2</v>
      </c>
    </row>
    <row r="2936" spans="1:17">
      <c r="A2936" s="63" t="s">
        <v>76</v>
      </c>
      <c r="B2936" s="63" t="s">
        <v>44</v>
      </c>
      <c r="C2936" s="63" t="s">
        <v>72</v>
      </c>
      <c r="D2936" s="63">
        <v>7</v>
      </c>
      <c r="E2936" s="63">
        <v>1.108274</v>
      </c>
      <c r="F2936" s="63">
        <v>0.83567329999999995</v>
      </c>
      <c r="G2936" s="63">
        <v>-0.27260079999999998</v>
      </c>
      <c r="H2936" s="63">
        <v>59.286099999999998</v>
      </c>
      <c r="I2936" s="63">
        <v>-0.41748839999999998</v>
      </c>
      <c r="J2936" s="63">
        <v>-0.33188770000000001</v>
      </c>
      <c r="K2936" s="63">
        <v>-0.27260079999999998</v>
      </c>
      <c r="L2936" s="63">
        <v>-0.213314</v>
      </c>
      <c r="M2936" s="63">
        <v>-0.1277132</v>
      </c>
      <c r="N2936" s="63">
        <v>6436</v>
      </c>
      <c r="O2936" s="63">
        <v>0.1130564</v>
      </c>
      <c r="P2936" s="63">
        <v>10</v>
      </c>
      <c r="Q2936" s="63">
        <v>1.2781749580960001E-2</v>
      </c>
    </row>
    <row r="2937" spans="1:17">
      <c r="A2937" s="63" t="s">
        <v>76</v>
      </c>
      <c r="B2937" s="63" t="s">
        <v>44</v>
      </c>
      <c r="C2937" s="63" t="s">
        <v>72</v>
      </c>
      <c r="D2937" s="63">
        <v>8</v>
      </c>
      <c r="E2937" s="63">
        <v>1.2568090000000001</v>
      </c>
      <c r="F2937" s="63">
        <v>1.029369</v>
      </c>
      <c r="G2937" s="63">
        <v>-0.2274398</v>
      </c>
      <c r="H2937" s="63">
        <v>59.365000000000002</v>
      </c>
      <c r="I2937" s="63">
        <v>-0.37232739999999998</v>
      </c>
      <c r="J2937" s="63">
        <v>-0.2867266</v>
      </c>
      <c r="K2937" s="63">
        <v>-0.2274398</v>
      </c>
      <c r="L2937" s="63">
        <v>-0.16815289999999999</v>
      </c>
      <c r="M2937" s="63">
        <v>-8.2552200000000006E-2</v>
      </c>
      <c r="N2937" s="63">
        <v>6436</v>
      </c>
      <c r="O2937" s="63">
        <v>0.1130564</v>
      </c>
      <c r="P2937" s="63">
        <v>10</v>
      </c>
      <c r="Q2937" s="63">
        <v>1.2781749580960001E-2</v>
      </c>
    </row>
    <row r="2938" spans="1:17">
      <c r="A2938" s="63" t="s">
        <v>76</v>
      </c>
      <c r="B2938" s="63" t="s">
        <v>44</v>
      </c>
      <c r="C2938" s="63" t="s">
        <v>72</v>
      </c>
      <c r="D2938" s="63">
        <v>9</v>
      </c>
      <c r="E2938" s="63">
        <v>1.22882</v>
      </c>
      <c r="F2938" s="63">
        <v>1.116581</v>
      </c>
      <c r="G2938" s="63">
        <v>-0.11223959999999999</v>
      </c>
      <c r="H2938" s="63">
        <v>61.957799999999999</v>
      </c>
      <c r="I2938" s="63">
        <v>-0.2571272</v>
      </c>
      <c r="J2938" s="63">
        <v>-0.1715264</v>
      </c>
      <c r="K2938" s="63">
        <v>-0.11223959999999999</v>
      </c>
      <c r="L2938" s="63">
        <v>-5.2952800000000001E-2</v>
      </c>
      <c r="M2938" s="63">
        <v>3.2648000000000003E-2</v>
      </c>
      <c r="N2938" s="63">
        <v>6436</v>
      </c>
      <c r="O2938" s="63">
        <v>0.1130564</v>
      </c>
      <c r="P2938" s="63">
        <v>10</v>
      </c>
      <c r="Q2938" s="63">
        <v>1.2781749580960001E-2</v>
      </c>
    </row>
    <row r="2939" spans="1:17">
      <c r="A2939" s="63" t="s">
        <v>76</v>
      </c>
      <c r="B2939" s="63" t="s">
        <v>44</v>
      </c>
      <c r="C2939" s="63" t="s">
        <v>72</v>
      </c>
      <c r="D2939" s="63">
        <v>10</v>
      </c>
      <c r="E2939" s="63">
        <v>1.240078</v>
      </c>
      <c r="F2939" s="63">
        <v>1.1275740000000001</v>
      </c>
      <c r="G2939" s="63">
        <v>-0.1125038</v>
      </c>
      <c r="H2939" s="63">
        <v>65.904600000000002</v>
      </c>
      <c r="I2939" s="63">
        <v>-0.25739139999999999</v>
      </c>
      <c r="J2939" s="63">
        <v>-0.17179059999999999</v>
      </c>
      <c r="K2939" s="63">
        <v>-0.1125038</v>
      </c>
      <c r="L2939" s="63">
        <v>-5.3216899999999998E-2</v>
      </c>
      <c r="M2939" s="63">
        <v>3.2383799999999997E-2</v>
      </c>
      <c r="N2939" s="63">
        <v>6436</v>
      </c>
      <c r="O2939" s="63">
        <v>0.1130564</v>
      </c>
      <c r="P2939" s="63">
        <v>10</v>
      </c>
      <c r="Q2939" s="63">
        <v>1.2781749580960001E-2</v>
      </c>
    </row>
    <row r="2940" spans="1:17">
      <c r="A2940" s="63" t="s">
        <v>76</v>
      </c>
      <c r="B2940" s="63" t="s">
        <v>44</v>
      </c>
      <c r="C2940" s="63" t="s">
        <v>72</v>
      </c>
      <c r="D2940" s="63">
        <v>11</v>
      </c>
      <c r="E2940" s="63">
        <v>1.1466449999999999</v>
      </c>
      <c r="F2940" s="63">
        <v>1.1602650000000001</v>
      </c>
      <c r="G2940" s="63">
        <v>1.36201E-2</v>
      </c>
      <c r="H2940" s="63">
        <v>70.242199999999997</v>
      </c>
      <c r="I2940" s="63">
        <v>-0.13126750000000001</v>
      </c>
      <c r="J2940" s="63">
        <v>-4.5666699999999998E-2</v>
      </c>
      <c r="K2940" s="63">
        <v>1.36201E-2</v>
      </c>
      <c r="L2940" s="63">
        <v>7.2907E-2</v>
      </c>
      <c r="M2940" s="63">
        <v>0.1585077</v>
      </c>
      <c r="N2940" s="63">
        <v>6436</v>
      </c>
      <c r="O2940" s="63">
        <v>0.1130564</v>
      </c>
      <c r="P2940" s="63">
        <v>10</v>
      </c>
      <c r="Q2940" s="63">
        <v>1.2781749580960001E-2</v>
      </c>
    </row>
    <row r="2941" spans="1:17">
      <c r="A2941" s="63" t="s">
        <v>76</v>
      </c>
      <c r="B2941" s="63" t="s">
        <v>44</v>
      </c>
      <c r="C2941" s="63" t="s">
        <v>72</v>
      </c>
      <c r="D2941" s="63">
        <v>12</v>
      </c>
      <c r="E2941" s="63">
        <v>1.0644260000000001</v>
      </c>
      <c r="F2941" s="63">
        <v>1.167754</v>
      </c>
      <c r="G2941" s="63">
        <v>0.1033278</v>
      </c>
      <c r="H2941" s="63">
        <v>73.818299999999994</v>
      </c>
      <c r="I2941" s="63">
        <v>-4.1559800000000001E-2</v>
      </c>
      <c r="J2941" s="63">
        <v>4.4040900000000001E-2</v>
      </c>
      <c r="K2941" s="63">
        <v>0.1033278</v>
      </c>
      <c r="L2941" s="63">
        <v>0.1626146</v>
      </c>
      <c r="M2941" s="63">
        <v>0.2482153</v>
      </c>
      <c r="N2941" s="63">
        <v>6436</v>
      </c>
      <c r="O2941" s="63">
        <v>0.1130564</v>
      </c>
      <c r="P2941" s="63">
        <v>10</v>
      </c>
      <c r="Q2941" s="63">
        <v>1.2781749580960001E-2</v>
      </c>
    </row>
    <row r="2942" spans="1:17">
      <c r="A2942" s="63" t="s">
        <v>76</v>
      </c>
      <c r="B2942" s="63" t="s">
        <v>44</v>
      </c>
      <c r="C2942" s="63" t="s">
        <v>72</v>
      </c>
      <c r="D2942" s="63">
        <v>13</v>
      </c>
      <c r="E2942" s="63">
        <v>0.92899849999999995</v>
      </c>
      <c r="F2942" s="63">
        <v>1.2047620000000001</v>
      </c>
      <c r="G2942" s="63">
        <v>0.27576299999999998</v>
      </c>
      <c r="H2942" s="63">
        <v>76.95</v>
      </c>
      <c r="I2942" s="63">
        <v>0.1308754</v>
      </c>
      <c r="J2942" s="63">
        <v>0.21647620000000001</v>
      </c>
      <c r="K2942" s="63">
        <v>0.27576299999999998</v>
      </c>
      <c r="L2942" s="63">
        <v>0.33504990000000001</v>
      </c>
      <c r="M2942" s="63">
        <v>0.42065059999999999</v>
      </c>
      <c r="N2942" s="63">
        <v>6436</v>
      </c>
      <c r="O2942" s="63">
        <v>0.1130564</v>
      </c>
      <c r="P2942" s="63">
        <v>10</v>
      </c>
      <c r="Q2942" s="63">
        <v>1.2781749580960001E-2</v>
      </c>
    </row>
    <row r="2943" spans="1:17">
      <c r="A2943" s="63" t="s">
        <v>76</v>
      </c>
      <c r="B2943" s="63" t="s">
        <v>44</v>
      </c>
      <c r="C2943" s="63" t="s">
        <v>72</v>
      </c>
      <c r="D2943" s="63">
        <v>14</v>
      </c>
      <c r="E2943" s="63">
        <v>0.90274909999999997</v>
      </c>
      <c r="F2943" s="63">
        <v>1.2530380000000001</v>
      </c>
      <c r="G2943" s="63">
        <v>0.35028860000000001</v>
      </c>
      <c r="H2943" s="63">
        <v>78.941999999999993</v>
      </c>
      <c r="I2943" s="63">
        <v>0.205401</v>
      </c>
      <c r="J2943" s="63">
        <v>0.29100179999999998</v>
      </c>
      <c r="K2943" s="63">
        <v>0.35028860000000001</v>
      </c>
      <c r="L2943" s="63">
        <v>0.40957549999999998</v>
      </c>
      <c r="M2943" s="63">
        <v>0.49517620000000001</v>
      </c>
      <c r="N2943" s="63">
        <v>6436</v>
      </c>
      <c r="O2943" s="63">
        <v>0.1130564</v>
      </c>
      <c r="P2943" s="63">
        <v>10</v>
      </c>
      <c r="Q2943" s="63">
        <v>1.2781749580960001E-2</v>
      </c>
    </row>
    <row r="2944" spans="1:17">
      <c r="A2944" s="63" t="s">
        <v>76</v>
      </c>
      <c r="B2944" s="63" t="s">
        <v>44</v>
      </c>
      <c r="C2944" s="63" t="s">
        <v>72</v>
      </c>
      <c r="D2944" s="63">
        <v>15</v>
      </c>
      <c r="E2944" s="63">
        <v>0.91119479999999997</v>
      </c>
      <c r="F2944" s="63">
        <v>1.2902279999999999</v>
      </c>
      <c r="G2944" s="63">
        <v>0.37903300000000001</v>
      </c>
      <c r="H2944" s="63">
        <v>80.328199999999995</v>
      </c>
      <c r="I2944" s="63">
        <v>0.2341454</v>
      </c>
      <c r="J2944" s="63">
        <v>0.31974609999999998</v>
      </c>
      <c r="K2944" s="63">
        <v>0.37903300000000001</v>
      </c>
      <c r="L2944" s="63">
        <v>0.43831979999999998</v>
      </c>
      <c r="M2944" s="63">
        <v>0.52392050000000001</v>
      </c>
      <c r="N2944" s="63">
        <v>6436</v>
      </c>
      <c r="O2944" s="63">
        <v>0.1130564</v>
      </c>
      <c r="P2944" s="63">
        <v>10</v>
      </c>
      <c r="Q2944" s="63">
        <v>1.2781749580960001E-2</v>
      </c>
    </row>
    <row r="2945" spans="1:17">
      <c r="A2945" s="63" t="s">
        <v>76</v>
      </c>
      <c r="B2945" s="63" t="s">
        <v>44</v>
      </c>
      <c r="C2945" s="63" t="s">
        <v>72</v>
      </c>
      <c r="D2945" s="63">
        <v>16</v>
      </c>
      <c r="E2945" s="63">
        <v>0.98168480000000002</v>
      </c>
      <c r="F2945" s="63">
        <v>1.3260730000000001</v>
      </c>
      <c r="G2945" s="63">
        <v>0.34438800000000003</v>
      </c>
      <c r="H2945" s="63">
        <v>80.943399999999997</v>
      </c>
      <c r="I2945" s="63">
        <v>0.19950039999999999</v>
      </c>
      <c r="J2945" s="63">
        <v>0.2851012</v>
      </c>
      <c r="K2945" s="63">
        <v>0.34438800000000003</v>
      </c>
      <c r="L2945" s="63">
        <v>0.4036748</v>
      </c>
      <c r="M2945" s="63">
        <v>0.48927559999999998</v>
      </c>
      <c r="N2945" s="63">
        <v>6436</v>
      </c>
      <c r="O2945" s="63">
        <v>0.1130564</v>
      </c>
      <c r="P2945" s="63">
        <v>10</v>
      </c>
      <c r="Q2945" s="63">
        <v>1.2781749580960001E-2</v>
      </c>
    </row>
    <row r="2946" spans="1:17">
      <c r="A2946" s="63" t="s">
        <v>76</v>
      </c>
      <c r="B2946" s="63" t="s">
        <v>44</v>
      </c>
      <c r="C2946" s="63" t="s">
        <v>72</v>
      </c>
      <c r="D2946" s="63">
        <v>17</v>
      </c>
      <c r="E2946" s="63">
        <v>1.108001</v>
      </c>
      <c r="F2946" s="63">
        <v>1.3972169999999999</v>
      </c>
      <c r="G2946" s="63">
        <v>0.28921619999999998</v>
      </c>
      <c r="H2946" s="63">
        <v>80.806299999999993</v>
      </c>
      <c r="I2946" s="63">
        <v>0.1443286</v>
      </c>
      <c r="J2946" s="63">
        <v>0.2299293</v>
      </c>
      <c r="K2946" s="63">
        <v>0.28921619999999998</v>
      </c>
      <c r="L2946" s="63">
        <v>0.34850300000000001</v>
      </c>
      <c r="M2946" s="63">
        <v>0.43410379999999998</v>
      </c>
      <c r="N2946" s="63">
        <v>6436</v>
      </c>
      <c r="O2946" s="63">
        <v>0.1130564</v>
      </c>
      <c r="P2946" s="63">
        <v>10</v>
      </c>
      <c r="Q2946" s="63">
        <v>1.2781749580960001E-2</v>
      </c>
    </row>
    <row r="2947" spans="1:17">
      <c r="A2947" s="63" t="s">
        <v>76</v>
      </c>
      <c r="B2947" s="63" t="s">
        <v>44</v>
      </c>
      <c r="C2947" s="63" t="s">
        <v>72</v>
      </c>
      <c r="D2947" s="63">
        <v>18</v>
      </c>
      <c r="E2947" s="63">
        <v>1.2643340000000001</v>
      </c>
      <c r="F2947" s="63">
        <v>1.4574579999999999</v>
      </c>
      <c r="G2947" s="63">
        <v>0.19312389999999999</v>
      </c>
      <c r="H2947" s="63">
        <v>79.244900000000001</v>
      </c>
      <c r="I2947" s="63">
        <v>4.8236300000000003E-2</v>
      </c>
      <c r="J2947" s="63">
        <v>0.13383709999999999</v>
      </c>
      <c r="K2947" s="63">
        <v>0.19312389999999999</v>
      </c>
      <c r="L2947" s="63">
        <v>0.25241079999999999</v>
      </c>
      <c r="M2947" s="63">
        <v>0.33801150000000002</v>
      </c>
      <c r="N2947" s="63">
        <v>6436</v>
      </c>
      <c r="O2947" s="63">
        <v>0.1130564</v>
      </c>
      <c r="P2947" s="63">
        <v>10</v>
      </c>
      <c r="Q2947" s="63">
        <v>1.2781749580960001E-2</v>
      </c>
    </row>
    <row r="2948" spans="1:17">
      <c r="A2948" s="63" t="s">
        <v>76</v>
      </c>
      <c r="B2948" s="63" t="s">
        <v>44</v>
      </c>
      <c r="C2948" s="63" t="s">
        <v>72</v>
      </c>
      <c r="D2948" s="63">
        <v>19</v>
      </c>
      <c r="E2948" s="63">
        <v>1.5122420000000001</v>
      </c>
      <c r="F2948" s="63">
        <v>1.467298</v>
      </c>
      <c r="G2948" s="63">
        <v>-4.4944199999999997E-2</v>
      </c>
      <c r="H2948" s="63">
        <v>76.400000000000006</v>
      </c>
      <c r="I2948" s="63">
        <v>-0.18983179999999999</v>
      </c>
      <c r="J2948" s="63">
        <v>-0.104231</v>
      </c>
      <c r="K2948" s="63">
        <v>-4.4944199999999997E-2</v>
      </c>
      <c r="L2948" s="63">
        <v>1.43427E-2</v>
      </c>
      <c r="M2948" s="63">
        <v>9.9943400000000002E-2</v>
      </c>
      <c r="N2948" s="63">
        <v>6436</v>
      </c>
      <c r="O2948" s="63">
        <v>0.1130564</v>
      </c>
      <c r="P2948" s="63">
        <v>10</v>
      </c>
      <c r="Q2948" s="63">
        <v>1.2781749580960001E-2</v>
      </c>
    </row>
    <row r="2949" spans="1:17">
      <c r="A2949" s="63" t="s">
        <v>76</v>
      </c>
      <c r="B2949" s="63" t="s">
        <v>44</v>
      </c>
      <c r="C2949" s="63" t="s">
        <v>72</v>
      </c>
      <c r="D2949" s="63">
        <v>20</v>
      </c>
      <c r="E2949" s="63">
        <v>1.6079540000000001</v>
      </c>
      <c r="F2949" s="63">
        <v>1.4826539999999999</v>
      </c>
      <c r="G2949" s="63">
        <v>-0.12529950000000001</v>
      </c>
      <c r="H2949" s="63">
        <v>73.700299999999999</v>
      </c>
      <c r="I2949" s="63">
        <v>-0.27018710000000001</v>
      </c>
      <c r="J2949" s="63">
        <v>-0.18458630000000001</v>
      </c>
      <c r="K2949" s="63">
        <v>-0.12529950000000001</v>
      </c>
      <c r="L2949" s="63">
        <v>-6.6012600000000005E-2</v>
      </c>
      <c r="M2949" s="63">
        <v>1.9588100000000001E-2</v>
      </c>
      <c r="N2949" s="63">
        <v>6436</v>
      </c>
      <c r="O2949" s="63">
        <v>0.1130564</v>
      </c>
      <c r="P2949" s="63">
        <v>10</v>
      </c>
      <c r="Q2949" s="63">
        <v>1.2781749580960001E-2</v>
      </c>
    </row>
    <row r="2950" spans="1:17">
      <c r="A2950" s="63" t="s">
        <v>76</v>
      </c>
      <c r="B2950" s="63" t="s">
        <v>44</v>
      </c>
      <c r="C2950" s="63" t="s">
        <v>72</v>
      </c>
      <c r="D2950" s="63">
        <v>21</v>
      </c>
      <c r="E2950" s="63">
        <v>1.6859360000000001</v>
      </c>
      <c r="F2950" s="63">
        <v>1.4798960000000001</v>
      </c>
      <c r="G2950" s="63">
        <v>-0.2060399</v>
      </c>
      <c r="H2950" s="63">
        <v>71.364699999999999</v>
      </c>
      <c r="I2950" s="63">
        <v>-0.3509275</v>
      </c>
      <c r="J2950" s="63">
        <v>-0.26532670000000003</v>
      </c>
      <c r="K2950" s="63">
        <v>-0.2060399</v>
      </c>
      <c r="L2950" s="63">
        <v>-0.1467531</v>
      </c>
      <c r="M2950" s="63">
        <v>-6.11523E-2</v>
      </c>
      <c r="N2950" s="63">
        <v>6436</v>
      </c>
      <c r="O2950" s="63">
        <v>0.1130564</v>
      </c>
      <c r="P2950" s="63">
        <v>10</v>
      </c>
      <c r="Q2950" s="63">
        <v>1.2781749580960001E-2</v>
      </c>
    </row>
    <row r="2951" spans="1:17">
      <c r="A2951" s="63" t="s">
        <v>76</v>
      </c>
      <c r="B2951" s="63" t="s">
        <v>44</v>
      </c>
      <c r="C2951" s="63" t="s">
        <v>72</v>
      </c>
      <c r="D2951" s="63">
        <v>22</v>
      </c>
      <c r="E2951" s="63">
        <v>1.621184</v>
      </c>
      <c r="F2951" s="63">
        <v>1.3512379999999999</v>
      </c>
      <c r="G2951" s="63">
        <v>-0.26994659999999998</v>
      </c>
      <c r="H2951" s="63">
        <v>69.3703</v>
      </c>
      <c r="I2951" s="63">
        <v>-0.41483419999999999</v>
      </c>
      <c r="J2951" s="63">
        <v>-0.32923340000000001</v>
      </c>
      <c r="K2951" s="63">
        <v>-0.26994659999999998</v>
      </c>
      <c r="L2951" s="63">
        <v>-0.21065970000000001</v>
      </c>
      <c r="M2951" s="63">
        <v>-0.125059</v>
      </c>
      <c r="N2951" s="63">
        <v>6436</v>
      </c>
      <c r="O2951" s="63">
        <v>0.1130564</v>
      </c>
      <c r="P2951" s="63">
        <v>10</v>
      </c>
      <c r="Q2951" s="63">
        <v>1.2781749580960001E-2</v>
      </c>
    </row>
    <row r="2952" spans="1:17">
      <c r="A2952" s="63" t="s">
        <v>76</v>
      </c>
      <c r="B2952" s="63" t="s">
        <v>44</v>
      </c>
      <c r="C2952" s="63" t="s">
        <v>72</v>
      </c>
      <c r="D2952" s="63">
        <v>23</v>
      </c>
      <c r="E2952" s="63">
        <v>1.375715</v>
      </c>
      <c r="F2952" s="63">
        <v>1.1139559999999999</v>
      </c>
      <c r="G2952" s="63">
        <v>-0.26175900000000002</v>
      </c>
      <c r="H2952" s="63">
        <v>67.563999999999993</v>
      </c>
      <c r="I2952" s="63">
        <v>-0.40664660000000002</v>
      </c>
      <c r="J2952" s="63">
        <v>-0.3210459</v>
      </c>
      <c r="K2952" s="63">
        <v>-0.26175900000000002</v>
      </c>
      <c r="L2952" s="63">
        <v>-0.20247219999999999</v>
      </c>
      <c r="M2952" s="63">
        <v>-0.1168714</v>
      </c>
      <c r="N2952" s="63">
        <v>6436</v>
      </c>
      <c r="O2952" s="63">
        <v>0.1130564</v>
      </c>
      <c r="P2952" s="63">
        <v>10</v>
      </c>
      <c r="Q2952" s="63">
        <v>1.2781749580960001E-2</v>
      </c>
    </row>
    <row r="2953" spans="1:17">
      <c r="A2953" s="63" t="s">
        <v>76</v>
      </c>
      <c r="B2953" s="63" t="s">
        <v>44</v>
      </c>
      <c r="C2953" s="63" t="s">
        <v>72</v>
      </c>
      <c r="D2953" s="63">
        <v>24</v>
      </c>
      <c r="E2953" s="63">
        <v>1.064549</v>
      </c>
      <c r="F2953" s="63">
        <v>0.83820689999999998</v>
      </c>
      <c r="G2953" s="63">
        <v>-0.22634180000000001</v>
      </c>
      <c r="H2953" s="63">
        <v>65.7029</v>
      </c>
      <c r="I2953" s="63">
        <v>-0.37122939999999999</v>
      </c>
      <c r="J2953" s="63">
        <v>-0.28562860000000001</v>
      </c>
      <c r="K2953" s="63">
        <v>-0.22634180000000001</v>
      </c>
      <c r="L2953" s="63">
        <v>-0.16705500000000001</v>
      </c>
      <c r="M2953" s="63">
        <v>-8.1454200000000004E-2</v>
      </c>
      <c r="N2953" s="63">
        <v>6436</v>
      </c>
      <c r="O2953" s="63">
        <v>0.1130564</v>
      </c>
      <c r="P2953" s="63">
        <v>10</v>
      </c>
      <c r="Q2953" s="63">
        <v>1.2781749580960001E-2</v>
      </c>
    </row>
    <row r="2954" spans="1:17">
      <c r="A2954" s="63" t="s">
        <v>76</v>
      </c>
      <c r="B2954" s="63" t="s">
        <v>44</v>
      </c>
      <c r="C2954" s="63" t="s">
        <v>73</v>
      </c>
      <c r="D2954" s="63">
        <v>1</v>
      </c>
      <c r="E2954" s="63">
        <v>1.011865</v>
      </c>
      <c r="F2954" s="63">
        <v>0.86696150000000005</v>
      </c>
      <c r="G2954" s="63">
        <v>-0.1449038</v>
      </c>
      <c r="H2954" s="63">
        <v>46.196899999999999</v>
      </c>
      <c r="I2954" s="63">
        <v>-0.28979139999999998</v>
      </c>
      <c r="J2954" s="63">
        <v>-0.2041906</v>
      </c>
      <c r="K2954" s="63">
        <v>-0.1449038</v>
      </c>
      <c r="L2954" s="63">
        <v>-8.5616899999999996E-2</v>
      </c>
      <c r="M2954" s="63">
        <v>-1.6200000000000001E-5</v>
      </c>
      <c r="N2954" s="63">
        <v>6436</v>
      </c>
      <c r="O2954" s="63">
        <v>0.1130564</v>
      </c>
      <c r="P2954" s="63">
        <v>11</v>
      </c>
      <c r="Q2954" s="63">
        <v>1.2781749580960001E-2</v>
      </c>
    </row>
    <row r="2955" spans="1:17">
      <c r="A2955" s="63" t="s">
        <v>76</v>
      </c>
      <c r="B2955" s="63" t="s">
        <v>44</v>
      </c>
      <c r="C2955" s="63" t="s">
        <v>73</v>
      </c>
      <c r="D2955" s="63">
        <v>2</v>
      </c>
      <c r="E2955" s="63">
        <v>0.94468149999999995</v>
      </c>
      <c r="F2955" s="63">
        <v>0.7838657</v>
      </c>
      <c r="G2955" s="63">
        <v>-0.16081580000000001</v>
      </c>
      <c r="H2955" s="63">
        <v>45.587000000000003</v>
      </c>
      <c r="I2955" s="63">
        <v>-0.30570340000000001</v>
      </c>
      <c r="J2955" s="63">
        <v>-0.22010260000000001</v>
      </c>
      <c r="K2955" s="63">
        <v>-0.16081580000000001</v>
      </c>
      <c r="L2955" s="63">
        <v>-0.10152890000000001</v>
      </c>
      <c r="M2955" s="63">
        <v>-1.59282E-2</v>
      </c>
      <c r="N2955" s="63">
        <v>6436</v>
      </c>
      <c r="O2955" s="63">
        <v>0.1130564</v>
      </c>
      <c r="P2955" s="63">
        <v>11</v>
      </c>
      <c r="Q2955" s="63">
        <v>1.2781749580960001E-2</v>
      </c>
    </row>
    <row r="2956" spans="1:17">
      <c r="A2956" s="63" t="s">
        <v>76</v>
      </c>
      <c r="B2956" s="63" t="s">
        <v>44</v>
      </c>
      <c r="C2956" s="63" t="s">
        <v>73</v>
      </c>
      <c r="D2956" s="63">
        <v>3</v>
      </c>
      <c r="E2956" s="63">
        <v>0.9376099</v>
      </c>
      <c r="F2956" s="63">
        <v>0.78121339999999995</v>
      </c>
      <c r="G2956" s="63">
        <v>-0.15639639999999999</v>
      </c>
      <c r="H2956" s="63">
        <v>45.006700000000002</v>
      </c>
      <c r="I2956" s="63">
        <v>-0.301284</v>
      </c>
      <c r="J2956" s="63">
        <v>-0.21568329999999999</v>
      </c>
      <c r="K2956" s="63">
        <v>-0.15639639999999999</v>
      </c>
      <c r="L2956" s="63">
        <v>-9.7109600000000004E-2</v>
      </c>
      <c r="M2956" s="63">
        <v>-1.1508900000000001E-2</v>
      </c>
      <c r="N2956" s="63">
        <v>6436</v>
      </c>
      <c r="O2956" s="63">
        <v>0.1130564</v>
      </c>
      <c r="P2956" s="63">
        <v>11</v>
      </c>
      <c r="Q2956" s="63">
        <v>1.2781749580960001E-2</v>
      </c>
    </row>
    <row r="2957" spans="1:17">
      <c r="A2957" s="63" t="s">
        <v>76</v>
      </c>
      <c r="B2957" s="63" t="s">
        <v>44</v>
      </c>
      <c r="C2957" s="63" t="s">
        <v>73</v>
      </c>
      <c r="D2957" s="63">
        <v>4</v>
      </c>
      <c r="E2957" s="63">
        <v>0.97520200000000001</v>
      </c>
      <c r="F2957" s="63">
        <v>0.81735179999999996</v>
      </c>
      <c r="G2957" s="63">
        <v>-0.1578503</v>
      </c>
      <c r="H2957" s="63">
        <v>44.491100000000003</v>
      </c>
      <c r="I2957" s="63">
        <v>-0.3027379</v>
      </c>
      <c r="J2957" s="63">
        <v>-0.2171371</v>
      </c>
      <c r="K2957" s="63">
        <v>-0.1578503</v>
      </c>
      <c r="L2957" s="63">
        <v>-9.8563399999999995E-2</v>
      </c>
      <c r="M2957" s="63">
        <v>-1.2962700000000001E-2</v>
      </c>
      <c r="N2957" s="63">
        <v>6436</v>
      </c>
      <c r="O2957" s="63">
        <v>0.1130564</v>
      </c>
      <c r="P2957" s="63">
        <v>11</v>
      </c>
      <c r="Q2957" s="63">
        <v>1.2781749580960001E-2</v>
      </c>
    </row>
    <row r="2958" spans="1:17">
      <c r="A2958" s="63" t="s">
        <v>76</v>
      </c>
      <c r="B2958" s="63" t="s">
        <v>44</v>
      </c>
      <c r="C2958" s="63" t="s">
        <v>73</v>
      </c>
      <c r="D2958" s="63">
        <v>5</v>
      </c>
      <c r="E2958" s="63">
        <v>1.01833</v>
      </c>
      <c r="F2958" s="63">
        <v>0.86123729999999998</v>
      </c>
      <c r="G2958" s="63">
        <v>-0.1570927</v>
      </c>
      <c r="H2958" s="63">
        <v>43.882899999999999</v>
      </c>
      <c r="I2958" s="63">
        <v>-0.30198029999999998</v>
      </c>
      <c r="J2958" s="63">
        <v>-0.2163795</v>
      </c>
      <c r="K2958" s="63">
        <v>-0.1570927</v>
      </c>
      <c r="L2958" s="63">
        <v>-9.7805900000000001E-2</v>
      </c>
      <c r="M2958" s="63">
        <v>-1.22051E-2</v>
      </c>
      <c r="N2958" s="63">
        <v>6436</v>
      </c>
      <c r="O2958" s="63">
        <v>0.1130564</v>
      </c>
      <c r="P2958" s="63">
        <v>11</v>
      </c>
      <c r="Q2958" s="63">
        <v>1.2781749580960001E-2</v>
      </c>
    </row>
    <row r="2959" spans="1:17">
      <c r="A2959" s="63" t="s">
        <v>76</v>
      </c>
      <c r="B2959" s="63" t="s">
        <v>44</v>
      </c>
      <c r="C2959" s="63" t="s">
        <v>73</v>
      </c>
      <c r="D2959" s="63">
        <v>6</v>
      </c>
      <c r="E2959" s="63">
        <v>1.1900310000000001</v>
      </c>
      <c r="F2959" s="63">
        <v>0.95479290000000006</v>
      </c>
      <c r="G2959" s="63">
        <v>-0.23523769999999999</v>
      </c>
      <c r="H2959" s="63">
        <v>43.565899999999999</v>
      </c>
      <c r="I2959" s="63">
        <v>-0.3801253</v>
      </c>
      <c r="J2959" s="63">
        <v>-0.29452460000000003</v>
      </c>
      <c r="K2959" s="63">
        <v>-0.23523769999999999</v>
      </c>
      <c r="L2959" s="63">
        <v>-0.17595089999999999</v>
      </c>
      <c r="M2959" s="63">
        <v>-9.0350100000000003E-2</v>
      </c>
      <c r="N2959" s="63">
        <v>6436</v>
      </c>
      <c r="O2959" s="63">
        <v>0.1130564</v>
      </c>
      <c r="P2959" s="63">
        <v>11</v>
      </c>
      <c r="Q2959" s="63">
        <v>1.2781749580960001E-2</v>
      </c>
    </row>
    <row r="2960" spans="1:17">
      <c r="A2960" s="63" t="s">
        <v>76</v>
      </c>
      <c r="B2960" s="63" t="s">
        <v>44</v>
      </c>
      <c r="C2960" s="63" t="s">
        <v>73</v>
      </c>
      <c r="D2960" s="63">
        <v>7</v>
      </c>
      <c r="E2960" s="63">
        <v>1.5544009999999999</v>
      </c>
      <c r="F2960" s="63">
        <v>1.355224</v>
      </c>
      <c r="G2960" s="63">
        <v>-0.19917670000000001</v>
      </c>
      <c r="H2960" s="63">
        <v>43.241700000000002</v>
      </c>
      <c r="I2960" s="63">
        <v>-0.34406429999999999</v>
      </c>
      <c r="J2960" s="63">
        <v>-0.25846350000000001</v>
      </c>
      <c r="K2960" s="63">
        <v>-0.19917670000000001</v>
      </c>
      <c r="L2960" s="63">
        <v>-0.13988980000000001</v>
      </c>
      <c r="M2960" s="63">
        <v>-5.42891E-2</v>
      </c>
      <c r="N2960" s="63">
        <v>6436</v>
      </c>
      <c r="O2960" s="63">
        <v>0.1130564</v>
      </c>
      <c r="P2960" s="63">
        <v>11</v>
      </c>
      <c r="Q2960" s="63">
        <v>1.2781749580960001E-2</v>
      </c>
    </row>
    <row r="2961" spans="1:17">
      <c r="A2961" s="63" t="s">
        <v>76</v>
      </c>
      <c r="B2961" s="63" t="s">
        <v>44</v>
      </c>
      <c r="C2961" s="63" t="s">
        <v>73</v>
      </c>
      <c r="D2961" s="63">
        <v>8</v>
      </c>
      <c r="E2961" s="63">
        <v>1.7685010000000001</v>
      </c>
      <c r="F2961" s="63">
        <v>1.6845490000000001</v>
      </c>
      <c r="G2961" s="63">
        <v>-8.3951799999999993E-2</v>
      </c>
      <c r="H2961" s="63">
        <v>44.892699999999998</v>
      </c>
      <c r="I2961" s="63">
        <v>-0.2288394</v>
      </c>
      <c r="J2961" s="63">
        <v>-0.1432387</v>
      </c>
      <c r="K2961" s="63">
        <v>-8.3951799999999993E-2</v>
      </c>
      <c r="L2961" s="63">
        <v>-2.4664999999999999E-2</v>
      </c>
      <c r="M2961" s="63">
        <v>6.0935799999999998E-2</v>
      </c>
      <c r="N2961" s="63">
        <v>6436</v>
      </c>
      <c r="O2961" s="63">
        <v>0.1130564</v>
      </c>
      <c r="P2961" s="63">
        <v>11</v>
      </c>
      <c r="Q2961" s="63">
        <v>1.2781749580960001E-2</v>
      </c>
    </row>
    <row r="2962" spans="1:17">
      <c r="A2962" s="63" t="s">
        <v>76</v>
      </c>
      <c r="B2962" s="63" t="s">
        <v>44</v>
      </c>
      <c r="C2962" s="63" t="s">
        <v>73</v>
      </c>
      <c r="D2962" s="63">
        <v>9</v>
      </c>
      <c r="E2962" s="63">
        <v>1.6166389999999999</v>
      </c>
      <c r="F2962" s="63">
        <v>1.689972</v>
      </c>
      <c r="G2962" s="63">
        <v>7.3333599999999999E-2</v>
      </c>
      <c r="H2962" s="63">
        <v>48.410400000000003</v>
      </c>
      <c r="I2962" s="63">
        <v>-7.1554000000000006E-2</v>
      </c>
      <c r="J2962" s="63">
        <v>1.40468E-2</v>
      </c>
      <c r="K2962" s="63">
        <v>7.3333599999999999E-2</v>
      </c>
      <c r="L2962" s="63">
        <v>0.1326205</v>
      </c>
      <c r="M2962" s="63">
        <v>0.2182212</v>
      </c>
      <c r="N2962" s="63">
        <v>6436</v>
      </c>
      <c r="O2962" s="63">
        <v>0.1130564</v>
      </c>
      <c r="P2962" s="63">
        <v>11</v>
      </c>
      <c r="Q2962" s="63">
        <v>1.2781749580960001E-2</v>
      </c>
    </row>
    <row r="2963" spans="1:17">
      <c r="A2963" s="63" t="s">
        <v>76</v>
      </c>
      <c r="B2963" s="63" t="s">
        <v>44</v>
      </c>
      <c r="C2963" s="63" t="s">
        <v>73</v>
      </c>
      <c r="D2963" s="63">
        <v>10</v>
      </c>
      <c r="E2963" s="63">
        <v>1.5337160000000001</v>
      </c>
      <c r="F2963" s="63">
        <v>1.6099600000000001</v>
      </c>
      <c r="G2963" s="63">
        <v>7.62438E-2</v>
      </c>
      <c r="H2963" s="63">
        <v>51.7254</v>
      </c>
      <c r="I2963" s="63">
        <v>-6.8643800000000005E-2</v>
      </c>
      <c r="J2963" s="63">
        <v>1.69569E-2</v>
      </c>
      <c r="K2963" s="63">
        <v>7.62438E-2</v>
      </c>
      <c r="L2963" s="63">
        <v>0.1355306</v>
      </c>
      <c r="M2963" s="63">
        <v>0.22113140000000001</v>
      </c>
      <c r="N2963" s="63">
        <v>6436</v>
      </c>
      <c r="O2963" s="63">
        <v>0.1130564</v>
      </c>
      <c r="P2963" s="63">
        <v>11</v>
      </c>
      <c r="Q2963" s="63">
        <v>1.2781749580960001E-2</v>
      </c>
    </row>
    <row r="2964" spans="1:17">
      <c r="A2964" s="63" t="s">
        <v>76</v>
      </c>
      <c r="B2964" s="63" t="s">
        <v>44</v>
      </c>
      <c r="C2964" s="63" t="s">
        <v>73</v>
      </c>
      <c r="D2964" s="63">
        <v>11</v>
      </c>
      <c r="E2964" s="63">
        <v>1.408676</v>
      </c>
      <c r="F2964" s="63">
        <v>1.5632870000000001</v>
      </c>
      <c r="G2964" s="63">
        <v>0.15461030000000001</v>
      </c>
      <c r="H2964" s="63">
        <v>54.2044</v>
      </c>
      <c r="I2964" s="63">
        <v>9.7227000000000008E-3</v>
      </c>
      <c r="J2964" s="63">
        <v>9.5323400000000003E-2</v>
      </c>
      <c r="K2964" s="63">
        <v>0.15461030000000001</v>
      </c>
      <c r="L2964" s="63">
        <v>0.21389710000000001</v>
      </c>
      <c r="M2964" s="63">
        <v>0.29949789999999998</v>
      </c>
      <c r="N2964" s="63">
        <v>6436</v>
      </c>
      <c r="O2964" s="63">
        <v>0.1130564</v>
      </c>
      <c r="P2964" s="63">
        <v>11</v>
      </c>
      <c r="Q2964" s="63">
        <v>1.2781749580960001E-2</v>
      </c>
    </row>
    <row r="2965" spans="1:17">
      <c r="A2965" s="63" t="s">
        <v>76</v>
      </c>
      <c r="B2965" s="63" t="s">
        <v>44</v>
      </c>
      <c r="C2965" s="63" t="s">
        <v>73</v>
      </c>
      <c r="D2965" s="63">
        <v>12</v>
      </c>
      <c r="E2965" s="63">
        <v>1.329348</v>
      </c>
      <c r="F2965" s="63">
        <v>1.4651099999999999</v>
      </c>
      <c r="G2965" s="63">
        <v>0.13576160000000001</v>
      </c>
      <c r="H2965" s="63">
        <v>56.546900000000001</v>
      </c>
      <c r="I2965" s="63">
        <v>-9.1260000000000004E-3</v>
      </c>
      <c r="J2965" s="63">
        <v>7.6474799999999996E-2</v>
      </c>
      <c r="K2965" s="63">
        <v>0.13576160000000001</v>
      </c>
      <c r="L2965" s="63">
        <v>0.19504850000000001</v>
      </c>
      <c r="M2965" s="63">
        <v>0.28064919999999999</v>
      </c>
      <c r="N2965" s="63">
        <v>6436</v>
      </c>
      <c r="O2965" s="63">
        <v>0.1130564</v>
      </c>
      <c r="P2965" s="63">
        <v>11</v>
      </c>
      <c r="Q2965" s="63">
        <v>1.2781749580960001E-2</v>
      </c>
    </row>
    <row r="2966" spans="1:17">
      <c r="A2966" s="63" t="s">
        <v>76</v>
      </c>
      <c r="B2966" s="63" t="s">
        <v>44</v>
      </c>
      <c r="C2966" s="63" t="s">
        <v>73</v>
      </c>
      <c r="D2966" s="63">
        <v>13</v>
      </c>
      <c r="E2966" s="63">
        <v>1.17439</v>
      </c>
      <c r="F2966" s="63">
        <v>1.4255519999999999</v>
      </c>
      <c r="G2966" s="63">
        <v>0.25116240000000001</v>
      </c>
      <c r="H2966" s="63">
        <v>58.08</v>
      </c>
      <c r="I2966" s="63">
        <v>0.1062748</v>
      </c>
      <c r="J2966" s="63">
        <v>0.19187560000000001</v>
      </c>
      <c r="K2966" s="63">
        <v>0.25116240000000001</v>
      </c>
      <c r="L2966" s="63">
        <v>0.31044919999999998</v>
      </c>
      <c r="M2966" s="63">
        <v>0.39605000000000001</v>
      </c>
      <c r="N2966" s="63">
        <v>6436</v>
      </c>
      <c r="O2966" s="63">
        <v>0.1130564</v>
      </c>
      <c r="P2966" s="63">
        <v>11</v>
      </c>
      <c r="Q2966" s="63">
        <v>1.2781749580960001E-2</v>
      </c>
    </row>
    <row r="2967" spans="1:17">
      <c r="A2967" s="63" t="s">
        <v>76</v>
      </c>
      <c r="B2967" s="63" t="s">
        <v>44</v>
      </c>
      <c r="C2967" s="63" t="s">
        <v>73</v>
      </c>
      <c r="D2967" s="63">
        <v>14</v>
      </c>
      <c r="E2967" s="63">
        <v>1.0650919999999999</v>
      </c>
      <c r="F2967" s="63">
        <v>1.3547880000000001</v>
      </c>
      <c r="G2967" s="63">
        <v>0.2896956</v>
      </c>
      <c r="H2967" s="63">
        <v>58.945599999999999</v>
      </c>
      <c r="I2967" s="63">
        <v>0.14480799999999999</v>
      </c>
      <c r="J2967" s="63">
        <v>0.2304088</v>
      </c>
      <c r="K2967" s="63">
        <v>0.2896956</v>
      </c>
      <c r="L2967" s="63">
        <v>0.34898249999999997</v>
      </c>
      <c r="M2967" s="63">
        <v>0.4345832</v>
      </c>
      <c r="N2967" s="63">
        <v>6436</v>
      </c>
      <c r="O2967" s="63">
        <v>0.1130564</v>
      </c>
      <c r="P2967" s="63">
        <v>11</v>
      </c>
      <c r="Q2967" s="63">
        <v>1.2781749580960001E-2</v>
      </c>
    </row>
    <row r="2968" spans="1:17">
      <c r="A2968" s="63" t="s">
        <v>76</v>
      </c>
      <c r="B2968" s="63" t="s">
        <v>44</v>
      </c>
      <c r="C2968" s="63" t="s">
        <v>73</v>
      </c>
      <c r="D2968" s="63">
        <v>15</v>
      </c>
      <c r="E2968" s="63">
        <v>1.023862</v>
      </c>
      <c r="F2968" s="63">
        <v>1.278972</v>
      </c>
      <c r="G2968" s="63">
        <v>0.25511</v>
      </c>
      <c r="H2968" s="63">
        <v>58.961500000000001</v>
      </c>
      <c r="I2968" s="63">
        <v>0.1102224</v>
      </c>
      <c r="J2968" s="63">
        <v>0.1958232</v>
      </c>
      <c r="K2968" s="63">
        <v>0.25511</v>
      </c>
      <c r="L2968" s="63">
        <v>0.31439689999999998</v>
      </c>
      <c r="M2968" s="63">
        <v>0.39999760000000001</v>
      </c>
      <c r="N2968" s="63">
        <v>6436</v>
      </c>
      <c r="O2968" s="63">
        <v>0.1130564</v>
      </c>
      <c r="P2968" s="63">
        <v>11</v>
      </c>
      <c r="Q2968" s="63">
        <v>1.2781749580960001E-2</v>
      </c>
    </row>
    <row r="2969" spans="1:17">
      <c r="A2969" s="63" t="s">
        <v>76</v>
      </c>
      <c r="B2969" s="63" t="s">
        <v>44</v>
      </c>
      <c r="C2969" s="63" t="s">
        <v>73</v>
      </c>
      <c r="D2969" s="63">
        <v>16</v>
      </c>
      <c r="E2969" s="63">
        <v>1.050692</v>
      </c>
      <c r="F2969" s="63">
        <v>1.268205</v>
      </c>
      <c r="G2969" s="63">
        <v>0.21751329999999999</v>
      </c>
      <c r="H2969" s="63">
        <v>57.863199999999999</v>
      </c>
      <c r="I2969" s="63">
        <v>7.2625700000000001E-2</v>
      </c>
      <c r="J2969" s="63">
        <v>0.15822649999999999</v>
      </c>
      <c r="K2969" s="63">
        <v>0.21751329999999999</v>
      </c>
      <c r="L2969" s="63">
        <v>0.2768002</v>
      </c>
      <c r="M2969" s="63">
        <v>0.36240090000000003</v>
      </c>
      <c r="N2969" s="63">
        <v>6436</v>
      </c>
      <c r="O2969" s="63">
        <v>0.1130564</v>
      </c>
      <c r="P2969" s="63">
        <v>11</v>
      </c>
      <c r="Q2969" s="63">
        <v>1.2781749580960001E-2</v>
      </c>
    </row>
    <row r="2970" spans="1:17">
      <c r="A2970" s="63" t="s">
        <v>76</v>
      </c>
      <c r="B2970" s="63" t="s">
        <v>44</v>
      </c>
      <c r="C2970" s="63" t="s">
        <v>73</v>
      </c>
      <c r="D2970" s="63">
        <v>17</v>
      </c>
      <c r="E2970" s="63">
        <v>1.146347</v>
      </c>
      <c r="F2970" s="63">
        <v>1.3321639999999999</v>
      </c>
      <c r="G2970" s="63">
        <v>0.18581739999999999</v>
      </c>
      <c r="H2970" s="63">
        <v>56.1691</v>
      </c>
      <c r="I2970" s="63">
        <v>4.0929800000000002E-2</v>
      </c>
      <c r="J2970" s="63">
        <v>0.12653049999999999</v>
      </c>
      <c r="K2970" s="63">
        <v>0.18581739999999999</v>
      </c>
      <c r="L2970" s="63">
        <v>0.24510419999999999</v>
      </c>
      <c r="M2970" s="63">
        <v>0.33070500000000003</v>
      </c>
      <c r="N2970" s="63">
        <v>6436</v>
      </c>
      <c r="O2970" s="63">
        <v>0.1130564</v>
      </c>
      <c r="P2970" s="63">
        <v>11</v>
      </c>
      <c r="Q2970" s="63">
        <v>1.2781749580960001E-2</v>
      </c>
    </row>
    <row r="2971" spans="1:17">
      <c r="A2971" s="63" t="s">
        <v>76</v>
      </c>
      <c r="B2971" s="63" t="s">
        <v>44</v>
      </c>
      <c r="C2971" s="63" t="s">
        <v>73</v>
      </c>
      <c r="D2971" s="63">
        <v>18</v>
      </c>
      <c r="E2971" s="63">
        <v>1.4893099999999999</v>
      </c>
      <c r="F2971" s="63">
        <v>1.568363</v>
      </c>
      <c r="G2971" s="63">
        <v>7.9052700000000004E-2</v>
      </c>
      <c r="H2971" s="63">
        <v>53.908299999999997</v>
      </c>
      <c r="I2971" s="63">
        <v>-6.5834900000000002E-2</v>
      </c>
      <c r="J2971" s="63">
        <v>1.9765899999999999E-2</v>
      </c>
      <c r="K2971" s="63">
        <v>7.9052700000000004E-2</v>
      </c>
      <c r="L2971" s="63">
        <v>0.1383395</v>
      </c>
      <c r="M2971" s="63">
        <v>0.22394030000000001</v>
      </c>
      <c r="N2971" s="63">
        <v>6436</v>
      </c>
      <c r="O2971" s="63">
        <v>0.1130564</v>
      </c>
      <c r="P2971" s="63">
        <v>11</v>
      </c>
      <c r="Q2971" s="63">
        <v>1.2781749580960001E-2</v>
      </c>
    </row>
    <row r="2972" spans="1:17">
      <c r="A2972" s="63" t="s">
        <v>76</v>
      </c>
      <c r="B2972" s="63" t="s">
        <v>44</v>
      </c>
      <c r="C2972" s="63" t="s">
        <v>73</v>
      </c>
      <c r="D2972" s="63">
        <v>19</v>
      </c>
      <c r="E2972" s="63">
        <v>1.7629870000000001</v>
      </c>
      <c r="F2972" s="63">
        <v>1.6982189999999999</v>
      </c>
      <c r="G2972" s="63">
        <v>-6.4768099999999995E-2</v>
      </c>
      <c r="H2972" s="63">
        <v>52.166600000000003</v>
      </c>
      <c r="I2972" s="63">
        <v>-0.2096557</v>
      </c>
      <c r="J2972" s="63">
        <v>-0.1240549</v>
      </c>
      <c r="K2972" s="63">
        <v>-6.4768099999999995E-2</v>
      </c>
      <c r="L2972" s="63">
        <v>-5.4812000000000003E-3</v>
      </c>
      <c r="M2972" s="63">
        <v>8.0119499999999996E-2</v>
      </c>
      <c r="N2972" s="63">
        <v>6436</v>
      </c>
      <c r="O2972" s="63">
        <v>0.1130564</v>
      </c>
      <c r="P2972" s="63">
        <v>11</v>
      </c>
      <c r="Q2972" s="63">
        <v>1.2781749580960001E-2</v>
      </c>
    </row>
    <row r="2973" spans="1:17">
      <c r="A2973" s="63" t="s">
        <v>76</v>
      </c>
      <c r="B2973" s="63" t="s">
        <v>44</v>
      </c>
      <c r="C2973" s="63" t="s">
        <v>73</v>
      </c>
      <c r="D2973" s="63">
        <v>20</v>
      </c>
      <c r="E2973" s="63">
        <v>1.8142590000000001</v>
      </c>
      <c r="F2973" s="63">
        <v>1.6990909999999999</v>
      </c>
      <c r="G2973" s="63">
        <v>-0.1151682</v>
      </c>
      <c r="H2973" s="63">
        <v>50.707099999999997</v>
      </c>
      <c r="I2973" s="63">
        <v>-0.2600558</v>
      </c>
      <c r="J2973" s="63">
        <v>-0.174455</v>
      </c>
      <c r="K2973" s="63">
        <v>-0.1151682</v>
      </c>
      <c r="L2973" s="63">
        <v>-5.5881399999999998E-2</v>
      </c>
      <c r="M2973" s="63">
        <v>2.97194E-2</v>
      </c>
      <c r="N2973" s="63">
        <v>6436</v>
      </c>
      <c r="O2973" s="63">
        <v>0.1130564</v>
      </c>
      <c r="P2973" s="63">
        <v>11</v>
      </c>
      <c r="Q2973" s="63">
        <v>1.2781749580960001E-2</v>
      </c>
    </row>
    <row r="2974" spans="1:17">
      <c r="A2974" s="63" t="s">
        <v>76</v>
      </c>
      <c r="B2974" s="63" t="s">
        <v>44</v>
      </c>
      <c r="C2974" s="63" t="s">
        <v>73</v>
      </c>
      <c r="D2974" s="63">
        <v>21</v>
      </c>
      <c r="E2974" s="63">
        <v>1.8150360000000001</v>
      </c>
      <c r="F2974" s="63">
        <v>1.6671769999999999</v>
      </c>
      <c r="G2974" s="63">
        <v>-0.14785860000000001</v>
      </c>
      <c r="H2974" s="63">
        <v>49.576999999999998</v>
      </c>
      <c r="I2974" s="63">
        <v>-0.29274620000000001</v>
      </c>
      <c r="J2974" s="63">
        <v>-0.20714550000000001</v>
      </c>
      <c r="K2974" s="63">
        <v>-0.14785860000000001</v>
      </c>
      <c r="L2974" s="63">
        <v>-8.8571800000000006E-2</v>
      </c>
      <c r="M2974" s="63">
        <v>-2.9710000000000001E-3</v>
      </c>
      <c r="N2974" s="63">
        <v>6436</v>
      </c>
      <c r="O2974" s="63">
        <v>0.1130564</v>
      </c>
      <c r="P2974" s="63">
        <v>11</v>
      </c>
      <c r="Q2974" s="63">
        <v>1.2781749580960001E-2</v>
      </c>
    </row>
    <row r="2975" spans="1:17">
      <c r="A2975" s="63" t="s">
        <v>76</v>
      </c>
      <c r="B2975" s="63" t="s">
        <v>44</v>
      </c>
      <c r="C2975" s="63" t="s">
        <v>73</v>
      </c>
      <c r="D2975" s="63">
        <v>22</v>
      </c>
      <c r="E2975" s="63">
        <v>1.6628849999999999</v>
      </c>
      <c r="F2975" s="63">
        <v>1.5145980000000001</v>
      </c>
      <c r="G2975" s="63">
        <v>-0.14828659999999999</v>
      </c>
      <c r="H2975" s="63">
        <v>48.148099999999999</v>
      </c>
      <c r="I2975" s="63">
        <v>-0.2931742</v>
      </c>
      <c r="J2975" s="63">
        <v>-0.20757339999999999</v>
      </c>
      <c r="K2975" s="63">
        <v>-0.14828659999999999</v>
      </c>
      <c r="L2975" s="63">
        <v>-8.8999700000000001E-2</v>
      </c>
      <c r="M2975" s="63">
        <v>-3.3990000000000001E-3</v>
      </c>
      <c r="N2975" s="63">
        <v>6436</v>
      </c>
      <c r="O2975" s="63">
        <v>0.1130564</v>
      </c>
      <c r="P2975" s="63">
        <v>11</v>
      </c>
      <c r="Q2975" s="63">
        <v>1.2781749580960001E-2</v>
      </c>
    </row>
    <row r="2976" spans="1:17">
      <c r="A2976" s="63" t="s">
        <v>76</v>
      </c>
      <c r="B2976" s="63" t="s">
        <v>44</v>
      </c>
      <c r="C2976" s="63" t="s">
        <v>73</v>
      </c>
      <c r="D2976" s="63">
        <v>23</v>
      </c>
      <c r="E2976" s="63">
        <v>1.4356249999999999</v>
      </c>
      <c r="F2976" s="63">
        <v>1.295447</v>
      </c>
      <c r="G2976" s="63">
        <v>-0.14017830000000001</v>
      </c>
      <c r="H2976" s="63">
        <v>47.082599999999999</v>
      </c>
      <c r="I2976" s="63">
        <v>-0.28506589999999998</v>
      </c>
      <c r="J2976" s="63">
        <v>-0.19946520000000001</v>
      </c>
      <c r="K2976" s="63">
        <v>-0.14017830000000001</v>
      </c>
      <c r="L2976" s="63">
        <v>-8.0891500000000005E-2</v>
      </c>
      <c r="M2976" s="63">
        <v>4.7092999999999996E-3</v>
      </c>
      <c r="N2976" s="63">
        <v>6436</v>
      </c>
      <c r="O2976" s="63">
        <v>0.1130564</v>
      </c>
      <c r="P2976" s="63">
        <v>11</v>
      </c>
      <c r="Q2976" s="63">
        <v>1.2781749580960001E-2</v>
      </c>
    </row>
    <row r="2977" spans="1:17">
      <c r="A2977" s="63" t="s">
        <v>76</v>
      </c>
      <c r="B2977" s="63" t="s">
        <v>44</v>
      </c>
      <c r="C2977" s="63" t="s">
        <v>73</v>
      </c>
      <c r="D2977" s="63">
        <v>24</v>
      </c>
      <c r="E2977" s="63">
        <v>1.1850780000000001</v>
      </c>
      <c r="F2977" s="63">
        <v>1.042986</v>
      </c>
      <c r="G2977" s="63">
        <v>-0.14209160000000001</v>
      </c>
      <c r="H2977" s="63">
        <v>46.2044</v>
      </c>
      <c r="I2977" s="63">
        <v>-0.28697919999999999</v>
      </c>
      <c r="J2977" s="63">
        <v>-0.20137849999999999</v>
      </c>
      <c r="K2977" s="63">
        <v>-0.14209160000000001</v>
      </c>
      <c r="L2977" s="63">
        <v>-8.2804799999999998E-2</v>
      </c>
      <c r="M2977" s="63">
        <v>2.7959999999999999E-3</v>
      </c>
      <c r="N2977" s="63">
        <v>6436</v>
      </c>
      <c r="O2977" s="63">
        <v>0.1130564</v>
      </c>
      <c r="P2977" s="63">
        <v>11</v>
      </c>
      <c r="Q2977" s="63">
        <v>1.2781749580960001E-2</v>
      </c>
    </row>
    <row r="2978" spans="1:17">
      <c r="A2978" s="63" t="s">
        <v>76</v>
      </c>
      <c r="B2978" s="63" t="s">
        <v>44</v>
      </c>
      <c r="C2978" s="63" t="s">
        <v>74</v>
      </c>
      <c r="D2978" s="63">
        <v>1</v>
      </c>
      <c r="E2978" s="63">
        <v>1.1362589999999999</v>
      </c>
      <c r="F2978" s="63">
        <v>0.99135519999999999</v>
      </c>
      <c r="G2978" s="63">
        <v>-0.1449037</v>
      </c>
      <c r="H2978" s="63">
        <v>40.123100000000001</v>
      </c>
      <c r="I2978" s="63">
        <v>-0.28979129999999997</v>
      </c>
      <c r="J2978" s="63">
        <v>-0.2041906</v>
      </c>
      <c r="K2978" s="63">
        <v>-0.1449037</v>
      </c>
      <c r="L2978" s="63">
        <v>-8.5616899999999996E-2</v>
      </c>
      <c r="M2978" s="63">
        <v>-1.6099999999999998E-5</v>
      </c>
      <c r="N2978" s="63">
        <v>6436</v>
      </c>
      <c r="O2978" s="63">
        <v>0.1130564</v>
      </c>
      <c r="P2978" s="63">
        <v>12</v>
      </c>
      <c r="Q2978" s="63">
        <v>1.2781749580960001E-2</v>
      </c>
    </row>
    <row r="2979" spans="1:17">
      <c r="A2979" s="63" t="s">
        <v>76</v>
      </c>
      <c r="B2979" s="63" t="s">
        <v>44</v>
      </c>
      <c r="C2979" s="63" t="s">
        <v>74</v>
      </c>
      <c r="D2979" s="63">
        <v>2</v>
      </c>
      <c r="E2979" s="63">
        <v>1.0683400000000001</v>
      </c>
      <c r="F2979" s="63">
        <v>0.9075242</v>
      </c>
      <c r="G2979" s="63">
        <v>-0.16081580000000001</v>
      </c>
      <c r="H2979" s="63">
        <v>39.460299999999997</v>
      </c>
      <c r="I2979" s="63">
        <v>-0.30570340000000001</v>
      </c>
      <c r="J2979" s="63">
        <v>-0.22010260000000001</v>
      </c>
      <c r="K2979" s="63">
        <v>-0.16081580000000001</v>
      </c>
      <c r="L2979" s="63">
        <v>-0.10152890000000001</v>
      </c>
      <c r="M2979" s="63">
        <v>-1.59282E-2</v>
      </c>
      <c r="N2979" s="63">
        <v>6436</v>
      </c>
      <c r="O2979" s="63">
        <v>0.1130564</v>
      </c>
      <c r="P2979" s="63">
        <v>12</v>
      </c>
      <c r="Q2979" s="63">
        <v>1.2781749580960001E-2</v>
      </c>
    </row>
    <row r="2980" spans="1:17">
      <c r="A2980" s="63" t="s">
        <v>76</v>
      </c>
      <c r="B2980" s="63" t="s">
        <v>44</v>
      </c>
      <c r="C2980" s="63" t="s">
        <v>74</v>
      </c>
      <c r="D2980" s="63">
        <v>3</v>
      </c>
      <c r="E2980" s="63">
        <v>1.0644979999999999</v>
      </c>
      <c r="F2980" s="63">
        <v>0.90810190000000002</v>
      </c>
      <c r="G2980" s="63">
        <v>-0.15639649999999999</v>
      </c>
      <c r="H2980" s="63">
        <v>38.527099999999997</v>
      </c>
      <c r="I2980" s="63">
        <v>-0.3012841</v>
      </c>
      <c r="J2980" s="63">
        <v>-0.21568329999999999</v>
      </c>
      <c r="K2980" s="63">
        <v>-0.15639649999999999</v>
      </c>
      <c r="L2980" s="63">
        <v>-9.7109699999999993E-2</v>
      </c>
      <c r="M2980" s="63">
        <v>-1.1508900000000001E-2</v>
      </c>
      <c r="N2980" s="63">
        <v>6436</v>
      </c>
      <c r="O2980" s="63">
        <v>0.1130564</v>
      </c>
      <c r="P2980" s="63">
        <v>12</v>
      </c>
      <c r="Q2980" s="63">
        <v>1.2781749580960001E-2</v>
      </c>
    </row>
    <row r="2981" spans="1:17">
      <c r="A2981" s="63" t="s">
        <v>76</v>
      </c>
      <c r="B2981" s="63" t="s">
        <v>44</v>
      </c>
      <c r="C2981" s="63" t="s">
        <v>74</v>
      </c>
      <c r="D2981" s="63">
        <v>4</v>
      </c>
      <c r="E2981" s="63">
        <v>1.0918650000000001</v>
      </c>
      <c r="F2981" s="63">
        <v>0.93401460000000003</v>
      </c>
      <c r="G2981" s="63">
        <v>-0.1578502</v>
      </c>
      <c r="H2981" s="63">
        <v>37.764299999999999</v>
      </c>
      <c r="I2981" s="63">
        <v>-0.3027378</v>
      </c>
      <c r="J2981" s="63">
        <v>-0.217137</v>
      </c>
      <c r="K2981" s="63">
        <v>-0.1578502</v>
      </c>
      <c r="L2981" s="63">
        <v>-9.8563399999999995E-2</v>
      </c>
      <c r="M2981" s="63">
        <v>-1.2962599999999999E-2</v>
      </c>
      <c r="N2981" s="63">
        <v>6436</v>
      </c>
      <c r="O2981" s="63">
        <v>0.1130564</v>
      </c>
      <c r="P2981" s="63">
        <v>12</v>
      </c>
      <c r="Q2981" s="63">
        <v>1.2781749580960001E-2</v>
      </c>
    </row>
    <row r="2982" spans="1:17">
      <c r="A2982" s="63" t="s">
        <v>76</v>
      </c>
      <c r="B2982" s="63" t="s">
        <v>44</v>
      </c>
      <c r="C2982" s="63" t="s">
        <v>74</v>
      </c>
      <c r="D2982" s="63">
        <v>5</v>
      </c>
      <c r="E2982" s="63">
        <v>1.1346210000000001</v>
      </c>
      <c r="F2982" s="63">
        <v>0.97752830000000002</v>
      </c>
      <c r="G2982" s="63">
        <v>-0.1570928</v>
      </c>
      <c r="H2982" s="63">
        <v>37.286000000000001</v>
      </c>
      <c r="I2982" s="63">
        <v>-0.30198029999999998</v>
      </c>
      <c r="J2982" s="63">
        <v>-0.21637960000000001</v>
      </c>
      <c r="K2982" s="63">
        <v>-0.1570928</v>
      </c>
      <c r="L2982" s="63">
        <v>-9.7805900000000001E-2</v>
      </c>
      <c r="M2982" s="63">
        <v>-1.2205199999999999E-2</v>
      </c>
      <c r="N2982" s="63">
        <v>6436</v>
      </c>
      <c r="O2982" s="63">
        <v>0.1130564</v>
      </c>
      <c r="P2982" s="63">
        <v>12</v>
      </c>
      <c r="Q2982" s="63">
        <v>1.2781749580960001E-2</v>
      </c>
    </row>
    <row r="2983" spans="1:17">
      <c r="A2983" s="63" t="s">
        <v>76</v>
      </c>
      <c r="B2983" s="63" t="s">
        <v>44</v>
      </c>
      <c r="C2983" s="63" t="s">
        <v>74</v>
      </c>
      <c r="D2983" s="63">
        <v>6</v>
      </c>
      <c r="E2983" s="63">
        <v>1.306338</v>
      </c>
      <c r="F2983" s="63">
        <v>1.0711010000000001</v>
      </c>
      <c r="G2983" s="63">
        <v>-0.23523769999999999</v>
      </c>
      <c r="H2983" s="63">
        <v>36.867100000000001</v>
      </c>
      <c r="I2983" s="63">
        <v>-0.3801253</v>
      </c>
      <c r="J2983" s="63">
        <v>-0.29452460000000003</v>
      </c>
      <c r="K2983" s="63">
        <v>-0.23523769999999999</v>
      </c>
      <c r="L2983" s="63">
        <v>-0.17595089999999999</v>
      </c>
      <c r="M2983" s="63">
        <v>-9.0350100000000003E-2</v>
      </c>
      <c r="N2983" s="63">
        <v>6436</v>
      </c>
      <c r="O2983" s="63">
        <v>0.1130564</v>
      </c>
      <c r="P2983" s="63">
        <v>12</v>
      </c>
      <c r="Q2983" s="63">
        <v>1.2781749580960001E-2</v>
      </c>
    </row>
    <row r="2984" spans="1:17">
      <c r="A2984" s="63" t="s">
        <v>76</v>
      </c>
      <c r="B2984" s="63" t="s">
        <v>44</v>
      </c>
      <c r="C2984" s="63" t="s">
        <v>74</v>
      </c>
      <c r="D2984" s="63">
        <v>7</v>
      </c>
      <c r="E2984" s="63">
        <v>1.6725129999999999</v>
      </c>
      <c r="F2984" s="63">
        <v>1.473336</v>
      </c>
      <c r="G2984" s="63">
        <v>-0.19917679999999999</v>
      </c>
      <c r="H2984" s="63">
        <v>36.5655</v>
      </c>
      <c r="I2984" s="63">
        <v>-0.34406439999999999</v>
      </c>
      <c r="J2984" s="63">
        <v>-0.25846360000000002</v>
      </c>
      <c r="K2984" s="63">
        <v>-0.19917679999999999</v>
      </c>
      <c r="L2984" s="63">
        <v>-0.13988999999999999</v>
      </c>
      <c r="M2984" s="63">
        <v>-5.4289200000000003E-2</v>
      </c>
      <c r="N2984" s="63">
        <v>6436</v>
      </c>
      <c r="O2984" s="63">
        <v>0.1130564</v>
      </c>
      <c r="P2984" s="63">
        <v>12</v>
      </c>
      <c r="Q2984" s="63">
        <v>1.2781749580960001E-2</v>
      </c>
    </row>
    <row r="2985" spans="1:17">
      <c r="A2985" s="63" t="s">
        <v>76</v>
      </c>
      <c r="B2985" s="63" t="s">
        <v>44</v>
      </c>
      <c r="C2985" s="63" t="s">
        <v>74</v>
      </c>
      <c r="D2985" s="63">
        <v>8</v>
      </c>
      <c r="E2985" s="63">
        <v>1.892204</v>
      </c>
      <c r="F2985" s="63">
        <v>1.808252</v>
      </c>
      <c r="G2985" s="63">
        <v>-8.3951799999999993E-2</v>
      </c>
      <c r="H2985" s="63">
        <v>36.683700000000002</v>
      </c>
      <c r="I2985" s="63">
        <v>-0.2288394</v>
      </c>
      <c r="J2985" s="63">
        <v>-0.1432387</v>
      </c>
      <c r="K2985" s="63">
        <v>-8.3951799999999993E-2</v>
      </c>
      <c r="L2985" s="63">
        <v>-2.4664999999999999E-2</v>
      </c>
      <c r="M2985" s="63">
        <v>6.0935799999999998E-2</v>
      </c>
      <c r="N2985" s="63">
        <v>6436</v>
      </c>
      <c r="O2985" s="63">
        <v>0.1130564</v>
      </c>
      <c r="P2985" s="63">
        <v>12</v>
      </c>
      <c r="Q2985" s="63">
        <v>1.2781749580960001E-2</v>
      </c>
    </row>
    <row r="2986" spans="1:17">
      <c r="A2986" s="63" t="s">
        <v>76</v>
      </c>
      <c r="B2986" s="63" t="s">
        <v>44</v>
      </c>
      <c r="C2986" s="63" t="s">
        <v>74</v>
      </c>
      <c r="D2986" s="63">
        <v>9</v>
      </c>
      <c r="E2986" s="63">
        <v>1.7643949999999999</v>
      </c>
      <c r="F2986" s="63">
        <v>1.837728</v>
      </c>
      <c r="G2986" s="63">
        <v>7.3333499999999996E-2</v>
      </c>
      <c r="H2986" s="63">
        <v>38.5548</v>
      </c>
      <c r="I2986" s="63">
        <v>-7.1554099999999995E-2</v>
      </c>
      <c r="J2986" s="63">
        <v>1.4046700000000001E-2</v>
      </c>
      <c r="K2986" s="63">
        <v>7.3333499999999996E-2</v>
      </c>
      <c r="L2986" s="63">
        <v>0.1326203</v>
      </c>
      <c r="M2986" s="63">
        <v>0.2182211</v>
      </c>
      <c r="N2986" s="63">
        <v>6436</v>
      </c>
      <c r="O2986" s="63">
        <v>0.1130564</v>
      </c>
      <c r="P2986" s="63">
        <v>12</v>
      </c>
      <c r="Q2986" s="63">
        <v>1.2781749580960001E-2</v>
      </c>
    </row>
    <row r="2987" spans="1:17">
      <c r="A2987" s="63" t="s">
        <v>76</v>
      </c>
      <c r="B2987" s="63" t="s">
        <v>44</v>
      </c>
      <c r="C2987" s="63" t="s">
        <v>74</v>
      </c>
      <c r="D2987" s="63">
        <v>10</v>
      </c>
      <c r="E2987" s="63">
        <v>1.698725</v>
      </c>
      <c r="F2987" s="63">
        <v>1.774969</v>
      </c>
      <c r="G2987" s="63">
        <v>7.62438E-2</v>
      </c>
      <c r="H2987" s="63">
        <v>42.339399999999998</v>
      </c>
      <c r="I2987" s="63">
        <v>-6.8643800000000005E-2</v>
      </c>
      <c r="J2987" s="63">
        <v>1.69569E-2</v>
      </c>
      <c r="K2987" s="63">
        <v>7.62438E-2</v>
      </c>
      <c r="L2987" s="63">
        <v>0.1355306</v>
      </c>
      <c r="M2987" s="63">
        <v>0.22113140000000001</v>
      </c>
      <c r="N2987" s="63">
        <v>6436</v>
      </c>
      <c r="O2987" s="63">
        <v>0.1130564</v>
      </c>
      <c r="P2987" s="63">
        <v>12</v>
      </c>
      <c r="Q2987" s="63">
        <v>1.2781749580960001E-2</v>
      </c>
    </row>
    <row r="2988" spans="1:17">
      <c r="A2988" s="63" t="s">
        <v>76</v>
      </c>
      <c r="B2988" s="63" t="s">
        <v>44</v>
      </c>
      <c r="C2988" s="63" t="s">
        <v>74</v>
      </c>
      <c r="D2988" s="63">
        <v>11</v>
      </c>
      <c r="E2988" s="63">
        <v>1.585296</v>
      </c>
      <c r="F2988" s="63">
        <v>1.739906</v>
      </c>
      <c r="G2988" s="63">
        <v>0.15461030000000001</v>
      </c>
      <c r="H2988" s="63">
        <v>45.880400000000002</v>
      </c>
      <c r="I2988" s="63">
        <v>9.7227000000000008E-3</v>
      </c>
      <c r="J2988" s="63">
        <v>9.5323400000000003E-2</v>
      </c>
      <c r="K2988" s="63">
        <v>0.15461030000000001</v>
      </c>
      <c r="L2988" s="63">
        <v>0.21389710000000001</v>
      </c>
      <c r="M2988" s="63">
        <v>0.29949789999999998</v>
      </c>
      <c r="N2988" s="63">
        <v>6436</v>
      </c>
      <c r="O2988" s="63">
        <v>0.1130564</v>
      </c>
      <c r="P2988" s="63">
        <v>12</v>
      </c>
      <c r="Q2988" s="63">
        <v>1.2781749580960001E-2</v>
      </c>
    </row>
    <row r="2989" spans="1:17">
      <c r="A2989" s="63" t="s">
        <v>76</v>
      </c>
      <c r="B2989" s="63" t="s">
        <v>44</v>
      </c>
      <c r="C2989" s="63" t="s">
        <v>74</v>
      </c>
      <c r="D2989" s="63">
        <v>12</v>
      </c>
      <c r="E2989" s="63">
        <v>1.5201340000000001</v>
      </c>
      <c r="F2989" s="63">
        <v>1.655896</v>
      </c>
      <c r="G2989" s="63">
        <v>0.13576160000000001</v>
      </c>
      <c r="H2989" s="63">
        <v>48.906100000000002</v>
      </c>
      <c r="I2989" s="63">
        <v>-9.1260000000000004E-3</v>
      </c>
      <c r="J2989" s="63">
        <v>7.6474799999999996E-2</v>
      </c>
      <c r="K2989" s="63">
        <v>0.13576160000000001</v>
      </c>
      <c r="L2989" s="63">
        <v>0.19504850000000001</v>
      </c>
      <c r="M2989" s="63">
        <v>0.28064919999999999</v>
      </c>
      <c r="N2989" s="63">
        <v>6436</v>
      </c>
      <c r="O2989" s="63">
        <v>0.1130564</v>
      </c>
      <c r="P2989" s="63">
        <v>12</v>
      </c>
      <c r="Q2989" s="63">
        <v>1.2781749580960001E-2</v>
      </c>
    </row>
    <row r="2990" spans="1:17">
      <c r="A2990" s="63" t="s">
        <v>76</v>
      </c>
      <c r="B2990" s="63" t="s">
        <v>44</v>
      </c>
      <c r="C2990" s="63" t="s">
        <v>74</v>
      </c>
      <c r="D2990" s="63">
        <v>13</v>
      </c>
      <c r="E2990" s="63">
        <v>1.366978</v>
      </c>
      <c r="F2990" s="63">
        <v>1.6181410000000001</v>
      </c>
      <c r="G2990" s="63">
        <v>0.25116240000000001</v>
      </c>
      <c r="H2990" s="63">
        <v>51.099200000000003</v>
      </c>
      <c r="I2990" s="63">
        <v>0.1062748</v>
      </c>
      <c r="J2990" s="63">
        <v>0.19187560000000001</v>
      </c>
      <c r="K2990" s="63">
        <v>0.25116240000000001</v>
      </c>
      <c r="L2990" s="63">
        <v>0.31044919999999998</v>
      </c>
      <c r="M2990" s="63">
        <v>0.39605000000000001</v>
      </c>
      <c r="N2990" s="63">
        <v>6436</v>
      </c>
      <c r="O2990" s="63">
        <v>0.1130564</v>
      </c>
      <c r="P2990" s="63">
        <v>12</v>
      </c>
      <c r="Q2990" s="63">
        <v>1.2781749580960001E-2</v>
      </c>
    </row>
    <row r="2991" spans="1:17">
      <c r="A2991" s="63" t="s">
        <v>76</v>
      </c>
      <c r="B2991" s="63" t="s">
        <v>44</v>
      </c>
      <c r="C2991" s="63" t="s">
        <v>74</v>
      </c>
      <c r="D2991" s="63">
        <v>14</v>
      </c>
      <c r="E2991" s="63">
        <v>1.243409</v>
      </c>
      <c r="F2991" s="63">
        <v>1.533104</v>
      </c>
      <c r="G2991" s="63">
        <v>0.28969549999999999</v>
      </c>
      <c r="H2991" s="63">
        <v>52.5961</v>
      </c>
      <c r="I2991" s="63">
        <v>0.14480789999999999</v>
      </c>
      <c r="J2991" s="63">
        <v>0.23040869999999999</v>
      </c>
      <c r="K2991" s="63">
        <v>0.28969549999999999</v>
      </c>
      <c r="L2991" s="63">
        <v>0.34898230000000002</v>
      </c>
      <c r="M2991" s="63">
        <v>0.4345831</v>
      </c>
      <c r="N2991" s="63">
        <v>6436</v>
      </c>
      <c r="O2991" s="63">
        <v>0.1130564</v>
      </c>
      <c r="P2991" s="63">
        <v>12</v>
      </c>
      <c r="Q2991" s="63">
        <v>1.2781749580960001E-2</v>
      </c>
    </row>
    <row r="2992" spans="1:17">
      <c r="A2992" s="63" t="s">
        <v>76</v>
      </c>
      <c r="B2992" s="63" t="s">
        <v>44</v>
      </c>
      <c r="C2992" s="63" t="s">
        <v>74</v>
      </c>
      <c r="D2992" s="63">
        <v>15</v>
      </c>
      <c r="E2992" s="63">
        <v>1.20729</v>
      </c>
      <c r="F2992" s="63">
        <v>1.4623999999999999</v>
      </c>
      <c r="G2992" s="63">
        <v>0.25511</v>
      </c>
      <c r="H2992" s="63">
        <v>53.468299999999999</v>
      </c>
      <c r="I2992" s="63">
        <v>0.1102224</v>
      </c>
      <c r="J2992" s="63">
        <v>0.1958232</v>
      </c>
      <c r="K2992" s="63">
        <v>0.25511</v>
      </c>
      <c r="L2992" s="63">
        <v>0.31439689999999998</v>
      </c>
      <c r="M2992" s="63">
        <v>0.39999760000000001</v>
      </c>
      <c r="N2992" s="63">
        <v>6436</v>
      </c>
      <c r="O2992" s="63">
        <v>0.1130564</v>
      </c>
      <c r="P2992" s="63">
        <v>12</v>
      </c>
      <c r="Q2992" s="63">
        <v>1.2781749580960001E-2</v>
      </c>
    </row>
    <row r="2993" spans="1:17">
      <c r="A2993" s="63" t="s">
        <v>76</v>
      </c>
      <c r="B2993" s="63" t="s">
        <v>44</v>
      </c>
      <c r="C2993" s="63" t="s">
        <v>74</v>
      </c>
      <c r="D2993" s="63">
        <v>16</v>
      </c>
      <c r="E2993" s="63">
        <v>1.2478610000000001</v>
      </c>
      <c r="F2993" s="63">
        <v>1.465374</v>
      </c>
      <c r="G2993" s="63">
        <v>0.21751329999999999</v>
      </c>
      <c r="H2993" s="63">
        <v>53.445</v>
      </c>
      <c r="I2993" s="63">
        <v>7.2625700000000001E-2</v>
      </c>
      <c r="J2993" s="63">
        <v>0.15822649999999999</v>
      </c>
      <c r="K2993" s="63">
        <v>0.21751329999999999</v>
      </c>
      <c r="L2993" s="63">
        <v>0.2768002</v>
      </c>
      <c r="M2993" s="63">
        <v>0.36240090000000003</v>
      </c>
      <c r="N2993" s="63">
        <v>6436</v>
      </c>
      <c r="O2993" s="63">
        <v>0.1130564</v>
      </c>
      <c r="P2993" s="63">
        <v>12</v>
      </c>
      <c r="Q2993" s="63">
        <v>1.2781749580960001E-2</v>
      </c>
    </row>
    <row r="2994" spans="1:17">
      <c r="A2994" s="63" t="s">
        <v>76</v>
      </c>
      <c r="B2994" s="63" t="s">
        <v>44</v>
      </c>
      <c r="C2994" s="63" t="s">
        <v>74</v>
      </c>
      <c r="D2994" s="63">
        <v>17</v>
      </c>
      <c r="E2994" s="63">
        <v>1.371462</v>
      </c>
      <c r="F2994" s="63">
        <v>1.5572790000000001</v>
      </c>
      <c r="G2994" s="63">
        <v>0.18581739999999999</v>
      </c>
      <c r="H2994" s="63">
        <v>51.792000000000002</v>
      </c>
      <c r="I2994" s="63">
        <v>4.0929800000000002E-2</v>
      </c>
      <c r="J2994" s="63">
        <v>0.12653049999999999</v>
      </c>
      <c r="K2994" s="63">
        <v>0.18581739999999999</v>
      </c>
      <c r="L2994" s="63">
        <v>0.24510419999999999</v>
      </c>
      <c r="M2994" s="63">
        <v>0.33070500000000003</v>
      </c>
      <c r="N2994" s="63">
        <v>6436</v>
      </c>
      <c r="O2994" s="63">
        <v>0.1130564</v>
      </c>
      <c r="P2994" s="63">
        <v>12</v>
      </c>
      <c r="Q2994" s="63">
        <v>1.2781749580960001E-2</v>
      </c>
    </row>
    <row r="2995" spans="1:17">
      <c r="A2995" s="63" t="s">
        <v>76</v>
      </c>
      <c r="B2995" s="63" t="s">
        <v>44</v>
      </c>
      <c r="C2995" s="63" t="s">
        <v>74</v>
      </c>
      <c r="D2995" s="63">
        <v>18</v>
      </c>
      <c r="E2995" s="63">
        <v>1.765577</v>
      </c>
      <c r="F2995" s="63">
        <v>1.8446290000000001</v>
      </c>
      <c r="G2995" s="63">
        <v>7.9052600000000001E-2</v>
      </c>
      <c r="H2995" s="63">
        <v>49.391300000000001</v>
      </c>
      <c r="I2995" s="63">
        <v>-6.5835000000000005E-2</v>
      </c>
      <c r="J2995" s="63">
        <v>1.9765700000000001E-2</v>
      </c>
      <c r="K2995" s="63">
        <v>7.9052600000000001E-2</v>
      </c>
      <c r="L2995" s="63">
        <v>0.1383394</v>
      </c>
      <c r="M2995" s="63">
        <v>0.22394020000000001</v>
      </c>
      <c r="N2995" s="63">
        <v>6436</v>
      </c>
      <c r="O2995" s="63">
        <v>0.1130564</v>
      </c>
      <c r="P2995" s="63">
        <v>12</v>
      </c>
      <c r="Q2995" s="63">
        <v>1.2781749580960001E-2</v>
      </c>
    </row>
    <row r="2996" spans="1:17">
      <c r="A2996" s="63" t="s">
        <v>76</v>
      </c>
      <c r="B2996" s="63" t="s">
        <v>44</v>
      </c>
      <c r="C2996" s="63" t="s">
        <v>74</v>
      </c>
      <c r="D2996" s="63">
        <v>19</v>
      </c>
      <c r="E2996" s="63">
        <v>2.0326209999999998</v>
      </c>
      <c r="F2996" s="63">
        <v>1.9678530000000001</v>
      </c>
      <c r="G2996" s="63">
        <v>-6.4768199999999998E-2</v>
      </c>
      <c r="H2996" s="63">
        <v>47.555500000000002</v>
      </c>
      <c r="I2996" s="63">
        <v>-0.2096558</v>
      </c>
      <c r="J2996" s="63">
        <v>-0.124055</v>
      </c>
      <c r="K2996" s="63">
        <v>-6.4768199999999998E-2</v>
      </c>
      <c r="L2996" s="63">
        <v>-5.4814E-3</v>
      </c>
      <c r="M2996" s="63">
        <v>8.0119399999999993E-2</v>
      </c>
      <c r="N2996" s="63">
        <v>6436</v>
      </c>
      <c r="O2996" s="63">
        <v>0.1130564</v>
      </c>
      <c r="P2996" s="63">
        <v>12</v>
      </c>
      <c r="Q2996" s="63">
        <v>1.2781749580960001E-2</v>
      </c>
    </row>
    <row r="2997" spans="1:17">
      <c r="A2997" s="63" t="s">
        <v>76</v>
      </c>
      <c r="B2997" s="63" t="s">
        <v>44</v>
      </c>
      <c r="C2997" s="63" t="s">
        <v>74</v>
      </c>
      <c r="D2997" s="63">
        <v>20</v>
      </c>
      <c r="E2997" s="63">
        <v>2.0501140000000002</v>
      </c>
      <c r="F2997" s="63">
        <v>1.9349460000000001</v>
      </c>
      <c r="G2997" s="63">
        <v>-0.1151683</v>
      </c>
      <c r="H2997" s="63">
        <v>45.600099999999998</v>
      </c>
      <c r="I2997" s="63">
        <v>-0.26005590000000001</v>
      </c>
      <c r="J2997" s="63">
        <v>-0.1744552</v>
      </c>
      <c r="K2997" s="63">
        <v>-0.1151683</v>
      </c>
      <c r="L2997" s="63">
        <v>-5.5881500000000001E-2</v>
      </c>
      <c r="M2997" s="63">
        <v>2.9719300000000001E-2</v>
      </c>
      <c r="N2997" s="63">
        <v>6436</v>
      </c>
      <c r="O2997" s="63">
        <v>0.1130564</v>
      </c>
      <c r="P2997" s="63">
        <v>12</v>
      </c>
      <c r="Q2997" s="63">
        <v>1.2781749580960001E-2</v>
      </c>
    </row>
    <row r="2998" spans="1:17">
      <c r="A2998" s="63" t="s">
        <v>76</v>
      </c>
      <c r="B2998" s="63" t="s">
        <v>44</v>
      </c>
      <c r="C2998" s="63" t="s">
        <v>74</v>
      </c>
      <c r="D2998" s="63">
        <v>21</v>
      </c>
      <c r="E2998" s="63">
        <v>2.0267689999999998</v>
      </c>
      <c r="F2998" s="63">
        <v>1.8789100000000001</v>
      </c>
      <c r="G2998" s="63">
        <v>-0.14785870000000001</v>
      </c>
      <c r="H2998" s="63">
        <v>44.183999999999997</v>
      </c>
      <c r="I2998" s="63">
        <v>-0.29274630000000001</v>
      </c>
      <c r="J2998" s="63">
        <v>-0.20714560000000001</v>
      </c>
      <c r="K2998" s="63">
        <v>-0.14785870000000001</v>
      </c>
      <c r="L2998" s="63">
        <v>-8.8571899999999995E-2</v>
      </c>
      <c r="M2998" s="63">
        <v>-2.9711E-3</v>
      </c>
      <c r="N2998" s="63">
        <v>6436</v>
      </c>
      <c r="O2998" s="63">
        <v>0.1130564</v>
      </c>
      <c r="P2998" s="63">
        <v>12</v>
      </c>
      <c r="Q2998" s="63">
        <v>1.2781749580960001E-2</v>
      </c>
    </row>
    <row r="2999" spans="1:17">
      <c r="A2999" s="63" t="s">
        <v>76</v>
      </c>
      <c r="B2999" s="63" t="s">
        <v>44</v>
      </c>
      <c r="C2999" s="63" t="s">
        <v>74</v>
      </c>
      <c r="D2999" s="63">
        <v>22</v>
      </c>
      <c r="E2999" s="63">
        <v>1.852171</v>
      </c>
      <c r="F2999" s="63">
        <v>1.7038850000000001</v>
      </c>
      <c r="G2999" s="63">
        <v>-0.14828649999999999</v>
      </c>
      <c r="H2999" s="63">
        <v>42.807499999999997</v>
      </c>
      <c r="I2999" s="63">
        <v>-0.29317409999999999</v>
      </c>
      <c r="J2999" s="63">
        <v>-0.20757329999999999</v>
      </c>
      <c r="K2999" s="63">
        <v>-0.14828649999999999</v>
      </c>
      <c r="L2999" s="63">
        <v>-8.8999599999999998E-2</v>
      </c>
      <c r="M2999" s="63">
        <v>-3.3988999999999998E-3</v>
      </c>
      <c r="N2999" s="63">
        <v>6436</v>
      </c>
      <c r="O2999" s="63">
        <v>0.1130564</v>
      </c>
      <c r="P2999" s="63">
        <v>12</v>
      </c>
      <c r="Q2999" s="63">
        <v>1.2781749580960001E-2</v>
      </c>
    </row>
    <row r="3000" spans="1:17">
      <c r="A3000" s="63" t="s">
        <v>76</v>
      </c>
      <c r="B3000" s="63" t="s">
        <v>44</v>
      </c>
      <c r="C3000" s="63" t="s">
        <v>74</v>
      </c>
      <c r="D3000" s="63">
        <v>23</v>
      </c>
      <c r="E3000" s="63">
        <v>1.6067720000000001</v>
      </c>
      <c r="F3000" s="63">
        <v>1.466594</v>
      </c>
      <c r="G3000" s="63">
        <v>-0.14017840000000001</v>
      </c>
      <c r="H3000" s="63">
        <v>41.796599999999998</v>
      </c>
      <c r="I3000" s="63">
        <v>-0.28506599999999999</v>
      </c>
      <c r="J3000" s="63">
        <v>-0.19946530000000001</v>
      </c>
      <c r="K3000" s="63">
        <v>-0.14017840000000001</v>
      </c>
      <c r="L3000" s="63">
        <v>-8.0891599999999994E-2</v>
      </c>
      <c r="M3000" s="63">
        <v>4.7092000000000002E-3</v>
      </c>
      <c r="N3000" s="63">
        <v>6436</v>
      </c>
      <c r="O3000" s="63">
        <v>0.1130564</v>
      </c>
      <c r="P3000" s="63">
        <v>12</v>
      </c>
      <c r="Q3000" s="63">
        <v>1.2781749580960001E-2</v>
      </c>
    </row>
    <row r="3001" spans="1:17">
      <c r="A3001" s="63" t="s">
        <v>76</v>
      </c>
      <c r="B3001" s="63" t="s">
        <v>44</v>
      </c>
      <c r="C3001" s="63" t="s">
        <v>74</v>
      </c>
      <c r="D3001" s="63">
        <v>24</v>
      </c>
      <c r="E3001" s="63">
        <v>1.3269629999999999</v>
      </c>
      <c r="F3001" s="63">
        <v>1.184871</v>
      </c>
      <c r="G3001" s="63">
        <v>-0.14209160000000001</v>
      </c>
      <c r="H3001" s="63">
        <v>41.1175</v>
      </c>
      <c r="I3001" s="63">
        <v>-0.28697919999999999</v>
      </c>
      <c r="J3001" s="63">
        <v>-0.20137849999999999</v>
      </c>
      <c r="K3001" s="63">
        <v>-0.14209160000000001</v>
      </c>
      <c r="L3001" s="63">
        <v>-8.2804799999999998E-2</v>
      </c>
      <c r="M3001" s="63">
        <v>2.7959999999999999E-3</v>
      </c>
      <c r="N3001" s="63">
        <v>6436</v>
      </c>
      <c r="O3001" s="63">
        <v>0.1130564</v>
      </c>
      <c r="P3001" s="63">
        <v>12</v>
      </c>
      <c r="Q3001" s="63">
        <v>1.2781749580960001E-2</v>
      </c>
    </row>
    <row r="3002" spans="1:17">
      <c r="A3002" s="63" t="s">
        <v>76</v>
      </c>
      <c r="B3002" s="63" t="s">
        <v>58</v>
      </c>
      <c r="C3002" s="63" t="s">
        <v>45</v>
      </c>
      <c r="D3002" s="63">
        <v>1</v>
      </c>
      <c r="E3002" s="63">
        <v>1.2827299999999999</v>
      </c>
      <c r="F3002" s="63">
        <v>0.97450539999999997</v>
      </c>
      <c r="G3002" s="63">
        <v>-0.30822430000000001</v>
      </c>
      <c r="H3002" s="63">
        <v>81.2727</v>
      </c>
      <c r="I3002" s="63">
        <v>-0.45311190000000001</v>
      </c>
      <c r="J3002" s="63">
        <v>-0.36751109999999998</v>
      </c>
      <c r="K3002" s="63">
        <v>-0.30822430000000001</v>
      </c>
      <c r="L3002" s="63">
        <v>-0.2489374</v>
      </c>
      <c r="M3002" s="63">
        <v>-0.1633367</v>
      </c>
      <c r="N3002" s="63">
        <v>6436</v>
      </c>
      <c r="O3002" s="63">
        <v>0.1130564</v>
      </c>
      <c r="P3002" s="63">
        <v>7</v>
      </c>
      <c r="Q3002" s="63">
        <v>1.2781749580960001E-2</v>
      </c>
    </row>
    <row r="3003" spans="1:17">
      <c r="A3003" s="63" t="s">
        <v>76</v>
      </c>
      <c r="B3003" s="63" t="s">
        <v>58</v>
      </c>
      <c r="C3003" s="63" t="s">
        <v>45</v>
      </c>
      <c r="D3003" s="63">
        <v>2</v>
      </c>
      <c r="E3003" s="63">
        <v>1.190429</v>
      </c>
      <c r="F3003" s="63">
        <v>0.81848169999999998</v>
      </c>
      <c r="G3003" s="63">
        <v>-0.37194709999999997</v>
      </c>
      <c r="H3003" s="63">
        <v>76.306799999999996</v>
      </c>
      <c r="I3003" s="63">
        <v>-0.51683469999999998</v>
      </c>
      <c r="J3003" s="63">
        <v>-0.4312339</v>
      </c>
      <c r="K3003" s="63">
        <v>-0.37194709999999997</v>
      </c>
      <c r="L3003" s="63">
        <v>-0.3126603</v>
      </c>
      <c r="M3003" s="63">
        <v>-0.2270595</v>
      </c>
      <c r="N3003" s="63">
        <v>6436</v>
      </c>
      <c r="O3003" s="63">
        <v>0.1130564</v>
      </c>
      <c r="P3003" s="63">
        <v>7</v>
      </c>
      <c r="Q3003" s="63">
        <v>1.2781749580960001E-2</v>
      </c>
    </row>
    <row r="3004" spans="1:17">
      <c r="A3004" s="63" t="s">
        <v>76</v>
      </c>
      <c r="B3004" s="63" t="s">
        <v>58</v>
      </c>
      <c r="C3004" s="63" t="s">
        <v>45</v>
      </c>
      <c r="D3004" s="63">
        <v>3</v>
      </c>
      <c r="E3004" s="63">
        <v>1.0831630000000001</v>
      </c>
      <c r="F3004" s="63">
        <v>0.74745119999999998</v>
      </c>
      <c r="G3004" s="63">
        <v>-0.33571200000000001</v>
      </c>
      <c r="H3004" s="63">
        <v>74.0595</v>
      </c>
      <c r="I3004" s="63">
        <v>-0.48059960000000002</v>
      </c>
      <c r="J3004" s="63">
        <v>-0.39499879999999998</v>
      </c>
      <c r="K3004" s="63">
        <v>-0.33571200000000001</v>
      </c>
      <c r="L3004" s="63">
        <v>-0.27642509999999998</v>
      </c>
      <c r="M3004" s="63">
        <v>-0.19082440000000001</v>
      </c>
      <c r="N3004" s="63">
        <v>6436</v>
      </c>
      <c r="O3004" s="63">
        <v>0.1130564</v>
      </c>
      <c r="P3004" s="63">
        <v>7</v>
      </c>
      <c r="Q3004" s="63">
        <v>1.2781749580960001E-2</v>
      </c>
    </row>
    <row r="3005" spans="1:17">
      <c r="A3005" s="63" t="s">
        <v>76</v>
      </c>
      <c r="B3005" s="63" t="s">
        <v>58</v>
      </c>
      <c r="C3005" s="63" t="s">
        <v>45</v>
      </c>
      <c r="D3005" s="63">
        <v>4</v>
      </c>
      <c r="E3005" s="63">
        <v>1.032891</v>
      </c>
      <c r="F3005" s="63">
        <v>0.78229079999999995</v>
      </c>
      <c r="G3005" s="63">
        <v>-0.25059979999999998</v>
      </c>
      <c r="H3005" s="63">
        <v>71.8887</v>
      </c>
      <c r="I3005" s="63">
        <v>-0.39548739999999999</v>
      </c>
      <c r="J3005" s="63">
        <v>-0.30988660000000001</v>
      </c>
      <c r="K3005" s="63">
        <v>-0.25059979999999998</v>
      </c>
      <c r="L3005" s="63">
        <v>-0.19131300000000001</v>
      </c>
      <c r="M3005" s="63">
        <v>-0.10571220000000001</v>
      </c>
      <c r="N3005" s="63">
        <v>6436</v>
      </c>
      <c r="O3005" s="63">
        <v>0.1130564</v>
      </c>
      <c r="P3005" s="63">
        <v>7</v>
      </c>
      <c r="Q3005" s="63">
        <v>1.2781749580960001E-2</v>
      </c>
    </row>
    <row r="3006" spans="1:17">
      <c r="A3006" s="63" t="s">
        <v>76</v>
      </c>
      <c r="B3006" s="63" t="s">
        <v>58</v>
      </c>
      <c r="C3006" s="63" t="s">
        <v>45</v>
      </c>
      <c r="D3006" s="63">
        <v>5</v>
      </c>
      <c r="E3006" s="63">
        <v>1.0012700000000001</v>
      </c>
      <c r="F3006" s="63">
        <v>0.78699110000000005</v>
      </c>
      <c r="G3006" s="63">
        <v>-0.214279</v>
      </c>
      <c r="H3006" s="63">
        <v>70.899799999999999</v>
      </c>
      <c r="I3006" s="63">
        <v>-0.3591666</v>
      </c>
      <c r="J3006" s="63">
        <v>-0.27356580000000003</v>
      </c>
      <c r="K3006" s="63">
        <v>-0.214279</v>
      </c>
      <c r="L3006" s="63">
        <v>-0.1549922</v>
      </c>
      <c r="M3006" s="63">
        <v>-6.9391400000000006E-2</v>
      </c>
      <c r="N3006" s="63">
        <v>6436</v>
      </c>
      <c r="O3006" s="63">
        <v>0.1130564</v>
      </c>
      <c r="P3006" s="63">
        <v>7</v>
      </c>
      <c r="Q3006" s="63">
        <v>1.2781749580960001E-2</v>
      </c>
    </row>
    <row r="3007" spans="1:17">
      <c r="A3007" s="63" t="s">
        <v>76</v>
      </c>
      <c r="B3007" s="63" t="s">
        <v>58</v>
      </c>
      <c r="C3007" s="63" t="s">
        <v>45</v>
      </c>
      <c r="D3007" s="63">
        <v>6</v>
      </c>
      <c r="E3007" s="63">
        <v>1.2041839999999999</v>
      </c>
      <c r="F3007" s="63">
        <v>0.78650940000000003</v>
      </c>
      <c r="G3007" s="63">
        <v>-0.41767490000000002</v>
      </c>
      <c r="H3007" s="63">
        <v>69.797499999999999</v>
      </c>
      <c r="I3007" s="63">
        <v>-0.56256249999999997</v>
      </c>
      <c r="J3007" s="63">
        <v>-0.47696169999999999</v>
      </c>
      <c r="K3007" s="63">
        <v>-0.41767490000000002</v>
      </c>
      <c r="L3007" s="63">
        <v>-0.35838809999999999</v>
      </c>
      <c r="M3007" s="63">
        <v>-0.27278730000000001</v>
      </c>
      <c r="N3007" s="63">
        <v>6436</v>
      </c>
      <c r="O3007" s="63">
        <v>0.1130564</v>
      </c>
      <c r="P3007" s="63">
        <v>7</v>
      </c>
      <c r="Q3007" s="63">
        <v>1.2781749580960001E-2</v>
      </c>
    </row>
    <row r="3008" spans="1:17">
      <c r="A3008" s="63" t="s">
        <v>76</v>
      </c>
      <c r="B3008" s="63" t="s">
        <v>58</v>
      </c>
      <c r="C3008" s="63" t="s">
        <v>45</v>
      </c>
      <c r="D3008" s="63">
        <v>7</v>
      </c>
      <c r="E3008" s="63">
        <v>1.3341970000000001</v>
      </c>
      <c r="F3008" s="63">
        <v>1.0192330000000001</v>
      </c>
      <c r="G3008" s="63">
        <v>-0.3149632</v>
      </c>
      <c r="H3008" s="63">
        <v>70.184399999999997</v>
      </c>
      <c r="I3008" s="63">
        <v>-0.4598508</v>
      </c>
      <c r="J3008" s="63">
        <v>-0.37425009999999997</v>
      </c>
      <c r="K3008" s="63">
        <v>-0.3149632</v>
      </c>
      <c r="L3008" s="63">
        <v>-0.25567640000000003</v>
      </c>
      <c r="M3008" s="63">
        <v>-0.17007559999999999</v>
      </c>
      <c r="N3008" s="63">
        <v>6436</v>
      </c>
      <c r="O3008" s="63">
        <v>0.1130564</v>
      </c>
      <c r="P3008" s="63">
        <v>7</v>
      </c>
      <c r="Q3008" s="63">
        <v>1.2781749580960001E-2</v>
      </c>
    </row>
    <row r="3009" spans="1:17">
      <c r="A3009" s="63" t="s">
        <v>76</v>
      </c>
      <c r="B3009" s="63" t="s">
        <v>58</v>
      </c>
      <c r="C3009" s="63" t="s">
        <v>45</v>
      </c>
      <c r="D3009" s="63">
        <v>8</v>
      </c>
      <c r="E3009" s="63">
        <v>1.4166669999999999</v>
      </c>
      <c r="F3009" s="63">
        <v>1.102927</v>
      </c>
      <c r="G3009" s="63">
        <v>-0.31374010000000002</v>
      </c>
      <c r="H3009" s="63">
        <v>73.231200000000001</v>
      </c>
      <c r="I3009" s="63">
        <v>-0.45862770000000003</v>
      </c>
      <c r="J3009" s="63">
        <v>-0.373027</v>
      </c>
      <c r="K3009" s="63">
        <v>-0.31374010000000002</v>
      </c>
      <c r="L3009" s="63">
        <v>-0.25445329999999999</v>
      </c>
      <c r="M3009" s="63">
        <v>-0.16885249999999999</v>
      </c>
      <c r="N3009" s="63">
        <v>6436</v>
      </c>
      <c r="O3009" s="63">
        <v>0.1130564</v>
      </c>
      <c r="P3009" s="63">
        <v>7</v>
      </c>
      <c r="Q3009" s="63">
        <v>1.2781749580960001E-2</v>
      </c>
    </row>
    <row r="3010" spans="1:17">
      <c r="A3010" s="63" t="s">
        <v>76</v>
      </c>
      <c r="B3010" s="63" t="s">
        <v>58</v>
      </c>
      <c r="C3010" s="63" t="s">
        <v>45</v>
      </c>
      <c r="D3010" s="63">
        <v>9</v>
      </c>
      <c r="E3010" s="63">
        <v>1.271488</v>
      </c>
      <c r="F3010" s="63">
        <v>1.2135149999999999</v>
      </c>
      <c r="G3010" s="63">
        <v>-5.7972700000000002E-2</v>
      </c>
      <c r="H3010" s="63">
        <v>78.687399999999997</v>
      </c>
      <c r="I3010" s="63">
        <v>-0.20286029999999999</v>
      </c>
      <c r="J3010" s="63">
        <v>-0.1172595</v>
      </c>
      <c r="K3010" s="63">
        <v>-5.7972700000000002E-2</v>
      </c>
      <c r="L3010" s="63">
        <v>1.3142E-3</v>
      </c>
      <c r="M3010" s="63">
        <v>8.6914900000000003E-2</v>
      </c>
      <c r="N3010" s="63">
        <v>6436</v>
      </c>
      <c r="O3010" s="63">
        <v>0.1130564</v>
      </c>
      <c r="P3010" s="63">
        <v>7</v>
      </c>
      <c r="Q3010" s="63">
        <v>1.2781749580960001E-2</v>
      </c>
    </row>
    <row r="3011" spans="1:17">
      <c r="A3011" s="63" t="s">
        <v>76</v>
      </c>
      <c r="B3011" s="63" t="s">
        <v>58</v>
      </c>
      <c r="C3011" s="63" t="s">
        <v>45</v>
      </c>
      <c r="D3011" s="63">
        <v>10</v>
      </c>
      <c r="E3011" s="63">
        <v>1.291077</v>
      </c>
      <c r="F3011" s="63">
        <v>1.2235229999999999</v>
      </c>
      <c r="G3011" s="63">
        <v>-6.7553500000000002E-2</v>
      </c>
      <c r="H3011" s="63">
        <v>83.623500000000007</v>
      </c>
      <c r="I3011" s="63">
        <v>-0.21244109999999999</v>
      </c>
      <c r="J3011" s="63">
        <v>-0.12684039999999999</v>
      </c>
      <c r="K3011" s="63">
        <v>-6.7553500000000002E-2</v>
      </c>
      <c r="L3011" s="63">
        <v>-8.2667000000000001E-3</v>
      </c>
      <c r="M3011" s="63">
        <v>7.7334100000000003E-2</v>
      </c>
      <c r="N3011" s="63">
        <v>6436</v>
      </c>
      <c r="O3011" s="63">
        <v>0.1130564</v>
      </c>
      <c r="P3011" s="63">
        <v>7</v>
      </c>
      <c r="Q3011" s="63">
        <v>1.2781749580960001E-2</v>
      </c>
    </row>
    <row r="3012" spans="1:17">
      <c r="A3012" s="63" t="s">
        <v>76</v>
      </c>
      <c r="B3012" s="63" t="s">
        <v>58</v>
      </c>
      <c r="C3012" s="63" t="s">
        <v>45</v>
      </c>
      <c r="D3012" s="63">
        <v>11</v>
      </c>
      <c r="E3012" s="63">
        <v>1.232585</v>
      </c>
      <c r="F3012" s="63">
        <v>1.3683479999999999</v>
      </c>
      <c r="G3012" s="63">
        <v>0.13576289999999999</v>
      </c>
      <c r="H3012" s="63">
        <v>87.754400000000004</v>
      </c>
      <c r="I3012" s="63">
        <v>-9.1246999999999995E-3</v>
      </c>
      <c r="J3012" s="63">
        <v>7.6476100000000005E-2</v>
      </c>
      <c r="K3012" s="63">
        <v>0.13576289999999999</v>
      </c>
      <c r="L3012" s="63">
        <v>0.1950498</v>
      </c>
      <c r="M3012" s="63">
        <v>0.28065050000000002</v>
      </c>
      <c r="N3012" s="63">
        <v>6436</v>
      </c>
      <c r="O3012" s="63">
        <v>0.1130564</v>
      </c>
      <c r="P3012" s="63">
        <v>7</v>
      </c>
      <c r="Q3012" s="63">
        <v>1.2781749580960001E-2</v>
      </c>
    </row>
    <row r="3013" spans="1:17">
      <c r="A3013" s="63" t="s">
        <v>76</v>
      </c>
      <c r="B3013" s="63" t="s">
        <v>58</v>
      </c>
      <c r="C3013" s="63" t="s">
        <v>45</v>
      </c>
      <c r="D3013" s="63">
        <v>12</v>
      </c>
      <c r="E3013" s="63">
        <v>1.2607330000000001</v>
      </c>
      <c r="F3013" s="63">
        <v>1.6296280000000001</v>
      </c>
      <c r="G3013" s="63">
        <v>0.36889529999999998</v>
      </c>
      <c r="H3013" s="63">
        <v>91.313699999999997</v>
      </c>
      <c r="I3013" s="63">
        <v>0.2240077</v>
      </c>
      <c r="J3013" s="63">
        <v>0.30960850000000001</v>
      </c>
      <c r="K3013" s="63">
        <v>0.36889529999999998</v>
      </c>
      <c r="L3013" s="63">
        <v>0.42818210000000001</v>
      </c>
      <c r="M3013" s="63">
        <v>0.51378290000000004</v>
      </c>
      <c r="N3013" s="63">
        <v>6436</v>
      </c>
      <c r="O3013" s="63">
        <v>0.1130564</v>
      </c>
      <c r="P3013" s="63">
        <v>7</v>
      </c>
      <c r="Q3013" s="63">
        <v>1.2781749580960001E-2</v>
      </c>
    </row>
    <row r="3014" spans="1:17">
      <c r="A3014" s="63" t="s">
        <v>76</v>
      </c>
      <c r="B3014" s="63" t="s">
        <v>58</v>
      </c>
      <c r="C3014" s="63" t="s">
        <v>45</v>
      </c>
      <c r="D3014" s="63">
        <v>13</v>
      </c>
      <c r="E3014" s="63">
        <v>1.1775599999999999</v>
      </c>
      <c r="F3014" s="63">
        <v>1.871899</v>
      </c>
      <c r="G3014" s="63">
        <v>0.69433840000000002</v>
      </c>
      <c r="H3014" s="63">
        <v>94.142099999999999</v>
      </c>
      <c r="I3014" s="63">
        <v>0.54945089999999996</v>
      </c>
      <c r="J3014" s="63">
        <v>0.63505160000000005</v>
      </c>
      <c r="K3014" s="63">
        <v>0.69433840000000002</v>
      </c>
      <c r="L3014" s="63">
        <v>0.75362530000000005</v>
      </c>
      <c r="M3014" s="63">
        <v>0.83922600000000003</v>
      </c>
      <c r="N3014" s="63">
        <v>6436</v>
      </c>
      <c r="O3014" s="63">
        <v>0.1130564</v>
      </c>
      <c r="P3014" s="63">
        <v>7</v>
      </c>
      <c r="Q3014" s="63">
        <v>1.2781749580960001E-2</v>
      </c>
    </row>
    <row r="3015" spans="1:17">
      <c r="A3015" s="63" t="s">
        <v>76</v>
      </c>
      <c r="B3015" s="63" t="s">
        <v>58</v>
      </c>
      <c r="C3015" s="63" t="s">
        <v>45</v>
      </c>
      <c r="D3015" s="63">
        <v>14</v>
      </c>
      <c r="E3015" s="63">
        <v>1.2977069999999999</v>
      </c>
      <c r="F3015" s="63">
        <v>2.181295</v>
      </c>
      <c r="G3015" s="63">
        <v>0.88358769999999998</v>
      </c>
      <c r="H3015" s="63">
        <v>96.288899999999998</v>
      </c>
      <c r="I3015" s="63">
        <v>0.73870020000000003</v>
      </c>
      <c r="J3015" s="63">
        <v>0.8243009</v>
      </c>
      <c r="K3015" s="63">
        <v>0.88358769999999998</v>
      </c>
      <c r="L3015" s="63">
        <v>0.94287460000000001</v>
      </c>
      <c r="M3015" s="63">
        <v>1.028475</v>
      </c>
      <c r="N3015" s="63">
        <v>6436</v>
      </c>
      <c r="O3015" s="63">
        <v>0.1130564</v>
      </c>
      <c r="P3015" s="63">
        <v>7</v>
      </c>
      <c r="Q3015" s="63">
        <v>1.2781749580960001E-2</v>
      </c>
    </row>
    <row r="3016" spans="1:17">
      <c r="A3016" s="63" t="s">
        <v>76</v>
      </c>
      <c r="B3016" s="63" t="s">
        <v>58</v>
      </c>
      <c r="C3016" s="63" t="s">
        <v>45</v>
      </c>
      <c r="D3016" s="63">
        <v>15</v>
      </c>
      <c r="E3016" s="63">
        <v>1.4438439999999999</v>
      </c>
      <c r="F3016" s="63">
        <v>2.456807</v>
      </c>
      <c r="G3016" s="63">
        <v>1.012964</v>
      </c>
      <c r="H3016" s="63">
        <v>98.471800000000002</v>
      </c>
      <c r="I3016" s="63">
        <v>0.86807599999999996</v>
      </c>
      <c r="J3016" s="63">
        <v>0.95367670000000004</v>
      </c>
      <c r="K3016" s="63">
        <v>1.012964</v>
      </c>
      <c r="L3016" s="63">
        <v>1.0722499999999999</v>
      </c>
      <c r="M3016" s="63">
        <v>1.157851</v>
      </c>
      <c r="N3016" s="63">
        <v>6436</v>
      </c>
      <c r="O3016" s="63">
        <v>0.1130564</v>
      </c>
      <c r="P3016" s="63">
        <v>7</v>
      </c>
      <c r="Q3016" s="63">
        <v>1.2781749580960001E-2</v>
      </c>
    </row>
    <row r="3017" spans="1:17">
      <c r="A3017" s="63" t="s">
        <v>76</v>
      </c>
      <c r="B3017" s="63" t="s">
        <v>58</v>
      </c>
      <c r="C3017" s="63" t="s">
        <v>45</v>
      </c>
      <c r="D3017" s="63">
        <v>16</v>
      </c>
      <c r="E3017" s="63">
        <v>1.693532</v>
      </c>
      <c r="F3017" s="63">
        <v>2.7324459999999999</v>
      </c>
      <c r="G3017" s="63">
        <v>1.0389139999999999</v>
      </c>
      <c r="H3017" s="63">
        <v>99.933400000000006</v>
      </c>
      <c r="I3017" s="63">
        <v>0.8940264</v>
      </c>
      <c r="J3017" s="63">
        <v>0.97962709999999997</v>
      </c>
      <c r="K3017" s="63">
        <v>1.0389139999999999</v>
      </c>
      <c r="L3017" s="63">
        <v>1.098201</v>
      </c>
      <c r="M3017" s="63">
        <v>1.183802</v>
      </c>
      <c r="N3017" s="63">
        <v>6436</v>
      </c>
      <c r="O3017" s="63">
        <v>0.1130564</v>
      </c>
      <c r="P3017" s="63">
        <v>7</v>
      </c>
      <c r="Q3017" s="63">
        <v>1.2781749580960001E-2</v>
      </c>
    </row>
    <row r="3018" spans="1:17">
      <c r="A3018" s="63" t="s">
        <v>76</v>
      </c>
      <c r="B3018" s="63" t="s">
        <v>58</v>
      </c>
      <c r="C3018" s="63" t="s">
        <v>45</v>
      </c>
      <c r="D3018" s="63">
        <v>17</v>
      </c>
      <c r="E3018" s="63">
        <v>1.883087</v>
      </c>
      <c r="F3018" s="63">
        <v>2.8825440000000002</v>
      </c>
      <c r="G3018" s="63">
        <v>0.99945620000000002</v>
      </c>
      <c r="H3018" s="63">
        <v>99.969800000000006</v>
      </c>
      <c r="I3018" s="63">
        <v>0.85456860000000001</v>
      </c>
      <c r="J3018" s="63">
        <v>0.94016929999999999</v>
      </c>
      <c r="K3018" s="63">
        <v>0.99945620000000002</v>
      </c>
      <c r="L3018" s="63">
        <v>1.058743</v>
      </c>
      <c r="M3018" s="63">
        <v>1.144344</v>
      </c>
      <c r="N3018" s="63">
        <v>6436</v>
      </c>
      <c r="O3018" s="63">
        <v>0.1130564</v>
      </c>
      <c r="P3018" s="63">
        <v>7</v>
      </c>
      <c r="Q3018" s="63">
        <v>1.2781749580960001E-2</v>
      </c>
    </row>
    <row r="3019" spans="1:17">
      <c r="A3019" s="63" t="s">
        <v>76</v>
      </c>
      <c r="B3019" s="63" t="s">
        <v>58</v>
      </c>
      <c r="C3019" s="63" t="s">
        <v>45</v>
      </c>
      <c r="D3019" s="63">
        <v>18</v>
      </c>
      <c r="E3019" s="63">
        <v>2.0395129999999999</v>
      </c>
      <c r="F3019" s="63">
        <v>2.949471</v>
      </c>
      <c r="G3019" s="63">
        <v>0.90995809999999999</v>
      </c>
      <c r="H3019" s="63">
        <v>98.962199999999996</v>
      </c>
      <c r="I3019" s="63">
        <v>0.76507060000000005</v>
      </c>
      <c r="J3019" s="63">
        <v>0.85067130000000002</v>
      </c>
      <c r="K3019" s="63">
        <v>0.90995809999999999</v>
      </c>
      <c r="L3019" s="63">
        <v>0.96924500000000002</v>
      </c>
      <c r="M3019" s="63">
        <v>1.054846</v>
      </c>
      <c r="N3019" s="63">
        <v>6436</v>
      </c>
      <c r="O3019" s="63">
        <v>0.1130564</v>
      </c>
      <c r="P3019" s="63">
        <v>7</v>
      </c>
      <c r="Q3019" s="63">
        <v>1.2781749580960001E-2</v>
      </c>
    </row>
    <row r="3020" spans="1:17">
      <c r="A3020" s="63" t="s">
        <v>76</v>
      </c>
      <c r="B3020" s="63" t="s">
        <v>58</v>
      </c>
      <c r="C3020" s="63" t="s">
        <v>45</v>
      </c>
      <c r="D3020" s="63">
        <v>19</v>
      </c>
      <c r="E3020" s="63">
        <v>2.3659409999999998</v>
      </c>
      <c r="F3020" s="63">
        <v>2.8306520000000002</v>
      </c>
      <c r="G3020" s="63">
        <v>0.4647114</v>
      </c>
      <c r="H3020" s="63">
        <v>97.057100000000005</v>
      </c>
      <c r="I3020" s="63">
        <v>0.31982379999999999</v>
      </c>
      <c r="J3020" s="63">
        <v>0.40542460000000002</v>
      </c>
      <c r="K3020" s="63">
        <v>0.4647114</v>
      </c>
      <c r="L3020" s="63">
        <v>0.52399830000000003</v>
      </c>
      <c r="M3020" s="63">
        <v>0.609599</v>
      </c>
      <c r="N3020" s="63">
        <v>6436</v>
      </c>
      <c r="O3020" s="63">
        <v>0.1130564</v>
      </c>
      <c r="P3020" s="63">
        <v>7</v>
      </c>
      <c r="Q3020" s="63">
        <v>1.2781749580960001E-2</v>
      </c>
    </row>
    <row r="3021" spans="1:17">
      <c r="A3021" s="63" t="s">
        <v>76</v>
      </c>
      <c r="B3021" s="63" t="s">
        <v>58</v>
      </c>
      <c r="C3021" s="63" t="s">
        <v>45</v>
      </c>
      <c r="D3021" s="63">
        <v>20</v>
      </c>
      <c r="E3021" s="63">
        <v>2.491142</v>
      </c>
      <c r="F3021" s="63">
        <v>2.6168300000000002</v>
      </c>
      <c r="G3021" s="63">
        <v>0.1256881</v>
      </c>
      <c r="H3021" s="63">
        <v>93.999600000000001</v>
      </c>
      <c r="I3021" s="63">
        <v>-1.9199500000000001E-2</v>
      </c>
      <c r="J3021" s="63">
        <v>6.6401199999999994E-2</v>
      </c>
      <c r="K3021" s="63">
        <v>0.1256881</v>
      </c>
      <c r="L3021" s="63">
        <v>0.1849749</v>
      </c>
      <c r="M3021" s="63">
        <v>0.27057569999999997</v>
      </c>
      <c r="N3021" s="63">
        <v>6436</v>
      </c>
      <c r="O3021" s="63">
        <v>0.1130564</v>
      </c>
      <c r="P3021" s="63">
        <v>7</v>
      </c>
      <c r="Q3021" s="63">
        <v>1.2781749580960001E-2</v>
      </c>
    </row>
    <row r="3022" spans="1:17">
      <c r="A3022" s="63" t="s">
        <v>76</v>
      </c>
      <c r="B3022" s="63" t="s">
        <v>58</v>
      </c>
      <c r="C3022" s="63" t="s">
        <v>45</v>
      </c>
      <c r="D3022" s="63">
        <v>21</v>
      </c>
      <c r="E3022" s="63">
        <v>2.46672</v>
      </c>
      <c r="F3022" s="63">
        <v>2.4225270000000001</v>
      </c>
      <c r="G3022" s="63">
        <v>-4.4192799999999997E-2</v>
      </c>
      <c r="H3022" s="63">
        <v>90.454999999999998</v>
      </c>
      <c r="I3022" s="63">
        <v>-0.18908040000000001</v>
      </c>
      <c r="J3022" s="63">
        <v>-0.1034796</v>
      </c>
      <c r="K3022" s="63">
        <v>-4.4192799999999997E-2</v>
      </c>
      <c r="L3022" s="63">
        <v>1.5094E-2</v>
      </c>
      <c r="M3022" s="63">
        <v>0.1006948</v>
      </c>
      <c r="N3022" s="63">
        <v>6436</v>
      </c>
      <c r="O3022" s="63">
        <v>0.1130564</v>
      </c>
      <c r="P3022" s="63">
        <v>7</v>
      </c>
      <c r="Q3022" s="63">
        <v>1.2781749580960001E-2</v>
      </c>
    </row>
    <row r="3023" spans="1:17">
      <c r="A3023" s="63" t="s">
        <v>76</v>
      </c>
      <c r="B3023" s="63" t="s">
        <v>58</v>
      </c>
      <c r="C3023" s="63" t="s">
        <v>45</v>
      </c>
      <c r="D3023" s="63">
        <v>22</v>
      </c>
      <c r="E3023" s="63">
        <v>2.2653289999999999</v>
      </c>
      <c r="F3023" s="63">
        <v>2.245247</v>
      </c>
      <c r="G3023" s="63">
        <v>-2.0082699999999998E-2</v>
      </c>
      <c r="H3023" s="63">
        <v>87.366600000000005</v>
      </c>
      <c r="I3023" s="63">
        <v>-0.16497029999999999</v>
      </c>
      <c r="J3023" s="63">
        <v>-7.9369499999999996E-2</v>
      </c>
      <c r="K3023" s="63">
        <v>-2.0082699999999998E-2</v>
      </c>
      <c r="L3023" s="63">
        <v>3.9204099999999999E-2</v>
      </c>
      <c r="M3023" s="63">
        <v>0.1248049</v>
      </c>
      <c r="N3023" s="63">
        <v>6436</v>
      </c>
      <c r="O3023" s="63">
        <v>0.1130564</v>
      </c>
      <c r="P3023" s="63">
        <v>7</v>
      </c>
      <c r="Q3023" s="63">
        <v>1.2781749580960001E-2</v>
      </c>
    </row>
    <row r="3024" spans="1:17">
      <c r="A3024" s="63" t="s">
        <v>76</v>
      </c>
      <c r="B3024" s="63" t="s">
        <v>58</v>
      </c>
      <c r="C3024" s="63" t="s">
        <v>45</v>
      </c>
      <c r="D3024" s="63">
        <v>23</v>
      </c>
      <c r="E3024" s="63">
        <v>1.8390070000000001</v>
      </c>
      <c r="F3024" s="63">
        <v>1.9554199999999999</v>
      </c>
      <c r="G3024" s="63">
        <v>0.1164125</v>
      </c>
      <c r="H3024" s="63">
        <v>85.075100000000006</v>
      </c>
      <c r="I3024" s="63">
        <v>-2.84751E-2</v>
      </c>
      <c r="J3024" s="63">
        <v>5.7125700000000001E-2</v>
      </c>
      <c r="K3024" s="63">
        <v>0.1164125</v>
      </c>
      <c r="L3024" s="63">
        <v>0.17569940000000001</v>
      </c>
      <c r="M3024" s="63">
        <v>0.26130009999999998</v>
      </c>
      <c r="N3024" s="63">
        <v>6436</v>
      </c>
      <c r="O3024" s="63">
        <v>0.1130564</v>
      </c>
      <c r="P3024" s="63">
        <v>7</v>
      </c>
      <c r="Q3024" s="63">
        <v>1.2781749580960001E-2</v>
      </c>
    </row>
    <row r="3025" spans="1:17">
      <c r="A3025" s="63" t="s">
        <v>76</v>
      </c>
      <c r="B3025" s="63" t="s">
        <v>58</v>
      </c>
      <c r="C3025" s="63" t="s">
        <v>45</v>
      </c>
      <c r="D3025" s="63">
        <v>24</v>
      </c>
      <c r="E3025" s="63">
        <v>1.5832059999999999</v>
      </c>
      <c r="F3025" s="63">
        <v>1.42933</v>
      </c>
      <c r="G3025" s="63">
        <v>-0.15387619999999999</v>
      </c>
      <c r="H3025" s="63">
        <v>82.910899999999998</v>
      </c>
      <c r="I3025" s="63">
        <v>-0.29876380000000002</v>
      </c>
      <c r="J3025" s="63">
        <v>-0.21316299999999999</v>
      </c>
      <c r="K3025" s="63">
        <v>-0.15387619999999999</v>
      </c>
      <c r="L3025" s="63">
        <v>-9.4589400000000004E-2</v>
      </c>
      <c r="M3025" s="63">
        <v>-8.9885999999999994E-3</v>
      </c>
      <c r="N3025" s="63">
        <v>6436</v>
      </c>
      <c r="O3025" s="63">
        <v>0.1130564</v>
      </c>
      <c r="P3025" s="63">
        <v>7</v>
      </c>
      <c r="Q3025" s="63">
        <v>1.2781749580960001E-2</v>
      </c>
    </row>
    <row r="3026" spans="1:17">
      <c r="A3026" s="63" t="s">
        <v>76</v>
      </c>
      <c r="B3026" s="63" t="s">
        <v>58</v>
      </c>
      <c r="C3026" s="63" t="s">
        <v>46</v>
      </c>
      <c r="D3026" s="63">
        <v>1</v>
      </c>
      <c r="E3026" s="63">
        <v>1.1217729999999999</v>
      </c>
      <c r="F3026" s="63">
        <v>0.97686949999999995</v>
      </c>
      <c r="G3026" s="63">
        <v>-0.1449037</v>
      </c>
      <c r="H3026" s="63">
        <v>39.446300000000001</v>
      </c>
      <c r="I3026" s="63">
        <v>-0.28979129999999997</v>
      </c>
      <c r="J3026" s="63">
        <v>-0.2041906</v>
      </c>
      <c r="K3026" s="63">
        <v>-0.1449037</v>
      </c>
      <c r="L3026" s="63">
        <v>-8.5616899999999996E-2</v>
      </c>
      <c r="M3026" s="63">
        <v>-1.6099999999999998E-5</v>
      </c>
      <c r="N3026" s="63">
        <v>6436</v>
      </c>
      <c r="O3026" s="63">
        <v>0.1130564</v>
      </c>
      <c r="P3026" s="63">
        <v>1</v>
      </c>
      <c r="Q3026" s="63">
        <v>1.2781749580960001E-2</v>
      </c>
    </row>
    <row r="3027" spans="1:17">
      <c r="A3027" s="63" t="s">
        <v>76</v>
      </c>
      <c r="B3027" s="63" t="s">
        <v>58</v>
      </c>
      <c r="C3027" s="63" t="s">
        <v>46</v>
      </c>
      <c r="D3027" s="63">
        <v>2</v>
      </c>
      <c r="E3027" s="63">
        <v>1.053283</v>
      </c>
      <c r="F3027" s="63">
        <v>0.89246740000000002</v>
      </c>
      <c r="G3027" s="63">
        <v>-0.16081570000000001</v>
      </c>
      <c r="H3027" s="63">
        <v>39.259599999999999</v>
      </c>
      <c r="I3027" s="63">
        <v>-0.30570330000000001</v>
      </c>
      <c r="J3027" s="63">
        <v>-0.22010250000000001</v>
      </c>
      <c r="K3027" s="63">
        <v>-0.16081570000000001</v>
      </c>
      <c r="L3027" s="63">
        <v>-0.10152890000000001</v>
      </c>
      <c r="M3027" s="63">
        <v>-1.5928100000000001E-2</v>
      </c>
      <c r="N3027" s="63">
        <v>6436</v>
      </c>
      <c r="O3027" s="63">
        <v>0.1130564</v>
      </c>
      <c r="P3027" s="63">
        <v>1</v>
      </c>
      <c r="Q3027" s="63">
        <v>1.2781749580960001E-2</v>
      </c>
    </row>
    <row r="3028" spans="1:17">
      <c r="A3028" s="63" t="s">
        <v>76</v>
      </c>
      <c r="B3028" s="63" t="s">
        <v>58</v>
      </c>
      <c r="C3028" s="63" t="s">
        <v>46</v>
      </c>
      <c r="D3028" s="63">
        <v>3</v>
      </c>
      <c r="E3028" s="63">
        <v>1.051787</v>
      </c>
      <c r="F3028" s="63">
        <v>0.89539049999999998</v>
      </c>
      <c r="G3028" s="63">
        <v>-0.15639649999999999</v>
      </c>
      <c r="H3028" s="63">
        <v>39.085099999999997</v>
      </c>
      <c r="I3028" s="63">
        <v>-0.3012841</v>
      </c>
      <c r="J3028" s="63">
        <v>-0.21568329999999999</v>
      </c>
      <c r="K3028" s="63">
        <v>-0.15639649999999999</v>
      </c>
      <c r="L3028" s="63">
        <v>-9.7109699999999993E-2</v>
      </c>
      <c r="M3028" s="63">
        <v>-1.1508900000000001E-2</v>
      </c>
      <c r="N3028" s="63">
        <v>6436</v>
      </c>
      <c r="O3028" s="63">
        <v>0.1130564</v>
      </c>
      <c r="P3028" s="63">
        <v>1</v>
      </c>
      <c r="Q3028" s="63">
        <v>1.2781749580960001E-2</v>
      </c>
    </row>
    <row r="3029" spans="1:17">
      <c r="A3029" s="63" t="s">
        <v>76</v>
      </c>
      <c r="B3029" s="63" t="s">
        <v>58</v>
      </c>
      <c r="C3029" s="63" t="s">
        <v>46</v>
      </c>
      <c r="D3029" s="63">
        <v>4</v>
      </c>
      <c r="E3029" s="63">
        <v>1.065204</v>
      </c>
      <c r="F3029" s="63">
        <v>0.90735390000000005</v>
      </c>
      <c r="G3029" s="63">
        <v>-0.1578503</v>
      </c>
      <c r="H3029" s="63">
        <v>39.384599999999999</v>
      </c>
      <c r="I3029" s="63">
        <v>-0.3027379</v>
      </c>
      <c r="J3029" s="63">
        <v>-0.2171371</v>
      </c>
      <c r="K3029" s="63">
        <v>-0.1578503</v>
      </c>
      <c r="L3029" s="63">
        <v>-9.8563399999999995E-2</v>
      </c>
      <c r="M3029" s="63">
        <v>-1.2962700000000001E-2</v>
      </c>
      <c r="N3029" s="63">
        <v>6436</v>
      </c>
      <c r="O3029" s="63">
        <v>0.1130564</v>
      </c>
      <c r="P3029" s="63">
        <v>1</v>
      </c>
      <c r="Q3029" s="63">
        <v>1.2781749580960001E-2</v>
      </c>
    </row>
    <row r="3030" spans="1:17">
      <c r="A3030" s="63" t="s">
        <v>76</v>
      </c>
      <c r="B3030" s="63" t="s">
        <v>58</v>
      </c>
      <c r="C3030" s="63" t="s">
        <v>46</v>
      </c>
      <c r="D3030" s="63">
        <v>5</v>
      </c>
      <c r="E3030" s="63">
        <v>1.1052599999999999</v>
      </c>
      <c r="F3030" s="63">
        <v>0.94816679999999998</v>
      </c>
      <c r="G3030" s="63">
        <v>-0.1570928</v>
      </c>
      <c r="H3030" s="63">
        <v>38.369500000000002</v>
      </c>
      <c r="I3030" s="63">
        <v>-0.30198029999999998</v>
      </c>
      <c r="J3030" s="63">
        <v>-0.21637960000000001</v>
      </c>
      <c r="K3030" s="63">
        <v>-0.1570928</v>
      </c>
      <c r="L3030" s="63">
        <v>-9.7805900000000001E-2</v>
      </c>
      <c r="M3030" s="63">
        <v>-1.2205199999999999E-2</v>
      </c>
      <c r="N3030" s="63">
        <v>6436</v>
      </c>
      <c r="O3030" s="63">
        <v>0.1130564</v>
      </c>
      <c r="P3030" s="63">
        <v>1</v>
      </c>
      <c r="Q3030" s="63">
        <v>1.2781749580960001E-2</v>
      </c>
    </row>
    <row r="3031" spans="1:17">
      <c r="A3031" s="63" t="s">
        <v>76</v>
      </c>
      <c r="B3031" s="63" t="s">
        <v>58</v>
      </c>
      <c r="C3031" s="63" t="s">
        <v>46</v>
      </c>
      <c r="D3031" s="63">
        <v>6</v>
      </c>
      <c r="E3031" s="63">
        <v>1.273649</v>
      </c>
      <c r="F3031" s="63">
        <v>1.038411</v>
      </c>
      <c r="G3031" s="63">
        <v>-0.23523769999999999</v>
      </c>
      <c r="H3031" s="63">
        <v>38.307400000000001</v>
      </c>
      <c r="I3031" s="63">
        <v>-0.3801253</v>
      </c>
      <c r="J3031" s="63">
        <v>-0.29452460000000003</v>
      </c>
      <c r="K3031" s="63">
        <v>-0.23523769999999999</v>
      </c>
      <c r="L3031" s="63">
        <v>-0.17595089999999999</v>
      </c>
      <c r="M3031" s="63">
        <v>-9.0350100000000003E-2</v>
      </c>
      <c r="N3031" s="63">
        <v>6436</v>
      </c>
      <c r="O3031" s="63">
        <v>0.1130564</v>
      </c>
      <c r="P3031" s="63">
        <v>1</v>
      </c>
      <c r="Q3031" s="63">
        <v>1.2781749580960001E-2</v>
      </c>
    </row>
    <row r="3032" spans="1:17">
      <c r="A3032" s="63" t="s">
        <v>76</v>
      </c>
      <c r="B3032" s="63" t="s">
        <v>58</v>
      </c>
      <c r="C3032" s="63" t="s">
        <v>46</v>
      </c>
      <c r="D3032" s="63">
        <v>7</v>
      </c>
      <c r="E3032" s="63">
        <v>1.6291679999999999</v>
      </c>
      <c r="F3032" s="63">
        <v>1.429991</v>
      </c>
      <c r="G3032" s="63">
        <v>-0.19917670000000001</v>
      </c>
      <c r="H3032" s="63">
        <v>37.92</v>
      </c>
      <c r="I3032" s="63">
        <v>-0.34406429999999999</v>
      </c>
      <c r="J3032" s="63">
        <v>-0.25846350000000001</v>
      </c>
      <c r="K3032" s="63">
        <v>-0.19917670000000001</v>
      </c>
      <c r="L3032" s="63">
        <v>-0.13988980000000001</v>
      </c>
      <c r="M3032" s="63">
        <v>-5.42891E-2</v>
      </c>
      <c r="N3032" s="63">
        <v>6436</v>
      </c>
      <c r="O3032" s="63">
        <v>0.1130564</v>
      </c>
      <c r="P3032" s="63">
        <v>1</v>
      </c>
      <c r="Q3032" s="63">
        <v>1.2781749580960001E-2</v>
      </c>
    </row>
    <row r="3033" spans="1:17">
      <c r="A3033" s="63" t="s">
        <v>76</v>
      </c>
      <c r="B3033" s="63" t="s">
        <v>58</v>
      </c>
      <c r="C3033" s="63" t="s">
        <v>46</v>
      </c>
      <c r="D3033" s="63">
        <v>8</v>
      </c>
      <c r="E3033" s="63">
        <v>1.8466370000000001</v>
      </c>
      <c r="F3033" s="63">
        <v>1.7626850000000001</v>
      </c>
      <c r="G3033" s="63">
        <v>-8.3951799999999993E-2</v>
      </c>
      <c r="H3033" s="63">
        <v>38.506599999999999</v>
      </c>
      <c r="I3033" s="63">
        <v>-0.2288394</v>
      </c>
      <c r="J3033" s="63">
        <v>-0.1432387</v>
      </c>
      <c r="K3033" s="63">
        <v>-8.3951799999999993E-2</v>
      </c>
      <c r="L3033" s="63">
        <v>-2.4664999999999999E-2</v>
      </c>
      <c r="M3033" s="63">
        <v>6.0935799999999998E-2</v>
      </c>
      <c r="N3033" s="63">
        <v>6436</v>
      </c>
      <c r="O3033" s="63">
        <v>0.1130564</v>
      </c>
      <c r="P3033" s="63">
        <v>1</v>
      </c>
      <c r="Q3033" s="63">
        <v>1.2781749580960001E-2</v>
      </c>
    </row>
    <row r="3034" spans="1:17">
      <c r="A3034" s="63" t="s">
        <v>76</v>
      </c>
      <c r="B3034" s="63" t="s">
        <v>58</v>
      </c>
      <c r="C3034" s="63" t="s">
        <v>46</v>
      </c>
      <c r="D3034" s="63">
        <v>9</v>
      </c>
      <c r="E3034" s="63">
        <v>1.7535510000000001</v>
      </c>
      <c r="F3034" s="63">
        <v>1.8268850000000001</v>
      </c>
      <c r="G3034" s="63">
        <v>7.3333599999999999E-2</v>
      </c>
      <c r="H3034" s="63">
        <v>39.173299999999998</v>
      </c>
      <c r="I3034" s="63">
        <v>-7.1554000000000006E-2</v>
      </c>
      <c r="J3034" s="63">
        <v>1.40468E-2</v>
      </c>
      <c r="K3034" s="63">
        <v>7.3333599999999999E-2</v>
      </c>
      <c r="L3034" s="63">
        <v>0.1326205</v>
      </c>
      <c r="M3034" s="63">
        <v>0.2182212</v>
      </c>
      <c r="N3034" s="63">
        <v>6436</v>
      </c>
      <c r="O3034" s="63">
        <v>0.1130564</v>
      </c>
      <c r="P3034" s="63">
        <v>1</v>
      </c>
      <c r="Q3034" s="63">
        <v>1.2781749580960001E-2</v>
      </c>
    </row>
    <row r="3035" spans="1:17">
      <c r="A3035" s="63" t="s">
        <v>76</v>
      </c>
      <c r="B3035" s="63" t="s">
        <v>58</v>
      </c>
      <c r="C3035" s="63" t="s">
        <v>46</v>
      </c>
      <c r="D3035" s="63">
        <v>10</v>
      </c>
      <c r="E3035" s="63">
        <v>1.7150749999999999</v>
      </c>
      <c r="F3035" s="63">
        <v>1.7913190000000001</v>
      </c>
      <c r="G3035" s="63">
        <v>7.6243900000000003E-2</v>
      </c>
      <c r="H3035" s="63">
        <v>40.1922</v>
      </c>
      <c r="I3035" s="63">
        <v>-6.8643700000000002E-2</v>
      </c>
      <c r="J3035" s="63">
        <v>1.6957E-2</v>
      </c>
      <c r="K3035" s="63">
        <v>7.6243900000000003E-2</v>
      </c>
      <c r="L3035" s="63">
        <v>0.1355307</v>
      </c>
      <c r="M3035" s="63">
        <v>0.22113150000000001</v>
      </c>
      <c r="N3035" s="63">
        <v>6436</v>
      </c>
      <c r="O3035" s="63">
        <v>0.1130564</v>
      </c>
      <c r="P3035" s="63">
        <v>1</v>
      </c>
      <c r="Q3035" s="63">
        <v>1.2781749580960001E-2</v>
      </c>
    </row>
    <row r="3036" spans="1:17">
      <c r="A3036" s="63" t="s">
        <v>76</v>
      </c>
      <c r="B3036" s="63" t="s">
        <v>58</v>
      </c>
      <c r="C3036" s="63" t="s">
        <v>46</v>
      </c>
      <c r="D3036" s="63">
        <v>11</v>
      </c>
      <c r="E3036" s="63">
        <v>1.6205149999999999</v>
      </c>
      <c r="F3036" s="63">
        <v>1.7751250000000001</v>
      </c>
      <c r="G3036" s="63">
        <v>0.15461030000000001</v>
      </c>
      <c r="H3036" s="63">
        <v>40.858499999999999</v>
      </c>
      <c r="I3036" s="63">
        <v>9.7227000000000008E-3</v>
      </c>
      <c r="J3036" s="63">
        <v>9.5323400000000003E-2</v>
      </c>
      <c r="K3036" s="63">
        <v>0.15461030000000001</v>
      </c>
      <c r="L3036" s="63">
        <v>0.21389710000000001</v>
      </c>
      <c r="M3036" s="63">
        <v>0.29949789999999998</v>
      </c>
      <c r="N3036" s="63">
        <v>6436</v>
      </c>
      <c r="O3036" s="63">
        <v>0.1130564</v>
      </c>
      <c r="P3036" s="63">
        <v>1</v>
      </c>
      <c r="Q3036" s="63">
        <v>1.2781749580960001E-2</v>
      </c>
    </row>
    <row r="3037" spans="1:17">
      <c r="A3037" s="63" t="s">
        <v>76</v>
      </c>
      <c r="B3037" s="63" t="s">
        <v>58</v>
      </c>
      <c r="C3037" s="63" t="s">
        <v>46</v>
      </c>
      <c r="D3037" s="63">
        <v>12</v>
      </c>
      <c r="E3037" s="63">
        <v>1.579825</v>
      </c>
      <c r="F3037" s="63">
        <v>1.7155860000000001</v>
      </c>
      <c r="G3037" s="63">
        <v>0.13576160000000001</v>
      </c>
      <c r="H3037" s="63">
        <v>41.035699999999999</v>
      </c>
      <c r="I3037" s="63">
        <v>-9.1260000000000004E-3</v>
      </c>
      <c r="J3037" s="63">
        <v>7.6474799999999996E-2</v>
      </c>
      <c r="K3037" s="63">
        <v>0.13576160000000001</v>
      </c>
      <c r="L3037" s="63">
        <v>0.19504850000000001</v>
      </c>
      <c r="M3037" s="63">
        <v>0.28064919999999999</v>
      </c>
      <c r="N3037" s="63">
        <v>6436</v>
      </c>
      <c r="O3037" s="63">
        <v>0.1130564</v>
      </c>
      <c r="P3037" s="63">
        <v>1</v>
      </c>
      <c r="Q3037" s="63">
        <v>1.2781749580960001E-2</v>
      </c>
    </row>
    <row r="3038" spans="1:17">
      <c r="A3038" s="63" t="s">
        <v>76</v>
      </c>
      <c r="B3038" s="63" t="s">
        <v>58</v>
      </c>
      <c r="C3038" s="63" t="s">
        <v>46</v>
      </c>
      <c r="D3038" s="63">
        <v>13</v>
      </c>
      <c r="E3038" s="63">
        <v>1.433006</v>
      </c>
      <c r="F3038" s="63">
        <v>1.684169</v>
      </c>
      <c r="G3038" s="63">
        <v>0.25116240000000001</v>
      </c>
      <c r="H3038" s="63">
        <v>42.000300000000003</v>
      </c>
      <c r="I3038" s="63">
        <v>0.1062748</v>
      </c>
      <c r="J3038" s="63">
        <v>0.19187560000000001</v>
      </c>
      <c r="K3038" s="63">
        <v>0.25116240000000001</v>
      </c>
      <c r="L3038" s="63">
        <v>0.31044919999999998</v>
      </c>
      <c r="M3038" s="63">
        <v>0.39605000000000001</v>
      </c>
      <c r="N3038" s="63">
        <v>6436</v>
      </c>
      <c r="O3038" s="63">
        <v>0.1130564</v>
      </c>
      <c r="P3038" s="63">
        <v>1</v>
      </c>
      <c r="Q3038" s="63">
        <v>1.2781749580960001E-2</v>
      </c>
    </row>
    <row r="3039" spans="1:17">
      <c r="A3039" s="63" t="s">
        <v>76</v>
      </c>
      <c r="B3039" s="63" t="s">
        <v>58</v>
      </c>
      <c r="C3039" s="63" t="s">
        <v>46</v>
      </c>
      <c r="D3039" s="63">
        <v>14</v>
      </c>
      <c r="E3039" s="63">
        <v>1.296279</v>
      </c>
      <c r="F3039" s="63">
        <v>1.5859749999999999</v>
      </c>
      <c r="G3039" s="63">
        <v>0.2896956</v>
      </c>
      <c r="H3039" s="63">
        <v>42.150399999999998</v>
      </c>
      <c r="I3039" s="63">
        <v>0.14480799999999999</v>
      </c>
      <c r="J3039" s="63">
        <v>0.2304088</v>
      </c>
      <c r="K3039" s="63">
        <v>0.2896956</v>
      </c>
      <c r="L3039" s="63">
        <v>0.34898249999999997</v>
      </c>
      <c r="M3039" s="63">
        <v>0.4345832</v>
      </c>
      <c r="N3039" s="63">
        <v>6436</v>
      </c>
      <c r="O3039" s="63">
        <v>0.1130564</v>
      </c>
      <c r="P3039" s="63">
        <v>1</v>
      </c>
      <c r="Q3039" s="63">
        <v>1.2781749580960001E-2</v>
      </c>
    </row>
    <row r="3040" spans="1:17">
      <c r="A3040" s="63" t="s">
        <v>76</v>
      </c>
      <c r="B3040" s="63" t="s">
        <v>58</v>
      </c>
      <c r="C3040" s="63" t="s">
        <v>46</v>
      </c>
      <c r="D3040" s="63">
        <v>15</v>
      </c>
      <c r="E3040" s="63">
        <v>1.272985</v>
      </c>
      <c r="F3040" s="63">
        <v>1.528095</v>
      </c>
      <c r="G3040" s="63">
        <v>0.25511</v>
      </c>
      <c r="H3040" s="63">
        <v>42.460799999999999</v>
      </c>
      <c r="I3040" s="63">
        <v>0.1102224</v>
      </c>
      <c r="J3040" s="63">
        <v>0.1958232</v>
      </c>
      <c r="K3040" s="63">
        <v>0.25511</v>
      </c>
      <c r="L3040" s="63">
        <v>0.31439689999999998</v>
      </c>
      <c r="M3040" s="63">
        <v>0.39999760000000001</v>
      </c>
      <c r="N3040" s="63">
        <v>6436</v>
      </c>
      <c r="O3040" s="63">
        <v>0.1130564</v>
      </c>
      <c r="P3040" s="63">
        <v>1</v>
      </c>
      <c r="Q3040" s="63">
        <v>1.2781749580960001E-2</v>
      </c>
    </row>
    <row r="3041" spans="1:17">
      <c r="A3041" s="63" t="s">
        <v>76</v>
      </c>
      <c r="B3041" s="63" t="s">
        <v>58</v>
      </c>
      <c r="C3041" s="63" t="s">
        <v>46</v>
      </c>
      <c r="D3041" s="63">
        <v>16</v>
      </c>
      <c r="E3041" s="63">
        <v>1.332246</v>
      </c>
      <c r="F3041" s="63">
        <v>1.54976</v>
      </c>
      <c r="G3041" s="63">
        <v>0.21751329999999999</v>
      </c>
      <c r="H3041" s="63">
        <v>42.609000000000002</v>
      </c>
      <c r="I3041" s="63">
        <v>7.2625700000000001E-2</v>
      </c>
      <c r="J3041" s="63">
        <v>0.15822649999999999</v>
      </c>
      <c r="K3041" s="63">
        <v>0.21751329999999999</v>
      </c>
      <c r="L3041" s="63">
        <v>0.2768002</v>
      </c>
      <c r="M3041" s="63">
        <v>0.36240090000000003</v>
      </c>
      <c r="N3041" s="63">
        <v>6436</v>
      </c>
      <c r="O3041" s="63">
        <v>0.1130564</v>
      </c>
      <c r="P3041" s="63">
        <v>1</v>
      </c>
      <c r="Q3041" s="63">
        <v>1.2781749580960001E-2</v>
      </c>
    </row>
    <row r="3042" spans="1:17">
      <c r="A3042" s="63" t="s">
        <v>76</v>
      </c>
      <c r="B3042" s="63" t="s">
        <v>58</v>
      </c>
      <c r="C3042" s="63" t="s">
        <v>46</v>
      </c>
      <c r="D3042" s="63">
        <v>17</v>
      </c>
      <c r="E3042" s="63">
        <v>1.488504</v>
      </c>
      <c r="F3042" s="63">
        <v>1.6743209999999999</v>
      </c>
      <c r="G3042" s="63">
        <v>0.18581739999999999</v>
      </c>
      <c r="H3042" s="63">
        <v>42.281199999999998</v>
      </c>
      <c r="I3042" s="63">
        <v>4.0929800000000002E-2</v>
      </c>
      <c r="J3042" s="63">
        <v>0.12653049999999999</v>
      </c>
      <c r="K3042" s="63">
        <v>0.18581739999999999</v>
      </c>
      <c r="L3042" s="63">
        <v>0.24510419999999999</v>
      </c>
      <c r="M3042" s="63">
        <v>0.33070500000000003</v>
      </c>
      <c r="N3042" s="63">
        <v>6436</v>
      </c>
      <c r="O3042" s="63">
        <v>0.1130564</v>
      </c>
      <c r="P3042" s="63">
        <v>1</v>
      </c>
      <c r="Q3042" s="63">
        <v>1.2781749580960001E-2</v>
      </c>
    </row>
    <row r="3043" spans="1:17">
      <c r="A3043" s="63" t="s">
        <v>76</v>
      </c>
      <c r="B3043" s="63" t="s">
        <v>58</v>
      </c>
      <c r="C3043" s="63" t="s">
        <v>46</v>
      </c>
      <c r="D3043" s="63">
        <v>18</v>
      </c>
      <c r="E3043" s="63">
        <v>1.9313119999999999</v>
      </c>
      <c r="F3043" s="63">
        <v>2.0103650000000002</v>
      </c>
      <c r="G3043" s="63">
        <v>7.9052600000000001E-2</v>
      </c>
      <c r="H3043" s="63">
        <v>41.089799999999997</v>
      </c>
      <c r="I3043" s="63">
        <v>-6.5835000000000005E-2</v>
      </c>
      <c r="J3043" s="63">
        <v>1.9765700000000001E-2</v>
      </c>
      <c r="K3043" s="63">
        <v>7.9052600000000001E-2</v>
      </c>
      <c r="L3043" s="63">
        <v>0.1383394</v>
      </c>
      <c r="M3043" s="63">
        <v>0.22394020000000001</v>
      </c>
      <c r="N3043" s="63">
        <v>6436</v>
      </c>
      <c r="O3043" s="63">
        <v>0.1130564</v>
      </c>
      <c r="P3043" s="63">
        <v>1</v>
      </c>
      <c r="Q3043" s="63">
        <v>1.2781749580960001E-2</v>
      </c>
    </row>
    <row r="3044" spans="1:17">
      <c r="A3044" s="63" t="s">
        <v>76</v>
      </c>
      <c r="B3044" s="63" t="s">
        <v>58</v>
      </c>
      <c r="C3044" s="63" t="s">
        <v>46</v>
      </c>
      <c r="D3044" s="63">
        <v>19</v>
      </c>
      <c r="E3044" s="63">
        <v>2.1811120000000002</v>
      </c>
      <c r="F3044" s="63">
        <v>2.1163439999999998</v>
      </c>
      <c r="G3044" s="63">
        <v>-6.4768099999999995E-2</v>
      </c>
      <c r="H3044" s="63">
        <v>39.615299999999998</v>
      </c>
      <c r="I3044" s="63">
        <v>-0.2096557</v>
      </c>
      <c r="J3044" s="63">
        <v>-0.1240549</v>
      </c>
      <c r="K3044" s="63">
        <v>-6.4768099999999995E-2</v>
      </c>
      <c r="L3044" s="63">
        <v>-5.4812000000000003E-3</v>
      </c>
      <c r="M3044" s="63">
        <v>8.0119499999999996E-2</v>
      </c>
      <c r="N3044" s="63">
        <v>6436</v>
      </c>
      <c r="O3044" s="63">
        <v>0.1130564</v>
      </c>
      <c r="P3044" s="63">
        <v>1</v>
      </c>
      <c r="Q3044" s="63">
        <v>1.2781749580960001E-2</v>
      </c>
    </row>
    <row r="3045" spans="1:17">
      <c r="A3045" s="63" t="s">
        <v>76</v>
      </c>
      <c r="B3045" s="63" t="s">
        <v>58</v>
      </c>
      <c r="C3045" s="63" t="s">
        <v>46</v>
      </c>
      <c r="D3045" s="63">
        <v>20</v>
      </c>
      <c r="E3045" s="63">
        <v>2.1614789999999999</v>
      </c>
      <c r="F3045" s="63">
        <v>2.0463100000000001</v>
      </c>
      <c r="G3045" s="63">
        <v>-0.1151683</v>
      </c>
      <c r="H3045" s="63">
        <v>39.189900000000002</v>
      </c>
      <c r="I3045" s="63">
        <v>-0.26005590000000001</v>
      </c>
      <c r="J3045" s="63">
        <v>-0.1744552</v>
      </c>
      <c r="K3045" s="63">
        <v>-0.1151683</v>
      </c>
      <c r="L3045" s="63">
        <v>-5.5881500000000001E-2</v>
      </c>
      <c r="M3045" s="63">
        <v>2.9719300000000001E-2</v>
      </c>
      <c r="N3045" s="63">
        <v>6436</v>
      </c>
      <c r="O3045" s="63">
        <v>0.1130564</v>
      </c>
      <c r="P3045" s="63">
        <v>1</v>
      </c>
      <c r="Q3045" s="63">
        <v>1.2781749580960001E-2</v>
      </c>
    </row>
    <row r="3046" spans="1:17">
      <c r="A3046" s="63" t="s">
        <v>76</v>
      </c>
      <c r="B3046" s="63" t="s">
        <v>58</v>
      </c>
      <c r="C3046" s="63" t="s">
        <v>46</v>
      </c>
      <c r="D3046" s="63">
        <v>21</v>
      </c>
      <c r="E3046" s="63">
        <v>2.1126049999999998</v>
      </c>
      <c r="F3046" s="63">
        <v>1.9647460000000001</v>
      </c>
      <c r="G3046" s="63">
        <v>-0.14785860000000001</v>
      </c>
      <c r="H3046" s="63">
        <v>38.551900000000003</v>
      </c>
      <c r="I3046" s="63">
        <v>-0.29274620000000001</v>
      </c>
      <c r="J3046" s="63">
        <v>-0.20714550000000001</v>
      </c>
      <c r="K3046" s="63">
        <v>-0.14785860000000001</v>
      </c>
      <c r="L3046" s="63">
        <v>-8.8571800000000006E-2</v>
      </c>
      <c r="M3046" s="63">
        <v>-2.9710000000000001E-3</v>
      </c>
      <c r="N3046" s="63">
        <v>6436</v>
      </c>
      <c r="O3046" s="63">
        <v>0.1130564</v>
      </c>
      <c r="P3046" s="63">
        <v>1</v>
      </c>
      <c r="Q3046" s="63">
        <v>1.2781749580960001E-2</v>
      </c>
    </row>
    <row r="3047" spans="1:17">
      <c r="A3047" s="63" t="s">
        <v>76</v>
      </c>
      <c r="B3047" s="63" t="s">
        <v>58</v>
      </c>
      <c r="C3047" s="63" t="s">
        <v>46</v>
      </c>
      <c r="D3047" s="63">
        <v>22</v>
      </c>
      <c r="E3047" s="63">
        <v>1.914804</v>
      </c>
      <c r="F3047" s="63">
        <v>1.766518</v>
      </c>
      <c r="G3047" s="63">
        <v>-0.14828649999999999</v>
      </c>
      <c r="H3047" s="63">
        <v>38.452300000000001</v>
      </c>
      <c r="I3047" s="63">
        <v>-0.29317409999999999</v>
      </c>
      <c r="J3047" s="63">
        <v>-0.20757329999999999</v>
      </c>
      <c r="K3047" s="63">
        <v>-0.14828649999999999</v>
      </c>
      <c r="L3047" s="63">
        <v>-8.8999599999999998E-2</v>
      </c>
      <c r="M3047" s="63">
        <v>-3.3988999999999998E-3</v>
      </c>
      <c r="N3047" s="63">
        <v>6436</v>
      </c>
      <c r="O3047" s="63">
        <v>0.1130564</v>
      </c>
      <c r="P3047" s="63">
        <v>1</v>
      </c>
      <c r="Q3047" s="63">
        <v>1.2781749580960001E-2</v>
      </c>
    </row>
    <row r="3048" spans="1:17">
      <c r="A3048" s="63" t="s">
        <v>76</v>
      </c>
      <c r="B3048" s="63" t="s">
        <v>58</v>
      </c>
      <c r="C3048" s="63" t="s">
        <v>46</v>
      </c>
      <c r="D3048" s="63">
        <v>23</v>
      </c>
      <c r="E3048" s="63">
        <v>1.6483989999999999</v>
      </c>
      <c r="F3048" s="63">
        <v>1.508221</v>
      </c>
      <c r="G3048" s="63">
        <v>-0.14017840000000001</v>
      </c>
      <c r="H3048" s="63">
        <v>38.637700000000002</v>
      </c>
      <c r="I3048" s="63">
        <v>-0.28506599999999999</v>
      </c>
      <c r="J3048" s="63">
        <v>-0.19946530000000001</v>
      </c>
      <c r="K3048" s="63">
        <v>-0.14017840000000001</v>
      </c>
      <c r="L3048" s="63">
        <v>-8.0891599999999994E-2</v>
      </c>
      <c r="M3048" s="63">
        <v>4.7092000000000002E-3</v>
      </c>
      <c r="N3048" s="63">
        <v>6436</v>
      </c>
      <c r="O3048" s="63">
        <v>0.1130564</v>
      </c>
      <c r="P3048" s="63">
        <v>1</v>
      </c>
      <c r="Q3048" s="63">
        <v>1.2781749580960001E-2</v>
      </c>
    </row>
    <row r="3049" spans="1:17">
      <c r="A3049" s="63" t="s">
        <v>76</v>
      </c>
      <c r="B3049" s="63" t="s">
        <v>58</v>
      </c>
      <c r="C3049" s="63" t="s">
        <v>46</v>
      </c>
      <c r="D3049" s="63">
        <v>24</v>
      </c>
      <c r="E3049" s="63">
        <v>1.332327</v>
      </c>
      <c r="F3049" s="63">
        <v>1.1902349999999999</v>
      </c>
      <c r="G3049" s="63">
        <v>-0.14209150000000001</v>
      </c>
      <c r="H3049" s="63">
        <v>39.548200000000001</v>
      </c>
      <c r="I3049" s="63">
        <v>-0.28697909999999999</v>
      </c>
      <c r="J3049" s="63">
        <v>-0.20137830000000001</v>
      </c>
      <c r="K3049" s="63">
        <v>-0.14209150000000001</v>
      </c>
      <c r="L3049" s="63">
        <v>-8.2804699999999995E-2</v>
      </c>
      <c r="M3049" s="63">
        <v>2.7961000000000001E-3</v>
      </c>
      <c r="N3049" s="63">
        <v>6436</v>
      </c>
      <c r="O3049" s="63">
        <v>0.1130564</v>
      </c>
      <c r="P3049" s="63">
        <v>1</v>
      </c>
      <c r="Q3049" s="63">
        <v>1.2781749580960001E-2</v>
      </c>
    </row>
    <row r="3050" spans="1:17">
      <c r="A3050" s="63" t="s">
        <v>76</v>
      </c>
      <c r="B3050" s="63" t="s">
        <v>58</v>
      </c>
      <c r="C3050" s="63" t="s">
        <v>47</v>
      </c>
      <c r="D3050" s="63">
        <v>1</v>
      </c>
      <c r="E3050" s="63">
        <v>1.09344</v>
      </c>
      <c r="F3050" s="63">
        <v>0.94853620000000005</v>
      </c>
      <c r="G3050" s="63">
        <v>-0.1449037</v>
      </c>
      <c r="H3050" s="63">
        <v>41.383800000000001</v>
      </c>
      <c r="I3050" s="63">
        <v>-0.28979129999999997</v>
      </c>
      <c r="J3050" s="63">
        <v>-0.2041906</v>
      </c>
      <c r="K3050" s="63">
        <v>-0.1449037</v>
      </c>
      <c r="L3050" s="63">
        <v>-8.5616899999999996E-2</v>
      </c>
      <c r="M3050" s="63">
        <v>-1.6099999999999998E-5</v>
      </c>
      <c r="N3050" s="63">
        <v>6436</v>
      </c>
      <c r="O3050" s="63">
        <v>0.1130564</v>
      </c>
      <c r="P3050" s="63">
        <v>2</v>
      </c>
      <c r="Q3050" s="63">
        <v>1.2781749580960001E-2</v>
      </c>
    </row>
    <row r="3051" spans="1:17">
      <c r="A3051" s="63" t="s">
        <v>76</v>
      </c>
      <c r="B3051" s="63" t="s">
        <v>58</v>
      </c>
      <c r="C3051" s="63" t="s">
        <v>47</v>
      </c>
      <c r="D3051" s="63">
        <v>2</v>
      </c>
      <c r="E3051" s="63">
        <v>1.025444</v>
      </c>
      <c r="F3051" s="63">
        <v>0.86462839999999996</v>
      </c>
      <c r="G3051" s="63">
        <v>-0.16081580000000001</v>
      </c>
      <c r="H3051" s="63">
        <v>40.336399999999998</v>
      </c>
      <c r="I3051" s="63">
        <v>-0.30570340000000001</v>
      </c>
      <c r="J3051" s="63">
        <v>-0.22010260000000001</v>
      </c>
      <c r="K3051" s="63">
        <v>-0.16081580000000001</v>
      </c>
      <c r="L3051" s="63">
        <v>-0.10152890000000001</v>
      </c>
      <c r="M3051" s="63">
        <v>-1.59282E-2</v>
      </c>
      <c r="N3051" s="63">
        <v>6436</v>
      </c>
      <c r="O3051" s="63">
        <v>0.1130564</v>
      </c>
      <c r="P3051" s="63">
        <v>2</v>
      </c>
      <c r="Q3051" s="63">
        <v>1.2781749580960001E-2</v>
      </c>
    </row>
    <row r="3052" spans="1:17">
      <c r="A3052" s="63" t="s">
        <v>76</v>
      </c>
      <c r="B3052" s="63" t="s">
        <v>58</v>
      </c>
      <c r="C3052" s="63" t="s">
        <v>47</v>
      </c>
      <c r="D3052" s="63">
        <v>3</v>
      </c>
      <c r="E3052" s="63">
        <v>1.0219279999999999</v>
      </c>
      <c r="F3052" s="63">
        <v>0.86553150000000001</v>
      </c>
      <c r="G3052" s="63">
        <v>-0.15639639999999999</v>
      </c>
      <c r="H3052" s="63">
        <v>38.826300000000003</v>
      </c>
      <c r="I3052" s="63">
        <v>-0.301284</v>
      </c>
      <c r="J3052" s="63">
        <v>-0.21568329999999999</v>
      </c>
      <c r="K3052" s="63">
        <v>-0.15639639999999999</v>
      </c>
      <c r="L3052" s="63">
        <v>-9.7109600000000004E-2</v>
      </c>
      <c r="M3052" s="63">
        <v>-1.1508900000000001E-2</v>
      </c>
      <c r="N3052" s="63">
        <v>6436</v>
      </c>
      <c r="O3052" s="63">
        <v>0.1130564</v>
      </c>
      <c r="P3052" s="63">
        <v>2</v>
      </c>
      <c r="Q3052" s="63">
        <v>1.2781749580960001E-2</v>
      </c>
    </row>
    <row r="3053" spans="1:17">
      <c r="A3053" s="63" t="s">
        <v>76</v>
      </c>
      <c r="B3053" s="63" t="s">
        <v>58</v>
      </c>
      <c r="C3053" s="63" t="s">
        <v>47</v>
      </c>
      <c r="D3053" s="63">
        <v>4</v>
      </c>
      <c r="E3053" s="63">
        <v>1.0477860000000001</v>
      </c>
      <c r="F3053" s="63">
        <v>0.88993630000000001</v>
      </c>
      <c r="G3053" s="63">
        <v>-0.1578502</v>
      </c>
      <c r="H3053" s="63">
        <v>37.402000000000001</v>
      </c>
      <c r="I3053" s="63">
        <v>-0.3027378</v>
      </c>
      <c r="J3053" s="63">
        <v>-0.217137</v>
      </c>
      <c r="K3053" s="63">
        <v>-0.1578502</v>
      </c>
      <c r="L3053" s="63">
        <v>-9.8563399999999995E-2</v>
      </c>
      <c r="M3053" s="63">
        <v>-1.2962599999999999E-2</v>
      </c>
      <c r="N3053" s="63">
        <v>6436</v>
      </c>
      <c r="O3053" s="63">
        <v>0.1130564</v>
      </c>
      <c r="P3053" s="63">
        <v>2</v>
      </c>
      <c r="Q3053" s="63">
        <v>1.2781749580960001E-2</v>
      </c>
    </row>
    <row r="3054" spans="1:17">
      <c r="A3054" s="63" t="s">
        <v>76</v>
      </c>
      <c r="B3054" s="63" t="s">
        <v>58</v>
      </c>
      <c r="C3054" s="63" t="s">
        <v>47</v>
      </c>
      <c r="D3054" s="63">
        <v>5</v>
      </c>
      <c r="E3054" s="63">
        <v>1.090327</v>
      </c>
      <c r="F3054" s="63">
        <v>0.93323440000000002</v>
      </c>
      <c r="G3054" s="63">
        <v>-0.1570928</v>
      </c>
      <c r="H3054" s="63">
        <v>36.950699999999998</v>
      </c>
      <c r="I3054" s="63">
        <v>-0.30198029999999998</v>
      </c>
      <c r="J3054" s="63">
        <v>-0.21637960000000001</v>
      </c>
      <c r="K3054" s="63">
        <v>-0.1570928</v>
      </c>
      <c r="L3054" s="63">
        <v>-9.7805900000000001E-2</v>
      </c>
      <c r="M3054" s="63">
        <v>-1.2205199999999999E-2</v>
      </c>
      <c r="N3054" s="63">
        <v>6436</v>
      </c>
      <c r="O3054" s="63">
        <v>0.1130564</v>
      </c>
      <c r="P3054" s="63">
        <v>2</v>
      </c>
      <c r="Q3054" s="63">
        <v>1.2781749580960001E-2</v>
      </c>
    </row>
    <row r="3055" spans="1:17">
      <c r="A3055" s="63" t="s">
        <v>76</v>
      </c>
      <c r="B3055" s="63" t="s">
        <v>58</v>
      </c>
      <c r="C3055" s="63" t="s">
        <v>47</v>
      </c>
      <c r="D3055" s="63">
        <v>6</v>
      </c>
      <c r="E3055" s="63">
        <v>1.2618020000000001</v>
      </c>
      <c r="F3055" s="63">
        <v>1.026564</v>
      </c>
      <c r="G3055" s="63">
        <v>-0.2352378</v>
      </c>
      <c r="H3055" s="63">
        <v>36.912100000000002</v>
      </c>
      <c r="I3055" s="63">
        <v>-0.3801254</v>
      </c>
      <c r="J3055" s="63">
        <v>-0.29452469999999997</v>
      </c>
      <c r="K3055" s="63">
        <v>-0.2352378</v>
      </c>
      <c r="L3055" s="63">
        <v>-0.175951</v>
      </c>
      <c r="M3055" s="63">
        <v>-9.0350200000000006E-2</v>
      </c>
      <c r="N3055" s="63">
        <v>6436</v>
      </c>
      <c r="O3055" s="63">
        <v>0.1130564</v>
      </c>
      <c r="P3055" s="63">
        <v>2</v>
      </c>
      <c r="Q3055" s="63">
        <v>1.2781749580960001E-2</v>
      </c>
    </row>
    <row r="3056" spans="1:17">
      <c r="A3056" s="63" t="s">
        <v>76</v>
      </c>
      <c r="B3056" s="63" t="s">
        <v>58</v>
      </c>
      <c r="C3056" s="63" t="s">
        <v>47</v>
      </c>
      <c r="D3056" s="63">
        <v>7</v>
      </c>
      <c r="E3056" s="63">
        <v>1.627281</v>
      </c>
      <c r="F3056" s="63">
        <v>1.428104</v>
      </c>
      <c r="G3056" s="63">
        <v>-0.19917679999999999</v>
      </c>
      <c r="H3056" s="63">
        <v>36.488300000000002</v>
      </c>
      <c r="I3056" s="63">
        <v>-0.34406439999999999</v>
      </c>
      <c r="J3056" s="63">
        <v>-0.25846360000000002</v>
      </c>
      <c r="K3056" s="63">
        <v>-0.19917679999999999</v>
      </c>
      <c r="L3056" s="63">
        <v>-0.13988999999999999</v>
      </c>
      <c r="M3056" s="63">
        <v>-5.4289200000000003E-2</v>
      </c>
      <c r="N3056" s="63">
        <v>6436</v>
      </c>
      <c r="O3056" s="63">
        <v>0.1130564</v>
      </c>
      <c r="P3056" s="63">
        <v>2</v>
      </c>
      <c r="Q3056" s="63">
        <v>1.2781749580960001E-2</v>
      </c>
    </row>
    <row r="3057" spans="1:17">
      <c r="A3057" s="63" t="s">
        <v>76</v>
      </c>
      <c r="B3057" s="63" t="s">
        <v>58</v>
      </c>
      <c r="C3057" s="63" t="s">
        <v>47</v>
      </c>
      <c r="D3057" s="63">
        <v>8</v>
      </c>
      <c r="E3057" s="63">
        <v>1.847075</v>
      </c>
      <c r="F3057" s="63">
        <v>1.763123</v>
      </c>
      <c r="G3057" s="63">
        <v>-8.3951799999999993E-2</v>
      </c>
      <c r="H3057" s="63">
        <v>36.315800000000003</v>
      </c>
      <c r="I3057" s="63">
        <v>-0.2288394</v>
      </c>
      <c r="J3057" s="63">
        <v>-0.1432387</v>
      </c>
      <c r="K3057" s="63">
        <v>-8.3951799999999993E-2</v>
      </c>
      <c r="L3057" s="63">
        <v>-2.4664999999999999E-2</v>
      </c>
      <c r="M3057" s="63">
        <v>6.0935799999999998E-2</v>
      </c>
      <c r="N3057" s="63">
        <v>6436</v>
      </c>
      <c r="O3057" s="63">
        <v>0.1130564</v>
      </c>
      <c r="P3057" s="63">
        <v>2</v>
      </c>
      <c r="Q3057" s="63">
        <v>1.2781749580960001E-2</v>
      </c>
    </row>
    <row r="3058" spans="1:17">
      <c r="A3058" s="63" t="s">
        <v>76</v>
      </c>
      <c r="B3058" s="63" t="s">
        <v>58</v>
      </c>
      <c r="C3058" s="63" t="s">
        <v>47</v>
      </c>
      <c r="D3058" s="63">
        <v>9</v>
      </c>
      <c r="E3058" s="63">
        <v>1.722953</v>
      </c>
      <c r="F3058" s="63">
        <v>1.796286</v>
      </c>
      <c r="G3058" s="63">
        <v>7.3333599999999999E-2</v>
      </c>
      <c r="H3058" s="63">
        <v>38.390900000000002</v>
      </c>
      <c r="I3058" s="63">
        <v>-7.1554000000000006E-2</v>
      </c>
      <c r="J3058" s="63">
        <v>1.40468E-2</v>
      </c>
      <c r="K3058" s="63">
        <v>7.3333599999999999E-2</v>
      </c>
      <c r="L3058" s="63">
        <v>0.1326205</v>
      </c>
      <c r="M3058" s="63">
        <v>0.2182212</v>
      </c>
      <c r="N3058" s="63">
        <v>6436</v>
      </c>
      <c r="O3058" s="63">
        <v>0.1130564</v>
      </c>
      <c r="P3058" s="63">
        <v>2</v>
      </c>
      <c r="Q3058" s="63">
        <v>1.2781749580960001E-2</v>
      </c>
    </row>
    <row r="3059" spans="1:17">
      <c r="A3059" s="63" t="s">
        <v>76</v>
      </c>
      <c r="B3059" s="63" t="s">
        <v>58</v>
      </c>
      <c r="C3059" s="63" t="s">
        <v>47</v>
      </c>
      <c r="D3059" s="63">
        <v>10</v>
      </c>
      <c r="E3059" s="63">
        <v>1.6600950000000001</v>
      </c>
      <c r="F3059" s="63">
        <v>1.7363390000000001</v>
      </c>
      <c r="G3059" s="63">
        <v>7.6243900000000003E-2</v>
      </c>
      <c r="H3059" s="63">
        <v>43.252099999999999</v>
      </c>
      <c r="I3059" s="63">
        <v>-6.8643700000000002E-2</v>
      </c>
      <c r="J3059" s="63">
        <v>1.6957E-2</v>
      </c>
      <c r="K3059" s="63">
        <v>7.6243900000000003E-2</v>
      </c>
      <c r="L3059" s="63">
        <v>0.1355307</v>
      </c>
      <c r="M3059" s="63">
        <v>0.22113150000000001</v>
      </c>
      <c r="N3059" s="63">
        <v>6436</v>
      </c>
      <c r="O3059" s="63">
        <v>0.1130564</v>
      </c>
      <c r="P3059" s="63">
        <v>2</v>
      </c>
      <c r="Q3059" s="63">
        <v>1.2781749580960001E-2</v>
      </c>
    </row>
    <row r="3060" spans="1:17">
      <c r="A3060" s="63" t="s">
        <v>76</v>
      </c>
      <c r="B3060" s="63" t="s">
        <v>58</v>
      </c>
      <c r="C3060" s="63" t="s">
        <v>47</v>
      </c>
      <c r="D3060" s="63">
        <v>11</v>
      </c>
      <c r="E3060" s="63">
        <v>1.5486</v>
      </c>
      <c r="F3060" s="63">
        <v>1.703211</v>
      </c>
      <c r="G3060" s="63">
        <v>0.15461030000000001</v>
      </c>
      <c r="H3060" s="63">
        <v>46.488700000000001</v>
      </c>
      <c r="I3060" s="63">
        <v>9.7227000000000008E-3</v>
      </c>
      <c r="J3060" s="63">
        <v>9.5323400000000003E-2</v>
      </c>
      <c r="K3060" s="63">
        <v>0.15461030000000001</v>
      </c>
      <c r="L3060" s="63">
        <v>0.21389710000000001</v>
      </c>
      <c r="M3060" s="63">
        <v>0.29949789999999998</v>
      </c>
      <c r="N3060" s="63">
        <v>6436</v>
      </c>
      <c r="O3060" s="63">
        <v>0.1130564</v>
      </c>
      <c r="P3060" s="63">
        <v>2</v>
      </c>
      <c r="Q3060" s="63">
        <v>1.2781749580960001E-2</v>
      </c>
    </row>
    <row r="3061" spans="1:17">
      <c r="A3061" s="63" t="s">
        <v>76</v>
      </c>
      <c r="B3061" s="63" t="s">
        <v>58</v>
      </c>
      <c r="C3061" s="63" t="s">
        <v>47</v>
      </c>
      <c r="D3061" s="63">
        <v>12</v>
      </c>
      <c r="E3061" s="63">
        <v>1.485905</v>
      </c>
      <c r="F3061" s="63">
        <v>1.6216660000000001</v>
      </c>
      <c r="G3061" s="63">
        <v>0.13576160000000001</v>
      </c>
      <c r="H3061" s="63">
        <v>48.012</v>
      </c>
      <c r="I3061" s="63">
        <v>-9.1260000000000004E-3</v>
      </c>
      <c r="J3061" s="63">
        <v>7.6474799999999996E-2</v>
      </c>
      <c r="K3061" s="63">
        <v>0.13576160000000001</v>
      </c>
      <c r="L3061" s="63">
        <v>0.19504850000000001</v>
      </c>
      <c r="M3061" s="63">
        <v>0.28064919999999999</v>
      </c>
      <c r="N3061" s="63">
        <v>6436</v>
      </c>
      <c r="O3061" s="63">
        <v>0.1130564</v>
      </c>
      <c r="P3061" s="63">
        <v>2</v>
      </c>
      <c r="Q3061" s="63">
        <v>1.2781749580960001E-2</v>
      </c>
    </row>
    <row r="3062" spans="1:17">
      <c r="A3062" s="63" t="s">
        <v>76</v>
      </c>
      <c r="B3062" s="63" t="s">
        <v>58</v>
      </c>
      <c r="C3062" s="63" t="s">
        <v>47</v>
      </c>
      <c r="D3062" s="63">
        <v>13</v>
      </c>
      <c r="E3062" s="63">
        <v>1.333299</v>
      </c>
      <c r="F3062" s="63">
        <v>1.5844609999999999</v>
      </c>
      <c r="G3062" s="63">
        <v>0.25116240000000001</v>
      </c>
      <c r="H3062" s="63">
        <v>48.623899999999999</v>
      </c>
      <c r="I3062" s="63">
        <v>0.1062748</v>
      </c>
      <c r="J3062" s="63">
        <v>0.19187560000000001</v>
      </c>
      <c r="K3062" s="63">
        <v>0.25116240000000001</v>
      </c>
      <c r="L3062" s="63">
        <v>0.31044919999999998</v>
      </c>
      <c r="M3062" s="63">
        <v>0.39605000000000001</v>
      </c>
      <c r="N3062" s="63">
        <v>6436</v>
      </c>
      <c r="O3062" s="63">
        <v>0.1130564</v>
      </c>
      <c r="P3062" s="63">
        <v>2</v>
      </c>
      <c r="Q3062" s="63">
        <v>1.2781749580960001E-2</v>
      </c>
    </row>
    <row r="3063" spans="1:17">
      <c r="A3063" s="63" t="s">
        <v>76</v>
      </c>
      <c r="B3063" s="63" t="s">
        <v>58</v>
      </c>
      <c r="C3063" s="63" t="s">
        <v>47</v>
      </c>
      <c r="D3063" s="63">
        <v>14</v>
      </c>
      <c r="E3063" s="63">
        <v>1.2080869999999999</v>
      </c>
      <c r="F3063" s="63">
        <v>1.4977819999999999</v>
      </c>
      <c r="G3063" s="63">
        <v>0.2896956</v>
      </c>
      <c r="H3063" s="63">
        <v>49.624600000000001</v>
      </c>
      <c r="I3063" s="63">
        <v>0.14480799999999999</v>
      </c>
      <c r="J3063" s="63">
        <v>0.2304088</v>
      </c>
      <c r="K3063" s="63">
        <v>0.2896956</v>
      </c>
      <c r="L3063" s="63">
        <v>0.34898249999999997</v>
      </c>
      <c r="M3063" s="63">
        <v>0.4345832</v>
      </c>
      <c r="N3063" s="63">
        <v>6436</v>
      </c>
      <c r="O3063" s="63">
        <v>0.1130564</v>
      </c>
      <c r="P3063" s="63">
        <v>2</v>
      </c>
      <c r="Q3063" s="63">
        <v>1.2781749580960001E-2</v>
      </c>
    </row>
    <row r="3064" spans="1:17">
      <c r="A3064" s="63" t="s">
        <v>76</v>
      </c>
      <c r="B3064" s="63" t="s">
        <v>58</v>
      </c>
      <c r="C3064" s="63" t="s">
        <v>47</v>
      </c>
      <c r="D3064" s="63">
        <v>15</v>
      </c>
      <c r="E3064" s="63">
        <v>1.1731499999999999</v>
      </c>
      <c r="F3064" s="63">
        <v>1.4282600000000001</v>
      </c>
      <c r="G3064" s="63">
        <v>0.25511</v>
      </c>
      <c r="H3064" s="63">
        <v>50.2361</v>
      </c>
      <c r="I3064" s="63">
        <v>0.1102224</v>
      </c>
      <c r="J3064" s="63">
        <v>0.1958232</v>
      </c>
      <c r="K3064" s="63">
        <v>0.25511</v>
      </c>
      <c r="L3064" s="63">
        <v>0.31439689999999998</v>
      </c>
      <c r="M3064" s="63">
        <v>0.39999760000000001</v>
      </c>
      <c r="N3064" s="63">
        <v>6436</v>
      </c>
      <c r="O3064" s="63">
        <v>0.1130564</v>
      </c>
      <c r="P3064" s="63">
        <v>2</v>
      </c>
      <c r="Q3064" s="63">
        <v>1.2781749580960001E-2</v>
      </c>
    </row>
    <row r="3065" spans="1:17">
      <c r="A3065" s="63" t="s">
        <v>76</v>
      </c>
      <c r="B3065" s="63" t="s">
        <v>58</v>
      </c>
      <c r="C3065" s="63" t="s">
        <v>47</v>
      </c>
      <c r="D3065" s="63">
        <v>16</v>
      </c>
      <c r="E3065" s="63">
        <v>1.2157439999999999</v>
      </c>
      <c r="F3065" s="63">
        <v>1.4332579999999999</v>
      </c>
      <c r="G3065" s="63">
        <v>0.21751329999999999</v>
      </c>
      <c r="H3065" s="63">
        <v>50.947299999999998</v>
      </c>
      <c r="I3065" s="63">
        <v>7.2625700000000001E-2</v>
      </c>
      <c r="J3065" s="63">
        <v>0.15822649999999999</v>
      </c>
      <c r="K3065" s="63">
        <v>0.21751329999999999</v>
      </c>
      <c r="L3065" s="63">
        <v>0.2768002</v>
      </c>
      <c r="M3065" s="63">
        <v>0.36240090000000003</v>
      </c>
      <c r="N3065" s="63">
        <v>6436</v>
      </c>
      <c r="O3065" s="63">
        <v>0.1130564</v>
      </c>
      <c r="P3065" s="63">
        <v>2</v>
      </c>
      <c r="Q3065" s="63">
        <v>1.2781749580960001E-2</v>
      </c>
    </row>
    <row r="3066" spans="1:17">
      <c r="A3066" s="63" t="s">
        <v>76</v>
      </c>
      <c r="B3066" s="63" t="s">
        <v>58</v>
      </c>
      <c r="C3066" s="63" t="s">
        <v>47</v>
      </c>
      <c r="D3066" s="63">
        <v>17</v>
      </c>
      <c r="E3066" s="63">
        <v>1.3430660000000001</v>
      </c>
      <c r="F3066" s="63">
        <v>1.528883</v>
      </c>
      <c r="G3066" s="63">
        <v>0.18581739999999999</v>
      </c>
      <c r="H3066" s="63">
        <v>50.321300000000001</v>
      </c>
      <c r="I3066" s="63">
        <v>4.0929800000000002E-2</v>
      </c>
      <c r="J3066" s="63">
        <v>0.12653049999999999</v>
      </c>
      <c r="K3066" s="63">
        <v>0.18581739999999999</v>
      </c>
      <c r="L3066" s="63">
        <v>0.24510419999999999</v>
      </c>
      <c r="M3066" s="63">
        <v>0.33070500000000003</v>
      </c>
      <c r="N3066" s="63">
        <v>6436</v>
      </c>
      <c r="O3066" s="63">
        <v>0.1130564</v>
      </c>
      <c r="P3066" s="63">
        <v>2</v>
      </c>
      <c r="Q3066" s="63">
        <v>1.2781749580960001E-2</v>
      </c>
    </row>
    <row r="3067" spans="1:17">
      <c r="A3067" s="63" t="s">
        <v>76</v>
      </c>
      <c r="B3067" s="63" t="s">
        <v>58</v>
      </c>
      <c r="C3067" s="63" t="s">
        <v>47</v>
      </c>
      <c r="D3067" s="63">
        <v>18</v>
      </c>
      <c r="E3067" s="63">
        <v>1.743179</v>
      </c>
      <c r="F3067" s="63">
        <v>1.8222309999999999</v>
      </c>
      <c r="G3067" s="63">
        <v>7.9052600000000001E-2</v>
      </c>
      <c r="H3067" s="63">
        <v>49.246000000000002</v>
      </c>
      <c r="I3067" s="63">
        <v>-6.5835000000000005E-2</v>
      </c>
      <c r="J3067" s="63">
        <v>1.9765700000000001E-2</v>
      </c>
      <c r="K3067" s="63">
        <v>7.9052600000000001E-2</v>
      </c>
      <c r="L3067" s="63">
        <v>0.1383394</v>
      </c>
      <c r="M3067" s="63">
        <v>0.22394020000000001</v>
      </c>
      <c r="N3067" s="63">
        <v>6436</v>
      </c>
      <c r="O3067" s="63">
        <v>0.1130564</v>
      </c>
      <c r="P3067" s="63">
        <v>2</v>
      </c>
      <c r="Q3067" s="63">
        <v>1.2781749580960001E-2</v>
      </c>
    </row>
    <row r="3068" spans="1:17">
      <c r="A3068" s="63" t="s">
        <v>76</v>
      </c>
      <c r="B3068" s="63" t="s">
        <v>58</v>
      </c>
      <c r="C3068" s="63" t="s">
        <v>47</v>
      </c>
      <c r="D3068" s="63">
        <v>19</v>
      </c>
      <c r="E3068" s="63">
        <v>2.008645</v>
      </c>
      <c r="F3068" s="63">
        <v>1.9438770000000001</v>
      </c>
      <c r="G3068" s="63">
        <v>-6.4768199999999998E-2</v>
      </c>
      <c r="H3068" s="63">
        <v>48.108699999999999</v>
      </c>
      <c r="I3068" s="63">
        <v>-0.2096558</v>
      </c>
      <c r="J3068" s="63">
        <v>-0.124055</v>
      </c>
      <c r="K3068" s="63">
        <v>-6.4768199999999998E-2</v>
      </c>
      <c r="L3068" s="63">
        <v>-5.4814E-3</v>
      </c>
      <c r="M3068" s="63">
        <v>8.0119399999999993E-2</v>
      </c>
      <c r="N3068" s="63">
        <v>6436</v>
      </c>
      <c r="O3068" s="63">
        <v>0.1130564</v>
      </c>
      <c r="P3068" s="63">
        <v>2</v>
      </c>
      <c r="Q3068" s="63">
        <v>1.2781749580960001E-2</v>
      </c>
    </row>
    <row r="3069" spans="1:17">
      <c r="A3069" s="63" t="s">
        <v>76</v>
      </c>
      <c r="B3069" s="63" t="s">
        <v>58</v>
      </c>
      <c r="C3069" s="63" t="s">
        <v>47</v>
      </c>
      <c r="D3069" s="63">
        <v>20</v>
      </c>
      <c r="E3069" s="63">
        <v>2.0218120000000002</v>
      </c>
      <c r="F3069" s="63">
        <v>1.906644</v>
      </c>
      <c r="G3069" s="63">
        <v>-0.1151681</v>
      </c>
      <c r="H3069" s="63">
        <v>47.596200000000003</v>
      </c>
      <c r="I3069" s="63">
        <v>-0.2600557</v>
      </c>
      <c r="J3069" s="63">
        <v>-0.1744549</v>
      </c>
      <c r="K3069" s="63">
        <v>-0.1151681</v>
      </c>
      <c r="L3069" s="63">
        <v>-5.5881300000000002E-2</v>
      </c>
      <c r="M3069" s="63">
        <v>2.9719499999999999E-2</v>
      </c>
      <c r="N3069" s="63">
        <v>6436</v>
      </c>
      <c r="O3069" s="63">
        <v>0.1130564</v>
      </c>
      <c r="P3069" s="63">
        <v>2</v>
      </c>
      <c r="Q3069" s="63">
        <v>1.2781749580960001E-2</v>
      </c>
    </row>
    <row r="3070" spans="1:17">
      <c r="A3070" s="63" t="s">
        <v>76</v>
      </c>
      <c r="B3070" s="63" t="s">
        <v>58</v>
      </c>
      <c r="C3070" s="63" t="s">
        <v>47</v>
      </c>
      <c r="D3070" s="63">
        <v>21</v>
      </c>
      <c r="E3070" s="63">
        <v>1.9954499999999999</v>
      </c>
      <c r="F3070" s="63">
        <v>1.8475919999999999</v>
      </c>
      <c r="G3070" s="63">
        <v>-0.14785860000000001</v>
      </c>
      <c r="H3070" s="63">
        <v>46.323</v>
      </c>
      <c r="I3070" s="63">
        <v>-0.29274620000000001</v>
      </c>
      <c r="J3070" s="63">
        <v>-0.20714550000000001</v>
      </c>
      <c r="K3070" s="63">
        <v>-0.14785860000000001</v>
      </c>
      <c r="L3070" s="63">
        <v>-8.8571800000000006E-2</v>
      </c>
      <c r="M3070" s="63">
        <v>-2.9710000000000001E-3</v>
      </c>
      <c r="N3070" s="63">
        <v>6436</v>
      </c>
      <c r="O3070" s="63">
        <v>0.1130564</v>
      </c>
      <c r="P3070" s="63">
        <v>2</v>
      </c>
      <c r="Q3070" s="63">
        <v>1.2781749580960001E-2</v>
      </c>
    </row>
    <row r="3071" spans="1:17">
      <c r="A3071" s="63" t="s">
        <v>76</v>
      </c>
      <c r="B3071" s="63" t="s">
        <v>58</v>
      </c>
      <c r="C3071" s="63" t="s">
        <v>47</v>
      </c>
      <c r="D3071" s="63">
        <v>22</v>
      </c>
      <c r="E3071" s="63">
        <v>1.8180860000000001</v>
      </c>
      <c r="F3071" s="63">
        <v>1.669799</v>
      </c>
      <c r="G3071" s="63">
        <v>-0.14828649999999999</v>
      </c>
      <c r="H3071" s="63">
        <v>45.4739</v>
      </c>
      <c r="I3071" s="63">
        <v>-0.29317409999999999</v>
      </c>
      <c r="J3071" s="63">
        <v>-0.20757329999999999</v>
      </c>
      <c r="K3071" s="63">
        <v>-0.14828649999999999</v>
      </c>
      <c r="L3071" s="63">
        <v>-8.8999599999999998E-2</v>
      </c>
      <c r="M3071" s="63">
        <v>-3.3988999999999998E-3</v>
      </c>
      <c r="N3071" s="63">
        <v>6436</v>
      </c>
      <c r="O3071" s="63">
        <v>0.1130564</v>
      </c>
      <c r="P3071" s="63">
        <v>2</v>
      </c>
      <c r="Q3071" s="63">
        <v>1.2781749580960001E-2</v>
      </c>
    </row>
    <row r="3072" spans="1:17">
      <c r="A3072" s="63" t="s">
        <v>76</v>
      </c>
      <c r="B3072" s="63" t="s">
        <v>58</v>
      </c>
      <c r="C3072" s="63" t="s">
        <v>47</v>
      </c>
      <c r="D3072" s="63">
        <v>23</v>
      </c>
      <c r="E3072" s="63">
        <v>1.5702860000000001</v>
      </c>
      <c r="F3072" s="63">
        <v>1.4301079999999999</v>
      </c>
      <c r="G3072" s="63">
        <v>-0.14017830000000001</v>
      </c>
      <c r="H3072" s="63">
        <v>44.200400000000002</v>
      </c>
      <c r="I3072" s="63">
        <v>-0.28506589999999998</v>
      </c>
      <c r="J3072" s="63">
        <v>-0.19946520000000001</v>
      </c>
      <c r="K3072" s="63">
        <v>-0.14017830000000001</v>
      </c>
      <c r="L3072" s="63">
        <v>-8.0891500000000005E-2</v>
      </c>
      <c r="M3072" s="63">
        <v>4.7092999999999996E-3</v>
      </c>
      <c r="N3072" s="63">
        <v>6436</v>
      </c>
      <c r="O3072" s="63">
        <v>0.1130564</v>
      </c>
      <c r="P3072" s="63">
        <v>2</v>
      </c>
      <c r="Q3072" s="63">
        <v>1.2781749580960001E-2</v>
      </c>
    </row>
    <row r="3073" spans="1:17">
      <c r="A3073" s="63" t="s">
        <v>76</v>
      </c>
      <c r="B3073" s="63" t="s">
        <v>58</v>
      </c>
      <c r="C3073" s="63" t="s">
        <v>47</v>
      </c>
      <c r="D3073" s="63">
        <v>24</v>
      </c>
      <c r="E3073" s="63">
        <v>1.286429</v>
      </c>
      <c r="F3073" s="63">
        <v>1.1443380000000001</v>
      </c>
      <c r="G3073" s="63">
        <v>-0.14209160000000001</v>
      </c>
      <c r="H3073" s="63">
        <v>42.926699999999997</v>
      </c>
      <c r="I3073" s="63">
        <v>-0.28697919999999999</v>
      </c>
      <c r="J3073" s="63">
        <v>-0.20137849999999999</v>
      </c>
      <c r="K3073" s="63">
        <v>-0.14209160000000001</v>
      </c>
      <c r="L3073" s="63">
        <v>-8.2804799999999998E-2</v>
      </c>
      <c r="M3073" s="63">
        <v>2.7959999999999999E-3</v>
      </c>
      <c r="N3073" s="63">
        <v>6436</v>
      </c>
      <c r="O3073" s="63">
        <v>0.1130564</v>
      </c>
      <c r="P3073" s="63">
        <v>2</v>
      </c>
      <c r="Q3073" s="63">
        <v>1.2781749580960001E-2</v>
      </c>
    </row>
    <row r="3074" spans="1:17">
      <c r="A3074" s="63" t="s">
        <v>76</v>
      </c>
      <c r="B3074" s="63" t="s">
        <v>58</v>
      </c>
      <c r="C3074" s="63" t="s">
        <v>48</v>
      </c>
      <c r="D3074" s="63">
        <v>1</v>
      </c>
      <c r="E3074" s="63">
        <v>0.96756790000000004</v>
      </c>
      <c r="F3074" s="63">
        <v>0.82266419999999996</v>
      </c>
      <c r="G3074" s="63">
        <v>-0.1449037</v>
      </c>
      <c r="H3074" s="63">
        <v>52.7532</v>
      </c>
      <c r="I3074" s="63">
        <v>-0.28979129999999997</v>
      </c>
      <c r="J3074" s="63">
        <v>-0.2041906</v>
      </c>
      <c r="K3074" s="63">
        <v>-0.1449037</v>
      </c>
      <c r="L3074" s="63">
        <v>-8.5616899999999996E-2</v>
      </c>
      <c r="M3074" s="63">
        <v>-1.6099999999999998E-5</v>
      </c>
      <c r="N3074" s="63">
        <v>6436</v>
      </c>
      <c r="O3074" s="63">
        <v>0.1130564</v>
      </c>
      <c r="P3074" s="63">
        <v>3</v>
      </c>
      <c r="Q3074" s="63">
        <v>1.2781749580960001E-2</v>
      </c>
    </row>
    <row r="3075" spans="1:17">
      <c r="A3075" s="63" t="s">
        <v>76</v>
      </c>
      <c r="B3075" s="63" t="s">
        <v>58</v>
      </c>
      <c r="C3075" s="63" t="s">
        <v>48</v>
      </c>
      <c r="D3075" s="63">
        <v>2</v>
      </c>
      <c r="E3075" s="63">
        <v>0.90015259999999997</v>
      </c>
      <c r="F3075" s="63">
        <v>0.73933680000000002</v>
      </c>
      <c r="G3075" s="63">
        <v>-0.16081580000000001</v>
      </c>
      <c r="H3075" s="63">
        <v>51.703899999999997</v>
      </c>
      <c r="I3075" s="63">
        <v>-0.30570340000000001</v>
      </c>
      <c r="J3075" s="63">
        <v>-0.22010260000000001</v>
      </c>
      <c r="K3075" s="63">
        <v>-0.16081580000000001</v>
      </c>
      <c r="L3075" s="63">
        <v>-0.10152890000000001</v>
      </c>
      <c r="M3075" s="63">
        <v>-1.59282E-2</v>
      </c>
      <c r="N3075" s="63">
        <v>6436</v>
      </c>
      <c r="O3075" s="63">
        <v>0.1130564</v>
      </c>
      <c r="P3075" s="63">
        <v>3</v>
      </c>
      <c r="Q3075" s="63">
        <v>1.2781749580960001E-2</v>
      </c>
    </row>
    <row r="3076" spans="1:17">
      <c r="A3076" s="63" t="s">
        <v>76</v>
      </c>
      <c r="B3076" s="63" t="s">
        <v>58</v>
      </c>
      <c r="C3076" s="63" t="s">
        <v>48</v>
      </c>
      <c r="D3076" s="63">
        <v>3</v>
      </c>
      <c r="E3076" s="63">
        <v>0.89411779999999996</v>
      </c>
      <c r="F3076" s="63">
        <v>0.73772139999999997</v>
      </c>
      <c r="G3076" s="63">
        <v>-0.15639639999999999</v>
      </c>
      <c r="H3076" s="63">
        <v>50.678699999999999</v>
      </c>
      <c r="I3076" s="63">
        <v>-0.301284</v>
      </c>
      <c r="J3076" s="63">
        <v>-0.21568329999999999</v>
      </c>
      <c r="K3076" s="63">
        <v>-0.15639639999999999</v>
      </c>
      <c r="L3076" s="63">
        <v>-9.7109600000000004E-2</v>
      </c>
      <c r="M3076" s="63">
        <v>-1.1508900000000001E-2</v>
      </c>
      <c r="N3076" s="63">
        <v>6436</v>
      </c>
      <c r="O3076" s="63">
        <v>0.1130564</v>
      </c>
      <c r="P3076" s="63">
        <v>3</v>
      </c>
      <c r="Q3076" s="63">
        <v>1.2781749580960001E-2</v>
      </c>
    </row>
    <row r="3077" spans="1:17">
      <c r="A3077" s="63" t="s">
        <v>76</v>
      </c>
      <c r="B3077" s="63" t="s">
        <v>58</v>
      </c>
      <c r="C3077" s="63" t="s">
        <v>48</v>
      </c>
      <c r="D3077" s="63">
        <v>4</v>
      </c>
      <c r="E3077" s="63">
        <v>0.92921549999999997</v>
      </c>
      <c r="F3077" s="63">
        <v>0.77136519999999997</v>
      </c>
      <c r="G3077" s="63">
        <v>-0.1578503</v>
      </c>
      <c r="H3077" s="63">
        <v>50.165799999999997</v>
      </c>
      <c r="I3077" s="63">
        <v>-0.3027379</v>
      </c>
      <c r="J3077" s="63">
        <v>-0.2171371</v>
      </c>
      <c r="K3077" s="63">
        <v>-0.1578503</v>
      </c>
      <c r="L3077" s="63">
        <v>-9.8563399999999995E-2</v>
      </c>
      <c r="M3077" s="63">
        <v>-1.2962700000000001E-2</v>
      </c>
      <c r="N3077" s="63">
        <v>6436</v>
      </c>
      <c r="O3077" s="63">
        <v>0.1130564</v>
      </c>
      <c r="P3077" s="63">
        <v>3</v>
      </c>
      <c r="Q3077" s="63">
        <v>1.2781749580960001E-2</v>
      </c>
    </row>
    <row r="3078" spans="1:17">
      <c r="A3078" s="63" t="s">
        <v>76</v>
      </c>
      <c r="B3078" s="63" t="s">
        <v>58</v>
      </c>
      <c r="C3078" s="63" t="s">
        <v>48</v>
      </c>
      <c r="D3078" s="63">
        <v>5</v>
      </c>
      <c r="E3078" s="63">
        <v>0.97251770000000004</v>
      </c>
      <c r="F3078" s="63">
        <v>0.81542490000000001</v>
      </c>
      <c r="G3078" s="63">
        <v>-0.1570928</v>
      </c>
      <c r="H3078" s="63">
        <v>48.627299999999998</v>
      </c>
      <c r="I3078" s="63">
        <v>-0.30198029999999998</v>
      </c>
      <c r="J3078" s="63">
        <v>-0.21637960000000001</v>
      </c>
      <c r="K3078" s="63">
        <v>-0.1570928</v>
      </c>
      <c r="L3078" s="63">
        <v>-9.7805900000000001E-2</v>
      </c>
      <c r="M3078" s="63">
        <v>-1.2205199999999999E-2</v>
      </c>
      <c r="N3078" s="63">
        <v>6436</v>
      </c>
      <c r="O3078" s="63">
        <v>0.1130564</v>
      </c>
      <c r="P3078" s="63">
        <v>3</v>
      </c>
      <c r="Q3078" s="63">
        <v>1.2781749580960001E-2</v>
      </c>
    </row>
    <row r="3079" spans="1:17">
      <c r="A3079" s="63" t="s">
        <v>76</v>
      </c>
      <c r="B3079" s="63" t="s">
        <v>58</v>
      </c>
      <c r="C3079" s="63" t="s">
        <v>48</v>
      </c>
      <c r="D3079" s="63">
        <v>6</v>
      </c>
      <c r="E3079" s="63">
        <v>1.1446270000000001</v>
      </c>
      <c r="F3079" s="63">
        <v>0.90938920000000001</v>
      </c>
      <c r="G3079" s="63">
        <v>-0.2352378</v>
      </c>
      <c r="H3079" s="63">
        <v>48.0779</v>
      </c>
      <c r="I3079" s="63">
        <v>-0.3801254</v>
      </c>
      <c r="J3079" s="63">
        <v>-0.29452460000000003</v>
      </c>
      <c r="K3079" s="63">
        <v>-0.2352378</v>
      </c>
      <c r="L3079" s="63">
        <v>-0.17595089999999999</v>
      </c>
      <c r="M3079" s="63">
        <v>-9.0350200000000006E-2</v>
      </c>
      <c r="N3079" s="63">
        <v>6436</v>
      </c>
      <c r="O3079" s="63">
        <v>0.1130564</v>
      </c>
      <c r="P3079" s="63">
        <v>3</v>
      </c>
      <c r="Q3079" s="63">
        <v>1.2781749580960001E-2</v>
      </c>
    </row>
    <row r="3080" spans="1:17">
      <c r="A3080" s="63" t="s">
        <v>76</v>
      </c>
      <c r="B3080" s="63" t="s">
        <v>58</v>
      </c>
      <c r="C3080" s="63" t="s">
        <v>48</v>
      </c>
      <c r="D3080" s="63">
        <v>7</v>
      </c>
      <c r="E3080" s="63">
        <v>1.5110209999999999</v>
      </c>
      <c r="F3080" s="63">
        <v>1.311844</v>
      </c>
      <c r="G3080" s="63">
        <v>-0.19917679999999999</v>
      </c>
      <c r="H3080" s="63">
        <v>47.278799999999997</v>
      </c>
      <c r="I3080" s="63">
        <v>-0.34406439999999999</v>
      </c>
      <c r="J3080" s="63">
        <v>-0.25846360000000002</v>
      </c>
      <c r="K3080" s="63">
        <v>-0.19917679999999999</v>
      </c>
      <c r="L3080" s="63">
        <v>-0.13988999999999999</v>
      </c>
      <c r="M3080" s="63">
        <v>-5.4289200000000003E-2</v>
      </c>
      <c r="N3080" s="63">
        <v>6436</v>
      </c>
      <c r="O3080" s="63">
        <v>0.1130564</v>
      </c>
      <c r="P3080" s="63">
        <v>3</v>
      </c>
      <c r="Q3080" s="63">
        <v>1.2781749580960001E-2</v>
      </c>
    </row>
    <row r="3081" spans="1:17">
      <c r="A3081" s="63" t="s">
        <v>76</v>
      </c>
      <c r="B3081" s="63" t="s">
        <v>58</v>
      </c>
      <c r="C3081" s="63" t="s">
        <v>48</v>
      </c>
      <c r="D3081" s="63">
        <v>8</v>
      </c>
      <c r="E3081" s="63">
        <v>1.7276739999999999</v>
      </c>
      <c r="F3081" s="63">
        <v>1.6437219999999999</v>
      </c>
      <c r="G3081" s="63">
        <v>-8.3951700000000004E-2</v>
      </c>
      <c r="H3081" s="63">
        <v>47.705800000000004</v>
      </c>
      <c r="I3081" s="63">
        <v>-0.2288393</v>
      </c>
      <c r="J3081" s="63">
        <v>-0.14323849999999999</v>
      </c>
      <c r="K3081" s="63">
        <v>-8.3951700000000004E-2</v>
      </c>
      <c r="L3081" s="63">
        <v>-2.46649E-2</v>
      </c>
      <c r="M3081" s="63">
        <v>6.0935900000000001E-2</v>
      </c>
      <c r="N3081" s="63">
        <v>6436</v>
      </c>
      <c r="O3081" s="63">
        <v>0.1130564</v>
      </c>
      <c r="P3081" s="63">
        <v>3</v>
      </c>
      <c r="Q3081" s="63">
        <v>1.2781749580960001E-2</v>
      </c>
    </row>
    <row r="3082" spans="1:17">
      <c r="A3082" s="63" t="s">
        <v>76</v>
      </c>
      <c r="B3082" s="63" t="s">
        <v>58</v>
      </c>
      <c r="C3082" s="63" t="s">
        <v>48</v>
      </c>
      <c r="D3082" s="63">
        <v>9</v>
      </c>
      <c r="E3082" s="63">
        <v>1.5814490000000001</v>
      </c>
      <c r="F3082" s="63">
        <v>1.654782</v>
      </c>
      <c r="G3082" s="63">
        <v>7.3333599999999999E-2</v>
      </c>
      <c r="H3082" s="63">
        <v>49.519799999999996</v>
      </c>
      <c r="I3082" s="63">
        <v>-7.1554000000000006E-2</v>
      </c>
      <c r="J3082" s="63">
        <v>1.40468E-2</v>
      </c>
      <c r="K3082" s="63">
        <v>7.3333599999999999E-2</v>
      </c>
      <c r="L3082" s="63">
        <v>0.1326205</v>
      </c>
      <c r="M3082" s="63">
        <v>0.2182212</v>
      </c>
      <c r="N3082" s="63">
        <v>6436</v>
      </c>
      <c r="O3082" s="63">
        <v>0.1130564</v>
      </c>
      <c r="P3082" s="63">
        <v>3</v>
      </c>
      <c r="Q3082" s="63">
        <v>1.2781749580960001E-2</v>
      </c>
    </row>
    <row r="3083" spans="1:17">
      <c r="A3083" s="63" t="s">
        <v>76</v>
      </c>
      <c r="B3083" s="63" t="s">
        <v>58</v>
      </c>
      <c r="C3083" s="63" t="s">
        <v>48</v>
      </c>
      <c r="D3083" s="63">
        <v>10</v>
      </c>
      <c r="E3083" s="63">
        <v>1.5022930000000001</v>
      </c>
      <c r="F3083" s="63">
        <v>1.5785370000000001</v>
      </c>
      <c r="G3083" s="63">
        <v>7.62438E-2</v>
      </c>
      <c r="H3083" s="63">
        <v>52.427700000000002</v>
      </c>
      <c r="I3083" s="63">
        <v>-6.8643800000000005E-2</v>
      </c>
      <c r="J3083" s="63">
        <v>1.69569E-2</v>
      </c>
      <c r="K3083" s="63">
        <v>7.62438E-2</v>
      </c>
      <c r="L3083" s="63">
        <v>0.1355306</v>
      </c>
      <c r="M3083" s="63">
        <v>0.22113140000000001</v>
      </c>
      <c r="N3083" s="63">
        <v>6436</v>
      </c>
      <c r="O3083" s="63">
        <v>0.1130564</v>
      </c>
      <c r="P3083" s="63">
        <v>3</v>
      </c>
      <c r="Q3083" s="63">
        <v>1.2781749580960001E-2</v>
      </c>
    </row>
    <row r="3084" spans="1:17">
      <c r="A3084" s="63" t="s">
        <v>76</v>
      </c>
      <c r="B3084" s="63" t="s">
        <v>58</v>
      </c>
      <c r="C3084" s="63" t="s">
        <v>48</v>
      </c>
      <c r="D3084" s="63">
        <v>11</v>
      </c>
      <c r="E3084" s="63">
        <v>1.3797200000000001</v>
      </c>
      <c r="F3084" s="63">
        <v>1.53433</v>
      </c>
      <c r="G3084" s="63">
        <v>0.15461030000000001</v>
      </c>
      <c r="H3084" s="63">
        <v>55.126899999999999</v>
      </c>
      <c r="I3084" s="63">
        <v>9.7227000000000008E-3</v>
      </c>
      <c r="J3084" s="63">
        <v>9.5323400000000003E-2</v>
      </c>
      <c r="K3084" s="63">
        <v>0.15461030000000001</v>
      </c>
      <c r="L3084" s="63">
        <v>0.21389710000000001</v>
      </c>
      <c r="M3084" s="63">
        <v>0.29949789999999998</v>
      </c>
      <c r="N3084" s="63">
        <v>6436</v>
      </c>
      <c r="O3084" s="63">
        <v>0.1130564</v>
      </c>
      <c r="P3084" s="63">
        <v>3</v>
      </c>
      <c r="Q3084" s="63">
        <v>1.2781749580960001E-2</v>
      </c>
    </row>
    <row r="3085" spans="1:17">
      <c r="A3085" s="63" t="s">
        <v>76</v>
      </c>
      <c r="B3085" s="63" t="s">
        <v>58</v>
      </c>
      <c r="C3085" s="63" t="s">
        <v>48</v>
      </c>
      <c r="D3085" s="63">
        <v>12</v>
      </c>
      <c r="E3085" s="63">
        <v>1.303226</v>
      </c>
      <c r="F3085" s="63">
        <v>1.4389879999999999</v>
      </c>
      <c r="G3085" s="63">
        <v>0.13576160000000001</v>
      </c>
      <c r="H3085" s="63">
        <v>56.527299999999997</v>
      </c>
      <c r="I3085" s="63">
        <v>-9.1260000000000004E-3</v>
      </c>
      <c r="J3085" s="63">
        <v>7.6474799999999996E-2</v>
      </c>
      <c r="K3085" s="63">
        <v>0.13576160000000001</v>
      </c>
      <c r="L3085" s="63">
        <v>0.19504850000000001</v>
      </c>
      <c r="M3085" s="63">
        <v>0.28064919999999999</v>
      </c>
      <c r="N3085" s="63">
        <v>6436</v>
      </c>
      <c r="O3085" s="63">
        <v>0.1130564</v>
      </c>
      <c r="P3085" s="63">
        <v>3</v>
      </c>
      <c r="Q3085" s="63">
        <v>1.2781749580960001E-2</v>
      </c>
    </row>
    <row r="3086" spans="1:17">
      <c r="A3086" s="63" t="s">
        <v>76</v>
      </c>
      <c r="B3086" s="63" t="s">
        <v>58</v>
      </c>
      <c r="C3086" s="63" t="s">
        <v>48</v>
      </c>
      <c r="D3086" s="63">
        <v>13</v>
      </c>
      <c r="E3086" s="63">
        <v>1.148239</v>
      </c>
      <c r="F3086" s="63">
        <v>1.399402</v>
      </c>
      <c r="G3086" s="63">
        <v>0.25116240000000001</v>
      </c>
      <c r="H3086" s="63">
        <v>57.739699999999999</v>
      </c>
      <c r="I3086" s="63">
        <v>0.1062748</v>
      </c>
      <c r="J3086" s="63">
        <v>0.19187560000000001</v>
      </c>
      <c r="K3086" s="63">
        <v>0.25116240000000001</v>
      </c>
      <c r="L3086" s="63">
        <v>0.31044919999999998</v>
      </c>
      <c r="M3086" s="63">
        <v>0.39605000000000001</v>
      </c>
      <c r="N3086" s="63">
        <v>6436</v>
      </c>
      <c r="O3086" s="63">
        <v>0.1130564</v>
      </c>
      <c r="P3086" s="63">
        <v>3</v>
      </c>
      <c r="Q3086" s="63">
        <v>1.2781749580960001E-2</v>
      </c>
    </row>
    <row r="3087" spans="1:17">
      <c r="A3087" s="63" t="s">
        <v>76</v>
      </c>
      <c r="B3087" s="63" t="s">
        <v>58</v>
      </c>
      <c r="C3087" s="63" t="s">
        <v>48</v>
      </c>
      <c r="D3087" s="63">
        <v>14</v>
      </c>
      <c r="E3087" s="63">
        <v>1.0346979999999999</v>
      </c>
      <c r="F3087" s="63">
        <v>1.3243940000000001</v>
      </c>
      <c r="G3087" s="63">
        <v>0.2896956</v>
      </c>
      <c r="H3087" s="63">
        <v>58.400300000000001</v>
      </c>
      <c r="I3087" s="63">
        <v>0.14480799999999999</v>
      </c>
      <c r="J3087" s="63">
        <v>0.2304088</v>
      </c>
      <c r="K3087" s="63">
        <v>0.2896956</v>
      </c>
      <c r="L3087" s="63">
        <v>0.34898249999999997</v>
      </c>
      <c r="M3087" s="63">
        <v>0.4345832</v>
      </c>
      <c r="N3087" s="63">
        <v>6436</v>
      </c>
      <c r="O3087" s="63">
        <v>0.1130564</v>
      </c>
      <c r="P3087" s="63">
        <v>3</v>
      </c>
      <c r="Q3087" s="63">
        <v>1.2781749580960001E-2</v>
      </c>
    </row>
    <row r="3088" spans="1:17">
      <c r="A3088" s="63" t="s">
        <v>76</v>
      </c>
      <c r="B3088" s="63" t="s">
        <v>58</v>
      </c>
      <c r="C3088" s="63" t="s">
        <v>48</v>
      </c>
      <c r="D3088" s="63">
        <v>15</v>
      </c>
      <c r="E3088" s="63">
        <v>0.9940078</v>
      </c>
      <c r="F3088" s="63">
        <v>1.249118</v>
      </c>
      <c r="G3088" s="63">
        <v>0.25511</v>
      </c>
      <c r="H3088" s="63">
        <v>58.711599999999997</v>
      </c>
      <c r="I3088" s="63">
        <v>0.1102224</v>
      </c>
      <c r="J3088" s="63">
        <v>0.1958232</v>
      </c>
      <c r="K3088" s="63">
        <v>0.25511</v>
      </c>
      <c r="L3088" s="63">
        <v>0.31439689999999998</v>
      </c>
      <c r="M3088" s="63">
        <v>0.39999760000000001</v>
      </c>
      <c r="N3088" s="63">
        <v>6436</v>
      </c>
      <c r="O3088" s="63">
        <v>0.1130564</v>
      </c>
      <c r="P3088" s="63">
        <v>3</v>
      </c>
      <c r="Q3088" s="63">
        <v>1.2781749580960001E-2</v>
      </c>
    </row>
    <row r="3089" spans="1:17">
      <c r="A3089" s="63" t="s">
        <v>76</v>
      </c>
      <c r="B3089" s="63" t="s">
        <v>58</v>
      </c>
      <c r="C3089" s="63" t="s">
        <v>48</v>
      </c>
      <c r="D3089" s="63">
        <v>16</v>
      </c>
      <c r="E3089" s="63">
        <v>1.024197</v>
      </c>
      <c r="F3089" s="63">
        <v>1.2417100000000001</v>
      </c>
      <c r="G3089" s="63">
        <v>0.21751329999999999</v>
      </c>
      <c r="H3089" s="63">
        <v>59.0458</v>
      </c>
      <c r="I3089" s="63">
        <v>7.2625700000000001E-2</v>
      </c>
      <c r="J3089" s="63">
        <v>0.15822649999999999</v>
      </c>
      <c r="K3089" s="63">
        <v>0.21751329999999999</v>
      </c>
      <c r="L3089" s="63">
        <v>0.2768002</v>
      </c>
      <c r="M3089" s="63">
        <v>0.36240090000000003</v>
      </c>
      <c r="N3089" s="63">
        <v>6436</v>
      </c>
      <c r="O3089" s="63">
        <v>0.1130564</v>
      </c>
      <c r="P3089" s="63">
        <v>3</v>
      </c>
      <c r="Q3089" s="63">
        <v>1.2781749580960001E-2</v>
      </c>
    </row>
    <row r="3090" spans="1:17">
      <c r="A3090" s="63" t="s">
        <v>76</v>
      </c>
      <c r="B3090" s="63" t="s">
        <v>58</v>
      </c>
      <c r="C3090" s="63" t="s">
        <v>48</v>
      </c>
      <c r="D3090" s="63">
        <v>17</v>
      </c>
      <c r="E3090" s="63">
        <v>1.127329</v>
      </c>
      <c r="F3090" s="63">
        <v>1.3131459999999999</v>
      </c>
      <c r="G3090" s="63">
        <v>0.18581739999999999</v>
      </c>
      <c r="H3090" s="63">
        <v>59.135599999999997</v>
      </c>
      <c r="I3090" s="63">
        <v>4.0929800000000002E-2</v>
      </c>
      <c r="J3090" s="63">
        <v>0.12653049999999999</v>
      </c>
      <c r="K3090" s="63">
        <v>0.18581739999999999</v>
      </c>
      <c r="L3090" s="63">
        <v>0.24510419999999999</v>
      </c>
      <c r="M3090" s="63">
        <v>0.33070500000000003</v>
      </c>
      <c r="N3090" s="63">
        <v>6436</v>
      </c>
      <c r="O3090" s="63">
        <v>0.1130564</v>
      </c>
      <c r="P3090" s="63">
        <v>3</v>
      </c>
      <c r="Q3090" s="63">
        <v>1.2781749580960001E-2</v>
      </c>
    </row>
    <row r="3091" spans="1:17">
      <c r="A3091" s="63" t="s">
        <v>76</v>
      </c>
      <c r="B3091" s="63" t="s">
        <v>58</v>
      </c>
      <c r="C3091" s="63" t="s">
        <v>48</v>
      </c>
      <c r="D3091" s="63">
        <v>18</v>
      </c>
      <c r="E3091" s="63">
        <v>1.4853160000000001</v>
      </c>
      <c r="F3091" s="63">
        <v>1.5643689999999999</v>
      </c>
      <c r="G3091" s="63">
        <v>7.9052600000000001E-2</v>
      </c>
      <c r="H3091" s="63">
        <v>57.2239</v>
      </c>
      <c r="I3091" s="63">
        <v>-6.5835000000000005E-2</v>
      </c>
      <c r="J3091" s="63">
        <v>1.9765700000000001E-2</v>
      </c>
      <c r="K3091" s="63">
        <v>7.9052600000000001E-2</v>
      </c>
      <c r="L3091" s="63">
        <v>0.1383394</v>
      </c>
      <c r="M3091" s="63">
        <v>0.22394020000000001</v>
      </c>
      <c r="N3091" s="63">
        <v>6436</v>
      </c>
      <c r="O3091" s="63">
        <v>0.1130564</v>
      </c>
      <c r="P3091" s="63">
        <v>3</v>
      </c>
      <c r="Q3091" s="63">
        <v>1.2781749580960001E-2</v>
      </c>
    </row>
    <row r="3092" spans="1:17">
      <c r="A3092" s="63" t="s">
        <v>76</v>
      </c>
      <c r="B3092" s="63" t="s">
        <v>58</v>
      </c>
      <c r="C3092" s="63" t="s">
        <v>48</v>
      </c>
      <c r="D3092" s="63">
        <v>19</v>
      </c>
      <c r="E3092" s="63">
        <v>1.758365</v>
      </c>
      <c r="F3092" s="63">
        <v>1.693597</v>
      </c>
      <c r="G3092" s="63">
        <v>-6.4768199999999998E-2</v>
      </c>
      <c r="H3092" s="63">
        <v>54.636200000000002</v>
      </c>
      <c r="I3092" s="63">
        <v>-0.2096558</v>
      </c>
      <c r="J3092" s="63">
        <v>-0.124055</v>
      </c>
      <c r="K3092" s="63">
        <v>-6.4768199999999998E-2</v>
      </c>
      <c r="L3092" s="63">
        <v>-5.4814E-3</v>
      </c>
      <c r="M3092" s="63">
        <v>8.0119399999999993E-2</v>
      </c>
      <c r="N3092" s="63">
        <v>6436</v>
      </c>
      <c r="O3092" s="63">
        <v>0.1130564</v>
      </c>
      <c r="P3092" s="63">
        <v>3</v>
      </c>
      <c r="Q3092" s="63">
        <v>1.2781749580960001E-2</v>
      </c>
    </row>
    <row r="3093" spans="1:17">
      <c r="A3093" s="63" t="s">
        <v>76</v>
      </c>
      <c r="B3093" s="63" t="s">
        <v>58</v>
      </c>
      <c r="C3093" s="63" t="s">
        <v>48</v>
      </c>
      <c r="D3093" s="63">
        <v>20</v>
      </c>
      <c r="E3093" s="63">
        <v>1.8003150000000001</v>
      </c>
      <c r="F3093" s="63">
        <v>1.685147</v>
      </c>
      <c r="G3093" s="63">
        <v>-0.1151683</v>
      </c>
      <c r="H3093" s="63">
        <v>52.175600000000003</v>
      </c>
      <c r="I3093" s="63">
        <v>-0.26005590000000001</v>
      </c>
      <c r="J3093" s="63">
        <v>-0.1744552</v>
      </c>
      <c r="K3093" s="63">
        <v>-0.1151683</v>
      </c>
      <c r="L3093" s="63">
        <v>-5.5881500000000001E-2</v>
      </c>
      <c r="M3093" s="63">
        <v>2.9719300000000001E-2</v>
      </c>
      <c r="N3093" s="63">
        <v>6436</v>
      </c>
      <c r="O3093" s="63">
        <v>0.1130564</v>
      </c>
      <c r="P3093" s="63">
        <v>3</v>
      </c>
      <c r="Q3093" s="63">
        <v>1.2781749580960001E-2</v>
      </c>
    </row>
    <row r="3094" spans="1:17">
      <c r="A3094" s="63" t="s">
        <v>76</v>
      </c>
      <c r="B3094" s="63" t="s">
        <v>58</v>
      </c>
      <c r="C3094" s="63" t="s">
        <v>48</v>
      </c>
      <c r="D3094" s="63">
        <v>21</v>
      </c>
      <c r="E3094" s="63">
        <v>1.7943169999999999</v>
      </c>
      <c r="F3094" s="63">
        <v>1.646458</v>
      </c>
      <c r="G3094" s="63">
        <v>-0.14785860000000001</v>
      </c>
      <c r="H3094" s="63">
        <v>50.1892</v>
      </c>
      <c r="I3094" s="63">
        <v>-0.29274620000000001</v>
      </c>
      <c r="J3094" s="63">
        <v>-0.20714550000000001</v>
      </c>
      <c r="K3094" s="63">
        <v>-0.14785860000000001</v>
      </c>
      <c r="L3094" s="63">
        <v>-8.8571800000000006E-2</v>
      </c>
      <c r="M3094" s="63">
        <v>-2.9710000000000001E-3</v>
      </c>
      <c r="N3094" s="63">
        <v>6436</v>
      </c>
      <c r="O3094" s="63">
        <v>0.1130564</v>
      </c>
      <c r="P3094" s="63">
        <v>3</v>
      </c>
      <c r="Q3094" s="63">
        <v>1.2781749580960001E-2</v>
      </c>
    </row>
    <row r="3095" spans="1:17">
      <c r="A3095" s="63" t="s">
        <v>76</v>
      </c>
      <c r="B3095" s="63" t="s">
        <v>58</v>
      </c>
      <c r="C3095" s="63" t="s">
        <v>48</v>
      </c>
      <c r="D3095" s="63">
        <v>22</v>
      </c>
      <c r="E3095" s="63">
        <v>1.6357950000000001</v>
      </c>
      <c r="F3095" s="63">
        <v>1.4875080000000001</v>
      </c>
      <c r="G3095" s="63">
        <v>-0.14828659999999999</v>
      </c>
      <c r="H3095" s="63">
        <v>49.0627</v>
      </c>
      <c r="I3095" s="63">
        <v>-0.2931742</v>
      </c>
      <c r="J3095" s="63">
        <v>-0.20757339999999999</v>
      </c>
      <c r="K3095" s="63">
        <v>-0.14828659999999999</v>
      </c>
      <c r="L3095" s="63">
        <v>-8.8999700000000001E-2</v>
      </c>
      <c r="M3095" s="63">
        <v>-3.3990000000000001E-3</v>
      </c>
      <c r="N3095" s="63">
        <v>6436</v>
      </c>
      <c r="O3095" s="63">
        <v>0.1130564</v>
      </c>
      <c r="P3095" s="63">
        <v>3</v>
      </c>
      <c r="Q3095" s="63">
        <v>1.2781749580960001E-2</v>
      </c>
    </row>
    <row r="3096" spans="1:17">
      <c r="A3096" s="63" t="s">
        <v>76</v>
      </c>
      <c r="B3096" s="63" t="s">
        <v>58</v>
      </c>
      <c r="C3096" s="63" t="s">
        <v>48</v>
      </c>
      <c r="D3096" s="63">
        <v>23</v>
      </c>
      <c r="E3096" s="63">
        <v>1.403659</v>
      </c>
      <c r="F3096" s="63">
        <v>1.2634799999999999</v>
      </c>
      <c r="G3096" s="63">
        <v>-0.14017840000000001</v>
      </c>
      <c r="H3096" s="63">
        <v>47.599200000000003</v>
      </c>
      <c r="I3096" s="63">
        <v>-0.28506599999999999</v>
      </c>
      <c r="J3096" s="63">
        <v>-0.19946530000000001</v>
      </c>
      <c r="K3096" s="63">
        <v>-0.14017840000000001</v>
      </c>
      <c r="L3096" s="63">
        <v>-8.0891599999999994E-2</v>
      </c>
      <c r="M3096" s="63">
        <v>4.7092000000000002E-3</v>
      </c>
      <c r="N3096" s="63">
        <v>6436</v>
      </c>
      <c r="O3096" s="63">
        <v>0.1130564</v>
      </c>
      <c r="P3096" s="63">
        <v>3</v>
      </c>
      <c r="Q3096" s="63">
        <v>1.2781749580960001E-2</v>
      </c>
    </row>
    <row r="3097" spans="1:17">
      <c r="A3097" s="63" t="s">
        <v>76</v>
      </c>
      <c r="B3097" s="63" t="s">
        <v>58</v>
      </c>
      <c r="C3097" s="63" t="s">
        <v>48</v>
      </c>
      <c r="D3097" s="63">
        <v>24</v>
      </c>
      <c r="E3097" s="63">
        <v>1.145532</v>
      </c>
      <c r="F3097" s="63">
        <v>1.0034400000000001</v>
      </c>
      <c r="G3097" s="63">
        <v>-0.14209150000000001</v>
      </c>
      <c r="H3097" s="63">
        <v>46.625300000000003</v>
      </c>
      <c r="I3097" s="63">
        <v>-0.28697909999999999</v>
      </c>
      <c r="J3097" s="63">
        <v>-0.20137830000000001</v>
      </c>
      <c r="K3097" s="63">
        <v>-0.14209150000000001</v>
      </c>
      <c r="L3097" s="63">
        <v>-8.2804699999999995E-2</v>
      </c>
      <c r="M3097" s="63">
        <v>2.7961000000000001E-3</v>
      </c>
      <c r="N3097" s="63">
        <v>6436</v>
      </c>
      <c r="O3097" s="63">
        <v>0.1130564</v>
      </c>
      <c r="P3097" s="63">
        <v>3</v>
      </c>
      <c r="Q3097" s="63">
        <v>1.2781749580960001E-2</v>
      </c>
    </row>
    <row r="3098" spans="1:17">
      <c r="A3098" s="63" t="s">
        <v>76</v>
      </c>
      <c r="B3098" s="63" t="s">
        <v>58</v>
      </c>
      <c r="C3098" s="63" t="s">
        <v>49</v>
      </c>
      <c r="D3098" s="63">
        <v>1</v>
      </c>
      <c r="E3098" s="63">
        <v>0.80829810000000002</v>
      </c>
      <c r="F3098" s="63">
        <v>0.66339429999999999</v>
      </c>
      <c r="G3098" s="63">
        <v>-0.1449038</v>
      </c>
      <c r="H3098" s="63">
        <v>63.6128</v>
      </c>
      <c r="I3098" s="63">
        <v>-0.28979139999999998</v>
      </c>
      <c r="J3098" s="63">
        <v>-0.2041906</v>
      </c>
      <c r="K3098" s="63">
        <v>-0.1449038</v>
      </c>
      <c r="L3098" s="63">
        <v>-8.5616899999999996E-2</v>
      </c>
      <c r="M3098" s="63">
        <v>-1.6200000000000001E-5</v>
      </c>
      <c r="N3098" s="63">
        <v>6436</v>
      </c>
      <c r="O3098" s="63">
        <v>0.1130564</v>
      </c>
      <c r="P3098" s="63">
        <v>4</v>
      </c>
      <c r="Q3098" s="63">
        <v>1.2781749580960001E-2</v>
      </c>
    </row>
    <row r="3099" spans="1:17">
      <c r="A3099" s="63" t="s">
        <v>76</v>
      </c>
      <c r="B3099" s="63" t="s">
        <v>58</v>
      </c>
      <c r="C3099" s="63" t="s">
        <v>49</v>
      </c>
      <c r="D3099" s="63">
        <v>2</v>
      </c>
      <c r="E3099" s="63">
        <v>0.74630770000000002</v>
      </c>
      <c r="F3099" s="63">
        <v>0.58549180000000001</v>
      </c>
      <c r="G3099" s="63">
        <v>-0.16081580000000001</v>
      </c>
      <c r="H3099" s="63">
        <v>61.838799999999999</v>
      </c>
      <c r="I3099" s="63">
        <v>-0.30570340000000001</v>
      </c>
      <c r="J3099" s="63">
        <v>-0.22010270000000001</v>
      </c>
      <c r="K3099" s="63">
        <v>-0.16081580000000001</v>
      </c>
      <c r="L3099" s="63">
        <v>-0.10152899999999999</v>
      </c>
      <c r="M3099" s="63">
        <v>-1.59282E-2</v>
      </c>
      <c r="N3099" s="63">
        <v>6436</v>
      </c>
      <c r="O3099" s="63">
        <v>0.1130564</v>
      </c>
      <c r="P3099" s="63">
        <v>4</v>
      </c>
      <c r="Q3099" s="63">
        <v>1.2781749580960001E-2</v>
      </c>
    </row>
    <row r="3100" spans="1:17">
      <c r="A3100" s="63" t="s">
        <v>76</v>
      </c>
      <c r="B3100" s="63" t="s">
        <v>58</v>
      </c>
      <c r="C3100" s="63" t="s">
        <v>49</v>
      </c>
      <c r="D3100" s="63">
        <v>3</v>
      </c>
      <c r="E3100" s="63">
        <v>0.71372190000000002</v>
      </c>
      <c r="F3100" s="63">
        <v>0.55732539999999997</v>
      </c>
      <c r="G3100" s="63">
        <v>-0.15639649999999999</v>
      </c>
      <c r="H3100" s="63">
        <v>61.089500000000001</v>
      </c>
      <c r="I3100" s="63">
        <v>-0.3012841</v>
      </c>
      <c r="J3100" s="63">
        <v>-0.21568329999999999</v>
      </c>
      <c r="K3100" s="63">
        <v>-0.15639649999999999</v>
      </c>
      <c r="L3100" s="63">
        <v>-9.7109699999999993E-2</v>
      </c>
      <c r="M3100" s="63">
        <v>-1.1508900000000001E-2</v>
      </c>
      <c r="N3100" s="63">
        <v>6436</v>
      </c>
      <c r="O3100" s="63">
        <v>0.1130564</v>
      </c>
      <c r="P3100" s="63">
        <v>4</v>
      </c>
      <c r="Q3100" s="63">
        <v>1.2781749580960001E-2</v>
      </c>
    </row>
    <row r="3101" spans="1:17">
      <c r="A3101" s="63" t="s">
        <v>76</v>
      </c>
      <c r="B3101" s="63" t="s">
        <v>58</v>
      </c>
      <c r="C3101" s="63" t="s">
        <v>49</v>
      </c>
      <c r="D3101" s="63">
        <v>4</v>
      </c>
      <c r="E3101" s="63">
        <v>0.72433610000000004</v>
      </c>
      <c r="F3101" s="63">
        <v>0.56648580000000004</v>
      </c>
      <c r="G3101" s="63">
        <v>-0.1578503</v>
      </c>
      <c r="H3101" s="63">
        <v>60.003399999999999</v>
      </c>
      <c r="I3101" s="63">
        <v>-0.3027379</v>
      </c>
      <c r="J3101" s="63">
        <v>-0.2171371</v>
      </c>
      <c r="K3101" s="63">
        <v>-0.1578503</v>
      </c>
      <c r="L3101" s="63">
        <v>-9.8563399999999995E-2</v>
      </c>
      <c r="M3101" s="63">
        <v>-1.2962700000000001E-2</v>
      </c>
      <c r="N3101" s="63">
        <v>6436</v>
      </c>
      <c r="O3101" s="63">
        <v>0.1130564</v>
      </c>
      <c r="P3101" s="63">
        <v>4</v>
      </c>
      <c r="Q3101" s="63">
        <v>1.2781749580960001E-2</v>
      </c>
    </row>
    <row r="3102" spans="1:17">
      <c r="A3102" s="63" t="s">
        <v>76</v>
      </c>
      <c r="B3102" s="63" t="s">
        <v>58</v>
      </c>
      <c r="C3102" s="63" t="s">
        <v>49</v>
      </c>
      <c r="D3102" s="63">
        <v>5</v>
      </c>
      <c r="E3102" s="63">
        <v>0.73025660000000003</v>
      </c>
      <c r="F3102" s="63">
        <v>0.5731638</v>
      </c>
      <c r="G3102" s="63">
        <v>-0.1570928</v>
      </c>
      <c r="H3102" s="63">
        <v>58.305199999999999</v>
      </c>
      <c r="I3102" s="63">
        <v>-0.30198029999999998</v>
      </c>
      <c r="J3102" s="63">
        <v>-0.21637960000000001</v>
      </c>
      <c r="K3102" s="63">
        <v>-0.1570928</v>
      </c>
      <c r="L3102" s="63">
        <v>-9.7805900000000001E-2</v>
      </c>
      <c r="M3102" s="63">
        <v>-1.2205199999999999E-2</v>
      </c>
      <c r="N3102" s="63">
        <v>6436</v>
      </c>
      <c r="O3102" s="63">
        <v>0.1130564</v>
      </c>
      <c r="P3102" s="63">
        <v>4</v>
      </c>
      <c r="Q3102" s="63">
        <v>1.2781749580960001E-2</v>
      </c>
    </row>
    <row r="3103" spans="1:17">
      <c r="A3103" s="63" t="s">
        <v>76</v>
      </c>
      <c r="B3103" s="63" t="s">
        <v>58</v>
      </c>
      <c r="C3103" s="63" t="s">
        <v>49</v>
      </c>
      <c r="D3103" s="63">
        <v>6</v>
      </c>
      <c r="E3103" s="63">
        <v>0.84665619999999997</v>
      </c>
      <c r="F3103" s="63">
        <v>0.61141849999999998</v>
      </c>
      <c r="G3103" s="63">
        <v>-0.23523769999999999</v>
      </c>
      <c r="H3103" s="63">
        <v>57.380699999999997</v>
      </c>
      <c r="I3103" s="63">
        <v>-0.3801253</v>
      </c>
      <c r="J3103" s="63">
        <v>-0.29452460000000003</v>
      </c>
      <c r="K3103" s="63">
        <v>-0.23523769999999999</v>
      </c>
      <c r="L3103" s="63">
        <v>-0.17595089999999999</v>
      </c>
      <c r="M3103" s="63">
        <v>-9.0350100000000003E-2</v>
      </c>
      <c r="N3103" s="63">
        <v>6436</v>
      </c>
      <c r="O3103" s="63">
        <v>0.1130564</v>
      </c>
      <c r="P3103" s="63">
        <v>4</v>
      </c>
      <c r="Q3103" s="63">
        <v>1.2781749580960001E-2</v>
      </c>
    </row>
    <row r="3104" spans="1:17">
      <c r="A3104" s="63" t="s">
        <v>76</v>
      </c>
      <c r="B3104" s="63" t="s">
        <v>58</v>
      </c>
      <c r="C3104" s="63" t="s">
        <v>49</v>
      </c>
      <c r="D3104" s="63">
        <v>7</v>
      </c>
      <c r="E3104" s="63">
        <v>0.99916159999999998</v>
      </c>
      <c r="F3104" s="63">
        <v>0.79998480000000005</v>
      </c>
      <c r="G3104" s="63">
        <v>-0.19917679999999999</v>
      </c>
      <c r="H3104" s="63">
        <v>56.482399999999998</v>
      </c>
      <c r="I3104" s="63">
        <v>-0.34406439999999999</v>
      </c>
      <c r="J3104" s="63">
        <v>-0.25846360000000002</v>
      </c>
      <c r="K3104" s="63">
        <v>-0.19917679999999999</v>
      </c>
      <c r="L3104" s="63">
        <v>-0.13988999999999999</v>
      </c>
      <c r="M3104" s="63">
        <v>-5.4289200000000003E-2</v>
      </c>
      <c r="N3104" s="63">
        <v>6436</v>
      </c>
      <c r="O3104" s="63">
        <v>0.1130564</v>
      </c>
      <c r="P3104" s="63">
        <v>4</v>
      </c>
      <c r="Q3104" s="63">
        <v>1.2781749580960001E-2</v>
      </c>
    </row>
    <row r="3105" spans="1:17">
      <c r="A3105" s="63" t="s">
        <v>76</v>
      </c>
      <c r="B3105" s="63" t="s">
        <v>58</v>
      </c>
      <c r="C3105" s="63" t="s">
        <v>49</v>
      </c>
      <c r="D3105" s="63">
        <v>8</v>
      </c>
      <c r="E3105" s="63">
        <v>1.0653729999999999</v>
      </c>
      <c r="F3105" s="63">
        <v>0.9814214</v>
      </c>
      <c r="G3105" s="63">
        <v>-8.3951799999999993E-2</v>
      </c>
      <c r="H3105" s="63">
        <v>58.749200000000002</v>
      </c>
      <c r="I3105" s="63">
        <v>-0.2288394</v>
      </c>
      <c r="J3105" s="63">
        <v>-0.1432387</v>
      </c>
      <c r="K3105" s="63">
        <v>-8.3951799999999993E-2</v>
      </c>
      <c r="L3105" s="63">
        <v>-2.4664999999999999E-2</v>
      </c>
      <c r="M3105" s="63">
        <v>6.0935799999999998E-2</v>
      </c>
      <c r="N3105" s="63">
        <v>6436</v>
      </c>
      <c r="O3105" s="63">
        <v>0.1130564</v>
      </c>
      <c r="P3105" s="63">
        <v>4</v>
      </c>
      <c r="Q3105" s="63">
        <v>1.2781749580960001E-2</v>
      </c>
    </row>
    <row r="3106" spans="1:17">
      <c r="A3106" s="63" t="s">
        <v>76</v>
      </c>
      <c r="B3106" s="63" t="s">
        <v>58</v>
      </c>
      <c r="C3106" s="63" t="s">
        <v>49</v>
      </c>
      <c r="D3106" s="63">
        <v>9</v>
      </c>
      <c r="E3106" s="63">
        <v>1.008229</v>
      </c>
      <c r="F3106" s="63">
        <v>1.0815619999999999</v>
      </c>
      <c r="G3106" s="63">
        <v>7.3333499999999996E-2</v>
      </c>
      <c r="H3106" s="63">
        <v>62.450499999999998</v>
      </c>
      <c r="I3106" s="63">
        <v>-7.1554099999999995E-2</v>
      </c>
      <c r="J3106" s="63">
        <v>1.4046700000000001E-2</v>
      </c>
      <c r="K3106" s="63">
        <v>7.3333499999999996E-2</v>
      </c>
      <c r="L3106" s="63">
        <v>0.1326203</v>
      </c>
      <c r="M3106" s="63">
        <v>0.2182211</v>
      </c>
      <c r="N3106" s="63">
        <v>6436</v>
      </c>
      <c r="O3106" s="63">
        <v>0.1130564</v>
      </c>
      <c r="P3106" s="63">
        <v>4</v>
      </c>
      <c r="Q3106" s="63">
        <v>1.2781749580960001E-2</v>
      </c>
    </row>
    <row r="3107" spans="1:17">
      <c r="A3107" s="63" t="s">
        <v>76</v>
      </c>
      <c r="B3107" s="63" t="s">
        <v>58</v>
      </c>
      <c r="C3107" s="63" t="s">
        <v>49</v>
      </c>
      <c r="D3107" s="63">
        <v>10</v>
      </c>
      <c r="E3107" s="63">
        <v>1.026699</v>
      </c>
      <c r="F3107" s="63">
        <v>1.102943</v>
      </c>
      <c r="G3107" s="63">
        <v>7.6243900000000003E-2</v>
      </c>
      <c r="H3107" s="63">
        <v>66.726100000000002</v>
      </c>
      <c r="I3107" s="63">
        <v>-6.8643700000000002E-2</v>
      </c>
      <c r="J3107" s="63">
        <v>1.6957E-2</v>
      </c>
      <c r="K3107" s="63">
        <v>7.6243900000000003E-2</v>
      </c>
      <c r="L3107" s="63">
        <v>0.1355307</v>
      </c>
      <c r="M3107" s="63">
        <v>0.22113150000000001</v>
      </c>
      <c r="N3107" s="63">
        <v>6436</v>
      </c>
      <c r="O3107" s="63">
        <v>0.1130564</v>
      </c>
      <c r="P3107" s="63">
        <v>4</v>
      </c>
      <c r="Q3107" s="63">
        <v>1.2781749580960001E-2</v>
      </c>
    </row>
    <row r="3108" spans="1:17">
      <c r="A3108" s="63" t="s">
        <v>76</v>
      </c>
      <c r="B3108" s="63" t="s">
        <v>58</v>
      </c>
      <c r="C3108" s="63" t="s">
        <v>49</v>
      </c>
      <c r="D3108" s="63">
        <v>11</v>
      </c>
      <c r="E3108" s="63">
        <v>0.99170519999999995</v>
      </c>
      <c r="F3108" s="63">
        <v>1.146315</v>
      </c>
      <c r="G3108" s="63">
        <v>0.15461030000000001</v>
      </c>
      <c r="H3108" s="63">
        <v>71.137299999999996</v>
      </c>
      <c r="I3108" s="63">
        <v>9.7227000000000008E-3</v>
      </c>
      <c r="J3108" s="63">
        <v>9.5323400000000003E-2</v>
      </c>
      <c r="K3108" s="63">
        <v>0.15461030000000001</v>
      </c>
      <c r="L3108" s="63">
        <v>0.21389710000000001</v>
      </c>
      <c r="M3108" s="63">
        <v>0.29949789999999998</v>
      </c>
      <c r="N3108" s="63">
        <v>6436</v>
      </c>
      <c r="O3108" s="63">
        <v>0.1130564</v>
      </c>
      <c r="P3108" s="63">
        <v>4</v>
      </c>
      <c r="Q3108" s="63">
        <v>1.2781749580960001E-2</v>
      </c>
    </row>
    <row r="3109" spans="1:17">
      <c r="A3109" s="63" t="s">
        <v>76</v>
      </c>
      <c r="B3109" s="63" t="s">
        <v>58</v>
      </c>
      <c r="C3109" s="63" t="s">
        <v>49</v>
      </c>
      <c r="D3109" s="63">
        <v>12</v>
      </c>
      <c r="E3109" s="63">
        <v>1.0340510000000001</v>
      </c>
      <c r="F3109" s="63">
        <v>1.1698120000000001</v>
      </c>
      <c r="G3109" s="63">
        <v>0.13576160000000001</v>
      </c>
      <c r="H3109" s="63">
        <v>74.898099999999999</v>
      </c>
      <c r="I3109" s="63">
        <v>-9.1260000000000004E-3</v>
      </c>
      <c r="J3109" s="63">
        <v>7.6474799999999996E-2</v>
      </c>
      <c r="K3109" s="63">
        <v>0.13576160000000001</v>
      </c>
      <c r="L3109" s="63">
        <v>0.19504850000000001</v>
      </c>
      <c r="M3109" s="63">
        <v>0.28064919999999999</v>
      </c>
      <c r="N3109" s="63">
        <v>6436</v>
      </c>
      <c r="O3109" s="63">
        <v>0.1130564</v>
      </c>
      <c r="P3109" s="63">
        <v>4</v>
      </c>
      <c r="Q3109" s="63">
        <v>1.2781749580960001E-2</v>
      </c>
    </row>
    <row r="3110" spans="1:17">
      <c r="A3110" s="63" t="s">
        <v>76</v>
      </c>
      <c r="B3110" s="63" t="s">
        <v>58</v>
      </c>
      <c r="C3110" s="63" t="s">
        <v>49</v>
      </c>
      <c r="D3110" s="63">
        <v>13</v>
      </c>
      <c r="E3110" s="63">
        <v>0.96481749999999999</v>
      </c>
      <c r="F3110" s="63">
        <v>1.2159800000000001</v>
      </c>
      <c r="G3110" s="63">
        <v>0.25116250000000001</v>
      </c>
      <c r="H3110" s="63">
        <v>77.572599999999994</v>
      </c>
      <c r="I3110" s="63">
        <v>0.10627490000000001</v>
      </c>
      <c r="J3110" s="63">
        <v>0.19187560000000001</v>
      </c>
      <c r="K3110" s="63">
        <v>0.25116250000000001</v>
      </c>
      <c r="L3110" s="63">
        <v>0.31044929999999998</v>
      </c>
      <c r="M3110" s="63">
        <v>0.39605010000000002</v>
      </c>
      <c r="N3110" s="63">
        <v>6436</v>
      </c>
      <c r="O3110" s="63">
        <v>0.1130564</v>
      </c>
      <c r="P3110" s="63">
        <v>4</v>
      </c>
      <c r="Q3110" s="63">
        <v>1.2781749580960001E-2</v>
      </c>
    </row>
    <row r="3111" spans="1:17">
      <c r="A3111" s="63" t="s">
        <v>76</v>
      </c>
      <c r="B3111" s="63" t="s">
        <v>58</v>
      </c>
      <c r="C3111" s="63" t="s">
        <v>49</v>
      </c>
      <c r="D3111" s="63">
        <v>14</v>
      </c>
      <c r="E3111" s="63">
        <v>1.001924</v>
      </c>
      <c r="F3111" s="63">
        <v>1.2916190000000001</v>
      </c>
      <c r="G3111" s="63">
        <v>0.2896956</v>
      </c>
      <c r="H3111" s="63">
        <v>80.772099999999995</v>
      </c>
      <c r="I3111" s="63">
        <v>0.14480799999999999</v>
      </c>
      <c r="J3111" s="63">
        <v>0.2304088</v>
      </c>
      <c r="K3111" s="63">
        <v>0.2896956</v>
      </c>
      <c r="L3111" s="63">
        <v>0.34898249999999997</v>
      </c>
      <c r="M3111" s="63">
        <v>0.4345832</v>
      </c>
      <c r="N3111" s="63">
        <v>6436</v>
      </c>
      <c r="O3111" s="63">
        <v>0.1130564</v>
      </c>
      <c r="P3111" s="63">
        <v>4</v>
      </c>
      <c r="Q3111" s="63">
        <v>1.2781749580960001E-2</v>
      </c>
    </row>
    <row r="3112" spans="1:17">
      <c r="A3112" s="63" t="s">
        <v>76</v>
      </c>
      <c r="B3112" s="63" t="s">
        <v>58</v>
      </c>
      <c r="C3112" s="63" t="s">
        <v>49</v>
      </c>
      <c r="D3112" s="63">
        <v>15</v>
      </c>
      <c r="E3112" s="63">
        <v>1.117553</v>
      </c>
      <c r="F3112" s="63">
        <v>1.372663</v>
      </c>
      <c r="G3112" s="63">
        <v>0.25511</v>
      </c>
      <c r="H3112" s="63">
        <v>83.107900000000001</v>
      </c>
      <c r="I3112" s="63">
        <v>0.1102224</v>
      </c>
      <c r="J3112" s="63">
        <v>0.1958232</v>
      </c>
      <c r="K3112" s="63">
        <v>0.25511</v>
      </c>
      <c r="L3112" s="63">
        <v>0.31439689999999998</v>
      </c>
      <c r="M3112" s="63">
        <v>0.39999760000000001</v>
      </c>
      <c r="N3112" s="63">
        <v>6436</v>
      </c>
      <c r="O3112" s="63">
        <v>0.1130564</v>
      </c>
      <c r="P3112" s="63">
        <v>4</v>
      </c>
      <c r="Q3112" s="63">
        <v>1.2781749580960001E-2</v>
      </c>
    </row>
    <row r="3113" spans="1:17">
      <c r="A3113" s="63" t="s">
        <v>76</v>
      </c>
      <c r="B3113" s="63" t="s">
        <v>58</v>
      </c>
      <c r="C3113" s="63" t="s">
        <v>49</v>
      </c>
      <c r="D3113" s="63">
        <v>16</v>
      </c>
      <c r="E3113" s="63">
        <v>1.2544979999999999</v>
      </c>
      <c r="F3113" s="63">
        <v>1.472011</v>
      </c>
      <c r="G3113" s="63">
        <v>0.21751329999999999</v>
      </c>
      <c r="H3113" s="63">
        <v>85.018900000000002</v>
      </c>
      <c r="I3113" s="63">
        <v>7.2625700000000001E-2</v>
      </c>
      <c r="J3113" s="63">
        <v>0.15822649999999999</v>
      </c>
      <c r="K3113" s="63">
        <v>0.21751329999999999</v>
      </c>
      <c r="L3113" s="63">
        <v>0.2768002</v>
      </c>
      <c r="M3113" s="63">
        <v>0.36240090000000003</v>
      </c>
      <c r="N3113" s="63">
        <v>6436</v>
      </c>
      <c r="O3113" s="63">
        <v>0.1130564</v>
      </c>
      <c r="P3113" s="63">
        <v>4</v>
      </c>
      <c r="Q3113" s="63">
        <v>1.2781749580960001E-2</v>
      </c>
    </row>
    <row r="3114" spans="1:17">
      <c r="A3114" s="63" t="s">
        <v>76</v>
      </c>
      <c r="B3114" s="63" t="s">
        <v>58</v>
      </c>
      <c r="C3114" s="63" t="s">
        <v>49</v>
      </c>
      <c r="D3114" s="63">
        <v>17</v>
      </c>
      <c r="E3114" s="63">
        <v>1.4283300000000001</v>
      </c>
      <c r="F3114" s="63">
        <v>1.6141479999999999</v>
      </c>
      <c r="G3114" s="63">
        <v>0.1858175</v>
      </c>
      <c r="H3114" s="63">
        <v>86.355000000000004</v>
      </c>
      <c r="I3114" s="63">
        <v>4.0929899999999998E-2</v>
      </c>
      <c r="J3114" s="63">
        <v>0.12653059999999999</v>
      </c>
      <c r="K3114" s="63">
        <v>0.1858175</v>
      </c>
      <c r="L3114" s="63">
        <v>0.2451043</v>
      </c>
      <c r="M3114" s="63">
        <v>0.33070509999999997</v>
      </c>
      <c r="N3114" s="63">
        <v>6436</v>
      </c>
      <c r="O3114" s="63">
        <v>0.1130564</v>
      </c>
      <c r="P3114" s="63">
        <v>4</v>
      </c>
      <c r="Q3114" s="63">
        <v>1.2781749580960001E-2</v>
      </c>
    </row>
    <row r="3115" spans="1:17">
      <c r="A3115" s="63" t="s">
        <v>76</v>
      </c>
      <c r="B3115" s="63" t="s">
        <v>58</v>
      </c>
      <c r="C3115" s="63" t="s">
        <v>49</v>
      </c>
      <c r="D3115" s="63">
        <v>18</v>
      </c>
      <c r="E3115" s="63">
        <v>1.6335329999999999</v>
      </c>
      <c r="F3115" s="63">
        <v>1.712585</v>
      </c>
      <c r="G3115" s="63">
        <v>7.9052600000000001E-2</v>
      </c>
      <c r="H3115" s="63">
        <v>86.004199999999997</v>
      </c>
      <c r="I3115" s="63">
        <v>-6.5835000000000005E-2</v>
      </c>
      <c r="J3115" s="63">
        <v>1.9765700000000001E-2</v>
      </c>
      <c r="K3115" s="63">
        <v>7.9052600000000001E-2</v>
      </c>
      <c r="L3115" s="63">
        <v>0.1383394</v>
      </c>
      <c r="M3115" s="63">
        <v>0.22394020000000001</v>
      </c>
      <c r="N3115" s="63">
        <v>6436</v>
      </c>
      <c r="O3115" s="63">
        <v>0.1130564</v>
      </c>
      <c r="P3115" s="63">
        <v>4</v>
      </c>
      <c r="Q3115" s="63">
        <v>1.2781749580960001E-2</v>
      </c>
    </row>
    <row r="3116" spans="1:17">
      <c r="A3116" s="63" t="s">
        <v>76</v>
      </c>
      <c r="B3116" s="63" t="s">
        <v>58</v>
      </c>
      <c r="C3116" s="63" t="s">
        <v>49</v>
      </c>
      <c r="D3116" s="63">
        <v>19</v>
      </c>
      <c r="E3116" s="63">
        <v>1.8146819999999999</v>
      </c>
      <c r="F3116" s="63">
        <v>1.749914</v>
      </c>
      <c r="G3116" s="63">
        <v>-6.4768099999999995E-2</v>
      </c>
      <c r="H3116" s="63">
        <v>85.027199999999993</v>
      </c>
      <c r="I3116" s="63">
        <v>-0.2096557</v>
      </c>
      <c r="J3116" s="63">
        <v>-0.1240549</v>
      </c>
      <c r="K3116" s="63">
        <v>-6.4768099999999995E-2</v>
      </c>
      <c r="L3116" s="63">
        <v>-5.4812000000000003E-3</v>
      </c>
      <c r="M3116" s="63">
        <v>8.0119499999999996E-2</v>
      </c>
      <c r="N3116" s="63">
        <v>6436</v>
      </c>
      <c r="O3116" s="63">
        <v>0.1130564</v>
      </c>
      <c r="P3116" s="63">
        <v>4</v>
      </c>
      <c r="Q3116" s="63">
        <v>1.2781749580960001E-2</v>
      </c>
    </row>
    <row r="3117" spans="1:17">
      <c r="A3117" s="63" t="s">
        <v>76</v>
      </c>
      <c r="B3117" s="63" t="s">
        <v>58</v>
      </c>
      <c r="C3117" s="63" t="s">
        <v>49</v>
      </c>
      <c r="D3117" s="63">
        <v>20</v>
      </c>
      <c r="E3117" s="63">
        <v>1.8337209999999999</v>
      </c>
      <c r="F3117" s="63">
        <v>1.718553</v>
      </c>
      <c r="G3117" s="63">
        <v>-0.1151682</v>
      </c>
      <c r="H3117" s="63">
        <v>82.647400000000005</v>
      </c>
      <c r="I3117" s="63">
        <v>-0.2600558</v>
      </c>
      <c r="J3117" s="63">
        <v>-0.174455</v>
      </c>
      <c r="K3117" s="63">
        <v>-0.1151682</v>
      </c>
      <c r="L3117" s="63">
        <v>-5.5881399999999998E-2</v>
      </c>
      <c r="M3117" s="63">
        <v>2.97194E-2</v>
      </c>
      <c r="N3117" s="63">
        <v>6436</v>
      </c>
      <c r="O3117" s="63">
        <v>0.1130564</v>
      </c>
      <c r="P3117" s="63">
        <v>4</v>
      </c>
      <c r="Q3117" s="63">
        <v>1.2781749580960001E-2</v>
      </c>
    </row>
    <row r="3118" spans="1:17">
      <c r="A3118" s="63" t="s">
        <v>76</v>
      </c>
      <c r="B3118" s="63" t="s">
        <v>58</v>
      </c>
      <c r="C3118" s="63" t="s">
        <v>49</v>
      </c>
      <c r="D3118" s="63">
        <v>21</v>
      </c>
      <c r="E3118" s="63">
        <v>1.8142910000000001</v>
      </c>
      <c r="F3118" s="63">
        <v>1.6664319999999999</v>
      </c>
      <c r="G3118" s="63">
        <v>-0.14785870000000001</v>
      </c>
      <c r="H3118" s="63">
        <v>79.643799999999999</v>
      </c>
      <c r="I3118" s="63">
        <v>-0.29274630000000001</v>
      </c>
      <c r="J3118" s="63">
        <v>-0.20714560000000001</v>
      </c>
      <c r="K3118" s="63">
        <v>-0.14785870000000001</v>
      </c>
      <c r="L3118" s="63">
        <v>-8.8571899999999995E-2</v>
      </c>
      <c r="M3118" s="63">
        <v>-2.9711E-3</v>
      </c>
      <c r="N3118" s="63">
        <v>6436</v>
      </c>
      <c r="O3118" s="63">
        <v>0.1130564</v>
      </c>
      <c r="P3118" s="63">
        <v>4</v>
      </c>
      <c r="Q3118" s="63">
        <v>1.2781749580960001E-2</v>
      </c>
    </row>
    <row r="3119" spans="1:17">
      <c r="A3119" s="63" t="s">
        <v>76</v>
      </c>
      <c r="B3119" s="63" t="s">
        <v>58</v>
      </c>
      <c r="C3119" s="63" t="s">
        <v>49</v>
      </c>
      <c r="D3119" s="63">
        <v>22</v>
      </c>
      <c r="E3119" s="63">
        <v>1.665001</v>
      </c>
      <c r="F3119" s="63">
        <v>1.516715</v>
      </c>
      <c r="G3119" s="63">
        <v>-0.14828659999999999</v>
      </c>
      <c r="H3119" s="63">
        <v>76.905500000000004</v>
      </c>
      <c r="I3119" s="63">
        <v>-0.2931742</v>
      </c>
      <c r="J3119" s="63">
        <v>-0.20757339999999999</v>
      </c>
      <c r="K3119" s="63">
        <v>-0.14828659999999999</v>
      </c>
      <c r="L3119" s="63">
        <v>-8.8999700000000001E-2</v>
      </c>
      <c r="M3119" s="63">
        <v>-3.3990000000000001E-3</v>
      </c>
      <c r="N3119" s="63">
        <v>6436</v>
      </c>
      <c r="O3119" s="63">
        <v>0.1130564</v>
      </c>
      <c r="P3119" s="63">
        <v>4</v>
      </c>
      <c r="Q3119" s="63">
        <v>1.2781749580960001E-2</v>
      </c>
    </row>
    <row r="3120" spans="1:17">
      <c r="A3120" s="63" t="s">
        <v>76</v>
      </c>
      <c r="B3120" s="63" t="s">
        <v>58</v>
      </c>
      <c r="C3120" s="63" t="s">
        <v>49</v>
      </c>
      <c r="D3120" s="63">
        <v>23</v>
      </c>
      <c r="E3120" s="63">
        <v>1.371963</v>
      </c>
      <c r="F3120" s="63">
        <v>1.231784</v>
      </c>
      <c r="G3120" s="63">
        <v>-0.14017840000000001</v>
      </c>
      <c r="H3120" s="63">
        <v>73.8827</v>
      </c>
      <c r="I3120" s="63">
        <v>-0.28506599999999999</v>
      </c>
      <c r="J3120" s="63">
        <v>-0.19946530000000001</v>
      </c>
      <c r="K3120" s="63">
        <v>-0.14017840000000001</v>
      </c>
      <c r="L3120" s="63">
        <v>-8.0891599999999994E-2</v>
      </c>
      <c r="M3120" s="63">
        <v>4.7092000000000002E-3</v>
      </c>
      <c r="N3120" s="63">
        <v>6436</v>
      </c>
      <c r="O3120" s="63">
        <v>0.1130564</v>
      </c>
      <c r="P3120" s="63">
        <v>4</v>
      </c>
      <c r="Q3120" s="63">
        <v>1.2781749580960001E-2</v>
      </c>
    </row>
    <row r="3121" spans="1:17">
      <c r="A3121" s="63" t="s">
        <v>76</v>
      </c>
      <c r="B3121" s="63" t="s">
        <v>58</v>
      </c>
      <c r="C3121" s="63" t="s">
        <v>49</v>
      </c>
      <c r="D3121" s="63">
        <v>24</v>
      </c>
      <c r="E3121" s="63">
        <v>1.0803529999999999</v>
      </c>
      <c r="F3121" s="63">
        <v>0.93826189999999998</v>
      </c>
      <c r="G3121" s="63">
        <v>-0.14209160000000001</v>
      </c>
      <c r="H3121" s="63">
        <v>71.934299999999993</v>
      </c>
      <c r="I3121" s="63">
        <v>-0.28697919999999999</v>
      </c>
      <c r="J3121" s="63">
        <v>-0.20137840000000001</v>
      </c>
      <c r="K3121" s="63">
        <v>-0.14209160000000001</v>
      </c>
      <c r="L3121" s="63">
        <v>-8.2804699999999995E-2</v>
      </c>
      <c r="M3121" s="63">
        <v>2.7959999999999999E-3</v>
      </c>
      <c r="N3121" s="63">
        <v>6436</v>
      </c>
      <c r="O3121" s="63">
        <v>0.1130564</v>
      </c>
      <c r="P3121" s="63">
        <v>4</v>
      </c>
      <c r="Q3121" s="63">
        <v>1.2781749580960001E-2</v>
      </c>
    </row>
    <row r="3122" spans="1:17">
      <c r="A3122" s="63" t="s">
        <v>76</v>
      </c>
      <c r="B3122" s="63" t="s">
        <v>58</v>
      </c>
      <c r="C3122" s="63" t="s">
        <v>50</v>
      </c>
      <c r="D3122" s="63">
        <v>1</v>
      </c>
      <c r="E3122" s="63">
        <v>1.0851759999999999</v>
      </c>
      <c r="F3122" s="63">
        <v>0.78196750000000004</v>
      </c>
      <c r="G3122" s="63">
        <v>-0.30320809999999998</v>
      </c>
      <c r="H3122" s="63">
        <v>80.414900000000003</v>
      </c>
      <c r="I3122" s="63">
        <v>-0.44809569999999999</v>
      </c>
      <c r="J3122" s="63">
        <v>-0.36249490000000001</v>
      </c>
      <c r="K3122" s="63">
        <v>-0.30320809999999998</v>
      </c>
      <c r="L3122" s="63">
        <v>-0.24392130000000001</v>
      </c>
      <c r="M3122" s="63">
        <v>-0.1583205</v>
      </c>
      <c r="N3122" s="63">
        <v>6436</v>
      </c>
      <c r="O3122" s="63">
        <v>0.1130564</v>
      </c>
      <c r="P3122" s="63">
        <v>5</v>
      </c>
      <c r="Q3122" s="63">
        <v>1.2781749580960001E-2</v>
      </c>
    </row>
    <row r="3123" spans="1:17">
      <c r="A3123" s="63" t="s">
        <v>76</v>
      </c>
      <c r="B3123" s="63" t="s">
        <v>58</v>
      </c>
      <c r="C3123" s="63" t="s">
        <v>50</v>
      </c>
      <c r="D3123" s="63">
        <v>2</v>
      </c>
      <c r="E3123" s="63">
        <v>1.0200659999999999</v>
      </c>
      <c r="F3123" s="63">
        <v>0.58608729999999998</v>
      </c>
      <c r="G3123" s="63">
        <v>-0.433979</v>
      </c>
      <c r="H3123" s="63">
        <v>78.454400000000007</v>
      </c>
      <c r="I3123" s="63">
        <v>-0.57886660000000001</v>
      </c>
      <c r="J3123" s="63">
        <v>-0.49326589999999998</v>
      </c>
      <c r="K3123" s="63">
        <v>-0.433979</v>
      </c>
      <c r="L3123" s="63">
        <v>-0.37469219999999998</v>
      </c>
      <c r="M3123" s="63">
        <v>-0.2890914</v>
      </c>
      <c r="N3123" s="63">
        <v>6436</v>
      </c>
      <c r="O3123" s="63">
        <v>0.1130564</v>
      </c>
      <c r="P3123" s="63">
        <v>5</v>
      </c>
      <c r="Q3123" s="63">
        <v>1.2781749580960001E-2</v>
      </c>
    </row>
    <row r="3124" spans="1:17">
      <c r="A3124" s="63" t="s">
        <v>76</v>
      </c>
      <c r="B3124" s="63" t="s">
        <v>58</v>
      </c>
      <c r="C3124" s="63" t="s">
        <v>50</v>
      </c>
      <c r="D3124" s="63">
        <v>3</v>
      </c>
      <c r="E3124" s="63">
        <v>0.93224949999999995</v>
      </c>
      <c r="F3124" s="63">
        <v>0.4491426</v>
      </c>
      <c r="G3124" s="63">
        <v>-0.48310690000000001</v>
      </c>
      <c r="H3124" s="63">
        <v>78.166300000000007</v>
      </c>
      <c r="I3124" s="63">
        <v>-0.62799450000000001</v>
      </c>
      <c r="J3124" s="63">
        <v>-0.54239369999999998</v>
      </c>
      <c r="K3124" s="63">
        <v>-0.48310690000000001</v>
      </c>
      <c r="L3124" s="63">
        <v>-0.42382009999999998</v>
      </c>
      <c r="M3124" s="63">
        <v>-0.3382193</v>
      </c>
      <c r="N3124" s="63">
        <v>6436</v>
      </c>
      <c r="O3124" s="63">
        <v>0.1130564</v>
      </c>
      <c r="P3124" s="63">
        <v>5</v>
      </c>
      <c r="Q3124" s="63">
        <v>1.2781749580960001E-2</v>
      </c>
    </row>
    <row r="3125" spans="1:17">
      <c r="A3125" s="63" t="s">
        <v>76</v>
      </c>
      <c r="B3125" s="63" t="s">
        <v>58</v>
      </c>
      <c r="C3125" s="63" t="s">
        <v>50</v>
      </c>
      <c r="D3125" s="63">
        <v>4</v>
      </c>
      <c r="E3125" s="63">
        <v>0.85117880000000001</v>
      </c>
      <c r="F3125" s="63">
        <v>0.50538620000000001</v>
      </c>
      <c r="G3125" s="63">
        <v>-0.34579260000000001</v>
      </c>
      <c r="H3125" s="63">
        <v>75.405799999999999</v>
      </c>
      <c r="I3125" s="63">
        <v>-0.49068020000000001</v>
      </c>
      <c r="J3125" s="63">
        <v>-0.40507939999999998</v>
      </c>
      <c r="K3125" s="63">
        <v>-0.34579260000000001</v>
      </c>
      <c r="L3125" s="63">
        <v>-0.28650579999999998</v>
      </c>
      <c r="M3125" s="63">
        <v>-0.200905</v>
      </c>
      <c r="N3125" s="63">
        <v>6436</v>
      </c>
      <c r="O3125" s="63">
        <v>0.1130564</v>
      </c>
      <c r="P3125" s="63">
        <v>5</v>
      </c>
      <c r="Q3125" s="63">
        <v>1.2781749580960001E-2</v>
      </c>
    </row>
    <row r="3126" spans="1:17">
      <c r="A3126" s="63" t="s">
        <v>76</v>
      </c>
      <c r="B3126" s="63" t="s">
        <v>58</v>
      </c>
      <c r="C3126" s="63" t="s">
        <v>50</v>
      </c>
      <c r="D3126" s="63">
        <v>5</v>
      </c>
      <c r="E3126" s="63">
        <v>0.73755570000000004</v>
      </c>
      <c r="F3126" s="63">
        <v>0.5484964</v>
      </c>
      <c r="G3126" s="63">
        <v>-0.18905930000000001</v>
      </c>
      <c r="H3126" s="63">
        <v>73.707400000000007</v>
      </c>
      <c r="I3126" s="63">
        <v>-0.33394689999999999</v>
      </c>
      <c r="J3126" s="63">
        <v>-0.24834609999999999</v>
      </c>
      <c r="K3126" s="63">
        <v>-0.18905930000000001</v>
      </c>
      <c r="L3126" s="63">
        <v>-0.12977250000000001</v>
      </c>
      <c r="M3126" s="63">
        <v>-4.4171700000000001E-2</v>
      </c>
      <c r="N3126" s="63">
        <v>6436</v>
      </c>
      <c r="O3126" s="63">
        <v>0.1130564</v>
      </c>
      <c r="P3126" s="63">
        <v>5</v>
      </c>
      <c r="Q3126" s="63">
        <v>1.2781749580960001E-2</v>
      </c>
    </row>
    <row r="3127" spans="1:17">
      <c r="A3127" s="63" t="s">
        <v>76</v>
      </c>
      <c r="B3127" s="63" t="s">
        <v>58</v>
      </c>
      <c r="C3127" s="63" t="s">
        <v>50</v>
      </c>
      <c r="D3127" s="63">
        <v>6</v>
      </c>
      <c r="E3127" s="63">
        <v>1.1237379999999999</v>
      </c>
      <c r="F3127" s="63">
        <v>0.4864463</v>
      </c>
      <c r="G3127" s="63">
        <v>-0.6372913</v>
      </c>
      <c r="H3127" s="63">
        <v>72.309399999999997</v>
      </c>
      <c r="I3127" s="63">
        <v>-0.78217890000000001</v>
      </c>
      <c r="J3127" s="63">
        <v>-0.69657809999999998</v>
      </c>
      <c r="K3127" s="63">
        <v>-0.6372913</v>
      </c>
      <c r="L3127" s="63">
        <v>-0.57800450000000003</v>
      </c>
      <c r="M3127" s="63">
        <v>-0.4924037</v>
      </c>
      <c r="N3127" s="63">
        <v>6436</v>
      </c>
      <c r="O3127" s="63">
        <v>0.1130564</v>
      </c>
      <c r="P3127" s="63">
        <v>5</v>
      </c>
      <c r="Q3127" s="63">
        <v>1.2781749580960001E-2</v>
      </c>
    </row>
    <row r="3128" spans="1:17">
      <c r="A3128" s="63" t="s">
        <v>76</v>
      </c>
      <c r="B3128" s="63" t="s">
        <v>58</v>
      </c>
      <c r="C3128" s="63" t="s">
        <v>50</v>
      </c>
      <c r="D3128" s="63">
        <v>7</v>
      </c>
      <c r="E3128" s="63">
        <v>1.1631210000000001</v>
      </c>
      <c r="F3128" s="63">
        <v>0.82683810000000002</v>
      </c>
      <c r="G3128" s="63">
        <v>-0.33628330000000001</v>
      </c>
      <c r="H3128" s="63">
        <v>71.361599999999996</v>
      </c>
      <c r="I3128" s="63">
        <v>-0.48117090000000001</v>
      </c>
      <c r="J3128" s="63">
        <v>-0.39557019999999998</v>
      </c>
      <c r="K3128" s="63">
        <v>-0.33628330000000001</v>
      </c>
      <c r="L3128" s="63">
        <v>-0.27699649999999998</v>
      </c>
      <c r="M3128" s="63">
        <v>-0.1913957</v>
      </c>
      <c r="N3128" s="63">
        <v>6436</v>
      </c>
      <c r="O3128" s="63">
        <v>0.1130564</v>
      </c>
      <c r="P3128" s="63">
        <v>5</v>
      </c>
      <c r="Q3128" s="63">
        <v>1.2781749580960001E-2</v>
      </c>
    </row>
    <row r="3129" spans="1:17">
      <c r="A3129" s="63" t="s">
        <v>76</v>
      </c>
      <c r="B3129" s="63" t="s">
        <v>58</v>
      </c>
      <c r="C3129" s="63" t="s">
        <v>50</v>
      </c>
      <c r="D3129" s="63">
        <v>8</v>
      </c>
      <c r="E3129" s="63">
        <v>1.2292190000000001</v>
      </c>
      <c r="F3129" s="63">
        <v>0.91232139999999995</v>
      </c>
      <c r="G3129" s="63">
        <v>-0.31689800000000001</v>
      </c>
      <c r="H3129" s="63">
        <v>73.277600000000007</v>
      </c>
      <c r="I3129" s="63">
        <v>-0.46178560000000002</v>
      </c>
      <c r="J3129" s="63">
        <v>-0.37618479999999999</v>
      </c>
      <c r="K3129" s="63">
        <v>-0.31689800000000001</v>
      </c>
      <c r="L3129" s="63">
        <v>-0.25761119999999998</v>
      </c>
      <c r="M3129" s="63">
        <v>-0.17201040000000001</v>
      </c>
      <c r="N3129" s="63">
        <v>6436</v>
      </c>
      <c r="O3129" s="63">
        <v>0.1130564</v>
      </c>
      <c r="P3129" s="63">
        <v>5</v>
      </c>
      <c r="Q3129" s="63">
        <v>1.2781749580960001E-2</v>
      </c>
    </row>
    <row r="3130" spans="1:17">
      <c r="A3130" s="63" t="s">
        <v>76</v>
      </c>
      <c r="B3130" s="63" t="s">
        <v>58</v>
      </c>
      <c r="C3130" s="63" t="s">
        <v>50</v>
      </c>
      <c r="D3130" s="63">
        <v>9</v>
      </c>
      <c r="E3130" s="63">
        <v>1.124897</v>
      </c>
      <c r="F3130" s="63">
        <v>1.0527679999999999</v>
      </c>
      <c r="G3130" s="63">
        <v>-7.2129600000000002E-2</v>
      </c>
      <c r="H3130" s="63">
        <v>76.442800000000005</v>
      </c>
      <c r="I3130" s="63">
        <v>-0.21701719999999999</v>
      </c>
      <c r="J3130" s="63">
        <v>-0.13141639999999999</v>
      </c>
      <c r="K3130" s="63">
        <v>-7.2129600000000002E-2</v>
      </c>
      <c r="L3130" s="63">
        <v>-1.28428E-2</v>
      </c>
      <c r="M3130" s="63">
        <v>7.2758000000000003E-2</v>
      </c>
      <c r="N3130" s="63">
        <v>6436</v>
      </c>
      <c r="O3130" s="63">
        <v>0.1130564</v>
      </c>
      <c r="P3130" s="63">
        <v>5</v>
      </c>
      <c r="Q3130" s="63">
        <v>1.2781749580960001E-2</v>
      </c>
    </row>
    <row r="3131" spans="1:17">
      <c r="A3131" s="63" t="s">
        <v>76</v>
      </c>
      <c r="B3131" s="63" t="s">
        <v>58</v>
      </c>
      <c r="C3131" s="63" t="s">
        <v>50</v>
      </c>
      <c r="D3131" s="63">
        <v>10</v>
      </c>
      <c r="E3131" s="63">
        <v>1.16225</v>
      </c>
      <c r="F3131" s="63">
        <v>1.083488</v>
      </c>
      <c r="G3131" s="63">
        <v>-7.8762200000000004E-2</v>
      </c>
      <c r="H3131" s="63">
        <v>80.441999999999993</v>
      </c>
      <c r="I3131" s="63">
        <v>-0.22364980000000001</v>
      </c>
      <c r="J3131" s="63">
        <v>-0.13804900000000001</v>
      </c>
      <c r="K3131" s="63">
        <v>-7.8762200000000004E-2</v>
      </c>
      <c r="L3131" s="63">
        <v>-1.9475300000000001E-2</v>
      </c>
      <c r="M3131" s="63">
        <v>6.6125400000000001E-2</v>
      </c>
      <c r="N3131" s="63">
        <v>6436</v>
      </c>
      <c r="O3131" s="63">
        <v>0.1130564</v>
      </c>
      <c r="P3131" s="63">
        <v>5</v>
      </c>
      <c r="Q3131" s="63">
        <v>1.2781749580960001E-2</v>
      </c>
    </row>
    <row r="3132" spans="1:17">
      <c r="A3132" s="63" t="s">
        <v>76</v>
      </c>
      <c r="B3132" s="63" t="s">
        <v>58</v>
      </c>
      <c r="C3132" s="63" t="s">
        <v>50</v>
      </c>
      <c r="D3132" s="63">
        <v>11</v>
      </c>
      <c r="E3132" s="63">
        <v>1.1559969999999999</v>
      </c>
      <c r="F3132" s="63">
        <v>1.234002</v>
      </c>
      <c r="G3132" s="63">
        <v>7.80053E-2</v>
      </c>
      <c r="H3132" s="63">
        <v>81.943799999999996</v>
      </c>
      <c r="I3132" s="63">
        <v>-6.6882300000000006E-2</v>
      </c>
      <c r="J3132" s="63">
        <v>1.8718499999999999E-2</v>
      </c>
      <c r="K3132" s="63">
        <v>7.80053E-2</v>
      </c>
      <c r="L3132" s="63">
        <v>0.1372921</v>
      </c>
      <c r="M3132" s="63">
        <v>0.2228929</v>
      </c>
      <c r="N3132" s="63">
        <v>6436</v>
      </c>
      <c r="O3132" s="63">
        <v>0.1130564</v>
      </c>
      <c r="P3132" s="63">
        <v>5</v>
      </c>
      <c r="Q3132" s="63">
        <v>1.2781749580960001E-2</v>
      </c>
    </row>
    <row r="3133" spans="1:17">
      <c r="A3133" s="63" t="s">
        <v>76</v>
      </c>
      <c r="B3133" s="63" t="s">
        <v>58</v>
      </c>
      <c r="C3133" s="63" t="s">
        <v>50</v>
      </c>
      <c r="D3133" s="63">
        <v>12</v>
      </c>
      <c r="E3133" s="63">
        <v>1.1382080000000001</v>
      </c>
      <c r="F3133" s="63">
        <v>1.3944840000000001</v>
      </c>
      <c r="G3133" s="63">
        <v>0.25627640000000002</v>
      </c>
      <c r="H3133" s="63">
        <v>85.890900000000002</v>
      </c>
      <c r="I3133" s="63">
        <v>0.1113888</v>
      </c>
      <c r="J3133" s="63">
        <v>0.19698950000000001</v>
      </c>
      <c r="K3133" s="63">
        <v>0.25627640000000002</v>
      </c>
      <c r="L3133" s="63">
        <v>0.31556319999999999</v>
      </c>
      <c r="M3133" s="63">
        <v>0.40116400000000002</v>
      </c>
      <c r="N3133" s="63">
        <v>6436</v>
      </c>
      <c r="O3133" s="63">
        <v>0.1130564</v>
      </c>
      <c r="P3133" s="63">
        <v>5</v>
      </c>
      <c r="Q3133" s="63">
        <v>1.2781749580960001E-2</v>
      </c>
    </row>
    <row r="3134" spans="1:17">
      <c r="A3134" s="63" t="s">
        <v>76</v>
      </c>
      <c r="B3134" s="63" t="s">
        <v>58</v>
      </c>
      <c r="C3134" s="63" t="s">
        <v>50</v>
      </c>
      <c r="D3134" s="63">
        <v>13</v>
      </c>
      <c r="E3134" s="63">
        <v>1.0389619999999999</v>
      </c>
      <c r="F3134" s="63">
        <v>1.578498</v>
      </c>
      <c r="G3134" s="63">
        <v>0.53953549999999995</v>
      </c>
      <c r="H3134" s="63">
        <v>89.350800000000007</v>
      </c>
      <c r="I3134" s="63">
        <v>0.3946479</v>
      </c>
      <c r="J3134" s="63">
        <v>0.48024869999999997</v>
      </c>
      <c r="K3134" s="63">
        <v>0.53953549999999995</v>
      </c>
      <c r="L3134" s="63">
        <v>0.59882239999999998</v>
      </c>
      <c r="M3134" s="63">
        <v>0.68442309999999995</v>
      </c>
      <c r="N3134" s="63">
        <v>6436</v>
      </c>
      <c r="O3134" s="63">
        <v>0.1130564</v>
      </c>
      <c r="P3134" s="63">
        <v>5</v>
      </c>
      <c r="Q3134" s="63">
        <v>1.2781749580960001E-2</v>
      </c>
    </row>
    <row r="3135" spans="1:17">
      <c r="A3135" s="63" t="s">
        <v>76</v>
      </c>
      <c r="B3135" s="63" t="s">
        <v>58</v>
      </c>
      <c r="C3135" s="63" t="s">
        <v>50</v>
      </c>
      <c r="D3135" s="63">
        <v>14</v>
      </c>
      <c r="E3135" s="63">
        <v>1.1160209999999999</v>
      </c>
      <c r="F3135" s="63">
        <v>1.8552150000000001</v>
      </c>
      <c r="G3135" s="63">
        <v>0.73919369999999995</v>
      </c>
      <c r="H3135" s="63">
        <v>92.722200000000001</v>
      </c>
      <c r="I3135" s="63">
        <v>0.59430609999999995</v>
      </c>
      <c r="J3135" s="63">
        <v>0.67990680000000003</v>
      </c>
      <c r="K3135" s="63">
        <v>0.73919369999999995</v>
      </c>
      <c r="L3135" s="63">
        <v>0.79848050000000004</v>
      </c>
      <c r="M3135" s="63">
        <v>0.88408120000000001</v>
      </c>
      <c r="N3135" s="63">
        <v>6436</v>
      </c>
      <c r="O3135" s="63">
        <v>0.1130564</v>
      </c>
      <c r="P3135" s="63">
        <v>5</v>
      </c>
      <c r="Q3135" s="63">
        <v>1.2781749580960001E-2</v>
      </c>
    </row>
    <row r="3136" spans="1:17">
      <c r="A3136" s="63" t="s">
        <v>76</v>
      </c>
      <c r="B3136" s="63" t="s">
        <v>58</v>
      </c>
      <c r="C3136" s="63" t="s">
        <v>50</v>
      </c>
      <c r="D3136" s="63">
        <v>15</v>
      </c>
      <c r="E3136" s="63">
        <v>1.226342</v>
      </c>
      <c r="F3136" s="63">
        <v>2.0509870000000001</v>
      </c>
      <c r="G3136" s="63">
        <v>0.82464499999999996</v>
      </c>
      <c r="H3136" s="63">
        <v>94.369900000000001</v>
      </c>
      <c r="I3136" s="63">
        <v>0.67975750000000001</v>
      </c>
      <c r="J3136" s="63">
        <v>0.76535819999999999</v>
      </c>
      <c r="K3136" s="63">
        <v>0.82464499999999996</v>
      </c>
      <c r="L3136" s="63">
        <v>0.88393189999999999</v>
      </c>
      <c r="M3136" s="63">
        <v>0.96953259999999997</v>
      </c>
      <c r="N3136" s="63">
        <v>6436</v>
      </c>
      <c r="O3136" s="63">
        <v>0.1130564</v>
      </c>
      <c r="P3136" s="63">
        <v>5</v>
      </c>
      <c r="Q3136" s="63">
        <v>1.2781749580960001E-2</v>
      </c>
    </row>
    <row r="3137" spans="1:17">
      <c r="A3137" s="63" t="s">
        <v>76</v>
      </c>
      <c r="B3137" s="63" t="s">
        <v>58</v>
      </c>
      <c r="C3137" s="63" t="s">
        <v>50</v>
      </c>
      <c r="D3137" s="63">
        <v>16</v>
      </c>
      <c r="E3137" s="63">
        <v>1.40482</v>
      </c>
      <c r="F3137" s="63">
        <v>2.177883</v>
      </c>
      <c r="G3137" s="63">
        <v>0.77306339999999996</v>
      </c>
      <c r="H3137" s="63">
        <v>94.4191</v>
      </c>
      <c r="I3137" s="63">
        <v>0.62817590000000001</v>
      </c>
      <c r="J3137" s="63">
        <v>0.71377659999999998</v>
      </c>
      <c r="K3137" s="63">
        <v>0.77306339999999996</v>
      </c>
      <c r="L3137" s="63">
        <v>0.83235029999999999</v>
      </c>
      <c r="M3137" s="63">
        <v>0.91795099999999996</v>
      </c>
      <c r="N3137" s="63">
        <v>6436</v>
      </c>
      <c r="O3137" s="63">
        <v>0.1130564</v>
      </c>
      <c r="P3137" s="63">
        <v>5</v>
      </c>
      <c r="Q3137" s="63">
        <v>1.2781749580960001E-2</v>
      </c>
    </row>
    <row r="3138" spans="1:17">
      <c r="A3138" s="63" t="s">
        <v>76</v>
      </c>
      <c r="B3138" s="63" t="s">
        <v>58</v>
      </c>
      <c r="C3138" s="63" t="s">
        <v>50</v>
      </c>
      <c r="D3138" s="63">
        <v>17</v>
      </c>
      <c r="E3138" s="63">
        <v>1.600501</v>
      </c>
      <c r="F3138" s="63">
        <v>2.3622079999999999</v>
      </c>
      <c r="G3138" s="63">
        <v>0.76170709999999997</v>
      </c>
      <c r="H3138" s="63">
        <v>95.293099999999995</v>
      </c>
      <c r="I3138" s="63">
        <v>0.61681949999999997</v>
      </c>
      <c r="J3138" s="63">
        <v>0.70242020000000005</v>
      </c>
      <c r="K3138" s="63">
        <v>0.76170709999999997</v>
      </c>
      <c r="L3138" s="63">
        <v>0.82099390000000005</v>
      </c>
      <c r="M3138" s="63">
        <v>0.90659460000000003</v>
      </c>
      <c r="N3138" s="63">
        <v>6436</v>
      </c>
      <c r="O3138" s="63">
        <v>0.1130564</v>
      </c>
      <c r="P3138" s="63">
        <v>5</v>
      </c>
      <c r="Q3138" s="63">
        <v>1.2781749580960001E-2</v>
      </c>
    </row>
    <row r="3139" spans="1:17">
      <c r="A3139" s="63" t="s">
        <v>76</v>
      </c>
      <c r="B3139" s="63" t="s">
        <v>58</v>
      </c>
      <c r="C3139" s="63" t="s">
        <v>50</v>
      </c>
      <c r="D3139" s="63">
        <v>18</v>
      </c>
      <c r="E3139" s="63">
        <v>1.7978670000000001</v>
      </c>
      <c r="F3139" s="63">
        <v>2.5546160000000002</v>
      </c>
      <c r="G3139" s="63">
        <v>0.75674870000000005</v>
      </c>
      <c r="H3139" s="63">
        <v>96.003799999999998</v>
      </c>
      <c r="I3139" s="63">
        <v>0.61186110000000005</v>
      </c>
      <c r="J3139" s="63">
        <v>0.69746180000000002</v>
      </c>
      <c r="K3139" s="63">
        <v>0.75674870000000005</v>
      </c>
      <c r="L3139" s="63">
        <v>0.81603550000000002</v>
      </c>
      <c r="M3139" s="63">
        <v>0.9016362</v>
      </c>
      <c r="N3139" s="63">
        <v>6436</v>
      </c>
      <c r="O3139" s="63">
        <v>0.1130564</v>
      </c>
      <c r="P3139" s="63">
        <v>5</v>
      </c>
      <c r="Q3139" s="63">
        <v>1.2781749580960001E-2</v>
      </c>
    </row>
    <row r="3140" spans="1:17">
      <c r="A3140" s="63" t="s">
        <v>76</v>
      </c>
      <c r="B3140" s="63" t="s">
        <v>58</v>
      </c>
      <c r="C3140" s="63" t="s">
        <v>50</v>
      </c>
      <c r="D3140" s="63">
        <v>19</v>
      </c>
      <c r="E3140" s="63">
        <v>2.1244740000000002</v>
      </c>
      <c r="F3140" s="63">
        <v>2.4852750000000001</v>
      </c>
      <c r="G3140" s="63">
        <v>0.3608015</v>
      </c>
      <c r="H3140" s="63">
        <v>94.403000000000006</v>
      </c>
      <c r="I3140" s="63">
        <v>0.21591389999999999</v>
      </c>
      <c r="J3140" s="63">
        <v>0.30151460000000002</v>
      </c>
      <c r="K3140" s="63">
        <v>0.3608015</v>
      </c>
      <c r="L3140" s="63">
        <v>0.42008830000000003</v>
      </c>
      <c r="M3140" s="63">
        <v>0.50568900000000006</v>
      </c>
      <c r="N3140" s="63">
        <v>6436</v>
      </c>
      <c r="O3140" s="63">
        <v>0.1130564</v>
      </c>
      <c r="P3140" s="63">
        <v>5</v>
      </c>
      <c r="Q3140" s="63">
        <v>1.2781749580960001E-2</v>
      </c>
    </row>
    <row r="3141" spans="1:17">
      <c r="A3141" s="63" t="s">
        <v>76</v>
      </c>
      <c r="B3141" s="63" t="s">
        <v>58</v>
      </c>
      <c r="C3141" s="63" t="s">
        <v>50</v>
      </c>
      <c r="D3141" s="63">
        <v>20</v>
      </c>
      <c r="E3141" s="63">
        <v>2.273987</v>
      </c>
      <c r="F3141" s="63">
        <v>2.3767149999999999</v>
      </c>
      <c r="G3141" s="63">
        <v>0.10272770000000001</v>
      </c>
      <c r="H3141" s="63">
        <v>92.751499999999993</v>
      </c>
      <c r="I3141" s="63">
        <v>-4.21599E-2</v>
      </c>
      <c r="J3141" s="63">
        <v>4.3440800000000002E-2</v>
      </c>
      <c r="K3141" s="63">
        <v>0.10272770000000001</v>
      </c>
      <c r="L3141" s="63">
        <v>0.16201450000000001</v>
      </c>
      <c r="M3141" s="63">
        <v>0.24761520000000001</v>
      </c>
      <c r="N3141" s="63">
        <v>6436</v>
      </c>
      <c r="O3141" s="63">
        <v>0.1130564</v>
      </c>
      <c r="P3141" s="63">
        <v>5</v>
      </c>
      <c r="Q3141" s="63">
        <v>1.2781749580960001E-2</v>
      </c>
    </row>
    <row r="3142" spans="1:17">
      <c r="A3142" s="63" t="s">
        <v>76</v>
      </c>
      <c r="B3142" s="63" t="s">
        <v>58</v>
      </c>
      <c r="C3142" s="63" t="s">
        <v>50</v>
      </c>
      <c r="D3142" s="63">
        <v>21</v>
      </c>
      <c r="E3142" s="63">
        <v>2.294419</v>
      </c>
      <c r="F3142" s="63">
        <v>2.2660439999999999</v>
      </c>
      <c r="G3142" s="63">
        <v>-2.8374199999999999E-2</v>
      </c>
      <c r="H3142" s="63">
        <v>90.947599999999994</v>
      </c>
      <c r="I3142" s="63">
        <v>-0.17326179999999999</v>
      </c>
      <c r="J3142" s="63">
        <v>-8.7661000000000003E-2</v>
      </c>
      <c r="K3142" s="63">
        <v>-2.8374199999999999E-2</v>
      </c>
      <c r="L3142" s="63">
        <v>3.0912599999999998E-2</v>
      </c>
      <c r="M3142" s="63">
        <v>0.1165134</v>
      </c>
      <c r="N3142" s="63">
        <v>6436</v>
      </c>
      <c r="O3142" s="63">
        <v>0.1130564</v>
      </c>
      <c r="P3142" s="63">
        <v>5</v>
      </c>
      <c r="Q3142" s="63">
        <v>1.2781749580960001E-2</v>
      </c>
    </row>
    <row r="3143" spans="1:17">
      <c r="A3143" s="63" t="s">
        <v>76</v>
      </c>
      <c r="B3143" s="63" t="s">
        <v>58</v>
      </c>
      <c r="C3143" s="63" t="s">
        <v>50</v>
      </c>
      <c r="D3143" s="63">
        <v>22</v>
      </c>
      <c r="E3143" s="63">
        <v>2.0835979999999998</v>
      </c>
      <c r="F3143" s="63">
        <v>2.1068009999999999</v>
      </c>
      <c r="G3143" s="63">
        <v>2.3203600000000001E-2</v>
      </c>
      <c r="H3143" s="63">
        <v>88.261200000000002</v>
      </c>
      <c r="I3143" s="63">
        <v>-0.121684</v>
      </c>
      <c r="J3143" s="63">
        <v>-3.6083200000000003E-2</v>
      </c>
      <c r="K3143" s="63">
        <v>2.3203600000000001E-2</v>
      </c>
      <c r="L3143" s="63">
        <v>8.2490400000000005E-2</v>
      </c>
      <c r="M3143" s="63">
        <v>0.1680912</v>
      </c>
      <c r="N3143" s="63">
        <v>6436</v>
      </c>
      <c r="O3143" s="63">
        <v>0.1130564</v>
      </c>
      <c r="P3143" s="63">
        <v>5</v>
      </c>
      <c r="Q3143" s="63">
        <v>1.2781749580960001E-2</v>
      </c>
    </row>
    <row r="3144" spans="1:17">
      <c r="A3144" s="63" t="s">
        <v>76</v>
      </c>
      <c r="B3144" s="63" t="s">
        <v>58</v>
      </c>
      <c r="C3144" s="63" t="s">
        <v>50</v>
      </c>
      <c r="D3144" s="63">
        <v>23</v>
      </c>
      <c r="E3144" s="63">
        <v>1.6329899999999999</v>
      </c>
      <c r="F3144" s="63">
        <v>1.802762</v>
      </c>
      <c r="G3144" s="63">
        <v>0.16977159999999999</v>
      </c>
      <c r="H3144" s="63">
        <v>85.603200000000001</v>
      </c>
      <c r="I3144" s="63">
        <v>2.4884E-2</v>
      </c>
      <c r="J3144" s="63">
        <v>0.11048470000000001</v>
      </c>
      <c r="K3144" s="63">
        <v>0.16977159999999999</v>
      </c>
      <c r="L3144" s="63">
        <v>0.2290584</v>
      </c>
      <c r="M3144" s="63">
        <v>0.31465910000000002</v>
      </c>
      <c r="N3144" s="63">
        <v>6436</v>
      </c>
      <c r="O3144" s="63">
        <v>0.1130564</v>
      </c>
      <c r="P3144" s="63">
        <v>5</v>
      </c>
      <c r="Q3144" s="63">
        <v>1.2781749580960001E-2</v>
      </c>
    </row>
    <row r="3145" spans="1:17">
      <c r="A3145" s="63" t="s">
        <v>76</v>
      </c>
      <c r="B3145" s="63" t="s">
        <v>58</v>
      </c>
      <c r="C3145" s="63" t="s">
        <v>50</v>
      </c>
      <c r="D3145" s="63">
        <v>24</v>
      </c>
      <c r="E3145" s="63">
        <v>1.3923019999999999</v>
      </c>
      <c r="F3145" s="63">
        <v>1.242246</v>
      </c>
      <c r="G3145" s="63">
        <v>-0.15005599999999999</v>
      </c>
      <c r="H3145" s="63">
        <v>83.466399999999993</v>
      </c>
      <c r="I3145" s="63">
        <v>-0.29494359999999997</v>
      </c>
      <c r="J3145" s="63">
        <v>-0.2093428</v>
      </c>
      <c r="K3145" s="63">
        <v>-0.15005599999999999</v>
      </c>
      <c r="L3145" s="63">
        <v>-9.0769199999999994E-2</v>
      </c>
      <c r="M3145" s="63">
        <v>-5.1684000000000001E-3</v>
      </c>
      <c r="N3145" s="63">
        <v>6436</v>
      </c>
      <c r="O3145" s="63">
        <v>0.1130564</v>
      </c>
      <c r="P3145" s="63">
        <v>5</v>
      </c>
      <c r="Q3145" s="63">
        <v>1.2781749580960001E-2</v>
      </c>
    </row>
    <row r="3146" spans="1:17">
      <c r="A3146" s="63" t="s">
        <v>76</v>
      </c>
      <c r="B3146" s="63" t="s">
        <v>58</v>
      </c>
      <c r="C3146" s="63" t="s">
        <v>51</v>
      </c>
      <c r="D3146" s="63">
        <v>1</v>
      </c>
      <c r="E3146" s="63">
        <v>1.2390080000000001</v>
      </c>
      <c r="F3146" s="63">
        <v>0.94342919999999997</v>
      </c>
      <c r="G3146" s="63">
        <v>-0.29557929999999999</v>
      </c>
      <c r="H3146" s="63">
        <v>79.963099999999997</v>
      </c>
      <c r="I3146" s="63">
        <v>-0.44046689999999999</v>
      </c>
      <c r="J3146" s="63">
        <v>-0.35486610000000002</v>
      </c>
      <c r="K3146" s="63">
        <v>-0.29557929999999999</v>
      </c>
      <c r="L3146" s="63">
        <v>-0.23629240000000001</v>
      </c>
      <c r="M3146" s="63">
        <v>-0.15069170000000001</v>
      </c>
      <c r="N3146" s="63">
        <v>6436</v>
      </c>
      <c r="O3146" s="63">
        <v>0.1130564</v>
      </c>
      <c r="P3146" s="63">
        <v>6</v>
      </c>
      <c r="Q3146" s="63">
        <v>1.2781749580960001E-2</v>
      </c>
    </row>
    <row r="3147" spans="1:17">
      <c r="A3147" s="63" t="s">
        <v>76</v>
      </c>
      <c r="B3147" s="63" t="s">
        <v>58</v>
      </c>
      <c r="C3147" s="63" t="s">
        <v>51</v>
      </c>
      <c r="D3147" s="63">
        <v>2</v>
      </c>
      <c r="E3147" s="63">
        <v>1.0236940000000001</v>
      </c>
      <c r="F3147" s="63">
        <v>0.77920409999999996</v>
      </c>
      <c r="G3147" s="63">
        <v>-0.24449029999999999</v>
      </c>
      <c r="H3147" s="63">
        <v>69.004999999999995</v>
      </c>
      <c r="I3147" s="63">
        <v>-0.3893779</v>
      </c>
      <c r="J3147" s="63">
        <v>-0.30377710000000002</v>
      </c>
      <c r="K3147" s="63">
        <v>-0.24449029999999999</v>
      </c>
      <c r="L3147" s="63">
        <v>-0.18520339999999999</v>
      </c>
      <c r="M3147" s="63">
        <v>-9.9602700000000002E-2</v>
      </c>
      <c r="N3147" s="63">
        <v>6436</v>
      </c>
      <c r="O3147" s="63">
        <v>0.1130564</v>
      </c>
      <c r="P3147" s="63">
        <v>6</v>
      </c>
      <c r="Q3147" s="63">
        <v>1.2781749580960001E-2</v>
      </c>
    </row>
    <row r="3148" spans="1:17">
      <c r="A3148" s="63" t="s">
        <v>76</v>
      </c>
      <c r="B3148" s="63" t="s">
        <v>58</v>
      </c>
      <c r="C3148" s="63" t="s">
        <v>51</v>
      </c>
      <c r="D3148" s="63">
        <v>3</v>
      </c>
      <c r="E3148" s="63">
        <v>0.94560049999999995</v>
      </c>
      <c r="F3148" s="63">
        <v>0.71317359999999996</v>
      </c>
      <c r="G3148" s="63">
        <v>-0.23242689999999999</v>
      </c>
      <c r="H3148" s="63">
        <v>67.354799999999997</v>
      </c>
      <c r="I3148" s="63">
        <v>-0.3773145</v>
      </c>
      <c r="J3148" s="63">
        <v>-0.29171370000000002</v>
      </c>
      <c r="K3148" s="63">
        <v>-0.23242689999999999</v>
      </c>
      <c r="L3148" s="63">
        <v>-0.17313999999999999</v>
      </c>
      <c r="M3148" s="63">
        <v>-8.75393E-2</v>
      </c>
      <c r="N3148" s="63">
        <v>6436</v>
      </c>
      <c r="O3148" s="63">
        <v>0.1130564</v>
      </c>
      <c r="P3148" s="63">
        <v>6</v>
      </c>
      <c r="Q3148" s="63">
        <v>1.2781749580960001E-2</v>
      </c>
    </row>
    <row r="3149" spans="1:17">
      <c r="A3149" s="63" t="s">
        <v>76</v>
      </c>
      <c r="B3149" s="63" t="s">
        <v>58</v>
      </c>
      <c r="C3149" s="63" t="s">
        <v>51</v>
      </c>
      <c r="D3149" s="63">
        <v>4</v>
      </c>
      <c r="E3149" s="63">
        <v>0.90698529999999999</v>
      </c>
      <c r="F3149" s="63">
        <v>0.6975981</v>
      </c>
      <c r="G3149" s="63">
        <v>-0.2093872</v>
      </c>
      <c r="H3149" s="63">
        <v>64.558099999999996</v>
      </c>
      <c r="I3149" s="63">
        <v>-0.3542748</v>
      </c>
      <c r="J3149" s="63">
        <v>-0.26867400000000002</v>
      </c>
      <c r="K3149" s="63">
        <v>-0.2093872</v>
      </c>
      <c r="L3149" s="63">
        <v>-0.15010039999999999</v>
      </c>
      <c r="M3149" s="63">
        <v>-6.4499600000000004E-2</v>
      </c>
      <c r="N3149" s="63">
        <v>6436</v>
      </c>
      <c r="O3149" s="63">
        <v>0.1130564</v>
      </c>
      <c r="P3149" s="63">
        <v>6</v>
      </c>
      <c r="Q3149" s="63">
        <v>1.2781749580960001E-2</v>
      </c>
    </row>
    <row r="3150" spans="1:17">
      <c r="A3150" s="63" t="s">
        <v>76</v>
      </c>
      <c r="B3150" s="63" t="s">
        <v>58</v>
      </c>
      <c r="C3150" s="63" t="s">
        <v>51</v>
      </c>
      <c r="D3150" s="63">
        <v>5</v>
      </c>
      <c r="E3150" s="63">
        <v>0.91180749999999999</v>
      </c>
      <c r="F3150" s="63">
        <v>0.69671059999999996</v>
      </c>
      <c r="G3150" s="63">
        <v>-0.21509700000000001</v>
      </c>
      <c r="H3150" s="63">
        <v>62.874699999999997</v>
      </c>
      <c r="I3150" s="63">
        <v>-0.35998449999999999</v>
      </c>
      <c r="J3150" s="63">
        <v>-0.27438380000000001</v>
      </c>
      <c r="K3150" s="63">
        <v>-0.21509700000000001</v>
      </c>
      <c r="L3150" s="63">
        <v>-0.15581010000000001</v>
      </c>
      <c r="M3150" s="63">
        <v>-7.0209400000000005E-2</v>
      </c>
      <c r="N3150" s="63">
        <v>6436</v>
      </c>
      <c r="O3150" s="63">
        <v>0.1130564</v>
      </c>
      <c r="P3150" s="63">
        <v>6</v>
      </c>
      <c r="Q3150" s="63">
        <v>1.2781749580960001E-2</v>
      </c>
    </row>
    <row r="3151" spans="1:17">
      <c r="A3151" s="63" t="s">
        <v>76</v>
      </c>
      <c r="B3151" s="63" t="s">
        <v>58</v>
      </c>
      <c r="C3151" s="63" t="s">
        <v>51</v>
      </c>
      <c r="D3151" s="63">
        <v>6</v>
      </c>
      <c r="E3151" s="63">
        <v>1.0019229999999999</v>
      </c>
      <c r="F3151" s="63">
        <v>0.73496519999999999</v>
      </c>
      <c r="G3151" s="63">
        <v>-0.26695819999999998</v>
      </c>
      <c r="H3151" s="63">
        <v>61.785699999999999</v>
      </c>
      <c r="I3151" s="63">
        <v>-0.41184579999999998</v>
      </c>
      <c r="J3151" s="63">
        <v>-0.32624510000000001</v>
      </c>
      <c r="K3151" s="63">
        <v>-0.26695819999999998</v>
      </c>
      <c r="L3151" s="63">
        <v>-0.20767140000000001</v>
      </c>
      <c r="M3151" s="63">
        <v>-0.1220706</v>
      </c>
      <c r="N3151" s="63">
        <v>6436</v>
      </c>
      <c r="O3151" s="63">
        <v>0.1130564</v>
      </c>
      <c r="P3151" s="63">
        <v>6</v>
      </c>
      <c r="Q3151" s="63">
        <v>1.2781749580960001E-2</v>
      </c>
    </row>
    <row r="3152" spans="1:17">
      <c r="A3152" s="63" t="s">
        <v>76</v>
      </c>
      <c r="B3152" s="63" t="s">
        <v>58</v>
      </c>
      <c r="C3152" s="63" t="s">
        <v>51</v>
      </c>
      <c r="D3152" s="63">
        <v>7</v>
      </c>
      <c r="E3152" s="63">
        <v>1.196132</v>
      </c>
      <c r="F3152" s="63">
        <v>0.92353160000000001</v>
      </c>
      <c r="G3152" s="63">
        <v>-0.27260079999999998</v>
      </c>
      <c r="H3152" s="63">
        <v>62.943600000000004</v>
      </c>
      <c r="I3152" s="63">
        <v>-0.41748839999999998</v>
      </c>
      <c r="J3152" s="63">
        <v>-0.33188770000000001</v>
      </c>
      <c r="K3152" s="63">
        <v>-0.27260079999999998</v>
      </c>
      <c r="L3152" s="63">
        <v>-0.213314</v>
      </c>
      <c r="M3152" s="63">
        <v>-0.1277132</v>
      </c>
      <c r="N3152" s="63">
        <v>6436</v>
      </c>
      <c r="O3152" s="63">
        <v>0.1130564</v>
      </c>
      <c r="P3152" s="63">
        <v>6</v>
      </c>
      <c r="Q3152" s="63">
        <v>1.2781749580960001E-2</v>
      </c>
    </row>
    <row r="3153" spans="1:17">
      <c r="A3153" s="63" t="s">
        <v>76</v>
      </c>
      <c r="B3153" s="63" t="s">
        <v>58</v>
      </c>
      <c r="C3153" s="63" t="s">
        <v>51</v>
      </c>
      <c r="D3153" s="63">
        <v>8</v>
      </c>
      <c r="E3153" s="63">
        <v>1.2828580000000001</v>
      </c>
      <c r="F3153" s="63">
        <v>1.0365839999999999</v>
      </c>
      <c r="G3153" s="63">
        <v>-0.2462744</v>
      </c>
      <c r="H3153" s="63">
        <v>68.140699999999995</v>
      </c>
      <c r="I3153" s="63">
        <v>-0.39116190000000001</v>
      </c>
      <c r="J3153" s="63">
        <v>-0.30556119999999998</v>
      </c>
      <c r="K3153" s="63">
        <v>-0.2462744</v>
      </c>
      <c r="L3153" s="63">
        <v>-0.1869875</v>
      </c>
      <c r="M3153" s="63">
        <v>-0.1013868</v>
      </c>
      <c r="N3153" s="63">
        <v>6436</v>
      </c>
      <c r="O3153" s="63">
        <v>0.1130564</v>
      </c>
      <c r="P3153" s="63">
        <v>6</v>
      </c>
      <c r="Q3153" s="63">
        <v>1.2781749580960001E-2</v>
      </c>
    </row>
    <row r="3154" spans="1:17">
      <c r="A3154" s="63" t="s">
        <v>76</v>
      </c>
      <c r="B3154" s="63" t="s">
        <v>58</v>
      </c>
      <c r="C3154" s="63" t="s">
        <v>51</v>
      </c>
      <c r="D3154" s="63">
        <v>9</v>
      </c>
      <c r="E3154" s="63">
        <v>1.303609</v>
      </c>
      <c r="F3154" s="63">
        <v>1.217425</v>
      </c>
      <c r="G3154" s="63">
        <v>-8.6183800000000005E-2</v>
      </c>
      <c r="H3154" s="63">
        <v>74.294700000000006</v>
      </c>
      <c r="I3154" s="63">
        <v>-0.23107140000000001</v>
      </c>
      <c r="J3154" s="63">
        <v>-0.14547060000000001</v>
      </c>
      <c r="K3154" s="63">
        <v>-8.6183800000000005E-2</v>
      </c>
      <c r="L3154" s="63">
        <v>-2.6897000000000001E-2</v>
      </c>
      <c r="M3154" s="63">
        <v>5.87038E-2</v>
      </c>
      <c r="N3154" s="63">
        <v>6436</v>
      </c>
      <c r="O3154" s="63">
        <v>0.1130564</v>
      </c>
      <c r="P3154" s="63">
        <v>6</v>
      </c>
      <c r="Q3154" s="63">
        <v>1.2781749580960001E-2</v>
      </c>
    </row>
    <row r="3155" spans="1:17">
      <c r="A3155" s="63" t="s">
        <v>76</v>
      </c>
      <c r="B3155" s="63" t="s">
        <v>58</v>
      </c>
      <c r="C3155" s="63" t="s">
        <v>51</v>
      </c>
      <c r="D3155" s="63">
        <v>10</v>
      </c>
      <c r="E3155" s="63">
        <v>1.33894</v>
      </c>
      <c r="F3155" s="63">
        <v>1.256373</v>
      </c>
      <c r="G3155" s="63">
        <v>-8.2567100000000004E-2</v>
      </c>
      <c r="H3155" s="63">
        <v>79.472800000000007</v>
      </c>
      <c r="I3155" s="63">
        <v>-0.22745470000000001</v>
      </c>
      <c r="J3155" s="63">
        <v>-0.1418539</v>
      </c>
      <c r="K3155" s="63">
        <v>-8.2567100000000004E-2</v>
      </c>
      <c r="L3155" s="63">
        <v>-2.32803E-2</v>
      </c>
      <c r="M3155" s="63">
        <v>6.2320500000000001E-2</v>
      </c>
      <c r="N3155" s="63">
        <v>6436</v>
      </c>
      <c r="O3155" s="63">
        <v>0.1130564</v>
      </c>
      <c r="P3155" s="63">
        <v>6</v>
      </c>
      <c r="Q3155" s="63">
        <v>1.2781749580960001E-2</v>
      </c>
    </row>
    <row r="3156" spans="1:17">
      <c r="A3156" s="63" t="s">
        <v>76</v>
      </c>
      <c r="B3156" s="63" t="s">
        <v>58</v>
      </c>
      <c r="C3156" s="63" t="s">
        <v>51</v>
      </c>
      <c r="D3156" s="63">
        <v>11</v>
      </c>
      <c r="E3156" s="63">
        <v>1.312683</v>
      </c>
      <c r="F3156" s="63">
        <v>1.3989499999999999</v>
      </c>
      <c r="G3156" s="63">
        <v>8.6266300000000004E-2</v>
      </c>
      <c r="H3156" s="63">
        <v>82.984499999999997</v>
      </c>
      <c r="I3156" s="63">
        <v>-5.8621300000000001E-2</v>
      </c>
      <c r="J3156" s="63">
        <v>2.69795E-2</v>
      </c>
      <c r="K3156" s="63">
        <v>8.6266300000000004E-2</v>
      </c>
      <c r="L3156" s="63">
        <v>0.14555309999999999</v>
      </c>
      <c r="M3156" s="63">
        <v>0.2311539</v>
      </c>
      <c r="N3156" s="63">
        <v>6436</v>
      </c>
      <c r="O3156" s="63">
        <v>0.1130564</v>
      </c>
      <c r="P3156" s="63">
        <v>6</v>
      </c>
      <c r="Q3156" s="63">
        <v>1.2781749580960001E-2</v>
      </c>
    </row>
    <row r="3157" spans="1:17">
      <c r="A3157" s="63" t="s">
        <v>76</v>
      </c>
      <c r="B3157" s="63" t="s">
        <v>58</v>
      </c>
      <c r="C3157" s="63" t="s">
        <v>51</v>
      </c>
      <c r="D3157" s="63">
        <v>12</v>
      </c>
      <c r="E3157" s="63">
        <v>1.315466</v>
      </c>
      <c r="F3157" s="63">
        <v>1.592541</v>
      </c>
      <c r="G3157" s="63">
        <v>0.27707510000000002</v>
      </c>
      <c r="H3157" s="63">
        <v>87.058099999999996</v>
      </c>
      <c r="I3157" s="63">
        <v>0.13218750000000001</v>
      </c>
      <c r="J3157" s="63">
        <v>0.21778819999999999</v>
      </c>
      <c r="K3157" s="63">
        <v>0.27707510000000002</v>
      </c>
      <c r="L3157" s="63">
        <v>0.33636189999999999</v>
      </c>
      <c r="M3157" s="63">
        <v>0.42196260000000002</v>
      </c>
      <c r="N3157" s="63">
        <v>6436</v>
      </c>
      <c r="O3157" s="63">
        <v>0.1130564</v>
      </c>
      <c r="P3157" s="63">
        <v>6</v>
      </c>
      <c r="Q3157" s="63">
        <v>1.2781749580960001E-2</v>
      </c>
    </row>
    <row r="3158" spans="1:17">
      <c r="A3158" s="63" t="s">
        <v>76</v>
      </c>
      <c r="B3158" s="63" t="s">
        <v>58</v>
      </c>
      <c r="C3158" s="63" t="s">
        <v>51</v>
      </c>
      <c r="D3158" s="63">
        <v>13</v>
      </c>
      <c r="E3158" s="63">
        <v>1.232205</v>
      </c>
      <c r="F3158" s="63">
        <v>1.80688</v>
      </c>
      <c r="G3158" s="63">
        <v>0.57467460000000004</v>
      </c>
      <c r="H3158" s="63">
        <v>90.571200000000005</v>
      </c>
      <c r="I3158" s="63">
        <v>0.42978699999999997</v>
      </c>
      <c r="J3158" s="63">
        <v>0.51538779999999995</v>
      </c>
      <c r="K3158" s="63">
        <v>0.57467460000000004</v>
      </c>
      <c r="L3158" s="63">
        <v>0.63396140000000001</v>
      </c>
      <c r="M3158" s="63">
        <v>0.71956220000000004</v>
      </c>
      <c r="N3158" s="63">
        <v>6436</v>
      </c>
      <c r="O3158" s="63">
        <v>0.1130564</v>
      </c>
      <c r="P3158" s="63">
        <v>6</v>
      </c>
      <c r="Q3158" s="63">
        <v>1.2781749580960001E-2</v>
      </c>
    </row>
    <row r="3159" spans="1:17">
      <c r="A3159" s="63" t="s">
        <v>76</v>
      </c>
      <c r="B3159" s="63" t="s">
        <v>58</v>
      </c>
      <c r="C3159" s="63" t="s">
        <v>51</v>
      </c>
      <c r="D3159" s="63">
        <v>14</v>
      </c>
      <c r="E3159" s="63">
        <v>1.326441</v>
      </c>
      <c r="F3159" s="63">
        <v>2.0601240000000001</v>
      </c>
      <c r="G3159" s="63">
        <v>0.73368290000000003</v>
      </c>
      <c r="H3159" s="63">
        <v>92.647300000000001</v>
      </c>
      <c r="I3159" s="63">
        <v>0.58879530000000002</v>
      </c>
      <c r="J3159" s="63">
        <v>0.674396</v>
      </c>
      <c r="K3159" s="63">
        <v>0.73368290000000003</v>
      </c>
      <c r="L3159" s="63">
        <v>0.7929697</v>
      </c>
      <c r="M3159" s="63">
        <v>0.87857039999999997</v>
      </c>
      <c r="N3159" s="63">
        <v>6436</v>
      </c>
      <c r="O3159" s="63">
        <v>0.1130564</v>
      </c>
      <c r="P3159" s="63">
        <v>6</v>
      </c>
      <c r="Q3159" s="63">
        <v>1.2781749580960001E-2</v>
      </c>
    </row>
    <row r="3160" spans="1:17">
      <c r="A3160" s="63" t="s">
        <v>76</v>
      </c>
      <c r="B3160" s="63" t="s">
        <v>58</v>
      </c>
      <c r="C3160" s="63" t="s">
        <v>51</v>
      </c>
      <c r="D3160" s="63">
        <v>15</v>
      </c>
      <c r="E3160" s="63">
        <v>1.4477850000000001</v>
      </c>
      <c r="F3160" s="63">
        <v>2.2839589999999999</v>
      </c>
      <c r="G3160" s="63">
        <v>0.83617459999999999</v>
      </c>
      <c r="H3160" s="63">
        <v>94.670199999999994</v>
      </c>
      <c r="I3160" s="63">
        <v>0.69128699999999998</v>
      </c>
      <c r="J3160" s="63">
        <v>0.77688780000000002</v>
      </c>
      <c r="K3160" s="63">
        <v>0.83617459999999999</v>
      </c>
      <c r="L3160" s="63">
        <v>0.89546139999999996</v>
      </c>
      <c r="M3160" s="63">
        <v>0.9810622</v>
      </c>
      <c r="N3160" s="63">
        <v>6436</v>
      </c>
      <c r="O3160" s="63">
        <v>0.1130564</v>
      </c>
      <c r="P3160" s="63">
        <v>6</v>
      </c>
      <c r="Q3160" s="63">
        <v>1.2781749580960001E-2</v>
      </c>
    </row>
    <row r="3161" spans="1:17">
      <c r="A3161" s="63" t="s">
        <v>76</v>
      </c>
      <c r="B3161" s="63" t="s">
        <v>58</v>
      </c>
      <c r="C3161" s="63" t="s">
        <v>51</v>
      </c>
      <c r="D3161" s="63">
        <v>16</v>
      </c>
      <c r="E3161" s="63">
        <v>1.6850400000000001</v>
      </c>
      <c r="F3161" s="63">
        <v>2.5755319999999999</v>
      </c>
      <c r="G3161" s="63">
        <v>0.89049290000000003</v>
      </c>
      <c r="H3161" s="63">
        <v>97.005399999999995</v>
      </c>
      <c r="I3161" s="63">
        <v>0.74560530000000003</v>
      </c>
      <c r="J3161" s="63">
        <v>0.83120609999999995</v>
      </c>
      <c r="K3161" s="63">
        <v>0.89049290000000003</v>
      </c>
      <c r="L3161" s="63">
        <v>0.9497797</v>
      </c>
      <c r="M3161" s="63">
        <v>1.03538</v>
      </c>
      <c r="N3161" s="63">
        <v>6436</v>
      </c>
      <c r="O3161" s="63">
        <v>0.1130564</v>
      </c>
      <c r="P3161" s="63">
        <v>6</v>
      </c>
      <c r="Q3161" s="63">
        <v>1.2781749580960001E-2</v>
      </c>
    </row>
    <row r="3162" spans="1:17">
      <c r="A3162" s="63" t="s">
        <v>76</v>
      </c>
      <c r="B3162" s="63" t="s">
        <v>58</v>
      </c>
      <c r="C3162" s="63" t="s">
        <v>51</v>
      </c>
      <c r="D3162" s="63">
        <v>17</v>
      </c>
      <c r="E3162" s="63">
        <v>1.8914200000000001</v>
      </c>
      <c r="F3162" s="63">
        <v>2.7782789999999999</v>
      </c>
      <c r="G3162" s="63">
        <v>0.88685919999999996</v>
      </c>
      <c r="H3162" s="63">
        <v>97.880099999999999</v>
      </c>
      <c r="I3162" s="63">
        <v>0.74197159999999995</v>
      </c>
      <c r="J3162" s="63">
        <v>0.82757230000000004</v>
      </c>
      <c r="K3162" s="63">
        <v>0.88685919999999996</v>
      </c>
      <c r="L3162" s="63">
        <v>0.94614600000000004</v>
      </c>
      <c r="M3162" s="63">
        <v>1.031747</v>
      </c>
      <c r="N3162" s="63">
        <v>6436</v>
      </c>
      <c r="O3162" s="63">
        <v>0.1130564</v>
      </c>
      <c r="P3162" s="63">
        <v>6</v>
      </c>
      <c r="Q3162" s="63">
        <v>1.2781749580960001E-2</v>
      </c>
    </row>
    <row r="3163" spans="1:17">
      <c r="A3163" s="63" t="s">
        <v>76</v>
      </c>
      <c r="B3163" s="63" t="s">
        <v>58</v>
      </c>
      <c r="C3163" s="63" t="s">
        <v>51</v>
      </c>
      <c r="D3163" s="63">
        <v>18</v>
      </c>
      <c r="E3163" s="63">
        <v>2.0704940000000001</v>
      </c>
      <c r="F3163" s="63">
        <v>2.9174229999999999</v>
      </c>
      <c r="G3163" s="63">
        <v>0.84692809999999996</v>
      </c>
      <c r="H3163" s="63">
        <v>97.829300000000003</v>
      </c>
      <c r="I3163" s="63">
        <v>0.70204060000000001</v>
      </c>
      <c r="J3163" s="63">
        <v>0.78764129999999999</v>
      </c>
      <c r="K3163" s="63">
        <v>0.84692809999999996</v>
      </c>
      <c r="L3163" s="63">
        <v>0.90621499999999999</v>
      </c>
      <c r="M3163" s="63">
        <v>0.99181569999999997</v>
      </c>
      <c r="N3163" s="63">
        <v>6436</v>
      </c>
      <c r="O3163" s="63">
        <v>0.1130564</v>
      </c>
      <c r="P3163" s="63">
        <v>6</v>
      </c>
      <c r="Q3163" s="63">
        <v>1.2781749580960001E-2</v>
      </c>
    </row>
    <row r="3164" spans="1:17">
      <c r="A3164" s="63" t="s">
        <v>76</v>
      </c>
      <c r="B3164" s="63" t="s">
        <v>58</v>
      </c>
      <c r="C3164" s="63" t="s">
        <v>51</v>
      </c>
      <c r="D3164" s="63">
        <v>19</v>
      </c>
      <c r="E3164" s="63">
        <v>2.3987980000000002</v>
      </c>
      <c r="F3164" s="63">
        <v>2.8340200000000002</v>
      </c>
      <c r="G3164" s="63">
        <v>0.43522189999999999</v>
      </c>
      <c r="H3164" s="63">
        <v>96.377700000000004</v>
      </c>
      <c r="I3164" s="63">
        <v>0.29033429999999999</v>
      </c>
      <c r="J3164" s="63">
        <v>0.37593510000000002</v>
      </c>
      <c r="K3164" s="63">
        <v>0.43522189999999999</v>
      </c>
      <c r="L3164" s="63">
        <v>0.49450870000000002</v>
      </c>
      <c r="M3164" s="63">
        <v>0.58010949999999994</v>
      </c>
      <c r="N3164" s="63">
        <v>6436</v>
      </c>
      <c r="O3164" s="63">
        <v>0.1130564</v>
      </c>
      <c r="P3164" s="63">
        <v>6</v>
      </c>
      <c r="Q3164" s="63">
        <v>1.2781749580960001E-2</v>
      </c>
    </row>
    <row r="3165" spans="1:17">
      <c r="A3165" s="63" t="s">
        <v>76</v>
      </c>
      <c r="B3165" s="63" t="s">
        <v>58</v>
      </c>
      <c r="C3165" s="63" t="s">
        <v>51</v>
      </c>
      <c r="D3165" s="63">
        <v>20</v>
      </c>
      <c r="E3165" s="63">
        <v>2.5159029999999998</v>
      </c>
      <c r="F3165" s="63">
        <v>2.634296</v>
      </c>
      <c r="G3165" s="63">
        <v>0.1183929</v>
      </c>
      <c r="H3165" s="63">
        <v>93.666200000000003</v>
      </c>
      <c r="I3165" s="63">
        <v>-2.64947E-2</v>
      </c>
      <c r="J3165" s="63">
        <v>5.9106100000000002E-2</v>
      </c>
      <c r="K3165" s="63">
        <v>0.1183929</v>
      </c>
      <c r="L3165" s="63">
        <v>0.1776798</v>
      </c>
      <c r="M3165" s="63">
        <v>0.26328049999999997</v>
      </c>
      <c r="N3165" s="63">
        <v>6436</v>
      </c>
      <c r="O3165" s="63">
        <v>0.1130564</v>
      </c>
      <c r="P3165" s="63">
        <v>6</v>
      </c>
      <c r="Q3165" s="63">
        <v>1.2781749580960001E-2</v>
      </c>
    </row>
    <row r="3166" spans="1:17">
      <c r="A3166" s="63" t="s">
        <v>76</v>
      </c>
      <c r="B3166" s="63" t="s">
        <v>58</v>
      </c>
      <c r="C3166" s="63" t="s">
        <v>51</v>
      </c>
      <c r="D3166" s="63">
        <v>21</v>
      </c>
      <c r="E3166" s="63">
        <v>2.45838</v>
      </c>
      <c r="F3166" s="63">
        <v>2.3983059999999998</v>
      </c>
      <c r="G3166" s="63">
        <v>-6.0074099999999998E-2</v>
      </c>
      <c r="H3166" s="63">
        <v>89.503399999999999</v>
      </c>
      <c r="I3166" s="63">
        <v>-0.2049617</v>
      </c>
      <c r="J3166" s="63">
        <v>-0.11936090000000001</v>
      </c>
      <c r="K3166" s="63">
        <v>-6.0074099999999998E-2</v>
      </c>
      <c r="L3166" s="63">
        <v>-7.873E-4</v>
      </c>
      <c r="M3166" s="63">
        <v>8.48135E-2</v>
      </c>
      <c r="N3166" s="63">
        <v>6436</v>
      </c>
      <c r="O3166" s="63">
        <v>0.1130564</v>
      </c>
      <c r="P3166" s="63">
        <v>6</v>
      </c>
      <c r="Q3166" s="63">
        <v>1.2781749580960001E-2</v>
      </c>
    </row>
    <row r="3167" spans="1:17">
      <c r="A3167" s="63" t="s">
        <v>76</v>
      </c>
      <c r="B3167" s="63" t="s">
        <v>58</v>
      </c>
      <c r="C3167" s="63" t="s">
        <v>51</v>
      </c>
      <c r="D3167" s="63">
        <v>22</v>
      </c>
      <c r="E3167" s="63">
        <v>2.2331099999999999</v>
      </c>
      <c r="F3167" s="63">
        <v>2.1620249999999999</v>
      </c>
      <c r="G3167" s="63">
        <v>-7.1084999999999995E-2</v>
      </c>
      <c r="H3167" s="63">
        <v>85.477099999999993</v>
      </c>
      <c r="I3167" s="63">
        <v>-0.21597259999999999</v>
      </c>
      <c r="J3167" s="63">
        <v>-0.13037180000000001</v>
      </c>
      <c r="K3167" s="63">
        <v>-7.1084999999999995E-2</v>
      </c>
      <c r="L3167" s="63">
        <v>-1.1798100000000001E-2</v>
      </c>
      <c r="M3167" s="63">
        <v>7.3802599999999996E-2</v>
      </c>
      <c r="N3167" s="63">
        <v>6436</v>
      </c>
      <c r="O3167" s="63">
        <v>0.1130564</v>
      </c>
      <c r="P3167" s="63">
        <v>6</v>
      </c>
      <c r="Q3167" s="63">
        <v>1.2781749580960001E-2</v>
      </c>
    </row>
    <row r="3168" spans="1:17">
      <c r="A3168" s="63" t="s">
        <v>76</v>
      </c>
      <c r="B3168" s="63" t="s">
        <v>58</v>
      </c>
      <c r="C3168" s="63" t="s">
        <v>51</v>
      </c>
      <c r="D3168" s="63">
        <v>23</v>
      </c>
      <c r="E3168" s="63">
        <v>1.8196619999999999</v>
      </c>
      <c r="F3168" s="63">
        <v>1.866582</v>
      </c>
      <c r="G3168" s="63">
        <v>4.6920499999999997E-2</v>
      </c>
      <c r="H3168" s="63">
        <v>83.284999999999997</v>
      </c>
      <c r="I3168" s="63">
        <v>-9.7967100000000001E-2</v>
      </c>
      <c r="J3168" s="63">
        <v>-1.23663E-2</v>
      </c>
      <c r="K3168" s="63">
        <v>4.6920499999999997E-2</v>
      </c>
      <c r="L3168" s="63">
        <v>0.10620739999999999</v>
      </c>
      <c r="M3168" s="63">
        <v>0.19180810000000001</v>
      </c>
      <c r="N3168" s="63">
        <v>6436</v>
      </c>
      <c r="O3168" s="63">
        <v>0.1130564</v>
      </c>
      <c r="P3168" s="63">
        <v>6</v>
      </c>
      <c r="Q3168" s="63">
        <v>1.2781749580960001E-2</v>
      </c>
    </row>
    <row r="3169" spans="1:17">
      <c r="A3169" s="63" t="s">
        <v>76</v>
      </c>
      <c r="B3169" s="63" t="s">
        <v>58</v>
      </c>
      <c r="C3169" s="63" t="s">
        <v>51</v>
      </c>
      <c r="D3169" s="63">
        <v>24</v>
      </c>
      <c r="E3169" s="63">
        <v>1.5451429999999999</v>
      </c>
      <c r="F3169" s="63">
        <v>1.385815</v>
      </c>
      <c r="G3169" s="63">
        <v>-0.15932859999999999</v>
      </c>
      <c r="H3169" s="63">
        <v>81.785799999999995</v>
      </c>
      <c r="I3169" s="63">
        <v>-0.30421619999999999</v>
      </c>
      <c r="J3169" s="63">
        <v>-0.21861539999999999</v>
      </c>
      <c r="K3169" s="63">
        <v>-0.15932859999999999</v>
      </c>
      <c r="L3169" s="63">
        <v>-0.1000417</v>
      </c>
      <c r="M3169" s="63">
        <v>-1.4441000000000001E-2</v>
      </c>
      <c r="N3169" s="63">
        <v>6436</v>
      </c>
      <c r="O3169" s="63">
        <v>0.1130564</v>
      </c>
      <c r="P3169" s="63">
        <v>6</v>
      </c>
      <c r="Q3169" s="63">
        <v>1.2781749580960001E-2</v>
      </c>
    </row>
    <row r="3170" spans="1:17">
      <c r="A3170" s="63" t="s">
        <v>76</v>
      </c>
      <c r="B3170" s="63" t="s">
        <v>58</v>
      </c>
      <c r="C3170" s="63" t="s">
        <v>52</v>
      </c>
      <c r="D3170" s="63">
        <v>1</v>
      </c>
      <c r="E3170" s="63">
        <v>1.221616</v>
      </c>
      <c r="F3170" s="63">
        <v>0.86248239999999998</v>
      </c>
      <c r="G3170" s="63">
        <v>-0.35913319999999999</v>
      </c>
      <c r="H3170" s="63">
        <v>83.997399999999999</v>
      </c>
      <c r="I3170" s="63">
        <v>-0.50402080000000005</v>
      </c>
      <c r="J3170" s="63">
        <v>-0.41842010000000002</v>
      </c>
      <c r="K3170" s="63">
        <v>-0.35913319999999999</v>
      </c>
      <c r="L3170" s="63">
        <v>-0.29984640000000001</v>
      </c>
      <c r="M3170" s="63">
        <v>-0.21424560000000001</v>
      </c>
      <c r="N3170" s="63">
        <v>6436</v>
      </c>
      <c r="O3170" s="63">
        <v>0.1130564</v>
      </c>
      <c r="P3170" s="63">
        <v>7</v>
      </c>
      <c r="Q3170" s="63">
        <v>1.2781749580960001E-2</v>
      </c>
    </row>
    <row r="3171" spans="1:17">
      <c r="A3171" s="63" t="s">
        <v>76</v>
      </c>
      <c r="B3171" s="63" t="s">
        <v>58</v>
      </c>
      <c r="C3171" s="63" t="s">
        <v>52</v>
      </c>
      <c r="D3171" s="63">
        <v>2</v>
      </c>
      <c r="E3171" s="63">
        <v>1.1651899999999999</v>
      </c>
      <c r="F3171" s="63">
        <v>0.69762299999999999</v>
      </c>
      <c r="G3171" s="63">
        <v>-0.46756730000000002</v>
      </c>
      <c r="H3171" s="63">
        <v>79.510599999999997</v>
      </c>
      <c r="I3171" s="63">
        <v>-0.61245479999999997</v>
      </c>
      <c r="J3171" s="63">
        <v>-0.52685409999999999</v>
      </c>
      <c r="K3171" s="63">
        <v>-0.46756730000000002</v>
      </c>
      <c r="L3171" s="63">
        <v>-0.40828039999999999</v>
      </c>
      <c r="M3171" s="63">
        <v>-0.32267970000000001</v>
      </c>
      <c r="N3171" s="63">
        <v>6436</v>
      </c>
      <c r="O3171" s="63">
        <v>0.1130564</v>
      </c>
      <c r="P3171" s="63">
        <v>7</v>
      </c>
      <c r="Q3171" s="63">
        <v>1.2781749580960001E-2</v>
      </c>
    </row>
    <row r="3172" spans="1:17">
      <c r="A3172" s="63" t="s">
        <v>76</v>
      </c>
      <c r="B3172" s="63" t="s">
        <v>58</v>
      </c>
      <c r="C3172" s="63" t="s">
        <v>52</v>
      </c>
      <c r="D3172" s="63">
        <v>3</v>
      </c>
      <c r="E3172" s="63">
        <v>1.055115</v>
      </c>
      <c r="F3172" s="63">
        <v>0.67374469999999997</v>
      </c>
      <c r="G3172" s="63">
        <v>-0.38137009999999999</v>
      </c>
      <c r="H3172" s="63">
        <v>75.920699999999997</v>
      </c>
      <c r="I3172" s="63">
        <v>-0.52625770000000005</v>
      </c>
      <c r="J3172" s="63">
        <v>-0.44065700000000002</v>
      </c>
      <c r="K3172" s="63">
        <v>-0.38137009999999999</v>
      </c>
      <c r="L3172" s="63">
        <v>-0.32208330000000002</v>
      </c>
      <c r="M3172" s="63">
        <v>-0.23648250000000001</v>
      </c>
      <c r="N3172" s="63">
        <v>6436</v>
      </c>
      <c r="O3172" s="63">
        <v>0.1130564</v>
      </c>
      <c r="P3172" s="63">
        <v>7</v>
      </c>
      <c r="Q3172" s="63">
        <v>1.2781749580960001E-2</v>
      </c>
    </row>
    <row r="3173" spans="1:17">
      <c r="A3173" s="63" t="s">
        <v>76</v>
      </c>
      <c r="B3173" s="63" t="s">
        <v>58</v>
      </c>
      <c r="C3173" s="63" t="s">
        <v>52</v>
      </c>
      <c r="D3173" s="63">
        <v>4</v>
      </c>
      <c r="E3173" s="63">
        <v>1.004024</v>
      </c>
      <c r="F3173" s="63">
        <v>0.71525589999999994</v>
      </c>
      <c r="G3173" s="63">
        <v>-0.28876760000000001</v>
      </c>
      <c r="H3173" s="63">
        <v>73.857100000000003</v>
      </c>
      <c r="I3173" s="63">
        <v>-0.43365520000000002</v>
      </c>
      <c r="J3173" s="63">
        <v>-0.34805449999999999</v>
      </c>
      <c r="K3173" s="63">
        <v>-0.28876760000000001</v>
      </c>
      <c r="L3173" s="63">
        <v>-0.22948080000000001</v>
      </c>
      <c r="M3173" s="63">
        <v>-0.14388000000000001</v>
      </c>
      <c r="N3173" s="63">
        <v>6436</v>
      </c>
      <c r="O3173" s="63">
        <v>0.1130564</v>
      </c>
      <c r="P3173" s="63">
        <v>7</v>
      </c>
      <c r="Q3173" s="63">
        <v>1.2781749580960001E-2</v>
      </c>
    </row>
    <row r="3174" spans="1:17">
      <c r="A3174" s="63" t="s">
        <v>76</v>
      </c>
      <c r="B3174" s="63" t="s">
        <v>58</v>
      </c>
      <c r="C3174" s="63" t="s">
        <v>52</v>
      </c>
      <c r="D3174" s="63">
        <v>5</v>
      </c>
      <c r="E3174" s="63">
        <v>0.94443929999999998</v>
      </c>
      <c r="F3174" s="63">
        <v>0.74039049999999995</v>
      </c>
      <c r="G3174" s="63">
        <v>-0.2040488</v>
      </c>
      <c r="H3174" s="63">
        <v>72.282399999999996</v>
      </c>
      <c r="I3174" s="63">
        <v>-0.34893639999999998</v>
      </c>
      <c r="J3174" s="63">
        <v>-0.2633356</v>
      </c>
      <c r="K3174" s="63">
        <v>-0.2040488</v>
      </c>
      <c r="L3174" s="63">
        <v>-0.144762</v>
      </c>
      <c r="M3174" s="63">
        <v>-5.9161199999999997E-2</v>
      </c>
      <c r="N3174" s="63">
        <v>6436</v>
      </c>
      <c r="O3174" s="63">
        <v>0.1130564</v>
      </c>
      <c r="P3174" s="63">
        <v>7</v>
      </c>
      <c r="Q3174" s="63">
        <v>1.2781749580960001E-2</v>
      </c>
    </row>
    <row r="3175" spans="1:17">
      <c r="A3175" s="63" t="s">
        <v>76</v>
      </c>
      <c r="B3175" s="63" t="s">
        <v>58</v>
      </c>
      <c r="C3175" s="63" t="s">
        <v>52</v>
      </c>
      <c r="D3175" s="63">
        <v>6</v>
      </c>
      <c r="E3175" s="63">
        <v>1.2224250000000001</v>
      </c>
      <c r="F3175" s="63">
        <v>0.72609140000000005</v>
      </c>
      <c r="G3175" s="63">
        <v>-0.49633310000000003</v>
      </c>
      <c r="H3175" s="63">
        <v>70.8583</v>
      </c>
      <c r="I3175" s="63">
        <v>-0.64122069999999998</v>
      </c>
      <c r="J3175" s="63">
        <v>-0.55562</v>
      </c>
      <c r="K3175" s="63">
        <v>-0.49633310000000003</v>
      </c>
      <c r="L3175" s="63">
        <v>-0.4370463</v>
      </c>
      <c r="M3175" s="63">
        <v>-0.35144550000000002</v>
      </c>
      <c r="N3175" s="63">
        <v>6436</v>
      </c>
      <c r="O3175" s="63">
        <v>0.1130564</v>
      </c>
      <c r="P3175" s="63">
        <v>7</v>
      </c>
      <c r="Q3175" s="63">
        <v>1.2781749580960001E-2</v>
      </c>
    </row>
    <row r="3176" spans="1:17">
      <c r="A3176" s="63" t="s">
        <v>76</v>
      </c>
      <c r="B3176" s="63" t="s">
        <v>58</v>
      </c>
      <c r="C3176" s="63" t="s">
        <v>52</v>
      </c>
      <c r="D3176" s="63">
        <v>7</v>
      </c>
      <c r="E3176" s="63">
        <v>1.3656790000000001</v>
      </c>
      <c r="F3176" s="63">
        <v>1.002996</v>
      </c>
      <c r="G3176" s="63">
        <v>-0.36268289999999997</v>
      </c>
      <c r="H3176" s="63">
        <v>72.196200000000005</v>
      </c>
      <c r="I3176" s="63">
        <v>-0.50757050000000004</v>
      </c>
      <c r="J3176" s="63">
        <v>-0.42196980000000001</v>
      </c>
      <c r="K3176" s="63">
        <v>-0.36268289999999997</v>
      </c>
      <c r="L3176" s="63">
        <v>-0.3033961</v>
      </c>
      <c r="M3176" s="63">
        <v>-0.2177953</v>
      </c>
      <c r="N3176" s="63">
        <v>6436</v>
      </c>
      <c r="O3176" s="63">
        <v>0.1130564</v>
      </c>
      <c r="P3176" s="63">
        <v>7</v>
      </c>
      <c r="Q3176" s="63">
        <v>1.2781749580960001E-2</v>
      </c>
    </row>
    <row r="3177" spans="1:17">
      <c r="A3177" s="63" t="s">
        <v>76</v>
      </c>
      <c r="B3177" s="63" t="s">
        <v>58</v>
      </c>
      <c r="C3177" s="63" t="s">
        <v>52</v>
      </c>
      <c r="D3177" s="63">
        <v>8</v>
      </c>
      <c r="E3177" s="63">
        <v>1.556514</v>
      </c>
      <c r="F3177" s="63">
        <v>1.1308339999999999</v>
      </c>
      <c r="G3177" s="63">
        <v>-0.42568020000000001</v>
      </c>
      <c r="H3177" s="63">
        <v>78.360200000000006</v>
      </c>
      <c r="I3177" s="63">
        <v>-0.57056770000000001</v>
      </c>
      <c r="J3177" s="63">
        <v>-0.48496699999999998</v>
      </c>
      <c r="K3177" s="63">
        <v>-0.42568020000000001</v>
      </c>
      <c r="L3177" s="63">
        <v>-0.36639329999999998</v>
      </c>
      <c r="M3177" s="63">
        <v>-0.2807926</v>
      </c>
      <c r="N3177" s="63">
        <v>6436</v>
      </c>
      <c r="O3177" s="63">
        <v>0.1130564</v>
      </c>
      <c r="P3177" s="63">
        <v>7</v>
      </c>
      <c r="Q3177" s="63">
        <v>1.2781749580960001E-2</v>
      </c>
    </row>
    <row r="3178" spans="1:17">
      <c r="A3178" s="63" t="s">
        <v>76</v>
      </c>
      <c r="B3178" s="63" t="s">
        <v>58</v>
      </c>
      <c r="C3178" s="63" t="s">
        <v>52</v>
      </c>
      <c r="D3178" s="63">
        <v>9</v>
      </c>
      <c r="E3178" s="63">
        <v>0.98996890000000004</v>
      </c>
      <c r="F3178" s="63">
        <v>0.98824679999999998</v>
      </c>
      <c r="G3178" s="63">
        <v>-1.7221000000000001E-3</v>
      </c>
      <c r="H3178" s="63">
        <v>84.932599999999994</v>
      </c>
      <c r="I3178" s="63">
        <v>-0.14660970000000001</v>
      </c>
      <c r="J3178" s="63">
        <v>-6.1008899999999998E-2</v>
      </c>
      <c r="K3178" s="63">
        <v>-1.7221000000000001E-3</v>
      </c>
      <c r="L3178" s="63">
        <v>5.7564700000000003E-2</v>
      </c>
      <c r="M3178" s="63">
        <v>0.1431655</v>
      </c>
      <c r="N3178" s="63">
        <v>6436</v>
      </c>
      <c r="O3178" s="63">
        <v>0.1130564</v>
      </c>
      <c r="P3178" s="63">
        <v>7</v>
      </c>
      <c r="Q3178" s="63">
        <v>1.2781749580960001E-2</v>
      </c>
    </row>
    <row r="3179" spans="1:17">
      <c r="A3179" s="63" t="s">
        <v>76</v>
      </c>
      <c r="B3179" s="63" t="s">
        <v>58</v>
      </c>
      <c r="C3179" s="63" t="s">
        <v>52</v>
      </c>
      <c r="D3179" s="63">
        <v>10</v>
      </c>
      <c r="E3179" s="63">
        <v>1.0282180000000001</v>
      </c>
      <c r="F3179" s="63">
        <v>0.98657969999999995</v>
      </c>
      <c r="G3179" s="63">
        <v>-4.1638500000000002E-2</v>
      </c>
      <c r="H3179" s="63">
        <v>89.619200000000006</v>
      </c>
      <c r="I3179" s="63">
        <v>-0.1865261</v>
      </c>
      <c r="J3179" s="63">
        <v>-0.1009253</v>
      </c>
      <c r="K3179" s="63">
        <v>-4.1638500000000002E-2</v>
      </c>
      <c r="L3179" s="63">
        <v>1.7648299999999999E-2</v>
      </c>
      <c r="M3179" s="63">
        <v>0.1032491</v>
      </c>
      <c r="N3179" s="63">
        <v>6436</v>
      </c>
      <c r="O3179" s="63">
        <v>0.1130564</v>
      </c>
      <c r="P3179" s="63">
        <v>7</v>
      </c>
      <c r="Q3179" s="63">
        <v>1.2781749580960001E-2</v>
      </c>
    </row>
    <row r="3180" spans="1:17">
      <c r="A3180" s="63" t="s">
        <v>76</v>
      </c>
      <c r="B3180" s="63" t="s">
        <v>58</v>
      </c>
      <c r="C3180" s="63" t="s">
        <v>52</v>
      </c>
      <c r="D3180" s="63">
        <v>11</v>
      </c>
      <c r="E3180" s="63">
        <v>0.94471490000000002</v>
      </c>
      <c r="F3180" s="63">
        <v>1.158277</v>
      </c>
      <c r="G3180" s="63">
        <v>0.21356249999999999</v>
      </c>
      <c r="H3180" s="63">
        <v>93.718699999999998</v>
      </c>
      <c r="I3180" s="63">
        <v>6.8674899999999997E-2</v>
      </c>
      <c r="J3180" s="63">
        <v>0.15427569999999999</v>
      </c>
      <c r="K3180" s="63">
        <v>0.21356249999999999</v>
      </c>
      <c r="L3180" s="63">
        <v>0.27284930000000002</v>
      </c>
      <c r="M3180" s="63">
        <v>0.35845009999999999</v>
      </c>
      <c r="N3180" s="63">
        <v>6436</v>
      </c>
      <c r="O3180" s="63">
        <v>0.1130564</v>
      </c>
      <c r="P3180" s="63">
        <v>7</v>
      </c>
      <c r="Q3180" s="63">
        <v>1.2781749580960001E-2</v>
      </c>
    </row>
    <row r="3181" spans="1:17">
      <c r="A3181" s="63" t="s">
        <v>76</v>
      </c>
      <c r="B3181" s="63" t="s">
        <v>58</v>
      </c>
      <c r="C3181" s="63" t="s">
        <v>52</v>
      </c>
      <c r="D3181" s="63">
        <v>12</v>
      </c>
      <c r="E3181" s="63">
        <v>1.037299</v>
      </c>
      <c r="F3181" s="63">
        <v>1.5544549999999999</v>
      </c>
      <c r="G3181" s="63">
        <v>0.51715639999999996</v>
      </c>
      <c r="H3181" s="63">
        <v>96.933300000000003</v>
      </c>
      <c r="I3181" s="63">
        <v>0.37226880000000001</v>
      </c>
      <c r="J3181" s="63">
        <v>0.45786949999999998</v>
      </c>
      <c r="K3181" s="63">
        <v>0.51715639999999996</v>
      </c>
      <c r="L3181" s="63">
        <v>0.57644320000000004</v>
      </c>
      <c r="M3181" s="63">
        <v>0.66204390000000002</v>
      </c>
      <c r="N3181" s="63">
        <v>6436</v>
      </c>
      <c r="O3181" s="63">
        <v>0.1130564</v>
      </c>
      <c r="P3181" s="63">
        <v>7</v>
      </c>
      <c r="Q3181" s="63">
        <v>1.2781749580960001E-2</v>
      </c>
    </row>
    <row r="3182" spans="1:17">
      <c r="A3182" s="63" t="s">
        <v>76</v>
      </c>
      <c r="B3182" s="63" t="s">
        <v>58</v>
      </c>
      <c r="C3182" s="63" t="s">
        <v>52</v>
      </c>
      <c r="D3182" s="63">
        <v>13</v>
      </c>
      <c r="E3182" s="63">
        <v>0.96014889999999997</v>
      </c>
      <c r="F3182" s="63">
        <v>1.890625</v>
      </c>
      <c r="G3182" s="63">
        <v>0.93047639999999998</v>
      </c>
      <c r="H3182" s="63">
        <v>100.045</v>
      </c>
      <c r="I3182" s="63">
        <v>0.78558879999999998</v>
      </c>
      <c r="J3182" s="63">
        <v>0.87118949999999995</v>
      </c>
      <c r="K3182" s="63">
        <v>0.93047639999999998</v>
      </c>
      <c r="L3182" s="63">
        <v>0.98976319999999995</v>
      </c>
      <c r="M3182" s="63">
        <v>1.075364</v>
      </c>
      <c r="N3182" s="63">
        <v>6436</v>
      </c>
      <c r="O3182" s="63">
        <v>0.1130564</v>
      </c>
      <c r="P3182" s="63">
        <v>7</v>
      </c>
      <c r="Q3182" s="63">
        <v>1.2781749580960001E-2</v>
      </c>
    </row>
    <row r="3183" spans="1:17">
      <c r="A3183" s="63" t="s">
        <v>76</v>
      </c>
      <c r="B3183" s="63" t="s">
        <v>58</v>
      </c>
      <c r="C3183" s="63" t="s">
        <v>52</v>
      </c>
      <c r="D3183" s="63">
        <v>14</v>
      </c>
      <c r="E3183" s="63">
        <v>1.139195</v>
      </c>
      <c r="F3183" s="63">
        <v>2.3492679999999999</v>
      </c>
      <c r="G3183" s="63">
        <v>1.210073</v>
      </c>
      <c r="H3183" s="63">
        <v>102.917</v>
      </c>
      <c r="I3183" s="63">
        <v>1.065186</v>
      </c>
      <c r="J3183" s="63">
        <v>1.1507860000000001</v>
      </c>
      <c r="K3183" s="63">
        <v>1.210073</v>
      </c>
      <c r="L3183" s="63">
        <v>1.26936</v>
      </c>
      <c r="M3183" s="63">
        <v>1.3549610000000001</v>
      </c>
      <c r="N3183" s="63">
        <v>6436</v>
      </c>
      <c r="O3183" s="63">
        <v>0.1130564</v>
      </c>
      <c r="P3183" s="63">
        <v>7</v>
      </c>
      <c r="Q3183" s="63">
        <v>1.2781749580960001E-2</v>
      </c>
    </row>
    <row r="3184" spans="1:17">
      <c r="A3184" s="63" t="s">
        <v>76</v>
      </c>
      <c r="B3184" s="63" t="s">
        <v>58</v>
      </c>
      <c r="C3184" s="63" t="s">
        <v>52</v>
      </c>
      <c r="D3184" s="63">
        <v>15</v>
      </c>
      <c r="E3184" s="63">
        <v>1.356914</v>
      </c>
      <c r="F3184" s="63">
        <v>2.775741</v>
      </c>
      <c r="G3184" s="63">
        <v>1.4188270000000001</v>
      </c>
      <c r="H3184" s="63">
        <v>105.727</v>
      </c>
      <c r="I3184" s="63">
        <v>1.2739389999999999</v>
      </c>
      <c r="J3184" s="63">
        <v>1.35954</v>
      </c>
      <c r="K3184" s="63">
        <v>1.4188270000000001</v>
      </c>
      <c r="L3184" s="63">
        <v>1.478113</v>
      </c>
      <c r="M3184" s="63">
        <v>1.563714</v>
      </c>
      <c r="N3184" s="63">
        <v>6436</v>
      </c>
      <c r="O3184" s="63">
        <v>0.1130564</v>
      </c>
      <c r="P3184" s="63">
        <v>7</v>
      </c>
      <c r="Q3184" s="63">
        <v>1.2781749580960001E-2</v>
      </c>
    </row>
    <row r="3185" spans="1:17">
      <c r="A3185" s="63" t="s">
        <v>76</v>
      </c>
      <c r="B3185" s="63" t="s">
        <v>58</v>
      </c>
      <c r="C3185" s="63" t="s">
        <v>52</v>
      </c>
      <c r="D3185" s="63">
        <v>16</v>
      </c>
      <c r="E3185" s="63">
        <v>1.6765890000000001</v>
      </c>
      <c r="F3185" s="63">
        <v>3.0996769999999998</v>
      </c>
      <c r="G3185" s="63">
        <v>1.4230879999999999</v>
      </c>
      <c r="H3185" s="63">
        <v>106.4</v>
      </c>
      <c r="I3185" s="63">
        <v>1.2782009999999999</v>
      </c>
      <c r="J3185" s="63">
        <v>1.363801</v>
      </c>
      <c r="K3185" s="63">
        <v>1.4230879999999999</v>
      </c>
      <c r="L3185" s="63">
        <v>1.482375</v>
      </c>
      <c r="M3185" s="63">
        <v>1.567976</v>
      </c>
      <c r="N3185" s="63">
        <v>6436</v>
      </c>
      <c r="O3185" s="63">
        <v>0.1130564</v>
      </c>
      <c r="P3185" s="63">
        <v>7</v>
      </c>
      <c r="Q3185" s="63">
        <v>1.2781749580960001E-2</v>
      </c>
    </row>
    <row r="3186" spans="1:17">
      <c r="A3186" s="63" t="s">
        <v>76</v>
      </c>
      <c r="B3186" s="63" t="s">
        <v>58</v>
      </c>
      <c r="C3186" s="63" t="s">
        <v>52</v>
      </c>
      <c r="D3186" s="63">
        <v>17</v>
      </c>
      <c r="E3186" s="63">
        <v>1.8955789999999999</v>
      </c>
      <c r="F3186" s="63">
        <v>3.362384</v>
      </c>
      <c r="G3186" s="63">
        <v>1.4668049999999999</v>
      </c>
      <c r="H3186" s="63">
        <v>107.309</v>
      </c>
      <c r="I3186" s="63">
        <v>1.321917</v>
      </c>
      <c r="J3186" s="63">
        <v>1.407518</v>
      </c>
      <c r="K3186" s="63">
        <v>1.4668049999999999</v>
      </c>
      <c r="L3186" s="63">
        <v>1.526092</v>
      </c>
      <c r="M3186" s="63">
        <v>1.6116919999999999</v>
      </c>
      <c r="N3186" s="63">
        <v>6436</v>
      </c>
      <c r="O3186" s="63">
        <v>0.1130564</v>
      </c>
      <c r="P3186" s="63">
        <v>7</v>
      </c>
      <c r="Q3186" s="63">
        <v>1.2781749580960001E-2</v>
      </c>
    </row>
    <row r="3187" spans="1:17">
      <c r="A3187" s="63" t="s">
        <v>76</v>
      </c>
      <c r="B3187" s="63" t="s">
        <v>58</v>
      </c>
      <c r="C3187" s="63" t="s">
        <v>52</v>
      </c>
      <c r="D3187" s="63">
        <v>18</v>
      </c>
      <c r="E3187" s="63">
        <v>2.0791590000000002</v>
      </c>
      <c r="F3187" s="63">
        <v>3.6042779999999999</v>
      </c>
      <c r="G3187" s="63">
        <v>1.525118</v>
      </c>
      <c r="H3187" s="63">
        <v>108.205</v>
      </c>
      <c r="I3187" s="63">
        <v>1.380231</v>
      </c>
      <c r="J3187" s="63">
        <v>1.465832</v>
      </c>
      <c r="K3187" s="63">
        <v>1.525118</v>
      </c>
      <c r="L3187" s="63">
        <v>1.5844050000000001</v>
      </c>
      <c r="M3187" s="63">
        <v>1.6700060000000001</v>
      </c>
      <c r="N3187" s="63">
        <v>6436</v>
      </c>
      <c r="O3187" s="63">
        <v>0.1130564</v>
      </c>
      <c r="P3187" s="63">
        <v>7</v>
      </c>
      <c r="Q3187" s="63">
        <v>1.2781749580960001E-2</v>
      </c>
    </row>
    <row r="3188" spans="1:17">
      <c r="A3188" s="63" t="s">
        <v>76</v>
      </c>
      <c r="B3188" s="63" t="s">
        <v>58</v>
      </c>
      <c r="C3188" s="63" t="s">
        <v>52</v>
      </c>
      <c r="D3188" s="63">
        <v>19</v>
      </c>
      <c r="E3188" s="63">
        <v>2.3747959999999999</v>
      </c>
      <c r="F3188" s="63">
        <v>3.2169789999999998</v>
      </c>
      <c r="G3188" s="63">
        <v>0.84218340000000003</v>
      </c>
      <c r="H3188" s="63">
        <v>104.48</v>
      </c>
      <c r="I3188" s="63">
        <v>0.69729580000000002</v>
      </c>
      <c r="J3188" s="63">
        <v>0.7828965</v>
      </c>
      <c r="K3188" s="63">
        <v>0.84218340000000003</v>
      </c>
      <c r="L3188" s="63">
        <v>0.9014702</v>
      </c>
      <c r="M3188" s="63">
        <v>0.98707089999999997</v>
      </c>
      <c r="N3188" s="63">
        <v>6436</v>
      </c>
      <c r="O3188" s="63">
        <v>0.1130564</v>
      </c>
      <c r="P3188" s="63">
        <v>7</v>
      </c>
      <c r="Q3188" s="63">
        <v>1.2781749580960001E-2</v>
      </c>
    </row>
    <row r="3189" spans="1:17">
      <c r="A3189" s="63" t="s">
        <v>76</v>
      </c>
      <c r="B3189" s="63" t="s">
        <v>58</v>
      </c>
      <c r="C3189" s="63" t="s">
        <v>52</v>
      </c>
      <c r="D3189" s="63">
        <v>20</v>
      </c>
      <c r="E3189" s="63">
        <v>2.5758930000000002</v>
      </c>
      <c r="F3189" s="63">
        <v>2.8930410000000002</v>
      </c>
      <c r="G3189" s="63">
        <v>0.3171484</v>
      </c>
      <c r="H3189" s="63">
        <v>101.29</v>
      </c>
      <c r="I3189" s="63">
        <v>0.17226089999999999</v>
      </c>
      <c r="J3189" s="63">
        <v>0.25786160000000002</v>
      </c>
      <c r="K3189" s="63">
        <v>0.3171484</v>
      </c>
      <c r="L3189" s="63">
        <v>0.37643529999999997</v>
      </c>
      <c r="M3189" s="63">
        <v>0.462036</v>
      </c>
      <c r="N3189" s="63">
        <v>6436</v>
      </c>
      <c r="O3189" s="63">
        <v>0.1130564</v>
      </c>
      <c r="P3189" s="63">
        <v>7</v>
      </c>
      <c r="Q3189" s="63">
        <v>1.2781749580960001E-2</v>
      </c>
    </row>
    <row r="3190" spans="1:17">
      <c r="A3190" s="63" t="s">
        <v>76</v>
      </c>
      <c r="B3190" s="63" t="s">
        <v>58</v>
      </c>
      <c r="C3190" s="63" t="s">
        <v>52</v>
      </c>
      <c r="D3190" s="63">
        <v>21</v>
      </c>
      <c r="E3190" s="63">
        <v>2.474809</v>
      </c>
      <c r="F3190" s="63">
        <v>2.5744509999999998</v>
      </c>
      <c r="G3190" s="63">
        <v>9.9641800000000003E-2</v>
      </c>
      <c r="H3190" s="63">
        <v>96.678299999999993</v>
      </c>
      <c r="I3190" s="63">
        <v>-4.5245800000000003E-2</v>
      </c>
      <c r="J3190" s="63">
        <v>4.0355000000000002E-2</v>
      </c>
      <c r="K3190" s="63">
        <v>9.9641800000000003E-2</v>
      </c>
      <c r="L3190" s="63">
        <v>0.1589286</v>
      </c>
      <c r="M3190" s="63">
        <v>0.24452940000000001</v>
      </c>
      <c r="N3190" s="63">
        <v>6436</v>
      </c>
      <c r="O3190" s="63">
        <v>0.1130564</v>
      </c>
      <c r="P3190" s="63">
        <v>7</v>
      </c>
      <c r="Q3190" s="63">
        <v>1.2781749580960001E-2</v>
      </c>
    </row>
    <row r="3191" spans="1:17">
      <c r="A3191" s="63" t="s">
        <v>76</v>
      </c>
      <c r="B3191" s="63" t="s">
        <v>58</v>
      </c>
      <c r="C3191" s="63" t="s">
        <v>52</v>
      </c>
      <c r="D3191" s="63">
        <v>22</v>
      </c>
      <c r="E3191" s="63">
        <v>2.18852</v>
      </c>
      <c r="F3191" s="63">
        <v>2.3541840000000001</v>
      </c>
      <c r="G3191" s="63">
        <v>0.16566400000000001</v>
      </c>
      <c r="H3191" s="63">
        <v>91.964200000000005</v>
      </c>
      <c r="I3191" s="63">
        <v>2.07764E-2</v>
      </c>
      <c r="J3191" s="63">
        <v>0.1063771</v>
      </c>
      <c r="K3191" s="63">
        <v>0.16566400000000001</v>
      </c>
      <c r="L3191" s="63">
        <v>0.22495080000000001</v>
      </c>
      <c r="M3191" s="63">
        <v>0.31055159999999998</v>
      </c>
      <c r="N3191" s="63">
        <v>6436</v>
      </c>
      <c r="O3191" s="63">
        <v>0.1130564</v>
      </c>
      <c r="P3191" s="63">
        <v>7</v>
      </c>
      <c r="Q3191" s="63">
        <v>1.2781749580960001E-2</v>
      </c>
    </row>
    <row r="3192" spans="1:17">
      <c r="A3192" s="63" t="s">
        <v>76</v>
      </c>
      <c r="B3192" s="63" t="s">
        <v>58</v>
      </c>
      <c r="C3192" s="63" t="s">
        <v>52</v>
      </c>
      <c r="D3192" s="63">
        <v>23</v>
      </c>
      <c r="E3192" s="63">
        <v>1.6903109999999999</v>
      </c>
      <c r="F3192" s="63">
        <v>2.0523760000000002</v>
      </c>
      <c r="G3192" s="63">
        <v>0.36206470000000002</v>
      </c>
      <c r="H3192" s="63">
        <v>89.0291</v>
      </c>
      <c r="I3192" s="63">
        <v>0.21717710000000001</v>
      </c>
      <c r="J3192" s="63">
        <v>0.30277789999999999</v>
      </c>
      <c r="K3192" s="63">
        <v>0.36206470000000002</v>
      </c>
      <c r="L3192" s="63">
        <v>0.42135159999999999</v>
      </c>
      <c r="M3192" s="63">
        <v>0.50695230000000002</v>
      </c>
      <c r="N3192" s="63">
        <v>6436</v>
      </c>
      <c r="O3192" s="63">
        <v>0.1130564</v>
      </c>
      <c r="P3192" s="63">
        <v>7</v>
      </c>
      <c r="Q3192" s="63">
        <v>1.2781749580960001E-2</v>
      </c>
    </row>
    <row r="3193" spans="1:17">
      <c r="A3193" s="63" t="s">
        <v>76</v>
      </c>
      <c r="B3193" s="63" t="s">
        <v>58</v>
      </c>
      <c r="C3193" s="63" t="s">
        <v>52</v>
      </c>
      <c r="D3193" s="63">
        <v>24</v>
      </c>
      <c r="E3193" s="63">
        <v>1.5252429999999999</v>
      </c>
      <c r="F3193" s="63">
        <v>1.3942460000000001</v>
      </c>
      <c r="G3193" s="63">
        <v>-0.13099740000000001</v>
      </c>
      <c r="H3193" s="63">
        <v>87.167100000000005</v>
      </c>
      <c r="I3193" s="63">
        <v>-0.27588499999999999</v>
      </c>
      <c r="J3193" s="63">
        <v>-0.19028429999999999</v>
      </c>
      <c r="K3193" s="63">
        <v>-0.13099740000000001</v>
      </c>
      <c r="L3193" s="63">
        <v>-7.1710599999999999E-2</v>
      </c>
      <c r="M3193" s="63">
        <v>1.38902E-2</v>
      </c>
      <c r="N3193" s="63">
        <v>6436</v>
      </c>
      <c r="O3193" s="63">
        <v>0.1130564</v>
      </c>
      <c r="P3193" s="63">
        <v>7</v>
      </c>
      <c r="Q3193" s="63">
        <v>1.2781749580960001E-2</v>
      </c>
    </row>
    <row r="3194" spans="1:17">
      <c r="A3194" s="63" t="s">
        <v>76</v>
      </c>
      <c r="B3194" s="63" t="s">
        <v>58</v>
      </c>
      <c r="C3194" s="63" t="s">
        <v>53</v>
      </c>
      <c r="D3194" s="63">
        <v>1</v>
      </c>
      <c r="E3194" s="63">
        <v>1.1813290000000001</v>
      </c>
      <c r="F3194" s="63">
        <v>0.90043039999999996</v>
      </c>
      <c r="G3194" s="63">
        <v>-0.28089839999999999</v>
      </c>
      <c r="H3194" s="63">
        <v>79.568799999999996</v>
      </c>
      <c r="I3194" s="63">
        <v>-0.425786</v>
      </c>
      <c r="J3194" s="63">
        <v>-0.34018520000000002</v>
      </c>
      <c r="K3194" s="63">
        <v>-0.28089839999999999</v>
      </c>
      <c r="L3194" s="63">
        <v>-0.22161159999999999</v>
      </c>
      <c r="M3194" s="63">
        <v>-0.13601079999999999</v>
      </c>
      <c r="N3194" s="63">
        <v>6436</v>
      </c>
      <c r="O3194" s="63">
        <v>0.1130564</v>
      </c>
      <c r="P3194" s="63">
        <v>8</v>
      </c>
      <c r="Q3194" s="63">
        <v>1.2781749580960001E-2</v>
      </c>
    </row>
    <row r="3195" spans="1:17">
      <c r="A3195" s="63" t="s">
        <v>76</v>
      </c>
      <c r="B3195" s="63" t="s">
        <v>58</v>
      </c>
      <c r="C3195" s="63" t="s">
        <v>53</v>
      </c>
      <c r="D3195" s="63">
        <v>2</v>
      </c>
      <c r="E3195" s="63">
        <v>1.103108</v>
      </c>
      <c r="F3195" s="63">
        <v>0.71368189999999998</v>
      </c>
      <c r="G3195" s="63">
        <v>-0.3894262</v>
      </c>
      <c r="H3195" s="63">
        <v>76.513300000000001</v>
      </c>
      <c r="I3195" s="63">
        <v>-0.53431379999999995</v>
      </c>
      <c r="J3195" s="63">
        <v>-0.44871309999999998</v>
      </c>
      <c r="K3195" s="63">
        <v>-0.3894262</v>
      </c>
      <c r="L3195" s="63">
        <v>-0.33013940000000003</v>
      </c>
      <c r="M3195" s="63">
        <v>-0.24453859999999999</v>
      </c>
      <c r="N3195" s="63">
        <v>6436</v>
      </c>
      <c r="O3195" s="63">
        <v>0.1130564</v>
      </c>
      <c r="P3195" s="63">
        <v>8</v>
      </c>
      <c r="Q3195" s="63">
        <v>1.2781749580960001E-2</v>
      </c>
    </row>
    <row r="3196" spans="1:17">
      <c r="A3196" s="63" t="s">
        <v>76</v>
      </c>
      <c r="B3196" s="63" t="s">
        <v>58</v>
      </c>
      <c r="C3196" s="63" t="s">
        <v>53</v>
      </c>
      <c r="D3196" s="63">
        <v>3</v>
      </c>
      <c r="E3196" s="63">
        <v>0.99226599999999998</v>
      </c>
      <c r="F3196" s="63">
        <v>0.6681568</v>
      </c>
      <c r="G3196" s="63">
        <v>-0.32410919999999999</v>
      </c>
      <c r="H3196" s="63">
        <v>73.517799999999994</v>
      </c>
      <c r="I3196" s="63">
        <v>-0.46899679999999999</v>
      </c>
      <c r="J3196" s="63">
        <v>-0.38339600000000001</v>
      </c>
      <c r="K3196" s="63">
        <v>-0.32410919999999999</v>
      </c>
      <c r="L3196" s="63">
        <v>-0.26482240000000001</v>
      </c>
      <c r="M3196" s="63">
        <v>-0.17922160000000001</v>
      </c>
      <c r="N3196" s="63">
        <v>6436</v>
      </c>
      <c r="O3196" s="63">
        <v>0.1130564</v>
      </c>
      <c r="P3196" s="63">
        <v>8</v>
      </c>
      <c r="Q3196" s="63">
        <v>1.2781749580960001E-2</v>
      </c>
    </row>
    <row r="3197" spans="1:17">
      <c r="A3197" s="63" t="s">
        <v>76</v>
      </c>
      <c r="B3197" s="63" t="s">
        <v>58</v>
      </c>
      <c r="C3197" s="63" t="s">
        <v>53</v>
      </c>
      <c r="D3197" s="63">
        <v>4</v>
      </c>
      <c r="E3197" s="63">
        <v>0.94636509999999996</v>
      </c>
      <c r="F3197" s="63">
        <v>0.69992639999999995</v>
      </c>
      <c r="G3197" s="63">
        <v>-0.24643870000000001</v>
      </c>
      <c r="H3197" s="63">
        <v>71.694100000000006</v>
      </c>
      <c r="I3197" s="63">
        <v>-0.39132630000000002</v>
      </c>
      <c r="J3197" s="63">
        <v>-0.30572549999999998</v>
      </c>
      <c r="K3197" s="63">
        <v>-0.24643870000000001</v>
      </c>
      <c r="L3197" s="63">
        <v>-0.18715180000000001</v>
      </c>
      <c r="M3197" s="63">
        <v>-0.10155110000000001</v>
      </c>
      <c r="N3197" s="63">
        <v>6436</v>
      </c>
      <c r="O3197" s="63">
        <v>0.1130564</v>
      </c>
      <c r="P3197" s="63">
        <v>8</v>
      </c>
      <c r="Q3197" s="63">
        <v>1.2781749580960001E-2</v>
      </c>
    </row>
    <row r="3198" spans="1:17">
      <c r="A3198" s="63" t="s">
        <v>76</v>
      </c>
      <c r="B3198" s="63" t="s">
        <v>58</v>
      </c>
      <c r="C3198" s="63" t="s">
        <v>53</v>
      </c>
      <c r="D3198" s="63">
        <v>5</v>
      </c>
      <c r="E3198" s="63">
        <v>0.89925980000000005</v>
      </c>
      <c r="F3198" s="63">
        <v>0.69083470000000002</v>
      </c>
      <c r="G3198" s="63">
        <v>-0.2084251</v>
      </c>
      <c r="H3198" s="63">
        <v>71.618499999999997</v>
      </c>
      <c r="I3198" s="63">
        <v>-0.35331269999999998</v>
      </c>
      <c r="J3198" s="63">
        <v>-0.2677119</v>
      </c>
      <c r="K3198" s="63">
        <v>-0.2084251</v>
      </c>
      <c r="L3198" s="63">
        <v>-0.1491383</v>
      </c>
      <c r="M3198" s="63">
        <v>-6.3537499999999997E-2</v>
      </c>
      <c r="N3198" s="63">
        <v>6436</v>
      </c>
      <c r="O3198" s="63">
        <v>0.1130564</v>
      </c>
      <c r="P3198" s="63">
        <v>8</v>
      </c>
      <c r="Q3198" s="63">
        <v>1.2781749580960001E-2</v>
      </c>
    </row>
    <row r="3199" spans="1:17">
      <c r="A3199" s="63" t="s">
        <v>76</v>
      </c>
      <c r="B3199" s="63" t="s">
        <v>58</v>
      </c>
      <c r="C3199" s="63" t="s">
        <v>53</v>
      </c>
      <c r="D3199" s="63">
        <v>6</v>
      </c>
      <c r="E3199" s="63">
        <v>1.208696</v>
      </c>
      <c r="F3199" s="63">
        <v>0.62141740000000001</v>
      </c>
      <c r="G3199" s="63">
        <v>-0.58727839999999998</v>
      </c>
      <c r="H3199" s="63">
        <v>71.353899999999996</v>
      </c>
      <c r="I3199" s="63">
        <v>-0.73216590000000004</v>
      </c>
      <c r="J3199" s="63">
        <v>-0.64656519999999995</v>
      </c>
      <c r="K3199" s="63">
        <v>-0.58727839999999998</v>
      </c>
      <c r="L3199" s="63">
        <v>-0.52799149999999995</v>
      </c>
      <c r="M3199" s="63">
        <v>-0.44239079999999997</v>
      </c>
      <c r="N3199" s="63">
        <v>6436</v>
      </c>
      <c r="O3199" s="63">
        <v>0.1130564</v>
      </c>
      <c r="P3199" s="63">
        <v>8</v>
      </c>
      <c r="Q3199" s="63">
        <v>1.2781749580960001E-2</v>
      </c>
    </row>
    <row r="3200" spans="1:17">
      <c r="A3200" s="63" t="s">
        <v>76</v>
      </c>
      <c r="B3200" s="63" t="s">
        <v>58</v>
      </c>
      <c r="C3200" s="63" t="s">
        <v>53</v>
      </c>
      <c r="D3200" s="63">
        <v>7</v>
      </c>
      <c r="E3200" s="63">
        <v>1.2905949999999999</v>
      </c>
      <c r="F3200" s="63">
        <v>0.94238379999999999</v>
      </c>
      <c r="G3200" s="63">
        <v>-0.34821150000000001</v>
      </c>
      <c r="H3200" s="63">
        <v>71.278700000000001</v>
      </c>
      <c r="I3200" s="63">
        <v>-0.49309910000000001</v>
      </c>
      <c r="J3200" s="63">
        <v>-0.40749829999999998</v>
      </c>
      <c r="K3200" s="63">
        <v>-0.34821150000000001</v>
      </c>
      <c r="L3200" s="63">
        <v>-0.28892459999999998</v>
      </c>
      <c r="M3200" s="63">
        <v>-0.2033239</v>
      </c>
      <c r="N3200" s="63">
        <v>6436</v>
      </c>
      <c r="O3200" s="63">
        <v>0.1130564</v>
      </c>
      <c r="P3200" s="63">
        <v>8</v>
      </c>
      <c r="Q3200" s="63">
        <v>1.2781749580960001E-2</v>
      </c>
    </row>
    <row r="3201" spans="1:17">
      <c r="A3201" s="63" t="s">
        <v>76</v>
      </c>
      <c r="B3201" s="63" t="s">
        <v>58</v>
      </c>
      <c r="C3201" s="63" t="s">
        <v>53</v>
      </c>
      <c r="D3201" s="63">
        <v>8</v>
      </c>
      <c r="E3201" s="63">
        <v>1.330195</v>
      </c>
      <c r="F3201" s="63">
        <v>1.021963</v>
      </c>
      <c r="G3201" s="63">
        <v>-0.30823139999999999</v>
      </c>
      <c r="H3201" s="63">
        <v>72.740799999999993</v>
      </c>
      <c r="I3201" s="63">
        <v>-0.45311899999999999</v>
      </c>
      <c r="J3201" s="63">
        <v>-0.36751820000000002</v>
      </c>
      <c r="K3201" s="63">
        <v>-0.30823139999999999</v>
      </c>
      <c r="L3201" s="63">
        <v>-0.24894450000000001</v>
      </c>
      <c r="M3201" s="63">
        <v>-0.16334380000000001</v>
      </c>
      <c r="N3201" s="63">
        <v>6436</v>
      </c>
      <c r="O3201" s="63">
        <v>0.1130564</v>
      </c>
      <c r="P3201" s="63">
        <v>8</v>
      </c>
      <c r="Q3201" s="63">
        <v>1.2781749580960001E-2</v>
      </c>
    </row>
    <row r="3202" spans="1:17">
      <c r="A3202" s="63" t="s">
        <v>76</v>
      </c>
      <c r="B3202" s="63" t="s">
        <v>58</v>
      </c>
      <c r="C3202" s="63" t="s">
        <v>53</v>
      </c>
      <c r="D3202" s="63">
        <v>9</v>
      </c>
      <c r="E3202" s="63">
        <v>1.1841109999999999</v>
      </c>
      <c r="F3202" s="63">
        <v>1.1250869999999999</v>
      </c>
      <c r="G3202" s="63">
        <v>-5.9024E-2</v>
      </c>
      <c r="H3202" s="63">
        <v>78.465999999999994</v>
      </c>
      <c r="I3202" s="63">
        <v>-0.2039116</v>
      </c>
      <c r="J3202" s="63">
        <v>-0.11831079999999999</v>
      </c>
      <c r="K3202" s="63">
        <v>-5.9024E-2</v>
      </c>
      <c r="L3202" s="63">
        <v>2.6289999999999999E-4</v>
      </c>
      <c r="M3202" s="63">
        <v>8.5863599999999998E-2</v>
      </c>
      <c r="N3202" s="63">
        <v>6436</v>
      </c>
      <c r="O3202" s="63">
        <v>0.1130564</v>
      </c>
      <c r="P3202" s="63">
        <v>8</v>
      </c>
      <c r="Q3202" s="63">
        <v>1.2781749580960001E-2</v>
      </c>
    </row>
    <row r="3203" spans="1:17">
      <c r="A3203" s="63" t="s">
        <v>76</v>
      </c>
      <c r="B3203" s="63" t="s">
        <v>58</v>
      </c>
      <c r="C3203" s="63" t="s">
        <v>53</v>
      </c>
      <c r="D3203" s="63">
        <v>10</v>
      </c>
      <c r="E3203" s="63">
        <v>1.196653</v>
      </c>
      <c r="F3203" s="63">
        <v>1.1289769999999999</v>
      </c>
      <c r="G3203" s="63">
        <v>-6.7675600000000002E-2</v>
      </c>
      <c r="H3203" s="63">
        <v>83.533000000000001</v>
      </c>
      <c r="I3203" s="63">
        <v>-0.21256320000000001</v>
      </c>
      <c r="J3203" s="63">
        <v>-0.1269624</v>
      </c>
      <c r="K3203" s="63">
        <v>-6.7675600000000002E-2</v>
      </c>
      <c r="L3203" s="63">
        <v>-8.3888000000000001E-3</v>
      </c>
      <c r="M3203" s="63">
        <v>7.7212000000000003E-2</v>
      </c>
      <c r="N3203" s="63">
        <v>6436</v>
      </c>
      <c r="O3203" s="63">
        <v>0.1130564</v>
      </c>
      <c r="P3203" s="63">
        <v>8</v>
      </c>
      <c r="Q3203" s="63">
        <v>1.2781749580960001E-2</v>
      </c>
    </row>
    <row r="3204" spans="1:17">
      <c r="A3204" s="63" t="s">
        <v>76</v>
      </c>
      <c r="B3204" s="63" t="s">
        <v>58</v>
      </c>
      <c r="C3204" s="63" t="s">
        <v>53</v>
      </c>
      <c r="D3204" s="63">
        <v>11</v>
      </c>
      <c r="E3204" s="63">
        <v>1.142342</v>
      </c>
      <c r="F3204" s="63">
        <v>1.2748550000000001</v>
      </c>
      <c r="G3204" s="63">
        <v>0.13251270000000001</v>
      </c>
      <c r="H3204" s="63">
        <v>87.459299999999999</v>
      </c>
      <c r="I3204" s="63">
        <v>-1.2374899999999999E-2</v>
      </c>
      <c r="J3204" s="63">
        <v>7.3225899999999997E-2</v>
      </c>
      <c r="K3204" s="63">
        <v>0.13251270000000001</v>
      </c>
      <c r="L3204" s="63">
        <v>0.19179950000000001</v>
      </c>
      <c r="M3204" s="63">
        <v>0.27740029999999999</v>
      </c>
      <c r="N3204" s="63">
        <v>6436</v>
      </c>
      <c r="O3204" s="63">
        <v>0.1130564</v>
      </c>
      <c r="P3204" s="63">
        <v>8</v>
      </c>
      <c r="Q3204" s="63">
        <v>1.2781749580960001E-2</v>
      </c>
    </row>
    <row r="3205" spans="1:17">
      <c r="A3205" s="63" t="s">
        <v>76</v>
      </c>
      <c r="B3205" s="63" t="s">
        <v>58</v>
      </c>
      <c r="C3205" s="63" t="s">
        <v>53</v>
      </c>
      <c r="D3205" s="63">
        <v>12</v>
      </c>
      <c r="E3205" s="63">
        <v>1.1795230000000001</v>
      </c>
      <c r="F3205" s="63">
        <v>1.51929</v>
      </c>
      <c r="G3205" s="63">
        <v>0.33976770000000001</v>
      </c>
      <c r="H3205" s="63">
        <v>90.047700000000006</v>
      </c>
      <c r="I3205" s="63">
        <v>0.1948801</v>
      </c>
      <c r="J3205" s="63">
        <v>0.28048089999999998</v>
      </c>
      <c r="K3205" s="63">
        <v>0.33976770000000001</v>
      </c>
      <c r="L3205" s="63">
        <v>0.39905449999999998</v>
      </c>
      <c r="M3205" s="63">
        <v>0.48465530000000001</v>
      </c>
      <c r="N3205" s="63">
        <v>6436</v>
      </c>
      <c r="O3205" s="63">
        <v>0.1130564</v>
      </c>
      <c r="P3205" s="63">
        <v>8</v>
      </c>
      <c r="Q3205" s="63">
        <v>1.2781749580960001E-2</v>
      </c>
    </row>
    <row r="3206" spans="1:17">
      <c r="A3206" s="63" t="s">
        <v>76</v>
      </c>
      <c r="B3206" s="63" t="s">
        <v>58</v>
      </c>
      <c r="C3206" s="63" t="s">
        <v>53</v>
      </c>
      <c r="D3206" s="63">
        <v>13</v>
      </c>
      <c r="E3206" s="63">
        <v>1.1078239999999999</v>
      </c>
      <c r="F3206" s="63">
        <v>1.70103</v>
      </c>
      <c r="G3206" s="63">
        <v>0.59320550000000005</v>
      </c>
      <c r="H3206" s="63">
        <v>91.1126</v>
      </c>
      <c r="I3206" s="63">
        <v>0.44831789999999999</v>
      </c>
      <c r="J3206" s="63">
        <v>0.53391860000000002</v>
      </c>
      <c r="K3206" s="63">
        <v>0.59320550000000005</v>
      </c>
      <c r="L3206" s="63">
        <v>0.65249230000000003</v>
      </c>
      <c r="M3206" s="63">
        <v>0.738093</v>
      </c>
      <c r="N3206" s="63">
        <v>6436</v>
      </c>
      <c r="O3206" s="63">
        <v>0.1130564</v>
      </c>
      <c r="P3206" s="63">
        <v>8</v>
      </c>
      <c r="Q3206" s="63">
        <v>1.2781749580960001E-2</v>
      </c>
    </row>
    <row r="3207" spans="1:17">
      <c r="A3207" s="63" t="s">
        <v>76</v>
      </c>
      <c r="B3207" s="63" t="s">
        <v>58</v>
      </c>
      <c r="C3207" s="63" t="s">
        <v>53</v>
      </c>
      <c r="D3207" s="63">
        <v>14</v>
      </c>
      <c r="E3207" s="63">
        <v>1.195398</v>
      </c>
      <c r="F3207" s="63">
        <v>1.9247320000000001</v>
      </c>
      <c r="G3207" s="63">
        <v>0.72933349999999997</v>
      </c>
      <c r="H3207" s="63">
        <v>92.439300000000003</v>
      </c>
      <c r="I3207" s="63">
        <v>0.58444600000000002</v>
      </c>
      <c r="J3207" s="63">
        <v>0.6700467</v>
      </c>
      <c r="K3207" s="63">
        <v>0.72933349999999997</v>
      </c>
      <c r="L3207" s="63">
        <v>0.7886204</v>
      </c>
      <c r="M3207" s="63">
        <v>0.87422109999999997</v>
      </c>
      <c r="N3207" s="63">
        <v>6436</v>
      </c>
      <c r="O3207" s="63">
        <v>0.1130564</v>
      </c>
      <c r="P3207" s="63">
        <v>8</v>
      </c>
      <c r="Q3207" s="63">
        <v>1.2781749580960001E-2</v>
      </c>
    </row>
    <row r="3208" spans="1:17">
      <c r="A3208" s="63" t="s">
        <v>76</v>
      </c>
      <c r="B3208" s="63" t="s">
        <v>58</v>
      </c>
      <c r="C3208" s="63" t="s">
        <v>53</v>
      </c>
      <c r="D3208" s="63">
        <v>15</v>
      </c>
      <c r="E3208" s="63">
        <v>1.3114920000000001</v>
      </c>
      <c r="F3208" s="63">
        <v>2.1784690000000002</v>
      </c>
      <c r="G3208" s="63">
        <v>0.86697709999999995</v>
      </c>
      <c r="H3208" s="63">
        <v>95.313199999999995</v>
      </c>
      <c r="I3208" s="63">
        <v>0.72208950000000005</v>
      </c>
      <c r="J3208" s="63">
        <v>0.80769029999999997</v>
      </c>
      <c r="K3208" s="63">
        <v>0.86697709999999995</v>
      </c>
      <c r="L3208" s="63">
        <v>0.92626390000000003</v>
      </c>
      <c r="M3208" s="63">
        <v>1.011865</v>
      </c>
      <c r="N3208" s="63">
        <v>6436</v>
      </c>
      <c r="O3208" s="63">
        <v>0.1130564</v>
      </c>
      <c r="P3208" s="63">
        <v>8</v>
      </c>
      <c r="Q3208" s="63">
        <v>1.2781749580960001E-2</v>
      </c>
    </row>
    <row r="3209" spans="1:17">
      <c r="A3209" s="63" t="s">
        <v>76</v>
      </c>
      <c r="B3209" s="63" t="s">
        <v>58</v>
      </c>
      <c r="C3209" s="63" t="s">
        <v>53</v>
      </c>
      <c r="D3209" s="63">
        <v>16</v>
      </c>
      <c r="E3209" s="63">
        <v>1.5142439999999999</v>
      </c>
      <c r="F3209" s="63">
        <v>2.3670469999999999</v>
      </c>
      <c r="G3209" s="63">
        <v>0.85280310000000004</v>
      </c>
      <c r="H3209" s="63">
        <v>96.176000000000002</v>
      </c>
      <c r="I3209" s="63">
        <v>0.70791550000000003</v>
      </c>
      <c r="J3209" s="63">
        <v>0.79351629999999995</v>
      </c>
      <c r="K3209" s="63">
        <v>0.85280310000000004</v>
      </c>
      <c r="L3209" s="63">
        <v>0.91208990000000001</v>
      </c>
      <c r="M3209" s="63">
        <v>0.99769070000000004</v>
      </c>
      <c r="N3209" s="63">
        <v>6436</v>
      </c>
      <c r="O3209" s="63">
        <v>0.1130564</v>
      </c>
      <c r="P3209" s="63">
        <v>8</v>
      </c>
      <c r="Q3209" s="63">
        <v>1.2781749580960001E-2</v>
      </c>
    </row>
    <row r="3210" spans="1:17">
      <c r="A3210" s="63" t="s">
        <v>76</v>
      </c>
      <c r="B3210" s="63" t="s">
        <v>58</v>
      </c>
      <c r="C3210" s="63" t="s">
        <v>53</v>
      </c>
      <c r="D3210" s="63">
        <v>17</v>
      </c>
      <c r="E3210" s="63">
        <v>1.6885289999999999</v>
      </c>
      <c r="F3210" s="63">
        <v>2.4790260000000002</v>
      </c>
      <c r="G3210" s="63">
        <v>0.79049630000000004</v>
      </c>
      <c r="H3210" s="63">
        <v>95.874799999999993</v>
      </c>
      <c r="I3210" s="63">
        <v>0.64560879999999998</v>
      </c>
      <c r="J3210" s="63">
        <v>0.73120949999999996</v>
      </c>
      <c r="K3210" s="63">
        <v>0.79049630000000004</v>
      </c>
      <c r="L3210" s="63">
        <v>0.84978319999999996</v>
      </c>
      <c r="M3210" s="63">
        <v>0.93538390000000005</v>
      </c>
      <c r="N3210" s="63">
        <v>6436</v>
      </c>
      <c r="O3210" s="63">
        <v>0.1130564</v>
      </c>
      <c r="P3210" s="63">
        <v>8</v>
      </c>
      <c r="Q3210" s="63">
        <v>1.2781749580960001E-2</v>
      </c>
    </row>
    <row r="3211" spans="1:17">
      <c r="A3211" s="63" t="s">
        <v>76</v>
      </c>
      <c r="B3211" s="63" t="s">
        <v>58</v>
      </c>
      <c r="C3211" s="63" t="s">
        <v>53</v>
      </c>
      <c r="D3211" s="63">
        <v>18</v>
      </c>
      <c r="E3211" s="63">
        <v>1.841863</v>
      </c>
      <c r="F3211" s="63">
        <v>2.527018</v>
      </c>
      <c r="G3211" s="63">
        <v>0.68515530000000002</v>
      </c>
      <c r="H3211" s="63">
        <v>94.535700000000006</v>
      </c>
      <c r="I3211" s="63">
        <v>0.54026770000000002</v>
      </c>
      <c r="J3211" s="63">
        <v>0.62586839999999999</v>
      </c>
      <c r="K3211" s="63">
        <v>0.68515530000000002</v>
      </c>
      <c r="L3211" s="63">
        <v>0.7444421</v>
      </c>
      <c r="M3211" s="63">
        <v>0.83004279999999997</v>
      </c>
      <c r="N3211" s="63">
        <v>6436</v>
      </c>
      <c r="O3211" s="63">
        <v>0.1130564</v>
      </c>
      <c r="P3211" s="63">
        <v>8</v>
      </c>
      <c r="Q3211" s="63">
        <v>1.2781749580960001E-2</v>
      </c>
    </row>
    <row r="3212" spans="1:17">
      <c r="A3212" s="63" t="s">
        <v>76</v>
      </c>
      <c r="B3212" s="63" t="s">
        <v>58</v>
      </c>
      <c r="C3212" s="63" t="s">
        <v>53</v>
      </c>
      <c r="D3212" s="63">
        <v>19</v>
      </c>
      <c r="E3212" s="63">
        <v>2.180857</v>
      </c>
      <c r="F3212" s="63">
        <v>2.5068069999999998</v>
      </c>
      <c r="G3212" s="63">
        <v>0.32595059999999998</v>
      </c>
      <c r="H3212" s="63">
        <v>93.507099999999994</v>
      </c>
      <c r="I3212" s="63">
        <v>0.181063</v>
      </c>
      <c r="J3212" s="63">
        <v>0.26666380000000001</v>
      </c>
      <c r="K3212" s="63">
        <v>0.32595059999999998</v>
      </c>
      <c r="L3212" s="63">
        <v>0.38523750000000001</v>
      </c>
      <c r="M3212" s="63">
        <v>0.47083819999999998</v>
      </c>
      <c r="N3212" s="63">
        <v>6436</v>
      </c>
      <c r="O3212" s="63">
        <v>0.1130564</v>
      </c>
      <c r="P3212" s="63">
        <v>8</v>
      </c>
      <c r="Q3212" s="63">
        <v>1.2781749580960001E-2</v>
      </c>
    </row>
    <row r="3213" spans="1:17">
      <c r="A3213" s="63" t="s">
        <v>76</v>
      </c>
      <c r="B3213" s="63" t="s">
        <v>58</v>
      </c>
      <c r="C3213" s="63" t="s">
        <v>53</v>
      </c>
      <c r="D3213" s="63">
        <v>20</v>
      </c>
      <c r="E3213" s="63">
        <v>2.285323</v>
      </c>
      <c r="F3213" s="63">
        <v>2.3381940000000001</v>
      </c>
      <c r="G3213" s="63">
        <v>5.2870300000000002E-2</v>
      </c>
      <c r="H3213" s="63">
        <v>90.454499999999996</v>
      </c>
      <c r="I3213" s="63">
        <v>-9.2017299999999996E-2</v>
      </c>
      <c r="J3213" s="63">
        <v>-6.4165999999999997E-3</v>
      </c>
      <c r="K3213" s="63">
        <v>5.2870300000000002E-2</v>
      </c>
      <c r="L3213" s="63">
        <v>0.1121571</v>
      </c>
      <c r="M3213" s="63">
        <v>0.19775789999999999</v>
      </c>
      <c r="N3213" s="63">
        <v>6436</v>
      </c>
      <c r="O3213" s="63">
        <v>0.1130564</v>
      </c>
      <c r="P3213" s="63">
        <v>8</v>
      </c>
      <c r="Q3213" s="63">
        <v>1.2781749580960001E-2</v>
      </c>
    </row>
    <row r="3214" spans="1:17">
      <c r="A3214" s="63" t="s">
        <v>76</v>
      </c>
      <c r="B3214" s="63" t="s">
        <v>58</v>
      </c>
      <c r="C3214" s="63" t="s">
        <v>53</v>
      </c>
      <c r="D3214" s="63">
        <v>21</v>
      </c>
      <c r="E3214" s="63">
        <v>2.2980969999999998</v>
      </c>
      <c r="F3214" s="63">
        <v>2.199433</v>
      </c>
      <c r="G3214" s="63">
        <v>-9.8664000000000002E-2</v>
      </c>
      <c r="H3214" s="63">
        <v>87.352400000000003</v>
      </c>
      <c r="I3214" s="63">
        <v>-0.24355160000000001</v>
      </c>
      <c r="J3214" s="63">
        <v>-0.15795090000000001</v>
      </c>
      <c r="K3214" s="63">
        <v>-9.8664000000000002E-2</v>
      </c>
      <c r="L3214" s="63">
        <v>-3.9377200000000001E-2</v>
      </c>
      <c r="M3214" s="63">
        <v>4.6223599999999997E-2</v>
      </c>
      <c r="N3214" s="63">
        <v>6436</v>
      </c>
      <c r="O3214" s="63">
        <v>0.1130564</v>
      </c>
      <c r="P3214" s="63">
        <v>8</v>
      </c>
      <c r="Q3214" s="63">
        <v>1.2781749580960001E-2</v>
      </c>
    </row>
    <row r="3215" spans="1:17">
      <c r="A3215" s="63" t="s">
        <v>76</v>
      </c>
      <c r="B3215" s="63" t="s">
        <v>58</v>
      </c>
      <c r="C3215" s="63" t="s">
        <v>53</v>
      </c>
      <c r="D3215" s="63">
        <v>22</v>
      </c>
      <c r="E3215" s="63">
        <v>2.151875</v>
      </c>
      <c r="F3215" s="63">
        <v>2.0676570000000001</v>
      </c>
      <c r="G3215" s="63">
        <v>-8.4217500000000001E-2</v>
      </c>
      <c r="H3215" s="63">
        <v>85.514799999999994</v>
      </c>
      <c r="I3215" s="63">
        <v>-0.22910510000000001</v>
      </c>
      <c r="J3215" s="63">
        <v>-0.1435044</v>
      </c>
      <c r="K3215" s="63">
        <v>-8.4217500000000001E-2</v>
      </c>
      <c r="L3215" s="63">
        <v>-2.49307E-2</v>
      </c>
      <c r="M3215" s="63">
        <v>6.0670000000000002E-2</v>
      </c>
      <c r="N3215" s="63">
        <v>6436</v>
      </c>
      <c r="O3215" s="63">
        <v>0.1130564</v>
      </c>
      <c r="P3215" s="63">
        <v>8</v>
      </c>
      <c r="Q3215" s="63">
        <v>1.2781749580960001E-2</v>
      </c>
    </row>
    <row r="3216" spans="1:17">
      <c r="A3216" s="63" t="s">
        <v>76</v>
      </c>
      <c r="B3216" s="63" t="s">
        <v>58</v>
      </c>
      <c r="C3216" s="63" t="s">
        <v>53</v>
      </c>
      <c r="D3216" s="63">
        <v>23</v>
      </c>
      <c r="E3216" s="63">
        <v>1.764696</v>
      </c>
      <c r="F3216" s="63">
        <v>1.7269220000000001</v>
      </c>
      <c r="G3216" s="63">
        <v>-3.7774200000000001E-2</v>
      </c>
      <c r="H3216" s="63">
        <v>82.015500000000003</v>
      </c>
      <c r="I3216" s="63">
        <v>-0.18266180000000001</v>
      </c>
      <c r="J3216" s="63">
        <v>-9.7060999999999995E-2</v>
      </c>
      <c r="K3216" s="63">
        <v>-3.7774200000000001E-2</v>
      </c>
      <c r="L3216" s="63">
        <v>2.15126E-2</v>
      </c>
      <c r="M3216" s="63">
        <v>0.1071134</v>
      </c>
      <c r="N3216" s="63">
        <v>6436</v>
      </c>
      <c r="O3216" s="63">
        <v>0.1130564</v>
      </c>
      <c r="P3216" s="63">
        <v>8</v>
      </c>
      <c r="Q3216" s="63">
        <v>1.2781749580960001E-2</v>
      </c>
    </row>
    <row r="3217" spans="1:17">
      <c r="A3217" s="63" t="s">
        <v>76</v>
      </c>
      <c r="B3217" s="63" t="s">
        <v>58</v>
      </c>
      <c r="C3217" s="63" t="s">
        <v>53</v>
      </c>
      <c r="D3217" s="63">
        <v>24</v>
      </c>
      <c r="E3217" s="63">
        <v>1.4623630000000001</v>
      </c>
      <c r="F3217" s="63">
        <v>1.294025</v>
      </c>
      <c r="G3217" s="63">
        <v>-0.16833719999999999</v>
      </c>
      <c r="H3217" s="63">
        <v>80.0291</v>
      </c>
      <c r="I3217" s="63">
        <v>-0.31322480000000003</v>
      </c>
      <c r="J3217" s="63">
        <v>-0.2276241</v>
      </c>
      <c r="K3217" s="63">
        <v>-0.16833719999999999</v>
      </c>
      <c r="L3217" s="63">
        <v>-0.10905040000000001</v>
      </c>
      <c r="M3217" s="63">
        <v>-2.3449600000000001E-2</v>
      </c>
      <c r="N3217" s="63">
        <v>6436</v>
      </c>
      <c r="O3217" s="63">
        <v>0.1130564</v>
      </c>
      <c r="P3217" s="63">
        <v>8</v>
      </c>
      <c r="Q3217" s="63">
        <v>1.2781749580960001E-2</v>
      </c>
    </row>
    <row r="3218" spans="1:17">
      <c r="A3218" s="63" t="s">
        <v>76</v>
      </c>
      <c r="B3218" s="63" t="s">
        <v>58</v>
      </c>
      <c r="C3218" s="63" t="s">
        <v>54</v>
      </c>
      <c r="D3218" s="63">
        <v>1</v>
      </c>
      <c r="E3218" s="63">
        <v>1.0537110000000001</v>
      </c>
      <c r="F3218" s="63">
        <v>0.74299539999999997</v>
      </c>
      <c r="G3218" s="63">
        <v>-0.31071599999999999</v>
      </c>
      <c r="H3218" s="63">
        <v>81.561499999999995</v>
      </c>
      <c r="I3218" s="63">
        <v>-0.4556036</v>
      </c>
      <c r="J3218" s="63">
        <v>-0.37000280000000002</v>
      </c>
      <c r="K3218" s="63">
        <v>-0.31071599999999999</v>
      </c>
      <c r="L3218" s="63">
        <v>-0.25142910000000002</v>
      </c>
      <c r="M3218" s="63">
        <v>-0.16582839999999999</v>
      </c>
      <c r="N3218" s="63">
        <v>6436</v>
      </c>
      <c r="O3218" s="63">
        <v>0.1130564</v>
      </c>
      <c r="P3218" s="63">
        <v>9</v>
      </c>
      <c r="Q3218" s="63">
        <v>1.2781749580960001E-2</v>
      </c>
    </row>
    <row r="3219" spans="1:17">
      <c r="A3219" s="63" t="s">
        <v>76</v>
      </c>
      <c r="B3219" s="63" t="s">
        <v>58</v>
      </c>
      <c r="C3219" s="63" t="s">
        <v>54</v>
      </c>
      <c r="D3219" s="63">
        <v>2</v>
      </c>
      <c r="E3219" s="63">
        <v>1.002292</v>
      </c>
      <c r="F3219" s="63">
        <v>0.50158930000000002</v>
      </c>
      <c r="G3219" s="63">
        <v>-0.50070250000000005</v>
      </c>
      <c r="H3219" s="63">
        <v>80.198300000000003</v>
      </c>
      <c r="I3219" s="63">
        <v>-0.64559009999999994</v>
      </c>
      <c r="J3219" s="63">
        <v>-0.55998930000000002</v>
      </c>
      <c r="K3219" s="63">
        <v>-0.50070250000000005</v>
      </c>
      <c r="L3219" s="63">
        <v>-0.44141570000000002</v>
      </c>
      <c r="M3219" s="63">
        <v>-0.35581489999999999</v>
      </c>
      <c r="N3219" s="63">
        <v>6436</v>
      </c>
      <c r="O3219" s="63">
        <v>0.1130564</v>
      </c>
      <c r="P3219" s="63">
        <v>9</v>
      </c>
      <c r="Q3219" s="63">
        <v>1.2781749580960001E-2</v>
      </c>
    </row>
    <row r="3220" spans="1:17">
      <c r="A3220" s="63" t="s">
        <v>76</v>
      </c>
      <c r="B3220" s="63" t="s">
        <v>58</v>
      </c>
      <c r="C3220" s="63" t="s">
        <v>54</v>
      </c>
      <c r="D3220" s="63">
        <v>3</v>
      </c>
      <c r="E3220" s="63">
        <v>0.91655189999999997</v>
      </c>
      <c r="F3220" s="63">
        <v>0.37056990000000001</v>
      </c>
      <c r="G3220" s="63">
        <v>-0.54598199999999997</v>
      </c>
      <c r="H3220" s="63">
        <v>79.444900000000004</v>
      </c>
      <c r="I3220" s="63">
        <v>-0.69086959999999997</v>
      </c>
      <c r="J3220" s="63">
        <v>-0.60526880000000005</v>
      </c>
      <c r="K3220" s="63">
        <v>-0.54598199999999997</v>
      </c>
      <c r="L3220" s="63">
        <v>-0.48669519999999999</v>
      </c>
      <c r="M3220" s="63">
        <v>-0.40109440000000002</v>
      </c>
      <c r="N3220" s="63">
        <v>6436</v>
      </c>
      <c r="O3220" s="63">
        <v>0.1130564</v>
      </c>
      <c r="P3220" s="63">
        <v>9</v>
      </c>
      <c r="Q3220" s="63">
        <v>1.2781749580960001E-2</v>
      </c>
    </row>
    <row r="3221" spans="1:17">
      <c r="A3221" s="63" t="s">
        <v>76</v>
      </c>
      <c r="B3221" s="63" t="s">
        <v>58</v>
      </c>
      <c r="C3221" s="63" t="s">
        <v>54</v>
      </c>
      <c r="D3221" s="63">
        <v>4</v>
      </c>
      <c r="E3221" s="63">
        <v>0.83852959999999999</v>
      </c>
      <c r="F3221" s="63">
        <v>0.39995160000000002</v>
      </c>
      <c r="G3221" s="63">
        <v>-0.43857800000000002</v>
      </c>
      <c r="H3221" s="63">
        <v>77.445599999999999</v>
      </c>
      <c r="I3221" s="63">
        <v>-0.58346549999999997</v>
      </c>
      <c r="J3221" s="63">
        <v>-0.4978648</v>
      </c>
      <c r="K3221" s="63">
        <v>-0.43857800000000002</v>
      </c>
      <c r="L3221" s="63">
        <v>-0.37929109999999999</v>
      </c>
      <c r="M3221" s="63">
        <v>-0.29369040000000002</v>
      </c>
      <c r="N3221" s="63">
        <v>6436</v>
      </c>
      <c r="O3221" s="63">
        <v>0.1130564</v>
      </c>
      <c r="P3221" s="63">
        <v>9</v>
      </c>
      <c r="Q3221" s="63">
        <v>1.2781749580960001E-2</v>
      </c>
    </row>
    <row r="3222" spans="1:17">
      <c r="A3222" s="63" t="s">
        <v>76</v>
      </c>
      <c r="B3222" s="63" t="s">
        <v>58</v>
      </c>
      <c r="C3222" s="63" t="s">
        <v>54</v>
      </c>
      <c r="D3222" s="63">
        <v>5</v>
      </c>
      <c r="E3222" s="63">
        <v>0.55506889999999998</v>
      </c>
      <c r="F3222" s="63">
        <v>0.43066700000000002</v>
      </c>
      <c r="G3222" s="63">
        <v>-0.12440180000000001</v>
      </c>
      <c r="H3222" s="63">
        <v>76.823499999999996</v>
      </c>
      <c r="I3222" s="63">
        <v>-0.26928940000000001</v>
      </c>
      <c r="J3222" s="63">
        <v>-0.18368870000000001</v>
      </c>
      <c r="K3222" s="63">
        <v>-0.12440180000000001</v>
      </c>
      <c r="L3222" s="63">
        <v>-6.5115000000000006E-2</v>
      </c>
      <c r="M3222" s="63">
        <v>2.0485799999999998E-2</v>
      </c>
      <c r="N3222" s="63">
        <v>6436</v>
      </c>
      <c r="O3222" s="63">
        <v>0.1130564</v>
      </c>
      <c r="P3222" s="63">
        <v>9</v>
      </c>
      <c r="Q3222" s="63">
        <v>1.2781749580960001E-2</v>
      </c>
    </row>
    <row r="3223" spans="1:17">
      <c r="A3223" s="63" t="s">
        <v>76</v>
      </c>
      <c r="B3223" s="63" t="s">
        <v>58</v>
      </c>
      <c r="C3223" s="63" t="s">
        <v>54</v>
      </c>
      <c r="D3223" s="63">
        <v>6</v>
      </c>
      <c r="E3223" s="63">
        <v>1.3593710000000001</v>
      </c>
      <c r="F3223" s="63">
        <v>0.2455271</v>
      </c>
      <c r="G3223" s="63">
        <v>-1.1138440000000001</v>
      </c>
      <c r="H3223" s="63">
        <v>75.191999999999993</v>
      </c>
      <c r="I3223" s="63">
        <v>-1.258732</v>
      </c>
      <c r="J3223" s="63">
        <v>-1.1731309999999999</v>
      </c>
      <c r="K3223" s="63">
        <v>-1.1138440000000001</v>
      </c>
      <c r="L3223" s="63">
        <v>-1.0545580000000001</v>
      </c>
      <c r="M3223" s="63">
        <v>-0.96895679999999995</v>
      </c>
      <c r="N3223" s="63">
        <v>6436</v>
      </c>
      <c r="O3223" s="63">
        <v>0.1130564</v>
      </c>
      <c r="P3223" s="63">
        <v>9</v>
      </c>
      <c r="Q3223" s="63">
        <v>1.2781749580960001E-2</v>
      </c>
    </row>
    <row r="3224" spans="1:17">
      <c r="A3224" s="63" t="s">
        <v>76</v>
      </c>
      <c r="B3224" s="63" t="s">
        <v>58</v>
      </c>
      <c r="C3224" s="63" t="s">
        <v>54</v>
      </c>
      <c r="D3224" s="63">
        <v>7</v>
      </c>
      <c r="E3224" s="63">
        <v>1.2974760000000001</v>
      </c>
      <c r="F3224" s="63">
        <v>0.85308119999999998</v>
      </c>
      <c r="G3224" s="63">
        <v>-0.44439459999999997</v>
      </c>
      <c r="H3224" s="63">
        <v>74.319100000000006</v>
      </c>
      <c r="I3224" s="63">
        <v>-0.58928219999999998</v>
      </c>
      <c r="J3224" s="63">
        <v>-0.50368139999999995</v>
      </c>
      <c r="K3224" s="63">
        <v>-0.44439459999999997</v>
      </c>
      <c r="L3224" s="63">
        <v>-0.3851078</v>
      </c>
      <c r="M3224" s="63">
        <v>-0.29950700000000002</v>
      </c>
      <c r="N3224" s="63">
        <v>6436</v>
      </c>
      <c r="O3224" s="63">
        <v>0.1130564</v>
      </c>
      <c r="P3224" s="63">
        <v>9</v>
      </c>
      <c r="Q3224" s="63">
        <v>1.2781749580960001E-2</v>
      </c>
    </row>
    <row r="3225" spans="1:17">
      <c r="A3225" s="63" t="s">
        <v>76</v>
      </c>
      <c r="B3225" s="63" t="s">
        <v>58</v>
      </c>
      <c r="C3225" s="63" t="s">
        <v>54</v>
      </c>
      <c r="D3225" s="63">
        <v>8</v>
      </c>
      <c r="E3225" s="63">
        <v>1.2370460000000001</v>
      </c>
      <c r="F3225" s="63">
        <v>0.91041749999999999</v>
      </c>
      <c r="G3225" s="63">
        <v>-0.32662859999999999</v>
      </c>
      <c r="H3225" s="63">
        <v>73.683000000000007</v>
      </c>
      <c r="I3225" s="63">
        <v>-0.4715162</v>
      </c>
      <c r="J3225" s="63">
        <v>-0.38591550000000002</v>
      </c>
      <c r="K3225" s="63">
        <v>-0.32662859999999999</v>
      </c>
      <c r="L3225" s="63">
        <v>-0.26734180000000002</v>
      </c>
      <c r="M3225" s="63">
        <v>-0.18174100000000001</v>
      </c>
      <c r="N3225" s="63">
        <v>6436</v>
      </c>
      <c r="O3225" s="63">
        <v>0.1130564</v>
      </c>
      <c r="P3225" s="63">
        <v>9</v>
      </c>
      <c r="Q3225" s="63">
        <v>1.2781749580960001E-2</v>
      </c>
    </row>
    <row r="3226" spans="1:17">
      <c r="A3226" s="63" t="s">
        <v>76</v>
      </c>
      <c r="B3226" s="63" t="s">
        <v>58</v>
      </c>
      <c r="C3226" s="63" t="s">
        <v>54</v>
      </c>
      <c r="D3226" s="63">
        <v>9</v>
      </c>
      <c r="E3226" s="63">
        <v>1.0917730000000001</v>
      </c>
      <c r="F3226" s="63">
        <v>1.023075</v>
      </c>
      <c r="G3226" s="63">
        <v>-6.8697599999999998E-2</v>
      </c>
      <c r="H3226" s="63">
        <v>77.056299999999993</v>
      </c>
      <c r="I3226" s="63">
        <v>-0.2135852</v>
      </c>
      <c r="J3226" s="63">
        <v>-0.1279844</v>
      </c>
      <c r="K3226" s="63">
        <v>-6.8697599999999998E-2</v>
      </c>
      <c r="L3226" s="63">
        <v>-9.4106999999999993E-3</v>
      </c>
      <c r="M3226" s="63">
        <v>7.6189999999999994E-2</v>
      </c>
      <c r="N3226" s="63">
        <v>6436</v>
      </c>
      <c r="O3226" s="63">
        <v>0.1130564</v>
      </c>
      <c r="P3226" s="63">
        <v>9</v>
      </c>
      <c r="Q3226" s="63">
        <v>1.2781749580960001E-2</v>
      </c>
    </row>
    <row r="3227" spans="1:17">
      <c r="A3227" s="63" t="s">
        <v>76</v>
      </c>
      <c r="B3227" s="63" t="s">
        <v>58</v>
      </c>
      <c r="C3227" s="63" t="s">
        <v>54</v>
      </c>
      <c r="D3227" s="63">
        <v>10</v>
      </c>
      <c r="E3227" s="63">
        <v>1.092902</v>
      </c>
      <c r="F3227" s="63">
        <v>1.0191730000000001</v>
      </c>
      <c r="G3227" s="63">
        <v>-7.3728399999999999E-2</v>
      </c>
      <c r="H3227" s="63">
        <v>81.868899999999996</v>
      </c>
      <c r="I3227" s="63">
        <v>-0.218616</v>
      </c>
      <c r="J3227" s="63">
        <v>-0.1330153</v>
      </c>
      <c r="K3227" s="63">
        <v>-7.3728399999999999E-2</v>
      </c>
      <c r="L3227" s="63">
        <v>-1.4441600000000001E-2</v>
      </c>
      <c r="M3227" s="63">
        <v>7.1159200000000006E-2</v>
      </c>
      <c r="N3227" s="63">
        <v>6436</v>
      </c>
      <c r="O3227" s="63">
        <v>0.1130564</v>
      </c>
      <c r="P3227" s="63">
        <v>9</v>
      </c>
      <c r="Q3227" s="63">
        <v>1.2781749580960001E-2</v>
      </c>
    </row>
    <row r="3228" spans="1:17">
      <c r="A3228" s="63" t="s">
        <v>76</v>
      </c>
      <c r="B3228" s="63" t="s">
        <v>58</v>
      </c>
      <c r="C3228" s="63" t="s">
        <v>54</v>
      </c>
      <c r="D3228" s="63">
        <v>11</v>
      </c>
      <c r="E3228" s="63">
        <v>0.99972879999999997</v>
      </c>
      <c r="F3228" s="63">
        <v>1.1269830000000001</v>
      </c>
      <c r="G3228" s="63">
        <v>0.1272546</v>
      </c>
      <c r="H3228" s="63">
        <v>86.855099999999993</v>
      </c>
      <c r="I3228" s="63">
        <v>-1.7632999999999999E-2</v>
      </c>
      <c r="J3228" s="63">
        <v>6.7967799999999995E-2</v>
      </c>
      <c r="K3228" s="63">
        <v>0.1272546</v>
      </c>
      <c r="L3228" s="63">
        <v>0.1865414</v>
      </c>
      <c r="M3228" s="63">
        <v>0.2721422</v>
      </c>
      <c r="N3228" s="63">
        <v>6436</v>
      </c>
      <c r="O3228" s="63">
        <v>0.1130564</v>
      </c>
      <c r="P3228" s="63">
        <v>9</v>
      </c>
      <c r="Q3228" s="63">
        <v>1.2781749580960001E-2</v>
      </c>
    </row>
    <row r="3229" spans="1:17">
      <c r="A3229" s="63" t="s">
        <v>76</v>
      </c>
      <c r="B3229" s="63" t="s">
        <v>58</v>
      </c>
      <c r="C3229" s="63" t="s">
        <v>54</v>
      </c>
      <c r="D3229" s="63">
        <v>12</v>
      </c>
      <c r="E3229" s="63">
        <v>0.99696390000000001</v>
      </c>
      <c r="F3229" s="63">
        <v>1.3651530000000001</v>
      </c>
      <c r="G3229" s="63">
        <v>0.3681894</v>
      </c>
      <c r="H3229" s="63">
        <v>91.215699999999998</v>
      </c>
      <c r="I3229" s="63">
        <v>0.22330179999999999</v>
      </c>
      <c r="J3229" s="63">
        <v>0.30890260000000003</v>
      </c>
      <c r="K3229" s="63">
        <v>0.3681894</v>
      </c>
      <c r="L3229" s="63">
        <v>0.42747619999999997</v>
      </c>
      <c r="M3229" s="63">
        <v>0.51307700000000001</v>
      </c>
      <c r="N3229" s="63">
        <v>6436</v>
      </c>
      <c r="O3229" s="63">
        <v>0.1130564</v>
      </c>
      <c r="P3229" s="63">
        <v>9</v>
      </c>
      <c r="Q3229" s="63">
        <v>1.2781749580960001E-2</v>
      </c>
    </row>
    <row r="3230" spans="1:17">
      <c r="A3230" s="63" t="s">
        <v>76</v>
      </c>
      <c r="B3230" s="63" t="s">
        <v>58</v>
      </c>
      <c r="C3230" s="63" t="s">
        <v>54</v>
      </c>
      <c r="D3230" s="63">
        <v>13</v>
      </c>
      <c r="E3230" s="63">
        <v>0.89288469999999998</v>
      </c>
      <c r="F3230" s="63">
        <v>1.614436</v>
      </c>
      <c r="G3230" s="63">
        <v>0.7215509</v>
      </c>
      <c r="H3230" s="63">
        <v>94.84</v>
      </c>
      <c r="I3230" s="63">
        <v>0.57666329999999999</v>
      </c>
      <c r="J3230" s="63">
        <v>0.66226399999999996</v>
      </c>
      <c r="K3230" s="63">
        <v>0.7215509</v>
      </c>
      <c r="L3230" s="63">
        <v>0.78083769999999997</v>
      </c>
      <c r="M3230" s="63">
        <v>0.86643840000000005</v>
      </c>
      <c r="N3230" s="63">
        <v>6436</v>
      </c>
      <c r="O3230" s="63">
        <v>0.1130564</v>
      </c>
      <c r="P3230" s="63">
        <v>9</v>
      </c>
      <c r="Q3230" s="63">
        <v>1.2781749580960001E-2</v>
      </c>
    </row>
    <row r="3231" spans="1:17">
      <c r="A3231" s="63" t="s">
        <v>76</v>
      </c>
      <c r="B3231" s="63" t="s">
        <v>58</v>
      </c>
      <c r="C3231" s="63" t="s">
        <v>54</v>
      </c>
      <c r="D3231" s="63">
        <v>14</v>
      </c>
      <c r="E3231" s="63">
        <v>1.0137179999999999</v>
      </c>
      <c r="F3231" s="63">
        <v>1.9364589999999999</v>
      </c>
      <c r="G3231" s="63">
        <v>0.92274089999999998</v>
      </c>
      <c r="H3231" s="63">
        <v>97.151700000000005</v>
      </c>
      <c r="I3231" s="63">
        <v>0.77785340000000003</v>
      </c>
      <c r="J3231" s="63">
        <v>0.8634541</v>
      </c>
      <c r="K3231" s="63">
        <v>0.92274089999999998</v>
      </c>
      <c r="L3231" s="63">
        <v>0.98202780000000001</v>
      </c>
      <c r="M3231" s="63">
        <v>1.0676289999999999</v>
      </c>
      <c r="N3231" s="63">
        <v>6436</v>
      </c>
      <c r="O3231" s="63">
        <v>0.1130564</v>
      </c>
      <c r="P3231" s="63">
        <v>9</v>
      </c>
      <c r="Q3231" s="63">
        <v>1.2781749580960001E-2</v>
      </c>
    </row>
    <row r="3232" spans="1:17">
      <c r="A3232" s="63" t="s">
        <v>76</v>
      </c>
      <c r="B3232" s="63" t="s">
        <v>58</v>
      </c>
      <c r="C3232" s="63" t="s">
        <v>54</v>
      </c>
      <c r="D3232" s="63">
        <v>15</v>
      </c>
      <c r="E3232" s="63">
        <v>1.1539550000000001</v>
      </c>
      <c r="F3232" s="63">
        <v>2.1525349999999999</v>
      </c>
      <c r="G3232" s="63">
        <v>0.99858020000000003</v>
      </c>
      <c r="H3232" s="63">
        <v>98.177400000000006</v>
      </c>
      <c r="I3232" s="63">
        <v>0.85369269999999997</v>
      </c>
      <c r="J3232" s="63">
        <v>0.93929339999999995</v>
      </c>
      <c r="K3232" s="63">
        <v>0.99858020000000003</v>
      </c>
      <c r="L3232" s="63">
        <v>1.0578669999999999</v>
      </c>
      <c r="M3232" s="63">
        <v>1.1434679999999999</v>
      </c>
      <c r="N3232" s="63">
        <v>6436</v>
      </c>
      <c r="O3232" s="63">
        <v>0.1130564</v>
      </c>
      <c r="P3232" s="63">
        <v>9</v>
      </c>
      <c r="Q3232" s="63">
        <v>1.2781749580960001E-2</v>
      </c>
    </row>
    <row r="3233" spans="1:17">
      <c r="A3233" s="63" t="s">
        <v>76</v>
      </c>
      <c r="B3233" s="63" t="s">
        <v>58</v>
      </c>
      <c r="C3233" s="63" t="s">
        <v>54</v>
      </c>
      <c r="D3233" s="63">
        <v>16</v>
      </c>
      <c r="E3233" s="63">
        <v>1.404571</v>
      </c>
      <c r="F3233" s="63">
        <v>2.4553859999999998</v>
      </c>
      <c r="G3233" s="63">
        <v>1.0508150000000001</v>
      </c>
      <c r="H3233" s="63">
        <v>100.152</v>
      </c>
      <c r="I3233" s="63">
        <v>0.90592709999999999</v>
      </c>
      <c r="J3233" s="63">
        <v>0.99152779999999996</v>
      </c>
      <c r="K3233" s="63">
        <v>1.0508150000000001</v>
      </c>
      <c r="L3233" s="63">
        <v>1.110101</v>
      </c>
      <c r="M3233" s="63">
        <v>1.195702</v>
      </c>
      <c r="N3233" s="63">
        <v>6436</v>
      </c>
      <c r="O3233" s="63">
        <v>0.1130564</v>
      </c>
      <c r="P3233" s="63">
        <v>9</v>
      </c>
      <c r="Q3233" s="63">
        <v>1.2781749580960001E-2</v>
      </c>
    </row>
    <row r="3234" spans="1:17">
      <c r="A3234" s="63" t="s">
        <v>76</v>
      </c>
      <c r="B3234" s="63" t="s">
        <v>58</v>
      </c>
      <c r="C3234" s="63" t="s">
        <v>54</v>
      </c>
      <c r="D3234" s="63">
        <v>17</v>
      </c>
      <c r="E3234" s="63">
        <v>1.567367</v>
      </c>
      <c r="F3234" s="63">
        <v>2.5039739999999999</v>
      </c>
      <c r="G3234" s="63">
        <v>0.93660699999999997</v>
      </c>
      <c r="H3234" s="63">
        <v>98.815399999999997</v>
      </c>
      <c r="I3234" s="63">
        <v>0.79171939999999996</v>
      </c>
      <c r="J3234" s="63">
        <v>0.87732019999999999</v>
      </c>
      <c r="K3234" s="63">
        <v>0.93660699999999997</v>
      </c>
      <c r="L3234" s="63">
        <v>0.99589380000000005</v>
      </c>
      <c r="M3234" s="63">
        <v>1.0814950000000001</v>
      </c>
      <c r="N3234" s="63">
        <v>6436</v>
      </c>
      <c r="O3234" s="63">
        <v>0.1130564</v>
      </c>
      <c r="P3234" s="63">
        <v>9</v>
      </c>
      <c r="Q3234" s="63">
        <v>1.2781749580960001E-2</v>
      </c>
    </row>
    <row r="3235" spans="1:17">
      <c r="A3235" s="63" t="s">
        <v>76</v>
      </c>
      <c r="B3235" s="63" t="s">
        <v>58</v>
      </c>
      <c r="C3235" s="63" t="s">
        <v>54</v>
      </c>
      <c r="D3235" s="63">
        <v>18</v>
      </c>
      <c r="E3235" s="63">
        <v>1.6822330000000001</v>
      </c>
      <c r="F3235" s="63">
        <v>2.400636</v>
      </c>
      <c r="G3235" s="63">
        <v>0.71840329999999997</v>
      </c>
      <c r="H3235" s="63">
        <v>95.278999999999996</v>
      </c>
      <c r="I3235" s="63">
        <v>0.57351580000000002</v>
      </c>
      <c r="J3235" s="63">
        <v>0.65911649999999999</v>
      </c>
      <c r="K3235" s="63">
        <v>0.71840329999999997</v>
      </c>
      <c r="L3235" s="63">
        <v>0.7776902</v>
      </c>
      <c r="M3235" s="63">
        <v>0.86329089999999997</v>
      </c>
      <c r="N3235" s="63">
        <v>6436</v>
      </c>
      <c r="O3235" s="63">
        <v>0.1130564</v>
      </c>
      <c r="P3235" s="63">
        <v>9</v>
      </c>
      <c r="Q3235" s="63">
        <v>1.2781749580960001E-2</v>
      </c>
    </row>
    <row r="3236" spans="1:17">
      <c r="A3236" s="63" t="s">
        <v>76</v>
      </c>
      <c r="B3236" s="63" t="s">
        <v>58</v>
      </c>
      <c r="C3236" s="63" t="s">
        <v>54</v>
      </c>
      <c r="D3236" s="63">
        <v>19</v>
      </c>
      <c r="E3236" s="63">
        <v>2.0185369999999998</v>
      </c>
      <c r="F3236" s="63">
        <v>2.3531819999999999</v>
      </c>
      <c r="G3236" s="63">
        <v>0.33464460000000001</v>
      </c>
      <c r="H3236" s="63">
        <v>93.863600000000005</v>
      </c>
      <c r="I3236" s="63">
        <v>0.18975700000000001</v>
      </c>
      <c r="J3236" s="63">
        <v>0.27535769999999998</v>
      </c>
      <c r="K3236" s="63">
        <v>0.33464460000000001</v>
      </c>
      <c r="L3236" s="63">
        <v>0.39393139999999999</v>
      </c>
      <c r="M3236" s="63">
        <v>0.47953220000000002</v>
      </c>
      <c r="N3236" s="63">
        <v>6436</v>
      </c>
      <c r="O3236" s="63">
        <v>0.1130564</v>
      </c>
      <c r="P3236" s="63">
        <v>9</v>
      </c>
      <c r="Q3236" s="63">
        <v>1.2781749580960001E-2</v>
      </c>
    </row>
    <row r="3237" spans="1:17">
      <c r="A3237" s="63" t="s">
        <v>76</v>
      </c>
      <c r="B3237" s="63" t="s">
        <v>58</v>
      </c>
      <c r="C3237" s="63" t="s">
        <v>54</v>
      </c>
      <c r="D3237" s="63">
        <v>20</v>
      </c>
      <c r="E3237" s="63">
        <v>2.1267239999999998</v>
      </c>
      <c r="F3237" s="63">
        <v>2.1815869999999999</v>
      </c>
      <c r="G3237" s="63">
        <v>5.4863000000000002E-2</v>
      </c>
      <c r="H3237" s="63">
        <v>90.587500000000006</v>
      </c>
      <c r="I3237" s="63">
        <v>-9.0024599999999996E-2</v>
      </c>
      <c r="J3237" s="63">
        <v>-4.4238999999999997E-3</v>
      </c>
      <c r="K3237" s="63">
        <v>5.4863000000000002E-2</v>
      </c>
      <c r="L3237" s="63">
        <v>0.1141498</v>
      </c>
      <c r="M3237" s="63">
        <v>0.1997506</v>
      </c>
      <c r="N3237" s="63">
        <v>6436</v>
      </c>
      <c r="O3237" s="63">
        <v>0.1130564</v>
      </c>
      <c r="P3237" s="63">
        <v>9</v>
      </c>
      <c r="Q3237" s="63">
        <v>1.2781749580960001E-2</v>
      </c>
    </row>
    <row r="3238" spans="1:17">
      <c r="A3238" s="63" t="s">
        <v>76</v>
      </c>
      <c r="B3238" s="63" t="s">
        <v>58</v>
      </c>
      <c r="C3238" s="63" t="s">
        <v>54</v>
      </c>
      <c r="D3238" s="63">
        <v>21</v>
      </c>
      <c r="E3238" s="63">
        <v>2.1628980000000002</v>
      </c>
      <c r="F3238" s="63">
        <v>2.0802860000000001</v>
      </c>
      <c r="G3238" s="63">
        <v>-8.26123E-2</v>
      </c>
      <c r="H3238" s="63">
        <v>88.285899999999998</v>
      </c>
      <c r="I3238" s="63">
        <v>-0.2274999</v>
      </c>
      <c r="J3238" s="63">
        <v>-0.1418991</v>
      </c>
      <c r="K3238" s="63">
        <v>-8.26123E-2</v>
      </c>
      <c r="L3238" s="63">
        <v>-2.33254E-2</v>
      </c>
      <c r="M3238" s="63">
        <v>6.2275299999999999E-2</v>
      </c>
      <c r="N3238" s="63">
        <v>6436</v>
      </c>
      <c r="O3238" s="63">
        <v>0.1130564</v>
      </c>
      <c r="P3238" s="63">
        <v>9</v>
      </c>
      <c r="Q3238" s="63">
        <v>1.2781749580960001E-2</v>
      </c>
    </row>
    <row r="3239" spans="1:17">
      <c r="A3239" s="63" t="s">
        <v>76</v>
      </c>
      <c r="B3239" s="63" t="s">
        <v>58</v>
      </c>
      <c r="C3239" s="63" t="s">
        <v>54</v>
      </c>
      <c r="D3239" s="63">
        <v>22</v>
      </c>
      <c r="E3239" s="63">
        <v>2.0084170000000001</v>
      </c>
      <c r="F3239" s="63">
        <v>1.9603379999999999</v>
      </c>
      <c r="G3239" s="63">
        <v>-4.8078900000000001E-2</v>
      </c>
      <c r="H3239" s="63">
        <v>86.510599999999997</v>
      </c>
      <c r="I3239" s="63">
        <v>-0.19296650000000001</v>
      </c>
      <c r="J3239" s="63">
        <v>-0.10736569999999999</v>
      </c>
      <c r="K3239" s="63">
        <v>-4.8078900000000001E-2</v>
      </c>
      <c r="L3239" s="63">
        <v>1.12079E-2</v>
      </c>
      <c r="M3239" s="63">
        <v>9.6808699999999998E-2</v>
      </c>
      <c r="N3239" s="63">
        <v>6436</v>
      </c>
      <c r="O3239" s="63">
        <v>0.1130564</v>
      </c>
      <c r="P3239" s="63">
        <v>9</v>
      </c>
      <c r="Q3239" s="63">
        <v>1.2781749580960001E-2</v>
      </c>
    </row>
    <row r="3240" spans="1:17">
      <c r="A3240" s="63" t="s">
        <v>76</v>
      </c>
      <c r="B3240" s="63" t="s">
        <v>58</v>
      </c>
      <c r="C3240" s="63" t="s">
        <v>54</v>
      </c>
      <c r="D3240" s="63">
        <v>23</v>
      </c>
      <c r="E3240" s="63">
        <v>1.5859080000000001</v>
      </c>
      <c r="F3240" s="63">
        <v>1.7500640000000001</v>
      </c>
      <c r="G3240" s="63">
        <v>0.16415550000000001</v>
      </c>
      <c r="H3240" s="63">
        <v>85.970600000000005</v>
      </c>
      <c r="I3240" s="63">
        <v>1.9267900000000001E-2</v>
      </c>
      <c r="J3240" s="63">
        <v>0.1048687</v>
      </c>
      <c r="K3240" s="63">
        <v>0.16415550000000001</v>
      </c>
      <c r="L3240" s="63">
        <v>0.22344230000000001</v>
      </c>
      <c r="M3240" s="63">
        <v>0.30904310000000002</v>
      </c>
      <c r="N3240" s="63">
        <v>6436</v>
      </c>
      <c r="O3240" s="63">
        <v>0.1130564</v>
      </c>
      <c r="P3240" s="63">
        <v>9</v>
      </c>
      <c r="Q3240" s="63">
        <v>1.2781749580960001E-2</v>
      </c>
    </row>
    <row r="3241" spans="1:17">
      <c r="A3241" s="63" t="s">
        <v>76</v>
      </c>
      <c r="B3241" s="63" t="s">
        <v>58</v>
      </c>
      <c r="C3241" s="63" t="s">
        <v>54</v>
      </c>
      <c r="D3241" s="63">
        <v>24</v>
      </c>
      <c r="E3241" s="63">
        <v>1.346001</v>
      </c>
      <c r="F3241" s="63">
        <v>1.1908570000000001</v>
      </c>
      <c r="G3241" s="63">
        <v>-0.15514449999999999</v>
      </c>
      <c r="H3241" s="63">
        <v>82.661600000000007</v>
      </c>
      <c r="I3241" s="63">
        <v>-0.30003200000000002</v>
      </c>
      <c r="J3241" s="63">
        <v>-0.21443129999999999</v>
      </c>
      <c r="K3241" s="63">
        <v>-0.15514449999999999</v>
      </c>
      <c r="L3241" s="63">
        <v>-9.5857600000000001E-2</v>
      </c>
      <c r="M3241" s="63">
        <v>-1.0256899999999999E-2</v>
      </c>
      <c r="N3241" s="63">
        <v>6436</v>
      </c>
      <c r="O3241" s="63">
        <v>0.1130564</v>
      </c>
      <c r="P3241" s="63">
        <v>9</v>
      </c>
      <c r="Q3241" s="63">
        <v>1.2781749580960001E-2</v>
      </c>
    </row>
    <row r="3242" spans="1:17">
      <c r="A3242" s="63" t="s">
        <v>76</v>
      </c>
      <c r="B3242" s="63" t="s">
        <v>58</v>
      </c>
      <c r="C3242" s="63" t="s">
        <v>55</v>
      </c>
      <c r="D3242" s="63">
        <v>1</v>
      </c>
      <c r="E3242" s="63">
        <v>0.9821744</v>
      </c>
      <c r="F3242" s="63">
        <v>0.74665859999999995</v>
      </c>
      <c r="G3242" s="63">
        <v>-0.2355158</v>
      </c>
      <c r="H3242" s="63">
        <v>66.533199999999994</v>
      </c>
      <c r="I3242" s="63">
        <v>-0.3804034</v>
      </c>
      <c r="J3242" s="63">
        <v>-0.29480260000000003</v>
      </c>
      <c r="K3242" s="63">
        <v>-0.2355158</v>
      </c>
      <c r="L3242" s="63">
        <v>-0.17622889999999999</v>
      </c>
      <c r="M3242" s="63">
        <v>-9.0628200000000006E-2</v>
      </c>
      <c r="N3242" s="63">
        <v>6436</v>
      </c>
      <c r="O3242" s="63">
        <v>0.1130564</v>
      </c>
      <c r="P3242" s="63">
        <v>10</v>
      </c>
      <c r="Q3242" s="63">
        <v>1.2781749580960001E-2</v>
      </c>
    </row>
    <row r="3243" spans="1:17">
      <c r="A3243" s="63" t="s">
        <v>76</v>
      </c>
      <c r="B3243" s="63" t="s">
        <v>58</v>
      </c>
      <c r="C3243" s="63" t="s">
        <v>55</v>
      </c>
      <c r="D3243" s="63">
        <v>2</v>
      </c>
      <c r="E3243" s="63">
        <v>0.8649926</v>
      </c>
      <c r="F3243" s="63">
        <v>0.62734880000000004</v>
      </c>
      <c r="G3243" s="63">
        <v>-0.23764379999999999</v>
      </c>
      <c r="H3243" s="63">
        <v>65.408100000000005</v>
      </c>
      <c r="I3243" s="63">
        <v>-0.38253140000000002</v>
      </c>
      <c r="J3243" s="63">
        <v>-0.29693069999999999</v>
      </c>
      <c r="K3243" s="63">
        <v>-0.23764379999999999</v>
      </c>
      <c r="L3243" s="63">
        <v>-0.17835699999999999</v>
      </c>
      <c r="M3243" s="63">
        <v>-9.2756199999999997E-2</v>
      </c>
      <c r="N3243" s="63">
        <v>6436</v>
      </c>
      <c r="O3243" s="63">
        <v>0.1130564</v>
      </c>
      <c r="P3243" s="63">
        <v>10</v>
      </c>
      <c r="Q3243" s="63">
        <v>1.2781749580960001E-2</v>
      </c>
    </row>
    <row r="3244" spans="1:17">
      <c r="A3244" s="63" t="s">
        <v>76</v>
      </c>
      <c r="B3244" s="63" t="s">
        <v>58</v>
      </c>
      <c r="C3244" s="63" t="s">
        <v>55</v>
      </c>
      <c r="D3244" s="63">
        <v>3</v>
      </c>
      <c r="E3244" s="63">
        <v>0.81917910000000005</v>
      </c>
      <c r="F3244" s="63">
        <v>0.58108409999999999</v>
      </c>
      <c r="G3244" s="63">
        <v>-0.238095</v>
      </c>
      <c r="H3244" s="63">
        <v>63.535699999999999</v>
      </c>
      <c r="I3244" s="63">
        <v>-0.38298260000000001</v>
      </c>
      <c r="J3244" s="63">
        <v>-0.29738179999999997</v>
      </c>
      <c r="K3244" s="63">
        <v>-0.238095</v>
      </c>
      <c r="L3244" s="63">
        <v>-0.1788082</v>
      </c>
      <c r="M3244" s="63">
        <v>-9.3207399999999996E-2</v>
      </c>
      <c r="N3244" s="63">
        <v>6436</v>
      </c>
      <c r="O3244" s="63">
        <v>0.1130564</v>
      </c>
      <c r="P3244" s="63">
        <v>10</v>
      </c>
      <c r="Q3244" s="63">
        <v>1.2781749580960001E-2</v>
      </c>
    </row>
    <row r="3245" spans="1:17">
      <c r="A3245" s="63" t="s">
        <v>76</v>
      </c>
      <c r="B3245" s="63" t="s">
        <v>58</v>
      </c>
      <c r="C3245" s="63" t="s">
        <v>55</v>
      </c>
      <c r="D3245" s="63">
        <v>4</v>
      </c>
      <c r="E3245" s="63">
        <v>0.80426929999999996</v>
      </c>
      <c r="F3245" s="63">
        <v>0.59024449999999995</v>
      </c>
      <c r="G3245" s="63">
        <v>-0.21402479999999999</v>
      </c>
      <c r="H3245" s="63">
        <v>61.774700000000003</v>
      </c>
      <c r="I3245" s="63">
        <v>-0.35891240000000002</v>
      </c>
      <c r="J3245" s="63">
        <v>-0.27331159999999999</v>
      </c>
      <c r="K3245" s="63">
        <v>-0.21402479999999999</v>
      </c>
      <c r="L3245" s="63">
        <v>-0.15473790000000001</v>
      </c>
      <c r="M3245" s="63">
        <v>-6.9137199999999996E-2</v>
      </c>
      <c r="N3245" s="63">
        <v>6436</v>
      </c>
      <c r="O3245" s="63">
        <v>0.1130564</v>
      </c>
      <c r="P3245" s="63">
        <v>10</v>
      </c>
      <c r="Q3245" s="63">
        <v>1.2781749580960001E-2</v>
      </c>
    </row>
    <row r="3246" spans="1:17">
      <c r="A3246" s="63" t="s">
        <v>76</v>
      </c>
      <c r="B3246" s="63" t="s">
        <v>58</v>
      </c>
      <c r="C3246" s="63" t="s">
        <v>55</v>
      </c>
      <c r="D3246" s="63">
        <v>5</v>
      </c>
      <c r="E3246" s="63">
        <v>0.81201950000000001</v>
      </c>
      <c r="F3246" s="63">
        <v>0.59692250000000002</v>
      </c>
      <c r="G3246" s="63">
        <v>-0.21509700000000001</v>
      </c>
      <c r="H3246" s="63">
        <v>59.950800000000001</v>
      </c>
      <c r="I3246" s="63">
        <v>-0.35998459999999999</v>
      </c>
      <c r="J3246" s="63">
        <v>-0.27438380000000001</v>
      </c>
      <c r="K3246" s="63">
        <v>-0.21509700000000001</v>
      </c>
      <c r="L3246" s="63">
        <v>-0.15581020000000001</v>
      </c>
      <c r="M3246" s="63">
        <v>-7.0209400000000005E-2</v>
      </c>
      <c r="N3246" s="63">
        <v>6436</v>
      </c>
      <c r="O3246" s="63">
        <v>0.1130564</v>
      </c>
      <c r="P3246" s="63">
        <v>10</v>
      </c>
      <c r="Q3246" s="63">
        <v>1.2781749580960001E-2</v>
      </c>
    </row>
    <row r="3247" spans="1:17">
      <c r="A3247" s="63" t="s">
        <v>76</v>
      </c>
      <c r="B3247" s="63" t="s">
        <v>58</v>
      </c>
      <c r="C3247" s="63" t="s">
        <v>55</v>
      </c>
      <c r="D3247" s="63">
        <v>6</v>
      </c>
      <c r="E3247" s="63">
        <v>0.90213529999999997</v>
      </c>
      <c r="F3247" s="63">
        <v>0.63517710000000005</v>
      </c>
      <c r="G3247" s="63">
        <v>-0.26695809999999998</v>
      </c>
      <c r="H3247" s="63">
        <v>59.424900000000001</v>
      </c>
      <c r="I3247" s="63">
        <v>-0.41184569999999998</v>
      </c>
      <c r="J3247" s="63">
        <v>-0.32624500000000001</v>
      </c>
      <c r="K3247" s="63">
        <v>-0.26695809999999998</v>
      </c>
      <c r="L3247" s="63">
        <v>-0.2076713</v>
      </c>
      <c r="M3247" s="63">
        <v>-0.1220705</v>
      </c>
      <c r="N3247" s="63">
        <v>6436</v>
      </c>
      <c r="O3247" s="63">
        <v>0.1130564</v>
      </c>
      <c r="P3247" s="63">
        <v>10</v>
      </c>
      <c r="Q3247" s="63">
        <v>1.2781749580960001E-2</v>
      </c>
    </row>
    <row r="3248" spans="1:17">
      <c r="A3248" s="63" t="s">
        <v>76</v>
      </c>
      <c r="B3248" s="63" t="s">
        <v>58</v>
      </c>
      <c r="C3248" s="63" t="s">
        <v>55</v>
      </c>
      <c r="D3248" s="63">
        <v>7</v>
      </c>
      <c r="E3248" s="63">
        <v>1.096344</v>
      </c>
      <c r="F3248" s="63">
        <v>0.82374349999999996</v>
      </c>
      <c r="G3248" s="63">
        <v>-0.27260089999999998</v>
      </c>
      <c r="H3248" s="63">
        <v>58.350099999999998</v>
      </c>
      <c r="I3248" s="63">
        <v>-0.41748849999999998</v>
      </c>
      <c r="J3248" s="63">
        <v>-0.33188770000000001</v>
      </c>
      <c r="K3248" s="63">
        <v>-0.27260089999999998</v>
      </c>
      <c r="L3248" s="63">
        <v>-0.21331410000000001</v>
      </c>
      <c r="M3248" s="63">
        <v>-0.1277133</v>
      </c>
      <c r="N3248" s="63">
        <v>6436</v>
      </c>
      <c r="O3248" s="63">
        <v>0.1130564</v>
      </c>
      <c r="P3248" s="63">
        <v>10</v>
      </c>
      <c r="Q3248" s="63">
        <v>1.2781749580960001E-2</v>
      </c>
    </row>
    <row r="3249" spans="1:17">
      <c r="A3249" s="63" t="s">
        <v>76</v>
      </c>
      <c r="B3249" s="63" t="s">
        <v>58</v>
      </c>
      <c r="C3249" s="63" t="s">
        <v>55</v>
      </c>
      <c r="D3249" s="63">
        <v>8</v>
      </c>
      <c r="E3249" s="63">
        <v>1.23262</v>
      </c>
      <c r="F3249" s="63">
        <v>1.00518</v>
      </c>
      <c r="G3249" s="63">
        <v>-0.2274398</v>
      </c>
      <c r="H3249" s="63">
        <v>59.248800000000003</v>
      </c>
      <c r="I3249" s="63">
        <v>-0.37232739999999998</v>
      </c>
      <c r="J3249" s="63">
        <v>-0.2867266</v>
      </c>
      <c r="K3249" s="63">
        <v>-0.2274398</v>
      </c>
      <c r="L3249" s="63">
        <v>-0.16815289999999999</v>
      </c>
      <c r="M3249" s="63">
        <v>-8.2552200000000006E-2</v>
      </c>
      <c r="N3249" s="63">
        <v>6436</v>
      </c>
      <c r="O3249" s="63">
        <v>0.1130564</v>
      </c>
      <c r="P3249" s="63">
        <v>10</v>
      </c>
      <c r="Q3249" s="63">
        <v>1.2781749580960001E-2</v>
      </c>
    </row>
    <row r="3250" spans="1:17">
      <c r="A3250" s="63" t="s">
        <v>76</v>
      </c>
      <c r="B3250" s="63" t="s">
        <v>58</v>
      </c>
      <c r="C3250" s="63" t="s">
        <v>55</v>
      </c>
      <c r="D3250" s="63">
        <v>9</v>
      </c>
      <c r="E3250" s="63">
        <v>1.217884</v>
      </c>
      <c r="F3250" s="63">
        <v>1.105645</v>
      </c>
      <c r="G3250" s="63">
        <v>-0.11223900000000001</v>
      </c>
      <c r="H3250" s="63">
        <v>63.8142</v>
      </c>
      <c r="I3250" s="63">
        <v>-0.25712659999999998</v>
      </c>
      <c r="J3250" s="63">
        <v>-0.17152580000000001</v>
      </c>
      <c r="K3250" s="63">
        <v>-0.11223900000000001</v>
      </c>
      <c r="L3250" s="63">
        <v>-5.2952199999999998E-2</v>
      </c>
      <c r="M3250" s="63">
        <v>3.26486E-2</v>
      </c>
      <c r="N3250" s="63">
        <v>6436</v>
      </c>
      <c r="O3250" s="63">
        <v>0.1130564</v>
      </c>
      <c r="P3250" s="63">
        <v>10</v>
      </c>
      <c r="Q3250" s="63">
        <v>1.2781749580960001E-2</v>
      </c>
    </row>
    <row r="3251" spans="1:17">
      <c r="A3251" s="63" t="s">
        <v>76</v>
      </c>
      <c r="B3251" s="63" t="s">
        <v>58</v>
      </c>
      <c r="C3251" s="63" t="s">
        <v>55</v>
      </c>
      <c r="D3251" s="63">
        <v>10</v>
      </c>
      <c r="E3251" s="63">
        <v>1.354465</v>
      </c>
      <c r="F3251" s="63">
        <v>1.2490540000000001</v>
      </c>
      <c r="G3251" s="63">
        <v>-0.1054103</v>
      </c>
      <c r="H3251" s="63">
        <v>70.475300000000004</v>
      </c>
      <c r="I3251" s="63">
        <v>-0.25029790000000002</v>
      </c>
      <c r="J3251" s="63">
        <v>-0.16469719999999999</v>
      </c>
      <c r="K3251" s="63">
        <v>-0.1054103</v>
      </c>
      <c r="L3251" s="63">
        <v>-4.6123499999999998E-2</v>
      </c>
      <c r="M3251" s="63">
        <v>3.94773E-2</v>
      </c>
      <c r="N3251" s="63">
        <v>6436</v>
      </c>
      <c r="O3251" s="63">
        <v>0.1130564</v>
      </c>
      <c r="P3251" s="63">
        <v>10</v>
      </c>
      <c r="Q3251" s="63">
        <v>1.2781749580960001E-2</v>
      </c>
    </row>
    <row r="3252" spans="1:17">
      <c r="A3252" s="63" t="s">
        <v>76</v>
      </c>
      <c r="B3252" s="63" t="s">
        <v>58</v>
      </c>
      <c r="C3252" s="63" t="s">
        <v>55</v>
      </c>
      <c r="D3252" s="63">
        <v>11</v>
      </c>
      <c r="E3252" s="63">
        <v>1.3970640000000001</v>
      </c>
      <c r="F3252" s="63">
        <v>1.43119</v>
      </c>
      <c r="G3252" s="63">
        <v>3.4125799999999998E-2</v>
      </c>
      <c r="H3252" s="63">
        <v>75.5518</v>
      </c>
      <c r="I3252" s="63">
        <v>-0.11076179999999999</v>
      </c>
      <c r="J3252" s="63">
        <v>-2.5160999999999999E-2</v>
      </c>
      <c r="K3252" s="63">
        <v>3.4125799999999998E-2</v>
      </c>
      <c r="L3252" s="63">
        <v>9.3412599999999998E-2</v>
      </c>
      <c r="M3252" s="63">
        <v>0.17901339999999999</v>
      </c>
      <c r="N3252" s="63">
        <v>6436</v>
      </c>
      <c r="O3252" s="63">
        <v>0.1130564</v>
      </c>
      <c r="P3252" s="63">
        <v>10</v>
      </c>
      <c r="Q3252" s="63">
        <v>1.2781749580960001E-2</v>
      </c>
    </row>
    <row r="3253" spans="1:17">
      <c r="A3253" s="63" t="s">
        <v>76</v>
      </c>
      <c r="B3253" s="63" t="s">
        <v>58</v>
      </c>
      <c r="C3253" s="63" t="s">
        <v>55</v>
      </c>
      <c r="D3253" s="63">
        <v>12</v>
      </c>
      <c r="E3253" s="63">
        <v>1.429926</v>
      </c>
      <c r="F3253" s="63">
        <v>1.588481</v>
      </c>
      <c r="G3253" s="63">
        <v>0.1585549</v>
      </c>
      <c r="H3253" s="63">
        <v>79.552099999999996</v>
      </c>
      <c r="I3253" s="63">
        <v>1.36673E-2</v>
      </c>
      <c r="J3253" s="63">
        <v>9.9268099999999998E-2</v>
      </c>
      <c r="K3253" s="63">
        <v>0.1585549</v>
      </c>
      <c r="L3253" s="63">
        <v>0.2178417</v>
      </c>
      <c r="M3253" s="63">
        <v>0.3034425</v>
      </c>
      <c r="N3253" s="63">
        <v>6436</v>
      </c>
      <c r="O3253" s="63">
        <v>0.1130564</v>
      </c>
      <c r="P3253" s="63">
        <v>10</v>
      </c>
      <c r="Q3253" s="63">
        <v>1.2781749580960001E-2</v>
      </c>
    </row>
    <row r="3254" spans="1:17">
      <c r="A3254" s="63" t="s">
        <v>76</v>
      </c>
      <c r="B3254" s="63" t="s">
        <v>58</v>
      </c>
      <c r="C3254" s="63" t="s">
        <v>55</v>
      </c>
      <c r="D3254" s="63">
        <v>13</v>
      </c>
      <c r="E3254" s="63">
        <v>1.3875660000000001</v>
      </c>
      <c r="F3254" s="63">
        <v>1.7665709999999999</v>
      </c>
      <c r="G3254" s="63">
        <v>0.37900519999999999</v>
      </c>
      <c r="H3254" s="63">
        <v>83.002899999999997</v>
      </c>
      <c r="I3254" s="63">
        <v>0.23411760000000001</v>
      </c>
      <c r="J3254" s="63">
        <v>0.31971840000000001</v>
      </c>
      <c r="K3254" s="63">
        <v>0.37900519999999999</v>
      </c>
      <c r="L3254" s="63">
        <v>0.43829200000000001</v>
      </c>
      <c r="M3254" s="63">
        <v>0.52389280000000005</v>
      </c>
      <c r="N3254" s="63">
        <v>6436</v>
      </c>
      <c r="O3254" s="63">
        <v>0.1130564</v>
      </c>
      <c r="P3254" s="63">
        <v>10</v>
      </c>
      <c r="Q3254" s="63">
        <v>1.2781749580960001E-2</v>
      </c>
    </row>
    <row r="3255" spans="1:17">
      <c r="A3255" s="63" t="s">
        <v>76</v>
      </c>
      <c r="B3255" s="63" t="s">
        <v>58</v>
      </c>
      <c r="C3255" s="63" t="s">
        <v>55</v>
      </c>
      <c r="D3255" s="63">
        <v>14</v>
      </c>
      <c r="E3255" s="63">
        <v>1.4737880000000001</v>
      </c>
      <c r="F3255" s="63">
        <v>1.9900869999999999</v>
      </c>
      <c r="G3255" s="63">
        <v>0.51629879999999995</v>
      </c>
      <c r="H3255" s="63">
        <v>86.126300000000001</v>
      </c>
      <c r="I3255" s="63">
        <v>0.3714112</v>
      </c>
      <c r="J3255" s="63">
        <v>0.45701190000000003</v>
      </c>
      <c r="K3255" s="63">
        <v>0.51629879999999995</v>
      </c>
      <c r="L3255" s="63">
        <v>0.57558560000000003</v>
      </c>
      <c r="M3255" s="63">
        <v>0.6611863</v>
      </c>
      <c r="N3255" s="63">
        <v>6436</v>
      </c>
      <c r="O3255" s="63">
        <v>0.1130564</v>
      </c>
      <c r="P3255" s="63">
        <v>10</v>
      </c>
      <c r="Q3255" s="63">
        <v>1.2781749580960001E-2</v>
      </c>
    </row>
    <row r="3256" spans="1:17">
      <c r="A3256" s="63" t="s">
        <v>76</v>
      </c>
      <c r="B3256" s="63" t="s">
        <v>58</v>
      </c>
      <c r="C3256" s="63" t="s">
        <v>55</v>
      </c>
      <c r="D3256" s="63">
        <v>15</v>
      </c>
      <c r="E3256" s="63">
        <v>1.5656650000000001</v>
      </c>
      <c r="F3256" s="63">
        <v>2.1387119999999999</v>
      </c>
      <c r="G3256" s="63">
        <v>0.57304670000000002</v>
      </c>
      <c r="H3256" s="63">
        <v>87.725999999999999</v>
      </c>
      <c r="I3256" s="63">
        <v>0.42815910000000001</v>
      </c>
      <c r="J3256" s="63">
        <v>0.51375990000000005</v>
      </c>
      <c r="K3256" s="63">
        <v>0.57304670000000002</v>
      </c>
      <c r="L3256" s="63">
        <v>0.63233349999999999</v>
      </c>
      <c r="M3256" s="63">
        <v>0.71793430000000003</v>
      </c>
      <c r="N3256" s="63">
        <v>6436</v>
      </c>
      <c r="O3256" s="63">
        <v>0.1130564</v>
      </c>
      <c r="P3256" s="63">
        <v>10</v>
      </c>
      <c r="Q3256" s="63">
        <v>1.2781749580960001E-2</v>
      </c>
    </row>
    <row r="3257" spans="1:17">
      <c r="A3257" s="63" t="s">
        <v>76</v>
      </c>
      <c r="B3257" s="63" t="s">
        <v>58</v>
      </c>
      <c r="C3257" s="63" t="s">
        <v>55</v>
      </c>
      <c r="D3257" s="63">
        <v>16</v>
      </c>
      <c r="E3257" s="63">
        <v>1.753857</v>
      </c>
      <c r="F3257" s="63">
        <v>2.3378570000000001</v>
      </c>
      <c r="G3257" s="63">
        <v>0.5839993</v>
      </c>
      <c r="H3257" s="63">
        <v>89.661000000000001</v>
      </c>
      <c r="I3257" s="63">
        <v>0.43911169999999999</v>
      </c>
      <c r="J3257" s="63">
        <v>0.52471239999999997</v>
      </c>
      <c r="K3257" s="63">
        <v>0.5839993</v>
      </c>
      <c r="L3257" s="63">
        <v>0.64328609999999997</v>
      </c>
      <c r="M3257" s="63">
        <v>0.72888679999999995</v>
      </c>
      <c r="N3257" s="63">
        <v>6436</v>
      </c>
      <c r="O3257" s="63">
        <v>0.1130564</v>
      </c>
      <c r="P3257" s="63">
        <v>10</v>
      </c>
      <c r="Q3257" s="63">
        <v>1.2781749580960001E-2</v>
      </c>
    </row>
    <row r="3258" spans="1:17">
      <c r="A3258" s="63" t="s">
        <v>76</v>
      </c>
      <c r="B3258" s="63" t="s">
        <v>58</v>
      </c>
      <c r="C3258" s="63" t="s">
        <v>55</v>
      </c>
      <c r="D3258" s="63">
        <v>17</v>
      </c>
      <c r="E3258" s="63">
        <v>1.951165</v>
      </c>
      <c r="F3258" s="63">
        <v>2.511339</v>
      </c>
      <c r="G3258" s="63">
        <v>0.56017459999999997</v>
      </c>
      <c r="H3258" s="63">
        <v>90.558700000000002</v>
      </c>
      <c r="I3258" s="63">
        <v>0.41528700000000002</v>
      </c>
      <c r="J3258" s="63">
        <v>0.50088779999999999</v>
      </c>
      <c r="K3258" s="63">
        <v>0.56017459999999997</v>
      </c>
      <c r="L3258" s="63">
        <v>0.61946140000000005</v>
      </c>
      <c r="M3258" s="63">
        <v>0.70506219999999997</v>
      </c>
      <c r="N3258" s="63">
        <v>6436</v>
      </c>
      <c r="O3258" s="63">
        <v>0.1130564</v>
      </c>
      <c r="P3258" s="63">
        <v>10</v>
      </c>
      <c r="Q3258" s="63">
        <v>1.2781749580960001E-2</v>
      </c>
    </row>
    <row r="3259" spans="1:17">
      <c r="A3259" s="63" t="s">
        <v>76</v>
      </c>
      <c r="B3259" s="63" t="s">
        <v>58</v>
      </c>
      <c r="C3259" s="63" t="s">
        <v>55</v>
      </c>
      <c r="D3259" s="63">
        <v>18</v>
      </c>
      <c r="E3259" s="63">
        <v>2.1098970000000001</v>
      </c>
      <c r="F3259" s="63">
        <v>2.5959439999999998</v>
      </c>
      <c r="G3259" s="63">
        <v>0.4860468</v>
      </c>
      <c r="H3259" s="63">
        <v>90.019199999999998</v>
      </c>
      <c r="I3259" s="63">
        <v>0.3411592</v>
      </c>
      <c r="J3259" s="63">
        <v>0.42675999999999997</v>
      </c>
      <c r="K3259" s="63">
        <v>0.4860468</v>
      </c>
      <c r="L3259" s="63">
        <v>0.54533359999999997</v>
      </c>
      <c r="M3259" s="63">
        <v>0.63093440000000001</v>
      </c>
      <c r="N3259" s="63">
        <v>6436</v>
      </c>
      <c r="O3259" s="63">
        <v>0.1130564</v>
      </c>
      <c r="P3259" s="63">
        <v>10</v>
      </c>
      <c r="Q3259" s="63">
        <v>1.2781749580960001E-2</v>
      </c>
    </row>
    <row r="3260" spans="1:17">
      <c r="A3260" s="63" t="s">
        <v>76</v>
      </c>
      <c r="B3260" s="63" t="s">
        <v>58</v>
      </c>
      <c r="C3260" s="63" t="s">
        <v>55</v>
      </c>
      <c r="D3260" s="63">
        <v>19</v>
      </c>
      <c r="E3260" s="63">
        <v>2.3159350000000001</v>
      </c>
      <c r="F3260" s="63">
        <v>2.4267609999999999</v>
      </c>
      <c r="G3260" s="63">
        <v>0.11082599999999999</v>
      </c>
      <c r="H3260" s="63">
        <v>86.728499999999997</v>
      </c>
      <c r="I3260" s="63">
        <v>-3.4061599999999997E-2</v>
      </c>
      <c r="J3260" s="63">
        <v>5.15392E-2</v>
      </c>
      <c r="K3260" s="63">
        <v>0.11082599999999999</v>
      </c>
      <c r="L3260" s="63">
        <v>0.17011280000000001</v>
      </c>
      <c r="M3260" s="63">
        <v>0.25571359999999999</v>
      </c>
      <c r="N3260" s="63">
        <v>6436</v>
      </c>
      <c r="O3260" s="63">
        <v>0.1130564</v>
      </c>
      <c r="P3260" s="63">
        <v>10</v>
      </c>
      <c r="Q3260" s="63">
        <v>1.2781749580960001E-2</v>
      </c>
    </row>
    <row r="3261" spans="1:17">
      <c r="A3261" s="63" t="s">
        <v>76</v>
      </c>
      <c r="B3261" s="63" t="s">
        <v>58</v>
      </c>
      <c r="C3261" s="63" t="s">
        <v>55</v>
      </c>
      <c r="D3261" s="63">
        <v>20</v>
      </c>
      <c r="E3261" s="63">
        <v>2.2317490000000002</v>
      </c>
      <c r="F3261" s="63">
        <v>2.1557689999999998</v>
      </c>
      <c r="G3261" s="63">
        <v>-7.5980199999999998E-2</v>
      </c>
      <c r="H3261" s="63">
        <v>81.575599999999994</v>
      </c>
      <c r="I3261" s="63">
        <v>-0.2208678</v>
      </c>
      <c r="J3261" s="63">
        <v>-0.135267</v>
      </c>
      <c r="K3261" s="63">
        <v>-7.5980199999999998E-2</v>
      </c>
      <c r="L3261" s="63">
        <v>-1.6693400000000001E-2</v>
      </c>
      <c r="M3261" s="63">
        <v>6.8907399999999994E-2</v>
      </c>
      <c r="N3261" s="63">
        <v>6436</v>
      </c>
      <c r="O3261" s="63">
        <v>0.1130564</v>
      </c>
      <c r="P3261" s="63">
        <v>10</v>
      </c>
      <c r="Q3261" s="63">
        <v>1.2781749580960001E-2</v>
      </c>
    </row>
    <row r="3262" spans="1:17">
      <c r="A3262" s="63" t="s">
        <v>76</v>
      </c>
      <c r="B3262" s="63" t="s">
        <v>58</v>
      </c>
      <c r="C3262" s="63" t="s">
        <v>55</v>
      </c>
      <c r="D3262" s="63">
        <v>21</v>
      </c>
      <c r="E3262" s="63">
        <v>2.2346119999999998</v>
      </c>
      <c r="F3262" s="63">
        <v>2.0452849999999998</v>
      </c>
      <c r="G3262" s="63">
        <v>-0.189327</v>
      </c>
      <c r="H3262" s="63">
        <v>78.886300000000006</v>
      </c>
      <c r="I3262" s="63">
        <v>-0.33421459999999997</v>
      </c>
      <c r="J3262" s="63">
        <v>-0.2486138</v>
      </c>
      <c r="K3262" s="63">
        <v>-0.189327</v>
      </c>
      <c r="L3262" s="63">
        <v>-0.13004019999999999</v>
      </c>
      <c r="M3262" s="63">
        <v>-4.4439399999999997E-2</v>
      </c>
      <c r="N3262" s="63">
        <v>6436</v>
      </c>
      <c r="O3262" s="63">
        <v>0.1130564</v>
      </c>
      <c r="P3262" s="63">
        <v>10</v>
      </c>
      <c r="Q3262" s="63">
        <v>1.2781749580960001E-2</v>
      </c>
    </row>
    <row r="3263" spans="1:17">
      <c r="A3263" s="63" t="s">
        <v>76</v>
      </c>
      <c r="B3263" s="63" t="s">
        <v>58</v>
      </c>
      <c r="C3263" s="63" t="s">
        <v>55</v>
      </c>
      <c r="D3263" s="63">
        <v>22</v>
      </c>
      <c r="E3263" s="63">
        <v>2.0715810000000001</v>
      </c>
      <c r="F3263" s="63">
        <v>1.8113090000000001</v>
      </c>
      <c r="G3263" s="63">
        <v>-0.2602719</v>
      </c>
      <c r="H3263" s="63">
        <v>75.9756</v>
      </c>
      <c r="I3263" s="63">
        <v>-0.40515950000000001</v>
      </c>
      <c r="J3263" s="63">
        <v>-0.31955869999999997</v>
      </c>
      <c r="K3263" s="63">
        <v>-0.2602719</v>
      </c>
      <c r="L3263" s="63">
        <v>-0.2009851</v>
      </c>
      <c r="M3263" s="63">
        <v>-0.1153843</v>
      </c>
      <c r="N3263" s="63">
        <v>6436</v>
      </c>
      <c r="O3263" s="63">
        <v>0.1130564</v>
      </c>
      <c r="P3263" s="63">
        <v>10</v>
      </c>
      <c r="Q3263" s="63">
        <v>1.2781749580960001E-2</v>
      </c>
    </row>
    <row r="3264" spans="1:17">
      <c r="A3264" s="63" t="s">
        <v>76</v>
      </c>
      <c r="B3264" s="63" t="s">
        <v>58</v>
      </c>
      <c r="C3264" s="63" t="s">
        <v>55</v>
      </c>
      <c r="D3264" s="63">
        <v>23</v>
      </c>
      <c r="E3264" s="63">
        <v>1.6794800000000001</v>
      </c>
      <c r="F3264" s="63">
        <v>1.410738</v>
      </c>
      <c r="G3264" s="63">
        <v>-0.26874219999999999</v>
      </c>
      <c r="H3264" s="63">
        <v>72.179299999999998</v>
      </c>
      <c r="I3264" s="63">
        <v>-0.41362979999999999</v>
      </c>
      <c r="J3264" s="63">
        <v>-0.32802900000000002</v>
      </c>
      <c r="K3264" s="63">
        <v>-0.26874219999999999</v>
      </c>
      <c r="L3264" s="63">
        <v>-0.20945540000000001</v>
      </c>
      <c r="M3264" s="63">
        <v>-0.1238546</v>
      </c>
      <c r="N3264" s="63">
        <v>6436</v>
      </c>
      <c r="O3264" s="63">
        <v>0.1130564</v>
      </c>
      <c r="P3264" s="63">
        <v>10</v>
      </c>
      <c r="Q3264" s="63">
        <v>1.2781749580960001E-2</v>
      </c>
    </row>
    <row r="3265" spans="1:17">
      <c r="A3265" s="63" t="s">
        <v>76</v>
      </c>
      <c r="B3265" s="63" t="s">
        <v>58</v>
      </c>
      <c r="C3265" s="63" t="s">
        <v>55</v>
      </c>
      <c r="D3265" s="63">
        <v>24</v>
      </c>
      <c r="E3265" s="63">
        <v>1.2876879999999999</v>
      </c>
      <c r="F3265" s="63">
        <v>1.0770960000000001</v>
      </c>
      <c r="G3265" s="63">
        <v>-0.2105919</v>
      </c>
      <c r="H3265" s="63">
        <v>70.257000000000005</v>
      </c>
      <c r="I3265" s="63">
        <v>-0.3554795</v>
      </c>
      <c r="J3265" s="63">
        <v>-0.26987870000000003</v>
      </c>
      <c r="K3265" s="63">
        <v>-0.2105919</v>
      </c>
      <c r="L3265" s="63">
        <v>-0.1513051</v>
      </c>
      <c r="M3265" s="63">
        <v>-6.5704299999999993E-2</v>
      </c>
      <c r="N3265" s="63">
        <v>6436</v>
      </c>
      <c r="O3265" s="63">
        <v>0.1130564</v>
      </c>
      <c r="P3265" s="63">
        <v>10</v>
      </c>
      <c r="Q3265" s="63">
        <v>1.2781749580960001E-2</v>
      </c>
    </row>
    <row r="3266" spans="1:17">
      <c r="A3266" s="63" t="s">
        <v>76</v>
      </c>
      <c r="B3266" s="63" t="s">
        <v>58</v>
      </c>
      <c r="C3266" s="63" t="s">
        <v>56</v>
      </c>
      <c r="D3266" s="63">
        <v>1</v>
      </c>
      <c r="E3266" s="63">
        <v>1.029468</v>
      </c>
      <c r="F3266" s="63">
        <v>0.88456420000000002</v>
      </c>
      <c r="G3266" s="63">
        <v>-0.1449037</v>
      </c>
      <c r="H3266" s="63">
        <v>36.794699999999999</v>
      </c>
      <c r="I3266" s="63">
        <v>-0.28979129999999997</v>
      </c>
      <c r="J3266" s="63">
        <v>-0.2041906</v>
      </c>
      <c r="K3266" s="63">
        <v>-0.1449037</v>
      </c>
      <c r="L3266" s="63">
        <v>-8.5616899999999996E-2</v>
      </c>
      <c r="M3266" s="63">
        <v>-1.6099999999999998E-5</v>
      </c>
      <c r="N3266" s="63">
        <v>6436</v>
      </c>
      <c r="O3266" s="63">
        <v>0.1130564</v>
      </c>
      <c r="P3266" s="63">
        <v>11</v>
      </c>
      <c r="Q3266" s="63">
        <v>1.2781749580960001E-2</v>
      </c>
    </row>
    <row r="3267" spans="1:17">
      <c r="A3267" s="63" t="s">
        <v>76</v>
      </c>
      <c r="B3267" s="63" t="s">
        <v>58</v>
      </c>
      <c r="C3267" s="63" t="s">
        <v>56</v>
      </c>
      <c r="D3267" s="63">
        <v>2</v>
      </c>
      <c r="E3267" s="63">
        <v>0.96169289999999996</v>
      </c>
      <c r="F3267" s="63">
        <v>0.80087719999999996</v>
      </c>
      <c r="G3267" s="63">
        <v>-0.16081580000000001</v>
      </c>
      <c r="H3267" s="63">
        <v>35.870600000000003</v>
      </c>
      <c r="I3267" s="63">
        <v>-0.30570340000000001</v>
      </c>
      <c r="J3267" s="63">
        <v>-0.22010260000000001</v>
      </c>
      <c r="K3267" s="63">
        <v>-0.16081580000000001</v>
      </c>
      <c r="L3267" s="63">
        <v>-0.10152890000000001</v>
      </c>
      <c r="M3267" s="63">
        <v>-1.59282E-2</v>
      </c>
      <c r="N3267" s="63">
        <v>6436</v>
      </c>
      <c r="O3267" s="63">
        <v>0.1130564</v>
      </c>
      <c r="P3267" s="63">
        <v>11</v>
      </c>
      <c r="Q3267" s="63">
        <v>1.2781749580960001E-2</v>
      </c>
    </row>
    <row r="3268" spans="1:17">
      <c r="A3268" s="63" t="s">
        <v>76</v>
      </c>
      <c r="B3268" s="63" t="s">
        <v>58</v>
      </c>
      <c r="C3268" s="63" t="s">
        <v>56</v>
      </c>
      <c r="D3268" s="63">
        <v>3</v>
      </c>
      <c r="E3268" s="63">
        <v>0.95723429999999998</v>
      </c>
      <c r="F3268" s="63">
        <v>0.80083780000000004</v>
      </c>
      <c r="G3268" s="63">
        <v>-0.15639639999999999</v>
      </c>
      <c r="H3268" s="63">
        <v>35.071599999999997</v>
      </c>
      <c r="I3268" s="63">
        <v>-0.301284</v>
      </c>
      <c r="J3268" s="63">
        <v>-0.21568329999999999</v>
      </c>
      <c r="K3268" s="63">
        <v>-0.15639639999999999</v>
      </c>
      <c r="L3268" s="63">
        <v>-9.7109600000000004E-2</v>
      </c>
      <c r="M3268" s="63">
        <v>-1.1508900000000001E-2</v>
      </c>
      <c r="N3268" s="63">
        <v>6436</v>
      </c>
      <c r="O3268" s="63">
        <v>0.1130564</v>
      </c>
      <c r="P3268" s="63">
        <v>11</v>
      </c>
      <c r="Q3268" s="63">
        <v>1.2781749580960001E-2</v>
      </c>
    </row>
    <row r="3269" spans="1:17">
      <c r="A3269" s="63" t="s">
        <v>76</v>
      </c>
      <c r="B3269" s="63" t="s">
        <v>58</v>
      </c>
      <c r="C3269" s="63" t="s">
        <v>56</v>
      </c>
      <c r="D3269" s="63">
        <v>4</v>
      </c>
      <c r="E3269" s="63">
        <v>0.98717469999999996</v>
      </c>
      <c r="F3269" s="63">
        <v>0.82932450000000002</v>
      </c>
      <c r="G3269" s="63">
        <v>-0.1578503</v>
      </c>
      <c r="H3269" s="63">
        <v>34.107999999999997</v>
      </c>
      <c r="I3269" s="63">
        <v>-0.3027379</v>
      </c>
      <c r="J3269" s="63">
        <v>-0.2171371</v>
      </c>
      <c r="K3269" s="63">
        <v>-0.1578503</v>
      </c>
      <c r="L3269" s="63">
        <v>-9.8563399999999995E-2</v>
      </c>
      <c r="M3269" s="63">
        <v>-1.2962700000000001E-2</v>
      </c>
      <c r="N3269" s="63">
        <v>6436</v>
      </c>
      <c r="O3269" s="63">
        <v>0.1130564</v>
      </c>
      <c r="P3269" s="63">
        <v>11</v>
      </c>
      <c r="Q3269" s="63">
        <v>1.2781749580960001E-2</v>
      </c>
    </row>
    <row r="3270" spans="1:17">
      <c r="A3270" s="63" t="s">
        <v>76</v>
      </c>
      <c r="B3270" s="63" t="s">
        <v>58</v>
      </c>
      <c r="C3270" s="63" t="s">
        <v>56</v>
      </c>
      <c r="D3270" s="63">
        <v>5</v>
      </c>
      <c r="E3270" s="63">
        <v>1.030233</v>
      </c>
      <c r="F3270" s="63">
        <v>0.87314029999999998</v>
      </c>
      <c r="G3270" s="63">
        <v>-0.1570928</v>
      </c>
      <c r="H3270" s="63">
        <v>33.695900000000002</v>
      </c>
      <c r="I3270" s="63">
        <v>-0.30198039999999998</v>
      </c>
      <c r="J3270" s="63">
        <v>-0.21637960000000001</v>
      </c>
      <c r="K3270" s="63">
        <v>-0.1570928</v>
      </c>
      <c r="L3270" s="63">
        <v>-9.7806000000000004E-2</v>
      </c>
      <c r="M3270" s="63">
        <v>-1.2205199999999999E-2</v>
      </c>
      <c r="N3270" s="63">
        <v>6436</v>
      </c>
      <c r="O3270" s="63">
        <v>0.1130564</v>
      </c>
      <c r="P3270" s="63">
        <v>11</v>
      </c>
      <c r="Q3270" s="63">
        <v>1.2781749580960001E-2</v>
      </c>
    </row>
    <row r="3271" spans="1:17">
      <c r="A3271" s="63" t="s">
        <v>76</v>
      </c>
      <c r="B3271" s="63" t="s">
        <v>58</v>
      </c>
      <c r="C3271" s="63" t="s">
        <v>56</v>
      </c>
      <c r="D3271" s="63">
        <v>6</v>
      </c>
      <c r="E3271" s="63">
        <v>1.2022649999999999</v>
      </c>
      <c r="F3271" s="63">
        <v>0.96702710000000003</v>
      </c>
      <c r="G3271" s="63">
        <v>-0.2352378</v>
      </c>
      <c r="H3271" s="63">
        <v>33.158999999999999</v>
      </c>
      <c r="I3271" s="63">
        <v>-0.3801254</v>
      </c>
      <c r="J3271" s="63">
        <v>-0.29452460000000003</v>
      </c>
      <c r="K3271" s="63">
        <v>-0.2352378</v>
      </c>
      <c r="L3271" s="63">
        <v>-0.17595089999999999</v>
      </c>
      <c r="M3271" s="63">
        <v>-9.0350200000000006E-2</v>
      </c>
      <c r="N3271" s="63">
        <v>6436</v>
      </c>
      <c r="O3271" s="63">
        <v>0.1130564</v>
      </c>
      <c r="P3271" s="63">
        <v>11</v>
      </c>
      <c r="Q3271" s="63">
        <v>1.2781749580960001E-2</v>
      </c>
    </row>
    <row r="3272" spans="1:17">
      <c r="A3272" s="63" t="s">
        <v>76</v>
      </c>
      <c r="B3272" s="63" t="s">
        <v>58</v>
      </c>
      <c r="C3272" s="63" t="s">
        <v>56</v>
      </c>
      <c r="D3272" s="63">
        <v>7</v>
      </c>
      <c r="E3272" s="63">
        <v>1.569232</v>
      </c>
      <c r="F3272" s="63">
        <v>1.370055</v>
      </c>
      <c r="G3272" s="63">
        <v>-0.19917679999999999</v>
      </c>
      <c r="H3272" s="63">
        <v>32.669499999999999</v>
      </c>
      <c r="I3272" s="63">
        <v>-0.34406439999999999</v>
      </c>
      <c r="J3272" s="63">
        <v>-0.25846360000000002</v>
      </c>
      <c r="K3272" s="63">
        <v>-0.19917679999999999</v>
      </c>
      <c r="L3272" s="63">
        <v>-0.13988999999999999</v>
      </c>
      <c r="M3272" s="63">
        <v>-5.4289200000000003E-2</v>
      </c>
      <c r="N3272" s="63">
        <v>6436</v>
      </c>
      <c r="O3272" s="63">
        <v>0.1130564</v>
      </c>
      <c r="P3272" s="63">
        <v>11</v>
      </c>
      <c r="Q3272" s="63">
        <v>1.2781749580960001E-2</v>
      </c>
    </row>
    <row r="3273" spans="1:17">
      <c r="A3273" s="63" t="s">
        <v>76</v>
      </c>
      <c r="B3273" s="63" t="s">
        <v>58</v>
      </c>
      <c r="C3273" s="63" t="s">
        <v>56</v>
      </c>
      <c r="D3273" s="63">
        <v>8</v>
      </c>
      <c r="E3273" s="63">
        <v>1.7884519999999999</v>
      </c>
      <c r="F3273" s="63">
        <v>1.7044999999999999</v>
      </c>
      <c r="G3273" s="63">
        <v>-8.3951799999999993E-2</v>
      </c>
      <c r="H3273" s="63">
        <v>33.994900000000001</v>
      </c>
      <c r="I3273" s="63">
        <v>-0.2288394</v>
      </c>
      <c r="J3273" s="63">
        <v>-0.1432387</v>
      </c>
      <c r="K3273" s="63">
        <v>-8.3951799999999993E-2</v>
      </c>
      <c r="L3273" s="63">
        <v>-2.4664999999999999E-2</v>
      </c>
      <c r="M3273" s="63">
        <v>6.0935799999999998E-2</v>
      </c>
      <c r="N3273" s="63">
        <v>6436</v>
      </c>
      <c r="O3273" s="63">
        <v>0.1130564</v>
      </c>
      <c r="P3273" s="63">
        <v>11</v>
      </c>
      <c r="Q3273" s="63">
        <v>1.2781749580960001E-2</v>
      </c>
    </row>
    <row r="3274" spans="1:17">
      <c r="A3274" s="63" t="s">
        <v>76</v>
      </c>
      <c r="B3274" s="63" t="s">
        <v>58</v>
      </c>
      <c r="C3274" s="63" t="s">
        <v>56</v>
      </c>
      <c r="D3274" s="63">
        <v>9</v>
      </c>
      <c r="E3274" s="63">
        <v>1.654406</v>
      </c>
      <c r="F3274" s="63">
        <v>1.7277400000000001</v>
      </c>
      <c r="G3274" s="63">
        <v>7.3333499999999996E-2</v>
      </c>
      <c r="H3274" s="63">
        <v>38.146799999999999</v>
      </c>
      <c r="I3274" s="63">
        <v>-7.1554099999999995E-2</v>
      </c>
      <c r="J3274" s="63">
        <v>1.4046700000000001E-2</v>
      </c>
      <c r="K3274" s="63">
        <v>7.3333499999999996E-2</v>
      </c>
      <c r="L3274" s="63">
        <v>0.1326203</v>
      </c>
      <c r="M3274" s="63">
        <v>0.2182211</v>
      </c>
      <c r="N3274" s="63">
        <v>6436</v>
      </c>
      <c r="O3274" s="63">
        <v>0.1130564</v>
      </c>
      <c r="P3274" s="63">
        <v>11</v>
      </c>
      <c r="Q3274" s="63">
        <v>1.2781749580960001E-2</v>
      </c>
    </row>
    <row r="3275" spans="1:17">
      <c r="A3275" s="63" t="s">
        <v>76</v>
      </c>
      <c r="B3275" s="63" t="s">
        <v>58</v>
      </c>
      <c r="C3275" s="63" t="s">
        <v>56</v>
      </c>
      <c r="D3275" s="63">
        <v>10</v>
      </c>
      <c r="E3275" s="63">
        <v>1.5840460000000001</v>
      </c>
      <c r="F3275" s="63">
        <v>1.66029</v>
      </c>
      <c r="G3275" s="63">
        <v>7.62438E-2</v>
      </c>
      <c r="H3275" s="63">
        <v>44.095300000000002</v>
      </c>
      <c r="I3275" s="63">
        <v>-6.8643800000000005E-2</v>
      </c>
      <c r="J3275" s="63">
        <v>1.69569E-2</v>
      </c>
      <c r="K3275" s="63">
        <v>7.62438E-2</v>
      </c>
      <c r="L3275" s="63">
        <v>0.1355306</v>
      </c>
      <c r="M3275" s="63">
        <v>0.22113140000000001</v>
      </c>
      <c r="N3275" s="63">
        <v>6436</v>
      </c>
      <c r="O3275" s="63">
        <v>0.1130564</v>
      </c>
      <c r="P3275" s="63">
        <v>11</v>
      </c>
      <c r="Q3275" s="63">
        <v>1.2781749580960001E-2</v>
      </c>
    </row>
    <row r="3276" spans="1:17">
      <c r="A3276" s="63" t="s">
        <v>76</v>
      </c>
      <c r="B3276" s="63" t="s">
        <v>58</v>
      </c>
      <c r="C3276" s="63" t="s">
        <v>56</v>
      </c>
      <c r="D3276" s="63">
        <v>11</v>
      </c>
      <c r="E3276" s="63">
        <v>1.467406</v>
      </c>
      <c r="F3276" s="63">
        <v>1.622017</v>
      </c>
      <c r="G3276" s="63">
        <v>0.15461030000000001</v>
      </c>
      <c r="H3276" s="63">
        <v>48.593699999999998</v>
      </c>
      <c r="I3276" s="63">
        <v>9.7227000000000008E-3</v>
      </c>
      <c r="J3276" s="63">
        <v>9.5323400000000003E-2</v>
      </c>
      <c r="K3276" s="63">
        <v>0.15461030000000001</v>
      </c>
      <c r="L3276" s="63">
        <v>0.21389710000000001</v>
      </c>
      <c r="M3276" s="63">
        <v>0.29949789999999998</v>
      </c>
      <c r="N3276" s="63">
        <v>6436</v>
      </c>
      <c r="O3276" s="63">
        <v>0.1130564</v>
      </c>
      <c r="P3276" s="63">
        <v>11</v>
      </c>
      <c r="Q3276" s="63">
        <v>1.2781749580960001E-2</v>
      </c>
    </row>
    <row r="3277" spans="1:17">
      <c r="A3277" s="63" t="s">
        <v>76</v>
      </c>
      <c r="B3277" s="63" t="s">
        <v>58</v>
      </c>
      <c r="C3277" s="63" t="s">
        <v>56</v>
      </c>
      <c r="D3277" s="63">
        <v>12</v>
      </c>
      <c r="E3277" s="63">
        <v>1.3981889999999999</v>
      </c>
      <c r="F3277" s="63">
        <v>1.5339510000000001</v>
      </c>
      <c r="G3277" s="63">
        <v>0.13576160000000001</v>
      </c>
      <c r="H3277" s="63">
        <v>51.641599999999997</v>
      </c>
      <c r="I3277" s="63">
        <v>-9.1260000000000004E-3</v>
      </c>
      <c r="J3277" s="63">
        <v>7.6474799999999996E-2</v>
      </c>
      <c r="K3277" s="63">
        <v>0.13576160000000001</v>
      </c>
      <c r="L3277" s="63">
        <v>0.19504850000000001</v>
      </c>
      <c r="M3277" s="63">
        <v>0.28064919999999999</v>
      </c>
      <c r="N3277" s="63">
        <v>6436</v>
      </c>
      <c r="O3277" s="63">
        <v>0.1130564</v>
      </c>
      <c r="P3277" s="63">
        <v>11</v>
      </c>
      <c r="Q3277" s="63">
        <v>1.2781749580960001E-2</v>
      </c>
    </row>
    <row r="3278" spans="1:17">
      <c r="A3278" s="63" t="s">
        <v>76</v>
      </c>
      <c r="B3278" s="63" t="s">
        <v>58</v>
      </c>
      <c r="C3278" s="63" t="s">
        <v>56</v>
      </c>
      <c r="D3278" s="63">
        <v>13</v>
      </c>
      <c r="E3278" s="63">
        <v>1.244211</v>
      </c>
      <c r="F3278" s="63">
        <v>1.4953730000000001</v>
      </c>
      <c r="G3278" s="63">
        <v>0.25116240000000001</v>
      </c>
      <c r="H3278" s="63">
        <v>54.377400000000002</v>
      </c>
      <c r="I3278" s="63">
        <v>0.1062748</v>
      </c>
      <c r="J3278" s="63">
        <v>0.19187560000000001</v>
      </c>
      <c r="K3278" s="63">
        <v>0.25116240000000001</v>
      </c>
      <c r="L3278" s="63">
        <v>0.31044919999999998</v>
      </c>
      <c r="M3278" s="63">
        <v>0.39605000000000001</v>
      </c>
      <c r="N3278" s="63">
        <v>6436</v>
      </c>
      <c r="O3278" s="63">
        <v>0.1130564</v>
      </c>
      <c r="P3278" s="63">
        <v>11</v>
      </c>
      <c r="Q3278" s="63">
        <v>1.2781749580960001E-2</v>
      </c>
    </row>
    <row r="3279" spans="1:17">
      <c r="A3279" s="63" t="s">
        <v>76</v>
      </c>
      <c r="B3279" s="63" t="s">
        <v>58</v>
      </c>
      <c r="C3279" s="63" t="s">
        <v>56</v>
      </c>
      <c r="D3279" s="63">
        <v>14</v>
      </c>
      <c r="E3279" s="63">
        <v>1.123634</v>
      </c>
      <c r="F3279" s="63">
        <v>1.4133290000000001</v>
      </c>
      <c r="G3279" s="63">
        <v>0.2896956</v>
      </c>
      <c r="H3279" s="63">
        <v>56.3386</v>
      </c>
      <c r="I3279" s="63">
        <v>0.14480799999999999</v>
      </c>
      <c r="J3279" s="63">
        <v>0.2304088</v>
      </c>
      <c r="K3279" s="63">
        <v>0.2896956</v>
      </c>
      <c r="L3279" s="63">
        <v>0.34898249999999997</v>
      </c>
      <c r="M3279" s="63">
        <v>0.4345832</v>
      </c>
      <c r="N3279" s="63">
        <v>6436</v>
      </c>
      <c r="O3279" s="63">
        <v>0.1130564</v>
      </c>
      <c r="P3279" s="63">
        <v>11</v>
      </c>
      <c r="Q3279" s="63">
        <v>1.2781749580960001E-2</v>
      </c>
    </row>
    <row r="3280" spans="1:17">
      <c r="A3280" s="63" t="s">
        <v>76</v>
      </c>
      <c r="B3280" s="63" t="s">
        <v>58</v>
      </c>
      <c r="C3280" s="63" t="s">
        <v>56</v>
      </c>
      <c r="D3280" s="63">
        <v>15</v>
      </c>
      <c r="E3280" s="63">
        <v>1.085672</v>
      </c>
      <c r="F3280" s="63">
        <v>1.3407819999999999</v>
      </c>
      <c r="G3280" s="63">
        <v>0.25511</v>
      </c>
      <c r="H3280" s="63">
        <v>56.875399999999999</v>
      </c>
      <c r="I3280" s="63">
        <v>0.1102224</v>
      </c>
      <c r="J3280" s="63">
        <v>0.1958232</v>
      </c>
      <c r="K3280" s="63">
        <v>0.25511</v>
      </c>
      <c r="L3280" s="63">
        <v>0.31439689999999998</v>
      </c>
      <c r="M3280" s="63">
        <v>0.39999760000000001</v>
      </c>
      <c r="N3280" s="63">
        <v>6436</v>
      </c>
      <c r="O3280" s="63">
        <v>0.1130564</v>
      </c>
      <c r="P3280" s="63">
        <v>11</v>
      </c>
      <c r="Q3280" s="63">
        <v>1.2781749580960001E-2</v>
      </c>
    </row>
    <row r="3281" spans="1:17">
      <c r="A3281" s="63" t="s">
        <v>76</v>
      </c>
      <c r="B3281" s="63" t="s">
        <v>58</v>
      </c>
      <c r="C3281" s="63" t="s">
        <v>56</v>
      </c>
      <c r="D3281" s="63">
        <v>16</v>
      </c>
      <c r="E3281" s="63">
        <v>1.12279</v>
      </c>
      <c r="F3281" s="63">
        <v>1.340303</v>
      </c>
      <c r="G3281" s="63">
        <v>0.21751319999999999</v>
      </c>
      <c r="H3281" s="63">
        <v>55.463900000000002</v>
      </c>
      <c r="I3281" s="63">
        <v>7.2625599999999998E-2</v>
      </c>
      <c r="J3281" s="63">
        <v>0.15822639999999999</v>
      </c>
      <c r="K3281" s="63">
        <v>0.21751319999999999</v>
      </c>
      <c r="L3281" s="63">
        <v>0.27679999999999999</v>
      </c>
      <c r="M3281" s="63">
        <v>0.36240080000000002</v>
      </c>
      <c r="N3281" s="63">
        <v>6436</v>
      </c>
      <c r="O3281" s="63">
        <v>0.1130564</v>
      </c>
      <c r="P3281" s="63">
        <v>11</v>
      </c>
      <c r="Q3281" s="63">
        <v>1.2781749580960001E-2</v>
      </c>
    </row>
    <row r="3282" spans="1:17">
      <c r="A3282" s="63" t="s">
        <v>76</v>
      </c>
      <c r="B3282" s="63" t="s">
        <v>58</v>
      </c>
      <c r="C3282" s="63" t="s">
        <v>56</v>
      </c>
      <c r="D3282" s="63">
        <v>17</v>
      </c>
      <c r="E3282" s="63">
        <v>1.2398750000000001</v>
      </c>
      <c r="F3282" s="63">
        <v>1.4256930000000001</v>
      </c>
      <c r="G3282" s="63">
        <v>0.18581739999999999</v>
      </c>
      <c r="H3282" s="63">
        <v>53.326099999999997</v>
      </c>
      <c r="I3282" s="63">
        <v>4.0929800000000002E-2</v>
      </c>
      <c r="J3282" s="63">
        <v>0.12653049999999999</v>
      </c>
      <c r="K3282" s="63">
        <v>0.18581739999999999</v>
      </c>
      <c r="L3282" s="63">
        <v>0.24510419999999999</v>
      </c>
      <c r="M3282" s="63">
        <v>0.33070500000000003</v>
      </c>
      <c r="N3282" s="63">
        <v>6436</v>
      </c>
      <c r="O3282" s="63">
        <v>0.1130564</v>
      </c>
      <c r="P3282" s="63">
        <v>11</v>
      </c>
      <c r="Q3282" s="63">
        <v>1.2781749580960001E-2</v>
      </c>
    </row>
    <row r="3283" spans="1:17">
      <c r="A3283" s="63" t="s">
        <v>76</v>
      </c>
      <c r="B3283" s="63" t="s">
        <v>58</v>
      </c>
      <c r="C3283" s="63" t="s">
        <v>56</v>
      </c>
      <c r="D3283" s="63">
        <v>18</v>
      </c>
      <c r="E3283" s="63">
        <v>1.623119</v>
      </c>
      <c r="F3283" s="63">
        <v>1.7021710000000001</v>
      </c>
      <c r="G3283" s="63">
        <v>7.9052600000000001E-2</v>
      </c>
      <c r="H3283" s="63">
        <v>50.3613</v>
      </c>
      <c r="I3283" s="63">
        <v>-6.5835000000000005E-2</v>
      </c>
      <c r="J3283" s="63">
        <v>1.9765700000000001E-2</v>
      </c>
      <c r="K3283" s="63">
        <v>7.9052600000000001E-2</v>
      </c>
      <c r="L3283" s="63">
        <v>0.1383394</v>
      </c>
      <c r="M3283" s="63">
        <v>0.22394020000000001</v>
      </c>
      <c r="N3283" s="63">
        <v>6436</v>
      </c>
      <c r="O3283" s="63">
        <v>0.1130564</v>
      </c>
      <c r="P3283" s="63">
        <v>11</v>
      </c>
      <c r="Q3283" s="63">
        <v>1.2781749580960001E-2</v>
      </c>
    </row>
    <row r="3284" spans="1:17">
      <c r="A3284" s="63" t="s">
        <v>76</v>
      </c>
      <c r="B3284" s="63" t="s">
        <v>58</v>
      </c>
      <c r="C3284" s="63" t="s">
        <v>56</v>
      </c>
      <c r="D3284" s="63">
        <v>19</v>
      </c>
      <c r="E3284" s="63">
        <v>1.892612</v>
      </c>
      <c r="F3284" s="63">
        <v>1.827844</v>
      </c>
      <c r="G3284" s="63">
        <v>-6.4768199999999998E-2</v>
      </c>
      <c r="H3284" s="63">
        <v>46.687399999999997</v>
      </c>
      <c r="I3284" s="63">
        <v>-0.2096558</v>
      </c>
      <c r="J3284" s="63">
        <v>-0.124055</v>
      </c>
      <c r="K3284" s="63">
        <v>-6.4768199999999998E-2</v>
      </c>
      <c r="L3284" s="63">
        <v>-5.4814E-3</v>
      </c>
      <c r="M3284" s="63">
        <v>8.0119399999999993E-2</v>
      </c>
      <c r="N3284" s="63">
        <v>6436</v>
      </c>
      <c r="O3284" s="63">
        <v>0.1130564</v>
      </c>
      <c r="P3284" s="63">
        <v>11</v>
      </c>
      <c r="Q3284" s="63">
        <v>1.2781749580960001E-2</v>
      </c>
    </row>
    <row r="3285" spans="1:17">
      <c r="A3285" s="63" t="s">
        <v>76</v>
      </c>
      <c r="B3285" s="63" t="s">
        <v>58</v>
      </c>
      <c r="C3285" s="63" t="s">
        <v>56</v>
      </c>
      <c r="D3285" s="63">
        <v>20</v>
      </c>
      <c r="E3285" s="63">
        <v>1.917756</v>
      </c>
      <c r="F3285" s="63">
        <v>1.8025880000000001</v>
      </c>
      <c r="G3285" s="63">
        <v>-0.1151682</v>
      </c>
      <c r="H3285" s="63">
        <v>44.201099999999997</v>
      </c>
      <c r="I3285" s="63">
        <v>-0.2600558</v>
      </c>
      <c r="J3285" s="63">
        <v>-0.174455</v>
      </c>
      <c r="K3285" s="63">
        <v>-0.1151682</v>
      </c>
      <c r="L3285" s="63">
        <v>-5.5881399999999998E-2</v>
      </c>
      <c r="M3285" s="63">
        <v>2.97194E-2</v>
      </c>
      <c r="N3285" s="63">
        <v>6436</v>
      </c>
      <c r="O3285" s="63">
        <v>0.1130564</v>
      </c>
      <c r="P3285" s="63">
        <v>11</v>
      </c>
      <c r="Q3285" s="63">
        <v>1.2781749580960001E-2</v>
      </c>
    </row>
    <row r="3286" spans="1:17">
      <c r="A3286" s="63" t="s">
        <v>76</v>
      </c>
      <c r="B3286" s="63" t="s">
        <v>58</v>
      </c>
      <c r="C3286" s="63" t="s">
        <v>56</v>
      </c>
      <c r="D3286" s="63">
        <v>21</v>
      </c>
      <c r="E3286" s="63">
        <v>1.8997820000000001</v>
      </c>
      <c r="F3286" s="63">
        <v>1.7519229999999999</v>
      </c>
      <c r="G3286" s="63">
        <v>-0.14785860000000001</v>
      </c>
      <c r="H3286" s="63">
        <v>41.738300000000002</v>
      </c>
      <c r="I3286" s="63">
        <v>-0.29274620000000001</v>
      </c>
      <c r="J3286" s="63">
        <v>-0.20714550000000001</v>
      </c>
      <c r="K3286" s="63">
        <v>-0.14785860000000001</v>
      </c>
      <c r="L3286" s="63">
        <v>-8.8571800000000006E-2</v>
      </c>
      <c r="M3286" s="63">
        <v>-2.9710000000000001E-3</v>
      </c>
      <c r="N3286" s="63">
        <v>6436</v>
      </c>
      <c r="O3286" s="63">
        <v>0.1130564</v>
      </c>
      <c r="P3286" s="63">
        <v>11</v>
      </c>
      <c r="Q3286" s="63">
        <v>1.2781749580960001E-2</v>
      </c>
    </row>
    <row r="3287" spans="1:17">
      <c r="A3287" s="63" t="s">
        <v>76</v>
      </c>
      <c r="B3287" s="63" t="s">
        <v>58</v>
      </c>
      <c r="C3287" s="63" t="s">
        <v>56</v>
      </c>
      <c r="D3287" s="63">
        <v>22</v>
      </c>
      <c r="E3287" s="63">
        <v>1.730129</v>
      </c>
      <c r="F3287" s="63">
        <v>1.5818430000000001</v>
      </c>
      <c r="G3287" s="63">
        <v>-0.14828649999999999</v>
      </c>
      <c r="H3287" s="63">
        <v>40.401299999999999</v>
      </c>
      <c r="I3287" s="63">
        <v>-0.29317409999999999</v>
      </c>
      <c r="J3287" s="63">
        <v>-0.20757329999999999</v>
      </c>
      <c r="K3287" s="63">
        <v>-0.14828649999999999</v>
      </c>
      <c r="L3287" s="63">
        <v>-8.8999599999999998E-2</v>
      </c>
      <c r="M3287" s="63">
        <v>-3.3988999999999998E-3</v>
      </c>
      <c r="N3287" s="63">
        <v>6436</v>
      </c>
      <c r="O3287" s="63">
        <v>0.1130564</v>
      </c>
      <c r="P3287" s="63">
        <v>11</v>
      </c>
      <c r="Q3287" s="63">
        <v>1.2781749580960001E-2</v>
      </c>
    </row>
    <row r="3288" spans="1:17">
      <c r="A3288" s="63" t="s">
        <v>76</v>
      </c>
      <c r="B3288" s="63" t="s">
        <v>58</v>
      </c>
      <c r="C3288" s="63" t="s">
        <v>56</v>
      </c>
      <c r="D3288" s="63">
        <v>23</v>
      </c>
      <c r="E3288" s="63">
        <v>1.4889410000000001</v>
      </c>
      <c r="F3288" s="63">
        <v>1.3487629999999999</v>
      </c>
      <c r="G3288" s="63">
        <v>-0.14017830000000001</v>
      </c>
      <c r="H3288" s="63">
        <v>39.115699999999997</v>
      </c>
      <c r="I3288" s="63">
        <v>-0.28506589999999998</v>
      </c>
      <c r="J3288" s="63">
        <v>-0.19946520000000001</v>
      </c>
      <c r="K3288" s="63">
        <v>-0.14017830000000001</v>
      </c>
      <c r="L3288" s="63">
        <v>-8.0891500000000005E-2</v>
      </c>
      <c r="M3288" s="63">
        <v>4.7092999999999996E-3</v>
      </c>
      <c r="N3288" s="63">
        <v>6436</v>
      </c>
      <c r="O3288" s="63">
        <v>0.1130564</v>
      </c>
      <c r="P3288" s="63">
        <v>11</v>
      </c>
      <c r="Q3288" s="63">
        <v>1.2781749580960001E-2</v>
      </c>
    </row>
    <row r="3289" spans="1:17">
      <c r="A3289" s="63" t="s">
        <v>76</v>
      </c>
      <c r="B3289" s="63" t="s">
        <v>58</v>
      </c>
      <c r="C3289" s="63" t="s">
        <v>56</v>
      </c>
      <c r="D3289" s="63">
        <v>24</v>
      </c>
      <c r="E3289" s="63">
        <v>1.2161500000000001</v>
      </c>
      <c r="F3289" s="63">
        <v>1.0740590000000001</v>
      </c>
      <c r="G3289" s="63">
        <v>-0.14209150000000001</v>
      </c>
      <c r="H3289" s="63">
        <v>37.6053</v>
      </c>
      <c r="I3289" s="63">
        <v>-0.28697909999999999</v>
      </c>
      <c r="J3289" s="63">
        <v>-0.20137830000000001</v>
      </c>
      <c r="K3289" s="63">
        <v>-0.14209150000000001</v>
      </c>
      <c r="L3289" s="63">
        <v>-8.2804699999999995E-2</v>
      </c>
      <c r="M3289" s="63">
        <v>2.7961000000000001E-3</v>
      </c>
      <c r="N3289" s="63">
        <v>6436</v>
      </c>
      <c r="O3289" s="63">
        <v>0.1130564</v>
      </c>
      <c r="P3289" s="63">
        <v>11</v>
      </c>
      <c r="Q3289" s="63">
        <v>1.2781749580960001E-2</v>
      </c>
    </row>
    <row r="3290" spans="1:17">
      <c r="A3290" s="63" t="s">
        <v>76</v>
      </c>
      <c r="B3290" s="63" t="s">
        <v>58</v>
      </c>
      <c r="C3290" s="63" t="s">
        <v>57</v>
      </c>
      <c r="D3290" s="63">
        <v>1</v>
      </c>
      <c r="E3290" s="63">
        <v>1.2003459999999999</v>
      </c>
      <c r="F3290" s="63">
        <v>1.055442</v>
      </c>
      <c r="G3290" s="63">
        <v>-0.1449038</v>
      </c>
      <c r="H3290" s="63">
        <v>42.280799999999999</v>
      </c>
      <c r="I3290" s="63">
        <v>-0.28979139999999998</v>
      </c>
      <c r="J3290" s="63">
        <v>-0.2041906</v>
      </c>
      <c r="K3290" s="63">
        <v>-0.1449038</v>
      </c>
      <c r="L3290" s="63">
        <v>-8.5616899999999996E-2</v>
      </c>
      <c r="M3290" s="63">
        <v>-1.6200000000000001E-5</v>
      </c>
      <c r="N3290" s="63">
        <v>6436</v>
      </c>
      <c r="O3290" s="63">
        <v>0.1130564</v>
      </c>
      <c r="P3290" s="63">
        <v>12</v>
      </c>
      <c r="Q3290" s="63">
        <v>1.2781749580960001E-2</v>
      </c>
    </row>
    <row r="3291" spans="1:17">
      <c r="A3291" s="63" t="s">
        <v>76</v>
      </c>
      <c r="B3291" s="63" t="s">
        <v>58</v>
      </c>
      <c r="C3291" s="63" t="s">
        <v>57</v>
      </c>
      <c r="D3291" s="63">
        <v>2</v>
      </c>
      <c r="E3291" s="63">
        <v>1.1315759999999999</v>
      </c>
      <c r="F3291" s="63">
        <v>0.97076050000000003</v>
      </c>
      <c r="G3291" s="63">
        <v>-0.16081580000000001</v>
      </c>
      <c r="H3291" s="63">
        <v>40.994300000000003</v>
      </c>
      <c r="I3291" s="63">
        <v>-0.30570340000000001</v>
      </c>
      <c r="J3291" s="63">
        <v>-0.22010270000000001</v>
      </c>
      <c r="K3291" s="63">
        <v>-0.16081580000000001</v>
      </c>
      <c r="L3291" s="63">
        <v>-0.10152899999999999</v>
      </c>
      <c r="M3291" s="63">
        <v>-1.59282E-2</v>
      </c>
      <c r="N3291" s="63">
        <v>6436</v>
      </c>
      <c r="O3291" s="63">
        <v>0.1130564</v>
      </c>
      <c r="P3291" s="63">
        <v>12</v>
      </c>
      <c r="Q3291" s="63">
        <v>1.2781749580960001E-2</v>
      </c>
    </row>
    <row r="3292" spans="1:17">
      <c r="A3292" s="63" t="s">
        <v>76</v>
      </c>
      <c r="B3292" s="63" t="s">
        <v>58</v>
      </c>
      <c r="C3292" s="63" t="s">
        <v>57</v>
      </c>
      <c r="D3292" s="63">
        <v>3</v>
      </c>
      <c r="E3292" s="63">
        <v>1.131149</v>
      </c>
      <c r="F3292" s="63">
        <v>0.97475239999999996</v>
      </c>
      <c r="G3292" s="63">
        <v>-0.15639639999999999</v>
      </c>
      <c r="H3292" s="63">
        <v>39.695900000000002</v>
      </c>
      <c r="I3292" s="63">
        <v>-0.301284</v>
      </c>
      <c r="J3292" s="63">
        <v>-0.21568329999999999</v>
      </c>
      <c r="K3292" s="63">
        <v>-0.15639639999999999</v>
      </c>
      <c r="L3292" s="63">
        <v>-9.7109600000000004E-2</v>
      </c>
      <c r="M3292" s="63">
        <v>-1.1508900000000001E-2</v>
      </c>
      <c r="N3292" s="63">
        <v>6436</v>
      </c>
      <c r="O3292" s="63">
        <v>0.1130564</v>
      </c>
      <c r="P3292" s="63">
        <v>12</v>
      </c>
      <c r="Q3292" s="63">
        <v>1.2781749580960001E-2</v>
      </c>
    </row>
    <row r="3293" spans="1:17">
      <c r="A3293" s="63" t="s">
        <v>76</v>
      </c>
      <c r="B3293" s="63" t="s">
        <v>58</v>
      </c>
      <c r="C3293" s="63" t="s">
        <v>57</v>
      </c>
      <c r="D3293" s="63">
        <v>4</v>
      </c>
      <c r="E3293" s="63">
        <v>1.134806</v>
      </c>
      <c r="F3293" s="63">
        <v>0.97695569999999998</v>
      </c>
      <c r="G3293" s="63">
        <v>-0.1578503</v>
      </c>
      <c r="H3293" s="63">
        <v>38.872599999999998</v>
      </c>
      <c r="I3293" s="63">
        <v>-0.3027379</v>
      </c>
      <c r="J3293" s="63">
        <v>-0.2171371</v>
      </c>
      <c r="K3293" s="63">
        <v>-0.1578503</v>
      </c>
      <c r="L3293" s="63">
        <v>-9.8563399999999995E-2</v>
      </c>
      <c r="M3293" s="63">
        <v>-1.2962700000000001E-2</v>
      </c>
      <c r="N3293" s="63">
        <v>6436</v>
      </c>
      <c r="O3293" s="63">
        <v>0.1130564</v>
      </c>
      <c r="P3293" s="63">
        <v>12</v>
      </c>
      <c r="Q3293" s="63">
        <v>1.2781749580960001E-2</v>
      </c>
    </row>
    <row r="3294" spans="1:17">
      <c r="A3294" s="63" t="s">
        <v>76</v>
      </c>
      <c r="B3294" s="63" t="s">
        <v>58</v>
      </c>
      <c r="C3294" s="63" t="s">
        <v>57</v>
      </c>
      <c r="D3294" s="63">
        <v>5</v>
      </c>
      <c r="E3294" s="63">
        <v>1.172363</v>
      </c>
      <c r="F3294" s="63">
        <v>1.0152699999999999</v>
      </c>
      <c r="G3294" s="63">
        <v>-0.1570928</v>
      </c>
      <c r="H3294" s="63">
        <v>37.598799999999997</v>
      </c>
      <c r="I3294" s="63">
        <v>-0.30198039999999998</v>
      </c>
      <c r="J3294" s="63">
        <v>-0.21637960000000001</v>
      </c>
      <c r="K3294" s="63">
        <v>-0.1570928</v>
      </c>
      <c r="L3294" s="63">
        <v>-9.7806000000000004E-2</v>
      </c>
      <c r="M3294" s="63">
        <v>-1.2205199999999999E-2</v>
      </c>
      <c r="N3294" s="63">
        <v>6436</v>
      </c>
      <c r="O3294" s="63">
        <v>0.1130564</v>
      </c>
      <c r="P3294" s="63">
        <v>12</v>
      </c>
      <c r="Q3294" s="63">
        <v>1.2781749580960001E-2</v>
      </c>
    </row>
    <row r="3295" spans="1:17">
      <c r="A3295" s="63" t="s">
        <v>76</v>
      </c>
      <c r="B3295" s="63" t="s">
        <v>58</v>
      </c>
      <c r="C3295" s="63" t="s">
        <v>57</v>
      </c>
      <c r="D3295" s="63">
        <v>6</v>
      </c>
      <c r="E3295" s="63">
        <v>1.3374919999999999</v>
      </c>
      <c r="F3295" s="63">
        <v>1.102255</v>
      </c>
      <c r="G3295" s="63">
        <v>-0.23523769999999999</v>
      </c>
      <c r="H3295" s="63">
        <v>36.361600000000003</v>
      </c>
      <c r="I3295" s="63">
        <v>-0.3801253</v>
      </c>
      <c r="J3295" s="63">
        <v>-0.29452460000000003</v>
      </c>
      <c r="K3295" s="63">
        <v>-0.23523769999999999</v>
      </c>
      <c r="L3295" s="63">
        <v>-0.17595089999999999</v>
      </c>
      <c r="M3295" s="63">
        <v>-9.0350100000000003E-2</v>
      </c>
      <c r="N3295" s="63">
        <v>6436</v>
      </c>
      <c r="O3295" s="63">
        <v>0.1130564</v>
      </c>
      <c r="P3295" s="63">
        <v>12</v>
      </c>
      <c r="Q3295" s="63">
        <v>1.2781749580960001E-2</v>
      </c>
    </row>
    <row r="3296" spans="1:17">
      <c r="A3296" s="63" t="s">
        <v>76</v>
      </c>
      <c r="B3296" s="63" t="s">
        <v>58</v>
      </c>
      <c r="C3296" s="63" t="s">
        <v>57</v>
      </c>
      <c r="D3296" s="63">
        <v>7</v>
      </c>
      <c r="E3296" s="63">
        <v>1.6819139999999999</v>
      </c>
      <c r="F3296" s="63">
        <v>1.482737</v>
      </c>
      <c r="G3296" s="63">
        <v>-0.19917679999999999</v>
      </c>
      <c r="H3296" s="63">
        <v>36.410600000000002</v>
      </c>
      <c r="I3296" s="63">
        <v>-0.34406439999999999</v>
      </c>
      <c r="J3296" s="63">
        <v>-0.25846360000000002</v>
      </c>
      <c r="K3296" s="63">
        <v>-0.19917679999999999</v>
      </c>
      <c r="L3296" s="63">
        <v>-0.13988999999999999</v>
      </c>
      <c r="M3296" s="63">
        <v>-5.4289200000000003E-2</v>
      </c>
      <c r="N3296" s="63">
        <v>6436</v>
      </c>
      <c r="O3296" s="63">
        <v>0.1130564</v>
      </c>
      <c r="P3296" s="63">
        <v>12</v>
      </c>
      <c r="Q3296" s="63">
        <v>1.2781749580960001E-2</v>
      </c>
    </row>
    <row r="3297" spans="1:17">
      <c r="A3297" s="63" t="s">
        <v>76</v>
      </c>
      <c r="B3297" s="63" t="s">
        <v>58</v>
      </c>
      <c r="C3297" s="63" t="s">
        <v>57</v>
      </c>
      <c r="D3297" s="63">
        <v>8</v>
      </c>
      <c r="E3297" s="63">
        <v>1.8950940000000001</v>
      </c>
      <c r="F3297" s="63">
        <v>1.8111429999999999</v>
      </c>
      <c r="G3297" s="63">
        <v>-8.3951799999999993E-2</v>
      </c>
      <c r="H3297" s="63">
        <v>36.835500000000003</v>
      </c>
      <c r="I3297" s="63">
        <v>-0.2288394</v>
      </c>
      <c r="J3297" s="63">
        <v>-0.1432387</v>
      </c>
      <c r="K3297" s="63">
        <v>-8.3951799999999993E-2</v>
      </c>
      <c r="L3297" s="63">
        <v>-2.4664999999999999E-2</v>
      </c>
      <c r="M3297" s="63">
        <v>6.0935799999999998E-2</v>
      </c>
      <c r="N3297" s="63">
        <v>6436</v>
      </c>
      <c r="O3297" s="63">
        <v>0.1130564</v>
      </c>
      <c r="P3297" s="63">
        <v>12</v>
      </c>
      <c r="Q3297" s="63">
        <v>1.2781749580960001E-2</v>
      </c>
    </row>
    <row r="3298" spans="1:17">
      <c r="A3298" s="63" t="s">
        <v>76</v>
      </c>
      <c r="B3298" s="63" t="s">
        <v>58</v>
      </c>
      <c r="C3298" s="63" t="s">
        <v>57</v>
      </c>
      <c r="D3298" s="63">
        <v>9</v>
      </c>
      <c r="E3298" s="63">
        <v>1.8268340000000001</v>
      </c>
      <c r="F3298" s="63">
        <v>1.9001680000000001</v>
      </c>
      <c r="G3298" s="63">
        <v>7.3333499999999996E-2</v>
      </c>
      <c r="H3298" s="63">
        <v>39.272399999999998</v>
      </c>
      <c r="I3298" s="63">
        <v>-7.1554099999999995E-2</v>
      </c>
      <c r="J3298" s="63">
        <v>1.4046700000000001E-2</v>
      </c>
      <c r="K3298" s="63">
        <v>7.3333499999999996E-2</v>
      </c>
      <c r="L3298" s="63">
        <v>0.1326203</v>
      </c>
      <c r="M3298" s="63">
        <v>0.2182211</v>
      </c>
      <c r="N3298" s="63">
        <v>6436</v>
      </c>
      <c r="O3298" s="63">
        <v>0.1130564</v>
      </c>
      <c r="P3298" s="63">
        <v>12</v>
      </c>
      <c r="Q3298" s="63">
        <v>1.2781749580960001E-2</v>
      </c>
    </row>
    <row r="3299" spans="1:17">
      <c r="A3299" s="63" t="s">
        <v>76</v>
      </c>
      <c r="B3299" s="63" t="s">
        <v>58</v>
      </c>
      <c r="C3299" s="63" t="s">
        <v>57</v>
      </c>
      <c r="D3299" s="63">
        <v>10</v>
      </c>
      <c r="E3299" s="63">
        <v>1.8084009999999999</v>
      </c>
      <c r="F3299" s="63">
        <v>1.8846449999999999</v>
      </c>
      <c r="G3299" s="63">
        <v>7.6243900000000003E-2</v>
      </c>
      <c r="H3299" s="63">
        <v>44.144500000000001</v>
      </c>
      <c r="I3299" s="63">
        <v>-6.8643700000000002E-2</v>
      </c>
      <c r="J3299" s="63">
        <v>1.6957E-2</v>
      </c>
      <c r="K3299" s="63">
        <v>7.6243900000000003E-2</v>
      </c>
      <c r="L3299" s="63">
        <v>0.1355307</v>
      </c>
      <c r="M3299" s="63">
        <v>0.22113150000000001</v>
      </c>
      <c r="N3299" s="63">
        <v>6436</v>
      </c>
      <c r="O3299" s="63">
        <v>0.1130564</v>
      </c>
      <c r="P3299" s="63">
        <v>12</v>
      </c>
      <c r="Q3299" s="63">
        <v>1.2781749580960001E-2</v>
      </c>
    </row>
    <row r="3300" spans="1:17">
      <c r="A3300" s="63" t="s">
        <v>76</v>
      </c>
      <c r="B3300" s="63" t="s">
        <v>58</v>
      </c>
      <c r="C3300" s="63" t="s">
        <v>57</v>
      </c>
      <c r="D3300" s="63">
        <v>11</v>
      </c>
      <c r="E3300" s="63">
        <v>1.727884</v>
      </c>
      <c r="F3300" s="63">
        <v>1.8824939999999999</v>
      </c>
      <c r="G3300" s="63">
        <v>0.15461030000000001</v>
      </c>
      <c r="H3300" s="63">
        <v>46.756300000000003</v>
      </c>
      <c r="I3300" s="63">
        <v>9.7227000000000008E-3</v>
      </c>
      <c r="J3300" s="63">
        <v>9.5323400000000003E-2</v>
      </c>
      <c r="K3300" s="63">
        <v>0.15461030000000001</v>
      </c>
      <c r="L3300" s="63">
        <v>0.21389710000000001</v>
      </c>
      <c r="M3300" s="63">
        <v>0.29949789999999998</v>
      </c>
      <c r="N3300" s="63">
        <v>6436</v>
      </c>
      <c r="O3300" s="63">
        <v>0.1130564</v>
      </c>
      <c r="P3300" s="63">
        <v>12</v>
      </c>
      <c r="Q3300" s="63">
        <v>1.2781749580960001E-2</v>
      </c>
    </row>
    <row r="3301" spans="1:17">
      <c r="A3301" s="63" t="s">
        <v>76</v>
      </c>
      <c r="B3301" s="63" t="s">
        <v>58</v>
      </c>
      <c r="C3301" s="63" t="s">
        <v>57</v>
      </c>
      <c r="D3301" s="63">
        <v>12</v>
      </c>
      <c r="E3301" s="63">
        <v>1.7057450000000001</v>
      </c>
      <c r="F3301" s="63">
        <v>1.8415060000000001</v>
      </c>
      <c r="G3301" s="63">
        <v>0.13576160000000001</v>
      </c>
      <c r="H3301" s="63">
        <v>48.944499999999998</v>
      </c>
      <c r="I3301" s="63">
        <v>-9.1260000000000004E-3</v>
      </c>
      <c r="J3301" s="63">
        <v>7.6474799999999996E-2</v>
      </c>
      <c r="K3301" s="63">
        <v>0.13576160000000001</v>
      </c>
      <c r="L3301" s="63">
        <v>0.19504850000000001</v>
      </c>
      <c r="M3301" s="63">
        <v>0.28064919999999999</v>
      </c>
      <c r="N3301" s="63">
        <v>6436</v>
      </c>
      <c r="O3301" s="63">
        <v>0.1130564</v>
      </c>
      <c r="P3301" s="63">
        <v>12</v>
      </c>
      <c r="Q3301" s="63">
        <v>1.2781749580960001E-2</v>
      </c>
    </row>
    <row r="3302" spans="1:17">
      <c r="A3302" s="63" t="s">
        <v>76</v>
      </c>
      <c r="B3302" s="63" t="s">
        <v>58</v>
      </c>
      <c r="C3302" s="63" t="s">
        <v>57</v>
      </c>
      <c r="D3302" s="63">
        <v>13</v>
      </c>
      <c r="E3302" s="63">
        <v>1.564438</v>
      </c>
      <c r="F3302" s="63">
        <v>1.8156000000000001</v>
      </c>
      <c r="G3302" s="63">
        <v>0.25116240000000001</v>
      </c>
      <c r="H3302" s="63">
        <v>49.794800000000002</v>
      </c>
      <c r="I3302" s="63">
        <v>0.1062748</v>
      </c>
      <c r="J3302" s="63">
        <v>0.19187560000000001</v>
      </c>
      <c r="K3302" s="63">
        <v>0.25116240000000001</v>
      </c>
      <c r="L3302" s="63">
        <v>0.31044919999999998</v>
      </c>
      <c r="M3302" s="63">
        <v>0.39605000000000001</v>
      </c>
      <c r="N3302" s="63">
        <v>6436</v>
      </c>
      <c r="O3302" s="63">
        <v>0.1130564</v>
      </c>
      <c r="P3302" s="63">
        <v>12</v>
      </c>
      <c r="Q3302" s="63">
        <v>1.2781749580960001E-2</v>
      </c>
    </row>
    <row r="3303" spans="1:17">
      <c r="A3303" s="63" t="s">
        <v>76</v>
      </c>
      <c r="B3303" s="63" t="s">
        <v>58</v>
      </c>
      <c r="C3303" s="63" t="s">
        <v>57</v>
      </c>
      <c r="D3303" s="63">
        <v>14</v>
      </c>
      <c r="E3303" s="63">
        <v>1.420258</v>
      </c>
      <c r="F3303" s="63">
        <v>1.7099530000000001</v>
      </c>
      <c r="G3303" s="63">
        <v>0.28969549999999999</v>
      </c>
      <c r="H3303" s="63">
        <v>50.219700000000003</v>
      </c>
      <c r="I3303" s="63">
        <v>0.14480789999999999</v>
      </c>
      <c r="J3303" s="63">
        <v>0.23040869999999999</v>
      </c>
      <c r="K3303" s="63">
        <v>0.28969549999999999</v>
      </c>
      <c r="L3303" s="63">
        <v>0.34898230000000002</v>
      </c>
      <c r="M3303" s="63">
        <v>0.4345831</v>
      </c>
      <c r="N3303" s="63">
        <v>6436</v>
      </c>
      <c r="O3303" s="63">
        <v>0.1130564</v>
      </c>
      <c r="P3303" s="63">
        <v>12</v>
      </c>
      <c r="Q3303" s="63">
        <v>1.2781749580960001E-2</v>
      </c>
    </row>
    <row r="3304" spans="1:17">
      <c r="A3304" s="63" t="s">
        <v>76</v>
      </c>
      <c r="B3304" s="63" t="s">
        <v>58</v>
      </c>
      <c r="C3304" s="63" t="s">
        <v>57</v>
      </c>
      <c r="D3304" s="63">
        <v>15</v>
      </c>
      <c r="E3304" s="63">
        <v>1.4075599999999999</v>
      </c>
      <c r="F3304" s="63">
        <v>1.6626700000000001</v>
      </c>
      <c r="G3304" s="63">
        <v>0.25511</v>
      </c>
      <c r="H3304" s="63">
        <v>50.307200000000002</v>
      </c>
      <c r="I3304" s="63">
        <v>0.1102224</v>
      </c>
      <c r="J3304" s="63">
        <v>0.1958232</v>
      </c>
      <c r="K3304" s="63">
        <v>0.25511</v>
      </c>
      <c r="L3304" s="63">
        <v>0.31439689999999998</v>
      </c>
      <c r="M3304" s="63">
        <v>0.39999760000000001</v>
      </c>
      <c r="N3304" s="63">
        <v>6436</v>
      </c>
      <c r="O3304" s="63">
        <v>0.1130564</v>
      </c>
      <c r="P3304" s="63">
        <v>12</v>
      </c>
      <c r="Q3304" s="63">
        <v>1.2781749580960001E-2</v>
      </c>
    </row>
    <row r="3305" spans="1:17">
      <c r="A3305" s="63" t="s">
        <v>76</v>
      </c>
      <c r="B3305" s="63" t="s">
        <v>58</v>
      </c>
      <c r="C3305" s="63" t="s">
        <v>57</v>
      </c>
      <c r="D3305" s="63">
        <v>16</v>
      </c>
      <c r="E3305" s="63">
        <v>1.479884</v>
      </c>
      <c r="F3305" s="63">
        <v>1.697397</v>
      </c>
      <c r="G3305" s="63">
        <v>0.21751329999999999</v>
      </c>
      <c r="H3305" s="63">
        <v>49.8063</v>
      </c>
      <c r="I3305" s="63">
        <v>7.2625700000000001E-2</v>
      </c>
      <c r="J3305" s="63">
        <v>0.15822649999999999</v>
      </c>
      <c r="K3305" s="63">
        <v>0.21751329999999999</v>
      </c>
      <c r="L3305" s="63">
        <v>0.2768002</v>
      </c>
      <c r="M3305" s="63">
        <v>0.36240090000000003</v>
      </c>
      <c r="N3305" s="63">
        <v>6436</v>
      </c>
      <c r="O3305" s="63">
        <v>0.1130564</v>
      </c>
      <c r="P3305" s="63">
        <v>12</v>
      </c>
      <c r="Q3305" s="63">
        <v>1.2781749580960001E-2</v>
      </c>
    </row>
    <row r="3306" spans="1:17">
      <c r="A3306" s="63" t="s">
        <v>76</v>
      </c>
      <c r="B3306" s="63" t="s">
        <v>58</v>
      </c>
      <c r="C3306" s="63" t="s">
        <v>57</v>
      </c>
      <c r="D3306" s="63">
        <v>17</v>
      </c>
      <c r="E3306" s="63">
        <v>1.657473</v>
      </c>
      <c r="F3306" s="63">
        <v>1.8432900000000001</v>
      </c>
      <c r="G3306" s="63">
        <v>0.18581739999999999</v>
      </c>
      <c r="H3306" s="63">
        <v>48.689900000000002</v>
      </c>
      <c r="I3306" s="63">
        <v>4.0929800000000002E-2</v>
      </c>
      <c r="J3306" s="63">
        <v>0.12653049999999999</v>
      </c>
      <c r="K3306" s="63">
        <v>0.18581739999999999</v>
      </c>
      <c r="L3306" s="63">
        <v>0.24510419999999999</v>
      </c>
      <c r="M3306" s="63">
        <v>0.33070500000000003</v>
      </c>
      <c r="N3306" s="63">
        <v>6436</v>
      </c>
      <c r="O3306" s="63">
        <v>0.1130564</v>
      </c>
      <c r="P3306" s="63">
        <v>12</v>
      </c>
      <c r="Q3306" s="63">
        <v>1.2781749580960001E-2</v>
      </c>
    </row>
    <row r="3307" spans="1:17">
      <c r="A3307" s="63" t="s">
        <v>76</v>
      </c>
      <c r="B3307" s="63" t="s">
        <v>58</v>
      </c>
      <c r="C3307" s="63" t="s">
        <v>57</v>
      </c>
      <c r="D3307" s="63">
        <v>18</v>
      </c>
      <c r="E3307" s="63">
        <v>2.1284969999999999</v>
      </c>
      <c r="F3307" s="63">
        <v>2.2075490000000002</v>
      </c>
      <c r="G3307" s="63">
        <v>7.9052700000000004E-2</v>
      </c>
      <c r="H3307" s="63">
        <v>46.990400000000001</v>
      </c>
      <c r="I3307" s="63">
        <v>-6.5834900000000002E-2</v>
      </c>
      <c r="J3307" s="63">
        <v>1.9765899999999999E-2</v>
      </c>
      <c r="K3307" s="63">
        <v>7.9052700000000004E-2</v>
      </c>
      <c r="L3307" s="63">
        <v>0.1383395</v>
      </c>
      <c r="M3307" s="63">
        <v>0.22394030000000001</v>
      </c>
      <c r="N3307" s="63">
        <v>6436</v>
      </c>
      <c r="O3307" s="63">
        <v>0.1130564</v>
      </c>
      <c r="P3307" s="63">
        <v>12</v>
      </c>
      <c r="Q3307" s="63">
        <v>1.2781749580960001E-2</v>
      </c>
    </row>
    <row r="3308" spans="1:17">
      <c r="A3308" s="63" t="s">
        <v>76</v>
      </c>
      <c r="B3308" s="63" t="s">
        <v>58</v>
      </c>
      <c r="C3308" s="63" t="s">
        <v>57</v>
      </c>
      <c r="D3308" s="63">
        <v>19</v>
      </c>
      <c r="E3308" s="63">
        <v>2.3639540000000001</v>
      </c>
      <c r="F3308" s="63">
        <v>2.2991860000000002</v>
      </c>
      <c r="G3308" s="63">
        <v>-6.4768099999999995E-2</v>
      </c>
      <c r="H3308" s="63">
        <v>46.552900000000001</v>
      </c>
      <c r="I3308" s="63">
        <v>-0.2096557</v>
      </c>
      <c r="J3308" s="63">
        <v>-0.1240549</v>
      </c>
      <c r="K3308" s="63">
        <v>-6.4768099999999995E-2</v>
      </c>
      <c r="L3308" s="63">
        <v>-5.4812000000000003E-3</v>
      </c>
      <c r="M3308" s="63">
        <v>8.0119499999999996E-2</v>
      </c>
      <c r="N3308" s="63">
        <v>6436</v>
      </c>
      <c r="O3308" s="63">
        <v>0.1130564</v>
      </c>
      <c r="P3308" s="63">
        <v>12</v>
      </c>
      <c r="Q3308" s="63">
        <v>1.2781749580960001E-2</v>
      </c>
    </row>
    <row r="3309" spans="1:17">
      <c r="A3309" s="63" t="s">
        <v>76</v>
      </c>
      <c r="B3309" s="63" t="s">
        <v>58</v>
      </c>
      <c r="C3309" s="63" t="s">
        <v>57</v>
      </c>
      <c r="D3309" s="63">
        <v>20</v>
      </c>
      <c r="E3309" s="63">
        <v>2.3208310000000001</v>
      </c>
      <c r="F3309" s="63">
        <v>2.2056629999999999</v>
      </c>
      <c r="G3309" s="63">
        <v>-0.1151683</v>
      </c>
      <c r="H3309" s="63">
        <v>46.1158</v>
      </c>
      <c r="I3309" s="63">
        <v>-0.26005590000000001</v>
      </c>
      <c r="J3309" s="63">
        <v>-0.1744552</v>
      </c>
      <c r="K3309" s="63">
        <v>-0.1151683</v>
      </c>
      <c r="L3309" s="63">
        <v>-5.5881500000000001E-2</v>
      </c>
      <c r="M3309" s="63">
        <v>2.9719300000000001E-2</v>
      </c>
      <c r="N3309" s="63">
        <v>6436</v>
      </c>
      <c r="O3309" s="63">
        <v>0.1130564</v>
      </c>
      <c r="P3309" s="63">
        <v>12</v>
      </c>
      <c r="Q3309" s="63">
        <v>1.2781749580960001E-2</v>
      </c>
    </row>
    <row r="3310" spans="1:17">
      <c r="A3310" s="63" t="s">
        <v>76</v>
      </c>
      <c r="B3310" s="63" t="s">
        <v>58</v>
      </c>
      <c r="C3310" s="63" t="s">
        <v>57</v>
      </c>
      <c r="D3310" s="63">
        <v>21</v>
      </c>
      <c r="E3310" s="63">
        <v>2.2561439999999999</v>
      </c>
      <c r="F3310" s="63">
        <v>2.1082860000000001</v>
      </c>
      <c r="G3310" s="63">
        <v>-0.14785860000000001</v>
      </c>
      <c r="H3310" s="63">
        <v>46.040799999999997</v>
      </c>
      <c r="I3310" s="63">
        <v>-0.29274620000000001</v>
      </c>
      <c r="J3310" s="63">
        <v>-0.20714550000000001</v>
      </c>
      <c r="K3310" s="63">
        <v>-0.14785860000000001</v>
      </c>
      <c r="L3310" s="63">
        <v>-8.8571800000000006E-2</v>
      </c>
      <c r="M3310" s="63">
        <v>-2.9710000000000001E-3</v>
      </c>
      <c r="N3310" s="63">
        <v>6436</v>
      </c>
      <c r="O3310" s="63">
        <v>0.1130564</v>
      </c>
      <c r="P3310" s="63">
        <v>12</v>
      </c>
      <c r="Q3310" s="63">
        <v>1.2781749580960001E-2</v>
      </c>
    </row>
    <row r="3311" spans="1:17">
      <c r="A3311" s="63" t="s">
        <v>76</v>
      </c>
      <c r="B3311" s="63" t="s">
        <v>58</v>
      </c>
      <c r="C3311" s="63" t="s">
        <v>57</v>
      </c>
      <c r="D3311" s="63">
        <v>22</v>
      </c>
      <c r="E3311" s="63">
        <v>2.044168</v>
      </c>
      <c r="F3311" s="63">
        <v>1.8958820000000001</v>
      </c>
      <c r="G3311" s="63">
        <v>-0.14828649999999999</v>
      </c>
      <c r="H3311" s="63">
        <v>45.077800000000003</v>
      </c>
      <c r="I3311" s="63">
        <v>-0.29317409999999999</v>
      </c>
      <c r="J3311" s="63">
        <v>-0.20757329999999999</v>
      </c>
      <c r="K3311" s="63">
        <v>-0.14828649999999999</v>
      </c>
      <c r="L3311" s="63">
        <v>-8.8999599999999998E-2</v>
      </c>
      <c r="M3311" s="63">
        <v>-3.3988999999999998E-3</v>
      </c>
      <c r="N3311" s="63">
        <v>6436</v>
      </c>
      <c r="O3311" s="63">
        <v>0.1130564</v>
      </c>
      <c r="P3311" s="63">
        <v>12</v>
      </c>
      <c r="Q3311" s="63">
        <v>1.2781749580960001E-2</v>
      </c>
    </row>
    <row r="3312" spans="1:17">
      <c r="A3312" s="63" t="s">
        <v>76</v>
      </c>
      <c r="B3312" s="63" t="s">
        <v>58</v>
      </c>
      <c r="C3312" s="63" t="s">
        <v>57</v>
      </c>
      <c r="D3312" s="63">
        <v>23</v>
      </c>
      <c r="E3312" s="63">
        <v>1.7641039999999999</v>
      </c>
      <c r="F3312" s="63">
        <v>1.623926</v>
      </c>
      <c r="G3312" s="63">
        <v>-0.14017830000000001</v>
      </c>
      <c r="H3312" s="63">
        <v>43.729199999999999</v>
      </c>
      <c r="I3312" s="63">
        <v>-0.28506589999999998</v>
      </c>
      <c r="J3312" s="63">
        <v>-0.19946520000000001</v>
      </c>
      <c r="K3312" s="63">
        <v>-0.14017830000000001</v>
      </c>
      <c r="L3312" s="63">
        <v>-8.0891500000000005E-2</v>
      </c>
      <c r="M3312" s="63">
        <v>4.7092999999999996E-3</v>
      </c>
      <c r="N3312" s="63">
        <v>6436</v>
      </c>
      <c r="O3312" s="63">
        <v>0.1130564</v>
      </c>
      <c r="P3312" s="63">
        <v>12</v>
      </c>
      <c r="Q3312" s="63">
        <v>1.2781749580960001E-2</v>
      </c>
    </row>
    <row r="3313" spans="1:17">
      <c r="A3313" s="63" t="s">
        <v>76</v>
      </c>
      <c r="B3313" s="63" t="s">
        <v>58</v>
      </c>
      <c r="C3313" s="63" t="s">
        <v>57</v>
      </c>
      <c r="D3313" s="63">
        <v>24</v>
      </c>
      <c r="E3313" s="63">
        <v>1.4236740000000001</v>
      </c>
      <c r="F3313" s="63">
        <v>1.281582</v>
      </c>
      <c r="G3313" s="63">
        <v>-0.14209160000000001</v>
      </c>
      <c r="H3313" s="63">
        <v>42.218800000000002</v>
      </c>
      <c r="I3313" s="63">
        <v>-0.28697919999999999</v>
      </c>
      <c r="J3313" s="63">
        <v>-0.20137849999999999</v>
      </c>
      <c r="K3313" s="63">
        <v>-0.14209160000000001</v>
      </c>
      <c r="L3313" s="63">
        <v>-8.2804799999999998E-2</v>
      </c>
      <c r="M3313" s="63">
        <v>2.7959999999999999E-3</v>
      </c>
      <c r="N3313" s="63">
        <v>6436</v>
      </c>
      <c r="O3313" s="63">
        <v>0.1130564</v>
      </c>
      <c r="P3313" s="63">
        <v>12</v>
      </c>
      <c r="Q3313" s="63">
        <v>1.2781749580960001E-2</v>
      </c>
    </row>
    <row r="3314" spans="1:17">
      <c r="A3314" s="63" t="s">
        <v>76</v>
      </c>
      <c r="B3314" s="63" t="s">
        <v>58</v>
      </c>
      <c r="C3314" s="63" t="s">
        <v>63</v>
      </c>
      <c r="D3314" s="63">
        <v>1</v>
      </c>
      <c r="E3314" s="63">
        <v>1.05786</v>
      </c>
      <c r="F3314" s="63">
        <v>0.9129562</v>
      </c>
      <c r="G3314" s="63">
        <v>-0.1449038</v>
      </c>
      <c r="H3314" s="63">
        <v>45.633299999999998</v>
      </c>
      <c r="I3314" s="63">
        <v>-0.28979139999999998</v>
      </c>
      <c r="J3314" s="63">
        <v>-0.2041906</v>
      </c>
      <c r="K3314" s="63">
        <v>-0.1449038</v>
      </c>
      <c r="L3314" s="63">
        <v>-8.5616899999999996E-2</v>
      </c>
      <c r="M3314" s="63">
        <v>-1.6200000000000001E-5</v>
      </c>
      <c r="N3314" s="63">
        <v>6436</v>
      </c>
      <c r="O3314" s="63">
        <v>0.1130564</v>
      </c>
      <c r="P3314" s="63">
        <v>1</v>
      </c>
      <c r="Q3314" s="63">
        <v>1.2781749580960001E-2</v>
      </c>
    </row>
    <row r="3315" spans="1:17">
      <c r="A3315" s="63" t="s">
        <v>76</v>
      </c>
      <c r="B3315" s="63" t="s">
        <v>58</v>
      </c>
      <c r="C3315" s="63" t="s">
        <v>63</v>
      </c>
      <c r="D3315" s="63">
        <v>2</v>
      </c>
      <c r="E3315" s="63">
        <v>0.990448</v>
      </c>
      <c r="F3315" s="63">
        <v>0.82963220000000004</v>
      </c>
      <c r="G3315" s="63">
        <v>-0.16081580000000001</v>
      </c>
      <c r="H3315" s="63">
        <v>45.405000000000001</v>
      </c>
      <c r="I3315" s="63">
        <v>-0.30570340000000001</v>
      </c>
      <c r="J3315" s="63">
        <v>-0.22010260000000001</v>
      </c>
      <c r="K3315" s="63">
        <v>-0.16081580000000001</v>
      </c>
      <c r="L3315" s="63">
        <v>-0.10152890000000001</v>
      </c>
      <c r="M3315" s="63">
        <v>-1.59282E-2</v>
      </c>
      <c r="N3315" s="63">
        <v>6436</v>
      </c>
      <c r="O3315" s="63">
        <v>0.1130564</v>
      </c>
      <c r="P3315" s="63">
        <v>1</v>
      </c>
      <c r="Q3315" s="63">
        <v>1.2781749580960001E-2</v>
      </c>
    </row>
    <row r="3316" spans="1:17">
      <c r="A3316" s="63" t="s">
        <v>76</v>
      </c>
      <c r="B3316" s="63" t="s">
        <v>58</v>
      </c>
      <c r="C3316" s="63" t="s">
        <v>63</v>
      </c>
      <c r="D3316" s="63">
        <v>3</v>
      </c>
      <c r="E3316" s="63">
        <v>0.98439860000000001</v>
      </c>
      <c r="F3316" s="63">
        <v>0.82800220000000002</v>
      </c>
      <c r="G3316" s="63">
        <v>-0.15639639999999999</v>
      </c>
      <c r="H3316" s="63">
        <v>45.063299999999998</v>
      </c>
      <c r="I3316" s="63">
        <v>-0.301284</v>
      </c>
      <c r="J3316" s="63">
        <v>-0.21568329999999999</v>
      </c>
      <c r="K3316" s="63">
        <v>-0.15639639999999999</v>
      </c>
      <c r="L3316" s="63">
        <v>-9.7109600000000004E-2</v>
      </c>
      <c r="M3316" s="63">
        <v>-1.1508900000000001E-2</v>
      </c>
      <c r="N3316" s="63">
        <v>6436</v>
      </c>
      <c r="O3316" s="63">
        <v>0.1130564</v>
      </c>
      <c r="P3316" s="63">
        <v>1</v>
      </c>
      <c r="Q3316" s="63">
        <v>1.2781749580960001E-2</v>
      </c>
    </row>
    <row r="3317" spans="1:17">
      <c r="A3317" s="63" t="s">
        <v>76</v>
      </c>
      <c r="B3317" s="63" t="s">
        <v>58</v>
      </c>
      <c r="C3317" s="63" t="s">
        <v>63</v>
      </c>
      <c r="D3317" s="63">
        <v>4</v>
      </c>
      <c r="E3317" s="63">
        <v>1.019536</v>
      </c>
      <c r="F3317" s="63">
        <v>0.86168560000000005</v>
      </c>
      <c r="G3317" s="63">
        <v>-0.1578502</v>
      </c>
      <c r="H3317" s="63">
        <v>44.8185</v>
      </c>
      <c r="I3317" s="63">
        <v>-0.3027378</v>
      </c>
      <c r="J3317" s="63">
        <v>-0.217137</v>
      </c>
      <c r="K3317" s="63">
        <v>-0.1578502</v>
      </c>
      <c r="L3317" s="63">
        <v>-9.8563399999999995E-2</v>
      </c>
      <c r="M3317" s="63">
        <v>-1.2962599999999999E-2</v>
      </c>
      <c r="N3317" s="63">
        <v>6436</v>
      </c>
      <c r="O3317" s="63">
        <v>0.1130564</v>
      </c>
      <c r="P3317" s="63">
        <v>1</v>
      </c>
      <c r="Q3317" s="63">
        <v>1.2781749580960001E-2</v>
      </c>
    </row>
    <row r="3318" spans="1:17">
      <c r="A3318" s="63" t="s">
        <v>76</v>
      </c>
      <c r="B3318" s="63" t="s">
        <v>58</v>
      </c>
      <c r="C3318" s="63" t="s">
        <v>63</v>
      </c>
      <c r="D3318" s="63">
        <v>5</v>
      </c>
      <c r="E3318" s="63">
        <v>1.062837</v>
      </c>
      <c r="F3318" s="63">
        <v>0.90574440000000001</v>
      </c>
      <c r="G3318" s="63">
        <v>-0.1570928</v>
      </c>
      <c r="H3318" s="63">
        <v>44.638500000000001</v>
      </c>
      <c r="I3318" s="63">
        <v>-0.30198039999999998</v>
      </c>
      <c r="J3318" s="63">
        <v>-0.21637960000000001</v>
      </c>
      <c r="K3318" s="63">
        <v>-0.1570928</v>
      </c>
      <c r="L3318" s="63">
        <v>-9.7806000000000004E-2</v>
      </c>
      <c r="M3318" s="63">
        <v>-1.2205199999999999E-2</v>
      </c>
      <c r="N3318" s="63">
        <v>6436</v>
      </c>
      <c r="O3318" s="63">
        <v>0.1130564</v>
      </c>
      <c r="P3318" s="63">
        <v>1</v>
      </c>
      <c r="Q3318" s="63">
        <v>1.2781749580960001E-2</v>
      </c>
    </row>
    <row r="3319" spans="1:17">
      <c r="A3319" s="63" t="s">
        <v>76</v>
      </c>
      <c r="B3319" s="63" t="s">
        <v>58</v>
      </c>
      <c r="C3319" s="63" t="s">
        <v>63</v>
      </c>
      <c r="D3319" s="63">
        <v>6</v>
      </c>
      <c r="E3319" s="63">
        <v>1.2349429999999999</v>
      </c>
      <c r="F3319" s="63">
        <v>0.99970530000000002</v>
      </c>
      <c r="G3319" s="63">
        <v>-0.23523769999999999</v>
      </c>
      <c r="H3319" s="63">
        <v>44.176499999999997</v>
      </c>
      <c r="I3319" s="63">
        <v>-0.3801253</v>
      </c>
      <c r="J3319" s="63">
        <v>-0.29452460000000003</v>
      </c>
      <c r="K3319" s="63">
        <v>-0.23523769999999999</v>
      </c>
      <c r="L3319" s="63">
        <v>-0.17595089999999999</v>
      </c>
      <c r="M3319" s="63">
        <v>-9.0350100000000003E-2</v>
      </c>
      <c r="N3319" s="63">
        <v>6436</v>
      </c>
      <c r="O3319" s="63">
        <v>0.1130564</v>
      </c>
      <c r="P3319" s="63">
        <v>1</v>
      </c>
      <c r="Q3319" s="63">
        <v>1.2781749580960001E-2</v>
      </c>
    </row>
    <row r="3320" spans="1:17">
      <c r="A3320" s="63" t="s">
        <v>76</v>
      </c>
      <c r="B3320" s="63" t="s">
        <v>58</v>
      </c>
      <c r="C3320" s="63" t="s">
        <v>63</v>
      </c>
      <c r="D3320" s="63">
        <v>7</v>
      </c>
      <c r="E3320" s="63">
        <v>1.6013170000000001</v>
      </c>
      <c r="F3320" s="63">
        <v>1.4021399999999999</v>
      </c>
      <c r="G3320" s="63">
        <v>-0.19917679999999999</v>
      </c>
      <c r="H3320" s="63">
        <v>43.682000000000002</v>
      </c>
      <c r="I3320" s="63">
        <v>-0.34406439999999999</v>
      </c>
      <c r="J3320" s="63">
        <v>-0.25846360000000002</v>
      </c>
      <c r="K3320" s="63">
        <v>-0.19917679999999999</v>
      </c>
      <c r="L3320" s="63">
        <v>-0.13988999999999999</v>
      </c>
      <c r="M3320" s="63">
        <v>-5.4289200000000003E-2</v>
      </c>
      <c r="N3320" s="63">
        <v>6436</v>
      </c>
      <c r="O3320" s="63">
        <v>0.1130564</v>
      </c>
      <c r="P3320" s="63">
        <v>1</v>
      </c>
      <c r="Q3320" s="63">
        <v>1.2781749580960001E-2</v>
      </c>
    </row>
    <row r="3321" spans="1:17">
      <c r="A3321" s="63" t="s">
        <v>76</v>
      </c>
      <c r="B3321" s="63" t="s">
        <v>58</v>
      </c>
      <c r="C3321" s="63" t="s">
        <v>63</v>
      </c>
      <c r="D3321" s="63">
        <v>8</v>
      </c>
      <c r="E3321" s="63">
        <v>1.8179380000000001</v>
      </c>
      <c r="F3321" s="63">
        <v>1.733986</v>
      </c>
      <c r="G3321" s="63">
        <v>-8.3951799999999993E-2</v>
      </c>
      <c r="H3321" s="63">
        <v>43.612200000000001</v>
      </c>
      <c r="I3321" s="63">
        <v>-0.2288394</v>
      </c>
      <c r="J3321" s="63">
        <v>-0.1432387</v>
      </c>
      <c r="K3321" s="63">
        <v>-8.3951799999999993E-2</v>
      </c>
      <c r="L3321" s="63">
        <v>-2.4664999999999999E-2</v>
      </c>
      <c r="M3321" s="63">
        <v>6.0935799999999998E-2</v>
      </c>
      <c r="N3321" s="63">
        <v>6436</v>
      </c>
      <c r="O3321" s="63">
        <v>0.1130564</v>
      </c>
      <c r="P3321" s="63">
        <v>1</v>
      </c>
      <c r="Q3321" s="63">
        <v>1.2781749580960001E-2</v>
      </c>
    </row>
    <row r="3322" spans="1:17">
      <c r="A3322" s="63" t="s">
        <v>76</v>
      </c>
      <c r="B3322" s="63" t="s">
        <v>58</v>
      </c>
      <c r="C3322" s="63" t="s">
        <v>63</v>
      </c>
      <c r="D3322" s="63">
        <v>9</v>
      </c>
      <c r="E3322" s="63">
        <v>1.6716219999999999</v>
      </c>
      <c r="F3322" s="63">
        <v>1.744955</v>
      </c>
      <c r="G3322" s="63">
        <v>7.3333599999999999E-2</v>
      </c>
      <c r="H3322" s="63">
        <v>44.555</v>
      </c>
      <c r="I3322" s="63">
        <v>-7.1554000000000006E-2</v>
      </c>
      <c r="J3322" s="63">
        <v>1.40468E-2</v>
      </c>
      <c r="K3322" s="63">
        <v>7.3333599999999999E-2</v>
      </c>
      <c r="L3322" s="63">
        <v>0.1326205</v>
      </c>
      <c r="M3322" s="63">
        <v>0.2182212</v>
      </c>
      <c r="N3322" s="63">
        <v>6436</v>
      </c>
      <c r="O3322" s="63">
        <v>0.1130564</v>
      </c>
      <c r="P3322" s="63">
        <v>1</v>
      </c>
      <c r="Q3322" s="63">
        <v>1.2781749580960001E-2</v>
      </c>
    </row>
    <row r="3323" spans="1:17">
      <c r="A3323" s="63" t="s">
        <v>76</v>
      </c>
      <c r="B3323" s="63" t="s">
        <v>58</v>
      </c>
      <c r="C3323" s="63" t="s">
        <v>63</v>
      </c>
      <c r="D3323" s="63">
        <v>10</v>
      </c>
      <c r="E3323" s="63">
        <v>1.592403</v>
      </c>
      <c r="F3323" s="63">
        <v>1.668647</v>
      </c>
      <c r="G3323" s="63">
        <v>7.62438E-2</v>
      </c>
      <c r="H3323" s="63">
        <v>46.311900000000001</v>
      </c>
      <c r="I3323" s="63">
        <v>-6.8643800000000005E-2</v>
      </c>
      <c r="J3323" s="63">
        <v>1.69569E-2</v>
      </c>
      <c r="K3323" s="63">
        <v>7.62438E-2</v>
      </c>
      <c r="L3323" s="63">
        <v>0.1355306</v>
      </c>
      <c r="M3323" s="63">
        <v>0.22113140000000001</v>
      </c>
      <c r="N3323" s="63">
        <v>6436</v>
      </c>
      <c r="O3323" s="63">
        <v>0.1130564</v>
      </c>
      <c r="P3323" s="63">
        <v>1</v>
      </c>
      <c r="Q3323" s="63">
        <v>1.2781749580960001E-2</v>
      </c>
    </row>
    <row r="3324" spans="1:17">
      <c r="A3324" s="63" t="s">
        <v>76</v>
      </c>
      <c r="B3324" s="63" t="s">
        <v>58</v>
      </c>
      <c r="C3324" s="63" t="s">
        <v>63</v>
      </c>
      <c r="D3324" s="63">
        <v>11</v>
      </c>
      <c r="E3324" s="63">
        <v>1.4697880000000001</v>
      </c>
      <c r="F3324" s="63">
        <v>1.624398</v>
      </c>
      <c r="G3324" s="63">
        <v>0.15461030000000001</v>
      </c>
      <c r="H3324" s="63">
        <v>48.263800000000003</v>
      </c>
      <c r="I3324" s="63">
        <v>9.7227000000000008E-3</v>
      </c>
      <c r="J3324" s="63">
        <v>9.5323400000000003E-2</v>
      </c>
      <c r="K3324" s="63">
        <v>0.15461030000000001</v>
      </c>
      <c r="L3324" s="63">
        <v>0.21389710000000001</v>
      </c>
      <c r="M3324" s="63">
        <v>0.29949789999999998</v>
      </c>
      <c r="N3324" s="63">
        <v>6436</v>
      </c>
      <c r="O3324" s="63">
        <v>0.1130564</v>
      </c>
      <c r="P3324" s="63">
        <v>1</v>
      </c>
      <c r="Q3324" s="63">
        <v>1.2781749580960001E-2</v>
      </c>
    </row>
    <row r="3325" spans="1:17">
      <c r="A3325" s="63" t="s">
        <v>76</v>
      </c>
      <c r="B3325" s="63" t="s">
        <v>58</v>
      </c>
      <c r="C3325" s="63" t="s">
        <v>63</v>
      </c>
      <c r="D3325" s="63">
        <v>12</v>
      </c>
      <c r="E3325" s="63">
        <v>1.3932450000000001</v>
      </c>
      <c r="F3325" s="63">
        <v>1.5290060000000001</v>
      </c>
      <c r="G3325" s="63">
        <v>0.13576160000000001</v>
      </c>
      <c r="H3325" s="63">
        <v>49.803100000000001</v>
      </c>
      <c r="I3325" s="63">
        <v>-9.1260000000000004E-3</v>
      </c>
      <c r="J3325" s="63">
        <v>7.6474799999999996E-2</v>
      </c>
      <c r="K3325" s="63">
        <v>0.13576160000000001</v>
      </c>
      <c r="L3325" s="63">
        <v>0.19504850000000001</v>
      </c>
      <c r="M3325" s="63">
        <v>0.28064919999999999</v>
      </c>
      <c r="N3325" s="63">
        <v>6436</v>
      </c>
      <c r="O3325" s="63">
        <v>0.1130564</v>
      </c>
      <c r="P3325" s="63">
        <v>1</v>
      </c>
      <c r="Q3325" s="63">
        <v>1.2781749580960001E-2</v>
      </c>
    </row>
    <row r="3326" spans="1:17">
      <c r="A3326" s="63" t="s">
        <v>76</v>
      </c>
      <c r="B3326" s="63" t="s">
        <v>58</v>
      </c>
      <c r="C3326" s="63" t="s">
        <v>63</v>
      </c>
      <c r="D3326" s="63">
        <v>13</v>
      </c>
      <c r="E3326" s="63">
        <v>1.2382550000000001</v>
      </c>
      <c r="F3326" s="63">
        <v>1.489417</v>
      </c>
      <c r="G3326" s="63">
        <v>0.25116240000000001</v>
      </c>
      <c r="H3326" s="63">
        <v>50.990699999999997</v>
      </c>
      <c r="I3326" s="63">
        <v>0.1062748</v>
      </c>
      <c r="J3326" s="63">
        <v>0.19187560000000001</v>
      </c>
      <c r="K3326" s="63">
        <v>0.25116240000000001</v>
      </c>
      <c r="L3326" s="63">
        <v>0.31044919999999998</v>
      </c>
      <c r="M3326" s="63">
        <v>0.39605000000000001</v>
      </c>
      <c r="N3326" s="63">
        <v>6436</v>
      </c>
      <c r="O3326" s="63">
        <v>0.1130564</v>
      </c>
      <c r="P3326" s="63">
        <v>1</v>
      </c>
      <c r="Q3326" s="63">
        <v>1.2781749580960001E-2</v>
      </c>
    </row>
    <row r="3327" spans="1:17">
      <c r="A3327" s="63" t="s">
        <v>76</v>
      </c>
      <c r="B3327" s="63" t="s">
        <v>58</v>
      </c>
      <c r="C3327" s="63" t="s">
        <v>63</v>
      </c>
      <c r="D3327" s="63">
        <v>14</v>
      </c>
      <c r="E3327" s="63">
        <v>1.1247750000000001</v>
      </c>
      <c r="F3327" s="63">
        <v>1.414471</v>
      </c>
      <c r="G3327" s="63">
        <v>0.2896956</v>
      </c>
      <c r="H3327" s="63">
        <v>52.073599999999999</v>
      </c>
      <c r="I3327" s="63">
        <v>0.14480799999999999</v>
      </c>
      <c r="J3327" s="63">
        <v>0.2304088</v>
      </c>
      <c r="K3327" s="63">
        <v>0.2896956</v>
      </c>
      <c r="L3327" s="63">
        <v>0.34898249999999997</v>
      </c>
      <c r="M3327" s="63">
        <v>0.4345832</v>
      </c>
      <c r="N3327" s="63">
        <v>6436</v>
      </c>
      <c r="O3327" s="63">
        <v>0.1130564</v>
      </c>
      <c r="P3327" s="63">
        <v>1</v>
      </c>
      <c r="Q3327" s="63">
        <v>1.2781749580960001E-2</v>
      </c>
    </row>
    <row r="3328" spans="1:17">
      <c r="A3328" s="63" t="s">
        <v>76</v>
      </c>
      <c r="B3328" s="63" t="s">
        <v>58</v>
      </c>
      <c r="C3328" s="63" t="s">
        <v>63</v>
      </c>
      <c r="D3328" s="63">
        <v>15</v>
      </c>
      <c r="E3328" s="63">
        <v>1.084071</v>
      </c>
      <c r="F3328" s="63">
        <v>1.339181</v>
      </c>
      <c r="G3328" s="63">
        <v>0.25511</v>
      </c>
      <c r="H3328" s="63">
        <v>52.7819</v>
      </c>
      <c r="I3328" s="63">
        <v>0.1102224</v>
      </c>
      <c r="J3328" s="63">
        <v>0.1958232</v>
      </c>
      <c r="K3328" s="63">
        <v>0.25511</v>
      </c>
      <c r="L3328" s="63">
        <v>0.31439689999999998</v>
      </c>
      <c r="M3328" s="63">
        <v>0.39999760000000001</v>
      </c>
      <c r="N3328" s="63">
        <v>6436</v>
      </c>
      <c r="O3328" s="63">
        <v>0.1130564</v>
      </c>
      <c r="P3328" s="63">
        <v>1</v>
      </c>
      <c r="Q3328" s="63">
        <v>1.2781749580960001E-2</v>
      </c>
    </row>
    <row r="3329" spans="1:17">
      <c r="A3329" s="63" t="s">
        <v>76</v>
      </c>
      <c r="B3329" s="63" t="s">
        <v>58</v>
      </c>
      <c r="C3329" s="63" t="s">
        <v>63</v>
      </c>
      <c r="D3329" s="63">
        <v>16</v>
      </c>
      <c r="E3329" s="63">
        <v>1.1142069999999999</v>
      </c>
      <c r="F3329" s="63">
        <v>1.33172</v>
      </c>
      <c r="G3329" s="63">
        <v>0.21751329999999999</v>
      </c>
      <c r="H3329" s="63">
        <v>52.927399999999999</v>
      </c>
      <c r="I3329" s="63">
        <v>7.2625700000000001E-2</v>
      </c>
      <c r="J3329" s="63">
        <v>0.15822649999999999</v>
      </c>
      <c r="K3329" s="63">
        <v>0.21751329999999999</v>
      </c>
      <c r="L3329" s="63">
        <v>0.2768002</v>
      </c>
      <c r="M3329" s="63">
        <v>0.36240090000000003</v>
      </c>
      <c r="N3329" s="63">
        <v>6436</v>
      </c>
      <c r="O3329" s="63">
        <v>0.1130564</v>
      </c>
      <c r="P3329" s="63">
        <v>1</v>
      </c>
      <c r="Q3329" s="63">
        <v>1.2781749580960001E-2</v>
      </c>
    </row>
    <row r="3330" spans="1:17">
      <c r="A3330" s="63" t="s">
        <v>76</v>
      </c>
      <c r="B3330" s="63" t="s">
        <v>58</v>
      </c>
      <c r="C3330" s="63" t="s">
        <v>63</v>
      </c>
      <c r="D3330" s="63">
        <v>17</v>
      </c>
      <c r="E3330" s="63">
        <v>1.217225</v>
      </c>
      <c r="F3330" s="63">
        <v>1.4030419999999999</v>
      </c>
      <c r="G3330" s="63">
        <v>0.18581739999999999</v>
      </c>
      <c r="H3330" s="63">
        <v>52.047400000000003</v>
      </c>
      <c r="I3330" s="63">
        <v>4.0929800000000002E-2</v>
      </c>
      <c r="J3330" s="63">
        <v>0.12653049999999999</v>
      </c>
      <c r="K3330" s="63">
        <v>0.18581739999999999</v>
      </c>
      <c r="L3330" s="63">
        <v>0.24510419999999999</v>
      </c>
      <c r="M3330" s="63">
        <v>0.33070500000000003</v>
      </c>
      <c r="N3330" s="63">
        <v>6436</v>
      </c>
      <c r="O3330" s="63">
        <v>0.1130564</v>
      </c>
      <c r="P3330" s="63">
        <v>1</v>
      </c>
      <c r="Q3330" s="63">
        <v>1.2781749580960001E-2</v>
      </c>
    </row>
    <row r="3331" spans="1:17">
      <c r="A3331" s="63" t="s">
        <v>76</v>
      </c>
      <c r="B3331" s="63" t="s">
        <v>58</v>
      </c>
      <c r="C3331" s="63" t="s">
        <v>63</v>
      </c>
      <c r="D3331" s="63">
        <v>18</v>
      </c>
      <c r="E3331" s="63">
        <v>1.5749930000000001</v>
      </c>
      <c r="F3331" s="63">
        <v>1.6540459999999999</v>
      </c>
      <c r="G3331" s="63">
        <v>7.9052700000000004E-2</v>
      </c>
      <c r="H3331" s="63">
        <v>50.412999999999997</v>
      </c>
      <c r="I3331" s="63">
        <v>-6.5834900000000002E-2</v>
      </c>
      <c r="J3331" s="63">
        <v>1.9765899999999999E-2</v>
      </c>
      <c r="K3331" s="63">
        <v>7.9052700000000004E-2</v>
      </c>
      <c r="L3331" s="63">
        <v>0.1383395</v>
      </c>
      <c r="M3331" s="63">
        <v>0.22394030000000001</v>
      </c>
      <c r="N3331" s="63">
        <v>6436</v>
      </c>
      <c r="O3331" s="63">
        <v>0.1130564</v>
      </c>
      <c r="P3331" s="63">
        <v>1</v>
      </c>
      <c r="Q3331" s="63">
        <v>1.2781749580960001E-2</v>
      </c>
    </row>
    <row r="3332" spans="1:17">
      <c r="A3332" s="63" t="s">
        <v>76</v>
      </c>
      <c r="B3332" s="63" t="s">
        <v>58</v>
      </c>
      <c r="C3332" s="63" t="s">
        <v>63</v>
      </c>
      <c r="D3332" s="63">
        <v>19</v>
      </c>
      <c r="E3332" s="63">
        <v>1.8480589999999999</v>
      </c>
      <c r="F3332" s="63">
        <v>1.783291</v>
      </c>
      <c r="G3332" s="63">
        <v>-6.4768199999999998E-2</v>
      </c>
      <c r="H3332" s="63">
        <v>49.103999999999999</v>
      </c>
      <c r="I3332" s="63">
        <v>-0.2096558</v>
      </c>
      <c r="J3332" s="63">
        <v>-0.124055</v>
      </c>
      <c r="K3332" s="63">
        <v>-6.4768199999999998E-2</v>
      </c>
      <c r="L3332" s="63">
        <v>-5.4814E-3</v>
      </c>
      <c r="M3332" s="63">
        <v>8.0119399999999993E-2</v>
      </c>
      <c r="N3332" s="63">
        <v>6436</v>
      </c>
      <c r="O3332" s="63">
        <v>0.1130564</v>
      </c>
      <c r="P3332" s="63">
        <v>1</v>
      </c>
      <c r="Q3332" s="63">
        <v>1.2781749580960001E-2</v>
      </c>
    </row>
    <row r="3333" spans="1:17">
      <c r="A3333" s="63" t="s">
        <v>76</v>
      </c>
      <c r="B3333" s="63" t="s">
        <v>58</v>
      </c>
      <c r="C3333" s="63" t="s">
        <v>63</v>
      </c>
      <c r="D3333" s="63">
        <v>20</v>
      </c>
      <c r="E3333" s="63">
        <v>1.89015</v>
      </c>
      <c r="F3333" s="63">
        <v>1.7749809999999999</v>
      </c>
      <c r="G3333" s="63">
        <v>-0.1151683</v>
      </c>
      <c r="H3333" s="63">
        <v>48.1873</v>
      </c>
      <c r="I3333" s="63">
        <v>-0.26005590000000001</v>
      </c>
      <c r="J3333" s="63">
        <v>-0.1744552</v>
      </c>
      <c r="K3333" s="63">
        <v>-0.1151683</v>
      </c>
      <c r="L3333" s="63">
        <v>-5.5881500000000001E-2</v>
      </c>
      <c r="M3333" s="63">
        <v>2.9719300000000001E-2</v>
      </c>
      <c r="N3333" s="63">
        <v>6436</v>
      </c>
      <c r="O3333" s="63">
        <v>0.1130564</v>
      </c>
      <c r="P3333" s="63">
        <v>1</v>
      </c>
      <c r="Q3333" s="63">
        <v>1.2781749580960001E-2</v>
      </c>
    </row>
    <row r="3334" spans="1:17">
      <c r="A3334" s="63" t="s">
        <v>76</v>
      </c>
      <c r="B3334" s="63" t="s">
        <v>58</v>
      </c>
      <c r="C3334" s="63" t="s">
        <v>63</v>
      </c>
      <c r="D3334" s="63">
        <v>21</v>
      </c>
      <c r="E3334" s="63">
        <v>1.884252</v>
      </c>
      <c r="F3334" s="63">
        <v>1.7363930000000001</v>
      </c>
      <c r="G3334" s="63">
        <v>-0.14785870000000001</v>
      </c>
      <c r="H3334" s="63">
        <v>47.866999999999997</v>
      </c>
      <c r="I3334" s="63">
        <v>-0.29274630000000001</v>
      </c>
      <c r="J3334" s="63">
        <v>-0.20714560000000001</v>
      </c>
      <c r="K3334" s="63">
        <v>-0.14785870000000001</v>
      </c>
      <c r="L3334" s="63">
        <v>-8.8571899999999995E-2</v>
      </c>
      <c r="M3334" s="63">
        <v>-2.9711E-3</v>
      </c>
      <c r="N3334" s="63">
        <v>6436</v>
      </c>
      <c r="O3334" s="63">
        <v>0.1130564</v>
      </c>
      <c r="P3334" s="63">
        <v>1</v>
      </c>
      <c r="Q3334" s="63">
        <v>1.2781749580960001E-2</v>
      </c>
    </row>
    <row r="3335" spans="1:17">
      <c r="A3335" s="63" t="s">
        <v>76</v>
      </c>
      <c r="B3335" s="63" t="s">
        <v>58</v>
      </c>
      <c r="C3335" s="63" t="s">
        <v>63</v>
      </c>
      <c r="D3335" s="63">
        <v>22</v>
      </c>
      <c r="E3335" s="63">
        <v>1.725824</v>
      </c>
      <c r="F3335" s="63">
        <v>1.5775380000000001</v>
      </c>
      <c r="G3335" s="63">
        <v>-0.14828649999999999</v>
      </c>
      <c r="H3335" s="63">
        <v>47.622599999999998</v>
      </c>
      <c r="I3335" s="63">
        <v>-0.29317409999999999</v>
      </c>
      <c r="J3335" s="63">
        <v>-0.20757329999999999</v>
      </c>
      <c r="K3335" s="63">
        <v>-0.14828649999999999</v>
      </c>
      <c r="L3335" s="63">
        <v>-8.8999599999999998E-2</v>
      </c>
      <c r="M3335" s="63">
        <v>-3.3988999999999998E-3</v>
      </c>
      <c r="N3335" s="63">
        <v>6436</v>
      </c>
      <c r="O3335" s="63">
        <v>0.1130564</v>
      </c>
      <c r="P3335" s="63">
        <v>1</v>
      </c>
      <c r="Q3335" s="63">
        <v>1.2781749580960001E-2</v>
      </c>
    </row>
    <row r="3336" spans="1:17">
      <c r="A3336" s="63" t="s">
        <v>76</v>
      </c>
      <c r="B3336" s="63" t="s">
        <v>58</v>
      </c>
      <c r="C3336" s="63" t="s">
        <v>63</v>
      </c>
      <c r="D3336" s="63">
        <v>23</v>
      </c>
      <c r="E3336" s="63">
        <v>1.493762</v>
      </c>
      <c r="F3336" s="63">
        <v>1.353583</v>
      </c>
      <c r="G3336" s="63">
        <v>-0.14017840000000001</v>
      </c>
      <c r="H3336" s="63">
        <v>47.306199999999997</v>
      </c>
      <c r="I3336" s="63">
        <v>-0.28506599999999999</v>
      </c>
      <c r="J3336" s="63">
        <v>-0.19946530000000001</v>
      </c>
      <c r="K3336" s="63">
        <v>-0.14017840000000001</v>
      </c>
      <c r="L3336" s="63">
        <v>-8.0891599999999994E-2</v>
      </c>
      <c r="M3336" s="63">
        <v>4.7092000000000002E-3</v>
      </c>
      <c r="N3336" s="63">
        <v>6436</v>
      </c>
      <c r="O3336" s="63">
        <v>0.1130564</v>
      </c>
      <c r="P3336" s="63">
        <v>1</v>
      </c>
      <c r="Q3336" s="63">
        <v>1.2781749580960001E-2</v>
      </c>
    </row>
    <row r="3337" spans="1:17">
      <c r="A3337" s="63" t="s">
        <v>76</v>
      </c>
      <c r="B3337" s="63" t="s">
        <v>58</v>
      </c>
      <c r="C3337" s="63" t="s">
        <v>63</v>
      </c>
      <c r="D3337" s="63">
        <v>24</v>
      </c>
      <c r="E3337" s="63">
        <v>1.235752</v>
      </c>
      <c r="F3337" s="63">
        <v>1.093661</v>
      </c>
      <c r="G3337" s="63">
        <v>-0.14209150000000001</v>
      </c>
      <c r="H3337" s="63">
        <v>47.142299999999999</v>
      </c>
      <c r="I3337" s="63">
        <v>-0.28697909999999999</v>
      </c>
      <c r="J3337" s="63">
        <v>-0.20137830000000001</v>
      </c>
      <c r="K3337" s="63">
        <v>-0.14209150000000001</v>
      </c>
      <c r="L3337" s="63">
        <v>-8.2804699999999995E-2</v>
      </c>
      <c r="M3337" s="63">
        <v>2.7961000000000001E-3</v>
      </c>
      <c r="N3337" s="63">
        <v>6436</v>
      </c>
      <c r="O3337" s="63">
        <v>0.1130564</v>
      </c>
      <c r="P3337" s="63">
        <v>1</v>
      </c>
      <c r="Q3337" s="63">
        <v>1.2781749580960001E-2</v>
      </c>
    </row>
    <row r="3338" spans="1:17">
      <c r="A3338" s="63" t="s">
        <v>76</v>
      </c>
      <c r="B3338" s="63" t="s">
        <v>58</v>
      </c>
      <c r="C3338" s="63" t="s">
        <v>64</v>
      </c>
      <c r="D3338" s="63">
        <v>1</v>
      </c>
      <c r="E3338" s="63">
        <v>1.0374220000000001</v>
      </c>
      <c r="F3338" s="63">
        <v>0.89251820000000004</v>
      </c>
      <c r="G3338" s="63">
        <v>-0.1449037</v>
      </c>
      <c r="H3338" s="63">
        <v>48.209499999999998</v>
      </c>
      <c r="I3338" s="63">
        <v>-0.28979129999999997</v>
      </c>
      <c r="J3338" s="63">
        <v>-0.2041906</v>
      </c>
      <c r="K3338" s="63">
        <v>-0.1449037</v>
      </c>
      <c r="L3338" s="63">
        <v>-8.5616899999999996E-2</v>
      </c>
      <c r="M3338" s="63">
        <v>-1.6099999999999998E-5</v>
      </c>
      <c r="N3338" s="63">
        <v>6436</v>
      </c>
      <c r="O3338" s="63">
        <v>0.1130564</v>
      </c>
      <c r="P3338" s="63">
        <v>2</v>
      </c>
      <c r="Q3338" s="63">
        <v>1.2781749580960001E-2</v>
      </c>
    </row>
    <row r="3339" spans="1:17">
      <c r="A3339" s="63" t="s">
        <v>76</v>
      </c>
      <c r="B3339" s="63" t="s">
        <v>58</v>
      </c>
      <c r="C3339" s="63" t="s">
        <v>64</v>
      </c>
      <c r="D3339" s="63">
        <v>2</v>
      </c>
      <c r="E3339" s="63">
        <v>0.97063739999999998</v>
      </c>
      <c r="F3339" s="63">
        <v>0.80982160000000003</v>
      </c>
      <c r="G3339" s="63">
        <v>-0.16081580000000001</v>
      </c>
      <c r="H3339" s="63">
        <v>47.574100000000001</v>
      </c>
      <c r="I3339" s="63">
        <v>-0.30570340000000001</v>
      </c>
      <c r="J3339" s="63">
        <v>-0.22010260000000001</v>
      </c>
      <c r="K3339" s="63">
        <v>-0.16081580000000001</v>
      </c>
      <c r="L3339" s="63">
        <v>-0.10152890000000001</v>
      </c>
      <c r="M3339" s="63">
        <v>-1.59282E-2</v>
      </c>
      <c r="N3339" s="63">
        <v>6436</v>
      </c>
      <c r="O3339" s="63">
        <v>0.1130564</v>
      </c>
      <c r="P3339" s="63">
        <v>2</v>
      </c>
      <c r="Q3339" s="63">
        <v>1.2781749580960001E-2</v>
      </c>
    </row>
    <row r="3340" spans="1:17">
      <c r="A3340" s="63" t="s">
        <v>76</v>
      </c>
      <c r="B3340" s="63" t="s">
        <v>58</v>
      </c>
      <c r="C3340" s="63" t="s">
        <v>64</v>
      </c>
      <c r="D3340" s="63">
        <v>3</v>
      </c>
      <c r="E3340" s="63">
        <v>0.96174380000000004</v>
      </c>
      <c r="F3340" s="63">
        <v>0.80534729999999999</v>
      </c>
      <c r="G3340" s="63">
        <v>-0.15639639999999999</v>
      </c>
      <c r="H3340" s="63">
        <v>46.978900000000003</v>
      </c>
      <c r="I3340" s="63">
        <v>-0.301284</v>
      </c>
      <c r="J3340" s="63">
        <v>-0.21568329999999999</v>
      </c>
      <c r="K3340" s="63">
        <v>-0.15639639999999999</v>
      </c>
      <c r="L3340" s="63">
        <v>-9.7109600000000004E-2</v>
      </c>
      <c r="M3340" s="63">
        <v>-1.1508900000000001E-2</v>
      </c>
      <c r="N3340" s="63">
        <v>6436</v>
      </c>
      <c r="O3340" s="63">
        <v>0.1130564</v>
      </c>
      <c r="P3340" s="63">
        <v>2</v>
      </c>
      <c r="Q3340" s="63">
        <v>1.2781749580960001E-2</v>
      </c>
    </row>
    <row r="3341" spans="1:17">
      <c r="A3341" s="63" t="s">
        <v>76</v>
      </c>
      <c r="B3341" s="63" t="s">
        <v>58</v>
      </c>
      <c r="C3341" s="63" t="s">
        <v>64</v>
      </c>
      <c r="D3341" s="63">
        <v>4</v>
      </c>
      <c r="E3341" s="63">
        <v>1.0023770000000001</v>
      </c>
      <c r="F3341" s="63">
        <v>0.84452689999999997</v>
      </c>
      <c r="G3341" s="63">
        <v>-0.1578502</v>
      </c>
      <c r="H3341" s="63">
        <v>46.756700000000002</v>
      </c>
      <c r="I3341" s="63">
        <v>-0.3027378</v>
      </c>
      <c r="J3341" s="63">
        <v>-0.217137</v>
      </c>
      <c r="K3341" s="63">
        <v>-0.1578502</v>
      </c>
      <c r="L3341" s="63">
        <v>-9.8563399999999995E-2</v>
      </c>
      <c r="M3341" s="63">
        <v>-1.2962599999999999E-2</v>
      </c>
      <c r="N3341" s="63">
        <v>6436</v>
      </c>
      <c r="O3341" s="63">
        <v>0.1130564</v>
      </c>
      <c r="P3341" s="63">
        <v>2</v>
      </c>
      <c r="Q3341" s="63">
        <v>1.2781749580960001E-2</v>
      </c>
    </row>
    <row r="3342" spans="1:17">
      <c r="A3342" s="63" t="s">
        <v>76</v>
      </c>
      <c r="B3342" s="63" t="s">
        <v>58</v>
      </c>
      <c r="C3342" s="63" t="s">
        <v>64</v>
      </c>
      <c r="D3342" s="63">
        <v>5</v>
      </c>
      <c r="E3342" s="63">
        <v>1.044699</v>
      </c>
      <c r="F3342" s="63">
        <v>0.88760629999999996</v>
      </c>
      <c r="G3342" s="63">
        <v>-0.1570928</v>
      </c>
      <c r="H3342" s="63">
        <v>46.31</v>
      </c>
      <c r="I3342" s="63">
        <v>-0.30198039999999998</v>
      </c>
      <c r="J3342" s="63">
        <v>-0.21637960000000001</v>
      </c>
      <c r="K3342" s="63">
        <v>-0.1570928</v>
      </c>
      <c r="L3342" s="63">
        <v>-9.7806000000000004E-2</v>
      </c>
      <c r="M3342" s="63">
        <v>-1.2205199999999999E-2</v>
      </c>
      <c r="N3342" s="63">
        <v>6436</v>
      </c>
      <c r="O3342" s="63">
        <v>0.1130564</v>
      </c>
      <c r="P3342" s="63">
        <v>2</v>
      </c>
      <c r="Q3342" s="63">
        <v>1.2781749580960001E-2</v>
      </c>
    </row>
    <row r="3343" spans="1:17">
      <c r="A3343" s="63" t="s">
        <v>76</v>
      </c>
      <c r="B3343" s="63" t="s">
        <v>58</v>
      </c>
      <c r="C3343" s="63" t="s">
        <v>64</v>
      </c>
      <c r="D3343" s="63">
        <v>6</v>
      </c>
      <c r="E3343" s="63">
        <v>1.2149939999999999</v>
      </c>
      <c r="F3343" s="63">
        <v>0.97975619999999997</v>
      </c>
      <c r="G3343" s="63">
        <v>-0.2352378</v>
      </c>
      <c r="H3343" s="63">
        <v>45.724800000000002</v>
      </c>
      <c r="I3343" s="63">
        <v>-0.3801254</v>
      </c>
      <c r="J3343" s="63">
        <v>-0.29452460000000003</v>
      </c>
      <c r="K3343" s="63">
        <v>-0.2352378</v>
      </c>
      <c r="L3343" s="63">
        <v>-0.17595089999999999</v>
      </c>
      <c r="M3343" s="63">
        <v>-9.0350200000000006E-2</v>
      </c>
      <c r="N3343" s="63">
        <v>6436</v>
      </c>
      <c r="O3343" s="63">
        <v>0.1130564</v>
      </c>
      <c r="P3343" s="63">
        <v>2</v>
      </c>
      <c r="Q3343" s="63">
        <v>1.2781749580960001E-2</v>
      </c>
    </row>
    <row r="3344" spans="1:17">
      <c r="A3344" s="63" t="s">
        <v>76</v>
      </c>
      <c r="B3344" s="63" t="s">
        <v>58</v>
      </c>
      <c r="C3344" s="63" t="s">
        <v>64</v>
      </c>
      <c r="D3344" s="63">
        <v>7</v>
      </c>
      <c r="E3344" s="63">
        <v>1.573345</v>
      </c>
      <c r="F3344" s="63">
        <v>1.3741680000000001</v>
      </c>
      <c r="G3344" s="63">
        <v>-0.19917679999999999</v>
      </c>
      <c r="H3344" s="63">
        <v>45.411799999999999</v>
      </c>
      <c r="I3344" s="63">
        <v>-0.34406439999999999</v>
      </c>
      <c r="J3344" s="63">
        <v>-0.25846360000000002</v>
      </c>
      <c r="K3344" s="63">
        <v>-0.19917679999999999</v>
      </c>
      <c r="L3344" s="63">
        <v>-0.13988999999999999</v>
      </c>
      <c r="M3344" s="63">
        <v>-5.4289200000000003E-2</v>
      </c>
      <c r="N3344" s="63">
        <v>6436</v>
      </c>
      <c r="O3344" s="63">
        <v>0.1130564</v>
      </c>
      <c r="P3344" s="63">
        <v>2</v>
      </c>
      <c r="Q3344" s="63">
        <v>1.2781749580960001E-2</v>
      </c>
    </row>
    <row r="3345" spans="1:17">
      <c r="A3345" s="63" t="s">
        <v>76</v>
      </c>
      <c r="B3345" s="63" t="s">
        <v>58</v>
      </c>
      <c r="C3345" s="63" t="s">
        <v>64</v>
      </c>
      <c r="D3345" s="63">
        <v>8</v>
      </c>
      <c r="E3345" s="63">
        <v>1.7816669999999999</v>
      </c>
      <c r="F3345" s="63">
        <v>1.6977150000000001</v>
      </c>
      <c r="G3345" s="63">
        <v>-8.3951799999999993E-2</v>
      </c>
      <c r="H3345" s="63">
        <v>46.240699999999997</v>
      </c>
      <c r="I3345" s="63">
        <v>-0.2288394</v>
      </c>
      <c r="J3345" s="63">
        <v>-0.1432387</v>
      </c>
      <c r="K3345" s="63">
        <v>-8.3951799999999993E-2</v>
      </c>
      <c r="L3345" s="63">
        <v>-2.4664999999999999E-2</v>
      </c>
      <c r="M3345" s="63">
        <v>6.0935799999999998E-2</v>
      </c>
      <c r="N3345" s="63">
        <v>6436</v>
      </c>
      <c r="O3345" s="63">
        <v>0.1130564</v>
      </c>
      <c r="P3345" s="63">
        <v>2</v>
      </c>
      <c r="Q3345" s="63">
        <v>1.2781749580960001E-2</v>
      </c>
    </row>
    <row r="3346" spans="1:17">
      <c r="A3346" s="63" t="s">
        <v>76</v>
      </c>
      <c r="B3346" s="63" t="s">
        <v>58</v>
      </c>
      <c r="C3346" s="63" t="s">
        <v>64</v>
      </c>
      <c r="D3346" s="63">
        <v>9</v>
      </c>
      <c r="E3346" s="63">
        <v>1.6234500000000001</v>
      </c>
      <c r="F3346" s="63">
        <v>1.6967829999999999</v>
      </c>
      <c r="G3346" s="63">
        <v>7.3333599999999999E-2</v>
      </c>
      <c r="H3346" s="63">
        <v>48.269199999999998</v>
      </c>
      <c r="I3346" s="63">
        <v>-7.1554000000000006E-2</v>
      </c>
      <c r="J3346" s="63">
        <v>1.40468E-2</v>
      </c>
      <c r="K3346" s="63">
        <v>7.3333599999999999E-2</v>
      </c>
      <c r="L3346" s="63">
        <v>0.1326205</v>
      </c>
      <c r="M3346" s="63">
        <v>0.2182212</v>
      </c>
      <c r="N3346" s="63">
        <v>6436</v>
      </c>
      <c r="O3346" s="63">
        <v>0.1130564</v>
      </c>
      <c r="P3346" s="63">
        <v>2</v>
      </c>
      <c r="Q3346" s="63">
        <v>1.2781749580960001E-2</v>
      </c>
    </row>
    <row r="3347" spans="1:17">
      <c r="A3347" s="63" t="s">
        <v>76</v>
      </c>
      <c r="B3347" s="63" t="s">
        <v>58</v>
      </c>
      <c r="C3347" s="63" t="s">
        <v>64</v>
      </c>
      <c r="D3347" s="63">
        <v>10</v>
      </c>
      <c r="E3347" s="63">
        <v>1.5369250000000001</v>
      </c>
      <c r="F3347" s="63">
        <v>1.6131690000000001</v>
      </c>
      <c r="G3347" s="63">
        <v>7.6243900000000003E-2</v>
      </c>
      <c r="H3347" s="63">
        <v>51.037799999999997</v>
      </c>
      <c r="I3347" s="63">
        <v>-6.8643700000000002E-2</v>
      </c>
      <c r="J3347" s="63">
        <v>1.6957E-2</v>
      </c>
      <c r="K3347" s="63">
        <v>7.6243900000000003E-2</v>
      </c>
      <c r="L3347" s="63">
        <v>0.1355307</v>
      </c>
      <c r="M3347" s="63">
        <v>0.22113150000000001</v>
      </c>
      <c r="N3347" s="63">
        <v>6436</v>
      </c>
      <c r="O3347" s="63">
        <v>0.1130564</v>
      </c>
      <c r="P3347" s="63">
        <v>2</v>
      </c>
      <c r="Q3347" s="63">
        <v>1.2781749580960001E-2</v>
      </c>
    </row>
    <row r="3348" spans="1:17">
      <c r="A3348" s="63" t="s">
        <v>76</v>
      </c>
      <c r="B3348" s="63" t="s">
        <v>58</v>
      </c>
      <c r="C3348" s="63" t="s">
        <v>64</v>
      </c>
      <c r="D3348" s="63">
        <v>11</v>
      </c>
      <c r="E3348" s="63">
        <v>1.4096979999999999</v>
      </c>
      <c r="F3348" s="63">
        <v>1.564308</v>
      </c>
      <c r="G3348" s="63">
        <v>0.15461030000000001</v>
      </c>
      <c r="H3348" s="63">
        <v>53.987200000000001</v>
      </c>
      <c r="I3348" s="63">
        <v>9.7227000000000008E-3</v>
      </c>
      <c r="J3348" s="63">
        <v>9.5323400000000003E-2</v>
      </c>
      <c r="K3348" s="63">
        <v>0.15461030000000001</v>
      </c>
      <c r="L3348" s="63">
        <v>0.21389710000000001</v>
      </c>
      <c r="M3348" s="63">
        <v>0.29949789999999998</v>
      </c>
      <c r="N3348" s="63">
        <v>6436</v>
      </c>
      <c r="O3348" s="63">
        <v>0.1130564</v>
      </c>
      <c r="P3348" s="63">
        <v>2</v>
      </c>
      <c r="Q3348" s="63">
        <v>1.2781749580960001E-2</v>
      </c>
    </row>
    <row r="3349" spans="1:17">
      <c r="A3349" s="63" t="s">
        <v>76</v>
      </c>
      <c r="B3349" s="63" t="s">
        <v>58</v>
      </c>
      <c r="C3349" s="63" t="s">
        <v>64</v>
      </c>
      <c r="D3349" s="63">
        <v>12</v>
      </c>
      <c r="E3349" s="63">
        <v>1.328308</v>
      </c>
      <c r="F3349" s="63">
        <v>1.4640690000000001</v>
      </c>
      <c r="G3349" s="63">
        <v>0.13576160000000001</v>
      </c>
      <c r="H3349" s="63">
        <v>56.326000000000001</v>
      </c>
      <c r="I3349" s="63">
        <v>-9.1260000000000004E-3</v>
      </c>
      <c r="J3349" s="63">
        <v>7.6474799999999996E-2</v>
      </c>
      <c r="K3349" s="63">
        <v>0.13576160000000001</v>
      </c>
      <c r="L3349" s="63">
        <v>0.19504850000000001</v>
      </c>
      <c r="M3349" s="63">
        <v>0.28064919999999999</v>
      </c>
      <c r="N3349" s="63">
        <v>6436</v>
      </c>
      <c r="O3349" s="63">
        <v>0.1130564</v>
      </c>
      <c r="P3349" s="63">
        <v>2</v>
      </c>
      <c r="Q3349" s="63">
        <v>1.2781749580960001E-2</v>
      </c>
    </row>
    <row r="3350" spans="1:17">
      <c r="A3350" s="63" t="s">
        <v>76</v>
      </c>
      <c r="B3350" s="63" t="s">
        <v>58</v>
      </c>
      <c r="C3350" s="63" t="s">
        <v>64</v>
      </c>
      <c r="D3350" s="63">
        <v>13</v>
      </c>
      <c r="E3350" s="63">
        <v>1.174434</v>
      </c>
      <c r="F3350" s="63">
        <v>1.4255960000000001</v>
      </c>
      <c r="G3350" s="63">
        <v>0.25116240000000001</v>
      </c>
      <c r="H3350" s="63">
        <v>58.283900000000003</v>
      </c>
      <c r="I3350" s="63">
        <v>0.1062748</v>
      </c>
      <c r="J3350" s="63">
        <v>0.19187560000000001</v>
      </c>
      <c r="K3350" s="63">
        <v>0.25116240000000001</v>
      </c>
      <c r="L3350" s="63">
        <v>0.31044919999999998</v>
      </c>
      <c r="M3350" s="63">
        <v>0.39605000000000001</v>
      </c>
      <c r="N3350" s="63">
        <v>6436</v>
      </c>
      <c r="O3350" s="63">
        <v>0.1130564</v>
      </c>
      <c r="P3350" s="63">
        <v>2</v>
      </c>
      <c r="Q3350" s="63">
        <v>1.2781749580960001E-2</v>
      </c>
    </row>
    <row r="3351" spans="1:17">
      <c r="A3351" s="63" t="s">
        <v>76</v>
      </c>
      <c r="B3351" s="63" t="s">
        <v>58</v>
      </c>
      <c r="C3351" s="63" t="s">
        <v>64</v>
      </c>
      <c r="D3351" s="63">
        <v>14</v>
      </c>
      <c r="E3351" s="63">
        <v>1.0720190000000001</v>
      </c>
      <c r="F3351" s="63">
        <v>1.361715</v>
      </c>
      <c r="G3351" s="63">
        <v>0.28969549999999999</v>
      </c>
      <c r="H3351" s="63">
        <v>59.4696</v>
      </c>
      <c r="I3351" s="63">
        <v>0.14480789999999999</v>
      </c>
      <c r="J3351" s="63">
        <v>0.23040869999999999</v>
      </c>
      <c r="K3351" s="63">
        <v>0.28969549999999999</v>
      </c>
      <c r="L3351" s="63">
        <v>0.34898230000000002</v>
      </c>
      <c r="M3351" s="63">
        <v>0.4345831</v>
      </c>
      <c r="N3351" s="63">
        <v>6436</v>
      </c>
      <c r="O3351" s="63">
        <v>0.1130564</v>
      </c>
      <c r="P3351" s="63">
        <v>2</v>
      </c>
      <c r="Q3351" s="63">
        <v>1.2781749580960001E-2</v>
      </c>
    </row>
    <row r="3352" spans="1:17">
      <c r="A3352" s="63" t="s">
        <v>76</v>
      </c>
      <c r="B3352" s="63" t="s">
        <v>58</v>
      </c>
      <c r="C3352" s="63" t="s">
        <v>64</v>
      </c>
      <c r="D3352" s="63">
        <v>15</v>
      </c>
      <c r="E3352" s="63">
        <v>1.031714</v>
      </c>
      <c r="F3352" s="63">
        <v>1.286824</v>
      </c>
      <c r="G3352" s="63">
        <v>0.25511</v>
      </c>
      <c r="H3352" s="63">
        <v>60.434600000000003</v>
      </c>
      <c r="I3352" s="63">
        <v>0.1102224</v>
      </c>
      <c r="J3352" s="63">
        <v>0.1958232</v>
      </c>
      <c r="K3352" s="63">
        <v>0.25511</v>
      </c>
      <c r="L3352" s="63">
        <v>0.31439689999999998</v>
      </c>
      <c r="M3352" s="63">
        <v>0.39999760000000001</v>
      </c>
      <c r="N3352" s="63">
        <v>6436</v>
      </c>
      <c r="O3352" s="63">
        <v>0.1130564</v>
      </c>
      <c r="P3352" s="63">
        <v>2</v>
      </c>
      <c r="Q3352" s="63">
        <v>1.2781749580960001E-2</v>
      </c>
    </row>
    <row r="3353" spans="1:17">
      <c r="A3353" s="63" t="s">
        <v>76</v>
      </c>
      <c r="B3353" s="63" t="s">
        <v>58</v>
      </c>
      <c r="C3353" s="63" t="s">
        <v>64</v>
      </c>
      <c r="D3353" s="63">
        <v>16</v>
      </c>
      <c r="E3353" s="63">
        <v>1.0544340000000001</v>
      </c>
      <c r="F3353" s="63">
        <v>1.2719480000000001</v>
      </c>
      <c r="G3353" s="63">
        <v>0.21751329999999999</v>
      </c>
      <c r="H3353" s="63">
        <v>60.373899999999999</v>
      </c>
      <c r="I3353" s="63">
        <v>7.2625700000000001E-2</v>
      </c>
      <c r="J3353" s="63">
        <v>0.15822649999999999</v>
      </c>
      <c r="K3353" s="63">
        <v>0.21751329999999999</v>
      </c>
      <c r="L3353" s="63">
        <v>0.2768002</v>
      </c>
      <c r="M3353" s="63">
        <v>0.36240090000000003</v>
      </c>
      <c r="N3353" s="63">
        <v>6436</v>
      </c>
      <c r="O3353" s="63">
        <v>0.1130564</v>
      </c>
      <c r="P3353" s="63">
        <v>2</v>
      </c>
      <c r="Q3353" s="63">
        <v>1.2781749580960001E-2</v>
      </c>
    </row>
    <row r="3354" spans="1:17">
      <c r="A3354" s="63" t="s">
        <v>76</v>
      </c>
      <c r="B3354" s="63" t="s">
        <v>58</v>
      </c>
      <c r="C3354" s="63" t="s">
        <v>64</v>
      </c>
      <c r="D3354" s="63">
        <v>17</v>
      </c>
      <c r="E3354" s="63">
        <v>1.1394930000000001</v>
      </c>
      <c r="F3354" s="63">
        <v>1.32531</v>
      </c>
      <c r="G3354" s="63">
        <v>0.18581739999999999</v>
      </c>
      <c r="H3354" s="63">
        <v>59.933199999999999</v>
      </c>
      <c r="I3354" s="63">
        <v>4.0929800000000002E-2</v>
      </c>
      <c r="J3354" s="63">
        <v>0.12653049999999999</v>
      </c>
      <c r="K3354" s="63">
        <v>0.18581739999999999</v>
      </c>
      <c r="L3354" s="63">
        <v>0.24510419999999999</v>
      </c>
      <c r="M3354" s="63">
        <v>0.33070500000000003</v>
      </c>
      <c r="N3354" s="63">
        <v>6436</v>
      </c>
      <c r="O3354" s="63">
        <v>0.1130564</v>
      </c>
      <c r="P3354" s="63">
        <v>2</v>
      </c>
      <c r="Q3354" s="63">
        <v>1.2781749580960001E-2</v>
      </c>
    </row>
    <row r="3355" spans="1:17">
      <c r="A3355" s="63" t="s">
        <v>76</v>
      </c>
      <c r="B3355" s="63" t="s">
        <v>58</v>
      </c>
      <c r="C3355" s="63" t="s">
        <v>64</v>
      </c>
      <c r="D3355" s="63">
        <v>18</v>
      </c>
      <c r="E3355" s="63">
        <v>1.458431</v>
      </c>
      <c r="F3355" s="63">
        <v>1.5374840000000001</v>
      </c>
      <c r="G3355" s="63">
        <v>7.9052600000000001E-2</v>
      </c>
      <c r="H3355" s="63">
        <v>58.302500000000002</v>
      </c>
      <c r="I3355" s="63">
        <v>-6.5835000000000005E-2</v>
      </c>
      <c r="J3355" s="63">
        <v>1.9765700000000001E-2</v>
      </c>
      <c r="K3355" s="63">
        <v>7.9052600000000001E-2</v>
      </c>
      <c r="L3355" s="63">
        <v>0.1383394</v>
      </c>
      <c r="M3355" s="63">
        <v>0.22394020000000001</v>
      </c>
      <c r="N3355" s="63">
        <v>6436</v>
      </c>
      <c r="O3355" s="63">
        <v>0.1130564</v>
      </c>
      <c r="P3355" s="63">
        <v>2</v>
      </c>
      <c r="Q3355" s="63">
        <v>1.2781749580960001E-2</v>
      </c>
    </row>
    <row r="3356" spans="1:17">
      <c r="A3356" s="63" t="s">
        <v>76</v>
      </c>
      <c r="B3356" s="63" t="s">
        <v>58</v>
      </c>
      <c r="C3356" s="63" t="s">
        <v>64</v>
      </c>
      <c r="D3356" s="63">
        <v>19</v>
      </c>
      <c r="E3356" s="63">
        <v>1.7306539999999999</v>
      </c>
      <c r="F3356" s="63">
        <v>1.665886</v>
      </c>
      <c r="G3356" s="63">
        <v>-6.4768199999999998E-2</v>
      </c>
      <c r="H3356" s="63">
        <v>55.889899999999997</v>
      </c>
      <c r="I3356" s="63">
        <v>-0.2096558</v>
      </c>
      <c r="J3356" s="63">
        <v>-0.124055</v>
      </c>
      <c r="K3356" s="63">
        <v>-6.4768199999999998E-2</v>
      </c>
      <c r="L3356" s="63">
        <v>-5.4814E-3</v>
      </c>
      <c r="M3356" s="63">
        <v>8.0119399999999993E-2</v>
      </c>
      <c r="N3356" s="63">
        <v>6436</v>
      </c>
      <c r="O3356" s="63">
        <v>0.1130564</v>
      </c>
      <c r="P3356" s="63">
        <v>2</v>
      </c>
      <c r="Q3356" s="63">
        <v>1.2781749580960001E-2</v>
      </c>
    </row>
    <row r="3357" spans="1:17">
      <c r="A3357" s="63" t="s">
        <v>76</v>
      </c>
      <c r="B3357" s="63" t="s">
        <v>58</v>
      </c>
      <c r="C3357" s="63" t="s">
        <v>64</v>
      </c>
      <c r="D3357" s="63">
        <v>20</v>
      </c>
      <c r="E3357" s="63">
        <v>1.795715</v>
      </c>
      <c r="F3357" s="63">
        <v>1.680547</v>
      </c>
      <c r="G3357" s="63">
        <v>-0.1151683</v>
      </c>
      <c r="H3357" s="63">
        <v>54.038800000000002</v>
      </c>
      <c r="I3357" s="63">
        <v>-0.26005590000000001</v>
      </c>
      <c r="J3357" s="63">
        <v>-0.1744552</v>
      </c>
      <c r="K3357" s="63">
        <v>-0.1151683</v>
      </c>
      <c r="L3357" s="63">
        <v>-5.5881500000000001E-2</v>
      </c>
      <c r="M3357" s="63">
        <v>2.9719300000000001E-2</v>
      </c>
      <c r="N3357" s="63">
        <v>6436</v>
      </c>
      <c r="O3357" s="63">
        <v>0.1130564</v>
      </c>
      <c r="P3357" s="63">
        <v>2</v>
      </c>
      <c r="Q3357" s="63">
        <v>1.2781749580960001E-2</v>
      </c>
    </row>
    <row r="3358" spans="1:17">
      <c r="A3358" s="63" t="s">
        <v>76</v>
      </c>
      <c r="B3358" s="63" t="s">
        <v>58</v>
      </c>
      <c r="C3358" s="63" t="s">
        <v>64</v>
      </c>
      <c r="D3358" s="63">
        <v>21</v>
      </c>
      <c r="E3358" s="63">
        <v>1.8067489999999999</v>
      </c>
      <c r="F3358" s="63">
        <v>1.65889</v>
      </c>
      <c r="G3358" s="63">
        <v>-0.14785870000000001</v>
      </c>
      <c r="H3358" s="63">
        <v>52.5364</v>
      </c>
      <c r="I3358" s="63">
        <v>-0.29274630000000001</v>
      </c>
      <c r="J3358" s="63">
        <v>-0.20714560000000001</v>
      </c>
      <c r="K3358" s="63">
        <v>-0.14785870000000001</v>
      </c>
      <c r="L3358" s="63">
        <v>-8.8571899999999995E-2</v>
      </c>
      <c r="M3358" s="63">
        <v>-2.9711E-3</v>
      </c>
      <c r="N3358" s="63">
        <v>6436</v>
      </c>
      <c r="O3358" s="63">
        <v>0.1130564</v>
      </c>
      <c r="P3358" s="63">
        <v>2</v>
      </c>
      <c r="Q3358" s="63">
        <v>1.2781749580960001E-2</v>
      </c>
    </row>
    <row r="3359" spans="1:17">
      <c r="A3359" s="63" t="s">
        <v>76</v>
      </c>
      <c r="B3359" s="63" t="s">
        <v>58</v>
      </c>
      <c r="C3359" s="63" t="s">
        <v>64</v>
      </c>
      <c r="D3359" s="63">
        <v>22</v>
      </c>
      <c r="E3359" s="63">
        <v>1.6643749999999999</v>
      </c>
      <c r="F3359" s="63">
        <v>1.5160880000000001</v>
      </c>
      <c r="G3359" s="63">
        <v>-0.14828659999999999</v>
      </c>
      <c r="H3359" s="63">
        <v>51.330300000000001</v>
      </c>
      <c r="I3359" s="63">
        <v>-0.2931742</v>
      </c>
      <c r="J3359" s="63">
        <v>-0.20757339999999999</v>
      </c>
      <c r="K3359" s="63">
        <v>-0.14828659999999999</v>
      </c>
      <c r="L3359" s="63">
        <v>-8.8999700000000001E-2</v>
      </c>
      <c r="M3359" s="63">
        <v>-3.3990000000000001E-3</v>
      </c>
      <c r="N3359" s="63">
        <v>6436</v>
      </c>
      <c r="O3359" s="63">
        <v>0.1130564</v>
      </c>
      <c r="P3359" s="63">
        <v>2</v>
      </c>
      <c r="Q3359" s="63">
        <v>1.2781749580960001E-2</v>
      </c>
    </row>
    <row r="3360" spans="1:17">
      <c r="A3360" s="63" t="s">
        <v>76</v>
      </c>
      <c r="B3360" s="63" t="s">
        <v>58</v>
      </c>
      <c r="C3360" s="63" t="s">
        <v>64</v>
      </c>
      <c r="D3360" s="63">
        <v>23</v>
      </c>
      <c r="E3360" s="63">
        <v>1.444072</v>
      </c>
      <c r="F3360" s="63">
        <v>1.3038940000000001</v>
      </c>
      <c r="G3360" s="63">
        <v>-0.14017840000000001</v>
      </c>
      <c r="H3360" s="63">
        <v>49.736899999999999</v>
      </c>
      <c r="I3360" s="63">
        <v>-0.28506599999999999</v>
      </c>
      <c r="J3360" s="63">
        <v>-0.19946530000000001</v>
      </c>
      <c r="K3360" s="63">
        <v>-0.14017840000000001</v>
      </c>
      <c r="L3360" s="63">
        <v>-8.0891599999999994E-2</v>
      </c>
      <c r="M3360" s="63">
        <v>4.7092000000000002E-3</v>
      </c>
      <c r="N3360" s="63">
        <v>6436</v>
      </c>
      <c r="O3360" s="63">
        <v>0.1130564</v>
      </c>
      <c r="P3360" s="63">
        <v>2</v>
      </c>
      <c r="Q3360" s="63">
        <v>1.2781749580960001E-2</v>
      </c>
    </row>
    <row r="3361" spans="1:17">
      <c r="A3361" s="63" t="s">
        <v>76</v>
      </c>
      <c r="B3361" s="63" t="s">
        <v>58</v>
      </c>
      <c r="C3361" s="63" t="s">
        <v>64</v>
      </c>
      <c r="D3361" s="63">
        <v>24</v>
      </c>
      <c r="E3361" s="63">
        <v>1.203756</v>
      </c>
      <c r="F3361" s="63">
        <v>1.0616650000000001</v>
      </c>
      <c r="G3361" s="63">
        <v>-0.14209160000000001</v>
      </c>
      <c r="H3361" s="63">
        <v>48.430300000000003</v>
      </c>
      <c r="I3361" s="63">
        <v>-0.28697919999999999</v>
      </c>
      <c r="J3361" s="63">
        <v>-0.20137849999999999</v>
      </c>
      <c r="K3361" s="63">
        <v>-0.14209160000000001</v>
      </c>
      <c r="L3361" s="63">
        <v>-8.2804799999999998E-2</v>
      </c>
      <c r="M3361" s="63">
        <v>2.7959999999999999E-3</v>
      </c>
      <c r="N3361" s="63">
        <v>6436</v>
      </c>
      <c r="O3361" s="63">
        <v>0.1130564</v>
      </c>
      <c r="P3361" s="63">
        <v>2</v>
      </c>
      <c r="Q3361" s="63">
        <v>1.2781749580960001E-2</v>
      </c>
    </row>
    <row r="3362" spans="1:17">
      <c r="A3362" s="63" t="s">
        <v>76</v>
      </c>
      <c r="B3362" s="63" t="s">
        <v>58</v>
      </c>
      <c r="C3362" s="63" t="s">
        <v>65</v>
      </c>
      <c r="D3362" s="63">
        <v>1</v>
      </c>
      <c r="E3362" s="63">
        <v>0.94196369999999996</v>
      </c>
      <c r="F3362" s="63">
        <v>0.79705999999999999</v>
      </c>
      <c r="G3362" s="63">
        <v>-0.1449037</v>
      </c>
      <c r="H3362" s="63">
        <v>51.296700000000001</v>
      </c>
      <c r="I3362" s="63">
        <v>-0.28979129999999997</v>
      </c>
      <c r="J3362" s="63">
        <v>-0.2041906</v>
      </c>
      <c r="K3362" s="63">
        <v>-0.1449037</v>
      </c>
      <c r="L3362" s="63">
        <v>-8.5616899999999996E-2</v>
      </c>
      <c r="M3362" s="63">
        <v>-1.6099999999999998E-5</v>
      </c>
      <c r="N3362" s="63">
        <v>6436</v>
      </c>
      <c r="O3362" s="63">
        <v>0.1130564</v>
      </c>
      <c r="P3362" s="63">
        <v>3</v>
      </c>
      <c r="Q3362" s="63">
        <v>1.2781749580960001E-2</v>
      </c>
    </row>
    <row r="3363" spans="1:17">
      <c r="A3363" s="63" t="s">
        <v>76</v>
      </c>
      <c r="B3363" s="63" t="s">
        <v>58</v>
      </c>
      <c r="C3363" s="63" t="s">
        <v>65</v>
      </c>
      <c r="D3363" s="63">
        <v>2</v>
      </c>
      <c r="E3363" s="63">
        <v>0.87615390000000004</v>
      </c>
      <c r="F3363" s="63">
        <v>0.71533820000000004</v>
      </c>
      <c r="G3363" s="63">
        <v>-0.16081580000000001</v>
      </c>
      <c r="H3363" s="63">
        <v>49.837499999999999</v>
      </c>
      <c r="I3363" s="63">
        <v>-0.30570340000000001</v>
      </c>
      <c r="J3363" s="63">
        <v>-0.22010260000000001</v>
      </c>
      <c r="K3363" s="63">
        <v>-0.16081580000000001</v>
      </c>
      <c r="L3363" s="63">
        <v>-0.10152890000000001</v>
      </c>
      <c r="M3363" s="63">
        <v>-1.59282E-2</v>
      </c>
      <c r="N3363" s="63">
        <v>6436</v>
      </c>
      <c r="O3363" s="63">
        <v>0.1130564</v>
      </c>
      <c r="P3363" s="63">
        <v>3</v>
      </c>
      <c r="Q3363" s="63">
        <v>1.2781749580960001E-2</v>
      </c>
    </row>
    <row r="3364" spans="1:17">
      <c r="A3364" s="63" t="s">
        <v>76</v>
      </c>
      <c r="B3364" s="63" t="s">
        <v>58</v>
      </c>
      <c r="C3364" s="63" t="s">
        <v>65</v>
      </c>
      <c r="D3364" s="63">
        <v>3</v>
      </c>
      <c r="E3364" s="63">
        <v>0.86266880000000001</v>
      </c>
      <c r="F3364" s="63">
        <v>0.70627229999999996</v>
      </c>
      <c r="G3364" s="63">
        <v>-0.15639639999999999</v>
      </c>
      <c r="H3364" s="63">
        <v>48.746699999999997</v>
      </c>
      <c r="I3364" s="63">
        <v>-0.301284</v>
      </c>
      <c r="J3364" s="63">
        <v>-0.21568329999999999</v>
      </c>
      <c r="K3364" s="63">
        <v>-0.15639639999999999</v>
      </c>
      <c r="L3364" s="63">
        <v>-9.7109600000000004E-2</v>
      </c>
      <c r="M3364" s="63">
        <v>-1.1508900000000001E-2</v>
      </c>
      <c r="N3364" s="63">
        <v>6436</v>
      </c>
      <c r="O3364" s="63">
        <v>0.1130564</v>
      </c>
      <c r="P3364" s="63">
        <v>3</v>
      </c>
      <c r="Q3364" s="63">
        <v>1.2781749580960001E-2</v>
      </c>
    </row>
    <row r="3365" spans="1:17">
      <c r="A3365" s="63" t="s">
        <v>76</v>
      </c>
      <c r="B3365" s="63" t="s">
        <v>58</v>
      </c>
      <c r="C3365" s="63" t="s">
        <v>65</v>
      </c>
      <c r="D3365" s="63">
        <v>4</v>
      </c>
      <c r="E3365" s="63">
        <v>0.9055029</v>
      </c>
      <c r="F3365" s="63">
        <v>0.7476526</v>
      </c>
      <c r="G3365" s="63">
        <v>-0.1578503</v>
      </c>
      <c r="H3365" s="63">
        <v>48.032800000000002</v>
      </c>
      <c r="I3365" s="63">
        <v>-0.3027379</v>
      </c>
      <c r="J3365" s="63">
        <v>-0.2171371</v>
      </c>
      <c r="K3365" s="63">
        <v>-0.1578503</v>
      </c>
      <c r="L3365" s="63">
        <v>-9.8563399999999995E-2</v>
      </c>
      <c r="M3365" s="63">
        <v>-1.2962700000000001E-2</v>
      </c>
      <c r="N3365" s="63">
        <v>6436</v>
      </c>
      <c r="O3365" s="63">
        <v>0.1130564</v>
      </c>
      <c r="P3365" s="63">
        <v>3</v>
      </c>
      <c r="Q3365" s="63">
        <v>1.2781749580960001E-2</v>
      </c>
    </row>
    <row r="3366" spans="1:17">
      <c r="A3366" s="63" t="s">
        <v>76</v>
      </c>
      <c r="B3366" s="63" t="s">
        <v>58</v>
      </c>
      <c r="C3366" s="63" t="s">
        <v>65</v>
      </c>
      <c r="D3366" s="63">
        <v>5</v>
      </c>
      <c r="E3366" s="63">
        <v>0.94375750000000003</v>
      </c>
      <c r="F3366" s="63">
        <v>0.78666469999999999</v>
      </c>
      <c r="G3366" s="63">
        <v>-0.1570928</v>
      </c>
      <c r="H3366" s="63">
        <v>47.398600000000002</v>
      </c>
      <c r="I3366" s="63">
        <v>-0.30198029999999998</v>
      </c>
      <c r="J3366" s="63">
        <v>-0.21637960000000001</v>
      </c>
      <c r="K3366" s="63">
        <v>-0.1570928</v>
      </c>
      <c r="L3366" s="63">
        <v>-9.7805900000000001E-2</v>
      </c>
      <c r="M3366" s="63">
        <v>-1.2205199999999999E-2</v>
      </c>
      <c r="N3366" s="63">
        <v>6436</v>
      </c>
      <c r="O3366" s="63">
        <v>0.1130564</v>
      </c>
      <c r="P3366" s="63">
        <v>3</v>
      </c>
      <c r="Q3366" s="63">
        <v>1.2781749580960001E-2</v>
      </c>
    </row>
    <row r="3367" spans="1:17">
      <c r="A3367" s="63" t="s">
        <v>76</v>
      </c>
      <c r="B3367" s="63" t="s">
        <v>58</v>
      </c>
      <c r="C3367" s="63" t="s">
        <v>65</v>
      </c>
      <c r="D3367" s="63">
        <v>6</v>
      </c>
      <c r="E3367" s="63">
        <v>1.1077129999999999</v>
      </c>
      <c r="F3367" s="63">
        <v>0.87247509999999995</v>
      </c>
      <c r="G3367" s="63">
        <v>-0.2352378</v>
      </c>
      <c r="H3367" s="63">
        <v>46.825000000000003</v>
      </c>
      <c r="I3367" s="63">
        <v>-0.3801254</v>
      </c>
      <c r="J3367" s="63">
        <v>-0.29452460000000003</v>
      </c>
      <c r="K3367" s="63">
        <v>-0.2352378</v>
      </c>
      <c r="L3367" s="63">
        <v>-0.17595089999999999</v>
      </c>
      <c r="M3367" s="63">
        <v>-9.0350200000000006E-2</v>
      </c>
      <c r="N3367" s="63">
        <v>6436</v>
      </c>
      <c r="O3367" s="63">
        <v>0.1130564</v>
      </c>
      <c r="P3367" s="63">
        <v>3</v>
      </c>
      <c r="Q3367" s="63">
        <v>1.2781749580960001E-2</v>
      </c>
    </row>
    <row r="3368" spans="1:17">
      <c r="A3368" s="63" t="s">
        <v>76</v>
      </c>
      <c r="B3368" s="63" t="s">
        <v>58</v>
      </c>
      <c r="C3368" s="63" t="s">
        <v>65</v>
      </c>
      <c r="D3368" s="63">
        <v>7</v>
      </c>
      <c r="E3368" s="63">
        <v>1.440877</v>
      </c>
      <c r="F3368" s="63">
        <v>1.2417</v>
      </c>
      <c r="G3368" s="63">
        <v>-0.19917670000000001</v>
      </c>
      <c r="H3368" s="63">
        <v>46.797199999999997</v>
      </c>
      <c r="I3368" s="63">
        <v>-0.34406429999999999</v>
      </c>
      <c r="J3368" s="63">
        <v>-0.25846350000000001</v>
      </c>
      <c r="K3368" s="63">
        <v>-0.19917670000000001</v>
      </c>
      <c r="L3368" s="63">
        <v>-0.13988980000000001</v>
      </c>
      <c r="M3368" s="63">
        <v>-5.42891E-2</v>
      </c>
      <c r="N3368" s="63">
        <v>6436</v>
      </c>
      <c r="O3368" s="63">
        <v>0.1130564</v>
      </c>
      <c r="P3368" s="63">
        <v>3</v>
      </c>
      <c r="Q3368" s="63">
        <v>1.2781749580960001E-2</v>
      </c>
    </row>
    <row r="3369" spans="1:17">
      <c r="A3369" s="63" t="s">
        <v>76</v>
      </c>
      <c r="B3369" s="63" t="s">
        <v>58</v>
      </c>
      <c r="C3369" s="63" t="s">
        <v>65</v>
      </c>
      <c r="D3369" s="63">
        <v>8</v>
      </c>
      <c r="E3369" s="63">
        <v>1.6293759999999999</v>
      </c>
      <c r="F3369" s="63">
        <v>1.5454239999999999</v>
      </c>
      <c r="G3369" s="63">
        <v>-8.3951799999999993E-2</v>
      </c>
      <c r="H3369" s="63">
        <v>48.897599999999997</v>
      </c>
      <c r="I3369" s="63">
        <v>-0.2288394</v>
      </c>
      <c r="J3369" s="63">
        <v>-0.1432387</v>
      </c>
      <c r="K3369" s="63">
        <v>-8.3951799999999993E-2</v>
      </c>
      <c r="L3369" s="63">
        <v>-2.4664999999999999E-2</v>
      </c>
      <c r="M3369" s="63">
        <v>6.0935799999999998E-2</v>
      </c>
      <c r="N3369" s="63">
        <v>6436</v>
      </c>
      <c r="O3369" s="63">
        <v>0.1130564</v>
      </c>
      <c r="P3369" s="63">
        <v>3</v>
      </c>
      <c r="Q3369" s="63">
        <v>1.2781749580960001E-2</v>
      </c>
    </row>
    <row r="3370" spans="1:17">
      <c r="A3370" s="63" t="s">
        <v>76</v>
      </c>
      <c r="B3370" s="63" t="s">
        <v>58</v>
      </c>
      <c r="C3370" s="63" t="s">
        <v>65</v>
      </c>
      <c r="D3370" s="63">
        <v>9</v>
      </c>
      <c r="E3370" s="63">
        <v>1.469597</v>
      </c>
      <c r="F3370" s="63">
        <v>1.5429310000000001</v>
      </c>
      <c r="G3370" s="63">
        <v>7.3333599999999999E-2</v>
      </c>
      <c r="H3370" s="63">
        <v>52.400700000000001</v>
      </c>
      <c r="I3370" s="63">
        <v>-7.1554000000000006E-2</v>
      </c>
      <c r="J3370" s="63">
        <v>1.40468E-2</v>
      </c>
      <c r="K3370" s="63">
        <v>7.3333599999999999E-2</v>
      </c>
      <c r="L3370" s="63">
        <v>0.1326205</v>
      </c>
      <c r="M3370" s="63">
        <v>0.2182212</v>
      </c>
      <c r="N3370" s="63">
        <v>6436</v>
      </c>
      <c r="O3370" s="63">
        <v>0.1130564</v>
      </c>
      <c r="P3370" s="63">
        <v>3</v>
      </c>
      <c r="Q3370" s="63">
        <v>1.2781749580960001E-2</v>
      </c>
    </row>
    <row r="3371" spans="1:17">
      <c r="A3371" s="63" t="s">
        <v>76</v>
      </c>
      <c r="B3371" s="63" t="s">
        <v>58</v>
      </c>
      <c r="C3371" s="63" t="s">
        <v>65</v>
      </c>
      <c r="D3371" s="63">
        <v>10</v>
      </c>
      <c r="E3371" s="63">
        <v>1.3862760000000001</v>
      </c>
      <c r="F3371" s="63">
        <v>1.4625189999999999</v>
      </c>
      <c r="G3371" s="63">
        <v>7.62438E-2</v>
      </c>
      <c r="H3371" s="63">
        <v>56.128399999999999</v>
      </c>
      <c r="I3371" s="63">
        <v>-6.8643800000000005E-2</v>
      </c>
      <c r="J3371" s="63">
        <v>1.69569E-2</v>
      </c>
      <c r="K3371" s="63">
        <v>7.62438E-2</v>
      </c>
      <c r="L3371" s="63">
        <v>0.1355306</v>
      </c>
      <c r="M3371" s="63">
        <v>0.22113140000000001</v>
      </c>
      <c r="N3371" s="63">
        <v>6436</v>
      </c>
      <c r="O3371" s="63">
        <v>0.1130564</v>
      </c>
      <c r="P3371" s="63">
        <v>3</v>
      </c>
      <c r="Q3371" s="63">
        <v>1.2781749580960001E-2</v>
      </c>
    </row>
    <row r="3372" spans="1:17">
      <c r="A3372" s="63" t="s">
        <v>76</v>
      </c>
      <c r="B3372" s="63" t="s">
        <v>58</v>
      </c>
      <c r="C3372" s="63" t="s">
        <v>65</v>
      </c>
      <c r="D3372" s="63">
        <v>11</v>
      </c>
      <c r="E3372" s="63">
        <v>1.2622770000000001</v>
      </c>
      <c r="F3372" s="63">
        <v>1.416887</v>
      </c>
      <c r="G3372" s="63">
        <v>0.15461030000000001</v>
      </c>
      <c r="H3372" s="63">
        <v>58.947800000000001</v>
      </c>
      <c r="I3372" s="63">
        <v>9.7227000000000008E-3</v>
      </c>
      <c r="J3372" s="63">
        <v>9.5323400000000003E-2</v>
      </c>
      <c r="K3372" s="63">
        <v>0.15461030000000001</v>
      </c>
      <c r="L3372" s="63">
        <v>0.21389710000000001</v>
      </c>
      <c r="M3372" s="63">
        <v>0.29949789999999998</v>
      </c>
      <c r="N3372" s="63">
        <v>6436</v>
      </c>
      <c r="O3372" s="63">
        <v>0.1130564</v>
      </c>
      <c r="P3372" s="63">
        <v>3</v>
      </c>
      <c r="Q3372" s="63">
        <v>1.2781749580960001E-2</v>
      </c>
    </row>
    <row r="3373" spans="1:17">
      <c r="A3373" s="63" t="s">
        <v>76</v>
      </c>
      <c r="B3373" s="63" t="s">
        <v>58</v>
      </c>
      <c r="C3373" s="63" t="s">
        <v>65</v>
      </c>
      <c r="D3373" s="63">
        <v>12</v>
      </c>
      <c r="E3373" s="63">
        <v>1.1875690000000001</v>
      </c>
      <c r="F3373" s="63">
        <v>1.323331</v>
      </c>
      <c r="G3373" s="63">
        <v>0.13576160000000001</v>
      </c>
      <c r="H3373" s="63">
        <v>60.965299999999999</v>
      </c>
      <c r="I3373" s="63">
        <v>-9.1260000000000004E-3</v>
      </c>
      <c r="J3373" s="63">
        <v>7.6474799999999996E-2</v>
      </c>
      <c r="K3373" s="63">
        <v>0.13576160000000001</v>
      </c>
      <c r="L3373" s="63">
        <v>0.19504850000000001</v>
      </c>
      <c r="M3373" s="63">
        <v>0.28064919999999999</v>
      </c>
      <c r="N3373" s="63">
        <v>6436</v>
      </c>
      <c r="O3373" s="63">
        <v>0.1130564</v>
      </c>
      <c r="P3373" s="63">
        <v>3</v>
      </c>
      <c r="Q3373" s="63">
        <v>1.2781749580960001E-2</v>
      </c>
    </row>
    <row r="3374" spans="1:17">
      <c r="A3374" s="63" t="s">
        <v>76</v>
      </c>
      <c r="B3374" s="63" t="s">
        <v>58</v>
      </c>
      <c r="C3374" s="63" t="s">
        <v>65</v>
      </c>
      <c r="D3374" s="63">
        <v>13</v>
      </c>
      <c r="E3374" s="63">
        <v>1.04064</v>
      </c>
      <c r="F3374" s="63">
        <v>1.291803</v>
      </c>
      <c r="G3374" s="63">
        <v>0.25116240000000001</v>
      </c>
      <c r="H3374" s="63">
        <v>62.773600000000002</v>
      </c>
      <c r="I3374" s="63">
        <v>0.1062748</v>
      </c>
      <c r="J3374" s="63">
        <v>0.19187560000000001</v>
      </c>
      <c r="K3374" s="63">
        <v>0.25116240000000001</v>
      </c>
      <c r="L3374" s="63">
        <v>0.31044919999999998</v>
      </c>
      <c r="M3374" s="63">
        <v>0.39605000000000001</v>
      </c>
      <c r="N3374" s="63">
        <v>6436</v>
      </c>
      <c r="O3374" s="63">
        <v>0.1130564</v>
      </c>
      <c r="P3374" s="63">
        <v>3</v>
      </c>
      <c r="Q3374" s="63">
        <v>1.2781749580960001E-2</v>
      </c>
    </row>
    <row r="3375" spans="1:17">
      <c r="A3375" s="63" t="s">
        <v>76</v>
      </c>
      <c r="B3375" s="63" t="s">
        <v>58</v>
      </c>
      <c r="C3375" s="63" t="s">
        <v>65</v>
      </c>
      <c r="D3375" s="63">
        <v>14</v>
      </c>
      <c r="E3375" s="63">
        <v>0.95323080000000004</v>
      </c>
      <c r="F3375" s="63">
        <v>1.242926</v>
      </c>
      <c r="G3375" s="63">
        <v>0.2896956</v>
      </c>
      <c r="H3375" s="63">
        <v>64.192400000000006</v>
      </c>
      <c r="I3375" s="63">
        <v>0.14480799999999999</v>
      </c>
      <c r="J3375" s="63">
        <v>0.23040869999999999</v>
      </c>
      <c r="K3375" s="63">
        <v>0.2896956</v>
      </c>
      <c r="L3375" s="63">
        <v>0.34898240000000003</v>
      </c>
      <c r="M3375" s="63">
        <v>0.4345832</v>
      </c>
      <c r="N3375" s="63">
        <v>6436</v>
      </c>
      <c r="O3375" s="63">
        <v>0.1130564</v>
      </c>
      <c r="P3375" s="63">
        <v>3</v>
      </c>
      <c r="Q3375" s="63">
        <v>1.2781749580960001E-2</v>
      </c>
    </row>
    <row r="3376" spans="1:17">
      <c r="A3376" s="63" t="s">
        <v>76</v>
      </c>
      <c r="B3376" s="63" t="s">
        <v>58</v>
      </c>
      <c r="C3376" s="63" t="s">
        <v>65</v>
      </c>
      <c r="D3376" s="63">
        <v>15</v>
      </c>
      <c r="E3376" s="63">
        <v>0.92124439999999996</v>
      </c>
      <c r="F3376" s="63">
        <v>1.1763539999999999</v>
      </c>
      <c r="G3376" s="63">
        <v>0.25511</v>
      </c>
      <c r="H3376" s="63">
        <v>65.102400000000003</v>
      </c>
      <c r="I3376" s="63">
        <v>0.1102224</v>
      </c>
      <c r="J3376" s="63">
        <v>0.1958231</v>
      </c>
      <c r="K3376" s="63">
        <v>0.25511</v>
      </c>
      <c r="L3376" s="63">
        <v>0.31439679999999998</v>
      </c>
      <c r="M3376" s="63">
        <v>0.39999760000000001</v>
      </c>
      <c r="N3376" s="63">
        <v>6436</v>
      </c>
      <c r="O3376" s="63">
        <v>0.1130564</v>
      </c>
      <c r="P3376" s="63">
        <v>3</v>
      </c>
      <c r="Q3376" s="63">
        <v>1.2781749580960001E-2</v>
      </c>
    </row>
    <row r="3377" spans="1:17">
      <c r="A3377" s="63" t="s">
        <v>76</v>
      </c>
      <c r="B3377" s="63" t="s">
        <v>58</v>
      </c>
      <c r="C3377" s="63" t="s">
        <v>65</v>
      </c>
      <c r="D3377" s="63">
        <v>16</v>
      </c>
      <c r="E3377" s="63">
        <v>0.935504</v>
      </c>
      <c r="F3377" s="63">
        <v>1.153017</v>
      </c>
      <c r="G3377" s="63">
        <v>0.21751329999999999</v>
      </c>
      <c r="H3377" s="63">
        <v>65.549099999999996</v>
      </c>
      <c r="I3377" s="63">
        <v>7.2625700000000001E-2</v>
      </c>
      <c r="J3377" s="63">
        <v>0.15822639999999999</v>
      </c>
      <c r="K3377" s="63">
        <v>0.21751329999999999</v>
      </c>
      <c r="L3377" s="63">
        <v>0.27680009999999999</v>
      </c>
      <c r="M3377" s="63">
        <v>0.36240090000000003</v>
      </c>
      <c r="N3377" s="63">
        <v>6436</v>
      </c>
      <c r="O3377" s="63">
        <v>0.1130564</v>
      </c>
      <c r="P3377" s="63">
        <v>3</v>
      </c>
      <c r="Q3377" s="63">
        <v>1.2781749580960001E-2</v>
      </c>
    </row>
    <row r="3378" spans="1:17">
      <c r="A3378" s="63" t="s">
        <v>76</v>
      </c>
      <c r="B3378" s="63" t="s">
        <v>58</v>
      </c>
      <c r="C3378" s="63" t="s">
        <v>65</v>
      </c>
      <c r="D3378" s="63">
        <v>17</v>
      </c>
      <c r="E3378" s="63">
        <v>1.010289</v>
      </c>
      <c r="F3378" s="63">
        <v>1.1961059999999999</v>
      </c>
      <c r="G3378" s="63">
        <v>0.18581739999999999</v>
      </c>
      <c r="H3378" s="63">
        <v>64.790099999999995</v>
      </c>
      <c r="I3378" s="63">
        <v>4.0929800000000002E-2</v>
      </c>
      <c r="J3378" s="63">
        <v>0.12653049999999999</v>
      </c>
      <c r="K3378" s="63">
        <v>0.18581739999999999</v>
      </c>
      <c r="L3378" s="63">
        <v>0.24510419999999999</v>
      </c>
      <c r="M3378" s="63">
        <v>0.33070500000000003</v>
      </c>
      <c r="N3378" s="63">
        <v>6436</v>
      </c>
      <c r="O3378" s="63">
        <v>0.1130564</v>
      </c>
      <c r="P3378" s="63">
        <v>3</v>
      </c>
      <c r="Q3378" s="63">
        <v>1.2781749580960001E-2</v>
      </c>
    </row>
    <row r="3379" spans="1:17">
      <c r="A3379" s="63" t="s">
        <v>76</v>
      </c>
      <c r="B3379" s="63" t="s">
        <v>58</v>
      </c>
      <c r="C3379" s="63" t="s">
        <v>65</v>
      </c>
      <c r="D3379" s="63">
        <v>18</v>
      </c>
      <c r="E3379" s="63">
        <v>1.279325</v>
      </c>
      <c r="F3379" s="63">
        <v>1.3583769999999999</v>
      </c>
      <c r="G3379" s="63">
        <v>7.9052600000000001E-2</v>
      </c>
      <c r="H3379" s="63">
        <v>63.244399999999999</v>
      </c>
      <c r="I3379" s="63">
        <v>-6.5835000000000005E-2</v>
      </c>
      <c r="J3379" s="63">
        <v>1.9765700000000001E-2</v>
      </c>
      <c r="K3379" s="63">
        <v>7.9052600000000001E-2</v>
      </c>
      <c r="L3379" s="63">
        <v>0.1383394</v>
      </c>
      <c r="M3379" s="63">
        <v>0.22394020000000001</v>
      </c>
      <c r="N3379" s="63">
        <v>6436</v>
      </c>
      <c r="O3379" s="63">
        <v>0.1130564</v>
      </c>
      <c r="P3379" s="63">
        <v>3</v>
      </c>
      <c r="Q3379" s="63">
        <v>1.2781749580960001E-2</v>
      </c>
    </row>
    <row r="3380" spans="1:17">
      <c r="A3380" s="63" t="s">
        <v>76</v>
      </c>
      <c r="B3380" s="63" t="s">
        <v>58</v>
      </c>
      <c r="C3380" s="63" t="s">
        <v>65</v>
      </c>
      <c r="D3380" s="63">
        <v>19</v>
      </c>
      <c r="E3380" s="63">
        <v>1.5374760000000001</v>
      </c>
      <c r="F3380" s="63">
        <v>1.4727079999999999</v>
      </c>
      <c r="G3380" s="63">
        <v>-6.4768199999999998E-2</v>
      </c>
      <c r="H3380" s="63">
        <v>60.966299999999997</v>
      </c>
      <c r="I3380" s="63">
        <v>-0.2096558</v>
      </c>
      <c r="J3380" s="63">
        <v>-0.124055</v>
      </c>
      <c r="K3380" s="63">
        <v>-6.4768199999999998E-2</v>
      </c>
      <c r="L3380" s="63">
        <v>-5.4814E-3</v>
      </c>
      <c r="M3380" s="63">
        <v>8.0119399999999993E-2</v>
      </c>
      <c r="N3380" s="63">
        <v>6436</v>
      </c>
      <c r="O3380" s="63">
        <v>0.1130564</v>
      </c>
      <c r="P3380" s="63">
        <v>3</v>
      </c>
      <c r="Q3380" s="63">
        <v>1.2781749580960001E-2</v>
      </c>
    </row>
    <row r="3381" spans="1:17">
      <c r="A3381" s="63" t="s">
        <v>76</v>
      </c>
      <c r="B3381" s="63" t="s">
        <v>58</v>
      </c>
      <c r="C3381" s="63" t="s">
        <v>65</v>
      </c>
      <c r="D3381" s="63">
        <v>20</v>
      </c>
      <c r="E3381" s="63">
        <v>1.626736</v>
      </c>
      <c r="F3381" s="63">
        <v>1.511568</v>
      </c>
      <c r="G3381" s="63">
        <v>-0.1151682</v>
      </c>
      <c r="H3381" s="63">
        <v>58.761899999999997</v>
      </c>
      <c r="I3381" s="63">
        <v>-0.2600558</v>
      </c>
      <c r="J3381" s="63">
        <v>-0.174455</v>
      </c>
      <c r="K3381" s="63">
        <v>-0.1151682</v>
      </c>
      <c r="L3381" s="63">
        <v>-5.5881399999999998E-2</v>
      </c>
      <c r="M3381" s="63">
        <v>2.97194E-2</v>
      </c>
      <c r="N3381" s="63">
        <v>6436</v>
      </c>
      <c r="O3381" s="63">
        <v>0.1130564</v>
      </c>
      <c r="P3381" s="63">
        <v>3</v>
      </c>
      <c r="Q3381" s="63">
        <v>1.2781749580960001E-2</v>
      </c>
    </row>
    <row r="3382" spans="1:17">
      <c r="A3382" s="63" t="s">
        <v>76</v>
      </c>
      <c r="B3382" s="63" t="s">
        <v>58</v>
      </c>
      <c r="C3382" s="63" t="s">
        <v>65</v>
      </c>
      <c r="D3382" s="63">
        <v>21</v>
      </c>
      <c r="E3382" s="63">
        <v>1.656909</v>
      </c>
      <c r="F3382" s="63">
        <v>1.50905</v>
      </c>
      <c r="G3382" s="63">
        <v>-0.14785860000000001</v>
      </c>
      <c r="H3382" s="63">
        <v>56.932600000000001</v>
      </c>
      <c r="I3382" s="63">
        <v>-0.29274620000000001</v>
      </c>
      <c r="J3382" s="63">
        <v>-0.20714550000000001</v>
      </c>
      <c r="K3382" s="63">
        <v>-0.14785860000000001</v>
      </c>
      <c r="L3382" s="63">
        <v>-8.8571800000000006E-2</v>
      </c>
      <c r="M3382" s="63">
        <v>-2.9710000000000001E-3</v>
      </c>
      <c r="N3382" s="63">
        <v>6436</v>
      </c>
      <c r="O3382" s="63">
        <v>0.1130564</v>
      </c>
      <c r="P3382" s="63">
        <v>3</v>
      </c>
      <c r="Q3382" s="63">
        <v>1.2781749580960001E-2</v>
      </c>
    </row>
    <row r="3383" spans="1:17">
      <c r="A3383" s="63" t="s">
        <v>76</v>
      </c>
      <c r="B3383" s="63" t="s">
        <v>58</v>
      </c>
      <c r="C3383" s="63" t="s">
        <v>65</v>
      </c>
      <c r="D3383" s="63">
        <v>22</v>
      </c>
      <c r="E3383" s="63">
        <v>1.53339</v>
      </c>
      <c r="F3383" s="63">
        <v>1.385103</v>
      </c>
      <c r="G3383" s="63">
        <v>-0.14828659999999999</v>
      </c>
      <c r="H3383" s="63">
        <v>55.349299999999999</v>
      </c>
      <c r="I3383" s="63">
        <v>-0.2931742</v>
      </c>
      <c r="J3383" s="63">
        <v>-0.20757339999999999</v>
      </c>
      <c r="K3383" s="63">
        <v>-0.14828659999999999</v>
      </c>
      <c r="L3383" s="63">
        <v>-8.8999700000000001E-2</v>
      </c>
      <c r="M3383" s="63">
        <v>-3.3990000000000001E-3</v>
      </c>
      <c r="N3383" s="63">
        <v>6436</v>
      </c>
      <c r="O3383" s="63">
        <v>0.1130564</v>
      </c>
      <c r="P3383" s="63">
        <v>3</v>
      </c>
      <c r="Q3383" s="63">
        <v>1.2781749580960001E-2</v>
      </c>
    </row>
    <row r="3384" spans="1:17">
      <c r="A3384" s="63" t="s">
        <v>76</v>
      </c>
      <c r="B3384" s="63" t="s">
        <v>58</v>
      </c>
      <c r="C3384" s="63" t="s">
        <v>65</v>
      </c>
      <c r="D3384" s="63">
        <v>23</v>
      </c>
      <c r="E3384" s="63">
        <v>1.324058</v>
      </c>
      <c r="F3384" s="63">
        <v>1.18388</v>
      </c>
      <c r="G3384" s="63">
        <v>-0.14017830000000001</v>
      </c>
      <c r="H3384" s="63">
        <v>53.756999999999998</v>
      </c>
      <c r="I3384" s="63">
        <v>-0.28506589999999998</v>
      </c>
      <c r="J3384" s="63">
        <v>-0.19946520000000001</v>
      </c>
      <c r="K3384" s="63">
        <v>-0.14017830000000001</v>
      </c>
      <c r="L3384" s="63">
        <v>-8.0891500000000005E-2</v>
      </c>
      <c r="M3384" s="63">
        <v>4.7092999999999996E-3</v>
      </c>
      <c r="N3384" s="63">
        <v>6436</v>
      </c>
      <c r="O3384" s="63">
        <v>0.1130564</v>
      </c>
      <c r="P3384" s="63">
        <v>3</v>
      </c>
      <c r="Q3384" s="63">
        <v>1.2781749580960001E-2</v>
      </c>
    </row>
    <row r="3385" spans="1:17">
      <c r="A3385" s="63" t="s">
        <v>76</v>
      </c>
      <c r="B3385" s="63" t="s">
        <v>58</v>
      </c>
      <c r="C3385" s="63" t="s">
        <v>65</v>
      </c>
      <c r="D3385" s="63">
        <v>24</v>
      </c>
      <c r="E3385" s="63">
        <v>1.096951</v>
      </c>
      <c r="F3385" s="63">
        <v>0.95485909999999996</v>
      </c>
      <c r="G3385" s="63">
        <v>-0.14209160000000001</v>
      </c>
      <c r="H3385" s="63">
        <v>52.737400000000001</v>
      </c>
      <c r="I3385" s="63">
        <v>-0.28697919999999999</v>
      </c>
      <c r="J3385" s="63">
        <v>-0.20137840000000001</v>
      </c>
      <c r="K3385" s="63">
        <v>-0.14209160000000001</v>
      </c>
      <c r="L3385" s="63">
        <v>-8.2804699999999995E-2</v>
      </c>
      <c r="M3385" s="63">
        <v>2.7959999999999999E-3</v>
      </c>
      <c r="N3385" s="63">
        <v>6436</v>
      </c>
      <c r="O3385" s="63">
        <v>0.1130564</v>
      </c>
      <c r="P3385" s="63">
        <v>3</v>
      </c>
      <c r="Q3385" s="63">
        <v>1.2781749580960001E-2</v>
      </c>
    </row>
    <row r="3386" spans="1:17">
      <c r="A3386" s="63" t="s">
        <v>76</v>
      </c>
      <c r="B3386" s="63" t="s">
        <v>58</v>
      </c>
      <c r="C3386" s="63" t="s">
        <v>66</v>
      </c>
      <c r="D3386" s="63">
        <v>1</v>
      </c>
      <c r="E3386" s="63">
        <v>0.85349830000000004</v>
      </c>
      <c r="F3386" s="63">
        <v>0.70859459999999996</v>
      </c>
      <c r="G3386" s="63">
        <v>-0.1449037</v>
      </c>
      <c r="H3386" s="63">
        <v>61.853700000000003</v>
      </c>
      <c r="I3386" s="63">
        <v>-0.28979129999999997</v>
      </c>
      <c r="J3386" s="63">
        <v>-0.2041906</v>
      </c>
      <c r="K3386" s="63">
        <v>-0.1449037</v>
      </c>
      <c r="L3386" s="63">
        <v>-8.5616899999999996E-2</v>
      </c>
      <c r="M3386" s="63">
        <v>-1.6099999999999998E-5</v>
      </c>
      <c r="N3386" s="63">
        <v>6436</v>
      </c>
      <c r="O3386" s="63">
        <v>0.1130564</v>
      </c>
      <c r="P3386" s="63">
        <v>4</v>
      </c>
      <c r="Q3386" s="63">
        <v>1.2781749580960001E-2</v>
      </c>
    </row>
    <row r="3387" spans="1:17">
      <c r="A3387" s="63" t="s">
        <v>76</v>
      </c>
      <c r="B3387" s="63" t="s">
        <v>58</v>
      </c>
      <c r="C3387" s="63" t="s">
        <v>66</v>
      </c>
      <c r="D3387" s="63">
        <v>2</v>
      </c>
      <c r="E3387" s="63">
        <v>0.78931169999999995</v>
      </c>
      <c r="F3387" s="63">
        <v>0.6284959</v>
      </c>
      <c r="G3387" s="63">
        <v>-0.16081580000000001</v>
      </c>
      <c r="H3387" s="63">
        <v>60.3489</v>
      </c>
      <c r="I3387" s="63">
        <v>-0.30570340000000001</v>
      </c>
      <c r="J3387" s="63">
        <v>-0.22010270000000001</v>
      </c>
      <c r="K3387" s="63">
        <v>-0.16081580000000001</v>
      </c>
      <c r="L3387" s="63">
        <v>-0.10152899999999999</v>
      </c>
      <c r="M3387" s="63">
        <v>-1.59282E-2</v>
      </c>
      <c r="N3387" s="63">
        <v>6436</v>
      </c>
      <c r="O3387" s="63">
        <v>0.1130564</v>
      </c>
      <c r="P3387" s="63">
        <v>4</v>
      </c>
      <c r="Q3387" s="63">
        <v>1.2781749580960001E-2</v>
      </c>
    </row>
    <row r="3388" spans="1:17">
      <c r="A3388" s="63" t="s">
        <v>76</v>
      </c>
      <c r="B3388" s="63" t="s">
        <v>58</v>
      </c>
      <c r="C3388" s="63" t="s">
        <v>66</v>
      </c>
      <c r="D3388" s="63">
        <v>3</v>
      </c>
      <c r="E3388" s="63">
        <v>0.76787349999999999</v>
      </c>
      <c r="F3388" s="63">
        <v>0.61147700000000005</v>
      </c>
      <c r="G3388" s="63">
        <v>-0.15639639999999999</v>
      </c>
      <c r="H3388" s="63">
        <v>59.012300000000003</v>
      </c>
      <c r="I3388" s="63">
        <v>-0.301284</v>
      </c>
      <c r="J3388" s="63">
        <v>-0.21568329999999999</v>
      </c>
      <c r="K3388" s="63">
        <v>-0.15639639999999999</v>
      </c>
      <c r="L3388" s="63">
        <v>-9.7109600000000004E-2</v>
      </c>
      <c r="M3388" s="63">
        <v>-1.1508900000000001E-2</v>
      </c>
      <c r="N3388" s="63">
        <v>6436</v>
      </c>
      <c r="O3388" s="63">
        <v>0.1130564</v>
      </c>
      <c r="P3388" s="63">
        <v>4</v>
      </c>
      <c r="Q3388" s="63">
        <v>1.2781749580960001E-2</v>
      </c>
    </row>
    <row r="3389" spans="1:17">
      <c r="A3389" s="63" t="s">
        <v>76</v>
      </c>
      <c r="B3389" s="63" t="s">
        <v>58</v>
      </c>
      <c r="C3389" s="63" t="s">
        <v>66</v>
      </c>
      <c r="D3389" s="63">
        <v>4</v>
      </c>
      <c r="E3389" s="63">
        <v>0.80304750000000003</v>
      </c>
      <c r="F3389" s="63">
        <v>0.64519729999999997</v>
      </c>
      <c r="G3389" s="63">
        <v>-0.1578503</v>
      </c>
      <c r="H3389" s="63">
        <v>57.668300000000002</v>
      </c>
      <c r="I3389" s="63">
        <v>-0.3027379</v>
      </c>
      <c r="J3389" s="63">
        <v>-0.2171371</v>
      </c>
      <c r="K3389" s="63">
        <v>-0.1578503</v>
      </c>
      <c r="L3389" s="63">
        <v>-9.8563399999999995E-2</v>
      </c>
      <c r="M3389" s="63">
        <v>-1.2962700000000001E-2</v>
      </c>
      <c r="N3389" s="63">
        <v>6436</v>
      </c>
      <c r="O3389" s="63">
        <v>0.1130564</v>
      </c>
      <c r="P3389" s="63">
        <v>4</v>
      </c>
      <c r="Q3389" s="63">
        <v>1.2781749580960001E-2</v>
      </c>
    </row>
    <row r="3390" spans="1:17">
      <c r="A3390" s="63" t="s">
        <v>76</v>
      </c>
      <c r="B3390" s="63" t="s">
        <v>58</v>
      </c>
      <c r="C3390" s="63" t="s">
        <v>66</v>
      </c>
      <c r="D3390" s="63">
        <v>5</v>
      </c>
      <c r="E3390" s="63">
        <v>0.82998340000000004</v>
      </c>
      <c r="F3390" s="63">
        <v>0.67289060000000001</v>
      </c>
      <c r="G3390" s="63">
        <v>-0.1570928</v>
      </c>
      <c r="H3390" s="63">
        <v>56.604399999999998</v>
      </c>
      <c r="I3390" s="63">
        <v>-0.30198029999999998</v>
      </c>
      <c r="J3390" s="63">
        <v>-0.21637960000000001</v>
      </c>
      <c r="K3390" s="63">
        <v>-0.1570928</v>
      </c>
      <c r="L3390" s="63">
        <v>-9.7805900000000001E-2</v>
      </c>
      <c r="M3390" s="63">
        <v>-1.2205199999999999E-2</v>
      </c>
      <c r="N3390" s="63">
        <v>6436</v>
      </c>
      <c r="O3390" s="63">
        <v>0.1130564</v>
      </c>
      <c r="P3390" s="63">
        <v>4</v>
      </c>
      <c r="Q3390" s="63">
        <v>1.2781749580960001E-2</v>
      </c>
    </row>
    <row r="3391" spans="1:17">
      <c r="A3391" s="63" t="s">
        <v>76</v>
      </c>
      <c r="B3391" s="63" t="s">
        <v>58</v>
      </c>
      <c r="C3391" s="63" t="s">
        <v>66</v>
      </c>
      <c r="D3391" s="63">
        <v>6</v>
      </c>
      <c r="E3391" s="63">
        <v>0.97708450000000002</v>
      </c>
      <c r="F3391" s="63">
        <v>0.74184669999999997</v>
      </c>
      <c r="G3391" s="63">
        <v>-0.23523769999999999</v>
      </c>
      <c r="H3391" s="63">
        <v>55.713799999999999</v>
      </c>
      <c r="I3391" s="63">
        <v>-0.3801253</v>
      </c>
      <c r="J3391" s="63">
        <v>-0.29452460000000003</v>
      </c>
      <c r="K3391" s="63">
        <v>-0.23523769999999999</v>
      </c>
      <c r="L3391" s="63">
        <v>-0.17595089999999999</v>
      </c>
      <c r="M3391" s="63">
        <v>-9.0350100000000003E-2</v>
      </c>
      <c r="N3391" s="63">
        <v>6436</v>
      </c>
      <c r="O3391" s="63">
        <v>0.1130564</v>
      </c>
      <c r="P3391" s="63">
        <v>4</v>
      </c>
      <c r="Q3391" s="63">
        <v>1.2781749580960001E-2</v>
      </c>
    </row>
    <row r="3392" spans="1:17">
      <c r="A3392" s="63" t="s">
        <v>76</v>
      </c>
      <c r="B3392" s="63" t="s">
        <v>58</v>
      </c>
      <c r="C3392" s="63" t="s">
        <v>66</v>
      </c>
      <c r="D3392" s="63">
        <v>7</v>
      </c>
      <c r="E3392" s="63">
        <v>1.245582</v>
      </c>
      <c r="F3392" s="63">
        <v>1.046405</v>
      </c>
      <c r="G3392" s="63">
        <v>-0.19917670000000001</v>
      </c>
      <c r="H3392" s="63">
        <v>55.110700000000001</v>
      </c>
      <c r="I3392" s="63">
        <v>-0.34406429999999999</v>
      </c>
      <c r="J3392" s="63">
        <v>-0.25846350000000001</v>
      </c>
      <c r="K3392" s="63">
        <v>-0.19917670000000001</v>
      </c>
      <c r="L3392" s="63">
        <v>-0.13988980000000001</v>
      </c>
      <c r="M3392" s="63">
        <v>-5.42891E-2</v>
      </c>
      <c r="N3392" s="63">
        <v>6436</v>
      </c>
      <c r="O3392" s="63">
        <v>0.1130564</v>
      </c>
      <c r="P3392" s="63">
        <v>4</v>
      </c>
      <c r="Q3392" s="63">
        <v>1.2781749580960001E-2</v>
      </c>
    </row>
    <row r="3393" spans="1:17">
      <c r="A3393" s="63" t="s">
        <v>76</v>
      </c>
      <c r="B3393" s="63" t="s">
        <v>58</v>
      </c>
      <c r="C3393" s="63" t="s">
        <v>66</v>
      </c>
      <c r="D3393" s="63">
        <v>8</v>
      </c>
      <c r="E3393" s="63">
        <v>1.3887039999999999</v>
      </c>
      <c r="F3393" s="63">
        <v>1.3047519999999999</v>
      </c>
      <c r="G3393" s="63">
        <v>-8.3951799999999993E-2</v>
      </c>
      <c r="H3393" s="63">
        <v>56.315199999999997</v>
      </c>
      <c r="I3393" s="63">
        <v>-0.2288394</v>
      </c>
      <c r="J3393" s="63">
        <v>-0.1432387</v>
      </c>
      <c r="K3393" s="63">
        <v>-8.3951799999999993E-2</v>
      </c>
      <c r="L3393" s="63">
        <v>-2.4664999999999999E-2</v>
      </c>
      <c r="M3393" s="63">
        <v>6.0935799999999998E-2</v>
      </c>
      <c r="N3393" s="63">
        <v>6436</v>
      </c>
      <c r="O3393" s="63">
        <v>0.1130564</v>
      </c>
      <c r="P3393" s="63">
        <v>4</v>
      </c>
      <c r="Q3393" s="63">
        <v>1.2781749580960001E-2</v>
      </c>
    </row>
    <row r="3394" spans="1:17">
      <c r="A3394" s="63" t="s">
        <v>76</v>
      </c>
      <c r="B3394" s="63" t="s">
        <v>58</v>
      </c>
      <c r="C3394" s="63" t="s">
        <v>66</v>
      </c>
      <c r="D3394" s="63">
        <v>9</v>
      </c>
      <c r="E3394" s="63">
        <v>1.256564</v>
      </c>
      <c r="F3394" s="63">
        <v>1.3298970000000001</v>
      </c>
      <c r="G3394" s="63">
        <v>7.3333599999999999E-2</v>
      </c>
      <c r="H3394" s="63">
        <v>59.227400000000003</v>
      </c>
      <c r="I3394" s="63">
        <v>-7.1554000000000006E-2</v>
      </c>
      <c r="J3394" s="63">
        <v>1.40468E-2</v>
      </c>
      <c r="K3394" s="63">
        <v>7.3333599999999999E-2</v>
      </c>
      <c r="L3394" s="63">
        <v>0.1326205</v>
      </c>
      <c r="M3394" s="63">
        <v>0.2182212</v>
      </c>
      <c r="N3394" s="63">
        <v>6436</v>
      </c>
      <c r="O3394" s="63">
        <v>0.1130564</v>
      </c>
      <c r="P3394" s="63">
        <v>4</v>
      </c>
      <c r="Q3394" s="63">
        <v>1.2781749580960001E-2</v>
      </c>
    </row>
    <row r="3395" spans="1:17">
      <c r="A3395" s="63" t="s">
        <v>76</v>
      </c>
      <c r="B3395" s="63" t="s">
        <v>58</v>
      </c>
      <c r="C3395" s="63" t="s">
        <v>66</v>
      </c>
      <c r="D3395" s="63">
        <v>10</v>
      </c>
      <c r="E3395" s="63">
        <v>1.2045790000000001</v>
      </c>
      <c r="F3395" s="63">
        <v>1.280823</v>
      </c>
      <c r="G3395" s="63">
        <v>7.6243900000000003E-2</v>
      </c>
      <c r="H3395" s="63">
        <v>62.814</v>
      </c>
      <c r="I3395" s="63">
        <v>-6.8643700000000002E-2</v>
      </c>
      <c r="J3395" s="63">
        <v>1.6957E-2</v>
      </c>
      <c r="K3395" s="63">
        <v>7.6243900000000003E-2</v>
      </c>
      <c r="L3395" s="63">
        <v>0.1355307</v>
      </c>
      <c r="M3395" s="63">
        <v>0.22113150000000001</v>
      </c>
      <c r="N3395" s="63">
        <v>6436</v>
      </c>
      <c r="O3395" s="63">
        <v>0.1130564</v>
      </c>
      <c r="P3395" s="63">
        <v>4</v>
      </c>
      <c r="Q3395" s="63">
        <v>1.2781749580960001E-2</v>
      </c>
    </row>
    <row r="3396" spans="1:17">
      <c r="A3396" s="63" t="s">
        <v>76</v>
      </c>
      <c r="B3396" s="63" t="s">
        <v>58</v>
      </c>
      <c r="C3396" s="63" t="s">
        <v>66</v>
      </c>
      <c r="D3396" s="63">
        <v>11</v>
      </c>
      <c r="E3396" s="63">
        <v>1.108868</v>
      </c>
      <c r="F3396" s="63">
        <v>1.263479</v>
      </c>
      <c r="G3396" s="63">
        <v>0.15461040000000001</v>
      </c>
      <c r="H3396" s="63">
        <v>66.201899999999995</v>
      </c>
      <c r="I3396" s="63">
        <v>9.7228000000000002E-3</v>
      </c>
      <c r="J3396" s="63">
        <v>9.5323599999999994E-2</v>
      </c>
      <c r="K3396" s="63">
        <v>0.15461040000000001</v>
      </c>
      <c r="L3396" s="63">
        <v>0.21389720000000001</v>
      </c>
      <c r="M3396" s="63">
        <v>0.29949799999999999</v>
      </c>
      <c r="N3396" s="63">
        <v>6436</v>
      </c>
      <c r="O3396" s="63">
        <v>0.1130564</v>
      </c>
      <c r="P3396" s="63">
        <v>4</v>
      </c>
      <c r="Q3396" s="63">
        <v>1.2781749580960001E-2</v>
      </c>
    </row>
    <row r="3397" spans="1:17">
      <c r="A3397" s="63" t="s">
        <v>76</v>
      </c>
      <c r="B3397" s="63" t="s">
        <v>58</v>
      </c>
      <c r="C3397" s="63" t="s">
        <v>66</v>
      </c>
      <c r="D3397" s="63">
        <v>12</v>
      </c>
      <c r="E3397" s="63">
        <v>1.067599</v>
      </c>
      <c r="F3397" s="63">
        <v>1.20336</v>
      </c>
      <c r="G3397" s="63">
        <v>0.13576160000000001</v>
      </c>
      <c r="H3397" s="63">
        <v>69.147900000000007</v>
      </c>
      <c r="I3397" s="63">
        <v>-9.1260000000000004E-3</v>
      </c>
      <c r="J3397" s="63">
        <v>7.6474799999999996E-2</v>
      </c>
      <c r="K3397" s="63">
        <v>0.13576160000000001</v>
      </c>
      <c r="L3397" s="63">
        <v>0.19504850000000001</v>
      </c>
      <c r="M3397" s="63">
        <v>0.28064919999999999</v>
      </c>
      <c r="N3397" s="63">
        <v>6436</v>
      </c>
      <c r="O3397" s="63">
        <v>0.1130564</v>
      </c>
      <c r="P3397" s="63">
        <v>4</v>
      </c>
      <c r="Q3397" s="63">
        <v>1.2781749580960001E-2</v>
      </c>
    </row>
    <row r="3398" spans="1:17">
      <c r="A3398" s="63" t="s">
        <v>76</v>
      </c>
      <c r="B3398" s="63" t="s">
        <v>58</v>
      </c>
      <c r="C3398" s="63" t="s">
        <v>66</v>
      </c>
      <c r="D3398" s="63">
        <v>13</v>
      </c>
      <c r="E3398" s="63">
        <v>0.93894239999999995</v>
      </c>
      <c r="F3398" s="63">
        <v>1.190105</v>
      </c>
      <c r="G3398" s="63">
        <v>0.25116240000000001</v>
      </c>
      <c r="H3398" s="63">
        <v>71.775700000000001</v>
      </c>
      <c r="I3398" s="63">
        <v>0.1062748</v>
      </c>
      <c r="J3398" s="63">
        <v>0.19187560000000001</v>
      </c>
      <c r="K3398" s="63">
        <v>0.25116240000000001</v>
      </c>
      <c r="L3398" s="63">
        <v>0.31044919999999998</v>
      </c>
      <c r="M3398" s="63">
        <v>0.39605000000000001</v>
      </c>
      <c r="N3398" s="63">
        <v>6436</v>
      </c>
      <c r="O3398" s="63">
        <v>0.1130564</v>
      </c>
      <c r="P3398" s="63">
        <v>4</v>
      </c>
      <c r="Q3398" s="63">
        <v>1.2781749580960001E-2</v>
      </c>
    </row>
    <row r="3399" spans="1:17">
      <c r="A3399" s="63" t="s">
        <v>76</v>
      </c>
      <c r="B3399" s="63" t="s">
        <v>58</v>
      </c>
      <c r="C3399" s="63" t="s">
        <v>66</v>
      </c>
      <c r="D3399" s="63">
        <v>14</v>
      </c>
      <c r="E3399" s="63">
        <v>0.89382620000000002</v>
      </c>
      <c r="F3399" s="63">
        <v>1.183522</v>
      </c>
      <c r="G3399" s="63">
        <v>0.2896956</v>
      </c>
      <c r="H3399" s="63">
        <v>73.968000000000004</v>
      </c>
      <c r="I3399" s="63">
        <v>0.14480799999999999</v>
      </c>
      <c r="J3399" s="63">
        <v>0.23040869999999999</v>
      </c>
      <c r="K3399" s="63">
        <v>0.2896956</v>
      </c>
      <c r="L3399" s="63">
        <v>0.34898240000000003</v>
      </c>
      <c r="M3399" s="63">
        <v>0.4345832</v>
      </c>
      <c r="N3399" s="63">
        <v>6436</v>
      </c>
      <c r="O3399" s="63">
        <v>0.1130564</v>
      </c>
      <c r="P3399" s="63">
        <v>4</v>
      </c>
      <c r="Q3399" s="63">
        <v>1.2781749580960001E-2</v>
      </c>
    </row>
    <row r="3400" spans="1:17">
      <c r="A3400" s="63" t="s">
        <v>76</v>
      </c>
      <c r="B3400" s="63" t="s">
        <v>58</v>
      </c>
      <c r="C3400" s="63" t="s">
        <v>66</v>
      </c>
      <c r="D3400" s="63">
        <v>15</v>
      </c>
      <c r="E3400" s="63">
        <v>0.89218810000000004</v>
      </c>
      <c r="F3400" s="63">
        <v>1.1472979999999999</v>
      </c>
      <c r="G3400" s="63">
        <v>0.25511</v>
      </c>
      <c r="H3400" s="63">
        <v>75.444900000000004</v>
      </c>
      <c r="I3400" s="63">
        <v>0.1102224</v>
      </c>
      <c r="J3400" s="63">
        <v>0.1958231</v>
      </c>
      <c r="K3400" s="63">
        <v>0.25511</v>
      </c>
      <c r="L3400" s="63">
        <v>0.31439679999999998</v>
      </c>
      <c r="M3400" s="63">
        <v>0.39999760000000001</v>
      </c>
      <c r="N3400" s="63">
        <v>6436</v>
      </c>
      <c r="O3400" s="63">
        <v>0.1130564</v>
      </c>
      <c r="P3400" s="63">
        <v>4</v>
      </c>
      <c r="Q3400" s="63">
        <v>1.2781749580960001E-2</v>
      </c>
    </row>
    <row r="3401" spans="1:17">
      <c r="A3401" s="63" t="s">
        <v>76</v>
      </c>
      <c r="B3401" s="63" t="s">
        <v>58</v>
      </c>
      <c r="C3401" s="63" t="s">
        <v>66</v>
      </c>
      <c r="D3401" s="63">
        <v>16</v>
      </c>
      <c r="E3401" s="63">
        <v>0.92797879999999999</v>
      </c>
      <c r="F3401" s="63">
        <v>1.145492</v>
      </c>
      <c r="G3401" s="63">
        <v>0.21751329999999999</v>
      </c>
      <c r="H3401" s="63">
        <v>76.576800000000006</v>
      </c>
      <c r="I3401" s="63">
        <v>7.2625700000000001E-2</v>
      </c>
      <c r="J3401" s="63">
        <v>0.15822649999999999</v>
      </c>
      <c r="K3401" s="63">
        <v>0.21751329999999999</v>
      </c>
      <c r="L3401" s="63">
        <v>0.2768002</v>
      </c>
      <c r="M3401" s="63">
        <v>0.36240090000000003</v>
      </c>
      <c r="N3401" s="63">
        <v>6436</v>
      </c>
      <c r="O3401" s="63">
        <v>0.1130564</v>
      </c>
      <c r="P3401" s="63">
        <v>4</v>
      </c>
      <c r="Q3401" s="63">
        <v>1.2781749580960001E-2</v>
      </c>
    </row>
    <row r="3402" spans="1:17">
      <c r="A3402" s="63" t="s">
        <v>76</v>
      </c>
      <c r="B3402" s="63" t="s">
        <v>58</v>
      </c>
      <c r="C3402" s="63" t="s">
        <v>66</v>
      </c>
      <c r="D3402" s="63">
        <v>17</v>
      </c>
      <c r="E3402" s="63">
        <v>1.0220359999999999</v>
      </c>
      <c r="F3402" s="63">
        <v>1.2078530000000001</v>
      </c>
      <c r="G3402" s="63">
        <v>0.18581739999999999</v>
      </c>
      <c r="H3402" s="63">
        <v>77.188900000000004</v>
      </c>
      <c r="I3402" s="63">
        <v>4.0929800000000002E-2</v>
      </c>
      <c r="J3402" s="63">
        <v>0.12653049999999999</v>
      </c>
      <c r="K3402" s="63">
        <v>0.18581739999999999</v>
      </c>
      <c r="L3402" s="63">
        <v>0.24510419999999999</v>
      </c>
      <c r="M3402" s="63">
        <v>0.33070500000000003</v>
      </c>
      <c r="N3402" s="63">
        <v>6436</v>
      </c>
      <c r="O3402" s="63">
        <v>0.1130564</v>
      </c>
      <c r="P3402" s="63">
        <v>4</v>
      </c>
      <c r="Q3402" s="63">
        <v>1.2781749580960001E-2</v>
      </c>
    </row>
    <row r="3403" spans="1:17">
      <c r="A3403" s="63" t="s">
        <v>76</v>
      </c>
      <c r="B3403" s="63" t="s">
        <v>58</v>
      </c>
      <c r="C3403" s="63" t="s">
        <v>66</v>
      </c>
      <c r="D3403" s="63">
        <v>18</v>
      </c>
      <c r="E3403" s="63">
        <v>1.268621</v>
      </c>
      <c r="F3403" s="63">
        <v>1.3476729999999999</v>
      </c>
      <c r="G3403" s="63">
        <v>7.9052700000000004E-2</v>
      </c>
      <c r="H3403" s="63">
        <v>76.615300000000005</v>
      </c>
      <c r="I3403" s="63">
        <v>-6.5834900000000002E-2</v>
      </c>
      <c r="J3403" s="63">
        <v>1.9765899999999999E-2</v>
      </c>
      <c r="K3403" s="63">
        <v>7.9052700000000004E-2</v>
      </c>
      <c r="L3403" s="63">
        <v>0.1383395</v>
      </c>
      <c r="M3403" s="63">
        <v>0.22394030000000001</v>
      </c>
      <c r="N3403" s="63">
        <v>6436</v>
      </c>
      <c r="O3403" s="63">
        <v>0.1130564</v>
      </c>
      <c r="P3403" s="63">
        <v>4</v>
      </c>
      <c r="Q3403" s="63">
        <v>1.2781749580960001E-2</v>
      </c>
    </row>
    <row r="3404" spans="1:17">
      <c r="A3404" s="63" t="s">
        <v>76</v>
      </c>
      <c r="B3404" s="63" t="s">
        <v>58</v>
      </c>
      <c r="C3404" s="63" t="s">
        <v>66</v>
      </c>
      <c r="D3404" s="63">
        <v>19</v>
      </c>
      <c r="E3404" s="63">
        <v>1.5312060000000001</v>
      </c>
      <c r="F3404" s="63">
        <v>1.4664379999999999</v>
      </c>
      <c r="G3404" s="63">
        <v>-6.4768199999999998E-2</v>
      </c>
      <c r="H3404" s="63">
        <v>75.146199999999993</v>
      </c>
      <c r="I3404" s="63">
        <v>-0.2096558</v>
      </c>
      <c r="J3404" s="63">
        <v>-0.124055</v>
      </c>
      <c r="K3404" s="63">
        <v>-6.4768199999999998E-2</v>
      </c>
      <c r="L3404" s="63">
        <v>-5.4814E-3</v>
      </c>
      <c r="M3404" s="63">
        <v>8.0119399999999993E-2</v>
      </c>
      <c r="N3404" s="63">
        <v>6436</v>
      </c>
      <c r="O3404" s="63">
        <v>0.1130564</v>
      </c>
      <c r="P3404" s="63">
        <v>4</v>
      </c>
      <c r="Q3404" s="63">
        <v>1.2781749580960001E-2</v>
      </c>
    </row>
    <row r="3405" spans="1:17">
      <c r="A3405" s="63" t="s">
        <v>76</v>
      </c>
      <c r="B3405" s="63" t="s">
        <v>58</v>
      </c>
      <c r="C3405" s="63" t="s">
        <v>66</v>
      </c>
      <c r="D3405" s="63">
        <v>20</v>
      </c>
      <c r="E3405" s="63">
        <v>1.604063</v>
      </c>
      <c r="F3405" s="63">
        <v>1.4888939999999999</v>
      </c>
      <c r="G3405" s="63">
        <v>-0.1151682</v>
      </c>
      <c r="H3405" s="63">
        <v>72.63</v>
      </c>
      <c r="I3405" s="63">
        <v>-0.2600558</v>
      </c>
      <c r="J3405" s="63">
        <v>-0.174455</v>
      </c>
      <c r="K3405" s="63">
        <v>-0.1151682</v>
      </c>
      <c r="L3405" s="63">
        <v>-5.5881399999999998E-2</v>
      </c>
      <c r="M3405" s="63">
        <v>2.97194E-2</v>
      </c>
      <c r="N3405" s="63">
        <v>6436</v>
      </c>
      <c r="O3405" s="63">
        <v>0.1130564</v>
      </c>
      <c r="P3405" s="63">
        <v>4</v>
      </c>
      <c r="Q3405" s="63">
        <v>1.2781749580960001E-2</v>
      </c>
    </row>
    <row r="3406" spans="1:17">
      <c r="A3406" s="63" t="s">
        <v>76</v>
      </c>
      <c r="B3406" s="63" t="s">
        <v>58</v>
      </c>
      <c r="C3406" s="63" t="s">
        <v>66</v>
      </c>
      <c r="D3406" s="63">
        <v>21</v>
      </c>
      <c r="E3406" s="63">
        <v>1.619572</v>
      </c>
      <c r="F3406" s="63">
        <v>1.471713</v>
      </c>
      <c r="G3406" s="63">
        <v>-0.14785860000000001</v>
      </c>
      <c r="H3406" s="63">
        <v>69.838899999999995</v>
      </c>
      <c r="I3406" s="63">
        <v>-0.29274620000000001</v>
      </c>
      <c r="J3406" s="63">
        <v>-0.20714550000000001</v>
      </c>
      <c r="K3406" s="63">
        <v>-0.14785860000000001</v>
      </c>
      <c r="L3406" s="63">
        <v>-8.8571800000000006E-2</v>
      </c>
      <c r="M3406" s="63">
        <v>-2.9710000000000001E-3</v>
      </c>
      <c r="N3406" s="63">
        <v>6436</v>
      </c>
      <c r="O3406" s="63">
        <v>0.1130564</v>
      </c>
      <c r="P3406" s="63">
        <v>4</v>
      </c>
      <c r="Q3406" s="63">
        <v>1.2781749580960001E-2</v>
      </c>
    </row>
    <row r="3407" spans="1:17">
      <c r="A3407" s="63" t="s">
        <v>76</v>
      </c>
      <c r="B3407" s="63" t="s">
        <v>58</v>
      </c>
      <c r="C3407" s="63" t="s">
        <v>66</v>
      </c>
      <c r="D3407" s="63">
        <v>22</v>
      </c>
      <c r="E3407" s="63">
        <v>1.4796940000000001</v>
      </c>
      <c r="F3407" s="63">
        <v>1.331407</v>
      </c>
      <c r="G3407" s="63">
        <v>-0.14828649999999999</v>
      </c>
      <c r="H3407" s="63">
        <v>67.450299999999999</v>
      </c>
      <c r="I3407" s="63">
        <v>-0.29317409999999999</v>
      </c>
      <c r="J3407" s="63">
        <v>-0.20757329999999999</v>
      </c>
      <c r="K3407" s="63">
        <v>-0.14828649999999999</v>
      </c>
      <c r="L3407" s="63">
        <v>-8.8999599999999998E-2</v>
      </c>
      <c r="M3407" s="63">
        <v>-3.3988999999999998E-3</v>
      </c>
      <c r="N3407" s="63">
        <v>6436</v>
      </c>
      <c r="O3407" s="63">
        <v>0.1130564</v>
      </c>
      <c r="P3407" s="63">
        <v>4</v>
      </c>
      <c r="Q3407" s="63">
        <v>1.2781749580960001E-2</v>
      </c>
    </row>
    <row r="3408" spans="1:17">
      <c r="A3408" s="63" t="s">
        <v>76</v>
      </c>
      <c r="B3408" s="63" t="s">
        <v>58</v>
      </c>
      <c r="C3408" s="63" t="s">
        <v>66</v>
      </c>
      <c r="D3408" s="63">
        <v>23</v>
      </c>
      <c r="E3408" s="63">
        <v>1.2463059999999999</v>
      </c>
      <c r="F3408" s="63">
        <v>1.106128</v>
      </c>
      <c r="G3408" s="63">
        <v>-0.14017840000000001</v>
      </c>
      <c r="H3408" s="63">
        <v>65.431799999999996</v>
      </c>
      <c r="I3408" s="63">
        <v>-0.28506599999999999</v>
      </c>
      <c r="J3408" s="63">
        <v>-0.19946530000000001</v>
      </c>
      <c r="K3408" s="63">
        <v>-0.14017840000000001</v>
      </c>
      <c r="L3408" s="63">
        <v>-8.0891599999999994E-2</v>
      </c>
      <c r="M3408" s="63">
        <v>4.7092000000000002E-3</v>
      </c>
      <c r="N3408" s="63">
        <v>6436</v>
      </c>
      <c r="O3408" s="63">
        <v>0.1130564</v>
      </c>
      <c r="P3408" s="63">
        <v>4</v>
      </c>
      <c r="Q3408" s="63">
        <v>1.2781749580960001E-2</v>
      </c>
    </row>
    <row r="3409" spans="1:17">
      <c r="A3409" s="63" t="s">
        <v>76</v>
      </c>
      <c r="B3409" s="63" t="s">
        <v>58</v>
      </c>
      <c r="C3409" s="63" t="s">
        <v>66</v>
      </c>
      <c r="D3409" s="63">
        <v>24</v>
      </c>
      <c r="E3409" s="63">
        <v>1.001401</v>
      </c>
      <c r="F3409" s="63">
        <v>0.85930930000000005</v>
      </c>
      <c r="G3409" s="63">
        <v>-0.14209160000000001</v>
      </c>
      <c r="H3409" s="63">
        <v>63.467399999999998</v>
      </c>
      <c r="I3409" s="63">
        <v>-0.28697919999999999</v>
      </c>
      <c r="J3409" s="63">
        <v>-0.20137849999999999</v>
      </c>
      <c r="K3409" s="63">
        <v>-0.14209160000000001</v>
      </c>
      <c r="L3409" s="63">
        <v>-8.2804799999999998E-2</v>
      </c>
      <c r="M3409" s="63">
        <v>2.7959999999999999E-3</v>
      </c>
      <c r="N3409" s="63">
        <v>6436</v>
      </c>
      <c r="O3409" s="63">
        <v>0.1130564</v>
      </c>
      <c r="P3409" s="63">
        <v>4</v>
      </c>
      <c r="Q3409" s="63">
        <v>1.2781749580960001E-2</v>
      </c>
    </row>
    <row r="3410" spans="1:17">
      <c r="A3410" s="63" t="s">
        <v>76</v>
      </c>
      <c r="B3410" s="63" t="s">
        <v>58</v>
      </c>
      <c r="C3410" s="63" t="s">
        <v>67</v>
      </c>
      <c r="D3410" s="63">
        <v>1</v>
      </c>
      <c r="E3410" s="63">
        <v>0.98896379999999995</v>
      </c>
      <c r="F3410" s="63">
        <v>0.75158729999999996</v>
      </c>
      <c r="G3410" s="63">
        <v>-0.23737649999999999</v>
      </c>
      <c r="H3410" s="63">
        <v>65.362899999999996</v>
      </c>
      <c r="I3410" s="63">
        <v>-0.3822641</v>
      </c>
      <c r="J3410" s="63">
        <v>-0.29666330000000002</v>
      </c>
      <c r="K3410" s="63">
        <v>-0.23737649999999999</v>
      </c>
      <c r="L3410" s="63">
        <v>-0.17808969999999999</v>
      </c>
      <c r="M3410" s="63">
        <v>-9.2488899999999999E-2</v>
      </c>
      <c r="N3410" s="63">
        <v>6436</v>
      </c>
      <c r="O3410" s="63">
        <v>0.1130564</v>
      </c>
      <c r="P3410" s="63">
        <v>5</v>
      </c>
      <c r="Q3410" s="63">
        <v>1.2781749580960001E-2</v>
      </c>
    </row>
    <row r="3411" spans="1:17">
      <c r="A3411" s="63" t="s">
        <v>76</v>
      </c>
      <c r="B3411" s="63" t="s">
        <v>58</v>
      </c>
      <c r="C3411" s="63" t="s">
        <v>67</v>
      </c>
      <c r="D3411" s="63">
        <v>2</v>
      </c>
      <c r="E3411" s="63">
        <v>0.86075840000000003</v>
      </c>
      <c r="F3411" s="63">
        <v>0.62050399999999994</v>
      </c>
      <c r="G3411" s="63">
        <v>-0.24025440000000001</v>
      </c>
      <c r="H3411" s="63">
        <v>63.767400000000002</v>
      </c>
      <c r="I3411" s="63">
        <v>-0.38514199999999998</v>
      </c>
      <c r="J3411" s="63">
        <v>-0.29954120000000001</v>
      </c>
      <c r="K3411" s="63">
        <v>-0.24025440000000001</v>
      </c>
      <c r="L3411" s="63">
        <v>-0.18096760000000001</v>
      </c>
      <c r="M3411" s="63">
        <v>-9.5366800000000002E-2</v>
      </c>
      <c r="N3411" s="63">
        <v>6436</v>
      </c>
      <c r="O3411" s="63">
        <v>0.1130564</v>
      </c>
      <c r="P3411" s="63">
        <v>5</v>
      </c>
      <c r="Q3411" s="63">
        <v>1.2781749580960001E-2</v>
      </c>
    </row>
    <row r="3412" spans="1:17">
      <c r="A3412" s="63" t="s">
        <v>76</v>
      </c>
      <c r="B3412" s="63" t="s">
        <v>58</v>
      </c>
      <c r="C3412" s="63" t="s">
        <v>67</v>
      </c>
      <c r="D3412" s="63">
        <v>3</v>
      </c>
      <c r="E3412" s="63">
        <v>0.83781340000000004</v>
      </c>
      <c r="F3412" s="63">
        <v>0.59971839999999998</v>
      </c>
      <c r="G3412" s="63">
        <v>-0.238095</v>
      </c>
      <c r="H3412" s="63">
        <v>62.268000000000001</v>
      </c>
      <c r="I3412" s="63">
        <v>-0.38298260000000001</v>
      </c>
      <c r="J3412" s="63">
        <v>-0.29738179999999997</v>
      </c>
      <c r="K3412" s="63">
        <v>-0.238095</v>
      </c>
      <c r="L3412" s="63">
        <v>-0.1788082</v>
      </c>
      <c r="M3412" s="63">
        <v>-9.3207399999999996E-2</v>
      </c>
      <c r="N3412" s="63">
        <v>6436</v>
      </c>
      <c r="O3412" s="63">
        <v>0.1130564</v>
      </c>
      <c r="P3412" s="63">
        <v>5</v>
      </c>
      <c r="Q3412" s="63">
        <v>1.2781749580960001E-2</v>
      </c>
    </row>
    <row r="3413" spans="1:17">
      <c r="A3413" s="63" t="s">
        <v>76</v>
      </c>
      <c r="B3413" s="63" t="s">
        <v>58</v>
      </c>
      <c r="C3413" s="63" t="s">
        <v>67</v>
      </c>
      <c r="D3413" s="63">
        <v>4</v>
      </c>
      <c r="E3413" s="63">
        <v>0.84056260000000005</v>
      </c>
      <c r="F3413" s="63">
        <v>0.62653789999999998</v>
      </c>
      <c r="G3413" s="63">
        <v>-0.21402479999999999</v>
      </c>
      <c r="H3413" s="63">
        <v>60.953600000000002</v>
      </c>
      <c r="I3413" s="63">
        <v>-0.35891240000000002</v>
      </c>
      <c r="J3413" s="63">
        <v>-0.27331159999999999</v>
      </c>
      <c r="K3413" s="63">
        <v>-0.21402479999999999</v>
      </c>
      <c r="L3413" s="63">
        <v>-0.15473790000000001</v>
      </c>
      <c r="M3413" s="63">
        <v>-6.9137199999999996E-2</v>
      </c>
      <c r="N3413" s="63">
        <v>6436</v>
      </c>
      <c r="O3413" s="63">
        <v>0.1130564</v>
      </c>
      <c r="P3413" s="63">
        <v>5</v>
      </c>
      <c r="Q3413" s="63">
        <v>1.2781749580960001E-2</v>
      </c>
    </row>
    <row r="3414" spans="1:17">
      <c r="A3414" s="63" t="s">
        <v>76</v>
      </c>
      <c r="B3414" s="63" t="s">
        <v>58</v>
      </c>
      <c r="C3414" s="63" t="s">
        <v>67</v>
      </c>
      <c r="D3414" s="63">
        <v>5</v>
      </c>
      <c r="E3414" s="63">
        <v>0.86274790000000001</v>
      </c>
      <c r="F3414" s="63">
        <v>0.64765099999999998</v>
      </c>
      <c r="G3414" s="63">
        <v>-0.21509700000000001</v>
      </c>
      <c r="H3414" s="63">
        <v>59.735100000000003</v>
      </c>
      <c r="I3414" s="63">
        <v>-0.35998449999999999</v>
      </c>
      <c r="J3414" s="63">
        <v>-0.27438380000000001</v>
      </c>
      <c r="K3414" s="63">
        <v>-0.21509700000000001</v>
      </c>
      <c r="L3414" s="63">
        <v>-0.15581010000000001</v>
      </c>
      <c r="M3414" s="63">
        <v>-7.0209400000000005E-2</v>
      </c>
      <c r="N3414" s="63">
        <v>6436</v>
      </c>
      <c r="O3414" s="63">
        <v>0.1130564</v>
      </c>
      <c r="P3414" s="63">
        <v>5</v>
      </c>
      <c r="Q3414" s="63">
        <v>1.2781749580960001E-2</v>
      </c>
    </row>
    <row r="3415" spans="1:17">
      <c r="A3415" s="63" t="s">
        <v>76</v>
      </c>
      <c r="B3415" s="63" t="s">
        <v>58</v>
      </c>
      <c r="C3415" s="63" t="s">
        <v>67</v>
      </c>
      <c r="D3415" s="63">
        <v>6</v>
      </c>
      <c r="E3415" s="63">
        <v>0.97390699999999997</v>
      </c>
      <c r="F3415" s="63">
        <v>0.70694880000000004</v>
      </c>
      <c r="G3415" s="63">
        <v>-0.26695819999999998</v>
      </c>
      <c r="H3415" s="63">
        <v>58.636699999999998</v>
      </c>
      <c r="I3415" s="63">
        <v>-0.41184579999999998</v>
      </c>
      <c r="J3415" s="63">
        <v>-0.32624500000000001</v>
      </c>
      <c r="K3415" s="63">
        <v>-0.26695819999999998</v>
      </c>
      <c r="L3415" s="63">
        <v>-0.2076713</v>
      </c>
      <c r="M3415" s="63">
        <v>-0.1220706</v>
      </c>
      <c r="N3415" s="63">
        <v>6436</v>
      </c>
      <c r="O3415" s="63">
        <v>0.1130564</v>
      </c>
      <c r="P3415" s="63">
        <v>5</v>
      </c>
      <c r="Q3415" s="63">
        <v>1.2781749580960001E-2</v>
      </c>
    </row>
    <row r="3416" spans="1:17">
      <c r="A3416" s="63" t="s">
        <v>76</v>
      </c>
      <c r="B3416" s="63" t="s">
        <v>58</v>
      </c>
      <c r="C3416" s="63" t="s">
        <v>67</v>
      </c>
      <c r="D3416" s="63">
        <v>7</v>
      </c>
      <c r="E3416" s="63">
        <v>1.2474780000000001</v>
      </c>
      <c r="F3416" s="63">
        <v>0.97487740000000001</v>
      </c>
      <c r="G3416" s="63">
        <v>-0.27260079999999998</v>
      </c>
      <c r="H3416" s="63">
        <v>58.467100000000002</v>
      </c>
      <c r="I3416" s="63">
        <v>-0.41748839999999998</v>
      </c>
      <c r="J3416" s="63">
        <v>-0.33188770000000001</v>
      </c>
      <c r="K3416" s="63">
        <v>-0.27260079999999998</v>
      </c>
      <c r="L3416" s="63">
        <v>-0.213314</v>
      </c>
      <c r="M3416" s="63">
        <v>-0.1277132</v>
      </c>
      <c r="N3416" s="63">
        <v>6436</v>
      </c>
      <c r="O3416" s="63">
        <v>0.1130564</v>
      </c>
      <c r="P3416" s="63">
        <v>5</v>
      </c>
      <c r="Q3416" s="63">
        <v>1.2781749580960001E-2</v>
      </c>
    </row>
    <row r="3417" spans="1:17">
      <c r="A3417" s="63" t="s">
        <v>76</v>
      </c>
      <c r="B3417" s="63" t="s">
        <v>58</v>
      </c>
      <c r="C3417" s="63" t="s">
        <v>67</v>
      </c>
      <c r="D3417" s="63">
        <v>8</v>
      </c>
      <c r="E3417" s="63">
        <v>1.4360219999999999</v>
      </c>
      <c r="F3417" s="63">
        <v>1.208583</v>
      </c>
      <c r="G3417" s="63">
        <v>-0.22743959999999999</v>
      </c>
      <c r="H3417" s="63">
        <v>60.791400000000003</v>
      </c>
      <c r="I3417" s="63">
        <v>-0.37232720000000002</v>
      </c>
      <c r="J3417" s="63">
        <v>-0.2867265</v>
      </c>
      <c r="K3417" s="63">
        <v>-0.22743959999999999</v>
      </c>
      <c r="L3417" s="63">
        <v>-0.16815279999999999</v>
      </c>
      <c r="M3417" s="63">
        <v>-8.2552E-2</v>
      </c>
      <c r="N3417" s="63">
        <v>6436</v>
      </c>
      <c r="O3417" s="63">
        <v>0.1130564</v>
      </c>
      <c r="P3417" s="63">
        <v>5</v>
      </c>
      <c r="Q3417" s="63">
        <v>1.2781749580960001E-2</v>
      </c>
    </row>
    <row r="3418" spans="1:17">
      <c r="A3418" s="63" t="s">
        <v>76</v>
      </c>
      <c r="B3418" s="63" t="s">
        <v>58</v>
      </c>
      <c r="C3418" s="63" t="s">
        <v>67</v>
      </c>
      <c r="D3418" s="63">
        <v>9</v>
      </c>
      <c r="E3418" s="63">
        <v>1.3685700000000001</v>
      </c>
      <c r="F3418" s="63">
        <v>1.256348</v>
      </c>
      <c r="G3418" s="63">
        <v>-0.1122215</v>
      </c>
      <c r="H3418" s="63">
        <v>64.446100000000001</v>
      </c>
      <c r="I3418" s="63">
        <v>-0.25710909999999998</v>
      </c>
      <c r="J3418" s="63">
        <v>-0.1715083</v>
      </c>
      <c r="K3418" s="63">
        <v>-0.1122215</v>
      </c>
      <c r="L3418" s="63">
        <v>-5.2934700000000001E-2</v>
      </c>
      <c r="M3418" s="63">
        <v>3.2666100000000003E-2</v>
      </c>
      <c r="N3418" s="63">
        <v>6436</v>
      </c>
      <c r="O3418" s="63">
        <v>0.1130564</v>
      </c>
      <c r="P3418" s="63">
        <v>5</v>
      </c>
      <c r="Q3418" s="63">
        <v>1.2781749580960001E-2</v>
      </c>
    </row>
    <row r="3419" spans="1:17">
      <c r="A3419" s="63" t="s">
        <v>76</v>
      </c>
      <c r="B3419" s="63" t="s">
        <v>58</v>
      </c>
      <c r="C3419" s="63" t="s">
        <v>67</v>
      </c>
      <c r="D3419" s="63">
        <v>10</v>
      </c>
      <c r="E3419" s="63">
        <v>1.4092260000000001</v>
      </c>
      <c r="F3419" s="63">
        <v>1.299464</v>
      </c>
      <c r="G3419" s="63">
        <v>-0.109762</v>
      </c>
      <c r="H3419" s="63">
        <v>67.761200000000002</v>
      </c>
      <c r="I3419" s="63">
        <v>-0.25464949999999997</v>
      </c>
      <c r="J3419" s="63">
        <v>-0.1690488</v>
      </c>
      <c r="K3419" s="63">
        <v>-0.109762</v>
      </c>
      <c r="L3419" s="63">
        <v>-5.0475100000000002E-2</v>
      </c>
      <c r="M3419" s="63">
        <v>3.51256E-2</v>
      </c>
      <c r="N3419" s="63">
        <v>6436</v>
      </c>
      <c r="O3419" s="63">
        <v>0.1130564</v>
      </c>
      <c r="P3419" s="63">
        <v>5</v>
      </c>
      <c r="Q3419" s="63">
        <v>1.2781749580960001E-2</v>
      </c>
    </row>
    <row r="3420" spans="1:17">
      <c r="A3420" s="63" t="s">
        <v>76</v>
      </c>
      <c r="B3420" s="63" t="s">
        <v>58</v>
      </c>
      <c r="C3420" s="63" t="s">
        <v>67</v>
      </c>
      <c r="D3420" s="63">
        <v>11</v>
      </c>
      <c r="E3420" s="63">
        <v>1.378649</v>
      </c>
      <c r="F3420" s="63">
        <v>1.3945190000000001</v>
      </c>
      <c r="G3420" s="63">
        <v>1.5869899999999999E-2</v>
      </c>
      <c r="H3420" s="63">
        <v>70.924700000000001</v>
      </c>
      <c r="I3420" s="63">
        <v>-0.12901770000000001</v>
      </c>
      <c r="J3420" s="63">
        <v>-4.3416999999999997E-2</v>
      </c>
      <c r="K3420" s="63">
        <v>1.5869899999999999E-2</v>
      </c>
      <c r="L3420" s="63">
        <v>7.5156700000000007E-2</v>
      </c>
      <c r="M3420" s="63">
        <v>0.1607575</v>
      </c>
      <c r="N3420" s="63">
        <v>6436</v>
      </c>
      <c r="O3420" s="63">
        <v>0.1130564</v>
      </c>
      <c r="P3420" s="63">
        <v>5</v>
      </c>
      <c r="Q3420" s="63">
        <v>1.2781749580960001E-2</v>
      </c>
    </row>
    <row r="3421" spans="1:17">
      <c r="A3421" s="63" t="s">
        <v>76</v>
      </c>
      <c r="B3421" s="63" t="s">
        <v>58</v>
      </c>
      <c r="C3421" s="63" t="s">
        <v>67</v>
      </c>
      <c r="D3421" s="63">
        <v>12</v>
      </c>
      <c r="E3421" s="63">
        <v>1.34331</v>
      </c>
      <c r="F3421" s="63">
        <v>1.4486429999999999</v>
      </c>
      <c r="G3421" s="63">
        <v>0.1053331</v>
      </c>
      <c r="H3421" s="63">
        <v>74.015000000000001</v>
      </c>
      <c r="I3421" s="63">
        <v>-3.9554499999999999E-2</v>
      </c>
      <c r="J3421" s="63">
        <v>4.6046299999999998E-2</v>
      </c>
      <c r="K3421" s="63">
        <v>0.1053331</v>
      </c>
      <c r="L3421" s="63">
        <v>0.16461990000000001</v>
      </c>
      <c r="M3421" s="63">
        <v>0.25022070000000002</v>
      </c>
      <c r="N3421" s="63">
        <v>6436</v>
      </c>
      <c r="O3421" s="63">
        <v>0.1130564</v>
      </c>
      <c r="P3421" s="63">
        <v>5</v>
      </c>
      <c r="Q3421" s="63">
        <v>1.2781749580960001E-2</v>
      </c>
    </row>
    <row r="3422" spans="1:17">
      <c r="A3422" s="63" t="s">
        <v>76</v>
      </c>
      <c r="B3422" s="63" t="s">
        <v>58</v>
      </c>
      <c r="C3422" s="63" t="s">
        <v>67</v>
      </c>
      <c r="D3422" s="63">
        <v>13</v>
      </c>
      <c r="E3422" s="63">
        <v>1.2736050000000001</v>
      </c>
      <c r="F3422" s="63">
        <v>1.5520659999999999</v>
      </c>
      <c r="G3422" s="63">
        <v>0.27846100000000001</v>
      </c>
      <c r="H3422" s="63">
        <v>77.072900000000004</v>
      </c>
      <c r="I3422" s="63">
        <v>0.13357340000000001</v>
      </c>
      <c r="J3422" s="63">
        <v>0.21917410000000001</v>
      </c>
      <c r="K3422" s="63">
        <v>0.27846100000000001</v>
      </c>
      <c r="L3422" s="63">
        <v>0.33774779999999999</v>
      </c>
      <c r="M3422" s="63">
        <v>0.42334860000000002</v>
      </c>
      <c r="N3422" s="63">
        <v>6436</v>
      </c>
      <c r="O3422" s="63">
        <v>0.1130564</v>
      </c>
      <c r="P3422" s="63">
        <v>5</v>
      </c>
      <c r="Q3422" s="63">
        <v>1.2781749580960001E-2</v>
      </c>
    </row>
    <row r="3423" spans="1:17">
      <c r="A3423" s="63" t="s">
        <v>76</v>
      </c>
      <c r="B3423" s="63" t="s">
        <v>58</v>
      </c>
      <c r="C3423" s="63" t="s">
        <v>67</v>
      </c>
      <c r="D3423" s="63">
        <v>14</v>
      </c>
      <c r="E3423" s="63">
        <v>1.2953399999999999</v>
      </c>
      <c r="F3423" s="63">
        <v>1.6510210000000001</v>
      </c>
      <c r="G3423" s="63">
        <v>0.35568050000000001</v>
      </c>
      <c r="H3423" s="63">
        <v>79.177499999999995</v>
      </c>
      <c r="I3423" s="63">
        <v>0.21079290000000001</v>
      </c>
      <c r="J3423" s="63">
        <v>0.29639359999999998</v>
      </c>
      <c r="K3423" s="63">
        <v>0.35568050000000001</v>
      </c>
      <c r="L3423" s="63">
        <v>0.41496729999999998</v>
      </c>
      <c r="M3423" s="63">
        <v>0.50056800000000001</v>
      </c>
      <c r="N3423" s="63">
        <v>6436</v>
      </c>
      <c r="O3423" s="63">
        <v>0.1130564</v>
      </c>
      <c r="P3423" s="63">
        <v>5</v>
      </c>
      <c r="Q3423" s="63">
        <v>1.2781749580960001E-2</v>
      </c>
    </row>
    <row r="3424" spans="1:17">
      <c r="A3424" s="63" t="s">
        <v>76</v>
      </c>
      <c r="B3424" s="63" t="s">
        <v>58</v>
      </c>
      <c r="C3424" s="63" t="s">
        <v>67</v>
      </c>
      <c r="D3424" s="63">
        <v>15</v>
      </c>
      <c r="E3424" s="63">
        <v>1.319026</v>
      </c>
      <c r="F3424" s="63">
        <v>1.7121630000000001</v>
      </c>
      <c r="G3424" s="63">
        <v>0.39313629999999999</v>
      </c>
      <c r="H3424" s="63">
        <v>80.9251</v>
      </c>
      <c r="I3424" s="63">
        <v>0.24824869999999999</v>
      </c>
      <c r="J3424" s="63">
        <v>0.33384940000000002</v>
      </c>
      <c r="K3424" s="63">
        <v>0.39313629999999999</v>
      </c>
      <c r="L3424" s="63">
        <v>0.45242310000000002</v>
      </c>
      <c r="M3424" s="63">
        <v>0.53802380000000005</v>
      </c>
      <c r="N3424" s="63">
        <v>6436</v>
      </c>
      <c r="O3424" s="63">
        <v>0.1130564</v>
      </c>
      <c r="P3424" s="63">
        <v>5</v>
      </c>
      <c r="Q3424" s="63">
        <v>1.2781749580960001E-2</v>
      </c>
    </row>
    <row r="3425" spans="1:17">
      <c r="A3425" s="63" t="s">
        <v>76</v>
      </c>
      <c r="B3425" s="63" t="s">
        <v>58</v>
      </c>
      <c r="C3425" s="63" t="s">
        <v>67</v>
      </c>
      <c r="D3425" s="63">
        <v>16</v>
      </c>
      <c r="E3425" s="63">
        <v>1.4078349999999999</v>
      </c>
      <c r="F3425" s="63">
        <v>1.776138</v>
      </c>
      <c r="G3425" s="63">
        <v>0.36830279999999999</v>
      </c>
      <c r="H3425" s="63">
        <v>81.986599999999996</v>
      </c>
      <c r="I3425" s="63">
        <v>0.22341520000000001</v>
      </c>
      <c r="J3425" s="63">
        <v>0.30901600000000001</v>
      </c>
      <c r="K3425" s="63">
        <v>0.36830279999999999</v>
      </c>
      <c r="L3425" s="63">
        <v>0.42758970000000002</v>
      </c>
      <c r="M3425" s="63">
        <v>0.51319040000000005</v>
      </c>
      <c r="N3425" s="63">
        <v>6436</v>
      </c>
      <c r="O3425" s="63">
        <v>0.1130564</v>
      </c>
      <c r="P3425" s="63">
        <v>5</v>
      </c>
      <c r="Q3425" s="63">
        <v>1.2781749580960001E-2</v>
      </c>
    </row>
    <row r="3426" spans="1:17">
      <c r="A3426" s="63" t="s">
        <v>76</v>
      </c>
      <c r="B3426" s="63" t="s">
        <v>58</v>
      </c>
      <c r="C3426" s="63" t="s">
        <v>67</v>
      </c>
      <c r="D3426" s="63">
        <v>17</v>
      </c>
      <c r="E3426" s="63">
        <v>1.5481009999999999</v>
      </c>
      <c r="F3426" s="63">
        <v>1.8734850000000001</v>
      </c>
      <c r="G3426" s="63">
        <v>0.32538430000000002</v>
      </c>
      <c r="H3426" s="63">
        <v>82.489599999999996</v>
      </c>
      <c r="I3426" s="63">
        <v>0.18049670000000001</v>
      </c>
      <c r="J3426" s="63">
        <v>0.26609739999999998</v>
      </c>
      <c r="K3426" s="63">
        <v>0.32538430000000002</v>
      </c>
      <c r="L3426" s="63">
        <v>0.38467109999999999</v>
      </c>
      <c r="M3426" s="63">
        <v>0.47027190000000002</v>
      </c>
      <c r="N3426" s="63">
        <v>6436</v>
      </c>
      <c r="O3426" s="63">
        <v>0.1130564</v>
      </c>
      <c r="P3426" s="63">
        <v>5</v>
      </c>
      <c r="Q3426" s="63">
        <v>1.2781749580960001E-2</v>
      </c>
    </row>
    <row r="3427" spans="1:17">
      <c r="A3427" s="63" t="s">
        <v>76</v>
      </c>
      <c r="B3427" s="63" t="s">
        <v>58</v>
      </c>
      <c r="C3427" s="63" t="s">
        <v>67</v>
      </c>
      <c r="D3427" s="63">
        <v>18</v>
      </c>
      <c r="E3427" s="63">
        <v>1.7436769999999999</v>
      </c>
      <c r="F3427" s="63">
        <v>1.9940119999999999</v>
      </c>
      <c r="G3427" s="63">
        <v>0.25033490000000003</v>
      </c>
      <c r="H3427" s="63">
        <v>82.072900000000004</v>
      </c>
      <c r="I3427" s="63">
        <v>0.10544729999999999</v>
      </c>
      <c r="J3427" s="63">
        <v>0.191048</v>
      </c>
      <c r="K3427" s="63">
        <v>0.25033490000000003</v>
      </c>
      <c r="L3427" s="63">
        <v>0.3096217</v>
      </c>
      <c r="M3427" s="63">
        <v>0.39522249999999998</v>
      </c>
      <c r="N3427" s="63">
        <v>6436</v>
      </c>
      <c r="O3427" s="63">
        <v>0.1130564</v>
      </c>
      <c r="P3427" s="63">
        <v>5</v>
      </c>
      <c r="Q3427" s="63">
        <v>1.2781749580960001E-2</v>
      </c>
    </row>
    <row r="3428" spans="1:17">
      <c r="A3428" s="63" t="s">
        <v>76</v>
      </c>
      <c r="B3428" s="63" t="s">
        <v>58</v>
      </c>
      <c r="C3428" s="63" t="s">
        <v>67</v>
      </c>
      <c r="D3428" s="63">
        <v>19</v>
      </c>
      <c r="E3428" s="63">
        <v>2.0417719999999999</v>
      </c>
      <c r="F3428" s="63">
        <v>2.0395270000000001</v>
      </c>
      <c r="G3428" s="63">
        <v>-2.2445E-3</v>
      </c>
      <c r="H3428" s="63">
        <v>80.533500000000004</v>
      </c>
      <c r="I3428" s="63">
        <v>-0.14713209999999999</v>
      </c>
      <c r="J3428" s="63">
        <v>-6.1531299999999997E-2</v>
      </c>
      <c r="K3428" s="63">
        <v>-2.2445E-3</v>
      </c>
      <c r="L3428" s="63">
        <v>5.70424E-2</v>
      </c>
      <c r="M3428" s="63">
        <v>0.14264309999999999</v>
      </c>
      <c r="N3428" s="63">
        <v>6436</v>
      </c>
      <c r="O3428" s="63">
        <v>0.1130564</v>
      </c>
      <c r="P3428" s="63">
        <v>5</v>
      </c>
      <c r="Q3428" s="63">
        <v>1.2781749580960001E-2</v>
      </c>
    </row>
    <row r="3429" spans="1:17">
      <c r="A3429" s="63" t="s">
        <v>76</v>
      </c>
      <c r="B3429" s="63" t="s">
        <v>58</v>
      </c>
      <c r="C3429" s="63" t="s">
        <v>67</v>
      </c>
      <c r="D3429" s="63">
        <v>20</v>
      </c>
      <c r="E3429" s="63">
        <v>2.096228</v>
      </c>
      <c r="F3429" s="63">
        <v>1.997878</v>
      </c>
      <c r="G3429" s="63">
        <v>-9.8349900000000004E-2</v>
      </c>
      <c r="H3429" s="63">
        <v>78.574399999999997</v>
      </c>
      <c r="I3429" s="63">
        <v>-0.2432375</v>
      </c>
      <c r="J3429" s="63">
        <v>-0.15763679999999999</v>
      </c>
      <c r="K3429" s="63">
        <v>-9.8349900000000004E-2</v>
      </c>
      <c r="L3429" s="63">
        <v>-3.9063100000000003E-2</v>
      </c>
      <c r="M3429" s="63">
        <v>4.6537700000000001E-2</v>
      </c>
      <c r="N3429" s="63">
        <v>6436</v>
      </c>
      <c r="O3429" s="63">
        <v>0.1130564</v>
      </c>
      <c r="P3429" s="63">
        <v>5</v>
      </c>
      <c r="Q3429" s="63">
        <v>1.2781749580960001E-2</v>
      </c>
    </row>
    <row r="3430" spans="1:17">
      <c r="A3430" s="63" t="s">
        <v>76</v>
      </c>
      <c r="B3430" s="63" t="s">
        <v>58</v>
      </c>
      <c r="C3430" s="63" t="s">
        <v>67</v>
      </c>
      <c r="D3430" s="63">
        <v>21</v>
      </c>
      <c r="E3430" s="63">
        <v>2.0922049999999999</v>
      </c>
      <c r="F3430" s="63">
        <v>1.895354</v>
      </c>
      <c r="G3430" s="63">
        <v>-0.19685140000000001</v>
      </c>
      <c r="H3430" s="63">
        <v>75.9268</v>
      </c>
      <c r="I3430" s="63">
        <v>-0.34173900000000001</v>
      </c>
      <c r="J3430" s="63">
        <v>-0.25613819999999998</v>
      </c>
      <c r="K3430" s="63">
        <v>-0.19685140000000001</v>
      </c>
      <c r="L3430" s="63">
        <v>-0.13756450000000001</v>
      </c>
      <c r="M3430" s="63">
        <v>-5.1963799999999997E-2</v>
      </c>
      <c r="N3430" s="63">
        <v>6436</v>
      </c>
      <c r="O3430" s="63">
        <v>0.1130564</v>
      </c>
      <c r="P3430" s="63">
        <v>5</v>
      </c>
      <c r="Q3430" s="63">
        <v>1.2781749580960001E-2</v>
      </c>
    </row>
    <row r="3431" spans="1:17">
      <c r="A3431" s="63" t="s">
        <v>76</v>
      </c>
      <c r="B3431" s="63" t="s">
        <v>58</v>
      </c>
      <c r="C3431" s="63" t="s">
        <v>67</v>
      </c>
      <c r="D3431" s="63">
        <v>22</v>
      </c>
      <c r="E3431" s="63">
        <v>1.938863</v>
      </c>
      <c r="F3431" s="63">
        <v>1.675181</v>
      </c>
      <c r="G3431" s="63">
        <v>-0.26368200000000003</v>
      </c>
      <c r="H3431" s="63">
        <v>73.254999999999995</v>
      </c>
      <c r="I3431" s="63">
        <v>-0.40856959999999998</v>
      </c>
      <c r="J3431" s="63">
        <v>-0.3229688</v>
      </c>
      <c r="K3431" s="63">
        <v>-0.26368200000000003</v>
      </c>
      <c r="L3431" s="63">
        <v>-0.2043952</v>
      </c>
      <c r="M3431" s="63">
        <v>-0.11879439999999999</v>
      </c>
      <c r="N3431" s="63">
        <v>6436</v>
      </c>
      <c r="O3431" s="63">
        <v>0.1130564</v>
      </c>
      <c r="P3431" s="63">
        <v>5</v>
      </c>
      <c r="Q3431" s="63">
        <v>1.2781749580960001E-2</v>
      </c>
    </row>
    <row r="3432" spans="1:17">
      <c r="A3432" s="63" t="s">
        <v>76</v>
      </c>
      <c r="B3432" s="63" t="s">
        <v>58</v>
      </c>
      <c r="C3432" s="63" t="s">
        <v>67</v>
      </c>
      <c r="D3432" s="63">
        <v>23</v>
      </c>
      <c r="E3432" s="63">
        <v>1.61896</v>
      </c>
      <c r="F3432" s="63">
        <v>1.3551550000000001</v>
      </c>
      <c r="G3432" s="63">
        <v>-0.26380490000000001</v>
      </c>
      <c r="H3432" s="63">
        <v>70.620199999999997</v>
      </c>
      <c r="I3432" s="63">
        <v>-0.40869250000000001</v>
      </c>
      <c r="J3432" s="63">
        <v>-0.32309169999999998</v>
      </c>
      <c r="K3432" s="63">
        <v>-0.26380490000000001</v>
      </c>
      <c r="L3432" s="63">
        <v>-0.20451810000000001</v>
      </c>
      <c r="M3432" s="63">
        <v>-0.1189173</v>
      </c>
      <c r="N3432" s="63">
        <v>6436</v>
      </c>
      <c r="O3432" s="63">
        <v>0.1130564</v>
      </c>
      <c r="P3432" s="63">
        <v>5</v>
      </c>
      <c r="Q3432" s="63">
        <v>1.2781749580960001E-2</v>
      </c>
    </row>
    <row r="3433" spans="1:17">
      <c r="A3433" s="63" t="s">
        <v>76</v>
      </c>
      <c r="B3433" s="63" t="s">
        <v>58</v>
      </c>
      <c r="C3433" s="63" t="s">
        <v>67</v>
      </c>
      <c r="D3433" s="63">
        <v>24</v>
      </c>
      <c r="E3433" s="63">
        <v>1.2398389999999999</v>
      </c>
      <c r="F3433" s="63">
        <v>1.0236449999999999</v>
      </c>
      <c r="G3433" s="63">
        <v>-0.21619369999999999</v>
      </c>
      <c r="H3433" s="63">
        <v>67.982100000000003</v>
      </c>
      <c r="I3433" s="63">
        <v>-0.36108129999999999</v>
      </c>
      <c r="J3433" s="63">
        <v>-0.27548050000000002</v>
      </c>
      <c r="K3433" s="63">
        <v>-0.21619369999999999</v>
      </c>
      <c r="L3433" s="63">
        <v>-0.15690680000000001</v>
      </c>
      <c r="M3433" s="63">
        <v>-7.1306099999999997E-2</v>
      </c>
      <c r="N3433" s="63">
        <v>6436</v>
      </c>
      <c r="O3433" s="63">
        <v>0.1130564</v>
      </c>
      <c r="P3433" s="63">
        <v>5</v>
      </c>
      <c r="Q3433" s="63">
        <v>1.2781749580960001E-2</v>
      </c>
    </row>
    <row r="3434" spans="1:17">
      <c r="A3434" s="63" t="s">
        <v>76</v>
      </c>
      <c r="B3434" s="63" t="s">
        <v>58</v>
      </c>
      <c r="C3434" s="63" t="s">
        <v>68</v>
      </c>
      <c r="D3434" s="63">
        <v>1</v>
      </c>
      <c r="E3434" s="63">
        <v>1.1741189999999999</v>
      </c>
      <c r="F3434" s="63">
        <v>0.94795099999999999</v>
      </c>
      <c r="G3434" s="63">
        <v>-0.2261677</v>
      </c>
      <c r="H3434" s="63">
        <v>70.508600000000001</v>
      </c>
      <c r="I3434" s="63">
        <v>-0.37105529999999998</v>
      </c>
      <c r="J3434" s="63">
        <v>-0.2854546</v>
      </c>
      <c r="K3434" s="63">
        <v>-0.2261677</v>
      </c>
      <c r="L3434" s="63">
        <v>-0.1668809</v>
      </c>
      <c r="M3434" s="63">
        <v>-8.1280099999999994E-2</v>
      </c>
      <c r="N3434" s="63">
        <v>6436</v>
      </c>
      <c r="O3434" s="63">
        <v>0.1130564</v>
      </c>
      <c r="P3434" s="63">
        <v>6</v>
      </c>
      <c r="Q3434" s="63">
        <v>1.2781749580960001E-2</v>
      </c>
    </row>
    <row r="3435" spans="1:17">
      <c r="A3435" s="63" t="s">
        <v>76</v>
      </c>
      <c r="B3435" s="63" t="s">
        <v>58</v>
      </c>
      <c r="C3435" s="63" t="s">
        <v>68</v>
      </c>
      <c r="D3435" s="63">
        <v>2</v>
      </c>
      <c r="E3435" s="63">
        <v>1.0677989999999999</v>
      </c>
      <c r="F3435" s="63">
        <v>0.82143339999999998</v>
      </c>
      <c r="G3435" s="63">
        <v>-0.2463658</v>
      </c>
      <c r="H3435" s="63">
        <v>68.741900000000001</v>
      </c>
      <c r="I3435" s="63">
        <v>-0.39125339999999997</v>
      </c>
      <c r="J3435" s="63">
        <v>-0.3056527</v>
      </c>
      <c r="K3435" s="63">
        <v>-0.2463658</v>
      </c>
      <c r="L3435" s="63">
        <v>-0.187079</v>
      </c>
      <c r="M3435" s="63">
        <v>-0.1014782</v>
      </c>
      <c r="N3435" s="63">
        <v>6436</v>
      </c>
      <c r="O3435" s="63">
        <v>0.1130564</v>
      </c>
      <c r="P3435" s="63">
        <v>6</v>
      </c>
      <c r="Q3435" s="63">
        <v>1.2781749580960001E-2</v>
      </c>
    </row>
    <row r="3436" spans="1:17">
      <c r="A3436" s="63" t="s">
        <v>76</v>
      </c>
      <c r="B3436" s="63" t="s">
        <v>58</v>
      </c>
      <c r="C3436" s="63" t="s">
        <v>68</v>
      </c>
      <c r="D3436" s="63">
        <v>3</v>
      </c>
      <c r="E3436" s="63">
        <v>0.97603479999999998</v>
      </c>
      <c r="F3436" s="63">
        <v>0.74420790000000003</v>
      </c>
      <c r="G3436" s="63">
        <v>-0.2318268</v>
      </c>
      <c r="H3436" s="63">
        <v>66.909000000000006</v>
      </c>
      <c r="I3436" s="63">
        <v>-0.3767144</v>
      </c>
      <c r="J3436" s="63">
        <v>-0.29111369999999998</v>
      </c>
      <c r="K3436" s="63">
        <v>-0.2318268</v>
      </c>
      <c r="L3436" s="63">
        <v>-0.17254</v>
      </c>
      <c r="M3436" s="63">
        <v>-8.6939199999999994E-2</v>
      </c>
      <c r="N3436" s="63">
        <v>6436</v>
      </c>
      <c r="O3436" s="63">
        <v>0.1130564</v>
      </c>
      <c r="P3436" s="63">
        <v>6</v>
      </c>
      <c r="Q3436" s="63">
        <v>1.2781749580960001E-2</v>
      </c>
    </row>
    <row r="3437" spans="1:17">
      <c r="A3437" s="63" t="s">
        <v>76</v>
      </c>
      <c r="B3437" s="63" t="s">
        <v>58</v>
      </c>
      <c r="C3437" s="63" t="s">
        <v>68</v>
      </c>
      <c r="D3437" s="63">
        <v>4</v>
      </c>
      <c r="E3437" s="63">
        <v>0.93875339999999996</v>
      </c>
      <c r="F3437" s="63">
        <v>0.73683520000000002</v>
      </c>
      <c r="G3437" s="63">
        <v>-0.20191809999999999</v>
      </c>
      <c r="H3437" s="63">
        <v>65.356200000000001</v>
      </c>
      <c r="I3437" s="63">
        <v>-0.34680569999999999</v>
      </c>
      <c r="J3437" s="63">
        <v>-0.26120500000000002</v>
      </c>
      <c r="K3437" s="63">
        <v>-0.20191809999999999</v>
      </c>
      <c r="L3437" s="63">
        <v>-0.14263129999999999</v>
      </c>
      <c r="M3437" s="63">
        <v>-5.7030499999999998E-2</v>
      </c>
      <c r="N3437" s="63">
        <v>6436</v>
      </c>
      <c r="O3437" s="63">
        <v>0.1130564</v>
      </c>
      <c r="P3437" s="63">
        <v>6</v>
      </c>
      <c r="Q3437" s="63">
        <v>1.2781749580960001E-2</v>
      </c>
    </row>
    <row r="3438" spans="1:17">
      <c r="A3438" s="63" t="s">
        <v>76</v>
      </c>
      <c r="B3438" s="63" t="s">
        <v>58</v>
      </c>
      <c r="C3438" s="63" t="s">
        <v>68</v>
      </c>
      <c r="D3438" s="63">
        <v>5</v>
      </c>
      <c r="E3438" s="63">
        <v>0.93155650000000001</v>
      </c>
      <c r="F3438" s="63">
        <v>0.71568109999999996</v>
      </c>
      <c r="G3438" s="63">
        <v>-0.2158754</v>
      </c>
      <c r="H3438" s="63">
        <v>63.903500000000001</v>
      </c>
      <c r="I3438" s="63">
        <v>-0.360763</v>
      </c>
      <c r="J3438" s="63">
        <v>-0.27516220000000002</v>
      </c>
      <c r="K3438" s="63">
        <v>-0.2158754</v>
      </c>
      <c r="L3438" s="63">
        <v>-0.15658859999999999</v>
      </c>
      <c r="M3438" s="63">
        <v>-7.0987800000000004E-2</v>
      </c>
      <c r="N3438" s="63">
        <v>6436</v>
      </c>
      <c r="O3438" s="63">
        <v>0.1130564</v>
      </c>
      <c r="P3438" s="63">
        <v>6</v>
      </c>
      <c r="Q3438" s="63">
        <v>1.2781749580960001E-2</v>
      </c>
    </row>
    <row r="3439" spans="1:17">
      <c r="A3439" s="63" t="s">
        <v>76</v>
      </c>
      <c r="B3439" s="63" t="s">
        <v>58</v>
      </c>
      <c r="C3439" s="63" t="s">
        <v>68</v>
      </c>
      <c r="D3439" s="63">
        <v>6</v>
      </c>
      <c r="E3439" s="63">
        <v>1.019085</v>
      </c>
      <c r="F3439" s="63">
        <v>0.75212690000000004</v>
      </c>
      <c r="G3439" s="63">
        <v>-0.26695819999999998</v>
      </c>
      <c r="H3439" s="63">
        <v>62.915399999999998</v>
      </c>
      <c r="I3439" s="63">
        <v>-0.41184579999999998</v>
      </c>
      <c r="J3439" s="63">
        <v>-0.32624510000000001</v>
      </c>
      <c r="K3439" s="63">
        <v>-0.26695819999999998</v>
      </c>
      <c r="L3439" s="63">
        <v>-0.20767140000000001</v>
      </c>
      <c r="M3439" s="63">
        <v>-0.1220706</v>
      </c>
      <c r="N3439" s="63">
        <v>6436</v>
      </c>
      <c r="O3439" s="63">
        <v>0.1130564</v>
      </c>
      <c r="P3439" s="63">
        <v>6</v>
      </c>
      <c r="Q3439" s="63">
        <v>1.2781749580960001E-2</v>
      </c>
    </row>
    <row r="3440" spans="1:17">
      <c r="A3440" s="63" t="s">
        <v>76</v>
      </c>
      <c r="B3440" s="63" t="s">
        <v>58</v>
      </c>
      <c r="C3440" s="63" t="s">
        <v>68</v>
      </c>
      <c r="D3440" s="63">
        <v>7</v>
      </c>
      <c r="E3440" s="63">
        <v>1.2132940000000001</v>
      </c>
      <c r="F3440" s="63">
        <v>0.94069329999999995</v>
      </c>
      <c r="G3440" s="63">
        <v>-0.27260079999999998</v>
      </c>
      <c r="H3440" s="63">
        <v>63.6539</v>
      </c>
      <c r="I3440" s="63">
        <v>-0.41748839999999998</v>
      </c>
      <c r="J3440" s="63">
        <v>-0.33188770000000001</v>
      </c>
      <c r="K3440" s="63">
        <v>-0.27260079999999998</v>
      </c>
      <c r="L3440" s="63">
        <v>-0.213314</v>
      </c>
      <c r="M3440" s="63">
        <v>-0.1277132</v>
      </c>
      <c r="N3440" s="63">
        <v>6436</v>
      </c>
      <c r="O3440" s="63">
        <v>0.1130564</v>
      </c>
      <c r="P3440" s="63">
        <v>6</v>
      </c>
      <c r="Q3440" s="63">
        <v>1.2781749580960001E-2</v>
      </c>
    </row>
    <row r="3441" spans="1:17">
      <c r="A3441" s="63" t="s">
        <v>76</v>
      </c>
      <c r="B3441" s="63" t="s">
        <v>58</v>
      </c>
      <c r="C3441" s="63" t="s">
        <v>68</v>
      </c>
      <c r="D3441" s="63">
        <v>8</v>
      </c>
      <c r="E3441" s="63">
        <v>1.3244069999999999</v>
      </c>
      <c r="F3441" s="63">
        <v>1.0883499999999999</v>
      </c>
      <c r="G3441" s="63">
        <v>-0.2360574</v>
      </c>
      <c r="H3441" s="63">
        <v>66.534099999999995</v>
      </c>
      <c r="I3441" s="63">
        <v>-0.38094499999999998</v>
      </c>
      <c r="J3441" s="63">
        <v>-0.2953442</v>
      </c>
      <c r="K3441" s="63">
        <v>-0.2360574</v>
      </c>
      <c r="L3441" s="63">
        <v>-0.1767706</v>
      </c>
      <c r="M3441" s="63">
        <v>-9.1169799999999995E-2</v>
      </c>
      <c r="N3441" s="63">
        <v>6436</v>
      </c>
      <c r="O3441" s="63">
        <v>0.1130564</v>
      </c>
      <c r="P3441" s="63">
        <v>6</v>
      </c>
      <c r="Q3441" s="63">
        <v>1.2781749580960001E-2</v>
      </c>
    </row>
    <row r="3442" spans="1:17">
      <c r="A3442" s="63" t="s">
        <v>76</v>
      </c>
      <c r="B3442" s="63" t="s">
        <v>58</v>
      </c>
      <c r="C3442" s="63" t="s">
        <v>68</v>
      </c>
      <c r="D3442" s="63">
        <v>9</v>
      </c>
      <c r="E3442" s="63">
        <v>1.375024</v>
      </c>
      <c r="F3442" s="63">
        <v>1.2741340000000001</v>
      </c>
      <c r="G3442" s="63">
        <v>-0.10089040000000001</v>
      </c>
      <c r="H3442" s="63">
        <v>70.697299999999998</v>
      </c>
      <c r="I3442" s="63">
        <v>-0.245778</v>
      </c>
      <c r="J3442" s="63">
        <v>-0.16017719999999999</v>
      </c>
      <c r="K3442" s="63">
        <v>-0.10089040000000001</v>
      </c>
      <c r="L3442" s="63">
        <v>-4.1603599999999998E-2</v>
      </c>
      <c r="M3442" s="63">
        <v>4.39972E-2</v>
      </c>
      <c r="N3442" s="63">
        <v>6436</v>
      </c>
      <c r="O3442" s="63">
        <v>0.1130564</v>
      </c>
      <c r="P3442" s="63">
        <v>6</v>
      </c>
      <c r="Q3442" s="63">
        <v>1.2781749580960001E-2</v>
      </c>
    </row>
    <row r="3443" spans="1:17">
      <c r="A3443" s="63" t="s">
        <v>76</v>
      </c>
      <c r="B3443" s="63" t="s">
        <v>58</v>
      </c>
      <c r="C3443" s="63" t="s">
        <v>68</v>
      </c>
      <c r="D3443" s="63">
        <v>10</v>
      </c>
      <c r="E3443" s="63">
        <v>1.4419679999999999</v>
      </c>
      <c r="F3443" s="63">
        <v>1.346349</v>
      </c>
      <c r="G3443" s="63">
        <v>-9.5618499999999995E-2</v>
      </c>
      <c r="H3443" s="63">
        <v>74.885900000000007</v>
      </c>
      <c r="I3443" s="63">
        <v>-0.2405061</v>
      </c>
      <c r="J3443" s="63">
        <v>-0.1549053</v>
      </c>
      <c r="K3443" s="63">
        <v>-9.5618499999999995E-2</v>
      </c>
      <c r="L3443" s="63">
        <v>-3.6331700000000001E-2</v>
      </c>
      <c r="M3443" s="63">
        <v>4.9269100000000003E-2</v>
      </c>
      <c r="N3443" s="63">
        <v>6436</v>
      </c>
      <c r="O3443" s="63">
        <v>0.1130564</v>
      </c>
      <c r="P3443" s="63">
        <v>6</v>
      </c>
      <c r="Q3443" s="63">
        <v>1.2781749580960001E-2</v>
      </c>
    </row>
    <row r="3444" spans="1:17">
      <c r="A3444" s="63" t="s">
        <v>76</v>
      </c>
      <c r="B3444" s="63" t="s">
        <v>58</v>
      </c>
      <c r="C3444" s="63" t="s">
        <v>68</v>
      </c>
      <c r="D3444" s="63">
        <v>11</v>
      </c>
      <c r="E3444" s="63">
        <v>1.432979</v>
      </c>
      <c r="F3444" s="63">
        <v>1.4863010000000001</v>
      </c>
      <c r="G3444" s="63">
        <v>5.3321599999999997E-2</v>
      </c>
      <c r="H3444" s="63">
        <v>78.7286</v>
      </c>
      <c r="I3444" s="63">
        <v>-9.1565999999999995E-2</v>
      </c>
      <c r="J3444" s="63">
        <v>-5.9652000000000004E-3</v>
      </c>
      <c r="K3444" s="63">
        <v>5.3321599999999997E-2</v>
      </c>
      <c r="L3444" s="63">
        <v>0.1126084</v>
      </c>
      <c r="M3444" s="63">
        <v>0.1982092</v>
      </c>
      <c r="N3444" s="63">
        <v>6436</v>
      </c>
      <c r="O3444" s="63">
        <v>0.1130564</v>
      </c>
      <c r="P3444" s="63">
        <v>6</v>
      </c>
      <c r="Q3444" s="63">
        <v>1.2781749580960001E-2</v>
      </c>
    </row>
    <row r="3445" spans="1:17">
      <c r="A3445" s="63" t="s">
        <v>76</v>
      </c>
      <c r="B3445" s="63" t="s">
        <v>58</v>
      </c>
      <c r="C3445" s="63" t="s">
        <v>68</v>
      </c>
      <c r="D3445" s="63">
        <v>12</v>
      </c>
      <c r="E3445" s="63">
        <v>1.4367730000000001</v>
      </c>
      <c r="F3445" s="63">
        <v>1.6346069999999999</v>
      </c>
      <c r="G3445" s="63">
        <v>0.19783390000000001</v>
      </c>
      <c r="H3445" s="63">
        <v>82.387500000000003</v>
      </c>
      <c r="I3445" s="63">
        <v>5.2946300000000002E-2</v>
      </c>
      <c r="J3445" s="63">
        <v>0.13854710000000001</v>
      </c>
      <c r="K3445" s="63">
        <v>0.19783390000000001</v>
      </c>
      <c r="L3445" s="63">
        <v>0.25712069999999998</v>
      </c>
      <c r="M3445" s="63">
        <v>0.34272150000000001</v>
      </c>
      <c r="N3445" s="63">
        <v>6436</v>
      </c>
      <c r="O3445" s="63">
        <v>0.1130564</v>
      </c>
      <c r="P3445" s="63">
        <v>6</v>
      </c>
      <c r="Q3445" s="63">
        <v>1.2781749580960001E-2</v>
      </c>
    </row>
    <row r="3446" spans="1:17">
      <c r="A3446" s="63" t="s">
        <v>76</v>
      </c>
      <c r="B3446" s="63" t="s">
        <v>58</v>
      </c>
      <c r="C3446" s="63" t="s">
        <v>68</v>
      </c>
      <c r="D3446" s="63">
        <v>13</v>
      </c>
      <c r="E3446" s="63">
        <v>1.3636619999999999</v>
      </c>
      <c r="F3446" s="63">
        <v>1.7964830000000001</v>
      </c>
      <c r="G3446" s="63">
        <v>0.43282120000000002</v>
      </c>
      <c r="H3446" s="63">
        <v>85.363500000000002</v>
      </c>
      <c r="I3446" s="63">
        <v>0.28793360000000001</v>
      </c>
      <c r="J3446" s="63">
        <v>0.37353429999999999</v>
      </c>
      <c r="K3446" s="63">
        <v>0.43282120000000002</v>
      </c>
      <c r="L3446" s="63">
        <v>0.49210799999999999</v>
      </c>
      <c r="M3446" s="63">
        <v>0.57770869999999996</v>
      </c>
      <c r="N3446" s="63">
        <v>6436</v>
      </c>
      <c r="O3446" s="63">
        <v>0.1130564</v>
      </c>
      <c r="P3446" s="63">
        <v>6</v>
      </c>
      <c r="Q3446" s="63">
        <v>1.2781749580960001E-2</v>
      </c>
    </row>
    <row r="3447" spans="1:17">
      <c r="A3447" s="63" t="s">
        <v>76</v>
      </c>
      <c r="B3447" s="63" t="s">
        <v>58</v>
      </c>
      <c r="C3447" s="63" t="s">
        <v>68</v>
      </c>
      <c r="D3447" s="63">
        <v>14</v>
      </c>
      <c r="E3447" s="63">
        <v>1.43337</v>
      </c>
      <c r="F3447" s="63">
        <v>2.0095260000000001</v>
      </c>
      <c r="G3447" s="63">
        <v>0.576156</v>
      </c>
      <c r="H3447" s="63">
        <v>88.067300000000003</v>
      </c>
      <c r="I3447" s="63">
        <v>0.4312684</v>
      </c>
      <c r="J3447" s="63">
        <v>0.51686920000000003</v>
      </c>
      <c r="K3447" s="63">
        <v>0.576156</v>
      </c>
      <c r="L3447" s="63">
        <v>0.63544290000000003</v>
      </c>
      <c r="M3447" s="63">
        <v>0.72104360000000001</v>
      </c>
      <c r="N3447" s="63">
        <v>6436</v>
      </c>
      <c r="O3447" s="63">
        <v>0.1130564</v>
      </c>
      <c r="P3447" s="63">
        <v>6</v>
      </c>
      <c r="Q3447" s="63">
        <v>1.2781749580960001E-2</v>
      </c>
    </row>
    <row r="3448" spans="1:17">
      <c r="A3448" s="63" t="s">
        <v>76</v>
      </c>
      <c r="B3448" s="63" t="s">
        <v>58</v>
      </c>
      <c r="C3448" s="63" t="s">
        <v>68</v>
      </c>
      <c r="D3448" s="63">
        <v>15</v>
      </c>
      <c r="E3448" s="63">
        <v>1.5330060000000001</v>
      </c>
      <c r="F3448" s="63">
        <v>2.1926329999999998</v>
      </c>
      <c r="G3448" s="63">
        <v>0.65962670000000001</v>
      </c>
      <c r="H3448" s="63">
        <v>90.156700000000001</v>
      </c>
      <c r="I3448" s="63">
        <v>0.51473919999999995</v>
      </c>
      <c r="J3448" s="63">
        <v>0.60033990000000004</v>
      </c>
      <c r="K3448" s="63">
        <v>0.65962670000000001</v>
      </c>
      <c r="L3448" s="63">
        <v>0.71891360000000004</v>
      </c>
      <c r="M3448" s="63">
        <v>0.80451430000000002</v>
      </c>
      <c r="N3448" s="63">
        <v>6436</v>
      </c>
      <c r="O3448" s="63">
        <v>0.1130564</v>
      </c>
      <c r="P3448" s="63">
        <v>6</v>
      </c>
      <c r="Q3448" s="63">
        <v>1.2781749580960001E-2</v>
      </c>
    </row>
    <row r="3449" spans="1:17">
      <c r="A3449" s="63" t="s">
        <v>76</v>
      </c>
      <c r="B3449" s="63" t="s">
        <v>58</v>
      </c>
      <c r="C3449" s="63" t="s">
        <v>68</v>
      </c>
      <c r="D3449" s="63">
        <v>16</v>
      </c>
      <c r="E3449" s="63">
        <v>1.713913</v>
      </c>
      <c r="F3449" s="63">
        <v>2.3755030000000001</v>
      </c>
      <c r="G3449" s="63">
        <v>0.66159069999999998</v>
      </c>
      <c r="H3449" s="63">
        <v>91.625299999999996</v>
      </c>
      <c r="I3449" s="63">
        <v>0.51670309999999997</v>
      </c>
      <c r="J3449" s="63">
        <v>0.6023039</v>
      </c>
      <c r="K3449" s="63">
        <v>0.66159069999999998</v>
      </c>
      <c r="L3449" s="63">
        <v>0.72087749999999995</v>
      </c>
      <c r="M3449" s="63">
        <v>0.80647829999999998</v>
      </c>
      <c r="N3449" s="63">
        <v>6436</v>
      </c>
      <c r="O3449" s="63">
        <v>0.1130564</v>
      </c>
      <c r="P3449" s="63">
        <v>6</v>
      </c>
      <c r="Q3449" s="63">
        <v>1.2781749580960001E-2</v>
      </c>
    </row>
    <row r="3450" spans="1:17">
      <c r="A3450" s="63" t="s">
        <v>76</v>
      </c>
      <c r="B3450" s="63" t="s">
        <v>58</v>
      </c>
      <c r="C3450" s="63" t="s">
        <v>68</v>
      </c>
      <c r="D3450" s="63">
        <v>17</v>
      </c>
      <c r="E3450" s="63">
        <v>1.899408</v>
      </c>
      <c r="F3450" s="63">
        <v>2.5300940000000001</v>
      </c>
      <c r="G3450" s="63">
        <v>0.63068559999999996</v>
      </c>
      <c r="H3450" s="63">
        <v>92.179199999999994</v>
      </c>
      <c r="I3450" s="63">
        <v>0.48579800000000001</v>
      </c>
      <c r="J3450" s="63">
        <v>0.57139870000000004</v>
      </c>
      <c r="K3450" s="63">
        <v>0.63068559999999996</v>
      </c>
      <c r="L3450" s="63">
        <v>0.68997240000000004</v>
      </c>
      <c r="M3450" s="63">
        <v>0.77557310000000002</v>
      </c>
      <c r="N3450" s="63">
        <v>6436</v>
      </c>
      <c r="O3450" s="63">
        <v>0.1130564</v>
      </c>
      <c r="P3450" s="63">
        <v>6</v>
      </c>
      <c r="Q3450" s="63">
        <v>1.2781749580960001E-2</v>
      </c>
    </row>
    <row r="3451" spans="1:17">
      <c r="A3451" s="63" t="s">
        <v>76</v>
      </c>
      <c r="B3451" s="63" t="s">
        <v>58</v>
      </c>
      <c r="C3451" s="63" t="s">
        <v>68</v>
      </c>
      <c r="D3451" s="63">
        <v>18</v>
      </c>
      <c r="E3451" s="63">
        <v>2.0610750000000002</v>
      </c>
      <c r="F3451" s="63">
        <v>2.6184090000000002</v>
      </c>
      <c r="G3451" s="63">
        <v>0.55733390000000005</v>
      </c>
      <c r="H3451" s="63">
        <v>91.576999999999998</v>
      </c>
      <c r="I3451" s="63">
        <v>0.41244629999999999</v>
      </c>
      <c r="J3451" s="63">
        <v>0.49804710000000002</v>
      </c>
      <c r="K3451" s="63">
        <v>0.55733390000000005</v>
      </c>
      <c r="L3451" s="63">
        <v>0.61662079999999997</v>
      </c>
      <c r="M3451" s="63">
        <v>0.70222150000000005</v>
      </c>
      <c r="N3451" s="63">
        <v>6436</v>
      </c>
      <c r="O3451" s="63">
        <v>0.1130564</v>
      </c>
      <c r="P3451" s="63">
        <v>6</v>
      </c>
      <c r="Q3451" s="63">
        <v>1.2781749580960001E-2</v>
      </c>
    </row>
    <row r="3452" spans="1:17">
      <c r="A3452" s="63" t="s">
        <v>76</v>
      </c>
      <c r="B3452" s="63" t="s">
        <v>58</v>
      </c>
      <c r="C3452" s="63" t="s">
        <v>68</v>
      </c>
      <c r="D3452" s="63">
        <v>19</v>
      </c>
      <c r="E3452" s="63">
        <v>2.3562669999999999</v>
      </c>
      <c r="F3452" s="63">
        <v>2.5656479999999999</v>
      </c>
      <c r="G3452" s="63">
        <v>0.20938109999999999</v>
      </c>
      <c r="H3452" s="63">
        <v>89.893900000000002</v>
      </c>
      <c r="I3452" s="63">
        <v>6.4493499999999995E-2</v>
      </c>
      <c r="J3452" s="63">
        <v>0.15009430000000001</v>
      </c>
      <c r="K3452" s="63">
        <v>0.20938109999999999</v>
      </c>
      <c r="L3452" s="63">
        <v>0.26866790000000002</v>
      </c>
      <c r="M3452" s="63">
        <v>0.35426869999999999</v>
      </c>
      <c r="N3452" s="63">
        <v>6436</v>
      </c>
      <c r="O3452" s="63">
        <v>0.1130564</v>
      </c>
      <c r="P3452" s="63">
        <v>6</v>
      </c>
      <c r="Q3452" s="63">
        <v>1.2781749580960001E-2</v>
      </c>
    </row>
    <row r="3453" spans="1:17">
      <c r="A3453" s="63" t="s">
        <v>76</v>
      </c>
      <c r="B3453" s="63" t="s">
        <v>58</v>
      </c>
      <c r="C3453" s="63" t="s">
        <v>68</v>
      </c>
      <c r="D3453" s="63">
        <v>20</v>
      </c>
      <c r="E3453" s="63">
        <v>2.4051399999999998</v>
      </c>
      <c r="F3453" s="63">
        <v>2.4011490000000002</v>
      </c>
      <c r="G3453" s="63">
        <v>-3.9909000000000003E-3</v>
      </c>
      <c r="H3453" s="63">
        <v>86.688999999999993</v>
      </c>
      <c r="I3453" s="63">
        <v>-0.1488785</v>
      </c>
      <c r="J3453" s="63">
        <v>-6.3277700000000006E-2</v>
      </c>
      <c r="K3453" s="63">
        <v>-3.9909000000000003E-3</v>
      </c>
      <c r="L3453" s="63">
        <v>5.5295900000000002E-2</v>
      </c>
      <c r="M3453" s="63">
        <v>0.14089670000000001</v>
      </c>
      <c r="N3453" s="63">
        <v>6436</v>
      </c>
      <c r="O3453" s="63">
        <v>0.1130564</v>
      </c>
      <c r="P3453" s="63">
        <v>6</v>
      </c>
      <c r="Q3453" s="63">
        <v>1.2781749580960001E-2</v>
      </c>
    </row>
    <row r="3454" spans="1:17">
      <c r="A3454" s="63" t="s">
        <v>76</v>
      </c>
      <c r="B3454" s="63" t="s">
        <v>58</v>
      </c>
      <c r="C3454" s="63" t="s">
        <v>68</v>
      </c>
      <c r="D3454" s="63">
        <v>21</v>
      </c>
      <c r="E3454" s="63">
        <v>2.3651399999999998</v>
      </c>
      <c r="F3454" s="63">
        <v>2.2165020000000002</v>
      </c>
      <c r="G3454" s="63">
        <v>-0.1486382</v>
      </c>
      <c r="H3454" s="63">
        <v>82.650499999999994</v>
      </c>
      <c r="I3454" s="63">
        <v>-0.2935258</v>
      </c>
      <c r="J3454" s="63">
        <v>-0.2079251</v>
      </c>
      <c r="K3454" s="63">
        <v>-0.1486382</v>
      </c>
      <c r="L3454" s="63">
        <v>-8.9351399999999997E-2</v>
      </c>
      <c r="M3454" s="63">
        <v>-3.7507E-3</v>
      </c>
      <c r="N3454" s="63">
        <v>6436</v>
      </c>
      <c r="O3454" s="63">
        <v>0.1130564</v>
      </c>
      <c r="P3454" s="63">
        <v>6</v>
      </c>
      <c r="Q3454" s="63">
        <v>1.2781749580960001E-2</v>
      </c>
    </row>
    <row r="3455" spans="1:17">
      <c r="A3455" s="63" t="s">
        <v>76</v>
      </c>
      <c r="B3455" s="63" t="s">
        <v>58</v>
      </c>
      <c r="C3455" s="63" t="s">
        <v>68</v>
      </c>
      <c r="D3455" s="63">
        <v>22</v>
      </c>
      <c r="E3455" s="63">
        <v>2.1844109999999999</v>
      </c>
      <c r="F3455" s="63">
        <v>1.9807729999999999</v>
      </c>
      <c r="G3455" s="63">
        <v>-0.20363829999999999</v>
      </c>
      <c r="H3455" s="63">
        <v>79.123999999999995</v>
      </c>
      <c r="I3455" s="63">
        <v>-0.3485259</v>
      </c>
      <c r="J3455" s="63">
        <v>-0.26292510000000002</v>
      </c>
      <c r="K3455" s="63">
        <v>-0.20363829999999999</v>
      </c>
      <c r="L3455" s="63">
        <v>-0.14435149999999999</v>
      </c>
      <c r="M3455" s="63">
        <v>-5.8750700000000003E-2</v>
      </c>
      <c r="N3455" s="63">
        <v>6436</v>
      </c>
      <c r="O3455" s="63">
        <v>0.1130564</v>
      </c>
      <c r="P3455" s="63">
        <v>6</v>
      </c>
      <c r="Q3455" s="63">
        <v>1.2781749580960001E-2</v>
      </c>
    </row>
    <row r="3456" spans="1:17">
      <c r="A3456" s="63" t="s">
        <v>76</v>
      </c>
      <c r="B3456" s="63" t="s">
        <v>58</v>
      </c>
      <c r="C3456" s="63" t="s">
        <v>68</v>
      </c>
      <c r="D3456" s="63">
        <v>23</v>
      </c>
      <c r="E3456" s="63">
        <v>1.8148280000000001</v>
      </c>
      <c r="F3456" s="63">
        <v>1.6213610000000001</v>
      </c>
      <c r="G3456" s="63">
        <v>-0.1934671</v>
      </c>
      <c r="H3456" s="63">
        <v>75.761099999999999</v>
      </c>
      <c r="I3456" s="63">
        <v>-0.33835470000000001</v>
      </c>
      <c r="J3456" s="63">
        <v>-0.25275399999999998</v>
      </c>
      <c r="K3456" s="63">
        <v>-0.1934671</v>
      </c>
      <c r="L3456" s="63">
        <v>-0.1341803</v>
      </c>
      <c r="M3456" s="63">
        <v>-4.8579499999999998E-2</v>
      </c>
      <c r="N3456" s="63">
        <v>6436</v>
      </c>
      <c r="O3456" s="63">
        <v>0.1130564</v>
      </c>
      <c r="P3456" s="63">
        <v>6</v>
      </c>
      <c r="Q3456" s="63">
        <v>1.2781749580960001E-2</v>
      </c>
    </row>
    <row r="3457" spans="1:17">
      <c r="A3457" s="63" t="s">
        <v>76</v>
      </c>
      <c r="B3457" s="63" t="s">
        <v>58</v>
      </c>
      <c r="C3457" s="63" t="s">
        <v>68</v>
      </c>
      <c r="D3457" s="63">
        <v>24</v>
      </c>
      <c r="E3457" s="63">
        <v>1.4376</v>
      </c>
      <c r="F3457" s="63">
        <v>1.2389060000000001</v>
      </c>
      <c r="G3457" s="63">
        <v>-0.19869339999999999</v>
      </c>
      <c r="H3457" s="63">
        <v>72.898399999999995</v>
      </c>
      <c r="I3457" s="63">
        <v>-0.34358100000000003</v>
      </c>
      <c r="J3457" s="63">
        <v>-0.25798019999999999</v>
      </c>
      <c r="K3457" s="63">
        <v>-0.19869339999999999</v>
      </c>
      <c r="L3457" s="63">
        <v>-0.13940659999999999</v>
      </c>
      <c r="M3457" s="63">
        <v>-5.3805800000000001E-2</v>
      </c>
      <c r="N3457" s="63">
        <v>6436</v>
      </c>
      <c r="O3457" s="63">
        <v>0.1130564</v>
      </c>
      <c r="P3457" s="63">
        <v>6</v>
      </c>
      <c r="Q3457" s="63">
        <v>1.2781749580960001E-2</v>
      </c>
    </row>
    <row r="3458" spans="1:17">
      <c r="A3458" s="63" t="s">
        <v>76</v>
      </c>
      <c r="B3458" s="63" t="s">
        <v>58</v>
      </c>
      <c r="C3458" s="63" t="s">
        <v>69</v>
      </c>
      <c r="D3458" s="63">
        <v>1</v>
      </c>
      <c r="E3458" s="63">
        <v>1.296376</v>
      </c>
      <c r="F3458" s="63">
        <v>1.025528</v>
      </c>
      <c r="G3458" s="63">
        <v>-0.27084829999999999</v>
      </c>
      <c r="H3458" s="63">
        <v>77.555899999999994</v>
      </c>
      <c r="I3458" s="63">
        <v>-0.41573589999999999</v>
      </c>
      <c r="J3458" s="63">
        <v>-0.33013510000000001</v>
      </c>
      <c r="K3458" s="63">
        <v>-0.27084829999999999</v>
      </c>
      <c r="L3458" s="63">
        <v>-0.21156140000000001</v>
      </c>
      <c r="M3458" s="63">
        <v>-0.12596070000000001</v>
      </c>
      <c r="N3458" s="63">
        <v>6436</v>
      </c>
      <c r="O3458" s="63">
        <v>0.1130564</v>
      </c>
      <c r="P3458" s="63">
        <v>7</v>
      </c>
      <c r="Q3458" s="63">
        <v>1.2781749580960001E-2</v>
      </c>
    </row>
    <row r="3459" spans="1:17">
      <c r="A3459" s="63" t="s">
        <v>76</v>
      </c>
      <c r="B3459" s="63" t="s">
        <v>58</v>
      </c>
      <c r="C3459" s="63" t="s">
        <v>69</v>
      </c>
      <c r="D3459" s="63">
        <v>2</v>
      </c>
      <c r="E3459" s="63">
        <v>1.2181470000000001</v>
      </c>
      <c r="F3459" s="63">
        <v>0.85943999999999998</v>
      </c>
      <c r="G3459" s="63">
        <v>-0.35870669999999999</v>
      </c>
      <c r="H3459" s="63">
        <v>75.549000000000007</v>
      </c>
      <c r="I3459" s="63">
        <v>-0.50359430000000005</v>
      </c>
      <c r="J3459" s="63">
        <v>-0.41799350000000002</v>
      </c>
      <c r="K3459" s="63">
        <v>-0.35870669999999999</v>
      </c>
      <c r="L3459" s="63">
        <v>-0.29941990000000002</v>
      </c>
      <c r="M3459" s="63">
        <v>-0.21381910000000001</v>
      </c>
      <c r="N3459" s="63">
        <v>6436</v>
      </c>
      <c r="O3459" s="63">
        <v>0.1130564</v>
      </c>
      <c r="P3459" s="63">
        <v>7</v>
      </c>
      <c r="Q3459" s="63">
        <v>1.2781749580960001E-2</v>
      </c>
    </row>
    <row r="3460" spans="1:17">
      <c r="A3460" s="63" t="s">
        <v>76</v>
      </c>
      <c r="B3460" s="63" t="s">
        <v>58</v>
      </c>
      <c r="C3460" s="63" t="s">
        <v>69</v>
      </c>
      <c r="D3460" s="63">
        <v>3</v>
      </c>
      <c r="E3460" s="63">
        <v>1.1178779999999999</v>
      </c>
      <c r="F3460" s="63">
        <v>0.77557929999999997</v>
      </c>
      <c r="G3460" s="63">
        <v>-0.34229900000000002</v>
      </c>
      <c r="H3460" s="63">
        <v>73.959699999999998</v>
      </c>
      <c r="I3460" s="63">
        <v>-0.48718660000000003</v>
      </c>
      <c r="J3460" s="63">
        <v>-0.40158579999999999</v>
      </c>
      <c r="K3460" s="63">
        <v>-0.34229900000000002</v>
      </c>
      <c r="L3460" s="63">
        <v>-0.28301219999999999</v>
      </c>
      <c r="M3460" s="63">
        <v>-0.19741139999999999</v>
      </c>
      <c r="N3460" s="63">
        <v>6436</v>
      </c>
      <c r="O3460" s="63">
        <v>0.1130564</v>
      </c>
      <c r="P3460" s="63">
        <v>7</v>
      </c>
      <c r="Q3460" s="63">
        <v>1.2781749580960001E-2</v>
      </c>
    </row>
    <row r="3461" spans="1:17">
      <c r="A3461" s="63" t="s">
        <v>76</v>
      </c>
      <c r="B3461" s="63" t="s">
        <v>58</v>
      </c>
      <c r="C3461" s="63" t="s">
        <v>69</v>
      </c>
      <c r="D3461" s="63">
        <v>4</v>
      </c>
      <c r="E3461" s="63">
        <v>1.0662720000000001</v>
      </c>
      <c r="F3461" s="63">
        <v>0.79605859999999995</v>
      </c>
      <c r="G3461" s="63">
        <v>-0.27021319999999999</v>
      </c>
      <c r="H3461" s="63">
        <v>72.448800000000006</v>
      </c>
      <c r="I3461" s="63">
        <v>-0.41510079999999999</v>
      </c>
      <c r="J3461" s="63">
        <v>-0.32950000000000002</v>
      </c>
      <c r="K3461" s="63">
        <v>-0.27021319999999999</v>
      </c>
      <c r="L3461" s="63">
        <v>-0.21092640000000001</v>
      </c>
      <c r="M3461" s="63">
        <v>-0.12532560000000001</v>
      </c>
      <c r="N3461" s="63">
        <v>6436</v>
      </c>
      <c r="O3461" s="63">
        <v>0.1130564</v>
      </c>
      <c r="P3461" s="63">
        <v>7</v>
      </c>
      <c r="Q3461" s="63">
        <v>1.2781749580960001E-2</v>
      </c>
    </row>
    <row r="3462" spans="1:17">
      <c r="A3462" s="63" t="s">
        <v>76</v>
      </c>
      <c r="B3462" s="63" t="s">
        <v>58</v>
      </c>
      <c r="C3462" s="63" t="s">
        <v>69</v>
      </c>
      <c r="D3462" s="63">
        <v>5</v>
      </c>
      <c r="E3462" s="63">
        <v>1.0254730000000001</v>
      </c>
      <c r="F3462" s="63">
        <v>0.81254269999999995</v>
      </c>
      <c r="G3462" s="63">
        <v>-0.21293019999999999</v>
      </c>
      <c r="H3462" s="63">
        <v>70.774900000000002</v>
      </c>
      <c r="I3462" s="63">
        <v>-0.35781780000000002</v>
      </c>
      <c r="J3462" s="63">
        <v>-0.27221699999999999</v>
      </c>
      <c r="K3462" s="63">
        <v>-0.21293019999999999</v>
      </c>
      <c r="L3462" s="63">
        <v>-0.15364340000000001</v>
      </c>
      <c r="M3462" s="63">
        <v>-6.8042599999999995E-2</v>
      </c>
      <c r="N3462" s="63">
        <v>6436</v>
      </c>
      <c r="O3462" s="63">
        <v>0.1130564</v>
      </c>
      <c r="P3462" s="63">
        <v>7</v>
      </c>
      <c r="Q3462" s="63">
        <v>1.2781749580960001E-2</v>
      </c>
    </row>
    <row r="3463" spans="1:17">
      <c r="A3463" s="63" t="s">
        <v>76</v>
      </c>
      <c r="B3463" s="63" t="s">
        <v>58</v>
      </c>
      <c r="C3463" s="63" t="s">
        <v>69</v>
      </c>
      <c r="D3463" s="63">
        <v>6</v>
      </c>
      <c r="E3463" s="63">
        <v>1.2343919999999999</v>
      </c>
      <c r="F3463" s="63">
        <v>0.80740120000000004</v>
      </c>
      <c r="G3463" s="63">
        <v>-0.42699090000000001</v>
      </c>
      <c r="H3463" s="63">
        <v>69.572500000000005</v>
      </c>
      <c r="I3463" s="63">
        <v>-0.57187840000000001</v>
      </c>
      <c r="J3463" s="63">
        <v>-0.48627769999999998</v>
      </c>
      <c r="K3463" s="63">
        <v>-0.42699090000000001</v>
      </c>
      <c r="L3463" s="63">
        <v>-0.36770399999999998</v>
      </c>
      <c r="M3463" s="63">
        <v>-0.2821033</v>
      </c>
      <c r="N3463" s="63">
        <v>6436</v>
      </c>
      <c r="O3463" s="63">
        <v>0.1130564</v>
      </c>
      <c r="P3463" s="63">
        <v>7</v>
      </c>
      <c r="Q3463" s="63">
        <v>1.2781749580960001E-2</v>
      </c>
    </row>
    <row r="3464" spans="1:17">
      <c r="A3464" s="63" t="s">
        <v>76</v>
      </c>
      <c r="B3464" s="63" t="s">
        <v>58</v>
      </c>
      <c r="C3464" s="63" t="s">
        <v>69</v>
      </c>
      <c r="D3464" s="63">
        <v>7</v>
      </c>
      <c r="E3464" s="63">
        <v>1.3357889999999999</v>
      </c>
      <c r="F3464" s="63">
        <v>1.03996</v>
      </c>
      <c r="G3464" s="63">
        <v>-0.29582910000000001</v>
      </c>
      <c r="H3464" s="63">
        <v>68.969700000000003</v>
      </c>
      <c r="I3464" s="63">
        <v>-0.44071670000000002</v>
      </c>
      <c r="J3464" s="63">
        <v>-0.35511589999999998</v>
      </c>
      <c r="K3464" s="63">
        <v>-0.29582910000000001</v>
      </c>
      <c r="L3464" s="63">
        <v>-0.23654220000000001</v>
      </c>
      <c r="M3464" s="63">
        <v>-0.15094150000000001</v>
      </c>
      <c r="N3464" s="63">
        <v>6436</v>
      </c>
      <c r="O3464" s="63">
        <v>0.1130564</v>
      </c>
      <c r="P3464" s="63">
        <v>7</v>
      </c>
      <c r="Q3464" s="63">
        <v>1.2781749580960001E-2</v>
      </c>
    </row>
    <row r="3465" spans="1:17">
      <c r="A3465" s="63" t="s">
        <v>76</v>
      </c>
      <c r="B3465" s="63" t="s">
        <v>58</v>
      </c>
      <c r="C3465" s="63" t="s">
        <v>69</v>
      </c>
      <c r="D3465" s="63">
        <v>8</v>
      </c>
      <c r="E3465" s="63">
        <v>1.4245890000000001</v>
      </c>
      <c r="F3465" s="63">
        <v>1.1335010000000001</v>
      </c>
      <c r="G3465" s="63">
        <v>-0.29108849999999997</v>
      </c>
      <c r="H3465" s="63">
        <v>71.724400000000003</v>
      </c>
      <c r="I3465" s="63">
        <v>-0.43597609999999998</v>
      </c>
      <c r="J3465" s="63">
        <v>-0.3503753</v>
      </c>
      <c r="K3465" s="63">
        <v>-0.29108849999999997</v>
      </c>
      <c r="L3465" s="63">
        <v>-0.2318016</v>
      </c>
      <c r="M3465" s="63">
        <v>-0.14620089999999999</v>
      </c>
      <c r="N3465" s="63">
        <v>6436</v>
      </c>
      <c r="O3465" s="63">
        <v>0.1130564</v>
      </c>
      <c r="P3465" s="63">
        <v>7</v>
      </c>
      <c r="Q3465" s="63">
        <v>1.2781749580960001E-2</v>
      </c>
    </row>
    <row r="3466" spans="1:17">
      <c r="A3466" s="63" t="s">
        <v>76</v>
      </c>
      <c r="B3466" s="63" t="s">
        <v>58</v>
      </c>
      <c r="C3466" s="63" t="s">
        <v>69</v>
      </c>
      <c r="D3466" s="63">
        <v>9</v>
      </c>
      <c r="E3466" s="63">
        <v>1.3780060000000001</v>
      </c>
      <c r="F3466" s="63">
        <v>1.298843</v>
      </c>
      <c r="G3466" s="63">
        <v>-7.9162399999999994E-2</v>
      </c>
      <c r="H3466" s="63">
        <v>75.298500000000004</v>
      </c>
      <c r="I3466" s="63">
        <v>-0.22405</v>
      </c>
      <c r="J3466" s="63">
        <v>-0.13844919999999999</v>
      </c>
      <c r="K3466" s="63">
        <v>-7.9162399999999994E-2</v>
      </c>
      <c r="L3466" s="63">
        <v>-1.9875500000000001E-2</v>
      </c>
      <c r="M3466" s="63">
        <v>6.5725199999999998E-2</v>
      </c>
      <c r="N3466" s="63">
        <v>6436</v>
      </c>
      <c r="O3466" s="63">
        <v>0.1130564</v>
      </c>
      <c r="P3466" s="63">
        <v>7</v>
      </c>
      <c r="Q3466" s="63">
        <v>1.2781749580960001E-2</v>
      </c>
    </row>
    <row r="3467" spans="1:17">
      <c r="A3467" s="63" t="s">
        <v>76</v>
      </c>
      <c r="B3467" s="63" t="s">
        <v>58</v>
      </c>
      <c r="C3467" s="63" t="s">
        <v>69</v>
      </c>
      <c r="D3467" s="63">
        <v>10</v>
      </c>
      <c r="E3467" s="63">
        <v>1.4042619999999999</v>
      </c>
      <c r="F3467" s="63">
        <v>1.3242860000000001</v>
      </c>
      <c r="G3467" s="63">
        <v>-7.99758E-2</v>
      </c>
      <c r="H3467" s="63">
        <v>80.064400000000006</v>
      </c>
      <c r="I3467" s="63">
        <v>-0.22486339999999999</v>
      </c>
      <c r="J3467" s="63">
        <v>-0.13926269999999999</v>
      </c>
      <c r="K3467" s="63">
        <v>-7.99758E-2</v>
      </c>
      <c r="L3467" s="63">
        <v>-2.0688999999999999E-2</v>
      </c>
      <c r="M3467" s="63">
        <v>6.4911800000000006E-2</v>
      </c>
      <c r="N3467" s="63">
        <v>6436</v>
      </c>
      <c r="O3467" s="63">
        <v>0.1130564</v>
      </c>
      <c r="P3467" s="63">
        <v>7</v>
      </c>
      <c r="Q3467" s="63">
        <v>1.2781749580960001E-2</v>
      </c>
    </row>
    <row r="3468" spans="1:17">
      <c r="A3468" s="63" t="s">
        <v>76</v>
      </c>
      <c r="B3468" s="63" t="s">
        <v>58</v>
      </c>
      <c r="C3468" s="63" t="s">
        <v>69</v>
      </c>
      <c r="D3468" s="63">
        <v>11</v>
      </c>
      <c r="E3468" s="63">
        <v>1.367488</v>
      </c>
      <c r="F3468" s="63">
        <v>1.461425</v>
      </c>
      <c r="G3468" s="63">
        <v>9.3936400000000003E-2</v>
      </c>
      <c r="H3468" s="63">
        <v>83.621200000000002</v>
      </c>
      <c r="I3468" s="63">
        <v>-5.0951200000000002E-2</v>
      </c>
      <c r="J3468" s="63">
        <v>3.4649600000000003E-2</v>
      </c>
      <c r="K3468" s="63">
        <v>9.3936400000000003E-2</v>
      </c>
      <c r="L3468" s="63">
        <v>0.15322330000000001</v>
      </c>
      <c r="M3468" s="63">
        <v>0.23882400000000001</v>
      </c>
      <c r="N3468" s="63">
        <v>6436</v>
      </c>
      <c r="O3468" s="63">
        <v>0.1130564</v>
      </c>
      <c r="P3468" s="63">
        <v>7</v>
      </c>
      <c r="Q3468" s="63">
        <v>1.2781749580960001E-2</v>
      </c>
    </row>
    <row r="3469" spans="1:17">
      <c r="A3469" s="63" t="s">
        <v>76</v>
      </c>
      <c r="B3469" s="63" t="s">
        <v>58</v>
      </c>
      <c r="C3469" s="63" t="s">
        <v>69</v>
      </c>
      <c r="D3469" s="63">
        <v>12</v>
      </c>
      <c r="E3469" s="63">
        <v>1.366017</v>
      </c>
      <c r="F3469" s="63">
        <v>1.6554899999999999</v>
      </c>
      <c r="G3469" s="63">
        <v>0.28947270000000003</v>
      </c>
      <c r="H3469" s="63">
        <v>87.525199999999998</v>
      </c>
      <c r="I3469" s="63">
        <v>0.14458509999999999</v>
      </c>
      <c r="J3469" s="63">
        <v>0.2301859</v>
      </c>
      <c r="K3469" s="63">
        <v>0.28947270000000003</v>
      </c>
      <c r="L3469" s="63">
        <v>0.3487595</v>
      </c>
      <c r="M3469" s="63">
        <v>0.43436029999999998</v>
      </c>
      <c r="N3469" s="63">
        <v>6436</v>
      </c>
      <c r="O3469" s="63">
        <v>0.1130564</v>
      </c>
      <c r="P3469" s="63">
        <v>7</v>
      </c>
      <c r="Q3469" s="63">
        <v>1.2781749580960001E-2</v>
      </c>
    </row>
    <row r="3470" spans="1:17">
      <c r="A3470" s="63" t="s">
        <v>76</v>
      </c>
      <c r="B3470" s="63" t="s">
        <v>58</v>
      </c>
      <c r="C3470" s="63" t="s">
        <v>69</v>
      </c>
      <c r="D3470" s="63">
        <v>13</v>
      </c>
      <c r="E3470" s="63">
        <v>1.274661</v>
      </c>
      <c r="F3470" s="63">
        <v>1.865634</v>
      </c>
      <c r="G3470" s="63">
        <v>0.59097299999999997</v>
      </c>
      <c r="H3470" s="63">
        <v>90.978200000000001</v>
      </c>
      <c r="I3470" s="63">
        <v>0.44608540000000002</v>
      </c>
      <c r="J3470" s="63">
        <v>0.5316862</v>
      </c>
      <c r="K3470" s="63">
        <v>0.59097299999999997</v>
      </c>
      <c r="L3470" s="63">
        <v>0.6502599</v>
      </c>
      <c r="M3470" s="63">
        <v>0.73586059999999998</v>
      </c>
      <c r="N3470" s="63">
        <v>6436</v>
      </c>
      <c r="O3470" s="63">
        <v>0.1130564</v>
      </c>
      <c r="P3470" s="63">
        <v>7</v>
      </c>
      <c r="Q3470" s="63">
        <v>1.2781749580960001E-2</v>
      </c>
    </row>
    <row r="3471" spans="1:17">
      <c r="A3471" s="63" t="s">
        <v>76</v>
      </c>
      <c r="B3471" s="63" t="s">
        <v>58</v>
      </c>
      <c r="C3471" s="63" t="s">
        <v>69</v>
      </c>
      <c r="D3471" s="63">
        <v>14</v>
      </c>
      <c r="E3471" s="63">
        <v>1.369985</v>
      </c>
      <c r="F3471" s="63">
        <v>2.158709</v>
      </c>
      <c r="G3471" s="63">
        <v>0.78872419999999999</v>
      </c>
      <c r="H3471" s="63">
        <v>93.959500000000006</v>
      </c>
      <c r="I3471" s="63">
        <v>0.64383659999999998</v>
      </c>
      <c r="J3471" s="63">
        <v>0.72943740000000001</v>
      </c>
      <c r="K3471" s="63">
        <v>0.78872419999999999</v>
      </c>
      <c r="L3471" s="63">
        <v>0.84801099999999996</v>
      </c>
      <c r="M3471" s="63">
        <v>0.93361179999999999</v>
      </c>
      <c r="N3471" s="63">
        <v>6436</v>
      </c>
      <c r="O3471" s="63">
        <v>0.1130564</v>
      </c>
      <c r="P3471" s="63">
        <v>7</v>
      </c>
      <c r="Q3471" s="63">
        <v>1.2781749580960001E-2</v>
      </c>
    </row>
    <row r="3472" spans="1:17">
      <c r="A3472" s="63" t="s">
        <v>76</v>
      </c>
      <c r="B3472" s="63" t="s">
        <v>58</v>
      </c>
      <c r="C3472" s="63" t="s">
        <v>69</v>
      </c>
      <c r="D3472" s="63">
        <v>15</v>
      </c>
      <c r="E3472" s="63">
        <v>1.497779</v>
      </c>
      <c r="F3472" s="63">
        <v>2.3961060000000001</v>
      </c>
      <c r="G3472" s="63">
        <v>0.8983276</v>
      </c>
      <c r="H3472" s="63">
        <v>96.016300000000001</v>
      </c>
      <c r="I3472" s="63">
        <v>0.75344</v>
      </c>
      <c r="J3472" s="63">
        <v>0.83904080000000003</v>
      </c>
      <c r="K3472" s="63">
        <v>0.8983276</v>
      </c>
      <c r="L3472" s="63">
        <v>0.95761439999999998</v>
      </c>
      <c r="M3472" s="63">
        <v>1.043215</v>
      </c>
      <c r="N3472" s="63">
        <v>6436</v>
      </c>
      <c r="O3472" s="63">
        <v>0.1130564</v>
      </c>
      <c r="P3472" s="63">
        <v>7</v>
      </c>
      <c r="Q3472" s="63">
        <v>1.2781749580960001E-2</v>
      </c>
    </row>
    <row r="3473" spans="1:17">
      <c r="A3473" s="63" t="s">
        <v>76</v>
      </c>
      <c r="B3473" s="63" t="s">
        <v>58</v>
      </c>
      <c r="C3473" s="63" t="s">
        <v>69</v>
      </c>
      <c r="D3473" s="63">
        <v>16</v>
      </c>
      <c r="E3473" s="63">
        <v>1.730888</v>
      </c>
      <c r="F3473" s="63">
        <v>2.662992</v>
      </c>
      <c r="G3473" s="63">
        <v>0.93210389999999999</v>
      </c>
      <c r="H3473" s="63">
        <v>97.807900000000004</v>
      </c>
      <c r="I3473" s="63">
        <v>0.78721629999999998</v>
      </c>
      <c r="J3473" s="63">
        <v>0.87281699999999995</v>
      </c>
      <c r="K3473" s="63">
        <v>0.93210389999999999</v>
      </c>
      <c r="L3473" s="63">
        <v>0.99139069999999996</v>
      </c>
      <c r="M3473" s="63">
        <v>1.076991</v>
      </c>
      <c r="N3473" s="63">
        <v>6436</v>
      </c>
      <c r="O3473" s="63">
        <v>0.1130564</v>
      </c>
      <c r="P3473" s="63">
        <v>7</v>
      </c>
      <c r="Q3473" s="63">
        <v>1.2781749580960001E-2</v>
      </c>
    </row>
    <row r="3474" spans="1:17">
      <c r="A3474" s="63" t="s">
        <v>76</v>
      </c>
      <c r="B3474" s="63" t="s">
        <v>58</v>
      </c>
      <c r="C3474" s="63" t="s">
        <v>69</v>
      </c>
      <c r="D3474" s="63">
        <v>17</v>
      </c>
      <c r="E3474" s="63">
        <v>1.933103</v>
      </c>
      <c r="F3474" s="63">
        <v>2.8579949999999998</v>
      </c>
      <c r="G3474" s="63">
        <v>0.92489140000000003</v>
      </c>
      <c r="H3474" s="63">
        <v>98.539199999999994</v>
      </c>
      <c r="I3474" s="63">
        <v>0.78000380000000002</v>
      </c>
      <c r="J3474" s="63">
        <v>0.8656045</v>
      </c>
      <c r="K3474" s="63">
        <v>0.92489140000000003</v>
      </c>
      <c r="L3474" s="63">
        <v>0.9841782</v>
      </c>
      <c r="M3474" s="63">
        <v>1.069779</v>
      </c>
      <c r="N3474" s="63">
        <v>6436</v>
      </c>
      <c r="O3474" s="63">
        <v>0.1130564</v>
      </c>
      <c r="P3474" s="63">
        <v>7</v>
      </c>
      <c r="Q3474" s="63">
        <v>1.2781749580960001E-2</v>
      </c>
    </row>
    <row r="3475" spans="1:17">
      <c r="A3475" s="63" t="s">
        <v>76</v>
      </c>
      <c r="B3475" s="63" t="s">
        <v>58</v>
      </c>
      <c r="C3475" s="63" t="s">
        <v>69</v>
      </c>
      <c r="D3475" s="63">
        <v>18</v>
      </c>
      <c r="E3475" s="63">
        <v>2.1094270000000002</v>
      </c>
      <c r="F3475" s="63">
        <v>2.992902</v>
      </c>
      <c r="G3475" s="63">
        <v>0.88347529999999996</v>
      </c>
      <c r="H3475" s="63">
        <v>98.393000000000001</v>
      </c>
      <c r="I3475" s="63">
        <v>0.73858769999999996</v>
      </c>
      <c r="J3475" s="63">
        <v>0.82418849999999999</v>
      </c>
      <c r="K3475" s="63">
        <v>0.88347529999999996</v>
      </c>
      <c r="L3475" s="63">
        <v>0.94276210000000005</v>
      </c>
      <c r="M3475" s="63">
        <v>1.0283629999999999</v>
      </c>
      <c r="N3475" s="63">
        <v>6436</v>
      </c>
      <c r="O3475" s="63">
        <v>0.1130564</v>
      </c>
      <c r="P3475" s="63">
        <v>7</v>
      </c>
      <c r="Q3475" s="63">
        <v>1.2781749580960001E-2</v>
      </c>
    </row>
    <row r="3476" spans="1:17">
      <c r="A3476" s="63" t="s">
        <v>76</v>
      </c>
      <c r="B3476" s="63" t="s">
        <v>58</v>
      </c>
      <c r="C3476" s="63" t="s">
        <v>69</v>
      </c>
      <c r="D3476" s="63">
        <v>19</v>
      </c>
      <c r="E3476" s="63">
        <v>2.4502799999999998</v>
      </c>
      <c r="F3476" s="63">
        <v>2.9333320000000001</v>
      </c>
      <c r="G3476" s="63">
        <v>0.48305150000000002</v>
      </c>
      <c r="H3476" s="63">
        <v>97.290700000000001</v>
      </c>
      <c r="I3476" s="63">
        <v>0.33816390000000002</v>
      </c>
      <c r="J3476" s="63">
        <v>0.42376469999999999</v>
      </c>
      <c r="K3476" s="63">
        <v>0.48305150000000002</v>
      </c>
      <c r="L3476" s="63">
        <v>0.5423384</v>
      </c>
      <c r="M3476" s="63">
        <v>0.62793909999999997</v>
      </c>
      <c r="N3476" s="63">
        <v>6436</v>
      </c>
      <c r="O3476" s="63">
        <v>0.1130564</v>
      </c>
      <c r="P3476" s="63">
        <v>7</v>
      </c>
      <c r="Q3476" s="63">
        <v>1.2781749580960001E-2</v>
      </c>
    </row>
    <row r="3477" spans="1:17">
      <c r="A3477" s="63" t="s">
        <v>76</v>
      </c>
      <c r="B3477" s="63" t="s">
        <v>58</v>
      </c>
      <c r="C3477" s="63" t="s">
        <v>69</v>
      </c>
      <c r="D3477" s="63">
        <v>20</v>
      </c>
      <c r="E3477" s="63">
        <v>2.5935199999999998</v>
      </c>
      <c r="F3477" s="63">
        <v>2.7452930000000002</v>
      </c>
      <c r="G3477" s="63">
        <v>0.15177350000000001</v>
      </c>
      <c r="H3477" s="63">
        <v>94.845200000000006</v>
      </c>
      <c r="I3477" s="63">
        <v>6.8859000000000004E-3</v>
      </c>
      <c r="J3477" s="63">
        <v>9.2486600000000002E-2</v>
      </c>
      <c r="K3477" s="63">
        <v>0.15177350000000001</v>
      </c>
      <c r="L3477" s="63">
        <v>0.21106030000000001</v>
      </c>
      <c r="M3477" s="63">
        <v>0.29666100000000001</v>
      </c>
      <c r="N3477" s="63">
        <v>6436</v>
      </c>
      <c r="O3477" s="63">
        <v>0.1130564</v>
      </c>
      <c r="P3477" s="63">
        <v>7</v>
      </c>
      <c r="Q3477" s="63">
        <v>1.2781749580960001E-2</v>
      </c>
    </row>
    <row r="3478" spans="1:17">
      <c r="A3478" s="63" t="s">
        <v>76</v>
      </c>
      <c r="B3478" s="63" t="s">
        <v>58</v>
      </c>
      <c r="C3478" s="63" t="s">
        <v>69</v>
      </c>
      <c r="D3478" s="63">
        <v>21</v>
      </c>
      <c r="E3478" s="63">
        <v>2.5341529999999999</v>
      </c>
      <c r="F3478" s="63">
        <v>2.5033029999999998</v>
      </c>
      <c r="G3478" s="63">
        <v>-3.0849700000000001E-2</v>
      </c>
      <c r="H3478" s="63">
        <v>90.624600000000001</v>
      </c>
      <c r="I3478" s="63">
        <v>-0.17573730000000001</v>
      </c>
      <c r="J3478" s="63">
        <v>-9.0136499999999994E-2</v>
      </c>
      <c r="K3478" s="63">
        <v>-3.0849700000000001E-2</v>
      </c>
      <c r="L3478" s="63">
        <v>2.84371E-2</v>
      </c>
      <c r="M3478" s="63">
        <v>0.1140379</v>
      </c>
      <c r="N3478" s="63">
        <v>6436</v>
      </c>
      <c r="O3478" s="63">
        <v>0.1130564</v>
      </c>
      <c r="P3478" s="63">
        <v>7</v>
      </c>
      <c r="Q3478" s="63">
        <v>1.2781749580960001E-2</v>
      </c>
    </row>
    <row r="3479" spans="1:17">
      <c r="A3479" s="63" t="s">
        <v>76</v>
      </c>
      <c r="B3479" s="63" t="s">
        <v>58</v>
      </c>
      <c r="C3479" s="63" t="s">
        <v>69</v>
      </c>
      <c r="D3479" s="63">
        <v>22</v>
      </c>
      <c r="E3479" s="63">
        <v>2.3102529999999999</v>
      </c>
      <c r="F3479" s="63">
        <v>2.302162</v>
      </c>
      <c r="G3479" s="63">
        <v>-8.0909999999999992E-3</v>
      </c>
      <c r="H3479" s="63">
        <v>87.074399999999997</v>
      </c>
      <c r="I3479" s="63">
        <v>-0.15297859999999999</v>
      </c>
      <c r="J3479" s="63">
        <v>-6.7377800000000002E-2</v>
      </c>
      <c r="K3479" s="63">
        <v>-8.0909999999999992E-3</v>
      </c>
      <c r="L3479" s="63">
        <v>5.1195900000000003E-2</v>
      </c>
      <c r="M3479" s="63">
        <v>0.13679659999999999</v>
      </c>
      <c r="N3479" s="63">
        <v>6436</v>
      </c>
      <c r="O3479" s="63">
        <v>0.1130564</v>
      </c>
      <c r="P3479" s="63">
        <v>7</v>
      </c>
      <c r="Q3479" s="63">
        <v>1.2781749580960001E-2</v>
      </c>
    </row>
    <row r="3480" spans="1:17">
      <c r="A3480" s="63" t="s">
        <v>76</v>
      </c>
      <c r="B3480" s="63" t="s">
        <v>58</v>
      </c>
      <c r="C3480" s="63" t="s">
        <v>69</v>
      </c>
      <c r="D3480" s="63">
        <v>23</v>
      </c>
      <c r="E3480" s="63">
        <v>1.879891</v>
      </c>
      <c r="F3480" s="63">
        <v>1.9563140000000001</v>
      </c>
      <c r="G3480" s="63">
        <v>7.6422500000000004E-2</v>
      </c>
      <c r="H3480" s="63">
        <v>83.628799999999998</v>
      </c>
      <c r="I3480" s="63">
        <v>-6.8465100000000001E-2</v>
      </c>
      <c r="J3480" s="63">
        <v>1.7135600000000001E-2</v>
      </c>
      <c r="K3480" s="63">
        <v>7.6422500000000004E-2</v>
      </c>
      <c r="L3480" s="63">
        <v>0.1357093</v>
      </c>
      <c r="M3480" s="63">
        <v>0.22131000000000001</v>
      </c>
      <c r="N3480" s="63">
        <v>6436</v>
      </c>
      <c r="O3480" s="63">
        <v>0.1130564</v>
      </c>
      <c r="P3480" s="63">
        <v>7</v>
      </c>
      <c r="Q3480" s="63">
        <v>1.2781749580960001E-2</v>
      </c>
    </row>
    <row r="3481" spans="1:17">
      <c r="A3481" s="63" t="s">
        <v>76</v>
      </c>
      <c r="B3481" s="63" t="s">
        <v>58</v>
      </c>
      <c r="C3481" s="63" t="s">
        <v>69</v>
      </c>
      <c r="D3481" s="63">
        <v>24</v>
      </c>
      <c r="E3481" s="63">
        <v>1.5930569999999999</v>
      </c>
      <c r="F3481" s="63">
        <v>1.426482</v>
      </c>
      <c r="G3481" s="63">
        <v>-0.16657420000000001</v>
      </c>
      <c r="H3481" s="63">
        <v>80.186499999999995</v>
      </c>
      <c r="I3481" s="63">
        <v>-0.31146180000000001</v>
      </c>
      <c r="J3481" s="63">
        <v>-0.22586110000000001</v>
      </c>
      <c r="K3481" s="63">
        <v>-0.16657420000000001</v>
      </c>
      <c r="L3481" s="63">
        <v>-0.1072874</v>
      </c>
      <c r="M3481" s="63">
        <v>-2.16866E-2</v>
      </c>
      <c r="N3481" s="63">
        <v>6436</v>
      </c>
      <c r="O3481" s="63">
        <v>0.1130564</v>
      </c>
      <c r="P3481" s="63">
        <v>7</v>
      </c>
      <c r="Q3481" s="63">
        <v>1.2781749580960001E-2</v>
      </c>
    </row>
    <row r="3482" spans="1:17">
      <c r="A3482" s="63" t="s">
        <v>76</v>
      </c>
      <c r="B3482" s="63" t="s">
        <v>58</v>
      </c>
      <c r="C3482" s="63" t="s">
        <v>70</v>
      </c>
      <c r="D3482" s="63">
        <v>1</v>
      </c>
      <c r="E3482" s="63">
        <v>1.2273350000000001</v>
      </c>
      <c r="F3482" s="63">
        <v>0.96430309999999997</v>
      </c>
      <c r="G3482" s="63">
        <v>-0.26303149999999997</v>
      </c>
      <c r="H3482" s="63">
        <v>77.362300000000005</v>
      </c>
      <c r="I3482" s="63">
        <v>-0.40791909999999998</v>
      </c>
      <c r="J3482" s="63">
        <v>-0.3223184</v>
      </c>
      <c r="K3482" s="63">
        <v>-0.26303149999999997</v>
      </c>
      <c r="L3482" s="63">
        <v>-0.2037447</v>
      </c>
      <c r="M3482" s="63">
        <v>-0.1181439</v>
      </c>
      <c r="N3482" s="63">
        <v>6436</v>
      </c>
      <c r="O3482" s="63">
        <v>0.1130564</v>
      </c>
      <c r="P3482" s="63">
        <v>8</v>
      </c>
      <c r="Q3482" s="63">
        <v>1.2781749580960001E-2</v>
      </c>
    </row>
    <row r="3483" spans="1:17">
      <c r="A3483" s="63" t="s">
        <v>76</v>
      </c>
      <c r="B3483" s="63" t="s">
        <v>58</v>
      </c>
      <c r="C3483" s="63" t="s">
        <v>70</v>
      </c>
      <c r="D3483" s="63">
        <v>2</v>
      </c>
      <c r="E3483" s="63">
        <v>1.1461950000000001</v>
      </c>
      <c r="F3483" s="63">
        <v>0.79908210000000002</v>
      </c>
      <c r="G3483" s="63">
        <v>-0.347113</v>
      </c>
      <c r="H3483" s="63">
        <v>75.510800000000003</v>
      </c>
      <c r="I3483" s="63">
        <v>-0.49200060000000001</v>
      </c>
      <c r="J3483" s="63">
        <v>-0.40639979999999998</v>
      </c>
      <c r="K3483" s="63">
        <v>-0.347113</v>
      </c>
      <c r="L3483" s="63">
        <v>-0.28782609999999997</v>
      </c>
      <c r="M3483" s="63">
        <v>-0.2022254</v>
      </c>
      <c r="N3483" s="63">
        <v>6436</v>
      </c>
      <c r="O3483" s="63">
        <v>0.1130564</v>
      </c>
      <c r="P3483" s="63">
        <v>8</v>
      </c>
      <c r="Q3483" s="63">
        <v>1.2781749580960001E-2</v>
      </c>
    </row>
    <row r="3484" spans="1:17">
      <c r="A3484" s="63" t="s">
        <v>76</v>
      </c>
      <c r="B3484" s="63" t="s">
        <v>58</v>
      </c>
      <c r="C3484" s="63" t="s">
        <v>70</v>
      </c>
      <c r="D3484" s="63">
        <v>3</v>
      </c>
      <c r="E3484" s="63">
        <v>1.03312</v>
      </c>
      <c r="F3484" s="63">
        <v>0.71783609999999998</v>
      </c>
      <c r="G3484" s="63">
        <v>-0.3152836</v>
      </c>
      <c r="H3484" s="63">
        <v>73.512100000000004</v>
      </c>
      <c r="I3484" s="63">
        <v>-0.4601712</v>
      </c>
      <c r="J3484" s="63">
        <v>-0.37457040000000003</v>
      </c>
      <c r="K3484" s="63">
        <v>-0.3152836</v>
      </c>
      <c r="L3484" s="63">
        <v>-0.25599680000000002</v>
      </c>
      <c r="M3484" s="63">
        <v>-0.17039599999999999</v>
      </c>
      <c r="N3484" s="63">
        <v>6436</v>
      </c>
      <c r="O3484" s="63">
        <v>0.1130564</v>
      </c>
      <c r="P3484" s="63">
        <v>8</v>
      </c>
      <c r="Q3484" s="63">
        <v>1.2781749580960001E-2</v>
      </c>
    </row>
    <row r="3485" spans="1:17">
      <c r="A3485" s="63" t="s">
        <v>76</v>
      </c>
      <c r="B3485" s="63" t="s">
        <v>58</v>
      </c>
      <c r="C3485" s="63" t="s">
        <v>70</v>
      </c>
      <c r="D3485" s="63">
        <v>4</v>
      </c>
      <c r="E3485" s="63">
        <v>0.98288299999999995</v>
      </c>
      <c r="F3485" s="63">
        <v>0.73443309999999995</v>
      </c>
      <c r="G3485" s="63">
        <v>-0.2484499</v>
      </c>
      <c r="H3485" s="63">
        <v>72.111800000000002</v>
      </c>
      <c r="I3485" s="63">
        <v>-0.39333750000000001</v>
      </c>
      <c r="J3485" s="63">
        <v>-0.30773669999999997</v>
      </c>
      <c r="K3485" s="63">
        <v>-0.2484499</v>
      </c>
      <c r="L3485" s="63">
        <v>-0.189163</v>
      </c>
      <c r="M3485" s="63">
        <v>-0.1035623</v>
      </c>
      <c r="N3485" s="63">
        <v>6436</v>
      </c>
      <c r="O3485" s="63">
        <v>0.1130564</v>
      </c>
      <c r="P3485" s="63">
        <v>8</v>
      </c>
      <c r="Q3485" s="63">
        <v>1.2781749580960001E-2</v>
      </c>
    </row>
    <row r="3486" spans="1:17">
      <c r="A3486" s="63" t="s">
        <v>76</v>
      </c>
      <c r="B3486" s="63" t="s">
        <v>58</v>
      </c>
      <c r="C3486" s="63" t="s">
        <v>70</v>
      </c>
      <c r="D3486" s="63">
        <v>5</v>
      </c>
      <c r="E3486" s="63">
        <v>0.95592710000000003</v>
      </c>
      <c r="F3486" s="63">
        <v>0.73787700000000001</v>
      </c>
      <c r="G3486" s="63">
        <v>-0.2180502</v>
      </c>
      <c r="H3486" s="63">
        <v>70.662199999999999</v>
      </c>
      <c r="I3486" s="63">
        <v>-0.36293779999999998</v>
      </c>
      <c r="J3486" s="63">
        <v>-0.277337</v>
      </c>
      <c r="K3486" s="63">
        <v>-0.2180502</v>
      </c>
      <c r="L3486" s="63">
        <v>-0.1587633</v>
      </c>
      <c r="M3486" s="63">
        <v>-7.3162599999999994E-2</v>
      </c>
      <c r="N3486" s="63">
        <v>6436</v>
      </c>
      <c r="O3486" s="63">
        <v>0.1130564</v>
      </c>
      <c r="P3486" s="63">
        <v>8</v>
      </c>
      <c r="Q3486" s="63">
        <v>1.2781749580960001E-2</v>
      </c>
    </row>
    <row r="3487" spans="1:17">
      <c r="A3487" s="63" t="s">
        <v>76</v>
      </c>
      <c r="B3487" s="63" t="s">
        <v>58</v>
      </c>
      <c r="C3487" s="63" t="s">
        <v>70</v>
      </c>
      <c r="D3487" s="63">
        <v>6</v>
      </c>
      <c r="E3487" s="63">
        <v>1.120387</v>
      </c>
      <c r="F3487" s="63">
        <v>0.74504239999999999</v>
      </c>
      <c r="G3487" s="63">
        <v>-0.37534450000000003</v>
      </c>
      <c r="H3487" s="63">
        <v>69.452699999999993</v>
      </c>
      <c r="I3487" s="63">
        <v>-0.52023209999999998</v>
      </c>
      <c r="J3487" s="63">
        <v>-0.4346313</v>
      </c>
      <c r="K3487" s="63">
        <v>-0.37534450000000003</v>
      </c>
      <c r="L3487" s="63">
        <v>-0.3160577</v>
      </c>
      <c r="M3487" s="63">
        <v>-0.23045689999999999</v>
      </c>
      <c r="N3487" s="63">
        <v>6436</v>
      </c>
      <c r="O3487" s="63">
        <v>0.1130564</v>
      </c>
      <c r="P3487" s="63">
        <v>8</v>
      </c>
      <c r="Q3487" s="63">
        <v>1.2781749580960001E-2</v>
      </c>
    </row>
    <row r="3488" spans="1:17">
      <c r="A3488" s="63" t="s">
        <v>76</v>
      </c>
      <c r="B3488" s="63" t="s">
        <v>58</v>
      </c>
      <c r="C3488" s="63" t="s">
        <v>70</v>
      </c>
      <c r="D3488" s="63">
        <v>7</v>
      </c>
      <c r="E3488" s="63">
        <v>1.233044</v>
      </c>
      <c r="F3488" s="63">
        <v>0.95055449999999997</v>
      </c>
      <c r="G3488" s="63">
        <v>-0.2824895</v>
      </c>
      <c r="H3488" s="63">
        <v>68.513800000000003</v>
      </c>
      <c r="I3488" s="63">
        <v>-0.42737710000000001</v>
      </c>
      <c r="J3488" s="63">
        <v>-0.34177639999999998</v>
      </c>
      <c r="K3488" s="63">
        <v>-0.2824895</v>
      </c>
      <c r="L3488" s="63">
        <v>-0.2232027</v>
      </c>
      <c r="M3488" s="63">
        <v>-0.1376019</v>
      </c>
      <c r="N3488" s="63">
        <v>6436</v>
      </c>
      <c r="O3488" s="63">
        <v>0.1130564</v>
      </c>
      <c r="P3488" s="63">
        <v>8</v>
      </c>
      <c r="Q3488" s="63">
        <v>1.2781749580960001E-2</v>
      </c>
    </row>
    <row r="3489" spans="1:17">
      <c r="A3489" s="63" t="s">
        <v>76</v>
      </c>
      <c r="B3489" s="63" t="s">
        <v>58</v>
      </c>
      <c r="C3489" s="63" t="s">
        <v>70</v>
      </c>
      <c r="D3489" s="63">
        <v>8</v>
      </c>
      <c r="E3489" s="63">
        <v>1.3160320000000001</v>
      </c>
      <c r="F3489" s="63">
        <v>1.0539130000000001</v>
      </c>
      <c r="G3489" s="63">
        <v>-0.26211909999999999</v>
      </c>
      <c r="H3489" s="63">
        <v>69.656300000000002</v>
      </c>
      <c r="I3489" s="63">
        <v>-0.4070067</v>
      </c>
      <c r="J3489" s="63">
        <v>-0.32140590000000002</v>
      </c>
      <c r="K3489" s="63">
        <v>-0.26211909999999999</v>
      </c>
      <c r="L3489" s="63">
        <v>-0.20283219999999999</v>
      </c>
      <c r="M3489" s="63">
        <v>-0.1172315</v>
      </c>
      <c r="N3489" s="63">
        <v>6436</v>
      </c>
      <c r="O3489" s="63">
        <v>0.1130564</v>
      </c>
      <c r="P3489" s="63">
        <v>8</v>
      </c>
      <c r="Q3489" s="63">
        <v>1.2781749580960001E-2</v>
      </c>
    </row>
    <row r="3490" spans="1:17">
      <c r="A3490" s="63" t="s">
        <v>76</v>
      </c>
      <c r="B3490" s="63" t="s">
        <v>58</v>
      </c>
      <c r="C3490" s="63" t="s">
        <v>70</v>
      </c>
      <c r="D3490" s="63">
        <v>9</v>
      </c>
      <c r="E3490" s="63">
        <v>1.333969</v>
      </c>
      <c r="F3490" s="63">
        <v>1.2430060000000001</v>
      </c>
      <c r="G3490" s="63">
        <v>-9.0963100000000005E-2</v>
      </c>
      <c r="H3490" s="63">
        <v>73.077100000000002</v>
      </c>
      <c r="I3490" s="63">
        <v>-0.2358507</v>
      </c>
      <c r="J3490" s="63">
        <v>-0.15024999999999999</v>
      </c>
      <c r="K3490" s="63">
        <v>-9.0963100000000005E-2</v>
      </c>
      <c r="L3490" s="63">
        <v>-3.1676299999999998E-2</v>
      </c>
      <c r="M3490" s="63">
        <v>5.39245E-2</v>
      </c>
      <c r="N3490" s="63">
        <v>6436</v>
      </c>
      <c r="O3490" s="63">
        <v>0.1130564</v>
      </c>
      <c r="P3490" s="63">
        <v>8</v>
      </c>
      <c r="Q3490" s="63">
        <v>1.2781749580960001E-2</v>
      </c>
    </row>
    <row r="3491" spans="1:17">
      <c r="A3491" s="63" t="s">
        <v>76</v>
      </c>
      <c r="B3491" s="63" t="s">
        <v>58</v>
      </c>
      <c r="C3491" s="63" t="s">
        <v>70</v>
      </c>
      <c r="D3491" s="63">
        <v>10</v>
      </c>
      <c r="E3491" s="63">
        <v>1.3776870000000001</v>
      </c>
      <c r="F3491" s="63">
        <v>1.287846</v>
      </c>
      <c r="G3491" s="63">
        <v>-8.9840900000000001E-2</v>
      </c>
      <c r="H3491" s="63">
        <v>76.936400000000006</v>
      </c>
      <c r="I3491" s="63">
        <v>-0.23472850000000001</v>
      </c>
      <c r="J3491" s="63">
        <v>-0.1491277</v>
      </c>
      <c r="K3491" s="63">
        <v>-8.9840900000000001E-2</v>
      </c>
      <c r="L3491" s="63">
        <v>-3.0554100000000001E-2</v>
      </c>
      <c r="M3491" s="63">
        <v>5.5046699999999997E-2</v>
      </c>
      <c r="N3491" s="63">
        <v>6436</v>
      </c>
      <c r="O3491" s="63">
        <v>0.1130564</v>
      </c>
      <c r="P3491" s="63">
        <v>8</v>
      </c>
      <c r="Q3491" s="63">
        <v>1.2781749580960001E-2</v>
      </c>
    </row>
    <row r="3492" spans="1:17">
      <c r="A3492" s="63" t="s">
        <v>76</v>
      </c>
      <c r="B3492" s="63" t="s">
        <v>58</v>
      </c>
      <c r="C3492" s="63" t="s">
        <v>70</v>
      </c>
      <c r="D3492" s="63">
        <v>11</v>
      </c>
      <c r="E3492" s="63">
        <v>1.341251</v>
      </c>
      <c r="F3492" s="63">
        <v>1.4126829999999999</v>
      </c>
      <c r="G3492" s="63">
        <v>7.1431499999999995E-2</v>
      </c>
      <c r="H3492" s="63">
        <v>81.016300000000001</v>
      </c>
      <c r="I3492" s="63">
        <v>-7.3456099999999996E-2</v>
      </c>
      <c r="J3492" s="63">
        <v>1.21447E-2</v>
      </c>
      <c r="K3492" s="63">
        <v>7.1431499999999995E-2</v>
      </c>
      <c r="L3492" s="63">
        <v>0.13071840000000001</v>
      </c>
      <c r="M3492" s="63">
        <v>0.21631909999999999</v>
      </c>
      <c r="N3492" s="63">
        <v>6436</v>
      </c>
      <c r="O3492" s="63">
        <v>0.1130564</v>
      </c>
      <c r="P3492" s="63">
        <v>8</v>
      </c>
      <c r="Q3492" s="63">
        <v>1.2781749580960001E-2</v>
      </c>
    </row>
    <row r="3493" spans="1:17">
      <c r="A3493" s="63" t="s">
        <v>76</v>
      </c>
      <c r="B3493" s="63" t="s">
        <v>58</v>
      </c>
      <c r="C3493" s="63" t="s">
        <v>70</v>
      </c>
      <c r="D3493" s="63">
        <v>12</v>
      </c>
      <c r="E3493" s="63">
        <v>1.3335859999999999</v>
      </c>
      <c r="F3493" s="63">
        <v>1.5716319999999999</v>
      </c>
      <c r="G3493" s="63">
        <v>0.2380459</v>
      </c>
      <c r="H3493" s="63">
        <v>84.745400000000004</v>
      </c>
      <c r="I3493" s="63">
        <v>9.3158299999999999E-2</v>
      </c>
      <c r="J3493" s="63">
        <v>0.1787591</v>
      </c>
      <c r="K3493" s="63">
        <v>0.2380459</v>
      </c>
      <c r="L3493" s="63">
        <v>0.29733280000000001</v>
      </c>
      <c r="M3493" s="63">
        <v>0.38293349999999998</v>
      </c>
      <c r="N3493" s="63">
        <v>6436</v>
      </c>
      <c r="O3493" s="63">
        <v>0.1130564</v>
      </c>
      <c r="P3493" s="63">
        <v>8</v>
      </c>
      <c r="Q3493" s="63">
        <v>1.2781749580960001E-2</v>
      </c>
    </row>
    <row r="3494" spans="1:17">
      <c r="A3494" s="63" t="s">
        <v>76</v>
      </c>
      <c r="B3494" s="63" t="s">
        <v>58</v>
      </c>
      <c r="C3494" s="63" t="s">
        <v>70</v>
      </c>
      <c r="D3494" s="63">
        <v>13</v>
      </c>
      <c r="E3494" s="63">
        <v>1.2434499999999999</v>
      </c>
      <c r="F3494" s="63">
        <v>1.759039</v>
      </c>
      <c r="G3494" s="63">
        <v>0.51558859999999995</v>
      </c>
      <c r="H3494" s="63">
        <v>88.383799999999994</v>
      </c>
      <c r="I3494" s="63">
        <v>0.370701</v>
      </c>
      <c r="J3494" s="63">
        <v>0.45630179999999998</v>
      </c>
      <c r="K3494" s="63">
        <v>0.51558859999999995</v>
      </c>
      <c r="L3494" s="63">
        <v>0.57487549999999998</v>
      </c>
      <c r="M3494" s="63">
        <v>0.66047619999999996</v>
      </c>
      <c r="N3494" s="63">
        <v>6436</v>
      </c>
      <c r="O3494" s="63">
        <v>0.1130564</v>
      </c>
      <c r="P3494" s="63">
        <v>8</v>
      </c>
      <c r="Q3494" s="63">
        <v>1.2781749580960001E-2</v>
      </c>
    </row>
    <row r="3495" spans="1:17">
      <c r="A3495" s="63" t="s">
        <v>76</v>
      </c>
      <c r="B3495" s="63" t="s">
        <v>58</v>
      </c>
      <c r="C3495" s="63" t="s">
        <v>70</v>
      </c>
      <c r="D3495" s="63">
        <v>14</v>
      </c>
      <c r="E3495" s="63">
        <v>1.3218859999999999</v>
      </c>
      <c r="F3495" s="63">
        <v>2.0090029999999999</v>
      </c>
      <c r="G3495" s="63">
        <v>0.68711719999999998</v>
      </c>
      <c r="H3495" s="63">
        <v>91.230099999999993</v>
      </c>
      <c r="I3495" s="63">
        <v>0.54222970000000004</v>
      </c>
      <c r="J3495" s="63">
        <v>0.62783040000000001</v>
      </c>
      <c r="K3495" s="63">
        <v>0.68711719999999998</v>
      </c>
      <c r="L3495" s="63">
        <v>0.74640410000000001</v>
      </c>
      <c r="M3495" s="63">
        <v>0.83200479999999999</v>
      </c>
      <c r="N3495" s="63">
        <v>6436</v>
      </c>
      <c r="O3495" s="63">
        <v>0.1130564</v>
      </c>
      <c r="P3495" s="63">
        <v>8</v>
      </c>
      <c r="Q3495" s="63">
        <v>1.2781749580960001E-2</v>
      </c>
    </row>
    <row r="3496" spans="1:17">
      <c r="A3496" s="63" t="s">
        <v>76</v>
      </c>
      <c r="B3496" s="63" t="s">
        <v>58</v>
      </c>
      <c r="C3496" s="63" t="s">
        <v>70</v>
      </c>
      <c r="D3496" s="63">
        <v>15</v>
      </c>
      <c r="E3496" s="63">
        <v>1.4304110000000001</v>
      </c>
      <c r="F3496" s="63">
        <v>2.209133</v>
      </c>
      <c r="G3496" s="63">
        <v>0.77872189999999997</v>
      </c>
      <c r="H3496" s="63">
        <v>93.178700000000006</v>
      </c>
      <c r="I3496" s="63">
        <v>0.63383440000000002</v>
      </c>
      <c r="J3496" s="63">
        <v>0.71943509999999999</v>
      </c>
      <c r="K3496" s="63">
        <v>0.77872189999999997</v>
      </c>
      <c r="L3496" s="63">
        <v>0.8380088</v>
      </c>
      <c r="M3496" s="63">
        <v>0.92360949999999997</v>
      </c>
      <c r="N3496" s="63">
        <v>6436</v>
      </c>
      <c r="O3496" s="63">
        <v>0.1130564</v>
      </c>
      <c r="P3496" s="63">
        <v>8</v>
      </c>
      <c r="Q3496" s="63">
        <v>1.2781749580960001E-2</v>
      </c>
    </row>
    <row r="3497" spans="1:17">
      <c r="A3497" s="63" t="s">
        <v>76</v>
      </c>
      <c r="B3497" s="63" t="s">
        <v>58</v>
      </c>
      <c r="C3497" s="63" t="s">
        <v>70</v>
      </c>
      <c r="D3497" s="63">
        <v>16</v>
      </c>
      <c r="E3497" s="63">
        <v>1.6327259999999999</v>
      </c>
      <c r="F3497" s="63">
        <v>2.4246799999999999</v>
      </c>
      <c r="G3497" s="63">
        <v>0.79195490000000002</v>
      </c>
      <c r="H3497" s="63">
        <v>94.724699999999999</v>
      </c>
      <c r="I3497" s="63">
        <v>0.64706730000000001</v>
      </c>
      <c r="J3497" s="63">
        <v>0.73266799999999999</v>
      </c>
      <c r="K3497" s="63">
        <v>0.79195490000000002</v>
      </c>
      <c r="L3497" s="63">
        <v>0.85124169999999999</v>
      </c>
      <c r="M3497" s="63">
        <v>0.93684239999999996</v>
      </c>
      <c r="N3497" s="63">
        <v>6436</v>
      </c>
      <c r="O3497" s="63">
        <v>0.1130564</v>
      </c>
      <c r="P3497" s="63">
        <v>8</v>
      </c>
      <c r="Q3497" s="63">
        <v>1.2781749580960001E-2</v>
      </c>
    </row>
    <row r="3498" spans="1:17">
      <c r="A3498" s="63" t="s">
        <v>76</v>
      </c>
      <c r="B3498" s="63" t="s">
        <v>58</v>
      </c>
      <c r="C3498" s="63" t="s">
        <v>70</v>
      </c>
      <c r="D3498" s="63">
        <v>17</v>
      </c>
      <c r="E3498" s="63">
        <v>1.831215</v>
      </c>
      <c r="F3498" s="63">
        <v>2.6124770000000002</v>
      </c>
      <c r="G3498" s="63">
        <v>0.7812616</v>
      </c>
      <c r="H3498" s="63">
        <v>95.577200000000005</v>
      </c>
      <c r="I3498" s="63">
        <v>0.636374</v>
      </c>
      <c r="J3498" s="63">
        <v>0.72197469999999997</v>
      </c>
      <c r="K3498" s="63">
        <v>0.7812616</v>
      </c>
      <c r="L3498" s="63">
        <v>0.84054839999999997</v>
      </c>
      <c r="M3498" s="63">
        <v>0.92614909999999995</v>
      </c>
      <c r="N3498" s="63">
        <v>6436</v>
      </c>
      <c r="O3498" s="63">
        <v>0.1130564</v>
      </c>
      <c r="P3498" s="63">
        <v>8</v>
      </c>
      <c r="Q3498" s="63">
        <v>1.2781749580960001E-2</v>
      </c>
    </row>
    <row r="3499" spans="1:17">
      <c r="A3499" s="63" t="s">
        <v>76</v>
      </c>
      <c r="B3499" s="63" t="s">
        <v>58</v>
      </c>
      <c r="C3499" s="63" t="s">
        <v>70</v>
      </c>
      <c r="D3499" s="63">
        <v>18</v>
      </c>
      <c r="E3499" s="63">
        <v>2.0025189999999999</v>
      </c>
      <c r="F3499" s="63">
        <v>2.724126</v>
      </c>
      <c r="G3499" s="63">
        <v>0.72160670000000005</v>
      </c>
      <c r="H3499" s="63">
        <v>95.212299999999999</v>
      </c>
      <c r="I3499" s="63">
        <v>0.57671919999999999</v>
      </c>
      <c r="J3499" s="63">
        <v>0.66231989999999996</v>
      </c>
      <c r="K3499" s="63">
        <v>0.72160670000000005</v>
      </c>
      <c r="L3499" s="63">
        <v>0.78089359999999997</v>
      </c>
      <c r="M3499" s="63">
        <v>0.86649430000000005</v>
      </c>
      <c r="N3499" s="63">
        <v>6436</v>
      </c>
      <c r="O3499" s="63">
        <v>0.1130564</v>
      </c>
      <c r="P3499" s="63">
        <v>8</v>
      </c>
      <c r="Q3499" s="63">
        <v>1.2781749580960001E-2</v>
      </c>
    </row>
    <row r="3500" spans="1:17">
      <c r="A3500" s="63" t="s">
        <v>76</v>
      </c>
      <c r="B3500" s="63" t="s">
        <v>58</v>
      </c>
      <c r="C3500" s="63" t="s">
        <v>70</v>
      </c>
      <c r="D3500" s="63">
        <v>19</v>
      </c>
      <c r="E3500" s="63">
        <v>2.3215699999999999</v>
      </c>
      <c r="F3500" s="63">
        <v>2.656393</v>
      </c>
      <c r="G3500" s="63">
        <v>0.33482269999999997</v>
      </c>
      <c r="H3500" s="63">
        <v>93.616100000000003</v>
      </c>
      <c r="I3500" s="63">
        <v>0.1899351</v>
      </c>
      <c r="J3500" s="63">
        <v>0.2755358</v>
      </c>
      <c r="K3500" s="63">
        <v>0.33482269999999997</v>
      </c>
      <c r="L3500" s="63">
        <v>0.3941095</v>
      </c>
      <c r="M3500" s="63">
        <v>0.47971029999999998</v>
      </c>
      <c r="N3500" s="63">
        <v>6436</v>
      </c>
      <c r="O3500" s="63">
        <v>0.1130564</v>
      </c>
      <c r="P3500" s="63">
        <v>8</v>
      </c>
      <c r="Q3500" s="63">
        <v>1.2781749580960001E-2</v>
      </c>
    </row>
    <row r="3501" spans="1:17">
      <c r="A3501" s="63" t="s">
        <v>76</v>
      </c>
      <c r="B3501" s="63" t="s">
        <v>58</v>
      </c>
      <c r="C3501" s="63" t="s">
        <v>70</v>
      </c>
      <c r="D3501" s="63">
        <v>20</v>
      </c>
      <c r="E3501" s="63">
        <v>2.4322189999999999</v>
      </c>
      <c r="F3501" s="63">
        <v>2.5039349999999998</v>
      </c>
      <c r="G3501" s="63">
        <v>7.1716500000000002E-2</v>
      </c>
      <c r="H3501" s="63">
        <v>91.097300000000004</v>
      </c>
      <c r="I3501" s="63">
        <v>-7.3171E-2</v>
      </c>
      <c r="J3501" s="63">
        <v>1.24297E-2</v>
      </c>
      <c r="K3501" s="63">
        <v>7.1716500000000002E-2</v>
      </c>
      <c r="L3501" s="63">
        <v>0.13100339999999999</v>
      </c>
      <c r="M3501" s="63">
        <v>0.21660409999999999</v>
      </c>
      <c r="N3501" s="63">
        <v>6436</v>
      </c>
      <c r="O3501" s="63">
        <v>0.1130564</v>
      </c>
      <c r="P3501" s="63">
        <v>8</v>
      </c>
      <c r="Q3501" s="63">
        <v>1.2781749580960001E-2</v>
      </c>
    </row>
    <row r="3502" spans="1:17">
      <c r="A3502" s="63" t="s">
        <v>76</v>
      </c>
      <c r="B3502" s="63" t="s">
        <v>58</v>
      </c>
      <c r="C3502" s="63" t="s">
        <v>70</v>
      </c>
      <c r="D3502" s="63">
        <v>21</v>
      </c>
      <c r="E3502" s="63">
        <v>2.415127</v>
      </c>
      <c r="F3502" s="63">
        <v>2.3321369999999999</v>
      </c>
      <c r="G3502" s="63">
        <v>-8.29897E-2</v>
      </c>
      <c r="H3502" s="63">
        <v>87.745500000000007</v>
      </c>
      <c r="I3502" s="63">
        <v>-0.2278773</v>
      </c>
      <c r="J3502" s="63">
        <v>-0.1422765</v>
      </c>
      <c r="K3502" s="63">
        <v>-8.29897E-2</v>
      </c>
      <c r="L3502" s="63">
        <v>-2.3702899999999999E-2</v>
      </c>
      <c r="M3502" s="63">
        <v>6.1897899999999999E-2</v>
      </c>
      <c r="N3502" s="63">
        <v>6436</v>
      </c>
      <c r="O3502" s="63">
        <v>0.1130564</v>
      </c>
      <c r="P3502" s="63">
        <v>8</v>
      </c>
      <c r="Q3502" s="63">
        <v>1.2781749580960001E-2</v>
      </c>
    </row>
    <row r="3503" spans="1:17">
      <c r="A3503" s="63" t="s">
        <v>76</v>
      </c>
      <c r="B3503" s="63" t="s">
        <v>58</v>
      </c>
      <c r="C3503" s="63" t="s">
        <v>70</v>
      </c>
      <c r="D3503" s="63">
        <v>22</v>
      </c>
      <c r="E3503" s="63">
        <v>2.2284730000000001</v>
      </c>
      <c r="F3503" s="63">
        <v>2.1442950000000001</v>
      </c>
      <c r="G3503" s="63">
        <v>-8.4177699999999994E-2</v>
      </c>
      <c r="H3503" s="63">
        <v>84.779300000000006</v>
      </c>
      <c r="I3503" s="63">
        <v>-0.2290653</v>
      </c>
      <c r="J3503" s="63">
        <v>-0.1434646</v>
      </c>
      <c r="K3503" s="63">
        <v>-8.4177699999999994E-2</v>
      </c>
      <c r="L3503" s="63">
        <v>-2.4890900000000001E-2</v>
      </c>
      <c r="M3503" s="63">
        <v>6.0709899999999997E-2</v>
      </c>
      <c r="N3503" s="63">
        <v>6436</v>
      </c>
      <c r="O3503" s="63">
        <v>0.1130564</v>
      </c>
      <c r="P3503" s="63">
        <v>8</v>
      </c>
      <c r="Q3503" s="63">
        <v>1.2781749580960001E-2</v>
      </c>
    </row>
    <row r="3504" spans="1:17">
      <c r="A3504" s="63" t="s">
        <v>76</v>
      </c>
      <c r="B3504" s="63" t="s">
        <v>58</v>
      </c>
      <c r="C3504" s="63" t="s">
        <v>70</v>
      </c>
      <c r="D3504" s="63">
        <v>23</v>
      </c>
      <c r="E3504" s="63">
        <v>1.828112</v>
      </c>
      <c r="F3504" s="63">
        <v>1.8100149999999999</v>
      </c>
      <c r="G3504" s="63">
        <v>-1.80974E-2</v>
      </c>
      <c r="H3504" s="63">
        <v>81.751400000000004</v>
      </c>
      <c r="I3504" s="63">
        <v>-0.16298499999999999</v>
      </c>
      <c r="J3504" s="63">
        <v>-7.73842E-2</v>
      </c>
      <c r="K3504" s="63">
        <v>-1.80974E-2</v>
      </c>
      <c r="L3504" s="63">
        <v>4.1189400000000001E-2</v>
      </c>
      <c r="M3504" s="63">
        <v>0.12679019999999999</v>
      </c>
      <c r="N3504" s="63">
        <v>6436</v>
      </c>
      <c r="O3504" s="63">
        <v>0.1130564</v>
      </c>
      <c r="P3504" s="63">
        <v>8</v>
      </c>
      <c r="Q3504" s="63">
        <v>1.2781749580960001E-2</v>
      </c>
    </row>
    <row r="3505" spans="1:17">
      <c r="A3505" s="63" t="s">
        <v>76</v>
      </c>
      <c r="B3505" s="63" t="s">
        <v>58</v>
      </c>
      <c r="C3505" s="63" t="s">
        <v>70</v>
      </c>
      <c r="D3505" s="63">
        <v>24</v>
      </c>
      <c r="E3505" s="63">
        <v>1.5136959999999999</v>
      </c>
      <c r="F3505" s="63">
        <v>1.3412329999999999</v>
      </c>
      <c r="G3505" s="63">
        <v>-0.17246349999999999</v>
      </c>
      <c r="H3505" s="63">
        <v>79.013099999999994</v>
      </c>
      <c r="I3505" s="63">
        <v>-0.3173511</v>
      </c>
      <c r="J3505" s="63">
        <v>-0.2317504</v>
      </c>
      <c r="K3505" s="63">
        <v>-0.17246349999999999</v>
      </c>
      <c r="L3505" s="63">
        <v>-0.11317670000000001</v>
      </c>
      <c r="M3505" s="63">
        <v>-2.75759E-2</v>
      </c>
      <c r="N3505" s="63">
        <v>6436</v>
      </c>
      <c r="O3505" s="63">
        <v>0.1130564</v>
      </c>
      <c r="P3505" s="63">
        <v>8</v>
      </c>
      <c r="Q3505" s="63">
        <v>1.2781749580960001E-2</v>
      </c>
    </row>
    <row r="3506" spans="1:17">
      <c r="A3506" s="63" t="s">
        <v>76</v>
      </c>
      <c r="B3506" s="63" t="s">
        <v>58</v>
      </c>
      <c r="C3506" s="63" t="s">
        <v>71</v>
      </c>
      <c r="D3506" s="63">
        <v>1</v>
      </c>
      <c r="E3506" s="63">
        <v>1.121761</v>
      </c>
      <c r="F3506" s="63">
        <v>0.89722139999999995</v>
      </c>
      <c r="G3506" s="63">
        <v>-0.22453999999999999</v>
      </c>
      <c r="H3506" s="63">
        <v>71.680800000000005</v>
      </c>
      <c r="I3506" s="63">
        <v>-0.36942760000000002</v>
      </c>
      <c r="J3506" s="63">
        <v>-0.28382679999999999</v>
      </c>
      <c r="K3506" s="63">
        <v>-0.22453999999999999</v>
      </c>
      <c r="L3506" s="63">
        <v>-0.16525319999999999</v>
      </c>
      <c r="M3506" s="63">
        <v>-7.9652399999999998E-2</v>
      </c>
      <c r="N3506" s="63">
        <v>6436</v>
      </c>
      <c r="O3506" s="63">
        <v>0.1130564</v>
      </c>
      <c r="P3506" s="63">
        <v>9</v>
      </c>
      <c r="Q3506" s="63">
        <v>1.2781749580960001E-2</v>
      </c>
    </row>
    <row r="3507" spans="1:17">
      <c r="A3507" s="63" t="s">
        <v>76</v>
      </c>
      <c r="B3507" s="63" t="s">
        <v>58</v>
      </c>
      <c r="C3507" s="63" t="s">
        <v>71</v>
      </c>
      <c r="D3507" s="63">
        <v>2</v>
      </c>
      <c r="E3507" s="63">
        <v>1.0260149999999999</v>
      </c>
      <c r="F3507" s="63">
        <v>0.77049120000000004</v>
      </c>
      <c r="G3507" s="63">
        <v>-0.25552340000000001</v>
      </c>
      <c r="H3507" s="63">
        <v>70.5762</v>
      </c>
      <c r="I3507" s="63">
        <v>-0.40041100000000002</v>
      </c>
      <c r="J3507" s="63">
        <v>-0.31481029999999999</v>
      </c>
      <c r="K3507" s="63">
        <v>-0.25552340000000001</v>
      </c>
      <c r="L3507" s="63">
        <v>-0.19623660000000001</v>
      </c>
      <c r="M3507" s="63">
        <v>-0.11063580000000001</v>
      </c>
      <c r="N3507" s="63">
        <v>6436</v>
      </c>
      <c r="O3507" s="63">
        <v>0.1130564</v>
      </c>
      <c r="P3507" s="63">
        <v>9</v>
      </c>
      <c r="Q3507" s="63">
        <v>1.2781749580960001E-2</v>
      </c>
    </row>
    <row r="3508" spans="1:17">
      <c r="A3508" s="63" t="s">
        <v>76</v>
      </c>
      <c r="B3508" s="63" t="s">
        <v>58</v>
      </c>
      <c r="C3508" s="63" t="s">
        <v>71</v>
      </c>
      <c r="D3508" s="63">
        <v>3</v>
      </c>
      <c r="E3508" s="63">
        <v>0.92556459999999996</v>
      </c>
      <c r="F3508" s="63">
        <v>0.68636839999999999</v>
      </c>
      <c r="G3508" s="63">
        <v>-0.2391962</v>
      </c>
      <c r="H3508" s="63">
        <v>68.990700000000004</v>
      </c>
      <c r="I3508" s="63">
        <v>-0.38408379999999998</v>
      </c>
      <c r="J3508" s="63">
        <v>-0.298483</v>
      </c>
      <c r="K3508" s="63">
        <v>-0.2391962</v>
      </c>
      <c r="L3508" s="63">
        <v>-0.17990929999999999</v>
      </c>
      <c r="M3508" s="63">
        <v>-9.4308600000000006E-2</v>
      </c>
      <c r="N3508" s="63">
        <v>6436</v>
      </c>
      <c r="O3508" s="63">
        <v>0.1130564</v>
      </c>
      <c r="P3508" s="63">
        <v>9</v>
      </c>
      <c r="Q3508" s="63">
        <v>1.2781749580960001E-2</v>
      </c>
    </row>
    <row r="3509" spans="1:17">
      <c r="A3509" s="63" t="s">
        <v>76</v>
      </c>
      <c r="B3509" s="63" t="s">
        <v>58</v>
      </c>
      <c r="C3509" s="63" t="s">
        <v>71</v>
      </c>
      <c r="D3509" s="63">
        <v>4</v>
      </c>
      <c r="E3509" s="63">
        <v>0.88355090000000003</v>
      </c>
      <c r="F3509" s="63">
        <v>0.68388839999999995</v>
      </c>
      <c r="G3509" s="63">
        <v>-0.19966239999999999</v>
      </c>
      <c r="H3509" s="63">
        <v>67.517099999999999</v>
      </c>
      <c r="I3509" s="63">
        <v>-0.34455000000000002</v>
      </c>
      <c r="J3509" s="63">
        <v>-0.25894929999999999</v>
      </c>
      <c r="K3509" s="63">
        <v>-0.19966239999999999</v>
      </c>
      <c r="L3509" s="63">
        <v>-0.14037559999999999</v>
      </c>
      <c r="M3509" s="63">
        <v>-5.4774900000000001E-2</v>
      </c>
      <c r="N3509" s="63">
        <v>6436</v>
      </c>
      <c r="O3509" s="63">
        <v>0.1130564</v>
      </c>
      <c r="P3509" s="63">
        <v>9</v>
      </c>
      <c r="Q3509" s="63">
        <v>1.2781749580960001E-2</v>
      </c>
    </row>
    <row r="3510" spans="1:17">
      <c r="A3510" s="63" t="s">
        <v>76</v>
      </c>
      <c r="B3510" s="63" t="s">
        <v>58</v>
      </c>
      <c r="C3510" s="63" t="s">
        <v>71</v>
      </c>
      <c r="D3510" s="63">
        <v>5</v>
      </c>
      <c r="E3510" s="63">
        <v>0.88403830000000005</v>
      </c>
      <c r="F3510" s="63">
        <v>0.66107930000000004</v>
      </c>
      <c r="G3510" s="63">
        <v>-0.22295899999999999</v>
      </c>
      <c r="H3510" s="63">
        <v>65.959699999999998</v>
      </c>
      <c r="I3510" s="63">
        <v>-0.36784660000000002</v>
      </c>
      <c r="J3510" s="63">
        <v>-0.28224579999999999</v>
      </c>
      <c r="K3510" s="63">
        <v>-0.22295899999999999</v>
      </c>
      <c r="L3510" s="63">
        <v>-0.16367209999999999</v>
      </c>
      <c r="M3510" s="63">
        <v>-7.8071399999999999E-2</v>
      </c>
      <c r="N3510" s="63">
        <v>6436</v>
      </c>
      <c r="O3510" s="63">
        <v>0.1130564</v>
      </c>
      <c r="P3510" s="63">
        <v>9</v>
      </c>
      <c r="Q3510" s="63">
        <v>1.2781749580960001E-2</v>
      </c>
    </row>
    <row r="3511" spans="1:17">
      <c r="A3511" s="63" t="s">
        <v>76</v>
      </c>
      <c r="B3511" s="63" t="s">
        <v>58</v>
      </c>
      <c r="C3511" s="63" t="s">
        <v>71</v>
      </c>
      <c r="D3511" s="63">
        <v>6</v>
      </c>
      <c r="E3511" s="63">
        <v>0.94608139999999996</v>
      </c>
      <c r="F3511" s="63">
        <v>0.68527179999999999</v>
      </c>
      <c r="G3511" s="63">
        <v>-0.26080959999999997</v>
      </c>
      <c r="H3511" s="63">
        <v>64.868099999999998</v>
      </c>
      <c r="I3511" s="63">
        <v>-0.40569719999999998</v>
      </c>
      <c r="J3511" s="63">
        <v>-0.3200964</v>
      </c>
      <c r="K3511" s="63">
        <v>-0.26080959999999997</v>
      </c>
      <c r="L3511" s="63">
        <v>-0.2015228</v>
      </c>
      <c r="M3511" s="63">
        <v>-0.115922</v>
      </c>
      <c r="N3511" s="63">
        <v>6436</v>
      </c>
      <c r="O3511" s="63">
        <v>0.1130564</v>
      </c>
      <c r="P3511" s="63">
        <v>9</v>
      </c>
      <c r="Q3511" s="63">
        <v>1.2781749580960001E-2</v>
      </c>
    </row>
    <row r="3512" spans="1:17">
      <c r="A3512" s="63" t="s">
        <v>76</v>
      </c>
      <c r="B3512" s="63" t="s">
        <v>58</v>
      </c>
      <c r="C3512" s="63" t="s">
        <v>71</v>
      </c>
      <c r="D3512" s="63">
        <v>7</v>
      </c>
      <c r="E3512" s="63">
        <v>1.1387970000000001</v>
      </c>
      <c r="F3512" s="63">
        <v>0.86619599999999997</v>
      </c>
      <c r="G3512" s="63">
        <v>-0.27260089999999998</v>
      </c>
      <c r="H3512" s="63">
        <v>63.8581</v>
      </c>
      <c r="I3512" s="63">
        <v>-0.41748849999999998</v>
      </c>
      <c r="J3512" s="63">
        <v>-0.33188770000000001</v>
      </c>
      <c r="K3512" s="63">
        <v>-0.27260089999999998</v>
      </c>
      <c r="L3512" s="63">
        <v>-0.21331410000000001</v>
      </c>
      <c r="M3512" s="63">
        <v>-0.1277133</v>
      </c>
      <c r="N3512" s="63">
        <v>6436</v>
      </c>
      <c r="O3512" s="63">
        <v>0.1130564</v>
      </c>
      <c r="P3512" s="63">
        <v>9</v>
      </c>
      <c r="Q3512" s="63">
        <v>1.2781749580960001E-2</v>
      </c>
    </row>
    <row r="3513" spans="1:17">
      <c r="A3513" s="63" t="s">
        <v>76</v>
      </c>
      <c r="B3513" s="63" t="s">
        <v>58</v>
      </c>
      <c r="C3513" s="63" t="s">
        <v>71</v>
      </c>
      <c r="D3513" s="63">
        <v>8</v>
      </c>
      <c r="E3513" s="63">
        <v>1.275072</v>
      </c>
      <c r="F3513" s="63">
        <v>1.047633</v>
      </c>
      <c r="G3513" s="63">
        <v>-0.2274398</v>
      </c>
      <c r="H3513" s="63">
        <v>64.3309</v>
      </c>
      <c r="I3513" s="63">
        <v>-0.37232739999999998</v>
      </c>
      <c r="J3513" s="63">
        <v>-0.2867266</v>
      </c>
      <c r="K3513" s="63">
        <v>-0.2274398</v>
      </c>
      <c r="L3513" s="63">
        <v>-0.16815289999999999</v>
      </c>
      <c r="M3513" s="63">
        <v>-8.2552200000000006E-2</v>
      </c>
      <c r="N3513" s="63">
        <v>6436</v>
      </c>
      <c r="O3513" s="63">
        <v>0.1130564</v>
      </c>
      <c r="P3513" s="63">
        <v>9</v>
      </c>
      <c r="Q3513" s="63">
        <v>1.2781749580960001E-2</v>
      </c>
    </row>
    <row r="3514" spans="1:17">
      <c r="A3514" s="63" t="s">
        <v>76</v>
      </c>
      <c r="B3514" s="63" t="s">
        <v>58</v>
      </c>
      <c r="C3514" s="63" t="s">
        <v>71</v>
      </c>
      <c r="D3514" s="63">
        <v>9</v>
      </c>
      <c r="E3514" s="63">
        <v>1.2903480000000001</v>
      </c>
      <c r="F3514" s="63">
        <v>1.1809639999999999</v>
      </c>
      <c r="G3514" s="63">
        <v>-0.1093843</v>
      </c>
      <c r="H3514" s="63">
        <v>67.523200000000003</v>
      </c>
      <c r="I3514" s="63">
        <v>-0.2542719</v>
      </c>
      <c r="J3514" s="63">
        <v>-0.16867109999999999</v>
      </c>
      <c r="K3514" s="63">
        <v>-0.1093843</v>
      </c>
      <c r="L3514" s="63">
        <v>-5.0097500000000003E-2</v>
      </c>
      <c r="M3514" s="63">
        <v>3.5503300000000002E-2</v>
      </c>
      <c r="N3514" s="63">
        <v>6436</v>
      </c>
      <c r="O3514" s="63">
        <v>0.1130564</v>
      </c>
      <c r="P3514" s="63">
        <v>9</v>
      </c>
      <c r="Q3514" s="63">
        <v>1.2781749580960001E-2</v>
      </c>
    </row>
    <row r="3515" spans="1:17">
      <c r="A3515" s="63" t="s">
        <v>76</v>
      </c>
      <c r="B3515" s="63" t="s">
        <v>58</v>
      </c>
      <c r="C3515" s="63" t="s">
        <v>71</v>
      </c>
      <c r="D3515" s="63">
        <v>10</v>
      </c>
      <c r="E3515" s="63">
        <v>1.372652</v>
      </c>
      <c r="F3515" s="63">
        <v>1.2715970000000001</v>
      </c>
      <c r="G3515" s="63">
        <v>-0.10105500000000001</v>
      </c>
      <c r="H3515" s="63">
        <v>72.639899999999997</v>
      </c>
      <c r="I3515" s="63">
        <v>-0.24594260000000001</v>
      </c>
      <c r="J3515" s="63">
        <v>-0.16034190000000001</v>
      </c>
      <c r="K3515" s="63">
        <v>-0.10105500000000001</v>
      </c>
      <c r="L3515" s="63">
        <v>-4.1768199999999998E-2</v>
      </c>
      <c r="M3515" s="63">
        <v>4.3832599999999999E-2</v>
      </c>
      <c r="N3515" s="63">
        <v>6436</v>
      </c>
      <c r="O3515" s="63">
        <v>0.1130564</v>
      </c>
      <c r="P3515" s="63">
        <v>9</v>
      </c>
      <c r="Q3515" s="63">
        <v>1.2781749580960001E-2</v>
      </c>
    </row>
    <row r="3516" spans="1:17">
      <c r="A3516" s="63" t="s">
        <v>76</v>
      </c>
      <c r="B3516" s="63" t="s">
        <v>58</v>
      </c>
      <c r="C3516" s="63" t="s">
        <v>71</v>
      </c>
      <c r="D3516" s="63">
        <v>11</v>
      </c>
      <c r="E3516" s="63">
        <v>1.372207</v>
      </c>
      <c r="F3516" s="63">
        <v>1.4163129999999999</v>
      </c>
      <c r="G3516" s="63">
        <v>4.4105800000000001E-2</v>
      </c>
      <c r="H3516" s="63">
        <v>77.334299999999999</v>
      </c>
      <c r="I3516" s="63">
        <v>-0.1007818</v>
      </c>
      <c r="J3516" s="63">
        <v>-1.5181099999999999E-2</v>
      </c>
      <c r="K3516" s="63">
        <v>4.4105800000000001E-2</v>
      </c>
      <c r="L3516" s="63">
        <v>0.1033926</v>
      </c>
      <c r="M3516" s="63">
        <v>0.18899340000000001</v>
      </c>
      <c r="N3516" s="63">
        <v>6436</v>
      </c>
      <c r="O3516" s="63">
        <v>0.1130564</v>
      </c>
      <c r="P3516" s="63">
        <v>9</v>
      </c>
      <c r="Q3516" s="63">
        <v>1.2781749580960001E-2</v>
      </c>
    </row>
    <row r="3517" spans="1:17">
      <c r="A3517" s="63" t="s">
        <v>76</v>
      </c>
      <c r="B3517" s="63" t="s">
        <v>58</v>
      </c>
      <c r="C3517" s="63" t="s">
        <v>71</v>
      </c>
      <c r="D3517" s="63">
        <v>12</v>
      </c>
      <c r="E3517" s="63">
        <v>1.3753059999999999</v>
      </c>
      <c r="F3517" s="63">
        <v>1.5504899999999999</v>
      </c>
      <c r="G3517" s="63">
        <v>0.17518420000000001</v>
      </c>
      <c r="H3517" s="63">
        <v>80.845600000000005</v>
      </c>
      <c r="I3517" s="63">
        <v>3.0296699999999999E-2</v>
      </c>
      <c r="J3517" s="63">
        <v>0.1158974</v>
      </c>
      <c r="K3517" s="63">
        <v>0.17518420000000001</v>
      </c>
      <c r="L3517" s="63">
        <v>0.23447109999999999</v>
      </c>
      <c r="M3517" s="63">
        <v>0.32007180000000002</v>
      </c>
      <c r="N3517" s="63">
        <v>6436</v>
      </c>
      <c r="O3517" s="63">
        <v>0.1130564</v>
      </c>
      <c r="P3517" s="63">
        <v>9</v>
      </c>
      <c r="Q3517" s="63">
        <v>1.2781749580960001E-2</v>
      </c>
    </row>
    <row r="3518" spans="1:17">
      <c r="A3518" s="63" t="s">
        <v>76</v>
      </c>
      <c r="B3518" s="63" t="s">
        <v>58</v>
      </c>
      <c r="C3518" s="63" t="s">
        <v>71</v>
      </c>
      <c r="D3518" s="63">
        <v>13</v>
      </c>
      <c r="E3518" s="63">
        <v>1.3040940000000001</v>
      </c>
      <c r="F3518" s="63">
        <v>1.6984809999999999</v>
      </c>
      <c r="G3518" s="63">
        <v>0.39438649999999997</v>
      </c>
      <c r="H3518" s="63">
        <v>83.748199999999997</v>
      </c>
      <c r="I3518" s="63">
        <v>0.2494989</v>
      </c>
      <c r="J3518" s="63">
        <v>0.3350997</v>
      </c>
      <c r="K3518" s="63">
        <v>0.39438649999999997</v>
      </c>
      <c r="L3518" s="63">
        <v>0.4536734</v>
      </c>
      <c r="M3518" s="63">
        <v>0.53927409999999998</v>
      </c>
      <c r="N3518" s="63">
        <v>6436</v>
      </c>
      <c r="O3518" s="63">
        <v>0.1130564</v>
      </c>
      <c r="P3518" s="63">
        <v>9</v>
      </c>
      <c r="Q3518" s="63">
        <v>1.2781749580960001E-2</v>
      </c>
    </row>
    <row r="3519" spans="1:17">
      <c r="A3519" s="63" t="s">
        <v>76</v>
      </c>
      <c r="B3519" s="63" t="s">
        <v>58</v>
      </c>
      <c r="C3519" s="63" t="s">
        <v>71</v>
      </c>
      <c r="D3519" s="63">
        <v>14</v>
      </c>
      <c r="E3519" s="63">
        <v>1.365351</v>
      </c>
      <c r="F3519" s="63">
        <v>1.889656</v>
      </c>
      <c r="G3519" s="63">
        <v>0.5243044</v>
      </c>
      <c r="H3519" s="63">
        <v>86.411000000000001</v>
      </c>
      <c r="I3519" s="63">
        <v>0.3794168</v>
      </c>
      <c r="J3519" s="63">
        <v>0.46501759999999998</v>
      </c>
      <c r="K3519" s="63">
        <v>0.5243044</v>
      </c>
      <c r="L3519" s="63">
        <v>0.58359119999999998</v>
      </c>
      <c r="M3519" s="63">
        <v>0.66919200000000001</v>
      </c>
      <c r="N3519" s="63">
        <v>6436</v>
      </c>
      <c r="O3519" s="63">
        <v>0.1130564</v>
      </c>
      <c r="P3519" s="63">
        <v>9</v>
      </c>
      <c r="Q3519" s="63">
        <v>1.2781749580960001E-2</v>
      </c>
    </row>
    <row r="3520" spans="1:17">
      <c r="A3520" s="63" t="s">
        <v>76</v>
      </c>
      <c r="B3520" s="63" t="s">
        <v>58</v>
      </c>
      <c r="C3520" s="63" t="s">
        <v>71</v>
      </c>
      <c r="D3520" s="63">
        <v>15</v>
      </c>
      <c r="E3520" s="63">
        <v>1.4438629999999999</v>
      </c>
      <c r="F3520" s="63">
        <v>2.0208339999999998</v>
      </c>
      <c r="G3520" s="63">
        <v>0.57697120000000002</v>
      </c>
      <c r="H3520" s="63">
        <v>87.846800000000002</v>
      </c>
      <c r="I3520" s="63">
        <v>0.43208360000000001</v>
      </c>
      <c r="J3520" s="63">
        <v>0.51768429999999999</v>
      </c>
      <c r="K3520" s="63">
        <v>0.57697120000000002</v>
      </c>
      <c r="L3520" s="63">
        <v>0.63625799999999999</v>
      </c>
      <c r="M3520" s="63">
        <v>0.72185869999999996</v>
      </c>
      <c r="N3520" s="63">
        <v>6436</v>
      </c>
      <c r="O3520" s="63">
        <v>0.1130564</v>
      </c>
      <c r="P3520" s="63">
        <v>9</v>
      </c>
      <c r="Q3520" s="63">
        <v>1.2781749580960001E-2</v>
      </c>
    </row>
    <row r="3521" spans="1:17">
      <c r="A3521" s="63" t="s">
        <v>76</v>
      </c>
      <c r="B3521" s="63" t="s">
        <v>58</v>
      </c>
      <c r="C3521" s="63" t="s">
        <v>71</v>
      </c>
      <c r="D3521" s="63">
        <v>16</v>
      </c>
      <c r="E3521" s="63">
        <v>1.595197</v>
      </c>
      <c r="F3521" s="63">
        <v>2.154153</v>
      </c>
      <c r="G3521" s="63">
        <v>0.5589556</v>
      </c>
      <c r="H3521" s="63">
        <v>88.930899999999994</v>
      </c>
      <c r="I3521" s="63">
        <v>0.41406799999999999</v>
      </c>
      <c r="J3521" s="63">
        <v>0.49966870000000002</v>
      </c>
      <c r="K3521" s="63">
        <v>0.5589556</v>
      </c>
      <c r="L3521" s="63">
        <v>0.61824239999999997</v>
      </c>
      <c r="M3521" s="63">
        <v>0.70384310000000005</v>
      </c>
      <c r="N3521" s="63">
        <v>6436</v>
      </c>
      <c r="O3521" s="63">
        <v>0.1130564</v>
      </c>
      <c r="P3521" s="63">
        <v>9</v>
      </c>
      <c r="Q3521" s="63">
        <v>1.2781749580960001E-2</v>
      </c>
    </row>
    <row r="3522" spans="1:17">
      <c r="A3522" s="63" t="s">
        <v>76</v>
      </c>
      <c r="B3522" s="63" t="s">
        <v>58</v>
      </c>
      <c r="C3522" s="63" t="s">
        <v>71</v>
      </c>
      <c r="D3522" s="63">
        <v>17</v>
      </c>
      <c r="E3522" s="63">
        <v>1.7628619999999999</v>
      </c>
      <c r="F3522" s="63">
        <v>2.2730049999999999</v>
      </c>
      <c r="G3522" s="63">
        <v>0.51014360000000003</v>
      </c>
      <c r="H3522" s="63">
        <v>89.1691</v>
      </c>
      <c r="I3522" s="63">
        <v>0.36525600000000003</v>
      </c>
      <c r="J3522" s="63">
        <v>0.4508568</v>
      </c>
      <c r="K3522" s="63">
        <v>0.51014360000000003</v>
      </c>
      <c r="L3522" s="63">
        <v>0.56943049999999995</v>
      </c>
      <c r="M3522" s="63">
        <v>0.65503120000000004</v>
      </c>
      <c r="N3522" s="63">
        <v>6436</v>
      </c>
      <c r="O3522" s="63">
        <v>0.1130564</v>
      </c>
      <c r="P3522" s="63">
        <v>9</v>
      </c>
      <c r="Q3522" s="63">
        <v>1.2781749580960001E-2</v>
      </c>
    </row>
    <row r="3523" spans="1:17">
      <c r="A3523" s="63" t="s">
        <v>76</v>
      </c>
      <c r="B3523" s="63" t="s">
        <v>58</v>
      </c>
      <c r="C3523" s="63" t="s">
        <v>71</v>
      </c>
      <c r="D3523" s="63">
        <v>18</v>
      </c>
      <c r="E3523" s="63">
        <v>1.931111</v>
      </c>
      <c r="F3523" s="63">
        <v>2.3742399999999999</v>
      </c>
      <c r="G3523" s="63">
        <v>0.4431292</v>
      </c>
      <c r="H3523" s="63">
        <v>88.835999999999999</v>
      </c>
      <c r="I3523" s="63">
        <v>0.2982416</v>
      </c>
      <c r="J3523" s="63">
        <v>0.38384230000000003</v>
      </c>
      <c r="K3523" s="63">
        <v>0.4431292</v>
      </c>
      <c r="L3523" s="63">
        <v>0.50241599999999997</v>
      </c>
      <c r="M3523" s="63">
        <v>0.58801669999999995</v>
      </c>
      <c r="N3523" s="63">
        <v>6436</v>
      </c>
      <c r="O3523" s="63">
        <v>0.1130564</v>
      </c>
      <c r="P3523" s="63">
        <v>9</v>
      </c>
      <c r="Q3523" s="63">
        <v>1.2781749580960001E-2</v>
      </c>
    </row>
    <row r="3524" spans="1:17">
      <c r="A3524" s="63" t="s">
        <v>76</v>
      </c>
      <c r="B3524" s="63" t="s">
        <v>58</v>
      </c>
      <c r="C3524" s="63" t="s">
        <v>71</v>
      </c>
      <c r="D3524" s="63">
        <v>19</v>
      </c>
      <c r="E3524" s="63">
        <v>2.1983380000000001</v>
      </c>
      <c r="F3524" s="63">
        <v>2.3117179999999999</v>
      </c>
      <c r="G3524" s="63">
        <v>0.1133807</v>
      </c>
      <c r="H3524" s="63">
        <v>86.716800000000006</v>
      </c>
      <c r="I3524" s="63">
        <v>-3.1506899999999997E-2</v>
      </c>
      <c r="J3524" s="63">
        <v>5.4093799999999997E-2</v>
      </c>
      <c r="K3524" s="63">
        <v>0.1133807</v>
      </c>
      <c r="L3524" s="63">
        <v>0.1726675</v>
      </c>
      <c r="M3524" s="63">
        <v>0.25826830000000001</v>
      </c>
      <c r="N3524" s="63">
        <v>6436</v>
      </c>
      <c r="O3524" s="63">
        <v>0.1130564</v>
      </c>
      <c r="P3524" s="63">
        <v>9</v>
      </c>
      <c r="Q3524" s="63">
        <v>1.2781749580960001E-2</v>
      </c>
    </row>
    <row r="3525" spans="1:17">
      <c r="A3525" s="63" t="s">
        <v>76</v>
      </c>
      <c r="B3525" s="63" t="s">
        <v>58</v>
      </c>
      <c r="C3525" s="63" t="s">
        <v>71</v>
      </c>
      <c r="D3525" s="63">
        <v>20</v>
      </c>
      <c r="E3525" s="63">
        <v>2.2229489999999998</v>
      </c>
      <c r="F3525" s="63">
        <v>2.1687479999999999</v>
      </c>
      <c r="G3525" s="63">
        <v>-5.4200900000000003E-2</v>
      </c>
      <c r="H3525" s="63">
        <v>83.345200000000006</v>
      </c>
      <c r="I3525" s="63">
        <v>-0.1990885</v>
      </c>
      <c r="J3525" s="63">
        <v>-0.1134877</v>
      </c>
      <c r="K3525" s="63">
        <v>-5.4200900000000003E-2</v>
      </c>
      <c r="L3525" s="63">
        <v>5.0859E-3</v>
      </c>
      <c r="M3525" s="63">
        <v>9.0686699999999995E-2</v>
      </c>
      <c r="N3525" s="63">
        <v>6436</v>
      </c>
      <c r="O3525" s="63">
        <v>0.1130564</v>
      </c>
      <c r="P3525" s="63">
        <v>9</v>
      </c>
      <c r="Q3525" s="63">
        <v>1.2781749580960001E-2</v>
      </c>
    </row>
    <row r="3526" spans="1:17">
      <c r="A3526" s="63" t="s">
        <v>76</v>
      </c>
      <c r="B3526" s="63" t="s">
        <v>58</v>
      </c>
      <c r="C3526" s="63" t="s">
        <v>71</v>
      </c>
      <c r="D3526" s="63">
        <v>21</v>
      </c>
      <c r="E3526" s="63">
        <v>2.2399490000000002</v>
      </c>
      <c r="F3526" s="63">
        <v>2.0652949999999999</v>
      </c>
      <c r="G3526" s="63">
        <v>-0.17465420000000001</v>
      </c>
      <c r="H3526" s="63">
        <v>80.625399999999999</v>
      </c>
      <c r="I3526" s="63">
        <v>-0.31954179999999999</v>
      </c>
      <c r="J3526" s="63">
        <v>-0.23394110000000001</v>
      </c>
      <c r="K3526" s="63">
        <v>-0.17465420000000001</v>
      </c>
      <c r="L3526" s="63">
        <v>-0.11536739999999999</v>
      </c>
      <c r="M3526" s="63">
        <v>-2.9766600000000001E-2</v>
      </c>
      <c r="N3526" s="63">
        <v>6436</v>
      </c>
      <c r="O3526" s="63">
        <v>0.1130564</v>
      </c>
      <c r="P3526" s="63">
        <v>9</v>
      </c>
      <c r="Q3526" s="63">
        <v>1.2781749580960001E-2</v>
      </c>
    </row>
    <row r="3527" spans="1:17">
      <c r="A3527" s="63" t="s">
        <v>76</v>
      </c>
      <c r="B3527" s="63" t="s">
        <v>58</v>
      </c>
      <c r="C3527" s="63" t="s">
        <v>71</v>
      </c>
      <c r="D3527" s="63">
        <v>22</v>
      </c>
      <c r="E3527" s="63">
        <v>2.1141480000000001</v>
      </c>
      <c r="F3527" s="63">
        <v>1.887616</v>
      </c>
      <c r="G3527" s="63">
        <v>-0.22653190000000001</v>
      </c>
      <c r="H3527" s="63">
        <v>78.476100000000002</v>
      </c>
      <c r="I3527" s="63">
        <v>-0.37141950000000001</v>
      </c>
      <c r="J3527" s="63">
        <v>-0.28581869999999998</v>
      </c>
      <c r="K3527" s="63">
        <v>-0.22653190000000001</v>
      </c>
      <c r="L3527" s="63">
        <v>-0.167245</v>
      </c>
      <c r="M3527" s="63">
        <v>-8.1644300000000003E-2</v>
      </c>
      <c r="N3527" s="63">
        <v>6436</v>
      </c>
      <c r="O3527" s="63">
        <v>0.1130564</v>
      </c>
      <c r="P3527" s="63">
        <v>9</v>
      </c>
      <c r="Q3527" s="63">
        <v>1.2781749580960001E-2</v>
      </c>
    </row>
    <row r="3528" spans="1:17">
      <c r="A3528" s="63" t="s">
        <v>76</v>
      </c>
      <c r="B3528" s="63" t="s">
        <v>58</v>
      </c>
      <c r="C3528" s="63" t="s">
        <v>71</v>
      </c>
      <c r="D3528" s="63">
        <v>23</v>
      </c>
      <c r="E3528" s="63">
        <v>1.766848</v>
      </c>
      <c r="F3528" s="63">
        <v>1.5514840000000001</v>
      </c>
      <c r="G3528" s="63">
        <v>-0.21536430000000001</v>
      </c>
      <c r="H3528" s="63">
        <v>75.745599999999996</v>
      </c>
      <c r="I3528" s="63">
        <v>-0.36025190000000001</v>
      </c>
      <c r="J3528" s="63">
        <v>-0.27465119999999998</v>
      </c>
      <c r="K3528" s="63">
        <v>-0.21536430000000001</v>
      </c>
      <c r="L3528" s="63">
        <v>-0.15607750000000001</v>
      </c>
      <c r="M3528" s="63">
        <v>-7.0476700000000003E-2</v>
      </c>
      <c r="N3528" s="63">
        <v>6436</v>
      </c>
      <c r="O3528" s="63">
        <v>0.1130564</v>
      </c>
      <c r="P3528" s="63">
        <v>9</v>
      </c>
      <c r="Q3528" s="63">
        <v>1.2781749580960001E-2</v>
      </c>
    </row>
    <row r="3529" spans="1:17">
      <c r="A3529" s="63" t="s">
        <v>76</v>
      </c>
      <c r="B3529" s="63" t="s">
        <v>58</v>
      </c>
      <c r="C3529" s="63" t="s">
        <v>71</v>
      </c>
      <c r="D3529" s="63">
        <v>24</v>
      </c>
      <c r="E3529" s="63">
        <v>1.3856900000000001</v>
      </c>
      <c r="F3529" s="63">
        <v>1.188053</v>
      </c>
      <c r="G3529" s="63">
        <v>-0.1976368</v>
      </c>
      <c r="H3529" s="63">
        <v>73.437600000000003</v>
      </c>
      <c r="I3529" s="63">
        <v>-0.34252440000000001</v>
      </c>
      <c r="J3529" s="63">
        <v>-0.25692369999999998</v>
      </c>
      <c r="K3529" s="63">
        <v>-0.1976368</v>
      </c>
      <c r="L3529" s="63">
        <v>-0.13835</v>
      </c>
      <c r="M3529" s="63">
        <v>-5.2749200000000003E-2</v>
      </c>
      <c r="N3529" s="63">
        <v>6436</v>
      </c>
      <c r="O3529" s="63">
        <v>0.1130564</v>
      </c>
      <c r="P3529" s="63">
        <v>9</v>
      </c>
      <c r="Q3529" s="63">
        <v>1.2781749580960001E-2</v>
      </c>
    </row>
    <row r="3530" spans="1:17">
      <c r="A3530" s="63" t="s">
        <v>76</v>
      </c>
      <c r="B3530" s="63" t="s">
        <v>58</v>
      </c>
      <c r="C3530" s="63" t="s">
        <v>72</v>
      </c>
      <c r="D3530" s="63">
        <v>1</v>
      </c>
      <c r="E3530" s="63">
        <v>0.94586959999999998</v>
      </c>
      <c r="F3530" s="63">
        <v>0.69801429999999998</v>
      </c>
      <c r="G3530" s="63">
        <v>-0.2478553</v>
      </c>
      <c r="H3530" s="63">
        <v>61.542099999999998</v>
      </c>
      <c r="I3530" s="63">
        <v>-0.39274290000000001</v>
      </c>
      <c r="J3530" s="63">
        <v>-0.30714209999999997</v>
      </c>
      <c r="K3530" s="63">
        <v>-0.2478553</v>
      </c>
      <c r="L3530" s="63">
        <v>-0.1885685</v>
      </c>
      <c r="M3530" s="63">
        <v>-0.1029677</v>
      </c>
      <c r="N3530" s="63">
        <v>6436</v>
      </c>
      <c r="O3530" s="63">
        <v>0.1130564</v>
      </c>
      <c r="P3530" s="63">
        <v>10</v>
      </c>
      <c r="Q3530" s="63">
        <v>1.2781749580960001E-2</v>
      </c>
    </row>
    <row r="3531" spans="1:17">
      <c r="A3531" s="63" t="s">
        <v>76</v>
      </c>
      <c r="B3531" s="63" t="s">
        <v>58</v>
      </c>
      <c r="C3531" s="63" t="s">
        <v>72</v>
      </c>
      <c r="D3531" s="63">
        <v>2</v>
      </c>
      <c r="E3531" s="63">
        <v>0.85886899999999999</v>
      </c>
      <c r="F3531" s="63">
        <v>0.61861460000000001</v>
      </c>
      <c r="G3531" s="63">
        <v>-0.24025440000000001</v>
      </c>
      <c r="H3531" s="63">
        <v>59.985500000000002</v>
      </c>
      <c r="I3531" s="63">
        <v>-0.38514199999999998</v>
      </c>
      <c r="J3531" s="63">
        <v>-0.29954120000000001</v>
      </c>
      <c r="K3531" s="63">
        <v>-0.24025440000000001</v>
      </c>
      <c r="L3531" s="63">
        <v>-0.18096760000000001</v>
      </c>
      <c r="M3531" s="63">
        <v>-9.5366800000000002E-2</v>
      </c>
      <c r="N3531" s="63">
        <v>6436</v>
      </c>
      <c r="O3531" s="63">
        <v>0.1130564</v>
      </c>
      <c r="P3531" s="63">
        <v>10</v>
      </c>
      <c r="Q3531" s="63">
        <v>1.2781749580960001E-2</v>
      </c>
    </row>
    <row r="3532" spans="1:17">
      <c r="A3532" s="63" t="s">
        <v>76</v>
      </c>
      <c r="B3532" s="63" t="s">
        <v>58</v>
      </c>
      <c r="C3532" s="63" t="s">
        <v>72</v>
      </c>
      <c r="D3532" s="63">
        <v>3</v>
      </c>
      <c r="E3532" s="63">
        <v>0.83618179999999998</v>
      </c>
      <c r="F3532" s="63">
        <v>0.59808680000000003</v>
      </c>
      <c r="G3532" s="63">
        <v>-0.238095</v>
      </c>
      <c r="H3532" s="63">
        <v>58.694499999999998</v>
      </c>
      <c r="I3532" s="63">
        <v>-0.38298260000000001</v>
      </c>
      <c r="J3532" s="63">
        <v>-0.29738179999999997</v>
      </c>
      <c r="K3532" s="63">
        <v>-0.238095</v>
      </c>
      <c r="L3532" s="63">
        <v>-0.1788082</v>
      </c>
      <c r="M3532" s="63">
        <v>-9.3207399999999996E-2</v>
      </c>
      <c r="N3532" s="63">
        <v>6436</v>
      </c>
      <c r="O3532" s="63">
        <v>0.1130564</v>
      </c>
      <c r="P3532" s="63">
        <v>10</v>
      </c>
      <c r="Q3532" s="63">
        <v>1.2781749580960001E-2</v>
      </c>
    </row>
    <row r="3533" spans="1:17">
      <c r="A3533" s="63" t="s">
        <v>76</v>
      </c>
      <c r="B3533" s="63" t="s">
        <v>58</v>
      </c>
      <c r="C3533" s="63" t="s">
        <v>72</v>
      </c>
      <c r="D3533" s="63">
        <v>4</v>
      </c>
      <c r="E3533" s="63">
        <v>0.83945499999999995</v>
      </c>
      <c r="F3533" s="63">
        <v>0.62543020000000005</v>
      </c>
      <c r="G3533" s="63">
        <v>-0.21402479999999999</v>
      </c>
      <c r="H3533" s="63">
        <v>57.778599999999997</v>
      </c>
      <c r="I3533" s="63">
        <v>-0.35891240000000002</v>
      </c>
      <c r="J3533" s="63">
        <v>-0.27331159999999999</v>
      </c>
      <c r="K3533" s="63">
        <v>-0.21402479999999999</v>
      </c>
      <c r="L3533" s="63">
        <v>-0.15473790000000001</v>
      </c>
      <c r="M3533" s="63">
        <v>-6.9137199999999996E-2</v>
      </c>
      <c r="N3533" s="63">
        <v>6436</v>
      </c>
      <c r="O3533" s="63">
        <v>0.1130564</v>
      </c>
      <c r="P3533" s="63">
        <v>10</v>
      </c>
      <c r="Q3533" s="63">
        <v>1.2781749580960001E-2</v>
      </c>
    </row>
    <row r="3534" spans="1:17">
      <c r="A3534" s="63" t="s">
        <v>76</v>
      </c>
      <c r="B3534" s="63" t="s">
        <v>58</v>
      </c>
      <c r="C3534" s="63" t="s">
        <v>72</v>
      </c>
      <c r="D3534" s="63">
        <v>5</v>
      </c>
      <c r="E3534" s="63">
        <v>0.86210980000000004</v>
      </c>
      <c r="F3534" s="63">
        <v>0.6470129</v>
      </c>
      <c r="G3534" s="63">
        <v>-0.21509700000000001</v>
      </c>
      <c r="H3534" s="63">
        <v>56.955100000000002</v>
      </c>
      <c r="I3534" s="63">
        <v>-0.35998449999999999</v>
      </c>
      <c r="J3534" s="63">
        <v>-0.27438380000000001</v>
      </c>
      <c r="K3534" s="63">
        <v>-0.21509700000000001</v>
      </c>
      <c r="L3534" s="63">
        <v>-0.15581010000000001</v>
      </c>
      <c r="M3534" s="63">
        <v>-7.0209400000000005E-2</v>
      </c>
      <c r="N3534" s="63">
        <v>6436</v>
      </c>
      <c r="O3534" s="63">
        <v>0.1130564</v>
      </c>
      <c r="P3534" s="63">
        <v>10</v>
      </c>
      <c r="Q3534" s="63">
        <v>1.2781749580960001E-2</v>
      </c>
    </row>
    <row r="3535" spans="1:17">
      <c r="A3535" s="63" t="s">
        <v>76</v>
      </c>
      <c r="B3535" s="63" t="s">
        <v>58</v>
      </c>
      <c r="C3535" s="63" t="s">
        <v>72</v>
      </c>
      <c r="D3535" s="63">
        <v>6</v>
      </c>
      <c r="E3535" s="63">
        <v>0.9739563</v>
      </c>
      <c r="F3535" s="63">
        <v>0.70699820000000002</v>
      </c>
      <c r="G3535" s="63">
        <v>-0.26695819999999998</v>
      </c>
      <c r="H3535" s="63">
        <v>56.112699999999997</v>
      </c>
      <c r="I3535" s="63">
        <v>-0.41184579999999998</v>
      </c>
      <c r="J3535" s="63">
        <v>-0.32624500000000001</v>
      </c>
      <c r="K3535" s="63">
        <v>-0.26695819999999998</v>
      </c>
      <c r="L3535" s="63">
        <v>-0.2076713</v>
      </c>
      <c r="M3535" s="63">
        <v>-0.1220706</v>
      </c>
      <c r="N3535" s="63">
        <v>6436</v>
      </c>
      <c r="O3535" s="63">
        <v>0.1130564</v>
      </c>
      <c r="P3535" s="63">
        <v>10</v>
      </c>
      <c r="Q3535" s="63">
        <v>1.2781749580960001E-2</v>
      </c>
    </row>
    <row r="3536" spans="1:17">
      <c r="A3536" s="63" t="s">
        <v>76</v>
      </c>
      <c r="B3536" s="63" t="s">
        <v>58</v>
      </c>
      <c r="C3536" s="63" t="s">
        <v>72</v>
      </c>
      <c r="D3536" s="63">
        <v>7</v>
      </c>
      <c r="E3536" s="63">
        <v>1.250129</v>
      </c>
      <c r="F3536" s="63">
        <v>0.97752830000000002</v>
      </c>
      <c r="G3536" s="63">
        <v>-0.27260089999999998</v>
      </c>
      <c r="H3536" s="63">
        <v>55.6158</v>
      </c>
      <c r="I3536" s="63">
        <v>-0.41748849999999998</v>
      </c>
      <c r="J3536" s="63">
        <v>-0.33188770000000001</v>
      </c>
      <c r="K3536" s="63">
        <v>-0.27260089999999998</v>
      </c>
      <c r="L3536" s="63">
        <v>-0.21331410000000001</v>
      </c>
      <c r="M3536" s="63">
        <v>-0.1277133</v>
      </c>
      <c r="N3536" s="63">
        <v>6436</v>
      </c>
      <c r="O3536" s="63">
        <v>0.1130564</v>
      </c>
      <c r="P3536" s="63">
        <v>10</v>
      </c>
      <c r="Q3536" s="63">
        <v>1.2781749580960001E-2</v>
      </c>
    </row>
    <row r="3537" spans="1:17">
      <c r="A3537" s="63" t="s">
        <v>76</v>
      </c>
      <c r="B3537" s="63" t="s">
        <v>58</v>
      </c>
      <c r="C3537" s="63" t="s">
        <v>72</v>
      </c>
      <c r="D3537" s="63">
        <v>8</v>
      </c>
      <c r="E3537" s="63">
        <v>1.4404090000000001</v>
      </c>
      <c r="F3537" s="63">
        <v>1.2129700000000001</v>
      </c>
      <c r="G3537" s="63">
        <v>-0.22743959999999999</v>
      </c>
      <c r="H3537" s="63">
        <v>55.981999999999999</v>
      </c>
      <c r="I3537" s="63">
        <v>-0.37232720000000002</v>
      </c>
      <c r="J3537" s="63">
        <v>-0.2867265</v>
      </c>
      <c r="K3537" s="63">
        <v>-0.22743959999999999</v>
      </c>
      <c r="L3537" s="63">
        <v>-0.16815279999999999</v>
      </c>
      <c r="M3537" s="63">
        <v>-8.2552E-2</v>
      </c>
      <c r="N3537" s="63">
        <v>6436</v>
      </c>
      <c r="O3537" s="63">
        <v>0.1130564</v>
      </c>
      <c r="P3537" s="63">
        <v>10</v>
      </c>
      <c r="Q3537" s="63">
        <v>1.2781749580960001E-2</v>
      </c>
    </row>
    <row r="3538" spans="1:17">
      <c r="A3538" s="63" t="s">
        <v>76</v>
      </c>
      <c r="B3538" s="63" t="s">
        <v>58</v>
      </c>
      <c r="C3538" s="63" t="s">
        <v>72</v>
      </c>
      <c r="D3538" s="63">
        <v>9</v>
      </c>
      <c r="E3538" s="63">
        <v>1.3704769999999999</v>
      </c>
      <c r="F3538" s="63">
        <v>1.258237</v>
      </c>
      <c r="G3538" s="63">
        <v>-0.11223959999999999</v>
      </c>
      <c r="H3538" s="63">
        <v>58.670400000000001</v>
      </c>
      <c r="I3538" s="63">
        <v>-0.2571272</v>
      </c>
      <c r="J3538" s="63">
        <v>-0.1715264</v>
      </c>
      <c r="K3538" s="63">
        <v>-0.11223959999999999</v>
      </c>
      <c r="L3538" s="63">
        <v>-5.2952800000000001E-2</v>
      </c>
      <c r="M3538" s="63">
        <v>3.2648000000000003E-2</v>
      </c>
      <c r="N3538" s="63">
        <v>6436</v>
      </c>
      <c r="O3538" s="63">
        <v>0.1130564</v>
      </c>
      <c r="P3538" s="63">
        <v>10</v>
      </c>
      <c r="Q3538" s="63">
        <v>1.2781749580960001E-2</v>
      </c>
    </row>
    <row r="3539" spans="1:17">
      <c r="A3539" s="63" t="s">
        <v>76</v>
      </c>
      <c r="B3539" s="63" t="s">
        <v>58</v>
      </c>
      <c r="C3539" s="63" t="s">
        <v>72</v>
      </c>
      <c r="D3539" s="63">
        <v>10</v>
      </c>
      <c r="E3539" s="63">
        <v>1.343275</v>
      </c>
      <c r="F3539" s="63">
        <v>1.229725</v>
      </c>
      <c r="G3539" s="63">
        <v>-0.11354980000000001</v>
      </c>
      <c r="H3539" s="63">
        <v>62.6828</v>
      </c>
      <c r="I3539" s="63">
        <v>-0.25843739999999998</v>
      </c>
      <c r="J3539" s="63">
        <v>-0.17283670000000001</v>
      </c>
      <c r="K3539" s="63">
        <v>-0.11354980000000001</v>
      </c>
      <c r="L3539" s="63">
        <v>-5.4262999999999999E-2</v>
      </c>
      <c r="M3539" s="63">
        <v>3.1337799999999999E-2</v>
      </c>
      <c r="N3539" s="63">
        <v>6436</v>
      </c>
      <c r="O3539" s="63">
        <v>0.1130564</v>
      </c>
      <c r="P3539" s="63">
        <v>10</v>
      </c>
      <c r="Q3539" s="63">
        <v>1.2781749580960001E-2</v>
      </c>
    </row>
    <row r="3540" spans="1:17">
      <c r="A3540" s="63" t="s">
        <v>76</v>
      </c>
      <c r="B3540" s="63" t="s">
        <v>58</v>
      </c>
      <c r="C3540" s="63" t="s">
        <v>72</v>
      </c>
      <c r="D3540" s="63">
        <v>11</v>
      </c>
      <c r="E3540" s="63">
        <v>1.2207699999999999</v>
      </c>
      <c r="F3540" s="63">
        <v>1.229166</v>
      </c>
      <c r="G3540" s="63">
        <v>8.3963000000000006E-3</v>
      </c>
      <c r="H3540" s="63">
        <v>66.967100000000002</v>
      </c>
      <c r="I3540" s="63">
        <v>-0.13649130000000001</v>
      </c>
      <c r="J3540" s="63">
        <v>-5.0890600000000001E-2</v>
      </c>
      <c r="K3540" s="63">
        <v>8.3963000000000006E-3</v>
      </c>
      <c r="L3540" s="63">
        <v>6.7683099999999996E-2</v>
      </c>
      <c r="M3540" s="63">
        <v>0.1532839</v>
      </c>
      <c r="N3540" s="63">
        <v>6436</v>
      </c>
      <c r="O3540" s="63">
        <v>0.1130564</v>
      </c>
      <c r="P3540" s="63">
        <v>10</v>
      </c>
      <c r="Q3540" s="63">
        <v>1.2781749580960001E-2</v>
      </c>
    </row>
    <row r="3541" spans="1:17">
      <c r="A3541" s="63" t="s">
        <v>76</v>
      </c>
      <c r="B3541" s="63" t="s">
        <v>58</v>
      </c>
      <c r="C3541" s="63" t="s">
        <v>72</v>
      </c>
      <c r="D3541" s="63">
        <v>12</v>
      </c>
      <c r="E3541" s="63">
        <v>1.1045119999999999</v>
      </c>
      <c r="F3541" s="63">
        <v>1.190817</v>
      </c>
      <c r="G3541" s="63">
        <v>8.6304500000000006E-2</v>
      </c>
      <c r="H3541" s="63">
        <v>70.624799999999993</v>
      </c>
      <c r="I3541" s="63">
        <v>-5.8583099999999999E-2</v>
      </c>
      <c r="J3541" s="63">
        <v>2.7017699999999999E-2</v>
      </c>
      <c r="K3541" s="63">
        <v>8.6304500000000006E-2</v>
      </c>
      <c r="L3541" s="63">
        <v>0.14559140000000001</v>
      </c>
      <c r="M3541" s="63">
        <v>0.23119210000000001</v>
      </c>
      <c r="N3541" s="63">
        <v>6436</v>
      </c>
      <c r="O3541" s="63">
        <v>0.1130564</v>
      </c>
      <c r="P3541" s="63">
        <v>10</v>
      </c>
      <c r="Q3541" s="63">
        <v>1.2781749580960001E-2</v>
      </c>
    </row>
    <row r="3542" spans="1:17">
      <c r="A3542" s="63" t="s">
        <v>76</v>
      </c>
      <c r="B3542" s="63" t="s">
        <v>58</v>
      </c>
      <c r="C3542" s="63" t="s">
        <v>72</v>
      </c>
      <c r="D3542" s="63">
        <v>13</v>
      </c>
      <c r="E3542" s="63">
        <v>0.95462020000000003</v>
      </c>
      <c r="F3542" s="63">
        <v>1.192061</v>
      </c>
      <c r="G3542" s="63">
        <v>0.2374405</v>
      </c>
      <c r="H3542" s="63">
        <v>73.326999999999998</v>
      </c>
      <c r="I3542" s="63">
        <v>9.2552899999999994E-2</v>
      </c>
      <c r="J3542" s="63">
        <v>0.1781537</v>
      </c>
      <c r="K3542" s="63">
        <v>0.2374405</v>
      </c>
      <c r="L3542" s="63">
        <v>0.29672739999999997</v>
      </c>
      <c r="M3542" s="63">
        <v>0.3823281</v>
      </c>
      <c r="N3542" s="63">
        <v>6436</v>
      </c>
      <c r="O3542" s="63">
        <v>0.1130564</v>
      </c>
      <c r="P3542" s="63">
        <v>10</v>
      </c>
      <c r="Q3542" s="63">
        <v>1.2781749580960001E-2</v>
      </c>
    </row>
    <row r="3543" spans="1:17">
      <c r="A3543" s="63" t="s">
        <v>76</v>
      </c>
      <c r="B3543" s="63" t="s">
        <v>58</v>
      </c>
      <c r="C3543" s="63" t="s">
        <v>72</v>
      </c>
      <c r="D3543" s="63">
        <v>14</v>
      </c>
      <c r="E3543" s="63">
        <v>0.90377039999999997</v>
      </c>
      <c r="F3543" s="63">
        <v>1.203532</v>
      </c>
      <c r="G3543" s="63">
        <v>0.29976160000000002</v>
      </c>
      <c r="H3543" s="63">
        <v>75.618499999999997</v>
      </c>
      <c r="I3543" s="63">
        <v>0.15487400000000001</v>
      </c>
      <c r="J3543" s="63">
        <v>0.24047479999999999</v>
      </c>
      <c r="K3543" s="63">
        <v>0.29976160000000002</v>
      </c>
      <c r="L3543" s="63">
        <v>0.35904839999999999</v>
      </c>
      <c r="M3543" s="63">
        <v>0.44464920000000002</v>
      </c>
      <c r="N3543" s="63">
        <v>6436</v>
      </c>
      <c r="O3543" s="63">
        <v>0.1130564</v>
      </c>
      <c r="P3543" s="63">
        <v>10</v>
      </c>
      <c r="Q3543" s="63">
        <v>1.2781749580960001E-2</v>
      </c>
    </row>
    <row r="3544" spans="1:17">
      <c r="A3544" s="63" t="s">
        <v>76</v>
      </c>
      <c r="B3544" s="63" t="s">
        <v>58</v>
      </c>
      <c r="C3544" s="63" t="s">
        <v>72</v>
      </c>
      <c r="D3544" s="63">
        <v>15</v>
      </c>
      <c r="E3544" s="63">
        <v>0.86930790000000002</v>
      </c>
      <c r="F3544" s="63">
        <v>1.1929879999999999</v>
      </c>
      <c r="G3544" s="63">
        <v>0.32368049999999998</v>
      </c>
      <c r="H3544" s="63">
        <v>77.246899999999997</v>
      </c>
      <c r="I3544" s="63">
        <v>0.1787929</v>
      </c>
      <c r="J3544" s="63">
        <v>0.26439360000000001</v>
      </c>
      <c r="K3544" s="63">
        <v>0.32368049999999998</v>
      </c>
      <c r="L3544" s="63">
        <v>0.38296730000000001</v>
      </c>
      <c r="M3544" s="63">
        <v>0.46856809999999999</v>
      </c>
      <c r="N3544" s="63">
        <v>6436</v>
      </c>
      <c r="O3544" s="63">
        <v>0.1130564</v>
      </c>
      <c r="P3544" s="63">
        <v>10</v>
      </c>
      <c r="Q3544" s="63">
        <v>1.2781749580960001E-2</v>
      </c>
    </row>
    <row r="3545" spans="1:17">
      <c r="A3545" s="63" t="s">
        <v>76</v>
      </c>
      <c r="B3545" s="63" t="s">
        <v>58</v>
      </c>
      <c r="C3545" s="63" t="s">
        <v>72</v>
      </c>
      <c r="D3545" s="63">
        <v>16</v>
      </c>
      <c r="E3545" s="63">
        <v>0.90654619999999997</v>
      </c>
      <c r="F3545" s="63">
        <v>1.2000200000000001</v>
      </c>
      <c r="G3545" s="63">
        <v>0.29347420000000002</v>
      </c>
      <c r="H3545" s="63">
        <v>78.0321</v>
      </c>
      <c r="I3545" s="63">
        <v>0.14858660000000001</v>
      </c>
      <c r="J3545" s="63">
        <v>0.23418739999999999</v>
      </c>
      <c r="K3545" s="63">
        <v>0.29347420000000002</v>
      </c>
      <c r="L3545" s="63">
        <v>0.35276099999999999</v>
      </c>
      <c r="M3545" s="63">
        <v>0.43836180000000002</v>
      </c>
      <c r="N3545" s="63">
        <v>6436</v>
      </c>
      <c r="O3545" s="63">
        <v>0.1130564</v>
      </c>
      <c r="P3545" s="63">
        <v>10</v>
      </c>
      <c r="Q3545" s="63">
        <v>1.2781749580960001E-2</v>
      </c>
    </row>
    <row r="3546" spans="1:17">
      <c r="A3546" s="63" t="s">
        <v>76</v>
      </c>
      <c r="B3546" s="63" t="s">
        <v>58</v>
      </c>
      <c r="C3546" s="63" t="s">
        <v>72</v>
      </c>
      <c r="D3546" s="63">
        <v>17</v>
      </c>
      <c r="E3546" s="63">
        <v>1.0116560000000001</v>
      </c>
      <c r="F3546" s="63">
        <v>1.2572719999999999</v>
      </c>
      <c r="G3546" s="63">
        <v>0.24561520000000001</v>
      </c>
      <c r="H3546" s="63">
        <v>78.055999999999997</v>
      </c>
      <c r="I3546" s="63">
        <v>0.1007276</v>
      </c>
      <c r="J3546" s="63">
        <v>0.18632840000000001</v>
      </c>
      <c r="K3546" s="63">
        <v>0.24561520000000001</v>
      </c>
      <c r="L3546" s="63">
        <v>0.30490210000000001</v>
      </c>
      <c r="M3546" s="63">
        <v>0.39050279999999998</v>
      </c>
      <c r="N3546" s="63">
        <v>6436</v>
      </c>
      <c r="O3546" s="63">
        <v>0.1130564</v>
      </c>
      <c r="P3546" s="63">
        <v>10</v>
      </c>
      <c r="Q3546" s="63">
        <v>1.2781749580960001E-2</v>
      </c>
    </row>
    <row r="3547" spans="1:17">
      <c r="A3547" s="63" t="s">
        <v>76</v>
      </c>
      <c r="B3547" s="63" t="s">
        <v>58</v>
      </c>
      <c r="C3547" s="63" t="s">
        <v>72</v>
      </c>
      <c r="D3547" s="63">
        <v>18</v>
      </c>
      <c r="E3547" s="63">
        <v>1.20302</v>
      </c>
      <c r="F3547" s="63">
        <v>1.3646959999999999</v>
      </c>
      <c r="G3547" s="63">
        <v>0.16167570000000001</v>
      </c>
      <c r="H3547" s="63">
        <v>77.006600000000006</v>
      </c>
      <c r="I3547" s="63">
        <v>1.67881E-2</v>
      </c>
      <c r="J3547" s="63">
        <v>0.1023889</v>
      </c>
      <c r="K3547" s="63">
        <v>0.16167570000000001</v>
      </c>
      <c r="L3547" s="63">
        <v>0.22096250000000001</v>
      </c>
      <c r="M3547" s="63">
        <v>0.30656329999999998</v>
      </c>
      <c r="N3547" s="63">
        <v>6436</v>
      </c>
      <c r="O3547" s="63">
        <v>0.1130564</v>
      </c>
      <c r="P3547" s="63">
        <v>10</v>
      </c>
      <c r="Q3547" s="63">
        <v>1.2781749580960001E-2</v>
      </c>
    </row>
    <row r="3548" spans="1:17">
      <c r="A3548" s="63" t="s">
        <v>76</v>
      </c>
      <c r="B3548" s="63" t="s">
        <v>58</v>
      </c>
      <c r="C3548" s="63" t="s">
        <v>72</v>
      </c>
      <c r="D3548" s="63">
        <v>19</v>
      </c>
      <c r="E3548" s="63">
        <v>1.4850030000000001</v>
      </c>
      <c r="F3548" s="63">
        <v>1.4324239999999999</v>
      </c>
      <c r="G3548" s="63">
        <v>-5.2578300000000001E-2</v>
      </c>
      <c r="H3548" s="63">
        <v>74.355999999999995</v>
      </c>
      <c r="I3548" s="63">
        <v>-0.1974659</v>
      </c>
      <c r="J3548" s="63">
        <v>-0.1118652</v>
      </c>
      <c r="K3548" s="63">
        <v>-5.2578300000000001E-2</v>
      </c>
      <c r="L3548" s="63">
        <v>6.7085000000000001E-3</v>
      </c>
      <c r="M3548" s="63">
        <v>9.2309299999999997E-2</v>
      </c>
      <c r="N3548" s="63">
        <v>6436</v>
      </c>
      <c r="O3548" s="63">
        <v>0.1130564</v>
      </c>
      <c r="P3548" s="63">
        <v>10</v>
      </c>
      <c r="Q3548" s="63">
        <v>1.2781749580960001E-2</v>
      </c>
    </row>
    <row r="3549" spans="1:17">
      <c r="A3549" s="63" t="s">
        <v>76</v>
      </c>
      <c r="B3549" s="63" t="s">
        <v>58</v>
      </c>
      <c r="C3549" s="63" t="s">
        <v>72</v>
      </c>
      <c r="D3549" s="63">
        <v>20</v>
      </c>
      <c r="E3549" s="63">
        <v>1.5817889999999999</v>
      </c>
      <c r="F3549" s="63">
        <v>1.4533290000000001</v>
      </c>
      <c r="G3549" s="63">
        <v>-0.12845999999999999</v>
      </c>
      <c r="H3549" s="63">
        <v>71.451300000000003</v>
      </c>
      <c r="I3549" s="63">
        <v>-0.27334760000000002</v>
      </c>
      <c r="J3549" s="63">
        <v>-0.18774689999999999</v>
      </c>
      <c r="K3549" s="63">
        <v>-0.12845999999999999</v>
      </c>
      <c r="L3549" s="63">
        <v>-6.9173200000000004E-2</v>
      </c>
      <c r="M3549" s="63">
        <v>1.6427500000000001E-2</v>
      </c>
      <c r="N3549" s="63">
        <v>6436</v>
      </c>
      <c r="O3549" s="63">
        <v>0.1130564</v>
      </c>
      <c r="P3549" s="63">
        <v>10</v>
      </c>
      <c r="Q3549" s="63">
        <v>1.2781749580960001E-2</v>
      </c>
    </row>
    <row r="3550" spans="1:17">
      <c r="A3550" s="63" t="s">
        <v>76</v>
      </c>
      <c r="B3550" s="63" t="s">
        <v>58</v>
      </c>
      <c r="C3550" s="63" t="s">
        <v>72</v>
      </c>
      <c r="D3550" s="63">
        <v>21</v>
      </c>
      <c r="E3550" s="63">
        <v>1.6483779999999999</v>
      </c>
      <c r="F3550" s="63">
        <v>1.449322</v>
      </c>
      <c r="G3550" s="63">
        <v>-0.19905600000000001</v>
      </c>
      <c r="H3550" s="63">
        <v>69.107900000000001</v>
      </c>
      <c r="I3550" s="63">
        <v>-0.34394360000000002</v>
      </c>
      <c r="J3550" s="63">
        <v>-0.25834289999999999</v>
      </c>
      <c r="K3550" s="63">
        <v>-0.19905600000000001</v>
      </c>
      <c r="L3550" s="63">
        <v>-0.13976920000000001</v>
      </c>
      <c r="M3550" s="63">
        <v>-5.4168399999999998E-2</v>
      </c>
      <c r="N3550" s="63">
        <v>6436</v>
      </c>
      <c r="O3550" s="63">
        <v>0.1130564</v>
      </c>
      <c r="P3550" s="63">
        <v>10</v>
      </c>
      <c r="Q3550" s="63">
        <v>1.2781749580960001E-2</v>
      </c>
    </row>
    <row r="3551" spans="1:17">
      <c r="A3551" s="63" t="s">
        <v>76</v>
      </c>
      <c r="B3551" s="63" t="s">
        <v>58</v>
      </c>
      <c r="C3551" s="63" t="s">
        <v>72</v>
      </c>
      <c r="D3551" s="63">
        <v>22</v>
      </c>
      <c r="E3551" s="63">
        <v>1.5710200000000001</v>
      </c>
      <c r="F3551" s="63">
        <v>1.31874</v>
      </c>
      <c r="G3551" s="63">
        <v>-0.25227949999999999</v>
      </c>
      <c r="H3551" s="63">
        <v>67.097899999999996</v>
      </c>
      <c r="I3551" s="63">
        <v>-0.3971671</v>
      </c>
      <c r="J3551" s="63">
        <v>-0.31156640000000002</v>
      </c>
      <c r="K3551" s="63">
        <v>-0.25227949999999999</v>
      </c>
      <c r="L3551" s="63">
        <v>-0.19299269999999999</v>
      </c>
      <c r="M3551" s="63">
        <v>-0.1073919</v>
      </c>
      <c r="N3551" s="63">
        <v>6436</v>
      </c>
      <c r="O3551" s="63">
        <v>0.1130564</v>
      </c>
      <c r="P3551" s="63">
        <v>10</v>
      </c>
      <c r="Q3551" s="63">
        <v>1.2781749580960001E-2</v>
      </c>
    </row>
    <row r="3552" spans="1:17">
      <c r="A3552" s="63" t="s">
        <v>76</v>
      </c>
      <c r="B3552" s="63" t="s">
        <v>58</v>
      </c>
      <c r="C3552" s="63" t="s">
        <v>72</v>
      </c>
      <c r="D3552" s="63">
        <v>23</v>
      </c>
      <c r="E3552" s="63">
        <v>1.3258110000000001</v>
      </c>
      <c r="F3552" s="63">
        <v>1.094314</v>
      </c>
      <c r="G3552" s="63">
        <v>-0.2314976</v>
      </c>
      <c r="H3552" s="63">
        <v>65.012699999999995</v>
      </c>
      <c r="I3552" s="63">
        <v>-0.37638519999999998</v>
      </c>
      <c r="J3552" s="63">
        <v>-0.2907845</v>
      </c>
      <c r="K3552" s="63">
        <v>-0.2314976</v>
      </c>
      <c r="L3552" s="63">
        <v>-0.1722108</v>
      </c>
      <c r="M3552" s="63">
        <v>-8.6610000000000006E-2</v>
      </c>
      <c r="N3552" s="63">
        <v>6436</v>
      </c>
      <c r="O3552" s="63">
        <v>0.1130564</v>
      </c>
      <c r="P3552" s="63">
        <v>10</v>
      </c>
      <c r="Q3552" s="63">
        <v>1.2781749580960001E-2</v>
      </c>
    </row>
    <row r="3553" spans="1:17">
      <c r="A3553" s="63" t="s">
        <v>76</v>
      </c>
      <c r="B3553" s="63" t="s">
        <v>58</v>
      </c>
      <c r="C3553" s="63" t="s">
        <v>72</v>
      </c>
      <c r="D3553" s="63">
        <v>24</v>
      </c>
      <c r="E3553" s="63">
        <v>1.07836</v>
      </c>
      <c r="F3553" s="63">
        <v>0.84888739999999996</v>
      </c>
      <c r="G3553" s="63">
        <v>-0.22947290000000001</v>
      </c>
      <c r="H3553" s="63">
        <v>63.414900000000003</v>
      </c>
      <c r="I3553" s="63">
        <v>-0.37436049999999998</v>
      </c>
      <c r="J3553" s="63">
        <v>-0.28875970000000001</v>
      </c>
      <c r="K3553" s="63">
        <v>-0.22947290000000001</v>
      </c>
      <c r="L3553" s="63">
        <v>-0.170186</v>
      </c>
      <c r="M3553" s="63">
        <v>-8.4585300000000002E-2</v>
      </c>
      <c r="N3553" s="63">
        <v>6436</v>
      </c>
      <c r="O3553" s="63">
        <v>0.1130564</v>
      </c>
      <c r="P3553" s="63">
        <v>10</v>
      </c>
      <c r="Q3553" s="63">
        <v>1.2781749580960001E-2</v>
      </c>
    </row>
    <row r="3554" spans="1:17">
      <c r="A3554" s="63" t="s">
        <v>76</v>
      </c>
      <c r="B3554" s="63" t="s">
        <v>58</v>
      </c>
      <c r="C3554" s="63" t="s">
        <v>73</v>
      </c>
      <c r="D3554" s="63">
        <v>1</v>
      </c>
      <c r="E3554" s="63">
        <v>0.96341100000000002</v>
      </c>
      <c r="F3554" s="63">
        <v>0.81850730000000005</v>
      </c>
      <c r="G3554" s="63">
        <v>-0.1449037</v>
      </c>
      <c r="H3554" s="63">
        <v>49.354199999999999</v>
      </c>
      <c r="I3554" s="63">
        <v>-0.28979129999999997</v>
      </c>
      <c r="J3554" s="63">
        <v>-0.2041906</v>
      </c>
      <c r="K3554" s="63">
        <v>-0.1449037</v>
      </c>
      <c r="L3554" s="63">
        <v>-8.5616899999999996E-2</v>
      </c>
      <c r="M3554" s="63">
        <v>-1.6099999999999998E-5</v>
      </c>
      <c r="N3554" s="63">
        <v>6436</v>
      </c>
      <c r="O3554" s="63">
        <v>0.1130564</v>
      </c>
      <c r="P3554" s="63">
        <v>11</v>
      </c>
      <c r="Q3554" s="63">
        <v>1.2781749580960001E-2</v>
      </c>
    </row>
    <row r="3555" spans="1:17">
      <c r="A3555" s="63" t="s">
        <v>76</v>
      </c>
      <c r="B3555" s="63" t="s">
        <v>58</v>
      </c>
      <c r="C3555" s="63" t="s">
        <v>73</v>
      </c>
      <c r="D3555" s="63">
        <v>2</v>
      </c>
      <c r="E3555" s="63">
        <v>0.89775870000000002</v>
      </c>
      <c r="F3555" s="63">
        <v>0.73694289999999996</v>
      </c>
      <c r="G3555" s="63">
        <v>-0.16081580000000001</v>
      </c>
      <c r="H3555" s="63">
        <v>48.392400000000002</v>
      </c>
      <c r="I3555" s="63">
        <v>-0.30570340000000001</v>
      </c>
      <c r="J3555" s="63">
        <v>-0.22010270000000001</v>
      </c>
      <c r="K3555" s="63">
        <v>-0.16081580000000001</v>
      </c>
      <c r="L3555" s="63">
        <v>-0.10152899999999999</v>
      </c>
      <c r="M3555" s="63">
        <v>-1.59282E-2</v>
      </c>
      <c r="N3555" s="63">
        <v>6436</v>
      </c>
      <c r="O3555" s="63">
        <v>0.1130564</v>
      </c>
      <c r="P3555" s="63">
        <v>11</v>
      </c>
      <c r="Q3555" s="63">
        <v>1.2781749580960001E-2</v>
      </c>
    </row>
    <row r="3556" spans="1:17">
      <c r="A3556" s="63" t="s">
        <v>76</v>
      </c>
      <c r="B3556" s="63" t="s">
        <v>58</v>
      </c>
      <c r="C3556" s="63" t="s">
        <v>73</v>
      </c>
      <c r="D3556" s="63">
        <v>3</v>
      </c>
      <c r="E3556" s="63">
        <v>0.88351659999999999</v>
      </c>
      <c r="F3556" s="63">
        <v>0.72712019999999999</v>
      </c>
      <c r="G3556" s="63">
        <v>-0.15639639999999999</v>
      </c>
      <c r="H3556" s="63">
        <v>47.438899999999997</v>
      </c>
      <c r="I3556" s="63">
        <v>-0.301284</v>
      </c>
      <c r="J3556" s="63">
        <v>-0.21568329999999999</v>
      </c>
      <c r="K3556" s="63">
        <v>-0.15639639999999999</v>
      </c>
      <c r="L3556" s="63">
        <v>-9.7109600000000004E-2</v>
      </c>
      <c r="M3556" s="63">
        <v>-1.1508900000000001E-2</v>
      </c>
      <c r="N3556" s="63">
        <v>6436</v>
      </c>
      <c r="O3556" s="63">
        <v>0.1130564</v>
      </c>
      <c r="P3556" s="63">
        <v>11</v>
      </c>
      <c r="Q3556" s="63">
        <v>1.2781749580960001E-2</v>
      </c>
    </row>
    <row r="3557" spans="1:17">
      <c r="A3557" s="63" t="s">
        <v>76</v>
      </c>
      <c r="B3557" s="63" t="s">
        <v>58</v>
      </c>
      <c r="C3557" s="63" t="s">
        <v>73</v>
      </c>
      <c r="D3557" s="63">
        <v>4</v>
      </c>
      <c r="E3557" s="63">
        <v>0.92614569999999996</v>
      </c>
      <c r="F3557" s="63">
        <v>0.76829550000000002</v>
      </c>
      <c r="G3557" s="63">
        <v>-0.1578503</v>
      </c>
      <c r="H3557" s="63">
        <v>46.567799999999998</v>
      </c>
      <c r="I3557" s="63">
        <v>-0.3027379</v>
      </c>
      <c r="J3557" s="63">
        <v>-0.2171371</v>
      </c>
      <c r="K3557" s="63">
        <v>-0.1578503</v>
      </c>
      <c r="L3557" s="63">
        <v>-9.8563399999999995E-2</v>
      </c>
      <c r="M3557" s="63">
        <v>-1.2962700000000001E-2</v>
      </c>
      <c r="N3557" s="63">
        <v>6436</v>
      </c>
      <c r="O3557" s="63">
        <v>0.1130564</v>
      </c>
      <c r="P3557" s="63">
        <v>11</v>
      </c>
      <c r="Q3557" s="63">
        <v>1.2781749580960001E-2</v>
      </c>
    </row>
    <row r="3558" spans="1:17">
      <c r="A3558" s="63" t="s">
        <v>76</v>
      </c>
      <c r="B3558" s="63" t="s">
        <v>58</v>
      </c>
      <c r="C3558" s="63" t="s">
        <v>73</v>
      </c>
      <c r="D3558" s="63">
        <v>5</v>
      </c>
      <c r="E3558" s="63">
        <v>0.9635184</v>
      </c>
      <c r="F3558" s="63">
        <v>0.80642559999999996</v>
      </c>
      <c r="G3558" s="63">
        <v>-0.1570928</v>
      </c>
      <c r="H3558" s="63">
        <v>46.089700000000001</v>
      </c>
      <c r="I3558" s="63">
        <v>-0.30198039999999998</v>
      </c>
      <c r="J3558" s="63">
        <v>-0.21637960000000001</v>
      </c>
      <c r="K3558" s="63">
        <v>-0.1570928</v>
      </c>
      <c r="L3558" s="63">
        <v>-9.7806000000000004E-2</v>
      </c>
      <c r="M3558" s="63">
        <v>-1.2205199999999999E-2</v>
      </c>
      <c r="N3558" s="63">
        <v>6436</v>
      </c>
      <c r="O3558" s="63">
        <v>0.1130564</v>
      </c>
      <c r="P3558" s="63">
        <v>11</v>
      </c>
      <c r="Q3558" s="63">
        <v>1.2781749580960001E-2</v>
      </c>
    </row>
    <row r="3559" spans="1:17">
      <c r="A3559" s="63" t="s">
        <v>76</v>
      </c>
      <c r="B3559" s="63" t="s">
        <v>58</v>
      </c>
      <c r="C3559" s="63" t="s">
        <v>73</v>
      </c>
      <c r="D3559" s="63">
        <v>6</v>
      </c>
      <c r="E3559" s="63">
        <v>1.1261380000000001</v>
      </c>
      <c r="F3559" s="63">
        <v>0.89090020000000003</v>
      </c>
      <c r="G3559" s="63">
        <v>-0.2352378</v>
      </c>
      <c r="H3559" s="63">
        <v>45.482300000000002</v>
      </c>
      <c r="I3559" s="63">
        <v>-0.3801254</v>
      </c>
      <c r="J3559" s="63">
        <v>-0.29452460000000003</v>
      </c>
      <c r="K3559" s="63">
        <v>-0.2352378</v>
      </c>
      <c r="L3559" s="63">
        <v>-0.17595089999999999</v>
      </c>
      <c r="M3559" s="63">
        <v>-9.0350200000000006E-2</v>
      </c>
      <c r="N3559" s="63">
        <v>6436</v>
      </c>
      <c r="O3559" s="63">
        <v>0.1130564</v>
      </c>
      <c r="P3559" s="63">
        <v>11</v>
      </c>
      <c r="Q3559" s="63">
        <v>1.2781749580960001E-2</v>
      </c>
    </row>
    <row r="3560" spans="1:17">
      <c r="A3560" s="63" t="s">
        <v>76</v>
      </c>
      <c r="B3560" s="63" t="s">
        <v>58</v>
      </c>
      <c r="C3560" s="63" t="s">
        <v>73</v>
      </c>
      <c r="D3560" s="63">
        <v>7</v>
      </c>
      <c r="E3560" s="63">
        <v>1.454108</v>
      </c>
      <c r="F3560" s="63">
        <v>1.2549319999999999</v>
      </c>
      <c r="G3560" s="63">
        <v>-0.19917679999999999</v>
      </c>
      <c r="H3560" s="63">
        <v>45.183</v>
      </c>
      <c r="I3560" s="63">
        <v>-0.34406439999999999</v>
      </c>
      <c r="J3560" s="63">
        <v>-0.25846360000000002</v>
      </c>
      <c r="K3560" s="63">
        <v>-0.19917679999999999</v>
      </c>
      <c r="L3560" s="63">
        <v>-0.13988999999999999</v>
      </c>
      <c r="M3560" s="63">
        <v>-5.4289200000000003E-2</v>
      </c>
      <c r="N3560" s="63">
        <v>6436</v>
      </c>
      <c r="O3560" s="63">
        <v>0.1130564</v>
      </c>
      <c r="P3560" s="63">
        <v>11</v>
      </c>
      <c r="Q3560" s="63">
        <v>1.2781749580960001E-2</v>
      </c>
    </row>
    <row r="3561" spans="1:17">
      <c r="A3561" s="63" t="s">
        <v>76</v>
      </c>
      <c r="B3561" s="63" t="s">
        <v>58</v>
      </c>
      <c r="C3561" s="63" t="s">
        <v>73</v>
      </c>
      <c r="D3561" s="63">
        <v>8</v>
      </c>
      <c r="E3561" s="63">
        <v>1.6387940000000001</v>
      </c>
      <c r="F3561" s="63">
        <v>1.5548420000000001</v>
      </c>
      <c r="G3561" s="63">
        <v>-8.3951799999999993E-2</v>
      </c>
      <c r="H3561" s="63">
        <v>46.657299999999999</v>
      </c>
      <c r="I3561" s="63">
        <v>-0.2288394</v>
      </c>
      <c r="J3561" s="63">
        <v>-0.1432387</v>
      </c>
      <c r="K3561" s="63">
        <v>-8.3951799999999993E-2</v>
      </c>
      <c r="L3561" s="63">
        <v>-2.4664999999999999E-2</v>
      </c>
      <c r="M3561" s="63">
        <v>6.0935799999999998E-2</v>
      </c>
      <c r="N3561" s="63">
        <v>6436</v>
      </c>
      <c r="O3561" s="63">
        <v>0.1130564</v>
      </c>
      <c r="P3561" s="63">
        <v>11</v>
      </c>
      <c r="Q3561" s="63">
        <v>1.2781749580960001E-2</v>
      </c>
    </row>
    <row r="3562" spans="1:17">
      <c r="A3562" s="63" t="s">
        <v>76</v>
      </c>
      <c r="B3562" s="63" t="s">
        <v>58</v>
      </c>
      <c r="C3562" s="63" t="s">
        <v>73</v>
      </c>
      <c r="D3562" s="63">
        <v>9</v>
      </c>
      <c r="E3562" s="63">
        <v>1.480259</v>
      </c>
      <c r="F3562" s="63">
        <v>1.5535920000000001</v>
      </c>
      <c r="G3562" s="63">
        <v>7.3333599999999999E-2</v>
      </c>
      <c r="H3562" s="63">
        <v>51.435600000000001</v>
      </c>
      <c r="I3562" s="63">
        <v>-7.1554000000000006E-2</v>
      </c>
      <c r="J3562" s="63">
        <v>1.40468E-2</v>
      </c>
      <c r="K3562" s="63">
        <v>7.3333599999999999E-2</v>
      </c>
      <c r="L3562" s="63">
        <v>0.1326205</v>
      </c>
      <c r="M3562" s="63">
        <v>0.2182212</v>
      </c>
      <c r="N3562" s="63">
        <v>6436</v>
      </c>
      <c r="O3562" s="63">
        <v>0.1130564</v>
      </c>
      <c r="P3562" s="63">
        <v>11</v>
      </c>
      <c r="Q3562" s="63">
        <v>1.2781749580960001E-2</v>
      </c>
    </row>
    <row r="3563" spans="1:17">
      <c r="A3563" s="63" t="s">
        <v>76</v>
      </c>
      <c r="B3563" s="63" t="s">
        <v>58</v>
      </c>
      <c r="C3563" s="63" t="s">
        <v>73</v>
      </c>
      <c r="D3563" s="63">
        <v>10</v>
      </c>
      <c r="E3563" s="63">
        <v>1.3987419999999999</v>
      </c>
      <c r="F3563" s="63">
        <v>1.4749859999999999</v>
      </c>
      <c r="G3563" s="63">
        <v>7.6243900000000003E-2</v>
      </c>
      <c r="H3563" s="63">
        <v>56.027200000000001</v>
      </c>
      <c r="I3563" s="63">
        <v>-6.8643700000000002E-2</v>
      </c>
      <c r="J3563" s="63">
        <v>1.6957E-2</v>
      </c>
      <c r="K3563" s="63">
        <v>7.6243900000000003E-2</v>
      </c>
      <c r="L3563" s="63">
        <v>0.1355307</v>
      </c>
      <c r="M3563" s="63">
        <v>0.22113150000000001</v>
      </c>
      <c r="N3563" s="63">
        <v>6436</v>
      </c>
      <c r="O3563" s="63">
        <v>0.1130564</v>
      </c>
      <c r="P3563" s="63">
        <v>11</v>
      </c>
      <c r="Q3563" s="63">
        <v>1.2781749580960001E-2</v>
      </c>
    </row>
    <row r="3564" spans="1:17">
      <c r="A3564" s="63" t="s">
        <v>76</v>
      </c>
      <c r="B3564" s="63" t="s">
        <v>58</v>
      </c>
      <c r="C3564" s="63" t="s">
        <v>73</v>
      </c>
      <c r="D3564" s="63">
        <v>11</v>
      </c>
      <c r="E3564" s="63">
        <v>1.276184</v>
      </c>
      <c r="F3564" s="63">
        <v>1.4307939999999999</v>
      </c>
      <c r="G3564" s="63">
        <v>0.15461030000000001</v>
      </c>
      <c r="H3564" s="63">
        <v>59.662599999999998</v>
      </c>
      <c r="I3564" s="63">
        <v>9.7227000000000008E-3</v>
      </c>
      <c r="J3564" s="63">
        <v>9.5323400000000003E-2</v>
      </c>
      <c r="K3564" s="63">
        <v>0.15461030000000001</v>
      </c>
      <c r="L3564" s="63">
        <v>0.21389710000000001</v>
      </c>
      <c r="M3564" s="63">
        <v>0.29949789999999998</v>
      </c>
      <c r="N3564" s="63">
        <v>6436</v>
      </c>
      <c r="O3564" s="63">
        <v>0.1130564</v>
      </c>
      <c r="P3564" s="63">
        <v>11</v>
      </c>
      <c r="Q3564" s="63">
        <v>1.2781749580960001E-2</v>
      </c>
    </row>
    <row r="3565" spans="1:17">
      <c r="A3565" s="63" t="s">
        <v>76</v>
      </c>
      <c r="B3565" s="63" t="s">
        <v>58</v>
      </c>
      <c r="C3565" s="63" t="s">
        <v>73</v>
      </c>
      <c r="D3565" s="63">
        <v>12</v>
      </c>
      <c r="E3565" s="63">
        <v>1.2038120000000001</v>
      </c>
      <c r="F3565" s="63">
        <v>1.339574</v>
      </c>
      <c r="G3565" s="63">
        <v>0.13576170000000001</v>
      </c>
      <c r="H3565" s="63">
        <v>62.7044</v>
      </c>
      <c r="I3565" s="63">
        <v>-9.1258999999999993E-3</v>
      </c>
      <c r="J3565" s="63">
        <v>7.6474899999999998E-2</v>
      </c>
      <c r="K3565" s="63">
        <v>0.13576170000000001</v>
      </c>
      <c r="L3565" s="63">
        <v>0.19504859999999999</v>
      </c>
      <c r="M3565" s="63">
        <v>0.28064929999999999</v>
      </c>
      <c r="N3565" s="63">
        <v>6436</v>
      </c>
      <c r="O3565" s="63">
        <v>0.1130564</v>
      </c>
      <c r="P3565" s="63">
        <v>11</v>
      </c>
      <c r="Q3565" s="63">
        <v>1.2781749580960001E-2</v>
      </c>
    </row>
    <row r="3566" spans="1:17">
      <c r="A3566" s="63" t="s">
        <v>76</v>
      </c>
      <c r="B3566" s="63" t="s">
        <v>58</v>
      </c>
      <c r="C3566" s="63" t="s">
        <v>73</v>
      </c>
      <c r="D3566" s="63">
        <v>13</v>
      </c>
      <c r="E3566" s="63">
        <v>1.058451</v>
      </c>
      <c r="F3566" s="63">
        <v>1.3096129999999999</v>
      </c>
      <c r="G3566" s="63">
        <v>0.25116240000000001</v>
      </c>
      <c r="H3566" s="63">
        <v>64.951300000000003</v>
      </c>
      <c r="I3566" s="63">
        <v>0.1062748</v>
      </c>
      <c r="J3566" s="63">
        <v>0.19187560000000001</v>
      </c>
      <c r="K3566" s="63">
        <v>0.25116240000000001</v>
      </c>
      <c r="L3566" s="63">
        <v>0.31044919999999998</v>
      </c>
      <c r="M3566" s="63">
        <v>0.39605000000000001</v>
      </c>
      <c r="N3566" s="63">
        <v>6436</v>
      </c>
      <c r="O3566" s="63">
        <v>0.1130564</v>
      </c>
      <c r="P3566" s="63">
        <v>11</v>
      </c>
      <c r="Q3566" s="63">
        <v>1.2781749580960001E-2</v>
      </c>
    </row>
    <row r="3567" spans="1:17">
      <c r="A3567" s="63" t="s">
        <v>76</v>
      </c>
      <c r="B3567" s="63" t="s">
        <v>58</v>
      </c>
      <c r="C3567" s="63" t="s">
        <v>73</v>
      </c>
      <c r="D3567" s="63">
        <v>14</v>
      </c>
      <c r="E3567" s="63">
        <v>0.96940170000000003</v>
      </c>
      <c r="F3567" s="63">
        <v>1.2590969999999999</v>
      </c>
      <c r="G3567" s="63">
        <v>0.2896956</v>
      </c>
      <c r="H3567" s="63">
        <v>66.527500000000003</v>
      </c>
      <c r="I3567" s="63">
        <v>0.14480799999999999</v>
      </c>
      <c r="J3567" s="63">
        <v>0.2304088</v>
      </c>
      <c r="K3567" s="63">
        <v>0.2896956</v>
      </c>
      <c r="L3567" s="63">
        <v>0.34898249999999997</v>
      </c>
      <c r="M3567" s="63">
        <v>0.4345832</v>
      </c>
      <c r="N3567" s="63">
        <v>6436</v>
      </c>
      <c r="O3567" s="63">
        <v>0.1130564</v>
      </c>
      <c r="P3567" s="63">
        <v>11</v>
      </c>
      <c r="Q3567" s="63">
        <v>1.2781749580960001E-2</v>
      </c>
    </row>
    <row r="3568" spans="1:17">
      <c r="A3568" s="63" t="s">
        <v>76</v>
      </c>
      <c r="B3568" s="63" t="s">
        <v>58</v>
      </c>
      <c r="C3568" s="63" t="s">
        <v>73</v>
      </c>
      <c r="D3568" s="63">
        <v>15</v>
      </c>
      <c r="E3568" s="63">
        <v>0.93233180000000004</v>
      </c>
      <c r="F3568" s="63">
        <v>1.1874420000000001</v>
      </c>
      <c r="G3568" s="63">
        <v>0.25511</v>
      </c>
      <c r="H3568" s="63">
        <v>67.178399999999996</v>
      </c>
      <c r="I3568" s="63">
        <v>0.1102224</v>
      </c>
      <c r="J3568" s="63">
        <v>0.1958232</v>
      </c>
      <c r="K3568" s="63">
        <v>0.25511</v>
      </c>
      <c r="L3568" s="63">
        <v>0.31439689999999998</v>
      </c>
      <c r="M3568" s="63">
        <v>0.39999760000000001</v>
      </c>
      <c r="N3568" s="63">
        <v>6436</v>
      </c>
      <c r="O3568" s="63">
        <v>0.1130564</v>
      </c>
      <c r="P3568" s="63">
        <v>11</v>
      </c>
      <c r="Q3568" s="63">
        <v>1.2781749580960001E-2</v>
      </c>
    </row>
    <row r="3569" spans="1:17">
      <c r="A3569" s="63" t="s">
        <v>76</v>
      </c>
      <c r="B3569" s="63" t="s">
        <v>58</v>
      </c>
      <c r="C3569" s="63" t="s">
        <v>73</v>
      </c>
      <c r="D3569" s="63">
        <v>16</v>
      </c>
      <c r="E3569" s="63">
        <v>0.95631279999999996</v>
      </c>
      <c r="F3569" s="63">
        <v>1.173826</v>
      </c>
      <c r="G3569" s="63">
        <v>0.21751329999999999</v>
      </c>
      <c r="H3569" s="63">
        <v>65.840699999999998</v>
      </c>
      <c r="I3569" s="63">
        <v>7.2625700000000001E-2</v>
      </c>
      <c r="J3569" s="63">
        <v>0.15822649999999999</v>
      </c>
      <c r="K3569" s="63">
        <v>0.21751329999999999</v>
      </c>
      <c r="L3569" s="63">
        <v>0.2768002</v>
      </c>
      <c r="M3569" s="63">
        <v>0.36240090000000003</v>
      </c>
      <c r="N3569" s="63">
        <v>6436</v>
      </c>
      <c r="O3569" s="63">
        <v>0.1130564</v>
      </c>
      <c r="P3569" s="63">
        <v>11</v>
      </c>
      <c r="Q3569" s="63">
        <v>1.2781749580960001E-2</v>
      </c>
    </row>
    <row r="3570" spans="1:17">
      <c r="A3570" s="63" t="s">
        <v>76</v>
      </c>
      <c r="B3570" s="63" t="s">
        <v>58</v>
      </c>
      <c r="C3570" s="63" t="s">
        <v>73</v>
      </c>
      <c r="D3570" s="63">
        <v>17</v>
      </c>
      <c r="E3570" s="63">
        <v>1.0323819999999999</v>
      </c>
      <c r="F3570" s="63">
        <v>1.2181999999999999</v>
      </c>
      <c r="G3570" s="63">
        <v>0.18581739999999999</v>
      </c>
      <c r="H3570" s="63">
        <v>63.792200000000001</v>
      </c>
      <c r="I3570" s="63">
        <v>4.0929800000000002E-2</v>
      </c>
      <c r="J3570" s="63">
        <v>0.12653049999999999</v>
      </c>
      <c r="K3570" s="63">
        <v>0.18581739999999999</v>
      </c>
      <c r="L3570" s="63">
        <v>0.24510419999999999</v>
      </c>
      <c r="M3570" s="63">
        <v>0.33070500000000003</v>
      </c>
      <c r="N3570" s="63">
        <v>6436</v>
      </c>
      <c r="O3570" s="63">
        <v>0.1130564</v>
      </c>
      <c r="P3570" s="63">
        <v>11</v>
      </c>
      <c r="Q3570" s="63">
        <v>1.2781749580960001E-2</v>
      </c>
    </row>
    <row r="3571" spans="1:17">
      <c r="A3571" s="63" t="s">
        <v>76</v>
      </c>
      <c r="B3571" s="63" t="s">
        <v>58</v>
      </c>
      <c r="C3571" s="63" t="s">
        <v>73</v>
      </c>
      <c r="D3571" s="63">
        <v>18</v>
      </c>
      <c r="E3571" s="63">
        <v>1.2930699999999999</v>
      </c>
      <c r="F3571" s="63">
        <v>1.3721220000000001</v>
      </c>
      <c r="G3571" s="63">
        <v>7.9052600000000001E-2</v>
      </c>
      <c r="H3571" s="63">
        <v>60.823799999999999</v>
      </c>
      <c r="I3571" s="63">
        <v>-6.5835000000000005E-2</v>
      </c>
      <c r="J3571" s="63">
        <v>1.9765700000000001E-2</v>
      </c>
      <c r="K3571" s="63">
        <v>7.9052600000000001E-2</v>
      </c>
      <c r="L3571" s="63">
        <v>0.1383394</v>
      </c>
      <c r="M3571" s="63">
        <v>0.22394020000000001</v>
      </c>
      <c r="N3571" s="63">
        <v>6436</v>
      </c>
      <c r="O3571" s="63">
        <v>0.1130564</v>
      </c>
      <c r="P3571" s="63">
        <v>11</v>
      </c>
      <c r="Q3571" s="63">
        <v>1.2781749580960001E-2</v>
      </c>
    </row>
    <row r="3572" spans="1:17">
      <c r="A3572" s="63" t="s">
        <v>76</v>
      </c>
      <c r="B3572" s="63" t="s">
        <v>58</v>
      </c>
      <c r="C3572" s="63" t="s">
        <v>73</v>
      </c>
      <c r="D3572" s="63">
        <v>19</v>
      </c>
      <c r="E3572" s="63">
        <v>1.54782</v>
      </c>
      <c r="F3572" s="63">
        <v>1.483052</v>
      </c>
      <c r="G3572" s="63">
        <v>-6.4768199999999998E-2</v>
      </c>
      <c r="H3572" s="63">
        <v>58.165199999999999</v>
      </c>
      <c r="I3572" s="63">
        <v>-0.2096558</v>
      </c>
      <c r="J3572" s="63">
        <v>-0.124055</v>
      </c>
      <c r="K3572" s="63">
        <v>-6.4768199999999998E-2</v>
      </c>
      <c r="L3572" s="63">
        <v>-5.4814E-3</v>
      </c>
      <c r="M3572" s="63">
        <v>8.0119399999999993E-2</v>
      </c>
      <c r="N3572" s="63">
        <v>6436</v>
      </c>
      <c r="O3572" s="63">
        <v>0.1130564</v>
      </c>
      <c r="P3572" s="63">
        <v>11</v>
      </c>
      <c r="Q3572" s="63">
        <v>1.2781749580960001E-2</v>
      </c>
    </row>
    <row r="3573" spans="1:17">
      <c r="A3573" s="63" t="s">
        <v>76</v>
      </c>
      <c r="B3573" s="63" t="s">
        <v>58</v>
      </c>
      <c r="C3573" s="63" t="s">
        <v>73</v>
      </c>
      <c r="D3573" s="63">
        <v>20</v>
      </c>
      <c r="E3573" s="63">
        <v>1.6399729999999999</v>
      </c>
      <c r="F3573" s="63">
        <v>1.524805</v>
      </c>
      <c r="G3573" s="63">
        <v>-0.1151683</v>
      </c>
      <c r="H3573" s="63">
        <v>55.872</v>
      </c>
      <c r="I3573" s="63">
        <v>-0.26005590000000001</v>
      </c>
      <c r="J3573" s="63">
        <v>-0.1744552</v>
      </c>
      <c r="K3573" s="63">
        <v>-0.1151683</v>
      </c>
      <c r="L3573" s="63">
        <v>-5.5881500000000001E-2</v>
      </c>
      <c r="M3573" s="63">
        <v>2.9719300000000001E-2</v>
      </c>
      <c r="N3573" s="63">
        <v>6436</v>
      </c>
      <c r="O3573" s="63">
        <v>0.1130564</v>
      </c>
      <c r="P3573" s="63">
        <v>11</v>
      </c>
      <c r="Q3573" s="63">
        <v>1.2781749580960001E-2</v>
      </c>
    </row>
    <row r="3574" spans="1:17">
      <c r="A3574" s="63" t="s">
        <v>76</v>
      </c>
      <c r="B3574" s="63" t="s">
        <v>58</v>
      </c>
      <c r="C3574" s="63" t="s">
        <v>73</v>
      </c>
      <c r="D3574" s="63">
        <v>21</v>
      </c>
      <c r="E3574" s="63">
        <v>1.6726030000000001</v>
      </c>
      <c r="F3574" s="63">
        <v>1.5247440000000001</v>
      </c>
      <c r="G3574" s="63">
        <v>-0.14785870000000001</v>
      </c>
      <c r="H3574" s="63">
        <v>53.594900000000003</v>
      </c>
      <c r="I3574" s="63">
        <v>-0.29274630000000001</v>
      </c>
      <c r="J3574" s="63">
        <v>-0.20714560000000001</v>
      </c>
      <c r="K3574" s="63">
        <v>-0.14785870000000001</v>
      </c>
      <c r="L3574" s="63">
        <v>-8.8571899999999995E-2</v>
      </c>
      <c r="M3574" s="63">
        <v>-2.9711E-3</v>
      </c>
      <c r="N3574" s="63">
        <v>6436</v>
      </c>
      <c r="O3574" s="63">
        <v>0.1130564</v>
      </c>
      <c r="P3574" s="63">
        <v>11</v>
      </c>
      <c r="Q3574" s="63">
        <v>1.2781749580960001E-2</v>
      </c>
    </row>
    <row r="3575" spans="1:17">
      <c r="A3575" s="63" t="s">
        <v>76</v>
      </c>
      <c r="B3575" s="63" t="s">
        <v>58</v>
      </c>
      <c r="C3575" s="63" t="s">
        <v>73</v>
      </c>
      <c r="D3575" s="63">
        <v>22</v>
      </c>
      <c r="E3575" s="63">
        <v>1.5515909999999999</v>
      </c>
      <c r="F3575" s="63">
        <v>1.403305</v>
      </c>
      <c r="G3575" s="63">
        <v>-0.14828649999999999</v>
      </c>
      <c r="H3575" s="63">
        <v>51.9285</v>
      </c>
      <c r="I3575" s="63">
        <v>-0.29317409999999999</v>
      </c>
      <c r="J3575" s="63">
        <v>-0.20757329999999999</v>
      </c>
      <c r="K3575" s="63">
        <v>-0.14828649999999999</v>
      </c>
      <c r="L3575" s="63">
        <v>-8.8999599999999998E-2</v>
      </c>
      <c r="M3575" s="63">
        <v>-3.3988999999999998E-3</v>
      </c>
      <c r="N3575" s="63">
        <v>6436</v>
      </c>
      <c r="O3575" s="63">
        <v>0.1130564</v>
      </c>
      <c r="P3575" s="63">
        <v>11</v>
      </c>
      <c r="Q3575" s="63">
        <v>1.2781749580960001E-2</v>
      </c>
    </row>
    <row r="3576" spans="1:17">
      <c r="A3576" s="63" t="s">
        <v>76</v>
      </c>
      <c r="B3576" s="63" t="s">
        <v>58</v>
      </c>
      <c r="C3576" s="63" t="s">
        <v>73</v>
      </c>
      <c r="D3576" s="63">
        <v>23</v>
      </c>
      <c r="E3576" s="63">
        <v>1.343386</v>
      </c>
      <c r="F3576" s="63">
        <v>1.2032080000000001</v>
      </c>
      <c r="G3576" s="63">
        <v>-0.14017840000000001</v>
      </c>
      <c r="H3576" s="63">
        <v>50.640599999999999</v>
      </c>
      <c r="I3576" s="63">
        <v>-0.28506599999999999</v>
      </c>
      <c r="J3576" s="63">
        <v>-0.19946530000000001</v>
      </c>
      <c r="K3576" s="63">
        <v>-0.14017840000000001</v>
      </c>
      <c r="L3576" s="63">
        <v>-8.0891599999999994E-2</v>
      </c>
      <c r="M3576" s="63">
        <v>4.7092000000000002E-3</v>
      </c>
      <c r="N3576" s="63">
        <v>6436</v>
      </c>
      <c r="O3576" s="63">
        <v>0.1130564</v>
      </c>
      <c r="P3576" s="63">
        <v>11</v>
      </c>
      <c r="Q3576" s="63">
        <v>1.2781749580960001E-2</v>
      </c>
    </row>
    <row r="3577" spans="1:17">
      <c r="A3577" s="63" t="s">
        <v>76</v>
      </c>
      <c r="B3577" s="63" t="s">
        <v>58</v>
      </c>
      <c r="C3577" s="63" t="s">
        <v>73</v>
      </c>
      <c r="D3577" s="63">
        <v>24</v>
      </c>
      <c r="E3577" s="63">
        <v>1.1171500000000001</v>
      </c>
      <c r="F3577" s="63">
        <v>0.97505799999999998</v>
      </c>
      <c r="G3577" s="63">
        <v>-0.14209160000000001</v>
      </c>
      <c r="H3577" s="63">
        <v>49.4437</v>
      </c>
      <c r="I3577" s="63">
        <v>-0.28697919999999999</v>
      </c>
      <c r="J3577" s="63">
        <v>-0.20137849999999999</v>
      </c>
      <c r="K3577" s="63">
        <v>-0.14209160000000001</v>
      </c>
      <c r="L3577" s="63">
        <v>-8.2804799999999998E-2</v>
      </c>
      <c r="M3577" s="63">
        <v>2.7959999999999999E-3</v>
      </c>
      <c r="N3577" s="63">
        <v>6436</v>
      </c>
      <c r="O3577" s="63">
        <v>0.1130564</v>
      </c>
      <c r="P3577" s="63">
        <v>11</v>
      </c>
      <c r="Q3577" s="63">
        <v>1.2781749580960001E-2</v>
      </c>
    </row>
    <row r="3578" spans="1:17">
      <c r="A3578" s="63" t="s">
        <v>76</v>
      </c>
      <c r="B3578" s="63" t="s">
        <v>58</v>
      </c>
      <c r="C3578" s="63" t="s">
        <v>74</v>
      </c>
      <c r="D3578" s="63">
        <v>1</v>
      </c>
      <c r="E3578" s="63">
        <v>1.117639</v>
      </c>
      <c r="F3578" s="63">
        <v>0.97273529999999997</v>
      </c>
      <c r="G3578" s="63">
        <v>-0.1449038</v>
      </c>
      <c r="H3578" s="63">
        <v>43.714199999999998</v>
      </c>
      <c r="I3578" s="63">
        <v>-0.28979139999999998</v>
      </c>
      <c r="J3578" s="63">
        <v>-0.2041906</v>
      </c>
      <c r="K3578" s="63">
        <v>-0.1449038</v>
      </c>
      <c r="L3578" s="63">
        <v>-8.5616899999999996E-2</v>
      </c>
      <c r="M3578" s="63">
        <v>-1.6200000000000001E-5</v>
      </c>
      <c r="N3578" s="63">
        <v>6436</v>
      </c>
      <c r="O3578" s="63">
        <v>0.1130564</v>
      </c>
      <c r="P3578" s="63">
        <v>12</v>
      </c>
      <c r="Q3578" s="63">
        <v>1.2781749580960001E-2</v>
      </c>
    </row>
    <row r="3579" spans="1:17">
      <c r="A3579" s="63" t="s">
        <v>76</v>
      </c>
      <c r="B3579" s="63" t="s">
        <v>58</v>
      </c>
      <c r="C3579" s="63" t="s">
        <v>74</v>
      </c>
      <c r="D3579" s="63">
        <v>2</v>
      </c>
      <c r="E3579" s="63">
        <v>1.050071</v>
      </c>
      <c r="F3579" s="63">
        <v>0.88925489999999996</v>
      </c>
      <c r="G3579" s="63">
        <v>-0.16081580000000001</v>
      </c>
      <c r="H3579" s="63">
        <v>43.155000000000001</v>
      </c>
      <c r="I3579" s="63">
        <v>-0.30570340000000001</v>
      </c>
      <c r="J3579" s="63">
        <v>-0.22010260000000001</v>
      </c>
      <c r="K3579" s="63">
        <v>-0.16081580000000001</v>
      </c>
      <c r="L3579" s="63">
        <v>-0.10152890000000001</v>
      </c>
      <c r="M3579" s="63">
        <v>-1.59282E-2</v>
      </c>
      <c r="N3579" s="63">
        <v>6436</v>
      </c>
      <c r="O3579" s="63">
        <v>0.1130564</v>
      </c>
      <c r="P3579" s="63">
        <v>12</v>
      </c>
      <c r="Q3579" s="63">
        <v>1.2781749580960001E-2</v>
      </c>
    </row>
    <row r="3580" spans="1:17">
      <c r="A3580" s="63" t="s">
        <v>76</v>
      </c>
      <c r="B3580" s="63" t="s">
        <v>58</v>
      </c>
      <c r="C3580" s="63" t="s">
        <v>74</v>
      </c>
      <c r="D3580" s="63">
        <v>3</v>
      </c>
      <c r="E3580" s="63">
        <v>1.0447120000000001</v>
      </c>
      <c r="F3580" s="63">
        <v>0.88831570000000004</v>
      </c>
      <c r="G3580" s="63">
        <v>-0.15639649999999999</v>
      </c>
      <c r="H3580" s="63">
        <v>42.898400000000002</v>
      </c>
      <c r="I3580" s="63">
        <v>-0.3012841</v>
      </c>
      <c r="J3580" s="63">
        <v>-0.21568329999999999</v>
      </c>
      <c r="K3580" s="63">
        <v>-0.15639649999999999</v>
      </c>
      <c r="L3580" s="63">
        <v>-9.7109699999999993E-2</v>
      </c>
      <c r="M3580" s="63">
        <v>-1.1508900000000001E-2</v>
      </c>
      <c r="N3580" s="63">
        <v>6436</v>
      </c>
      <c r="O3580" s="63">
        <v>0.1130564</v>
      </c>
      <c r="P3580" s="63">
        <v>12</v>
      </c>
      <c r="Q3580" s="63">
        <v>1.2781749580960001E-2</v>
      </c>
    </row>
    <row r="3581" spans="1:17">
      <c r="A3581" s="63" t="s">
        <v>76</v>
      </c>
      <c r="B3581" s="63" t="s">
        <v>58</v>
      </c>
      <c r="C3581" s="63" t="s">
        <v>74</v>
      </c>
      <c r="D3581" s="63">
        <v>4</v>
      </c>
      <c r="E3581" s="63">
        <v>1.0778209999999999</v>
      </c>
      <c r="F3581" s="63">
        <v>0.91997059999999997</v>
      </c>
      <c r="G3581" s="63">
        <v>-0.1578502</v>
      </c>
      <c r="H3581" s="63">
        <v>42.482100000000003</v>
      </c>
      <c r="I3581" s="63">
        <v>-0.3027378</v>
      </c>
      <c r="J3581" s="63">
        <v>-0.217137</v>
      </c>
      <c r="K3581" s="63">
        <v>-0.1578502</v>
      </c>
      <c r="L3581" s="63">
        <v>-9.8563399999999995E-2</v>
      </c>
      <c r="M3581" s="63">
        <v>-1.2962599999999999E-2</v>
      </c>
      <c r="N3581" s="63">
        <v>6436</v>
      </c>
      <c r="O3581" s="63">
        <v>0.1130564</v>
      </c>
      <c r="P3581" s="63">
        <v>12</v>
      </c>
      <c r="Q3581" s="63">
        <v>1.2781749580960001E-2</v>
      </c>
    </row>
    <row r="3582" spans="1:17">
      <c r="A3582" s="63" t="s">
        <v>76</v>
      </c>
      <c r="B3582" s="63" t="s">
        <v>58</v>
      </c>
      <c r="C3582" s="63" t="s">
        <v>74</v>
      </c>
      <c r="D3582" s="63">
        <v>5</v>
      </c>
      <c r="E3582" s="63">
        <v>1.121102</v>
      </c>
      <c r="F3582" s="63">
        <v>0.964009</v>
      </c>
      <c r="G3582" s="63">
        <v>-0.1570927</v>
      </c>
      <c r="H3582" s="63">
        <v>42.318300000000001</v>
      </c>
      <c r="I3582" s="63">
        <v>-0.30198029999999998</v>
      </c>
      <c r="J3582" s="63">
        <v>-0.2163795</v>
      </c>
      <c r="K3582" s="63">
        <v>-0.1570927</v>
      </c>
      <c r="L3582" s="63">
        <v>-9.7805900000000001E-2</v>
      </c>
      <c r="M3582" s="63">
        <v>-1.22051E-2</v>
      </c>
      <c r="N3582" s="63">
        <v>6436</v>
      </c>
      <c r="O3582" s="63">
        <v>0.1130564</v>
      </c>
      <c r="P3582" s="63">
        <v>12</v>
      </c>
      <c r="Q3582" s="63">
        <v>1.2781749580960001E-2</v>
      </c>
    </row>
    <row r="3583" spans="1:17">
      <c r="A3583" s="63" t="s">
        <v>76</v>
      </c>
      <c r="B3583" s="63" t="s">
        <v>58</v>
      </c>
      <c r="C3583" s="63" t="s">
        <v>74</v>
      </c>
      <c r="D3583" s="63">
        <v>6</v>
      </c>
      <c r="E3583" s="63">
        <v>1.2932920000000001</v>
      </c>
      <c r="F3583" s="63">
        <v>1.058055</v>
      </c>
      <c r="G3583" s="63">
        <v>-0.23523769999999999</v>
      </c>
      <c r="H3583" s="63">
        <v>42.044400000000003</v>
      </c>
      <c r="I3583" s="63">
        <v>-0.3801253</v>
      </c>
      <c r="J3583" s="63">
        <v>-0.29452460000000003</v>
      </c>
      <c r="K3583" s="63">
        <v>-0.23523769999999999</v>
      </c>
      <c r="L3583" s="63">
        <v>-0.17595089999999999</v>
      </c>
      <c r="M3583" s="63">
        <v>-9.0350100000000003E-2</v>
      </c>
      <c r="N3583" s="63">
        <v>6436</v>
      </c>
      <c r="O3583" s="63">
        <v>0.1130564</v>
      </c>
      <c r="P3583" s="63">
        <v>12</v>
      </c>
      <c r="Q3583" s="63">
        <v>1.2781749580960001E-2</v>
      </c>
    </row>
    <row r="3584" spans="1:17">
      <c r="A3584" s="63" t="s">
        <v>76</v>
      </c>
      <c r="B3584" s="63" t="s">
        <v>58</v>
      </c>
      <c r="C3584" s="63" t="s">
        <v>74</v>
      </c>
      <c r="D3584" s="63">
        <v>7</v>
      </c>
      <c r="E3584" s="63">
        <v>1.6603429999999999</v>
      </c>
      <c r="F3584" s="63">
        <v>1.461166</v>
      </c>
      <c r="G3584" s="63">
        <v>-0.19917679999999999</v>
      </c>
      <c r="H3584" s="63">
        <v>41.628399999999999</v>
      </c>
      <c r="I3584" s="63">
        <v>-0.34406439999999999</v>
      </c>
      <c r="J3584" s="63">
        <v>-0.25846360000000002</v>
      </c>
      <c r="K3584" s="63">
        <v>-0.19917679999999999</v>
      </c>
      <c r="L3584" s="63">
        <v>-0.13988999999999999</v>
      </c>
      <c r="M3584" s="63">
        <v>-5.4289200000000003E-2</v>
      </c>
      <c r="N3584" s="63">
        <v>6436</v>
      </c>
      <c r="O3584" s="63">
        <v>0.1130564</v>
      </c>
      <c r="P3584" s="63">
        <v>12</v>
      </c>
      <c r="Q3584" s="63">
        <v>1.2781749580960001E-2</v>
      </c>
    </row>
    <row r="3585" spans="1:17">
      <c r="A3585" s="63" t="s">
        <v>76</v>
      </c>
      <c r="B3585" s="63" t="s">
        <v>58</v>
      </c>
      <c r="C3585" s="63" t="s">
        <v>74</v>
      </c>
      <c r="D3585" s="63">
        <v>8</v>
      </c>
      <c r="E3585" s="63">
        <v>1.8783129999999999</v>
      </c>
      <c r="F3585" s="63">
        <v>1.7943610000000001</v>
      </c>
      <c r="G3585" s="63">
        <v>-8.3951799999999993E-2</v>
      </c>
      <c r="H3585" s="63">
        <v>41.819699999999997</v>
      </c>
      <c r="I3585" s="63">
        <v>-0.2288394</v>
      </c>
      <c r="J3585" s="63">
        <v>-0.1432387</v>
      </c>
      <c r="K3585" s="63">
        <v>-8.3951799999999993E-2</v>
      </c>
      <c r="L3585" s="63">
        <v>-2.4664999999999999E-2</v>
      </c>
      <c r="M3585" s="63">
        <v>6.0935799999999998E-2</v>
      </c>
      <c r="N3585" s="63">
        <v>6436</v>
      </c>
      <c r="O3585" s="63">
        <v>0.1130564</v>
      </c>
      <c r="P3585" s="63">
        <v>12</v>
      </c>
      <c r="Q3585" s="63">
        <v>1.2781749580960001E-2</v>
      </c>
    </row>
    <row r="3586" spans="1:17">
      <c r="A3586" s="63" t="s">
        <v>76</v>
      </c>
      <c r="B3586" s="63" t="s">
        <v>58</v>
      </c>
      <c r="C3586" s="63" t="s">
        <v>74</v>
      </c>
      <c r="D3586" s="63">
        <v>9</v>
      </c>
      <c r="E3586" s="63">
        <v>1.736721</v>
      </c>
      <c r="F3586" s="63">
        <v>1.810055</v>
      </c>
      <c r="G3586" s="63">
        <v>7.3333499999999996E-2</v>
      </c>
      <c r="H3586" s="63">
        <v>43.742800000000003</v>
      </c>
      <c r="I3586" s="63">
        <v>-7.1554099999999995E-2</v>
      </c>
      <c r="J3586" s="63">
        <v>1.4046700000000001E-2</v>
      </c>
      <c r="K3586" s="63">
        <v>7.3333499999999996E-2</v>
      </c>
      <c r="L3586" s="63">
        <v>0.1326203</v>
      </c>
      <c r="M3586" s="63">
        <v>0.2182211</v>
      </c>
      <c r="N3586" s="63">
        <v>6436</v>
      </c>
      <c r="O3586" s="63">
        <v>0.1130564</v>
      </c>
      <c r="P3586" s="63">
        <v>12</v>
      </c>
      <c r="Q3586" s="63">
        <v>1.2781749580960001E-2</v>
      </c>
    </row>
    <row r="3587" spans="1:17">
      <c r="A3587" s="63" t="s">
        <v>76</v>
      </c>
      <c r="B3587" s="63" t="s">
        <v>58</v>
      </c>
      <c r="C3587" s="63" t="s">
        <v>74</v>
      </c>
      <c r="D3587" s="63">
        <v>10</v>
      </c>
      <c r="E3587" s="63">
        <v>1.660836</v>
      </c>
      <c r="F3587" s="63">
        <v>1.73708</v>
      </c>
      <c r="G3587" s="63">
        <v>7.62438E-2</v>
      </c>
      <c r="H3587" s="63">
        <v>46.676600000000001</v>
      </c>
      <c r="I3587" s="63">
        <v>-6.8643800000000005E-2</v>
      </c>
      <c r="J3587" s="63">
        <v>1.69569E-2</v>
      </c>
      <c r="K3587" s="63">
        <v>7.62438E-2</v>
      </c>
      <c r="L3587" s="63">
        <v>0.1355306</v>
      </c>
      <c r="M3587" s="63">
        <v>0.22113140000000001</v>
      </c>
      <c r="N3587" s="63">
        <v>6436</v>
      </c>
      <c r="O3587" s="63">
        <v>0.1130564</v>
      </c>
      <c r="P3587" s="63">
        <v>12</v>
      </c>
      <c r="Q3587" s="63">
        <v>1.2781749580960001E-2</v>
      </c>
    </row>
    <row r="3588" spans="1:17">
      <c r="A3588" s="63" t="s">
        <v>76</v>
      </c>
      <c r="B3588" s="63" t="s">
        <v>58</v>
      </c>
      <c r="C3588" s="63" t="s">
        <v>74</v>
      </c>
      <c r="D3588" s="63">
        <v>11</v>
      </c>
      <c r="E3588" s="63">
        <v>1.540451</v>
      </c>
      <c r="F3588" s="63">
        <v>1.6950609999999999</v>
      </c>
      <c r="G3588" s="63">
        <v>0.15461030000000001</v>
      </c>
      <c r="H3588" s="63">
        <v>48.736699999999999</v>
      </c>
      <c r="I3588" s="63">
        <v>9.7227000000000008E-3</v>
      </c>
      <c r="J3588" s="63">
        <v>9.5323400000000003E-2</v>
      </c>
      <c r="K3588" s="63">
        <v>0.15461030000000001</v>
      </c>
      <c r="L3588" s="63">
        <v>0.21389710000000001</v>
      </c>
      <c r="M3588" s="63">
        <v>0.29949789999999998</v>
      </c>
      <c r="N3588" s="63">
        <v>6436</v>
      </c>
      <c r="O3588" s="63">
        <v>0.1130564</v>
      </c>
      <c r="P3588" s="63">
        <v>12</v>
      </c>
      <c r="Q3588" s="63">
        <v>1.2781749580960001E-2</v>
      </c>
    </row>
    <row r="3589" spans="1:17">
      <c r="A3589" s="63" t="s">
        <v>76</v>
      </c>
      <c r="B3589" s="63" t="s">
        <v>58</v>
      </c>
      <c r="C3589" s="63" t="s">
        <v>74</v>
      </c>
      <c r="D3589" s="63">
        <v>12</v>
      </c>
      <c r="E3589" s="63">
        <v>1.466593</v>
      </c>
      <c r="F3589" s="63">
        <v>1.602355</v>
      </c>
      <c r="G3589" s="63">
        <v>0.13576170000000001</v>
      </c>
      <c r="H3589" s="63">
        <v>50.3322</v>
      </c>
      <c r="I3589" s="63">
        <v>-9.1258999999999993E-3</v>
      </c>
      <c r="J3589" s="63">
        <v>7.6474899999999998E-2</v>
      </c>
      <c r="K3589" s="63">
        <v>0.13576170000000001</v>
      </c>
      <c r="L3589" s="63">
        <v>0.19504859999999999</v>
      </c>
      <c r="M3589" s="63">
        <v>0.28064929999999999</v>
      </c>
      <c r="N3589" s="63">
        <v>6436</v>
      </c>
      <c r="O3589" s="63">
        <v>0.1130564</v>
      </c>
      <c r="P3589" s="63">
        <v>12</v>
      </c>
      <c r="Q3589" s="63">
        <v>1.2781749580960001E-2</v>
      </c>
    </row>
    <row r="3590" spans="1:17">
      <c r="A3590" s="63" t="s">
        <v>76</v>
      </c>
      <c r="B3590" s="63" t="s">
        <v>58</v>
      </c>
      <c r="C3590" s="63" t="s">
        <v>74</v>
      </c>
      <c r="D3590" s="63">
        <v>13</v>
      </c>
      <c r="E3590" s="63">
        <v>1.311866</v>
      </c>
      <c r="F3590" s="63">
        <v>1.5630280000000001</v>
      </c>
      <c r="G3590" s="63">
        <v>0.25116240000000001</v>
      </c>
      <c r="H3590" s="63">
        <v>51.890099999999997</v>
      </c>
      <c r="I3590" s="63">
        <v>0.1062748</v>
      </c>
      <c r="J3590" s="63">
        <v>0.19187560000000001</v>
      </c>
      <c r="K3590" s="63">
        <v>0.25116240000000001</v>
      </c>
      <c r="L3590" s="63">
        <v>0.31044919999999998</v>
      </c>
      <c r="M3590" s="63">
        <v>0.39605000000000001</v>
      </c>
      <c r="N3590" s="63">
        <v>6436</v>
      </c>
      <c r="O3590" s="63">
        <v>0.1130564</v>
      </c>
      <c r="P3590" s="63">
        <v>12</v>
      </c>
      <c r="Q3590" s="63">
        <v>1.2781749580960001E-2</v>
      </c>
    </row>
    <row r="3591" spans="1:17">
      <c r="A3591" s="63" t="s">
        <v>76</v>
      </c>
      <c r="B3591" s="63" t="s">
        <v>58</v>
      </c>
      <c r="C3591" s="63" t="s">
        <v>74</v>
      </c>
      <c r="D3591" s="63">
        <v>14</v>
      </c>
      <c r="E3591" s="63">
        <v>1.1954020000000001</v>
      </c>
      <c r="F3591" s="63">
        <v>1.4850969999999999</v>
      </c>
      <c r="G3591" s="63">
        <v>0.2896956</v>
      </c>
      <c r="H3591" s="63">
        <v>52.996299999999998</v>
      </c>
      <c r="I3591" s="63">
        <v>0.14480799999999999</v>
      </c>
      <c r="J3591" s="63">
        <v>0.2304088</v>
      </c>
      <c r="K3591" s="63">
        <v>0.2896956</v>
      </c>
      <c r="L3591" s="63">
        <v>0.34898249999999997</v>
      </c>
      <c r="M3591" s="63">
        <v>0.4345832</v>
      </c>
      <c r="N3591" s="63">
        <v>6436</v>
      </c>
      <c r="O3591" s="63">
        <v>0.1130564</v>
      </c>
      <c r="P3591" s="63">
        <v>12</v>
      </c>
      <c r="Q3591" s="63">
        <v>1.2781749580960001E-2</v>
      </c>
    </row>
    <row r="3592" spans="1:17">
      <c r="A3592" s="63" t="s">
        <v>76</v>
      </c>
      <c r="B3592" s="63" t="s">
        <v>58</v>
      </c>
      <c r="C3592" s="63" t="s">
        <v>74</v>
      </c>
      <c r="D3592" s="63">
        <v>15</v>
      </c>
      <c r="E3592" s="63">
        <v>1.15557</v>
      </c>
      <c r="F3592" s="63">
        <v>1.4106799999999999</v>
      </c>
      <c r="G3592" s="63">
        <v>0.25511</v>
      </c>
      <c r="H3592" s="63">
        <v>53.264299999999999</v>
      </c>
      <c r="I3592" s="63">
        <v>0.1102224</v>
      </c>
      <c r="J3592" s="63">
        <v>0.1958232</v>
      </c>
      <c r="K3592" s="63">
        <v>0.25511</v>
      </c>
      <c r="L3592" s="63">
        <v>0.31439689999999998</v>
      </c>
      <c r="M3592" s="63">
        <v>0.39999760000000001</v>
      </c>
      <c r="N3592" s="63">
        <v>6436</v>
      </c>
      <c r="O3592" s="63">
        <v>0.1130564</v>
      </c>
      <c r="P3592" s="63">
        <v>12</v>
      </c>
      <c r="Q3592" s="63">
        <v>1.2781749580960001E-2</v>
      </c>
    </row>
    <row r="3593" spans="1:17">
      <c r="A3593" s="63" t="s">
        <v>76</v>
      </c>
      <c r="B3593" s="63" t="s">
        <v>58</v>
      </c>
      <c r="C3593" s="63" t="s">
        <v>74</v>
      </c>
      <c r="D3593" s="63">
        <v>16</v>
      </c>
      <c r="E3593" s="63">
        <v>1.1884330000000001</v>
      </c>
      <c r="F3593" s="63">
        <v>1.4059459999999999</v>
      </c>
      <c r="G3593" s="63">
        <v>0.21751329999999999</v>
      </c>
      <c r="H3593" s="63">
        <v>52.862499999999997</v>
      </c>
      <c r="I3593" s="63">
        <v>7.2625700000000001E-2</v>
      </c>
      <c r="J3593" s="63">
        <v>0.15822649999999999</v>
      </c>
      <c r="K3593" s="63">
        <v>0.21751329999999999</v>
      </c>
      <c r="L3593" s="63">
        <v>0.2768002</v>
      </c>
      <c r="M3593" s="63">
        <v>0.36240090000000003</v>
      </c>
      <c r="N3593" s="63">
        <v>6436</v>
      </c>
      <c r="O3593" s="63">
        <v>0.1130564</v>
      </c>
      <c r="P3593" s="63">
        <v>12</v>
      </c>
      <c r="Q3593" s="63">
        <v>1.2781749580960001E-2</v>
      </c>
    </row>
    <row r="3594" spans="1:17">
      <c r="A3594" s="63" t="s">
        <v>76</v>
      </c>
      <c r="B3594" s="63" t="s">
        <v>58</v>
      </c>
      <c r="C3594" s="63" t="s">
        <v>74</v>
      </c>
      <c r="D3594" s="63">
        <v>17</v>
      </c>
      <c r="E3594" s="63">
        <v>1.2971269999999999</v>
      </c>
      <c r="F3594" s="63">
        <v>1.482945</v>
      </c>
      <c r="G3594" s="63">
        <v>0.18581739999999999</v>
      </c>
      <c r="H3594" s="63">
        <v>51.154299999999999</v>
      </c>
      <c r="I3594" s="63">
        <v>4.0929800000000002E-2</v>
      </c>
      <c r="J3594" s="63">
        <v>0.12653049999999999</v>
      </c>
      <c r="K3594" s="63">
        <v>0.18581739999999999</v>
      </c>
      <c r="L3594" s="63">
        <v>0.24510419999999999</v>
      </c>
      <c r="M3594" s="63">
        <v>0.33070500000000003</v>
      </c>
      <c r="N3594" s="63">
        <v>6436</v>
      </c>
      <c r="O3594" s="63">
        <v>0.1130564</v>
      </c>
      <c r="P3594" s="63">
        <v>12</v>
      </c>
      <c r="Q3594" s="63">
        <v>1.2781749580960001E-2</v>
      </c>
    </row>
    <row r="3595" spans="1:17">
      <c r="A3595" s="63" t="s">
        <v>76</v>
      </c>
      <c r="B3595" s="63" t="s">
        <v>58</v>
      </c>
      <c r="C3595" s="63" t="s">
        <v>74</v>
      </c>
      <c r="D3595" s="63">
        <v>18</v>
      </c>
      <c r="E3595" s="63">
        <v>1.6655549999999999</v>
      </c>
      <c r="F3595" s="63">
        <v>1.7446079999999999</v>
      </c>
      <c r="G3595" s="63">
        <v>7.9052600000000001E-2</v>
      </c>
      <c r="H3595" s="63">
        <v>49.430999999999997</v>
      </c>
      <c r="I3595" s="63">
        <v>-6.5835000000000005E-2</v>
      </c>
      <c r="J3595" s="63">
        <v>1.9765700000000001E-2</v>
      </c>
      <c r="K3595" s="63">
        <v>7.9052600000000001E-2</v>
      </c>
      <c r="L3595" s="63">
        <v>0.1383394</v>
      </c>
      <c r="M3595" s="63">
        <v>0.22394020000000001</v>
      </c>
      <c r="N3595" s="63">
        <v>6436</v>
      </c>
      <c r="O3595" s="63">
        <v>0.1130564</v>
      </c>
      <c r="P3595" s="63">
        <v>12</v>
      </c>
      <c r="Q3595" s="63">
        <v>1.2781749580960001E-2</v>
      </c>
    </row>
    <row r="3596" spans="1:17">
      <c r="A3596" s="63" t="s">
        <v>76</v>
      </c>
      <c r="B3596" s="63" t="s">
        <v>58</v>
      </c>
      <c r="C3596" s="63" t="s">
        <v>74</v>
      </c>
      <c r="D3596" s="63">
        <v>19</v>
      </c>
      <c r="E3596" s="63">
        <v>1.937505</v>
      </c>
      <c r="F3596" s="63">
        <v>1.8727370000000001</v>
      </c>
      <c r="G3596" s="63">
        <v>-6.4768199999999998E-2</v>
      </c>
      <c r="H3596" s="63">
        <v>48.002099999999999</v>
      </c>
      <c r="I3596" s="63">
        <v>-0.2096558</v>
      </c>
      <c r="J3596" s="63">
        <v>-0.124055</v>
      </c>
      <c r="K3596" s="63">
        <v>-6.4768199999999998E-2</v>
      </c>
      <c r="L3596" s="63">
        <v>-5.4814E-3</v>
      </c>
      <c r="M3596" s="63">
        <v>8.0119399999999993E-2</v>
      </c>
      <c r="N3596" s="63">
        <v>6436</v>
      </c>
      <c r="O3596" s="63">
        <v>0.1130564</v>
      </c>
      <c r="P3596" s="63">
        <v>12</v>
      </c>
      <c r="Q3596" s="63">
        <v>1.2781749580960001E-2</v>
      </c>
    </row>
    <row r="3597" spans="1:17">
      <c r="A3597" s="63" t="s">
        <v>76</v>
      </c>
      <c r="B3597" s="63" t="s">
        <v>58</v>
      </c>
      <c r="C3597" s="63" t="s">
        <v>74</v>
      </c>
      <c r="D3597" s="63">
        <v>20</v>
      </c>
      <c r="E3597" s="63">
        <v>1.972677</v>
      </c>
      <c r="F3597" s="63">
        <v>1.8575079999999999</v>
      </c>
      <c r="G3597" s="63">
        <v>-0.1151683</v>
      </c>
      <c r="H3597" s="63">
        <v>47.042999999999999</v>
      </c>
      <c r="I3597" s="63">
        <v>-0.26005590000000001</v>
      </c>
      <c r="J3597" s="63">
        <v>-0.1744552</v>
      </c>
      <c r="K3597" s="63">
        <v>-0.1151683</v>
      </c>
      <c r="L3597" s="63">
        <v>-5.5881500000000001E-2</v>
      </c>
      <c r="M3597" s="63">
        <v>2.9719300000000001E-2</v>
      </c>
      <c r="N3597" s="63">
        <v>6436</v>
      </c>
      <c r="O3597" s="63">
        <v>0.1130564</v>
      </c>
      <c r="P3597" s="63">
        <v>12</v>
      </c>
      <c r="Q3597" s="63">
        <v>1.2781749580960001E-2</v>
      </c>
    </row>
    <row r="3598" spans="1:17">
      <c r="A3598" s="63" t="s">
        <v>76</v>
      </c>
      <c r="B3598" s="63" t="s">
        <v>58</v>
      </c>
      <c r="C3598" s="63" t="s">
        <v>74</v>
      </c>
      <c r="D3598" s="63">
        <v>21</v>
      </c>
      <c r="E3598" s="63">
        <v>1.9618139999999999</v>
      </c>
      <c r="F3598" s="63">
        <v>1.8139559999999999</v>
      </c>
      <c r="G3598" s="63">
        <v>-0.14785860000000001</v>
      </c>
      <c r="H3598" s="63">
        <v>45.927799999999998</v>
      </c>
      <c r="I3598" s="63">
        <v>-0.29274620000000001</v>
      </c>
      <c r="J3598" s="63">
        <v>-0.20714550000000001</v>
      </c>
      <c r="K3598" s="63">
        <v>-0.14785860000000001</v>
      </c>
      <c r="L3598" s="63">
        <v>-8.8571800000000006E-2</v>
      </c>
      <c r="M3598" s="63">
        <v>-2.9710000000000001E-3</v>
      </c>
      <c r="N3598" s="63">
        <v>6436</v>
      </c>
      <c r="O3598" s="63">
        <v>0.1130564</v>
      </c>
      <c r="P3598" s="63">
        <v>12</v>
      </c>
      <c r="Q3598" s="63">
        <v>1.2781749580960001E-2</v>
      </c>
    </row>
    <row r="3599" spans="1:17">
      <c r="A3599" s="63" t="s">
        <v>76</v>
      </c>
      <c r="B3599" s="63" t="s">
        <v>58</v>
      </c>
      <c r="C3599" s="63" t="s">
        <v>74</v>
      </c>
      <c r="D3599" s="63">
        <v>22</v>
      </c>
      <c r="E3599" s="63">
        <v>1.798753</v>
      </c>
      <c r="F3599" s="63">
        <v>1.6504669999999999</v>
      </c>
      <c r="G3599" s="63">
        <v>-0.14828649999999999</v>
      </c>
      <c r="H3599" s="63">
        <v>45.035800000000002</v>
      </c>
      <c r="I3599" s="63">
        <v>-0.29317409999999999</v>
      </c>
      <c r="J3599" s="63">
        <v>-0.20757329999999999</v>
      </c>
      <c r="K3599" s="63">
        <v>-0.14828649999999999</v>
      </c>
      <c r="L3599" s="63">
        <v>-8.8999599999999998E-2</v>
      </c>
      <c r="M3599" s="63">
        <v>-3.3988999999999998E-3</v>
      </c>
      <c r="N3599" s="63">
        <v>6436</v>
      </c>
      <c r="O3599" s="63">
        <v>0.1130564</v>
      </c>
      <c r="P3599" s="63">
        <v>12</v>
      </c>
      <c r="Q3599" s="63">
        <v>1.2781749580960001E-2</v>
      </c>
    </row>
    <row r="3600" spans="1:17">
      <c r="A3600" s="63" t="s">
        <v>76</v>
      </c>
      <c r="B3600" s="63" t="s">
        <v>58</v>
      </c>
      <c r="C3600" s="63" t="s">
        <v>74</v>
      </c>
      <c r="D3600" s="63">
        <v>23</v>
      </c>
      <c r="E3600" s="63">
        <v>1.563002</v>
      </c>
      <c r="F3600" s="63">
        <v>1.4228240000000001</v>
      </c>
      <c r="G3600" s="63">
        <v>-0.14017840000000001</v>
      </c>
      <c r="H3600" s="63">
        <v>44.494500000000002</v>
      </c>
      <c r="I3600" s="63">
        <v>-0.28506599999999999</v>
      </c>
      <c r="J3600" s="63">
        <v>-0.19946530000000001</v>
      </c>
      <c r="K3600" s="63">
        <v>-0.14017840000000001</v>
      </c>
      <c r="L3600" s="63">
        <v>-8.0891599999999994E-2</v>
      </c>
      <c r="M3600" s="63">
        <v>4.7092000000000002E-3</v>
      </c>
      <c r="N3600" s="63">
        <v>6436</v>
      </c>
      <c r="O3600" s="63">
        <v>0.1130564</v>
      </c>
      <c r="P3600" s="63">
        <v>12</v>
      </c>
      <c r="Q3600" s="63">
        <v>1.2781749580960001E-2</v>
      </c>
    </row>
    <row r="3601" spans="1:17">
      <c r="A3601" s="63" t="s">
        <v>76</v>
      </c>
      <c r="B3601" s="63" t="s">
        <v>58</v>
      </c>
      <c r="C3601" s="63" t="s">
        <v>74</v>
      </c>
      <c r="D3601" s="63">
        <v>24</v>
      </c>
      <c r="E3601" s="63">
        <v>1.2990980000000001</v>
      </c>
      <c r="F3601" s="63">
        <v>1.1570069999999999</v>
      </c>
      <c r="G3601" s="63">
        <v>-0.14209160000000001</v>
      </c>
      <c r="H3601" s="63">
        <v>43.935499999999998</v>
      </c>
      <c r="I3601" s="63">
        <v>-0.28697919999999999</v>
      </c>
      <c r="J3601" s="63">
        <v>-0.20137849999999999</v>
      </c>
      <c r="K3601" s="63">
        <v>-0.14209160000000001</v>
      </c>
      <c r="L3601" s="63">
        <v>-8.2804799999999998E-2</v>
      </c>
      <c r="M3601" s="63">
        <v>2.7959999999999999E-3</v>
      </c>
      <c r="N3601" s="63">
        <v>6436</v>
      </c>
      <c r="O3601" s="63">
        <v>0.1130564</v>
      </c>
      <c r="P3601" s="63">
        <v>12</v>
      </c>
      <c r="Q3601" s="63">
        <v>1.2781749580960001E-2</v>
      </c>
    </row>
    <row r="3602" spans="1:17">
      <c r="A3602" s="63" t="s">
        <v>77</v>
      </c>
      <c r="B3602" s="63" t="s">
        <v>44</v>
      </c>
      <c r="C3602" s="63" t="s">
        <v>45</v>
      </c>
      <c r="D3602" s="63">
        <v>1</v>
      </c>
      <c r="E3602" s="63">
        <v>1.159648</v>
      </c>
      <c r="F3602" s="63">
        <v>0.91226320000000005</v>
      </c>
      <c r="G3602" s="63">
        <v>-0.24738479999999999</v>
      </c>
      <c r="H3602" s="63">
        <v>55.9285</v>
      </c>
      <c r="I3602" s="63">
        <v>-0.39227240000000002</v>
      </c>
      <c r="J3602" s="63">
        <v>-0.30667169999999999</v>
      </c>
      <c r="K3602" s="63">
        <v>-0.24738479999999999</v>
      </c>
      <c r="L3602" s="63">
        <v>-0.18809799999999999</v>
      </c>
      <c r="M3602" s="63">
        <v>-0.1024972</v>
      </c>
      <c r="N3602" s="63">
        <v>1831</v>
      </c>
      <c r="O3602" s="63">
        <v>0.1130564</v>
      </c>
      <c r="P3602" s="63">
        <v>7</v>
      </c>
      <c r="Q3602" s="63">
        <v>1.2781749580960001E-2</v>
      </c>
    </row>
    <row r="3603" spans="1:17">
      <c r="A3603" s="63" t="s">
        <v>77</v>
      </c>
      <c r="B3603" s="63" t="s">
        <v>44</v>
      </c>
      <c r="C3603" s="63" t="s">
        <v>45</v>
      </c>
      <c r="D3603" s="63">
        <v>2</v>
      </c>
      <c r="E3603" s="63">
        <v>1.0740000000000001</v>
      </c>
      <c r="F3603" s="63">
        <v>0.83374579999999998</v>
      </c>
      <c r="G3603" s="63">
        <v>-0.24025450000000001</v>
      </c>
      <c r="H3603" s="63">
        <v>54.542499999999997</v>
      </c>
      <c r="I3603" s="63">
        <v>-0.38514209999999999</v>
      </c>
      <c r="J3603" s="63">
        <v>-0.29954130000000001</v>
      </c>
      <c r="K3603" s="63">
        <v>-0.24025450000000001</v>
      </c>
      <c r="L3603" s="63">
        <v>-0.18096760000000001</v>
      </c>
      <c r="M3603" s="63">
        <v>-9.5366900000000004E-2</v>
      </c>
      <c r="N3603" s="63">
        <v>1831</v>
      </c>
      <c r="O3603" s="63">
        <v>0.1130564</v>
      </c>
      <c r="P3603" s="63">
        <v>7</v>
      </c>
      <c r="Q3603" s="63">
        <v>1.2781749580960001E-2</v>
      </c>
    </row>
    <row r="3604" spans="1:17">
      <c r="A3604" s="63" t="s">
        <v>77</v>
      </c>
      <c r="B3604" s="63" t="s">
        <v>44</v>
      </c>
      <c r="C3604" s="63" t="s">
        <v>45</v>
      </c>
      <c r="D3604" s="63">
        <v>3</v>
      </c>
      <c r="E3604" s="63">
        <v>1.043674</v>
      </c>
      <c r="F3604" s="63">
        <v>0.80557939999999995</v>
      </c>
      <c r="G3604" s="63">
        <v>-0.238095</v>
      </c>
      <c r="H3604" s="63">
        <v>53.966099999999997</v>
      </c>
      <c r="I3604" s="63">
        <v>-0.38298260000000001</v>
      </c>
      <c r="J3604" s="63">
        <v>-0.29738179999999997</v>
      </c>
      <c r="K3604" s="63">
        <v>-0.238095</v>
      </c>
      <c r="L3604" s="63">
        <v>-0.1788082</v>
      </c>
      <c r="M3604" s="63">
        <v>-9.3207399999999996E-2</v>
      </c>
      <c r="N3604" s="63">
        <v>1831</v>
      </c>
      <c r="O3604" s="63">
        <v>0.1130564</v>
      </c>
      <c r="P3604" s="63">
        <v>7</v>
      </c>
      <c r="Q3604" s="63">
        <v>1.2781749580960001E-2</v>
      </c>
    </row>
    <row r="3605" spans="1:17">
      <c r="A3605" s="63" t="s">
        <v>77</v>
      </c>
      <c r="B3605" s="63" t="s">
        <v>44</v>
      </c>
      <c r="C3605" s="63" t="s">
        <v>45</v>
      </c>
      <c r="D3605" s="63">
        <v>4</v>
      </c>
      <c r="E3605" s="63">
        <v>1.0287649999999999</v>
      </c>
      <c r="F3605" s="63">
        <v>0.81473980000000001</v>
      </c>
      <c r="G3605" s="63">
        <v>-0.21402479999999999</v>
      </c>
      <c r="H3605" s="63">
        <v>53.46</v>
      </c>
      <c r="I3605" s="63">
        <v>-0.35891240000000002</v>
      </c>
      <c r="J3605" s="63">
        <v>-0.27331169999999999</v>
      </c>
      <c r="K3605" s="63">
        <v>-0.21402479999999999</v>
      </c>
      <c r="L3605" s="63">
        <v>-0.15473799999999999</v>
      </c>
      <c r="M3605" s="63">
        <v>-6.9137199999999996E-2</v>
      </c>
      <c r="N3605" s="63">
        <v>1831</v>
      </c>
      <c r="O3605" s="63">
        <v>0.1130564</v>
      </c>
      <c r="P3605" s="63">
        <v>7</v>
      </c>
      <c r="Q3605" s="63">
        <v>1.2781749580960001E-2</v>
      </c>
    </row>
    <row r="3606" spans="1:17">
      <c r="A3606" s="63" t="s">
        <v>77</v>
      </c>
      <c r="B3606" s="63" t="s">
        <v>44</v>
      </c>
      <c r="C3606" s="63" t="s">
        <v>45</v>
      </c>
      <c r="D3606" s="63">
        <v>5</v>
      </c>
      <c r="E3606" s="63">
        <v>1.0365150000000001</v>
      </c>
      <c r="F3606" s="63">
        <v>0.82141770000000003</v>
      </c>
      <c r="G3606" s="63">
        <v>-0.21509700000000001</v>
      </c>
      <c r="H3606" s="63">
        <v>53.432099999999998</v>
      </c>
      <c r="I3606" s="63">
        <v>-0.35998459999999999</v>
      </c>
      <c r="J3606" s="63">
        <v>-0.27438380000000001</v>
      </c>
      <c r="K3606" s="63">
        <v>-0.21509700000000001</v>
      </c>
      <c r="L3606" s="63">
        <v>-0.15581020000000001</v>
      </c>
      <c r="M3606" s="63">
        <v>-7.0209400000000005E-2</v>
      </c>
      <c r="N3606" s="63">
        <v>1831</v>
      </c>
      <c r="O3606" s="63">
        <v>0.1130564</v>
      </c>
      <c r="P3606" s="63">
        <v>7</v>
      </c>
      <c r="Q3606" s="63">
        <v>1.2781749580960001E-2</v>
      </c>
    </row>
    <row r="3607" spans="1:17">
      <c r="A3607" s="63" t="s">
        <v>77</v>
      </c>
      <c r="B3607" s="63" t="s">
        <v>44</v>
      </c>
      <c r="C3607" s="63" t="s">
        <v>45</v>
      </c>
      <c r="D3607" s="63">
        <v>6</v>
      </c>
      <c r="E3607" s="63">
        <v>1.1266309999999999</v>
      </c>
      <c r="F3607" s="63">
        <v>0.8596724</v>
      </c>
      <c r="G3607" s="63">
        <v>-0.26695819999999998</v>
      </c>
      <c r="H3607" s="63">
        <v>53.046199999999999</v>
      </c>
      <c r="I3607" s="63">
        <v>-0.41184579999999998</v>
      </c>
      <c r="J3607" s="63">
        <v>-0.32624500000000001</v>
      </c>
      <c r="K3607" s="63">
        <v>-0.26695819999999998</v>
      </c>
      <c r="L3607" s="63">
        <v>-0.2076713</v>
      </c>
      <c r="M3607" s="63">
        <v>-0.1220706</v>
      </c>
      <c r="N3607" s="63">
        <v>1831</v>
      </c>
      <c r="O3607" s="63">
        <v>0.1130564</v>
      </c>
      <c r="P3607" s="63">
        <v>7</v>
      </c>
      <c r="Q3607" s="63">
        <v>1.2781749580960001E-2</v>
      </c>
    </row>
    <row r="3608" spans="1:17">
      <c r="A3608" s="63" t="s">
        <v>77</v>
      </c>
      <c r="B3608" s="63" t="s">
        <v>44</v>
      </c>
      <c r="C3608" s="63" t="s">
        <v>45</v>
      </c>
      <c r="D3608" s="63">
        <v>7</v>
      </c>
      <c r="E3608" s="63">
        <v>1.32084</v>
      </c>
      <c r="F3608" s="63">
        <v>1.0482389999999999</v>
      </c>
      <c r="G3608" s="63">
        <v>-0.27260089999999998</v>
      </c>
      <c r="H3608" s="63">
        <v>53.182099999999998</v>
      </c>
      <c r="I3608" s="63">
        <v>-0.41748849999999998</v>
      </c>
      <c r="J3608" s="63">
        <v>-0.33188770000000001</v>
      </c>
      <c r="K3608" s="63">
        <v>-0.27260089999999998</v>
      </c>
      <c r="L3608" s="63">
        <v>-0.21331410000000001</v>
      </c>
      <c r="M3608" s="63">
        <v>-0.1277133</v>
      </c>
      <c r="N3608" s="63">
        <v>1831</v>
      </c>
      <c r="O3608" s="63">
        <v>0.1130564</v>
      </c>
      <c r="P3608" s="63">
        <v>7</v>
      </c>
      <c r="Q3608" s="63">
        <v>1.2781749580960001E-2</v>
      </c>
    </row>
    <row r="3609" spans="1:17">
      <c r="A3609" s="63" t="s">
        <v>77</v>
      </c>
      <c r="B3609" s="63" t="s">
        <v>44</v>
      </c>
      <c r="C3609" s="63" t="s">
        <v>45</v>
      </c>
      <c r="D3609" s="63">
        <v>8</v>
      </c>
      <c r="E3609" s="63">
        <v>1.4571149999999999</v>
      </c>
      <c r="F3609" s="63">
        <v>1.2296750000000001</v>
      </c>
      <c r="G3609" s="63">
        <v>-0.2274398</v>
      </c>
      <c r="H3609" s="63">
        <v>54.775500000000001</v>
      </c>
      <c r="I3609" s="63">
        <v>-0.37232739999999998</v>
      </c>
      <c r="J3609" s="63">
        <v>-0.2867266</v>
      </c>
      <c r="K3609" s="63">
        <v>-0.2274398</v>
      </c>
      <c r="L3609" s="63">
        <v>-0.16815289999999999</v>
      </c>
      <c r="M3609" s="63">
        <v>-8.2552200000000006E-2</v>
      </c>
      <c r="N3609" s="63">
        <v>1831</v>
      </c>
      <c r="O3609" s="63">
        <v>0.1130564</v>
      </c>
      <c r="P3609" s="63">
        <v>7</v>
      </c>
      <c r="Q3609" s="63">
        <v>1.2781749580960001E-2</v>
      </c>
    </row>
    <row r="3610" spans="1:17">
      <c r="A3610" s="63" t="s">
        <v>77</v>
      </c>
      <c r="B3610" s="63" t="s">
        <v>44</v>
      </c>
      <c r="C3610" s="63" t="s">
        <v>45</v>
      </c>
      <c r="D3610" s="63">
        <v>9</v>
      </c>
      <c r="E3610" s="63">
        <v>1.4357040000000001</v>
      </c>
      <c r="F3610" s="63">
        <v>1.324616</v>
      </c>
      <c r="G3610" s="63">
        <v>-0.1110883</v>
      </c>
      <c r="H3610" s="63">
        <v>58.940600000000003</v>
      </c>
      <c r="I3610" s="63">
        <v>-0.25597589999999998</v>
      </c>
      <c r="J3610" s="63">
        <v>-0.1703751</v>
      </c>
      <c r="K3610" s="63">
        <v>-0.1110883</v>
      </c>
      <c r="L3610" s="63">
        <v>-5.1801399999999997E-2</v>
      </c>
      <c r="M3610" s="63">
        <v>3.3799299999999997E-2</v>
      </c>
      <c r="N3610" s="63">
        <v>1831</v>
      </c>
      <c r="O3610" s="63">
        <v>0.1130564</v>
      </c>
      <c r="P3610" s="63">
        <v>7</v>
      </c>
      <c r="Q3610" s="63">
        <v>1.2781749580960001E-2</v>
      </c>
    </row>
    <row r="3611" spans="1:17">
      <c r="A3611" s="63" t="s">
        <v>77</v>
      </c>
      <c r="B3611" s="63" t="s">
        <v>44</v>
      </c>
      <c r="C3611" s="63" t="s">
        <v>45</v>
      </c>
      <c r="D3611" s="63">
        <v>10</v>
      </c>
      <c r="E3611" s="63">
        <v>1.455309</v>
      </c>
      <c r="F3611" s="63">
        <v>1.3440319999999999</v>
      </c>
      <c r="G3611" s="63">
        <v>-0.1112776</v>
      </c>
      <c r="H3611" s="63">
        <v>63.615400000000001</v>
      </c>
      <c r="I3611" s="63">
        <v>-0.25616519999999998</v>
      </c>
      <c r="J3611" s="63">
        <v>-0.1705644</v>
      </c>
      <c r="K3611" s="63">
        <v>-0.1112776</v>
      </c>
      <c r="L3611" s="63">
        <v>-5.1990799999999997E-2</v>
      </c>
      <c r="M3611" s="63">
        <v>3.3610000000000001E-2</v>
      </c>
      <c r="N3611" s="63">
        <v>1831</v>
      </c>
      <c r="O3611" s="63">
        <v>0.1130564</v>
      </c>
      <c r="P3611" s="63">
        <v>7</v>
      </c>
      <c r="Q3611" s="63">
        <v>1.2781749580960001E-2</v>
      </c>
    </row>
    <row r="3612" spans="1:17">
      <c r="A3612" s="63" t="s">
        <v>77</v>
      </c>
      <c r="B3612" s="63" t="s">
        <v>44</v>
      </c>
      <c r="C3612" s="63" t="s">
        <v>45</v>
      </c>
      <c r="D3612" s="63">
        <v>11</v>
      </c>
      <c r="E3612" s="63">
        <v>1.367186</v>
      </c>
      <c r="F3612" s="63">
        <v>1.3828050000000001</v>
      </c>
      <c r="G3612" s="63">
        <v>1.56192E-2</v>
      </c>
      <c r="H3612" s="63">
        <v>67.915099999999995</v>
      </c>
      <c r="I3612" s="63">
        <v>-0.12926840000000001</v>
      </c>
      <c r="J3612" s="63">
        <v>-4.3667699999999997E-2</v>
      </c>
      <c r="K3612" s="63">
        <v>1.56192E-2</v>
      </c>
      <c r="L3612" s="63">
        <v>7.4906E-2</v>
      </c>
      <c r="M3612" s="63">
        <v>0.16050680000000001</v>
      </c>
      <c r="N3612" s="63">
        <v>1831</v>
      </c>
      <c r="O3612" s="63">
        <v>0.1130564</v>
      </c>
      <c r="P3612" s="63">
        <v>7</v>
      </c>
      <c r="Q3612" s="63">
        <v>1.2781749580960001E-2</v>
      </c>
    </row>
    <row r="3613" spans="1:17">
      <c r="A3613" s="63" t="s">
        <v>77</v>
      </c>
      <c r="B3613" s="63" t="s">
        <v>44</v>
      </c>
      <c r="C3613" s="63" t="s">
        <v>45</v>
      </c>
      <c r="D3613" s="63">
        <v>12</v>
      </c>
      <c r="E3613" s="63">
        <v>1.311633</v>
      </c>
      <c r="F3613" s="63">
        <v>1.414709</v>
      </c>
      <c r="G3613" s="63">
        <v>0.1030765</v>
      </c>
      <c r="H3613" s="63">
        <v>69.748900000000006</v>
      </c>
      <c r="I3613" s="63">
        <v>-4.1811099999999997E-2</v>
      </c>
      <c r="J3613" s="63">
        <v>4.3789599999999998E-2</v>
      </c>
      <c r="K3613" s="63">
        <v>0.1030765</v>
      </c>
      <c r="L3613" s="63">
        <v>0.16236329999999999</v>
      </c>
      <c r="M3613" s="63">
        <v>0.24796409999999999</v>
      </c>
      <c r="N3613" s="63">
        <v>1831</v>
      </c>
      <c r="O3613" s="63">
        <v>0.1130564</v>
      </c>
      <c r="P3613" s="63">
        <v>7</v>
      </c>
      <c r="Q3613" s="63">
        <v>1.2781749580960001E-2</v>
      </c>
    </row>
    <row r="3614" spans="1:17">
      <c r="A3614" s="63" t="s">
        <v>77</v>
      </c>
      <c r="B3614" s="63" t="s">
        <v>44</v>
      </c>
      <c r="C3614" s="63" t="s">
        <v>45</v>
      </c>
      <c r="D3614" s="63">
        <v>13</v>
      </c>
      <c r="E3614" s="63">
        <v>1.1954659999999999</v>
      </c>
      <c r="F3614" s="63">
        <v>1.458704</v>
      </c>
      <c r="G3614" s="63">
        <v>0.26323809999999997</v>
      </c>
      <c r="H3614" s="63">
        <v>70.821700000000007</v>
      </c>
      <c r="I3614" s="63">
        <v>0.1183505</v>
      </c>
      <c r="J3614" s="63">
        <v>0.2039512</v>
      </c>
      <c r="K3614" s="63">
        <v>0.26323809999999997</v>
      </c>
      <c r="L3614" s="63">
        <v>0.3225249</v>
      </c>
      <c r="M3614" s="63">
        <v>0.40812569999999998</v>
      </c>
      <c r="N3614" s="63">
        <v>1831</v>
      </c>
      <c r="O3614" s="63">
        <v>0.1130564</v>
      </c>
      <c r="P3614" s="63">
        <v>7</v>
      </c>
      <c r="Q3614" s="63">
        <v>1.2781749580960001E-2</v>
      </c>
    </row>
    <row r="3615" spans="1:17">
      <c r="A3615" s="63" t="s">
        <v>77</v>
      </c>
      <c r="B3615" s="63" t="s">
        <v>44</v>
      </c>
      <c r="C3615" s="63" t="s">
        <v>45</v>
      </c>
      <c r="D3615" s="63">
        <v>14</v>
      </c>
      <c r="E3615" s="63">
        <v>1.1681859999999999</v>
      </c>
      <c r="F3615" s="63">
        <v>1.4931270000000001</v>
      </c>
      <c r="G3615" s="63">
        <v>0.32494079999999997</v>
      </c>
      <c r="H3615" s="63">
        <v>71.796300000000002</v>
      </c>
      <c r="I3615" s="63">
        <v>0.1800532</v>
      </c>
      <c r="J3615" s="63">
        <v>0.265654</v>
      </c>
      <c r="K3615" s="63">
        <v>0.32494079999999997</v>
      </c>
      <c r="L3615" s="63">
        <v>0.3842276</v>
      </c>
      <c r="M3615" s="63">
        <v>0.46982839999999998</v>
      </c>
      <c r="N3615" s="63">
        <v>1831</v>
      </c>
      <c r="O3615" s="63">
        <v>0.1130564</v>
      </c>
      <c r="P3615" s="63">
        <v>7</v>
      </c>
      <c r="Q3615" s="63">
        <v>1.2781749580960001E-2</v>
      </c>
    </row>
    <row r="3616" spans="1:17">
      <c r="A3616" s="63" t="s">
        <v>77</v>
      </c>
      <c r="B3616" s="63" t="s">
        <v>44</v>
      </c>
      <c r="C3616" s="63" t="s">
        <v>45</v>
      </c>
      <c r="D3616" s="63">
        <v>15</v>
      </c>
      <c r="E3616" s="63">
        <v>1.1997770000000001</v>
      </c>
      <c r="F3616" s="63">
        <v>1.545463</v>
      </c>
      <c r="G3616" s="63">
        <v>0.3456863</v>
      </c>
      <c r="H3616" s="63">
        <v>72.286600000000007</v>
      </c>
      <c r="I3616" s="63">
        <v>0.2007987</v>
      </c>
      <c r="J3616" s="63">
        <v>0.28639949999999997</v>
      </c>
      <c r="K3616" s="63">
        <v>0.3456863</v>
      </c>
      <c r="L3616" s="63">
        <v>0.40497309999999997</v>
      </c>
      <c r="M3616" s="63">
        <v>0.49057390000000001</v>
      </c>
      <c r="N3616" s="63">
        <v>1831</v>
      </c>
      <c r="O3616" s="63">
        <v>0.1130564</v>
      </c>
      <c r="P3616" s="63">
        <v>7</v>
      </c>
      <c r="Q3616" s="63">
        <v>1.2781749580960001E-2</v>
      </c>
    </row>
    <row r="3617" spans="1:17">
      <c r="A3617" s="63" t="s">
        <v>77</v>
      </c>
      <c r="B3617" s="63" t="s">
        <v>44</v>
      </c>
      <c r="C3617" s="63" t="s">
        <v>45</v>
      </c>
      <c r="D3617" s="63">
        <v>16</v>
      </c>
      <c r="E3617" s="63">
        <v>1.2579959999999999</v>
      </c>
      <c r="F3617" s="63">
        <v>1.585683</v>
      </c>
      <c r="G3617" s="63">
        <v>0.32768730000000001</v>
      </c>
      <c r="H3617" s="63">
        <v>72.009900000000002</v>
      </c>
      <c r="I3617" s="63">
        <v>0.18279970000000001</v>
      </c>
      <c r="J3617" s="63">
        <v>0.26840039999999998</v>
      </c>
      <c r="K3617" s="63">
        <v>0.32768730000000001</v>
      </c>
      <c r="L3617" s="63">
        <v>0.38697409999999999</v>
      </c>
      <c r="M3617" s="63">
        <v>0.47257490000000002</v>
      </c>
      <c r="N3617" s="63">
        <v>1831</v>
      </c>
      <c r="O3617" s="63">
        <v>0.1130564</v>
      </c>
      <c r="P3617" s="63">
        <v>7</v>
      </c>
      <c r="Q3617" s="63">
        <v>1.2781749580960001E-2</v>
      </c>
    </row>
    <row r="3618" spans="1:17">
      <c r="A3618" s="63" t="s">
        <v>77</v>
      </c>
      <c r="B3618" s="63" t="s">
        <v>44</v>
      </c>
      <c r="C3618" s="63" t="s">
        <v>45</v>
      </c>
      <c r="D3618" s="63">
        <v>17</v>
      </c>
      <c r="E3618" s="63">
        <v>1.3358559999999999</v>
      </c>
      <c r="F3618" s="63">
        <v>1.646263</v>
      </c>
      <c r="G3618" s="63">
        <v>0.31040699999999999</v>
      </c>
      <c r="H3618" s="63">
        <v>70.314499999999995</v>
      </c>
      <c r="I3618" s="63">
        <v>0.16551940000000001</v>
      </c>
      <c r="J3618" s="63">
        <v>0.25112020000000002</v>
      </c>
      <c r="K3618" s="63">
        <v>0.31040699999999999</v>
      </c>
      <c r="L3618" s="63">
        <v>0.36969390000000002</v>
      </c>
      <c r="M3618" s="63">
        <v>0.45529459999999999</v>
      </c>
      <c r="N3618" s="63">
        <v>1831</v>
      </c>
      <c r="O3618" s="63">
        <v>0.1130564</v>
      </c>
      <c r="P3618" s="63">
        <v>7</v>
      </c>
      <c r="Q3618" s="63">
        <v>1.2781749580960001E-2</v>
      </c>
    </row>
    <row r="3619" spans="1:17">
      <c r="A3619" s="63" t="s">
        <v>77</v>
      </c>
      <c r="B3619" s="63" t="s">
        <v>44</v>
      </c>
      <c r="C3619" s="63" t="s">
        <v>45</v>
      </c>
      <c r="D3619" s="63">
        <v>18</v>
      </c>
      <c r="E3619" s="63">
        <v>1.437451</v>
      </c>
      <c r="F3619" s="63">
        <v>1.681638</v>
      </c>
      <c r="G3619" s="63">
        <v>0.2441866</v>
      </c>
      <c r="H3619" s="63">
        <v>68.553600000000003</v>
      </c>
      <c r="I3619" s="63">
        <v>9.9298999999999998E-2</v>
      </c>
      <c r="J3619" s="63">
        <v>0.1848998</v>
      </c>
      <c r="K3619" s="63">
        <v>0.2441866</v>
      </c>
      <c r="L3619" s="63">
        <v>0.30347350000000001</v>
      </c>
      <c r="M3619" s="63">
        <v>0.38907419999999998</v>
      </c>
      <c r="N3619" s="63">
        <v>1831</v>
      </c>
      <c r="O3619" s="63">
        <v>0.1130564</v>
      </c>
      <c r="P3619" s="63">
        <v>7</v>
      </c>
      <c r="Q3619" s="63">
        <v>1.2781749580960001E-2</v>
      </c>
    </row>
    <row r="3620" spans="1:17">
      <c r="A3620" s="63" t="s">
        <v>77</v>
      </c>
      <c r="B3620" s="63" t="s">
        <v>44</v>
      </c>
      <c r="C3620" s="63" t="s">
        <v>45</v>
      </c>
      <c r="D3620" s="63">
        <v>19</v>
      </c>
      <c r="E3620" s="63">
        <v>1.5882579999999999</v>
      </c>
      <c r="F3620" s="63">
        <v>1.63829</v>
      </c>
      <c r="G3620" s="63">
        <v>5.0031800000000001E-2</v>
      </c>
      <c r="H3620" s="63">
        <v>66.938299999999998</v>
      </c>
      <c r="I3620" s="63">
        <v>-9.4855800000000004E-2</v>
      </c>
      <c r="J3620" s="63">
        <v>-9.2549999999999993E-3</v>
      </c>
      <c r="K3620" s="63">
        <v>5.0031800000000001E-2</v>
      </c>
      <c r="L3620" s="63">
        <v>0.1093186</v>
      </c>
      <c r="M3620" s="63">
        <v>0.19491939999999999</v>
      </c>
      <c r="N3620" s="63">
        <v>1831</v>
      </c>
      <c r="O3620" s="63">
        <v>0.1130564</v>
      </c>
      <c r="P3620" s="63">
        <v>7</v>
      </c>
      <c r="Q3620" s="63">
        <v>1.2781749580960001E-2</v>
      </c>
    </row>
    <row r="3621" spans="1:17">
      <c r="A3621" s="63" t="s">
        <v>77</v>
      </c>
      <c r="B3621" s="63" t="s">
        <v>44</v>
      </c>
      <c r="C3621" s="63" t="s">
        <v>45</v>
      </c>
      <c r="D3621" s="63">
        <v>20</v>
      </c>
      <c r="E3621" s="63">
        <v>1.7593700000000001</v>
      </c>
      <c r="F3621" s="63">
        <v>1.665832</v>
      </c>
      <c r="G3621" s="63">
        <v>-9.3538499999999997E-2</v>
      </c>
      <c r="H3621" s="63">
        <v>64.051100000000005</v>
      </c>
      <c r="I3621" s="63">
        <v>-0.2384261</v>
      </c>
      <c r="J3621" s="63">
        <v>-0.1528254</v>
      </c>
      <c r="K3621" s="63">
        <v>-9.3538499999999997E-2</v>
      </c>
      <c r="L3621" s="63">
        <v>-3.4251700000000003E-2</v>
      </c>
      <c r="M3621" s="63">
        <v>5.1349100000000002E-2</v>
      </c>
      <c r="N3621" s="63">
        <v>1831</v>
      </c>
      <c r="O3621" s="63">
        <v>0.1130564</v>
      </c>
      <c r="P3621" s="63">
        <v>7</v>
      </c>
      <c r="Q3621" s="63">
        <v>1.2781749580960001E-2</v>
      </c>
    </row>
    <row r="3622" spans="1:17">
      <c r="A3622" s="63" t="s">
        <v>77</v>
      </c>
      <c r="B3622" s="63" t="s">
        <v>44</v>
      </c>
      <c r="C3622" s="63" t="s">
        <v>45</v>
      </c>
      <c r="D3622" s="63">
        <v>21</v>
      </c>
      <c r="E3622" s="63">
        <v>1.836271</v>
      </c>
      <c r="F3622" s="63">
        <v>1.668768</v>
      </c>
      <c r="G3622" s="63">
        <v>-0.16750319999999999</v>
      </c>
      <c r="H3622" s="63">
        <v>61.1798</v>
      </c>
      <c r="I3622" s="63">
        <v>-0.31239080000000002</v>
      </c>
      <c r="J3622" s="63">
        <v>-0.22679009999999999</v>
      </c>
      <c r="K3622" s="63">
        <v>-0.16750319999999999</v>
      </c>
      <c r="L3622" s="63">
        <v>-0.1082164</v>
      </c>
      <c r="M3622" s="63">
        <v>-2.26156E-2</v>
      </c>
      <c r="N3622" s="63">
        <v>1831</v>
      </c>
      <c r="O3622" s="63">
        <v>0.1130564</v>
      </c>
      <c r="P3622" s="63">
        <v>7</v>
      </c>
      <c r="Q3622" s="63">
        <v>1.2781749580960001E-2</v>
      </c>
    </row>
    <row r="3623" spans="1:17">
      <c r="A3623" s="63" t="s">
        <v>77</v>
      </c>
      <c r="B3623" s="63" t="s">
        <v>44</v>
      </c>
      <c r="C3623" s="63" t="s">
        <v>45</v>
      </c>
      <c r="D3623" s="63">
        <v>22</v>
      </c>
      <c r="E3623" s="63">
        <v>1.7888440000000001</v>
      </c>
      <c r="F3623" s="63">
        <v>1.5661259999999999</v>
      </c>
      <c r="G3623" s="63">
        <v>-0.22271820000000001</v>
      </c>
      <c r="H3623" s="63">
        <v>59.400599999999997</v>
      </c>
      <c r="I3623" s="63">
        <v>-0.36760579999999998</v>
      </c>
      <c r="J3623" s="63">
        <v>-0.28200510000000001</v>
      </c>
      <c r="K3623" s="63">
        <v>-0.22271820000000001</v>
      </c>
      <c r="L3623" s="63">
        <v>-0.1634314</v>
      </c>
      <c r="M3623" s="63">
        <v>-7.78306E-2</v>
      </c>
      <c r="N3623" s="63">
        <v>1831</v>
      </c>
      <c r="O3623" s="63">
        <v>0.1130564</v>
      </c>
      <c r="P3623" s="63">
        <v>7</v>
      </c>
      <c r="Q3623" s="63">
        <v>1.2781749580960001E-2</v>
      </c>
    </row>
    <row r="3624" spans="1:17">
      <c r="A3624" s="63" t="s">
        <v>77</v>
      </c>
      <c r="B3624" s="63" t="s">
        <v>44</v>
      </c>
      <c r="C3624" s="63" t="s">
        <v>45</v>
      </c>
      <c r="D3624" s="63">
        <v>23</v>
      </c>
      <c r="E3624" s="63">
        <v>1.573782</v>
      </c>
      <c r="F3624" s="63">
        <v>1.346708</v>
      </c>
      <c r="G3624" s="63">
        <v>-0.22707450000000001</v>
      </c>
      <c r="H3624" s="63">
        <v>57.92</v>
      </c>
      <c r="I3624" s="63">
        <v>-0.37196210000000002</v>
      </c>
      <c r="J3624" s="63">
        <v>-0.28636129999999999</v>
      </c>
      <c r="K3624" s="63">
        <v>-0.22707450000000001</v>
      </c>
      <c r="L3624" s="63">
        <v>-0.16778770000000001</v>
      </c>
      <c r="M3624" s="63">
        <v>-8.2186899999999993E-2</v>
      </c>
      <c r="N3624" s="63">
        <v>1831</v>
      </c>
      <c r="O3624" s="63">
        <v>0.1130564</v>
      </c>
      <c r="P3624" s="63">
        <v>7</v>
      </c>
      <c r="Q3624" s="63">
        <v>1.2781749580960001E-2</v>
      </c>
    </row>
    <row r="3625" spans="1:17">
      <c r="A3625" s="63" t="s">
        <v>77</v>
      </c>
      <c r="B3625" s="63" t="s">
        <v>44</v>
      </c>
      <c r="C3625" s="63" t="s">
        <v>45</v>
      </c>
      <c r="D3625" s="63">
        <v>24</v>
      </c>
      <c r="E3625" s="63">
        <v>1.3020179999999999</v>
      </c>
      <c r="F3625" s="63">
        <v>1.073777</v>
      </c>
      <c r="G3625" s="63">
        <v>-0.228241</v>
      </c>
      <c r="H3625" s="63">
        <v>57.250100000000003</v>
      </c>
      <c r="I3625" s="63">
        <v>-0.37312859999999998</v>
      </c>
      <c r="J3625" s="63">
        <v>-0.2875278</v>
      </c>
      <c r="K3625" s="63">
        <v>-0.228241</v>
      </c>
      <c r="L3625" s="63">
        <v>-0.1689541</v>
      </c>
      <c r="M3625" s="63">
        <v>-8.3353399999999994E-2</v>
      </c>
      <c r="N3625" s="63">
        <v>1831</v>
      </c>
      <c r="O3625" s="63">
        <v>0.1130564</v>
      </c>
      <c r="P3625" s="63">
        <v>7</v>
      </c>
      <c r="Q3625" s="63">
        <v>1.2781749580960001E-2</v>
      </c>
    </row>
    <row r="3626" spans="1:17">
      <c r="A3626" s="63" t="s">
        <v>77</v>
      </c>
      <c r="B3626" s="63" t="s">
        <v>44</v>
      </c>
      <c r="C3626" s="63" t="s">
        <v>46</v>
      </c>
      <c r="D3626" s="63">
        <v>1</v>
      </c>
      <c r="E3626" s="63">
        <v>1.15425</v>
      </c>
      <c r="F3626" s="63">
        <v>1.0093460000000001</v>
      </c>
      <c r="G3626" s="63">
        <v>-0.1449038</v>
      </c>
      <c r="H3626" s="63">
        <v>34.713500000000003</v>
      </c>
      <c r="I3626" s="63">
        <v>-0.28979139999999998</v>
      </c>
      <c r="J3626" s="63">
        <v>-0.2041906</v>
      </c>
      <c r="K3626" s="63">
        <v>-0.1449038</v>
      </c>
      <c r="L3626" s="63">
        <v>-8.5616899999999996E-2</v>
      </c>
      <c r="M3626" s="63">
        <v>-1.6200000000000001E-5</v>
      </c>
      <c r="N3626" s="63">
        <v>1831</v>
      </c>
      <c r="O3626" s="63">
        <v>0.1130564</v>
      </c>
      <c r="P3626" s="63">
        <v>1</v>
      </c>
      <c r="Q3626" s="63">
        <v>1.2781749580960001E-2</v>
      </c>
    </row>
    <row r="3627" spans="1:17">
      <c r="A3627" s="63" t="s">
        <v>77</v>
      </c>
      <c r="B3627" s="63" t="s">
        <v>44</v>
      </c>
      <c r="C3627" s="63" t="s">
        <v>46</v>
      </c>
      <c r="D3627" s="63">
        <v>2</v>
      </c>
      <c r="E3627" s="63">
        <v>1.0853269999999999</v>
      </c>
      <c r="F3627" s="63">
        <v>0.92451159999999999</v>
      </c>
      <c r="G3627" s="63">
        <v>-0.16081580000000001</v>
      </c>
      <c r="H3627" s="63">
        <v>33.300899999999999</v>
      </c>
      <c r="I3627" s="63">
        <v>-0.30570340000000001</v>
      </c>
      <c r="J3627" s="63">
        <v>-0.22010270000000001</v>
      </c>
      <c r="K3627" s="63">
        <v>-0.16081580000000001</v>
      </c>
      <c r="L3627" s="63">
        <v>-0.10152899999999999</v>
      </c>
      <c r="M3627" s="63">
        <v>-1.59282E-2</v>
      </c>
      <c r="N3627" s="63">
        <v>1831</v>
      </c>
      <c r="O3627" s="63">
        <v>0.1130564</v>
      </c>
      <c r="P3627" s="63">
        <v>1</v>
      </c>
      <c r="Q3627" s="63">
        <v>1.2781749580960001E-2</v>
      </c>
    </row>
    <row r="3628" spans="1:17">
      <c r="A3628" s="63" t="s">
        <v>77</v>
      </c>
      <c r="B3628" s="63" t="s">
        <v>44</v>
      </c>
      <c r="C3628" s="63" t="s">
        <v>46</v>
      </c>
      <c r="D3628" s="63">
        <v>3</v>
      </c>
      <c r="E3628" s="63">
        <v>1.085453</v>
      </c>
      <c r="F3628" s="63">
        <v>0.9290562</v>
      </c>
      <c r="G3628" s="63">
        <v>-0.15639639999999999</v>
      </c>
      <c r="H3628" s="63">
        <v>32.757199999999997</v>
      </c>
      <c r="I3628" s="63">
        <v>-0.301284</v>
      </c>
      <c r="J3628" s="63">
        <v>-0.21568329999999999</v>
      </c>
      <c r="K3628" s="63">
        <v>-0.15639639999999999</v>
      </c>
      <c r="L3628" s="63">
        <v>-9.7109600000000004E-2</v>
      </c>
      <c r="M3628" s="63">
        <v>-1.1508900000000001E-2</v>
      </c>
      <c r="N3628" s="63">
        <v>1831</v>
      </c>
      <c r="O3628" s="63">
        <v>0.1130564</v>
      </c>
      <c r="P3628" s="63">
        <v>1</v>
      </c>
      <c r="Q3628" s="63">
        <v>1.2781749580960001E-2</v>
      </c>
    </row>
    <row r="3629" spans="1:17">
      <c r="A3629" s="63" t="s">
        <v>77</v>
      </c>
      <c r="B3629" s="63" t="s">
        <v>44</v>
      </c>
      <c r="C3629" s="63" t="s">
        <v>46</v>
      </c>
      <c r="D3629" s="63">
        <v>4</v>
      </c>
      <c r="E3629" s="63">
        <v>1.08263</v>
      </c>
      <c r="F3629" s="63">
        <v>0.92477969999999998</v>
      </c>
      <c r="G3629" s="63">
        <v>-0.1578503</v>
      </c>
      <c r="H3629" s="63">
        <v>32.213500000000003</v>
      </c>
      <c r="I3629" s="63">
        <v>-0.3027379</v>
      </c>
      <c r="J3629" s="63">
        <v>-0.2171372</v>
      </c>
      <c r="K3629" s="63">
        <v>-0.1578503</v>
      </c>
      <c r="L3629" s="63">
        <v>-9.8563499999999998E-2</v>
      </c>
      <c r="M3629" s="63">
        <v>-1.2962700000000001E-2</v>
      </c>
      <c r="N3629" s="63">
        <v>1831</v>
      </c>
      <c r="O3629" s="63">
        <v>0.1130564</v>
      </c>
      <c r="P3629" s="63">
        <v>1</v>
      </c>
      <c r="Q3629" s="63">
        <v>1.2781749580960001E-2</v>
      </c>
    </row>
    <row r="3630" spans="1:17">
      <c r="A3630" s="63" t="s">
        <v>77</v>
      </c>
      <c r="B3630" s="63" t="s">
        <v>44</v>
      </c>
      <c r="C3630" s="63" t="s">
        <v>46</v>
      </c>
      <c r="D3630" s="63">
        <v>5</v>
      </c>
      <c r="E3630" s="63">
        <v>1.1183609999999999</v>
      </c>
      <c r="F3630" s="63">
        <v>0.96126809999999996</v>
      </c>
      <c r="G3630" s="63">
        <v>-0.1570927</v>
      </c>
      <c r="H3630" s="63">
        <v>31.757200000000001</v>
      </c>
      <c r="I3630" s="63">
        <v>-0.30198029999999998</v>
      </c>
      <c r="J3630" s="63">
        <v>-0.2163795</v>
      </c>
      <c r="K3630" s="63">
        <v>-0.1570927</v>
      </c>
      <c r="L3630" s="63">
        <v>-9.7805900000000001E-2</v>
      </c>
      <c r="M3630" s="63">
        <v>-1.22051E-2</v>
      </c>
      <c r="N3630" s="63">
        <v>1831</v>
      </c>
      <c r="O3630" s="63">
        <v>0.1130564</v>
      </c>
      <c r="P3630" s="63">
        <v>1</v>
      </c>
      <c r="Q3630" s="63">
        <v>1.2781749580960001E-2</v>
      </c>
    </row>
    <row r="3631" spans="1:17">
      <c r="A3631" s="63" t="s">
        <v>77</v>
      </c>
      <c r="B3631" s="63" t="s">
        <v>44</v>
      </c>
      <c r="C3631" s="63" t="s">
        <v>46</v>
      </c>
      <c r="D3631" s="63">
        <v>6</v>
      </c>
      <c r="E3631" s="63">
        <v>1.281072</v>
      </c>
      <c r="F3631" s="63">
        <v>1.0458339999999999</v>
      </c>
      <c r="G3631" s="63">
        <v>-0.23523769999999999</v>
      </c>
      <c r="H3631" s="63">
        <v>32.669899999999998</v>
      </c>
      <c r="I3631" s="63">
        <v>-0.3801253</v>
      </c>
      <c r="J3631" s="63">
        <v>-0.29452460000000003</v>
      </c>
      <c r="K3631" s="63">
        <v>-0.23523769999999999</v>
      </c>
      <c r="L3631" s="63">
        <v>-0.17595089999999999</v>
      </c>
      <c r="M3631" s="63">
        <v>-9.0350100000000003E-2</v>
      </c>
      <c r="N3631" s="63">
        <v>1831</v>
      </c>
      <c r="O3631" s="63">
        <v>0.1130564</v>
      </c>
      <c r="P3631" s="63">
        <v>1</v>
      </c>
      <c r="Q3631" s="63">
        <v>1.2781749580960001E-2</v>
      </c>
    </row>
    <row r="3632" spans="1:17">
      <c r="A3632" s="63" t="s">
        <v>77</v>
      </c>
      <c r="B3632" s="63" t="s">
        <v>44</v>
      </c>
      <c r="C3632" s="63" t="s">
        <v>46</v>
      </c>
      <c r="D3632" s="63">
        <v>7</v>
      </c>
      <c r="E3632" s="63">
        <v>1.6171279999999999</v>
      </c>
      <c r="F3632" s="63">
        <v>1.417951</v>
      </c>
      <c r="G3632" s="63">
        <v>-0.19917679999999999</v>
      </c>
      <c r="H3632" s="63">
        <v>32.300899999999999</v>
      </c>
      <c r="I3632" s="63">
        <v>-0.34406439999999999</v>
      </c>
      <c r="J3632" s="63">
        <v>-0.25846360000000002</v>
      </c>
      <c r="K3632" s="63">
        <v>-0.19917679999999999</v>
      </c>
      <c r="L3632" s="63">
        <v>-0.13988999999999999</v>
      </c>
      <c r="M3632" s="63">
        <v>-5.4289200000000003E-2</v>
      </c>
      <c r="N3632" s="63">
        <v>1831</v>
      </c>
      <c r="O3632" s="63">
        <v>0.1130564</v>
      </c>
      <c r="P3632" s="63">
        <v>1</v>
      </c>
      <c r="Q3632" s="63">
        <v>1.2781749580960001E-2</v>
      </c>
    </row>
    <row r="3633" spans="1:17">
      <c r="A3633" s="63" t="s">
        <v>77</v>
      </c>
      <c r="B3633" s="63" t="s">
        <v>44</v>
      </c>
      <c r="C3633" s="63" t="s">
        <v>46</v>
      </c>
      <c r="D3633" s="63">
        <v>8</v>
      </c>
      <c r="E3633" s="63">
        <v>1.8267119999999999</v>
      </c>
      <c r="F3633" s="63">
        <v>1.7427600000000001</v>
      </c>
      <c r="G3633" s="63">
        <v>-8.3951799999999993E-2</v>
      </c>
      <c r="H3633" s="63">
        <v>33.213500000000003</v>
      </c>
      <c r="I3633" s="63">
        <v>-0.2288394</v>
      </c>
      <c r="J3633" s="63">
        <v>-0.1432387</v>
      </c>
      <c r="K3633" s="63">
        <v>-8.3951799999999993E-2</v>
      </c>
      <c r="L3633" s="63">
        <v>-2.4664999999999999E-2</v>
      </c>
      <c r="M3633" s="63">
        <v>6.0935799999999998E-2</v>
      </c>
      <c r="N3633" s="63">
        <v>1831</v>
      </c>
      <c r="O3633" s="63">
        <v>0.1130564</v>
      </c>
      <c r="P3633" s="63">
        <v>1</v>
      </c>
      <c r="Q3633" s="63">
        <v>1.2781749580960001E-2</v>
      </c>
    </row>
    <row r="3634" spans="1:17">
      <c r="A3634" s="63" t="s">
        <v>77</v>
      </c>
      <c r="B3634" s="63" t="s">
        <v>44</v>
      </c>
      <c r="C3634" s="63" t="s">
        <v>46</v>
      </c>
      <c r="D3634" s="63">
        <v>9</v>
      </c>
      <c r="E3634" s="63">
        <v>1.77508</v>
      </c>
      <c r="F3634" s="63">
        <v>1.8484130000000001</v>
      </c>
      <c r="G3634" s="63">
        <v>7.3333599999999999E-2</v>
      </c>
      <c r="H3634" s="63">
        <v>33.757199999999997</v>
      </c>
      <c r="I3634" s="63">
        <v>-7.1554000000000006E-2</v>
      </c>
      <c r="J3634" s="63">
        <v>1.40468E-2</v>
      </c>
      <c r="K3634" s="63">
        <v>7.3333599999999999E-2</v>
      </c>
      <c r="L3634" s="63">
        <v>0.1326205</v>
      </c>
      <c r="M3634" s="63">
        <v>0.2182212</v>
      </c>
      <c r="N3634" s="63">
        <v>1831</v>
      </c>
      <c r="O3634" s="63">
        <v>0.1130564</v>
      </c>
      <c r="P3634" s="63">
        <v>1</v>
      </c>
      <c r="Q3634" s="63">
        <v>1.2781749580960001E-2</v>
      </c>
    </row>
    <row r="3635" spans="1:17">
      <c r="A3635" s="63" t="s">
        <v>77</v>
      </c>
      <c r="B3635" s="63" t="s">
        <v>44</v>
      </c>
      <c r="C3635" s="63" t="s">
        <v>46</v>
      </c>
      <c r="D3635" s="63">
        <v>10</v>
      </c>
      <c r="E3635" s="63">
        <v>1.7702310000000001</v>
      </c>
      <c r="F3635" s="63">
        <v>1.8464750000000001</v>
      </c>
      <c r="G3635" s="63">
        <v>7.6243900000000003E-2</v>
      </c>
      <c r="H3635" s="63">
        <v>40.169899999999998</v>
      </c>
      <c r="I3635" s="63">
        <v>-6.8643700000000002E-2</v>
      </c>
      <c r="J3635" s="63">
        <v>1.6957E-2</v>
      </c>
      <c r="K3635" s="63">
        <v>7.6243900000000003E-2</v>
      </c>
      <c r="L3635" s="63">
        <v>0.1355307</v>
      </c>
      <c r="M3635" s="63">
        <v>0.22113150000000001</v>
      </c>
      <c r="N3635" s="63">
        <v>1831</v>
      </c>
      <c r="O3635" s="63">
        <v>0.1130564</v>
      </c>
      <c r="P3635" s="63">
        <v>1</v>
      </c>
      <c r="Q3635" s="63">
        <v>1.2781749580960001E-2</v>
      </c>
    </row>
    <row r="3636" spans="1:17">
      <c r="A3636" s="63" t="s">
        <v>77</v>
      </c>
      <c r="B3636" s="63" t="s">
        <v>44</v>
      </c>
      <c r="C3636" s="63" t="s">
        <v>46</v>
      </c>
      <c r="D3636" s="63">
        <v>11</v>
      </c>
      <c r="E3636" s="63">
        <v>1.699268</v>
      </c>
      <c r="F3636" s="63">
        <v>1.8538779999999999</v>
      </c>
      <c r="G3636" s="63">
        <v>0.15461030000000001</v>
      </c>
      <c r="H3636" s="63">
        <v>42.519399999999997</v>
      </c>
      <c r="I3636" s="63">
        <v>9.7227000000000008E-3</v>
      </c>
      <c r="J3636" s="63">
        <v>9.5323400000000003E-2</v>
      </c>
      <c r="K3636" s="63">
        <v>0.15461030000000001</v>
      </c>
      <c r="L3636" s="63">
        <v>0.21389710000000001</v>
      </c>
      <c r="M3636" s="63">
        <v>0.29949789999999998</v>
      </c>
      <c r="N3636" s="63">
        <v>1831</v>
      </c>
      <c r="O3636" s="63">
        <v>0.1130564</v>
      </c>
      <c r="P3636" s="63">
        <v>1</v>
      </c>
      <c r="Q3636" s="63">
        <v>1.2781749580960001E-2</v>
      </c>
    </row>
    <row r="3637" spans="1:17">
      <c r="A3637" s="63" t="s">
        <v>77</v>
      </c>
      <c r="B3637" s="63" t="s">
        <v>44</v>
      </c>
      <c r="C3637" s="63" t="s">
        <v>46</v>
      </c>
      <c r="D3637" s="63">
        <v>12</v>
      </c>
      <c r="E3637" s="63">
        <v>1.689837</v>
      </c>
      <c r="F3637" s="63">
        <v>1.8255980000000001</v>
      </c>
      <c r="G3637" s="63">
        <v>0.13576170000000001</v>
      </c>
      <c r="H3637" s="63">
        <v>43.5</v>
      </c>
      <c r="I3637" s="63">
        <v>-9.1258999999999993E-3</v>
      </c>
      <c r="J3637" s="63">
        <v>7.6474899999999998E-2</v>
      </c>
      <c r="K3637" s="63">
        <v>0.13576170000000001</v>
      </c>
      <c r="L3637" s="63">
        <v>0.19504859999999999</v>
      </c>
      <c r="M3637" s="63">
        <v>0.28064929999999999</v>
      </c>
      <c r="N3637" s="63">
        <v>1831</v>
      </c>
      <c r="O3637" s="63">
        <v>0.1130564</v>
      </c>
      <c r="P3637" s="63">
        <v>1</v>
      </c>
      <c r="Q3637" s="63">
        <v>1.2781749580960001E-2</v>
      </c>
    </row>
    <row r="3638" spans="1:17">
      <c r="A3638" s="63" t="s">
        <v>77</v>
      </c>
      <c r="B3638" s="63" t="s">
        <v>44</v>
      </c>
      <c r="C3638" s="63" t="s">
        <v>46</v>
      </c>
      <c r="D3638" s="63">
        <v>13</v>
      </c>
      <c r="E3638" s="63">
        <v>1.552484</v>
      </c>
      <c r="F3638" s="63">
        <v>1.8036460000000001</v>
      </c>
      <c r="G3638" s="63">
        <v>0.25116240000000001</v>
      </c>
      <c r="H3638" s="63">
        <v>42.480600000000003</v>
      </c>
      <c r="I3638" s="63">
        <v>0.1062748</v>
      </c>
      <c r="J3638" s="63">
        <v>0.19187560000000001</v>
      </c>
      <c r="K3638" s="63">
        <v>0.25116240000000001</v>
      </c>
      <c r="L3638" s="63">
        <v>0.31044919999999998</v>
      </c>
      <c r="M3638" s="63">
        <v>0.39605000000000001</v>
      </c>
      <c r="N3638" s="63">
        <v>1831</v>
      </c>
      <c r="O3638" s="63">
        <v>0.1130564</v>
      </c>
      <c r="P3638" s="63">
        <v>1</v>
      </c>
      <c r="Q3638" s="63">
        <v>1.2781749580960001E-2</v>
      </c>
    </row>
    <row r="3639" spans="1:17">
      <c r="A3639" s="63" t="s">
        <v>77</v>
      </c>
      <c r="B3639" s="63" t="s">
        <v>44</v>
      </c>
      <c r="C3639" s="63" t="s">
        <v>46</v>
      </c>
      <c r="D3639" s="63">
        <v>14</v>
      </c>
      <c r="E3639" s="63">
        <v>1.4038349999999999</v>
      </c>
      <c r="F3639" s="63">
        <v>1.6935309999999999</v>
      </c>
      <c r="G3639" s="63">
        <v>0.28969549999999999</v>
      </c>
      <c r="H3639" s="63">
        <v>44.330100000000002</v>
      </c>
      <c r="I3639" s="63">
        <v>0.14480789999999999</v>
      </c>
      <c r="J3639" s="63">
        <v>0.23040869999999999</v>
      </c>
      <c r="K3639" s="63">
        <v>0.28969549999999999</v>
      </c>
      <c r="L3639" s="63">
        <v>0.34898230000000002</v>
      </c>
      <c r="M3639" s="63">
        <v>0.4345831</v>
      </c>
      <c r="N3639" s="63">
        <v>1831</v>
      </c>
      <c r="O3639" s="63">
        <v>0.1130564</v>
      </c>
      <c r="P3639" s="63">
        <v>1</v>
      </c>
      <c r="Q3639" s="63">
        <v>1.2781749580960001E-2</v>
      </c>
    </row>
    <row r="3640" spans="1:17">
      <c r="A3640" s="63" t="s">
        <v>77</v>
      </c>
      <c r="B3640" s="63" t="s">
        <v>44</v>
      </c>
      <c r="C3640" s="63" t="s">
        <v>46</v>
      </c>
      <c r="D3640" s="63">
        <v>15</v>
      </c>
      <c r="E3640" s="63">
        <v>1.3986190000000001</v>
      </c>
      <c r="F3640" s="63">
        <v>1.653729</v>
      </c>
      <c r="G3640" s="63">
        <v>0.25511</v>
      </c>
      <c r="H3640" s="63">
        <v>45.480600000000003</v>
      </c>
      <c r="I3640" s="63">
        <v>0.1102224</v>
      </c>
      <c r="J3640" s="63">
        <v>0.1958232</v>
      </c>
      <c r="K3640" s="63">
        <v>0.25511</v>
      </c>
      <c r="L3640" s="63">
        <v>0.31439689999999998</v>
      </c>
      <c r="M3640" s="63">
        <v>0.39999760000000001</v>
      </c>
      <c r="N3640" s="63">
        <v>1831</v>
      </c>
      <c r="O3640" s="63">
        <v>0.1130564</v>
      </c>
      <c r="P3640" s="63">
        <v>1</v>
      </c>
      <c r="Q3640" s="63">
        <v>1.2781749580960001E-2</v>
      </c>
    </row>
    <row r="3641" spans="1:17">
      <c r="A3641" s="63" t="s">
        <v>77</v>
      </c>
      <c r="B3641" s="63" t="s">
        <v>44</v>
      </c>
      <c r="C3641" s="63" t="s">
        <v>46</v>
      </c>
      <c r="D3641" s="63">
        <v>16</v>
      </c>
      <c r="E3641" s="63">
        <v>1.4796100000000001</v>
      </c>
      <c r="F3641" s="63">
        <v>1.6971240000000001</v>
      </c>
      <c r="G3641" s="63">
        <v>0.21751319999999999</v>
      </c>
      <c r="H3641" s="63">
        <v>44.3932</v>
      </c>
      <c r="I3641" s="63">
        <v>7.2625599999999998E-2</v>
      </c>
      <c r="J3641" s="63">
        <v>0.15822639999999999</v>
      </c>
      <c r="K3641" s="63">
        <v>0.21751319999999999</v>
      </c>
      <c r="L3641" s="63">
        <v>0.27679999999999999</v>
      </c>
      <c r="M3641" s="63">
        <v>0.36240080000000002</v>
      </c>
      <c r="N3641" s="63">
        <v>1831</v>
      </c>
      <c r="O3641" s="63">
        <v>0.1130564</v>
      </c>
      <c r="P3641" s="63">
        <v>1</v>
      </c>
      <c r="Q3641" s="63">
        <v>1.2781749580960001E-2</v>
      </c>
    </row>
    <row r="3642" spans="1:17">
      <c r="A3642" s="63" t="s">
        <v>77</v>
      </c>
      <c r="B3642" s="63" t="s">
        <v>44</v>
      </c>
      <c r="C3642" s="63" t="s">
        <v>46</v>
      </c>
      <c r="D3642" s="63">
        <v>17</v>
      </c>
      <c r="E3642" s="63">
        <v>1.670946</v>
      </c>
      <c r="F3642" s="63">
        <v>1.8567629999999999</v>
      </c>
      <c r="G3642" s="63">
        <v>0.1858175</v>
      </c>
      <c r="H3642" s="63">
        <v>43.2622</v>
      </c>
      <c r="I3642" s="63">
        <v>4.0929899999999998E-2</v>
      </c>
      <c r="J3642" s="63">
        <v>0.12653059999999999</v>
      </c>
      <c r="K3642" s="63">
        <v>0.1858175</v>
      </c>
      <c r="L3642" s="63">
        <v>0.2451043</v>
      </c>
      <c r="M3642" s="63">
        <v>0.33070509999999997</v>
      </c>
      <c r="N3642" s="63">
        <v>1831</v>
      </c>
      <c r="O3642" s="63">
        <v>0.1130564</v>
      </c>
      <c r="P3642" s="63">
        <v>1</v>
      </c>
      <c r="Q3642" s="63">
        <v>1.2781749580960001E-2</v>
      </c>
    </row>
    <row r="3643" spans="1:17">
      <c r="A3643" s="63" t="s">
        <v>77</v>
      </c>
      <c r="B3643" s="63" t="s">
        <v>44</v>
      </c>
      <c r="C3643" s="63" t="s">
        <v>46</v>
      </c>
      <c r="D3643" s="63">
        <v>18</v>
      </c>
      <c r="E3643" s="63">
        <v>2.1590989999999999</v>
      </c>
      <c r="F3643" s="63">
        <v>2.2381509999999998</v>
      </c>
      <c r="G3643" s="63">
        <v>7.9052399999999995E-2</v>
      </c>
      <c r="H3643" s="63">
        <v>42.305799999999998</v>
      </c>
      <c r="I3643" s="63">
        <v>-6.5835099999999994E-2</v>
      </c>
      <c r="J3643" s="63">
        <v>1.9765600000000001E-2</v>
      </c>
      <c r="K3643" s="63">
        <v>7.9052399999999995E-2</v>
      </c>
      <c r="L3643" s="63">
        <v>0.1383393</v>
      </c>
      <c r="M3643" s="63">
        <v>0.22394</v>
      </c>
      <c r="N3643" s="63">
        <v>1831</v>
      </c>
      <c r="O3643" s="63">
        <v>0.1130564</v>
      </c>
      <c r="P3643" s="63">
        <v>1</v>
      </c>
      <c r="Q3643" s="63">
        <v>1.2781749580960001E-2</v>
      </c>
    </row>
    <row r="3644" spans="1:17">
      <c r="A3644" s="63" t="s">
        <v>77</v>
      </c>
      <c r="B3644" s="63" t="s">
        <v>44</v>
      </c>
      <c r="C3644" s="63" t="s">
        <v>46</v>
      </c>
      <c r="D3644" s="63">
        <v>19</v>
      </c>
      <c r="E3644" s="63">
        <v>2.3844099999999999</v>
      </c>
      <c r="F3644" s="63">
        <v>2.319642</v>
      </c>
      <c r="G3644" s="63">
        <v>-6.4768099999999995E-2</v>
      </c>
      <c r="H3644" s="63">
        <v>41.218499999999999</v>
      </c>
      <c r="I3644" s="63">
        <v>-0.2096557</v>
      </c>
      <c r="J3644" s="63">
        <v>-0.1240549</v>
      </c>
      <c r="K3644" s="63">
        <v>-6.4768099999999995E-2</v>
      </c>
      <c r="L3644" s="63">
        <v>-5.4812000000000003E-3</v>
      </c>
      <c r="M3644" s="63">
        <v>8.0119499999999996E-2</v>
      </c>
      <c r="N3644" s="63">
        <v>1831</v>
      </c>
      <c r="O3644" s="63">
        <v>0.1130564</v>
      </c>
      <c r="P3644" s="63">
        <v>1</v>
      </c>
      <c r="Q3644" s="63">
        <v>1.2781749580960001E-2</v>
      </c>
    </row>
    <row r="3645" spans="1:17">
      <c r="A3645" s="63" t="s">
        <v>77</v>
      </c>
      <c r="B3645" s="63" t="s">
        <v>44</v>
      </c>
      <c r="C3645" s="63" t="s">
        <v>46</v>
      </c>
      <c r="D3645" s="63">
        <v>20</v>
      </c>
      <c r="E3645" s="63">
        <v>2.3263739999999999</v>
      </c>
      <c r="F3645" s="63">
        <v>2.2112050000000001</v>
      </c>
      <c r="G3645" s="63">
        <v>-0.1151683</v>
      </c>
      <c r="H3645" s="63">
        <v>42.043700000000001</v>
      </c>
      <c r="I3645" s="63">
        <v>-0.26005590000000001</v>
      </c>
      <c r="J3645" s="63">
        <v>-0.1744552</v>
      </c>
      <c r="K3645" s="63">
        <v>-0.1151683</v>
      </c>
      <c r="L3645" s="63">
        <v>-5.5881500000000001E-2</v>
      </c>
      <c r="M3645" s="63">
        <v>2.9719300000000001E-2</v>
      </c>
      <c r="N3645" s="63">
        <v>1831</v>
      </c>
      <c r="O3645" s="63">
        <v>0.1130564</v>
      </c>
      <c r="P3645" s="63">
        <v>1</v>
      </c>
      <c r="Q3645" s="63">
        <v>1.2781749580960001E-2</v>
      </c>
    </row>
    <row r="3646" spans="1:17">
      <c r="A3646" s="63" t="s">
        <v>77</v>
      </c>
      <c r="B3646" s="63" t="s">
        <v>44</v>
      </c>
      <c r="C3646" s="63" t="s">
        <v>46</v>
      </c>
      <c r="D3646" s="63">
        <v>21</v>
      </c>
      <c r="E3646" s="63">
        <v>2.2517489999999998</v>
      </c>
      <c r="F3646" s="63">
        <v>2.1038899999999998</v>
      </c>
      <c r="G3646" s="63">
        <v>-0.14785860000000001</v>
      </c>
      <c r="H3646" s="63">
        <v>41.543700000000001</v>
      </c>
      <c r="I3646" s="63">
        <v>-0.29274620000000001</v>
      </c>
      <c r="J3646" s="63">
        <v>-0.20714550000000001</v>
      </c>
      <c r="K3646" s="63">
        <v>-0.14785860000000001</v>
      </c>
      <c r="L3646" s="63">
        <v>-8.8571800000000006E-2</v>
      </c>
      <c r="M3646" s="63">
        <v>-2.9710000000000001E-3</v>
      </c>
      <c r="N3646" s="63">
        <v>1831</v>
      </c>
      <c r="O3646" s="63">
        <v>0.1130564</v>
      </c>
      <c r="P3646" s="63">
        <v>1</v>
      </c>
      <c r="Q3646" s="63">
        <v>1.2781749580960001E-2</v>
      </c>
    </row>
    <row r="3647" spans="1:17">
      <c r="A3647" s="63" t="s">
        <v>77</v>
      </c>
      <c r="B3647" s="63" t="s">
        <v>44</v>
      </c>
      <c r="C3647" s="63" t="s">
        <v>46</v>
      </c>
      <c r="D3647" s="63">
        <v>22</v>
      </c>
      <c r="E3647" s="63">
        <v>2.030926</v>
      </c>
      <c r="F3647" s="63">
        <v>1.8826400000000001</v>
      </c>
      <c r="G3647" s="63">
        <v>-0.14828649999999999</v>
      </c>
      <c r="H3647" s="63">
        <v>41.956299999999999</v>
      </c>
      <c r="I3647" s="63">
        <v>-0.29317409999999999</v>
      </c>
      <c r="J3647" s="63">
        <v>-0.20757329999999999</v>
      </c>
      <c r="K3647" s="63">
        <v>-0.14828649999999999</v>
      </c>
      <c r="L3647" s="63">
        <v>-8.8999599999999998E-2</v>
      </c>
      <c r="M3647" s="63">
        <v>-3.3988999999999998E-3</v>
      </c>
      <c r="N3647" s="63">
        <v>1831</v>
      </c>
      <c r="O3647" s="63">
        <v>0.1130564</v>
      </c>
      <c r="P3647" s="63">
        <v>1</v>
      </c>
      <c r="Q3647" s="63">
        <v>1.2781749580960001E-2</v>
      </c>
    </row>
    <row r="3648" spans="1:17">
      <c r="A3648" s="63" t="s">
        <v>77</v>
      </c>
      <c r="B3648" s="63" t="s">
        <v>44</v>
      </c>
      <c r="C3648" s="63" t="s">
        <v>46</v>
      </c>
      <c r="D3648" s="63">
        <v>23</v>
      </c>
      <c r="E3648" s="63">
        <v>1.7420770000000001</v>
      </c>
      <c r="F3648" s="63">
        <v>1.601899</v>
      </c>
      <c r="G3648" s="63">
        <v>-0.14017840000000001</v>
      </c>
      <c r="H3648" s="63">
        <v>41.087400000000002</v>
      </c>
      <c r="I3648" s="63">
        <v>-0.28506599999999999</v>
      </c>
      <c r="J3648" s="63">
        <v>-0.19946530000000001</v>
      </c>
      <c r="K3648" s="63">
        <v>-0.14017840000000001</v>
      </c>
      <c r="L3648" s="63">
        <v>-8.0891599999999994E-2</v>
      </c>
      <c r="M3648" s="63">
        <v>4.7092000000000002E-3</v>
      </c>
      <c r="N3648" s="63">
        <v>1831</v>
      </c>
      <c r="O3648" s="63">
        <v>0.1130564</v>
      </c>
      <c r="P3648" s="63">
        <v>1</v>
      </c>
      <c r="Q3648" s="63">
        <v>1.2781749580960001E-2</v>
      </c>
    </row>
    <row r="3649" spans="1:17">
      <c r="A3649" s="63" t="s">
        <v>77</v>
      </c>
      <c r="B3649" s="63" t="s">
        <v>44</v>
      </c>
      <c r="C3649" s="63" t="s">
        <v>46</v>
      </c>
      <c r="D3649" s="63">
        <v>24</v>
      </c>
      <c r="E3649" s="63">
        <v>1.3857539999999999</v>
      </c>
      <c r="F3649" s="63">
        <v>1.243662</v>
      </c>
      <c r="G3649" s="63">
        <v>-0.14209160000000001</v>
      </c>
      <c r="H3649" s="63">
        <v>39.131100000000004</v>
      </c>
      <c r="I3649" s="63">
        <v>-0.28697919999999999</v>
      </c>
      <c r="J3649" s="63">
        <v>-0.20137849999999999</v>
      </c>
      <c r="K3649" s="63">
        <v>-0.14209160000000001</v>
      </c>
      <c r="L3649" s="63">
        <v>-8.2804799999999998E-2</v>
      </c>
      <c r="M3649" s="63">
        <v>2.7959999999999999E-3</v>
      </c>
      <c r="N3649" s="63">
        <v>1831</v>
      </c>
      <c r="O3649" s="63">
        <v>0.1130564</v>
      </c>
      <c r="P3649" s="63">
        <v>1</v>
      </c>
      <c r="Q3649" s="63">
        <v>1.2781749580960001E-2</v>
      </c>
    </row>
    <row r="3650" spans="1:17">
      <c r="A3650" s="63" t="s">
        <v>77</v>
      </c>
      <c r="B3650" s="63" t="s">
        <v>44</v>
      </c>
      <c r="C3650" s="63" t="s">
        <v>47</v>
      </c>
      <c r="D3650" s="63">
        <v>1</v>
      </c>
      <c r="E3650" s="63">
        <v>1.036152</v>
      </c>
      <c r="F3650" s="63">
        <v>0.89124780000000003</v>
      </c>
      <c r="G3650" s="63">
        <v>-0.1449037</v>
      </c>
      <c r="H3650" s="63">
        <v>41.830100000000002</v>
      </c>
      <c r="I3650" s="63">
        <v>-0.28979129999999997</v>
      </c>
      <c r="J3650" s="63">
        <v>-0.2041906</v>
      </c>
      <c r="K3650" s="63">
        <v>-0.1449037</v>
      </c>
      <c r="L3650" s="63">
        <v>-8.5616899999999996E-2</v>
      </c>
      <c r="M3650" s="63">
        <v>-1.6099999999999998E-5</v>
      </c>
      <c r="N3650" s="63">
        <v>1831</v>
      </c>
      <c r="O3650" s="63">
        <v>0.1130564</v>
      </c>
      <c r="P3650" s="63">
        <v>2</v>
      </c>
      <c r="Q3650" s="63">
        <v>1.2781749580960001E-2</v>
      </c>
    </row>
    <row r="3651" spans="1:17">
      <c r="A3651" s="63" t="s">
        <v>77</v>
      </c>
      <c r="B3651" s="63" t="s">
        <v>44</v>
      </c>
      <c r="C3651" s="63" t="s">
        <v>47</v>
      </c>
      <c r="D3651" s="63">
        <v>2</v>
      </c>
      <c r="E3651" s="63">
        <v>0.96871609999999997</v>
      </c>
      <c r="F3651" s="63">
        <v>0.80790030000000002</v>
      </c>
      <c r="G3651" s="63">
        <v>-0.16081580000000001</v>
      </c>
      <c r="H3651" s="63">
        <v>41.136000000000003</v>
      </c>
      <c r="I3651" s="63">
        <v>-0.30570340000000001</v>
      </c>
      <c r="J3651" s="63">
        <v>-0.22010260000000001</v>
      </c>
      <c r="K3651" s="63">
        <v>-0.16081580000000001</v>
      </c>
      <c r="L3651" s="63">
        <v>-0.10152890000000001</v>
      </c>
      <c r="M3651" s="63">
        <v>-1.59282E-2</v>
      </c>
      <c r="N3651" s="63">
        <v>1831</v>
      </c>
      <c r="O3651" s="63">
        <v>0.1130564</v>
      </c>
      <c r="P3651" s="63">
        <v>2</v>
      </c>
      <c r="Q3651" s="63">
        <v>1.2781749580960001E-2</v>
      </c>
    </row>
    <row r="3652" spans="1:17">
      <c r="A3652" s="63" t="s">
        <v>77</v>
      </c>
      <c r="B3652" s="63" t="s">
        <v>44</v>
      </c>
      <c r="C3652" s="63" t="s">
        <v>47</v>
      </c>
      <c r="D3652" s="63">
        <v>3</v>
      </c>
      <c r="E3652" s="63">
        <v>0.96277089999999999</v>
      </c>
      <c r="F3652" s="63">
        <v>0.80637449999999999</v>
      </c>
      <c r="G3652" s="63">
        <v>-0.15639639999999999</v>
      </c>
      <c r="H3652" s="63">
        <v>41.092300000000002</v>
      </c>
      <c r="I3652" s="63">
        <v>-0.301284</v>
      </c>
      <c r="J3652" s="63">
        <v>-0.21568329999999999</v>
      </c>
      <c r="K3652" s="63">
        <v>-0.15639639999999999</v>
      </c>
      <c r="L3652" s="63">
        <v>-9.7109600000000004E-2</v>
      </c>
      <c r="M3652" s="63">
        <v>-1.1508900000000001E-2</v>
      </c>
      <c r="N3652" s="63">
        <v>1831</v>
      </c>
      <c r="O3652" s="63">
        <v>0.1130564</v>
      </c>
      <c r="P3652" s="63">
        <v>2</v>
      </c>
      <c r="Q3652" s="63">
        <v>1.2781749580960001E-2</v>
      </c>
    </row>
    <row r="3653" spans="1:17">
      <c r="A3653" s="63" t="s">
        <v>77</v>
      </c>
      <c r="B3653" s="63" t="s">
        <v>44</v>
      </c>
      <c r="C3653" s="63" t="s">
        <v>47</v>
      </c>
      <c r="D3653" s="63">
        <v>4</v>
      </c>
      <c r="E3653" s="63">
        <v>0.99762249999999997</v>
      </c>
      <c r="F3653" s="63">
        <v>0.83977219999999997</v>
      </c>
      <c r="G3653" s="63">
        <v>-0.1578503</v>
      </c>
      <c r="H3653" s="63">
        <v>40.873800000000003</v>
      </c>
      <c r="I3653" s="63">
        <v>-0.3027379</v>
      </c>
      <c r="J3653" s="63">
        <v>-0.2171371</v>
      </c>
      <c r="K3653" s="63">
        <v>-0.1578503</v>
      </c>
      <c r="L3653" s="63">
        <v>-9.8563399999999995E-2</v>
      </c>
      <c r="M3653" s="63">
        <v>-1.2962700000000001E-2</v>
      </c>
      <c r="N3653" s="63">
        <v>1831</v>
      </c>
      <c r="O3653" s="63">
        <v>0.1130564</v>
      </c>
      <c r="P3653" s="63">
        <v>2</v>
      </c>
      <c r="Q3653" s="63">
        <v>1.2781749580960001E-2</v>
      </c>
    </row>
    <row r="3654" spans="1:17">
      <c r="A3654" s="63" t="s">
        <v>77</v>
      </c>
      <c r="B3654" s="63" t="s">
        <v>44</v>
      </c>
      <c r="C3654" s="63" t="s">
        <v>47</v>
      </c>
      <c r="D3654" s="63">
        <v>5</v>
      </c>
      <c r="E3654" s="63">
        <v>1.0409280000000001</v>
      </c>
      <c r="F3654" s="63">
        <v>0.88383560000000005</v>
      </c>
      <c r="G3654" s="63">
        <v>-0.1570928</v>
      </c>
      <c r="H3654" s="63">
        <v>40.480600000000003</v>
      </c>
      <c r="I3654" s="63">
        <v>-0.30198029999999998</v>
      </c>
      <c r="J3654" s="63">
        <v>-0.21637960000000001</v>
      </c>
      <c r="K3654" s="63">
        <v>-0.1570928</v>
      </c>
      <c r="L3654" s="63">
        <v>-9.7805900000000001E-2</v>
      </c>
      <c r="M3654" s="63">
        <v>-1.2205199999999999E-2</v>
      </c>
      <c r="N3654" s="63">
        <v>1831</v>
      </c>
      <c r="O3654" s="63">
        <v>0.1130564</v>
      </c>
      <c r="P3654" s="63">
        <v>2</v>
      </c>
      <c r="Q3654" s="63">
        <v>1.2781749580960001E-2</v>
      </c>
    </row>
    <row r="3655" spans="1:17">
      <c r="A3655" s="63" t="s">
        <v>77</v>
      </c>
      <c r="B3655" s="63" t="s">
        <v>44</v>
      </c>
      <c r="C3655" s="63" t="s">
        <v>47</v>
      </c>
      <c r="D3655" s="63">
        <v>6</v>
      </c>
      <c r="E3655" s="63">
        <v>1.2130570000000001</v>
      </c>
      <c r="F3655" s="63">
        <v>0.97781969999999996</v>
      </c>
      <c r="G3655" s="63">
        <v>-0.23523769999999999</v>
      </c>
      <c r="H3655" s="63">
        <v>39.7622</v>
      </c>
      <c r="I3655" s="63">
        <v>-0.3801253</v>
      </c>
      <c r="J3655" s="63">
        <v>-0.29452460000000003</v>
      </c>
      <c r="K3655" s="63">
        <v>-0.23523769999999999</v>
      </c>
      <c r="L3655" s="63">
        <v>-0.17595089999999999</v>
      </c>
      <c r="M3655" s="63">
        <v>-9.0350100000000003E-2</v>
      </c>
      <c r="N3655" s="63">
        <v>1831</v>
      </c>
      <c r="O3655" s="63">
        <v>0.1130564</v>
      </c>
      <c r="P3655" s="63">
        <v>2</v>
      </c>
      <c r="Q3655" s="63">
        <v>1.2781749580960001E-2</v>
      </c>
    </row>
    <row r="3656" spans="1:17">
      <c r="A3656" s="63" t="s">
        <v>77</v>
      </c>
      <c r="B3656" s="63" t="s">
        <v>44</v>
      </c>
      <c r="C3656" s="63" t="s">
        <v>47</v>
      </c>
      <c r="D3656" s="63">
        <v>7</v>
      </c>
      <c r="E3656" s="63">
        <v>1.5795710000000001</v>
      </c>
      <c r="F3656" s="63">
        <v>1.3803939999999999</v>
      </c>
      <c r="G3656" s="63">
        <v>-0.19917679999999999</v>
      </c>
      <c r="H3656" s="63">
        <v>39.131100000000004</v>
      </c>
      <c r="I3656" s="63">
        <v>-0.34406439999999999</v>
      </c>
      <c r="J3656" s="63">
        <v>-0.25846360000000002</v>
      </c>
      <c r="K3656" s="63">
        <v>-0.19917679999999999</v>
      </c>
      <c r="L3656" s="63">
        <v>-0.13988999999999999</v>
      </c>
      <c r="M3656" s="63">
        <v>-5.4289200000000003E-2</v>
      </c>
      <c r="N3656" s="63">
        <v>1831</v>
      </c>
      <c r="O3656" s="63">
        <v>0.1130564</v>
      </c>
      <c r="P3656" s="63">
        <v>2</v>
      </c>
      <c r="Q3656" s="63">
        <v>1.2781749580960001E-2</v>
      </c>
    </row>
    <row r="3657" spans="1:17">
      <c r="A3657" s="63" t="s">
        <v>77</v>
      </c>
      <c r="B3657" s="63" t="s">
        <v>44</v>
      </c>
      <c r="C3657" s="63" t="s">
        <v>47</v>
      </c>
      <c r="D3657" s="63">
        <v>8</v>
      </c>
      <c r="E3657" s="63">
        <v>1.7964150000000001</v>
      </c>
      <c r="F3657" s="63">
        <v>1.7124630000000001</v>
      </c>
      <c r="G3657" s="63">
        <v>-8.3951799999999993E-2</v>
      </c>
      <c r="H3657" s="63">
        <v>39.543700000000001</v>
      </c>
      <c r="I3657" s="63">
        <v>-0.2288394</v>
      </c>
      <c r="J3657" s="63">
        <v>-0.1432387</v>
      </c>
      <c r="K3657" s="63">
        <v>-8.3951799999999993E-2</v>
      </c>
      <c r="L3657" s="63">
        <v>-2.4664999999999999E-2</v>
      </c>
      <c r="M3657" s="63">
        <v>6.0935799999999998E-2</v>
      </c>
      <c r="N3657" s="63">
        <v>1831</v>
      </c>
      <c r="O3657" s="63">
        <v>0.1130564</v>
      </c>
      <c r="P3657" s="63">
        <v>2</v>
      </c>
      <c r="Q3657" s="63">
        <v>1.2781749580960001E-2</v>
      </c>
    </row>
    <row r="3658" spans="1:17">
      <c r="A3658" s="63" t="s">
        <v>77</v>
      </c>
      <c r="B3658" s="63" t="s">
        <v>44</v>
      </c>
      <c r="C3658" s="63" t="s">
        <v>47</v>
      </c>
      <c r="D3658" s="63">
        <v>9</v>
      </c>
      <c r="E3658" s="63">
        <v>1.6507579999999999</v>
      </c>
      <c r="F3658" s="63">
        <v>1.724091</v>
      </c>
      <c r="G3658" s="63">
        <v>7.3333599999999999E-2</v>
      </c>
      <c r="H3658" s="63">
        <v>38.218499999999999</v>
      </c>
      <c r="I3658" s="63">
        <v>-7.1554000000000006E-2</v>
      </c>
      <c r="J3658" s="63">
        <v>1.40468E-2</v>
      </c>
      <c r="K3658" s="63">
        <v>7.3333599999999999E-2</v>
      </c>
      <c r="L3658" s="63">
        <v>0.1326205</v>
      </c>
      <c r="M3658" s="63">
        <v>0.2182212</v>
      </c>
      <c r="N3658" s="63">
        <v>1831</v>
      </c>
      <c r="O3658" s="63">
        <v>0.1130564</v>
      </c>
      <c r="P3658" s="63">
        <v>2</v>
      </c>
      <c r="Q3658" s="63">
        <v>1.2781749580960001E-2</v>
      </c>
    </row>
    <row r="3659" spans="1:17">
      <c r="A3659" s="63" t="s">
        <v>77</v>
      </c>
      <c r="B3659" s="63" t="s">
        <v>44</v>
      </c>
      <c r="C3659" s="63" t="s">
        <v>47</v>
      </c>
      <c r="D3659" s="63">
        <v>10</v>
      </c>
      <c r="E3659" s="63">
        <v>1.5719959999999999</v>
      </c>
      <c r="F3659" s="63">
        <v>1.6482399999999999</v>
      </c>
      <c r="G3659" s="63">
        <v>7.62438E-2</v>
      </c>
      <c r="H3659" s="63">
        <v>39.131100000000004</v>
      </c>
      <c r="I3659" s="63">
        <v>-6.8643800000000005E-2</v>
      </c>
      <c r="J3659" s="63">
        <v>1.69569E-2</v>
      </c>
      <c r="K3659" s="63">
        <v>7.62438E-2</v>
      </c>
      <c r="L3659" s="63">
        <v>0.1355306</v>
      </c>
      <c r="M3659" s="63">
        <v>0.22113140000000001</v>
      </c>
      <c r="N3659" s="63">
        <v>1831</v>
      </c>
      <c r="O3659" s="63">
        <v>0.1130564</v>
      </c>
      <c r="P3659" s="63">
        <v>2</v>
      </c>
      <c r="Q3659" s="63">
        <v>1.2781749580960001E-2</v>
      </c>
    </row>
    <row r="3660" spans="1:17">
      <c r="A3660" s="63" t="s">
        <v>77</v>
      </c>
      <c r="B3660" s="63" t="s">
        <v>44</v>
      </c>
      <c r="C3660" s="63" t="s">
        <v>47</v>
      </c>
      <c r="D3660" s="63">
        <v>11</v>
      </c>
      <c r="E3660" s="63">
        <v>1.4496849999999999</v>
      </c>
      <c r="F3660" s="63">
        <v>1.604295</v>
      </c>
      <c r="G3660" s="63">
        <v>0.15461030000000001</v>
      </c>
      <c r="H3660" s="63">
        <v>40.587400000000002</v>
      </c>
      <c r="I3660" s="63">
        <v>9.7227000000000008E-3</v>
      </c>
      <c r="J3660" s="63">
        <v>9.5323400000000003E-2</v>
      </c>
      <c r="K3660" s="63">
        <v>0.15461030000000001</v>
      </c>
      <c r="L3660" s="63">
        <v>0.21389710000000001</v>
      </c>
      <c r="M3660" s="63">
        <v>0.29949789999999998</v>
      </c>
      <c r="N3660" s="63">
        <v>1831</v>
      </c>
      <c r="O3660" s="63">
        <v>0.1130564</v>
      </c>
      <c r="P3660" s="63">
        <v>2</v>
      </c>
      <c r="Q3660" s="63">
        <v>1.2781749580960001E-2</v>
      </c>
    </row>
    <row r="3661" spans="1:17">
      <c r="A3661" s="63" t="s">
        <v>77</v>
      </c>
      <c r="B3661" s="63" t="s">
        <v>44</v>
      </c>
      <c r="C3661" s="63" t="s">
        <v>47</v>
      </c>
      <c r="D3661" s="63">
        <v>12</v>
      </c>
      <c r="E3661" s="63">
        <v>1.3735029999999999</v>
      </c>
      <c r="F3661" s="63">
        <v>1.5092639999999999</v>
      </c>
      <c r="G3661" s="63">
        <v>0.13576160000000001</v>
      </c>
      <c r="H3661" s="63">
        <v>41.174799999999998</v>
      </c>
      <c r="I3661" s="63">
        <v>-9.1260000000000004E-3</v>
      </c>
      <c r="J3661" s="63">
        <v>7.6474799999999996E-2</v>
      </c>
      <c r="K3661" s="63">
        <v>0.13576160000000001</v>
      </c>
      <c r="L3661" s="63">
        <v>0.19504850000000001</v>
      </c>
      <c r="M3661" s="63">
        <v>0.28064919999999999</v>
      </c>
      <c r="N3661" s="63">
        <v>1831</v>
      </c>
      <c r="O3661" s="63">
        <v>0.1130564</v>
      </c>
      <c r="P3661" s="63">
        <v>2</v>
      </c>
      <c r="Q3661" s="63">
        <v>1.2781749580960001E-2</v>
      </c>
    </row>
    <row r="3662" spans="1:17">
      <c r="A3662" s="63" t="s">
        <v>77</v>
      </c>
      <c r="B3662" s="63" t="s">
        <v>44</v>
      </c>
      <c r="C3662" s="63" t="s">
        <v>47</v>
      </c>
      <c r="D3662" s="63">
        <v>13</v>
      </c>
      <c r="E3662" s="63">
        <v>1.2185360000000001</v>
      </c>
      <c r="F3662" s="63">
        <v>1.4696990000000001</v>
      </c>
      <c r="G3662" s="63">
        <v>0.25116240000000001</v>
      </c>
      <c r="H3662" s="63">
        <v>44.412599999999998</v>
      </c>
      <c r="I3662" s="63">
        <v>0.1062748</v>
      </c>
      <c r="J3662" s="63">
        <v>0.19187560000000001</v>
      </c>
      <c r="K3662" s="63">
        <v>0.25116240000000001</v>
      </c>
      <c r="L3662" s="63">
        <v>0.31044919999999998</v>
      </c>
      <c r="M3662" s="63">
        <v>0.39605000000000001</v>
      </c>
      <c r="N3662" s="63">
        <v>1831</v>
      </c>
      <c r="O3662" s="63">
        <v>0.1130564</v>
      </c>
      <c r="P3662" s="63">
        <v>2</v>
      </c>
      <c r="Q3662" s="63">
        <v>1.2781749580960001E-2</v>
      </c>
    </row>
    <row r="3663" spans="1:17">
      <c r="A3663" s="63" t="s">
        <v>77</v>
      </c>
      <c r="B3663" s="63" t="s">
        <v>44</v>
      </c>
      <c r="C3663" s="63" t="s">
        <v>47</v>
      </c>
      <c r="D3663" s="63">
        <v>14</v>
      </c>
      <c r="E3663" s="63">
        <v>1.1046149999999999</v>
      </c>
      <c r="F3663" s="63">
        <v>1.3943110000000001</v>
      </c>
      <c r="G3663" s="63">
        <v>0.2896956</v>
      </c>
      <c r="H3663" s="63">
        <v>46.6068</v>
      </c>
      <c r="I3663" s="63">
        <v>0.14480799999999999</v>
      </c>
      <c r="J3663" s="63">
        <v>0.2304088</v>
      </c>
      <c r="K3663" s="63">
        <v>0.2896956</v>
      </c>
      <c r="L3663" s="63">
        <v>0.34898249999999997</v>
      </c>
      <c r="M3663" s="63">
        <v>0.4345832</v>
      </c>
      <c r="N3663" s="63">
        <v>1831</v>
      </c>
      <c r="O3663" s="63">
        <v>0.1130564</v>
      </c>
      <c r="P3663" s="63">
        <v>2</v>
      </c>
      <c r="Q3663" s="63">
        <v>1.2781749580960001E-2</v>
      </c>
    </row>
    <row r="3664" spans="1:17">
      <c r="A3664" s="63" t="s">
        <v>77</v>
      </c>
      <c r="B3664" s="63" t="s">
        <v>44</v>
      </c>
      <c r="C3664" s="63" t="s">
        <v>47</v>
      </c>
      <c r="D3664" s="63">
        <v>15</v>
      </c>
      <c r="E3664" s="63">
        <v>1.064014</v>
      </c>
      <c r="F3664" s="63">
        <v>1.319124</v>
      </c>
      <c r="G3664" s="63">
        <v>0.25511</v>
      </c>
      <c r="H3664" s="63">
        <v>44.368899999999996</v>
      </c>
      <c r="I3664" s="63">
        <v>0.1102224</v>
      </c>
      <c r="J3664" s="63">
        <v>0.1958232</v>
      </c>
      <c r="K3664" s="63">
        <v>0.25511</v>
      </c>
      <c r="L3664" s="63">
        <v>0.31439689999999998</v>
      </c>
      <c r="M3664" s="63">
        <v>0.39999760000000001</v>
      </c>
      <c r="N3664" s="63">
        <v>1831</v>
      </c>
      <c r="O3664" s="63">
        <v>0.1130564</v>
      </c>
      <c r="P3664" s="63">
        <v>2</v>
      </c>
      <c r="Q3664" s="63">
        <v>1.2781749580960001E-2</v>
      </c>
    </row>
    <row r="3665" spans="1:17">
      <c r="A3665" s="63" t="s">
        <v>77</v>
      </c>
      <c r="B3665" s="63" t="s">
        <v>44</v>
      </c>
      <c r="C3665" s="63" t="s">
        <v>47</v>
      </c>
      <c r="D3665" s="63">
        <v>16</v>
      </c>
      <c r="E3665" s="63">
        <v>1.0945339999999999</v>
      </c>
      <c r="F3665" s="63">
        <v>1.3120480000000001</v>
      </c>
      <c r="G3665" s="63">
        <v>0.21751329999999999</v>
      </c>
      <c r="H3665" s="63">
        <v>43.043700000000001</v>
      </c>
      <c r="I3665" s="63">
        <v>7.2625700000000001E-2</v>
      </c>
      <c r="J3665" s="63">
        <v>0.15822649999999999</v>
      </c>
      <c r="K3665" s="63">
        <v>0.21751329999999999</v>
      </c>
      <c r="L3665" s="63">
        <v>0.2768002</v>
      </c>
      <c r="M3665" s="63">
        <v>0.36240090000000003</v>
      </c>
      <c r="N3665" s="63">
        <v>1831</v>
      </c>
      <c r="O3665" s="63">
        <v>0.1130564</v>
      </c>
      <c r="P3665" s="63">
        <v>2</v>
      </c>
      <c r="Q3665" s="63">
        <v>1.2781749580960001E-2</v>
      </c>
    </row>
    <row r="3666" spans="1:17">
      <c r="A3666" s="63" t="s">
        <v>77</v>
      </c>
      <c r="B3666" s="63" t="s">
        <v>44</v>
      </c>
      <c r="C3666" s="63" t="s">
        <v>47</v>
      </c>
      <c r="D3666" s="63">
        <v>17</v>
      </c>
      <c r="E3666" s="63">
        <v>1.1983699999999999</v>
      </c>
      <c r="F3666" s="63">
        <v>1.384188</v>
      </c>
      <c r="G3666" s="63">
        <v>0.18581739999999999</v>
      </c>
      <c r="H3666" s="63">
        <v>42.956299999999999</v>
      </c>
      <c r="I3666" s="63">
        <v>4.0929800000000002E-2</v>
      </c>
      <c r="J3666" s="63">
        <v>0.12653049999999999</v>
      </c>
      <c r="K3666" s="63">
        <v>0.18581739999999999</v>
      </c>
      <c r="L3666" s="63">
        <v>0.24510419999999999</v>
      </c>
      <c r="M3666" s="63">
        <v>0.33070500000000003</v>
      </c>
      <c r="N3666" s="63">
        <v>1831</v>
      </c>
      <c r="O3666" s="63">
        <v>0.1130564</v>
      </c>
      <c r="P3666" s="63">
        <v>2</v>
      </c>
      <c r="Q3666" s="63">
        <v>1.2781749580960001E-2</v>
      </c>
    </row>
    <row r="3667" spans="1:17">
      <c r="A3667" s="63" t="s">
        <v>77</v>
      </c>
      <c r="B3667" s="63" t="s">
        <v>44</v>
      </c>
      <c r="C3667" s="63" t="s">
        <v>47</v>
      </c>
      <c r="D3667" s="63">
        <v>18</v>
      </c>
      <c r="E3667" s="63">
        <v>1.5577110000000001</v>
      </c>
      <c r="F3667" s="63">
        <v>1.636763</v>
      </c>
      <c r="G3667" s="63">
        <v>7.9052600000000001E-2</v>
      </c>
      <c r="H3667" s="63">
        <v>40.868899999999996</v>
      </c>
      <c r="I3667" s="63">
        <v>-6.5835000000000005E-2</v>
      </c>
      <c r="J3667" s="63">
        <v>1.9765700000000001E-2</v>
      </c>
      <c r="K3667" s="63">
        <v>7.9052600000000001E-2</v>
      </c>
      <c r="L3667" s="63">
        <v>0.1383394</v>
      </c>
      <c r="M3667" s="63">
        <v>0.22394020000000001</v>
      </c>
      <c r="N3667" s="63">
        <v>1831</v>
      </c>
      <c r="O3667" s="63">
        <v>0.1130564</v>
      </c>
      <c r="P3667" s="63">
        <v>2</v>
      </c>
      <c r="Q3667" s="63">
        <v>1.2781749580960001E-2</v>
      </c>
    </row>
    <row r="3668" spans="1:17">
      <c r="A3668" s="63" t="s">
        <v>77</v>
      </c>
      <c r="B3668" s="63" t="s">
        <v>44</v>
      </c>
      <c r="C3668" s="63" t="s">
        <v>47</v>
      </c>
      <c r="D3668" s="63">
        <v>19</v>
      </c>
      <c r="E3668" s="63">
        <v>1.8306469999999999</v>
      </c>
      <c r="F3668" s="63">
        <v>1.765879</v>
      </c>
      <c r="G3668" s="63">
        <v>-6.4768199999999998E-2</v>
      </c>
      <c r="H3668" s="63">
        <v>39.412599999999998</v>
      </c>
      <c r="I3668" s="63">
        <v>-0.2096558</v>
      </c>
      <c r="J3668" s="63">
        <v>-0.124055</v>
      </c>
      <c r="K3668" s="63">
        <v>-6.4768199999999998E-2</v>
      </c>
      <c r="L3668" s="63">
        <v>-5.4814E-3</v>
      </c>
      <c r="M3668" s="63">
        <v>8.0119399999999993E-2</v>
      </c>
      <c r="N3668" s="63">
        <v>1831</v>
      </c>
      <c r="O3668" s="63">
        <v>0.1130564</v>
      </c>
      <c r="P3668" s="63">
        <v>2</v>
      </c>
      <c r="Q3668" s="63">
        <v>1.2781749580960001E-2</v>
      </c>
    </row>
    <row r="3669" spans="1:17">
      <c r="A3669" s="63" t="s">
        <v>77</v>
      </c>
      <c r="B3669" s="63" t="s">
        <v>44</v>
      </c>
      <c r="C3669" s="63" t="s">
        <v>47</v>
      </c>
      <c r="D3669" s="63">
        <v>20</v>
      </c>
      <c r="E3669" s="63">
        <v>1.8717330000000001</v>
      </c>
      <c r="F3669" s="63">
        <v>1.7565649999999999</v>
      </c>
      <c r="G3669" s="63">
        <v>-0.1151682</v>
      </c>
      <c r="H3669" s="63">
        <v>38</v>
      </c>
      <c r="I3669" s="63">
        <v>-0.2600558</v>
      </c>
      <c r="J3669" s="63">
        <v>-0.174455</v>
      </c>
      <c r="K3669" s="63">
        <v>-0.1151682</v>
      </c>
      <c r="L3669" s="63">
        <v>-5.5881399999999998E-2</v>
      </c>
      <c r="M3669" s="63">
        <v>2.97194E-2</v>
      </c>
      <c r="N3669" s="63">
        <v>1831</v>
      </c>
      <c r="O3669" s="63">
        <v>0.1130564</v>
      </c>
      <c r="P3669" s="63">
        <v>2</v>
      </c>
      <c r="Q3669" s="63">
        <v>1.2781749580960001E-2</v>
      </c>
    </row>
    <row r="3670" spans="1:17">
      <c r="A3670" s="63" t="s">
        <v>77</v>
      </c>
      <c r="B3670" s="63" t="s">
        <v>44</v>
      </c>
      <c r="C3670" s="63" t="s">
        <v>47</v>
      </c>
      <c r="D3670" s="63">
        <v>21</v>
      </c>
      <c r="E3670" s="63">
        <v>1.865111</v>
      </c>
      <c r="F3670" s="63">
        <v>1.7172529999999999</v>
      </c>
      <c r="G3670" s="63">
        <v>-0.14785870000000001</v>
      </c>
      <c r="H3670" s="63">
        <v>37</v>
      </c>
      <c r="I3670" s="63">
        <v>-0.29274630000000001</v>
      </c>
      <c r="J3670" s="63">
        <v>-0.20714560000000001</v>
      </c>
      <c r="K3670" s="63">
        <v>-0.14785870000000001</v>
      </c>
      <c r="L3670" s="63">
        <v>-8.8571899999999995E-2</v>
      </c>
      <c r="M3670" s="63">
        <v>-2.9711E-3</v>
      </c>
      <c r="N3670" s="63">
        <v>1831</v>
      </c>
      <c r="O3670" s="63">
        <v>0.1130564</v>
      </c>
      <c r="P3670" s="63">
        <v>2</v>
      </c>
      <c r="Q3670" s="63">
        <v>1.2781749580960001E-2</v>
      </c>
    </row>
    <row r="3671" spans="1:17">
      <c r="A3671" s="63" t="s">
        <v>77</v>
      </c>
      <c r="B3671" s="63" t="s">
        <v>44</v>
      </c>
      <c r="C3671" s="63" t="s">
        <v>47</v>
      </c>
      <c r="D3671" s="63">
        <v>22</v>
      </c>
      <c r="E3671" s="63">
        <v>1.7060059999999999</v>
      </c>
      <c r="F3671" s="63">
        <v>1.55772</v>
      </c>
      <c r="G3671" s="63">
        <v>-0.14828649999999999</v>
      </c>
      <c r="H3671" s="63">
        <v>36.912599999999998</v>
      </c>
      <c r="I3671" s="63">
        <v>-0.29317409999999999</v>
      </c>
      <c r="J3671" s="63">
        <v>-0.20757329999999999</v>
      </c>
      <c r="K3671" s="63">
        <v>-0.14828649999999999</v>
      </c>
      <c r="L3671" s="63">
        <v>-8.8999599999999998E-2</v>
      </c>
      <c r="M3671" s="63">
        <v>-3.3988999999999998E-3</v>
      </c>
      <c r="N3671" s="63">
        <v>1831</v>
      </c>
      <c r="O3671" s="63">
        <v>0.1130564</v>
      </c>
      <c r="P3671" s="63">
        <v>2</v>
      </c>
      <c r="Q3671" s="63">
        <v>1.2781749580960001E-2</v>
      </c>
    </row>
    <row r="3672" spans="1:17">
      <c r="A3672" s="63" t="s">
        <v>77</v>
      </c>
      <c r="B3672" s="63" t="s">
        <v>44</v>
      </c>
      <c r="C3672" s="63" t="s">
        <v>47</v>
      </c>
      <c r="D3672" s="63">
        <v>23</v>
      </c>
      <c r="E3672" s="63">
        <v>1.4734119999999999</v>
      </c>
      <c r="F3672" s="63">
        <v>1.3332329999999999</v>
      </c>
      <c r="G3672" s="63">
        <v>-0.14017840000000001</v>
      </c>
      <c r="H3672" s="63">
        <v>35.956299999999999</v>
      </c>
      <c r="I3672" s="63">
        <v>-0.28506599999999999</v>
      </c>
      <c r="J3672" s="63">
        <v>-0.19946530000000001</v>
      </c>
      <c r="K3672" s="63">
        <v>-0.14017840000000001</v>
      </c>
      <c r="L3672" s="63">
        <v>-8.0891599999999994E-2</v>
      </c>
      <c r="M3672" s="63">
        <v>4.7092000000000002E-3</v>
      </c>
      <c r="N3672" s="63">
        <v>1831</v>
      </c>
      <c r="O3672" s="63">
        <v>0.1130564</v>
      </c>
      <c r="P3672" s="63">
        <v>2</v>
      </c>
      <c r="Q3672" s="63">
        <v>1.2781749580960001E-2</v>
      </c>
    </row>
    <row r="3673" spans="1:17">
      <c r="A3673" s="63" t="s">
        <v>77</v>
      </c>
      <c r="B3673" s="63" t="s">
        <v>44</v>
      </c>
      <c r="C3673" s="63" t="s">
        <v>47</v>
      </c>
      <c r="D3673" s="63">
        <v>24</v>
      </c>
      <c r="E3673" s="63">
        <v>1.2145600000000001</v>
      </c>
      <c r="F3673" s="63">
        <v>1.072468</v>
      </c>
      <c r="G3673" s="63">
        <v>-0.14209150000000001</v>
      </c>
      <c r="H3673" s="63">
        <v>36.325200000000002</v>
      </c>
      <c r="I3673" s="63">
        <v>-0.28697909999999999</v>
      </c>
      <c r="J3673" s="63">
        <v>-0.20137830000000001</v>
      </c>
      <c r="K3673" s="63">
        <v>-0.14209150000000001</v>
      </c>
      <c r="L3673" s="63">
        <v>-8.2804699999999995E-2</v>
      </c>
      <c r="M3673" s="63">
        <v>2.7961000000000001E-3</v>
      </c>
      <c r="N3673" s="63">
        <v>1831</v>
      </c>
      <c r="O3673" s="63">
        <v>0.1130564</v>
      </c>
      <c r="P3673" s="63">
        <v>2</v>
      </c>
      <c r="Q3673" s="63">
        <v>1.2781749580960001E-2</v>
      </c>
    </row>
    <row r="3674" spans="1:17">
      <c r="A3674" s="63" t="s">
        <v>77</v>
      </c>
      <c r="B3674" s="63" t="s">
        <v>44</v>
      </c>
      <c r="C3674" s="63" t="s">
        <v>48</v>
      </c>
      <c r="D3674" s="63">
        <v>1</v>
      </c>
      <c r="E3674" s="63">
        <v>1.0274319999999999</v>
      </c>
      <c r="F3674" s="63">
        <v>0.88252819999999998</v>
      </c>
      <c r="G3674" s="63">
        <v>-0.1449037</v>
      </c>
      <c r="H3674" s="63">
        <v>40.868899999999996</v>
      </c>
      <c r="I3674" s="63">
        <v>-0.28979129999999997</v>
      </c>
      <c r="J3674" s="63">
        <v>-0.2041906</v>
      </c>
      <c r="K3674" s="63">
        <v>-0.1449037</v>
      </c>
      <c r="L3674" s="63">
        <v>-8.5616899999999996E-2</v>
      </c>
      <c r="M3674" s="63">
        <v>-1.6099999999999998E-5</v>
      </c>
      <c r="N3674" s="63">
        <v>1831</v>
      </c>
      <c r="O3674" s="63">
        <v>0.1130564</v>
      </c>
      <c r="P3674" s="63">
        <v>3</v>
      </c>
      <c r="Q3674" s="63">
        <v>1.2781749580960001E-2</v>
      </c>
    </row>
    <row r="3675" spans="1:17">
      <c r="A3675" s="63" t="s">
        <v>77</v>
      </c>
      <c r="B3675" s="63" t="s">
        <v>44</v>
      </c>
      <c r="C3675" s="63" t="s">
        <v>48</v>
      </c>
      <c r="D3675" s="63">
        <v>2</v>
      </c>
      <c r="E3675" s="63">
        <v>0.95940879999999995</v>
      </c>
      <c r="F3675" s="63">
        <v>0.79859290000000005</v>
      </c>
      <c r="G3675" s="63">
        <v>-0.16081580000000001</v>
      </c>
      <c r="H3675" s="63">
        <v>41.2378</v>
      </c>
      <c r="I3675" s="63">
        <v>-0.30570340000000001</v>
      </c>
      <c r="J3675" s="63">
        <v>-0.22010270000000001</v>
      </c>
      <c r="K3675" s="63">
        <v>-0.16081580000000001</v>
      </c>
      <c r="L3675" s="63">
        <v>-0.10152899999999999</v>
      </c>
      <c r="M3675" s="63">
        <v>-1.59282E-2</v>
      </c>
      <c r="N3675" s="63">
        <v>1831</v>
      </c>
      <c r="O3675" s="63">
        <v>0.1130564</v>
      </c>
      <c r="P3675" s="63">
        <v>3</v>
      </c>
      <c r="Q3675" s="63">
        <v>1.2781749580960001E-2</v>
      </c>
    </row>
    <row r="3676" spans="1:17">
      <c r="A3676" s="63" t="s">
        <v>77</v>
      </c>
      <c r="B3676" s="63" t="s">
        <v>44</v>
      </c>
      <c r="C3676" s="63" t="s">
        <v>48</v>
      </c>
      <c r="D3676" s="63">
        <v>3</v>
      </c>
      <c r="E3676" s="63">
        <v>0.95600799999999997</v>
      </c>
      <c r="F3676" s="63">
        <v>0.79961159999999998</v>
      </c>
      <c r="G3676" s="63">
        <v>-0.15639639999999999</v>
      </c>
      <c r="H3676" s="63">
        <v>40.650500000000001</v>
      </c>
      <c r="I3676" s="63">
        <v>-0.301284</v>
      </c>
      <c r="J3676" s="63">
        <v>-0.21568329999999999</v>
      </c>
      <c r="K3676" s="63">
        <v>-0.15639639999999999</v>
      </c>
      <c r="L3676" s="63">
        <v>-9.7109600000000004E-2</v>
      </c>
      <c r="M3676" s="63">
        <v>-1.1508900000000001E-2</v>
      </c>
      <c r="N3676" s="63">
        <v>1831</v>
      </c>
      <c r="O3676" s="63">
        <v>0.1130564</v>
      </c>
      <c r="P3676" s="63">
        <v>3</v>
      </c>
      <c r="Q3676" s="63">
        <v>1.2781749580960001E-2</v>
      </c>
    </row>
    <row r="3677" spans="1:17">
      <c r="A3677" s="63" t="s">
        <v>77</v>
      </c>
      <c r="B3677" s="63" t="s">
        <v>44</v>
      </c>
      <c r="C3677" s="63" t="s">
        <v>48</v>
      </c>
      <c r="D3677" s="63">
        <v>4</v>
      </c>
      <c r="E3677" s="63">
        <v>0.98130390000000001</v>
      </c>
      <c r="F3677" s="63">
        <v>0.82345369999999996</v>
      </c>
      <c r="G3677" s="63">
        <v>-0.1578503</v>
      </c>
      <c r="H3677" s="63">
        <v>40.650500000000001</v>
      </c>
      <c r="I3677" s="63">
        <v>-0.3027379</v>
      </c>
      <c r="J3677" s="63">
        <v>-0.2171371</v>
      </c>
      <c r="K3677" s="63">
        <v>-0.1578503</v>
      </c>
      <c r="L3677" s="63">
        <v>-9.8563399999999995E-2</v>
      </c>
      <c r="M3677" s="63">
        <v>-1.2962700000000001E-2</v>
      </c>
      <c r="N3677" s="63">
        <v>1831</v>
      </c>
      <c r="O3677" s="63">
        <v>0.1130564</v>
      </c>
      <c r="P3677" s="63">
        <v>3</v>
      </c>
      <c r="Q3677" s="63">
        <v>1.2781749580960001E-2</v>
      </c>
    </row>
    <row r="3678" spans="1:17">
      <c r="A3678" s="63" t="s">
        <v>77</v>
      </c>
      <c r="B3678" s="63" t="s">
        <v>44</v>
      </c>
      <c r="C3678" s="63" t="s">
        <v>48</v>
      </c>
      <c r="D3678" s="63">
        <v>5</v>
      </c>
      <c r="E3678" s="63">
        <v>1.0237579999999999</v>
      </c>
      <c r="F3678" s="63">
        <v>0.86666509999999997</v>
      </c>
      <c r="G3678" s="63">
        <v>-0.1570928</v>
      </c>
      <c r="H3678" s="63">
        <v>40.194200000000002</v>
      </c>
      <c r="I3678" s="63">
        <v>-0.30198039999999998</v>
      </c>
      <c r="J3678" s="63">
        <v>-0.21637960000000001</v>
      </c>
      <c r="K3678" s="63">
        <v>-0.1570928</v>
      </c>
      <c r="L3678" s="63">
        <v>-9.7806000000000004E-2</v>
      </c>
      <c r="M3678" s="63">
        <v>-1.2205199999999999E-2</v>
      </c>
      <c r="N3678" s="63">
        <v>1831</v>
      </c>
      <c r="O3678" s="63">
        <v>0.1130564</v>
      </c>
      <c r="P3678" s="63">
        <v>3</v>
      </c>
      <c r="Q3678" s="63">
        <v>1.2781749580960001E-2</v>
      </c>
    </row>
    <row r="3679" spans="1:17">
      <c r="A3679" s="63" t="s">
        <v>77</v>
      </c>
      <c r="B3679" s="63" t="s">
        <v>44</v>
      </c>
      <c r="C3679" s="63" t="s">
        <v>48</v>
      </c>
      <c r="D3679" s="63">
        <v>6</v>
      </c>
      <c r="E3679" s="63">
        <v>1.1951320000000001</v>
      </c>
      <c r="F3679" s="63">
        <v>0.95989420000000003</v>
      </c>
      <c r="G3679" s="63">
        <v>-0.2352378</v>
      </c>
      <c r="H3679" s="63">
        <v>38.368899999999996</v>
      </c>
      <c r="I3679" s="63">
        <v>-0.3801254</v>
      </c>
      <c r="J3679" s="63">
        <v>-0.29452460000000003</v>
      </c>
      <c r="K3679" s="63">
        <v>-0.2352378</v>
      </c>
      <c r="L3679" s="63">
        <v>-0.17595089999999999</v>
      </c>
      <c r="M3679" s="63">
        <v>-9.0350200000000006E-2</v>
      </c>
      <c r="N3679" s="63">
        <v>1831</v>
      </c>
      <c r="O3679" s="63">
        <v>0.1130564</v>
      </c>
      <c r="P3679" s="63">
        <v>3</v>
      </c>
      <c r="Q3679" s="63">
        <v>1.2781749580960001E-2</v>
      </c>
    </row>
    <row r="3680" spans="1:17">
      <c r="A3680" s="63" t="s">
        <v>77</v>
      </c>
      <c r="B3680" s="63" t="s">
        <v>44</v>
      </c>
      <c r="C3680" s="63" t="s">
        <v>48</v>
      </c>
      <c r="D3680" s="63">
        <v>7</v>
      </c>
      <c r="E3680" s="63">
        <v>1.5603149999999999</v>
      </c>
      <c r="F3680" s="63">
        <v>1.361138</v>
      </c>
      <c r="G3680" s="63">
        <v>-0.19917679999999999</v>
      </c>
      <c r="H3680" s="63">
        <v>37.781500000000001</v>
      </c>
      <c r="I3680" s="63">
        <v>-0.34406439999999999</v>
      </c>
      <c r="J3680" s="63">
        <v>-0.25846360000000002</v>
      </c>
      <c r="K3680" s="63">
        <v>-0.19917679999999999</v>
      </c>
      <c r="L3680" s="63">
        <v>-0.13988999999999999</v>
      </c>
      <c r="M3680" s="63">
        <v>-5.4289200000000003E-2</v>
      </c>
      <c r="N3680" s="63">
        <v>1831</v>
      </c>
      <c r="O3680" s="63">
        <v>0.1130564</v>
      </c>
      <c r="P3680" s="63">
        <v>3</v>
      </c>
      <c r="Q3680" s="63">
        <v>1.2781749580960001E-2</v>
      </c>
    </row>
    <row r="3681" spans="1:17">
      <c r="A3681" s="63" t="s">
        <v>77</v>
      </c>
      <c r="B3681" s="63" t="s">
        <v>44</v>
      </c>
      <c r="C3681" s="63" t="s">
        <v>48</v>
      </c>
      <c r="D3681" s="63">
        <v>8</v>
      </c>
      <c r="E3681" s="63">
        <v>1.780119</v>
      </c>
      <c r="F3681" s="63">
        <v>1.696167</v>
      </c>
      <c r="G3681" s="63">
        <v>-8.3951700000000004E-2</v>
      </c>
      <c r="H3681" s="63">
        <v>40.063099999999999</v>
      </c>
      <c r="I3681" s="63">
        <v>-0.2288393</v>
      </c>
      <c r="J3681" s="63">
        <v>-0.14323849999999999</v>
      </c>
      <c r="K3681" s="63">
        <v>-8.3951700000000004E-2</v>
      </c>
      <c r="L3681" s="63">
        <v>-2.46649E-2</v>
      </c>
      <c r="M3681" s="63">
        <v>6.0935900000000001E-2</v>
      </c>
      <c r="N3681" s="63">
        <v>1831</v>
      </c>
      <c r="O3681" s="63">
        <v>0.1130564</v>
      </c>
      <c r="P3681" s="63">
        <v>3</v>
      </c>
      <c r="Q3681" s="63">
        <v>1.2781749580960001E-2</v>
      </c>
    </row>
    <row r="3682" spans="1:17">
      <c r="A3682" s="63" t="s">
        <v>77</v>
      </c>
      <c r="B3682" s="63" t="s">
        <v>44</v>
      </c>
      <c r="C3682" s="63" t="s">
        <v>48</v>
      </c>
      <c r="D3682" s="63">
        <v>9</v>
      </c>
      <c r="E3682" s="63">
        <v>1.657378</v>
      </c>
      <c r="F3682" s="63">
        <v>1.7307110000000001</v>
      </c>
      <c r="G3682" s="63">
        <v>7.3333599999999999E-2</v>
      </c>
      <c r="H3682" s="63">
        <v>45.669899999999998</v>
      </c>
      <c r="I3682" s="63">
        <v>-7.1554000000000006E-2</v>
      </c>
      <c r="J3682" s="63">
        <v>1.40468E-2</v>
      </c>
      <c r="K3682" s="63">
        <v>7.3333599999999999E-2</v>
      </c>
      <c r="L3682" s="63">
        <v>0.1326205</v>
      </c>
      <c r="M3682" s="63">
        <v>0.2182212</v>
      </c>
      <c r="N3682" s="63">
        <v>1831</v>
      </c>
      <c r="O3682" s="63">
        <v>0.1130564</v>
      </c>
      <c r="P3682" s="63">
        <v>3</v>
      </c>
      <c r="Q3682" s="63">
        <v>1.2781749580960001E-2</v>
      </c>
    </row>
    <row r="3683" spans="1:17">
      <c r="A3683" s="63" t="s">
        <v>77</v>
      </c>
      <c r="B3683" s="63" t="s">
        <v>44</v>
      </c>
      <c r="C3683" s="63" t="s">
        <v>48</v>
      </c>
      <c r="D3683" s="63">
        <v>10</v>
      </c>
      <c r="E3683" s="63">
        <v>1.59558</v>
      </c>
      <c r="F3683" s="63">
        <v>1.671824</v>
      </c>
      <c r="G3683" s="63">
        <v>7.62438E-2</v>
      </c>
      <c r="H3683" s="63">
        <v>49.495100000000001</v>
      </c>
      <c r="I3683" s="63">
        <v>-6.8643800000000005E-2</v>
      </c>
      <c r="J3683" s="63">
        <v>1.69569E-2</v>
      </c>
      <c r="K3683" s="63">
        <v>7.62438E-2</v>
      </c>
      <c r="L3683" s="63">
        <v>0.1355306</v>
      </c>
      <c r="M3683" s="63">
        <v>0.22113140000000001</v>
      </c>
      <c r="N3683" s="63">
        <v>1831</v>
      </c>
      <c r="O3683" s="63">
        <v>0.1130564</v>
      </c>
      <c r="P3683" s="63">
        <v>3</v>
      </c>
      <c r="Q3683" s="63">
        <v>1.2781749580960001E-2</v>
      </c>
    </row>
    <row r="3684" spans="1:17">
      <c r="A3684" s="63" t="s">
        <v>77</v>
      </c>
      <c r="B3684" s="63" t="s">
        <v>44</v>
      </c>
      <c r="C3684" s="63" t="s">
        <v>48</v>
      </c>
      <c r="D3684" s="63">
        <v>11</v>
      </c>
      <c r="E3684" s="63">
        <v>1.4848159999999999</v>
      </c>
      <c r="F3684" s="63">
        <v>1.639426</v>
      </c>
      <c r="G3684" s="63">
        <v>0.15461030000000001</v>
      </c>
      <c r="H3684" s="63">
        <v>51.213500000000003</v>
      </c>
      <c r="I3684" s="63">
        <v>9.7227000000000008E-3</v>
      </c>
      <c r="J3684" s="63">
        <v>9.5323400000000003E-2</v>
      </c>
      <c r="K3684" s="63">
        <v>0.15461030000000001</v>
      </c>
      <c r="L3684" s="63">
        <v>0.21389710000000001</v>
      </c>
      <c r="M3684" s="63">
        <v>0.29949789999999998</v>
      </c>
      <c r="N3684" s="63">
        <v>1831</v>
      </c>
      <c r="O3684" s="63">
        <v>0.1130564</v>
      </c>
      <c r="P3684" s="63">
        <v>3</v>
      </c>
      <c r="Q3684" s="63">
        <v>1.2781749580960001E-2</v>
      </c>
    </row>
    <row r="3685" spans="1:17">
      <c r="A3685" s="63" t="s">
        <v>77</v>
      </c>
      <c r="B3685" s="63" t="s">
        <v>44</v>
      </c>
      <c r="C3685" s="63" t="s">
        <v>48</v>
      </c>
      <c r="D3685" s="63">
        <v>12</v>
      </c>
      <c r="E3685" s="63">
        <v>1.423055</v>
      </c>
      <c r="F3685" s="63">
        <v>1.558816</v>
      </c>
      <c r="G3685" s="63">
        <v>0.13576160000000001</v>
      </c>
      <c r="H3685" s="63">
        <v>53.300899999999999</v>
      </c>
      <c r="I3685" s="63">
        <v>-9.1260000000000004E-3</v>
      </c>
      <c r="J3685" s="63">
        <v>7.6474799999999996E-2</v>
      </c>
      <c r="K3685" s="63">
        <v>0.13576160000000001</v>
      </c>
      <c r="L3685" s="63">
        <v>0.19504850000000001</v>
      </c>
      <c r="M3685" s="63">
        <v>0.28064919999999999</v>
      </c>
      <c r="N3685" s="63">
        <v>1831</v>
      </c>
      <c r="O3685" s="63">
        <v>0.1130564</v>
      </c>
      <c r="P3685" s="63">
        <v>3</v>
      </c>
      <c r="Q3685" s="63">
        <v>1.2781749580960001E-2</v>
      </c>
    </row>
    <row r="3686" spans="1:17">
      <c r="A3686" s="63" t="s">
        <v>77</v>
      </c>
      <c r="B3686" s="63" t="s">
        <v>44</v>
      </c>
      <c r="C3686" s="63" t="s">
        <v>48</v>
      </c>
      <c r="D3686" s="63">
        <v>13</v>
      </c>
      <c r="E3686" s="63">
        <v>1.2706649999999999</v>
      </c>
      <c r="F3686" s="63">
        <v>1.521828</v>
      </c>
      <c r="G3686" s="63">
        <v>0.25116240000000001</v>
      </c>
      <c r="H3686" s="63">
        <v>53.800899999999999</v>
      </c>
      <c r="I3686" s="63">
        <v>0.1062748</v>
      </c>
      <c r="J3686" s="63">
        <v>0.19187560000000001</v>
      </c>
      <c r="K3686" s="63">
        <v>0.25116240000000001</v>
      </c>
      <c r="L3686" s="63">
        <v>0.31044919999999998</v>
      </c>
      <c r="M3686" s="63">
        <v>0.39605000000000001</v>
      </c>
      <c r="N3686" s="63">
        <v>1831</v>
      </c>
      <c r="O3686" s="63">
        <v>0.1130564</v>
      </c>
      <c r="P3686" s="63">
        <v>3</v>
      </c>
      <c r="Q3686" s="63">
        <v>1.2781749580960001E-2</v>
      </c>
    </row>
    <row r="3687" spans="1:17">
      <c r="A3687" s="63" t="s">
        <v>77</v>
      </c>
      <c r="B3687" s="63" t="s">
        <v>44</v>
      </c>
      <c r="C3687" s="63" t="s">
        <v>48</v>
      </c>
      <c r="D3687" s="63">
        <v>14</v>
      </c>
      <c r="E3687" s="63">
        <v>1.1448579999999999</v>
      </c>
      <c r="F3687" s="63">
        <v>1.4345540000000001</v>
      </c>
      <c r="G3687" s="63">
        <v>0.2896956</v>
      </c>
      <c r="H3687" s="63">
        <v>52.757199999999997</v>
      </c>
      <c r="I3687" s="63">
        <v>0.14480799999999999</v>
      </c>
      <c r="J3687" s="63">
        <v>0.2304088</v>
      </c>
      <c r="K3687" s="63">
        <v>0.2896956</v>
      </c>
      <c r="L3687" s="63">
        <v>0.34898249999999997</v>
      </c>
      <c r="M3687" s="63">
        <v>0.4345832</v>
      </c>
      <c r="N3687" s="63">
        <v>1831</v>
      </c>
      <c r="O3687" s="63">
        <v>0.1130564</v>
      </c>
      <c r="P3687" s="63">
        <v>3</v>
      </c>
      <c r="Q3687" s="63">
        <v>1.2781749580960001E-2</v>
      </c>
    </row>
    <row r="3688" spans="1:17">
      <c r="A3688" s="63" t="s">
        <v>77</v>
      </c>
      <c r="B3688" s="63" t="s">
        <v>44</v>
      </c>
      <c r="C3688" s="63" t="s">
        <v>48</v>
      </c>
      <c r="D3688" s="63">
        <v>15</v>
      </c>
      <c r="E3688" s="63">
        <v>1.1103799999999999</v>
      </c>
      <c r="F3688" s="63">
        <v>1.3654900000000001</v>
      </c>
      <c r="G3688" s="63">
        <v>0.25511</v>
      </c>
      <c r="H3688" s="63">
        <v>53.3446</v>
      </c>
      <c r="I3688" s="63">
        <v>0.1102224</v>
      </c>
      <c r="J3688" s="63">
        <v>0.1958232</v>
      </c>
      <c r="K3688" s="63">
        <v>0.25511</v>
      </c>
      <c r="L3688" s="63">
        <v>0.31439689999999998</v>
      </c>
      <c r="M3688" s="63">
        <v>0.39999760000000001</v>
      </c>
      <c r="N3688" s="63">
        <v>1831</v>
      </c>
      <c r="O3688" s="63">
        <v>0.1130564</v>
      </c>
      <c r="P3688" s="63">
        <v>3</v>
      </c>
      <c r="Q3688" s="63">
        <v>1.2781749580960001E-2</v>
      </c>
    </row>
    <row r="3689" spans="1:17">
      <c r="A3689" s="63" t="s">
        <v>77</v>
      </c>
      <c r="B3689" s="63" t="s">
        <v>44</v>
      </c>
      <c r="C3689" s="63" t="s">
        <v>48</v>
      </c>
      <c r="D3689" s="63">
        <v>16</v>
      </c>
      <c r="E3689" s="63">
        <v>1.1537280000000001</v>
      </c>
      <c r="F3689" s="63">
        <v>1.3712420000000001</v>
      </c>
      <c r="G3689" s="63">
        <v>0.21751329999999999</v>
      </c>
      <c r="H3689" s="63">
        <v>50.800899999999999</v>
      </c>
      <c r="I3689" s="63">
        <v>7.2625700000000001E-2</v>
      </c>
      <c r="J3689" s="63">
        <v>0.15822649999999999</v>
      </c>
      <c r="K3689" s="63">
        <v>0.21751329999999999</v>
      </c>
      <c r="L3689" s="63">
        <v>0.2768002</v>
      </c>
      <c r="M3689" s="63">
        <v>0.36240090000000003</v>
      </c>
      <c r="N3689" s="63">
        <v>1831</v>
      </c>
      <c r="O3689" s="63">
        <v>0.1130564</v>
      </c>
      <c r="P3689" s="63">
        <v>3</v>
      </c>
      <c r="Q3689" s="63">
        <v>1.2781749580960001E-2</v>
      </c>
    </row>
    <row r="3690" spans="1:17">
      <c r="A3690" s="63" t="s">
        <v>77</v>
      </c>
      <c r="B3690" s="63" t="s">
        <v>44</v>
      </c>
      <c r="C3690" s="63" t="s">
        <v>48</v>
      </c>
      <c r="D3690" s="63">
        <v>17</v>
      </c>
      <c r="E3690" s="63">
        <v>1.282422</v>
      </c>
      <c r="F3690" s="63">
        <v>1.46824</v>
      </c>
      <c r="G3690" s="63">
        <v>0.1858175</v>
      </c>
      <c r="H3690" s="63">
        <v>48.888300000000001</v>
      </c>
      <c r="I3690" s="63">
        <v>4.0929899999999998E-2</v>
      </c>
      <c r="J3690" s="63">
        <v>0.12653059999999999</v>
      </c>
      <c r="K3690" s="63">
        <v>0.1858175</v>
      </c>
      <c r="L3690" s="63">
        <v>0.2451043</v>
      </c>
      <c r="M3690" s="63">
        <v>0.33070509999999997</v>
      </c>
      <c r="N3690" s="63">
        <v>1831</v>
      </c>
      <c r="O3690" s="63">
        <v>0.1130564</v>
      </c>
      <c r="P3690" s="63">
        <v>3</v>
      </c>
      <c r="Q3690" s="63">
        <v>1.2781749580960001E-2</v>
      </c>
    </row>
    <row r="3691" spans="1:17">
      <c r="A3691" s="63" t="s">
        <v>77</v>
      </c>
      <c r="B3691" s="63" t="s">
        <v>44</v>
      </c>
      <c r="C3691" s="63" t="s">
        <v>48</v>
      </c>
      <c r="D3691" s="63">
        <v>18</v>
      </c>
      <c r="E3691" s="63">
        <v>1.6847129999999999</v>
      </c>
      <c r="F3691" s="63">
        <v>1.7637659999999999</v>
      </c>
      <c r="G3691" s="63">
        <v>7.9052600000000001E-2</v>
      </c>
      <c r="H3691" s="63">
        <v>48.019399999999997</v>
      </c>
      <c r="I3691" s="63">
        <v>-6.5835000000000005E-2</v>
      </c>
      <c r="J3691" s="63">
        <v>1.9765700000000001E-2</v>
      </c>
      <c r="K3691" s="63">
        <v>7.9052600000000001E-2</v>
      </c>
      <c r="L3691" s="63">
        <v>0.1383394</v>
      </c>
      <c r="M3691" s="63">
        <v>0.22394020000000001</v>
      </c>
      <c r="N3691" s="63">
        <v>1831</v>
      </c>
      <c r="O3691" s="63">
        <v>0.1130564</v>
      </c>
      <c r="P3691" s="63">
        <v>3</v>
      </c>
      <c r="Q3691" s="63">
        <v>1.2781749580960001E-2</v>
      </c>
    </row>
    <row r="3692" spans="1:17">
      <c r="A3692" s="63" t="s">
        <v>77</v>
      </c>
      <c r="B3692" s="63" t="s">
        <v>44</v>
      </c>
      <c r="C3692" s="63" t="s">
        <v>48</v>
      </c>
      <c r="D3692" s="63">
        <v>19</v>
      </c>
      <c r="E3692" s="63">
        <v>1.949567</v>
      </c>
      <c r="F3692" s="63">
        <v>1.8847989999999999</v>
      </c>
      <c r="G3692" s="63">
        <v>-6.4768199999999998E-2</v>
      </c>
      <c r="H3692" s="63">
        <v>46.650500000000001</v>
      </c>
      <c r="I3692" s="63">
        <v>-0.2096558</v>
      </c>
      <c r="J3692" s="63">
        <v>-0.124055</v>
      </c>
      <c r="K3692" s="63">
        <v>-6.4768199999999998E-2</v>
      </c>
      <c r="L3692" s="63">
        <v>-5.4814E-3</v>
      </c>
      <c r="M3692" s="63">
        <v>8.0119399999999993E-2</v>
      </c>
      <c r="N3692" s="63">
        <v>1831</v>
      </c>
      <c r="O3692" s="63">
        <v>0.1130564</v>
      </c>
      <c r="P3692" s="63">
        <v>3</v>
      </c>
      <c r="Q3692" s="63">
        <v>1.2781749580960001E-2</v>
      </c>
    </row>
    <row r="3693" spans="1:17">
      <c r="A3693" s="63" t="s">
        <v>77</v>
      </c>
      <c r="B3693" s="63" t="s">
        <v>44</v>
      </c>
      <c r="C3693" s="63" t="s">
        <v>48</v>
      </c>
      <c r="D3693" s="63">
        <v>20</v>
      </c>
      <c r="E3693" s="63">
        <v>1.9611460000000001</v>
      </c>
      <c r="F3693" s="63">
        <v>1.8459779999999999</v>
      </c>
      <c r="G3693" s="63">
        <v>-0.1151682</v>
      </c>
      <c r="H3693" s="63">
        <v>44.781500000000001</v>
      </c>
      <c r="I3693" s="63">
        <v>-0.2600558</v>
      </c>
      <c r="J3693" s="63">
        <v>-0.174455</v>
      </c>
      <c r="K3693" s="63">
        <v>-0.1151682</v>
      </c>
      <c r="L3693" s="63">
        <v>-5.5881399999999998E-2</v>
      </c>
      <c r="M3693" s="63">
        <v>2.97194E-2</v>
      </c>
      <c r="N3693" s="63">
        <v>1831</v>
      </c>
      <c r="O3693" s="63">
        <v>0.1130564</v>
      </c>
      <c r="P3693" s="63">
        <v>3</v>
      </c>
      <c r="Q3693" s="63">
        <v>1.2781749580960001E-2</v>
      </c>
    </row>
    <row r="3694" spans="1:17">
      <c r="A3694" s="63" t="s">
        <v>77</v>
      </c>
      <c r="B3694" s="63" t="s">
        <v>44</v>
      </c>
      <c r="C3694" s="63" t="s">
        <v>48</v>
      </c>
      <c r="D3694" s="63">
        <v>21</v>
      </c>
      <c r="E3694" s="63">
        <v>1.9336800000000001</v>
      </c>
      <c r="F3694" s="63">
        <v>1.7858210000000001</v>
      </c>
      <c r="G3694" s="63">
        <v>-0.14785870000000001</v>
      </c>
      <c r="H3694" s="63">
        <v>42.325200000000002</v>
      </c>
      <c r="I3694" s="63">
        <v>-0.29274630000000001</v>
      </c>
      <c r="J3694" s="63">
        <v>-0.20714560000000001</v>
      </c>
      <c r="K3694" s="63">
        <v>-0.14785870000000001</v>
      </c>
      <c r="L3694" s="63">
        <v>-8.8571899999999995E-2</v>
      </c>
      <c r="M3694" s="63">
        <v>-2.9711E-3</v>
      </c>
      <c r="N3694" s="63">
        <v>1831</v>
      </c>
      <c r="O3694" s="63">
        <v>0.1130564</v>
      </c>
      <c r="P3694" s="63">
        <v>3</v>
      </c>
      <c r="Q3694" s="63">
        <v>1.2781749580960001E-2</v>
      </c>
    </row>
    <row r="3695" spans="1:17">
      <c r="A3695" s="63" t="s">
        <v>77</v>
      </c>
      <c r="B3695" s="63" t="s">
        <v>44</v>
      </c>
      <c r="C3695" s="63" t="s">
        <v>48</v>
      </c>
      <c r="D3695" s="63">
        <v>22</v>
      </c>
      <c r="E3695" s="63">
        <v>1.755304</v>
      </c>
      <c r="F3695" s="63">
        <v>1.6070180000000001</v>
      </c>
      <c r="G3695" s="63">
        <v>-0.14828649999999999</v>
      </c>
      <c r="H3695" s="63">
        <v>40.412599999999998</v>
      </c>
      <c r="I3695" s="63">
        <v>-0.29317409999999999</v>
      </c>
      <c r="J3695" s="63">
        <v>-0.20757329999999999</v>
      </c>
      <c r="K3695" s="63">
        <v>-0.14828649999999999</v>
      </c>
      <c r="L3695" s="63">
        <v>-8.8999599999999998E-2</v>
      </c>
      <c r="M3695" s="63">
        <v>-3.3988999999999998E-3</v>
      </c>
      <c r="N3695" s="63">
        <v>1831</v>
      </c>
      <c r="O3695" s="63">
        <v>0.1130564</v>
      </c>
      <c r="P3695" s="63">
        <v>3</v>
      </c>
      <c r="Q3695" s="63">
        <v>1.2781749580960001E-2</v>
      </c>
    </row>
    <row r="3696" spans="1:17">
      <c r="A3696" s="63" t="s">
        <v>77</v>
      </c>
      <c r="B3696" s="63" t="s">
        <v>44</v>
      </c>
      <c r="C3696" s="63" t="s">
        <v>48</v>
      </c>
      <c r="D3696" s="63">
        <v>23</v>
      </c>
      <c r="E3696" s="63">
        <v>1.5066189999999999</v>
      </c>
      <c r="F3696" s="63">
        <v>1.366441</v>
      </c>
      <c r="G3696" s="63">
        <v>-0.14017840000000001</v>
      </c>
      <c r="H3696" s="63">
        <v>41.325200000000002</v>
      </c>
      <c r="I3696" s="63">
        <v>-0.28506599999999999</v>
      </c>
      <c r="J3696" s="63">
        <v>-0.19946530000000001</v>
      </c>
      <c r="K3696" s="63">
        <v>-0.14017840000000001</v>
      </c>
      <c r="L3696" s="63">
        <v>-8.0891599999999994E-2</v>
      </c>
      <c r="M3696" s="63">
        <v>4.7092000000000002E-3</v>
      </c>
      <c r="N3696" s="63">
        <v>1831</v>
      </c>
      <c r="O3696" s="63">
        <v>0.1130564</v>
      </c>
      <c r="P3696" s="63">
        <v>3</v>
      </c>
      <c r="Q3696" s="63">
        <v>1.2781749580960001E-2</v>
      </c>
    </row>
    <row r="3697" spans="1:17">
      <c r="A3697" s="63" t="s">
        <v>77</v>
      </c>
      <c r="B3697" s="63" t="s">
        <v>44</v>
      </c>
      <c r="C3697" s="63" t="s">
        <v>48</v>
      </c>
      <c r="D3697" s="63">
        <v>24</v>
      </c>
      <c r="E3697" s="63">
        <v>1.221263</v>
      </c>
      <c r="F3697" s="63">
        <v>1.0791710000000001</v>
      </c>
      <c r="G3697" s="63">
        <v>-0.14209160000000001</v>
      </c>
      <c r="H3697" s="63">
        <v>42.2378</v>
      </c>
      <c r="I3697" s="63">
        <v>-0.28697919999999999</v>
      </c>
      <c r="J3697" s="63">
        <v>-0.20137849999999999</v>
      </c>
      <c r="K3697" s="63">
        <v>-0.14209160000000001</v>
      </c>
      <c r="L3697" s="63">
        <v>-8.2804799999999998E-2</v>
      </c>
      <c r="M3697" s="63">
        <v>2.7959999999999999E-3</v>
      </c>
      <c r="N3697" s="63">
        <v>1831</v>
      </c>
      <c r="O3697" s="63">
        <v>0.1130564</v>
      </c>
      <c r="P3697" s="63">
        <v>3</v>
      </c>
      <c r="Q3697" s="63">
        <v>1.2781749580960001E-2</v>
      </c>
    </row>
    <row r="3698" spans="1:17">
      <c r="A3698" s="63" t="s">
        <v>77</v>
      </c>
      <c r="B3698" s="63" t="s">
        <v>44</v>
      </c>
      <c r="C3698" s="63" t="s">
        <v>49</v>
      </c>
      <c r="D3698" s="63">
        <v>1</v>
      </c>
      <c r="E3698" s="63">
        <v>0.81380220000000003</v>
      </c>
      <c r="F3698" s="63">
        <v>0.66889849999999995</v>
      </c>
      <c r="G3698" s="63">
        <v>-0.1449038</v>
      </c>
      <c r="H3698" s="63">
        <v>49.718499999999999</v>
      </c>
      <c r="I3698" s="63">
        <v>-0.28979139999999998</v>
      </c>
      <c r="J3698" s="63">
        <v>-0.2041906</v>
      </c>
      <c r="K3698" s="63">
        <v>-0.1449038</v>
      </c>
      <c r="L3698" s="63">
        <v>-8.5616899999999996E-2</v>
      </c>
      <c r="M3698" s="63">
        <v>-1.6200000000000001E-5</v>
      </c>
      <c r="N3698" s="63">
        <v>1831</v>
      </c>
      <c r="O3698" s="63">
        <v>0.1130564</v>
      </c>
      <c r="P3698" s="63">
        <v>4</v>
      </c>
      <c r="Q3698" s="63">
        <v>1.2781749580960001E-2</v>
      </c>
    </row>
    <row r="3699" spans="1:17">
      <c r="A3699" s="63" t="s">
        <v>77</v>
      </c>
      <c r="B3699" s="63" t="s">
        <v>44</v>
      </c>
      <c r="C3699" s="63" t="s">
        <v>49</v>
      </c>
      <c r="D3699" s="63">
        <v>2</v>
      </c>
      <c r="E3699" s="63">
        <v>0.75181189999999998</v>
      </c>
      <c r="F3699" s="63">
        <v>0.59099599999999997</v>
      </c>
      <c r="G3699" s="63">
        <v>-0.16081580000000001</v>
      </c>
      <c r="H3699" s="63">
        <v>50.412599999999998</v>
      </c>
      <c r="I3699" s="63">
        <v>-0.30570340000000001</v>
      </c>
      <c r="J3699" s="63">
        <v>-0.22010270000000001</v>
      </c>
      <c r="K3699" s="63">
        <v>-0.16081580000000001</v>
      </c>
      <c r="L3699" s="63">
        <v>-0.10152899999999999</v>
      </c>
      <c r="M3699" s="63">
        <v>-1.59282E-2</v>
      </c>
      <c r="N3699" s="63">
        <v>1831</v>
      </c>
      <c r="O3699" s="63">
        <v>0.1130564</v>
      </c>
      <c r="P3699" s="63">
        <v>4</v>
      </c>
      <c r="Q3699" s="63">
        <v>1.2781749580960001E-2</v>
      </c>
    </row>
    <row r="3700" spans="1:17">
      <c r="A3700" s="63" t="s">
        <v>77</v>
      </c>
      <c r="B3700" s="63" t="s">
        <v>44</v>
      </c>
      <c r="C3700" s="63" t="s">
        <v>49</v>
      </c>
      <c r="D3700" s="63">
        <v>3</v>
      </c>
      <c r="E3700" s="63">
        <v>0.71922609999999998</v>
      </c>
      <c r="F3700" s="63">
        <v>0.56282969999999999</v>
      </c>
      <c r="G3700" s="63">
        <v>-0.15639639999999999</v>
      </c>
      <c r="H3700" s="63">
        <v>50.781500000000001</v>
      </c>
      <c r="I3700" s="63">
        <v>-0.301284</v>
      </c>
      <c r="J3700" s="63">
        <v>-0.21568329999999999</v>
      </c>
      <c r="K3700" s="63">
        <v>-0.15639639999999999</v>
      </c>
      <c r="L3700" s="63">
        <v>-9.7109600000000004E-2</v>
      </c>
      <c r="M3700" s="63">
        <v>-1.1508900000000001E-2</v>
      </c>
      <c r="N3700" s="63">
        <v>1831</v>
      </c>
      <c r="O3700" s="63">
        <v>0.1130564</v>
      </c>
      <c r="P3700" s="63">
        <v>4</v>
      </c>
      <c r="Q3700" s="63">
        <v>1.2781749580960001E-2</v>
      </c>
    </row>
    <row r="3701" spans="1:17">
      <c r="A3701" s="63" t="s">
        <v>77</v>
      </c>
      <c r="B3701" s="63" t="s">
        <v>44</v>
      </c>
      <c r="C3701" s="63" t="s">
        <v>49</v>
      </c>
      <c r="D3701" s="63">
        <v>4</v>
      </c>
      <c r="E3701" s="63">
        <v>0.7298403</v>
      </c>
      <c r="F3701" s="63">
        <v>0.57199009999999995</v>
      </c>
      <c r="G3701" s="63">
        <v>-0.1578502</v>
      </c>
      <c r="H3701" s="63">
        <v>50.6068</v>
      </c>
      <c r="I3701" s="63">
        <v>-0.3027378</v>
      </c>
      <c r="J3701" s="63">
        <v>-0.217137</v>
      </c>
      <c r="K3701" s="63">
        <v>-0.1578502</v>
      </c>
      <c r="L3701" s="63">
        <v>-9.8563399999999995E-2</v>
      </c>
      <c r="M3701" s="63">
        <v>-1.2962599999999999E-2</v>
      </c>
      <c r="N3701" s="63">
        <v>1831</v>
      </c>
      <c r="O3701" s="63">
        <v>0.1130564</v>
      </c>
      <c r="P3701" s="63">
        <v>4</v>
      </c>
      <c r="Q3701" s="63">
        <v>1.2781749580960001E-2</v>
      </c>
    </row>
    <row r="3702" spans="1:17">
      <c r="A3702" s="63" t="s">
        <v>77</v>
      </c>
      <c r="B3702" s="63" t="s">
        <v>44</v>
      </c>
      <c r="C3702" s="63" t="s">
        <v>49</v>
      </c>
      <c r="D3702" s="63">
        <v>5</v>
      </c>
      <c r="E3702" s="63">
        <v>0.73576070000000005</v>
      </c>
      <c r="F3702" s="63">
        <v>0.57866799999999996</v>
      </c>
      <c r="G3702" s="63">
        <v>-0.1570928</v>
      </c>
      <c r="H3702" s="63">
        <v>50.063099999999999</v>
      </c>
      <c r="I3702" s="63">
        <v>-0.30198029999999998</v>
      </c>
      <c r="J3702" s="63">
        <v>-0.21637960000000001</v>
      </c>
      <c r="K3702" s="63">
        <v>-0.1570928</v>
      </c>
      <c r="L3702" s="63">
        <v>-9.7805900000000001E-2</v>
      </c>
      <c r="M3702" s="63">
        <v>-1.2205199999999999E-2</v>
      </c>
      <c r="N3702" s="63">
        <v>1831</v>
      </c>
      <c r="O3702" s="63">
        <v>0.1130564</v>
      </c>
      <c r="P3702" s="63">
        <v>4</v>
      </c>
      <c r="Q3702" s="63">
        <v>1.2781749580960001E-2</v>
      </c>
    </row>
    <row r="3703" spans="1:17">
      <c r="A3703" s="63" t="s">
        <v>77</v>
      </c>
      <c r="B3703" s="63" t="s">
        <v>44</v>
      </c>
      <c r="C3703" s="63" t="s">
        <v>49</v>
      </c>
      <c r="D3703" s="63">
        <v>6</v>
      </c>
      <c r="E3703" s="63">
        <v>0.85216040000000004</v>
      </c>
      <c r="F3703" s="63">
        <v>0.61692270000000005</v>
      </c>
      <c r="G3703" s="63">
        <v>-0.23523769999999999</v>
      </c>
      <c r="H3703" s="63">
        <v>49.563099999999999</v>
      </c>
      <c r="I3703" s="63">
        <v>-0.3801253</v>
      </c>
      <c r="J3703" s="63">
        <v>-0.29452460000000003</v>
      </c>
      <c r="K3703" s="63">
        <v>-0.23523769999999999</v>
      </c>
      <c r="L3703" s="63">
        <v>-0.17595089999999999</v>
      </c>
      <c r="M3703" s="63">
        <v>-9.0350100000000003E-2</v>
      </c>
      <c r="N3703" s="63">
        <v>1831</v>
      </c>
      <c r="O3703" s="63">
        <v>0.1130564</v>
      </c>
      <c r="P3703" s="63">
        <v>4</v>
      </c>
      <c r="Q3703" s="63">
        <v>1.2781749580960001E-2</v>
      </c>
    </row>
    <row r="3704" spans="1:17">
      <c r="A3704" s="63" t="s">
        <v>77</v>
      </c>
      <c r="B3704" s="63" t="s">
        <v>44</v>
      </c>
      <c r="C3704" s="63" t="s">
        <v>49</v>
      </c>
      <c r="D3704" s="63">
        <v>7</v>
      </c>
      <c r="E3704" s="63">
        <v>1.0046660000000001</v>
      </c>
      <c r="F3704" s="63">
        <v>0.80548909999999996</v>
      </c>
      <c r="G3704" s="63">
        <v>-0.19917679999999999</v>
      </c>
      <c r="H3704" s="63">
        <v>49.475700000000003</v>
      </c>
      <c r="I3704" s="63">
        <v>-0.34406439999999999</v>
      </c>
      <c r="J3704" s="63">
        <v>-0.25846360000000002</v>
      </c>
      <c r="K3704" s="63">
        <v>-0.19917679999999999</v>
      </c>
      <c r="L3704" s="63">
        <v>-0.13988999999999999</v>
      </c>
      <c r="M3704" s="63">
        <v>-5.4289200000000003E-2</v>
      </c>
      <c r="N3704" s="63">
        <v>1831</v>
      </c>
      <c r="O3704" s="63">
        <v>0.1130564</v>
      </c>
      <c r="P3704" s="63">
        <v>4</v>
      </c>
      <c r="Q3704" s="63">
        <v>1.2781749580960001E-2</v>
      </c>
    </row>
    <row r="3705" spans="1:17">
      <c r="A3705" s="63" t="s">
        <v>77</v>
      </c>
      <c r="B3705" s="63" t="s">
        <v>44</v>
      </c>
      <c r="C3705" s="63" t="s">
        <v>49</v>
      </c>
      <c r="D3705" s="63">
        <v>8</v>
      </c>
      <c r="E3705" s="63">
        <v>1.0708770000000001</v>
      </c>
      <c r="F3705" s="63">
        <v>0.98692559999999996</v>
      </c>
      <c r="G3705" s="63">
        <v>-8.3951700000000004E-2</v>
      </c>
      <c r="H3705" s="63">
        <v>49.956299999999999</v>
      </c>
      <c r="I3705" s="63">
        <v>-0.2288393</v>
      </c>
      <c r="J3705" s="63">
        <v>-0.14323849999999999</v>
      </c>
      <c r="K3705" s="63">
        <v>-8.3951700000000004E-2</v>
      </c>
      <c r="L3705" s="63">
        <v>-2.46649E-2</v>
      </c>
      <c r="M3705" s="63">
        <v>6.0935900000000001E-2</v>
      </c>
      <c r="N3705" s="63">
        <v>1831</v>
      </c>
      <c r="O3705" s="63">
        <v>0.1130564</v>
      </c>
      <c r="P3705" s="63">
        <v>4</v>
      </c>
      <c r="Q3705" s="63">
        <v>1.2781749580960001E-2</v>
      </c>
    </row>
    <row r="3706" spans="1:17">
      <c r="A3706" s="63" t="s">
        <v>77</v>
      </c>
      <c r="B3706" s="63" t="s">
        <v>44</v>
      </c>
      <c r="C3706" s="63" t="s">
        <v>49</v>
      </c>
      <c r="D3706" s="63">
        <v>9</v>
      </c>
      <c r="E3706" s="63">
        <v>1.0140420000000001</v>
      </c>
      <c r="F3706" s="63">
        <v>1.0873759999999999</v>
      </c>
      <c r="G3706" s="63">
        <v>7.3333499999999996E-2</v>
      </c>
      <c r="H3706" s="63">
        <v>51.305799999999998</v>
      </c>
      <c r="I3706" s="63">
        <v>-7.1554099999999995E-2</v>
      </c>
      <c r="J3706" s="63">
        <v>1.4046700000000001E-2</v>
      </c>
      <c r="K3706" s="63">
        <v>7.3333499999999996E-2</v>
      </c>
      <c r="L3706" s="63">
        <v>0.1326203</v>
      </c>
      <c r="M3706" s="63">
        <v>0.2182211</v>
      </c>
      <c r="N3706" s="63">
        <v>1831</v>
      </c>
      <c r="O3706" s="63">
        <v>0.1130564</v>
      </c>
      <c r="P3706" s="63">
        <v>4</v>
      </c>
      <c r="Q3706" s="63">
        <v>1.2781749580960001E-2</v>
      </c>
    </row>
    <row r="3707" spans="1:17">
      <c r="A3707" s="63" t="s">
        <v>77</v>
      </c>
      <c r="B3707" s="63" t="s">
        <v>44</v>
      </c>
      <c r="C3707" s="63" t="s">
        <v>49</v>
      </c>
      <c r="D3707" s="63">
        <v>10</v>
      </c>
      <c r="E3707" s="63">
        <v>1.037053</v>
      </c>
      <c r="F3707" s="63">
        <v>1.113297</v>
      </c>
      <c r="G3707" s="63">
        <v>7.62438E-2</v>
      </c>
      <c r="H3707" s="63">
        <v>53.567999999999998</v>
      </c>
      <c r="I3707" s="63">
        <v>-6.8643800000000005E-2</v>
      </c>
      <c r="J3707" s="63">
        <v>1.69569E-2</v>
      </c>
      <c r="K3707" s="63">
        <v>7.62438E-2</v>
      </c>
      <c r="L3707" s="63">
        <v>0.1355306</v>
      </c>
      <c r="M3707" s="63">
        <v>0.22113140000000001</v>
      </c>
      <c r="N3707" s="63">
        <v>1831</v>
      </c>
      <c r="O3707" s="63">
        <v>0.1130564</v>
      </c>
      <c r="P3707" s="63">
        <v>4</v>
      </c>
      <c r="Q3707" s="63">
        <v>1.2781749580960001E-2</v>
      </c>
    </row>
    <row r="3708" spans="1:17">
      <c r="A3708" s="63" t="s">
        <v>77</v>
      </c>
      <c r="B3708" s="63" t="s">
        <v>44</v>
      </c>
      <c r="C3708" s="63" t="s">
        <v>49</v>
      </c>
      <c r="D3708" s="63">
        <v>11</v>
      </c>
      <c r="E3708" s="63">
        <v>0.99395630000000001</v>
      </c>
      <c r="F3708" s="63">
        <v>1.1485669999999999</v>
      </c>
      <c r="G3708" s="63">
        <v>0.15461030000000001</v>
      </c>
      <c r="H3708" s="63">
        <v>57.742800000000003</v>
      </c>
      <c r="I3708" s="63">
        <v>9.7227000000000008E-3</v>
      </c>
      <c r="J3708" s="63">
        <v>9.5323500000000005E-2</v>
      </c>
      <c r="K3708" s="63">
        <v>0.15461030000000001</v>
      </c>
      <c r="L3708" s="63">
        <v>0.21389720000000001</v>
      </c>
      <c r="M3708" s="63">
        <v>0.29949789999999998</v>
      </c>
      <c r="N3708" s="63">
        <v>1831</v>
      </c>
      <c r="O3708" s="63">
        <v>0.1130564</v>
      </c>
      <c r="P3708" s="63">
        <v>4</v>
      </c>
      <c r="Q3708" s="63">
        <v>1.2781749580960001E-2</v>
      </c>
    </row>
    <row r="3709" spans="1:17">
      <c r="A3709" s="63" t="s">
        <v>77</v>
      </c>
      <c r="B3709" s="63" t="s">
        <v>44</v>
      </c>
      <c r="C3709" s="63" t="s">
        <v>49</v>
      </c>
      <c r="D3709" s="63">
        <v>12</v>
      </c>
      <c r="E3709" s="63">
        <v>1.0514870000000001</v>
      </c>
      <c r="F3709" s="63">
        <v>1.187249</v>
      </c>
      <c r="G3709" s="63">
        <v>0.13576160000000001</v>
      </c>
      <c r="H3709" s="63">
        <v>60.136000000000003</v>
      </c>
      <c r="I3709" s="63">
        <v>-9.1260000000000004E-3</v>
      </c>
      <c r="J3709" s="63">
        <v>7.6474799999999996E-2</v>
      </c>
      <c r="K3709" s="63">
        <v>0.13576160000000001</v>
      </c>
      <c r="L3709" s="63">
        <v>0.19504850000000001</v>
      </c>
      <c r="M3709" s="63">
        <v>0.28064919999999999</v>
      </c>
      <c r="N3709" s="63">
        <v>1831</v>
      </c>
      <c r="O3709" s="63">
        <v>0.1130564</v>
      </c>
      <c r="P3709" s="63">
        <v>4</v>
      </c>
      <c r="Q3709" s="63">
        <v>1.2781749580960001E-2</v>
      </c>
    </row>
    <row r="3710" spans="1:17">
      <c r="A3710" s="63" t="s">
        <v>77</v>
      </c>
      <c r="B3710" s="63" t="s">
        <v>44</v>
      </c>
      <c r="C3710" s="63" t="s">
        <v>49</v>
      </c>
      <c r="D3710" s="63">
        <v>13</v>
      </c>
      <c r="E3710" s="63">
        <v>0.97912030000000005</v>
      </c>
      <c r="F3710" s="63">
        <v>1.230283</v>
      </c>
      <c r="G3710" s="63">
        <v>0.25116240000000001</v>
      </c>
      <c r="H3710" s="63">
        <v>59.247700000000002</v>
      </c>
      <c r="I3710" s="63">
        <v>0.1062748</v>
      </c>
      <c r="J3710" s="63">
        <v>0.19187560000000001</v>
      </c>
      <c r="K3710" s="63">
        <v>0.25116240000000001</v>
      </c>
      <c r="L3710" s="63">
        <v>0.31044919999999998</v>
      </c>
      <c r="M3710" s="63">
        <v>0.39605000000000001</v>
      </c>
      <c r="N3710" s="63">
        <v>1831</v>
      </c>
      <c r="O3710" s="63">
        <v>0.1130564</v>
      </c>
      <c r="P3710" s="63">
        <v>4</v>
      </c>
      <c r="Q3710" s="63">
        <v>1.2781749580960001E-2</v>
      </c>
    </row>
    <row r="3711" spans="1:17">
      <c r="A3711" s="63" t="s">
        <v>77</v>
      </c>
      <c r="B3711" s="63" t="s">
        <v>44</v>
      </c>
      <c r="C3711" s="63" t="s">
        <v>49</v>
      </c>
      <c r="D3711" s="63">
        <v>14</v>
      </c>
      <c r="E3711" s="63">
        <v>0.95905510000000005</v>
      </c>
      <c r="F3711" s="63">
        <v>1.2487509999999999</v>
      </c>
      <c r="G3711" s="63">
        <v>0.28969549999999999</v>
      </c>
      <c r="H3711" s="63">
        <v>60.184600000000003</v>
      </c>
      <c r="I3711" s="63">
        <v>0.14480789999999999</v>
      </c>
      <c r="J3711" s="63">
        <v>0.23040869999999999</v>
      </c>
      <c r="K3711" s="63">
        <v>0.28969549999999999</v>
      </c>
      <c r="L3711" s="63">
        <v>0.34898230000000002</v>
      </c>
      <c r="M3711" s="63">
        <v>0.4345831</v>
      </c>
      <c r="N3711" s="63">
        <v>1831</v>
      </c>
      <c r="O3711" s="63">
        <v>0.1130564</v>
      </c>
      <c r="P3711" s="63">
        <v>4</v>
      </c>
      <c r="Q3711" s="63">
        <v>1.2781749580960001E-2</v>
      </c>
    </row>
    <row r="3712" spans="1:17">
      <c r="A3712" s="63" t="s">
        <v>77</v>
      </c>
      <c r="B3712" s="63" t="s">
        <v>44</v>
      </c>
      <c r="C3712" s="63" t="s">
        <v>49</v>
      </c>
      <c r="D3712" s="63">
        <v>15</v>
      </c>
      <c r="E3712" s="63">
        <v>1.044354</v>
      </c>
      <c r="F3712" s="63">
        <v>1.299464</v>
      </c>
      <c r="G3712" s="63">
        <v>0.25511</v>
      </c>
      <c r="H3712" s="63">
        <v>60.946800000000003</v>
      </c>
      <c r="I3712" s="63">
        <v>0.1102224</v>
      </c>
      <c r="J3712" s="63">
        <v>0.1958232</v>
      </c>
      <c r="K3712" s="63">
        <v>0.25511</v>
      </c>
      <c r="L3712" s="63">
        <v>0.31439689999999998</v>
      </c>
      <c r="M3712" s="63">
        <v>0.39999760000000001</v>
      </c>
      <c r="N3712" s="63">
        <v>1831</v>
      </c>
      <c r="O3712" s="63">
        <v>0.1130564</v>
      </c>
      <c r="P3712" s="63">
        <v>4</v>
      </c>
      <c r="Q3712" s="63">
        <v>1.2781749580960001E-2</v>
      </c>
    </row>
    <row r="3713" spans="1:17">
      <c r="A3713" s="63" t="s">
        <v>77</v>
      </c>
      <c r="B3713" s="63" t="s">
        <v>44</v>
      </c>
      <c r="C3713" s="63" t="s">
        <v>49</v>
      </c>
      <c r="D3713" s="63">
        <v>16</v>
      </c>
      <c r="E3713" s="63">
        <v>1.117829</v>
      </c>
      <c r="F3713" s="63">
        <v>1.335342</v>
      </c>
      <c r="G3713" s="63">
        <v>0.21751329999999999</v>
      </c>
      <c r="H3713" s="63">
        <v>59.7089</v>
      </c>
      <c r="I3713" s="63">
        <v>7.2625700000000001E-2</v>
      </c>
      <c r="J3713" s="63">
        <v>0.15822649999999999</v>
      </c>
      <c r="K3713" s="63">
        <v>0.21751329999999999</v>
      </c>
      <c r="L3713" s="63">
        <v>0.2768002</v>
      </c>
      <c r="M3713" s="63">
        <v>0.36240090000000003</v>
      </c>
      <c r="N3713" s="63">
        <v>1831</v>
      </c>
      <c r="O3713" s="63">
        <v>0.1130564</v>
      </c>
      <c r="P3713" s="63">
        <v>4</v>
      </c>
      <c r="Q3713" s="63">
        <v>1.2781749580960001E-2</v>
      </c>
    </row>
    <row r="3714" spans="1:17">
      <c r="A3714" s="63" t="s">
        <v>77</v>
      </c>
      <c r="B3714" s="63" t="s">
        <v>44</v>
      </c>
      <c r="C3714" s="63" t="s">
        <v>49</v>
      </c>
      <c r="D3714" s="63">
        <v>17</v>
      </c>
      <c r="E3714" s="63">
        <v>1.195597</v>
      </c>
      <c r="F3714" s="63">
        <v>1.3814150000000001</v>
      </c>
      <c r="G3714" s="63">
        <v>0.18581739999999999</v>
      </c>
      <c r="H3714" s="63">
        <v>61.446800000000003</v>
      </c>
      <c r="I3714" s="63">
        <v>4.0929800000000002E-2</v>
      </c>
      <c r="J3714" s="63">
        <v>0.12653049999999999</v>
      </c>
      <c r="K3714" s="63">
        <v>0.18581739999999999</v>
      </c>
      <c r="L3714" s="63">
        <v>0.24510419999999999</v>
      </c>
      <c r="M3714" s="63">
        <v>0.33070500000000003</v>
      </c>
      <c r="N3714" s="63">
        <v>1831</v>
      </c>
      <c r="O3714" s="63">
        <v>0.1130564</v>
      </c>
      <c r="P3714" s="63">
        <v>4</v>
      </c>
      <c r="Q3714" s="63">
        <v>1.2781749580960001E-2</v>
      </c>
    </row>
    <row r="3715" spans="1:17">
      <c r="A3715" s="63" t="s">
        <v>77</v>
      </c>
      <c r="B3715" s="63" t="s">
        <v>44</v>
      </c>
      <c r="C3715" s="63" t="s">
        <v>49</v>
      </c>
      <c r="D3715" s="63">
        <v>18</v>
      </c>
      <c r="E3715" s="63">
        <v>1.3245849999999999</v>
      </c>
      <c r="F3715" s="63">
        <v>1.4036379999999999</v>
      </c>
      <c r="G3715" s="63">
        <v>7.9052600000000001E-2</v>
      </c>
      <c r="H3715" s="63">
        <v>60.859400000000001</v>
      </c>
      <c r="I3715" s="63">
        <v>-6.5835000000000005E-2</v>
      </c>
      <c r="J3715" s="63">
        <v>1.9765700000000001E-2</v>
      </c>
      <c r="K3715" s="63">
        <v>7.9052600000000001E-2</v>
      </c>
      <c r="L3715" s="63">
        <v>0.1383394</v>
      </c>
      <c r="M3715" s="63">
        <v>0.22394020000000001</v>
      </c>
      <c r="N3715" s="63">
        <v>1831</v>
      </c>
      <c r="O3715" s="63">
        <v>0.1130564</v>
      </c>
      <c r="P3715" s="63">
        <v>4</v>
      </c>
      <c r="Q3715" s="63">
        <v>1.2781749580960001E-2</v>
      </c>
    </row>
    <row r="3716" spans="1:17">
      <c r="A3716" s="63" t="s">
        <v>77</v>
      </c>
      <c r="B3716" s="63" t="s">
        <v>44</v>
      </c>
      <c r="C3716" s="63" t="s">
        <v>49</v>
      </c>
      <c r="D3716" s="63">
        <v>19</v>
      </c>
      <c r="E3716" s="63">
        <v>1.443014</v>
      </c>
      <c r="F3716" s="63">
        <v>1.3782449999999999</v>
      </c>
      <c r="G3716" s="63">
        <v>-6.4768199999999998E-2</v>
      </c>
      <c r="H3716" s="63">
        <v>57.946800000000003</v>
      </c>
      <c r="I3716" s="63">
        <v>-0.2096558</v>
      </c>
      <c r="J3716" s="63">
        <v>-0.124055</v>
      </c>
      <c r="K3716" s="63">
        <v>-6.4768199999999998E-2</v>
      </c>
      <c r="L3716" s="63">
        <v>-5.4814E-3</v>
      </c>
      <c r="M3716" s="63">
        <v>8.0119399999999993E-2</v>
      </c>
      <c r="N3716" s="63">
        <v>1831</v>
      </c>
      <c r="O3716" s="63">
        <v>0.1130564</v>
      </c>
      <c r="P3716" s="63">
        <v>4</v>
      </c>
      <c r="Q3716" s="63">
        <v>1.2781749580960001E-2</v>
      </c>
    </row>
    <row r="3717" spans="1:17">
      <c r="A3717" s="63" t="s">
        <v>77</v>
      </c>
      <c r="B3717" s="63" t="s">
        <v>44</v>
      </c>
      <c r="C3717" s="63" t="s">
        <v>49</v>
      </c>
      <c r="D3717" s="63">
        <v>20</v>
      </c>
      <c r="E3717" s="63">
        <v>1.537871</v>
      </c>
      <c r="F3717" s="63">
        <v>1.4227030000000001</v>
      </c>
      <c r="G3717" s="63">
        <v>-0.1151682</v>
      </c>
      <c r="H3717" s="63">
        <v>57.228299999999997</v>
      </c>
      <c r="I3717" s="63">
        <v>-0.2600558</v>
      </c>
      <c r="J3717" s="63">
        <v>-0.174455</v>
      </c>
      <c r="K3717" s="63">
        <v>-0.1151682</v>
      </c>
      <c r="L3717" s="63">
        <v>-5.5881399999999998E-2</v>
      </c>
      <c r="M3717" s="63">
        <v>2.97194E-2</v>
      </c>
      <c r="N3717" s="63">
        <v>1831</v>
      </c>
      <c r="O3717" s="63">
        <v>0.1130564</v>
      </c>
      <c r="P3717" s="63">
        <v>4</v>
      </c>
      <c r="Q3717" s="63">
        <v>1.2781749580960001E-2</v>
      </c>
    </row>
    <row r="3718" spans="1:17">
      <c r="A3718" s="63" t="s">
        <v>77</v>
      </c>
      <c r="B3718" s="63" t="s">
        <v>44</v>
      </c>
      <c r="C3718" s="63" t="s">
        <v>49</v>
      </c>
      <c r="D3718" s="63">
        <v>21</v>
      </c>
      <c r="E3718" s="63">
        <v>1.5639510000000001</v>
      </c>
      <c r="F3718" s="63">
        <v>1.4160919999999999</v>
      </c>
      <c r="G3718" s="63">
        <v>-0.14785870000000001</v>
      </c>
      <c r="H3718" s="63">
        <v>55.160299999999999</v>
      </c>
      <c r="I3718" s="63">
        <v>-0.29274630000000001</v>
      </c>
      <c r="J3718" s="63">
        <v>-0.20714560000000001</v>
      </c>
      <c r="K3718" s="63">
        <v>-0.14785870000000001</v>
      </c>
      <c r="L3718" s="63">
        <v>-8.8571899999999995E-2</v>
      </c>
      <c r="M3718" s="63">
        <v>-2.9711E-3</v>
      </c>
      <c r="N3718" s="63">
        <v>1831</v>
      </c>
      <c r="O3718" s="63">
        <v>0.1130564</v>
      </c>
      <c r="P3718" s="63">
        <v>4</v>
      </c>
      <c r="Q3718" s="63">
        <v>1.2781749580960001E-2</v>
      </c>
    </row>
    <row r="3719" spans="1:17">
      <c r="A3719" s="63" t="s">
        <v>77</v>
      </c>
      <c r="B3719" s="63" t="s">
        <v>44</v>
      </c>
      <c r="C3719" s="63" t="s">
        <v>49</v>
      </c>
      <c r="D3719" s="63">
        <v>22</v>
      </c>
      <c r="E3719" s="63">
        <v>1.4510110000000001</v>
      </c>
      <c r="F3719" s="63">
        <v>1.302724</v>
      </c>
      <c r="G3719" s="63">
        <v>-0.14828659999999999</v>
      </c>
      <c r="H3719" s="63">
        <v>53.223399999999998</v>
      </c>
      <c r="I3719" s="63">
        <v>-0.2931742</v>
      </c>
      <c r="J3719" s="63">
        <v>-0.20757339999999999</v>
      </c>
      <c r="K3719" s="63">
        <v>-0.14828659999999999</v>
      </c>
      <c r="L3719" s="63">
        <v>-8.8999700000000001E-2</v>
      </c>
      <c r="M3719" s="63">
        <v>-3.3990000000000001E-3</v>
      </c>
      <c r="N3719" s="63">
        <v>1831</v>
      </c>
      <c r="O3719" s="63">
        <v>0.1130564</v>
      </c>
      <c r="P3719" s="63">
        <v>4</v>
      </c>
      <c r="Q3719" s="63">
        <v>1.2781749580960001E-2</v>
      </c>
    </row>
    <row r="3720" spans="1:17">
      <c r="A3720" s="63" t="s">
        <v>77</v>
      </c>
      <c r="B3720" s="63" t="s">
        <v>44</v>
      </c>
      <c r="C3720" s="63" t="s">
        <v>49</v>
      </c>
      <c r="D3720" s="63">
        <v>23</v>
      </c>
      <c r="E3720" s="63">
        <v>1.234302</v>
      </c>
      <c r="F3720" s="63">
        <v>1.0941240000000001</v>
      </c>
      <c r="G3720" s="63">
        <v>-0.14017840000000001</v>
      </c>
      <c r="H3720" s="63">
        <v>53.004899999999999</v>
      </c>
      <c r="I3720" s="63">
        <v>-0.28506599999999999</v>
      </c>
      <c r="J3720" s="63">
        <v>-0.19946530000000001</v>
      </c>
      <c r="K3720" s="63">
        <v>-0.14017840000000001</v>
      </c>
      <c r="L3720" s="63">
        <v>-8.0891599999999994E-2</v>
      </c>
      <c r="M3720" s="63">
        <v>4.7092000000000002E-3</v>
      </c>
      <c r="N3720" s="63">
        <v>1831</v>
      </c>
      <c r="O3720" s="63">
        <v>0.1130564</v>
      </c>
      <c r="P3720" s="63">
        <v>4</v>
      </c>
      <c r="Q3720" s="63">
        <v>1.2781749580960001E-2</v>
      </c>
    </row>
    <row r="3721" spans="1:17">
      <c r="A3721" s="63" t="s">
        <v>77</v>
      </c>
      <c r="B3721" s="63" t="s">
        <v>44</v>
      </c>
      <c r="C3721" s="63" t="s">
        <v>49</v>
      </c>
      <c r="D3721" s="63">
        <v>24</v>
      </c>
      <c r="E3721" s="63">
        <v>0.9669217</v>
      </c>
      <c r="F3721" s="63">
        <v>0.82483010000000001</v>
      </c>
      <c r="G3721" s="63">
        <v>-0.14209160000000001</v>
      </c>
      <c r="H3721" s="63">
        <v>53.305799999999998</v>
      </c>
      <c r="I3721" s="63">
        <v>-0.28697919999999999</v>
      </c>
      <c r="J3721" s="63">
        <v>-0.20137840000000001</v>
      </c>
      <c r="K3721" s="63">
        <v>-0.14209160000000001</v>
      </c>
      <c r="L3721" s="63">
        <v>-8.2804699999999995E-2</v>
      </c>
      <c r="M3721" s="63">
        <v>2.7959999999999999E-3</v>
      </c>
      <c r="N3721" s="63">
        <v>1831</v>
      </c>
      <c r="O3721" s="63">
        <v>0.1130564</v>
      </c>
      <c r="P3721" s="63">
        <v>4</v>
      </c>
      <c r="Q3721" s="63">
        <v>1.2781749580960001E-2</v>
      </c>
    </row>
    <row r="3722" spans="1:17">
      <c r="A3722" s="63" t="s">
        <v>77</v>
      </c>
      <c r="B3722" s="63" t="s">
        <v>44</v>
      </c>
      <c r="C3722" s="63" t="s">
        <v>50</v>
      </c>
      <c r="D3722" s="63">
        <v>1</v>
      </c>
      <c r="E3722" s="63">
        <v>0.95668629999999999</v>
      </c>
      <c r="F3722" s="63">
        <v>0.70987129999999998</v>
      </c>
      <c r="G3722" s="63">
        <v>-0.24681500000000001</v>
      </c>
      <c r="H3722" s="63">
        <v>54.179699999999997</v>
      </c>
      <c r="I3722" s="63">
        <v>-0.39170260000000001</v>
      </c>
      <c r="J3722" s="63">
        <v>-0.30610189999999998</v>
      </c>
      <c r="K3722" s="63">
        <v>-0.24681500000000001</v>
      </c>
      <c r="L3722" s="63">
        <v>-0.18752820000000001</v>
      </c>
      <c r="M3722" s="63">
        <v>-0.1019274</v>
      </c>
      <c r="N3722" s="63">
        <v>1831</v>
      </c>
      <c r="O3722" s="63">
        <v>0.1130564</v>
      </c>
      <c r="P3722" s="63">
        <v>5</v>
      </c>
      <c r="Q3722" s="63">
        <v>1.2781749580960001E-2</v>
      </c>
    </row>
    <row r="3723" spans="1:17">
      <c r="A3723" s="63" t="s">
        <v>77</v>
      </c>
      <c r="B3723" s="63" t="s">
        <v>44</v>
      </c>
      <c r="C3723" s="63" t="s">
        <v>50</v>
      </c>
      <c r="D3723" s="63">
        <v>2</v>
      </c>
      <c r="E3723" s="63">
        <v>0.87022529999999998</v>
      </c>
      <c r="F3723" s="63">
        <v>0.62997080000000005</v>
      </c>
      <c r="G3723" s="63">
        <v>-0.24025440000000001</v>
      </c>
      <c r="H3723" s="63">
        <v>54.0486</v>
      </c>
      <c r="I3723" s="63">
        <v>-0.38514199999999998</v>
      </c>
      <c r="J3723" s="63">
        <v>-0.29954120000000001</v>
      </c>
      <c r="K3723" s="63">
        <v>-0.24025440000000001</v>
      </c>
      <c r="L3723" s="63">
        <v>-0.18096760000000001</v>
      </c>
      <c r="M3723" s="63">
        <v>-9.5366800000000002E-2</v>
      </c>
      <c r="N3723" s="63">
        <v>1831</v>
      </c>
      <c r="O3723" s="63">
        <v>0.1130564</v>
      </c>
      <c r="P3723" s="63">
        <v>5</v>
      </c>
      <c r="Q3723" s="63">
        <v>1.2781749580960001E-2</v>
      </c>
    </row>
    <row r="3724" spans="1:17">
      <c r="A3724" s="63" t="s">
        <v>77</v>
      </c>
      <c r="B3724" s="63" t="s">
        <v>44</v>
      </c>
      <c r="C3724" s="63" t="s">
        <v>50</v>
      </c>
      <c r="D3724" s="63">
        <v>3</v>
      </c>
      <c r="E3724" s="63">
        <v>0.83989939999999996</v>
      </c>
      <c r="F3724" s="63">
        <v>0.60180440000000002</v>
      </c>
      <c r="G3724" s="63">
        <v>-0.2380949</v>
      </c>
      <c r="H3724" s="63">
        <v>52.961199999999998</v>
      </c>
      <c r="I3724" s="63">
        <v>-0.3829825</v>
      </c>
      <c r="J3724" s="63">
        <v>-0.29738179999999997</v>
      </c>
      <c r="K3724" s="63">
        <v>-0.2380949</v>
      </c>
      <c r="L3724" s="63">
        <v>-0.1788081</v>
      </c>
      <c r="M3724" s="63">
        <v>-9.3207300000000007E-2</v>
      </c>
      <c r="N3724" s="63">
        <v>1831</v>
      </c>
      <c r="O3724" s="63">
        <v>0.1130564</v>
      </c>
      <c r="P3724" s="63">
        <v>5</v>
      </c>
      <c r="Q3724" s="63">
        <v>1.2781749580960001E-2</v>
      </c>
    </row>
    <row r="3725" spans="1:17">
      <c r="A3725" s="63" t="s">
        <v>77</v>
      </c>
      <c r="B3725" s="63" t="s">
        <v>44</v>
      </c>
      <c r="C3725" s="63" t="s">
        <v>50</v>
      </c>
      <c r="D3725" s="63">
        <v>4</v>
      </c>
      <c r="E3725" s="63">
        <v>0.82498959999999999</v>
      </c>
      <c r="F3725" s="63">
        <v>0.61096479999999997</v>
      </c>
      <c r="G3725" s="63">
        <v>-0.21402479999999999</v>
      </c>
      <c r="H3725" s="63">
        <v>53.6554</v>
      </c>
      <c r="I3725" s="63">
        <v>-0.35891240000000002</v>
      </c>
      <c r="J3725" s="63">
        <v>-0.27331159999999999</v>
      </c>
      <c r="K3725" s="63">
        <v>-0.21402479999999999</v>
      </c>
      <c r="L3725" s="63">
        <v>-0.15473790000000001</v>
      </c>
      <c r="M3725" s="63">
        <v>-6.9137199999999996E-2</v>
      </c>
      <c r="N3725" s="63">
        <v>1831</v>
      </c>
      <c r="O3725" s="63">
        <v>0.1130564</v>
      </c>
      <c r="P3725" s="63">
        <v>5</v>
      </c>
      <c r="Q3725" s="63">
        <v>1.2781749580960001E-2</v>
      </c>
    </row>
    <row r="3726" spans="1:17">
      <c r="A3726" s="63" t="s">
        <v>77</v>
      </c>
      <c r="B3726" s="63" t="s">
        <v>44</v>
      </c>
      <c r="C3726" s="63" t="s">
        <v>50</v>
      </c>
      <c r="D3726" s="63">
        <v>5</v>
      </c>
      <c r="E3726" s="63">
        <v>0.83273980000000003</v>
      </c>
      <c r="F3726" s="63">
        <v>0.61764280000000005</v>
      </c>
      <c r="G3726" s="63">
        <v>-0.21509700000000001</v>
      </c>
      <c r="H3726" s="63">
        <v>53.480600000000003</v>
      </c>
      <c r="I3726" s="63">
        <v>-0.35998449999999999</v>
      </c>
      <c r="J3726" s="63">
        <v>-0.27438380000000001</v>
      </c>
      <c r="K3726" s="63">
        <v>-0.21509700000000001</v>
      </c>
      <c r="L3726" s="63">
        <v>-0.15581010000000001</v>
      </c>
      <c r="M3726" s="63">
        <v>-7.0209400000000005E-2</v>
      </c>
      <c r="N3726" s="63">
        <v>1831</v>
      </c>
      <c r="O3726" s="63">
        <v>0.1130564</v>
      </c>
      <c r="P3726" s="63">
        <v>5</v>
      </c>
      <c r="Q3726" s="63">
        <v>1.2781749580960001E-2</v>
      </c>
    </row>
    <row r="3727" spans="1:17">
      <c r="A3727" s="63" t="s">
        <v>77</v>
      </c>
      <c r="B3727" s="63" t="s">
        <v>44</v>
      </c>
      <c r="C3727" s="63" t="s">
        <v>50</v>
      </c>
      <c r="D3727" s="63">
        <v>6</v>
      </c>
      <c r="E3727" s="63">
        <v>0.9228556</v>
      </c>
      <c r="F3727" s="63">
        <v>0.65589739999999996</v>
      </c>
      <c r="G3727" s="63">
        <v>-0.26695819999999998</v>
      </c>
      <c r="H3727" s="63">
        <v>52.936900000000001</v>
      </c>
      <c r="I3727" s="63">
        <v>-0.41184579999999998</v>
      </c>
      <c r="J3727" s="63">
        <v>-0.32624500000000001</v>
      </c>
      <c r="K3727" s="63">
        <v>-0.26695819999999998</v>
      </c>
      <c r="L3727" s="63">
        <v>-0.2076713</v>
      </c>
      <c r="M3727" s="63">
        <v>-0.1220706</v>
      </c>
      <c r="N3727" s="63">
        <v>1831</v>
      </c>
      <c r="O3727" s="63">
        <v>0.1130564</v>
      </c>
      <c r="P3727" s="63">
        <v>5</v>
      </c>
      <c r="Q3727" s="63">
        <v>1.2781749580960001E-2</v>
      </c>
    </row>
    <row r="3728" spans="1:17">
      <c r="A3728" s="63" t="s">
        <v>77</v>
      </c>
      <c r="B3728" s="63" t="s">
        <v>44</v>
      </c>
      <c r="C3728" s="63" t="s">
        <v>50</v>
      </c>
      <c r="D3728" s="63">
        <v>7</v>
      </c>
      <c r="E3728" s="63">
        <v>1.117065</v>
      </c>
      <c r="F3728" s="63">
        <v>0.84446379999999999</v>
      </c>
      <c r="G3728" s="63">
        <v>-0.27260089999999998</v>
      </c>
      <c r="H3728" s="63">
        <v>52.349499999999999</v>
      </c>
      <c r="I3728" s="63">
        <v>-0.41748849999999998</v>
      </c>
      <c r="J3728" s="63">
        <v>-0.33188770000000001</v>
      </c>
      <c r="K3728" s="63">
        <v>-0.27260089999999998</v>
      </c>
      <c r="L3728" s="63">
        <v>-0.21331410000000001</v>
      </c>
      <c r="M3728" s="63">
        <v>-0.1277133</v>
      </c>
      <c r="N3728" s="63">
        <v>1831</v>
      </c>
      <c r="O3728" s="63">
        <v>0.1130564</v>
      </c>
      <c r="P3728" s="63">
        <v>5</v>
      </c>
      <c r="Q3728" s="63">
        <v>1.2781749580960001E-2</v>
      </c>
    </row>
    <row r="3729" spans="1:17">
      <c r="A3729" s="63" t="s">
        <v>77</v>
      </c>
      <c r="B3729" s="63" t="s">
        <v>44</v>
      </c>
      <c r="C3729" s="63" t="s">
        <v>50</v>
      </c>
      <c r="D3729" s="63">
        <v>8</v>
      </c>
      <c r="E3729" s="63">
        <v>1.2533399999999999</v>
      </c>
      <c r="F3729" s="63">
        <v>1.0259</v>
      </c>
      <c r="G3729" s="63">
        <v>-0.2274398</v>
      </c>
      <c r="H3729" s="63">
        <v>53.873800000000003</v>
      </c>
      <c r="I3729" s="63">
        <v>-0.37232739999999998</v>
      </c>
      <c r="J3729" s="63">
        <v>-0.2867266</v>
      </c>
      <c r="K3729" s="63">
        <v>-0.2274398</v>
      </c>
      <c r="L3729" s="63">
        <v>-0.16815289999999999</v>
      </c>
      <c r="M3729" s="63">
        <v>-8.2552200000000006E-2</v>
      </c>
      <c r="N3729" s="63">
        <v>1831</v>
      </c>
      <c r="O3729" s="63">
        <v>0.1130564</v>
      </c>
      <c r="P3729" s="63">
        <v>5</v>
      </c>
      <c r="Q3729" s="63">
        <v>1.2781749580960001E-2</v>
      </c>
    </row>
    <row r="3730" spans="1:17">
      <c r="A3730" s="63" t="s">
        <v>77</v>
      </c>
      <c r="B3730" s="63" t="s">
        <v>44</v>
      </c>
      <c r="C3730" s="63" t="s">
        <v>50</v>
      </c>
      <c r="D3730" s="63">
        <v>9</v>
      </c>
      <c r="E3730" s="63">
        <v>1.235589</v>
      </c>
      <c r="F3730" s="63">
        <v>1.1242380000000001</v>
      </c>
      <c r="G3730" s="63">
        <v>-0.11135109999999999</v>
      </c>
      <c r="H3730" s="63">
        <v>54.985500000000002</v>
      </c>
      <c r="I3730" s="63">
        <v>-0.25623869999999999</v>
      </c>
      <c r="J3730" s="63">
        <v>-0.17063800000000001</v>
      </c>
      <c r="K3730" s="63">
        <v>-0.11135109999999999</v>
      </c>
      <c r="L3730" s="63">
        <v>-5.2064300000000001E-2</v>
      </c>
      <c r="M3730" s="63">
        <v>3.3536499999999997E-2</v>
      </c>
      <c r="N3730" s="63">
        <v>1831</v>
      </c>
      <c r="O3730" s="63">
        <v>0.1130564</v>
      </c>
      <c r="P3730" s="63">
        <v>5</v>
      </c>
      <c r="Q3730" s="63">
        <v>1.2781749580960001E-2</v>
      </c>
    </row>
    <row r="3731" spans="1:17">
      <c r="A3731" s="63" t="s">
        <v>77</v>
      </c>
      <c r="B3731" s="63" t="s">
        <v>44</v>
      </c>
      <c r="C3731" s="63" t="s">
        <v>50</v>
      </c>
      <c r="D3731" s="63">
        <v>10</v>
      </c>
      <c r="E3731" s="63">
        <v>1.2589399999999999</v>
      </c>
      <c r="F3731" s="63">
        <v>1.147316</v>
      </c>
      <c r="G3731" s="63">
        <v>-0.11162420000000001</v>
      </c>
      <c r="H3731" s="63">
        <v>57.335099999999997</v>
      </c>
      <c r="I3731" s="63">
        <v>-0.25651180000000001</v>
      </c>
      <c r="J3731" s="63">
        <v>-0.17091110000000001</v>
      </c>
      <c r="K3731" s="63">
        <v>-0.11162420000000001</v>
      </c>
      <c r="L3731" s="63">
        <v>-5.2337399999999999E-2</v>
      </c>
      <c r="M3731" s="63">
        <v>3.3263399999999999E-2</v>
      </c>
      <c r="N3731" s="63">
        <v>1831</v>
      </c>
      <c r="O3731" s="63">
        <v>0.1130564</v>
      </c>
      <c r="P3731" s="63">
        <v>5</v>
      </c>
      <c r="Q3731" s="63">
        <v>1.2781749580960001E-2</v>
      </c>
    </row>
    <row r="3732" spans="1:17">
      <c r="A3732" s="63" t="s">
        <v>77</v>
      </c>
      <c r="B3732" s="63" t="s">
        <v>44</v>
      </c>
      <c r="C3732" s="63" t="s">
        <v>50</v>
      </c>
      <c r="D3732" s="63">
        <v>11</v>
      </c>
      <c r="E3732" s="63">
        <v>1.1727700000000001</v>
      </c>
      <c r="F3732" s="63">
        <v>1.185999</v>
      </c>
      <c r="G3732" s="63">
        <v>1.32284E-2</v>
      </c>
      <c r="H3732" s="63">
        <v>60.009799999999998</v>
      </c>
      <c r="I3732" s="63">
        <v>-0.1316592</v>
      </c>
      <c r="J3732" s="63">
        <v>-4.6058399999999999E-2</v>
      </c>
      <c r="K3732" s="63">
        <v>1.32284E-2</v>
      </c>
      <c r="L3732" s="63">
        <v>7.2515200000000002E-2</v>
      </c>
      <c r="M3732" s="63">
        <v>0.15811600000000001</v>
      </c>
      <c r="N3732" s="63">
        <v>1831</v>
      </c>
      <c r="O3732" s="63">
        <v>0.1130564</v>
      </c>
      <c r="P3732" s="63">
        <v>5</v>
      </c>
      <c r="Q3732" s="63">
        <v>1.2781749580960001E-2</v>
      </c>
    </row>
    <row r="3733" spans="1:17">
      <c r="A3733" s="63" t="s">
        <v>77</v>
      </c>
      <c r="B3733" s="63" t="s">
        <v>44</v>
      </c>
      <c r="C3733" s="63" t="s">
        <v>50</v>
      </c>
      <c r="D3733" s="63">
        <v>12</v>
      </c>
      <c r="E3733" s="63">
        <v>1.124139</v>
      </c>
      <c r="F3733" s="63">
        <v>1.2196610000000001</v>
      </c>
      <c r="G3733" s="63">
        <v>9.5521900000000007E-2</v>
      </c>
      <c r="H3733" s="63">
        <v>60.903100000000002</v>
      </c>
      <c r="I3733" s="63">
        <v>-4.9365699999999998E-2</v>
      </c>
      <c r="J3733" s="63">
        <v>3.6235099999999999E-2</v>
      </c>
      <c r="K3733" s="63">
        <v>9.5521900000000007E-2</v>
      </c>
      <c r="L3733" s="63">
        <v>0.1548088</v>
      </c>
      <c r="M3733" s="63">
        <v>0.2404095</v>
      </c>
      <c r="N3733" s="63">
        <v>1831</v>
      </c>
      <c r="O3733" s="63">
        <v>0.1130564</v>
      </c>
      <c r="P3733" s="63">
        <v>5</v>
      </c>
      <c r="Q3733" s="63">
        <v>1.2781749580960001E-2</v>
      </c>
    </row>
    <row r="3734" spans="1:17">
      <c r="A3734" s="63" t="s">
        <v>77</v>
      </c>
      <c r="B3734" s="63" t="s">
        <v>44</v>
      </c>
      <c r="C3734" s="63" t="s">
        <v>50</v>
      </c>
      <c r="D3734" s="63">
        <v>13</v>
      </c>
      <c r="E3734" s="63">
        <v>1.013047</v>
      </c>
      <c r="F3734" s="63">
        <v>1.2653049999999999</v>
      </c>
      <c r="G3734" s="63">
        <v>0.25225769999999997</v>
      </c>
      <c r="H3734" s="63">
        <v>63.7089</v>
      </c>
      <c r="I3734" s="63">
        <v>0.1073701</v>
      </c>
      <c r="J3734" s="63">
        <v>0.1929709</v>
      </c>
      <c r="K3734" s="63">
        <v>0.25225769999999997</v>
      </c>
      <c r="L3734" s="63">
        <v>0.3115445</v>
      </c>
      <c r="M3734" s="63">
        <v>0.39714529999999998</v>
      </c>
      <c r="N3734" s="63">
        <v>1831</v>
      </c>
      <c r="O3734" s="63">
        <v>0.1130564</v>
      </c>
      <c r="P3734" s="63">
        <v>5</v>
      </c>
      <c r="Q3734" s="63">
        <v>1.2781749580960001E-2</v>
      </c>
    </row>
    <row r="3735" spans="1:17">
      <c r="A3735" s="63" t="s">
        <v>77</v>
      </c>
      <c r="B3735" s="63" t="s">
        <v>44</v>
      </c>
      <c r="C3735" s="63" t="s">
        <v>50</v>
      </c>
      <c r="D3735" s="63">
        <v>14</v>
      </c>
      <c r="E3735" s="63">
        <v>0.98468109999999998</v>
      </c>
      <c r="F3735" s="63">
        <v>1.285574</v>
      </c>
      <c r="G3735" s="63">
        <v>0.30089260000000001</v>
      </c>
      <c r="H3735" s="63">
        <v>64.84</v>
      </c>
      <c r="I3735" s="63">
        <v>0.156005</v>
      </c>
      <c r="J3735" s="63">
        <v>0.24160580000000001</v>
      </c>
      <c r="K3735" s="63">
        <v>0.30089260000000001</v>
      </c>
      <c r="L3735" s="63">
        <v>0.36017939999999998</v>
      </c>
      <c r="M3735" s="63">
        <v>0.44578020000000002</v>
      </c>
      <c r="N3735" s="63">
        <v>1831</v>
      </c>
      <c r="O3735" s="63">
        <v>0.1130564</v>
      </c>
      <c r="P3735" s="63">
        <v>5</v>
      </c>
      <c r="Q3735" s="63">
        <v>1.2781749580960001E-2</v>
      </c>
    </row>
    <row r="3736" spans="1:17">
      <c r="A3736" s="63" t="s">
        <v>77</v>
      </c>
      <c r="B3736" s="63" t="s">
        <v>44</v>
      </c>
      <c r="C3736" s="63" t="s">
        <v>50</v>
      </c>
      <c r="D3736" s="63">
        <v>15</v>
      </c>
      <c r="E3736" s="63">
        <v>1.0203439999999999</v>
      </c>
      <c r="F3736" s="63">
        <v>1.3281890000000001</v>
      </c>
      <c r="G3736" s="63">
        <v>0.30784509999999998</v>
      </c>
      <c r="H3736" s="63">
        <v>65.752600000000001</v>
      </c>
      <c r="I3736" s="63">
        <v>0.16295750000000001</v>
      </c>
      <c r="J3736" s="63">
        <v>0.24855830000000001</v>
      </c>
      <c r="K3736" s="63">
        <v>0.30784509999999998</v>
      </c>
      <c r="L3736" s="63">
        <v>0.36713190000000001</v>
      </c>
      <c r="M3736" s="63">
        <v>0.45273269999999999</v>
      </c>
      <c r="N3736" s="63">
        <v>1831</v>
      </c>
      <c r="O3736" s="63">
        <v>0.1130564</v>
      </c>
      <c r="P3736" s="63">
        <v>5</v>
      </c>
      <c r="Q3736" s="63">
        <v>1.2781749580960001E-2</v>
      </c>
    </row>
    <row r="3737" spans="1:17">
      <c r="A3737" s="63" t="s">
        <v>77</v>
      </c>
      <c r="B3737" s="63" t="s">
        <v>44</v>
      </c>
      <c r="C3737" s="63" t="s">
        <v>50</v>
      </c>
      <c r="D3737" s="63">
        <v>16</v>
      </c>
      <c r="E3737" s="63">
        <v>1.063015</v>
      </c>
      <c r="F3737" s="63">
        <v>1.358981</v>
      </c>
      <c r="G3737" s="63">
        <v>0.29596600000000001</v>
      </c>
      <c r="H3737" s="63">
        <v>65.252600000000001</v>
      </c>
      <c r="I3737" s="63">
        <v>0.1510784</v>
      </c>
      <c r="J3737" s="63">
        <v>0.23667920000000001</v>
      </c>
      <c r="K3737" s="63">
        <v>0.29596600000000001</v>
      </c>
      <c r="L3737" s="63">
        <v>0.35525289999999998</v>
      </c>
      <c r="M3737" s="63">
        <v>0.44085360000000001</v>
      </c>
      <c r="N3737" s="63">
        <v>1831</v>
      </c>
      <c r="O3737" s="63">
        <v>0.1130564</v>
      </c>
      <c r="P3737" s="63">
        <v>5</v>
      </c>
      <c r="Q3737" s="63">
        <v>1.2781749580960001E-2</v>
      </c>
    </row>
    <row r="3738" spans="1:17">
      <c r="A3738" s="63" t="s">
        <v>77</v>
      </c>
      <c r="B3738" s="63" t="s">
        <v>44</v>
      </c>
      <c r="C3738" s="63" t="s">
        <v>50</v>
      </c>
      <c r="D3738" s="63">
        <v>17</v>
      </c>
      <c r="E3738" s="63">
        <v>1.126517</v>
      </c>
      <c r="F3738" s="63">
        <v>1.412895</v>
      </c>
      <c r="G3738" s="63">
        <v>0.28637839999999998</v>
      </c>
      <c r="H3738" s="63">
        <v>67.534099999999995</v>
      </c>
      <c r="I3738" s="63">
        <v>0.1414908</v>
      </c>
      <c r="J3738" s="63">
        <v>0.2270916</v>
      </c>
      <c r="K3738" s="63">
        <v>0.28637839999999998</v>
      </c>
      <c r="L3738" s="63">
        <v>0.34566520000000001</v>
      </c>
      <c r="M3738" s="63">
        <v>0.43126599999999998</v>
      </c>
      <c r="N3738" s="63">
        <v>1831</v>
      </c>
      <c r="O3738" s="63">
        <v>0.1130564</v>
      </c>
      <c r="P3738" s="63">
        <v>5</v>
      </c>
      <c r="Q3738" s="63">
        <v>1.2781749580960001E-2</v>
      </c>
    </row>
    <row r="3739" spans="1:17">
      <c r="A3739" s="63" t="s">
        <v>77</v>
      </c>
      <c r="B3739" s="63" t="s">
        <v>44</v>
      </c>
      <c r="C3739" s="63" t="s">
        <v>50</v>
      </c>
      <c r="D3739" s="63">
        <v>18</v>
      </c>
      <c r="E3739" s="63">
        <v>1.230181</v>
      </c>
      <c r="F3739" s="63">
        <v>1.4322589999999999</v>
      </c>
      <c r="G3739" s="63">
        <v>0.20207749999999999</v>
      </c>
      <c r="H3739" s="63">
        <v>67.315700000000007</v>
      </c>
      <c r="I3739" s="63">
        <v>5.7189900000000002E-2</v>
      </c>
      <c r="J3739" s="63">
        <v>0.14279069999999999</v>
      </c>
      <c r="K3739" s="63">
        <v>0.20207749999999999</v>
      </c>
      <c r="L3739" s="63">
        <v>0.26136429999999999</v>
      </c>
      <c r="M3739" s="63">
        <v>0.34696510000000003</v>
      </c>
      <c r="N3739" s="63">
        <v>1831</v>
      </c>
      <c r="O3739" s="63">
        <v>0.1130564</v>
      </c>
      <c r="P3739" s="63">
        <v>5</v>
      </c>
      <c r="Q3739" s="63">
        <v>1.2781749580960001E-2</v>
      </c>
    </row>
    <row r="3740" spans="1:17">
      <c r="A3740" s="63" t="s">
        <v>77</v>
      </c>
      <c r="B3740" s="63" t="s">
        <v>44</v>
      </c>
      <c r="C3740" s="63" t="s">
        <v>50</v>
      </c>
      <c r="D3740" s="63">
        <v>19</v>
      </c>
      <c r="E3740" s="63">
        <v>1.383874</v>
      </c>
      <c r="F3740" s="63">
        <v>1.4073830000000001</v>
      </c>
      <c r="G3740" s="63">
        <v>2.3508999999999999E-2</v>
      </c>
      <c r="H3740" s="63">
        <v>65.772000000000006</v>
      </c>
      <c r="I3740" s="63">
        <v>-0.1213786</v>
      </c>
      <c r="J3740" s="63">
        <v>-3.5777799999999998E-2</v>
      </c>
      <c r="K3740" s="63">
        <v>2.3508999999999999E-2</v>
      </c>
      <c r="L3740" s="63">
        <v>8.2795900000000006E-2</v>
      </c>
      <c r="M3740" s="63">
        <v>0.16839660000000001</v>
      </c>
      <c r="N3740" s="63">
        <v>1831</v>
      </c>
      <c r="O3740" s="63">
        <v>0.1130564</v>
      </c>
      <c r="P3740" s="63">
        <v>5</v>
      </c>
      <c r="Q3740" s="63">
        <v>1.2781749580960001E-2</v>
      </c>
    </row>
    <row r="3741" spans="1:17">
      <c r="A3741" s="63" t="s">
        <v>77</v>
      </c>
      <c r="B3741" s="63" t="s">
        <v>44</v>
      </c>
      <c r="C3741" s="63" t="s">
        <v>50</v>
      </c>
      <c r="D3741" s="63">
        <v>20</v>
      </c>
      <c r="E3741" s="63">
        <v>1.5534289999999999</v>
      </c>
      <c r="F3741" s="63">
        <v>1.4507159999999999</v>
      </c>
      <c r="G3741" s="63">
        <v>-0.1027131</v>
      </c>
      <c r="H3741" s="63">
        <v>62.728299999999997</v>
      </c>
      <c r="I3741" s="63">
        <v>-0.24760070000000001</v>
      </c>
      <c r="J3741" s="63">
        <v>-0.1619999</v>
      </c>
      <c r="K3741" s="63">
        <v>-0.1027131</v>
      </c>
      <c r="L3741" s="63">
        <v>-4.3426300000000001E-2</v>
      </c>
      <c r="M3741" s="63">
        <v>4.2174499999999997E-2</v>
      </c>
      <c r="N3741" s="63">
        <v>1831</v>
      </c>
      <c r="O3741" s="63">
        <v>0.1130564</v>
      </c>
      <c r="P3741" s="63">
        <v>5</v>
      </c>
      <c r="Q3741" s="63">
        <v>1.2781749580960001E-2</v>
      </c>
    </row>
    <row r="3742" spans="1:17">
      <c r="A3742" s="63" t="s">
        <v>77</v>
      </c>
      <c r="B3742" s="63" t="s">
        <v>44</v>
      </c>
      <c r="C3742" s="63" t="s">
        <v>50</v>
      </c>
      <c r="D3742" s="63">
        <v>21</v>
      </c>
      <c r="E3742" s="63">
        <v>1.634028</v>
      </c>
      <c r="F3742" s="63">
        <v>1.4628650000000001</v>
      </c>
      <c r="G3742" s="63">
        <v>-0.1711637</v>
      </c>
      <c r="H3742" s="63">
        <v>59.597200000000001</v>
      </c>
      <c r="I3742" s="63">
        <v>-0.31605129999999998</v>
      </c>
      <c r="J3742" s="63">
        <v>-0.2304505</v>
      </c>
      <c r="K3742" s="63">
        <v>-0.1711637</v>
      </c>
      <c r="L3742" s="63">
        <v>-0.1118768</v>
      </c>
      <c r="M3742" s="63">
        <v>-2.62761E-2</v>
      </c>
      <c r="N3742" s="63">
        <v>1831</v>
      </c>
      <c r="O3742" s="63">
        <v>0.1130564</v>
      </c>
      <c r="P3742" s="63">
        <v>5</v>
      </c>
      <c r="Q3742" s="63">
        <v>1.2781749580960001E-2</v>
      </c>
    </row>
    <row r="3743" spans="1:17">
      <c r="A3743" s="63" t="s">
        <v>77</v>
      </c>
      <c r="B3743" s="63" t="s">
        <v>44</v>
      </c>
      <c r="C3743" s="63" t="s">
        <v>50</v>
      </c>
      <c r="D3743" s="63">
        <v>22</v>
      </c>
      <c r="E3743" s="63">
        <v>1.588449</v>
      </c>
      <c r="F3743" s="63">
        <v>1.3636539999999999</v>
      </c>
      <c r="G3743" s="63">
        <v>-0.22479499999999999</v>
      </c>
      <c r="H3743" s="63">
        <v>57.878799999999998</v>
      </c>
      <c r="I3743" s="63">
        <v>-0.36968259999999997</v>
      </c>
      <c r="J3743" s="63">
        <v>-0.2840818</v>
      </c>
      <c r="K3743" s="63">
        <v>-0.22479499999999999</v>
      </c>
      <c r="L3743" s="63">
        <v>-0.16550819999999999</v>
      </c>
      <c r="M3743" s="63">
        <v>-7.9907400000000003E-2</v>
      </c>
      <c r="N3743" s="63">
        <v>1831</v>
      </c>
      <c r="O3743" s="63">
        <v>0.1130564</v>
      </c>
      <c r="P3743" s="63">
        <v>5</v>
      </c>
      <c r="Q3743" s="63">
        <v>1.2781749580960001E-2</v>
      </c>
    </row>
    <row r="3744" spans="1:17">
      <c r="A3744" s="63" t="s">
        <v>77</v>
      </c>
      <c r="B3744" s="63" t="s">
        <v>44</v>
      </c>
      <c r="C3744" s="63" t="s">
        <v>50</v>
      </c>
      <c r="D3744" s="63">
        <v>23</v>
      </c>
      <c r="E3744" s="63">
        <v>1.374282</v>
      </c>
      <c r="F3744" s="63">
        <v>1.147831</v>
      </c>
      <c r="G3744" s="63">
        <v>-0.22645129999999999</v>
      </c>
      <c r="H3744" s="63">
        <v>56.160299999999999</v>
      </c>
      <c r="I3744" s="63">
        <v>-0.37133890000000003</v>
      </c>
      <c r="J3744" s="63">
        <v>-0.28573809999999999</v>
      </c>
      <c r="K3744" s="63">
        <v>-0.22645129999999999</v>
      </c>
      <c r="L3744" s="63">
        <v>-0.16716439999999999</v>
      </c>
      <c r="M3744" s="63">
        <v>-8.1563700000000003E-2</v>
      </c>
      <c r="N3744" s="63">
        <v>1831</v>
      </c>
      <c r="O3744" s="63">
        <v>0.1130564</v>
      </c>
      <c r="P3744" s="63">
        <v>5</v>
      </c>
      <c r="Q3744" s="63">
        <v>1.2781749580960001E-2</v>
      </c>
    </row>
    <row r="3745" spans="1:17">
      <c r="A3745" s="63" t="s">
        <v>77</v>
      </c>
      <c r="B3745" s="63" t="s">
        <v>44</v>
      </c>
      <c r="C3745" s="63" t="s">
        <v>50</v>
      </c>
      <c r="D3745" s="63">
        <v>24</v>
      </c>
      <c r="E3745" s="63">
        <v>1.1034870000000001</v>
      </c>
      <c r="F3745" s="63">
        <v>0.87608609999999998</v>
      </c>
      <c r="G3745" s="63">
        <v>-0.2274013</v>
      </c>
      <c r="H3745" s="63">
        <v>54.616599999999998</v>
      </c>
      <c r="I3745" s="63">
        <v>-0.37228889999999998</v>
      </c>
      <c r="J3745" s="63">
        <v>-0.2866881</v>
      </c>
      <c r="K3745" s="63">
        <v>-0.2274013</v>
      </c>
      <c r="L3745" s="63">
        <v>-0.1681145</v>
      </c>
      <c r="M3745" s="63">
        <v>-8.2513699999999995E-2</v>
      </c>
      <c r="N3745" s="63">
        <v>1831</v>
      </c>
      <c r="O3745" s="63">
        <v>0.1130564</v>
      </c>
      <c r="P3745" s="63">
        <v>5</v>
      </c>
      <c r="Q3745" s="63">
        <v>1.2781749580960001E-2</v>
      </c>
    </row>
    <row r="3746" spans="1:17">
      <c r="A3746" s="63" t="s">
        <v>77</v>
      </c>
      <c r="B3746" s="63" t="s">
        <v>44</v>
      </c>
      <c r="C3746" s="63" t="s">
        <v>51</v>
      </c>
      <c r="D3746" s="63">
        <v>1</v>
      </c>
      <c r="E3746" s="63">
        <v>1.0282420000000001</v>
      </c>
      <c r="F3746" s="63">
        <v>0.78038660000000004</v>
      </c>
      <c r="G3746" s="63">
        <v>-0.2478554</v>
      </c>
      <c r="H3746" s="63">
        <v>51.961199999999998</v>
      </c>
      <c r="I3746" s="63">
        <v>-0.39274300000000001</v>
      </c>
      <c r="J3746" s="63">
        <v>-0.30714219999999998</v>
      </c>
      <c r="K3746" s="63">
        <v>-0.2478554</v>
      </c>
      <c r="L3746" s="63">
        <v>-0.1885685</v>
      </c>
      <c r="M3746" s="63">
        <v>-0.1029678</v>
      </c>
      <c r="N3746" s="63">
        <v>1831</v>
      </c>
      <c r="O3746" s="63">
        <v>0.1130564</v>
      </c>
      <c r="P3746" s="63">
        <v>6</v>
      </c>
      <c r="Q3746" s="63">
        <v>1.2781749580960001E-2</v>
      </c>
    </row>
    <row r="3747" spans="1:17">
      <c r="A3747" s="63" t="s">
        <v>77</v>
      </c>
      <c r="B3747" s="63" t="s">
        <v>44</v>
      </c>
      <c r="C3747" s="63" t="s">
        <v>51</v>
      </c>
      <c r="D3747" s="63">
        <v>2</v>
      </c>
      <c r="E3747" s="63">
        <v>0.94273859999999998</v>
      </c>
      <c r="F3747" s="63">
        <v>0.7024842</v>
      </c>
      <c r="G3747" s="63">
        <v>-0.24025440000000001</v>
      </c>
      <c r="H3747" s="63">
        <v>51.286499999999997</v>
      </c>
      <c r="I3747" s="63">
        <v>-0.38514199999999998</v>
      </c>
      <c r="J3747" s="63">
        <v>-0.29954120000000001</v>
      </c>
      <c r="K3747" s="63">
        <v>-0.24025440000000001</v>
      </c>
      <c r="L3747" s="63">
        <v>-0.18096760000000001</v>
      </c>
      <c r="M3747" s="63">
        <v>-9.5366800000000002E-2</v>
      </c>
      <c r="N3747" s="63">
        <v>1831</v>
      </c>
      <c r="O3747" s="63">
        <v>0.1130564</v>
      </c>
      <c r="P3747" s="63">
        <v>6</v>
      </c>
      <c r="Q3747" s="63">
        <v>1.2781749580960001E-2</v>
      </c>
    </row>
    <row r="3748" spans="1:17">
      <c r="A3748" s="63" t="s">
        <v>77</v>
      </c>
      <c r="B3748" s="63" t="s">
        <v>44</v>
      </c>
      <c r="C3748" s="63" t="s">
        <v>51</v>
      </c>
      <c r="D3748" s="63">
        <v>3</v>
      </c>
      <c r="E3748" s="63">
        <v>0.91241280000000002</v>
      </c>
      <c r="F3748" s="63">
        <v>0.67431779999999997</v>
      </c>
      <c r="G3748" s="63">
        <v>-0.238095</v>
      </c>
      <c r="H3748" s="63">
        <v>50.742800000000003</v>
      </c>
      <c r="I3748" s="63">
        <v>-0.38298260000000001</v>
      </c>
      <c r="J3748" s="63">
        <v>-0.29738179999999997</v>
      </c>
      <c r="K3748" s="63">
        <v>-0.238095</v>
      </c>
      <c r="L3748" s="63">
        <v>-0.1788082</v>
      </c>
      <c r="M3748" s="63">
        <v>-9.3207399999999996E-2</v>
      </c>
      <c r="N3748" s="63">
        <v>1831</v>
      </c>
      <c r="O3748" s="63">
        <v>0.1130564</v>
      </c>
      <c r="P3748" s="63">
        <v>6</v>
      </c>
      <c r="Q3748" s="63">
        <v>1.2781749580960001E-2</v>
      </c>
    </row>
    <row r="3749" spans="1:17">
      <c r="A3749" s="63" t="s">
        <v>77</v>
      </c>
      <c r="B3749" s="63" t="s">
        <v>44</v>
      </c>
      <c r="C3749" s="63" t="s">
        <v>51</v>
      </c>
      <c r="D3749" s="63">
        <v>4</v>
      </c>
      <c r="E3749" s="63">
        <v>0.89750300000000005</v>
      </c>
      <c r="F3749" s="63">
        <v>0.68347820000000004</v>
      </c>
      <c r="G3749" s="63">
        <v>-0.21402479999999999</v>
      </c>
      <c r="H3749" s="63">
        <v>50.2622</v>
      </c>
      <c r="I3749" s="63">
        <v>-0.35891240000000002</v>
      </c>
      <c r="J3749" s="63">
        <v>-0.27331159999999999</v>
      </c>
      <c r="K3749" s="63">
        <v>-0.21402479999999999</v>
      </c>
      <c r="L3749" s="63">
        <v>-0.15473790000000001</v>
      </c>
      <c r="M3749" s="63">
        <v>-6.9137199999999996E-2</v>
      </c>
      <c r="N3749" s="63">
        <v>1831</v>
      </c>
      <c r="O3749" s="63">
        <v>0.1130564</v>
      </c>
      <c r="P3749" s="63">
        <v>6</v>
      </c>
      <c r="Q3749" s="63">
        <v>1.2781749580960001E-2</v>
      </c>
    </row>
    <row r="3750" spans="1:17">
      <c r="A3750" s="63" t="s">
        <v>77</v>
      </c>
      <c r="B3750" s="63" t="s">
        <v>44</v>
      </c>
      <c r="C3750" s="63" t="s">
        <v>51</v>
      </c>
      <c r="D3750" s="63">
        <v>5</v>
      </c>
      <c r="E3750" s="63">
        <v>0.90525310000000003</v>
      </c>
      <c r="F3750" s="63">
        <v>0.6901562</v>
      </c>
      <c r="G3750" s="63">
        <v>-0.21509700000000001</v>
      </c>
      <c r="H3750" s="63">
        <v>50.043700000000001</v>
      </c>
      <c r="I3750" s="63">
        <v>-0.35998449999999999</v>
      </c>
      <c r="J3750" s="63">
        <v>-0.27438380000000001</v>
      </c>
      <c r="K3750" s="63">
        <v>-0.21509700000000001</v>
      </c>
      <c r="L3750" s="63">
        <v>-0.15581010000000001</v>
      </c>
      <c r="M3750" s="63">
        <v>-7.0209400000000005E-2</v>
      </c>
      <c r="N3750" s="63">
        <v>1831</v>
      </c>
      <c r="O3750" s="63">
        <v>0.1130564</v>
      </c>
      <c r="P3750" s="63">
        <v>6</v>
      </c>
      <c r="Q3750" s="63">
        <v>1.2781749580960001E-2</v>
      </c>
    </row>
    <row r="3751" spans="1:17">
      <c r="A3751" s="63" t="s">
        <v>77</v>
      </c>
      <c r="B3751" s="63" t="s">
        <v>44</v>
      </c>
      <c r="C3751" s="63" t="s">
        <v>51</v>
      </c>
      <c r="D3751" s="63">
        <v>6</v>
      </c>
      <c r="E3751" s="63">
        <v>0.99536899999999995</v>
      </c>
      <c r="F3751" s="63">
        <v>0.72841080000000002</v>
      </c>
      <c r="G3751" s="63">
        <v>-0.26695819999999998</v>
      </c>
      <c r="H3751" s="63">
        <v>49.956299999999999</v>
      </c>
      <c r="I3751" s="63">
        <v>-0.41184579999999998</v>
      </c>
      <c r="J3751" s="63">
        <v>-0.32624500000000001</v>
      </c>
      <c r="K3751" s="63">
        <v>-0.26695819999999998</v>
      </c>
      <c r="L3751" s="63">
        <v>-0.2076713</v>
      </c>
      <c r="M3751" s="63">
        <v>-0.1220706</v>
      </c>
      <c r="N3751" s="63">
        <v>1831</v>
      </c>
      <c r="O3751" s="63">
        <v>0.1130564</v>
      </c>
      <c r="P3751" s="63">
        <v>6</v>
      </c>
      <c r="Q3751" s="63">
        <v>1.2781749580960001E-2</v>
      </c>
    </row>
    <row r="3752" spans="1:17">
      <c r="A3752" s="63" t="s">
        <v>77</v>
      </c>
      <c r="B3752" s="63" t="s">
        <v>44</v>
      </c>
      <c r="C3752" s="63" t="s">
        <v>51</v>
      </c>
      <c r="D3752" s="63">
        <v>7</v>
      </c>
      <c r="E3752" s="63">
        <v>1.189578</v>
      </c>
      <c r="F3752" s="63">
        <v>0.91697720000000005</v>
      </c>
      <c r="G3752" s="63">
        <v>-0.27260089999999998</v>
      </c>
      <c r="H3752" s="63">
        <v>49.718499999999999</v>
      </c>
      <c r="I3752" s="63">
        <v>-0.41748849999999998</v>
      </c>
      <c r="J3752" s="63">
        <v>-0.33188770000000001</v>
      </c>
      <c r="K3752" s="63">
        <v>-0.27260089999999998</v>
      </c>
      <c r="L3752" s="63">
        <v>-0.21331410000000001</v>
      </c>
      <c r="M3752" s="63">
        <v>-0.1277133</v>
      </c>
      <c r="N3752" s="63">
        <v>1831</v>
      </c>
      <c r="O3752" s="63">
        <v>0.1130564</v>
      </c>
      <c r="P3752" s="63">
        <v>6</v>
      </c>
      <c r="Q3752" s="63">
        <v>1.2781749580960001E-2</v>
      </c>
    </row>
    <row r="3753" spans="1:17">
      <c r="A3753" s="63" t="s">
        <v>77</v>
      </c>
      <c r="B3753" s="63" t="s">
        <v>44</v>
      </c>
      <c r="C3753" s="63" t="s">
        <v>51</v>
      </c>
      <c r="D3753" s="63">
        <v>8</v>
      </c>
      <c r="E3753" s="63">
        <v>1.3258529999999999</v>
      </c>
      <c r="F3753" s="63">
        <v>1.098414</v>
      </c>
      <c r="G3753" s="63">
        <v>-0.2274398</v>
      </c>
      <c r="H3753" s="63">
        <v>50.786499999999997</v>
      </c>
      <c r="I3753" s="63">
        <v>-0.37232739999999998</v>
      </c>
      <c r="J3753" s="63">
        <v>-0.2867266</v>
      </c>
      <c r="K3753" s="63">
        <v>-0.2274398</v>
      </c>
      <c r="L3753" s="63">
        <v>-0.16815289999999999</v>
      </c>
      <c r="M3753" s="63">
        <v>-8.2552200000000006E-2</v>
      </c>
      <c r="N3753" s="63">
        <v>1831</v>
      </c>
      <c r="O3753" s="63">
        <v>0.1130564</v>
      </c>
      <c r="P3753" s="63">
        <v>6</v>
      </c>
      <c r="Q3753" s="63">
        <v>1.2781749580960001E-2</v>
      </c>
    </row>
    <row r="3754" spans="1:17">
      <c r="A3754" s="63" t="s">
        <v>77</v>
      </c>
      <c r="B3754" s="63" t="s">
        <v>44</v>
      </c>
      <c r="C3754" s="63" t="s">
        <v>51</v>
      </c>
      <c r="D3754" s="63">
        <v>9</v>
      </c>
      <c r="E3754" s="63">
        <v>1.3105579999999999</v>
      </c>
      <c r="F3754" s="63">
        <v>1.1984889999999999</v>
      </c>
      <c r="G3754" s="63">
        <v>-0.1120689</v>
      </c>
      <c r="H3754" s="63">
        <v>52.398099999999999</v>
      </c>
      <c r="I3754" s="63">
        <v>-0.25695649999999998</v>
      </c>
      <c r="J3754" s="63">
        <v>-0.1713557</v>
      </c>
      <c r="K3754" s="63">
        <v>-0.1120689</v>
      </c>
      <c r="L3754" s="63">
        <v>-5.2782099999999998E-2</v>
      </c>
      <c r="M3754" s="63">
        <v>3.2818699999999999E-2</v>
      </c>
      <c r="N3754" s="63">
        <v>1831</v>
      </c>
      <c r="O3754" s="63">
        <v>0.1130564</v>
      </c>
      <c r="P3754" s="63">
        <v>6</v>
      </c>
      <c r="Q3754" s="63">
        <v>1.2781749580960001E-2</v>
      </c>
    </row>
    <row r="3755" spans="1:17">
      <c r="A3755" s="63" t="s">
        <v>77</v>
      </c>
      <c r="B3755" s="63" t="s">
        <v>44</v>
      </c>
      <c r="C3755" s="63" t="s">
        <v>51</v>
      </c>
      <c r="D3755" s="63">
        <v>10</v>
      </c>
      <c r="E3755" s="63">
        <v>1.334568</v>
      </c>
      <c r="F3755" s="63">
        <v>1.2222729999999999</v>
      </c>
      <c r="G3755" s="63">
        <v>-0.1122944</v>
      </c>
      <c r="H3755" s="63">
        <v>58.441800000000001</v>
      </c>
      <c r="I3755" s="63">
        <v>-0.25718200000000002</v>
      </c>
      <c r="J3755" s="63">
        <v>-0.17158129999999999</v>
      </c>
      <c r="K3755" s="63">
        <v>-0.1122944</v>
      </c>
      <c r="L3755" s="63">
        <v>-5.3007600000000002E-2</v>
      </c>
      <c r="M3755" s="63">
        <v>3.2593200000000003E-2</v>
      </c>
      <c r="N3755" s="63">
        <v>1831</v>
      </c>
      <c r="O3755" s="63">
        <v>0.1130564</v>
      </c>
      <c r="P3755" s="63">
        <v>6</v>
      </c>
      <c r="Q3755" s="63">
        <v>1.2781749580960001E-2</v>
      </c>
    </row>
    <row r="3756" spans="1:17">
      <c r="A3756" s="63" t="s">
        <v>77</v>
      </c>
      <c r="B3756" s="63" t="s">
        <v>44</v>
      </c>
      <c r="C3756" s="63" t="s">
        <v>51</v>
      </c>
      <c r="D3756" s="63">
        <v>11</v>
      </c>
      <c r="E3756" s="63">
        <v>1.2467010000000001</v>
      </c>
      <c r="F3756" s="63">
        <v>1.2589349999999999</v>
      </c>
      <c r="G3756" s="63">
        <v>1.2234099999999999E-2</v>
      </c>
      <c r="H3756" s="63">
        <v>62.616599999999998</v>
      </c>
      <c r="I3756" s="63">
        <v>-0.13265350000000001</v>
      </c>
      <c r="J3756" s="63">
        <v>-4.7052700000000003E-2</v>
      </c>
      <c r="K3756" s="63">
        <v>1.2234099999999999E-2</v>
      </c>
      <c r="L3756" s="63">
        <v>7.1520899999999998E-2</v>
      </c>
      <c r="M3756" s="63">
        <v>0.1571217</v>
      </c>
      <c r="N3756" s="63">
        <v>1831</v>
      </c>
      <c r="O3756" s="63">
        <v>0.1130564</v>
      </c>
      <c r="P3756" s="63">
        <v>6</v>
      </c>
      <c r="Q3756" s="63">
        <v>1.2781749580960001E-2</v>
      </c>
    </row>
    <row r="3757" spans="1:17">
      <c r="A3757" s="63" t="s">
        <v>77</v>
      </c>
      <c r="B3757" s="63" t="s">
        <v>44</v>
      </c>
      <c r="C3757" s="63" t="s">
        <v>51</v>
      </c>
      <c r="D3757" s="63">
        <v>12</v>
      </c>
      <c r="E3757" s="63">
        <v>1.196307</v>
      </c>
      <c r="F3757" s="63">
        <v>1.291032</v>
      </c>
      <c r="G3757" s="63">
        <v>9.4725100000000007E-2</v>
      </c>
      <c r="H3757" s="63">
        <v>65.878799999999998</v>
      </c>
      <c r="I3757" s="63">
        <v>-5.0162499999999999E-2</v>
      </c>
      <c r="J3757" s="63">
        <v>3.5438299999999999E-2</v>
      </c>
      <c r="K3757" s="63">
        <v>9.4725100000000007E-2</v>
      </c>
      <c r="L3757" s="63">
        <v>0.15401200000000001</v>
      </c>
      <c r="M3757" s="63">
        <v>0.23961270000000001</v>
      </c>
      <c r="N3757" s="63">
        <v>1831</v>
      </c>
      <c r="O3757" s="63">
        <v>0.1130564</v>
      </c>
      <c r="P3757" s="63">
        <v>6</v>
      </c>
      <c r="Q3757" s="63">
        <v>1.2781749580960001E-2</v>
      </c>
    </row>
    <row r="3758" spans="1:17">
      <c r="A3758" s="63" t="s">
        <v>77</v>
      </c>
      <c r="B3758" s="63" t="s">
        <v>44</v>
      </c>
      <c r="C3758" s="63" t="s">
        <v>51</v>
      </c>
      <c r="D3758" s="63">
        <v>13</v>
      </c>
      <c r="E3758" s="63">
        <v>1.0911820000000001</v>
      </c>
      <c r="F3758" s="63">
        <v>1.337658</v>
      </c>
      <c r="G3758" s="63">
        <v>0.24647630000000001</v>
      </c>
      <c r="H3758" s="63">
        <v>68.640900000000002</v>
      </c>
      <c r="I3758" s="63">
        <v>0.1015887</v>
      </c>
      <c r="J3758" s="63">
        <v>0.18718950000000001</v>
      </c>
      <c r="K3758" s="63">
        <v>0.24647630000000001</v>
      </c>
      <c r="L3758" s="63">
        <v>0.30576310000000001</v>
      </c>
      <c r="M3758" s="63">
        <v>0.39136389999999999</v>
      </c>
      <c r="N3758" s="63">
        <v>1831</v>
      </c>
      <c r="O3758" s="63">
        <v>0.1130564</v>
      </c>
      <c r="P3758" s="63">
        <v>6</v>
      </c>
      <c r="Q3758" s="63">
        <v>1.2781749580960001E-2</v>
      </c>
    </row>
    <row r="3759" spans="1:17">
      <c r="A3759" s="63" t="s">
        <v>77</v>
      </c>
      <c r="B3759" s="63" t="s">
        <v>44</v>
      </c>
      <c r="C3759" s="63" t="s">
        <v>51</v>
      </c>
      <c r="D3759" s="63">
        <v>14</v>
      </c>
      <c r="E3759" s="63">
        <v>1.0688439999999999</v>
      </c>
      <c r="F3759" s="63">
        <v>1.3675349999999999</v>
      </c>
      <c r="G3759" s="63">
        <v>0.29869069999999998</v>
      </c>
      <c r="H3759" s="63">
        <v>71.228300000000004</v>
      </c>
      <c r="I3759" s="63">
        <v>0.1538031</v>
      </c>
      <c r="J3759" s="63">
        <v>0.2394038</v>
      </c>
      <c r="K3759" s="63">
        <v>0.29869069999999998</v>
      </c>
      <c r="L3759" s="63">
        <v>0.3579775</v>
      </c>
      <c r="M3759" s="63">
        <v>0.44357829999999998</v>
      </c>
      <c r="N3759" s="63">
        <v>1831</v>
      </c>
      <c r="O3759" s="63">
        <v>0.1130564</v>
      </c>
      <c r="P3759" s="63">
        <v>6</v>
      </c>
      <c r="Q3759" s="63">
        <v>1.2781749580960001E-2</v>
      </c>
    </row>
    <row r="3760" spans="1:17">
      <c r="A3760" s="63" t="s">
        <v>77</v>
      </c>
      <c r="B3760" s="63" t="s">
        <v>44</v>
      </c>
      <c r="C3760" s="63" t="s">
        <v>51</v>
      </c>
      <c r="D3760" s="63">
        <v>15</v>
      </c>
      <c r="E3760" s="63">
        <v>1.0967309999999999</v>
      </c>
      <c r="F3760" s="63">
        <v>1.4126609999999999</v>
      </c>
      <c r="G3760" s="63">
        <v>0.31592940000000003</v>
      </c>
      <c r="H3760" s="63">
        <v>71.946700000000007</v>
      </c>
      <c r="I3760" s="63">
        <v>0.17104179999999999</v>
      </c>
      <c r="J3760" s="63">
        <v>0.2566426</v>
      </c>
      <c r="K3760" s="63">
        <v>0.31592940000000003</v>
      </c>
      <c r="L3760" s="63">
        <v>0.3752162</v>
      </c>
      <c r="M3760" s="63">
        <v>0.46081699999999998</v>
      </c>
      <c r="N3760" s="63">
        <v>1831</v>
      </c>
      <c r="O3760" s="63">
        <v>0.1130564</v>
      </c>
      <c r="P3760" s="63">
        <v>6</v>
      </c>
      <c r="Q3760" s="63">
        <v>1.2781749580960001E-2</v>
      </c>
    </row>
    <row r="3761" spans="1:17">
      <c r="A3761" s="63" t="s">
        <v>77</v>
      </c>
      <c r="B3761" s="63" t="s">
        <v>44</v>
      </c>
      <c r="C3761" s="63" t="s">
        <v>51</v>
      </c>
      <c r="D3761" s="63">
        <v>16</v>
      </c>
      <c r="E3761" s="63">
        <v>1.1527609999999999</v>
      </c>
      <c r="F3761" s="63">
        <v>1.448121</v>
      </c>
      <c r="G3761" s="63">
        <v>0.29536040000000002</v>
      </c>
      <c r="H3761" s="63">
        <v>73.359399999999994</v>
      </c>
      <c r="I3761" s="63">
        <v>0.15047279999999999</v>
      </c>
      <c r="J3761" s="63">
        <v>0.23607359999999999</v>
      </c>
      <c r="K3761" s="63">
        <v>0.29536040000000002</v>
      </c>
      <c r="L3761" s="63">
        <v>0.3546473</v>
      </c>
      <c r="M3761" s="63">
        <v>0.44024799999999997</v>
      </c>
      <c r="N3761" s="63">
        <v>1831</v>
      </c>
      <c r="O3761" s="63">
        <v>0.1130564</v>
      </c>
      <c r="P3761" s="63">
        <v>6</v>
      </c>
      <c r="Q3761" s="63">
        <v>1.2781749580960001E-2</v>
      </c>
    </row>
    <row r="3762" spans="1:17">
      <c r="A3762" s="63" t="s">
        <v>77</v>
      </c>
      <c r="B3762" s="63" t="s">
        <v>44</v>
      </c>
      <c r="C3762" s="63" t="s">
        <v>51</v>
      </c>
      <c r="D3762" s="63">
        <v>17</v>
      </c>
      <c r="E3762" s="63">
        <v>1.2293149999999999</v>
      </c>
      <c r="F3762" s="63">
        <v>1.506616</v>
      </c>
      <c r="G3762" s="63">
        <v>0.27730070000000001</v>
      </c>
      <c r="H3762" s="63">
        <v>71.165199999999999</v>
      </c>
      <c r="I3762" s="63">
        <v>0.13241310000000001</v>
      </c>
      <c r="J3762" s="63">
        <v>0.21801390000000001</v>
      </c>
      <c r="K3762" s="63">
        <v>0.27730070000000001</v>
      </c>
      <c r="L3762" s="63">
        <v>0.33658749999999998</v>
      </c>
      <c r="M3762" s="63">
        <v>0.42218830000000002</v>
      </c>
      <c r="N3762" s="63">
        <v>1831</v>
      </c>
      <c r="O3762" s="63">
        <v>0.1130564</v>
      </c>
      <c r="P3762" s="63">
        <v>6</v>
      </c>
      <c r="Q3762" s="63">
        <v>1.2781749580960001E-2</v>
      </c>
    </row>
    <row r="3763" spans="1:17">
      <c r="A3763" s="63" t="s">
        <v>77</v>
      </c>
      <c r="B3763" s="63" t="s">
        <v>44</v>
      </c>
      <c r="C3763" s="63" t="s">
        <v>51</v>
      </c>
      <c r="D3763" s="63">
        <v>18</v>
      </c>
      <c r="E3763" s="63">
        <v>1.3218570000000001</v>
      </c>
      <c r="F3763" s="63">
        <v>1.537828</v>
      </c>
      <c r="G3763" s="63">
        <v>0.2159712</v>
      </c>
      <c r="H3763" s="63">
        <v>68.752600000000001</v>
      </c>
      <c r="I3763" s="63">
        <v>7.1083599999999997E-2</v>
      </c>
      <c r="J3763" s="63">
        <v>0.1566844</v>
      </c>
      <c r="K3763" s="63">
        <v>0.2159712</v>
      </c>
      <c r="L3763" s="63">
        <v>0.27525810000000001</v>
      </c>
      <c r="M3763" s="63">
        <v>0.36085879999999998</v>
      </c>
      <c r="N3763" s="63">
        <v>1831</v>
      </c>
      <c r="O3763" s="63">
        <v>0.1130564</v>
      </c>
      <c r="P3763" s="63">
        <v>6</v>
      </c>
      <c r="Q3763" s="63">
        <v>1.2781749580960001E-2</v>
      </c>
    </row>
    <row r="3764" spans="1:17">
      <c r="A3764" s="63" t="s">
        <v>77</v>
      </c>
      <c r="B3764" s="63" t="s">
        <v>44</v>
      </c>
      <c r="C3764" s="63" t="s">
        <v>51</v>
      </c>
      <c r="D3764" s="63">
        <v>19</v>
      </c>
      <c r="E3764" s="63">
        <v>1.484483</v>
      </c>
      <c r="F3764" s="63">
        <v>1.5049429999999999</v>
      </c>
      <c r="G3764" s="63">
        <v>2.04598E-2</v>
      </c>
      <c r="H3764" s="63">
        <v>68.359399999999994</v>
      </c>
      <c r="I3764" s="63">
        <v>-0.12442780000000001</v>
      </c>
      <c r="J3764" s="63">
        <v>-3.8827100000000003E-2</v>
      </c>
      <c r="K3764" s="63">
        <v>2.04598E-2</v>
      </c>
      <c r="L3764" s="63">
        <v>7.9746600000000001E-2</v>
      </c>
      <c r="M3764" s="63">
        <v>0.16534740000000001</v>
      </c>
      <c r="N3764" s="63">
        <v>1831</v>
      </c>
      <c r="O3764" s="63">
        <v>0.1130564</v>
      </c>
      <c r="P3764" s="63">
        <v>6</v>
      </c>
      <c r="Q3764" s="63">
        <v>1.2781749580960001E-2</v>
      </c>
    </row>
    <row r="3765" spans="1:17">
      <c r="A3765" s="63" t="s">
        <v>77</v>
      </c>
      <c r="B3765" s="63" t="s">
        <v>44</v>
      </c>
      <c r="C3765" s="63" t="s">
        <v>51</v>
      </c>
      <c r="D3765" s="63">
        <v>20</v>
      </c>
      <c r="E3765" s="63">
        <v>1.6293439999999999</v>
      </c>
      <c r="F3765" s="63">
        <v>1.529344</v>
      </c>
      <c r="G3765" s="63">
        <v>-9.9999400000000002E-2</v>
      </c>
      <c r="H3765" s="63">
        <v>66.097200000000001</v>
      </c>
      <c r="I3765" s="63">
        <v>-0.24488699999999999</v>
      </c>
      <c r="J3765" s="63">
        <v>-0.15928629999999999</v>
      </c>
      <c r="K3765" s="63">
        <v>-9.9999400000000002E-2</v>
      </c>
      <c r="L3765" s="63">
        <v>-4.0712600000000002E-2</v>
      </c>
      <c r="M3765" s="63">
        <v>4.4888200000000003E-2</v>
      </c>
      <c r="N3765" s="63">
        <v>1831</v>
      </c>
      <c r="O3765" s="63">
        <v>0.1130564</v>
      </c>
      <c r="P3765" s="63">
        <v>6</v>
      </c>
      <c r="Q3765" s="63">
        <v>1.2781749580960001E-2</v>
      </c>
    </row>
    <row r="3766" spans="1:17">
      <c r="A3766" s="63" t="s">
        <v>77</v>
      </c>
      <c r="B3766" s="63" t="s">
        <v>44</v>
      </c>
      <c r="C3766" s="63" t="s">
        <v>51</v>
      </c>
      <c r="D3766" s="63">
        <v>21</v>
      </c>
      <c r="E3766" s="63">
        <v>1.710388</v>
      </c>
      <c r="F3766" s="63">
        <v>1.5415140000000001</v>
      </c>
      <c r="G3766" s="63">
        <v>-0.1688743</v>
      </c>
      <c r="H3766" s="63">
        <v>64.378799999999998</v>
      </c>
      <c r="I3766" s="63">
        <v>-0.31376189999999998</v>
      </c>
      <c r="J3766" s="63">
        <v>-0.22816110000000001</v>
      </c>
      <c r="K3766" s="63">
        <v>-0.1688743</v>
      </c>
      <c r="L3766" s="63">
        <v>-0.1095874</v>
      </c>
      <c r="M3766" s="63">
        <v>-2.39867E-2</v>
      </c>
      <c r="N3766" s="63">
        <v>1831</v>
      </c>
      <c r="O3766" s="63">
        <v>0.1130564</v>
      </c>
      <c r="P3766" s="63">
        <v>6</v>
      </c>
      <c r="Q3766" s="63">
        <v>1.2781749580960001E-2</v>
      </c>
    </row>
    <row r="3767" spans="1:17">
      <c r="A3767" s="63" t="s">
        <v>77</v>
      </c>
      <c r="B3767" s="63" t="s">
        <v>44</v>
      </c>
      <c r="C3767" s="63" t="s">
        <v>51</v>
      </c>
      <c r="D3767" s="63">
        <v>22</v>
      </c>
      <c r="E3767" s="63">
        <v>1.6632690000000001</v>
      </c>
      <c r="F3767" s="63">
        <v>1.440895</v>
      </c>
      <c r="G3767" s="63">
        <v>-0.2223736</v>
      </c>
      <c r="H3767" s="63">
        <v>61.704000000000001</v>
      </c>
      <c r="I3767" s="63">
        <v>-0.36726120000000001</v>
      </c>
      <c r="J3767" s="63">
        <v>-0.28166039999999998</v>
      </c>
      <c r="K3767" s="63">
        <v>-0.2223736</v>
      </c>
      <c r="L3767" s="63">
        <v>-0.1630868</v>
      </c>
      <c r="M3767" s="63">
        <v>-7.7485999999999999E-2</v>
      </c>
      <c r="N3767" s="63">
        <v>1831</v>
      </c>
      <c r="O3767" s="63">
        <v>0.1130564</v>
      </c>
      <c r="P3767" s="63">
        <v>6</v>
      </c>
      <c r="Q3767" s="63">
        <v>1.2781749580960001E-2</v>
      </c>
    </row>
    <row r="3768" spans="1:17">
      <c r="A3768" s="63" t="s">
        <v>77</v>
      </c>
      <c r="B3768" s="63" t="s">
        <v>44</v>
      </c>
      <c r="C3768" s="63" t="s">
        <v>51</v>
      </c>
      <c r="D3768" s="63">
        <v>23</v>
      </c>
      <c r="E3768" s="63">
        <v>1.4435420000000001</v>
      </c>
      <c r="F3768" s="63">
        <v>1.215819</v>
      </c>
      <c r="G3768" s="63">
        <v>-0.22772249999999999</v>
      </c>
      <c r="H3768" s="63">
        <v>59.179699999999997</v>
      </c>
      <c r="I3768" s="63">
        <v>-0.3726101</v>
      </c>
      <c r="J3768" s="63">
        <v>-0.28700940000000003</v>
      </c>
      <c r="K3768" s="63">
        <v>-0.22772249999999999</v>
      </c>
      <c r="L3768" s="63">
        <v>-0.16843569999999999</v>
      </c>
      <c r="M3768" s="63">
        <v>-8.2834900000000003E-2</v>
      </c>
      <c r="N3768" s="63">
        <v>1831</v>
      </c>
      <c r="O3768" s="63">
        <v>0.1130564</v>
      </c>
      <c r="P3768" s="63">
        <v>6</v>
      </c>
      <c r="Q3768" s="63">
        <v>1.2781749580960001E-2</v>
      </c>
    </row>
    <row r="3769" spans="1:17">
      <c r="A3769" s="63" t="s">
        <v>77</v>
      </c>
      <c r="B3769" s="63" t="s">
        <v>44</v>
      </c>
      <c r="C3769" s="63" t="s">
        <v>51</v>
      </c>
      <c r="D3769" s="63">
        <v>24</v>
      </c>
      <c r="E3769" s="63">
        <v>1.1675169999999999</v>
      </c>
      <c r="F3769" s="63">
        <v>0.93833880000000003</v>
      </c>
      <c r="G3769" s="63">
        <v>-0.22917779999999999</v>
      </c>
      <c r="H3769" s="63">
        <v>58.699100000000001</v>
      </c>
      <c r="I3769" s="63">
        <v>-0.37406539999999999</v>
      </c>
      <c r="J3769" s="63">
        <v>-0.28846470000000002</v>
      </c>
      <c r="K3769" s="63">
        <v>-0.22917779999999999</v>
      </c>
      <c r="L3769" s="63">
        <v>-0.16989099999999999</v>
      </c>
      <c r="M3769" s="63">
        <v>-8.4290199999999996E-2</v>
      </c>
      <c r="N3769" s="63">
        <v>1831</v>
      </c>
      <c r="O3769" s="63">
        <v>0.1130564</v>
      </c>
      <c r="P3769" s="63">
        <v>6</v>
      </c>
      <c r="Q3769" s="63">
        <v>1.2781749580960001E-2</v>
      </c>
    </row>
    <row r="3770" spans="1:17">
      <c r="A3770" s="63" t="s">
        <v>77</v>
      </c>
      <c r="B3770" s="63" t="s">
        <v>44</v>
      </c>
      <c r="C3770" s="63" t="s">
        <v>52</v>
      </c>
      <c r="D3770" s="63">
        <v>1</v>
      </c>
      <c r="E3770" s="63">
        <v>1.1587639999999999</v>
      </c>
      <c r="F3770" s="63">
        <v>0.9128617</v>
      </c>
      <c r="G3770" s="63">
        <v>-0.24590210000000001</v>
      </c>
      <c r="H3770" s="63">
        <v>55.267099999999999</v>
      </c>
      <c r="I3770" s="63">
        <v>-0.39078970000000002</v>
      </c>
      <c r="J3770" s="63">
        <v>-0.30518889999999999</v>
      </c>
      <c r="K3770" s="63">
        <v>-0.24590210000000001</v>
      </c>
      <c r="L3770" s="63">
        <v>-0.18661520000000001</v>
      </c>
      <c r="M3770" s="63">
        <v>-0.10101449999999999</v>
      </c>
      <c r="N3770" s="63">
        <v>1831</v>
      </c>
      <c r="O3770" s="63">
        <v>0.1130564</v>
      </c>
      <c r="P3770" s="63">
        <v>7</v>
      </c>
      <c r="Q3770" s="63">
        <v>1.2781749580960001E-2</v>
      </c>
    </row>
    <row r="3771" spans="1:17">
      <c r="A3771" s="63" t="s">
        <v>77</v>
      </c>
      <c r="B3771" s="63" t="s">
        <v>44</v>
      </c>
      <c r="C3771" s="63" t="s">
        <v>52</v>
      </c>
      <c r="D3771" s="63">
        <v>2</v>
      </c>
      <c r="E3771" s="63">
        <v>1.0739369999999999</v>
      </c>
      <c r="F3771" s="63">
        <v>0.83423670000000005</v>
      </c>
      <c r="G3771" s="63">
        <v>-0.23970040000000001</v>
      </c>
      <c r="H3771" s="63">
        <v>54.267099999999999</v>
      </c>
      <c r="I3771" s="63">
        <v>-0.38458799999999999</v>
      </c>
      <c r="J3771" s="63">
        <v>-0.29898730000000001</v>
      </c>
      <c r="K3771" s="63">
        <v>-0.23970040000000001</v>
      </c>
      <c r="L3771" s="63">
        <v>-0.18041360000000001</v>
      </c>
      <c r="M3771" s="63">
        <v>-9.4812800000000003E-2</v>
      </c>
      <c r="N3771" s="63">
        <v>1831</v>
      </c>
      <c r="O3771" s="63">
        <v>0.1130564</v>
      </c>
      <c r="P3771" s="63">
        <v>7</v>
      </c>
      <c r="Q3771" s="63">
        <v>1.2781749580960001E-2</v>
      </c>
    </row>
    <row r="3772" spans="1:17">
      <c r="A3772" s="63" t="s">
        <v>77</v>
      </c>
      <c r="B3772" s="63" t="s">
        <v>44</v>
      </c>
      <c r="C3772" s="63" t="s">
        <v>52</v>
      </c>
      <c r="D3772" s="63">
        <v>3</v>
      </c>
      <c r="E3772" s="63">
        <v>1.043674</v>
      </c>
      <c r="F3772" s="63">
        <v>0.80557939999999995</v>
      </c>
      <c r="G3772" s="63">
        <v>-0.238095</v>
      </c>
      <c r="H3772" s="63">
        <v>53.0486</v>
      </c>
      <c r="I3772" s="63">
        <v>-0.38298260000000001</v>
      </c>
      <c r="J3772" s="63">
        <v>-0.29738179999999997</v>
      </c>
      <c r="K3772" s="63">
        <v>-0.238095</v>
      </c>
      <c r="L3772" s="63">
        <v>-0.1788082</v>
      </c>
      <c r="M3772" s="63">
        <v>-9.3207399999999996E-2</v>
      </c>
      <c r="N3772" s="63">
        <v>1831</v>
      </c>
      <c r="O3772" s="63">
        <v>0.1130564</v>
      </c>
      <c r="P3772" s="63">
        <v>7</v>
      </c>
      <c r="Q3772" s="63">
        <v>1.2781749580960001E-2</v>
      </c>
    </row>
    <row r="3773" spans="1:17">
      <c r="A3773" s="63" t="s">
        <v>77</v>
      </c>
      <c r="B3773" s="63" t="s">
        <v>44</v>
      </c>
      <c r="C3773" s="63" t="s">
        <v>52</v>
      </c>
      <c r="D3773" s="63">
        <v>4</v>
      </c>
      <c r="E3773" s="63">
        <v>1.0287649999999999</v>
      </c>
      <c r="F3773" s="63">
        <v>0.81473980000000001</v>
      </c>
      <c r="G3773" s="63">
        <v>-0.21402479999999999</v>
      </c>
      <c r="H3773" s="63">
        <v>53.004899999999999</v>
      </c>
      <c r="I3773" s="63">
        <v>-0.35891240000000002</v>
      </c>
      <c r="J3773" s="63">
        <v>-0.27331169999999999</v>
      </c>
      <c r="K3773" s="63">
        <v>-0.21402479999999999</v>
      </c>
      <c r="L3773" s="63">
        <v>-0.15473799999999999</v>
      </c>
      <c r="M3773" s="63">
        <v>-6.9137199999999996E-2</v>
      </c>
      <c r="N3773" s="63">
        <v>1831</v>
      </c>
      <c r="O3773" s="63">
        <v>0.1130564</v>
      </c>
      <c r="P3773" s="63">
        <v>7</v>
      </c>
      <c r="Q3773" s="63">
        <v>1.2781749580960001E-2</v>
      </c>
    </row>
    <row r="3774" spans="1:17">
      <c r="A3774" s="63" t="s">
        <v>77</v>
      </c>
      <c r="B3774" s="63" t="s">
        <v>44</v>
      </c>
      <c r="C3774" s="63" t="s">
        <v>52</v>
      </c>
      <c r="D3774" s="63">
        <v>5</v>
      </c>
      <c r="E3774" s="63">
        <v>1.0365150000000001</v>
      </c>
      <c r="F3774" s="63">
        <v>0.82141770000000003</v>
      </c>
      <c r="G3774" s="63">
        <v>-0.21509700000000001</v>
      </c>
      <c r="H3774" s="63">
        <v>52.830100000000002</v>
      </c>
      <c r="I3774" s="63">
        <v>-0.35998459999999999</v>
      </c>
      <c r="J3774" s="63">
        <v>-0.27438380000000001</v>
      </c>
      <c r="K3774" s="63">
        <v>-0.21509700000000001</v>
      </c>
      <c r="L3774" s="63">
        <v>-0.15581020000000001</v>
      </c>
      <c r="M3774" s="63">
        <v>-7.0209400000000005E-2</v>
      </c>
      <c r="N3774" s="63">
        <v>1831</v>
      </c>
      <c r="O3774" s="63">
        <v>0.1130564</v>
      </c>
      <c r="P3774" s="63">
        <v>7</v>
      </c>
      <c r="Q3774" s="63">
        <v>1.2781749580960001E-2</v>
      </c>
    </row>
    <row r="3775" spans="1:17">
      <c r="A3775" s="63" t="s">
        <v>77</v>
      </c>
      <c r="B3775" s="63" t="s">
        <v>44</v>
      </c>
      <c r="C3775" s="63" t="s">
        <v>52</v>
      </c>
      <c r="D3775" s="63">
        <v>6</v>
      </c>
      <c r="E3775" s="63">
        <v>1.1266309999999999</v>
      </c>
      <c r="F3775" s="63">
        <v>0.8596724</v>
      </c>
      <c r="G3775" s="63">
        <v>-0.26695819999999998</v>
      </c>
      <c r="H3775" s="63">
        <v>51.830100000000002</v>
      </c>
      <c r="I3775" s="63">
        <v>-0.41184579999999998</v>
      </c>
      <c r="J3775" s="63">
        <v>-0.32624500000000001</v>
      </c>
      <c r="K3775" s="63">
        <v>-0.26695819999999998</v>
      </c>
      <c r="L3775" s="63">
        <v>-0.2076713</v>
      </c>
      <c r="M3775" s="63">
        <v>-0.1220706</v>
      </c>
      <c r="N3775" s="63">
        <v>1831</v>
      </c>
      <c r="O3775" s="63">
        <v>0.1130564</v>
      </c>
      <c r="P3775" s="63">
        <v>7</v>
      </c>
      <c r="Q3775" s="63">
        <v>1.2781749580960001E-2</v>
      </c>
    </row>
    <row r="3776" spans="1:17">
      <c r="A3776" s="63" t="s">
        <v>77</v>
      </c>
      <c r="B3776" s="63" t="s">
        <v>44</v>
      </c>
      <c r="C3776" s="63" t="s">
        <v>52</v>
      </c>
      <c r="D3776" s="63">
        <v>7</v>
      </c>
      <c r="E3776" s="63">
        <v>1.32084</v>
      </c>
      <c r="F3776" s="63">
        <v>1.0482389999999999</v>
      </c>
      <c r="G3776" s="63">
        <v>-0.27260089999999998</v>
      </c>
      <c r="H3776" s="63">
        <v>52.461199999999998</v>
      </c>
      <c r="I3776" s="63">
        <v>-0.41748849999999998</v>
      </c>
      <c r="J3776" s="63">
        <v>-0.33188770000000001</v>
      </c>
      <c r="K3776" s="63">
        <v>-0.27260089999999998</v>
      </c>
      <c r="L3776" s="63">
        <v>-0.21331410000000001</v>
      </c>
      <c r="M3776" s="63">
        <v>-0.1277133</v>
      </c>
      <c r="N3776" s="63">
        <v>1831</v>
      </c>
      <c r="O3776" s="63">
        <v>0.1130564</v>
      </c>
      <c r="P3776" s="63">
        <v>7</v>
      </c>
      <c r="Q3776" s="63">
        <v>1.2781749580960001E-2</v>
      </c>
    </row>
    <row r="3777" spans="1:17">
      <c r="A3777" s="63" t="s">
        <v>77</v>
      </c>
      <c r="B3777" s="63" t="s">
        <v>44</v>
      </c>
      <c r="C3777" s="63" t="s">
        <v>52</v>
      </c>
      <c r="D3777" s="63">
        <v>8</v>
      </c>
      <c r="E3777" s="63">
        <v>1.444232</v>
      </c>
      <c r="F3777" s="63">
        <v>1.2131799999999999</v>
      </c>
      <c r="G3777" s="63">
        <v>-0.23105229999999999</v>
      </c>
      <c r="H3777" s="63">
        <v>55.898099999999999</v>
      </c>
      <c r="I3777" s="63">
        <v>-0.37593989999999999</v>
      </c>
      <c r="J3777" s="63">
        <v>-0.29033910000000002</v>
      </c>
      <c r="K3777" s="63">
        <v>-0.23105229999999999</v>
      </c>
      <c r="L3777" s="63">
        <v>-0.17176540000000001</v>
      </c>
      <c r="M3777" s="63">
        <v>-8.6164699999999997E-2</v>
      </c>
      <c r="N3777" s="63">
        <v>1831</v>
      </c>
      <c r="O3777" s="63">
        <v>0.1130564</v>
      </c>
      <c r="P3777" s="63">
        <v>7</v>
      </c>
      <c r="Q3777" s="63">
        <v>1.2781749580960001E-2</v>
      </c>
    </row>
    <row r="3778" spans="1:17">
      <c r="A3778" s="63" t="s">
        <v>77</v>
      </c>
      <c r="B3778" s="63" t="s">
        <v>44</v>
      </c>
      <c r="C3778" s="63" t="s">
        <v>52</v>
      </c>
      <c r="D3778" s="63">
        <v>9</v>
      </c>
      <c r="E3778" s="63">
        <v>1.4203939999999999</v>
      </c>
      <c r="F3778" s="63">
        <v>1.3115140000000001</v>
      </c>
      <c r="G3778" s="63">
        <v>-0.1088794</v>
      </c>
      <c r="H3778" s="63">
        <v>59.616599999999998</v>
      </c>
      <c r="I3778" s="63">
        <v>-0.25376700000000002</v>
      </c>
      <c r="J3778" s="63">
        <v>-0.16816629999999999</v>
      </c>
      <c r="K3778" s="63">
        <v>-0.1088794</v>
      </c>
      <c r="L3778" s="63">
        <v>-4.9592600000000001E-2</v>
      </c>
      <c r="M3778" s="63">
        <v>3.6008100000000001E-2</v>
      </c>
      <c r="N3778" s="63">
        <v>1831</v>
      </c>
      <c r="O3778" s="63">
        <v>0.1130564</v>
      </c>
      <c r="P3778" s="63">
        <v>7</v>
      </c>
      <c r="Q3778" s="63">
        <v>1.2781749580960001E-2</v>
      </c>
    </row>
    <row r="3779" spans="1:17">
      <c r="A3779" s="63" t="s">
        <v>77</v>
      </c>
      <c r="B3779" s="63" t="s">
        <v>44</v>
      </c>
      <c r="C3779" s="63" t="s">
        <v>52</v>
      </c>
      <c r="D3779" s="63">
        <v>10</v>
      </c>
      <c r="E3779" s="63">
        <v>1.442096</v>
      </c>
      <c r="F3779" s="63">
        <v>1.331699</v>
      </c>
      <c r="G3779" s="63">
        <v>-0.110397</v>
      </c>
      <c r="H3779" s="63">
        <v>63.660299999999999</v>
      </c>
      <c r="I3779" s="63">
        <v>-0.25528459999999997</v>
      </c>
      <c r="J3779" s="63">
        <v>-0.1696838</v>
      </c>
      <c r="K3779" s="63">
        <v>-0.110397</v>
      </c>
      <c r="L3779" s="63">
        <v>-5.1110200000000001E-2</v>
      </c>
      <c r="M3779" s="63">
        <v>3.4490600000000003E-2</v>
      </c>
      <c r="N3779" s="63">
        <v>1831</v>
      </c>
      <c r="O3779" s="63">
        <v>0.1130564</v>
      </c>
      <c r="P3779" s="63">
        <v>7</v>
      </c>
      <c r="Q3779" s="63">
        <v>1.2781749580960001E-2</v>
      </c>
    </row>
    <row r="3780" spans="1:17">
      <c r="A3780" s="63" t="s">
        <v>77</v>
      </c>
      <c r="B3780" s="63" t="s">
        <v>44</v>
      </c>
      <c r="C3780" s="63" t="s">
        <v>52</v>
      </c>
      <c r="D3780" s="63">
        <v>11</v>
      </c>
      <c r="E3780" s="63">
        <v>1.3470740000000001</v>
      </c>
      <c r="F3780" s="63">
        <v>1.365294</v>
      </c>
      <c r="G3780" s="63">
        <v>1.8219699999999998E-2</v>
      </c>
      <c r="H3780" s="63">
        <v>66.009799999999998</v>
      </c>
      <c r="I3780" s="63">
        <v>-0.1266679</v>
      </c>
      <c r="J3780" s="63">
        <v>-4.1067100000000002E-2</v>
      </c>
      <c r="K3780" s="63">
        <v>1.8219699999999998E-2</v>
      </c>
      <c r="L3780" s="63">
        <v>7.7506500000000006E-2</v>
      </c>
      <c r="M3780" s="63">
        <v>0.16310730000000001</v>
      </c>
      <c r="N3780" s="63">
        <v>1831</v>
      </c>
      <c r="O3780" s="63">
        <v>0.1130564</v>
      </c>
      <c r="P3780" s="63">
        <v>7</v>
      </c>
      <c r="Q3780" s="63">
        <v>1.2781749580960001E-2</v>
      </c>
    </row>
    <row r="3781" spans="1:17">
      <c r="A3781" s="63" t="s">
        <v>77</v>
      </c>
      <c r="B3781" s="63" t="s">
        <v>44</v>
      </c>
      <c r="C3781" s="63" t="s">
        <v>52</v>
      </c>
      <c r="D3781" s="63">
        <v>12</v>
      </c>
      <c r="E3781" s="63">
        <v>1.2897620000000001</v>
      </c>
      <c r="F3781" s="63">
        <v>1.397375</v>
      </c>
      <c r="G3781" s="63">
        <v>0.1076131</v>
      </c>
      <c r="H3781" s="63">
        <v>68.815700000000007</v>
      </c>
      <c r="I3781" s="63">
        <v>-3.7274500000000002E-2</v>
      </c>
      <c r="J3781" s="63">
        <v>4.8326300000000003E-2</v>
      </c>
      <c r="K3781" s="63">
        <v>0.1076131</v>
      </c>
      <c r="L3781" s="63">
        <v>0.16689989999999999</v>
      </c>
      <c r="M3781" s="63">
        <v>0.25250070000000002</v>
      </c>
      <c r="N3781" s="63">
        <v>1831</v>
      </c>
      <c r="O3781" s="63">
        <v>0.1130564</v>
      </c>
      <c r="P3781" s="63">
        <v>7</v>
      </c>
      <c r="Q3781" s="63">
        <v>1.2781749580960001E-2</v>
      </c>
    </row>
    <row r="3782" spans="1:17">
      <c r="A3782" s="63" t="s">
        <v>77</v>
      </c>
      <c r="B3782" s="63" t="s">
        <v>44</v>
      </c>
      <c r="C3782" s="63" t="s">
        <v>52</v>
      </c>
      <c r="D3782" s="63">
        <v>13</v>
      </c>
      <c r="E3782" s="63">
        <v>1.1796469999999999</v>
      </c>
      <c r="F3782" s="63">
        <v>1.4500470000000001</v>
      </c>
      <c r="G3782" s="63">
        <v>0.27039930000000001</v>
      </c>
      <c r="H3782" s="63">
        <v>68.34</v>
      </c>
      <c r="I3782" s="63">
        <v>0.1255117</v>
      </c>
      <c r="J3782" s="63">
        <v>0.21111250000000001</v>
      </c>
      <c r="K3782" s="63">
        <v>0.27039930000000001</v>
      </c>
      <c r="L3782" s="63">
        <v>0.32968619999999998</v>
      </c>
      <c r="M3782" s="63">
        <v>0.41528690000000001</v>
      </c>
      <c r="N3782" s="63">
        <v>1831</v>
      </c>
      <c r="O3782" s="63">
        <v>0.1130564</v>
      </c>
      <c r="P3782" s="63">
        <v>7</v>
      </c>
      <c r="Q3782" s="63">
        <v>1.2781749580960001E-2</v>
      </c>
    </row>
    <row r="3783" spans="1:17">
      <c r="A3783" s="63" t="s">
        <v>77</v>
      </c>
      <c r="B3783" s="63" t="s">
        <v>44</v>
      </c>
      <c r="C3783" s="63" t="s">
        <v>52</v>
      </c>
      <c r="D3783" s="63">
        <v>14</v>
      </c>
      <c r="E3783" s="63">
        <v>1.1545350000000001</v>
      </c>
      <c r="F3783" s="63">
        <v>1.488534</v>
      </c>
      <c r="G3783" s="63">
        <v>0.33399869999999998</v>
      </c>
      <c r="H3783" s="63">
        <v>68.276899999999998</v>
      </c>
      <c r="I3783" s="63">
        <v>0.1891111</v>
      </c>
      <c r="J3783" s="63">
        <v>0.27471180000000001</v>
      </c>
      <c r="K3783" s="63">
        <v>0.33399869999999998</v>
      </c>
      <c r="L3783" s="63">
        <v>0.39328550000000001</v>
      </c>
      <c r="M3783" s="63">
        <v>0.47888629999999999</v>
      </c>
      <c r="N3783" s="63">
        <v>1831</v>
      </c>
      <c r="O3783" s="63">
        <v>0.1130564</v>
      </c>
      <c r="P3783" s="63">
        <v>7</v>
      </c>
      <c r="Q3783" s="63">
        <v>1.2781749580960001E-2</v>
      </c>
    </row>
    <row r="3784" spans="1:17">
      <c r="A3784" s="63" t="s">
        <v>77</v>
      </c>
      <c r="B3784" s="63" t="s">
        <v>44</v>
      </c>
      <c r="C3784" s="63" t="s">
        <v>52</v>
      </c>
      <c r="D3784" s="63">
        <v>15</v>
      </c>
      <c r="E3784" s="63">
        <v>1.1969620000000001</v>
      </c>
      <c r="F3784" s="63">
        <v>1.554961</v>
      </c>
      <c r="G3784" s="63">
        <v>0.3579987</v>
      </c>
      <c r="H3784" s="63">
        <v>68.539000000000001</v>
      </c>
      <c r="I3784" s="63">
        <v>0.2131111</v>
      </c>
      <c r="J3784" s="63">
        <v>0.29871189999999997</v>
      </c>
      <c r="K3784" s="63">
        <v>0.3579987</v>
      </c>
      <c r="L3784" s="63">
        <v>0.41728559999999998</v>
      </c>
      <c r="M3784" s="63">
        <v>0.50288630000000001</v>
      </c>
      <c r="N3784" s="63">
        <v>1831</v>
      </c>
      <c r="O3784" s="63">
        <v>0.1130564</v>
      </c>
      <c r="P3784" s="63">
        <v>7</v>
      </c>
      <c r="Q3784" s="63">
        <v>1.2781749580960001E-2</v>
      </c>
    </row>
    <row r="3785" spans="1:17">
      <c r="A3785" s="63" t="s">
        <v>77</v>
      </c>
      <c r="B3785" s="63" t="s">
        <v>44</v>
      </c>
      <c r="C3785" s="63" t="s">
        <v>52</v>
      </c>
      <c r="D3785" s="63">
        <v>16</v>
      </c>
      <c r="E3785" s="63">
        <v>1.2526250000000001</v>
      </c>
      <c r="F3785" s="63">
        <v>1.6104039999999999</v>
      </c>
      <c r="G3785" s="63">
        <v>0.35777930000000002</v>
      </c>
      <c r="H3785" s="63">
        <v>67.757499999999993</v>
      </c>
      <c r="I3785" s="63">
        <v>0.21289169999999999</v>
      </c>
      <c r="J3785" s="63">
        <v>0.29849239999999999</v>
      </c>
      <c r="K3785" s="63">
        <v>0.35777930000000002</v>
      </c>
      <c r="L3785" s="63">
        <v>0.4170661</v>
      </c>
      <c r="M3785" s="63">
        <v>0.50266679999999997</v>
      </c>
      <c r="N3785" s="63">
        <v>1831</v>
      </c>
      <c r="O3785" s="63">
        <v>0.1130564</v>
      </c>
      <c r="P3785" s="63">
        <v>7</v>
      </c>
      <c r="Q3785" s="63">
        <v>1.2781749580960001E-2</v>
      </c>
    </row>
    <row r="3786" spans="1:17">
      <c r="A3786" s="63" t="s">
        <v>77</v>
      </c>
      <c r="B3786" s="63" t="s">
        <v>44</v>
      </c>
      <c r="C3786" s="63" t="s">
        <v>52</v>
      </c>
      <c r="D3786" s="63">
        <v>17</v>
      </c>
      <c r="E3786" s="63">
        <v>1.316678</v>
      </c>
      <c r="F3786" s="63">
        <v>1.658955</v>
      </c>
      <c r="G3786" s="63">
        <v>0.34227730000000001</v>
      </c>
      <c r="H3786" s="63">
        <v>67.170100000000005</v>
      </c>
      <c r="I3786" s="63">
        <v>0.1973897</v>
      </c>
      <c r="J3786" s="63">
        <v>0.28299049999999998</v>
      </c>
      <c r="K3786" s="63">
        <v>0.34227730000000001</v>
      </c>
      <c r="L3786" s="63">
        <v>0.40156409999999998</v>
      </c>
      <c r="M3786" s="63">
        <v>0.48716490000000001</v>
      </c>
      <c r="N3786" s="63">
        <v>1831</v>
      </c>
      <c r="O3786" s="63">
        <v>0.1130564</v>
      </c>
      <c r="P3786" s="63">
        <v>7</v>
      </c>
      <c r="Q3786" s="63">
        <v>1.2781749580960001E-2</v>
      </c>
    </row>
    <row r="3787" spans="1:17">
      <c r="A3787" s="63" t="s">
        <v>77</v>
      </c>
      <c r="B3787" s="63" t="s">
        <v>44</v>
      </c>
      <c r="C3787" s="63" t="s">
        <v>52</v>
      </c>
      <c r="D3787" s="63">
        <v>18</v>
      </c>
      <c r="E3787" s="63">
        <v>1.421851</v>
      </c>
      <c r="F3787" s="63">
        <v>1.6831100000000001</v>
      </c>
      <c r="G3787" s="63">
        <v>0.26125880000000001</v>
      </c>
      <c r="H3787" s="63">
        <v>66.126400000000004</v>
      </c>
      <c r="I3787" s="63">
        <v>0.11637119999999999</v>
      </c>
      <c r="J3787" s="63">
        <v>0.20197200000000001</v>
      </c>
      <c r="K3787" s="63">
        <v>0.26125880000000001</v>
      </c>
      <c r="L3787" s="63">
        <v>0.32054569999999999</v>
      </c>
      <c r="M3787" s="63">
        <v>0.40614640000000002</v>
      </c>
      <c r="N3787" s="63">
        <v>1831</v>
      </c>
      <c r="O3787" s="63">
        <v>0.1130564</v>
      </c>
      <c r="P3787" s="63">
        <v>7</v>
      </c>
      <c r="Q3787" s="63">
        <v>1.2781749580960001E-2</v>
      </c>
    </row>
    <row r="3788" spans="1:17">
      <c r="A3788" s="63" t="s">
        <v>77</v>
      </c>
      <c r="B3788" s="63" t="s">
        <v>44</v>
      </c>
      <c r="C3788" s="63" t="s">
        <v>52</v>
      </c>
      <c r="D3788" s="63">
        <v>19</v>
      </c>
      <c r="E3788" s="63">
        <v>1.5775950000000001</v>
      </c>
      <c r="F3788" s="63">
        <v>1.639561</v>
      </c>
      <c r="G3788" s="63">
        <v>6.19667E-2</v>
      </c>
      <c r="H3788" s="63">
        <v>63.995399999999997</v>
      </c>
      <c r="I3788" s="63">
        <v>-8.2920900000000006E-2</v>
      </c>
      <c r="J3788" s="63">
        <v>2.6798E-3</v>
      </c>
      <c r="K3788" s="63">
        <v>6.19667E-2</v>
      </c>
      <c r="L3788" s="63">
        <v>0.1212535</v>
      </c>
      <c r="M3788" s="63">
        <v>0.20685429999999999</v>
      </c>
      <c r="N3788" s="63">
        <v>1831</v>
      </c>
      <c r="O3788" s="63">
        <v>0.1130564</v>
      </c>
      <c r="P3788" s="63">
        <v>7</v>
      </c>
      <c r="Q3788" s="63">
        <v>1.2781749580960001E-2</v>
      </c>
    </row>
    <row r="3789" spans="1:17">
      <c r="A3789" s="63" t="s">
        <v>77</v>
      </c>
      <c r="B3789" s="63" t="s">
        <v>44</v>
      </c>
      <c r="C3789" s="63" t="s">
        <v>52</v>
      </c>
      <c r="D3789" s="63">
        <v>20</v>
      </c>
      <c r="E3789" s="63">
        <v>1.757825</v>
      </c>
      <c r="F3789" s="63">
        <v>1.6765620000000001</v>
      </c>
      <c r="G3789" s="63">
        <v>-8.1263100000000005E-2</v>
      </c>
      <c r="H3789" s="63">
        <v>61.951700000000002</v>
      </c>
      <c r="I3789" s="63">
        <v>-0.22615070000000001</v>
      </c>
      <c r="J3789" s="63">
        <v>-0.14054990000000001</v>
      </c>
      <c r="K3789" s="63">
        <v>-8.1263100000000005E-2</v>
      </c>
      <c r="L3789" s="63">
        <v>-2.1976200000000001E-2</v>
      </c>
      <c r="M3789" s="63">
        <v>6.36245E-2</v>
      </c>
      <c r="N3789" s="63">
        <v>1831</v>
      </c>
      <c r="O3789" s="63">
        <v>0.1130564</v>
      </c>
      <c r="P3789" s="63">
        <v>7</v>
      </c>
      <c r="Q3789" s="63">
        <v>1.2781749580960001E-2</v>
      </c>
    </row>
    <row r="3790" spans="1:17">
      <c r="A3790" s="63" t="s">
        <v>77</v>
      </c>
      <c r="B3790" s="63" t="s">
        <v>44</v>
      </c>
      <c r="C3790" s="63" t="s">
        <v>52</v>
      </c>
      <c r="D3790" s="63">
        <v>21</v>
      </c>
      <c r="E3790" s="63">
        <v>1.833777</v>
      </c>
      <c r="F3790" s="63">
        <v>1.675392</v>
      </c>
      <c r="G3790" s="63">
        <v>-0.15838479999999999</v>
      </c>
      <c r="H3790" s="63">
        <v>58.645800000000001</v>
      </c>
      <c r="I3790" s="63">
        <v>-0.3032724</v>
      </c>
      <c r="J3790" s="63">
        <v>-0.21767159999999999</v>
      </c>
      <c r="K3790" s="63">
        <v>-0.15838479999999999</v>
      </c>
      <c r="L3790" s="63">
        <v>-9.9098000000000006E-2</v>
      </c>
      <c r="M3790" s="63">
        <v>-1.3497200000000001E-2</v>
      </c>
      <c r="N3790" s="63">
        <v>1831</v>
      </c>
      <c r="O3790" s="63">
        <v>0.1130564</v>
      </c>
      <c r="P3790" s="63">
        <v>7</v>
      </c>
      <c r="Q3790" s="63">
        <v>1.2781749580960001E-2</v>
      </c>
    </row>
    <row r="3791" spans="1:17">
      <c r="A3791" s="63" t="s">
        <v>77</v>
      </c>
      <c r="B3791" s="63" t="s">
        <v>44</v>
      </c>
      <c r="C3791" s="63" t="s">
        <v>52</v>
      </c>
      <c r="D3791" s="63">
        <v>22</v>
      </c>
      <c r="E3791" s="63">
        <v>1.783984</v>
      </c>
      <c r="F3791" s="63">
        <v>1.563931</v>
      </c>
      <c r="G3791" s="63">
        <v>-0.22005369999999999</v>
      </c>
      <c r="H3791" s="63">
        <v>57.271999999999998</v>
      </c>
      <c r="I3791" s="63">
        <v>-0.36494130000000002</v>
      </c>
      <c r="J3791" s="63">
        <v>-0.27934049999999999</v>
      </c>
      <c r="K3791" s="63">
        <v>-0.22005369999999999</v>
      </c>
      <c r="L3791" s="63">
        <v>-0.16076679999999999</v>
      </c>
      <c r="M3791" s="63">
        <v>-7.51661E-2</v>
      </c>
      <c r="N3791" s="63">
        <v>1831</v>
      </c>
      <c r="O3791" s="63">
        <v>0.1130564</v>
      </c>
      <c r="P3791" s="63">
        <v>7</v>
      </c>
      <c r="Q3791" s="63">
        <v>1.2781749580960001E-2</v>
      </c>
    </row>
    <row r="3792" spans="1:17">
      <c r="A3792" s="63" t="s">
        <v>77</v>
      </c>
      <c r="B3792" s="63" t="s">
        <v>44</v>
      </c>
      <c r="C3792" s="63" t="s">
        <v>52</v>
      </c>
      <c r="D3792" s="63">
        <v>23</v>
      </c>
      <c r="E3792" s="63">
        <v>1.571288</v>
      </c>
      <c r="F3792" s="63">
        <v>1.3453489999999999</v>
      </c>
      <c r="G3792" s="63">
        <v>-0.22593820000000001</v>
      </c>
      <c r="H3792" s="63">
        <v>55.291400000000003</v>
      </c>
      <c r="I3792" s="63">
        <v>-0.37082579999999998</v>
      </c>
      <c r="J3792" s="63">
        <v>-0.28522500000000001</v>
      </c>
      <c r="K3792" s="63">
        <v>-0.22593820000000001</v>
      </c>
      <c r="L3792" s="63">
        <v>-0.16665140000000001</v>
      </c>
      <c r="M3792" s="63">
        <v>-8.10506E-2</v>
      </c>
      <c r="N3792" s="63">
        <v>1831</v>
      </c>
      <c r="O3792" s="63">
        <v>0.1130564</v>
      </c>
      <c r="P3792" s="63">
        <v>7</v>
      </c>
      <c r="Q3792" s="63">
        <v>1.2781749580960001E-2</v>
      </c>
    </row>
    <row r="3793" spans="1:17">
      <c r="A3793" s="63" t="s">
        <v>77</v>
      </c>
      <c r="B3793" s="63" t="s">
        <v>44</v>
      </c>
      <c r="C3793" s="63" t="s">
        <v>52</v>
      </c>
      <c r="D3793" s="63">
        <v>24</v>
      </c>
      <c r="E3793" s="63">
        <v>1.301072</v>
      </c>
      <c r="F3793" s="63">
        <v>1.073161</v>
      </c>
      <c r="G3793" s="63">
        <v>-0.22791159999999999</v>
      </c>
      <c r="H3793" s="63">
        <v>54.485500000000002</v>
      </c>
      <c r="I3793" s="63">
        <v>-0.3727992</v>
      </c>
      <c r="J3793" s="63">
        <v>-0.28719840000000002</v>
      </c>
      <c r="K3793" s="63">
        <v>-0.22791159999999999</v>
      </c>
      <c r="L3793" s="63">
        <v>-0.16862479999999999</v>
      </c>
      <c r="M3793" s="63">
        <v>-8.3024000000000001E-2</v>
      </c>
      <c r="N3793" s="63">
        <v>1831</v>
      </c>
      <c r="O3793" s="63">
        <v>0.1130564</v>
      </c>
      <c r="P3793" s="63">
        <v>7</v>
      </c>
      <c r="Q3793" s="63">
        <v>1.2781749580960001E-2</v>
      </c>
    </row>
    <row r="3794" spans="1:17">
      <c r="A3794" s="63" t="s">
        <v>77</v>
      </c>
      <c r="B3794" s="63" t="s">
        <v>44</v>
      </c>
      <c r="C3794" s="63" t="s">
        <v>53</v>
      </c>
      <c r="D3794" s="63">
        <v>1</v>
      </c>
      <c r="E3794" s="63">
        <v>1.080171</v>
      </c>
      <c r="F3794" s="63">
        <v>0.8344125</v>
      </c>
      <c r="G3794" s="63">
        <v>-0.24575839999999999</v>
      </c>
      <c r="H3794" s="63">
        <v>58.0486</v>
      </c>
      <c r="I3794" s="63">
        <v>-0.39064599999999999</v>
      </c>
      <c r="J3794" s="63">
        <v>-0.30504520000000002</v>
      </c>
      <c r="K3794" s="63">
        <v>-0.24575839999999999</v>
      </c>
      <c r="L3794" s="63">
        <v>-0.18647159999999999</v>
      </c>
      <c r="M3794" s="63">
        <v>-0.1008708</v>
      </c>
      <c r="N3794" s="63">
        <v>1831</v>
      </c>
      <c r="O3794" s="63">
        <v>0.1130564</v>
      </c>
      <c r="P3794" s="63">
        <v>8</v>
      </c>
      <c r="Q3794" s="63">
        <v>1.2781749580960001E-2</v>
      </c>
    </row>
    <row r="3795" spans="1:17">
      <c r="A3795" s="63" t="s">
        <v>77</v>
      </c>
      <c r="B3795" s="63" t="s">
        <v>44</v>
      </c>
      <c r="C3795" s="63" t="s">
        <v>53</v>
      </c>
      <c r="D3795" s="63">
        <v>2</v>
      </c>
      <c r="E3795" s="63">
        <v>0.99538090000000001</v>
      </c>
      <c r="F3795" s="63">
        <v>0.75527169999999999</v>
      </c>
      <c r="G3795" s="63">
        <v>-0.24010909999999999</v>
      </c>
      <c r="H3795" s="63">
        <v>55.3108</v>
      </c>
      <c r="I3795" s="63">
        <v>-0.38499670000000003</v>
      </c>
      <c r="J3795" s="63">
        <v>-0.299396</v>
      </c>
      <c r="K3795" s="63">
        <v>-0.24010909999999999</v>
      </c>
      <c r="L3795" s="63">
        <v>-0.18082229999999999</v>
      </c>
      <c r="M3795" s="63">
        <v>-9.5221500000000001E-2</v>
      </c>
      <c r="N3795" s="63">
        <v>1831</v>
      </c>
      <c r="O3795" s="63">
        <v>0.1130564</v>
      </c>
      <c r="P3795" s="63">
        <v>8</v>
      </c>
      <c r="Q3795" s="63">
        <v>1.2781749580960001E-2</v>
      </c>
    </row>
    <row r="3796" spans="1:17">
      <c r="A3796" s="63" t="s">
        <v>77</v>
      </c>
      <c r="B3796" s="63" t="s">
        <v>44</v>
      </c>
      <c r="C3796" s="63" t="s">
        <v>53</v>
      </c>
      <c r="D3796" s="63">
        <v>3</v>
      </c>
      <c r="E3796" s="63">
        <v>0.96157009999999998</v>
      </c>
      <c r="F3796" s="63">
        <v>0.72309970000000001</v>
      </c>
      <c r="G3796" s="63">
        <v>-0.2384704</v>
      </c>
      <c r="H3796" s="63">
        <v>55.398099999999999</v>
      </c>
      <c r="I3796" s="63">
        <v>-0.38335799999999998</v>
      </c>
      <c r="J3796" s="63">
        <v>-0.2977573</v>
      </c>
      <c r="K3796" s="63">
        <v>-0.2384704</v>
      </c>
      <c r="L3796" s="63">
        <v>-0.1791836</v>
      </c>
      <c r="M3796" s="63">
        <v>-9.3582799999999994E-2</v>
      </c>
      <c r="N3796" s="63">
        <v>1831</v>
      </c>
      <c r="O3796" s="63">
        <v>0.1130564</v>
      </c>
      <c r="P3796" s="63">
        <v>8</v>
      </c>
      <c r="Q3796" s="63">
        <v>1.2781749580960001E-2</v>
      </c>
    </row>
    <row r="3797" spans="1:17">
      <c r="A3797" s="63" t="s">
        <v>77</v>
      </c>
      <c r="B3797" s="63" t="s">
        <v>44</v>
      </c>
      <c r="C3797" s="63" t="s">
        <v>53</v>
      </c>
      <c r="D3797" s="63">
        <v>4</v>
      </c>
      <c r="E3797" s="63">
        <v>0.94614739999999997</v>
      </c>
      <c r="F3797" s="63">
        <v>0.73312940000000004</v>
      </c>
      <c r="G3797" s="63">
        <v>-0.21301809999999999</v>
      </c>
      <c r="H3797" s="63">
        <v>54.441800000000001</v>
      </c>
      <c r="I3797" s="63">
        <v>-0.35790569999999999</v>
      </c>
      <c r="J3797" s="63">
        <v>-0.27230490000000002</v>
      </c>
      <c r="K3797" s="63">
        <v>-0.21301809999999999</v>
      </c>
      <c r="L3797" s="63">
        <v>-0.15373120000000001</v>
      </c>
      <c r="M3797" s="63">
        <v>-6.8130499999999997E-2</v>
      </c>
      <c r="N3797" s="63">
        <v>1831</v>
      </c>
      <c r="O3797" s="63">
        <v>0.1130564</v>
      </c>
      <c r="P3797" s="63">
        <v>8</v>
      </c>
      <c r="Q3797" s="63">
        <v>1.2781749580960001E-2</v>
      </c>
    </row>
    <row r="3798" spans="1:17">
      <c r="A3798" s="63" t="s">
        <v>77</v>
      </c>
      <c r="B3798" s="63" t="s">
        <v>44</v>
      </c>
      <c r="C3798" s="63" t="s">
        <v>53</v>
      </c>
      <c r="D3798" s="63">
        <v>5</v>
      </c>
      <c r="E3798" s="63">
        <v>0.95596769999999998</v>
      </c>
      <c r="F3798" s="63">
        <v>0.73965939999999997</v>
      </c>
      <c r="G3798" s="63">
        <v>-0.21630830000000001</v>
      </c>
      <c r="H3798" s="63">
        <v>54.8108</v>
      </c>
      <c r="I3798" s="63">
        <v>-0.36119590000000001</v>
      </c>
      <c r="J3798" s="63">
        <v>-0.27559509999999998</v>
      </c>
      <c r="K3798" s="63">
        <v>-0.21630830000000001</v>
      </c>
      <c r="L3798" s="63">
        <v>-0.15702150000000001</v>
      </c>
      <c r="M3798" s="63">
        <v>-7.1420700000000004E-2</v>
      </c>
      <c r="N3798" s="63">
        <v>1831</v>
      </c>
      <c r="O3798" s="63">
        <v>0.1130564</v>
      </c>
      <c r="P3798" s="63">
        <v>8</v>
      </c>
      <c r="Q3798" s="63">
        <v>1.2781749580960001E-2</v>
      </c>
    </row>
    <row r="3799" spans="1:17">
      <c r="A3799" s="63" t="s">
        <v>77</v>
      </c>
      <c r="B3799" s="63" t="s">
        <v>44</v>
      </c>
      <c r="C3799" s="63" t="s">
        <v>53</v>
      </c>
      <c r="D3799" s="63">
        <v>6</v>
      </c>
      <c r="E3799" s="63">
        <v>1.0476460000000001</v>
      </c>
      <c r="F3799" s="63">
        <v>0.77422979999999997</v>
      </c>
      <c r="G3799" s="63">
        <v>-0.27341660000000001</v>
      </c>
      <c r="H3799" s="63">
        <v>54.441800000000001</v>
      </c>
      <c r="I3799" s="63">
        <v>-0.41830420000000001</v>
      </c>
      <c r="J3799" s="63">
        <v>-0.33270349999999999</v>
      </c>
      <c r="K3799" s="63">
        <v>-0.27341660000000001</v>
      </c>
      <c r="L3799" s="63">
        <v>-0.21412980000000001</v>
      </c>
      <c r="M3799" s="63">
        <v>-0.128529</v>
      </c>
      <c r="N3799" s="63">
        <v>1831</v>
      </c>
      <c r="O3799" s="63">
        <v>0.1130564</v>
      </c>
      <c r="P3799" s="63">
        <v>8</v>
      </c>
      <c r="Q3799" s="63">
        <v>1.2781749580960001E-2</v>
      </c>
    </row>
    <row r="3800" spans="1:17">
      <c r="A3800" s="63" t="s">
        <v>77</v>
      </c>
      <c r="B3800" s="63" t="s">
        <v>44</v>
      </c>
      <c r="C3800" s="63" t="s">
        <v>53</v>
      </c>
      <c r="D3800" s="63">
        <v>7</v>
      </c>
      <c r="E3800" s="63">
        <v>1.2395700000000001</v>
      </c>
      <c r="F3800" s="63">
        <v>0.96740360000000003</v>
      </c>
      <c r="G3800" s="63">
        <v>-0.27216679999999999</v>
      </c>
      <c r="H3800" s="63">
        <v>54.136000000000003</v>
      </c>
      <c r="I3800" s="63">
        <v>-0.41705439999999999</v>
      </c>
      <c r="J3800" s="63">
        <v>-0.33145360000000001</v>
      </c>
      <c r="K3800" s="63">
        <v>-0.27216679999999999</v>
      </c>
      <c r="L3800" s="63">
        <v>-0.21288000000000001</v>
      </c>
      <c r="M3800" s="63">
        <v>-0.12727920000000001</v>
      </c>
      <c r="N3800" s="63">
        <v>1831</v>
      </c>
      <c r="O3800" s="63">
        <v>0.1130564</v>
      </c>
      <c r="P3800" s="63">
        <v>8</v>
      </c>
      <c r="Q3800" s="63">
        <v>1.2781749580960001E-2</v>
      </c>
    </row>
    <row r="3801" spans="1:17">
      <c r="A3801" s="63" t="s">
        <v>77</v>
      </c>
      <c r="B3801" s="63" t="s">
        <v>44</v>
      </c>
      <c r="C3801" s="63" t="s">
        <v>53</v>
      </c>
      <c r="D3801" s="63">
        <v>8</v>
      </c>
      <c r="E3801" s="63">
        <v>1.374671</v>
      </c>
      <c r="F3801" s="63">
        <v>1.146909</v>
      </c>
      <c r="G3801" s="63">
        <v>-0.22776250000000001</v>
      </c>
      <c r="H3801" s="63">
        <v>55.961199999999998</v>
      </c>
      <c r="I3801" s="63">
        <v>-0.37265009999999998</v>
      </c>
      <c r="J3801" s="63">
        <v>-0.28704930000000001</v>
      </c>
      <c r="K3801" s="63">
        <v>-0.22776250000000001</v>
      </c>
      <c r="L3801" s="63">
        <v>-0.1684756</v>
      </c>
      <c r="M3801" s="63">
        <v>-8.2874900000000001E-2</v>
      </c>
      <c r="N3801" s="63">
        <v>1831</v>
      </c>
      <c r="O3801" s="63">
        <v>0.1130564</v>
      </c>
      <c r="P3801" s="63">
        <v>8</v>
      </c>
      <c r="Q3801" s="63">
        <v>1.2781749580960001E-2</v>
      </c>
    </row>
    <row r="3802" spans="1:17">
      <c r="A3802" s="63" t="s">
        <v>77</v>
      </c>
      <c r="B3802" s="63" t="s">
        <v>44</v>
      </c>
      <c r="C3802" s="63" t="s">
        <v>53</v>
      </c>
      <c r="D3802" s="63">
        <v>9</v>
      </c>
      <c r="E3802" s="63">
        <v>1.344425</v>
      </c>
      <c r="F3802" s="63">
        <v>1.2352799999999999</v>
      </c>
      <c r="G3802" s="63">
        <v>-0.1091453</v>
      </c>
      <c r="H3802" s="63">
        <v>62.3108</v>
      </c>
      <c r="I3802" s="63">
        <v>-0.25403290000000001</v>
      </c>
      <c r="J3802" s="63">
        <v>-0.1684321</v>
      </c>
      <c r="K3802" s="63">
        <v>-0.1091453</v>
      </c>
      <c r="L3802" s="63">
        <v>-4.98585E-2</v>
      </c>
      <c r="M3802" s="63">
        <v>3.5742299999999998E-2</v>
      </c>
      <c r="N3802" s="63">
        <v>1831</v>
      </c>
      <c r="O3802" s="63">
        <v>0.1130564</v>
      </c>
      <c r="P3802" s="63">
        <v>8</v>
      </c>
      <c r="Q3802" s="63">
        <v>1.2781749580960001E-2</v>
      </c>
    </row>
    <row r="3803" spans="1:17">
      <c r="A3803" s="63" t="s">
        <v>77</v>
      </c>
      <c r="B3803" s="63" t="s">
        <v>44</v>
      </c>
      <c r="C3803" s="63" t="s">
        <v>53</v>
      </c>
      <c r="D3803" s="63">
        <v>10</v>
      </c>
      <c r="E3803" s="63">
        <v>1.359877</v>
      </c>
      <c r="F3803" s="63">
        <v>1.250111</v>
      </c>
      <c r="G3803" s="63">
        <v>-0.1097658</v>
      </c>
      <c r="H3803" s="63">
        <v>64.747699999999995</v>
      </c>
      <c r="I3803" s="63">
        <v>-0.25465339999999997</v>
      </c>
      <c r="J3803" s="63">
        <v>-0.1690526</v>
      </c>
      <c r="K3803" s="63">
        <v>-0.1097658</v>
      </c>
      <c r="L3803" s="63">
        <v>-5.04789E-2</v>
      </c>
      <c r="M3803" s="63">
        <v>3.5121800000000002E-2</v>
      </c>
      <c r="N3803" s="63">
        <v>1831</v>
      </c>
      <c r="O3803" s="63">
        <v>0.1130564</v>
      </c>
      <c r="P3803" s="63">
        <v>8</v>
      </c>
      <c r="Q3803" s="63">
        <v>1.2781749580960001E-2</v>
      </c>
    </row>
    <row r="3804" spans="1:17">
      <c r="A3804" s="63" t="s">
        <v>77</v>
      </c>
      <c r="B3804" s="63" t="s">
        <v>44</v>
      </c>
      <c r="C3804" s="63" t="s">
        <v>53</v>
      </c>
      <c r="D3804" s="63">
        <v>11</v>
      </c>
      <c r="E3804" s="63">
        <v>1.264651</v>
      </c>
      <c r="F3804" s="63">
        <v>1.2852110000000001</v>
      </c>
      <c r="G3804" s="63">
        <v>2.0560599999999998E-2</v>
      </c>
      <c r="H3804" s="63">
        <v>69.335099999999997</v>
      </c>
      <c r="I3804" s="63">
        <v>-0.12432699999999999</v>
      </c>
      <c r="J3804" s="63">
        <v>-3.8726200000000002E-2</v>
      </c>
      <c r="K3804" s="63">
        <v>2.0560599999999998E-2</v>
      </c>
      <c r="L3804" s="63">
        <v>7.9847500000000002E-2</v>
      </c>
      <c r="M3804" s="63">
        <v>0.16544819999999999</v>
      </c>
      <c r="N3804" s="63">
        <v>1831</v>
      </c>
      <c r="O3804" s="63">
        <v>0.1130564</v>
      </c>
      <c r="P3804" s="63">
        <v>8</v>
      </c>
      <c r="Q3804" s="63">
        <v>1.2781749580960001E-2</v>
      </c>
    </row>
    <row r="3805" spans="1:17">
      <c r="A3805" s="63" t="s">
        <v>77</v>
      </c>
      <c r="B3805" s="63" t="s">
        <v>44</v>
      </c>
      <c r="C3805" s="63" t="s">
        <v>53</v>
      </c>
      <c r="D3805" s="63">
        <v>12</v>
      </c>
      <c r="E3805" s="63">
        <v>1.210869</v>
      </c>
      <c r="F3805" s="63">
        <v>1.323067</v>
      </c>
      <c r="G3805" s="63">
        <v>0.11219800000000001</v>
      </c>
      <c r="H3805" s="63">
        <v>69.446700000000007</v>
      </c>
      <c r="I3805" s="63">
        <v>-3.2689599999999999E-2</v>
      </c>
      <c r="J3805" s="63">
        <v>5.2911199999999999E-2</v>
      </c>
      <c r="K3805" s="63">
        <v>0.11219800000000001</v>
      </c>
      <c r="L3805" s="63">
        <v>0.17148479999999999</v>
      </c>
      <c r="M3805" s="63">
        <v>0.25708560000000003</v>
      </c>
      <c r="N3805" s="63">
        <v>1831</v>
      </c>
      <c r="O3805" s="63">
        <v>0.1130564</v>
      </c>
      <c r="P3805" s="63">
        <v>8</v>
      </c>
      <c r="Q3805" s="63">
        <v>1.2781749580960001E-2</v>
      </c>
    </row>
    <row r="3806" spans="1:17">
      <c r="A3806" s="63" t="s">
        <v>77</v>
      </c>
      <c r="B3806" s="63" t="s">
        <v>44</v>
      </c>
      <c r="C3806" s="63" t="s">
        <v>53</v>
      </c>
      <c r="D3806" s="63">
        <v>13</v>
      </c>
      <c r="E3806" s="63">
        <v>1.0951919999999999</v>
      </c>
      <c r="F3806" s="63">
        <v>1.370905</v>
      </c>
      <c r="G3806" s="63">
        <v>0.27571240000000002</v>
      </c>
      <c r="H3806" s="63">
        <v>70.34</v>
      </c>
      <c r="I3806" s="63">
        <v>0.13082479999999999</v>
      </c>
      <c r="J3806" s="63">
        <v>0.21642549999999999</v>
      </c>
      <c r="K3806" s="63">
        <v>0.27571240000000002</v>
      </c>
      <c r="L3806" s="63">
        <v>0.3349992</v>
      </c>
      <c r="M3806" s="63">
        <v>0.42059999999999997</v>
      </c>
      <c r="N3806" s="63">
        <v>1831</v>
      </c>
      <c r="O3806" s="63">
        <v>0.1130564</v>
      </c>
      <c r="P3806" s="63">
        <v>8</v>
      </c>
      <c r="Q3806" s="63">
        <v>1.2781749580960001E-2</v>
      </c>
    </row>
    <row r="3807" spans="1:17">
      <c r="A3807" s="63" t="s">
        <v>77</v>
      </c>
      <c r="B3807" s="63" t="s">
        <v>44</v>
      </c>
      <c r="C3807" s="63" t="s">
        <v>53</v>
      </c>
      <c r="D3807" s="63">
        <v>14</v>
      </c>
      <c r="E3807" s="63">
        <v>1.068451</v>
      </c>
      <c r="F3807" s="63">
        <v>1.410806</v>
      </c>
      <c r="G3807" s="63">
        <v>0.34235490000000002</v>
      </c>
      <c r="H3807" s="63">
        <v>71.233199999999997</v>
      </c>
      <c r="I3807" s="63">
        <v>0.19746730000000001</v>
      </c>
      <c r="J3807" s="63">
        <v>0.28306809999999999</v>
      </c>
      <c r="K3807" s="63">
        <v>0.34235490000000002</v>
      </c>
      <c r="L3807" s="63">
        <v>0.40164169999999999</v>
      </c>
      <c r="M3807" s="63">
        <v>0.48724250000000002</v>
      </c>
      <c r="N3807" s="63">
        <v>1831</v>
      </c>
      <c r="O3807" s="63">
        <v>0.1130564</v>
      </c>
      <c r="P3807" s="63">
        <v>8</v>
      </c>
      <c r="Q3807" s="63">
        <v>1.2781749580960001E-2</v>
      </c>
    </row>
    <row r="3808" spans="1:17">
      <c r="A3808" s="63" t="s">
        <v>77</v>
      </c>
      <c r="B3808" s="63" t="s">
        <v>44</v>
      </c>
      <c r="C3808" s="63" t="s">
        <v>53</v>
      </c>
      <c r="D3808" s="63">
        <v>15</v>
      </c>
      <c r="E3808" s="63">
        <v>1.100867</v>
      </c>
      <c r="F3808" s="63">
        <v>1.456612</v>
      </c>
      <c r="G3808" s="63">
        <v>0.35574509999999998</v>
      </c>
      <c r="H3808" s="63">
        <v>72.233199999999997</v>
      </c>
      <c r="I3808" s="63">
        <v>0.2108575</v>
      </c>
      <c r="J3808" s="63">
        <v>0.29645820000000001</v>
      </c>
      <c r="K3808" s="63">
        <v>0.35574509999999998</v>
      </c>
      <c r="L3808" s="63">
        <v>0.41503190000000001</v>
      </c>
      <c r="M3808" s="63">
        <v>0.50063259999999998</v>
      </c>
      <c r="N3808" s="63">
        <v>1831</v>
      </c>
      <c r="O3808" s="63">
        <v>0.1130564</v>
      </c>
      <c r="P3808" s="63">
        <v>8</v>
      </c>
      <c r="Q3808" s="63">
        <v>1.2781749580960001E-2</v>
      </c>
    </row>
    <row r="3809" spans="1:17">
      <c r="A3809" s="63" t="s">
        <v>77</v>
      </c>
      <c r="B3809" s="63" t="s">
        <v>44</v>
      </c>
      <c r="C3809" s="63" t="s">
        <v>53</v>
      </c>
      <c r="D3809" s="63">
        <v>16</v>
      </c>
      <c r="E3809" s="63">
        <v>1.154126</v>
      </c>
      <c r="F3809" s="63">
        <v>1.4799180000000001</v>
      </c>
      <c r="G3809" s="63">
        <v>0.32579200000000003</v>
      </c>
      <c r="H3809" s="63">
        <v>73.014700000000005</v>
      </c>
      <c r="I3809" s="63">
        <v>0.18090439999999999</v>
      </c>
      <c r="J3809" s="63">
        <v>0.26650509999999999</v>
      </c>
      <c r="K3809" s="63">
        <v>0.32579200000000003</v>
      </c>
      <c r="L3809" s="63">
        <v>0.3850788</v>
      </c>
      <c r="M3809" s="63">
        <v>0.47067959999999998</v>
      </c>
      <c r="N3809" s="63">
        <v>1831</v>
      </c>
      <c r="O3809" s="63">
        <v>0.1130564</v>
      </c>
      <c r="P3809" s="63">
        <v>8</v>
      </c>
      <c r="Q3809" s="63">
        <v>1.2781749580960001E-2</v>
      </c>
    </row>
    <row r="3810" spans="1:17">
      <c r="A3810" s="63" t="s">
        <v>77</v>
      </c>
      <c r="B3810" s="63" t="s">
        <v>44</v>
      </c>
      <c r="C3810" s="63" t="s">
        <v>53</v>
      </c>
      <c r="D3810" s="63">
        <v>17</v>
      </c>
      <c r="E3810" s="63">
        <v>1.241889</v>
      </c>
      <c r="F3810" s="63">
        <v>1.536931</v>
      </c>
      <c r="G3810" s="63">
        <v>0.29504180000000002</v>
      </c>
      <c r="H3810" s="63">
        <v>71.971100000000007</v>
      </c>
      <c r="I3810" s="63">
        <v>0.15015419999999999</v>
      </c>
      <c r="J3810" s="63">
        <v>0.23575499999999999</v>
      </c>
      <c r="K3810" s="63">
        <v>0.29504180000000002</v>
      </c>
      <c r="L3810" s="63">
        <v>0.35432859999999999</v>
      </c>
      <c r="M3810" s="63">
        <v>0.43992940000000003</v>
      </c>
      <c r="N3810" s="63">
        <v>1831</v>
      </c>
      <c r="O3810" s="63">
        <v>0.1130564</v>
      </c>
      <c r="P3810" s="63">
        <v>8</v>
      </c>
      <c r="Q3810" s="63">
        <v>1.2781749580960001E-2</v>
      </c>
    </row>
    <row r="3811" spans="1:17">
      <c r="A3811" s="63" t="s">
        <v>77</v>
      </c>
      <c r="B3811" s="63" t="s">
        <v>44</v>
      </c>
      <c r="C3811" s="63" t="s">
        <v>53</v>
      </c>
      <c r="D3811" s="63">
        <v>18</v>
      </c>
      <c r="E3811" s="63">
        <v>1.360331</v>
      </c>
      <c r="F3811" s="63">
        <v>1.577413</v>
      </c>
      <c r="G3811" s="63">
        <v>0.21708250000000001</v>
      </c>
      <c r="H3811" s="63">
        <v>70.883700000000005</v>
      </c>
      <c r="I3811" s="63">
        <v>7.2194900000000006E-2</v>
      </c>
      <c r="J3811" s="63">
        <v>0.15779570000000001</v>
      </c>
      <c r="K3811" s="63">
        <v>0.21708250000000001</v>
      </c>
      <c r="L3811" s="63">
        <v>0.27636929999999998</v>
      </c>
      <c r="M3811" s="63">
        <v>0.36197010000000002</v>
      </c>
      <c r="N3811" s="63">
        <v>1831</v>
      </c>
      <c r="O3811" s="63">
        <v>0.1130564</v>
      </c>
      <c r="P3811" s="63">
        <v>8</v>
      </c>
      <c r="Q3811" s="63">
        <v>1.2781749580960001E-2</v>
      </c>
    </row>
    <row r="3812" spans="1:17">
      <c r="A3812" s="63" t="s">
        <v>77</v>
      </c>
      <c r="B3812" s="63" t="s">
        <v>44</v>
      </c>
      <c r="C3812" s="63" t="s">
        <v>53</v>
      </c>
      <c r="D3812" s="63">
        <v>19</v>
      </c>
      <c r="E3812" s="63">
        <v>1.5172859999999999</v>
      </c>
      <c r="F3812" s="63">
        <v>1.5536589999999999</v>
      </c>
      <c r="G3812" s="63">
        <v>3.6373900000000001E-2</v>
      </c>
      <c r="H3812" s="63">
        <v>68.752600000000001</v>
      </c>
      <c r="I3812" s="63">
        <v>-0.1085137</v>
      </c>
      <c r="J3812" s="63">
        <v>-2.2912999999999999E-2</v>
      </c>
      <c r="K3812" s="63">
        <v>3.6373900000000001E-2</v>
      </c>
      <c r="L3812" s="63">
        <v>9.5660700000000001E-2</v>
      </c>
      <c r="M3812" s="63">
        <v>0.18126149999999999</v>
      </c>
      <c r="N3812" s="63">
        <v>1831</v>
      </c>
      <c r="O3812" s="63">
        <v>0.1130564</v>
      </c>
      <c r="P3812" s="63">
        <v>8</v>
      </c>
      <c r="Q3812" s="63">
        <v>1.2781749580960001E-2</v>
      </c>
    </row>
    <row r="3813" spans="1:17">
      <c r="A3813" s="63" t="s">
        <v>77</v>
      </c>
      <c r="B3813" s="63" t="s">
        <v>44</v>
      </c>
      <c r="C3813" s="63" t="s">
        <v>53</v>
      </c>
      <c r="D3813" s="63">
        <v>20</v>
      </c>
      <c r="E3813" s="63">
        <v>1.675959</v>
      </c>
      <c r="F3813" s="63">
        <v>1.585199</v>
      </c>
      <c r="G3813" s="63">
        <v>-9.0760499999999994E-2</v>
      </c>
      <c r="H3813" s="63">
        <v>65.2089</v>
      </c>
      <c r="I3813" s="63">
        <v>-0.2356481</v>
      </c>
      <c r="J3813" s="63">
        <v>-0.15004729999999999</v>
      </c>
      <c r="K3813" s="63">
        <v>-9.0760499999999994E-2</v>
      </c>
      <c r="L3813" s="63">
        <v>-3.1473599999999997E-2</v>
      </c>
      <c r="M3813" s="63">
        <v>5.4127099999999997E-2</v>
      </c>
      <c r="N3813" s="63">
        <v>1831</v>
      </c>
      <c r="O3813" s="63">
        <v>0.1130564</v>
      </c>
      <c r="P3813" s="63">
        <v>8</v>
      </c>
      <c r="Q3813" s="63">
        <v>1.2781749580960001E-2</v>
      </c>
    </row>
    <row r="3814" spans="1:17">
      <c r="A3814" s="63" t="s">
        <v>77</v>
      </c>
      <c r="B3814" s="63" t="s">
        <v>44</v>
      </c>
      <c r="C3814" s="63" t="s">
        <v>53</v>
      </c>
      <c r="D3814" s="63">
        <v>21</v>
      </c>
      <c r="E3814" s="63">
        <v>1.7529349999999999</v>
      </c>
      <c r="F3814" s="63">
        <v>1.586327</v>
      </c>
      <c r="G3814" s="63">
        <v>-0.16660820000000001</v>
      </c>
      <c r="H3814" s="63">
        <v>61.8157</v>
      </c>
      <c r="I3814" s="63">
        <v>-0.31149579999999999</v>
      </c>
      <c r="J3814" s="63">
        <v>-0.22589500000000001</v>
      </c>
      <c r="K3814" s="63">
        <v>-0.16660820000000001</v>
      </c>
      <c r="L3814" s="63">
        <v>-0.1073214</v>
      </c>
      <c r="M3814" s="63">
        <v>-2.17206E-2</v>
      </c>
      <c r="N3814" s="63">
        <v>1831</v>
      </c>
      <c r="O3814" s="63">
        <v>0.1130564</v>
      </c>
      <c r="P3814" s="63">
        <v>8</v>
      </c>
      <c r="Q3814" s="63">
        <v>1.2781749580960001E-2</v>
      </c>
    </row>
    <row r="3815" spans="1:17">
      <c r="A3815" s="63" t="s">
        <v>77</v>
      </c>
      <c r="B3815" s="63" t="s">
        <v>44</v>
      </c>
      <c r="C3815" s="63" t="s">
        <v>53</v>
      </c>
      <c r="D3815" s="63">
        <v>22</v>
      </c>
      <c r="E3815" s="63">
        <v>1.708013</v>
      </c>
      <c r="F3815" s="63">
        <v>1.4907109999999999</v>
      </c>
      <c r="G3815" s="63">
        <v>-0.21730179999999999</v>
      </c>
      <c r="H3815" s="63">
        <v>60.140900000000002</v>
      </c>
      <c r="I3815" s="63">
        <v>-0.36218939999999999</v>
      </c>
      <c r="J3815" s="63">
        <v>-0.27658870000000002</v>
      </c>
      <c r="K3815" s="63">
        <v>-0.21730179999999999</v>
      </c>
      <c r="L3815" s="63">
        <v>-0.15801499999999999</v>
      </c>
      <c r="M3815" s="63">
        <v>-7.2414199999999998E-2</v>
      </c>
      <c r="N3815" s="63">
        <v>1831</v>
      </c>
      <c r="O3815" s="63">
        <v>0.1130564</v>
      </c>
      <c r="P3815" s="63">
        <v>8</v>
      </c>
      <c r="Q3815" s="63">
        <v>1.2781749580960001E-2</v>
      </c>
    </row>
    <row r="3816" spans="1:17">
      <c r="A3816" s="63" t="s">
        <v>77</v>
      </c>
      <c r="B3816" s="63" t="s">
        <v>44</v>
      </c>
      <c r="C3816" s="63" t="s">
        <v>53</v>
      </c>
      <c r="D3816" s="63">
        <v>23</v>
      </c>
      <c r="E3816" s="63">
        <v>1.4941279999999999</v>
      </c>
      <c r="F3816" s="63">
        <v>1.2701979999999999</v>
      </c>
      <c r="G3816" s="63">
        <v>-0.22392999999999999</v>
      </c>
      <c r="H3816" s="63">
        <v>59.529200000000003</v>
      </c>
      <c r="I3816" s="63">
        <v>-0.36881760000000002</v>
      </c>
      <c r="J3816" s="63">
        <v>-0.28321679999999999</v>
      </c>
      <c r="K3816" s="63">
        <v>-0.22392999999999999</v>
      </c>
      <c r="L3816" s="63">
        <v>-0.16464319999999999</v>
      </c>
      <c r="M3816" s="63">
        <v>-7.9042399999999999E-2</v>
      </c>
      <c r="N3816" s="63">
        <v>1831</v>
      </c>
      <c r="O3816" s="63">
        <v>0.1130564</v>
      </c>
      <c r="P3816" s="63">
        <v>8</v>
      </c>
      <c r="Q3816" s="63">
        <v>1.2781749580960001E-2</v>
      </c>
    </row>
    <row r="3817" spans="1:17">
      <c r="A3817" s="63" t="s">
        <v>77</v>
      </c>
      <c r="B3817" s="63" t="s">
        <v>44</v>
      </c>
      <c r="C3817" s="63" t="s">
        <v>53</v>
      </c>
      <c r="D3817" s="63">
        <v>24</v>
      </c>
      <c r="E3817" s="63">
        <v>1.2247490000000001</v>
      </c>
      <c r="F3817" s="63">
        <v>0.99787720000000002</v>
      </c>
      <c r="G3817" s="63">
        <v>-0.22687160000000001</v>
      </c>
      <c r="H3817" s="63">
        <v>58.854500000000002</v>
      </c>
      <c r="I3817" s="63">
        <v>-0.37175920000000001</v>
      </c>
      <c r="J3817" s="63">
        <v>-0.28615839999999998</v>
      </c>
      <c r="K3817" s="63">
        <v>-0.22687160000000001</v>
      </c>
      <c r="L3817" s="63">
        <v>-0.16758480000000001</v>
      </c>
      <c r="M3817" s="63">
        <v>-8.1984000000000001E-2</v>
      </c>
      <c r="N3817" s="63">
        <v>1831</v>
      </c>
      <c r="O3817" s="63">
        <v>0.1130564</v>
      </c>
      <c r="P3817" s="63">
        <v>8</v>
      </c>
      <c r="Q3817" s="63">
        <v>1.2781749580960001E-2</v>
      </c>
    </row>
    <row r="3818" spans="1:17">
      <c r="A3818" s="63" t="s">
        <v>77</v>
      </c>
      <c r="B3818" s="63" t="s">
        <v>44</v>
      </c>
      <c r="C3818" s="63" t="s">
        <v>54</v>
      </c>
      <c r="D3818" s="63">
        <v>1</v>
      </c>
      <c r="E3818" s="63">
        <v>0.97195659999999995</v>
      </c>
      <c r="F3818" s="63">
        <v>0.72410129999999995</v>
      </c>
      <c r="G3818" s="63">
        <v>-0.2478553</v>
      </c>
      <c r="H3818" s="63">
        <v>58.436900000000001</v>
      </c>
      <c r="I3818" s="63">
        <v>-0.39274290000000001</v>
      </c>
      <c r="J3818" s="63">
        <v>-0.30714209999999997</v>
      </c>
      <c r="K3818" s="63">
        <v>-0.2478553</v>
      </c>
      <c r="L3818" s="63">
        <v>-0.1885685</v>
      </c>
      <c r="M3818" s="63">
        <v>-0.1029677</v>
      </c>
      <c r="N3818" s="63">
        <v>1831</v>
      </c>
      <c r="O3818" s="63">
        <v>0.1130564</v>
      </c>
      <c r="P3818" s="63">
        <v>9</v>
      </c>
      <c r="Q3818" s="63">
        <v>1.2781749580960001E-2</v>
      </c>
    </row>
    <row r="3819" spans="1:17">
      <c r="A3819" s="63" t="s">
        <v>77</v>
      </c>
      <c r="B3819" s="63" t="s">
        <v>44</v>
      </c>
      <c r="C3819" s="63" t="s">
        <v>54</v>
      </c>
      <c r="D3819" s="63">
        <v>2</v>
      </c>
      <c r="E3819" s="63">
        <v>0.8864533</v>
      </c>
      <c r="F3819" s="63">
        <v>0.64619890000000002</v>
      </c>
      <c r="G3819" s="63">
        <v>-0.24025440000000001</v>
      </c>
      <c r="H3819" s="63">
        <v>57.305799999999998</v>
      </c>
      <c r="I3819" s="63">
        <v>-0.38514199999999998</v>
      </c>
      <c r="J3819" s="63">
        <v>-0.29954120000000001</v>
      </c>
      <c r="K3819" s="63">
        <v>-0.24025440000000001</v>
      </c>
      <c r="L3819" s="63">
        <v>-0.18096760000000001</v>
      </c>
      <c r="M3819" s="63">
        <v>-9.5366800000000002E-2</v>
      </c>
      <c r="N3819" s="63">
        <v>1831</v>
      </c>
      <c r="O3819" s="63">
        <v>0.1130564</v>
      </c>
      <c r="P3819" s="63">
        <v>9</v>
      </c>
      <c r="Q3819" s="63">
        <v>1.2781749580960001E-2</v>
      </c>
    </row>
    <row r="3820" spans="1:17">
      <c r="A3820" s="63" t="s">
        <v>77</v>
      </c>
      <c r="B3820" s="63" t="s">
        <v>44</v>
      </c>
      <c r="C3820" s="63" t="s">
        <v>54</v>
      </c>
      <c r="D3820" s="63">
        <v>3</v>
      </c>
      <c r="E3820" s="63">
        <v>0.85612739999999998</v>
      </c>
      <c r="F3820" s="63">
        <v>0.61803249999999998</v>
      </c>
      <c r="G3820" s="63">
        <v>-0.238095</v>
      </c>
      <c r="H3820" s="63">
        <v>56.674799999999998</v>
      </c>
      <c r="I3820" s="63">
        <v>-0.38298260000000001</v>
      </c>
      <c r="J3820" s="63">
        <v>-0.29738179999999997</v>
      </c>
      <c r="K3820" s="63">
        <v>-0.238095</v>
      </c>
      <c r="L3820" s="63">
        <v>-0.1788082</v>
      </c>
      <c r="M3820" s="63">
        <v>-9.3207399999999996E-2</v>
      </c>
      <c r="N3820" s="63">
        <v>1831</v>
      </c>
      <c r="O3820" s="63">
        <v>0.1130564</v>
      </c>
      <c r="P3820" s="63">
        <v>9</v>
      </c>
      <c r="Q3820" s="63">
        <v>1.2781749580960001E-2</v>
      </c>
    </row>
    <row r="3821" spans="1:17">
      <c r="A3821" s="63" t="s">
        <v>77</v>
      </c>
      <c r="B3821" s="63" t="s">
        <v>44</v>
      </c>
      <c r="C3821" s="63" t="s">
        <v>54</v>
      </c>
      <c r="D3821" s="63">
        <v>4</v>
      </c>
      <c r="E3821" s="63">
        <v>0.84121760000000001</v>
      </c>
      <c r="F3821" s="63">
        <v>0.62719290000000005</v>
      </c>
      <c r="G3821" s="63">
        <v>-0.21402479999999999</v>
      </c>
      <c r="H3821" s="63">
        <v>56.131100000000004</v>
      </c>
      <c r="I3821" s="63">
        <v>-0.35891240000000002</v>
      </c>
      <c r="J3821" s="63">
        <v>-0.27331159999999999</v>
      </c>
      <c r="K3821" s="63">
        <v>-0.21402479999999999</v>
      </c>
      <c r="L3821" s="63">
        <v>-0.15473790000000001</v>
      </c>
      <c r="M3821" s="63">
        <v>-6.9137199999999996E-2</v>
      </c>
      <c r="N3821" s="63">
        <v>1831</v>
      </c>
      <c r="O3821" s="63">
        <v>0.1130564</v>
      </c>
      <c r="P3821" s="63">
        <v>9</v>
      </c>
      <c r="Q3821" s="63">
        <v>1.2781749580960001E-2</v>
      </c>
    </row>
    <row r="3822" spans="1:17">
      <c r="A3822" s="63" t="s">
        <v>77</v>
      </c>
      <c r="B3822" s="63" t="s">
        <v>44</v>
      </c>
      <c r="C3822" s="63" t="s">
        <v>54</v>
      </c>
      <c r="D3822" s="63">
        <v>5</v>
      </c>
      <c r="E3822" s="63">
        <v>0.84896780000000005</v>
      </c>
      <c r="F3822" s="63">
        <v>0.63387079999999996</v>
      </c>
      <c r="G3822" s="63">
        <v>-0.21509700000000001</v>
      </c>
      <c r="H3822" s="63">
        <v>56.043700000000001</v>
      </c>
      <c r="I3822" s="63">
        <v>-0.35998449999999999</v>
      </c>
      <c r="J3822" s="63">
        <v>-0.27438380000000001</v>
      </c>
      <c r="K3822" s="63">
        <v>-0.21509700000000001</v>
      </c>
      <c r="L3822" s="63">
        <v>-0.15581010000000001</v>
      </c>
      <c r="M3822" s="63">
        <v>-7.0209400000000005E-2</v>
      </c>
      <c r="N3822" s="63">
        <v>1831</v>
      </c>
      <c r="O3822" s="63">
        <v>0.1130564</v>
      </c>
      <c r="P3822" s="63">
        <v>9</v>
      </c>
      <c r="Q3822" s="63">
        <v>1.2781749580960001E-2</v>
      </c>
    </row>
    <row r="3823" spans="1:17">
      <c r="A3823" s="63" t="s">
        <v>77</v>
      </c>
      <c r="B3823" s="63" t="s">
        <v>44</v>
      </c>
      <c r="C3823" s="63" t="s">
        <v>54</v>
      </c>
      <c r="D3823" s="63">
        <v>6</v>
      </c>
      <c r="E3823" s="63">
        <v>0.93908360000000002</v>
      </c>
      <c r="F3823" s="63">
        <v>0.67212550000000004</v>
      </c>
      <c r="G3823" s="63">
        <v>-0.26695819999999998</v>
      </c>
      <c r="H3823" s="63">
        <v>55.956299999999999</v>
      </c>
      <c r="I3823" s="63">
        <v>-0.41184579999999998</v>
      </c>
      <c r="J3823" s="63">
        <v>-0.32624500000000001</v>
      </c>
      <c r="K3823" s="63">
        <v>-0.26695819999999998</v>
      </c>
      <c r="L3823" s="63">
        <v>-0.2076713</v>
      </c>
      <c r="M3823" s="63">
        <v>-0.1220706</v>
      </c>
      <c r="N3823" s="63">
        <v>1831</v>
      </c>
      <c r="O3823" s="63">
        <v>0.1130564</v>
      </c>
      <c r="P3823" s="63">
        <v>9</v>
      </c>
      <c r="Q3823" s="63">
        <v>1.2781749580960001E-2</v>
      </c>
    </row>
    <row r="3824" spans="1:17">
      <c r="A3824" s="63" t="s">
        <v>77</v>
      </c>
      <c r="B3824" s="63" t="s">
        <v>44</v>
      </c>
      <c r="C3824" s="63" t="s">
        <v>54</v>
      </c>
      <c r="D3824" s="63">
        <v>7</v>
      </c>
      <c r="E3824" s="63">
        <v>1.1332930000000001</v>
      </c>
      <c r="F3824" s="63">
        <v>0.86069180000000001</v>
      </c>
      <c r="G3824" s="63">
        <v>-0.27260079999999998</v>
      </c>
      <c r="H3824" s="63">
        <v>56.412599999999998</v>
      </c>
      <c r="I3824" s="63">
        <v>-0.41748839999999998</v>
      </c>
      <c r="J3824" s="63">
        <v>-0.33188770000000001</v>
      </c>
      <c r="K3824" s="63">
        <v>-0.27260079999999998</v>
      </c>
      <c r="L3824" s="63">
        <v>-0.213314</v>
      </c>
      <c r="M3824" s="63">
        <v>-0.1277132</v>
      </c>
      <c r="N3824" s="63">
        <v>1831</v>
      </c>
      <c r="O3824" s="63">
        <v>0.1130564</v>
      </c>
      <c r="P3824" s="63">
        <v>9</v>
      </c>
      <c r="Q3824" s="63">
        <v>1.2781749580960001E-2</v>
      </c>
    </row>
    <row r="3825" spans="1:17">
      <c r="A3825" s="63" t="s">
        <v>77</v>
      </c>
      <c r="B3825" s="63" t="s">
        <v>44</v>
      </c>
      <c r="C3825" s="63" t="s">
        <v>54</v>
      </c>
      <c r="D3825" s="63">
        <v>8</v>
      </c>
      <c r="E3825" s="63">
        <v>1.269568</v>
      </c>
      <c r="F3825" s="63">
        <v>1.0421279999999999</v>
      </c>
      <c r="G3825" s="63">
        <v>-0.22743959999999999</v>
      </c>
      <c r="H3825" s="63">
        <v>56.456299999999999</v>
      </c>
      <c r="I3825" s="63">
        <v>-0.37232720000000002</v>
      </c>
      <c r="J3825" s="63">
        <v>-0.2867265</v>
      </c>
      <c r="K3825" s="63">
        <v>-0.22743959999999999</v>
      </c>
      <c r="L3825" s="63">
        <v>-0.16815279999999999</v>
      </c>
      <c r="M3825" s="63">
        <v>-8.2552E-2</v>
      </c>
      <c r="N3825" s="63">
        <v>1831</v>
      </c>
      <c r="O3825" s="63">
        <v>0.1130564</v>
      </c>
      <c r="P3825" s="63">
        <v>9</v>
      </c>
      <c r="Q3825" s="63">
        <v>1.2781749580960001E-2</v>
      </c>
    </row>
    <row r="3826" spans="1:17">
      <c r="A3826" s="63" t="s">
        <v>77</v>
      </c>
      <c r="B3826" s="63" t="s">
        <v>44</v>
      </c>
      <c r="C3826" s="63" t="s">
        <v>54</v>
      </c>
      <c r="D3826" s="63">
        <v>9</v>
      </c>
      <c r="E3826" s="63">
        <v>1.254594</v>
      </c>
      <c r="F3826" s="63">
        <v>1.1424179999999999</v>
      </c>
      <c r="G3826" s="63">
        <v>-0.1121761</v>
      </c>
      <c r="H3826" s="63">
        <v>61.436900000000001</v>
      </c>
      <c r="I3826" s="63">
        <v>-0.25706370000000001</v>
      </c>
      <c r="J3826" s="63">
        <v>-0.1714629</v>
      </c>
      <c r="K3826" s="63">
        <v>-0.1121761</v>
      </c>
      <c r="L3826" s="63">
        <v>-5.2889199999999997E-2</v>
      </c>
      <c r="M3826" s="63">
        <v>3.2711499999999998E-2</v>
      </c>
      <c r="N3826" s="63">
        <v>1831</v>
      </c>
      <c r="O3826" s="63">
        <v>0.1130564</v>
      </c>
      <c r="P3826" s="63">
        <v>9</v>
      </c>
      <c r="Q3826" s="63">
        <v>1.2781749580960001E-2</v>
      </c>
    </row>
    <row r="3827" spans="1:17">
      <c r="A3827" s="63" t="s">
        <v>77</v>
      </c>
      <c r="B3827" s="63" t="s">
        <v>44</v>
      </c>
      <c r="C3827" s="63" t="s">
        <v>54</v>
      </c>
      <c r="D3827" s="63">
        <v>10</v>
      </c>
      <c r="E3827" s="63">
        <v>1.2762869999999999</v>
      </c>
      <c r="F3827" s="63">
        <v>1.166288</v>
      </c>
      <c r="G3827" s="63">
        <v>-0.10999920000000001</v>
      </c>
      <c r="H3827" s="63">
        <v>67.611699999999999</v>
      </c>
      <c r="I3827" s="63">
        <v>-0.25488680000000002</v>
      </c>
      <c r="J3827" s="63">
        <v>-0.16928599999999999</v>
      </c>
      <c r="K3827" s="63">
        <v>-0.10999920000000001</v>
      </c>
      <c r="L3827" s="63">
        <v>-5.0712399999999998E-2</v>
      </c>
      <c r="M3827" s="63">
        <v>3.48884E-2</v>
      </c>
      <c r="N3827" s="63">
        <v>1831</v>
      </c>
      <c r="O3827" s="63">
        <v>0.1130564</v>
      </c>
      <c r="P3827" s="63">
        <v>9</v>
      </c>
      <c r="Q3827" s="63">
        <v>1.2781749580960001E-2</v>
      </c>
    </row>
    <row r="3828" spans="1:17">
      <c r="A3828" s="63" t="s">
        <v>77</v>
      </c>
      <c r="B3828" s="63" t="s">
        <v>44</v>
      </c>
      <c r="C3828" s="63" t="s">
        <v>54</v>
      </c>
      <c r="D3828" s="63">
        <v>11</v>
      </c>
      <c r="E3828" s="63">
        <v>1.1980029999999999</v>
      </c>
      <c r="F3828" s="63">
        <v>1.22427</v>
      </c>
      <c r="G3828" s="63">
        <v>2.6267100000000002E-2</v>
      </c>
      <c r="H3828" s="63">
        <v>73.699100000000001</v>
      </c>
      <c r="I3828" s="63">
        <v>-0.1186205</v>
      </c>
      <c r="J3828" s="63">
        <v>-3.3019800000000002E-2</v>
      </c>
      <c r="K3828" s="63">
        <v>2.6267100000000002E-2</v>
      </c>
      <c r="L3828" s="63">
        <v>8.5553900000000002E-2</v>
      </c>
      <c r="M3828" s="63">
        <v>0.17115459999999999</v>
      </c>
      <c r="N3828" s="63">
        <v>1831</v>
      </c>
      <c r="O3828" s="63">
        <v>0.1130564</v>
      </c>
      <c r="P3828" s="63">
        <v>9</v>
      </c>
      <c r="Q3828" s="63">
        <v>1.2781749580960001E-2</v>
      </c>
    </row>
    <row r="3829" spans="1:17">
      <c r="A3829" s="63" t="s">
        <v>77</v>
      </c>
      <c r="B3829" s="63" t="s">
        <v>44</v>
      </c>
      <c r="C3829" s="63" t="s">
        <v>54</v>
      </c>
      <c r="D3829" s="63">
        <v>12</v>
      </c>
      <c r="E3829" s="63">
        <v>1.145454</v>
      </c>
      <c r="F3829" s="63">
        <v>1.265061</v>
      </c>
      <c r="G3829" s="63">
        <v>0.1196072</v>
      </c>
      <c r="H3829" s="63">
        <v>74.854500000000002</v>
      </c>
      <c r="I3829" s="63">
        <v>-2.5280400000000001E-2</v>
      </c>
      <c r="J3829" s="63">
        <v>6.0320400000000003E-2</v>
      </c>
      <c r="K3829" s="63">
        <v>0.1196072</v>
      </c>
      <c r="L3829" s="63">
        <v>0.178894</v>
      </c>
      <c r="M3829" s="63">
        <v>0.26449479999999997</v>
      </c>
      <c r="N3829" s="63">
        <v>1831</v>
      </c>
      <c r="O3829" s="63">
        <v>0.1130564</v>
      </c>
      <c r="P3829" s="63">
        <v>9</v>
      </c>
      <c r="Q3829" s="63">
        <v>1.2781749580960001E-2</v>
      </c>
    </row>
    <row r="3830" spans="1:17">
      <c r="A3830" s="63" t="s">
        <v>77</v>
      </c>
      <c r="B3830" s="63" t="s">
        <v>44</v>
      </c>
      <c r="C3830" s="63" t="s">
        <v>54</v>
      </c>
      <c r="D3830" s="63">
        <v>13</v>
      </c>
      <c r="E3830" s="63">
        <v>1.029579</v>
      </c>
      <c r="F3830" s="63">
        <v>1.3195969999999999</v>
      </c>
      <c r="G3830" s="63">
        <v>0.290018</v>
      </c>
      <c r="H3830" s="63">
        <v>75.966099999999997</v>
      </c>
      <c r="I3830" s="63">
        <v>0.14513039999999999</v>
      </c>
      <c r="J3830" s="63">
        <v>0.23073109999999999</v>
      </c>
      <c r="K3830" s="63">
        <v>0.290018</v>
      </c>
      <c r="L3830" s="63">
        <v>0.34930480000000003</v>
      </c>
      <c r="M3830" s="63">
        <v>0.4349056</v>
      </c>
      <c r="N3830" s="63">
        <v>1831</v>
      </c>
      <c r="O3830" s="63">
        <v>0.1130564</v>
      </c>
      <c r="P3830" s="63">
        <v>9</v>
      </c>
      <c r="Q3830" s="63">
        <v>1.2781749580960001E-2</v>
      </c>
    </row>
    <row r="3831" spans="1:17">
      <c r="A3831" s="63" t="s">
        <v>77</v>
      </c>
      <c r="B3831" s="63" t="s">
        <v>44</v>
      </c>
      <c r="C3831" s="63" t="s">
        <v>54</v>
      </c>
      <c r="D3831" s="63">
        <v>14</v>
      </c>
      <c r="E3831" s="63">
        <v>1.014502</v>
      </c>
      <c r="F3831" s="63">
        <v>1.372492</v>
      </c>
      <c r="G3831" s="63">
        <v>0.35798980000000002</v>
      </c>
      <c r="H3831" s="63">
        <v>76.446700000000007</v>
      </c>
      <c r="I3831" s="63">
        <v>0.21310219999999999</v>
      </c>
      <c r="J3831" s="63">
        <v>0.298703</v>
      </c>
      <c r="K3831" s="63">
        <v>0.35798980000000002</v>
      </c>
      <c r="L3831" s="63">
        <v>0.4172766</v>
      </c>
      <c r="M3831" s="63">
        <v>0.50287740000000003</v>
      </c>
      <c r="N3831" s="63">
        <v>1831</v>
      </c>
      <c r="O3831" s="63">
        <v>0.1130564</v>
      </c>
      <c r="P3831" s="63">
        <v>9</v>
      </c>
      <c r="Q3831" s="63">
        <v>1.2781749580960001E-2</v>
      </c>
    </row>
    <row r="3832" spans="1:17">
      <c r="A3832" s="63" t="s">
        <v>77</v>
      </c>
      <c r="B3832" s="63" t="s">
        <v>44</v>
      </c>
      <c r="C3832" s="63" t="s">
        <v>54</v>
      </c>
      <c r="D3832" s="63">
        <v>15</v>
      </c>
      <c r="E3832" s="63">
        <v>1.045825</v>
      </c>
      <c r="F3832" s="63">
        <v>1.429805</v>
      </c>
      <c r="G3832" s="63">
        <v>0.38397959999999998</v>
      </c>
      <c r="H3832" s="63">
        <v>76.427400000000006</v>
      </c>
      <c r="I3832" s="63">
        <v>0.239092</v>
      </c>
      <c r="J3832" s="63">
        <v>0.3246927</v>
      </c>
      <c r="K3832" s="63">
        <v>0.38397959999999998</v>
      </c>
      <c r="L3832" s="63">
        <v>0.4432664</v>
      </c>
      <c r="M3832" s="63">
        <v>0.52886710000000003</v>
      </c>
      <c r="N3832" s="63">
        <v>1831</v>
      </c>
      <c r="O3832" s="63">
        <v>0.1130564</v>
      </c>
      <c r="P3832" s="63">
        <v>9</v>
      </c>
      <c r="Q3832" s="63">
        <v>1.2781749580960001E-2</v>
      </c>
    </row>
    <row r="3833" spans="1:17">
      <c r="A3833" s="63" t="s">
        <v>77</v>
      </c>
      <c r="B3833" s="63" t="s">
        <v>44</v>
      </c>
      <c r="C3833" s="63" t="s">
        <v>54</v>
      </c>
      <c r="D3833" s="63">
        <v>16</v>
      </c>
      <c r="E3833" s="63">
        <v>1.1095170000000001</v>
      </c>
      <c r="F3833" s="63">
        <v>1.46452</v>
      </c>
      <c r="G3833" s="63">
        <v>0.3550024</v>
      </c>
      <c r="H3833" s="63">
        <v>73.908000000000001</v>
      </c>
      <c r="I3833" s="63">
        <v>0.21011479999999999</v>
      </c>
      <c r="J3833" s="63">
        <v>0.29571560000000002</v>
      </c>
      <c r="K3833" s="63">
        <v>0.3550024</v>
      </c>
      <c r="L3833" s="63">
        <v>0.41428920000000002</v>
      </c>
      <c r="M3833" s="63">
        <v>0.49989</v>
      </c>
      <c r="N3833" s="63">
        <v>1831</v>
      </c>
      <c r="O3833" s="63">
        <v>0.1130564</v>
      </c>
      <c r="P3833" s="63">
        <v>9</v>
      </c>
      <c r="Q3833" s="63">
        <v>1.2781749580960001E-2</v>
      </c>
    </row>
    <row r="3834" spans="1:17">
      <c r="A3834" s="63" t="s">
        <v>77</v>
      </c>
      <c r="B3834" s="63" t="s">
        <v>44</v>
      </c>
      <c r="C3834" s="63" t="s">
        <v>54</v>
      </c>
      <c r="D3834" s="63">
        <v>17</v>
      </c>
      <c r="E3834" s="63">
        <v>1.177106</v>
      </c>
      <c r="F3834" s="63">
        <v>1.504264</v>
      </c>
      <c r="G3834" s="63">
        <v>0.3271577</v>
      </c>
      <c r="H3834" s="63">
        <v>70.951700000000002</v>
      </c>
      <c r="I3834" s="63">
        <v>0.18227009999999999</v>
      </c>
      <c r="J3834" s="63">
        <v>0.26787090000000002</v>
      </c>
      <c r="K3834" s="63">
        <v>0.3271577</v>
      </c>
      <c r="L3834" s="63">
        <v>0.38644460000000003</v>
      </c>
      <c r="M3834" s="63">
        <v>0.4720453</v>
      </c>
      <c r="N3834" s="63">
        <v>1831</v>
      </c>
      <c r="O3834" s="63">
        <v>0.1130564</v>
      </c>
      <c r="P3834" s="63">
        <v>9</v>
      </c>
      <c r="Q3834" s="63">
        <v>1.2781749580960001E-2</v>
      </c>
    </row>
    <row r="3835" spans="1:17">
      <c r="A3835" s="63" t="s">
        <v>77</v>
      </c>
      <c r="B3835" s="63" t="s">
        <v>44</v>
      </c>
      <c r="C3835" s="63" t="s">
        <v>54</v>
      </c>
      <c r="D3835" s="63">
        <v>18</v>
      </c>
      <c r="E3835" s="63">
        <v>1.2637689999999999</v>
      </c>
      <c r="F3835" s="63">
        <v>1.5279780000000001</v>
      </c>
      <c r="G3835" s="63">
        <v>0.26420939999999998</v>
      </c>
      <c r="H3835" s="63">
        <v>68.451700000000002</v>
      </c>
      <c r="I3835" s="63">
        <v>0.11932180000000001</v>
      </c>
      <c r="J3835" s="63">
        <v>0.20492260000000001</v>
      </c>
      <c r="K3835" s="63">
        <v>0.26420939999999998</v>
      </c>
      <c r="L3835" s="63">
        <v>0.32349620000000001</v>
      </c>
      <c r="M3835" s="63">
        <v>0.40909699999999999</v>
      </c>
      <c r="N3835" s="63">
        <v>1831</v>
      </c>
      <c r="O3835" s="63">
        <v>0.1130564</v>
      </c>
      <c r="P3835" s="63">
        <v>9</v>
      </c>
      <c r="Q3835" s="63">
        <v>1.2781749580960001E-2</v>
      </c>
    </row>
    <row r="3836" spans="1:17">
      <c r="A3836" s="63" t="s">
        <v>77</v>
      </c>
      <c r="B3836" s="63" t="s">
        <v>44</v>
      </c>
      <c r="C3836" s="63" t="s">
        <v>54</v>
      </c>
      <c r="D3836" s="63">
        <v>19</v>
      </c>
      <c r="E3836" s="63">
        <v>1.414577</v>
      </c>
      <c r="F3836" s="63">
        <v>1.4722409999999999</v>
      </c>
      <c r="G3836" s="63">
        <v>5.7664300000000002E-2</v>
      </c>
      <c r="H3836" s="63">
        <v>66.645799999999994</v>
      </c>
      <c r="I3836" s="63">
        <v>-8.7223300000000004E-2</v>
      </c>
      <c r="J3836" s="63">
        <v>-1.6226000000000001E-3</v>
      </c>
      <c r="K3836" s="63">
        <v>5.7664300000000002E-2</v>
      </c>
      <c r="L3836" s="63">
        <v>0.1169511</v>
      </c>
      <c r="M3836" s="63">
        <v>0.20255190000000001</v>
      </c>
      <c r="N3836" s="63">
        <v>1831</v>
      </c>
      <c r="O3836" s="63">
        <v>0.1130564</v>
      </c>
      <c r="P3836" s="63">
        <v>9</v>
      </c>
      <c r="Q3836" s="63">
        <v>1.2781749580960001E-2</v>
      </c>
    </row>
    <row r="3837" spans="1:17">
      <c r="A3837" s="63" t="s">
        <v>77</v>
      </c>
      <c r="B3837" s="63" t="s">
        <v>44</v>
      </c>
      <c r="C3837" s="63" t="s">
        <v>54</v>
      </c>
      <c r="D3837" s="63">
        <v>20</v>
      </c>
      <c r="E3837" s="63">
        <v>1.5731740000000001</v>
      </c>
      <c r="F3837" s="63">
        <v>1.4739059999999999</v>
      </c>
      <c r="G3837" s="63">
        <v>-9.92672E-2</v>
      </c>
      <c r="H3837" s="63">
        <v>62.946800000000003</v>
      </c>
      <c r="I3837" s="63">
        <v>-0.24415480000000001</v>
      </c>
      <c r="J3837" s="63">
        <v>-0.1585541</v>
      </c>
      <c r="K3837" s="63">
        <v>-9.92672E-2</v>
      </c>
      <c r="L3837" s="63">
        <v>-3.9980399999999999E-2</v>
      </c>
      <c r="M3837" s="63">
        <v>4.5620399999999998E-2</v>
      </c>
      <c r="N3837" s="63">
        <v>1831</v>
      </c>
      <c r="O3837" s="63">
        <v>0.1130564</v>
      </c>
      <c r="P3837" s="63">
        <v>9</v>
      </c>
      <c r="Q3837" s="63">
        <v>1.2781749580960001E-2</v>
      </c>
    </row>
    <row r="3838" spans="1:17">
      <c r="A3838" s="63" t="s">
        <v>77</v>
      </c>
      <c r="B3838" s="63" t="s">
        <v>44</v>
      </c>
      <c r="C3838" s="63" t="s">
        <v>54</v>
      </c>
      <c r="D3838" s="63">
        <v>21</v>
      </c>
      <c r="E3838" s="63">
        <v>1.6451340000000001</v>
      </c>
      <c r="F3838" s="63">
        <v>1.472574</v>
      </c>
      <c r="G3838" s="63">
        <v>-0.17256060000000001</v>
      </c>
      <c r="H3838" s="63">
        <v>59.878799999999998</v>
      </c>
      <c r="I3838" s="63">
        <v>-0.31744820000000001</v>
      </c>
      <c r="J3838" s="63">
        <v>-0.23184740000000001</v>
      </c>
      <c r="K3838" s="63">
        <v>-0.17256060000000001</v>
      </c>
      <c r="L3838" s="63">
        <v>-0.1132737</v>
      </c>
      <c r="M3838" s="63">
        <v>-2.7673E-2</v>
      </c>
      <c r="N3838" s="63">
        <v>1831</v>
      </c>
      <c r="O3838" s="63">
        <v>0.1130564</v>
      </c>
      <c r="P3838" s="63">
        <v>9</v>
      </c>
      <c r="Q3838" s="63">
        <v>1.2781749580960001E-2</v>
      </c>
    </row>
    <row r="3839" spans="1:17">
      <c r="A3839" s="63" t="s">
        <v>77</v>
      </c>
      <c r="B3839" s="63" t="s">
        <v>44</v>
      </c>
      <c r="C3839" s="63" t="s">
        <v>54</v>
      </c>
      <c r="D3839" s="63">
        <v>22</v>
      </c>
      <c r="E3839" s="63">
        <v>1.5977730000000001</v>
      </c>
      <c r="F3839" s="63">
        <v>1.3705890000000001</v>
      </c>
      <c r="G3839" s="63">
        <v>-0.22718430000000001</v>
      </c>
      <c r="H3839" s="63">
        <v>58.485500000000002</v>
      </c>
      <c r="I3839" s="63">
        <v>-0.37207190000000001</v>
      </c>
      <c r="J3839" s="63">
        <v>-0.28647109999999998</v>
      </c>
      <c r="K3839" s="63">
        <v>-0.22718430000000001</v>
      </c>
      <c r="L3839" s="63">
        <v>-0.16789750000000001</v>
      </c>
      <c r="M3839" s="63">
        <v>-8.22967E-2</v>
      </c>
      <c r="N3839" s="63">
        <v>1831</v>
      </c>
      <c r="O3839" s="63">
        <v>0.1130564</v>
      </c>
      <c r="P3839" s="63">
        <v>9</v>
      </c>
      <c r="Q3839" s="63">
        <v>1.2781749580960001E-2</v>
      </c>
    </row>
    <row r="3840" spans="1:17">
      <c r="A3840" s="63" t="s">
        <v>77</v>
      </c>
      <c r="B3840" s="63" t="s">
        <v>44</v>
      </c>
      <c r="C3840" s="63" t="s">
        <v>54</v>
      </c>
      <c r="D3840" s="63">
        <v>23</v>
      </c>
      <c r="E3840" s="63">
        <v>1.3843810000000001</v>
      </c>
      <c r="F3840" s="63">
        <v>1.1565259999999999</v>
      </c>
      <c r="G3840" s="63">
        <v>-0.22785559999999999</v>
      </c>
      <c r="H3840" s="63">
        <v>57.679699999999997</v>
      </c>
      <c r="I3840" s="63">
        <v>-0.3727432</v>
      </c>
      <c r="J3840" s="63">
        <v>-0.28714240000000002</v>
      </c>
      <c r="K3840" s="63">
        <v>-0.22785559999999999</v>
      </c>
      <c r="L3840" s="63">
        <v>-0.16856869999999999</v>
      </c>
      <c r="M3840" s="63">
        <v>-8.2968E-2</v>
      </c>
      <c r="N3840" s="63">
        <v>1831</v>
      </c>
      <c r="O3840" s="63">
        <v>0.1130564</v>
      </c>
      <c r="P3840" s="63">
        <v>9</v>
      </c>
      <c r="Q3840" s="63">
        <v>1.2781749580960001E-2</v>
      </c>
    </row>
    <row r="3841" spans="1:17">
      <c r="A3841" s="63" t="s">
        <v>77</v>
      </c>
      <c r="B3841" s="63" t="s">
        <v>44</v>
      </c>
      <c r="C3841" s="63" t="s">
        <v>54</v>
      </c>
      <c r="D3841" s="63">
        <v>24</v>
      </c>
      <c r="E3841" s="63">
        <v>1.1128009999999999</v>
      </c>
      <c r="F3841" s="63">
        <v>0.88392669999999995</v>
      </c>
      <c r="G3841" s="63">
        <v>-0.2288742</v>
      </c>
      <c r="H3841" s="63">
        <v>56.961199999999998</v>
      </c>
      <c r="I3841" s="63">
        <v>-0.37376179999999998</v>
      </c>
      <c r="J3841" s="63">
        <v>-0.288161</v>
      </c>
      <c r="K3841" s="63">
        <v>-0.2288742</v>
      </c>
      <c r="L3841" s="63">
        <v>-0.1695874</v>
      </c>
      <c r="M3841" s="63">
        <v>-8.3986599999999995E-2</v>
      </c>
      <c r="N3841" s="63">
        <v>1831</v>
      </c>
      <c r="O3841" s="63">
        <v>0.1130564</v>
      </c>
      <c r="P3841" s="63">
        <v>9</v>
      </c>
      <c r="Q3841" s="63">
        <v>1.2781749580960001E-2</v>
      </c>
    </row>
    <row r="3842" spans="1:17">
      <c r="A3842" s="63" t="s">
        <v>77</v>
      </c>
      <c r="B3842" s="63" t="s">
        <v>44</v>
      </c>
      <c r="C3842" s="63" t="s">
        <v>55</v>
      </c>
      <c r="D3842" s="63">
        <v>1</v>
      </c>
      <c r="E3842" s="63">
        <v>0.91923180000000004</v>
      </c>
      <c r="F3842" s="63">
        <v>0.67137650000000004</v>
      </c>
      <c r="G3842" s="63">
        <v>-0.2478554</v>
      </c>
      <c r="H3842" s="63">
        <v>57.174799999999998</v>
      </c>
      <c r="I3842" s="63">
        <v>-0.39274300000000001</v>
      </c>
      <c r="J3842" s="63">
        <v>-0.30714219999999998</v>
      </c>
      <c r="K3842" s="63">
        <v>-0.2478554</v>
      </c>
      <c r="L3842" s="63">
        <v>-0.1885685</v>
      </c>
      <c r="M3842" s="63">
        <v>-0.1029678</v>
      </c>
      <c r="N3842" s="63">
        <v>1831</v>
      </c>
      <c r="O3842" s="63">
        <v>0.1130564</v>
      </c>
      <c r="P3842" s="63">
        <v>10</v>
      </c>
      <c r="Q3842" s="63">
        <v>1.2781749580960001E-2</v>
      </c>
    </row>
    <row r="3843" spans="1:17">
      <c r="A3843" s="63" t="s">
        <v>77</v>
      </c>
      <c r="B3843" s="63" t="s">
        <v>44</v>
      </c>
      <c r="C3843" s="63" t="s">
        <v>55</v>
      </c>
      <c r="D3843" s="63">
        <v>2</v>
      </c>
      <c r="E3843" s="63">
        <v>0.83372849999999998</v>
      </c>
      <c r="F3843" s="63">
        <v>0.5934741</v>
      </c>
      <c r="G3843" s="63">
        <v>-0.24025440000000001</v>
      </c>
      <c r="H3843" s="63">
        <v>56.956299999999999</v>
      </c>
      <c r="I3843" s="63">
        <v>-0.38514199999999998</v>
      </c>
      <c r="J3843" s="63">
        <v>-0.29954120000000001</v>
      </c>
      <c r="K3843" s="63">
        <v>-0.24025440000000001</v>
      </c>
      <c r="L3843" s="63">
        <v>-0.18096760000000001</v>
      </c>
      <c r="M3843" s="63">
        <v>-9.5366800000000002E-2</v>
      </c>
      <c r="N3843" s="63">
        <v>1831</v>
      </c>
      <c r="O3843" s="63">
        <v>0.1130564</v>
      </c>
      <c r="P3843" s="63">
        <v>10</v>
      </c>
      <c r="Q3843" s="63">
        <v>1.2781749580960001E-2</v>
      </c>
    </row>
    <row r="3844" spans="1:17">
      <c r="A3844" s="63" t="s">
        <v>77</v>
      </c>
      <c r="B3844" s="63" t="s">
        <v>44</v>
      </c>
      <c r="C3844" s="63" t="s">
        <v>55</v>
      </c>
      <c r="D3844" s="63">
        <v>3</v>
      </c>
      <c r="E3844" s="63">
        <v>0.80340259999999997</v>
      </c>
      <c r="F3844" s="63">
        <v>0.56530769999999997</v>
      </c>
      <c r="G3844" s="63">
        <v>-0.2380949</v>
      </c>
      <c r="H3844" s="63">
        <v>56.868899999999996</v>
      </c>
      <c r="I3844" s="63">
        <v>-0.3829825</v>
      </c>
      <c r="J3844" s="63">
        <v>-0.29738179999999997</v>
      </c>
      <c r="K3844" s="63">
        <v>-0.2380949</v>
      </c>
      <c r="L3844" s="63">
        <v>-0.1788081</v>
      </c>
      <c r="M3844" s="63">
        <v>-9.3207300000000007E-2</v>
      </c>
      <c r="N3844" s="63">
        <v>1831</v>
      </c>
      <c r="O3844" s="63">
        <v>0.1130564</v>
      </c>
      <c r="P3844" s="63">
        <v>10</v>
      </c>
      <c r="Q3844" s="63">
        <v>1.2781749580960001E-2</v>
      </c>
    </row>
    <row r="3845" spans="1:17">
      <c r="A3845" s="63" t="s">
        <v>77</v>
      </c>
      <c r="B3845" s="63" t="s">
        <v>44</v>
      </c>
      <c r="C3845" s="63" t="s">
        <v>55</v>
      </c>
      <c r="D3845" s="63">
        <v>4</v>
      </c>
      <c r="E3845" s="63">
        <v>0.78849290000000005</v>
      </c>
      <c r="F3845" s="63">
        <v>0.57446810000000004</v>
      </c>
      <c r="G3845" s="63">
        <v>-0.21402479999999999</v>
      </c>
      <c r="H3845" s="63">
        <v>57.781500000000001</v>
      </c>
      <c r="I3845" s="63">
        <v>-0.35891240000000002</v>
      </c>
      <c r="J3845" s="63">
        <v>-0.27331159999999999</v>
      </c>
      <c r="K3845" s="63">
        <v>-0.21402479999999999</v>
      </c>
      <c r="L3845" s="63">
        <v>-0.15473790000000001</v>
      </c>
      <c r="M3845" s="63">
        <v>-6.9137199999999996E-2</v>
      </c>
      <c r="N3845" s="63">
        <v>1831</v>
      </c>
      <c r="O3845" s="63">
        <v>0.1130564</v>
      </c>
      <c r="P3845" s="63">
        <v>10</v>
      </c>
      <c r="Q3845" s="63">
        <v>1.2781749580960001E-2</v>
      </c>
    </row>
    <row r="3846" spans="1:17">
      <c r="A3846" s="63" t="s">
        <v>77</v>
      </c>
      <c r="B3846" s="63" t="s">
        <v>44</v>
      </c>
      <c r="C3846" s="63" t="s">
        <v>55</v>
      </c>
      <c r="D3846" s="63">
        <v>5</v>
      </c>
      <c r="E3846" s="63">
        <v>0.79624300000000003</v>
      </c>
      <c r="F3846" s="63">
        <v>0.58114600000000005</v>
      </c>
      <c r="G3846" s="63">
        <v>-0.21509700000000001</v>
      </c>
      <c r="H3846" s="63">
        <v>55.7378</v>
      </c>
      <c r="I3846" s="63">
        <v>-0.35998459999999999</v>
      </c>
      <c r="J3846" s="63">
        <v>-0.27438380000000001</v>
      </c>
      <c r="K3846" s="63">
        <v>-0.21509700000000001</v>
      </c>
      <c r="L3846" s="63">
        <v>-0.15581020000000001</v>
      </c>
      <c r="M3846" s="63">
        <v>-7.0209400000000005E-2</v>
      </c>
      <c r="N3846" s="63">
        <v>1831</v>
      </c>
      <c r="O3846" s="63">
        <v>0.1130564</v>
      </c>
      <c r="P3846" s="63">
        <v>10</v>
      </c>
      <c r="Q3846" s="63">
        <v>1.2781749580960001E-2</v>
      </c>
    </row>
    <row r="3847" spans="1:17">
      <c r="A3847" s="63" t="s">
        <v>77</v>
      </c>
      <c r="B3847" s="63" t="s">
        <v>44</v>
      </c>
      <c r="C3847" s="63" t="s">
        <v>55</v>
      </c>
      <c r="D3847" s="63">
        <v>6</v>
      </c>
      <c r="E3847" s="63">
        <v>0.88635889999999995</v>
      </c>
      <c r="F3847" s="63">
        <v>0.61940070000000003</v>
      </c>
      <c r="G3847" s="63">
        <v>-0.26695819999999998</v>
      </c>
      <c r="H3847" s="63">
        <v>55.2378</v>
      </c>
      <c r="I3847" s="63">
        <v>-0.41184579999999998</v>
      </c>
      <c r="J3847" s="63">
        <v>-0.32624500000000001</v>
      </c>
      <c r="K3847" s="63">
        <v>-0.26695819999999998</v>
      </c>
      <c r="L3847" s="63">
        <v>-0.2076713</v>
      </c>
      <c r="M3847" s="63">
        <v>-0.1220706</v>
      </c>
      <c r="N3847" s="63">
        <v>1831</v>
      </c>
      <c r="O3847" s="63">
        <v>0.1130564</v>
      </c>
      <c r="P3847" s="63">
        <v>10</v>
      </c>
      <c r="Q3847" s="63">
        <v>1.2781749580960001E-2</v>
      </c>
    </row>
    <row r="3848" spans="1:17">
      <c r="A3848" s="63" t="s">
        <v>77</v>
      </c>
      <c r="B3848" s="63" t="s">
        <v>44</v>
      </c>
      <c r="C3848" s="63" t="s">
        <v>55</v>
      </c>
      <c r="D3848" s="63">
        <v>7</v>
      </c>
      <c r="E3848" s="63">
        <v>1.080568</v>
      </c>
      <c r="F3848" s="63">
        <v>0.80796710000000005</v>
      </c>
      <c r="G3848" s="63">
        <v>-0.27260079999999998</v>
      </c>
      <c r="H3848" s="63">
        <v>54.2378</v>
      </c>
      <c r="I3848" s="63">
        <v>-0.41748839999999998</v>
      </c>
      <c r="J3848" s="63">
        <v>-0.3318876</v>
      </c>
      <c r="K3848" s="63">
        <v>-0.27260079999999998</v>
      </c>
      <c r="L3848" s="63">
        <v>-0.2133139</v>
      </c>
      <c r="M3848" s="63">
        <v>-0.1277132</v>
      </c>
      <c r="N3848" s="63">
        <v>1831</v>
      </c>
      <c r="O3848" s="63">
        <v>0.1130564</v>
      </c>
      <c r="P3848" s="63">
        <v>10</v>
      </c>
      <c r="Q3848" s="63">
        <v>1.2781749580960001E-2</v>
      </c>
    </row>
    <row r="3849" spans="1:17">
      <c r="A3849" s="63" t="s">
        <v>77</v>
      </c>
      <c r="B3849" s="63" t="s">
        <v>44</v>
      </c>
      <c r="C3849" s="63" t="s">
        <v>55</v>
      </c>
      <c r="D3849" s="63">
        <v>8</v>
      </c>
      <c r="E3849" s="63">
        <v>1.2168429999999999</v>
      </c>
      <c r="F3849" s="63">
        <v>0.98940360000000005</v>
      </c>
      <c r="G3849" s="63">
        <v>-0.2274398</v>
      </c>
      <c r="H3849" s="63">
        <v>54.281500000000001</v>
      </c>
      <c r="I3849" s="63">
        <v>-0.37232739999999998</v>
      </c>
      <c r="J3849" s="63">
        <v>-0.2867266</v>
      </c>
      <c r="K3849" s="63">
        <v>-0.2274398</v>
      </c>
      <c r="L3849" s="63">
        <v>-0.16815289999999999</v>
      </c>
      <c r="M3849" s="63">
        <v>-8.2552200000000006E-2</v>
      </c>
      <c r="N3849" s="63">
        <v>1831</v>
      </c>
      <c r="O3849" s="63">
        <v>0.1130564</v>
      </c>
      <c r="P3849" s="63">
        <v>10</v>
      </c>
      <c r="Q3849" s="63">
        <v>1.2781749580960001E-2</v>
      </c>
    </row>
    <row r="3850" spans="1:17">
      <c r="A3850" s="63" t="s">
        <v>77</v>
      </c>
      <c r="B3850" s="63" t="s">
        <v>44</v>
      </c>
      <c r="C3850" s="63" t="s">
        <v>55</v>
      </c>
      <c r="D3850" s="63">
        <v>9</v>
      </c>
      <c r="E3850" s="63">
        <v>1.2020930000000001</v>
      </c>
      <c r="F3850" s="63">
        <v>1.0898540000000001</v>
      </c>
      <c r="G3850" s="63">
        <v>-0.11223959999999999</v>
      </c>
      <c r="H3850" s="63">
        <v>59.174799999999998</v>
      </c>
      <c r="I3850" s="63">
        <v>-0.2571272</v>
      </c>
      <c r="J3850" s="63">
        <v>-0.1715264</v>
      </c>
      <c r="K3850" s="63">
        <v>-0.11223959999999999</v>
      </c>
      <c r="L3850" s="63">
        <v>-5.2952800000000001E-2</v>
      </c>
      <c r="M3850" s="63">
        <v>3.2648000000000003E-2</v>
      </c>
      <c r="N3850" s="63">
        <v>1831</v>
      </c>
      <c r="O3850" s="63">
        <v>0.1130564</v>
      </c>
      <c r="P3850" s="63">
        <v>10</v>
      </c>
      <c r="Q3850" s="63">
        <v>1.2781749580960001E-2</v>
      </c>
    </row>
    <row r="3851" spans="1:17">
      <c r="A3851" s="63" t="s">
        <v>77</v>
      </c>
      <c r="B3851" s="63" t="s">
        <v>44</v>
      </c>
      <c r="C3851" s="63" t="s">
        <v>55</v>
      </c>
      <c r="D3851" s="63">
        <v>10</v>
      </c>
      <c r="E3851" s="63">
        <v>1.2295389999999999</v>
      </c>
      <c r="F3851" s="63">
        <v>1.1165350000000001</v>
      </c>
      <c r="G3851" s="63">
        <v>-0.1130036</v>
      </c>
      <c r="H3851" s="63">
        <v>65.393199999999993</v>
      </c>
      <c r="I3851" s="63">
        <v>-0.25789119999999999</v>
      </c>
      <c r="J3851" s="63">
        <v>-0.17229040000000001</v>
      </c>
      <c r="K3851" s="63">
        <v>-0.1130036</v>
      </c>
      <c r="L3851" s="63">
        <v>-5.3716800000000002E-2</v>
      </c>
      <c r="M3851" s="63">
        <v>3.1884000000000003E-2</v>
      </c>
      <c r="N3851" s="63">
        <v>1831</v>
      </c>
      <c r="O3851" s="63">
        <v>0.1130564</v>
      </c>
      <c r="P3851" s="63">
        <v>10</v>
      </c>
      <c r="Q3851" s="63">
        <v>1.2781749580960001E-2</v>
      </c>
    </row>
    <row r="3852" spans="1:17">
      <c r="A3852" s="63" t="s">
        <v>77</v>
      </c>
      <c r="B3852" s="63" t="s">
        <v>44</v>
      </c>
      <c r="C3852" s="63" t="s">
        <v>55</v>
      </c>
      <c r="D3852" s="63">
        <v>11</v>
      </c>
      <c r="E3852" s="63">
        <v>1.1750039999999999</v>
      </c>
      <c r="F3852" s="63">
        <v>1.1901740000000001</v>
      </c>
      <c r="G3852" s="63">
        <v>1.51696E-2</v>
      </c>
      <c r="H3852" s="63">
        <v>70.567999999999998</v>
      </c>
      <c r="I3852" s="63">
        <v>-0.129718</v>
      </c>
      <c r="J3852" s="63">
        <v>-4.4117200000000002E-2</v>
      </c>
      <c r="K3852" s="63">
        <v>1.51696E-2</v>
      </c>
      <c r="L3852" s="63">
        <v>7.4456499999999995E-2</v>
      </c>
      <c r="M3852" s="63">
        <v>0.16005720000000001</v>
      </c>
      <c r="N3852" s="63">
        <v>1831</v>
      </c>
      <c r="O3852" s="63">
        <v>0.1130564</v>
      </c>
      <c r="P3852" s="63">
        <v>10</v>
      </c>
      <c r="Q3852" s="63">
        <v>1.2781749580960001E-2</v>
      </c>
    </row>
    <row r="3853" spans="1:17">
      <c r="A3853" s="63" t="s">
        <v>77</v>
      </c>
      <c r="B3853" s="63" t="s">
        <v>44</v>
      </c>
      <c r="C3853" s="63" t="s">
        <v>55</v>
      </c>
      <c r="D3853" s="63">
        <v>12</v>
      </c>
      <c r="E3853" s="63">
        <v>1.1269229999999999</v>
      </c>
      <c r="F3853" s="63">
        <v>1.2327520000000001</v>
      </c>
      <c r="G3853" s="63">
        <v>0.1058292</v>
      </c>
      <c r="H3853" s="63">
        <v>73.504900000000006</v>
      </c>
      <c r="I3853" s="63">
        <v>-3.90584E-2</v>
      </c>
      <c r="J3853" s="63">
        <v>4.6542399999999998E-2</v>
      </c>
      <c r="K3853" s="63">
        <v>0.1058292</v>
      </c>
      <c r="L3853" s="63">
        <v>0.16511609999999999</v>
      </c>
      <c r="M3853" s="63">
        <v>0.25071680000000002</v>
      </c>
      <c r="N3853" s="63">
        <v>1831</v>
      </c>
      <c r="O3853" s="63">
        <v>0.1130564</v>
      </c>
      <c r="P3853" s="63">
        <v>10</v>
      </c>
      <c r="Q3853" s="63">
        <v>1.2781749580960001E-2</v>
      </c>
    </row>
    <row r="3854" spans="1:17">
      <c r="A3854" s="63" t="s">
        <v>77</v>
      </c>
      <c r="B3854" s="63" t="s">
        <v>44</v>
      </c>
      <c r="C3854" s="63" t="s">
        <v>55</v>
      </c>
      <c r="D3854" s="63">
        <v>13</v>
      </c>
      <c r="E3854" s="63">
        <v>1.0166740000000001</v>
      </c>
      <c r="F3854" s="63">
        <v>1.293901</v>
      </c>
      <c r="G3854" s="63">
        <v>0.27722740000000001</v>
      </c>
      <c r="H3854" s="63">
        <v>75.941800000000001</v>
      </c>
      <c r="I3854" s="63">
        <v>0.13233980000000001</v>
      </c>
      <c r="J3854" s="63">
        <v>0.21794060000000001</v>
      </c>
      <c r="K3854" s="63">
        <v>0.27722740000000001</v>
      </c>
      <c r="L3854" s="63">
        <v>0.33651419999999999</v>
      </c>
      <c r="M3854" s="63">
        <v>0.42211500000000002</v>
      </c>
      <c r="N3854" s="63">
        <v>1831</v>
      </c>
      <c r="O3854" s="63">
        <v>0.1130564</v>
      </c>
      <c r="P3854" s="63">
        <v>10</v>
      </c>
      <c r="Q3854" s="63">
        <v>1.2781749580960001E-2</v>
      </c>
    </row>
    <row r="3855" spans="1:17">
      <c r="A3855" s="63" t="s">
        <v>77</v>
      </c>
      <c r="B3855" s="63" t="s">
        <v>44</v>
      </c>
      <c r="C3855" s="63" t="s">
        <v>55</v>
      </c>
      <c r="D3855" s="63">
        <v>14</v>
      </c>
      <c r="E3855" s="63">
        <v>1.004775</v>
      </c>
      <c r="F3855" s="63">
        <v>1.3685970000000001</v>
      </c>
      <c r="G3855" s="63">
        <v>0.36382199999999998</v>
      </c>
      <c r="H3855" s="63">
        <v>77.966099999999997</v>
      </c>
      <c r="I3855" s="63">
        <v>0.2189344</v>
      </c>
      <c r="J3855" s="63">
        <v>0.30453520000000001</v>
      </c>
      <c r="K3855" s="63">
        <v>0.36382199999999998</v>
      </c>
      <c r="L3855" s="63">
        <v>0.42310880000000001</v>
      </c>
      <c r="M3855" s="63">
        <v>0.50870950000000004</v>
      </c>
      <c r="N3855" s="63">
        <v>1831</v>
      </c>
      <c r="O3855" s="63">
        <v>0.1130564</v>
      </c>
      <c r="P3855" s="63">
        <v>10</v>
      </c>
      <c r="Q3855" s="63">
        <v>1.2781749580960001E-2</v>
      </c>
    </row>
    <row r="3856" spans="1:17">
      <c r="A3856" s="63" t="s">
        <v>77</v>
      </c>
      <c r="B3856" s="63" t="s">
        <v>44</v>
      </c>
      <c r="C3856" s="63" t="s">
        <v>55</v>
      </c>
      <c r="D3856" s="63">
        <v>15</v>
      </c>
      <c r="E3856" s="63">
        <v>1.0393589999999999</v>
      </c>
      <c r="F3856" s="63">
        <v>1.4382140000000001</v>
      </c>
      <c r="G3856" s="63">
        <v>0.39885500000000002</v>
      </c>
      <c r="H3856" s="63">
        <v>79.228300000000004</v>
      </c>
      <c r="I3856" s="63">
        <v>0.25396740000000001</v>
      </c>
      <c r="J3856" s="63">
        <v>0.33956809999999998</v>
      </c>
      <c r="K3856" s="63">
        <v>0.39885500000000002</v>
      </c>
      <c r="L3856" s="63">
        <v>0.45814179999999999</v>
      </c>
      <c r="M3856" s="63">
        <v>0.54374250000000002</v>
      </c>
      <c r="N3856" s="63">
        <v>1831</v>
      </c>
      <c r="O3856" s="63">
        <v>0.1130564</v>
      </c>
      <c r="P3856" s="63">
        <v>10</v>
      </c>
      <c r="Q3856" s="63">
        <v>1.2781749580960001E-2</v>
      </c>
    </row>
    <row r="3857" spans="1:17">
      <c r="A3857" s="63" t="s">
        <v>77</v>
      </c>
      <c r="B3857" s="63" t="s">
        <v>44</v>
      </c>
      <c r="C3857" s="63" t="s">
        <v>55</v>
      </c>
      <c r="D3857" s="63">
        <v>16</v>
      </c>
      <c r="E3857" s="63">
        <v>1.110098</v>
      </c>
      <c r="F3857" s="63">
        <v>1.464809</v>
      </c>
      <c r="G3857" s="63">
        <v>0.35471180000000002</v>
      </c>
      <c r="H3857" s="63">
        <v>78.446700000000007</v>
      </c>
      <c r="I3857" s="63">
        <v>0.20982419999999999</v>
      </c>
      <c r="J3857" s="63">
        <v>0.29542489999999999</v>
      </c>
      <c r="K3857" s="63">
        <v>0.35471180000000002</v>
      </c>
      <c r="L3857" s="63">
        <v>0.41399859999999999</v>
      </c>
      <c r="M3857" s="63">
        <v>0.49959940000000003</v>
      </c>
      <c r="N3857" s="63">
        <v>1831</v>
      </c>
      <c r="O3857" s="63">
        <v>0.1130564</v>
      </c>
      <c r="P3857" s="63">
        <v>10</v>
      </c>
      <c r="Q3857" s="63">
        <v>1.2781749580960001E-2</v>
      </c>
    </row>
    <row r="3858" spans="1:17">
      <c r="A3858" s="63" t="s">
        <v>77</v>
      </c>
      <c r="B3858" s="63" t="s">
        <v>44</v>
      </c>
      <c r="C3858" s="63" t="s">
        <v>55</v>
      </c>
      <c r="D3858" s="63">
        <v>17</v>
      </c>
      <c r="E3858" s="63">
        <v>1.187789</v>
      </c>
      <c r="F3858" s="63">
        <v>1.4705999999999999</v>
      </c>
      <c r="G3858" s="63">
        <v>0.28281089999999998</v>
      </c>
      <c r="H3858" s="63">
        <v>75.490399999999994</v>
      </c>
      <c r="I3858" s="63">
        <v>0.1379233</v>
      </c>
      <c r="J3858" s="63">
        <v>0.2235241</v>
      </c>
      <c r="K3858" s="63">
        <v>0.28281089999999998</v>
      </c>
      <c r="L3858" s="63">
        <v>0.34209780000000001</v>
      </c>
      <c r="M3858" s="63">
        <v>0.42769849999999998</v>
      </c>
      <c r="N3858" s="63">
        <v>1831</v>
      </c>
      <c r="O3858" s="63">
        <v>0.1130564</v>
      </c>
      <c r="P3858" s="63">
        <v>10</v>
      </c>
      <c r="Q3858" s="63">
        <v>1.2781749580960001E-2</v>
      </c>
    </row>
    <row r="3859" spans="1:17">
      <c r="A3859" s="63" t="s">
        <v>77</v>
      </c>
      <c r="B3859" s="63" t="s">
        <v>44</v>
      </c>
      <c r="C3859" s="63" t="s">
        <v>55</v>
      </c>
      <c r="D3859" s="63">
        <v>18</v>
      </c>
      <c r="E3859" s="63">
        <v>1.2511760000000001</v>
      </c>
      <c r="F3859" s="63">
        <v>1.4531130000000001</v>
      </c>
      <c r="G3859" s="63">
        <v>0.2019367</v>
      </c>
      <c r="H3859" s="63">
        <v>70.621499999999997</v>
      </c>
      <c r="I3859" s="63">
        <v>5.7049099999999998E-2</v>
      </c>
      <c r="J3859" s="63">
        <v>0.1426499</v>
      </c>
      <c r="K3859" s="63">
        <v>0.2019367</v>
      </c>
      <c r="L3859" s="63">
        <v>0.2612236</v>
      </c>
      <c r="M3859" s="63">
        <v>0.34682429999999997</v>
      </c>
      <c r="N3859" s="63">
        <v>1831</v>
      </c>
      <c r="O3859" s="63">
        <v>0.1130564</v>
      </c>
      <c r="P3859" s="63">
        <v>10</v>
      </c>
      <c r="Q3859" s="63">
        <v>1.2781749580960001E-2</v>
      </c>
    </row>
    <row r="3860" spans="1:17">
      <c r="A3860" s="63" t="s">
        <v>77</v>
      </c>
      <c r="B3860" s="63" t="s">
        <v>44</v>
      </c>
      <c r="C3860" s="63" t="s">
        <v>55</v>
      </c>
      <c r="D3860" s="63">
        <v>19</v>
      </c>
      <c r="E3860" s="63">
        <v>1.359704</v>
      </c>
      <c r="F3860" s="63">
        <v>1.3949400000000001</v>
      </c>
      <c r="G3860" s="63">
        <v>3.5236000000000003E-2</v>
      </c>
      <c r="H3860" s="63">
        <v>67.490399999999994</v>
      </c>
      <c r="I3860" s="63">
        <v>-0.1096516</v>
      </c>
      <c r="J3860" s="63">
        <v>-2.4050800000000001E-2</v>
      </c>
      <c r="K3860" s="63">
        <v>3.5236000000000003E-2</v>
      </c>
      <c r="L3860" s="63">
        <v>9.4522800000000004E-2</v>
      </c>
      <c r="M3860" s="63">
        <v>0.18012359999999999</v>
      </c>
      <c r="N3860" s="63">
        <v>1831</v>
      </c>
      <c r="O3860" s="63">
        <v>0.1130564</v>
      </c>
      <c r="P3860" s="63">
        <v>10</v>
      </c>
      <c r="Q3860" s="63">
        <v>1.2781749580960001E-2</v>
      </c>
    </row>
    <row r="3861" spans="1:17">
      <c r="A3861" s="63" t="s">
        <v>77</v>
      </c>
      <c r="B3861" s="63" t="s">
        <v>44</v>
      </c>
      <c r="C3861" s="63" t="s">
        <v>55</v>
      </c>
      <c r="D3861" s="63">
        <v>20</v>
      </c>
      <c r="E3861" s="63">
        <v>1.5242990000000001</v>
      </c>
      <c r="F3861" s="63">
        <v>1.423589</v>
      </c>
      <c r="G3861" s="63">
        <v>-0.1007102</v>
      </c>
      <c r="H3861" s="63">
        <v>64.228300000000004</v>
      </c>
      <c r="I3861" s="63">
        <v>-0.2455977</v>
      </c>
      <c r="J3861" s="63">
        <v>-0.159997</v>
      </c>
      <c r="K3861" s="63">
        <v>-0.1007102</v>
      </c>
      <c r="L3861" s="63">
        <v>-4.1423300000000003E-2</v>
      </c>
      <c r="M3861" s="63">
        <v>4.4177399999999999E-2</v>
      </c>
      <c r="N3861" s="63">
        <v>1831</v>
      </c>
      <c r="O3861" s="63">
        <v>0.1130564</v>
      </c>
      <c r="P3861" s="63">
        <v>10</v>
      </c>
      <c r="Q3861" s="63">
        <v>1.2781749580960001E-2</v>
      </c>
    </row>
    <row r="3862" spans="1:17">
      <c r="A3862" s="63" t="s">
        <v>77</v>
      </c>
      <c r="B3862" s="63" t="s">
        <v>44</v>
      </c>
      <c r="C3862" s="63" t="s">
        <v>55</v>
      </c>
      <c r="D3862" s="63">
        <v>21</v>
      </c>
      <c r="E3862" s="63">
        <v>1.5951960000000001</v>
      </c>
      <c r="F3862" s="63">
        <v>1.422347</v>
      </c>
      <c r="G3862" s="63">
        <v>-0.17284939999999999</v>
      </c>
      <c r="H3862" s="63">
        <v>61.660299999999999</v>
      </c>
      <c r="I3862" s="63">
        <v>-0.31773699999999999</v>
      </c>
      <c r="J3862" s="63">
        <v>-0.23213619999999999</v>
      </c>
      <c r="K3862" s="63">
        <v>-0.17284939999999999</v>
      </c>
      <c r="L3862" s="63">
        <v>-0.1135626</v>
      </c>
      <c r="M3862" s="63">
        <v>-2.7961799999999998E-2</v>
      </c>
      <c r="N3862" s="63">
        <v>1831</v>
      </c>
      <c r="O3862" s="63">
        <v>0.1130564</v>
      </c>
      <c r="P3862" s="63">
        <v>10</v>
      </c>
      <c r="Q3862" s="63">
        <v>1.2781749580960001E-2</v>
      </c>
    </row>
    <row r="3863" spans="1:17">
      <c r="A3863" s="63" t="s">
        <v>77</v>
      </c>
      <c r="B3863" s="63" t="s">
        <v>44</v>
      </c>
      <c r="C3863" s="63" t="s">
        <v>55</v>
      </c>
      <c r="D3863" s="63">
        <v>22</v>
      </c>
      <c r="E3863" s="63">
        <v>1.5382100000000001</v>
      </c>
      <c r="F3863" s="63">
        <v>1.311175</v>
      </c>
      <c r="G3863" s="63">
        <v>-0.22703519999999999</v>
      </c>
      <c r="H3863" s="63">
        <v>59.504899999999999</v>
      </c>
      <c r="I3863" s="63">
        <v>-0.3719228</v>
      </c>
      <c r="J3863" s="63">
        <v>-0.28632200000000002</v>
      </c>
      <c r="K3863" s="63">
        <v>-0.22703519999999999</v>
      </c>
      <c r="L3863" s="63">
        <v>-0.16774829999999999</v>
      </c>
      <c r="M3863" s="63">
        <v>-8.2147600000000001E-2</v>
      </c>
      <c r="N3863" s="63">
        <v>1831</v>
      </c>
      <c r="O3863" s="63">
        <v>0.1130564</v>
      </c>
      <c r="P3863" s="63">
        <v>10</v>
      </c>
      <c r="Q3863" s="63">
        <v>1.2781749580960001E-2</v>
      </c>
    </row>
    <row r="3864" spans="1:17">
      <c r="A3864" s="63" t="s">
        <v>77</v>
      </c>
      <c r="B3864" s="63" t="s">
        <v>44</v>
      </c>
      <c r="C3864" s="63" t="s">
        <v>55</v>
      </c>
      <c r="D3864" s="63">
        <v>23</v>
      </c>
      <c r="E3864" s="63">
        <v>1.319823</v>
      </c>
      <c r="F3864" s="63">
        <v>1.0966020000000001</v>
      </c>
      <c r="G3864" s="63">
        <v>-0.22322110000000001</v>
      </c>
      <c r="H3864" s="63">
        <v>57.6554</v>
      </c>
      <c r="I3864" s="63">
        <v>-0.36810870000000001</v>
      </c>
      <c r="J3864" s="63">
        <v>-0.28250789999999998</v>
      </c>
      <c r="K3864" s="63">
        <v>-0.22322110000000001</v>
      </c>
      <c r="L3864" s="63">
        <v>-0.1639342</v>
      </c>
      <c r="M3864" s="63">
        <v>-7.83335E-2</v>
      </c>
      <c r="N3864" s="63">
        <v>1831</v>
      </c>
      <c r="O3864" s="63">
        <v>0.1130564</v>
      </c>
      <c r="P3864" s="63">
        <v>10</v>
      </c>
      <c r="Q3864" s="63">
        <v>1.2781749580960001E-2</v>
      </c>
    </row>
    <row r="3865" spans="1:17">
      <c r="A3865" s="63" t="s">
        <v>77</v>
      </c>
      <c r="B3865" s="63" t="s">
        <v>44</v>
      </c>
      <c r="C3865" s="63" t="s">
        <v>55</v>
      </c>
      <c r="D3865" s="63">
        <v>24</v>
      </c>
      <c r="E3865" s="63">
        <v>1.056781</v>
      </c>
      <c r="F3865" s="63">
        <v>0.82730809999999999</v>
      </c>
      <c r="G3865" s="63">
        <v>-0.2294728</v>
      </c>
      <c r="H3865" s="63">
        <v>56.567999999999998</v>
      </c>
      <c r="I3865" s="63">
        <v>-0.37436039999999998</v>
      </c>
      <c r="J3865" s="63">
        <v>-0.28875960000000001</v>
      </c>
      <c r="K3865" s="63">
        <v>-0.2294728</v>
      </c>
      <c r="L3865" s="63">
        <v>-0.170186</v>
      </c>
      <c r="M3865" s="63">
        <v>-8.4585199999999999E-2</v>
      </c>
      <c r="N3865" s="63">
        <v>1831</v>
      </c>
      <c r="O3865" s="63">
        <v>0.1130564</v>
      </c>
      <c r="P3865" s="63">
        <v>10</v>
      </c>
      <c r="Q3865" s="63">
        <v>1.2781749580960001E-2</v>
      </c>
    </row>
    <row r="3866" spans="1:17">
      <c r="A3866" s="63" t="s">
        <v>77</v>
      </c>
      <c r="B3866" s="63" t="s">
        <v>44</v>
      </c>
      <c r="C3866" s="63" t="s">
        <v>56</v>
      </c>
      <c r="D3866" s="63">
        <v>1</v>
      </c>
      <c r="E3866" s="63">
        <v>1.0939399999999999</v>
      </c>
      <c r="F3866" s="63">
        <v>0.94903680000000001</v>
      </c>
      <c r="G3866" s="63">
        <v>-0.1449037</v>
      </c>
      <c r="H3866" s="63">
        <v>30.699100000000001</v>
      </c>
      <c r="I3866" s="63">
        <v>-0.28979129999999997</v>
      </c>
      <c r="J3866" s="63">
        <v>-0.2041906</v>
      </c>
      <c r="K3866" s="63">
        <v>-0.1449037</v>
      </c>
      <c r="L3866" s="63">
        <v>-8.5616899999999996E-2</v>
      </c>
      <c r="M3866" s="63">
        <v>-1.6099999999999998E-5</v>
      </c>
      <c r="N3866" s="63">
        <v>1831</v>
      </c>
      <c r="O3866" s="63">
        <v>0.1130564</v>
      </c>
      <c r="P3866" s="63">
        <v>11</v>
      </c>
      <c r="Q3866" s="63">
        <v>1.2781749580960001E-2</v>
      </c>
    </row>
    <row r="3867" spans="1:17">
      <c r="A3867" s="63" t="s">
        <v>77</v>
      </c>
      <c r="B3867" s="63" t="s">
        <v>44</v>
      </c>
      <c r="C3867" s="63" t="s">
        <v>56</v>
      </c>
      <c r="D3867" s="63">
        <v>2</v>
      </c>
      <c r="E3867" s="63">
        <v>1.0254300000000001</v>
      </c>
      <c r="F3867" s="63">
        <v>0.86461399999999999</v>
      </c>
      <c r="G3867" s="63">
        <v>-0.16081580000000001</v>
      </c>
      <c r="H3867" s="63">
        <v>30.6554</v>
      </c>
      <c r="I3867" s="63">
        <v>-0.30570340000000001</v>
      </c>
      <c r="J3867" s="63">
        <v>-0.22010260000000001</v>
      </c>
      <c r="K3867" s="63">
        <v>-0.16081580000000001</v>
      </c>
      <c r="L3867" s="63">
        <v>-0.10152890000000001</v>
      </c>
      <c r="M3867" s="63">
        <v>-1.59282E-2</v>
      </c>
      <c r="N3867" s="63">
        <v>1831</v>
      </c>
      <c r="O3867" s="63">
        <v>0.1130564</v>
      </c>
      <c r="P3867" s="63">
        <v>11</v>
      </c>
      <c r="Q3867" s="63">
        <v>1.2781749580960001E-2</v>
      </c>
    </row>
    <row r="3868" spans="1:17">
      <c r="A3868" s="63" t="s">
        <v>77</v>
      </c>
      <c r="B3868" s="63" t="s">
        <v>44</v>
      </c>
      <c r="C3868" s="63" t="s">
        <v>56</v>
      </c>
      <c r="D3868" s="63">
        <v>3</v>
      </c>
      <c r="E3868" s="63">
        <v>1.024014</v>
      </c>
      <c r="F3868" s="63">
        <v>0.86761809999999995</v>
      </c>
      <c r="G3868" s="63">
        <v>-0.15639639999999999</v>
      </c>
      <c r="H3868" s="63">
        <v>30.1554</v>
      </c>
      <c r="I3868" s="63">
        <v>-0.301284</v>
      </c>
      <c r="J3868" s="63">
        <v>-0.21568319999999999</v>
      </c>
      <c r="K3868" s="63">
        <v>-0.15639639999999999</v>
      </c>
      <c r="L3868" s="63">
        <v>-9.7109600000000004E-2</v>
      </c>
      <c r="M3868" s="63">
        <v>-1.15088E-2</v>
      </c>
      <c r="N3868" s="63">
        <v>1831</v>
      </c>
      <c r="O3868" s="63">
        <v>0.1130564</v>
      </c>
      <c r="P3868" s="63">
        <v>11</v>
      </c>
      <c r="Q3868" s="63">
        <v>1.2781749580960001E-2</v>
      </c>
    </row>
    <row r="3869" spans="1:17">
      <c r="A3869" s="63" t="s">
        <v>77</v>
      </c>
      <c r="B3869" s="63" t="s">
        <v>44</v>
      </c>
      <c r="C3869" s="63" t="s">
        <v>56</v>
      </c>
      <c r="D3869" s="63">
        <v>4</v>
      </c>
      <c r="E3869" s="63">
        <v>1.036791</v>
      </c>
      <c r="F3869" s="63">
        <v>0.87894059999999996</v>
      </c>
      <c r="G3869" s="63">
        <v>-0.1578503</v>
      </c>
      <c r="H3869" s="63">
        <v>29.699100000000001</v>
      </c>
      <c r="I3869" s="63">
        <v>-0.3027379</v>
      </c>
      <c r="J3869" s="63">
        <v>-0.2171371</v>
      </c>
      <c r="K3869" s="63">
        <v>-0.1578503</v>
      </c>
      <c r="L3869" s="63">
        <v>-9.8563399999999995E-2</v>
      </c>
      <c r="M3869" s="63">
        <v>-1.2962700000000001E-2</v>
      </c>
      <c r="N3869" s="63">
        <v>1831</v>
      </c>
      <c r="O3869" s="63">
        <v>0.1130564</v>
      </c>
      <c r="P3869" s="63">
        <v>11</v>
      </c>
      <c r="Q3869" s="63">
        <v>1.2781749580960001E-2</v>
      </c>
    </row>
    <row r="3870" spans="1:17">
      <c r="A3870" s="63" t="s">
        <v>77</v>
      </c>
      <c r="B3870" s="63" t="s">
        <v>44</v>
      </c>
      <c r="C3870" s="63" t="s">
        <v>56</v>
      </c>
      <c r="D3870" s="63">
        <v>5</v>
      </c>
      <c r="E3870" s="63">
        <v>1.076694</v>
      </c>
      <c r="F3870" s="63">
        <v>0.91960090000000005</v>
      </c>
      <c r="G3870" s="63">
        <v>-0.1570928</v>
      </c>
      <c r="H3870" s="63">
        <v>29.111699999999999</v>
      </c>
      <c r="I3870" s="63">
        <v>-0.30198029999999998</v>
      </c>
      <c r="J3870" s="63">
        <v>-0.21637960000000001</v>
      </c>
      <c r="K3870" s="63">
        <v>-0.1570928</v>
      </c>
      <c r="L3870" s="63">
        <v>-9.7805900000000001E-2</v>
      </c>
      <c r="M3870" s="63">
        <v>-1.2205199999999999E-2</v>
      </c>
      <c r="N3870" s="63">
        <v>1831</v>
      </c>
      <c r="O3870" s="63">
        <v>0.1130564</v>
      </c>
      <c r="P3870" s="63">
        <v>11</v>
      </c>
      <c r="Q3870" s="63">
        <v>1.2781749580960001E-2</v>
      </c>
    </row>
    <row r="3871" spans="1:17">
      <c r="A3871" s="63" t="s">
        <v>77</v>
      </c>
      <c r="B3871" s="63" t="s">
        <v>44</v>
      </c>
      <c r="C3871" s="63" t="s">
        <v>56</v>
      </c>
      <c r="D3871" s="63">
        <v>6</v>
      </c>
      <c r="E3871" s="63">
        <v>1.2448859999999999</v>
      </c>
      <c r="F3871" s="63">
        <v>1.009649</v>
      </c>
      <c r="G3871" s="63">
        <v>-0.23523769999999999</v>
      </c>
      <c r="H3871" s="63">
        <v>29.068000000000001</v>
      </c>
      <c r="I3871" s="63">
        <v>-0.3801253</v>
      </c>
      <c r="J3871" s="63">
        <v>-0.29452460000000003</v>
      </c>
      <c r="K3871" s="63">
        <v>-0.23523769999999999</v>
      </c>
      <c r="L3871" s="63">
        <v>-0.17595089999999999</v>
      </c>
      <c r="M3871" s="63">
        <v>-9.0350100000000003E-2</v>
      </c>
      <c r="N3871" s="63">
        <v>1831</v>
      </c>
      <c r="O3871" s="63">
        <v>0.1130564</v>
      </c>
      <c r="P3871" s="63">
        <v>11</v>
      </c>
      <c r="Q3871" s="63">
        <v>1.2781749580960001E-2</v>
      </c>
    </row>
    <row r="3872" spans="1:17">
      <c r="A3872" s="63" t="s">
        <v>77</v>
      </c>
      <c r="B3872" s="63" t="s">
        <v>44</v>
      </c>
      <c r="C3872" s="63" t="s">
        <v>56</v>
      </c>
      <c r="D3872" s="63">
        <v>7</v>
      </c>
      <c r="E3872" s="63">
        <v>1.599745</v>
      </c>
      <c r="F3872" s="63">
        <v>1.400569</v>
      </c>
      <c r="G3872" s="63">
        <v>-0.19917670000000001</v>
      </c>
      <c r="H3872" s="63">
        <v>28.5243</v>
      </c>
      <c r="I3872" s="63">
        <v>-0.34406429999999999</v>
      </c>
      <c r="J3872" s="63">
        <v>-0.25846350000000001</v>
      </c>
      <c r="K3872" s="63">
        <v>-0.19917670000000001</v>
      </c>
      <c r="L3872" s="63">
        <v>-0.13988980000000001</v>
      </c>
      <c r="M3872" s="63">
        <v>-5.42891E-2</v>
      </c>
      <c r="N3872" s="63">
        <v>1831</v>
      </c>
      <c r="O3872" s="63">
        <v>0.1130564</v>
      </c>
      <c r="P3872" s="63">
        <v>11</v>
      </c>
      <c r="Q3872" s="63">
        <v>1.2781749580960001E-2</v>
      </c>
    </row>
    <row r="3873" spans="1:17">
      <c r="A3873" s="63" t="s">
        <v>77</v>
      </c>
      <c r="B3873" s="63" t="s">
        <v>44</v>
      </c>
      <c r="C3873" s="63" t="s">
        <v>56</v>
      </c>
      <c r="D3873" s="63">
        <v>8</v>
      </c>
      <c r="E3873" s="63">
        <v>1.8169850000000001</v>
      </c>
      <c r="F3873" s="63">
        <v>1.733033</v>
      </c>
      <c r="G3873" s="63">
        <v>-8.3951700000000004E-2</v>
      </c>
      <c r="H3873" s="63">
        <v>28.436900000000001</v>
      </c>
      <c r="I3873" s="63">
        <v>-0.2288393</v>
      </c>
      <c r="J3873" s="63">
        <v>-0.14323849999999999</v>
      </c>
      <c r="K3873" s="63">
        <v>-8.3951700000000004E-2</v>
      </c>
      <c r="L3873" s="63">
        <v>-2.46649E-2</v>
      </c>
      <c r="M3873" s="63">
        <v>6.0935900000000001E-2</v>
      </c>
      <c r="N3873" s="63">
        <v>1831</v>
      </c>
      <c r="O3873" s="63">
        <v>0.1130564</v>
      </c>
      <c r="P3873" s="63">
        <v>11</v>
      </c>
      <c r="Q3873" s="63">
        <v>1.2781749580960001E-2</v>
      </c>
    </row>
    <row r="3874" spans="1:17">
      <c r="A3874" s="63" t="s">
        <v>77</v>
      </c>
      <c r="B3874" s="63" t="s">
        <v>44</v>
      </c>
      <c r="C3874" s="63" t="s">
        <v>56</v>
      </c>
      <c r="D3874" s="63">
        <v>9</v>
      </c>
      <c r="E3874" s="63">
        <v>1.725519</v>
      </c>
      <c r="F3874" s="63">
        <v>1.7988519999999999</v>
      </c>
      <c r="G3874" s="63">
        <v>7.3333599999999999E-2</v>
      </c>
      <c r="H3874" s="63">
        <v>32.7622</v>
      </c>
      <c r="I3874" s="63">
        <v>-7.1554000000000006E-2</v>
      </c>
      <c r="J3874" s="63">
        <v>1.40468E-2</v>
      </c>
      <c r="K3874" s="63">
        <v>7.3333599999999999E-2</v>
      </c>
      <c r="L3874" s="63">
        <v>0.1326205</v>
      </c>
      <c r="M3874" s="63">
        <v>0.2182212</v>
      </c>
      <c r="N3874" s="63">
        <v>1831</v>
      </c>
      <c r="O3874" s="63">
        <v>0.1130564</v>
      </c>
      <c r="P3874" s="63">
        <v>11</v>
      </c>
      <c r="Q3874" s="63">
        <v>1.2781749580960001E-2</v>
      </c>
    </row>
    <row r="3875" spans="1:17">
      <c r="A3875" s="63" t="s">
        <v>77</v>
      </c>
      <c r="B3875" s="63" t="s">
        <v>44</v>
      </c>
      <c r="C3875" s="63" t="s">
        <v>56</v>
      </c>
      <c r="D3875" s="63">
        <v>10</v>
      </c>
      <c r="E3875" s="63">
        <v>1.688339</v>
      </c>
      <c r="F3875" s="63">
        <v>1.764583</v>
      </c>
      <c r="G3875" s="63">
        <v>7.6243900000000003E-2</v>
      </c>
      <c r="H3875" s="63">
        <v>37.7622</v>
      </c>
      <c r="I3875" s="63">
        <v>-6.8643700000000002E-2</v>
      </c>
      <c r="J3875" s="63">
        <v>1.6957E-2</v>
      </c>
      <c r="K3875" s="63">
        <v>7.6243900000000003E-2</v>
      </c>
      <c r="L3875" s="63">
        <v>0.1355307</v>
      </c>
      <c r="M3875" s="63">
        <v>0.22113150000000001</v>
      </c>
      <c r="N3875" s="63">
        <v>1831</v>
      </c>
      <c r="O3875" s="63">
        <v>0.1130564</v>
      </c>
      <c r="P3875" s="63">
        <v>11</v>
      </c>
      <c r="Q3875" s="63">
        <v>1.2781749580960001E-2</v>
      </c>
    </row>
    <row r="3876" spans="1:17">
      <c r="A3876" s="63" t="s">
        <v>77</v>
      </c>
      <c r="B3876" s="63" t="s">
        <v>44</v>
      </c>
      <c r="C3876" s="63" t="s">
        <v>56</v>
      </c>
      <c r="D3876" s="63">
        <v>11</v>
      </c>
      <c r="E3876" s="63">
        <v>1.5946849999999999</v>
      </c>
      <c r="F3876" s="63">
        <v>1.749296</v>
      </c>
      <c r="G3876" s="63">
        <v>0.15461030000000001</v>
      </c>
      <c r="H3876" s="63">
        <v>43.956299999999999</v>
      </c>
      <c r="I3876" s="63">
        <v>9.7227000000000008E-3</v>
      </c>
      <c r="J3876" s="63">
        <v>9.5323400000000003E-2</v>
      </c>
      <c r="K3876" s="63">
        <v>0.15461030000000001</v>
      </c>
      <c r="L3876" s="63">
        <v>0.21389710000000001</v>
      </c>
      <c r="M3876" s="63">
        <v>0.29949789999999998</v>
      </c>
      <c r="N3876" s="63">
        <v>1831</v>
      </c>
      <c r="O3876" s="63">
        <v>0.1130564</v>
      </c>
      <c r="P3876" s="63">
        <v>11</v>
      </c>
      <c r="Q3876" s="63">
        <v>1.2781749580960001E-2</v>
      </c>
    </row>
    <row r="3877" spans="1:17">
      <c r="A3877" s="63" t="s">
        <v>77</v>
      </c>
      <c r="B3877" s="63" t="s">
        <v>44</v>
      </c>
      <c r="C3877" s="63" t="s">
        <v>56</v>
      </c>
      <c r="D3877" s="63">
        <v>12</v>
      </c>
      <c r="E3877" s="63">
        <v>1.555186</v>
      </c>
      <c r="F3877" s="63">
        <v>1.6909479999999999</v>
      </c>
      <c r="G3877" s="63">
        <v>0.13576170000000001</v>
      </c>
      <c r="H3877" s="63">
        <v>46.043700000000001</v>
      </c>
      <c r="I3877" s="63">
        <v>-9.1258999999999993E-3</v>
      </c>
      <c r="J3877" s="63">
        <v>7.6474899999999998E-2</v>
      </c>
      <c r="K3877" s="63">
        <v>0.13576170000000001</v>
      </c>
      <c r="L3877" s="63">
        <v>0.19504859999999999</v>
      </c>
      <c r="M3877" s="63">
        <v>0.28064929999999999</v>
      </c>
      <c r="N3877" s="63">
        <v>1831</v>
      </c>
      <c r="O3877" s="63">
        <v>0.1130564</v>
      </c>
      <c r="P3877" s="63">
        <v>11</v>
      </c>
      <c r="Q3877" s="63">
        <v>1.2781749580960001E-2</v>
      </c>
    </row>
    <row r="3878" spans="1:17">
      <c r="A3878" s="63" t="s">
        <v>77</v>
      </c>
      <c r="B3878" s="63" t="s">
        <v>44</v>
      </c>
      <c r="C3878" s="63" t="s">
        <v>56</v>
      </c>
      <c r="D3878" s="63">
        <v>13</v>
      </c>
      <c r="E3878" s="63">
        <v>1.4087099999999999</v>
      </c>
      <c r="F3878" s="63">
        <v>1.659872</v>
      </c>
      <c r="G3878" s="63">
        <v>0.25116240000000001</v>
      </c>
      <c r="H3878" s="63">
        <v>45.218499999999999</v>
      </c>
      <c r="I3878" s="63">
        <v>0.1062748</v>
      </c>
      <c r="J3878" s="63">
        <v>0.19187560000000001</v>
      </c>
      <c r="K3878" s="63">
        <v>0.25116240000000001</v>
      </c>
      <c r="L3878" s="63">
        <v>0.31044919999999998</v>
      </c>
      <c r="M3878" s="63">
        <v>0.39605000000000001</v>
      </c>
      <c r="N3878" s="63">
        <v>1831</v>
      </c>
      <c r="O3878" s="63">
        <v>0.1130564</v>
      </c>
      <c r="P3878" s="63">
        <v>11</v>
      </c>
      <c r="Q3878" s="63">
        <v>1.2781749580960001E-2</v>
      </c>
    </row>
    <row r="3879" spans="1:17">
      <c r="A3879" s="63" t="s">
        <v>77</v>
      </c>
      <c r="B3879" s="63" t="s">
        <v>44</v>
      </c>
      <c r="C3879" s="63" t="s">
        <v>56</v>
      </c>
      <c r="D3879" s="63">
        <v>14</v>
      </c>
      <c r="E3879" s="63">
        <v>1.27146</v>
      </c>
      <c r="F3879" s="63">
        <v>1.561156</v>
      </c>
      <c r="G3879" s="63">
        <v>0.2896956</v>
      </c>
      <c r="H3879" s="63">
        <v>45.436900000000001</v>
      </c>
      <c r="I3879" s="63">
        <v>0.14480799999999999</v>
      </c>
      <c r="J3879" s="63">
        <v>0.2304088</v>
      </c>
      <c r="K3879" s="63">
        <v>0.2896956</v>
      </c>
      <c r="L3879" s="63">
        <v>0.34898249999999997</v>
      </c>
      <c r="M3879" s="63">
        <v>0.4345832</v>
      </c>
      <c r="N3879" s="63">
        <v>1831</v>
      </c>
      <c r="O3879" s="63">
        <v>0.1130564</v>
      </c>
      <c r="P3879" s="63">
        <v>11</v>
      </c>
      <c r="Q3879" s="63">
        <v>1.2781749580960001E-2</v>
      </c>
    </row>
    <row r="3880" spans="1:17">
      <c r="A3880" s="63" t="s">
        <v>77</v>
      </c>
      <c r="B3880" s="63" t="s">
        <v>44</v>
      </c>
      <c r="C3880" s="63" t="s">
        <v>56</v>
      </c>
      <c r="D3880" s="63">
        <v>15</v>
      </c>
      <c r="E3880" s="63">
        <v>1.2488300000000001</v>
      </c>
      <c r="F3880" s="63">
        <v>1.5039400000000001</v>
      </c>
      <c r="G3880" s="63">
        <v>0.25511</v>
      </c>
      <c r="H3880" s="63">
        <v>45.3932</v>
      </c>
      <c r="I3880" s="63">
        <v>0.1102224</v>
      </c>
      <c r="J3880" s="63">
        <v>0.1958232</v>
      </c>
      <c r="K3880" s="63">
        <v>0.25511</v>
      </c>
      <c r="L3880" s="63">
        <v>0.31439689999999998</v>
      </c>
      <c r="M3880" s="63">
        <v>0.39999760000000001</v>
      </c>
      <c r="N3880" s="63">
        <v>1831</v>
      </c>
      <c r="O3880" s="63">
        <v>0.1130564</v>
      </c>
      <c r="P3880" s="63">
        <v>11</v>
      </c>
      <c r="Q3880" s="63">
        <v>1.2781749580960001E-2</v>
      </c>
    </row>
    <row r="3881" spans="1:17">
      <c r="A3881" s="63" t="s">
        <v>77</v>
      </c>
      <c r="B3881" s="63" t="s">
        <v>44</v>
      </c>
      <c r="C3881" s="63" t="s">
        <v>56</v>
      </c>
      <c r="D3881" s="63">
        <v>16</v>
      </c>
      <c r="E3881" s="63">
        <v>1.3089500000000001</v>
      </c>
      <c r="F3881" s="63">
        <v>1.5264629999999999</v>
      </c>
      <c r="G3881" s="63">
        <v>0.21751329999999999</v>
      </c>
      <c r="H3881" s="63">
        <v>45.3932</v>
      </c>
      <c r="I3881" s="63">
        <v>7.2625700000000001E-2</v>
      </c>
      <c r="J3881" s="63">
        <v>0.15822649999999999</v>
      </c>
      <c r="K3881" s="63">
        <v>0.21751329999999999</v>
      </c>
      <c r="L3881" s="63">
        <v>0.2768002</v>
      </c>
      <c r="M3881" s="63">
        <v>0.36240090000000003</v>
      </c>
      <c r="N3881" s="63">
        <v>1831</v>
      </c>
      <c r="O3881" s="63">
        <v>0.1130564</v>
      </c>
      <c r="P3881" s="63">
        <v>11</v>
      </c>
      <c r="Q3881" s="63">
        <v>1.2781749580960001E-2</v>
      </c>
    </row>
    <row r="3882" spans="1:17">
      <c r="A3882" s="63" t="s">
        <v>77</v>
      </c>
      <c r="B3882" s="63" t="s">
        <v>44</v>
      </c>
      <c r="C3882" s="63" t="s">
        <v>56</v>
      </c>
      <c r="D3882" s="63">
        <v>17</v>
      </c>
      <c r="E3882" s="63">
        <v>1.466637</v>
      </c>
      <c r="F3882" s="63">
        <v>1.6524540000000001</v>
      </c>
      <c r="G3882" s="63">
        <v>0.18581739999999999</v>
      </c>
      <c r="H3882" s="63">
        <v>44.218499999999999</v>
      </c>
      <c r="I3882" s="63">
        <v>4.0929800000000002E-2</v>
      </c>
      <c r="J3882" s="63">
        <v>0.12653049999999999</v>
      </c>
      <c r="K3882" s="63">
        <v>0.18581739999999999</v>
      </c>
      <c r="L3882" s="63">
        <v>0.24510419999999999</v>
      </c>
      <c r="M3882" s="63">
        <v>0.33070500000000003</v>
      </c>
      <c r="N3882" s="63">
        <v>1831</v>
      </c>
      <c r="O3882" s="63">
        <v>0.1130564</v>
      </c>
      <c r="P3882" s="63">
        <v>11</v>
      </c>
      <c r="Q3882" s="63">
        <v>1.2781749580960001E-2</v>
      </c>
    </row>
    <row r="3883" spans="1:17">
      <c r="A3883" s="63" t="s">
        <v>77</v>
      </c>
      <c r="B3883" s="63" t="s">
        <v>44</v>
      </c>
      <c r="C3883" s="63" t="s">
        <v>56</v>
      </c>
      <c r="D3883" s="63">
        <v>18</v>
      </c>
      <c r="E3883" s="63">
        <v>1.911408</v>
      </c>
      <c r="F3883" s="63">
        <v>1.990461</v>
      </c>
      <c r="G3883" s="63">
        <v>7.9052600000000001E-2</v>
      </c>
      <c r="H3883" s="63">
        <v>42.087400000000002</v>
      </c>
      <c r="I3883" s="63">
        <v>-6.5835000000000005E-2</v>
      </c>
      <c r="J3883" s="63">
        <v>1.9765700000000001E-2</v>
      </c>
      <c r="K3883" s="63">
        <v>7.9052600000000001E-2</v>
      </c>
      <c r="L3883" s="63">
        <v>0.1383394</v>
      </c>
      <c r="M3883" s="63">
        <v>0.22394020000000001</v>
      </c>
      <c r="N3883" s="63">
        <v>1831</v>
      </c>
      <c r="O3883" s="63">
        <v>0.1130564</v>
      </c>
      <c r="P3883" s="63">
        <v>11</v>
      </c>
      <c r="Q3883" s="63">
        <v>1.2781749580960001E-2</v>
      </c>
    </row>
    <row r="3884" spans="1:17">
      <c r="A3884" s="63" t="s">
        <v>77</v>
      </c>
      <c r="B3884" s="63" t="s">
        <v>44</v>
      </c>
      <c r="C3884" s="63" t="s">
        <v>56</v>
      </c>
      <c r="D3884" s="63">
        <v>19</v>
      </c>
      <c r="E3884" s="63">
        <v>2.1603089999999998</v>
      </c>
      <c r="F3884" s="63">
        <v>2.0955400000000002</v>
      </c>
      <c r="G3884" s="63">
        <v>-6.4768300000000001E-2</v>
      </c>
      <c r="H3884" s="63">
        <v>38.218499999999999</v>
      </c>
      <c r="I3884" s="63">
        <v>-0.20965590000000001</v>
      </c>
      <c r="J3884" s="63">
        <v>-0.1240551</v>
      </c>
      <c r="K3884" s="63">
        <v>-6.4768300000000001E-2</v>
      </c>
      <c r="L3884" s="63">
        <v>-5.4815000000000003E-3</v>
      </c>
      <c r="M3884" s="63">
        <v>8.0119300000000004E-2</v>
      </c>
      <c r="N3884" s="63">
        <v>1831</v>
      </c>
      <c r="O3884" s="63">
        <v>0.1130564</v>
      </c>
      <c r="P3884" s="63">
        <v>11</v>
      </c>
      <c r="Q3884" s="63">
        <v>1.2781749580960001E-2</v>
      </c>
    </row>
    <row r="3885" spans="1:17">
      <c r="A3885" s="63" t="s">
        <v>77</v>
      </c>
      <c r="B3885" s="63" t="s">
        <v>44</v>
      </c>
      <c r="C3885" s="63" t="s">
        <v>56</v>
      </c>
      <c r="D3885" s="63">
        <v>20</v>
      </c>
      <c r="E3885" s="63">
        <v>2.1390859999999998</v>
      </c>
      <c r="F3885" s="63">
        <v>2.0239180000000001</v>
      </c>
      <c r="G3885" s="63">
        <v>-0.1151681</v>
      </c>
      <c r="H3885" s="63">
        <v>35.305799999999998</v>
      </c>
      <c r="I3885" s="63">
        <v>-0.2600557</v>
      </c>
      <c r="J3885" s="63">
        <v>-0.1744549</v>
      </c>
      <c r="K3885" s="63">
        <v>-0.1151681</v>
      </c>
      <c r="L3885" s="63">
        <v>-5.5881300000000002E-2</v>
      </c>
      <c r="M3885" s="63">
        <v>2.9719499999999999E-2</v>
      </c>
      <c r="N3885" s="63">
        <v>1831</v>
      </c>
      <c r="O3885" s="63">
        <v>0.1130564</v>
      </c>
      <c r="P3885" s="63">
        <v>11</v>
      </c>
      <c r="Q3885" s="63">
        <v>1.2781749580960001E-2</v>
      </c>
    </row>
    <row r="3886" spans="1:17">
      <c r="A3886" s="63" t="s">
        <v>77</v>
      </c>
      <c r="B3886" s="63" t="s">
        <v>44</v>
      </c>
      <c r="C3886" s="63" t="s">
        <v>56</v>
      </c>
      <c r="D3886" s="63">
        <v>21</v>
      </c>
      <c r="E3886" s="63">
        <v>2.0891359999999999</v>
      </c>
      <c r="F3886" s="63">
        <v>1.9412780000000001</v>
      </c>
      <c r="G3886" s="63">
        <v>-0.14785860000000001</v>
      </c>
      <c r="H3886" s="63">
        <v>33.805799999999998</v>
      </c>
      <c r="I3886" s="63">
        <v>-0.29274620000000001</v>
      </c>
      <c r="J3886" s="63">
        <v>-0.20714550000000001</v>
      </c>
      <c r="K3886" s="63">
        <v>-0.14785860000000001</v>
      </c>
      <c r="L3886" s="63">
        <v>-8.8571800000000006E-2</v>
      </c>
      <c r="M3886" s="63">
        <v>-2.9710000000000001E-3</v>
      </c>
      <c r="N3886" s="63">
        <v>1831</v>
      </c>
      <c r="O3886" s="63">
        <v>0.1130564</v>
      </c>
      <c r="P3886" s="63">
        <v>11</v>
      </c>
      <c r="Q3886" s="63">
        <v>1.2781749580960001E-2</v>
      </c>
    </row>
    <row r="3887" spans="1:17">
      <c r="A3887" s="63" t="s">
        <v>77</v>
      </c>
      <c r="B3887" s="63" t="s">
        <v>44</v>
      </c>
      <c r="C3887" s="63" t="s">
        <v>56</v>
      </c>
      <c r="D3887" s="63">
        <v>22</v>
      </c>
      <c r="E3887" s="63">
        <v>1.890366</v>
      </c>
      <c r="F3887" s="63">
        <v>1.7420789999999999</v>
      </c>
      <c r="G3887" s="63">
        <v>-0.14828659999999999</v>
      </c>
      <c r="H3887" s="63">
        <v>31.849499999999999</v>
      </c>
      <c r="I3887" s="63">
        <v>-0.2931742</v>
      </c>
      <c r="J3887" s="63">
        <v>-0.20757339999999999</v>
      </c>
      <c r="K3887" s="63">
        <v>-0.14828659999999999</v>
      </c>
      <c r="L3887" s="63">
        <v>-8.8999700000000001E-2</v>
      </c>
      <c r="M3887" s="63">
        <v>-3.3990000000000001E-3</v>
      </c>
      <c r="N3887" s="63">
        <v>1831</v>
      </c>
      <c r="O3887" s="63">
        <v>0.1130564</v>
      </c>
      <c r="P3887" s="63">
        <v>11</v>
      </c>
      <c r="Q3887" s="63">
        <v>1.2781749580960001E-2</v>
      </c>
    </row>
    <row r="3888" spans="1:17">
      <c r="A3888" s="63" t="s">
        <v>77</v>
      </c>
      <c r="B3888" s="63" t="s">
        <v>44</v>
      </c>
      <c r="C3888" s="63" t="s">
        <v>56</v>
      </c>
      <c r="D3888" s="63">
        <v>23</v>
      </c>
      <c r="E3888" s="63">
        <v>1.6230439999999999</v>
      </c>
      <c r="F3888" s="63">
        <v>1.482866</v>
      </c>
      <c r="G3888" s="63">
        <v>-0.14017840000000001</v>
      </c>
      <c r="H3888" s="63">
        <v>30.7622</v>
      </c>
      <c r="I3888" s="63">
        <v>-0.28506599999999999</v>
      </c>
      <c r="J3888" s="63">
        <v>-0.19946530000000001</v>
      </c>
      <c r="K3888" s="63">
        <v>-0.14017840000000001</v>
      </c>
      <c r="L3888" s="63">
        <v>-8.0891599999999994E-2</v>
      </c>
      <c r="M3888" s="63">
        <v>4.7092000000000002E-3</v>
      </c>
      <c r="N3888" s="63">
        <v>1831</v>
      </c>
      <c r="O3888" s="63">
        <v>0.1130564</v>
      </c>
      <c r="P3888" s="63">
        <v>11</v>
      </c>
      <c r="Q3888" s="63">
        <v>1.2781749580960001E-2</v>
      </c>
    </row>
    <row r="3889" spans="1:17">
      <c r="A3889" s="63" t="s">
        <v>77</v>
      </c>
      <c r="B3889" s="63" t="s">
        <v>44</v>
      </c>
      <c r="C3889" s="63" t="s">
        <v>56</v>
      </c>
      <c r="D3889" s="63">
        <v>24</v>
      </c>
      <c r="E3889" s="63">
        <v>1.3053539999999999</v>
      </c>
      <c r="F3889" s="63">
        <v>1.163262</v>
      </c>
      <c r="G3889" s="63">
        <v>-0.14209150000000001</v>
      </c>
      <c r="H3889" s="63">
        <v>30.174800000000001</v>
      </c>
      <c r="I3889" s="63">
        <v>-0.28697909999999999</v>
      </c>
      <c r="J3889" s="63">
        <v>-0.20137830000000001</v>
      </c>
      <c r="K3889" s="63">
        <v>-0.14209150000000001</v>
      </c>
      <c r="L3889" s="63">
        <v>-8.2804699999999995E-2</v>
      </c>
      <c r="M3889" s="63">
        <v>2.7961000000000001E-3</v>
      </c>
      <c r="N3889" s="63">
        <v>1831</v>
      </c>
      <c r="O3889" s="63">
        <v>0.1130564</v>
      </c>
      <c r="P3889" s="63">
        <v>11</v>
      </c>
      <c r="Q3889" s="63">
        <v>1.2781749580960001E-2</v>
      </c>
    </row>
    <row r="3890" spans="1:17">
      <c r="A3890" s="63" t="s">
        <v>77</v>
      </c>
      <c r="B3890" s="63" t="s">
        <v>44</v>
      </c>
      <c r="C3890" s="63" t="s">
        <v>57</v>
      </c>
      <c r="D3890" s="63">
        <v>1</v>
      </c>
      <c r="E3890" s="63">
        <v>1.272338</v>
      </c>
      <c r="F3890" s="63">
        <v>1.127434</v>
      </c>
      <c r="G3890" s="63">
        <v>-0.1449038</v>
      </c>
      <c r="H3890" s="63">
        <v>29.781500000000001</v>
      </c>
      <c r="I3890" s="63">
        <v>-0.28979139999999998</v>
      </c>
      <c r="J3890" s="63">
        <v>-0.2041906</v>
      </c>
      <c r="K3890" s="63">
        <v>-0.1449038</v>
      </c>
      <c r="L3890" s="63">
        <v>-8.5616899999999996E-2</v>
      </c>
      <c r="M3890" s="63">
        <v>-1.6200000000000001E-5</v>
      </c>
      <c r="N3890" s="63">
        <v>1831</v>
      </c>
      <c r="O3890" s="63">
        <v>0.1130564</v>
      </c>
      <c r="P3890" s="63">
        <v>12</v>
      </c>
      <c r="Q3890" s="63">
        <v>1.2781749580960001E-2</v>
      </c>
    </row>
    <row r="3891" spans="1:17">
      <c r="A3891" s="63" t="s">
        <v>77</v>
      </c>
      <c r="B3891" s="63" t="s">
        <v>44</v>
      </c>
      <c r="C3891" s="63" t="s">
        <v>57</v>
      </c>
      <c r="D3891" s="63">
        <v>2</v>
      </c>
      <c r="E3891" s="63">
        <v>1.2030320000000001</v>
      </c>
      <c r="F3891" s="63">
        <v>1.042216</v>
      </c>
      <c r="G3891" s="63">
        <v>-0.16081580000000001</v>
      </c>
      <c r="H3891" s="63">
        <v>29.781500000000001</v>
      </c>
      <c r="I3891" s="63">
        <v>-0.30570340000000001</v>
      </c>
      <c r="J3891" s="63">
        <v>-0.22010270000000001</v>
      </c>
      <c r="K3891" s="63">
        <v>-0.16081580000000001</v>
      </c>
      <c r="L3891" s="63">
        <v>-0.10152899999999999</v>
      </c>
      <c r="M3891" s="63">
        <v>-1.59282E-2</v>
      </c>
      <c r="N3891" s="63">
        <v>1831</v>
      </c>
      <c r="O3891" s="63">
        <v>0.1130564</v>
      </c>
      <c r="P3891" s="63">
        <v>12</v>
      </c>
      <c r="Q3891" s="63">
        <v>1.2781749580960001E-2</v>
      </c>
    </row>
    <row r="3892" spans="1:17">
      <c r="A3892" s="63" t="s">
        <v>77</v>
      </c>
      <c r="B3892" s="63" t="s">
        <v>44</v>
      </c>
      <c r="C3892" s="63" t="s">
        <v>57</v>
      </c>
      <c r="D3892" s="63">
        <v>3</v>
      </c>
      <c r="E3892" s="63">
        <v>1.2044010000000001</v>
      </c>
      <c r="F3892" s="63">
        <v>1.0480050000000001</v>
      </c>
      <c r="G3892" s="63">
        <v>-0.15639639999999999</v>
      </c>
      <c r="H3892" s="63">
        <v>28.781500000000001</v>
      </c>
      <c r="I3892" s="63">
        <v>-0.301284</v>
      </c>
      <c r="J3892" s="63">
        <v>-0.21568319999999999</v>
      </c>
      <c r="K3892" s="63">
        <v>-0.15639639999999999</v>
      </c>
      <c r="L3892" s="63">
        <v>-9.7109600000000004E-2</v>
      </c>
      <c r="M3892" s="63">
        <v>-1.15088E-2</v>
      </c>
      <c r="N3892" s="63">
        <v>1831</v>
      </c>
      <c r="O3892" s="63">
        <v>0.1130564</v>
      </c>
      <c r="P3892" s="63">
        <v>12</v>
      </c>
      <c r="Q3892" s="63">
        <v>1.2781749580960001E-2</v>
      </c>
    </row>
    <row r="3893" spans="1:17">
      <c r="A3893" s="63" t="s">
        <v>77</v>
      </c>
      <c r="B3893" s="63" t="s">
        <v>44</v>
      </c>
      <c r="C3893" s="63" t="s">
        <v>57</v>
      </c>
      <c r="D3893" s="63">
        <v>4</v>
      </c>
      <c r="E3893" s="63">
        <v>1.1800889999999999</v>
      </c>
      <c r="F3893" s="63">
        <v>1.022238</v>
      </c>
      <c r="G3893" s="63">
        <v>-0.1578503</v>
      </c>
      <c r="H3893" s="63">
        <v>27.8689</v>
      </c>
      <c r="I3893" s="63">
        <v>-0.3027379</v>
      </c>
      <c r="J3893" s="63">
        <v>-0.2171371</v>
      </c>
      <c r="K3893" s="63">
        <v>-0.1578503</v>
      </c>
      <c r="L3893" s="63">
        <v>-9.8563399999999995E-2</v>
      </c>
      <c r="M3893" s="63">
        <v>-1.2962700000000001E-2</v>
      </c>
      <c r="N3893" s="63">
        <v>1831</v>
      </c>
      <c r="O3893" s="63">
        <v>0.1130564</v>
      </c>
      <c r="P3893" s="63">
        <v>12</v>
      </c>
      <c r="Q3893" s="63">
        <v>1.2781749580960001E-2</v>
      </c>
    </row>
    <row r="3894" spans="1:17">
      <c r="A3894" s="63" t="s">
        <v>77</v>
      </c>
      <c r="B3894" s="63" t="s">
        <v>44</v>
      </c>
      <c r="C3894" s="63" t="s">
        <v>57</v>
      </c>
      <c r="D3894" s="63">
        <v>5</v>
      </c>
      <c r="E3894" s="63">
        <v>1.209136</v>
      </c>
      <c r="F3894" s="63">
        <v>1.052044</v>
      </c>
      <c r="G3894" s="63">
        <v>-0.1570928</v>
      </c>
      <c r="H3894" s="63">
        <v>27.7378</v>
      </c>
      <c r="I3894" s="63">
        <v>-0.30198039999999998</v>
      </c>
      <c r="J3894" s="63">
        <v>-0.21637960000000001</v>
      </c>
      <c r="K3894" s="63">
        <v>-0.1570928</v>
      </c>
      <c r="L3894" s="63">
        <v>-9.7806000000000004E-2</v>
      </c>
      <c r="M3894" s="63">
        <v>-1.2205199999999999E-2</v>
      </c>
      <c r="N3894" s="63">
        <v>1831</v>
      </c>
      <c r="O3894" s="63">
        <v>0.1130564</v>
      </c>
      <c r="P3894" s="63">
        <v>12</v>
      </c>
      <c r="Q3894" s="63">
        <v>1.2781749580960001E-2</v>
      </c>
    </row>
    <row r="3895" spans="1:17">
      <c r="A3895" s="63" t="s">
        <v>77</v>
      </c>
      <c r="B3895" s="63" t="s">
        <v>44</v>
      </c>
      <c r="C3895" s="63" t="s">
        <v>57</v>
      </c>
      <c r="D3895" s="63">
        <v>6</v>
      </c>
      <c r="E3895" s="63">
        <v>1.3628670000000001</v>
      </c>
      <c r="F3895" s="63">
        <v>1.127629</v>
      </c>
      <c r="G3895" s="63">
        <v>-0.23523769999999999</v>
      </c>
      <c r="H3895" s="63">
        <v>27.694199999999999</v>
      </c>
      <c r="I3895" s="63">
        <v>-0.3801253</v>
      </c>
      <c r="J3895" s="63">
        <v>-0.29452460000000003</v>
      </c>
      <c r="K3895" s="63">
        <v>-0.23523769999999999</v>
      </c>
      <c r="L3895" s="63">
        <v>-0.17595089999999999</v>
      </c>
      <c r="M3895" s="63">
        <v>-9.0350100000000003E-2</v>
      </c>
      <c r="N3895" s="63">
        <v>1831</v>
      </c>
      <c r="O3895" s="63">
        <v>0.1130564</v>
      </c>
      <c r="P3895" s="63">
        <v>12</v>
      </c>
      <c r="Q3895" s="63">
        <v>1.2781749580960001E-2</v>
      </c>
    </row>
    <row r="3896" spans="1:17">
      <c r="A3896" s="63" t="s">
        <v>77</v>
      </c>
      <c r="B3896" s="63" t="s">
        <v>44</v>
      </c>
      <c r="C3896" s="63" t="s">
        <v>57</v>
      </c>
      <c r="D3896" s="63">
        <v>7</v>
      </c>
      <c r="E3896" s="63">
        <v>1.6674249999999999</v>
      </c>
      <c r="F3896" s="63">
        <v>1.4682489999999999</v>
      </c>
      <c r="G3896" s="63">
        <v>-0.19917679999999999</v>
      </c>
      <c r="H3896" s="63">
        <v>27.650500000000001</v>
      </c>
      <c r="I3896" s="63">
        <v>-0.34406439999999999</v>
      </c>
      <c r="J3896" s="63">
        <v>-0.25846360000000002</v>
      </c>
      <c r="K3896" s="63">
        <v>-0.19917679999999999</v>
      </c>
      <c r="L3896" s="63">
        <v>-0.13988999999999999</v>
      </c>
      <c r="M3896" s="63">
        <v>-5.4289200000000003E-2</v>
      </c>
      <c r="N3896" s="63">
        <v>1831</v>
      </c>
      <c r="O3896" s="63">
        <v>0.1130564</v>
      </c>
      <c r="P3896" s="63">
        <v>12</v>
      </c>
      <c r="Q3896" s="63">
        <v>1.2781749580960001E-2</v>
      </c>
    </row>
    <row r="3897" spans="1:17">
      <c r="A3897" s="63" t="s">
        <v>77</v>
      </c>
      <c r="B3897" s="63" t="s">
        <v>44</v>
      </c>
      <c r="C3897" s="63" t="s">
        <v>57</v>
      </c>
      <c r="D3897" s="63">
        <v>8</v>
      </c>
      <c r="E3897" s="63">
        <v>1.8622639999999999</v>
      </c>
      <c r="F3897" s="63">
        <v>1.7783119999999999</v>
      </c>
      <c r="G3897" s="63">
        <v>-8.3951700000000004E-2</v>
      </c>
      <c r="H3897" s="63">
        <v>27.6068</v>
      </c>
      <c r="I3897" s="63">
        <v>-0.2288393</v>
      </c>
      <c r="J3897" s="63">
        <v>-0.14323849999999999</v>
      </c>
      <c r="K3897" s="63">
        <v>-8.3951700000000004E-2</v>
      </c>
      <c r="L3897" s="63">
        <v>-2.46649E-2</v>
      </c>
      <c r="M3897" s="63">
        <v>6.0935900000000001E-2</v>
      </c>
      <c r="N3897" s="63">
        <v>1831</v>
      </c>
      <c r="O3897" s="63">
        <v>0.1130564</v>
      </c>
      <c r="P3897" s="63">
        <v>12</v>
      </c>
      <c r="Q3897" s="63">
        <v>1.2781749580960001E-2</v>
      </c>
    </row>
    <row r="3898" spans="1:17">
      <c r="A3898" s="63" t="s">
        <v>77</v>
      </c>
      <c r="B3898" s="63" t="s">
        <v>44</v>
      </c>
      <c r="C3898" s="63" t="s">
        <v>57</v>
      </c>
      <c r="D3898" s="63">
        <v>9</v>
      </c>
      <c r="E3898" s="63">
        <v>1.866323</v>
      </c>
      <c r="F3898" s="63">
        <v>1.939656</v>
      </c>
      <c r="G3898" s="63">
        <v>7.3333499999999996E-2</v>
      </c>
      <c r="H3898" s="63">
        <v>27.781500000000001</v>
      </c>
      <c r="I3898" s="63">
        <v>-7.1554099999999995E-2</v>
      </c>
      <c r="J3898" s="63">
        <v>1.4046700000000001E-2</v>
      </c>
      <c r="K3898" s="63">
        <v>7.3333499999999996E-2</v>
      </c>
      <c r="L3898" s="63">
        <v>0.1326203</v>
      </c>
      <c r="M3898" s="63">
        <v>0.2182211</v>
      </c>
      <c r="N3898" s="63">
        <v>1831</v>
      </c>
      <c r="O3898" s="63">
        <v>0.1130564</v>
      </c>
      <c r="P3898" s="63">
        <v>12</v>
      </c>
      <c r="Q3898" s="63">
        <v>1.2781749580960001E-2</v>
      </c>
    </row>
    <row r="3899" spans="1:17">
      <c r="A3899" s="63" t="s">
        <v>77</v>
      </c>
      <c r="B3899" s="63" t="s">
        <v>44</v>
      </c>
      <c r="C3899" s="63" t="s">
        <v>57</v>
      </c>
      <c r="D3899" s="63">
        <v>10</v>
      </c>
      <c r="E3899" s="63">
        <v>1.907575</v>
      </c>
      <c r="F3899" s="63">
        <v>1.983819</v>
      </c>
      <c r="G3899" s="63">
        <v>7.6243900000000003E-2</v>
      </c>
      <c r="H3899" s="63">
        <v>33.281500000000001</v>
      </c>
      <c r="I3899" s="63">
        <v>-6.8643700000000002E-2</v>
      </c>
      <c r="J3899" s="63">
        <v>1.6957E-2</v>
      </c>
      <c r="K3899" s="63">
        <v>7.6243900000000003E-2</v>
      </c>
      <c r="L3899" s="63">
        <v>0.1355307</v>
      </c>
      <c r="M3899" s="63">
        <v>0.22113150000000001</v>
      </c>
      <c r="N3899" s="63">
        <v>1831</v>
      </c>
      <c r="O3899" s="63">
        <v>0.1130564</v>
      </c>
      <c r="P3899" s="63">
        <v>12</v>
      </c>
      <c r="Q3899" s="63">
        <v>1.2781749580960001E-2</v>
      </c>
    </row>
    <row r="3900" spans="1:17">
      <c r="A3900" s="63" t="s">
        <v>77</v>
      </c>
      <c r="B3900" s="63" t="s">
        <v>44</v>
      </c>
      <c r="C3900" s="63" t="s">
        <v>57</v>
      </c>
      <c r="D3900" s="63">
        <v>11</v>
      </c>
      <c r="E3900" s="63">
        <v>1.869164</v>
      </c>
      <c r="F3900" s="63">
        <v>2.023774</v>
      </c>
      <c r="G3900" s="63">
        <v>0.15461030000000001</v>
      </c>
      <c r="H3900" s="63">
        <v>39.150500000000001</v>
      </c>
      <c r="I3900" s="63">
        <v>9.7227000000000008E-3</v>
      </c>
      <c r="J3900" s="63">
        <v>9.5323400000000003E-2</v>
      </c>
      <c r="K3900" s="63">
        <v>0.15461030000000001</v>
      </c>
      <c r="L3900" s="63">
        <v>0.21389710000000001</v>
      </c>
      <c r="M3900" s="63">
        <v>0.29949789999999998</v>
      </c>
      <c r="N3900" s="63">
        <v>1831</v>
      </c>
      <c r="O3900" s="63">
        <v>0.1130564</v>
      </c>
      <c r="P3900" s="63">
        <v>12</v>
      </c>
      <c r="Q3900" s="63">
        <v>1.2781749580960001E-2</v>
      </c>
    </row>
    <row r="3901" spans="1:17">
      <c r="A3901" s="63" t="s">
        <v>77</v>
      </c>
      <c r="B3901" s="63" t="s">
        <v>44</v>
      </c>
      <c r="C3901" s="63" t="s">
        <v>57</v>
      </c>
      <c r="D3901" s="63">
        <v>12</v>
      </c>
      <c r="E3901" s="63">
        <v>1.9033500000000001</v>
      </c>
      <c r="F3901" s="63">
        <v>2.0391110000000001</v>
      </c>
      <c r="G3901" s="63">
        <v>0.13576160000000001</v>
      </c>
      <c r="H3901" s="63">
        <v>41.650500000000001</v>
      </c>
      <c r="I3901" s="63">
        <v>-9.1260000000000004E-3</v>
      </c>
      <c r="J3901" s="63">
        <v>7.6474799999999996E-2</v>
      </c>
      <c r="K3901" s="63">
        <v>0.13576160000000001</v>
      </c>
      <c r="L3901" s="63">
        <v>0.19504850000000001</v>
      </c>
      <c r="M3901" s="63">
        <v>0.28064919999999999</v>
      </c>
      <c r="N3901" s="63">
        <v>1831</v>
      </c>
      <c r="O3901" s="63">
        <v>0.1130564</v>
      </c>
      <c r="P3901" s="63">
        <v>12</v>
      </c>
      <c r="Q3901" s="63">
        <v>1.2781749580960001E-2</v>
      </c>
    </row>
    <row r="3902" spans="1:17">
      <c r="A3902" s="63" t="s">
        <v>77</v>
      </c>
      <c r="B3902" s="63" t="s">
        <v>44</v>
      </c>
      <c r="C3902" s="63" t="s">
        <v>57</v>
      </c>
      <c r="D3902" s="63">
        <v>13</v>
      </c>
      <c r="E3902" s="63">
        <v>1.7802199999999999</v>
      </c>
      <c r="F3902" s="63">
        <v>2.0313829999999999</v>
      </c>
      <c r="G3902" s="63">
        <v>0.25116240000000001</v>
      </c>
      <c r="H3902" s="63">
        <v>40.912599999999998</v>
      </c>
      <c r="I3902" s="63">
        <v>0.1062748</v>
      </c>
      <c r="J3902" s="63">
        <v>0.19187560000000001</v>
      </c>
      <c r="K3902" s="63">
        <v>0.25116240000000001</v>
      </c>
      <c r="L3902" s="63">
        <v>0.31044919999999998</v>
      </c>
      <c r="M3902" s="63">
        <v>0.39605000000000001</v>
      </c>
      <c r="N3902" s="63">
        <v>1831</v>
      </c>
      <c r="O3902" s="63">
        <v>0.1130564</v>
      </c>
      <c r="P3902" s="63">
        <v>12</v>
      </c>
      <c r="Q3902" s="63">
        <v>1.2781749580960001E-2</v>
      </c>
    </row>
    <row r="3903" spans="1:17">
      <c r="A3903" s="63" t="s">
        <v>77</v>
      </c>
      <c r="B3903" s="63" t="s">
        <v>44</v>
      </c>
      <c r="C3903" s="63" t="s">
        <v>57</v>
      </c>
      <c r="D3903" s="63">
        <v>14</v>
      </c>
      <c r="E3903" s="63">
        <v>1.6185590000000001</v>
      </c>
      <c r="F3903" s="63">
        <v>1.908255</v>
      </c>
      <c r="G3903" s="63">
        <v>0.2896956</v>
      </c>
      <c r="H3903" s="63">
        <v>41.174799999999998</v>
      </c>
      <c r="I3903" s="63">
        <v>0.14480799999999999</v>
      </c>
      <c r="J3903" s="63">
        <v>0.2304088</v>
      </c>
      <c r="K3903" s="63">
        <v>0.2896956</v>
      </c>
      <c r="L3903" s="63">
        <v>0.34898249999999997</v>
      </c>
      <c r="M3903" s="63">
        <v>0.4345832</v>
      </c>
      <c r="N3903" s="63">
        <v>1831</v>
      </c>
      <c r="O3903" s="63">
        <v>0.1130564</v>
      </c>
      <c r="P3903" s="63">
        <v>12</v>
      </c>
      <c r="Q3903" s="63">
        <v>1.2781749580960001E-2</v>
      </c>
    </row>
    <row r="3904" spans="1:17">
      <c r="A3904" s="63" t="s">
        <v>77</v>
      </c>
      <c r="B3904" s="63" t="s">
        <v>44</v>
      </c>
      <c r="C3904" s="63" t="s">
        <v>57</v>
      </c>
      <c r="D3904" s="63">
        <v>15</v>
      </c>
      <c r="E3904" s="63">
        <v>1.6398269999999999</v>
      </c>
      <c r="F3904" s="63">
        <v>1.8949370000000001</v>
      </c>
      <c r="G3904" s="63">
        <v>0.25511</v>
      </c>
      <c r="H3904" s="63">
        <v>42.349499999999999</v>
      </c>
      <c r="I3904" s="63">
        <v>0.1102224</v>
      </c>
      <c r="J3904" s="63">
        <v>0.1958232</v>
      </c>
      <c r="K3904" s="63">
        <v>0.25511</v>
      </c>
      <c r="L3904" s="63">
        <v>0.31439689999999998</v>
      </c>
      <c r="M3904" s="63">
        <v>0.39999760000000001</v>
      </c>
      <c r="N3904" s="63">
        <v>1831</v>
      </c>
      <c r="O3904" s="63">
        <v>0.1130564</v>
      </c>
      <c r="P3904" s="63">
        <v>12</v>
      </c>
      <c r="Q3904" s="63">
        <v>1.2781749580960001E-2</v>
      </c>
    </row>
    <row r="3905" spans="1:17">
      <c r="A3905" s="63" t="s">
        <v>77</v>
      </c>
      <c r="B3905" s="63" t="s">
        <v>44</v>
      </c>
      <c r="C3905" s="63" t="s">
        <v>57</v>
      </c>
      <c r="D3905" s="63">
        <v>16</v>
      </c>
      <c r="E3905" s="63">
        <v>1.749549</v>
      </c>
      <c r="F3905" s="63">
        <v>1.967063</v>
      </c>
      <c r="G3905" s="63">
        <v>0.21751329999999999</v>
      </c>
      <c r="H3905" s="63">
        <v>41.8932</v>
      </c>
      <c r="I3905" s="63">
        <v>7.2625700000000001E-2</v>
      </c>
      <c r="J3905" s="63">
        <v>0.15822649999999999</v>
      </c>
      <c r="K3905" s="63">
        <v>0.21751329999999999</v>
      </c>
      <c r="L3905" s="63">
        <v>0.2768002</v>
      </c>
      <c r="M3905" s="63">
        <v>0.36240090000000003</v>
      </c>
      <c r="N3905" s="63">
        <v>1831</v>
      </c>
      <c r="O3905" s="63">
        <v>0.1130564</v>
      </c>
      <c r="P3905" s="63">
        <v>12</v>
      </c>
      <c r="Q3905" s="63">
        <v>1.2781749580960001E-2</v>
      </c>
    </row>
    <row r="3906" spans="1:17">
      <c r="A3906" s="63" t="s">
        <v>77</v>
      </c>
      <c r="B3906" s="63" t="s">
        <v>44</v>
      </c>
      <c r="C3906" s="63" t="s">
        <v>57</v>
      </c>
      <c r="D3906" s="63">
        <v>17</v>
      </c>
      <c r="E3906" s="63">
        <v>1.98491</v>
      </c>
      <c r="F3906" s="63">
        <v>2.1707269999999999</v>
      </c>
      <c r="G3906" s="63">
        <v>0.1858175</v>
      </c>
      <c r="H3906" s="63">
        <v>38.436900000000001</v>
      </c>
      <c r="I3906" s="63">
        <v>4.0929899999999998E-2</v>
      </c>
      <c r="J3906" s="63">
        <v>0.12653059999999999</v>
      </c>
      <c r="K3906" s="63">
        <v>0.1858175</v>
      </c>
      <c r="L3906" s="63">
        <v>0.2451043</v>
      </c>
      <c r="M3906" s="63">
        <v>0.33070509999999997</v>
      </c>
      <c r="N3906" s="63">
        <v>1831</v>
      </c>
      <c r="O3906" s="63">
        <v>0.1130564</v>
      </c>
      <c r="P3906" s="63">
        <v>12</v>
      </c>
      <c r="Q3906" s="63">
        <v>1.2781749580960001E-2</v>
      </c>
    </row>
    <row r="3907" spans="1:17">
      <c r="A3907" s="63" t="s">
        <v>77</v>
      </c>
      <c r="B3907" s="63" t="s">
        <v>44</v>
      </c>
      <c r="C3907" s="63" t="s">
        <v>57</v>
      </c>
      <c r="D3907" s="63">
        <v>18</v>
      </c>
      <c r="E3907" s="63">
        <v>2.5238360000000002</v>
      </c>
      <c r="F3907" s="63">
        <v>2.6028880000000001</v>
      </c>
      <c r="G3907" s="63">
        <v>7.9052399999999995E-2</v>
      </c>
      <c r="H3907" s="63">
        <v>35.131100000000004</v>
      </c>
      <c r="I3907" s="63">
        <v>-6.5835099999999994E-2</v>
      </c>
      <c r="J3907" s="63">
        <v>1.9765600000000001E-2</v>
      </c>
      <c r="K3907" s="63">
        <v>7.9052399999999995E-2</v>
      </c>
      <c r="L3907" s="63">
        <v>0.1383393</v>
      </c>
      <c r="M3907" s="63">
        <v>0.22394</v>
      </c>
      <c r="N3907" s="63">
        <v>1831</v>
      </c>
      <c r="O3907" s="63">
        <v>0.1130564</v>
      </c>
      <c r="P3907" s="63">
        <v>12</v>
      </c>
      <c r="Q3907" s="63">
        <v>1.2781749580960001E-2</v>
      </c>
    </row>
    <row r="3908" spans="1:17">
      <c r="A3908" s="63" t="s">
        <v>77</v>
      </c>
      <c r="B3908" s="63" t="s">
        <v>44</v>
      </c>
      <c r="C3908" s="63" t="s">
        <v>57</v>
      </c>
      <c r="D3908" s="63">
        <v>19</v>
      </c>
      <c r="E3908" s="63">
        <v>2.7131539999999998</v>
      </c>
      <c r="F3908" s="63">
        <v>2.6483850000000002</v>
      </c>
      <c r="G3908" s="63">
        <v>-6.4768300000000001E-2</v>
      </c>
      <c r="H3908" s="63">
        <v>32.631100000000004</v>
      </c>
      <c r="I3908" s="63">
        <v>-0.20965590000000001</v>
      </c>
      <c r="J3908" s="63">
        <v>-0.1240551</v>
      </c>
      <c r="K3908" s="63">
        <v>-6.4768300000000001E-2</v>
      </c>
      <c r="L3908" s="63">
        <v>-5.4815000000000003E-3</v>
      </c>
      <c r="M3908" s="63">
        <v>8.0119300000000004E-2</v>
      </c>
      <c r="N3908" s="63">
        <v>1831</v>
      </c>
      <c r="O3908" s="63">
        <v>0.1130564</v>
      </c>
      <c r="P3908" s="63">
        <v>12</v>
      </c>
      <c r="Q3908" s="63">
        <v>1.2781749580960001E-2</v>
      </c>
    </row>
    <row r="3909" spans="1:17">
      <c r="A3909" s="63" t="s">
        <v>77</v>
      </c>
      <c r="B3909" s="63" t="s">
        <v>44</v>
      </c>
      <c r="C3909" s="63" t="s">
        <v>57</v>
      </c>
      <c r="D3909" s="63">
        <v>20</v>
      </c>
      <c r="E3909" s="63">
        <v>2.6082190000000001</v>
      </c>
      <c r="F3909" s="63">
        <v>2.4930500000000002</v>
      </c>
      <c r="G3909" s="63">
        <v>-0.1151683</v>
      </c>
      <c r="H3909" s="63">
        <v>32.412599999999998</v>
      </c>
      <c r="I3909" s="63">
        <v>-0.26005590000000001</v>
      </c>
      <c r="J3909" s="63">
        <v>-0.1744552</v>
      </c>
      <c r="K3909" s="63">
        <v>-0.1151683</v>
      </c>
      <c r="L3909" s="63">
        <v>-5.5881500000000001E-2</v>
      </c>
      <c r="M3909" s="63">
        <v>2.9719300000000001E-2</v>
      </c>
      <c r="N3909" s="63">
        <v>1831</v>
      </c>
      <c r="O3909" s="63">
        <v>0.1130564</v>
      </c>
      <c r="P3909" s="63">
        <v>12</v>
      </c>
      <c r="Q3909" s="63">
        <v>1.2781749580960001E-2</v>
      </c>
    </row>
    <row r="3910" spans="1:17">
      <c r="A3910" s="63" t="s">
        <v>77</v>
      </c>
      <c r="B3910" s="63" t="s">
        <v>44</v>
      </c>
      <c r="C3910" s="63" t="s">
        <v>57</v>
      </c>
      <c r="D3910" s="63">
        <v>21</v>
      </c>
      <c r="E3910" s="63">
        <v>2.502748</v>
      </c>
      <c r="F3910" s="63">
        <v>2.354889</v>
      </c>
      <c r="G3910" s="63">
        <v>-0.14785860000000001</v>
      </c>
      <c r="H3910" s="63">
        <v>32.7378</v>
      </c>
      <c r="I3910" s="63">
        <v>-0.29274620000000001</v>
      </c>
      <c r="J3910" s="63">
        <v>-0.20714550000000001</v>
      </c>
      <c r="K3910" s="63">
        <v>-0.14785860000000001</v>
      </c>
      <c r="L3910" s="63">
        <v>-8.8571800000000006E-2</v>
      </c>
      <c r="M3910" s="63">
        <v>-2.9710000000000001E-3</v>
      </c>
      <c r="N3910" s="63">
        <v>1831</v>
      </c>
      <c r="O3910" s="63">
        <v>0.1130564</v>
      </c>
      <c r="P3910" s="63">
        <v>12</v>
      </c>
      <c r="Q3910" s="63">
        <v>1.2781749580960001E-2</v>
      </c>
    </row>
    <row r="3911" spans="1:17">
      <c r="A3911" s="63" t="s">
        <v>77</v>
      </c>
      <c r="B3911" s="63" t="s">
        <v>44</v>
      </c>
      <c r="C3911" s="63" t="s">
        <v>57</v>
      </c>
      <c r="D3911" s="63">
        <v>22</v>
      </c>
      <c r="E3911" s="63">
        <v>2.2547079999999999</v>
      </c>
      <c r="F3911" s="63">
        <v>2.1064210000000001</v>
      </c>
      <c r="G3911" s="63">
        <v>-0.14828659999999999</v>
      </c>
      <c r="H3911" s="63">
        <v>31.7378</v>
      </c>
      <c r="I3911" s="63">
        <v>-0.2931742</v>
      </c>
      <c r="J3911" s="63">
        <v>-0.20757339999999999</v>
      </c>
      <c r="K3911" s="63">
        <v>-0.14828659999999999</v>
      </c>
      <c r="L3911" s="63">
        <v>-8.8999700000000001E-2</v>
      </c>
      <c r="M3911" s="63">
        <v>-3.3990000000000001E-3</v>
      </c>
      <c r="N3911" s="63">
        <v>1831</v>
      </c>
      <c r="O3911" s="63">
        <v>0.1130564</v>
      </c>
      <c r="P3911" s="63">
        <v>12</v>
      </c>
      <c r="Q3911" s="63">
        <v>1.2781749580960001E-2</v>
      </c>
    </row>
    <row r="3912" spans="1:17">
      <c r="A3912" s="63" t="s">
        <v>77</v>
      </c>
      <c r="B3912" s="63" t="s">
        <v>44</v>
      </c>
      <c r="C3912" s="63" t="s">
        <v>57</v>
      </c>
      <c r="D3912" s="63">
        <v>23</v>
      </c>
      <c r="E3912" s="63">
        <v>1.9377960000000001</v>
      </c>
      <c r="F3912" s="63">
        <v>1.7976179999999999</v>
      </c>
      <c r="G3912" s="63">
        <v>-0.14017840000000001</v>
      </c>
      <c r="H3912" s="63">
        <v>32.194200000000002</v>
      </c>
      <c r="I3912" s="63">
        <v>-0.28506599999999999</v>
      </c>
      <c r="J3912" s="63">
        <v>-0.19946530000000001</v>
      </c>
      <c r="K3912" s="63">
        <v>-0.14017840000000001</v>
      </c>
      <c r="L3912" s="63">
        <v>-8.0891599999999994E-2</v>
      </c>
      <c r="M3912" s="63">
        <v>4.7092000000000002E-3</v>
      </c>
      <c r="N3912" s="63">
        <v>1831</v>
      </c>
      <c r="O3912" s="63">
        <v>0.1130564</v>
      </c>
      <c r="P3912" s="63">
        <v>12</v>
      </c>
      <c r="Q3912" s="63">
        <v>1.2781749580960001E-2</v>
      </c>
    </row>
    <row r="3913" spans="1:17">
      <c r="A3913" s="63" t="s">
        <v>77</v>
      </c>
      <c r="B3913" s="63" t="s">
        <v>44</v>
      </c>
      <c r="C3913" s="63" t="s">
        <v>57</v>
      </c>
      <c r="D3913" s="63">
        <v>24</v>
      </c>
      <c r="E3913" s="63">
        <v>1.5298099999999999</v>
      </c>
      <c r="F3913" s="63">
        <v>1.387718</v>
      </c>
      <c r="G3913" s="63">
        <v>-0.14209160000000001</v>
      </c>
      <c r="H3913" s="63">
        <v>32.1068</v>
      </c>
      <c r="I3913" s="63">
        <v>-0.28697919999999999</v>
      </c>
      <c r="J3913" s="63">
        <v>-0.20137849999999999</v>
      </c>
      <c r="K3913" s="63">
        <v>-0.14209160000000001</v>
      </c>
      <c r="L3913" s="63">
        <v>-8.2804799999999998E-2</v>
      </c>
      <c r="M3913" s="63">
        <v>2.7959999999999999E-3</v>
      </c>
      <c r="N3913" s="63">
        <v>1831</v>
      </c>
      <c r="O3913" s="63">
        <v>0.1130564</v>
      </c>
      <c r="P3913" s="63">
        <v>12</v>
      </c>
      <c r="Q3913" s="63">
        <v>1.2781749580960001E-2</v>
      </c>
    </row>
    <row r="3914" spans="1:17">
      <c r="A3914" s="63" t="s">
        <v>77</v>
      </c>
      <c r="B3914" s="63" t="s">
        <v>44</v>
      </c>
      <c r="C3914" s="63" t="s">
        <v>63</v>
      </c>
      <c r="D3914" s="63">
        <v>1</v>
      </c>
      <c r="E3914" s="63">
        <v>1.100895</v>
      </c>
      <c r="F3914" s="63">
        <v>0.95599100000000004</v>
      </c>
      <c r="G3914" s="63">
        <v>-0.1449038</v>
      </c>
      <c r="H3914" s="63">
        <v>39.009099999999997</v>
      </c>
      <c r="I3914" s="63">
        <v>-0.28979139999999998</v>
      </c>
      <c r="J3914" s="63">
        <v>-0.2041906</v>
      </c>
      <c r="K3914" s="63">
        <v>-0.1449038</v>
      </c>
      <c r="L3914" s="63">
        <v>-8.5616899999999996E-2</v>
      </c>
      <c r="M3914" s="63">
        <v>-1.6200000000000001E-5</v>
      </c>
      <c r="N3914" s="63">
        <v>1831</v>
      </c>
      <c r="O3914" s="63">
        <v>0.1130564</v>
      </c>
      <c r="P3914" s="63">
        <v>1</v>
      </c>
      <c r="Q3914" s="63">
        <v>1.2781749580960001E-2</v>
      </c>
    </row>
    <row r="3915" spans="1:17">
      <c r="A3915" s="63" t="s">
        <v>77</v>
      </c>
      <c r="B3915" s="63" t="s">
        <v>44</v>
      </c>
      <c r="C3915" s="63" t="s">
        <v>63</v>
      </c>
      <c r="D3915" s="63">
        <v>2</v>
      </c>
      <c r="E3915" s="63">
        <v>1.032575</v>
      </c>
      <c r="F3915" s="63">
        <v>0.87175939999999996</v>
      </c>
      <c r="G3915" s="63">
        <v>-0.16081580000000001</v>
      </c>
      <c r="H3915" s="63">
        <v>38.562899999999999</v>
      </c>
      <c r="I3915" s="63">
        <v>-0.30570340000000001</v>
      </c>
      <c r="J3915" s="63">
        <v>-0.22010270000000001</v>
      </c>
      <c r="K3915" s="63">
        <v>-0.16081580000000001</v>
      </c>
      <c r="L3915" s="63">
        <v>-0.10152899999999999</v>
      </c>
      <c r="M3915" s="63">
        <v>-1.59282E-2</v>
      </c>
      <c r="N3915" s="63">
        <v>1831</v>
      </c>
      <c r="O3915" s="63">
        <v>0.1130564</v>
      </c>
      <c r="P3915" s="63">
        <v>1</v>
      </c>
      <c r="Q3915" s="63">
        <v>1.2781749580960001E-2</v>
      </c>
    </row>
    <row r="3916" spans="1:17">
      <c r="A3916" s="63" t="s">
        <v>77</v>
      </c>
      <c r="B3916" s="63" t="s">
        <v>44</v>
      </c>
      <c r="C3916" s="63" t="s">
        <v>63</v>
      </c>
      <c r="D3916" s="63">
        <v>3</v>
      </c>
      <c r="E3916" s="63">
        <v>1.0303979999999999</v>
      </c>
      <c r="F3916" s="63">
        <v>0.87400180000000005</v>
      </c>
      <c r="G3916" s="63">
        <v>-0.15639639999999999</v>
      </c>
      <c r="H3916" s="63">
        <v>38.140300000000003</v>
      </c>
      <c r="I3916" s="63">
        <v>-0.301284</v>
      </c>
      <c r="J3916" s="63">
        <v>-0.21568329999999999</v>
      </c>
      <c r="K3916" s="63">
        <v>-0.15639639999999999</v>
      </c>
      <c r="L3916" s="63">
        <v>-9.7109600000000004E-2</v>
      </c>
      <c r="M3916" s="63">
        <v>-1.1508900000000001E-2</v>
      </c>
      <c r="N3916" s="63">
        <v>1831</v>
      </c>
      <c r="O3916" s="63">
        <v>0.1130564</v>
      </c>
      <c r="P3916" s="63">
        <v>1</v>
      </c>
      <c r="Q3916" s="63">
        <v>1.2781749580960001E-2</v>
      </c>
    </row>
    <row r="3917" spans="1:17">
      <c r="A3917" s="63" t="s">
        <v>77</v>
      </c>
      <c r="B3917" s="63" t="s">
        <v>44</v>
      </c>
      <c r="C3917" s="63" t="s">
        <v>63</v>
      </c>
      <c r="D3917" s="63">
        <v>4</v>
      </c>
      <c r="E3917" s="63">
        <v>1.048705</v>
      </c>
      <c r="F3917" s="63">
        <v>0.89085499999999995</v>
      </c>
      <c r="G3917" s="63">
        <v>-0.1578503</v>
      </c>
      <c r="H3917" s="63">
        <v>37.705599999999997</v>
      </c>
      <c r="I3917" s="63">
        <v>-0.3027379</v>
      </c>
      <c r="J3917" s="63">
        <v>-0.2171371</v>
      </c>
      <c r="K3917" s="63">
        <v>-0.1578503</v>
      </c>
      <c r="L3917" s="63">
        <v>-9.8563399999999995E-2</v>
      </c>
      <c r="M3917" s="63">
        <v>-1.2962700000000001E-2</v>
      </c>
      <c r="N3917" s="63">
        <v>1831</v>
      </c>
      <c r="O3917" s="63">
        <v>0.1130564</v>
      </c>
      <c r="P3917" s="63">
        <v>1</v>
      </c>
      <c r="Q3917" s="63">
        <v>1.2781749580960001E-2</v>
      </c>
    </row>
    <row r="3918" spans="1:17">
      <c r="A3918" s="63" t="s">
        <v>77</v>
      </c>
      <c r="B3918" s="63" t="s">
        <v>44</v>
      </c>
      <c r="C3918" s="63" t="s">
        <v>63</v>
      </c>
      <c r="D3918" s="63">
        <v>5</v>
      </c>
      <c r="E3918" s="63">
        <v>1.089858</v>
      </c>
      <c r="F3918" s="63">
        <v>0.93276510000000001</v>
      </c>
      <c r="G3918" s="63">
        <v>-0.1570928</v>
      </c>
      <c r="H3918" s="63">
        <v>37.3474</v>
      </c>
      <c r="I3918" s="63">
        <v>-0.30198039999999998</v>
      </c>
      <c r="J3918" s="63">
        <v>-0.21637960000000001</v>
      </c>
      <c r="K3918" s="63">
        <v>-0.1570928</v>
      </c>
      <c r="L3918" s="63">
        <v>-9.7806000000000004E-2</v>
      </c>
      <c r="M3918" s="63">
        <v>-1.2205199999999999E-2</v>
      </c>
      <c r="N3918" s="63">
        <v>1831</v>
      </c>
      <c r="O3918" s="63">
        <v>0.1130564</v>
      </c>
      <c r="P3918" s="63">
        <v>1</v>
      </c>
      <c r="Q3918" s="63">
        <v>1.2781749580960001E-2</v>
      </c>
    </row>
    <row r="3919" spans="1:17">
      <c r="A3919" s="63" t="s">
        <v>77</v>
      </c>
      <c r="B3919" s="63" t="s">
        <v>44</v>
      </c>
      <c r="C3919" s="63" t="s">
        <v>63</v>
      </c>
      <c r="D3919" s="63">
        <v>6</v>
      </c>
      <c r="E3919" s="63">
        <v>1.259644</v>
      </c>
      <c r="F3919" s="63">
        <v>1.0244059999999999</v>
      </c>
      <c r="G3919" s="63">
        <v>-0.23523769999999999</v>
      </c>
      <c r="H3919" s="63">
        <v>37.122399999999999</v>
      </c>
      <c r="I3919" s="63">
        <v>-0.3801253</v>
      </c>
      <c r="J3919" s="63">
        <v>-0.29452460000000003</v>
      </c>
      <c r="K3919" s="63">
        <v>-0.23523769999999999</v>
      </c>
      <c r="L3919" s="63">
        <v>-0.17595089999999999</v>
      </c>
      <c r="M3919" s="63">
        <v>-9.0350100000000003E-2</v>
      </c>
      <c r="N3919" s="63">
        <v>1831</v>
      </c>
      <c r="O3919" s="63">
        <v>0.1130564</v>
      </c>
      <c r="P3919" s="63">
        <v>1</v>
      </c>
      <c r="Q3919" s="63">
        <v>1.2781749580960001E-2</v>
      </c>
    </row>
    <row r="3920" spans="1:17">
      <c r="A3920" s="63" t="s">
        <v>77</v>
      </c>
      <c r="B3920" s="63" t="s">
        <v>44</v>
      </c>
      <c r="C3920" s="63" t="s">
        <v>63</v>
      </c>
      <c r="D3920" s="63">
        <v>7</v>
      </c>
      <c r="E3920" s="63">
        <v>1.6197980000000001</v>
      </c>
      <c r="F3920" s="63">
        <v>1.4206209999999999</v>
      </c>
      <c r="G3920" s="63">
        <v>-0.19917679999999999</v>
      </c>
      <c r="H3920" s="63">
        <v>37.202599999999997</v>
      </c>
      <c r="I3920" s="63">
        <v>-0.34406439999999999</v>
      </c>
      <c r="J3920" s="63">
        <v>-0.25846360000000002</v>
      </c>
      <c r="K3920" s="63">
        <v>-0.19917679999999999</v>
      </c>
      <c r="L3920" s="63">
        <v>-0.13988999999999999</v>
      </c>
      <c r="M3920" s="63">
        <v>-5.4289200000000003E-2</v>
      </c>
      <c r="N3920" s="63">
        <v>1831</v>
      </c>
      <c r="O3920" s="63">
        <v>0.1130564</v>
      </c>
      <c r="P3920" s="63">
        <v>1</v>
      </c>
      <c r="Q3920" s="63">
        <v>1.2781749580960001E-2</v>
      </c>
    </row>
    <row r="3921" spans="1:17">
      <c r="A3921" s="63" t="s">
        <v>77</v>
      </c>
      <c r="B3921" s="63" t="s">
        <v>44</v>
      </c>
      <c r="C3921" s="63" t="s">
        <v>63</v>
      </c>
      <c r="D3921" s="63">
        <v>8</v>
      </c>
      <c r="E3921" s="63">
        <v>1.838722</v>
      </c>
      <c r="F3921" s="63">
        <v>1.7547699999999999</v>
      </c>
      <c r="G3921" s="63">
        <v>-8.3951799999999993E-2</v>
      </c>
      <c r="H3921" s="63">
        <v>37.397199999999998</v>
      </c>
      <c r="I3921" s="63">
        <v>-0.2288394</v>
      </c>
      <c r="J3921" s="63">
        <v>-0.1432387</v>
      </c>
      <c r="K3921" s="63">
        <v>-8.3951799999999993E-2</v>
      </c>
      <c r="L3921" s="63">
        <v>-2.4664999999999999E-2</v>
      </c>
      <c r="M3921" s="63">
        <v>6.0935799999999998E-2</v>
      </c>
      <c r="N3921" s="63">
        <v>1831</v>
      </c>
      <c r="O3921" s="63">
        <v>0.1130564</v>
      </c>
      <c r="P3921" s="63">
        <v>1</v>
      </c>
      <c r="Q3921" s="63">
        <v>1.2781749580960001E-2</v>
      </c>
    </row>
    <row r="3922" spans="1:17">
      <c r="A3922" s="63" t="s">
        <v>77</v>
      </c>
      <c r="B3922" s="63" t="s">
        <v>44</v>
      </c>
      <c r="C3922" s="63" t="s">
        <v>63</v>
      </c>
      <c r="D3922" s="63">
        <v>9</v>
      </c>
      <c r="E3922" s="63">
        <v>1.733333</v>
      </c>
      <c r="F3922" s="63">
        <v>1.8066660000000001</v>
      </c>
      <c r="G3922" s="63">
        <v>7.3333599999999999E-2</v>
      </c>
      <c r="H3922" s="63">
        <v>38.727899999999998</v>
      </c>
      <c r="I3922" s="63">
        <v>-7.1554000000000006E-2</v>
      </c>
      <c r="J3922" s="63">
        <v>1.40468E-2</v>
      </c>
      <c r="K3922" s="63">
        <v>7.3333599999999999E-2</v>
      </c>
      <c r="L3922" s="63">
        <v>0.1326205</v>
      </c>
      <c r="M3922" s="63">
        <v>0.2182212</v>
      </c>
      <c r="N3922" s="63">
        <v>1831</v>
      </c>
      <c r="O3922" s="63">
        <v>0.1130564</v>
      </c>
      <c r="P3922" s="63">
        <v>1</v>
      </c>
      <c r="Q3922" s="63">
        <v>1.2781749580960001E-2</v>
      </c>
    </row>
    <row r="3923" spans="1:17">
      <c r="A3923" s="63" t="s">
        <v>77</v>
      </c>
      <c r="B3923" s="63" t="s">
        <v>44</v>
      </c>
      <c r="C3923" s="63" t="s">
        <v>63</v>
      </c>
      <c r="D3923" s="63">
        <v>10</v>
      </c>
      <c r="E3923" s="63">
        <v>1.685073</v>
      </c>
      <c r="F3923" s="63">
        <v>1.761317</v>
      </c>
      <c r="G3923" s="63">
        <v>7.62438E-2</v>
      </c>
      <c r="H3923" s="63">
        <v>43.206600000000002</v>
      </c>
      <c r="I3923" s="63">
        <v>-6.8643800000000005E-2</v>
      </c>
      <c r="J3923" s="63">
        <v>1.69569E-2</v>
      </c>
      <c r="K3923" s="63">
        <v>7.62438E-2</v>
      </c>
      <c r="L3923" s="63">
        <v>0.1355306</v>
      </c>
      <c r="M3923" s="63">
        <v>0.22113140000000001</v>
      </c>
      <c r="N3923" s="63">
        <v>1831</v>
      </c>
      <c r="O3923" s="63">
        <v>0.1130564</v>
      </c>
      <c r="P3923" s="63">
        <v>1</v>
      </c>
      <c r="Q3923" s="63">
        <v>1.2781749580960001E-2</v>
      </c>
    </row>
    <row r="3924" spans="1:17">
      <c r="A3924" s="63" t="s">
        <v>77</v>
      </c>
      <c r="B3924" s="63" t="s">
        <v>44</v>
      </c>
      <c r="C3924" s="63" t="s">
        <v>63</v>
      </c>
      <c r="D3924" s="63">
        <v>11</v>
      </c>
      <c r="E3924" s="63">
        <v>1.583691</v>
      </c>
      <c r="F3924" s="63">
        <v>1.7383010000000001</v>
      </c>
      <c r="G3924" s="63">
        <v>0.15461030000000001</v>
      </c>
      <c r="H3924" s="63">
        <v>48.066200000000002</v>
      </c>
      <c r="I3924" s="63">
        <v>9.7227000000000008E-3</v>
      </c>
      <c r="J3924" s="63">
        <v>9.5323400000000003E-2</v>
      </c>
      <c r="K3924" s="63">
        <v>0.15461030000000001</v>
      </c>
      <c r="L3924" s="63">
        <v>0.21389710000000001</v>
      </c>
      <c r="M3924" s="63">
        <v>0.29949789999999998</v>
      </c>
      <c r="N3924" s="63">
        <v>1831</v>
      </c>
      <c r="O3924" s="63">
        <v>0.1130564</v>
      </c>
      <c r="P3924" s="63">
        <v>1</v>
      </c>
      <c r="Q3924" s="63">
        <v>1.2781749580960001E-2</v>
      </c>
    </row>
    <row r="3925" spans="1:17">
      <c r="A3925" s="63" t="s">
        <v>77</v>
      </c>
      <c r="B3925" s="63" t="s">
        <v>44</v>
      </c>
      <c r="C3925" s="63" t="s">
        <v>63</v>
      </c>
      <c r="D3925" s="63">
        <v>12</v>
      </c>
      <c r="E3925" s="63">
        <v>1.5340689999999999</v>
      </c>
      <c r="F3925" s="63">
        <v>1.6698310000000001</v>
      </c>
      <c r="G3925" s="63">
        <v>0.13576170000000001</v>
      </c>
      <c r="H3925" s="63">
        <v>51.461599999999997</v>
      </c>
      <c r="I3925" s="63">
        <v>-9.1258999999999993E-3</v>
      </c>
      <c r="J3925" s="63">
        <v>7.6474899999999998E-2</v>
      </c>
      <c r="K3925" s="63">
        <v>0.13576170000000001</v>
      </c>
      <c r="L3925" s="63">
        <v>0.19504859999999999</v>
      </c>
      <c r="M3925" s="63">
        <v>0.28064929999999999</v>
      </c>
      <c r="N3925" s="63">
        <v>1831</v>
      </c>
      <c r="O3925" s="63">
        <v>0.1130564</v>
      </c>
      <c r="P3925" s="63">
        <v>1</v>
      </c>
      <c r="Q3925" s="63">
        <v>1.2781749580960001E-2</v>
      </c>
    </row>
    <row r="3926" spans="1:17">
      <c r="A3926" s="63" t="s">
        <v>77</v>
      </c>
      <c r="B3926" s="63" t="s">
        <v>44</v>
      </c>
      <c r="C3926" s="63" t="s">
        <v>63</v>
      </c>
      <c r="D3926" s="63">
        <v>13</v>
      </c>
      <c r="E3926" s="63">
        <v>1.384763</v>
      </c>
      <c r="F3926" s="63">
        <v>1.635926</v>
      </c>
      <c r="G3926" s="63">
        <v>0.25116240000000001</v>
      </c>
      <c r="H3926" s="63">
        <v>51.750300000000003</v>
      </c>
      <c r="I3926" s="63">
        <v>0.1062748</v>
      </c>
      <c r="J3926" s="63">
        <v>0.19187560000000001</v>
      </c>
      <c r="K3926" s="63">
        <v>0.25116240000000001</v>
      </c>
      <c r="L3926" s="63">
        <v>0.31044919999999998</v>
      </c>
      <c r="M3926" s="63">
        <v>0.39605000000000001</v>
      </c>
      <c r="N3926" s="63">
        <v>1831</v>
      </c>
      <c r="O3926" s="63">
        <v>0.1130564</v>
      </c>
      <c r="P3926" s="63">
        <v>1</v>
      </c>
      <c r="Q3926" s="63">
        <v>1.2781749580960001E-2</v>
      </c>
    </row>
    <row r="3927" spans="1:17">
      <c r="A3927" s="63" t="s">
        <v>77</v>
      </c>
      <c r="B3927" s="63" t="s">
        <v>44</v>
      </c>
      <c r="C3927" s="63" t="s">
        <v>63</v>
      </c>
      <c r="D3927" s="63">
        <v>14</v>
      </c>
      <c r="E3927" s="63">
        <v>1.2522150000000001</v>
      </c>
      <c r="F3927" s="63">
        <v>1.541911</v>
      </c>
      <c r="G3927" s="63">
        <v>0.2896956</v>
      </c>
      <c r="H3927" s="63">
        <v>52.026000000000003</v>
      </c>
      <c r="I3927" s="63">
        <v>0.14480799999999999</v>
      </c>
      <c r="J3927" s="63">
        <v>0.2304088</v>
      </c>
      <c r="K3927" s="63">
        <v>0.2896956</v>
      </c>
      <c r="L3927" s="63">
        <v>0.34898249999999997</v>
      </c>
      <c r="M3927" s="63">
        <v>0.4345832</v>
      </c>
      <c r="N3927" s="63">
        <v>1831</v>
      </c>
      <c r="O3927" s="63">
        <v>0.1130564</v>
      </c>
      <c r="P3927" s="63">
        <v>1</v>
      </c>
      <c r="Q3927" s="63">
        <v>1.2781749580960001E-2</v>
      </c>
    </row>
    <row r="3928" spans="1:17">
      <c r="A3928" s="63" t="s">
        <v>77</v>
      </c>
      <c r="B3928" s="63" t="s">
        <v>44</v>
      </c>
      <c r="C3928" s="63" t="s">
        <v>63</v>
      </c>
      <c r="D3928" s="63">
        <v>15</v>
      </c>
      <c r="E3928" s="63">
        <v>1.224024</v>
      </c>
      <c r="F3928" s="63">
        <v>1.4791339999999999</v>
      </c>
      <c r="G3928" s="63">
        <v>0.25511</v>
      </c>
      <c r="H3928" s="63">
        <v>52.113999999999997</v>
      </c>
      <c r="I3928" s="63">
        <v>0.1102224</v>
      </c>
      <c r="J3928" s="63">
        <v>0.1958232</v>
      </c>
      <c r="K3928" s="63">
        <v>0.25511</v>
      </c>
      <c r="L3928" s="63">
        <v>0.31439689999999998</v>
      </c>
      <c r="M3928" s="63">
        <v>0.39999760000000001</v>
      </c>
      <c r="N3928" s="63">
        <v>1831</v>
      </c>
      <c r="O3928" s="63">
        <v>0.1130564</v>
      </c>
      <c r="P3928" s="63">
        <v>1</v>
      </c>
      <c r="Q3928" s="63">
        <v>1.2781749580960001E-2</v>
      </c>
    </row>
    <row r="3929" spans="1:17">
      <c r="A3929" s="63" t="s">
        <v>77</v>
      </c>
      <c r="B3929" s="63" t="s">
        <v>44</v>
      </c>
      <c r="C3929" s="63" t="s">
        <v>63</v>
      </c>
      <c r="D3929" s="63">
        <v>16</v>
      </c>
      <c r="E3929" s="63">
        <v>1.276737</v>
      </c>
      <c r="F3929" s="63">
        <v>1.494251</v>
      </c>
      <c r="G3929" s="63">
        <v>0.21751329999999999</v>
      </c>
      <c r="H3929" s="63">
        <v>51.3339</v>
      </c>
      <c r="I3929" s="63">
        <v>7.2625700000000001E-2</v>
      </c>
      <c r="J3929" s="63">
        <v>0.15822649999999999</v>
      </c>
      <c r="K3929" s="63">
        <v>0.21751329999999999</v>
      </c>
      <c r="L3929" s="63">
        <v>0.2768002</v>
      </c>
      <c r="M3929" s="63">
        <v>0.36240090000000003</v>
      </c>
      <c r="N3929" s="63">
        <v>1831</v>
      </c>
      <c r="O3929" s="63">
        <v>0.1130564</v>
      </c>
      <c r="P3929" s="63">
        <v>1</v>
      </c>
      <c r="Q3929" s="63">
        <v>1.2781749580960001E-2</v>
      </c>
    </row>
    <row r="3930" spans="1:17">
      <c r="A3930" s="63" t="s">
        <v>77</v>
      </c>
      <c r="B3930" s="63" t="s">
        <v>44</v>
      </c>
      <c r="C3930" s="63" t="s">
        <v>63</v>
      </c>
      <c r="D3930" s="63">
        <v>17</v>
      </c>
      <c r="E3930" s="63">
        <v>1.4219219999999999</v>
      </c>
      <c r="F3930" s="63">
        <v>1.6077399999999999</v>
      </c>
      <c r="G3930" s="63">
        <v>0.18581739999999999</v>
      </c>
      <c r="H3930" s="63">
        <v>49.423200000000001</v>
      </c>
      <c r="I3930" s="63">
        <v>4.0929800000000002E-2</v>
      </c>
      <c r="J3930" s="63">
        <v>0.12653049999999999</v>
      </c>
      <c r="K3930" s="63">
        <v>0.18581739999999999</v>
      </c>
      <c r="L3930" s="63">
        <v>0.24510419999999999</v>
      </c>
      <c r="M3930" s="63">
        <v>0.33070500000000003</v>
      </c>
      <c r="N3930" s="63">
        <v>1831</v>
      </c>
      <c r="O3930" s="63">
        <v>0.1130564</v>
      </c>
      <c r="P3930" s="63">
        <v>1</v>
      </c>
      <c r="Q3930" s="63">
        <v>1.2781749580960001E-2</v>
      </c>
    </row>
    <row r="3931" spans="1:17">
      <c r="A3931" s="63" t="s">
        <v>77</v>
      </c>
      <c r="B3931" s="63" t="s">
        <v>44</v>
      </c>
      <c r="C3931" s="63" t="s">
        <v>63</v>
      </c>
      <c r="D3931" s="63">
        <v>18</v>
      </c>
      <c r="E3931" s="63">
        <v>1.8491089999999999</v>
      </c>
      <c r="F3931" s="63">
        <v>1.928161</v>
      </c>
      <c r="G3931" s="63">
        <v>7.9052700000000004E-2</v>
      </c>
      <c r="H3931" s="63">
        <v>46.905900000000003</v>
      </c>
      <c r="I3931" s="63">
        <v>-6.5834900000000002E-2</v>
      </c>
      <c r="J3931" s="63">
        <v>1.9765899999999999E-2</v>
      </c>
      <c r="K3931" s="63">
        <v>7.9052700000000004E-2</v>
      </c>
      <c r="L3931" s="63">
        <v>0.1383395</v>
      </c>
      <c r="M3931" s="63">
        <v>0.22394030000000001</v>
      </c>
      <c r="N3931" s="63">
        <v>1831</v>
      </c>
      <c r="O3931" s="63">
        <v>0.1130564</v>
      </c>
      <c r="P3931" s="63">
        <v>1</v>
      </c>
      <c r="Q3931" s="63">
        <v>1.2781749580960001E-2</v>
      </c>
    </row>
    <row r="3932" spans="1:17">
      <c r="A3932" s="63" t="s">
        <v>77</v>
      </c>
      <c r="B3932" s="63" t="s">
        <v>44</v>
      </c>
      <c r="C3932" s="63" t="s">
        <v>63</v>
      </c>
      <c r="D3932" s="63">
        <v>19</v>
      </c>
      <c r="E3932" s="63">
        <v>2.1055160000000002</v>
      </c>
      <c r="F3932" s="63">
        <v>2.0407470000000001</v>
      </c>
      <c r="G3932" s="63">
        <v>-6.4768300000000001E-2</v>
      </c>
      <c r="H3932" s="63">
        <v>44.851399999999998</v>
      </c>
      <c r="I3932" s="63">
        <v>-0.20965590000000001</v>
      </c>
      <c r="J3932" s="63">
        <v>-0.1240551</v>
      </c>
      <c r="K3932" s="63">
        <v>-6.4768300000000001E-2</v>
      </c>
      <c r="L3932" s="63">
        <v>-5.4815000000000003E-3</v>
      </c>
      <c r="M3932" s="63">
        <v>8.0119300000000004E-2</v>
      </c>
      <c r="N3932" s="63">
        <v>1831</v>
      </c>
      <c r="O3932" s="63">
        <v>0.1130564</v>
      </c>
      <c r="P3932" s="63">
        <v>1</v>
      </c>
      <c r="Q3932" s="63">
        <v>1.2781749580960001E-2</v>
      </c>
    </row>
    <row r="3933" spans="1:17">
      <c r="A3933" s="63" t="s">
        <v>77</v>
      </c>
      <c r="B3933" s="63" t="s">
        <v>44</v>
      </c>
      <c r="C3933" s="63" t="s">
        <v>63</v>
      </c>
      <c r="D3933" s="63">
        <v>20</v>
      </c>
      <c r="E3933" s="63">
        <v>2.0982820000000002</v>
      </c>
      <c r="F3933" s="63">
        <v>1.983114</v>
      </c>
      <c r="G3933" s="63">
        <v>-0.1151681</v>
      </c>
      <c r="H3933" s="63">
        <v>43.642899999999997</v>
      </c>
      <c r="I3933" s="63">
        <v>-0.2600557</v>
      </c>
      <c r="J3933" s="63">
        <v>-0.1744549</v>
      </c>
      <c r="K3933" s="63">
        <v>-0.1151681</v>
      </c>
      <c r="L3933" s="63">
        <v>-5.5881300000000002E-2</v>
      </c>
      <c r="M3933" s="63">
        <v>2.9719499999999999E-2</v>
      </c>
      <c r="N3933" s="63">
        <v>1831</v>
      </c>
      <c r="O3933" s="63">
        <v>0.1130564</v>
      </c>
      <c r="P3933" s="63">
        <v>1</v>
      </c>
      <c r="Q3933" s="63">
        <v>1.2781749580960001E-2</v>
      </c>
    </row>
    <row r="3934" spans="1:17">
      <c r="A3934" s="63" t="s">
        <v>77</v>
      </c>
      <c r="B3934" s="63" t="s">
        <v>44</v>
      </c>
      <c r="C3934" s="63" t="s">
        <v>63</v>
      </c>
      <c r="D3934" s="63">
        <v>21</v>
      </c>
      <c r="E3934" s="63">
        <v>2.0578509999999999</v>
      </c>
      <c r="F3934" s="63">
        <v>1.9099930000000001</v>
      </c>
      <c r="G3934" s="63">
        <v>-0.14785870000000001</v>
      </c>
      <c r="H3934" s="63">
        <v>42.311700000000002</v>
      </c>
      <c r="I3934" s="63">
        <v>-0.29274630000000001</v>
      </c>
      <c r="J3934" s="63">
        <v>-0.20714560000000001</v>
      </c>
      <c r="K3934" s="63">
        <v>-0.14785870000000001</v>
      </c>
      <c r="L3934" s="63">
        <v>-8.8571899999999995E-2</v>
      </c>
      <c r="M3934" s="63">
        <v>-2.9711E-3</v>
      </c>
      <c r="N3934" s="63">
        <v>1831</v>
      </c>
      <c r="O3934" s="63">
        <v>0.1130564</v>
      </c>
      <c r="P3934" s="63">
        <v>1</v>
      </c>
      <c r="Q3934" s="63">
        <v>1.2781749580960001E-2</v>
      </c>
    </row>
    <row r="3935" spans="1:17">
      <c r="A3935" s="63" t="s">
        <v>77</v>
      </c>
      <c r="B3935" s="63" t="s">
        <v>44</v>
      </c>
      <c r="C3935" s="63" t="s">
        <v>63</v>
      </c>
      <c r="D3935" s="63">
        <v>22</v>
      </c>
      <c r="E3935" s="63">
        <v>1.867675</v>
      </c>
      <c r="F3935" s="63">
        <v>1.7193879999999999</v>
      </c>
      <c r="G3935" s="63">
        <v>-0.14828659999999999</v>
      </c>
      <c r="H3935" s="63">
        <v>40.872300000000003</v>
      </c>
      <c r="I3935" s="63">
        <v>-0.2931742</v>
      </c>
      <c r="J3935" s="63">
        <v>-0.20757339999999999</v>
      </c>
      <c r="K3935" s="63">
        <v>-0.14828659999999999</v>
      </c>
      <c r="L3935" s="63">
        <v>-8.8999700000000001E-2</v>
      </c>
      <c r="M3935" s="63">
        <v>-3.3990000000000001E-3</v>
      </c>
      <c r="N3935" s="63">
        <v>1831</v>
      </c>
      <c r="O3935" s="63">
        <v>0.1130564</v>
      </c>
      <c r="P3935" s="63">
        <v>1</v>
      </c>
      <c r="Q3935" s="63">
        <v>1.2781749580960001E-2</v>
      </c>
    </row>
    <row r="3936" spans="1:17">
      <c r="A3936" s="63" t="s">
        <v>77</v>
      </c>
      <c r="B3936" s="63" t="s">
        <v>44</v>
      </c>
      <c r="C3936" s="63" t="s">
        <v>63</v>
      </c>
      <c r="D3936" s="63">
        <v>23</v>
      </c>
      <c r="E3936" s="63">
        <v>1.6083769999999999</v>
      </c>
      <c r="F3936" s="63">
        <v>1.468199</v>
      </c>
      <c r="G3936" s="63">
        <v>-0.14017840000000001</v>
      </c>
      <c r="H3936" s="63">
        <v>39.812800000000003</v>
      </c>
      <c r="I3936" s="63">
        <v>-0.28506599999999999</v>
      </c>
      <c r="J3936" s="63">
        <v>-0.19946530000000001</v>
      </c>
      <c r="K3936" s="63">
        <v>-0.14017840000000001</v>
      </c>
      <c r="L3936" s="63">
        <v>-8.0891599999999994E-2</v>
      </c>
      <c r="M3936" s="63">
        <v>4.7092000000000002E-3</v>
      </c>
      <c r="N3936" s="63">
        <v>1831</v>
      </c>
      <c r="O3936" s="63">
        <v>0.1130564</v>
      </c>
      <c r="P3936" s="63">
        <v>1</v>
      </c>
      <c r="Q3936" s="63">
        <v>1.2781749580960001E-2</v>
      </c>
    </row>
    <row r="3937" spans="1:17">
      <c r="A3937" s="63" t="s">
        <v>77</v>
      </c>
      <c r="B3937" s="63" t="s">
        <v>44</v>
      </c>
      <c r="C3937" s="63" t="s">
        <v>63</v>
      </c>
      <c r="D3937" s="63">
        <v>24</v>
      </c>
      <c r="E3937" s="63">
        <v>1.304765</v>
      </c>
      <c r="F3937" s="63">
        <v>1.162674</v>
      </c>
      <c r="G3937" s="63">
        <v>-0.14209160000000001</v>
      </c>
      <c r="H3937" s="63">
        <v>39.137</v>
      </c>
      <c r="I3937" s="63">
        <v>-0.28697919999999999</v>
      </c>
      <c r="J3937" s="63">
        <v>-0.20137849999999999</v>
      </c>
      <c r="K3937" s="63">
        <v>-0.14209160000000001</v>
      </c>
      <c r="L3937" s="63">
        <v>-8.2804799999999998E-2</v>
      </c>
      <c r="M3937" s="63">
        <v>2.7959999999999999E-3</v>
      </c>
      <c r="N3937" s="63">
        <v>1831</v>
      </c>
      <c r="O3937" s="63">
        <v>0.1130564</v>
      </c>
      <c r="P3937" s="63">
        <v>1</v>
      </c>
      <c r="Q3937" s="63">
        <v>1.2781749580960001E-2</v>
      </c>
    </row>
    <row r="3938" spans="1:17">
      <c r="A3938" s="63" t="s">
        <v>77</v>
      </c>
      <c r="B3938" s="63" t="s">
        <v>44</v>
      </c>
      <c r="C3938" s="63" t="s">
        <v>64</v>
      </c>
      <c r="D3938" s="63">
        <v>1</v>
      </c>
      <c r="E3938" s="63">
        <v>1.012497</v>
      </c>
      <c r="F3938" s="63">
        <v>0.86759319999999995</v>
      </c>
      <c r="G3938" s="63">
        <v>-0.1449037</v>
      </c>
      <c r="H3938" s="63">
        <v>43.486199999999997</v>
      </c>
      <c r="I3938" s="63">
        <v>-0.28979129999999997</v>
      </c>
      <c r="J3938" s="63">
        <v>-0.2041906</v>
      </c>
      <c r="K3938" s="63">
        <v>-0.1449037</v>
      </c>
      <c r="L3938" s="63">
        <v>-8.5616899999999996E-2</v>
      </c>
      <c r="M3938" s="63">
        <v>-1.6099999999999998E-5</v>
      </c>
      <c r="N3938" s="63">
        <v>1831</v>
      </c>
      <c r="O3938" s="63">
        <v>0.1130564</v>
      </c>
      <c r="P3938" s="63">
        <v>2</v>
      </c>
      <c r="Q3938" s="63">
        <v>1.2781749580960001E-2</v>
      </c>
    </row>
    <row r="3939" spans="1:17">
      <c r="A3939" s="63" t="s">
        <v>77</v>
      </c>
      <c r="B3939" s="63" t="s">
        <v>44</v>
      </c>
      <c r="C3939" s="63" t="s">
        <v>64</v>
      </c>
      <c r="D3939" s="63">
        <v>2</v>
      </c>
      <c r="E3939" s="63">
        <v>0.94578589999999996</v>
      </c>
      <c r="F3939" s="63">
        <v>0.7849701</v>
      </c>
      <c r="G3939" s="63">
        <v>-0.16081580000000001</v>
      </c>
      <c r="H3939" s="63">
        <v>43.118400000000001</v>
      </c>
      <c r="I3939" s="63">
        <v>-0.30570340000000001</v>
      </c>
      <c r="J3939" s="63">
        <v>-0.22010260000000001</v>
      </c>
      <c r="K3939" s="63">
        <v>-0.16081580000000001</v>
      </c>
      <c r="L3939" s="63">
        <v>-0.10152890000000001</v>
      </c>
      <c r="M3939" s="63">
        <v>-1.59282E-2</v>
      </c>
      <c r="N3939" s="63">
        <v>1831</v>
      </c>
      <c r="O3939" s="63">
        <v>0.1130564</v>
      </c>
      <c r="P3939" s="63">
        <v>2</v>
      </c>
      <c r="Q3939" s="63">
        <v>1.2781749580960001E-2</v>
      </c>
    </row>
    <row r="3940" spans="1:17">
      <c r="A3940" s="63" t="s">
        <v>77</v>
      </c>
      <c r="B3940" s="63" t="s">
        <v>44</v>
      </c>
      <c r="C3940" s="63" t="s">
        <v>64</v>
      </c>
      <c r="D3940" s="63">
        <v>3</v>
      </c>
      <c r="E3940" s="63">
        <v>0.93655259999999996</v>
      </c>
      <c r="F3940" s="63">
        <v>0.78015619999999997</v>
      </c>
      <c r="G3940" s="63">
        <v>-0.15639639999999999</v>
      </c>
      <c r="H3940" s="63">
        <v>42.883499999999998</v>
      </c>
      <c r="I3940" s="63">
        <v>-0.301284</v>
      </c>
      <c r="J3940" s="63">
        <v>-0.21568329999999999</v>
      </c>
      <c r="K3940" s="63">
        <v>-0.15639639999999999</v>
      </c>
      <c r="L3940" s="63">
        <v>-9.7109600000000004E-2</v>
      </c>
      <c r="M3940" s="63">
        <v>-1.1508900000000001E-2</v>
      </c>
      <c r="N3940" s="63">
        <v>1831</v>
      </c>
      <c r="O3940" s="63">
        <v>0.1130564</v>
      </c>
      <c r="P3940" s="63">
        <v>2</v>
      </c>
      <c r="Q3940" s="63">
        <v>1.2781749580960001E-2</v>
      </c>
    </row>
    <row r="3941" spans="1:17">
      <c r="A3941" s="63" t="s">
        <v>77</v>
      </c>
      <c r="B3941" s="63" t="s">
        <v>44</v>
      </c>
      <c r="C3941" s="63" t="s">
        <v>64</v>
      </c>
      <c r="D3941" s="63">
        <v>4</v>
      </c>
      <c r="E3941" s="63">
        <v>0.97759189999999996</v>
      </c>
      <c r="F3941" s="63">
        <v>0.81974159999999996</v>
      </c>
      <c r="G3941" s="63">
        <v>-0.1578503</v>
      </c>
      <c r="H3941" s="63">
        <v>42.403100000000002</v>
      </c>
      <c r="I3941" s="63">
        <v>-0.3027379</v>
      </c>
      <c r="J3941" s="63">
        <v>-0.2171371</v>
      </c>
      <c r="K3941" s="63">
        <v>-0.1578503</v>
      </c>
      <c r="L3941" s="63">
        <v>-9.8563399999999995E-2</v>
      </c>
      <c r="M3941" s="63">
        <v>-1.2962700000000001E-2</v>
      </c>
      <c r="N3941" s="63">
        <v>1831</v>
      </c>
      <c r="O3941" s="63">
        <v>0.1130564</v>
      </c>
      <c r="P3941" s="63">
        <v>2</v>
      </c>
      <c r="Q3941" s="63">
        <v>1.2781749580960001E-2</v>
      </c>
    </row>
    <row r="3942" spans="1:17">
      <c r="A3942" s="63" t="s">
        <v>77</v>
      </c>
      <c r="B3942" s="63" t="s">
        <v>44</v>
      </c>
      <c r="C3942" s="63" t="s">
        <v>64</v>
      </c>
      <c r="D3942" s="63">
        <v>5</v>
      </c>
      <c r="E3942" s="63">
        <v>1.019703</v>
      </c>
      <c r="F3942" s="63">
        <v>0.86261060000000001</v>
      </c>
      <c r="G3942" s="63">
        <v>-0.1570928</v>
      </c>
      <c r="H3942" s="63">
        <v>41.985700000000001</v>
      </c>
      <c r="I3942" s="63">
        <v>-0.30198029999999998</v>
      </c>
      <c r="J3942" s="63">
        <v>-0.21637960000000001</v>
      </c>
      <c r="K3942" s="63">
        <v>-0.1570928</v>
      </c>
      <c r="L3942" s="63">
        <v>-9.7805900000000001E-2</v>
      </c>
      <c r="M3942" s="63">
        <v>-1.2205199999999999E-2</v>
      </c>
      <c r="N3942" s="63">
        <v>1831</v>
      </c>
      <c r="O3942" s="63">
        <v>0.1130564</v>
      </c>
      <c r="P3942" s="63">
        <v>2</v>
      </c>
      <c r="Q3942" s="63">
        <v>1.2781749580960001E-2</v>
      </c>
    </row>
    <row r="3943" spans="1:17">
      <c r="A3943" s="63" t="s">
        <v>77</v>
      </c>
      <c r="B3943" s="63" t="s">
        <v>44</v>
      </c>
      <c r="C3943" s="63" t="s">
        <v>64</v>
      </c>
      <c r="D3943" s="63">
        <v>6</v>
      </c>
      <c r="E3943" s="63">
        <v>1.189654</v>
      </c>
      <c r="F3943" s="63">
        <v>0.95441609999999999</v>
      </c>
      <c r="G3943" s="63">
        <v>-0.2352378</v>
      </c>
      <c r="H3943" s="63">
        <v>41.738799999999998</v>
      </c>
      <c r="I3943" s="63">
        <v>-0.3801254</v>
      </c>
      <c r="J3943" s="63">
        <v>-0.29452460000000003</v>
      </c>
      <c r="K3943" s="63">
        <v>-0.2352378</v>
      </c>
      <c r="L3943" s="63">
        <v>-0.17595089999999999</v>
      </c>
      <c r="M3943" s="63">
        <v>-9.0350200000000006E-2</v>
      </c>
      <c r="N3943" s="63">
        <v>1831</v>
      </c>
      <c r="O3943" s="63">
        <v>0.1130564</v>
      </c>
      <c r="P3943" s="63">
        <v>2</v>
      </c>
      <c r="Q3943" s="63">
        <v>1.2781749580960001E-2</v>
      </c>
    </row>
    <row r="3944" spans="1:17">
      <c r="A3944" s="63" t="s">
        <v>77</v>
      </c>
      <c r="B3944" s="63" t="s">
        <v>44</v>
      </c>
      <c r="C3944" s="63" t="s">
        <v>64</v>
      </c>
      <c r="D3944" s="63">
        <v>7</v>
      </c>
      <c r="E3944" s="63">
        <v>1.5465880000000001</v>
      </c>
      <c r="F3944" s="63">
        <v>1.3474109999999999</v>
      </c>
      <c r="G3944" s="63">
        <v>-0.19917679999999999</v>
      </c>
      <c r="H3944" s="63">
        <v>41.6267</v>
      </c>
      <c r="I3944" s="63">
        <v>-0.34406439999999999</v>
      </c>
      <c r="J3944" s="63">
        <v>-0.25846360000000002</v>
      </c>
      <c r="K3944" s="63">
        <v>-0.19917679999999999</v>
      </c>
      <c r="L3944" s="63">
        <v>-0.13988999999999999</v>
      </c>
      <c r="M3944" s="63">
        <v>-5.4289200000000003E-2</v>
      </c>
      <c r="N3944" s="63">
        <v>1831</v>
      </c>
      <c r="O3944" s="63">
        <v>0.1130564</v>
      </c>
      <c r="P3944" s="63">
        <v>2</v>
      </c>
      <c r="Q3944" s="63">
        <v>1.2781749580960001E-2</v>
      </c>
    </row>
    <row r="3945" spans="1:17">
      <c r="A3945" s="63" t="s">
        <v>77</v>
      </c>
      <c r="B3945" s="63" t="s">
        <v>44</v>
      </c>
      <c r="C3945" s="63" t="s">
        <v>64</v>
      </c>
      <c r="D3945" s="63">
        <v>8</v>
      </c>
      <c r="E3945" s="63">
        <v>1.7536769999999999</v>
      </c>
      <c r="F3945" s="63">
        <v>1.6697249999999999</v>
      </c>
      <c r="G3945" s="63">
        <v>-8.3951799999999993E-2</v>
      </c>
      <c r="H3945" s="63">
        <v>41.624699999999997</v>
      </c>
      <c r="I3945" s="63">
        <v>-0.2288394</v>
      </c>
      <c r="J3945" s="63">
        <v>-0.1432387</v>
      </c>
      <c r="K3945" s="63">
        <v>-8.3951799999999993E-2</v>
      </c>
      <c r="L3945" s="63">
        <v>-2.4664999999999999E-2</v>
      </c>
      <c r="M3945" s="63">
        <v>6.0935799999999998E-2</v>
      </c>
      <c r="N3945" s="63">
        <v>1831</v>
      </c>
      <c r="O3945" s="63">
        <v>0.1130564</v>
      </c>
      <c r="P3945" s="63">
        <v>2</v>
      </c>
      <c r="Q3945" s="63">
        <v>1.2781749580960001E-2</v>
      </c>
    </row>
    <row r="3946" spans="1:17">
      <c r="A3946" s="63" t="s">
        <v>77</v>
      </c>
      <c r="B3946" s="63" t="s">
        <v>44</v>
      </c>
      <c r="C3946" s="63" t="s">
        <v>64</v>
      </c>
      <c r="D3946" s="63">
        <v>9</v>
      </c>
      <c r="E3946" s="63">
        <v>1.5947020000000001</v>
      </c>
      <c r="F3946" s="63">
        <v>1.6680349999999999</v>
      </c>
      <c r="G3946" s="63">
        <v>7.3333599999999999E-2</v>
      </c>
      <c r="H3946" s="63">
        <v>42.834000000000003</v>
      </c>
      <c r="I3946" s="63">
        <v>-7.1554000000000006E-2</v>
      </c>
      <c r="J3946" s="63">
        <v>1.40468E-2</v>
      </c>
      <c r="K3946" s="63">
        <v>7.3333599999999999E-2</v>
      </c>
      <c r="L3946" s="63">
        <v>0.1326205</v>
      </c>
      <c r="M3946" s="63">
        <v>0.2182212</v>
      </c>
      <c r="N3946" s="63">
        <v>1831</v>
      </c>
      <c r="O3946" s="63">
        <v>0.1130564</v>
      </c>
      <c r="P3946" s="63">
        <v>2</v>
      </c>
      <c r="Q3946" s="63">
        <v>1.2781749580960001E-2</v>
      </c>
    </row>
    <row r="3947" spans="1:17">
      <c r="A3947" s="63" t="s">
        <v>77</v>
      </c>
      <c r="B3947" s="63" t="s">
        <v>44</v>
      </c>
      <c r="C3947" s="63" t="s">
        <v>64</v>
      </c>
      <c r="D3947" s="63">
        <v>10</v>
      </c>
      <c r="E3947" s="63">
        <v>1.5078670000000001</v>
      </c>
      <c r="F3947" s="63">
        <v>1.584111</v>
      </c>
      <c r="G3947" s="63">
        <v>7.6243900000000003E-2</v>
      </c>
      <c r="H3947" s="63">
        <v>46.026699999999998</v>
      </c>
      <c r="I3947" s="63">
        <v>-6.8643700000000002E-2</v>
      </c>
      <c r="J3947" s="63">
        <v>1.6957E-2</v>
      </c>
      <c r="K3947" s="63">
        <v>7.6243900000000003E-2</v>
      </c>
      <c r="L3947" s="63">
        <v>0.1355307</v>
      </c>
      <c r="M3947" s="63">
        <v>0.22113150000000001</v>
      </c>
      <c r="N3947" s="63">
        <v>1831</v>
      </c>
      <c r="O3947" s="63">
        <v>0.1130564</v>
      </c>
      <c r="P3947" s="63">
        <v>2</v>
      </c>
      <c r="Q3947" s="63">
        <v>1.2781749580960001E-2</v>
      </c>
    </row>
    <row r="3948" spans="1:17">
      <c r="A3948" s="63" t="s">
        <v>77</v>
      </c>
      <c r="B3948" s="63" t="s">
        <v>44</v>
      </c>
      <c r="C3948" s="63" t="s">
        <v>64</v>
      </c>
      <c r="D3948" s="63">
        <v>11</v>
      </c>
      <c r="E3948" s="63">
        <v>1.38049</v>
      </c>
      <c r="F3948" s="63">
        <v>1.535101</v>
      </c>
      <c r="G3948" s="63">
        <v>0.15461030000000001</v>
      </c>
      <c r="H3948" s="63">
        <v>49.006599999999999</v>
      </c>
      <c r="I3948" s="63">
        <v>9.7227000000000008E-3</v>
      </c>
      <c r="J3948" s="63">
        <v>9.5323400000000003E-2</v>
      </c>
      <c r="K3948" s="63">
        <v>0.15461030000000001</v>
      </c>
      <c r="L3948" s="63">
        <v>0.21389710000000001</v>
      </c>
      <c r="M3948" s="63">
        <v>0.29949789999999998</v>
      </c>
      <c r="N3948" s="63">
        <v>1831</v>
      </c>
      <c r="O3948" s="63">
        <v>0.1130564</v>
      </c>
      <c r="P3948" s="63">
        <v>2</v>
      </c>
      <c r="Q3948" s="63">
        <v>1.2781749580960001E-2</v>
      </c>
    </row>
    <row r="3949" spans="1:17">
      <c r="A3949" s="63" t="s">
        <v>77</v>
      </c>
      <c r="B3949" s="63" t="s">
        <v>44</v>
      </c>
      <c r="C3949" s="63" t="s">
        <v>64</v>
      </c>
      <c r="D3949" s="63">
        <v>12</v>
      </c>
      <c r="E3949" s="63">
        <v>1.2990660000000001</v>
      </c>
      <c r="F3949" s="63">
        <v>1.434828</v>
      </c>
      <c r="G3949" s="63">
        <v>0.13576160000000001</v>
      </c>
      <c r="H3949" s="63">
        <v>50.861899999999999</v>
      </c>
      <c r="I3949" s="63">
        <v>-9.1260000000000004E-3</v>
      </c>
      <c r="J3949" s="63">
        <v>7.6474799999999996E-2</v>
      </c>
      <c r="K3949" s="63">
        <v>0.13576160000000001</v>
      </c>
      <c r="L3949" s="63">
        <v>0.19504850000000001</v>
      </c>
      <c r="M3949" s="63">
        <v>0.28064919999999999</v>
      </c>
      <c r="N3949" s="63">
        <v>1831</v>
      </c>
      <c r="O3949" s="63">
        <v>0.1130564</v>
      </c>
      <c r="P3949" s="63">
        <v>2</v>
      </c>
      <c r="Q3949" s="63">
        <v>1.2781749580960001E-2</v>
      </c>
    </row>
    <row r="3950" spans="1:17">
      <c r="A3950" s="63" t="s">
        <v>77</v>
      </c>
      <c r="B3950" s="63" t="s">
        <v>44</v>
      </c>
      <c r="C3950" s="63" t="s">
        <v>64</v>
      </c>
      <c r="D3950" s="63">
        <v>13</v>
      </c>
      <c r="E3950" s="63">
        <v>1.145519</v>
      </c>
      <c r="F3950" s="63">
        <v>1.396682</v>
      </c>
      <c r="G3950" s="63">
        <v>0.25116240000000001</v>
      </c>
      <c r="H3950" s="63">
        <v>51.958500000000001</v>
      </c>
      <c r="I3950" s="63">
        <v>0.1062748</v>
      </c>
      <c r="J3950" s="63">
        <v>0.19187560000000001</v>
      </c>
      <c r="K3950" s="63">
        <v>0.25116240000000001</v>
      </c>
      <c r="L3950" s="63">
        <v>0.31044919999999998</v>
      </c>
      <c r="M3950" s="63">
        <v>0.39605000000000001</v>
      </c>
      <c r="N3950" s="63">
        <v>1831</v>
      </c>
      <c r="O3950" s="63">
        <v>0.1130564</v>
      </c>
      <c r="P3950" s="63">
        <v>2</v>
      </c>
      <c r="Q3950" s="63">
        <v>1.2781749580960001E-2</v>
      </c>
    </row>
    <row r="3951" spans="1:17">
      <c r="A3951" s="63" t="s">
        <v>77</v>
      </c>
      <c r="B3951" s="63" t="s">
        <v>44</v>
      </c>
      <c r="C3951" s="63" t="s">
        <v>64</v>
      </c>
      <c r="D3951" s="63">
        <v>14</v>
      </c>
      <c r="E3951" s="63">
        <v>1.0443180000000001</v>
      </c>
      <c r="F3951" s="63">
        <v>1.334014</v>
      </c>
      <c r="G3951" s="63">
        <v>0.2896956</v>
      </c>
      <c r="H3951" s="63">
        <v>53.1233</v>
      </c>
      <c r="I3951" s="63">
        <v>0.14480799999999999</v>
      </c>
      <c r="J3951" s="63">
        <v>0.2304088</v>
      </c>
      <c r="K3951" s="63">
        <v>0.2896956</v>
      </c>
      <c r="L3951" s="63">
        <v>0.34898249999999997</v>
      </c>
      <c r="M3951" s="63">
        <v>0.4345832</v>
      </c>
      <c r="N3951" s="63">
        <v>1831</v>
      </c>
      <c r="O3951" s="63">
        <v>0.1130564</v>
      </c>
      <c r="P3951" s="63">
        <v>2</v>
      </c>
      <c r="Q3951" s="63">
        <v>1.2781749580960001E-2</v>
      </c>
    </row>
    <row r="3952" spans="1:17">
      <c r="A3952" s="63" t="s">
        <v>77</v>
      </c>
      <c r="B3952" s="63" t="s">
        <v>44</v>
      </c>
      <c r="C3952" s="63" t="s">
        <v>64</v>
      </c>
      <c r="D3952" s="63">
        <v>15</v>
      </c>
      <c r="E3952" s="63">
        <v>1.00441</v>
      </c>
      <c r="F3952" s="63">
        <v>1.25952</v>
      </c>
      <c r="G3952" s="63">
        <v>0.25511</v>
      </c>
      <c r="H3952" s="63">
        <v>53.325000000000003</v>
      </c>
      <c r="I3952" s="63">
        <v>0.1102224</v>
      </c>
      <c r="J3952" s="63">
        <v>0.1958232</v>
      </c>
      <c r="K3952" s="63">
        <v>0.25511</v>
      </c>
      <c r="L3952" s="63">
        <v>0.31439689999999998</v>
      </c>
      <c r="M3952" s="63">
        <v>0.39999760000000001</v>
      </c>
      <c r="N3952" s="63">
        <v>1831</v>
      </c>
      <c r="O3952" s="63">
        <v>0.1130564</v>
      </c>
      <c r="P3952" s="63">
        <v>2</v>
      </c>
      <c r="Q3952" s="63">
        <v>1.2781749580960001E-2</v>
      </c>
    </row>
    <row r="3953" spans="1:17">
      <c r="A3953" s="63" t="s">
        <v>77</v>
      </c>
      <c r="B3953" s="63" t="s">
        <v>44</v>
      </c>
      <c r="C3953" s="63" t="s">
        <v>64</v>
      </c>
      <c r="D3953" s="63">
        <v>16</v>
      </c>
      <c r="E3953" s="63">
        <v>1.02658</v>
      </c>
      <c r="F3953" s="63">
        <v>1.2440929999999999</v>
      </c>
      <c r="G3953" s="63">
        <v>0.21751329999999999</v>
      </c>
      <c r="H3953" s="63">
        <v>53.329700000000003</v>
      </c>
      <c r="I3953" s="63">
        <v>7.2625700000000001E-2</v>
      </c>
      <c r="J3953" s="63">
        <v>0.15822649999999999</v>
      </c>
      <c r="K3953" s="63">
        <v>0.21751329999999999</v>
      </c>
      <c r="L3953" s="63">
        <v>0.2768002</v>
      </c>
      <c r="M3953" s="63">
        <v>0.36240090000000003</v>
      </c>
      <c r="N3953" s="63">
        <v>1831</v>
      </c>
      <c r="O3953" s="63">
        <v>0.1130564</v>
      </c>
      <c r="P3953" s="63">
        <v>2</v>
      </c>
      <c r="Q3953" s="63">
        <v>1.2781749580960001E-2</v>
      </c>
    </row>
    <row r="3954" spans="1:17">
      <c r="A3954" s="63" t="s">
        <v>77</v>
      </c>
      <c r="B3954" s="63" t="s">
        <v>44</v>
      </c>
      <c r="C3954" s="63" t="s">
        <v>64</v>
      </c>
      <c r="D3954" s="63">
        <v>17</v>
      </c>
      <c r="E3954" s="63">
        <v>1.1099680000000001</v>
      </c>
      <c r="F3954" s="63">
        <v>1.2957860000000001</v>
      </c>
      <c r="G3954" s="63">
        <v>0.1858175</v>
      </c>
      <c r="H3954" s="63">
        <v>52.1297</v>
      </c>
      <c r="I3954" s="63">
        <v>4.0929899999999998E-2</v>
      </c>
      <c r="J3954" s="63">
        <v>0.12653059999999999</v>
      </c>
      <c r="K3954" s="63">
        <v>0.1858175</v>
      </c>
      <c r="L3954" s="63">
        <v>0.2451043</v>
      </c>
      <c r="M3954" s="63">
        <v>0.33070509999999997</v>
      </c>
      <c r="N3954" s="63">
        <v>1831</v>
      </c>
      <c r="O3954" s="63">
        <v>0.1130564</v>
      </c>
      <c r="P3954" s="63">
        <v>2</v>
      </c>
      <c r="Q3954" s="63">
        <v>1.2781749580960001E-2</v>
      </c>
    </row>
    <row r="3955" spans="1:17">
      <c r="A3955" s="63" t="s">
        <v>77</v>
      </c>
      <c r="B3955" s="63" t="s">
        <v>44</v>
      </c>
      <c r="C3955" s="63" t="s">
        <v>64</v>
      </c>
      <c r="D3955" s="63">
        <v>18</v>
      </c>
      <c r="E3955" s="63">
        <v>1.424714</v>
      </c>
      <c r="F3955" s="63">
        <v>1.5037670000000001</v>
      </c>
      <c r="G3955" s="63">
        <v>7.9052600000000001E-2</v>
      </c>
      <c r="H3955" s="63">
        <v>49.857300000000002</v>
      </c>
      <c r="I3955" s="63">
        <v>-6.5835000000000005E-2</v>
      </c>
      <c r="J3955" s="63">
        <v>1.9765700000000001E-2</v>
      </c>
      <c r="K3955" s="63">
        <v>7.9052600000000001E-2</v>
      </c>
      <c r="L3955" s="63">
        <v>0.1383394</v>
      </c>
      <c r="M3955" s="63">
        <v>0.22394020000000001</v>
      </c>
      <c r="N3955" s="63">
        <v>1831</v>
      </c>
      <c r="O3955" s="63">
        <v>0.1130564</v>
      </c>
      <c r="P3955" s="63">
        <v>2</v>
      </c>
      <c r="Q3955" s="63">
        <v>1.2781749580960001E-2</v>
      </c>
    </row>
    <row r="3956" spans="1:17">
      <c r="A3956" s="63" t="s">
        <v>77</v>
      </c>
      <c r="B3956" s="63" t="s">
        <v>44</v>
      </c>
      <c r="C3956" s="63" t="s">
        <v>64</v>
      </c>
      <c r="D3956" s="63">
        <v>19</v>
      </c>
      <c r="E3956" s="63">
        <v>1.696359</v>
      </c>
      <c r="F3956" s="63">
        <v>1.631591</v>
      </c>
      <c r="G3956" s="63">
        <v>-6.4768199999999998E-2</v>
      </c>
      <c r="H3956" s="63">
        <v>47.657800000000002</v>
      </c>
      <c r="I3956" s="63">
        <v>-0.2096558</v>
      </c>
      <c r="J3956" s="63">
        <v>-0.124055</v>
      </c>
      <c r="K3956" s="63">
        <v>-6.4768199999999998E-2</v>
      </c>
      <c r="L3956" s="63">
        <v>-5.4814E-3</v>
      </c>
      <c r="M3956" s="63">
        <v>8.0119399999999993E-2</v>
      </c>
      <c r="N3956" s="63">
        <v>1831</v>
      </c>
      <c r="O3956" s="63">
        <v>0.1130564</v>
      </c>
      <c r="P3956" s="63">
        <v>2</v>
      </c>
      <c r="Q3956" s="63">
        <v>1.2781749580960001E-2</v>
      </c>
    </row>
    <row r="3957" spans="1:17">
      <c r="A3957" s="63" t="s">
        <v>77</v>
      </c>
      <c r="B3957" s="63" t="s">
        <v>44</v>
      </c>
      <c r="C3957" s="63" t="s">
        <v>64</v>
      </c>
      <c r="D3957" s="63">
        <v>20</v>
      </c>
      <c r="E3957" s="63">
        <v>1.763679</v>
      </c>
      <c r="F3957" s="63">
        <v>1.6485110000000001</v>
      </c>
      <c r="G3957" s="63">
        <v>-0.1151683</v>
      </c>
      <c r="H3957" s="63">
        <v>46.182099999999998</v>
      </c>
      <c r="I3957" s="63">
        <v>-0.26005590000000001</v>
      </c>
      <c r="J3957" s="63">
        <v>-0.1744552</v>
      </c>
      <c r="K3957" s="63">
        <v>-0.1151683</v>
      </c>
      <c r="L3957" s="63">
        <v>-5.5881500000000001E-2</v>
      </c>
      <c r="M3957" s="63">
        <v>2.9719300000000001E-2</v>
      </c>
      <c r="N3957" s="63">
        <v>1831</v>
      </c>
      <c r="O3957" s="63">
        <v>0.1130564</v>
      </c>
      <c r="P3957" s="63">
        <v>2</v>
      </c>
      <c r="Q3957" s="63">
        <v>1.2781749580960001E-2</v>
      </c>
    </row>
    <row r="3958" spans="1:17">
      <c r="A3958" s="63" t="s">
        <v>77</v>
      </c>
      <c r="B3958" s="63" t="s">
        <v>44</v>
      </c>
      <c r="C3958" s="63" t="s">
        <v>64</v>
      </c>
      <c r="D3958" s="63">
        <v>21</v>
      </c>
      <c r="E3958" s="63">
        <v>1.776427</v>
      </c>
      <c r="F3958" s="63">
        <v>1.6285689999999999</v>
      </c>
      <c r="G3958" s="63">
        <v>-0.14785870000000001</v>
      </c>
      <c r="H3958" s="63">
        <v>45.145400000000002</v>
      </c>
      <c r="I3958" s="63">
        <v>-0.29274630000000001</v>
      </c>
      <c r="J3958" s="63">
        <v>-0.20714560000000001</v>
      </c>
      <c r="K3958" s="63">
        <v>-0.14785870000000001</v>
      </c>
      <c r="L3958" s="63">
        <v>-8.8571899999999995E-2</v>
      </c>
      <c r="M3958" s="63">
        <v>-2.9711E-3</v>
      </c>
      <c r="N3958" s="63">
        <v>1831</v>
      </c>
      <c r="O3958" s="63">
        <v>0.1130564</v>
      </c>
      <c r="P3958" s="63">
        <v>2</v>
      </c>
      <c r="Q3958" s="63">
        <v>1.2781749580960001E-2</v>
      </c>
    </row>
    <row r="3959" spans="1:17">
      <c r="A3959" s="63" t="s">
        <v>77</v>
      </c>
      <c r="B3959" s="63" t="s">
        <v>44</v>
      </c>
      <c r="C3959" s="63" t="s">
        <v>64</v>
      </c>
      <c r="D3959" s="63">
        <v>22</v>
      </c>
      <c r="E3959" s="63">
        <v>1.635705</v>
      </c>
      <c r="F3959" s="63">
        <v>1.4874179999999999</v>
      </c>
      <c r="G3959" s="63">
        <v>-0.14828649999999999</v>
      </c>
      <c r="H3959" s="63">
        <v>44.561199999999999</v>
      </c>
      <c r="I3959" s="63">
        <v>-0.29317409999999999</v>
      </c>
      <c r="J3959" s="63">
        <v>-0.20757329999999999</v>
      </c>
      <c r="K3959" s="63">
        <v>-0.14828649999999999</v>
      </c>
      <c r="L3959" s="63">
        <v>-8.8999599999999998E-2</v>
      </c>
      <c r="M3959" s="63">
        <v>-3.3988999999999998E-3</v>
      </c>
      <c r="N3959" s="63">
        <v>1831</v>
      </c>
      <c r="O3959" s="63">
        <v>0.1130564</v>
      </c>
      <c r="P3959" s="63">
        <v>2</v>
      </c>
      <c r="Q3959" s="63">
        <v>1.2781749580960001E-2</v>
      </c>
    </row>
    <row r="3960" spans="1:17">
      <c r="A3960" s="63" t="s">
        <v>77</v>
      </c>
      <c r="B3960" s="63" t="s">
        <v>44</v>
      </c>
      <c r="C3960" s="63" t="s">
        <v>64</v>
      </c>
      <c r="D3960" s="63">
        <v>23</v>
      </c>
      <c r="E3960" s="63">
        <v>1.4165049999999999</v>
      </c>
      <c r="F3960" s="63">
        <v>1.276327</v>
      </c>
      <c r="G3960" s="63">
        <v>-0.14017840000000001</v>
      </c>
      <c r="H3960" s="63">
        <v>43.955300000000001</v>
      </c>
      <c r="I3960" s="63">
        <v>-0.28506599999999999</v>
      </c>
      <c r="J3960" s="63">
        <v>-0.19946530000000001</v>
      </c>
      <c r="K3960" s="63">
        <v>-0.14017840000000001</v>
      </c>
      <c r="L3960" s="63">
        <v>-8.0891599999999994E-2</v>
      </c>
      <c r="M3960" s="63">
        <v>4.7092000000000002E-3</v>
      </c>
      <c r="N3960" s="63">
        <v>1831</v>
      </c>
      <c r="O3960" s="63">
        <v>0.1130564</v>
      </c>
      <c r="P3960" s="63">
        <v>2</v>
      </c>
      <c r="Q3960" s="63">
        <v>1.2781749580960001E-2</v>
      </c>
    </row>
    <row r="3961" spans="1:17">
      <c r="A3961" s="63" t="s">
        <v>77</v>
      </c>
      <c r="B3961" s="63" t="s">
        <v>44</v>
      </c>
      <c r="C3961" s="63" t="s">
        <v>64</v>
      </c>
      <c r="D3961" s="63">
        <v>24</v>
      </c>
      <c r="E3961" s="63">
        <v>1.1777260000000001</v>
      </c>
      <c r="F3961" s="63">
        <v>1.0356339999999999</v>
      </c>
      <c r="G3961" s="63">
        <v>-0.14209160000000001</v>
      </c>
      <c r="H3961" s="63">
        <v>43.506999999999998</v>
      </c>
      <c r="I3961" s="63">
        <v>-0.28697919999999999</v>
      </c>
      <c r="J3961" s="63">
        <v>-0.20137849999999999</v>
      </c>
      <c r="K3961" s="63">
        <v>-0.14209160000000001</v>
      </c>
      <c r="L3961" s="63">
        <v>-8.2804799999999998E-2</v>
      </c>
      <c r="M3961" s="63">
        <v>2.7959999999999999E-3</v>
      </c>
      <c r="N3961" s="63">
        <v>1831</v>
      </c>
      <c r="O3961" s="63">
        <v>0.1130564</v>
      </c>
      <c r="P3961" s="63">
        <v>2</v>
      </c>
      <c r="Q3961" s="63">
        <v>1.2781749580960001E-2</v>
      </c>
    </row>
    <row r="3962" spans="1:17">
      <c r="A3962" s="63" t="s">
        <v>77</v>
      </c>
      <c r="B3962" s="63" t="s">
        <v>44</v>
      </c>
      <c r="C3962" s="63" t="s">
        <v>65</v>
      </c>
      <c r="D3962" s="63">
        <v>1</v>
      </c>
      <c r="E3962" s="63">
        <v>0.94255420000000001</v>
      </c>
      <c r="F3962" s="63">
        <v>0.79765039999999998</v>
      </c>
      <c r="G3962" s="63">
        <v>-0.1449038</v>
      </c>
      <c r="H3962" s="63">
        <v>44.025700000000001</v>
      </c>
      <c r="I3962" s="63">
        <v>-0.28979139999999998</v>
      </c>
      <c r="J3962" s="63">
        <v>-0.2041906</v>
      </c>
      <c r="K3962" s="63">
        <v>-0.1449038</v>
      </c>
      <c r="L3962" s="63">
        <v>-8.5616899999999996E-2</v>
      </c>
      <c r="M3962" s="63">
        <v>-1.6200000000000001E-5</v>
      </c>
      <c r="N3962" s="63">
        <v>1831</v>
      </c>
      <c r="O3962" s="63">
        <v>0.1130564</v>
      </c>
      <c r="P3962" s="63">
        <v>3</v>
      </c>
      <c r="Q3962" s="63">
        <v>1.2781749580960001E-2</v>
      </c>
    </row>
    <row r="3963" spans="1:17">
      <c r="A3963" s="63" t="s">
        <v>77</v>
      </c>
      <c r="B3963" s="63" t="s">
        <v>44</v>
      </c>
      <c r="C3963" s="63" t="s">
        <v>65</v>
      </c>
      <c r="D3963" s="63">
        <v>2</v>
      </c>
      <c r="E3963" s="63">
        <v>0.87561829999999996</v>
      </c>
      <c r="F3963" s="63">
        <v>0.71480259999999995</v>
      </c>
      <c r="G3963" s="63">
        <v>-0.16081580000000001</v>
      </c>
      <c r="H3963" s="63">
        <v>43.983899999999998</v>
      </c>
      <c r="I3963" s="63">
        <v>-0.30570340000000001</v>
      </c>
      <c r="J3963" s="63">
        <v>-0.22010260000000001</v>
      </c>
      <c r="K3963" s="63">
        <v>-0.16081580000000001</v>
      </c>
      <c r="L3963" s="63">
        <v>-0.10152890000000001</v>
      </c>
      <c r="M3963" s="63">
        <v>-1.59282E-2</v>
      </c>
      <c r="N3963" s="63">
        <v>1831</v>
      </c>
      <c r="O3963" s="63">
        <v>0.1130564</v>
      </c>
      <c r="P3963" s="63">
        <v>3</v>
      </c>
      <c r="Q3963" s="63">
        <v>1.2781749580960001E-2</v>
      </c>
    </row>
    <row r="3964" spans="1:17">
      <c r="A3964" s="63" t="s">
        <v>77</v>
      </c>
      <c r="B3964" s="63" t="s">
        <v>44</v>
      </c>
      <c r="C3964" s="63" t="s">
        <v>65</v>
      </c>
      <c r="D3964" s="63">
        <v>3</v>
      </c>
      <c r="E3964" s="63">
        <v>0.86741970000000002</v>
      </c>
      <c r="F3964" s="63">
        <v>0.71102319999999997</v>
      </c>
      <c r="G3964" s="63">
        <v>-0.15639639999999999</v>
      </c>
      <c r="H3964" s="63">
        <v>43.963900000000002</v>
      </c>
      <c r="I3964" s="63">
        <v>-0.301284</v>
      </c>
      <c r="J3964" s="63">
        <v>-0.21568329999999999</v>
      </c>
      <c r="K3964" s="63">
        <v>-0.15639639999999999</v>
      </c>
      <c r="L3964" s="63">
        <v>-9.7109600000000004E-2</v>
      </c>
      <c r="M3964" s="63">
        <v>-1.1508900000000001E-2</v>
      </c>
      <c r="N3964" s="63">
        <v>1831</v>
      </c>
      <c r="O3964" s="63">
        <v>0.1130564</v>
      </c>
      <c r="P3964" s="63">
        <v>3</v>
      </c>
      <c r="Q3964" s="63">
        <v>1.2781749580960001E-2</v>
      </c>
    </row>
    <row r="3965" spans="1:17">
      <c r="A3965" s="63" t="s">
        <v>77</v>
      </c>
      <c r="B3965" s="63" t="s">
        <v>44</v>
      </c>
      <c r="C3965" s="63" t="s">
        <v>65</v>
      </c>
      <c r="D3965" s="63">
        <v>4</v>
      </c>
      <c r="E3965" s="63">
        <v>0.90707340000000003</v>
      </c>
      <c r="F3965" s="63">
        <v>0.74922319999999998</v>
      </c>
      <c r="G3965" s="63">
        <v>-0.1578503</v>
      </c>
      <c r="H3965" s="63">
        <v>43.822099999999999</v>
      </c>
      <c r="I3965" s="63">
        <v>-0.3027379</v>
      </c>
      <c r="J3965" s="63">
        <v>-0.2171371</v>
      </c>
      <c r="K3965" s="63">
        <v>-0.1578503</v>
      </c>
      <c r="L3965" s="63">
        <v>-9.8563399999999995E-2</v>
      </c>
      <c r="M3965" s="63">
        <v>-1.2962700000000001E-2</v>
      </c>
      <c r="N3965" s="63">
        <v>1831</v>
      </c>
      <c r="O3965" s="63">
        <v>0.1130564</v>
      </c>
      <c r="P3965" s="63">
        <v>3</v>
      </c>
      <c r="Q3965" s="63">
        <v>1.2781749580960001E-2</v>
      </c>
    </row>
    <row r="3966" spans="1:17">
      <c r="A3966" s="63" t="s">
        <v>77</v>
      </c>
      <c r="B3966" s="63" t="s">
        <v>44</v>
      </c>
      <c r="C3966" s="63" t="s">
        <v>65</v>
      </c>
      <c r="D3966" s="63">
        <v>5</v>
      </c>
      <c r="E3966" s="63">
        <v>0.94976989999999994</v>
      </c>
      <c r="F3966" s="63">
        <v>0.79267719999999997</v>
      </c>
      <c r="G3966" s="63">
        <v>-0.1570928</v>
      </c>
      <c r="H3966" s="63">
        <v>43.712299999999999</v>
      </c>
      <c r="I3966" s="63">
        <v>-0.30198029999999998</v>
      </c>
      <c r="J3966" s="63">
        <v>-0.21637960000000001</v>
      </c>
      <c r="K3966" s="63">
        <v>-0.1570928</v>
      </c>
      <c r="L3966" s="63">
        <v>-9.7805900000000001E-2</v>
      </c>
      <c r="M3966" s="63">
        <v>-1.2205199999999999E-2</v>
      </c>
      <c r="N3966" s="63">
        <v>1831</v>
      </c>
      <c r="O3966" s="63">
        <v>0.1130564</v>
      </c>
      <c r="P3966" s="63">
        <v>3</v>
      </c>
      <c r="Q3966" s="63">
        <v>1.2781749580960001E-2</v>
      </c>
    </row>
    <row r="3967" spans="1:17">
      <c r="A3967" s="63" t="s">
        <v>77</v>
      </c>
      <c r="B3967" s="63" t="s">
        <v>44</v>
      </c>
      <c r="C3967" s="63" t="s">
        <v>65</v>
      </c>
      <c r="D3967" s="63">
        <v>6</v>
      </c>
      <c r="E3967" s="63">
        <v>1.1206929999999999</v>
      </c>
      <c r="F3967" s="63">
        <v>0.88545549999999995</v>
      </c>
      <c r="G3967" s="63">
        <v>-0.23523769999999999</v>
      </c>
      <c r="H3967" s="63">
        <v>43.5914</v>
      </c>
      <c r="I3967" s="63">
        <v>-0.3801253</v>
      </c>
      <c r="J3967" s="63">
        <v>-0.29452450000000002</v>
      </c>
      <c r="K3967" s="63">
        <v>-0.23523769999999999</v>
      </c>
      <c r="L3967" s="63">
        <v>-0.17595079999999999</v>
      </c>
      <c r="M3967" s="63">
        <v>-9.0350100000000003E-2</v>
      </c>
      <c r="N3967" s="63">
        <v>1831</v>
      </c>
      <c r="O3967" s="63">
        <v>0.1130564</v>
      </c>
      <c r="P3967" s="63">
        <v>3</v>
      </c>
      <c r="Q3967" s="63">
        <v>1.2781749580960001E-2</v>
      </c>
    </row>
    <row r="3968" spans="1:17">
      <c r="A3968" s="63" t="s">
        <v>77</v>
      </c>
      <c r="B3968" s="63" t="s">
        <v>44</v>
      </c>
      <c r="C3968" s="63" t="s">
        <v>65</v>
      </c>
      <c r="D3968" s="63">
        <v>7</v>
      </c>
      <c r="E3968" s="63">
        <v>1.481671</v>
      </c>
      <c r="F3968" s="63">
        <v>1.282494</v>
      </c>
      <c r="G3968" s="63">
        <v>-0.19917670000000001</v>
      </c>
      <c r="H3968" s="63">
        <v>43.508200000000002</v>
      </c>
      <c r="I3968" s="63">
        <v>-0.34406429999999999</v>
      </c>
      <c r="J3968" s="63">
        <v>-0.25846350000000001</v>
      </c>
      <c r="K3968" s="63">
        <v>-0.19917670000000001</v>
      </c>
      <c r="L3968" s="63">
        <v>-0.13988980000000001</v>
      </c>
      <c r="M3968" s="63">
        <v>-5.42891E-2</v>
      </c>
      <c r="N3968" s="63">
        <v>1831</v>
      </c>
      <c r="O3968" s="63">
        <v>0.1130564</v>
      </c>
      <c r="P3968" s="63">
        <v>3</v>
      </c>
      <c r="Q3968" s="63">
        <v>1.2781749580960001E-2</v>
      </c>
    </row>
    <row r="3969" spans="1:17">
      <c r="A3969" s="63" t="s">
        <v>77</v>
      </c>
      <c r="B3969" s="63" t="s">
        <v>44</v>
      </c>
      <c r="C3969" s="63" t="s">
        <v>65</v>
      </c>
      <c r="D3969" s="63">
        <v>8</v>
      </c>
      <c r="E3969" s="63">
        <v>1.6923699999999999</v>
      </c>
      <c r="F3969" s="63">
        <v>1.6084179999999999</v>
      </c>
      <c r="G3969" s="63">
        <v>-8.3951799999999993E-2</v>
      </c>
      <c r="H3969" s="63">
        <v>44.3797</v>
      </c>
      <c r="I3969" s="63">
        <v>-0.2288394</v>
      </c>
      <c r="J3969" s="63">
        <v>-0.1432387</v>
      </c>
      <c r="K3969" s="63">
        <v>-8.3951799999999993E-2</v>
      </c>
      <c r="L3969" s="63">
        <v>-2.4664999999999999E-2</v>
      </c>
      <c r="M3969" s="63">
        <v>6.0935799999999998E-2</v>
      </c>
      <c r="N3969" s="63">
        <v>1831</v>
      </c>
      <c r="O3969" s="63">
        <v>0.1130564</v>
      </c>
      <c r="P3969" s="63">
        <v>3</v>
      </c>
      <c r="Q3969" s="63">
        <v>1.2781749580960001E-2</v>
      </c>
    </row>
    <row r="3970" spans="1:17">
      <c r="A3970" s="63" t="s">
        <v>77</v>
      </c>
      <c r="B3970" s="63" t="s">
        <v>44</v>
      </c>
      <c r="C3970" s="63" t="s">
        <v>65</v>
      </c>
      <c r="D3970" s="63">
        <v>9</v>
      </c>
      <c r="E3970" s="63">
        <v>1.5361</v>
      </c>
      <c r="F3970" s="63">
        <v>1.6094329999999999</v>
      </c>
      <c r="G3970" s="63">
        <v>7.3333599999999999E-2</v>
      </c>
      <c r="H3970" s="63">
        <v>46.313400000000001</v>
      </c>
      <c r="I3970" s="63">
        <v>-7.1554000000000006E-2</v>
      </c>
      <c r="J3970" s="63">
        <v>1.40468E-2</v>
      </c>
      <c r="K3970" s="63">
        <v>7.3333599999999999E-2</v>
      </c>
      <c r="L3970" s="63">
        <v>0.1326205</v>
      </c>
      <c r="M3970" s="63">
        <v>0.2182212</v>
      </c>
      <c r="N3970" s="63">
        <v>1831</v>
      </c>
      <c r="O3970" s="63">
        <v>0.1130564</v>
      </c>
      <c r="P3970" s="63">
        <v>3</v>
      </c>
      <c r="Q3970" s="63">
        <v>1.2781749580960001E-2</v>
      </c>
    </row>
    <row r="3971" spans="1:17">
      <c r="A3971" s="63" t="s">
        <v>77</v>
      </c>
      <c r="B3971" s="63" t="s">
        <v>44</v>
      </c>
      <c r="C3971" s="63" t="s">
        <v>65</v>
      </c>
      <c r="D3971" s="63">
        <v>10</v>
      </c>
      <c r="E3971" s="63">
        <v>1.4505429999999999</v>
      </c>
      <c r="F3971" s="63">
        <v>1.5267869999999999</v>
      </c>
      <c r="G3971" s="63">
        <v>7.6243900000000003E-2</v>
      </c>
      <c r="H3971" s="63">
        <v>48.445700000000002</v>
      </c>
      <c r="I3971" s="63">
        <v>-6.8643700000000002E-2</v>
      </c>
      <c r="J3971" s="63">
        <v>1.6957E-2</v>
      </c>
      <c r="K3971" s="63">
        <v>7.6243900000000003E-2</v>
      </c>
      <c r="L3971" s="63">
        <v>0.1355307</v>
      </c>
      <c r="M3971" s="63">
        <v>0.22113150000000001</v>
      </c>
      <c r="N3971" s="63">
        <v>1831</v>
      </c>
      <c r="O3971" s="63">
        <v>0.1130564</v>
      </c>
      <c r="P3971" s="63">
        <v>3</v>
      </c>
      <c r="Q3971" s="63">
        <v>1.2781749580960001E-2</v>
      </c>
    </row>
    <row r="3972" spans="1:17">
      <c r="A3972" s="63" t="s">
        <v>77</v>
      </c>
      <c r="B3972" s="63" t="s">
        <v>44</v>
      </c>
      <c r="C3972" s="63" t="s">
        <v>65</v>
      </c>
      <c r="D3972" s="63">
        <v>11</v>
      </c>
      <c r="E3972" s="63">
        <v>1.3238620000000001</v>
      </c>
      <c r="F3972" s="63">
        <v>1.478472</v>
      </c>
      <c r="G3972" s="63">
        <v>0.15461030000000001</v>
      </c>
      <c r="H3972" s="63">
        <v>50.082099999999997</v>
      </c>
      <c r="I3972" s="63">
        <v>9.7227000000000008E-3</v>
      </c>
      <c r="J3972" s="63">
        <v>9.5323400000000003E-2</v>
      </c>
      <c r="K3972" s="63">
        <v>0.15461030000000001</v>
      </c>
      <c r="L3972" s="63">
        <v>0.21389710000000001</v>
      </c>
      <c r="M3972" s="63">
        <v>0.29949789999999998</v>
      </c>
      <c r="N3972" s="63">
        <v>1831</v>
      </c>
      <c r="O3972" s="63">
        <v>0.1130564</v>
      </c>
      <c r="P3972" s="63">
        <v>3</v>
      </c>
      <c r="Q3972" s="63">
        <v>1.2781749580960001E-2</v>
      </c>
    </row>
    <row r="3973" spans="1:17">
      <c r="A3973" s="63" t="s">
        <v>77</v>
      </c>
      <c r="B3973" s="63" t="s">
        <v>44</v>
      </c>
      <c r="C3973" s="63" t="s">
        <v>65</v>
      </c>
      <c r="D3973" s="63">
        <v>12</v>
      </c>
      <c r="E3973" s="63">
        <v>1.242866</v>
      </c>
      <c r="F3973" s="63">
        <v>1.378628</v>
      </c>
      <c r="G3973" s="63">
        <v>0.13576160000000001</v>
      </c>
      <c r="H3973" s="63">
        <v>51.080599999999997</v>
      </c>
      <c r="I3973" s="63">
        <v>-9.1260000000000004E-3</v>
      </c>
      <c r="J3973" s="63">
        <v>7.6474799999999996E-2</v>
      </c>
      <c r="K3973" s="63">
        <v>0.13576160000000001</v>
      </c>
      <c r="L3973" s="63">
        <v>0.19504850000000001</v>
      </c>
      <c r="M3973" s="63">
        <v>0.28064919999999999</v>
      </c>
      <c r="N3973" s="63">
        <v>1831</v>
      </c>
      <c r="O3973" s="63">
        <v>0.1130564</v>
      </c>
      <c r="P3973" s="63">
        <v>3</v>
      </c>
      <c r="Q3973" s="63">
        <v>1.2781749580960001E-2</v>
      </c>
    </row>
    <row r="3974" spans="1:17">
      <c r="A3974" s="63" t="s">
        <v>77</v>
      </c>
      <c r="B3974" s="63" t="s">
        <v>44</v>
      </c>
      <c r="C3974" s="63" t="s">
        <v>65</v>
      </c>
      <c r="D3974" s="63">
        <v>13</v>
      </c>
      <c r="E3974" s="63">
        <v>1.0884400000000001</v>
      </c>
      <c r="F3974" s="63">
        <v>1.339602</v>
      </c>
      <c r="G3974" s="63">
        <v>0.25116240000000001</v>
      </c>
      <c r="H3974" s="63">
        <v>51.590299999999999</v>
      </c>
      <c r="I3974" s="63">
        <v>0.1062748</v>
      </c>
      <c r="J3974" s="63">
        <v>0.19187560000000001</v>
      </c>
      <c r="K3974" s="63">
        <v>0.25116240000000001</v>
      </c>
      <c r="L3974" s="63">
        <v>0.31044919999999998</v>
      </c>
      <c r="M3974" s="63">
        <v>0.39605000000000001</v>
      </c>
      <c r="N3974" s="63">
        <v>1831</v>
      </c>
      <c r="O3974" s="63">
        <v>0.1130564</v>
      </c>
      <c r="P3974" s="63">
        <v>3</v>
      </c>
      <c r="Q3974" s="63">
        <v>1.2781749580960001E-2</v>
      </c>
    </row>
    <row r="3975" spans="1:17">
      <c r="A3975" s="63" t="s">
        <v>77</v>
      </c>
      <c r="B3975" s="63" t="s">
        <v>44</v>
      </c>
      <c r="C3975" s="63" t="s">
        <v>65</v>
      </c>
      <c r="D3975" s="63">
        <v>14</v>
      </c>
      <c r="E3975" s="63">
        <v>0.98347739999999995</v>
      </c>
      <c r="F3975" s="63">
        <v>1.2731730000000001</v>
      </c>
      <c r="G3975" s="63">
        <v>0.2896956</v>
      </c>
      <c r="H3975" s="63">
        <v>52.23</v>
      </c>
      <c r="I3975" s="63">
        <v>0.14480799999999999</v>
      </c>
      <c r="J3975" s="63">
        <v>0.2304088</v>
      </c>
      <c r="K3975" s="63">
        <v>0.2896956</v>
      </c>
      <c r="L3975" s="63">
        <v>0.34898249999999997</v>
      </c>
      <c r="M3975" s="63">
        <v>0.4345832</v>
      </c>
      <c r="N3975" s="63">
        <v>1831</v>
      </c>
      <c r="O3975" s="63">
        <v>0.1130564</v>
      </c>
      <c r="P3975" s="63">
        <v>3</v>
      </c>
      <c r="Q3975" s="63">
        <v>1.2781749580960001E-2</v>
      </c>
    </row>
    <row r="3976" spans="1:17">
      <c r="A3976" s="63" t="s">
        <v>77</v>
      </c>
      <c r="B3976" s="63" t="s">
        <v>44</v>
      </c>
      <c r="C3976" s="63" t="s">
        <v>65</v>
      </c>
      <c r="D3976" s="63">
        <v>15</v>
      </c>
      <c r="E3976" s="63">
        <v>0.9425673</v>
      </c>
      <c r="F3976" s="63">
        <v>1.1976770000000001</v>
      </c>
      <c r="G3976" s="63">
        <v>0.25511</v>
      </c>
      <c r="H3976" s="63">
        <v>51.5914</v>
      </c>
      <c r="I3976" s="63">
        <v>0.1102224</v>
      </c>
      <c r="J3976" s="63">
        <v>0.1958231</v>
      </c>
      <c r="K3976" s="63">
        <v>0.25511</v>
      </c>
      <c r="L3976" s="63">
        <v>0.31439679999999998</v>
      </c>
      <c r="M3976" s="63">
        <v>0.39999760000000001</v>
      </c>
      <c r="N3976" s="63">
        <v>1831</v>
      </c>
      <c r="O3976" s="63">
        <v>0.1130564</v>
      </c>
      <c r="P3976" s="63">
        <v>3</v>
      </c>
      <c r="Q3976" s="63">
        <v>1.2781749580960001E-2</v>
      </c>
    </row>
    <row r="3977" spans="1:17">
      <c r="A3977" s="63" t="s">
        <v>77</v>
      </c>
      <c r="B3977" s="63" t="s">
        <v>44</v>
      </c>
      <c r="C3977" s="63" t="s">
        <v>65</v>
      </c>
      <c r="D3977" s="63">
        <v>16</v>
      </c>
      <c r="E3977" s="63">
        <v>0.96661450000000004</v>
      </c>
      <c r="F3977" s="63">
        <v>1.1841280000000001</v>
      </c>
      <c r="G3977" s="63">
        <v>0.21751329999999999</v>
      </c>
      <c r="H3977" s="63">
        <v>50.782400000000003</v>
      </c>
      <c r="I3977" s="63">
        <v>7.2625700000000001E-2</v>
      </c>
      <c r="J3977" s="63">
        <v>0.15822649999999999</v>
      </c>
      <c r="K3977" s="63">
        <v>0.21751329999999999</v>
      </c>
      <c r="L3977" s="63">
        <v>0.2768002</v>
      </c>
      <c r="M3977" s="63">
        <v>0.36240090000000003</v>
      </c>
      <c r="N3977" s="63">
        <v>1831</v>
      </c>
      <c r="O3977" s="63">
        <v>0.1130564</v>
      </c>
      <c r="P3977" s="63">
        <v>3</v>
      </c>
      <c r="Q3977" s="63">
        <v>1.2781749580960001E-2</v>
      </c>
    </row>
    <row r="3978" spans="1:17">
      <c r="A3978" s="63" t="s">
        <v>77</v>
      </c>
      <c r="B3978" s="63" t="s">
        <v>44</v>
      </c>
      <c r="C3978" s="63" t="s">
        <v>65</v>
      </c>
      <c r="D3978" s="63">
        <v>17</v>
      </c>
      <c r="E3978" s="63">
        <v>1.055372</v>
      </c>
      <c r="F3978" s="63">
        <v>1.24119</v>
      </c>
      <c r="G3978" s="63">
        <v>0.18581739999999999</v>
      </c>
      <c r="H3978" s="63">
        <v>50.327800000000003</v>
      </c>
      <c r="I3978" s="63">
        <v>4.0929800000000002E-2</v>
      </c>
      <c r="J3978" s="63">
        <v>0.12653049999999999</v>
      </c>
      <c r="K3978" s="63">
        <v>0.18581739999999999</v>
      </c>
      <c r="L3978" s="63">
        <v>0.24510419999999999</v>
      </c>
      <c r="M3978" s="63">
        <v>0.33070500000000003</v>
      </c>
      <c r="N3978" s="63">
        <v>1831</v>
      </c>
      <c r="O3978" s="63">
        <v>0.1130564</v>
      </c>
      <c r="P3978" s="63">
        <v>3</v>
      </c>
      <c r="Q3978" s="63">
        <v>1.2781749580960001E-2</v>
      </c>
    </row>
    <row r="3979" spans="1:17">
      <c r="A3979" s="63" t="s">
        <v>77</v>
      </c>
      <c r="B3979" s="63" t="s">
        <v>44</v>
      </c>
      <c r="C3979" s="63" t="s">
        <v>65</v>
      </c>
      <c r="D3979" s="63">
        <v>18</v>
      </c>
      <c r="E3979" s="63">
        <v>1.3831549999999999</v>
      </c>
      <c r="F3979" s="63">
        <v>1.462207</v>
      </c>
      <c r="G3979" s="63">
        <v>7.9052600000000001E-2</v>
      </c>
      <c r="H3979" s="63">
        <v>48.739100000000001</v>
      </c>
      <c r="I3979" s="63">
        <v>-6.5835000000000005E-2</v>
      </c>
      <c r="J3979" s="63">
        <v>1.9765700000000001E-2</v>
      </c>
      <c r="K3979" s="63">
        <v>7.9052600000000001E-2</v>
      </c>
      <c r="L3979" s="63">
        <v>0.1383394</v>
      </c>
      <c r="M3979" s="63">
        <v>0.22394020000000001</v>
      </c>
      <c r="N3979" s="63">
        <v>1831</v>
      </c>
      <c r="O3979" s="63">
        <v>0.1130564</v>
      </c>
      <c r="P3979" s="63">
        <v>3</v>
      </c>
      <c r="Q3979" s="63">
        <v>1.2781749580960001E-2</v>
      </c>
    </row>
    <row r="3980" spans="1:17">
      <c r="A3980" s="63" t="s">
        <v>77</v>
      </c>
      <c r="B3980" s="63" t="s">
        <v>44</v>
      </c>
      <c r="C3980" s="63" t="s">
        <v>65</v>
      </c>
      <c r="D3980" s="63">
        <v>19</v>
      </c>
      <c r="E3980" s="63">
        <v>1.6562760000000001</v>
      </c>
      <c r="F3980" s="63">
        <v>1.5915079999999999</v>
      </c>
      <c r="G3980" s="63">
        <v>-6.4768099999999995E-2</v>
      </c>
      <c r="H3980" s="63">
        <v>47.141800000000003</v>
      </c>
      <c r="I3980" s="63">
        <v>-0.2096557</v>
      </c>
      <c r="J3980" s="63">
        <v>-0.1240549</v>
      </c>
      <c r="K3980" s="63">
        <v>-6.4768099999999995E-2</v>
      </c>
      <c r="L3980" s="63">
        <v>-5.4812000000000003E-3</v>
      </c>
      <c r="M3980" s="63">
        <v>8.0119499999999996E-2</v>
      </c>
      <c r="N3980" s="63">
        <v>1831</v>
      </c>
      <c r="O3980" s="63">
        <v>0.1130564</v>
      </c>
      <c r="P3980" s="63">
        <v>3</v>
      </c>
      <c r="Q3980" s="63">
        <v>1.2781749580960001E-2</v>
      </c>
    </row>
    <row r="3981" spans="1:17">
      <c r="A3981" s="63" t="s">
        <v>77</v>
      </c>
      <c r="B3981" s="63" t="s">
        <v>44</v>
      </c>
      <c r="C3981" s="63" t="s">
        <v>65</v>
      </c>
      <c r="D3981" s="63">
        <v>20</v>
      </c>
      <c r="E3981" s="63">
        <v>1.716426</v>
      </c>
      <c r="F3981" s="63">
        <v>1.6012569999999999</v>
      </c>
      <c r="G3981" s="63">
        <v>-0.1151682</v>
      </c>
      <c r="H3981" s="63">
        <v>45.943399999999997</v>
      </c>
      <c r="I3981" s="63">
        <v>-0.2600558</v>
      </c>
      <c r="J3981" s="63">
        <v>-0.174455</v>
      </c>
      <c r="K3981" s="63">
        <v>-0.1151682</v>
      </c>
      <c r="L3981" s="63">
        <v>-5.5881399999999998E-2</v>
      </c>
      <c r="M3981" s="63">
        <v>2.97194E-2</v>
      </c>
      <c r="N3981" s="63">
        <v>1831</v>
      </c>
      <c r="O3981" s="63">
        <v>0.1130564</v>
      </c>
      <c r="P3981" s="63">
        <v>3</v>
      </c>
      <c r="Q3981" s="63">
        <v>1.2781749580960001E-2</v>
      </c>
    </row>
    <row r="3982" spans="1:17">
      <c r="A3982" s="63" t="s">
        <v>77</v>
      </c>
      <c r="B3982" s="63" t="s">
        <v>44</v>
      </c>
      <c r="C3982" s="63" t="s">
        <v>65</v>
      </c>
      <c r="D3982" s="63">
        <v>21</v>
      </c>
      <c r="E3982" s="63">
        <v>1.7237690000000001</v>
      </c>
      <c r="F3982" s="63">
        <v>1.5759099999999999</v>
      </c>
      <c r="G3982" s="63">
        <v>-0.14785860000000001</v>
      </c>
      <c r="H3982" s="63">
        <v>45.0426</v>
      </c>
      <c r="I3982" s="63">
        <v>-0.29274620000000001</v>
      </c>
      <c r="J3982" s="63">
        <v>-0.20714550000000001</v>
      </c>
      <c r="K3982" s="63">
        <v>-0.14785860000000001</v>
      </c>
      <c r="L3982" s="63">
        <v>-8.8571800000000006E-2</v>
      </c>
      <c r="M3982" s="63">
        <v>-2.9710000000000001E-3</v>
      </c>
      <c r="N3982" s="63">
        <v>1831</v>
      </c>
      <c r="O3982" s="63">
        <v>0.1130564</v>
      </c>
      <c r="P3982" s="63">
        <v>3</v>
      </c>
      <c r="Q3982" s="63">
        <v>1.2781749580960001E-2</v>
      </c>
    </row>
    <row r="3983" spans="1:17">
      <c r="A3983" s="63" t="s">
        <v>77</v>
      </c>
      <c r="B3983" s="63" t="s">
        <v>44</v>
      </c>
      <c r="C3983" s="63" t="s">
        <v>65</v>
      </c>
      <c r="D3983" s="63">
        <v>22</v>
      </c>
      <c r="E3983" s="63">
        <v>1.5778570000000001</v>
      </c>
      <c r="F3983" s="63">
        <v>1.42957</v>
      </c>
      <c r="G3983" s="63">
        <v>-0.14828649999999999</v>
      </c>
      <c r="H3983" s="63">
        <v>44.4253</v>
      </c>
      <c r="I3983" s="63">
        <v>-0.29317409999999999</v>
      </c>
      <c r="J3983" s="63">
        <v>-0.20757329999999999</v>
      </c>
      <c r="K3983" s="63">
        <v>-0.14828649999999999</v>
      </c>
      <c r="L3983" s="63">
        <v>-8.8999599999999998E-2</v>
      </c>
      <c r="M3983" s="63">
        <v>-3.3988999999999998E-3</v>
      </c>
      <c r="N3983" s="63">
        <v>1831</v>
      </c>
      <c r="O3983" s="63">
        <v>0.1130564</v>
      </c>
      <c r="P3983" s="63">
        <v>3</v>
      </c>
      <c r="Q3983" s="63">
        <v>1.2781749580960001E-2</v>
      </c>
    </row>
    <row r="3984" spans="1:17">
      <c r="A3984" s="63" t="s">
        <v>77</v>
      </c>
      <c r="B3984" s="63" t="s">
        <v>44</v>
      </c>
      <c r="C3984" s="63" t="s">
        <v>65</v>
      </c>
      <c r="D3984" s="63">
        <v>23</v>
      </c>
      <c r="E3984" s="63">
        <v>1.3551169999999999</v>
      </c>
      <c r="F3984" s="63">
        <v>1.214939</v>
      </c>
      <c r="G3984" s="63">
        <v>-0.14017840000000001</v>
      </c>
      <c r="H3984" s="63">
        <v>44.286999999999999</v>
      </c>
      <c r="I3984" s="63">
        <v>-0.28506599999999999</v>
      </c>
      <c r="J3984" s="63">
        <v>-0.19946530000000001</v>
      </c>
      <c r="K3984" s="63">
        <v>-0.14017840000000001</v>
      </c>
      <c r="L3984" s="63">
        <v>-8.0891599999999994E-2</v>
      </c>
      <c r="M3984" s="63">
        <v>4.7092000000000002E-3</v>
      </c>
      <c r="N3984" s="63">
        <v>1831</v>
      </c>
      <c r="O3984" s="63">
        <v>0.1130564</v>
      </c>
      <c r="P3984" s="63">
        <v>3</v>
      </c>
      <c r="Q3984" s="63">
        <v>1.2781749580960001E-2</v>
      </c>
    </row>
    <row r="3985" spans="1:17">
      <c r="A3985" s="63" t="s">
        <v>77</v>
      </c>
      <c r="B3985" s="63" t="s">
        <v>44</v>
      </c>
      <c r="C3985" s="63" t="s">
        <v>65</v>
      </c>
      <c r="D3985" s="63">
        <v>24</v>
      </c>
      <c r="E3985" s="63">
        <v>1.1113139999999999</v>
      </c>
      <c r="F3985" s="63">
        <v>0.96922269999999999</v>
      </c>
      <c r="G3985" s="63">
        <v>-0.14209160000000001</v>
      </c>
      <c r="H3985" s="63">
        <v>43.931600000000003</v>
      </c>
      <c r="I3985" s="63">
        <v>-0.28697919999999999</v>
      </c>
      <c r="J3985" s="63">
        <v>-0.20137849999999999</v>
      </c>
      <c r="K3985" s="63">
        <v>-0.14209160000000001</v>
      </c>
      <c r="L3985" s="63">
        <v>-8.2804799999999998E-2</v>
      </c>
      <c r="M3985" s="63">
        <v>2.7959999999999999E-3</v>
      </c>
      <c r="N3985" s="63">
        <v>1831</v>
      </c>
      <c r="O3985" s="63">
        <v>0.1130564</v>
      </c>
      <c r="P3985" s="63">
        <v>3</v>
      </c>
      <c r="Q3985" s="63">
        <v>1.2781749580960001E-2</v>
      </c>
    </row>
    <row r="3986" spans="1:17">
      <c r="A3986" s="63" t="s">
        <v>77</v>
      </c>
      <c r="B3986" s="63" t="s">
        <v>44</v>
      </c>
      <c r="C3986" s="63" t="s">
        <v>66</v>
      </c>
      <c r="D3986" s="63">
        <v>1</v>
      </c>
      <c r="E3986" s="63">
        <v>0.84826270000000004</v>
      </c>
      <c r="F3986" s="63">
        <v>0.70335890000000001</v>
      </c>
      <c r="G3986" s="63">
        <v>-0.1449038</v>
      </c>
      <c r="H3986" s="63">
        <v>46.908999999999999</v>
      </c>
      <c r="I3986" s="63">
        <v>-0.28979139999999998</v>
      </c>
      <c r="J3986" s="63">
        <v>-0.2041906</v>
      </c>
      <c r="K3986" s="63">
        <v>-0.1449038</v>
      </c>
      <c r="L3986" s="63">
        <v>-8.5616899999999996E-2</v>
      </c>
      <c r="M3986" s="63">
        <v>-1.6200000000000001E-5</v>
      </c>
      <c r="N3986" s="63">
        <v>1831</v>
      </c>
      <c r="O3986" s="63">
        <v>0.1130564</v>
      </c>
      <c r="P3986" s="63">
        <v>4</v>
      </c>
      <c r="Q3986" s="63">
        <v>1.2781749580960001E-2</v>
      </c>
    </row>
    <row r="3987" spans="1:17">
      <c r="A3987" s="63" t="s">
        <v>77</v>
      </c>
      <c r="B3987" s="63" t="s">
        <v>44</v>
      </c>
      <c r="C3987" s="63" t="s">
        <v>66</v>
      </c>
      <c r="D3987" s="63">
        <v>2</v>
      </c>
      <c r="E3987" s="63">
        <v>0.78451400000000004</v>
      </c>
      <c r="F3987" s="63">
        <v>0.62369819999999998</v>
      </c>
      <c r="G3987" s="63">
        <v>-0.16081580000000001</v>
      </c>
      <c r="H3987" s="63">
        <v>46.538800000000002</v>
      </c>
      <c r="I3987" s="63">
        <v>-0.30570340000000001</v>
      </c>
      <c r="J3987" s="63">
        <v>-0.22010260000000001</v>
      </c>
      <c r="K3987" s="63">
        <v>-0.16081580000000001</v>
      </c>
      <c r="L3987" s="63">
        <v>-0.10152890000000001</v>
      </c>
      <c r="M3987" s="63">
        <v>-1.59282E-2</v>
      </c>
      <c r="N3987" s="63">
        <v>1831</v>
      </c>
      <c r="O3987" s="63">
        <v>0.1130564</v>
      </c>
      <c r="P3987" s="63">
        <v>4</v>
      </c>
      <c r="Q3987" s="63">
        <v>1.2781749580960001E-2</v>
      </c>
    </row>
    <row r="3988" spans="1:17">
      <c r="A3988" s="63" t="s">
        <v>77</v>
      </c>
      <c r="B3988" s="63" t="s">
        <v>44</v>
      </c>
      <c r="C3988" s="63" t="s">
        <v>66</v>
      </c>
      <c r="D3988" s="63">
        <v>3</v>
      </c>
      <c r="E3988" s="63">
        <v>0.76088239999999996</v>
      </c>
      <c r="F3988" s="63">
        <v>0.60448599999999997</v>
      </c>
      <c r="G3988" s="63">
        <v>-0.15639639999999999</v>
      </c>
      <c r="H3988" s="63">
        <v>46.065800000000003</v>
      </c>
      <c r="I3988" s="63">
        <v>-0.301284</v>
      </c>
      <c r="J3988" s="63">
        <v>-0.21568329999999999</v>
      </c>
      <c r="K3988" s="63">
        <v>-0.15639639999999999</v>
      </c>
      <c r="L3988" s="63">
        <v>-9.7109600000000004E-2</v>
      </c>
      <c r="M3988" s="63">
        <v>-1.1508900000000001E-2</v>
      </c>
      <c r="N3988" s="63">
        <v>1831</v>
      </c>
      <c r="O3988" s="63">
        <v>0.1130564</v>
      </c>
      <c r="P3988" s="63">
        <v>4</v>
      </c>
      <c r="Q3988" s="63">
        <v>1.2781749580960001E-2</v>
      </c>
    </row>
    <row r="3989" spans="1:17">
      <c r="A3989" s="63" t="s">
        <v>77</v>
      </c>
      <c r="B3989" s="63" t="s">
        <v>44</v>
      </c>
      <c r="C3989" s="63" t="s">
        <v>66</v>
      </c>
      <c r="D3989" s="63">
        <v>4</v>
      </c>
      <c r="E3989" s="63">
        <v>0.79224079999999997</v>
      </c>
      <c r="F3989" s="63">
        <v>0.63439049999999997</v>
      </c>
      <c r="G3989" s="63">
        <v>-0.1578503</v>
      </c>
      <c r="H3989" s="63">
        <v>45.633000000000003</v>
      </c>
      <c r="I3989" s="63">
        <v>-0.3027379</v>
      </c>
      <c r="J3989" s="63">
        <v>-0.2171371</v>
      </c>
      <c r="K3989" s="63">
        <v>-0.1578503</v>
      </c>
      <c r="L3989" s="63">
        <v>-9.8563399999999995E-2</v>
      </c>
      <c r="M3989" s="63">
        <v>-1.2962700000000001E-2</v>
      </c>
      <c r="N3989" s="63">
        <v>1831</v>
      </c>
      <c r="O3989" s="63">
        <v>0.1130564</v>
      </c>
      <c r="P3989" s="63">
        <v>4</v>
      </c>
      <c r="Q3989" s="63">
        <v>1.2781749580960001E-2</v>
      </c>
    </row>
    <row r="3990" spans="1:17">
      <c r="A3990" s="63" t="s">
        <v>77</v>
      </c>
      <c r="B3990" s="63" t="s">
        <v>44</v>
      </c>
      <c r="C3990" s="63" t="s">
        <v>66</v>
      </c>
      <c r="D3990" s="63">
        <v>5</v>
      </c>
      <c r="E3990" s="63">
        <v>0.81542049999999999</v>
      </c>
      <c r="F3990" s="63">
        <v>0.65832780000000002</v>
      </c>
      <c r="G3990" s="63">
        <v>-0.1570928</v>
      </c>
      <c r="H3990" s="63">
        <v>45.209000000000003</v>
      </c>
      <c r="I3990" s="63">
        <v>-0.30198029999999998</v>
      </c>
      <c r="J3990" s="63">
        <v>-0.21637960000000001</v>
      </c>
      <c r="K3990" s="63">
        <v>-0.1570928</v>
      </c>
      <c r="L3990" s="63">
        <v>-9.7805900000000001E-2</v>
      </c>
      <c r="M3990" s="63">
        <v>-1.2205199999999999E-2</v>
      </c>
      <c r="N3990" s="63">
        <v>1831</v>
      </c>
      <c r="O3990" s="63">
        <v>0.1130564</v>
      </c>
      <c r="P3990" s="63">
        <v>4</v>
      </c>
      <c r="Q3990" s="63">
        <v>1.2781749580960001E-2</v>
      </c>
    </row>
    <row r="3991" spans="1:17">
      <c r="A3991" s="63" t="s">
        <v>77</v>
      </c>
      <c r="B3991" s="63" t="s">
        <v>44</v>
      </c>
      <c r="C3991" s="63" t="s">
        <v>66</v>
      </c>
      <c r="D3991" s="63">
        <v>6</v>
      </c>
      <c r="E3991" s="63">
        <v>0.95700149999999995</v>
      </c>
      <c r="F3991" s="63">
        <v>0.72176370000000001</v>
      </c>
      <c r="G3991" s="63">
        <v>-0.2352378</v>
      </c>
      <c r="H3991" s="63">
        <v>44.743699999999997</v>
      </c>
      <c r="I3991" s="63">
        <v>-0.3801254</v>
      </c>
      <c r="J3991" s="63">
        <v>-0.29452460000000003</v>
      </c>
      <c r="K3991" s="63">
        <v>-0.2352378</v>
      </c>
      <c r="L3991" s="63">
        <v>-0.17595089999999999</v>
      </c>
      <c r="M3991" s="63">
        <v>-9.0350200000000006E-2</v>
      </c>
      <c r="N3991" s="63">
        <v>1831</v>
      </c>
      <c r="O3991" s="63">
        <v>0.1130564</v>
      </c>
      <c r="P3991" s="63">
        <v>4</v>
      </c>
      <c r="Q3991" s="63">
        <v>1.2781749580960001E-2</v>
      </c>
    </row>
    <row r="3992" spans="1:17">
      <c r="A3992" s="63" t="s">
        <v>77</v>
      </c>
      <c r="B3992" s="63" t="s">
        <v>44</v>
      </c>
      <c r="C3992" s="63" t="s">
        <v>66</v>
      </c>
      <c r="D3992" s="63">
        <v>7</v>
      </c>
      <c r="E3992" s="63">
        <v>1.204542</v>
      </c>
      <c r="F3992" s="63">
        <v>1.0053650000000001</v>
      </c>
      <c r="G3992" s="63">
        <v>-0.19917679999999999</v>
      </c>
      <c r="H3992" s="63">
        <v>44.512099999999997</v>
      </c>
      <c r="I3992" s="63">
        <v>-0.34406439999999999</v>
      </c>
      <c r="J3992" s="63">
        <v>-0.25846360000000002</v>
      </c>
      <c r="K3992" s="63">
        <v>-0.19917679999999999</v>
      </c>
      <c r="L3992" s="63">
        <v>-0.13988999999999999</v>
      </c>
      <c r="M3992" s="63">
        <v>-5.4289200000000003E-2</v>
      </c>
      <c r="N3992" s="63">
        <v>1831</v>
      </c>
      <c r="O3992" s="63">
        <v>0.1130564</v>
      </c>
      <c r="P3992" s="63">
        <v>4</v>
      </c>
      <c r="Q3992" s="63">
        <v>1.2781749580960001E-2</v>
      </c>
    </row>
    <row r="3993" spans="1:17">
      <c r="A3993" s="63" t="s">
        <v>77</v>
      </c>
      <c r="B3993" s="63" t="s">
        <v>44</v>
      </c>
      <c r="C3993" s="63" t="s">
        <v>66</v>
      </c>
      <c r="D3993" s="63">
        <v>8</v>
      </c>
      <c r="E3993" s="63">
        <v>1.33351</v>
      </c>
      <c r="F3993" s="63">
        <v>1.2495579999999999</v>
      </c>
      <c r="G3993" s="63">
        <v>-8.3951799999999993E-2</v>
      </c>
      <c r="H3993" s="63">
        <v>46.1738</v>
      </c>
      <c r="I3993" s="63">
        <v>-0.2288394</v>
      </c>
      <c r="J3993" s="63">
        <v>-0.1432387</v>
      </c>
      <c r="K3993" s="63">
        <v>-8.3951799999999993E-2</v>
      </c>
      <c r="L3993" s="63">
        <v>-2.4664999999999999E-2</v>
      </c>
      <c r="M3993" s="63">
        <v>6.0935799999999998E-2</v>
      </c>
      <c r="N3993" s="63">
        <v>1831</v>
      </c>
      <c r="O3993" s="63">
        <v>0.1130564</v>
      </c>
      <c r="P3993" s="63">
        <v>4</v>
      </c>
      <c r="Q3993" s="63">
        <v>1.2781749580960001E-2</v>
      </c>
    </row>
    <row r="3994" spans="1:17">
      <c r="A3994" s="63" t="s">
        <v>77</v>
      </c>
      <c r="B3994" s="63" t="s">
        <v>44</v>
      </c>
      <c r="C3994" s="63" t="s">
        <v>66</v>
      </c>
      <c r="D3994" s="63">
        <v>9</v>
      </c>
      <c r="E3994" s="63">
        <v>1.213497</v>
      </c>
      <c r="F3994" s="63">
        <v>1.2868310000000001</v>
      </c>
      <c r="G3994" s="63">
        <v>7.3333499999999996E-2</v>
      </c>
      <c r="H3994" s="63">
        <v>49.854399999999998</v>
      </c>
      <c r="I3994" s="63">
        <v>-7.1554099999999995E-2</v>
      </c>
      <c r="J3994" s="63">
        <v>1.4046700000000001E-2</v>
      </c>
      <c r="K3994" s="63">
        <v>7.3333499999999996E-2</v>
      </c>
      <c r="L3994" s="63">
        <v>0.1326203</v>
      </c>
      <c r="M3994" s="63">
        <v>0.2182211</v>
      </c>
      <c r="N3994" s="63">
        <v>1831</v>
      </c>
      <c r="O3994" s="63">
        <v>0.1130564</v>
      </c>
      <c r="P3994" s="63">
        <v>4</v>
      </c>
      <c r="Q3994" s="63">
        <v>1.2781749580960001E-2</v>
      </c>
    </row>
    <row r="3995" spans="1:17">
      <c r="A3995" s="63" t="s">
        <v>77</v>
      </c>
      <c r="B3995" s="63" t="s">
        <v>44</v>
      </c>
      <c r="C3995" s="63" t="s">
        <v>66</v>
      </c>
      <c r="D3995" s="63">
        <v>10</v>
      </c>
      <c r="E3995" s="63">
        <v>1.173983</v>
      </c>
      <c r="F3995" s="63">
        <v>1.250227</v>
      </c>
      <c r="G3995" s="63">
        <v>7.62438E-2</v>
      </c>
      <c r="H3995" s="63">
        <v>53.5471</v>
      </c>
      <c r="I3995" s="63">
        <v>-6.8643800000000005E-2</v>
      </c>
      <c r="J3995" s="63">
        <v>1.69569E-2</v>
      </c>
      <c r="K3995" s="63">
        <v>7.62438E-2</v>
      </c>
      <c r="L3995" s="63">
        <v>0.1355306</v>
      </c>
      <c r="M3995" s="63">
        <v>0.22113140000000001</v>
      </c>
      <c r="N3995" s="63">
        <v>1831</v>
      </c>
      <c r="O3995" s="63">
        <v>0.1130564</v>
      </c>
      <c r="P3995" s="63">
        <v>4</v>
      </c>
      <c r="Q3995" s="63">
        <v>1.2781749580960001E-2</v>
      </c>
    </row>
    <row r="3996" spans="1:17">
      <c r="A3996" s="63" t="s">
        <v>77</v>
      </c>
      <c r="B3996" s="63" t="s">
        <v>44</v>
      </c>
      <c r="C3996" s="63" t="s">
        <v>66</v>
      </c>
      <c r="D3996" s="63">
        <v>11</v>
      </c>
      <c r="E3996" s="63">
        <v>1.0832580000000001</v>
      </c>
      <c r="F3996" s="63">
        <v>1.237868</v>
      </c>
      <c r="G3996" s="63">
        <v>0.15461030000000001</v>
      </c>
      <c r="H3996" s="63">
        <v>56.178400000000003</v>
      </c>
      <c r="I3996" s="63">
        <v>9.7227000000000008E-3</v>
      </c>
      <c r="J3996" s="63">
        <v>9.5323400000000003E-2</v>
      </c>
      <c r="K3996" s="63">
        <v>0.15461030000000001</v>
      </c>
      <c r="L3996" s="63">
        <v>0.21389710000000001</v>
      </c>
      <c r="M3996" s="63">
        <v>0.29949789999999998</v>
      </c>
      <c r="N3996" s="63">
        <v>1831</v>
      </c>
      <c r="O3996" s="63">
        <v>0.1130564</v>
      </c>
      <c r="P3996" s="63">
        <v>4</v>
      </c>
      <c r="Q3996" s="63">
        <v>1.2781749580960001E-2</v>
      </c>
    </row>
    <row r="3997" spans="1:17">
      <c r="A3997" s="63" t="s">
        <v>77</v>
      </c>
      <c r="B3997" s="63" t="s">
        <v>44</v>
      </c>
      <c r="C3997" s="63" t="s">
        <v>66</v>
      </c>
      <c r="D3997" s="63">
        <v>12</v>
      </c>
      <c r="E3997" s="63">
        <v>1.0588390000000001</v>
      </c>
      <c r="F3997" s="63">
        <v>1.1946000000000001</v>
      </c>
      <c r="G3997" s="63">
        <v>0.13576160000000001</v>
      </c>
      <c r="H3997" s="63">
        <v>57.939100000000003</v>
      </c>
      <c r="I3997" s="63">
        <v>-9.1260000000000004E-3</v>
      </c>
      <c r="J3997" s="63">
        <v>7.6474799999999996E-2</v>
      </c>
      <c r="K3997" s="63">
        <v>0.13576160000000001</v>
      </c>
      <c r="L3997" s="63">
        <v>0.19504850000000001</v>
      </c>
      <c r="M3997" s="63">
        <v>0.28064919999999999</v>
      </c>
      <c r="N3997" s="63">
        <v>1831</v>
      </c>
      <c r="O3997" s="63">
        <v>0.1130564</v>
      </c>
      <c r="P3997" s="63">
        <v>4</v>
      </c>
      <c r="Q3997" s="63">
        <v>1.2781749580960001E-2</v>
      </c>
    </row>
    <row r="3998" spans="1:17">
      <c r="A3998" s="63" t="s">
        <v>77</v>
      </c>
      <c r="B3998" s="63" t="s">
        <v>44</v>
      </c>
      <c r="C3998" s="63" t="s">
        <v>66</v>
      </c>
      <c r="D3998" s="63">
        <v>13</v>
      </c>
      <c r="E3998" s="63">
        <v>0.93962349999999994</v>
      </c>
      <c r="F3998" s="63">
        <v>1.1907859999999999</v>
      </c>
      <c r="G3998" s="63">
        <v>0.25116240000000001</v>
      </c>
      <c r="H3998" s="63">
        <v>59.154400000000003</v>
      </c>
      <c r="I3998" s="63">
        <v>0.1062748</v>
      </c>
      <c r="J3998" s="63">
        <v>0.1918755</v>
      </c>
      <c r="K3998" s="63">
        <v>0.25116240000000001</v>
      </c>
      <c r="L3998" s="63">
        <v>0.31044919999999998</v>
      </c>
      <c r="M3998" s="63">
        <v>0.39604990000000001</v>
      </c>
      <c r="N3998" s="63">
        <v>1831</v>
      </c>
      <c r="O3998" s="63">
        <v>0.1130564</v>
      </c>
      <c r="P3998" s="63">
        <v>4</v>
      </c>
      <c r="Q3998" s="63">
        <v>1.2781749580960001E-2</v>
      </c>
    </row>
    <row r="3999" spans="1:17">
      <c r="A3999" s="63" t="s">
        <v>77</v>
      </c>
      <c r="B3999" s="63" t="s">
        <v>44</v>
      </c>
      <c r="C3999" s="63" t="s">
        <v>66</v>
      </c>
      <c r="D3999" s="63">
        <v>14</v>
      </c>
      <c r="E3999" s="63">
        <v>0.87825500000000001</v>
      </c>
      <c r="F3999" s="63">
        <v>1.167951</v>
      </c>
      <c r="G3999" s="63">
        <v>0.2896956</v>
      </c>
      <c r="H3999" s="63">
        <v>59.421900000000001</v>
      </c>
      <c r="I3999" s="63">
        <v>0.14480799999999999</v>
      </c>
      <c r="J3999" s="63">
        <v>0.2304088</v>
      </c>
      <c r="K3999" s="63">
        <v>0.2896956</v>
      </c>
      <c r="L3999" s="63">
        <v>0.34898249999999997</v>
      </c>
      <c r="M3999" s="63">
        <v>0.4345832</v>
      </c>
      <c r="N3999" s="63">
        <v>1831</v>
      </c>
      <c r="O3999" s="63">
        <v>0.1130564</v>
      </c>
      <c r="P3999" s="63">
        <v>4</v>
      </c>
      <c r="Q3999" s="63">
        <v>1.2781749580960001E-2</v>
      </c>
    </row>
    <row r="4000" spans="1:17">
      <c r="A4000" s="63" t="s">
        <v>77</v>
      </c>
      <c r="B4000" s="63" t="s">
        <v>44</v>
      </c>
      <c r="C4000" s="63" t="s">
        <v>66</v>
      </c>
      <c r="D4000" s="63">
        <v>15</v>
      </c>
      <c r="E4000" s="63">
        <v>0.89173500000000006</v>
      </c>
      <c r="F4000" s="63">
        <v>1.1468449999999999</v>
      </c>
      <c r="G4000" s="63">
        <v>0.25511010000000001</v>
      </c>
      <c r="H4000" s="63">
        <v>58.759099999999997</v>
      </c>
      <c r="I4000" s="63">
        <v>0.1102225</v>
      </c>
      <c r="J4000" s="63">
        <v>0.19582330000000001</v>
      </c>
      <c r="K4000" s="63">
        <v>0.25511010000000001</v>
      </c>
      <c r="L4000" s="63">
        <v>0.31439689999999998</v>
      </c>
      <c r="M4000" s="63">
        <v>0.39999770000000001</v>
      </c>
      <c r="N4000" s="63">
        <v>1831</v>
      </c>
      <c r="O4000" s="63">
        <v>0.1130564</v>
      </c>
      <c r="P4000" s="63">
        <v>4</v>
      </c>
      <c r="Q4000" s="63">
        <v>1.2781749580960001E-2</v>
      </c>
    </row>
    <row r="4001" spans="1:17">
      <c r="A4001" s="63" t="s">
        <v>77</v>
      </c>
      <c r="B4001" s="63" t="s">
        <v>44</v>
      </c>
      <c r="C4001" s="63" t="s">
        <v>66</v>
      </c>
      <c r="D4001" s="63">
        <v>16</v>
      </c>
      <c r="E4001" s="63">
        <v>0.92569699999999999</v>
      </c>
      <c r="F4001" s="63">
        <v>1.1432100000000001</v>
      </c>
      <c r="G4001" s="63">
        <v>0.21751329999999999</v>
      </c>
      <c r="H4001" s="63">
        <v>58.844299999999997</v>
      </c>
      <c r="I4001" s="63">
        <v>7.2625700000000001E-2</v>
      </c>
      <c r="J4001" s="63">
        <v>0.15822649999999999</v>
      </c>
      <c r="K4001" s="63">
        <v>0.21751329999999999</v>
      </c>
      <c r="L4001" s="63">
        <v>0.2768002</v>
      </c>
      <c r="M4001" s="63">
        <v>0.36240090000000003</v>
      </c>
      <c r="N4001" s="63">
        <v>1831</v>
      </c>
      <c r="O4001" s="63">
        <v>0.1130564</v>
      </c>
      <c r="P4001" s="63">
        <v>4</v>
      </c>
      <c r="Q4001" s="63">
        <v>1.2781749580960001E-2</v>
      </c>
    </row>
    <row r="4002" spans="1:17">
      <c r="A4002" s="63" t="s">
        <v>77</v>
      </c>
      <c r="B4002" s="63" t="s">
        <v>44</v>
      </c>
      <c r="C4002" s="63" t="s">
        <v>66</v>
      </c>
      <c r="D4002" s="63">
        <v>17</v>
      </c>
      <c r="E4002" s="63">
        <v>0.98987559999999997</v>
      </c>
      <c r="F4002" s="63">
        <v>1.1756930000000001</v>
      </c>
      <c r="G4002" s="63">
        <v>0.18581729999999999</v>
      </c>
      <c r="H4002" s="63">
        <v>58.951500000000003</v>
      </c>
      <c r="I4002" s="63">
        <v>4.0929699999999999E-2</v>
      </c>
      <c r="J4002" s="63">
        <v>0.12653049999999999</v>
      </c>
      <c r="K4002" s="63">
        <v>0.18581729999999999</v>
      </c>
      <c r="L4002" s="63">
        <v>0.24510409999999999</v>
      </c>
      <c r="M4002" s="63">
        <v>0.33070490000000002</v>
      </c>
      <c r="N4002" s="63">
        <v>1831</v>
      </c>
      <c r="O4002" s="63">
        <v>0.1130564</v>
      </c>
      <c r="P4002" s="63">
        <v>4</v>
      </c>
      <c r="Q4002" s="63">
        <v>1.2781749580960001E-2</v>
      </c>
    </row>
    <row r="4003" spans="1:17">
      <c r="A4003" s="63" t="s">
        <v>77</v>
      </c>
      <c r="B4003" s="63" t="s">
        <v>44</v>
      </c>
      <c r="C4003" s="63" t="s">
        <v>66</v>
      </c>
      <c r="D4003" s="63">
        <v>18</v>
      </c>
      <c r="E4003" s="63">
        <v>1.1761779999999999</v>
      </c>
      <c r="F4003" s="63">
        <v>1.255231</v>
      </c>
      <c r="G4003" s="63">
        <v>7.9052700000000004E-2</v>
      </c>
      <c r="H4003" s="63">
        <v>58.4129</v>
      </c>
      <c r="I4003" s="63">
        <v>-6.5834900000000002E-2</v>
      </c>
      <c r="J4003" s="63">
        <v>1.9765899999999999E-2</v>
      </c>
      <c r="K4003" s="63">
        <v>7.9052700000000004E-2</v>
      </c>
      <c r="L4003" s="63">
        <v>0.1383395</v>
      </c>
      <c r="M4003" s="63">
        <v>0.22394030000000001</v>
      </c>
      <c r="N4003" s="63">
        <v>1831</v>
      </c>
      <c r="O4003" s="63">
        <v>0.1130564</v>
      </c>
      <c r="P4003" s="63">
        <v>4</v>
      </c>
      <c r="Q4003" s="63">
        <v>1.2781749580960001E-2</v>
      </c>
    </row>
    <row r="4004" spans="1:17">
      <c r="A4004" s="63" t="s">
        <v>77</v>
      </c>
      <c r="B4004" s="63" t="s">
        <v>44</v>
      </c>
      <c r="C4004" s="63" t="s">
        <v>66</v>
      </c>
      <c r="D4004" s="63">
        <v>19</v>
      </c>
      <c r="E4004" s="63">
        <v>1.3733759999999999</v>
      </c>
      <c r="F4004" s="63">
        <v>1.308608</v>
      </c>
      <c r="G4004" s="63">
        <v>-6.4768199999999998E-2</v>
      </c>
      <c r="H4004" s="63">
        <v>56.8874</v>
      </c>
      <c r="I4004" s="63">
        <v>-0.2096558</v>
      </c>
      <c r="J4004" s="63">
        <v>-0.124055</v>
      </c>
      <c r="K4004" s="63">
        <v>-6.4768199999999998E-2</v>
      </c>
      <c r="L4004" s="63">
        <v>-5.4814E-3</v>
      </c>
      <c r="M4004" s="63">
        <v>8.0119399999999993E-2</v>
      </c>
      <c r="N4004" s="63">
        <v>1831</v>
      </c>
      <c r="O4004" s="63">
        <v>0.1130564</v>
      </c>
      <c r="P4004" s="63">
        <v>4</v>
      </c>
      <c r="Q4004" s="63">
        <v>1.2781749580960001E-2</v>
      </c>
    </row>
    <row r="4005" spans="1:17">
      <c r="A4005" s="63" t="s">
        <v>77</v>
      </c>
      <c r="B4005" s="63" t="s">
        <v>44</v>
      </c>
      <c r="C4005" s="63" t="s">
        <v>66</v>
      </c>
      <c r="D4005" s="63">
        <v>20</v>
      </c>
      <c r="E4005" s="63">
        <v>1.483055</v>
      </c>
      <c r="F4005" s="63">
        <v>1.3678870000000001</v>
      </c>
      <c r="G4005" s="63">
        <v>-0.1151683</v>
      </c>
      <c r="H4005" s="63">
        <v>54.383499999999998</v>
      </c>
      <c r="I4005" s="63">
        <v>-0.26005590000000001</v>
      </c>
      <c r="J4005" s="63">
        <v>-0.1744552</v>
      </c>
      <c r="K4005" s="63">
        <v>-0.1151683</v>
      </c>
      <c r="L4005" s="63">
        <v>-5.5881500000000001E-2</v>
      </c>
      <c r="M4005" s="63">
        <v>2.9719300000000001E-2</v>
      </c>
      <c r="N4005" s="63">
        <v>1831</v>
      </c>
      <c r="O4005" s="63">
        <v>0.1130564</v>
      </c>
      <c r="P4005" s="63">
        <v>4</v>
      </c>
      <c r="Q4005" s="63">
        <v>1.2781749580960001E-2</v>
      </c>
    </row>
    <row r="4006" spans="1:17">
      <c r="A4006" s="63" t="s">
        <v>77</v>
      </c>
      <c r="B4006" s="63" t="s">
        <v>44</v>
      </c>
      <c r="C4006" s="63" t="s">
        <v>66</v>
      </c>
      <c r="D4006" s="63">
        <v>21</v>
      </c>
      <c r="E4006" s="63">
        <v>1.5354509999999999</v>
      </c>
      <c r="F4006" s="63">
        <v>1.3875919999999999</v>
      </c>
      <c r="G4006" s="63">
        <v>-0.14785870000000001</v>
      </c>
      <c r="H4006" s="63">
        <v>52.0381</v>
      </c>
      <c r="I4006" s="63">
        <v>-0.29274630000000001</v>
      </c>
      <c r="J4006" s="63">
        <v>-0.20714560000000001</v>
      </c>
      <c r="K4006" s="63">
        <v>-0.14785870000000001</v>
      </c>
      <c r="L4006" s="63">
        <v>-8.8571899999999995E-2</v>
      </c>
      <c r="M4006" s="63">
        <v>-2.9711E-3</v>
      </c>
      <c r="N4006" s="63">
        <v>1831</v>
      </c>
      <c r="O4006" s="63">
        <v>0.1130564</v>
      </c>
      <c r="P4006" s="63">
        <v>4</v>
      </c>
      <c r="Q4006" s="63">
        <v>1.2781749580960001E-2</v>
      </c>
    </row>
    <row r="4007" spans="1:17">
      <c r="A4007" s="63" t="s">
        <v>77</v>
      </c>
      <c r="B4007" s="63" t="s">
        <v>44</v>
      </c>
      <c r="C4007" s="63" t="s">
        <v>66</v>
      </c>
      <c r="D4007" s="63">
        <v>22</v>
      </c>
      <c r="E4007" s="63">
        <v>1.4363079999999999</v>
      </c>
      <c r="F4007" s="63">
        <v>1.288022</v>
      </c>
      <c r="G4007" s="63">
        <v>-0.14828659999999999</v>
      </c>
      <c r="H4007" s="63">
        <v>50.227699999999999</v>
      </c>
      <c r="I4007" s="63">
        <v>-0.2931742</v>
      </c>
      <c r="J4007" s="63">
        <v>-0.20757339999999999</v>
      </c>
      <c r="K4007" s="63">
        <v>-0.14828659999999999</v>
      </c>
      <c r="L4007" s="63">
        <v>-8.8999700000000001E-2</v>
      </c>
      <c r="M4007" s="63">
        <v>-3.3990000000000001E-3</v>
      </c>
      <c r="N4007" s="63">
        <v>1831</v>
      </c>
      <c r="O4007" s="63">
        <v>0.1130564</v>
      </c>
      <c r="P4007" s="63">
        <v>4</v>
      </c>
      <c r="Q4007" s="63">
        <v>1.2781749580960001E-2</v>
      </c>
    </row>
    <row r="4008" spans="1:17">
      <c r="A4008" s="63" t="s">
        <v>77</v>
      </c>
      <c r="B4008" s="63" t="s">
        <v>44</v>
      </c>
      <c r="C4008" s="63" t="s">
        <v>66</v>
      </c>
      <c r="D4008" s="63">
        <v>23</v>
      </c>
      <c r="E4008" s="63">
        <v>1.2315990000000001</v>
      </c>
      <c r="F4008" s="63">
        <v>1.091421</v>
      </c>
      <c r="G4008" s="63">
        <v>-0.14017840000000001</v>
      </c>
      <c r="H4008" s="63">
        <v>48.765300000000003</v>
      </c>
      <c r="I4008" s="63">
        <v>-0.28506599999999999</v>
      </c>
      <c r="J4008" s="63">
        <v>-0.19946530000000001</v>
      </c>
      <c r="K4008" s="63">
        <v>-0.14017840000000001</v>
      </c>
      <c r="L4008" s="63">
        <v>-8.0891599999999994E-2</v>
      </c>
      <c r="M4008" s="63">
        <v>4.7092000000000002E-3</v>
      </c>
      <c r="N4008" s="63">
        <v>1831</v>
      </c>
      <c r="O4008" s="63">
        <v>0.1130564</v>
      </c>
      <c r="P4008" s="63">
        <v>4</v>
      </c>
      <c r="Q4008" s="63">
        <v>1.2781749580960001E-2</v>
      </c>
    </row>
    <row r="4009" spans="1:17">
      <c r="A4009" s="63" t="s">
        <v>77</v>
      </c>
      <c r="B4009" s="63" t="s">
        <v>44</v>
      </c>
      <c r="C4009" s="63" t="s">
        <v>66</v>
      </c>
      <c r="D4009" s="63">
        <v>24</v>
      </c>
      <c r="E4009" s="63">
        <v>0.99607789999999996</v>
      </c>
      <c r="F4009" s="63">
        <v>0.85398629999999998</v>
      </c>
      <c r="G4009" s="63">
        <v>-0.14209160000000001</v>
      </c>
      <c r="H4009" s="63">
        <v>47.7333</v>
      </c>
      <c r="I4009" s="63">
        <v>-0.28697919999999999</v>
      </c>
      <c r="J4009" s="63">
        <v>-0.20137849999999999</v>
      </c>
      <c r="K4009" s="63">
        <v>-0.14209160000000001</v>
      </c>
      <c r="L4009" s="63">
        <v>-8.2804799999999998E-2</v>
      </c>
      <c r="M4009" s="63">
        <v>2.7959999999999999E-3</v>
      </c>
      <c r="N4009" s="63">
        <v>1831</v>
      </c>
      <c r="O4009" s="63">
        <v>0.1130564</v>
      </c>
      <c r="P4009" s="63">
        <v>4</v>
      </c>
      <c r="Q4009" s="63">
        <v>1.2781749580960001E-2</v>
      </c>
    </row>
    <row r="4010" spans="1:17">
      <c r="A4010" s="63" t="s">
        <v>77</v>
      </c>
      <c r="B4010" s="63" t="s">
        <v>44</v>
      </c>
      <c r="C4010" s="63" t="s">
        <v>67</v>
      </c>
      <c r="D4010" s="63">
        <v>1</v>
      </c>
      <c r="E4010" s="63">
        <v>0.94781170000000003</v>
      </c>
      <c r="F4010" s="63">
        <v>0.69995640000000003</v>
      </c>
      <c r="G4010" s="63">
        <v>-0.2478553</v>
      </c>
      <c r="H4010" s="63">
        <v>49.966000000000001</v>
      </c>
      <c r="I4010" s="63">
        <v>-0.39274290000000001</v>
      </c>
      <c r="J4010" s="63">
        <v>-0.30714209999999997</v>
      </c>
      <c r="K4010" s="63">
        <v>-0.2478553</v>
      </c>
      <c r="L4010" s="63">
        <v>-0.1885685</v>
      </c>
      <c r="M4010" s="63">
        <v>-0.1029677</v>
      </c>
      <c r="N4010" s="63">
        <v>1831</v>
      </c>
      <c r="O4010" s="63">
        <v>0.1130564</v>
      </c>
      <c r="P4010" s="63">
        <v>5</v>
      </c>
      <c r="Q4010" s="63">
        <v>1.2781749580960001E-2</v>
      </c>
    </row>
    <row r="4011" spans="1:17">
      <c r="A4011" s="63" t="s">
        <v>77</v>
      </c>
      <c r="B4011" s="63" t="s">
        <v>44</v>
      </c>
      <c r="C4011" s="63" t="s">
        <v>67</v>
      </c>
      <c r="D4011" s="63">
        <v>2</v>
      </c>
      <c r="E4011" s="63">
        <v>0.86147589999999996</v>
      </c>
      <c r="F4011" s="63">
        <v>0.62122149999999998</v>
      </c>
      <c r="G4011" s="63">
        <v>-0.24025440000000001</v>
      </c>
      <c r="H4011" s="63">
        <v>49.484099999999998</v>
      </c>
      <c r="I4011" s="63">
        <v>-0.38514199999999998</v>
      </c>
      <c r="J4011" s="63">
        <v>-0.29954120000000001</v>
      </c>
      <c r="K4011" s="63">
        <v>-0.24025440000000001</v>
      </c>
      <c r="L4011" s="63">
        <v>-0.18096760000000001</v>
      </c>
      <c r="M4011" s="63">
        <v>-9.5366800000000002E-2</v>
      </c>
      <c r="N4011" s="63">
        <v>1831</v>
      </c>
      <c r="O4011" s="63">
        <v>0.1130564</v>
      </c>
      <c r="P4011" s="63">
        <v>5</v>
      </c>
      <c r="Q4011" s="63">
        <v>1.2781749580960001E-2</v>
      </c>
    </row>
    <row r="4012" spans="1:17">
      <c r="A4012" s="63" t="s">
        <v>77</v>
      </c>
      <c r="B4012" s="63" t="s">
        <v>44</v>
      </c>
      <c r="C4012" s="63" t="s">
        <v>67</v>
      </c>
      <c r="D4012" s="63">
        <v>3</v>
      </c>
      <c r="E4012" s="63">
        <v>0.83541580000000004</v>
      </c>
      <c r="F4012" s="63">
        <v>0.59732079999999999</v>
      </c>
      <c r="G4012" s="63">
        <v>-0.238095</v>
      </c>
      <c r="H4012" s="63">
        <v>48.999600000000001</v>
      </c>
      <c r="I4012" s="63">
        <v>-0.38298260000000001</v>
      </c>
      <c r="J4012" s="63">
        <v>-0.29738179999999997</v>
      </c>
      <c r="K4012" s="63">
        <v>-0.238095</v>
      </c>
      <c r="L4012" s="63">
        <v>-0.1788082</v>
      </c>
      <c r="M4012" s="63">
        <v>-9.3207399999999996E-2</v>
      </c>
      <c r="N4012" s="63">
        <v>1831</v>
      </c>
      <c r="O4012" s="63">
        <v>0.1130564</v>
      </c>
      <c r="P4012" s="63">
        <v>5</v>
      </c>
      <c r="Q4012" s="63">
        <v>1.2781749580960001E-2</v>
      </c>
    </row>
    <row r="4013" spans="1:17">
      <c r="A4013" s="63" t="s">
        <v>77</v>
      </c>
      <c r="B4013" s="63" t="s">
        <v>44</v>
      </c>
      <c r="C4013" s="63" t="s">
        <v>67</v>
      </c>
      <c r="D4013" s="63">
        <v>4</v>
      </c>
      <c r="E4013" s="63">
        <v>0.83130280000000001</v>
      </c>
      <c r="F4013" s="63">
        <v>0.61727799999999999</v>
      </c>
      <c r="G4013" s="63">
        <v>-0.21402479999999999</v>
      </c>
      <c r="H4013" s="63">
        <v>48.591999999999999</v>
      </c>
      <c r="I4013" s="63">
        <v>-0.35891240000000002</v>
      </c>
      <c r="J4013" s="63">
        <v>-0.27331159999999999</v>
      </c>
      <c r="K4013" s="63">
        <v>-0.21402479999999999</v>
      </c>
      <c r="L4013" s="63">
        <v>-0.15473790000000001</v>
      </c>
      <c r="M4013" s="63">
        <v>-6.9137199999999996E-2</v>
      </c>
      <c r="N4013" s="63">
        <v>1831</v>
      </c>
      <c r="O4013" s="63">
        <v>0.1130564</v>
      </c>
      <c r="P4013" s="63">
        <v>5</v>
      </c>
      <c r="Q4013" s="63">
        <v>1.2781749580960001E-2</v>
      </c>
    </row>
    <row r="4014" spans="1:17">
      <c r="A4014" s="63" t="s">
        <v>77</v>
      </c>
      <c r="B4014" s="63" t="s">
        <v>44</v>
      </c>
      <c r="C4014" s="63" t="s">
        <v>67</v>
      </c>
      <c r="D4014" s="63">
        <v>5</v>
      </c>
      <c r="E4014" s="63">
        <v>0.84761569999999997</v>
      </c>
      <c r="F4014" s="63">
        <v>0.63251869999999999</v>
      </c>
      <c r="G4014" s="63">
        <v>-0.21509700000000001</v>
      </c>
      <c r="H4014" s="63">
        <v>48.154899999999998</v>
      </c>
      <c r="I4014" s="63">
        <v>-0.35998459999999999</v>
      </c>
      <c r="J4014" s="63">
        <v>-0.27438380000000001</v>
      </c>
      <c r="K4014" s="63">
        <v>-0.21509700000000001</v>
      </c>
      <c r="L4014" s="63">
        <v>-0.15581020000000001</v>
      </c>
      <c r="M4014" s="63">
        <v>-7.0209400000000005E-2</v>
      </c>
      <c r="N4014" s="63">
        <v>1831</v>
      </c>
      <c r="O4014" s="63">
        <v>0.1130564</v>
      </c>
      <c r="P4014" s="63">
        <v>5</v>
      </c>
      <c r="Q4014" s="63">
        <v>1.2781749580960001E-2</v>
      </c>
    </row>
    <row r="4015" spans="1:17">
      <c r="A4015" s="63" t="s">
        <v>77</v>
      </c>
      <c r="B4015" s="63" t="s">
        <v>44</v>
      </c>
      <c r="C4015" s="63" t="s">
        <v>67</v>
      </c>
      <c r="D4015" s="63">
        <v>6</v>
      </c>
      <c r="E4015" s="63">
        <v>0.95019580000000003</v>
      </c>
      <c r="F4015" s="63">
        <v>0.68323769999999995</v>
      </c>
      <c r="G4015" s="63">
        <v>-0.26695819999999998</v>
      </c>
      <c r="H4015" s="63">
        <v>47.943100000000001</v>
      </c>
      <c r="I4015" s="63">
        <v>-0.41184579999999998</v>
      </c>
      <c r="J4015" s="63">
        <v>-0.32624500000000001</v>
      </c>
      <c r="K4015" s="63">
        <v>-0.26695819999999998</v>
      </c>
      <c r="L4015" s="63">
        <v>-0.2076713</v>
      </c>
      <c r="M4015" s="63">
        <v>-0.1220706</v>
      </c>
      <c r="N4015" s="63">
        <v>1831</v>
      </c>
      <c r="O4015" s="63">
        <v>0.1130564</v>
      </c>
      <c r="P4015" s="63">
        <v>5</v>
      </c>
      <c r="Q4015" s="63">
        <v>1.2781749580960001E-2</v>
      </c>
    </row>
    <row r="4016" spans="1:17">
      <c r="A4016" s="63" t="s">
        <v>77</v>
      </c>
      <c r="B4016" s="63" t="s">
        <v>44</v>
      </c>
      <c r="C4016" s="63" t="s">
        <v>67</v>
      </c>
      <c r="D4016" s="63">
        <v>7</v>
      </c>
      <c r="E4016" s="63">
        <v>1.1913549999999999</v>
      </c>
      <c r="F4016" s="63">
        <v>0.91875439999999997</v>
      </c>
      <c r="G4016" s="63">
        <v>-0.27260079999999998</v>
      </c>
      <c r="H4016" s="63">
        <v>47.817700000000002</v>
      </c>
      <c r="I4016" s="63">
        <v>-0.41748839999999998</v>
      </c>
      <c r="J4016" s="63">
        <v>-0.33188770000000001</v>
      </c>
      <c r="K4016" s="63">
        <v>-0.27260079999999998</v>
      </c>
      <c r="L4016" s="63">
        <v>-0.213314</v>
      </c>
      <c r="M4016" s="63">
        <v>-0.1277132</v>
      </c>
      <c r="N4016" s="63">
        <v>1831</v>
      </c>
      <c r="O4016" s="63">
        <v>0.1130564</v>
      </c>
      <c r="P4016" s="63">
        <v>5</v>
      </c>
      <c r="Q4016" s="63">
        <v>1.2781749580960001E-2</v>
      </c>
    </row>
    <row r="4017" spans="1:17">
      <c r="A4017" s="63" t="s">
        <v>77</v>
      </c>
      <c r="B4017" s="63" t="s">
        <v>44</v>
      </c>
      <c r="C4017" s="63" t="s">
        <v>67</v>
      </c>
      <c r="D4017" s="63">
        <v>8</v>
      </c>
      <c r="E4017" s="63">
        <v>1.3584080000000001</v>
      </c>
      <c r="F4017" s="63">
        <v>1.130968</v>
      </c>
      <c r="G4017" s="63">
        <v>-0.2274398</v>
      </c>
      <c r="H4017" s="63">
        <v>49.373100000000001</v>
      </c>
      <c r="I4017" s="63">
        <v>-0.37232739999999998</v>
      </c>
      <c r="J4017" s="63">
        <v>-0.2867266</v>
      </c>
      <c r="K4017" s="63">
        <v>-0.2274398</v>
      </c>
      <c r="L4017" s="63">
        <v>-0.16815289999999999</v>
      </c>
      <c r="M4017" s="63">
        <v>-8.2552200000000006E-2</v>
      </c>
      <c r="N4017" s="63">
        <v>1831</v>
      </c>
      <c r="O4017" s="63">
        <v>0.1130564</v>
      </c>
      <c r="P4017" s="63">
        <v>5</v>
      </c>
      <c r="Q4017" s="63">
        <v>1.2781749580960001E-2</v>
      </c>
    </row>
    <row r="4018" spans="1:17">
      <c r="A4018" s="63" t="s">
        <v>77</v>
      </c>
      <c r="B4018" s="63" t="s">
        <v>44</v>
      </c>
      <c r="C4018" s="63" t="s">
        <v>67</v>
      </c>
      <c r="D4018" s="63">
        <v>9</v>
      </c>
      <c r="E4018" s="63">
        <v>1.3111409999999999</v>
      </c>
      <c r="F4018" s="63">
        <v>1.1989019999999999</v>
      </c>
      <c r="G4018" s="63">
        <v>-0.11223959999999999</v>
      </c>
      <c r="H4018" s="63">
        <v>51.604599999999998</v>
      </c>
      <c r="I4018" s="63">
        <v>-0.2571272</v>
      </c>
      <c r="J4018" s="63">
        <v>-0.1715264</v>
      </c>
      <c r="K4018" s="63">
        <v>-0.11223959999999999</v>
      </c>
      <c r="L4018" s="63">
        <v>-5.2952800000000001E-2</v>
      </c>
      <c r="M4018" s="63">
        <v>3.2648000000000003E-2</v>
      </c>
      <c r="N4018" s="63">
        <v>1831</v>
      </c>
      <c r="O4018" s="63">
        <v>0.1130564</v>
      </c>
      <c r="P4018" s="63">
        <v>5</v>
      </c>
      <c r="Q4018" s="63">
        <v>1.2781749580960001E-2</v>
      </c>
    </row>
    <row r="4019" spans="1:17">
      <c r="A4019" s="63" t="s">
        <v>77</v>
      </c>
      <c r="B4019" s="63" t="s">
        <v>44</v>
      </c>
      <c r="C4019" s="63" t="s">
        <v>67</v>
      </c>
      <c r="D4019" s="63">
        <v>10</v>
      </c>
      <c r="E4019" s="63">
        <v>1.3065310000000001</v>
      </c>
      <c r="F4019" s="63">
        <v>1.1929810000000001</v>
      </c>
      <c r="G4019" s="63">
        <v>-0.1135499</v>
      </c>
      <c r="H4019" s="63">
        <v>53.933</v>
      </c>
      <c r="I4019" s="63">
        <v>-0.25843749999999999</v>
      </c>
      <c r="J4019" s="63">
        <v>-0.17283680000000001</v>
      </c>
      <c r="K4019" s="63">
        <v>-0.1135499</v>
      </c>
      <c r="L4019" s="63">
        <v>-5.4263100000000002E-2</v>
      </c>
      <c r="M4019" s="63">
        <v>3.13376E-2</v>
      </c>
      <c r="N4019" s="63">
        <v>1831</v>
      </c>
      <c r="O4019" s="63">
        <v>0.1130564</v>
      </c>
      <c r="P4019" s="63">
        <v>5</v>
      </c>
      <c r="Q4019" s="63">
        <v>1.2781749580960001E-2</v>
      </c>
    </row>
    <row r="4020" spans="1:17">
      <c r="A4020" s="63" t="s">
        <v>77</v>
      </c>
      <c r="B4020" s="63" t="s">
        <v>44</v>
      </c>
      <c r="C4020" s="63" t="s">
        <v>67</v>
      </c>
      <c r="D4020" s="63">
        <v>11</v>
      </c>
      <c r="E4020" s="63">
        <v>1.196753</v>
      </c>
      <c r="F4020" s="63">
        <v>1.2045950000000001</v>
      </c>
      <c r="G4020" s="63">
        <v>7.8417000000000001E-3</v>
      </c>
      <c r="H4020" s="63">
        <v>56.266199999999998</v>
      </c>
      <c r="I4020" s="63">
        <v>-0.1370459</v>
      </c>
      <c r="J4020" s="63">
        <v>-5.1445100000000001E-2</v>
      </c>
      <c r="K4020" s="63">
        <v>7.8417000000000001E-3</v>
      </c>
      <c r="L4020" s="63">
        <v>6.7128499999999994E-2</v>
      </c>
      <c r="M4020" s="63">
        <v>0.15272930000000001</v>
      </c>
      <c r="N4020" s="63">
        <v>1831</v>
      </c>
      <c r="O4020" s="63">
        <v>0.1130564</v>
      </c>
      <c r="P4020" s="63">
        <v>5</v>
      </c>
      <c r="Q4020" s="63">
        <v>1.2781749580960001E-2</v>
      </c>
    </row>
    <row r="4021" spans="1:17">
      <c r="A4021" s="63" t="s">
        <v>77</v>
      </c>
      <c r="B4021" s="63" t="s">
        <v>44</v>
      </c>
      <c r="C4021" s="63" t="s">
        <v>67</v>
      </c>
      <c r="D4021" s="63">
        <v>12</v>
      </c>
      <c r="E4021" s="63">
        <v>1.12405</v>
      </c>
      <c r="F4021" s="63">
        <v>1.204413</v>
      </c>
      <c r="G4021" s="63">
        <v>8.0362299999999998E-2</v>
      </c>
      <c r="H4021" s="63">
        <v>58.412500000000001</v>
      </c>
      <c r="I4021" s="63">
        <v>-6.4525299999999994E-2</v>
      </c>
      <c r="J4021" s="63">
        <v>2.10755E-2</v>
      </c>
      <c r="K4021" s="63">
        <v>8.0362299999999998E-2</v>
      </c>
      <c r="L4021" s="63">
        <v>0.1396492</v>
      </c>
      <c r="M4021" s="63">
        <v>0.2252499</v>
      </c>
      <c r="N4021" s="63">
        <v>1831</v>
      </c>
      <c r="O4021" s="63">
        <v>0.1130564</v>
      </c>
      <c r="P4021" s="63">
        <v>5</v>
      </c>
      <c r="Q4021" s="63">
        <v>1.2781749580960001E-2</v>
      </c>
    </row>
    <row r="4022" spans="1:17">
      <c r="A4022" s="63" t="s">
        <v>77</v>
      </c>
      <c r="B4022" s="63" t="s">
        <v>44</v>
      </c>
      <c r="C4022" s="63" t="s">
        <v>67</v>
      </c>
      <c r="D4022" s="63">
        <v>13</v>
      </c>
      <c r="E4022" s="63">
        <v>1.0069079999999999</v>
      </c>
      <c r="F4022" s="63">
        <v>1.225903</v>
      </c>
      <c r="G4022" s="63">
        <v>0.21899450000000001</v>
      </c>
      <c r="H4022" s="63">
        <v>59.407899999999998</v>
      </c>
      <c r="I4022" s="63">
        <v>7.4106900000000003E-2</v>
      </c>
      <c r="J4022" s="63">
        <v>0.15970770000000001</v>
      </c>
      <c r="K4022" s="63">
        <v>0.21899450000000001</v>
      </c>
      <c r="L4022" s="63">
        <v>0.27828130000000001</v>
      </c>
      <c r="M4022" s="63">
        <v>0.36388209999999999</v>
      </c>
      <c r="N4022" s="63">
        <v>1831</v>
      </c>
      <c r="O4022" s="63">
        <v>0.1130564</v>
      </c>
      <c r="P4022" s="63">
        <v>5</v>
      </c>
      <c r="Q4022" s="63">
        <v>1.2781749580960001E-2</v>
      </c>
    </row>
    <row r="4023" spans="1:17">
      <c r="A4023" s="63" t="s">
        <v>77</v>
      </c>
      <c r="B4023" s="63" t="s">
        <v>44</v>
      </c>
      <c r="C4023" s="63" t="s">
        <v>67</v>
      </c>
      <c r="D4023" s="63">
        <v>14</v>
      </c>
      <c r="E4023" s="63">
        <v>0.96569939999999999</v>
      </c>
      <c r="F4023" s="63">
        <v>1.223319</v>
      </c>
      <c r="G4023" s="63">
        <v>0.2576196</v>
      </c>
      <c r="H4023" s="63">
        <v>60.058100000000003</v>
      </c>
      <c r="I4023" s="63">
        <v>0.112732</v>
      </c>
      <c r="J4023" s="63">
        <v>0.1983328</v>
      </c>
      <c r="K4023" s="63">
        <v>0.2576196</v>
      </c>
      <c r="L4023" s="63">
        <v>0.31690649999999998</v>
      </c>
      <c r="M4023" s="63">
        <v>0.40250720000000001</v>
      </c>
      <c r="N4023" s="63">
        <v>1831</v>
      </c>
      <c r="O4023" s="63">
        <v>0.1130564</v>
      </c>
      <c r="P4023" s="63">
        <v>5</v>
      </c>
      <c r="Q4023" s="63">
        <v>1.2781749580960001E-2</v>
      </c>
    </row>
    <row r="4024" spans="1:17">
      <c r="A4024" s="63" t="s">
        <v>77</v>
      </c>
      <c r="B4024" s="63" t="s">
        <v>44</v>
      </c>
      <c r="C4024" s="63" t="s">
        <v>67</v>
      </c>
      <c r="D4024" s="63">
        <v>15</v>
      </c>
      <c r="E4024" s="63">
        <v>0.96897259999999996</v>
      </c>
      <c r="F4024" s="63">
        <v>1.233649</v>
      </c>
      <c r="G4024" s="63">
        <v>0.26467619999999997</v>
      </c>
      <c r="H4024" s="63">
        <v>60.571399999999997</v>
      </c>
      <c r="I4024" s="63">
        <v>0.1197886</v>
      </c>
      <c r="J4024" s="63">
        <v>0.2053893</v>
      </c>
      <c r="K4024" s="63">
        <v>0.26467619999999997</v>
      </c>
      <c r="L4024" s="63">
        <v>0.323963</v>
      </c>
      <c r="M4024" s="63">
        <v>0.40956379999999998</v>
      </c>
      <c r="N4024" s="63">
        <v>1831</v>
      </c>
      <c r="O4024" s="63">
        <v>0.1130564</v>
      </c>
      <c r="P4024" s="63">
        <v>5</v>
      </c>
      <c r="Q4024" s="63">
        <v>1.2781749580960001E-2</v>
      </c>
    </row>
    <row r="4025" spans="1:17">
      <c r="A4025" s="63" t="s">
        <v>77</v>
      </c>
      <c r="B4025" s="63" t="s">
        <v>44</v>
      </c>
      <c r="C4025" s="63" t="s">
        <v>67</v>
      </c>
      <c r="D4025" s="63">
        <v>16</v>
      </c>
      <c r="E4025" s="63">
        <v>0.98736570000000001</v>
      </c>
      <c r="F4025" s="63">
        <v>1.242801</v>
      </c>
      <c r="G4025" s="63">
        <v>0.25543490000000002</v>
      </c>
      <c r="H4025" s="63">
        <v>60.534700000000001</v>
      </c>
      <c r="I4025" s="63">
        <v>0.1105473</v>
      </c>
      <c r="J4025" s="63">
        <v>0.19614799999999999</v>
      </c>
      <c r="K4025" s="63">
        <v>0.25543490000000002</v>
      </c>
      <c r="L4025" s="63">
        <v>0.31472169999999999</v>
      </c>
      <c r="M4025" s="63">
        <v>0.40032250000000003</v>
      </c>
      <c r="N4025" s="63">
        <v>1831</v>
      </c>
      <c r="O4025" s="63">
        <v>0.1130564</v>
      </c>
      <c r="P4025" s="63">
        <v>5</v>
      </c>
      <c r="Q4025" s="63">
        <v>1.2781749580960001E-2</v>
      </c>
    </row>
    <row r="4026" spans="1:17">
      <c r="A4026" s="63" t="s">
        <v>77</v>
      </c>
      <c r="B4026" s="63" t="s">
        <v>44</v>
      </c>
      <c r="C4026" s="63" t="s">
        <v>67</v>
      </c>
      <c r="D4026" s="63">
        <v>17</v>
      </c>
      <c r="E4026" s="63">
        <v>1.033099</v>
      </c>
      <c r="F4026" s="63">
        <v>1.278203</v>
      </c>
      <c r="G4026" s="63">
        <v>0.2451043</v>
      </c>
      <c r="H4026" s="63">
        <v>59.656100000000002</v>
      </c>
      <c r="I4026" s="63">
        <v>0.10021670000000001</v>
      </c>
      <c r="J4026" s="63">
        <v>0.1858175</v>
      </c>
      <c r="K4026" s="63">
        <v>0.2451043</v>
      </c>
      <c r="L4026" s="63">
        <v>0.30439110000000003</v>
      </c>
      <c r="M4026" s="63">
        <v>0.3899919</v>
      </c>
      <c r="N4026" s="63">
        <v>1831</v>
      </c>
      <c r="O4026" s="63">
        <v>0.1130564</v>
      </c>
      <c r="P4026" s="63">
        <v>5</v>
      </c>
      <c r="Q4026" s="63">
        <v>1.2781749580960001E-2</v>
      </c>
    </row>
    <row r="4027" spans="1:17">
      <c r="A4027" s="63" t="s">
        <v>77</v>
      </c>
      <c r="B4027" s="63" t="s">
        <v>44</v>
      </c>
      <c r="C4027" s="63" t="s">
        <v>67</v>
      </c>
      <c r="D4027" s="63">
        <v>18</v>
      </c>
      <c r="E4027" s="63">
        <v>1.156998</v>
      </c>
      <c r="F4027" s="63">
        <v>1.323731</v>
      </c>
      <c r="G4027" s="63">
        <v>0.16673370000000001</v>
      </c>
      <c r="H4027" s="63">
        <v>58.6113</v>
      </c>
      <c r="I4027" s="63">
        <v>2.18461E-2</v>
      </c>
      <c r="J4027" s="63">
        <v>0.1074469</v>
      </c>
      <c r="K4027" s="63">
        <v>0.16673370000000001</v>
      </c>
      <c r="L4027" s="63">
        <v>0.22602059999999999</v>
      </c>
      <c r="M4027" s="63">
        <v>0.31162129999999999</v>
      </c>
      <c r="N4027" s="63">
        <v>1831</v>
      </c>
      <c r="O4027" s="63">
        <v>0.1130564</v>
      </c>
      <c r="P4027" s="63">
        <v>5</v>
      </c>
      <c r="Q4027" s="63">
        <v>1.2781749580960001E-2</v>
      </c>
    </row>
    <row r="4028" spans="1:17">
      <c r="A4028" s="63" t="s">
        <v>77</v>
      </c>
      <c r="B4028" s="63" t="s">
        <v>44</v>
      </c>
      <c r="C4028" s="63" t="s">
        <v>67</v>
      </c>
      <c r="D4028" s="63">
        <v>19</v>
      </c>
      <c r="E4028" s="63">
        <v>1.3322210000000001</v>
      </c>
      <c r="F4028" s="63">
        <v>1.3347340000000001</v>
      </c>
      <c r="G4028" s="63">
        <v>2.5127000000000001E-3</v>
      </c>
      <c r="H4028" s="63">
        <v>56.85</v>
      </c>
      <c r="I4028" s="63">
        <v>-0.1423749</v>
      </c>
      <c r="J4028" s="63">
        <v>-5.6774100000000001E-2</v>
      </c>
      <c r="K4028" s="63">
        <v>2.5127000000000001E-3</v>
      </c>
      <c r="L4028" s="63">
        <v>6.17995E-2</v>
      </c>
      <c r="M4028" s="63">
        <v>0.14740030000000001</v>
      </c>
      <c r="N4028" s="63">
        <v>1831</v>
      </c>
      <c r="O4028" s="63">
        <v>0.1130564</v>
      </c>
      <c r="P4028" s="63">
        <v>5</v>
      </c>
      <c r="Q4028" s="63">
        <v>1.2781749580960001E-2</v>
      </c>
    </row>
    <row r="4029" spans="1:17">
      <c r="A4029" s="63" t="s">
        <v>77</v>
      </c>
      <c r="B4029" s="63" t="s">
        <v>44</v>
      </c>
      <c r="C4029" s="63" t="s">
        <v>67</v>
      </c>
      <c r="D4029" s="63">
        <v>20</v>
      </c>
      <c r="E4029" s="63">
        <v>1.49804</v>
      </c>
      <c r="F4029" s="63">
        <v>1.386191</v>
      </c>
      <c r="G4029" s="63">
        <v>-0.1118494</v>
      </c>
      <c r="H4029" s="63">
        <v>54.991700000000002</v>
      </c>
      <c r="I4029" s="63">
        <v>-0.25673699999999999</v>
      </c>
      <c r="J4029" s="63">
        <v>-0.17113629999999999</v>
      </c>
      <c r="K4029" s="63">
        <v>-0.1118494</v>
      </c>
      <c r="L4029" s="63">
        <v>-5.2562600000000001E-2</v>
      </c>
      <c r="M4029" s="63">
        <v>3.3038199999999997E-2</v>
      </c>
      <c r="N4029" s="63">
        <v>1831</v>
      </c>
      <c r="O4029" s="63">
        <v>0.1130564</v>
      </c>
      <c r="P4029" s="63">
        <v>5</v>
      </c>
      <c r="Q4029" s="63">
        <v>1.2781749580960001E-2</v>
      </c>
    </row>
    <row r="4030" spans="1:17">
      <c r="A4030" s="63" t="s">
        <v>77</v>
      </c>
      <c r="B4030" s="63" t="s">
        <v>44</v>
      </c>
      <c r="C4030" s="63" t="s">
        <v>67</v>
      </c>
      <c r="D4030" s="63">
        <v>21</v>
      </c>
      <c r="E4030" s="63">
        <v>1.5687690000000001</v>
      </c>
      <c r="F4030" s="63">
        <v>1.397634</v>
      </c>
      <c r="G4030" s="63">
        <v>-0.17113529999999999</v>
      </c>
      <c r="H4030" s="63">
        <v>53.541800000000002</v>
      </c>
      <c r="I4030" s="63">
        <v>-0.3160229</v>
      </c>
      <c r="J4030" s="63">
        <v>-0.23042209999999999</v>
      </c>
      <c r="K4030" s="63">
        <v>-0.17113529999999999</v>
      </c>
      <c r="L4030" s="63">
        <v>-0.1118485</v>
      </c>
      <c r="M4030" s="63">
        <v>-2.6247699999999999E-2</v>
      </c>
      <c r="N4030" s="63">
        <v>1831</v>
      </c>
      <c r="O4030" s="63">
        <v>0.1130564</v>
      </c>
      <c r="P4030" s="63">
        <v>5</v>
      </c>
      <c r="Q4030" s="63">
        <v>1.2781749580960001E-2</v>
      </c>
    </row>
    <row r="4031" spans="1:17">
      <c r="A4031" s="63" t="s">
        <v>77</v>
      </c>
      <c r="B4031" s="63" t="s">
        <v>44</v>
      </c>
      <c r="C4031" s="63" t="s">
        <v>67</v>
      </c>
      <c r="D4031" s="63">
        <v>22</v>
      </c>
      <c r="E4031" s="63">
        <v>1.526942</v>
      </c>
      <c r="F4031" s="63">
        <v>1.304413</v>
      </c>
      <c r="G4031" s="63">
        <v>-0.22252910000000001</v>
      </c>
      <c r="H4031" s="63">
        <v>52.630499999999998</v>
      </c>
      <c r="I4031" s="63">
        <v>-0.36741669999999998</v>
      </c>
      <c r="J4031" s="63">
        <v>-0.28181590000000001</v>
      </c>
      <c r="K4031" s="63">
        <v>-0.22252910000000001</v>
      </c>
      <c r="L4031" s="63">
        <v>-0.1632422</v>
      </c>
      <c r="M4031" s="63">
        <v>-7.7641500000000002E-2</v>
      </c>
      <c r="N4031" s="63">
        <v>1831</v>
      </c>
      <c r="O4031" s="63">
        <v>0.1130564</v>
      </c>
      <c r="P4031" s="63">
        <v>5</v>
      </c>
      <c r="Q4031" s="63">
        <v>1.2781749580960001E-2</v>
      </c>
    </row>
    <row r="4032" spans="1:17">
      <c r="A4032" s="63" t="s">
        <v>77</v>
      </c>
      <c r="B4032" s="63" t="s">
        <v>44</v>
      </c>
      <c r="C4032" s="63" t="s">
        <v>67</v>
      </c>
      <c r="D4032" s="63">
        <v>23</v>
      </c>
      <c r="E4032" s="63">
        <v>1.3275920000000001</v>
      </c>
      <c r="F4032" s="63">
        <v>1.104371</v>
      </c>
      <c r="G4032" s="63">
        <v>-0.22322110000000001</v>
      </c>
      <c r="H4032" s="63">
        <v>51.7271</v>
      </c>
      <c r="I4032" s="63">
        <v>-0.36810870000000001</v>
      </c>
      <c r="J4032" s="63">
        <v>-0.28250789999999998</v>
      </c>
      <c r="K4032" s="63">
        <v>-0.22322110000000001</v>
      </c>
      <c r="L4032" s="63">
        <v>-0.1639342</v>
      </c>
      <c r="M4032" s="63">
        <v>-7.83335E-2</v>
      </c>
      <c r="N4032" s="63">
        <v>1831</v>
      </c>
      <c r="O4032" s="63">
        <v>0.1130564</v>
      </c>
      <c r="P4032" s="63">
        <v>5</v>
      </c>
      <c r="Q4032" s="63">
        <v>1.2781749580960001E-2</v>
      </c>
    </row>
    <row r="4033" spans="1:17">
      <c r="A4033" s="63" t="s">
        <v>77</v>
      </c>
      <c r="B4033" s="63" t="s">
        <v>44</v>
      </c>
      <c r="C4033" s="63" t="s">
        <v>67</v>
      </c>
      <c r="D4033" s="63">
        <v>24</v>
      </c>
      <c r="E4033" s="63">
        <v>1.0818319999999999</v>
      </c>
      <c r="F4033" s="63">
        <v>0.85235910000000004</v>
      </c>
      <c r="G4033" s="63">
        <v>-0.2294728</v>
      </c>
      <c r="H4033" s="63">
        <v>51.025599999999997</v>
      </c>
      <c r="I4033" s="63">
        <v>-0.37436039999999998</v>
      </c>
      <c r="J4033" s="63">
        <v>-0.28875960000000001</v>
      </c>
      <c r="K4033" s="63">
        <v>-0.2294728</v>
      </c>
      <c r="L4033" s="63">
        <v>-0.1701859</v>
      </c>
      <c r="M4033" s="63">
        <v>-8.4585199999999999E-2</v>
      </c>
      <c r="N4033" s="63">
        <v>1831</v>
      </c>
      <c r="O4033" s="63">
        <v>0.1130564</v>
      </c>
      <c r="P4033" s="63">
        <v>5</v>
      </c>
      <c r="Q4033" s="63">
        <v>1.2781749580960001E-2</v>
      </c>
    </row>
    <row r="4034" spans="1:17">
      <c r="A4034" s="63" t="s">
        <v>77</v>
      </c>
      <c r="B4034" s="63" t="s">
        <v>44</v>
      </c>
      <c r="C4034" s="63" t="s">
        <v>68</v>
      </c>
      <c r="D4034" s="63">
        <v>1</v>
      </c>
      <c r="E4034" s="63">
        <v>1.0227379999999999</v>
      </c>
      <c r="F4034" s="63">
        <v>0.77488239999999997</v>
      </c>
      <c r="G4034" s="63">
        <v>-0.2478553</v>
      </c>
      <c r="H4034" s="63">
        <v>54.808500000000002</v>
      </c>
      <c r="I4034" s="63">
        <v>-0.39274290000000001</v>
      </c>
      <c r="J4034" s="63">
        <v>-0.30714209999999997</v>
      </c>
      <c r="K4034" s="63">
        <v>-0.2478553</v>
      </c>
      <c r="L4034" s="63">
        <v>-0.1885685</v>
      </c>
      <c r="M4034" s="63">
        <v>-0.1029677</v>
      </c>
      <c r="N4034" s="63">
        <v>1831</v>
      </c>
      <c r="O4034" s="63">
        <v>0.1130564</v>
      </c>
      <c r="P4034" s="63">
        <v>6</v>
      </c>
      <c r="Q4034" s="63">
        <v>1.2781749580960001E-2</v>
      </c>
    </row>
    <row r="4035" spans="1:17">
      <c r="A4035" s="63" t="s">
        <v>77</v>
      </c>
      <c r="B4035" s="63" t="s">
        <v>44</v>
      </c>
      <c r="C4035" s="63" t="s">
        <v>68</v>
      </c>
      <c r="D4035" s="63">
        <v>2</v>
      </c>
      <c r="E4035" s="63">
        <v>0.93723440000000002</v>
      </c>
      <c r="F4035" s="63">
        <v>0.69698000000000004</v>
      </c>
      <c r="G4035" s="63">
        <v>-0.24025440000000001</v>
      </c>
      <c r="H4035" s="63">
        <v>54.316000000000003</v>
      </c>
      <c r="I4035" s="63">
        <v>-0.38514199999999998</v>
      </c>
      <c r="J4035" s="63">
        <v>-0.29954120000000001</v>
      </c>
      <c r="K4035" s="63">
        <v>-0.24025440000000001</v>
      </c>
      <c r="L4035" s="63">
        <v>-0.18096760000000001</v>
      </c>
      <c r="M4035" s="63">
        <v>-9.5366800000000002E-2</v>
      </c>
      <c r="N4035" s="63">
        <v>1831</v>
      </c>
      <c r="O4035" s="63">
        <v>0.1130564</v>
      </c>
      <c r="P4035" s="63">
        <v>6</v>
      </c>
      <c r="Q4035" s="63">
        <v>1.2781749580960001E-2</v>
      </c>
    </row>
    <row r="4036" spans="1:17">
      <c r="A4036" s="63" t="s">
        <v>77</v>
      </c>
      <c r="B4036" s="63" t="s">
        <v>44</v>
      </c>
      <c r="C4036" s="63" t="s">
        <v>68</v>
      </c>
      <c r="D4036" s="63">
        <v>3</v>
      </c>
      <c r="E4036" s="63">
        <v>0.90690859999999995</v>
      </c>
      <c r="F4036" s="63">
        <v>0.66881360000000001</v>
      </c>
      <c r="G4036" s="63">
        <v>-0.238095</v>
      </c>
      <c r="H4036" s="63">
        <v>53.7851</v>
      </c>
      <c r="I4036" s="63">
        <v>-0.38298260000000001</v>
      </c>
      <c r="J4036" s="63">
        <v>-0.29738179999999997</v>
      </c>
      <c r="K4036" s="63">
        <v>-0.238095</v>
      </c>
      <c r="L4036" s="63">
        <v>-0.1788082</v>
      </c>
      <c r="M4036" s="63">
        <v>-9.3207399999999996E-2</v>
      </c>
      <c r="N4036" s="63">
        <v>1831</v>
      </c>
      <c r="O4036" s="63">
        <v>0.1130564</v>
      </c>
      <c r="P4036" s="63">
        <v>6</v>
      </c>
      <c r="Q4036" s="63">
        <v>1.2781749580960001E-2</v>
      </c>
    </row>
    <row r="4037" spans="1:17">
      <c r="A4037" s="63" t="s">
        <v>77</v>
      </c>
      <c r="B4037" s="63" t="s">
        <v>44</v>
      </c>
      <c r="C4037" s="63" t="s">
        <v>68</v>
      </c>
      <c r="D4037" s="63">
        <v>4</v>
      </c>
      <c r="E4037" s="63">
        <v>0.89199879999999998</v>
      </c>
      <c r="F4037" s="63">
        <v>0.67797399999999997</v>
      </c>
      <c r="G4037" s="63">
        <v>-0.21402479999999999</v>
      </c>
      <c r="H4037" s="63">
        <v>53.344200000000001</v>
      </c>
      <c r="I4037" s="63">
        <v>-0.35891240000000002</v>
      </c>
      <c r="J4037" s="63">
        <v>-0.27331159999999999</v>
      </c>
      <c r="K4037" s="63">
        <v>-0.21402479999999999</v>
      </c>
      <c r="L4037" s="63">
        <v>-0.15473790000000001</v>
      </c>
      <c r="M4037" s="63">
        <v>-6.9137199999999996E-2</v>
      </c>
      <c r="N4037" s="63">
        <v>1831</v>
      </c>
      <c r="O4037" s="63">
        <v>0.1130564</v>
      </c>
      <c r="P4037" s="63">
        <v>6</v>
      </c>
      <c r="Q4037" s="63">
        <v>1.2781749580960001E-2</v>
      </c>
    </row>
    <row r="4038" spans="1:17">
      <c r="A4038" s="63" t="s">
        <v>77</v>
      </c>
      <c r="B4038" s="63" t="s">
        <v>44</v>
      </c>
      <c r="C4038" s="63" t="s">
        <v>68</v>
      </c>
      <c r="D4038" s="63">
        <v>5</v>
      </c>
      <c r="E4038" s="63">
        <v>0.89974889999999996</v>
      </c>
      <c r="F4038" s="63">
        <v>0.68465200000000004</v>
      </c>
      <c r="G4038" s="63">
        <v>-0.21509700000000001</v>
      </c>
      <c r="H4038" s="63">
        <v>52.825200000000002</v>
      </c>
      <c r="I4038" s="63">
        <v>-0.35998449999999999</v>
      </c>
      <c r="J4038" s="63">
        <v>-0.27438380000000001</v>
      </c>
      <c r="K4038" s="63">
        <v>-0.21509700000000001</v>
      </c>
      <c r="L4038" s="63">
        <v>-0.15581010000000001</v>
      </c>
      <c r="M4038" s="63">
        <v>-7.0209400000000005E-2</v>
      </c>
      <c r="N4038" s="63">
        <v>1831</v>
      </c>
      <c r="O4038" s="63">
        <v>0.1130564</v>
      </c>
      <c r="P4038" s="63">
        <v>6</v>
      </c>
      <c r="Q4038" s="63">
        <v>1.2781749580960001E-2</v>
      </c>
    </row>
    <row r="4039" spans="1:17">
      <c r="A4039" s="63" t="s">
        <v>77</v>
      </c>
      <c r="B4039" s="63" t="s">
        <v>44</v>
      </c>
      <c r="C4039" s="63" t="s">
        <v>68</v>
      </c>
      <c r="D4039" s="63">
        <v>6</v>
      </c>
      <c r="E4039" s="63">
        <v>0.98986479999999999</v>
      </c>
      <c r="F4039" s="63">
        <v>0.72290659999999995</v>
      </c>
      <c r="G4039" s="63">
        <v>-0.26695819999999998</v>
      </c>
      <c r="H4039" s="63">
        <v>52.476199999999999</v>
      </c>
      <c r="I4039" s="63">
        <v>-0.41184579999999998</v>
      </c>
      <c r="J4039" s="63">
        <v>-0.32624500000000001</v>
      </c>
      <c r="K4039" s="63">
        <v>-0.26695819999999998</v>
      </c>
      <c r="L4039" s="63">
        <v>-0.2076713</v>
      </c>
      <c r="M4039" s="63">
        <v>-0.1220706</v>
      </c>
      <c r="N4039" s="63">
        <v>1831</v>
      </c>
      <c r="O4039" s="63">
        <v>0.1130564</v>
      </c>
      <c r="P4039" s="63">
        <v>6</v>
      </c>
      <c r="Q4039" s="63">
        <v>1.2781749580960001E-2</v>
      </c>
    </row>
    <row r="4040" spans="1:17">
      <c r="A4040" s="63" t="s">
        <v>77</v>
      </c>
      <c r="B4040" s="63" t="s">
        <v>44</v>
      </c>
      <c r="C4040" s="63" t="s">
        <v>68</v>
      </c>
      <c r="D4040" s="63">
        <v>7</v>
      </c>
      <c r="E4040" s="63">
        <v>1.1840740000000001</v>
      </c>
      <c r="F4040" s="63">
        <v>0.91147299999999998</v>
      </c>
      <c r="G4040" s="63">
        <v>-0.27260079999999998</v>
      </c>
      <c r="H4040" s="63">
        <v>52.823900000000002</v>
      </c>
      <c r="I4040" s="63">
        <v>-0.41748839999999998</v>
      </c>
      <c r="J4040" s="63">
        <v>-0.33188770000000001</v>
      </c>
      <c r="K4040" s="63">
        <v>-0.27260079999999998</v>
      </c>
      <c r="L4040" s="63">
        <v>-0.213314</v>
      </c>
      <c r="M4040" s="63">
        <v>-0.1277132</v>
      </c>
      <c r="N4040" s="63">
        <v>1831</v>
      </c>
      <c r="O4040" s="63">
        <v>0.1130564</v>
      </c>
      <c r="P4040" s="63">
        <v>6</v>
      </c>
      <c r="Q4040" s="63">
        <v>1.2781749580960001E-2</v>
      </c>
    </row>
    <row r="4041" spans="1:17">
      <c r="A4041" s="63" t="s">
        <v>77</v>
      </c>
      <c r="B4041" s="63" t="s">
        <v>44</v>
      </c>
      <c r="C4041" s="63" t="s">
        <v>68</v>
      </c>
      <c r="D4041" s="63">
        <v>8</v>
      </c>
      <c r="E4041" s="63">
        <v>1.320349</v>
      </c>
      <c r="F4041" s="63">
        <v>1.09291</v>
      </c>
      <c r="G4041" s="63">
        <v>-0.22743959999999999</v>
      </c>
      <c r="H4041" s="63">
        <v>55.319499999999998</v>
      </c>
      <c r="I4041" s="63">
        <v>-0.37232720000000002</v>
      </c>
      <c r="J4041" s="63">
        <v>-0.2867265</v>
      </c>
      <c r="K4041" s="63">
        <v>-0.22743959999999999</v>
      </c>
      <c r="L4041" s="63">
        <v>-0.16815279999999999</v>
      </c>
      <c r="M4041" s="63">
        <v>-8.2552E-2</v>
      </c>
      <c r="N4041" s="63">
        <v>1831</v>
      </c>
      <c r="O4041" s="63">
        <v>0.1130564</v>
      </c>
      <c r="P4041" s="63">
        <v>6</v>
      </c>
      <c r="Q4041" s="63">
        <v>1.2781749580960001E-2</v>
      </c>
    </row>
    <row r="4042" spans="1:17">
      <c r="A4042" s="63" t="s">
        <v>77</v>
      </c>
      <c r="B4042" s="63" t="s">
        <v>44</v>
      </c>
      <c r="C4042" s="63" t="s">
        <v>68</v>
      </c>
      <c r="D4042" s="63">
        <v>9</v>
      </c>
      <c r="E4042" s="63">
        <v>1.305599</v>
      </c>
      <c r="F4042" s="63">
        <v>1.1933590000000001</v>
      </c>
      <c r="G4042" s="63">
        <v>-0.11223959999999999</v>
      </c>
      <c r="H4042" s="63">
        <v>58.4557</v>
      </c>
      <c r="I4042" s="63">
        <v>-0.2571272</v>
      </c>
      <c r="J4042" s="63">
        <v>-0.1715264</v>
      </c>
      <c r="K4042" s="63">
        <v>-0.11223959999999999</v>
      </c>
      <c r="L4042" s="63">
        <v>-5.2952800000000001E-2</v>
      </c>
      <c r="M4042" s="63">
        <v>3.2648000000000003E-2</v>
      </c>
      <c r="N4042" s="63">
        <v>1831</v>
      </c>
      <c r="O4042" s="63">
        <v>0.1130564</v>
      </c>
      <c r="P4042" s="63">
        <v>6</v>
      </c>
      <c r="Q4042" s="63">
        <v>1.2781749580960001E-2</v>
      </c>
    </row>
    <row r="4043" spans="1:17">
      <c r="A4043" s="63" t="s">
        <v>77</v>
      </c>
      <c r="B4043" s="63" t="s">
        <v>44</v>
      </c>
      <c r="C4043" s="63" t="s">
        <v>68</v>
      </c>
      <c r="D4043" s="63">
        <v>10</v>
      </c>
      <c r="E4043" s="63">
        <v>1.333294</v>
      </c>
      <c r="F4043" s="63">
        <v>1.2197739999999999</v>
      </c>
      <c r="G4043" s="63">
        <v>-0.11351990000000001</v>
      </c>
      <c r="H4043" s="63">
        <v>61.522500000000001</v>
      </c>
      <c r="I4043" s="63">
        <v>-0.25840750000000001</v>
      </c>
      <c r="J4043" s="63">
        <v>-0.17280670000000001</v>
      </c>
      <c r="K4043" s="63">
        <v>-0.11351990000000001</v>
      </c>
      <c r="L4043" s="63">
        <v>-5.4233099999999999E-2</v>
      </c>
      <c r="M4043" s="63">
        <v>3.1367699999999998E-2</v>
      </c>
      <c r="N4043" s="63">
        <v>1831</v>
      </c>
      <c r="O4043" s="63">
        <v>0.1130564</v>
      </c>
      <c r="P4043" s="63">
        <v>6</v>
      </c>
      <c r="Q4043" s="63">
        <v>1.2781749580960001E-2</v>
      </c>
    </row>
    <row r="4044" spans="1:17">
      <c r="A4044" s="63" t="s">
        <v>77</v>
      </c>
      <c r="B4044" s="63" t="s">
        <v>44</v>
      </c>
      <c r="C4044" s="63" t="s">
        <v>68</v>
      </c>
      <c r="D4044" s="63">
        <v>11</v>
      </c>
      <c r="E4044" s="63">
        <v>1.2534050000000001</v>
      </c>
      <c r="F4044" s="63">
        <v>1.2616039999999999</v>
      </c>
      <c r="G4044" s="63">
        <v>8.1995000000000002E-3</v>
      </c>
      <c r="H4044" s="63">
        <v>63.404000000000003</v>
      </c>
      <c r="I4044" s="63">
        <v>-0.13668810000000001</v>
      </c>
      <c r="J4044" s="63">
        <v>-5.1087399999999998E-2</v>
      </c>
      <c r="K4044" s="63">
        <v>8.1995000000000002E-3</v>
      </c>
      <c r="L4044" s="63">
        <v>6.7486299999999999E-2</v>
      </c>
      <c r="M4044" s="63">
        <v>0.153087</v>
      </c>
      <c r="N4044" s="63">
        <v>1831</v>
      </c>
      <c r="O4044" s="63">
        <v>0.1130564</v>
      </c>
      <c r="P4044" s="63">
        <v>6</v>
      </c>
      <c r="Q4044" s="63">
        <v>1.2781749580960001E-2</v>
      </c>
    </row>
    <row r="4045" spans="1:17">
      <c r="A4045" s="63" t="s">
        <v>77</v>
      </c>
      <c r="B4045" s="63" t="s">
        <v>44</v>
      </c>
      <c r="C4045" s="63" t="s">
        <v>68</v>
      </c>
      <c r="D4045" s="63">
        <v>12</v>
      </c>
      <c r="E4045" s="63">
        <v>1.210332</v>
      </c>
      <c r="F4045" s="63">
        <v>1.2922260000000001</v>
      </c>
      <c r="G4045" s="63">
        <v>8.1893999999999995E-2</v>
      </c>
      <c r="H4045" s="63">
        <v>65.164000000000001</v>
      </c>
      <c r="I4045" s="63">
        <v>-6.2993599999999997E-2</v>
      </c>
      <c r="J4045" s="63">
        <v>2.2607200000000001E-2</v>
      </c>
      <c r="K4045" s="63">
        <v>8.1893999999999995E-2</v>
      </c>
      <c r="L4045" s="63">
        <v>0.1411809</v>
      </c>
      <c r="M4045" s="63">
        <v>0.2267816</v>
      </c>
      <c r="N4045" s="63">
        <v>1831</v>
      </c>
      <c r="O4045" s="63">
        <v>0.1130564</v>
      </c>
      <c r="P4045" s="63">
        <v>6</v>
      </c>
      <c r="Q4045" s="63">
        <v>1.2781749580960001E-2</v>
      </c>
    </row>
    <row r="4046" spans="1:17">
      <c r="A4046" s="63" t="s">
        <v>77</v>
      </c>
      <c r="B4046" s="63" t="s">
        <v>44</v>
      </c>
      <c r="C4046" s="63" t="s">
        <v>68</v>
      </c>
      <c r="D4046" s="63">
        <v>13</v>
      </c>
      <c r="E4046" s="63">
        <v>1.109162</v>
      </c>
      <c r="F4046" s="63">
        <v>1.3305709999999999</v>
      </c>
      <c r="G4046" s="63">
        <v>0.2214091</v>
      </c>
      <c r="H4046" s="63">
        <v>66.171999999999997</v>
      </c>
      <c r="I4046" s="63">
        <v>7.6521500000000006E-2</v>
      </c>
      <c r="J4046" s="63">
        <v>0.16212219999999999</v>
      </c>
      <c r="K4046" s="63">
        <v>0.2214091</v>
      </c>
      <c r="L4046" s="63">
        <v>0.2806959</v>
      </c>
      <c r="M4046" s="63">
        <v>0.36629669999999998</v>
      </c>
      <c r="N4046" s="63">
        <v>1831</v>
      </c>
      <c r="O4046" s="63">
        <v>0.1130564</v>
      </c>
      <c r="P4046" s="63">
        <v>6</v>
      </c>
      <c r="Q4046" s="63">
        <v>1.2781749580960001E-2</v>
      </c>
    </row>
    <row r="4047" spans="1:17">
      <c r="A4047" s="63" t="s">
        <v>77</v>
      </c>
      <c r="B4047" s="63" t="s">
        <v>44</v>
      </c>
      <c r="C4047" s="63" t="s">
        <v>68</v>
      </c>
      <c r="D4047" s="63">
        <v>14</v>
      </c>
      <c r="E4047" s="63">
        <v>1.0908150000000001</v>
      </c>
      <c r="F4047" s="63">
        <v>1.348643</v>
      </c>
      <c r="G4047" s="63">
        <v>0.2578278</v>
      </c>
      <c r="H4047" s="63">
        <v>67.199100000000001</v>
      </c>
      <c r="I4047" s="63">
        <v>0.1129402</v>
      </c>
      <c r="J4047" s="63">
        <v>0.19854089999999999</v>
      </c>
      <c r="K4047" s="63">
        <v>0.2578278</v>
      </c>
      <c r="L4047" s="63">
        <v>0.31711460000000002</v>
      </c>
      <c r="M4047" s="63">
        <v>0.4027154</v>
      </c>
      <c r="N4047" s="63">
        <v>1831</v>
      </c>
      <c r="O4047" s="63">
        <v>0.1130564</v>
      </c>
      <c r="P4047" s="63">
        <v>6</v>
      </c>
      <c r="Q4047" s="63">
        <v>1.2781749580960001E-2</v>
      </c>
    </row>
    <row r="4048" spans="1:17">
      <c r="A4048" s="63" t="s">
        <v>77</v>
      </c>
      <c r="B4048" s="63" t="s">
        <v>44</v>
      </c>
      <c r="C4048" s="63" t="s">
        <v>68</v>
      </c>
      <c r="D4048" s="63">
        <v>15</v>
      </c>
      <c r="E4048" s="63">
        <v>1.1151180000000001</v>
      </c>
      <c r="F4048" s="63">
        <v>1.379791</v>
      </c>
      <c r="G4048" s="63">
        <v>0.26467230000000003</v>
      </c>
      <c r="H4048" s="63">
        <v>67.161100000000005</v>
      </c>
      <c r="I4048" s="63">
        <v>0.11978469999999999</v>
      </c>
      <c r="J4048" s="63">
        <v>0.2053854</v>
      </c>
      <c r="K4048" s="63">
        <v>0.26467230000000003</v>
      </c>
      <c r="L4048" s="63">
        <v>0.3239591</v>
      </c>
      <c r="M4048" s="63">
        <v>0.40955989999999998</v>
      </c>
      <c r="N4048" s="63">
        <v>1831</v>
      </c>
      <c r="O4048" s="63">
        <v>0.1130564</v>
      </c>
      <c r="P4048" s="63">
        <v>6</v>
      </c>
      <c r="Q4048" s="63">
        <v>1.2781749580960001E-2</v>
      </c>
    </row>
    <row r="4049" spans="1:17">
      <c r="A4049" s="63" t="s">
        <v>77</v>
      </c>
      <c r="B4049" s="63" t="s">
        <v>44</v>
      </c>
      <c r="C4049" s="63" t="s">
        <v>68</v>
      </c>
      <c r="D4049" s="63">
        <v>16</v>
      </c>
      <c r="E4049" s="63">
        <v>1.1427750000000001</v>
      </c>
      <c r="F4049" s="63">
        <v>1.398029</v>
      </c>
      <c r="G4049" s="63">
        <v>0.25525360000000002</v>
      </c>
      <c r="H4049" s="63">
        <v>66.752300000000005</v>
      </c>
      <c r="I4049" s="63">
        <v>0.11036600000000001</v>
      </c>
      <c r="J4049" s="63">
        <v>0.19596669999999999</v>
      </c>
      <c r="K4049" s="63">
        <v>0.25525360000000002</v>
      </c>
      <c r="L4049" s="63">
        <v>0.3145404</v>
      </c>
      <c r="M4049" s="63">
        <v>0.40014110000000003</v>
      </c>
      <c r="N4049" s="63">
        <v>1831</v>
      </c>
      <c r="O4049" s="63">
        <v>0.1130564</v>
      </c>
      <c r="P4049" s="63">
        <v>6</v>
      </c>
      <c r="Q4049" s="63">
        <v>1.2781749580960001E-2</v>
      </c>
    </row>
    <row r="4050" spans="1:17">
      <c r="A4050" s="63" t="s">
        <v>77</v>
      </c>
      <c r="B4050" s="63" t="s">
        <v>44</v>
      </c>
      <c r="C4050" s="63" t="s">
        <v>68</v>
      </c>
      <c r="D4050" s="63">
        <v>17</v>
      </c>
      <c r="E4050" s="63">
        <v>1.192456</v>
      </c>
      <c r="F4050" s="63">
        <v>1.4402950000000001</v>
      </c>
      <c r="G4050" s="63">
        <v>0.24783839999999999</v>
      </c>
      <c r="H4050" s="63">
        <v>66.206599999999995</v>
      </c>
      <c r="I4050" s="63">
        <v>0.1029508</v>
      </c>
      <c r="J4050" s="63">
        <v>0.18855150000000001</v>
      </c>
      <c r="K4050" s="63">
        <v>0.24783839999999999</v>
      </c>
      <c r="L4050" s="63">
        <v>0.30712519999999999</v>
      </c>
      <c r="M4050" s="63">
        <v>0.39272600000000002</v>
      </c>
      <c r="N4050" s="63">
        <v>1831</v>
      </c>
      <c r="O4050" s="63">
        <v>0.1130564</v>
      </c>
      <c r="P4050" s="63">
        <v>6</v>
      </c>
      <c r="Q4050" s="63">
        <v>1.2781749580960001E-2</v>
      </c>
    </row>
    <row r="4051" spans="1:17">
      <c r="A4051" s="63" t="s">
        <v>77</v>
      </c>
      <c r="B4051" s="63" t="s">
        <v>44</v>
      </c>
      <c r="C4051" s="63" t="s">
        <v>68</v>
      </c>
      <c r="D4051" s="63">
        <v>18</v>
      </c>
      <c r="E4051" s="63">
        <v>1.2930969999999999</v>
      </c>
      <c r="F4051" s="63">
        <v>1.461848</v>
      </c>
      <c r="G4051" s="63">
        <v>0.1687517</v>
      </c>
      <c r="H4051" s="63">
        <v>65.089699999999993</v>
      </c>
      <c r="I4051" s="63">
        <v>2.3864099999999999E-2</v>
      </c>
      <c r="J4051" s="63">
        <v>0.1094649</v>
      </c>
      <c r="K4051" s="63">
        <v>0.1687517</v>
      </c>
      <c r="L4051" s="63">
        <v>0.22803850000000001</v>
      </c>
      <c r="M4051" s="63">
        <v>0.31363930000000001</v>
      </c>
      <c r="N4051" s="63">
        <v>1831</v>
      </c>
      <c r="O4051" s="63">
        <v>0.1130564</v>
      </c>
      <c r="P4051" s="63">
        <v>6</v>
      </c>
      <c r="Q4051" s="63">
        <v>1.2781749580960001E-2</v>
      </c>
    </row>
    <row r="4052" spans="1:17">
      <c r="A4052" s="63" t="s">
        <v>77</v>
      </c>
      <c r="B4052" s="63" t="s">
        <v>44</v>
      </c>
      <c r="C4052" s="63" t="s">
        <v>68</v>
      </c>
      <c r="D4052" s="63">
        <v>19</v>
      </c>
      <c r="E4052" s="63">
        <v>1.434507</v>
      </c>
      <c r="F4052" s="63">
        <v>1.4370560000000001</v>
      </c>
      <c r="G4052" s="63">
        <v>2.5493999999999998E-3</v>
      </c>
      <c r="H4052" s="63">
        <v>63.688899999999997</v>
      </c>
      <c r="I4052" s="63">
        <v>-0.1423382</v>
      </c>
      <c r="J4052" s="63">
        <v>-5.67374E-2</v>
      </c>
      <c r="K4052" s="63">
        <v>2.5493999999999998E-3</v>
      </c>
      <c r="L4052" s="63">
        <v>6.1836200000000001E-2</v>
      </c>
      <c r="M4052" s="63">
        <v>0.14743700000000001</v>
      </c>
      <c r="N4052" s="63">
        <v>1831</v>
      </c>
      <c r="O4052" s="63">
        <v>0.1130564</v>
      </c>
      <c r="P4052" s="63">
        <v>6</v>
      </c>
      <c r="Q4052" s="63">
        <v>1.2781749580960001E-2</v>
      </c>
    </row>
    <row r="4053" spans="1:17">
      <c r="A4053" s="63" t="s">
        <v>77</v>
      </c>
      <c r="B4053" s="63" t="s">
        <v>44</v>
      </c>
      <c r="C4053" s="63" t="s">
        <v>68</v>
      </c>
      <c r="D4053" s="63">
        <v>20</v>
      </c>
      <c r="E4053" s="63">
        <v>1.599996</v>
      </c>
      <c r="F4053" s="63">
        <v>1.4879199999999999</v>
      </c>
      <c r="G4053" s="63">
        <v>-0.1120753</v>
      </c>
      <c r="H4053" s="63">
        <v>61.460299999999997</v>
      </c>
      <c r="I4053" s="63">
        <v>-0.25696289999999999</v>
      </c>
      <c r="J4053" s="63">
        <v>-0.17136219999999999</v>
      </c>
      <c r="K4053" s="63">
        <v>-0.1120753</v>
      </c>
      <c r="L4053" s="63">
        <v>-5.2788500000000002E-2</v>
      </c>
      <c r="M4053" s="63">
        <v>3.2812300000000003E-2</v>
      </c>
      <c r="N4053" s="63">
        <v>1831</v>
      </c>
      <c r="O4053" s="63">
        <v>0.1130564</v>
      </c>
      <c r="P4053" s="63">
        <v>6</v>
      </c>
      <c r="Q4053" s="63">
        <v>1.2781749580960001E-2</v>
      </c>
    </row>
    <row r="4054" spans="1:17">
      <c r="A4054" s="63" t="s">
        <v>77</v>
      </c>
      <c r="B4054" s="63" t="s">
        <v>44</v>
      </c>
      <c r="C4054" s="63" t="s">
        <v>68</v>
      </c>
      <c r="D4054" s="63">
        <v>21</v>
      </c>
      <c r="E4054" s="63">
        <v>1.6744049999999999</v>
      </c>
      <c r="F4054" s="63">
        <v>1.501652</v>
      </c>
      <c r="G4054" s="63">
        <v>-0.17275270000000001</v>
      </c>
      <c r="H4054" s="63">
        <v>59.253799999999998</v>
      </c>
      <c r="I4054" s="63">
        <v>-0.31764029999999999</v>
      </c>
      <c r="J4054" s="63">
        <v>-0.23203960000000001</v>
      </c>
      <c r="K4054" s="63">
        <v>-0.17275270000000001</v>
      </c>
      <c r="L4054" s="63">
        <v>-0.11346589999999999</v>
      </c>
      <c r="M4054" s="63">
        <v>-2.78651E-2</v>
      </c>
      <c r="N4054" s="63">
        <v>1831</v>
      </c>
      <c r="O4054" s="63">
        <v>0.1130564</v>
      </c>
      <c r="P4054" s="63">
        <v>6</v>
      </c>
      <c r="Q4054" s="63">
        <v>1.2781749580960001E-2</v>
      </c>
    </row>
    <row r="4055" spans="1:17">
      <c r="A4055" s="63" t="s">
        <v>77</v>
      </c>
      <c r="B4055" s="63" t="s">
        <v>44</v>
      </c>
      <c r="C4055" s="63" t="s">
        <v>68</v>
      </c>
      <c r="D4055" s="63">
        <v>22</v>
      </c>
      <c r="E4055" s="63">
        <v>1.6279079999999999</v>
      </c>
      <c r="F4055" s="63">
        <v>1.4053789999999999</v>
      </c>
      <c r="G4055" s="63">
        <v>-0.22252910000000001</v>
      </c>
      <c r="H4055" s="63">
        <v>57.5</v>
      </c>
      <c r="I4055" s="63">
        <v>-0.36741669999999998</v>
      </c>
      <c r="J4055" s="63">
        <v>-0.28181590000000001</v>
      </c>
      <c r="K4055" s="63">
        <v>-0.22252910000000001</v>
      </c>
      <c r="L4055" s="63">
        <v>-0.1632422</v>
      </c>
      <c r="M4055" s="63">
        <v>-7.7641500000000002E-2</v>
      </c>
      <c r="N4055" s="63">
        <v>1831</v>
      </c>
      <c r="O4055" s="63">
        <v>0.1130564</v>
      </c>
      <c r="P4055" s="63">
        <v>6</v>
      </c>
      <c r="Q4055" s="63">
        <v>1.2781749580960001E-2</v>
      </c>
    </row>
    <row r="4056" spans="1:17">
      <c r="A4056" s="63" t="s">
        <v>77</v>
      </c>
      <c r="B4056" s="63" t="s">
        <v>44</v>
      </c>
      <c r="C4056" s="63" t="s">
        <v>68</v>
      </c>
      <c r="D4056" s="63">
        <v>23</v>
      </c>
      <c r="E4056" s="63">
        <v>1.4233290000000001</v>
      </c>
      <c r="F4056" s="63">
        <v>1.200108</v>
      </c>
      <c r="G4056" s="63">
        <v>-0.22322110000000001</v>
      </c>
      <c r="H4056" s="63">
        <v>56.389699999999998</v>
      </c>
      <c r="I4056" s="63">
        <v>-0.36810870000000001</v>
      </c>
      <c r="J4056" s="63">
        <v>-0.28250789999999998</v>
      </c>
      <c r="K4056" s="63">
        <v>-0.22322110000000001</v>
      </c>
      <c r="L4056" s="63">
        <v>-0.1639342</v>
      </c>
      <c r="M4056" s="63">
        <v>-7.83335E-2</v>
      </c>
      <c r="N4056" s="63">
        <v>1831</v>
      </c>
      <c r="O4056" s="63">
        <v>0.1130564</v>
      </c>
      <c r="P4056" s="63">
        <v>6</v>
      </c>
      <c r="Q4056" s="63">
        <v>1.2781749580960001E-2</v>
      </c>
    </row>
    <row r="4057" spans="1:17">
      <c r="A4057" s="63" t="s">
        <v>77</v>
      </c>
      <c r="B4057" s="63" t="s">
        <v>44</v>
      </c>
      <c r="C4057" s="63" t="s">
        <v>68</v>
      </c>
      <c r="D4057" s="63">
        <v>24</v>
      </c>
      <c r="E4057" s="63">
        <v>1.1602870000000001</v>
      </c>
      <c r="F4057" s="63">
        <v>0.93081400000000003</v>
      </c>
      <c r="G4057" s="63">
        <v>-0.22947290000000001</v>
      </c>
      <c r="H4057" s="63">
        <v>55.491900000000001</v>
      </c>
      <c r="I4057" s="63">
        <v>-0.37436049999999998</v>
      </c>
      <c r="J4057" s="63">
        <v>-0.28875970000000001</v>
      </c>
      <c r="K4057" s="63">
        <v>-0.22947290000000001</v>
      </c>
      <c r="L4057" s="63">
        <v>-0.170186</v>
      </c>
      <c r="M4057" s="63">
        <v>-8.4585300000000002E-2</v>
      </c>
      <c r="N4057" s="63">
        <v>1831</v>
      </c>
      <c r="O4057" s="63">
        <v>0.1130564</v>
      </c>
      <c r="P4057" s="63">
        <v>6</v>
      </c>
      <c r="Q4057" s="63">
        <v>1.2781749580960001E-2</v>
      </c>
    </row>
    <row r="4058" spans="1:17">
      <c r="A4058" s="63" t="s">
        <v>77</v>
      </c>
      <c r="B4058" s="63" t="s">
        <v>44</v>
      </c>
      <c r="C4058" s="63" t="s">
        <v>69</v>
      </c>
      <c r="D4058" s="63">
        <v>1</v>
      </c>
      <c r="E4058" s="63">
        <v>1.1595040000000001</v>
      </c>
      <c r="F4058" s="63">
        <v>0.91164820000000002</v>
      </c>
      <c r="G4058" s="63">
        <v>-0.2478554</v>
      </c>
      <c r="H4058" s="63">
        <v>55.019500000000001</v>
      </c>
      <c r="I4058" s="63">
        <v>-0.39274300000000001</v>
      </c>
      <c r="J4058" s="63">
        <v>-0.30714219999999998</v>
      </c>
      <c r="K4058" s="63">
        <v>-0.2478554</v>
      </c>
      <c r="L4058" s="63">
        <v>-0.1885685</v>
      </c>
      <c r="M4058" s="63">
        <v>-0.1029678</v>
      </c>
      <c r="N4058" s="63">
        <v>1831</v>
      </c>
      <c r="O4058" s="63">
        <v>0.1130564</v>
      </c>
      <c r="P4058" s="63">
        <v>7</v>
      </c>
      <c r="Q4058" s="63">
        <v>1.2781749580960001E-2</v>
      </c>
    </row>
    <row r="4059" spans="1:17">
      <c r="A4059" s="63" t="s">
        <v>77</v>
      </c>
      <c r="B4059" s="63" t="s">
        <v>44</v>
      </c>
      <c r="C4059" s="63" t="s">
        <v>69</v>
      </c>
      <c r="D4059" s="63">
        <v>2</v>
      </c>
      <c r="E4059" s="63">
        <v>1.0740000000000001</v>
      </c>
      <c r="F4059" s="63">
        <v>0.83374579999999998</v>
      </c>
      <c r="G4059" s="63">
        <v>-0.24025450000000001</v>
      </c>
      <c r="H4059" s="63">
        <v>54.800400000000003</v>
      </c>
      <c r="I4059" s="63">
        <v>-0.38514209999999999</v>
      </c>
      <c r="J4059" s="63">
        <v>-0.29954130000000001</v>
      </c>
      <c r="K4059" s="63">
        <v>-0.24025450000000001</v>
      </c>
      <c r="L4059" s="63">
        <v>-0.18096760000000001</v>
      </c>
      <c r="M4059" s="63">
        <v>-9.5366900000000004E-2</v>
      </c>
      <c r="N4059" s="63">
        <v>1831</v>
      </c>
      <c r="O4059" s="63">
        <v>0.1130564</v>
      </c>
      <c r="P4059" s="63">
        <v>7</v>
      </c>
      <c r="Q4059" s="63">
        <v>1.2781749580960001E-2</v>
      </c>
    </row>
    <row r="4060" spans="1:17">
      <c r="A4060" s="63" t="s">
        <v>77</v>
      </c>
      <c r="B4060" s="63" t="s">
        <v>44</v>
      </c>
      <c r="C4060" s="63" t="s">
        <v>69</v>
      </c>
      <c r="D4060" s="63">
        <v>3</v>
      </c>
      <c r="E4060" s="63">
        <v>1.043674</v>
      </c>
      <c r="F4060" s="63">
        <v>0.80557939999999995</v>
      </c>
      <c r="G4060" s="63">
        <v>-0.238095</v>
      </c>
      <c r="H4060" s="63">
        <v>54.3035</v>
      </c>
      <c r="I4060" s="63">
        <v>-0.38298260000000001</v>
      </c>
      <c r="J4060" s="63">
        <v>-0.29738179999999997</v>
      </c>
      <c r="K4060" s="63">
        <v>-0.238095</v>
      </c>
      <c r="L4060" s="63">
        <v>-0.1788082</v>
      </c>
      <c r="M4060" s="63">
        <v>-9.3207399999999996E-2</v>
      </c>
      <c r="N4060" s="63">
        <v>1831</v>
      </c>
      <c r="O4060" s="63">
        <v>0.1130564</v>
      </c>
      <c r="P4060" s="63">
        <v>7</v>
      </c>
      <c r="Q4060" s="63">
        <v>1.2781749580960001E-2</v>
      </c>
    </row>
    <row r="4061" spans="1:17">
      <c r="A4061" s="63" t="s">
        <v>77</v>
      </c>
      <c r="B4061" s="63" t="s">
        <v>44</v>
      </c>
      <c r="C4061" s="63" t="s">
        <v>69</v>
      </c>
      <c r="D4061" s="63">
        <v>4</v>
      </c>
      <c r="E4061" s="63">
        <v>1.0287649999999999</v>
      </c>
      <c r="F4061" s="63">
        <v>0.81473980000000001</v>
      </c>
      <c r="G4061" s="63">
        <v>-0.21402479999999999</v>
      </c>
      <c r="H4061" s="63">
        <v>53.934399999999997</v>
      </c>
      <c r="I4061" s="63">
        <v>-0.35891240000000002</v>
      </c>
      <c r="J4061" s="63">
        <v>-0.27331169999999999</v>
      </c>
      <c r="K4061" s="63">
        <v>-0.21402479999999999</v>
      </c>
      <c r="L4061" s="63">
        <v>-0.15473799999999999</v>
      </c>
      <c r="M4061" s="63">
        <v>-6.9137199999999996E-2</v>
      </c>
      <c r="N4061" s="63">
        <v>1831</v>
      </c>
      <c r="O4061" s="63">
        <v>0.1130564</v>
      </c>
      <c r="P4061" s="63">
        <v>7</v>
      </c>
      <c r="Q4061" s="63">
        <v>1.2781749580960001E-2</v>
      </c>
    </row>
    <row r="4062" spans="1:17">
      <c r="A4062" s="63" t="s">
        <v>77</v>
      </c>
      <c r="B4062" s="63" t="s">
        <v>44</v>
      </c>
      <c r="C4062" s="63" t="s">
        <v>69</v>
      </c>
      <c r="D4062" s="63">
        <v>5</v>
      </c>
      <c r="E4062" s="63">
        <v>1.0365150000000001</v>
      </c>
      <c r="F4062" s="63">
        <v>0.82141770000000003</v>
      </c>
      <c r="G4062" s="63">
        <v>-0.21509700000000001</v>
      </c>
      <c r="H4062" s="63">
        <v>53.643799999999999</v>
      </c>
      <c r="I4062" s="63">
        <v>-0.35998459999999999</v>
      </c>
      <c r="J4062" s="63">
        <v>-0.27438380000000001</v>
      </c>
      <c r="K4062" s="63">
        <v>-0.21509700000000001</v>
      </c>
      <c r="L4062" s="63">
        <v>-0.15581020000000001</v>
      </c>
      <c r="M4062" s="63">
        <v>-7.0209400000000005E-2</v>
      </c>
      <c r="N4062" s="63">
        <v>1831</v>
      </c>
      <c r="O4062" s="63">
        <v>0.1130564</v>
      </c>
      <c r="P4062" s="63">
        <v>7</v>
      </c>
      <c r="Q4062" s="63">
        <v>1.2781749580960001E-2</v>
      </c>
    </row>
    <row r="4063" spans="1:17">
      <c r="A4063" s="63" t="s">
        <v>77</v>
      </c>
      <c r="B4063" s="63" t="s">
        <v>44</v>
      </c>
      <c r="C4063" s="63" t="s">
        <v>69</v>
      </c>
      <c r="D4063" s="63">
        <v>6</v>
      </c>
      <c r="E4063" s="63">
        <v>1.1266309999999999</v>
      </c>
      <c r="F4063" s="63">
        <v>0.8596724</v>
      </c>
      <c r="G4063" s="63">
        <v>-0.26695819999999998</v>
      </c>
      <c r="H4063" s="63">
        <v>53.237900000000003</v>
      </c>
      <c r="I4063" s="63">
        <v>-0.41184579999999998</v>
      </c>
      <c r="J4063" s="63">
        <v>-0.32624500000000001</v>
      </c>
      <c r="K4063" s="63">
        <v>-0.26695819999999998</v>
      </c>
      <c r="L4063" s="63">
        <v>-0.2076713</v>
      </c>
      <c r="M4063" s="63">
        <v>-0.1220706</v>
      </c>
      <c r="N4063" s="63">
        <v>1831</v>
      </c>
      <c r="O4063" s="63">
        <v>0.1130564</v>
      </c>
      <c r="P4063" s="63">
        <v>7</v>
      </c>
      <c r="Q4063" s="63">
        <v>1.2781749580960001E-2</v>
      </c>
    </row>
    <row r="4064" spans="1:17">
      <c r="A4064" s="63" t="s">
        <v>77</v>
      </c>
      <c r="B4064" s="63" t="s">
        <v>44</v>
      </c>
      <c r="C4064" s="63" t="s">
        <v>69</v>
      </c>
      <c r="D4064" s="63">
        <v>7</v>
      </c>
      <c r="E4064" s="63">
        <v>1.32084</v>
      </c>
      <c r="F4064" s="63">
        <v>1.0482389999999999</v>
      </c>
      <c r="G4064" s="63">
        <v>-0.27260089999999998</v>
      </c>
      <c r="H4064" s="63">
        <v>53.318100000000001</v>
      </c>
      <c r="I4064" s="63">
        <v>-0.41748849999999998</v>
      </c>
      <c r="J4064" s="63">
        <v>-0.33188770000000001</v>
      </c>
      <c r="K4064" s="63">
        <v>-0.27260089999999998</v>
      </c>
      <c r="L4064" s="63">
        <v>-0.21331410000000001</v>
      </c>
      <c r="M4064" s="63">
        <v>-0.1277133</v>
      </c>
      <c r="N4064" s="63">
        <v>1831</v>
      </c>
      <c r="O4064" s="63">
        <v>0.1130564</v>
      </c>
      <c r="P4064" s="63">
        <v>7</v>
      </c>
      <c r="Q4064" s="63">
        <v>1.2781749580960001E-2</v>
      </c>
    </row>
    <row r="4065" spans="1:17">
      <c r="A4065" s="63" t="s">
        <v>77</v>
      </c>
      <c r="B4065" s="63" t="s">
        <v>44</v>
      </c>
      <c r="C4065" s="63" t="s">
        <v>69</v>
      </c>
      <c r="D4065" s="63">
        <v>8</v>
      </c>
      <c r="E4065" s="63">
        <v>1.4571149999999999</v>
      </c>
      <c r="F4065" s="63">
        <v>1.2296750000000001</v>
      </c>
      <c r="G4065" s="63">
        <v>-0.2274398</v>
      </c>
      <c r="H4065" s="63">
        <v>55.011200000000002</v>
      </c>
      <c r="I4065" s="63">
        <v>-0.37232739999999998</v>
      </c>
      <c r="J4065" s="63">
        <v>-0.2867266</v>
      </c>
      <c r="K4065" s="63">
        <v>-0.2274398</v>
      </c>
      <c r="L4065" s="63">
        <v>-0.16815289999999999</v>
      </c>
      <c r="M4065" s="63">
        <v>-8.2552200000000006E-2</v>
      </c>
      <c r="N4065" s="63">
        <v>1831</v>
      </c>
      <c r="O4065" s="63">
        <v>0.1130564</v>
      </c>
      <c r="P4065" s="63">
        <v>7</v>
      </c>
      <c r="Q4065" s="63">
        <v>1.2781749580960001E-2</v>
      </c>
    </row>
    <row r="4066" spans="1:17">
      <c r="A4066" s="63" t="s">
        <v>77</v>
      </c>
      <c r="B4066" s="63" t="s">
        <v>44</v>
      </c>
      <c r="C4066" s="63" t="s">
        <v>69</v>
      </c>
      <c r="D4066" s="63">
        <v>9</v>
      </c>
      <c r="E4066" s="63">
        <v>1.442347</v>
      </c>
      <c r="F4066" s="63">
        <v>1.3303609999999999</v>
      </c>
      <c r="G4066" s="63">
        <v>-0.1119858</v>
      </c>
      <c r="H4066" s="63">
        <v>57.488700000000001</v>
      </c>
      <c r="I4066" s="63">
        <v>-0.25687339999999997</v>
      </c>
      <c r="J4066" s="63">
        <v>-0.1712726</v>
      </c>
      <c r="K4066" s="63">
        <v>-0.1119858</v>
      </c>
      <c r="L4066" s="63">
        <v>-5.2699000000000003E-2</v>
      </c>
      <c r="M4066" s="63">
        <v>3.2901800000000002E-2</v>
      </c>
      <c r="N4066" s="63">
        <v>1831</v>
      </c>
      <c r="O4066" s="63">
        <v>0.1130564</v>
      </c>
      <c r="P4066" s="63">
        <v>7</v>
      </c>
      <c r="Q4066" s="63">
        <v>1.2781749580960001E-2</v>
      </c>
    </row>
    <row r="4067" spans="1:17">
      <c r="A4067" s="63" t="s">
        <v>77</v>
      </c>
      <c r="B4067" s="63" t="s">
        <v>44</v>
      </c>
      <c r="C4067" s="63" t="s">
        <v>69</v>
      </c>
      <c r="D4067" s="63">
        <v>10</v>
      </c>
      <c r="E4067" s="63">
        <v>1.469015</v>
      </c>
      <c r="F4067" s="63">
        <v>1.356573</v>
      </c>
      <c r="G4067" s="63">
        <v>-0.1124414</v>
      </c>
      <c r="H4067" s="63">
        <v>59.845399999999998</v>
      </c>
      <c r="I4067" s="63">
        <v>-0.25732899999999997</v>
      </c>
      <c r="J4067" s="63">
        <v>-0.1717283</v>
      </c>
      <c r="K4067" s="63">
        <v>-0.1124414</v>
      </c>
      <c r="L4067" s="63">
        <v>-5.3154600000000003E-2</v>
      </c>
      <c r="M4067" s="63">
        <v>3.2446200000000001E-2</v>
      </c>
      <c r="N4067" s="63">
        <v>1831</v>
      </c>
      <c r="O4067" s="63">
        <v>0.1130564</v>
      </c>
      <c r="P4067" s="63">
        <v>7</v>
      </c>
      <c r="Q4067" s="63">
        <v>1.2781749580960001E-2</v>
      </c>
    </row>
    <row r="4068" spans="1:17">
      <c r="A4068" s="63" t="s">
        <v>77</v>
      </c>
      <c r="B4068" s="63" t="s">
        <v>44</v>
      </c>
      <c r="C4068" s="63" t="s">
        <v>69</v>
      </c>
      <c r="D4068" s="63">
        <v>11</v>
      </c>
      <c r="E4068" s="63">
        <v>1.3839710000000001</v>
      </c>
      <c r="F4068" s="63">
        <v>1.395275</v>
      </c>
      <c r="G4068" s="63">
        <v>1.13045E-2</v>
      </c>
      <c r="H4068" s="63">
        <v>62.479799999999997</v>
      </c>
      <c r="I4068" s="63">
        <v>-0.13358310000000001</v>
      </c>
      <c r="J4068" s="63">
        <v>-4.7982299999999999E-2</v>
      </c>
      <c r="K4068" s="63">
        <v>1.13045E-2</v>
      </c>
      <c r="L4068" s="63">
        <v>7.0591299999999996E-2</v>
      </c>
      <c r="M4068" s="63">
        <v>0.1561921</v>
      </c>
      <c r="N4068" s="63">
        <v>1831</v>
      </c>
      <c r="O4068" s="63">
        <v>0.1130564</v>
      </c>
      <c r="P4068" s="63">
        <v>7</v>
      </c>
      <c r="Q4068" s="63">
        <v>1.2781749580960001E-2</v>
      </c>
    </row>
    <row r="4069" spans="1:17">
      <c r="A4069" s="63" t="s">
        <v>77</v>
      </c>
      <c r="B4069" s="63" t="s">
        <v>44</v>
      </c>
      <c r="C4069" s="63" t="s">
        <v>69</v>
      </c>
      <c r="D4069" s="63">
        <v>12</v>
      </c>
      <c r="E4069" s="63">
        <v>1.336103</v>
      </c>
      <c r="F4069" s="63">
        <v>1.4268050000000001</v>
      </c>
      <c r="G4069" s="63">
        <v>9.07028E-2</v>
      </c>
      <c r="H4069" s="63">
        <v>65.121700000000004</v>
      </c>
      <c r="I4069" s="63">
        <v>-5.4184799999999998E-2</v>
      </c>
      <c r="J4069" s="63">
        <v>3.1415899999999997E-2</v>
      </c>
      <c r="K4069" s="63">
        <v>9.07028E-2</v>
      </c>
      <c r="L4069" s="63">
        <v>0.1499896</v>
      </c>
      <c r="M4069" s="63">
        <v>0.23559040000000001</v>
      </c>
      <c r="N4069" s="63">
        <v>1831</v>
      </c>
      <c r="O4069" s="63">
        <v>0.1130564</v>
      </c>
      <c r="P4069" s="63">
        <v>7</v>
      </c>
      <c r="Q4069" s="63">
        <v>1.2781749580960001E-2</v>
      </c>
    </row>
    <row r="4070" spans="1:17">
      <c r="A4070" s="63" t="s">
        <v>77</v>
      </c>
      <c r="B4070" s="63" t="s">
        <v>44</v>
      </c>
      <c r="C4070" s="63" t="s">
        <v>69</v>
      </c>
      <c r="D4070" s="63">
        <v>13</v>
      </c>
      <c r="E4070" s="63">
        <v>1.231341</v>
      </c>
      <c r="F4070" s="63">
        <v>1.4699409999999999</v>
      </c>
      <c r="G4070" s="63">
        <v>0.23859949999999999</v>
      </c>
      <c r="H4070" s="63">
        <v>67.379800000000003</v>
      </c>
      <c r="I4070" s="63">
        <v>9.3711900000000001E-2</v>
      </c>
      <c r="J4070" s="63">
        <v>0.17931269999999999</v>
      </c>
      <c r="K4070" s="63">
        <v>0.23859949999999999</v>
      </c>
      <c r="L4070" s="63">
        <v>0.2978864</v>
      </c>
      <c r="M4070" s="63">
        <v>0.38348710000000003</v>
      </c>
      <c r="N4070" s="63">
        <v>1831</v>
      </c>
      <c r="O4070" s="63">
        <v>0.1130564</v>
      </c>
      <c r="P4070" s="63">
        <v>7</v>
      </c>
      <c r="Q4070" s="63">
        <v>1.2781749580960001E-2</v>
      </c>
    </row>
    <row r="4071" spans="1:17">
      <c r="A4071" s="63" t="s">
        <v>77</v>
      </c>
      <c r="B4071" s="63" t="s">
        <v>44</v>
      </c>
      <c r="C4071" s="63" t="s">
        <v>69</v>
      </c>
      <c r="D4071" s="63">
        <v>14</v>
      </c>
      <c r="E4071" s="63">
        <v>1.2087000000000001</v>
      </c>
      <c r="F4071" s="63">
        <v>1.494264</v>
      </c>
      <c r="G4071" s="63">
        <v>0.28556389999999998</v>
      </c>
      <c r="H4071" s="63">
        <v>68.904499999999999</v>
      </c>
      <c r="I4071" s="63">
        <v>0.1406763</v>
      </c>
      <c r="J4071" s="63">
        <v>0.22627710000000001</v>
      </c>
      <c r="K4071" s="63">
        <v>0.28556389999999998</v>
      </c>
      <c r="L4071" s="63">
        <v>0.34485080000000001</v>
      </c>
      <c r="M4071" s="63">
        <v>0.43045149999999999</v>
      </c>
      <c r="N4071" s="63">
        <v>1831</v>
      </c>
      <c r="O4071" s="63">
        <v>0.1130564</v>
      </c>
      <c r="P4071" s="63">
        <v>7</v>
      </c>
      <c r="Q4071" s="63">
        <v>1.2781749580960001E-2</v>
      </c>
    </row>
    <row r="4072" spans="1:17">
      <c r="A4072" s="63" t="s">
        <v>77</v>
      </c>
      <c r="B4072" s="63" t="s">
        <v>44</v>
      </c>
      <c r="C4072" s="63" t="s">
        <v>69</v>
      </c>
      <c r="D4072" s="63">
        <v>15</v>
      </c>
      <c r="E4072" s="63">
        <v>1.2382679999999999</v>
      </c>
      <c r="F4072" s="63">
        <v>1.5366359999999999</v>
      </c>
      <c r="G4072" s="63">
        <v>0.29836859999999998</v>
      </c>
      <c r="H4072" s="63">
        <v>69.060500000000005</v>
      </c>
      <c r="I4072" s="63">
        <v>0.15348100000000001</v>
      </c>
      <c r="J4072" s="63">
        <v>0.23908170000000001</v>
      </c>
      <c r="K4072" s="63">
        <v>0.29836859999999998</v>
      </c>
      <c r="L4072" s="63">
        <v>0.35765540000000001</v>
      </c>
      <c r="M4072" s="63">
        <v>0.44325619999999999</v>
      </c>
      <c r="N4072" s="63">
        <v>1831</v>
      </c>
      <c r="O4072" s="63">
        <v>0.1130564</v>
      </c>
      <c r="P4072" s="63">
        <v>7</v>
      </c>
      <c r="Q4072" s="63">
        <v>1.2781749580960001E-2</v>
      </c>
    </row>
    <row r="4073" spans="1:17">
      <c r="A4073" s="63" t="s">
        <v>77</v>
      </c>
      <c r="B4073" s="63" t="s">
        <v>44</v>
      </c>
      <c r="C4073" s="63" t="s">
        <v>69</v>
      </c>
      <c r="D4073" s="63">
        <v>16</v>
      </c>
      <c r="E4073" s="63">
        <v>1.2795399999999999</v>
      </c>
      <c r="F4073" s="63">
        <v>1.567159</v>
      </c>
      <c r="G4073" s="63">
        <v>0.28761880000000001</v>
      </c>
      <c r="H4073" s="63">
        <v>68.548699999999997</v>
      </c>
      <c r="I4073" s="63">
        <v>0.1427312</v>
      </c>
      <c r="J4073" s="63">
        <v>0.2283319</v>
      </c>
      <c r="K4073" s="63">
        <v>0.28761880000000001</v>
      </c>
      <c r="L4073" s="63">
        <v>0.34690559999999998</v>
      </c>
      <c r="M4073" s="63">
        <v>0.43250640000000001</v>
      </c>
      <c r="N4073" s="63">
        <v>1831</v>
      </c>
      <c r="O4073" s="63">
        <v>0.1130564</v>
      </c>
      <c r="P4073" s="63">
        <v>7</v>
      </c>
      <c r="Q4073" s="63">
        <v>1.2781749580960001E-2</v>
      </c>
    </row>
    <row r="4074" spans="1:17">
      <c r="A4074" s="63" t="s">
        <v>77</v>
      </c>
      <c r="B4074" s="63" t="s">
        <v>44</v>
      </c>
      <c r="C4074" s="63" t="s">
        <v>69</v>
      </c>
      <c r="D4074" s="63">
        <v>17</v>
      </c>
      <c r="E4074" s="63">
        <v>1.34283</v>
      </c>
      <c r="F4074" s="63">
        <v>1.6161650000000001</v>
      </c>
      <c r="G4074" s="63">
        <v>0.27333410000000002</v>
      </c>
      <c r="H4074" s="63">
        <v>68.072999999999993</v>
      </c>
      <c r="I4074" s="63">
        <v>0.12844649999999999</v>
      </c>
      <c r="J4074" s="63">
        <v>0.2140473</v>
      </c>
      <c r="K4074" s="63">
        <v>0.27333410000000002</v>
      </c>
      <c r="L4074" s="63">
        <v>0.332621</v>
      </c>
      <c r="M4074" s="63">
        <v>0.41822169999999997</v>
      </c>
      <c r="N4074" s="63">
        <v>1831</v>
      </c>
      <c r="O4074" s="63">
        <v>0.1130564</v>
      </c>
      <c r="P4074" s="63">
        <v>7</v>
      </c>
      <c r="Q4074" s="63">
        <v>1.2781749580960001E-2</v>
      </c>
    </row>
    <row r="4075" spans="1:17">
      <c r="A4075" s="63" t="s">
        <v>77</v>
      </c>
      <c r="B4075" s="63" t="s">
        <v>44</v>
      </c>
      <c r="C4075" s="63" t="s">
        <v>69</v>
      </c>
      <c r="D4075" s="63">
        <v>18</v>
      </c>
      <c r="E4075" s="63">
        <v>1.4394659999999999</v>
      </c>
      <c r="F4075" s="63">
        <v>1.6380209999999999</v>
      </c>
      <c r="G4075" s="63">
        <v>0.1985548</v>
      </c>
      <c r="H4075" s="63">
        <v>66.553700000000006</v>
      </c>
      <c r="I4075" s="63">
        <v>5.3667199999999998E-2</v>
      </c>
      <c r="J4075" s="63">
        <v>0.1392679</v>
      </c>
      <c r="K4075" s="63">
        <v>0.1985548</v>
      </c>
      <c r="L4075" s="63">
        <v>0.2578416</v>
      </c>
      <c r="M4075" s="63">
        <v>0.34344239999999998</v>
      </c>
      <c r="N4075" s="63">
        <v>1831</v>
      </c>
      <c r="O4075" s="63">
        <v>0.1130564</v>
      </c>
      <c r="P4075" s="63">
        <v>7</v>
      </c>
      <c r="Q4075" s="63">
        <v>1.2781749580960001E-2</v>
      </c>
    </row>
    <row r="4076" spans="1:17">
      <c r="A4076" s="63" t="s">
        <v>77</v>
      </c>
      <c r="B4076" s="63" t="s">
        <v>44</v>
      </c>
      <c r="C4076" s="63" t="s">
        <v>69</v>
      </c>
      <c r="D4076" s="63">
        <v>19</v>
      </c>
      <c r="E4076" s="63">
        <v>1.591987</v>
      </c>
      <c r="F4076" s="63">
        <v>1.6126499999999999</v>
      </c>
      <c r="G4076" s="63">
        <v>2.0662400000000001E-2</v>
      </c>
      <c r="H4076" s="63">
        <v>64.959000000000003</v>
      </c>
      <c r="I4076" s="63">
        <v>-0.12422519999999999</v>
      </c>
      <c r="J4076" s="63">
        <v>-3.8624400000000003E-2</v>
      </c>
      <c r="K4076" s="63">
        <v>2.0662400000000001E-2</v>
      </c>
      <c r="L4076" s="63">
        <v>7.9949300000000001E-2</v>
      </c>
      <c r="M4076" s="63">
        <v>0.16555</v>
      </c>
      <c r="N4076" s="63">
        <v>1831</v>
      </c>
      <c r="O4076" s="63">
        <v>0.1130564</v>
      </c>
      <c r="P4076" s="63">
        <v>7</v>
      </c>
      <c r="Q4076" s="63">
        <v>1.2781749580960001E-2</v>
      </c>
    </row>
    <row r="4077" spans="1:17">
      <c r="A4077" s="63" t="s">
        <v>77</v>
      </c>
      <c r="B4077" s="63" t="s">
        <v>44</v>
      </c>
      <c r="C4077" s="63" t="s">
        <v>69</v>
      </c>
      <c r="D4077" s="63">
        <v>20</v>
      </c>
      <c r="E4077" s="63">
        <v>1.7601990000000001</v>
      </c>
      <c r="F4077" s="63">
        <v>1.656104</v>
      </c>
      <c r="G4077" s="63">
        <v>-0.10409450000000001</v>
      </c>
      <c r="H4077" s="63">
        <v>61.994599999999998</v>
      </c>
      <c r="I4077" s="63">
        <v>-0.24898210000000001</v>
      </c>
      <c r="J4077" s="63">
        <v>-0.16338130000000001</v>
      </c>
      <c r="K4077" s="63">
        <v>-0.10409450000000001</v>
      </c>
      <c r="L4077" s="63">
        <v>-4.4807699999999999E-2</v>
      </c>
      <c r="M4077" s="63">
        <v>4.0793099999999999E-2</v>
      </c>
      <c r="N4077" s="63">
        <v>1831</v>
      </c>
      <c r="O4077" s="63">
        <v>0.1130564</v>
      </c>
      <c r="P4077" s="63">
        <v>7</v>
      </c>
      <c r="Q4077" s="63">
        <v>1.2781749580960001E-2</v>
      </c>
    </row>
    <row r="4078" spans="1:17">
      <c r="A4078" s="63" t="s">
        <v>77</v>
      </c>
      <c r="B4078" s="63" t="s">
        <v>44</v>
      </c>
      <c r="C4078" s="63" t="s">
        <v>69</v>
      </c>
      <c r="D4078" s="63">
        <v>21</v>
      </c>
      <c r="E4078" s="63">
        <v>1.837961</v>
      </c>
      <c r="F4078" s="63">
        <v>1.6654139999999999</v>
      </c>
      <c r="G4078" s="63">
        <v>-0.17254720000000001</v>
      </c>
      <c r="H4078" s="63">
        <v>59.206099999999999</v>
      </c>
      <c r="I4078" s="63">
        <v>-0.31743480000000002</v>
      </c>
      <c r="J4078" s="63">
        <v>-0.23183409999999999</v>
      </c>
      <c r="K4078" s="63">
        <v>-0.17254720000000001</v>
      </c>
      <c r="L4078" s="63">
        <v>-0.1132604</v>
      </c>
      <c r="M4078" s="63">
        <v>-2.7659599999999999E-2</v>
      </c>
      <c r="N4078" s="63">
        <v>1831</v>
      </c>
      <c r="O4078" s="63">
        <v>0.1130564</v>
      </c>
      <c r="P4078" s="63">
        <v>7</v>
      </c>
      <c r="Q4078" s="63">
        <v>1.2781749580960001E-2</v>
      </c>
    </row>
    <row r="4079" spans="1:17">
      <c r="A4079" s="63" t="s">
        <v>77</v>
      </c>
      <c r="B4079" s="63" t="s">
        <v>44</v>
      </c>
      <c r="C4079" s="63" t="s">
        <v>69</v>
      </c>
      <c r="D4079" s="63">
        <v>22</v>
      </c>
      <c r="E4079" s="63">
        <v>1.7884230000000001</v>
      </c>
      <c r="F4079" s="63">
        <v>1.5612170000000001</v>
      </c>
      <c r="G4079" s="63">
        <v>-0.22720650000000001</v>
      </c>
      <c r="H4079" s="63">
        <v>57.487900000000003</v>
      </c>
      <c r="I4079" s="63">
        <v>-0.37209409999999998</v>
      </c>
      <c r="J4079" s="63">
        <v>-0.28649330000000001</v>
      </c>
      <c r="K4079" s="63">
        <v>-0.22720650000000001</v>
      </c>
      <c r="L4079" s="63">
        <v>-0.1679196</v>
      </c>
      <c r="M4079" s="63">
        <v>-8.23189E-2</v>
      </c>
      <c r="N4079" s="63">
        <v>1831</v>
      </c>
      <c r="O4079" s="63">
        <v>0.1130564</v>
      </c>
      <c r="P4079" s="63">
        <v>7</v>
      </c>
      <c r="Q4079" s="63">
        <v>1.2781749580960001E-2</v>
      </c>
    </row>
    <row r="4080" spans="1:17">
      <c r="A4080" s="63" t="s">
        <v>77</v>
      </c>
      <c r="B4080" s="63" t="s">
        <v>44</v>
      </c>
      <c r="C4080" s="63" t="s">
        <v>69</v>
      </c>
      <c r="D4080" s="63">
        <v>23</v>
      </c>
      <c r="E4080" s="63">
        <v>1.5733889999999999</v>
      </c>
      <c r="F4080" s="63">
        <v>1.3455589999999999</v>
      </c>
      <c r="G4080" s="63">
        <v>-0.2278298</v>
      </c>
      <c r="H4080" s="63">
        <v>56.456200000000003</v>
      </c>
      <c r="I4080" s="63">
        <v>-0.37271739999999998</v>
      </c>
      <c r="J4080" s="63">
        <v>-0.2871166</v>
      </c>
      <c r="K4080" s="63">
        <v>-0.2278298</v>
      </c>
      <c r="L4080" s="63">
        <v>-0.168543</v>
      </c>
      <c r="M4080" s="63">
        <v>-8.2942199999999994E-2</v>
      </c>
      <c r="N4080" s="63">
        <v>1831</v>
      </c>
      <c r="O4080" s="63">
        <v>0.1130564</v>
      </c>
      <c r="P4080" s="63">
        <v>7</v>
      </c>
      <c r="Q4080" s="63">
        <v>1.2781749580960001E-2</v>
      </c>
    </row>
    <row r="4081" spans="1:17">
      <c r="A4081" s="63" t="s">
        <v>77</v>
      </c>
      <c r="B4081" s="63" t="s">
        <v>44</v>
      </c>
      <c r="C4081" s="63" t="s">
        <v>69</v>
      </c>
      <c r="D4081" s="63">
        <v>24</v>
      </c>
      <c r="E4081" s="63">
        <v>1.300519</v>
      </c>
      <c r="F4081" s="63">
        <v>1.0715589999999999</v>
      </c>
      <c r="G4081" s="63">
        <v>-0.22896079999999999</v>
      </c>
      <c r="H4081" s="63">
        <v>55.646999999999998</v>
      </c>
      <c r="I4081" s="63">
        <v>-0.37384830000000002</v>
      </c>
      <c r="J4081" s="63">
        <v>-0.28824759999999999</v>
      </c>
      <c r="K4081" s="63">
        <v>-0.22896079999999999</v>
      </c>
      <c r="L4081" s="63">
        <v>-0.16967389999999999</v>
      </c>
      <c r="M4081" s="63">
        <v>-8.4073200000000001E-2</v>
      </c>
      <c r="N4081" s="63">
        <v>1831</v>
      </c>
      <c r="O4081" s="63">
        <v>0.1130564</v>
      </c>
      <c r="P4081" s="63">
        <v>7</v>
      </c>
      <c r="Q4081" s="63">
        <v>1.2781749580960001E-2</v>
      </c>
    </row>
    <row r="4082" spans="1:17">
      <c r="A4082" s="63" t="s">
        <v>77</v>
      </c>
      <c r="B4082" s="63" t="s">
        <v>44</v>
      </c>
      <c r="C4082" s="63" t="s">
        <v>70</v>
      </c>
      <c r="D4082" s="63">
        <v>1</v>
      </c>
      <c r="E4082" s="63">
        <v>1.0738989999999999</v>
      </c>
      <c r="F4082" s="63">
        <v>0.82604350000000004</v>
      </c>
      <c r="G4082" s="63">
        <v>-0.2478554</v>
      </c>
      <c r="H4082" s="63">
        <v>55.889299999999999</v>
      </c>
      <c r="I4082" s="63">
        <v>-0.39274300000000001</v>
      </c>
      <c r="J4082" s="63">
        <v>-0.30714219999999998</v>
      </c>
      <c r="K4082" s="63">
        <v>-0.2478554</v>
      </c>
      <c r="L4082" s="63">
        <v>-0.1885685</v>
      </c>
      <c r="M4082" s="63">
        <v>-0.1029678</v>
      </c>
      <c r="N4082" s="63">
        <v>1831</v>
      </c>
      <c r="O4082" s="63">
        <v>0.1130564</v>
      </c>
      <c r="P4082" s="63">
        <v>8</v>
      </c>
      <c r="Q4082" s="63">
        <v>1.2781749580960001E-2</v>
      </c>
    </row>
    <row r="4083" spans="1:17">
      <c r="A4083" s="63" t="s">
        <v>77</v>
      </c>
      <c r="B4083" s="63" t="s">
        <v>44</v>
      </c>
      <c r="C4083" s="63" t="s">
        <v>70</v>
      </c>
      <c r="D4083" s="63">
        <v>2</v>
      </c>
      <c r="E4083" s="63">
        <v>0.98839549999999998</v>
      </c>
      <c r="F4083" s="63">
        <v>0.7481411</v>
      </c>
      <c r="G4083" s="63">
        <v>-0.24025440000000001</v>
      </c>
      <c r="H4083" s="63">
        <v>55.3904</v>
      </c>
      <c r="I4083" s="63">
        <v>-0.38514199999999998</v>
      </c>
      <c r="J4083" s="63">
        <v>-0.29954120000000001</v>
      </c>
      <c r="K4083" s="63">
        <v>-0.24025440000000001</v>
      </c>
      <c r="L4083" s="63">
        <v>-0.18096760000000001</v>
      </c>
      <c r="M4083" s="63">
        <v>-9.5366800000000002E-2</v>
      </c>
      <c r="N4083" s="63">
        <v>1831</v>
      </c>
      <c r="O4083" s="63">
        <v>0.1130564</v>
      </c>
      <c r="P4083" s="63">
        <v>8</v>
      </c>
      <c r="Q4083" s="63">
        <v>1.2781749580960001E-2</v>
      </c>
    </row>
    <row r="4084" spans="1:17">
      <c r="A4084" s="63" t="s">
        <v>77</v>
      </c>
      <c r="B4084" s="63" t="s">
        <v>44</v>
      </c>
      <c r="C4084" s="63" t="s">
        <v>70</v>
      </c>
      <c r="D4084" s="63">
        <v>3</v>
      </c>
      <c r="E4084" s="63">
        <v>0.95806970000000002</v>
      </c>
      <c r="F4084" s="63">
        <v>0.71997469999999997</v>
      </c>
      <c r="G4084" s="63">
        <v>-0.238095</v>
      </c>
      <c r="H4084" s="63">
        <v>55.004399999999997</v>
      </c>
      <c r="I4084" s="63">
        <v>-0.38298260000000001</v>
      </c>
      <c r="J4084" s="63">
        <v>-0.29738179999999997</v>
      </c>
      <c r="K4084" s="63">
        <v>-0.238095</v>
      </c>
      <c r="L4084" s="63">
        <v>-0.1788082</v>
      </c>
      <c r="M4084" s="63">
        <v>-9.3207399999999996E-2</v>
      </c>
      <c r="N4084" s="63">
        <v>1831</v>
      </c>
      <c r="O4084" s="63">
        <v>0.1130564</v>
      </c>
      <c r="P4084" s="63">
        <v>8</v>
      </c>
      <c r="Q4084" s="63">
        <v>1.2781749580960001E-2</v>
      </c>
    </row>
    <row r="4085" spans="1:17">
      <c r="A4085" s="63" t="s">
        <v>77</v>
      </c>
      <c r="B4085" s="63" t="s">
        <v>44</v>
      </c>
      <c r="C4085" s="63" t="s">
        <v>70</v>
      </c>
      <c r="D4085" s="63">
        <v>4</v>
      </c>
      <c r="E4085" s="63">
        <v>0.94315990000000005</v>
      </c>
      <c r="F4085" s="63">
        <v>0.72913510000000004</v>
      </c>
      <c r="G4085" s="63">
        <v>-0.21402479999999999</v>
      </c>
      <c r="H4085" s="63">
        <v>54.582999999999998</v>
      </c>
      <c r="I4085" s="63">
        <v>-0.35891240000000002</v>
      </c>
      <c r="J4085" s="63">
        <v>-0.27331169999999999</v>
      </c>
      <c r="K4085" s="63">
        <v>-0.21402479999999999</v>
      </c>
      <c r="L4085" s="63">
        <v>-0.15473799999999999</v>
      </c>
      <c r="M4085" s="63">
        <v>-6.9137199999999996E-2</v>
      </c>
      <c r="N4085" s="63">
        <v>1831</v>
      </c>
      <c r="O4085" s="63">
        <v>0.1130564</v>
      </c>
      <c r="P4085" s="63">
        <v>8</v>
      </c>
      <c r="Q4085" s="63">
        <v>1.2781749580960001E-2</v>
      </c>
    </row>
    <row r="4086" spans="1:17">
      <c r="A4086" s="63" t="s">
        <v>77</v>
      </c>
      <c r="B4086" s="63" t="s">
        <v>44</v>
      </c>
      <c r="C4086" s="63" t="s">
        <v>70</v>
      </c>
      <c r="D4086" s="63">
        <v>5</v>
      </c>
      <c r="E4086" s="63">
        <v>0.95091009999999998</v>
      </c>
      <c r="F4086" s="63">
        <v>0.7358131</v>
      </c>
      <c r="G4086" s="63">
        <v>-0.21509700000000001</v>
      </c>
      <c r="H4086" s="63">
        <v>54.338299999999997</v>
      </c>
      <c r="I4086" s="63">
        <v>-0.35998459999999999</v>
      </c>
      <c r="J4086" s="63">
        <v>-0.27438380000000001</v>
      </c>
      <c r="K4086" s="63">
        <v>-0.21509700000000001</v>
      </c>
      <c r="L4086" s="63">
        <v>-0.15581020000000001</v>
      </c>
      <c r="M4086" s="63">
        <v>-7.0209400000000005E-2</v>
      </c>
      <c r="N4086" s="63">
        <v>1831</v>
      </c>
      <c r="O4086" s="63">
        <v>0.1130564</v>
      </c>
      <c r="P4086" s="63">
        <v>8</v>
      </c>
      <c r="Q4086" s="63">
        <v>1.2781749580960001E-2</v>
      </c>
    </row>
    <row r="4087" spans="1:17">
      <c r="A4087" s="63" t="s">
        <v>77</v>
      </c>
      <c r="B4087" s="63" t="s">
        <v>44</v>
      </c>
      <c r="C4087" s="63" t="s">
        <v>70</v>
      </c>
      <c r="D4087" s="63">
        <v>6</v>
      </c>
      <c r="E4087" s="63">
        <v>1.041026</v>
      </c>
      <c r="F4087" s="63">
        <v>0.77406779999999997</v>
      </c>
      <c r="G4087" s="63">
        <v>-0.26695809999999998</v>
      </c>
      <c r="H4087" s="63">
        <v>54.028700000000001</v>
      </c>
      <c r="I4087" s="63">
        <v>-0.41184569999999998</v>
      </c>
      <c r="J4087" s="63">
        <v>-0.32624500000000001</v>
      </c>
      <c r="K4087" s="63">
        <v>-0.26695809999999998</v>
      </c>
      <c r="L4087" s="63">
        <v>-0.2076713</v>
      </c>
      <c r="M4087" s="63">
        <v>-0.1220705</v>
      </c>
      <c r="N4087" s="63">
        <v>1831</v>
      </c>
      <c r="O4087" s="63">
        <v>0.1130564</v>
      </c>
      <c r="P4087" s="63">
        <v>8</v>
      </c>
      <c r="Q4087" s="63">
        <v>1.2781749580960001E-2</v>
      </c>
    </row>
    <row r="4088" spans="1:17">
      <c r="A4088" s="63" t="s">
        <v>77</v>
      </c>
      <c r="B4088" s="63" t="s">
        <v>44</v>
      </c>
      <c r="C4088" s="63" t="s">
        <v>70</v>
      </c>
      <c r="D4088" s="63">
        <v>7</v>
      </c>
      <c r="E4088" s="63">
        <v>1.2352350000000001</v>
      </c>
      <c r="F4088" s="63">
        <v>0.96263410000000005</v>
      </c>
      <c r="G4088" s="63">
        <v>-0.27260089999999998</v>
      </c>
      <c r="H4088" s="63">
        <v>53.795200000000001</v>
      </c>
      <c r="I4088" s="63">
        <v>-0.41748849999999998</v>
      </c>
      <c r="J4088" s="63">
        <v>-0.33188770000000001</v>
      </c>
      <c r="K4088" s="63">
        <v>-0.27260089999999998</v>
      </c>
      <c r="L4088" s="63">
        <v>-0.21331410000000001</v>
      </c>
      <c r="M4088" s="63">
        <v>-0.1277133</v>
      </c>
      <c r="N4088" s="63">
        <v>1831</v>
      </c>
      <c r="O4088" s="63">
        <v>0.1130564</v>
      </c>
      <c r="P4088" s="63">
        <v>8</v>
      </c>
      <c r="Q4088" s="63">
        <v>1.2781749580960001E-2</v>
      </c>
    </row>
    <row r="4089" spans="1:17">
      <c r="A4089" s="63" t="s">
        <v>77</v>
      </c>
      <c r="B4089" s="63" t="s">
        <v>44</v>
      </c>
      <c r="C4089" s="63" t="s">
        <v>70</v>
      </c>
      <c r="D4089" s="63">
        <v>8</v>
      </c>
      <c r="E4089" s="63">
        <v>1.37151</v>
      </c>
      <c r="F4089" s="63">
        <v>1.1440710000000001</v>
      </c>
      <c r="G4089" s="63">
        <v>-0.2274398</v>
      </c>
      <c r="H4089" s="63">
        <v>54.751600000000003</v>
      </c>
      <c r="I4089" s="63">
        <v>-0.37232739999999998</v>
      </c>
      <c r="J4089" s="63">
        <v>-0.2867266</v>
      </c>
      <c r="K4089" s="63">
        <v>-0.2274398</v>
      </c>
      <c r="L4089" s="63">
        <v>-0.16815289999999999</v>
      </c>
      <c r="M4089" s="63">
        <v>-8.2552200000000006E-2</v>
      </c>
      <c r="N4089" s="63">
        <v>1831</v>
      </c>
      <c r="O4089" s="63">
        <v>0.1130564</v>
      </c>
      <c r="P4089" s="63">
        <v>8</v>
      </c>
      <c r="Q4089" s="63">
        <v>1.2781749580960001E-2</v>
      </c>
    </row>
    <row r="4090" spans="1:17">
      <c r="A4090" s="63" t="s">
        <v>77</v>
      </c>
      <c r="B4090" s="63" t="s">
        <v>44</v>
      </c>
      <c r="C4090" s="63" t="s">
        <v>70</v>
      </c>
      <c r="D4090" s="63">
        <v>9</v>
      </c>
      <c r="E4090" s="63">
        <v>1.35676</v>
      </c>
      <c r="F4090" s="63">
        <v>1.244521</v>
      </c>
      <c r="G4090" s="63">
        <v>-0.11223959999999999</v>
      </c>
      <c r="H4090" s="63">
        <v>57.602899999999998</v>
      </c>
      <c r="I4090" s="63">
        <v>-0.2571272</v>
      </c>
      <c r="J4090" s="63">
        <v>-0.1715264</v>
      </c>
      <c r="K4090" s="63">
        <v>-0.11223959999999999</v>
      </c>
      <c r="L4090" s="63">
        <v>-5.2952800000000001E-2</v>
      </c>
      <c r="M4090" s="63">
        <v>3.2648000000000003E-2</v>
      </c>
      <c r="N4090" s="63">
        <v>1831</v>
      </c>
      <c r="O4090" s="63">
        <v>0.1130564</v>
      </c>
      <c r="P4090" s="63">
        <v>8</v>
      </c>
      <c r="Q4090" s="63">
        <v>1.2781749580960001E-2</v>
      </c>
    </row>
    <row r="4091" spans="1:17">
      <c r="A4091" s="63" t="s">
        <v>77</v>
      </c>
      <c r="B4091" s="63" t="s">
        <v>44</v>
      </c>
      <c r="C4091" s="63" t="s">
        <v>70</v>
      </c>
      <c r="D4091" s="63">
        <v>10</v>
      </c>
      <c r="E4091" s="63">
        <v>1.3854489999999999</v>
      </c>
      <c r="F4091" s="63">
        <v>1.2726029999999999</v>
      </c>
      <c r="G4091" s="63">
        <v>-0.112846</v>
      </c>
      <c r="H4091" s="63">
        <v>60.212299999999999</v>
      </c>
      <c r="I4091" s="63">
        <v>-0.25773360000000001</v>
      </c>
      <c r="J4091" s="63">
        <v>-0.1721328</v>
      </c>
      <c r="K4091" s="63">
        <v>-0.112846</v>
      </c>
      <c r="L4091" s="63">
        <v>-5.3559200000000001E-2</v>
      </c>
      <c r="M4091" s="63">
        <v>3.2041600000000003E-2</v>
      </c>
      <c r="N4091" s="63">
        <v>1831</v>
      </c>
      <c r="O4091" s="63">
        <v>0.1130564</v>
      </c>
      <c r="P4091" s="63">
        <v>8</v>
      </c>
      <c r="Q4091" s="63">
        <v>1.2781749580960001E-2</v>
      </c>
    </row>
    <row r="4092" spans="1:17">
      <c r="A4092" s="63" t="s">
        <v>77</v>
      </c>
      <c r="B4092" s="63" t="s">
        <v>44</v>
      </c>
      <c r="C4092" s="63" t="s">
        <v>70</v>
      </c>
      <c r="D4092" s="63">
        <v>11</v>
      </c>
      <c r="E4092" s="63">
        <v>1.301639</v>
      </c>
      <c r="F4092" s="63">
        <v>1.312012</v>
      </c>
      <c r="G4092" s="63">
        <v>1.03728E-2</v>
      </c>
      <c r="H4092" s="63">
        <v>63.173099999999998</v>
      </c>
      <c r="I4092" s="63">
        <v>-0.13451479999999999</v>
      </c>
      <c r="J4092" s="63">
        <v>-4.8914100000000002E-2</v>
      </c>
      <c r="K4092" s="63">
        <v>1.03728E-2</v>
      </c>
      <c r="L4092" s="63">
        <v>6.9659600000000002E-2</v>
      </c>
      <c r="M4092" s="63">
        <v>0.15526039999999999</v>
      </c>
      <c r="N4092" s="63">
        <v>1831</v>
      </c>
      <c r="O4092" s="63">
        <v>0.1130564</v>
      </c>
      <c r="P4092" s="63">
        <v>8</v>
      </c>
      <c r="Q4092" s="63">
        <v>1.2781749580960001E-2</v>
      </c>
    </row>
    <row r="4093" spans="1:17">
      <c r="A4093" s="63" t="s">
        <v>77</v>
      </c>
      <c r="B4093" s="63" t="s">
        <v>44</v>
      </c>
      <c r="C4093" s="63" t="s">
        <v>70</v>
      </c>
      <c r="D4093" s="63">
        <v>12</v>
      </c>
      <c r="E4093" s="63">
        <v>1.2540640000000001</v>
      </c>
      <c r="F4093" s="63">
        <v>1.3440920000000001</v>
      </c>
      <c r="G4093" s="63">
        <v>9.0027200000000002E-2</v>
      </c>
      <c r="H4093" s="63">
        <v>66.132000000000005</v>
      </c>
      <c r="I4093" s="63">
        <v>-5.4860399999999997E-2</v>
      </c>
      <c r="J4093" s="63">
        <v>3.0740400000000001E-2</v>
      </c>
      <c r="K4093" s="63">
        <v>9.0027200000000002E-2</v>
      </c>
      <c r="L4093" s="63">
        <v>0.149314</v>
      </c>
      <c r="M4093" s="63">
        <v>0.23491480000000001</v>
      </c>
      <c r="N4093" s="63">
        <v>1831</v>
      </c>
      <c r="O4093" s="63">
        <v>0.1130564</v>
      </c>
      <c r="P4093" s="63">
        <v>8</v>
      </c>
      <c r="Q4093" s="63">
        <v>1.2781749580960001E-2</v>
      </c>
    </row>
    <row r="4094" spans="1:17">
      <c r="A4094" s="63" t="s">
        <v>77</v>
      </c>
      <c r="B4094" s="63" t="s">
        <v>44</v>
      </c>
      <c r="C4094" s="63" t="s">
        <v>70</v>
      </c>
      <c r="D4094" s="63">
        <v>13</v>
      </c>
      <c r="E4094" s="63">
        <v>1.156792</v>
      </c>
      <c r="F4094" s="63">
        <v>1.394434</v>
      </c>
      <c r="G4094" s="63">
        <v>0.2376412</v>
      </c>
      <c r="H4094" s="63">
        <v>67.991299999999995</v>
      </c>
      <c r="I4094" s="63">
        <v>9.2753600000000005E-2</v>
      </c>
      <c r="J4094" s="63">
        <v>0.1783544</v>
      </c>
      <c r="K4094" s="63">
        <v>0.2376412</v>
      </c>
      <c r="L4094" s="63">
        <v>0.29692800000000003</v>
      </c>
      <c r="M4094" s="63">
        <v>0.3825288</v>
      </c>
      <c r="N4094" s="63">
        <v>1831</v>
      </c>
      <c r="O4094" s="63">
        <v>0.1130564</v>
      </c>
      <c r="P4094" s="63">
        <v>8</v>
      </c>
      <c r="Q4094" s="63">
        <v>1.2781749580960001E-2</v>
      </c>
    </row>
    <row r="4095" spans="1:17">
      <c r="A4095" s="63" t="s">
        <v>77</v>
      </c>
      <c r="B4095" s="63" t="s">
        <v>44</v>
      </c>
      <c r="C4095" s="63" t="s">
        <v>70</v>
      </c>
      <c r="D4095" s="63">
        <v>14</v>
      </c>
      <c r="E4095" s="63">
        <v>1.135229</v>
      </c>
      <c r="F4095" s="63">
        <v>1.421286</v>
      </c>
      <c r="G4095" s="63">
        <v>0.28605639999999999</v>
      </c>
      <c r="H4095" s="63">
        <v>69.309700000000007</v>
      </c>
      <c r="I4095" s="63">
        <v>0.14116880000000001</v>
      </c>
      <c r="J4095" s="63">
        <v>0.22676959999999999</v>
      </c>
      <c r="K4095" s="63">
        <v>0.28605639999999999</v>
      </c>
      <c r="L4095" s="63">
        <v>0.34534320000000002</v>
      </c>
      <c r="M4095" s="63">
        <v>0.43094399999999999</v>
      </c>
      <c r="N4095" s="63">
        <v>1831</v>
      </c>
      <c r="O4095" s="63">
        <v>0.1130564</v>
      </c>
      <c r="P4095" s="63">
        <v>8</v>
      </c>
      <c r="Q4095" s="63">
        <v>1.2781749580960001E-2</v>
      </c>
    </row>
    <row r="4096" spans="1:17">
      <c r="A4096" s="63" t="s">
        <v>77</v>
      </c>
      <c r="B4096" s="63" t="s">
        <v>44</v>
      </c>
      <c r="C4096" s="63" t="s">
        <v>70</v>
      </c>
      <c r="D4096" s="63">
        <v>15</v>
      </c>
      <c r="E4096" s="63">
        <v>1.168075</v>
      </c>
      <c r="F4096" s="63">
        <v>1.467606</v>
      </c>
      <c r="G4096" s="63">
        <v>0.29953049999999998</v>
      </c>
      <c r="H4096" s="63">
        <v>70.011200000000002</v>
      </c>
      <c r="I4096" s="63">
        <v>0.1546429</v>
      </c>
      <c r="J4096" s="63">
        <v>0.2402437</v>
      </c>
      <c r="K4096" s="63">
        <v>0.29953049999999998</v>
      </c>
      <c r="L4096" s="63">
        <v>0.35881730000000001</v>
      </c>
      <c r="M4096" s="63">
        <v>0.44441809999999998</v>
      </c>
      <c r="N4096" s="63">
        <v>1831</v>
      </c>
      <c r="O4096" s="63">
        <v>0.1130564</v>
      </c>
      <c r="P4096" s="63">
        <v>8</v>
      </c>
      <c r="Q4096" s="63">
        <v>1.2781749580960001E-2</v>
      </c>
    </row>
    <row r="4097" spans="1:17">
      <c r="A4097" s="63" t="s">
        <v>77</v>
      </c>
      <c r="B4097" s="63" t="s">
        <v>44</v>
      </c>
      <c r="C4097" s="63" t="s">
        <v>70</v>
      </c>
      <c r="D4097" s="63">
        <v>16</v>
      </c>
      <c r="E4097" s="63">
        <v>1.2106730000000001</v>
      </c>
      <c r="F4097" s="63">
        <v>1.4923839999999999</v>
      </c>
      <c r="G4097" s="63">
        <v>0.28171089999999999</v>
      </c>
      <c r="H4097" s="63">
        <v>69.720799999999997</v>
      </c>
      <c r="I4097" s="63">
        <v>0.13682330000000001</v>
      </c>
      <c r="J4097" s="63">
        <v>0.22242400000000001</v>
      </c>
      <c r="K4097" s="63">
        <v>0.28171089999999999</v>
      </c>
      <c r="L4097" s="63">
        <v>0.34099770000000001</v>
      </c>
      <c r="M4097" s="63">
        <v>0.42659849999999999</v>
      </c>
      <c r="N4097" s="63">
        <v>1831</v>
      </c>
      <c r="O4097" s="63">
        <v>0.1130564</v>
      </c>
      <c r="P4097" s="63">
        <v>8</v>
      </c>
      <c r="Q4097" s="63">
        <v>1.2781749580960001E-2</v>
      </c>
    </row>
    <row r="4098" spans="1:17">
      <c r="A4098" s="63" t="s">
        <v>77</v>
      </c>
      <c r="B4098" s="63" t="s">
        <v>44</v>
      </c>
      <c r="C4098" s="63" t="s">
        <v>70</v>
      </c>
      <c r="D4098" s="63">
        <v>17</v>
      </c>
      <c r="E4098" s="63">
        <v>1.274562</v>
      </c>
      <c r="F4098" s="63">
        <v>1.5369870000000001</v>
      </c>
      <c r="G4098" s="63">
        <v>0.26242460000000001</v>
      </c>
      <c r="H4098" s="63">
        <v>68.9161</v>
      </c>
      <c r="I4098" s="63">
        <v>0.117537</v>
      </c>
      <c r="J4098" s="63">
        <v>0.20313780000000001</v>
      </c>
      <c r="K4098" s="63">
        <v>0.26242460000000001</v>
      </c>
      <c r="L4098" s="63">
        <v>0.32171139999999998</v>
      </c>
      <c r="M4098" s="63">
        <v>0.40731220000000001</v>
      </c>
      <c r="N4098" s="63">
        <v>1831</v>
      </c>
      <c r="O4098" s="63">
        <v>0.1130564</v>
      </c>
      <c r="P4098" s="63">
        <v>8</v>
      </c>
      <c r="Q4098" s="63">
        <v>1.2781749580960001E-2</v>
      </c>
    </row>
    <row r="4099" spans="1:17">
      <c r="A4099" s="63" t="s">
        <v>77</v>
      </c>
      <c r="B4099" s="63" t="s">
        <v>44</v>
      </c>
      <c r="C4099" s="63" t="s">
        <v>70</v>
      </c>
      <c r="D4099" s="63">
        <v>18</v>
      </c>
      <c r="E4099" s="63">
        <v>1.362825</v>
      </c>
      <c r="F4099" s="63">
        <v>1.5538879999999999</v>
      </c>
      <c r="G4099" s="63">
        <v>0.19106380000000001</v>
      </c>
      <c r="H4099" s="63">
        <v>67.474800000000002</v>
      </c>
      <c r="I4099" s="63">
        <v>4.6176200000000001E-2</v>
      </c>
      <c r="J4099" s="63">
        <v>0.1317769</v>
      </c>
      <c r="K4099" s="63">
        <v>0.19106380000000001</v>
      </c>
      <c r="L4099" s="63">
        <v>0.25035059999999998</v>
      </c>
      <c r="M4099" s="63">
        <v>0.33595140000000001</v>
      </c>
      <c r="N4099" s="63">
        <v>1831</v>
      </c>
      <c r="O4099" s="63">
        <v>0.1130564</v>
      </c>
      <c r="P4099" s="63">
        <v>8</v>
      </c>
      <c r="Q4099" s="63">
        <v>1.2781749580960001E-2</v>
      </c>
    </row>
    <row r="4100" spans="1:17">
      <c r="A4100" s="63" t="s">
        <v>77</v>
      </c>
      <c r="B4100" s="63" t="s">
        <v>44</v>
      </c>
      <c r="C4100" s="63" t="s">
        <v>70</v>
      </c>
      <c r="D4100" s="63">
        <v>19</v>
      </c>
      <c r="E4100" s="63">
        <v>1.5067189999999999</v>
      </c>
      <c r="F4100" s="63">
        <v>1.5233680000000001</v>
      </c>
      <c r="G4100" s="63">
        <v>1.6649600000000001E-2</v>
      </c>
      <c r="H4100" s="63">
        <v>65.4161</v>
      </c>
      <c r="I4100" s="63">
        <v>-0.12823799999999999</v>
      </c>
      <c r="J4100" s="63">
        <v>-4.26372E-2</v>
      </c>
      <c r="K4100" s="63">
        <v>1.6649600000000001E-2</v>
      </c>
      <c r="L4100" s="63">
        <v>7.5936400000000001E-2</v>
      </c>
      <c r="M4100" s="63">
        <v>0.16153719999999999</v>
      </c>
      <c r="N4100" s="63">
        <v>1831</v>
      </c>
      <c r="O4100" s="63">
        <v>0.1130564</v>
      </c>
      <c r="P4100" s="63">
        <v>8</v>
      </c>
      <c r="Q4100" s="63">
        <v>1.2781749580960001E-2</v>
      </c>
    </row>
    <row r="4101" spans="1:17">
      <c r="A4101" s="63" t="s">
        <v>77</v>
      </c>
      <c r="B4101" s="63" t="s">
        <v>44</v>
      </c>
      <c r="C4101" s="63" t="s">
        <v>70</v>
      </c>
      <c r="D4101" s="63">
        <v>20</v>
      </c>
      <c r="E4101" s="63">
        <v>1.671414</v>
      </c>
      <c r="F4101" s="63">
        <v>1.5644990000000001</v>
      </c>
      <c r="G4101" s="63">
        <v>-0.1069155</v>
      </c>
      <c r="H4101" s="63">
        <v>62.6663</v>
      </c>
      <c r="I4101" s="63">
        <v>-0.2518031</v>
      </c>
      <c r="J4101" s="63">
        <v>-0.1662023</v>
      </c>
      <c r="K4101" s="63">
        <v>-0.1069155</v>
      </c>
      <c r="L4101" s="63">
        <v>-4.76286E-2</v>
      </c>
      <c r="M4101" s="63">
        <v>3.7972100000000002E-2</v>
      </c>
      <c r="N4101" s="63">
        <v>1831</v>
      </c>
      <c r="O4101" s="63">
        <v>0.1130564</v>
      </c>
      <c r="P4101" s="63">
        <v>8</v>
      </c>
      <c r="Q4101" s="63">
        <v>1.2781749580960001E-2</v>
      </c>
    </row>
    <row r="4102" spans="1:17">
      <c r="A4102" s="63" t="s">
        <v>77</v>
      </c>
      <c r="B4102" s="63" t="s">
        <v>44</v>
      </c>
      <c r="C4102" s="63" t="s">
        <v>70</v>
      </c>
      <c r="D4102" s="63">
        <v>21</v>
      </c>
      <c r="E4102" s="63">
        <v>1.7463310000000001</v>
      </c>
      <c r="F4102" s="63">
        <v>1.572249</v>
      </c>
      <c r="G4102" s="63">
        <v>-0.1740814</v>
      </c>
      <c r="H4102" s="63">
        <v>59.985700000000001</v>
      </c>
      <c r="I4102" s="63">
        <v>-0.318969</v>
      </c>
      <c r="J4102" s="63">
        <v>-0.2333683</v>
      </c>
      <c r="K4102" s="63">
        <v>-0.1740814</v>
      </c>
      <c r="L4102" s="63">
        <v>-0.1147946</v>
      </c>
      <c r="M4102" s="63">
        <v>-2.9193799999999999E-2</v>
      </c>
      <c r="N4102" s="63">
        <v>1831</v>
      </c>
      <c r="O4102" s="63">
        <v>0.1130564</v>
      </c>
      <c r="P4102" s="63">
        <v>8</v>
      </c>
      <c r="Q4102" s="63">
        <v>1.2781749580960001E-2</v>
      </c>
    </row>
    <row r="4103" spans="1:17">
      <c r="A4103" s="63" t="s">
        <v>77</v>
      </c>
      <c r="B4103" s="63" t="s">
        <v>44</v>
      </c>
      <c r="C4103" s="63" t="s">
        <v>70</v>
      </c>
      <c r="D4103" s="63">
        <v>22</v>
      </c>
      <c r="E4103" s="63">
        <v>1.6971020000000001</v>
      </c>
      <c r="F4103" s="63">
        <v>1.4697359999999999</v>
      </c>
      <c r="G4103" s="63">
        <v>-0.2273656</v>
      </c>
      <c r="H4103" s="63">
        <v>58.494999999999997</v>
      </c>
      <c r="I4103" s="63">
        <v>-0.37225320000000001</v>
      </c>
      <c r="J4103" s="63">
        <v>-0.28665239999999997</v>
      </c>
      <c r="K4103" s="63">
        <v>-0.2273656</v>
      </c>
      <c r="L4103" s="63">
        <v>-0.1680788</v>
      </c>
      <c r="M4103" s="63">
        <v>-8.2477999999999996E-2</v>
      </c>
      <c r="N4103" s="63">
        <v>1831</v>
      </c>
      <c r="O4103" s="63">
        <v>0.1130564</v>
      </c>
      <c r="P4103" s="63">
        <v>8</v>
      </c>
      <c r="Q4103" s="63">
        <v>1.2781749580960001E-2</v>
      </c>
    </row>
    <row r="4104" spans="1:17">
      <c r="A4104" s="63" t="s">
        <v>77</v>
      </c>
      <c r="B4104" s="63" t="s">
        <v>44</v>
      </c>
      <c r="C4104" s="63" t="s">
        <v>70</v>
      </c>
      <c r="D4104" s="63">
        <v>23</v>
      </c>
      <c r="E4104" s="63">
        <v>1.4811110000000001</v>
      </c>
      <c r="F4104" s="63">
        <v>1.255026</v>
      </c>
      <c r="G4104" s="63">
        <v>-0.22608539999999999</v>
      </c>
      <c r="H4104" s="63">
        <v>57.423499999999997</v>
      </c>
      <c r="I4104" s="63">
        <v>-0.370973</v>
      </c>
      <c r="J4104" s="63">
        <v>-0.28537230000000002</v>
      </c>
      <c r="K4104" s="63">
        <v>-0.22608539999999999</v>
      </c>
      <c r="L4104" s="63">
        <v>-0.16679859999999999</v>
      </c>
      <c r="M4104" s="63">
        <v>-8.1197800000000001E-2</v>
      </c>
      <c r="N4104" s="63">
        <v>1831</v>
      </c>
      <c r="O4104" s="63">
        <v>0.1130564</v>
      </c>
      <c r="P4104" s="63">
        <v>8</v>
      </c>
      <c r="Q4104" s="63">
        <v>1.2781749580960001E-2</v>
      </c>
    </row>
    <row r="4105" spans="1:17">
      <c r="A4105" s="63" t="s">
        <v>77</v>
      </c>
      <c r="B4105" s="63" t="s">
        <v>44</v>
      </c>
      <c r="C4105" s="63" t="s">
        <v>70</v>
      </c>
      <c r="D4105" s="63">
        <v>24</v>
      </c>
      <c r="E4105" s="63">
        <v>1.2114480000000001</v>
      </c>
      <c r="F4105" s="63">
        <v>0.98197509999999999</v>
      </c>
      <c r="G4105" s="63">
        <v>-0.2294728</v>
      </c>
      <c r="H4105" s="63">
        <v>56.538200000000003</v>
      </c>
      <c r="I4105" s="63">
        <v>-0.37436039999999998</v>
      </c>
      <c r="J4105" s="63">
        <v>-0.28875960000000001</v>
      </c>
      <c r="K4105" s="63">
        <v>-0.2294728</v>
      </c>
      <c r="L4105" s="63">
        <v>-0.170186</v>
      </c>
      <c r="M4105" s="63">
        <v>-8.4585199999999999E-2</v>
      </c>
      <c r="N4105" s="63">
        <v>1831</v>
      </c>
      <c r="O4105" s="63">
        <v>0.1130564</v>
      </c>
      <c r="P4105" s="63">
        <v>8</v>
      </c>
      <c r="Q4105" s="63">
        <v>1.2781749580960001E-2</v>
      </c>
    </row>
    <row r="4106" spans="1:17">
      <c r="A4106" s="63" t="s">
        <v>77</v>
      </c>
      <c r="B4106" s="63" t="s">
        <v>44</v>
      </c>
      <c r="C4106" s="63" t="s">
        <v>71</v>
      </c>
      <c r="D4106" s="63">
        <v>1</v>
      </c>
      <c r="E4106" s="63">
        <v>0.97195659999999995</v>
      </c>
      <c r="F4106" s="63">
        <v>0.72410129999999995</v>
      </c>
      <c r="G4106" s="63">
        <v>-0.2478553</v>
      </c>
      <c r="H4106" s="63">
        <v>55.347999999999999</v>
      </c>
      <c r="I4106" s="63">
        <v>-0.39274290000000001</v>
      </c>
      <c r="J4106" s="63">
        <v>-0.30714209999999997</v>
      </c>
      <c r="K4106" s="63">
        <v>-0.2478553</v>
      </c>
      <c r="L4106" s="63">
        <v>-0.1885685</v>
      </c>
      <c r="M4106" s="63">
        <v>-0.1029677</v>
      </c>
      <c r="N4106" s="63">
        <v>1831</v>
      </c>
      <c r="O4106" s="63">
        <v>0.1130564</v>
      </c>
      <c r="P4106" s="63">
        <v>9</v>
      </c>
      <c r="Q4106" s="63">
        <v>1.2781749580960001E-2</v>
      </c>
    </row>
    <row r="4107" spans="1:17">
      <c r="A4107" s="63" t="s">
        <v>77</v>
      </c>
      <c r="B4107" s="63" t="s">
        <v>44</v>
      </c>
      <c r="C4107" s="63" t="s">
        <v>71</v>
      </c>
      <c r="D4107" s="63">
        <v>2</v>
      </c>
      <c r="E4107" s="63">
        <v>0.8864533</v>
      </c>
      <c r="F4107" s="63">
        <v>0.64619890000000002</v>
      </c>
      <c r="G4107" s="63">
        <v>-0.24025440000000001</v>
      </c>
      <c r="H4107" s="63">
        <v>54.818600000000004</v>
      </c>
      <c r="I4107" s="63">
        <v>-0.38514199999999998</v>
      </c>
      <c r="J4107" s="63">
        <v>-0.29954120000000001</v>
      </c>
      <c r="K4107" s="63">
        <v>-0.24025440000000001</v>
      </c>
      <c r="L4107" s="63">
        <v>-0.18096760000000001</v>
      </c>
      <c r="M4107" s="63">
        <v>-9.5366800000000002E-2</v>
      </c>
      <c r="N4107" s="63">
        <v>1831</v>
      </c>
      <c r="O4107" s="63">
        <v>0.1130564</v>
      </c>
      <c r="P4107" s="63">
        <v>9</v>
      </c>
      <c r="Q4107" s="63">
        <v>1.2781749580960001E-2</v>
      </c>
    </row>
    <row r="4108" spans="1:17">
      <c r="A4108" s="63" t="s">
        <v>77</v>
      </c>
      <c r="B4108" s="63" t="s">
        <v>44</v>
      </c>
      <c r="C4108" s="63" t="s">
        <v>71</v>
      </c>
      <c r="D4108" s="63">
        <v>3</v>
      </c>
      <c r="E4108" s="63">
        <v>0.85612739999999998</v>
      </c>
      <c r="F4108" s="63">
        <v>0.61803249999999998</v>
      </c>
      <c r="G4108" s="63">
        <v>-0.238095</v>
      </c>
      <c r="H4108" s="63">
        <v>54.496000000000002</v>
      </c>
      <c r="I4108" s="63">
        <v>-0.38298260000000001</v>
      </c>
      <c r="J4108" s="63">
        <v>-0.29738179999999997</v>
      </c>
      <c r="K4108" s="63">
        <v>-0.238095</v>
      </c>
      <c r="L4108" s="63">
        <v>-0.1788082</v>
      </c>
      <c r="M4108" s="63">
        <v>-9.3207399999999996E-2</v>
      </c>
      <c r="N4108" s="63">
        <v>1831</v>
      </c>
      <c r="O4108" s="63">
        <v>0.1130564</v>
      </c>
      <c r="P4108" s="63">
        <v>9</v>
      </c>
      <c r="Q4108" s="63">
        <v>1.2781749580960001E-2</v>
      </c>
    </row>
    <row r="4109" spans="1:17">
      <c r="A4109" s="63" t="s">
        <v>77</v>
      </c>
      <c r="B4109" s="63" t="s">
        <v>44</v>
      </c>
      <c r="C4109" s="63" t="s">
        <v>71</v>
      </c>
      <c r="D4109" s="63">
        <v>4</v>
      </c>
      <c r="E4109" s="63">
        <v>0.84121760000000001</v>
      </c>
      <c r="F4109" s="63">
        <v>0.62719290000000005</v>
      </c>
      <c r="G4109" s="63">
        <v>-0.21402479999999999</v>
      </c>
      <c r="H4109" s="63">
        <v>54.088500000000003</v>
      </c>
      <c r="I4109" s="63">
        <v>-0.35891240000000002</v>
      </c>
      <c r="J4109" s="63">
        <v>-0.27331159999999999</v>
      </c>
      <c r="K4109" s="63">
        <v>-0.21402479999999999</v>
      </c>
      <c r="L4109" s="63">
        <v>-0.15473790000000001</v>
      </c>
      <c r="M4109" s="63">
        <v>-6.9137199999999996E-2</v>
      </c>
      <c r="N4109" s="63">
        <v>1831</v>
      </c>
      <c r="O4109" s="63">
        <v>0.1130564</v>
      </c>
      <c r="P4109" s="63">
        <v>9</v>
      </c>
      <c r="Q4109" s="63">
        <v>1.2781749580960001E-2</v>
      </c>
    </row>
    <row r="4110" spans="1:17">
      <c r="A4110" s="63" t="s">
        <v>77</v>
      </c>
      <c r="B4110" s="63" t="s">
        <v>44</v>
      </c>
      <c r="C4110" s="63" t="s">
        <v>71</v>
      </c>
      <c r="D4110" s="63">
        <v>5</v>
      </c>
      <c r="E4110" s="63">
        <v>0.84896780000000005</v>
      </c>
      <c r="F4110" s="63">
        <v>0.63387079999999996</v>
      </c>
      <c r="G4110" s="63">
        <v>-0.21509700000000001</v>
      </c>
      <c r="H4110" s="63">
        <v>53.694800000000001</v>
      </c>
      <c r="I4110" s="63">
        <v>-0.35998449999999999</v>
      </c>
      <c r="J4110" s="63">
        <v>-0.27438380000000001</v>
      </c>
      <c r="K4110" s="63">
        <v>-0.21509700000000001</v>
      </c>
      <c r="L4110" s="63">
        <v>-0.15581010000000001</v>
      </c>
      <c r="M4110" s="63">
        <v>-7.0209400000000005E-2</v>
      </c>
      <c r="N4110" s="63">
        <v>1831</v>
      </c>
      <c r="O4110" s="63">
        <v>0.1130564</v>
      </c>
      <c r="P4110" s="63">
        <v>9</v>
      </c>
      <c r="Q4110" s="63">
        <v>1.2781749580960001E-2</v>
      </c>
    </row>
    <row r="4111" spans="1:17">
      <c r="A4111" s="63" t="s">
        <v>77</v>
      </c>
      <c r="B4111" s="63" t="s">
        <v>44</v>
      </c>
      <c r="C4111" s="63" t="s">
        <v>71</v>
      </c>
      <c r="D4111" s="63">
        <v>6</v>
      </c>
      <c r="E4111" s="63">
        <v>0.93908360000000002</v>
      </c>
      <c r="F4111" s="63">
        <v>0.67212550000000004</v>
      </c>
      <c r="G4111" s="63">
        <v>-0.26695819999999998</v>
      </c>
      <c r="H4111" s="63">
        <v>53.248899999999999</v>
      </c>
      <c r="I4111" s="63">
        <v>-0.41184579999999998</v>
      </c>
      <c r="J4111" s="63">
        <v>-0.32624500000000001</v>
      </c>
      <c r="K4111" s="63">
        <v>-0.26695819999999998</v>
      </c>
      <c r="L4111" s="63">
        <v>-0.2076713</v>
      </c>
      <c r="M4111" s="63">
        <v>-0.1220706</v>
      </c>
      <c r="N4111" s="63">
        <v>1831</v>
      </c>
      <c r="O4111" s="63">
        <v>0.1130564</v>
      </c>
      <c r="P4111" s="63">
        <v>9</v>
      </c>
      <c r="Q4111" s="63">
        <v>1.2781749580960001E-2</v>
      </c>
    </row>
    <row r="4112" spans="1:17">
      <c r="A4112" s="63" t="s">
        <v>77</v>
      </c>
      <c r="B4112" s="63" t="s">
        <v>44</v>
      </c>
      <c r="C4112" s="63" t="s">
        <v>71</v>
      </c>
      <c r="D4112" s="63">
        <v>7</v>
      </c>
      <c r="E4112" s="63">
        <v>1.1332930000000001</v>
      </c>
      <c r="F4112" s="63">
        <v>0.86069180000000001</v>
      </c>
      <c r="G4112" s="63">
        <v>-0.27260079999999998</v>
      </c>
      <c r="H4112" s="63">
        <v>53.106299999999997</v>
      </c>
      <c r="I4112" s="63">
        <v>-0.41748839999999998</v>
      </c>
      <c r="J4112" s="63">
        <v>-0.33188770000000001</v>
      </c>
      <c r="K4112" s="63">
        <v>-0.27260079999999998</v>
      </c>
      <c r="L4112" s="63">
        <v>-0.213314</v>
      </c>
      <c r="M4112" s="63">
        <v>-0.1277132</v>
      </c>
      <c r="N4112" s="63">
        <v>1831</v>
      </c>
      <c r="O4112" s="63">
        <v>0.1130564</v>
      </c>
      <c r="P4112" s="63">
        <v>9</v>
      </c>
      <c r="Q4112" s="63">
        <v>1.2781749580960001E-2</v>
      </c>
    </row>
    <row r="4113" spans="1:17">
      <c r="A4113" s="63" t="s">
        <v>77</v>
      </c>
      <c r="B4113" s="63" t="s">
        <v>44</v>
      </c>
      <c r="C4113" s="63" t="s">
        <v>71</v>
      </c>
      <c r="D4113" s="63">
        <v>8</v>
      </c>
      <c r="E4113" s="63">
        <v>1.269568</v>
      </c>
      <c r="F4113" s="63">
        <v>1.0421279999999999</v>
      </c>
      <c r="G4113" s="63">
        <v>-0.22743959999999999</v>
      </c>
      <c r="H4113" s="63">
        <v>53.372700000000002</v>
      </c>
      <c r="I4113" s="63">
        <v>-0.37232720000000002</v>
      </c>
      <c r="J4113" s="63">
        <v>-0.2867265</v>
      </c>
      <c r="K4113" s="63">
        <v>-0.22743959999999999</v>
      </c>
      <c r="L4113" s="63">
        <v>-0.16815279999999999</v>
      </c>
      <c r="M4113" s="63">
        <v>-8.2552E-2</v>
      </c>
      <c r="N4113" s="63">
        <v>1831</v>
      </c>
      <c r="O4113" s="63">
        <v>0.1130564</v>
      </c>
      <c r="P4113" s="63">
        <v>9</v>
      </c>
      <c r="Q4113" s="63">
        <v>1.2781749580960001E-2</v>
      </c>
    </row>
    <row r="4114" spans="1:17">
      <c r="A4114" s="63" t="s">
        <v>77</v>
      </c>
      <c r="B4114" s="63" t="s">
        <v>44</v>
      </c>
      <c r="C4114" s="63" t="s">
        <v>71</v>
      </c>
      <c r="D4114" s="63">
        <v>9</v>
      </c>
      <c r="E4114" s="63">
        <v>1.254818</v>
      </c>
      <c r="F4114" s="63">
        <v>1.1425780000000001</v>
      </c>
      <c r="G4114" s="63">
        <v>-0.11223959999999999</v>
      </c>
      <c r="H4114" s="63">
        <v>55.736600000000003</v>
      </c>
      <c r="I4114" s="63">
        <v>-0.2571272</v>
      </c>
      <c r="J4114" s="63">
        <v>-0.1715264</v>
      </c>
      <c r="K4114" s="63">
        <v>-0.11223959999999999</v>
      </c>
      <c r="L4114" s="63">
        <v>-5.2952800000000001E-2</v>
      </c>
      <c r="M4114" s="63">
        <v>3.2648000000000003E-2</v>
      </c>
      <c r="N4114" s="63">
        <v>1831</v>
      </c>
      <c r="O4114" s="63">
        <v>0.1130564</v>
      </c>
      <c r="P4114" s="63">
        <v>9</v>
      </c>
      <c r="Q4114" s="63">
        <v>1.2781749580960001E-2</v>
      </c>
    </row>
    <row r="4115" spans="1:17">
      <c r="A4115" s="63" t="s">
        <v>77</v>
      </c>
      <c r="B4115" s="63" t="s">
        <v>44</v>
      </c>
      <c r="C4115" s="63" t="s">
        <v>71</v>
      </c>
      <c r="D4115" s="63">
        <v>10</v>
      </c>
      <c r="E4115" s="63">
        <v>1.282265</v>
      </c>
      <c r="F4115" s="63">
        <v>1.1687339999999999</v>
      </c>
      <c r="G4115" s="63">
        <v>-0.1135308</v>
      </c>
      <c r="H4115" s="63">
        <v>59.7911</v>
      </c>
      <c r="I4115" s="63">
        <v>-0.25841839999999999</v>
      </c>
      <c r="J4115" s="63">
        <v>-0.17281759999999999</v>
      </c>
      <c r="K4115" s="63">
        <v>-0.1135308</v>
      </c>
      <c r="L4115" s="63">
        <v>-5.4243899999999998E-2</v>
      </c>
      <c r="M4115" s="63">
        <v>3.1356799999999997E-2</v>
      </c>
      <c r="N4115" s="63">
        <v>1831</v>
      </c>
      <c r="O4115" s="63">
        <v>0.1130564</v>
      </c>
      <c r="P4115" s="63">
        <v>9</v>
      </c>
      <c r="Q4115" s="63">
        <v>1.2781749580960001E-2</v>
      </c>
    </row>
    <row r="4116" spans="1:17">
      <c r="A4116" s="63" t="s">
        <v>77</v>
      </c>
      <c r="B4116" s="63" t="s">
        <v>44</v>
      </c>
      <c r="C4116" s="63" t="s">
        <v>71</v>
      </c>
      <c r="D4116" s="63">
        <v>11</v>
      </c>
      <c r="E4116" s="63">
        <v>1.202547</v>
      </c>
      <c r="F4116" s="63">
        <v>1.211195</v>
      </c>
      <c r="G4116" s="63">
        <v>8.6487999999999999E-3</v>
      </c>
      <c r="H4116" s="63">
        <v>63.640999999999998</v>
      </c>
      <c r="I4116" s="63">
        <v>-0.13623879999999999</v>
      </c>
      <c r="J4116" s="63">
        <v>-5.0638099999999998E-2</v>
      </c>
      <c r="K4116" s="63">
        <v>8.6487999999999999E-3</v>
      </c>
      <c r="L4116" s="63">
        <v>6.7935599999999999E-2</v>
      </c>
      <c r="M4116" s="63">
        <v>0.15353629999999999</v>
      </c>
      <c r="N4116" s="63">
        <v>1831</v>
      </c>
      <c r="O4116" s="63">
        <v>0.1130564</v>
      </c>
      <c r="P4116" s="63">
        <v>9</v>
      </c>
      <c r="Q4116" s="63">
        <v>1.2781749580960001E-2</v>
      </c>
    </row>
    <row r="4117" spans="1:17">
      <c r="A4117" s="63" t="s">
        <v>77</v>
      </c>
      <c r="B4117" s="63" t="s">
        <v>44</v>
      </c>
      <c r="C4117" s="63" t="s">
        <v>71</v>
      </c>
      <c r="D4117" s="63">
        <v>12</v>
      </c>
      <c r="E4117" s="63">
        <v>1.158371</v>
      </c>
      <c r="F4117" s="63">
        <v>1.2430920000000001</v>
      </c>
      <c r="G4117" s="63">
        <v>8.4721299999999999E-2</v>
      </c>
      <c r="H4117" s="63">
        <v>66.040899999999993</v>
      </c>
      <c r="I4117" s="63">
        <v>-6.0166299999999999E-2</v>
      </c>
      <c r="J4117" s="63">
        <v>2.5434499999999999E-2</v>
      </c>
      <c r="K4117" s="63">
        <v>8.4721299999999999E-2</v>
      </c>
      <c r="L4117" s="63">
        <v>0.1440082</v>
      </c>
      <c r="M4117" s="63">
        <v>0.2296089</v>
      </c>
      <c r="N4117" s="63">
        <v>1831</v>
      </c>
      <c r="O4117" s="63">
        <v>0.1130564</v>
      </c>
      <c r="P4117" s="63">
        <v>9</v>
      </c>
      <c r="Q4117" s="63">
        <v>1.2781749580960001E-2</v>
      </c>
    </row>
    <row r="4118" spans="1:17">
      <c r="A4118" s="63" t="s">
        <v>77</v>
      </c>
      <c r="B4118" s="63" t="s">
        <v>44</v>
      </c>
      <c r="C4118" s="63" t="s">
        <v>71</v>
      </c>
      <c r="D4118" s="63">
        <v>13</v>
      </c>
      <c r="E4118" s="63">
        <v>1.0699430000000001</v>
      </c>
      <c r="F4118" s="63">
        <v>1.298165</v>
      </c>
      <c r="G4118" s="63">
        <v>0.22822190000000001</v>
      </c>
      <c r="H4118" s="63">
        <v>67.662300000000002</v>
      </c>
      <c r="I4118" s="63">
        <v>8.33343E-2</v>
      </c>
      <c r="J4118" s="63">
        <v>0.1689351</v>
      </c>
      <c r="K4118" s="63">
        <v>0.22822190000000001</v>
      </c>
      <c r="L4118" s="63">
        <v>0.28750870000000001</v>
      </c>
      <c r="M4118" s="63">
        <v>0.37310949999999998</v>
      </c>
      <c r="N4118" s="63">
        <v>1831</v>
      </c>
      <c r="O4118" s="63">
        <v>0.1130564</v>
      </c>
      <c r="P4118" s="63">
        <v>9</v>
      </c>
      <c r="Q4118" s="63">
        <v>1.2781749580960001E-2</v>
      </c>
    </row>
    <row r="4119" spans="1:17">
      <c r="A4119" s="63" t="s">
        <v>77</v>
      </c>
      <c r="B4119" s="63" t="s">
        <v>44</v>
      </c>
      <c r="C4119" s="63" t="s">
        <v>71</v>
      </c>
      <c r="D4119" s="63">
        <v>14</v>
      </c>
      <c r="E4119" s="63">
        <v>1.0445439999999999</v>
      </c>
      <c r="F4119" s="63">
        <v>1.3190580000000001</v>
      </c>
      <c r="G4119" s="63">
        <v>0.27451370000000003</v>
      </c>
      <c r="H4119" s="63">
        <v>68.454400000000007</v>
      </c>
      <c r="I4119" s="63">
        <v>0.12962609999999999</v>
      </c>
      <c r="J4119" s="63">
        <v>0.2152269</v>
      </c>
      <c r="K4119" s="63">
        <v>0.27451370000000003</v>
      </c>
      <c r="L4119" s="63">
        <v>0.3338006</v>
      </c>
      <c r="M4119" s="63">
        <v>0.41940129999999998</v>
      </c>
      <c r="N4119" s="63">
        <v>1831</v>
      </c>
      <c r="O4119" s="63">
        <v>0.1130564</v>
      </c>
      <c r="P4119" s="63">
        <v>9</v>
      </c>
      <c r="Q4119" s="63">
        <v>1.2781749580960001E-2</v>
      </c>
    </row>
    <row r="4120" spans="1:17">
      <c r="A4120" s="63" t="s">
        <v>77</v>
      </c>
      <c r="B4120" s="63" t="s">
        <v>44</v>
      </c>
      <c r="C4120" s="63" t="s">
        <v>71</v>
      </c>
      <c r="D4120" s="63">
        <v>15</v>
      </c>
      <c r="E4120" s="63">
        <v>1.076244</v>
      </c>
      <c r="F4120" s="63">
        <v>1.3625560000000001</v>
      </c>
      <c r="G4120" s="63">
        <v>0.28631190000000001</v>
      </c>
      <c r="H4120" s="63">
        <v>68.865499999999997</v>
      </c>
      <c r="I4120" s="63">
        <v>0.1414243</v>
      </c>
      <c r="J4120" s="63">
        <v>0.227025</v>
      </c>
      <c r="K4120" s="63">
        <v>0.28631190000000001</v>
      </c>
      <c r="L4120" s="63">
        <v>0.34559869999999998</v>
      </c>
      <c r="M4120" s="63">
        <v>0.43119950000000001</v>
      </c>
      <c r="N4120" s="63">
        <v>1831</v>
      </c>
      <c r="O4120" s="63">
        <v>0.1130564</v>
      </c>
      <c r="P4120" s="63">
        <v>9</v>
      </c>
      <c r="Q4120" s="63">
        <v>1.2781749580960001E-2</v>
      </c>
    </row>
    <row r="4121" spans="1:17">
      <c r="A4121" s="63" t="s">
        <v>77</v>
      </c>
      <c r="B4121" s="63" t="s">
        <v>44</v>
      </c>
      <c r="C4121" s="63" t="s">
        <v>71</v>
      </c>
      <c r="D4121" s="63">
        <v>16</v>
      </c>
      <c r="E4121" s="63">
        <v>1.1148130000000001</v>
      </c>
      <c r="F4121" s="63">
        <v>1.3869149999999999</v>
      </c>
      <c r="G4121" s="63">
        <v>0.27210190000000001</v>
      </c>
      <c r="H4121" s="63">
        <v>68.661199999999994</v>
      </c>
      <c r="I4121" s="63">
        <v>0.1272143</v>
      </c>
      <c r="J4121" s="63">
        <v>0.212815</v>
      </c>
      <c r="K4121" s="63">
        <v>0.27210190000000001</v>
      </c>
      <c r="L4121" s="63">
        <v>0.33138869999999998</v>
      </c>
      <c r="M4121" s="63">
        <v>0.41698950000000001</v>
      </c>
      <c r="N4121" s="63">
        <v>1831</v>
      </c>
      <c r="O4121" s="63">
        <v>0.1130564</v>
      </c>
      <c r="P4121" s="63">
        <v>9</v>
      </c>
      <c r="Q4121" s="63">
        <v>1.2781749580960001E-2</v>
      </c>
    </row>
    <row r="4122" spans="1:17">
      <c r="A4122" s="63" t="s">
        <v>77</v>
      </c>
      <c r="B4122" s="63" t="s">
        <v>44</v>
      </c>
      <c r="C4122" s="63" t="s">
        <v>71</v>
      </c>
      <c r="D4122" s="63">
        <v>17</v>
      </c>
      <c r="E4122" s="63">
        <v>1.162485</v>
      </c>
      <c r="F4122" s="63">
        <v>1.424771</v>
      </c>
      <c r="G4122" s="63">
        <v>0.26228649999999998</v>
      </c>
      <c r="H4122" s="63">
        <v>67.433700000000002</v>
      </c>
      <c r="I4122" s="63">
        <v>0.1173989</v>
      </c>
      <c r="J4122" s="63">
        <v>0.20299970000000001</v>
      </c>
      <c r="K4122" s="63">
        <v>0.26228649999999998</v>
      </c>
      <c r="L4122" s="63">
        <v>0.32157340000000001</v>
      </c>
      <c r="M4122" s="63">
        <v>0.40717409999999998</v>
      </c>
      <c r="N4122" s="63">
        <v>1831</v>
      </c>
      <c r="O4122" s="63">
        <v>0.1130564</v>
      </c>
      <c r="P4122" s="63">
        <v>9</v>
      </c>
      <c r="Q4122" s="63">
        <v>1.2781749580960001E-2</v>
      </c>
    </row>
    <row r="4123" spans="1:17">
      <c r="A4123" s="63" t="s">
        <v>77</v>
      </c>
      <c r="B4123" s="63" t="s">
        <v>44</v>
      </c>
      <c r="C4123" s="63" t="s">
        <v>71</v>
      </c>
      <c r="D4123" s="63">
        <v>18</v>
      </c>
      <c r="E4123" s="63">
        <v>1.255889</v>
      </c>
      <c r="F4123" s="63">
        <v>1.4393499999999999</v>
      </c>
      <c r="G4123" s="63">
        <v>0.1834606</v>
      </c>
      <c r="H4123" s="63">
        <v>65.893500000000003</v>
      </c>
      <c r="I4123" s="63">
        <v>3.8573000000000003E-2</v>
      </c>
      <c r="J4123" s="63">
        <v>0.1241738</v>
      </c>
      <c r="K4123" s="63">
        <v>0.1834606</v>
      </c>
      <c r="L4123" s="63">
        <v>0.2427474</v>
      </c>
      <c r="M4123" s="63">
        <v>0.32834819999999998</v>
      </c>
      <c r="N4123" s="63">
        <v>1831</v>
      </c>
      <c r="O4123" s="63">
        <v>0.1130564</v>
      </c>
      <c r="P4123" s="63">
        <v>9</v>
      </c>
      <c r="Q4123" s="63">
        <v>1.2781749580960001E-2</v>
      </c>
    </row>
    <row r="4124" spans="1:17">
      <c r="A4124" s="63" t="s">
        <v>77</v>
      </c>
      <c r="B4124" s="63" t="s">
        <v>44</v>
      </c>
      <c r="C4124" s="63" t="s">
        <v>71</v>
      </c>
      <c r="D4124" s="63">
        <v>19</v>
      </c>
      <c r="E4124" s="63">
        <v>1.3990469999999999</v>
      </c>
      <c r="F4124" s="63">
        <v>1.4065460000000001</v>
      </c>
      <c r="G4124" s="63">
        <v>7.4998E-3</v>
      </c>
      <c r="H4124" s="63">
        <v>63.414499999999997</v>
      </c>
      <c r="I4124" s="63">
        <v>-0.1373878</v>
      </c>
      <c r="J4124" s="63">
        <v>-5.1787E-2</v>
      </c>
      <c r="K4124" s="63">
        <v>7.4998E-3</v>
      </c>
      <c r="L4124" s="63">
        <v>6.6786600000000002E-2</v>
      </c>
      <c r="M4124" s="63">
        <v>0.15238740000000001</v>
      </c>
      <c r="N4124" s="63">
        <v>1831</v>
      </c>
      <c r="O4124" s="63">
        <v>0.1130564</v>
      </c>
      <c r="P4124" s="63">
        <v>9</v>
      </c>
      <c r="Q4124" s="63">
        <v>1.2781749580960001E-2</v>
      </c>
    </row>
    <row r="4125" spans="1:17">
      <c r="A4125" s="63" t="s">
        <v>77</v>
      </c>
      <c r="B4125" s="63" t="s">
        <v>44</v>
      </c>
      <c r="C4125" s="63" t="s">
        <v>71</v>
      </c>
      <c r="D4125" s="63">
        <v>20</v>
      </c>
      <c r="E4125" s="63">
        <v>1.559466</v>
      </c>
      <c r="F4125" s="63">
        <v>1.4484779999999999</v>
      </c>
      <c r="G4125" s="63">
        <v>-0.11098810000000001</v>
      </c>
      <c r="H4125" s="63">
        <v>60.594299999999997</v>
      </c>
      <c r="I4125" s="63">
        <v>-0.25587569999999998</v>
      </c>
      <c r="J4125" s="63">
        <v>-0.17027500000000001</v>
      </c>
      <c r="K4125" s="63">
        <v>-0.11098810000000001</v>
      </c>
      <c r="L4125" s="63">
        <v>-5.1701299999999999E-2</v>
      </c>
      <c r="M4125" s="63">
        <v>3.3899499999999999E-2</v>
      </c>
      <c r="N4125" s="63">
        <v>1831</v>
      </c>
      <c r="O4125" s="63">
        <v>0.1130564</v>
      </c>
      <c r="P4125" s="63">
        <v>9</v>
      </c>
      <c r="Q4125" s="63">
        <v>1.2781749580960001E-2</v>
      </c>
    </row>
    <row r="4126" spans="1:17">
      <c r="A4126" s="63" t="s">
        <v>77</v>
      </c>
      <c r="B4126" s="63" t="s">
        <v>44</v>
      </c>
      <c r="C4126" s="63" t="s">
        <v>71</v>
      </c>
      <c r="D4126" s="63">
        <v>21</v>
      </c>
      <c r="E4126" s="63">
        <v>1.6348549999999999</v>
      </c>
      <c r="F4126" s="63">
        <v>1.460615</v>
      </c>
      <c r="G4126" s="63">
        <v>-0.17423939999999999</v>
      </c>
      <c r="H4126" s="63">
        <v>58.826000000000001</v>
      </c>
      <c r="I4126" s="63">
        <v>-0.31912699999999999</v>
      </c>
      <c r="J4126" s="63">
        <v>-0.23352619999999999</v>
      </c>
      <c r="K4126" s="63">
        <v>-0.17423939999999999</v>
      </c>
      <c r="L4126" s="63">
        <v>-0.1149526</v>
      </c>
      <c r="M4126" s="63">
        <v>-2.9351800000000001E-2</v>
      </c>
      <c r="N4126" s="63">
        <v>1831</v>
      </c>
      <c r="O4126" s="63">
        <v>0.1130564</v>
      </c>
      <c r="P4126" s="63">
        <v>9</v>
      </c>
      <c r="Q4126" s="63">
        <v>1.2781749580960001E-2</v>
      </c>
    </row>
    <row r="4127" spans="1:17">
      <c r="A4127" s="63" t="s">
        <v>77</v>
      </c>
      <c r="B4127" s="63" t="s">
        <v>44</v>
      </c>
      <c r="C4127" s="63" t="s">
        <v>71</v>
      </c>
      <c r="D4127" s="63">
        <v>22</v>
      </c>
      <c r="E4127" s="63">
        <v>1.583501</v>
      </c>
      <c r="F4127" s="63">
        <v>1.3588480000000001</v>
      </c>
      <c r="G4127" s="63">
        <v>-0.2246522</v>
      </c>
      <c r="H4127" s="63">
        <v>57.437199999999997</v>
      </c>
      <c r="I4127" s="63">
        <v>-0.36953979999999997</v>
      </c>
      <c r="J4127" s="63">
        <v>-0.283939</v>
      </c>
      <c r="K4127" s="63">
        <v>-0.2246522</v>
      </c>
      <c r="L4127" s="63">
        <v>-0.16536529999999999</v>
      </c>
      <c r="M4127" s="63">
        <v>-7.9764600000000005E-2</v>
      </c>
      <c r="N4127" s="63">
        <v>1831</v>
      </c>
      <c r="O4127" s="63">
        <v>0.1130564</v>
      </c>
      <c r="P4127" s="63">
        <v>9</v>
      </c>
      <c r="Q4127" s="63">
        <v>1.2781749580960001E-2</v>
      </c>
    </row>
    <row r="4128" spans="1:17">
      <c r="A4128" s="63" t="s">
        <v>77</v>
      </c>
      <c r="B4128" s="63" t="s">
        <v>44</v>
      </c>
      <c r="C4128" s="63" t="s">
        <v>71</v>
      </c>
      <c r="D4128" s="63">
        <v>23</v>
      </c>
      <c r="E4128" s="63">
        <v>1.3725480000000001</v>
      </c>
      <c r="F4128" s="63">
        <v>1.149327</v>
      </c>
      <c r="G4128" s="63">
        <v>-0.22322110000000001</v>
      </c>
      <c r="H4128" s="63">
        <v>56.481299999999997</v>
      </c>
      <c r="I4128" s="63">
        <v>-0.36810870000000001</v>
      </c>
      <c r="J4128" s="63">
        <v>-0.28250789999999998</v>
      </c>
      <c r="K4128" s="63">
        <v>-0.22322110000000001</v>
      </c>
      <c r="L4128" s="63">
        <v>-0.1639342</v>
      </c>
      <c r="M4128" s="63">
        <v>-7.83335E-2</v>
      </c>
      <c r="N4128" s="63">
        <v>1831</v>
      </c>
      <c r="O4128" s="63">
        <v>0.1130564</v>
      </c>
      <c r="P4128" s="63">
        <v>9</v>
      </c>
      <c r="Q4128" s="63">
        <v>1.2781749580960001E-2</v>
      </c>
    </row>
    <row r="4129" spans="1:17">
      <c r="A4129" s="63" t="s">
        <v>77</v>
      </c>
      <c r="B4129" s="63" t="s">
        <v>44</v>
      </c>
      <c r="C4129" s="63" t="s">
        <v>71</v>
      </c>
      <c r="D4129" s="63">
        <v>24</v>
      </c>
      <c r="E4129" s="63">
        <v>1.1095060000000001</v>
      </c>
      <c r="F4129" s="63">
        <v>0.88003290000000001</v>
      </c>
      <c r="G4129" s="63">
        <v>-0.22947290000000001</v>
      </c>
      <c r="H4129" s="63">
        <v>55.636400000000002</v>
      </c>
      <c r="I4129" s="63">
        <v>-0.37436049999999998</v>
      </c>
      <c r="J4129" s="63">
        <v>-0.28875970000000001</v>
      </c>
      <c r="K4129" s="63">
        <v>-0.22947290000000001</v>
      </c>
      <c r="L4129" s="63">
        <v>-0.170186</v>
      </c>
      <c r="M4129" s="63">
        <v>-8.4585300000000002E-2</v>
      </c>
      <c r="N4129" s="63">
        <v>1831</v>
      </c>
      <c r="O4129" s="63">
        <v>0.1130564</v>
      </c>
      <c r="P4129" s="63">
        <v>9</v>
      </c>
      <c r="Q4129" s="63">
        <v>1.2781749580960001E-2</v>
      </c>
    </row>
    <row r="4130" spans="1:17">
      <c r="A4130" s="63" t="s">
        <v>77</v>
      </c>
      <c r="B4130" s="63" t="s">
        <v>44</v>
      </c>
      <c r="C4130" s="63" t="s">
        <v>72</v>
      </c>
      <c r="D4130" s="63">
        <v>1</v>
      </c>
      <c r="E4130" s="63">
        <v>0.91398950000000001</v>
      </c>
      <c r="F4130" s="63">
        <v>0.66613420000000001</v>
      </c>
      <c r="G4130" s="63">
        <v>-0.2478553</v>
      </c>
      <c r="H4130" s="63">
        <v>53.502400000000002</v>
      </c>
      <c r="I4130" s="63">
        <v>-0.39274290000000001</v>
      </c>
      <c r="J4130" s="63">
        <v>-0.30714209999999997</v>
      </c>
      <c r="K4130" s="63">
        <v>-0.2478553</v>
      </c>
      <c r="L4130" s="63">
        <v>-0.1885685</v>
      </c>
      <c r="M4130" s="63">
        <v>-0.1029677</v>
      </c>
      <c r="N4130" s="63">
        <v>1831</v>
      </c>
      <c r="O4130" s="63">
        <v>0.1130564</v>
      </c>
      <c r="P4130" s="63">
        <v>10</v>
      </c>
      <c r="Q4130" s="63">
        <v>1.2781749580960001E-2</v>
      </c>
    </row>
    <row r="4131" spans="1:17">
      <c r="A4131" s="63" t="s">
        <v>77</v>
      </c>
      <c r="B4131" s="63" t="s">
        <v>44</v>
      </c>
      <c r="C4131" s="63" t="s">
        <v>72</v>
      </c>
      <c r="D4131" s="63">
        <v>2</v>
      </c>
      <c r="E4131" s="63">
        <v>0.82816020000000001</v>
      </c>
      <c r="F4131" s="63">
        <v>0.58790580000000003</v>
      </c>
      <c r="G4131" s="63">
        <v>-0.24025450000000001</v>
      </c>
      <c r="H4131" s="63">
        <v>53.903100000000002</v>
      </c>
      <c r="I4131" s="63">
        <v>-0.38514209999999999</v>
      </c>
      <c r="J4131" s="63">
        <v>-0.29954130000000001</v>
      </c>
      <c r="K4131" s="63">
        <v>-0.24025450000000001</v>
      </c>
      <c r="L4131" s="63">
        <v>-0.18096760000000001</v>
      </c>
      <c r="M4131" s="63">
        <v>-9.5366900000000004E-2</v>
      </c>
      <c r="N4131" s="63">
        <v>1831</v>
      </c>
      <c r="O4131" s="63">
        <v>0.1130564</v>
      </c>
      <c r="P4131" s="63">
        <v>10</v>
      </c>
      <c r="Q4131" s="63">
        <v>1.2781749580960001E-2</v>
      </c>
    </row>
    <row r="4132" spans="1:17">
      <c r="A4132" s="63" t="s">
        <v>77</v>
      </c>
      <c r="B4132" s="63" t="s">
        <v>44</v>
      </c>
      <c r="C4132" s="63" t="s">
        <v>72</v>
      </c>
      <c r="D4132" s="63">
        <v>3</v>
      </c>
      <c r="E4132" s="63">
        <v>0.79951000000000005</v>
      </c>
      <c r="F4132" s="63">
        <v>0.56141509999999994</v>
      </c>
      <c r="G4132" s="63">
        <v>-0.2380949</v>
      </c>
      <c r="H4132" s="63">
        <v>53.699199999999998</v>
      </c>
      <c r="I4132" s="63">
        <v>-0.3829825</v>
      </c>
      <c r="J4132" s="63">
        <v>-0.29738179999999997</v>
      </c>
      <c r="K4132" s="63">
        <v>-0.2380949</v>
      </c>
      <c r="L4132" s="63">
        <v>-0.1788081</v>
      </c>
      <c r="M4132" s="63">
        <v>-9.3207300000000007E-2</v>
      </c>
      <c r="N4132" s="63">
        <v>1831</v>
      </c>
      <c r="O4132" s="63">
        <v>0.1130564</v>
      </c>
      <c r="P4132" s="63">
        <v>10</v>
      </c>
      <c r="Q4132" s="63">
        <v>1.2781749580960001E-2</v>
      </c>
    </row>
    <row r="4133" spans="1:17">
      <c r="A4133" s="63" t="s">
        <v>77</v>
      </c>
      <c r="B4133" s="63" t="s">
        <v>44</v>
      </c>
      <c r="C4133" s="63" t="s">
        <v>72</v>
      </c>
      <c r="D4133" s="63">
        <v>4</v>
      </c>
      <c r="E4133" s="63">
        <v>0.78901739999999998</v>
      </c>
      <c r="F4133" s="63">
        <v>0.57499270000000002</v>
      </c>
      <c r="G4133" s="63">
        <v>-0.21402479999999999</v>
      </c>
      <c r="H4133" s="63">
        <v>53.348199999999999</v>
      </c>
      <c r="I4133" s="63">
        <v>-0.35891240000000002</v>
      </c>
      <c r="J4133" s="63">
        <v>-0.27331159999999999</v>
      </c>
      <c r="K4133" s="63">
        <v>-0.21402479999999999</v>
      </c>
      <c r="L4133" s="63">
        <v>-0.15473790000000001</v>
      </c>
      <c r="M4133" s="63">
        <v>-6.9137199999999996E-2</v>
      </c>
      <c r="N4133" s="63">
        <v>1831</v>
      </c>
      <c r="O4133" s="63">
        <v>0.1130564</v>
      </c>
      <c r="P4133" s="63">
        <v>10</v>
      </c>
      <c r="Q4133" s="63">
        <v>1.2781749580960001E-2</v>
      </c>
    </row>
    <row r="4134" spans="1:17">
      <c r="A4134" s="63" t="s">
        <v>77</v>
      </c>
      <c r="B4134" s="63" t="s">
        <v>44</v>
      </c>
      <c r="C4134" s="63" t="s">
        <v>72</v>
      </c>
      <c r="D4134" s="63">
        <v>5</v>
      </c>
      <c r="E4134" s="63">
        <v>0.80019680000000004</v>
      </c>
      <c r="F4134" s="63">
        <v>0.58509990000000001</v>
      </c>
      <c r="G4134" s="63">
        <v>-0.21509700000000001</v>
      </c>
      <c r="H4134" s="63">
        <v>53.130600000000001</v>
      </c>
      <c r="I4134" s="63">
        <v>-0.35998449999999999</v>
      </c>
      <c r="J4134" s="63">
        <v>-0.27438380000000001</v>
      </c>
      <c r="K4134" s="63">
        <v>-0.21509700000000001</v>
      </c>
      <c r="L4134" s="63">
        <v>-0.15581010000000001</v>
      </c>
      <c r="M4134" s="63">
        <v>-7.0209400000000005E-2</v>
      </c>
      <c r="N4134" s="63">
        <v>1831</v>
      </c>
      <c r="O4134" s="63">
        <v>0.1130564</v>
      </c>
      <c r="P4134" s="63">
        <v>10</v>
      </c>
      <c r="Q4134" s="63">
        <v>1.2781749580960001E-2</v>
      </c>
    </row>
    <row r="4135" spans="1:17">
      <c r="A4135" s="63" t="s">
        <v>77</v>
      </c>
      <c r="B4135" s="63" t="s">
        <v>44</v>
      </c>
      <c r="C4135" s="63" t="s">
        <v>72</v>
      </c>
      <c r="D4135" s="63">
        <v>6</v>
      </c>
      <c r="E4135" s="63">
        <v>0.89529899999999996</v>
      </c>
      <c r="F4135" s="63">
        <v>0.62834089999999998</v>
      </c>
      <c r="G4135" s="63">
        <v>-0.26695809999999998</v>
      </c>
      <c r="H4135" s="63">
        <v>52.8369</v>
      </c>
      <c r="I4135" s="63">
        <v>-0.41184569999999998</v>
      </c>
      <c r="J4135" s="63">
        <v>-0.32624500000000001</v>
      </c>
      <c r="K4135" s="63">
        <v>-0.26695809999999998</v>
      </c>
      <c r="L4135" s="63">
        <v>-0.2076713</v>
      </c>
      <c r="M4135" s="63">
        <v>-0.1220705</v>
      </c>
      <c r="N4135" s="63">
        <v>1831</v>
      </c>
      <c r="O4135" s="63">
        <v>0.1130564</v>
      </c>
      <c r="P4135" s="63">
        <v>10</v>
      </c>
      <c r="Q4135" s="63">
        <v>1.2781749580960001E-2</v>
      </c>
    </row>
    <row r="4136" spans="1:17">
      <c r="A4136" s="63" t="s">
        <v>77</v>
      </c>
      <c r="B4136" s="63" t="s">
        <v>44</v>
      </c>
      <c r="C4136" s="63" t="s">
        <v>72</v>
      </c>
      <c r="D4136" s="63">
        <v>7</v>
      </c>
      <c r="E4136" s="63">
        <v>1.108274</v>
      </c>
      <c r="F4136" s="63">
        <v>0.83567329999999995</v>
      </c>
      <c r="G4136" s="63">
        <v>-0.27260079999999998</v>
      </c>
      <c r="H4136" s="63">
        <v>52.559100000000001</v>
      </c>
      <c r="I4136" s="63">
        <v>-0.41748839999999998</v>
      </c>
      <c r="J4136" s="63">
        <v>-0.33188770000000001</v>
      </c>
      <c r="K4136" s="63">
        <v>-0.27260079999999998</v>
      </c>
      <c r="L4136" s="63">
        <v>-0.213314</v>
      </c>
      <c r="M4136" s="63">
        <v>-0.1277132</v>
      </c>
      <c r="N4136" s="63">
        <v>1831</v>
      </c>
      <c r="O4136" s="63">
        <v>0.1130564</v>
      </c>
      <c r="P4136" s="63">
        <v>10</v>
      </c>
      <c r="Q4136" s="63">
        <v>1.2781749580960001E-2</v>
      </c>
    </row>
    <row r="4137" spans="1:17">
      <c r="A4137" s="63" t="s">
        <v>77</v>
      </c>
      <c r="B4137" s="63" t="s">
        <v>44</v>
      </c>
      <c r="C4137" s="63" t="s">
        <v>72</v>
      </c>
      <c r="D4137" s="63">
        <v>8</v>
      </c>
      <c r="E4137" s="63">
        <v>1.2568090000000001</v>
      </c>
      <c r="F4137" s="63">
        <v>1.029369</v>
      </c>
      <c r="G4137" s="63">
        <v>-0.2274398</v>
      </c>
      <c r="H4137" s="63">
        <v>52.459400000000002</v>
      </c>
      <c r="I4137" s="63">
        <v>-0.37232739999999998</v>
      </c>
      <c r="J4137" s="63">
        <v>-0.2867266</v>
      </c>
      <c r="K4137" s="63">
        <v>-0.2274398</v>
      </c>
      <c r="L4137" s="63">
        <v>-0.16815289999999999</v>
      </c>
      <c r="M4137" s="63">
        <v>-8.2552200000000006E-2</v>
      </c>
      <c r="N4137" s="63">
        <v>1831</v>
      </c>
      <c r="O4137" s="63">
        <v>0.1130564</v>
      </c>
      <c r="P4137" s="63">
        <v>10</v>
      </c>
      <c r="Q4137" s="63">
        <v>1.2781749580960001E-2</v>
      </c>
    </row>
    <row r="4138" spans="1:17">
      <c r="A4138" s="63" t="s">
        <v>77</v>
      </c>
      <c r="B4138" s="63" t="s">
        <v>44</v>
      </c>
      <c r="C4138" s="63" t="s">
        <v>72</v>
      </c>
      <c r="D4138" s="63">
        <v>9</v>
      </c>
      <c r="E4138" s="63">
        <v>1.22882</v>
      </c>
      <c r="F4138" s="63">
        <v>1.116581</v>
      </c>
      <c r="G4138" s="63">
        <v>-0.11223959999999999</v>
      </c>
      <c r="H4138" s="63">
        <v>53.747100000000003</v>
      </c>
      <c r="I4138" s="63">
        <v>-0.2571272</v>
      </c>
      <c r="J4138" s="63">
        <v>-0.1715264</v>
      </c>
      <c r="K4138" s="63">
        <v>-0.11223959999999999</v>
      </c>
      <c r="L4138" s="63">
        <v>-5.2952800000000001E-2</v>
      </c>
      <c r="M4138" s="63">
        <v>3.2648000000000003E-2</v>
      </c>
      <c r="N4138" s="63">
        <v>1831</v>
      </c>
      <c r="O4138" s="63">
        <v>0.1130564</v>
      </c>
      <c r="P4138" s="63">
        <v>10</v>
      </c>
      <c r="Q4138" s="63">
        <v>1.2781749580960001E-2</v>
      </c>
    </row>
    <row r="4139" spans="1:17">
      <c r="A4139" s="63" t="s">
        <v>77</v>
      </c>
      <c r="B4139" s="63" t="s">
        <v>44</v>
      </c>
      <c r="C4139" s="63" t="s">
        <v>72</v>
      </c>
      <c r="D4139" s="63">
        <v>10</v>
      </c>
      <c r="E4139" s="63">
        <v>1.2431479999999999</v>
      </c>
      <c r="F4139" s="63">
        <v>1.1295980000000001</v>
      </c>
      <c r="G4139" s="63">
        <v>-0.11354980000000001</v>
      </c>
      <c r="H4139" s="63">
        <v>57.023200000000003</v>
      </c>
      <c r="I4139" s="63">
        <v>-0.25843739999999998</v>
      </c>
      <c r="J4139" s="63">
        <v>-0.17283670000000001</v>
      </c>
      <c r="K4139" s="63">
        <v>-0.11354980000000001</v>
      </c>
      <c r="L4139" s="63">
        <v>-5.4262999999999999E-2</v>
      </c>
      <c r="M4139" s="63">
        <v>3.1337799999999999E-2</v>
      </c>
      <c r="N4139" s="63">
        <v>1831</v>
      </c>
      <c r="O4139" s="63">
        <v>0.1130564</v>
      </c>
      <c r="P4139" s="63">
        <v>10</v>
      </c>
      <c r="Q4139" s="63">
        <v>1.2781749580960001E-2</v>
      </c>
    </row>
    <row r="4140" spans="1:17">
      <c r="A4140" s="63" t="s">
        <v>77</v>
      </c>
      <c r="B4140" s="63" t="s">
        <v>44</v>
      </c>
      <c r="C4140" s="63" t="s">
        <v>72</v>
      </c>
      <c r="D4140" s="63">
        <v>11</v>
      </c>
      <c r="E4140" s="63">
        <v>1.1462110000000001</v>
      </c>
      <c r="F4140" s="63">
        <v>1.1540589999999999</v>
      </c>
      <c r="G4140" s="63">
        <v>7.8478999999999997E-3</v>
      </c>
      <c r="H4140" s="63">
        <v>60.653599999999997</v>
      </c>
      <c r="I4140" s="63">
        <v>-0.13703969999999999</v>
      </c>
      <c r="J4140" s="63">
        <v>-5.1438900000000003E-2</v>
      </c>
      <c r="K4140" s="63">
        <v>7.8478999999999997E-3</v>
      </c>
      <c r="L4140" s="63">
        <v>6.7134700000000005E-2</v>
      </c>
      <c r="M4140" s="63">
        <v>0.1527355</v>
      </c>
      <c r="N4140" s="63">
        <v>1831</v>
      </c>
      <c r="O4140" s="63">
        <v>0.1130564</v>
      </c>
      <c r="P4140" s="63">
        <v>10</v>
      </c>
      <c r="Q4140" s="63">
        <v>1.2781749580960001E-2</v>
      </c>
    </row>
    <row r="4141" spans="1:17">
      <c r="A4141" s="63" t="s">
        <v>77</v>
      </c>
      <c r="B4141" s="63" t="s">
        <v>44</v>
      </c>
      <c r="C4141" s="63" t="s">
        <v>72</v>
      </c>
      <c r="D4141" s="63">
        <v>12</v>
      </c>
      <c r="E4141" s="63">
        <v>1.0845560000000001</v>
      </c>
      <c r="F4141" s="63">
        <v>1.1645190000000001</v>
      </c>
      <c r="G4141" s="63">
        <v>7.9962400000000003E-2</v>
      </c>
      <c r="H4141" s="63">
        <v>63.4711</v>
      </c>
      <c r="I4141" s="63">
        <v>-6.4925200000000002E-2</v>
      </c>
      <c r="J4141" s="63">
        <v>2.0675499999999999E-2</v>
      </c>
      <c r="K4141" s="63">
        <v>7.9962400000000003E-2</v>
      </c>
      <c r="L4141" s="63">
        <v>0.13924919999999999</v>
      </c>
      <c r="M4141" s="63">
        <v>0.22484999999999999</v>
      </c>
      <c r="N4141" s="63">
        <v>1831</v>
      </c>
      <c r="O4141" s="63">
        <v>0.1130564</v>
      </c>
      <c r="P4141" s="63">
        <v>10</v>
      </c>
      <c r="Q4141" s="63">
        <v>1.2781749580960001E-2</v>
      </c>
    </row>
    <row r="4142" spans="1:17">
      <c r="A4142" s="63" t="s">
        <v>77</v>
      </c>
      <c r="B4142" s="63" t="s">
        <v>44</v>
      </c>
      <c r="C4142" s="63" t="s">
        <v>72</v>
      </c>
      <c r="D4142" s="63">
        <v>13</v>
      </c>
      <c r="E4142" s="63">
        <v>0.96913649999999996</v>
      </c>
      <c r="F4142" s="63">
        <v>1.186982</v>
      </c>
      <c r="G4142" s="63">
        <v>0.2178457</v>
      </c>
      <c r="H4142" s="63">
        <v>65.626499999999993</v>
      </c>
      <c r="I4142" s="63">
        <v>7.2958099999999998E-2</v>
      </c>
      <c r="J4142" s="63">
        <v>0.1585589</v>
      </c>
      <c r="K4142" s="63">
        <v>0.2178457</v>
      </c>
      <c r="L4142" s="63">
        <v>0.27713260000000001</v>
      </c>
      <c r="M4142" s="63">
        <v>0.36273329999999998</v>
      </c>
      <c r="N4142" s="63">
        <v>1831</v>
      </c>
      <c r="O4142" s="63">
        <v>0.1130564</v>
      </c>
      <c r="P4142" s="63">
        <v>10</v>
      </c>
      <c r="Q4142" s="63">
        <v>1.2781749580960001E-2</v>
      </c>
    </row>
    <row r="4143" spans="1:17">
      <c r="A4143" s="63" t="s">
        <v>77</v>
      </c>
      <c r="B4143" s="63" t="s">
        <v>44</v>
      </c>
      <c r="C4143" s="63" t="s">
        <v>72</v>
      </c>
      <c r="D4143" s="63">
        <v>14</v>
      </c>
      <c r="E4143" s="63">
        <v>0.92607269999999997</v>
      </c>
      <c r="F4143" s="63">
        <v>1.1816249999999999</v>
      </c>
      <c r="G4143" s="63">
        <v>0.2555519</v>
      </c>
      <c r="H4143" s="63">
        <v>66.374099999999999</v>
      </c>
      <c r="I4143" s="63">
        <v>0.11066429999999999</v>
      </c>
      <c r="J4143" s="63">
        <v>0.1962651</v>
      </c>
      <c r="K4143" s="63">
        <v>0.2555519</v>
      </c>
      <c r="L4143" s="63">
        <v>0.31483879999999997</v>
      </c>
      <c r="M4143" s="63">
        <v>0.4004395</v>
      </c>
      <c r="N4143" s="63">
        <v>1831</v>
      </c>
      <c r="O4143" s="63">
        <v>0.1130564</v>
      </c>
      <c r="P4143" s="63">
        <v>10</v>
      </c>
      <c r="Q4143" s="63">
        <v>1.2781749580960001E-2</v>
      </c>
    </row>
    <row r="4144" spans="1:17">
      <c r="A4144" s="63" t="s">
        <v>77</v>
      </c>
      <c r="B4144" s="63" t="s">
        <v>44</v>
      </c>
      <c r="C4144" s="63" t="s">
        <v>72</v>
      </c>
      <c r="D4144" s="63">
        <v>15</v>
      </c>
      <c r="E4144" s="63">
        <v>0.9403975</v>
      </c>
      <c r="F4144" s="63">
        <v>1.203505</v>
      </c>
      <c r="G4144" s="63">
        <v>0.26310749999999999</v>
      </c>
      <c r="H4144" s="63">
        <v>66.758499999999998</v>
      </c>
      <c r="I4144" s="63">
        <v>0.1182199</v>
      </c>
      <c r="J4144" s="63">
        <v>0.20382069999999999</v>
      </c>
      <c r="K4144" s="63">
        <v>0.26310749999999999</v>
      </c>
      <c r="L4144" s="63">
        <v>0.32239440000000003</v>
      </c>
      <c r="M4144" s="63">
        <v>0.4079951</v>
      </c>
      <c r="N4144" s="63">
        <v>1831</v>
      </c>
      <c r="O4144" s="63">
        <v>0.1130564</v>
      </c>
      <c r="P4144" s="63">
        <v>10</v>
      </c>
      <c r="Q4144" s="63">
        <v>1.2781749580960001E-2</v>
      </c>
    </row>
    <row r="4145" spans="1:17">
      <c r="A4145" s="63" t="s">
        <v>77</v>
      </c>
      <c r="B4145" s="63" t="s">
        <v>44</v>
      </c>
      <c r="C4145" s="63" t="s">
        <v>72</v>
      </c>
      <c r="D4145" s="63">
        <v>16</v>
      </c>
      <c r="E4145" s="63">
        <v>0.96771510000000005</v>
      </c>
      <c r="F4145" s="63">
        <v>1.218351</v>
      </c>
      <c r="G4145" s="63">
        <v>0.25063560000000001</v>
      </c>
      <c r="H4145" s="63">
        <v>67.0124</v>
      </c>
      <c r="I4145" s="63">
        <v>0.10574799999999999</v>
      </c>
      <c r="J4145" s="63">
        <v>0.19134870000000001</v>
      </c>
      <c r="K4145" s="63">
        <v>0.25063560000000001</v>
      </c>
      <c r="L4145" s="63">
        <v>0.30992239999999999</v>
      </c>
      <c r="M4145" s="63">
        <v>0.39552320000000002</v>
      </c>
      <c r="N4145" s="63">
        <v>1831</v>
      </c>
      <c r="O4145" s="63">
        <v>0.1130564</v>
      </c>
      <c r="P4145" s="63">
        <v>10</v>
      </c>
      <c r="Q4145" s="63">
        <v>1.2781749580960001E-2</v>
      </c>
    </row>
    <row r="4146" spans="1:17">
      <c r="A4146" s="63" t="s">
        <v>77</v>
      </c>
      <c r="B4146" s="63" t="s">
        <v>44</v>
      </c>
      <c r="C4146" s="63" t="s">
        <v>72</v>
      </c>
      <c r="D4146" s="63">
        <v>17</v>
      </c>
      <c r="E4146" s="63">
        <v>1.023649</v>
      </c>
      <c r="F4146" s="63">
        <v>1.2690710000000001</v>
      </c>
      <c r="G4146" s="63">
        <v>0.24542240000000001</v>
      </c>
      <c r="H4146" s="63">
        <v>65.557699999999997</v>
      </c>
      <c r="I4146" s="63">
        <v>0.10053479999999999</v>
      </c>
      <c r="J4146" s="63">
        <v>0.18613550000000001</v>
      </c>
      <c r="K4146" s="63">
        <v>0.24542240000000001</v>
      </c>
      <c r="L4146" s="63">
        <v>0.30470920000000001</v>
      </c>
      <c r="M4146" s="63">
        <v>0.39030999999999999</v>
      </c>
      <c r="N4146" s="63">
        <v>1831</v>
      </c>
      <c r="O4146" s="63">
        <v>0.1130564</v>
      </c>
      <c r="P4146" s="63">
        <v>10</v>
      </c>
      <c r="Q4146" s="63">
        <v>1.2781749580960001E-2</v>
      </c>
    </row>
    <row r="4147" spans="1:17">
      <c r="A4147" s="63" t="s">
        <v>77</v>
      </c>
      <c r="B4147" s="63" t="s">
        <v>44</v>
      </c>
      <c r="C4147" s="63" t="s">
        <v>72</v>
      </c>
      <c r="D4147" s="63">
        <v>18</v>
      </c>
      <c r="E4147" s="63">
        <v>1.135159</v>
      </c>
      <c r="F4147" s="63">
        <v>1.3013809999999999</v>
      </c>
      <c r="G4147" s="63">
        <v>0.1662217</v>
      </c>
      <c r="H4147" s="63">
        <v>63.481099999999998</v>
      </c>
      <c r="I4147" s="63">
        <v>2.1334100000000002E-2</v>
      </c>
      <c r="J4147" s="63">
        <v>0.1069349</v>
      </c>
      <c r="K4147" s="63">
        <v>0.1662217</v>
      </c>
      <c r="L4147" s="63">
        <v>0.2255086</v>
      </c>
      <c r="M4147" s="63">
        <v>0.31110929999999998</v>
      </c>
      <c r="N4147" s="63">
        <v>1831</v>
      </c>
      <c r="O4147" s="63">
        <v>0.1130564</v>
      </c>
      <c r="P4147" s="63">
        <v>10</v>
      </c>
      <c r="Q4147" s="63">
        <v>1.2781749580960001E-2</v>
      </c>
    </row>
    <row r="4148" spans="1:17">
      <c r="A4148" s="63" t="s">
        <v>77</v>
      </c>
      <c r="B4148" s="63" t="s">
        <v>44</v>
      </c>
      <c r="C4148" s="63" t="s">
        <v>72</v>
      </c>
      <c r="D4148" s="63">
        <v>19</v>
      </c>
      <c r="E4148" s="63">
        <v>1.289293</v>
      </c>
      <c r="F4148" s="63">
        <v>1.293088</v>
      </c>
      <c r="G4148" s="63">
        <v>3.7953000000000001E-3</v>
      </c>
      <c r="H4148" s="63">
        <v>60.344000000000001</v>
      </c>
      <c r="I4148" s="63">
        <v>-0.1410923</v>
      </c>
      <c r="J4148" s="63">
        <v>-5.5491600000000002E-2</v>
      </c>
      <c r="K4148" s="63">
        <v>3.7953000000000001E-3</v>
      </c>
      <c r="L4148" s="63">
        <v>6.3082100000000002E-2</v>
      </c>
      <c r="M4148" s="63">
        <v>0.14868290000000001</v>
      </c>
      <c r="N4148" s="63">
        <v>1831</v>
      </c>
      <c r="O4148" s="63">
        <v>0.1130564</v>
      </c>
      <c r="P4148" s="63">
        <v>10</v>
      </c>
      <c r="Q4148" s="63">
        <v>1.2781749580960001E-2</v>
      </c>
    </row>
    <row r="4149" spans="1:17">
      <c r="A4149" s="63" t="s">
        <v>77</v>
      </c>
      <c r="B4149" s="63" t="s">
        <v>44</v>
      </c>
      <c r="C4149" s="63" t="s">
        <v>72</v>
      </c>
      <c r="D4149" s="63">
        <v>20</v>
      </c>
      <c r="E4149" s="63">
        <v>1.460941</v>
      </c>
      <c r="F4149" s="63">
        <v>1.3505370000000001</v>
      </c>
      <c r="G4149" s="63">
        <v>-0.1104035</v>
      </c>
      <c r="H4149" s="63">
        <v>57.718699999999998</v>
      </c>
      <c r="I4149" s="63">
        <v>-0.25529109999999999</v>
      </c>
      <c r="J4149" s="63">
        <v>-0.16969039999999999</v>
      </c>
      <c r="K4149" s="63">
        <v>-0.1104035</v>
      </c>
      <c r="L4149" s="63">
        <v>-5.1116700000000001E-2</v>
      </c>
      <c r="M4149" s="63">
        <v>3.4484099999999997E-2</v>
      </c>
      <c r="N4149" s="63">
        <v>1831</v>
      </c>
      <c r="O4149" s="63">
        <v>0.1130564</v>
      </c>
      <c r="P4149" s="63">
        <v>10</v>
      </c>
      <c r="Q4149" s="63">
        <v>1.2781749580960001E-2</v>
      </c>
    </row>
    <row r="4150" spans="1:17">
      <c r="A4150" s="63" t="s">
        <v>77</v>
      </c>
      <c r="B4150" s="63" t="s">
        <v>44</v>
      </c>
      <c r="C4150" s="63" t="s">
        <v>72</v>
      </c>
      <c r="D4150" s="63">
        <v>21</v>
      </c>
      <c r="E4150" s="63">
        <v>1.547377</v>
      </c>
      <c r="F4150" s="63">
        <v>1.376242</v>
      </c>
      <c r="G4150" s="63">
        <v>-0.17113519999999999</v>
      </c>
      <c r="H4150" s="63">
        <v>56.147599999999997</v>
      </c>
      <c r="I4150" s="63">
        <v>-0.31602279999999999</v>
      </c>
      <c r="J4150" s="63">
        <v>-0.23042199999999999</v>
      </c>
      <c r="K4150" s="63">
        <v>-0.17113519999999999</v>
      </c>
      <c r="L4150" s="63">
        <v>-0.1118484</v>
      </c>
      <c r="M4150" s="63">
        <v>-2.6247599999999999E-2</v>
      </c>
      <c r="N4150" s="63">
        <v>1831</v>
      </c>
      <c r="O4150" s="63">
        <v>0.1130564</v>
      </c>
      <c r="P4150" s="63">
        <v>10</v>
      </c>
      <c r="Q4150" s="63">
        <v>1.2781749580960001E-2</v>
      </c>
    </row>
    <row r="4151" spans="1:17">
      <c r="A4151" s="63" t="s">
        <v>77</v>
      </c>
      <c r="B4151" s="63" t="s">
        <v>44</v>
      </c>
      <c r="C4151" s="63" t="s">
        <v>72</v>
      </c>
      <c r="D4151" s="63">
        <v>22</v>
      </c>
      <c r="E4151" s="63">
        <v>1.508122</v>
      </c>
      <c r="F4151" s="63">
        <v>1.285593</v>
      </c>
      <c r="G4151" s="63">
        <v>-0.22252910000000001</v>
      </c>
      <c r="H4151" s="63">
        <v>55.1126</v>
      </c>
      <c r="I4151" s="63">
        <v>-0.36741669999999998</v>
      </c>
      <c r="J4151" s="63">
        <v>-0.28181590000000001</v>
      </c>
      <c r="K4151" s="63">
        <v>-0.22252910000000001</v>
      </c>
      <c r="L4151" s="63">
        <v>-0.1632422</v>
      </c>
      <c r="M4151" s="63">
        <v>-7.7641500000000002E-2</v>
      </c>
      <c r="N4151" s="63">
        <v>1831</v>
      </c>
      <c r="O4151" s="63">
        <v>0.1130564</v>
      </c>
      <c r="P4151" s="63">
        <v>10</v>
      </c>
      <c r="Q4151" s="63">
        <v>1.2781749580960001E-2</v>
      </c>
    </row>
    <row r="4152" spans="1:17">
      <c r="A4152" s="63" t="s">
        <v>77</v>
      </c>
      <c r="B4152" s="63" t="s">
        <v>44</v>
      </c>
      <c r="C4152" s="63" t="s">
        <v>72</v>
      </c>
      <c r="D4152" s="63">
        <v>23</v>
      </c>
      <c r="E4152" s="63">
        <v>1.3058080000000001</v>
      </c>
      <c r="F4152" s="63">
        <v>1.082587</v>
      </c>
      <c r="G4152" s="63">
        <v>-0.22322110000000001</v>
      </c>
      <c r="H4152" s="63">
        <v>54.135899999999999</v>
      </c>
      <c r="I4152" s="63">
        <v>-0.36810870000000001</v>
      </c>
      <c r="J4152" s="63">
        <v>-0.28250789999999998</v>
      </c>
      <c r="K4152" s="63">
        <v>-0.22322110000000001</v>
      </c>
      <c r="L4152" s="63">
        <v>-0.1639342</v>
      </c>
      <c r="M4152" s="63">
        <v>-7.83335E-2</v>
      </c>
      <c r="N4152" s="63">
        <v>1831</v>
      </c>
      <c r="O4152" s="63">
        <v>0.1130564</v>
      </c>
      <c r="P4152" s="63">
        <v>10</v>
      </c>
      <c r="Q4152" s="63">
        <v>1.2781749580960001E-2</v>
      </c>
    </row>
    <row r="4153" spans="1:17">
      <c r="A4153" s="63" t="s">
        <v>77</v>
      </c>
      <c r="B4153" s="63" t="s">
        <v>44</v>
      </c>
      <c r="C4153" s="63" t="s">
        <v>72</v>
      </c>
      <c r="D4153" s="63">
        <v>24</v>
      </c>
      <c r="E4153" s="63">
        <v>1.04996</v>
      </c>
      <c r="F4153" s="63">
        <v>0.82048679999999996</v>
      </c>
      <c r="G4153" s="63">
        <v>-0.2294728</v>
      </c>
      <c r="H4153" s="63">
        <v>53.627600000000001</v>
      </c>
      <c r="I4153" s="63">
        <v>-0.37436039999999998</v>
      </c>
      <c r="J4153" s="63">
        <v>-0.28875960000000001</v>
      </c>
      <c r="K4153" s="63">
        <v>-0.2294728</v>
      </c>
      <c r="L4153" s="63">
        <v>-0.1701859</v>
      </c>
      <c r="M4153" s="63">
        <v>-8.4585199999999999E-2</v>
      </c>
      <c r="N4153" s="63">
        <v>1831</v>
      </c>
      <c r="O4153" s="63">
        <v>0.1130564</v>
      </c>
      <c r="P4153" s="63">
        <v>10</v>
      </c>
      <c r="Q4153" s="63">
        <v>1.2781749580960001E-2</v>
      </c>
    </row>
    <row r="4154" spans="1:17">
      <c r="A4154" s="63" t="s">
        <v>77</v>
      </c>
      <c r="B4154" s="63" t="s">
        <v>44</v>
      </c>
      <c r="C4154" s="63" t="s">
        <v>73</v>
      </c>
      <c r="D4154" s="63">
        <v>1</v>
      </c>
      <c r="E4154" s="63">
        <v>1.011865</v>
      </c>
      <c r="F4154" s="63">
        <v>0.86696150000000005</v>
      </c>
      <c r="G4154" s="63">
        <v>-0.1449038</v>
      </c>
      <c r="H4154" s="63">
        <v>39.403799999999997</v>
      </c>
      <c r="I4154" s="63">
        <v>-0.28979139999999998</v>
      </c>
      <c r="J4154" s="63">
        <v>-0.2041906</v>
      </c>
      <c r="K4154" s="63">
        <v>-0.1449038</v>
      </c>
      <c r="L4154" s="63">
        <v>-8.5616899999999996E-2</v>
      </c>
      <c r="M4154" s="63">
        <v>-1.6200000000000001E-5</v>
      </c>
      <c r="N4154" s="63">
        <v>1831</v>
      </c>
      <c r="O4154" s="63">
        <v>0.1130564</v>
      </c>
      <c r="P4154" s="63">
        <v>11</v>
      </c>
      <c r="Q4154" s="63">
        <v>1.2781749580960001E-2</v>
      </c>
    </row>
    <row r="4155" spans="1:17">
      <c r="A4155" s="63" t="s">
        <v>77</v>
      </c>
      <c r="B4155" s="63" t="s">
        <v>44</v>
      </c>
      <c r="C4155" s="63" t="s">
        <v>73</v>
      </c>
      <c r="D4155" s="63">
        <v>2</v>
      </c>
      <c r="E4155" s="63">
        <v>0.94468149999999995</v>
      </c>
      <c r="F4155" s="63">
        <v>0.7838657</v>
      </c>
      <c r="G4155" s="63">
        <v>-0.16081580000000001</v>
      </c>
      <c r="H4155" s="63">
        <v>39.238999999999997</v>
      </c>
      <c r="I4155" s="63">
        <v>-0.30570340000000001</v>
      </c>
      <c r="J4155" s="63">
        <v>-0.22010260000000001</v>
      </c>
      <c r="K4155" s="63">
        <v>-0.16081580000000001</v>
      </c>
      <c r="L4155" s="63">
        <v>-0.10152890000000001</v>
      </c>
      <c r="M4155" s="63">
        <v>-1.59282E-2</v>
      </c>
      <c r="N4155" s="63">
        <v>1831</v>
      </c>
      <c r="O4155" s="63">
        <v>0.1130564</v>
      </c>
      <c r="P4155" s="63">
        <v>11</v>
      </c>
      <c r="Q4155" s="63">
        <v>1.2781749580960001E-2</v>
      </c>
    </row>
    <row r="4156" spans="1:17">
      <c r="A4156" s="63" t="s">
        <v>77</v>
      </c>
      <c r="B4156" s="63" t="s">
        <v>44</v>
      </c>
      <c r="C4156" s="63" t="s">
        <v>73</v>
      </c>
      <c r="D4156" s="63">
        <v>3</v>
      </c>
      <c r="E4156" s="63">
        <v>0.9376099</v>
      </c>
      <c r="F4156" s="63">
        <v>0.78121339999999995</v>
      </c>
      <c r="G4156" s="63">
        <v>-0.15639639999999999</v>
      </c>
      <c r="H4156" s="63">
        <v>38.7224</v>
      </c>
      <c r="I4156" s="63">
        <v>-0.301284</v>
      </c>
      <c r="J4156" s="63">
        <v>-0.21568329999999999</v>
      </c>
      <c r="K4156" s="63">
        <v>-0.15639639999999999</v>
      </c>
      <c r="L4156" s="63">
        <v>-9.7109600000000004E-2</v>
      </c>
      <c r="M4156" s="63">
        <v>-1.1508900000000001E-2</v>
      </c>
      <c r="N4156" s="63">
        <v>1831</v>
      </c>
      <c r="O4156" s="63">
        <v>0.1130564</v>
      </c>
      <c r="P4156" s="63">
        <v>11</v>
      </c>
      <c r="Q4156" s="63">
        <v>1.2781749580960001E-2</v>
      </c>
    </row>
    <row r="4157" spans="1:17">
      <c r="A4157" s="63" t="s">
        <v>77</v>
      </c>
      <c r="B4157" s="63" t="s">
        <v>44</v>
      </c>
      <c r="C4157" s="63" t="s">
        <v>73</v>
      </c>
      <c r="D4157" s="63">
        <v>4</v>
      </c>
      <c r="E4157" s="63">
        <v>0.97520200000000001</v>
      </c>
      <c r="F4157" s="63">
        <v>0.81735179999999996</v>
      </c>
      <c r="G4157" s="63">
        <v>-0.1578503</v>
      </c>
      <c r="H4157" s="63">
        <v>38.263800000000003</v>
      </c>
      <c r="I4157" s="63">
        <v>-0.3027379</v>
      </c>
      <c r="J4157" s="63">
        <v>-0.2171371</v>
      </c>
      <c r="K4157" s="63">
        <v>-0.1578503</v>
      </c>
      <c r="L4157" s="63">
        <v>-9.8563399999999995E-2</v>
      </c>
      <c r="M4157" s="63">
        <v>-1.2962700000000001E-2</v>
      </c>
      <c r="N4157" s="63">
        <v>1831</v>
      </c>
      <c r="O4157" s="63">
        <v>0.1130564</v>
      </c>
      <c r="P4157" s="63">
        <v>11</v>
      </c>
      <c r="Q4157" s="63">
        <v>1.2781749580960001E-2</v>
      </c>
    </row>
    <row r="4158" spans="1:17">
      <c r="A4158" s="63" t="s">
        <v>77</v>
      </c>
      <c r="B4158" s="63" t="s">
        <v>44</v>
      </c>
      <c r="C4158" s="63" t="s">
        <v>73</v>
      </c>
      <c r="D4158" s="63">
        <v>5</v>
      </c>
      <c r="E4158" s="63">
        <v>1.01833</v>
      </c>
      <c r="F4158" s="63">
        <v>0.86123729999999998</v>
      </c>
      <c r="G4158" s="63">
        <v>-0.1570927</v>
      </c>
      <c r="H4158" s="63">
        <v>38.111400000000003</v>
      </c>
      <c r="I4158" s="63">
        <v>-0.30198029999999998</v>
      </c>
      <c r="J4158" s="63">
        <v>-0.2163795</v>
      </c>
      <c r="K4158" s="63">
        <v>-0.1570927</v>
      </c>
      <c r="L4158" s="63">
        <v>-9.7805900000000001E-2</v>
      </c>
      <c r="M4158" s="63">
        <v>-1.22051E-2</v>
      </c>
      <c r="N4158" s="63">
        <v>1831</v>
      </c>
      <c r="O4158" s="63">
        <v>0.1130564</v>
      </c>
      <c r="P4158" s="63">
        <v>11</v>
      </c>
      <c r="Q4158" s="63">
        <v>1.2781749580960001E-2</v>
      </c>
    </row>
    <row r="4159" spans="1:17">
      <c r="A4159" s="63" t="s">
        <v>77</v>
      </c>
      <c r="B4159" s="63" t="s">
        <v>44</v>
      </c>
      <c r="C4159" s="63" t="s">
        <v>73</v>
      </c>
      <c r="D4159" s="63">
        <v>6</v>
      </c>
      <c r="E4159" s="63">
        <v>1.1900310000000001</v>
      </c>
      <c r="F4159" s="63">
        <v>0.95479290000000006</v>
      </c>
      <c r="G4159" s="63">
        <v>-0.23523769999999999</v>
      </c>
      <c r="H4159" s="63">
        <v>37.945700000000002</v>
      </c>
      <c r="I4159" s="63">
        <v>-0.3801253</v>
      </c>
      <c r="J4159" s="63">
        <v>-0.29452460000000003</v>
      </c>
      <c r="K4159" s="63">
        <v>-0.23523769999999999</v>
      </c>
      <c r="L4159" s="63">
        <v>-0.17595089999999999</v>
      </c>
      <c r="M4159" s="63">
        <v>-9.0350100000000003E-2</v>
      </c>
      <c r="N4159" s="63">
        <v>1831</v>
      </c>
      <c r="O4159" s="63">
        <v>0.1130564</v>
      </c>
      <c r="P4159" s="63">
        <v>11</v>
      </c>
      <c r="Q4159" s="63">
        <v>1.2781749580960001E-2</v>
      </c>
    </row>
    <row r="4160" spans="1:17">
      <c r="A4160" s="63" t="s">
        <v>77</v>
      </c>
      <c r="B4160" s="63" t="s">
        <v>44</v>
      </c>
      <c r="C4160" s="63" t="s">
        <v>73</v>
      </c>
      <c r="D4160" s="63">
        <v>7</v>
      </c>
      <c r="E4160" s="63">
        <v>1.5544009999999999</v>
      </c>
      <c r="F4160" s="63">
        <v>1.355224</v>
      </c>
      <c r="G4160" s="63">
        <v>-0.19917670000000001</v>
      </c>
      <c r="H4160" s="63">
        <v>37.805799999999998</v>
      </c>
      <c r="I4160" s="63">
        <v>-0.34406429999999999</v>
      </c>
      <c r="J4160" s="63">
        <v>-0.25846350000000001</v>
      </c>
      <c r="K4160" s="63">
        <v>-0.19917670000000001</v>
      </c>
      <c r="L4160" s="63">
        <v>-0.13988980000000001</v>
      </c>
      <c r="M4160" s="63">
        <v>-5.42891E-2</v>
      </c>
      <c r="N4160" s="63">
        <v>1831</v>
      </c>
      <c r="O4160" s="63">
        <v>0.1130564</v>
      </c>
      <c r="P4160" s="63">
        <v>11</v>
      </c>
      <c r="Q4160" s="63">
        <v>1.2781749580960001E-2</v>
      </c>
    </row>
    <row r="4161" spans="1:17">
      <c r="A4161" s="63" t="s">
        <v>77</v>
      </c>
      <c r="B4161" s="63" t="s">
        <v>44</v>
      </c>
      <c r="C4161" s="63" t="s">
        <v>73</v>
      </c>
      <c r="D4161" s="63">
        <v>8</v>
      </c>
      <c r="E4161" s="63">
        <v>1.7685010000000001</v>
      </c>
      <c r="F4161" s="63">
        <v>1.6845490000000001</v>
      </c>
      <c r="G4161" s="63">
        <v>-8.3951799999999993E-2</v>
      </c>
      <c r="H4161" s="63">
        <v>37.870100000000001</v>
      </c>
      <c r="I4161" s="63">
        <v>-0.2288394</v>
      </c>
      <c r="J4161" s="63">
        <v>-0.1432387</v>
      </c>
      <c r="K4161" s="63">
        <v>-8.3951799999999993E-2</v>
      </c>
      <c r="L4161" s="63">
        <v>-2.4664999999999999E-2</v>
      </c>
      <c r="M4161" s="63">
        <v>6.0935799999999998E-2</v>
      </c>
      <c r="N4161" s="63">
        <v>1831</v>
      </c>
      <c r="O4161" s="63">
        <v>0.1130564</v>
      </c>
      <c r="P4161" s="63">
        <v>11</v>
      </c>
      <c r="Q4161" s="63">
        <v>1.2781749580960001E-2</v>
      </c>
    </row>
    <row r="4162" spans="1:17">
      <c r="A4162" s="63" t="s">
        <v>77</v>
      </c>
      <c r="B4162" s="63" t="s">
        <v>44</v>
      </c>
      <c r="C4162" s="63" t="s">
        <v>73</v>
      </c>
      <c r="D4162" s="63">
        <v>9</v>
      </c>
      <c r="E4162" s="63">
        <v>1.6166389999999999</v>
      </c>
      <c r="F4162" s="63">
        <v>1.689972</v>
      </c>
      <c r="G4162" s="63">
        <v>7.3333599999999999E-2</v>
      </c>
      <c r="H4162" s="63">
        <v>40.596899999999998</v>
      </c>
      <c r="I4162" s="63">
        <v>-7.1554000000000006E-2</v>
      </c>
      <c r="J4162" s="63">
        <v>1.40468E-2</v>
      </c>
      <c r="K4162" s="63">
        <v>7.3333599999999999E-2</v>
      </c>
      <c r="L4162" s="63">
        <v>0.1326205</v>
      </c>
      <c r="M4162" s="63">
        <v>0.2182212</v>
      </c>
      <c r="N4162" s="63">
        <v>1831</v>
      </c>
      <c r="O4162" s="63">
        <v>0.1130564</v>
      </c>
      <c r="P4162" s="63">
        <v>11</v>
      </c>
      <c r="Q4162" s="63">
        <v>1.2781749580960001E-2</v>
      </c>
    </row>
    <row r="4163" spans="1:17">
      <c r="A4163" s="63" t="s">
        <v>77</v>
      </c>
      <c r="B4163" s="63" t="s">
        <v>44</v>
      </c>
      <c r="C4163" s="63" t="s">
        <v>73</v>
      </c>
      <c r="D4163" s="63">
        <v>10</v>
      </c>
      <c r="E4163" s="63">
        <v>1.5337160000000001</v>
      </c>
      <c r="F4163" s="63">
        <v>1.6099600000000001</v>
      </c>
      <c r="G4163" s="63">
        <v>7.62438E-2</v>
      </c>
      <c r="H4163" s="63">
        <v>44.343499999999999</v>
      </c>
      <c r="I4163" s="63">
        <v>-6.8643800000000005E-2</v>
      </c>
      <c r="J4163" s="63">
        <v>1.69569E-2</v>
      </c>
      <c r="K4163" s="63">
        <v>7.62438E-2</v>
      </c>
      <c r="L4163" s="63">
        <v>0.1355306</v>
      </c>
      <c r="M4163" s="63">
        <v>0.22113140000000001</v>
      </c>
      <c r="N4163" s="63">
        <v>1831</v>
      </c>
      <c r="O4163" s="63">
        <v>0.1130564</v>
      </c>
      <c r="P4163" s="63">
        <v>11</v>
      </c>
      <c r="Q4163" s="63">
        <v>1.2781749580960001E-2</v>
      </c>
    </row>
    <row r="4164" spans="1:17">
      <c r="A4164" s="63" t="s">
        <v>77</v>
      </c>
      <c r="B4164" s="63" t="s">
        <v>44</v>
      </c>
      <c r="C4164" s="63" t="s">
        <v>73</v>
      </c>
      <c r="D4164" s="63">
        <v>11</v>
      </c>
      <c r="E4164" s="63">
        <v>1.408676</v>
      </c>
      <c r="F4164" s="63">
        <v>1.5632870000000001</v>
      </c>
      <c r="G4164" s="63">
        <v>0.15461030000000001</v>
      </c>
      <c r="H4164" s="63">
        <v>48.4283</v>
      </c>
      <c r="I4164" s="63">
        <v>9.7227000000000008E-3</v>
      </c>
      <c r="J4164" s="63">
        <v>9.5323400000000003E-2</v>
      </c>
      <c r="K4164" s="63">
        <v>0.15461030000000001</v>
      </c>
      <c r="L4164" s="63">
        <v>0.21389710000000001</v>
      </c>
      <c r="M4164" s="63">
        <v>0.29949789999999998</v>
      </c>
      <c r="N4164" s="63">
        <v>1831</v>
      </c>
      <c r="O4164" s="63">
        <v>0.1130564</v>
      </c>
      <c r="P4164" s="63">
        <v>11</v>
      </c>
      <c r="Q4164" s="63">
        <v>1.2781749580960001E-2</v>
      </c>
    </row>
    <row r="4165" spans="1:17">
      <c r="A4165" s="63" t="s">
        <v>77</v>
      </c>
      <c r="B4165" s="63" t="s">
        <v>44</v>
      </c>
      <c r="C4165" s="63" t="s">
        <v>73</v>
      </c>
      <c r="D4165" s="63">
        <v>12</v>
      </c>
      <c r="E4165" s="63">
        <v>1.329348</v>
      </c>
      <c r="F4165" s="63">
        <v>1.4651099999999999</v>
      </c>
      <c r="G4165" s="63">
        <v>0.13576160000000001</v>
      </c>
      <c r="H4165" s="63">
        <v>50.146299999999997</v>
      </c>
      <c r="I4165" s="63">
        <v>-9.1260000000000004E-3</v>
      </c>
      <c r="J4165" s="63">
        <v>7.6474799999999996E-2</v>
      </c>
      <c r="K4165" s="63">
        <v>0.13576160000000001</v>
      </c>
      <c r="L4165" s="63">
        <v>0.19504850000000001</v>
      </c>
      <c r="M4165" s="63">
        <v>0.28064919999999999</v>
      </c>
      <c r="N4165" s="63">
        <v>1831</v>
      </c>
      <c r="O4165" s="63">
        <v>0.1130564</v>
      </c>
      <c r="P4165" s="63">
        <v>11</v>
      </c>
      <c r="Q4165" s="63">
        <v>1.2781749580960001E-2</v>
      </c>
    </row>
    <row r="4166" spans="1:17">
      <c r="A4166" s="63" t="s">
        <v>77</v>
      </c>
      <c r="B4166" s="63" t="s">
        <v>44</v>
      </c>
      <c r="C4166" s="63" t="s">
        <v>73</v>
      </c>
      <c r="D4166" s="63">
        <v>13</v>
      </c>
      <c r="E4166" s="63">
        <v>1.17439</v>
      </c>
      <c r="F4166" s="63">
        <v>1.4255519999999999</v>
      </c>
      <c r="G4166" s="63">
        <v>0.25116240000000001</v>
      </c>
      <c r="H4166" s="63">
        <v>49.898099999999999</v>
      </c>
      <c r="I4166" s="63">
        <v>0.1062748</v>
      </c>
      <c r="J4166" s="63">
        <v>0.19187560000000001</v>
      </c>
      <c r="K4166" s="63">
        <v>0.25116240000000001</v>
      </c>
      <c r="L4166" s="63">
        <v>0.31044919999999998</v>
      </c>
      <c r="M4166" s="63">
        <v>0.39605000000000001</v>
      </c>
      <c r="N4166" s="63">
        <v>1831</v>
      </c>
      <c r="O4166" s="63">
        <v>0.1130564</v>
      </c>
      <c r="P4166" s="63">
        <v>11</v>
      </c>
      <c r="Q4166" s="63">
        <v>1.2781749580960001E-2</v>
      </c>
    </row>
    <row r="4167" spans="1:17">
      <c r="A4167" s="63" t="s">
        <v>77</v>
      </c>
      <c r="B4167" s="63" t="s">
        <v>44</v>
      </c>
      <c r="C4167" s="63" t="s">
        <v>73</v>
      </c>
      <c r="D4167" s="63">
        <v>14</v>
      </c>
      <c r="E4167" s="63">
        <v>1.0650919999999999</v>
      </c>
      <c r="F4167" s="63">
        <v>1.3547880000000001</v>
      </c>
      <c r="G4167" s="63">
        <v>0.2896956</v>
      </c>
      <c r="H4167" s="63">
        <v>50.142400000000002</v>
      </c>
      <c r="I4167" s="63">
        <v>0.14480799999999999</v>
      </c>
      <c r="J4167" s="63">
        <v>0.2304088</v>
      </c>
      <c r="K4167" s="63">
        <v>0.2896956</v>
      </c>
      <c r="L4167" s="63">
        <v>0.34898249999999997</v>
      </c>
      <c r="M4167" s="63">
        <v>0.4345832</v>
      </c>
      <c r="N4167" s="63">
        <v>1831</v>
      </c>
      <c r="O4167" s="63">
        <v>0.1130564</v>
      </c>
      <c r="P4167" s="63">
        <v>11</v>
      </c>
      <c r="Q4167" s="63">
        <v>1.2781749580960001E-2</v>
      </c>
    </row>
    <row r="4168" spans="1:17">
      <c r="A4168" s="63" t="s">
        <v>77</v>
      </c>
      <c r="B4168" s="63" t="s">
        <v>44</v>
      </c>
      <c r="C4168" s="63" t="s">
        <v>73</v>
      </c>
      <c r="D4168" s="63">
        <v>15</v>
      </c>
      <c r="E4168" s="63">
        <v>1.023862</v>
      </c>
      <c r="F4168" s="63">
        <v>1.278972</v>
      </c>
      <c r="G4168" s="63">
        <v>0.25511</v>
      </c>
      <c r="H4168" s="63">
        <v>50.1036</v>
      </c>
      <c r="I4168" s="63">
        <v>0.1102224</v>
      </c>
      <c r="J4168" s="63">
        <v>0.1958232</v>
      </c>
      <c r="K4168" s="63">
        <v>0.25511</v>
      </c>
      <c r="L4168" s="63">
        <v>0.31439689999999998</v>
      </c>
      <c r="M4168" s="63">
        <v>0.39999760000000001</v>
      </c>
      <c r="N4168" s="63">
        <v>1831</v>
      </c>
      <c r="O4168" s="63">
        <v>0.1130564</v>
      </c>
      <c r="P4168" s="63">
        <v>11</v>
      </c>
      <c r="Q4168" s="63">
        <v>1.2781749580960001E-2</v>
      </c>
    </row>
    <row r="4169" spans="1:17">
      <c r="A4169" s="63" t="s">
        <v>77</v>
      </c>
      <c r="B4169" s="63" t="s">
        <v>44</v>
      </c>
      <c r="C4169" s="63" t="s">
        <v>73</v>
      </c>
      <c r="D4169" s="63">
        <v>16</v>
      </c>
      <c r="E4169" s="63">
        <v>1.050692</v>
      </c>
      <c r="F4169" s="63">
        <v>1.268205</v>
      </c>
      <c r="G4169" s="63">
        <v>0.21751329999999999</v>
      </c>
      <c r="H4169" s="63">
        <v>49.418399999999998</v>
      </c>
      <c r="I4169" s="63">
        <v>7.2625700000000001E-2</v>
      </c>
      <c r="J4169" s="63">
        <v>0.15822649999999999</v>
      </c>
      <c r="K4169" s="63">
        <v>0.21751329999999999</v>
      </c>
      <c r="L4169" s="63">
        <v>0.2768002</v>
      </c>
      <c r="M4169" s="63">
        <v>0.36240090000000003</v>
      </c>
      <c r="N4169" s="63">
        <v>1831</v>
      </c>
      <c r="O4169" s="63">
        <v>0.1130564</v>
      </c>
      <c r="P4169" s="63">
        <v>11</v>
      </c>
      <c r="Q4169" s="63">
        <v>1.2781749580960001E-2</v>
      </c>
    </row>
    <row r="4170" spans="1:17">
      <c r="A4170" s="63" t="s">
        <v>77</v>
      </c>
      <c r="B4170" s="63" t="s">
        <v>44</v>
      </c>
      <c r="C4170" s="63" t="s">
        <v>73</v>
      </c>
      <c r="D4170" s="63">
        <v>17</v>
      </c>
      <c r="E4170" s="63">
        <v>1.146347</v>
      </c>
      <c r="F4170" s="63">
        <v>1.3321639999999999</v>
      </c>
      <c r="G4170" s="63">
        <v>0.18581739999999999</v>
      </c>
      <c r="H4170" s="63">
        <v>47.868299999999998</v>
      </c>
      <c r="I4170" s="63">
        <v>4.0929800000000002E-2</v>
      </c>
      <c r="J4170" s="63">
        <v>0.12653049999999999</v>
      </c>
      <c r="K4170" s="63">
        <v>0.18581739999999999</v>
      </c>
      <c r="L4170" s="63">
        <v>0.24510419999999999</v>
      </c>
      <c r="M4170" s="63">
        <v>0.33070500000000003</v>
      </c>
      <c r="N4170" s="63">
        <v>1831</v>
      </c>
      <c r="O4170" s="63">
        <v>0.1130564</v>
      </c>
      <c r="P4170" s="63">
        <v>11</v>
      </c>
      <c r="Q4170" s="63">
        <v>1.2781749580960001E-2</v>
      </c>
    </row>
    <row r="4171" spans="1:17">
      <c r="A4171" s="63" t="s">
        <v>77</v>
      </c>
      <c r="B4171" s="63" t="s">
        <v>44</v>
      </c>
      <c r="C4171" s="63" t="s">
        <v>73</v>
      </c>
      <c r="D4171" s="63">
        <v>18</v>
      </c>
      <c r="E4171" s="63">
        <v>1.4893099999999999</v>
      </c>
      <c r="F4171" s="63">
        <v>1.568363</v>
      </c>
      <c r="G4171" s="63">
        <v>7.9052700000000004E-2</v>
      </c>
      <c r="H4171" s="63">
        <v>45.875700000000002</v>
      </c>
      <c r="I4171" s="63">
        <v>-6.5834900000000002E-2</v>
      </c>
      <c r="J4171" s="63">
        <v>1.9765899999999999E-2</v>
      </c>
      <c r="K4171" s="63">
        <v>7.9052700000000004E-2</v>
      </c>
      <c r="L4171" s="63">
        <v>0.1383395</v>
      </c>
      <c r="M4171" s="63">
        <v>0.22394030000000001</v>
      </c>
      <c r="N4171" s="63">
        <v>1831</v>
      </c>
      <c r="O4171" s="63">
        <v>0.1130564</v>
      </c>
      <c r="P4171" s="63">
        <v>11</v>
      </c>
      <c r="Q4171" s="63">
        <v>1.2781749580960001E-2</v>
      </c>
    </row>
    <row r="4172" spans="1:17">
      <c r="A4172" s="63" t="s">
        <v>77</v>
      </c>
      <c r="B4172" s="63" t="s">
        <v>44</v>
      </c>
      <c r="C4172" s="63" t="s">
        <v>73</v>
      </c>
      <c r="D4172" s="63">
        <v>19</v>
      </c>
      <c r="E4172" s="63">
        <v>1.7629870000000001</v>
      </c>
      <c r="F4172" s="63">
        <v>1.6982189999999999</v>
      </c>
      <c r="G4172" s="63">
        <v>-6.4768099999999995E-2</v>
      </c>
      <c r="H4172" s="63">
        <v>43.999600000000001</v>
      </c>
      <c r="I4172" s="63">
        <v>-0.2096557</v>
      </c>
      <c r="J4172" s="63">
        <v>-0.1240549</v>
      </c>
      <c r="K4172" s="63">
        <v>-6.4768099999999995E-2</v>
      </c>
      <c r="L4172" s="63">
        <v>-5.4812000000000003E-3</v>
      </c>
      <c r="M4172" s="63">
        <v>8.0119499999999996E-2</v>
      </c>
      <c r="N4172" s="63">
        <v>1831</v>
      </c>
      <c r="O4172" s="63">
        <v>0.1130564</v>
      </c>
      <c r="P4172" s="63">
        <v>11</v>
      </c>
      <c r="Q4172" s="63">
        <v>1.2781749580960001E-2</v>
      </c>
    </row>
    <row r="4173" spans="1:17">
      <c r="A4173" s="63" t="s">
        <v>77</v>
      </c>
      <c r="B4173" s="63" t="s">
        <v>44</v>
      </c>
      <c r="C4173" s="63" t="s">
        <v>73</v>
      </c>
      <c r="D4173" s="63">
        <v>20</v>
      </c>
      <c r="E4173" s="63">
        <v>1.8142590000000001</v>
      </c>
      <c r="F4173" s="63">
        <v>1.6990909999999999</v>
      </c>
      <c r="G4173" s="63">
        <v>-0.1151682</v>
      </c>
      <c r="H4173" s="63">
        <v>42.674100000000003</v>
      </c>
      <c r="I4173" s="63">
        <v>-0.2600558</v>
      </c>
      <c r="J4173" s="63">
        <v>-0.174455</v>
      </c>
      <c r="K4173" s="63">
        <v>-0.1151682</v>
      </c>
      <c r="L4173" s="63">
        <v>-5.5881399999999998E-2</v>
      </c>
      <c r="M4173" s="63">
        <v>2.97194E-2</v>
      </c>
      <c r="N4173" s="63">
        <v>1831</v>
      </c>
      <c r="O4173" s="63">
        <v>0.1130564</v>
      </c>
      <c r="P4173" s="63">
        <v>11</v>
      </c>
      <c r="Q4173" s="63">
        <v>1.2781749580960001E-2</v>
      </c>
    </row>
    <row r="4174" spans="1:17">
      <c r="A4174" s="63" t="s">
        <v>77</v>
      </c>
      <c r="B4174" s="63" t="s">
        <v>44</v>
      </c>
      <c r="C4174" s="63" t="s">
        <v>73</v>
      </c>
      <c r="D4174" s="63">
        <v>21</v>
      </c>
      <c r="E4174" s="63">
        <v>1.8150360000000001</v>
      </c>
      <c r="F4174" s="63">
        <v>1.6671769999999999</v>
      </c>
      <c r="G4174" s="63">
        <v>-0.14785860000000001</v>
      </c>
      <c r="H4174" s="63">
        <v>41.598300000000002</v>
      </c>
      <c r="I4174" s="63">
        <v>-0.29274620000000001</v>
      </c>
      <c r="J4174" s="63">
        <v>-0.20714550000000001</v>
      </c>
      <c r="K4174" s="63">
        <v>-0.14785860000000001</v>
      </c>
      <c r="L4174" s="63">
        <v>-8.8571800000000006E-2</v>
      </c>
      <c r="M4174" s="63">
        <v>-2.9710000000000001E-3</v>
      </c>
      <c r="N4174" s="63">
        <v>1831</v>
      </c>
      <c r="O4174" s="63">
        <v>0.1130564</v>
      </c>
      <c r="P4174" s="63">
        <v>11</v>
      </c>
      <c r="Q4174" s="63">
        <v>1.2781749580960001E-2</v>
      </c>
    </row>
    <row r="4175" spans="1:17">
      <c r="A4175" s="63" t="s">
        <v>77</v>
      </c>
      <c r="B4175" s="63" t="s">
        <v>44</v>
      </c>
      <c r="C4175" s="63" t="s">
        <v>73</v>
      </c>
      <c r="D4175" s="63">
        <v>22</v>
      </c>
      <c r="E4175" s="63">
        <v>1.6628849999999999</v>
      </c>
      <c r="F4175" s="63">
        <v>1.5145980000000001</v>
      </c>
      <c r="G4175" s="63">
        <v>-0.14828659999999999</v>
      </c>
      <c r="H4175" s="63">
        <v>40.693300000000001</v>
      </c>
      <c r="I4175" s="63">
        <v>-0.2931742</v>
      </c>
      <c r="J4175" s="63">
        <v>-0.20757339999999999</v>
      </c>
      <c r="K4175" s="63">
        <v>-0.14828659999999999</v>
      </c>
      <c r="L4175" s="63">
        <v>-8.8999700000000001E-2</v>
      </c>
      <c r="M4175" s="63">
        <v>-3.3990000000000001E-3</v>
      </c>
      <c r="N4175" s="63">
        <v>1831</v>
      </c>
      <c r="O4175" s="63">
        <v>0.1130564</v>
      </c>
      <c r="P4175" s="63">
        <v>11</v>
      </c>
      <c r="Q4175" s="63">
        <v>1.2781749580960001E-2</v>
      </c>
    </row>
    <row r="4176" spans="1:17">
      <c r="A4176" s="63" t="s">
        <v>77</v>
      </c>
      <c r="B4176" s="63" t="s">
        <v>44</v>
      </c>
      <c r="C4176" s="63" t="s">
        <v>73</v>
      </c>
      <c r="D4176" s="63">
        <v>23</v>
      </c>
      <c r="E4176" s="63">
        <v>1.4356249999999999</v>
      </c>
      <c r="F4176" s="63">
        <v>1.295447</v>
      </c>
      <c r="G4176" s="63">
        <v>-0.14017830000000001</v>
      </c>
      <c r="H4176" s="63">
        <v>40.327599999999997</v>
      </c>
      <c r="I4176" s="63">
        <v>-0.28506589999999998</v>
      </c>
      <c r="J4176" s="63">
        <v>-0.19946520000000001</v>
      </c>
      <c r="K4176" s="63">
        <v>-0.14017830000000001</v>
      </c>
      <c r="L4176" s="63">
        <v>-8.0891500000000005E-2</v>
      </c>
      <c r="M4176" s="63">
        <v>4.7092999999999996E-3</v>
      </c>
      <c r="N4176" s="63">
        <v>1831</v>
      </c>
      <c r="O4176" s="63">
        <v>0.1130564</v>
      </c>
      <c r="P4176" s="63">
        <v>11</v>
      </c>
      <c r="Q4176" s="63">
        <v>1.2781749580960001E-2</v>
      </c>
    </row>
    <row r="4177" spans="1:17">
      <c r="A4177" s="63" t="s">
        <v>77</v>
      </c>
      <c r="B4177" s="63" t="s">
        <v>44</v>
      </c>
      <c r="C4177" s="63" t="s">
        <v>73</v>
      </c>
      <c r="D4177" s="63">
        <v>24</v>
      </c>
      <c r="E4177" s="63">
        <v>1.1850780000000001</v>
      </c>
      <c r="F4177" s="63">
        <v>1.042986</v>
      </c>
      <c r="G4177" s="63">
        <v>-0.14209160000000001</v>
      </c>
      <c r="H4177" s="63">
        <v>39.883299999999998</v>
      </c>
      <c r="I4177" s="63">
        <v>-0.28697919999999999</v>
      </c>
      <c r="J4177" s="63">
        <v>-0.20137849999999999</v>
      </c>
      <c r="K4177" s="63">
        <v>-0.14209160000000001</v>
      </c>
      <c r="L4177" s="63">
        <v>-8.2804799999999998E-2</v>
      </c>
      <c r="M4177" s="63">
        <v>2.7959999999999999E-3</v>
      </c>
      <c r="N4177" s="63">
        <v>1831</v>
      </c>
      <c r="O4177" s="63">
        <v>0.1130564</v>
      </c>
      <c r="P4177" s="63">
        <v>11</v>
      </c>
      <c r="Q4177" s="63">
        <v>1.2781749580960001E-2</v>
      </c>
    </row>
    <row r="4178" spans="1:17">
      <c r="A4178" s="63" t="s">
        <v>77</v>
      </c>
      <c r="B4178" s="63" t="s">
        <v>44</v>
      </c>
      <c r="C4178" s="63" t="s">
        <v>74</v>
      </c>
      <c r="D4178" s="63">
        <v>1</v>
      </c>
      <c r="E4178" s="63">
        <v>1.1362589999999999</v>
      </c>
      <c r="F4178" s="63">
        <v>0.99135519999999999</v>
      </c>
      <c r="G4178" s="63">
        <v>-0.1449037</v>
      </c>
      <c r="H4178" s="63">
        <v>41.0593</v>
      </c>
      <c r="I4178" s="63">
        <v>-0.28979129999999997</v>
      </c>
      <c r="J4178" s="63">
        <v>-0.2041906</v>
      </c>
      <c r="K4178" s="63">
        <v>-0.1449037</v>
      </c>
      <c r="L4178" s="63">
        <v>-8.5616899999999996E-2</v>
      </c>
      <c r="M4178" s="63">
        <v>-1.6099999999999998E-5</v>
      </c>
      <c r="N4178" s="63">
        <v>1831</v>
      </c>
      <c r="O4178" s="63">
        <v>0.1130564</v>
      </c>
      <c r="P4178" s="63">
        <v>12</v>
      </c>
      <c r="Q4178" s="63">
        <v>1.2781749580960001E-2</v>
      </c>
    </row>
    <row r="4179" spans="1:17">
      <c r="A4179" s="63" t="s">
        <v>77</v>
      </c>
      <c r="B4179" s="63" t="s">
        <v>44</v>
      </c>
      <c r="C4179" s="63" t="s">
        <v>74</v>
      </c>
      <c r="D4179" s="63">
        <v>2</v>
      </c>
      <c r="E4179" s="63">
        <v>1.0683400000000001</v>
      </c>
      <c r="F4179" s="63">
        <v>0.9075242</v>
      </c>
      <c r="G4179" s="63">
        <v>-0.16081580000000001</v>
      </c>
      <c r="H4179" s="63">
        <v>40.918100000000003</v>
      </c>
      <c r="I4179" s="63">
        <v>-0.30570340000000001</v>
      </c>
      <c r="J4179" s="63">
        <v>-0.22010260000000001</v>
      </c>
      <c r="K4179" s="63">
        <v>-0.16081580000000001</v>
      </c>
      <c r="L4179" s="63">
        <v>-0.10152890000000001</v>
      </c>
      <c r="M4179" s="63">
        <v>-1.59282E-2</v>
      </c>
      <c r="N4179" s="63">
        <v>1831</v>
      </c>
      <c r="O4179" s="63">
        <v>0.1130564</v>
      </c>
      <c r="P4179" s="63">
        <v>12</v>
      </c>
      <c r="Q4179" s="63">
        <v>1.2781749580960001E-2</v>
      </c>
    </row>
    <row r="4180" spans="1:17">
      <c r="A4180" s="63" t="s">
        <v>77</v>
      </c>
      <c r="B4180" s="63" t="s">
        <v>44</v>
      </c>
      <c r="C4180" s="63" t="s">
        <v>74</v>
      </c>
      <c r="D4180" s="63">
        <v>3</v>
      </c>
      <c r="E4180" s="63">
        <v>1.0644979999999999</v>
      </c>
      <c r="F4180" s="63">
        <v>0.90810190000000002</v>
      </c>
      <c r="G4180" s="63">
        <v>-0.15639649999999999</v>
      </c>
      <c r="H4180" s="63">
        <v>40.8035</v>
      </c>
      <c r="I4180" s="63">
        <v>-0.3012841</v>
      </c>
      <c r="J4180" s="63">
        <v>-0.21568329999999999</v>
      </c>
      <c r="K4180" s="63">
        <v>-0.15639649999999999</v>
      </c>
      <c r="L4180" s="63">
        <v>-9.7109699999999993E-2</v>
      </c>
      <c r="M4180" s="63">
        <v>-1.1508900000000001E-2</v>
      </c>
      <c r="N4180" s="63">
        <v>1831</v>
      </c>
      <c r="O4180" s="63">
        <v>0.1130564</v>
      </c>
      <c r="P4180" s="63">
        <v>12</v>
      </c>
      <c r="Q4180" s="63">
        <v>1.2781749580960001E-2</v>
      </c>
    </row>
    <row r="4181" spans="1:17">
      <c r="A4181" s="63" t="s">
        <v>77</v>
      </c>
      <c r="B4181" s="63" t="s">
        <v>44</v>
      </c>
      <c r="C4181" s="63" t="s">
        <v>74</v>
      </c>
      <c r="D4181" s="63">
        <v>4</v>
      </c>
      <c r="E4181" s="63">
        <v>1.0918650000000001</v>
      </c>
      <c r="F4181" s="63">
        <v>0.93401460000000003</v>
      </c>
      <c r="G4181" s="63">
        <v>-0.1578502</v>
      </c>
      <c r="H4181" s="63">
        <v>40.599200000000003</v>
      </c>
      <c r="I4181" s="63">
        <v>-0.3027378</v>
      </c>
      <c r="J4181" s="63">
        <v>-0.217137</v>
      </c>
      <c r="K4181" s="63">
        <v>-0.1578502</v>
      </c>
      <c r="L4181" s="63">
        <v>-9.8563399999999995E-2</v>
      </c>
      <c r="M4181" s="63">
        <v>-1.2962599999999999E-2</v>
      </c>
      <c r="N4181" s="63">
        <v>1831</v>
      </c>
      <c r="O4181" s="63">
        <v>0.1130564</v>
      </c>
      <c r="P4181" s="63">
        <v>12</v>
      </c>
      <c r="Q4181" s="63">
        <v>1.2781749580960001E-2</v>
      </c>
    </row>
    <row r="4182" spans="1:17">
      <c r="A4182" s="63" t="s">
        <v>77</v>
      </c>
      <c r="B4182" s="63" t="s">
        <v>44</v>
      </c>
      <c r="C4182" s="63" t="s">
        <v>74</v>
      </c>
      <c r="D4182" s="63">
        <v>5</v>
      </c>
      <c r="E4182" s="63">
        <v>1.1346210000000001</v>
      </c>
      <c r="F4182" s="63">
        <v>0.97752830000000002</v>
      </c>
      <c r="G4182" s="63">
        <v>-0.1570928</v>
      </c>
      <c r="H4182" s="63">
        <v>40.542400000000001</v>
      </c>
      <c r="I4182" s="63">
        <v>-0.30198029999999998</v>
      </c>
      <c r="J4182" s="63">
        <v>-0.21637960000000001</v>
      </c>
      <c r="K4182" s="63">
        <v>-0.1570928</v>
      </c>
      <c r="L4182" s="63">
        <v>-9.7805900000000001E-2</v>
      </c>
      <c r="M4182" s="63">
        <v>-1.2205199999999999E-2</v>
      </c>
      <c r="N4182" s="63">
        <v>1831</v>
      </c>
      <c r="O4182" s="63">
        <v>0.1130564</v>
      </c>
      <c r="P4182" s="63">
        <v>12</v>
      </c>
      <c r="Q4182" s="63">
        <v>1.2781749580960001E-2</v>
      </c>
    </row>
    <row r="4183" spans="1:17">
      <c r="A4183" s="63" t="s">
        <v>77</v>
      </c>
      <c r="B4183" s="63" t="s">
        <v>44</v>
      </c>
      <c r="C4183" s="63" t="s">
        <v>74</v>
      </c>
      <c r="D4183" s="63">
        <v>6</v>
      </c>
      <c r="E4183" s="63">
        <v>1.306338</v>
      </c>
      <c r="F4183" s="63">
        <v>1.0711010000000001</v>
      </c>
      <c r="G4183" s="63">
        <v>-0.23523769999999999</v>
      </c>
      <c r="H4183" s="63">
        <v>40.442100000000003</v>
      </c>
      <c r="I4183" s="63">
        <v>-0.3801253</v>
      </c>
      <c r="J4183" s="63">
        <v>-0.29452460000000003</v>
      </c>
      <c r="K4183" s="63">
        <v>-0.23523769999999999</v>
      </c>
      <c r="L4183" s="63">
        <v>-0.17595089999999999</v>
      </c>
      <c r="M4183" s="63">
        <v>-9.0350100000000003E-2</v>
      </c>
      <c r="N4183" s="63">
        <v>1831</v>
      </c>
      <c r="O4183" s="63">
        <v>0.1130564</v>
      </c>
      <c r="P4183" s="63">
        <v>12</v>
      </c>
      <c r="Q4183" s="63">
        <v>1.2781749580960001E-2</v>
      </c>
    </row>
    <row r="4184" spans="1:17">
      <c r="A4184" s="63" t="s">
        <v>77</v>
      </c>
      <c r="B4184" s="63" t="s">
        <v>44</v>
      </c>
      <c r="C4184" s="63" t="s">
        <v>74</v>
      </c>
      <c r="D4184" s="63">
        <v>7</v>
      </c>
      <c r="E4184" s="63">
        <v>1.6725129999999999</v>
      </c>
      <c r="F4184" s="63">
        <v>1.473336</v>
      </c>
      <c r="G4184" s="63">
        <v>-0.19917679999999999</v>
      </c>
      <c r="H4184" s="63">
        <v>40.361699999999999</v>
      </c>
      <c r="I4184" s="63">
        <v>-0.34406439999999999</v>
      </c>
      <c r="J4184" s="63">
        <v>-0.25846360000000002</v>
      </c>
      <c r="K4184" s="63">
        <v>-0.19917679999999999</v>
      </c>
      <c r="L4184" s="63">
        <v>-0.13988999999999999</v>
      </c>
      <c r="M4184" s="63">
        <v>-5.4289200000000003E-2</v>
      </c>
      <c r="N4184" s="63">
        <v>1831</v>
      </c>
      <c r="O4184" s="63">
        <v>0.1130564</v>
      </c>
      <c r="P4184" s="63">
        <v>12</v>
      </c>
      <c r="Q4184" s="63">
        <v>1.2781749580960001E-2</v>
      </c>
    </row>
    <row r="4185" spans="1:17">
      <c r="A4185" s="63" t="s">
        <v>77</v>
      </c>
      <c r="B4185" s="63" t="s">
        <v>44</v>
      </c>
      <c r="C4185" s="63" t="s">
        <v>74</v>
      </c>
      <c r="D4185" s="63">
        <v>8</v>
      </c>
      <c r="E4185" s="63">
        <v>1.892204</v>
      </c>
      <c r="F4185" s="63">
        <v>1.808252</v>
      </c>
      <c r="G4185" s="63">
        <v>-8.3951799999999993E-2</v>
      </c>
      <c r="H4185" s="63">
        <v>40.354100000000003</v>
      </c>
      <c r="I4185" s="63">
        <v>-0.2288394</v>
      </c>
      <c r="J4185" s="63">
        <v>-0.1432387</v>
      </c>
      <c r="K4185" s="63">
        <v>-8.3951799999999993E-2</v>
      </c>
      <c r="L4185" s="63">
        <v>-2.4664999999999999E-2</v>
      </c>
      <c r="M4185" s="63">
        <v>6.0935799999999998E-2</v>
      </c>
      <c r="N4185" s="63">
        <v>1831</v>
      </c>
      <c r="O4185" s="63">
        <v>0.1130564</v>
      </c>
      <c r="P4185" s="63">
        <v>12</v>
      </c>
      <c r="Q4185" s="63">
        <v>1.2781749580960001E-2</v>
      </c>
    </row>
    <row r="4186" spans="1:17">
      <c r="A4186" s="63" t="s">
        <v>77</v>
      </c>
      <c r="B4186" s="63" t="s">
        <v>44</v>
      </c>
      <c r="C4186" s="63" t="s">
        <v>74</v>
      </c>
      <c r="D4186" s="63">
        <v>9</v>
      </c>
      <c r="E4186" s="63">
        <v>1.7643949999999999</v>
      </c>
      <c r="F4186" s="63">
        <v>1.837728</v>
      </c>
      <c r="G4186" s="63">
        <v>7.3333499999999996E-2</v>
      </c>
      <c r="H4186" s="63">
        <v>41.214599999999997</v>
      </c>
      <c r="I4186" s="63">
        <v>-7.1554099999999995E-2</v>
      </c>
      <c r="J4186" s="63">
        <v>1.4046700000000001E-2</v>
      </c>
      <c r="K4186" s="63">
        <v>7.3333499999999996E-2</v>
      </c>
      <c r="L4186" s="63">
        <v>0.1326203</v>
      </c>
      <c r="M4186" s="63">
        <v>0.2182211</v>
      </c>
      <c r="N4186" s="63">
        <v>1831</v>
      </c>
      <c r="O4186" s="63">
        <v>0.1130564</v>
      </c>
      <c r="P4186" s="63">
        <v>12</v>
      </c>
      <c r="Q4186" s="63">
        <v>1.2781749580960001E-2</v>
      </c>
    </row>
    <row r="4187" spans="1:17">
      <c r="A4187" s="63" t="s">
        <v>77</v>
      </c>
      <c r="B4187" s="63" t="s">
        <v>44</v>
      </c>
      <c r="C4187" s="63" t="s">
        <v>74</v>
      </c>
      <c r="D4187" s="63">
        <v>10</v>
      </c>
      <c r="E4187" s="63">
        <v>1.698725</v>
      </c>
      <c r="F4187" s="63">
        <v>1.774969</v>
      </c>
      <c r="G4187" s="63">
        <v>7.62438E-2</v>
      </c>
      <c r="H4187" s="63">
        <v>44.313200000000002</v>
      </c>
      <c r="I4187" s="63">
        <v>-6.8643800000000005E-2</v>
      </c>
      <c r="J4187" s="63">
        <v>1.69569E-2</v>
      </c>
      <c r="K4187" s="63">
        <v>7.62438E-2</v>
      </c>
      <c r="L4187" s="63">
        <v>0.1355306</v>
      </c>
      <c r="M4187" s="63">
        <v>0.22113140000000001</v>
      </c>
      <c r="N4187" s="63">
        <v>1831</v>
      </c>
      <c r="O4187" s="63">
        <v>0.1130564</v>
      </c>
      <c r="P4187" s="63">
        <v>12</v>
      </c>
      <c r="Q4187" s="63">
        <v>1.2781749580960001E-2</v>
      </c>
    </row>
    <row r="4188" spans="1:17">
      <c r="A4188" s="63" t="s">
        <v>77</v>
      </c>
      <c r="B4188" s="63" t="s">
        <v>44</v>
      </c>
      <c r="C4188" s="63" t="s">
        <v>74</v>
      </c>
      <c r="D4188" s="63">
        <v>11</v>
      </c>
      <c r="E4188" s="63">
        <v>1.585296</v>
      </c>
      <c r="F4188" s="63">
        <v>1.739906</v>
      </c>
      <c r="G4188" s="63">
        <v>0.15461030000000001</v>
      </c>
      <c r="H4188" s="63">
        <v>47.456699999999998</v>
      </c>
      <c r="I4188" s="63">
        <v>9.7227000000000008E-3</v>
      </c>
      <c r="J4188" s="63">
        <v>9.5323400000000003E-2</v>
      </c>
      <c r="K4188" s="63">
        <v>0.15461030000000001</v>
      </c>
      <c r="L4188" s="63">
        <v>0.21389710000000001</v>
      </c>
      <c r="M4188" s="63">
        <v>0.29949789999999998</v>
      </c>
      <c r="N4188" s="63">
        <v>1831</v>
      </c>
      <c r="O4188" s="63">
        <v>0.1130564</v>
      </c>
      <c r="P4188" s="63">
        <v>12</v>
      </c>
      <c r="Q4188" s="63">
        <v>1.2781749580960001E-2</v>
      </c>
    </row>
    <row r="4189" spans="1:17">
      <c r="A4189" s="63" t="s">
        <v>77</v>
      </c>
      <c r="B4189" s="63" t="s">
        <v>44</v>
      </c>
      <c r="C4189" s="63" t="s">
        <v>74</v>
      </c>
      <c r="D4189" s="63">
        <v>12</v>
      </c>
      <c r="E4189" s="63">
        <v>1.5201340000000001</v>
      </c>
      <c r="F4189" s="63">
        <v>1.655896</v>
      </c>
      <c r="G4189" s="63">
        <v>0.13576160000000001</v>
      </c>
      <c r="H4189" s="63">
        <v>49.744199999999999</v>
      </c>
      <c r="I4189" s="63">
        <v>-9.1260000000000004E-3</v>
      </c>
      <c r="J4189" s="63">
        <v>7.6474799999999996E-2</v>
      </c>
      <c r="K4189" s="63">
        <v>0.13576160000000001</v>
      </c>
      <c r="L4189" s="63">
        <v>0.19504850000000001</v>
      </c>
      <c r="M4189" s="63">
        <v>0.28064919999999999</v>
      </c>
      <c r="N4189" s="63">
        <v>1831</v>
      </c>
      <c r="O4189" s="63">
        <v>0.1130564</v>
      </c>
      <c r="P4189" s="63">
        <v>12</v>
      </c>
      <c r="Q4189" s="63">
        <v>1.2781749580960001E-2</v>
      </c>
    </row>
    <row r="4190" spans="1:17">
      <c r="A4190" s="63" t="s">
        <v>77</v>
      </c>
      <c r="B4190" s="63" t="s">
        <v>44</v>
      </c>
      <c r="C4190" s="63" t="s">
        <v>74</v>
      </c>
      <c r="D4190" s="63">
        <v>13</v>
      </c>
      <c r="E4190" s="63">
        <v>1.366978</v>
      </c>
      <c r="F4190" s="63">
        <v>1.6181410000000001</v>
      </c>
      <c r="G4190" s="63">
        <v>0.25116240000000001</v>
      </c>
      <c r="H4190" s="63">
        <v>51.504899999999999</v>
      </c>
      <c r="I4190" s="63">
        <v>0.1062748</v>
      </c>
      <c r="J4190" s="63">
        <v>0.19187560000000001</v>
      </c>
      <c r="K4190" s="63">
        <v>0.25116240000000001</v>
      </c>
      <c r="L4190" s="63">
        <v>0.31044919999999998</v>
      </c>
      <c r="M4190" s="63">
        <v>0.39605000000000001</v>
      </c>
      <c r="N4190" s="63">
        <v>1831</v>
      </c>
      <c r="O4190" s="63">
        <v>0.1130564</v>
      </c>
      <c r="P4190" s="63">
        <v>12</v>
      </c>
      <c r="Q4190" s="63">
        <v>1.2781749580960001E-2</v>
      </c>
    </row>
    <row r="4191" spans="1:17">
      <c r="A4191" s="63" t="s">
        <v>77</v>
      </c>
      <c r="B4191" s="63" t="s">
        <v>44</v>
      </c>
      <c r="C4191" s="63" t="s">
        <v>74</v>
      </c>
      <c r="D4191" s="63">
        <v>14</v>
      </c>
      <c r="E4191" s="63">
        <v>1.243409</v>
      </c>
      <c r="F4191" s="63">
        <v>1.533104</v>
      </c>
      <c r="G4191" s="63">
        <v>0.28969549999999999</v>
      </c>
      <c r="H4191" s="63">
        <v>52.442599999999999</v>
      </c>
      <c r="I4191" s="63">
        <v>0.14480789999999999</v>
      </c>
      <c r="J4191" s="63">
        <v>0.23040869999999999</v>
      </c>
      <c r="K4191" s="63">
        <v>0.28969549999999999</v>
      </c>
      <c r="L4191" s="63">
        <v>0.34898230000000002</v>
      </c>
      <c r="M4191" s="63">
        <v>0.4345831</v>
      </c>
      <c r="N4191" s="63">
        <v>1831</v>
      </c>
      <c r="O4191" s="63">
        <v>0.1130564</v>
      </c>
      <c r="P4191" s="63">
        <v>12</v>
      </c>
      <c r="Q4191" s="63">
        <v>1.2781749580960001E-2</v>
      </c>
    </row>
    <row r="4192" spans="1:17">
      <c r="A4192" s="63" t="s">
        <v>77</v>
      </c>
      <c r="B4192" s="63" t="s">
        <v>44</v>
      </c>
      <c r="C4192" s="63" t="s">
        <v>74</v>
      </c>
      <c r="D4192" s="63">
        <v>15</v>
      </c>
      <c r="E4192" s="63">
        <v>1.20729</v>
      </c>
      <c r="F4192" s="63">
        <v>1.4623999999999999</v>
      </c>
      <c r="G4192" s="63">
        <v>0.25511</v>
      </c>
      <c r="H4192" s="63">
        <v>52.360300000000002</v>
      </c>
      <c r="I4192" s="63">
        <v>0.1102224</v>
      </c>
      <c r="J4192" s="63">
        <v>0.1958232</v>
      </c>
      <c r="K4192" s="63">
        <v>0.25511</v>
      </c>
      <c r="L4192" s="63">
        <v>0.31439689999999998</v>
      </c>
      <c r="M4192" s="63">
        <v>0.39999760000000001</v>
      </c>
      <c r="N4192" s="63">
        <v>1831</v>
      </c>
      <c r="O4192" s="63">
        <v>0.1130564</v>
      </c>
      <c r="P4192" s="63">
        <v>12</v>
      </c>
      <c r="Q4192" s="63">
        <v>1.2781749580960001E-2</v>
      </c>
    </row>
    <row r="4193" spans="1:17">
      <c r="A4193" s="63" t="s">
        <v>77</v>
      </c>
      <c r="B4193" s="63" t="s">
        <v>44</v>
      </c>
      <c r="C4193" s="63" t="s">
        <v>74</v>
      </c>
      <c r="D4193" s="63">
        <v>16</v>
      </c>
      <c r="E4193" s="63">
        <v>1.2478610000000001</v>
      </c>
      <c r="F4193" s="63">
        <v>1.465374</v>
      </c>
      <c r="G4193" s="63">
        <v>0.21751329999999999</v>
      </c>
      <c r="H4193" s="63">
        <v>51.324399999999997</v>
      </c>
      <c r="I4193" s="63">
        <v>7.2625700000000001E-2</v>
      </c>
      <c r="J4193" s="63">
        <v>0.15822649999999999</v>
      </c>
      <c r="K4193" s="63">
        <v>0.21751329999999999</v>
      </c>
      <c r="L4193" s="63">
        <v>0.2768002</v>
      </c>
      <c r="M4193" s="63">
        <v>0.36240090000000003</v>
      </c>
      <c r="N4193" s="63">
        <v>1831</v>
      </c>
      <c r="O4193" s="63">
        <v>0.1130564</v>
      </c>
      <c r="P4193" s="63">
        <v>12</v>
      </c>
      <c r="Q4193" s="63">
        <v>1.2781749580960001E-2</v>
      </c>
    </row>
    <row r="4194" spans="1:17">
      <c r="A4194" s="63" t="s">
        <v>77</v>
      </c>
      <c r="B4194" s="63" t="s">
        <v>44</v>
      </c>
      <c r="C4194" s="63" t="s">
        <v>74</v>
      </c>
      <c r="D4194" s="63">
        <v>17</v>
      </c>
      <c r="E4194" s="63">
        <v>1.371462</v>
      </c>
      <c r="F4194" s="63">
        <v>1.5572790000000001</v>
      </c>
      <c r="G4194" s="63">
        <v>0.18581739999999999</v>
      </c>
      <c r="H4194" s="63">
        <v>48.900199999999998</v>
      </c>
      <c r="I4194" s="63">
        <v>4.0929800000000002E-2</v>
      </c>
      <c r="J4194" s="63">
        <v>0.12653049999999999</v>
      </c>
      <c r="K4194" s="63">
        <v>0.18581739999999999</v>
      </c>
      <c r="L4194" s="63">
        <v>0.24510419999999999</v>
      </c>
      <c r="M4194" s="63">
        <v>0.33070500000000003</v>
      </c>
      <c r="N4194" s="63">
        <v>1831</v>
      </c>
      <c r="O4194" s="63">
        <v>0.1130564</v>
      </c>
      <c r="P4194" s="63">
        <v>12</v>
      </c>
      <c r="Q4194" s="63">
        <v>1.2781749580960001E-2</v>
      </c>
    </row>
    <row r="4195" spans="1:17">
      <c r="A4195" s="63" t="s">
        <v>77</v>
      </c>
      <c r="B4195" s="63" t="s">
        <v>44</v>
      </c>
      <c r="C4195" s="63" t="s">
        <v>74</v>
      </c>
      <c r="D4195" s="63">
        <v>18</v>
      </c>
      <c r="E4195" s="63">
        <v>1.765577</v>
      </c>
      <c r="F4195" s="63">
        <v>1.8446290000000001</v>
      </c>
      <c r="G4195" s="63">
        <v>7.9052600000000001E-2</v>
      </c>
      <c r="H4195" s="63">
        <v>46.470199999999998</v>
      </c>
      <c r="I4195" s="63">
        <v>-6.5835000000000005E-2</v>
      </c>
      <c r="J4195" s="63">
        <v>1.9765700000000001E-2</v>
      </c>
      <c r="K4195" s="63">
        <v>7.9052600000000001E-2</v>
      </c>
      <c r="L4195" s="63">
        <v>0.1383394</v>
      </c>
      <c r="M4195" s="63">
        <v>0.22394020000000001</v>
      </c>
      <c r="N4195" s="63">
        <v>1831</v>
      </c>
      <c r="O4195" s="63">
        <v>0.1130564</v>
      </c>
      <c r="P4195" s="63">
        <v>12</v>
      </c>
      <c r="Q4195" s="63">
        <v>1.2781749580960001E-2</v>
      </c>
    </row>
    <row r="4196" spans="1:17">
      <c r="A4196" s="63" t="s">
        <v>77</v>
      </c>
      <c r="B4196" s="63" t="s">
        <v>44</v>
      </c>
      <c r="C4196" s="63" t="s">
        <v>74</v>
      </c>
      <c r="D4196" s="63">
        <v>19</v>
      </c>
      <c r="E4196" s="63">
        <v>2.0326209999999998</v>
      </c>
      <c r="F4196" s="63">
        <v>1.9678530000000001</v>
      </c>
      <c r="G4196" s="63">
        <v>-6.4768199999999998E-2</v>
      </c>
      <c r="H4196" s="63">
        <v>44.923200000000001</v>
      </c>
      <c r="I4196" s="63">
        <v>-0.2096558</v>
      </c>
      <c r="J4196" s="63">
        <v>-0.124055</v>
      </c>
      <c r="K4196" s="63">
        <v>-6.4768199999999998E-2</v>
      </c>
      <c r="L4196" s="63">
        <v>-5.4814E-3</v>
      </c>
      <c r="M4196" s="63">
        <v>8.0119399999999993E-2</v>
      </c>
      <c r="N4196" s="63">
        <v>1831</v>
      </c>
      <c r="O4196" s="63">
        <v>0.1130564</v>
      </c>
      <c r="P4196" s="63">
        <v>12</v>
      </c>
      <c r="Q4196" s="63">
        <v>1.2781749580960001E-2</v>
      </c>
    </row>
    <row r="4197" spans="1:17">
      <c r="A4197" s="63" t="s">
        <v>77</v>
      </c>
      <c r="B4197" s="63" t="s">
        <v>44</v>
      </c>
      <c r="C4197" s="63" t="s">
        <v>74</v>
      </c>
      <c r="D4197" s="63">
        <v>20</v>
      </c>
      <c r="E4197" s="63">
        <v>2.0501140000000002</v>
      </c>
      <c r="F4197" s="63">
        <v>1.9349460000000001</v>
      </c>
      <c r="G4197" s="63">
        <v>-0.1151683</v>
      </c>
      <c r="H4197" s="63">
        <v>44.065199999999997</v>
      </c>
      <c r="I4197" s="63">
        <v>-0.26005590000000001</v>
      </c>
      <c r="J4197" s="63">
        <v>-0.1744552</v>
      </c>
      <c r="K4197" s="63">
        <v>-0.1151683</v>
      </c>
      <c r="L4197" s="63">
        <v>-5.5881500000000001E-2</v>
      </c>
      <c r="M4197" s="63">
        <v>2.9719300000000001E-2</v>
      </c>
      <c r="N4197" s="63">
        <v>1831</v>
      </c>
      <c r="O4197" s="63">
        <v>0.1130564</v>
      </c>
      <c r="P4197" s="63">
        <v>12</v>
      </c>
      <c r="Q4197" s="63">
        <v>1.2781749580960001E-2</v>
      </c>
    </row>
    <row r="4198" spans="1:17">
      <c r="A4198" s="63" t="s">
        <v>77</v>
      </c>
      <c r="B4198" s="63" t="s">
        <v>44</v>
      </c>
      <c r="C4198" s="63" t="s">
        <v>74</v>
      </c>
      <c r="D4198" s="63">
        <v>21</v>
      </c>
      <c r="E4198" s="63">
        <v>2.0267689999999998</v>
      </c>
      <c r="F4198" s="63">
        <v>1.8789100000000001</v>
      </c>
      <c r="G4198" s="63">
        <v>-0.14785870000000001</v>
      </c>
      <c r="H4198" s="63">
        <v>43.288699999999999</v>
      </c>
      <c r="I4198" s="63">
        <v>-0.29274630000000001</v>
      </c>
      <c r="J4198" s="63">
        <v>-0.20714560000000001</v>
      </c>
      <c r="K4198" s="63">
        <v>-0.14785870000000001</v>
      </c>
      <c r="L4198" s="63">
        <v>-8.8571899999999995E-2</v>
      </c>
      <c r="M4198" s="63">
        <v>-2.9711E-3</v>
      </c>
      <c r="N4198" s="63">
        <v>1831</v>
      </c>
      <c r="O4198" s="63">
        <v>0.1130564</v>
      </c>
      <c r="P4198" s="63">
        <v>12</v>
      </c>
      <c r="Q4198" s="63">
        <v>1.2781749580960001E-2</v>
      </c>
    </row>
    <row r="4199" spans="1:17">
      <c r="A4199" s="63" t="s">
        <v>77</v>
      </c>
      <c r="B4199" s="63" t="s">
        <v>44</v>
      </c>
      <c r="C4199" s="63" t="s">
        <v>74</v>
      </c>
      <c r="D4199" s="63">
        <v>22</v>
      </c>
      <c r="E4199" s="63">
        <v>1.852171</v>
      </c>
      <c r="F4199" s="63">
        <v>1.7038850000000001</v>
      </c>
      <c r="G4199" s="63">
        <v>-0.14828649999999999</v>
      </c>
      <c r="H4199" s="63">
        <v>42.928199999999997</v>
      </c>
      <c r="I4199" s="63">
        <v>-0.29317409999999999</v>
      </c>
      <c r="J4199" s="63">
        <v>-0.20757329999999999</v>
      </c>
      <c r="K4199" s="63">
        <v>-0.14828649999999999</v>
      </c>
      <c r="L4199" s="63">
        <v>-8.8999599999999998E-2</v>
      </c>
      <c r="M4199" s="63">
        <v>-3.3988999999999998E-3</v>
      </c>
      <c r="N4199" s="63">
        <v>1831</v>
      </c>
      <c r="O4199" s="63">
        <v>0.1130564</v>
      </c>
      <c r="P4199" s="63">
        <v>12</v>
      </c>
      <c r="Q4199" s="63">
        <v>1.2781749580960001E-2</v>
      </c>
    </row>
    <row r="4200" spans="1:17">
      <c r="A4200" s="63" t="s">
        <v>77</v>
      </c>
      <c r="B4200" s="63" t="s">
        <v>44</v>
      </c>
      <c r="C4200" s="63" t="s">
        <v>74</v>
      </c>
      <c r="D4200" s="63">
        <v>23</v>
      </c>
      <c r="E4200" s="63">
        <v>1.6067720000000001</v>
      </c>
      <c r="F4200" s="63">
        <v>1.466594</v>
      </c>
      <c r="G4200" s="63">
        <v>-0.14017840000000001</v>
      </c>
      <c r="H4200" s="63">
        <v>42.462800000000001</v>
      </c>
      <c r="I4200" s="63">
        <v>-0.28506599999999999</v>
      </c>
      <c r="J4200" s="63">
        <v>-0.19946530000000001</v>
      </c>
      <c r="K4200" s="63">
        <v>-0.14017840000000001</v>
      </c>
      <c r="L4200" s="63">
        <v>-8.0891599999999994E-2</v>
      </c>
      <c r="M4200" s="63">
        <v>4.7092000000000002E-3</v>
      </c>
      <c r="N4200" s="63">
        <v>1831</v>
      </c>
      <c r="O4200" s="63">
        <v>0.1130564</v>
      </c>
      <c r="P4200" s="63">
        <v>12</v>
      </c>
      <c r="Q4200" s="63">
        <v>1.2781749580960001E-2</v>
      </c>
    </row>
    <row r="4201" spans="1:17">
      <c r="A4201" s="63" t="s">
        <v>77</v>
      </c>
      <c r="B4201" s="63" t="s">
        <v>44</v>
      </c>
      <c r="C4201" s="63" t="s">
        <v>74</v>
      </c>
      <c r="D4201" s="63">
        <v>24</v>
      </c>
      <c r="E4201" s="63">
        <v>1.3269629999999999</v>
      </c>
      <c r="F4201" s="63">
        <v>1.184871</v>
      </c>
      <c r="G4201" s="63">
        <v>-0.14209160000000001</v>
      </c>
      <c r="H4201" s="63">
        <v>42.256399999999999</v>
      </c>
      <c r="I4201" s="63">
        <v>-0.28697919999999999</v>
      </c>
      <c r="J4201" s="63">
        <v>-0.20137849999999999</v>
      </c>
      <c r="K4201" s="63">
        <v>-0.14209160000000001</v>
      </c>
      <c r="L4201" s="63">
        <v>-8.2804799999999998E-2</v>
      </c>
      <c r="M4201" s="63">
        <v>2.7959999999999999E-3</v>
      </c>
      <c r="N4201" s="63">
        <v>1831</v>
      </c>
      <c r="O4201" s="63">
        <v>0.1130564</v>
      </c>
      <c r="P4201" s="63">
        <v>12</v>
      </c>
      <c r="Q4201" s="63">
        <v>1.2781749580960001E-2</v>
      </c>
    </row>
    <row r="4202" spans="1:17">
      <c r="A4202" s="63" t="s">
        <v>77</v>
      </c>
      <c r="B4202" s="63" t="s">
        <v>58</v>
      </c>
      <c r="C4202" s="63" t="s">
        <v>45</v>
      </c>
      <c r="D4202" s="63">
        <v>1</v>
      </c>
      <c r="E4202" s="63">
        <v>1.1454120000000001</v>
      </c>
      <c r="F4202" s="63">
        <v>0.89820029999999995</v>
      </c>
      <c r="G4202" s="63">
        <v>-0.2472115</v>
      </c>
      <c r="H4202" s="63">
        <v>55.836199999999998</v>
      </c>
      <c r="I4202" s="63">
        <v>-0.39209909999999998</v>
      </c>
      <c r="J4202" s="63">
        <v>-0.3064983</v>
      </c>
      <c r="K4202" s="63">
        <v>-0.2472115</v>
      </c>
      <c r="L4202" s="63">
        <v>-0.1879247</v>
      </c>
      <c r="M4202" s="63">
        <v>-0.1023239</v>
      </c>
      <c r="N4202" s="63">
        <v>1831</v>
      </c>
      <c r="O4202" s="63">
        <v>0.1130564</v>
      </c>
      <c r="P4202" s="63">
        <v>7</v>
      </c>
      <c r="Q4202" s="63">
        <v>1.2781749580960001E-2</v>
      </c>
    </row>
    <row r="4203" spans="1:17">
      <c r="A4203" s="63" t="s">
        <v>77</v>
      </c>
      <c r="B4203" s="63" t="s">
        <v>58</v>
      </c>
      <c r="C4203" s="63" t="s">
        <v>45</v>
      </c>
      <c r="D4203" s="63">
        <v>2</v>
      </c>
      <c r="E4203" s="63">
        <v>1.0590619999999999</v>
      </c>
      <c r="F4203" s="63">
        <v>0.81880770000000003</v>
      </c>
      <c r="G4203" s="63">
        <v>-0.24025450000000001</v>
      </c>
      <c r="H4203" s="63">
        <v>53.0595</v>
      </c>
      <c r="I4203" s="63">
        <v>-0.38514209999999999</v>
      </c>
      <c r="J4203" s="63">
        <v>-0.29954130000000001</v>
      </c>
      <c r="K4203" s="63">
        <v>-0.24025450000000001</v>
      </c>
      <c r="L4203" s="63">
        <v>-0.18096760000000001</v>
      </c>
      <c r="M4203" s="63">
        <v>-9.5366900000000004E-2</v>
      </c>
      <c r="N4203" s="63">
        <v>1831</v>
      </c>
      <c r="O4203" s="63">
        <v>0.1130564</v>
      </c>
      <c r="P4203" s="63">
        <v>7</v>
      </c>
      <c r="Q4203" s="63">
        <v>1.2781749580960001E-2</v>
      </c>
    </row>
    <row r="4204" spans="1:17">
      <c r="A4204" s="63" t="s">
        <v>77</v>
      </c>
      <c r="B4204" s="63" t="s">
        <v>58</v>
      </c>
      <c r="C4204" s="63" t="s">
        <v>45</v>
      </c>
      <c r="D4204" s="63">
        <v>3</v>
      </c>
      <c r="E4204" s="63">
        <v>1.0287360000000001</v>
      </c>
      <c r="F4204" s="63">
        <v>0.79064120000000004</v>
      </c>
      <c r="G4204" s="63">
        <v>-0.238095</v>
      </c>
      <c r="H4204" s="63">
        <v>52.211199999999998</v>
      </c>
      <c r="I4204" s="63">
        <v>-0.38298260000000001</v>
      </c>
      <c r="J4204" s="63">
        <v>-0.29738179999999997</v>
      </c>
      <c r="K4204" s="63">
        <v>-0.238095</v>
      </c>
      <c r="L4204" s="63">
        <v>-0.1788082</v>
      </c>
      <c r="M4204" s="63">
        <v>-9.3207399999999996E-2</v>
      </c>
      <c r="N4204" s="63">
        <v>1831</v>
      </c>
      <c r="O4204" s="63">
        <v>0.1130564</v>
      </c>
      <c r="P4204" s="63">
        <v>7</v>
      </c>
      <c r="Q4204" s="63">
        <v>1.2781749580960001E-2</v>
      </c>
    </row>
    <row r="4205" spans="1:17">
      <c r="A4205" s="63" t="s">
        <v>77</v>
      </c>
      <c r="B4205" s="63" t="s">
        <v>58</v>
      </c>
      <c r="C4205" s="63" t="s">
        <v>45</v>
      </c>
      <c r="D4205" s="63">
        <v>4</v>
      </c>
      <c r="E4205" s="63">
        <v>1.0138259999999999</v>
      </c>
      <c r="F4205" s="63">
        <v>0.7998016</v>
      </c>
      <c r="G4205" s="63">
        <v>-0.21402479999999999</v>
      </c>
      <c r="H4205" s="63">
        <v>51.612900000000003</v>
      </c>
      <c r="I4205" s="63">
        <v>-0.35891240000000002</v>
      </c>
      <c r="J4205" s="63">
        <v>-0.27331169999999999</v>
      </c>
      <c r="K4205" s="63">
        <v>-0.21402479999999999</v>
      </c>
      <c r="L4205" s="63">
        <v>-0.15473799999999999</v>
      </c>
      <c r="M4205" s="63">
        <v>-6.9137199999999996E-2</v>
      </c>
      <c r="N4205" s="63">
        <v>1831</v>
      </c>
      <c r="O4205" s="63">
        <v>0.1130564</v>
      </c>
      <c r="P4205" s="63">
        <v>7</v>
      </c>
      <c r="Q4205" s="63">
        <v>1.2781749580960001E-2</v>
      </c>
    </row>
    <row r="4206" spans="1:17">
      <c r="A4206" s="63" t="s">
        <v>77</v>
      </c>
      <c r="B4206" s="63" t="s">
        <v>58</v>
      </c>
      <c r="C4206" s="63" t="s">
        <v>45</v>
      </c>
      <c r="D4206" s="63">
        <v>5</v>
      </c>
      <c r="E4206" s="63">
        <v>1.021577</v>
      </c>
      <c r="F4206" s="63">
        <v>0.80647959999999996</v>
      </c>
      <c r="G4206" s="63">
        <v>-0.21509700000000001</v>
      </c>
      <c r="H4206" s="63">
        <v>51.536499999999997</v>
      </c>
      <c r="I4206" s="63">
        <v>-0.35998459999999999</v>
      </c>
      <c r="J4206" s="63">
        <v>-0.27438380000000001</v>
      </c>
      <c r="K4206" s="63">
        <v>-0.21509700000000001</v>
      </c>
      <c r="L4206" s="63">
        <v>-0.15581020000000001</v>
      </c>
      <c r="M4206" s="63">
        <v>-7.0209400000000005E-2</v>
      </c>
      <c r="N4206" s="63">
        <v>1831</v>
      </c>
      <c r="O4206" s="63">
        <v>0.1130564</v>
      </c>
      <c r="P4206" s="63">
        <v>7</v>
      </c>
      <c r="Q4206" s="63">
        <v>1.2781749580960001E-2</v>
      </c>
    </row>
    <row r="4207" spans="1:17">
      <c r="A4207" s="63" t="s">
        <v>77</v>
      </c>
      <c r="B4207" s="63" t="s">
        <v>58</v>
      </c>
      <c r="C4207" s="63" t="s">
        <v>45</v>
      </c>
      <c r="D4207" s="63">
        <v>6</v>
      </c>
      <c r="E4207" s="63">
        <v>1.1116919999999999</v>
      </c>
      <c r="F4207" s="63">
        <v>0.84473430000000005</v>
      </c>
      <c r="G4207" s="63">
        <v>-0.26695819999999998</v>
      </c>
      <c r="H4207" s="63">
        <v>51.199100000000001</v>
      </c>
      <c r="I4207" s="63">
        <v>-0.41184579999999998</v>
      </c>
      <c r="J4207" s="63">
        <v>-0.32624500000000001</v>
      </c>
      <c r="K4207" s="63">
        <v>-0.26695819999999998</v>
      </c>
      <c r="L4207" s="63">
        <v>-0.2076713</v>
      </c>
      <c r="M4207" s="63">
        <v>-0.1220706</v>
      </c>
      <c r="N4207" s="63">
        <v>1831</v>
      </c>
      <c r="O4207" s="63">
        <v>0.1130564</v>
      </c>
      <c r="P4207" s="63">
        <v>7</v>
      </c>
      <c r="Q4207" s="63">
        <v>1.2781749580960001E-2</v>
      </c>
    </row>
    <row r="4208" spans="1:17">
      <c r="A4208" s="63" t="s">
        <v>77</v>
      </c>
      <c r="B4208" s="63" t="s">
        <v>58</v>
      </c>
      <c r="C4208" s="63" t="s">
        <v>45</v>
      </c>
      <c r="D4208" s="63">
        <v>7</v>
      </c>
      <c r="E4208" s="63">
        <v>1.3059019999999999</v>
      </c>
      <c r="F4208" s="63">
        <v>1.033301</v>
      </c>
      <c r="G4208" s="63">
        <v>-0.27260089999999998</v>
      </c>
      <c r="H4208" s="63">
        <v>51.313099999999999</v>
      </c>
      <c r="I4208" s="63">
        <v>-0.41748849999999998</v>
      </c>
      <c r="J4208" s="63">
        <v>-0.33188770000000001</v>
      </c>
      <c r="K4208" s="63">
        <v>-0.27260089999999998</v>
      </c>
      <c r="L4208" s="63">
        <v>-0.21331410000000001</v>
      </c>
      <c r="M4208" s="63">
        <v>-0.1277133</v>
      </c>
      <c r="N4208" s="63">
        <v>1831</v>
      </c>
      <c r="O4208" s="63">
        <v>0.1130564</v>
      </c>
      <c r="P4208" s="63">
        <v>7</v>
      </c>
      <c r="Q4208" s="63">
        <v>1.2781749580960001E-2</v>
      </c>
    </row>
    <row r="4209" spans="1:17">
      <c r="A4209" s="63" t="s">
        <v>77</v>
      </c>
      <c r="B4209" s="63" t="s">
        <v>58</v>
      </c>
      <c r="C4209" s="63" t="s">
        <v>45</v>
      </c>
      <c r="D4209" s="63">
        <v>8</v>
      </c>
      <c r="E4209" s="63">
        <v>1.442177</v>
      </c>
      <c r="F4209" s="63">
        <v>1.214737</v>
      </c>
      <c r="G4209" s="63">
        <v>-0.2274398</v>
      </c>
      <c r="H4209" s="63">
        <v>52.509799999999998</v>
      </c>
      <c r="I4209" s="63">
        <v>-0.37232739999999998</v>
      </c>
      <c r="J4209" s="63">
        <v>-0.2867266</v>
      </c>
      <c r="K4209" s="63">
        <v>-0.2274398</v>
      </c>
      <c r="L4209" s="63">
        <v>-0.16815289999999999</v>
      </c>
      <c r="M4209" s="63">
        <v>-8.2552200000000006E-2</v>
      </c>
      <c r="N4209" s="63">
        <v>1831</v>
      </c>
      <c r="O4209" s="63">
        <v>0.1130564</v>
      </c>
      <c r="P4209" s="63">
        <v>7</v>
      </c>
      <c r="Q4209" s="63">
        <v>1.2781749580960001E-2</v>
      </c>
    </row>
    <row r="4210" spans="1:17">
      <c r="A4210" s="63" t="s">
        <v>77</v>
      </c>
      <c r="B4210" s="63" t="s">
        <v>58</v>
      </c>
      <c r="C4210" s="63" t="s">
        <v>45</v>
      </c>
      <c r="D4210" s="63">
        <v>9</v>
      </c>
      <c r="E4210" s="63">
        <v>1.4273549999999999</v>
      </c>
      <c r="F4210" s="63">
        <v>1.3154809999999999</v>
      </c>
      <c r="G4210" s="63">
        <v>-0.1118739</v>
      </c>
      <c r="H4210" s="63">
        <v>55.701500000000003</v>
      </c>
      <c r="I4210" s="63">
        <v>-0.25676149999999998</v>
      </c>
      <c r="J4210" s="63">
        <v>-0.1711607</v>
      </c>
      <c r="K4210" s="63">
        <v>-0.1118739</v>
      </c>
      <c r="L4210" s="63">
        <v>-5.2587000000000002E-2</v>
      </c>
      <c r="M4210" s="63">
        <v>3.30137E-2</v>
      </c>
      <c r="N4210" s="63">
        <v>1831</v>
      </c>
      <c r="O4210" s="63">
        <v>0.1130564</v>
      </c>
      <c r="P4210" s="63">
        <v>7</v>
      </c>
      <c r="Q4210" s="63">
        <v>1.2781749580960001E-2</v>
      </c>
    </row>
    <row r="4211" spans="1:17">
      <c r="A4211" s="63" t="s">
        <v>77</v>
      </c>
      <c r="B4211" s="63" t="s">
        <v>58</v>
      </c>
      <c r="C4211" s="63" t="s">
        <v>45</v>
      </c>
      <c r="D4211" s="63">
        <v>10</v>
      </c>
      <c r="E4211" s="63">
        <v>1.4525440000000001</v>
      </c>
      <c r="F4211" s="63">
        <v>1.340654</v>
      </c>
      <c r="G4211" s="63">
        <v>-0.1118895</v>
      </c>
      <c r="H4211" s="63">
        <v>59.632399999999997</v>
      </c>
      <c r="I4211" s="63">
        <v>-0.25677709999999998</v>
      </c>
      <c r="J4211" s="63">
        <v>-0.1711763</v>
      </c>
      <c r="K4211" s="63">
        <v>-0.1118895</v>
      </c>
      <c r="L4211" s="63">
        <v>-5.2602700000000002E-2</v>
      </c>
      <c r="M4211" s="63">
        <v>3.2998100000000002E-2</v>
      </c>
      <c r="N4211" s="63">
        <v>1831</v>
      </c>
      <c r="O4211" s="63">
        <v>0.1130564</v>
      </c>
      <c r="P4211" s="63">
        <v>7</v>
      </c>
      <c r="Q4211" s="63">
        <v>1.2781749580960001E-2</v>
      </c>
    </row>
    <row r="4212" spans="1:17">
      <c r="A4212" s="63" t="s">
        <v>77</v>
      </c>
      <c r="B4212" s="63" t="s">
        <v>58</v>
      </c>
      <c r="C4212" s="63" t="s">
        <v>45</v>
      </c>
      <c r="D4212" s="63">
        <v>11</v>
      </c>
      <c r="E4212" s="63">
        <v>1.365815</v>
      </c>
      <c r="F4212" s="63">
        <v>1.379578</v>
      </c>
      <c r="G4212" s="63">
        <v>1.37637E-2</v>
      </c>
      <c r="H4212" s="63">
        <v>63.611800000000002</v>
      </c>
      <c r="I4212" s="63">
        <v>-0.13112389999999999</v>
      </c>
      <c r="J4212" s="63">
        <v>-4.55232E-2</v>
      </c>
      <c r="K4212" s="63">
        <v>1.37637E-2</v>
      </c>
      <c r="L4212" s="63">
        <v>7.3050500000000004E-2</v>
      </c>
      <c r="M4212" s="63">
        <v>0.1586513</v>
      </c>
      <c r="N4212" s="63">
        <v>1831</v>
      </c>
      <c r="O4212" s="63">
        <v>0.1130564</v>
      </c>
      <c r="P4212" s="63">
        <v>7</v>
      </c>
      <c r="Q4212" s="63">
        <v>1.2781749580960001E-2</v>
      </c>
    </row>
    <row r="4213" spans="1:17">
      <c r="A4213" s="63" t="s">
        <v>77</v>
      </c>
      <c r="B4213" s="63" t="s">
        <v>58</v>
      </c>
      <c r="C4213" s="63" t="s">
        <v>45</v>
      </c>
      <c r="D4213" s="63">
        <v>12</v>
      </c>
      <c r="E4213" s="63">
        <v>1.317493</v>
      </c>
      <c r="F4213" s="63">
        <v>1.4170849999999999</v>
      </c>
      <c r="G4213" s="63">
        <v>9.9591899999999997E-2</v>
      </c>
      <c r="H4213" s="63">
        <v>64.761099999999999</v>
      </c>
      <c r="I4213" s="63">
        <v>-4.5295700000000001E-2</v>
      </c>
      <c r="J4213" s="63">
        <v>4.0305000000000001E-2</v>
      </c>
      <c r="K4213" s="63">
        <v>9.9591899999999997E-2</v>
      </c>
      <c r="L4213" s="63">
        <v>0.15887870000000001</v>
      </c>
      <c r="M4213" s="63">
        <v>0.24447940000000001</v>
      </c>
      <c r="N4213" s="63">
        <v>1831</v>
      </c>
      <c r="O4213" s="63">
        <v>0.1130564</v>
      </c>
      <c r="P4213" s="63">
        <v>7</v>
      </c>
      <c r="Q4213" s="63">
        <v>1.2781749580960001E-2</v>
      </c>
    </row>
    <row r="4214" spans="1:17">
      <c r="A4214" s="63" t="s">
        <v>77</v>
      </c>
      <c r="B4214" s="63" t="s">
        <v>58</v>
      </c>
      <c r="C4214" s="63" t="s">
        <v>45</v>
      </c>
      <c r="D4214" s="63">
        <v>13</v>
      </c>
      <c r="E4214" s="63">
        <v>1.2082200000000001</v>
      </c>
      <c r="F4214" s="63">
        <v>1.468062</v>
      </c>
      <c r="G4214" s="63">
        <v>0.25984160000000001</v>
      </c>
      <c r="H4214" s="63">
        <v>66.094800000000006</v>
      </c>
      <c r="I4214" s="63">
        <v>0.114954</v>
      </c>
      <c r="J4214" s="63">
        <v>0.2005547</v>
      </c>
      <c r="K4214" s="63">
        <v>0.25984160000000001</v>
      </c>
      <c r="L4214" s="63">
        <v>0.31912839999999998</v>
      </c>
      <c r="M4214" s="63">
        <v>0.40472920000000001</v>
      </c>
      <c r="N4214" s="63">
        <v>1831</v>
      </c>
      <c r="O4214" s="63">
        <v>0.1130564</v>
      </c>
      <c r="P4214" s="63">
        <v>7</v>
      </c>
      <c r="Q4214" s="63">
        <v>1.2781749580960001E-2</v>
      </c>
    </row>
    <row r="4215" spans="1:17">
      <c r="A4215" s="63" t="s">
        <v>77</v>
      </c>
      <c r="B4215" s="63" t="s">
        <v>58</v>
      </c>
      <c r="C4215" s="63" t="s">
        <v>45</v>
      </c>
      <c r="D4215" s="63">
        <v>14</v>
      </c>
      <c r="E4215" s="63">
        <v>1.1857390000000001</v>
      </c>
      <c r="F4215" s="63">
        <v>1.495406</v>
      </c>
      <c r="G4215" s="63">
        <v>0.3096662</v>
      </c>
      <c r="H4215" s="63">
        <v>68.1494</v>
      </c>
      <c r="I4215" s="63">
        <v>0.1647786</v>
      </c>
      <c r="J4215" s="63">
        <v>0.25037930000000003</v>
      </c>
      <c r="K4215" s="63">
        <v>0.3096662</v>
      </c>
      <c r="L4215" s="63">
        <v>0.36895299999999998</v>
      </c>
      <c r="M4215" s="63">
        <v>0.45455380000000001</v>
      </c>
      <c r="N4215" s="63">
        <v>1831</v>
      </c>
      <c r="O4215" s="63">
        <v>0.1130564</v>
      </c>
      <c r="P4215" s="63">
        <v>7</v>
      </c>
      <c r="Q4215" s="63">
        <v>1.2781749580960001E-2</v>
      </c>
    </row>
    <row r="4216" spans="1:17">
      <c r="A4216" s="63" t="s">
        <v>77</v>
      </c>
      <c r="B4216" s="63" t="s">
        <v>58</v>
      </c>
      <c r="C4216" s="63" t="s">
        <v>45</v>
      </c>
      <c r="D4216" s="63">
        <v>15</v>
      </c>
      <c r="E4216" s="63">
        <v>1.223352</v>
      </c>
      <c r="F4216" s="63">
        <v>1.544899</v>
      </c>
      <c r="G4216" s="63">
        <v>0.32154680000000002</v>
      </c>
      <c r="H4216" s="63">
        <v>68.247699999999995</v>
      </c>
      <c r="I4216" s="63">
        <v>0.17665919999999999</v>
      </c>
      <c r="J4216" s="63">
        <v>0.26225999999999999</v>
      </c>
      <c r="K4216" s="63">
        <v>0.32154680000000002</v>
      </c>
      <c r="L4216" s="63">
        <v>0.38083359999999999</v>
      </c>
      <c r="M4216" s="63">
        <v>0.46643440000000003</v>
      </c>
      <c r="N4216" s="63">
        <v>1831</v>
      </c>
      <c r="O4216" s="63">
        <v>0.1130564</v>
      </c>
      <c r="P4216" s="63">
        <v>7</v>
      </c>
      <c r="Q4216" s="63">
        <v>1.2781749580960001E-2</v>
      </c>
    </row>
    <row r="4217" spans="1:17">
      <c r="A4217" s="63" t="s">
        <v>77</v>
      </c>
      <c r="B4217" s="63" t="s">
        <v>58</v>
      </c>
      <c r="C4217" s="63" t="s">
        <v>45</v>
      </c>
      <c r="D4217" s="63">
        <v>16</v>
      </c>
      <c r="E4217" s="63">
        <v>1.2688280000000001</v>
      </c>
      <c r="F4217" s="63">
        <v>1.5832349999999999</v>
      </c>
      <c r="G4217" s="63">
        <v>0.31440679999999999</v>
      </c>
      <c r="H4217" s="63">
        <v>67.471100000000007</v>
      </c>
      <c r="I4217" s="63">
        <v>0.16951920000000001</v>
      </c>
      <c r="J4217" s="63">
        <v>0.25511990000000001</v>
      </c>
      <c r="K4217" s="63">
        <v>0.31440679999999999</v>
      </c>
      <c r="L4217" s="63">
        <v>0.37369360000000001</v>
      </c>
      <c r="M4217" s="63">
        <v>0.45929429999999999</v>
      </c>
      <c r="N4217" s="63">
        <v>1831</v>
      </c>
      <c r="O4217" s="63">
        <v>0.1130564</v>
      </c>
      <c r="P4217" s="63">
        <v>7</v>
      </c>
      <c r="Q4217" s="63">
        <v>1.2781749580960001E-2</v>
      </c>
    </row>
    <row r="4218" spans="1:17">
      <c r="A4218" s="63" t="s">
        <v>77</v>
      </c>
      <c r="B4218" s="63" t="s">
        <v>58</v>
      </c>
      <c r="C4218" s="63" t="s">
        <v>45</v>
      </c>
      <c r="D4218" s="63">
        <v>17</v>
      </c>
      <c r="E4218" s="63">
        <v>1.3295920000000001</v>
      </c>
      <c r="F4218" s="63">
        <v>1.626719</v>
      </c>
      <c r="G4218" s="63">
        <v>0.29712699999999997</v>
      </c>
      <c r="H4218" s="63">
        <v>66.736800000000002</v>
      </c>
      <c r="I4218" s="63">
        <v>0.1522394</v>
      </c>
      <c r="J4218" s="63">
        <v>0.2378402</v>
      </c>
      <c r="K4218" s="63">
        <v>0.29712699999999997</v>
      </c>
      <c r="L4218" s="63">
        <v>0.3564138</v>
      </c>
      <c r="M4218" s="63">
        <v>0.44201459999999998</v>
      </c>
      <c r="N4218" s="63">
        <v>1831</v>
      </c>
      <c r="O4218" s="63">
        <v>0.1130564</v>
      </c>
      <c r="P4218" s="63">
        <v>7</v>
      </c>
      <c r="Q4218" s="63">
        <v>1.2781749580960001E-2</v>
      </c>
    </row>
    <row r="4219" spans="1:17">
      <c r="A4219" s="63" t="s">
        <v>77</v>
      </c>
      <c r="B4219" s="63" t="s">
        <v>58</v>
      </c>
      <c r="C4219" s="63" t="s">
        <v>45</v>
      </c>
      <c r="D4219" s="63">
        <v>18</v>
      </c>
      <c r="E4219" s="63">
        <v>1.432793</v>
      </c>
      <c r="F4219" s="63">
        <v>1.645999</v>
      </c>
      <c r="G4219" s="63">
        <v>0.2132056</v>
      </c>
      <c r="H4219" s="63">
        <v>65.969800000000006</v>
      </c>
      <c r="I4219" s="63">
        <v>6.8318000000000004E-2</v>
      </c>
      <c r="J4219" s="63">
        <v>0.15391869999999999</v>
      </c>
      <c r="K4219" s="63">
        <v>0.2132056</v>
      </c>
      <c r="L4219" s="63">
        <v>0.27249240000000002</v>
      </c>
      <c r="M4219" s="63">
        <v>0.3580932</v>
      </c>
      <c r="N4219" s="63">
        <v>1831</v>
      </c>
      <c r="O4219" s="63">
        <v>0.1130564</v>
      </c>
      <c r="P4219" s="63">
        <v>7</v>
      </c>
      <c r="Q4219" s="63">
        <v>1.2781749580960001E-2</v>
      </c>
    </row>
    <row r="4220" spans="1:17">
      <c r="A4220" s="63" t="s">
        <v>77</v>
      </c>
      <c r="B4220" s="63" t="s">
        <v>58</v>
      </c>
      <c r="C4220" s="63" t="s">
        <v>45</v>
      </c>
      <c r="D4220" s="63">
        <v>19</v>
      </c>
      <c r="E4220" s="63">
        <v>1.5845480000000001</v>
      </c>
      <c r="F4220" s="63">
        <v>1.6132329999999999</v>
      </c>
      <c r="G4220" s="63">
        <v>2.86847E-2</v>
      </c>
      <c r="H4220" s="63">
        <v>63.996499999999997</v>
      </c>
      <c r="I4220" s="63">
        <v>-0.1162029</v>
      </c>
      <c r="J4220" s="63">
        <v>-3.06021E-2</v>
      </c>
      <c r="K4220" s="63">
        <v>2.86847E-2</v>
      </c>
      <c r="L4220" s="63">
        <v>8.7971599999999997E-2</v>
      </c>
      <c r="M4220" s="63">
        <v>0.17357230000000001</v>
      </c>
      <c r="N4220" s="63">
        <v>1831</v>
      </c>
      <c r="O4220" s="63">
        <v>0.1130564</v>
      </c>
      <c r="P4220" s="63">
        <v>7</v>
      </c>
      <c r="Q4220" s="63">
        <v>1.2781749580960001E-2</v>
      </c>
    </row>
    <row r="4221" spans="1:17">
      <c r="A4221" s="63" t="s">
        <v>77</v>
      </c>
      <c r="B4221" s="63" t="s">
        <v>58</v>
      </c>
      <c r="C4221" s="63" t="s">
        <v>45</v>
      </c>
      <c r="D4221" s="63">
        <v>20</v>
      </c>
      <c r="E4221" s="63">
        <v>1.752135</v>
      </c>
      <c r="F4221" s="63">
        <v>1.651078</v>
      </c>
      <c r="G4221" s="63">
        <v>-0.10105749999999999</v>
      </c>
      <c r="H4221" s="63">
        <v>62.267099999999999</v>
      </c>
      <c r="I4221" s="63">
        <v>-0.2459451</v>
      </c>
      <c r="J4221" s="63">
        <v>-0.1603444</v>
      </c>
      <c r="K4221" s="63">
        <v>-0.10105749999999999</v>
      </c>
      <c r="L4221" s="63">
        <v>-4.1770700000000001E-2</v>
      </c>
      <c r="M4221" s="63">
        <v>4.3830099999999997E-2</v>
      </c>
      <c r="N4221" s="63">
        <v>1831</v>
      </c>
      <c r="O4221" s="63">
        <v>0.1130564</v>
      </c>
      <c r="P4221" s="63">
        <v>7</v>
      </c>
      <c r="Q4221" s="63">
        <v>1.2781749580960001E-2</v>
      </c>
    </row>
    <row r="4222" spans="1:17">
      <c r="A4222" s="63" t="s">
        <v>77</v>
      </c>
      <c r="B4222" s="63" t="s">
        <v>58</v>
      </c>
      <c r="C4222" s="63" t="s">
        <v>45</v>
      </c>
      <c r="D4222" s="63">
        <v>21</v>
      </c>
      <c r="E4222" s="63">
        <v>1.827863</v>
      </c>
      <c r="F4222" s="63">
        <v>1.6566000000000001</v>
      </c>
      <c r="G4222" s="63">
        <v>-0.1712621</v>
      </c>
      <c r="H4222" s="63">
        <v>60.841099999999997</v>
      </c>
      <c r="I4222" s="63">
        <v>-0.31614969999999998</v>
      </c>
      <c r="J4222" s="63">
        <v>-0.230549</v>
      </c>
      <c r="K4222" s="63">
        <v>-0.1712621</v>
      </c>
      <c r="L4222" s="63">
        <v>-0.1119753</v>
      </c>
      <c r="M4222" s="63">
        <v>-2.6374499999999999E-2</v>
      </c>
      <c r="N4222" s="63">
        <v>1831</v>
      </c>
      <c r="O4222" s="63">
        <v>0.1130564</v>
      </c>
      <c r="P4222" s="63">
        <v>7</v>
      </c>
      <c r="Q4222" s="63">
        <v>1.2781749580960001E-2</v>
      </c>
    </row>
    <row r="4223" spans="1:17">
      <c r="A4223" s="63" t="s">
        <v>77</v>
      </c>
      <c r="B4223" s="63" t="s">
        <v>58</v>
      </c>
      <c r="C4223" s="63" t="s">
        <v>45</v>
      </c>
      <c r="D4223" s="63">
        <v>22</v>
      </c>
      <c r="E4223" s="63">
        <v>1.7762309999999999</v>
      </c>
      <c r="F4223" s="63">
        <v>1.54949</v>
      </c>
      <c r="G4223" s="63">
        <v>-0.22674159999999999</v>
      </c>
      <c r="H4223" s="63">
        <v>58.801099999999998</v>
      </c>
      <c r="I4223" s="63">
        <v>-0.37162909999999999</v>
      </c>
      <c r="J4223" s="63">
        <v>-0.28602840000000002</v>
      </c>
      <c r="K4223" s="63">
        <v>-0.22674159999999999</v>
      </c>
      <c r="L4223" s="63">
        <v>-0.16745470000000001</v>
      </c>
      <c r="M4223" s="63">
        <v>-8.1853999999999996E-2</v>
      </c>
      <c r="N4223" s="63">
        <v>1831</v>
      </c>
      <c r="O4223" s="63">
        <v>0.1130564</v>
      </c>
      <c r="P4223" s="63">
        <v>7</v>
      </c>
      <c r="Q4223" s="63">
        <v>1.2781749580960001E-2</v>
      </c>
    </row>
    <row r="4224" spans="1:17">
      <c r="A4224" s="63" t="s">
        <v>77</v>
      </c>
      <c r="B4224" s="63" t="s">
        <v>58</v>
      </c>
      <c r="C4224" s="63" t="s">
        <v>45</v>
      </c>
      <c r="D4224" s="63">
        <v>23</v>
      </c>
      <c r="E4224" s="63">
        <v>1.5627249999999999</v>
      </c>
      <c r="F4224" s="63">
        <v>1.3350930000000001</v>
      </c>
      <c r="G4224" s="63">
        <v>-0.2276319</v>
      </c>
      <c r="H4224" s="63">
        <v>57.604500000000002</v>
      </c>
      <c r="I4224" s="63">
        <v>-0.3725195</v>
      </c>
      <c r="J4224" s="63">
        <v>-0.28691879999999997</v>
      </c>
      <c r="K4224" s="63">
        <v>-0.2276319</v>
      </c>
      <c r="L4224" s="63">
        <v>-0.1683451</v>
      </c>
      <c r="M4224" s="63">
        <v>-8.2744300000000007E-2</v>
      </c>
      <c r="N4224" s="63">
        <v>1831</v>
      </c>
      <c r="O4224" s="63">
        <v>0.1130564</v>
      </c>
      <c r="P4224" s="63">
        <v>7</v>
      </c>
      <c r="Q4224" s="63">
        <v>1.2781749580960001E-2</v>
      </c>
    </row>
    <row r="4225" spans="1:17">
      <c r="A4225" s="63" t="s">
        <v>77</v>
      </c>
      <c r="B4225" s="63" t="s">
        <v>58</v>
      </c>
      <c r="C4225" s="63" t="s">
        <v>45</v>
      </c>
      <c r="D4225" s="63">
        <v>24</v>
      </c>
      <c r="E4225" s="63">
        <v>1.2886409999999999</v>
      </c>
      <c r="F4225" s="63">
        <v>1.0601590000000001</v>
      </c>
      <c r="G4225" s="63">
        <v>-0.22848250000000001</v>
      </c>
      <c r="H4225" s="63">
        <v>56.271900000000002</v>
      </c>
      <c r="I4225" s="63">
        <v>-0.37337009999999998</v>
      </c>
      <c r="J4225" s="63">
        <v>-0.28776930000000001</v>
      </c>
      <c r="K4225" s="63">
        <v>-0.22848250000000001</v>
      </c>
      <c r="L4225" s="63">
        <v>-0.1691957</v>
      </c>
      <c r="M4225" s="63">
        <v>-8.35949E-2</v>
      </c>
      <c r="N4225" s="63">
        <v>1831</v>
      </c>
      <c r="O4225" s="63">
        <v>0.1130564</v>
      </c>
      <c r="P4225" s="63">
        <v>7</v>
      </c>
      <c r="Q4225" s="63">
        <v>1.2781749580960001E-2</v>
      </c>
    </row>
    <row r="4226" spans="1:17">
      <c r="A4226" s="63" t="s">
        <v>77</v>
      </c>
      <c r="B4226" s="63" t="s">
        <v>58</v>
      </c>
      <c r="C4226" s="63" t="s">
        <v>46</v>
      </c>
      <c r="D4226" s="63">
        <v>1</v>
      </c>
      <c r="E4226" s="63">
        <v>1.1217729999999999</v>
      </c>
      <c r="F4226" s="63">
        <v>0.97686949999999995</v>
      </c>
      <c r="G4226" s="63">
        <v>-0.1449037</v>
      </c>
      <c r="H4226" s="63">
        <v>41.907699999999998</v>
      </c>
      <c r="I4226" s="63">
        <v>-0.28979129999999997</v>
      </c>
      <c r="J4226" s="63">
        <v>-0.2041906</v>
      </c>
      <c r="K4226" s="63">
        <v>-0.1449037</v>
      </c>
      <c r="L4226" s="63">
        <v>-8.5616899999999996E-2</v>
      </c>
      <c r="M4226" s="63">
        <v>-1.6099999999999998E-5</v>
      </c>
      <c r="N4226" s="63">
        <v>1831</v>
      </c>
      <c r="O4226" s="63">
        <v>0.1130564</v>
      </c>
      <c r="P4226" s="63">
        <v>1</v>
      </c>
      <c r="Q4226" s="63">
        <v>1.2781749580960001E-2</v>
      </c>
    </row>
    <row r="4227" spans="1:17">
      <c r="A4227" s="63" t="s">
        <v>77</v>
      </c>
      <c r="B4227" s="63" t="s">
        <v>58</v>
      </c>
      <c r="C4227" s="63" t="s">
        <v>46</v>
      </c>
      <c r="D4227" s="63">
        <v>2</v>
      </c>
      <c r="E4227" s="63">
        <v>1.053283</v>
      </c>
      <c r="F4227" s="63">
        <v>0.89246740000000002</v>
      </c>
      <c r="G4227" s="63">
        <v>-0.16081570000000001</v>
      </c>
      <c r="H4227" s="63">
        <v>40.9514</v>
      </c>
      <c r="I4227" s="63">
        <v>-0.30570330000000001</v>
      </c>
      <c r="J4227" s="63">
        <v>-0.22010250000000001</v>
      </c>
      <c r="K4227" s="63">
        <v>-0.16081570000000001</v>
      </c>
      <c r="L4227" s="63">
        <v>-0.10152890000000001</v>
      </c>
      <c r="M4227" s="63">
        <v>-1.5928100000000001E-2</v>
      </c>
      <c r="N4227" s="63">
        <v>1831</v>
      </c>
      <c r="O4227" s="63">
        <v>0.1130564</v>
      </c>
      <c r="P4227" s="63">
        <v>1</v>
      </c>
      <c r="Q4227" s="63">
        <v>1.2781749580960001E-2</v>
      </c>
    </row>
    <row r="4228" spans="1:17">
      <c r="A4228" s="63" t="s">
        <v>77</v>
      </c>
      <c r="B4228" s="63" t="s">
        <v>58</v>
      </c>
      <c r="C4228" s="63" t="s">
        <v>46</v>
      </c>
      <c r="D4228" s="63">
        <v>3</v>
      </c>
      <c r="E4228" s="63">
        <v>1.051787</v>
      </c>
      <c r="F4228" s="63">
        <v>0.89539049999999998</v>
      </c>
      <c r="G4228" s="63">
        <v>-0.15639649999999999</v>
      </c>
      <c r="H4228" s="63">
        <v>40.407699999999998</v>
      </c>
      <c r="I4228" s="63">
        <v>-0.3012841</v>
      </c>
      <c r="J4228" s="63">
        <v>-0.21568329999999999</v>
      </c>
      <c r="K4228" s="63">
        <v>-0.15639649999999999</v>
      </c>
      <c r="L4228" s="63">
        <v>-9.7109699999999993E-2</v>
      </c>
      <c r="M4228" s="63">
        <v>-1.1508900000000001E-2</v>
      </c>
      <c r="N4228" s="63">
        <v>1831</v>
      </c>
      <c r="O4228" s="63">
        <v>0.1130564</v>
      </c>
      <c r="P4228" s="63">
        <v>1</v>
      </c>
      <c r="Q4228" s="63">
        <v>1.2781749580960001E-2</v>
      </c>
    </row>
    <row r="4229" spans="1:17">
      <c r="A4229" s="63" t="s">
        <v>77</v>
      </c>
      <c r="B4229" s="63" t="s">
        <v>58</v>
      </c>
      <c r="C4229" s="63" t="s">
        <v>46</v>
      </c>
      <c r="D4229" s="63">
        <v>4</v>
      </c>
      <c r="E4229" s="63">
        <v>1.065204</v>
      </c>
      <c r="F4229" s="63">
        <v>0.90735390000000005</v>
      </c>
      <c r="G4229" s="63">
        <v>-0.1578503</v>
      </c>
      <c r="H4229" s="63">
        <v>38.038800000000002</v>
      </c>
      <c r="I4229" s="63">
        <v>-0.3027379</v>
      </c>
      <c r="J4229" s="63">
        <v>-0.2171371</v>
      </c>
      <c r="K4229" s="63">
        <v>-0.1578503</v>
      </c>
      <c r="L4229" s="63">
        <v>-9.8563399999999995E-2</v>
      </c>
      <c r="M4229" s="63">
        <v>-1.2962700000000001E-2</v>
      </c>
      <c r="N4229" s="63">
        <v>1831</v>
      </c>
      <c r="O4229" s="63">
        <v>0.1130564</v>
      </c>
      <c r="P4229" s="63">
        <v>1</v>
      </c>
      <c r="Q4229" s="63">
        <v>1.2781749580960001E-2</v>
      </c>
    </row>
    <row r="4230" spans="1:17">
      <c r="A4230" s="63" t="s">
        <v>77</v>
      </c>
      <c r="B4230" s="63" t="s">
        <v>58</v>
      </c>
      <c r="C4230" s="63" t="s">
        <v>46</v>
      </c>
      <c r="D4230" s="63">
        <v>5</v>
      </c>
      <c r="E4230" s="63">
        <v>1.1052599999999999</v>
      </c>
      <c r="F4230" s="63">
        <v>0.94816679999999998</v>
      </c>
      <c r="G4230" s="63">
        <v>-0.1570928</v>
      </c>
      <c r="H4230" s="63">
        <v>36.169899999999998</v>
      </c>
      <c r="I4230" s="63">
        <v>-0.30198029999999998</v>
      </c>
      <c r="J4230" s="63">
        <v>-0.21637960000000001</v>
      </c>
      <c r="K4230" s="63">
        <v>-0.1570928</v>
      </c>
      <c r="L4230" s="63">
        <v>-9.7805900000000001E-2</v>
      </c>
      <c r="M4230" s="63">
        <v>-1.2205199999999999E-2</v>
      </c>
      <c r="N4230" s="63">
        <v>1831</v>
      </c>
      <c r="O4230" s="63">
        <v>0.1130564</v>
      </c>
      <c r="P4230" s="63">
        <v>1</v>
      </c>
      <c r="Q4230" s="63">
        <v>1.2781749580960001E-2</v>
      </c>
    </row>
    <row r="4231" spans="1:17">
      <c r="A4231" s="63" t="s">
        <v>77</v>
      </c>
      <c r="B4231" s="63" t="s">
        <v>58</v>
      </c>
      <c r="C4231" s="63" t="s">
        <v>46</v>
      </c>
      <c r="D4231" s="63">
        <v>6</v>
      </c>
      <c r="E4231" s="63">
        <v>1.273649</v>
      </c>
      <c r="F4231" s="63">
        <v>1.038411</v>
      </c>
      <c r="G4231" s="63">
        <v>-0.23523769999999999</v>
      </c>
      <c r="H4231" s="63">
        <v>36.126199999999997</v>
      </c>
      <c r="I4231" s="63">
        <v>-0.3801253</v>
      </c>
      <c r="J4231" s="63">
        <v>-0.29452460000000003</v>
      </c>
      <c r="K4231" s="63">
        <v>-0.23523769999999999</v>
      </c>
      <c r="L4231" s="63">
        <v>-0.17595089999999999</v>
      </c>
      <c r="M4231" s="63">
        <v>-9.0350100000000003E-2</v>
      </c>
      <c r="N4231" s="63">
        <v>1831</v>
      </c>
      <c r="O4231" s="63">
        <v>0.1130564</v>
      </c>
      <c r="P4231" s="63">
        <v>1</v>
      </c>
      <c r="Q4231" s="63">
        <v>1.2781749580960001E-2</v>
      </c>
    </row>
    <row r="4232" spans="1:17">
      <c r="A4232" s="63" t="s">
        <v>77</v>
      </c>
      <c r="B4232" s="63" t="s">
        <v>58</v>
      </c>
      <c r="C4232" s="63" t="s">
        <v>46</v>
      </c>
      <c r="D4232" s="63">
        <v>7</v>
      </c>
      <c r="E4232" s="63">
        <v>1.6291679999999999</v>
      </c>
      <c r="F4232" s="63">
        <v>1.429991</v>
      </c>
      <c r="G4232" s="63">
        <v>-0.19917670000000001</v>
      </c>
      <c r="H4232" s="63">
        <v>34.757199999999997</v>
      </c>
      <c r="I4232" s="63">
        <v>-0.34406429999999999</v>
      </c>
      <c r="J4232" s="63">
        <v>-0.25846350000000001</v>
      </c>
      <c r="K4232" s="63">
        <v>-0.19917670000000001</v>
      </c>
      <c r="L4232" s="63">
        <v>-0.13988980000000001</v>
      </c>
      <c r="M4232" s="63">
        <v>-5.42891E-2</v>
      </c>
      <c r="N4232" s="63">
        <v>1831</v>
      </c>
      <c r="O4232" s="63">
        <v>0.1130564</v>
      </c>
      <c r="P4232" s="63">
        <v>1</v>
      </c>
      <c r="Q4232" s="63">
        <v>1.2781749580960001E-2</v>
      </c>
    </row>
    <row r="4233" spans="1:17">
      <c r="A4233" s="63" t="s">
        <v>77</v>
      </c>
      <c r="B4233" s="63" t="s">
        <v>58</v>
      </c>
      <c r="C4233" s="63" t="s">
        <v>46</v>
      </c>
      <c r="D4233" s="63">
        <v>8</v>
      </c>
      <c r="E4233" s="63">
        <v>1.8466370000000001</v>
      </c>
      <c r="F4233" s="63">
        <v>1.7626850000000001</v>
      </c>
      <c r="G4233" s="63">
        <v>-8.3951799999999993E-2</v>
      </c>
      <c r="H4233" s="63">
        <v>33.8446</v>
      </c>
      <c r="I4233" s="63">
        <v>-0.2288394</v>
      </c>
      <c r="J4233" s="63">
        <v>-0.1432387</v>
      </c>
      <c r="K4233" s="63">
        <v>-8.3951799999999993E-2</v>
      </c>
      <c r="L4233" s="63">
        <v>-2.4664999999999999E-2</v>
      </c>
      <c r="M4233" s="63">
        <v>6.0935799999999998E-2</v>
      </c>
      <c r="N4233" s="63">
        <v>1831</v>
      </c>
      <c r="O4233" s="63">
        <v>0.1130564</v>
      </c>
      <c r="P4233" s="63">
        <v>1</v>
      </c>
      <c r="Q4233" s="63">
        <v>1.2781749580960001E-2</v>
      </c>
    </row>
    <row r="4234" spans="1:17">
      <c r="A4234" s="63" t="s">
        <v>77</v>
      </c>
      <c r="B4234" s="63" t="s">
        <v>58</v>
      </c>
      <c r="C4234" s="63" t="s">
        <v>46</v>
      </c>
      <c r="D4234" s="63">
        <v>9</v>
      </c>
      <c r="E4234" s="63">
        <v>1.7535510000000001</v>
      </c>
      <c r="F4234" s="63">
        <v>1.8268850000000001</v>
      </c>
      <c r="G4234" s="63">
        <v>7.3333599999999999E-2</v>
      </c>
      <c r="H4234" s="63">
        <v>34.475700000000003</v>
      </c>
      <c r="I4234" s="63">
        <v>-7.1554000000000006E-2</v>
      </c>
      <c r="J4234" s="63">
        <v>1.40468E-2</v>
      </c>
      <c r="K4234" s="63">
        <v>7.3333599999999999E-2</v>
      </c>
      <c r="L4234" s="63">
        <v>0.1326205</v>
      </c>
      <c r="M4234" s="63">
        <v>0.2182212</v>
      </c>
      <c r="N4234" s="63">
        <v>1831</v>
      </c>
      <c r="O4234" s="63">
        <v>0.1130564</v>
      </c>
      <c r="P4234" s="63">
        <v>1</v>
      </c>
      <c r="Q4234" s="63">
        <v>1.2781749580960001E-2</v>
      </c>
    </row>
    <row r="4235" spans="1:17">
      <c r="A4235" s="63" t="s">
        <v>77</v>
      </c>
      <c r="B4235" s="63" t="s">
        <v>58</v>
      </c>
      <c r="C4235" s="63" t="s">
        <v>46</v>
      </c>
      <c r="D4235" s="63">
        <v>10</v>
      </c>
      <c r="E4235" s="63">
        <v>1.7150749999999999</v>
      </c>
      <c r="F4235" s="63">
        <v>1.7913190000000001</v>
      </c>
      <c r="G4235" s="63">
        <v>7.6243900000000003E-2</v>
      </c>
      <c r="H4235" s="63">
        <v>38.519399999999997</v>
      </c>
      <c r="I4235" s="63">
        <v>-6.8643700000000002E-2</v>
      </c>
      <c r="J4235" s="63">
        <v>1.6957E-2</v>
      </c>
      <c r="K4235" s="63">
        <v>7.6243900000000003E-2</v>
      </c>
      <c r="L4235" s="63">
        <v>0.1355307</v>
      </c>
      <c r="M4235" s="63">
        <v>0.22113150000000001</v>
      </c>
      <c r="N4235" s="63">
        <v>1831</v>
      </c>
      <c r="O4235" s="63">
        <v>0.1130564</v>
      </c>
      <c r="P4235" s="63">
        <v>1</v>
      </c>
      <c r="Q4235" s="63">
        <v>1.2781749580960001E-2</v>
      </c>
    </row>
    <row r="4236" spans="1:17">
      <c r="A4236" s="63" t="s">
        <v>77</v>
      </c>
      <c r="B4236" s="63" t="s">
        <v>58</v>
      </c>
      <c r="C4236" s="63" t="s">
        <v>46</v>
      </c>
      <c r="D4236" s="63">
        <v>11</v>
      </c>
      <c r="E4236" s="63">
        <v>1.6205149999999999</v>
      </c>
      <c r="F4236" s="63">
        <v>1.7751250000000001</v>
      </c>
      <c r="G4236" s="63">
        <v>0.15461030000000001</v>
      </c>
      <c r="H4236" s="63">
        <v>46.800899999999999</v>
      </c>
      <c r="I4236" s="63">
        <v>9.7227000000000008E-3</v>
      </c>
      <c r="J4236" s="63">
        <v>9.5323400000000003E-2</v>
      </c>
      <c r="K4236" s="63">
        <v>0.15461030000000001</v>
      </c>
      <c r="L4236" s="63">
        <v>0.21389710000000001</v>
      </c>
      <c r="M4236" s="63">
        <v>0.29949789999999998</v>
      </c>
      <c r="N4236" s="63">
        <v>1831</v>
      </c>
      <c r="O4236" s="63">
        <v>0.1130564</v>
      </c>
      <c r="P4236" s="63">
        <v>1</v>
      </c>
      <c r="Q4236" s="63">
        <v>1.2781749580960001E-2</v>
      </c>
    </row>
    <row r="4237" spans="1:17">
      <c r="A4237" s="63" t="s">
        <v>77</v>
      </c>
      <c r="B4237" s="63" t="s">
        <v>58</v>
      </c>
      <c r="C4237" s="63" t="s">
        <v>46</v>
      </c>
      <c r="D4237" s="63">
        <v>12</v>
      </c>
      <c r="E4237" s="63">
        <v>1.579825</v>
      </c>
      <c r="F4237" s="63">
        <v>1.7155860000000001</v>
      </c>
      <c r="G4237" s="63">
        <v>0.13576160000000001</v>
      </c>
      <c r="H4237" s="63">
        <v>51.432000000000002</v>
      </c>
      <c r="I4237" s="63">
        <v>-9.1260000000000004E-3</v>
      </c>
      <c r="J4237" s="63">
        <v>7.6474799999999996E-2</v>
      </c>
      <c r="K4237" s="63">
        <v>0.13576160000000001</v>
      </c>
      <c r="L4237" s="63">
        <v>0.19504850000000001</v>
      </c>
      <c r="M4237" s="63">
        <v>0.28064919999999999</v>
      </c>
      <c r="N4237" s="63">
        <v>1831</v>
      </c>
      <c r="O4237" s="63">
        <v>0.1130564</v>
      </c>
      <c r="P4237" s="63">
        <v>1</v>
      </c>
      <c r="Q4237" s="63">
        <v>1.2781749580960001E-2</v>
      </c>
    </row>
    <row r="4238" spans="1:17">
      <c r="A4238" s="63" t="s">
        <v>77</v>
      </c>
      <c r="B4238" s="63" t="s">
        <v>58</v>
      </c>
      <c r="C4238" s="63" t="s">
        <v>46</v>
      </c>
      <c r="D4238" s="63">
        <v>13</v>
      </c>
      <c r="E4238" s="63">
        <v>1.433006</v>
      </c>
      <c r="F4238" s="63">
        <v>1.684169</v>
      </c>
      <c r="G4238" s="63">
        <v>0.25116240000000001</v>
      </c>
      <c r="H4238" s="63">
        <v>52.281500000000001</v>
      </c>
      <c r="I4238" s="63">
        <v>0.1062748</v>
      </c>
      <c r="J4238" s="63">
        <v>0.19187560000000001</v>
      </c>
      <c r="K4238" s="63">
        <v>0.25116240000000001</v>
      </c>
      <c r="L4238" s="63">
        <v>0.31044919999999998</v>
      </c>
      <c r="M4238" s="63">
        <v>0.39605000000000001</v>
      </c>
      <c r="N4238" s="63">
        <v>1831</v>
      </c>
      <c r="O4238" s="63">
        <v>0.1130564</v>
      </c>
      <c r="P4238" s="63">
        <v>1</v>
      </c>
      <c r="Q4238" s="63">
        <v>1.2781749580960001E-2</v>
      </c>
    </row>
    <row r="4239" spans="1:17">
      <c r="A4239" s="63" t="s">
        <v>77</v>
      </c>
      <c r="B4239" s="63" t="s">
        <v>58</v>
      </c>
      <c r="C4239" s="63" t="s">
        <v>46</v>
      </c>
      <c r="D4239" s="63">
        <v>14</v>
      </c>
      <c r="E4239" s="63">
        <v>1.296279</v>
      </c>
      <c r="F4239" s="63">
        <v>1.5859749999999999</v>
      </c>
      <c r="G4239" s="63">
        <v>0.2896956</v>
      </c>
      <c r="H4239" s="63">
        <v>50.805799999999998</v>
      </c>
      <c r="I4239" s="63">
        <v>0.14480799999999999</v>
      </c>
      <c r="J4239" s="63">
        <v>0.2304088</v>
      </c>
      <c r="K4239" s="63">
        <v>0.2896956</v>
      </c>
      <c r="L4239" s="63">
        <v>0.34898249999999997</v>
      </c>
      <c r="M4239" s="63">
        <v>0.4345832</v>
      </c>
      <c r="N4239" s="63">
        <v>1831</v>
      </c>
      <c r="O4239" s="63">
        <v>0.1130564</v>
      </c>
      <c r="P4239" s="63">
        <v>1</v>
      </c>
      <c r="Q4239" s="63">
        <v>1.2781749580960001E-2</v>
      </c>
    </row>
    <row r="4240" spans="1:17">
      <c r="A4240" s="63" t="s">
        <v>77</v>
      </c>
      <c r="B4240" s="63" t="s">
        <v>58</v>
      </c>
      <c r="C4240" s="63" t="s">
        <v>46</v>
      </c>
      <c r="D4240" s="63">
        <v>15</v>
      </c>
      <c r="E4240" s="63">
        <v>1.272985</v>
      </c>
      <c r="F4240" s="63">
        <v>1.528095</v>
      </c>
      <c r="G4240" s="63">
        <v>0.25511</v>
      </c>
      <c r="H4240" s="63">
        <v>50.6554</v>
      </c>
      <c r="I4240" s="63">
        <v>0.1102224</v>
      </c>
      <c r="J4240" s="63">
        <v>0.1958232</v>
      </c>
      <c r="K4240" s="63">
        <v>0.25511</v>
      </c>
      <c r="L4240" s="63">
        <v>0.31439689999999998</v>
      </c>
      <c r="M4240" s="63">
        <v>0.39999760000000001</v>
      </c>
      <c r="N4240" s="63">
        <v>1831</v>
      </c>
      <c r="O4240" s="63">
        <v>0.1130564</v>
      </c>
      <c r="P4240" s="63">
        <v>1</v>
      </c>
      <c r="Q4240" s="63">
        <v>1.2781749580960001E-2</v>
      </c>
    </row>
    <row r="4241" spans="1:17">
      <c r="A4241" s="63" t="s">
        <v>77</v>
      </c>
      <c r="B4241" s="63" t="s">
        <v>58</v>
      </c>
      <c r="C4241" s="63" t="s">
        <v>46</v>
      </c>
      <c r="D4241" s="63">
        <v>16</v>
      </c>
      <c r="E4241" s="63">
        <v>1.332246</v>
      </c>
      <c r="F4241" s="63">
        <v>1.54976</v>
      </c>
      <c r="G4241" s="63">
        <v>0.21751329999999999</v>
      </c>
      <c r="H4241" s="63">
        <v>50.199100000000001</v>
      </c>
      <c r="I4241" s="63">
        <v>7.2625700000000001E-2</v>
      </c>
      <c r="J4241" s="63">
        <v>0.15822649999999999</v>
      </c>
      <c r="K4241" s="63">
        <v>0.21751329999999999</v>
      </c>
      <c r="L4241" s="63">
        <v>0.2768002</v>
      </c>
      <c r="M4241" s="63">
        <v>0.36240090000000003</v>
      </c>
      <c r="N4241" s="63">
        <v>1831</v>
      </c>
      <c r="O4241" s="63">
        <v>0.1130564</v>
      </c>
      <c r="P4241" s="63">
        <v>1</v>
      </c>
      <c r="Q4241" s="63">
        <v>1.2781749580960001E-2</v>
      </c>
    </row>
    <row r="4242" spans="1:17">
      <c r="A4242" s="63" t="s">
        <v>77</v>
      </c>
      <c r="B4242" s="63" t="s">
        <v>58</v>
      </c>
      <c r="C4242" s="63" t="s">
        <v>46</v>
      </c>
      <c r="D4242" s="63">
        <v>17</v>
      </c>
      <c r="E4242" s="63">
        <v>1.488504</v>
      </c>
      <c r="F4242" s="63">
        <v>1.6743209999999999</v>
      </c>
      <c r="G4242" s="63">
        <v>0.18581739999999999</v>
      </c>
      <c r="H4242" s="63">
        <v>48.067999999999998</v>
      </c>
      <c r="I4242" s="63">
        <v>4.0929800000000002E-2</v>
      </c>
      <c r="J4242" s="63">
        <v>0.12653049999999999</v>
      </c>
      <c r="K4242" s="63">
        <v>0.18581739999999999</v>
      </c>
      <c r="L4242" s="63">
        <v>0.24510419999999999</v>
      </c>
      <c r="M4242" s="63">
        <v>0.33070500000000003</v>
      </c>
      <c r="N4242" s="63">
        <v>1831</v>
      </c>
      <c r="O4242" s="63">
        <v>0.1130564</v>
      </c>
      <c r="P4242" s="63">
        <v>1</v>
      </c>
      <c r="Q4242" s="63">
        <v>1.2781749580960001E-2</v>
      </c>
    </row>
    <row r="4243" spans="1:17">
      <c r="A4243" s="63" t="s">
        <v>77</v>
      </c>
      <c r="B4243" s="63" t="s">
        <v>58</v>
      </c>
      <c r="C4243" s="63" t="s">
        <v>46</v>
      </c>
      <c r="D4243" s="63">
        <v>18</v>
      </c>
      <c r="E4243" s="63">
        <v>1.9313119999999999</v>
      </c>
      <c r="F4243" s="63">
        <v>2.0103650000000002</v>
      </c>
      <c r="G4243" s="63">
        <v>7.9052600000000001E-2</v>
      </c>
      <c r="H4243" s="63">
        <v>44.7622</v>
      </c>
      <c r="I4243" s="63">
        <v>-6.5835000000000005E-2</v>
      </c>
      <c r="J4243" s="63">
        <v>1.9765700000000001E-2</v>
      </c>
      <c r="K4243" s="63">
        <v>7.9052600000000001E-2</v>
      </c>
      <c r="L4243" s="63">
        <v>0.1383394</v>
      </c>
      <c r="M4243" s="63">
        <v>0.22394020000000001</v>
      </c>
      <c r="N4243" s="63">
        <v>1831</v>
      </c>
      <c r="O4243" s="63">
        <v>0.1130564</v>
      </c>
      <c r="P4243" s="63">
        <v>1</v>
      </c>
      <c r="Q4243" s="63">
        <v>1.2781749580960001E-2</v>
      </c>
    </row>
    <row r="4244" spans="1:17">
      <c r="A4244" s="63" t="s">
        <v>77</v>
      </c>
      <c r="B4244" s="63" t="s">
        <v>58</v>
      </c>
      <c r="C4244" s="63" t="s">
        <v>46</v>
      </c>
      <c r="D4244" s="63">
        <v>19</v>
      </c>
      <c r="E4244" s="63">
        <v>2.1811120000000002</v>
      </c>
      <c r="F4244" s="63">
        <v>2.1163439999999998</v>
      </c>
      <c r="G4244" s="63">
        <v>-6.4768099999999995E-2</v>
      </c>
      <c r="H4244" s="63">
        <v>40.718499999999999</v>
      </c>
      <c r="I4244" s="63">
        <v>-0.2096557</v>
      </c>
      <c r="J4244" s="63">
        <v>-0.1240549</v>
      </c>
      <c r="K4244" s="63">
        <v>-6.4768099999999995E-2</v>
      </c>
      <c r="L4244" s="63">
        <v>-5.4812000000000003E-3</v>
      </c>
      <c r="M4244" s="63">
        <v>8.0119499999999996E-2</v>
      </c>
      <c r="N4244" s="63">
        <v>1831</v>
      </c>
      <c r="O4244" s="63">
        <v>0.1130564</v>
      </c>
      <c r="P4244" s="63">
        <v>1</v>
      </c>
      <c r="Q4244" s="63">
        <v>1.2781749580960001E-2</v>
      </c>
    </row>
    <row r="4245" spans="1:17">
      <c r="A4245" s="63" t="s">
        <v>77</v>
      </c>
      <c r="B4245" s="63" t="s">
        <v>58</v>
      </c>
      <c r="C4245" s="63" t="s">
        <v>46</v>
      </c>
      <c r="D4245" s="63">
        <v>20</v>
      </c>
      <c r="E4245" s="63">
        <v>2.1614789999999999</v>
      </c>
      <c r="F4245" s="63">
        <v>2.0463100000000001</v>
      </c>
      <c r="G4245" s="63">
        <v>-0.1151683</v>
      </c>
      <c r="H4245" s="63">
        <v>39.043700000000001</v>
      </c>
      <c r="I4245" s="63">
        <v>-0.26005590000000001</v>
      </c>
      <c r="J4245" s="63">
        <v>-0.1744552</v>
      </c>
      <c r="K4245" s="63">
        <v>-0.1151683</v>
      </c>
      <c r="L4245" s="63">
        <v>-5.5881500000000001E-2</v>
      </c>
      <c r="M4245" s="63">
        <v>2.9719300000000001E-2</v>
      </c>
      <c r="N4245" s="63">
        <v>1831</v>
      </c>
      <c r="O4245" s="63">
        <v>0.1130564</v>
      </c>
      <c r="P4245" s="63">
        <v>1</v>
      </c>
      <c r="Q4245" s="63">
        <v>1.2781749580960001E-2</v>
      </c>
    </row>
    <row r="4246" spans="1:17">
      <c r="A4246" s="63" t="s">
        <v>77</v>
      </c>
      <c r="B4246" s="63" t="s">
        <v>58</v>
      </c>
      <c r="C4246" s="63" t="s">
        <v>46</v>
      </c>
      <c r="D4246" s="63">
        <v>21</v>
      </c>
      <c r="E4246" s="63">
        <v>2.1126049999999998</v>
      </c>
      <c r="F4246" s="63">
        <v>1.9647460000000001</v>
      </c>
      <c r="G4246" s="63">
        <v>-0.14785860000000001</v>
      </c>
      <c r="H4246" s="63">
        <v>37.868899999999996</v>
      </c>
      <c r="I4246" s="63">
        <v>-0.29274620000000001</v>
      </c>
      <c r="J4246" s="63">
        <v>-0.20714550000000001</v>
      </c>
      <c r="K4246" s="63">
        <v>-0.14785860000000001</v>
      </c>
      <c r="L4246" s="63">
        <v>-8.8571800000000006E-2</v>
      </c>
      <c r="M4246" s="63">
        <v>-2.9710000000000001E-3</v>
      </c>
      <c r="N4246" s="63">
        <v>1831</v>
      </c>
      <c r="O4246" s="63">
        <v>0.1130564</v>
      </c>
      <c r="P4246" s="63">
        <v>1</v>
      </c>
      <c r="Q4246" s="63">
        <v>1.2781749580960001E-2</v>
      </c>
    </row>
    <row r="4247" spans="1:17">
      <c r="A4247" s="63" t="s">
        <v>77</v>
      </c>
      <c r="B4247" s="63" t="s">
        <v>58</v>
      </c>
      <c r="C4247" s="63" t="s">
        <v>46</v>
      </c>
      <c r="D4247" s="63">
        <v>22</v>
      </c>
      <c r="E4247" s="63">
        <v>1.914804</v>
      </c>
      <c r="F4247" s="63">
        <v>1.766518</v>
      </c>
      <c r="G4247" s="63">
        <v>-0.14828649999999999</v>
      </c>
      <c r="H4247" s="63">
        <v>36.781500000000001</v>
      </c>
      <c r="I4247" s="63">
        <v>-0.29317409999999999</v>
      </c>
      <c r="J4247" s="63">
        <v>-0.20757329999999999</v>
      </c>
      <c r="K4247" s="63">
        <v>-0.14828649999999999</v>
      </c>
      <c r="L4247" s="63">
        <v>-8.8999599999999998E-2</v>
      </c>
      <c r="M4247" s="63">
        <v>-3.3988999999999998E-3</v>
      </c>
      <c r="N4247" s="63">
        <v>1831</v>
      </c>
      <c r="O4247" s="63">
        <v>0.1130564</v>
      </c>
      <c r="P4247" s="63">
        <v>1</v>
      </c>
      <c r="Q4247" s="63">
        <v>1.2781749580960001E-2</v>
      </c>
    </row>
    <row r="4248" spans="1:17">
      <c r="A4248" s="63" t="s">
        <v>77</v>
      </c>
      <c r="B4248" s="63" t="s">
        <v>58</v>
      </c>
      <c r="C4248" s="63" t="s">
        <v>46</v>
      </c>
      <c r="D4248" s="63">
        <v>23</v>
      </c>
      <c r="E4248" s="63">
        <v>1.6483989999999999</v>
      </c>
      <c r="F4248" s="63">
        <v>1.508221</v>
      </c>
      <c r="G4248" s="63">
        <v>-0.14017840000000001</v>
      </c>
      <c r="H4248" s="63">
        <v>35.281500000000001</v>
      </c>
      <c r="I4248" s="63">
        <v>-0.28506599999999999</v>
      </c>
      <c r="J4248" s="63">
        <v>-0.19946530000000001</v>
      </c>
      <c r="K4248" s="63">
        <v>-0.14017840000000001</v>
      </c>
      <c r="L4248" s="63">
        <v>-8.0891599999999994E-2</v>
      </c>
      <c r="M4248" s="63">
        <v>4.7092000000000002E-3</v>
      </c>
      <c r="N4248" s="63">
        <v>1831</v>
      </c>
      <c r="O4248" s="63">
        <v>0.1130564</v>
      </c>
      <c r="P4248" s="63">
        <v>1</v>
      </c>
      <c r="Q4248" s="63">
        <v>1.2781749580960001E-2</v>
      </c>
    </row>
    <row r="4249" spans="1:17">
      <c r="A4249" s="63" t="s">
        <v>77</v>
      </c>
      <c r="B4249" s="63" t="s">
        <v>58</v>
      </c>
      <c r="C4249" s="63" t="s">
        <v>46</v>
      </c>
      <c r="D4249" s="63">
        <v>24</v>
      </c>
      <c r="E4249" s="63">
        <v>1.332327</v>
      </c>
      <c r="F4249" s="63">
        <v>1.1902349999999999</v>
      </c>
      <c r="G4249" s="63">
        <v>-0.14209150000000001</v>
      </c>
      <c r="H4249" s="63">
        <v>33.825200000000002</v>
      </c>
      <c r="I4249" s="63">
        <v>-0.28697909999999999</v>
      </c>
      <c r="J4249" s="63">
        <v>-0.20137830000000001</v>
      </c>
      <c r="K4249" s="63">
        <v>-0.14209150000000001</v>
      </c>
      <c r="L4249" s="63">
        <v>-8.2804699999999995E-2</v>
      </c>
      <c r="M4249" s="63">
        <v>2.7961000000000001E-3</v>
      </c>
      <c r="N4249" s="63">
        <v>1831</v>
      </c>
      <c r="O4249" s="63">
        <v>0.1130564</v>
      </c>
      <c r="P4249" s="63">
        <v>1</v>
      </c>
      <c r="Q4249" s="63">
        <v>1.2781749580960001E-2</v>
      </c>
    </row>
    <row r="4250" spans="1:17">
      <c r="A4250" s="63" t="s">
        <v>77</v>
      </c>
      <c r="B4250" s="63" t="s">
        <v>58</v>
      </c>
      <c r="C4250" s="63" t="s">
        <v>47</v>
      </c>
      <c r="D4250" s="63">
        <v>1</v>
      </c>
      <c r="E4250" s="63">
        <v>1.09344</v>
      </c>
      <c r="F4250" s="63">
        <v>0.94853620000000005</v>
      </c>
      <c r="G4250" s="63">
        <v>-0.1449037</v>
      </c>
      <c r="H4250" s="63">
        <v>45.757199999999997</v>
      </c>
      <c r="I4250" s="63">
        <v>-0.28979129999999997</v>
      </c>
      <c r="J4250" s="63">
        <v>-0.2041906</v>
      </c>
      <c r="K4250" s="63">
        <v>-0.1449037</v>
      </c>
      <c r="L4250" s="63">
        <v>-8.5616899999999996E-2</v>
      </c>
      <c r="M4250" s="63">
        <v>-1.6099999999999998E-5</v>
      </c>
      <c r="N4250" s="63">
        <v>1831</v>
      </c>
      <c r="O4250" s="63">
        <v>0.1130564</v>
      </c>
      <c r="P4250" s="63">
        <v>2</v>
      </c>
      <c r="Q4250" s="63">
        <v>1.2781749580960001E-2</v>
      </c>
    </row>
    <row r="4251" spans="1:17">
      <c r="A4251" s="63" t="s">
        <v>77</v>
      </c>
      <c r="B4251" s="63" t="s">
        <v>58</v>
      </c>
      <c r="C4251" s="63" t="s">
        <v>47</v>
      </c>
      <c r="D4251" s="63">
        <v>2</v>
      </c>
      <c r="E4251" s="63">
        <v>1.025444</v>
      </c>
      <c r="F4251" s="63">
        <v>0.86462839999999996</v>
      </c>
      <c r="G4251" s="63">
        <v>-0.16081580000000001</v>
      </c>
      <c r="H4251" s="63">
        <v>45.213500000000003</v>
      </c>
      <c r="I4251" s="63">
        <v>-0.30570340000000001</v>
      </c>
      <c r="J4251" s="63">
        <v>-0.22010260000000001</v>
      </c>
      <c r="K4251" s="63">
        <v>-0.16081580000000001</v>
      </c>
      <c r="L4251" s="63">
        <v>-0.10152890000000001</v>
      </c>
      <c r="M4251" s="63">
        <v>-1.59282E-2</v>
      </c>
      <c r="N4251" s="63">
        <v>1831</v>
      </c>
      <c r="O4251" s="63">
        <v>0.1130564</v>
      </c>
      <c r="P4251" s="63">
        <v>2</v>
      </c>
      <c r="Q4251" s="63">
        <v>1.2781749580960001E-2</v>
      </c>
    </row>
    <row r="4252" spans="1:17">
      <c r="A4252" s="63" t="s">
        <v>77</v>
      </c>
      <c r="B4252" s="63" t="s">
        <v>58</v>
      </c>
      <c r="C4252" s="63" t="s">
        <v>47</v>
      </c>
      <c r="D4252" s="63">
        <v>3</v>
      </c>
      <c r="E4252" s="63">
        <v>1.0219279999999999</v>
      </c>
      <c r="F4252" s="63">
        <v>0.86553150000000001</v>
      </c>
      <c r="G4252" s="63">
        <v>-0.15639639999999999</v>
      </c>
      <c r="H4252" s="63">
        <v>44.757199999999997</v>
      </c>
      <c r="I4252" s="63">
        <v>-0.301284</v>
      </c>
      <c r="J4252" s="63">
        <v>-0.21568329999999999</v>
      </c>
      <c r="K4252" s="63">
        <v>-0.15639639999999999</v>
      </c>
      <c r="L4252" s="63">
        <v>-9.7109600000000004E-2</v>
      </c>
      <c r="M4252" s="63">
        <v>-1.1508900000000001E-2</v>
      </c>
      <c r="N4252" s="63">
        <v>1831</v>
      </c>
      <c r="O4252" s="63">
        <v>0.1130564</v>
      </c>
      <c r="P4252" s="63">
        <v>2</v>
      </c>
      <c r="Q4252" s="63">
        <v>1.2781749580960001E-2</v>
      </c>
    </row>
    <row r="4253" spans="1:17">
      <c r="A4253" s="63" t="s">
        <v>77</v>
      </c>
      <c r="B4253" s="63" t="s">
        <v>58</v>
      </c>
      <c r="C4253" s="63" t="s">
        <v>47</v>
      </c>
      <c r="D4253" s="63">
        <v>4</v>
      </c>
      <c r="E4253" s="63">
        <v>1.0477860000000001</v>
      </c>
      <c r="F4253" s="63">
        <v>0.88993630000000001</v>
      </c>
      <c r="G4253" s="63">
        <v>-0.1578502</v>
      </c>
      <c r="H4253" s="63">
        <v>43.888300000000001</v>
      </c>
      <c r="I4253" s="63">
        <v>-0.3027378</v>
      </c>
      <c r="J4253" s="63">
        <v>-0.217137</v>
      </c>
      <c r="K4253" s="63">
        <v>-0.1578502</v>
      </c>
      <c r="L4253" s="63">
        <v>-9.8563399999999995E-2</v>
      </c>
      <c r="M4253" s="63">
        <v>-1.2962599999999999E-2</v>
      </c>
      <c r="N4253" s="63">
        <v>1831</v>
      </c>
      <c r="O4253" s="63">
        <v>0.1130564</v>
      </c>
      <c r="P4253" s="63">
        <v>2</v>
      </c>
      <c r="Q4253" s="63">
        <v>1.2781749580960001E-2</v>
      </c>
    </row>
    <row r="4254" spans="1:17">
      <c r="A4254" s="63" t="s">
        <v>77</v>
      </c>
      <c r="B4254" s="63" t="s">
        <v>58</v>
      </c>
      <c r="C4254" s="63" t="s">
        <v>47</v>
      </c>
      <c r="D4254" s="63">
        <v>5</v>
      </c>
      <c r="E4254" s="63">
        <v>1.090327</v>
      </c>
      <c r="F4254" s="63">
        <v>0.93323440000000002</v>
      </c>
      <c r="G4254" s="63">
        <v>-0.1570928</v>
      </c>
      <c r="H4254" s="63">
        <v>43.475700000000003</v>
      </c>
      <c r="I4254" s="63">
        <v>-0.30198029999999998</v>
      </c>
      <c r="J4254" s="63">
        <v>-0.21637960000000001</v>
      </c>
      <c r="K4254" s="63">
        <v>-0.1570928</v>
      </c>
      <c r="L4254" s="63">
        <v>-9.7805900000000001E-2</v>
      </c>
      <c r="M4254" s="63">
        <v>-1.2205199999999999E-2</v>
      </c>
      <c r="N4254" s="63">
        <v>1831</v>
      </c>
      <c r="O4254" s="63">
        <v>0.1130564</v>
      </c>
      <c r="P4254" s="63">
        <v>2</v>
      </c>
      <c r="Q4254" s="63">
        <v>1.2781749580960001E-2</v>
      </c>
    </row>
    <row r="4255" spans="1:17">
      <c r="A4255" s="63" t="s">
        <v>77</v>
      </c>
      <c r="B4255" s="63" t="s">
        <v>58</v>
      </c>
      <c r="C4255" s="63" t="s">
        <v>47</v>
      </c>
      <c r="D4255" s="63">
        <v>6</v>
      </c>
      <c r="E4255" s="63">
        <v>1.2618020000000001</v>
      </c>
      <c r="F4255" s="63">
        <v>1.026564</v>
      </c>
      <c r="G4255" s="63">
        <v>-0.2352378</v>
      </c>
      <c r="H4255" s="63">
        <v>43.475700000000003</v>
      </c>
      <c r="I4255" s="63">
        <v>-0.3801254</v>
      </c>
      <c r="J4255" s="63">
        <v>-0.29452469999999997</v>
      </c>
      <c r="K4255" s="63">
        <v>-0.2352378</v>
      </c>
      <c r="L4255" s="63">
        <v>-0.175951</v>
      </c>
      <c r="M4255" s="63">
        <v>-9.0350200000000006E-2</v>
      </c>
      <c r="N4255" s="63">
        <v>1831</v>
      </c>
      <c r="O4255" s="63">
        <v>0.1130564</v>
      </c>
      <c r="P4255" s="63">
        <v>2</v>
      </c>
      <c r="Q4255" s="63">
        <v>1.2781749580960001E-2</v>
      </c>
    </row>
    <row r="4256" spans="1:17">
      <c r="A4256" s="63" t="s">
        <v>77</v>
      </c>
      <c r="B4256" s="63" t="s">
        <v>58</v>
      </c>
      <c r="C4256" s="63" t="s">
        <v>47</v>
      </c>
      <c r="D4256" s="63">
        <v>7</v>
      </c>
      <c r="E4256" s="63">
        <v>1.627281</v>
      </c>
      <c r="F4256" s="63">
        <v>1.428104</v>
      </c>
      <c r="G4256" s="63">
        <v>-0.19917679999999999</v>
      </c>
      <c r="H4256" s="63">
        <v>44.388300000000001</v>
      </c>
      <c r="I4256" s="63">
        <v>-0.34406439999999999</v>
      </c>
      <c r="J4256" s="63">
        <v>-0.25846360000000002</v>
      </c>
      <c r="K4256" s="63">
        <v>-0.19917679999999999</v>
      </c>
      <c r="L4256" s="63">
        <v>-0.13988999999999999</v>
      </c>
      <c r="M4256" s="63">
        <v>-5.4289200000000003E-2</v>
      </c>
      <c r="N4256" s="63">
        <v>1831</v>
      </c>
      <c r="O4256" s="63">
        <v>0.1130564</v>
      </c>
      <c r="P4256" s="63">
        <v>2</v>
      </c>
      <c r="Q4256" s="63">
        <v>1.2781749580960001E-2</v>
      </c>
    </row>
    <row r="4257" spans="1:17">
      <c r="A4257" s="63" t="s">
        <v>77</v>
      </c>
      <c r="B4257" s="63" t="s">
        <v>58</v>
      </c>
      <c r="C4257" s="63" t="s">
        <v>47</v>
      </c>
      <c r="D4257" s="63">
        <v>8</v>
      </c>
      <c r="E4257" s="63">
        <v>1.847075</v>
      </c>
      <c r="F4257" s="63">
        <v>1.763123</v>
      </c>
      <c r="G4257" s="63">
        <v>-8.3951799999999993E-2</v>
      </c>
      <c r="H4257" s="63">
        <v>45.388300000000001</v>
      </c>
      <c r="I4257" s="63">
        <v>-0.2288394</v>
      </c>
      <c r="J4257" s="63">
        <v>-0.1432387</v>
      </c>
      <c r="K4257" s="63">
        <v>-8.3951799999999993E-2</v>
      </c>
      <c r="L4257" s="63">
        <v>-2.4664999999999999E-2</v>
      </c>
      <c r="M4257" s="63">
        <v>6.0935799999999998E-2</v>
      </c>
      <c r="N4257" s="63">
        <v>1831</v>
      </c>
      <c r="O4257" s="63">
        <v>0.1130564</v>
      </c>
      <c r="P4257" s="63">
        <v>2</v>
      </c>
      <c r="Q4257" s="63">
        <v>1.2781749580960001E-2</v>
      </c>
    </row>
    <row r="4258" spans="1:17">
      <c r="A4258" s="63" t="s">
        <v>77</v>
      </c>
      <c r="B4258" s="63" t="s">
        <v>58</v>
      </c>
      <c r="C4258" s="63" t="s">
        <v>47</v>
      </c>
      <c r="D4258" s="63">
        <v>9</v>
      </c>
      <c r="E4258" s="63">
        <v>1.722953</v>
      </c>
      <c r="F4258" s="63">
        <v>1.796286</v>
      </c>
      <c r="G4258" s="63">
        <v>7.3333599999999999E-2</v>
      </c>
      <c r="H4258" s="63">
        <v>45.432000000000002</v>
      </c>
      <c r="I4258" s="63">
        <v>-7.1554000000000006E-2</v>
      </c>
      <c r="J4258" s="63">
        <v>1.40468E-2</v>
      </c>
      <c r="K4258" s="63">
        <v>7.3333599999999999E-2</v>
      </c>
      <c r="L4258" s="63">
        <v>0.1326205</v>
      </c>
      <c r="M4258" s="63">
        <v>0.2182212</v>
      </c>
      <c r="N4258" s="63">
        <v>1831</v>
      </c>
      <c r="O4258" s="63">
        <v>0.1130564</v>
      </c>
      <c r="P4258" s="63">
        <v>2</v>
      </c>
      <c r="Q4258" s="63">
        <v>1.2781749580960001E-2</v>
      </c>
    </row>
    <row r="4259" spans="1:17">
      <c r="A4259" s="63" t="s">
        <v>77</v>
      </c>
      <c r="B4259" s="63" t="s">
        <v>58</v>
      </c>
      <c r="C4259" s="63" t="s">
        <v>47</v>
      </c>
      <c r="D4259" s="63">
        <v>10</v>
      </c>
      <c r="E4259" s="63">
        <v>1.6600950000000001</v>
      </c>
      <c r="F4259" s="63">
        <v>1.7363390000000001</v>
      </c>
      <c r="G4259" s="63">
        <v>7.6243900000000003E-2</v>
      </c>
      <c r="H4259" s="63">
        <v>46.475700000000003</v>
      </c>
      <c r="I4259" s="63">
        <v>-6.8643700000000002E-2</v>
      </c>
      <c r="J4259" s="63">
        <v>1.6957E-2</v>
      </c>
      <c r="K4259" s="63">
        <v>7.6243900000000003E-2</v>
      </c>
      <c r="L4259" s="63">
        <v>0.1355307</v>
      </c>
      <c r="M4259" s="63">
        <v>0.22113150000000001</v>
      </c>
      <c r="N4259" s="63">
        <v>1831</v>
      </c>
      <c r="O4259" s="63">
        <v>0.1130564</v>
      </c>
      <c r="P4259" s="63">
        <v>2</v>
      </c>
      <c r="Q4259" s="63">
        <v>1.2781749580960001E-2</v>
      </c>
    </row>
    <row r="4260" spans="1:17">
      <c r="A4260" s="63" t="s">
        <v>77</v>
      </c>
      <c r="B4260" s="63" t="s">
        <v>58</v>
      </c>
      <c r="C4260" s="63" t="s">
        <v>47</v>
      </c>
      <c r="D4260" s="63">
        <v>11</v>
      </c>
      <c r="E4260" s="63">
        <v>1.5486</v>
      </c>
      <c r="F4260" s="63">
        <v>1.703211</v>
      </c>
      <c r="G4260" s="63">
        <v>0.15461030000000001</v>
      </c>
      <c r="H4260" s="63">
        <v>46.475700000000003</v>
      </c>
      <c r="I4260" s="63">
        <v>9.7227000000000008E-3</v>
      </c>
      <c r="J4260" s="63">
        <v>9.5323400000000003E-2</v>
      </c>
      <c r="K4260" s="63">
        <v>0.15461030000000001</v>
      </c>
      <c r="L4260" s="63">
        <v>0.21389710000000001</v>
      </c>
      <c r="M4260" s="63">
        <v>0.29949789999999998</v>
      </c>
      <c r="N4260" s="63">
        <v>1831</v>
      </c>
      <c r="O4260" s="63">
        <v>0.1130564</v>
      </c>
      <c r="P4260" s="63">
        <v>2</v>
      </c>
      <c r="Q4260" s="63">
        <v>1.2781749580960001E-2</v>
      </c>
    </row>
    <row r="4261" spans="1:17">
      <c r="A4261" s="63" t="s">
        <v>77</v>
      </c>
      <c r="B4261" s="63" t="s">
        <v>58</v>
      </c>
      <c r="C4261" s="63" t="s">
        <v>47</v>
      </c>
      <c r="D4261" s="63">
        <v>12</v>
      </c>
      <c r="E4261" s="63">
        <v>1.485905</v>
      </c>
      <c r="F4261" s="63">
        <v>1.6216660000000001</v>
      </c>
      <c r="G4261" s="63">
        <v>0.13576160000000001</v>
      </c>
      <c r="H4261" s="63">
        <v>47.063099999999999</v>
      </c>
      <c r="I4261" s="63">
        <v>-9.1260000000000004E-3</v>
      </c>
      <c r="J4261" s="63">
        <v>7.6474799999999996E-2</v>
      </c>
      <c r="K4261" s="63">
        <v>0.13576160000000001</v>
      </c>
      <c r="L4261" s="63">
        <v>0.19504850000000001</v>
      </c>
      <c r="M4261" s="63">
        <v>0.28064919999999999</v>
      </c>
      <c r="N4261" s="63">
        <v>1831</v>
      </c>
      <c r="O4261" s="63">
        <v>0.1130564</v>
      </c>
      <c r="P4261" s="63">
        <v>2</v>
      </c>
      <c r="Q4261" s="63">
        <v>1.2781749580960001E-2</v>
      </c>
    </row>
    <row r="4262" spans="1:17">
      <c r="A4262" s="63" t="s">
        <v>77</v>
      </c>
      <c r="B4262" s="63" t="s">
        <v>58</v>
      </c>
      <c r="C4262" s="63" t="s">
        <v>47</v>
      </c>
      <c r="D4262" s="63">
        <v>13</v>
      </c>
      <c r="E4262" s="63">
        <v>1.333299</v>
      </c>
      <c r="F4262" s="63">
        <v>1.5844609999999999</v>
      </c>
      <c r="G4262" s="63">
        <v>0.25116240000000001</v>
      </c>
      <c r="H4262" s="63">
        <v>48.475700000000003</v>
      </c>
      <c r="I4262" s="63">
        <v>0.1062748</v>
      </c>
      <c r="J4262" s="63">
        <v>0.19187560000000001</v>
      </c>
      <c r="K4262" s="63">
        <v>0.25116240000000001</v>
      </c>
      <c r="L4262" s="63">
        <v>0.31044919999999998</v>
      </c>
      <c r="M4262" s="63">
        <v>0.39605000000000001</v>
      </c>
      <c r="N4262" s="63">
        <v>1831</v>
      </c>
      <c r="O4262" s="63">
        <v>0.1130564</v>
      </c>
      <c r="P4262" s="63">
        <v>2</v>
      </c>
      <c r="Q4262" s="63">
        <v>1.2781749580960001E-2</v>
      </c>
    </row>
    <row r="4263" spans="1:17">
      <c r="A4263" s="63" t="s">
        <v>77</v>
      </c>
      <c r="B4263" s="63" t="s">
        <v>58</v>
      </c>
      <c r="C4263" s="63" t="s">
        <v>47</v>
      </c>
      <c r="D4263" s="63">
        <v>14</v>
      </c>
      <c r="E4263" s="63">
        <v>1.2080869999999999</v>
      </c>
      <c r="F4263" s="63">
        <v>1.4977819999999999</v>
      </c>
      <c r="G4263" s="63">
        <v>0.2896956</v>
      </c>
      <c r="H4263" s="63">
        <v>49.388300000000001</v>
      </c>
      <c r="I4263" s="63">
        <v>0.14480799999999999</v>
      </c>
      <c r="J4263" s="63">
        <v>0.2304088</v>
      </c>
      <c r="K4263" s="63">
        <v>0.2896956</v>
      </c>
      <c r="L4263" s="63">
        <v>0.34898249999999997</v>
      </c>
      <c r="M4263" s="63">
        <v>0.4345832</v>
      </c>
      <c r="N4263" s="63">
        <v>1831</v>
      </c>
      <c r="O4263" s="63">
        <v>0.1130564</v>
      </c>
      <c r="P4263" s="63">
        <v>2</v>
      </c>
      <c r="Q4263" s="63">
        <v>1.2781749580960001E-2</v>
      </c>
    </row>
    <row r="4264" spans="1:17">
      <c r="A4264" s="63" t="s">
        <v>77</v>
      </c>
      <c r="B4264" s="63" t="s">
        <v>58</v>
      </c>
      <c r="C4264" s="63" t="s">
        <v>47</v>
      </c>
      <c r="D4264" s="63">
        <v>15</v>
      </c>
      <c r="E4264" s="63">
        <v>1.1731499999999999</v>
      </c>
      <c r="F4264" s="63">
        <v>1.4282600000000001</v>
      </c>
      <c r="G4264" s="63">
        <v>0.25511</v>
      </c>
      <c r="H4264" s="63">
        <v>50.3446</v>
      </c>
      <c r="I4264" s="63">
        <v>0.1102224</v>
      </c>
      <c r="J4264" s="63">
        <v>0.1958232</v>
      </c>
      <c r="K4264" s="63">
        <v>0.25511</v>
      </c>
      <c r="L4264" s="63">
        <v>0.31439689999999998</v>
      </c>
      <c r="M4264" s="63">
        <v>0.39999760000000001</v>
      </c>
      <c r="N4264" s="63">
        <v>1831</v>
      </c>
      <c r="O4264" s="63">
        <v>0.1130564</v>
      </c>
      <c r="P4264" s="63">
        <v>2</v>
      </c>
      <c r="Q4264" s="63">
        <v>1.2781749580960001E-2</v>
      </c>
    </row>
    <row r="4265" spans="1:17">
      <c r="A4265" s="63" t="s">
        <v>77</v>
      </c>
      <c r="B4265" s="63" t="s">
        <v>58</v>
      </c>
      <c r="C4265" s="63" t="s">
        <v>47</v>
      </c>
      <c r="D4265" s="63">
        <v>16</v>
      </c>
      <c r="E4265" s="63">
        <v>1.2157439999999999</v>
      </c>
      <c r="F4265" s="63">
        <v>1.4332579999999999</v>
      </c>
      <c r="G4265" s="63">
        <v>0.21751329999999999</v>
      </c>
      <c r="H4265" s="63">
        <v>51.300899999999999</v>
      </c>
      <c r="I4265" s="63">
        <v>7.2625700000000001E-2</v>
      </c>
      <c r="J4265" s="63">
        <v>0.15822649999999999</v>
      </c>
      <c r="K4265" s="63">
        <v>0.21751329999999999</v>
      </c>
      <c r="L4265" s="63">
        <v>0.2768002</v>
      </c>
      <c r="M4265" s="63">
        <v>0.36240090000000003</v>
      </c>
      <c r="N4265" s="63">
        <v>1831</v>
      </c>
      <c r="O4265" s="63">
        <v>0.1130564</v>
      </c>
      <c r="P4265" s="63">
        <v>2</v>
      </c>
      <c r="Q4265" s="63">
        <v>1.2781749580960001E-2</v>
      </c>
    </row>
    <row r="4266" spans="1:17">
      <c r="A4266" s="63" t="s">
        <v>77</v>
      </c>
      <c r="B4266" s="63" t="s">
        <v>58</v>
      </c>
      <c r="C4266" s="63" t="s">
        <v>47</v>
      </c>
      <c r="D4266" s="63">
        <v>17</v>
      </c>
      <c r="E4266" s="63">
        <v>1.3430660000000001</v>
      </c>
      <c r="F4266" s="63">
        <v>1.528883</v>
      </c>
      <c r="G4266" s="63">
        <v>0.18581739999999999</v>
      </c>
      <c r="H4266" s="63">
        <v>51.300899999999999</v>
      </c>
      <c r="I4266" s="63">
        <v>4.0929800000000002E-2</v>
      </c>
      <c r="J4266" s="63">
        <v>0.12653049999999999</v>
      </c>
      <c r="K4266" s="63">
        <v>0.18581739999999999</v>
      </c>
      <c r="L4266" s="63">
        <v>0.24510419999999999</v>
      </c>
      <c r="M4266" s="63">
        <v>0.33070500000000003</v>
      </c>
      <c r="N4266" s="63">
        <v>1831</v>
      </c>
      <c r="O4266" s="63">
        <v>0.1130564</v>
      </c>
      <c r="P4266" s="63">
        <v>2</v>
      </c>
      <c r="Q4266" s="63">
        <v>1.2781749580960001E-2</v>
      </c>
    </row>
    <row r="4267" spans="1:17">
      <c r="A4267" s="63" t="s">
        <v>77</v>
      </c>
      <c r="B4267" s="63" t="s">
        <v>58</v>
      </c>
      <c r="C4267" s="63" t="s">
        <v>47</v>
      </c>
      <c r="D4267" s="63">
        <v>18</v>
      </c>
      <c r="E4267" s="63">
        <v>1.743179</v>
      </c>
      <c r="F4267" s="63">
        <v>1.8222309999999999</v>
      </c>
      <c r="G4267" s="63">
        <v>7.9052600000000001E-2</v>
      </c>
      <c r="H4267" s="63">
        <v>51.300899999999999</v>
      </c>
      <c r="I4267" s="63">
        <v>-6.5835000000000005E-2</v>
      </c>
      <c r="J4267" s="63">
        <v>1.9765700000000001E-2</v>
      </c>
      <c r="K4267" s="63">
        <v>7.9052600000000001E-2</v>
      </c>
      <c r="L4267" s="63">
        <v>0.1383394</v>
      </c>
      <c r="M4267" s="63">
        <v>0.22394020000000001</v>
      </c>
      <c r="N4267" s="63">
        <v>1831</v>
      </c>
      <c r="O4267" s="63">
        <v>0.1130564</v>
      </c>
      <c r="P4267" s="63">
        <v>2</v>
      </c>
      <c r="Q4267" s="63">
        <v>1.2781749580960001E-2</v>
      </c>
    </row>
    <row r="4268" spans="1:17">
      <c r="A4268" s="63" t="s">
        <v>77</v>
      </c>
      <c r="B4268" s="63" t="s">
        <v>58</v>
      </c>
      <c r="C4268" s="63" t="s">
        <v>47</v>
      </c>
      <c r="D4268" s="63">
        <v>19</v>
      </c>
      <c r="E4268" s="63">
        <v>2.008645</v>
      </c>
      <c r="F4268" s="63">
        <v>1.9438770000000001</v>
      </c>
      <c r="G4268" s="63">
        <v>-6.4768199999999998E-2</v>
      </c>
      <c r="H4268" s="63">
        <v>51.757199999999997</v>
      </c>
      <c r="I4268" s="63">
        <v>-0.2096558</v>
      </c>
      <c r="J4268" s="63">
        <v>-0.124055</v>
      </c>
      <c r="K4268" s="63">
        <v>-6.4768199999999998E-2</v>
      </c>
      <c r="L4268" s="63">
        <v>-5.4814E-3</v>
      </c>
      <c r="M4268" s="63">
        <v>8.0119399999999993E-2</v>
      </c>
      <c r="N4268" s="63">
        <v>1831</v>
      </c>
      <c r="O4268" s="63">
        <v>0.1130564</v>
      </c>
      <c r="P4268" s="63">
        <v>2</v>
      </c>
      <c r="Q4268" s="63">
        <v>1.2781749580960001E-2</v>
      </c>
    </row>
    <row r="4269" spans="1:17">
      <c r="A4269" s="63" t="s">
        <v>77</v>
      </c>
      <c r="B4269" s="63" t="s">
        <v>58</v>
      </c>
      <c r="C4269" s="63" t="s">
        <v>47</v>
      </c>
      <c r="D4269" s="63">
        <v>20</v>
      </c>
      <c r="E4269" s="63">
        <v>2.0218120000000002</v>
      </c>
      <c r="F4269" s="63">
        <v>1.906644</v>
      </c>
      <c r="G4269" s="63">
        <v>-0.1151681</v>
      </c>
      <c r="H4269" s="63">
        <v>52.669899999999998</v>
      </c>
      <c r="I4269" s="63">
        <v>-0.2600557</v>
      </c>
      <c r="J4269" s="63">
        <v>-0.1744549</v>
      </c>
      <c r="K4269" s="63">
        <v>-0.1151681</v>
      </c>
      <c r="L4269" s="63">
        <v>-5.5881300000000002E-2</v>
      </c>
      <c r="M4269" s="63">
        <v>2.9719499999999999E-2</v>
      </c>
      <c r="N4269" s="63">
        <v>1831</v>
      </c>
      <c r="O4269" s="63">
        <v>0.1130564</v>
      </c>
      <c r="P4269" s="63">
        <v>2</v>
      </c>
      <c r="Q4269" s="63">
        <v>1.2781749580960001E-2</v>
      </c>
    </row>
    <row r="4270" spans="1:17">
      <c r="A4270" s="63" t="s">
        <v>77</v>
      </c>
      <c r="B4270" s="63" t="s">
        <v>58</v>
      </c>
      <c r="C4270" s="63" t="s">
        <v>47</v>
      </c>
      <c r="D4270" s="63">
        <v>21</v>
      </c>
      <c r="E4270" s="63">
        <v>1.9954499999999999</v>
      </c>
      <c r="F4270" s="63">
        <v>1.8475919999999999</v>
      </c>
      <c r="G4270" s="63">
        <v>-0.14785860000000001</v>
      </c>
      <c r="H4270" s="63">
        <v>53.126199999999997</v>
      </c>
      <c r="I4270" s="63">
        <v>-0.29274620000000001</v>
      </c>
      <c r="J4270" s="63">
        <v>-0.20714550000000001</v>
      </c>
      <c r="K4270" s="63">
        <v>-0.14785860000000001</v>
      </c>
      <c r="L4270" s="63">
        <v>-8.8571800000000006E-2</v>
      </c>
      <c r="M4270" s="63">
        <v>-2.9710000000000001E-3</v>
      </c>
      <c r="N4270" s="63">
        <v>1831</v>
      </c>
      <c r="O4270" s="63">
        <v>0.1130564</v>
      </c>
      <c r="P4270" s="63">
        <v>2</v>
      </c>
      <c r="Q4270" s="63">
        <v>1.2781749580960001E-2</v>
      </c>
    </row>
    <row r="4271" spans="1:17">
      <c r="A4271" s="63" t="s">
        <v>77</v>
      </c>
      <c r="B4271" s="63" t="s">
        <v>58</v>
      </c>
      <c r="C4271" s="63" t="s">
        <v>47</v>
      </c>
      <c r="D4271" s="63">
        <v>22</v>
      </c>
      <c r="E4271" s="63">
        <v>1.8180860000000001</v>
      </c>
      <c r="F4271" s="63">
        <v>1.669799</v>
      </c>
      <c r="G4271" s="63">
        <v>-0.14828649999999999</v>
      </c>
      <c r="H4271" s="63">
        <v>53.082500000000003</v>
      </c>
      <c r="I4271" s="63">
        <v>-0.29317409999999999</v>
      </c>
      <c r="J4271" s="63">
        <v>-0.20757329999999999</v>
      </c>
      <c r="K4271" s="63">
        <v>-0.14828649999999999</v>
      </c>
      <c r="L4271" s="63">
        <v>-8.8999599999999998E-2</v>
      </c>
      <c r="M4271" s="63">
        <v>-3.3988999999999998E-3</v>
      </c>
      <c r="N4271" s="63">
        <v>1831</v>
      </c>
      <c r="O4271" s="63">
        <v>0.1130564</v>
      </c>
      <c r="P4271" s="63">
        <v>2</v>
      </c>
      <c r="Q4271" s="63">
        <v>1.2781749580960001E-2</v>
      </c>
    </row>
    <row r="4272" spans="1:17">
      <c r="A4272" s="63" t="s">
        <v>77</v>
      </c>
      <c r="B4272" s="63" t="s">
        <v>58</v>
      </c>
      <c r="C4272" s="63" t="s">
        <v>47</v>
      </c>
      <c r="D4272" s="63">
        <v>23</v>
      </c>
      <c r="E4272" s="63">
        <v>1.5702860000000001</v>
      </c>
      <c r="F4272" s="63">
        <v>1.4301079999999999</v>
      </c>
      <c r="G4272" s="63">
        <v>-0.14017830000000001</v>
      </c>
      <c r="H4272" s="63">
        <v>52.669899999999998</v>
      </c>
      <c r="I4272" s="63">
        <v>-0.28506589999999998</v>
      </c>
      <c r="J4272" s="63">
        <v>-0.19946520000000001</v>
      </c>
      <c r="K4272" s="63">
        <v>-0.14017830000000001</v>
      </c>
      <c r="L4272" s="63">
        <v>-8.0891500000000005E-2</v>
      </c>
      <c r="M4272" s="63">
        <v>4.7092999999999996E-3</v>
      </c>
      <c r="N4272" s="63">
        <v>1831</v>
      </c>
      <c r="O4272" s="63">
        <v>0.1130564</v>
      </c>
      <c r="P4272" s="63">
        <v>2</v>
      </c>
      <c r="Q4272" s="63">
        <v>1.2781749580960001E-2</v>
      </c>
    </row>
    <row r="4273" spans="1:17">
      <c r="A4273" s="63" t="s">
        <v>77</v>
      </c>
      <c r="B4273" s="63" t="s">
        <v>58</v>
      </c>
      <c r="C4273" s="63" t="s">
        <v>47</v>
      </c>
      <c r="D4273" s="63">
        <v>24</v>
      </c>
      <c r="E4273" s="63">
        <v>1.286429</v>
      </c>
      <c r="F4273" s="63">
        <v>1.1443380000000001</v>
      </c>
      <c r="G4273" s="63">
        <v>-0.14209160000000001</v>
      </c>
      <c r="H4273" s="63">
        <v>52.582500000000003</v>
      </c>
      <c r="I4273" s="63">
        <v>-0.28697919999999999</v>
      </c>
      <c r="J4273" s="63">
        <v>-0.20137849999999999</v>
      </c>
      <c r="K4273" s="63">
        <v>-0.14209160000000001</v>
      </c>
      <c r="L4273" s="63">
        <v>-8.2804799999999998E-2</v>
      </c>
      <c r="M4273" s="63">
        <v>2.7959999999999999E-3</v>
      </c>
      <c r="N4273" s="63">
        <v>1831</v>
      </c>
      <c r="O4273" s="63">
        <v>0.1130564</v>
      </c>
      <c r="P4273" s="63">
        <v>2</v>
      </c>
      <c r="Q4273" s="63">
        <v>1.2781749580960001E-2</v>
      </c>
    </row>
    <row r="4274" spans="1:17">
      <c r="A4274" s="63" t="s">
        <v>77</v>
      </c>
      <c r="B4274" s="63" t="s">
        <v>58</v>
      </c>
      <c r="C4274" s="63" t="s">
        <v>48</v>
      </c>
      <c r="D4274" s="63">
        <v>1</v>
      </c>
      <c r="E4274" s="63">
        <v>0.96756790000000004</v>
      </c>
      <c r="F4274" s="63">
        <v>0.82266419999999996</v>
      </c>
      <c r="G4274" s="63">
        <v>-0.1449037</v>
      </c>
      <c r="H4274" s="63">
        <v>38.218499999999999</v>
      </c>
      <c r="I4274" s="63">
        <v>-0.28979129999999997</v>
      </c>
      <c r="J4274" s="63">
        <v>-0.2041906</v>
      </c>
      <c r="K4274" s="63">
        <v>-0.1449037</v>
      </c>
      <c r="L4274" s="63">
        <v>-8.5616899999999996E-2</v>
      </c>
      <c r="M4274" s="63">
        <v>-1.6099999999999998E-5</v>
      </c>
      <c r="N4274" s="63">
        <v>1831</v>
      </c>
      <c r="O4274" s="63">
        <v>0.1130564</v>
      </c>
      <c r="P4274" s="63">
        <v>3</v>
      </c>
      <c r="Q4274" s="63">
        <v>1.2781749580960001E-2</v>
      </c>
    </row>
    <row r="4275" spans="1:17">
      <c r="A4275" s="63" t="s">
        <v>77</v>
      </c>
      <c r="B4275" s="63" t="s">
        <v>58</v>
      </c>
      <c r="C4275" s="63" t="s">
        <v>48</v>
      </c>
      <c r="D4275" s="63">
        <v>2</v>
      </c>
      <c r="E4275" s="63">
        <v>0.90015259999999997</v>
      </c>
      <c r="F4275" s="63">
        <v>0.73933680000000002</v>
      </c>
      <c r="G4275" s="63">
        <v>-0.16081580000000001</v>
      </c>
      <c r="H4275" s="63">
        <v>37.174799999999998</v>
      </c>
      <c r="I4275" s="63">
        <v>-0.30570340000000001</v>
      </c>
      <c r="J4275" s="63">
        <v>-0.22010260000000001</v>
      </c>
      <c r="K4275" s="63">
        <v>-0.16081580000000001</v>
      </c>
      <c r="L4275" s="63">
        <v>-0.10152890000000001</v>
      </c>
      <c r="M4275" s="63">
        <v>-1.59282E-2</v>
      </c>
      <c r="N4275" s="63">
        <v>1831</v>
      </c>
      <c r="O4275" s="63">
        <v>0.1130564</v>
      </c>
      <c r="P4275" s="63">
        <v>3</v>
      </c>
      <c r="Q4275" s="63">
        <v>1.2781749580960001E-2</v>
      </c>
    </row>
    <row r="4276" spans="1:17">
      <c r="A4276" s="63" t="s">
        <v>77</v>
      </c>
      <c r="B4276" s="63" t="s">
        <v>58</v>
      </c>
      <c r="C4276" s="63" t="s">
        <v>48</v>
      </c>
      <c r="D4276" s="63">
        <v>3</v>
      </c>
      <c r="E4276" s="63">
        <v>0.89411779999999996</v>
      </c>
      <c r="F4276" s="63">
        <v>0.73772139999999997</v>
      </c>
      <c r="G4276" s="63">
        <v>-0.15639639999999999</v>
      </c>
      <c r="H4276" s="63">
        <v>37.087400000000002</v>
      </c>
      <c r="I4276" s="63">
        <v>-0.301284</v>
      </c>
      <c r="J4276" s="63">
        <v>-0.21568329999999999</v>
      </c>
      <c r="K4276" s="63">
        <v>-0.15639639999999999</v>
      </c>
      <c r="L4276" s="63">
        <v>-9.7109600000000004E-2</v>
      </c>
      <c r="M4276" s="63">
        <v>-1.1508900000000001E-2</v>
      </c>
      <c r="N4276" s="63">
        <v>1831</v>
      </c>
      <c r="O4276" s="63">
        <v>0.1130564</v>
      </c>
      <c r="P4276" s="63">
        <v>3</v>
      </c>
      <c r="Q4276" s="63">
        <v>1.2781749580960001E-2</v>
      </c>
    </row>
    <row r="4277" spans="1:17">
      <c r="A4277" s="63" t="s">
        <v>77</v>
      </c>
      <c r="B4277" s="63" t="s">
        <v>58</v>
      </c>
      <c r="C4277" s="63" t="s">
        <v>48</v>
      </c>
      <c r="D4277" s="63">
        <v>4</v>
      </c>
      <c r="E4277" s="63">
        <v>0.92921549999999997</v>
      </c>
      <c r="F4277" s="63">
        <v>0.77136519999999997</v>
      </c>
      <c r="G4277" s="63">
        <v>-0.1578503</v>
      </c>
      <c r="H4277" s="63">
        <v>36.956299999999999</v>
      </c>
      <c r="I4277" s="63">
        <v>-0.3027379</v>
      </c>
      <c r="J4277" s="63">
        <v>-0.2171371</v>
      </c>
      <c r="K4277" s="63">
        <v>-0.1578503</v>
      </c>
      <c r="L4277" s="63">
        <v>-9.8563399999999995E-2</v>
      </c>
      <c r="M4277" s="63">
        <v>-1.2962700000000001E-2</v>
      </c>
      <c r="N4277" s="63">
        <v>1831</v>
      </c>
      <c r="O4277" s="63">
        <v>0.1130564</v>
      </c>
      <c r="P4277" s="63">
        <v>3</v>
      </c>
      <c r="Q4277" s="63">
        <v>1.2781749580960001E-2</v>
      </c>
    </row>
    <row r="4278" spans="1:17">
      <c r="A4278" s="63" t="s">
        <v>77</v>
      </c>
      <c r="B4278" s="63" t="s">
        <v>58</v>
      </c>
      <c r="C4278" s="63" t="s">
        <v>48</v>
      </c>
      <c r="D4278" s="63">
        <v>5</v>
      </c>
      <c r="E4278" s="63">
        <v>0.97251770000000004</v>
      </c>
      <c r="F4278" s="63">
        <v>0.81542490000000001</v>
      </c>
      <c r="G4278" s="63">
        <v>-0.1570928</v>
      </c>
      <c r="H4278" s="63">
        <v>37.650500000000001</v>
      </c>
      <c r="I4278" s="63">
        <v>-0.30198029999999998</v>
      </c>
      <c r="J4278" s="63">
        <v>-0.21637960000000001</v>
      </c>
      <c r="K4278" s="63">
        <v>-0.1570928</v>
      </c>
      <c r="L4278" s="63">
        <v>-9.7805900000000001E-2</v>
      </c>
      <c r="M4278" s="63">
        <v>-1.2205199999999999E-2</v>
      </c>
      <c r="N4278" s="63">
        <v>1831</v>
      </c>
      <c r="O4278" s="63">
        <v>0.1130564</v>
      </c>
      <c r="P4278" s="63">
        <v>3</v>
      </c>
      <c r="Q4278" s="63">
        <v>1.2781749580960001E-2</v>
      </c>
    </row>
    <row r="4279" spans="1:17">
      <c r="A4279" s="63" t="s">
        <v>77</v>
      </c>
      <c r="B4279" s="63" t="s">
        <v>58</v>
      </c>
      <c r="C4279" s="63" t="s">
        <v>48</v>
      </c>
      <c r="D4279" s="63">
        <v>6</v>
      </c>
      <c r="E4279" s="63">
        <v>1.1446270000000001</v>
      </c>
      <c r="F4279" s="63">
        <v>0.90938920000000001</v>
      </c>
      <c r="G4279" s="63">
        <v>-0.2352378</v>
      </c>
      <c r="H4279" s="63">
        <v>37.6068</v>
      </c>
      <c r="I4279" s="63">
        <v>-0.3801254</v>
      </c>
      <c r="J4279" s="63">
        <v>-0.29452460000000003</v>
      </c>
      <c r="K4279" s="63">
        <v>-0.2352378</v>
      </c>
      <c r="L4279" s="63">
        <v>-0.17595089999999999</v>
      </c>
      <c r="M4279" s="63">
        <v>-9.0350200000000006E-2</v>
      </c>
      <c r="N4279" s="63">
        <v>1831</v>
      </c>
      <c r="O4279" s="63">
        <v>0.1130564</v>
      </c>
      <c r="P4279" s="63">
        <v>3</v>
      </c>
      <c r="Q4279" s="63">
        <v>1.2781749580960001E-2</v>
      </c>
    </row>
    <row r="4280" spans="1:17">
      <c r="A4280" s="63" t="s">
        <v>77</v>
      </c>
      <c r="B4280" s="63" t="s">
        <v>58</v>
      </c>
      <c r="C4280" s="63" t="s">
        <v>48</v>
      </c>
      <c r="D4280" s="63">
        <v>7</v>
      </c>
      <c r="E4280" s="63">
        <v>1.5110209999999999</v>
      </c>
      <c r="F4280" s="63">
        <v>1.311844</v>
      </c>
      <c r="G4280" s="63">
        <v>-0.19917679999999999</v>
      </c>
      <c r="H4280" s="63">
        <v>35.956299999999999</v>
      </c>
      <c r="I4280" s="63">
        <v>-0.34406439999999999</v>
      </c>
      <c r="J4280" s="63">
        <v>-0.25846360000000002</v>
      </c>
      <c r="K4280" s="63">
        <v>-0.19917679999999999</v>
      </c>
      <c r="L4280" s="63">
        <v>-0.13988999999999999</v>
      </c>
      <c r="M4280" s="63">
        <v>-5.4289200000000003E-2</v>
      </c>
      <c r="N4280" s="63">
        <v>1831</v>
      </c>
      <c r="O4280" s="63">
        <v>0.1130564</v>
      </c>
      <c r="P4280" s="63">
        <v>3</v>
      </c>
      <c r="Q4280" s="63">
        <v>1.2781749580960001E-2</v>
      </c>
    </row>
    <row r="4281" spans="1:17">
      <c r="A4281" s="63" t="s">
        <v>77</v>
      </c>
      <c r="B4281" s="63" t="s">
        <v>58</v>
      </c>
      <c r="C4281" s="63" t="s">
        <v>48</v>
      </c>
      <c r="D4281" s="63">
        <v>8</v>
      </c>
      <c r="E4281" s="63">
        <v>1.7276739999999999</v>
      </c>
      <c r="F4281" s="63">
        <v>1.6437219999999999</v>
      </c>
      <c r="G4281" s="63">
        <v>-8.3951700000000004E-2</v>
      </c>
      <c r="H4281" s="63">
        <v>36.587400000000002</v>
      </c>
      <c r="I4281" s="63">
        <v>-0.2288393</v>
      </c>
      <c r="J4281" s="63">
        <v>-0.14323849999999999</v>
      </c>
      <c r="K4281" s="63">
        <v>-8.3951700000000004E-2</v>
      </c>
      <c r="L4281" s="63">
        <v>-2.46649E-2</v>
      </c>
      <c r="M4281" s="63">
        <v>6.0935900000000001E-2</v>
      </c>
      <c r="N4281" s="63">
        <v>1831</v>
      </c>
      <c r="O4281" s="63">
        <v>0.1130564</v>
      </c>
      <c r="P4281" s="63">
        <v>3</v>
      </c>
      <c r="Q4281" s="63">
        <v>1.2781749580960001E-2</v>
      </c>
    </row>
    <row r="4282" spans="1:17">
      <c r="A4282" s="63" t="s">
        <v>77</v>
      </c>
      <c r="B4282" s="63" t="s">
        <v>58</v>
      </c>
      <c r="C4282" s="63" t="s">
        <v>48</v>
      </c>
      <c r="D4282" s="63">
        <v>9</v>
      </c>
      <c r="E4282" s="63">
        <v>1.5814490000000001</v>
      </c>
      <c r="F4282" s="63">
        <v>1.654782</v>
      </c>
      <c r="G4282" s="63">
        <v>7.3333599999999999E-2</v>
      </c>
      <c r="H4282" s="63">
        <v>39.912599999999998</v>
      </c>
      <c r="I4282" s="63">
        <v>-7.1554000000000006E-2</v>
      </c>
      <c r="J4282" s="63">
        <v>1.40468E-2</v>
      </c>
      <c r="K4282" s="63">
        <v>7.3333599999999999E-2</v>
      </c>
      <c r="L4282" s="63">
        <v>0.1326205</v>
      </c>
      <c r="M4282" s="63">
        <v>0.2182212</v>
      </c>
      <c r="N4282" s="63">
        <v>1831</v>
      </c>
      <c r="O4282" s="63">
        <v>0.1130564</v>
      </c>
      <c r="P4282" s="63">
        <v>3</v>
      </c>
      <c r="Q4282" s="63">
        <v>1.2781749580960001E-2</v>
      </c>
    </row>
    <row r="4283" spans="1:17">
      <c r="A4283" s="63" t="s">
        <v>77</v>
      </c>
      <c r="B4283" s="63" t="s">
        <v>58</v>
      </c>
      <c r="C4283" s="63" t="s">
        <v>48</v>
      </c>
      <c r="D4283" s="63">
        <v>10</v>
      </c>
      <c r="E4283" s="63">
        <v>1.5022930000000001</v>
      </c>
      <c r="F4283" s="63">
        <v>1.5785370000000001</v>
      </c>
      <c r="G4283" s="63">
        <v>7.62438E-2</v>
      </c>
      <c r="H4283" s="63">
        <v>42.825200000000002</v>
      </c>
      <c r="I4283" s="63">
        <v>-6.8643800000000005E-2</v>
      </c>
      <c r="J4283" s="63">
        <v>1.69569E-2</v>
      </c>
      <c r="K4283" s="63">
        <v>7.62438E-2</v>
      </c>
      <c r="L4283" s="63">
        <v>0.1355306</v>
      </c>
      <c r="M4283" s="63">
        <v>0.22113140000000001</v>
      </c>
      <c r="N4283" s="63">
        <v>1831</v>
      </c>
      <c r="O4283" s="63">
        <v>0.1130564</v>
      </c>
      <c r="P4283" s="63">
        <v>3</v>
      </c>
      <c r="Q4283" s="63">
        <v>1.2781749580960001E-2</v>
      </c>
    </row>
    <row r="4284" spans="1:17">
      <c r="A4284" s="63" t="s">
        <v>77</v>
      </c>
      <c r="B4284" s="63" t="s">
        <v>58</v>
      </c>
      <c r="C4284" s="63" t="s">
        <v>48</v>
      </c>
      <c r="D4284" s="63">
        <v>11</v>
      </c>
      <c r="E4284" s="63">
        <v>1.3797200000000001</v>
      </c>
      <c r="F4284" s="63">
        <v>1.53433</v>
      </c>
      <c r="G4284" s="63">
        <v>0.15461030000000001</v>
      </c>
      <c r="H4284" s="63">
        <v>44.043700000000001</v>
      </c>
      <c r="I4284" s="63">
        <v>9.7227000000000008E-3</v>
      </c>
      <c r="J4284" s="63">
        <v>9.5323400000000003E-2</v>
      </c>
      <c r="K4284" s="63">
        <v>0.15461030000000001</v>
      </c>
      <c r="L4284" s="63">
        <v>0.21389710000000001</v>
      </c>
      <c r="M4284" s="63">
        <v>0.29949789999999998</v>
      </c>
      <c r="N4284" s="63">
        <v>1831</v>
      </c>
      <c r="O4284" s="63">
        <v>0.1130564</v>
      </c>
      <c r="P4284" s="63">
        <v>3</v>
      </c>
      <c r="Q4284" s="63">
        <v>1.2781749580960001E-2</v>
      </c>
    </row>
    <row r="4285" spans="1:17">
      <c r="A4285" s="63" t="s">
        <v>77</v>
      </c>
      <c r="B4285" s="63" t="s">
        <v>58</v>
      </c>
      <c r="C4285" s="63" t="s">
        <v>48</v>
      </c>
      <c r="D4285" s="63">
        <v>12</v>
      </c>
      <c r="E4285" s="63">
        <v>1.303226</v>
      </c>
      <c r="F4285" s="63">
        <v>1.4389879999999999</v>
      </c>
      <c r="G4285" s="63">
        <v>0.13576160000000001</v>
      </c>
      <c r="H4285" s="63">
        <v>43.936900000000001</v>
      </c>
      <c r="I4285" s="63">
        <v>-9.1260000000000004E-3</v>
      </c>
      <c r="J4285" s="63">
        <v>7.6474799999999996E-2</v>
      </c>
      <c r="K4285" s="63">
        <v>0.13576160000000001</v>
      </c>
      <c r="L4285" s="63">
        <v>0.19504850000000001</v>
      </c>
      <c r="M4285" s="63">
        <v>0.28064919999999999</v>
      </c>
      <c r="N4285" s="63">
        <v>1831</v>
      </c>
      <c r="O4285" s="63">
        <v>0.1130564</v>
      </c>
      <c r="P4285" s="63">
        <v>3</v>
      </c>
      <c r="Q4285" s="63">
        <v>1.2781749580960001E-2</v>
      </c>
    </row>
    <row r="4286" spans="1:17">
      <c r="A4286" s="63" t="s">
        <v>77</v>
      </c>
      <c r="B4286" s="63" t="s">
        <v>58</v>
      </c>
      <c r="C4286" s="63" t="s">
        <v>48</v>
      </c>
      <c r="D4286" s="63">
        <v>13</v>
      </c>
      <c r="E4286" s="63">
        <v>1.148239</v>
      </c>
      <c r="F4286" s="63">
        <v>1.399402</v>
      </c>
      <c r="G4286" s="63">
        <v>0.25116240000000001</v>
      </c>
      <c r="H4286" s="63">
        <v>46.631100000000004</v>
      </c>
      <c r="I4286" s="63">
        <v>0.1062748</v>
      </c>
      <c r="J4286" s="63">
        <v>0.19187560000000001</v>
      </c>
      <c r="K4286" s="63">
        <v>0.25116240000000001</v>
      </c>
      <c r="L4286" s="63">
        <v>0.31044919999999998</v>
      </c>
      <c r="M4286" s="63">
        <v>0.39605000000000001</v>
      </c>
      <c r="N4286" s="63">
        <v>1831</v>
      </c>
      <c r="O4286" s="63">
        <v>0.1130564</v>
      </c>
      <c r="P4286" s="63">
        <v>3</v>
      </c>
      <c r="Q4286" s="63">
        <v>1.2781749580960001E-2</v>
      </c>
    </row>
    <row r="4287" spans="1:17">
      <c r="A4287" s="63" t="s">
        <v>77</v>
      </c>
      <c r="B4287" s="63" t="s">
        <v>58</v>
      </c>
      <c r="C4287" s="63" t="s">
        <v>48</v>
      </c>
      <c r="D4287" s="63">
        <v>14</v>
      </c>
      <c r="E4287" s="63">
        <v>1.0346979999999999</v>
      </c>
      <c r="F4287" s="63">
        <v>1.3243940000000001</v>
      </c>
      <c r="G4287" s="63">
        <v>0.2896956</v>
      </c>
      <c r="H4287" s="63">
        <v>45.8932</v>
      </c>
      <c r="I4287" s="63">
        <v>0.14480799999999999</v>
      </c>
      <c r="J4287" s="63">
        <v>0.2304088</v>
      </c>
      <c r="K4287" s="63">
        <v>0.2896956</v>
      </c>
      <c r="L4287" s="63">
        <v>0.34898249999999997</v>
      </c>
      <c r="M4287" s="63">
        <v>0.4345832</v>
      </c>
      <c r="N4287" s="63">
        <v>1831</v>
      </c>
      <c r="O4287" s="63">
        <v>0.1130564</v>
      </c>
      <c r="P4287" s="63">
        <v>3</v>
      </c>
      <c r="Q4287" s="63">
        <v>1.2781749580960001E-2</v>
      </c>
    </row>
    <row r="4288" spans="1:17">
      <c r="A4288" s="63" t="s">
        <v>77</v>
      </c>
      <c r="B4288" s="63" t="s">
        <v>58</v>
      </c>
      <c r="C4288" s="63" t="s">
        <v>48</v>
      </c>
      <c r="D4288" s="63">
        <v>15</v>
      </c>
      <c r="E4288" s="63">
        <v>0.9940078</v>
      </c>
      <c r="F4288" s="63">
        <v>1.249118</v>
      </c>
      <c r="G4288" s="63">
        <v>0.25511</v>
      </c>
      <c r="H4288" s="63">
        <v>47.349499999999999</v>
      </c>
      <c r="I4288" s="63">
        <v>0.1102224</v>
      </c>
      <c r="J4288" s="63">
        <v>0.1958232</v>
      </c>
      <c r="K4288" s="63">
        <v>0.25511</v>
      </c>
      <c r="L4288" s="63">
        <v>0.31439689999999998</v>
      </c>
      <c r="M4288" s="63">
        <v>0.39999760000000001</v>
      </c>
      <c r="N4288" s="63">
        <v>1831</v>
      </c>
      <c r="O4288" s="63">
        <v>0.1130564</v>
      </c>
      <c r="P4288" s="63">
        <v>3</v>
      </c>
      <c r="Q4288" s="63">
        <v>1.2781749580960001E-2</v>
      </c>
    </row>
    <row r="4289" spans="1:17">
      <c r="A4289" s="63" t="s">
        <v>77</v>
      </c>
      <c r="B4289" s="63" t="s">
        <v>58</v>
      </c>
      <c r="C4289" s="63" t="s">
        <v>48</v>
      </c>
      <c r="D4289" s="63">
        <v>16</v>
      </c>
      <c r="E4289" s="63">
        <v>1.024197</v>
      </c>
      <c r="F4289" s="63">
        <v>1.2417100000000001</v>
      </c>
      <c r="G4289" s="63">
        <v>0.21751329999999999</v>
      </c>
      <c r="H4289" s="63">
        <v>48.718499999999999</v>
      </c>
      <c r="I4289" s="63">
        <v>7.2625700000000001E-2</v>
      </c>
      <c r="J4289" s="63">
        <v>0.15822649999999999</v>
      </c>
      <c r="K4289" s="63">
        <v>0.21751329999999999</v>
      </c>
      <c r="L4289" s="63">
        <v>0.2768002</v>
      </c>
      <c r="M4289" s="63">
        <v>0.36240090000000003</v>
      </c>
      <c r="N4289" s="63">
        <v>1831</v>
      </c>
      <c r="O4289" s="63">
        <v>0.1130564</v>
      </c>
      <c r="P4289" s="63">
        <v>3</v>
      </c>
      <c r="Q4289" s="63">
        <v>1.2781749580960001E-2</v>
      </c>
    </row>
    <row r="4290" spans="1:17">
      <c r="A4290" s="63" t="s">
        <v>77</v>
      </c>
      <c r="B4290" s="63" t="s">
        <v>58</v>
      </c>
      <c r="C4290" s="63" t="s">
        <v>48</v>
      </c>
      <c r="D4290" s="63">
        <v>17</v>
      </c>
      <c r="E4290" s="63">
        <v>1.127329</v>
      </c>
      <c r="F4290" s="63">
        <v>1.3131459999999999</v>
      </c>
      <c r="G4290" s="63">
        <v>0.18581739999999999</v>
      </c>
      <c r="H4290" s="63">
        <v>48.674799999999998</v>
      </c>
      <c r="I4290" s="63">
        <v>4.0929800000000002E-2</v>
      </c>
      <c r="J4290" s="63">
        <v>0.12653049999999999</v>
      </c>
      <c r="K4290" s="63">
        <v>0.18581739999999999</v>
      </c>
      <c r="L4290" s="63">
        <v>0.24510419999999999</v>
      </c>
      <c r="M4290" s="63">
        <v>0.33070500000000003</v>
      </c>
      <c r="N4290" s="63">
        <v>1831</v>
      </c>
      <c r="O4290" s="63">
        <v>0.1130564</v>
      </c>
      <c r="P4290" s="63">
        <v>3</v>
      </c>
      <c r="Q4290" s="63">
        <v>1.2781749580960001E-2</v>
      </c>
    </row>
    <row r="4291" spans="1:17">
      <c r="A4291" s="63" t="s">
        <v>77</v>
      </c>
      <c r="B4291" s="63" t="s">
        <v>58</v>
      </c>
      <c r="C4291" s="63" t="s">
        <v>48</v>
      </c>
      <c r="D4291" s="63">
        <v>18</v>
      </c>
      <c r="E4291" s="63">
        <v>1.4853160000000001</v>
      </c>
      <c r="F4291" s="63">
        <v>1.5643689999999999</v>
      </c>
      <c r="G4291" s="63">
        <v>7.9052600000000001E-2</v>
      </c>
      <c r="H4291" s="63">
        <v>47.087400000000002</v>
      </c>
      <c r="I4291" s="63">
        <v>-6.5835000000000005E-2</v>
      </c>
      <c r="J4291" s="63">
        <v>1.9765700000000001E-2</v>
      </c>
      <c r="K4291" s="63">
        <v>7.9052600000000001E-2</v>
      </c>
      <c r="L4291" s="63">
        <v>0.1383394</v>
      </c>
      <c r="M4291" s="63">
        <v>0.22394020000000001</v>
      </c>
      <c r="N4291" s="63">
        <v>1831</v>
      </c>
      <c r="O4291" s="63">
        <v>0.1130564</v>
      </c>
      <c r="P4291" s="63">
        <v>3</v>
      </c>
      <c r="Q4291" s="63">
        <v>1.2781749580960001E-2</v>
      </c>
    </row>
    <row r="4292" spans="1:17">
      <c r="A4292" s="63" t="s">
        <v>77</v>
      </c>
      <c r="B4292" s="63" t="s">
        <v>58</v>
      </c>
      <c r="C4292" s="63" t="s">
        <v>48</v>
      </c>
      <c r="D4292" s="63">
        <v>19</v>
      </c>
      <c r="E4292" s="63">
        <v>1.758365</v>
      </c>
      <c r="F4292" s="63">
        <v>1.693597</v>
      </c>
      <c r="G4292" s="63">
        <v>-6.4768199999999998E-2</v>
      </c>
      <c r="H4292" s="63">
        <v>39.936900000000001</v>
      </c>
      <c r="I4292" s="63">
        <v>-0.2096558</v>
      </c>
      <c r="J4292" s="63">
        <v>-0.124055</v>
      </c>
      <c r="K4292" s="63">
        <v>-6.4768199999999998E-2</v>
      </c>
      <c r="L4292" s="63">
        <v>-5.4814E-3</v>
      </c>
      <c r="M4292" s="63">
        <v>8.0119399999999993E-2</v>
      </c>
      <c r="N4292" s="63">
        <v>1831</v>
      </c>
      <c r="O4292" s="63">
        <v>0.1130564</v>
      </c>
      <c r="P4292" s="63">
        <v>3</v>
      </c>
      <c r="Q4292" s="63">
        <v>1.2781749580960001E-2</v>
      </c>
    </row>
    <row r="4293" spans="1:17">
      <c r="A4293" s="63" t="s">
        <v>77</v>
      </c>
      <c r="B4293" s="63" t="s">
        <v>58</v>
      </c>
      <c r="C4293" s="63" t="s">
        <v>48</v>
      </c>
      <c r="D4293" s="63">
        <v>20</v>
      </c>
      <c r="E4293" s="63">
        <v>1.8003150000000001</v>
      </c>
      <c r="F4293" s="63">
        <v>1.685147</v>
      </c>
      <c r="G4293" s="63">
        <v>-0.1151683</v>
      </c>
      <c r="H4293" s="63">
        <v>38.480600000000003</v>
      </c>
      <c r="I4293" s="63">
        <v>-0.26005590000000001</v>
      </c>
      <c r="J4293" s="63">
        <v>-0.1744552</v>
      </c>
      <c r="K4293" s="63">
        <v>-0.1151683</v>
      </c>
      <c r="L4293" s="63">
        <v>-5.5881500000000001E-2</v>
      </c>
      <c r="M4293" s="63">
        <v>2.9719300000000001E-2</v>
      </c>
      <c r="N4293" s="63">
        <v>1831</v>
      </c>
      <c r="O4293" s="63">
        <v>0.1130564</v>
      </c>
      <c r="P4293" s="63">
        <v>3</v>
      </c>
      <c r="Q4293" s="63">
        <v>1.2781749580960001E-2</v>
      </c>
    </row>
    <row r="4294" spans="1:17">
      <c r="A4294" s="63" t="s">
        <v>77</v>
      </c>
      <c r="B4294" s="63" t="s">
        <v>58</v>
      </c>
      <c r="C4294" s="63" t="s">
        <v>48</v>
      </c>
      <c r="D4294" s="63">
        <v>21</v>
      </c>
      <c r="E4294" s="63">
        <v>1.7943169999999999</v>
      </c>
      <c r="F4294" s="63">
        <v>1.646458</v>
      </c>
      <c r="G4294" s="63">
        <v>-0.14785860000000001</v>
      </c>
      <c r="H4294" s="63">
        <v>38.218499999999999</v>
      </c>
      <c r="I4294" s="63">
        <v>-0.29274620000000001</v>
      </c>
      <c r="J4294" s="63">
        <v>-0.20714550000000001</v>
      </c>
      <c r="K4294" s="63">
        <v>-0.14785860000000001</v>
      </c>
      <c r="L4294" s="63">
        <v>-8.8571800000000006E-2</v>
      </c>
      <c r="M4294" s="63">
        <v>-2.9710000000000001E-3</v>
      </c>
      <c r="N4294" s="63">
        <v>1831</v>
      </c>
      <c r="O4294" s="63">
        <v>0.1130564</v>
      </c>
      <c r="P4294" s="63">
        <v>3</v>
      </c>
      <c r="Q4294" s="63">
        <v>1.2781749580960001E-2</v>
      </c>
    </row>
    <row r="4295" spans="1:17">
      <c r="A4295" s="63" t="s">
        <v>77</v>
      </c>
      <c r="B4295" s="63" t="s">
        <v>58</v>
      </c>
      <c r="C4295" s="63" t="s">
        <v>48</v>
      </c>
      <c r="D4295" s="63">
        <v>22</v>
      </c>
      <c r="E4295" s="63">
        <v>1.6357950000000001</v>
      </c>
      <c r="F4295" s="63">
        <v>1.4875080000000001</v>
      </c>
      <c r="G4295" s="63">
        <v>-0.14828659999999999</v>
      </c>
      <c r="H4295" s="63">
        <v>37.912599999999998</v>
      </c>
      <c r="I4295" s="63">
        <v>-0.2931742</v>
      </c>
      <c r="J4295" s="63">
        <v>-0.20757339999999999</v>
      </c>
      <c r="K4295" s="63">
        <v>-0.14828659999999999</v>
      </c>
      <c r="L4295" s="63">
        <v>-8.8999700000000001E-2</v>
      </c>
      <c r="M4295" s="63">
        <v>-3.3990000000000001E-3</v>
      </c>
      <c r="N4295" s="63">
        <v>1831</v>
      </c>
      <c r="O4295" s="63">
        <v>0.1130564</v>
      </c>
      <c r="P4295" s="63">
        <v>3</v>
      </c>
      <c r="Q4295" s="63">
        <v>1.2781749580960001E-2</v>
      </c>
    </row>
    <row r="4296" spans="1:17">
      <c r="A4296" s="63" t="s">
        <v>77</v>
      </c>
      <c r="B4296" s="63" t="s">
        <v>58</v>
      </c>
      <c r="C4296" s="63" t="s">
        <v>48</v>
      </c>
      <c r="D4296" s="63">
        <v>23</v>
      </c>
      <c r="E4296" s="63">
        <v>1.403659</v>
      </c>
      <c r="F4296" s="63">
        <v>1.2634799999999999</v>
      </c>
      <c r="G4296" s="63">
        <v>-0.14017840000000001</v>
      </c>
      <c r="H4296" s="63">
        <v>38.650500000000001</v>
      </c>
      <c r="I4296" s="63">
        <v>-0.28506599999999999</v>
      </c>
      <c r="J4296" s="63">
        <v>-0.19946530000000001</v>
      </c>
      <c r="K4296" s="63">
        <v>-0.14017840000000001</v>
      </c>
      <c r="L4296" s="63">
        <v>-8.0891599999999994E-2</v>
      </c>
      <c r="M4296" s="63">
        <v>4.7092000000000002E-3</v>
      </c>
      <c r="N4296" s="63">
        <v>1831</v>
      </c>
      <c r="O4296" s="63">
        <v>0.1130564</v>
      </c>
      <c r="P4296" s="63">
        <v>3</v>
      </c>
      <c r="Q4296" s="63">
        <v>1.2781749580960001E-2</v>
      </c>
    </row>
    <row r="4297" spans="1:17">
      <c r="A4297" s="63" t="s">
        <v>77</v>
      </c>
      <c r="B4297" s="63" t="s">
        <v>58</v>
      </c>
      <c r="C4297" s="63" t="s">
        <v>48</v>
      </c>
      <c r="D4297" s="63">
        <v>24</v>
      </c>
      <c r="E4297" s="63">
        <v>1.145532</v>
      </c>
      <c r="F4297" s="63">
        <v>1.0034400000000001</v>
      </c>
      <c r="G4297" s="63">
        <v>-0.14209150000000001</v>
      </c>
      <c r="H4297" s="63">
        <v>39.1068</v>
      </c>
      <c r="I4297" s="63">
        <v>-0.28697909999999999</v>
      </c>
      <c r="J4297" s="63">
        <v>-0.20137830000000001</v>
      </c>
      <c r="K4297" s="63">
        <v>-0.14209150000000001</v>
      </c>
      <c r="L4297" s="63">
        <v>-8.2804699999999995E-2</v>
      </c>
      <c r="M4297" s="63">
        <v>2.7961000000000001E-3</v>
      </c>
      <c r="N4297" s="63">
        <v>1831</v>
      </c>
      <c r="O4297" s="63">
        <v>0.1130564</v>
      </c>
      <c r="P4297" s="63">
        <v>3</v>
      </c>
      <c r="Q4297" s="63">
        <v>1.2781749580960001E-2</v>
      </c>
    </row>
    <row r="4298" spans="1:17">
      <c r="A4298" s="63" t="s">
        <v>77</v>
      </c>
      <c r="B4298" s="63" t="s">
        <v>58</v>
      </c>
      <c r="C4298" s="63" t="s">
        <v>49</v>
      </c>
      <c r="D4298" s="63">
        <v>1</v>
      </c>
      <c r="E4298" s="63">
        <v>0.80829810000000002</v>
      </c>
      <c r="F4298" s="63">
        <v>0.66339429999999999</v>
      </c>
      <c r="G4298" s="63">
        <v>-0.1449038</v>
      </c>
      <c r="H4298" s="63">
        <v>51.174799999999998</v>
      </c>
      <c r="I4298" s="63">
        <v>-0.28979139999999998</v>
      </c>
      <c r="J4298" s="63">
        <v>-0.2041906</v>
      </c>
      <c r="K4298" s="63">
        <v>-0.1449038</v>
      </c>
      <c r="L4298" s="63">
        <v>-8.5616899999999996E-2</v>
      </c>
      <c r="M4298" s="63">
        <v>-1.6200000000000001E-5</v>
      </c>
      <c r="N4298" s="63">
        <v>1831</v>
      </c>
      <c r="O4298" s="63">
        <v>0.1130564</v>
      </c>
      <c r="P4298" s="63">
        <v>4</v>
      </c>
      <c r="Q4298" s="63">
        <v>1.2781749580960001E-2</v>
      </c>
    </row>
    <row r="4299" spans="1:17">
      <c r="A4299" s="63" t="s">
        <v>77</v>
      </c>
      <c r="B4299" s="63" t="s">
        <v>58</v>
      </c>
      <c r="C4299" s="63" t="s">
        <v>49</v>
      </c>
      <c r="D4299" s="63">
        <v>2</v>
      </c>
      <c r="E4299" s="63">
        <v>0.74630770000000002</v>
      </c>
      <c r="F4299" s="63">
        <v>0.58549180000000001</v>
      </c>
      <c r="G4299" s="63">
        <v>-0.16081580000000001</v>
      </c>
      <c r="H4299" s="63">
        <v>50.912599999999998</v>
      </c>
      <c r="I4299" s="63">
        <v>-0.30570340000000001</v>
      </c>
      <c r="J4299" s="63">
        <v>-0.22010270000000001</v>
      </c>
      <c r="K4299" s="63">
        <v>-0.16081580000000001</v>
      </c>
      <c r="L4299" s="63">
        <v>-0.10152899999999999</v>
      </c>
      <c r="M4299" s="63">
        <v>-1.59282E-2</v>
      </c>
      <c r="N4299" s="63">
        <v>1831</v>
      </c>
      <c r="O4299" s="63">
        <v>0.1130564</v>
      </c>
      <c r="P4299" s="63">
        <v>4</v>
      </c>
      <c r="Q4299" s="63">
        <v>1.2781749580960001E-2</v>
      </c>
    </row>
    <row r="4300" spans="1:17">
      <c r="A4300" s="63" t="s">
        <v>77</v>
      </c>
      <c r="B4300" s="63" t="s">
        <v>58</v>
      </c>
      <c r="C4300" s="63" t="s">
        <v>49</v>
      </c>
      <c r="D4300" s="63">
        <v>3</v>
      </c>
      <c r="E4300" s="63">
        <v>0.71372190000000002</v>
      </c>
      <c r="F4300" s="63">
        <v>0.55732539999999997</v>
      </c>
      <c r="G4300" s="63">
        <v>-0.15639649999999999</v>
      </c>
      <c r="H4300" s="63">
        <v>50.781500000000001</v>
      </c>
      <c r="I4300" s="63">
        <v>-0.3012841</v>
      </c>
      <c r="J4300" s="63">
        <v>-0.21568329999999999</v>
      </c>
      <c r="K4300" s="63">
        <v>-0.15639649999999999</v>
      </c>
      <c r="L4300" s="63">
        <v>-9.7109699999999993E-2</v>
      </c>
      <c r="M4300" s="63">
        <v>-1.1508900000000001E-2</v>
      </c>
      <c r="N4300" s="63">
        <v>1831</v>
      </c>
      <c r="O4300" s="63">
        <v>0.1130564</v>
      </c>
      <c r="P4300" s="63">
        <v>4</v>
      </c>
      <c r="Q4300" s="63">
        <v>1.2781749580960001E-2</v>
      </c>
    </row>
    <row r="4301" spans="1:17">
      <c r="A4301" s="63" t="s">
        <v>77</v>
      </c>
      <c r="B4301" s="63" t="s">
        <v>58</v>
      </c>
      <c r="C4301" s="63" t="s">
        <v>49</v>
      </c>
      <c r="D4301" s="63">
        <v>4</v>
      </c>
      <c r="E4301" s="63">
        <v>0.72433610000000004</v>
      </c>
      <c r="F4301" s="63">
        <v>0.56648580000000004</v>
      </c>
      <c r="G4301" s="63">
        <v>-0.1578503</v>
      </c>
      <c r="H4301" s="63">
        <v>50.694200000000002</v>
      </c>
      <c r="I4301" s="63">
        <v>-0.3027379</v>
      </c>
      <c r="J4301" s="63">
        <v>-0.2171371</v>
      </c>
      <c r="K4301" s="63">
        <v>-0.1578503</v>
      </c>
      <c r="L4301" s="63">
        <v>-9.8563399999999995E-2</v>
      </c>
      <c r="M4301" s="63">
        <v>-1.2962700000000001E-2</v>
      </c>
      <c r="N4301" s="63">
        <v>1831</v>
      </c>
      <c r="O4301" s="63">
        <v>0.1130564</v>
      </c>
      <c r="P4301" s="63">
        <v>4</v>
      </c>
      <c r="Q4301" s="63">
        <v>1.2781749580960001E-2</v>
      </c>
    </row>
    <row r="4302" spans="1:17">
      <c r="A4302" s="63" t="s">
        <v>77</v>
      </c>
      <c r="B4302" s="63" t="s">
        <v>58</v>
      </c>
      <c r="C4302" s="63" t="s">
        <v>49</v>
      </c>
      <c r="D4302" s="63">
        <v>5</v>
      </c>
      <c r="E4302" s="63">
        <v>0.73025660000000003</v>
      </c>
      <c r="F4302" s="63">
        <v>0.5731638</v>
      </c>
      <c r="G4302" s="63">
        <v>-0.1570928</v>
      </c>
      <c r="H4302" s="63">
        <v>49.6068</v>
      </c>
      <c r="I4302" s="63">
        <v>-0.30198029999999998</v>
      </c>
      <c r="J4302" s="63">
        <v>-0.21637960000000001</v>
      </c>
      <c r="K4302" s="63">
        <v>-0.1570928</v>
      </c>
      <c r="L4302" s="63">
        <v>-9.7805900000000001E-2</v>
      </c>
      <c r="M4302" s="63">
        <v>-1.2205199999999999E-2</v>
      </c>
      <c r="N4302" s="63">
        <v>1831</v>
      </c>
      <c r="O4302" s="63">
        <v>0.1130564</v>
      </c>
      <c r="P4302" s="63">
        <v>4</v>
      </c>
      <c r="Q4302" s="63">
        <v>1.2781749580960001E-2</v>
      </c>
    </row>
    <row r="4303" spans="1:17">
      <c r="A4303" s="63" t="s">
        <v>77</v>
      </c>
      <c r="B4303" s="63" t="s">
        <v>58</v>
      </c>
      <c r="C4303" s="63" t="s">
        <v>49</v>
      </c>
      <c r="D4303" s="63">
        <v>6</v>
      </c>
      <c r="E4303" s="63">
        <v>0.84665619999999997</v>
      </c>
      <c r="F4303" s="63">
        <v>0.61141849999999998</v>
      </c>
      <c r="G4303" s="63">
        <v>-0.23523769999999999</v>
      </c>
      <c r="H4303" s="63">
        <v>49.519399999999997</v>
      </c>
      <c r="I4303" s="63">
        <v>-0.3801253</v>
      </c>
      <c r="J4303" s="63">
        <v>-0.29452460000000003</v>
      </c>
      <c r="K4303" s="63">
        <v>-0.23523769999999999</v>
      </c>
      <c r="L4303" s="63">
        <v>-0.17595089999999999</v>
      </c>
      <c r="M4303" s="63">
        <v>-9.0350100000000003E-2</v>
      </c>
      <c r="N4303" s="63">
        <v>1831</v>
      </c>
      <c r="O4303" s="63">
        <v>0.1130564</v>
      </c>
      <c r="P4303" s="63">
        <v>4</v>
      </c>
      <c r="Q4303" s="63">
        <v>1.2781749580960001E-2</v>
      </c>
    </row>
    <row r="4304" spans="1:17">
      <c r="A4304" s="63" t="s">
        <v>77</v>
      </c>
      <c r="B4304" s="63" t="s">
        <v>58</v>
      </c>
      <c r="C4304" s="63" t="s">
        <v>49</v>
      </c>
      <c r="D4304" s="63">
        <v>7</v>
      </c>
      <c r="E4304" s="63">
        <v>0.99916159999999998</v>
      </c>
      <c r="F4304" s="63">
        <v>0.79998480000000005</v>
      </c>
      <c r="G4304" s="63">
        <v>-0.19917679999999999</v>
      </c>
      <c r="H4304" s="63">
        <v>49.932000000000002</v>
      </c>
      <c r="I4304" s="63">
        <v>-0.34406439999999999</v>
      </c>
      <c r="J4304" s="63">
        <v>-0.25846360000000002</v>
      </c>
      <c r="K4304" s="63">
        <v>-0.19917679999999999</v>
      </c>
      <c r="L4304" s="63">
        <v>-0.13988999999999999</v>
      </c>
      <c r="M4304" s="63">
        <v>-5.4289200000000003E-2</v>
      </c>
      <c r="N4304" s="63">
        <v>1831</v>
      </c>
      <c r="O4304" s="63">
        <v>0.1130564</v>
      </c>
      <c r="P4304" s="63">
        <v>4</v>
      </c>
      <c r="Q4304" s="63">
        <v>1.2781749580960001E-2</v>
      </c>
    </row>
    <row r="4305" spans="1:17">
      <c r="A4305" s="63" t="s">
        <v>77</v>
      </c>
      <c r="B4305" s="63" t="s">
        <v>58</v>
      </c>
      <c r="C4305" s="63" t="s">
        <v>49</v>
      </c>
      <c r="D4305" s="63">
        <v>8</v>
      </c>
      <c r="E4305" s="63">
        <v>1.0653729999999999</v>
      </c>
      <c r="F4305" s="63">
        <v>0.9814214</v>
      </c>
      <c r="G4305" s="63">
        <v>-8.3951799999999993E-2</v>
      </c>
      <c r="H4305" s="63">
        <v>50</v>
      </c>
      <c r="I4305" s="63">
        <v>-0.2288394</v>
      </c>
      <c r="J4305" s="63">
        <v>-0.1432387</v>
      </c>
      <c r="K4305" s="63">
        <v>-8.3951799999999993E-2</v>
      </c>
      <c r="L4305" s="63">
        <v>-2.4664999999999999E-2</v>
      </c>
      <c r="M4305" s="63">
        <v>6.0935799999999998E-2</v>
      </c>
      <c r="N4305" s="63">
        <v>1831</v>
      </c>
      <c r="O4305" s="63">
        <v>0.1130564</v>
      </c>
      <c r="P4305" s="63">
        <v>4</v>
      </c>
      <c r="Q4305" s="63">
        <v>1.2781749580960001E-2</v>
      </c>
    </row>
    <row r="4306" spans="1:17">
      <c r="A4306" s="63" t="s">
        <v>77</v>
      </c>
      <c r="B4306" s="63" t="s">
        <v>58</v>
      </c>
      <c r="C4306" s="63" t="s">
        <v>49</v>
      </c>
      <c r="D4306" s="63">
        <v>9</v>
      </c>
      <c r="E4306" s="63">
        <v>1.0085379999999999</v>
      </c>
      <c r="F4306" s="63">
        <v>1.081871</v>
      </c>
      <c r="G4306" s="63">
        <v>7.3333499999999996E-2</v>
      </c>
      <c r="H4306" s="63">
        <v>51.436900000000001</v>
      </c>
      <c r="I4306" s="63">
        <v>-7.1554099999999995E-2</v>
      </c>
      <c r="J4306" s="63">
        <v>1.4046700000000001E-2</v>
      </c>
      <c r="K4306" s="63">
        <v>7.3333499999999996E-2</v>
      </c>
      <c r="L4306" s="63">
        <v>0.1326203</v>
      </c>
      <c r="M4306" s="63">
        <v>0.2182211</v>
      </c>
      <c r="N4306" s="63">
        <v>1831</v>
      </c>
      <c r="O4306" s="63">
        <v>0.1130564</v>
      </c>
      <c r="P4306" s="63">
        <v>4</v>
      </c>
      <c r="Q4306" s="63">
        <v>1.2781749580960001E-2</v>
      </c>
    </row>
    <row r="4307" spans="1:17">
      <c r="A4307" s="63" t="s">
        <v>77</v>
      </c>
      <c r="B4307" s="63" t="s">
        <v>58</v>
      </c>
      <c r="C4307" s="63" t="s">
        <v>49</v>
      </c>
      <c r="D4307" s="63">
        <v>10</v>
      </c>
      <c r="E4307" s="63">
        <v>1.031549</v>
      </c>
      <c r="F4307" s="63">
        <v>1.107793</v>
      </c>
      <c r="G4307" s="63">
        <v>7.6243900000000003E-2</v>
      </c>
      <c r="H4307" s="63">
        <v>52.004899999999999</v>
      </c>
      <c r="I4307" s="63">
        <v>-6.8643700000000002E-2</v>
      </c>
      <c r="J4307" s="63">
        <v>1.6957E-2</v>
      </c>
      <c r="K4307" s="63">
        <v>7.6243900000000003E-2</v>
      </c>
      <c r="L4307" s="63">
        <v>0.1355307</v>
      </c>
      <c r="M4307" s="63">
        <v>0.22113150000000001</v>
      </c>
      <c r="N4307" s="63">
        <v>1831</v>
      </c>
      <c r="O4307" s="63">
        <v>0.1130564</v>
      </c>
      <c r="P4307" s="63">
        <v>4</v>
      </c>
      <c r="Q4307" s="63">
        <v>1.2781749580960001E-2</v>
      </c>
    </row>
    <row r="4308" spans="1:17">
      <c r="A4308" s="63" t="s">
        <v>77</v>
      </c>
      <c r="B4308" s="63" t="s">
        <v>58</v>
      </c>
      <c r="C4308" s="63" t="s">
        <v>49</v>
      </c>
      <c r="D4308" s="63">
        <v>11</v>
      </c>
      <c r="E4308" s="63">
        <v>0.98777219999999999</v>
      </c>
      <c r="F4308" s="63">
        <v>1.1423829999999999</v>
      </c>
      <c r="G4308" s="63">
        <v>0.15461040000000001</v>
      </c>
      <c r="H4308" s="63">
        <v>52.898099999999999</v>
      </c>
      <c r="I4308" s="63">
        <v>9.7228000000000002E-3</v>
      </c>
      <c r="J4308" s="63">
        <v>9.5323599999999994E-2</v>
      </c>
      <c r="K4308" s="63">
        <v>0.15461040000000001</v>
      </c>
      <c r="L4308" s="63">
        <v>0.21389720000000001</v>
      </c>
      <c r="M4308" s="63">
        <v>0.29949799999999999</v>
      </c>
      <c r="N4308" s="63">
        <v>1831</v>
      </c>
      <c r="O4308" s="63">
        <v>0.1130564</v>
      </c>
      <c r="P4308" s="63">
        <v>4</v>
      </c>
      <c r="Q4308" s="63">
        <v>1.2781749580960001E-2</v>
      </c>
    </row>
    <row r="4309" spans="1:17">
      <c r="A4309" s="63" t="s">
        <v>77</v>
      </c>
      <c r="B4309" s="63" t="s">
        <v>58</v>
      </c>
      <c r="C4309" s="63" t="s">
        <v>49</v>
      </c>
      <c r="D4309" s="63">
        <v>12</v>
      </c>
      <c r="E4309" s="63">
        <v>1.030489</v>
      </c>
      <c r="F4309" s="63">
        <v>1.1662509999999999</v>
      </c>
      <c r="G4309" s="63">
        <v>0.13576170000000001</v>
      </c>
      <c r="H4309" s="63">
        <v>55.247700000000002</v>
      </c>
      <c r="I4309" s="63">
        <v>-9.1258999999999993E-3</v>
      </c>
      <c r="J4309" s="63">
        <v>7.6474899999999998E-2</v>
      </c>
      <c r="K4309" s="63">
        <v>0.13576170000000001</v>
      </c>
      <c r="L4309" s="63">
        <v>0.19504859999999999</v>
      </c>
      <c r="M4309" s="63">
        <v>0.28064929999999999</v>
      </c>
      <c r="N4309" s="63">
        <v>1831</v>
      </c>
      <c r="O4309" s="63">
        <v>0.1130564</v>
      </c>
      <c r="P4309" s="63">
        <v>4</v>
      </c>
      <c r="Q4309" s="63">
        <v>1.2781749580960001E-2</v>
      </c>
    </row>
    <row r="4310" spans="1:17">
      <c r="A4310" s="63" t="s">
        <v>77</v>
      </c>
      <c r="B4310" s="63" t="s">
        <v>58</v>
      </c>
      <c r="C4310" s="63" t="s">
        <v>49</v>
      </c>
      <c r="D4310" s="63">
        <v>13</v>
      </c>
      <c r="E4310" s="63">
        <v>0.94636810000000005</v>
      </c>
      <c r="F4310" s="63">
        <v>1.1975309999999999</v>
      </c>
      <c r="G4310" s="63">
        <v>0.25116240000000001</v>
      </c>
      <c r="H4310" s="63">
        <v>57.509799999999998</v>
      </c>
      <c r="I4310" s="63">
        <v>0.1062748</v>
      </c>
      <c r="J4310" s="63">
        <v>0.19187560000000001</v>
      </c>
      <c r="K4310" s="63">
        <v>0.25116240000000001</v>
      </c>
      <c r="L4310" s="63">
        <v>0.31044919999999998</v>
      </c>
      <c r="M4310" s="63">
        <v>0.39605000000000001</v>
      </c>
      <c r="N4310" s="63">
        <v>1831</v>
      </c>
      <c r="O4310" s="63">
        <v>0.1130564</v>
      </c>
      <c r="P4310" s="63">
        <v>4</v>
      </c>
      <c r="Q4310" s="63">
        <v>1.2781749580960001E-2</v>
      </c>
    </row>
    <row r="4311" spans="1:17">
      <c r="A4311" s="63" t="s">
        <v>77</v>
      </c>
      <c r="B4311" s="63" t="s">
        <v>58</v>
      </c>
      <c r="C4311" s="63" t="s">
        <v>49</v>
      </c>
      <c r="D4311" s="63">
        <v>14</v>
      </c>
      <c r="E4311" s="63">
        <v>0.91273470000000001</v>
      </c>
      <c r="F4311" s="63">
        <v>1.2024300000000001</v>
      </c>
      <c r="G4311" s="63">
        <v>0.2896956</v>
      </c>
      <c r="H4311" s="63">
        <v>59.228299999999997</v>
      </c>
      <c r="I4311" s="63">
        <v>0.14480799999999999</v>
      </c>
      <c r="J4311" s="63">
        <v>0.23040869999999999</v>
      </c>
      <c r="K4311" s="63">
        <v>0.2896956</v>
      </c>
      <c r="L4311" s="63">
        <v>0.34898240000000003</v>
      </c>
      <c r="M4311" s="63">
        <v>0.4345832</v>
      </c>
      <c r="N4311" s="63">
        <v>1831</v>
      </c>
      <c r="O4311" s="63">
        <v>0.1130564</v>
      </c>
      <c r="P4311" s="63">
        <v>4</v>
      </c>
      <c r="Q4311" s="63">
        <v>1.2781749580960001E-2</v>
      </c>
    </row>
    <row r="4312" spans="1:17">
      <c r="A4312" s="63" t="s">
        <v>77</v>
      </c>
      <c r="B4312" s="63" t="s">
        <v>58</v>
      </c>
      <c r="C4312" s="63" t="s">
        <v>49</v>
      </c>
      <c r="D4312" s="63">
        <v>15</v>
      </c>
      <c r="E4312" s="63">
        <v>0.98977570000000004</v>
      </c>
      <c r="F4312" s="63">
        <v>1.2448859999999999</v>
      </c>
      <c r="G4312" s="63">
        <v>0.25511010000000001</v>
      </c>
      <c r="H4312" s="63">
        <v>60.446800000000003</v>
      </c>
      <c r="I4312" s="63">
        <v>0.1102225</v>
      </c>
      <c r="J4312" s="63">
        <v>0.19582330000000001</v>
      </c>
      <c r="K4312" s="63">
        <v>0.25511010000000001</v>
      </c>
      <c r="L4312" s="63">
        <v>0.31439689999999998</v>
      </c>
      <c r="M4312" s="63">
        <v>0.39999770000000001</v>
      </c>
      <c r="N4312" s="63">
        <v>1831</v>
      </c>
      <c r="O4312" s="63">
        <v>0.1130564</v>
      </c>
      <c r="P4312" s="63">
        <v>4</v>
      </c>
      <c r="Q4312" s="63">
        <v>1.2781749580960001E-2</v>
      </c>
    </row>
    <row r="4313" spans="1:17">
      <c r="A4313" s="63" t="s">
        <v>77</v>
      </c>
      <c r="B4313" s="63" t="s">
        <v>58</v>
      </c>
      <c r="C4313" s="63" t="s">
        <v>49</v>
      </c>
      <c r="D4313" s="63">
        <v>16</v>
      </c>
      <c r="E4313" s="63">
        <v>1.051615</v>
      </c>
      <c r="F4313" s="63">
        <v>1.269128</v>
      </c>
      <c r="G4313" s="63">
        <v>0.21751329999999999</v>
      </c>
      <c r="H4313" s="63">
        <v>58.990400000000001</v>
      </c>
      <c r="I4313" s="63">
        <v>7.2625700000000001E-2</v>
      </c>
      <c r="J4313" s="63">
        <v>0.15822649999999999</v>
      </c>
      <c r="K4313" s="63">
        <v>0.21751329999999999</v>
      </c>
      <c r="L4313" s="63">
        <v>0.2768002</v>
      </c>
      <c r="M4313" s="63">
        <v>0.36240090000000003</v>
      </c>
      <c r="N4313" s="63">
        <v>1831</v>
      </c>
      <c r="O4313" s="63">
        <v>0.1130564</v>
      </c>
      <c r="P4313" s="63">
        <v>4</v>
      </c>
      <c r="Q4313" s="63">
        <v>1.2781749580960001E-2</v>
      </c>
    </row>
    <row r="4314" spans="1:17">
      <c r="A4314" s="63" t="s">
        <v>77</v>
      </c>
      <c r="B4314" s="63" t="s">
        <v>58</v>
      </c>
      <c r="C4314" s="63" t="s">
        <v>49</v>
      </c>
      <c r="D4314" s="63">
        <v>17</v>
      </c>
      <c r="E4314" s="63">
        <v>1.129901</v>
      </c>
      <c r="F4314" s="63">
        <v>1.3157190000000001</v>
      </c>
      <c r="G4314" s="63">
        <v>0.1858175</v>
      </c>
      <c r="H4314" s="63">
        <v>57.490400000000001</v>
      </c>
      <c r="I4314" s="63">
        <v>4.0929899999999998E-2</v>
      </c>
      <c r="J4314" s="63">
        <v>0.12653059999999999</v>
      </c>
      <c r="K4314" s="63">
        <v>0.1858175</v>
      </c>
      <c r="L4314" s="63">
        <v>0.2451043</v>
      </c>
      <c r="M4314" s="63">
        <v>0.33070509999999997</v>
      </c>
      <c r="N4314" s="63">
        <v>1831</v>
      </c>
      <c r="O4314" s="63">
        <v>0.1130564</v>
      </c>
      <c r="P4314" s="63">
        <v>4</v>
      </c>
      <c r="Q4314" s="63">
        <v>1.2781749580960001E-2</v>
      </c>
    </row>
    <row r="4315" spans="1:17">
      <c r="A4315" s="63" t="s">
        <v>77</v>
      </c>
      <c r="B4315" s="63" t="s">
        <v>58</v>
      </c>
      <c r="C4315" s="63" t="s">
        <v>49</v>
      </c>
      <c r="D4315" s="63">
        <v>18</v>
      </c>
      <c r="E4315" s="63">
        <v>1.262246</v>
      </c>
      <c r="F4315" s="63">
        <v>1.341299</v>
      </c>
      <c r="G4315" s="63">
        <v>7.9052700000000004E-2</v>
      </c>
      <c r="H4315" s="63">
        <v>55.990400000000001</v>
      </c>
      <c r="I4315" s="63">
        <v>-6.5834900000000002E-2</v>
      </c>
      <c r="J4315" s="63">
        <v>1.9765899999999999E-2</v>
      </c>
      <c r="K4315" s="63">
        <v>7.9052700000000004E-2</v>
      </c>
      <c r="L4315" s="63">
        <v>0.1383395</v>
      </c>
      <c r="M4315" s="63">
        <v>0.22394030000000001</v>
      </c>
      <c r="N4315" s="63">
        <v>1831</v>
      </c>
      <c r="O4315" s="63">
        <v>0.1130564</v>
      </c>
      <c r="P4315" s="63">
        <v>4</v>
      </c>
      <c r="Q4315" s="63">
        <v>1.2781749580960001E-2</v>
      </c>
    </row>
    <row r="4316" spans="1:17">
      <c r="A4316" s="63" t="s">
        <v>77</v>
      </c>
      <c r="B4316" s="63" t="s">
        <v>58</v>
      </c>
      <c r="C4316" s="63" t="s">
        <v>49</v>
      </c>
      <c r="D4316" s="63">
        <v>19</v>
      </c>
      <c r="E4316" s="63">
        <v>1.386123</v>
      </c>
      <c r="F4316" s="63">
        <v>1.3213550000000001</v>
      </c>
      <c r="G4316" s="63">
        <v>-6.4768199999999998E-2</v>
      </c>
      <c r="H4316" s="63">
        <v>55.359400000000001</v>
      </c>
      <c r="I4316" s="63">
        <v>-0.2096558</v>
      </c>
      <c r="J4316" s="63">
        <v>-0.124055</v>
      </c>
      <c r="K4316" s="63">
        <v>-6.4768199999999998E-2</v>
      </c>
      <c r="L4316" s="63">
        <v>-5.4814E-3</v>
      </c>
      <c r="M4316" s="63">
        <v>8.0119399999999993E-2</v>
      </c>
      <c r="N4316" s="63">
        <v>1831</v>
      </c>
      <c r="O4316" s="63">
        <v>0.1130564</v>
      </c>
      <c r="P4316" s="63">
        <v>4</v>
      </c>
      <c r="Q4316" s="63">
        <v>1.2781749580960001E-2</v>
      </c>
    </row>
    <row r="4317" spans="1:17">
      <c r="A4317" s="63" t="s">
        <v>77</v>
      </c>
      <c r="B4317" s="63" t="s">
        <v>58</v>
      </c>
      <c r="C4317" s="63" t="s">
        <v>49</v>
      </c>
      <c r="D4317" s="63">
        <v>20</v>
      </c>
      <c r="E4317" s="63">
        <v>1.490934</v>
      </c>
      <c r="F4317" s="63">
        <v>1.375766</v>
      </c>
      <c r="G4317" s="63">
        <v>-0.1151682</v>
      </c>
      <c r="H4317" s="63">
        <v>55.140900000000002</v>
      </c>
      <c r="I4317" s="63">
        <v>-0.2600558</v>
      </c>
      <c r="J4317" s="63">
        <v>-0.174455</v>
      </c>
      <c r="K4317" s="63">
        <v>-0.1151682</v>
      </c>
      <c r="L4317" s="63">
        <v>-5.5881399999999998E-2</v>
      </c>
      <c r="M4317" s="63">
        <v>2.97194E-2</v>
      </c>
      <c r="N4317" s="63">
        <v>1831</v>
      </c>
      <c r="O4317" s="63">
        <v>0.1130564</v>
      </c>
      <c r="P4317" s="63">
        <v>4</v>
      </c>
      <c r="Q4317" s="63">
        <v>1.2781749580960001E-2</v>
      </c>
    </row>
    <row r="4318" spans="1:17">
      <c r="A4318" s="63" t="s">
        <v>77</v>
      </c>
      <c r="B4318" s="63" t="s">
        <v>58</v>
      </c>
      <c r="C4318" s="63" t="s">
        <v>49</v>
      </c>
      <c r="D4318" s="63">
        <v>21</v>
      </c>
      <c r="E4318" s="63">
        <v>1.5393209999999999</v>
      </c>
      <c r="F4318" s="63">
        <v>1.391462</v>
      </c>
      <c r="G4318" s="63">
        <v>-0.14785870000000001</v>
      </c>
      <c r="H4318" s="63">
        <v>54.572899999999997</v>
      </c>
      <c r="I4318" s="63">
        <v>-0.29274630000000001</v>
      </c>
      <c r="J4318" s="63">
        <v>-0.20714560000000001</v>
      </c>
      <c r="K4318" s="63">
        <v>-0.14785870000000001</v>
      </c>
      <c r="L4318" s="63">
        <v>-8.8571899999999995E-2</v>
      </c>
      <c r="M4318" s="63">
        <v>-2.9711E-3</v>
      </c>
      <c r="N4318" s="63">
        <v>1831</v>
      </c>
      <c r="O4318" s="63">
        <v>0.1130564</v>
      </c>
      <c r="P4318" s="63">
        <v>4</v>
      </c>
      <c r="Q4318" s="63">
        <v>1.2781749580960001E-2</v>
      </c>
    </row>
    <row r="4319" spans="1:17">
      <c r="A4319" s="63" t="s">
        <v>77</v>
      </c>
      <c r="B4319" s="63" t="s">
        <v>58</v>
      </c>
      <c r="C4319" s="63" t="s">
        <v>49</v>
      </c>
      <c r="D4319" s="63">
        <v>22</v>
      </c>
      <c r="E4319" s="63">
        <v>1.443284</v>
      </c>
      <c r="F4319" s="63">
        <v>1.2949980000000001</v>
      </c>
      <c r="G4319" s="63">
        <v>-0.14828649999999999</v>
      </c>
      <c r="H4319" s="63">
        <v>53.223399999999998</v>
      </c>
      <c r="I4319" s="63">
        <v>-0.29317409999999999</v>
      </c>
      <c r="J4319" s="63">
        <v>-0.20757329999999999</v>
      </c>
      <c r="K4319" s="63">
        <v>-0.14828649999999999</v>
      </c>
      <c r="L4319" s="63">
        <v>-8.8999599999999998E-2</v>
      </c>
      <c r="M4319" s="63">
        <v>-3.3988999999999998E-3</v>
      </c>
      <c r="N4319" s="63">
        <v>1831</v>
      </c>
      <c r="O4319" s="63">
        <v>0.1130564</v>
      </c>
      <c r="P4319" s="63">
        <v>4</v>
      </c>
      <c r="Q4319" s="63">
        <v>1.2781749580960001E-2</v>
      </c>
    </row>
    <row r="4320" spans="1:17">
      <c r="A4320" s="63" t="s">
        <v>77</v>
      </c>
      <c r="B4320" s="63" t="s">
        <v>58</v>
      </c>
      <c r="C4320" s="63" t="s">
        <v>49</v>
      </c>
      <c r="D4320" s="63">
        <v>23</v>
      </c>
      <c r="E4320" s="63">
        <v>1.2287980000000001</v>
      </c>
      <c r="F4320" s="63">
        <v>1.0886199999999999</v>
      </c>
      <c r="G4320" s="63">
        <v>-0.14017840000000001</v>
      </c>
      <c r="H4320" s="63">
        <v>52.742800000000003</v>
      </c>
      <c r="I4320" s="63">
        <v>-0.28506599999999999</v>
      </c>
      <c r="J4320" s="63">
        <v>-0.19946530000000001</v>
      </c>
      <c r="K4320" s="63">
        <v>-0.14017840000000001</v>
      </c>
      <c r="L4320" s="63">
        <v>-8.0891599999999994E-2</v>
      </c>
      <c r="M4320" s="63">
        <v>4.7092000000000002E-3</v>
      </c>
      <c r="N4320" s="63">
        <v>1831</v>
      </c>
      <c r="O4320" s="63">
        <v>0.1130564</v>
      </c>
      <c r="P4320" s="63">
        <v>4</v>
      </c>
      <c r="Q4320" s="63">
        <v>1.2781749580960001E-2</v>
      </c>
    </row>
    <row r="4321" spans="1:17">
      <c r="A4321" s="63" t="s">
        <v>77</v>
      </c>
      <c r="B4321" s="63" t="s">
        <v>58</v>
      </c>
      <c r="C4321" s="63" t="s">
        <v>49</v>
      </c>
      <c r="D4321" s="63">
        <v>24</v>
      </c>
      <c r="E4321" s="63">
        <v>0.96141750000000004</v>
      </c>
      <c r="F4321" s="63">
        <v>0.81932590000000005</v>
      </c>
      <c r="G4321" s="63">
        <v>-0.14209160000000001</v>
      </c>
      <c r="H4321" s="63">
        <v>52.480600000000003</v>
      </c>
      <c r="I4321" s="63">
        <v>-0.28697919999999999</v>
      </c>
      <c r="J4321" s="63">
        <v>-0.20137849999999999</v>
      </c>
      <c r="K4321" s="63">
        <v>-0.14209160000000001</v>
      </c>
      <c r="L4321" s="63">
        <v>-8.2804799999999998E-2</v>
      </c>
      <c r="M4321" s="63">
        <v>2.7959999999999999E-3</v>
      </c>
      <c r="N4321" s="63">
        <v>1831</v>
      </c>
      <c r="O4321" s="63">
        <v>0.1130564</v>
      </c>
      <c r="P4321" s="63">
        <v>4</v>
      </c>
      <c r="Q4321" s="63">
        <v>1.2781749580960001E-2</v>
      </c>
    </row>
    <row r="4322" spans="1:17">
      <c r="A4322" s="63" t="s">
        <v>77</v>
      </c>
      <c r="B4322" s="63" t="s">
        <v>58</v>
      </c>
      <c r="C4322" s="63" t="s">
        <v>50</v>
      </c>
      <c r="D4322" s="63">
        <v>1</v>
      </c>
      <c r="E4322" s="63">
        <v>0.94079049999999997</v>
      </c>
      <c r="F4322" s="63">
        <v>0.69293519999999997</v>
      </c>
      <c r="G4322" s="63">
        <v>-0.2478553</v>
      </c>
      <c r="H4322" s="63">
        <v>54.524299999999997</v>
      </c>
      <c r="I4322" s="63">
        <v>-0.39274290000000001</v>
      </c>
      <c r="J4322" s="63">
        <v>-0.30714209999999997</v>
      </c>
      <c r="K4322" s="63">
        <v>-0.2478553</v>
      </c>
      <c r="L4322" s="63">
        <v>-0.1885685</v>
      </c>
      <c r="M4322" s="63">
        <v>-0.1029677</v>
      </c>
      <c r="N4322" s="63">
        <v>1831</v>
      </c>
      <c r="O4322" s="63">
        <v>0.1130564</v>
      </c>
      <c r="P4322" s="63">
        <v>5</v>
      </c>
      <c r="Q4322" s="63">
        <v>1.2781749580960001E-2</v>
      </c>
    </row>
    <row r="4323" spans="1:17">
      <c r="A4323" s="63" t="s">
        <v>77</v>
      </c>
      <c r="B4323" s="63" t="s">
        <v>58</v>
      </c>
      <c r="C4323" s="63" t="s">
        <v>50</v>
      </c>
      <c r="D4323" s="63">
        <v>2</v>
      </c>
      <c r="E4323" s="63">
        <v>0.85528709999999997</v>
      </c>
      <c r="F4323" s="63">
        <v>0.61503269999999999</v>
      </c>
      <c r="G4323" s="63">
        <v>-0.24025440000000001</v>
      </c>
      <c r="H4323" s="63">
        <v>53.849499999999999</v>
      </c>
      <c r="I4323" s="63">
        <v>-0.38514199999999998</v>
      </c>
      <c r="J4323" s="63">
        <v>-0.29954120000000001</v>
      </c>
      <c r="K4323" s="63">
        <v>-0.24025440000000001</v>
      </c>
      <c r="L4323" s="63">
        <v>-0.18096760000000001</v>
      </c>
      <c r="M4323" s="63">
        <v>-9.5366800000000002E-2</v>
      </c>
      <c r="N4323" s="63">
        <v>1831</v>
      </c>
      <c r="O4323" s="63">
        <v>0.1130564</v>
      </c>
      <c r="P4323" s="63">
        <v>5</v>
      </c>
      <c r="Q4323" s="63">
        <v>1.2781749580960001E-2</v>
      </c>
    </row>
    <row r="4324" spans="1:17">
      <c r="A4324" s="63" t="s">
        <v>77</v>
      </c>
      <c r="B4324" s="63" t="s">
        <v>58</v>
      </c>
      <c r="C4324" s="63" t="s">
        <v>50</v>
      </c>
      <c r="D4324" s="63">
        <v>3</v>
      </c>
      <c r="E4324" s="63">
        <v>0.82496119999999995</v>
      </c>
      <c r="F4324" s="63">
        <v>0.58686629999999995</v>
      </c>
      <c r="G4324" s="63">
        <v>-0.2380949</v>
      </c>
      <c r="H4324" s="63">
        <v>53.131100000000004</v>
      </c>
      <c r="I4324" s="63">
        <v>-0.3829825</v>
      </c>
      <c r="J4324" s="63">
        <v>-0.29738179999999997</v>
      </c>
      <c r="K4324" s="63">
        <v>-0.2380949</v>
      </c>
      <c r="L4324" s="63">
        <v>-0.1788081</v>
      </c>
      <c r="M4324" s="63">
        <v>-9.3207300000000007E-2</v>
      </c>
      <c r="N4324" s="63">
        <v>1831</v>
      </c>
      <c r="O4324" s="63">
        <v>0.1130564</v>
      </c>
      <c r="P4324" s="63">
        <v>5</v>
      </c>
      <c r="Q4324" s="63">
        <v>1.2781749580960001E-2</v>
      </c>
    </row>
    <row r="4325" spans="1:17">
      <c r="A4325" s="63" t="s">
        <v>77</v>
      </c>
      <c r="B4325" s="63" t="s">
        <v>58</v>
      </c>
      <c r="C4325" s="63" t="s">
        <v>50</v>
      </c>
      <c r="D4325" s="63">
        <v>4</v>
      </c>
      <c r="E4325" s="63">
        <v>0.81005150000000004</v>
      </c>
      <c r="F4325" s="63">
        <v>0.59602670000000002</v>
      </c>
      <c r="G4325" s="63">
        <v>-0.21402479999999999</v>
      </c>
      <c r="H4325" s="63">
        <v>53.043700000000001</v>
      </c>
      <c r="I4325" s="63">
        <v>-0.35891240000000002</v>
      </c>
      <c r="J4325" s="63">
        <v>-0.27331159999999999</v>
      </c>
      <c r="K4325" s="63">
        <v>-0.21402479999999999</v>
      </c>
      <c r="L4325" s="63">
        <v>-0.15473790000000001</v>
      </c>
      <c r="M4325" s="63">
        <v>-6.9137199999999996E-2</v>
      </c>
      <c r="N4325" s="63">
        <v>1831</v>
      </c>
      <c r="O4325" s="63">
        <v>0.1130564</v>
      </c>
      <c r="P4325" s="63">
        <v>5</v>
      </c>
      <c r="Q4325" s="63">
        <v>1.2781749580960001E-2</v>
      </c>
    </row>
    <row r="4326" spans="1:17">
      <c r="A4326" s="63" t="s">
        <v>77</v>
      </c>
      <c r="B4326" s="63" t="s">
        <v>58</v>
      </c>
      <c r="C4326" s="63" t="s">
        <v>50</v>
      </c>
      <c r="D4326" s="63">
        <v>5</v>
      </c>
      <c r="E4326" s="63">
        <v>0.81780169999999996</v>
      </c>
      <c r="F4326" s="63">
        <v>0.60270469999999998</v>
      </c>
      <c r="G4326" s="63">
        <v>-0.21509700000000001</v>
      </c>
      <c r="H4326" s="63">
        <v>52.131100000000004</v>
      </c>
      <c r="I4326" s="63">
        <v>-0.35998449999999999</v>
      </c>
      <c r="J4326" s="63">
        <v>-0.27438380000000001</v>
      </c>
      <c r="K4326" s="63">
        <v>-0.21509700000000001</v>
      </c>
      <c r="L4326" s="63">
        <v>-0.15581010000000001</v>
      </c>
      <c r="M4326" s="63">
        <v>-7.0209400000000005E-2</v>
      </c>
      <c r="N4326" s="63">
        <v>1831</v>
      </c>
      <c r="O4326" s="63">
        <v>0.1130564</v>
      </c>
      <c r="P4326" s="63">
        <v>5</v>
      </c>
      <c r="Q4326" s="63">
        <v>1.2781749580960001E-2</v>
      </c>
    </row>
    <row r="4327" spans="1:17">
      <c r="A4327" s="63" t="s">
        <v>77</v>
      </c>
      <c r="B4327" s="63" t="s">
        <v>58</v>
      </c>
      <c r="C4327" s="63" t="s">
        <v>50</v>
      </c>
      <c r="D4327" s="63">
        <v>6</v>
      </c>
      <c r="E4327" s="63">
        <v>0.90791750000000004</v>
      </c>
      <c r="F4327" s="63">
        <v>0.64095930000000001</v>
      </c>
      <c r="G4327" s="63">
        <v>-0.26695819999999998</v>
      </c>
      <c r="H4327" s="63">
        <v>51.956299999999999</v>
      </c>
      <c r="I4327" s="63">
        <v>-0.41184579999999998</v>
      </c>
      <c r="J4327" s="63">
        <v>-0.32624500000000001</v>
      </c>
      <c r="K4327" s="63">
        <v>-0.26695819999999998</v>
      </c>
      <c r="L4327" s="63">
        <v>-0.2076713</v>
      </c>
      <c r="M4327" s="63">
        <v>-0.1220706</v>
      </c>
      <c r="N4327" s="63">
        <v>1831</v>
      </c>
      <c r="O4327" s="63">
        <v>0.1130564</v>
      </c>
      <c r="P4327" s="63">
        <v>5</v>
      </c>
      <c r="Q4327" s="63">
        <v>1.2781749580960001E-2</v>
      </c>
    </row>
    <row r="4328" spans="1:17">
      <c r="A4328" s="63" t="s">
        <v>77</v>
      </c>
      <c r="B4328" s="63" t="s">
        <v>58</v>
      </c>
      <c r="C4328" s="63" t="s">
        <v>50</v>
      </c>
      <c r="D4328" s="63">
        <v>7</v>
      </c>
      <c r="E4328" s="63">
        <v>1.1021270000000001</v>
      </c>
      <c r="F4328" s="63">
        <v>0.82952570000000003</v>
      </c>
      <c r="G4328" s="63">
        <v>-0.27260089999999998</v>
      </c>
      <c r="H4328" s="63">
        <v>52.043700000000001</v>
      </c>
      <c r="I4328" s="63">
        <v>-0.41748849999999998</v>
      </c>
      <c r="J4328" s="63">
        <v>-0.33188770000000001</v>
      </c>
      <c r="K4328" s="63">
        <v>-0.27260089999999998</v>
      </c>
      <c r="L4328" s="63">
        <v>-0.21331410000000001</v>
      </c>
      <c r="M4328" s="63">
        <v>-0.1277133</v>
      </c>
      <c r="N4328" s="63">
        <v>1831</v>
      </c>
      <c r="O4328" s="63">
        <v>0.1130564</v>
      </c>
      <c r="P4328" s="63">
        <v>5</v>
      </c>
      <c r="Q4328" s="63">
        <v>1.2781749580960001E-2</v>
      </c>
    </row>
    <row r="4329" spans="1:17">
      <c r="A4329" s="63" t="s">
        <v>77</v>
      </c>
      <c r="B4329" s="63" t="s">
        <v>58</v>
      </c>
      <c r="C4329" s="63" t="s">
        <v>50</v>
      </c>
      <c r="D4329" s="63">
        <v>8</v>
      </c>
      <c r="E4329" s="63">
        <v>1.238402</v>
      </c>
      <c r="F4329" s="63">
        <v>1.0109619999999999</v>
      </c>
      <c r="G4329" s="63">
        <v>-0.2274398</v>
      </c>
      <c r="H4329" s="63">
        <v>52.6554</v>
      </c>
      <c r="I4329" s="63">
        <v>-0.37232739999999998</v>
      </c>
      <c r="J4329" s="63">
        <v>-0.2867266</v>
      </c>
      <c r="K4329" s="63">
        <v>-0.2274398</v>
      </c>
      <c r="L4329" s="63">
        <v>-0.16815289999999999</v>
      </c>
      <c r="M4329" s="63">
        <v>-8.2552200000000006E-2</v>
      </c>
      <c r="N4329" s="63">
        <v>1831</v>
      </c>
      <c r="O4329" s="63">
        <v>0.1130564</v>
      </c>
      <c r="P4329" s="63">
        <v>5</v>
      </c>
      <c r="Q4329" s="63">
        <v>1.2781749580960001E-2</v>
      </c>
    </row>
    <row r="4330" spans="1:17">
      <c r="A4330" s="63" t="s">
        <v>77</v>
      </c>
      <c r="B4330" s="63" t="s">
        <v>58</v>
      </c>
      <c r="C4330" s="63" t="s">
        <v>50</v>
      </c>
      <c r="D4330" s="63">
        <v>9</v>
      </c>
      <c r="E4330" s="63">
        <v>1.2238020000000001</v>
      </c>
      <c r="F4330" s="63">
        <v>1.1115889999999999</v>
      </c>
      <c r="G4330" s="63">
        <v>-0.1122133</v>
      </c>
      <c r="H4330" s="63">
        <v>53.179699999999997</v>
      </c>
      <c r="I4330" s="63">
        <v>-0.25710090000000002</v>
      </c>
      <c r="J4330" s="63">
        <v>-0.17150009999999999</v>
      </c>
      <c r="K4330" s="63">
        <v>-0.1122133</v>
      </c>
      <c r="L4330" s="63">
        <v>-5.2926399999999998E-2</v>
      </c>
      <c r="M4330" s="63">
        <v>3.2674300000000003E-2</v>
      </c>
      <c r="N4330" s="63">
        <v>1831</v>
      </c>
      <c r="O4330" s="63">
        <v>0.1130564</v>
      </c>
      <c r="P4330" s="63">
        <v>5</v>
      </c>
      <c r="Q4330" s="63">
        <v>1.2781749580960001E-2</v>
      </c>
    </row>
    <row r="4331" spans="1:17">
      <c r="A4331" s="63" t="s">
        <v>77</v>
      </c>
      <c r="B4331" s="63" t="s">
        <v>58</v>
      </c>
      <c r="C4331" s="63" t="s">
        <v>50</v>
      </c>
      <c r="D4331" s="63">
        <v>10</v>
      </c>
      <c r="E4331" s="63">
        <v>1.251852</v>
      </c>
      <c r="F4331" s="63">
        <v>1.139089</v>
      </c>
      <c r="G4331" s="63">
        <v>-0.1127625</v>
      </c>
      <c r="H4331" s="63">
        <v>55.485500000000002</v>
      </c>
      <c r="I4331" s="63">
        <v>-0.25764999999999999</v>
      </c>
      <c r="J4331" s="63">
        <v>-0.17204929999999999</v>
      </c>
      <c r="K4331" s="63">
        <v>-0.1127625</v>
      </c>
      <c r="L4331" s="63">
        <v>-5.3475599999999998E-2</v>
      </c>
      <c r="M4331" s="63">
        <v>3.2125099999999997E-2</v>
      </c>
      <c r="N4331" s="63">
        <v>1831</v>
      </c>
      <c r="O4331" s="63">
        <v>0.1130564</v>
      </c>
      <c r="P4331" s="63">
        <v>5</v>
      </c>
      <c r="Q4331" s="63">
        <v>1.2781749580960001E-2</v>
      </c>
    </row>
    <row r="4332" spans="1:17">
      <c r="A4332" s="63" t="s">
        <v>77</v>
      </c>
      <c r="B4332" s="63" t="s">
        <v>58</v>
      </c>
      <c r="C4332" s="63" t="s">
        <v>50</v>
      </c>
      <c r="D4332" s="63">
        <v>11</v>
      </c>
      <c r="E4332" s="63">
        <v>1.167592</v>
      </c>
      <c r="F4332" s="63">
        <v>1.178142</v>
      </c>
      <c r="G4332" s="63">
        <v>1.05494E-2</v>
      </c>
      <c r="H4332" s="63">
        <v>59.160299999999999</v>
      </c>
      <c r="I4332" s="63">
        <v>-0.13433819999999999</v>
      </c>
      <c r="J4332" s="63">
        <v>-4.87374E-2</v>
      </c>
      <c r="K4332" s="63">
        <v>1.05494E-2</v>
      </c>
      <c r="L4332" s="63">
        <v>6.9836300000000004E-2</v>
      </c>
      <c r="M4332" s="63">
        <v>0.15543699999999999</v>
      </c>
      <c r="N4332" s="63">
        <v>1831</v>
      </c>
      <c r="O4332" s="63">
        <v>0.1130564</v>
      </c>
      <c r="P4332" s="63">
        <v>5</v>
      </c>
      <c r="Q4332" s="63">
        <v>1.2781749580960001E-2</v>
      </c>
    </row>
    <row r="4333" spans="1:17">
      <c r="A4333" s="63" t="s">
        <v>77</v>
      </c>
      <c r="B4333" s="63" t="s">
        <v>58</v>
      </c>
      <c r="C4333" s="63" t="s">
        <v>50</v>
      </c>
      <c r="D4333" s="63">
        <v>12</v>
      </c>
      <c r="E4333" s="63">
        <v>1.119845</v>
      </c>
      <c r="F4333" s="63">
        <v>1.209579</v>
      </c>
      <c r="G4333" s="63">
        <v>8.9734099999999997E-2</v>
      </c>
      <c r="H4333" s="63">
        <v>61.922400000000003</v>
      </c>
      <c r="I4333" s="63">
        <v>-5.5153500000000001E-2</v>
      </c>
      <c r="J4333" s="63">
        <v>3.0447200000000001E-2</v>
      </c>
      <c r="K4333" s="63">
        <v>8.9734099999999997E-2</v>
      </c>
      <c r="L4333" s="63">
        <v>0.14902090000000001</v>
      </c>
      <c r="M4333" s="63">
        <v>0.23462169999999999</v>
      </c>
      <c r="N4333" s="63">
        <v>1831</v>
      </c>
      <c r="O4333" s="63">
        <v>0.1130564</v>
      </c>
      <c r="P4333" s="63">
        <v>5</v>
      </c>
      <c r="Q4333" s="63">
        <v>1.2781749580960001E-2</v>
      </c>
    </row>
    <row r="4334" spans="1:17">
      <c r="A4334" s="63" t="s">
        <v>77</v>
      </c>
      <c r="B4334" s="63" t="s">
        <v>58</v>
      </c>
      <c r="C4334" s="63" t="s">
        <v>50</v>
      </c>
      <c r="D4334" s="63">
        <v>13</v>
      </c>
      <c r="E4334" s="63">
        <v>1.011606</v>
      </c>
      <c r="F4334" s="63">
        <v>1.2520579999999999</v>
      </c>
      <c r="G4334" s="63">
        <v>0.24045169999999999</v>
      </c>
      <c r="H4334" s="63">
        <v>61.490400000000001</v>
      </c>
      <c r="I4334" s="63">
        <v>9.5564099999999999E-2</v>
      </c>
      <c r="J4334" s="63">
        <v>0.18116489999999999</v>
      </c>
      <c r="K4334" s="63">
        <v>0.24045169999999999</v>
      </c>
      <c r="L4334" s="63">
        <v>0.29973850000000002</v>
      </c>
      <c r="M4334" s="63">
        <v>0.3853393</v>
      </c>
      <c r="N4334" s="63">
        <v>1831</v>
      </c>
      <c r="O4334" s="63">
        <v>0.1130564</v>
      </c>
      <c r="P4334" s="63">
        <v>5</v>
      </c>
      <c r="Q4334" s="63">
        <v>1.2781749580960001E-2</v>
      </c>
    </row>
    <row r="4335" spans="1:17">
      <c r="A4335" s="63" t="s">
        <v>77</v>
      </c>
      <c r="B4335" s="63" t="s">
        <v>58</v>
      </c>
      <c r="C4335" s="63" t="s">
        <v>50</v>
      </c>
      <c r="D4335" s="63">
        <v>14</v>
      </c>
      <c r="E4335" s="63">
        <v>0.98104690000000006</v>
      </c>
      <c r="F4335" s="63">
        <v>1.2733399999999999</v>
      </c>
      <c r="G4335" s="63">
        <v>0.29229309999999997</v>
      </c>
      <c r="H4335" s="63">
        <v>60.9711</v>
      </c>
      <c r="I4335" s="63">
        <v>0.14740549999999999</v>
      </c>
      <c r="J4335" s="63">
        <v>0.2330063</v>
      </c>
      <c r="K4335" s="63">
        <v>0.29229309999999997</v>
      </c>
      <c r="L4335" s="63">
        <v>0.35158</v>
      </c>
      <c r="M4335" s="63">
        <v>0.43718069999999998</v>
      </c>
      <c r="N4335" s="63">
        <v>1831</v>
      </c>
      <c r="O4335" s="63">
        <v>0.1130564</v>
      </c>
      <c r="P4335" s="63">
        <v>5</v>
      </c>
      <c r="Q4335" s="63">
        <v>1.2781749580960001E-2</v>
      </c>
    </row>
    <row r="4336" spans="1:17">
      <c r="A4336" s="63" t="s">
        <v>77</v>
      </c>
      <c r="B4336" s="63" t="s">
        <v>58</v>
      </c>
      <c r="C4336" s="63" t="s">
        <v>50</v>
      </c>
      <c r="D4336" s="63">
        <v>15</v>
      </c>
      <c r="E4336" s="63">
        <v>1.015728</v>
      </c>
      <c r="F4336" s="63">
        <v>1.318063</v>
      </c>
      <c r="G4336" s="63">
        <v>0.30233500000000002</v>
      </c>
      <c r="H4336" s="63">
        <v>61.058399999999999</v>
      </c>
      <c r="I4336" s="63">
        <v>0.15744739999999999</v>
      </c>
      <c r="J4336" s="63">
        <v>0.24304819999999999</v>
      </c>
      <c r="K4336" s="63">
        <v>0.30233500000000002</v>
      </c>
      <c r="L4336" s="63">
        <v>0.3616219</v>
      </c>
      <c r="M4336" s="63">
        <v>0.44722260000000003</v>
      </c>
      <c r="N4336" s="63">
        <v>1831</v>
      </c>
      <c r="O4336" s="63">
        <v>0.1130564</v>
      </c>
      <c r="P4336" s="63">
        <v>5</v>
      </c>
      <c r="Q4336" s="63">
        <v>1.2781749580960001E-2</v>
      </c>
    </row>
    <row r="4337" spans="1:17">
      <c r="A4337" s="63" t="s">
        <v>77</v>
      </c>
      <c r="B4337" s="63" t="s">
        <v>58</v>
      </c>
      <c r="C4337" s="63" t="s">
        <v>50</v>
      </c>
      <c r="D4337" s="63">
        <v>16</v>
      </c>
      <c r="E4337" s="63">
        <v>1.057825</v>
      </c>
      <c r="F4337" s="63">
        <v>1.3501190000000001</v>
      </c>
      <c r="G4337" s="63">
        <v>0.29229319999999998</v>
      </c>
      <c r="H4337" s="63">
        <v>62.883699999999997</v>
      </c>
      <c r="I4337" s="63">
        <v>0.1474056</v>
      </c>
      <c r="J4337" s="63">
        <v>0.2330064</v>
      </c>
      <c r="K4337" s="63">
        <v>0.29229319999999998</v>
      </c>
      <c r="L4337" s="63">
        <v>0.35158</v>
      </c>
      <c r="M4337" s="63">
        <v>0.43718079999999998</v>
      </c>
      <c r="N4337" s="63">
        <v>1831</v>
      </c>
      <c r="O4337" s="63">
        <v>0.1130564</v>
      </c>
      <c r="P4337" s="63">
        <v>5</v>
      </c>
      <c r="Q4337" s="63">
        <v>1.2781749580960001E-2</v>
      </c>
    </row>
    <row r="4338" spans="1:17">
      <c r="A4338" s="63" t="s">
        <v>77</v>
      </c>
      <c r="B4338" s="63" t="s">
        <v>58</v>
      </c>
      <c r="C4338" s="63" t="s">
        <v>50</v>
      </c>
      <c r="D4338" s="63">
        <v>17</v>
      </c>
      <c r="E4338" s="63">
        <v>1.12015</v>
      </c>
      <c r="F4338" s="63">
        <v>1.4009199999999999</v>
      </c>
      <c r="G4338" s="63">
        <v>0.28077049999999998</v>
      </c>
      <c r="H4338" s="63">
        <v>63.296300000000002</v>
      </c>
      <c r="I4338" s="63">
        <v>0.1358829</v>
      </c>
      <c r="J4338" s="63">
        <v>0.22148370000000001</v>
      </c>
      <c r="K4338" s="63">
        <v>0.28077049999999998</v>
      </c>
      <c r="L4338" s="63">
        <v>0.34005740000000001</v>
      </c>
      <c r="M4338" s="63">
        <v>0.42565809999999998</v>
      </c>
      <c r="N4338" s="63">
        <v>1831</v>
      </c>
      <c r="O4338" s="63">
        <v>0.1130564</v>
      </c>
      <c r="P4338" s="63">
        <v>5</v>
      </c>
      <c r="Q4338" s="63">
        <v>1.2781749580960001E-2</v>
      </c>
    </row>
    <row r="4339" spans="1:17">
      <c r="A4339" s="63" t="s">
        <v>77</v>
      </c>
      <c r="B4339" s="63" t="s">
        <v>58</v>
      </c>
      <c r="C4339" s="63" t="s">
        <v>50</v>
      </c>
      <c r="D4339" s="63">
        <v>18</v>
      </c>
      <c r="E4339" s="63">
        <v>1.2237929999999999</v>
      </c>
      <c r="F4339" s="63">
        <v>1.422347</v>
      </c>
      <c r="G4339" s="63">
        <v>0.1985546</v>
      </c>
      <c r="H4339" s="63">
        <v>60.383699999999997</v>
      </c>
      <c r="I4339" s="63">
        <v>5.3666999999999999E-2</v>
      </c>
      <c r="J4339" s="63">
        <v>0.1392678</v>
      </c>
      <c r="K4339" s="63">
        <v>0.1985546</v>
      </c>
      <c r="L4339" s="63">
        <v>0.2578415</v>
      </c>
      <c r="M4339" s="63">
        <v>0.34344219999999998</v>
      </c>
      <c r="N4339" s="63">
        <v>1831</v>
      </c>
      <c r="O4339" s="63">
        <v>0.1130564</v>
      </c>
      <c r="P4339" s="63">
        <v>5</v>
      </c>
      <c r="Q4339" s="63">
        <v>1.2781749580960001E-2</v>
      </c>
    </row>
    <row r="4340" spans="1:17">
      <c r="A4340" s="63" t="s">
        <v>77</v>
      </c>
      <c r="B4340" s="63" t="s">
        <v>58</v>
      </c>
      <c r="C4340" s="63" t="s">
        <v>50</v>
      </c>
      <c r="D4340" s="63">
        <v>19</v>
      </c>
      <c r="E4340" s="63">
        <v>1.374101</v>
      </c>
      <c r="F4340" s="63">
        <v>1.392714</v>
      </c>
      <c r="G4340" s="63">
        <v>1.86131E-2</v>
      </c>
      <c r="H4340" s="63">
        <v>58.752600000000001</v>
      </c>
      <c r="I4340" s="63">
        <v>-0.12627450000000001</v>
      </c>
      <c r="J4340" s="63">
        <v>-4.06737E-2</v>
      </c>
      <c r="K4340" s="63">
        <v>1.86131E-2</v>
      </c>
      <c r="L4340" s="63">
        <v>7.7899899999999994E-2</v>
      </c>
      <c r="M4340" s="63">
        <v>0.1635007</v>
      </c>
      <c r="N4340" s="63">
        <v>1831</v>
      </c>
      <c r="O4340" s="63">
        <v>0.1130564</v>
      </c>
      <c r="P4340" s="63">
        <v>5</v>
      </c>
      <c r="Q4340" s="63">
        <v>1.2781749580960001E-2</v>
      </c>
    </row>
    <row r="4341" spans="1:17">
      <c r="A4341" s="63" t="s">
        <v>77</v>
      </c>
      <c r="B4341" s="63" t="s">
        <v>58</v>
      </c>
      <c r="C4341" s="63" t="s">
        <v>50</v>
      </c>
      <c r="D4341" s="63">
        <v>20</v>
      </c>
      <c r="E4341" s="63">
        <v>1.5416339999999999</v>
      </c>
      <c r="F4341" s="63">
        <v>1.4365509999999999</v>
      </c>
      <c r="G4341" s="63">
        <v>-0.1050823</v>
      </c>
      <c r="H4341" s="63">
        <v>57.077800000000003</v>
      </c>
      <c r="I4341" s="63">
        <v>-0.24996989999999999</v>
      </c>
      <c r="J4341" s="63">
        <v>-0.16436909999999999</v>
      </c>
      <c r="K4341" s="63">
        <v>-0.1050823</v>
      </c>
      <c r="L4341" s="63">
        <v>-4.57954E-2</v>
      </c>
      <c r="M4341" s="63">
        <v>3.9805300000000002E-2</v>
      </c>
      <c r="N4341" s="63">
        <v>1831</v>
      </c>
      <c r="O4341" s="63">
        <v>0.1130564</v>
      </c>
      <c r="P4341" s="63">
        <v>5</v>
      </c>
      <c r="Q4341" s="63">
        <v>1.2781749580960001E-2</v>
      </c>
    </row>
    <row r="4342" spans="1:17">
      <c r="A4342" s="63" t="s">
        <v>77</v>
      </c>
      <c r="B4342" s="63" t="s">
        <v>58</v>
      </c>
      <c r="C4342" s="63" t="s">
        <v>50</v>
      </c>
      <c r="D4342" s="63">
        <v>21</v>
      </c>
      <c r="E4342" s="63">
        <v>1.6173599999999999</v>
      </c>
      <c r="F4342" s="63">
        <v>1.444005</v>
      </c>
      <c r="G4342" s="63">
        <v>-0.1733547</v>
      </c>
      <c r="H4342" s="63">
        <v>55.184600000000003</v>
      </c>
      <c r="I4342" s="63">
        <v>-0.31824229999999998</v>
      </c>
      <c r="J4342" s="63">
        <v>-0.2326416</v>
      </c>
      <c r="K4342" s="63">
        <v>-0.1733547</v>
      </c>
      <c r="L4342" s="63">
        <v>-0.1140679</v>
      </c>
      <c r="M4342" s="63">
        <v>-2.8467099999999999E-2</v>
      </c>
      <c r="N4342" s="63">
        <v>1831</v>
      </c>
      <c r="O4342" s="63">
        <v>0.1130564</v>
      </c>
      <c r="P4342" s="63">
        <v>5</v>
      </c>
      <c r="Q4342" s="63">
        <v>1.2781749580960001E-2</v>
      </c>
    </row>
    <row r="4343" spans="1:17">
      <c r="A4343" s="63" t="s">
        <v>77</v>
      </c>
      <c r="B4343" s="63" t="s">
        <v>58</v>
      </c>
      <c r="C4343" s="63" t="s">
        <v>50</v>
      </c>
      <c r="D4343" s="63">
        <v>22</v>
      </c>
      <c r="E4343" s="63">
        <v>1.558063</v>
      </c>
      <c r="F4343" s="63">
        <v>1.331545</v>
      </c>
      <c r="G4343" s="63">
        <v>-0.22651789999999999</v>
      </c>
      <c r="H4343" s="63">
        <v>53.485500000000002</v>
      </c>
      <c r="I4343" s="63">
        <v>-0.3714055</v>
      </c>
      <c r="J4343" s="63">
        <v>-0.28580470000000002</v>
      </c>
      <c r="K4343" s="63">
        <v>-0.22651789999999999</v>
      </c>
      <c r="L4343" s="63">
        <v>-0.16723109999999999</v>
      </c>
      <c r="M4343" s="63">
        <v>-8.1630300000000003E-2</v>
      </c>
      <c r="N4343" s="63">
        <v>1831</v>
      </c>
      <c r="O4343" s="63">
        <v>0.1130564</v>
      </c>
      <c r="P4343" s="63">
        <v>5</v>
      </c>
      <c r="Q4343" s="63">
        <v>1.2781749580960001E-2</v>
      </c>
    </row>
    <row r="4344" spans="1:17">
      <c r="A4344" s="63" t="s">
        <v>77</v>
      </c>
      <c r="B4344" s="63" t="s">
        <v>58</v>
      </c>
      <c r="C4344" s="63" t="s">
        <v>50</v>
      </c>
      <c r="D4344" s="63">
        <v>23</v>
      </c>
      <c r="E4344" s="63">
        <v>1.3413820000000001</v>
      </c>
      <c r="F4344" s="63">
        <v>1.118161</v>
      </c>
      <c r="G4344" s="63">
        <v>-0.22322110000000001</v>
      </c>
      <c r="H4344" s="63">
        <v>52.5486</v>
      </c>
      <c r="I4344" s="63">
        <v>-0.36810870000000001</v>
      </c>
      <c r="J4344" s="63">
        <v>-0.28250789999999998</v>
      </c>
      <c r="K4344" s="63">
        <v>-0.22322110000000001</v>
      </c>
      <c r="L4344" s="63">
        <v>-0.1639342</v>
      </c>
      <c r="M4344" s="63">
        <v>-7.83335E-2</v>
      </c>
      <c r="N4344" s="63">
        <v>1831</v>
      </c>
      <c r="O4344" s="63">
        <v>0.1130564</v>
      </c>
      <c r="P4344" s="63">
        <v>5</v>
      </c>
      <c r="Q4344" s="63">
        <v>1.2781749580960001E-2</v>
      </c>
    </row>
    <row r="4345" spans="1:17">
      <c r="A4345" s="63" t="s">
        <v>77</v>
      </c>
      <c r="B4345" s="63" t="s">
        <v>58</v>
      </c>
      <c r="C4345" s="63" t="s">
        <v>50</v>
      </c>
      <c r="D4345" s="63">
        <v>24</v>
      </c>
      <c r="E4345" s="63">
        <v>1.0783400000000001</v>
      </c>
      <c r="F4345" s="63">
        <v>0.84886680000000003</v>
      </c>
      <c r="G4345" s="63">
        <v>-0.2294728</v>
      </c>
      <c r="H4345" s="63">
        <v>52.1554</v>
      </c>
      <c r="I4345" s="63">
        <v>-0.37436039999999998</v>
      </c>
      <c r="J4345" s="63">
        <v>-0.28875960000000001</v>
      </c>
      <c r="K4345" s="63">
        <v>-0.2294728</v>
      </c>
      <c r="L4345" s="63">
        <v>-0.170186</v>
      </c>
      <c r="M4345" s="63">
        <v>-8.4585199999999999E-2</v>
      </c>
      <c r="N4345" s="63">
        <v>1831</v>
      </c>
      <c r="O4345" s="63">
        <v>0.1130564</v>
      </c>
      <c r="P4345" s="63">
        <v>5</v>
      </c>
      <c r="Q4345" s="63">
        <v>1.2781749580960001E-2</v>
      </c>
    </row>
    <row r="4346" spans="1:17">
      <c r="A4346" s="63" t="s">
        <v>77</v>
      </c>
      <c r="B4346" s="63" t="s">
        <v>58</v>
      </c>
      <c r="C4346" s="63" t="s">
        <v>51</v>
      </c>
      <c r="D4346" s="63">
        <v>1</v>
      </c>
      <c r="E4346" s="63">
        <v>1.034796</v>
      </c>
      <c r="F4346" s="63">
        <v>0.78694109999999995</v>
      </c>
      <c r="G4346" s="63">
        <v>-0.2478553</v>
      </c>
      <c r="H4346" s="63">
        <v>52.636000000000003</v>
      </c>
      <c r="I4346" s="63">
        <v>-0.39274290000000001</v>
      </c>
      <c r="J4346" s="63">
        <v>-0.30714209999999997</v>
      </c>
      <c r="K4346" s="63">
        <v>-0.2478553</v>
      </c>
      <c r="L4346" s="63">
        <v>-0.1885685</v>
      </c>
      <c r="M4346" s="63">
        <v>-0.1029677</v>
      </c>
      <c r="N4346" s="63">
        <v>1831</v>
      </c>
      <c r="O4346" s="63">
        <v>0.1130564</v>
      </c>
      <c r="P4346" s="63">
        <v>6</v>
      </c>
      <c r="Q4346" s="63">
        <v>1.2781749580960001E-2</v>
      </c>
    </row>
    <row r="4347" spans="1:17">
      <c r="A4347" s="63" t="s">
        <v>77</v>
      </c>
      <c r="B4347" s="63" t="s">
        <v>58</v>
      </c>
      <c r="C4347" s="63" t="s">
        <v>51</v>
      </c>
      <c r="D4347" s="63">
        <v>2</v>
      </c>
      <c r="E4347" s="63">
        <v>0.94929300000000005</v>
      </c>
      <c r="F4347" s="63">
        <v>0.70903859999999996</v>
      </c>
      <c r="G4347" s="63">
        <v>-0.24025440000000001</v>
      </c>
      <c r="H4347" s="63">
        <v>50.286499999999997</v>
      </c>
      <c r="I4347" s="63">
        <v>-0.38514199999999998</v>
      </c>
      <c r="J4347" s="63">
        <v>-0.29954120000000001</v>
      </c>
      <c r="K4347" s="63">
        <v>-0.24025440000000001</v>
      </c>
      <c r="L4347" s="63">
        <v>-0.18096760000000001</v>
      </c>
      <c r="M4347" s="63">
        <v>-9.5366800000000002E-2</v>
      </c>
      <c r="N4347" s="63">
        <v>1831</v>
      </c>
      <c r="O4347" s="63">
        <v>0.1130564</v>
      </c>
      <c r="P4347" s="63">
        <v>6</v>
      </c>
      <c r="Q4347" s="63">
        <v>1.2781749580960001E-2</v>
      </c>
    </row>
    <row r="4348" spans="1:17">
      <c r="A4348" s="63" t="s">
        <v>77</v>
      </c>
      <c r="B4348" s="63" t="s">
        <v>58</v>
      </c>
      <c r="C4348" s="63" t="s">
        <v>51</v>
      </c>
      <c r="D4348" s="63">
        <v>3</v>
      </c>
      <c r="E4348" s="63">
        <v>0.91896719999999998</v>
      </c>
      <c r="F4348" s="63">
        <v>0.68087220000000004</v>
      </c>
      <c r="G4348" s="63">
        <v>-0.238095</v>
      </c>
      <c r="H4348" s="63">
        <v>48.286499999999997</v>
      </c>
      <c r="I4348" s="63">
        <v>-0.38298260000000001</v>
      </c>
      <c r="J4348" s="63">
        <v>-0.29738179999999997</v>
      </c>
      <c r="K4348" s="63">
        <v>-0.238095</v>
      </c>
      <c r="L4348" s="63">
        <v>-0.1788082</v>
      </c>
      <c r="M4348" s="63">
        <v>-9.3207399999999996E-2</v>
      </c>
      <c r="N4348" s="63">
        <v>1831</v>
      </c>
      <c r="O4348" s="63">
        <v>0.1130564</v>
      </c>
      <c r="P4348" s="63">
        <v>6</v>
      </c>
      <c r="Q4348" s="63">
        <v>1.2781749580960001E-2</v>
      </c>
    </row>
    <row r="4349" spans="1:17">
      <c r="A4349" s="63" t="s">
        <v>77</v>
      </c>
      <c r="B4349" s="63" t="s">
        <v>58</v>
      </c>
      <c r="C4349" s="63" t="s">
        <v>51</v>
      </c>
      <c r="D4349" s="63">
        <v>4</v>
      </c>
      <c r="E4349" s="63">
        <v>0.90405740000000001</v>
      </c>
      <c r="F4349" s="63">
        <v>0.6900326</v>
      </c>
      <c r="G4349" s="63">
        <v>-0.21402479999999999</v>
      </c>
      <c r="H4349" s="63">
        <v>46.786499999999997</v>
      </c>
      <c r="I4349" s="63">
        <v>-0.35891240000000002</v>
      </c>
      <c r="J4349" s="63">
        <v>-0.27331159999999999</v>
      </c>
      <c r="K4349" s="63">
        <v>-0.21402479999999999</v>
      </c>
      <c r="L4349" s="63">
        <v>-0.15473790000000001</v>
      </c>
      <c r="M4349" s="63">
        <v>-6.9137199999999996E-2</v>
      </c>
      <c r="N4349" s="63">
        <v>1831</v>
      </c>
      <c r="O4349" s="63">
        <v>0.1130564</v>
      </c>
      <c r="P4349" s="63">
        <v>6</v>
      </c>
      <c r="Q4349" s="63">
        <v>1.2781749580960001E-2</v>
      </c>
    </row>
    <row r="4350" spans="1:17">
      <c r="A4350" s="63" t="s">
        <v>77</v>
      </c>
      <c r="B4350" s="63" t="s">
        <v>58</v>
      </c>
      <c r="C4350" s="63" t="s">
        <v>51</v>
      </c>
      <c r="D4350" s="63">
        <v>5</v>
      </c>
      <c r="E4350" s="63">
        <v>0.91180749999999999</v>
      </c>
      <c r="F4350" s="63">
        <v>0.69671059999999996</v>
      </c>
      <c r="G4350" s="63">
        <v>-0.21509700000000001</v>
      </c>
      <c r="H4350" s="63">
        <v>46.6554</v>
      </c>
      <c r="I4350" s="63">
        <v>-0.35998449999999999</v>
      </c>
      <c r="J4350" s="63">
        <v>-0.27438380000000001</v>
      </c>
      <c r="K4350" s="63">
        <v>-0.21509700000000001</v>
      </c>
      <c r="L4350" s="63">
        <v>-0.15581010000000001</v>
      </c>
      <c r="M4350" s="63">
        <v>-7.0209400000000005E-2</v>
      </c>
      <c r="N4350" s="63">
        <v>1831</v>
      </c>
      <c r="O4350" s="63">
        <v>0.1130564</v>
      </c>
      <c r="P4350" s="63">
        <v>6</v>
      </c>
      <c r="Q4350" s="63">
        <v>1.2781749580960001E-2</v>
      </c>
    </row>
    <row r="4351" spans="1:17">
      <c r="A4351" s="63" t="s">
        <v>77</v>
      </c>
      <c r="B4351" s="63" t="s">
        <v>58</v>
      </c>
      <c r="C4351" s="63" t="s">
        <v>51</v>
      </c>
      <c r="D4351" s="63">
        <v>6</v>
      </c>
      <c r="E4351" s="63">
        <v>1.0019229999999999</v>
      </c>
      <c r="F4351" s="63">
        <v>0.73496519999999999</v>
      </c>
      <c r="G4351" s="63">
        <v>-0.26695819999999998</v>
      </c>
      <c r="H4351" s="63">
        <v>45.6554</v>
      </c>
      <c r="I4351" s="63">
        <v>-0.41184579999999998</v>
      </c>
      <c r="J4351" s="63">
        <v>-0.32624510000000001</v>
      </c>
      <c r="K4351" s="63">
        <v>-0.26695819999999998</v>
      </c>
      <c r="L4351" s="63">
        <v>-0.20767140000000001</v>
      </c>
      <c r="M4351" s="63">
        <v>-0.1220706</v>
      </c>
      <c r="N4351" s="63">
        <v>1831</v>
      </c>
      <c r="O4351" s="63">
        <v>0.1130564</v>
      </c>
      <c r="P4351" s="63">
        <v>6</v>
      </c>
      <c r="Q4351" s="63">
        <v>1.2781749580960001E-2</v>
      </c>
    </row>
    <row r="4352" spans="1:17">
      <c r="A4352" s="63" t="s">
        <v>77</v>
      </c>
      <c r="B4352" s="63" t="s">
        <v>58</v>
      </c>
      <c r="C4352" s="63" t="s">
        <v>51</v>
      </c>
      <c r="D4352" s="63">
        <v>7</v>
      </c>
      <c r="E4352" s="63">
        <v>1.196132</v>
      </c>
      <c r="F4352" s="63">
        <v>0.92353160000000001</v>
      </c>
      <c r="G4352" s="63">
        <v>-0.27260079999999998</v>
      </c>
      <c r="H4352" s="63">
        <v>45.242800000000003</v>
      </c>
      <c r="I4352" s="63">
        <v>-0.41748839999999998</v>
      </c>
      <c r="J4352" s="63">
        <v>-0.33188770000000001</v>
      </c>
      <c r="K4352" s="63">
        <v>-0.27260079999999998</v>
      </c>
      <c r="L4352" s="63">
        <v>-0.213314</v>
      </c>
      <c r="M4352" s="63">
        <v>-0.1277132</v>
      </c>
      <c r="N4352" s="63">
        <v>1831</v>
      </c>
      <c r="O4352" s="63">
        <v>0.1130564</v>
      </c>
      <c r="P4352" s="63">
        <v>6</v>
      </c>
      <c r="Q4352" s="63">
        <v>1.2781749580960001E-2</v>
      </c>
    </row>
    <row r="4353" spans="1:17">
      <c r="A4353" s="63" t="s">
        <v>77</v>
      </c>
      <c r="B4353" s="63" t="s">
        <v>58</v>
      </c>
      <c r="C4353" s="63" t="s">
        <v>51</v>
      </c>
      <c r="D4353" s="63">
        <v>8</v>
      </c>
      <c r="E4353" s="63">
        <v>1.332408</v>
      </c>
      <c r="F4353" s="63">
        <v>1.104968</v>
      </c>
      <c r="G4353" s="63">
        <v>-0.22743959999999999</v>
      </c>
      <c r="H4353" s="63">
        <v>46.961199999999998</v>
      </c>
      <c r="I4353" s="63">
        <v>-0.37232720000000002</v>
      </c>
      <c r="J4353" s="63">
        <v>-0.2867265</v>
      </c>
      <c r="K4353" s="63">
        <v>-0.22743959999999999</v>
      </c>
      <c r="L4353" s="63">
        <v>-0.16815279999999999</v>
      </c>
      <c r="M4353" s="63">
        <v>-8.2552E-2</v>
      </c>
      <c r="N4353" s="63">
        <v>1831</v>
      </c>
      <c r="O4353" s="63">
        <v>0.1130564</v>
      </c>
      <c r="P4353" s="63">
        <v>6</v>
      </c>
      <c r="Q4353" s="63">
        <v>1.2781749580960001E-2</v>
      </c>
    </row>
    <row r="4354" spans="1:17">
      <c r="A4354" s="63" t="s">
        <v>77</v>
      </c>
      <c r="B4354" s="63" t="s">
        <v>58</v>
      </c>
      <c r="C4354" s="63" t="s">
        <v>51</v>
      </c>
      <c r="D4354" s="63">
        <v>9</v>
      </c>
      <c r="E4354" s="63">
        <v>1.317658</v>
      </c>
      <c r="F4354" s="63">
        <v>1.2054180000000001</v>
      </c>
      <c r="G4354" s="63">
        <v>-0.11223959999999999</v>
      </c>
      <c r="H4354" s="63">
        <v>53.504899999999999</v>
      </c>
      <c r="I4354" s="63">
        <v>-0.2571272</v>
      </c>
      <c r="J4354" s="63">
        <v>-0.1715264</v>
      </c>
      <c r="K4354" s="63">
        <v>-0.11223959999999999</v>
      </c>
      <c r="L4354" s="63">
        <v>-5.2952800000000001E-2</v>
      </c>
      <c r="M4354" s="63">
        <v>3.2648000000000003E-2</v>
      </c>
      <c r="N4354" s="63">
        <v>1831</v>
      </c>
      <c r="O4354" s="63">
        <v>0.1130564</v>
      </c>
      <c r="P4354" s="63">
        <v>6</v>
      </c>
      <c r="Q4354" s="63">
        <v>1.2781749580960001E-2</v>
      </c>
    </row>
    <row r="4355" spans="1:17">
      <c r="A4355" s="63" t="s">
        <v>77</v>
      </c>
      <c r="B4355" s="63" t="s">
        <v>58</v>
      </c>
      <c r="C4355" s="63" t="s">
        <v>51</v>
      </c>
      <c r="D4355" s="63">
        <v>10</v>
      </c>
      <c r="E4355" s="63">
        <v>1.3480589999999999</v>
      </c>
      <c r="F4355" s="63">
        <v>1.2352959999999999</v>
      </c>
      <c r="G4355" s="63">
        <v>-0.1127623</v>
      </c>
      <c r="H4355" s="63">
        <v>60.0486</v>
      </c>
      <c r="I4355" s="63">
        <v>-0.25764989999999999</v>
      </c>
      <c r="J4355" s="63">
        <v>-0.17204920000000001</v>
      </c>
      <c r="K4355" s="63">
        <v>-0.1127623</v>
      </c>
      <c r="L4355" s="63">
        <v>-5.3475500000000002E-2</v>
      </c>
      <c r="M4355" s="63">
        <v>3.2125300000000002E-2</v>
      </c>
      <c r="N4355" s="63">
        <v>1831</v>
      </c>
      <c r="O4355" s="63">
        <v>0.1130564</v>
      </c>
      <c r="P4355" s="63">
        <v>6</v>
      </c>
      <c r="Q4355" s="63">
        <v>1.2781749580960001E-2</v>
      </c>
    </row>
    <row r="4356" spans="1:17">
      <c r="A4356" s="63" t="s">
        <v>77</v>
      </c>
      <c r="B4356" s="63" t="s">
        <v>58</v>
      </c>
      <c r="C4356" s="63" t="s">
        <v>51</v>
      </c>
      <c r="D4356" s="63">
        <v>11</v>
      </c>
      <c r="E4356" s="63">
        <v>1.2656620000000001</v>
      </c>
      <c r="F4356" s="63">
        <v>1.2767280000000001</v>
      </c>
      <c r="G4356" s="63">
        <v>1.1065800000000001E-2</v>
      </c>
      <c r="H4356" s="63">
        <v>65.179699999999997</v>
      </c>
      <c r="I4356" s="63">
        <v>-0.13382179999999999</v>
      </c>
      <c r="J4356" s="63">
        <v>-4.8221E-2</v>
      </c>
      <c r="K4356" s="63">
        <v>1.1065800000000001E-2</v>
      </c>
      <c r="L4356" s="63">
        <v>7.0352700000000004E-2</v>
      </c>
      <c r="M4356" s="63">
        <v>0.15595339999999999</v>
      </c>
      <c r="N4356" s="63">
        <v>1831</v>
      </c>
      <c r="O4356" s="63">
        <v>0.1130564</v>
      </c>
      <c r="P4356" s="63">
        <v>6</v>
      </c>
      <c r="Q4356" s="63">
        <v>1.2781749580960001E-2</v>
      </c>
    </row>
    <row r="4357" spans="1:17">
      <c r="A4357" s="63" t="s">
        <v>77</v>
      </c>
      <c r="B4357" s="63" t="s">
        <v>58</v>
      </c>
      <c r="C4357" s="63" t="s">
        <v>51</v>
      </c>
      <c r="D4357" s="63">
        <v>12</v>
      </c>
      <c r="E4357" s="63">
        <v>1.226559</v>
      </c>
      <c r="F4357" s="63">
        <v>1.318381</v>
      </c>
      <c r="G4357" s="63">
        <v>9.1822299999999996E-2</v>
      </c>
      <c r="H4357" s="63">
        <v>67.116600000000005</v>
      </c>
      <c r="I4357" s="63">
        <v>-5.3065300000000003E-2</v>
      </c>
      <c r="J4357" s="63">
        <v>3.2535399999999999E-2</v>
      </c>
      <c r="K4357" s="63">
        <v>9.1822299999999996E-2</v>
      </c>
      <c r="L4357" s="63">
        <v>0.1511091</v>
      </c>
      <c r="M4357" s="63">
        <v>0.2367099</v>
      </c>
      <c r="N4357" s="63">
        <v>1831</v>
      </c>
      <c r="O4357" s="63">
        <v>0.1130564</v>
      </c>
      <c r="P4357" s="63">
        <v>6</v>
      </c>
      <c r="Q4357" s="63">
        <v>1.2781749580960001E-2</v>
      </c>
    </row>
    <row r="4358" spans="1:17">
      <c r="A4358" s="63" t="s">
        <v>77</v>
      </c>
      <c r="B4358" s="63" t="s">
        <v>58</v>
      </c>
      <c r="C4358" s="63" t="s">
        <v>51</v>
      </c>
      <c r="D4358" s="63">
        <v>13</v>
      </c>
      <c r="E4358" s="63">
        <v>1.11927</v>
      </c>
      <c r="F4358" s="63">
        <v>1.3674090000000001</v>
      </c>
      <c r="G4358" s="63">
        <v>0.24813879999999999</v>
      </c>
      <c r="H4358" s="63">
        <v>67.728300000000004</v>
      </c>
      <c r="I4358" s="63">
        <v>0.1032512</v>
      </c>
      <c r="J4358" s="63">
        <v>0.18885199999999999</v>
      </c>
      <c r="K4358" s="63">
        <v>0.24813879999999999</v>
      </c>
      <c r="L4358" s="63">
        <v>0.30742560000000002</v>
      </c>
      <c r="M4358" s="63">
        <v>0.3930264</v>
      </c>
      <c r="N4358" s="63">
        <v>1831</v>
      </c>
      <c r="O4358" s="63">
        <v>0.1130564</v>
      </c>
      <c r="P4358" s="63">
        <v>6</v>
      </c>
      <c r="Q4358" s="63">
        <v>1.2781749580960001E-2</v>
      </c>
    </row>
    <row r="4359" spans="1:17">
      <c r="A4359" s="63" t="s">
        <v>77</v>
      </c>
      <c r="B4359" s="63" t="s">
        <v>58</v>
      </c>
      <c r="C4359" s="63" t="s">
        <v>51</v>
      </c>
      <c r="D4359" s="63">
        <v>14</v>
      </c>
      <c r="E4359" s="63">
        <v>1.1378550000000001</v>
      </c>
      <c r="F4359" s="63">
        <v>1.434294</v>
      </c>
      <c r="G4359" s="63">
        <v>0.29643910000000001</v>
      </c>
      <c r="H4359" s="63">
        <v>71.597200000000001</v>
      </c>
      <c r="I4359" s="63">
        <v>0.15155150000000001</v>
      </c>
      <c r="J4359" s="63">
        <v>0.23715220000000001</v>
      </c>
      <c r="K4359" s="63">
        <v>0.29643910000000001</v>
      </c>
      <c r="L4359" s="63">
        <v>0.35572589999999998</v>
      </c>
      <c r="M4359" s="63">
        <v>0.44132660000000001</v>
      </c>
      <c r="N4359" s="63">
        <v>1831</v>
      </c>
      <c r="O4359" s="63">
        <v>0.1130564</v>
      </c>
      <c r="P4359" s="63">
        <v>6</v>
      </c>
      <c r="Q4359" s="63">
        <v>1.2781749580960001E-2</v>
      </c>
    </row>
    <row r="4360" spans="1:17">
      <c r="A4360" s="63" t="s">
        <v>77</v>
      </c>
      <c r="B4360" s="63" t="s">
        <v>58</v>
      </c>
      <c r="C4360" s="63" t="s">
        <v>51</v>
      </c>
      <c r="D4360" s="63">
        <v>15</v>
      </c>
      <c r="E4360" s="63">
        <v>1.1653830000000001</v>
      </c>
      <c r="F4360" s="63">
        <v>1.4751650000000001</v>
      </c>
      <c r="G4360" s="63">
        <v>0.30978129999999998</v>
      </c>
      <c r="H4360" s="63">
        <v>71.815700000000007</v>
      </c>
      <c r="I4360" s="63">
        <v>0.1648937</v>
      </c>
      <c r="J4360" s="63">
        <v>0.25049450000000001</v>
      </c>
      <c r="K4360" s="63">
        <v>0.30978129999999998</v>
      </c>
      <c r="L4360" s="63">
        <v>0.36906810000000001</v>
      </c>
      <c r="M4360" s="63">
        <v>0.45466889999999999</v>
      </c>
      <c r="N4360" s="63">
        <v>1831</v>
      </c>
      <c r="O4360" s="63">
        <v>0.1130564</v>
      </c>
      <c r="P4360" s="63">
        <v>6</v>
      </c>
      <c r="Q4360" s="63">
        <v>1.2781749580960001E-2</v>
      </c>
    </row>
    <row r="4361" spans="1:17">
      <c r="A4361" s="63" t="s">
        <v>77</v>
      </c>
      <c r="B4361" s="63" t="s">
        <v>58</v>
      </c>
      <c r="C4361" s="63" t="s">
        <v>51</v>
      </c>
      <c r="D4361" s="63">
        <v>16</v>
      </c>
      <c r="E4361" s="63">
        <v>1.1872020000000001</v>
      </c>
      <c r="F4361" s="63">
        <v>1.489746</v>
      </c>
      <c r="G4361" s="63">
        <v>0.30254409999999998</v>
      </c>
      <c r="H4361" s="63">
        <v>69.252600000000001</v>
      </c>
      <c r="I4361" s="63">
        <v>0.1576565</v>
      </c>
      <c r="J4361" s="63">
        <v>0.24325730000000001</v>
      </c>
      <c r="K4361" s="63">
        <v>0.30254409999999998</v>
      </c>
      <c r="L4361" s="63">
        <v>0.36183090000000001</v>
      </c>
      <c r="M4361" s="63">
        <v>0.44743169999999999</v>
      </c>
      <c r="N4361" s="63">
        <v>1831</v>
      </c>
      <c r="O4361" s="63">
        <v>0.1130564</v>
      </c>
      <c r="P4361" s="63">
        <v>6</v>
      </c>
      <c r="Q4361" s="63">
        <v>1.2781749580960001E-2</v>
      </c>
    </row>
    <row r="4362" spans="1:17">
      <c r="A4362" s="63" t="s">
        <v>77</v>
      </c>
      <c r="B4362" s="63" t="s">
        <v>58</v>
      </c>
      <c r="C4362" s="63" t="s">
        <v>51</v>
      </c>
      <c r="D4362" s="63">
        <v>17</v>
      </c>
      <c r="E4362" s="63">
        <v>1.2494559999999999</v>
      </c>
      <c r="F4362" s="63">
        <v>1.537226</v>
      </c>
      <c r="G4362" s="63">
        <v>0.28776970000000002</v>
      </c>
      <c r="H4362" s="63">
        <v>68.7089</v>
      </c>
      <c r="I4362" s="63">
        <v>0.14288210000000001</v>
      </c>
      <c r="J4362" s="63">
        <v>0.22848280000000001</v>
      </c>
      <c r="K4362" s="63">
        <v>0.28776970000000002</v>
      </c>
      <c r="L4362" s="63">
        <v>0.34705649999999999</v>
      </c>
      <c r="M4362" s="63">
        <v>0.43265730000000002</v>
      </c>
      <c r="N4362" s="63">
        <v>1831</v>
      </c>
      <c r="O4362" s="63">
        <v>0.1130564</v>
      </c>
      <c r="P4362" s="63">
        <v>6</v>
      </c>
      <c r="Q4362" s="63">
        <v>1.2781749580960001E-2</v>
      </c>
    </row>
    <row r="4363" spans="1:17">
      <c r="A4363" s="63" t="s">
        <v>77</v>
      </c>
      <c r="B4363" s="63" t="s">
        <v>58</v>
      </c>
      <c r="C4363" s="63" t="s">
        <v>51</v>
      </c>
      <c r="D4363" s="63">
        <v>18</v>
      </c>
      <c r="E4363" s="63">
        <v>1.3858820000000001</v>
      </c>
      <c r="F4363" s="63">
        <v>1.575588</v>
      </c>
      <c r="G4363" s="63">
        <v>0.18970580000000001</v>
      </c>
      <c r="H4363" s="63">
        <v>69.859399999999994</v>
      </c>
      <c r="I4363" s="63">
        <v>4.4818299999999998E-2</v>
      </c>
      <c r="J4363" s="63">
        <v>0.13041900000000001</v>
      </c>
      <c r="K4363" s="63">
        <v>0.18970580000000001</v>
      </c>
      <c r="L4363" s="63">
        <v>0.24899270000000001</v>
      </c>
      <c r="M4363" s="63">
        <v>0.33459339999999999</v>
      </c>
      <c r="N4363" s="63">
        <v>1831</v>
      </c>
      <c r="O4363" s="63">
        <v>0.1130564</v>
      </c>
      <c r="P4363" s="63">
        <v>6</v>
      </c>
      <c r="Q4363" s="63">
        <v>1.2781749580960001E-2</v>
      </c>
    </row>
    <row r="4364" spans="1:17">
      <c r="A4364" s="63" t="s">
        <v>77</v>
      </c>
      <c r="B4364" s="63" t="s">
        <v>58</v>
      </c>
      <c r="C4364" s="63" t="s">
        <v>51</v>
      </c>
      <c r="D4364" s="63">
        <v>19</v>
      </c>
      <c r="E4364" s="63">
        <v>1.4880070000000001</v>
      </c>
      <c r="F4364" s="63">
        <v>1.518543</v>
      </c>
      <c r="G4364" s="63">
        <v>3.05361E-2</v>
      </c>
      <c r="H4364" s="63">
        <v>66.903099999999995</v>
      </c>
      <c r="I4364" s="63">
        <v>-0.11435149999999999</v>
      </c>
      <c r="J4364" s="63">
        <v>-2.87508E-2</v>
      </c>
      <c r="K4364" s="63">
        <v>3.05361E-2</v>
      </c>
      <c r="L4364" s="63">
        <v>8.9822899999999997E-2</v>
      </c>
      <c r="M4364" s="63">
        <v>0.17542369999999999</v>
      </c>
      <c r="N4364" s="63">
        <v>1831</v>
      </c>
      <c r="O4364" s="63">
        <v>0.1130564</v>
      </c>
      <c r="P4364" s="63">
        <v>6</v>
      </c>
      <c r="Q4364" s="63">
        <v>1.2781749580960001E-2</v>
      </c>
    </row>
    <row r="4365" spans="1:17">
      <c r="A4365" s="63" t="s">
        <v>77</v>
      </c>
      <c r="B4365" s="63" t="s">
        <v>58</v>
      </c>
      <c r="C4365" s="63" t="s">
        <v>51</v>
      </c>
      <c r="D4365" s="63">
        <v>20</v>
      </c>
      <c r="E4365" s="63">
        <v>1.6619569999999999</v>
      </c>
      <c r="F4365" s="63">
        <v>1.5658339999999999</v>
      </c>
      <c r="G4365" s="63">
        <v>-9.6123E-2</v>
      </c>
      <c r="H4365" s="63">
        <v>65.859399999999994</v>
      </c>
      <c r="I4365" s="63">
        <v>-0.24101059999999999</v>
      </c>
      <c r="J4365" s="63">
        <v>-0.15540979999999999</v>
      </c>
      <c r="K4365" s="63">
        <v>-9.6123E-2</v>
      </c>
      <c r="L4365" s="63">
        <v>-3.6836199999999999E-2</v>
      </c>
      <c r="M4365" s="63">
        <v>4.8764599999999998E-2</v>
      </c>
      <c r="N4365" s="63">
        <v>1831</v>
      </c>
      <c r="O4365" s="63">
        <v>0.1130564</v>
      </c>
      <c r="P4365" s="63">
        <v>6</v>
      </c>
      <c r="Q4365" s="63">
        <v>1.2781749580960001E-2</v>
      </c>
    </row>
    <row r="4366" spans="1:17">
      <c r="A4366" s="63" t="s">
        <v>77</v>
      </c>
      <c r="B4366" s="63" t="s">
        <v>58</v>
      </c>
      <c r="C4366" s="63" t="s">
        <v>51</v>
      </c>
      <c r="D4366" s="63">
        <v>21</v>
      </c>
      <c r="E4366" s="63">
        <v>1.734829</v>
      </c>
      <c r="F4366" s="63">
        <v>1.5670390000000001</v>
      </c>
      <c r="G4366" s="63">
        <v>-0.16778970000000001</v>
      </c>
      <c r="H4366" s="63">
        <v>64.009799999999998</v>
      </c>
      <c r="I4366" s="63">
        <v>-0.31267729999999999</v>
      </c>
      <c r="J4366" s="63">
        <v>-0.22707649999999999</v>
      </c>
      <c r="K4366" s="63">
        <v>-0.16778970000000001</v>
      </c>
      <c r="L4366" s="63">
        <v>-0.1085029</v>
      </c>
      <c r="M4366" s="63">
        <v>-2.2902100000000002E-2</v>
      </c>
      <c r="N4366" s="63">
        <v>1831</v>
      </c>
      <c r="O4366" s="63">
        <v>0.1130564</v>
      </c>
      <c r="P4366" s="63">
        <v>6</v>
      </c>
      <c r="Q4366" s="63">
        <v>1.2781749580960001E-2</v>
      </c>
    </row>
    <row r="4367" spans="1:17">
      <c r="A4367" s="63" t="s">
        <v>77</v>
      </c>
      <c r="B4367" s="63" t="s">
        <v>58</v>
      </c>
      <c r="C4367" s="63" t="s">
        <v>51</v>
      </c>
      <c r="D4367" s="63">
        <v>22</v>
      </c>
      <c r="E4367" s="63">
        <v>1.672153</v>
      </c>
      <c r="F4367" s="63">
        <v>1.445705</v>
      </c>
      <c r="G4367" s="63">
        <v>-0.22644819999999999</v>
      </c>
      <c r="H4367" s="63">
        <v>58.616599999999998</v>
      </c>
      <c r="I4367" s="63">
        <v>-0.37133579999999999</v>
      </c>
      <c r="J4367" s="63">
        <v>-0.28573500000000002</v>
      </c>
      <c r="K4367" s="63">
        <v>-0.22644819999999999</v>
      </c>
      <c r="L4367" s="63">
        <v>-0.16716130000000001</v>
      </c>
      <c r="M4367" s="63">
        <v>-8.1560599999999997E-2</v>
      </c>
      <c r="N4367" s="63">
        <v>1831</v>
      </c>
      <c r="O4367" s="63">
        <v>0.1130564</v>
      </c>
      <c r="P4367" s="63">
        <v>6</v>
      </c>
      <c r="Q4367" s="63">
        <v>1.2781749580960001E-2</v>
      </c>
    </row>
    <row r="4368" spans="1:17">
      <c r="A4368" s="63" t="s">
        <v>77</v>
      </c>
      <c r="B4368" s="63" t="s">
        <v>58</v>
      </c>
      <c r="C4368" s="63" t="s">
        <v>51</v>
      </c>
      <c r="D4368" s="63">
        <v>23</v>
      </c>
      <c r="E4368" s="63">
        <v>1.45533</v>
      </c>
      <c r="F4368" s="63">
        <v>1.2276069999999999</v>
      </c>
      <c r="G4368" s="63">
        <v>-0.22772249999999999</v>
      </c>
      <c r="H4368" s="63">
        <v>56.441800000000001</v>
      </c>
      <c r="I4368" s="63">
        <v>-0.3726101</v>
      </c>
      <c r="J4368" s="63">
        <v>-0.28700940000000003</v>
      </c>
      <c r="K4368" s="63">
        <v>-0.22772249999999999</v>
      </c>
      <c r="L4368" s="63">
        <v>-0.16843569999999999</v>
      </c>
      <c r="M4368" s="63">
        <v>-8.2834900000000003E-2</v>
      </c>
      <c r="N4368" s="63">
        <v>1831</v>
      </c>
      <c r="O4368" s="63">
        <v>0.1130564</v>
      </c>
      <c r="P4368" s="63">
        <v>6</v>
      </c>
      <c r="Q4368" s="63">
        <v>1.2781749580960001E-2</v>
      </c>
    </row>
    <row r="4369" spans="1:17">
      <c r="A4369" s="63" t="s">
        <v>77</v>
      </c>
      <c r="B4369" s="63" t="s">
        <v>58</v>
      </c>
      <c r="C4369" s="63" t="s">
        <v>51</v>
      </c>
      <c r="D4369" s="63">
        <v>24</v>
      </c>
      <c r="E4369" s="63">
        <v>1.1773340000000001</v>
      </c>
      <c r="F4369" s="63">
        <v>0.94846019999999998</v>
      </c>
      <c r="G4369" s="63">
        <v>-0.2288742</v>
      </c>
      <c r="H4369" s="63">
        <v>54.679699999999997</v>
      </c>
      <c r="I4369" s="63">
        <v>-0.37376179999999998</v>
      </c>
      <c r="J4369" s="63">
        <v>-0.288161</v>
      </c>
      <c r="K4369" s="63">
        <v>-0.2288742</v>
      </c>
      <c r="L4369" s="63">
        <v>-0.1695874</v>
      </c>
      <c r="M4369" s="63">
        <v>-8.3986599999999995E-2</v>
      </c>
      <c r="N4369" s="63">
        <v>1831</v>
      </c>
      <c r="O4369" s="63">
        <v>0.1130564</v>
      </c>
      <c r="P4369" s="63">
        <v>6</v>
      </c>
      <c r="Q4369" s="63">
        <v>1.2781749580960001E-2</v>
      </c>
    </row>
    <row r="4370" spans="1:17">
      <c r="A4370" s="63" t="s">
        <v>77</v>
      </c>
      <c r="B4370" s="63" t="s">
        <v>58</v>
      </c>
      <c r="C4370" s="63" t="s">
        <v>52</v>
      </c>
      <c r="D4370" s="63">
        <v>1</v>
      </c>
      <c r="E4370" s="63">
        <v>1.145481</v>
      </c>
      <c r="F4370" s="63">
        <v>0.89866630000000003</v>
      </c>
      <c r="G4370" s="63">
        <v>-0.24681510000000001</v>
      </c>
      <c r="H4370" s="63">
        <v>58.742800000000003</v>
      </c>
      <c r="I4370" s="63">
        <v>-0.39170270000000001</v>
      </c>
      <c r="J4370" s="63">
        <v>-0.30610199999999999</v>
      </c>
      <c r="K4370" s="63">
        <v>-0.24681510000000001</v>
      </c>
      <c r="L4370" s="63">
        <v>-0.18752830000000001</v>
      </c>
      <c r="M4370" s="63">
        <v>-0.1019275</v>
      </c>
      <c r="N4370" s="63">
        <v>1831</v>
      </c>
      <c r="O4370" s="63">
        <v>0.1130564</v>
      </c>
      <c r="P4370" s="63">
        <v>7</v>
      </c>
      <c r="Q4370" s="63">
        <v>1.2781749580960001E-2</v>
      </c>
    </row>
    <row r="4371" spans="1:17">
      <c r="A4371" s="63" t="s">
        <v>77</v>
      </c>
      <c r="B4371" s="63" t="s">
        <v>58</v>
      </c>
      <c r="C4371" s="63" t="s">
        <v>52</v>
      </c>
      <c r="D4371" s="63">
        <v>2</v>
      </c>
      <c r="E4371" s="63">
        <v>1.061715</v>
      </c>
      <c r="F4371" s="63">
        <v>0.82180390000000003</v>
      </c>
      <c r="G4371" s="63">
        <v>-0.23991119999999999</v>
      </c>
      <c r="H4371" s="63">
        <v>57.5486</v>
      </c>
      <c r="I4371" s="63">
        <v>-0.3847988</v>
      </c>
      <c r="J4371" s="63">
        <v>-0.29919800000000002</v>
      </c>
      <c r="K4371" s="63">
        <v>-0.23991119999999999</v>
      </c>
      <c r="L4371" s="63">
        <v>-0.18062439999999999</v>
      </c>
      <c r="M4371" s="63">
        <v>-9.50236E-2</v>
      </c>
      <c r="N4371" s="63">
        <v>1831</v>
      </c>
      <c r="O4371" s="63">
        <v>0.1130564</v>
      </c>
      <c r="P4371" s="63">
        <v>7</v>
      </c>
      <c r="Q4371" s="63">
        <v>1.2781749580960001E-2</v>
      </c>
    </row>
    <row r="4372" spans="1:17">
      <c r="A4372" s="63" t="s">
        <v>77</v>
      </c>
      <c r="B4372" s="63" t="s">
        <v>58</v>
      </c>
      <c r="C4372" s="63" t="s">
        <v>52</v>
      </c>
      <c r="D4372" s="63">
        <v>3</v>
      </c>
      <c r="E4372" s="63">
        <v>1.028656</v>
      </c>
      <c r="F4372" s="63">
        <v>0.791381</v>
      </c>
      <c r="G4372" s="63">
        <v>-0.2372754</v>
      </c>
      <c r="H4372" s="63">
        <v>57.004899999999999</v>
      </c>
      <c r="I4372" s="63">
        <v>-0.38216299999999997</v>
      </c>
      <c r="J4372" s="63">
        <v>-0.2965622</v>
      </c>
      <c r="K4372" s="63">
        <v>-0.2372754</v>
      </c>
      <c r="L4372" s="63">
        <v>-0.17798849999999999</v>
      </c>
      <c r="M4372" s="63">
        <v>-9.2387800000000006E-2</v>
      </c>
      <c r="N4372" s="63">
        <v>1831</v>
      </c>
      <c r="O4372" s="63">
        <v>0.1130564</v>
      </c>
      <c r="P4372" s="63">
        <v>7</v>
      </c>
      <c r="Q4372" s="63">
        <v>1.2781749580960001E-2</v>
      </c>
    </row>
    <row r="4373" spans="1:17">
      <c r="A4373" s="63" t="s">
        <v>77</v>
      </c>
      <c r="B4373" s="63" t="s">
        <v>58</v>
      </c>
      <c r="C4373" s="63" t="s">
        <v>52</v>
      </c>
      <c r="D4373" s="63">
        <v>4</v>
      </c>
      <c r="E4373" s="63">
        <v>1.0136449999999999</v>
      </c>
      <c r="F4373" s="63">
        <v>0.80048390000000003</v>
      </c>
      <c r="G4373" s="63">
        <v>-0.2131615</v>
      </c>
      <c r="H4373" s="63">
        <v>56.873800000000003</v>
      </c>
      <c r="I4373" s="63">
        <v>-0.35804910000000001</v>
      </c>
      <c r="J4373" s="63">
        <v>-0.27244839999999998</v>
      </c>
      <c r="K4373" s="63">
        <v>-0.2131615</v>
      </c>
      <c r="L4373" s="63">
        <v>-0.1538747</v>
      </c>
      <c r="M4373" s="63">
        <v>-6.8273899999999998E-2</v>
      </c>
      <c r="N4373" s="63">
        <v>1831</v>
      </c>
      <c r="O4373" s="63">
        <v>0.1130564</v>
      </c>
      <c r="P4373" s="63">
        <v>7</v>
      </c>
      <c r="Q4373" s="63">
        <v>1.2781749580960001E-2</v>
      </c>
    </row>
    <row r="4374" spans="1:17">
      <c r="A4374" s="63" t="s">
        <v>77</v>
      </c>
      <c r="B4374" s="63" t="s">
        <v>58</v>
      </c>
      <c r="C4374" s="63" t="s">
        <v>52</v>
      </c>
      <c r="D4374" s="63">
        <v>5</v>
      </c>
      <c r="E4374" s="63">
        <v>1.021577</v>
      </c>
      <c r="F4374" s="63">
        <v>0.80647959999999996</v>
      </c>
      <c r="G4374" s="63">
        <v>-0.21509700000000001</v>
      </c>
      <c r="H4374" s="63">
        <v>57.242800000000003</v>
      </c>
      <c r="I4374" s="63">
        <v>-0.35998459999999999</v>
      </c>
      <c r="J4374" s="63">
        <v>-0.27438380000000001</v>
      </c>
      <c r="K4374" s="63">
        <v>-0.21509700000000001</v>
      </c>
      <c r="L4374" s="63">
        <v>-0.15581020000000001</v>
      </c>
      <c r="M4374" s="63">
        <v>-7.0209400000000005E-2</v>
      </c>
      <c r="N4374" s="63">
        <v>1831</v>
      </c>
      <c r="O4374" s="63">
        <v>0.1130564</v>
      </c>
      <c r="P4374" s="63">
        <v>7</v>
      </c>
      <c r="Q4374" s="63">
        <v>1.2781749580960001E-2</v>
      </c>
    </row>
    <row r="4375" spans="1:17">
      <c r="A4375" s="63" t="s">
        <v>77</v>
      </c>
      <c r="B4375" s="63" t="s">
        <v>58</v>
      </c>
      <c r="C4375" s="63" t="s">
        <v>52</v>
      </c>
      <c r="D4375" s="63">
        <v>6</v>
      </c>
      <c r="E4375" s="63">
        <v>1.1116919999999999</v>
      </c>
      <c r="F4375" s="63">
        <v>0.84473430000000005</v>
      </c>
      <c r="G4375" s="63">
        <v>-0.26695819999999998</v>
      </c>
      <c r="H4375" s="63">
        <v>57.1554</v>
      </c>
      <c r="I4375" s="63">
        <v>-0.41184579999999998</v>
      </c>
      <c r="J4375" s="63">
        <v>-0.32624500000000001</v>
      </c>
      <c r="K4375" s="63">
        <v>-0.26695819999999998</v>
      </c>
      <c r="L4375" s="63">
        <v>-0.2076713</v>
      </c>
      <c r="M4375" s="63">
        <v>-0.1220706</v>
      </c>
      <c r="N4375" s="63">
        <v>1831</v>
      </c>
      <c r="O4375" s="63">
        <v>0.1130564</v>
      </c>
      <c r="P4375" s="63">
        <v>7</v>
      </c>
      <c r="Q4375" s="63">
        <v>1.2781749580960001E-2</v>
      </c>
    </row>
    <row r="4376" spans="1:17">
      <c r="A4376" s="63" t="s">
        <v>77</v>
      </c>
      <c r="B4376" s="63" t="s">
        <v>58</v>
      </c>
      <c r="C4376" s="63" t="s">
        <v>52</v>
      </c>
      <c r="D4376" s="63">
        <v>7</v>
      </c>
      <c r="E4376" s="63">
        <v>1.3059019999999999</v>
      </c>
      <c r="F4376" s="63">
        <v>1.033301</v>
      </c>
      <c r="G4376" s="63">
        <v>-0.27260089999999998</v>
      </c>
      <c r="H4376" s="63">
        <v>57.199100000000001</v>
      </c>
      <c r="I4376" s="63">
        <v>-0.41748849999999998</v>
      </c>
      <c r="J4376" s="63">
        <v>-0.33188770000000001</v>
      </c>
      <c r="K4376" s="63">
        <v>-0.27260089999999998</v>
      </c>
      <c r="L4376" s="63">
        <v>-0.21331410000000001</v>
      </c>
      <c r="M4376" s="63">
        <v>-0.1277133</v>
      </c>
      <c r="N4376" s="63">
        <v>1831</v>
      </c>
      <c r="O4376" s="63">
        <v>0.1130564</v>
      </c>
      <c r="P4376" s="63">
        <v>7</v>
      </c>
      <c r="Q4376" s="63">
        <v>1.2781749580960001E-2</v>
      </c>
    </row>
    <row r="4377" spans="1:17">
      <c r="A4377" s="63" t="s">
        <v>77</v>
      </c>
      <c r="B4377" s="63" t="s">
        <v>58</v>
      </c>
      <c r="C4377" s="63" t="s">
        <v>52</v>
      </c>
      <c r="D4377" s="63">
        <v>8</v>
      </c>
      <c r="E4377" s="63">
        <v>1.433657</v>
      </c>
      <c r="F4377" s="63">
        <v>1.2026049999999999</v>
      </c>
      <c r="G4377" s="63">
        <v>-0.23105229999999999</v>
      </c>
      <c r="H4377" s="63">
        <v>58.179699999999997</v>
      </c>
      <c r="I4377" s="63">
        <v>-0.37593989999999999</v>
      </c>
      <c r="J4377" s="63">
        <v>-0.29033910000000002</v>
      </c>
      <c r="K4377" s="63">
        <v>-0.23105229999999999</v>
      </c>
      <c r="L4377" s="63">
        <v>-0.17176540000000001</v>
      </c>
      <c r="M4377" s="63">
        <v>-8.6164699999999997E-2</v>
      </c>
      <c r="N4377" s="63">
        <v>1831</v>
      </c>
      <c r="O4377" s="63">
        <v>0.1130564</v>
      </c>
      <c r="P4377" s="63">
        <v>7</v>
      </c>
      <c r="Q4377" s="63">
        <v>1.2781749580960001E-2</v>
      </c>
    </row>
    <row r="4378" spans="1:17">
      <c r="A4378" s="63" t="s">
        <v>77</v>
      </c>
      <c r="B4378" s="63" t="s">
        <v>58</v>
      </c>
      <c r="C4378" s="63" t="s">
        <v>52</v>
      </c>
      <c r="D4378" s="63">
        <v>9</v>
      </c>
      <c r="E4378" s="63">
        <v>1.415635</v>
      </c>
      <c r="F4378" s="63">
        <v>1.3064899999999999</v>
      </c>
      <c r="G4378" s="63">
        <v>-0.1091453</v>
      </c>
      <c r="H4378" s="63">
        <v>59.572899999999997</v>
      </c>
      <c r="I4378" s="63">
        <v>-0.25403290000000001</v>
      </c>
      <c r="J4378" s="63">
        <v>-0.1684321</v>
      </c>
      <c r="K4378" s="63">
        <v>-0.1091453</v>
      </c>
      <c r="L4378" s="63">
        <v>-4.98585E-2</v>
      </c>
      <c r="M4378" s="63">
        <v>3.5742299999999998E-2</v>
      </c>
      <c r="N4378" s="63">
        <v>1831</v>
      </c>
      <c r="O4378" s="63">
        <v>0.1130564</v>
      </c>
      <c r="P4378" s="63">
        <v>7</v>
      </c>
      <c r="Q4378" s="63">
        <v>1.2781749580960001E-2</v>
      </c>
    </row>
    <row r="4379" spans="1:17">
      <c r="A4379" s="63" t="s">
        <v>77</v>
      </c>
      <c r="B4379" s="63" t="s">
        <v>58</v>
      </c>
      <c r="C4379" s="63" t="s">
        <v>52</v>
      </c>
      <c r="D4379" s="63">
        <v>10</v>
      </c>
      <c r="E4379" s="63">
        <v>1.4377930000000001</v>
      </c>
      <c r="F4379" s="63">
        <v>1.3277049999999999</v>
      </c>
      <c r="G4379" s="63">
        <v>-0.11008800000000001</v>
      </c>
      <c r="H4379" s="63">
        <v>63.291400000000003</v>
      </c>
      <c r="I4379" s="63">
        <v>-0.25497560000000002</v>
      </c>
      <c r="J4379" s="63">
        <v>-0.16937479999999999</v>
      </c>
      <c r="K4379" s="63">
        <v>-0.11008800000000001</v>
      </c>
      <c r="L4379" s="63">
        <v>-5.0801199999999998E-2</v>
      </c>
      <c r="M4379" s="63">
        <v>3.47996E-2</v>
      </c>
      <c r="N4379" s="63">
        <v>1831</v>
      </c>
      <c r="O4379" s="63">
        <v>0.1130564</v>
      </c>
      <c r="P4379" s="63">
        <v>7</v>
      </c>
      <c r="Q4379" s="63">
        <v>1.2781749580960001E-2</v>
      </c>
    </row>
    <row r="4380" spans="1:17">
      <c r="A4380" s="63" t="s">
        <v>77</v>
      </c>
      <c r="B4380" s="63" t="s">
        <v>58</v>
      </c>
      <c r="C4380" s="63" t="s">
        <v>52</v>
      </c>
      <c r="D4380" s="63">
        <v>11</v>
      </c>
      <c r="E4380" s="63">
        <v>1.3507450000000001</v>
      </c>
      <c r="F4380" s="63">
        <v>1.368487</v>
      </c>
      <c r="G4380" s="63">
        <v>1.7741799999999999E-2</v>
      </c>
      <c r="H4380" s="63">
        <v>66.422399999999996</v>
      </c>
      <c r="I4380" s="63">
        <v>-0.1271458</v>
      </c>
      <c r="J4380" s="63">
        <v>-4.1544999999999999E-2</v>
      </c>
      <c r="K4380" s="63">
        <v>1.7741799999999999E-2</v>
      </c>
      <c r="L4380" s="63">
        <v>7.7028600000000003E-2</v>
      </c>
      <c r="M4380" s="63">
        <v>0.16262940000000001</v>
      </c>
      <c r="N4380" s="63">
        <v>1831</v>
      </c>
      <c r="O4380" s="63">
        <v>0.1130564</v>
      </c>
      <c r="P4380" s="63">
        <v>7</v>
      </c>
      <c r="Q4380" s="63">
        <v>1.2781749580960001E-2</v>
      </c>
    </row>
    <row r="4381" spans="1:17">
      <c r="A4381" s="63" t="s">
        <v>77</v>
      </c>
      <c r="B4381" s="63" t="s">
        <v>58</v>
      </c>
      <c r="C4381" s="63" t="s">
        <v>52</v>
      </c>
      <c r="D4381" s="63">
        <v>12</v>
      </c>
      <c r="E4381" s="63">
        <v>1.3038700000000001</v>
      </c>
      <c r="F4381" s="63">
        <v>1.4105840000000001</v>
      </c>
      <c r="G4381" s="63">
        <v>0.1067142</v>
      </c>
      <c r="H4381" s="63">
        <v>66.446700000000007</v>
      </c>
      <c r="I4381" s="63">
        <v>-3.81733E-2</v>
      </c>
      <c r="J4381" s="63">
        <v>4.7427400000000002E-2</v>
      </c>
      <c r="K4381" s="63">
        <v>0.1067142</v>
      </c>
      <c r="L4381" s="63">
        <v>0.16600110000000001</v>
      </c>
      <c r="M4381" s="63">
        <v>0.25160179999999999</v>
      </c>
      <c r="N4381" s="63">
        <v>1831</v>
      </c>
      <c r="O4381" s="63">
        <v>0.1130564</v>
      </c>
      <c r="P4381" s="63">
        <v>7</v>
      </c>
      <c r="Q4381" s="63">
        <v>1.2781749580960001E-2</v>
      </c>
    </row>
    <row r="4382" spans="1:17">
      <c r="A4382" s="63" t="s">
        <v>77</v>
      </c>
      <c r="B4382" s="63" t="s">
        <v>58</v>
      </c>
      <c r="C4382" s="63" t="s">
        <v>52</v>
      </c>
      <c r="D4382" s="63">
        <v>13</v>
      </c>
      <c r="E4382" s="63">
        <v>1.1965939999999999</v>
      </c>
      <c r="F4382" s="63">
        <v>1.4596750000000001</v>
      </c>
      <c r="G4382" s="63">
        <v>0.26308019999999999</v>
      </c>
      <c r="H4382" s="63">
        <v>67.665199999999999</v>
      </c>
      <c r="I4382" s="63">
        <v>0.11819259999999999</v>
      </c>
      <c r="J4382" s="63">
        <v>0.20379340000000001</v>
      </c>
      <c r="K4382" s="63">
        <v>0.26308019999999999</v>
      </c>
      <c r="L4382" s="63">
        <v>0.32236710000000002</v>
      </c>
      <c r="M4382" s="63">
        <v>0.40796779999999999</v>
      </c>
      <c r="N4382" s="63">
        <v>1831</v>
      </c>
      <c r="O4382" s="63">
        <v>0.1130564</v>
      </c>
      <c r="P4382" s="63">
        <v>7</v>
      </c>
      <c r="Q4382" s="63">
        <v>1.2781749580960001E-2</v>
      </c>
    </row>
    <row r="4383" spans="1:17">
      <c r="A4383" s="63" t="s">
        <v>77</v>
      </c>
      <c r="B4383" s="63" t="s">
        <v>58</v>
      </c>
      <c r="C4383" s="63" t="s">
        <v>52</v>
      </c>
      <c r="D4383" s="63">
        <v>14</v>
      </c>
      <c r="E4383" s="63">
        <v>1.174283</v>
      </c>
      <c r="F4383" s="63">
        <v>1.477357</v>
      </c>
      <c r="G4383" s="63">
        <v>0.30307410000000001</v>
      </c>
      <c r="H4383" s="63">
        <v>68.121499999999997</v>
      </c>
      <c r="I4383" s="63">
        <v>0.15818650000000001</v>
      </c>
      <c r="J4383" s="63">
        <v>0.24378730000000001</v>
      </c>
      <c r="K4383" s="63">
        <v>0.30307410000000001</v>
      </c>
      <c r="L4383" s="63">
        <v>0.36236099999999999</v>
      </c>
      <c r="M4383" s="63">
        <v>0.44796170000000002</v>
      </c>
      <c r="N4383" s="63">
        <v>1831</v>
      </c>
      <c r="O4383" s="63">
        <v>0.1130564</v>
      </c>
      <c r="P4383" s="63">
        <v>7</v>
      </c>
      <c r="Q4383" s="63">
        <v>1.2781749580960001E-2</v>
      </c>
    </row>
    <row r="4384" spans="1:17">
      <c r="A4384" s="63" t="s">
        <v>77</v>
      </c>
      <c r="B4384" s="63" t="s">
        <v>58</v>
      </c>
      <c r="C4384" s="63" t="s">
        <v>52</v>
      </c>
      <c r="D4384" s="63">
        <v>15</v>
      </c>
      <c r="E4384" s="63">
        <v>1.209355</v>
      </c>
      <c r="F4384" s="63">
        <v>1.5106999999999999</v>
      </c>
      <c r="G4384" s="63">
        <v>0.30134450000000002</v>
      </c>
      <c r="H4384" s="63">
        <v>68.903099999999995</v>
      </c>
      <c r="I4384" s="63">
        <v>0.15645690000000001</v>
      </c>
      <c r="J4384" s="63">
        <v>0.24205769999999999</v>
      </c>
      <c r="K4384" s="63">
        <v>0.30134450000000002</v>
      </c>
      <c r="L4384" s="63">
        <v>0.36063129999999999</v>
      </c>
      <c r="M4384" s="63">
        <v>0.44623210000000002</v>
      </c>
      <c r="N4384" s="63">
        <v>1831</v>
      </c>
      <c r="O4384" s="63">
        <v>0.1130564</v>
      </c>
      <c r="P4384" s="63">
        <v>7</v>
      </c>
      <c r="Q4384" s="63">
        <v>1.2781749580960001E-2</v>
      </c>
    </row>
    <row r="4385" spans="1:17">
      <c r="A4385" s="63" t="s">
        <v>77</v>
      </c>
      <c r="B4385" s="63" t="s">
        <v>58</v>
      </c>
      <c r="C4385" s="63" t="s">
        <v>52</v>
      </c>
      <c r="D4385" s="63">
        <v>16</v>
      </c>
      <c r="E4385" s="63">
        <v>1.2507090000000001</v>
      </c>
      <c r="F4385" s="63">
        <v>1.529825</v>
      </c>
      <c r="G4385" s="63">
        <v>0.27911589999999997</v>
      </c>
      <c r="H4385" s="63">
        <v>68.728300000000004</v>
      </c>
      <c r="I4385" s="63">
        <v>0.13422829999999999</v>
      </c>
      <c r="J4385" s="63">
        <v>0.2198291</v>
      </c>
      <c r="K4385" s="63">
        <v>0.27911589999999997</v>
      </c>
      <c r="L4385" s="63">
        <v>0.3384027</v>
      </c>
      <c r="M4385" s="63">
        <v>0.42400349999999998</v>
      </c>
      <c r="N4385" s="63">
        <v>1831</v>
      </c>
      <c r="O4385" s="63">
        <v>0.1130564</v>
      </c>
      <c r="P4385" s="63">
        <v>7</v>
      </c>
      <c r="Q4385" s="63">
        <v>1.2781749580960001E-2</v>
      </c>
    </row>
    <row r="4386" spans="1:17">
      <c r="A4386" s="63" t="s">
        <v>77</v>
      </c>
      <c r="B4386" s="63" t="s">
        <v>58</v>
      </c>
      <c r="C4386" s="63" t="s">
        <v>52</v>
      </c>
      <c r="D4386" s="63">
        <v>17</v>
      </c>
      <c r="E4386" s="63">
        <v>1.308093</v>
      </c>
      <c r="F4386" s="63">
        <v>1.578813</v>
      </c>
      <c r="G4386" s="63">
        <v>0.27072040000000003</v>
      </c>
      <c r="H4386" s="63">
        <v>66.228300000000004</v>
      </c>
      <c r="I4386" s="63">
        <v>0.12583279999999999</v>
      </c>
      <c r="J4386" s="63">
        <v>0.2114335</v>
      </c>
      <c r="K4386" s="63">
        <v>0.27072040000000003</v>
      </c>
      <c r="L4386" s="63">
        <v>0.3300072</v>
      </c>
      <c r="M4386" s="63">
        <v>0.41560799999999998</v>
      </c>
      <c r="N4386" s="63">
        <v>1831</v>
      </c>
      <c r="O4386" s="63">
        <v>0.1130564</v>
      </c>
      <c r="P4386" s="63">
        <v>7</v>
      </c>
      <c r="Q4386" s="63">
        <v>1.2781749580960001E-2</v>
      </c>
    </row>
    <row r="4387" spans="1:17">
      <c r="A4387" s="63" t="s">
        <v>77</v>
      </c>
      <c r="B4387" s="63" t="s">
        <v>58</v>
      </c>
      <c r="C4387" s="63" t="s">
        <v>52</v>
      </c>
      <c r="D4387" s="63">
        <v>18</v>
      </c>
      <c r="E4387" s="63">
        <v>1.4117869999999999</v>
      </c>
      <c r="F4387" s="63">
        <v>1.599426</v>
      </c>
      <c r="G4387" s="63">
        <v>0.18763830000000001</v>
      </c>
      <c r="H4387" s="63">
        <v>63.728299999999997</v>
      </c>
      <c r="I4387" s="63">
        <v>4.2750700000000003E-2</v>
      </c>
      <c r="J4387" s="63">
        <v>0.1283514</v>
      </c>
      <c r="K4387" s="63">
        <v>0.18763830000000001</v>
      </c>
      <c r="L4387" s="63">
        <v>0.24692510000000001</v>
      </c>
      <c r="M4387" s="63">
        <v>0.33252589999999999</v>
      </c>
      <c r="N4387" s="63">
        <v>1831</v>
      </c>
      <c r="O4387" s="63">
        <v>0.1130564</v>
      </c>
      <c r="P4387" s="63">
        <v>7</v>
      </c>
      <c r="Q4387" s="63">
        <v>1.2781749580960001E-2</v>
      </c>
    </row>
    <row r="4388" spans="1:17">
      <c r="A4388" s="63" t="s">
        <v>77</v>
      </c>
      <c r="B4388" s="63" t="s">
        <v>58</v>
      </c>
      <c r="C4388" s="63" t="s">
        <v>52</v>
      </c>
      <c r="D4388" s="63">
        <v>19</v>
      </c>
      <c r="E4388" s="63">
        <v>1.5637350000000001</v>
      </c>
      <c r="F4388" s="63">
        <v>1.577135</v>
      </c>
      <c r="G4388" s="63">
        <v>1.34003E-2</v>
      </c>
      <c r="H4388" s="63">
        <v>63.097200000000001</v>
      </c>
      <c r="I4388" s="63">
        <v>-0.1314873</v>
      </c>
      <c r="J4388" s="63">
        <v>-4.5886499999999997E-2</v>
      </c>
      <c r="K4388" s="63">
        <v>1.34003E-2</v>
      </c>
      <c r="L4388" s="63">
        <v>7.2687100000000004E-2</v>
      </c>
      <c r="M4388" s="63">
        <v>0.15828790000000001</v>
      </c>
      <c r="N4388" s="63">
        <v>1831</v>
      </c>
      <c r="O4388" s="63">
        <v>0.1130564</v>
      </c>
      <c r="P4388" s="63">
        <v>7</v>
      </c>
      <c r="Q4388" s="63">
        <v>1.2781749580960001E-2</v>
      </c>
    </row>
    <row r="4389" spans="1:17">
      <c r="A4389" s="63" t="s">
        <v>77</v>
      </c>
      <c r="B4389" s="63" t="s">
        <v>58</v>
      </c>
      <c r="C4389" s="63" t="s">
        <v>52</v>
      </c>
      <c r="D4389" s="63">
        <v>20</v>
      </c>
      <c r="E4389" s="63">
        <v>1.731114</v>
      </c>
      <c r="F4389" s="63">
        <v>1.623124</v>
      </c>
      <c r="G4389" s="63">
        <v>-0.10798969999999999</v>
      </c>
      <c r="H4389" s="63">
        <v>62.291400000000003</v>
      </c>
      <c r="I4389" s="63">
        <v>-0.25287730000000003</v>
      </c>
      <c r="J4389" s="63">
        <v>-0.16727649999999999</v>
      </c>
      <c r="K4389" s="63">
        <v>-0.10798969999999999</v>
      </c>
      <c r="L4389" s="63">
        <v>-4.8702799999999997E-2</v>
      </c>
      <c r="M4389" s="63">
        <v>3.6897899999999997E-2</v>
      </c>
      <c r="N4389" s="63">
        <v>1831</v>
      </c>
      <c r="O4389" s="63">
        <v>0.1130564</v>
      </c>
      <c r="P4389" s="63">
        <v>7</v>
      </c>
      <c r="Q4389" s="63">
        <v>1.2781749580960001E-2</v>
      </c>
    </row>
    <row r="4390" spans="1:17">
      <c r="A4390" s="63" t="s">
        <v>77</v>
      </c>
      <c r="B4390" s="63" t="s">
        <v>58</v>
      </c>
      <c r="C4390" s="63" t="s">
        <v>52</v>
      </c>
      <c r="D4390" s="63">
        <v>21</v>
      </c>
      <c r="E4390" s="63">
        <v>1.810622</v>
      </c>
      <c r="F4390" s="63">
        <v>1.6364270000000001</v>
      </c>
      <c r="G4390" s="63">
        <v>-0.1741953</v>
      </c>
      <c r="H4390" s="63">
        <v>61.8108</v>
      </c>
      <c r="I4390" s="63">
        <v>-0.3190829</v>
      </c>
      <c r="J4390" s="63">
        <v>-0.2334821</v>
      </c>
      <c r="K4390" s="63">
        <v>-0.1741953</v>
      </c>
      <c r="L4390" s="63">
        <v>-0.1149085</v>
      </c>
      <c r="M4390" s="63">
        <v>-2.9307699999999999E-2</v>
      </c>
      <c r="N4390" s="63">
        <v>1831</v>
      </c>
      <c r="O4390" s="63">
        <v>0.1130564</v>
      </c>
      <c r="P4390" s="63">
        <v>7</v>
      </c>
      <c r="Q4390" s="63">
        <v>1.2781749580960001E-2</v>
      </c>
    </row>
    <row r="4391" spans="1:17">
      <c r="A4391" s="63" t="s">
        <v>77</v>
      </c>
      <c r="B4391" s="63" t="s">
        <v>58</v>
      </c>
      <c r="C4391" s="63" t="s">
        <v>52</v>
      </c>
      <c r="D4391" s="63">
        <v>22</v>
      </c>
      <c r="E4391" s="63">
        <v>1.768956</v>
      </c>
      <c r="F4391" s="63">
        <v>1.5415209999999999</v>
      </c>
      <c r="G4391" s="63">
        <v>-0.227435</v>
      </c>
      <c r="H4391" s="63">
        <v>60.679699999999997</v>
      </c>
      <c r="I4391" s="63">
        <v>-0.3723226</v>
      </c>
      <c r="J4391" s="63">
        <v>-0.28672180000000003</v>
      </c>
      <c r="K4391" s="63">
        <v>-0.227435</v>
      </c>
      <c r="L4391" s="63">
        <v>-0.1681482</v>
      </c>
      <c r="M4391" s="63">
        <v>-8.2547400000000007E-2</v>
      </c>
      <c r="N4391" s="63">
        <v>1831</v>
      </c>
      <c r="O4391" s="63">
        <v>0.1130564</v>
      </c>
      <c r="P4391" s="63">
        <v>7</v>
      </c>
      <c r="Q4391" s="63">
        <v>1.2781749580960001E-2</v>
      </c>
    </row>
    <row r="4392" spans="1:17">
      <c r="A4392" s="63" t="s">
        <v>77</v>
      </c>
      <c r="B4392" s="63" t="s">
        <v>58</v>
      </c>
      <c r="C4392" s="63" t="s">
        <v>52</v>
      </c>
      <c r="D4392" s="63">
        <v>23</v>
      </c>
      <c r="E4392" s="63">
        <v>1.560773</v>
      </c>
      <c r="F4392" s="63">
        <v>1.333251</v>
      </c>
      <c r="G4392" s="63">
        <v>-0.2275219</v>
      </c>
      <c r="H4392" s="63">
        <v>60.136000000000003</v>
      </c>
      <c r="I4392" s="63">
        <v>-0.3724095</v>
      </c>
      <c r="J4392" s="63">
        <v>-0.28680870000000003</v>
      </c>
      <c r="K4392" s="63">
        <v>-0.2275219</v>
      </c>
      <c r="L4392" s="63">
        <v>-0.1682351</v>
      </c>
      <c r="M4392" s="63">
        <v>-8.2634299999999994E-2</v>
      </c>
      <c r="N4392" s="63">
        <v>1831</v>
      </c>
      <c r="O4392" s="63">
        <v>0.1130564</v>
      </c>
      <c r="P4392" s="63">
        <v>7</v>
      </c>
      <c r="Q4392" s="63">
        <v>1.2781749580960001E-2</v>
      </c>
    </row>
    <row r="4393" spans="1:17">
      <c r="A4393" s="63" t="s">
        <v>77</v>
      </c>
      <c r="B4393" s="63" t="s">
        <v>58</v>
      </c>
      <c r="C4393" s="63" t="s">
        <v>52</v>
      </c>
      <c r="D4393" s="63">
        <v>24</v>
      </c>
      <c r="E4393" s="63">
        <v>1.287123</v>
      </c>
      <c r="F4393" s="63">
        <v>1.0585610000000001</v>
      </c>
      <c r="G4393" s="63">
        <v>-0.22856190000000001</v>
      </c>
      <c r="H4393" s="63">
        <v>58.873800000000003</v>
      </c>
      <c r="I4393" s="63">
        <v>-0.37344949999999999</v>
      </c>
      <c r="J4393" s="63">
        <v>-0.28784870000000001</v>
      </c>
      <c r="K4393" s="63">
        <v>-0.22856190000000001</v>
      </c>
      <c r="L4393" s="63">
        <v>-0.16927500000000001</v>
      </c>
      <c r="M4393" s="63">
        <v>-8.3674299999999993E-2</v>
      </c>
      <c r="N4393" s="63">
        <v>1831</v>
      </c>
      <c r="O4393" s="63">
        <v>0.1130564</v>
      </c>
      <c r="P4393" s="63">
        <v>7</v>
      </c>
      <c r="Q4393" s="63">
        <v>1.2781749580960001E-2</v>
      </c>
    </row>
    <row r="4394" spans="1:17">
      <c r="A4394" s="63" t="s">
        <v>77</v>
      </c>
      <c r="B4394" s="63" t="s">
        <v>58</v>
      </c>
      <c r="C4394" s="63" t="s">
        <v>53</v>
      </c>
      <c r="D4394" s="63">
        <v>1</v>
      </c>
      <c r="E4394" s="63">
        <v>1.0638920000000001</v>
      </c>
      <c r="F4394" s="63">
        <v>0.81641750000000002</v>
      </c>
      <c r="G4394" s="63">
        <v>-0.24747469999999999</v>
      </c>
      <c r="H4394" s="63">
        <v>54.092300000000002</v>
      </c>
      <c r="I4394" s="63">
        <v>-0.3923623</v>
      </c>
      <c r="J4394" s="63">
        <v>-0.30676160000000002</v>
      </c>
      <c r="K4394" s="63">
        <v>-0.24747469999999999</v>
      </c>
      <c r="L4394" s="63">
        <v>-0.18818789999999999</v>
      </c>
      <c r="M4394" s="63">
        <v>-0.1025871</v>
      </c>
      <c r="N4394" s="63">
        <v>1831</v>
      </c>
      <c r="O4394" s="63">
        <v>0.1130564</v>
      </c>
      <c r="P4394" s="63">
        <v>8</v>
      </c>
      <c r="Q4394" s="63">
        <v>1.2781749580960001E-2</v>
      </c>
    </row>
    <row r="4395" spans="1:17">
      <c r="A4395" s="63" t="s">
        <v>77</v>
      </c>
      <c r="B4395" s="63" t="s">
        <v>58</v>
      </c>
      <c r="C4395" s="63" t="s">
        <v>53</v>
      </c>
      <c r="D4395" s="63">
        <v>2</v>
      </c>
      <c r="E4395" s="63">
        <v>0.97793330000000001</v>
      </c>
      <c r="F4395" s="63">
        <v>0.73767890000000003</v>
      </c>
      <c r="G4395" s="63">
        <v>-0.24025440000000001</v>
      </c>
      <c r="H4395" s="63">
        <v>48.679699999999997</v>
      </c>
      <c r="I4395" s="63">
        <v>-0.38514199999999998</v>
      </c>
      <c r="J4395" s="63">
        <v>-0.29954120000000001</v>
      </c>
      <c r="K4395" s="63">
        <v>-0.24025440000000001</v>
      </c>
      <c r="L4395" s="63">
        <v>-0.18096760000000001</v>
      </c>
      <c r="M4395" s="63">
        <v>-9.5366800000000002E-2</v>
      </c>
      <c r="N4395" s="63">
        <v>1831</v>
      </c>
      <c r="O4395" s="63">
        <v>0.1130564</v>
      </c>
      <c r="P4395" s="63">
        <v>8</v>
      </c>
      <c r="Q4395" s="63">
        <v>1.2781749580960001E-2</v>
      </c>
    </row>
    <row r="4396" spans="1:17">
      <c r="A4396" s="63" t="s">
        <v>77</v>
      </c>
      <c r="B4396" s="63" t="s">
        <v>58</v>
      </c>
      <c r="C4396" s="63" t="s">
        <v>53</v>
      </c>
      <c r="D4396" s="63">
        <v>3</v>
      </c>
      <c r="E4396" s="63">
        <v>0.94760750000000005</v>
      </c>
      <c r="F4396" s="63">
        <v>0.70951249999999999</v>
      </c>
      <c r="G4396" s="63">
        <v>-0.238095</v>
      </c>
      <c r="H4396" s="63">
        <v>48.0486</v>
      </c>
      <c r="I4396" s="63">
        <v>-0.38298260000000001</v>
      </c>
      <c r="J4396" s="63">
        <v>-0.29738179999999997</v>
      </c>
      <c r="K4396" s="63">
        <v>-0.238095</v>
      </c>
      <c r="L4396" s="63">
        <v>-0.1788082</v>
      </c>
      <c r="M4396" s="63">
        <v>-9.3207399999999996E-2</v>
      </c>
      <c r="N4396" s="63">
        <v>1831</v>
      </c>
      <c r="O4396" s="63">
        <v>0.1130564</v>
      </c>
      <c r="P4396" s="63">
        <v>8</v>
      </c>
      <c r="Q4396" s="63">
        <v>1.2781749580960001E-2</v>
      </c>
    </row>
    <row r="4397" spans="1:17">
      <c r="A4397" s="63" t="s">
        <v>77</v>
      </c>
      <c r="B4397" s="63" t="s">
        <v>58</v>
      </c>
      <c r="C4397" s="63" t="s">
        <v>53</v>
      </c>
      <c r="D4397" s="63">
        <v>4</v>
      </c>
      <c r="E4397" s="63">
        <v>0.93269780000000002</v>
      </c>
      <c r="F4397" s="63">
        <v>0.71867289999999995</v>
      </c>
      <c r="G4397" s="63">
        <v>-0.21402479999999999</v>
      </c>
      <c r="H4397" s="63">
        <v>47.461199999999998</v>
      </c>
      <c r="I4397" s="63">
        <v>-0.35891240000000002</v>
      </c>
      <c r="J4397" s="63">
        <v>-0.27331169999999999</v>
      </c>
      <c r="K4397" s="63">
        <v>-0.21402479999999999</v>
      </c>
      <c r="L4397" s="63">
        <v>-0.15473799999999999</v>
      </c>
      <c r="M4397" s="63">
        <v>-6.9137199999999996E-2</v>
      </c>
      <c r="N4397" s="63">
        <v>1831</v>
      </c>
      <c r="O4397" s="63">
        <v>0.1130564</v>
      </c>
      <c r="P4397" s="63">
        <v>8</v>
      </c>
      <c r="Q4397" s="63">
        <v>1.2781749580960001E-2</v>
      </c>
    </row>
    <row r="4398" spans="1:17">
      <c r="A4398" s="63" t="s">
        <v>77</v>
      </c>
      <c r="B4398" s="63" t="s">
        <v>58</v>
      </c>
      <c r="C4398" s="63" t="s">
        <v>53</v>
      </c>
      <c r="D4398" s="63">
        <v>5</v>
      </c>
      <c r="E4398" s="63">
        <v>0.9404479</v>
      </c>
      <c r="F4398" s="63">
        <v>0.72535090000000002</v>
      </c>
      <c r="G4398" s="63">
        <v>-0.21509700000000001</v>
      </c>
      <c r="H4398" s="63">
        <v>46.917499999999997</v>
      </c>
      <c r="I4398" s="63">
        <v>-0.35998459999999999</v>
      </c>
      <c r="J4398" s="63">
        <v>-0.27438380000000001</v>
      </c>
      <c r="K4398" s="63">
        <v>-0.21509700000000001</v>
      </c>
      <c r="L4398" s="63">
        <v>-0.15581020000000001</v>
      </c>
      <c r="M4398" s="63">
        <v>-7.0209400000000005E-2</v>
      </c>
      <c r="N4398" s="63">
        <v>1831</v>
      </c>
      <c r="O4398" s="63">
        <v>0.1130564</v>
      </c>
      <c r="P4398" s="63">
        <v>8</v>
      </c>
      <c r="Q4398" s="63">
        <v>1.2781749580960001E-2</v>
      </c>
    </row>
    <row r="4399" spans="1:17">
      <c r="A4399" s="63" t="s">
        <v>77</v>
      </c>
      <c r="B4399" s="63" t="s">
        <v>58</v>
      </c>
      <c r="C4399" s="63" t="s">
        <v>53</v>
      </c>
      <c r="D4399" s="63">
        <v>6</v>
      </c>
      <c r="E4399" s="63">
        <v>1.030564</v>
      </c>
      <c r="F4399" s="63">
        <v>0.7636056</v>
      </c>
      <c r="G4399" s="63">
        <v>-0.26695809999999998</v>
      </c>
      <c r="H4399" s="63">
        <v>47.242800000000003</v>
      </c>
      <c r="I4399" s="63">
        <v>-0.41184569999999998</v>
      </c>
      <c r="J4399" s="63">
        <v>-0.32624500000000001</v>
      </c>
      <c r="K4399" s="63">
        <v>-0.26695809999999998</v>
      </c>
      <c r="L4399" s="63">
        <v>-0.2076713</v>
      </c>
      <c r="M4399" s="63">
        <v>-0.1220705</v>
      </c>
      <c r="N4399" s="63">
        <v>1831</v>
      </c>
      <c r="O4399" s="63">
        <v>0.1130564</v>
      </c>
      <c r="P4399" s="63">
        <v>8</v>
      </c>
      <c r="Q4399" s="63">
        <v>1.2781749580960001E-2</v>
      </c>
    </row>
    <row r="4400" spans="1:17">
      <c r="A4400" s="63" t="s">
        <v>77</v>
      </c>
      <c r="B4400" s="63" t="s">
        <v>58</v>
      </c>
      <c r="C4400" s="63" t="s">
        <v>53</v>
      </c>
      <c r="D4400" s="63">
        <v>7</v>
      </c>
      <c r="E4400" s="63">
        <v>1.2247729999999999</v>
      </c>
      <c r="F4400" s="63">
        <v>0.95217189999999996</v>
      </c>
      <c r="G4400" s="63">
        <v>-0.27260089999999998</v>
      </c>
      <c r="H4400" s="63">
        <v>48.1554</v>
      </c>
      <c r="I4400" s="63">
        <v>-0.41748849999999998</v>
      </c>
      <c r="J4400" s="63">
        <v>-0.33188770000000001</v>
      </c>
      <c r="K4400" s="63">
        <v>-0.27260089999999998</v>
      </c>
      <c r="L4400" s="63">
        <v>-0.21331410000000001</v>
      </c>
      <c r="M4400" s="63">
        <v>-0.1277133</v>
      </c>
      <c r="N4400" s="63">
        <v>1831</v>
      </c>
      <c r="O4400" s="63">
        <v>0.1130564</v>
      </c>
      <c r="P4400" s="63">
        <v>8</v>
      </c>
      <c r="Q4400" s="63">
        <v>1.2781749580960001E-2</v>
      </c>
    </row>
    <row r="4401" spans="1:17">
      <c r="A4401" s="63" t="s">
        <v>77</v>
      </c>
      <c r="B4401" s="63" t="s">
        <v>58</v>
      </c>
      <c r="C4401" s="63" t="s">
        <v>53</v>
      </c>
      <c r="D4401" s="63">
        <v>8</v>
      </c>
      <c r="E4401" s="63">
        <v>1.361048</v>
      </c>
      <c r="F4401" s="63">
        <v>1.1336079999999999</v>
      </c>
      <c r="G4401" s="63">
        <v>-0.2274398</v>
      </c>
      <c r="H4401" s="63">
        <v>50.286499999999997</v>
      </c>
      <c r="I4401" s="63">
        <v>-0.37232739999999998</v>
      </c>
      <c r="J4401" s="63">
        <v>-0.2867266</v>
      </c>
      <c r="K4401" s="63">
        <v>-0.2274398</v>
      </c>
      <c r="L4401" s="63">
        <v>-0.16815289999999999</v>
      </c>
      <c r="M4401" s="63">
        <v>-8.2552200000000006E-2</v>
      </c>
      <c r="N4401" s="63">
        <v>1831</v>
      </c>
      <c r="O4401" s="63">
        <v>0.1130564</v>
      </c>
      <c r="P4401" s="63">
        <v>8</v>
      </c>
      <c r="Q4401" s="63">
        <v>1.2781749580960001E-2</v>
      </c>
    </row>
    <row r="4402" spans="1:17">
      <c r="A4402" s="63" t="s">
        <v>77</v>
      </c>
      <c r="B4402" s="63" t="s">
        <v>58</v>
      </c>
      <c r="C4402" s="63" t="s">
        <v>53</v>
      </c>
      <c r="D4402" s="63">
        <v>9</v>
      </c>
      <c r="E4402" s="63">
        <v>1.346115</v>
      </c>
      <c r="F4402" s="63">
        <v>1.234197</v>
      </c>
      <c r="G4402" s="63">
        <v>-0.1119183</v>
      </c>
      <c r="H4402" s="63">
        <v>54.767099999999999</v>
      </c>
      <c r="I4402" s="63">
        <v>-0.25680589999999998</v>
      </c>
      <c r="J4402" s="63">
        <v>-0.1712052</v>
      </c>
      <c r="K4402" s="63">
        <v>-0.1119183</v>
      </c>
      <c r="L4402" s="63">
        <v>-5.2631499999999998E-2</v>
      </c>
      <c r="M4402" s="63">
        <v>3.29693E-2</v>
      </c>
      <c r="N4402" s="63">
        <v>1831</v>
      </c>
      <c r="O4402" s="63">
        <v>0.1130564</v>
      </c>
      <c r="P4402" s="63">
        <v>8</v>
      </c>
      <c r="Q4402" s="63">
        <v>1.2781749580960001E-2</v>
      </c>
    </row>
    <row r="4403" spans="1:17">
      <c r="A4403" s="63" t="s">
        <v>77</v>
      </c>
      <c r="B4403" s="63" t="s">
        <v>58</v>
      </c>
      <c r="C4403" s="63" t="s">
        <v>53</v>
      </c>
      <c r="D4403" s="63">
        <v>10</v>
      </c>
      <c r="E4403" s="63">
        <v>1.3696170000000001</v>
      </c>
      <c r="F4403" s="63">
        <v>1.2579929999999999</v>
      </c>
      <c r="G4403" s="63">
        <v>-0.1116241</v>
      </c>
      <c r="H4403" s="63">
        <v>58.704000000000001</v>
      </c>
      <c r="I4403" s="63">
        <v>-0.25651170000000001</v>
      </c>
      <c r="J4403" s="63">
        <v>-0.17091100000000001</v>
      </c>
      <c r="K4403" s="63">
        <v>-0.1116241</v>
      </c>
      <c r="L4403" s="63">
        <v>-5.2337300000000003E-2</v>
      </c>
      <c r="M4403" s="63">
        <v>3.3263500000000001E-2</v>
      </c>
      <c r="N4403" s="63">
        <v>1831</v>
      </c>
      <c r="O4403" s="63">
        <v>0.1130564</v>
      </c>
      <c r="P4403" s="63">
        <v>8</v>
      </c>
      <c r="Q4403" s="63">
        <v>1.2781749580960001E-2</v>
      </c>
    </row>
    <row r="4404" spans="1:17">
      <c r="A4404" s="63" t="s">
        <v>77</v>
      </c>
      <c r="B4404" s="63" t="s">
        <v>58</v>
      </c>
      <c r="C4404" s="63" t="s">
        <v>53</v>
      </c>
      <c r="D4404" s="63">
        <v>11</v>
      </c>
      <c r="E4404" s="63">
        <v>1.280313</v>
      </c>
      <c r="F4404" s="63">
        <v>1.2958350000000001</v>
      </c>
      <c r="G4404" s="63">
        <v>1.5521399999999999E-2</v>
      </c>
      <c r="H4404" s="63">
        <v>65.747699999999995</v>
      </c>
      <c r="I4404" s="63">
        <v>-0.12936619999999999</v>
      </c>
      <c r="J4404" s="63">
        <v>-4.3765400000000003E-2</v>
      </c>
      <c r="K4404" s="63">
        <v>1.5521399999999999E-2</v>
      </c>
      <c r="L4404" s="63">
        <v>7.4808200000000005E-2</v>
      </c>
      <c r="M4404" s="63">
        <v>0.160409</v>
      </c>
      <c r="N4404" s="63">
        <v>1831</v>
      </c>
      <c r="O4404" s="63">
        <v>0.1130564</v>
      </c>
      <c r="P4404" s="63">
        <v>8</v>
      </c>
      <c r="Q4404" s="63">
        <v>1.2781749580960001E-2</v>
      </c>
    </row>
    <row r="4405" spans="1:17">
      <c r="A4405" s="63" t="s">
        <v>77</v>
      </c>
      <c r="B4405" s="63" t="s">
        <v>58</v>
      </c>
      <c r="C4405" s="63" t="s">
        <v>53</v>
      </c>
      <c r="D4405" s="63">
        <v>12</v>
      </c>
      <c r="E4405" s="63">
        <v>1.229765</v>
      </c>
      <c r="F4405" s="63">
        <v>1.337548</v>
      </c>
      <c r="G4405" s="63">
        <v>0.10778310000000001</v>
      </c>
      <c r="H4405" s="63">
        <v>67.403099999999995</v>
      </c>
      <c r="I4405" s="63">
        <v>-3.7104499999999999E-2</v>
      </c>
      <c r="J4405" s="63">
        <v>4.8496299999999999E-2</v>
      </c>
      <c r="K4405" s="63">
        <v>0.10778310000000001</v>
      </c>
      <c r="L4405" s="63">
        <v>0.16706989999999999</v>
      </c>
      <c r="M4405" s="63">
        <v>0.25267070000000003</v>
      </c>
      <c r="N4405" s="63">
        <v>1831</v>
      </c>
      <c r="O4405" s="63">
        <v>0.1130564</v>
      </c>
      <c r="P4405" s="63">
        <v>8</v>
      </c>
      <c r="Q4405" s="63">
        <v>1.2781749580960001E-2</v>
      </c>
    </row>
    <row r="4406" spans="1:17">
      <c r="A4406" s="63" t="s">
        <v>77</v>
      </c>
      <c r="B4406" s="63" t="s">
        <v>58</v>
      </c>
      <c r="C4406" s="63" t="s">
        <v>53</v>
      </c>
      <c r="D4406" s="63">
        <v>13</v>
      </c>
      <c r="E4406" s="63">
        <v>1.1199209999999999</v>
      </c>
      <c r="F4406" s="63">
        <v>1.395259</v>
      </c>
      <c r="G4406" s="63">
        <v>0.27533829999999998</v>
      </c>
      <c r="H4406" s="63">
        <v>67.514700000000005</v>
      </c>
      <c r="I4406" s="63">
        <v>0.1304507</v>
      </c>
      <c r="J4406" s="63">
        <v>0.21605150000000001</v>
      </c>
      <c r="K4406" s="63">
        <v>0.27533829999999998</v>
      </c>
      <c r="L4406" s="63">
        <v>0.33462510000000001</v>
      </c>
      <c r="M4406" s="63">
        <v>0.42022589999999999</v>
      </c>
      <c r="N4406" s="63">
        <v>1831</v>
      </c>
      <c r="O4406" s="63">
        <v>0.1130564</v>
      </c>
      <c r="P4406" s="63">
        <v>8</v>
      </c>
      <c r="Q4406" s="63">
        <v>1.2781749580960001E-2</v>
      </c>
    </row>
    <row r="4407" spans="1:17">
      <c r="A4407" s="63" t="s">
        <v>77</v>
      </c>
      <c r="B4407" s="63" t="s">
        <v>58</v>
      </c>
      <c r="C4407" s="63" t="s">
        <v>53</v>
      </c>
      <c r="D4407" s="63">
        <v>14</v>
      </c>
      <c r="E4407" s="63">
        <v>1.0992550000000001</v>
      </c>
      <c r="F4407" s="63">
        <v>1.4263980000000001</v>
      </c>
      <c r="G4407" s="63">
        <v>0.32714270000000001</v>
      </c>
      <c r="H4407" s="63">
        <v>67.233199999999997</v>
      </c>
      <c r="I4407" s="63">
        <v>0.1822551</v>
      </c>
      <c r="J4407" s="63">
        <v>0.26785589999999998</v>
      </c>
      <c r="K4407" s="63">
        <v>0.32714270000000001</v>
      </c>
      <c r="L4407" s="63">
        <v>0.38642949999999998</v>
      </c>
      <c r="M4407" s="63">
        <v>0.47203030000000001</v>
      </c>
      <c r="N4407" s="63">
        <v>1831</v>
      </c>
      <c r="O4407" s="63">
        <v>0.1130564</v>
      </c>
      <c r="P4407" s="63">
        <v>8</v>
      </c>
      <c r="Q4407" s="63">
        <v>1.2781749580960001E-2</v>
      </c>
    </row>
    <row r="4408" spans="1:17">
      <c r="A4408" s="63" t="s">
        <v>77</v>
      </c>
      <c r="B4408" s="63" t="s">
        <v>58</v>
      </c>
      <c r="C4408" s="63" t="s">
        <v>53</v>
      </c>
      <c r="D4408" s="63">
        <v>15</v>
      </c>
      <c r="E4408" s="63">
        <v>1.1411720000000001</v>
      </c>
      <c r="F4408" s="63">
        <v>1.4789490000000001</v>
      </c>
      <c r="G4408" s="63">
        <v>0.33777669999999999</v>
      </c>
      <c r="H4408" s="63">
        <v>65.908000000000001</v>
      </c>
      <c r="I4408" s="63">
        <v>0.19288910000000001</v>
      </c>
      <c r="J4408" s="63">
        <v>0.27848980000000001</v>
      </c>
      <c r="K4408" s="63">
        <v>0.33777669999999999</v>
      </c>
      <c r="L4408" s="63">
        <v>0.39706350000000001</v>
      </c>
      <c r="M4408" s="63">
        <v>0.48266429999999999</v>
      </c>
      <c r="N4408" s="63">
        <v>1831</v>
      </c>
      <c r="O4408" s="63">
        <v>0.1130564</v>
      </c>
      <c r="P4408" s="63">
        <v>8</v>
      </c>
      <c r="Q4408" s="63">
        <v>1.2781749580960001E-2</v>
      </c>
    </row>
    <row r="4409" spans="1:17">
      <c r="A4409" s="63" t="s">
        <v>77</v>
      </c>
      <c r="B4409" s="63" t="s">
        <v>58</v>
      </c>
      <c r="C4409" s="63" t="s">
        <v>53</v>
      </c>
      <c r="D4409" s="63">
        <v>16</v>
      </c>
      <c r="E4409" s="63">
        <v>1.1882919999999999</v>
      </c>
      <c r="F4409" s="63">
        <v>1.509541</v>
      </c>
      <c r="G4409" s="63">
        <v>0.32124920000000001</v>
      </c>
      <c r="H4409" s="63">
        <v>65.320599999999999</v>
      </c>
      <c r="I4409" s="63">
        <v>0.17636170000000001</v>
      </c>
      <c r="J4409" s="63">
        <v>0.26196239999999998</v>
      </c>
      <c r="K4409" s="63">
        <v>0.32124920000000001</v>
      </c>
      <c r="L4409" s="63">
        <v>0.38053609999999999</v>
      </c>
      <c r="M4409" s="63">
        <v>0.46613680000000002</v>
      </c>
      <c r="N4409" s="63">
        <v>1831</v>
      </c>
      <c r="O4409" s="63">
        <v>0.1130564</v>
      </c>
      <c r="P4409" s="63">
        <v>8</v>
      </c>
      <c r="Q4409" s="63">
        <v>1.2781749580960001E-2</v>
      </c>
    </row>
    <row r="4410" spans="1:17">
      <c r="A4410" s="63" t="s">
        <v>77</v>
      </c>
      <c r="B4410" s="63" t="s">
        <v>58</v>
      </c>
      <c r="C4410" s="63" t="s">
        <v>53</v>
      </c>
      <c r="D4410" s="63">
        <v>17</v>
      </c>
      <c r="E4410" s="63">
        <v>1.250075</v>
      </c>
      <c r="F4410" s="63">
        <v>1.5556080000000001</v>
      </c>
      <c r="G4410" s="63">
        <v>0.30553279999999999</v>
      </c>
      <c r="H4410" s="63">
        <v>66.558400000000006</v>
      </c>
      <c r="I4410" s="63">
        <v>0.16064519999999999</v>
      </c>
      <c r="J4410" s="63">
        <v>0.24624599999999999</v>
      </c>
      <c r="K4410" s="63">
        <v>0.30553279999999999</v>
      </c>
      <c r="L4410" s="63">
        <v>0.36481960000000002</v>
      </c>
      <c r="M4410" s="63">
        <v>0.4504204</v>
      </c>
      <c r="N4410" s="63">
        <v>1831</v>
      </c>
      <c r="O4410" s="63">
        <v>0.1130564</v>
      </c>
      <c r="P4410" s="63">
        <v>8</v>
      </c>
      <c r="Q4410" s="63">
        <v>1.2781749580960001E-2</v>
      </c>
    </row>
    <row r="4411" spans="1:17">
      <c r="A4411" s="63" t="s">
        <v>77</v>
      </c>
      <c r="B4411" s="63" t="s">
        <v>58</v>
      </c>
      <c r="C4411" s="63" t="s">
        <v>53</v>
      </c>
      <c r="D4411" s="63">
        <v>18</v>
      </c>
      <c r="E4411" s="63">
        <v>1.352803</v>
      </c>
      <c r="F4411" s="63">
        <v>1.5729550000000001</v>
      </c>
      <c r="G4411" s="63">
        <v>0.22015180000000001</v>
      </c>
      <c r="H4411" s="63">
        <v>66.34</v>
      </c>
      <c r="I4411" s="63">
        <v>7.5264200000000003E-2</v>
      </c>
      <c r="J4411" s="63">
        <v>0.16086490000000001</v>
      </c>
      <c r="K4411" s="63">
        <v>0.22015180000000001</v>
      </c>
      <c r="L4411" s="63">
        <v>0.27943859999999998</v>
      </c>
      <c r="M4411" s="63">
        <v>0.36503940000000001</v>
      </c>
      <c r="N4411" s="63">
        <v>1831</v>
      </c>
      <c r="O4411" s="63">
        <v>0.1130564</v>
      </c>
      <c r="P4411" s="63">
        <v>8</v>
      </c>
      <c r="Q4411" s="63">
        <v>1.2781749580960001E-2</v>
      </c>
    </row>
    <row r="4412" spans="1:17">
      <c r="A4412" s="63" t="s">
        <v>77</v>
      </c>
      <c r="B4412" s="63" t="s">
        <v>58</v>
      </c>
      <c r="C4412" s="63" t="s">
        <v>53</v>
      </c>
      <c r="D4412" s="63">
        <v>19</v>
      </c>
      <c r="E4412" s="63">
        <v>1.5040979999999999</v>
      </c>
      <c r="F4412" s="63">
        <v>1.53616</v>
      </c>
      <c r="G4412" s="63">
        <v>3.2062399999999998E-2</v>
      </c>
      <c r="H4412" s="63">
        <v>63.752600000000001</v>
      </c>
      <c r="I4412" s="63">
        <v>-0.1128252</v>
      </c>
      <c r="J4412" s="63">
        <v>-2.7224399999999999E-2</v>
      </c>
      <c r="K4412" s="63">
        <v>3.2062399999999998E-2</v>
      </c>
      <c r="L4412" s="63">
        <v>9.1349200000000005E-2</v>
      </c>
      <c r="M4412" s="63">
        <v>0.17695</v>
      </c>
      <c r="N4412" s="63">
        <v>1831</v>
      </c>
      <c r="O4412" s="63">
        <v>0.1130564</v>
      </c>
      <c r="P4412" s="63">
        <v>8</v>
      </c>
      <c r="Q4412" s="63">
        <v>1.2781749580960001E-2</v>
      </c>
    </row>
    <row r="4413" spans="1:17">
      <c r="A4413" s="63" t="s">
        <v>77</v>
      </c>
      <c r="B4413" s="63" t="s">
        <v>58</v>
      </c>
      <c r="C4413" s="63" t="s">
        <v>53</v>
      </c>
      <c r="D4413" s="63">
        <v>20</v>
      </c>
      <c r="E4413" s="63">
        <v>1.671497</v>
      </c>
      <c r="F4413" s="63">
        <v>1.5714969999999999</v>
      </c>
      <c r="G4413" s="63">
        <v>-9.9999500000000005E-2</v>
      </c>
      <c r="H4413" s="63">
        <v>60.165199999999999</v>
      </c>
      <c r="I4413" s="63">
        <v>-0.2448871</v>
      </c>
      <c r="J4413" s="63">
        <v>-0.15928639999999999</v>
      </c>
      <c r="K4413" s="63">
        <v>-9.9999500000000005E-2</v>
      </c>
      <c r="L4413" s="63">
        <v>-4.0712699999999998E-2</v>
      </c>
      <c r="M4413" s="63">
        <v>4.4887999999999997E-2</v>
      </c>
      <c r="N4413" s="63">
        <v>1831</v>
      </c>
      <c r="O4413" s="63">
        <v>0.1130564</v>
      </c>
      <c r="P4413" s="63">
        <v>8</v>
      </c>
      <c r="Q4413" s="63">
        <v>1.2781749580960001E-2</v>
      </c>
    </row>
    <row r="4414" spans="1:17">
      <c r="A4414" s="63" t="s">
        <v>77</v>
      </c>
      <c r="B4414" s="63" t="s">
        <v>58</v>
      </c>
      <c r="C4414" s="63" t="s">
        <v>53</v>
      </c>
      <c r="D4414" s="63">
        <v>21</v>
      </c>
      <c r="E4414" s="63">
        <v>1.7459960000000001</v>
      </c>
      <c r="F4414" s="63">
        <v>1.5748329999999999</v>
      </c>
      <c r="G4414" s="63">
        <v>-0.1711636</v>
      </c>
      <c r="H4414" s="63">
        <v>58.228299999999997</v>
      </c>
      <c r="I4414" s="63">
        <v>-0.31605119999999998</v>
      </c>
      <c r="J4414" s="63">
        <v>-0.2304504</v>
      </c>
      <c r="K4414" s="63">
        <v>-0.1711636</v>
      </c>
      <c r="L4414" s="63">
        <v>-0.1118767</v>
      </c>
      <c r="M4414" s="63">
        <v>-2.6276000000000001E-2</v>
      </c>
      <c r="N4414" s="63">
        <v>1831</v>
      </c>
      <c r="O4414" s="63">
        <v>0.1130564</v>
      </c>
      <c r="P4414" s="63">
        <v>8</v>
      </c>
      <c r="Q4414" s="63">
        <v>1.2781749580960001E-2</v>
      </c>
    </row>
    <row r="4415" spans="1:17">
      <c r="A4415" s="63" t="s">
        <v>77</v>
      </c>
      <c r="B4415" s="63" t="s">
        <v>58</v>
      </c>
      <c r="C4415" s="63" t="s">
        <v>53</v>
      </c>
      <c r="D4415" s="63">
        <v>22</v>
      </c>
      <c r="E4415" s="63">
        <v>1.6934309999999999</v>
      </c>
      <c r="F4415" s="63">
        <v>1.4664440000000001</v>
      </c>
      <c r="G4415" s="63">
        <v>-0.22698699999999999</v>
      </c>
      <c r="H4415" s="63">
        <v>57.160299999999999</v>
      </c>
      <c r="I4415" s="63">
        <v>-0.3718746</v>
      </c>
      <c r="J4415" s="63">
        <v>-0.28627380000000002</v>
      </c>
      <c r="K4415" s="63">
        <v>-0.22698699999999999</v>
      </c>
      <c r="L4415" s="63">
        <v>-0.16770019999999999</v>
      </c>
      <c r="M4415" s="63">
        <v>-8.2099400000000003E-2</v>
      </c>
      <c r="N4415" s="63">
        <v>1831</v>
      </c>
      <c r="O4415" s="63">
        <v>0.1130564</v>
      </c>
      <c r="P4415" s="63">
        <v>8</v>
      </c>
      <c r="Q4415" s="63">
        <v>1.2781749580960001E-2</v>
      </c>
    </row>
    <row r="4416" spans="1:17">
      <c r="A4416" s="63" t="s">
        <v>77</v>
      </c>
      <c r="B4416" s="63" t="s">
        <v>58</v>
      </c>
      <c r="C4416" s="63" t="s">
        <v>53</v>
      </c>
      <c r="D4416" s="63">
        <v>23</v>
      </c>
      <c r="E4416" s="63">
        <v>1.4797119999999999</v>
      </c>
      <c r="F4416" s="63">
        <v>1.2518659999999999</v>
      </c>
      <c r="G4416" s="63">
        <v>-0.22784509999999999</v>
      </c>
      <c r="H4416" s="63">
        <v>56.398099999999999</v>
      </c>
      <c r="I4416" s="63">
        <v>-0.37273269999999997</v>
      </c>
      <c r="J4416" s="63">
        <v>-0.2871319</v>
      </c>
      <c r="K4416" s="63">
        <v>-0.22784509999999999</v>
      </c>
      <c r="L4416" s="63">
        <v>-0.16855819999999999</v>
      </c>
      <c r="M4416" s="63">
        <v>-8.2957500000000003E-2</v>
      </c>
      <c r="N4416" s="63">
        <v>1831</v>
      </c>
      <c r="O4416" s="63">
        <v>0.1130564</v>
      </c>
      <c r="P4416" s="63">
        <v>8</v>
      </c>
      <c r="Q4416" s="63">
        <v>1.2781749580960001E-2</v>
      </c>
    </row>
    <row r="4417" spans="1:17">
      <c r="A4417" s="63" t="s">
        <v>77</v>
      </c>
      <c r="B4417" s="63" t="s">
        <v>58</v>
      </c>
      <c r="C4417" s="63" t="s">
        <v>53</v>
      </c>
      <c r="D4417" s="63">
        <v>24</v>
      </c>
      <c r="E4417" s="63">
        <v>1.207767</v>
      </c>
      <c r="F4417" s="63">
        <v>0.97936460000000003</v>
      </c>
      <c r="G4417" s="63">
        <v>-0.22840260000000001</v>
      </c>
      <c r="H4417" s="63">
        <v>53.898099999999999</v>
      </c>
      <c r="I4417" s="63">
        <v>-0.37329020000000002</v>
      </c>
      <c r="J4417" s="63">
        <v>-0.28768939999999998</v>
      </c>
      <c r="K4417" s="63">
        <v>-0.22840260000000001</v>
      </c>
      <c r="L4417" s="63">
        <v>-0.16911570000000001</v>
      </c>
      <c r="M4417" s="63">
        <v>-8.3515000000000006E-2</v>
      </c>
      <c r="N4417" s="63">
        <v>1831</v>
      </c>
      <c r="O4417" s="63">
        <v>0.1130564</v>
      </c>
      <c r="P4417" s="63">
        <v>8</v>
      </c>
      <c r="Q4417" s="63">
        <v>1.2781749580960001E-2</v>
      </c>
    </row>
    <row r="4418" spans="1:17">
      <c r="A4418" s="63" t="s">
        <v>77</v>
      </c>
      <c r="B4418" s="63" t="s">
        <v>58</v>
      </c>
      <c r="C4418" s="63" t="s">
        <v>54</v>
      </c>
      <c r="D4418" s="63">
        <v>1</v>
      </c>
      <c r="E4418" s="63">
        <v>0.97039160000000002</v>
      </c>
      <c r="F4418" s="63">
        <v>0.72385560000000004</v>
      </c>
      <c r="G4418" s="63">
        <v>-0.24653600000000001</v>
      </c>
      <c r="H4418" s="63">
        <v>57.873800000000003</v>
      </c>
      <c r="I4418" s="63">
        <v>-0.39142359999999998</v>
      </c>
      <c r="J4418" s="63">
        <v>-0.30582280000000001</v>
      </c>
      <c r="K4418" s="63">
        <v>-0.24653600000000001</v>
      </c>
      <c r="L4418" s="63">
        <v>-0.1872492</v>
      </c>
      <c r="M4418" s="63">
        <v>-0.1016484</v>
      </c>
      <c r="N4418" s="63">
        <v>1831</v>
      </c>
      <c r="O4418" s="63">
        <v>0.1130564</v>
      </c>
      <c r="P4418" s="63">
        <v>9</v>
      </c>
      <c r="Q4418" s="63">
        <v>1.2781749580960001E-2</v>
      </c>
    </row>
    <row r="4419" spans="1:17">
      <c r="A4419" s="63" t="s">
        <v>77</v>
      </c>
      <c r="B4419" s="63" t="s">
        <v>58</v>
      </c>
      <c r="C4419" s="63" t="s">
        <v>54</v>
      </c>
      <c r="D4419" s="63">
        <v>2</v>
      </c>
      <c r="E4419" s="63">
        <v>0.88641510000000001</v>
      </c>
      <c r="F4419" s="63">
        <v>0.64650399999999997</v>
      </c>
      <c r="G4419" s="63">
        <v>-0.23991109999999999</v>
      </c>
      <c r="H4419" s="63">
        <v>55.723399999999998</v>
      </c>
      <c r="I4419" s="63">
        <v>-0.38479869999999999</v>
      </c>
      <c r="J4419" s="63">
        <v>-0.29919800000000002</v>
      </c>
      <c r="K4419" s="63">
        <v>-0.23991109999999999</v>
      </c>
      <c r="L4419" s="63">
        <v>-0.18062429999999999</v>
      </c>
      <c r="M4419" s="63">
        <v>-9.5023499999999997E-2</v>
      </c>
      <c r="N4419" s="63">
        <v>1831</v>
      </c>
      <c r="O4419" s="63">
        <v>0.1130564</v>
      </c>
      <c r="P4419" s="63">
        <v>9</v>
      </c>
      <c r="Q4419" s="63">
        <v>1.2781749580960001E-2</v>
      </c>
    </row>
    <row r="4420" spans="1:17">
      <c r="A4420" s="63" t="s">
        <v>77</v>
      </c>
      <c r="B4420" s="63" t="s">
        <v>58</v>
      </c>
      <c r="C4420" s="63" t="s">
        <v>54</v>
      </c>
      <c r="D4420" s="63">
        <v>3</v>
      </c>
      <c r="E4420" s="63">
        <v>0.85322989999999999</v>
      </c>
      <c r="F4420" s="63">
        <v>0.61570460000000005</v>
      </c>
      <c r="G4420" s="63">
        <v>-0.23752529999999999</v>
      </c>
      <c r="H4420" s="63">
        <v>55.504899999999999</v>
      </c>
      <c r="I4420" s="63">
        <v>-0.3824129</v>
      </c>
      <c r="J4420" s="63">
        <v>-0.29681220000000003</v>
      </c>
      <c r="K4420" s="63">
        <v>-0.23752529999999999</v>
      </c>
      <c r="L4420" s="63">
        <v>-0.17823849999999999</v>
      </c>
      <c r="M4420" s="63">
        <v>-9.2637700000000003E-2</v>
      </c>
      <c r="N4420" s="63">
        <v>1831</v>
      </c>
      <c r="O4420" s="63">
        <v>0.1130564</v>
      </c>
      <c r="P4420" s="63">
        <v>9</v>
      </c>
      <c r="Q4420" s="63">
        <v>1.2781749580960001E-2</v>
      </c>
    </row>
    <row r="4421" spans="1:17">
      <c r="A4421" s="63" t="s">
        <v>77</v>
      </c>
      <c r="B4421" s="63" t="s">
        <v>58</v>
      </c>
      <c r="C4421" s="63" t="s">
        <v>54</v>
      </c>
      <c r="D4421" s="63">
        <v>4</v>
      </c>
      <c r="E4421" s="63">
        <v>0.83833809999999997</v>
      </c>
      <c r="F4421" s="63">
        <v>0.62431340000000002</v>
      </c>
      <c r="G4421" s="63">
        <v>-0.21402479999999999</v>
      </c>
      <c r="H4421" s="63">
        <v>55.330100000000002</v>
      </c>
      <c r="I4421" s="63">
        <v>-0.35891240000000002</v>
      </c>
      <c r="J4421" s="63">
        <v>-0.27331159999999999</v>
      </c>
      <c r="K4421" s="63">
        <v>-0.21402479999999999</v>
      </c>
      <c r="L4421" s="63">
        <v>-0.15473790000000001</v>
      </c>
      <c r="M4421" s="63">
        <v>-6.9137199999999996E-2</v>
      </c>
      <c r="N4421" s="63">
        <v>1831</v>
      </c>
      <c r="O4421" s="63">
        <v>0.1130564</v>
      </c>
      <c r="P4421" s="63">
        <v>9</v>
      </c>
      <c r="Q4421" s="63">
        <v>1.2781749580960001E-2</v>
      </c>
    </row>
    <row r="4422" spans="1:17">
      <c r="A4422" s="63" t="s">
        <v>77</v>
      </c>
      <c r="B4422" s="63" t="s">
        <v>58</v>
      </c>
      <c r="C4422" s="63" t="s">
        <v>54</v>
      </c>
      <c r="D4422" s="63">
        <v>5</v>
      </c>
      <c r="E4422" s="63">
        <v>0.84608830000000002</v>
      </c>
      <c r="F4422" s="63">
        <v>0.63099130000000003</v>
      </c>
      <c r="G4422" s="63">
        <v>-0.21509700000000001</v>
      </c>
      <c r="H4422" s="63">
        <v>55.330100000000002</v>
      </c>
      <c r="I4422" s="63">
        <v>-0.35998449999999999</v>
      </c>
      <c r="J4422" s="63">
        <v>-0.27438380000000001</v>
      </c>
      <c r="K4422" s="63">
        <v>-0.21509700000000001</v>
      </c>
      <c r="L4422" s="63">
        <v>-0.15581010000000001</v>
      </c>
      <c r="M4422" s="63">
        <v>-7.0209400000000005E-2</v>
      </c>
      <c r="N4422" s="63">
        <v>1831</v>
      </c>
      <c r="O4422" s="63">
        <v>0.1130564</v>
      </c>
      <c r="P4422" s="63">
        <v>9</v>
      </c>
      <c r="Q4422" s="63">
        <v>1.2781749580960001E-2</v>
      </c>
    </row>
    <row r="4423" spans="1:17">
      <c r="A4423" s="63" t="s">
        <v>77</v>
      </c>
      <c r="B4423" s="63" t="s">
        <v>58</v>
      </c>
      <c r="C4423" s="63" t="s">
        <v>54</v>
      </c>
      <c r="D4423" s="63">
        <v>6</v>
      </c>
      <c r="E4423" s="63">
        <v>0.93620409999999998</v>
      </c>
      <c r="F4423" s="63">
        <v>0.66924600000000001</v>
      </c>
      <c r="G4423" s="63">
        <v>-0.26695819999999998</v>
      </c>
      <c r="H4423" s="63">
        <v>54.742800000000003</v>
      </c>
      <c r="I4423" s="63">
        <v>-0.41184579999999998</v>
      </c>
      <c r="J4423" s="63">
        <v>-0.32624500000000001</v>
      </c>
      <c r="K4423" s="63">
        <v>-0.26695819999999998</v>
      </c>
      <c r="L4423" s="63">
        <v>-0.2076713</v>
      </c>
      <c r="M4423" s="63">
        <v>-0.1220706</v>
      </c>
      <c r="N4423" s="63">
        <v>1831</v>
      </c>
      <c r="O4423" s="63">
        <v>0.1130564</v>
      </c>
      <c r="P4423" s="63">
        <v>9</v>
      </c>
      <c r="Q4423" s="63">
        <v>1.2781749580960001E-2</v>
      </c>
    </row>
    <row r="4424" spans="1:17">
      <c r="A4424" s="63" t="s">
        <v>77</v>
      </c>
      <c r="B4424" s="63" t="s">
        <v>58</v>
      </c>
      <c r="C4424" s="63" t="s">
        <v>54</v>
      </c>
      <c r="D4424" s="63">
        <v>7</v>
      </c>
      <c r="E4424" s="63">
        <v>1.1304129999999999</v>
      </c>
      <c r="F4424" s="63">
        <v>0.85781229999999997</v>
      </c>
      <c r="G4424" s="63">
        <v>-0.27260079999999998</v>
      </c>
      <c r="H4424" s="63">
        <v>54.6554</v>
      </c>
      <c r="I4424" s="63">
        <v>-0.41748839999999998</v>
      </c>
      <c r="J4424" s="63">
        <v>-0.33188770000000001</v>
      </c>
      <c r="K4424" s="63">
        <v>-0.27260079999999998</v>
      </c>
      <c r="L4424" s="63">
        <v>-0.213314</v>
      </c>
      <c r="M4424" s="63">
        <v>-0.1277132</v>
      </c>
      <c r="N4424" s="63">
        <v>1831</v>
      </c>
      <c r="O4424" s="63">
        <v>0.1130564</v>
      </c>
      <c r="P4424" s="63">
        <v>9</v>
      </c>
      <c r="Q4424" s="63">
        <v>1.2781749580960001E-2</v>
      </c>
    </row>
    <row r="4425" spans="1:17">
      <c r="A4425" s="63" t="s">
        <v>77</v>
      </c>
      <c r="B4425" s="63" t="s">
        <v>58</v>
      </c>
      <c r="C4425" s="63" t="s">
        <v>54</v>
      </c>
      <c r="D4425" s="63">
        <v>8</v>
      </c>
      <c r="E4425" s="63">
        <v>1.266689</v>
      </c>
      <c r="F4425" s="63">
        <v>1.0392490000000001</v>
      </c>
      <c r="G4425" s="63">
        <v>-0.22743959999999999</v>
      </c>
      <c r="H4425" s="63">
        <v>54.611699999999999</v>
      </c>
      <c r="I4425" s="63">
        <v>-0.37232720000000002</v>
      </c>
      <c r="J4425" s="63">
        <v>-0.2867265</v>
      </c>
      <c r="K4425" s="63">
        <v>-0.22743959999999999</v>
      </c>
      <c r="L4425" s="63">
        <v>-0.16815279999999999</v>
      </c>
      <c r="M4425" s="63">
        <v>-8.2552E-2</v>
      </c>
      <c r="N4425" s="63">
        <v>1831</v>
      </c>
      <c r="O4425" s="63">
        <v>0.1130564</v>
      </c>
      <c r="P4425" s="63">
        <v>9</v>
      </c>
      <c r="Q4425" s="63">
        <v>1.2781749580960001E-2</v>
      </c>
    </row>
    <row r="4426" spans="1:17">
      <c r="A4426" s="63" t="s">
        <v>77</v>
      </c>
      <c r="B4426" s="63" t="s">
        <v>58</v>
      </c>
      <c r="C4426" s="63" t="s">
        <v>54</v>
      </c>
      <c r="D4426" s="63">
        <v>9</v>
      </c>
      <c r="E4426" s="63">
        <v>1.251938</v>
      </c>
      <c r="F4426" s="63">
        <v>1.139699</v>
      </c>
      <c r="G4426" s="63">
        <v>-0.11223959999999999</v>
      </c>
      <c r="H4426" s="63">
        <v>54.961199999999998</v>
      </c>
      <c r="I4426" s="63">
        <v>-0.2571272</v>
      </c>
      <c r="J4426" s="63">
        <v>-0.1715264</v>
      </c>
      <c r="K4426" s="63">
        <v>-0.11223959999999999</v>
      </c>
      <c r="L4426" s="63">
        <v>-5.2952800000000001E-2</v>
      </c>
      <c r="M4426" s="63">
        <v>3.2648000000000003E-2</v>
      </c>
      <c r="N4426" s="63">
        <v>1831</v>
      </c>
      <c r="O4426" s="63">
        <v>0.1130564</v>
      </c>
      <c r="P4426" s="63">
        <v>9</v>
      </c>
      <c r="Q4426" s="63">
        <v>1.2781749580960001E-2</v>
      </c>
    </row>
    <row r="4427" spans="1:17">
      <c r="A4427" s="63" t="s">
        <v>77</v>
      </c>
      <c r="B4427" s="63" t="s">
        <v>58</v>
      </c>
      <c r="C4427" s="63" t="s">
        <v>54</v>
      </c>
      <c r="D4427" s="63">
        <v>10</v>
      </c>
      <c r="E4427" s="63">
        <v>1.277258</v>
      </c>
      <c r="F4427" s="63">
        <v>1.1646730000000001</v>
      </c>
      <c r="G4427" s="63">
        <v>-0.1125849</v>
      </c>
      <c r="H4427" s="63">
        <v>56.485500000000002</v>
      </c>
      <c r="I4427" s="63">
        <v>-0.25747249999999999</v>
      </c>
      <c r="J4427" s="63">
        <v>-0.17187179999999999</v>
      </c>
      <c r="K4427" s="63">
        <v>-0.1125849</v>
      </c>
      <c r="L4427" s="63">
        <v>-5.3298100000000001E-2</v>
      </c>
      <c r="M4427" s="63">
        <v>3.2302600000000001E-2</v>
      </c>
      <c r="N4427" s="63">
        <v>1831</v>
      </c>
      <c r="O4427" s="63">
        <v>0.1130564</v>
      </c>
      <c r="P4427" s="63">
        <v>9</v>
      </c>
      <c r="Q4427" s="63">
        <v>1.2781749580960001E-2</v>
      </c>
    </row>
    <row r="4428" spans="1:17">
      <c r="A4428" s="63" t="s">
        <v>77</v>
      </c>
      <c r="B4428" s="63" t="s">
        <v>58</v>
      </c>
      <c r="C4428" s="63" t="s">
        <v>54</v>
      </c>
      <c r="D4428" s="63">
        <v>11</v>
      </c>
      <c r="E4428" s="63">
        <v>1.1891590000000001</v>
      </c>
      <c r="F4428" s="63">
        <v>1.201084</v>
      </c>
      <c r="G4428" s="63">
        <v>1.1925099999999999E-2</v>
      </c>
      <c r="H4428" s="63">
        <v>57.097200000000001</v>
      </c>
      <c r="I4428" s="63">
        <v>-0.13296250000000001</v>
      </c>
      <c r="J4428" s="63">
        <v>-4.73617E-2</v>
      </c>
      <c r="K4428" s="63">
        <v>1.1925099999999999E-2</v>
      </c>
      <c r="L4428" s="63">
        <v>7.1211899999999995E-2</v>
      </c>
      <c r="M4428" s="63">
        <v>0.1568127</v>
      </c>
      <c r="N4428" s="63">
        <v>1831</v>
      </c>
      <c r="O4428" s="63">
        <v>0.1130564</v>
      </c>
      <c r="P4428" s="63">
        <v>9</v>
      </c>
      <c r="Q4428" s="63">
        <v>1.2781749580960001E-2</v>
      </c>
    </row>
    <row r="4429" spans="1:17">
      <c r="A4429" s="63" t="s">
        <v>77</v>
      </c>
      <c r="B4429" s="63" t="s">
        <v>58</v>
      </c>
      <c r="C4429" s="63" t="s">
        <v>54</v>
      </c>
      <c r="D4429" s="63">
        <v>12</v>
      </c>
      <c r="E4429" s="63">
        <v>1.139116</v>
      </c>
      <c r="F4429" s="63">
        <v>1.2330650000000001</v>
      </c>
      <c r="G4429" s="63">
        <v>9.3949299999999999E-2</v>
      </c>
      <c r="H4429" s="63">
        <v>58.077800000000003</v>
      </c>
      <c r="I4429" s="63">
        <v>-5.0938299999999999E-2</v>
      </c>
      <c r="J4429" s="63">
        <v>3.4662499999999999E-2</v>
      </c>
      <c r="K4429" s="63">
        <v>9.3949299999999999E-2</v>
      </c>
      <c r="L4429" s="63">
        <v>0.15323619999999999</v>
      </c>
      <c r="M4429" s="63">
        <v>0.23883689999999999</v>
      </c>
      <c r="N4429" s="63">
        <v>1831</v>
      </c>
      <c r="O4429" s="63">
        <v>0.1130564</v>
      </c>
      <c r="P4429" s="63">
        <v>9</v>
      </c>
      <c r="Q4429" s="63">
        <v>1.2781749580960001E-2</v>
      </c>
    </row>
    <row r="4430" spans="1:17">
      <c r="A4430" s="63" t="s">
        <v>77</v>
      </c>
      <c r="B4430" s="63" t="s">
        <v>58</v>
      </c>
      <c r="C4430" s="63" t="s">
        <v>54</v>
      </c>
      <c r="D4430" s="63">
        <v>13</v>
      </c>
      <c r="E4430" s="63">
        <v>1.026521</v>
      </c>
      <c r="F4430" s="63">
        <v>1.2802359999999999</v>
      </c>
      <c r="G4430" s="63">
        <v>0.25371579999999999</v>
      </c>
      <c r="H4430" s="63">
        <v>61.4711</v>
      </c>
      <c r="I4430" s="63">
        <v>0.1088282</v>
      </c>
      <c r="J4430" s="63">
        <v>0.19442889999999999</v>
      </c>
      <c r="K4430" s="63">
        <v>0.25371579999999999</v>
      </c>
      <c r="L4430" s="63">
        <v>0.31300260000000002</v>
      </c>
      <c r="M4430" s="63">
        <v>0.39860329999999999</v>
      </c>
      <c r="N4430" s="63">
        <v>1831</v>
      </c>
      <c r="O4430" s="63">
        <v>0.1130564</v>
      </c>
      <c r="P4430" s="63">
        <v>9</v>
      </c>
      <c r="Q4430" s="63">
        <v>1.2781749580960001E-2</v>
      </c>
    </row>
    <row r="4431" spans="1:17">
      <c r="A4431" s="63" t="s">
        <v>77</v>
      </c>
      <c r="B4431" s="63" t="s">
        <v>58</v>
      </c>
      <c r="C4431" s="63" t="s">
        <v>54</v>
      </c>
      <c r="D4431" s="63">
        <v>14</v>
      </c>
      <c r="E4431" s="63">
        <v>0.99752399999999997</v>
      </c>
      <c r="F4431" s="63">
        <v>1.3139050000000001</v>
      </c>
      <c r="G4431" s="63">
        <v>0.31638119999999997</v>
      </c>
      <c r="H4431" s="63">
        <v>65.645799999999994</v>
      </c>
      <c r="I4431" s="63">
        <v>0.1714936</v>
      </c>
      <c r="J4431" s="63">
        <v>0.2570944</v>
      </c>
      <c r="K4431" s="63">
        <v>0.31638119999999997</v>
      </c>
      <c r="L4431" s="63">
        <v>0.375668</v>
      </c>
      <c r="M4431" s="63">
        <v>0.46126879999999998</v>
      </c>
      <c r="N4431" s="63">
        <v>1831</v>
      </c>
      <c r="O4431" s="63">
        <v>0.1130564</v>
      </c>
      <c r="P4431" s="63">
        <v>9</v>
      </c>
      <c r="Q4431" s="63">
        <v>1.2781749580960001E-2</v>
      </c>
    </row>
    <row r="4432" spans="1:17">
      <c r="A4432" s="63" t="s">
        <v>77</v>
      </c>
      <c r="B4432" s="63" t="s">
        <v>58</v>
      </c>
      <c r="C4432" s="63" t="s">
        <v>54</v>
      </c>
      <c r="D4432" s="63">
        <v>15</v>
      </c>
      <c r="E4432" s="63">
        <v>1.0383370000000001</v>
      </c>
      <c r="F4432" s="63">
        <v>1.3761140000000001</v>
      </c>
      <c r="G4432" s="63">
        <v>0.33777669999999999</v>
      </c>
      <c r="H4432" s="63">
        <v>66.3643</v>
      </c>
      <c r="I4432" s="63">
        <v>0.19288910000000001</v>
      </c>
      <c r="J4432" s="63">
        <v>0.27848980000000001</v>
      </c>
      <c r="K4432" s="63">
        <v>0.33777669999999999</v>
      </c>
      <c r="L4432" s="63">
        <v>0.39706350000000001</v>
      </c>
      <c r="M4432" s="63">
        <v>0.48266429999999999</v>
      </c>
      <c r="N4432" s="63">
        <v>1831</v>
      </c>
      <c r="O4432" s="63">
        <v>0.1130564</v>
      </c>
      <c r="P4432" s="63">
        <v>9</v>
      </c>
      <c r="Q4432" s="63">
        <v>1.2781749580960001E-2</v>
      </c>
    </row>
    <row r="4433" spans="1:17">
      <c r="A4433" s="63" t="s">
        <v>77</v>
      </c>
      <c r="B4433" s="63" t="s">
        <v>58</v>
      </c>
      <c r="C4433" s="63" t="s">
        <v>54</v>
      </c>
      <c r="D4433" s="63">
        <v>16</v>
      </c>
      <c r="E4433" s="63">
        <v>1.092403</v>
      </c>
      <c r="F4433" s="63">
        <v>1.4335990000000001</v>
      </c>
      <c r="G4433" s="63">
        <v>0.3411959</v>
      </c>
      <c r="H4433" s="63">
        <v>66.582700000000003</v>
      </c>
      <c r="I4433" s="63">
        <v>0.19630829999999999</v>
      </c>
      <c r="J4433" s="63">
        <v>0.28190910000000002</v>
      </c>
      <c r="K4433" s="63">
        <v>0.3411959</v>
      </c>
      <c r="L4433" s="63">
        <v>0.40048280000000003</v>
      </c>
      <c r="M4433" s="63">
        <v>0.4860835</v>
      </c>
      <c r="N4433" s="63">
        <v>1831</v>
      </c>
      <c r="O4433" s="63">
        <v>0.1130564</v>
      </c>
      <c r="P4433" s="63">
        <v>9</v>
      </c>
      <c r="Q4433" s="63">
        <v>1.2781749580960001E-2</v>
      </c>
    </row>
    <row r="4434" spans="1:17">
      <c r="A4434" s="63" t="s">
        <v>77</v>
      </c>
      <c r="B4434" s="63" t="s">
        <v>58</v>
      </c>
      <c r="C4434" s="63" t="s">
        <v>54</v>
      </c>
      <c r="D4434" s="63">
        <v>17</v>
      </c>
      <c r="E4434" s="63">
        <v>1.1531610000000001</v>
      </c>
      <c r="F4434" s="63">
        <v>1.473406</v>
      </c>
      <c r="G4434" s="63">
        <v>0.32024459999999999</v>
      </c>
      <c r="H4434" s="63">
        <v>65.451700000000002</v>
      </c>
      <c r="I4434" s="63">
        <v>0.17535700000000001</v>
      </c>
      <c r="J4434" s="63">
        <v>0.26095770000000001</v>
      </c>
      <c r="K4434" s="63">
        <v>0.32024459999999999</v>
      </c>
      <c r="L4434" s="63">
        <v>0.37953140000000002</v>
      </c>
      <c r="M4434" s="63">
        <v>0.46513209999999999</v>
      </c>
      <c r="N4434" s="63">
        <v>1831</v>
      </c>
      <c r="O4434" s="63">
        <v>0.1130564</v>
      </c>
      <c r="P4434" s="63">
        <v>9</v>
      </c>
      <c r="Q4434" s="63">
        <v>1.2781749580960001E-2</v>
      </c>
    </row>
    <row r="4435" spans="1:17">
      <c r="A4435" s="63" t="s">
        <v>77</v>
      </c>
      <c r="B4435" s="63" t="s">
        <v>58</v>
      </c>
      <c r="C4435" s="63" t="s">
        <v>54</v>
      </c>
      <c r="D4435" s="63">
        <v>18</v>
      </c>
      <c r="E4435" s="63">
        <v>1.2577370000000001</v>
      </c>
      <c r="F4435" s="63">
        <v>1.4970060000000001</v>
      </c>
      <c r="G4435" s="63">
        <v>0.23926910000000001</v>
      </c>
      <c r="H4435" s="63">
        <v>63.951700000000002</v>
      </c>
      <c r="I4435" s="63">
        <v>9.4381499999999993E-2</v>
      </c>
      <c r="J4435" s="63">
        <v>0.17998230000000001</v>
      </c>
      <c r="K4435" s="63">
        <v>0.23926910000000001</v>
      </c>
      <c r="L4435" s="63">
        <v>0.29855599999999999</v>
      </c>
      <c r="M4435" s="63">
        <v>0.38415670000000002</v>
      </c>
      <c r="N4435" s="63">
        <v>1831</v>
      </c>
      <c r="O4435" s="63">
        <v>0.1130564</v>
      </c>
      <c r="P4435" s="63">
        <v>9</v>
      </c>
      <c r="Q4435" s="63">
        <v>1.2781749580960001E-2</v>
      </c>
    </row>
    <row r="4436" spans="1:17">
      <c r="A4436" s="63" t="s">
        <v>77</v>
      </c>
      <c r="B4436" s="63" t="s">
        <v>58</v>
      </c>
      <c r="C4436" s="63" t="s">
        <v>54</v>
      </c>
      <c r="D4436" s="63">
        <v>19</v>
      </c>
      <c r="E4436" s="63">
        <v>1.409565</v>
      </c>
      <c r="F4436" s="63">
        <v>1.453441</v>
      </c>
      <c r="G4436" s="63">
        <v>4.3875600000000001E-2</v>
      </c>
      <c r="H4436" s="63">
        <v>62.233199999999997</v>
      </c>
      <c r="I4436" s="63">
        <v>-0.101012</v>
      </c>
      <c r="J4436" s="63">
        <v>-1.5411299999999999E-2</v>
      </c>
      <c r="K4436" s="63">
        <v>4.3875600000000001E-2</v>
      </c>
      <c r="L4436" s="63">
        <v>0.1031624</v>
      </c>
      <c r="M4436" s="63">
        <v>0.18876319999999999</v>
      </c>
      <c r="N4436" s="63">
        <v>1831</v>
      </c>
      <c r="O4436" s="63">
        <v>0.1130564</v>
      </c>
      <c r="P4436" s="63">
        <v>9</v>
      </c>
      <c r="Q4436" s="63">
        <v>1.2781749580960001E-2</v>
      </c>
    </row>
    <row r="4437" spans="1:17">
      <c r="A4437" s="63" t="s">
        <v>77</v>
      </c>
      <c r="B4437" s="63" t="s">
        <v>58</v>
      </c>
      <c r="C4437" s="63" t="s">
        <v>54</v>
      </c>
      <c r="D4437" s="63">
        <v>20</v>
      </c>
      <c r="E4437" s="63">
        <v>1.575204</v>
      </c>
      <c r="F4437" s="63">
        <v>1.4774659999999999</v>
      </c>
      <c r="G4437" s="63">
        <v>-9.7738099999999994E-2</v>
      </c>
      <c r="H4437" s="63">
        <v>60.752600000000001</v>
      </c>
      <c r="I4437" s="63">
        <v>-0.2426257</v>
      </c>
      <c r="J4437" s="63">
        <v>-0.157025</v>
      </c>
      <c r="K4437" s="63">
        <v>-9.7738099999999994E-2</v>
      </c>
      <c r="L4437" s="63">
        <v>-3.8451300000000001E-2</v>
      </c>
      <c r="M4437" s="63">
        <v>4.7149400000000001E-2</v>
      </c>
      <c r="N4437" s="63">
        <v>1831</v>
      </c>
      <c r="O4437" s="63">
        <v>0.1130564</v>
      </c>
      <c r="P4437" s="63">
        <v>9</v>
      </c>
      <c r="Q4437" s="63">
        <v>1.2781749580960001E-2</v>
      </c>
    </row>
    <row r="4438" spans="1:17">
      <c r="A4438" s="63" t="s">
        <v>77</v>
      </c>
      <c r="B4438" s="63" t="s">
        <v>58</v>
      </c>
      <c r="C4438" s="63" t="s">
        <v>54</v>
      </c>
      <c r="D4438" s="63">
        <v>21</v>
      </c>
      <c r="E4438" s="63">
        <v>1.6516230000000001</v>
      </c>
      <c r="F4438" s="63">
        <v>1.4822420000000001</v>
      </c>
      <c r="G4438" s="63">
        <v>-0.16938039999999999</v>
      </c>
      <c r="H4438" s="63">
        <v>59.3157</v>
      </c>
      <c r="I4438" s="63">
        <v>-0.31426799999999999</v>
      </c>
      <c r="J4438" s="63">
        <v>-0.22866729999999999</v>
      </c>
      <c r="K4438" s="63">
        <v>-0.16938039999999999</v>
      </c>
      <c r="L4438" s="63">
        <v>-0.1100936</v>
      </c>
      <c r="M4438" s="63">
        <v>-2.4492799999999999E-2</v>
      </c>
      <c r="N4438" s="63">
        <v>1831</v>
      </c>
      <c r="O4438" s="63">
        <v>0.1130564</v>
      </c>
      <c r="P4438" s="63">
        <v>9</v>
      </c>
      <c r="Q4438" s="63">
        <v>1.2781749580960001E-2</v>
      </c>
    </row>
    <row r="4439" spans="1:17">
      <c r="A4439" s="63" t="s">
        <v>77</v>
      </c>
      <c r="B4439" s="63" t="s">
        <v>58</v>
      </c>
      <c r="C4439" s="63" t="s">
        <v>54</v>
      </c>
      <c r="D4439" s="63">
        <v>22</v>
      </c>
      <c r="E4439" s="63">
        <v>1.6013090000000001</v>
      </c>
      <c r="F4439" s="63">
        <v>1.3760289999999999</v>
      </c>
      <c r="G4439" s="63">
        <v>-0.22528029999999999</v>
      </c>
      <c r="H4439" s="63">
        <v>58.747700000000002</v>
      </c>
      <c r="I4439" s="63">
        <v>-0.37016789999999999</v>
      </c>
      <c r="J4439" s="63">
        <v>-0.28456710000000002</v>
      </c>
      <c r="K4439" s="63">
        <v>-0.22528029999999999</v>
      </c>
      <c r="L4439" s="63">
        <v>-0.16599349999999999</v>
      </c>
      <c r="M4439" s="63">
        <v>-8.0392699999999997E-2</v>
      </c>
      <c r="N4439" s="63">
        <v>1831</v>
      </c>
      <c r="O4439" s="63">
        <v>0.1130564</v>
      </c>
      <c r="P4439" s="63">
        <v>9</v>
      </c>
      <c r="Q4439" s="63">
        <v>1.2781749580960001E-2</v>
      </c>
    </row>
    <row r="4440" spans="1:17">
      <c r="A4440" s="63" t="s">
        <v>77</v>
      </c>
      <c r="B4440" s="63" t="s">
        <v>58</v>
      </c>
      <c r="C4440" s="63" t="s">
        <v>54</v>
      </c>
      <c r="D4440" s="63">
        <v>23</v>
      </c>
      <c r="E4440" s="63">
        <v>1.3864399999999999</v>
      </c>
      <c r="F4440" s="63">
        <v>1.159197</v>
      </c>
      <c r="G4440" s="63">
        <v>-0.22724320000000001</v>
      </c>
      <c r="H4440" s="63">
        <v>57.441800000000001</v>
      </c>
      <c r="I4440" s="63">
        <v>-0.37213079999999998</v>
      </c>
      <c r="J4440" s="63">
        <v>-0.28653000000000001</v>
      </c>
      <c r="K4440" s="63">
        <v>-0.22724320000000001</v>
      </c>
      <c r="L4440" s="63">
        <v>-0.16795640000000001</v>
      </c>
      <c r="M4440" s="63">
        <v>-8.2355600000000001E-2</v>
      </c>
      <c r="N4440" s="63">
        <v>1831</v>
      </c>
      <c r="O4440" s="63">
        <v>0.1130564</v>
      </c>
      <c r="P4440" s="63">
        <v>9</v>
      </c>
      <c r="Q4440" s="63">
        <v>1.2781749580960001E-2</v>
      </c>
    </row>
    <row r="4441" spans="1:17">
      <c r="A4441" s="63" t="s">
        <v>77</v>
      </c>
      <c r="B4441" s="63" t="s">
        <v>58</v>
      </c>
      <c r="C4441" s="63" t="s">
        <v>54</v>
      </c>
      <c r="D4441" s="63">
        <v>24</v>
      </c>
      <c r="E4441" s="63">
        <v>1.1141369999999999</v>
      </c>
      <c r="F4441" s="63">
        <v>0.88605979999999995</v>
      </c>
      <c r="G4441" s="63">
        <v>-0.22807749999999999</v>
      </c>
      <c r="H4441" s="63">
        <v>57.636000000000003</v>
      </c>
      <c r="I4441" s="63">
        <v>-0.37296509999999999</v>
      </c>
      <c r="J4441" s="63">
        <v>-0.28736430000000002</v>
      </c>
      <c r="K4441" s="63">
        <v>-0.22807749999999999</v>
      </c>
      <c r="L4441" s="63">
        <v>-0.16879060000000001</v>
      </c>
      <c r="M4441" s="63">
        <v>-8.3189899999999997E-2</v>
      </c>
      <c r="N4441" s="63">
        <v>1831</v>
      </c>
      <c r="O4441" s="63">
        <v>0.1130564</v>
      </c>
      <c r="P4441" s="63">
        <v>9</v>
      </c>
      <c r="Q4441" s="63">
        <v>1.2781749580960001E-2</v>
      </c>
    </row>
    <row r="4442" spans="1:17">
      <c r="A4442" s="63" t="s">
        <v>77</v>
      </c>
      <c r="B4442" s="63" t="s">
        <v>58</v>
      </c>
      <c r="C4442" s="63" t="s">
        <v>55</v>
      </c>
      <c r="D4442" s="63">
        <v>1</v>
      </c>
      <c r="E4442" s="63">
        <v>0.93500819999999996</v>
      </c>
      <c r="F4442" s="63">
        <v>0.68715289999999996</v>
      </c>
      <c r="G4442" s="63">
        <v>-0.2478553</v>
      </c>
      <c r="H4442" s="63">
        <v>53.218499999999999</v>
      </c>
      <c r="I4442" s="63">
        <v>-0.39274290000000001</v>
      </c>
      <c r="J4442" s="63">
        <v>-0.30714209999999997</v>
      </c>
      <c r="K4442" s="63">
        <v>-0.2478553</v>
      </c>
      <c r="L4442" s="63">
        <v>-0.1885685</v>
      </c>
      <c r="M4442" s="63">
        <v>-0.1029677</v>
      </c>
      <c r="N4442" s="63">
        <v>1831</v>
      </c>
      <c r="O4442" s="63">
        <v>0.1130564</v>
      </c>
      <c r="P4442" s="63">
        <v>10</v>
      </c>
      <c r="Q4442" s="63">
        <v>1.2781749580960001E-2</v>
      </c>
    </row>
    <row r="4443" spans="1:17">
      <c r="A4443" s="63" t="s">
        <v>77</v>
      </c>
      <c r="B4443" s="63" t="s">
        <v>58</v>
      </c>
      <c r="C4443" s="63" t="s">
        <v>55</v>
      </c>
      <c r="D4443" s="63">
        <v>2</v>
      </c>
      <c r="E4443" s="63">
        <v>0.84950490000000001</v>
      </c>
      <c r="F4443" s="63">
        <v>0.60925050000000003</v>
      </c>
      <c r="G4443" s="63">
        <v>-0.24025440000000001</v>
      </c>
      <c r="H4443" s="63">
        <v>52.868899999999996</v>
      </c>
      <c r="I4443" s="63">
        <v>-0.38514199999999998</v>
      </c>
      <c r="J4443" s="63">
        <v>-0.29954120000000001</v>
      </c>
      <c r="K4443" s="63">
        <v>-0.24025440000000001</v>
      </c>
      <c r="L4443" s="63">
        <v>-0.18096760000000001</v>
      </c>
      <c r="M4443" s="63">
        <v>-9.5366800000000002E-2</v>
      </c>
      <c r="N4443" s="63">
        <v>1831</v>
      </c>
      <c r="O4443" s="63">
        <v>0.1130564</v>
      </c>
      <c r="P4443" s="63">
        <v>10</v>
      </c>
      <c r="Q4443" s="63">
        <v>1.2781749580960001E-2</v>
      </c>
    </row>
    <row r="4444" spans="1:17">
      <c r="A4444" s="63" t="s">
        <v>77</v>
      </c>
      <c r="B4444" s="63" t="s">
        <v>58</v>
      </c>
      <c r="C4444" s="63" t="s">
        <v>55</v>
      </c>
      <c r="D4444" s="63">
        <v>3</v>
      </c>
      <c r="E4444" s="63">
        <v>0.81917910000000005</v>
      </c>
      <c r="F4444" s="63">
        <v>0.58108409999999999</v>
      </c>
      <c r="G4444" s="63">
        <v>-0.238095</v>
      </c>
      <c r="H4444" s="63">
        <v>52.325200000000002</v>
      </c>
      <c r="I4444" s="63">
        <v>-0.38298260000000001</v>
      </c>
      <c r="J4444" s="63">
        <v>-0.29738179999999997</v>
      </c>
      <c r="K4444" s="63">
        <v>-0.238095</v>
      </c>
      <c r="L4444" s="63">
        <v>-0.1788082</v>
      </c>
      <c r="M4444" s="63">
        <v>-9.3207399999999996E-2</v>
      </c>
      <c r="N4444" s="63">
        <v>1831</v>
      </c>
      <c r="O4444" s="63">
        <v>0.1130564</v>
      </c>
      <c r="P4444" s="63">
        <v>10</v>
      </c>
      <c r="Q4444" s="63">
        <v>1.2781749580960001E-2</v>
      </c>
    </row>
    <row r="4445" spans="1:17">
      <c r="A4445" s="63" t="s">
        <v>77</v>
      </c>
      <c r="B4445" s="63" t="s">
        <v>58</v>
      </c>
      <c r="C4445" s="63" t="s">
        <v>55</v>
      </c>
      <c r="D4445" s="63">
        <v>4</v>
      </c>
      <c r="E4445" s="63">
        <v>0.80426929999999996</v>
      </c>
      <c r="F4445" s="63">
        <v>0.59024449999999995</v>
      </c>
      <c r="G4445" s="63">
        <v>-0.21402479999999999</v>
      </c>
      <c r="H4445" s="63">
        <v>52.868899999999996</v>
      </c>
      <c r="I4445" s="63">
        <v>-0.35891240000000002</v>
      </c>
      <c r="J4445" s="63">
        <v>-0.27331159999999999</v>
      </c>
      <c r="K4445" s="63">
        <v>-0.21402479999999999</v>
      </c>
      <c r="L4445" s="63">
        <v>-0.15473790000000001</v>
      </c>
      <c r="M4445" s="63">
        <v>-6.9137199999999996E-2</v>
      </c>
      <c r="N4445" s="63">
        <v>1831</v>
      </c>
      <c r="O4445" s="63">
        <v>0.1130564</v>
      </c>
      <c r="P4445" s="63">
        <v>10</v>
      </c>
      <c r="Q4445" s="63">
        <v>1.2781749580960001E-2</v>
      </c>
    </row>
    <row r="4446" spans="1:17">
      <c r="A4446" s="63" t="s">
        <v>77</v>
      </c>
      <c r="B4446" s="63" t="s">
        <v>58</v>
      </c>
      <c r="C4446" s="63" t="s">
        <v>55</v>
      </c>
      <c r="D4446" s="63">
        <v>5</v>
      </c>
      <c r="E4446" s="63">
        <v>0.81201950000000001</v>
      </c>
      <c r="F4446" s="63">
        <v>0.59692250000000002</v>
      </c>
      <c r="G4446" s="63">
        <v>-0.21509700000000001</v>
      </c>
      <c r="H4446" s="63">
        <v>52.563099999999999</v>
      </c>
      <c r="I4446" s="63">
        <v>-0.35998459999999999</v>
      </c>
      <c r="J4446" s="63">
        <v>-0.27438380000000001</v>
      </c>
      <c r="K4446" s="63">
        <v>-0.21509700000000001</v>
      </c>
      <c r="L4446" s="63">
        <v>-0.15581020000000001</v>
      </c>
      <c r="M4446" s="63">
        <v>-7.0209400000000005E-2</v>
      </c>
      <c r="N4446" s="63">
        <v>1831</v>
      </c>
      <c r="O4446" s="63">
        <v>0.1130564</v>
      </c>
      <c r="P4446" s="63">
        <v>10</v>
      </c>
      <c r="Q4446" s="63">
        <v>1.2781749580960001E-2</v>
      </c>
    </row>
    <row r="4447" spans="1:17">
      <c r="A4447" s="63" t="s">
        <v>77</v>
      </c>
      <c r="B4447" s="63" t="s">
        <v>58</v>
      </c>
      <c r="C4447" s="63" t="s">
        <v>55</v>
      </c>
      <c r="D4447" s="63">
        <v>6</v>
      </c>
      <c r="E4447" s="63">
        <v>0.90213529999999997</v>
      </c>
      <c r="F4447" s="63">
        <v>0.63517710000000005</v>
      </c>
      <c r="G4447" s="63">
        <v>-0.26695809999999998</v>
      </c>
      <c r="H4447" s="63">
        <v>52.475700000000003</v>
      </c>
      <c r="I4447" s="63">
        <v>-0.41184569999999998</v>
      </c>
      <c r="J4447" s="63">
        <v>-0.32624500000000001</v>
      </c>
      <c r="K4447" s="63">
        <v>-0.26695809999999998</v>
      </c>
      <c r="L4447" s="63">
        <v>-0.2076713</v>
      </c>
      <c r="M4447" s="63">
        <v>-0.1220705</v>
      </c>
      <c r="N4447" s="63">
        <v>1831</v>
      </c>
      <c r="O4447" s="63">
        <v>0.1130564</v>
      </c>
      <c r="P4447" s="63">
        <v>10</v>
      </c>
      <c r="Q4447" s="63">
        <v>1.2781749580960001E-2</v>
      </c>
    </row>
    <row r="4448" spans="1:17">
      <c r="A4448" s="63" t="s">
        <v>77</v>
      </c>
      <c r="B4448" s="63" t="s">
        <v>58</v>
      </c>
      <c r="C4448" s="63" t="s">
        <v>55</v>
      </c>
      <c r="D4448" s="63">
        <v>7</v>
      </c>
      <c r="E4448" s="63">
        <v>1.096344</v>
      </c>
      <c r="F4448" s="63">
        <v>0.82374349999999996</v>
      </c>
      <c r="G4448" s="63">
        <v>-0.27260089999999998</v>
      </c>
      <c r="H4448" s="63">
        <v>51.888300000000001</v>
      </c>
      <c r="I4448" s="63">
        <v>-0.41748849999999998</v>
      </c>
      <c r="J4448" s="63">
        <v>-0.33188770000000001</v>
      </c>
      <c r="K4448" s="63">
        <v>-0.27260089999999998</v>
      </c>
      <c r="L4448" s="63">
        <v>-0.21331410000000001</v>
      </c>
      <c r="M4448" s="63">
        <v>-0.1277133</v>
      </c>
      <c r="N4448" s="63">
        <v>1831</v>
      </c>
      <c r="O4448" s="63">
        <v>0.1130564</v>
      </c>
      <c r="P4448" s="63">
        <v>10</v>
      </c>
      <c r="Q4448" s="63">
        <v>1.2781749580960001E-2</v>
      </c>
    </row>
    <row r="4449" spans="1:17">
      <c r="A4449" s="63" t="s">
        <v>77</v>
      </c>
      <c r="B4449" s="63" t="s">
        <v>58</v>
      </c>
      <c r="C4449" s="63" t="s">
        <v>55</v>
      </c>
      <c r="D4449" s="63">
        <v>8</v>
      </c>
      <c r="E4449" s="63">
        <v>1.23262</v>
      </c>
      <c r="F4449" s="63">
        <v>1.00518</v>
      </c>
      <c r="G4449" s="63">
        <v>-0.2274398</v>
      </c>
      <c r="H4449" s="63">
        <v>51.475700000000003</v>
      </c>
      <c r="I4449" s="63">
        <v>-0.37232739999999998</v>
      </c>
      <c r="J4449" s="63">
        <v>-0.2867266</v>
      </c>
      <c r="K4449" s="63">
        <v>-0.2274398</v>
      </c>
      <c r="L4449" s="63">
        <v>-0.16815289999999999</v>
      </c>
      <c r="M4449" s="63">
        <v>-8.2552200000000006E-2</v>
      </c>
      <c r="N4449" s="63">
        <v>1831</v>
      </c>
      <c r="O4449" s="63">
        <v>0.1130564</v>
      </c>
      <c r="P4449" s="63">
        <v>10</v>
      </c>
      <c r="Q4449" s="63">
        <v>1.2781749580960001E-2</v>
      </c>
    </row>
    <row r="4450" spans="1:17">
      <c r="A4450" s="63" t="s">
        <v>77</v>
      </c>
      <c r="B4450" s="63" t="s">
        <v>58</v>
      </c>
      <c r="C4450" s="63" t="s">
        <v>55</v>
      </c>
      <c r="D4450" s="63">
        <v>9</v>
      </c>
      <c r="E4450" s="63">
        <v>1.21787</v>
      </c>
      <c r="F4450" s="63">
        <v>1.1056299999999999</v>
      </c>
      <c r="G4450" s="63">
        <v>-0.11223959999999999</v>
      </c>
      <c r="H4450" s="63">
        <v>52.174799999999998</v>
      </c>
      <c r="I4450" s="63">
        <v>-0.2571272</v>
      </c>
      <c r="J4450" s="63">
        <v>-0.1715264</v>
      </c>
      <c r="K4450" s="63">
        <v>-0.11223959999999999</v>
      </c>
      <c r="L4450" s="63">
        <v>-5.2952800000000001E-2</v>
      </c>
      <c r="M4450" s="63">
        <v>3.2648000000000003E-2</v>
      </c>
      <c r="N4450" s="63">
        <v>1831</v>
      </c>
      <c r="O4450" s="63">
        <v>0.1130564</v>
      </c>
      <c r="P4450" s="63">
        <v>10</v>
      </c>
      <c r="Q4450" s="63">
        <v>1.2781749580960001E-2</v>
      </c>
    </row>
    <row r="4451" spans="1:17">
      <c r="A4451" s="63" t="s">
        <v>77</v>
      </c>
      <c r="B4451" s="63" t="s">
        <v>58</v>
      </c>
      <c r="C4451" s="63" t="s">
        <v>55</v>
      </c>
      <c r="D4451" s="63">
        <v>10</v>
      </c>
      <c r="E4451" s="63">
        <v>1.245101</v>
      </c>
      <c r="F4451" s="63">
        <v>1.1315519999999999</v>
      </c>
      <c r="G4451" s="63">
        <v>-0.11354980000000001</v>
      </c>
      <c r="H4451" s="63">
        <v>53.830100000000002</v>
      </c>
      <c r="I4451" s="63">
        <v>-0.25843739999999998</v>
      </c>
      <c r="J4451" s="63">
        <v>-0.17283670000000001</v>
      </c>
      <c r="K4451" s="63">
        <v>-0.11354980000000001</v>
      </c>
      <c r="L4451" s="63">
        <v>-5.4262999999999999E-2</v>
      </c>
      <c r="M4451" s="63">
        <v>3.1337799999999999E-2</v>
      </c>
      <c r="N4451" s="63">
        <v>1831</v>
      </c>
      <c r="O4451" s="63">
        <v>0.1130564</v>
      </c>
      <c r="P4451" s="63">
        <v>10</v>
      </c>
      <c r="Q4451" s="63">
        <v>1.2781749580960001E-2</v>
      </c>
    </row>
    <row r="4452" spans="1:17">
      <c r="A4452" s="63" t="s">
        <v>77</v>
      </c>
      <c r="B4452" s="63" t="s">
        <v>58</v>
      </c>
      <c r="C4452" s="63" t="s">
        <v>55</v>
      </c>
      <c r="D4452" s="63">
        <v>11</v>
      </c>
      <c r="E4452" s="63">
        <v>1.1664140000000001</v>
      </c>
      <c r="F4452" s="63">
        <v>1.1744540000000001</v>
      </c>
      <c r="G4452" s="63">
        <v>8.0394000000000004E-3</v>
      </c>
      <c r="H4452" s="63">
        <v>55.267099999999999</v>
      </c>
      <c r="I4452" s="63">
        <v>-0.1368482</v>
      </c>
      <c r="J4452" s="63">
        <v>-5.1247500000000001E-2</v>
      </c>
      <c r="K4452" s="63">
        <v>8.0394000000000004E-3</v>
      </c>
      <c r="L4452" s="63">
        <v>6.7326200000000003E-2</v>
      </c>
      <c r="M4452" s="63">
        <v>0.15292700000000001</v>
      </c>
      <c r="N4452" s="63">
        <v>1831</v>
      </c>
      <c r="O4452" s="63">
        <v>0.1130564</v>
      </c>
      <c r="P4452" s="63">
        <v>10</v>
      </c>
      <c r="Q4452" s="63">
        <v>1.2781749580960001E-2</v>
      </c>
    </row>
    <row r="4453" spans="1:17">
      <c r="A4453" s="63" t="s">
        <v>77</v>
      </c>
      <c r="B4453" s="63" t="s">
        <v>58</v>
      </c>
      <c r="C4453" s="63" t="s">
        <v>55</v>
      </c>
      <c r="D4453" s="63">
        <v>12</v>
      </c>
      <c r="E4453" s="63">
        <v>1.1299300000000001</v>
      </c>
      <c r="F4453" s="63">
        <v>1.212421</v>
      </c>
      <c r="G4453" s="63">
        <v>8.2491300000000004E-2</v>
      </c>
      <c r="H4453" s="63">
        <v>56.247700000000002</v>
      </c>
      <c r="I4453" s="63">
        <v>-6.2396300000000002E-2</v>
      </c>
      <c r="J4453" s="63">
        <v>2.32044E-2</v>
      </c>
      <c r="K4453" s="63">
        <v>8.2491300000000004E-2</v>
      </c>
      <c r="L4453" s="63">
        <v>0.14177809999999999</v>
      </c>
      <c r="M4453" s="63">
        <v>0.22737889999999999</v>
      </c>
      <c r="N4453" s="63">
        <v>1831</v>
      </c>
      <c r="O4453" s="63">
        <v>0.1130564</v>
      </c>
      <c r="P4453" s="63">
        <v>10</v>
      </c>
      <c r="Q4453" s="63">
        <v>1.2781749580960001E-2</v>
      </c>
    </row>
    <row r="4454" spans="1:17">
      <c r="A4454" s="63" t="s">
        <v>77</v>
      </c>
      <c r="B4454" s="63" t="s">
        <v>58</v>
      </c>
      <c r="C4454" s="63" t="s">
        <v>55</v>
      </c>
      <c r="D4454" s="63">
        <v>13</v>
      </c>
      <c r="E4454" s="63">
        <v>1.0314589999999999</v>
      </c>
      <c r="F4454" s="63">
        <v>1.2575069999999999</v>
      </c>
      <c r="G4454" s="63">
        <v>0.22604759999999999</v>
      </c>
      <c r="H4454" s="63">
        <v>57.640900000000002</v>
      </c>
      <c r="I4454" s="63">
        <v>8.1159999999999996E-2</v>
      </c>
      <c r="J4454" s="63">
        <v>0.16676079999999999</v>
      </c>
      <c r="K4454" s="63">
        <v>0.22604759999999999</v>
      </c>
      <c r="L4454" s="63">
        <v>0.28533449999999999</v>
      </c>
      <c r="M4454" s="63">
        <v>0.37093520000000002</v>
      </c>
      <c r="N4454" s="63">
        <v>1831</v>
      </c>
      <c r="O4454" s="63">
        <v>0.1130564</v>
      </c>
      <c r="P4454" s="63">
        <v>10</v>
      </c>
      <c r="Q4454" s="63">
        <v>1.2781749580960001E-2</v>
      </c>
    </row>
    <row r="4455" spans="1:17">
      <c r="A4455" s="63" t="s">
        <v>77</v>
      </c>
      <c r="B4455" s="63" t="s">
        <v>58</v>
      </c>
      <c r="C4455" s="63" t="s">
        <v>55</v>
      </c>
      <c r="D4455" s="63">
        <v>14</v>
      </c>
      <c r="E4455" s="63">
        <v>1.005941</v>
      </c>
      <c r="F4455" s="63">
        <v>1.2797670000000001</v>
      </c>
      <c r="G4455" s="63">
        <v>0.27382640000000003</v>
      </c>
      <c r="H4455" s="63">
        <v>60.403100000000002</v>
      </c>
      <c r="I4455" s="63">
        <v>0.12893879999999999</v>
      </c>
      <c r="J4455" s="63">
        <v>0.21453949999999999</v>
      </c>
      <c r="K4455" s="63">
        <v>0.27382640000000003</v>
      </c>
      <c r="L4455" s="63">
        <v>0.3331132</v>
      </c>
      <c r="M4455" s="63">
        <v>0.41871399999999998</v>
      </c>
      <c r="N4455" s="63">
        <v>1831</v>
      </c>
      <c r="O4455" s="63">
        <v>0.1130564</v>
      </c>
      <c r="P4455" s="63">
        <v>10</v>
      </c>
      <c r="Q4455" s="63">
        <v>1.2781749580960001E-2</v>
      </c>
    </row>
    <row r="4456" spans="1:17">
      <c r="A4456" s="63" t="s">
        <v>77</v>
      </c>
      <c r="B4456" s="63" t="s">
        <v>58</v>
      </c>
      <c r="C4456" s="63" t="s">
        <v>55</v>
      </c>
      <c r="D4456" s="63">
        <v>15</v>
      </c>
      <c r="E4456" s="63">
        <v>1.0466949999999999</v>
      </c>
      <c r="F4456" s="63">
        <v>1.3389660000000001</v>
      </c>
      <c r="G4456" s="63">
        <v>0.29227140000000001</v>
      </c>
      <c r="H4456" s="63">
        <v>61.7089</v>
      </c>
      <c r="I4456" s="63">
        <v>0.14738380000000001</v>
      </c>
      <c r="J4456" s="63">
        <v>0.23298450000000001</v>
      </c>
      <c r="K4456" s="63">
        <v>0.29227140000000001</v>
      </c>
      <c r="L4456" s="63">
        <v>0.35155819999999999</v>
      </c>
      <c r="M4456" s="63">
        <v>0.43715900000000002</v>
      </c>
      <c r="N4456" s="63">
        <v>1831</v>
      </c>
      <c r="O4456" s="63">
        <v>0.1130564</v>
      </c>
      <c r="P4456" s="63">
        <v>10</v>
      </c>
      <c r="Q4456" s="63">
        <v>1.2781749580960001E-2</v>
      </c>
    </row>
    <row r="4457" spans="1:17">
      <c r="A4457" s="63" t="s">
        <v>77</v>
      </c>
      <c r="B4457" s="63" t="s">
        <v>58</v>
      </c>
      <c r="C4457" s="63" t="s">
        <v>55</v>
      </c>
      <c r="D4457" s="63">
        <v>16</v>
      </c>
      <c r="E4457" s="63">
        <v>1.084972</v>
      </c>
      <c r="F4457" s="63">
        <v>1.3656280000000001</v>
      </c>
      <c r="G4457" s="63">
        <v>0.28065560000000001</v>
      </c>
      <c r="H4457" s="63">
        <v>63.034100000000002</v>
      </c>
      <c r="I4457" s="63">
        <v>0.135768</v>
      </c>
      <c r="J4457" s="63">
        <v>0.2213688</v>
      </c>
      <c r="K4457" s="63">
        <v>0.28065560000000001</v>
      </c>
      <c r="L4457" s="63">
        <v>0.33994249999999998</v>
      </c>
      <c r="M4457" s="63">
        <v>0.42554320000000001</v>
      </c>
      <c r="N4457" s="63">
        <v>1831</v>
      </c>
      <c r="O4457" s="63">
        <v>0.1130564</v>
      </c>
      <c r="P4457" s="63">
        <v>10</v>
      </c>
      <c r="Q4457" s="63">
        <v>1.2781749580960001E-2</v>
      </c>
    </row>
    <row r="4458" spans="1:17">
      <c r="A4458" s="63" t="s">
        <v>77</v>
      </c>
      <c r="B4458" s="63" t="s">
        <v>58</v>
      </c>
      <c r="C4458" s="63" t="s">
        <v>55</v>
      </c>
      <c r="D4458" s="63">
        <v>17</v>
      </c>
      <c r="E4458" s="63">
        <v>1.13741</v>
      </c>
      <c r="F4458" s="63">
        <v>1.399634</v>
      </c>
      <c r="G4458" s="63">
        <v>0.2622237</v>
      </c>
      <c r="H4458" s="63">
        <v>63.228299999999997</v>
      </c>
      <c r="I4458" s="63">
        <v>0.1173361</v>
      </c>
      <c r="J4458" s="63">
        <v>0.2029369</v>
      </c>
      <c r="K4458" s="63">
        <v>0.2622237</v>
      </c>
      <c r="L4458" s="63">
        <v>0.32151059999999998</v>
      </c>
      <c r="M4458" s="63">
        <v>0.40711130000000001</v>
      </c>
      <c r="N4458" s="63">
        <v>1831</v>
      </c>
      <c r="O4458" s="63">
        <v>0.1130564</v>
      </c>
      <c r="P4458" s="63">
        <v>10</v>
      </c>
      <c r="Q4458" s="63">
        <v>1.2781749580960001E-2</v>
      </c>
    </row>
    <row r="4459" spans="1:17">
      <c r="A4459" s="63" t="s">
        <v>77</v>
      </c>
      <c r="B4459" s="63" t="s">
        <v>58</v>
      </c>
      <c r="C4459" s="63" t="s">
        <v>55</v>
      </c>
      <c r="D4459" s="63">
        <v>18</v>
      </c>
      <c r="E4459" s="63">
        <v>1.234237</v>
      </c>
      <c r="F4459" s="63">
        <v>1.413157</v>
      </c>
      <c r="G4459" s="63">
        <v>0.17892089999999999</v>
      </c>
      <c r="H4459" s="63">
        <v>61.597200000000001</v>
      </c>
      <c r="I4459" s="63">
        <v>3.4033300000000002E-2</v>
      </c>
      <c r="J4459" s="63">
        <v>0.119634</v>
      </c>
      <c r="K4459" s="63">
        <v>0.17892089999999999</v>
      </c>
      <c r="L4459" s="63">
        <v>0.23820769999999999</v>
      </c>
      <c r="M4459" s="63">
        <v>0.3238085</v>
      </c>
      <c r="N4459" s="63">
        <v>1831</v>
      </c>
      <c r="O4459" s="63">
        <v>0.1130564</v>
      </c>
      <c r="P4459" s="63">
        <v>10</v>
      </c>
      <c r="Q4459" s="63">
        <v>1.2781749580960001E-2</v>
      </c>
    </row>
    <row r="4460" spans="1:17">
      <c r="A4460" s="63" t="s">
        <v>77</v>
      </c>
      <c r="B4460" s="63" t="s">
        <v>58</v>
      </c>
      <c r="C4460" s="63" t="s">
        <v>55</v>
      </c>
      <c r="D4460" s="63">
        <v>19</v>
      </c>
      <c r="E4460" s="63">
        <v>1.3704609999999999</v>
      </c>
      <c r="F4460" s="63">
        <v>1.3754630000000001</v>
      </c>
      <c r="G4460" s="63">
        <v>5.0013999999999996E-3</v>
      </c>
      <c r="H4460" s="63">
        <v>58.922400000000003</v>
      </c>
      <c r="I4460" s="63">
        <v>-0.13988619999999999</v>
      </c>
      <c r="J4460" s="63">
        <v>-5.4285399999999998E-2</v>
      </c>
      <c r="K4460" s="63">
        <v>5.0013999999999996E-3</v>
      </c>
      <c r="L4460" s="63">
        <v>6.4288300000000007E-2</v>
      </c>
      <c r="M4460" s="63">
        <v>0.14988899999999999</v>
      </c>
      <c r="N4460" s="63">
        <v>1831</v>
      </c>
      <c r="O4460" s="63">
        <v>0.1130564</v>
      </c>
      <c r="P4460" s="63">
        <v>10</v>
      </c>
      <c r="Q4460" s="63">
        <v>1.2781749580960001E-2</v>
      </c>
    </row>
    <row r="4461" spans="1:17">
      <c r="A4461" s="63" t="s">
        <v>77</v>
      </c>
      <c r="B4461" s="63" t="s">
        <v>58</v>
      </c>
      <c r="C4461" s="63" t="s">
        <v>55</v>
      </c>
      <c r="D4461" s="63">
        <v>20</v>
      </c>
      <c r="E4461" s="63">
        <v>1.515792</v>
      </c>
      <c r="F4461" s="63">
        <v>1.4037090000000001</v>
      </c>
      <c r="G4461" s="63">
        <v>-0.1120825</v>
      </c>
      <c r="H4461" s="63">
        <v>55.072899999999997</v>
      </c>
      <c r="I4461" s="63">
        <v>-0.25697009999999998</v>
      </c>
      <c r="J4461" s="63">
        <v>-0.1713693</v>
      </c>
      <c r="K4461" s="63">
        <v>-0.1120825</v>
      </c>
      <c r="L4461" s="63">
        <v>-5.2795700000000001E-2</v>
      </c>
      <c r="M4461" s="63">
        <v>3.2805099999999997E-2</v>
      </c>
      <c r="N4461" s="63">
        <v>1831</v>
      </c>
      <c r="O4461" s="63">
        <v>0.1130564</v>
      </c>
      <c r="P4461" s="63">
        <v>10</v>
      </c>
      <c r="Q4461" s="63">
        <v>1.2781749580960001E-2</v>
      </c>
    </row>
    <row r="4462" spans="1:17">
      <c r="A4462" s="63" t="s">
        <v>77</v>
      </c>
      <c r="B4462" s="63" t="s">
        <v>58</v>
      </c>
      <c r="C4462" s="63" t="s">
        <v>55</v>
      </c>
      <c r="D4462" s="63">
        <v>21</v>
      </c>
      <c r="E4462" s="63">
        <v>1.5930470000000001</v>
      </c>
      <c r="F4462" s="63">
        <v>1.4197090000000001</v>
      </c>
      <c r="G4462" s="63">
        <v>-0.1733382</v>
      </c>
      <c r="H4462" s="63">
        <v>52.985500000000002</v>
      </c>
      <c r="I4462" s="63">
        <v>-0.3182258</v>
      </c>
      <c r="J4462" s="63">
        <v>-0.232625</v>
      </c>
      <c r="K4462" s="63">
        <v>-0.1733382</v>
      </c>
      <c r="L4462" s="63">
        <v>-0.11405129999999999</v>
      </c>
      <c r="M4462" s="63">
        <v>-2.84506E-2</v>
      </c>
      <c r="N4462" s="63">
        <v>1831</v>
      </c>
      <c r="O4462" s="63">
        <v>0.1130564</v>
      </c>
      <c r="P4462" s="63">
        <v>10</v>
      </c>
      <c r="Q4462" s="63">
        <v>1.2781749580960001E-2</v>
      </c>
    </row>
    <row r="4463" spans="1:17">
      <c r="A4463" s="63" t="s">
        <v>77</v>
      </c>
      <c r="B4463" s="63" t="s">
        <v>58</v>
      </c>
      <c r="C4463" s="63" t="s">
        <v>55</v>
      </c>
      <c r="D4463" s="63">
        <v>22</v>
      </c>
      <c r="E4463" s="63">
        <v>1.540178</v>
      </c>
      <c r="F4463" s="63">
        <v>1.3176490000000001</v>
      </c>
      <c r="G4463" s="63">
        <v>-0.22252910000000001</v>
      </c>
      <c r="H4463" s="63">
        <v>52.0486</v>
      </c>
      <c r="I4463" s="63">
        <v>-0.36741669999999998</v>
      </c>
      <c r="J4463" s="63">
        <v>-0.28181590000000001</v>
      </c>
      <c r="K4463" s="63">
        <v>-0.22252910000000001</v>
      </c>
      <c r="L4463" s="63">
        <v>-0.1632422</v>
      </c>
      <c r="M4463" s="63">
        <v>-7.7641500000000002E-2</v>
      </c>
      <c r="N4463" s="63">
        <v>1831</v>
      </c>
      <c r="O4463" s="63">
        <v>0.1130564</v>
      </c>
      <c r="P4463" s="63">
        <v>10</v>
      </c>
      <c r="Q4463" s="63">
        <v>1.2781749580960001E-2</v>
      </c>
    </row>
    <row r="4464" spans="1:17">
      <c r="A4464" s="63" t="s">
        <v>77</v>
      </c>
      <c r="B4464" s="63" t="s">
        <v>58</v>
      </c>
      <c r="C4464" s="63" t="s">
        <v>55</v>
      </c>
      <c r="D4464" s="63">
        <v>23</v>
      </c>
      <c r="E4464" s="63">
        <v>1.3355999999999999</v>
      </c>
      <c r="F4464" s="63">
        <v>1.1123780000000001</v>
      </c>
      <c r="G4464" s="63">
        <v>-0.22322110000000001</v>
      </c>
      <c r="H4464" s="63">
        <v>50.830100000000002</v>
      </c>
      <c r="I4464" s="63">
        <v>-0.36810870000000001</v>
      </c>
      <c r="J4464" s="63">
        <v>-0.28250789999999998</v>
      </c>
      <c r="K4464" s="63">
        <v>-0.22322110000000001</v>
      </c>
      <c r="L4464" s="63">
        <v>-0.1639342</v>
      </c>
      <c r="M4464" s="63">
        <v>-7.83335E-2</v>
      </c>
      <c r="N4464" s="63">
        <v>1831</v>
      </c>
      <c r="O4464" s="63">
        <v>0.1130564</v>
      </c>
      <c r="P4464" s="63">
        <v>10</v>
      </c>
      <c r="Q4464" s="63">
        <v>1.2781749580960001E-2</v>
      </c>
    </row>
    <row r="4465" spans="1:17">
      <c r="A4465" s="63" t="s">
        <v>77</v>
      </c>
      <c r="B4465" s="63" t="s">
        <v>58</v>
      </c>
      <c r="C4465" s="63" t="s">
        <v>55</v>
      </c>
      <c r="D4465" s="63">
        <v>24</v>
      </c>
      <c r="E4465" s="63">
        <v>1.072557</v>
      </c>
      <c r="F4465" s="63">
        <v>0.84308450000000001</v>
      </c>
      <c r="G4465" s="63">
        <v>-0.2294728</v>
      </c>
      <c r="H4465" s="63">
        <v>50.480600000000003</v>
      </c>
      <c r="I4465" s="63">
        <v>-0.37436039999999998</v>
      </c>
      <c r="J4465" s="63">
        <v>-0.28875960000000001</v>
      </c>
      <c r="K4465" s="63">
        <v>-0.2294728</v>
      </c>
      <c r="L4465" s="63">
        <v>-0.170186</v>
      </c>
      <c r="M4465" s="63">
        <v>-8.4585199999999999E-2</v>
      </c>
      <c r="N4465" s="63">
        <v>1831</v>
      </c>
      <c r="O4465" s="63">
        <v>0.1130564</v>
      </c>
      <c r="P4465" s="63">
        <v>10</v>
      </c>
      <c r="Q4465" s="63">
        <v>1.2781749580960001E-2</v>
      </c>
    </row>
    <row r="4466" spans="1:17">
      <c r="A4466" s="63" t="s">
        <v>77</v>
      </c>
      <c r="B4466" s="63" t="s">
        <v>58</v>
      </c>
      <c r="C4466" s="63" t="s">
        <v>56</v>
      </c>
      <c r="D4466" s="63">
        <v>1</v>
      </c>
      <c r="E4466" s="63">
        <v>1.029468</v>
      </c>
      <c r="F4466" s="63">
        <v>0.88456420000000002</v>
      </c>
      <c r="G4466" s="63">
        <v>-0.1449037</v>
      </c>
      <c r="H4466" s="63">
        <v>35.868899999999996</v>
      </c>
      <c r="I4466" s="63">
        <v>-0.28979129999999997</v>
      </c>
      <c r="J4466" s="63">
        <v>-0.2041906</v>
      </c>
      <c r="K4466" s="63">
        <v>-0.1449037</v>
      </c>
      <c r="L4466" s="63">
        <v>-8.5616899999999996E-2</v>
      </c>
      <c r="M4466" s="63">
        <v>-1.6099999999999998E-5</v>
      </c>
      <c r="N4466" s="63">
        <v>1831</v>
      </c>
      <c r="O4466" s="63">
        <v>0.1130564</v>
      </c>
      <c r="P4466" s="63">
        <v>11</v>
      </c>
      <c r="Q4466" s="63">
        <v>1.2781749580960001E-2</v>
      </c>
    </row>
    <row r="4467" spans="1:17">
      <c r="A4467" s="63" t="s">
        <v>77</v>
      </c>
      <c r="B4467" s="63" t="s">
        <v>58</v>
      </c>
      <c r="C4467" s="63" t="s">
        <v>56</v>
      </c>
      <c r="D4467" s="63">
        <v>2</v>
      </c>
      <c r="E4467" s="63">
        <v>0.96169289999999996</v>
      </c>
      <c r="F4467" s="63">
        <v>0.80087719999999996</v>
      </c>
      <c r="G4467" s="63">
        <v>-0.16081580000000001</v>
      </c>
      <c r="H4467" s="63">
        <v>35.781500000000001</v>
      </c>
      <c r="I4467" s="63">
        <v>-0.30570340000000001</v>
      </c>
      <c r="J4467" s="63">
        <v>-0.22010260000000001</v>
      </c>
      <c r="K4467" s="63">
        <v>-0.16081580000000001</v>
      </c>
      <c r="L4467" s="63">
        <v>-0.10152890000000001</v>
      </c>
      <c r="M4467" s="63">
        <v>-1.59282E-2</v>
      </c>
      <c r="N4467" s="63">
        <v>1831</v>
      </c>
      <c r="O4467" s="63">
        <v>0.1130564</v>
      </c>
      <c r="P4467" s="63">
        <v>11</v>
      </c>
      <c r="Q4467" s="63">
        <v>1.2781749580960001E-2</v>
      </c>
    </row>
    <row r="4468" spans="1:17">
      <c r="A4468" s="63" t="s">
        <v>77</v>
      </c>
      <c r="B4468" s="63" t="s">
        <v>58</v>
      </c>
      <c r="C4468" s="63" t="s">
        <v>56</v>
      </c>
      <c r="D4468" s="63">
        <v>3</v>
      </c>
      <c r="E4468" s="63">
        <v>0.95723429999999998</v>
      </c>
      <c r="F4468" s="63">
        <v>0.80083780000000004</v>
      </c>
      <c r="G4468" s="63">
        <v>-0.15639639999999999</v>
      </c>
      <c r="H4468" s="63">
        <v>34.694200000000002</v>
      </c>
      <c r="I4468" s="63">
        <v>-0.301284</v>
      </c>
      <c r="J4468" s="63">
        <v>-0.21568329999999999</v>
      </c>
      <c r="K4468" s="63">
        <v>-0.15639639999999999</v>
      </c>
      <c r="L4468" s="63">
        <v>-9.7109600000000004E-2</v>
      </c>
      <c r="M4468" s="63">
        <v>-1.1508900000000001E-2</v>
      </c>
      <c r="N4468" s="63">
        <v>1831</v>
      </c>
      <c r="O4468" s="63">
        <v>0.1130564</v>
      </c>
      <c r="P4468" s="63">
        <v>11</v>
      </c>
      <c r="Q4468" s="63">
        <v>1.2781749580960001E-2</v>
      </c>
    </row>
    <row r="4469" spans="1:17">
      <c r="A4469" s="63" t="s">
        <v>77</v>
      </c>
      <c r="B4469" s="63" t="s">
        <v>58</v>
      </c>
      <c r="C4469" s="63" t="s">
        <v>56</v>
      </c>
      <c r="D4469" s="63">
        <v>4</v>
      </c>
      <c r="E4469" s="63">
        <v>0.98717469999999996</v>
      </c>
      <c r="F4469" s="63">
        <v>0.82932450000000002</v>
      </c>
      <c r="G4469" s="63">
        <v>-0.1578503</v>
      </c>
      <c r="H4469" s="63">
        <v>34.650500000000001</v>
      </c>
      <c r="I4469" s="63">
        <v>-0.3027379</v>
      </c>
      <c r="J4469" s="63">
        <v>-0.2171371</v>
      </c>
      <c r="K4469" s="63">
        <v>-0.1578503</v>
      </c>
      <c r="L4469" s="63">
        <v>-9.8563399999999995E-2</v>
      </c>
      <c r="M4469" s="63">
        <v>-1.2962700000000001E-2</v>
      </c>
      <c r="N4469" s="63">
        <v>1831</v>
      </c>
      <c r="O4469" s="63">
        <v>0.1130564</v>
      </c>
      <c r="P4469" s="63">
        <v>11</v>
      </c>
      <c r="Q4469" s="63">
        <v>1.2781749580960001E-2</v>
      </c>
    </row>
    <row r="4470" spans="1:17">
      <c r="A4470" s="63" t="s">
        <v>77</v>
      </c>
      <c r="B4470" s="63" t="s">
        <v>58</v>
      </c>
      <c r="C4470" s="63" t="s">
        <v>56</v>
      </c>
      <c r="D4470" s="63">
        <v>5</v>
      </c>
      <c r="E4470" s="63">
        <v>1.030233</v>
      </c>
      <c r="F4470" s="63">
        <v>0.87314029999999998</v>
      </c>
      <c r="G4470" s="63">
        <v>-0.1570928</v>
      </c>
      <c r="H4470" s="63">
        <v>33.6068</v>
      </c>
      <c r="I4470" s="63">
        <v>-0.30198039999999998</v>
      </c>
      <c r="J4470" s="63">
        <v>-0.21637960000000001</v>
      </c>
      <c r="K4470" s="63">
        <v>-0.1570928</v>
      </c>
      <c r="L4470" s="63">
        <v>-9.7806000000000004E-2</v>
      </c>
      <c r="M4470" s="63">
        <v>-1.2205199999999999E-2</v>
      </c>
      <c r="N4470" s="63">
        <v>1831</v>
      </c>
      <c r="O4470" s="63">
        <v>0.1130564</v>
      </c>
      <c r="P4470" s="63">
        <v>11</v>
      </c>
      <c r="Q4470" s="63">
        <v>1.2781749580960001E-2</v>
      </c>
    </row>
    <row r="4471" spans="1:17">
      <c r="A4471" s="63" t="s">
        <v>77</v>
      </c>
      <c r="B4471" s="63" t="s">
        <v>58</v>
      </c>
      <c r="C4471" s="63" t="s">
        <v>56</v>
      </c>
      <c r="D4471" s="63">
        <v>6</v>
      </c>
      <c r="E4471" s="63">
        <v>1.2022649999999999</v>
      </c>
      <c r="F4471" s="63">
        <v>0.96702710000000003</v>
      </c>
      <c r="G4471" s="63">
        <v>-0.2352378</v>
      </c>
      <c r="H4471" s="63">
        <v>33.519399999999997</v>
      </c>
      <c r="I4471" s="63">
        <v>-0.3801254</v>
      </c>
      <c r="J4471" s="63">
        <v>-0.29452460000000003</v>
      </c>
      <c r="K4471" s="63">
        <v>-0.2352378</v>
      </c>
      <c r="L4471" s="63">
        <v>-0.17595089999999999</v>
      </c>
      <c r="M4471" s="63">
        <v>-9.0350200000000006E-2</v>
      </c>
      <c r="N4471" s="63">
        <v>1831</v>
      </c>
      <c r="O4471" s="63">
        <v>0.1130564</v>
      </c>
      <c r="P4471" s="63">
        <v>11</v>
      </c>
      <c r="Q4471" s="63">
        <v>1.2781749580960001E-2</v>
      </c>
    </row>
    <row r="4472" spans="1:17">
      <c r="A4472" s="63" t="s">
        <v>77</v>
      </c>
      <c r="B4472" s="63" t="s">
        <v>58</v>
      </c>
      <c r="C4472" s="63" t="s">
        <v>56</v>
      </c>
      <c r="D4472" s="63">
        <v>7</v>
      </c>
      <c r="E4472" s="63">
        <v>1.569232</v>
      </c>
      <c r="F4472" s="63">
        <v>1.370055</v>
      </c>
      <c r="G4472" s="63">
        <v>-0.19917679999999999</v>
      </c>
      <c r="H4472" s="63">
        <v>33.475700000000003</v>
      </c>
      <c r="I4472" s="63">
        <v>-0.34406439999999999</v>
      </c>
      <c r="J4472" s="63">
        <v>-0.25846360000000002</v>
      </c>
      <c r="K4472" s="63">
        <v>-0.19917679999999999</v>
      </c>
      <c r="L4472" s="63">
        <v>-0.13988999999999999</v>
      </c>
      <c r="M4472" s="63">
        <v>-5.4289200000000003E-2</v>
      </c>
      <c r="N4472" s="63">
        <v>1831</v>
      </c>
      <c r="O4472" s="63">
        <v>0.1130564</v>
      </c>
      <c r="P4472" s="63">
        <v>11</v>
      </c>
      <c r="Q4472" s="63">
        <v>1.2781749580960001E-2</v>
      </c>
    </row>
    <row r="4473" spans="1:17">
      <c r="A4473" s="63" t="s">
        <v>77</v>
      </c>
      <c r="B4473" s="63" t="s">
        <v>58</v>
      </c>
      <c r="C4473" s="63" t="s">
        <v>56</v>
      </c>
      <c r="D4473" s="63">
        <v>8</v>
      </c>
      <c r="E4473" s="63">
        <v>1.7884519999999999</v>
      </c>
      <c r="F4473" s="63">
        <v>1.7044999999999999</v>
      </c>
      <c r="G4473" s="63">
        <v>-8.3951799999999993E-2</v>
      </c>
      <c r="H4473" s="63">
        <v>34.019399999999997</v>
      </c>
      <c r="I4473" s="63">
        <v>-0.2288394</v>
      </c>
      <c r="J4473" s="63">
        <v>-0.1432387</v>
      </c>
      <c r="K4473" s="63">
        <v>-8.3951799999999993E-2</v>
      </c>
      <c r="L4473" s="63">
        <v>-2.4664999999999999E-2</v>
      </c>
      <c r="M4473" s="63">
        <v>6.0935799999999998E-2</v>
      </c>
      <c r="N4473" s="63">
        <v>1831</v>
      </c>
      <c r="O4473" s="63">
        <v>0.1130564</v>
      </c>
      <c r="P4473" s="63">
        <v>11</v>
      </c>
      <c r="Q4473" s="63">
        <v>1.2781749580960001E-2</v>
      </c>
    </row>
    <row r="4474" spans="1:17">
      <c r="A4474" s="63" t="s">
        <v>77</v>
      </c>
      <c r="B4474" s="63" t="s">
        <v>58</v>
      </c>
      <c r="C4474" s="63" t="s">
        <v>56</v>
      </c>
      <c r="D4474" s="63">
        <v>9</v>
      </c>
      <c r="E4474" s="63">
        <v>1.654406</v>
      </c>
      <c r="F4474" s="63">
        <v>1.7277400000000001</v>
      </c>
      <c r="G4474" s="63">
        <v>7.3333499999999996E-2</v>
      </c>
      <c r="H4474" s="63">
        <v>38.194200000000002</v>
      </c>
      <c r="I4474" s="63">
        <v>-7.1554099999999995E-2</v>
      </c>
      <c r="J4474" s="63">
        <v>1.4046700000000001E-2</v>
      </c>
      <c r="K4474" s="63">
        <v>7.3333499999999996E-2</v>
      </c>
      <c r="L4474" s="63">
        <v>0.1326203</v>
      </c>
      <c r="M4474" s="63">
        <v>0.2182211</v>
      </c>
      <c r="N4474" s="63">
        <v>1831</v>
      </c>
      <c r="O4474" s="63">
        <v>0.1130564</v>
      </c>
      <c r="P4474" s="63">
        <v>11</v>
      </c>
      <c r="Q4474" s="63">
        <v>1.2781749580960001E-2</v>
      </c>
    </row>
    <row r="4475" spans="1:17">
      <c r="A4475" s="63" t="s">
        <v>77</v>
      </c>
      <c r="B4475" s="63" t="s">
        <v>58</v>
      </c>
      <c r="C4475" s="63" t="s">
        <v>56</v>
      </c>
      <c r="D4475" s="63">
        <v>10</v>
      </c>
      <c r="E4475" s="63">
        <v>1.5840460000000001</v>
      </c>
      <c r="F4475" s="63">
        <v>1.66029</v>
      </c>
      <c r="G4475" s="63">
        <v>7.62438E-2</v>
      </c>
      <c r="H4475" s="63">
        <v>44.694200000000002</v>
      </c>
      <c r="I4475" s="63">
        <v>-6.8643800000000005E-2</v>
      </c>
      <c r="J4475" s="63">
        <v>1.69569E-2</v>
      </c>
      <c r="K4475" s="63">
        <v>7.62438E-2</v>
      </c>
      <c r="L4475" s="63">
        <v>0.1355306</v>
      </c>
      <c r="M4475" s="63">
        <v>0.22113140000000001</v>
      </c>
      <c r="N4475" s="63">
        <v>1831</v>
      </c>
      <c r="O4475" s="63">
        <v>0.1130564</v>
      </c>
      <c r="P4475" s="63">
        <v>11</v>
      </c>
      <c r="Q4475" s="63">
        <v>1.2781749580960001E-2</v>
      </c>
    </row>
    <row r="4476" spans="1:17">
      <c r="A4476" s="63" t="s">
        <v>77</v>
      </c>
      <c r="B4476" s="63" t="s">
        <v>58</v>
      </c>
      <c r="C4476" s="63" t="s">
        <v>56</v>
      </c>
      <c r="D4476" s="63">
        <v>11</v>
      </c>
      <c r="E4476" s="63">
        <v>1.467406</v>
      </c>
      <c r="F4476" s="63">
        <v>1.622017</v>
      </c>
      <c r="G4476" s="63">
        <v>0.15461030000000001</v>
      </c>
      <c r="H4476" s="63">
        <v>51.6068</v>
      </c>
      <c r="I4476" s="63">
        <v>9.7227000000000008E-3</v>
      </c>
      <c r="J4476" s="63">
        <v>9.5323400000000003E-2</v>
      </c>
      <c r="K4476" s="63">
        <v>0.15461030000000001</v>
      </c>
      <c r="L4476" s="63">
        <v>0.21389710000000001</v>
      </c>
      <c r="M4476" s="63">
        <v>0.29949789999999998</v>
      </c>
      <c r="N4476" s="63">
        <v>1831</v>
      </c>
      <c r="O4476" s="63">
        <v>0.1130564</v>
      </c>
      <c r="P4476" s="63">
        <v>11</v>
      </c>
      <c r="Q4476" s="63">
        <v>1.2781749580960001E-2</v>
      </c>
    </row>
    <row r="4477" spans="1:17">
      <c r="A4477" s="63" t="s">
        <v>77</v>
      </c>
      <c r="B4477" s="63" t="s">
        <v>58</v>
      </c>
      <c r="C4477" s="63" t="s">
        <v>56</v>
      </c>
      <c r="D4477" s="63">
        <v>12</v>
      </c>
      <c r="E4477" s="63">
        <v>1.3981889999999999</v>
      </c>
      <c r="F4477" s="63">
        <v>1.5339510000000001</v>
      </c>
      <c r="G4477" s="63">
        <v>0.13576160000000001</v>
      </c>
      <c r="H4477" s="63">
        <v>55.281500000000001</v>
      </c>
      <c r="I4477" s="63">
        <v>-9.1260000000000004E-3</v>
      </c>
      <c r="J4477" s="63">
        <v>7.6474799999999996E-2</v>
      </c>
      <c r="K4477" s="63">
        <v>0.13576160000000001</v>
      </c>
      <c r="L4477" s="63">
        <v>0.19504850000000001</v>
      </c>
      <c r="M4477" s="63">
        <v>0.28064919999999999</v>
      </c>
      <c r="N4477" s="63">
        <v>1831</v>
      </c>
      <c r="O4477" s="63">
        <v>0.1130564</v>
      </c>
      <c r="P4477" s="63">
        <v>11</v>
      </c>
      <c r="Q4477" s="63">
        <v>1.2781749580960001E-2</v>
      </c>
    </row>
    <row r="4478" spans="1:17">
      <c r="A4478" s="63" t="s">
        <v>77</v>
      </c>
      <c r="B4478" s="63" t="s">
        <v>58</v>
      </c>
      <c r="C4478" s="63" t="s">
        <v>56</v>
      </c>
      <c r="D4478" s="63">
        <v>13</v>
      </c>
      <c r="E4478" s="63">
        <v>1.244211</v>
      </c>
      <c r="F4478" s="63">
        <v>1.4953730000000001</v>
      </c>
      <c r="G4478" s="63">
        <v>0.25116240000000001</v>
      </c>
      <c r="H4478" s="63">
        <v>55.218499999999999</v>
      </c>
      <c r="I4478" s="63">
        <v>0.1062748</v>
      </c>
      <c r="J4478" s="63">
        <v>0.19187560000000001</v>
      </c>
      <c r="K4478" s="63">
        <v>0.25116240000000001</v>
      </c>
      <c r="L4478" s="63">
        <v>0.31044919999999998</v>
      </c>
      <c r="M4478" s="63">
        <v>0.39605000000000001</v>
      </c>
      <c r="N4478" s="63">
        <v>1831</v>
      </c>
      <c r="O4478" s="63">
        <v>0.1130564</v>
      </c>
      <c r="P4478" s="63">
        <v>11</v>
      </c>
      <c r="Q4478" s="63">
        <v>1.2781749580960001E-2</v>
      </c>
    </row>
    <row r="4479" spans="1:17">
      <c r="A4479" s="63" t="s">
        <v>77</v>
      </c>
      <c r="B4479" s="63" t="s">
        <v>58</v>
      </c>
      <c r="C4479" s="63" t="s">
        <v>56</v>
      </c>
      <c r="D4479" s="63">
        <v>14</v>
      </c>
      <c r="E4479" s="63">
        <v>1.123634</v>
      </c>
      <c r="F4479" s="63">
        <v>1.4133290000000001</v>
      </c>
      <c r="G4479" s="63">
        <v>0.2896956</v>
      </c>
      <c r="H4479" s="63">
        <v>55.524299999999997</v>
      </c>
      <c r="I4479" s="63">
        <v>0.14480799999999999</v>
      </c>
      <c r="J4479" s="63">
        <v>0.2304088</v>
      </c>
      <c r="K4479" s="63">
        <v>0.2896956</v>
      </c>
      <c r="L4479" s="63">
        <v>0.34898249999999997</v>
      </c>
      <c r="M4479" s="63">
        <v>0.4345832</v>
      </c>
      <c r="N4479" s="63">
        <v>1831</v>
      </c>
      <c r="O4479" s="63">
        <v>0.1130564</v>
      </c>
      <c r="P4479" s="63">
        <v>11</v>
      </c>
      <c r="Q4479" s="63">
        <v>1.2781749580960001E-2</v>
      </c>
    </row>
    <row r="4480" spans="1:17">
      <c r="A4480" s="63" t="s">
        <v>77</v>
      </c>
      <c r="B4480" s="63" t="s">
        <v>58</v>
      </c>
      <c r="C4480" s="63" t="s">
        <v>56</v>
      </c>
      <c r="D4480" s="63">
        <v>15</v>
      </c>
      <c r="E4480" s="63">
        <v>1.085672</v>
      </c>
      <c r="F4480" s="63">
        <v>1.3407819999999999</v>
      </c>
      <c r="G4480" s="63">
        <v>0.25511</v>
      </c>
      <c r="H4480" s="63">
        <v>54.830100000000002</v>
      </c>
      <c r="I4480" s="63">
        <v>0.1102224</v>
      </c>
      <c r="J4480" s="63">
        <v>0.1958232</v>
      </c>
      <c r="K4480" s="63">
        <v>0.25511</v>
      </c>
      <c r="L4480" s="63">
        <v>0.31439689999999998</v>
      </c>
      <c r="M4480" s="63">
        <v>0.39999760000000001</v>
      </c>
      <c r="N4480" s="63">
        <v>1831</v>
      </c>
      <c r="O4480" s="63">
        <v>0.1130564</v>
      </c>
      <c r="P4480" s="63">
        <v>11</v>
      </c>
      <c r="Q4480" s="63">
        <v>1.2781749580960001E-2</v>
      </c>
    </row>
    <row r="4481" spans="1:17">
      <c r="A4481" s="63" t="s">
        <v>77</v>
      </c>
      <c r="B4481" s="63" t="s">
        <v>58</v>
      </c>
      <c r="C4481" s="63" t="s">
        <v>56</v>
      </c>
      <c r="D4481" s="63">
        <v>16</v>
      </c>
      <c r="E4481" s="63">
        <v>1.12279</v>
      </c>
      <c r="F4481" s="63">
        <v>1.340303</v>
      </c>
      <c r="G4481" s="63">
        <v>0.21751319999999999</v>
      </c>
      <c r="H4481" s="63">
        <v>53.373800000000003</v>
      </c>
      <c r="I4481" s="63">
        <v>7.2625599999999998E-2</v>
      </c>
      <c r="J4481" s="63">
        <v>0.15822639999999999</v>
      </c>
      <c r="K4481" s="63">
        <v>0.21751319999999999</v>
      </c>
      <c r="L4481" s="63">
        <v>0.27679999999999999</v>
      </c>
      <c r="M4481" s="63">
        <v>0.36240080000000002</v>
      </c>
      <c r="N4481" s="63">
        <v>1831</v>
      </c>
      <c r="O4481" s="63">
        <v>0.1130564</v>
      </c>
      <c r="P4481" s="63">
        <v>11</v>
      </c>
      <c r="Q4481" s="63">
        <v>1.2781749580960001E-2</v>
      </c>
    </row>
    <row r="4482" spans="1:17">
      <c r="A4482" s="63" t="s">
        <v>77</v>
      </c>
      <c r="B4482" s="63" t="s">
        <v>58</v>
      </c>
      <c r="C4482" s="63" t="s">
        <v>56</v>
      </c>
      <c r="D4482" s="63">
        <v>17</v>
      </c>
      <c r="E4482" s="63">
        <v>1.2398750000000001</v>
      </c>
      <c r="F4482" s="63">
        <v>1.4256930000000001</v>
      </c>
      <c r="G4482" s="63">
        <v>0.18581739999999999</v>
      </c>
      <c r="H4482" s="63">
        <v>50.174799999999998</v>
      </c>
      <c r="I4482" s="63">
        <v>4.0929800000000002E-2</v>
      </c>
      <c r="J4482" s="63">
        <v>0.12653049999999999</v>
      </c>
      <c r="K4482" s="63">
        <v>0.18581739999999999</v>
      </c>
      <c r="L4482" s="63">
        <v>0.24510419999999999</v>
      </c>
      <c r="M4482" s="63">
        <v>0.33070500000000003</v>
      </c>
      <c r="N4482" s="63">
        <v>1831</v>
      </c>
      <c r="O4482" s="63">
        <v>0.1130564</v>
      </c>
      <c r="P4482" s="63">
        <v>11</v>
      </c>
      <c r="Q4482" s="63">
        <v>1.2781749580960001E-2</v>
      </c>
    </row>
    <row r="4483" spans="1:17">
      <c r="A4483" s="63" t="s">
        <v>77</v>
      </c>
      <c r="B4483" s="63" t="s">
        <v>58</v>
      </c>
      <c r="C4483" s="63" t="s">
        <v>56</v>
      </c>
      <c r="D4483" s="63">
        <v>18</v>
      </c>
      <c r="E4483" s="63">
        <v>1.623119</v>
      </c>
      <c r="F4483" s="63">
        <v>1.7021710000000001</v>
      </c>
      <c r="G4483" s="63">
        <v>7.9052600000000001E-2</v>
      </c>
      <c r="H4483" s="63">
        <v>46.043700000000001</v>
      </c>
      <c r="I4483" s="63">
        <v>-6.5835000000000005E-2</v>
      </c>
      <c r="J4483" s="63">
        <v>1.9765700000000001E-2</v>
      </c>
      <c r="K4483" s="63">
        <v>7.9052600000000001E-2</v>
      </c>
      <c r="L4483" s="63">
        <v>0.1383394</v>
      </c>
      <c r="M4483" s="63">
        <v>0.22394020000000001</v>
      </c>
      <c r="N4483" s="63">
        <v>1831</v>
      </c>
      <c r="O4483" s="63">
        <v>0.1130564</v>
      </c>
      <c r="P4483" s="63">
        <v>11</v>
      </c>
      <c r="Q4483" s="63">
        <v>1.2781749580960001E-2</v>
      </c>
    </row>
    <row r="4484" spans="1:17">
      <c r="A4484" s="63" t="s">
        <v>77</v>
      </c>
      <c r="B4484" s="63" t="s">
        <v>58</v>
      </c>
      <c r="C4484" s="63" t="s">
        <v>56</v>
      </c>
      <c r="D4484" s="63">
        <v>19</v>
      </c>
      <c r="E4484" s="63">
        <v>1.892612</v>
      </c>
      <c r="F4484" s="63">
        <v>1.827844</v>
      </c>
      <c r="G4484" s="63">
        <v>-6.4768199999999998E-2</v>
      </c>
      <c r="H4484" s="63">
        <v>42.956299999999999</v>
      </c>
      <c r="I4484" s="63">
        <v>-0.2096558</v>
      </c>
      <c r="J4484" s="63">
        <v>-0.124055</v>
      </c>
      <c r="K4484" s="63">
        <v>-6.4768199999999998E-2</v>
      </c>
      <c r="L4484" s="63">
        <v>-5.4814E-3</v>
      </c>
      <c r="M4484" s="63">
        <v>8.0119399999999993E-2</v>
      </c>
      <c r="N4484" s="63">
        <v>1831</v>
      </c>
      <c r="O4484" s="63">
        <v>0.1130564</v>
      </c>
      <c r="P4484" s="63">
        <v>11</v>
      </c>
      <c r="Q4484" s="63">
        <v>1.2781749580960001E-2</v>
      </c>
    </row>
    <row r="4485" spans="1:17">
      <c r="A4485" s="63" t="s">
        <v>77</v>
      </c>
      <c r="B4485" s="63" t="s">
        <v>58</v>
      </c>
      <c r="C4485" s="63" t="s">
        <v>56</v>
      </c>
      <c r="D4485" s="63">
        <v>20</v>
      </c>
      <c r="E4485" s="63">
        <v>1.917756</v>
      </c>
      <c r="F4485" s="63">
        <v>1.8025880000000001</v>
      </c>
      <c r="G4485" s="63">
        <v>-0.1151682</v>
      </c>
      <c r="H4485" s="63">
        <v>40.456299999999999</v>
      </c>
      <c r="I4485" s="63">
        <v>-0.2600558</v>
      </c>
      <c r="J4485" s="63">
        <v>-0.174455</v>
      </c>
      <c r="K4485" s="63">
        <v>-0.1151682</v>
      </c>
      <c r="L4485" s="63">
        <v>-5.5881399999999998E-2</v>
      </c>
      <c r="M4485" s="63">
        <v>2.97194E-2</v>
      </c>
      <c r="N4485" s="63">
        <v>1831</v>
      </c>
      <c r="O4485" s="63">
        <v>0.1130564</v>
      </c>
      <c r="P4485" s="63">
        <v>11</v>
      </c>
      <c r="Q4485" s="63">
        <v>1.2781749580960001E-2</v>
      </c>
    </row>
    <row r="4486" spans="1:17">
      <c r="A4486" s="63" t="s">
        <v>77</v>
      </c>
      <c r="B4486" s="63" t="s">
        <v>58</v>
      </c>
      <c r="C4486" s="63" t="s">
        <v>56</v>
      </c>
      <c r="D4486" s="63">
        <v>21</v>
      </c>
      <c r="E4486" s="63">
        <v>1.8997820000000001</v>
      </c>
      <c r="F4486" s="63">
        <v>1.7519229999999999</v>
      </c>
      <c r="G4486" s="63">
        <v>-0.14785860000000001</v>
      </c>
      <c r="H4486" s="63">
        <v>38.912599999999998</v>
      </c>
      <c r="I4486" s="63">
        <v>-0.29274620000000001</v>
      </c>
      <c r="J4486" s="63">
        <v>-0.20714550000000001</v>
      </c>
      <c r="K4486" s="63">
        <v>-0.14785860000000001</v>
      </c>
      <c r="L4486" s="63">
        <v>-8.8571800000000006E-2</v>
      </c>
      <c r="M4486" s="63">
        <v>-2.9710000000000001E-3</v>
      </c>
      <c r="N4486" s="63">
        <v>1831</v>
      </c>
      <c r="O4486" s="63">
        <v>0.1130564</v>
      </c>
      <c r="P4486" s="63">
        <v>11</v>
      </c>
      <c r="Q4486" s="63">
        <v>1.2781749580960001E-2</v>
      </c>
    </row>
    <row r="4487" spans="1:17">
      <c r="A4487" s="63" t="s">
        <v>77</v>
      </c>
      <c r="B4487" s="63" t="s">
        <v>58</v>
      </c>
      <c r="C4487" s="63" t="s">
        <v>56</v>
      </c>
      <c r="D4487" s="63">
        <v>22</v>
      </c>
      <c r="E4487" s="63">
        <v>1.730129</v>
      </c>
      <c r="F4487" s="63">
        <v>1.5818430000000001</v>
      </c>
      <c r="G4487" s="63">
        <v>-0.14828649999999999</v>
      </c>
      <c r="H4487" s="63">
        <v>37.868899999999996</v>
      </c>
      <c r="I4487" s="63">
        <v>-0.29317409999999999</v>
      </c>
      <c r="J4487" s="63">
        <v>-0.20757329999999999</v>
      </c>
      <c r="K4487" s="63">
        <v>-0.14828649999999999</v>
      </c>
      <c r="L4487" s="63">
        <v>-8.8999599999999998E-2</v>
      </c>
      <c r="M4487" s="63">
        <v>-3.3988999999999998E-3</v>
      </c>
      <c r="N4487" s="63">
        <v>1831</v>
      </c>
      <c r="O4487" s="63">
        <v>0.1130564</v>
      </c>
      <c r="P4487" s="63">
        <v>11</v>
      </c>
      <c r="Q4487" s="63">
        <v>1.2781749580960001E-2</v>
      </c>
    </row>
    <row r="4488" spans="1:17">
      <c r="A4488" s="63" t="s">
        <v>77</v>
      </c>
      <c r="B4488" s="63" t="s">
        <v>58</v>
      </c>
      <c r="C4488" s="63" t="s">
        <v>56</v>
      </c>
      <c r="D4488" s="63">
        <v>23</v>
      </c>
      <c r="E4488" s="63">
        <v>1.4889410000000001</v>
      </c>
      <c r="F4488" s="63">
        <v>1.3487629999999999</v>
      </c>
      <c r="G4488" s="63">
        <v>-0.14017830000000001</v>
      </c>
      <c r="H4488" s="63">
        <v>36.868899999999996</v>
      </c>
      <c r="I4488" s="63">
        <v>-0.28506589999999998</v>
      </c>
      <c r="J4488" s="63">
        <v>-0.19946520000000001</v>
      </c>
      <c r="K4488" s="63">
        <v>-0.14017830000000001</v>
      </c>
      <c r="L4488" s="63">
        <v>-8.0891500000000005E-2</v>
      </c>
      <c r="M4488" s="63">
        <v>4.7092999999999996E-3</v>
      </c>
      <c r="N4488" s="63">
        <v>1831</v>
      </c>
      <c r="O4488" s="63">
        <v>0.1130564</v>
      </c>
      <c r="P4488" s="63">
        <v>11</v>
      </c>
      <c r="Q4488" s="63">
        <v>1.2781749580960001E-2</v>
      </c>
    </row>
    <row r="4489" spans="1:17">
      <c r="A4489" s="63" t="s">
        <v>77</v>
      </c>
      <c r="B4489" s="63" t="s">
        <v>58</v>
      </c>
      <c r="C4489" s="63" t="s">
        <v>56</v>
      </c>
      <c r="D4489" s="63">
        <v>24</v>
      </c>
      <c r="E4489" s="63">
        <v>1.2161500000000001</v>
      </c>
      <c r="F4489" s="63">
        <v>1.0740590000000001</v>
      </c>
      <c r="G4489" s="63">
        <v>-0.14209150000000001</v>
      </c>
      <c r="H4489" s="63">
        <v>36.7378</v>
      </c>
      <c r="I4489" s="63">
        <v>-0.28697909999999999</v>
      </c>
      <c r="J4489" s="63">
        <v>-0.20137830000000001</v>
      </c>
      <c r="K4489" s="63">
        <v>-0.14209150000000001</v>
      </c>
      <c r="L4489" s="63">
        <v>-8.2804699999999995E-2</v>
      </c>
      <c r="M4489" s="63">
        <v>2.7961000000000001E-3</v>
      </c>
      <c r="N4489" s="63">
        <v>1831</v>
      </c>
      <c r="O4489" s="63">
        <v>0.1130564</v>
      </c>
      <c r="P4489" s="63">
        <v>11</v>
      </c>
      <c r="Q4489" s="63">
        <v>1.2781749580960001E-2</v>
      </c>
    </row>
    <row r="4490" spans="1:17">
      <c r="A4490" s="63" t="s">
        <v>77</v>
      </c>
      <c r="B4490" s="63" t="s">
        <v>58</v>
      </c>
      <c r="C4490" s="63" t="s">
        <v>57</v>
      </c>
      <c r="D4490" s="63">
        <v>1</v>
      </c>
      <c r="E4490" s="63">
        <v>1.2003459999999999</v>
      </c>
      <c r="F4490" s="63">
        <v>1.055442</v>
      </c>
      <c r="G4490" s="63">
        <v>-0.1449038</v>
      </c>
      <c r="H4490" s="63">
        <v>35.825200000000002</v>
      </c>
      <c r="I4490" s="63">
        <v>-0.28979139999999998</v>
      </c>
      <c r="J4490" s="63">
        <v>-0.2041906</v>
      </c>
      <c r="K4490" s="63">
        <v>-0.1449038</v>
      </c>
      <c r="L4490" s="63">
        <v>-8.5616899999999996E-2</v>
      </c>
      <c r="M4490" s="63">
        <v>-1.6200000000000001E-5</v>
      </c>
      <c r="N4490" s="63">
        <v>1831</v>
      </c>
      <c r="O4490" s="63">
        <v>0.1130564</v>
      </c>
      <c r="P4490" s="63">
        <v>12</v>
      </c>
      <c r="Q4490" s="63">
        <v>1.2781749580960001E-2</v>
      </c>
    </row>
    <row r="4491" spans="1:17">
      <c r="A4491" s="63" t="s">
        <v>77</v>
      </c>
      <c r="B4491" s="63" t="s">
        <v>58</v>
      </c>
      <c r="C4491" s="63" t="s">
        <v>57</v>
      </c>
      <c r="D4491" s="63">
        <v>2</v>
      </c>
      <c r="E4491" s="63">
        <v>1.1315759999999999</v>
      </c>
      <c r="F4491" s="63">
        <v>0.97076050000000003</v>
      </c>
      <c r="G4491" s="63">
        <v>-0.16081580000000001</v>
      </c>
      <c r="H4491" s="63">
        <v>35.825200000000002</v>
      </c>
      <c r="I4491" s="63">
        <v>-0.30570340000000001</v>
      </c>
      <c r="J4491" s="63">
        <v>-0.22010270000000001</v>
      </c>
      <c r="K4491" s="63">
        <v>-0.16081580000000001</v>
      </c>
      <c r="L4491" s="63">
        <v>-0.10152899999999999</v>
      </c>
      <c r="M4491" s="63">
        <v>-1.59282E-2</v>
      </c>
      <c r="N4491" s="63">
        <v>1831</v>
      </c>
      <c r="O4491" s="63">
        <v>0.1130564</v>
      </c>
      <c r="P4491" s="63">
        <v>12</v>
      </c>
      <c r="Q4491" s="63">
        <v>1.2781749580960001E-2</v>
      </c>
    </row>
    <row r="4492" spans="1:17">
      <c r="A4492" s="63" t="s">
        <v>77</v>
      </c>
      <c r="B4492" s="63" t="s">
        <v>58</v>
      </c>
      <c r="C4492" s="63" t="s">
        <v>57</v>
      </c>
      <c r="D4492" s="63">
        <v>3</v>
      </c>
      <c r="E4492" s="63">
        <v>1.131149</v>
      </c>
      <c r="F4492" s="63">
        <v>0.97475239999999996</v>
      </c>
      <c r="G4492" s="63">
        <v>-0.15639639999999999</v>
      </c>
      <c r="H4492" s="63">
        <v>36.281500000000001</v>
      </c>
      <c r="I4492" s="63">
        <v>-0.301284</v>
      </c>
      <c r="J4492" s="63">
        <v>-0.21568329999999999</v>
      </c>
      <c r="K4492" s="63">
        <v>-0.15639639999999999</v>
      </c>
      <c r="L4492" s="63">
        <v>-9.7109600000000004E-2</v>
      </c>
      <c r="M4492" s="63">
        <v>-1.1508900000000001E-2</v>
      </c>
      <c r="N4492" s="63">
        <v>1831</v>
      </c>
      <c r="O4492" s="63">
        <v>0.1130564</v>
      </c>
      <c r="P4492" s="63">
        <v>12</v>
      </c>
      <c r="Q4492" s="63">
        <v>1.2781749580960001E-2</v>
      </c>
    </row>
    <row r="4493" spans="1:17">
      <c r="A4493" s="63" t="s">
        <v>77</v>
      </c>
      <c r="B4493" s="63" t="s">
        <v>58</v>
      </c>
      <c r="C4493" s="63" t="s">
        <v>57</v>
      </c>
      <c r="D4493" s="63">
        <v>4</v>
      </c>
      <c r="E4493" s="63">
        <v>1.134806</v>
      </c>
      <c r="F4493" s="63">
        <v>0.97695569999999998</v>
      </c>
      <c r="G4493" s="63">
        <v>-0.1578503</v>
      </c>
      <c r="H4493" s="63">
        <v>35.825200000000002</v>
      </c>
      <c r="I4493" s="63">
        <v>-0.3027379</v>
      </c>
      <c r="J4493" s="63">
        <v>-0.2171371</v>
      </c>
      <c r="K4493" s="63">
        <v>-0.1578503</v>
      </c>
      <c r="L4493" s="63">
        <v>-9.8563399999999995E-2</v>
      </c>
      <c r="M4493" s="63">
        <v>-1.2962700000000001E-2</v>
      </c>
      <c r="N4493" s="63">
        <v>1831</v>
      </c>
      <c r="O4493" s="63">
        <v>0.1130564</v>
      </c>
      <c r="P4493" s="63">
        <v>12</v>
      </c>
      <c r="Q4493" s="63">
        <v>1.2781749580960001E-2</v>
      </c>
    </row>
    <row r="4494" spans="1:17">
      <c r="A4494" s="63" t="s">
        <v>77</v>
      </c>
      <c r="B4494" s="63" t="s">
        <v>58</v>
      </c>
      <c r="C4494" s="63" t="s">
        <v>57</v>
      </c>
      <c r="D4494" s="63">
        <v>5</v>
      </c>
      <c r="E4494" s="63">
        <v>1.172363</v>
      </c>
      <c r="F4494" s="63">
        <v>1.0152699999999999</v>
      </c>
      <c r="G4494" s="63">
        <v>-0.1570928</v>
      </c>
      <c r="H4494" s="63">
        <v>34.912599999999998</v>
      </c>
      <c r="I4494" s="63">
        <v>-0.30198039999999998</v>
      </c>
      <c r="J4494" s="63">
        <v>-0.21637960000000001</v>
      </c>
      <c r="K4494" s="63">
        <v>-0.1570928</v>
      </c>
      <c r="L4494" s="63">
        <v>-9.7806000000000004E-2</v>
      </c>
      <c r="M4494" s="63">
        <v>-1.2205199999999999E-2</v>
      </c>
      <c r="N4494" s="63">
        <v>1831</v>
      </c>
      <c r="O4494" s="63">
        <v>0.1130564</v>
      </c>
      <c r="P4494" s="63">
        <v>12</v>
      </c>
      <c r="Q4494" s="63">
        <v>1.2781749580960001E-2</v>
      </c>
    </row>
    <row r="4495" spans="1:17">
      <c r="A4495" s="63" t="s">
        <v>77</v>
      </c>
      <c r="B4495" s="63" t="s">
        <v>58</v>
      </c>
      <c r="C4495" s="63" t="s">
        <v>57</v>
      </c>
      <c r="D4495" s="63">
        <v>6</v>
      </c>
      <c r="E4495" s="63">
        <v>1.3374919999999999</v>
      </c>
      <c r="F4495" s="63">
        <v>1.102255</v>
      </c>
      <c r="G4495" s="63">
        <v>-0.23523769999999999</v>
      </c>
      <c r="H4495" s="63">
        <v>34</v>
      </c>
      <c r="I4495" s="63">
        <v>-0.3801253</v>
      </c>
      <c r="J4495" s="63">
        <v>-0.29452460000000003</v>
      </c>
      <c r="K4495" s="63">
        <v>-0.23523769999999999</v>
      </c>
      <c r="L4495" s="63">
        <v>-0.17595089999999999</v>
      </c>
      <c r="M4495" s="63">
        <v>-9.0350100000000003E-2</v>
      </c>
      <c r="N4495" s="63">
        <v>1831</v>
      </c>
      <c r="O4495" s="63">
        <v>0.1130564</v>
      </c>
      <c r="P4495" s="63">
        <v>12</v>
      </c>
      <c r="Q4495" s="63">
        <v>1.2781749580960001E-2</v>
      </c>
    </row>
    <row r="4496" spans="1:17">
      <c r="A4496" s="63" t="s">
        <v>77</v>
      </c>
      <c r="B4496" s="63" t="s">
        <v>58</v>
      </c>
      <c r="C4496" s="63" t="s">
        <v>57</v>
      </c>
      <c r="D4496" s="63">
        <v>7</v>
      </c>
      <c r="E4496" s="63">
        <v>1.6819139999999999</v>
      </c>
      <c r="F4496" s="63">
        <v>1.482737</v>
      </c>
      <c r="G4496" s="63">
        <v>-0.19917679999999999</v>
      </c>
      <c r="H4496" s="63">
        <v>32.631100000000004</v>
      </c>
      <c r="I4496" s="63">
        <v>-0.34406439999999999</v>
      </c>
      <c r="J4496" s="63">
        <v>-0.25846360000000002</v>
      </c>
      <c r="K4496" s="63">
        <v>-0.19917679999999999</v>
      </c>
      <c r="L4496" s="63">
        <v>-0.13988999999999999</v>
      </c>
      <c r="M4496" s="63">
        <v>-5.4289200000000003E-2</v>
      </c>
      <c r="N4496" s="63">
        <v>1831</v>
      </c>
      <c r="O4496" s="63">
        <v>0.1130564</v>
      </c>
      <c r="P4496" s="63">
        <v>12</v>
      </c>
      <c r="Q4496" s="63">
        <v>1.2781749580960001E-2</v>
      </c>
    </row>
    <row r="4497" spans="1:17">
      <c r="A4497" s="63" t="s">
        <v>77</v>
      </c>
      <c r="B4497" s="63" t="s">
        <v>58</v>
      </c>
      <c r="C4497" s="63" t="s">
        <v>57</v>
      </c>
      <c r="D4497" s="63">
        <v>8</v>
      </c>
      <c r="E4497" s="63">
        <v>1.8950940000000001</v>
      </c>
      <c r="F4497" s="63">
        <v>1.8111429999999999</v>
      </c>
      <c r="G4497" s="63">
        <v>-8.3951799999999993E-2</v>
      </c>
      <c r="H4497" s="63">
        <v>32.631100000000004</v>
      </c>
      <c r="I4497" s="63">
        <v>-0.2288394</v>
      </c>
      <c r="J4497" s="63">
        <v>-0.1432387</v>
      </c>
      <c r="K4497" s="63">
        <v>-8.3951799999999993E-2</v>
      </c>
      <c r="L4497" s="63">
        <v>-2.4664999999999999E-2</v>
      </c>
      <c r="M4497" s="63">
        <v>6.0935799999999998E-2</v>
      </c>
      <c r="N4497" s="63">
        <v>1831</v>
      </c>
      <c r="O4497" s="63">
        <v>0.1130564</v>
      </c>
      <c r="P4497" s="63">
        <v>12</v>
      </c>
      <c r="Q4497" s="63">
        <v>1.2781749580960001E-2</v>
      </c>
    </row>
    <row r="4498" spans="1:17">
      <c r="A4498" s="63" t="s">
        <v>77</v>
      </c>
      <c r="B4498" s="63" t="s">
        <v>58</v>
      </c>
      <c r="C4498" s="63" t="s">
        <v>57</v>
      </c>
      <c r="D4498" s="63">
        <v>9</v>
      </c>
      <c r="E4498" s="63">
        <v>1.8268340000000001</v>
      </c>
      <c r="F4498" s="63">
        <v>1.9001680000000001</v>
      </c>
      <c r="G4498" s="63">
        <v>7.3333499999999996E-2</v>
      </c>
      <c r="H4498" s="63">
        <v>32.674799999999998</v>
      </c>
      <c r="I4498" s="63">
        <v>-7.1554099999999995E-2</v>
      </c>
      <c r="J4498" s="63">
        <v>1.4046700000000001E-2</v>
      </c>
      <c r="K4498" s="63">
        <v>7.3333499999999996E-2</v>
      </c>
      <c r="L4498" s="63">
        <v>0.1326203</v>
      </c>
      <c r="M4498" s="63">
        <v>0.2182211</v>
      </c>
      <c r="N4498" s="63">
        <v>1831</v>
      </c>
      <c r="O4498" s="63">
        <v>0.1130564</v>
      </c>
      <c r="P4498" s="63">
        <v>12</v>
      </c>
      <c r="Q4498" s="63">
        <v>1.2781749580960001E-2</v>
      </c>
    </row>
    <row r="4499" spans="1:17">
      <c r="A4499" s="63" t="s">
        <v>77</v>
      </c>
      <c r="B4499" s="63" t="s">
        <v>58</v>
      </c>
      <c r="C4499" s="63" t="s">
        <v>57</v>
      </c>
      <c r="D4499" s="63">
        <v>10</v>
      </c>
      <c r="E4499" s="63">
        <v>1.8084009999999999</v>
      </c>
      <c r="F4499" s="63">
        <v>1.8846449999999999</v>
      </c>
      <c r="G4499" s="63">
        <v>7.6243900000000003E-2</v>
      </c>
      <c r="H4499" s="63">
        <v>35.912599999999998</v>
      </c>
      <c r="I4499" s="63">
        <v>-6.8643700000000002E-2</v>
      </c>
      <c r="J4499" s="63">
        <v>1.6957E-2</v>
      </c>
      <c r="K4499" s="63">
        <v>7.6243900000000003E-2</v>
      </c>
      <c r="L4499" s="63">
        <v>0.1355307</v>
      </c>
      <c r="M4499" s="63">
        <v>0.22113150000000001</v>
      </c>
      <c r="N4499" s="63">
        <v>1831</v>
      </c>
      <c r="O4499" s="63">
        <v>0.1130564</v>
      </c>
      <c r="P4499" s="63">
        <v>12</v>
      </c>
      <c r="Q4499" s="63">
        <v>1.2781749580960001E-2</v>
      </c>
    </row>
    <row r="4500" spans="1:17">
      <c r="A4500" s="63" t="s">
        <v>77</v>
      </c>
      <c r="B4500" s="63" t="s">
        <v>58</v>
      </c>
      <c r="C4500" s="63" t="s">
        <v>57</v>
      </c>
      <c r="D4500" s="63">
        <v>11</v>
      </c>
      <c r="E4500" s="63">
        <v>1.727884</v>
      </c>
      <c r="F4500" s="63">
        <v>1.8824939999999999</v>
      </c>
      <c r="G4500" s="63">
        <v>0.15461030000000001</v>
      </c>
      <c r="H4500" s="63">
        <v>39.368899999999996</v>
      </c>
      <c r="I4500" s="63">
        <v>9.7227000000000008E-3</v>
      </c>
      <c r="J4500" s="63">
        <v>9.5323400000000003E-2</v>
      </c>
      <c r="K4500" s="63">
        <v>0.15461030000000001</v>
      </c>
      <c r="L4500" s="63">
        <v>0.21389710000000001</v>
      </c>
      <c r="M4500" s="63">
        <v>0.29949789999999998</v>
      </c>
      <c r="N4500" s="63">
        <v>1831</v>
      </c>
      <c r="O4500" s="63">
        <v>0.1130564</v>
      </c>
      <c r="P4500" s="63">
        <v>12</v>
      </c>
      <c r="Q4500" s="63">
        <v>1.2781749580960001E-2</v>
      </c>
    </row>
    <row r="4501" spans="1:17">
      <c r="A4501" s="63" t="s">
        <v>77</v>
      </c>
      <c r="B4501" s="63" t="s">
        <v>58</v>
      </c>
      <c r="C4501" s="63" t="s">
        <v>57</v>
      </c>
      <c r="D4501" s="63">
        <v>12</v>
      </c>
      <c r="E4501" s="63">
        <v>1.7057450000000001</v>
      </c>
      <c r="F4501" s="63">
        <v>1.8415060000000001</v>
      </c>
      <c r="G4501" s="63">
        <v>0.13576160000000001</v>
      </c>
      <c r="H4501" s="63">
        <v>42.325200000000002</v>
      </c>
      <c r="I4501" s="63">
        <v>-9.1260000000000004E-3</v>
      </c>
      <c r="J4501" s="63">
        <v>7.6474799999999996E-2</v>
      </c>
      <c r="K4501" s="63">
        <v>0.13576160000000001</v>
      </c>
      <c r="L4501" s="63">
        <v>0.19504850000000001</v>
      </c>
      <c r="M4501" s="63">
        <v>0.28064919999999999</v>
      </c>
      <c r="N4501" s="63">
        <v>1831</v>
      </c>
      <c r="O4501" s="63">
        <v>0.1130564</v>
      </c>
      <c r="P4501" s="63">
        <v>12</v>
      </c>
      <c r="Q4501" s="63">
        <v>1.2781749580960001E-2</v>
      </c>
    </row>
    <row r="4502" spans="1:17">
      <c r="A4502" s="63" t="s">
        <v>77</v>
      </c>
      <c r="B4502" s="63" t="s">
        <v>58</v>
      </c>
      <c r="C4502" s="63" t="s">
        <v>57</v>
      </c>
      <c r="D4502" s="63">
        <v>13</v>
      </c>
      <c r="E4502" s="63">
        <v>1.564438</v>
      </c>
      <c r="F4502" s="63">
        <v>1.8156000000000001</v>
      </c>
      <c r="G4502" s="63">
        <v>0.25116240000000001</v>
      </c>
      <c r="H4502" s="63">
        <v>45.2378</v>
      </c>
      <c r="I4502" s="63">
        <v>0.1062748</v>
      </c>
      <c r="J4502" s="63">
        <v>0.19187560000000001</v>
      </c>
      <c r="K4502" s="63">
        <v>0.25116240000000001</v>
      </c>
      <c r="L4502" s="63">
        <v>0.31044919999999998</v>
      </c>
      <c r="M4502" s="63">
        <v>0.39605000000000001</v>
      </c>
      <c r="N4502" s="63">
        <v>1831</v>
      </c>
      <c r="O4502" s="63">
        <v>0.1130564</v>
      </c>
      <c r="P4502" s="63">
        <v>12</v>
      </c>
      <c r="Q4502" s="63">
        <v>1.2781749580960001E-2</v>
      </c>
    </row>
    <row r="4503" spans="1:17">
      <c r="A4503" s="63" t="s">
        <v>77</v>
      </c>
      <c r="B4503" s="63" t="s">
        <v>58</v>
      </c>
      <c r="C4503" s="63" t="s">
        <v>57</v>
      </c>
      <c r="D4503" s="63">
        <v>14</v>
      </c>
      <c r="E4503" s="63">
        <v>1.420258</v>
      </c>
      <c r="F4503" s="63">
        <v>1.7099530000000001</v>
      </c>
      <c r="G4503" s="63">
        <v>0.28969549999999999</v>
      </c>
      <c r="H4503" s="63">
        <v>47.281500000000001</v>
      </c>
      <c r="I4503" s="63">
        <v>0.14480789999999999</v>
      </c>
      <c r="J4503" s="63">
        <v>0.23040869999999999</v>
      </c>
      <c r="K4503" s="63">
        <v>0.28969549999999999</v>
      </c>
      <c r="L4503" s="63">
        <v>0.34898230000000002</v>
      </c>
      <c r="M4503" s="63">
        <v>0.4345831</v>
      </c>
      <c r="N4503" s="63">
        <v>1831</v>
      </c>
      <c r="O4503" s="63">
        <v>0.1130564</v>
      </c>
      <c r="P4503" s="63">
        <v>12</v>
      </c>
      <c r="Q4503" s="63">
        <v>1.2781749580960001E-2</v>
      </c>
    </row>
    <row r="4504" spans="1:17">
      <c r="A4504" s="63" t="s">
        <v>77</v>
      </c>
      <c r="B4504" s="63" t="s">
        <v>58</v>
      </c>
      <c r="C4504" s="63" t="s">
        <v>57</v>
      </c>
      <c r="D4504" s="63">
        <v>15</v>
      </c>
      <c r="E4504" s="63">
        <v>1.4075599999999999</v>
      </c>
      <c r="F4504" s="63">
        <v>1.6626700000000001</v>
      </c>
      <c r="G4504" s="63">
        <v>0.25511</v>
      </c>
      <c r="H4504" s="63">
        <v>47.781500000000001</v>
      </c>
      <c r="I4504" s="63">
        <v>0.1102224</v>
      </c>
      <c r="J4504" s="63">
        <v>0.1958232</v>
      </c>
      <c r="K4504" s="63">
        <v>0.25511</v>
      </c>
      <c r="L4504" s="63">
        <v>0.31439689999999998</v>
      </c>
      <c r="M4504" s="63">
        <v>0.39999760000000001</v>
      </c>
      <c r="N4504" s="63">
        <v>1831</v>
      </c>
      <c r="O4504" s="63">
        <v>0.1130564</v>
      </c>
      <c r="P4504" s="63">
        <v>12</v>
      </c>
      <c r="Q4504" s="63">
        <v>1.2781749580960001E-2</v>
      </c>
    </row>
    <row r="4505" spans="1:17">
      <c r="A4505" s="63" t="s">
        <v>77</v>
      </c>
      <c r="B4505" s="63" t="s">
        <v>58</v>
      </c>
      <c r="C4505" s="63" t="s">
        <v>57</v>
      </c>
      <c r="D4505" s="63">
        <v>16</v>
      </c>
      <c r="E4505" s="63">
        <v>1.479884</v>
      </c>
      <c r="F4505" s="63">
        <v>1.697397</v>
      </c>
      <c r="G4505" s="63">
        <v>0.21751329999999999</v>
      </c>
      <c r="H4505" s="63">
        <v>47.825200000000002</v>
      </c>
      <c r="I4505" s="63">
        <v>7.2625700000000001E-2</v>
      </c>
      <c r="J4505" s="63">
        <v>0.15822649999999999</v>
      </c>
      <c r="K4505" s="63">
        <v>0.21751329999999999</v>
      </c>
      <c r="L4505" s="63">
        <v>0.2768002</v>
      </c>
      <c r="M4505" s="63">
        <v>0.36240090000000003</v>
      </c>
      <c r="N4505" s="63">
        <v>1831</v>
      </c>
      <c r="O4505" s="63">
        <v>0.1130564</v>
      </c>
      <c r="P4505" s="63">
        <v>12</v>
      </c>
      <c r="Q4505" s="63">
        <v>1.2781749580960001E-2</v>
      </c>
    </row>
    <row r="4506" spans="1:17">
      <c r="A4506" s="63" t="s">
        <v>77</v>
      </c>
      <c r="B4506" s="63" t="s">
        <v>58</v>
      </c>
      <c r="C4506" s="63" t="s">
        <v>57</v>
      </c>
      <c r="D4506" s="63">
        <v>17</v>
      </c>
      <c r="E4506" s="63">
        <v>1.657473</v>
      </c>
      <c r="F4506" s="63">
        <v>1.8432900000000001</v>
      </c>
      <c r="G4506" s="63">
        <v>0.18581739999999999</v>
      </c>
      <c r="H4506" s="63">
        <v>44.368899999999996</v>
      </c>
      <c r="I4506" s="63">
        <v>4.0929800000000002E-2</v>
      </c>
      <c r="J4506" s="63">
        <v>0.12653049999999999</v>
      </c>
      <c r="K4506" s="63">
        <v>0.18581739999999999</v>
      </c>
      <c r="L4506" s="63">
        <v>0.24510419999999999</v>
      </c>
      <c r="M4506" s="63">
        <v>0.33070500000000003</v>
      </c>
      <c r="N4506" s="63">
        <v>1831</v>
      </c>
      <c r="O4506" s="63">
        <v>0.1130564</v>
      </c>
      <c r="P4506" s="63">
        <v>12</v>
      </c>
      <c r="Q4506" s="63">
        <v>1.2781749580960001E-2</v>
      </c>
    </row>
    <row r="4507" spans="1:17">
      <c r="A4507" s="63" t="s">
        <v>77</v>
      </c>
      <c r="B4507" s="63" t="s">
        <v>58</v>
      </c>
      <c r="C4507" s="63" t="s">
        <v>57</v>
      </c>
      <c r="D4507" s="63">
        <v>18</v>
      </c>
      <c r="E4507" s="63">
        <v>2.1284969999999999</v>
      </c>
      <c r="F4507" s="63">
        <v>2.2075490000000002</v>
      </c>
      <c r="G4507" s="63">
        <v>7.9052700000000004E-2</v>
      </c>
      <c r="H4507" s="63">
        <v>38.543700000000001</v>
      </c>
      <c r="I4507" s="63">
        <v>-6.5834900000000002E-2</v>
      </c>
      <c r="J4507" s="63">
        <v>1.9765899999999999E-2</v>
      </c>
      <c r="K4507" s="63">
        <v>7.9052700000000004E-2</v>
      </c>
      <c r="L4507" s="63">
        <v>0.1383395</v>
      </c>
      <c r="M4507" s="63">
        <v>0.22394030000000001</v>
      </c>
      <c r="N4507" s="63">
        <v>1831</v>
      </c>
      <c r="O4507" s="63">
        <v>0.1130564</v>
      </c>
      <c r="P4507" s="63">
        <v>12</v>
      </c>
      <c r="Q4507" s="63">
        <v>1.2781749580960001E-2</v>
      </c>
    </row>
    <row r="4508" spans="1:17">
      <c r="A4508" s="63" t="s">
        <v>77</v>
      </c>
      <c r="B4508" s="63" t="s">
        <v>58</v>
      </c>
      <c r="C4508" s="63" t="s">
        <v>57</v>
      </c>
      <c r="D4508" s="63">
        <v>19</v>
      </c>
      <c r="E4508" s="63">
        <v>2.3639540000000001</v>
      </c>
      <c r="F4508" s="63">
        <v>2.2991860000000002</v>
      </c>
      <c r="G4508" s="63">
        <v>-6.4768099999999995E-2</v>
      </c>
      <c r="H4508" s="63">
        <v>35.456299999999999</v>
      </c>
      <c r="I4508" s="63">
        <v>-0.2096557</v>
      </c>
      <c r="J4508" s="63">
        <v>-0.1240549</v>
      </c>
      <c r="K4508" s="63">
        <v>-6.4768099999999995E-2</v>
      </c>
      <c r="L4508" s="63">
        <v>-5.4812000000000003E-3</v>
      </c>
      <c r="M4508" s="63">
        <v>8.0119499999999996E-2</v>
      </c>
      <c r="N4508" s="63">
        <v>1831</v>
      </c>
      <c r="O4508" s="63">
        <v>0.1130564</v>
      </c>
      <c r="P4508" s="63">
        <v>12</v>
      </c>
      <c r="Q4508" s="63">
        <v>1.2781749580960001E-2</v>
      </c>
    </row>
    <row r="4509" spans="1:17">
      <c r="A4509" s="63" t="s">
        <v>77</v>
      </c>
      <c r="B4509" s="63" t="s">
        <v>58</v>
      </c>
      <c r="C4509" s="63" t="s">
        <v>57</v>
      </c>
      <c r="D4509" s="63">
        <v>20</v>
      </c>
      <c r="E4509" s="63">
        <v>2.3208310000000001</v>
      </c>
      <c r="F4509" s="63">
        <v>2.2056629999999999</v>
      </c>
      <c r="G4509" s="63">
        <v>-0.1151683</v>
      </c>
      <c r="H4509" s="63">
        <v>34.781500000000001</v>
      </c>
      <c r="I4509" s="63">
        <v>-0.26005590000000001</v>
      </c>
      <c r="J4509" s="63">
        <v>-0.1744552</v>
      </c>
      <c r="K4509" s="63">
        <v>-0.1151683</v>
      </c>
      <c r="L4509" s="63">
        <v>-5.5881500000000001E-2</v>
      </c>
      <c r="M4509" s="63">
        <v>2.9719300000000001E-2</v>
      </c>
      <c r="N4509" s="63">
        <v>1831</v>
      </c>
      <c r="O4509" s="63">
        <v>0.1130564</v>
      </c>
      <c r="P4509" s="63">
        <v>12</v>
      </c>
      <c r="Q4509" s="63">
        <v>1.2781749580960001E-2</v>
      </c>
    </row>
    <row r="4510" spans="1:17">
      <c r="A4510" s="63" t="s">
        <v>77</v>
      </c>
      <c r="B4510" s="63" t="s">
        <v>58</v>
      </c>
      <c r="C4510" s="63" t="s">
        <v>57</v>
      </c>
      <c r="D4510" s="63">
        <v>21</v>
      </c>
      <c r="E4510" s="63">
        <v>2.2561439999999999</v>
      </c>
      <c r="F4510" s="63">
        <v>2.1082860000000001</v>
      </c>
      <c r="G4510" s="63">
        <v>-0.14785860000000001</v>
      </c>
      <c r="H4510" s="63">
        <v>32.781500000000001</v>
      </c>
      <c r="I4510" s="63">
        <v>-0.29274620000000001</v>
      </c>
      <c r="J4510" s="63">
        <v>-0.20714550000000001</v>
      </c>
      <c r="K4510" s="63">
        <v>-0.14785860000000001</v>
      </c>
      <c r="L4510" s="63">
        <v>-8.8571800000000006E-2</v>
      </c>
      <c r="M4510" s="63">
        <v>-2.9710000000000001E-3</v>
      </c>
      <c r="N4510" s="63">
        <v>1831</v>
      </c>
      <c r="O4510" s="63">
        <v>0.1130564</v>
      </c>
      <c r="P4510" s="63">
        <v>12</v>
      </c>
      <c r="Q4510" s="63">
        <v>1.2781749580960001E-2</v>
      </c>
    </row>
    <row r="4511" spans="1:17">
      <c r="A4511" s="63" t="s">
        <v>77</v>
      </c>
      <c r="B4511" s="63" t="s">
        <v>58</v>
      </c>
      <c r="C4511" s="63" t="s">
        <v>57</v>
      </c>
      <c r="D4511" s="63">
        <v>22</v>
      </c>
      <c r="E4511" s="63">
        <v>2.044168</v>
      </c>
      <c r="F4511" s="63">
        <v>1.8958820000000001</v>
      </c>
      <c r="G4511" s="63">
        <v>-0.14828649999999999</v>
      </c>
      <c r="H4511" s="63">
        <v>31.781500000000001</v>
      </c>
      <c r="I4511" s="63">
        <v>-0.29317409999999999</v>
      </c>
      <c r="J4511" s="63">
        <v>-0.20757329999999999</v>
      </c>
      <c r="K4511" s="63">
        <v>-0.14828649999999999</v>
      </c>
      <c r="L4511" s="63">
        <v>-8.8999599999999998E-2</v>
      </c>
      <c r="M4511" s="63">
        <v>-3.3988999999999998E-3</v>
      </c>
      <c r="N4511" s="63">
        <v>1831</v>
      </c>
      <c r="O4511" s="63">
        <v>0.1130564</v>
      </c>
      <c r="P4511" s="63">
        <v>12</v>
      </c>
      <c r="Q4511" s="63">
        <v>1.2781749580960001E-2</v>
      </c>
    </row>
    <row r="4512" spans="1:17">
      <c r="A4512" s="63" t="s">
        <v>77</v>
      </c>
      <c r="B4512" s="63" t="s">
        <v>58</v>
      </c>
      <c r="C4512" s="63" t="s">
        <v>57</v>
      </c>
      <c r="D4512" s="63">
        <v>23</v>
      </c>
      <c r="E4512" s="63">
        <v>1.7641039999999999</v>
      </c>
      <c r="F4512" s="63">
        <v>1.623926</v>
      </c>
      <c r="G4512" s="63">
        <v>-0.14017830000000001</v>
      </c>
      <c r="H4512" s="63">
        <v>31.650500000000001</v>
      </c>
      <c r="I4512" s="63">
        <v>-0.28506589999999998</v>
      </c>
      <c r="J4512" s="63">
        <v>-0.19946520000000001</v>
      </c>
      <c r="K4512" s="63">
        <v>-0.14017830000000001</v>
      </c>
      <c r="L4512" s="63">
        <v>-8.0891500000000005E-2</v>
      </c>
      <c r="M4512" s="63">
        <v>4.7092999999999996E-3</v>
      </c>
      <c r="N4512" s="63">
        <v>1831</v>
      </c>
      <c r="O4512" s="63">
        <v>0.1130564</v>
      </c>
      <c r="P4512" s="63">
        <v>12</v>
      </c>
      <c r="Q4512" s="63">
        <v>1.2781749580960001E-2</v>
      </c>
    </row>
    <row r="4513" spans="1:17">
      <c r="A4513" s="63" t="s">
        <v>77</v>
      </c>
      <c r="B4513" s="63" t="s">
        <v>58</v>
      </c>
      <c r="C4513" s="63" t="s">
        <v>57</v>
      </c>
      <c r="D4513" s="63">
        <v>24</v>
      </c>
      <c r="E4513" s="63">
        <v>1.4236740000000001</v>
      </c>
      <c r="F4513" s="63">
        <v>1.281582</v>
      </c>
      <c r="G4513" s="63">
        <v>-0.14209160000000001</v>
      </c>
      <c r="H4513" s="63">
        <v>31.694199999999999</v>
      </c>
      <c r="I4513" s="63">
        <v>-0.28697919999999999</v>
      </c>
      <c r="J4513" s="63">
        <v>-0.20137849999999999</v>
      </c>
      <c r="K4513" s="63">
        <v>-0.14209160000000001</v>
      </c>
      <c r="L4513" s="63">
        <v>-8.2804799999999998E-2</v>
      </c>
      <c r="M4513" s="63">
        <v>2.7959999999999999E-3</v>
      </c>
      <c r="N4513" s="63">
        <v>1831</v>
      </c>
      <c r="O4513" s="63">
        <v>0.1130564</v>
      </c>
      <c r="P4513" s="63">
        <v>12</v>
      </c>
      <c r="Q4513" s="63">
        <v>1.2781749580960001E-2</v>
      </c>
    </row>
    <row r="4514" spans="1:17">
      <c r="A4514" s="63" t="s">
        <v>77</v>
      </c>
      <c r="B4514" s="63" t="s">
        <v>58</v>
      </c>
      <c r="C4514" s="63" t="s">
        <v>63</v>
      </c>
      <c r="D4514" s="63">
        <v>1</v>
      </c>
      <c r="E4514" s="63">
        <v>1.05786</v>
      </c>
      <c r="F4514" s="63">
        <v>0.9129562</v>
      </c>
      <c r="G4514" s="63">
        <v>-0.1449038</v>
      </c>
      <c r="H4514" s="63">
        <v>43.388100000000001</v>
      </c>
      <c r="I4514" s="63">
        <v>-0.28979139999999998</v>
      </c>
      <c r="J4514" s="63">
        <v>-0.2041906</v>
      </c>
      <c r="K4514" s="63">
        <v>-0.1449038</v>
      </c>
      <c r="L4514" s="63">
        <v>-8.5616899999999996E-2</v>
      </c>
      <c r="M4514" s="63">
        <v>-1.6200000000000001E-5</v>
      </c>
      <c r="N4514" s="63">
        <v>1831</v>
      </c>
      <c r="O4514" s="63">
        <v>0.1130564</v>
      </c>
      <c r="P4514" s="63">
        <v>1</v>
      </c>
      <c r="Q4514" s="63">
        <v>1.2781749580960001E-2</v>
      </c>
    </row>
    <row r="4515" spans="1:17">
      <c r="A4515" s="63" t="s">
        <v>77</v>
      </c>
      <c r="B4515" s="63" t="s">
        <v>58</v>
      </c>
      <c r="C4515" s="63" t="s">
        <v>63</v>
      </c>
      <c r="D4515" s="63">
        <v>2</v>
      </c>
      <c r="E4515" s="63">
        <v>0.990448</v>
      </c>
      <c r="F4515" s="63">
        <v>0.82963220000000004</v>
      </c>
      <c r="G4515" s="63">
        <v>-0.16081580000000001</v>
      </c>
      <c r="H4515" s="63">
        <v>43.337200000000003</v>
      </c>
      <c r="I4515" s="63">
        <v>-0.30570340000000001</v>
      </c>
      <c r="J4515" s="63">
        <v>-0.22010260000000001</v>
      </c>
      <c r="K4515" s="63">
        <v>-0.16081580000000001</v>
      </c>
      <c r="L4515" s="63">
        <v>-0.10152890000000001</v>
      </c>
      <c r="M4515" s="63">
        <v>-1.59282E-2</v>
      </c>
      <c r="N4515" s="63">
        <v>1831</v>
      </c>
      <c r="O4515" s="63">
        <v>0.1130564</v>
      </c>
      <c r="P4515" s="63">
        <v>1</v>
      </c>
      <c r="Q4515" s="63">
        <v>1.2781749580960001E-2</v>
      </c>
    </row>
    <row r="4516" spans="1:17">
      <c r="A4516" s="63" t="s">
        <v>77</v>
      </c>
      <c r="B4516" s="63" t="s">
        <v>58</v>
      </c>
      <c r="C4516" s="63" t="s">
        <v>63</v>
      </c>
      <c r="D4516" s="63">
        <v>3</v>
      </c>
      <c r="E4516" s="63">
        <v>0.98439860000000001</v>
      </c>
      <c r="F4516" s="63">
        <v>0.82800220000000002</v>
      </c>
      <c r="G4516" s="63">
        <v>-0.15639639999999999</v>
      </c>
      <c r="H4516" s="63">
        <v>43.481900000000003</v>
      </c>
      <c r="I4516" s="63">
        <v>-0.301284</v>
      </c>
      <c r="J4516" s="63">
        <v>-0.21568329999999999</v>
      </c>
      <c r="K4516" s="63">
        <v>-0.15639639999999999</v>
      </c>
      <c r="L4516" s="63">
        <v>-9.7109600000000004E-2</v>
      </c>
      <c r="M4516" s="63">
        <v>-1.1508900000000001E-2</v>
      </c>
      <c r="N4516" s="63">
        <v>1831</v>
      </c>
      <c r="O4516" s="63">
        <v>0.1130564</v>
      </c>
      <c r="P4516" s="63">
        <v>1</v>
      </c>
      <c r="Q4516" s="63">
        <v>1.2781749580960001E-2</v>
      </c>
    </row>
    <row r="4517" spans="1:17">
      <c r="A4517" s="63" t="s">
        <v>77</v>
      </c>
      <c r="B4517" s="63" t="s">
        <v>58</v>
      </c>
      <c r="C4517" s="63" t="s">
        <v>63</v>
      </c>
      <c r="D4517" s="63">
        <v>4</v>
      </c>
      <c r="E4517" s="63">
        <v>1.019536</v>
      </c>
      <c r="F4517" s="63">
        <v>0.86168560000000005</v>
      </c>
      <c r="G4517" s="63">
        <v>-0.1578502</v>
      </c>
      <c r="H4517" s="63">
        <v>43.215899999999998</v>
      </c>
      <c r="I4517" s="63">
        <v>-0.3027378</v>
      </c>
      <c r="J4517" s="63">
        <v>-0.217137</v>
      </c>
      <c r="K4517" s="63">
        <v>-0.1578502</v>
      </c>
      <c r="L4517" s="63">
        <v>-9.8563399999999995E-2</v>
      </c>
      <c r="M4517" s="63">
        <v>-1.2962599999999999E-2</v>
      </c>
      <c r="N4517" s="63">
        <v>1831</v>
      </c>
      <c r="O4517" s="63">
        <v>0.1130564</v>
      </c>
      <c r="P4517" s="63">
        <v>1</v>
      </c>
      <c r="Q4517" s="63">
        <v>1.2781749580960001E-2</v>
      </c>
    </row>
    <row r="4518" spans="1:17">
      <c r="A4518" s="63" t="s">
        <v>77</v>
      </c>
      <c r="B4518" s="63" t="s">
        <v>58</v>
      </c>
      <c r="C4518" s="63" t="s">
        <v>63</v>
      </c>
      <c r="D4518" s="63">
        <v>5</v>
      </c>
      <c r="E4518" s="63">
        <v>1.062837</v>
      </c>
      <c r="F4518" s="63">
        <v>0.90574440000000001</v>
      </c>
      <c r="G4518" s="63">
        <v>-0.1570928</v>
      </c>
      <c r="H4518" s="63">
        <v>43.120600000000003</v>
      </c>
      <c r="I4518" s="63">
        <v>-0.30198039999999998</v>
      </c>
      <c r="J4518" s="63">
        <v>-0.21637960000000001</v>
      </c>
      <c r="K4518" s="63">
        <v>-0.1570928</v>
      </c>
      <c r="L4518" s="63">
        <v>-9.7806000000000004E-2</v>
      </c>
      <c r="M4518" s="63">
        <v>-1.2205199999999999E-2</v>
      </c>
      <c r="N4518" s="63">
        <v>1831</v>
      </c>
      <c r="O4518" s="63">
        <v>0.1130564</v>
      </c>
      <c r="P4518" s="63">
        <v>1</v>
      </c>
      <c r="Q4518" s="63">
        <v>1.2781749580960001E-2</v>
      </c>
    </row>
    <row r="4519" spans="1:17">
      <c r="A4519" s="63" t="s">
        <v>77</v>
      </c>
      <c r="B4519" s="63" t="s">
        <v>58</v>
      </c>
      <c r="C4519" s="63" t="s">
        <v>63</v>
      </c>
      <c r="D4519" s="63">
        <v>6</v>
      </c>
      <c r="E4519" s="63">
        <v>1.2349429999999999</v>
      </c>
      <c r="F4519" s="63">
        <v>0.99970530000000002</v>
      </c>
      <c r="G4519" s="63">
        <v>-0.23523769999999999</v>
      </c>
      <c r="H4519" s="63">
        <v>42.991199999999999</v>
      </c>
      <c r="I4519" s="63">
        <v>-0.3801253</v>
      </c>
      <c r="J4519" s="63">
        <v>-0.29452460000000003</v>
      </c>
      <c r="K4519" s="63">
        <v>-0.23523769999999999</v>
      </c>
      <c r="L4519" s="63">
        <v>-0.17595089999999999</v>
      </c>
      <c r="M4519" s="63">
        <v>-9.0350100000000003E-2</v>
      </c>
      <c r="N4519" s="63">
        <v>1831</v>
      </c>
      <c r="O4519" s="63">
        <v>0.1130564</v>
      </c>
      <c r="P4519" s="63">
        <v>1</v>
      </c>
      <c r="Q4519" s="63">
        <v>1.2781749580960001E-2</v>
      </c>
    </row>
    <row r="4520" spans="1:17">
      <c r="A4520" s="63" t="s">
        <v>77</v>
      </c>
      <c r="B4520" s="63" t="s">
        <v>58</v>
      </c>
      <c r="C4520" s="63" t="s">
        <v>63</v>
      </c>
      <c r="D4520" s="63">
        <v>7</v>
      </c>
      <c r="E4520" s="63">
        <v>1.6013170000000001</v>
      </c>
      <c r="F4520" s="63">
        <v>1.4021399999999999</v>
      </c>
      <c r="G4520" s="63">
        <v>-0.19917679999999999</v>
      </c>
      <c r="H4520" s="63">
        <v>42.944499999999998</v>
      </c>
      <c r="I4520" s="63">
        <v>-0.34406439999999999</v>
      </c>
      <c r="J4520" s="63">
        <v>-0.25846360000000002</v>
      </c>
      <c r="K4520" s="63">
        <v>-0.19917679999999999</v>
      </c>
      <c r="L4520" s="63">
        <v>-0.13988999999999999</v>
      </c>
      <c r="M4520" s="63">
        <v>-5.4289200000000003E-2</v>
      </c>
      <c r="N4520" s="63">
        <v>1831</v>
      </c>
      <c r="O4520" s="63">
        <v>0.1130564</v>
      </c>
      <c r="P4520" s="63">
        <v>1</v>
      </c>
      <c r="Q4520" s="63">
        <v>1.2781749580960001E-2</v>
      </c>
    </row>
    <row r="4521" spans="1:17">
      <c r="A4521" s="63" t="s">
        <v>77</v>
      </c>
      <c r="B4521" s="63" t="s">
        <v>58</v>
      </c>
      <c r="C4521" s="63" t="s">
        <v>63</v>
      </c>
      <c r="D4521" s="63">
        <v>8</v>
      </c>
      <c r="E4521" s="63">
        <v>1.8179380000000001</v>
      </c>
      <c r="F4521" s="63">
        <v>1.733986</v>
      </c>
      <c r="G4521" s="63">
        <v>-8.3951799999999993E-2</v>
      </c>
      <c r="H4521" s="63">
        <v>42.775799999999997</v>
      </c>
      <c r="I4521" s="63">
        <v>-0.2288394</v>
      </c>
      <c r="J4521" s="63">
        <v>-0.1432387</v>
      </c>
      <c r="K4521" s="63">
        <v>-8.3951799999999993E-2</v>
      </c>
      <c r="L4521" s="63">
        <v>-2.4664999999999999E-2</v>
      </c>
      <c r="M4521" s="63">
        <v>6.0935799999999998E-2</v>
      </c>
      <c r="N4521" s="63">
        <v>1831</v>
      </c>
      <c r="O4521" s="63">
        <v>0.1130564</v>
      </c>
      <c r="P4521" s="63">
        <v>1</v>
      </c>
      <c r="Q4521" s="63">
        <v>1.2781749580960001E-2</v>
      </c>
    </row>
    <row r="4522" spans="1:17">
      <c r="A4522" s="63" t="s">
        <v>77</v>
      </c>
      <c r="B4522" s="63" t="s">
        <v>58</v>
      </c>
      <c r="C4522" s="63" t="s">
        <v>63</v>
      </c>
      <c r="D4522" s="63">
        <v>9</v>
      </c>
      <c r="E4522" s="63">
        <v>1.6716219999999999</v>
      </c>
      <c r="F4522" s="63">
        <v>1.744955</v>
      </c>
      <c r="G4522" s="63">
        <v>7.3333599999999999E-2</v>
      </c>
      <c r="H4522" s="63">
        <v>43.568899999999999</v>
      </c>
      <c r="I4522" s="63">
        <v>-7.1554000000000006E-2</v>
      </c>
      <c r="J4522" s="63">
        <v>1.40468E-2</v>
      </c>
      <c r="K4522" s="63">
        <v>7.3333599999999999E-2</v>
      </c>
      <c r="L4522" s="63">
        <v>0.1326205</v>
      </c>
      <c r="M4522" s="63">
        <v>0.2182212</v>
      </c>
      <c r="N4522" s="63">
        <v>1831</v>
      </c>
      <c r="O4522" s="63">
        <v>0.1130564</v>
      </c>
      <c r="P4522" s="63">
        <v>1</v>
      </c>
      <c r="Q4522" s="63">
        <v>1.2781749580960001E-2</v>
      </c>
    </row>
    <row r="4523" spans="1:17">
      <c r="A4523" s="63" t="s">
        <v>77</v>
      </c>
      <c r="B4523" s="63" t="s">
        <v>58</v>
      </c>
      <c r="C4523" s="63" t="s">
        <v>63</v>
      </c>
      <c r="D4523" s="63">
        <v>10</v>
      </c>
      <c r="E4523" s="63">
        <v>1.592403</v>
      </c>
      <c r="F4523" s="63">
        <v>1.668647</v>
      </c>
      <c r="G4523" s="63">
        <v>7.62438E-2</v>
      </c>
      <c r="H4523" s="63">
        <v>45.675699999999999</v>
      </c>
      <c r="I4523" s="63">
        <v>-6.8643800000000005E-2</v>
      </c>
      <c r="J4523" s="63">
        <v>1.69569E-2</v>
      </c>
      <c r="K4523" s="63">
        <v>7.62438E-2</v>
      </c>
      <c r="L4523" s="63">
        <v>0.1355306</v>
      </c>
      <c r="M4523" s="63">
        <v>0.22113140000000001</v>
      </c>
      <c r="N4523" s="63">
        <v>1831</v>
      </c>
      <c r="O4523" s="63">
        <v>0.1130564</v>
      </c>
      <c r="P4523" s="63">
        <v>1</v>
      </c>
      <c r="Q4523" s="63">
        <v>1.2781749580960001E-2</v>
      </c>
    </row>
    <row r="4524" spans="1:17">
      <c r="A4524" s="63" t="s">
        <v>77</v>
      </c>
      <c r="B4524" s="63" t="s">
        <v>58</v>
      </c>
      <c r="C4524" s="63" t="s">
        <v>63</v>
      </c>
      <c r="D4524" s="63">
        <v>11</v>
      </c>
      <c r="E4524" s="63">
        <v>1.4697880000000001</v>
      </c>
      <c r="F4524" s="63">
        <v>1.624398</v>
      </c>
      <c r="G4524" s="63">
        <v>0.15461030000000001</v>
      </c>
      <c r="H4524" s="63">
        <v>48.0931</v>
      </c>
      <c r="I4524" s="63">
        <v>9.7227000000000008E-3</v>
      </c>
      <c r="J4524" s="63">
        <v>9.5323400000000003E-2</v>
      </c>
      <c r="K4524" s="63">
        <v>0.15461030000000001</v>
      </c>
      <c r="L4524" s="63">
        <v>0.21389710000000001</v>
      </c>
      <c r="M4524" s="63">
        <v>0.29949789999999998</v>
      </c>
      <c r="N4524" s="63">
        <v>1831</v>
      </c>
      <c r="O4524" s="63">
        <v>0.1130564</v>
      </c>
      <c r="P4524" s="63">
        <v>1</v>
      </c>
      <c r="Q4524" s="63">
        <v>1.2781749580960001E-2</v>
      </c>
    </row>
    <row r="4525" spans="1:17">
      <c r="A4525" s="63" t="s">
        <v>77</v>
      </c>
      <c r="B4525" s="63" t="s">
        <v>58</v>
      </c>
      <c r="C4525" s="63" t="s">
        <v>63</v>
      </c>
      <c r="D4525" s="63">
        <v>12</v>
      </c>
      <c r="E4525" s="63">
        <v>1.3932450000000001</v>
      </c>
      <c r="F4525" s="63">
        <v>1.5290060000000001</v>
      </c>
      <c r="G4525" s="63">
        <v>0.13576160000000001</v>
      </c>
      <c r="H4525" s="63">
        <v>49.459099999999999</v>
      </c>
      <c r="I4525" s="63">
        <v>-9.1260000000000004E-3</v>
      </c>
      <c r="J4525" s="63">
        <v>7.6474799999999996E-2</v>
      </c>
      <c r="K4525" s="63">
        <v>0.13576160000000001</v>
      </c>
      <c r="L4525" s="63">
        <v>0.19504850000000001</v>
      </c>
      <c r="M4525" s="63">
        <v>0.28064919999999999</v>
      </c>
      <c r="N4525" s="63">
        <v>1831</v>
      </c>
      <c r="O4525" s="63">
        <v>0.1130564</v>
      </c>
      <c r="P4525" s="63">
        <v>1</v>
      </c>
      <c r="Q4525" s="63">
        <v>1.2781749580960001E-2</v>
      </c>
    </row>
    <row r="4526" spans="1:17">
      <c r="A4526" s="63" t="s">
        <v>77</v>
      </c>
      <c r="B4526" s="63" t="s">
        <v>58</v>
      </c>
      <c r="C4526" s="63" t="s">
        <v>63</v>
      </c>
      <c r="D4526" s="63">
        <v>13</v>
      </c>
      <c r="E4526" s="63">
        <v>1.2382550000000001</v>
      </c>
      <c r="F4526" s="63">
        <v>1.489417</v>
      </c>
      <c r="G4526" s="63">
        <v>0.25116240000000001</v>
      </c>
      <c r="H4526" s="63">
        <v>50.579799999999999</v>
      </c>
      <c r="I4526" s="63">
        <v>0.1062748</v>
      </c>
      <c r="J4526" s="63">
        <v>0.19187560000000001</v>
      </c>
      <c r="K4526" s="63">
        <v>0.25116240000000001</v>
      </c>
      <c r="L4526" s="63">
        <v>0.31044919999999998</v>
      </c>
      <c r="M4526" s="63">
        <v>0.39605000000000001</v>
      </c>
      <c r="N4526" s="63">
        <v>1831</v>
      </c>
      <c r="O4526" s="63">
        <v>0.1130564</v>
      </c>
      <c r="P4526" s="63">
        <v>1</v>
      </c>
      <c r="Q4526" s="63">
        <v>1.2781749580960001E-2</v>
      </c>
    </row>
    <row r="4527" spans="1:17">
      <c r="A4527" s="63" t="s">
        <v>77</v>
      </c>
      <c r="B4527" s="63" t="s">
        <v>58</v>
      </c>
      <c r="C4527" s="63" t="s">
        <v>63</v>
      </c>
      <c r="D4527" s="63">
        <v>14</v>
      </c>
      <c r="E4527" s="63">
        <v>1.1247750000000001</v>
      </c>
      <c r="F4527" s="63">
        <v>1.414471</v>
      </c>
      <c r="G4527" s="63">
        <v>0.2896956</v>
      </c>
      <c r="H4527" s="63">
        <v>51.157899999999998</v>
      </c>
      <c r="I4527" s="63">
        <v>0.14480799999999999</v>
      </c>
      <c r="J4527" s="63">
        <v>0.2304088</v>
      </c>
      <c r="K4527" s="63">
        <v>0.2896956</v>
      </c>
      <c r="L4527" s="63">
        <v>0.34898249999999997</v>
      </c>
      <c r="M4527" s="63">
        <v>0.4345832</v>
      </c>
      <c r="N4527" s="63">
        <v>1831</v>
      </c>
      <c r="O4527" s="63">
        <v>0.1130564</v>
      </c>
      <c r="P4527" s="63">
        <v>1</v>
      </c>
      <c r="Q4527" s="63">
        <v>1.2781749580960001E-2</v>
      </c>
    </row>
    <row r="4528" spans="1:17">
      <c r="A4528" s="63" t="s">
        <v>77</v>
      </c>
      <c r="B4528" s="63" t="s">
        <v>58</v>
      </c>
      <c r="C4528" s="63" t="s">
        <v>63</v>
      </c>
      <c r="D4528" s="63">
        <v>15</v>
      </c>
      <c r="E4528" s="63">
        <v>1.084071</v>
      </c>
      <c r="F4528" s="63">
        <v>1.339181</v>
      </c>
      <c r="G4528" s="63">
        <v>0.25511</v>
      </c>
      <c r="H4528" s="63">
        <v>51.315800000000003</v>
      </c>
      <c r="I4528" s="63">
        <v>0.1102224</v>
      </c>
      <c r="J4528" s="63">
        <v>0.1958232</v>
      </c>
      <c r="K4528" s="63">
        <v>0.25511</v>
      </c>
      <c r="L4528" s="63">
        <v>0.31439689999999998</v>
      </c>
      <c r="M4528" s="63">
        <v>0.39999760000000001</v>
      </c>
      <c r="N4528" s="63">
        <v>1831</v>
      </c>
      <c r="O4528" s="63">
        <v>0.1130564</v>
      </c>
      <c r="P4528" s="63">
        <v>1</v>
      </c>
      <c r="Q4528" s="63">
        <v>1.2781749580960001E-2</v>
      </c>
    </row>
    <row r="4529" spans="1:17">
      <c r="A4529" s="63" t="s">
        <v>77</v>
      </c>
      <c r="B4529" s="63" t="s">
        <v>58</v>
      </c>
      <c r="C4529" s="63" t="s">
        <v>63</v>
      </c>
      <c r="D4529" s="63">
        <v>16</v>
      </c>
      <c r="E4529" s="63">
        <v>1.1142069999999999</v>
      </c>
      <c r="F4529" s="63">
        <v>1.33172</v>
      </c>
      <c r="G4529" s="63">
        <v>0.21751329999999999</v>
      </c>
      <c r="H4529" s="63">
        <v>50.596600000000002</v>
      </c>
      <c r="I4529" s="63">
        <v>7.2625700000000001E-2</v>
      </c>
      <c r="J4529" s="63">
        <v>0.15822649999999999</v>
      </c>
      <c r="K4529" s="63">
        <v>0.21751329999999999</v>
      </c>
      <c r="L4529" s="63">
        <v>0.2768002</v>
      </c>
      <c r="M4529" s="63">
        <v>0.36240090000000003</v>
      </c>
      <c r="N4529" s="63">
        <v>1831</v>
      </c>
      <c r="O4529" s="63">
        <v>0.1130564</v>
      </c>
      <c r="P4529" s="63">
        <v>1</v>
      </c>
      <c r="Q4529" s="63">
        <v>1.2781749580960001E-2</v>
      </c>
    </row>
    <row r="4530" spans="1:17">
      <c r="A4530" s="63" t="s">
        <v>77</v>
      </c>
      <c r="B4530" s="63" t="s">
        <v>58</v>
      </c>
      <c r="C4530" s="63" t="s">
        <v>63</v>
      </c>
      <c r="D4530" s="63">
        <v>17</v>
      </c>
      <c r="E4530" s="63">
        <v>1.217225</v>
      </c>
      <c r="F4530" s="63">
        <v>1.4030419999999999</v>
      </c>
      <c r="G4530" s="63">
        <v>0.18581739999999999</v>
      </c>
      <c r="H4530" s="63">
        <v>49.5259</v>
      </c>
      <c r="I4530" s="63">
        <v>4.0929800000000002E-2</v>
      </c>
      <c r="J4530" s="63">
        <v>0.12653049999999999</v>
      </c>
      <c r="K4530" s="63">
        <v>0.18581739999999999</v>
      </c>
      <c r="L4530" s="63">
        <v>0.24510419999999999</v>
      </c>
      <c r="M4530" s="63">
        <v>0.33070500000000003</v>
      </c>
      <c r="N4530" s="63">
        <v>1831</v>
      </c>
      <c r="O4530" s="63">
        <v>0.1130564</v>
      </c>
      <c r="P4530" s="63">
        <v>1</v>
      </c>
      <c r="Q4530" s="63">
        <v>1.2781749580960001E-2</v>
      </c>
    </row>
    <row r="4531" spans="1:17">
      <c r="A4531" s="63" t="s">
        <v>77</v>
      </c>
      <c r="B4531" s="63" t="s">
        <v>58</v>
      </c>
      <c r="C4531" s="63" t="s">
        <v>63</v>
      </c>
      <c r="D4531" s="63">
        <v>18</v>
      </c>
      <c r="E4531" s="63">
        <v>1.5749930000000001</v>
      </c>
      <c r="F4531" s="63">
        <v>1.6540459999999999</v>
      </c>
      <c r="G4531" s="63">
        <v>7.9052700000000004E-2</v>
      </c>
      <c r="H4531" s="63">
        <v>47.682899999999997</v>
      </c>
      <c r="I4531" s="63">
        <v>-6.5834900000000002E-2</v>
      </c>
      <c r="J4531" s="63">
        <v>1.9765899999999999E-2</v>
      </c>
      <c r="K4531" s="63">
        <v>7.9052700000000004E-2</v>
      </c>
      <c r="L4531" s="63">
        <v>0.1383395</v>
      </c>
      <c r="M4531" s="63">
        <v>0.22394030000000001</v>
      </c>
      <c r="N4531" s="63">
        <v>1831</v>
      </c>
      <c r="O4531" s="63">
        <v>0.1130564</v>
      </c>
      <c r="P4531" s="63">
        <v>1</v>
      </c>
      <c r="Q4531" s="63">
        <v>1.2781749580960001E-2</v>
      </c>
    </row>
    <row r="4532" spans="1:17">
      <c r="A4532" s="63" t="s">
        <v>77</v>
      </c>
      <c r="B4532" s="63" t="s">
        <v>58</v>
      </c>
      <c r="C4532" s="63" t="s">
        <v>63</v>
      </c>
      <c r="D4532" s="63">
        <v>19</v>
      </c>
      <c r="E4532" s="63">
        <v>1.8480589999999999</v>
      </c>
      <c r="F4532" s="63">
        <v>1.783291</v>
      </c>
      <c r="G4532" s="63">
        <v>-6.4768199999999998E-2</v>
      </c>
      <c r="H4532" s="63">
        <v>46.180500000000002</v>
      </c>
      <c r="I4532" s="63">
        <v>-0.2096558</v>
      </c>
      <c r="J4532" s="63">
        <v>-0.124055</v>
      </c>
      <c r="K4532" s="63">
        <v>-6.4768199999999998E-2</v>
      </c>
      <c r="L4532" s="63">
        <v>-5.4814E-3</v>
      </c>
      <c r="M4532" s="63">
        <v>8.0119399999999993E-2</v>
      </c>
      <c r="N4532" s="63">
        <v>1831</v>
      </c>
      <c r="O4532" s="63">
        <v>0.1130564</v>
      </c>
      <c r="P4532" s="63">
        <v>1</v>
      </c>
      <c r="Q4532" s="63">
        <v>1.2781749580960001E-2</v>
      </c>
    </row>
    <row r="4533" spans="1:17">
      <c r="A4533" s="63" t="s">
        <v>77</v>
      </c>
      <c r="B4533" s="63" t="s">
        <v>58</v>
      </c>
      <c r="C4533" s="63" t="s">
        <v>63</v>
      </c>
      <c r="D4533" s="63">
        <v>20</v>
      </c>
      <c r="E4533" s="63">
        <v>1.89015</v>
      </c>
      <c r="F4533" s="63">
        <v>1.7749809999999999</v>
      </c>
      <c r="G4533" s="63">
        <v>-0.1151683</v>
      </c>
      <c r="H4533" s="63">
        <v>45.066600000000001</v>
      </c>
      <c r="I4533" s="63">
        <v>-0.26005590000000001</v>
      </c>
      <c r="J4533" s="63">
        <v>-0.1744552</v>
      </c>
      <c r="K4533" s="63">
        <v>-0.1151683</v>
      </c>
      <c r="L4533" s="63">
        <v>-5.5881500000000001E-2</v>
      </c>
      <c r="M4533" s="63">
        <v>2.9719300000000001E-2</v>
      </c>
      <c r="N4533" s="63">
        <v>1831</v>
      </c>
      <c r="O4533" s="63">
        <v>0.1130564</v>
      </c>
      <c r="P4533" s="63">
        <v>1</v>
      </c>
      <c r="Q4533" s="63">
        <v>1.2781749580960001E-2</v>
      </c>
    </row>
    <row r="4534" spans="1:17">
      <c r="A4534" s="63" t="s">
        <v>77</v>
      </c>
      <c r="B4534" s="63" t="s">
        <v>58</v>
      </c>
      <c r="C4534" s="63" t="s">
        <v>63</v>
      </c>
      <c r="D4534" s="63">
        <v>21</v>
      </c>
      <c r="E4534" s="63">
        <v>1.884252</v>
      </c>
      <c r="F4534" s="63">
        <v>1.7363930000000001</v>
      </c>
      <c r="G4534" s="63">
        <v>-0.14785870000000001</v>
      </c>
      <c r="H4534" s="63">
        <v>44.463900000000002</v>
      </c>
      <c r="I4534" s="63">
        <v>-0.29274630000000001</v>
      </c>
      <c r="J4534" s="63">
        <v>-0.20714560000000001</v>
      </c>
      <c r="K4534" s="63">
        <v>-0.14785870000000001</v>
      </c>
      <c r="L4534" s="63">
        <v>-8.8571899999999995E-2</v>
      </c>
      <c r="M4534" s="63">
        <v>-2.9711E-3</v>
      </c>
      <c r="N4534" s="63">
        <v>1831</v>
      </c>
      <c r="O4534" s="63">
        <v>0.1130564</v>
      </c>
      <c r="P4534" s="63">
        <v>1</v>
      </c>
      <c r="Q4534" s="63">
        <v>1.2781749580960001E-2</v>
      </c>
    </row>
    <row r="4535" spans="1:17">
      <c r="A4535" s="63" t="s">
        <v>77</v>
      </c>
      <c r="B4535" s="63" t="s">
        <v>58</v>
      </c>
      <c r="C4535" s="63" t="s">
        <v>63</v>
      </c>
      <c r="D4535" s="63">
        <v>22</v>
      </c>
      <c r="E4535" s="63">
        <v>1.725824</v>
      </c>
      <c r="F4535" s="63">
        <v>1.5775380000000001</v>
      </c>
      <c r="G4535" s="63">
        <v>-0.14828649999999999</v>
      </c>
      <c r="H4535" s="63">
        <v>44.070300000000003</v>
      </c>
      <c r="I4535" s="63">
        <v>-0.29317409999999999</v>
      </c>
      <c r="J4535" s="63">
        <v>-0.20757329999999999</v>
      </c>
      <c r="K4535" s="63">
        <v>-0.14828649999999999</v>
      </c>
      <c r="L4535" s="63">
        <v>-8.8999599999999998E-2</v>
      </c>
      <c r="M4535" s="63">
        <v>-3.3988999999999998E-3</v>
      </c>
      <c r="N4535" s="63">
        <v>1831</v>
      </c>
      <c r="O4535" s="63">
        <v>0.1130564</v>
      </c>
      <c r="P4535" s="63">
        <v>1</v>
      </c>
      <c r="Q4535" s="63">
        <v>1.2781749580960001E-2</v>
      </c>
    </row>
    <row r="4536" spans="1:17">
      <c r="A4536" s="63" t="s">
        <v>77</v>
      </c>
      <c r="B4536" s="63" t="s">
        <v>58</v>
      </c>
      <c r="C4536" s="63" t="s">
        <v>63</v>
      </c>
      <c r="D4536" s="63">
        <v>23</v>
      </c>
      <c r="E4536" s="63">
        <v>1.493762</v>
      </c>
      <c r="F4536" s="63">
        <v>1.353583</v>
      </c>
      <c r="G4536" s="63">
        <v>-0.14017840000000001</v>
      </c>
      <c r="H4536" s="63">
        <v>43.580399999999997</v>
      </c>
      <c r="I4536" s="63">
        <v>-0.28506599999999999</v>
      </c>
      <c r="J4536" s="63">
        <v>-0.19946530000000001</v>
      </c>
      <c r="K4536" s="63">
        <v>-0.14017840000000001</v>
      </c>
      <c r="L4536" s="63">
        <v>-8.0891599999999994E-2</v>
      </c>
      <c r="M4536" s="63">
        <v>4.7092000000000002E-3</v>
      </c>
      <c r="N4536" s="63">
        <v>1831</v>
      </c>
      <c r="O4536" s="63">
        <v>0.1130564</v>
      </c>
      <c r="P4536" s="63">
        <v>1</v>
      </c>
      <c r="Q4536" s="63">
        <v>1.2781749580960001E-2</v>
      </c>
    </row>
    <row r="4537" spans="1:17">
      <c r="A4537" s="63" t="s">
        <v>77</v>
      </c>
      <c r="B4537" s="63" t="s">
        <v>58</v>
      </c>
      <c r="C4537" s="63" t="s">
        <v>63</v>
      </c>
      <c r="D4537" s="63">
        <v>24</v>
      </c>
      <c r="E4537" s="63">
        <v>1.235752</v>
      </c>
      <c r="F4537" s="63">
        <v>1.093661</v>
      </c>
      <c r="G4537" s="63">
        <v>-0.14209150000000001</v>
      </c>
      <c r="H4537" s="63">
        <v>43.207799999999999</v>
      </c>
      <c r="I4537" s="63">
        <v>-0.28697909999999999</v>
      </c>
      <c r="J4537" s="63">
        <v>-0.20137830000000001</v>
      </c>
      <c r="K4537" s="63">
        <v>-0.14209150000000001</v>
      </c>
      <c r="L4537" s="63">
        <v>-8.2804699999999995E-2</v>
      </c>
      <c r="M4537" s="63">
        <v>2.7961000000000001E-3</v>
      </c>
      <c r="N4537" s="63">
        <v>1831</v>
      </c>
      <c r="O4537" s="63">
        <v>0.1130564</v>
      </c>
      <c r="P4537" s="63">
        <v>1</v>
      </c>
      <c r="Q4537" s="63">
        <v>1.2781749580960001E-2</v>
      </c>
    </row>
    <row r="4538" spans="1:17">
      <c r="A4538" s="63" t="s">
        <v>77</v>
      </c>
      <c r="B4538" s="63" t="s">
        <v>58</v>
      </c>
      <c r="C4538" s="63" t="s">
        <v>64</v>
      </c>
      <c r="D4538" s="63">
        <v>1</v>
      </c>
      <c r="E4538" s="63">
        <v>1.0374220000000001</v>
      </c>
      <c r="F4538" s="63">
        <v>0.89251820000000004</v>
      </c>
      <c r="G4538" s="63">
        <v>-0.1449037</v>
      </c>
      <c r="H4538" s="63">
        <v>43.661200000000001</v>
      </c>
      <c r="I4538" s="63">
        <v>-0.28979129999999997</v>
      </c>
      <c r="J4538" s="63">
        <v>-0.2041906</v>
      </c>
      <c r="K4538" s="63">
        <v>-0.1449037</v>
      </c>
      <c r="L4538" s="63">
        <v>-8.5616899999999996E-2</v>
      </c>
      <c r="M4538" s="63">
        <v>-1.6099999999999998E-5</v>
      </c>
      <c r="N4538" s="63">
        <v>1831</v>
      </c>
      <c r="O4538" s="63">
        <v>0.1130564</v>
      </c>
      <c r="P4538" s="63">
        <v>2</v>
      </c>
      <c r="Q4538" s="63">
        <v>1.2781749580960001E-2</v>
      </c>
    </row>
    <row r="4539" spans="1:17">
      <c r="A4539" s="63" t="s">
        <v>77</v>
      </c>
      <c r="B4539" s="63" t="s">
        <v>58</v>
      </c>
      <c r="C4539" s="63" t="s">
        <v>64</v>
      </c>
      <c r="D4539" s="63">
        <v>2</v>
      </c>
      <c r="E4539" s="63">
        <v>0.97063739999999998</v>
      </c>
      <c r="F4539" s="63">
        <v>0.80982160000000003</v>
      </c>
      <c r="G4539" s="63">
        <v>-0.16081580000000001</v>
      </c>
      <c r="H4539" s="63">
        <v>43.3337</v>
      </c>
      <c r="I4539" s="63">
        <v>-0.30570340000000001</v>
      </c>
      <c r="J4539" s="63">
        <v>-0.22010260000000001</v>
      </c>
      <c r="K4539" s="63">
        <v>-0.16081580000000001</v>
      </c>
      <c r="L4539" s="63">
        <v>-0.10152890000000001</v>
      </c>
      <c r="M4539" s="63">
        <v>-1.59282E-2</v>
      </c>
      <c r="N4539" s="63">
        <v>1831</v>
      </c>
      <c r="O4539" s="63">
        <v>0.1130564</v>
      </c>
      <c r="P4539" s="63">
        <v>2</v>
      </c>
      <c r="Q4539" s="63">
        <v>1.2781749580960001E-2</v>
      </c>
    </row>
    <row r="4540" spans="1:17">
      <c r="A4540" s="63" t="s">
        <v>77</v>
      </c>
      <c r="B4540" s="63" t="s">
        <v>58</v>
      </c>
      <c r="C4540" s="63" t="s">
        <v>64</v>
      </c>
      <c r="D4540" s="63">
        <v>3</v>
      </c>
      <c r="E4540" s="63">
        <v>0.96174380000000004</v>
      </c>
      <c r="F4540" s="63">
        <v>0.80534729999999999</v>
      </c>
      <c r="G4540" s="63">
        <v>-0.15639639999999999</v>
      </c>
      <c r="H4540" s="63">
        <v>42.971600000000002</v>
      </c>
      <c r="I4540" s="63">
        <v>-0.301284</v>
      </c>
      <c r="J4540" s="63">
        <v>-0.21568329999999999</v>
      </c>
      <c r="K4540" s="63">
        <v>-0.15639639999999999</v>
      </c>
      <c r="L4540" s="63">
        <v>-9.7109600000000004E-2</v>
      </c>
      <c r="M4540" s="63">
        <v>-1.1508900000000001E-2</v>
      </c>
      <c r="N4540" s="63">
        <v>1831</v>
      </c>
      <c r="O4540" s="63">
        <v>0.1130564</v>
      </c>
      <c r="P4540" s="63">
        <v>2</v>
      </c>
      <c r="Q4540" s="63">
        <v>1.2781749580960001E-2</v>
      </c>
    </row>
    <row r="4541" spans="1:17">
      <c r="A4541" s="63" t="s">
        <v>77</v>
      </c>
      <c r="B4541" s="63" t="s">
        <v>58</v>
      </c>
      <c r="C4541" s="63" t="s">
        <v>64</v>
      </c>
      <c r="D4541" s="63">
        <v>4</v>
      </c>
      <c r="E4541" s="63">
        <v>1.0023770000000001</v>
      </c>
      <c r="F4541" s="63">
        <v>0.84452689999999997</v>
      </c>
      <c r="G4541" s="63">
        <v>-0.1578502</v>
      </c>
      <c r="H4541" s="63">
        <v>42.8476</v>
      </c>
      <c r="I4541" s="63">
        <v>-0.3027378</v>
      </c>
      <c r="J4541" s="63">
        <v>-0.217137</v>
      </c>
      <c r="K4541" s="63">
        <v>-0.1578502</v>
      </c>
      <c r="L4541" s="63">
        <v>-9.8563399999999995E-2</v>
      </c>
      <c r="M4541" s="63">
        <v>-1.2962599999999999E-2</v>
      </c>
      <c r="N4541" s="63">
        <v>1831</v>
      </c>
      <c r="O4541" s="63">
        <v>0.1130564</v>
      </c>
      <c r="P4541" s="63">
        <v>2</v>
      </c>
      <c r="Q4541" s="63">
        <v>1.2781749580960001E-2</v>
      </c>
    </row>
    <row r="4542" spans="1:17">
      <c r="A4542" s="63" t="s">
        <v>77</v>
      </c>
      <c r="B4542" s="63" t="s">
        <v>58</v>
      </c>
      <c r="C4542" s="63" t="s">
        <v>64</v>
      </c>
      <c r="D4542" s="63">
        <v>5</v>
      </c>
      <c r="E4542" s="63">
        <v>1.044699</v>
      </c>
      <c r="F4542" s="63">
        <v>0.88760629999999996</v>
      </c>
      <c r="G4542" s="63">
        <v>-0.1570928</v>
      </c>
      <c r="H4542" s="63">
        <v>42.803899999999999</v>
      </c>
      <c r="I4542" s="63">
        <v>-0.30198039999999998</v>
      </c>
      <c r="J4542" s="63">
        <v>-0.21637960000000001</v>
      </c>
      <c r="K4542" s="63">
        <v>-0.1570928</v>
      </c>
      <c r="L4542" s="63">
        <v>-9.7806000000000004E-2</v>
      </c>
      <c r="M4542" s="63">
        <v>-1.2205199999999999E-2</v>
      </c>
      <c r="N4542" s="63">
        <v>1831</v>
      </c>
      <c r="O4542" s="63">
        <v>0.1130564</v>
      </c>
      <c r="P4542" s="63">
        <v>2</v>
      </c>
      <c r="Q4542" s="63">
        <v>1.2781749580960001E-2</v>
      </c>
    </row>
    <row r="4543" spans="1:17">
      <c r="A4543" s="63" t="s">
        <v>77</v>
      </c>
      <c r="B4543" s="63" t="s">
        <v>58</v>
      </c>
      <c r="C4543" s="63" t="s">
        <v>64</v>
      </c>
      <c r="D4543" s="63">
        <v>6</v>
      </c>
      <c r="E4543" s="63">
        <v>1.2149939999999999</v>
      </c>
      <c r="F4543" s="63">
        <v>0.97975619999999997</v>
      </c>
      <c r="G4543" s="63">
        <v>-0.2352378</v>
      </c>
      <c r="H4543" s="63">
        <v>42.718899999999998</v>
      </c>
      <c r="I4543" s="63">
        <v>-0.3801254</v>
      </c>
      <c r="J4543" s="63">
        <v>-0.29452460000000003</v>
      </c>
      <c r="K4543" s="63">
        <v>-0.2352378</v>
      </c>
      <c r="L4543" s="63">
        <v>-0.17595089999999999</v>
      </c>
      <c r="M4543" s="63">
        <v>-9.0350200000000006E-2</v>
      </c>
      <c r="N4543" s="63">
        <v>1831</v>
      </c>
      <c r="O4543" s="63">
        <v>0.1130564</v>
      </c>
      <c r="P4543" s="63">
        <v>2</v>
      </c>
      <c r="Q4543" s="63">
        <v>1.2781749580960001E-2</v>
      </c>
    </row>
    <row r="4544" spans="1:17">
      <c r="A4544" s="63" t="s">
        <v>77</v>
      </c>
      <c r="B4544" s="63" t="s">
        <v>58</v>
      </c>
      <c r="C4544" s="63" t="s">
        <v>64</v>
      </c>
      <c r="D4544" s="63">
        <v>7</v>
      </c>
      <c r="E4544" s="63">
        <v>1.573345</v>
      </c>
      <c r="F4544" s="63">
        <v>1.3741680000000001</v>
      </c>
      <c r="G4544" s="63">
        <v>-0.19917679999999999</v>
      </c>
      <c r="H4544" s="63">
        <v>42.714300000000001</v>
      </c>
      <c r="I4544" s="63">
        <v>-0.34406439999999999</v>
      </c>
      <c r="J4544" s="63">
        <v>-0.25846360000000002</v>
      </c>
      <c r="K4544" s="63">
        <v>-0.19917679999999999</v>
      </c>
      <c r="L4544" s="63">
        <v>-0.13988999999999999</v>
      </c>
      <c r="M4544" s="63">
        <v>-5.4289200000000003E-2</v>
      </c>
      <c r="N4544" s="63">
        <v>1831</v>
      </c>
      <c r="O4544" s="63">
        <v>0.1130564</v>
      </c>
      <c r="P4544" s="63">
        <v>2</v>
      </c>
      <c r="Q4544" s="63">
        <v>1.2781749580960001E-2</v>
      </c>
    </row>
    <row r="4545" spans="1:17">
      <c r="A4545" s="63" t="s">
        <v>77</v>
      </c>
      <c r="B4545" s="63" t="s">
        <v>58</v>
      </c>
      <c r="C4545" s="63" t="s">
        <v>64</v>
      </c>
      <c r="D4545" s="63">
        <v>8</v>
      </c>
      <c r="E4545" s="63">
        <v>1.7816669999999999</v>
      </c>
      <c r="F4545" s="63">
        <v>1.6977150000000001</v>
      </c>
      <c r="G4545" s="63">
        <v>-8.3951799999999993E-2</v>
      </c>
      <c r="H4545" s="63">
        <v>43.0077</v>
      </c>
      <c r="I4545" s="63">
        <v>-0.2288394</v>
      </c>
      <c r="J4545" s="63">
        <v>-0.1432387</v>
      </c>
      <c r="K4545" s="63">
        <v>-8.3951799999999993E-2</v>
      </c>
      <c r="L4545" s="63">
        <v>-2.4664999999999999E-2</v>
      </c>
      <c r="M4545" s="63">
        <v>6.0935799999999998E-2</v>
      </c>
      <c r="N4545" s="63">
        <v>1831</v>
      </c>
      <c r="O4545" s="63">
        <v>0.1130564</v>
      </c>
      <c r="P4545" s="63">
        <v>2</v>
      </c>
      <c r="Q4545" s="63">
        <v>1.2781749580960001E-2</v>
      </c>
    </row>
    <row r="4546" spans="1:17">
      <c r="A4546" s="63" t="s">
        <v>77</v>
      </c>
      <c r="B4546" s="63" t="s">
        <v>58</v>
      </c>
      <c r="C4546" s="63" t="s">
        <v>64</v>
      </c>
      <c r="D4546" s="63">
        <v>9</v>
      </c>
      <c r="E4546" s="63">
        <v>1.6234500000000001</v>
      </c>
      <c r="F4546" s="63">
        <v>1.6967829999999999</v>
      </c>
      <c r="G4546" s="63">
        <v>7.3333599999999999E-2</v>
      </c>
      <c r="H4546" s="63">
        <v>44.651400000000002</v>
      </c>
      <c r="I4546" s="63">
        <v>-7.1554000000000006E-2</v>
      </c>
      <c r="J4546" s="63">
        <v>1.40468E-2</v>
      </c>
      <c r="K4546" s="63">
        <v>7.3333599999999999E-2</v>
      </c>
      <c r="L4546" s="63">
        <v>0.1326205</v>
      </c>
      <c r="M4546" s="63">
        <v>0.2182212</v>
      </c>
      <c r="N4546" s="63">
        <v>1831</v>
      </c>
      <c r="O4546" s="63">
        <v>0.1130564</v>
      </c>
      <c r="P4546" s="63">
        <v>2</v>
      </c>
      <c r="Q4546" s="63">
        <v>1.2781749580960001E-2</v>
      </c>
    </row>
    <row r="4547" spans="1:17">
      <c r="A4547" s="63" t="s">
        <v>77</v>
      </c>
      <c r="B4547" s="63" t="s">
        <v>58</v>
      </c>
      <c r="C4547" s="63" t="s">
        <v>64</v>
      </c>
      <c r="D4547" s="63">
        <v>10</v>
      </c>
      <c r="E4547" s="63">
        <v>1.5369250000000001</v>
      </c>
      <c r="F4547" s="63">
        <v>1.6131690000000001</v>
      </c>
      <c r="G4547" s="63">
        <v>7.6243900000000003E-2</v>
      </c>
      <c r="H4547" s="63">
        <v>47.7179</v>
      </c>
      <c r="I4547" s="63">
        <v>-6.8643700000000002E-2</v>
      </c>
      <c r="J4547" s="63">
        <v>1.6957E-2</v>
      </c>
      <c r="K4547" s="63">
        <v>7.6243900000000003E-2</v>
      </c>
      <c r="L4547" s="63">
        <v>0.1355307</v>
      </c>
      <c r="M4547" s="63">
        <v>0.22113150000000001</v>
      </c>
      <c r="N4547" s="63">
        <v>1831</v>
      </c>
      <c r="O4547" s="63">
        <v>0.1130564</v>
      </c>
      <c r="P4547" s="63">
        <v>2</v>
      </c>
      <c r="Q4547" s="63">
        <v>1.2781749580960001E-2</v>
      </c>
    </row>
    <row r="4548" spans="1:17">
      <c r="A4548" s="63" t="s">
        <v>77</v>
      </c>
      <c r="B4548" s="63" t="s">
        <v>58</v>
      </c>
      <c r="C4548" s="63" t="s">
        <v>64</v>
      </c>
      <c r="D4548" s="63">
        <v>11</v>
      </c>
      <c r="E4548" s="63">
        <v>1.4096979999999999</v>
      </c>
      <c r="F4548" s="63">
        <v>1.564308</v>
      </c>
      <c r="G4548" s="63">
        <v>0.15461030000000001</v>
      </c>
      <c r="H4548" s="63">
        <v>50.2378</v>
      </c>
      <c r="I4548" s="63">
        <v>9.7227000000000008E-3</v>
      </c>
      <c r="J4548" s="63">
        <v>9.5323400000000003E-2</v>
      </c>
      <c r="K4548" s="63">
        <v>0.15461030000000001</v>
      </c>
      <c r="L4548" s="63">
        <v>0.21389710000000001</v>
      </c>
      <c r="M4548" s="63">
        <v>0.29949789999999998</v>
      </c>
      <c r="N4548" s="63">
        <v>1831</v>
      </c>
      <c r="O4548" s="63">
        <v>0.1130564</v>
      </c>
      <c r="P4548" s="63">
        <v>2</v>
      </c>
      <c r="Q4548" s="63">
        <v>1.2781749580960001E-2</v>
      </c>
    </row>
    <row r="4549" spans="1:17">
      <c r="A4549" s="63" t="s">
        <v>77</v>
      </c>
      <c r="B4549" s="63" t="s">
        <v>58</v>
      </c>
      <c r="C4549" s="63" t="s">
        <v>64</v>
      </c>
      <c r="D4549" s="63">
        <v>12</v>
      </c>
      <c r="E4549" s="63">
        <v>1.328308</v>
      </c>
      <c r="F4549" s="63">
        <v>1.4640690000000001</v>
      </c>
      <c r="G4549" s="63">
        <v>0.13576160000000001</v>
      </c>
      <c r="H4549" s="63">
        <v>51.6614</v>
      </c>
      <c r="I4549" s="63">
        <v>-9.1260000000000004E-3</v>
      </c>
      <c r="J4549" s="63">
        <v>7.6474799999999996E-2</v>
      </c>
      <c r="K4549" s="63">
        <v>0.13576160000000001</v>
      </c>
      <c r="L4549" s="63">
        <v>0.19504850000000001</v>
      </c>
      <c r="M4549" s="63">
        <v>0.28064919999999999</v>
      </c>
      <c r="N4549" s="63">
        <v>1831</v>
      </c>
      <c r="O4549" s="63">
        <v>0.1130564</v>
      </c>
      <c r="P4549" s="63">
        <v>2</v>
      </c>
      <c r="Q4549" s="63">
        <v>1.2781749580960001E-2</v>
      </c>
    </row>
    <row r="4550" spans="1:17">
      <c r="A4550" s="63" t="s">
        <v>77</v>
      </c>
      <c r="B4550" s="63" t="s">
        <v>58</v>
      </c>
      <c r="C4550" s="63" t="s">
        <v>64</v>
      </c>
      <c r="D4550" s="63">
        <v>13</v>
      </c>
      <c r="E4550" s="63">
        <v>1.174434</v>
      </c>
      <c r="F4550" s="63">
        <v>1.4255960000000001</v>
      </c>
      <c r="G4550" s="63">
        <v>0.25116240000000001</v>
      </c>
      <c r="H4550" s="63">
        <v>52.939100000000003</v>
      </c>
      <c r="I4550" s="63">
        <v>0.1062748</v>
      </c>
      <c r="J4550" s="63">
        <v>0.19187560000000001</v>
      </c>
      <c r="K4550" s="63">
        <v>0.25116240000000001</v>
      </c>
      <c r="L4550" s="63">
        <v>0.31044919999999998</v>
      </c>
      <c r="M4550" s="63">
        <v>0.39605000000000001</v>
      </c>
      <c r="N4550" s="63">
        <v>1831</v>
      </c>
      <c r="O4550" s="63">
        <v>0.1130564</v>
      </c>
      <c r="P4550" s="63">
        <v>2</v>
      </c>
      <c r="Q4550" s="63">
        <v>1.2781749580960001E-2</v>
      </c>
    </row>
    <row r="4551" spans="1:17">
      <c r="A4551" s="63" t="s">
        <v>77</v>
      </c>
      <c r="B4551" s="63" t="s">
        <v>58</v>
      </c>
      <c r="C4551" s="63" t="s">
        <v>64</v>
      </c>
      <c r="D4551" s="63">
        <v>14</v>
      </c>
      <c r="E4551" s="63">
        <v>1.0720190000000001</v>
      </c>
      <c r="F4551" s="63">
        <v>1.361715</v>
      </c>
      <c r="G4551" s="63">
        <v>0.28969549999999999</v>
      </c>
      <c r="H4551" s="63">
        <v>53.201700000000002</v>
      </c>
      <c r="I4551" s="63">
        <v>0.14480789999999999</v>
      </c>
      <c r="J4551" s="63">
        <v>0.23040869999999999</v>
      </c>
      <c r="K4551" s="63">
        <v>0.28969549999999999</v>
      </c>
      <c r="L4551" s="63">
        <v>0.34898230000000002</v>
      </c>
      <c r="M4551" s="63">
        <v>0.4345831</v>
      </c>
      <c r="N4551" s="63">
        <v>1831</v>
      </c>
      <c r="O4551" s="63">
        <v>0.1130564</v>
      </c>
      <c r="P4551" s="63">
        <v>2</v>
      </c>
      <c r="Q4551" s="63">
        <v>1.2781749580960001E-2</v>
      </c>
    </row>
    <row r="4552" spans="1:17">
      <c r="A4552" s="63" t="s">
        <v>77</v>
      </c>
      <c r="B4552" s="63" t="s">
        <v>58</v>
      </c>
      <c r="C4552" s="63" t="s">
        <v>64</v>
      </c>
      <c r="D4552" s="63">
        <v>15</v>
      </c>
      <c r="E4552" s="63">
        <v>1.031714</v>
      </c>
      <c r="F4552" s="63">
        <v>1.286824</v>
      </c>
      <c r="G4552" s="63">
        <v>0.25511</v>
      </c>
      <c r="H4552" s="63">
        <v>52.735900000000001</v>
      </c>
      <c r="I4552" s="63">
        <v>0.1102224</v>
      </c>
      <c r="J4552" s="63">
        <v>0.1958232</v>
      </c>
      <c r="K4552" s="63">
        <v>0.25511</v>
      </c>
      <c r="L4552" s="63">
        <v>0.31439689999999998</v>
      </c>
      <c r="M4552" s="63">
        <v>0.39999760000000001</v>
      </c>
      <c r="N4552" s="63">
        <v>1831</v>
      </c>
      <c r="O4552" s="63">
        <v>0.1130564</v>
      </c>
      <c r="P4552" s="63">
        <v>2</v>
      </c>
      <c r="Q4552" s="63">
        <v>1.2781749580960001E-2</v>
      </c>
    </row>
    <row r="4553" spans="1:17">
      <c r="A4553" s="63" t="s">
        <v>77</v>
      </c>
      <c r="B4553" s="63" t="s">
        <v>58</v>
      </c>
      <c r="C4553" s="63" t="s">
        <v>64</v>
      </c>
      <c r="D4553" s="63">
        <v>16</v>
      </c>
      <c r="E4553" s="63">
        <v>1.0544340000000001</v>
      </c>
      <c r="F4553" s="63">
        <v>1.2719480000000001</v>
      </c>
      <c r="G4553" s="63">
        <v>0.21751329999999999</v>
      </c>
      <c r="H4553" s="63">
        <v>52.565300000000001</v>
      </c>
      <c r="I4553" s="63">
        <v>7.2625700000000001E-2</v>
      </c>
      <c r="J4553" s="63">
        <v>0.15822649999999999</v>
      </c>
      <c r="K4553" s="63">
        <v>0.21751329999999999</v>
      </c>
      <c r="L4553" s="63">
        <v>0.2768002</v>
      </c>
      <c r="M4553" s="63">
        <v>0.36240090000000003</v>
      </c>
      <c r="N4553" s="63">
        <v>1831</v>
      </c>
      <c r="O4553" s="63">
        <v>0.1130564</v>
      </c>
      <c r="P4553" s="63">
        <v>2</v>
      </c>
      <c r="Q4553" s="63">
        <v>1.2781749580960001E-2</v>
      </c>
    </row>
    <row r="4554" spans="1:17">
      <c r="A4554" s="63" t="s">
        <v>77</v>
      </c>
      <c r="B4554" s="63" t="s">
        <v>58</v>
      </c>
      <c r="C4554" s="63" t="s">
        <v>64</v>
      </c>
      <c r="D4554" s="63">
        <v>17</v>
      </c>
      <c r="E4554" s="63">
        <v>1.1394930000000001</v>
      </c>
      <c r="F4554" s="63">
        <v>1.32531</v>
      </c>
      <c r="G4554" s="63">
        <v>0.18581739999999999</v>
      </c>
      <c r="H4554" s="63">
        <v>52.206299999999999</v>
      </c>
      <c r="I4554" s="63">
        <v>4.0929800000000002E-2</v>
      </c>
      <c r="J4554" s="63">
        <v>0.12653049999999999</v>
      </c>
      <c r="K4554" s="63">
        <v>0.18581739999999999</v>
      </c>
      <c r="L4554" s="63">
        <v>0.24510419999999999</v>
      </c>
      <c r="M4554" s="63">
        <v>0.33070500000000003</v>
      </c>
      <c r="N4554" s="63">
        <v>1831</v>
      </c>
      <c r="O4554" s="63">
        <v>0.1130564</v>
      </c>
      <c r="P4554" s="63">
        <v>2</v>
      </c>
      <c r="Q4554" s="63">
        <v>1.2781749580960001E-2</v>
      </c>
    </row>
    <row r="4555" spans="1:17">
      <c r="A4555" s="63" t="s">
        <v>77</v>
      </c>
      <c r="B4555" s="63" t="s">
        <v>58</v>
      </c>
      <c r="C4555" s="63" t="s">
        <v>64</v>
      </c>
      <c r="D4555" s="63">
        <v>18</v>
      </c>
      <c r="E4555" s="63">
        <v>1.458431</v>
      </c>
      <c r="F4555" s="63">
        <v>1.5374840000000001</v>
      </c>
      <c r="G4555" s="63">
        <v>7.9052600000000001E-2</v>
      </c>
      <c r="H4555" s="63">
        <v>49.871600000000001</v>
      </c>
      <c r="I4555" s="63">
        <v>-6.5835000000000005E-2</v>
      </c>
      <c r="J4555" s="63">
        <v>1.9765700000000001E-2</v>
      </c>
      <c r="K4555" s="63">
        <v>7.9052600000000001E-2</v>
      </c>
      <c r="L4555" s="63">
        <v>0.1383394</v>
      </c>
      <c r="M4555" s="63">
        <v>0.22394020000000001</v>
      </c>
      <c r="N4555" s="63">
        <v>1831</v>
      </c>
      <c r="O4555" s="63">
        <v>0.1130564</v>
      </c>
      <c r="P4555" s="63">
        <v>2</v>
      </c>
      <c r="Q4555" s="63">
        <v>1.2781749580960001E-2</v>
      </c>
    </row>
    <row r="4556" spans="1:17">
      <c r="A4556" s="63" t="s">
        <v>77</v>
      </c>
      <c r="B4556" s="63" t="s">
        <v>58</v>
      </c>
      <c r="C4556" s="63" t="s">
        <v>64</v>
      </c>
      <c r="D4556" s="63">
        <v>19</v>
      </c>
      <c r="E4556" s="63">
        <v>1.7306539999999999</v>
      </c>
      <c r="F4556" s="63">
        <v>1.665886</v>
      </c>
      <c r="G4556" s="63">
        <v>-6.4768199999999998E-2</v>
      </c>
      <c r="H4556" s="63">
        <v>48.025700000000001</v>
      </c>
      <c r="I4556" s="63">
        <v>-0.2096558</v>
      </c>
      <c r="J4556" s="63">
        <v>-0.124055</v>
      </c>
      <c r="K4556" s="63">
        <v>-6.4768199999999998E-2</v>
      </c>
      <c r="L4556" s="63">
        <v>-5.4814E-3</v>
      </c>
      <c r="M4556" s="63">
        <v>8.0119399999999993E-2</v>
      </c>
      <c r="N4556" s="63">
        <v>1831</v>
      </c>
      <c r="O4556" s="63">
        <v>0.1130564</v>
      </c>
      <c r="P4556" s="63">
        <v>2</v>
      </c>
      <c r="Q4556" s="63">
        <v>1.2781749580960001E-2</v>
      </c>
    </row>
    <row r="4557" spans="1:17">
      <c r="A4557" s="63" t="s">
        <v>77</v>
      </c>
      <c r="B4557" s="63" t="s">
        <v>58</v>
      </c>
      <c r="C4557" s="63" t="s">
        <v>64</v>
      </c>
      <c r="D4557" s="63">
        <v>20</v>
      </c>
      <c r="E4557" s="63">
        <v>1.795715</v>
      </c>
      <c r="F4557" s="63">
        <v>1.680547</v>
      </c>
      <c r="G4557" s="63">
        <v>-0.1151683</v>
      </c>
      <c r="H4557" s="63">
        <v>46.515799999999999</v>
      </c>
      <c r="I4557" s="63">
        <v>-0.26005590000000001</v>
      </c>
      <c r="J4557" s="63">
        <v>-0.1744552</v>
      </c>
      <c r="K4557" s="63">
        <v>-0.1151683</v>
      </c>
      <c r="L4557" s="63">
        <v>-5.5881500000000001E-2</v>
      </c>
      <c r="M4557" s="63">
        <v>2.9719300000000001E-2</v>
      </c>
      <c r="N4557" s="63">
        <v>1831</v>
      </c>
      <c r="O4557" s="63">
        <v>0.1130564</v>
      </c>
      <c r="P4557" s="63">
        <v>2</v>
      </c>
      <c r="Q4557" s="63">
        <v>1.2781749580960001E-2</v>
      </c>
    </row>
    <row r="4558" spans="1:17">
      <c r="A4558" s="63" t="s">
        <v>77</v>
      </c>
      <c r="B4558" s="63" t="s">
        <v>58</v>
      </c>
      <c r="C4558" s="63" t="s">
        <v>64</v>
      </c>
      <c r="D4558" s="63">
        <v>21</v>
      </c>
      <c r="E4558" s="63">
        <v>1.8067489999999999</v>
      </c>
      <c r="F4558" s="63">
        <v>1.65889</v>
      </c>
      <c r="G4558" s="63">
        <v>-0.14785870000000001</v>
      </c>
      <c r="H4558" s="63">
        <v>45.4818</v>
      </c>
      <c r="I4558" s="63">
        <v>-0.29274630000000001</v>
      </c>
      <c r="J4558" s="63">
        <v>-0.20714560000000001</v>
      </c>
      <c r="K4558" s="63">
        <v>-0.14785870000000001</v>
      </c>
      <c r="L4558" s="63">
        <v>-8.8571899999999995E-2</v>
      </c>
      <c r="M4558" s="63">
        <v>-2.9711E-3</v>
      </c>
      <c r="N4558" s="63">
        <v>1831</v>
      </c>
      <c r="O4558" s="63">
        <v>0.1130564</v>
      </c>
      <c r="P4558" s="63">
        <v>2</v>
      </c>
      <c r="Q4558" s="63">
        <v>1.2781749580960001E-2</v>
      </c>
    </row>
    <row r="4559" spans="1:17">
      <c r="A4559" s="63" t="s">
        <v>77</v>
      </c>
      <c r="B4559" s="63" t="s">
        <v>58</v>
      </c>
      <c r="C4559" s="63" t="s">
        <v>64</v>
      </c>
      <c r="D4559" s="63">
        <v>22</v>
      </c>
      <c r="E4559" s="63">
        <v>1.6643749999999999</v>
      </c>
      <c r="F4559" s="63">
        <v>1.5160880000000001</v>
      </c>
      <c r="G4559" s="63">
        <v>-0.14828659999999999</v>
      </c>
      <c r="H4559" s="63">
        <v>44.702199999999998</v>
      </c>
      <c r="I4559" s="63">
        <v>-0.2931742</v>
      </c>
      <c r="J4559" s="63">
        <v>-0.20757339999999999</v>
      </c>
      <c r="K4559" s="63">
        <v>-0.14828659999999999</v>
      </c>
      <c r="L4559" s="63">
        <v>-8.8999700000000001E-2</v>
      </c>
      <c r="M4559" s="63">
        <v>-3.3990000000000001E-3</v>
      </c>
      <c r="N4559" s="63">
        <v>1831</v>
      </c>
      <c r="O4559" s="63">
        <v>0.1130564</v>
      </c>
      <c r="P4559" s="63">
        <v>2</v>
      </c>
      <c r="Q4559" s="63">
        <v>1.2781749580960001E-2</v>
      </c>
    </row>
    <row r="4560" spans="1:17">
      <c r="A4560" s="63" t="s">
        <v>77</v>
      </c>
      <c r="B4560" s="63" t="s">
        <v>58</v>
      </c>
      <c r="C4560" s="63" t="s">
        <v>64</v>
      </c>
      <c r="D4560" s="63">
        <v>23</v>
      </c>
      <c r="E4560" s="63">
        <v>1.444072</v>
      </c>
      <c r="F4560" s="63">
        <v>1.3038940000000001</v>
      </c>
      <c r="G4560" s="63">
        <v>-0.14017840000000001</v>
      </c>
      <c r="H4560" s="63">
        <v>44.415999999999997</v>
      </c>
      <c r="I4560" s="63">
        <v>-0.28506599999999999</v>
      </c>
      <c r="J4560" s="63">
        <v>-0.19946530000000001</v>
      </c>
      <c r="K4560" s="63">
        <v>-0.14017840000000001</v>
      </c>
      <c r="L4560" s="63">
        <v>-8.0891599999999994E-2</v>
      </c>
      <c r="M4560" s="63">
        <v>4.7092000000000002E-3</v>
      </c>
      <c r="N4560" s="63">
        <v>1831</v>
      </c>
      <c r="O4560" s="63">
        <v>0.1130564</v>
      </c>
      <c r="P4560" s="63">
        <v>2</v>
      </c>
      <c r="Q4560" s="63">
        <v>1.2781749580960001E-2</v>
      </c>
    </row>
    <row r="4561" spans="1:17">
      <c r="A4561" s="63" t="s">
        <v>77</v>
      </c>
      <c r="B4561" s="63" t="s">
        <v>58</v>
      </c>
      <c r="C4561" s="63" t="s">
        <v>64</v>
      </c>
      <c r="D4561" s="63">
        <v>24</v>
      </c>
      <c r="E4561" s="63">
        <v>1.203756</v>
      </c>
      <c r="F4561" s="63">
        <v>1.0616650000000001</v>
      </c>
      <c r="G4561" s="63">
        <v>-0.14209160000000001</v>
      </c>
      <c r="H4561" s="63">
        <v>43.909199999999998</v>
      </c>
      <c r="I4561" s="63">
        <v>-0.28697919999999999</v>
      </c>
      <c r="J4561" s="63">
        <v>-0.20137849999999999</v>
      </c>
      <c r="K4561" s="63">
        <v>-0.14209160000000001</v>
      </c>
      <c r="L4561" s="63">
        <v>-8.2804799999999998E-2</v>
      </c>
      <c r="M4561" s="63">
        <v>2.7959999999999999E-3</v>
      </c>
      <c r="N4561" s="63">
        <v>1831</v>
      </c>
      <c r="O4561" s="63">
        <v>0.1130564</v>
      </c>
      <c r="P4561" s="63">
        <v>2</v>
      </c>
      <c r="Q4561" s="63">
        <v>1.2781749580960001E-2</v>
      </c>
    </row>
    <row r="4562" spans="1:17">
      <c r="A4562" s="63" t="s">
        <v>77</v>
      </c>
      <c r="B4562" s="63" t="s">
        <v>58</v>
      </c>
      <c r="C4562" s="63" t="s">
        <v>65</v>
      </c>
      <c r="D4562" s="63">
        <v>1</v>
      </c>
      <c r="E4562" s="63">
        <v>0.94196369999999996</v>
      </c>
      <c r="F4562" s="63">
        <v>0.79705999999999999</v>
      </c>
      <c r="G4562" s="63">
        <v>-0.1449037</v>
      </c>
      <c r="H4562" s="63">
        <v>47.247300000000003</v>
      </c>
      <c r="I4562" s="63">
        <v>-0.28979129999999997</v>
      </c>
      <c r="J4562" s="63">
        <v>-0.2041906</v>
      </c>
      <c r="K4562" s="63">
        <v>-0.1449037</v>
      </c>
      <c r="L4562" s="63">
        <v>-8.5616899999999996E-2</v>
      </c>
      <c r="M4562" s="63">
        <v>-1.6099999999999998E-5</v>
      </c>
      <c r="N4562" s="63">
        <v>1831</v>
      </c>
      <c r="O4562" s="63">
        <v>0.1130564</v>
      </c>
      <c r="P4562" s="63">
        <v>3</v>
      </c>
      <c r="Q4562" s="63">
        <v>1.2781749580960001E-2</v>
      </c>
    </row>
    <row r="4563" spans="1:17">
      <c r="A4563" s="63" t="s">
        <v>77</v>
      </c>
      <c r="B4563" s="63" t="s">
        <v>58</v>
      </c>
      <c r="C4563" s="63" t="s">
        <v>65</v>
      </c>
      <c r="D4563" s="63">
        <v>2</v>
      </c>
      <c r="E4563" s="63">
        <v>0.87615390000000004</v>
      </c>
      <c r="F4563" s="63">
        <v>0.71533820000000004</v>
      </c>
      <c r="G4563" s="63">
        <v>-0.16081580000000001</v>
      </c>
      <c r="H4563" s="63">
        <v>46.628599999999999</v>
      </c>
      <c r="I4563" s="63">
        <v>-0.30570340000000001</v>
      </c>
      <c r="J4563" s="63">
        <v>-0.22010260000000001</v>
      </c>
      <c r="K4563" s="63">
        <v>-0.16081580000000001</v>
      </c>
      <c r="L4563" s="63">
        <v>-0.10152890000000001</v>
      </c>
      <c r="M4563" s="63">
        <v>-1.59282E-2</v>
      </c>
      <c r="N4563" s="63">
        <v>1831</v>
      </c>
      <c r="O4563" s="63">
        <v>0.1130564</v>
      </c>
      <c r="P4563" s="63">
        <v>3</v>
      </c>
      <c r="Q4563" s="63">
        <v>1.2781749580960001E-2</v>
      </c>
    </row>
    <row r="4564" spans="1:17">
      <c r="A4564" s="63" t="s">
        <v>77</v>
      </c>
      <c r="B4564" s="63" t="s">
        <v>58</v>
      </c>
      <c r="C4564" s="63" t="s">
        <v>65</v>
      </c>
      <c r="D4564" s="63">
        <v>3</v>
      </c>
      <c r="E4564" s="63">
        <v>0.86266880000000001</v>
      </c>
      <c r="F4564" s="63">
        <v>0.70627229999999996</v>
      </c>
      <c r="G4564" s="63">
        <v>-0.15639639999999999</v>
      </c>
      <c r="H4564" s="63">
        <v>46.502800000000001</v>
      </c>
      <c r="I4564" s="63">
        <v>-0.301284</v>
      </c>
      <c r="J4564" s="63">
        <v>-0.21568329999999999</v>
      </c>
      <c r="K4564" s="63">
        <v>-0.15639639999999999</v>
      </c>
      <c r="L4564" s="63">
        <v>-9.7109600000000004E-2</v>
      </c>
      <c r="M4564" s="63">
        <v>-1.1508900000000001E-2</v>
      </c>
      <c r="N4564" s="63">
        <v>1831</v>
      </c>
      <c r="O4564" s="63">
        <v>0.1130564</v>
      </c>
      <c r="P4564" s="63">
        <v>3</v>
      </c>
      <c r="Q4564" s="63">
        <v>1.2781749580960001E-2</v>
      </c>
    </row>
    <row r="4565" spans="1:17">
      <c r="A4565" s="63" t="s">
        <v>77</v>
      </c>
      <c r="B4565" s="63" t="s">
        <v>58</v>
      </c>
      <c r="C4565" s="63" t="s">
        <v>65</v>
      </c>
      <c r="D4565" s="63">
        <v>4</v>
      </c>
      <c r="E4565" s="63">
        <v>0.9055029</v>
      </c>
      <c r="F4565" s="63">
        <v>0.7476526</v>
      </c>
      <c r="G4565" s="63">
        <v>-0.1578503</v>
      </c>
      <c r="H4565" s="63">
        <v>46.3307</v>
      </c>
      <c r="I4565" s="63">
        <v>-0.3027379</v>
      </c>
      <c r="J4565" s="63">
        <v>-0.2171371</v>
      </c>
      <c r="K4565" s="63">
        <v>-0.1578503</v>
      </c>
      <c r="L4565" s="63">
        <v>-9.8563399999999995E-2</v>
      </c>
      <c r="M4565" s="63">
        <v>-1.2962700000000001E-2</v>
      </c>
      <c r="N4565" s="63">
        <v>1831</v>
      </c>
      <c r="O4565" s="63">
        <v>0.1130564</v>
      </c>
      <c r="P4565" s="63">
        <v>3</v>
      </c>
      <c r="Q4565" s="63">
        <v>1.2781749580960001E-2</v>
      </c>
    </row>
    <row r="4566" spans="1:17">
      <c r="A4566" s="63" t="s">
        <v>77</v>
      </c>
      <c r="B4566" s="63" t="s">
        <v>58</v>
      </c>
      <c r="C4566" s="63" t="s">
        <v>65</v>
      </c>
      <c r="D4566" s="63">
        <v>5</v>
      </c>
      <c r="E4566" s="63">
        <v>0.94375750000000003</v>
      </c>
      <c r="F4566" s="63">
        <v>0.78666469999999999</v>
      </c>
      <c r="G4566" s="63">
        <v>-0.1570928</v>
      </c>
      <c r="H4566" s="63">
        <v>46.140999999999998</v>
      </c>
      <c r="I4566" s="63">
        <v>-0.30198029999999998</v>
      </c>
      <c r="J4566" s="63">
        <v>-0.21637960000000001</v>
      </c>
      <c r="K4566" s="63">
        <v>-0.1570928</v>
      </c>
      <c r="L4566" s="63">
        <v>-9.7805900000000001E-2</v>
      </c>
      <c r="M4566" s="63">
        <v>-1.2205199999999999E-2</v>
      </c>
      <c r="N4566" s="63">
        <v>1831</v>
      </c>
      <c r="O4566" s="63">
        <v>0.1130564</v>
      </c>
      <c r="P4566" s="63">
        <v>3</v>
      </c>
      <c r="Q4566" s="63">
        <v>1.2781749580960001E-2</v>
      </c>
    </row>
    <row r="4567" spans="1:17">
      <c r="A4567" s="63" t="s">
        <v>77</v>
      </c>
      <c r="B4567" s="63" t="s">
        <v>58</v>
      </c>
      <c r="C4567" s="63" t="s">
        <v>65</v>
      </c>
      <c r="D4567" s="63">
        <v>6</v>
      </c>
      <c r="E4567" s="63">
        <v>1.1077129999999999</v>
      </c>
      <c r="F4567" s="63">
        <v>0.87247509999999995</v>
      </c>
      <c r="G4567" s="63">
        <v>-0.2352378</v>
      </c>
      <c r="H4567" s="63">
        <v>45.822800000000001</v>
      </c>
      <c r="I4567" s="63">
        <v>-0.3801254</v>
      </c>
      <c r="J4567" s="63">
        <v>-0.29452460000000003</v>
      </c>
      <c r="K4567" s="63">
        <v>-0.2352378</v>
      </c>
      <c r="L4567" s="63">
        <v>-0.17595089999999999</v>
      </c>
      <c r="M4567" s="63">
        <v>-9.0350200000000006E-2</v>
      </c>
      <c r="N4567" s="63">
        <v>1831</v>
      </c>
      <c r="O4567" s="63">
        <v>0.1130564</v>
      </c>
      <c r="P4567" s="63">
        <v>3</v>
      </c>
      <c r="Q4567" s="63">
        <v>1.2781749580960001E-2</v>
      </c>
    </row>
    <row r="4568" spans="1:17">
      <c r="A4568" s="63" t="s">
        <v>77</v>
      </c>
      <c r="B4568" s="63" t="s">
        <v>58</v>
      </c>
      <c r="C4568" s="63" t="s">
        <v>65</v>
      </c>
      <c r="D4568" s="63">
        <v>7</v>
      </c>
      <c r="E4568" s="63">
        <v>1.440877</v>
      </c>
      <c r="F4568" s="63">
        <v>1.2417</v>
      </c>
      <c r="G4568" s="63">
        <v>-0.19917670000000001</v>
      </c>
      <c r="H4568" s="63">
        <v>45.8504</v>
      </c>
      <c r="I4568" s="63">
        <v>-0.34406429999999999</v>
      </c>
      <c r="J4568" s="63">
        <v>-0.25846350000000001</v>
      </c>
      <c r="K4568" s="63">
        <v>-0.19917670000000001</v>
      </c>
      <c r="L4568" s="63">
        <v>-0.13988980000000001</v>
      </c>
      <c r="M4568" s="63">
        <v>-5.42891E-2</v>
      </c>
      <c r="N4568" s="63">
        <v>1831</v>
      </c>
      <c r="O4568" s="63">
        <v>0.1130564</v>
      </c>
      <c r="P4568" s="63">
        <v>3</v>
      </c>
      <c r="Q4568" s="63">
        <v>1.2781749580960001E-2</v>
      </c>
    </row>
    <row r="4569" spans="1:17">
      <c r="A4569" s="63" t="s">
        <v>77</v>
      </c>
      <c r="B4569" s="63" t="s">
        <v>58</v>
      </c>
      <c r="C4569" s="63" t="s">
        <v>65</v>
      </c>
      <c r="D4569" s="63">
        <v>8</v>
      </c>
      <c r="E4569" s="63">
        <v>1.6293759999999999</v>
      </c>
      <c r="F4569" s="63">
        <v>1.5454239999999999</v>
      </c>
      <c r="G4569" s="63">
        <v>-8.3951799999999993E-2</v>
      </c>
      <c r="H4569" s="63">
        <v>47.911499999999997</v>
      </c>
      <c r="I4569" s="63">
        <v>-0.2288394</v>
      </c>
      <c r="J4569" s="63">
        <v>-0.1432387</v>
      </c>
      <c r="K4569" s="63">
        <v>-8.3951799999999993E-2</v>
      </c>
      <c r="L4569" s="63">
        <v>-2.4664999999999999E-2</v>
      </c>
      <c r="M4569" s="63">
        <v>6.0935799999999998E-2</v>
      </c>
      <c r="N4569" s="63">
        <v>1831</v>
      </c>
      <c r="O4569" s="63">
        <v>0.1130564</v>
      </c>
      <c r="P4569" s="63">
        <v>3</v>
      </c>
      <c r="Q4569" s="63">
        <v>1.2781749580960001E-2</v>
      </c>
    </row>
    <row r="4570" spans="1:17">
      <c r="A4570" s="63" t="s">
        <v>77</v>
      </c>
      <c r="B4570" s="63" t="s">
        <v>58</v>
      </c>
      <c r="C4570" s="63" t="s">
        <v>65</v>
      </c>
      <c r="D4570" s="63">
        <v>9</v>
      </c>
      <c r="E4570" s="63">
        <v>1.469597</v>
      </c>
      <c r="F4570" s="63">
        <v>1.5429310000000001</v>
      </c>
      <c r="G4570" s="63">
        <v>7.3333599999999999E-2</v>
      </c>
      <c r="H4570" s="63">
        <v>51.197499999999998</v>
      </c>
      <c r="I4570" s="63">
        <v>-7.1554000000000006E-2</v>
      </c>
      <c r="J4570" s="63">
        <v>1.40468E-2</v>
      </c>
      <c r="K4570" s="63">
        <v>7.3333599999999999E-2</v>
      </c>
      <c r="L4570" s="63">
        <v>0.1326205</v>
      </c>
      <c r="M4570" s="63">
        <v>0.2182212</v>
      </c>
      <c r="N4570" s="63">
        <v>1831</v>
      </c>
      <c r="O4570" s="63">
        <v>0.1130564</v>
      </c>
      <c r="P4570" s="63">
        <v>3</v>
      </c>
      <c r="Q4570" s="63">
        <v>1.2781749580960001E-2</v>
      </c>
    </row>
    <row r="4571" spans="1:17">
      <c r="A4571" s="63" t="s">
        <v>77</v>
      </c>
      <c r="B4571" s="63" t="s">
        <v>58</v>
      </c>
      <c r="C4571" s="63" t="s">
        <v>65</v>
      </c>
      <c r="D4571" s="63">
        <v>10</v>
      </c>
      <c r="E4571" s="63">
        <v>1.3862760000000001</v>
      </c>
      <c r="F4571" s="63">
        <v>1.4625189999999999</v>
      </c>
      <c r="G4571" s="63">
        <v>7.62438E-2</v>
      </c>
      <c r="H4571" s="63">
        <v>53.629100000000001</v>
      </c>
      <c r="I4571" s="63">
        <v>-6.8643800000000005E-2</v>
      </c>
      <c r="J4571" s="63">
        <v>1.69569E-2</v>
      </c>
      <c r="K4571" s="63">
        <v>7.62438E-2</v>
      </c>
      <c r="L4571" s="63">
        <v>0.1355306</v>
      </c>
      <c r="M4571" s="63">
        <v>0.22113140000000001</v>
      </c>
      <c r="N4571" s="63">
        <v>1831</v>
      </c>
      <c r="O4571" s="63">
        <v>0.1130564</v>
      </c>
      <c r="P4571" s="63">
        <v>3</v>
      </c>
      <c r="Q4571" s="63">
        <v>1.2781749580960001E-2</v>
      </c>
    </row>
    <row r="4572" spans="1:17">
      <c r="A4572" s="63" t="s">
        <v>77</v>
      </c>
      <c r="B4572" s="63" t="s">
        <v>58</v>
      </c>
      <c r="C4572" s="63" t="s">
        <v>65</v>
      </c>
      <c r="D4572" s="63">
        <v>11</v>
      </c>
      <c r="E4572" s="63">
        <v>1.2622770000000001</v>
      </c>
      <c r="F4572" s="63">
        <v>1.416887</v>
      </c>
      <c r="G4572" s="63">
        <v>0.15461030000000001</v>
      </c>
      <c r="H4572" s="63">
        <v>55.717799999999997</v>
      </c>
      <c r="I4572" s="63">
        <v>9.7227000000000008E-3</v>
      </c>
      <c r="J4572" s="63">
        <v>9.5323400000000003E-2</v>
      </c>
      <c r="K4572" s="63">
        <v>0.15461030000000001</v>
      </c>
      <c r="L4572" s="63">
        <v>0.21389710000000001</v>
      </c>
      <c r="M4572" s="63">
        <v>0.29949789999999998</v>
      </c>
      <c r="N4572" s="63">
        <v>1831</v>
      </c>
      <c r="O4572" s="63">
        <v>0.1130564</v>
      </c>
      <c r="P4572" s="63">
        <v>3</v>
      </c>
      <c r="Q4572" s="63">
        <v>1.2781749580960001E-2</v>
      </c>
    </row>
    <row r="4573" spans="1:17">
      <c r="A4573" s="63" t="s">
        <v>77</v>
      </c>
      <c r="B4573" s="63" t="s">
        <v>58</v>
      </c>
      <c r="C4573" s="63" t="s">
        <v>65</v>
      </c>
      <c r="D4573" s="63">
        <v>12</v>
      </c>
      <c r="E4573" s="63">
        <v>1.1875690000000001</v>
      </c>
      <c r="F4573" s="63">
        <v>1.323331</v>
      </c>
      <c r="G4573" s="63">
        <v>0.13576160000000001</v>
      </c>
      <c r="H4573" s="63">
        <v>56.465800000000002</v>
      </c>
      <c r="I4573" s="63">
        <v>-9.1260000000000004E-3</v>
      </c>
      <c r="J4573" s="63">
        <v>7.6474799999999996E-2</v>
      </c>
      <c r="K4573" s="63">
        <v>0.13576160000000001</v>
      </c>
      <c r="L4573" s="63">
        <v>0.19504850000000001</v>
      </c>
      <c r="M4573" s="63">
        <v>0.28064919999999999</v>
      </c>
      <c r="N4573" s="63">
        <v>1831</v>
      </c>
      <c r="O4573" s="63">
        <v>0.1130564</v>
      </c>
      <c r="P4573" s="63">
        <v>3</v>
      </c>
      <c r="Q4573" s="63">
        <v>1.2781749580960001E-2</v>
      </c>
    </row>
    <row r="4574" spans="1:17">
      <c r="A4574" s="63" t="s">
        <v>77</v>
      </c>
      <c r="B4574" s="63" t="s">
        <v>58</v>
      </c>
      <c r="C4574" s="63" t="s">
        <v>65</v>
      </c>
      <c r="D4574" s="63">
        <v>13</v>
      </c>
      <c r="E4574" s="63">
        <v>1.04064</v>
      </c>
      <c r="F4574" s="63">
        <v>1.291803</v>
      </c>
      <c r="G4574" s="63">
        <v>0.25116240000000001</v>
      </c>
      <c r="H4574" s="63">
        <v>56.731499999999997</v>
      </c>
      <c r="I4574" s="63">
        <v>0.1062748</v>
      </c>
      <c r="J4574" s="63">
        <v>0.19187560000000001</v>
      </c>
      <c r="K4574" s="63">
        <v>0.25116240000000001</v>
      </c>
      <c r="L4574" s="63">
        <v>0.31044919999999998</v>
      </c>
      <c r="M4574" s="63">
        <v>0.39605000000000001</v>
      </c>
      <c r="N4574" s="63">
        <v>1831</v>
      </c>
      <c r="O4574" s="63">
        <v>0.1130564</v>
      </c>
      <c r="P4574" s="63">
        <v>3</v>
      </c>
      <c r="Q4574" s="63">
        <v>1.2781749580960001E-2</v>
      </c>
    </row>
    <row r="4575" spans="1:17">
      <c r="A4575" s="63" t="s">
        <v>77</v>
      </c>
      <c r="B4575" s="63" t="s">
        <v>58</v>
      </c>
      <c r="C4575" s="63" t="s">
        <v>65</v>
      </c>
      <c r="D4575" s="63">
        <v>14</v>
      </c>
      <c r="E4575" s="63">
        <v>0.95323080000000004</v>
      </c>
      <c r="F4575" s="63">
        <v>1.242926</v>
      </c>
      <c r="G4575" s="63">
        <v>0.2896956</v>
      </c>
      <c r="H4575" s="63">
        <v>55.980600000000003</v>
      </c>
      <c r="I4575" s="63">
        <v>0.14480799999999999</v>
      </c>
      <c r="J4575" s="63">
        <v>0.23040869999999999</v>
      </c>
      <c r="K4575" s="63">
        <v>0.2896956</v>
      </c>
      <c r="L4575" s="63">
        <v>0.34898240000000003</v>
      </c>
      <c r="M4575" s="63">
        <v>0.4345832</v>
      </c>
      <c r="N4575" s="63">
        <v>1831</v>
      </c>
      <c r="O4575" s="63">
        <v>0.1130564</v>
      </c>
      <c r="P4575" s="63">
        <v>3</v>
      </c>
      <c r="Q4575" s="63">
        <v>1.2781749580960001E-2</v>
      </c>
    </row>
    <row r="4576" spans="1:17">
      <c r="A4576" s="63" t="s">
        <v>77</v>
      </c>
      <c r="B4576" s="63" t="s">
        <v>58</v>
      </c>
      <c r="C4576" s="63" t="s">
        <v>65</v>
      </c>
      <c r="D4576" s="63">
        <v>15</v>
      </c>
      <c r="E4576" s="63">
        <v>0.92288769999999998</v>
      </c>
      <c r="F4576" s="63">
        <v>1.1779980000000001</v>
      </c>
      <c r="G4576" s="63">
        <v>0.25511</v>
      </c>
      <c r="H4576" s="63">
        <v>55.831699999999998</v>
      </c>
      <c r="I4576" s="63">
        <v>0.1102224</v>
      </c>
      <c r="J4576" s="63">
        <v>0.1958232</v>
      </c>
      <c r="K4576" s="63">
        <v>0.25511</v>
      </c>
      <c r="L4576" s="63">
        <v>0.31439689999999998</v>
      </c>
      <c r="M4576" s="63">
        <v>0.39999760000000001</v>
      </c>
      <c r="N4576" s="63">
        <v>1831</v>
      </c>
      <c r="O4576" s="63">
        <v>0.1130564</v>
      </c>
      <c r="P4576" s="63">
        <v>3</v>
      </c>
      <c r="Q4576" s="63">
        <v>1.2781749580960001E-2</v>
      </c>
    </row>
    <row r="4577" spans="1:17">
      <c r="A4577" s="63" t="s">
        <v>77</v>
      </c>
      <c r="B4577" s="63" t="s">
        <v>58</v>
      </c>
      <c r="C4577" s="63" t="s">
        <v>65</v>
      </c>
      <c r="D4577" s="63">
        <v>16</v>
      </c>
      <c r="E4577" s="63">
        <v>0.94254729999999998</v>
      </c>
      <c r="F4577" s="63">
        <v>1.160061</v>
      </c>
      <c r="G4577" s="63">
        <v>0.21751329999999999</v>
      </c>
      <c r="H4577" s="63">
        <v>55.795000000000002</v>
      </c>
      <c r="I4577" s="63">
        <v>7.2625700000000001E-2</v>
      </c>
      <c r="J4577" s="63">
        <v>0.15822639999999999</v>
      </c>
      <c r="K4577" s="63">
        <v>0.21751329999999999</v>
      </c>
      <c r="L4577" s="63">
        <v>0.27680009999999999</v>
      </c>
      <c r="M4577" s="63">
        <v>0.36240090000000003</v>
      </c>
      <c r="N4577" s="63">
        <v>1831</v>
      </c>
      <c r="O4577" s="63">
        <v>0.1130564</v>
      </c>
      <c r="P4577" s="63">
        <v>3</v>
      </c>
      <c r="Q4577" s="63">
        <v>1.2781749580960001E-2</v>
      </c>
    </row>
    <row r="4578" spans="1:17">
      <c r="A4578" s="63" t="s">
        <v>77</v>
      </c>
      <c r="B4578" s="63" t="s">
        <v>58</v>
      </c>
      <c r="C4578" s="63" t="s">
        <v>65</v>
      </c>
      <c r="D4578" s="63">
        <v>17</v>
      </c>
      <c r="E4578" s="63">
        <v>1.0112570000000001</v>
      </c>
      <c r="F4578" s="63">
        <v>1.197074</v>
      </c>
      <c r="G4578" s="63">
        <v>0.18581739999999999</v>
      </c>
      <c r="H4578" s="63">
        <v>55.365600000000001</v>
      </c>
      <c r="I4578" s="63">
        <v>4.0929800000000002E-2</v>
      </c>
      <c r="J4578" s="63">
        <v>0.12653049999999999</v>
      </c>
      <c r="K4578" s="63">
        <v>0.18581739999999999</v>
      </c>
      <c r="L4578" s="63">
        <v>0.24510419999999999</v>
      </c>
      <c r="M4578" s="63">
        <v>0.33070500000000003</v>
      </c>
      <c r="N4578" s="63">
        <v>1831</v>
      </c>
      <c r="O4578" s="63">
        <v>0.1130564</v>
      </c>
      <c r="P4578" s="63">
        <v>3</v>
      </c>
      <c r="Q4578" s="63">
        <v>1.2781749580960001E-2</v>
      </c>
    </row>
    <row r="4579" spans="1:17">
      <c r="A4579" s="63" t="s">
        <v>77</v>
      </c>
      <c r="B4579" s="63" t="s">
        <v>58</v>
      </c>
      <c r="C4579" s="63" t="s">
        <v>65</v>
      </c>
      <c r="D4579" s="63">
        <v>18</v>
      </c>
      <c r="E4579" s="63">
        <v>1.279325</v>
      </c>
      <c r="F4579" s="63">
        <v>1.3583769999999999</v>
      </c>
      <c r="G4579" s="63">
        <v>7.9052600000000001E-2</v>
      </c>
      <c r="H4579" s="63">
        <v>54.036200000000001</v>
      </c>
      <c r="I4579" s="63">
        <v>-6.5835000000000005E-2</v>
      </c>
      <c r="J4579" s="63">
        <v>1.9765700000000001E-2</v>
      </c>
      <c r="K4579" s="63">
        <v>7.9052600000000001E-2</v>
      </c>
      <c r="L4579" s="63">
        <v>0.1383394</v>
      </c>
      <c r="M4579" s="63">
        <v>0.22394020000000001</v>
      </c>
      <c r="N4579" s="63">
        <v>1831</v>
      </c>
      <c r="O4579" s="63">
        <v>0.1130564</v>
      </c>
      <c r="P4579" s="63">
        <v>3</v>
      </c>
      <c r="Q4579" s="63">
        <v>1.2781749580960001E-2</v>
      </c>
    </row>
    <row r="4580" spans="1:17">
      <c r="A4580" s="63" t="s">
        <v>77</v>
      </c>
      <c r="B4580" s="63" t="s">
        <v>58</v>
      </c>
      <c r="C4580" s="63" t="s">
        <v>65</v>
      </c>
      <c r="D4580" s="63">
        <v>19</v>
      </c>
      <c r="E4580" s="63">
        <v>1.5374760000000001</v>
      </c>
      <c r="F4580" s="63">
        <v>1.4727079999999999</v>
      </c>
      <c r="G4580" s="63">
        <v>-6.4768199999999998E-2</v>
      </c>
      <c r="H4580" s="63">
        <v>51.816400000000002</v>
      </c>
      <c r="I4580" s="63">
        <v>-0.2096558</v>
      </c>
      <c r="J4580" s="63">
        <v>-0.124055</v>
      </c>
      <c r="K4580" s="63">
        <v>-6.4768199999999998E-2</v>
      </c>
      <c r="L4580" s="63">
        <v>-5.4814E-3</v>
      </c>
      <c r="M4580" s="63">
        <v>8.0119399999999993E-2</v>
      </c>
      <c r="N4580" s="63">
        <v>1831</v>
      </c>
      <c r="O4580" s="63">
        <v>0.1130564</v>
      </c>
      <c r="P4580" s="63">
        <v>3</v>
      </c>
      <c r="Q4580" s="63">
        <v>1.2781749580960001E-2</v>
      </c>
    </row>
    <row r="4581" spans="1:17">
      <c r="A4581" s="63" t="s">
        <v>77</v>
      </c>
      <c r="B4581" s="63" t="s">
        <v>58</v>
      </c>
      <c r="C4581" s="63" t="s">
        <v>65</v>
      </c>
      <c r="D4581" s="63">
        <v>20</v>
      </c>
      <c r="E4581" s="63">
        <v>1.626736</v>
      </c>
      <c r="F4581" s="63">
        <v>1.511568</v>
      </c>
      <c r="G4581" s="63">
        <v>-0.1151682</v>
      </c>
      <c r="H4581" s="63">
        <v>50.171700000000001</v>
      </c>
      <c r="I4581" s="63">
        <v>-0.2600558</v>
      </c>
      <c r="J4581" s="63">
        <v>-0.174455</v>
      </c>
      <c r="K4581" s="63">
        <v>-0.1151682</v>
      </c>
      <c r="L4581" s="63">
        <v>-5.5881399999999998E-2</v>
      </c>
      <c r="M4581" s="63">
        <v>2.97194E-2</v>
      </c>
      <c r="N4581" s="63">
        <v>1831</v>
      </c>
      <c r="O4581" s="63">
        <v>0.1130564</v>
      </c>
      <c r="P4581" s="63">
        <v>3</v>
      </c>
      <c r="Q4581" s="63">
        <v>1.2781749580960001E-2</v>
      </c>
    </row>
    <row r="4582" spans="1:17">
      <c r="A4582" s="63" t="s">
        <v>77</v>
      </c>
      <c r="B4582" s="63" t="s">
        <v>58</v>
      </c>
      <c r="C4582" s="63" t="s">
        <v>65</v>
      </c>
      <c r="D4582" s="63">
        <v>21</v>
      </c>
      <c r="E4582" s="63">
        <v>1.656909</v>
      </c>
      <c r="F4582" s="63">
        <v>1.50905</v>
      </c>
      <c r="G4582" s="63">
        <v>-0.14785860000000001</v>
      </c>
      <c r="H4582" s="63">
        <v>48.622900000000001</v>
      </c>
      <c r="I4582" s="63">
        <v>-0.29274620000000001</v>
      </c>
      <c r="J4582" s="63">
        <v>-0.20714550000000001</v>
      </c>
      <c r="K4582" s="63">
        <v>-0.14785860000000001</v>
      </c>
      <c r="L4582" s="63">
        <v>-8.8571800000000006E-2</v>
      </c>
      <c r="M4582" s="63">
        <v>-2.9710000000000001E-3</v>
      </c>
      <c r="N4582" s="63">
        <v>1831</v>
      </c>
      <c r="O4582" s="63">
        <v>0.1130564</v>
      </c>
      <c r="P4582" s="63">
        <v>3</v>
      </c>
      <c r="Q4582" s="63">
        <v>1.2781749580960001E-2</v>
      </c>
    </row>
    <row r="4583" spans="1:17">
      <c r="A4583" s="63" t="s">
        <v>77</v>
      </c>
      <c r="B4583" s="63" t="s">
        <v>58</v>
      </c>
      <c r="C4583" s="63" t="s">
        <v>65</v>
      </c>
      <c r="D4583" s="63">
        <v>22</v>
      </c>
      <c r="E4583" s="63">
        <v>1.53339</v>
      </c>
      <c r="F4583" s="63">
        <v>1.385103</v>
      </c>
      <c r="G4583" s="63">
        <v>-0.14828659999999999</v>
      </c>
      <c r="H4583" s="63">
        <v>47.862499999999997</v>
      </c>
      <c r="I4583" s="63">
        <v>-0.2931742</v>
      </c>
      <c r="J4583" s="63">
        <v>-0.20757339999999999</v>
      </c>
      <c r="K4583" s="63">
        <v>-0.14828659999999999</v>
      </c>
      <c r="L4583" s="63">
        <v>-8.8999700000000001E-2</v>
      </c>
      <c r="M4583" s="63">
        <v>-3.3990000000000001E-3</v>
      </c>
      <c r="N4583" s="63">
        <v>1831</v>
      </c>
      <c r="O4583" s="63">
        <v>0.1130564</v>
      </c>
      <c r="P4583" s="63">
        <v>3</v>
      </c>
      <c r="Q4583" s="63">
        <v>1.2781749580960001E-2</v>
      </c>
    </row>
    <row r="4584" spans="1:17">
      <c r="A4584" s="63" t="s">
        <v>77</v>
      </c>
      <c r="B4584" s="63" t="s">
        <v>58</v>
      </c>
      <c r="C4584" s="63" t="s">
        <v>65</v>
      </c>
      <c r="D4584" s="63">
        <v>23</v>
      </c>
      <c r="E4584" s="63">
        <v>1.324058</v>
      </c>
      <c r="F4584" s="63">
        <v>1.18388</v>
      </c>
      <c r="G4584" s="63">
        <v>-0.14017830000000001</v>
      </c>
      <c r="H4584" s="63">
        <v>47.461799999999997</v>
      </c>
      <c r="I4584" s="63">
        <v>-0.28506589999999998</v>
      </c>
      <c r="J4584" s="63">
        <v>-0.19946520000000001</v>
      </c>
      <c r="K4584" s="63">
        <v>-0.14017830000000001</v>
      </c>
      <c r="L4584" s="63">
        <v>-8.0891500000000005E-2</v>
      </c>
      <c r="M4584" s="63">
        <v>4.7092999999999996E-3</v>
      </c>
      <c r="N4584" s="63">
        <v>1831</v>
      </c>
      <c r="O4584" s="63">
        <v>0.1130564</v>
      </c>
      <c r="P4584" s="63">
        <v>3</v>
      </c>
      <c r="Q4584" s="63">
        <v>1.2781749580960001E-2</v>
      </c>
    </row>
    <row r="4585" spans="1:17">
      <c r="A4585" s="63" t="s">
        <v>77</v>
      </c>
      <c r="B4585" s="63" t="s">
        <v>58</v>
      </c>
      <c r="C4585" s="63" t="s">
        <v>65</v>
      </c>
      <c r="D4585" s="63">
        <v>24</v>
      </c>
      <c r="E4585" s="63">
        <v>1.096951</v>
      </c>
      <c r="F4585" s="63">
        <v>0.95485909999999996</v>
      </c>
      <c r="G4585" s="63">
        <v>-0.14209160000000001</v>
      </c>
      <c r="H4585" s="63">
        <v>46.9497</v>
      </c>
      <c r="I4585" s="63">
        <v>-0.28697919999999999</v>
      </c>
      <c r="J4585" s="63">
        <v>-0.20137840000000001</v>
      </c>
      <c r="K4585" s="63">
        <v>-0.14209160000000001</v>
      </c>
      <c r="L4585" s="63">
        <v>-8.2804699999999995E-2</v>
      </c>
      <c r="M4585" s="63">
        <v>2.7959999999999999E-3</v>
      </c>
      <c r="N4585" s="63">
        <v>1831</v>
      </c>
      <c r="O4585" s="63">
        <v>0.1130564</v>
      </c>
      <c r="P4585" s="63">
        <v>3</v>
      </c>
      <c r="Q4585" s="63">
        <v>1.2781749580960001E-2</v>
      </c>
    </row>
    <row r="4586" spans="1:17">
      <c r="A4586" s="63" t="s">
        <v>77</v>
      </c>
      <c r="B4586" s="63" t="s">
        <v>58</v>
      </c>
      <c r="C4586" s="63" t="s">
        <v>66</v>
      </c>
      <c r="D4586" s="63">
        <v>1</v>
      </c>
      <c r="E4586" s="63">
        <v>0.85349830000000004</v>
      </c>
      <c r="F4586" s="63">
        <v>0.70859459999999996</v>
      </c>
      <c r="G4586" s="63">
        <v>-0.1449037</v>
      </c>
      <c r="H4586" s="63">
        <v>48.773299999999999</v>
      </c>
      <c r="I4586" s="63">
        <v>-0.28979129999999997</v>
      </c>
      <c r="J4586" s="63">
        <v>-0.2041906</v>
      </c>
      <c r="K4586" s="63">
        <v>-0.1449037</v>
      </c>
      <c r="L4586" s="63">
        <v>-8.5616899999999996E-2</v>
      </c>
      <c r="M4586" s="63">
        <v>-1.6099999999999998E-5</v>
      </c>
      <c r="N4586" s="63">
        <v>1831</v>
      </c>
      <c r="O4586" s="63">
        <v>0.1130564</v>
      </c>
      <c r="P4586" s="63">
        <v>4</v>
      </c>
      <c r="Q4586" s="63">
        <v>1.2781749580960001E-2</v>
      </c>
    </row>
    <row r="4587" spans="1:17">
      <c r="A4587" s="63" t="s">
        <v>77</v>
      </c>
      <c r="B4587" s="63" t="s">
        <v>58</v>
      </c>
      <c r="C4587" s="63" t="s">
        <v>66</v>
      </c>
      <c r="D4587" s="63">
        <v>2</v>
      </c>
      <c r="E4587" s="63">
        <v>0.78931169999999995</v>
      </c>
      <c r="F4587" s="63">
        <v>0.6284959</v>
      </c>
      <c r="G4587" s="63">
        <v>-0.16081580000000001</v>
      </c>
      <c r="H4587" s="63">
        <v>48.130600000000001</v>
      </c>
      <c r="I4587" s="63">
        <v>-0.30570340000000001</v>
      </c>
      <c r="J4587" s="63">
        <v>-0.22010270000000001</v>
      </c>
      <c r="K4587" s="63">
        <v>-0.16081580000000001</v>
      </c>
      <c r="L4587" s="63">
        <v>-0.10152899999999999</v>
      </c>
      <c r="M4587" s="63">
        <v>-1.59282E-2</v>
      </c>
      <c r="N4587" s="63">
        <v>1831</v>
      </c>
      <c r="O4587" s="63">
        <v>0.1130564</v>
      </c>
      <c r="P4587" s="63">
        <v>4</v>
      </c>
      <c r="Q4587" s="63">
        <v>1.2781749580960001E-2</v>
      </c>
    </row>
    <row r="4588" spans="1:17">
      <c r="A4588" s="63" t="s">
        <v>77</v>
      </c>
      <c r="B4588" s="63" t="s">
        <v>58</v>
      </c>
      <c r="C4588" s="63" t="s">
        <v>66</v>
      </c>
      <c r="D4588" s="63">
        <v>3</v>
      </c>
      <c r="E4588" s="63">
        <v>0.76787349999999999</v>
      </c>
      <c r="F4588" s="63">
        <v>0.61147700000000005</v>
      </c>
      <c r="G4588" s="63">
        <v>-0.15639639999999999</v>
      </c>
      <c r="H4588" s="63">
        <v>47.756300000000003</v>
      </c>
      <c r="I4588" s="63">
        <v>-0.301284</v>
      </c>
      <c r="J4588" s="63">
        <v>-0.21568329999999999</v>
      </c>
      <c r="K4588" s="63">
        <v>-0.15639639999999999</v>
      </c>
      <c r="L4588" s="63">
        <v>-9.7109600000000004E-2</v>
      </c>
      <c r="M4588" s="63">
        <v>-1.1508900000000001E-2</v>
      </c>
      <c r="N4588" s="63">
        <v>1831</v>
      </c>
      <c r="O4588" s="63">
        <v>0.1130564</v>
      </c>
      <c r="P4588" s="63">
        <v>4</v>
      </c>
      <c r="Q4588" s="63">
        <v>1.2781749580960001E-2</v>
      </c>
    </row>
    <row r="4589" spans="1:17">
      <c r="A4589" s="63" t="s">
        <v>77</v>
      </c>
      <c r="B4589" s="63" t="s">
        <v>58</v>
      </c>
      <c r="C4589" s="63" t="s">
        <v>66</v>
      </c>
      <c r="D4589" s="63">
        <v>4</v>
      </c>
      <c r="E4589" s="63">
        <v>0.80304750000000003</v>
      </c>
      <c r="F4589" s="63">
        <v>0.64519729999999997</v>
      </c>
      <c r="G4589" s="63">
        <v>-0.1578503</v>
      </c>
      <c r="H4589" s="63">
        <v>47.432000000000002</v>
      </c>
      <c r="I4589" s="63">
        <v>-0.3027379</v>
      </c>
      <c r="J4589" s="63">
        <v>-0.2171371</v>
      </c>
      <c r="K4589" s="63">
        <v>-0.1578503</v>
      </c>
      <c r="L4589" s="63">
        <v>-9.8563399999999995E-2</v>
      </c>
      <c r="M4589" s="63">
        <v>-1.2962700000000001E-2</v>
      </c>
      <c r="N4589" s="63">
        <v>1831</v>
      </c>
      <c r="O4589" s="63">
        <v>0.1130564</v>
      </c>
      <c r="P4589" s="63">
        <v>4</v>
      </c>
      <c r="Q4589" s="63">
        <v>1.2781749580960001E-2</v>
      </c>
    </row>
    <row r="4590" spans="1:17">
      <c r="A4590" s="63" t="s">
        <v>77</v>
      </c>
      <c r="B4590" s="63" t="s">
        <v>58</v>
      </c>
      <c r="C4590" s="63" t="s">
        <v>66</v>
      </c>
      <c r="D4590" s="63">
        <v>5</v>
      </c>
      <c r="E4590" s="63">
        <v>0.82998340000000004</v>
      </c>
      <c r="F4590" s="63">
        <v>0.67289060000000001</v>
      </c>
      <c r="G4590" s="63">
        <v>-0.1570928</v>
      </c>
      <c r="H4590" s="63">
        <v>47.384900000000002</v>
      </c>
      <c r="I4590" s="63">
        <v>-0.30198029999999998</v>
      </c>
      <c r="J4590" s="63">
        <v>-0.21637960000000001</v>
      </c>
      <c r="K4590" s="63">
        <v>-0.1570928</v>
      </c>
      <c r="L4590" s="63">
        <v>-9.7805900000000001E-2</v>
      </c>
      <c r="M4590" s="63">
        <v>-1.2205199999999999E-2</v>
      </c>
      <c r="N4590" s="63">
        <v>1831</v>
      </c>
      <c r="O4590" s="63">
        <v>0.1130564</v>
      </c>
      <c r="P4590" s="63">
        <v>4</v>
      </c>
      <c r="Q4590" s="63">
        <v>1.2781749580960001E-2</v>
      </c>
    </row>
    <row r="4591" spans="1:17">
      <c r="A4591" s="63" t="s">
        <v>77</v>
      </c>
      <c r="B4591" s="63" t="s">
        <v>58</v>
      </c>
      <c r="C4591" s="63" t="s">
        <v>66</v>
      </c>
      <c r="D4591" s="63">
        <v>6</v>
      </c>
      <c r="E4591" s="63">
        <v>0.97708450000000002</v>
      </c>
      <c r="F4591" s="63">
        <v>0.74184669999999997</v>
      </c>
      <c r="G4591" s="63">
        <v>-0.23523769999999999</v>
      </c>
      <c r="H4591" s="63">
        <v>47.483499999999999</v>
      </c>
      <c r="I4591" s="63">
        <v>-0.3801253</v>
      </c>
      <c r="J4591" s="63">
        <v>-0.29452460000000003</v>
      </c>
      <c r="K4591" s="63">
        <v>-0.23523769999999999</v>
      </c>
      <c r="L4591" s="63">
        <v>-0.17595089999999999</v>
      </c>
      <c r="M4591" s="63">
        <v>-9.0350100000000003E-2</v>
      </c>
      <c r="N4591" s="63">
        <v>1831</v>
      </c>
      <c r="O4591" s="63">
        <v>0.1130564</v>
      </c>
      <c r="P4591" s="63">
        <v>4</v>
      </c>
      <c r="Q4591" s="63">
        <v>1.2781749580960001E-2</v>
      </c>
    </row>
    <row r="4592" spans="1:17">
      <c r="A4592" s="63" t="s">
        <v>77</v>
      </c>
      <c r="B4592" s="63" t="s">
        <v>58</v>
      </c>
      <c r="C4592" s="63" t="s">
        <v>66</v>
      </c>
      <c r="D4592" s="63">
        <v>7</v>
      </c>
      <c r="E4592" s="63">
        <v>1.245582</v>
      </c>
      <c r="F4592" s="63">
        <v>1.046405</v>
      </c>
      <c r="G4592" s="63">
        <v>-0.19917670000000001</v>
      </c>
      <c r="H4592" s="63">
        <v>47.975499999999997</v>
      </c>
      <c r="I4592" s="63">
        <v>-0.34406429999999999</v>
      </c>
      <c r="J4592" s="63">
        <v>-0.25846350000000001</v>
      </c>
      <c r="K4592" s="63">
        <v>-0.19917670000000001</v>
      </c>
      <c r="L4592" s="63">
        <v>-0.13988980000000001</v>
      </c>
      <c r="M4592" s="63">
        <v>-5.42891E-2</v>
      </c>
      <c r="N4592" s="63">
        <v>1831</v>
      </c>
      <c r="O4592" s="63">
        <v>0.1130564</v>
      </c>
      <c r="P4592" s="63">
        <v>4</v>
      </c>
      <c r="Q4592" s="63">
        <v>1.2781749580960001E-2</v>
      </c>
    </row>
    <row r="4593" spans="1:17">
      <c r="A4593" s="63" t="s">
        <v>77</v>
      </c>
      <c r="B4593" s="63" t="s">
        <v>58</v>
      </c>
      <c r="C4593" s="63" t="s">
        <v>66</v>
      </c>
      <c r="D4593" s="63">
        <v>8</v>
      </c>
      <c r="E4593" s="63">
        <v>1.3887039999999999</v>
      </c>
      <c r="F4593" s="63">
        <v>1.3047519999999999</v>
      </c>
      <c r="G4593" s="63">
        <v>-8.3951799999999993E-2</v>
      </c>
      <c r="H4593" s="63">
        <v>48.845599999999997</v>
      </c>
      <c r="I4593" s="63">
        <v>-0.2288394</v>
      </c>
      <c r="J4593" s="63">
        <v>-0.1432387</v>
      </c>
      <c r="K4593" s="63">
        <v>-8.3951799999999993E-2</v>
      </c>
      <c r="L4593" s="63">
        <v>-2.4664999999999999E-2</v>
      </c>
      <c r="M4593" s="63">
        <v>6.0935799999999998E-2</v>
      </c>
      <c r="N4593" s="63">
        <v>1831</v>
      </c>
      <c r="O4593" s="63">
        <v>0.1130564</v>
      </c>
      <c r="P4593" s="63">
        <v>4</v>
      </c>
      <c r="Q4593" s="63">
        <v>1.2781749580960001E-2</v>
      </c>
    </row>
    <row r="4594" spans="1:17">
      <c r="A4594" s="63" t="s">
        <v>77</v>
      </c>
      <c r="B4594" s="63" t="s">
        <v>58</v>
      </c>
      <c r="C4594" s="63" t="s">
        <v>66</v>
      </c>
      <c r="D4594" s="63">
        <v>9</v>
      </c>
      <c r="E4594" s="63">
        <v>1.256564</v>
      </c>
      <c r="F4594" s="63">
        <v>1.3298970000000001</v>
      </c>
      <c r="G4594" s="63">
        <v>7.3333599999999999E-2</v>
      </c>
      <c r="H4594" s="63">
        <v>51.081600000000002</v>
      </c>
      <c r="I4594" s="63">
        <v>-7.1554000000000006E-2</v>
      </c>
      <c r="J4594" s="63">
        <v>1.40468E-2</v>
      </c>
      <c r="K4594" s="63">
        <v>7.3333599999999999E-2</v>
      </c>
      <c r="L4594" s="63">
        <v>0.1326205</v>
      </c>
      <c r="M4594" s="63">
        <v>0.2182212</v>
      </c>
      <c r="N4594" s="63">
        <v>1831</v>
      </c>
      <c r="O4594" s="63">
        <v>0.1130564</v>
      </c>
      <c r="P4594" s="63">
        <v>4</v>
      </c>
      <c r="Q4594" s="63">
        <v>1.2781749580960001E-2</v>
      </c>
    </row>
    <row r="4595" spans="1:17">
      <c r="A4595" s="63" t="s">
        <v>77</v>
      </c>
      <c r="B4595" s="63" t="s">
        <v>58</v>
      </c>
      <c r="C4595" s="63" t="s">
        <v>66</v>
      </c>
      <c r="D4595" s="63">
        <v>10</v>
      </c>
      <c r="E4595" s="63">
        <v>1.2045790000000001</v>
      </c>
      <c r="F4595" s="63">
        <v>1.280823</v>
      </c>
      <c r="G4595" s="63">
        <v>7.6243900000000003E-2</v>
      </c>
      <c r="H4595" s="63">
        <v>53.296599999999998</v>
      </c>
      <c r="I4595" s="63">
        <v>-6.8643700000000002E-2</v>
      </c>
      <c r="J4595" s="63">
        <v>1.6957E-2</v>
      </c>
      <c r="K4595" s="63">
        <v>7.6243900000000003E-2</v>
      </c>
      <c r="L4595" s="63">
        <v>0.1355307</v>
      </c>
      <c r="M4595" s="63">
        <v>0.22113150000000001</v>
      </c>
      <c r="N4595" s="63">
        <v>1831</v>
      </c>
      <c r="O4595" s="63">
        <v>0.1130564</v>
      </c>
      <c r="P4595" s="63">
        <v>4</v>
      </c>
      <c r="Q4595" s="63">
        <v>1.2781749580960001E-2</v>
      </c>
    </row>
    <row r="4596" spans="1:17">
      <c r="A4596" s="63" t="s">
        <v>77</v>
      </c>
      <c r="B4596" s="63" t="s">
        <v>58</v>
      </c>
      <c r="C4596" s="63" t="s">
        <v>66</v>
      </c>
      <c r="D4596" s="63">
        <v>11</v>
      </c>
      <c r="E4596" s="63">
        <v>1.104525</v>
      </c>
      <c r="F4596" s="63">
        <v>1.259136</v>
      </c>
      <c r="G4596" s="63">
        <v>0.15461040000000001</v>
      </c>
      <c r="H4596" s="63">
        <v>55.614800000000002</v>
      </c>
      <c r="I4596" s="63">
        <v>9.7228000000000002E-3</v>
      </c>
      <c r="J4596" s="63">
        <v>9.5323599999999994E-2</v>
      </c>
      <c r="K4596" s="63">
        <v>0.15461040000000001</v>
      </c>
      <c r="L4596" s="63">
        <v>0.21389720000000001</v>
      </c>
      <c r="M4596" s="63">
        <v>0.29949799999999999</v>
      </c>
      <c r="N4596" s="63">
        <v>1831</v>
      </c>
      <c r="O4596" s="63">
        <v>0.1130564</v>
      </c>
      <c r="P4596" s="63">
        <v>4</v>
      </c>
      <c r="Q4596" s="63">
        <v>1.2781749580960001E-2</v>
      </c>
    </row>
    <row r="4597" spans="1:17">
      <c r="A4597" s="63" t="s">
        <v>77</v>
      </c>
      <c r="B4597" s="63" t="s">
        <v>58</v>
      </c>
      <c r="C4597" s="63" t="s">
        <v>66</v>
      </c>
      <c r="D4597" s="63">
        <v>12</v>
      </c>
      <c r="E4597" s="63">
        <v>1.066333</v>
      </c>
      <c r="F4597" s="63">
        <v>1.202094</v>
      </c>
      <c r="G4597" s="63">
        <v>0.13576160000000001</v>
      </c>
      <c r="H4597" s="63">
        <v>57.3063</v>
      </c>
      <c r="I4597" s="63">
        <v>-9.1260000000000004E-3</v>
      </c>
      <c r="J4597" s="63">
        <v>7.6474799999999996E-2</v>
      </c>
      <c r="K4597" s="63">
        <v>0.13576160000000001</v>
      </c>
      <c r="L4597" s="63">
        <v>0.19504850000000001</v>
      </c>
      <c r="M4597" s="63">
        <v>0.28064919999999999</v>
      </c>
      <c r="N4597" s="63">
        <v>1831</v>
      </c>
      <c r="O4597" s="63">
        <v>0.1130564</v>
      </c>
      <c r="P4597" s="63">
        <v>4</v>
      </c>
      <c r="Q4597" s="63">
        <v>1.2781749580960001E-2</v>
      </c>
    </row>
    <row r="4598" spans="1:17">
      <c r="A4598" s="63" t="s">
        <v>77</v>
      </c>
      <c r="B4598" s="63" t="s">
        <v>58</v>
      </c>
      <c r="C4598" s="63" t="s">
        <v>66</v>
      </c>
      <c r="D4598" s="63">
        <v>13</v>
      </c>
      <c r="E4598" s="63">
        <v>0.93991179999999996</v>
      </c>
      <c r="F4598" s="63">
        <v>1.191074</v>
      </c>
      <c r="G4598" s="63">
        <v>0.25116250000000001</v>
      </c>
      <c r="H4598" s="63">
        <v>58.350999999999999</v>
      </c>
      <c r="I4598" s="63">
        <v>0.10627490000000001</v>
      </c>
      <c r="J4598" s="63">
        <v>0.19187560000000001</v>
      </c>
      <c r="K4598" s="63">
        <v>0.25116250000000001</v>
      </c>
      <c r="L4598" s="63">
        <v>0.31044929999999998</v>
      </c>
      <c r="M4598" s="63">
        <v>0.39605010000000002</v>
      </c>
      <c r="N4598" s="63">
        <v>1831</v>
      </c>
      <c r="O4598" s="63">
        <v>0.1130564</v>
      </c>
      <c r="P4598" s="63">
        <v>4</v>
      </c>
      <c r="Q4598" s="63">
        <v>1.2781749580960001E-2</v>
      </c>
    </row>
    <row r="4599" spans="1:17">
      <c r="A4599" s="63" t="s">
        <v>77</v>
      </c>
      <c r="B4599" s="63" t="s">
        <v>58</v>
      </c>
      <c r="C4599" s="63" t="s">
        <v>66</v>
      </c>
      <c r="D4599" s="63">
        <v>14</v>
      </c>
      <c r="E4599" s="63">
        <v>0.87383889999999997</v>
      </c>
      <c r="F4599" s="63">
        <v>1.163535</v>
      </c>
      <c r="G4599" s="63">
        <v>0.2896956</v>
      </c>
      <c r="H4599" s="63">
        <v>58.4544</v>
      </c>
      <c r="I4599" s="63">
        <v>0.14480799999999999</v>
      </c>
      <c r="J4599" s="63">
        <v>0.2304088</v>
      </c>
      <c r="K4599" s="63">
        <v>0.2896956</v>
      </c>
      <c r="L4599" s="63">
        <v>0.34898249999999997</v>
      </c>
      <c r="M4599" s="63">
        <v>0.4345832</v>
      </c>
      <c r="N4599" s="63">
        <v>1831</v>
      </c>
      <c r="O4599" s="63">
        <v>0.1130564</v>
      </c>
      <c r="P4599" s="63">
        <v>4</v>
      </c>
      <c r="Q4599" s="63">
        <v>1.2781749580960001E-2</v>
      </c>
    </row>
    <row r="4600" spans="1:17">
      <c r="A4600" s="63" t="s">
        <v>77</v>
      </c>
      <c r="B4600" s="63" t="s">
        <v>58</v>
      </c>
      <c r="C4600" s="63" t="s">
        <v>66</v>
      </c>
      <c r="D4600" s="63">
        <v>15</v>
      </c>
      <c r="E4600" s="63">
        <v>0.87580089999999999</v>
      </c>
      <c r="F4600" s="63">
        <v>1.130911</v>
      </c>
      <c r="G4600" s="63">
        <v>0.25511</v>
      </c>
      <c r="H4600" s="63">
        <v>58.630200000000002</v>
      </c>
      <c r="I4600" s="63">
        <v>0.1102224</v>
      </c>
      <c r="J4600" s="63">
        <v>0.1958231</v>
      </c>
      <c r="K4600" s="63">
        <v>0.25511</v>
      </c>
      <c r="L4600" s="63">
        <v>0.31439679999999998</v>
      </c>
      <c r="M4600" s="63">
        <v>0.39999760000000001</v>
      </c>
      <c r="N4600" s="63">
        <v>1831</v>
      </c>
      <c r="O4600" s="63">
        <v>0.1130564</v>
      </c>
      <c r="P4600" s="63">
        <v>4</v>
      </c>
      <c r="Q4600" s="63">
        <v>1.2781749580960001E-2</v>
      </c>
    </row>
    <row r="4601" spans="1:17">
      <c r="A4601" s="63" t="s">
        <v>77</v>
      </c>
      <c r="B4601" s="63" t="s">
        <v>58</v>
      </c>
      <c r="C4601" s="63" t="s">
        <v>66</v>
      </c>
      <c r="D4601" s="63">
        <v>16</v>
      </c>
      <c r="E4601" s="63">
        <v>0.90437940000000006</v>
      </c>
      <c r="F4601" s="63">
        <v>1.121893</v>
      </c>
      <c r="G4601" s="63">
        <v>0.2175134</v>
      </c>
      <c r="H4601" s="63">
        <v>58.441099999999999</v>
      </c>
      <c r="I4601" s="63">
        <v>7.2625800000000004E-2</v>
      </c>
      <c r="J4601" s="63">
        <v>0.15822649999999999</v>
      </c>
      <c r="K4601" s="63">
        <v>0.2175134</v>
      </c>
      <c r="L4601" s="63">
        <v>0.2768002</v>
      </c>
      <c r="M4601" s="63">
        <v>0.36240099999999997</v>
      </c>
      <c r="N4601" s="63">
        <v>1831</v>
      </c>
      <c r="O4601" s="63">
        <v>0.1130564</v>
      </c>
      <c r="P4601" s="63">
        <v>4</v>
      </c>
      <c r="Q4601" s="63">
        <v>1.2781749580960001E-2</v>
      </c>
    </row>
    <row r="4602" spans="1:17">
      <c r="A4602" s="63" t="s">
        <v>77</v>
      </c>
      <c r="B4602" s="63" t="s">
        <v>58</v>
      </c>
      <c r="C4602" s="63" t="s">
        <v>66</v>
      </c>
      <c r="D4602" s="63">
        <v>17</v>
      </c>
      <c r="E4602" s="63">
        <v>0.96713729999999998</v>
      </c>
      <c r="F4602" s="63">
        <v>1.152955</v>
      </c>
      <c r="G4602" s="63">
        <v>0.18581739999999999</v>
      </c>
      <c r="H4602" s="63">
        <v>57.795499999999997</v>
      </c>
      <c r="I4602" s="63">
        <v>4.0929800000000002E-2</v>
      </c>
      <c r="J4602" s="63">
        <v>0.12653059999999999</v>
      </c>
      <c r="K4602" s="63">
        <v>0.18581739999999999</v>
      </c>
      <c r="L4602" s="63">
        <v>0.2451043</v>
      </c>
      <c r="M4602" s="63">
        <v>0.33070500000000003</v>
      </c>
      <c r="N4602" s="63">
        <v>1831</v>
      </c>
      <c r="O4602" s="63">
        <v>0.1130564</v>
      </c>
      <c r="P4602" s="63">
        <v>4</v>
      </c>
      <c r="Q4602" s="63">
        <v>1.2781749580960001E-2</v>
      </c>
    </row>
    <row r="4603" spans="1:17">
      <c r="A4603" s="63" t="s">
        <v>77</v>
      </c>
      <c r="B4603" s="63" t="s">
        <v>58</v>
      </c>
      <c r="C4603" s="63" t="s">
        <v>66</v>
      </c>
      <c r="D4603" s="63">
        <v>18</v>
      </c>
      <c r="E4603" s="63">
        <v>1.168922</v>
      </c>
      <c r="F4603" s="63">
        <v>1.2479750000000001</v>
      </c>
      <c r="G4603" s="63">
        <v>7.9052700000000004E-2</v>
      </c>
      <c r="H4603" s="63">
        <v>57.151299999999999</v>
      </c>
      <c r="I4603" s="63">
        <v>-6.5834900000000002E-2</v>
      </c>
      <c r="J4603" s="63">
        <v>1.9765899999999999E-2</v>
      </c>
      <c r="K4603" s="63">
        <v>7.9052700000000004E-2</v>
      </c>
      <c r="L4603" s="63">
        <v>0.1383395</v>
      </c>
      <c r="M4603" s="63">
        <v>0.22394030000000001</v>
      </c>
      <c r="N4603" s="63">
        <v>1831</v>
      </c>
      <c r="O4603" s="63">
        <v>0.1130564</v>
      </c>
      <c r="P4603" s="63">
        <v>4</v>
      </c>
      <c r="Q4603" s="63">
        <v>1.2781749580960001E-2</v>
      </c>
    </row>
    <row r="4604" spans="1:17">
      <c r="A4604" s="63" t="s">
        <v>77</v>
      </c>
      <c r="B4604" s="63" t="s">
        <v>58</v>
      </c>
      <c r="C4604" s="63" t="s">
        <v>66</v>
      </c>
      <c r="D4604" s="63">
        <v>19</v>
      </c>
      <c r="E4604" s="63">
        <v>1.3816329999999999</v>
      </c>
      <c r="F4604" s="63">
        <v>1.316864</v>
      </c>
      <c r="G4604" s="63">
        <v>-6.4768099999999995E-2</v>
      </c>
      <c r="H4604" s="63">
        <v>56.186199999999999</v>
      </c>
      <c r="I4604" s="63">
        <v>-0.2096557</v>
      </c>
      <c r="J4604" s="63">
        <v>-0.1240549</v>
      </c>
      <c r="K4604" s="63">
        <v>-6.4768099999999995E-2</v>
      </c>
      <c r="L4604" s="63">
        <v>-5.4812000000000003E-3</v>
      </c>
      <c r="M4604" s="63">
        <v>8.0119499999999996E-2</v>
      </c>
      <c r="N4604" s="63">
        <v>1831</v>
      </c>
      <c r="O4604" s="63">
        <v>0.1130564</v>
      </c>
      <c r="P4604" s="63">
        <v>4</v>
      </c>
      <c r="Q4604" s="63">
        <v>1.2781749580960001E-2</v>
      </c>
    </row>
    <row r="4605" spans="1:17">
      <c r="A4605" s="63" t="s">
        <v>77</v>
      </c>
      <c r="B4605" s="63" t="s">
        <v>58</v>
      </c>
      <c r="C4605" s="63" t="s">
        <v>66</v>
      </c>
      <c r="D4605" s="63">
        <v>20</v>
      </c>
      <c r="E4605" s="63">
        <v>1.489903</v>
      </c>
      <c r="F4605" s="63">
        <v>1.374735</v>
      </c>
      <c r="G4605" s="63">
        <v>-0.1151682</v>
      </c>
      <c r="H4605" s="63">
        <v>54.464599999999997</v>
      </c>
      <c r="I4605" s="63">
        <v>-0.2600558</v>
      </c>
      <c r="J4605" s="63">
        <v>-0.174455</v>
      </c>
      <c r="K4605" s="63">
        <v>-0.1151682</v>
      </c>
      <c r="L4605" s="63">
        <v>-5.5881399999999998E-2</v>
      </c>
      <c r="M4605" s="63">
        <v>2.97194E-2</v>
      </c>
      <c r="N4605" s="63">
        <v>1831</v>
      </c>
      <c r="O4605" s="63">
        <v>0.1130564</v>
      </c>
      <c r="P4605" s="63">
        <v>4</v>
      </c>
      <c r="Q4605" s="63">
        <v>1.2781749580960001E-2</v>
      </c>
    </row>
    <row r="4606" spans="1:17">
      <c r="A4606" s="63" t="s">
        <v>77</v>
      </c>
      <c r="B4606" s="63" t="s">
        <v>58</v>
      </c>
      <c r="C4606" s="63" t="s">
        <v>66</v>
      </c>
      <c r="D4606" s="63">
        <v>21</v>
      </c>
      <c r="E4606" s="63">
        <v>1.5391349999999999</v>
      </c>
      <c r="F4606" s="63">
        <v>1.391276</v>
      </c>
      <c r="G4606" s="63">
        <v>-0.14785870000000001</v>
      </c>
      <c r="H4606" s="63">
        <v>52.819200000000002</v>
      </c>
      <c r="I4606" s="63">
        <v>-0.29274630000000001</v>
      </c>
      <c r="J4606" s="63">
        <v>-0.20714560000000001</v>
      </c>
      <c r="K4606" s="63">
        <v>-0.14785870000000001</v>
      </c>
      <c r="L4606" s="63">
        <v>-8.8571899999999995E-2</v>
      </c>
      <c r="M4606" s="63">
        <v>-2.9711E-3</v>
      </c>
      <c r="N4606" s="63">
        <v>1831</v>
      </c>
      <c r="O4606" s="63">
        <v>0.1130564</v>
      </c>
      <c r="P4606" s="63">
        <v>4</v>
      </c>
      <c r="Q4606" s="63">
        <v>1.2781749580960001E-2</v>
      </c>
    </row>
    <row r="4607" spans="1:17">
      <c r="A4607" s="63" t="s">
        <v>77</v>
      </c>
      <c r="B4607" s="63" t="s">
        <v>58</v>
      </c>
      <c r="C4607" s="63" t="s">
        <v>66</v>
      </c>
      <c r="D4607" s="63">
        <v>22</v>
      </c>
      <c r="E4607" s="63">
        <v>1.4361360000000001</v>
      </c>
      <c r="F4607" s="63">
        <v>1.2878499999999999</v>
      </c>
      <c r="G4607" s="63">
        <v>-0.14828649999999999</v>
      </c>
      <c r="H4607" s="63">
        <v>51.61</v>
      </c>
      <c r="I4607" s="63">
        <v>-0.29317409999999999</v>
      </c>
      <c r="J4607" s="63">
        <v>-0.20757329999999999</v>
      </c>
      <c r="K4607" s="63">
        <v>-0.14828649999999999</v>
      </c>
      <c r="L4607" s="63">
        <v>-8.8999599999999998E-2</v>
      </c>
      <c r="M4607" s="63">
        <v>-3.3988999999999998E-3</v>
      </c>
      <c r="N4607" s="63">
        <v>1831</v>
      </c>
      <c r="O4607" s="63">
        <v>0.1130564</v>
      </c>
      <c r="P4607" s="63">
        <v>4</v>
      </c>
      <c r="Q4607" s="63">
        <v>1.2781749580960001E-2</v>
      </c>
    </row>
    <row r="4608" spans="1:17">
      <c r="A4608" s="63" t="s">
        <v>77</v>
      </c>
      <c r="B4608" s="63" t="s">
        <v>58</v>
      </c>
      <c r="C4608" s="63" t="s">
        <v>66</v>
      </c>
      <c r="D4608" s="63">
        <v>23</v>
      </c>
      <c r="E4608" s="63">
        <v>1.2320310000000001</v>
      </c>
      <c r="F4608" s="63">
        <v>1.091853</v>
      </c>
      <c r="G4608" s="63">
        <v>-0.14017840000000001</v>
      </c>
      <c r="H4608" s="63">
        <v>50.554900000000004</v>
      </c>
      <c r="I4608" s="63">
        <v>-0.28506599999999999</v>
      </c>
      <c r="J4608" s="63">
        <v>-0.19946530000000001</v>
      </c>
      <c r="K4608" s="63">
        <v>-0.14017840000000001</v>
      </c>
      <c r="L4608" s="63">
        <v>-8.0891599999999994E-2</v>
      </c>
      <c r="M4608" s="63">
        <v>4.7092000000000002E-3</v>
      </c>
      <c r="N4608" s="63">
        <v>1831</v>
      </c>
      <c r="O4608" s="63">
        <v>0.1130564</v>
      </c>
      <c r="P4608" s="63">
        <v>4</v>
      </c>
      <c r="Q4608" s="63">
        <v>1.2781749580960001E-2</v>
      </c>
    </row>
    <row r="4609" spans="1:17">
      <c r="A4609" s="63" t="s">
        <v>77</v>
      </c>
      <c r="B4609" s="63" t="s">
        <v>58</v>
      </c>
      <c r="C4609" s="63" t="s">
        <v>66</v>
      </c>
      <c r="D4609" s="63">
        <v>24</v>
      </c>
      <c r="E4609" s="63">
        <v>1.001401</v>
      </c>
      <c r="F4609" s="63">
        <v>0.85930930000000005</v>
      </c>
      <c r="G4609" s="63">
        <v>-0.14209160000000001</v>
      </c>
      <c r="H4609" s="63">
        <v>49.6706</v>
      </c>
      <c r="I4609" s="63">
        <v>-0.28697919999999999</v>
      </c>
      <c r="J4609" s="63">
        <v>-0.20137849999999999</v>
      </c>
      <c r="K4609" s="63">
        <v>-0.14209160000000001</v>
      </c>
      <c r="L4609" s="63">
        <v>-8.2804799999999998E-2</v>
      </c>
      <c r="M4609" s="63">
        <v>2.7959999999999999E-3</v>
      </c>
      <c r="N4609" s="63">
        <v>1831</v>
      </c>
      <c r="O4609" s="63">
        <v>0.1130564</v>
      </c>
      <c r="P4609" s="63">
        <v>4</v>
      </c>
      <c r="Q4609" s="63">
        <v>1.2781749580960001E-2</v>
      </c>
    </row>
    <row r="4610" spans="1:17">
      <c r="A4610" s="63" t="s">
        <v>77</v>
      </c>
      <c r="B4610" s="63" t="s">
        <v>58</v>
      </c>
      <c r="C4610" s="63" t="s">
        <v>67</v>
      </c>
      <c r="D4610" s="63">
        <v>1</v>
      </c>
      <c r="E4610" s="63">
        <v>0.94770799999999999</v>
      </c>
      <c r="F4610" s="63">
        <v>0.69985260000000005</v>
      </c>
      <c r="G4610" s="63">
        <v>-0.2478554</v>
      </c>
      <c r="H4610" s="63">
        <v>49.251800000000003</v>
      </c>
      <c r="I4610" s="63">
        <v>-0.39274300000000001</v>
      </c>
      <c r="J4610" s="63">
        <v>-0.30714219999999998</v>
      </c>
      <c r="K4610" s="63">
        <v>-0.2478554</v>
      </c>
      <c r="L4610" s="63">
        <v>-0.1885685</v>
      </c>
      <c r="M4610" s="63">
        <v>-0.1029678</v>
      </c>
      <c r="N4610" s="63">
        <v>1831</v>
      </c>
      <c r="O4610" s="63">
        <v>0.1130564</v>
      </c>
      <c r="P4610" s="63">
        <v>5</v>
      </c>
      <c r="Q4610" s="63">
        <v>1.2781749580960001E-2</v>
      </c>
    </row>
    <row r="4611" spans="1:17">
      <c r="A4611" s="63" t="s">
        <v>77</v>
      </c>
      <c r="B4611" s="63" t="s">
        <v>58</v>
      </c>
      <c r="C4611" s="63" t="s">
        <v>67</v>
      </c>
      <c r="D4611" s="63">
        <v>2</v>
      </c>
      <c r="E4611" s="63">
        <v>0.86075840000000003</v>
      </c>
      <c r="F4611" s="63">
        <v>0.62050399999999994</v>
      </c>
      <c r="G4611" s="63">
        <v>-0.24025440000000001</v>
      </c>
      <c r="H4611" s="63">
        <v>48.722900000000003</v>
      </c>
      <c r="I4611" s="63">
        <v>-0.38514199999999998</v>
      </c>
      <c r="J4611" s="63">
        <v>-0.29954120000000001</v>
      </c>
      <c r="K4611" s="63">
        <v>-0.24025440000000001</v>
      </c>
      <c r="L4611" s="63">
        <v>-0.18096760000000001</v>
      </c>
      <c r="M4611" s="63">
        <v>-9.5366800000000002E-2</v>
      </c>
      <c r="N4611" s="63">
        <v>1831</v>
      </c>
      <c r="O4611" s="63">
        <v>0.1130564</v>
      </c>
      <c r="P4611" s="63">
        <v>5</v>
      </c>
      <c r="Q4611" s="63">
        <v>1.2781749580960001E-2</v>
      </c>
    </row>
    <row r="4612" spans="1:17">
      <c r="A4612" s="63" t="s">
        <v>77</v>
      </c>
      <c r="B4612" s="63" t="s">
        <v>58</v>
      </c>
      <c r="C4612" s="63" t="s">
        <v>67</v>
      </c>
      <c r="D4612" s="63">
        <v>3</v>
      </c>
      <c r="E4612" s="63">
        <v>0.83781340000000004</v>
      </c>
      <c r="F4612" s="63">
        <v>0.59971839999999998</v>
      </c>
      <c r="G4612" s="63">
        <v>-0.238095</v>
      </c>
      <c r="H4612" s="63">
        <v>48.42</v>
      </c>
      <c r="I4612" s="63">
        <v>-0.38298260000000001</v>
      </c>
      <c r="J4612" s="63">
        <v>-0.29738179999999997</v>
      </c>
      <c r="K4612" s="63">
        <v>-0.238095</v>
      </c>
      <c r="L4612" s="63">
        <v>-0.1788082</v>
      </c>
      <c r="M4612" s="63">
        <v>-9.3207399999999996E-2</v>
      </c>
      <c r="N4612" s="63">
        <v>1831</v>
      </c>
      <c r="O4612" s="63">
        <v>0.1130564</v>
      </c>
      <c r="P4612" s="63">
        <v>5</v>
      </c>
      <c r="Q4612" s="63">
        <v>1.2781749580960001E-2</v>
      </c>
    </row>
    <row r="4613" spans="1:17">
      <c r="A4613" s="63" t="s">
        <v>77</v>
      </c>
      <c r="B4613" s="63" t="s">
        <v>58</v>
      </c>
      <c r="C4613" s="63" t="s">
        <v>67</v>
      </c>
      <c r="D4613" s="63">
        <v>4</v>
      </c>
      <c r="E4613" s="63">
        <v>0.84056260000000005</v>
      </c>
      <c r="F4613" s="63">
        <v>0.62653789999999998</v>
      </c>
      <c r="G4613" s="63">
        <v>-0.21402479999999999</v>
      </c>
      <c r="H4613" s="63">
        <v>48.041600000000003</v>
      </c>
      <c r="I4613" s="63">
        <v>-0.35891240000000002</v>
      </c>
      <c r="J4613" s="63">
        <v>-0.27331159999999999</v>
      </c>
      <c r="K4613" s="63">
        <v>-0.21402479999999999</v>
      </c>
      <c r="L4613" s="63">
        <v>-0.15473790000000001</v>
      </c>
      <c r="M4613" s="63">
        <v>-6.9137199999999996E-2</v>
      </c>
      <c r="N4613" s="63">
        <v>1831</v>
      </c>
      <c r="O4613" s="63">
        <v>0.1130564</v>
      </c>
      <c r="P4613" s="63">
        <v>5</v>
      </c>
      <c r="Q4613" s="63">
        <v>1.2781749580960001E-2</v>
      </c>
    </row>
    <row r="4614" spans="1:17">
      <c r="A4614" s="63" t="s">
        <v>77</v>
      </c>
      <c r="B4614" s="63" t="s">
        <v>58</v>
      </c>
      <c r="C4614" s="63" t="s">
        <v>67</v>
      </c>
      <c r="D4614" s="63">
        <v>5</v>
      </c>
      <c r="E4614" s="63">
        <v>0.86274790000000001</v>
      </c>
      <c r="F4614" s="63">
        <v>0.64765099999999998</v>
      </c>
      <c r="G4614" s="63">
        <v>-0.21509700000000001</v>
      </c>
      <c r="H4614" s="63">
        <v>47.676699999999997</v>
      </c>
      <c r="I4614" s="63">
        <v>-0.35998449999999999</v>
      </c>
      <c r="J4614" s="63">
        <v>-0.27438380000000001</v>
      </c>
      <c r="K4614" s="63">
        <v>-0.21509700000000001</v>
      </c>
      <c r="L4614" s="63">
        <v>-0.15581010000000001</v>
      </c>
      <c r="M4614" s="63">
        <v>-7.0209400000000005E-2</v>
      </c>
      <c r="N4614" s="63">
        <v>1831</v>
      </c>
      <c r="O4614" s="63">
        <v>0.1130564</v>
      </c>
      <c r="P4614" s="63">
        <v>5</v>
      </c>
      <c r="Q4614" s="63">
        <v>1.2781749580960001E-2</v>
      </c>
    </row>
    <row r="4615" spans="1:17">
      <c r="A4615" s="63" t="s">
        <v>77</v>
      </c>
      <c r="B4615" s="63" t="s">
        <v>58</v>
      </c>
      <c r="C4615" s="63" t="s">
        <v>67</v>
      </c>
      <c r="D4615" s="63">
        <v>6</v>
      </c>
      <c r="E4615" s="63">
        <v>0.97390699999999997</v>
      </c>
      <c r="F4615" s="63">
        <v>0.70694880000000004</v>
      </c>
      <c r="G4615" s="63">
        <v>-0.26695819999999998</v>
      </c>
      <c r="H4615" s="63">
        <v>47.4846</v>
      </c>
      <c r="I4615" s="63">
        <v>-0.41184579999999998</v>
      </c>
      <c r="J4615" s="63">
        <v>-0.32624500000000001</v>
      </c>
      <c r="K4615" s="63">
        <v>-0.26695819999999998</v>
      </c>
      <c r="L4615" s="63">
        <v>-0.2076713</v>
      </c>
      <c r="M4615" s="63">
        <v>-0.1220706</v>
      </c>
      <c r="N4615" s="63">
        <v>1831</v>
      </c>
      <c r="O4615" s="63">
        <v>0.1130564</v>
      </c>
      <c r="P4615" s="63">
        <v>5</v>
      </c>
      <c r="Q4615" s="63">
        <v>1.2781749580960001E-2</v>
      </c>
    </row>
    <row r="4616" spans="1:17">
      <c r="A4616" s="63" t="s">
        <v>77</v>
      </c>
      <c r="B4616" s="63" t="s">
        <v>58</v>
      </c>
      <c r="C4616" s="63" t="s">
        <v>67</v>
      </c>
      <c r="D4616" s="63">
        <v>7</v>
      </c>
      <c r="E4616" s="63">
        <v>1.2474780000000001</v>
      </c>
      <c r="F4616" s="63">
        <v>0.97487740000000001</v>
      </c>
      <c r="G4616" s="63">
        <v>-0.27260079999999998</v>
      </c>
      <c r="H4616" s="63">
        <v>47.533799999999999</v>
      </c>
      <c r="I4616" s="63">
        <v>-0.41748839999999998</v>
      </c>
      <c r="J4616" s="63">
        <v>-0.33188770000000001</v>
      </c>
      <c r="K4616" s="63">
        <v>-0.27260079999999998</v>
      </c>
      <c r="L4616" s="63">
        <v>-0.213314</v>
      </c>
      <c r="M4616" s="63">
        <v>-0.1277132</v>
      </c>
      <c r="N4616" s="63">
        <v>1831</v>
      </c>
      <c r="O4616" s="63">
        <v>0.1130564</v>
      </c>
      <c r="P4616" s="63">
        <v>5</v>
      </c>
      <c r="Q4616" s="63">
        <v>1.2781749580960001E-2</v>
      </c>
    </row>
    <row r="4617" spans="1:17">
      <c r="A4617" s="63" t="s">
        <v>77</v>
      </c>
      <c r="B4617" s="63" t="s">
        <v>58</v>
      </c>
      <c r="C4617" s="63" t="s">
        <v>67</v>
      </c>
      <c r="D4617" s="63">
        <v>8</v>
      </c>
      <c r="E4617" s="63">
        <v>1.4360219999999999</v>
      </c>
      <c r="F4617" s="63">
        <v>1.208583</v>
      </c>
      <c r="G4617" s="63">
        <v>-0.22743959999999999</v>
      </c>
      <c r="H4617" s="63">
        <v>49.231499999999997</v>
      </c>
      <c r="I4617" s="63">
        <v>-0.37232720000000002</v>
      </c>
      <c r="J4617" s="63">
        <v>-0.2867265</v>
      </c>
      <c r="K4617" s="63">
        <v>-0.22743959999999999</v>
      </c>
      <c r="L4617" s="63">
        <v>-0.16815279999999999</v>
      </c>
      <c r="M4617" s="63">
        <v>-8.2552E-2</v>
      </c>
      <c r="N4617" s="63">
        <v>1831</v>
      </c>
      <c r="O4617" s="63">
        <v>0.1130564</v>
      </c>
      <c r="P4617" s="63">
        <v>5</v>
      </c>
      <c r="Q4617" s="63">
        <v>1.2781749580960001E-2</v>
      </c>
    </row>
    <row r="4618" spans="1:17">
      <c r="A4618" s="63" t="s">
        <v>77</v>
      </c>
      <c r="B4618" s="63" t="s">
        <v>58</v>
      </c>
      <c r="C4618" s="63" t="s">
        <v>67</v>
      </c>
      <c r="D4618" s="63">
        <v>9</v>
      </c>
      <c r="E4618" s="63">
        <v>1.367715</v>
      </c>
      <c r="F4618" s="63">
        <v>1.2554749999999999</v>
      </c>
      <c r="G4618" s="63">
        <v>-0.11223959999999999</v>
      </c>
      <c r="H4618" s="63">
        <v>51.633400000000002</v>
      </c>
      <c r="I4618" s="63">
        <v>-0.2571272</v>
      </c>
      <c r="J4618" s="63">
        <v>-0.1715264</v>
      </c>
      <c r="K4618" s="63">
        <v>-0.11223959999999999</v>
      </c>
      <c r="L4618" s="63">
        <v>-5.2952800000000001E-2</v>
      </c>
      <c r="M4618" s="63">
        <v>3.2648000000000003E-2</v>
      </c>
      <c r="N4618" s="63">
        <v>1831</v>
      </c>
      <c r="O4618" s="63">
        <v>0.1130564</v>
      </c>
      <c r="P4618" s="63">
        <v>5</v>
      </c>
      <c r="Q4618" s="63">
        <v>1.2781749580960001E-2</v>
      </c>
    </row>
    <row r="4619" spans="1:17">
      <c r="A4619" s="63" t="s">
        <v>77</v>
      </c>
      <c r="B4619" s="63" t="s">
        <v>58</v>
      </c>
      <c r="C4619" s="63" t="s">
        <v>67</v>
      </c>
      <c r="D4619" s="63">
        <v>10</v>
      </c>
      <c r="E4619" s="63">
        <v>1.342149</v>
      </c>
      <c r="F4619" s="63">
        <v>1.228599</v>
      </c>
      <c r="G4619" s="63">
        <v>-0.1135499</v>
      </c>
      <c r="H4619" s="63">
        <v>53.613599999999998</v>
      </c>
      <c r="I4619" s="63">
        <v>-0.25843749999999999</v>
      </c>
      <c r="J4619" s="63">
        <v>-0.17283680000000001</v>
      </c>
      <c r="K4619" s="63">
        <v>-0.1135499</v>
      </c>
      <c r="L4619" s="63">
        <v>-5.4263100000000002E-2</v>
      </c>
      <c r="M4619" s="63">
        <v>3.13376E-2</v>
      </c>
      <c r="N4619" s="63">
        <v>1831</v>
      </c>
      <c r="O4619" s="63">
        <v>0.1130564</v>
      </c>
      <c r="P4619" s="63">
        <v>5</v>
      </c>
      <c r="Q4619" s="63">
        <v>1.2781749580960001E-2</v>
      </c>
    </row>
    <row r="4620" spans="1:17">
      <c r="A4620" s="63" t="s">
        <v>77</v>
      </c>
      <c r="B4620" s="63" t="s">
        <v>58</v>
      </c>
      <c r="C4620" s="63" t="s">
        <v>67</v>
      </c>
      <c r="D4620" s="63">
        <v>11</v>
      </c>
      <c r="E4620" s="63">
        <v>1.215641</v>
      </c>
      <c r="F4620" s="63">
        <v>1.223489</v>
      </c>
      <c r="G4620" s="63">
        <v>7.8478999999999997E-3</v>
      </c>
      <c r="H4620" s="63">
        <v>55.685600000000001</v>
      </c>
      <c r="I4620" s="63">
        <v>-0.13703969999999999</v>
      </c>
      <c r="J4620" s="63">
        <v>-5.1438900000000003E-2</v>
      </c>
      <c r="K4620" s="63">
        <v>7.8478999999999997E-3</v>
      </c>
      <c r="L4620" s="63">
        <v>6.7134700000000005E-2</v>
      </c>
      <c r="M4620" s="63">
        <v>0.1527355</v>
      </c>
      <c r="N4620" s="63">
        <v>1831</v>
      </c>
      <c r="O4620" s="63">
        <v>0.1130564</v>
      </c>
      <c r="P4620" s="63">
        <v>5</v>
      </c>
      <c r="Q4620" s="63">
        <v>1.2781749580960001E-2</v>
      </c>
    </row>
    <row r="4621" spans="1:17">
      <c r="A4621" s="63" t="s">
        <v>77</v>
      </c>
      <c r="B4621" s="63" t="s">
        <v>58</v>
      </c>
      <c r="C4621" s="63" t="s">
        <v>67</v>
      </c>
      <c r="D4621" s="63">
        <v>12</v>
      </c>
      <c r="E4621" s="63">
        <v>1.1198980000000001</v>
      </c>
      <c r="F4621" s="63">
        <v>1.2000109999999999</v>
      </c>
      <c r="G4621" s="63">
        <v>8.0113500000000004E-2</v>
      </c>
      <c r="H4621" s="63">
        <v>57.305900000000001</v>
      </c>
      <c r="I4621" s="63">
        <v>-6.4774100000000001E-2</v>
      </c>
      <c r="J4621" s="63">
        <v>2.08267E-2</v>
      </c>
      <c r="K4621" s="63">
        <v>8.0113500000000004E-2</v>
      </c>
      <c r="L4621" s="63">
        <v>0.13940040000000001</v>
      </c>
      <c r="M4621" s="63">
        <v>0.22500110000000001</v>
      </c>
      <c r="N4621" s="63">
        <v>1831</v>
      </c>
      <c r="O4621" s="63">
        <v>0.1130564</v>
      </c>
      <c r="P4621" s="63">
        <v>5</v>
      </c>
      <c r="Q4621" s="63">
        <v>1.2781749580960001E-2</v>
      </c>
    </row>
    <row r="4622" spans="1:17">
      <c r="A4622" s="63" t="s">
        <v>77</v>
      </c>
      <c r="B4622" s="63" t="s">
        <v>58</v>
      </c>
      <c r="C4622" s="63" t="s">
        <v>67</v>
      </c>
      <c r="D4622" s="63">
        <v>13</v>
      </c>
      <c r="E4622" s="63">
        <v>0.99171450000000005</v>
      </c>
      <c r="F4622" s="63">
        <v>1.2096389999999999</v>
      </c>
      <c r="G4622" s="63">
        <v>0.21792429999999999</v>
      </c>
      <c r="H4622" s="63">
        <v>58.088700000000003</v>
      </c>
      <c r="I4622" s="63">
        <v>7.3036699999999996E-2</v>
      </c>
      <c r="J4622" s="63">
        <v>0.15863749999999999</v>
      </c>
      <c r="K4622" s="63">
        <v>0.21792429999999999</v>
      </c>
      <c r="L4622" s="63">
        <v>0.27721109999999999</v>
      </c>
      <c r="M4622" s="63">
        <v>0.36281190000000002</v>
      </c>
      <c r="N4622" s="63">
        <v>1831</v>
      </c>
      <c r="O4622" s="63">
        <v>0.1130564</v>
      </c>
      <c r="P4622" s="63">
        <v>5</v>
      </c>
      <c r="Q4622" s="63">
        <v>1.2781749580960001E-2</v>
      </c>
    </row>
    <row r="4623" spans="1:17">
      <c r="A4623" s="63" t="s">
        <v>77</v>
      </c>
      <c r="B4623" s="63" t="s">
        <v>58</v>
      </c>
      <c r="C4623" s="63" t="s">
        <v>67</v>
      </c>
      <c r="D4623" s="63">
        <v>14</v>
      </c>
      <c r="E4623" s="63">
        <v>0.94242159999999997</v>
      </c>
      <c r="F4623" s="63">
        <v>1.197384</v>
      </c>
      <c r="G4623" s="63">
        <v>0.25496289999999999</v>
      </c>
      <c r="H4623" s="63">
        <v>58.806800000000003</v>
      </c>
      <c r="I4623" s="63">
        <v>0.1100753</v>
      </c>
      <c r="J4623" s="63">
        <v>0.19567599999999999</v>
      </c>
      <c r="K4623" s="63">
        <v>0.25496289999999999</v>
      </c>
      <c r="L4623" s="63">
        <v>0.31424970000000002</v>
      </c>
      <c r="M4623" s="63">
        <v>0.3998505</v>
      </c>
      <c r="N4623" s="63">
        <v>1831</v>
      </c>
      <c r="O4623" s="63">
        <v>0.1130564</v>
      </c>
      <c r="P4623" s="63">
        <v>5</v>
      </c>
      <c r="Q4623" s="63">
        <v>1.2781749580960001E-2</v>
      </c>
    </row>
    <row r="4624" spans="1:17">
      <c r="A4624" s="63" t="s">
        <v>77</v>
      </c>
      <c r="B4624" s="63" t="s">
        <v>58</v>
      </c>
      <c r="C4624" s="63" t="s">
        <v>67</v>
      </c>
      <c r="D4624" s="63">
        <v>15</v>
      </c>
      <c r="E4624" s="63">
        <v>0.92692359999999996</v>
      </c>
      <c r="F4624" s="63">
        <v>1.188237</v>
      </c>
      <c r="G4624" s="63">
        <v>0.26131330000000003</v>
      </c>
      <c r="H4624" s="63">
        <v>59.206899999999997</v>
      </c>
      <c r="I4624" s="63">
        <v>0.11642569999999999</v>
      </c>
      <c r="J4624" s="63">
        <v>0.20202639999999999</v>
      </c>
      <c r="K4624" s="63">
        <v>0.26131330000000003</v>
      </c>
      <c r="L4624" s="63">
        <v>0.3206001</v>
      </c>
      <c r="M4624" s="63">
        <v>0.40620089999999998</v>
      </c>
      <c r="N4624" s="63">
        <v>1831</v>
      </c>
      <c r="O4624" s="63">
        <v>0.1130564</v>
      </c>
      <c r="P4624" s="63">
        <v>5</v>
      </c>
      <c r="Q4624" s="63">
        <v>1.2781749580960001E-2</v>
      </c>
    </row>
    <row r="4625" spans="1:17">
      <c r="A4625" s="63" t="s">
        <v>77</v>
      </c>
      <c r="B4625" s="63" t="s">
        <v>58</v>
      </c>
      <c r="C4625" s="63" t="s">
        <v>67</v>
      </c>
      <c r="D4625" s="63">
        <v>16</v>
      </c>
      <c r="E4625" s="63">
        <v>0.9352201</v>
      </c>
      <c r="F4625" s="63">
        <v>1.1878519999999999</v>
      </c>
      <c r="G4625" s="63">
        <v>0.25263170000000001</v>
      </c>
      <c r="H4625" s="63">
        <v>59.130299999999998</v>
      </c>
      <c r="I4625" s="63">
        <v>0.1077441</v>
      </c>
      <c r="J4625" s="63">
        <v>0.19334489999999999</v>
      </c>
      <c r="K4625" s="63">
        <v>0.25263170000000001</v>
      </c>
      <c r="L4625" s="63">
        <v>0.31191859999999999</v>
      </c>
      <c r="M4625" s="63">
        <v>0.39751930000000002</v>
      </c>
      <c r="N4625" s="63">
        <v>1831</v>
      </c>
      <c r="O4625" s="63">
        <v>0.1130564</v>
      </c>
      <c r="P4625" s="63">
        <v>5</v>
      </c>
      <c r="Q4625" s="63">
        <v>1.2781749580960001E-2</v>
      </c>
    </row>
    <row r="4626" spans="1:17">
      <c r="A4626" s="63" t="s">
        <v>77</v>
      </c>
      <c r="B4626" s="63" t="s">
        <v>58</v>
      </c>
      <c r="C4626" s="63" t="s">
        <v>67</v>
      </c>
      <c r="D4626" s="63">
        <v>17</v>
      </c>
      <c r="E4626" s="63">
        <v>0.97373310000000002</v>
      </c>
      <c r="F4626" s="63">
        <v>1.2170449999999999</v>
      </c>
      <c r="G4626" s="63">
        <v>0.2433121</v>
      </c>
      <c r="H4626" s="63">
        <v>58.369</v>
      </c>
      <c r="I4626" s="63">
        <v>9.8424499999999998E-2</v>
      </c>
      <c r="J4626" s="63">
        <v>0.1840252</v>
      </c>
      <c r="K4626" s="63">
        <v>0.2433121</v>
      </c>
      <c r="L4626" s="63">
        <v>0.3025989</v>
      </c>
      <c r="M4626" s="63">
        <v>0.38819969999999998</v>
      </c>
      <c r="N4626" s="63">
        <v>1831</v>
      </c>
      <c r="O4626" s="63">
        <v>0.1130564</v>
      </c>
      <c r="P4626" s="63">
        <v>5</v>
      </c>
      <c r="Q4626" s="63">
        <v>1.2781749580960001E-2</v>
      </c>
    </row>
    <row r="4627" spans="1:17">
      <c r="A4627" s="63" t="s">
        <v>77</v>
      </c>
      <c r="B4627" s="63" t="s">
        <v>58</v>
      </c>
      <c r="C4627" s="63" t="s">
        <v>67</v>
      </c>
      <c r="D4627" s="63">
        <v>18</v>
      </c>
      <c r="E4627" s="63">
        <v>1.1159060000000001</v>
      </c>
      <c r="F4627" s="63">
        <v>1.2816339999999999</v>
      </c>
      <c r="G4627" s="63">
        <v>0.16572809999999999</v>
      </c>
      <c r="H4627" s="63">
        <v>57.578400000000002</v>
      </c>
      <c r="I4627" s="63">
        <v>2.0840500000000001E-2</v>
      </c>
      <c r="J4627" s="63">
        <v>0.1064413</v>
      </c>
      <c r="K4627" s="63">
        <v>0.16572809999999999</v>
      </c>
      <c r="L4627" s="63">
        <v>0.22501489999999999</v>
      </c>
      <c r="M4627" s="63">
        <v>0.31061569999999999</v>
      </c>
      <c r="N4627" s="63">
        <v>1831</v>
      </c>
      <c r="O4627" s="63">
        <v>0.1130564</v>
      </c>
      <c r="P4627" s="63">
        <v>5</v>
      </c>
      <c r="Q4627" s="63">
        <v>1.2781749580960001E-2</v>
      </c>
    </row>
    <row r="4628" spans="1:17">
      <c r="A4628" s="63" t="s">
        <v>77</v>
      </c>
      <c r="B4628" s="63" t="s">
        <v>58</v>
      </c>
      <c r="C4628" s="63" t="s">
        <v>67</v>
      </c>
      <c r="D4628" s="63">
        <v>19</v>
      </c>
      <c r="E4628" s="63">
        <v>1.3161309999999999</v>
      </c>
      <c r="F4628" s="63">
        <v>1.31959</v>
      </c>
      <c r="G4628" s="63">
        <v>3.4586E-3</v>
      </c>
      <c r="H4628" s="63">
        <v>56.581800000000001</v>
      </c>
      <c r="I4628" s="63">
        <v>-0.141429</v>
      </c>
      <c r="J4628" s="63">
        <v>-5.5828200000000001E-2</v>
      </c>
      <c r="K4628" s="63">
        <v>3.4586E-3</v>
      </c>
      <c r="L4628" s="63">
        <v>6.2745499999999996E-2</v>
      </c>
      <c r="M4628" s="63">
        <v>0.14834620000000001</v>
      </c>
      <c r="N4628" s="63">
        <v>1831</v>
      </c>
      <c r="O4628" s="63">
        <v>0.1130564</v>
      </c>
      <c r="P4628" s="63">
        <v>5</v>
      </c>
      <c r="Q4628" s="63">
        <v>1.2781749580960001E-2</v>
      </c>
    </row>
    <row r="4629" spans="1:17">
      <c r="A4629" s="63" t="s">
        <v>77</v>
      </c>
      <c r="B4629" s="63" t="s">
        <v>58</v>
      </c>
      <c r="C4629" s="63" t="s">
        <v>67</v>
      </c>
      <c r="D4629" s="63">
        <v>20</v>
      </c>
      <c r="E4629" s="63">
        <v>1.4821569999999999</v>
      </c>
      <c r="F4629" s="63">
        <v>1.3710070000000001</v>
      </c>
      <c r="G4629" s="63">
        <v>-0.1111492</v>
      </c>
      <c r="H4629" s="63">
        <v>54.722900000000003</v>
      </c>
      <c r="I4629" s="63">
        <v>-0.25603680000000001</v>
      </c>
      <c r="J4629" s="63">
        <v>-0.170436</v>
      </c>
      <c r="K4629" s="63">
        <v>-0.1111492</v>
      </c>
      <c r="L4629" s="63">
        <v>-5.1862400000000003E-2</v>
      </c>
      <c r="M4629" s="63">
        <v>3.3738400000000002E-2</v>
      </c>
      <c r="N4629" s="63">
        <v>1831</v>
      </c>
      <c r="O4629" s="63">
        <v>0.1130564</v>
      </c>
      <c r="P4629" s="63">
        <v>5</v>
      </c>
      <c r="Q4629" s="63">
        <v>1.2781749580960001E-2</v>
      </c>
    </row>
    <row r="4630" spans="1:17">
      <c r="A4630" s="63" t="s">
        <v>77</v>
      </c>
      <c r="B4630" s="63" t="s">
        <v>58</v>
      </c>
      <c r="C4630" s="63" t="s">
        <v>67</v>
      </c>
      <c r="D4630" s="63">
        <v>21</v>
      </c>
      <c r="E4630" s="63">
        <v>1.5583009999999999</v>
      </c>
      <c r="F4630" s="63">
        <v>1.3871659999999999</v>
      </c>
      <c r="G4630" s="63">
        <v>-0.17113529999999999</v>
      </c>
      <c r="H4630" s="63">
        <v>53.054499999999997</v>
      </c>
      <c r="I4630" s="63">
        <v>-0.3160229</v>
      </c>
      <c r="J4630" s="63">
        <v>-0.23042209999999999</v>
      </c>
      <c r="K4630" s="63">
        <v>-0.17113529999999999</v>
      </c>
      <c r="L4630" s="63">
        <v>-0.1118485</v>
      </c>
      <c r="M4630" s="63">
        <v>-2.6247699999999999E-2</v>
      </c>
      <c r="N4630" s="63">
        <v>1831</v>
      </c>
      <c r="O4630" s="63">
        <v>0.1130564</v>
      </c>
      <c r="P4630" s="63">
        <v>5</v>
      </c>
      <c r="Q4630" s="63">
        <v>1.2781749580960001E-2</v>
      </c>
    </row>
    <row r="4631" spans="1:17">
      <c r="A4631" s="63" t="s">
        <v>77</v>
      </c>
      <c r="B4631" s="63" t="s">
        <v>58</v>
      </c>
      <c r="C4631" s="63" t="s">
        <v>67</v>
      </c>
      <c r="D4631" s="63">
        <v>22</v>
      </c>
      <c r="E4631" s="63">
        <v>1.5125230000000001</v>
      </c>
      <c r="F4631" s="63">
        <v>1.2899940000000001</v>
      </c>
      <c r="G4631" s="63">
        <v>-0.22252910000000001</v>
      </c>
      <c r="H4631" s="63">
        <v>51.735999999999997</v>
      </c>
      <c r="I4631" s="63">
        <v>-0.36741669999999998</v>
      </c>
      <c r="J4631" s="63">
        <v>-0.28181590000000001</v>
      </c>
      <c r="K4631" s="63">
        <v>-0.22252910000000001</v>
      </c>
      <c r="L4631" s="63">
        <v>-0.1632422</v>
      </c>
      <c r="M4631" s="63">
        <v>-7.7641500000000002E-2</v>
      </c>
      <c r="N4631" s="63">
        <v>1831</v>
      </c>
      <c r="O4631" s="63">
        <v>0.1130564</v>
      </c>
      <c r="P4631" s="63">
        <v>5</v>
      </c>
      <c r="Q4631" s="63">
        <v>1.2781749580960001E-2</v>
      </c>
    </row>
    <row r="4632" spans="1:17">
      <c r="A4632" s="63" t="s">
        <v>77</v>
      </c>
      <c r="B4632" s="63" t="s">
        <v>58</v>
      </c>
      <c r="C4632" s="63" t="s">
        <v>67</v>
      </c>
      <c r="D4632" s="63">
        <v>23</v>
      </c>
      <c r="E4632" s="63">
        <v>1.3157639999999999</v>
      </c>
      <c r="F4632" s="63">
        <v>1.092543</v>
      </c>
      <c r="G4632" s="63">
        <v>-0.22322110000000001</v>
      </c>
      <c r="H4632" s="63">
        <v>50.669899999999998</v>
      </c>
      <c r="I4632" s="63">
        <v>-0.36810870000000001</v>
      </c>
      <c r="J4632" s="63">
        <v>-0.28250789999999998</v>
      </c>
      <c r="K4632" s="63">
        <v>-0.22322110000000001</v>
      </c>
      <c r="L4632" s="63">
        <v>-0.1639342</v>
      </c>
      <c r="M4632" s="63">
        <v>-7.83335E-2</v>
      </c>
      <c r="N4632" s="63">
        <v>1831</v>
      </c>
      <c r="O4632" s="63">
        <v>0.1130564</v>
      </c>
      <c r="P4632" s="63">
        <v>5</v>
      </c>
      <c r="Q4632" s="63">
        <v>1.2781749580960001E-2</v>
      </c>
    </row>
    <row r="4633" spans="1:17">
      <c r="A4633" s="63" t="s">
        <v>77</v>
      </c>
      <c r="B4633" s="63" t="s">
        <v>58</v>
      </c>
      <c r="C4633" s="63" t="s">
        <v>67</v>
      </c>
      <c r="D4633" s="63">
        <v>24</v>
      </c>
      <c r="E4633" s="63">
        <v>1.080271</v>
      </c>
      <c r="F4633" s="63">
        <v>0.85079839999999995</v>
      </c>
      <c r="G4633" s="63">
        <v>-0.22947290000000001</v>
      </c>
      <c r="H4633" s="63">
        <v>49.721400000000003</v>
      </c>
      <c r="I4633" s="63">
        <v>-0.37436049999999998</v>
      </c>
      <c r="J4633" s="63">
        <v>-0.28875970000000001</v>
      </c>
      <c r="K4633" s="63">
        <v>-0.22947290000000001</v>
      </c>
      <c r="L4633" s="63">
        <v>-0.170186</v>
      </c>
      <c r="M4633" s="63">
        <v>-8.4585300000000002E-2</v>
      </c>
      <c r="N4633" s="63">
        <v>1831</v>
      </c>
      <c r="O4633" s="63">
        <v>0.1130564</v>
      </c>
      <c r="P4633" s="63">
        <v>5</v>
      </c>
      <c r="Q4633" s="63">
        <v>1.2781749580960001E-2</v>
      </c>
    </row>
    <row r="4634" spans="1:17">
      <c r="A4634" s="63" t="s">
        <v>77</v>
      </c>
      <c r="B4634" s="63" t="s">
        <v>58</v>
      </c>
      <c r="C4634" s="63" t="s">
        <v>68</v>
      </c>
      <c r="D4634" s="63">
        <v>1</v>
      </c>
      <c r="E4634" s="63">
        <v>1.0519579999999999</v>
      </c>
      <c r="F4634" s="63">
        <v>0.80410280000000001</v>
      </c>
      <c r="G4634" s="63">
        <v>-0.2478553</v>
      </c>
      <c r="H4634" s="63">
        <v>54.723799999999997</v>
      </c>
      <c r="I4634" s="63">
        <v>-0.39274290000000001</v>
      </c>
      <c r="J4634" s="63">
        <v>-0.30714209999999997</v>
      </c>
      <c r="K4634" s="63">
        <v>-0.2478553</v>
      </c>
      <c r="L4634" s="63">
        <v>-0.1885685</v>
      </c>
      <c r="M4634" s="63">
        <v>-0.1029677</v>
      </c>
      <c r="N4634" s="63">
        <v>1831</v>
      </c>
      <c r="O4634" s="63">
        <v>0.1130564</v>
      </c>
      <c r="P4634" s="63">
        <v>6</v>
      </c>
      <c r="Q4634" s="63">
        <v>1.2781749580960001E-2</v>
      </c>
    </row>
    <row r="4635" spans="1:17">
      <c r="A4635" s="63" t="s">
        <v>77</v>
      </c>
      <c r="B4635" s="63" t="s">
        <v>58</v>
      </c>
      <c r="C4635" s="63" t="s">
        <v>68</v>
      </c>
      <c r="D4635" s="63">
        <v>2</v>
      </c>
      <c r="E4635" s="63">
        <v>0.9664547</v>
      </c>
      <c r="F4635" s="63">
        <v>0.72620030000000002</v>
      </c>
      <c r="G4635" s="63">
        <v>-0.24025440000000001</v>
      </c>
      <c r="H4635" s="63">
        <v>53.873800000000003</v>
      </c>
      <c r="I4635" s="63">
        <v>-0.38514199999999998</v>
      </c>
      <c r="J4635" s="63">
        <v>-0.29954120000000001</v>
      </c>
      <c r="K4635" s="63">
        <v>-0.24025440000000001</v>
      </c>
      <c r="L4635" s="63">
        <v>-0.18096760000000001</v>
      </c>
      <c r="M4635" s="63">
        <v>-9.5366800000000002E-2</v>
      </c>
      <c r="N4635" s="63">
        <v>1831</v>
      </c>
      <c r="O4635" s="63">
        <v>0.1130564</v>
      </c>
      <c r="P4635" s="63">
        <v>6</v>
      </c>
      <c r="Q4635" s="63">
        <v>1.2781749580960001E-2</v>
      </c>
    </row>
    <row r="4636" spans="1:17">
      <c r="A4636" s="63" t="s">
        <v>77</v>
      </c>
      <c r="B4636" s="63" t="s">
        <v>58</v>
      </c>
      <c r="C4636" s="63" t="s">
        <v>68</v>
      </c>
      <c r="D4636" s="63">
        <v>3</v>
      </c>
      <c r="E4636" s="63">
        <v>0.93612890000000004</v>
      </c>
      <c r="F4636" s="63">
        <v>0.69803389999999998</v>
      </c>
      <c r="G4636" s="63">
        <v>-0.238095</v>
      </c>
      <c r="H4636" s="63">
        <v>53.374299999999998</v>
      </c>
      <c r="I4636" s="63">
        <v>-0.38298260000000001</v>
      </c>
      <c r="J4636" s="63">
        <v>-0.29738179999999997</v>
      </c>
      <c r="K4636" s="63">
        <v>-0.238095</v>
      </c>
      <c r="L4636" s="63">
        <v>-0.1788082</v>
      </c>
      <c r="M4636" s="63">
        <v>-9.3207399999999996E-2</v>
      </c>
      <c r="N4636" s="63">
        <v>1831</v>
      </c>
      <c r="O4636" s="63">
        <v>0.1130564</v>
      </c>
      <c r="P4636" s="63">
        <v>6</v>
      </c>
      <c r="Q4636" s="63">
        <v>1.2781749580960001E-2</v>
      </c>
    </row>
    <row r="4637" spans="1:17">
      <c r="A4637" s="63" t="s">
        <v>77</v>
      </c>
      <c r="B4637" s="63" t="s">
        <v>58</v>
      </c>
      <c r="C4637" s="63" t="s">
        <v>68</v>
      </c>
      <c r="D4637" s="63">
        <v>4</v>
      </c>
      <c r="E4637" s="63">
        <v>0.92121909999999996</v>
      </c>
      <c r="F4637" s="63">
        <v>0.70719430000000005</v>
      </c>
      <c r="G4637" s="63">
        <v>-0.21402479999999999</v>
      </c>
      <c r="H4637" s="63">
        <v>53.079799999999999</v>
      </c>
      <c r="I4637" s="63">
        <v>-0.35891240000000002</v>
      </c>
      <c r="J4637" s="63">
        <v>-0.27331159999999999</v>
      </c>
      <c r="K4637" s="63">
        <v>-0.21402479999999999</v>
      </c>
      <c r="L4637" s="63">
        <v>-0.15473790000000001</v>
      </c>
      <c r="M4637" s="63">
        <v>-6.9137199999999996E-2</v>
      </c>
      <c r="N4637" s="63">
        <v>1831</v>
      </c>
      <c r="O4637" s="63">
        <v>0.1130564</v>
      </c>
      <c r="P4637" s="63">
        <v>6</v>
      </c>
      <c r="Q4637" s="63">
        <v>1.2781749580960001E-2</v>
      </c>
    </row>
    <row r="4638" spans="1:17">
      <c r="A4638" s="63" t="s">
        <v>77</v>
      </c>
      <c r="B4638" s="63" t="s">
        <v>58</v>
      </c>
      <c r="C4638" s="63" t="s">
        <v>68</v>
      </c>
      <c r="D4638" s="63">
        <v>5</v>
      </c>
      <c r="E4638" s="63">
        <v>0.9289693</v>
      </c>
      <c r="F4638" s="63">
        <v>0.71387230000000002</v>
      </c>
      <c r="G4638" s="63">
        <v>-0.21509700000000001</v>
      </c>
      <c r="H4638" s="63">
        <v>53.126899999999999</v>
      </c>
      <c r="I4638" s="63">
        <v>-0.35998449999999999</v>
      </c>
      <c r="J4638" s="63">
        <v>-0.27438380000000001</v>
      </c>
      <c r="K4638" s="63">
        <v>-0.21509700000000001</v>
      </c>
      <c r="L4638" s="63">
        <v>-0.15581010000000001</v>
      </c>
      <c r="M4638" s="63">
        <v>-7.0209400000000005E-2</v>
      </c>
      <c r="N4638" s="63">
        <v>1831</v>
      </c>
      <c r="O4638" s="63">
        <v>0.1130564</v>
      </c>
      <c r="P4638" s="63">
        <v>6</v>
      </c>
      <c r="Q4638" s="63">
        <v>1.2781749580960001E-2</v>
      </c>
    </row>
    <row r="4639" spans="1:17">
      <c r="A4639" s="63" t="s">
        <v>77</v>
      </c>
      <c r="B4639" s="63" t="s">
        <v>58</v>
      </c>
      <c r="C4639" s="63" t="s">
        <v>68</v>
      </c>
      <c r="D4639" s="63">
        <v>6</v>
      </c>
      <c r="E4639" s="63">
        <v>1.019085</v>
      </c>
      <c r="F4639" s="63">
        <v>0.75212690000000004</v>
      </c>
      <c r="G4639" s="63">
        <v>-0.26695819999999998</v>
      </c>
      <c r="H4639" s="63">
        <v>52.797499999999999</v>
      </c>
      <c r="I4639" s="63">
        <v>-0.41184579999999998</v>
      </c>
      <c r="J4639" s="63">
        <v>-0.32624510000000001</v>
      </c>
      <c r="K4639" s="63">
        <v>-0.26695819999999998</v>
      </c>
      <c r="L4639" s="63">
        <v>-0.20767140000000001</v>
      </c>
      <c r="M4639" s="63">
        <v>-0.1220706</v>
      </c>
      <c r="N4639" s="63">
        <v>1831</v>
      </c>
      <c r="O4639" s="63">
        <v>0.1130564</v>
      </c>
      <c r="P4639" s="63">
        <v>6</v>
      </c>
      <c r="Q4639" s="63">
        <v>1.2781749580960001E-2</v>
      </c>
    </row>
    <row r="4640" spans="1:17">
      <c r="A4640" s="63" t="s">
        <v>77</v>
      </c>
      <c r="B4640" s="63" t="s">
        <v>58</v>
      </c>
      <c r="C4640" s="63" t="s">
        <v>68</v>
      </c>
      <c r="D4640" s="63">
        <v>7</v>
      </c>
      <c r="E4640" s="63">
        <v>1.2132940000000001</v>
      </c>
      <c r="F4640" s="63">
        <v>0.94069329999999995</v>
      </c>
      <c r="G4640" s="63">
        <v>-0.27260079999999998</v>
      </c>
      <c r="H4640" s="63">
        <v>52.699300000000001</v>
      </c>
      <c r="I4640" s="63">
        <v>-0.41748839999999998</v>
      </c>
      <c r="J4640" s="63">
        <v>-0.33188770000000001</v>
      </c>
      <c r="K4640" s="63">
        <v>-0.27260079999999998</v>
      </c>
      <c r="L4640" s="63">
        <v>-0.213314</v>
      </c>
      <c r="M4640" s="63">
        <v>-0.1277132</v>
      </c>
      <c r="N4640" s="63">
        <v>1831</v>
      </c>
      <c r="O4640" s="63">
        <v>0.1130564</v>
      </c>
      <c r="P4640" s="63">
        <v>6</v>
      </c>
      <c r="Q4640" s="63">
        <v>1.2781749580960001E-2</v>
      </c>
    </row>
    <row r="4641" spans="1:17">
      <c r="A4641" s="63" t="s">
        <v>77</v>
      </c>
      <c r="B4641" s="63" t="s">
        <v>58</v>
      </c>
      <c r="C4641" s="63" t="s">
        <v>68</v>
      </c>
      <c r="D4641" s="63">
        <v>8</v>
      </c>
      <c r="E4641" s="63">
        <v>1.3495699999999999</v>
      </c>
      <c r="F4641" s="63">
        <v>1.1221300000000001</v>
      </c>
      <c r="G4641" s="63">
        <v>-0.22743959999999999</v>
      </c>
      <c r="H4641" s="63">
        <v>53.847000000000001</v>
      </c>
      <c r="I4641" s="63">
        <v>-0.37232720000000002</v>
      </c>
      <c r="J4641" s="63">
        <v>-0.2867265</v>
      </c>
      <c r="K4641" s="63">
        <v>-0.22743959999999999</v>
      </c>
      <c r="L4641" s="63">
        <v>-0.16815279999999999</v>
      </c>
      <c r="M4641" s="63">
        <v>-8.2552E-2</v>
      </c>
      <c r="N4641" s="63">
        <v>1831</v>
      </c>
      <c r="O4641" s="63">
        <v>0.1130564</v>
      </c>
      <c r="P4641" s="63">
        <v>6</v>
      </c>
      <c r="Q4641" s="63">
        <v>1.2781749580960001E-2</v>
      </c>
    </row>
    <row r="4642" spans="1:17">
      <c r="A4642" s="63" t="s">
        <v>77</v>
      </c>
      <c r="B4642" s="63" t="s">
        <v>58</v>
      </c>
      <c r="C4642" s="63" t="s">
        <v>68</v>
      </c>
      <c r="D4642" s="63">
        <v>9</v>
      </c>
      <c r="E4642" s="63">
        <v>1.334819</v>
      </c>
      <c r="F4642" s="63">
        <v>1.22258</v>
      </c>
      <c r="G4642" s="63">
        <v>-0.11223959999999999</v>
      </c>
      <c r="H4642" s="63">
        <v>56.0777</v>
      </c>
      <c r="I4642" s="63">
        <v>-0.2571272</v>
      </c>
      <c r="J4642" s="63">
        <v>-0.1715264</v>
      </c>
      <c r="K4642" s="63">
        <v>-0.11223959999999999</v>
      </c>
      <c r="L4642" s="63">
        <v>-5.2952800000000001E-2</v>
      </c>
      <c r="M4642" s="63">
        <v>3.2648000000000003E-2</v>
      </c>
      <c r="N4642" s="63">
        <v>1831</v>
      </c>
      <c r="O4642" s="63">
        <v>0.1130564</v>
      </c>
      <c r="P4642" s="63">
        <v>6</v>
      </c>
      <c r="Q4642" s="63">
        <v>1.2781749580960001E-2</v>
      </c>
    </row>
    <row r="4643" spans="1:17">
      <c r="A4643" s="63" t="s">
        <v>77</v>
      </c>
      <c r="B4643" s="63" t="s">
        <v>58</v>
      </c>
      <c r="C4643" s="63" t="s">
        <v>68</v>
      </c>
      <c r="D4643" s="63">
        <v>10</v>
      </c>
      <c r="E4643" s="63">
        <v>1.362344</v>
      </c>
      <c r="F4643" s="63">
        <v>1.2488140000000001</v>
      </c>
      <c r="G4643" s="63">
        <v>-0.1135298</v>
      </c>
      <c r="H4643" s="63">
        <v>58.826000000000001</v>
      </c>
      <c r="I4643" s="63">
        <v>-0.25841740000000002</v>
      </c>
      <c r="J4643" s="63">
        <v>-0.17281659999999999</v>
      </c>
      <c r="K4643" s="63">
        <v>-0.1135298</v>
      </c>
      <c r="L4643" s="63">
        <v>-5.4243E-2</v>
      </c>
      <c r="M4643" s="63">
        <v>3.1357799999999998E-2</v>
      </c>
      <c r="N4643" s="63">
        <v>1831</v>
      </c>
      <c r="O4643" s="63">
        <v>0.1130564</v>
      </c>
      <c r="P4643" s="63">
        <v>6</v>
      </c>
      <c r="Q4643" s="63">
        <v>1.2781749580960001E-2</v>
      </c>
    </row>
    <row r="4644" spans="1:17">
      <c r="A4644" s="63" t="s">
        <v>77</v>
      </c>
      <c r="B4644" s="63" t="s">
        <v>58</v>
      </c>
      <c r="C4644" s="63" t="s">
        <v>68</v>
      </c>
      <c r="D4644" s="63">
        <v>11</v>
      </c>
      <c r="E4644" s="63">
        <v>1.2820009999999999</v>
      </c>
      <c r="F4644" s="63">
        <v>1.290176</v>
      </c>
      <c r="G4644" s="63">
        <v>8.1744000000000001E-3</v>
      </c>
      <c r="H4644" s="63">
        <v>61.058799999999998</v>
      </c>
      <c r="I4644" s="63">
        <v>-0.13671320000000001</v>
      </c>
      <c r="J4644" s="63">
        <v>-5.1112400000000002E-2</v>
      </c>
      <c r="K4644" s="63">
        <v>8.1744000000000001E-3</v>
      </c>
      <c r="L4644" s="63">
        <v>6.7461300000000002E-2</v>
      </c>
      <c r="M4644" s="63">
        <v>0.153062</v>
      </c>
      <c r="N4644" s="63">
        <v>1831</v>
      </c>
      <c r="O4644" s="63">
        <v>0.1130564</v>
      </c>
      <c r="P4644" s="63">
        <v>6</v>
      </c>
      <c r="Q4644" s="63">
        <v>1.2781749580960001E-2</v>
      </c>
    </row>
    <row r="4645" spans="1:17">
      <c r="A4645" s="63" t="s">
        <v>77</v>
      </c>
      <c r="B4645" s="63" t="s">
        <v>58</v>
      </c>
      <c r="C4645" s="63" t="s">
        <v>68</v>
      </c>
      <c r="D4645" s="63">
        <v>12</v>
      </c>
      <c r="E4645" s="63">
        <v>1.23912</v>
      </c>
      <c r="F4645" s="63">
        <v>1.321224</v>
      </c>
      <c r="G4645" s="63">
        <v>8.2103599999999999E-2</v>
      </c>
      <c r="H4645" s="63">
        <v>63.125100000000003</v>
      </c>
      <c r="I4645" s="63">
        <v>-6.2784000000000006E-2</v>
      </c>
      <c r="J4645" s="63">
        <v>2.2816800000000002E-2</v>
      </c>
      <c r="K4645" s="63">
        <v>8.2103599999999999E-2</v>
      </c>
      <c r="L4645" s="63">
        <v>0.1413904</v>
      </c>
      <c r="M4645" s="63">
        <v>0.2269912</v>
      </c>
      <c r="N4645" s="63">
        <v>1831</v>
      </c>
      <c r="O4645" s="63">
        <v>0.1130564</v>
      </c>
      <c r="P4645" s="63">
        <v>6</v>
      </c>
      <c r="Q4645" s="63">
        <v>1.2781749580960001E-2</v>
      </c>
    </row>
    <row r="4646" spans="1:17">
      <c r="A4646" s="63" t="s">
        <v>77</v>
      </c>
      <c r="B4646" s="63" t="s">
        <v>58</v>
      </c>
      <c r="C4646" s="63" t="s">
        <v>68</v>
      </c>
      <c r="D4646" s="63">
        <v>13</v>
      </c>
      <c r="E4646" s="63">
        <v>1.134587</v>
      </c>
      <c r="F4646" s="63">
        <v>1.3567180000000001</v>
      </c>
      <c r="G4646" s="63">
        <v>0.22213160000000001</v>
      </c>
      <c r="H4646" s="63">
        <v>64.049499999999995</v>
      </c>
      <c r="I4646" s="63">
        <v>7.7243999999999993E-2</v>
      </c>
      <c r="J4646" s="63">
        <v>0.16284480000000001</v>
      </c>
      <c r="K4646" s="63">
        <v>0.22213160000000001</v>
      </c>
      <c r="L4646" s="63">
        <v>0.28141840000000001</v>
      </c>
      <c r="M4646" s="63">
        <v>0.36701919999999999</v>
      </c>
      <c r="N4646" s="63">
        <v>1831</v>
      </c>
      <c r="O4646" s="63">
        <v>0.1130564</v>
      </c>
      <c r="P4646" s="63">
        <v>6</v>
      </c>
      <c r="Q4646" s="63">
        <v>1.2781749580960001E-2</v>
      </c>
    </row>
    <row r="4647" spans="1:17">
      <c r="A4647" s="63" t="s">
        <v>77</v>
      </c>
      <c r="B4647" s="63" t="s">
        <v>58</v>
      </c>
      <c r="C4647" s="63" t="s">
        <v>68</v>
      </c>
      <c r="D4647" s="63">
        <v>14</v>
      </c>
      <c r="E4647" s="63">
        <v>1.1003940000000001</v>
      </c>
      <c r="F4647" s="63">
        <v>1.362279</v>
      </c>
      <c r="G4647" s="63">
        <v>0.26188460000000002</v>
      </c>
      <c r="H4647" s="63">
        <v>64.839200000000005</v>
      </c>
      <c r="I4647" s="63">
        <v>0.116997</v>
      </c>
      <c r="J4647" s="63">
        <v>0.20259769999999999</v>
      </c>
      <c r="K4647" s="63">
        <v>0.26188460000000002</v>
      </c>
      <c r="L4647" s="63">
        <v>0.3211714</v>
      </c>
      <c r="M4647" s="63">
        <v>0.40677219999999997</v>
      </c>
      <c r="N4647" s="63">
        <v>1831</v>
      </c>
      <c r="O4647" s="63">
        <v>0.1130564</v>
      </c>
      <c r="P4647" s="63">
        <v>6</v>
      </c>
      <c r="Q4647" s="63">
        <v>1.2781749580960001E-2</v>
      </c>
    </row>
    <row r="4648" spans="1:17">
      <c r="A4648" s="63" t="s">
        <v>77</v>
      </c>
      <c r="B4648" s="63" t="s">
        <v>58</v>
      </c>
      <c r="C4648" s="63" t="s">
        <v>68</v>
      </c>
      <c r="D4648" s="63">
        <v>15</v>
      </c>
      <c r="E4648" s="63">
        <v>1.1308659999999999</v>
      </c>
      <c r="F4648" s="63">
        <v>1.4008240000000001</v>
      </c>
      <c r="G4648" s="63">
        <v>0.26995799999999998</v>
      </c>
      <c r="H4648" s="63">
        <v>65.126499999999993</v>
      </c>
      <c r="I4648" s="63">
        <v>0.1250704</v>
      </c>
      <c r="J4648" s="63">
        <v>0.2106712</v>
      </c>
      <c r="K4648" s="63">
        <v>0.26995799999999998</v>
      </c>
      <c r="L4648" s="63">
        <v>0.32924490000000001</v>
      </c>
      <c r="M4648" s="63">
        <v>0.41484559999999998</v>
      </c>
      <c r="N4648" s="63">
        <v>1831</v>
      </c>
      <c r="O4648" s="63">
        <v>0.1130564</v>
      </c>
      <c r="P4648" s="63">
        <v>6</v>
      </c>
      <c r="Q4648" s="63">
        <v>1.2781749580960001E-2</v>
      </c>
    </row>
    <row r="4649" spans="1:17">
      <c r="A4649" s="63" t="s">
        <v>77</v>
      </c>
      <c r="B4649" s="63" t="s">
        <v>58</v>
      </c>
      <c r="C4649" s="63" t="s">
        <v>68</v>
      </c>
      <c r="D4649" s="63">
        <v>16</v>
      </c>
      <c r="E4649" s="63">
        <v>1.1663490000000001</v>
      </c>
      <c r="F4649" s="63">
        <v>1.427689</v>
      </c>
      <c r="G4649" s="63">
        <v>0.26133919999999999</v>
      </c>
      <c r="H4649" s="63">
        <v>65.168199999999999</v>
      </c>
      <c r="I4649" s="63">
        <v>0.1164516</v>
      </c>
      <c r="J4649" s="63">
        <v>0.20205239999999999</v>
      </c>
      <c r="K4649" s="63">
        <v>0.26133919999999999</v>
      </c>
      <c r="L4649" s="63">
        <v>0.32062600000000002</v>
      </c>
      <c r="M4649" s="63">
        <v>0.4062268</v>
      </c>
      <c r="N4649" s="63">
        <v>1831</v>
      </c>
      <c r="O4649" s="63">
        <v>0.1130564</v>
      </c>
      <c r="P4649" s="63">
        <v>6</v>
      </c>
      <c r="Q4649" s="63">
        <v>1.2781749580960001E-2</v>
      </c>
    </row>
    <row r="4650" spans="1:17">
      <c r="A4650" s="63" t="s">
        <v>77</v>
      </c>
      <c r="B4650" s="63" t="s">
        <v>58</v>
      </c>
      <c r="C4650" s="63" t="s">
        <v>68</v>
      </c>
      <c r="D4650" s="63">
        <v>17</v>
      </c>
      <c r="E4650" s="63">
        <v>1.2241960000000001</v>
      </c>
      <c r="F4650" s="63">
        <v>1.474421</v>
      </c>
      <c r="G4650" s="63">
        <v>0.25022529999999998</v>
      </c>
      <c r="H4650" s="63">
        <v>64.787000000000006</v>
      </c>
      <c r="I4650" s="63">
        <v>0.10533770000000001</v>
      </c>
      <c r="J4650" s="63">
        <v>0.19093850000000001</v>
      </c>
      <c r="K4650" s="63">
        <v>0.25022529999999998</v>
      </c>
      <c r="L4650" s="63">
        <v>0.30951210000000001</v>
      </c>
      <c r="M4650" s="63">
        <v>0.39511289999999999</v>
      </c>
      <c r="N4650" s="63">
        <v>1831</v>
      </c>
      <c r="O4650" s="63">
        <v>0.1130564</v>
      </c>
      <c r="P4650" s="63">
        <v>6</v>
      </c>
      <c r="Q4650" s="63">
        <v>1.2781749580960001E-2</v>
      </c>
    </row>
    <row r="4651" spans="1:17">
      <c r="A4651" s="63" t="s">
        <v>77</v>
      </c>
      <c r="B4651" s="63" t="s">
        <v>58</v>
      </c>
      <c r="C4651" s="63" t="s">
        <v>68</v>
      </c>
      <c r="D4651" s="63">
        <v>18</v>
      </c>
      <c r="E4651" s="63">
        <v>1.325081</v>
      </c>
      <c r="F4651" s="63">
        <v>1.495673</v>
      </c>
      <c r="G4651" s="63">
        <v>0.17059150000000001</v>
      </c>
      <c r="H4651" s="63">
        <v>63.875500000000002</v>
      </c>
      <c r="I4651" s="63">
        <v>2.5703899999999998E-2</v>
      </c>
      <c r="J4651" s="63">
        <v>0.1113046</v>
      </c>
      <c r="K4651" s="63">
        <v>0.17059150000000001</v>
      </c>
      <c r="L4651" s="63">
        <v>0.22987830000000001</v>
      </c>
      <c r="M4651" s="63">
        <v>0.31547910000000001</v>
      </c>
      <c r="N4651" s="63">
        <v>1831</v>
      </c>
      <c r="O4651" s="63">
        <v>0.1130564</v>
      </c>
      <c r="P4651" s="63">
        <v>6</v>
      </c>
      <c r="Q4651" s="63">
        <v>1.2781749580960001E-2</v>
      </c>
    </row>
    <row r="4652" spans="1:17">
      <c r="A4652" s="63" t="s">
        <v>77</v>
      </c>
      <c r="B4652" s="63" t="s">
        <v>58</v>
      </c>
      <c r="C4652" s="63" t="s">
        <v>68</v>
      </c>
      <c r="D4652" s="63">
        <v>19</v>
      </c>
      <c r="E4652" s="63">
        <v>1.4679249999999999</v>
      </c>
      <c r="F4652" s="63">
        <v>1.471012</v>
      </c>
      <c r="G4652" s="63">
        <v>3.0864E-3</v>
      </c>
      <c r="H4652" s="63">
        <v>62.548900000000003</v>
      </c>
      <c r="I4652" s="63">
        <v>-0.14180110000000001</v>
      </c>
      <c r="J4652" s="63">
        <v>-5.6200399999999998E-2</v>
      </c>
      <c r="K4652" s="63">
        <v>3.0864E-3</v>
      </c>
      <c r="L4652" s="63">
        <v>6.23733E-2</v>
      </c>
      <c r="M4652" s="63">
        <v>0.14797399999999999</v>
      </c>
      <c r="N4652" s="63">
        <v>1831</v>
      </c>
      <c r="O4652" s="63">
        <v>0.1130564</v>
      </c>
      <c r="P4652" s="63">
        <v>6</v>
      </c>
      <c r="Q4652" s="63">
        <v>1.2781749580960001E-2</v>
      </c>
    </row>
    <row r="4653" spans="1:17">
      <c r="A4653" s="63" t="s">
        <v>77</v>
      </c>
      <c r="B4653" s="63" t="s">
        <v>58</v>
      </c>
      <c r="C4653" s="63" t="s">
        <v>68</v>
      </c>
      <c r="D4653" s="63">
        <v>20</v>
      </c>
      <c r="E4653" s="63">
        <v>1.634442</v>
      </c>
      <c r="F4653" s="63">
        <v>1.522594</v>
      </c>
      <c r="G4653" s="63">
        <v>-0.111848</v>
      </c>
      <c r="H4653" s="63">
        <v>61.0794</v>
      </c>
      <c r="I4653" s="63">
        <v>-0.25673560000000001</v>
      </c>
      <c r="J4653" s="63">
        <v>-0.1711348</v>
      </c>
      <c r="K4653" s="63">
        <v>-0.111848</v>
      </c>
      <c r="L4653" s="63">
        <v>-5.2561200000000002E-2</v>
      </c>
      <c r="M4653" s="63">
        <v>3.3039600000000002E-2</v>
      </c>
      <c r="N4653" s="63">
        <v>1831</v>
      </c>
      <c r="O4653" s="63">
        <v>0.1130564</v>
      </c>
      <c r="P4653" s="63">
        <v>6</v>
      </c>
      <c r="Q4653" s="63">
        <v>1.2781749580960001E-2</v>
      </c>
    </row>
    <row r="4654" spans="1:17">
      <c r="A4654" s="63" t="s">
        <v>77</v>
      </c>
      <c r="B4654" s="63" t="s">
        <v>58</v>
      </c>
      <c r="C4654" s="63" t="s">
        <v>68</v>
      </c>
      <c r="D4654" s="63">
        <v>21</v>
      </c>
      <c r="E4654" s="63">
        <v>1.711001</v>
      </c>
      <c r="F4654" s="63">
        <v>1.5372330000000001</v>
      </c>
      <c r="G4654" s="63">
        <v>-0.1737678</v>
      </c>
      <c r="H4654" s="63">
        <v>58.878700000000002</v>
      </c>
      <c r="I4654" s="63">
        <v>-0.31865539999999998</v>
      </c>
      <c r="J4654" s="63">
        <v>-0.2330546</v>
      </c>
      <c r="K4654" s="63">
        <v>-0.1737678</v>
      </c>
      <c r="L4654" s="63">
        <v>-0.114481</v>
      </c>
      <c r="M4654" s="63">
        <v>-2.8880200000000002E-2</v>
      </c>
      <c r="N4654" s="63">
        <v>1831</v>
      </c>
      <c r="O4654" s="63">
        <v>0.1130564</v>
      </c>
      <c r="P4654" s="63">
        <v>6</v>
      </c>
      <c r="Q4654" s="63">
        <v>1.2781749580960001E-2</v>
      </c>
    </row>
    <row r="4655" spans="1:17">
      <c r="A4655" s="63" t="s">
        <v>77</v>
      </c>
      <c r="B4655" s="63" t="s">
        <v>58</v>
      </c>
      <c r="C4655" s="63" t="s">
        <v>68</v>
      </c>
      <c r="D4655" s="63">
        <v>22</v>
      </c>
      <c r="E4655" s="63">
        <v>1.6620619999999999</v>
      </c>
      <c r="F4655" s="63">
        <v>1.43797</v>
      </c>
      <c r="G4655" s="63">
        <v>-0.22409190000000001</v>
      </c>
      <c r="H4655" s="63">
        <v>57.0685</v>
      </c>
      <c r="I4655" s="63">
        <v>-0.36897950000000002</v>
      </c>
      <c r="J4655" s="63">
        <v>-0.28337869999999998</v>
      </c>
      <c r="K4655" s="63">
        <v>-0.22409190000000001</v>
      </c>
      <c r="L4655" s="63">
        <v>-0.16480510000000001</v>
      </c>
      <c r="M4655" s="63">
        <v>-7.9204300000000005E-2</v>
      </c>
      <c r="N4655" s="63">
        <v>1831</v>
      </c>
      <c r="O4655" s="63">
        <v>0.1130564</v>
      </c>
      <c r="P4655" s="63">
        <v>6</v>
      </c>
      <c r="Q4655" s="63">
        <v>1.2781749580960001E-2</v>
      </c>
    </row>
    <row r="4656" spans="1:17">
      <c r="A4656" s="63" t="s">
        <v>77</v>
      </c>
      <c r="B4656" s="63" t="s">
        <v>58</v>
      </c>
      <c r="C4656" s="63" t="s">
        <v>68</v>
      </c>
      <c r="D4656" s="63">
        <v>23</v>
      </c>
      <c r="E4656" s="63">
        <v>1.4525490000000001</v>
      </c>
      <c r="F4656" s="63">
        <v>1.229328</v>
      </c>
      <c r="G4656" s="63">
        <v>-0.22322110000000001</v>
      </c>
      <c r="H4656" s="63">
        <v>56.286000000000001</v>
      </c>
      <c r="I4656" s="63">
        <v>-0.36810870000000001</v>
      </c>
      <c r="J4656" s="63">
        <v>-0.28250789999999998</v>
      </c>
      <c r="K4656" s="63">
        <v>-0.22322110000000001</v>
      </c>
      <c r="L4656" s="63">
        <v>-0.1639342</v>
      </c>
      <c r="M4656" s="63">
        <v>-7.83335E-2</v>
      </c>
      <c r="N4656" s="63">
        <v>1831</v>
      </c>
      <c r="O4656" s="63">
        <v>0.1130564</v>
      </c>
      <c r="P4656" s="63">
        <v>6</v>
      </c>
      <c r="Q4656" s="63">
        <v>1.2781749580960001E-2</v>
      </c>
    </row>
    <row r="4657" spans="1:17">
      <c r="A4657" s="63" t="s">
        <v>77</v>
      </c>
      <c r="B4657" s="63" t="s">
        <v>58</v>
      </c>
      <c r="C4657" s="63" t="s">
        <v>68</v>
      </c>
      <c r="D4657" s="63">
        <v>24</v>
      </c>
      <c r="E4657" s="63">
        <v>1.1895070000000001</v>
      </c>
      <c r="F4657" s="63">
        <v>0.96003439999999995</v>
      </c>
      <c r="G4657" s="63">
        <v>-0.22947290000000001</v>
      </c>
      <c r="H4657" s="63">
        <v>55.495399999999997</v>
      </c>
      <c r="I4657" s="63">
        <v>-0.37436049999999998</v>
      </c>
      <c r="J4657" s="63">
        <v>-0.28875970000000001</v>
      </c>
      <c r="K4657" s="63">
        <v>-0.22947290000000001</v>
      </c>
      <c r="L4657" s="63">
        <v>-0.170186</v>
      </c>
      <c r="M4657" s="63">
        <v>-8.4585300000000002E-2</v>
      </c>
      <c r="N4657" s="63">
        <v>1831</v>
      </c>
      <c r="O4657" s="63">
        <v>0.1130564</v>
      </c>
      <c r="P4657" s="63">
        <v>6</v>
      </c>
      <c r="Q4657" s="63">
        <v>1.2781749580960001E-2</v>
      </c>
    </row>
    <row r="4658" spans="1:17">
      <c r="A4658" s="63" t="s">
        <v>77</v>
      </c>
      <c r="B4658" s="63" t="s">
        <v>58</v>
      </c>
      <c r="C4658" s="63" t="s">
        <v>69</v>
      </c>
      <c r="D4658" s="63">
        <v>1</v>
      </c>
      <c r="E4658" s="63">
        <v>1.1614450000000001</v>
      </c>
      <c r="F4658" s="63">
        <v>0.91475580000000001</v>
      </c>
      <c r="G4658" s="63">
        <v>-0.24668960000000001</v>
      </c>
      <c r="H4658" s="63">
        <v>54.496299999999998</v>
      </c>
      <c r="I4658" s="63">
        <v>-0.39157720000000001</v>
      </c>
      <c r="J4658" s="63">
        <v>-0.30597649999999998</v>
      </c>
      <c r="K4658" s="63">
        <v>-0.24668960000000001</v>
      </c>
      <c r="L4658" s="63">
        <v>-0.18740280000000001</v>
      </c>
      <c r="M4658" s="63">
        <v>-0.101802</v>
      </c>
      <c r="N4658" s="63">
        <v>1831</v>
      </c>
      <c r="O4658" s="63">
        <v>0.1130564</v>
      </c>
      <c r="P4658" s="63">
        <v>7</v>
      </c>
      <c r="Q4658" s="63">
        <v>1.2781749580960001E-2</v>
      </c>
    </row>
    <row r="4659" spans="1:17">
      <c r="A4659" s="63" t="s">
        <v>77</v>
      </c>
      <c r="B4659" s="63" t="s">
        <v>58</v>
      </c>
      <c r="C4659" s="63" t="s">
        <v>69</v>
      </c>
      <c r="D4659" s="63">
        <v>2</v>
      </c>
      <c r="E4659" s="63">
        <v>1.0740000000000001</v>
      </c>
      <c r="F4659" s="63">
        <v>0.83374579999999998</v>
      </c>
      <c r="G4659" s="63">
        <v>-0.24025450000000001</v>
      </c>
      <c r="H4659" s="63">
        <v>54.170400000000001</v>
      </c>
      <c r="I4659" s="63">
        <v>-0.38514209999999999</v>
      </c>
      <c r="J4659" s="63">
        <v>-0.29954130000000001</v>
      </c>
      <c r="K4659" s="63">
        <v>-0.24025450000000001</v>
      </c>
      <c r="L4659" s="63">
        <v>-0.18096760000000001</v>
      </c>
      <c r="M4659" s="63">
        <v>-9.5366900000000004E-2</v>
      </c>
      <c r="N4659" s="63">
        <v>1831</v>
      </c>
      <c r="O4659" s="63">
        <v>0.1130564</v>
      </c>
      <c r="P4659" s="63">
        <v>7</v>
      </c>
      <c r="Q4659" s="63">
        <v>1.2781749580960001E-2</v>
      </c>
    </row>
    <row r="4660" spans="1:17">
      <c r="A4660" s="63" t="s">
        <v>77</v>
      </c>
      <c r="B4660" s="63" t="s">
        <v>58</v>
      </c>
      <c r="C4660" s="63" t="s">
        <v>69</v>
      </c>
      <c r="D4660" s="63">
        <v>3</v>
      </c>
      <c r="E4660" s="63">
        <v>1.043674</v>
      </c>
      <c r="F4660" s="63">
        <v>0.80557939999999995</v>
      </c>
      <c r="G4660" s="63">
        <v>-0.238095</v>
      </c>
      <c r="H4660" s="63">
        <v>53.844499999999996</v>
      </c>
      <c r="I4660" s="63">
        <v>-0.38298260000000001</v>
      </c>
      <c r="J4660" s="63">
        <v>-0.29738179999999997</v>
      </c>
      <c r="K4660" s="63">
        <v>-0.238095</v>
      </c>
      <c r="L4660" s="63">
        <v>-0.1788082</v>
      </c>
      <c r="M4660" s="63">
        <v>-9.3207399999999996E-2</v>
      </c>
      <c r="N4660" s="63">
        <v>1831</v>
      </c>
      <c r="O4660" s="63">
        <v>0.1130564</v>
      </c>
      <c r="P4660" s="63">
        <v>7</v>
      </c>
      <c r="Q4660" s="63">
        <v>1.2781749580960001E-2</v>
      </c>
    </row>
    <row r="4661" spans="1:17">
      <c r="A4661" s="63" t="s">
        <v>77</v>
      </c>
      <c r="B4661" s="63" t="s">
        <v>58</v>
      </c>
      <c r="C4661" s="63" t="s">
        <v>69</v>
      </c>
      <c r="D4661" s="63">
        <v>4</v>
      </c>
      <c r="E4661" s="63">
        <v>1.0287649999999999</v>
      </c>
      <c r="F4661" s="63">
        <v>0.81473980000000001</v>
      </c>
      <c r="G4661" s="63">
        <v>-0.21402479999999999</v>
      </c>
      <c r="H4661" s="63">
        <v>53.72</v>
      </c>
      <c r="I4661" s="63">
        <v>-0.35891240000000002</v>
      </c>
      <c r="J4661" s="63">
        <v>-0.27331169999999999</v>
      </c>
      <c r="K4661" s="63">
        <v>-0.21402479999999999</v>
      </c>
      <c r="L4661" s="63">
        <v>-0.15473799999999999</v>
      </c>
      <c r="M4661" s="63">
        <v>-6.9137199999999996E-2</v>
      </c>
      <c r="N4661" s="63">
        <v>1831</v>
      </c>
      <c r="O4661" s="63">
        <v>0.1130564</v>
      </c>
      <c r="P4661" s="63">
        <v>7</v>
      </c>
      <c r="Q4661" s="63">
        <v>1.2781749580960001E-2</v>
      </c>
    </row>
    <row r="4662" spans="1:17">
      <c r="A4662" s="63" t="s">
        <v>77</v>
      </c>
      <c r="B4662" s="63" t="s">
        <v>58</v>
      </c>
      <c r="C4662" s="63" t="s">
        <v>69</v>
      </c>
      <c r="D4662" s="63">
        <v>5</v>
      </c>
      <c r="E4662" s="63">
        <v>1.0365150000000001</v>
      </c>
      <c r="F4662" s="63">
        <v>0.82141770000000003</v>
      </c>
      <c r="G4662" s="63">
        <v>-0.21509700000000001</v>
      </c>
      <c r="H4662" s="63">
        <v>53.514400000000002</v>
      </c>
      <c r="I4662" s="63">
        <v>-0.35998459999999999</v>
      </c>
      <c r="J4662" s="63">
        <v>-0.27438380000000001</v>
      </c>
      <c r="K4662" s="63">
        <v>-0.21509700000000001</v>
      </c>
      <c r="L4662" s="63">
        <v>-0.15581020000000001</v>
      </c>
      <c r="M4662" s="63">
        <v>-7.0209400000000005E-2</v>
      </c>
      <c r="N4662" s="63">
        <v>1831</v>
      </c>
      <c r="O4662" s="63">
        <v>0.1130564</v>
      </c>
      <c r="P4662" s="63">
        <v>7</v>
      </c>
      <c r="Q4662" s="63">
        <v>1.2781749580960001E-2</v>
      </c>
    </row>
    <row r="4663" spans="1:17">
      <c r="A4663" s="63" t="s">
        <v>77</v>
      </c>
      <c r="B4663" s="63" t="s">
        <v>58</v>
      </c>
      <c r="C4663" s="63" t="s">
        <v>69</v>
      </c>
      <c r="D4663" s="63">
        <v>6</v>
      </c>
      <c r="E4663" s="63">
        <v>1.1266309999999999</v>
      </c>
      <c r="F4663" s="63">
        <v>0.8596724</v>
      </c>
      <c r="G4663" s="63">
        <v>-0.26695819999999998</v>
      </c>
      <c r="H4663" s="63">
        <v>53.285200000000003</v>
      </c>
      <c r="I4663" s="63">
        <v>-0.41184579999999998</v>
      </c>
      <c r="J4663" s="63">
        <v>-0.32624500000000001</v>
      </c>
      <c r="K4663" s="63">
        <v>-0.26695819999999998</v>
      </c>
      <c r="L4663" s="63">
        <v>-0.2076713</v>
      </c>
      <c r="M4663" s="63">
        <v>-0.1220706</v>
      </c>
      <c r="N4663" s="63">
        <v>1831</v>
      </c>
      <c r="O4663" s="63">
        <v>0.1130564</v>
      </c>
      <c r="P4663" s="63">
        <v>7</v>
      </c>
      <c r="Q4663" s="63">
        <v>1.2781749580960001E-2</v>
      </c>
    </row>
    <row r="4664" spans="1:17">
      <c r="A4664" s="63" t="s">
        <v>77</v>
      </c>
      <c r="B4664" s="63" t="s">
        <v>58</v>
      </c>
      <c r="C4664" s="63" t="s">
        <v>69</v>
      </c>
      <c r="D4664" s="63">
        <v>7</v>
      </c>
      <c r="E4664" s="63">
        <v>1.32084</v>
      </c>
      <c r="F4664" s="63">
        <v>1.0482389999999999</v>
      </c>
      <c r="G4664" s="63">
        <v>-0.27260089999999998</v>
      </c>
      <c r="H4664" s="63">
        <v>53.250999999999998</v>
      </c>
      <c r="I4664" s="63">
        <v>-0.41748849999999998</v>
      </c>
      <c r="J4664" s="63">
        <v>-0.33188770000000001</v>
      </c>
      <c r="K4664" s="63">
        <v>-0.27260089999999998</v>
      </c>
      <c r="L4664" s="63">
        <v>-0.21331410000000001</v>
      </c>
      <c r="M4664" s="63">
        <v>-0.1277133</v>
      </c>
      <c r="N4664" s="63">
        <v>1831</v>
      </c>
      <c r="O4664" s="63">
        <v>0.1130564</v>
      </c>
      <c r="P4664" s="63">
        <v>7</v>
      </c>
      <c r="Q4664" s="63">
        <v>1.2781749580960001E-2</v>
      </c>
    </row>
    <row r="4665" spans="1:17">
      <c r="A4665" s="63" t="s">
        <v>77</v>
      </c>
      <c r="B4665" s="63" t="s">
        <v>58</v>
      </c>
      <c r="C4665" s="63" t="s">
        <v>69</v>
      </c>
      <c r="D4665" s="63">
        <v>8</v>
      </c>
      <c r="E4665" s="63">
        <v>1.4571149999999999</v>
      </c>
      <c r="F4665" s="63">
        <v>1.2296750000000001</v>
      </c>
      <c r="G4665" s="63">
        <v>-0.2274398</v>
      </c>
      <c r="H4665" s="63">
        <v>54.133600000000001</v>
      </c>
      <c r="I4665" s="63">
        <v>-0.37232739999999998</v>
      </c>
      <c r="J4665" s="63">
        <v>-0.2867266</v>
      </c>
      <c r="K4665" s="63">
        <v>-0.2274398</v>
      </c>
      <c r="L4665" s="63">
        <v>-0.16815289999999999</v>
      </c>
      <c r="M4665" s="63">
        <v>-8.2552200000000006E-2</v>
      </c>
      <c r="N4665" s="63">
        <v>1831</v>
      </c>
      <c r="O4665" s="63">
        <v>0.1130564</v>
      </c>
      <c r="P4665" s="63">
        <v>7</v>
      </c>
      <c r="Q4665" s="63">
        <v>1.2781749580960001E-2</v>
      </c>
    </row>
    <row r="4666" spans="1:17">
      <c r="A4666" s="63" t="s">
        <v>77</v>
      </c>
      <c r="B4666" s="63" t="s">
        <v>58</v>
      </c>
      <c r="C4666" s="63" t="s">
        <v>69</v>
      </c>
      <c r="D4666" s="63">
        <v>9</v>
      </c>
      <c r="E4666" s="63">
        <v>1.442626</v>
      </c>
      <c r="F4666" s="63">
        <v>1.3304240000000001</v>
      </c>
      <c r="G4666" s="63">
        <v>-0.1122016</v>
      </c>
      <c r="H4666" s="63">
        <v>55.774000000000001</v>
      </c>
      <c r="I4666" s="63">
        <v>-0.25708920000000002</v>
      </c>
      <c r="J4666" s="63">
        <v>-0.17148840000000001</v>
      </c>
      <c r="K4666" s="63">
        <v>-0.1122016</v>
      </c>
      <c r="L4666" s="63">
        <v>-5.2914700000000002E-2</v>
      </c>
      <c r="M4666" s="63">
        <v>3.2686E-2</v>
      </c>
      <c r="N4666" s="63">
        <v>1831</v>
      </c>
      <c r="O4666" s="63">
        <v>0.1130564</v>
      </c>
      <c r="P4666" s="63">
        <v>7</v>
      </c>
      <c r="Q4666" s="63">
        <v>1.2781749580960001E-2</v>
      </c>
    </row>
    <row r="4667" spans="1:17">
      <c r="A4667" s="63" t="s">
        <v>77</v>
      </c>
      <c r="B4667" s="63" t="s">
        <v>58</v>
      </c>
      <c r="C4667" s="63" t="s">
        <v>69</v>
      </c>
      <c r="D4667" s="63">
        <v>10</v>
      </c>
      <c r="E4667" s="63">
        <v>1.4711289999999999</v>
      </c>
      <c r="F4667" s="63">
        <v>1.3584160000000001</v>
      </c>
      <c r="G4667" s="63">
        <v>-0.1127137</v>
      </c>
      <c r="H4667" s="63">
        <v>57.871099999999998</v>
      </c>
      <c r="I4667" s="63">
        <v>-0.25760129999999998</v>
      </c>
      <c r="J4667" s="63">
        <v>-0.1720005</v>
      </c>
      <c r="K4667" s="63">
        <v>-0.1127137</v>
      </c>
      <c r="L4667" s="63">
        <v>-5.3426899999999999E-2</v>
      </c>
      <c r="M4667" s="63">
        <v>3.2173899999999998E-2</v>
      </c>
      <c r="N4667" s="63">
        <v>1831</v>
      </c>
      <c r="O4667" s="63">
        <v>0.1130564</v>
      </c>
      <c r="P4667" s="63">
        <v>7</v>
      </c>
      <c r="Q4667" s="63">
        <v>1.2781749580960001E-2</v>
      </c>
    </row>
    <row r="4668" spans="1:17">
      <c r="A4668" s="63" t="s">
        <v>77</v>
      </c>
      <c r="B4668" s="63" t="s">
        <v>58</v>
      </c>
      <c r="C4668" s="63" t="s">
        <v>69</v>
      </c>
      <c r="D4668" s="63">
        <v>11</v>
      </c>
      <c r="E4668" s="63">
        <v>1.3869180000000001</v>
      </c>
      <c r="F4668" s="63">
        <v>1.398126</v>
      </c>
      <c r="G4668" s="63">
        <v>1.12081E-2</v>
      </c>
      <c r="H4668" s="63">
        <v>61.055999999999997</v>
      </c>
      <c r="I4668" s="63">
        <v>-0.13367950000000001</v>
      </c>
      <c r="J4668" s="63">
        <v>-4.8078799999999998E-2</v>
      </c>
      <c r="K4668" s="63">
        <v>1.12081E-2</v>
      </c>
      <c r="L4668" s="63">
        <v>7.0494899999999999E-2</v>
      </c>
      <c r="M4668" s="63">
        <v>0.1560957</v>
      </c>
      <c r="N4668" s="63">
        <v>1831</v>
      </c>
      <c r="O4668" s="63">
        <v>0.1130564</v>
      </c>
      <c r="P4668" s="63">
        <v>7</v>
      </c>
      <c r="Q4668" s="63">
        <v>1.2781749580960001E-2</v>
      </c>
    </row>
    <row r="4669" spans="1:17">
      <c r="A4669" s="63" t="s">
        <v>77</v>
      </c>
      <c r="B4669" s="63" t="s">
        <v>58</v>
      </c>
      <c r="C4669" s="63" t="s">
        <v>69</v>
      </c>
      <c r="D4669" s="63">
        <v>12</v>
      </c>
      <c r="E4669" s="63">
        <v>1.33945</v>
      </c>
      <c r="F4669" s="63">
        <v>1.431942</v>
      </c>
      <c r="G4669" s="63">
        <v>9.2492000000000005E-2</v>
      </c>
      <c r="H4669" s="63">
        <v>63.091099999999997</v>
      </c>
      <c r="I4669" s="63">
        <v>-5.2395600000000001E-2</v>
      </c>
      <c r="J4669" s="63">
        <v>3.3205199999999997E-2</v>
      </c>
      <c r="K4669" s="63">
        <v>9.2492000000000005E-2</v>
      </c>
      <c r="L4669" s="63">
        <v>0.15177879999999999</v>
      </c>
      <c r="M4669" s="63">
        <v>0.2373796</v>
      </c>
      <c r="N4669" s="63">
        <v>1831</v>
      </c>
      <c r="O4669" s="63">
        <v>0.1130564</v>
      </c>
      <c r="P4669" s="63">
        <v>7</v>
      </c>
      <c r="Q4669" s="63">
        <v>1.2781749580960001E-2</v>
      </c>
    </row>
    <row r="4670" spans="1:17">
      <c r="A4670" s="63" t="s">
        <v>77</v>
      </c>
      <c r="B4670" s="63" t="s">
        <v>58</v>
      </c>
      <c r="C4670" s="63" t="s">
        <v>69</v>
      </c>
      <c r="D4670" s="63">
        <v>13</v>
      </c>
      <c r="E4670" s="63">
        <v>1.2315780000000001</v>
      </c>
      <c r="F4670" s="63">
        <v>1.4774940000000001</v>
      </c>
      <c r="G4670" s="63">
        <v>0.24591569999999999</v>
      </c>
      <c r="H4670" s="63">
        <v>65.630399999999995</v>
      </c>
      <c r="I4670" s="63">
        <v>0.1010281</v>
      </c>
      <c r="J4670" s="63">
        <v>0.18662880000000001</v>
      </c>
      <c r="K4670" s="63">
        <v>0.24591569999999999</v>
      </c>
      <c r="L4670" s="63">
        <v>0.30520249999999999</v>
      </c>
      <c r="M4670" s="63">
        <v>0.39080320000000002</v>
      </c>
      <c r="N4670" s="63">
        <v>1831</v>
      </c>
      <c r="O4670" s="63">
        <v>0.1130564</v>
      </c>
      <c r="P4670" s="63">
        <v>7</v>
      </c>
      <c r="Q4670" s="63">
        <v>1.2781749580960001E-2</v>
      </c>
    </row>
    <row r="4671" spans="1:17">
      <c r="A4671" s="63" t="s">
        <v>77</v>
      </c>
      <c r="B4671" s="63" t="s">
        <v>58</v>
      </c>
      <c r="C4671" s="63" t="s">
        <v>69</v>
      </c>
      <c r="D4671" s="63">
        <v>14</v>
      </c>
      <c r="E4671" s="63">
        <v>1.2029289999999999</v>
      </c>
      <c r="F4671" s="63">
        <v>1.501422</v>
      </c>
      <c r="G4671" s="63">
        <v>0.2984927</v>
      </c>
      <c r="H4671" s="63">
        <v>66.507099999999994</v>
      </c>
      <c r="I4671" s="63">
        <v>0.15360509999999999</v>
      </c>
      <c r="J4671" s="63">
        <v>0.2392058</v>
      </c>
      <c r="K4671" s="63">
        <v>0.2984927</v>
      </c>
      <c r="L4671" s="63">
        <v>0.35777949999999997</v>
      </c>
      <c r="M4671" s="63">
        <v>0.4433803</v>
      </c>
      <c r="N4671" s="63">
        <v>1831</v>
      </c>
      <c r="O4671" s="63">
        <v>0.1130564</v>
      </c>
      <c r="P4671" s="63">
        <v>7</v>
      </c>
      <c r="Q4671" s="63">
        <v>1.2781749580960001E-2</v>
      </c>
    </row>
    <row r="4672" spans="1:17">
      <c r="A4672" s="63" t="s">
        <v>77</v>
      </c>
      <c r="B4672" s="63" t="s">
        <v>58</v>
      </c>
      <c r="C4672" s="63" t="s">
        <v>69</v>
      </c>
      <c r="D4672" s="63">
        <v>15</v>
      </c>
      <c r="E4672" s="63">
        <v>1.2401040000000001</v>
      </c>
      <c r="F4672" s="63">
        <v>1.553345</v>
      </c>
      <c r="G4672" s="63">
        <v>0.3132412</v>
      </c>
      <c r="H4672" s="63">
        <v>66.112200000000001</v>
      </c>
      <c r="I4672" s="63">
        <v>0.16835359999999999</v>
      </c>
      <c r="J4672" s="63">
        <v>0.25395440000000002</v>
      </c>
      <c r="K4672" s="63">
        <v>0.3132412</v>
      </c>
      <c r="L4672" s="63">
        <v>0.37252809999999997</v>
      </c>
      <c r="M4672" s="63">
        <v>0.4581288</v>
      </c>
      <c r="N4672" s="63">
        <v>1831</v>
      </c>
      <c r="O4672" s="63">
        <v>0.1130564</v>
      </c>
      <c r="P4672" s="63">
        <v>7</v>
      </c>
      <c r="Q4672" s="63">
        <v>1.2781749580960001E-2</v>
      </c>
    </row>
    <row r="4673" spans="1:17">
      <c r="A4673" s="63" t="s">
        <v>77</v>
      </c>
      <c r="B4673" s="63" t="s">
        <v>58</v>
      </c>
      <c r="C4673" s="63" t="s">
        <v>69</v>
      </c>
      <c r="D4673" s="63">
        <v>16</v>
      </c>
      <c r="E4673" s="63">
        <v>1.283814</v>
      </c>
      <c r="F4673" s="63">
        <v>1.5854060000000001</v>
      </c>
      <c r="G4673" s="63">
        <v>0.30159219999999998</v>
      </c>
      <c r="H4673" s="63">
        <v>65.677499999999995</v>
      </c>
      <c r="I4673" s="63">
        <v>0.1567046</v>
      </c>
      <c r="J4673" s="63">
        <v>0.2423054</v>
      </c>
      <c r="K4673" s="63">
        <v>0.30159219999999998</v>
      </c>
      <c r="L4673" s="63">
        <v>0.36087910000000001</v>
      </c>
      <c r="M4673" s="63">
        <v>0.44647979999999998</v>
      </c>
      <c r="N4673" s="63">
        <v>1831</v>
      </c>
      <c r="O4673" s="63">
        <v>0.1130564</v>
      </c>
      <c r="P4673" s="63">
        <v>7</v>
      </c>
      <c r="Q4673" s="63">
        <v>1.2781749580960001E-2</v>
      </c>
    </row>
    <row r="4674" spans="1:17">
      <c r="A4674" s="63" t="s">
        <v>77</v>
      </c>
      <c r="B4674" s="63" t="s">
        <v>58</v>
      </c>
      <c r="C4674" s="63" t="s">
        <v>69</v>
      </c>
      <c r="D4674" s="63">
        <v>17</v>
      </c>
      <c r="E4674" s="63">
        <v>1.3443050000000001</v>
      </c>
      <c r="F4674" s="63">
        <v>1.6300129999999999</v>
      </c>
      <c r="G4674" s="63">
        <v>0.28570839999999997</v>
      </c>
      <c r="H4674" s="63">
        <v>65.039000000000001</v>
      </c>
      <c r="I4674" s="63">
        <v>0.1408208</v>
      </c>
      <c r="J4674" s="63">
        <v>0.2264216</v>
      </c>
      <c r="K4674" s="63">
        <v>0.28570839999999997</v>
      </c>
      <c r="L4674" s="63">
        <v>0.3449953</v>
      </c>
      <c r="M4674" s="63">
        <v>0.43059599999999998</v>
      </c>
      <c r="N4674" s="63">
        <v>1831</v>
      </c>
      <c r="O4674" s="63">
        <v>0.1130564</v>
      </c>
      <c r="P4674" s="63">
        <v>7</v>
      </c>
      <c r="Q4674" s="63">
        <v>1.2781749580960001E-2</v>
      </c>
    </row>
    <row r="4675" spans="1:17">
      <c r="A4675" s="63" t="s">
        <v>77</v>
      </c>
      <c r="B4675" s="63" t="s">
        <v>58</v>
      </c>
      <c r="C4675" s="63" t="s">
        <v>69</v>
      </c>
      <c r="D4675" s="63">
        <v>18</v>
      </c>
      <c r="E4675" s="63">
        <v>1.4464319999999999</v>
      </c>
      <c r="F4675" s="63">
        <v>1.6473409999999999</v>
      </c>
      <c r="G4675" s="63">
        <v>0.200909</v>
      </c>
      <c r="H4675" s="63">
        <v>63.775599999999997</v>
      </c>
      <c r="I4675" s="63">
        <v>5.6021399999999999E-2</v>
      </c>
      <c r="J4675" s="63">
        <v>0.1416222</v>
      </c>
      <c r="K4675" s="63">
        <v>0.200909</v>
      </c>
      <c r="L4675" s="63">
        <v>0.26019589999999998</v>
      </c>
      <c r="M4675" s="63">
        <v>0.34579660000000001</v>
      </c>
      <c r="N4675" s="63">
        <v>1831</v>
      </c>
      <c r="O4675" s="63">
        <v>0.1130564</v>
      </c>
      <c r="P4675" s="63">
        <v>7</v>
      </c>
      <c r="Q4675" s="63">
        <v>1.2781749580960001E-2</v>
      </c>
    </row>
    <row r="4676" spans="1:17">
      <c r="A4676" s="63" t="s">
        <v>77</v>
      </c>
      <c r="B4676" s="63" t="s">
        <v>58</v>
      </c>
      <c r="C4676" s="63" t="s">
        <v>69</v>
      </c>
      <c r="D4676" s="63">
        <v>19</v>
      </c>
      <c r="E4676" s="63">
        <v>1.597194</v>
      </c>
      <c r="F4676" s="63">
        <v>1.617909</v>
      </c>
      <c r="G4676" s="63">
        <v>2.0715399999999998E-2</v>
      </c>
      <c r="H4676" s="63">
        <v>62.480899999999998</v>
      </c>
      <c r="I4676" s="63">
        <v>-0.1241722</v>
      </c>
      <c r="J4676" s="63">
        <v>-3.8571500000000002E-2</v>
      </c>
      <c r="K4676" s="63">
        <v>2.0715399999999998E-2</v>
      </c>
      <c r="L4676" s="63">
        <v>8.0002199999999996E-2</v>
      </c>
      <c r="M4676" s="63">
        <v>0.165603</v>
      </c>
      <c r="N4676" s="63">
        <v>1831</v>
      </c>
      <c r="O4676" s="63">
        <v>0.1130564</v>
      </c>
      <c r="P4676" s="63">
        <v>7</v>
      </c>
      <c r="Q4676" s="63">
        <v>1.2781749580960001E-2</v>
      </c>
    </row>
    <row r="4677" spans="1:17">
      <c r="A4677" s="63" t="s">
        <v>77</v>
      </c>
      <c r="B4677" s="63" t="s">
        <v>58</v>
      </c>
      <c r="C4677" s="63" t="s">
        <v>69</v>
      </c>
      <c r="D4677" s="63">
        <v>20</v>
      </c>
      <c r="E4677" s="63">
        <v>1.7660910000000001</v>
      </c>
      <c r="F4677" s="63">
        <v>1.6626730000000001</v>
      </c>
      <c r="G4677" s="63">
        <v>-0.1034176</v>
      </c>
      <c r="H4677" s="63">
        <v>60.655299999999997</v>
      </c>
      <c r="I4677" s="63">
        <v>-0.2483052</v>
      </c>
      <c r="J4677" s="63">
        <v>-0.1627045</v>
      </c>
      <c r="K4677" s="63">
        <v>-0.1034176</v>
      </c>
      <c r="L4677" s="63">
        <v>-4.4130799999999998E-2</v>
      </c>
      <c r="M4677" s="63">
        <v>4.147E-2</v>
      </c>
      <c r="N4677" s="63">
        <v>1831</v>
      </c>
      <c r="O4677" s="63">
        <v>0.1130564</v>
      </c>
      <c r="P4677" s="63">
        <v>7</v>
      </c>
      <c r="Q4677" s="63">
        <v>1.2781749580960001E-2</v>
      </c>
    </row>
    <row r="4678" spans="1:17">
      <c r="A4678" s="63" t="s">
        <v>77</v>
      </c>
      <c r="B4678" s="63" t="s">
        <v>58</v>
      </c>
      <c r="C4678" s="63" t="s">
        <v>69</v>
      </c>
      <c r="D4678" s="63">
        <v>21</v>
      </c>
      <c r="E4678" s="63">
        <v>1.8431340000000001</v>
      </c>
      <c r="F4678" s="63">
        <v>1.6711039999999999</v>
      </c>
      <c r="G4678" s="63">
        <v>-0.1720303</v>
      </c>
      <c r="H4678" s="63">
        <v>58.443100000000001</v>
      </c>
      <c r="I4678" s="63">
        <v>-0.31691789999999997</v>
      </c>
      <c r="J4678" s="63">
        <v>-0.2313172</v>
      </c>
      <c r="K4678" s="63">
        <v>-0.1720303</v>
      </c>
      <c r="L4678" s="63">
        <v>-0.1127435</v>
      </c>
      <c r="M4678" s="63">
        <v>-2.7142699999999999E-2</v>
      </c>
      <c r="N4678" s="63">
        <v>1831</v>
      </c>
      <c r="O4678" s="63">
        <v>0.1130564</v>
      </c>
      <c r="P4678" s="63">
        <v>7</v>
      </c>
      <c r="Q4678" s="63">
        <v>1.2781749580960001E-2</v>
      </c>
    </row>
    <row r="4679" spans="1:17">
      <c r="A4679" s="63" t="s">
        <v>77</v>
      </c>
      <c r="B4679" s="63" t="s">
        <v>58</v>
      </c>
      <c r="C4679" s="63" t="s">
        <v>69</v>
      </c>
      <c r="D4679" s="63">
        <v>22</v>
      </c>
      <c r="E4679" s="63">
        <v>1.794662</v>
      </c>
      <c r="F4679" s="63">
        <v>1.5683860000000001</v>
      </c>
      <c r="G4679" s="63">
        <v>-0.22627620000000001</v>
      </c>
      <c r="H4679" s="63">
        <v>56.8538</v>
      </c>
      <c r="I4679" s="63">
        <v>-0.37116379999999999</v>
      </c>
      <c r="J4679" s="63">
        <v>-0.28556300000000001</v>
      </c>
      <c r="K4679" s="63">
        <v>-0.22627620000000001</v>
      </c>
      <c r="L4679" s="63">
        <v>-0.16698930000000001</v>
      </c>
      <c r="M4679" s="63">
        <v>-8.1388600000000005E-2</v>
      </c>
      <c r="N4679" s="63">
        <v>1831</v>
      </c>
      <c r="O4679" s="63">
        <v>0.1130564</v>
      </c>
      <c r="P4679" s="63">
        <v>7</v>
      </c>
      <c r="Q4679" s="63">
        <v>1.2781749580960001E-2</v>
      </c>
    </row>
    <row r="4680" spans="1:17">
      <c r="A4680" s="63" t="s">
        <v>77</v>
      </c>
      <c r="B4680" s="63" t="s">
        <v>58</v>
      </c>
      <c r="C4680" s="63" t="s">
        <v>69</v>
      </c>
      <c r="D4680" s="63">
        <v>23</v>
      </c>
      <c r="E4680" s="63">
        <v>1.5797749999999999</v>
      </c>
      <c r="F4680" s="63">
        <v>1.3523529999999999</v>
      </c>
      <c r="G4680" s="63">
        <v>-0.22742209999999999</v>
      </c>
      <c r="H4680" s="63">
        <v>55.788400000000003</v>
      </c>
      <c r="I4680" s="63">
        <v>-0.37230970000000002</v>
      </c>
      <c r="J4680" s="63">
        <v>-0.28670899999999999</v>
      </c>
      <c r="K4680" s="63">
        <v>-0.22742209999999999</v>
      </c>
      <c r="L4680" s="63">
        <v>-0.16813529999999999</v>
      </c>
      <c r="M4680" s="63">
        <v>-8.2534499999999997E-2</v>
      </c>
      <c r="N4680" s="63">
        <v>1831</v>
      </c>
      <c r="O4680" s="63">
        <v>0.1130564</v>
      </c>
      <c r="P4680" s="63">
        <v>7</v>
      </c>
      <c r="Q4680" s="63">
        <v>1.2781749580960001E-2</v>
      </c>
    </row>
    <row r="4681" spans="1:17">
      <c r="A4681" s="63" t="s">
        <v>77</v>
      </c>
      <c r="B4681" s="63" t="s">
        <v>58</v>
      </c>
      <c r="C4681" s="63" t="s">
        <v>69</v>
      </c>
      <c r="D4681" s="63">
        <v>24</v>
      </c>
      <c r="E4681" s="63">
        <v>1.30646</v>
      </c>
      <c r="F4681" s="63">
        <v>1.0783469999999999</v>
      </c>
      <c r="G4681" s="63">
        <v>-0.22811310000000001</v>
      </c>
      <c r="H4681" s="63">
        <v>55.0672</v>
      </c>
      <c r="I4681" s="63">
        <v>-0.37300070000000002</v>
      </c>
      <c r="J4681" s="63">
        <v>-0.28739989999999999</v>
      </c>
      <c r="K4681" s="63">
        <v>-0.22811310000000001</v>
      </c>
      <c r="L4681" s="63">
        <v>-0.16882620000000001</v>
      </c>
      <c r="M4681" s="63">
        <v>-8.3225499999999994E-2</v>
      </c>
      <c r="N4681" s="63">
        <v>1831</v>
      </c>
      <c r="O4681" s="63">
        <v>0.1130564</v>
      </c>
      <c r="P4681" s="63">
        <v>7</v>
      </c>
      <c r="Q4681" s="63">
        <v>1.2781749580960001E-2</v>
      </c>
    </row>
    <row r="4682" spans="1:17">
      <c r="A4682" s="63" t="s">
        <v>77</v>
      </c>
      <c r="B4682" s="63" t="s">
        <v>58</v>
      </c>
      <c r="C4682" s="63" t="s">
        <v>70</v>
      </c>
      <c r="D4682" s="63">
        <v>1</v>
      </c>
      <c r="E4682" s="63">
        <v>1.065515</v>
      </c>
      <c r="F4682" s="63">
        <v>0.8176599</v>
      </c>
      <c r="G4682" s="63">
        <v>-0.2478553</v>
      </c>
      <c r="H4682" s="63">
        <v>55.890700000000002</v>
      </c>
      <c r="I4682" s="63">
        <v>-0.39274290000000001</v>
      </c>
      <c r="J4682" s="63">
        <v>-0.30714209999999997</v>
      </c>
      <c r="K4682" s="63">
        <v>-0.2478553</v>
      </c>
      <c r="L4682" s="63">
        <v>-0.1885685</v>
      </c>
      <c r="M4682" s="63">
        <v>-0.1029677</v>
      </c>
      <c r="N4682" s="63">
        <v>1831</v>
      </c>
      <c r="O4682" s="63">
        <v>0.1130564</v>
      </c>
      <c r="P4682" s="63">
        <v>8</v>
      </c>
      <c r="Q4682" s="63">
        <v>1.2781749580960001E-2</v>
      </c>
    </row>
    <row r="4683" spans="1:17">
      <c r="A4683" s="63" t="s">
        <v>77</v>
      </c>
      <c r="B4683" s="63" t="s">
        <v>58</v>
      </c>
      <c r="C4683" s="63" t="s">
        <v>70</v>
      </c>
      <c r="D4683" s="63">
        <v>2</v>
      </c>
      <c r="E4683" s="63">
        <v>0.98001179999999999</v>
      </c>
      <c r="F4683" s="63">
        <v>0.73975740000000001</v>
      </c>
      <c r="G4683" s="63">
        <v>-0.24025440000000001</v>
      </c>
      <c r="H4683" s="63">
        <v>55.767000000000003</v>
      </c>
      <c r="I4683" s="63">
        <v>-0.38514199999999998</v>
      </c>
      <c r="J4683" s="63">
        <v>-0.29954120000000001</v>
      </c>
      <c r="K4683" s="63">
        <v>-0.24025440000000001</v>
      </c>
      <c r="L4683" s="63">
        <v>-0.18096760000000001</v>
      </c>
      <c r="M4683" s="63">
        <v>-9.5366800000000002E-2</v>
      </c>
      <c r="N4683" s="63">
        <v>1831</v>
      </c>
      <c r="O4683" s="63">
        <v>0.1130564</v>
      </c>
      <c r="P4683" s="63">
        <v>8</v>
      </c>
      <c r="Q4683" s="63">
        <v>1.2781749580960001E-2</v>
      </c>
    </row>
    <row r="4684" spans="1:17">
      <c r="A4684" s="63" t="s">
        <v>77</v>
      </c>
      <c r="B4684" s="63" t="s">
        <v>58</v>
      </c>
      <c r="C4684" s="63" t="s">
        <v>70</v>
      </c>
      <c r="D4684" s="63">
        <v>3</v>
      </c>
      <c r="E4684" s="63">
        <v>0.94968600000000003</v>
      </c>
      <c r="F4684" s="63">
        <v>0.71159099999999997</v>
      </c>
      <c r="G4684" s="63">
        <v>-0.238095</v>
      </c>
      <c r="H4684" s="63">
        <v>55.593299999999999</v>
      </c>
      <c r="I4684" s="63">
        <v>-0.38298260000000001</v>
      </c>
      <c r="J4684" s="63">
        <v>-0.29738179999999997</v>
      </c>
      <c r="K4684" s="63">
        <v>-0.238095</v>
      </c>
      <c r="L4684" s="63">
        <v>-0.1788082</v>
      </c>
      <c r="M4684" s="63">
        <v>-9.3207399999999996E-2</v>
      </c>
      <c r="N4684" s="63">
        <v>1831</v>
      </c>
      <c r="O4684" s="63">
        <v>0.1130564</v>
      </c>
      <c r="P4684" s="63">
        <v>8</v>
      </c>
      <c r="Q4684" s="63">
        <v>1.2781749580960001E-2</v>
      </c>
    </row>
    <row r="4685" spans="1:17">
      <c r="A4685" s="63" t="s">
        <v>77</v>
      </c>
      <c r="B4685" s="63" t="s">
        <v>58</v>
      </c>
      <c r="C4685" s="63" t="s">
        <v>70</v>
      </c>
      <c r="D4685" s="63">
        <v>4</v>
      </c>
      <c r="E4685" s="63">
        <v>0.93477619999999995</v>
      </c>
      <c r="F4685" s="63">
        <v>0.72075140000000004</v>
      </c>
      <c r="G4685" s="63">
        <v>-0.21402479999999999</v>
      </c>
      <c r="H4685" s="63">
        <v>55.454599999999999</v>
      </c>
      <c r="I4685" s="63">
        <v>-0.35891240000000002</v>
      </c>
      <c r="J4685" s="63">
        <v>-0.27331159999999999</v>
      </c>
      <c r="K4685" s="63">
        <v>-0.21402479999999999</v>
      </c>
      <c r="L4685" s="63">
        <v>-0.15473790000000001</v>
      </c>
      <c r="M4685" s="63">
        <v>-6.9137199999999996E-2</v>
      </c>
      <c r="N4685" s="63">
        <v>1831</v>
      </c>
      <c r="O4685" s="63">
        <v>0.1130564</v>
      </c>
      <c r="P4685" s="63">
        <v>8</v>
      </c>
      <c r="Q4685" s="63">
        <v>1.2781749580960001E-2</v>
      </c>
    </row>
    <row r="4686" spans="1:17">
      <c r="A4686" s="63" t="s">
        <v>77</v>
      </c>
      <c r="B4686" s="63" t="s">
        <v>58</v>
      </c>
      <c r="C4686" s="63" t="s">
        <v>70</v>
      </c>
      <c r="D4686" s="63">
        <v>5</v>
      </c>
      <c r="E4686" s="63">
        <v>0.94252639999999999</v>
      </c>
      <c r="F4686" s="63">
        <v>0.7274294</v>
      </c>
      <c r="G4686" s="63">
        <v>-0.21509700000000001</v>
      </c>
      <c r="H4686" s="63">
        <v>55.112900000000003</v>
      </c>
      <c r="I4686" s="63">
        <v>-0.35998459999999999</v>
      </c>
      <c r="J4686" s="63">
        <v>-0.27438380000000001</v>
      </c>
      <c r="K4686" s="63">
        <v>-0.21509700000000001</v>
      </c>
      <c r="L4686" s="63">
        <v>-0.15581020000000001</v>
      </c>
      <c r="M4686" s="63">
        <v>-7.0209400000000005E-2</v>
      </c>
      <c r="N4686" s="63">
        <v>1831</v>
      </c>
      <c r="O4686" s="63">
        <v>0.1130564</v>
      </c>
      <c r="P4686" s="63">
        <v>8</v>
      </c>
      <c r="Q4686" s="63">
        <v>1.2781749580960001E-2</v>
      </c>
    </row>
    <row r="4687" spans="1:17">
      <c r="A4687" s="63" t="s">
        <v>77</v>
      </c>
      <c r="B4687" s="63" t="s">
        <v>58</v>
      </c>
      <c r="C4687" s="63" t="s">
        <v>70</v>
      </c>
      <c r="D4687" s="63">
        <v>6</v>
      </c>
      <c r="E4687" s="63">
        <v>1.0326420000000001</v>
      </c>
      <c r="F4687" s="63">
        <v>0.76568409999999998</v>
      </c>
      <c r="G4687" s="63">
        <v>-0.26695819999999998</v>
      </c>
      <c r="H4687" s="63">
        <v>54.874400000000001</v>
      </c>
      <c r="I4687" s="63">
        <v>-0.41184579999999998</v>
      </c>
      <c r="J4687" s="63">
        <v>-0.32624500000000001</v>
      </c>
      <c r="K4687" s="63">
        <v>-0.26695819999999998</v>
      </c>
      <c r="L4687" s="63">
        <v>-0.2076713</v>
      </c>
      <c r="M4687" s="63">
        <v>-0.1220706</v>
      </c>
      <c r="N4687" s="63">
        <v>1831</v>
      </c>
      <c r="O4687" s="63">
        <v>0.1130564</v>
      </c>
      <c r="P4687" s="63">
        <v>8</v>
      </c>
      <c r="Q4687" s="63">
        <v>1.2781749580960001E-2</v>
      </c>
    </row>
    <row r="4688" spans="1:17">
      <c r="A4688" s="63" t="s">
        <v>77</v>
      </c>
      <c r="B4688" s="63" t="s">
        <v>58</v>
      </c>
      <c r="C4688" s="63" t="s">
        <v>70</v>
      </c>
      <c r="D4688" s="63">
        <v>7</v>
      </c>
      <c r="E4688" s="63">
        <v>1.2268509999999999</v>
      </c>
      <c r="F4688" s="63">
        <v>0.95425040000000005</v>
      </c>
      <c r="G4688" s="63">
        <v>-0.27260079999999998</v>
      </c>
      <c r="H4688" s="63">
        <v>54.712699999999998</v>
      </c>
      <c r="I4688" s="63">
        <v>-0.41748839999999998</v>
      </c>
      <c r="J4688" s="63">
        <v>-0.33188770000000001</v>
      </c>
      <c r="K4688" s="63">
        <v>-0.27260079999999998</v>
      </c>
      <c r="L4688" s="63">
        <v>-0.213314</v>
      </c>
      <c r="M4688" s="63">
        <v>-0.1277132</v>
      </c>
      <c r="N4688" s="63">
        <v>1831</v>
      </c>
      <c r="O4688" s="63">
        <v>0.1130564</v>
      </c>
      <c r="P4688" s="63">
        <v>8</v>
      </c>
      <c r="Q4688" s="63">
        <v>1.2781749580960001E-2</v>
      </c>
    </row>
    <row r="4689" spans="1:17">
      <c r="A4689" s="63" t="s">
        <v>77</v>
      </c>
      <c r="B4689" s="63" t="s">
        <v>58</v>
      </c>
      <c r="C4689" s="63" t="s">
        <v>70</v>
      </c>
      <c r="D4689" s="63">
        <v>8</v>
      </c>
      <c r="E4689" s="63">
        <v>1.363127</v>
      </c>
      <c r="F4689" s="63">
        <v>1.1356869999999999</v>
      </c>
      <c r="G4689" s="63">
        <v>-0.22743959999999999</v>
      </c>
      <c r="H4689" s="63">
        <v>55.208100000000002</v>
      </c>
      <c r="I4689" s="63">
        <v>-0.37232720000000002</v>
      </c>
      <c r="J4689" s="63">
        <v>-0.2867265</v>
      </c>
      <c r="K4689" s="63">
        <v>-0.22743959999999999</v>
      </c>
      <c r="L4689" s="63">
        <v>-0.16815279999999999</v>
      </c>
      <c r="M4689" s="63">
        <v>-8.2552E-2</v>
      </c>
      <c r="N4689" s="63">
        <v>1831</v>
      </c>
      <c r="O4689" s="63">
        <v>0.1130564</v>
      </c>
      <c r="P4689" s="63">
        <v>8</v>
      </c>
      <c r="Q4689" s="63">
        <v>1.2781749580960001E-2</v>
      </c>
    </row>
    <row r="4690" spans="1:17">
      <c r="A4690" s="63" t="s">
        <v>77</v>
      </c>
      <c r="B4690" s="63" t="s">
        <v>58</v>
      </c>
      <c r="C4690" s="63" t="s">
        <v>70</v>
      </c>
      <c r="D4690" s="63">
        <v>9</v>
      </c>
      <c r="E4690" s="63">
        <v>1.3483769999999999</v>
      </c>
      <c r="F4690" s="63">
        <v>1.236137</v>
      </c>
      <c r="G4690" s="63">
        <v>-0.11223959999999999</v>
      </c>
      <c r="H4690" s="63">
        <v>56.836300000000001</v>
      </c>
      <c r="I4690" s="63">
        <v>-0.2571272</v>
      </c>
      <c r="J4690" s="63">
        <v>-0.1715264</v>
      </c>
      <c r="K4690" s="63">
        <v>-0.11223959999999999</v>
      </c>
      <c r="L4690" s="63">
        <v>-5.2952800000000001E-2</v>
      </c>
      <c r="M4690" s="63">
        <v>3.2648000000000003E-2</v>
      </c>
      <c r="N4690" s="63">
        <v>1831</v>
      </c>
      <c r="O4690" s="63">
        <v>0.1130564</v>
      </c>
      <c r="P4690" s="63">
        <v>8</v>
      </c>
      <c r="Q4690" s="63">
        <v>1.2781749580960001E-2</v>
      </c>
    </row>
    <row r="4691" spans="1:17">
      <c r="A4691" s="63" t="s">
        <v>77</v>
      </c>
      <c r="B4691" s="63" t="s">
        <v>58</v>
      </c>
      <c r="C4691" s="63" t="s">
        <v>70</v>
      </c>
      <c r="D4691" s="63">
        <v>10</v>
      </c>
      <c r="E4691" s="63">
        <v>1.3769629999999999</v>
      </c>
      <c r="F4691" s="63">
        <v>1.2636099999999999</v>
      </c>
      <c r="G4691" s="63">
        <v>-0.1133527</v>
      </c>
      <c r="H4691" s="63">
        <v>58.657899999999998</v>
      </c>
      <c r="I4691" s="63">
        <v>-0.25824029999999998</v>
      </c>
      <c r="J4691" s="63">
        <v>-0.1726395</v>
      </c>
      <c r="K4691" s="63">
        <v>-0.1133527</v>
      </c>
      <c r="L4691" s="63">
        <v>-5.4065799999999997E-2</v>
      </c>
      <c r="M4691" s="63">
        <v>3.1534899999999998E-2</v>
      </c>
      <c r="N4691" s="63">
        <v>1831</v>
      </c>
      <c r="O4691" s="63">
        <v>0.1130564</v>
      </c>
      <c r="P4691" s="63">
        <v>8</v>
      </c>
      <c r="Q4691" s="63">
        <v>1.2781749580960001E-2</v>
      </c>
    </row>
    <row r="4692" spans="1:17">
      <c r="A4692" s="63" t="s">
        <v>77</v>
      </c>
      <c r="B4692" s="63" t="s">
        <v>58</v>
      </c>
      <c r="C4692" s="63" t="s">
        <v>70</v>
      </c>
      <c r="D4692" s="63">
        <v>11</v>
      </c>
      <c r="E4692" s="63">
        <v>1.2948329999999999</v>
      </c>
      <c r="F4692" s="63">
        <v>1.3035779999999999</v>
      </c>
      <c r="G4692" s="63">
        <v>8.7451000000000004E-3</v>
      </c>
      <c r="H4692" s="63">
        <v>60.600700000000003</v>
      </c>
      <c r="I4692" s="63">
        <v>-0.1361425</v>
      </c>
      <c r="J4692" s="63">
        <v>-5.0541799999999998E-2</v>
      </c>
      <c r="K4692" s="63">
        <v>8.7451000000000004E-3</v>
      </c>
      <c r="L4692" s="63">
        <v>6.8031900000000006E-2</v>
      </c>
      <c r="M4692" s="63">
        <v>0.15363270000000001</v>
      </c>
      <c r="N4692" s="63">
        <v>1831</v>
      </c>
      <c r="O4692" s="63">
        <v>0.1130564</v>
      </c>
      <c r="P4692" s="63">
        <v>8</v>
      </c>
      <c r="Q4692" s="63">
        <v>1.2781749580960001E-2</v>
      </c>
    </row>
    <row r="4693" spans="1:17">
      <c r="A4693" s="63" t="s">
        <v>77</v>
      </c>
      <c r="B4693" s="63" t="s">
        <v>58</v>
      </c>
      <c r="C4693" s="63" t="s">
        <v>70</v>
      </c>
      <c r="D4693" s="63">
        <v>12</v>
      </c>
      <c r="E4693" s="63">
        <v>1.2490810000000001</v>
      </c>
      <c r="F4693" s="63">
        <v>1.333445</v>
      </c>
      <c r="G4693" s="63">
        <v>8.43637E-2</v>
      </c>
      <c r="H4693" s="63">
        <v>62.693800000000003</v>
      </c>
      <c r="I4693" s="63">
        <v>-6.0523899999999999E-2</v>
      </c>
      <c r="J4693" s="63">
        <v>2.5076899999999999E-2</v>
      </c>
      <c r="K4693" s="63">
        <v>8.43637E-2</v>
      </c>
      <c r="L4693" s="63">
        <v>0.14365049999999999</v>
      </c>
      <c r="M4693" s="63">
        <v>0.22925129999999999</v>
      </c>
      <c r="N4693" s="63">
        <v>1831</v>
      </c>
      <c r="O4693" s="63">
        <v>0.1130564</v>
      </c>
      <c r="P4693" s="63">
        <v>8</v>
      </c>
      <c r="Q4693" s="63">
        <v>1.2781749580960001E-2</v>
      </c>
    </row>
    <row r="4694" spans="1:17">
      <c r="A4694" s="63" t="s">
        <v>77</v>
      </c>
      <c r="B4694" s="63" t="s">
        <v>58</v>
      </c>
      <c r="C4694" s="63" t="s">
        <v>70</v>
      </c>
      <c r="D4694" s="63">
        <v>13</v>
      </c>
      <c r="E4694" s="63">
        <v>1.1429720000000001</v>
      </c>
      <c r="F4694" s="63">
        <v>1.3722529999999999</v>
      </c>
      <c r="G4694" s="63">
        <v>0.2292817</v>
      </c>
      <c r="H4694" s="63">
        <v>64.444000000000003</v>
      </c>
      <c r="I4694" s="63">
        <v>8.43941E-2</v>
      </c>
      <c r="J4694" s="63">
        <v>0.1699948</v>
      </c>
      <c r="K4694" s="63">
        <v>0.2292817</v>
      </c>
      <c r="L4694" s="63">
        <v>0.28856850000000001</v>
      </c>
      <c r="M4694" s="63">
        <v>0.37416929999999998</v>
      </c>
      <c r="N4694" s="63">
        <v>1831</v>
      </c>
      <c r="O4694" s="63">
        <v>0.1130564</v>
      </c>
      <c r="P4694" s="63">
        <v>8</v>
      </c>
      <c r="Q4694" s="63">
        <v>1.2781749580960001E-2</v>
      </c>
    </row>
    <row r="4695" spans="1:17">
      <c r="A4695" s="63" t="s">
        <v>77</v>
      </c>
      <c r="B4695" s="63" t="s">
        <v>58</v>
      </c>
      <c r="C4695" s="63" t="s">
        <v>70</v>
      </c>
      <c r="D4695" s="63">
        <v>14</v>
      </c>
      <c r="E4695" s="63">
        <v>1.110368</v>
      </c>
      <c r="F4695" s="63">
        <v>1.3856310000000001</v>
      </c>
      <c r="G4695" s="63">
        <v>0.27526279999999997</v>
      </c>
      <c r="H4695" s="63">
        <v>65.771299999999997</v>
      </c>
      <c r="I4695" s="63">
        <v>0.1303752</v>
      </c>
      <c r="J4695" s="63">
        <v>0.215976</v>
      </c>
      <c r="K4695" s="63">
        <v>0.27526279999999997</v>
      </c>
      <c r="L4695" s="63">
        <v>0.33454970000000001</v>
      </c>
      <c r="M4695" s="63">
        <v>0.42015039999999998</v>
      </c>
      <c r="N4695" s="63">
        <v>1831</v>
      </c>
      <c r="O4695" s="63">
        <v>0.1130564</v>
      </c>
      <c r="P4695" s="63">
        <v>8</v>
      </c>
      <c r="Q4695" s="63">
        <v>1.2781749580960001E-2</v>
      </c>
    </row>
    <row r="4696" spans="1:17">
      <c r="A4696" s="63" t="s">
        <v>77</v>
      </c>
      <c r="B4696" s="63" t="s">
        <v>58</v>
      </c>
      <c r="C4696" s="63" t="s">
        <v>70</v>
      </c>
      <c r="D4696" s="63">
        <v>15</v>
      </c>
      <c r="E4696" s="63">
        <v>1.1432519999999999</v>
      </c>
      <c r="F4696" s="63">
        <v>1.4307160000000001</v>
      </c>
      <c r="G4696" s="63">
        <v>0.28746379999999999</v>
      </c>
      <c r="H4696" s="63">
        <v>66.549899999999994</v>
      </c>
      <c r="I4696" s="63">
        <v>0.14257619999999999</v>
      </c>
      <c r="J4696" s="63">
        <v>0.22817699999999999</v>
      </c>
      <c r="K4696" s="63">
        <v>0.28746379999999999</v>
      </c>
      <c r="L4696" s="63">
        <v>0.34675060000000002</v>
      </c>
      <c r="M4696" s="63">
        <v>0.4323514</v>
      </c>
      <c r="N4696" s="63">
        <v>1831</v>
      </c>
      <c r="O4696" s="63">
        <v>0.1130564</v>
      </c>
      <c r="P4696" s="63">
        <v>8</v>
      </c>
      <c r="Q4696" s="63">
        <v>1.2781749580960001E-2</v>
      </c>
    </row>
    <row r="4697" spans="1:17">
      <c r="A4697" s="63" t="s">
        <v>77</v>
      </c>
      <c r="B4697" s="63" t="s">
        <v>58</v>
      </c>
      <c r="C4697" s="63" t="s">
        <v>70</v>
      </c>
      <c r="D4697" s="63">
        <v>16</v>
      </c>
      <c r="E4697" s="63">
        <v>1.1827000000000001</v>
      </c>
      <c r="F4697" s="63">
        <v>1.4613320000000001</v>
      </c>
      <c r="G4697" s="63">
        <v>0.27863199999999999</v>
      </c>
      <c r="H4697" s="63">
        <v>66.288399999999996</v>
      </c>
      <c r="I4697" s="63">
        <v>0.13374440000000001</v>
      </c>
      <c r="J4697" s="63">
        <v>0.21934519999999999</v>
      </c>
      <c r="K4697" s="63">
        <v>0.27863199999999999</v>
      </c>
      <c r="L4697" s="63">
        <v>0.33791890000000002</v>
      </c>
      <c r="M4697" s="63">
        <v>0.4235196</v>
      </c>
      <c r="N4697" s="63">
        <v>1831</v>
      </c>
      <c r="O4697" s="63">
        <v>0.1130564</v>
      </c>
      <c r="P4697" s="63">
        <v>8</v>
      </c>
      <c r="Q4697" s="63">
        <v>1.2781749580960001E-2</v>
      </c>
    </row>
    <row r="4698" spans="1:17">
      <c r="A4698" s="63" t="s">
        <v>77</v>
      </c>
      <c r="B4698" s="63" t="s">
        <v>58</v>
      </c>
      <c r="C4698" s="63" t="s">
        <v>70</v>
      </c>
      <c r="D4698" s="63">
        <v>17</v>
      </c>
      <c r="E4698" s="63">
        <v>1.2429410000000001</v>
      </c>
      <c r="F4698" s="63">
        <v>1.5088509999999999</v>
      </c>
      <c r="G4698" s="63">
        <v>0.26590979999999997</v>
      </c>
      <c r="H4698" s="63">
        <v>65.292199999999994</v>
      </c>
      <c r="I4698" s="63">
        <v>0.1210222</v>
      </c>
      <c r="J4698" s="63">
        <v>0.206623</v>
      </c>
      <c r="K4698" s="63">
        <v>0.26590979999999997</v>
      </c>
      <c r="L4698" s="63">
        <v>0.3251966</v>
      </c>
      <c r="M4698" s="63">
        <v>0.41079739999999998</v>
      </c>
      <c r="N4698" s="63">
        <v>1831</v>
      </c>
      <c r="O4698" s="63">
        <v>0.1130564</v>
      </c>
      <c r="P4698" s="63">
        <v>8</v>
      </c>
      <c r="Q4698" s="63">
        <v>1.2781749580960001E-2</v>
      </c>
    </row>
    <row r="4699" spans="1:17">
      <c r="A4699" s="63" t="s">
        <v>77</v>
      </c>
      <c r="B4699" s="63" t="s">
        <v>58</v>
      </c>
      <c r="C4699" s="63" t="s">
        <v>70</v>
      </c>
      <c r="D4699" s="63">
        <v>18</v>
      </c>
      <c r="E4699" s="63">
        <v>1.346193</v>
      </c>
      <c r="F4699" s="63">
        <v>1.531231</v>
      </c>
      <c r="G4699" s="63">
        <v>0.1850376</v>
      </c>
      <c r="H4699" s="63">
        <v>64.120900000000006</v>
      </c>
      <c r="I4699" s="63">
        <v>4.0149999999999998E-2</v>
      </c>
      <c r="J4699" s="63">
        <v>0.1257508</v>
      </c>
      <c r="K4699" s="63">
        <v>0.1850376</v>
      </c>
      <c r="L4699" s="63">
        <v>0.2443244</v>
      </c>
      <c r="M4699" s="63">
        <v>0.32992519999999997</v>
      </c>
      <c r="N4699" s="63">
        <v>1831</v>
      </c>
      <c r="O4699" s="63">
        <v>0.1130564</v>
      </c>
      <c r="P4699" s="63">
        <v>8</v>
      </c>
      <c r="Q4699" s="63">
        <v>1.2781749580960001E-2</v>
      </c>
    </row>
    <row r="4700" spans="1:17">
      <c r="A4700" s="63" t="s">
        <v>77</v>
      </c>
      <c r="B4700" s="63" t="s">
        <v>58</v>
      </c>
      <c r="C4700" s="63" t="s">
        <v>70</v>
      </c>
      <c r="D4700" s="63">
        <v>19</v>
      </c>
      <c r="E4700" s="63">
        <v>1.493031</v>
      </c>
      <c r="F4700" s="63">
        <v>1.5026839999999999</v>
      </c>
      <c r="G4700" s="63">
        <v>9.6532000000000007E-3</v>
      </c>
      <c r="H4700" s="63">
        <v>62.488700000000001</v>
      </c>
      <c r="I4700" s="63">
        <v>-0.1352344</v>
      </c>
      <c r="J4700" s="63">
        <v>-4.96336E-2</v>
      </c>
      <c r="K4700" s="63">
        <v>9.6532000000000007E-3</v>
      </c>
      <c r="L4700" s="63">
        <v>6.8940000000000001E-2</v>
      </c>
      <c r="M4700" s="63">
        <v>0.15454080000000001</v>
      </c>
      <c r="N4700" s="63">
        <v>1831</v>
      </c>
      <c r="O4700" s="63">
        <v>0.1130564</v>
      </c>
      <c r="P4700" s="63">
        <v>8</v>
      </c>
      <c r="Q4700" s="63">
        <v>1.2781749580960001E-2</v>
      </c>
    </row>
    <row r="4701" spans="1:17">
      <c r="A4701" s="63" t="s">
        <v>77</v>
      </c>
      <c r="B4701" s="63" t="s">
        <v>58</v>
      </c>
      <c r="C4701" s="63" t="s">
        <v>70</v>
      </c>
      <c r="D4701" s="63">
        <v>20</v>
      </c>
      <c r="E4701" s="63">
        <v>1.6555740000000001</v>
      </c>
      <c r="F4701" s="63">
        <v>1.545555</v>
      </c>
      <c r="G4701" s="63">
        <v>-0.1100197</v>
      </c>
      <c r="H4701" s="63">
        <v>60.5565</v>
      </c>
      <c r="I4701" s="63">
        <v>-0.2549073</v>
      </c>
      <c r="J4701" s="63">
        <v>-0.1693065</v>
      </c>
      <c r="K4701" s="63">
        <v>-0.1100197</v>
      </c>
      <c r="L4701" s="63">
        <v>-5.0732899999999997E-2</v>
      </c>
      <c r="M4701" s="63">
        <v>3.48679E-2</v>
      </c>
      <c r="N4701" s="63">
        <v>1831</v>
      </c>
      <c r="O4701" s="63">
        <v>0.1130564</v>
      </c>
      <c r="P4701" s="63">
        <v>8</v>
      </c>
      <c r="Q4701" s="63">
        <v>1.2781749580960001E-2</v>
      </c>
    </row>
    <row r="4702" spans="1:17">
      <c r="A4702" s="63" t="s">
        <v>77</v>
      </c>
      <c r="B4702" s="63" t="s">
        <v>58</v>
      </c>
      <c r="C4702" s="63" t="s">
        <v>70</v>
      </c>
      <c r="D4702" s="63">
        <v>21</v>
      </c>
      <c r="E4702" s="63">
        <v>1.7318750000000001</v>
      </c>
      <c r="F4702" s="63">
        <v>1.5574440000000001</v>
      </c>
      <c r="G4702" s="63">
        <v>-0.17443130000000001</v>
      </c>
      <c r="H4702" s="63">
        <v>58.711799999999997</v>
      </c>
      <c r="I4702" s="63">
        <v>-0.31931890000000002</v>
      </c>
      <c r="J4702" s="63">
        <v>-0.23371819999999999</v>
      </c>
      <c r="K4702" s="63">
        <v>-0.17443130000000001</v>
      </c>
      <c r="L4702" s="63">
        <v>-0.1151445</v>
      </c>
      <c r="M4702" s="63">
        <v>-2.9543699999999999E-2</v>
      </c>
      <c r="N4702" s="63">
        <v>1831</v>
      </c>
      <c r="O4702" s="63">
        <v>0.1130564</v>
      </c>
      <c r="P4702" s="63">
        <v>8</v>
      </c>
      <c r="Q4702" s="63">
        <v>1.2781749580960001E-2</v>
      </c>
    </row>
    <row r="4703" spans="1:17">
      <c r="A4703" s="63" t="s">
        <v>77</v>
      </c>
      <c r="B4703" s="63" t="s">
        <v>58</v>
      </c>
      <c r="C4703" s="63" t="s">
        <v>70</v>
      </c>
      <c r="D4703" s="63">
        <v>22</v>
      </c>
      <c r="E4703" s="63">
        <v>1.683643</v>
      </c>
      <c r="F4703" s="63">
        <v>1.457179</v>
      </c>
      <c r="G4703" s="63">
        <v>-0.2264639</v>
      </c>
      <c r="H4703" s="63">
        <v>57.664099999999998</v>
      </c>
      <c r="I4703" s="63">
        <v>-0.3713515</v>
      </c>
      <c r="J4703" s="63">
        <v>-0.28575070000000002</v>
      </c>
      <c r="K4703" s="63">
        <v>-0.2264639</v>
      </c>
      <c r="L4703" s="63">
        <v>-0.1671771</v>
      </c>
      <c r="M4703" s="63">
        <v>-8.1576300000000004E-2</v>
      </c>
      <c r="N4703" s="63">
        <v>1831</v>
      </c>
      <c r="O4703" s="63">
        <v>0.1130564</v>
      </c>
      <c r="P4703" s="63">
        <v>8</v>
      </c>
      <c r="Q4703" s="63">
        <v>1.2781749580960001E-2</v>
      </c>
    </row>
    <row r="4704" spans="1:17">
      <c r="A4704" s="63" t="s">
        <v>77</v>
      </c>
      <c r="B4704" s="63" t="s">
        <v>58</v>
      </c>
      <c r="C4704" s="63" t="s">
        <v>70</v>
      </c>
      <c r="D4704" s="63">
        <v>23</v>
      </c>
      <c r="E4704" s="63">
        <v>1.471811</v>
      </c>
      <c r="F4704" s="63">
        <v>1.2461949999999999</v>
      </c>
      <c r="G4704" s="63">
        <v>-0.22561680000000001</v>
      </c>
      <c r="H4704" s="63">
        <v>56.871299999999998</v>
      </c>
      <c r="I4704" s="63">
        <v>-0.37050440000000001</v>
      </c>
      <c r="J4704" s="63">
        <v>-0.28490359999999998</v>
      </c>
      <c r="K4704" s="63">
        <v>-0.22561680000000001</v>
      </c>
      <c r="L4704" s="63">
        <v>-0.16633000000000001</v>
      </c>
      <c r="M4704" s="63">
        <v>-8.0729200000000001E-2</v>
      </c>
      <c r="N4704" s="63">
        <v>1831</v>
      </c>
      <c r="O4704" s="63">
        <v>0.1130564</v>
      </c>
      <c r="P4704" s="63">
        <v>8</v>
      </c>
      <c r="Q4704" s="63">
        <v>1.2781749580960001E-2</v>
      </c>
    </row>
    <row r="4705" spans="1:17">
      <c r="A4705" s="63" t="s">
        <v>77</v>
      </c>
      <c r="B4705" s="63" t="s">
        <v>58</v>
      </c>
      <c r="C4705" s="63" t="s">
        <v>70</v>
      </c>
      <c r="D4705" s="63">
        <v>24</v>
      </c>
      <c r="E4705" s="63">
        <v>1.2030639999999999</v>
      </c>
      <c r="F4705" s="63">
        <v>0.9735914</v>
      </c>
      <c r="G4705" s="63">
        <v>-0.22947290000000001</v>
      </c>
      <c r="H4705" s="63">
        <v>56.317500000000003</v>
      </c>
      <c r="I4705" s="63">
        <v>-0.37436049999999998</v>
      </c>
      <c r="J4705" s="63">
        <v>-0.28875970000000001</v>
      </c>
      <c r="K4705" s="63">
        <v>-0.22947290000000001</v>
      </c>
      <c r="L4705" s="63">
        <v>-0.170186</v>
      </c>
      <c r="M4705" s="63">
        <v>-8.4585300000000002E-2</v>
      </c>
      <c r="N4705" s="63">
        <v>1831</v>
      </c>
      <c r="O4705" s="63">
        <v>0.1130564</v>
      </c>
      <c r="P4705" s="63">
        <v>8</v>
      </c>
      <c r="Q4705" s="63">
        <v>1.2781749580960001E-2</v>
      </c>
    </row>
    <row r="4706" spans="1:17">
      <c r="A4706" s="63" t="s">
        <v>77</v>
      </c>
      <c r="B4706" s="63" t="s">
        <v>58</v>
      </c>
      <c r="C4706" s="63" t="s">
        <v>71</v>
      </c>
      <c r="D4706" s="63">
        <v>1</v>
      </c>
      <c r="E4706" s="63">
        <v>0.97746080000000002</v>
      </c>
      <c r="F4706" s="63">
        <v>0.72960550000000002</v>
      </c>
      <c r="G4706" s="63">
        <v>-0.2478553</v>
      </c>
      <c r="H4706" s="63">
        <v>56.048999999999999</v>
      </c>
      <c r="I4706" s="63">
        <v>-0.39274290000000001</v>
      </c>
      <c r="J4706" s="63">
        <v>-0.30714209999999997</v>
      </c>
      <c r="K4706" s="63">
        <v>-0.2478553</v>
      </c>
      <c r="L4706" s="63">
        <v>-0.1885685</v>
      </c>
      <c r="M4706" s="63">
        <v>-0.1029677</v>
      </c>
      <c r="N4706" s="63">
        <v>1831</v>
      </c>
      <c r="O4706" s="63">
        <v>0.1130564</v>
      </c>
      <c r="P4706" s="63">
        <v>9</v>
      </c>
      <c r="Q4706" s="63">
        <v>1.2781749580960001E-2</v>
      </c>
    </row>
    <row r="4707" spans="1:17">
      <c r="A4707" s="63" t="s">
        <v>77</v>
      </c>
      <c r="B4707" s="63" t="s">
        <v>58</v>
      </c>
      <c r="C4707" s="63" t="s">
        <v>71</v>
      </c>
      <c r="D4707" s="63">
        <v>2</v>
      </c>
      <c r="E4707" s="63">
        <v>0.89195749999999996</v>
      </c>
      <c r="F4707" s="63">
        <v>0.65170309999999998</v>
      </c>
      <c r="G4707" s="63">
        <v>-0.24025440000000001</v>
      </c>
      <c r="H4707" s="63">
        <v>54.996299999999998</v>
      </c>
      <c r="I4707" s="63">
        <v>-0.38514199999999998</v>
      </c>
      <c r="J4707" s="63">
        <v>-0.29954120000000001</v>
      </c>
      <c r="K4707" s="63">
        <v>-0.24025440000000001</v>
      </c>
      <c r="L4707" s="63">
        <v>-0.18096760000000001</v>
      </c>
      <c r="M4707" s="63">
        <v>-9.5366800000000002E-2</v>
      </c>
      <c r="N4707" s="63">
        <v>1831</v>
      </c>
      <c r="O4707" s="63">
        <v>0.1130564</v>
      </c>
      <c r="P4707" s="63">
        <v>9</v>
      </c>
      <c r="Q4707" s="63">
        <v>1.2781749580960001E-2</v>
      </c>
    </row>
    <row r="4708" spans="1:17">
      <c r="A4708" s="63" t="s">
        <v>77</v>
      </c>
      <c r="B4708" s="63" t="s">
        <v>58</v>
      </c>
      <c r="C4708" s="63" t="s">
        <v>71</v>
      </c>
      <c r="D4708" s="63">
        <v>3</v>
      </c>
      <c r="E4708" s="63">
        <v>0.86163160000000005</v>
      </c>
      <c r="F4708" s="63">
        <v>0.6235366</v>
      </c>
      <c r="G4708" s="63">
        <v>-0.238095</v>
      </c>
      <c r="H4708" s="63">
        <v>54.644100000000002</v>
      </c>
      <c r="I4708" s="63">
        <v>-0.38298260000000001</v>
      </c>
      <c r="J4708" s="63">
        <v>-0.29738179999999997</v>
      </c>
      <c r="K4708" s="63">
        <v>-0.238095</v>
      </c>
      <c r="L4708" s="63">
        <v>-0.1788082</v>
      </c>
      <c r="M4708" s="63">
        <v>-9.3207399999999996E-2</v>
      </c>
      <c r="N4708" s="63">
        <v>1831</v>
      </c>
      <c r="O4708" s="63">
        <v>0.1130564</v>
      </c>
      <c r="P4708" s="63">
        <v>9</v>
      </c>
      <c r="Q4708" s="63">
        <v>1.2781749580960001E-2</v>
      </c>
    </row>
    <row r="4709" spans="1:17">
      <c r="A4709" s="63" t="s">
        <v>77</v>
      </c>
      <c r="B4709" s="63" t="s">
        <v>58</v>
      </c>
      <c r="C4709" s="63" t="s">
        <v>71</v>
      </c>
      <c r="D4709" s="63">
        <v>4</v>
      </c>
      <c r="E4709" s="63">
        <v>0.84672179999999997</v>
      </c>
      <c r="F4709" s="63">
        <v>0.63269699999999995</v>
      </c>
      <c r="G4709" s="63">
        <v>-0.21402479999999999</v>
      </c>
      <c r="H4709" s="63">
        <v>54.318600000000004</v>
      </c>
      <c r="I4709" s="63">
        <v>-0.35891240000000002</v>
      </c>
      <c r="J4709" s="63">
        <v>-0.27331159999999999</v>
      </c>
      <c r="K4709" s="63">
        <v>-0.21402479999999999</v>
      </c>
      <c r="L4709" s="63">
        <v>-0.15473790000000001</v>
      </c>
      <c r="M4709" s="63">
        <v>-6.9137199999999996E-2</v>
      </c>
      <c r="N4709" s="63">
        <v>1831</v>
      </c>
      <c r="O4709" s="63">
        <v>0.1130564</v>
      </c>
      <c r="P4709" s="63">
        <v>9</v>
      </c>
      <c r="Q4709" s="63">
        <v>1.2781749580960001E-2</v>
      </c>
    </row>
    <row r="4710" spans="1:17">
      <c r="A4710" s="63" t="s">
        <v>77</v>
      </c>
      <c r="B4710" s="63" t="s">
        <v>58</v>
      </c>
      <c r="C4710" s="63" t="s">
        <v>71</v>
      </c>
      <c r="D4710" s="63">
        <v>5</v>
      </c>
      <c r="E4710" s="63">
        <v>0.85447200000000001</v>
      </c>
      <c r="F4710" s="63">
        <v>0.63937500000000003</v>
      </c>
      <c r="G4710" s="63">
        <v>-0.21509700000000001</v>
      </c>
      <c r="H4710" s="63">
        <v>53.874699999999997</v>
      </c>
      <c r="I4710" s="63">
        <v>-0.35998459999999999</v>
      </c>
      <c r="J4710" s="63">
        <v>-0.27438380000000001</v>
      </c>
      <c r="K4710" s="63">
        <v>-0.21509700000000001</v>
      </c>
      <c r="L4710" s="63">
        <v>-0.15581020000000001</v>
      </c>
      <c r="M4710" s="63">
        <v>-7.0209400000000005E-2</v>
      </c>
      <c r="N4710" s="63">
        <v>1831</v>
      </c>
      <c r="O4710" s="63">
        <v>0.1130564</v>
      </c>
      <c r="P4710" s="63">
        <v>9</v>
      </c>
      <c r="Q4710" s="63">
        <v>1.2781749580960001E-2</v>
      </c>
    </row>
    <row r="4711" spans="1:17">
      <c r="A4711" s="63" t="s">
        <v>77</v>
      </c>
      <c r="B4711" s="63" t="s">
        <v>58</v>
      </c>
      <c r="C4711" s="63" t="s">
        <v>71</v>
      </c>
      <c r="D4711" s="63">
        <v>6</v>
      </c>
      <c r="E4711" s="63">
        <v>0.94458779999999998</v>
      </c>
      <c r="F4711" s="63">
        <v>0.6776297</v>
      </c>
      <c r="G4711" s="63">
        <v>-0.26695809999999998</v>
      </c>
      <c r="H4711" s="63">
        <v>53.636099999999999</v>
      </c>
      <c r="I4711" s="63">
        <v>-0.41184569999999998</v>
      </c>
      <c r="J4711" s="63">
        <v>-0.32624500000000001</v>
      </c>
      <c r="K4711" s="63">
        <v>-0.26695809999999998</v>
      </c>
      <c r="L4711" s="63">
        <v>-0.2076713</v>
      </c>
      <c r="M4711" s="63">
        <v>-0.1220705</v>
      </c>
      <c r="N4711" s="63">
        <v>1831</v>
      </c>
      <c r="O4711" s="63">
        <v>0.1130564</v>
      </c>
      <c r="P4711" s="63">
        <v>9</v>
      </c>
      <c r="Q4711" s="63">
        <v>1.2781749580960001E-2</v>
      </c>
    </row>
    <row r="4712" spans="1:17">
      <c r="A4712" s="63" t="s">
        <v>77</v>
      </c>
      <c r="B4712" s="63" t="s">
        <v>58</v>
      </c>
      <c r="C4712" s="63" t="s">
        <v>71</v>
      </c>
      <c r="D4712" s="63">
        <v>7</v>
      </c>
      <c r="E4712" s="63">
        <v>1.1387970000000001</v>
      </c>
      <c r="F4712" s="63">
        <v>0.86619599999999997</v>
      </c>
      <c r="G4712" s="63">
        <v>-0.27260089999999998</v>
      </c>
      <c r="H4712" s="63">
        <v>53.258400000000002</v>
      </c>
      <c r="I4712" s="63">
        <v>-0.41748849999999998</v>
      </c>
      <c r="J4712" s="63">
        <v>-0.33188770000000001</v>
      </c>
      <c r="K4712" s="63">
        <v>-0.27260089999999998</v>
      </c>
      <c r="L4712" s="63">
        <v>-0.21331410000000001</v>
      </c>
      <c r="M4712" s="63">
        <v>-0.1277133</v>
      </c>
      <c r="N4712" s="63">
        <v>1831</v>
      </c>
      <c r="O4712" s="63">
        <v>0.1130564</v>
      </c>
      <c r="P4712" s="63">
        <v>9</v>
      </c>
      <c r="Q4712" s="63">
        <v>1.2781749580960001E-2</v>
      </c>
    </row>
    <row r="4713" spans="1:17">
      <c r="A4713" s="63" t="s">
        <v>77</v>
      </c>
      <c r="B4713" s="63" t="s">
        <v>58</v>
      </c>
      <c r="C4713" s="63" t="s">
        <v>71</v>
      </c>
      <c r="D4713" s="63">
        <v>8</v>
      </c>
      <c r="E4713" s="63">
        <v>1.275072</v>
      </c>
      <c r="F4713" s="63">
        <v>1.047633</v>
      </c>
      <c r="G4713" s="63">
        <v>-0.2274398</v>
      </c>
      <c r="H4713" s="63">
        <v>53.694600000000001</v>
      </c>
      <c r="I4713" s="63">
        <v>-0.37232739999999998</v>
      </c>
      <c r="J4713" s="63">
        <v>-0.2867266</v>
      </c>
      <c r="K4713" s="63">
        <v>-0.2274398</v>
      </c>
      <c r="L4713" s="63">
        <v>-0.16815289999999999</v>
      </c>
      <c r="M4713" s="63">
        <v>-8.2552200000000006E-2</v>
      </c>
      <c r="N4713" s="63">
        <v>1831</v>
      </c>
      <c r="O4713" s="63">
        <v>0.1130564</v>
      </c>
      <c r="P4713" s="63">
        <v>9</v>
      </c>
      <c r="Q4713" s="63">
        <v>1.2781749580960001E-2</v>
      </c>
    </row>
    <row r="4714" spans="1:17">
      <c r="A4714" s="63" t="s">
        <v>77</v>
      </c>
      <c r="B4714" s="63" t="s">
        <v>58</v>
      </c>
      <c r="C4714" s="63" t="s">
        <v>71</v>
      </c>
      <c r="D4714" s="63">
        <v>9</v>
      </c>
      <c r="E4714" s="63">
        <v>1.2603219999999999</v>
      </c>
      <c r="F4714" s="63">
        <v>1.148082</v>
      </c>
      <c r="G4714" s="63">
        <v>-0.11223959999999999</v>
      </c>
      <c r="H4714" s="63">
        <v>56.504899999999999</v>
      </c>
      <c r="I4714" s="63">
        <v>-0.2571272</v>
      </c>
      <c r="J4714" s="63">
        <v>-0.1715264</v>
      </c>
      <c r="K4714" s="63">
        <v>-0.11223959999999999</v>
      </c>
      <c r="L4714" s="63">
        <v>-5.2952800000000001E-2</v>
      </c>
      <c r="M4714" s="63">
        <v>3.2648000000000003E-2</v>
      </c>
      <c r="N4714" s="63">
        <v>1831</v>
      </c>
      <c r="O4714" s="63">
        <v>0.1130564</v>
      </c>
      <c r="P4714" s="63">
        <v>9</v>
      </c>
      <c r="Q4714" s="63">
        <v>1.2781749580960001E-2</v>
      </c>
    </row>
    <row r="4715" spans="1:17">
      <c r="A4715" s="63" t="s">
        <v>77</v>
      </c>
      <c r="B4715" s="63" t="s">
        <v>58</v>
      </c>
      <c r="C4715" s="63" t="s">
        <v>71</v>
      </c>
      <c r="D4715" s="63">
        <v>10</v>
      </c>
      <c r="E4715" s="63">
        <v>1.2875540000000001</v>
      </c>
      <c r="F4715" s="63">
        <v>1.174004</v>
      </c>
      <c r="G4715" s="63">
        <v>-0.11354980000000001</v>
      </c>
      <c r="H4715" s="63">
        <v>59.733499999999999</v>
      </c>
      <c r="I4715" s="63">
        <v>-0.25843739999999998</v>
      </c>
      <c r="J4715" s="63">
        <v>-0.17283670000000001</v>
      </c>
      <c r="K4715" s="63">
        <v>-0.11354980000000001</v>
      </c>
      <c r="L4715" s="63">
        <v>-5.4262999999999999E-2</v>
      </c>
      <c r="M4715" s="63">
        <v>3.1337799999999999E-2</v>
      </c>
      <c r="N4715" s="63">
        <v>1831</v>
      </c>
      <c r="O4715" s="63">
        <v>0.1130564</v>
      </c>
      <c r="P4715" s="63">
        <v>9</v>
      </c>
      <c r="Q4715" s="63">
        <v>1.2781749580960001E-2</v>
      </c>
    </row>
    <row r="4716" spans="1:17">
      <c r="A4716" s="63" t="s">
        <v>77</v>
      </c>
      <c r="B4716" s="63" t="s">
        <v>58</v>
      </c>
      <c r="C4716" s="63" t="s">
        <v>71</v>
      </c>
      <c r="D4716" s="63">
        <v>11</v>
      </c>
      <c r="E4716" s="63">
        <v>1.2093389999999999</v>
      </c>
      <c r="F4716" s="63">
        <v>1.2177009999999999</v>
      </c>
      <c r="G4716" s="63">
        <v>8.3616000000000003E-3</v>
      </c>
      <c r="H4716" s="63">
        <v>63.226700000000001</v>
      </c>
      <c r="I4716" s="63">
        <v>-0.13652600000000001</v>
      </c>
      <c r="J4716" s="63">
        <v>-5.09253E-2</v>
      </c>
      <c r="K4716" s="63">
        <v>8.3616000000000003E-3</v>
      </c>
      <c r="L4716" s="63">
        <v>6.7648399999999997E-2</v>
      </c>
      <c r="M4716" s="63">
        <v>0.1532492</v>
      </c>
      <c r="N4716" s="63">
        <v>1831</v>
      </c>
      <c r="O4716" s="63">
        <v>0.1130564</v>
      </c>
      <c r="P4716" s="63">
        <v>9</v>
      </c>
      <c r="Q4716" s="63">
        <v>1.2781749580960001E-2</v>
      </c>
    </row>
    <row r="4717" spans="1:17">
      <c r="A4717" s="63" t="s">
        <v>77</v>
      </c>
      <c r="B4717" s="63" t="s">
        <v>58</v>
      </c>
      <c r="C4717" s="63" t="s">
        <v>71</v>
      </c>
      <c r="D4717" s="63">
        <v>12</v>
      </c>
      <c r="E4717" s="63">
        <v>1.1677979999999999</v>
      </c>
      <c r="F4717" s="63">
        <v>1.2513080000000001</v>
      </c>
      <c r="G4717" s="63">
        <v>8.3510299999999996E-2</v>
      </c>
      <c r="H4717" s="63">
        <v>65.9345</v>
      </c>
      <c r="I4717" s="63">
        <v>-6.1377300000000003E-2</v>
      </c>
      <c r="J4717" s="63">
        <v>2.4223499999999999E-2</v>
      </c>
      <c r="K4717" s="63">
        <v>8.3510299999999996E-2</v>
      </c>
      <c r="L4717" s="63">
        <v>0.14279710000000001</v>
      </c>
      <c r="M4717" s="63">
        <v>0.22839789999999999</v>
      </c>
      <c r="N4717" s="63">
        <v>1831</v>
      </c>
      <c r="O4717" s="63">
        <v>0.1130564</v>
      </c>
      <c r="P4717" s="63">
        <v>9</v>
      </c>
      <c r="Q4717" s="63">
        <v>1.2781749580960001E-2</v>
      </c>
    </row>
    <row r="4718" spans="1:17">
      <c r="A4718" s="63" t="s">
        <v>77</v>
      </c>
      <c r="B4718" s="63" t="s">
        <v>58</v>
      </c>
      <c r="C4718" s="63" t="s">
        <v>71</v>
      </c>
      <c r="D4718" s="63">
        <v>13</v>
      </c>
      <c r="E4718" s="63">
        <v>1.0969040000000001</v>
      </c>
      <c r="F4718" s="63">
        <v>1.3219399999999999</v>
      </c>
      <c r="G4718" s="63">
        <v>0.2250364</v>
      </c>
      <c r="H4718" s="63">
        <v>68.028999999999996</v>
      </c>
      <c r="I4718" s="63">
        <v>8.0148800000000006E-2</v>
      </c>
      <c r="J4718" s="63">
        <v>0.16574949999999999</v>
      </c>
      <c r="K4718" s="63">
        <v>0.2250364</v>
      </c>
      <c r="L4718" s="63">
        <v>0.2843232</v>
      </c>
      <c r="M4718" s="63">
        <v>0.36992399999999998</v>
      </c>
      <c r="N4718" s="63">
        <v>1831</v>
      </c>
      <c r="O4718" s="63">
        <v>0.1130564</v>
      </c>
      <c r="P4718" s="63">
        <v>9</v>
      </c>
      <c r="Q4718" s="63">
        <v>1.2781749580960001E-2</v>
      </c>
    </row>
    <row r="4719" spans="1:17">
      <c r="A4719" s="63" t="s">
        <v>77</v>
      </c>
      <c r="B4719" s="63" t="s">
        <v>58</v>
      </c>
      <c r="C4719" s="63" t="s">
        <v>71</v>
      </c>
      <c r="D4719" s="63">
        <v>14</v>
      </c>
      <c r="E4719" s="63">
        <v>1.085456</v>
      </c>
      <c r="F4719" s="63">
        <v>1.3554310000000001</v>
      </c>
      <c r="G4719" s="63">
        <v>0.26997470000000001</v>
      </c>
      <c r="H4719" s="63">
        <v>69.384</v>
      </c>
      <c r="I4719" s="63">
        <v>0.12508710000000001</v>
      </c>
      <c r="J4719" s="63">
        <v>0.21068790000000001</v>
      </c>
      <c r="K4719" s="63">
        <v>0.26997470000000001</v>
      </c>
      <c r="L4719" s="63">
        <v>0.32926149999999998</v>
      </c>
      <c r="M4719" s="63">
        <v>0.41486230000000002</v>
      </c>
      <c r="N4719" s="63">
        <v>1831</v>
      </c>
      <c r="O4719" s="63">
        <v>0.1130564</v>
      </c>
      <c r="P4719" s="63">
        <v>9</v>
      </c>
      <c r="Q4719" s="63">
        <v>1.2781749580960001E-2</v>
      </c>
    </row>
    <row r="4720" spans="1:17">
      <c r="A4720" s="63" t="s">
        <v>77</v>
      </c>
      <c r="B4720" s="63" t="s">
        <v>58</v>
      </c>
      <c r="C4720" s="63" t="s">
        <v>71</v>
      </c>
      <c r="D4720" s="63">
        <v>15</v>
      </c>
      <c r="E4720" s="63">
        <v>1.114398</v>
      </c>
      <c r="F4720" s="63">
        <v>1.393591</v>
      </c>
      <c r="G4720" s="63">
        <v>0.27919319999999997</v>
      </c>
      <c r="H4720" s="63">
        <v>69.732699999999994</v>
      </c>
      <c r="I4720" s="63">
        <v>0.1343056</v>
      </c>
      <c r="J4720" s="63">
        <v>0.2199063</v>
      </c>
      <c r="K4720" s="63">
        <v>0.27919319999999997</v>
      </c>
      <c r="L4720" s="63">
        <v>0.33848</v>
      </c>
      <c r="M4720" s="63">
        <v>0.42408079999999998</v>
      </c>
      <c r="N4720" s="63">
        <v>1831</v>
      </c>
      <c r="O4720" s="63">
        <v>0.1130564</v>
      </c>
      <c r="P4720" s="63">
        <v>9</v>
      </c>
      <c r="Q4720" s="63">
        <v>1.2781749580960001E-2</v>
      </c>
    </row>
    <row r="4721" spans="1:17">
      <c r="A4721" s="63" t="s">
        <v>77</v>
      </c>
      <c r="B4721" s="63" t="s">
        <v>58</v>
      </c>
      <c r="C4721" s="63" t="s">
        <v>71</v>
      </c>
      <c r="D4721" s="63">
        <v>16</v>
      </c>
      <c r="E4721" s="63">
        <v>1.157853</v>
      </c>
      <c r="F4721" s="63">
        <v>1.4169769999999999</v>
      </c>
      <c r="G4721" s="63">
        <v>0.25912479999999999</v>
      </c>
      <c r="H4721" s="63">
        <v>69.883799999999994</v>
      </c>
      <c r="I4721" s="63">
        <v>0.1142372</v>
      </c>
      <c r="J4721" s="63">
        <v>0.19983790000000001</v>
      </c>
      <c r="K4721" s="63">
        <v>0.25912479999999999</v>
      </c>
      <c r="L4721" s="63">
        <v>0.31841160000000002</v>
      </c>
      <c r="M4721" s="63">
        <v>0.40401239999999999</v>
      </c>
      <c r="N4721" s="63">
        <v>1831</v>
      </c>
      <c r="O4721" s="63">
        <v>0.1130564</v>
      </c>
      <c r="P4721" s="63">
        <v>9</v>
      </c>
      <c r="Q4721" s="63">
        <v>1.2781749580960001E-2</v>
      </c>
    </row>
    <row r="4722" spans="1:17">
      <c r="A4722" s="63" t="s">
        <v>77</v>
      </c>
      <c r="B4722" s="63" t="s">
        <v>58</v>
      </c>
      <c r="C4722" s="63" t="s">
        <v>71</v>
      </c>
      <c r="D4722" s="63">
        <v>17</v>
      </c>
      <c r="E4722" s="63">
        <v>1.211122</v>
      </c>
      <c r="F4722" s="63">
        <v>1.4518740000000001</v>
      </c>
      <c r="G4722" s="63">
        <v>0.24075160000000001</v>
      </c>
      <c r="H4722" s="63">
        <v>68.849199999999996</v>
      </c>
      <c r="I4722" s="63">
        <v>9.5864000000000005E-2</v>
      </c>
      <c r="J4722" s="63">
        <v>0.18146480000000001</v>
      </c>
      <c r="K4722" s="63">
        <v>0.24075160000000001</v>
      </c>
      <c r="L4722" s="63">
        <v>0.30003849999999999</v>
      </c>
      <c r="M4722" s="63">
        <v>0.38563920000000002</v>
      </c>
      <c r="N4722" s="63">
        <v>1831</v>
      </c>
      <c r="O4722" s="63">
        <v>0.1130564</v>
      </c>
      <c r="P4722" s="63">
        <v>9</v>
      </c>
      <c r="Q4722" s="63">
        <v>1.2781749580960001E-2</v>
      </c>
    </row>
    <row r="4723" spans="1:17">
      <c r="A4723" s="63" t="s">
        <v>77</v>
      </c>
      <c r="B4723" s="63" t="s">
        <v>58</v>
      </c>
      <c r="C4723" s="63" t="s">
        <v>71</v>
      </c>
      <c r="D4723" s="63">
        <v>18</v>
      </c>
      <c r="E4723" s="63">
        <v>1.276829</v>
      </c>
      <c r="F4723" s="63">
        <v>1.4508099999999999</v>
      </c>
      <c r="G4723" s="63">
        <v>0.1739811</v>
      </c>
      <c r="H4723" s="63">
        <v>67.043300000000002</v>
      </c>
      <c r="I4723" s="63">
        <v>2.9093500000000001E-2</v>
      </c>
      <c r="J4723" s="63">
        <v>0.1146942</v>
      </c>
      <c r="K4723" s="63">
        <v>0.1739811</v>
      </c>
      <c r="L4723" s="63">
        <v>0.2332679</v>
      </c>
      <c r="M4723" s="63">
        <v>0.3188687</v>
      </c>
      <c r="N4723" s="63">
        <v>1831</v>
      </c>
      <c r="O4723" s="63">
        <v>0.1130564</v>
      </c>
      <c r="P4723" s="63">
        <v>9</v>
      </c>
      <c r="Q4723" s="63">
        <v>1.2781749580960001E-2</v>
      </c>
    </row>
    <row r="4724" spans="1:17">
      <c r="A4724" s="63" t="s">
        <v>77</v>
      </c>
      <c r="B4724" s="63" t="s">
        <v>58</v>
      </c>
      <c r="C4724" s="63" t="s">
        <v>71</v>
      </c>
      <c r="D4724" s="63">
        <v>19</v>
      </c>
      <c r="E4724" s="63">
        <v>1.4064430000000001</v>
      </c>
      <c r="F4724" s="63">
        <v>1.4121760000000001</v>
      </c>
      <c r="G4724" s="63">
        <v>5.7337999999999998E-3</v>
      </c>
      <c r="H4724" s="63">
        <v>64.297799999999995</v>
      </c>
      <c r="I4724" s="63">
        <v>-0.13915369999999999</v>
      </c>
      <c r="J4724" s="63">
        <v>-5.3553000000000003E-2</v>
      </c>
      <c r="K4724" s="63">
        <v>5.7337999999999998E-3</v>
      </c>
      <c r="L4724" s="63">
        <v>6.5020700000000001E-2</v>
      </c>
      <c r="M4724" s="63">
        <v>0.15062139999999999</v>
      </c>
      <c r="N4724" s="63">
        <v>1831</v>
      </c>
      <c r="O4724" s="63">
        <v>0.1130564</v>
      </c>
      <c r="P4724" s="63">
        <v>9</v>
      </c>
      <c r="Q4724" s="63">
        <v>1.2781749580960001E-2</v>
      </c>
    </row>
    <row r="4725" spans="1:17">
      <c r="A4725" s="63" t="s">
        <v>77</v>
      </c>
      <c r="B4725" s="63" t="s">
        <v>58</v>
      </c>
      <c r="C4725" s="63" t="s">
        <v>71</v>
      </c>
      <c r="D4725" s="63">
        <v>20</v>
      </c>
      <c r="E4725" s="63">
        <v>1.561912</v>
      </c>
      <c r="F4725" s="63">
        <v>1.450132</v>
      </c>
      <c r="G4725" s="63">
        <v>-0.1117803</v>
      </c>
      <c r="H4725" s="63">
        <v>61.443600000000004</v>
      </c>
      <c r="I4725" s="63">
        <v>-0.2566679</v>
      </c>
      <c r="J4725" s="63">
        <v>-0.1710671</v>
      </c>
      <c r="K4725" s="63">
        <v>-0.1117803</v>
      </c>
      <c r="L4725" s="63">
        <v>-5.2493499999999998E-2</v>
      </c>
      <c r="M4725" s="63">
        <v>3.3107299999999999E-2</v>
      </c>
      <c r="N4725" s="63">
        <v>1831</v>
      </c>
      <c r="O4725" s="63">
        <v>0.1130564</v>
      </c>
      <c r="P4725" s="63">
        <v>9</v>
      </c>
      <c r="Q4725" s="63">
        <v>1.2781749580960001E-2</v>
      </c>
    </row>
    <row r="4726" spans="1:17">
      <c r="A4726" s="63" t="s">
        <v>77</v>
      </c>
      <c r="B4726" s="63" t="s">
        <v>58</v>
      </c>
      <c r="C4726" s="63" t="s">
        <v>71</v>
      </c>
      <c r="D4726" s="63">
        <v>21</v>
      </c>
      <c r="E4726" s="63">
        <v>1.6383669999999999</v>
      </c>
      <c r="F4726" s="63">
        <v>1.464469</v>
      </c>
      <c r="G4726" s="63">
        <v>-0.17389859999999999</v>
      </c>
      <c r="H4726" s="63">
        <v>59.499000000000002</v>
      </c>
      <c r="I4726" s="63">
        <v>-0.31878620000000002</v>
      </c>
      <c r="J4726" s="63">
        <v>-0.23318539999999999</v>
      </c>
      <c r="K4726" s="63">
        <v>-0.17389859999999999</v>
      </c>
      <c r="L4726" s="63">
        <v>-0.1146117</v>
      </c>
      <c r="M4726" s="63">
        <v>-2.9010999999999999E-2</v>
      </c>
      <c r="N4726" s="63">
        <v>1831</v>
      </c>
      <c r="O4726" s="63">
        <v>0.1130564</v>
      </c>
      <c r="P4726" s="63">
        <v>9</v>
      </c>
      <c r="Q4726" s="63">
        <v>1.2781749580960001E-2</v>
      </c>
    </row>
    <row r="4727" spans="1:17">
      <c r="A4727" s="63" t="s">
        <v>77</v>
      </c>
      <c r="B4727" s="63" t="s">
        <v>58</v>
      </c>
      <c r="C4727" s="63" t="s">
        <v>71</v>
      </c>
      <c r="D4727" s="63">
        <v>22</v>
      </c>
      <c r="E4727" s="63">
        <v>1.5858129999999999</v>
      </c>
      <c r="F4727" s="63">
        <v>1.362274</v>
      </c>
      <c r="G4727" s="63">
        <v>-0.22353899999999999</v>
      </c>
      <c r="H4727" s="63">
        <v>58.368099999999998</v>
      </c>
      <c r="I4727" s="63">
        <v>-0.36842659999999999</v>
      </c>
      <c r="J4727" s="63">
        <v>-0.28282580000000002</v>
      </c>
      <c r="K4727" s="63">
        <v>-0.22353899999999999</v>
      </c>
      <c r="L4727" s="63">
        <v>-0.16425219999999999</v>
      </c>
      <c r="M4727" s="63">
        <v>-7.8651399999999996E-2</v>
      </c>
      <c r="N4727" s="63">
        <v>1831</v>
      </c>
      <c r="O4727" s="63">
        <v>0.1130564</v>
      </c>
      <c r="P4727" s="63">
        <v>9</v>
      </c>
      <c r="Q4727" s="63">
        <v>1.2781749580960001E-2</v>
      </c>
    </row>
    <row r="4728" spans="1:17">
      <c r="A4728" s="63" t="s">
        <v>77</v>
      </c>
      <c r="B4728" s="63" t="s">
        <v>58</v>
      </c>
      <c r="C4728" s="63" t="s">
        <v>71</v>
      </c>
      <c r="D4728" s="63">
        <v>23</v>
      </c>
      <c r="E4728" s="63">
        <v>1.3780520000000001</v>
      </c>
      <c r="F4728" s="63">
        <v>1.1548309999999999</v>
      </c>
      <c r="G4728" s="63">
        <v>-0.22322110000000001</v>
      </c>
      <c r="H4728" s="63">
        <v>57.370699999999999</v>
      </c>
      <c r="I4728" s="63">
        <v>-0.36810870000000001</v>
      </c>
      <c r="J4728" s="63">
        <v>-0.28250789999999998</v>
      </c>
      <c r="K4728" s="63">
        <v>-0.22322110000000001</v>
      </c>
      <c r="L4728" s="63">
        <v>-0.1639342</v>
      </c>
      <c r="M4728" s="63">
        <v>-7.83335E-2</v>
      </c>
      <c r="N4728" s="63">
        <v>1831</v>
      </c>
      <c r="O4728" s="63">
        <v>0.1130564</v>
      </c>
      <c r="P4728" s="63">
        <v>9</v>
      </c>
      <c r="Q4728" s="63">
        <v>1.2781749580960001E-2</v>
      </c>
    </row>
    <row r="4729" spans="1:17">
      <c r="A4729" s="63" t="s">
        <v>77</v>
      </c>
      <c r="B4729" s="63" t="s">
        <v>58</v>
      </c>
      <c r="C4729" s="63" t="s">
        <v>71</v>
      </c>
      <c r="D4729" s="63">
        <v>24</v>
      </c>
      <c r="E4729" s="63">
        <v>1.1150100000000001</v>
      </c>
      <c r="F4729" s="63">
        <v>0.88553709999999997</v>
      </c>
      <c r="G4729" s="63">
        <v>-0.2294728</v>
      </c>
      <c r="H4729" s="63">
        <v>56.644500000000001</v>
      </c>
      <c r="I4729" s="63">
        <v>-0.37436039999999998</v>
      </c>
      <c r="J4729" s="63">
        <v>-0.28875960000000001</v>
      </c>
      <c r="K4729" s="63">
        <v>-0.2294728</v>
      </c>
      <c r="L4729" s="63">
        <v>-0.170186</v>
      </c>
      <c r="M4729" s="63">
        <v>-8.4585199999999999E-2</v>
      </c>
      <c r="N4729" s="63">
        <v>1831</v>
      </c>
      <c r="O4729" s="63">
        <v>0.1130564</v>
      </c>
      <c r="P4729" s="63">
        <v>9</v>
      </c>
      <c r="Q4729" s="63">
        <v>1.2781749580960001E-2</v>
      </c>
    </row>
    <row r="4730" spans="1:17">
      <c r="A4730" s="63" t="s">
        <v>77</v>
      </c>
      <c r="B4730" s="63" t="s">
        <v>58</v>
      </c>
      <c r="C4730" s="63" t="s">
        <v>72</v>
      </c>
      <c r="D4730" s="63">
        <v>1</v>
      </c>
      <c r="E4730" s="63">
        <v>0.94586959999999998</v>
      </c>
      <c r="F4730" s="63">
        <v>0.69801429999999998</v>
      </c>
      <c r="G4730" s="63">
        <v>-0.2478553</v>
      </c>
      <c r="H4730" s="63">
        <v>50.482199999999999</v>
      </c>
      <c r="I4730" s="63">
        <v>-0.39274290000000001</v>
      </c>
      <c r="J4730" s="63">
        <v>-0.30714209999999997</v>
      </c>
      <c r="K4730" s="63">
        <v>-0.2478553</v>
      </c>
      <c r="L4730" s="63">
        <v>-0.1885685</v>
      </c>
      <c r="M4730" s="63">
        <v>-0.1029677</v>
      </c>
      <c r="N4730" s="63">
        <v>1831</v>
      </c>
      <c r="O4730" s="63">
        <v>0.1130564</v>
      </c>
      <c r="P4730" s="63">
        <v>10</v>
      </c>
      <c r="Q4730" s="63">
        <v>1.2781749580960001E-2</v>
      </c>
    </row>
    <row r="4731" spans="1:17">
      <c r="A4731" s="63" t="s">
        <v>77</v>
      </c>
      <c r="B4731" s="63" t="s">
        <v>58</v>
      </c>
      <c r="C4731" s="63" t="s">
        <v>72</v>
      </c>
      <c r="D4731" s="63">
        <v>2</v>
      </c>
      <c r="E4731" s="63">
        <v>0.85886899999999999</v>
      </c>
      <c r="F4731" s="63">
        <v>0.61861460000000001</v>
      </c>
      <c r="G4731" s="63">
        <v>-0.24025440000000001</v>
      </c>
      <c r="H4731" s="63">
        <v>50.011800000000001</v>
      </c>
      <c r="I4731" s="63">
        <v>-0.38514199999999998</v>
      </c>
      <c r="J4731" s="63">
        <v>-0.29954120000000001</v>
      </c>
      <c r="K4731" s="63">
        <v>-0.24025440000000001</v>
      </c>
      <c r="L4731" s="63">
        <v>-0.18096760000000001</v>
      </c>
      <c r="M4731" s="63">
        <v>-9.5366800000000002E-2</v>
      </c>
      <c r="N4731" s="63">
        <v>1831</v>
      </c>
      <c r="O4731" s="63">
        <v>0.1130564</v>
      </c>
      <c r="P4731" s="63">
        <v>10</v>
      </c>
      <c r="Q4731" s="63">
        <v>1.2781749580960001E-2</v>
      </c>
    </row>
    <row r="4732" spans="1:17">
      <c r="A4732" s="63" t="s">
        <v>77</v>
      </c>
      <c r="B4732" s="63" t="s">
        <v>58</v>
      </c>
      <c r="C4732" s="63" t="s">
        <v>72</v>
      </c>
      <c r="D4732" s="63">
        <v>3</v>
      </c>
      <c r="E4732" s="63">
        <v>0.83618179999999998</v>
      </c>
      <c r="F4732" s="63">
        <v>0.59808680000000003</v>
      </c>
      <c r="G4732" s="63">
        <v>-0.238095</v>
      </c>
      <c r="H4732" s="63">
        <v>49.678199999999997</v>
      </c>
      <c r="I4732" s="63">
        <v>-0.38298260000000001</v>
      </c>
      <c r="J4732" s="63">
        <v>-0.29738179999999997</v>
      </c>
      <c r="K4732" s="63">
        <v>-0.238095</v>
      </c>
      <c r="L4732" s="63">
        <v>-0.1788082</v>
      </c>
      <c r="M4732" s="63">
        <v>-9.3207399999999996E-2</v>
      </c>
      <c r="N4732" s="63">
        <v>1831</v>
      </c>
      <c r="O4732" s="63">
        <v>0.1130564</v>
      </c>
      <c r="P4732" s="63">
        <v>10</v>
      </c>
      <c r="Q4732" s="63">
        <v>1.2781749580960001E-2</v>
      </c>
    </row>
    <row r="4733" spans="1:17">
      <c r="A4733" s="63" t="s">
        <v>77</v>
      </c>
      <c r="B4733" s="63" t="s">
        <v>58</v>
      </c>
      <c r="C4733" s="63" t="s">
        <v>72</v>
      </c>
      <c r="D4733" s="63">
        <v>4</v>
      </c>
      <c r="E4733" s="63">
        <v>0.83945499999999995</v>
      </c>
      <c r="F4733" s="63">
        <v>0.62543020000000005</v>
      </c>
      <c r="G4733" s="63">
        <v>-0.21402479999999999</v>
      </c>
      <c r="H4733" s="63">
        <v>49.342599999999997</v>
      </c>
      <c r="I4733" s="63">
        <v>-0.35891240000000002</v>
      </c>
      <c r="J4733" s="63">
        <v>-0.27331159999999999</v>
      </c>
      <c r="K4733" s="63">
        <v>-0.21402479999999999</v>
      </c>
      <c r="L4733" s="63">
        <v>-0.15473790000000001</v>
      </c>
      <c r="M4733" s="63">
        <v>-6.9137199999999996E-2</v>
      </c>
      <c r="N4733" s="63">
        <v>1831</v>
      </c>
      <c r="O4733" s="63">
        <v>0.1130564</v>
      </c>
      <c r="P4733" s="63">
        <v>10</v>
      </c>
      <c r="Q4733" s="63">
        <v>1.2781749580960001E-2</v>
      </c>
    </row>
    <row r="4734" spans="1:17">
      <c r="A4734" s="63" t="s">
        <v>77</v>
      </c>
      <c r="B4734" s="63" t="s">
        <v>58</v>
      </c>
      <c r="C4734" s="63" t="s">
        <v>72</v>
      </c>
      <c r="D4734" s="63">
        <v>5</v>
      </c>
      <c r="E4734" s="63">
        <v>0.86210980000000004</v>
      </c>
      <c r="F4734" s="63">
        <v>0.6470129</v>
      </c>
      <c r="G4734" s="63">
        <v>-0.21509700000000001</v>
      </c>
      <c r="H4734" s="63">
        <v>48.8735</v>
      </c>
      <c r="I4734" s="63">
        <v>-0.35998449999999999</v>
      </c>
      <c r="J4734" s="63">
        <v>-0.27438380000000001</v>
      </c>
      <c r="K4734" s="63">
        <v>-0.21509700000000001</v>
      </c>
      <c r="L4734" s="63">
        <v>-0.15581010000000001</v>
      </c>
      <c r="M4734" s="63">
        <v>-7.0209400000000005E-2</v>
      </c>
      <c r="N4734" s="63">
        <v>1831</v>
      </c>
      <c r="O4734" s="63">
        <v>0.1130564</v>
      </c>
      <c r="P4734" s="63">
        <v>10</v>
      </c>
      <c r="Q4734" s="63">
        <v>1.2781749580960001E-2</v>
      </c>
    </row>
    <row r="4735" spans="1:17">
      <c r="A4735" s="63" t="s">
        <v>77</v>
      </c>
      <c r="B4735" s="63" t="s">
        <v>58</v>
      </c>
      <c r="C4735" s="63" t="s">
        <v>72</v>
      </c>
      <c r="D4735" s="63">
        <v>6</v>
      </c>
      <c r="E4735" s="63">
        <v>0.9739563</v>
      </c>
      <c r="F4735" s="63">
        <v>0.70699820000000002</v>
      </c>
      <c r="G4735" s="63">
        <v>-0.26695819999999998</v>
      </c>
      <c r="H4735" s="63">
        <v>48.481000000000002</v>
      </c>
      <c r="I4735" s="63">
        <v>-0.41184579999999998</v>
      </c>
      <c r="J4735" s="63">
        <v>-0.32624500000000001</v>
      </c>
      <c r="K4735" s="63">
        <v>-0.26695819999999998</v>
      </c>
      <c r="L4735" s="63">
        <v>-0.2076713</v>
      </c>
      <c r="M4735" s="63">
        <v>-0.1220706</v>
      </c>
      <c r="N4735" s="63">
        <v>1831</v>
      </c>
      <c r="O4735" s="63">
        <v>0.1130564</v>
      </c>
      <c r="P4735" s="63">
        <v>10</v>
      </c>
      <c r="Q4735" s="63">
        <v>1.2781749580960001E-2</v>
      </c>
    </row>
    <row r="4736" spans="1:17">
      <c r="A4736" s="63" t="s">
        <v>77</v>
      </c>
      <c r="B4736" s="63" t="s">
        <v>58</v>
      </c>
      <c r="C4736" s="63" t="s">
        <v>72</v>
      </c>
      <c r="D4736" s="63">
        <v>7</v>
      </c>
      <c r="E4736" s="63">
        <v>1.250129</v>
      </c>
      <c r="F4736" s="63">
        <v>0.97752830000000002</v>
      </c>
      <c r="G4736" s="63">
        <v>-0.27260089999999998</v>
      </c>
      <c r="H4736" s="63">
        <v>48.285200000000003</v>
      </c>
      <c r="I4736" s="63">
        <v>-0.41748849999999998</v>
      </c>
      <c r="J4736" s="63">
        <v>-0.33188770000000001</v>
      </c>
      <c r="K4736" s="63">
        <v>-0.27260089999999998</v>
      </c>
      <c r="L4736" s="63">
        <v>-0.21331410000000001</v>
      </c>
      <c r="M4736" s="63">
        <v>-0.1277133</v>
      </c>
      <c r="N4736" s="63">
        <v>1831</v>
      </c>
      <c r="O4736" s="63">
        <v>0.1130564</v>
      </c>
      <c r="P4736" s="63">
        <v>10</v>
      </c>
      <c r="Q4736" s="63">
        <v>1.2781749580960001E-2</v>
      </c>
    </row>
    <row r="4737" spans="1:17">
      <c r="A4737" s="63" t="s">
        <v>77</v>
      </c>
      <c r="B4737" s="63" t="s">
        <v>58</v>
      </c>
      <c r="C4737" s="63" t="s">
        <v>72</v>
      </c>
      <c r="D4737" s="63">
        <v>8</v>
      </c>
      <c r="E4737" s="63">
        <v>1.4404090000000001</v>
      </c>
      <c r="F4737" s="63">
        <v>1.2129700000000001</v>
      </c>
      <c r="G4737" s="63">
        <v>-0.22743959999999999</v>
      </c>
      <c r="H4737" s="63">
        <v>48.545999999999999</v>
      </c>
      <c r="I4737" s="63">
        <v>-0.37232720000000002</v>
      </c>
      <c r="J4737" s="63">
        <v>-0.2867265</v>
      </c>
      <c r="K4737" s="63">
        <v>-0.22743959999999999</v>
      </c>
      <c r="L4737" s="63">
        <v>-0.16815279999999999</v>
      </c>
      <c r="M4737" s="63">
        <v>-8.2552E-2</v>
      </c>
      <c r="N4737" s="63">
        <v>1831</v>
      </c>
      <c r="O4737" s="63">
        <v>0.1130564</v>
      </c>
      <c r="P4737" s="63">
        <v>10</v>
      </c>
      <c r="Q4737" s="63">
        <v>1.2781749580960001E-2</v>
      </c>
    </row>
    <row r="4738" spans="1:17">
      <c r="A4738" s="63" t="s">
        <v>77</v>
      </c>
      <c r="B4738" s="63" t="s">
        <v>58</v>
      </c>
      <c r="C4738" s="63" t="s">
        <v>72</v>
      </c>
      <c r="D4738" s="63">
        <v>9</v>
      </c>
      <c r="E4738" s="63">
        <v>1.3704769999999999</v>
      </c>
      <c r="F4738" s="63">
        <v>1.258237</v>
      </c>
      <c r="G4738" s="63">
        <v>-0.11223959999999999</v>
      </c>
      <c r="H4738" s="63">
        <v>50.144500000000001</v>
      </c>
      <c r="I4738" s="63">
        <v>-0.2571272</v>
      </c>
      <c r="J4738" s="63">
        <v>-0.1715264</v>
      </c>
      <c r="K4738" s="63">
        <v>-0.11223959999999999</v>
      </c>
      <c r="L4738" s="63">
        <v>-5.2952800000000001E-2</v>
      </c>
      <c r="M4738" s="63">
        <v>3.2648000000000003E-2</v>
      </c>
      <c r="N4738" s="63">
        <v>1831</v>
      </c>
      <c r="O4738" s="63">
        <v>0.1130564</v>
      </c>
      <c r="P4738" s="63">
        <v>10</v>
      </c>
      <c r="Q4738" s="63">
        <v>1.2781749580960001E-2</v>
      </c>
    </row>
    <row r="4739" spans="1:17">
      <c r="A4739" s="63" t="s">
        <v>77</v>
      </c>
      <c r="B4739" s="63" t="s">
        <v>58</v>
      </c>
      <c r="C4739" s="63" t="s">
        <v>72</v>
      </c>
      <c r="D4739" s="63">
        <v>10</v>
      </c>
      <c r="E4739" s="63">
        <v>1.343275</v>
      </c>
      <c r="F4739" s="63">
        <v>1.229725</v>
      </c>
      <c r="G4739" s="63">
        <v>-0.11354980000000001</v>
      </c>
      <c r="H4739" s="63">
        <v>53.576099999999997</v>
      </c>
      <c r="I4739" s="63">
        <v>-0.25843739999999998</v>
      </c>
      <c r="J4739" s="63">
        <v>-0.17283670000000001</v>
      </c>
      <c r="K4739" s="63">
        <v>-0.11354980000000001</v>
      </c>
      <c r="L4739" s="63">
        <v>-5.4262999999999999E-2</v>
      </c>
      <c r="M4739" s="63">
        <v>3.1337799999999999E-2</v>
      </c>
      <c r="N4739" s="63">
        <v>1831</v>
      </c>
      <c r="O4739" s="63">
        <v>0.1130564</v>
      </c>
      <c r="P4739" s="63">
        <v>10</v>
      </c>
      <c r="Q4739" s="63">
        <v>1.2781749580960001E-2</v>
      </c>
    </row>
    <row r="4740" spans="1:17">
      <c r="A4740" s="63" t="s">
        <v>77</v>
      </c>
      <c r="B4740" s="63" t="s">
        <v>58</v>
      </c>
      <c r="C4740" s="63" t="s">
        <v>72</v>
      </c>
      <c r="D4740" s="63">
        <v>11</v>
      </c>
      <c r="E4740" s="63">
        <v>1.215551</v>
      </c>
      <c r="F4740" s="63">
        <v>1.223398</v>
      </c>
      <c r="G4740" s="63">
        <v>7.8478999999999997E-3</v>
      </c>
      <c r="H4740" s="63">
        <v>56.830599999999997</v>
      </c>
      <c r="I4740" s="63">
        <v>-0.13703969999999999</v>
      </c>
      <c r="J4740" s="63">
        <v>-5.1438900000000003E-2</v>
      </c>
      <c r="K4740" s="63">
        <v>7.8478999999999997E-3</v>
      </c>
      <c r="L4740" s="63">
        <v>6.7134700000000005E-2</v>
      </c>
      <c r="M4740" s="63">
        <v>0.1527355</v>
      </c>
      <c r="N4740" s="63">
        <v>1831</v>
      </c>
      <c r="O4740" s="63">
        <v>0.1130564</v>
      </c>
      <c r="P4740" s="63">
        <v>10</v>
      </c>
      <c r="Q4740" s="63">
        <v>1.2781749580960001E-2</v>
      </c>
    </row>
    <row r="4741" spans="1:17">
      <c r="A4741" s="63" t="s">
        <v>77</v>
      </c>
      <c r="B4741" s="63" t="s">
        <v>58</v>
      </c>
      <c r="C4741" s="63" t="s">
        <v>72</v>
      </c>
      <c r="D4741" s="63">
        <v>12</v>
      </c>
      <c r="E4741" s="63">
        <v>1.1089100000000001</v>
      </c>
      <c r="F4741" s="63">
        <v>1.188985</v>
      </c>
      <c r="G4741" s="63">
        <v>8.0074699999999999E-2</v>
      </c>
      <c r="H4741" s="63">
        <v>59.598700000000001</v>
      </c>
      <c r="I4741" s="63">
        <v>-6.4812900000000007E-2</v>
      </c>
      <c r="J4741" s="63">
        <v>2.0787799999999999E-2</v>
      </c>
      <c r="K4741" s="63">
        <v>8.0074699999999999E-2</v>
      </c>
      <c r="L4741" s="63">
        <v>0.1393615</v>
      </c>
      <c r="M4741" s="63">
        <v>0.2249623</v>
      </c>
      <c r="N4741" s="63">
        <v>1831</v>
      </c>
      <c r="O4741" s="63">
        <v>0.1130564</v>
      </c>
      <c r="P4741" s="63">
        <v>10</v>
      </c>
      <c r="Q4741" s="63">
        <v>1.2781749580960001E-2</v>
      </c>
    </row>
    <row r="4742" spans="1:17">
      <c r="A4742" s="63" t="s">
        <v>77</v>
      </c>
      <c r="B4742" s="63" t="s">
        <v>58</v>
      </c>
      <c r="C4742" s="63" t="s">
        <v>72</v>
      </c>
      <c r="D4742" s="63">
        <v>13</v>
      </c>
      <c r="E4742" s="63">
        <v>0.97254890000000005</v>
      </c>
      <c r="F4742" s="63">
        <v>1.1894420000000001</v>
      </c>
      <c r="G4742" s="63">
        <v>0.2168928</v>
      </c>
      <c r="H4742" s="63">
        <v>60.720300000000002</v>
      </c>
      <c r="I4742" s="63">
        <v>7.2005200000000005E-2</v>
      </c>
      <c r="J4742" s="63">
        <v>0.15760589999999999</v>
      </c>
      <c r="K4742" s="63">
        <v>0.2168928</v>
      </c>
      <c r="L4742" s="63">
        <v>0.27617960000000003</v>
      </c>
      <c r="M4742" s="63">
        <v>0.3617804</v>
      </c>
      <c r="N4742" s="63">
        <v>1831</v>
      </c>
      <c r="O4742" s="63">
        <v>0.1130564</v>
      </c>
      <c r="P4742" s="63">
        <v>10</v>
      </c>
      <c r="Q4742" s="63">
        <v>1.2781749580960001E-2</v>
      </c>
    </row>
    <row r="4743" spans="1:17">
      <c r="A4743" s="63" t="s">
        <v>77</v>
      </c>
      <c r="B4743" s="63" t="s">
        <v>58</v>
      </c>
      <c r="C4743" s="63" t="s">
        <v>72</v>
      </c>
      <c r="D4743" s="63">
        <v>14</v>
      </c>
      <c r="E4743" s="63">
        <v>0.91702870000000003</v>
      </c>
      <c r="F4743" s="63">
        <v>1.171001</v>
      </c>
      <c r="G4743" s="63">
        <v>0.2539727</v>
      </c>
      <c r="H4743" s="63">
        <v>61.553899999999999</v>
      </c>
      <c r="I4743" s="63">
        <v>0.1090851</v>
      </c>
      <c r="J4743" s="63">
        <v>0.1946859</v>
      </c>
      <c r="K4743" s="63">
        <v>0.2539727</v>
      </c>
      <c r="L4743" s="63">
        <v>0.31325950000000002</v>
      </c>
      <c r="M4743" s="63">
        <v>0.3988603</v>
      </c>
      <c r="N4743" s="63">
        <v>1831</v>
      </c>
      <c r="O4743" s="63">
        <v>0.1130564</v>
      </c>
      <c r="P4743" s="63">
        <v>10</v>
      </c>
      <c r="Q4743" s="63">
        <v>1.2781749580960001E-2</v>
      </c>
    </row>
    <row r="4744" spans="1:17">
      <c r="A4744" s="63" t="s">
        <v>77</v>
      </c>
      <c r="B4744" s="63" t="s">
        <v>58</v>
      </c>
      <c r="C4744" s="63" t="s">
        <v>72</v>
      </c>
      <c r="D4744" s="63">
        <v>15</v>
      </c>
      <c r="E4744" s="63">
        <v>0.89700760000000002</v>
      </c>
      <c r="F4744" s="63">
        <v>1.1579060000000001</v>
      </c>
      <c r="G4744" s="63">
        <v>0.26089820000000002</v>
      </c>
      <c r="H4744" s="63">
        <v>62.098100000000002</v>
      </c>
      <c r="I4744" s="63">
        <v>0.11601060000000001</v>
      </c>
      <c r="J4744" s="63">
        <v>0.2016114</v>
      </c>
      <c r="K4744" s="63">
        <v>0.26089820000000002</v>
      </c>
      <c r="L4744" s="63">
        <v>0.3201851</v>
      </c>
      <c r="M4744" s="63">
        <v>0.40578579999999997</v>
      </c>
      <c r="N4744" s="63">
        <v>1831</v>
      </c>
      <c r="O4744" s="63">
        <v>0.1130564</v>
      </c>
      <c r="P4744" s="63">
        <v>10</v>
      </c>
      <c r="Q4744" s="63">
        <v>1.2781749580960001E-2</v>
      </c>
    </row>
    <row r="4745" spans="1:17">
      <c r="A4745" s="63" t="s">
        <v>77</v>
      </c>
      <c r="B4745" s="63" t="s">
        <v>58</v>
      </c>
      <c r="C4745" s="63" t="s">
        <v>72</v>
      </c>
      <c r="D4745" s="63">
        <v>16</v>
      </c>
      <c r="E4745" s="63">
        <v>0.90499680000000005</v>
      </c>
      <c r="F4745" s="63">
        <v>1.157459</v>
      </c>
      <c r="G4745" s="63">
        <v>0.25246190000000002</v>
      </c>
      <c r="H4745" s="63">
        <v>61.554900000000004</v>
      </c>
      <c r="I4745" s="63">
        <v>0.1075743</v>
      </c>
      <c r="J4745" s="63">
        <v>0.19317509999999999</v>
      </c>
      <c r="K4745" s="63">
        <v>0.25246190000000002</v>
      </c>
      <c r="L4745" s="63">
        <v>0.31174869999999999</v>
      </c>
      <c r="M4745" s="63">
        <v>0.39734950000000002</v>
      </c>
      <c r="N4745" s="63">
        <v>1831</v>
      </c>
      <c r="O4745" s="63">
        <v>0.1130564</v>
      </c>
      <c r="P4745" s="63">
        <v>10</v>
      </c>
      <c r="Q4745" s="63">
        <v>1.2781749580960001E-2</v>
      </c>
    </row>
    <row r="4746" spans="1:17">
      <c r="A4746" s="63" t="s">
        <v>77</v>
      </c>
      <c r="B4746" s="63" t="s">
        <v>58</v>
      </c>
      <c r="C4746" s="63" t="s">
        <v>72</v>
      </c>
      <c r="D4746" s="63">
        <v>17</v>
      </c>
      <c r="E4746" s="63">
        <v>0.94757020000000003</v>
      </c>
      <c r="F4746" s="63">
        <v>1.191022</v>
      </c>
      <c r="G4746" s="63">
        <v>0.24345220000000001</v>
      </c>
      <c r="H4746" s="63">
        <v>60.702800000000003</v>
      </c>
      <c r="I4746" s="63">
        <v>9.8564600000000002E-2</v>
      </c>
      <c r="J4746" s="63">
        <v>0.18416540000000001</v>
      </c>
      <c r="K4746" s="63">
        <v>0.24345220000000001</v>
      </c>
      <c r="L4746" s="63">
        <v>0.30273899999999998</v>
      </c>
      <c r="M4746" s="63">
        <v>0.38833980000000001</v>
      </c>
      <c r="N4746" s="63">
        <v>1831</v>
      </c>
      <c r="O4746" s="63">
        <v>0.1130564</v>
      </c>
      <c r="P4746" s="63">
        <v>10</v>
      </c>
      <c r="Q4746" s="63">
        <v>1.2781749580960001E-2</v>
      </c>
    </row>
    <row r="4747" spans="1:17">
      <c r="A4747" s="63" t="s">
        <v>77</v>
      </c>
      <c r="B4747" s="63" t="s">
        <v>58</v>
      </c>
      <c r="C4747" s="63" t="s">
        <v>72</v>
      </c>
      <c r="D4747" s="63">
        <v>18</v>
      </c>
      <c r="E4747" s="63">
        <v>1.094821</v>
      </c>
      <c r="F4747" s="63">
        <v>1.2606040000000001</v>
      </c>
      <c r="G4747" s="63">
        <v>0.16578280000000001</v>
      </c>
      <c r="H4747" s="63">
        <v>59.2072</v>
      </c>
      <c r="I4747" s="63">
        <v>2.0895199999999999E-2</v>
      </c>
      <c r="J4747" s="63">
        <v>0.10649599999999999</v>
      </c>
      <c r="K4747" s="63">
        <v>0.16578280000000001</v>
      </c>
      <c r="L4747" s="63">
        <v>0.22506960000000001</v>
      </c>
      <c r="M4747" s="63">
        <v>0.31067040000000001</v>
      </c>
      <c r="N4747" s="63">
        <v>1831</v>
      </c>
      <c r="O4747" s="63">
        <v>0.1130564</v>
      </c>
      <c r="P4747" s="63">
        <v>10</v>
      </c>
      <c r="Q4747" s="63">
        <v>1.2781749580960001E-2</v>
      </c>
    </row>
    <row r="4748" spans="1:17">
      <c r="A4748" s="63" t="s">
        <v>77</v>
      </c>
      <c r="B4748" s="63" t="s">
        <v>58</v>
      </c>
      <c r="C4748" s="63" t="s">
        <v>72</v>
      </c>
      <c r="D4748" s="63">
        <v>19</v>
      </c>
      <c r="E4748" s="63">
        <v>1.295639</v>
      </c>
      <c r="F4748" s="63">
        <v>1.302443</v>
      </c>
      <c r="G4748" s="63">
        <v>6.8041999999999998E-3</v>
      </c>
      <c r="H4748" s="63">
        <v>56.628599999999999</v>
      </c>
      <c r="I4748" s="63">
        <v>-0.1380834</v>
      </c>
      <c r="J4748" s="63">
        <v>-5.2482599999999997E-2</v>
      </c>
      <c r="K4748" s="63">
        <v>6.8041999999999998E-3</v>
      </c>
      <c r="L4748" s="63">
        <v>6.60911E-2</v>
      </c>
      <c r="M4748" s="63">
        <v>0.15169179999999999</v>
      </c>
      <c r="N4748" s="63">
        <v>1831</v>
      </c>
      <c r="O4748" s="63">
        <v>0.1130564</v>
      </c>
      <c r="P4748" s="63">
        <v>10</v>
      </c>
      <c r="Q4748" s="63">
        <v>1.2781749580960001E-2</v>
      </c>
    </row>
    <row r="4749" spans="1:17">
      <c r="A4749" s="63" t="s">
        <v>77</v>
      </c>
      <c r="B4749" s="63" t="s">
        <v>58</v>
      </c>
      <c r="C4749" s="63" t="s">
        <v>72</v>
      </c>
      <c r="D4749" s="63">
        <v>20</v>
      </c>
      <c r="E4749" s="63">
        <v>1.4738519999999999</v>
      </c>
      <c r="F4749" s="63">
        <v>1.3634489999999999</v>
      </c>
      <c r="G4749" s="63">
        <v>-0.1104035</v>
      </c>
      <c r="H4749" s="63">
        <v>54.889800000000001</v>
      </c>
      <c r="I4749" s="63">
        <v>-0.25529109999999999</v>
      </c>
      <c r="J4749" s="63">
        <v>-0.16969039999999999</v>
      </c>
      <c r="K4749" s="63">
        <v>-0.1104035</v>
      </c>
      <c r="L4749" s="63">
        <v>-5.1116700000000001E-2</v>
      </c>
      <c r="M4749" s="63">
        <v>3.4484099999999997E-2</v>
      </c>
      <c r="N4749" s="63">
        <v>1831</v>
      </c>
      <c r="O4749" s="63">
        <v>0.1130564</v>
      </c>
      <c r="P4749" s="63">
        <v>10</v>
      </c>
      <c r="Q4749" s="63">
        <v>1.2781749580960001E-2</v>
      </c>
    </row>
    <row r="4750" spans="1:17">
      <c r="A4750" s="63" t="s">
        <v>77</v>
      </c>
      <c r="B4750" s="63" t="s">
        <v>58</v>
      </c>
      <c r="C4750" s="63" t="s">
        <v>72</v>
      </c>
      <c r="D4750" s="63">
        <v>21</v>
      </c>
      <c r="E4750" s="63">
        <v>1.5558529999999999</v>
      </c>
      <c r="F4750" s="63">
        <v>1.384717</v>
      </c>
      <c r="G4750" s="63">
        <v>-0.17113529999999999</v>
      </c>
      <c r="H4750" s="63">
        <v>53.494300000000003</v>
      </c>
      <c r="I4750" s="63">
        <v>-0.3160229</v>
      </c>
      <c r="J4750" s="63">
        <v>-0.23042209999999999</v>
      </c>
      <c r="K4750" s="63">
        <v>-0.17113529999999999</v>
      </c>
      <c r="L4750" s="63">
        <v>-0.1118485</v>
      </c>
      <c r="M4750" s="63">
        <v>-2.6247699999999999E-2</v>
      </c>
      <c r="N4750" s="63">
        <v>1831</v>
      </c>
      <c r="O4750" s="63">
        <v>0.1130564</v>
      </c>
      <c r="P4750" s="63">
        <v>10</v>
      </c>
      <c r="Q4750" s="63">
        <v>1.2781749580960001E-2</v>
      </c>
    </row>
    <row r="4751" spans="1:17">
      <c r="A4751" s="63" t="s">
        <v>77</v>
      </c>
      <c r="B4751" s="63" t="s">
        <v>58</v>
      </c>
      <c r="C4751" s="63" t="s">
        <v>72</v>
      </c>
      <c r="D4751" s="63">
        <v>22</v>
      </c>
      <c r="E4751" s="63">
        <v>1.5097020000000001</v>
      </c>
      <c r="F4751" s="63">
        <v>1.2871729999999999</v>
      </c>
      <c r="G4751" s="63">
        <v>-0.22252920000000001</v>
      </c>
      <c r="H4751" s="63">
        <v>52.429099999999998</v>
      </c>
      <c r="I4751" s="63">
        <v>-0.36741679999999999</v>
      </c>
      <c r="J4751" s="63">
        <v>-0.28181600000000001</v>
      </c>
      <c r="K4751" s="63">
        <v>-0.22252920000000001</v>
      </c>
      <c r="L4751" s="63">
        <v>-0.16324230000000001</v>
      </c>
      <c r="M4751" s="63">
        <v>-7.7641600000000005E-2</v>
      </c>
      <c r="N4751" s="63">
        <v>1831</v>
      </c>
      <c r="O4751" s="63">
        <v>0.1130564</v>
      </c>
      <c r="P4751" s="63">
        <v>10</v>
      </c>
      <c r="Q4751" s="63">
        <v>1.2781749580960001E-2</v>
      </c>
    </row>
    <row r="4752" spans="1:17">
      <c r="A4752" s="63" t="s">
        <v>77</v>
      </c>
      <c r="B4752" s="63" t="s">
        <v>58</v>
      </c>
      <c r="C4752" s="63" t="s">
        <v>72</v>
      </c>
      <c r="D4752" s="63">
        <v>23</v>
      </c>
      <c r="E4752" s="63">
        <v>1.313104</v>
      </c>
      <c r="F4752" s="63">
        <v>1.0898829999999999</v>
      </c>
      <c r="G4752" s="63">
        <v>-0.22322110000000001</v>
      </c>
      <c r="H4752" s="63">
        <v>51.541200000000003</v>
      </c>
      <c r="I4752" s="63">
        <v>-0.36810870000000001</v>
      </c>
      <c r="J4752" s="63">
        <v>-0.28250789999999998</v>
      </c>
      <c r="K4752" s="63">
        <v>-0.22322110000000001</v>
      </c>
      <c r="L4752" s="63">
        <v>-0.1639342</v>
      </c>
      <c r="M4752" s="63">
        <v>-7.83335E-2</v>
      </c>
      <c r="N4752" s="63">
        <v>1831</v>
      </c>
      <c r="O4752" s="63">
        <v>0.1130564</v>
      </c>
      <c r="P4752" s="63">
        <v>10</v>
      </c>
      <c r="Q4752" s="63">
        <v>1.2781749580960001E-2</v>
      </c>
    </row>
    <row r="4753" spans="1:17">
      <c r="A4753" s="63" t="s">
        <v>77</v>
      </c>
      <c r="B4753" s="63" t="s">
        <v>58</v>
      </c>
      <c r="C4753" s="63" t="s">
        <v>72</v>
      </c>
      <c r="D4753" s="63">
        <v>24</v>
      </c>
      <c r="E4753" s="63">
        <v>1.07836</v>
      </c>
      <c r="F4753" s="63">
        <v>0.84888739999999996</v>
      </c>
      <c r="G4753" s="63">
        <v>-0.22947290000000001</v>
      </c>
      <c r="H4753" s="63">
        <v>50.974600000000002</v>
      </c>
      <c r="I4753" s="63">
        <v>-0.37436049999999998</v>
      </c>
      <c r="J4753" s="63">
        <v>-0.28875970000000001</v>
      </c>
      <c r="K4753" s="63">
        <v>-0.22947290000000001</v>
      </c>
      <c r="L4753" s="63">
        <v>-0.170186</v>
      </c>
      <c r="M4753" s="63">
        <v>-8.4585300000000002E-2</v>
      </c>
      <c r="N4753" s="63">
        <v>1831</v>
      </c>
      <c r="O4753" s="63">
        <v>0.1130564</v>
      </c>
      <c r="P4753" s="63">
        <v>10</v>
      </c>
      <c r="Q4753" s="63">
        <v>1.2781749580960001E-2</v>
      </c>
    </row>
    <row r="4754" spans="1:17">
      <c r="A4754" s="63" t="s">
        <v>77</v>
      </c>
      <c r="B4754" s="63" t="s">
        <v>58</v>
      </c>
      <c r="C4754" s="63" t="s">
        <v>73</v>
      </c>
      <c r="D4754" s="63">
        <v>1</v>
      </c>
      <c r="E4754" s="63">
        <v>0.96341100000000002</v>
      </c>
      <c r="F4754" s="63">
        <v>0.81850730000000005</v>
      </c>
      <c r="G4754" s="63">
        <v>-0.1449037</v>
      </c>
      <c r="H4754" s="63">
        <v>48.0488</v>
      </c>
      <c r="I4754" s="63">
        <v>-0.28979129999999997</v>
      </c>
      <c r="J4754" s="63">
        <v>-0.2041906</v>
      </c>
      <c r="K4754" s="63">
        <v>-0.1449037</v>
      </c>
      <c r="L4754" s="63">
        <v>-8.5616899999999996E-2</v>
      </c>
      <c r="M4754" s="63">
        <v>-1.6099999999999998E-5</v>
      </c>
      <c r="N4754" s="63">
        <v>1831</v>
      </c>
      <c r="O4754" s="63">
        <v>0.1130564</v>
      </c>
      <c r="P4754" s="63">
        <v>11</v>
      </c>
      <c r="Q4754" s="63">
        <v>1.2781749580960001E-2</v>
      </c>
    </row>
    <row r="4755" spans="1:17">
      <c r="A4755" s="63" t="s">
        <v>77</v>
      </c>
      <c r="B4755" s="63" t="s">
        <v>58</v>
      </c>
      <c r="C4755" s="63" t="s">
        <v>73</v>
      </c>
      <c r="D4755" s="63">
        <v>2</v>
      </c>
      <c r="E4755" s="63">
        <v>0.89775870000000002</v>
      </c>
      <c r="F4755" s="63">
        <v>0.73694289999999996</v>
      </c>
      <c r="G4755" s="63">
        <v>-0.16081580000000001</v>
      </c>
      <c r="H4755" s="63">
        <v>47.7637</v>
      </c>
      <c r="I4755" s="63">
        <v>-0.30570340000000001</v>
      </c>
      <c r="J4755" s="63">
        <v>-0.22010270000000001</v>
      </c>
      <c r="K4755" s="63">
        <v>-0.16081580000000001</v>
      </c>
      <c r="L4755" s="63">
        <v>-0.10152899999999999</v>
      </c>
      <c r="M4755" s="63">
        <v>-1.59282E-2</v>
      </c>
      <c r="N4755" s="63">
        <v>1831</v>
      </c>
      <c r="O4755" s="63">
        <v>0.1130564</v>
      </c>
      <c r="P4755" s="63">
        <v>11</v>
      </c>
      <c r="Q4755" s="63">
        <v>1.2781749580960001E-2</v>
      </c>
    </row>
    <row r="4756" spans="1:17">
      <c r="A4756" s="63" t="s">
        <v>77</v>
      </c>
      <c r="B4756" s="63" t="s">
        <v>58</v>
      </c>
      <c r="C4756" s="63" t="s">
        <v>73</v>
      </c>
      <c r="D4756" s="63">
        <v>3</v>
      </c>
      <c r="E4756" s="63">
        <v>0.88351659999999999</v>
      </c>
      <c r="F4756" s="63">
        <v>0.72712019999999999</v>
      </c>
      <c r="G4756" s="63">
        <v>-0.15639639999999999</v>
      </c>
      <c r="H4756" s="63">
        <v>47.420900000000003</v>
      </c>
      <c r="I4756" s="63">
        <v>-0.301284</v>
      </c>
      <c r="J4756" s="63">
        <v>-0.21568329999999999</v>
      </c>
      <c r="K4756" s="63">
        <v>-0.15639639999999999</v>
      </c>
      <c r="L4756" s="63">
        <v>-9.7109600000000004E-2</v>
      </c>
      <c r="M4756" s="63">
        <v>-1.1508900000000001E-2</v>
      </c>
      <c r="N4756" s="63">
        <v>1831</v>
      </c>
      <c r="O4756" s="63">
        <v>0.1130564</v>
      </c>
      <c r="P4756" s="63">
        <v>11</v>
      </c>
      <c r="Q4756" s="63">
        <v>1.2781749580960001E-2</v>
      </c>
    </row>
    <row r="4757" spans="1:17">
      <c r="A4757" s="63" t="s">
        <v>77</v>
      </c>
      <c r="B4757" s="63" t="s">
        <v>58</v>
      </c>
      <c r="C4757" s="63" t="s">
        <v>73</v>
      </c>
      <c r="D4757" s="63">
        <v>4</v>
      </c>
      <c r="E4757" s="63">
        <v>0.92614569999999996</v>
      </c>
      <c r="F4757" s="63">
        <v>0.76829550000000002</v>
      </c>
      <c r="G4757" s="63">
        <v>-0.1578503</v>
      </c>
      <c r="H4757" s="63">
        <v>47.183799999999998</v>
      </c>
      <c r="I4757" s="63">
        <v>-0.3027379</v>
      </c>
      <c r="J4757" s="63">
        <v>-0.2171371</v>
      </c>
      <c r="K4757" s="63">
        <v>-0.1578503</v>
      </c>
      <c r="L4757" s="63">
        <v>-9.8563399999999995E-2</v>
      </c>
      <c r="M4757" s="63">
        <v>-1.2962700000000001E-2</v>
      </c>
      <c r="N4757" s="63">
        <v>1831</v>
      </c>
      <c r="O4757" s="63">
        <v>0.1130564</v>
      </c>
      <c r="P4757" s="63">
        <v>11</v>
      </c>
      <c r="Q4757" s="63">
        <v>1.2781749580960001E-2</v>
      </c>
    </row>
    <row r="4758" spans="1:17">
      <c r="A4758" s="63" t="s">
        <v>77</v>
      </c>
      <c r="B4758" s="63" t="s">
        <v>58</v>
      </c>
      <c r="C4758" s="63" t="s">
        <v>73</v>
      </c>
      <c r="D4758" s="63">
        <v>5</v>
      </c>
      <c r="E4758" s="63">
        <v>0.9635184</v>
      </c>
      <c r="F4758" s="63">
        <v>0.80642559999999996</v>
      </c>
      <c r="G4758" s="63">
        <v>-0.1570928</v>
      </c>
      <c r="H4758" s="63">
        <v>46.823399999999999</v>
      </c>
      <c r="I4758" s="63">
        <v>-0.30198039999999998</v>
      </c>
      <c r="J4758" s="63">
        <v>-0.21637960000000001</v>
      </c>
      <c r="K4758" s="63">
        <v>-0.1570928</v>
      </c>
      <c r="L4758" s="63">
        <v>-9.7806000000000004E-2</v>
      </c>
      <c r="M4758" s="63">
        <v>-1.2205199999999999E-2</v>
      </c>
      <c r="N4758" s="63">
        <v>1831</v>
      </c>
      <c r="O4758" s="63">
        <v>0.1130564</v>
      </c>
      <c r="P4758" s="63">
        <v>11</v>
      </c>
      <c r="Q4758" s="63">
        <v>1.2781749580960001E-2</v>
      </c>
    </row>
    <row r="4759" spans="1:17">
      <c r="A4759" s="63" t="s">
        <v>77</v>
      </c>
      <c r="B4759" s="63" t="s">
        <v>58</v>
      </c>
      <c r="C4759" s="63" t="s">
        <v>73</v>
      </c>
      <c r="D4759" s="63">
        <v>6</v>
      </c>
      <c r="E4759" s="63">
        <v>1.1261380000000001</v>
      </c>
      <c r="F4759" s="63">
        <v>0.89090020000000003</v>
      </c>
      <c r="G4759" s="63">
        <v>-0.2352378</v>
      </c>
      <c r="H4759" s="63">
        <v>46.433199999999999</v>
      </c>
      <c r="I4759" s="63">
        <v>-0.3801254</v>
      </c>
      <c r="J4759" s="63">
        <v>-0.29452460000000003</v>
      </c>
      <c r="K4759" s="63">
        <v>-0.2352378</v>
      </c>
      <c r="L4759" s="63">
        <v>-0.17595089999999999</v>
      </c>
      <c r="M4759" s="63">
        <v>-9.0350200000000006E-2</v>
      </c>
      <c r="N4759" s="63">
        <v>1831</v>
      </c>
      <c r="O4759" s="63">
        <v>0.1130564</v>
      </c>
      <c r="P4759" s="63">
        <v>11</v>
      </c>
      <c r="Q4759" s="63">
        <v>1.2781749580960001E-2</v>
      </c>
    </row>
    <row r="4760" spans="1:17">
      <c r="A4760" s="63" t="s">
        <v>77</v>
      </c>
      <c r="B4760" s="63" t="s">
        <v>58</v>
      </c>
      <c r="C4760" s="63" t="s">
        <v>73</v>
      </c>
      <c r="D4760" s="63">
        <v>7</v>
      </c>
      <c r="E4760" s="63">
        <v>1.454108</v>
      </c>
      <c r="F4760" s="63">
        <v>1.2549319999999999</v>
      </c>
      <c r="G4760" s="63">
        <v>-0.19917679999999999</v>
      </c>
      <c r="H4760" s="63">
        <v>46.165999999999997</v>
      </c>
      <c r="I4760" s="63">
        <v>-0.34406439999999999</v>
      </c>
      <c r="J4760" s="63">
        <v>-0.25846360000000002</v>
      </c>
      <c r="K4760" s="63">
        <v>-0.19917679999999999</v>
      </c>
      <c r="L4760" s="63">
        <v>-0.13988999999999999</v>
      </c>
      <c r="M4760" s="63">
        <v>-5.4289200000000003E-2</v>
      </c>
      <c r="N4760" s="63">
        <v>1831</v>
      </c>
      <c r="O4760" s="63">
        <v>0.1130564</v>
      </c>
      <c r="P4760" s="63">
        <v>11</v>
      </c>
      <c r="Q4760" s="63">
        <v>1.2781749580960001E-2</v>
      </c>
    </row>
    <row r="4761" spans="1:17">
      <c r="A4761" s="63" t="s">
        <v>77</v>
      </c>
      <c r="B4761" s="63" t="s">
        <v>58</v>
      </c>
      <c r="C4761" s="63" t="s">
        <v>73</v>
      </c>
      <c r="D4761" s="63">
        <v>8</v>
      </c>
      <c r="E4761" s="63">
        <v>1.6387940000000001</v>
      </c>
      <c r="F4761" s="63">
        <v>1.5548420000000001</v>
      </c>
      <c r="G4761" s="63">
        <v>-8.3951799999999993E-2</v>
      </c>
      <c r="H4761" s="63">
        <v>46.102800000000002</v>
      </c>
      <c r="I4761" s="63">
        <v>-0.2288394</v>
      </c>
      <c r="J4761" s="63">
        <v>-0.1432387</v>
      </c>
      <c r="K4761" s="63">
        <v>-8.3951799999999993E-2</v>
      </c>
      <c r="L4761" s="63">
        <v>-2.4664999999999999E-2</v>
      </c>
      <c r="M4761" s="63">
        <v>6.0935799999999998E-2</v>
      </c>
      <c r="N4761" s="63">
        <v>1831</v>
      </c>
      <c r="O4761" s="63">
        <v>0.1130564</v>
      </c>
      <c r="P4761" s="63">
        <v>11</v>
      </c>
      <c r="Q4761" s="63">
        <v>1.2781749580960001E-2</v>
      </c>
    </row>
    <row r="4762" spans="1:17">
      <c r="A4762" s="63" t="s">
        <v>77</v>
      </c>
      <c r="B4762" s="63" t="s">
        <v>58</v>
      </c>
      <c r="C4762" s="63" t="s">
        <v>73</v>
      </c>
      <c r="D4762" s="63">
        <v>9</v>
      </c>
      <c r="E4762" s="63">
        <v>1.480259</v>
      </c>
      <c r="F4762" s="63">
        <v>1.5535920000000001</v>
      </c>
      <c r="G4762" s="63">
        <v>7.3333599999999999E-2</v>
      </c>
      <c r="H4762" s="63">
        <v>48.244999999999997</v>
      </c>
      <c r="I4762" s="63">
        <v>-7.1554000000000006E-2</v>
      </c>
      <c r="J4762" s="63">
        <v>1.40468E-2</v>
      </c>
      <c r="K4762" s="63">
        <v>7.3333599999999999E-2</v>
      </c>
      <c r="L4762" s="63">
        <v>0.1326205</v>
      </c>
      <c r="M4762" s="63">
        <v>0.2182212</v>
      </c>
      <c r="N4762" s="63">
        <v>1831</v>
      </c>
      <c r="O4762" s="63">
        <v>0.1130564</v>
      </c>
      <c r="P4762" s="63">
        <v>11</v>
      </c>
      <c r="Q4762" s="63">
        <v>1.2781749580960001E-2</v>
      </c>
    </row>
    <row r="4763" spans="1:17">
      <c r="A4763" s="63" t="s">
        <v>77</v>
      </c>
      <c r="B4763" s="63" t="s">
        <v>58</v>
      </c>
      <c r="C4763" s="63" t="s">
        <v>73</v>
      </c>
      <c r="D4763" s="63">
        <v>10</v>
      </c>
      <c r="E4763" s="63">
        <v>1.3987419999999999</v>
      </c>
      <c r="F4763" s="63">
        <v>1.4749859999999999</v>
      </c>
      <c r="G4763" s="63">
        <v>7.6243900000000003E-2</v>
      </c>
      <c r="H4763" s="63">
        <v>52.241599999999998</v>
      </c>
      <c r="I4763" s="63">
        <v>-6.8643700000000002E-2</v>
      </c>
      <c r="J4763" s="63">
        <v>1.6957E-2</v>
      </c>
      <c r="K4763" s="63">
        <v>7.6243900000000003E-2</v>
      </c>
      <c r="L4763" s="63">
        <v>0.1355307</v>
      </c>
      <c r="M4763" s="63">
        <v>0.22113150000000001</v>
      </c>
      <c r="N4763" s="63">
        <v>1831</v>
      </c>
      <c r="O4763" s="63">
        <v>0.1130564</v>
      </c>
      <c r="P4763" s="63">
        <v>11</v>
      </c>
      <c r="Q4763" s="63">
        <v>1.2781749580960001E-2</v>
      </c>
    </row>
    <row r="4764" spans="1:17">
      <c r="A4764" s="63" t="s">
        <v>77</v>
      </c>
      <c r="B4764" s="63" t="s">
        <v>58</v>
      </c>
      <c r="C4764" s="63" t="s">
        <v>73</v>
      </c>
      <c r="D4764" s="63">
        <v>11</v>
      </c>
      <c r="E4764" s="63">
        <v>1.276184</v>
      </c>
      <c r="F4764" s="63">
        <v>1.4307939999999999</v>
      </c>
      <c r="G4764" s="63">
        <v>0.15461030000000001</v>
      </c>
      <c r="H4764" s="63">
        <v>55.752000000000002</v>
      </c>
      <c r="I4764" s="63">
        <v>9.7227000000000008E-3</v>
      </c>
      <c r="J4764" s="63">
        <v>9.5323400000000003E-2</v>
      </c>
      <c r="K4764" s="63">
        <v>0.15461030000000001</v>
      </c>
      <c r="L4764" s="63">
        <v>0.21389710000000001</v>
      </c>
      <c r="M4764" s="63">
        <v>0.29949789999999998</v>
      </c>
      <c r="N4764" s="63">
        <v>1831</v>
      </c>
      <c r="O4764" s="63">
        <v>0.1130564</v>
      </c>
      <c r="P4764" s="63">
        <v>11</v>
      </c>
      <c r="Q4764" s="63">
        <v>1.2781749580960001E-2</v>
      </c>
    </row>
    <row r="4765" spans="1:17">
      <c r="A4765" s="63" t="s">
        <v>77</v>
      </c>
      <c r="B4765" s="63" t="s">
        <v>58</v>
      </c>
      <c r="C4765" s="63" t="s">
        <v>73</v>
      </c>
      <c r="D4765" s="63">
        <v>12</v>
      </c>
      <c r="E4765" s="63">
        <v>1.2038120000000001</v>
      </c>
      <c r="F4765" s="63">
        <v>1.339574</v>
      </c>
      <c r="G4765" s="63">
        <v>0.13576170000000001</v>
      </c>
      <c r="H4765" s="63">
        <v>58.506500000000003</v>
      </c>
      <c r="I4765" s="63">
        <v>-9.1258999999999993E-3</v>
      </c>
      <c r="J4765" s="63">
        <v>7.6474899999999998E-2</v>
      </c>
      <c r="K4765" s="63">
        <v>0.13576170000000001</v>
      </c>
      <c r="L4765" s="63">
        <v>0.19504859999999999</v>
      </c>
      <c r="M4765" s="63">
        <v>0.28064929999999999</v>
      </c>
      <c r="N4765" s="63">
        <v>1831</v>
      </c>
      <c r="O4765" s="63">
        <v>0.1130564</v>
      </c>
      <c r="P4765" s="63">
        <v>11</v>
      </c>
      <c r="Q4765" s="63">
        <v>1.2781749580960001E-2</v>
      </c>
    </row>
    <row r="4766" spans="1:17">
      <c r="A4766" s="63" t="s">
        <v>77</v>
      </c>
      <c r="B4766" s="63" t="s">
        <v>58</v>
      </c>
      <c r="C4766" s="63" t="s">
        <v>73</v>
      </c>
      <c r="D4766" s="63">
        <v>13</v>
      </c>
      <c r="E4766" s="63">
        <v>1.0584659999999999</v>
      </c>
      <c r="F4766" s="63">
        <v>1.309628</v>
      </c>
      <c r="G4766" s="63">
        <v>0.25116240000000001</v>
      </c>
      <c r="H4766" s="63">
        <v>60.0685</v>
      </c>
      <c r="I4766" s="63">
        <v>0.1062748</v>
      </c>
      <c r="J4766" s="63">
        <v>0.19187560000000001</v>
      </c>
      <c r="K4766" s="63">
        <v>0.25116240000000001</v>
      </c>
      <c r="L4766" s="63">
        <v>0.31044919999999998</v>
      </c>
      <c r="M4766" s="63">
        <v>0.39605000000000001</v>
      </c>
      <c r="N4766" s="63">
        <v>1831</v>
      </c>
      <c r="O4766" s="63">
        <v>0.1130564</v>
      </c>
      <c r="P4766" s="63">
        <v>11</v>
      </c>
      <c r="Q4766" s="63">
        <v>1.2781749580960001E-2</v>
      </c>
    </row>
    <row r="4767" spans="1:17">
      <c r="A4767" s="63" t="s">
        <v>77</v>
      </c>
      <c r="B4767" s="63" t="s">
        <v>58</v>
      </c>
      <c r="C4767" s="63" t="s">
        <v>73</v>
      </c>
      <c r="D4767" s="63">
        <v>14</v>
      </c>
      <c r="E4767" s="63">
        <v>0.97287049999999997</v>
      </c>
      <c r="F4767" s="63">
        <v>1.2625660000000001</v>
      </c>
      <c r="G4767" s="63">
        <v>0.28969549999999999</v>
      </c>
      <c r="H4767" s="63">
        <v>60.8322</v>
      </c>
      <c r="I4767" s="63">
        <v>0.14480789999999999</v>
      </c>
      <c r="J4767" s="63">
        <v>0.23040869999999999</v>
      </c>
      <c r="K4767" s="63">
        <v>0.28969549999999999</v>
      </c>
      <c r="L4767" s="63">
        <v>0.34898230000000002</v>
      </c>
      <c r="M4767" s="63">
        <v>0.4345831</v>
      </c>
      <c r="N4767" s="63">
        <v>1831</v>
      </c>
      <c r="O4767" s="63">
        <v>0.1130564</v>
      </c>
      <c r="P4767" s="63">
        <v>11</v>
      </c>
      <c r="Q4767" s="63">
        <v>1.2781749580960001E-2</v>
      </c>
    </row>
    <row r="4768" spans="1:17">
      <c r="A4768" s="63" t="s">
        <v>77</v>
      </c>
      <c r="B4768" s="63" t="s">
        <v>58</v>
      </c>
      <c r="C4768" s="63" t="s">
        <v>73</v>
      </c>
      <c r="D4768" s="63">
        <v>15</v>
      </c>
      <c r="E4768" s="63">
        <v>0.94383379999999995</v>
      </c>
      <c r="F4768" s="63">
        <v>1.198944</v>
      </c>
      <c r="G4768" s="63">
        <v>0.25511010000000001</v>
      </c>
      <c r="H4768" s="63">
        <v>60.330100000000002</v>
      </c>
      <c r="I4768" s="63">
        <v>0.1102225</v>
      </c>
      <c r="J4768" s="63">
        <v>0.19582330000000001</v>
      </c>
      <c r="K4768" s="63">
        <v>0.25511010000000001</v>
      </c>
      <c r="L4768" s="63">
        <v>0.31439689999999998</v>
      </c>
      <c r="M4768" s="63">
        <v>0.39999770000000001</v>
      </c>
      <c r="N4768" s="63">
        <v>1831</v>
      </c>
      <c r="O4768" s="63">
        <v>0.1130564</v>
      </c>
      <c r="P4768" s="63">
        <v>11</v>
      </c>
      <c r="Q4768" s="63">
        <v>1.2781749580960001E-2</v>
      </c>
    </row>
    <row r="4769" spans="1:17">
      <c r="A4769" s="63" t="s">
        <v>77</v>
      </c>
      <c r="B4769" s="63" t="s">
        <v>58</v>
      </c>
      <c r="C4769" s="63" t="s">
        <v>73</v>
      </c>
      <c r="D4769" s="63">
        <v>16</v>
      </c>
      <c r="E4769" s="63">
        <v>0.96309449999999996</v>
      </c>
      <c r="F4769" s="63">
        <v>1.1806080000000001</v>
      </c>
      <c r="G4769" s="63">
        <v>0.21751329999999999</v>
      </c>
      <c r="H4769" s="63">
        <v>58.833599999999997</v>
      </c>
      <c r="I4769" s="63">
        <v>7.2625700000000001E-2</v>
      </c>
      <c r="J4769" s="63">
        <v>0.15822649999999999</v>
      </c>
      <c r="K4769" s="63">
        <v>0.21751329999999999</v>
      </c>
      <c r="L4769" s="63">
        <v>0.2768002</v>
      </c>
      <c r="M4769" s="63">
        <v>0.36240090000000003</v>
      </c>
      <c r="N4769" s="63">
        <v>1831</v>
      </c>
      <c r="O4769" s="63">
        <v>0.1130564</v>
      </c>
      <c r="P4769" s="63">
        <v>11</v>
      </c>
      <c r="Q4769" s="63">
        <v>1.2781749580960001E-2</v>
      </c>
    </row>
    <row r="4770" spans="1:17">
      <c r="A4770" s="63" t="s">
        <v>77</v>
      </c>
      <c r="B4770" s="63" t="s">
        <v>58</v>
      </c>
      <c r="C4770" s="63" t="s">
        <v>73</v>
      </c>
      <c r="D4770" s="63">
        <v>17</v>
      </c>
      <c r="E4770" s="63">
        <v>1.0323819999999999</v>
      </c>
      <c r="F4770" s="63">
        <v>1.2181999999999999</v>
      </c>
      <c r="G4770" s="63">
        <v>0.18581739999999999</v>
      </c>
      <c r="H4770" s="63">
        <v>56.0595</v>
      </c>
      <c r="I4770" s="63">
        <v>4.0929800000000002E-2</v>
      </c>
      <c r="J4770" s="63">
        <v>0.12653049999999999</v>
      </c>
      <c r="K4770" s="63">
        <v>0.18581739999999999</v>
      </c>
      <c r="L4770" s="63">
        <v>0.24510419999999999</v>
      </c>
      <c r="M4770" s="63">
        <v>0.33070500000000003</v>
      </c>
      <c r="N4770" s="63">
        <v>1831</v>
      </c>
      <c r="O4770" s="63">
        <v>0.1130564</v>
      </c>
      <c r="P4770" s="63">
        <v>11</v>
      </c>
      <c r="Q4770" s="63">
        <v>1.2781749580960001E-2</v>
      </c>
    </row>
    <row r="4771" spans="1:17">
      <c r="A4771" s="63" t="s">
        <v>77</v>
      </c>
      <c r="B4771" s="63" t="s">
        <v>58</v>
      </c>
      <c r="C4771" s="63" t="s">
        <v>73</v>
      </c>
      <c r="D4771" s="63">
        <v>18</v>
      </c>
      <c r="E4771" s="63">
        <v>1.2930699999999999</v>
      </c>
      <c r="F4771" s="63">
        <v>1.3721220000000001</v>
      </c>
      <c r="G4771" s="63">
        <v>7.9052600000000001E-2</v>
      </c>
      <c r="H4771" s="63">
        <v>53.645000000000003</v>
      </c>
      <c r="I4771" s="63">
        <v>-6.5835000000000005E-2</v>
      </c>
      <c r="J4771" s="63">
        <v>1.9765700000000001E-2</v>
      </c>
      <c r="K4771" s="63">
        <v>7.9052600000000001E-2</v>
      </c>
      <c r="L4771" s="63">
        <v>0.1383394</v>
      </c>
      <c r="M4771" s="63">
        <v>0.22394020000000001</v>
      </c>
      <c r="N4771" s="63">
        <v>1831</v>
      </c>
      <c r="O4771" s="63">
        <v>0.1130564</v>
      </c>
      <c r="P4771" s="63">
        <v>11</v>
      </c>
      <c r="Q4771" s="63">
        <v>1.2781749580960001E-2</v>
      </c>
    </row>
    <row r="4772" spans="1:17">
      <c r="A4772" s="63" t="s">
        <v>77</v>
      </c>
      <c r="B4772" s="63" t="s">
        <v>58</v>
      </c>
      <c r="C4772" s="63" t="s">
        <v>73</v>
      </c>
      <c r="D4772" s="63">
        <v>19</v>
      </c>
      <c r="E4772" s="63">
        <v>1.54782</v>
      </c>
      <c r="F4772" s="63">
        <v>1.483052</v>
      </c>
      <c r="G4772" s="63">
        <v>-6.4768199999999998E-2</v>
      </c>
      <c r="H4772" s="63">
        <v>52.218200000000003</v>
      </c>
      <c r="I4772" s="63">
        <v>-0.2096558</v>
      </c>
      <c r="J4772" s="63">
        <v>-0.124055</v>
      </c>
      <c r="K4772" s="63">
        <v>-6.4768199999999998E-2</v>
      </c>
      <c r="L4772" s="63">
        <v>-5.4814E-3</v>
      </c>
      <c r="M4772" s="63">
        <v>8.0119399999999993E-2</v>
      </c>
      <c r="N4772" s="63">
        <v>1831</v>
      </c>
      <c r="O4772" s="63">
        <v>0.1130564</v>
      </c>
      <c r="P4772" s="63">
        <v>11</v>
      </c>
      <c r="Q4772" s="63">
        <v>1.2781749580960001E-2</v>
      </c>
    </row>
    <row r="4773" spans="1:17">
      <c r="A4773" s="63" t="s">
        <v>77</v>
      </c>
      <c r="B4773" s="63" t="s">
        <v>58</v>
      </c>
      <c r="C4773" s="63" t="s">
        <v>73</v>
      </c>
      <c r="D4773" s="63">
        <v>20</v>
      </c>
      <c r="E4773" s="63">
        <v>1.6399729999999999</v>
      </c>
      <c r="F4773" s="63">
        <v>1.524805</v>
      </c>
      <c r="G4773" s="63">
        <v>-0.1151683</v>
      </c>
      <c r="H4773" s="63">
        <v>50.701099999999997</v>
      </c>
      <c r="I4773" s="63">
        <v>-0.26005590000000001</v>
      </c>
      <c r="J4773" s="63">
        <v>-0.1744552</v>
      </c>
      <c r="K4773" s="63">
        <v>-0.1151683</v>
      </c>
      <c r="L4773" s="63">
        <v>-5.5881500000000001E-2</v>
      </c>
      <c r="M4773" s="63">
        <v>2.9719300000000001E-2</v>
      </c>
      <c r="N4773" s="63">
        <v>1831</v>
      </c>
      <c r="O4773" s="63">
        <v>0.1130564</v>
      </c>
      <c r="P4773" s="63">
        <v>11</v>
      </c>
      <c r="Q4773" s="63">
        <v>1.2781749580960001E-2</v>
      </c>
    </row>
    <row r="4774" spans="1:17">
      <c r="A4774" s="63" t="s">
        <v>77</v>
      </c>
      <c r="B4774" s="63" t="s">
        <v>58</v>
      </c>
      <c r="C4774" s="63" t="s">
        <v>73</v>
      </c>
      <c r="D4774" s="63">
        <v>21</v>
      </c>
      <c r="E4774" s="63">
        <v>1.6726030000000001</v>
      </c>
      <c r="F4774" s="63">
        <v>1.5247440000000001</v>
      </c>
      <c r="G4774" s="63">
        <v>-0.14785870000000001</v>
      </c>
      <c r="H4774" s="63">
        <v>49.830100000000002</v>
      </c>
      <c r="I4774" s="63">
        <v>-0.29274630000000001</v>
      </c>
      <c r="J4774" s="63">
        <v>-0.20714560000000001</v>
      </c>
      <c r="K4774" s="63">
        <v>-0.14785870000000001</v>
      </c>
      <c r="L4774" s="63">
        <v>-8.8571899999999995E-2</v>
      </c>
      <c r="M4774" s="63">
        <v>-2.9711E-3</v>
      </c>
      <c r="N4774" s="63">
        <v>1831</v>
      </c>
      <c r="O4774" s="63">
        <v>0.1130564</v>
      </c>
      <c r="P4774" s="63">
        <v>11</v>
      </c>
      <c r="Q4774" s="63">
        <v>1.2781749580960001E-2</v>
      </c>
    </row>
    <row r="4775" spans="1:17">
      <c r="A4775" s="63" t="s">
        <v>77</v>
      </c>
      <c r="B4775" s="63" t="s">
        <v>58</v>
      </c>
      <c r="C4775" s="63" t="s">
        <v>73</v>
      </c>
      <c r="D4775" s="63">
        <v>22</v>
      </c>
      <c r="E4775" s="63">
        <v>1.5515909999999999</v>
      </c>
      <c r="F4775" s="63">
        <v>1.403305</v>
      </c>
      <c r="G4775" s="63">
        <v>-0.14828649999999999</v>
      </c>
      <c r="H4775" s="63">
        <v>49.0379</v>
      </c>
      <c r="I4775" s="63">
        <v>-0.29317409999999999</v>
      </c>
      <c r="J4775" s="63">
        <v>-0.20757329999999999</v>
      </c>
      <c r="K4775" s="63">
        <v>-0.14828649999999999</v>
      </c>
      <c r="L4775" s="63">
        <v>-8.8999599999999998E-2</v>
      </c>
      <c r="M4775" s="63">
        <v>-3.3988999999999998E-3</v>
      </c>
      <c r="N4775" s="63">
        <v>1831</v>
      </c>
      <c r="O4775" s="63">
        <v>0.1130564</v>
      </c>
      <c r="P4775" s="63">
        <v>11</v>
      </c>
      <c r="Q4775" s="63">
        <v>1.2781749580960001E-2</v>
      </c>
    </row>
    <row r="4776" spans="1:17">
      <c r="A4776" s="63" t="s">
        <v>77</v>
      </c>
      <c r="B4776" s="63" t="s">
        <v>58</v>
      </c>
      <c r="C4776" s="63" t="s">
        <v>73</v>
      </c>
      <c r="D4776" s="63">
        <v>23</v>
      </c>
      <c r="E4776" s="63">
        <v>1.343386</v>
      </c>
      <c r="F4776" s="63">
        <v>1.2032080000000001</v>
      </c>
      <c r="G4776" s="63">
        <v>-0.14017840000000001</v>
      </c>
      <c r="H4776" s="63">
        <v>48.294499999999999</v>
      </c>
      <c r="I4776" s="63">
        <v>-0.28506599999999999</v>
      </c>
      <c r="J4776" s="63">
        <v>-0.19946530000000001</v>
      </c>
      <c r="K4776" s="63">
        <v>-0.14017840000000001</v>
      </c>
      <c r="L4776" s="63">
        <v>-8.0891599999999994E-2</v>
      </c>
      <c r="M4776" s="63">
        <v>4.7092000000000002E-3</v>
      </c>
      <c r="N4776" s="63">
        <v>1831</v>
      </c>
      <c r="O4776" s="63">
        <v>0.1130564</v>
      </c>
      <c r="P4776" s="63">
        <v>11</v>
      </c>
      <c r="Q4776" s="63">
        <v>1.2781749580960001E-2</v>
      </c>
    </row>
    <row r="4777" spans="1:17">
      <c r="A4777" s="63" t="s">
        <v>77</v>
      </c>
      <c r="B4777" s="63" t="s">
        <v>58</v>
      </c>
      <c r="C4777" s="63" t="s">
        <v>73</v>
      </c>
      <c r="D4777" s="63">
        <v>24</v>
      </c>
      <c r="E4777" s="63">
        <v>1.1171500000000001</v>
      </c>
      <c r="F4777" s="63">
        <v>0.97505799999999998</v>
      </c>
      <c r="G4777" s="63">
        <v>-0.14209160000000001</v>
      </c>
      <c r="H4777" s="63">
        <v>47.710299999999997</v>
      </c>
      <c r="I4777" s="63">
        <v>-0.28697919999999999</v>
      </c>
      <c r="J4777" s="63">
        <v>-0.20137849999999999</v>
      </c>
      <c r="K4777" s="63">
        <v>-0.14209160000000001</v>
      </c>
      <c r="L4777" s="63">
        <v>-8.2804799999999998E-2</v>
      </c>
      <c r="M4777" s="63">
        <v>2.7959999999999999E-3</v>
      </c>
      <c r="N4777" s="63">
        <v>1831</v>
      </c>
      <c r="O4777" s="63">
        <v>0.1130564</v>
      </c>
      <c r="P4777" s="63">
        <v>11</v>
      </c>
      <c r="Q4777" s="63">
        <v>1.2781749580960001E-2</v>
      </c>
    </row>
    <row r="4778" spans="1:17">
      <c r="A4778" s="63" t="s">
        <v>77</v>
      </c>
      <c r="B4778" s="63" t="s">
        <v>58</v>
      </c>
      <c r="C4778" s="63" t="s">
        <v>74</v>
      </c>
      <c r="D4778" s="63">
        <v>1</v>
      </c>
      <c r="E4778" s="63">
        <v>1.117639</v>
      </c>
      <c r="F4778" s="63">
        <v>0.97273529999999997</v>
      </c>
      <c r="G4778" s="63">
        <v>-0.1449038</v>
      </c>
      <c r="H4778" s="63">
        <v>43.8643</v>
      </c>
      <c r="I4778" s="63">
        <v>-0.28979139999999998</v>
      </c>
      <c r="J4778" s="63">
        <v>-0.2041906</v>
      </c>
      <c r="K4778" s="63">
        <v>-0.1449038</v>
      </c>
      <c r="L4778" s="63">
        <v>-8.5616899999999996E-2</v>
      </c>
      <c r="M4778" s="63">
        <v>-1.6200000000000001E-5</v>
      </c>
      <c r="N4778" s="63">
        <v>1831</v>
      </c>
      <c r="O4778" s="63">
        <v>0.1130564</v>
      </c>
      <c r="P4778" s="63">
        <v>12</v>
      </c>
      <c r="Q4778" s="63">
        <v>1.2781749580960001E-2</v>
      </c>
    </row>
    <row r="4779" spans="1:17">
      <c r="A4779" s="63" t="s">
        <v>77</v>
      </c>
      <c r="B4779" s="63" t="s">
        <v>58</v>
      </c>
      <c r="C4779" s="63" t="s">
        <v>74</v>
      </c>
      <c r="D4779" s="63">
        <v>2</v>
      </c>
      <c r="E4779" s="63">
        <v>1.050071</v>
      </c>
      <c r="F4779" s="63">
        <v>0.88925489999999996</v>
      </c>
      <c r="G4779" s="63">
        <v>-0.16081580000000001</v>
      </c>
      <c r="H4779" s="63">
        <v>43.358600000000003</v>
      </c>
      <c r="I4779" s="63">
        <v>-0.30570340000000001</v>
      </c>
      <c r="J4779" s="63">
        <v>-0.22010260000000001</v>
      </c>
      <c r="K4779" s="63">
        <v>-0.16081580000000001</v>
      </c>
      <c r="L4779" s="63">
        <v>-0.10152890000000001</v>
      </c>
      <c r="M4779" s="63">
        <v>-1.59282E-2</v>
      </c>
      <c r="N4779" s="63">
        <v>1831</v>
      </c>
      <c r="O4779" s="63">
        <v>0.1130564</v>
      </c>
      <c r="P4779" s="63">
        <v>12</v>
      </c>
      <c r="Q4779" s="63">
        <v>1.2781749580960001E-2</v>
      </c>
    </row>
    <row r="4780" spans="1:17">
      <c r="A4780" s="63" t="s">
        <v>77</v>
      </c>
      <c r="B4780" s="63" t="s">
        <v>58</v>
      </c>
      <c r="C4780" s="63" t="s">
        <v>74</v>
      </c>
      <c r="D4780" s="63">
        <v>3</v>
      </c>
      <c r="E4780" s="63">
        <v>1.0447120000000001</v>
      </c>
      <c r="F4780" s="63">
        <v>0.88831570000000004</v>
      </c>
      <c r="G4780" s="63">
        <v>-0.15639649999999999</v>
      </c>
      <c r="H4780" s="63">
        <v>43.133600000000001</v>
      </c>
      <c r="I4780" s="63">
        <v>-0.3012841</v>
      </c>
      <c r="J4780" s="63">
        <v>-0.21568329999999999</v>
      </c>
      <c r="K4780" s="63">
        <v>-0.15639649999999999</v>
      </c>
      <c r="L4780" s="63">
        <v>-9.7109699999999993E-2</v>
      </c>
      <c r="M4780" s="63">
        <v>-1.1508900000000001E-2</v>
      </c>
      <c r="N4780" s="63">
        <v>1831</v>
      </c>
      <c r="O4780" s="63">
        <v>0.1130564</v>
      </c>
      <c r="P4780" s="63">
        <v>12</v>
      </c>
      <c r="Q4780" s="63">
        <v>1.2781749580960001E-2</v>
      </c>
    </row>
    <row r="4781" spans="1:17">
      <c r="A4781" s="63" t="s">
        <v>77</v>
      </c>
      <c r="B4781" s="63" t="s">
        <v>58</v>
      </c>
      <c r="C4781" s="63" t="s">
        <v>74</v>
      </c>
      <c r="D4781" s="63">
        <v>4</v>
      </c>
      <c r="E4781" s="63">
        <v>1.0778209999999999</v>
      </c>
      <c r="F4781" s="63">
        <v>0.91997059999999997</v>
      </c>
      <c r="G4781" s="63">
        <v>-0.1578502</v>
      </c>
      <c r="H4781" s="63">
        <v>42.854799999999997</v>
      </c>
      <c r="I4781" s="63">
        <v>-0.3027378</v>
      </c>
      <c r="J4781" s="63">
        <v>-0.217137</v>
      </c>
      <c r="K4781" s="63">
        <v>-0.1578502</v>
      </c>
      <c r="L4781" s="63">
        <v>-9.8563399999999995E-2</v>
      </c>
      <c r="M4781" s="63">
        <v>-1.2962599999999999E-2</v>
      </c>
      <c r="N4781" s="63">
        <v>1831</v>
      </c>
      <c r="O4781" s="63">
        <v>0.1130564</v>
      </c>
      <c r="P4781" s="63">
        <v>12</v>
      </c>
      <c r="Q4781" s="63">
        <v>1.2781749580960001E-2</v>
      </c>
    </row>
    <row r="4782" spans="1:17">
      <c r="A4782" s="63" t="s">
        <v>77</v>
      </c>
      <c r="B4782" s="63" t="s">
        <v>58</v>
      </c>
      <c r="C4782" s="63" t="s">
        <v>74</v>
      </c>
      <c r="D4782" s="63">
        <v>5</v>
      </c>
      <c r="E4782" s="63">
        <v>1.121102</v>
      </c>
      <c r="F4782" s="63">
        <v>0.964009</v>
      </c>
      <c r="G4782" s="63">
        <v>-0.1570927</v>
      </c>
      <c r="H4782" s="63">
        <v>42.612900000000003</v>
      </c>
      <c r="I4782" s="63">
        <v>-0.30198029999999998</v>
      </c>
      <c r="J4782" s="63">
        <v>-0.2163795</v>
      </c>
      <c r="K4782" s="63">
        <v>-0.1570927</v>
      </c>
      <c r="L4782" s="63">
        <v>-9.7805900000000001E-2</v>
      </c>
      <c r="M4782" s="63">
        <v>-1.22051E-2</v>
      </c>
      <c r="N4782" s="63">
        <v>1831</v>
      </c>
      <c r="O4782" s="63">
        <v>0.1130564</v>
      </c>
      <c r="P4782" s="63">
        <v>12</v>
      </c>
      <c r="Q4782" s="63">
        <v>1.2781749580960001E-2</v>
      </c>
    </row>
    <row r="4783" spans="1:17">
      <c r="A4783" s="63" t="s">
        <v>77</v>
      </c>
      <c r="B4783" s="63" t="s">
        <v>58</v>
      </c>
      <c r="C4783" s="63" t="s">
        <v>74</v>
      </c>
      <c r="D4783" s="63">
        <v>6</v>
      </c>
      <c r="E4783" s="63">
        <v>1.2932920000000001</v>
      </c>
      <c r="F4783" s="63">
        <v>1.058055</v>
      </c>
      <c r="G4783" s="63">
        <v>-0.23523769999999999</v>
      </c>
      <c r="H4783" s="63">
        <v>42.2102</v>
      </c>
      <c r="I4783" s="63">
        <v>-0.3801253</v>
      </c>
      <c r="J4783" s="63">
        <v>-0.29452460000000003</v>
      </c>
      <c r="K4783" s="63">
        <v>-0.23523769999999999</v>
      </c>
      <c r="L4783" s="63">
        <v>-0.17595089999999999</v>
      </c>
      <c r="M4783" s="63">
        <v>-9.0350100000000003E-2</v>
      </c>
      <c r="N4783" s="63">
        <v>1831</v>
      </c>
      <c r="O4783" s="63">
        <v>0.1130564</v>
      </c>
      <c r="P4783" s="63">
        <v>12</v>
      </c>
      <c r="Q4783" s="63">
        <v>1.2781749580960001E-2</v>
      </c>
    </row>
    <row r="4784" spans="1:17">
      <c r="A4784" s="63" t="s">
        <v>77</v>
      </c>
      <c r="B4784" s="63" t="s">
        <v>58</v>
      </c>
      <c r="C4784" s="63" t="s">
        <v>74</v>
      </c>
      <c r="D4784" s="63">
        <v>7</v>
      </c>
      <c r="E4784" s="63">
        <v>1.6603429999999999</v>
      </c>
      <c r="F4784" s="63">
        <v>1.461166</v>
      </c>
      <c r="G4784" s="63">
        <v>-0.19917679999999999</v>
      </c>
      <c r="H4784" s="63">
        <v>41.678100000000001</v>
      </c>
      <c r="I4784" s="63">
        <v>-0.34406439999999999</v>
      </c>
      <c r="J4784" s="63">
        <v>-0.25846360000000002</v>
      </c>
      <c r="K4784" s="63">
        <v>-0.19917679999999999</v>
      </c>
      <c r="L4784" s="63">
        <v>-0.13988999999999999</v>
      </c>
      <c r="M4784" s="63">
        <v>-5.4289200000000003E-2</v>
      </c>
      <c r="N4784" s="63">
        <v>1831</v>
      </c>
      <c r="O4784" s="63">
        <v>0.1130564</v>
      </c>
      <c r="P4784" s="63">
        <v>12</v>
      </c>
      <c r="Q4784" s="63">
        <v>1.2781749580960001E-2</v>
      </c>
    </row>
    <row r="4785" spans="1:17">
      <c r="A4785" s="63" t="s">
        <v>77</v>
      </c>
      <c r="B4785" s="63" t="s">
        <v>58</v>
      </c>
      <c r="C4785" s="63" t="s">
        <v>74</v>
      </c>
      <c r="D4785" s="63">
        <v>8</v>
      </c>
      <c r="E4785" s="63">
        <v>1.8783129999999999</v>
      </c>
      <c r="F4785" s="63">
        <v>1.7943610000000001</v>
      </c>
      <c r="G4785" s="63">
        <v>-8.3951799999999993E-2</v>
      </c>
      <c r="H4785" s="63">
        <v>41.475900000000003</v>
      </c>
      <c r="I4785" s="63">
        <v>-0.2288394</v>
      </c>
      <c r="J4785" s="63">
        <v>-0.1432387</v>
      </c>
      <c r="K4785" s="63">
        <v>-8.3951799999999993E-2</v>
      </c>
      <c r="L4785" s="63">
        <v>-2.4664999999999999E-2</v>
      </c>
      <c r="M4785" s="63">
        <v>6.0935799999999998E-2</v>
      </c>
      <c r="N4785" s="63">
        <v>1831</v>
      </c>
      <c r="O4785" s="63">
        <v>0.1130564</v>
      </c>
      <c r="P4785" s="63">
        <v>12</v>
      </c>
      <c r="Q4785" s="63">
        <v>1.2781749580960001E-2</v>
      </c>
    </row>
    <row r="4786" spans="1:17">
      <c r="A4786" s="63" t="s">
        <v>77</v>
      </c>
      <c r="B4786" s="63" t="s">
        <v>58</v>
      </c>
      <c r="C4786" s="63" t="s">
        <v>74</v>
      </c>
      <c r="D4786" s="63">
        <v>9</v>
      </c>
      <c r="E4786" s="63">
        <v>1.736721</v>
      </c>
      <c r="F4786" s="63">
        <v>1.810055</v>
      </c>
      <c r="G4786" s="63">
        <v>7.3333499999999996E-2</v>
      </c>
      <c r="H4786" s="63">
        <v>42.021500000000003</v>
      </c>
      <c r="I4786" s="63">
        <v>-7.1554099999999995E-2</v>
      </c>
      <c r="J4786" s="63">
        <v>1.4046700000000001E-2</v>
      </c>
      <c r="K4786" s="63">
        <v>7.3333499999999996E-2</v>
      </c>
      <c r="L4786" s="63">
        <v>0.1326203</v>
      </c>
      <c r="M4786" s="63">
        <v>0.2182211</v>
      </c>
      <c r="N4786" s="63">
        <v>1831</v>
      </c>
      <c r="O4786" s="63">
        <v>0.1130564</v>
      </c>
      <c r="P4786" s="63">
        <v>12</v>
      </c>
      <c r="Q4786" s="63">
        <v>1.2781749580960001E-2</v>
      </c>
    </row>
    <row r="4787" spans="1:17">
      <c r="A4787" s="63" t="s">
        <v>77</v>
      </c>
      <c r="B4787" s="63" t="s">
        <v>58</v>
      </c>
      <c r="C4787" s="63" t="s">
        <v>74</v>
      </c>
      <c r="D4787" s="63">
        <v>10</v>
      </c>
      <c r="E4787" s="63">
        <v>1.660836</v>
      </c>
      <c r="F4787" s="63">
        <v>1.73708</v>
      </c>
      <c r="G4787" s="63">
        <v>7.62438E-2</v>
      </c>
      <c r="H4787" s="63">
        <v>44.948700000000002</v>
      </c>
      <c r="I4787" s="63">
        <v>-6.8643800000000005E-2</v>
      </c>
      <c r="J4787" s="63">
        <v>1.69569E-2</v>
      </c>
      <c r="K4787" s="63">
        <v>7.62438E-2</v>
      </c>
      <c r="L4787" s="63">
        <v>0.1355306</v>
      </c>
      <c r="M4787" s="63">
        <v>0.22113140000000001</v>
      </c>
      <c r="N4787" s="63">
        <v>1831</v>
      </c>
      <c r="O4787" s="63">
        <v>0.1130564</v>
      </c>
      <c r="P4787" s="63">
        <v>12</v>
      </c>
      <c r="Q4787" s="63">
        <v>1.2781749580960001E-2</v>
      </c>
    </row>
    <row r="4788" spans="1:17">
      <c r="A4788" s="63" t="s">
        <v>77</v>
      </c>
      <c r="B4788" s="63" t="s">
        <v>58</v>
      </c>
      <c r="C4788" s="63" t="s">
        <v>74</v>
      </c>
      <c r="D4788" s="63">
        <v>11</v>
      </c>
      <c r="E4788" s="63">
        <v>1.540451</v>
      </c>
      <c r="F4788" s="63">
        <v>1.6950609999999999</v>
      </c>
      <c r="G4788" s="63">
        <v>0.15461030000000001</v>
      </c>
      <c r="H4788" s="63">
        <v>48.017099999999999</v>
      </c>
      <c r="I4788" s="63">
        <v>9.7227000000000008E-3</v>
      </c>
      <c r="J4788" s="63">
        <v>9.5323400000000003E-2</v>
      </c>
      <c r="K4788" s="63">
        <v>0.15461030000000001</v>
      </c>
      <c r="L4788" s="63">
        <v>0.21389710000000001</v>
      </c>
      <c r="M4788" s="63">
        <v>0.29949789999999998</v>
      </c>
      <c r="N4788" s="63">
        <v>1831</v>
      </c>
      <c r="O4788" s="63">
        <v>0.1130564</v>
      </c>
      <c r="P4788" s="63">
        <v>12</v>
      </c>
      <c r="Q4788" s="63">
        <v>1.2781749580960001E-2</v>
      </c>
    </row>
    <row r="4789" spans="1:17">
      <c r="A4789" s="63" t="s">
        <v>77</v>
      </c>
      <c r="B4789" s="63" t="s">
        <v>58</v>
      </c>
      <c r="C4789" s="63" t="s">
        <v>74</v>
      </c>
      <c r="D4789" s="63">
        <v>12</v>
      </c>
      <c r="E4789" s="63">
        <v>1.466593</v>
      </c>
      <c r="F4789" s="63">
        <v>1.602355</v>
      </c>
      <c r="G4789" s="63">
        <v>0.13576170000000001</v>
      </c>
      <c r="H4789" s="63">
        <v>50.131100000000004</v>
      </c>
      <c r="I4789" s="63">
        <v>-9.1258999999999993E-3</v>
      </c>
      <c r="J4789" s="63">
        <v>7.6474899999999998E-2</v>
      </c>
      <c r="K4789" s="63">
        <v>0.13576170000000001</v>
      </c>
      <c r="L4789" s="63">
        <v>0.19504859999999999</v>
      </c>
      <c r="M4789" s="63">
        <v>0.28064929999999999</v>
      </c>
      <c r="N4789" s="63">
        <v>1831</v>
      </c>
      <c r="O4789" s="63">
        <v>0.1130564</v>
      </c>
      <c r="P4789" s="63">
        <v>12</v>
      </c>
      <c r="Q4789" s="63">
        <v>1.2781749580960001E-2</v>
      </c>
    </row>
    <row r="4790" spans="1:17">
      <c r="A4790" s="63" t="s">
        <v>77</v>
      </c>
      <c r="B4790" s="63" t="s">
        <v>58</v>
      </c>
      <c r="C4790" s="63" t="s">
        <v>74</v>
      </c>
      <c r="D4790" s="63">
        <v>13</v>
      </c>
      <c r="E4790" s="63">
        <v>1.311866</v>
      </c>
      <c r="F4790" s="63">
        <v>1.5630280000000001</v>
      </c>
      <c r="G4790" s="63">
        <v>0.25116240000000001</v>
      </c>
      <c r="H4790" s="63">
        <v>51.4285</v>
      </c>
      <c r="I4790" s="63">
        <v>0.1062748</v>
      </c>
      <c r="J4790" s="63">
        <v>0.19187560000000001</v>
      </c>
      <c r="K4790" s="63">
        <v>0.25116240000000001</v>
      </c>
      <c r="L4790" s="63">
        <v>0.31044919999999998</v>
      </c>
      <c r="M4790" s="63">
        <v>0.39605000000000001</v>
      </c>
      <c r="N4790" s="63">
        <v>1831</v>
      </c>
      <c r="O4790" s="63">
        <v>0.1130564</v>
      </c>
      <c r="P4790" s="63">
        <v>12</v>
      </c>
      <c r="Q4790" s="63">
        <v>1.2781749580960001E-2</v>
      </c>
    </row>
    <row r="4791" spans="1:17">
      <c r="A4791" s="63" t="s">
        <v>77</v>
      </c>
      <c r="B4791" s="63" t="s">
        <v>58</v>
      </c>
      <c r="C4791" s="63" t="s">
        <v>74</v>
      </c>
      <c r="D4791" s="63">
        <v>14</v>
      </c>
      <c r="E4791" s="63">
        <v>1.1954020000000001</v>
      </c>
      <c r="F4791" s="63">
        <v>1.4850969999999999</v>
      </c>
      <c r="G4791" s="63">
        <v>0.2896956</v>
      </c>
      <c r="H4791" s="63">
        <v>52.060400000000001</v>
      </c>
      <c r="I4791" s="63">
        <v>0.14480799999999999</v>
      </c>
      <c r="J4791" s="63">
        <v>0.2304088</v>
      </c>
      <c r="K4791" s="63">
        <v>0.2896956</v>
      </c>
      <c r="L4791" s="63">
        <v>0.34898249999999997</v>
      </c>
      <c r="M4791" s="63">
        <v>0.4345832</v>
      </c>
      <c r="N4791" s="63">
        <v>1831</v>
      </c>
      <c r="O4791" s="63">
        <v>0.1130564</v>
      </c>
      <c r="P4791" s="63">
        <v>12</v>
      </c>
      <c r="Q4791" s="63">
        <v>1.2781749580960001E-2</v>
      </c>
    </row>
    <row r="4792" spans="1:17">
      <c r="A4792" s="63" t="s">
        <v>77</v>
      </c>
      <c r="B4792" s="63" t="s">
        <v>58</v>
      </c>
      <c r="C4792" s="63" t="s">
        <v>74</v>
      </c>
      <c r="D4792" s="63">
        <v>15</v>
      </c>
      <c r="E4792" s="63">
        <v>1.15557</v>
      </c>
      <c r="F4792" s="63">
        <v>1.4106799999999999</v>
      </c>
      <c r="G4792" s="63">
        <v>0.25511</v>
      </c>
      <c r="H4792" s="63">
        <v>51.924500000000002</v>
      </c>
      <c r="I4792" s="63">
        <v>0.1102224</v>
      </c>
      <c r="J4792" s="63">
        <v>0.1958232</v>
      </c>
      <c r="K4792" s="63">
        <v>0.25511</v>
      </c>
      <c r="L4792" s="63">
        <v>0.31439689999999998</v>
      </c>
      <c r="M4792" s="63">
        <v>0.39999760000000001</v>
      </c>
      <c r="N4792" s="63">
        <v>1831</v>
      </c>
      <c r="O4792" s="63">
        <v>0.1130564</v>
      </c>
      <c r="P4792" s="63">
        <v>12</v>
      </c>
      <c r="Q4792" s="63">
        <v>1.2781749580960001E-2</v>
      </c>
    </row>
    <row r="4793" spans="1:17">
      <c r="A4793" s="63" t="s">
        <v>77</v>
      </c>
      <c r="B4793" s="63" t="s">
        <v>58</v>
      </c>
      <c r="C4793" s="63" t="s">
        <v>74</v>
      </c>
      <c r="D4793" s="63">
        <v>16</v>
      </c>
      <c r="E4793" s="63">
        <v>1.1884330000000001</v>
      </c>
      <c r="F4793" s="63">
        <v>1.4059459999999999</v>
      </c>
      <c r="G4793" s="63">
        <v>0.21751329999999999</v>
      </c>
      <c r="H4793" s="63">
        <v>50.990699999999997</v>
      </c>
      <c r="I4793" s="63">
        <v>7.2625700000000001E-2</v>
      </c>
      <c r="J4793" s="63">
        <v>0.15822649999999999</v>
      </c>
      <c r="K4793" s="63">
        <v>0.21751329999999999</v>
      </c>
      <c r="L4793" s="63">
        <v>0.2768002</v>
      </c>
      <c r="M4793" s="63">
        <v>0.36240090000000003</v>
      </c>
      <c r="N4793" s="63">
        <v>1831</v>
      </c>
      <c r="O4793" s="63">
        <v>0.1130564</v>
      </c>
      <c r="P4793" s="63">
        <v>12</v>
      </c>
      <c r="Q4793" s="63">
        <v>1.2781749580960001E-2</v>
      </c>
    </row>
    <row r="4794" spans="1:17">
      <c r="A4794" s="63" t="s">
        <v>77</v>
      </c>
      <c r="B4794" s="63" t="s">
        <v>58</v>
      </c>
      <c r="C4794" s="63" t="s">
        <v>74</v>
      </c>
      <c r="D4794" s="63">
        <v>17</v>
      </c>
      <c r="E4794" s="63">
        <v>1.2971269999999999</v>
      </c>
      <c r="F4794" s="63">
        <v>1.482945</v>
      </c>
      <c r="G4794" s="63">
        <v>0.18581739999999999</v>
      </c>
      <c r="H4794" s="63">
        <v>49.110199999999999</v>
      </c>
      <c r="I4794" s="63">
        <v>4.0929800000000002E-2</v>
      </c>
      <c r="J4794" s="63">
        <v>0.12653049999999999</v>
      </c>
      <c r="K4794" s="63">
        <v>0.18581739999999999</v>
      </c>
      <c r="L4794" s="63">
        <v>0.24510419999999999</v>
      </c>
      <c r="M4794" s="63">
        <v>0.33070500000000003</v>
      </c>
      <c r="N4794" s="63">
        <v>1831</v>
      </c>
      <c r="O4794" s="63">
        <v>0.1130564</v>
      </c>
      <c r="P4794" s="63">
        <v>12</v>
      </c>
      <c r="Q4794" s="63">
        <v>1.2781749580960001E-2</v>
      </c>
    </row>
    <row r="4795" spans="1:17">
      <c r="A4795" s="63" t="s">
        <v>77</v>
      </c>
      <c r="B4795" s="63" t="s">
        <v>58</v>
      </c>
      <c r="C4795" s="63" t="s">
        <v>74</v>
      </c>
      <c r="D4795" s="63">
        <v>18</v>
      </c>
      <c r="E4795" s="63">
        <v>1.6655549999999999</v>
      </c>
      <c r="F4795" s="63">
        <v>1.7446079999999999</v>
      </c>
      <c r="G4795" s="63">
        <v>7.9052600000000001E-2</v>
      </c>
      <c r="H4795" s="63">
        <v>46.869599999999998</v>
      </c>
      <c r="I4795" s="63">
        <v>-6.5835000000000005E-2</v>
      </c>
      <c r="J4795" s="63">
        <v>1.9765700000000001E-2</v>
      </c>
      <c r="K4795" s="63">
        <v>7.9052600000000001E-2</v>
      </c>
      <c r="L4795" s="63">
        <v>0.1383394</v>
      </c>
      <c r="M4795" s="63">
        <v>0.22394020000000001</v>
      </c>
      <c r="N4795" s="63">
        <v>1831</v>
      </c>
      <c r="O4795" s="63">
        <v>0.1130564</v>
      </c>
      <c r="P4795" s="63">
        <v>12</v>
      </c>
      <c r="Q4795" s="63">
        <v>1.2781749580960001E-2</v>
      </c>
    </row>
    <row r="4796" spans="1:17">
      <c r="A4796" s="63" t="s">
        <v>77</v>
      </c>
      <c r="B4796" s="63" t="s">
        <v>58</v>
      </c>
      <c r="C4796" s="63" t="s">
        <v>74</v>
      </c>
      <c r="D4796" s="63">
        <v>19</v>
      </c>
      <c r="E4796" s="63">
        <v>1.937505</v>
      </c>
      <c r="F4796" s="63">
        <v>1.8727370000000001</v>
      </c>
      <c r="G4796" s="63">
        <v>-6.4768199999999998E-2</v>
      </c>
      <c r="H4796" s="63">
        <v>45.591200000000001</v>
      </c>
      <c r="I4796" s="63">
        <v>-0.2096558</v>
      </c>
      <c r="J4796" s="63">
        <v>-0.124055</v>
      </c>
      <c r="K4796" s="63">
        <v>-6.4768199999999998E-2</v>
      </c>
      <c r="L4796" s="63">
        <v>-5.4814E-3</v>
      </c>
      <c r="M4796" s="63">
        <v>8.0119399999999993E-2</v>
      </c>
      <c r="N4796" s="63">
        <v>1831</v>
      </c>
      <c r="O4796" s="63">
        <v>0.1130564</v>
      </c>
      <c r="P4796" s="63">
        <v>12</v>
      </c>
      <c r="Q4796" s="63">
        <v>1.2781749580960001E-2</v>
      </c>
    </row>
    <row r="4797" spans="1:17">
      <c r="A4797" s="63" t="s">
        <v>77</v>
      </c>
      <c r="B4797" s="63" t="s">
        <v>58</v>
      </c>
      <c r="C4797" s="63" t="s">
        <v>74</v>
      </c>
      <c r="D4797" s="63">
        <v>20</v>
      </c>
      <c r="E4797" s="63">
        <v>1.972677</v>
      </c>
      <c r="F4797" s="63">
        <v>1.8575079999999999</v>
      </c>
      <c r="G4797" s="63">
        <v>-0.1151683</v>
      </c>
      <c r="H4797" s="63">
        <v>44.539000000000001</v>
      </c>
      <c r="I4797" s="63">
        <v>-0.26005590000000001</v>
      </c>
      <c r="J4797" s="63">
        <v>-0.1744552</v>
      </c>
      <c r="K4797" s="63">
        <v>-0.1151683</v>
      </c>
      <c r="L4797" s="63">
        <v>-5.5881500000000001E-2</v>
      </c>
      <c r="M4797" s="63">
        <v>2.9719300000000001E-2</v>
      </c>
      <c r="N4797" s="63">
        <v>1831</v>
      </c>
      <c r="O4797" s="63">
        <v>0.1130564</v>
      </c>
      <c r="P4797" s="63">
        <v>12</v>
      </c>
      <c r="Q4797" s="63">
        <v>1.2781749580960001E-2</v>
      </c>
    </row>
    <row r="4798" spans="1:17">
      <c r="A4798" s="63" t="s">
        <v>77</v>
      </c>
      <c r="B4798" s="63" t="s">
        <v>58</v>
      </c>
      <c r="C4798" s="63" t="s">
        <v>74</v>
      </c>
      <c r="D4798" s="63">
        <v>21</v>
      </c>
      <c r="E4798" s="63">
        <v>1.9618139999999999</v>
      </c>
      <c r="F4798" s="63">
        <v>1.8139559999999999</v>
      </c>
      <c r="G4798" s="63">
        <v>-0.14785860000000001</v>
      </c>
      <c r="H4798" s="63">
        <v>43.7913</v>
      </c>
      <c r="I4798" s="63">
        <v>-0.29274620000000001</v>
      </c>
      <c r="J4798" s="63">
        <v>-0.20714550000000001</v>
      </c>
      <c r="K4798" s="63">
        <v>-0.14785860000000001</v>
      </c>
      <c r="L4798" s="63">
        <v>-8.8571800000000006E-2</v>
      </c>
      <c r="M4798" s="63">
        <v>-2.9710000000000001E-3</v>
      </c>
      <c r="N4798" s="63">
        <v>1831</v>
      </c>
      <c r="O4798" s="63">
        <v>0.1130564</v>
      </c>
      <c r="P4798" s="63">
        <v>12</v>
      </c>
      <c r="Q4798" s="63">
        <v>1.2781749580960001E-2</v>
      </c>
    </row>
    <row r="4799" spans="1:17">
      <c r="A4799" s="63" t="s">
        <v>77</v>
      </c>
      <c r="B4799" s="63" t="s">
        <v>58</v>
      </c>
      <c r="C4799" s="63" t="s">
        <v>74</v>
      </c>
      <c r="D4799" s="63">
        <v>22</v>
      </c>
      <c r="E4799" s="63">
        <v>1.798753</v>
      </c>
      <c r="F4799" s="63">
        <v>1.6504669999999999</v>
      </c>
      <c r="G4799" s="63">
        <v>-0.14828649999999999</v>
      </c>
      <c r="H4799" s="63">
        <v>43.615000000000002</v>
      </c>
      <c r="I4799" s="63">
        <v>-0.29317409999999999</v>
      </c>
      <c r="J4799" s="63">
        <v>-0.20757329999999999</v>
      </c>
      <c r="K4799" s="63">
        <v>-0.14828649999999999</v>
      </c>
      <c r="L4799" s="63">
        <v>-8.8999599999999998E-2</v>
      </c>
      <c r="M4799" s="63">
        <v>-3.3988999999999998E-3</v>
      </c>
      <c r="N4799" s="63">
        <v>1831</v>
      </c>
      <c r="O4799" s="63">
        <v>0.1130564</v>
      </c>
      <c r="P4799" s="63">
        <v>12</v>
      </c>
      <c r="Q4799" s="63">
        <v>1.2781749580960001E-2</v>
      </c>
    </row>
    <row r="4800" spans="1:17">
      <c r="A4800" s="63" t="s">
        <v>77</v>
      </c>
      <c r="B4800" s="63" t="s">
        <v>58</v>
      </c>
      <c r="C4800" s="63" t="s">
        <v>74</v>
      </c>
      <c r="D4800" s="63">
        <v>23</v>
      </c>
      <c r="E4800" s="63">
        <v>1.563002</v>
      </c>
      <c r="F4800" s="63">
        <v>1.4228240000000001</v>
      </c>
      <c r="G4800" s="63">
        <v>-0.14017840000000001</v>
      </c>
      <c r="H4800" s="63">
        <v>43.437899999999999</v>
      </c>
      <c r="I4800" s="63">
        <v>-0.28506599999999999</v>
      </c>
      <c r="J4800" s="63">
        <v>-0.19946530000000001</v>
      </c>
      <c r="K4800" s="63">
        <v>-0.14017840000000001</v>
      </c>
      <c r="L4800" s="63">
        <v>-8.0891599999999994E-2</v>
      </c>
      <c r="M4800" s="63">
        <v>4.7092000000000002E-3</v>
      </c>
      <c r="N4800" s="63">
        <v>1831</v>
      </c>
      <c r="O4800" s="63">
        <v>0.1130564</v>
      </c>
      <c r="P4800" s="63">
        <v>12</v>
      </c>
      <c r="Q4800" s="63">
        <v>1.2781749580960001E-2</v>
      </c>
    </row>
    <row r="4801" spans="1:17">
      <c r="A4801" s="63" t="s">
        <v>77</v>
      </c>
      <c r="B4801" s="63" t="s">
        <v>58</v>
      </c>
      <c r="C4801" s="63" t="s">
        <v>74</v>
      </c>
      <c r="D4801" s="63">
        <v>24</v>
      </c>
      <c r="E4801" s="63">
        <v>1.2990980000000001</v>
      </c>
      <c r="F4801" s="63">
        <v>1.1570069999999999</v>
      </c>
      <c r="G4801" s="63">
        <v>-0.14209160000000001</v>
      </c>
      <c r="H4801" s="63">
        <v>43.084400000000002</v>
      </c>
      <c r="I4801" s="63">
        <v>-0.28697919999999999</v>
      </c>
      <c r="J4801" s="63">
        <v>-0.20137849999999999</v>
      </c>
      <c r="K4801" s="63">
        <v>-0.14209160000000001</v>
      </c>
      <c r="L4801" s="63">
        <v>-8.2804799999999998E-2</v>
      </c>
      <c r="M4801" s="63">
        <v>2.7959999999999999E-3</v>
      </c>
      <c r="N4801" s="63">
        <v>1831</v>
      </c>
      <c r="O4801" s="63">
        <v>0.1130564</v>
      </c>
      <c r="P4801" s="63">
        <v>12</v>
      </c>
      <c r="Q4801" s="63">
        <v>1.2781749580960001E-2</v>
      </c>
    </row>
    <row r="4802" spans="1:17">
      <c r="A4802" s="63" t="s">
        <v>78</v>
      </c>
      <c r="B4802" s="63" t="s">
        <v>44</v>
      </c>
      <c r="C4802" s="63" t="s">
        <v>45</v>
      </c>
      <c r="D4802" s="63">
        <v>1</v>
      </c>
      <c r="E4802" s="63">
        <v>1.153983</v>
      </c>
      <c r="F4802" s="63">
        <v>0.80923460000000003</v>
      </c>
      <c r="G4802" s="63">
        <v>-0.34474870000000002</v>
      </c>
      <c r="H4802" s="63">
        <v>83.5</v>
      </c>
      <c r="I4802" s="63">
        <v>-0.48963630000000002</v>
      </c>
      <c r="J4802" s="63">
        <v>-0.40403559999999999</v>
      </c>
      <c r="K4802" s="63">
        <v>-0.34474870000000002</v>
      </c>
      <c r="L4802" s="63">
        <v>-0.28546189999999999</v>
      </c>
      <c r="M4802" s="63">
        <v>-0.19986110000000001</v>
      </c>
      <c r="N4802" s="63">
        <v>1536</v>
      </c>
      <c r="O4802" s="63">
        <v>0.1130564</v>
      </c>
      <c r="P4802" s="63">
        <v>7</v>
      </c>
      <c r="Q4802" s="63">
        <v>1.2781749580960001E-2</v>
      </c>
    </row>
    <row r="4803" spans="1:17">
      <c r="A4803" s="63" t="s">
        <v>78</v>
      </c>
      <c r="B4803" s="63" t="s">
        <v>44</v>
      </c>
      <c r="C4803" s="63" t="s">
        <v>45</v>
      </c>
      <c r="D4803" s="63">
        <v>2</v>
      </c>
      <c r="E4803" s="63">
        <v>1.1191580000000001</v>
      </c>
      <c r="F4803" s="63">
        <v>0.55764480000000005</v>
      </c>
      <c r="G4803" s="63">
        <v>-0.56151320000000005</v>
      </c>
      <c r="H4803" s="63">
        <v>82.375</v>
      </c>
      <c r="I4803" s="63">
        <v>-0.70640080000000005</v>
      </c>
      <c r="J4803" s="63">
        <v>-0.62080000000000002</v>
      </c>
      <c r="K4803" s="63">
        <v>-0.56151320000000005</v>
      </c>
      <c r="L4803" s="63">
        <v>-0.50222639999999996</v>
      </c>
      <c r="M4803" s="63">
        <v>-0.41662559999999998</v>
      </c>
      <c r="N4803" s="63">
        <v>1536</v>
      </c>
      <c r="O4803" s="63">
        <v>0.1130564</v>
      </c>
      <c r="P4803" s="63">
        <v>7</v>
      </c>
      <c r="Q4803" s="63">
        <v>1.2781749580960001E-2</v>
      </c>
    </row>
    <row r="4804" spans="1:17">
      <c r="A4804" s="63" t="s">
        <v>78</v>
      </c>
      <c r="B4804" s="63" t="s">
        <v>44</v>
      </c>
      <c r="C4804" s="63" t="s">
        <v>45</v>
      </c>
      <c r="D4804" s="63">
        <v>3</v>
      </c>
      <c r="E4804" s="63">
        <v>1.0297460000000001</v>
      </c>
      <c r="F4804" s="63">
        <v>0.47812500000000002</v>
      </c>
      <c r="G4804" s="63">
        <v>-0.55162049999999996</v>
      </c>
      <c r="H4804" s="63">
        <v>80.5</v>
      </c>
      <c r="I4804" s="63">
        <v>-0.69650809999999996</v>
      </c>
      <c r="J4804" s="63">
        <v>-0.61090739999999999</v>
      </c>
      <c r="K4804" s="63">
        <v>-0.55162049999999996</v>
      </c>
      <c r="L4804" s="63">
        <v>-0.49233369999999999</v>
      </c>
      <c r="M4804" s="63">
        <v>-0.40673290000000001</v>
      </c>
      <c r="N4804" s="63">
        <v>1536</v>
      </c>
      <c r="O4804" s="63">
        <v>0.1130564</v>
      </c>
      <c r="P4804" s="63">
        <v>7</v>
      </c>
      <c r="Q4804" s="63">
        <v>1.2781749580960001E-2</v>
      </c>
    </row>
    <row r="4805" spans="1:17">
      <c r="A4805" s="63" t="s">
        <v>78</v>
      </c>
      <c r="B4805" s="63" t="s">
        <v>44</v>
      </c>
      <c r="C4805" s="63" t="s">
        <v>45</v>
      </c>
      <c r="D4805" s="63">
        <v>4</v>
      </c>
      <c r="E4805" s="63">
        <v>0.95701409999999998</v>
      </c>
      <c r="F4805" s="63">
        <v>0.50068939999999995</v>
      </c>
      <c r="G4805" s="63">
        <v>-0.45632470000000003</v>
      </c>
      <c r="H4805" s="63">
        <v>79</v>
      </c>
      <c r="I4805" s="63">
        <v>-0.60121230000000003</v>
      </c>
      <c r="J4805" s="63">
        <v>-0.5156115</v>
      </c>
      <c r="K4805" s="63">
        <v>-0.45632470000000003</v>
      </c>
      <c r="L4805" s="63">
        <v>-0.3970379</v>
      </c>
      <c r="M4805" s="63">
        <v>-0.31143710000000002</v>
      </c>
      <c r="N4805" s="63">
        <v>1536</v>
      </c>
      <c r="O4805" s="63">
        <v>0.1130564</v>
      </c>
      <c r="P4805" s="63">
        <v>7</v>
      </c>
      <c r="Q4805" s="63">
        <v>1.2781749580960001E-2</v>
      </c>
    </row>
    <row r="4806" spans="1:17">
      <c r="A4806" s="63" t="s">
        <v>78</v>
      </c>
      <c r="B4806" s="63" t="s">
        <v>44</v>
      </c>
      <c r="C4806" s="63" t="s">
        <v>45</v>
      </c>
      <c r="D4806" s="63">
        <v>5</v>
      </c>
      <c r="E4806" s="63">
        <v>0.70081349999999998</v>
      </c>
      <c r="F4806" s="63">
        <v>0.56572219999999995</v>
      </c>
      <c r="G4806" s="63">
        <v>-0.1350914</v>
      </c>
      <c r="H4806" s="63">
        <v>77.75</v>
      </c>
      <c r="I4806" s="63">
        <v>-0.27997899999999998</v>
      </c>
      <c r="J4806" s="63">
        <v>-0.1943782</v>
      </c>
      <c r="K4806" s="63">
        <v>-0.1350914</v>
      </c>
      <c r="L4806" s="63">
        <v>-7.5804499999999997E-2</v>
      </c>
      <c r="M4806" s="63">
        <v>9.7961999999999997E-3</v>
      </c>
      <c r="N4806" s="63">
        <v>1536</v>
      </c>
      <c r="O4806" s="63">
        <v>0.1130564</v>
      </c>
      <c r="P4806" s="63">
        <v>7</v>
      </c>
      <c r="Q4806" s="63">
        <v>1.2781749580960001E-2</v>
      </c>
    </row>
    <row r="4807" spans="1:17">
      <c r="A4807" s="63" t="s">
        <v>78</v>
      </c>
      <c r="B4807" s="63" t="s">
        <v>44</v>
      </c>
      <c r="C4807" s="63" t="s">
        <v>45</v>
      </c>
      <c r="D4807" s="63">
        <v>6</v>
      </c>
      <c r="E4807" s="63">
        <v>1.5479609999999999</v>
      </c>
      <c r="F4807" s="63">
        <v>0.31654130000000003</v>
      </c>
      <c r="G4807" s="63">
        <v>-1.23142</v>
      </c>
      <c r="H4807" s="63">
        <v>76.875</v>
      </c>
      <c r="I4807" s="63">
        <v>-1.3763069999999999</v>
      </c>
      <c r="J4807" s="63">
        <v>-1.290707</v>
      </c>
      <c r="K4807" s="63">
        <v>-1.23142</v>
      </c>
      <c r="L4807" s="63">
        <v>-1.1721330000000001</v>
      </c>
      <c r="M4807" s="63">
        <v>-1.0865320000000001</v>
      </c>
      <c r="N4807" s="63">
        <v>1536</v>
      </c>
      <c r="O4807" s="63">
        <v>0.1130564</v>
      </c>
      <c r="P4807" s="63">
        <v>7</v>
      </c>
      <c r="Q4807" s="63">
        <v>1.2781749580960001E-2</v>
      </c>
    </row>
    <row r="4808" spans="1:17">
      <c r="A4808" s="63" t="s">
        <v>78</v>
      </c>
      <c r="B4808" s="63" t="s">
        <v>44</v>
      </c>
      <c r="C4808" s="63" t="s">
        <v>45</v>
      </c>
      <c r="D4808" s="63">
        <v>7</v>
      </c>
      <c r="E4808" s="63">
        <v>1.4849950000000001</v>
      </c>
      <c r="F4808" s="63">
        <v>0.99144679999999996</v>
      </c>
      <c r="G4808" s="63">
        <v>-0.49354809999999999</v>
      </c>
      <c r="H4808" s="63">
        <v>76.5</v>
      </c>
      <c r="I4808" s="63">
        <v>-0.63843570000000005</v>
      </c>
      <c r="J4808" s="63">
        <v>-0.55283490000000002</v>
      </c>
      <c r="K4808" s="63">
        <v>-0.49354809999999999</v>
      </c>
      <c r="L4808" s="63">
        <v>-0.43426130000000002</v>
      </c>
      <c r="M4808" s="63">
        <v>-0.34866049999999998</v>
      </c>
      <c r="N4808" s="63">
        <v>1536</v>
      </c>
      <c r="O4808" s="63">
        <v>0.1130564</v>
      </c>
      <c r="P4808" s="63">
        <v>7</v>
      </c>
      <c r="Q4808" s="63">
        <v>1.2781749580960001E-2</v>
      </c>
    </row>
    <row r="4809" spans="1:17">
      <c r="A4809" s="63" t="s">
        <v>78</v>
      </c>
      <c r="B4809" s="63" t="s">
        <v>44</v>
      </c>
      <c r="C4809" s="63" t="s">
        <v>45</v>
      </c>
      <c r="D4809" s="63">
        <v>8</v>
      </c>
      <c r="E4809" s="63">
        <v>1.526856</v>
      </c>
      <c r="F4809" s="63">
        <v>1.082997</v>
      </c>
      <c r="G4809" s="63">
        <v>-0.44385869999999999</v>
      </c>
      <c r="H4809" s="63">
        <v>79.375</v>
      </c>
      <c r="I4809" s="63">
        <v>-0.58874629999999994</v>
      </c>
      <c r="J4809" s="63">
        <v>-0.50314559999999997</v>
      </c>
      <c r="K4809" s="63">
        <v>-0.44385869999999999</v>
      </c>
      <c r="L4809" s="63">
        <v>-0.38457190000000002</v>
      </c>
      <c r="M4809" s="63">
        <v>-0.29897109999999999</v>
      </c>
      <c r="N4809" s="63">
        <v>1536</v>
      </c>
      <c r="O4809" s="63">
        <v>0.1130564</v>
      </c>
      <c r="P4809" s="63">
        <v>7</v>
      </c>
      <c r="Q4809" s="63">
        <v>1.2781749580960001E-2</v>
      </c>
    </row>
    <row r="4810" spans="1:17">
      <c r="A4810" s="63" t="s">
        <v>78</v>
      </c>
      <c r="B4810" s="63" t="s">
        <v>44</v>
      </c>
      <c r="C4810" s="63" t="s">
        <v>45</v>
      </c>
      <c r="D4810" s="63">
        <v>9</v>
      </c>
      <c r="E4810" s="63">
        <v>0.89693690000000004</v>
      </c>
      <c r="F4810" s="63">
        <v>0.89921569999999995</v>
      </c>
      <c r="G4810" s="63">
        <v>2.2788000000000001E-3</v>
      </c>
      <c r="H4810" s="63">
        <v>85.5</v>
      </c>
      <c r="I4810" s="63">
        <v>-0.14260880000000001</v>
      </c>
      <c r="J4810" s="63">
        <v>-5.7008000000000003E-2</v>
      </c>
      <c r="K4810" s="63">
        <v>2.2788000000000001E-3</v>
      </c>
      <c r="L4810" s="63">
        <v>6.1565599999999998E-2</v>
      </c>
      <c r="M4810" s="63">
        <v>0.1471664</v>
      </c>
      <c r="N4810" s="63">
        <v>1536</v>
      </c>
      <c r="O4810" s="63">
        <v>0.1130564</v>
      </c>
      <c r="P4810" s="63">
        <v>7</v>
      </c>
      <c r="Q4810" s="63">
        <v>1.2781749580960001E-2</v>
      </c>
    </row>
    <row r="4811" spans="1:17">
      <c r="A4811" s="63" t="s">
        <v>78</v>
      </c>
      <c r="B4811" s="63" t="s">
        <v>44</v>
      </c>
      <c r="C4811" s="63" t="s">
        <v>45</v>
      </c>
      <c r="D4811" s="63">
        <v>10</v>
      </c>
      <c r="E4811" s="63">
        <v>0.85823199999999999</v>
      </c>
      <c r="F4811" s="63">
        <v>0.82539870000000004</v>
      </c>
      <c r="G4811" s="63">
        <v>-3.28332E-2</v>
      </c>
      <c r="H4811" s="63">
        <v>91.5</v>
      </c>
      <c r="I4811" s="63">
        <v>-0.17772080000000001</v>
      </c>
      <c r="J4811" s="63">
        <v>-9.2120099999999996E-2</v>
      </c>
      <c r="K4811" s="63">
        <v>-3.28332E-2</v>
      </c>
      <c r="L4811" s="63">
        <v>2.6453600000000001E-2</v>
      </c>
      <c r="M4811" s="63">
        <v>0.1120544</v>
      </c>
      <c r="N4811" s="63">
        <v>1536</v>
      </c>
      <c r="O4811" s="63">
        <v>0.1130564</v>
      </c>
      <c r="P4811" s="63">
        <v>7</v>
      </c>
      <c r="Q4811" s="63">
        <v>1.2781749580960001E-2</v>
      </c>
    </row>
    <row r="4812" spans="1:17">
      <c r="A4812" s="63" t="s">
        <v>78</v>
      </c>
      <c r="B4812" s="63" t="s">
        <v>44</v>
      </c>
      <c r="C4812" s="63" t="s">
        <v>45</v>
      </c>
      <c r="D4812" s="63">
        <v>11</v>
      </c>
      <c r="E4812" s="63">
        <v>0.7449692</v>
      </c>
      <c r="F4812" s="63">
        <v>0.98807920000000005</v>
      </c>
      <c r="G4812" s="63">
        <v>0.24310999999999999</v>
      </c>
      <c r="H4812" s="63">
        <v>95.75</v>
      </c>
      <c r="I4812" s="63">
        <v>9.8222400000000001E-2</v>
      </c>
      <c r="J4812" s="63">
        <v>0.18382319999999999</v>
      </c>
      <c r="K4812" s="63">
        <v>0.24310999999999999</v>
      </c>
      <c r="L4812" s="63">
        <v>0.30239680000000002</v>
      </c>
      <c r="M4812" s="63">
        <v>0.3879976</v>
      </c>
      <c r="N4812" s="63">
        <v>1536</v>
      </c>
      <c r="O4812" s="63">
        <v>0.1130564</v>
      </c>
      <c r="P4812" s="63">
        <v>7</v>
      </c>
      <c r="Q4812" s="63">
        <v>1.2781749580960001E-2</v>
      </c>
    </row>
    <row r="4813" spans="1:17">
      <c r="A4813" s="63" t="s">
        <v>78</v>
      </c>
      <c r="B4813" s="63" t="s">
        <v>44</v>
      </c>
      <c r="C4813" s="63" t="s">
        <v>45</v>
      </c>
      <c r="D4813" s="63">
        <v>12</v>
      </c>
      <c r="E4813" s="63">
        <v>0.84622339999999996</v>
      </c>
      <c r="F4813" s="63">
        <v>1.428034</v>
      </c>
      <c r="G4813" s="63">
        <v>0.58181020000000006</v>
      </c>
      <c r="H4813" s="63">
        <v>99.125</v>
      </c>
      <c r="I4813" s="63">
        <v>0.43692259999999999</v>
      </c>
      <c r="J4813" s="63">
        <v>0.52252339999999997</v>
      </c>
      <c r="K4813" s="63">
        <v>0.58181020000000006</v>
      </c>
      <c r="L4813" s="63">
        <v>0.64109709999999998</v>
      </c>
      <c r="M4813" s="63">
        <v>0.72669779999999995</v>
      </c>
      <c r="N4813" s="63">
        <v>1536</v>
      </c>
      <c r="O4813" s="63">
        <v>0.1130564</v>
      </c>
      <c r="P4813" s="63">
        <v>7</v>
      </c>
      <c r="Q4813" s="63">
        <v>1.2781749580960001E-2</v>
      </c>
    </row>
    <row r="4814" spans="1:17">
      <c r="A4814" s="63" t="s">
        <v>78</v>
      </c>
      <c r="B4814" s="63" t="s">
        <v>44</v>
      </c>
      <c r="C4814" s="63" t="s">
        <v>45</v>
      </c>
      <c r="D4814" s="63">
        <v>13</v>
      </c>
      <c r="E4814" s="63">
        <v>0.77707599999999999</v>
      </c>
      <c r="F4814" s="63">
        <v>1.7833019999999999</v>
      </c>
      <c r="G4814" s="63">
        <v>1.0062260000000001</v>
      </c>
      <c r="H4814" s="63">
        <v>101.75</v>
      </c>
      <c r="I4814" s="63">
        <v>0.86133839999999995</v>
      </c>
      <c r="J4814" s="63">
        <v>0.94693910000000003</v>
      </c>
      <c r="K4814" s="63">
        <v>1.0062260000000001</v>
      </c>
      <c r="L4814" s="63">
        <v>1.0655129999999999</v>
      </c>
      <c r="M4814" s="63">
        <v>1.151114</v>
      </c>
      <c r="N4814" s="63">
        <v>1536</v>
      </c>
      <c r="O4814" s="63">
        <v>0.1130564</v>
      </c>
      <c r="P4814" s="63">
        <v>7</v>
      </c>
      <c r="Q4814" s="63">
        <v>1.2781749580960001E-2</v>
      </c>
    </row>
    <row r="4815" spans="1:17">
      <c r="A4815" s="63" t="s">
        <v>78</v>
      </c>
      <c r="B4815" s="63" t="s">
        <v>44</v>
      </c>
      <c r="C4815" s="63" t="s">
        <v>45</v>
      </c>
      <c r="D4815" s="63">
        <v>14</v>
      </c>
      <c r="E4815" s="63">
        <v>0.98606070000000001</v>
      </c>
      <c r="F4815" s="63">
        <v>2.1856100000000001</v>
      </c>
      <c r="G4815" s="63">
        <v>1.1995499999999999</v>
      </c>
      <c r="H4815" s="63">
        <v>102.75</v>
      </c>
      <c r="I4815" s="63">
        <v>1.054662</v>
      </c>
      <c r="J4815" s="63">
        <v>1.140263</v>
      </c>
      <c r="K4815" s="63">
        <v>1.1995499999999999</v>
      </c>
      <c r="L4815" s="63">
        <v>1.2588360000000001</v>
      </c>
      <c r="M4815" s="63">
        <v>1.3444370000000001</v>
      </c>
      <c r="N4815" s="63">
        <v>1536</v>
      </c>
      <c r="O4815" s="63">
        <v>0.1130564</v>
      </c>
      <c r="P4815" s="63">
        <v>7</v>
      </c>
      <c r="Q4815" s="63">
        <v>1.2781749580960001E-2</v>
      </c>
    </row>
    <row r="4816" spans="1:17">
      <c r="A4816" s="63" t="s">
        <v>78</v>
      </c>
      <c r="B4816" s="63" t="s">
        <v>44</v>
      </c>
      <c r="C4816" s="63" t="s">
        <v>45</v>
      </c>
      <c r="D4816" s="63">
        <v>15</v>
      </c>
      <c r="E4816" s="63">
        <v>1.178631</v>
      </c>
      <c r="F4816" s="63">
        <v>2.3022100000000001</v>
      </c>
      <c r="G4816" s="63">
        <v>1.1235790000000001</v>
      </c>
      <c r="H4816" s="63">
        <v>100.625</v>
      </c>
      <c r="I4816" s="63">
        <v>0.97869119999999998</v>
      </c>
      <c r="J4816" s="63">
        <v>1.064292</v>
      </c>
      <c r="K4816" s="63">
        <v>1.1235790000000001</v>
      </c>
      <c r="L4816" s="63">
        <v>1.182866</v>
      </c>
      <c r="M4816" s="63">
        <v>1.2684660000000001</v>
      </c>
      <c r="N4816" s="63">
        <v>1536</v>
      </c>
      <c r="O4816" s="63">
        <v>0.1130564</v>
      </c>
      <c r="P4816" s="63">
        <v>7</v>
      </c>
      <c r="Q4816" s="63">
        <v>1.2781749580960001E-2</v>
      </c>
    </row>
    <row r="4817" spans="1:17">
      <c r="A4817" s="63" t="s">
        <v>78</v>
      </c>
      <c r="B4817" s="63" t="s">
        <v>44</v>
      </c>
      <c r="C4817" s="63" t="s">
        <v>45</v>
      </c>
      <c r="D4817" s="63">
        <v>16</v>
      </c>
      <c r="E4817" s="63">
        <v>1.42337</v>
      </c>
      <c r="F4817" s="63">
        <v>2.5062869999999999</v>
      </c>
      <c r="G4817" s="63">
        <v>1.0829169999999999</v>
      </c>
      <c r="H4817" s="63">
        <v>100.75</v>
      </c>
      <c r="I4817" s="63">
        <v>0.93802929999999995</v>
      </c>
      <c r="J4817" s="63">
        <v>1.02363</v>
      </c>
      <c r="K4817" s="63">
        <v>1.0829169999999999</v>
      </c>
      <c r="L4817" s="63">
        <v>1.142204</v>
      </c>
      <c r="M4817" s="63">
        <v>1.2278039999999999</v>
      </c>
      <c r="N4817" s="63">
        <v>1536</v>
      </c>
      <c r="O4817" s="63">
        <v>0.1130564</v>
      </c>
      <c r="P4817" s="63">
        <v>7</v>
      </c>
      <c r="Q4817" s="63">
        <v>1.2781749580960001E-2</v>
      </c>
    </row>
    <row r="4818" spans="1:17">
      <c r="A4818" s="63" t="s">
        <v>78</v>
      </c>
      <c r="B4818" s="63" t="s">
        <v>44</v>
      </c>
      <c r="C4818" s="63" t="s">
        <v>45</v>
      </c>
      <c r="D4818" s="63">
        <v>17</v>
      </c>
      <c r="E4818" s="63">
        <v>1.6231599999999999</v>
      </c>
      <c r="F4818" s="63">
        <v>2.703055</v>
      </c>
      <c r="G4818" s="63">
        <v>1.0798939999999999</v>
      </c>
      <c r="H4818" s="63">
        <v>101.375</v>
      </c>
      <c r="I4818" s="63">
        <v>0.93500689999999997</v>
      </c>
      <c r="J4818" s="63">
        <v>1.020608</v>
      </c>
      <c r="K4818" s="63">
        <v>1.0798939999999999</v>
      </c>
      <c r="L4818" s="63">
        <v>1.139181</v>
      </c>
      <c r="M4818" s="63">
        <v>1.224782</v>
      </c>
      <c r="N4818" s="63">
        <v>1536</v>
      </c>
      <c r="O4818" s="63">
        <v>0.1130564</v>
      </c>
      <c r="P4818" s="63">
        <v>7</v>
      </c>
      <c r="Q4818" s="63">
        <v>1.2781749580960001E-2</v>
      </c>
    </row>
    <row r="4819" spans="1:17">
      <c r="A4819" s="63" t="s">
        <v>78</v>
      </c>
      <c r="B4819" s="63" t="s">
        <v>44</v>
      </c>
      <c r="C4819" s="63" t="s">
        <v>45</v>
      </c>
      <c r="D4819" s="63">
        <v>18</v>
      </c>
      <c r="E4819" s="63">
        <v>1.7881020000000001</v>
      </c>
      <c r="F4819" s="63">
        <v>2.7870189999999999</v>
      </c>
      <c r="G4819" s="63">
        <v>0.99891669999999999</v>
      </c>
      <c r="H4819" s="63">
        <v>100.5</v>
      </c>
      <c r="I4819" s="63">
        <v>0.85402920000000004</v>
      </c>
      <c r="J4819" s="63">
        <v>0.93962990000000002</v>
      </c>
      <c r="K4819" s="63">
        <v>0.99891669999999999</v>
      </c>
      <c r="L4819" s="63">
        <v>1.0582039999999999</v>
      </c>
      <c r="M4819" s="63">
        <v>1.143804</v>
      </c>
      <c r="N4819" s="63">
        <v>1536</v>
      </c>
      <c r="O4819" s="63">
        <v>0.1130564</v>
      </c>
      <c r="P4819" s="63">
        <v>7</v>
      </c>
      <c r="Q4819" s="63">
        <v>1.2781749580960001E-2</v>
      </c>
    </row>
    <row r="4820" spans="1:17">
      <c r="A4820" s="63" t="s">
        <v>78</v>
      </c>
      <c r="B4820" s="63" t="s">
        <v>44</v>
      </c>
      <c r="C4820" s="63" t="s">
        <v>45</v>
      </c>
      <c r="D4820" s="63">
        <v>19</v>
      </c>
      <c r="E4820" s="63">
        <v>2.1483509999999999</v>
      </c>
      <c r="F4820" s="63">
        <v>2.7370359999999998</v>
      </c>
      <c r="G4820" s="63">
        <v>0.5886846</v>
      </c>
      <c r="H4820" s="63">
        <v>99.75</v>
      </c>
      <c r="I4820" s="63">
        <v>0.443797</v>
      </c>
      <c r="J4820" s="63">
        <v>0.52939769999999997</v>
      </c>
      <c r="K4820" s="63">
        <v>0.5886846</v>
      </c>
      <c r="L4820" s="63">
        <v>0.64797139999999998</v>
      </c>
      <c r="M4820" s="63">
        <v>0.73357209999999995</v>
      </c>
      <c r="N4820" s="63">
        <v>1536</v>
      </c>
      <c r="O4820" s="63">
        <v>0.1130564</v>
      </c>
      <c r="P4820" s="63">
        <v>7</v>
      </c>
      <c r="Q4820" s="63">
        <v>1.2781749580960001E-2</v>
      </c>
    </row>
    <row r="4821" spans="1:17">
      <c r="A4821" s="63" t="s">
        <v>78</v>
      </c>
      <c r="B4821" s="63" t="s">
        <v>44</v>
      </c>
      <c r="C4821" s="63" t="s">
        <v>45</v>
      </c>
      <c r="D4821" s="63">
        <v>20</v>
      </c>
      <c r="E4821" s="63">
        <v>2.3278500000000002</v>
      </c>
      <c r="F4821" s="63">
        <v>2.525045</v>
      </c>
      <c r="G4821" s="63">
        <v>0.19719529999999999</v>
      </c>
      <c r="H4821" s="63">
        <v>97</v>
      </c>
      <c r="I4821" s="63">
        <v>5.2307699999999999E-2</v>
      </c>
      <c r="J4821" s="63">
        <v>0.13790849999999999</v>
      </c>
      <c r="K4821" s="63">
        <v>0.19719529999999999</v>
      </c>
      <c r="L4821" s="63">
        <v>0.25648209999999999</v>
      </c>
      <c r="M4821" s="63">
        <v>0.34208290000000002</v>
      </c>
      <c r="N4821" s="63">
        <v>1536</v>
      </c>
      <c r="O4821" s="63">
        <v>0.1130564</v>
      </c>
      <c r="P4821" s="63">
        <v>7</v>
      </c>
      <c r="Q4821" s="63">
        <v>1.2781749580960001E-2</v>
      </c>
    </row>
    <row r="4822" spans="1:17">
      <c r="A4822" s="63" t="s">
        <v>78</v>
      </c>
      <c r="B4822" s="63" t="s">
        <v>44</v>
      </c>
      <c r="C4822" s="63" t="s">
        <v>45</v>
      </c>
      <c r="D4822" s="63">
        <v>21</v>
      </c>
      <c r="E4822" s="63">
        <v>2.308573</v>
      </c>
      <c r="F4822" s="63">
        <v>2.32586</v>
      </c>
      <c r="G4822" s="63">
        <v>1.7286800000000001E-2</v>
      </c>
      <c r="H4822" s="63">
        <v>93.5</v>
      </c>
      <c r="I4822" s="63">
        <v>-0.12760079999999999</v>
      </c>
      <c r="J4822" s="63">
        <v>-4.2000099999999999E-2</v>
      </c>
      <c r="K4822" s="63">
        <v>1.7286800000000001E-2</v>
      </c>
      <c r="L4822" s="63">
        <v>7.6573600000000006E-2</v>
      </c>
      <c r="M4822" s="63">
        <v>0.1621744</v>
      </c>
      <c r="N4822" s="63">
        <v>1536</v>
      </c>
      <c r="O4822" s="63">
        <v>0.1130564</v>
      </c>
      <c r="P4822" s="63">
        <v>7</v>
      </c>
      <c r="Q4822" s="63">
        <v>1.2781749580960001E-2</v>
      </c>
    </row>
    <row r="4823" spans="1:17">
      <c r="A4823" s="63" t="s">
        <v>78</v>
      </c>
      <c r="B4823" s="63" t="s">
        <v>44</v>
      </c>
      <c r="C4823" s="63" t="s">
        <v>45</v>
      </c>
      <c r="D4823" s="63">
        <v>22</v>
      </c>
      <c r="E4823" s="63">
        <v>2.093191</v>
      </c>
      <c r="F4823" s="63">
        <v>2.2074950000000002</v>
      </c>
      <c r="G4823" s="63">
        <v>0.11430360000000001</v>
      </c>
      <c r="H4823" s="63">
        <v>91.125</v>
      </c>
      <c r="I4823" s="63">
        <v>-3.0584E-2</v>
      </c>
      <c r="J4823" s="63">
        <v>5.5016799999999998E-2</v>
      </c>
      <c r="K4823" s="63">
        <v>0.11430360000000001</v>
      </c>
      <c r="L4823" s="63">
        <v>0.17359040000000001</v>
      </c>
      <c r="M4823" s="63">
        <v>0.25919120000000001</v>
      </c>
      <c r="N4823" s="63">
        <v>1536</v>
      </c>
      <c r="O4823" s="63">
        <v>0.1130564</v>
      </c>
      <c r="P4823" s="63">
        <v>7</v>
      </c>
      <c r="Q4823" s="63">
        <v>1.2781749580960001E-2</v>
      </c>
    </row>
    <row r="4824" spans="1:17">
      <c r="A4824" s="63" t="s">
        <v>78</v>
      </c>
      <c r="B4824" s="63" t="s">
        <v>44</v>
      </c>
      <c r="C4824" s="63" t="s">
        <v>45</v>
      </c>
      <c r="D4824" s="63">
        <v>23</v>
      </c>
      <c r="E4824" s="63">
        <v>1.6090880000000001</v>
      </c>
      <c r="F4824" s="63">
        <v>1.9549890000000001</v>
      </c>
      <c r="G4824" s="63">
        <v>0.34590070000000001</v>
      </c>
      <c r="H4824" s="63">
        <v>89.125</v>
      </c>
      <c r="I4824" s="63">
        <v>0.2010131</v>
      </c>
      <c r="J4824" s="63">
        <v>0.28661379999999997</v>
      </c>
      <c r="K4824" s="63">
        <v>0.34590070000000001</v>
      </c>
      <c r="L4824" s="63">
        <v>0.40518749999999998</v>
      </c>
      <c r="M4824" s="63">
        <v>0.49078830000000001</v>
      </c>
      <c r="N4824" s="63">
        <v>1536</v>
      </c>
      <c r="O4824" s="63">
        <v>0.1130564</v>
      </c>
      <c r="P4824" s="63">
        <v>7</v>
      </c>
      <c r="Q4824" s="63">
        <v>1.2781749580960001E-2</v>
      </c>
    </row>
    <row r="4825" spans="1:17">
      <c r="A4825" s="63" t="s">
        <v>78</v>
      </c>
      <c r="B4825" s="63" t="s">
        <v>44</v>
      </c>
      <c r="C4825" s="63" t="s">
        <v>45</v>
      </c>
      <c r="D4825" s="63">
        <v>24</v>
      </c>
      <c r="E4825" s="63">
        <v>1.4448840000000001</v>
      </c>
      <c r="F4825" s="63">
        <v>1.313823</v>
      </c>
      <c r="G4825" s="63">
        <v>-0.13106110000000001</v>
      </c>
      <c r="H4825" s="63">
        <v>87.25</v>
      </c>
      <c r="I4825" s="63">
        <v>-0.27594869999999999</v>
      </c>
      <c r="J4825" s="63">
        <v>-0.19034789999999999</v>
      </c>
      <c r="K4825" s="63">
        <v>-0.13106110000000001</v>
      </c>
      <c r="L4825" s="63">
        <v>-7.1774199999999996E-2</v>
      </c>
      <c r="M4825" s="63">
        <v>1.38265E-2</v>
      </c>
      <c r="N4825" s="63">
        <v>1536</v>
      </c>
      <c r="O4825" s="63">
        <v>0.1130564</v>
      </c>
      <c r="P4825" s="63">
        <v>7</v>
      </c>
      <c r="Q4825" s="63">
        <v>1.2781749580960001E-2</v>
      </c>
    </row>
    <row r="4826" spans="1:17">
      <c r="A4826" s="63" t="s">
        <v>78</v>
      </c>
      <c r="B4826" s="63" t="s">
        <v>44</v>
      </c>
      <c r="C4826" s="63" t="s">
        <v>46</v>
      </c>
      <c r="D4826" s="63">
        <v>1</v>
      </c>
      <c r="E4826" s="63">
        <v>1.15425</v>
      </c>
      <c r="F4826" s="63">
        <v>1.0093460000000001</v>
      </c>
      <c r="G4826" s="63">
        <v>-0.1449038</v>
      </c>
      <c r="H4826" s="63">
        <v>29.5</v>
      </c>
      <c r="I4826" s="63">
        <v>-0.28979139999999998</v>
      </c>
      <c r="J4826" s="63">
        <v>-0.2041906</v>
      </c>
      <c r="K4826" s="63">
        <v>-0.1449038</v>
      </c>
      <c r="L4826" s="63">
        <v>-8.5616899999999996E-2</v>
      </c>
      <c r="M4826" s="63">
        <v>-1.6200000000000001E-5</v>
      </c>
      <c r="N4826" s="63">
        <v>1536</v>
      </c>
      <c r="O4826" s="63">
        <v>0.1130564</v>
      </c>
      <c r="P4826" s="63">
        <v>1</v>
      </c>
      <c r="Q4826" s="63">
        <v>1.2781749580960001E-2</v>
      </c>
    </row>
    <row r="4827" spans="1:17">
      <c r="A4827" s="63" t="s">
        <v>78</v>
      </c>
      <c r="B4827" s="63" t="s">
        <v>44</v>
      </c>
      <c r="C4827" s="63" t="s">
        <v>46</v>
      </c>
      <c r="D4827" s="63">
        <v>2</v>
      </c>
      <c r="E4827" s="63">
        <v>1.0853269999999999</v>
      </c>
      <c r="F4827" s="63">
        <v>0.92451159999999999</v>
      </c>
      <c r="G4827" s="63">
        <v>-0.16081580000000001</v>
      </c>
      <c r="H4827" s="63">
        <v>28.5</v>
      </c>
      <c r="I4827" s="63">
        <v>-0.30570340000000001</v>
      </c>
      <c r="J4827" s="63">
        <v>-0.22010270000000001</v>
      </c>
      <c r="K4827" s="63">
        <v>-0.16081580000000001</v>
      </c>
      <c r="L4827" s="63">
        <v>-0.10152899999999999</v>
      </c>
      <c r="M4827" s="63">
        <v>-1.59282E-2</v>
      </c>
      <c r="N4827" s="63">
        <v>1536</v>
      </c>
      <c r="O4827" s="63">
        <v>0.1130564</v>
      </c>
      <c r="P4827" s="63">
        <v>1</v>
      </c>
      <c r="Q4827" s="63">
        <v>1.2781749580960001E-2</v>
      </c>
    </row>
    <row r="4828" spans="1:17">
      <c r="A4828" s="63" t="s">
        <v>78</v>
      </c>
      <c r="B4828" s="63" t="s">
        <v>44</v>
      </c>
      <c r="C4828" s="63" t="s">
        <v>46</v>
      </c>
      <c r="D4828" s="63">
        <v>3</v>
      </c>
      <c r="E4828" s="63">
        <v>1.085453</v>
      </c>
      <c r="F4828" s="63">
        <v>0.9290562</v>
      </c>
      <c r="G4828" s="63">
        <v>-0.15639639999999999</v>
      </c>
      <c r="H4828" s="63">
        <v>28.5</v>
      </c>
      <c r="I4828" s="63">
        <v>-0.301284</v>
      </c>
      <c r="J4828" s="63">
        <v>-0.21568329999999999</v>
      </c>
      <c r="K4828" s="63">
        <v>-0.15639639999999999</v>
      </c>
      <c r="L4828" s="63">
        <v>-9.7109600000000004E-2</v>
      </c>
      <c r="M4828" s="63">
        <v>-1.1508900000000001E-2</v>
      </c>
      <c r="N4828" s="63">
        <v>1536</v>
      </c>
      <c r="O4828" s="63">
        <v>0.1130564</v>
      </c>
      <c r="P4828" s="63">
        <v>1</v>
      </c>
      <c r="Q4828" s="63">
        <v>1.2781749580960001E-2</v>
      </c>
    </row>
    <row r="4829" spans="1:17">
      <c r="A4829" s="63" t="s">
        <v>78</v>
      </c>
      <c r="B4829" s="63" t="s">
        <v>44</v>
      </c>
      <c r="C4829" s="63" t="s">
        <v>46</v>
      </c>
      <c r="D4829" s="63">
        <v>4</v>
      </c>
      <c r="E4829" s="63">
        <v>1.08263</v>
      </c>
      <c r="F4829" s="63">
        <v>0.92477969999999998</v>
      </c>
      <c r="G4829" s="63">
        <v>-0.1578503</v>
      </c>
      <c r="H4829" s="63">
        <v>27</v>
      </c>
      <c r="I4829" s="63">
        <v>-0.3027379</v>
      </c>
      <c r="J4829" s="63">
        <v>-0.2171372</v>
      </c>
      <c r="K4829" s="63">
        <v>-0.1578503</v>
      </c>
      <c r="L4829" s="63">
        <v>-9.8563499999999998E-2</v>
      </c>
      <c r="M4829" s="63">
        <v>-1.2962700000000001E-2</v>
      </c>
      <c r="N4829" s="63">
        <v>1536</v>
      </c>
      <c r="O4829" s="63">
        <v>0.1130564</v>
      </c>
      <c r="P4829" s="63">
        <v>1</v>
      </c>
      <c r="Q4829" s="63">
        <v>1.2781749580960001E-2</v>
      </c>
    </row>
    <row r="4830" spans="1:17">
      <c r="A4830" s="63" t="s">
        <v>78</v>
      </c>
      <c r="B4830" s="63" t="s">
        <v>44</v>
      </c>
      <c r="C4830" s="63" t="s">
        <v>46</v>
      </c>
      <c r="D4830" s="63">
        <v>5</v>
      </c>
      <c r="E4830" s="63">
        <v>1.1183609999999999</v>
      </c>
      <c r="F4830" s="63">
        <v>0.96126809999999996</v>
      </c>
      <c r="G4830" s="63">
        <v>-0.1570927</v>
      </c>
      <c r="H4830" s="63">
        <v>27</v>
      </c>
      <c r="I4830" s="63">
        <v>-0.30198029999999998</v>
      </c>
      <c r="J4830" s="63">
        <v>-0.2163795</v>
      </c>
      <c r="K4830" s="63">
        <v>-0.1570927</v>
      </c>
      <c r="L4830" s="63">
        <v>-9.7805900000000001E-2</v>
      </c>
      <c r="M4830" s="63">
        <v>-1.22051E-2</v>
      </c>
      <c r="N4830" s="63">
        <v>1536</v>
      </c>
      <c r="O4830" s="63">
        <v>0.1130564</v>
      </c>
      <c r="P4830" s="63">
        <v>1</v>
      </c>
      <c r="Q4830" s="63">
        <v>1.2781749580960001E-2</v>
      </c>
    </row>
    <row r="4831" spans="1:17">
      <c r="A4831" s="63" t="s">
        <v>78</v>
      </c>
      <c r="B4831" s="63" t="s">
        <v>44</v>
      </c>
      <c r="C4831" s="63" t="s">
        <v>46</v>
      </c>
      <c r="D4831" s="63">
        <v>6</v>
      </c>
      <c r="E4831" s="63">
        <v>1.281072</v>
      </c>
      <c r="F4831" s="63">
        <v>1.0458339999999999</v>
      </c>
      <c r="G4831" s="63">
        <v>-0.23523769999999999</v>
      </c>
      <c r="H4831" s="63">
        <v>26</v>
      </c>
      <c r="I4831" s="63">
        <v>-0.3801253</v>
      </c>
      <c r="J4831" s="63">
        <v>-0.29452460000000003</v>
      </c>
      <c r="K4831" s="63">
        <v>-0.23523769999999999</v>
      </c>
      <c r="L4831" s="63">
        <v>-0.17595089999999999</v>
      </c>
      <c r="M4831" s="63">
        <v>-9.0350100000000003E-2</v>
      </c>
      <c r="N4831" s="63">
        <v>1536</v>
      </c>
      <c r="O4831" s="63">
        <v>0.1130564</v>
      </c>
      <c r="P4831" s="63">
        <v>1</v>
      </c>
      <c r="Q4831" s="63">
        <v>1.2781749580960001E-2</v>
      </c>
    </row>
    <row r="4832" spans="1:17">
      <c r="A4832" s="63" t="s">
        <v>78</v>
      </c>
      <c r="B4832" s="63" t="s">
        <v>44</v>
      </c>
      <c r="C4832" s="63" t="s">
        <v>46</v>
      </c>
      <c r="D4832" s="63">
        <v>7</v>
      </c>
      <c r="E4832" s="63">
        <v>1.6171279999999999</v>
      </c>
      <c r="F4832" s="63">
        <v>1.417951</v>
      </c>
      <c r="G4832" s="63">
        <v>-0.19917679999999999</v>
      </c>
      <c r="H4832" s="63">
        <v>26</v>
      </c>
      <c r="I4832" s="63">
        <v>-0.34406439999999999</v>
      </c>
      <c r="J4832" s="63">
        <v>-0.25846360000000002</v>
      </c>
      <c r="K4832" s="63">
        <v>-0.19917679999999999</v>
      </c>
      <c r="L4832" s="63">
        <v>-0.13988999999999999</v>
      </c>
      <c r="M4832" s="63">
        <v>-5.4289200000000003E-2</v>
      </c>
      <c r="N4832" s="63">
        <v>1536</v>
      </c>
      <c r="O4832" s="63">
        <v>0.1130564</v>
      </c>
      <c r="P4832" s="63">
        <v>1</v>
      </c>
      <c r="Q4832" s="63">
        <v>1.2781749580960001E-2</v>
      </c>
    </row>
    <row r="4833" spans="1:17">
      <c r="A4833" s="63" t="s">
        <v>78</v>
      </c>
      <c r="B4833" s="63" t="s">
        <v>44</v>
      </c>
      <c r="C4833" s="63" t="s">
        <v>46</v>
      </c>
      <c r="D4833" s="63">
        <v>8</v>
      </c>
      <c r="E4833" s="63">
        <v>1.8267119999999999</v>
      </c>
      <c r="F4833" s="63">
        <v>1.7427600000000001</v>
      </c>
      <c r="G4833" s="63">
        <v>-8.3951799999999993E-2</v>
      </c>
      <c r="H4833" s="63">
        <v>27.5</v>
      </c>
      <c r="I4833" s="63">
        <v>-0.2288394</v>
      </c>
      <c r="J4833" s="63">
        <v>-0.1432387</v>
      </c>
      <c r="K4833" s="63">
        <v>-8.3951799999999993E-2</v>
      </c>
      <c r="L4833" s="63">
        <v>-2.4664999999999999E-2</v>
      </c>
      <c r="M4833" s="63">
        <v>6.0935799999999998E-2</v>
      </c>
      <c r="N4833" s="63">
        <v>1536</v>
      </c>
      <c r="O4833" s="63">
        <v>0.1130564</v>
      </c>
      <c r="P4833" s="63">
        <v>1</v>
      </c>
      <c r="Q4833" s="63">
        <v>1.2781749580960001E-2</v>
      </c>
    </row>
    <row r="4834" spans="1:17">
      <c r="A4834" s="63" t="s">
        <v>78</v>
      </c>
      <c r="B4834" s="63" t="s">
        <v>44</v>
      </c>
      <c r="C4834" s="63" t="s">
        <v>46</v>
      </c>
      <c r="D4834" s="63">
        <v>9</v>
      </c>
      <c r="E4834" s="63">
        <v>1.77508</v>
      </c>
      <c r="F4834" s="63">
        <v>1.8484130000000001</v>
      </c>
      <c r="G4834" s="63">
        <v>7.3333599999999999E-2</v>
      </c>
      <c r="H4834" s="63">
        <v>32.5</v>
      </c>
      <c r="I4834" s="63">
        <v>-7.1554000000000006E-2</v>
      </c>
      <c r="J4834" s="63">
        <v>1.40468E-2</v>
      </c>
      <c r="K4834" s="63">
        <v>7.3333599999999999E-2</v>
      </c>
      <c r="L4834" s="63">
        <v>0.1326205</v>
      </c>
      <c r="M4834" s="63">
        <v>0.2182212</v>
      </c>
      <c r="N4834" s="63">
        <v>1536</v>
      </c>
      <c r="O4834" s="63">
        <v>0.1130564</v>
      </c>
      <c r="P4834" s="63">
        <v>1</v>
      </c>
      <c r="Q4834" s="63">
        <v>1.2781749580960001E-2</v>
      </c>
    </row>
    <row r="4835" spans="1:17">
      <c r="A4835" s="63" t="s">
        <v>78</v>
      </c>
      <c r="B4835" s="63" t="s">
        <v>44</v>
      </c>
      <c r="C4835" s="63" t="s">
        <v>46</v>
      </c>
      <c r="D4835" s="63">
        <v>10</v>
      </c>
      <c r="E4835" s="63">
        <v>1.7702310000000001</v>
      </c>
      <c r="F4835" s="63">
        <v>1.8464750000000001</v>
      </c>
      <c r="G4835" s="63">
        <v>7.6243900000000003E-2</v>
      </c>
      <c r="H4835" s="63">
        <v>35.5</v>
      </c>
      <c r="I4835" s="63">
        <v>-6.8643700000000002E-2</v>
      </c>
      <c r="J4835" s="63">
        <v>1.6957E-2</v>
      </c>
      <c r="K4835" s="63">
        <v>7.6243900000000003E-2</v>
      </c>
      <c r="L4835" s="63">
        <v>0.1355307</v>
      </c>
      <c r="M4835" s="63">
        <v>0.22113150000000001</v>
      </c>
      <c r="N4835" s="63">
        <v>1536</v>
      </c>
      <c r="O4835" s="63">
        <v>0.1130564</v>
      </c>
      <c r="P4835" s="63">
        <v>1</v>
      </c>
      <c r="Q4835" s="63">
        <v>1.2781749580960001E-2</v>
      </c>
    </row>
    <row r="4836" spans="1:17">
      <c r="A4836" s="63" t="s">
        <v>78</v>
      </c>
      <c r="B4836" s="63" t="s">
        <v>44</v>
      </c>
      <c r="C4836" s="63" t="s">
        <v>46</v>
      </c>
      <c r="D4836" s="63">
        <v>11</v>
      </c>
      <c r="E4836" s="63">
        <v>1.699268</v>
      </c>
      <c r="F4836" s="63">
        <v>1.8538779999999999</v>
      </c>
      <c r="G4836" s="63">
        <v>0.15461030000000001</v>
      </c>
      <c r="H4836" s="63">
        <v>40</v>
      </c>
      <c r="I4836" s="63">
        <v>9.7227000000000008E-3</v>
      </c>
      <c r="J4836" s="63">
        <v>9.5323400000000003E-2</v>
      </c>
      <c r="K4836" s="63">
        <v>0.15461030000000001</v>
      </c>
      <c r="L4836" s="63">
        <v>0.21389710000000001</v>
      </c>
      <c r="M4836" s="63">
        <v>0.29949789999999998</v>
      </c>
      <c r="N4836" s="63">
        <v>1536</v>
      </c>
      <c r="O4836" s="63">
        <v>0.1130564</v>
      </c>
      <c r="P4836" s="63">
        <v>1</v>
      </c>
      <c r="Q4836" s="63">
        <v>1.2781749580960001E-2</v>
      </c>
    </row>
    <row r="4837" spans="1:17">
      <c r="A4837" s="63" t="s">
        <v>78</v>
      </c>
      <c r="B4837" s="63" t="s">
        <v>44</v>
      </c>
      <c r="C4837" s="63" t="s">
        <v>46</v>
      </c>
      <c r="D4837" s="63">
        <v>12</v>
      </c>
      <c r="E4837" s="63">
        <v>1.689837</v>
      </c>
      <c r="F4837" s="63">
        <v>1.8255980000000001</v>
      </c>
      <c r="G4837" s="63">
        <v>0.13576170000000001</v>
      </c>
      <c r="H4837" s="63">
        <v>43</v>
      </c>
      <c r="I4837" s="63">
        <v>-9.1258999999999993E-3</v>
      </c>
      <c r="J4837" s="63">
        <v>7.6474899999999998E-2</v>
      </c>
      <c r="K4837" s="63">
        <v>0.13576170000000001</v>
      </c>
      <c r="L4837" s="63">
        <v>0.19504859999999999</v>
      </c>
      <c r="M4837" s="63">
        <v>0.28064929999999999</v>
      </c>
      <c r="N4837" s="63">
        <v>1536</v>
      </c>
      <c r="O4837" s="63">
        <v>0.1130564</v>
      </c>
      <c r="P4837" s="63">
        <v>1</v>
      </c>
      <c r="Q4837" s="63">
        <v>1.2781749580960001E-2</v>
      </c>
    </row>
    <row r="4838" spans="1:17">
      <c r="A4838" s="63" t="s">
        <v>78</v>
      </c>
      <c r="B4838" s="63" t="s">
        <v>44</v>
      </c>
      <c r="C4838" s="63" t="s">
        <v>46</v>
      </c>
      <c r="D4838" s="63">
        <v>13</v>
      </c>
      <c r="E4838" s="63">
        <v>1.552484</v>
      </c>
      <c r="F4838" s="63">
        <v>1.8036460000000001</v>
      </c>
      <c r="G4838" s="63">
        <v>0.25116240000000001</v>
      </c>
      <c r="H4838" s="63">
        <v>46.5</v>
      </c>
      <c r="I4838" s="63">
        <v>0.1062748</v>
      </c>
      <c r="J4838" s="63">
        <v>0.19187560000000001</v>
      </c>
      <c r="K4838" s="63">
        <v>0.25116240000000001</v>
      </c>
      <c r="L4838" s="63">
        <v>0.31044919999999998</v>
      </c>
      <c r="M4838" s="63">
        <v>0.39605000000000001</v>
      </c>
      <c r="N4838" s="63">
        <v>1536</v>
      </c>
      <c r="O4838" s="63">
        <v>0.1130564</v>
      </c>
      <c r="P4838" s="63">
        <v>1</v>
      </c>
      <c r="Q4838" s="63">
        <v>1.2781749580960001E-2</v>
      </c>
    </row>
    <row r="4839" spans="1:17">
      <c r="A4839" s="63" t="s">
        <v>78</v>
      </c>
      <c r="B4839" s="63" t="s">
        <v>44</v>
      </c>
      <c r="C4839" s="63" t="s">
        <v>46</v>
      </c>
      <c r="D4839" s="63">
        <v>14</v>
      </c>
      <c r="E4839" s="63">
        <v>1.4038349999999999</v>
      </c>
      <c r="F4839" s="63">
        <v>1.6935309999999999</v>
      </c>
      <c r="G4839" s="63">
        <v>0.28969549999999999</v>
      </c>
      <c r="H4839" s="63">
        <v>48.5</v>
      </c>
      <c r="I4839" s="63">
        <v>0.14480789999999999</v>
      </c>
      <c r="J4839" s="63">
        <v>0.23040869999999999</v>
      </c>
      <c r="K4839" s="63">
        <v>0.28969549999999999</v>
      </c>
      <c r="L4839" s="63">
        <v>0.34898230000000002</v>
      </c>
      <c r="M4839" s="63">
        <v>0.4345831</v>
      </c>
      <c r="N4839" s="63">
        <v>1536</v>
      </c>
      <c r="O4839" s="63">
        <v>0.1130564</v>
      </c>
      <c r="P4839" s="63">
        <v>1</v>
      </c>
      <c r="Q4839" s="63">
        <v>1.2781749580960001E-2</v>
      </c>
    </row>
    <row r="4840" spans="1:17">
      <c r="A4840" s="63" t="s">
        <v>78</v>
      </c>
      <c r="B4840" s="63" t="s">
        <v>44</v>
      </c>
      <c r="C4840" s="63" t="s">
        <v>46</v>
      </c>
      <c r="D4840" s="63">
        <v>15</v>
      </c>
      <c r="E4840" s="63">
        <v>1.3986190000000001</v>
      </c>
      <c r="F4840" s="63">
        <v>1.653729</v>
      </c>
      <c r="G4840" s="63">
        <v>0.25511</v>
      </c>
      <c r="H4840" s="63">
        <v>50.5</v>
      </c>
      <c r="I4840" s="63">
        <v>0.1102224</v>
      </c>
      <c r="J4840" s="63">
        <v>0.1958232</v>
      </c>
      <c r="K4840" s="63">
        <v>0.25511</v>
      </c>
      <c r="L4840" s="63">
        <v>0.31439689999999998</v>
      </c>
      <c r="M4840" s="63">
        <v>0.39999760000000001</v>
      </c>
      <c r="N4840" s="63">
        <v>1536</v>
      </c>
      <c r="O4840" s="63">
        <v>0.1130564</v>
      </c>
      <c r="P4840" s="63">
        <v>1</v>
      </c>
      <c r="Q4840" s="63">
        <v>1.2781749580960001E-2</v>
      </c>
    </row>
    <row r="4841" spans="1:17">
      <c r="A4841" s="63" t="s">
        <v>78</v>
      </c>
      <c r="B4841" s="63" t="s">
        <v>44</v>
      </c>
      <c r="C4841" s="63" t="s">
        <v>46</v>
      </c>
      <c r="D4841" s="63">
        <v>16</v>
      </c>
      <c r="E4841" s="63">
        <v>1.4796100000000001</v>
      </c>
      <c r="F4841" s="63">
        <v>1.6971240000000001</v>
      </c>
      <c r="G4841" s="63">
        <v>0.21751319999999999</v>
      </c>
      <c r="H4841" s="63">
        <v>52</v>
      </c>
      <c r="I4841" s="63">
        <v>7.2625599999999998E-2</v>
      </c>
      <c r="J4841" s="63">
        <v>0.15822639999999999</v>
      </c>
      <c r="K4841" s="63">
        <v>0.21751319999999999</v>
      </c>
      <c r="L4841" s="63">
        <v>0.27679999999999999</v>
      </c>
      <c r="M4841" s="63">
        <v>0.36240080000000002</v>
      </c>
      <c r="N4841" s="63">
        <v>1536</v>
      </c>
      <c r="O4841" s="63">
        <v>0.1130564</v>
      </c>
      <c r="P4841" s="63">
        <v>1</v>
      </c>
      <c r="Q4841" s="63">
        <v>1.2781749580960001E-2</v>
      </c>
    </row>
    <row r="4842" spans="1:17">
      <c r="A4842" s="63" t="s">
        <v>78</v>
      </c>
      <c r="B4842" s="63" t="s">
        <v>44</v>
      </c>
      <c r="C4842" s="63" t="s">
        <v>46</v>
      </c>
      <c r="D4842" s="63">
        <v>17</v>
      </c>
      <c r="E4842" s="63">
        <v>1.670946</v>
      </c>
      <c r="F4842" s="63">
        <v>1.8567629999999999</v>
      </c>
      <c r="G4842" s="63">
        <v>0.1858175</v>
      </c>
      <c r="H4842" s="63">
        <v>50.5</v>
      </c>
      <c r="I4842" s="63">
        <v>4.0929899999999998E-2</v>
      </c>
      <c r="J4842" s="63">
        <v>0.12653059999999999</v>
      </c>
      <c r="K4842" s="63">
        <v>0.1858175</v>
      </c>
      <c r="L4842" s="63">
        <v>0.2451043</v>
      </c>
      <c r="M4842" s="63">
        <v>0.33070509999999997</v>
      </c>
      <c r="N4842" s="63">
        <v>1536</v>
      </c>
      <c r="O4842" s="63">
        <v>0.1130564</v>
      </c>
      <c r="P4842" s="63">
        <v>1</v>
      </c>
      <c r="Q4842" s="63">
        <v>1.2781749580960001E-2</v>
      </c>
    </row>
    <row r="4843" spans="1:17">
      <c r="A4843" s="63" t="s">
        <v>78</v>
      </c>
      <c r="B4843" s="63" t="s">
        <v>44</v>
      </c>
      <c r="C4843" s="63" t="s">
        <v>46</v>
      </c>
      <c r="D4843" s="63">
        <v>18</v>
      </c>
      <c r="E4843" s="63">
        <v>2.1590989999999999</v>
      </c>
      <c r="F4843" s="63">
        <v>2.2381509999999998</v>
      </c>
      <c r="G4843" s="63">
        <v>7.9052399999999995E-2</v>
      </c>
      <c r="H4843" s="63">
        <v>47</v>
      </c>
      <c r="I4843" s="63">
        <v>-6.5835099999999994E-2</v>
      </c>
      <c r="J4843" s="63">
        <v>1.9765600000000001E-2</v>
      </c>
      <c r="K4843" s="63">
        <v>7.9052399999999995E-2</v>
      </c>
      <c r="L4843" s="63">
        <v>0.1383393</v>
      </c>
      <c r="M4843" s="63">
        <v>0.22394</v>
      </c>
      <c r="N4843" s="63">
        <v>1536</v>
      </c>
      <c r="O4843" s="63">
        <v>0.1130564</v>
      </c>
      <c r="P4843" s="63">
        <v>1</v>
      </c>
      <c r="Q4843" s="63">
        <v>1.2781749580960001E-2</v>
      </c>
    </row>
    <row r="4844" spans="1:17">
      <c r="A4844" s="63" t="s">
        <v>78</v>
      </c>
      <c r="B4844" s="63" t="s">
        <v>44</v>
      </c>
      <c r="C4844" s="63" t="s">
        <v>46</v>
      </c>
      <c r="D4844" s="63">
        <v>19</v>
      </c>
      <c r="E4844" s="63">
        <v>2.3844099999999999</v>
      </c>
      <c r="F4844" s="63">
        <v>2.319642</v>
      </c>
      <c r="G4844" s="63">
        <v>-6.4768099999999995E-2</v>
      </c>
      <c r="H4844" s="63">
        <v>43.5</v>
      </c>
      <c r="I4844" s="63">
        <v>-0.2096557</v>
      </c>
      <c r="J4844" s="63">
        <v>-0.1240549</v>
      </c>
      <c r="K4844" s="63">
        <v>-6.4768099999999995E-2</v>
      </c>
      <c r="L4844" s="63">
        <v>-5.4812000000000003E-3</v>
      </c>
      <c r="M4844" s="63">
        <v>8.0119499999999996E-2</v>
      </c>
      <c r="N4844" s="63">
        <v>1536</v>
      </c>
      <c r="O4844" s="63">
        <v>0.1130564</v>
      </c>
      <c r="P4844" s="63">
        <v>1</v>
      </c>
      <c r="Q4844" s="63">
        <v>1.2781749580960001E-2</v>
      </c>
    </row>
    <row r="4845" spans="1:17">
      <c r="A4845" s="63" t="s">
        <v>78</v>
      </c>
      <c r="B4845" s="63" t="s">
        <v>44</v>
      </c>
      <c r="C4845" s="63" t="s">
        <v>46</v>
      </c>
      <c r="D4845" s="63">
        <v>20</v>
      </c>
      <c r="E4845" s="63">
        <v>2.3263739999999999</v>
      </c>
      <c r="F4845" s="63">
        <v>2.2112050000000001</v>
      </c>
      <c r="G4845" s="63">
        <v>-0.1151683</v>
      </c>
      <c r="H4845" s="63">
        <v>41</v>
      </c>
      <c r="I4845" s="63">
        <v>-0.26005590000000001</v>
      </c>
      <c r="J4845" s="63">
        <v>-0.1744552</v>
      </c>
      <c r="K4845" s="63">
        <v>-0.1151683</v>
      </c>
      <c r="L4845" s="63">
        <v>-5.5881500000000001E-2</v>
      </c>
      <c r="M4845" s="63">
        <v>2.9719300000000001E-2</v>
      </c>
      <c r="N4845" s="63">
        <v>1536</v>
      </c>
      <c r="O4845" s="63">
        <v>0.1130564</v>
      </c>
      <c r="P4845" s="63">
        <v>1</v>
      </c>
      <c r="Q4845" s="63">
        <v>1.2781749580960001E-2</v>
      </c>
    </row>
    <row r="4846" spans="1:17">
      <c r="A4846" s="63" t="s">
        <v>78</v>
      </c>
      <c r="B4846" s="63" t="s">
        <v>44</v>
      </c>
      <c r="C4846" s="63" t="s">
        <v>46</v>
      </c>
      <c r="D4846" s="63">
        <v>21</v>
      </c>
      <c r="E4846" s="63">
        <v>2.2517489999999998</v>
      </c>
      <c r="F4846" s="63">
        <v>2.1038899999999998</v>
      </c>
      <c r="G4846" s="63">
        <v>-0.14785860000000001</v>
      </c>
      <c r="H4846" s="63">
        <v>38</v>
      </c>
      <c r="I4846" s="63">
        <v>-0.29274620000000001</v>
      </c>
      <c r="J4846" s="63">
        <v>-0.20714550000000001</v>
      </c>
      <c r="K4846" s="63">
        <v>-0.14785860000000001</v>
      </c>
      <c r="L4846" s="63">
        <v>-8.8571800000000006E-2</v>
      </c>
      <c r="M4846" s="63">
        <v>-2.9710000000000001E-3</v>
      </c>
      <c r="N4846" s="63">
        <v>1536</v>
      </c>
      <c r="O4846" s="63">
        <v>0.1130564</v>
      </c>
      <c r="P4846" s="63">
        <v>1</v>
      </c>
      <c r="Q4846" s="63">
        <v>1.2781749580960001E-2</v>
      </c>
    </row>
    <row r="4847" spans="1:17">
      <c r="A4847" s="63" t="s">
        <v>78</v>
      </c>
      <c r="B4847" s="63" t="s">
        <v>44</v>
      </c>
      <c r="C4847" s="63" t="s">
        <v>46</v>
      </c>
      <c r="D4847" s="63">
        <v>22</v>
      </c>
      <c r="E4847" s="63">
        <v>2.030926</v>
      </c>
      <c r="F4847" s="63">
        <v>1.8826400000000001</v>
      </c>
      <c r="G4847" s="63">
        <v>-0.14828649999999999</v>
      </c>
      <c r="H4847" s="63">
        <v>35.5</v>
      </c>
      <c r="I4847" s="63">
        <v>-0.29317409999999999</v>
      </c>
      <c r="J4847" s="63">
        <v>-0.20757329999999999</v>
      </c>
      <c r="K4847" s="63">
        <v>-0.14828649999999999</v>
      </c>
      <c r="L4847" s="63">
        <v>-8.8999599999999998E-2</v>
      </c>
      <c r="M4847" s="63">
        <v>-3.3988999999999998E-3</v>
      </c>
      <c r="N4847" s="63">
        <v>1536</v>
      </c>
      <c r="O4847" s="63">
        <v>0.1130564</v>
      </c>
      <c r="P4847" s="63">
        <v>1</v>
      </c>
      <c r="Q4847" s="63">
        <v>1.2781749580960001E-2</v>
      </c>
    </row>
    <row r="4848" spans="1:17">
      <c r="A4848" s="63" t="s">
        <v>78</v>
      </c>
      <c r="B4848" s="63" t="s">
        <v>44</v>
      </c>
      <c r="C4848" s="63" t="s">
        <v>46</v>
      </c>
      <c r="D4848" s="63">
        <v>23</v>
      </c>
      <c r="E4848" s="63">
        <v>1.7420770000000001</v>
      </c>
      <c r="F4848" s="63">
        <v>1.601899</v>
      </c>
      <c r="G4848" s="63">
        <v>-0.14017840000000001</v>
      </c>
      <c r="H4848" s="63">
        <v>35.5</v>
      </c>
      <c r="I4848" s="63">
        <v>-0.28506599999999999</v>
      </c>
      <c r="J4848" s="63">
        <v>-0.19946530000000001</v>
      </c>
      <c r="K4848" s="63">
        <v>-0.14017840000000001</v>
      </c>
      <c r="L4848" s="63">
        <v>-8.0891599999999994E-2</v>
      </c>
      <c r="M4848" s="63">
        <v>4.7092000000000002E-3</v>
      </c>
      <c r="N4848" s="63">
        <v>1536</v>
      </c>
      <c r="O4848" s="63">
        <v>0.1130564</v>
      </c>
      <c r="P4848" s="63">
        <v>1</v>
      </c>
      <c r="Q4848" s="63">
        <v>1.2781749580960001E-2</v>
      </c>
    </row>
    <row r="4849" spans="1:17">
      <c r="A4849" s="63" t="s">
        <v>78</v>
      </c>
      <c r="B4849" s="63" t="s">
        <v>44</v>
      </c>
      <c r="C4849" s="63" t="s">
        <v>46</v>
      </c>
      <c r="D4849" s="63">
        <v>24</v>
      </c>
      <c r="E4849" s="63">
        <v>1.3857539999999999</v>
      </c>
      <c r="F4849" s="63">
        <v>1.243662</v>
      </c>
      <c r="G4849" s="63">
        <v>-0.14209160000000001</v>
      </c>
      <c r="H4849" s="63">
        <v>33.5</v>
      </c>
      <c r="I4849" s="63">
        <v>-0.28697919999999999</v>
      </c>
      <c r="J4849" s="63">
        <v>-0.20137849999999999</v>
      </c>
      <c r="K4849" s="63">
        <v>-0.14209160000000001</v>
      </c>
      <c r="L4849" s="63">
        <v>-8.2804799999999998E-2</v>
      </c>
      <c r="M4849" s="63">
        <v>2.7959999999999999E-3</v>
      </c>
      <c r="N4849" s="63">
        <v>1536</v>
      </c>
      <c r="O4849" s="63">
        <v>0.1130564</v>
      </c>
      <c r="P4849" s="63">
        <v>1</v>
      </c>
      <c r="Q4849" s="63">
        <v>1.2781749580960001E-2</v>
      </c>
    </row>
    <row r="4850" spans="1:17">
      <c r="A4850" s="63" t="s">
        <v>78</v>
      </c>
      <c r="B4850" s="63" t="s">
        <v>44</v>
      </c>
      <c r="C4850" s="63" t="s">
        <v>47</v>
      </c>
      <c r="D4850" s="63">
        <v>1</v>
      </c>
      <c r="E4850" s="63">
        <v>1.036152</v>
      </c>
      <c r="F4850" s="63">
        <v>0.89124780000000003</v>
      </c>
      <c r="G4850" s="63">
        <v>-0.1449037</v>
      </c>
      <c r="H4850" s="63">
        <v>56</v>
      </c>
      <c r="I4850" s="63">
        <v>-0.28979129999999997</v>
      </c>
      <c r="J4850" s="63">
        <v>-0.2041906</v>
      </c>
      <c r="K4850" s="63">
        <v>-0.1449037</v>
      </c>
      <c r="L4850" s="63">
        <v>-8.5616899999999996E-2</v>
      </c>
      <c r="M4850" s="63">
        <v>-1.6099999999999998E-5</v>
      </c>
      <c r="N4850" s="63">
        <v>1536</v>
      </c>
      <c r="O4850" s="63">
        <v>0.1130564</v>
      </c>
      <c r="P4850" s="63">
        <v>2</v>
      </c>
      <c r="Q4850" s="63">
        <v>1.2781749580960001E-2</v>
      </c>
    </row>
    <row r="4851" spans="1:17">
      <c r="A4851" s="63" t="s">
        <v>78</v>
      </c>
      <c r="B4851" s="63" t="s">
        <v>44</v>
      </c>
      <c r="C4851" s="63" t="s">
        <v>47</v>
      </c>
      <c r="D4851" s="63">
        <v>2</v>
      </c>
      <c r="E4851" s="63">
        <v>0.96871609999999997</v>
      </c>
      <c r="F4851" s="63">
        <v>0.80790030000000002</v>
      </c>
      <c r="G4851" s="63">
        <v>-0.16081580000000001</v>
      </c>
      <c r="H4851" s="63">
        <v>56</v>
      </c>
      <c r="I4851" s="63">
        <v>-0.30570340000000001</v>
      </c>
      <c r="J4851" s="63">
        <v>-0.22010260000000001</v>
      </c>
      <c r="K4851" s="63">
        <v>-0.16081580000000001</v>
      </c>
      <c r="L4851" s="63">
        <v>-0.10152890000000001</v>
      </c>
      <c r="M4851" s="63">
        <v>-1.59282E-2</v>
      </c>
      <c r="N4851" s="63">
        <v>1536</v>
      </c>
      <c r="O4851" s="63">
        <v>0.1130564</v>
      </c>
      <c r="P4851" s="63">
        <v>2</v>
      </c>
      <c r="Q4851" s="63">
        <v>1.2781749580960001E-2</v>
      </c>
    </row>
    <row r="4852" spans="1:17">
      <c r="A4852" s="63" t="s">
        <v>78</v>
      </c>
      <c r="B4852" s="63" t="s">
        <v>44</v>
      </c>
      <c r="C4852" s="63" t="s">
        <v>47</v>
      </c>
      <c r="D4852" s="63">
        <v>3</v>
      </c>
      <c r="E4852" s="63">
        <v>0.96277089999999999</v>
      </c>
      <c r="F4852" s="63">
        <v>0.80637449999999999</v>
      </c>
      <c r="G4852" s="63">
        <v>-0.15639639999999999</v>
      </c>
      <c r="H4852" s="63">
        <v>56</v>
      </c>
      <c r="I4852" s="63">
        <v>-0.301284</v>
      </c>
      <c r="J4852" s="63">
        <v>-0.21568329999999999</v>
      </c>
      <c r="K4852" s="63">
        <v>-0.15639639999999999</v>
      </c>
      <c r="L4852" s="63">
        <v>-9.7109600000000004E-2</v>
      </c>
      <c r="M4852" s="63">
        <v>-1.1508900000000001E-2</v>
      </c>
      <c r="N4852" s="63">
        <v>1536</v>
      </c>
      <c r="O4852" s="63">
        <v>0.1130564</v>
      </c>
      <c r="P4852" s="63">
        <v>2</v>
      </c>
      <c r="Q4852" s="63">
        <v>1.2781749580960001E-2</v>
      </c>
    </row>
    <row r="4853" spans="1:17">
      <c r="A4853" s="63" t="s">
        <v>78</v>
      </c>
      <c r="B4853" s="63" t="s">
        <v>44</v>
      </c>
      <c r="C4853" s="63" t="s">
        <v>47</v>
      </c>
      <c r="D4853" s="63">
        <v>4</v>
      </c>
      <c r="E4853" s="63">
        <v>0.99762249999999997</v>
      </c>
      <c r="F4853" s="63">
        <v>0.83977219999999997</v>
      </c>
      <c r="G4853" s="63">
        <v>-0.1578503</v>
      </c>
      <c r="H4853" s="63">
        <v>55</v>
      </c>
      <c r="I4853" s="63">
        <v>-0.3027379</v>
      </c>
      <c r="J4853" s="63">
        <v>-0.2171371</v>
      </c>
      <c r="K4853" s="63">
        <v>-0.1578503</v>
      </c>
      <c r="L4853" s="63">
        <v>-9.8563399999999995E-2</v>
      </c>
      <c r="M4853" s="63">
        <v>-1.2962700000000001E-2</v>
      </c>
      <c r="N4853" s="63">
        <v>1536</v>
      </c>
      <c r="O4853" s="63">
        <v>0.1130564</v>
      </c>
      <c r="P4853" s="63">
        <v>2</v>
      </c>
      <c r="Q4853" s="63">
        <v>1.2781749580960001E-2</v>
      </c>
    </row>
    <row r="4854" spans="1:17">
      <c r="A4854" s="63" t="s">
        <v>78</v>
      </c>
      <c r="B4854" s="63" t="s">
        <v>44</v>
      </c>
      <c r="C4854" s="63" t="s">
        <v>47</v>
      </c>
      <c r="D4854" s="63">
        <v>5</v>
      </c>
      <c r="E4854" s="63">
        <v>1.0409280000000001</v>
      </c>
      <c r="F4854" s="63">
        <v>0.88383560000000005</v>
      </c>
      <c r="G4854" s="63">
        <v>-0.1570928</v>
      </c>
      <c r="H4854" s="63">
        <v>55</v>
      </c>
      <c r="I4854" s="63">
        <v>-0.30198029999999998</v>
      </c>
      <c r="J4854" s="63">
        <v>-0.21637960000000001</v>
      </c>
      <c r="K4854" s="63">
        <v>-0.1570928</v>
      </c>
      <c r="L4854" s="63">
        <v>-9.7805900000000001E-2</v>
      </c>
      <c r="M4854" s="63">
        <v>-1.2205199999999999E-2</v>
      </c>
      <c r="N4854" s="63">
        <v>1536</v>
      </c>
      <c r="O4854" s="63">
        <v>0.1130564</v>
      </c>
      <c r="P4854" s="63">
        <v>2</v>
      </c>
      <c r="Q4854" s="63">
        <v>1.2781749580960001E-2</v>
      </c>
    </row>
    <row r="4855" spans="1:17">
      <c r="A4855" s="63" t="s">
        <v>78</v>
      </c>
      <c r="B4855" s="63" t="s">
        <v>44</v>
      </c>
      <c r="C4855" s="63" t="s">
        <v>47</v>
      </c>
      <c r="D4855" s="63">
        <v>6</v>
      </c>
      <c r="E4855" s="63">
        <v>1.2130570000000001</v>
      </c>
      <c r="F4855" s="63">
        <v>0.97781969999999996</v>
      </c>
      <c r="G4855" s="63">
        <v>-0.23523769999999999</v>
      </c>
      <c r="H4855" s="63">
        <v>55</v>
      </c>
      <c r="I4855" s="63">
        <v>-0.3801253</v>
      </c>
      <c r="J4855" s="63">
        <v>-0.29452460000000003</v>
      </c>
      <c r="K4855" s="63">
        <v>-0.23523769999999999</v>
      </c>
      <c r="L4855" s="63">
        <v>-0.17595089999999999</v>
      </c>
      <c r="M4855" s="63">
        <v>-9.0350100000000003E-2</v>
      </c>
      <c r="N4855" s="63">
        <v>1536</v>
      </c>
      <c r="O4855" s="63">
        <v>0.1130564</v>
      </c>
      <c r="P4855" s="63">
        <v>2</v>
      </c>
      <c r="Q4855" s="63">
        <v>1.2781749580960001E-2</v>
      </c>
    </row>
    <row r="4856" spans="1:17">
      <c r="A4856" s="63" t="s">
        <v>78</v>
      </c>
      <c r="B4856" s="63" t="s">
        <v>44</v>
      </c>
      <c r="C4856" s="63" t="s">
        <v>47</v>
      </c>
      <c r="D4856" s="63">
        <v>7</v>
      </c>
      <c r="E4856" s="63">
        <v>1.5795710000000001</v>
      </c>
      <c r="F4856" s="63">
        <v>1.3803939999999999</v>
      </c>
      <c r="G4856" s="63">
        <v>-0.19917679999999999</v>
      </c>
      <c r="H4856" s="63">
        <v>55</v>
      </c>
      <c r="I4856" s="63">
        <v>-0.34406439999999999</v>
      </c>
      <c r="J4856" s="63">
        <v>-0.25846360000000002</v>
      </c>
      <c r="K4856" s="63">
        <v>-0.19917679999999999</v>
      </c>
      <c r="L4856" s="63">
        <v>-0.13988999999999999</v>
      </c>
      <c r="M4856" s="63">
        <v>-5.4289200000000003E-2</v>
      </c>
      <c r="N4856" s="63">
        <v>1536</v>
      </c>
      <c r="O4856" s="63">
        <v>0.1130564</v>
      </c>
      <c r="P4856" s="63">
        <v>2</v>
      </c>
      <c r="Q4856" s="63">
        <v>1.2781749580960001E-2</v>
      </c>
    </row>
    <row r="4857" spans="1:17">
      <c r="A4857" s="63" t="s">
        <v>78</v>
      </c>
      <c r="B4857" s="63" t="s">
        <v>44</v>
      </c>
      <c r="C4857" s="63" t="s">
        <v>47</v>
      </c>
      <c r="D4857" s="63">
        <v>8</v>
      </c>
      <c r="E4857" s="63">
        <v>1.7964150000000001</v>
      </c>
      <c r="F4857" s="63">
        <v>1.7124630000000001</v>
      </c>
      <c r="G4857" s="63">
        <v>-8.3951799999999993E-2</v>
      </c>
      <c r="H4857" s="63">
        <v>55</v>
      </c>
      <c r="I4857" s="63">
        <v>-0.2288394</v>
      </c>
      <c r="J4857" s="63">
        <v>-0.1432387</v>
      </c>
      <c r="K4857" s="63">
        <v>-8.3951799999999993E-2</v>
      </c>
      <c r="L4857" s="63">
        <v>-2.4664999999999999E-2</v>
      </c>
      <c r="M4857" s="63">
        <v>6.0935799999999998E-2</v>
      </c>
      <c r="N4857" s="63">
        <v>1536</v>
      </c>
      <c r="O4857" s="63">
        <v>0.1130564</v>
      </c>
      <c r="P4857" s="63">
        <v>2</v>
      </c>
      <c r="Q4857" s="63">
        <v>1.2781749580960001E-2</v>
      </c>
    </row>
    <row r="4858" spans="1:17">
      <c r="A4858" s="63" t="s">
        <v>78</v>
      </c>
      <c r="B4858" s="63" t="s">
        <v>44</v>
      </c>
      <c r="C4858" s="63" t="s">
        <v>47</v>
      </c>
      <c r="D4858" s="63">
        <v>9</v>
      </c>
      <c r="E4858" s="63">
        <v>1.6507579999999999</v>
      </c>
      <c r="F4858" s="63">
        <v>1.724091</v>
      </c>
      <c r="G4858" s="63">
        <v>7.3333599999999999E-2</v>
      </c>
      <c r="H4858" s="63">
        <v>56.5</v>
      </c>
      <c r="I4858" s="63">
        <v>-7.1554000000000006E-2</v>
      </c>
      <c r="J4858" s="63">
        <v>1.40468E-2</v>
      </c>
      <c r="K4858" s="63">
        <v>7.3333599999999999E-2</v>
      </c>
      <c r="L4858" s="63">
        <v>0.1326205</v>
      </c>
      <c r="M4858" s="63">
        <v>0.2182212</v>
      </c>
      <c r="N4858" s="63">
        <v>1536</v>
      </c>
      <c r="O4858" s="63">
        <v>0.1130564</v>
      </c>
      <c r="P4858" s="63">
        <v>2</v>
      </c>
      <c r="Q4858" s="63">
        <v>1.2781749580960001E-2</v>
      </c>
    </row>
    <row r="4859" spans="1:17">
      <c r="A4859" s="63" t="s">
        <v>78</v>
      </c>
      <c r="B4859" s="63" t="s">
        <v>44</v>
      </c>
      <c r="C4859" s="63" t="s">
        <v>47</v>
      </c>
      <c r="D4859" s="63">
        <v>10</v>
      </c>
      <c r="E4859" s="63">
        <v>1.5719959999999999</v>
      </c>
      <c r="F4859" s="63">
        <v>1.6482399999999999</v>
      </c>
      <c r="G4859" s="63">
        <v>7.62438E-2</v>
      </c>
      <c r="H4859" s="63">
        <v>58.5</v>
      </c>
      <c r="I4859" s="63">
        <v>-6.8643800000000005E-2</v>
      </c>
      <c r="J4859" s="63">
        <v>1.69569E-2</v>
      </c>
      <c r="K4859" s="63">
        <v>7.62438E-2</v>
      </c>
      <c r="L4859" s="63">
        <v>0.1355306</v>
      </c>
      <c r="M4859" s="63">
        <v>0.22113140000000001</v>
      </c>
      <c r="N4859" s="63">
        <v>1536</v>
      </c>
      <c r="O4859" s="63">
        <v>0.1130564</v>
      </c>
      <c r="P4859" s="63">
        <v>2</v>
      </c>
      <c r="Q4859" s="63">
        <v>1.2781749580960001E-2</v>
      </c>
    </row>
    <row r="4860" spans="1:17">
      <c r="A4860" s="63" t="s">
        <v>78</v>
      </c>
      <c r="B4860" s="63" t="s">
        <v>44</v>
      </c>
      <c r="C4860" s="63" t="s">
        <v>47</v>
      </c>
      <c r="D4860" s="63">
        <v>11</v>
      </c>
      <c r="E4860" s="63">
        <v>1.4496849999999999</v>
      </c>
      <c r="F4860" s="63">
        <v>1.604295</v>
      </c>
      <c r="G4860" s="63">
        <v>0.15461030000000001</v>
      </c>
      <c r="H4860" s="63">
        <v>64.5</v>
      </c>
      <c r="I4860" s="63">
        <v>9.7227000000000008E-3</v>
      </c>
      <c r="J4860" s="63">
        <v>9.5323400000000003E-2</v>
      </c>
      <c r="K4860" s="63">
        <v>0.15461030000000001</v>
      </c>
      <c r="L4860" s="63">
        <v>0.21389710000000001</v>
      </c>
      <c r="M4860" s="63">
        <v>0.29949789999999998</v>
      </c>
      <c r="N4860" s="63">
        <v>1536</v>
      </c>
      <c r="O4860" s="63">
        <v>0.1130564</v>
      </c>
      <c r="P4860" s="63">
        <v>2</v>
      </c>
      <c r="Q4860" s="63">
        <v>1.2781749580960001E-2</v>
      </c>
    </row>
    <row r="4861" spans="1:17">
      <c r="A4861" s="63" t="s">
        <v>78</v>
      </c>
      <c r="B4861" s="63" t="s">
        <v>44</v>
      </c>
      <c r="C4861" s="63" t="s">
        <v>47</v>
      </c>
      <c r="D4861" s="63">
        <v>12</v>
      </c>
      <c r="E4861" s="63">
        <v>1.3743590000000001</v>
      </c>
      <c r="F4861" s="63">
        <v>1.5101199999999999</v>
      </c>
      <c r="G4861" s="63">
        <v>0.13576160000000001</v>
      </c>
      <c r="H4861" s="63">
        <v>68</v>
      </c>
      <c r="I4861" s="63">
        <v>-9.1260000000000004E-3</v>
      </c>
      <c r="J4861" s="63">
        <v>7.6474799999999996E-2</v>
      </c>
      <c r="K4861" s="63">
        <v>0.13576160000000001</v>
      </c>
      <c r="L4861" s="63">
        <v>0.19504850000000001</v>
      </c>
      <c r="M4861" s="63">
        <v>0.28064919999999999</v>
      </c>
      <c r="N4861" s="63">
        <v>1536</v>
      </c>
      <c r="O4861" s="63">
        <v>0.1130564</v>
      </c>
      <c r="P4861" s="63">
        <v>2</v>
      </c>
      <c r="Q4861" s="63">
        <v>1.2781749580960001E-2</v>
      </c>
    </row>
    <row r="4862" spans="1:17">
      <c r="A4862" s="63" t="s">
        <v>78</v>
      </c>
      <c r="B4862" s="63" t="s">
        <v>44</v>
      </c>
      <c r="C4862" s="63" t="s">
        <v>47</v>
      </c>
      <c r="D4862" s="63">
        <v>13</v>
      </c>
      <c r="E4862" s="63">
        <v>1.2185360000000001</v>
      </c>
      <c r="F4862" s="63">
        <v>1.4696990000000001</v>
      </c>
      <c r="G4862" s="63">
        <v>0.25116240000000001</v>
      </c>
      <c r="H4862" s="63">
        <v>65</v>
      </c>
      <c r="I4862" s="63">
        <v>0.1062748</v>
      </c>
      <c r="J4862" s="63">
        <v>0.19187560000000001</v>
      </c>
      <c r="K4862" s="63">
        <v>0.25116240000000001</v>
      </c>
      <c r="L4862" s="63">
        <v>0.31044919999999998</v>
      </c>
      <c r="M4862" s="63">
        <v>0.39605000000000001</v>
      </c>
      <c r="N4862" s="63">
        <v>1536</v>
      </c>
      <c r="O4862" s="63">
        <v>0.1130564</v>
      </c>
      <c r="P4862" s="63">
        <v>2</v>
      </c>
      <c r="Q4862" s="63">
        <v>1.2781749580960001E-2</v>
      </c>
    </row>
    <row r="4863" spans="1:17">
      <c r="A4863" s="63" t="s">
        <v>78</v>
      </c>
      <c r="B4863" s="63" t="s">
        <v>44</v>
      </c>
      <c r="C4863" s="63" t="s">
        <v>47</v>
      </c>
      <c r="D4863" s="63">
        <v>14</v>
      </c>
      <c r="E4863" s="63">
        <v>1.1046149999999999</v>
      </c>
      <c r="F4863" s="63">
        <v>1.3943110000000001</v>
      </c>
      <c r="G4863" s="63">
        <v>0.2896956</v>
      </c>
      <c r="H4863" s="63">
        <v>51.5</v>
      </c>
      <c r="I4863" s="63">
        <v>0.14480799999999999</v>
      </c>
      <c r="J4863" s="63">
        <v>0.2304088</v>
      </c>
      <c r="K4863" s="63">
        <v>0.2896956</v>
      </c>
      <c r="L4863" s="63">
        <v>0.34898249999999997</v>
      </c>
      <c r="M4863" s="63">
        <v>0.4345832</v>
      </c>
      <c r="N4863" s="63">
        <v>1536</v>
      </c>
      <c r="O4863" s="63">
        <v>0.1130564</v>
      </c>
      <c r="P4863" s="63">
        <v>2</v>
      </c>
      <c r="Q4863" s="63">
        <v>1.2781749580960001E-2</v>
      </c>
    </row>
    <row r="4864" spans="1:17">
      <c r="A4864" s="63" t="s">
        <v>78</v>
      </c>
      <c r="B4864" s="63" t="s">
        <v>44</v>
      </c>
      <c r="C4864" s="63" t="s">
        <v>47</v>
      </c>
      <c r="D4864" s="63">
        <v>15</v>
      </c>
      <c r="E4864" s="63">
        <v>1.064014</v>
      </c>
      <c r="F4864" s="63">
        <v>1.319124</v>
      </c>
      <c r="G4864" s="63">
        <v>0.25511</v>
      </c>
      <c r="H4864" s="63">
        <v>49.5</v>
      </c>
      <c r="I4864" s="63">
        <v>0.1102224</v>
      </c>
      <c r="J4864" s="63">
        <v>0.1958232</v>
      </c>
      <c r="K4864" s="63">
        <v>0.25511</v>
      </c>
      <c r="L4864" s="63">
        <v>0.31439689999999998</v>
      </c>
      <c r="M4864" s="63">
        <v>0.39999760000000001</v>
      </c>
      <c r="N4864" s="63">
        <v>1536</v>
      </c>
      <c r="O4864" s="63">
        <v>0.1130564</v>
      </c>
      <c r="P4864" s="63">
        <v>2</v>
      </c>
      <c r="Q4864" s="63">
        <v>1.2781749580960001E-2</v>
      </c>
    </row>
    <row r="4865" spans="1:17">
      <c r="A4865" s="63" t="s">
        <v>78</v>
      </c>
      <c r="B4865" s="63" t="s">
        <v>44</v>
      </c>
      <c r="C4865" s="63" t="s">
        <v>47</v>
      </c>
      <c r="D4865" s="63">
        <v>16</v>
      </c>
      <c r="E4865" s="63">
        <v>1.0945339999999999</v>
      </c>
      <c r="F4865" s="63">
        <v>1.3120480000000001</v>
      </c>
      <c r="G4865" s="63">
        <v>0.21751329999999999</v>
      </c>
      <c r="H4865" s="63">
        <v>47.5</v>
      </c>
      <c r="I4865" s="63">
        <v>7.2625700000000001E-2</v>
      </c>
      <c r="J4865" s="63">
        <v>0.15822649999999999</v>
      </c>
      <c r="K4865" s="63">
        <v>0.21751329999999999</v>
      </c>
      <c r="L4865" s="63">
        <v>0.2768002</v>
      </c>
      <c r="M4865" s="63">
        <v>0.36240090000000003</v>
      </c>
      <c r="N4865" s="63">
        <v>1536</v>
      </c>
      <c r="O4865" s="63">
        <v>0.1130564</v>
      </c>
      <c r="P4865" s="63">
        <v>2</v>
      </c>
      <c r="Q4865" s="63">
        <v>1.2781749580960001E-2</v>
      </c>
    </row>
    <row r="4866" spans="1:17">
      <c r="A4866" s="63" t="s">
        <v>78</v>
      </c>
      <c r="B4866" s="63" t="s">
        <v>44</v>
      </c>
      <c r="C4866" s="63" t="s">
        <v>47</v>
      </c>
      <c r="D4866" s="63">
        <v>17</v>
      </c>
      <c r="E4866" s="63">
        <v>1.1983699999999999</v>
      </c>
      <c r="F4866" s="63">
        <v>1.384188</v>
      </c>
      <c r="G4866" s="63">
        <v>0.18581739999999999</v>
      </c>
      <c r="H4866" s="63">
        <v>42</v>
      </c>
      <c r="I4866" s="63">
        <v>4.0929800000000002E-2</v>
      </c>
      <c r="J4866" s="63">
        <v>0.12653049999999999</v>
      </c>
      <c r="K4866" s="63">
        <v>0.18581739999999999</v>
      </c>
      <c r="L4866" s="63">
        <v>0.24510419999999999</v>
      </c>
      <c r="M4866" s="63">
        <v>0.33070500000000003</v>
      </c>
      <c r="N4866" s="63">
        <v>1536</v>
      </c>
      <c r="O4866" s="63">
        <v>0.1130564</v>
      </c>
      <c r="P4866" s="63">
        <v>2</v>
      </c>
      <c r="Q4866" s="63">
        <v>1.2781749580960001E-2</v>
      </c>
    </row>
    <row r="4867" spans="1:17">
      <c r="A4867" s="63" t="s">
        <v>78</v>
      </c>
      <c r="B4867" s="63" t="s">
        <v>44</v>
      </c>
      <c r="C4867" s="63" t="s">
        <v>47</v>
      </c>
      <c r="D4867" s="63">
        <v>18</v>
      </c>
      <c r="E4867" s="63">
        <v>1.5577110000000001</v>
      </c>
      <c r="F4867" s="63">
        <v>1.636763</v>
      </c>
      <c r="G4867" s="63">
        <v>7.9052600000000001E-2</v>
      </c>
      <c r="H4867" s="63">
        <v>43</v>
      </c>
      <c r="I4867" s="63">
        <v>-6.5835000000000005E-2</v>
      </c>
      <c r="J4867" s="63">
        <v>1.9765700000000001E-2</v>
      </c>
      <c r="K4867" s="63">
        <v>7.9052600000000001E-2</v>
      </c>
      <c r="L4867" s="63">
        <v>0.1383394</v>
      </c>
      <c r="M4867" s="63">
        <v>0.22394020000000001</v>
      </c>
      <c r="N4867" s="63">
        <v>1536</v>
      </c>
      <c r="O4867" s="63">
        <v>0.1130564</v>
      </c>
      <c r="P4867" s="63">
        <v>2</v>
      </c>
      <c r="Q4867" s="63">
        <v>1.2781749580960001E-2</v>
      </c>
    </row>
    <row r="4868" spans="1:17">
      <c r="A4868" s="63" t="s">
        <v>78</v>
      </c>
      <c r="B4868" s="63" t="s">
        <v>44</v>
      </c>
      <c r="C4868" s="63" t="s">
        <v>47</v>
      </c>
      <c r="D4868" s="63">
        <v>19</v>
      </c>
      <c r="E4868" s="63">
        <v>1.8306469999999999</v>
      </c>
      <c r="F4868" s="63">
        <v>1.765879</v>
      </c>
      <c r="G4868" s="63">
        <v>-6.4768199999999998E-2</v>
      </c>
      <c r="H4868" s="63">
        <v>43</v>
      </c>
      <c r="I4868" s="63">
        <v>-0.2096558</v>
      </c>
      <c r="J4868" s="63">
        <v>-0.124055</v>
      </c>
      <c r="K4868" s="63">
        <v>-6.4768199999999998E-2</v>
      </c>
      <c r="L4868" s="63">
        <v>-5.4814E-3</v>
      </c>
      <c r="M4868" s="63">
        <v>8.0119399999999993E-2</v>
      </c>
      <c r="N4868" s="63">
        <v>1536</v>
      </c>
      <c r="O4868" s="63">
        <v>0.1130564</v>
      </c>
      <c r="P4868" s="63">
        <v>2</v>
      </c>
      <c r="Q4868" s="63">
        <v>1.2781749580960001E-2</v>
      </c>
    </row>
    <row r="4869" spans="1:17">
      <c r="A4869" s="63" t="s">
        <v>78</v>
      </c>
      <c r="B4869" s="63" t="s">
        <v>44</v>
      </c>
      <c r="C4869" s="63" t="s">
        <v>47</v>
      </c>
      <c r="D4869" s="63">
        <v>20</v>
      </c>
      <c r="E4869" s="63">
        <v>1.8717330000000001</v>
      </c>
      <c r="F4869" s="63">
        <v>1.7565649999999999</v>
      </c>
      <c r="G4869" s="63">
        <v>-0.1151682</v>
      </c>
      <c r="H4869" s="63">
        <v>42.5</v>
      </c>
      <c r="I4869" s="63">
        <v>-0.2600558</v>
      </c>
      <c r="J4869" s="63">
        <v>-0.174455</v>
      </c>
      <c r="K4869" s="63">
        <v>-0.1151682</v>
      </c>
      <c r="L4869" s="63">
        <v>-5.5881399999999998E-2</v>
      </c>
      <c r="M4869" s="63">
        <v>2.97194E-2</v>
      </c>
      <c r="N4869" s="63">
        <v>1536</v>
      </c>
      <c r="O4869" s="63">
        <v>0.1130564</v>
      </c>
      <c r="P4869" s="63">
        <v>2</v>
      </c>
      <c r="Q4869" s="63">
        <v>1.2781749580960001E-2</v>
      </c>
    </row>
    <row r="4870" spans="1:17">
      <c r="A4870" s="63" t="s">
        <v>78</v>
      </c>
      <c r="B4870" s="63" t="s">
        <v>44</v>
      </c>
      <c r="C4870" s="63" t="s">
        <v>47</v>
      </c>
      <c r="D4870" s="63">
        <v>21</v>
      </c>
      <c r="E4870" s="63">
        <v>1.865111</v>
      </c>
      <c r="F4870" s="63">
        <v>1.7172529999999999</v>
      </c>
      <c r="G4870" s="63">
        <v>-0.14785870000000001</v>
      </c>
      <c r="H4870" s="63">
        <v>42</v>
      </c>
      <c r="I4870" s="63">
        <v>-0.29274630000000001</v>
      </c>
      <c r="J4870" s="63">
        <v>-0.20714560000000001</v>
      </c>
      <c r="K4870" s="63">
        <v>-0.14785870000000001</v>
      </c>
      <c r="L4870" s="63">
        <v>-8.8571899999999995E-2</v>
      </c>
      <c r="M4870" s="63">
        <v>-2.9711E-3</v>
      </c>
      <c r="N4870" s="63">
        <v>1536</v>
      </c>
      <c r="O4870" s="63">
        <v>0.1130564</v>
      </c>
      <c r="P4870" s="63">
        <v>2</v>
      </c>
      <c r="Q4870" s="63">
        <v>1.2781749580960001E-2</v>
      </c>
    </row>
    <row r="4871" spans="1:17">
      <c r="A4871" s="63" t="s">
        <v>78</v>
      </c>
      <c r="B4871" s="63" t="s">
        <v>44</v>
      </c>
      <c r="C4871" s="63" t="s">
        <v>47</v>
      </c>
      <c r="D4871" s="63">
        <v>22</v>
      </c>
      <c r="E4871" s="63">
        <v>1.7060059999999999</v>
      </c>
      <c r="F4871" s="63">
        <v>1.55772</v>
      </c>
      <c r="G4871" s="63">
        <v>-0.14828649999999999</v>
      </c>
      <c r="H4871" s="63">
        <v>42</v>
      </c>
      <c r="I4871" s="63">
        <v>-0.29317409999999999</v>
      </c>
      <c r="J4871" s="63">
        <v>-0.20757329999999999</v>
      </c>
      <c r="K4871" s="63">
        <v>-0.14828649999999999</v>
      </c>
      <c r="L4871" s="63">
        <v>-8.8999599999999998E-2</v>
      </c>
      <c r="M4871" s="63">
        <v>-3.3988999999999998E-3</v>
      </c>
      <c r="N4871" s="63">
        <v>1536</v>
      </c>
      <c r="O4871" s="63">
        <v>0.1130564</v>
      </c>
      <c r="P4871" s="63">
        <v>2</v>
      </c>
      <c r="Q4871" s="63">
        <v>1.2781749580960001E-2</v>
      </c>
    </row>
    <row r="4872" spans="1:17">
      <c r="A4872" s="63" t="s">
        <v>78</v>
      </c>
      <c r="B4872" s="63" t="s">
        <v>44</v>
      </c>
      <c r="C4872" s="63" t="s">
        <v>47</v>
      </c>
      <c r="D4872" s="63">
        <v>23</v>
      </c>
      <c r="E4872" s="63">
        <v>1.4734119999999999</v>
      </c>
      <c r="F4872" s="63">
        <v>1.3332329999999999</v>
      </c>
      <c r="G4872" s="63">
        <v>-0.14017840000000001</v>
      </c>
      <c r="H4872" s="63">
        <v>42</v>
      </c>
      <c r="I4872" s="63">
        <v>-0.28506599999999999</v>
      </c>
      <c r="J4872" s="63">
        <v>-0.19946530000000001</v>
      </c>
      <c r="K4872" s="63">
        <v>-0.14017840000000001</v>
      </c>
      <c r="L4872" s="63">
        <v>-8.0891599999999994E-2</v>
      </c>
      <c r="M4872" s="63">
        <v>4.7092000000000002E-3</v>
      </c>
      <c r="N4872" s="63">
        <v>1536</v>
      </c>
      <c r="O4872" s="63">
        <v>0.1130564</v>
      </c>
      <c r="P4872" s="63">
        <v>2</v>
      </c>
      <c r="Q4872" s="63">
        <v>1.2781749580960001E-2</v>
      </c>
    </row>
    <row r="4873" spans="1:17">
      <c r="A4873" s="63" t="s">
        <v>78</v>
      </c>
      <c r="B4873" s="63" t="s">
        <v>44</v>
      </c>
      <c r="C4873" s="63" t="s">
        <v>47</v>
      </c>
      <c r="D4873" s="63">
        <v>24</v>
      </c>
      <c r="E4873" s="63">
        <v>1.2145600000000001</v>
      </c>
      <c r="F4873" s="63">
        <v>1.072468</v>
      </c>
      <c r="G4873" s="63">
        <v>-0.14209150000000001</v>
      </c>
      <c r="H4873" s="63">
        <v>42</v>
      </c>
      <c r="I4873" s="63">
        <v>-0.28697909999999999</v>
      </c>
      <c r="J4873" s="63">
        <v>-0.20137830000000001</v>
      </c>
      <c r="K4873" s="63">
        <v>-0.14209150000000001</v>
      </c>
      <c r="L4873" s="63">
        <v>-8.2804699999999995E-2</v>
      </c>
      <c r="M4873" s="63">
        <v>2.7961000000000001E-3</v>
      </c>
      <c r="N4873" s="63">
        <v>1536</v>
      </c>
      <c r="O4873" s="63">
        <v>0.1130564</v>
      </c>
      <c r="P4873" s="63">
        <v>2</v>
      </c>
      <c r="Q4873" s="63">
        <v>1.2781749580960001E-2</v>
      </c>
    </row>
    <row r="4874" spans="1:17">
      <c r="A4874" s="63" t="s">
        <v>78</v>
      </c>
      <c r="B4874" s="63" t="s">
        <v>44</v>
      </c>
      <c r="C4874" s="63" t="s">
        <v>48</v>
      </c>
      <c r="D4874" s="63">
        <v>1</v>
      </c>
      <c r="E4874" s="63">
        <v>1.0274319999999999</v>
      </c>
      <c r="F4874" s="63">
        <v>0.88252819999999998</v>
      </c>
      <c r="G4874" s="63">
        <v>-0.1449037</v>
      </c>
      <c r="H4874" s="63">
        <v>49.5</v>
      </c>
      <c r="I4874" s="63">
        <v>-0.28979129999999997</v>
      </c>
      <c r="J4874" s="63">
        <v>-0.2041906</v>
      </c>
      <c r="K4874" s="63">
        <v>-0.1449037</v>
      </c>
      <c r="L4874" s="63">
        <v>-8.5616899999999996E-2</v>
      </c>
      <c r="M4874" s="63">
        <v>-1.6099999999999998E-5</v>
      </c>
      <c r="N4874" s="63">
        <v>1536</v>
      </c>
      <c r="O4874" s="63">
        <v>0.1130564</v>
      </c>
      <c r="P4874" s="63">
        <v>3</v>
      </c>
      <c r="Q4874" s="63">
        <v>1.2781749580960001E-2</v>
      </c>
    </row>
    <row r="4875" spans="1:17">
      <c r="A4875" s="63" t="s">
        <v>78</v>
      </c>
      <c r="B4875" s="63" t="s">
        <v>44</v>
      </c>
      <c r="C4875" s="63" t="s">
        <v>48</v>
      </c>
      <c r="D4875" s="63">
        <v>2</v>
      </c>
      <c r="E4875" s="63">
        <v>0.95940879999999995</v>
      </c>
      <c r="F4875" s="63">
        <v>0.79859290000000005</v>
      </c>
      <c r="G4875" s="63">
        <v>-0.16081580000000001</v>
      </c>
      <c r="H4875" s="63">
        <v>48</v>
      </c>
      <c r="I4875" s="63">
        <v>-0.30570340000000001</v>
      </c>
      <c r="J4875" s="63">
        <v>-0.22010270000000001</v>
      </c>
      <c r="K4875" s="63">
        <v>-0.16081580000000001</v>
      </c>
      <c r="L4875" s="63">
        <v>-0.10152899999999999</v>
      </c>
      <c r="M4875" s="63">
        <v>-1.59282E-2</v>
      </c>
      <c r="N4875" s="63">
        <v>1536</v>
      </c>
      <c r="O4875" s="63">
        <v>0.1130564</v>
      </c>
      <c r="P4875" s="63">
        <v>3</v>
      </c>
      <c r="Q4875" s="63">
        <v>1.2781749580960001E-2</v>
      </c>
    </row>
    <row r="4876" spans="1:17">
      <c r="A4876" s="63" t="s">
        <v>78</v>
      </c>
      <c r="B4876" s="63" t="s">
        <v>44</v>
      </c>
      <c r="C4876" s="63" t="s">
        <v>48</v>
      </c>
      <c r="D4876" s="63">
        <v>3</v>
      </c>
      <c r="E4876" s="63">
        <v>0.95600799999999997</v>
      </c>
      <c r="F4876" s="63">
        <v>0.79961159999999998</v>
      </c>
      <c r="G4876" s="63">
        <v>-0.15639639999999999</v>
      </c>
      <c r="H4876" s="63">
        <v>47.5</v>
      </c>
      <c r="I4876" s="63">
        <v>-0.301284</v>
      </c>
      <c r="J4876" s="63">
        <v>-0.21568329999999999</v>
      </c>
      <c r="K4876" s="63">
        <v>-0.15639639999999999</v>
      </c>
      <c r="L4876" s="63">
        <v>-9.7109600000000004E-2</v>
      </c>
      <c r="M4876" s="63">
        <v>-1.1508900000000001E-2</v>
      </c>
      <c r="N4876" s="63">
        <v>1536</v>
      </c>
      <c r="O4876" s="63">
        <v>0.1130564</v>
      </c>
      <c r="P4876" s="63">
        <v>3</v>
      </c>
      <c r="Q4876" s="63">
        <v>1.2781749580960001E-2</v>
      </c>
    </row>
    <row r="4877" spans="1:17">
      <c r="A4877" s="63" t="s">
        <v>78</v>
      </c>
      <c r="B4877" s="63" t="s">
        <v>44</v>
      </c>
      <c r="C4877" s="63" t="s">
        <v>48</v>
      </c>
      <c r="D4877" s="63">
        <v>4</v>
      </c>
      <c r="E4877" s="63">
        <v>0.98130390000000001</v>
      </c>
      <c r="F4877" s="63">
        <v>0.82345369999999996</v>
      </c>
      <c r="G4877" s="63">
        <v>-0.1578503</v>
      </c>
      <c r="H4877" s="63">
        <v>46.5</v>
      </c>
      <c r="I4877" s="63">
        <v>-0.3027379</v>
      </c>
      <c r="J4877" s="63">
        <v>-0.2171371</v>
      </c>
      <c r="K4877" s="63">
        <v>-0.1578503</v>
      </c>
      <c r="L4877" s="63">
        <v>-9.8563399999999995E-2</v>
      </c>
      <c r="M4877" s="63">
        <v>-1.2962700000000001E-2</v>
      </c>
      <c r="N4877" s="63">
        <v>1536</v>
      </c>
      <c r="O4877" s="63">
        <v>0.1130564</v>
      </c>
      <c r="P4877" s="63">
        <v>3</v>
      </c>
      <c r="Q4877" s="63">
        <v>1.2781749580960001E-2</v>
      </c>
    </row>
    <row r="4878" spans="1:17">
      <c r="A4878" s="63" t="s">
        <v>78</v>
      </c>
      <c r="B4878" s="63" t="s">
        <v>44</v>
      </c>
      <c r="C4878" s="63" t="s">
        <v>48</v>
      </c>
      <c r="D4878" s="63">
        <v>5</v>
      </c>
      <c r="E4878" s="63">
        <v>1.0237579999999999</v>
      </c>
      <c r="F4878" s="63">
        <v>0.86666509999999997</v>
      </c>
      <c r="G4878" s="63">
        <v>-0.1570928</v>
      </c>
      <c r="H4878" s="63">
        <v>45.5</v>
      </c>
      <c r="I4878" s="63">
        <v>-0.30198039999999998</v>
      </c>
      <c r="J4878" s="63">
        <v>-0.21637960000000001</v>
      </c>
      <c r="K4878" s="63">
        <v>-0.1570928</v>
      </c>
      <c r="L4878" s="63">
        <v>-9.7806000000000004E-2</v>
      </c>
      <c r="M4878" s="63">
        <v>-1.2205199999999999E-2</v>
      </c>
      <c r="N4878" s="63">
        <v>1536</v>
      </c>
      <c r="O4878" s="63">
        <v>0.1130564</v>
      </c>
      <c r="P4878" s="63">
        <v>3</v>
      </c>
      <c r="Q4878" s="63">
        <v>1.2781749580960001E-2</v>
      </c>
    </row>
    <row r="4879" spans="1:17">
      <c r="A4879" s="63" t="s">
        <v>78</v>
      </c>
      <c r="B4879" s="63" t="s">
        <v>44</v>
      </c>
      <c r="C4879" s="63" t="s">
        <v>48</v>
      </c>
      <c r="D4879" s="63">
        <v>6</v>
      </c>
      <c r="E4879" s="63">
        <v>1.1951320000000001</v>
      </c>
      <c r="F4879" s="63">
        <v>0.95989420000000003</v>
      </c>
      <c r="G4879" s="63">
        <v>-0.2352378</v>
      </c>
      <c r="H4879" s="63">
        <v>44</v>
      </c>
      <c r="I4879" s="63">
        <v>-0.3801254</v>
      </c>
      <c r="J4879" s="63">
        <v>-0.29452460000000003</v>
      </c>
      <c r="K4879" s="63">
        <v>-0.2352378</v>
      </c>
      <c r="L4879" s="63">
        <v>-0.17595089999999999</v>
      </c>
      <c r="M4879" s="63">
        <v>-9.0350200000000006E-2</v>
      </c>
      <c r="N4879" s="63">
        <v>1536</v>
      </c>
      <c r="O4879" s="63">
        <v>0.1130564</v>
      </c>
      <c r="P4879" s="63">
        <v>3</v>
      </c>
      <c r="Q4879" s="63">
        <v>1.2781749580960001E-2</v>
      </c>
    </row>
    <row r="4880" spans="1:17">
      <c r="A4880" s="63" t="s">
        <v>78</v>
      </c>
      <c r="B4880" s="63" t="s">
        <v>44</v>
      </c>
      <c r="C4880" s="63" t="s">
        <v>48</v>
      </c>
      <c r="D4880" s="63">
        <v>7</v>
      </c>
      <c r="E4880" s="63">
        <v>1.5603149999999999</v>
      </c>
      <c r="F4880" s="63">
        <v>1.361138</v>
      </c>
      <c r="G4880" s="63">
        <v>-0.19917679999999999</v>
      </c>
      <c r="H4880" s="63">
        <v>44</v>
      </c>
      <c r="I4880" s="63">
        <v>-0.34406439999999999</v>
      </c>
      <c r="J4880" s="63">
        <v>-0.25846360000000002</v>
      </c>
      <c r="K4880" s="63">
        <v>-0.19917679999999999</v>
      </c>
      <c r="L4880" s="63">
        <v>-0.13988999999999999</v>
      </c>
      <c r="M4880" s="63">
        <v>-5.4289200000000003E-2</v>
      </c>
      <c r="N4880" s="63">
        <v>1536</v>
      </c>
      <c r="O4880" s="63">
        <v>0.1130564</v>
      </c>
      <c r="P4880" s="63">
        <v>3</v>
      </c>
      <c r="Q4880" s="63">
        <v>1.2781749580960001E-2</v>
      </c>
    </row>
    <row r="4881" spans="1:17">
      <c r="A4881" s="63" t="s">
        <v>78</v>
      </c>
      <c r="B4881" s="63" t="s">
        <v>44</v>
      </c>
      <c r="C4881" s="63" t="s">
        <v>48</v>
      </c>
      <c r="D4881" s="63">
        <v>8</v>
      </c>
      <c r="E4881" s="63">
        <v>1.780119</v>
      </c>
      <c r="F4881" s="63">
        <v>1.696167</v>
      </c>
      <c r="G4881" s="63">
        <v>-8.3951700000000004E-2</v>
      </c>
      <c r="H4881" s="63">
        <v>45.5</v>
      </c>
      <c r="I4881" s="63">
        <v>-0.2288393</v>
      </c>
      <c r="J4881" s="63">
        <v>-0.14323849999999999</v>
      </c>
      <c r="K4881" s="63">
        <v>-8.3951700000000004E-2</v>
      </c>
      <c r="L4881" s="63">
        <v>-2.46649E-2</v>
      </c>
      <c r="M4881" s="63">
        <v>6.0935900000000001E-2</v>
      </c>
      <c r="N4881" s="63">
        <v>1536</v>
      </c>
      <c r="O4881" s="63">
        <v>0.1130564</v>
      </c>
      <c r="P4881" s="63">
        <v>3</v>
      </c>
      <c r="Q4881" s="63">
        <v>1.2781749580960001E-2</v>
      </c>
    </row>
    <row r="4882" spans="1:17">
      <c r="A4882" s="63" t="s">
        <v>78</v>
      </c>
      <c r="B4882" s="63" t="s">
        <v>44</v>
      </c>
      <c r="C4882" s="63" t="s">
        <v>48</v>
      </c>
      <c r="D4882" s="63">
        <v>9</v>
      </c>
      <c r="E4882" s="63">
        <v>1.657378</v>
      </c>
      <c r="F4882" s="63">
        <v>1.7307110000000001</v>
      </c>
      <c r="G4882" s="63">
        <v>7.3333599999999999E-2</v>
      </c>
      <c r="H4882" s="63">
        <v>46</v>
      </c>
      <c r="I4882" s="63">
        <v>-7.1554000000000006E-2</v>
      </c>
      <c r="J4882" s="63">
        <v>1.40468E-2</v>
      </c>
      <c r="K4882" s="63">
        <v>7.3333599999999999E-2</v>
      </c>
      <c r="L4882" s="63">
        <v>0.1326205</v>
      </c>
      <c r="M4882" s="63">
        <v>0.2182212</v>
      </c>
      <c r="N4882" s="63">
        <v>1536</v>
      </c>
      <c r="O4882" s="63">
        <v>0.1130564</v>
      </c>
      <c r="P4882" s="63">
        <v>3</v>
      </c>
      <c r="Q4882" s="63">
        <v>1.2781749580960001E-2</v>
      </c>
    </row>
    <row r="4883" spans="1:17">
      <c r="A4883" s="63" t="s">
        <v>78</v>
      </c>
      <c r="B4883" s="63" t="s">
        <v>44</v>
      </c>
      <c r="C4883" s="63" t="s">
        <v>48</v>
      </c>
      <c r="D4883" s="63">
        <v>10</v>
      </c>
      <c r="E4883" s="63">
        <v>1.59558</v>
      </c>
      <c r="F4883" s="63">
        <v>1.671824</v>
      </c>
      <c r="G4883" s="63">
        <v>7.62438E-2</v>
      </c>
      <c r="H4883" s="63">
        <v>46</v>
      </c>
      <c r="I4883" s="63">
        <v>-6.8643800000000005E-2</v>
      </c>
      <c r="J4883" s="63">
        <v>1.69569E-2</v>
      </c>
      <c r="K4883" s="63">
        <v>7.62438E-2</v>
      </c>
      <c r="L4883" s="63">
        <v>0.1355306</v>
      </c>
      <c r="M4883" s="63">
        <v>0.22113140000000001</v>
      </c>
      <c r="N4883" s="63">
        <v>1536</v>
      </c>
      <c r="O4883" s="63">
        <v>0.1130564</v>
      </c>
      <c r="P4883" s="63">
        <v>3</v>
      </c>
      <c r="Q4883" s="63">
        <v>1.2781749580960001E-2</v>
      </c>
    </row>
    <row r="4884" spans="1:17">
      <c r="A4884" s="63" t="s">
        <v>78</v>
      </c>
      <c r="B4884" s="63" t="s">
        <v>44</v>
      </c>
      <c r="C4884" s="63" t="s">
        <v>48</v>
      </c>
      <c r="D4884" s="63">
        <v>11</v>
      </c>
      <c r="E4884" s="63">
        <v>1.4848159999999999</v>
      </c>
      <c r="F4884" s="63">
        <v>1.639426</v>
      </c>
      <c r="G4884" s="63">
        <v>0.15461030000000001</v>
      </c>
      <c r="H4884" s="63">
        <v>46</v>
      </c>
      <c r="I4884" s="63">
        <v>9.7227000000000008E-3</v>
      </c>
      <c r="J4884" s="63">
        <v>9.5323400000000003E-2</v>
      </c>
      <c r="K4884" s="63">
        <v>0.15461030000000001</v>
      </c>
      <c r="L4884" s="63">
        <v>0.21389710000000001</v>
      </c>
      <c r="M4884" s="63">
        <v>0.29949789999999998</v>
      </c>
      <c r="N4884" s="63">
        <v>1536</v>
      </c>
      <c r="O4884" s="63">
        <v>0.1130564</v>
      </c>
      <c r="P4884" s="63">
        <v>3</v>
      </c>
      <c r="Q4884" s="63">
        <v>1.2781749580960001E-2</v>
      </c>
    </row>
    <row r="4885" spans="1:17">
      <c r="A4885" s="63" t="s">
        <v>78</v>
      </c>
      <c r="B4885" s="63" t="s">
        <v>44</v>
      </c>
      <c r="C4885" s="63" t="s">
        <v>48</v>
      </c>
      <c r="D4885" s="63">
        <v>12</v>
      </c>
      <c r="E4885" s="63">
        <v>1.423055</v>
      </c>
      <c r="F4885" s="63">
        <v>1.558816</v>
      </c>
      <c r="G4885" s="63">
        <v>0.13576160000000001</v>
      </c>
      <c r="H4885" s="63">
        <v>46</v>
      </c>
      <c r="I4885" s="63">
        <v>-9.1260000000000004E-3</v>
      </c>
      <c r="J4885" s="63">
        <v>7.6474799999999996E-2</v>
      </c>
      <c r="K4885" s="63">
        <v>0.13576160000000001</v>
      </c>
      <c r="L4885" s="63">
        <v>0.19504850000000001</v>
      </c>
      <c r="M4885" s="63">
        <v>0.28064919999999999</v>
      </c>
      <c r="N4885" s="63">
        <v>1536</v>
      </c>
      <c r="O4885" s="63">
        <v>0.1130564</v>
      </c>
      <c r="P4885" s="63">
        <v>3</v>
      </c>
      <c r="Q4885" s="63">
        <v>1.2781749580960001E-2</v>
      </c>
    </row>
    <row r="4886" spans="1:17">
      <c r="A4886" s="63" t="s">
        <v>78</v>
      </c>
      <c r="B4886" s="63" t="s">
        <v>44</v>
      </c>
      <c r="C4886" s="63" t="s">
        <v>48</v>
      </c>
      <c r="D4886" s="63">
        <v>13</v>
      </c>
      <c r="E4886" s="63">
        <v>1.2706649999999999</v>
      </c>
      <c r="F4886" s="63">
        <v>1.521828</v>
      </c>
      <c r="G4886" s="63">
        <v>0.25116240000000001</v>
      </c>
      <c r="H4886" s="63">
        <v>46.5</v>
      </c>
      <c r="I4886" s="63">
        <v>0.1062748</v>
      </c>
      <c r="J4886" s="63">
        <v>0.19187560000000001</v>
      </c>
      <c r="K4886" s="63">
        <v>0.25116240000000001</v>
      </c>
      <c r="L4886" s="63">
        <v>0.31044919999999998</v>
      </c>
      <c r="M4886" s="63">
        <v>0.39605000000000001</v>
      </c>
      <c r="N4886" s="63">
        <v>1536</v>
      </c>
      <c r="O4886" s="63">
        <v>0.1130564</v>
      </c>
      <c r="P4886" s="63">
        <v>3</v>
      </c>
      <c r="Q4886" s="63">
        <v>1.2781749580960001E-2</v>
      </c>
    </row>
    <row r="4887" spans="1:17">
      <c r="A4887" s="63" t="s">
        <v>78</v>
      </c>
      <c r="B4887" s="63" t="s">
        <v>44</v>
      </c>
      <c r="C4887" s="63" t="s">
        <v>48</v>
      </c>
      <c r="D4887" s="63">
        <v>14</v>
      </c>
      <c r="E4887" s="63">
        <v>1.1448579999999999</v>
      </c>
      <c r="F4887" s="63">
        <v>1.4345540000000001</v>
      </c>
      <c r="G4887" s="63">
        <v>0.2896956</v>
      </c>
      <c r="H4887" s="63">
        <v>48</v>
      </c>
      <c r="I4887" s="63">
        <v>0.14480799999999999</v>
      </c>
      <c r="J4887" s="63">
        <v>0.2304088</v>
      </c>
      <c r="K4887" s="63">
        <v>0.2896956</v>
      </c>
      <c r="L4887" s="63">
        <v>0.34898249999999997</v>
      </c>
      <c r="M4887" s="63">
        <v>0.4345832</v>
      </c>
      <c r="N4887" s="63">
        <v>1536</v>
      </c>
      <c r="O4887" s="63">
        <v>0.1130564</v>
      </c>
      <c r="P4887" s="63">
        <v>3</v>
      </c>
      <c r="Q4887" s="63">
        <v>1.2781749580960001E-2</v>
      </c>
    </row>
    <row r="4888" spans="1:17">
      <c r="A4888" s="63" t="s">
        <v>78</v>
      </c>
      <c r="B4888" s="63" t="s">
        <v>44</v>
      </c>
      <c r="C4888" s="63" t="s">
        <v>48</v>
      </c>
      <c r="D4888" s="63">
        <v>15</v>
      </c>
      <c r="E4888" s="63">
        <v>1.1103799999999999</v>
      </c>
      <c r="F4888" s="63">
        <v>1.3654900000000001</v>
      </c>
      <c r="G4888" s="63">
        <v>0.25511</v>
      </c>
      <c r="H4888" s="63">
        <v>47</v>
      </c>
      <c r="I4888" s="63">
        <v>0.1102224</v>
      </c>
      <c r="J4888" s="63">
        <v>0.1958232</v>
      </c>
      <c r="K4888" s="63">
        <v>0.25511</v>
      </c>
      <c r="L4888" s="63">
        <v>0.31439689999999998</v>
      </c>
      <c r="M4888" s="63">
        <v>0.39999760000000001</v>
      </c>
      <c r="N4888" s="63">
        <v>1536</v>
      </c>
      <c r="O4888" s="63">
        <v>0.1130564</v>
      </c>
      <c r="P4888" s="63">
        <v>3</v>
      </c>
      <c r="Q4888" s="63">
        <v>1.2781749580960001E-2</v>
      </c>
    </row>
    <row r="4889" spans="1:17">
      <c r="A4889" s="63" t="s">
        <v>78</v>
      </c>
      <c r="B4889" s="63" t="s">
        <v>44</v>
      </c>
      <c r="C4889" s="63" t="s">
        <v>48</v>
      </c>
      <c r="D4889" s="63">
        <v>16</v>
      </c>
      <c r="E4889" s="63">
        <v>1.1537280000000001</v>
      </c>
      <c r="F4889" s="63">
        <v>1.3712420000000001</v>
      </c>
      <c r="G4889" s="63">
        <v>0.21751329999999999</v>
      </c>
      <c r="H4889" s="63">
        <v>45.5</v>
      </c>
      <c r="I4889" s="63">
        <v>7.2625700000000001E-2</v>
      </c>
      <c r="J4889" s="63">
        <v>0.15822649999999999</v>
      </c>
      <c r="K4889" s="63">
        <v>0.21751329999999999</v>
      </c>
      <c r="L4889" s="63">
        <v>0.2768002</v>
      </c>
      <c r="M4889" s="63">
        <v>0.36240090000000003</v>
      </c>
      <c r="N4889" s="63">
        <v>1536</v>
      </c>
      <c r="O4889" s="63">
        <v>0.1130564</v>
      </c>
      <c r="P4889" s="63">
        <v>3</v>
      </c>
      <c r="Q4889" s="63">
        <v>1.2781749580960001E-2</v>
      </c>
    </row>
    <row r="4890" spans="1:17">
      <c r="A4890" s="63" t="s">
        <v>78</v>
      </c>
      <c r="B4890" s="63" t="s">
        <v>44</v>
      </c>
      <c r="C4890" s="63" t="s">
        <v>48</v>
      </c>
      <c r="D4890" s="63">
        <v>17</v>
      </c>
      <c r="E4890" s="63">
        <v>1.282422</v>
      </c>
      <c r="F4890" s="63">
        <v>1.46824</v>
      </c>
      <c r="G4890" s="63">
        <v>0.1858175</v>
      </c>
      <c r="H4890" s="63">
        <v>45.5</v>
      </c>
      <c r="I4890" s="63">
        <v>4.0929899999999998E-2</v>
      </c>
      <c r="J4890" s="63">
        <v>0.12653059999999999</v>
      </c>
      <c r="K4890" s="63">
        <v>0.1858175</v>
      </c>
      <c r="L4890" s="63">
        <v>0.2451043</v>
      </c>
      <c r="M4890" s="63">
        <v>0.33070509999999997</v>
      </c>
      <c r="N4890" s="63">
        <v>1536</v>
      </c>
      <c r="O4890" s="63">
        <v>0.1130564</v>
      </c>
      <c r="P4890" s="63">
        <v>3</v>
      </c>
      <c r="Q4890" s="63">
        <v>1.2781749580960001E-2</v>
      </c>
    </row>
    <row r="4891" spans="1:17">
      <c r="A4891" s="63" t="s">
        <v>78</v>
      </c>
      <c r="B4891" s="63" t="s">
        <v>44</v>
      </c>
      <c r="C4891" s="63" t="s">
        <v>48</v>
      </c>
      <c r="D4891" s="63">
        <v>18</v>
      </c>
      <c r="E4891" s="63">
        <v>1.6847129999999999</v>
      </c>
      <c r="F4891" s="63">
        <v>1.7637659999999999</v>
      </c>
      <c r="G4891" s="63">
        <v>7.9052600000000001E-2</v>
      </c>
      <c r="H4891" s="63">
        <v>45</v>
      </c>
      <c r="I4891" s="63">
        <v>-6.5835000000000005E-2</v>
      </c>
      <c r="J4891" s="63">
        <v>1.9765700000000001E-2</v>
      </c>
      <c r="K4891" s="63">
        <v>7.9052600000000001E-2</v>
      </c>
      <c r="L4891" s="63">
        <v>0.1383394</v>
      </c>
      <c r="M4891" s="63">
        <v>0.22394020000000001</v>
      </c>
      <c r="N4891" s="63">
        <v>1536</v>
      </c>
      <c r="O4891" s="63">
        <v>0.1130564</v>
      </c>
      <c r="P4891" s="63">
        <v>3</v>
      </c>
      <c r="Q4891" s="63">
        <v>1.2781749580960001E-2</v>
      </c>
    </row>
    <row r="4892" spans="1:17">
      <c r="A4892" s="63" t="s">
        <v>78</v>
      </c>
      <c r="B4892" s="63" t="s">
        <v>44</v>
      </c>
      <c r="C4892" s="63" t="s">
        <v>48</v>
      </c>
      <c r="D4892" s="63">
        <v>19</v>
      </c>
      <c r="E4892" s="63">
        <v>1.949567</v>
      </c>
      <c r="F4892" s="63">
        <v>1.8847989999999999</v>
      </c>
      <c r="G4892" s="63">
        <v>-6.4768199999999998E-2</v>
      </c>
      <c r="H4892" s="63">
        <v>44</v>
      </c>
      <c r="I4892" s="63">
        <v>-0.2096558</v>
      </c>
      <c r="J4892" s="63">
        <v>-0.124055</v>
      </c>
      <c r="K4892" s="63">
        <v>-6.4768199999999998E-2</v>
      </c>
      <c r="L4892" s="63">
        <v>-5.4814E-3</v>
      </c>
      <c r="M4892" s="63">
        <v>8.0119399999999993E-2</v>
      </c>
      <c r="N4892" s="63">
        <v>1536</v>
      </c>
      <c r="O4892" s="63">
        <v>0.1130564</v>
      </c>
      <c r="P4892" s="63">
        <v>3</v>
      </c>
      <c r="Q4892" s="63">
        <v>1.2781749580960001E-2</v>
      </c>
    </row>
    <row r="4893" spans="1:17">
      <c r="A4893" s="63" t="s">
        <v>78</v>
      </c>
      <c r="B4893" s="63" t="s">
        <v>44</v>
      </c>
      <c r="C4893" s="63" t="s">
        <v>48</v>
      </c>
      <c r="D4893" s="63">
        <v>20</v>
      </c>
      <c r="E4893" s="63">
        <v>1.9611460000000001</v>
      </c>
      <c r="F4893" s="63">
        <v>1.8459779999999999</v>
      </c>
      <c r="G4893" s="63">
        <v>-0.1151682</v>
      </c>
      <c r="H4893" s="63">
        <v>43</v>
      </c>
      <c r="I4893" s="63">
        <v>-0.2600558</v>
      </c>
      <c r="J4893" s="63">
        <v>-0.174455</v>
      </c>
      <c r="K4893" s="63">
        <v>-0.1151682</v>
      </c>
      <c r="L4893" s="63">
        <v>-5.5881399999999998E-2</v>
      </c>
      <c r="M4893" s="63">
        <v>2.97194E-2</v>
      </c>
      <c r="N4893" s="63">
        <v>1536</v>
      </c>
      <c r="O4893" s="63">
        <v>0.1130564</v>
      </c>
      <c r="P4893" s="63">
        <v>3</v>
      </c>
      <c r="Q4893" s="63">
        <v>1.2781749580960001E-2</v>
      </c>
    </row>
    <row r="4894" spans="1:17">
      <c r="A4894" s="63" t="s">
        <v>78</v>
      </c>
      <c r="B4894" s="63" t="s">
        <v>44</v>
      </c>
      <c r="C4894" s="63" t="s">
        <v>48</v>
      </c>
      <c r="D4894" s="63">
        <v>21</v>
      </c>
      <c r="E4894" s="63">
        <v>1.9336800000000001</v>
      </c>
      <c r="F4894" s="63">
        <v>1.7858210000000001</v>
      </c>
      <c r="G4894" s="63">
        <v>-0.14785870000000001</v>
      </c>
      <c r="H4894" s="63">
        <v>42</v>
      </c>
      <c r="I4894" s="63">
        <v>-0.29274630000000001</v>
      </c>
      <c r="J4894" s="63">
        <v>-0.20714560000000001</v>
      </c>
      <c r="K4894" s="63">
        <v>-0.14785870000000001</v>
      </c>
      <c r="L4894" s="63">
        <v>-8.8571899999999995E-2</v>
      </c>
      <c r="M4894" s="63">
        <v>-2.9711E-3</v>
      </c>
      <c r="N4894" s="63">
        <v>1536</v>
      </c>
      <c r="O4894" s="63">
        <v>0.1130564</v>
      </c>
      <c r="P4894" s="63">
        <v>3</v>
      </c>
      <c r="Q4894" s="63">
        <v>1.2781749580960001E-2</v>
      </c>
    </row>
    <row r="4895" spans="1:17">
      <c r="A4895" s="63" t="s">
        <v>78</v>
      </c>
      <c r="B4895" s="63" t="s">
        <v>44</v>
      </c>
      <c r="C4895" s="63" t="s">
        <v>48</v>
      </c>
      <c r="D4895" s="63">
        <v>22</v>
      </c>
      <c r="E4895" s="63">
        <v>1.755304</v>
      </c>
      <c r="F4895" s="63">
        <v>1.6070180000000001</v>
      </c>
      <c r="G4895" s="63">
        <v>-0.14828649999999999</v>
      </c>
      <c r="H4895" s="63">
        <v>42</v>
      </c>
      <c r="I4895" s="63">
        <v>-0.29317409999999999</v>
      </c>
      <c r="J4895" s="63">
        <v>-0.20757329999999999</v>
      </c>
      <c r="K4895" s="63">
        <v>-0.14828649999999999</v>
      </c>
      <c r="L4895" s="63">
        <v>-8.8999599999999998E-2</v>
      </c>
      <c r="M4895" s="63">
        <v>-3.3988999999999998E-3</v>
      </c>
      <c r="N4895" s="63">
        <v>1536</v>
      </c>
      <c r="O4895" s="63">
        <v>0.1130564</v>
      </c>
      <c r="P4895" s="63">
        <v>3</v>
      </c>
      <c r="Q4895" s="63">
        <v>1.2781749580960001E-2</v>
      </c>
    </row>
    <row r="4896" spans="1:17">
      <c r="A4896" s="63" t="s">
        <v>78</v>
      </c>
      <c r="B4896" s="63" t="s">
        <v>44</v>
      </c>
      <c r="C4896" s="63" t="s">
        <v>48</v>
      </c>
      <c r="D4896" s="63">
        <v>23</v>
      </c>
      <c r="E4896" s="63">
        <v>1.5066189999999999</v>
      </c>
      <c r="F4896" s="63">
        <v>1.366441</v>
      </c>
      <c r="G4896" s="63">
        <v>-0.14017840000000001</v>
      </c>
      <c r="H4896" s="63">
        <v>42</v>
      </c>
      <c r="I4896" s="63">
        <v>-0.28506599999999999</v>
      </c>
      <c r="J4896" s="63">
        <v>-0.19946530000000001</v>
      </c>
      <c r="K4896" s="63">
        <v>-0.14017840000000001</v>
      </c>
      <c r="L4896" s="63">
        <v>-8.0891599999999994E-2</v>
      </c>
      <c r="M4896" s="63">
        <v>4.7092000000000002E-3</v>
      </c>
      <c r="N4896" s="63">
        <v>1536</v>
      </c>
      <c r="O4896" s="63">
        <v>0.1130564</v>
      </c>
      <c r="P4896" s="63">
        <v>3</v>
      </c>
      <c r="Q4896" s="63">
        <v>1.2781749580960001E-2</v>
      </c>
    </row>
    <row r="4897" spans="1:17">
      <c r="A4897" s="63" t="s">
        <v>78</v>
      </c>
      <c r="B4897" s="63" t="s">
        <v>44</v>
      </c>
      <c r="C4897" s="63" t="s">
        <v>48</v>
      </c>
      <c r="D4897" s="63">
        <v>24</v>
      </c>
      <c r="E4897" s="63">
        <v>1.221263</v>
      </c>
      <c r="F4897" s="63">
        <v>1.0791710000000001</v>
      </c>
      <c r="G4897" s="63">
        <v>-0.14209160000000001</v>
      </c>
      <c r="H4897" s="63">
        <v>41.5</v>
      </c>
      <c r="I4897" s="63">
        <v>-0.28697919999999999</v>
      </c>
      <c r="J4897" s="63">
        <v>-0.20137849999999999</v>
      </c>
      <c r="K4897" s="63">
        <v>-0.14209160000000001</v>
      </c>
      <c r="L4897" s="63">
        <v>-8.2804799999999998E-2</v>
      </c>
      <c r="M4897" s="63">
        <v>2.7959999999999999E-3</v>
      </c>
      <c r="N4897" s="63">
        <v>1536</v>
      </c>
      <c r="O4897" s="63">
        <v>0.1130564</v>
      </c>
      <c r="P4897" s="63">
        <v>3</v>
      </c>
      <c r="Q4897" s="63">
        <v>1.2781749580960001E-2</v>
      </c>
    </row>
    <row r="4898" spans="1:17">
      <c r="A4898" s="63" t="s">
        <v>78</v>
      </c>
      <c r="B4898" s="63" t="s">
        <v>44</v>
      </c>
      <c r="C4898" s="63" t="s">
        <v>49</v>
      </c>
      <c r="D4898" s="63">
        <v>1</v>
      </c>
      <c r="E4898" s="63">
        <v>0.81380220000000003</v>
      </c>
      <c r="F4898" s="63">
        <v>0.66889849999999995</v>
      </c>
      <c r="G4898" s="63">
        <v>-0.1449038</v>
      </c>
      <c r="H4898" s="63">
        <v>64.5</v>
      </c>
      <c r="I4898" s="63">
        <v>-0.28979139999999998</v>
      </c>
      <c r="J4898" s="63">
        <v>-0.2041906</v>
      </c>
      <c r="K4898" s="63">
        <v>-0.1449038</v>
      </c>
      <c r="L4898" s="63">
        <v>-8.5616899999999996E-2</v>
      </c>
      <c r="M4898" s="63">
        <v>-1.6200000000000001E-5</v>
      </c>
      <c r="N4898" s="63">
        <v>1536</v>
      </c>
      <c r="O4898" s="63">
        <v>0.1130564</v>
      </c>
      <c r="P4898" s="63">
        <v>4</v>
      </c>
      <c r="Q4898" s="63">
        <v>1.2781749580960001E-2</v>
      </c>
    </row>
    <row r="4899" spans="1:17">
      <c r="A4899" s="63" t="s">
        <v>78</v>
      </c>
      <c r="B4899" s="63" t="s">
        <v>44</v>
      </c>
      <c r="C4899" s="63" t="s">
        <v>49</v>
      </c>
      <c r="D4899" s="63">
        <v>2</v>
      </c>
      <c r="E4899" s="63">
        <v>0.75181189999999998</v>
      </c>
      <c r="F4899" s="63">
        <v>0.59099599999999997</v>
      </c>
      <c r="G4899" s="63">
        <v>-0.16081580000000001</v>
      </c>
      <c r="H4899" s="63">
        <v>64</v>
      </c>
      <c r="I4899" s="63">
        <v>-0.30570340000000001</v>
      </c>
      <c r="J4899" s="63">
        <v>-0.22010270000000001</v>
      </c>
      <c r="K4899" s="63">
        <v>-0.16081580000000001</v>
      </c>
      <c r="L4899" s="63">
        <v>-0.10152899999999999</v>
      </c>
      <c r="M4899" s="63">
        <v>-1.59282E-2</v>
      </c>
      <c r="N4899" s="63">
        <v>1536</v>
      </c>
      <c r="O4899" s="63">
        <v>0.1130564</v>
      </c>
      <c r="P4899" s="63">
        <v>4</v>
      </c>
      <c r="Q4899" s="63">
        <v>1.2781749580960001E-2</v>
      </c>
    </row>
    <row r="4900" spans="1:17">
      <c r="A4900" s="63" t="s">
        <v>78</v>
      </c>
      <c r="B4900" s="63" t="s">
        <v>44</v>
      </c>
      <c r="C4900" s="63" t="s">
        <v>49</v>
      </c>
      <c r="D4900" s="63">
        <v>3</v>
      </c>
      <c r="E4900" s="63">
        <v>0.71922609999999998</v>
      </c>
      <c r="F4900" s="63">
        <v>0.56282969999999999</v>
      </c>
      <c r="G4900" s="63">
        <v>-0.15639639999999999</v>
      </c>
      <c r="H4900" s="63">
        <v>62.5</v>
      </c>
      <c r="I4900" s="63">
        <v>-0.301284</v>
      </c>
      <c r="J4900" s="63">
        <v>-0.21568329999999999</v>
      </c>
      <c r="K4900" s="63">
        <v>-0.15639639999999999</v>
      </c>
      <c r="L4900" s="63">
        <v>-9.7109600000000004E-2</v>
      </c>
      <c r="M4900" s="63">
        <v>-1.1508900000000001E-2</v>
      </c>
      <c r="N4900" s="63">
        <v>1536</v>
      </c>
      <c r="O4900" s="63">
        <v>0.1130564</v>
      </c>
      <c r="P4900" s="63">
        <v>4</v>
      </c>
      <c r="Q4900" s="63">
        <v>1.2781749580960001E-2</v>
      </c>
    </row>
    <row r="4901" spans="1:17">
      <c r="A4901" s="63" t="s">
        <v>78</v>
      </c>
      <c r="B4901" s="63" t="s">
        <v>44</v>
      </c>
      <c r="C4901" s="63" t="s">
        <v>49</v>
      </c>
      <c r="D4901" s="63">
        <v>4</v>
      </c>
      <c r="E4901" s="63">
        <v>0.7298403</v>
      </c>
      <c r="F4901" s="63">
        <v>0.57199009999999995</v>
      </c>
      <c r="G4901" s="63">
        <v>-0.1578502</v>
      </c>
      <c r="H4901" s="63">
        <v>61.5</v>
      </c>
      <c r="I4901" s="63">
        <v>-0.3027378</v>
      </c>
      <c r="J4901" s="63">
        <v>-0.217137</v>
      </c>
      <c r="K4901" s="63">
        <v>-0.1578502</v>
      </c>
      <c r="L4901" s="63">
        <v>-9.8563399999999995E-2</v>
      </c>
      <c r="M4901" s="63">
        <v>-1.2962599999999999E-2</v>
      </c>
      <c r="N4901" s="63">
        <v>1536</v>
      </c>
      <c r="O4901" s="63">
        <v>0.1130564</v>
      </c>
      <c r="P4901" s="63">
        <v>4</v>
      </c>
      <c r="Q4901" s="63">
        <v>1.2781749580960001E-2</v>
      </c>
    </row>
    <row r="4902" spans="1:17">
      <c r="A4902" s="63" t="s">
        <v>78</v>
      </c>
      <c r="B4902" s="63" t="s">
        <v>44</v>
      </c>
      <c r="C4902" s="63" t="s">
        <v>49</v>
      </c>
      <c r="D4902" s="63">
        <v>5</v>
      </c>
      <c r="E4902" s="63">
        <v>0.73576070000000005</v>
      </c>
      <c r="F4902" s="63">
        <v>0.57866799999999996</v>
      </c>
      <c r="G4902" s="63">
        <v>-0.1570928</v>
      </c>
      <c r="H4902" s="63">
        <v>60.5</v>
      </c>
      <c r="I4902" s="63">
        <v>-0.30198029999999998</v>
      </c>
      <c r="J4902" s="63">
        <v>-0.21637960000000001</v>
      </c>
      <c r="K4902" s="63">
        <v>-0.1570928</v>
      </c>
      <c r="L4902" s="63">
        <v>-9.7805900000000001E-2</v>
      </c>
      <c r="M4902" s="63">
        <v>-1.2205199999999999E-2</v>
      </c>
      <c r="N4902" s="63">
        <v>1536</v>
      </c>
      <c r="O4902" s="63">
        <v>0.1130564</v>
      </c>
      <c r="P4902" s="63">
        <v>4</v>
      </c>
      <c r="Q4902" s="63">
        <v>1.2781749580960001E-2</v>
      </c>
    </row>
    <row r="4903" spans="1:17">
      <c r="A4903" s="63" t="s">
        <v>78</v>
      </c>
      <c r="B4903" s="63" t="s">
        <v>44</v>
      </c>
      <c r="C4903" s="63" t="s">
        <v>49</v>
      </c>
      <c r="D4903" s="63">
        <v>6</v>
      </c>
      <c r="E4903" s="63">
        <v>0.85216040000000004</v>
      </c>
      <c r="F4903" s="63">
        <v>0.61692270000000005</v>
      </c>
      <c r="G4903" s="63">
        <v>-0.23523769999999999</v>
      </c>
      <c r="H4903" s="63">
        <v>59.5</v>
      </c>
      <c r="I4903" s="63">
        <v>-0.3801253</v>
      </c>
      <c r="J4903" s="63">
        <v>-0.29452460000000003</v>
      </c>
      <c r="K4903" s="63">
        <v>-0.23523769999999999</v>
      </c>
      <c r="L4903" s="63">
        <v>-0.17595089999999999</v>
      </c>
      <c r="M4903" s="63">
        <v>-9.0350100000000003E-2</v>
      </c>
      <c r="N4903" s="63">
        <v>1536</v>
      </c>
      <c r="O4903" s="63">
        <v>0.1130564</v>
      </c>
      <c r="P4903" s="63">
        <v>4</v>
      </c>
      <c r="Q4903" s="63">
        <v>1.2781749580960001E-2</v>
      </c>
    </row>
    <row r="4904" spans="1:17">
      <c r="A4904" s="63" t="s">
        <v>78</v>
      </c>
      <c r="B4904" s="63" t="s">
        <v>44</v>
      </c>
      <c r="C4904" s="63" t="s">
        <v>49</v>
      </c>
      <c r="D4904" s="63">
        <v>7</v>
      </c>
      <c r="E4904" s="63">
        <v>1.0046660000000001</v>
      </c>
      <c r="F4904" s="63">
        <v>0.80548909999999996</v>
      </c>
      <c r="G4904" s="63">
        <v>-0.19917679999999999</v>
      </c>
      <c r="H4904" s="63">
        <v>59</v>
      </c>
      <c r="I4904" s="63">
        <v>-0.34406439999999999</v>
      </c>
      <c r="J4904" s="63">
        <v>-0.25846360000000002</v>
      </c>
      <c r="K4904" s="63">
        <v>-0.19917679999999999</v>
      </c>
      <c r="L4904" s="63">
        <v>-0.13988999999999999</v>
      </c>
      <c r="M4904" s="63">
        <v>-5.4289200000000003E-2</v>
      </c>
      <c r="N4904" s="63">
        <v>1536</v>
      </c>
      <c r="O4904" s="63">
        <v>0.1130564</v>
      </c>
      <c r="P4904" s="63">
        <v>4</v>
      </c>
      <c r="Q4904" s="63">
        <v>1.2781749580960001E-2</v>
      </c>
    </row>
    <row r="4905" spans="1:17">
      <c r="A4905" s="63" t="s">
        <v>78</v>
      </c>
      <c r="B4905" s="63" t="s">
        <v>44</v>
      </c>
      <c r="C4905" s="63" t="s">
        <v>49</v>
      </c>
      <c r="D4905" s="63">
        <v>8</v>
      </c>
      <c r="E4905" s="63">
        <v>1.0708770000000001</v>
      </c>
      <c r="F4905" s="63">
        <v>0.98692559999999996</v>
      </c>
      <c r="G4905" s="63">
        <v>-8.3951700000000004E-2</v>
      </c>
      <c r="H4905" s="63">
        <v>64.5</v>
      </c>
      <c r="I4905" s="63">
        <v>-0.2288393</v>
      </c>
      <c r="J4905" s="63">
        <v>-0.14323849999999999</v>
      </c>
      <c r="K4905" s="63">
        <v>-8.3951700000000004E-2</v>
      </c>
      <c r="L4905" s="63">
        <v>-2.46649E-2</v>
      </c>
      <c r="M4905" s="63">
        <v>6.0935900000000001E-2</v>
      </c>
      <c r="N4905" s="63">
        <v>1536</v>
      </c>
      <c r="O4905" s="63">
        <v>0.1130564</v>
      </c>
      <c r="P4905" s="63">
        <v>4</v>
      </c>
      <c r="Q4905" s="63">
        <v>1.2781749580960001E-2</v>
      </c>
    </row>
    <row r="4906" spans="1:17">
      <c r="A4906" s="63" t="s">
        <v>78</v>
      </c>
      <c r="B4906" s="63" t="s">
        <v>44</v>
      </c>
      <c r="C4906" s="63" t="s">
        <v>49</v>
      </c>
      <c r="D4906" s="63">
        <v>9</v>
      </c>
      <c r="E4906" s="63">
        <v>1.085051</v>
      </c>
      <c r="F4906" s="63">
        <v>1.1583840000000001</v>
      </c>
      <c r="G4906" s="63">
        <v>7.3333499999999996E-2</v>
      </c>
      <c r="H4906" s="63">
        <v>69</v>
      </c>
      <c r="I4906" s="63">
        <v>-7.1554099999999995E-2</v>
      </c>
      <c r="J4906" s="63">
        <v>1.4046700000000001E-2</v>
      </c>
      <c r="K4906" s="63">
        <v>7.3333499999999996E-2</v>
      </c>
      <c r="L4906" s="63">
        <v>0.1326203</v>
      </c>
      <c r="M4906" s="63">
        <v>0.2182211</v>
      </c>
      <c r="N4906" s="63">
        <v>1536</v>
      </c>
      <c r="O4906" s="63">
        <v>0.1130564</v>
      </c>
      <c r="P4906" s="63">
        <v>4</v>
      </c>
      <c r="Q4906" s="63">
        <v>1.2781749580960001E-2</v>
      </c>
    </row>
    <row r="4907" spans="1:17">
      <c r="A4907" s="63" t="s">
        <v>78</v>
      </c>
      <c r="B4907" s="63" t="s">
        <v>44</v>
      </c>
      <c r="C4907" s="63" t="s">
        <v>49</v>
      </c>
      <c r="D4907" s="63">
        <v>10</v>
      </c>
      <c r="E4907" s="63">
        <v>1.1967920000000001</v>
      </c>
      <c r="F4907" s="63">
        <v>1.2730349999999999</v>
      </c>
      <c r="G4907" s="63">
        <v>7.62438E-2</v>
      </c>
      <c r="H4907" s="63">
        <v>74</v>
      </c>
      <c r="I4907" s="63">
        <v>-6.8643800000000005E-2</v>
      </c>
      <c r="J4907" s="63">
        <v>1.69569E-2</v>
      </c>
      <c r="K4907" s="63">
        <v>7.62438E-2</v>
      </c>
      <c r="L4907" s="63">
        <v>0.1355306</v>
      </c>
      <c r="M4907" s="63">
        <v>0.22113140000000001</v>
      </c>
      <c r="N4907" s="63">
        <v>1536</v>
      </c>
      <c r="O4907" s="63">
        <v>0.1130564</v>
      </c>
      <c r="P4907" s="63">
        <v>4</v>
      </c>
      <c r="Q4907" s="63">
        <v>1.2781749580960001E-2</v>
      </c>
    </row>
    <row r="4908" spans="1:17">
      <c r="A4908" s="63" t="s">
        <v>78</v>
      </c>
      <c r="B4908" s="63" t="s">
        <v>44</v>
      </c>
      <c r="C4908" s="63" t="s">
        <v>49</v>
      </c>
      <c r="D4908" s="63">
        <v>11</v>
      </c>
      <c r="E4908" s="63">
        <v>1.2916559999999999</v>
      </c>
      <c r="F4908" s="63">
        <v>1.4462660000000001</v>
      </c>
      <c r="G4908" s="63">
        <v>0.15461030000000001</v>
      </c>
      <c r="H4908" s="63">
        <v>78.5</v>
      </c>
      <c r="I4908" s="63">
        <v>9.7227000000000008E-3</v>
      </c>
      <c r="J4908" s="63">
        <v>9.5323400000000003E-2</v>
      </c>
      <c r="K4908" s="63">
        <v>0.15461030000000001</v>
      </c>
      <c r="L4908" s="63">
        <v>0.21389710000000001</v>
      </c>
      <c r="M4908" s="63">
        <v>0.29949789999999998</v>
      </c>
      <c r="N4908" s="63">
        <v>1536</v>
      </c>
      <c r="O4908" s="63">
        <v>0.1130564</v>
      </c>
      <c r="P4908" s="63">
        <v>4</v>
      </c>
      <c r="Q4908" s="63">
        <v>1.2781749580960001E-2</v>
      </c>
    </row>
    <row r="4909" spans="1:17">
      <c r="A4909" s="63" t="s">
        <v>78</v>
      </c>
      <c r="B4909" s="63" t="s">
        <v>44</v>
      </c>
      <c r="C4909" s="63" t="s">
        <v>49</v>
      </c>
      <c r="D4909" s="63">
        <v>12</v>
      </c>
      <c r="E4909" s="63">
        <v>1.4633119999999999</v>
      </c>
      <c r="F4909" s="63">
        <v>1.5990740000000001</v>
      </c>
      <c r="G4909" s="63">
        <v>0.13576170000000001</v>
      </c>
      <c r="H4909" s="63">
        <v>81.5</v>
      </c>
      <c r="I4909" s="63">
        <v>-9.1258999999999993E-3</v>
      </c>
      <c r="J4909" s="63">
        <v>7.6474899999999998E-2</v>
      </c>
      <c r="K4909" s="63">
        <v>0.13576170000000001</v>
      </c>
      <c r="L4909" s="63">
        <v>0.19504859999999999</v>
      </c>
      <c r="M4909" s="63">
        <v>0.28064929999999999</v>
      </c>
      <c r="N4909" s="63">
        <v>1536</v>
      </c>
      <c r="O4909" s="63">
        <v>0.1130564</v>
      </c>
      <c r="P4909" s="63">
        <v>4</v>
      </c>
      <c r="Q4909" s="63">
        <v>1.2781749580960001E-2</v>
      </c>
    </row>
    <row r="4910" spans="1:17">
      <c r="A4910" s="63" t="s">
        <v>78</v>
      </c>
      <c r="B4910" s="63" t="s">
        <v>44</v>
      </c>
      <c r="C4910" s="63" t="s">
        <v>49</v>
      </c>
      <c r="D4910" s="63">
        <v>13</v>
      </c>
      <c r="E4910" s="63">
        <v>1.5219</v>
      </c>
      <c r="F4910" s="63">
        <v>1.7730619999999999</v>
      </c>
      <c r="G4910" s="63">
        <v>0.25116240000000001</v>
      </c>
      <c r="H4910" s="63">
        <v>84.5</v>
      </c>
      <c r="I4910" s="63">
        <v>0.1062748</v>
      </c>
      <c r="J4910" s="63">
        <v>0.19187560000000001</v>
      </c>
      <c r="K4910" s="63">
        <v>0.25116240000000001</v>
      </c>
      <c r="L4910" s="63">
        <v>0.31044919999999998</v>
      </c>
      <c r="M4910" s="63">
        <v>0.39605000000000001</v>
      </c>
      <c r="N4910" s="63">
        <v>1536</v>
      </c>
      <c r="O4910" s="63">
        <v>0.1130564</v>
      </c>
      <c r="P4910" s="63">
        <v>4</v>
      </c>
      <c r="Q4910" s="63">
        <v>1.2781749580960001E-2</v>
      </c>
    </row>
    <row r="4911" spans="1:17">
      <c r="A4911" s="63" t="s">
        <v>78</v>
      </c>
      <c r="B4911" s="63" t="s">
        <v>44</v>
      </c>
      <c r="C4911" s="63" t="s">
        <v>49</v>
      </c>
      <c r="D4911" s="63">
        <v>14</v>
      </c>
      <c r="E4911" s="63">
        <v>1.6919120000000001</v>
      </c>
      <c r="F4911" s="63">
        <v>1.981608</v>
      </c>
      <c r="G4911" s="63">
        <v>0.2896956</v>
      </c>
      <c r="H4911" s="63">
        <v>87</v>
      </c>
      <c r="I4911" s="63">
        <v>0.14480799999999999</v>
      </c>
      <c r="J4911" s="63">
        <v>0.2304088</v>
      </c>
      <c r="K4911" s="63">
        <v>0.2896956</v>
      </c>
      <c r="L4911" s="63">
        <v>0.34898249999999997</v>
      </c>
      <c r="M4911" s="63">
        <v>0.4345832</v>
      </c>
      <c r="N4911" s="63">
        <v>1536</v>
      </c>
      <c r="O4911" s="63">
        <v>0.1130564</v>
      </c>
      <c r="P4911" s="63">
        <v>4</v>
      </c>
      <c r="Q4911" s="63">
        <v>1.2781749580960001E-2</v>
      </c>
    </row>
    <row r="4912" spans="1:17">
      <c r="A4912" s="63" t="s">
        <v>78</v>
      </c>
      <c r="B4912" s="63" t="s">
        <v>44</v>
      </c>
      <c r="C4912" s="63" t="s">
        <v>49</v>
      </c>
      <c r="D4912" s="63">
        <v>15</v>
      </c>
      <c r="E4912" s="63">
        <v>1.935486</v>
      </c>
      <c r="F4912" s="63">
        <v>2.1905960000000002</v>
      </c>
      <c r="G4912" s="63">
        <v>0.2551099</v>
      </c>
      <c r="H4912" s="63">
        <v>89.5</v>
      </c>
      <c r="I4912" s="63">
        <v>0.1102223</v>
      </c>
      <c r="J4912" s="63">
        <v>0.1958231</v>
      </c>
      <c r="K4912" s="63">
        <v>0.2551099</v>
      </c>
      <c r="L4912" s="63">
        <v>0.31439669999999997</v>
      </c>
      <c r="M4912" s="63">
        <v>0.39999750000000001</v>
      </c>
      <c r="N4912" s="63">
        <v>1536</v>
      </c>
      <c r="O4912" s="63">
        <v>0.1130564</v>
      </c>
      <c r="P4912" s="63">
        <v>4</v>
      </c>
      <c r="Q4912" s="63">
        <v>1.2781749580960001E-2</v>
      </c>
    </row>
    <row r="4913" spans="1:17">
      <c r="A4913" s="63" t="s">
        <v>78</v>
      </c>
      <c r="B4913" s="63" t="s">
        <v>44</v>
      </c>
      <c r="C4913" s="63" t="s">
        <v>49</v>
      </c>
      <c r="D4913" s="63">
        <v>16</v>
      </c>
      <c r="E4913" s="63">
        <v>2.1227469999999999</v>
      </c>
      <c r="F4913" s="63">
        <v>2.3402599999999998</v>
      </c>
      <c r="G4913" s="63">
        <v>0.21751329999999999</v>
      </c>
      <c r="H4913" s="63">
        <v>90.5</v>
      </c>
      <c r="I4913" s="63">
        <v>7.2625700000000001E-2</v>
      </c>
      <c r="J4913" s="63">
        <v>0.15822649999999999</v>
      </c>
      <c r="K4913" s="63">
        <v>0.21751329999999999</v>
      </c>
      <c r="L4913" s="63">
        <v>0.2768002</v>
      </c>
      <c r="M4913" s="63">
        <v>0.36240090000000003</v>
      </c>
      <c r="N4913" s="63">
        <v>1536</v>
      </c>
      <c r="O4913" s="63">
        <v>0.1130564</v>
      </c>
      <c r="P4913" s="63">
        <v>4</v>
      </c>
      <c r="Q4913" s="63">
        <v>1.2781749580960001E-2</v>
      </c>
    </row>
    <row r="4914" spans="1:17">
      <c r="A4914" s="63" t="s">
        <v>78</v>
      </c>
      <c r="B4914" s="63" t="s">
        <v>44</v>
      </c>
      <c r="C4914" s="63" t="s">
        <v>49</v>
      </c>
      <c r="D4914" s="63">
        <v>17</v>
      </c>
      <c r="E4914" s="63">
        <v>2.3386870000000002</v>
      </c>
      <c r="F4914" s="63">
        <v>2.5245039999999999</v>
      </c>
      <c r="G4914" s="63">
        <v>0.18581719999999999</v>
      </c>
      <c r="H4914" s="63">
        <v>91.5</v>
      </c>
      <c r="I4914" s="63">
        <v>4.0929599999999997E-2</v>
      </c>
      <c r="J4914" s="63">
        <v>0.12653039999999999</v>
      </c>
      <c r="K4914" s="63">
        <v>0.18581719999999999</v>
      </c>
      <c r="L4914" s="63">
        <v>0.24510409999999999</v>
      </c>
      <c r="M4914" s="63">
        <v>0.33070480000000002</v>
      </c>
      <c r="N4914" s="63">
        <v>1536</v>
      </c>
      <c r="O4914" s="63">
        <v>0.1130564</v>
      </c>
      <c r="P4914" s="63">
        <v>4</v>
      </c>
      <c r="Q4914" s="63">
        <v>1.2781749580960001E-2</v>
      </c>
    </row>
    <row r="4915" spans="1:17">
      <c r="A4915" s="63" t="s">
        <v>78</v>
      </c>
      <c r="B4915" s="63" t="s">
        <v>44</v>
      </c>
      <c r="C4915" s="63" t="s">
        <v>49</v>
      </c>
      <c r="D4915" s="63">
        <v>18</v>
      </c>
      <c r="E4915" s="63">
        <v>2.5351279999999998</v>
      </c>
      <c r="F4915" s="63">
        <v>2.6141809999999999</v>
      </c>
      <c r="G4915" s="63">
        <v>7.9052399999999995E-2</v>
      </c>
      <c r="H4915" s="63">
        <v>91</v>
      </c>
      <c r="I4915" s="63">
        <v>-6.5835099999999994E-2</v>
      </c>
      <c r="J4915" s="63">
        <v>1.9765600000000001E-2</v>
      </c>
      <c r="K4915" s="63">
        <v>7.9052399999999995E-2</v>
      </c>
      <c r="L4915" s="63">
        <v>0.1383393</v>
      </c>
      <c r="M4915" s="63">
        <v>0.22394</v>
      </c>
      <c r="N4915" s="63">
        <v>1536</v>
      </c>
      <c r="O4915" s="63">
        <v>0.1130564</v>
      </c>
      <c r="P4915" s="63">
        <v>4</v>
      </c>
      <c r="Q4915" s="63">
        <v>1.2781749580960001E-2</v>
      </c>
    </row>
    <row r="4916" spans="1:17">
      <c r="A4916" s="63" t="s">
        <v>78</v>
      </c>
      <c r="B4916" s="63" t="s">
        <v>44</v>
      </c>
      <c r="C4916" s="63" t="s">
        <v>49</v>
      </c>
      <c r="D4916" s="63">
        <v>19</v>
      </c>
      <c r="E4916" s="63">
        <v>2.6323059999999998</v>
      </c>
      <c r="F4916" s="63">
        <v>2.5675379999999999</v>
      </c>
      <c r="G4916" s="63">
        <v>-6.4768099999999995E-2</v>
      </c>
      <c r="H4916" s="63">
        <v>89.5</v>
      </c>
      <c r="I4916" s="63">
        <v>-0.2096557</v>
      </c>
      <c r="J4916" s="63">
        <v>-0.1240549</v>
      </c>
      <c r="K4916" s="63">
        <v>-6.4768099999999995E-2</v>
      </c>
      <c r="L4916" s="63">
        <v>-5.4812000000000003E-3</v>
      </c>
      <c r="M4916" s="63">
        <v>8.0119499999999996E-2</v>
      </c>
      <c r="N4916" s="63">
        <v>1536</v>
      </c>
      <c r="O4916" s="63">
        <v>0.1130564</v>
      </c>
      <c r="P4916" s="63">
        <v>4</v>
      </c>
      <c r="Q4916" s="63">
        <v>1.2781749580960001E-2</v>
      </c>
    </row>
    <row r="4917" spans="1:17">
      <c r="A4917" s="63" t="s">
        <v>78</v>
      </c>
      <c r="B4917" s="63" t="s">
        <v>44</v>
      </c>
      <c r="C4917" s="63" t="s">
        <v>49</v>
      </c>
      <c r="D4917" s="63">
        <v>20</v>
      </c>
      <c r="E4917" s="63">
        <v>2.5128409999999999</v>
      </c>
      <c r="F4917" s="63">
        <v>2.3976730000000002</v>
      </c>
      <c r="G4917" s="63">
        <v>-0.1151681</v>
      </c>
      <c r="H4917" s="63">
        <v>86.5</v>
      </c>
      <c r="I4917" s="63">
        <v>-0.2600557</v>
      </c>
      <c r="J4917" s="63">
        <v>-0.1744549</v>
      </c>
      <c r="K4917" s="63">
        <v>-0.1151681</v>
      </c>
      <c r="L4917" s="63">
        <v>-5.5881300000000002E-2</v>
      </c>
      <c r="M4917" s="63">
        <v>2.9719499999999999E-2</v>
      </c>
      <c r="N4917" s="63">
        <v>1536</v>
      </c>
      <c r="O4917" s="63">
        <v>0.1130564</v>
      </c>
      <c r="P4917" s="63">
        <v>4</v>
      </c>
      <c r="Q4917" s="63">
        <v>1.2781749580960001E-2</v>
      </c>
    </row>
    <row r="4918" spans="1:17">
      <c r="A4918" s="63" t="s">
        <v>78</v>
      </c>
      <c r="B4918" s="63" t="s">
        <v>44</v>
      </c>
      <c r="C4918" s="63" t="s">
        <v>49</v>
      </c>
      <c r="D4918" s="63">
        <v>21</v>
      </c>
      <c r="E4918" s="63">
        <v>2.364109</v>
      </c>
      <c r="F4918" s="63">
        <v>2.2162500000000001</v>
      </c>
      <c r="G4918" s="63">
        <v>-0.14785889999999999</v>
      </c>
      <c r="H4918" s="63">
        <v>83</v>
      </c>
      <c r="I4918" s="63">
        <v>-0.29274650000000002</v>
      </c>
      <c r="J4918" s="63">
        <v>-0.20714569999999999</v>
      </c>
      <c r="K4918" s="63">
        <v>-0.14785889999999999</v>
      </c>
      <c r="L4918" s="63">
        <v>-8.8571999999999998E-2</v>
      </c>
      <c r="M4918" s="63">
        <v>-2.9713000000000001E-3</v>
      </c>
      <c r="N4918" s="63">
        <v>1536</v>
      </c>
      <c r="O4918" s="63">
        <v>0.1130564</v>
      </c>
      <c r="P4918" s="63">
        <v>4</v>
      </c>
      <c r="Q4918" s="63">
        <v>1.2781749580960001E-2</v>
      </c>
    </row>
    <row r="4919" spans="1:17">
      <c r="A4919" s="63" t="s">
        <v>78</v>
      </c>
      <c r="B4919" s="63" t="s">
        <v>44</v>
      </c>
      <c r="C4919" s="63" t="s">
        <v>49</v>
      </c>
      <c r="D4919" s="63">
        <v>22</v>
      </c>
      <c r="E4919" s="63">
        <v>2.1024989999999999</v>
      </c>
      <c r="F4919" s="63">
        <v>1.954213</v>
      </c>
      <c r="G4919" s="63">
        <v>-0.14828649999999999</v>
      </c>
      <c r="H4919" s="63">
        <v>79.5</v>
      </c>
      <c r="I4919" s="63">
        <v>-0.29317409999999999</v>
      </c>
      <c r="J4919" s="63">
        <v>-0.20757329999999999</v>
      </c>
      <c r="K4919" s="63">
        <v>-0.14828649999999999</v>
      </c>
      <c r="L4919" s="63">
        <v>-8.8999599999999998E-2</v>
      </c>
      <c r="M4919" s="63">
        <v>-3.3988999999999998E-3</v>
      </c>
      <c r="N4919" s="63">
        <v>1536</v>
      </c>
      <c r="O4919" s="63">
        <v>0.1130564</v>
      </c>
      <c r="P4919" s="63">
        <v>4</v>
      </c>
      <c r="Q4919" s="63">
        <v>1.2781749580960001E-2</v>
      </c>
    </row>
    <row r="4920" spans="1:17">
      <c r="A4920" s="63" t="s">
        <v>78</v>
      </c>
      <c r="B4920" s="63" t="s">
        <v>44</v>
      </c>
      <c r="C4920" s="63" t="s">
        <v>49</v>
      </c>
      <c r="D4920" s="63">
        <v>23</v>
      </c>
      <c r="E4920" s="63">
        <v>1.752373</v>
      </c>
      <c r="F4920" s="63">
        <v>1.612195</v>
      </c>
      <c r="G4920" s="63">
        <v>-0.14017830000000001</v>
      </c>
      <c r="H4920" s="63">
        <v>77</v>
      </c>
      <c r="I4920" s="63">
        <v>-0.28506589999999998</v>
      </c>
      <c r="J4920" s="63">
        <v>-0.19946520000000001</v>
      </c>
      <c r="K4920" s="63">
        <v>-0.14017830000000001</v>
      </c>
      <c r="L4920" s="63">
        <v>-8.0891500000000005E-2</v>
      </c>
      <c r="M4920" s="63">
        <v>4.7092999999999996E-3</v>
      </c>
      <c r="N4920" s="63">
        <v>1536</v>
      </c>
      <c r="O4920" s="63">
        <v>0.1130564</v>
      </c>
      <c r="P4920" s="63">
        <v>4</v>
      </c>
      <c r="Q4920" s="63">
        <v>1.2781749580960001E-2</v>
      </c>
    </row>
    <row r="4921" spans="1:17">
      <c r="A4921" s="63" t="s">
        <v>78</v>
      </c>
      <c r="B4921" s="63" t="s">
        <v>44</v>
      </c>
      <c r="C4921" s="63" t="s">
        <v>49</v>
      </c>
      <c r="D4921" s="63">
        <v>24</v>
      </c>
      <c r="E4921" s="63">
        <v>1.361103</v>
      </c>
      <c r="F4921" s="63">
        <v>1.2190110000000001</v>
      </c>
      <c r="G4921" s="63">
        <v>-0.14209160000000001</v>
      </c>
      <c r="H4921" s="63">
        <v>74.5</v>
      </c>
      <c r="I4921" s="63">
        <v>-0.28697919999999999</v>
      </c>
      <c r="J4921" s="63">
        <v>-0.20137849999999999</v>
      </c>
      <c r="K4921" s="63">
        <v>-0.14209160000000001</v>
      </c>
      <c r="L4921" s="63">
        <v>-8.2804799999999998E-2</v>
      </c>
      <c r="M4921" s="63">
        <v>2.7959999999999999E-3</v>
      </c>
      <c r="N4921" s="63">
        <v>1536</v>
      </c>
      <c r="O4921" s="63">
        <v>0.1130564</v>
      </c>
      <c r="P4921" s="63">
        <v>4</v>
      </c>
      <c r="Q4921" s="63">
        <v>1.2781749580960001E-2</v>
      </c>
    </row>
    <row r="4922" spans="1:17">
      <c r="A4922" s="63" t="s">
        <v>78</v>
      </c>
      <c r="B4922" s="63" t="s">
        <v>44</v>
      </c>
      <c r="C4922" s="63" t="s">
        <v>50</v>
      </c>
      <c r="D4922" s="63">
        <v>1</v>
      </c>
      <c r="E4922" s="63">
        <v>1.030621</v>
      </c>
      <c r="F4922" s="63">
        <v>0.75176770000000004</v>
      </c>
      <c r="G4922" s="63">
        <v>-0.27885290000000001</v>
      </c>
      <c r="H4922" s="63">
        <v>79.5</v>
      </c>
      <c r="I4922" s="63">
        <v>-0.42374050000000002</v>
      </c>
      <c r="J4922" s="63">
        <v>-0.33813969999999999</v>
      </c>
      <c r="K4922" s="63">
        <v>-0.27885290000000001</v>
      </c>
      <c r="L4922" s="63">
        <v>-0.21956600000000001</v>
      </c>
      <c r="M4922" s="63">
        <v>-0.13396530000000001</v>
      </c>
      <c r="N4922" s="63">
        <v>1536</v>
      </c>
      <c r="O4922" s="63">
        <v>0.1130564</v>
      </c>
      <c r="P4922" s="63">
        <v>5</v>
      </c>
      <c r="Q4922" s="63">
        <v>1.2781749580960001E-2</v>
      </c>
    </row>
    <row r="4923" spans="1:17">
      <c r="A4923" s="63" t="s">
        <v>78</v>
      </c>
      <c r="B4923" s="63" t="s">
        <v>44</v>
      </c>
      <c r="C4923" s="63" t="s">
        <v>50</v>
      </c>
      <c r="D4923" s="63">
        <v>2</v>
      </c>
      <c r="E4923" s="63">
        <v>0.97298470000000004</v>
      </c>
      <c r="F4923" s="63">
        <v>0.57275580000000004</v>
      </c>
      <c r="G4923" s="63">
        <v>-0.4002289</v>
      </c>
      <c r="H4923" s="63">
        <v>78</v>
      </c>
      <c r="I4923" s="63">
        <v>-0.5451165</v>
      </c>
      <c r="J4923" s="63">
        <v>-0.45951579999999997</v>
      </c>
      <c r="K4923" s="63">
        <v>-0.4002289</v>
      </c>
      <c r="L4923" s="63">
        <v>-0.34094210000000003</v>
      </c>
      <c r="M4923" s="63">
        <v>-0.25534129999999999</v>
      </c>
      <c r="N4923" s="63">
        <v>1536</v>
      </c>
      <c r="O4923" s="63">
        <v>0.1130564</v>
      </c>
      <c r="P4923" s="63">
        <v>5</v>
      </c>
      <c r="Q4923" s="63">
        <v>1.2781749580960001E-2</v>
      </c>
    </row>
    <row r="4924" spans="1:17">
      <c r="A4924" s="63" t="s">
        <v>78</v>
      </c>
      <c r="B4924" s="63" t="s">
        <v>44</v>
      </c>
      <c r="C4924" s="63" t="s">
        <v>50</v>
      </c>
      <c r="D4924" s="63">
        <v>3</v>
      </c>
      <c r="E4924" s="63">
        <v>0.87399720000000003</v>
      </c>
      <c r="F4924" s="63">
        <v>0.47064529999999999</v>
      </c>
      <c r="G4924" s="63">
        <v>-0.40335189999999999</v>
      </c>
      <c r="H4924" s="63">
        <v>77</v>
      </c>
      <c r="I4924" s="63">
        <v>-0.54823949999999999</v>
      </c>
      <c r="J4924" s="63">
        <v>-0.46263880000000002</v>
      </c>
      <c r="K4924" s="63">
        <v>-0.40335189999999999</v>
      </c>
      <c r="L4924" s="63">
        <v>-0.34406510000000001</v>
      </c>
      <c r="M4924" s="63">
        <v>-0.25846429999999998</v>
      </c>
      <c r="N4924" s="63">
        <v>1536</v>
      </c>
      <c r="O4924" s="63">
        <v>0.1130564</v>
      </c>
      <c r="P4924" s="63">
        <v>5</v>
      </c>
      <c r="Q4924" s="63">
        <v>1.2781749580960001E-2</v>
      </c>
    </row>
    <row r="4925" spans="1:17">
      <c r="A4925" s="63" t="s">
        <v>78</v>
      </c>
      <c r="B4925" s="63" t="s">
        <v>44</v>
      </c>
      <c r="C4925" s="63" t="s">
        <v>50</v>
      </c>
      <c r="D4925" s="63">
        <v>4</v>
      </c>
      <c r="E4925" s="63">
        <v>0.81723049999999997</v>
      </c>
      <c r="F4925" s="63">
        <v>0.52819079999999996</v>
      </c>
      <c r="G4925" s="63">
        <v>-0.28903970000000001</v>
      </c>
      <c r="H4925" s="63">
        <v>74.5</v>
      </c>
      <c r="I4925" s="63">
        <v>-0.43392730000000002</v>
      </c>
      <c r="J4925" s="63">
        <v>-0.34832649999999998</v>
      </c>
      <c r="K4925" s="63">
        <v>-0.28903970000000001</v>
      </c>
      <c r="L4925" s="63">
        <v>-0.22975280000000001</v>
      </c>
      <c r="M4925" s="63">
        <v>-0.14415210000000001</v>
      </c>
      <c r="N4925" s="63">
        <v>1536</v>
      </c>
      <c r="O4925" s="63">
        <v>0.1130564</v>
      </c>
      <c r="P4925" s="63">
        <v>5</v>
      </c>
      <c r="Q4925" s="63">
        <v>1.2781749580960001E-2</v>
      </c>
    </row>
    <row r="4926" spans="1:17">
      <c r="A4926" s="63" t="s">
        <v>78</v>
      </c>
      <c r="B4926" s="63" t="s">
        <v>44</v>
      </c>
      <c r="C4926" s="63" t="s">
        <v>50</v>
      </c>
      <c r="D4926" s="63">
        <v>5</v>
      </c>
      <c r="E4926" s="63">
        <v>0.74480939999999995</v>
      </c>
      <c r="F4926" s="63">
        <v>0.54307559999999999</v>
      </c>
      <c r="G4926" s="63">
        <v>-0.20173389999999999</v>
      </c>
      <c r="H4926" s="63">
        <v>73.5</v>
      </c>
      <c r="I4926" s="63">
        <v>-0.34662150000000003</v>
      </c>
      <c r="J4926" s="63">
        <v>-0.26102069999999999</v>
      </c>
      <c r="K4926" s="63">
        <v>-0.20173389999999999</v>
      </c>
      <c r="L4926" s="63">
        <v>-0.14244709999999999</v>
      </c>
      <c r="M4926" s="63">
        <v>-5.6846300000000002E-2</v>
      </c>
      <c r="N4926" s="63">
        <v>1536</v>
      </c>
      <c r="O4926" s="63">
        <v>0.1130564</v>
      </c>
      <c r="P4926" s="63">
        <v>5</v>
      </c>
      <c r="Q4926" s="63">
        <v>1.2781749580960001E-2</v>
      </c>
    </row>
    <row r="4927" spans="1:17">
      <c r="A4927" s="63" t="s">
        <v>78</v>
      </c>
      <c r="B4927" s="63" t="s">
        <v>44</v>
      </c>
      <c r="C4927" s="63" t="s">
        <v>50</v>
      </c>
      <c r="D4927" s="63">
        <v>6</v>
      </c>
      <c r="E4927" s="63">
        <v>1.0548649999999999</v>
      </c>
      <c r="F4927" s="63">
        <v>0.51919029999999999</v>
      </c>
      <c r="G4927" s="63">
        <v>-0.53567489999999995</v>
      </c>
      <c r="H4927" s="63">
        <v>72</v>
      </c>
      <c r="I4927" s="63">
        <v>-0.68056249999999996</v>
      </c>
      <c r="J4927" s="63">
        <v>-0.59496179999999999</v>
      </c>
      <c r="K4927" s="63">
        <v>-0.53567489999999995</v>
      </c>
      <c r="L4927" s="63">
        <v>-0.47638809999999998</v>
      </c>
      <c r="M4927" s="63">
        <v>-0.3907873</v>
      </c>
      <c r="N4927" s="63">
        <v>1536</v>
      </c>
      <c r="O4927" s="63">
        <v>0.1130564</v>
      </c>
      <c r="P4927" s="63">
        <v>5</v>
      </c>
      <c r="Q4927" s="63">
        <v>1.2781749580960001E-2</v>
      </c>
    </row>
    <row r="4928" spans="1:17">
      <c r="A4928" s="63" t="s">
        <v>78</v>
      </c>
      <c r="B4928" s="63" t="s">
        <v>44</v>
      </c>
      <c r="C4928" s="63" t="s">
        <v>50</v>
      </c>
      <c r="D4928" s="63">
        <v>7</v>
      </c>
      <c r="E4928" s="63">
        <v>1.1551</v>
      </c>
      <c r="F4928" s="63">
        <v>0.80748799999999998</v>
      </c>
      <c r="G4928" s="63">
        <v>-0.34761189999999997</v>
      </c>
      <c r="H4928" s="63">
        <v>72.5</v>
      </c>
      <c r="I4928" s="63">
        <v>-0.49249949999999998</v>
      </c>
      <c r="J4928" s="63">
        <v>-0.4068987</v>
      </c>
      <c r="K4928" s="63">
        <v>-0.34761189999999997</v>
      </c>
      <c r="L4928" s="63">
        <v>-0.2883251</v>
      </c>
      <c r="M4928" s="63">
        <v>-0.2027243</v>
      </c>
      <c r="N4928" s="63">
        <v>1536</v>
      </c>
      <c r="O4928" s="63">
        <v>0.1130564</v>
      </c>
      <c r="P4928" s="63">
        <v>5</v>
      </c>
      <c r="Q4928" s="63">
        <v>1.2781749580960001E-2</v>
      </c>
    </row>
    <row r="4929" spans="1:17">
      <c r="A4929" s="63" t="s">
        <v>78</v>
      </c>
      <c r="B4929" s="63" t="s">
        <v>44</v>
      </c>
      <c r="C4929" s="63" t="s">
        <v>50</v>
      </c>
      <c r="D4929" s="63">
        <v>8</v>
      </c>
      <c r="E4929" s="63">
        <v>1.3243560000000001</v>
      </c>
      <c r="F4929" s="63">
        <v>0.91638189999999997</v>
      </c>
      <c r="G4929" s="63">
        <v>-0.4079739</v>
      </c>
      <c r="H4929" s="63">
        <v>78</v>
      </c>
      <c r="I4929" s="63">
        <v>-0.55286150000000001</v>
      </c>
      <c r="J4929" s="63">
        <v>-0.46726079999999998</v>
      </c>
      <c r="K4929" s="63">
        <v>-0.4079739</v>
      </c>
      <c r="L4929" s="63">
        <v>-0.34868710000000003</v>
      </c>
      <c r="M4929" s="63">
        <v>-0.2630863</v>
      </c>
      <c r="N4929" s="63">
        <v>1536</v>
      </c>
      <c r="O4929" s="63">
        <v>0.1130564</v>
      </c>
      <c r="P4929" s="63">
        <v>5</v>
      </c>
      <c r="Q4929" s="63">
        <v>1.2781749580960001E-2</v>
      </c>
    </row>
    <row r="4930" spans="1:17">
      <c r="A4930" s="63" t="s">
        <v>78</v>
      </c>
      <c r="B4930" s="63" t="s">
        <v>44</v>
      </c>
      <c r="C4930" s="63" t="s">
        <v>50</v>
      </c>
      <c r="D4930" s="63">
        <v>9</v>
      </c>
      <c r="E4930" s="63">
        <v>0.89282819999999996</v>
      </c>
      <c r="F4930" s="63">
        <v>0.86992860000000005</v>
      </c>
      <c r="G4930" s="63">
        <v>-2.2899599999999999E-2</v>
      </c>
      <c r="H4930" s="63">
        <v>83</v>
      </c>
      <c r="I4930" s="63">
        <v>-0.1677872</v>
      </c>
      <c r="J4930" s="63">
        <v>-8.2186499999999996E-2</v>
      </c>
      <c r="K4930" s="63">
        <v>-2.2899599999999999E-2</v>
      </c>
      <c r="L4930" s="63">
        <v>3.6387200000000001E-2</v>
      </c>
      <c r="M4930" s="63">
        <v>0.121988</v>
      </c>
      <c r="N4930" s="63">
        <v>1536</v>
      </c>
      <c r="O4930" s="63">
        <v>0.1130564</v>
      </c>
      <c r="P4930" s="63">
        <v>5</v>
      </c>
      <c r="Q4930" s="63">
        <v>1.2781749580960001E-2</v>
      </c>
    </row>
    <row r="4931" spans="1:17">
      <c r="A4931" s="63" t="s">
        <v>78</v>
      </c>
      <c r="B4931" s="63" t="s">
        <v>44</v>
      </c>
      <c r="C4931" s="63" t="s">
        <v>50</v>
      </c>
      <c r="D4931" s="63">
        <v>10</v>
      </c>
      <c r="E4931" s="63">
        <v>0.85560270000000005</v>
      </c>
      <c r="F4931" s="63">
        <v>0.81298740000000003</v>
      </c>
      <c r="G4931" s="63">
        <v>-4.2615199999999999E-2</v>
      </c>
      <c r="H4931" s="63">
        <v>89.5</v>
      </c>
      <c r="I4931" s="63">
        <v>-0.1875028</v>
      </c>
      <c r="J4931" s="63">
        <v>-0.1019021</v>
      </c>
      <c r="K4931" s="63">
        <v>-4.2615199999999999E-2</v>
      </c>
      <c r="L4931" s="63">
        <v>1.6671600000000002E-2</v>
      </c>
      <c r="M4931" s="63">
        <v>0.1022724</v>
      </c>
      <c r="N4931" s="63">
        <v>1536</v>
      </c>
      <c r="O4931" s="63">
        <v>0.1130564</v>
      </c>
      <c r="P4931" s="63">
        <v>5</v>
      </c>
      <c r="Q4931" s="63">
        <v>1.2781749580960001E-2</v>
      </c>
    </row>
    <row r="4932" spans="1:17">
      <c r="A4932" s="63" t="s">
        <v>78</v>
      </c>
      <c r="B4932" s="63" t="s">
        <v>44</v>
      </c>
      <c r="C4932" s="63" t="s">
        <v>50</v>
      </c>
      <c r="D4932" s="63">
        <v>11</v>
      </c>
      <c r="E4932" s="63">
        <v>0.7385294</v>
      </c>
      <c r="F4932" s="63">
        <v>0.96256969999999997</v>
      </c>
      <c r="G4932" s="63">
        <v>0.22404019999999999</v>
      </c>
      <c r="H4932" s="63">
        <v>94.5</v>
      </c>
      <c r="I4932" s="63">
        <v>7.9152600000000004E-2</v>
      </c>
      <c r="J4932" s="63">
        <v>0.16475339999999999</v>
      </c>
      <c r="K4932" s="63">
        <v>0.22404019999999999</v>
      </c>
      <c r="L4932" s="63">
        <v>0.283327</v>
      </c>
      <c r="M4932" s="63">
        <v>0.36892779999999997</v>
      </c>
      <c r="N4932" s="63">
        <v>1536</v>
      </c>
      <c r="O4932" s="63">
        <v>0.1130564</v>
      </c>
      <c r="P4932" s="63">
        <v>5</v>
      </c>
      <c r="Q4932" s="63">
        <v>1.2781749580960001E-2</v>
      </c>
    </row>
    <row r="4933" spans="1:17">
      <c r="A4933" s="63" t="s">
        <v>78</v>
      </c>
      <c r="B4933" s="63" t="s">
        <v>44</v>
      </c>
      <c r="C4933" s="63" t="s">
        <v>50</v>
      </c>
      <c r="D4933" s="63">
        <v>12</v>
      </c>
      <c r="E4933" s="63">
        <v>0.84633530000000001</v>
      </c>
      <c r="F4933" s="63">
        <v>1.3789629999999999</v>
      </c>
      <c r="G4933" s="63">
        <v>0.5326282</v>
      </c>
      <c r="H4933" s="63">
        <v>97.5</v>
      </c>
      <c r="I4933" s="63">
        <v>0.38774059999999999</v>
      </c>
      <c r="J4933" s="63">
        <v>0.47334130000000002</v>
      </c>
      <c r="K4933" s="63">
        <v>0.5326282</v>
      </c>
      <c r="L4933" s="63">
        <v>0.59191499999999997</v>
      </c>
      <c r="M4933" s="63">
        <v>0.67751570000000005</v>
      </c>
      <c r="N4933" s="63">
        <v>1536</v>
      </c>
      <c r="O4933" s="63">
        <v>0.1130564</v>
      </c>
      <c r="P4933" s="63">
        <v>5</v>
      </c>
      <c r="Q4933" s="63">
        <v>1.2781749580960001E-2</v>
      </c>
    </row>
    <row r="4934" spans="1:17">
      <c r="A4934" s="63" t="s">
        <v>78</v>
      </c>
      <c r="B4934" s="63" t="s">
        <v>44</v>
      </c>
      <c r="C4934" s="63" t="s">
        <v>50</v>
      </c>
      <c r="D4934" s="63">
        <v>13</v>
      </c>
      <c r="E4934" s="63">
        <v>0.78379500000000002</v>
      </c>
      <c r="F4934" s="63">
        <v>1.711376</v>
      </c>
      <c r="G4934" s="63">
        <v>0.92758119999999999</v>
      </c>
      <c r="H4934" s="63">
        <v>100</v>
      </c>
      <c r="I4934" s="63">
        <v>0.78269359999999999</v>
      </c>
      <c r="J4934" s="63">
        <v>0.86829440000000002</v>
      </c>
      <c r="K4934" s="63">
        <v>0.92758119999999999</v>
      </c>
      <c r="L4934" s="63">
        <v>0.98686799999999997</v>
      </c>
      <c r="M4934" s="63">
        <v>1.0724689999999999</v>
      </c>
      <c r="N4934" s="63">
        <v>1536</v>
      </c>
      <c r="O4934" s="63">
        <v>0.1130564</v>
      </c>
      <c r="P4934" s="63">
        <v>5</v>
      </c>
      <c r="Q4934" s="63">
        <v>1.2781749580960001E-2</v>
      </c>
    </row>
    <row r="4935" spans="1:17">
      <c r="A4935" s="63" t="s">
        <v>78</v>
      </c>
      <c r="B4935" s="63" t="s">
        <v>44</v>
      </c>
      <c r="C4935" s="63" t="s">
        <v>50</v>
      </c>
      <c r="D4935" s="63">
        <v>14</v>
      </c>
      <c r="E4935" s="63">
        <v>0.96779789999999999</v>
      </c>
      <c r="F4935" s="63">
        <v>2.127405</v>
      </c>
      <c r="G4935" s="63">
        <v>1.1596070000000001</v>
      </c>
      <c r="H4935" s="63">
        <v>102</v>
      </c>
      <c r="I4935" s="63">
        <v>1.0147189999999999</v>
      </c>
      <c r="J4935" s="63">
        <v>1.10032</v>
      </c>
      <c r="K4935" s="63">
        <v>1.1596070000000001</v>
      </c>
      <c r="L4935" s="63">
        <v>1.2188939999999999</v>
      </c>
      <c r="M4935" s="63">
        <v>1.304494</v>
      </c>
      <c r="N4935" s="63">
        <v>1536</v>
      </c>
      <c r="O4935" s="63">
        <v>0.1130564</v>
      </c>
      <c r="P4935" s="63">
        <v>5</v>
      </c>
      <c r="Q4935" s="63">
        <v>1.2781749580960001E-2</v>
      </c>
    </row>
    <row r="4936" spans="1:17">
      <c r="A4936" s="63" t="s">
        <v>78</v>
      </c>
      <c r="B4936" s="63" t="s">
        <v>44</v>
      </c>
      <c r="C4936" s="63" t="s">
        <v>50</v>
      </c>
      <c r="D4936" s="63">
        <v>15</v>
      </c>
      <c r="E4936" s="63">
        <v>1.1651339999999999</v>
      </c>
      <c r="F4936" s="63">
        <v>2.44834</v>
      </c>
      <c r="G4936" s="63">
        <v>1.2832060000000001</v>
      </c>
      <c r="H4936" s="63">
        <v>103.5</v>
      </c>
      <c r="I4936" s="63">
        <v>1.1383179999999999</v>
      </c>
      <c r="J4936" s="63">
        <v>1.223919</v>
      </c>
      <c r="K4936" s="63">
        <v>1.2832060000000001</v>
      </c>
      <c r="L4936" s="63">
        <v>1.342492</v>
      </c>
      <c r="M4936" s="63">
        <v>1.4280930000000001</v>
      </c>
      <c r="N4936" s="63">
        <v>1536</v>
      </c>
      <c r="O4936" s="63">
        <v>0.1130564</v>
      </c>
      <c r="P4936" s="63">
        <v>5</v>
      </c>
      <c r="Q4936" s="63">
        <v>1.2781749580960001E-2</v>
      </c>
    </row>
    <row r="4937" spans="1:17">
      <c r="A4937" s="63" t="s">
        <v>78</v>
      </c>
      <c r="B4937" s="63" t="s">
        <v>44</v>
      </c>
      <c r="C4937" s="63" t="s">
        <v>50</v>
      </c>
      <c r="D4937" s="63">
        <v>16</v>
      </c>
      <c r="E4937" s="63">
        <v>1.4426000000000001</v>
      </c>
      <c r="F4937" s="63">
        <v>2.6830590000000001</v>
      </c>
      <c r="G4937" s="63">
        <v>1.240459</v>
      </c>
      <c r="H4937" s="63">
        <v>103.5</v>
      </c>
      <c r="I4937" s="63">
        <v>1.0955710000000001</v>
      </c>
      <c r="J4937" s="63">
        <v>1.1811720000000001</v>
      </c>
      <c r="K4937" s="63">
        <v>1.240459</v>
      </c>
      <c r="L4937" s="63">
        <v>1.2997460000000001</v>
      </c>
      <c r="M4937" s="63">
        <v>1.385346</v>
      </c>
      <c r="N4937" s="63">
        <v>1536</v>
      </c>
      <c r="O4937" s="63">
        <v>0.1130564</v>
      </c>
      <c r="P4937" s="63">
        <v>5</v>
      </c>
      <c r="Q4937" s="63">
        <v>1.2781749580960001E-2</v>
      </c>
    </row>
    <row r="4938" spans="1:17">
      <c r="A4938" s="63" t="s">
        <v>78</v>
      </c>
      <c r="B4938" s="63" t="s">
        <v>44</v>
      </c>
      <c r="C4938" s="63" t="s">
        <v>50</v>
      </c>
      <c r="D4938" s="63">
        <v>17</v>
      </c>
      <c r="E4938" s="63">
        <v>1.648155</v>
      </c>
      <c r="F4938" s="63">
        <v>2.8893</v>
      </c>
      <c r="G4938" s="63">
        <v>1.2411449999999999</v>
      </c>
      <c r="H4938" s="63">
        <v>104</v>
      </c>
      <c r="I4938" s="63">
        <v>1.096258</v>
      </c>
      <c r="J4938" s="63">
        <v>1.1818580000000001</v>
      </c>
      <c r="K4938" s="63">
        <v>1.2411449999999999</v>
      </c>
      <c r="L4938" s="63">
        <v>1.300432</v>
      </c>
      <c r="M4938" s="63">
        <v>1.3860330000000001</v>
      </c>
      <c r="N4938" s="63">
        <v>1536</v>
      </c>
      <c r="O4938" s="63">
        <v>0.1130564</v>
      </c>
      <c r="P4938" s="63">
        <v>5</v>
      </c>
      <c r="Q4938" s="63">
        <v>1.2781749580960001E-2</v>
      </c>
    </row>
    <row r="4939" spans="1:17">
      <c r="A4939" s="63" t="s">
        <v>78</v>
      </c>
      <c r="B4939" s="63" t="s">
        <v>44</v>
      </c>
      <c r="C4939" s="63" t="s">
        <v>50</v>
      </c>
      <c r="D4939" s="63">
        <v>18</v>
      </c>
      <c r="E4939" s="63">
        <v>1.8021130000000001</v>
      </c>
      <c r="F4939" s="63">
        <v>2.9570219999999998</v>
      </c>
      <c r="G4939" s="63">
        <v>1.1549100000000001</v>
      </c>
      <c r="H4939" s="63">
        <v>103</v>
      </c>
      <c r="I4939" s="63">
        <v>1.010022</v>
      </c>
      <c r="J4939" s="63">
        <v>1.095623</v>
      </c>
      <c r="K4939" s="63">
        <v>1.1549100000000001</v>
      </c>
      <c r="L4939" s="63">
        <v>1.214197</v>
      </c>
      <c r="M4939" s="63">
        <v>1.2997970000000001</v>
      </c>
      <c r="N4939" s="63">
        <v>1536</v>
      </c>
      <c r="O4939" s="63">
        <v>0.1130564</v>
      </c>
      <c r="P4939" s="63">
        <v>5</v>
      </c>
      <c r="Q4939" s="63">
        <v>1.2781749580960001E-2</v>
      </c>
    </row>
    <row r="4940" spans="1:17">
      <c r="A4940" s="63" t="s">
        <v>78</v>
      </c>
      <c r="B4940" s="63" t="s">
        <v>44</v>
      </c>
      <c r="C4940" s="63" t="s">
        <v>50</v>
      </c>
      <c r="D4940" s="63">
        <v>19</v>
      </c>
      <c r="E4940" s="63">
        <v>2.1627939999999999</v>
      </c>
      <c r="F4940" s="63">
        <v>2.8925869999999998</v>
      </c>
      <c r="G4940" s="63">
        <v>0.72979309999999997</v>
      </c>
      <c r="H4940" s="63">
        <v>102.5</v>
      </c>
      <c r="I4940" s="63">
        <v>0.58490549999999997</v>
      </c>
      <c r="J4940" s="63">
        <v>0.67050620000000005</v>
      </c>
      <c r="K4940" s="63">
        <v>0.72979309999999997</v>
      </c>
      <c r="L4940" s="63">
        <v>0.78907989999999995</v>
      </c>
      <c r="M4940" s="63">
        <v>0.87468060000000003</v>
      </c>
      <c r="N4940" s="63">
        <v>1536</v>
      </c>
      <c r="O4940" s="63">
        <v>0.1130564</v>
      </c>
      <c r="P4940" s="63">
        <v>5</v>
      </c>
      <c r="Q4940" s="63">
        <v>1.2781749580960001E-2</v>
      </c>
    </row>
    <row r="4941" spans="1:17">
      <c r="A4941" s="63" t="s">
        <v>78</v>
      </c>
      <c r="B4941" s="63" t="s">
        <v>44</v>
      </c>
      <c r="C4941" s="63" t="s">
        <v>50</v>
      </c>
      <c r="D4941" s="63">
        <v>20</v>
      </c>
      <c r="E4941" s="63">
        <v>2.3194170000000001</v>
      </c>
      <c r="F4941" s="63">
        <v>2.5557979999999998</v>
      </c>
      <c r="G4941" s="63">
        <v>0.23638129999999999</v>
      </c>
      <c r="H4941" s="63">
        <v>98.5</v>
      </c>
      <c r="I4941" s="63">
        <v>9.1493699999999997E-2</v>
      </c>
      <c r="J4941" s="63">
        <v>0.17709449999999999</v>
      </c>
      <c r="K4941" s="63">
        <v>0.23638129999999999</v>
      </c>
      <c r="L4941" s="63">
        <v>0.29566809999999999</v>
      </c>
      <c r="M4941" s="63">
        <v>0.38126890000000002</v>
      </c>
      <c r="N4941" s="63">
        <v>1536</v>
      </c>
      <c r="O4941" s="63">
        <v>0.1130564</v>
      </c>
      <c r="P4941" s="63">
        <v>5</v>
      </c>
      <c r="Q4941" s="63">
        <v>1.2781749580960001E-2</v>
      </c>
    </row>
    <row r="4942" spans="1:17">
      <c r="A4942" s="63" t="s">
        <v>78</v>
      </c>
      <c r="B4942" s="63" t="s">
        <v>44</v>
      </c>
      <c r="C4942" s="63" t="s">
        <v>50</v>
      </c>
      <c r="D4942" s="63">
        <v>21</v>
      </c>
      <c r="E4942" s="63">
        <v>2.2417229999999999</v>
      </c>
      <c r="F4942" s="63">
        <v>2.25901</v>
      </c>
      <c r="G4942" s="63">
        <v>1.7287E-2</v>
      </c>
      <c r="H4942" s="63">
        <v>93.5</v>
      </c>
      <c r="I4942" s="63">
        <v>-0.12760060000000001</v>
      </c>
      <c r="J4942" s="63">
        <v>-4.1999799999999997E-2</v>
      </c>
      <c r="K4942" s="63">
        <v>1.7287E-2</v>
      </c>
      <c r="L4942" s="63">
        <v>7.6573799999999997E-2</v>
      </c>
      <c r="M4942" s="63">
        <v>0.1621746</v>
      </c>
      <c r="N4942" s="63">
        <v>1536</v>
      </c>
      <c r="O4942" s="63">
        <v>0.1130564</v>
      </c>
      <c r="P4942" s="63">
        <v>5</v>
      </c>
      <c r="Q4942" s="63">
        <v>1.2781749580960001E-2</v>
      </c>
    </row>
    <row r="4943" spans="1:17">
      <c r="A4943" s="63" t="s">
        <v>78</v>
      </c>
      <c r="B4943" s="63" t="s">
        <v>44</v>
      </c>
      <c r="C4943" s="63" t="s">
        <v>50</v>
      </c>
      <c r="D4943" s="63">
        <v>22</v>
      </c>
      <c r="E4943" s="63">
        <v>2.007358</v>
      </c>
      <c r="F4943" s="63">
        <v>2.0382380000000002</v>
      </c>
      <c r="G4943" s="63">
        <v>3.0880500000000002E-2</v>
      </c>
      <c r="H4943" s="63">
        <v>89</v>
      </c>
      <c r="I4943" s="63">
        <v>-0.1140071</v>
      </c>
      <c r="J4943" s="63">
        <v>-2.8406399999999998E-2</v>
      </c>
      <c r="K4943" s="63">
        <v>3.0880500000000002E-2</v>
      </c>
      <c r="L4943" s="63">
        <v>9.0167300000000006E-2</v>
      </c>
      <c r="M4943" s="63">
        <v>0.17576800000000001</v>
      </c>
      <c r="N4943" s="63">
        <v>1536</v>
      </c>
      <c r="O4943" s="63">
        <v>0.1130564</v>
      </c>
      <c r="P4943" s="63">
        <v>5</v>
      </c>
      <c r="Q4943" s="63">
        <v>1.2781749580960001E-2</v>
      </c>
    </row>
    <row r="4944" spans="1:17">
      <c r="A4944" s="63" t="s">
        <v>78</v>
      </c>
      <c r="B4944" s="63" t="s">
        <v>44</v>
      </c>
      <c r="C4944" s="63" t="s">
        <v>50</v>
      </c>
      <c r="D4944" s="63">
        <v>23</v>
      </c>
      <c r="E4944" s="63">
        <v>1.578946</v>
      </c>
      <c r="F4944" s="63">
        <v>1.7064520000000001</v>
      </c>
      <c r="G4944" s="63">
        <v>0.12750510000000001</v>
      </c>
      <c r="H4944" s="63">
        <v>85.5</v>
      </c>
      <c r="I4944" s="63">
        <v>-1.7382499999999999E-2</v>
      </c>
      <c r="J4944" s="63">
        <v>6.8218200000000007E-2</v>
      </c>
      <c r="K4944" s="63">
        <v>0.12750510000000001</v>
      </c>
      <c r="L4944" s="63">
        <v>0.18679190000000001</v>
      </c>
      <c r="M4944" s="63">
        <v>0.27239269999999999</v>
      </c>
      <c r="N4944" s="63">
        <v>1536</v>
      </c>
      <c r="O4944" s="63">
        <v>0.1130564</v>
      </c>
      <c r="P4944" s="63">
        <v>5</v>
      </c>
      <c r="Q4944" s="63">
        <v>1.2781749580960001E-2</v>
      </c>
    </row>
    <row r="4945" spans="1:17">
      <c r="A4945" s="63" t="s">
        <v>78</v>
      </c>
      <c r="B4945" s="63" t="s">
        <v>44</v>
      </c>
      <c r="C4945" s="63" t="s">
        <v>50</v>
      </c>
      <c r="D4945" s="63">
        <v>24</v>
      </c>
      <c r="E4945" s="63">
        <v>1.3248850000000001</v>
      </c>
      <c r="F4945" s="63">
        <v>1.1662060000000001</v>
      </c>
      <c r="G4945" s="63">
        <v>-0.15867829999999999</v>
      </c>
      <c r="H4945" s="63">
        <v>82</v>
      </c>
      <c r="I4945" s="63">
        <v>-0.3035659</v>
      </c>
      <c r="J4945" s="63">
        <v>-0.21796509999999999</v>
      </c>
      <c r="K4945" s="63">
        <v>-0.15867829999999999</v>
      </c>
      <c r="L4945" s="63">
        <v>-9.9391499999999994E-2</v>
      </c>
      <c r="M4945" s="63">
        <v>-1.3790699999999999E-2</v>
      </c>
      <c r="N4945" s="63">
        <v>1536</v>
      </c>
      <c r="O4945" s="63">
        <v>0.1130564</v>
      </c>
      <c r="P4945" s="63">
        <v>5</v>
      </c>
      <c r="Q4945" s="63">
        <v>1.2781749580960001E-2</v>
      </c>
    </row>
    <row r="4946" spans="1:17">
      <c r="A4946" s="63" t="s">
        <v>78</v>
      </c>
      <c r="B4946" s="63" t="s">
        <v>44</v>
      </c>
      <c r="C4946" s="63" t="s">
        <v>51</v>
      </c>
      <c r="D4946" s="63">
        <v>1</v>
      </c>
      <c r="E4946" s="63">
        <v>1.096868</v>
      </c>
      <c r="F4946" s="63">
        <v>0.81113460000000004</v>
      </c>
      <c r="G4946" s="63">
        <v>-0.28573379999999998</v>
      </c>
      <c r="H4946" s="63">
        <v>80</v>
      </c>
      <c r="I4946" s="63">
        <v>-0.43062139999999999</v>
      </c>
      <c r="J4946" s="63">
        <v>-0.34502070000000001</v>
      </c>
      <c r="K4946" s="63">
        <v>-0.28573379999999998</v>
      </c>
      <c r="L4946" s="63">
        <v>-0.22644700000000001</v>
      </c>
      <c r="M4946" s="63">
        <v>-0.1408462</v>
      </c>
      <c r="N4946" s="63">
        <v>1536</v>
      </c>
      <c r="O4946" s="63">
        <v>0.1130564</v>
      </c>
      <c r="P4946" s="63">
        <v>6</v>
      </c>
      <c r="Q4946" s="63">
        <v>1.2781749580960001E-2</v>
      </c>
    </row>
    <row r="4947" spans="1:17">
      <c r="A4947" s="63" t="s">
        <v>78</v>
      </c>
      <c r="B4947" s="63" t="s">
        <v>44</v>
      </c>
      <c r="C4947" s="63" t="s">
        <v>51</v>
      </c>
      <c r="D4947" s="63">
        <v>2</v>
      </c>
      <c r="E4947" s="63">
        <v>1.044694</v>
      </c>
      <c r="F4947" s="63">
        <v>0.61237059999999999</v>
      </c>
      <c r="G4947" s="63">
        <v>-0.43232330000000002</v>
      </c>
      <c r="H4947" s="63">
        <v>79</v>
      </c>
      <c r="I4947" s="63">
        <v>-0.57721089999999997</v>
      </c>
      <c r="J4947" s="63">
        <v>-0.4916102</v>
      </c>
      <c r="K4947" s="63">
        <v>-0.43232330000000002</v>
      </c>
      <c r="L4947" s="63">
        <v>-0.37303649999999999</v>
      </c>
      <c r="M4947" s="63">
        <v>-0.28743570000000002</v>
      </c>
      <c r="N4947" s="63">
        <v>1536</v>
      </c>
      <c r="O4947" s="63">
        <v>0.1130564</v>
      </c>
      <c r="P4947" s="63">
        <v>6</v>
      </c>
      <c r="Q4947" s="63">
        <v>1.2781749580960001E-2</v>
      </c>
    </row>
    <row r="4948" spans="1:17">
      <c r="A4948" s="63" t="s">
        <v>78</v>
      </c>
      <c r="B4948" s="63" t="s">
        <v>44</v>
      </c>
      <c r="C4948" s="63" t="s">
        <v>51</v>
      </c>
      <c r="D4948" s="63">
        <v>3</v>
      </c>
      <c r="E4948" s="63">
        <v>0.94670770000000004</v>
      </c>
      <c r="F4948" s="63">
        <v>0.50560470000000002</v>
      </c>
      <c r="G4948" s="63">
        <v>-0.44110300000000002</v>
      </c>
      <c r="H4948" s="63">
        <v>78</v>
      </c>
      <c r="I4948" s="63">
        <v>-0.58599049999999997</v>
      </c>
      <c r="J4948" s="63">
        <v>-0.5003898</v>
      </c>
      <c r="K4948" s="63">
        <v>-0.44110300000000002</v>
      </c>
      <c r="L4948" s="63">
        <v>-0.38181609999999999</v>
      </c>
      <c r="M4948" s="63">
        <v>-0.29621540000000002</v>
      </c>
      <c r="N4948" s="63">
        <v>1536</v>
      </c>
      <c r="O4948" s="63">
        <v>0.1130564</v>
      </c>
      <c r="P4948" s="63">
        <v>6</v>
      </c>
      <c r="Q4948" s="63">
        <v>1.2781749580960001E-2</v>
      </c>
    </row>
    <row r="4949" spans="1:17">
      <c r="A4949" s="63" t="s">
        <v>78</v>
      </c>
      <c r="B4949" s="63" t="s">
        <v>44</v>
      </c>
      <c r="C4949" s="63" t="s">
        <v>51</v>
      </c>
      <c r="D4949" s="63">
        <v>4</v>
      </c>
      <c r="E4949" s="63">
        <v>0.8850886</v>
      </c>
      <c r="F4949" s="63">
        <v>0.6094079</v>
      </c>
      <c r="G4949" s="63">
        <v>-0.2756807</v>
      </c>
      <c r="H4949" s="63">
        <v>74</v>
      </c>
      <c r="I4949" s="63">
        <v>-0.42056830000000001</v>
      </c>
      <c r="J4949" s="63">
        <v>-0.33496759999999998</v>
      </c>
      <c r="K4949" s="63">
        <v>-0.2756807</v>
      </c>
      <c r="L4949" s="63">
        <v>-0.2163939</v>
      </c>
      <c r="M4949" s="63">
        <v>-0.1307931</v>
      </c>
      <c r="N4949" s="63">
        <v>1536</v>
      </c>
      <c r="O4949" s="63">
        <v>0.1130564</v>
      </c>
      <c r="P4949" s="63">
        <v>6</v>
      </c>
      <c r="Q4949" s="63">
        <v>1.2781749580960001E-2</v>
      </c>
    </row>
    <row r="4950" spans="1:17">
      <c r="A4950" s="63" t="s">
        <v>78</v>
      </c>
      <c r="B4950" s="63" t="s">
        <v>44</v>
      </c>
      <c r="C4950" s="63" t="s">
        <v>51</v>
      </c>
      <c r="D4950" s="63">
        <v>5</v>
      </c>
      <c r="E4950" s="63">
        <v>0.84359139999999999</v>
      </c>
      <c r="F4950" s="63">
        <v>0.63198620000000005</v>
      </c>
      <c r="G4950" s="63">
        <v>-0.21160519999999999</v>
      </c>
      <c r="H4950" s="63">
        <v>72.5</v>
      </c>
      <c r="I4950" s="63">
        <v>-0.3564928</v>
      </c>
      <c r="J4950" s="63">
        <v>-0.27089200000000002</v>
      </c>
      <c r="K4950" s="63">
        <v>-0.21160519999999999</v>
      </c>
      <c r="L4950" s="63">
        <v>-0.15231839999999999</v>
      </c>
      <c r="M4950" s="63">
        <v>-6.6717600000000002E-2</v>
      </c>
      <c r="N4950" s="63">
        <v>1536</v>
      </c>
      <c r="O4950" s="63">
        <v>0.1130564</v>
      </c>
      <c r="P4950" s="63">
        <v>6</v>
      </c>
      <c r="Q4950" s="63">
        <v>1.2781749580960001E-2</v>
      </c>
    </row>
    <row r="4951" spans="1:17">
      <c r="A4951" s="63" t="s">
        <v>78</v>
      </c>
      <c r="B4951" s="63" t="s">
        <v>44</v>
      </c>
      <c r="C4951" s="63" t="s">
        <v>51</v>
      </c>
      <c r="D4951" s="63">
        <v>6</v>
      </c>
      <c r="E4951" s="63">
        <v>1.0791040000000001</v>
      </c>
      <c r="F4951" s="63">
        <v>0.63453099999999996</v>
      </c>
      <c r="G4951" s="63">
        <v>-0.4445733</v>
      </c>
      <c r="H4951" s="63">
        <v>71</v>
      </c>
      <c r="I4951" s="63">
        <v>-0.58946089999999995</v>
      </c>
      <c r="J4951" s="63">
        <v>-0.50386019999999998</v>
      </c>
      <c r="K4951" s="63">
        <v>-0.4445733</v>
      </c>
      <c r="L4951" s="63">
        <v>-0.38528649999999998</v>
      </c>
      <c r="M4951" s="63">
        <v>-0.2996857</v>
      </c>
      <c r="N4951" s="63">
        <v>1536</v>
      </c>
      <c r="O4951" s="63">
        <v>0.1130564</v>
      </c>
      <c r="P4951" s="63">
        <v>6</v>
      </c>
      <c r="Q4951" s="63">
        <v>1.2781749580960001E-2</v>
      </c>
    </row>
    <row r="4952" spans="1:17">
      <c r="A4952" s="63" t="s">
        <v>78</v>
      </c>
      <c r="B4952" s="63" t="s">
        <v>44</v>
      </c>
      <c r="C4952" s="63" t="s">
        <v>51</v>
      </c>
      <c r="D4952" s="63">
        <v>7</v>
      </c>
      <c r="E4952" s="63">
        <v>1.1964809999999999</v>
      </c>
      <c r="F4952" s="63">
        <v>0.87383909999999998</v>
      </c>
      <c r="G4952" s="63">
        <v>-0.32264199999999998</v>
      </c>
      <c r="H4952" s="63">
        <v>71.5</v>
      </c>
      <c r="I4952" s="63">
        <v>-0.46752959999999999</v>
      </c>
      <c r="J4952" s="63">
        <v>-0.38192880000000001</v>
      </c>
      <c r="K4952" s="63">
        <v>-0.32264199999999998</v>
      </c>
      <c r="L4952" s="63">
        <v>-0.26335510000000001</v>
      </c>
      <c r="M4952" s="63">
        <v>-0.17775440000000001</v>
      </c>
      <c r="N4952" s="63">
        <v>1536</v>
      </c>
      <c r="O4952" s="63">
        <v>0.1130564</v>
      </c>
      <c r="P4952" s="63">
        <v>6</v>
      </c>
      <c r="Q4952" s="63">
        <v>1.2781749580960001E-2</v>
      </c>
    </row>
    <row r="4953" spans="1:17">
      <c r="A4953" s="63" t="s">
        <v>78</v>
      </c>
      <c r="B4953" s="63" t="s">
        <v>44</v>
      </c>
      <c r="C4953" s="63" t="s">
        <v>51</v>
      </c>
      <c r="D4953" s="63">
        <v>8</v>
      </c>
      <c r="E4953" s="63">
        <v>1.2978320000000001</v>
      </c>
      <c r="F4953" s="63">
        <v>0.94687399999999999</v>
      </c>
      <c r="G4953" s="63">
        <v>-0.35095789999999999</v>
      </c>
      <c r="H4953" s="63">
        <v>75.5</v>
      </c>
      <c r="I4953" s="63">
        <v>-0.49584549999999999</v>
      </c>
      <c r="J4953" s="63">
        <v>-0.41024470000000002</v>
      </c>
      <c r="K4953" s="63">
        <v>-0.35095789999999999</v>
      </c>
      <c r="L4953" s="63">
        <v>-0.29167100000000001</v>
      </c>
      <c r="M4953" s="63">
        <v>-0.20607030000000001</v>
      </c>
      <c r="N4953" s="63">
        <v>1536</v>
      </c>
      <c r="O4953" s="63">
        <v>0.1130564</v>
      </c>
      <c r="P4953" s="63">
        <v>6</v>
      </c>
      <c r="Q4953" s="63">
        <v>1.2781749580960001E-2</v>
      </c>
    </row>
    <row r="4954" spans="1:17">
      <c r="A4954" s="63" t="s">
        <v>78</v>
      </c>
      <c r="B4954" s="63" t="s">
        <v>44</v>
      </c>
      <c r="C4954" s="63" t="s">
        <v>51</v>
      </c>
      <c r="D4954" s="63">
        <v>9</v>
      </c>
      <c r="E4954" s="63">
        <v>1.045688</v>
      </c>
      <c r="F4954" s="63">
        <v>1.0007239999999999</v>
      </c>
      <c r="G4954" s="63">
        <v>-4.4963400000000001E-2</v>
      </c>
      <c r="H4954" s="63">
        <v>80.5</v>
      </c>
      <c r="I4954" s="63">
        <v>-0.18985099999999999</v>
      </c>
      <c r="J4954" s="63">
        <v>-0.1042502</v>
      </c>
      <c r="K4954" s="63">
        <v>-4.4963400000000001E-2</v>
      </c>
      <c r="L4954" s="63">
        <v>1.4323499999999999E-2</v>
      </c>
      <c r="M4954" s="63">
        <v>9.9924200000000005E-2</v>
      </c>
      <c r="N4954" s="63">
        <v>1536</v>
      </c>
      <c r="O4954" s="63">
        <v>0.1130564</v>
      </c>
      <c r="P4954" s="63">
        <v>6</v>
      </c>
      <c r="Q4954" s="63">
        <v>1.2781749580960001E-2</v>
      </c>
    </row>
    <row r="4955" spans="1:17">
      <c r="A4955" s="63" t="s">
        <v>78</v>
      </c>
      <c r="B4955" s="63" t="s">
        <v>44</v>
      </c>
      <c r="C4955" s="63" t="s">
        <v>51</v>
      </c>
      <c r="D4955" s="63">
        <v>10</v>
      </c>
      <c r="E4955" s="63">
        <v>1.016532</v>
      </c>
      <c r="F4955" s="63">
        <v>0.96037309999999998</v>
      </c>
      <c r="G4955" s="63">
        <v>-5.6158600000000003E-2</v>
      </c>
      <c r="H4955" s="63">
        <v>86.5</v>
      </c>
      <c r="I4955" s="63">
        <v>-0.20104620000000001</v>
      </c>
      <c r="J4955" s="63">
        <v>-0.1154454</v>
      </c>
      <c r="K4955" s="63">
        <v>-5.6158600000000003E-2</v>
      </c>
      <c r="L4955" s="63">
        <v>3.1281999999999998E-3</v>
      </c>
      <c r="M4955" s="63">
        <v>8.8729000000000002E-2</v>
      </c>
      <c r="N4955" s="63">
        <v>1536</v>
      </c>
      <c r="O4955" s="63">
        <v>0.1130564</v>
      </c>
      <c r="P4955" s="63">
        <v>6</v>
      </c>
      <c r="Q4955" s="63">
        <v>1.2781749580960001E-2</v>
      </c>
    </row>
    <row r="4956" spans="1:17">
      <c r="A4956" s="63" t="s">
        <v>78</v>
      </c>
      <c r="B4956" s="63" t="s">
        <v>44</v>
      </c>
      <c r="C4956" s="63" t="s">
        <v>51</v>
      </c>
      <c r="D4956" s="63">
        <v>11</v>
      </c>
      <c r="E4956" s="63">
        <v>0.95607529999999996</v>
      </c>
      <c r="F4956" s="63">
        <v>1.1181350000000001</v>
      </c>
      <c r="G4956" s="63">
        <v>0.1620595</v>
      </c>
      <c r="H4956" s="63">
        <v>90</v>
      </c>
      <c r="I4956" s="63">
        <v>1.71719E-2</v>
      </c>
      <c r="J4956" s="63">
        <v>0.10277269999999999</v>
      </c>
      <c r="K4956" s="63">
        <v>0.1620595</v>
      </c>
      <c r="L4956" s="63">
        <v>0.2213463</v>
      </c>
      <c r="M4956" s="63">
        <v>0.30694709999999997</v>
      </c>
      <c r="N4956" s="63">
        <v>1536</v>
      </c>
      <c r="O4956" s="63">
        <v>0.1130564</v>
      </c>
      <c r="P4956" s="63">
        <v>6</v>
      </c>
      <c r="Q4956" s="63">
        <v>1.2781749580960001E-2</v>
      </c>
    </row>
    <row r="4957" spans="1:17">
      <c r="A4957" s="63" t="s">
        <v>78</v>
      </c>
      <c r="B4957" s="63" t="s">
        <v>44</v>
      </c>
      <c r="C4957" s="63" t="s">
        <v>51</v>
      </c>
      <c r="D4957" s="63">
        <v>12</v>
      </c>
      <c r="E4957" s="63">
        <v>1.012405</v>
      </c>
      <c r="F4957" s="63">
        <v>1.4095660000000001</v>
      </c>
      <c r="G4957" s="63">
        <v>0.39716099999999999</v>
      </c>
      <c r="H4957" s="63">
        <v>92.5</v>
      </c>
      <c r="I4957" s="63">
        <v>0.25227339999999998</v>
      </c>
      <c r="J4957" s="63">
        <v>0.33787420000000001</v>
      </c>
      <c r="K4957" s="63">
        <v>0.39716099999999999</v>
      </c>
      <c r="L4957" s="63">
        <v>0.45644780000000001</v>
      </c>
      <c r="M4957" s="63">
        <v>0.54204859999999999</v>
      </c>
      <c r="N4957" s="63">
        <v>1536</v>
      </c>
      <c r="O4957" s="63">
        <v>0.1130564</v>
      </c>
      <c r="P4957" s="63">
        <v>6</v>
      </c>
      <c r="Q4957" s="63">
        <v>1.2781749580960001E-2</v>
      </c>
    </row>
    <row r="4958" spans="1:17">
      <c r="A4958" s="63" t="s">
        <v>78</v>
      </c>
      <c r="B4958" s="63" t="s">
        <v>44</v>
      </c>
      <c r="C4958" s="63" t="s">
        <v>51</v>
      </c>
      <c r="D4958" s="63">
        <v>13</v>
      </c>
      <c r="E4958" s="63">
        <v>0.91847069999999997</v>
      </c>
      <c r="F4958" s="63">
        <v>1.6626780000000001</v>
      </c>
      <c r="G4958" s="63">
        <v>0.74420739999999996</v>
      </c>
      <c r="H4958" s="63">
        <v>95.5</v>
      </c>
      <c r="I4958" s="63">
        <v>0.59931979999999996</v>
      </c>
      <c r="J4958" s="63">
        <v>0.68492050000000004</v>
      </c>
      <c r="K4958" s="63">
        <v>0.74420739999999996</v>
      </c>
      <c r="L4958" s="63">
        <v>0.80349420000000005</v>
      </c>
      <c r="M4958" s="63">
        <v>0.88909490000000002</v>
      </c>
      <c r="N4958" s="63">
        <v>1536</v>
      </c>
      <c r="O4958" s="63">
        <v>0.1130564</v>
      </c>
      <c r="P4958" s="63">
        <v>6</v>
      </c>
      <c r="Q4958" s="63">
        <v>1.2781749580960001E-2</v>
      </c>
    </row>
    <row r="4959" spans="1:17">
      <c r="A4959" s="63" t="s">
        <v>78</v>
      </c>
      <c r="B4959" s="63" t="s">
        <v>44</v>
      </c>
      <c r="C4959" s="63" t="s">
        <v>51</v>
      </c>
      <c r="D4959" s="63">
        <v>14</v>
      </c>
      <c r="E4959" s="63">
        <v>1.043107</v>
      </c>
      <c r="F4959" s="63">
        <v>2.0041500000000001</v>
      </c>
      <c r="G4959" s="63">
        <v>0.96104239999999996</v>
      </c>
      <c r="H4959" s="63">
        <v>98</v>
      </c>
      <c r="I4959" s="63">
        <v>0.81615479999999996</v>
      </c>
      <c r="J4959" s="63">
        <v>0.90175559999999999</v>
      </c>
      <c r="K4959" s="63">
        <v>0.96104239999999996</v>
      </c>
      <c r="L4959" s="63">
        <v>1.020329</v>
      </c>
      <c r="M4959" s="63">
        <v>1.1059300000000001</v>
      </c>
      <c r="N4959" s="63">
        <v>1536</v>
      </c>
      <c r="O4959" s="63">
        <v>0.1130564</v>
      </c>
      <c r="P4959" s="63">
        <v>6</v>
      </c>
      <c r="Q4959" s="63">
        <v>1.2781749580960001E-2</v>
      </c>
    </row>
    <row r="4960" spans="1:17">
      <c r="A4960" s="63" t="s">
        <v>78</v>
      </c>
      <c r="B4960" s="63" t="s">
        <v>44</v>
      </c>
      <c r="C4960" s="63" t="s">
        <v>51</v>
      </c>
      <c r="D4960" s="63">
        <v>15</v>
      </c>
      <c r="E4960" s="63">
        <v>1.1997059999999999</v>
      </c>
      <c r="F4960" s="63">
        <v>2.316649</v>
      </c>
      <c r="G4960" s="63">
        <v>1.116943</v>
      </c>
      <c r="H4960" s="63">
        <v>100.5</v>
      </c>
      <c r="I4960" s="63">
        <v>0.97205520000000001</v>
      </c>
      <c r="J4960" s="63">
        <v>1.0576559999999999</v>
      </c>
      <c r="K4960" s="63">
        <v>1.116943</v>
      </c>
      <c r="L4960" s="63">
        <v>1.1762300000000001</v>
      </c>
      <c r="M4960" s="63">
        <v>1.26183</v>
      </c>
      <c r="N4960" s="63">
        <v>1536</v>
      </c>
      <c r="O4960" s="63">
        <v>0.1130564</v>
      </c>
      <c r="P4960" s="63">
        <v>6</v>
      </c>
      <c r="Q4960" s="63">
        <v>1.2781749580960001E-2</v>
      </c>
    </row>
    <row r="4961" spans="1:17">
      <c r="A4961" s="63" t="s">
        <v>78</v>
      </c>
      <c r="B4961" s="63" t="s">
        <v>44</v>
      </c>
      <c r="C4961" s="63" t="s">
        <v>51</v>
      </c>
      <c r="D4961" s="63">
        <v>16</v>
      </c>
      <c r="E4961" s="63">
        <v>1.4589719999999999</v>
      </c>
      <c r="F4961" s="63">
        <v>2.583529</v>
      </c>
      <c r="G4961" s="63">
        <v>1.1245560000000001</v>
      </c>
      <c r="H4961" s="63">
        <v>101.5</v>
      </c>
      <c r="I4961" s="63">
        <v>0.97966869999999995</v>
      </c>
      <c r="J4961" s="63">
        <v>1.065269</v>
      </c>
      <c r="K4961" s="63">
        <v>1.1245560000000001</v>
      </c>
      <c r="L4961" s="63">
        <v>1.183843</v>
      </c>
      <c r="M4961" s="63">
        <v>1.269444</v>
      </c>
      <c r="N4961" s="63">
        <v>1536</v>
      </c>
      <c r="O4961" s="63">
        <v>0.1130564</v>
      </c>
      <c r="P4961" s="63">
        <v>6</v>
      </c>
      <c r="Q4961" s="63">
        <v>1.2781749580960001E-2</v>
      </c>
    </row>
    <row r="4962" spans="1:17">
      <c r="A4962" s="63" t="s">
        <v>78</v>
      </c>
      <c r="B4962" s="63" t="s">
        <v>44</v>
      </c>
      <c r="C4962" s="63" t="s">
        <v>51</v>
      </c>
      <c r="D4962" s="63">
        <v>17</v>
      </c>
      <c r="E4962" s="63">
        <v>1.66052</v>
      </c>
      <c r="F4962" s="63">
        <v>2.7775729999999998</v>
      </c>
      <c r="G4962" s="63">
        <v>1.1170530000000001</v>
      </c>
      <c r="H4962" s="63">
        <v>102</v>
      </c>
      <c r="I4962" s="63">
        <v>0.9721651</v>
      </c>
      <c r="J4962" s="63">
        <v>1.057766</v>
      </c>
      <c r="K4962" s="63">
        <v>1.1170530000000001</v>
      </c>
      <c r="L4962" s="63">
        <v>1.1763399999999999</v>
      </c>
      <c r="M4962" s="63">
        <v>1.2619400000000001</v>
      </c>
      <c r="N4962" s="63">
        <v>1536</v>
      </c>
      <c r="O4962" s="63">
        <v>0.1130564</v>
      </c>
      <c r="P4962" s="63">
        <v>6</v>
      </c>
      <c r="Q4962" s="63">
        <v>1.2781749580960001E-2</v>
      </c>
    </row>
    <row r="4963" spans="1:17">
      <c r="A4963" s="63" t="s">
        <v>78</v>
      </c>
      <c r="B4963" s="63" t="s">
        <v>44</v>
      </c>
      <c r="C4963" s="63" t="s">
        <v>51</v>
      </c>
      <c r="D4963" s="63">
        <v>18</v>
      </c>
      <c r="E4963" s="63">
        <v>1.8368329999999999</v>
      </c>
      <c r="F4963" s="63">
        <v>2.9278040000000001</v>
      </c>
      <c r="G4963" s="63">
        <v>1.0909720000000001</v>
      </c>
      <c r="H4963" s="63">
        <v>102</v>
      </c>
      <c r="I4963" s="63">
        <v>0.94608429999999999</v>
      </c>
      <c r="J4963" s="63">
        <v>1.031685</v>
      </c>
      <c r="K4963" s="63">
        <v>1.0909720000000001</v>
      </c>
      <c r="L4963" s="63">
        <v>1.1502589999999999</v>
      </c>
      <c r="M4963" s="63">
        <v>1.235859</v>
      </c>
      <c r="N4963" s="63">
        <v>1536</v>
      </c>
      <c r="O4963" s="63">
        <v>0.1130564</v>
      </c>
      <c r="P4963" s="63">
        <v>6</v>
      </c>
      <c r="Q4963" s="63">
        <v>1.2781749580960001E-2</v>
      </c>
    </row>
    <row r="4964" spans="1:17">
      <c r="A4964" s="63" t="s">
        <v>78</v>
      </c>
      <c r="B4964" s="63" t="s">
        <v>44</v>
      </c>
      <c r="C4964" s="63" t="s">
        <v>51</v>
      </c>
      <c r="D4964" s="63">
        <v>19</v>
      </c>
      <c r="E4964" s="63">
        <v>2.2073209999999999</v>
      </c>
      <c r="F4964" s="63">
        <v>2.9104199999999998</v>
      </c>
      <c r="G4964" s="63">
        <v>0.70309880000000002</v>
      </c>
      <c r="H4964" s="63">
        <v>102</v>
      </c>
      <c r="I4964" s="63">
        <v>0.55821120000000002</v>
      </c>
      <c r="J4964" s="63">
        <v>0.64381189999999999</v>
      </c>
      <c r="K4964" s="63">
        <v>0.70309880000000002</v>
      </c>
      <c r="L4964" s="63">
        <v>0.7623856</v>
      </c>
      <c r="M4964" s="63">
        <v>0.84798629999999997</v>
      </c>
      <c r="N4964" s="63">
        <v>1536</v>
      </c>
      <c r="O4964" s="63">
        <v>0.1130564</v>
      </c>
      <c r="P4964" s="63">
        <v>6</v>
      </c>
      <c r="Q4964" s="63">
        <v>1.2781749580960001E-2</v>
      </c>
    </row>
    <row r="4965" spans="1:17">
      <c r="A4965" s="63" t="s">
        <v>78</v>
      </c>
      <c r="B4965" s="63" t="s">
        <v>44</v>
      </c>
      <c r="C4965" s="63" t="s">
        <v>51</v>
      </c>
      <c r="D4965" s="63">
        <v>20</v>
      </c>
      <c r="E4965" s="63">
        <v>2.430177</v>
      </c>
      <c r="F4965" s="63">
        <v>2.7222559999999998</v>
      </c>
      <c r="G4965" s="63">
        <v>0.29207919999999998</v>
      </c>
      <c r="H4965" s="63">
        <v>100.5</v>
      </c>
      <c r="I4965" s="63">
        <v>0.14719160000000001</v>
      </c>
      <c r="J4965" s="63">
        <v>0.23279240000000001</v>
      </c>
      <c r="K4965" s="63">
        <v>0.29207919999999998</v>
      </c>
      <c r="L4965" s="63">
        <v>0.35136600000000001</v>
      </c>
      <c r="M4965" s="63">
        <v>0.43696679999999999</v>
      </c>
      <c r="N4965" s="63">
        <v>1536</v>
      </c>
      <c r="O4965" s="63">
        <v>0.1130564</v>
      </c>
      <c r="P4965" s="63">
        <v>6</v>
      </c>
      <c r="Q4965" s="63">
        <v>1.2781749580960001E-2</v>
      </c>
    </row>
    <row r="4966" spans="1:17">
      <c r="A4966" s="63" t="s">
        <v>78</v>
      </c>
      <c r="B4966" s="63" t="s">
        <v>44</v>
      </c>
      <c r="C4966" s="63" t="s">
        <v>51</v>
      </c>
      <c r="D4966" s="63">
        <v>21</v>
      </c>
      <c r="E4966" s="63">
        <v>2.3676520000000001</v>
      </c>
      <c r="F4966" s="63">
        <v>2.4832190000000001</v>
      </c>
      <c r="G4966" s="63">
        <v>0.1155677</v>
      </c>
      <c r="H4966" s="63">
        <v>97.5</v>
      </c>
      <c r="I4966" s="63">
        <v>-2.9319899999999999E-2</v>
      </c>
      <c r="J4966" s="63">
        <v>5.6280900000000002E-2</v>
      </c>
      <c r="K4966" s="63">
        <v>0.1155677</v>
      </c>
      <c r="L4966" s="63">
        <v>0.1748545</v>
      </c>
      <c r="M4966" s="63">
        <v>0.2604553</v>
      </c>
      <c r="N4966" s="63">
        <v>1536</v>
      </c>
      <c r="O4966" s="63">
        <v>0.1130564</v>
      </c>
      <c r="P4966" s="63">
        <v>6</v>
      </c>
      <c r="Q4966" s="63">
        <v>1.2781749580960001E-2</v>
      </c>
    </row>
    <row r="4967" spans="1:17">
      <c r="A4967" s="63" t="s">
        <v>78</v>
      </c>
      <c r="B4967" s="63" t="s">
        <v>44</v>
      </c>
      <c r="C4967" s="63" t="s">
        <v>51</v>
      </c>
      <c r="D4967" s="63">
        <v>22</v>
      </c>
      <c r="E4967" s="63">
        <v>2.074697</v>
      </c>
      <c r="F4967" s="63">
        <v>2.3176589999999999</v>
      </c>
      <c r="G4967" s="63">
        <v>0.2429616</v>
      </c>
      <c r="H4967" s="63">
        <v>94</v>
      </c>
      <c r="I4967" s="63">
        <v>9.8073999999999995E-2</v>
      </c>
      <c r="J4967" s="63">
        <v>0.1836748</v>
      </c>
      <c r="K4967" s="63">
        <v>0.2429616</v>
      </c>
      <c r="L4967" s="63">
        <v>0.30224849999999998</v>
      </c>
      <c r="M4967" s="63">
        <v>0.38784920000000001</v>
      </c>
      <c r="N4967" s="63">
        <v>1536</v>
      </c>
      <c r="O4967" s="63">
        <v>0.1130564</v>
      </c>
      <c r="P4967" s="63">
        <v>6</v>
      </c>
      <c r="Q4967" s="63">
        <v>1.2781749580960001E-2</v>
      </c>
    </row>
    <row r="4968" spans="1:17">
      <c r="A4968" s="63" t="s">
        <v>78</v>
      </c>
      <c r="B4968" s="63" t="s">
        <v>44</v>
      </c>
      <c r="C4968" s="63" t="s">
        <v>51</v>
      </c>
      <c r="D4968" s="63">
        <v>23</v>
      </c>
      <c r="E4968" s="63">
        <v>1.539229</v>
      </c>
      <c r="F4968" s="63">
        <v>2.0165320000000002</v>
      </c>
      <c r="G4968" s="63">
        <v>0.4773039</v>
      </c>
      <c r="H4968" s="63">
        <v>91</v>
      </c>
      <c r="I4968" s="63">
        <v>0.3324163</v>
      </c>
      <c r="J4968" s="63">
        <v>0.41801700000000003</v>
      </c>
      <c r="K4968" s="63">
        <v>0.4773039</v>
      </c>
      <c r="L4968" s="63">
        <v>0.53659069999999998</v>
      </c>
      <c r="M4968" s="63">
        <v>0.62219139999999995</v>
      </c>
      <c r="N4968" s="63">
        <v>1536</v>
      </c>
      <c r="O4968" s="63">
        <v>0.1130564</v>
      </c>
      <c r="P4968" s="63">
        <v>6</v>
      </c>
      <c r="Q4968" s="63">
        <v>1.2781749580960001E-2</v>
      </c>
    </row>
    <row r="4969" spans="1:17">
      <c r="A4969" s="63" t="s">
        <v>78</v>
      </c>
      <c r="B4969" s="63" t="s">
        <v>44</v>
      </c>
      <c r="C4969" s="63" t="s">
        <v>51</v>
      </c>
      <c r="D4969" s="63">
        <v>24</v>
      </c>
      <c r="E4969" s="63">
        <v>1.4096329999999999</v>
      </c>
      <c r="F4969" s="63">
        <v>1.279954</v>
      </c>
      <c r="G4969" s="63">
        <v>-0.12967819999999999</v>
      </c>
      <c r="H4969" s="63">
        <v>87.5</v>
      </c>
      <c r="I4969" s="63">
        <v>-0.27456580000000003</v>
      </c>
      <c r="J4969" s="63">
        <v>-0.1889651</v>
      </c>
      <c r="K4969" s="63">
        <v>-0.12967819999999999</v>
      </c>
      <c r="L4969" s="63">
        <v>-7.0391400000000007E-2</v>
      </c>
      <c r="M4969" s="63">
        <v>1.52093E-2</v>
      </c>
      <c r="N4969" s="63">
        <v>1536</v>
      </c>
      <c r="O4969" s="63">
        <v>0.1130564</v>
      </c>
      <c r="P4969" s="63">
        <v>6</v>
      </c>
      <c r="Q4969" s="63">
        <v>1.2781749580960001E-2</v>
      </c>
    </row>
    <row r="4970" spans="1:17">
      <c r="A4970" s="63" t="s">
        <v>78</v>
      </c>
      <c r="B4970" s="63" t="s">
        <v>44</v>
      </c>
      <c r="C4970" s="63" t="s">
        <v>52</v>
      </c>
      <c r="D4970" s="63">
        <v>1</v>
      </c>
      <c r="E4970" s="63">
        <v>1.0299830000000001</v>
      </c>
      <c r="F4970" s="63">
        <v>0.5814608</v>
      </c>
      <c r="G4970" s="63">
        <v>-0.44852249999999999</v>
      </c>
      <c r="H4970" s="63">
        <v>88</v>
      </c>
      <c r="I4970" s="63">
        <v>-0.59341010000000005</v>
      </c>
      <c r="J4970" s="63">
        <v>-0.50780930000000002</v>
      </c>
      <c r="K4970" s="63">
        <v>-0.44852249999999999</v>
      </c>
      <c r="L4970" s="63">
        <v>-0.38923570000000002</v>
      </c>
      <c r="M4970" s="63">
        <v>-0.30363489999999999</v>
      </c>
      <c r="N4970" s="63">
        <v>1536</v>
      </c>
      <c r="O4970" s="63">
        <v>0.1130564</v>
      </c>
      <c r="P4970" s="63">
        <v>7</v>
      </c>
      <c r="Q4970" s="63">
        <v>1.2781749580960001E-2</v>
      </c>
    </row>
    <row r="4971" spans="1:17">
      <c r="A4971" s="63" t="s">
        <v>78</v>
      </c>
      <c r="B4971" s="63" t="s">
        <v>44</v>
      </c>
      <c r="C4971" s="63" t="s">
        <v>52</v>
      </c>
      <c r="D4971" s="63">
        <v>2</v>
      </c>
      <c r="E4971" s="63">
        <v>1.0209999999999999</v>
      </c>
      <c r="F4971" s="63">
        <v>0.2578589</v>
      </c>
      <c r="G4971" s="63">
        <v>-0.76314150000000003</v>
      </c>
      <c r="H4971" s="63">
        <v>86.5</v>
      </c>
      <c r="I4971" s="63">
        <v>-0.90802899999999998</v>
      </c>
      <c r="J4971" s="63">
        <v>-0.8224283</v>
      </c>
      <c r="K4971" s="63">
        <v>-0.76314150000000003</v>
      </c>
      <c r="L4971" s="63">
        <v>-0.7038546</v>
      </c>
      <c r="M4971" s="63">
        <v>-0.61825390000000002</v>
      </c>
      <c r="N4971" s="63">
        <v>1536</v>
      </c>
      <c r="O4971" s="63">
        <v>0.1130564</v>
      </c>
      <c r="P4971" s="63">
        <v>7</v>
      </c>
      <c r="Q4971" s="63">
        <v>1.2781749580960001E-2</v>
      </c>
    </row>
    <row r="4972" spans="1:17">
      <c r="A4972" s="63" t="s">
        <v>78</v>
      </c>
      <c r="B4972" s="63" t="s">
        <v>44</v>
      </c>
      <c r="C4972" s="63" t="s">
        <v>52</v>
      </c>
      <c r="D4972" s="63">
        <v>3</v>
      </c>
      <c r="E4972" s="63">
        <v>0.95898150000000004</v>
      </c>
      <c r="F4972" s="63">
        <v>0.2443044</v>
      </c>
      <c r="G4972" s="63">
        <v>-0.71467720000000001</v>
      </c>
      <c r="H4972" s="63">
        <v>83.5</v>
      </c>
      <c r="I4972" s="63">
        <v>-0.85956469999999996</v>
      </c>
      <c r="J4972" s="63">
        <v>-0.77396399999999999</v>
      </c>
      <c r="K4972" s="63">
        <v>-0.71467720000000001</v>
      </c>
      <c r="L4972" s="63">
        <v>-0.65539029999999998</v>
      </c>
      <c r="M4972" s="63">
        <v>-0.56978960000000001</v>
      </c>
      <c r="N4972" s="63">
        <v>1536</v>
      </c>
      <c r="O4972" s="63">
        <v>0.1130564</v>
      </c>
      <c r="P4972" s="63">
        <v>7</v>
      </c>
      <c r="Q4972" s="63">
        <v>1.2781749580960001E-2</v>
      </c>
    </row>
    <row r="4973" spans="1:17">
      <c r="A4973" s="63" t="s">
        <v>78</v>
      </c>
      <c r="B4973" s="63" t="s">
        <v>44</v>
      </c>
      <c r="C4973" s="63" t="s">
        <v>52</v>
      </c>
      <c r="D4973" s="63">
        <v>4</v>
      </c>
      <c r="E4973" s="63">
        <v>0.86180330000000005</v>
      </c>
      <c r="F4973" s="63">
        <v>0.1856768</v>
      </c>
      <c r="G4973" s="63">
        <v>-0.67612649999999996</v>
      </c>
      <c r="H4973" s="63">
        <v>83</v>
      </c>
      <c r="I4973" s="63">
        <v>-0.82101409999999997</v>
      </c>
      <c r="J4973" s="63">
        <v>-0.73541339999999999</v>
      </c>
      <c r="K4973" s="63">
        <v>-0.67612649999999996</v>
      </c>
      <c r="L4973" s="63">
        <v>-0.61683969999999999</v>
      </c>
      <c r="M4973" s="63">
        <v>-0.53123900000000002</v>
      </c>
      <c r="N4973" s="63">
        <v>1536</v>
      </c>
      <c r="O4973" s="63">
        <v>0.1130564</v>
      </c>
      <c r="P4973" s="63">
        <v>7</v>
      </c>
      <c r="Q4973" s="63">
        <v>1.2781749580960001E-2</v>
      </c>
    </row>
    <row r="4974" spans="1:17">
      <c r="A4974" s="63" t="s">
        <v>78</v>
      </c>
      <c r="B4974" s="63" t="s">
        <v>44</v>
      </c>
      <c r="C4974" s="63" t="s">
        <v>52</v>
      </c>
      <c r="D4974" s="63">
        <v>5</v>
      </c>
      <c r="E4974" s="63">
        <v>0.23133609999999999</v>
      </c>
      <c r="F4974" s="63">
        <v>0.23375689999999999</v>
      </c>
      <c r="G4974" s="63">
        <v>2.4207999999999999E-3</v>
      </c>
      <c r="H4974" s="63">
        <v>83</v>
      </c>
      <c r="I4974" s="63">
        <v>-0.1424668</v>
      </c>
      <c r="J4974" s="63">
        <v>-5.6866E-2</v>
      </c>
      <c r="K4974" s="63">
        <v>2.4207999999999999E-3</v>
      </c>
      <c r="L4974" s="63">
        <v>6.1707699999999997E-2</v>
      </c>
      <c r="M4974" s="63">
        <v>0.14730840000000001</v>
      </c>
      <c r="N4974" s="63">
        <v>1536</v>
      </c>
      <c r="O4974" s="63">
        <v>0.1130564</v>
      </c>
      <c r="P4974" s="63">
        <v>7</v>
      </c>
      <c r="Q4974" s="63">
        <v>1.2781749580960001E-2</v>
      </c>
    </row>
    <row r="4975" spans="1:17">
      <c r="A4975" s="63" t="s">
        <v>78</v>
      </c>
      <c r="B4975" s="63" t="s">
        <v>44</v>
      </c>
      <c r="C4975" s="63" t="s">
        <v>52</v>
      </c>
      <c r="D4975" s="63">
        <v>6</v>
      </c>
      <c r="E4975" s="63">
        <v>2.0998329999999998</v>
      </c>
      <c r="F4975" s="63">
        <v>-0.4532678</v>
      </c>
      <c r="G4975" s="63">
        <v>-2.5531009999999998</v>
      </c>
      <c r="H4975" s="63">
        <v>82.5</v>
      </c>
      <c r="I4975" s="63">
        <v>-2.6979890000000002</v>
      </c>
      <c r="J4975" s="63">
        <v>-2.6123880000000002</v>
      </c>
      <c r="K4975" s="63">
        <v>-2.5531009999999998</v>
      </c>
      <c r="L4975" s="63">
        <v>-2.493814</v>
      </c>
      <c r="M4975" s="63">
        <v>-2.4082129999999999</v>
      </c>
      <c r="N4975" s="63">
        <v>1536</v>
      </c>
      <c r="O4975" s="63">
        <v>0.1130564</v>
      </c>
      <c r="P4975" s="63">
        <v>7</v>
      </c>
      <c r="Q4975" s="63">
        <v>1.2781749580960001E-2</v>
      </c>
    </row>
    <row r="4976" spans="1:17">
      <c r="A4976" s="63" t="s">
        <v>78</v>
      </c>
      <c r="B4976" s="63" t="s">
        <v>44</v>
      </c>
      <c r="C4976" s="63" t="s">
        <v>52</v>
      </c>
      <c r="D4976" s="63">
        <v>7</v>
      </c>
      <c r="E4976" s="63">
        <v>1.8579829999999999</v>
      </c>
      <c r="F4976" s="63">
        <v>1.00736</v>
      </c>
      <c r="G4976" s="63">
        <v>-0.85062269999999995</v>
      </c>
      <c r="H4976" s="63">
        <v>82.5</v>
      </c>
      <c r="I4976" s="63">
        <v>-0.99551020000000001</v>
      </c>
      <c r="J4976" s="63">
        <v>-0.90990950000000004</v>
      </c>
      <c r="K4976" s="63">
        <v>-0.85062269999999995</v>
      </c>
      <c r="L4976" s="63">
        <v>-0.79133580000000003</v>
      </c>
      <c r="M4976" s="63">
        <v>-0.70573509999999995</v>
      </c>
      <c r="N4976" s="63">
        <v>1536</v>
      </c>
      <c r="O4976" s="63">
        <v>0.1130564</v>
      </c>
      <c r="P4976" s="63">
        <v>7</v>
      </c>
      <c r="Q4976" s="63">
        <v>1.2781749580960001E-2</v>
      </c>
    </row>
    <row r="4977" spans="1:17">
      <c r="A4977" s="63" t="s">
        <v>78</v>
      </c>
      <c r="B4977" s="63" t="s">
        <v>44</v>
      </c>
      <c r="C4977" s="63" t="s">
        <v>52</v>
      </c>
      <c r="D4977" s="63">
        <v>8</v>
      </c>
      <c r="E4977" s="63">
        <v>1.805393</v>
      </c>
      <c r="F4977" s="63">
        <v>1.1812860000000001</v>
      </c>
      <c r="G4977" s="63">
        <v>-0.62410699999999997</v>
      </c>
      <c r="H4977" s="63">
        <v>85</v>
      </c>
      <c r="I4977" s="63">
        <v>-0.76899459999999997</v>
      </c>
      <c r="J4977" s="63">
        <v>-0.68339380000000005</v>
      </c>
      <c r="K4977" s="63">
        <v>-0.62410699999999997</v>
      </c>
      <c r="L4977" s="63">
        <v>-0.56482019999999999</v>
      </c>
      <c r="M4977" s="63">
        <v>-0.47921940000000002</v>
      </c>
      <c r="N4977" s="63">
        <v>1536</v>
      </c>
      <c r="O4977" s="63">
        <v>0.1130564</v>
      </c>
      <c r="P4977" s="63">
        <v>7</v>
      </c>
      <c r="Q4977" s="63">
        <v>1.2781749580960001E-2</v>
      </c>
    </row>
    <row r="4978" spans="1:17">
      <c r="A4978" s="63" t="s">
        <v>78</v>
      </c>
      <c r="B4978" s="63" t="s">
        <v>44</v>
      </c>
      <c r="C4978" s="63" t="s">
        <v>52</v>
      </c>
      <c r="D4978" s="63">
        <v>9</v>
      </c>
      <c r="E4978" s="63">
        <v>0.51458369999999998</v>
      </c>
      <c r="F4978" s="63">
        <v>0.5765633</v>
      </c>
      <c r="G4978" s="63">
        <v>6.1979600000000003E-2</v>
      </c>
      <c r="H4978" s="63">
        <v>90.5</v>
      </c>
      <c r="I4978" s="63">
        <v>-8.2907999999999996E-2</v>
      </c>
      <c r="J4978" s="63">
        <v>2.6928E-3</v>
      </c>
      <c r="K4978" s="63">
        <v>6.1979600000000003E-2</v>
      </c>
      <c r="L4978" s="63">
        <v>0.1212664</v>
      </c>
      <c r="M4978" s="63">
        <v>0.2068672</v>
      </c>
      <c r="N4978" s="63">
        <v>1536</v>
      </c>
      <c r="O4978" s="63">
        <v>0.1130564</v>
      </c>
      <c r="P4978" s="63">
        <v>7</v>
      </c>
      <c r="Q4978" s="63">
        <v>1.2781749580960001E-2</v>
      </c>
    </row>
    <row r="4979" spans="1:17">
      <c r="A4979" s="63" t="s">
        <v>78</v>
      </c>
      <c r="B4979" s="63" t="s">
        <v>44</v>
      </c>
      <c r="C4979" s="63" t="s">
        <v>52</v>
      </c>
      <c r="D4979" s="63">
        <v>10</v>
      </c>
      <c r="E4979" s="63">
        <v>0.50589229999999996</v>
      </c>
      <c r="F4979" s="63">
        <v>0.49727149999999998</v>
      </c>
      <c r="G4979" s="63">
        <v>-8.6207999999999996E-3</v>
      </c>
      <c r="H4979" s="63">
        <v>96</v>
      </c>
      <c r="I4979" s="63">
        <v>-0.15350839999999999</v>
      </c>
      <c r="J4979" s="63">
        <v>-6.7907700000000001E-2</v>
      </c>
      <c r="K4979" s="63">
        <v>-8.6207999999999996E-3</v>
      </c>
      <c r="L4979" s="63">
        <v>5.0666000000000003E-2</v>
      </c>
      <c r="M4979" s="63">
        <v>0.13626679999999999</v>
      </c>
      <c r="N4979" s="63">
        <v>1536</v>
      </c>
      <c r="O4979" s="63">
        <v>0.1130564</v>
      </c>
      <c r="P4979" s="63">
        <v>7</v>
      </c>
      <c r="Q4979" s="63">
        <v>1.2781749580960001E-2</v>
      </c>
    </row>
    <row r="4980" spans="1:17">
      <c r="A4980" s="63" t="s">
        <v>78</v>
      </c>
      <c r="B4980" s="63" t="s">
        <v>44</v>
      </c>
      <c r="C4980" s="63" t="s">
        <v>52</v>
      </c>
      <c r="D4980" s="63">
        <v>11</v>
      </c>
      <c r="E4980" s="63">
        <v>0.3763745</v>
      </c>
      <c r="F4980" s="63">
        <v>0.69034779999999996</v>
      </c>
      <c r="G4980" s="63">
        <v>0.31397330000000001</v>
      </c>
      <c r="H4980" s="63">
        <v>100</v>
      </c>
      <c r="I4980" s="63">
        <v>0.16908570000000001</v>
      </c>
      <c r="J4980" s="63">
        <v>0.25468639999999998</v>
      </c>
      <c r="K4980" s="63">
        <v>0.31397330000000001</v>
      </c>
      <c r="L4980" s="63">
        <v>0.37326009999999998</v>
      </c>
      <c r="M4980" s="63">
        <v>0.45886090000000002</v>
      </c>
      <c r="N4980" s="63">
        <v>1536</v>
      </c>
      <c r="O4980" s="63">
        <v>0.1130564</v>
      </c>
      <c r="P4980" s="63">
        <v>7</v>
      </c>
      <c r="Q4980" s="63">
        <v>1.2781749580960001E-2</v>
      </c>
    </row>
    <row r="4981" spans="1:17">
      <c r="A4981" s="63" t="s">
        <v>78</v>
      </c>
      <c r="B4981" s="63" t="s">
        <v>44</v>
      </c>
      <c r="C4981" s="63" t="s">
        <v>52</v>
      </c>
      <c r="D4981" s="63">
        <v>12</v>
      </c>
      <c r="E4981" s="63">
        <v>0.48946830000000002</v>
      </c>
      <c r="F4981" s="63">
        <v>1.2519750000000001</v>
      </c>
      <c r="G4981" s="63">
        <v>0.76250669999999998</v>
      </c>
      <c r="H4981" s="63">
        <v>104.5</v>
      </c>
      <c r="I4981" s="63">
        <v>0.61761920000000003</v>
      </c>
      <c r="J4981" s="63">
        <v>0.70321990000000001</v>
      </c>
      <c r="K4981" s="63">
        <v>0.76250669999999998</v>
      </c>
      <c r="L4981" s="63">
        <v>0.82179360000000001</v>
      </c>
      <c r="M4981" s="63">
        <v>0.90739429999999999</v>
      </c>
      <c r="N4981" s="63">
        <v>1536</v>
      </c>
      <c r="O4981" s="63">
        <v>0.1130564</v>
      </c>
      <c r="P4981" s="63">
        <v>7</v>
      </c>
      <c r="Q4981" s="63">
        <v>1.2781749580960001E-2</v>
      </c>
    </row>
    <row r="4982" spans="1:17">
      <c r="A4982" s="63" t="s">
        <v>78</v>
      </c>
      <c r="B4982" s="63" t="s">
        <v>44</v>
      </c>
      <c r="C4982" s="63" t="s">
        <v>52</v>
      </c>
      <c r="D4982" s="63">
        <v>13</v>
      </c>
      <c r="E4982" s="63">
        <v>0.47727540000000002</v>
      </c>
      <c r="F4982" s="63">
        <v>1.6915910000000001</v>
      </c>
      <c r="G4982" s="63">
        <v>1.214316</v>
      </c>
      <c r="H4982" s="63">
        <v>106</v>
      </c>
      <c r="I4982" s="63">
        <v>1.069428</v>
      </c>
      <c r="J4982" s="63">
        <v>1.1550290000000001</v>
      </c>
      <c r="K4982" s="63">
        <v>1.214316</v>
      </c>
      <c r="L4982" s="63">
        <v>1.273603</v>
      </c>
      <c r="M4982" s="63">
        <v>1.3592029999999999</v>
      </c>
      <c r="N4982" s="63">
        <v>1536</v>
      </c>
      <c r="O4982" s="63">
        <v>0.1130564</v>
      </c>
      <c r="P4982" s="63">
        <v>7</v>
      </c>
      <c r="Q4982" s="63">
        <v>1.2781749580960001E-2</v>
      </c>
    </row>
    <row r="4983" spans="1:17">
      <c r="A4983" s="63" t="s">
        <v>78</v>
      </c>
      <c r="B4983" s="63" t="s">
        <v>44</v>
      </c>
      <c r="C4983" s="63" t="s">
        <v>52</v>
      </c>
      <c r="D4983" s="63">
        <v>14</v>
      </c>
      <c r="E4983" s="63">
        <v>0.79373329999999997</v>
      </c>
      <c r="F4983" s="63">
        <v>2.0617580000000002</v>
      </c>
      <c r="G4983" s="63">
        <v>1.268024</v>
      </c>
      <c r="H4983" s="63">
        <v>104</v>
      </c>
      <c r="I4983" s="63">
        <v>1.1231370000000001</v>
      </c>
      <c r="J4983" s="63">
        <v>1.208737</v>
      </c>
      <c r="K4983" s="63">
        <v>1.268024</v>
      </c>
      <c r="L4983" s="63">
        <v>1.3273109999999999</v>
      </c>
      <c r="M4983" s="63">
        <v>1.4129119999999999</v>
      </c>
      <c r="N4983" s="63">
        <v>1536</v>
      </c>
      <c r="O4983" s="63">
        <v>0.1130564</v>
      </c>
      <c r="P4983" s="63">
        <v>7</v>
      </c>
      <c r="Q4983" s="63">
        <v>1.2781749580960001E-2</v>
      </c>
    </row>
    <row r="4984" spans="1:17">
      <c r="A4984" s="63" t="s">
        <v>78</v>
      </c>
      <c r="B4984" s="63" t="s">
        <v>44</v>
      </c>
      <c r="C4984" s="63" t="s">
        <v>52</v>
      </c>
      <c r="D4984" s="63">
        <v>15</v>
      </c>
      <c r="E4984" s="63">
        <v>1.046162</v>
      </c>
      <c r="F4984" s="63">
        <v>1.771307</v>
      </c>
      <c r="G4984" s="63">
        <v>0.72514559999999995</v>
      </c>
      <c r="H4984" s="63">
        <v>92</v>
      </c>
      <c r="I4984" s="63">
        <v>0.58025800000000005</v>
      </c>
      <c r="J4984" s="63">
        <v>0.66585870000000003</v>
      </c>
      <c r="K4984" s="63">
        <v>0.72514559999999995</v>
      </c>
      <c r="L4984" s="63">
        <v>0.78443240000000003</v>
      </c>
      <c r="M4984" s="63">
        <v>0.8700331</v>
      </c>
      <c r="N4984" s="63">
        <v>1536</v>
      </c>
      <c r="O4984" s="63">
        <v>0.1130564</v>
      </c>
      <c r="P4984" s="63">
        <v>7</v>
      </c>
      <c r="Q4984" s="63">
        <v>1.2781749580960001E-2</v>
      </c>
    </row>
    <row r="4985" spans="1:17">
      <c r="A4985" s="63" t="s">
        <v>78</v>
      </c>
      <c r="B4985" s="63" t="s">
        <v>44</v>
      </c>
      <c r="C4985" s="63" t="s">
        <v>52</v>
      </c>
      <c r="D4985" s="63">
        <v>16</v>
      </c>
      <c r="E4985" s="63">
        <v>1.1952100000000001</v>
      </c>
      <c r="F4985" s="63">
        <v>1.808778</v>
      </c>
      <c r="G4985" s="63">
        <v>0.61356869999999997</v>
      </c>
      <c r="H4985" s="63">
        <v>90.5</v>
      </c>
      <c r="I4985" s="63">
        <v>0.46868110000000002</v>
      </c>
      <c r="J4985" s="63">
        <v>0.55428180000000005</v>
      </c>
      <c r="K4985" s="63">
        <v>0.61356869999999997</v>
      </c>
      <c r="L4985" s="63">
        <v>0.67285550000000005</v>
      </c>
      <c r="M4985" s="63">
        <v>0.75845620000000002</v>
      </c>
      <c r="N4985" s="63">
        <v>1536</v>
      </c>
      <c r="O4985" s="63">
        <v>0.1130564</v>
      </c>
      <c r="P4985" s="63">
        <v>7</v>
      </c>
      <c r="Q4985" s="63">
        <v>1.2781749580960001E-2</v>
      </c>
    </row>
    <row r="4986" spans="1:17">
      <c r="A4986" s="63" t="s">
        <v>78</v>
      </c>
      <c r="B4986" s="63" t="s">
        <v>44</v>
      </c>
      <c r="C4986" s="63" t="s">
        <v>52</v>
      </c>
      <c r="D4986" s="63">
        <v>17</v>
      </c>
      <c r="E4986" s="63">
        <v>1.386655</v>
      </c>
      <c r="F4986" s="63">
        <v>2.0863649999999998</v>
      </c>
      <c r="G4986" s="63">
        <v>0.6997099</v>
      </c>
      <c r="H4986" s="63">
        <v>94</v>
      </c>
      <c r="I4986" s="63">
        <v>0.55482229999999999</v>
      </c>
      <c r="J4986" s="63">
        <v>0.64042310000000002</v>
      </c>
      <c r="K4986" s="63">
        <v>0.6997099</v>
      </c>
      <c r="L4986" s="63">
        <v>0.75899669999999997</v>
      </c>
      <c r="M4986" s="63">
        <v>0.8445975</v>
      </c>
      <c r="N4986" s="63">
        <v>1536</v>
      </c>
      <c r="O4986" s="63">
        <v>0.1130564</v>
      </c>
      <c r="P4986" s="63">
        <v>7</v>
      </c>
      <c r="Q4986" s="63">
        <v>1.2781749580960001E-2</v>
      </c>
    </row>
    <row r="4987" spans="1:17">
      <c r="A4987" s="63" t="s">
        <v>78</v>
      </c>
      <c r="B4987" s="63" t="s">
        <v>44</v>
      </c>
      <c r="C4987" s="63" t="s">
        <v>52</v>
      </c>
      <c r="D4987" s="63">
        <v>18</v>
      </c>
      <c r="E4987" s="63">
        <v>1.5723290000000001</v>
      </c>
      <c r="F4987" s="63">
        <v>2.249244</v>
      </c>
      <c r="G4987" s="63">
        <v>0.67691539999999994</v>
      </c>
      <c r="H4987" s="63">
        <v>94.5</v>
      </c>
      <c r="I4987" s="63">
        <v>0.53202780000000005</v>
      </c>
      <c r="J4987" s="63">
        <v>0.61762859999999997</v>
      </c>
      <c r="K4987" s="63">
        <v>0.67691539999999994</v>
      </c>
      <c r="L4987" s="63">
        <v>0.73620220000000003</v>
      </c>
      <c r="M4987" s="63">
        <v>0.82180299999999995</v>
      </c>
      <c r="N4987" s="63">
        <v>1536</v>
      </c>
      <c r="O4987" s="63">
        <v>0.1130564</v>
      </c>
      <c r="P4987" s="63">
        <v>7</v>
      </c>
      <c r="Q4987" s="63">
        <v>1.2781749580960001E-2</v>
      </c>
    </row>
    <row r="4988" spans="1:17">
      <c r="A4988" s="63" t="s">
        <v>78</v>
      </c>
      <c r="B4988" s="63" t="s">
        <v>44</v>
      </c>
      <c r="C4988" s="63" t="s">
        <v>52</v>
      </c>
      <c r="D4988" s="63">
        <v>19</v>
      </c>
      <c r="E4988" s="63">
        <v>1.946531</v>
      </c>
      <c r="F4988" s="63">
        <v>2.344589</v>
      </c>
      <c r="G4988" s="63">
        <v>0.39805869999999999</v>
      </c>
      <c r="H4988" s="63">
        <v>95.5</v>
      </c>
      <c r="I4988" s="63">
        <v>0.25317109999999998</v>
      </c>
      <c r="J4988" s="63">
        <v>0.33877180000000001</v>
      </c>
      <c r="K4988" s="63">
        <v>0.39805869999999999</v>
      </c>
      <c r="L4988" s="63">
        <v>0.45734550000000002</v>
      </c>
      <c r="M4988" s="63">
        <v>0.54294620000000005</v>
      </c>
      <c r="N4988" s="63">
        <v>1536</v>
      </c>
      <c r="O4988" s="63">
        <v>0.1130564</v>
      </c>
      <c r="P4988" s="63">
        <v>7</v>
      </c>
      <c r="Q4988" s="63">
        <v>1.2781749580960001E-2</v>
      </c>
    </row>
    <row r="4989" spans="1:17">
      <c r="A4989" s="63" t="s">
        <v>78</v>
      </c>
      <c r="B4989" s="63" t="s">
        <v>44</v>
      </c>
      <c r="C4989" s="63" t="s">
        <v>52</v>
      </c>
      <c r="D4989" s="63">
        <v>20</v>
      </c>
      <c r="E4989" s="63">
        <v>2.1628639999999999</v>
      </c>
      <c r="F4989" s="63">
        <v>2.3351679999999999</v>
      </c>
      <c r="G4989" s="63">
        <v>0.1723037</v>
      </c>
      <c r="H4989" s="63">
        <v>96</v>
      </c>
      <c r="I4989" s="63">
        <v>2.7416099999999999E-2</v>
      </c>
      <c r="J4989" s="63">
        <v>0.1130168</v>
      </c>
      <c r="K4989" s="63">
        <v>0.1723037</v>
      </c>
      <c r="L4989" s="63">
        <v>0.2315905</v>
      </c>
      <c r="M4989" s="63">
        <v>0.31719130000000001</v>
      </c>
      <c r="N4989" s="63">
        <v>1536</v>
      </c>
      <c r="O4989" s="63">
        <v>0.1130564</v>
      </c>
      <c r="P4989" s="63">
        <v>7</v>
      </c>
      <c r="Q4989" s="63">
        <v>1.2781749580960001E-2</v>
      </c>
    </row>
    <row r="4990" spans="1:17">
      <c r="A4990" s="63" t="s">
        <v>78</v>
      </c>
      <c r="B4990" s="63" t="s">
        <v>44</v>
      </c>
      <c r="C4990" s="63" t="s">
        <v>52</v>
      </c>
      <c r="D4990" s="63">
        <v>21</v>
      </c>
      <c r="E4990" s="63">
        <v>2.1777129999999998</v>
      </c>
      <c r="F4990" s="63">
        <v>2.1949999999999998</v>
      </c>
      <c r="G4990" s="63">
        <v>1.7287E-2</v>
      </c>
      <c r="H4990" s="63">
        <v>93.5</v>
      </c>
      <c r="I4990" s="63">
        <v>-0.12760060000000001</v>
      </c>
      <c r="J4990" s="63">
        <v>-4.1999799999999997E-2</v>
      </c>
      <c r="K4990" s="63">
        <v>1.7287E-2</v>
      </c>
      <c r="L4990" s="63">
        <v>7.6573799999999997E-2</v>
      </c>
      <c r="M4990" s="63">
        <v>0.1621746</v>
      </c>
      <c r="N4990" s="63">
        <v>1536</v>
      </c>
      <c r="O4990" s="63">
        <v>0.1130564</v>
      </c>
      <c r="P4990" s="63">
        <v>7</v>
      </c>
      <c r="Q4990" s="63">
        <v>1.2781749580960001E-2</v>
      </c>
    </row>
    <row r="4991" spans="1:17">
      <c r="A4991" s="63" t="s">
        <v>78</v>
      </c>
      <c r="B4991" s="63" t="s">
        <v>44</v>
      </c>
      <c r="C4991" s="63" t="s">
        <v>52</v>
      </c>
      <c r="D4991" s="63">
        <v>22</v>
      </c>
      <c r="E4991" s="63">
        <v>1.957983</v>
      </c>
      <c r="F4991" s="63">
        <v>2.1541350000000001</v>
      </c>
      <c r="G4991" s="63">
        <v>0.1961514</v>
      </c>
      <c r="H4991" s="63">
        <v>93</v>
      </c>
      <c r="I4991" s="63">
        <v>5.1263799999999998E-2</v>
      </c>
      <c r="J4991" s="63">
        <v>0.1368645</v>
      </c>
      <c r="K4991" s="63">
        <v>0.1961514</v>
      </c>
      <c r="L4991" s="63">
        <v>0.2554382</v>
      </c>
      <c r="M4991" s="63">
        <v>0.34103899999999998</v>
      </c>
      <c r="N4991" s="63">
        <v>1536</v>
      </c>
      <c r="O4991" s="63">
        <v>0.1130564</v>
      </c>
      <c r="P4991" s="63">
        <v>7</v>
      </c>
      <c r="Q4991" s="63">
        <v>1.2781749580960001E-2</v>
      </c>
    </row>
    <row r="4992" spans="1:17">
      <c r="A4992" s="63" t="s">
        <v>78</v>
      </c>
      <c r="B4992" s="63" t="s">
        <v>44</v>
      </c>
      <c r="C4992" s="63" t="s">
        <v>52</v>
      </c>
      <c r="D4992" s="63">
        <v>23</v>
      </c>
      <c r="E4992" s="63">
        <v>1.3866289999999999</v>
      </c>
      <c r="F4992" s="63">
        <v>1.978108</v>
      </c>
      <c r="G4992" s="63">
        <v>0.59147879999999997</v>
      </c>
      <c r="H4992" s="63">
        <v>92.5</v>
      </c>
      <c r="I4992" s="63">
        <v>0.44659120000000002</v>
      </c>
      <c r="J4992" s="63">
        <v>0.532192</v>
      </c>
      <c r="K4992" s="63">
        <v>0.59147879999999997</v>
      </c>
      <c r="L4992" s="63">
        <v>0.6507657</v>
      </c>
      <c r="M4992" s="63">
        <v>0.73636639999999998</v>
      </c>
      <c r="N4992" s="63">
        <v>1536</v>
      </c>
      <c r="O4992" s="63">
        <v>0.1130564</v>
      </c>
      <c r="P4992" s="63">
        <v>7</v>
      </c>
      <c r="Q4992" s="63">
        <v>1.2781749580960001E-2</v>
      </c>
    </row>
    <row r="4993" spans="1:17">
      <c r="A4993" s="63" t="s">
        <v>78</v>
      </c>
      <c r="B4993" s="63" t="s">
        <v>44</v>
      </c>
      <c r="C4993" s="63" t="s">
        <v>52</v>
      </c>
      <c r="D4993" s="63">
        <v>24</v>
      </c>
      <c r="E4993" s="63">
        <v>1.310017</v>
      </c>
      <c r="F4993" s="63">
        <v>1.2003459999999999</v>
      </c>
      <c r="G4993" s="63">
        <v>-0.1096718</v>
      </c>
      <c r="H4993" s="63">
        <v>91</v>
      </c>
      <c r="I4993" s="63">
        <v>-0.25455939999999999</v>
      </c>
      <c r="J4993" s="63">
        <v>-0.16895869999999999</v>
      </c>
      <c r="K4993" s="63">
        <v>-0.1096718</v>
      </c>
      <c r="L4993" s="63">
        <v>-5.0384999999999999E-2</v>
      </c>
      <c r="M4993" s="63">
        <v>3.5215799999999998E-2</v>
      </c>
      <c r="N4993" s="63">
        <v>1536</v>
      </c>
      <c r="O4993" s="63">
        <v>0.1130564</v>
      </c>
      <c r="P4993" s="63">
        <v>7</v>
      </c>
      <c r="Q4993" s="63">
        <v>1.2781749580960001E-2</v>
      </c>
    </row>
    <row r="4994" spans="1:17">
      <c r="A4994" s="63" t="s">
        <v>78</v>
      </c>
      <c r="B4994" s="63" t="s">
        <v>44</v>
      </c>
      <c r="C4994" s="63" t="s">
        <v>53</v>
      </c>
      <c r="D4994" s="63">
        <v>1</v>
      </c>
      <c r="E4994" s="63">
        <v>0.98597250000000003</v>
      </c>
      <c r="F4994" s="63">
        <v>0.52398219999999995</v>
      </c>
      <c r="G4994" s="63">
        <v>-0.46199030000000002</v>
      </c>
      <c r="H4994" s="63">
        <v>88.5</v>
      </c>
      <c r="I4994" s="63">
        <v>-0.60687789999999997</v>
      </c>
      <c r="J4994" s="63">
        <v>-0.52127710000000005</v>
      </c>
      <c r="K4994" s="63">
        <v>-0.46199030000000002</v>
      </c>
      <c r="L4994" s="63">
        <v>-0.40270349999999999</v>
      </c>
      <c r="M4994" s="63">
        <v>-0.31710270000000002</v>
      </c>
      <c r="N4994" s="63">
        <v>1536</v>
      </c>
      <c r="O4994" s="63">
        <v>0.1130564</v>
      </c>
      <c r="P4994" s="63">
        <v>8</v>
      </c>
      <c r="Q4994" s="63">
        <v>1.2781749580960001E-2</v>
      </c>
    </row>
    <row r="4995" spans="1:17">
      <c r="A4995" s="63" t="s">
        <v>78</v>
      </c>
      <c r="B4995" s="63" t="s">
        <v>44</v>
      </c>
      <c r="C4995" s="63" t="s">
        <v>53</v>
      </c>
      <c r="D4995" s="63">
        <v>2</v>
      </c>
      <c r="E4995" s="63">
        <v>0.97324429999999995</v>
      </c>
      <c r="F4995" s="63">
        <v>0.1248573</v>
      </c>
      <c r="G4995" s="63">
        <v>-0.848387</v>
      </c>
      <c r="H4995" s="63">
        <v>88</v>
      </c>
      <c r="I4995" s="63">
        <v>-0.99327460000000001</v>
      </c>
      <c r="J4995" s="63">
        <v>-0.90767379999999998</v>
      </c>
      <c r="K4995" s="63">
        <v>-0.848387</v>
      </c>
      <c r="L4995" s="63">
        <v>-0.78910020000000003</v>
      </c>
      <c r="M4995" s="63">
        <v>-0.7034994</v>
      </c>
      <c r="N4995" s="63">
        <v>1536</v>
      </c>
      <c r="O4995" s="63">
        <v>0.1130564</v>
      </c>
      <c r="P4995" s="63">
        <v>8</v>
      </c>
      <c r="Q4995" s="63">
        <v>1.2781749580960001E-2</v>
      </c>
    </row>
    <row r="4996" spans="1:17">
      <c r="A4996" s="63" t="s">
        <v>78</v>
      </c>
      <c r="B4996" s="63" t="s">
        <v>44</v>
      </c>
      <c r="C4996" s="63" t="s">
        <v>53</v>
      </c>
      <c r="D4996" s="63">
        <v>3</v>
      </c>
      <c r="E4996" s="63">
        <v>0.92000800000000005</v>
      </c>
      <c r="F4996" s="63">
        <v>4.4087300000000003E-2</v>
      </c>
      <c r="G4996" s="63">
        <v>-0.87592080000000005</v>
      </c>
      <c r="H4996" s="63">
        <v>86</v>
      </c>
      <c r="I4996" s="63">
        <v>-1.0208079999999999</v>
      </c>
      <c r="J4996" s="63">
        <v>-0.93520760000000003</v>
      </c>
      <c r="K4996" s="63">
        <v>-0.87592080000000005</v>
      </c>
      <c r="L4996" s="63">
        <v>-0.81663390000000002</v>
      </c>
      <c r="M4996" s="63">
        <v>-0.73103320000000005</v>
      </c>
      <c r="N4996" s="63">
        <v>1536</v>
      </c>
      <c r="O4996" s="63">
        <v>0.1130564</v>
      </c>
      <c r="P4996" s="63">
        <v>8</v>
      </c>
      <c r="Q4996" s="63">
        <v>1.2781749580960001E-2</v>
      </c>
    </row>
    <row r="4997" spans="1:17">
      <c r="A4997" s="63" t="s">
        <v>78</v>
      </c>
      <c r="B4997" s="63" t="s">
        <v>44</v>
      </c>
      <c r="C4997" s="63" t="s">
        <v>53</v>
      </c>
      <c r="D4997" s="63">
        <v>4</v>
      </c>
      <c r="E4997" s="63">
        <v>0.80247599999999997</v>
      </c>
      <c r="F4997" s="63">
        <v>-8.6469000000000008E-3</v>
      </c>
      <c r="G4997" s="63">
        <v>-0.81112289999999998</v>
      </c>
      <c r="H4997" s="63">
        <v>85</v>
      </c>
      <c r="I4997" s="63">
        <v>-0.95601049999999999</v>
      </c>
      <c r="J4997" s="63">
        <v>-0.87040969999999995</v>
      </c>
      <c r="K4997" s="63">
        <v>-0.81112289999999998</v>
      </c>
      <c r="L4997" s="63">
        <v>-0.75183610000000001</v>
      </c>
      <c r="M4997" s="63">
        <v>-0.66623529999999997</v>
      </c>
      <c r="N4997" s="63">
        <v>1536</v>
      </c>
      <c r="O4997" s="63">
        <v>0.1130564</v>
      </c>
      <c r="P4997" s="63">
        <v>8</v>
      </c>
      <c r="Q4997" s="63">
        <v>1.2781749580960001E-2</v>
      </c>
    </row>
    <row r="4998" spans="1:17">
      <c r="A4998" s="63" t="s">
        <v>78</v>
      </c>
      <c r="B4998" s="63" t="s">
        <v>44</v>
      </c>
      <c r="C4998" s="63" t="s">
        <v>53</v>
      </c>
      <c r="D4998" s="63">
        <v>5</v>
      </c>
      <c r="E4998" s="63">
        <v>0.2273017</v>
      </c>
      <c r="F4998" s="63">
        <v>0.2139981</v>
      </c>
      <c r="G4998" s="63">
        <v>-1.33036E-2</v>
      </c>
      <c r="H4998" s="63">
        <v>82.5</v>
      </c>
      <c r="I4998" s="63">
        <v>-0.1581912</v>
      </c>
      <c r="J4998" s="63">
        <v>-7.2590500000000002E-2</v>
      </c>
      <c r="K4998" s="63">
        <v>-1.33036E-2</v>
      </c>
      <c r="L4998" s="63">
        <v>4.5983200000000002E-2</v>
      </c>
      <c r="M4998" s="63">
        <v>0.13158400000000001</v>
      </c>
      <c r="N4998" s="63">
        <v>1536</v>
      </c>
      <c r="O4998" s="63">
        <v>0.1130564</v>
      </c>
      <c r="P4998" s="63">
        <v>8</v>
      </c>
      <c r="Q4998" s="63">
        <v>1.2781749580960001E-2</v>
      </c>
    </row>
    <row r="4999" spans="1:17">
      <c r="A4999" s="63" t="s">
        <v>78</v>
      </c>
      <c r="B4999" s="63" t="s">
        <v>44</v>
      </c>
      <c r="C4999" s="63" t="s">
        <v>53</v>
      </c>
      <c r="D4999" s="63">
        <v>6</v>
      </c>
      <c r="E4999" s="63">
        <v>1.92059</v>
      </c>
      <c r="F4999" s="63">
        <v>-0.35691240000000002</v>
      </c>
      <c r="G4999" s="63">
        <v>-2.2775020000000001</v>
      </c>
      <c r="H4999" s="63">
        <v>81.5</v>
      </c>
      <c r="I4999" s="63">
        <v>-2.42239</v>
      </c>
      <c r="J4999" s="63">
        <v>-2.336789</v>
      </c>
      <c r="K4999" s="63">
        <v>-2.2775020000000001</v>
      </c>
      <c r="L4999" s="63">
        <v>-2.2182149999999998</v>
      </c>
      <c r="M4999" s="63">
        <v>-2.1326139999999998</v>
      </c>
      <c r="N4999" s="63">
        <v>1536</v>
      </c>
      <c r="O4999" s="63">
        <v>0.1130564</v>
      </c>
      <c r="P4999" s="63">
        <v>8</v>
      </c>
      <c r="Q4999" s="63">
        <v>1.2781749580960001E-2</v>
      </c>
    </row>
    <row r="5000" spans="1:17">
      <c r="A5000" s="63" t="s">
        <v>78</v>
      </c>
      <c r="B5000" s="63" t="s">
        <v>44</v>
      </c>
      <c r="C5000" s="63" t="s">
        <v>53</v>
      </c>
      <c r="D5000" s="63">
        <v>7</v>
      </c>
      <c r="E5000" s="63">
        <v>1.6759390000000001</v>
      </c>
      <c r="F5000" s="63">
        <v>0.93012879999999998</v>
      </c>
      <c r="G5000" s="63">
        <v>-0.74580990000000003</v>
      </c>
      <c r="H5000" s="63">
        <v>81</v>
      </c>
      <c r="I5000" s="63">
        <v>-0.89069750000000003</v>
      </c>
      <c r="J5000" s="63">
        <v>-0.8050967</v>
      </c>
      <c r="K5000" s="63">
        <v>-0.74580990000000003</v>
      </c>
      <c r="L5000" s="63">
        <v>-0.68652310000000005</v>
      </c>
      <c r="M5000" s="63">
        <v>-0.60092230000000002</v>
      </c>
      <c r="N5000" s="63">
        <v>1536</v>
      </c>
      <c r="O5000" s="63">
        <v>0.1130564</v>
      </c>
      <c r="P5000" s="63">
        <v>8</v>
      </c>
      <c r="Q5000" s="63">
        <v>1.2781749580960001E-2</v>
      </c>
    </row>
    <row r="5001" spans="1:17">
      <c r="A5001" s="63" t="s">
        <v>78</v>
      </c>
      <c r="B5001" s="63" t="s">
        <v>44</v>
      </c>
      <c r="C5001" s="63" t="s">
        <v>53</v>
      </c>
      <c r="D5001" s="63">
        <v>8</v>
      </c>
      <c r="E5001" s="63">
        <v>1.72092</v>
      </c>
      <c r="F5001" s="63">
        <v>1.1150119999999999</v>
      </c>
      <c r="G5001" s="63">
        <v>-0.60590829999999996</v>
      </c>
      <c r="H5001" s="63">
        <v>84.5</v>
      </c>
      <c r="I5001" s="63">
        <v>-0.75079580000000001</v>
      </c>
      <c r="J5001" s="63">
        <v>-0.66519510000000004</v>
      </c>
      <c r="K5001" s="63">
        <v>-0.60590829999999996</v>
      </c>
      <c r="L5001" s="63">
        <v>-0.54662140000000004</v>
      </c>
      <c r="M5001" s="63">
        <v>-0.46102070000000001</v>
      </c>
      <c r="N5001" s="63">
        <v>1536</v>
      </c>
      <c r="O5001" s="63">
        <v>0.1130564</v>
      </c>
      <c r="P5001" s="63">
        <v>8</v>
      </c>
      <c r="Q5001" s="63">
        <v>1.2781749580960001E-2</v>
      </c>
    </row>
    <row r="5002" spans="1:17">
      <c r="A5002" s="63" t="s">
        <v>78</v>
      </c>
      <c r="B5002" s="63" t="s">
        <v>44</v>
      </c>
      <c r="C5002" s="63" t="s">
        <v>53</v>
      </c>
      <c r="D5002" s="63">
        <v>9</v>
      </c>
      <c r="E5002" s="63">
        <v>0.41653590000000001</v>
      </c>
      <c r="F5002" s="63">
        <v>0.49195060000000002</v>
      </c>
      <c r="G5002" s="63">
        <v>7.5414800000000004E-2</v>
      </c>
      <c r="H5002" s="63">
        <v>91.5</v>
      </c>
      <c r="I5002" s="63">
        <v>-6.9472800000000001E-2</v>
      </c>
      <c r="J5002" s="63">
        <v>1.6127900000000001E-2</v>
      </c>
      <c r="K5002" s="63">
        <v>7.5414800000000004E-2</v>
      </c>
      <c r="L5002" s="63">
        <v>0.1347016</v>
      </c>
      <c r="M5002" s="63">
        <v>0.22030240000000001</v>
      </c>
      <c r="N5002" s="63">
        <v>1536</v>
      </c>
      <c r="O5002" s="63">
        <v>0.1130564</v>
      </c>
      <c r="P5002" s="63">
        <v>8</v>
      </c>
      <c r="Q5002" s="63">
        <v>1.2781749580960001E-2</v>
      </c>
    </row>
    <row r="5003" spans="1:17">
      <c r="A5003" s="63" t="s">
        <v>78</v>
      </c>
      <c r="B5003" s="63" t="s">
        <v>44</v>
      </c>
      <c r="C5003" s="63" t="s">
        <v>53</v>
      </c>
      <c r="D5003" s="63">
        <v>10</v>
      </c>
      <c r="E5003" s="63">
        <v>0.39813320000000002</v>
      </c>
      <c r="F5003" s="63">
        <v>0.39826099999999998</v>
      </c>
      <c r="G5003" s="63">
        <v>1.2779999999999999E-4</v>
      </c>
      <c r="H5003" s="63">
        <v>97.5</v>
      </c>
      <c r="I5003" s="63">
        <v>-0.14475979999999999</v>
      </c>
      <c r="J5003" s="63">
        <v>-5.9159099999999999E-2</v>
      </c>
      <c r="K5003" s="63">
        <v>1.2779999999999999E-4</v>
      </c>
      <c r="L5003" s="63">
        <v>5.9414599999999998E-2</v>
      </c>
      <c r="M5003" s="63">
        <v>0.14501539999999999</v>
      </c>
      <c r="N5003" s="63">
        <v>1536</v>
      </c>
      <c r="O5003" s="63">
        <v>0.1130564</v>
      </c>
      <c r="P5003" s="63">
        <v>8</v>
      </c>
      <c r="Q5003" s="63">
        <v>1.2781749580960001E-2</v>
      </c>
    </row>
    <row r="5004" spans="1:17">
      <c r="A5004" s="63" t="s">
        <v>78</v>
      </c>
      <c r="B5004" s="63" t="s">
        <v>44</v>
      </c>
      <c r="C5004" s="63" t="s">
        <v>53</v>
      </c>
      <c r="D5004" s="63">
        <v>11</v>
      </c>
      <c r="E5004" s="63">
        <v>0.2428913</v>
      </c>
      <c r="F5004" s="63">
        <v>0.59343440000000003</v>
      </c>
      <c r="G5004" s="63">
        <v>0.3505431</v>
      </c>
      <c r="H5004" s="63">
        <v>102</v>
      </c>
      <c r="I5004" s="63">
        <v>0.20565549999999999</v>
      </c>
      <c r="J5004" s="63">
        <v>0.29125630000000002</v>
      </c>
      <c r="K5004" s="63">
        <v>0.3505431</v>
      </c>
      <c r="L5004" s="63">
        <v>0.40983000000000003</v>
      </c>
      <c r="M5004" s="63">
        <v>0.4954307</v>
      </c>
      <c r="N5004" s="63">
        <v>1536</v>
      </c>
      <c r="O5004" s="63">
        <v>0.1130564</v>
      </c>
      <c r="P5004" s="63">
        <v>8</v>
      </c>
      <c r="Q5004" s="63">
        <v>1.2781749580960001E-2</v>
      </c>
    </row>
    <row r="5005" spans="1:17">
      <c r="A5005" s="63" t="s">
        <v>78</v>
      </c>
      <c r="B5005" s="63" t="s">
        <v>44</v>
      </c>
      <c r="C5005" s="63" t="s">
        <v>53</v>
      </c>
      <c r="D5005" s="63">
        <v>12</v>
      </c>
      <c r="E5005" s="63">
        <v>0.47730060000000002</v>
      </c>
      <c r="F5005" s="63">
        <v>1.2398070000000001</v>
      </c>
      <c r="G5005" s="63">
        <v>0.76250669999999998</v>
      </c>
      <c r="H5005" s="63">
        <v>104.5</v>
      </c>
      <c r="I5005" s="63">
        <v>0.61761920000000003</v>
      </c>
      <c r="J5005" s="63">
        <v>0.70321990000000001</v>
      </c>
      <c r="K5005" s="63">
        <v>0.76250669999999998</v>
      </c>
      <c r="L5005" s="63">
        <v>0.82179360000000001</v>
      </c>
      <c r="M5005" s="63">
        <v>0.90739429999999999</v>
      </c>
      <c r="N5005" s="63">
        <v>1536</v>
      </c>
      <c r="O5005" s="63">
        <v>0.1130564</v>
      </c>
      <c r="P5005" s="63">
        <v>8</v>
      </c>
      <c r="Q5005" s="63">
        <v>1.2781749580960001E-2</v>
      </c>
    </row>
    <row r="5006" spans="1:17">
      <c r="A5006" s="63" t="s">
        <v>78</v>
      </c>
      <c r="B5006" s="63" t="s">
        <v>44</v>
      </c>
      <c r="C5006" s="63" t="s">
        <v>53</v>
      </c>
      <c r="D5006" s="63">
        <v>13</v>
      </c>
      <c r="E5006" s="63">
        <v>0.4367084</v>
      </c>
      <c r="F5006" s="63">
        <v>1.703506</v>
      </c>
      <c r="G5006" s="63">
        <v>1.2667980000000001</v>
      </c>
      <c r="H5006" s="63">
        <v>107</v>
      </c>
      <c r="I5006" s="63">
        <v>1.12191</v>
      </c>
      <c r="J5006" s="63">
        <v>1.207511</v>
      </c>
      <c r="K5006" s="63">
        <v>1.2667980000000001</v>
      </c>
      <c r="L5006" s="63">
        <v>1.326085</v>
      </c>
      <c r="M5006" s="63">
        <v>1.411686</v>
      </c>
      <c r="N5006" s="63">
        <v>1536</v>
      </c>
      <c r="O5006" s="63">
        <v>0.1130564</v>
      </c>
      <c r="P5006" s="63">
        <v>8</v>
      </c>
      <c r="Q5006" s="63">
        <v>1.2781749580960001E-2</v>
      </c>
    </row>
    <row r="5007" spans="1:17">
      <c r="A5007" s="63" t="s">
        <v>78</v>
      </c>
      <c r="B5007" s="63" t="s">
        <v>44</v>
      </c>
      <c r="C5007" s="63" t="s">
        <v>53</v>
      </c>
      <c r="D5007" s="63">
        <v>14</v>
      </c>
      <c r="E5007" s="63">
        <v>0.72386039999999996</v>
      </c>
      <c r="F5007" s="63">
        <v>2.2269899999999998</v>
      </c>
      <c r="G5007" s="63">
        <v>1.5031300000000001</v>
      </c>
      <c r="H5007" s="63">
        <v>108</v>
      </c>
      <c r="I5007" s="63">
        <v>1.3582419999999999</v>
      </c>
      <c r="J5007" s="63">
        <v>1.443843</v>
      </c>
      <c r="K5007" s="63">
        <v>1.5031300000000001</v>
      </c>
      <c r="L5007" s="63">
        <v>1.5624169999999999</v>
      </c>
      <c r="M5007" s="63">
        <v>1.648018</v>
      </c>
      <c r="N5007" s="63">
        <v>1536</v>
      </c>
      <c r="O5007" s="63">
        <v>0.1130564</v>
      </c>
      <c r="P5007" s="63">
        <v>8</v>
      </c>
      <c r="Q5007" s="63">
        <v>1.2781749580960001E-2</v>
      </c>
    </row>
    <row r="5008" spans="1:17">
      <c r="A5008" s="63" t="s">
        <v>78</v>
      </c>
      <c r="B5008" s="63" t="s">
        <v>44</v>
      </c>
      <c r="C5008" s="63" t="s">
        <v>53</v>
      </c>
      <c r="D5008" s="63">
        <v>15</v>
      </c>
      <c r="E5008" s="63">
        <v>0.99098379999999997</v>
      </c>
      <c r="F5008" s="63">
        <v>2.6505130000000001</v>
      </c>
      <c r="G5008" s="63">
        <v>1.659529</v>
      </c>
      <c r="H5008" s="63">
        <v>109.5</v>
      </c>
      <c r="I5008" s="63">
        <v>1.514642</v>
      </c>
      <c r="J5008" s="63">
        <v>1.6002419999999999</v>
      </c>
      <c r="K5008" s="63">
        <v>1.659529</v>
      </c>
      <c r="L5008" s="63">
        <v>1.7188159999999999</v>
      </c>
      <c r="M5008" s="63">
        <v>1.8044169999999999</v>
      </c>
      <c r="N5008" s="63">
        <v>1536</v>
      </c>
      <c r="O5008" s="63">
        <v>0.1130564</v>
      </c>
      <c r="P5008" s="63">
        <v>8</v>
      </c>
      <c r="Q5008" s="63">
        <v>1.2781749580960001E-2</v>
      </c>
    </row>
    <row r="5009" spans="1:17">
      <c r="A5009" s="63" t="s">
        <v>78</v>
      </c>
      <c r="B5009" s="63" t="s">
        <v>44</v>
      </c>
      <c r="C5009" s="63" t="s">
        <v>53</v>
      </c>
      <c r="D5009" s="63">
        <v>16</v>
      </c>
      <c r="E5009" s="63">
        <v>1.3556870000000001</v>
      </c>
      <c r="F5009" s="63">
        <v>3.0216949999999998</v>
      </c>
      <c r="G5009" s="63">
        <v>1.6660079999999999</v>
      </c>
      <c r="H5009" s="63">
        <v>110</v>
      </c>
      <c r="I5009" s="63">
        <v>1.5211209999999999</v>
      </c>
      <c r="J5009" s="63">
        <v>1.6067210000000001</v>
      </c>
      <c r="K5009" s="63">
        <v>1.6660079999999999</v>
      </c>
      <c r="L5009" s="63">
        <v>1.725295</v>
      </c>
      <c r="M5009" s="63">
        <v>1.8108960000000001</v>
      </c>
      <c r="N5009" s="63">
        <v>1536</v>
      </c>
      <c r="O5009" s="63">
        <v>0.1130564</v>
      </c>
      <c r="P5009" s="63">
        <v>8</v>
      </c>
      <c r="Q5009" s="63">
        <v>1.2781749580960001E-2</v>
      </c>
    </row>
    <row r="5010" spans="1:17">
      <c r="A5010" s="63" t="s">
        <v>78</v>
      </c>
      <c r="B5010" s="63" t="s">
        <v>44</v>
      </c>
      <c r="C5010" s="63" t="s">
        <v>53</v>
      </c>
      <c r="D5010" s="63">
        <v>17</v>
      </c>
      <c r="E5010" s="63">
        <v>1.5360339999999999</v>
      </c>
      <c r="F5010" s="63">
        <v>3.085283</v>
      </c>
      <c r="G5010" s="63">
        <v>1.549248</v>
      </c>
      <c r="H5010" s="63">
        <v>108.5</v>
      </c>
      <c r="I5010" s="63">
        <v>1.404361</v>
      </c>
      <c r="J5010" s="63">
        <v>1.4899610000000001</v>
      </c>
      <c r="K5010" s="63">
        <v>1.549248</v>
      </c>
      <c r="L5010" s="63">
        <v>1.608535</v>
      </c>
      <c r="M5010" s="63">
        <v>1.6941360000000001</v>
      </c>
      <c r="N5010" s="63">
        <v>1536</v>
      </c>
      <c r="O5010" s="63">
        <v>0.1130564</v>
      </c>
      <c r="P5010" s="63">
        <v>8</v>
      </c>
      <c r="Q5010" s="63">
        <v>1.2781749580960001E-2</v>
      </c>
    </row>
    <row r="5011" spans="1:17">
      <c r="A5011" s="63" t="s">
        <v>78</v>
      </c>
      <c r="B5011" s="63" t="s">
        <v>44</v>
      </c>
      <c r="C5011" s="63" t="s">
        <v>53</v>
      </c>
      <c r="D5011" s="63">
        <v>18</v>
      </c>
      <c r="E5011" s="63">
        <v>1.6631370000000001</v>
      </c>
      <c r="F5011" s="63">
        <v>2.9868790000000001</v>
      </c>
      <c r="G5011" s="63">
        <v>1.323742</v>
      </c>
      <c r="H5011" s="63">
        <v>105.5</v>
      </c>
      <c r="I5011" s="63">
        <v>1.1788540000000001</v>
      </c>
      <c r="J5011" s="63">
        <v>1.2644550000000001</v>
      </c>
      <c r="K5011" s="63">
        <v>1.323742</v>
      </c>
      <c r="L5011" s="63">
        <v>1.3830279999999999</v>
      </c>
      <c r="M5011" s="63">
        <v>1.468629</v>
      </c>
      <c r="N5011" s="63">
        <v>1536</v>
      </c>
      <c r="O5011" s="63">
        <v>0.1130564</v>
      </c>
      <c r="P5011" s="63">
        <v>8</v>
      </c>
      <c r="Q5011" s="63">
        <v>1.2781749580960001E-2</v>
      </c>
    </row>
    <row r="5012" spans="1:17">
      <c r="A5012" s="63" t="s">
        <v>78</v>
      </c>
      <c r="B5012" s="63" t="s">
        <v>44</v>
      </c>
      <c r="C5012" s="63" t="s">
        <v>53</v>
      </c>
      <c r="D5012" s="63">
        <v>19</v>
      </c>
      <c r="E5012" s="63">
        <v>2.0195979999999998</v>
      </c>
      <c r="F5012" s="63">
        <v>2.8607800000000001</v>
      </c>
      <c r="G5012" s="63">
        <v>0.84118269999999995</v>
      </c>
      <c r="H5012" s="63">
        <v>104.5</v>
      </c>
      <c r="I5012" s="63">
        <v>0.69629509999999994</v>
      </c>
      <c r="J5012" s="63">
        <v>0.78189589999999998</v>
      </c>
      <c r="K5012" s="63">
        <v>0.84118269999999995</v>
      </c>
      <c r="L5012" s="63">
        <v>0.90046950000000003</v>
      </c>
      <c r="M5012" s="63">
        <v>0.98607029999999996</v>
      </c>
      <c r="N5012" s="63">
        <v>1536</v>
      </c>
      <c r="O5012" s="63">
        <v>0.1130564</v>
      </c>
      <c r="P5012" s="63">
        <v>8</v>
      </c>
      <c r="Q5012" s="63">
        <v>1.2781749580960001E-2</v>
      </c>
    </row>
    <row r="5013" spans="1:17">
      <c r="A5013" s="63" t="s">
        <v>78</v>
      </c>
      <c r="B5013" s="63" t="s">
        <v>44</v>
      </c>
      <c r="C5013" s="63" t="s">
        <v>53</v>
      </c>
      <c r="D5013" s="63">
        <v>20</v>
      </c>
      <c r="E5013" s="63">
        <v>2.2166579999999998</v>
      </c>
      <c r="F5013" s="63">
        <v>2.494443</v>
      </c>
      <c r="G5013" s="63">
        <v>0.27778510000000001</v>
      </c>
      <c r="H5013" s="63">
        <v>100</v>
      </c>
      <c r="I5013" s="63">
        <v>0.1328975</v>
      </c>
      <c r="J5013" s="63">
        <v>0.2184982</v>
      </c>
      <c r="K5013" s="63">
        <v>0.27778510000000001</v>
      </c>
      <c r="L5013" s="63">
        <v>0.33707189999999998</v>
      </c>
      <c r="M5013" s="63">
        <v>0.42267270000000001</v>
      </c>
      <c r="N5013" s="63">
        <v>1536</v>
      </c>
      <c r="O5013" s="63">
        <v>0.1130564</v>
      </c>
      <c r="P5013" s="63">
        <v>8</v>
      </c>
      <c r="Q5013" s="63">
        <v>1.2781749580960001E-2</v>
      </c>
    </row>
    <row r="5014" spans="1:17">
      <c r="A5014" s="63" t="s">
        <v>78</v>
      </c>
      <c r="B5014" s="63" t="s">
        <v>44</v>
      </c>
      <c r="C5014" s="63" t="s">
        <v>53</v>
      </c>
      <c r="D5014" s="63">
        <v>21</v>
      </c>
      <c r="E5014" s="63">
        <v>2.171942</v>
      </c>
      <c r="F5014" s="63">
        <v>2.248583</v>
      </c>
      <c r="G5014" s="63">
        <v>7.6640399999999997E-2</v>
      </c>
      <c r="H5014" s="63">
        <v>96</v>
      </c>
      <c r="I5014" s="63">
        <v>-6.8247199999999994E-2</v>
      </c>
      <c r="J5014" s="63">
        <v>1.7353500000000001E-2</v>
      </c>
      <c r="K5014" s="63">
        <v>7.6640399999999997E-2</v>
      </c>
      <c r="L5014" s="63">
        <v>0.1359272</v>
      </c>
      <c r="M5014" s="63">
        <v>0.221528</v>
      </c>
      <c r="N5014" s="63">
        <v>1536</v>
      </c>
      <c r="O5014" s="63">
        <v>0.1130564</v>
      </c>
      <c r="P5014" s="63">
        <v>8</v>
      </c>
      <c r="Q5014" s="63">
        <v>1.2781749580960001E-2</v>
      </c>
    </row>
    <row r="5015" spans="1:17">
      <c r="A5015" s="63" t="s">
        <v>78</v>
      </c>
      <c r="B5015" s="63" t="s">
        <v>44</v>
      </c>
      <c r="C5015" s="63" t="s">
        <v>53</v>
      </c>
      <c r="D5015" s="63">
        <v>22</v>
      </c>
      <c r="E5015" s="63">
        <v>1.9263440000000001</v>
      </c>
      <c r="F5015" s="63">
        <v>2.1224949999999998</v>
      </c>
      <c r="G5015" s="63">
        <v>0.1961514</v>
      </c>
      <c r="H5015" s="63">
        <v>93</v>
      </c>
      <c r="I5015" s="63">
        <v>5.1263799999999998E-2</v>
      </c>
      <c r="J5015" s="63">
        <v>0.1368645</v>
      </c>
      <c r="K5015" s="63">
        <v>0.1961514</v>
      </c>
      <c r="L5015" s="63">
        <v>0.2554382</v>
      </c>
      <c r="M5015" s="63">
        <v>0.34103899999999998</v>
      </c>
      <c r="N5015" s="63">
        <v>1536</v>
      </c>
      <c r="O5015" s="63">
        <v>0.1130564</v>
      </c>
      <c r="P5015" s="63">
        <v>8</v>
      </c>
      <c r="Q5015" s="63">
        <v>1.2781749580960001E-2</v>
      </c>
    </row>
    <row r="5016" spans="1:17">
      <c r="A5016" s="63" t="s">
        <v>78</v>
      </c>
      <c r="B5016" s="63" t="s">
        <v>44</v>
      </c>
      <c r="C5016" s="63" t="s">
        <v>53</v>
      </c>
      <c r="D5016" s="63">
        <v>23</v>
      </c>
      <c r="E5016" s="63">
        <v>1.3714379999999999</v>
      </c>
      <c r="F5016" s="63">
        <v>1.923964</v>
      </c>
      <c r="G5016" s="63">
        <v>0.55252650000000003</v>
      </c>
      <c r="H5016" s="63">
        <v>92</v>
      </c>
      <c r="I5016" s="63">
        <v>0.40763890000000003</v>
      </c>
      <c r="J5016" s="63">
        <v>0.4932396</v>
      </c>
      <c r="K5016" s="63">
        <v>0.55252650000000003</v>
      </c>
      <c r="L5016" s="63">
        <v>0.6118133</v>
      </c>
      <c r="M5016" s="63">
        <v>0.69741399999999998</v>
      </c>
      <c r="N5016" s="63">
        <v>1536</v>
      </c>
      <c r="O5016" s="63">
        <v>0.1130564</v>
      </c>
      <c r="P5016" s="63">
        <v>8</v>
      </c>
      <c r="Q5016" s="63">
        <v>1.2781749580960001E-2</v>
      </c>
    </row>
    <row r="5017" spans="1:17">
      <c r="A5017" s="63" t="s">
        <v>78</v>
      </c>
      <c r="B5017" s="63" t="s">
        <v>44</v>
      </c>
      <c r="C5017" s="63" t="s">
        <v>53</v>
      </c>
      <c r="D5017" s="63">
        <v>24</v>
      </c>
      <c r="E5017" s="63">
        <v>1.2791790000000001</v>
      </c>
      <c r="F5017" s="63">
        <v>1.1665749999999999</v>
      </c>
      <c r="G5017" s="63">
        <v>-0.11260390000000001</v>
      </c>
      <c r="H5017" s="63">
        <v>90.5</v>
      </c>
      <c r="I5017" s="63">
        <v>-0.25749149999999998</v>
      </c>
      <c r="J5017" s="63">
        <v>-0.17189070000000001</v>
      </c>
      <c r="K5017" s="63">
        <v>-0.11260390000000001</v>
      </c>
      <c r="L5017" s="63">
        <v>-5.3317099999999999E-2</v>
      </c>
      <c r="M5017" s="63">
        <v>3.2283699999999999E-2</v>
      </c>
      <c r="N5017" s="63">
        <v>1536</v>
      </c>
      <c r="O5017" s="63">
        <v>0.1130564</v>
      </c>
      <c r="P5017" s="63">
        <v>8</v>
      </c>
      <c r="Q5017" s="63">
        <v>1.2781749580960001E-2</v>
      </c>
    </row>
    <row r="5018" spans="1:17">
      <c r="A5018" s="63" t="s">
        <v>78</v>
      </c>
      <c r="B5018" s="63" t="s">
        <v>44</v>
      </c>
      <c r="C5018" s="63" t="s">
        <v>54</v>
      </c>
      <c r="D5018" s="63">
        <v>1</v>
      </c>
      <c r="E5018" s="63">
        <v>1.0283260000000001</v>
      </c>
      <c r="F5018" s="63">
        <v>0.77312199999999998</v>
      </c>
      <c r="G5018" s="63">
        <v>-0.2552043</v>
      </c>
      <c r="H5018" s="63">
        <v>77.5</v>
      </c>
      <c r="I5018" s="63">
        <v>-0.4000919</v>
      </c>
      <c r="J5018" s="63">
        <v>-0.31449110000000002</v>
      </c>
      <c r="K5018" s="63">
        <v>-0.2552043</v>
      </c>
      <c r="L5018" s="63">
        <v>-0.19591739999999999</v>
      </c>
      <c r="M5018" s="63">
        <v>-0.1103167</v>
      </c>
      <c r="N5018" s="63">
        <v>1536</v>
      </c>
      <c r="O5018" s="63">
        <v>0.1130564</v>
      </c>
      <c r="P5018" s="63">
        <v>9</v>
      </c>
      <c r="Q5018" s="63">
        <v>1.2781749580960001E-2</v>
      </c>
    </row>
    <row r="5019" spans="1:17">
      <c r="A5019" s="63" t="s">
        <v>78</v>
      </c>
      <c r="B5019" s="63" t="s">
        <v>44</v>
      </c>
      <c r="C5019" s="63" t="s">
        <v>54</v>
      </c>
      <c r="D5019" s="63">
        <v>2</v>
      </c>
      <c r="E5019" s="63">
        <v>0.96509</v>
      </c>
      <c r="F5019" s="63">
        <v>0.62056909999999998</v>
      </c>
      <c r="G5019" s="63">
        <v>-0.34452090000000002</v>
      </c>
      <c r="H5019" s="63">
        <v>76</v>
      </c>
      <c r="I5019" s="63">
        <v>-0.48940850000000002</v>
      </c>
      <c r="J5019" s="63">
        <v>-0.40380769999999999</v>
      </c>
      <c r="K5019" s="63">
        <v>-0.34452090000000002</v>
      </c>
      <c r="L5019" s="63">
        <v>-0.28523399999999999</v>
      </c>
      <c r="M5019" s="63">
        <v>-0.19963330000000001</v>
      </c>
      <c r="N5019" s="63">
        <v>1536</v>
      </c>
      <c r="O5019" s="63">
        <v>0.1130564</v>
      </c>
      <c r="P5019" s="63">
        <v>9</v>
      </c>
      <c r="Q5019" s="63">
        <v>1.2781749580960001E-2</v>
      </c>
    </row>
    <row r="5020" spans="1:17">
      <c r="A5020" s="63" t="s">
        <v>78</v>
      </c>
      <c r="B5020" s="63" t="s">
        <v>44</v>
      </c>
      <c r="C5020" s="63" t="s">
        <v>54</v>
      </c>
      <c r="D5020" s="63">
        <v>3</v>
      </c>
      <c r="E5020" s="63">
        <v>0.86654339999999996</v>
      </c>
      <c r="F5020" s="63">
        <v>0.54142869999999998</v>
      </c>
      <c r="G5020" s="63">
        <v>-0.32511459999999998</v>
      </c>
      <c r="H5020" s="63">
        <v>74.5</v>
      </c>
      <c r="I5020" s="63">
        <v>-0.47000219999999998</v>
      </c>
      <c r="J5020" s="63">
        <v>-0.3844014</v>
      </c>
      <c r="K5020" s="63">
        <v>-0.32511459999999998</v>
      </c>
      <c r="L5020" s="63">
        <v>-0.2658278</v>
      </c>
      <c r="M5020" s="63">
        <v>-0.180227</v>
      </c>
      <c r="N5020" s="63">
        <v>1536</v>
      </c>
      <c r="O5020" s="63">
        <v>0.1130564</v>
      </c>
      <c r="P5020" s="63">
        <v>9</v>
      </c>
      <c r="Q5020" s="63">
        <v>1.2781749580960001E-2</v>
      </c>
    </row>
    <row r="5021" spans="1:17">
      <c r="A5021" s="63" t="s">
        <v>78</v>
      </c>
      <c r="B5021" s="63" t="s">
        <v>44</v>
      </c>
      <c r="C5021" s="63" t="s">
        <v>54</v>
      </c>
      <c r="D5021" s="63">
        <v>4</v>
      </c>
      <c r="E5021" s="63">
        <v>0.82450659999999998</v>
      </c>
      <c r="F5021" s="63">
        <v>0.54882589999999998</v>
      </c>
      <c r="G5021" s="63">
        <v>-0.2756807</v>
      </c>
      <c r="H5021" s="63">
        <v>74</v>
      </c>
      <c r="I5021" s="63">
        <v>-0.42056830000000001</v>
      </c>
      <c r="J5021" s="63">
        <v>-0.33496759999999998</v>
      </c>
      <c r="K5021" s="63">
        <v>-0.2756807</v>
      </c>
      <c r="L5021" s="63">
        <v>-0.2163939</v>
      </c>
      <c r="M5021" s="63">
        <v>-0.1307931</v>
      </c>
      <c r="N5021" s="63">
        <v>1536</v>
      </c>
      <c r="O5021" s="63">
        <v>0.1130564</v>
      </c>
      <c r="P5021" s="63">
        <v>9</v>
      </c>
      <c r="Q5021" s="63">
        <v>1.2781749580960001E-2</v>
      </c>
    </row>
    <row r="5022" spans="1:17">
      <c r="A5022" s="63" t="s">
        <v>78</v>
      </c>
      <c r="B5022" s="63" t="s">
        <v>44</v>
      </c>
      <c r="C5022" s="63" t="s">
        <v>54</v>
      </c>
      <c r="D5022" s="63">
        <v>5</v>
      </c>
      <c r="E5022" s="63">
        <v>0.76885340000000002</v>
      </c>
      <c r="F5022" s="63">
        <v>0.56190720000000005</v>
      </c>
      <c r="G5022" s="63">
        <v>-0.2069462</v>
      </c>
      <c r="H5022" s="63">
        <v>73</v>
      </c>
      <c r="I5022" s="63">
        <v>-0.35183379999999997</v>
      </c>
      <c r="J5022" s="63">
        <v>-0.266233</v>
      </c>
      <c r="K5022" s="63">
        <v>-0.2069462</v>
      </c>
      <c r="L5022" s="63">
        <v>-0.1476594</v>
      </c>
      <c r="M5022" s="63">
        <v>-6.2058599999999998E-2</v>
      </c>
      <c r="N5022" s="63">
        <v>1536</v>
      </c>
      <c r="O5022" s="63">
        <v>0.1130564</v>
      </c>
      <c r="P5022" s="63">
        <v>9</v>
      </c>
      <c r="Q5022" s="63">
        <v>1.2781749580960001E-2</v>
      </c>
    </row>
    <row r="5023" spans="1:17">
      <c r="A5023" s="63" t="s">
        <v>78</v>
      </c>
      <c r="B5023" s="63" t="s">
        <v>44</v>
      </c>
      <c r="C5023" s="63" t="s">
        <v>54</v>
      </c>
      <c r="D5023" s="63">
        <v>6</v>
      </c>
      <c r="E5023" s="63">
        <v>1.089618</v>
      </c>
      <c r="F5023" s="63">
        <v>0.50180270000000005</v>
      </c>
      <c r="G5023" s="63">
        <v>-0.58781490000000003</v>
      </c>
      <c r="H5023" s="63">
        <v>72.5</v>
      </c>
      <c r="I5023" s="63">
        <v>-0.73270250000000003</v>
      </c>
      <c r="J5023" s="63">
        <v>-0.64710179999999995</v>
      </c>
      <c r="K5023" s="63">
        <v>-0.58781490000000003</v>
      </c>
      <c r="L5023" s="63">
        <v>-0.52852809999999995</v>
      </c>
      <c r="M5023" s="63">
        <v>-0.44292730000000002</v>
      </c>
      <c r="N5023" s="63">
        <v>1536</v>
      </c>
      <c r="O5023" s="63">
        <v>0.1130564</v>
      </c>
      <c r="P5023" s="63">
        <v>9</v>
      </c>
      <c r="Q5023" s="63">
        <v>1.2781749580960001E-2</v>
      </c>
    </row>
    <row r="5024" spans="1:17">
      <c r="A5024" s="63" t="s">
        <v>78</v>
      </c>
      <c r="B5024" s="63" t="s">
        <v>44</v>
      </c>
      <c r="C5024" s="63" t="s">
        <v>54</v>
      </c>
      <c r="D5024" s="63">
        <v>7</v>
      </c>
      <c r="E5024" s="63">
        <v>1.126295</v>
      </c>
      <c r="F5024" s="63">
        <v>0.81441070000000004</v>
      </c>
      <c r="G5024" s="63">
        <v>-0.3118842</v>
      </c>
      <c r="H5024" s="63">
        <v>71</v>
      </c>
      <c r="I5024" s="63">
        <v>-0.45677180000000001</v>
      </c>
      <c r="J5024" s="63">
        <v>-0.37117099999999997</v>
      </c>
      <c r="K5024" s="63">
        <v>-0.3118842</v>
      </c>
      <c r="L5024" s="63">
        <v>-0.25259730000000002</v>
      </c>
      <c r="M5024" s="63">
        <v>-0.1669966</v>
      </c>
      <c r="N5024" s="63">
        <v>1536</v>
      </c>
      <c r="O5024" s="63">
        <v>0.1130564</v>
      </c>
      <c r="P5024" s="63">
        <v>9</v>
      </c>
      <c r="Q5024" s="63">
        <v>1.2781749580960001E-2</v>
      </c>
    </row>
    <row r="5025" spans="1:17">
      <c r="A5025" s="63" t="s">
        <v>78</v>
      </c>
      <c r="B5025" s="63" t="s">
        <v>44</v>
      </c>
      <c r="C5025" s="63" t="s">
        <v>54</v>
      </c>
      <c r="D5025" s="63">
        <v>8</v>
      </c>
      <c r="E5025" s="63">
        <v>1.1773560000000001</v>
      </c>
      <c r="F5025" s="63">
        <v>0.88080210000000003</v>
      </c>
      <c r="G5025" s="63">
        <v>-0.2965544</v>
      </c>
      <c r="H5025" s="63">
        <v>72.5</v>
      </c>
      <c r="I5025" s="63">
        <v>-0.441442</v>
      </c>
      <c r="J5025" s="63">
        <v>-0.35584120000000002</v>
      </c>
      <c r="K5025" s="63">
        <v>-0.2965544</v>
      </c>
      <c r="L5025" s="63">
        <v>-0.2372676</v>
      </c>
      <c r="M5025" s="63">
        <v>-0.15166679999999999</v>
      </c>
      <c r="N5025" s="63">
        <v>1536</v>
      </c>
      <c r="O5025" s="63">
        <v>0.1130564</v>
      </c>
      <c r="P5025" s="63">
        <v>9</v>
      </c>
      <c r="Q5025" s="63">
        <v>1.2781749580960001E-2</v>
      </c>
    </row>
    <row r="5026" spans="1:17">
      <c r="A5026" s="63" t="s">
        <v>78</v>
      </c>
      <c r="B5026" s="63" t="s">
        <v>44</v>
      </c>
      <c r="C5026" s="63" t="s">
        <v>54</v>
      </c>
      <c r="D5026" s="63">
        <v>9</v>
      </c>
      <c r="E5026" s="63">
        <v>1.014642</v>
      </c>
      <c r="F5026" s="63">
        <v>0.96172539999999995</v>
      </c>
      <c r="G5026" s="63">
        <v>-5.29168E-2</v>
      </c>
      <c r="H5026" s="63">
        <v>79.5</v>
      </c>
      <c r="I5026" s="63">
        <v>-0.19780439999999999</v>
      </c>
      <c r="J5026" s="63">
        <v>-0.1122037</v>
      </c>
      <c r="K5026" s="63">
        <v>-5.29168E-2</v>
      </c>
      <c r="L5026" s="63">
        <v>6.3699999999999998E-3</v>
      </c>
      <c r="M5026" s="63">
        <v>9.1970800000000005E-2</v>
      </c>
      <c r="N5026" s="63">
        <v>1536</v>
      </c>
      <c r="O5026" s="63">
        <v>0.1130564</v>
      </c>
      <c r="P5026" s="63">
        <v>9</v>
      </c>
      <c r="Q5026" s="63">
        <v>1.2781749580960001E-2</v>
      </c>
    </row>
    <row r="5027" spans="1:17">
      <c r="A5027" s="63" t="s">
        <v>78</v>
      </c>
      <c r="B5027" s="63" t="s">
        <v>44</v>
      </c>
      <c r="C5027" s="63" t="s">
        <v>54</v>
      </c>
      <c r="D5027" s="63">
        <v>10</v>
      </c>
      <c r="E5027" s="63">
        <v>0.96569720000000003</v>
      </c>
      <c r="F5027" s="63">
        <v>0.90741309999999997</v>
      </c>
      <c r="G5027" s="63">
        <v>-5.8284000000000002E-2</v>
      </c>
      <c r="H5027" s="63">
        <v>86</v>
      </c>
      <c r="I5027" s="63">
        <v>-0.20317160000000001</v>
      </c>
      <c r="J5027" s="63">
        <v>-0.11757090000000001</v>
      </c>
      <c r="K5027" s="63">
        <v>-5.8284000000000002E-2</v>
      </c>
      <c r="L5027" s="63">
        <v>1.0028000000000001E-3</v>
      </c>
      <c r="M5027" s="63">
        <v>8.6603600000000003E-2</v>
      </c>
      <c r="N5027" s="63">
        <v>1536</v>
      </c>
      <c r="O5027" s="63">
        <v>0.1130564</v>
      </c>
      <c r="P5027" s="63">
        <v>9</v>
      </c>
      <c r="Q5027" s="63">
        <v>1.2781749580960001E-2</v>
      </c>
    </row>
    <row r="5028" spans="1:17">
      <c r="A5028" s="63" t="s">
        <v>78</v>
      </c>
      <c r="B5028" s="63" t="s">
        <v>44</v>
      </c>
      <c r="C5028" s="63" t="s">
        <v>54</v>
      </c>
      <c r="D5028" s="63">
        <v>11</v>
      </c>
      <c r="E5028" s="63">
        <v>0.85464019999999996</v>
      </c>
      <c r="F5028" s="63">
        <v>1.029571</v>
      </c>
      <c r="G5028" s="63">
        <v>0.17493069999999999</v>
      </c>
      <c r="H5028" s="63">
        <v>91</v>
      </c>
      <c r="I5028" s="63">
        <v>3.00431E-2</v>
      </c>
      <c r="J5028" s="63">
        <v>0.11564389999999999</v>
      </c>
      <c r="K5028" s="63">
        <v>0.17493069999999999</v>
      </c>
      <c r="L5028" s="63">
        <v>0.2342175</v>
      </c>
      <c r="M5028" s="63">
        <v>0.3198183</v>
      </c>
      <c r="N5028" s="63">
        <v>1536</v>
      </c>
      <c r="O5028" s="63">
        <v>0.1130564</v>
      </c>
      <c r="P5028" s="63">
        <v>9</v>
      </c>
      <c r="Q5028" s="63">
        <v>1.2781749580960001E-2</v>
      </c>
    </row>
    <row r="5029" spans="1:17">
      <c r="A5029" s="63" t="s">
        <v>78</v>
      </c>
      <c r="B5029" s="63" t="s">
        <v>44</v>
      </c>
      <c r="C5029" s="63" t="s">
        <v>54</v>
      </c>
      <c r="D5029" s="63">
        <v>12</v>
      </c>
      <c r="E5029" s="63">
        <v>0.88967350000000001</v>
      </c>
      <c r="F5029" s="63">
        <v>1.351575</v>
      </c>
      <c r="G5029" s="63">
        <v>0.46190170000000003</v>
      </c>
      <c r="H5029" s="63">
        <v>95</v>
      </c>
      <c r="I5029" s="63">
        <v>0.31701410000000002</v>
      </c>
      <c r="J5029" s="63">
        <v>0.4026149</v>
      </c>
      <c r="K5029" s="63">
        <v>0.46190170000000003</v>
      </c>
      <c r="L5029" s="63">
        <v>0.5211886</v>
      </c>
      <c r="M5029" s="63">
        <v>0.60678929999999998</v>
      </c>
      <c r="N5029" s="63">
        <v>1536</v>
      </c>
      <c r="O5029" s="63">
        <v>0.1130564</v>
      </c>
      <c r="P5029" s="63">
        <v>9</v>
      </c>
      <c r="Q5029" s="63">
        <v>1.2781749580960001E-2</v>
      </c>
    </row>
    <row r="5030" spans="1:17">
      <c r="A5030" s="63" t="s">
        <v>78</v>
      </c>
      <c r="B5030" s="63" t="s">
        <v>44</v>
      </c>
      <c r="C5030" s="63" t="s">
        <v>54</v>
      </c>
      <c r="D5030" s="63">
        <v>13</v>
      </c>
      <c r="E5030" s="63">
        <v>0.79444780000000004</v>
      </c>
      <c r="F5030" s="63">
        <v>1.657888</v>
      </c>
      <c r="G5030" s="63">
        <v>0.86343970000000003</v>
      </c>
      <c r="H5030" s="63">
        <v>98.5</v>
      </c>
      <c r="I5030" s="63">
        <v>0.71855219999999997</v>
      </c>
      <c r="J5030" s="63">
        <v>0.80415289999999995</v>
      </c>
      <c r="K5030" s="63">
        <v>0.86343970000000003</v>
      </c>
      <c r="L5030" s="63">
        <v>0.92272659999999995</v>
      </c>
      <c r="M5030" s="63">
        <v>1.008327</v>
      </c>
      <c r="N5030" s="63">
        <v>1536</v>
      </c>
      <c r="O5030" s="63">
        <v>0.1130564</v>
      </c>
      <c r="P5030" s="63">
        <v>9</v>
      </c>
      <c r="Q5030" s="63">
        <v>1.2781749580960001E-2</v>
      </c>
    </row>
    <row r="5031" spans="1:17">
      <c r="A5031" s="63" t="s">
        <v>78</v>
      </c>
      <c r="B5031" s="63" t="s">
        <v>44</v>
      </c>
      <c r="C5031" s="63" t="s">
        <v>54</v>
      </c>
      <c r="D5031" s="63">
        <v>14</v>
      </c>
      <c r="E5031" s="63">
        <v>0.95386179999999998</v>
      </c>
      <c r="F5031" s="63">
        <v>2.061544</v>
      </c>
      <c r="G5031" s="63">
        <v>1.1076820000000001</v>
      </c>
      <c r="H5031" s="63">
        <v>101</v>
      </c>
      <c r="I5031" s="63">
        <v>0.96279429999999999</v>
      </c>
      <c r="J5031" s="63">
        <v>1.048395</v>
      </c>
      <c r="K5031" s="63">
        <v>1.1076820000000001</v>
      </c>
      <c r="L5031" s="63">
        <v>1.1669689999999999</v>
      </c>
      <c r="M5031" s="63">
        <v>1.252569</v>
      </c>
      <c r="N5031" s="63">
        <v>1536</v>
      </c>
      <c r="O5031" s="63">
        <v>0.1130564</v>
      </c>
      <c r="P5031" s="63">
        <v>9</v>
      </c>
      <c r="Q5031" s="63">
        <v>1.2781749580960001E-2</v>
      </c>
    </row>
    <row r="5032" spans="1:17">
      <c r="A5032" s="63" t="s">
        <v>78</v>
      </c>
      <c r="B5032" s="63" t="s">
        <v>44</v>
      </c>
      <c r="C5032" s="63" t="s">
        <v>54</v>
      </c>
      <c r="D5032" s="63">
        <v>15</v>
      </c>
      <c r="E5032" s="63">
        <v>1.1264730000000001</v>
      </c>
      <c r="F5032" s="63">
        <v>2.2434159999999999</v>
      </c>
      <c r="G5032" s="63">
        <v>1.116943</v>
      </c>
      <c r="H5032" s="63">
        <v>100.5</v>
      </c>
      <c r="I5032" s="63">
        <v>0.972055</v>
      </c>
      <c r="J5032" s="63">
        <v>1.0576559999999999</v>
      </c>
      <c r="K5032" s="63">
        <v>1.116943</v>
      </c>
      <c r="L5032" s="63">
        <v>1.176229</v>
      </c>
      <c r="M5032" s="63">
        <v>1.26183</v>
      </c>
      <c r="N5032" s="63">
        <v>1536</v>
      </c>
      <c r="O5032" s="63">
        <v>0.1130564</v>
      </c>
      <c r="P5032" s="63">
        <v>9</v>
      </c>
      <c r="Q5032" s="63">
        <v>1.2781749580960001E-2</v>
      </c>
    </row>
    <row r="5033" spans="1:17">
      <c r="A5033" s="63" t="s">
        <v>78</v>
      </c>
      <c r="B5033" s="63" t="s">
        <v>44</v>
      </c>
      <c r="C5033" s="63" t="s">
        <v>54</v>
      </c>
      <c r="D5033" s="63">
        <v>16</v>
      </c>
      <c r="E5033" s="63">
        <v>1.376638</v>
      </c>
      <c r="F5033" s="63">
        <v>2.4733239999999999</v>
      </c>
      <c r="G5033" s="63">
        <v>1.096686</v>
      </c>
      <c r="H5033" s="63">
        <v>101</v>
      </c>
      <c r="I5033" s="63">
        <v>0.9517987</v>
      </c>
      <c r="J5033" s="63">
        <v>1.037399</v>
      </c>
      <c r="K5033" s="63">
        <v>1.096686</v>
      </c>
      <c r="L5033" s="63">
        <v>1.1559729999999999</v>
      </c>
      <c r="M5033" s="63">
        <v>1.241574</v>
      </c>
      <c r="N5033" s="63">
        <v>1536</v>
      </c>
      <c r="O5033" s="63">
        <v>0.1130564</v>
      </c>
      <c r="P5033" s="63">
        <v>9</v>
      </c>
      <c r="Q5033" s="63">
        <v>1.2781749580960001E-2</v>
      </c>
    </row>
    <row r="5034" spans="1:17">
      <c r="A5034" s="63" t="s">
        <v>78</v>
      </c>
      <c r="B5034" s="63" t="s">
        <v>44</v>
      </c>
      <c r="C5034" s="63" t="s">
        <v>54</v>
      </c>
      <c r="D5034" s="63">
        <v>17</v>
      </c>
      <c r="E5034" s="63">
        <v>1.5673980000000001</v>
      </c>
      <c r="F5034" s="63">
        <v>2.6253679999999999</v>
      </c>
      <c r="G5034" s="63">
        <v>1.0579700000000001</v>
      </c>
      <c r="H5034" s="63">
        <v>101</v>
      </c>
      <c r="I5034" s="63">
        <v>0.91308239999999996</v>
      </c>
      <c r="J5034" s="63">
        <v>0.99868310000000005</v>
      </c>
      <c r="K5034" s="63">
        <v>1.0579700000000001</v>
      </c>
      <c r="L5034" s="63">
        <v>1.1172569999999999</v>
      </c>
      <c r="M5034" s="63">
        <v>1.2028570000000001</v>
      </c>
      <c r="N5034" s="63">
        <v>1536</v>
      </c>
      <c r="O5034" s="63">
        <v>0.1130564</v>
      </c>
      <c r="P5034" s="63">
        <v>9</v>
      </c>
      <c r="Q5034" s="63">
        <v>1.2781749580960001E-2</v>
      </c>
    </row>
    <row r="5035" spans="1:17">
      <c r="A5035" s="63" t="s">
        <v>78</v>
      </c>
      <c r="B5035" s="63" t="s">
        <v>44</v>
      </c>
      <c r="C5035" s="63" t="s">
        <v>54</v>
      </c>
      <c r="D5035" s="63">
        <v>18</v>
      </c>
      <c r="E5035" s="63">
        <v>1.727317</v>
      </c>
      <c r="F5035" s="63">
        <v>2.6965759999999999</v>
      </c>
      <c r="G5035" s="63">
        <v>0.96925879999999998</v>
      </c>
      <c r="H5035" s="63">
        <v>100</v>
      </c>
      <c r="I5035" s="63">
        <v>0.82437119999999997</v>
      </c>
      <c r="J5035" s="63">
        <v>0.909972</v>
      </c>
      <c r="K5035" s="63">
        <v>0.96925879999999998</v>
      </c>
      <c r="L5035" s="63">
        <v>1.028546</v>
      </c>
      <c r="M5035" s="63">
        <v>1.1141460000000001</v>
      </c>
      <c r="N5035" s="63">
        <v>1536</v>
      </c>
      <c r="O5035" s="63">
        <v>0.1130564</v>
      </c>
      <c r="P5035" s="63">
        <v>9</v>
      </c>
      <c r="Q5035" s="63">
        <v>1.2781749580960001E-2</v>
      </c>
    </row>
    <row r="5036" spans="1:17">
      <c r="A5036" s="63" t="s">
        <v>78</v>
      </c>
      <c r="B5036" s="63" t="s">
        <v>44</v>
      </c>
      <c r="C5036" s="63" t="s">
        <v>54</v>
      </c>
      <c r="D5036" s="63">
        <v>19</v>
      </c>
      <c r="E5036" s="63">
        <v>2.0434649999999999</v>
      </c>
      <c r="F5036" s="63">
        <v>2.5049980000000001</v>
      </c>
      <c r="G5036" s="63">
        <v>0.46153240000000001</v>
      </c>
      <c r="H5036" s="63">
        <v>97</v>
      </c>
      <c r="I5036" s="63">
        <v>0.3166448</v>
      </c>
      <c r="J5036" s="63">
        <v>0.40224549999999998</v>
      </c>
      <c r="K5036" s="63">
        <v>0.46153240000000001</v>
      </c>
      <c r="L5036" s="63">
        <v>0.52081920000000004</v>
      </c>
      <c r="M5036" s="63">
        <v>0.60641990000000001</v>
      </c>
      <c r="N5036" s="63">
        <v>1536</v>
      </c>
      <c r="O5036" s="63">
        <v>0.1130564</v>
      </c>
      <c r="P5036" s="63">
        <v>9</v>
      </c>
      <c r="Q5036" s="63">
        <v>1.2781749580960001E-2</v>
      </c>
    </row>
    <row r="5037" spans="1:17">
      <c r="A5037" s="63" t="s">
        <v>78</v>
      </c>
      <c r="B5037" s="63" t="s">
        <v>44</v>
      </c>
      <c r="C5037" s="63" t="s">
        <v>54</v>
      </c>
      <c r="D5037" s="63">
        <v>20</v>
      </c>
      <c r="E5037" s="63">
        <v>2.1197659999999998</v>
      </c>
      <c r="F5037" s="63">
        <v>2.1922549999999998</v>
      </c>
      <c r="G5037" s="63">
        <v>7.2489999999999999E-2</v>
      </c>
      <c r="H5037" s="63">
        <v>91.5</v>
      </c>
      <c r="I5037" s="63">
        <v>-7.2397600000000006E-2</v>
      </c>
      <c r="J5037" s="63">
        <v>1.3203100000000001E-2</v>
      </c>
      <c r="K5037" s="63">
        <v>7.2489999999999999E-2</v>
      </c>
      <c r="L5037" s="63">
        <v>0.1317768</v>
      </c>
      <c r="M5037" s="63">
        <v>0.2173776</v>
      </c>
      <c r="N5037" s="63">
        <v>1536</v>
      </c>
      <c r="O5037" s="63">
        <v>0.1130564</v>
      </c>
      <c r="P5037" s="63">
        <v>9</v>
      </c>
      <c r="Q5037" s="63">
        <v>1.2781749580960001E-2</v>
      </c>
    </row>
    <row r="5038" spans="1:17">
      <c r="A5038" s="63" t="s">
        <v>78</v>
      </c>
      <c r="B5038" s="63" t="s">
        <v>44</v>
      </c>
      <c r="C5038" s="63" t="s">
        <v>54</v>
      </c>
      <c r="D5038" s="63">
        <v>21</v>
      </c>
      <c r="E5038" s="63">
        <v>2.112009</v>
      </c>
      <c r="F5038" s="63">
        <v>2.0073029999999998</v>
      </c>
      <c r="G5038" s="63">
        <v>-0.1047053</v>
      </c>
      <c r="H5038" s="63">
        <v>87</v>
      </c>
      <c r="I5038" s="63">
        <v>-0.24959290000000001</v>
      </c>
      <c r="J5038" s="63">
        <v>-0.1639922</v>
      </c>
      <c r="K5038" s="63">
        <v>-0.1047053</v>
      </c>
      <c r="L5038" s="63">
        <v>-4.5418500000000001E-2</v>
      </c>
      <c r="M5038" s="63">
        <v>4.0182299999999997E-2</v>
      </c>
      <c r="N5038" s="63">
        <v>1536</v>
      </c>
      <c r="O5038" s="63">
        <v>0.1130564</v>
      </c>
      <c r="P5038" s="63">
        <v>9</v>
      </c>
      <c r="Q5038" s="63">
        <v>1.2781749580960001E-2</v>
      </c>
    </row>
    <row r="5039" spans="1:17">
      <c r="A5039" s="63" t="s">
        <v>78</v>
      </c>
      <c r="B5039" s="63" t="s">
        <v>44</v>
      </c>
      <c r="C5039" s="63" t="s">
        <v>54</v>
      </c>
      <c r="D5039" s="63">
        <v>22</v>
      </c>
      <c r="E5039" s="63">
        <v>1.971182</v>
      </c>
      <c r="F5039" s="63">
        <v>1.858152</v>
      </c>
      <c r="G5039" s="63">
        <v>-0.1130303</v>
      </c>
      <c r="H5039" s="63">
        <v>84.5</v>
      </c>
      <c r="I5039" s="63">
        <v>-0.25791789999999998</v>
      </c>
      <c r="J5039" s="63">
        <v>-0.1723171</v>
      </c>
      <c r="K5039" s="63">
        <v>-0.1130303</v>
      </c>
      <c r="L5039" s="63">
        <v>-5.37435E-2</v>
      </c>
      <c r="M5039" s="63">
        <v>3.1857299999999998E-2</v>
      </c>
      <c r="N5039" s="63">
        <v>1536</v>
      </c>
      <c r="O5039" s="63">
        <v>0.1130564</v>
      </c>
      <c r="P5039" s="63">
        <v>9</v>
      </c>
      <c r="Q5039" s="63">
        <v>1.2781749580960001E-2</v>
      </c>
    </row>
    <row r="5040" spans="1:17">
      <c r="A5040" s="63" t="s">
        <v>78</v>
      </c>
      <c r="B5040" s="63" t="s">
        <v>44</v>
      </c>
      <c r="C5040" s="63" t="s">
        <v>54</v>
      </c>
      <c r="D5040" s="63">
        <v>23</v>
      </c>
      <c r="E5040" s="63">
        <v>1.6104849999999999</v>
      </c>
      <c r="F5040" s="63">
        <v>1.5322560000000001</v>
      </c>
      <c r="G5040" s="63">
        <v>-7.8228400000000003E-2</v>
      </c>
      <c r="H5040" s="63">
        <v>81</v>
      </c>
      <c r="I5040" s="63">
        <v>-0.22311600000000001</v>
      </c>
      <c r="J5040" s="63">
        <v>-0.1375152</v>
      </c>
      <c r="K5040" s="63">
        <v>-7.8228400000000003E-2</v>
      </c>
      <c r="L5040" s="63">
        <v>-1.89415E-2</v>
      </c>
      <c r="M5040" s="63">
        <v>6.6659200000000002E-2</v>
      </c>
      <c r="N5040" s="63">
        <v>1536</v>
      </c>
      <c r="O5040" s="63">
        <v>0.1130564</v>
      </c>
      <c r="P5040" s="63">
        <v>9</v>
      </c>
      <c r="Q5040" s="63">
        <v>1.2781749580960001E-2</v>
      </c>
    </row>
    <row r="5041" spans="1:17">
      <c r="A5041" s="63" t="s">
        <v>78</v>
      </c>
      <c r="B5041" s="63" t="s">
        <v>44</v>
      </c>
      <c r="C5041" s="63" t="s">
        <v>54</v>
      </c>
      <c r="D5041" s="63">
        <v>24</v>
      </c>
      <c r="E5041" s="63">
        <v>1.3115220000000001</v>
      </c>
      <c r="F5041" s="63">
        <v>1.143038</v>
      </c>
      <c r="G5041" s="63">
        <v>-0.16848489999999999</v>
      </c>
      <c r="H5041" s="63">
        <v>80</v>
      </c>
      <c r="I5041" s="63">
        <v>-0.3133725</v>
      </c>
      <c r="J5041" s="63">
        <v>-0.2277718</v>
      </c>
      <c r="K5041" s="63">
        <v>-0.16848489999999999</v>
      </c>
      <c r="L5041" s="63">
        <v>-0.10919810000000001</v>
      </c>
      <c r="M5041" s="63">
        <v>-2.3597300000000002E-2</v>
      </c>
      <c r="N5041" s="63">
        <v>1536</v>
      </c>
      <c r="O5041" s="63">
        <v>0.1130564</v>
      </c>
      <c r="P5041" s="63">
        <v>9</v>
      </c>
      <c r="Q5041" s="63">
        <v>1.2781749580960001E-2</v>
      </c>
    </row>
    <row r="5042" spans="1:17">
      <c r="A5042" s="63" t="s">
        <v>78</v>
      </c>
      <c r="B5042" s="63" t="s">
        <v>44</v>
      </c>
      <c r="C5042" s="63" t="s">
        <v>55</v>
      </c>
      <c r="D5042" s="63">
        <v>1</v>
      </c>
      <c r="E5042" s="63">
        <v>0.98209690000000005</v>
      </c>
      <c r="F5042" s="63">
        <v>0.75889209999999996</v>
      </c>
      <c r="G5042" s="63">
        <v>-0.22320480000000001</v>
      </c>
      <c r="H5042" s="63">
        <v>72.5</v>
      </c>
      <c r="I5042" s="63">
        <v>-0.36809239999999999</v>
      </c>
      <c r="J5042" s="63">
        <v>-0.28249160000000001</v>
      </c>
      <c r="K5042" s="63">
        <v>-0.22320480000000001</v>
      </c>
      <c r="L5042" s="63">
        <v>-0.16391800000000001</v>
      </c>
      <c r="M5042" s="63">
        <v>-7.8317200000000003E-2</v>
      </c>
      <c r="N5042" s="63">
        <v>1536</v>
      </c>
      <c r="O5042" s="63">
        <v>0.1130564</v>
      </c>
      <c r="P5042" s="63">
        <v>10</v>
      </c>
      <c r="Q5042" s="63">
        <v>1.2781749580960001E-2</v>
      </c>
    </row>
    <row r="5043" spans="1:17">
      <c r="A5043" s="63" t="s">
        <v>78</v>
      </c>
      <c r="B5043" s="63" t="s">
        <v>44</v>
      </c>
      <c r="C5043" s="63" t="s">
        <v>55</v>
      </c>
      <c r="D5043" s="63">
        <v>2</v>
      </c>
      <c r="E5043" s="63">
        <v>0.89835019999999999</v>
      </c>
      <c r="F5043" s="63">
        <v>0.64362770000000002</v>
      </c>
      <c r="G5043" s="63">
        <v>-0.25472250000000002</v>
      </c>
      <c r="H5043" s="63">
        <v>71</v>
      </c>
      <c r="I5043" s="63">
        <v>-0.39961010000000002</v>
      </c>
      <c r="J5043" s="63">
        <v>-0.31400939999999999</v>
      </c>
      <c r="K5043" s="63">
        <v>-0.25472250000000002</v>
      </c>
      <c r="L5043" s="63">
        <v>-0.19543569999999999</v>
      </c>
      <c r="M5043" s="63">
        <v>-0.1098349</v>
      </c>
      <c r="N5043" s="63">
        <v>1536</v>
      </c>
      <c r="O5043" s="63">
        <v>0.1130564</v>
      </c>
      <c r="P5043" s="63">
        <v>10</v>
      </c>
      <c r="Q5043" s="63">
        <v>1.2781749580960001E-2</v>
      </c>
    </row>
    <row r="5044" spans="1:17">
      <c r="A5044" s="63" t="s">
        <v>78</v>
      </c>
      <c r="B5044" s="63" t="s">
        <v>44</v>
      </c>
      <c r="C5044" s="63" t="s">
        <v>55</v>
      </c>
      <c r="D5044" s="63">
        <v>3</v>
      </c>
      <c r="E5044" s="63">
        <v>0.81521410000000005</v>
      </c>
      <c r="F5044" s="63">
        <v>0.57740239999999998</v>
      </c>
      <c r="G5044" s="63">
        <v>-0.23781169999999999</v>
      </c>
      <c r="H5044" s="63">
        <v>69.5</v>
      </c>
      <c r="I5044" s="63">
        <v>-0.38269930000000002</v>
      </c>
      <c r="J5044" s="63">
        <v>-0.29709849999999999</v>
      </c>
      <c r="K5044" s="63">
        <v>-0.23781169999999999</v>
      </c>
      <c r="L5044" s="63">
        <v>-0.17852489999999999</v>
      </c>
      <c r="M5044" s="63">
        <v>-9.2924099999999996E-2</v>
      </c>
      <c r="N5044" s="63">
        <v>1536</v>
      </c>
      <c r="O5044" s="63">
        <v>0.1130564</v>
      </c>
      <c r="P5044" s="63">
        <v>10</v>
      </c>
      <c r="Q5044" s="63">
        <v>1.2781749580960001E-2</v>
      </c>
    </row>
    <row r="5045" spans="1:17">
      <c r="A5045" s="63" t="s">
        <v>78</v>
      </c>
      <c r="B5045" s="63" t="s">
        <v>44</v>
      </c>
      <c r="C5045" s="63" t="s">
        <v>55</v>
      </c>
      <c r="D5045" s="63">
        <v>4</v>
      </c>
      <c r="E5045" s="63">
        <v>0.79054250000000004</v>
      </c>
      <c r="F5045" s="63">
        <v>0.59279780000000004</v>
      </c>
      <c r="G5045" s="63">
        <v>-0.1977447</v>
      </c>
      <c r="H5045" s="63">
        <v>68.5</v>
      </c>
      <c r="I5045" s="63">
        <v>-0.3426323</v>
      </c>
      <c r="J5045" s="63">
        <v>-0.25703150000000002</v>
      </c>
      <c r="K5045" s="63">
        <v>-0.1977447</v>
      </c>
      <c r="L5045" s="63">
        <v>-0.13845779999999999</v>
      </c>
      <c r="M5045" s="63">
        <v>-5.2857099999999997E-2</v>
      </c>
      <c r="N5045" s="63">
        <v>1536</v>
      </c>
      <c r="O5045" s="63">
        <v>0.1130564</v>
      </c>
      <c r="P5045" s="63">
        <v>10</v>
      </c>
      <c r="Q5045" s="63">
        <v>1.2781749580960001E-2</v>
      </c>
    </row>
    <row r="5046" spans="1:17">
      <c r="A5046" s="63" t="s">
        <v>78</v>
      </c>
      <c r="B5046" s="63" t="s">
        <v>44</v>
      </c>
      <c r="C5046" s="63" t="s">
        <v>55</v>
      </c>
      <c r="D5046" s="63">
        <v>5</v>
      </c>
      <c r="E5046" s="63">
        <v>0.81500090000000003</v>
      </c>
      <c r="F5046" s="63">
        <v>0.58723599999999998</v>
      </c>
      <c r="G5046" s="63">
        <v>-0.22776489999999999</v>
      </c>
      <c r="H5046" s="63">
        <v>67.5</v>
      </c>
      <c r="I5046" s="63">
        <v>-0.3726525</v>
      </c>
      <c r="J5046" s="63">
        <v>-0.28705170000000002</v>
      </c>
      <c r="K5046" s="63">
        <v>-0.22776489999999999</v>
      </c>
      <c r="L5046" s="63">
        <v>-0.16847809999999999</v>
      </c>
      <c r="M5046" s="63">
        <v>-8.2877300000000001E-2</v>
      </c>
      <c r="N5046" s="63">
        <v>1536</v>
      </c>
      <c r="O5046" s="63">
        <v>0.1130564</v>
      </c>
      <c r="P5046" s="63">
        <v>10</v>
      </c>
      <c r="Q5046" s="63">
        <v>1.2781749580960001E-2</v>
      </c>
    </row>
    <row r="5047" spans="1:17">
      <c r="A5047" s="63" t="s">
        <v>78</v>
      </c>
      <c r="B5047" s="63" t="s">
        <v>44</v>
      </c>
      <c r="C5047" s="63" t="s">
        <v>55</v>
      </c>
      <c r="D5047" s="63">
        <v>6</v>
      </c>
      <c r="E5047" s="63">
        <v>0.88425209999999999</v>
      </c>
      <c r="F5047" s="63">
        <v>0.62837359999999998</v>
      </c>
      <c r="G5047" s="63">
        <v>-0.25587860000000001</v>
      </c>
      <c r="H5047" s="63">
        <v>67</v>
      </c>
      <c r="I5047" s="63">
        <v>-0.40076620000000002</v>
      </c>
      <c r="J5047" s="63">
        <v>-0.31516539999999998</v>
      </c>
      <c r="K5047" s="63">
        <v>-0.25587860000000001</v>
      </c>
      <c r="L5047" s="63">
        <v>-0.19659170000000001</v>
      </c>
      <c r="M5047" s="63">
        <v>-0.11099100000000001</v>
      </c>
      <c r="N5047" s="63">
        <v>1536</v>
      </c>
      <c r="O5047" s="63">
        <v>0.1130564</v>
      </c>
      <c r="P5047" s="63">
        <v>10</v>
      </c>
      <c r="Q5047" s="63">
        <v>1.2781749580960001E-2</v>
      </c>
    </row>
    <row r="5048" spans="1:17">
      <c r="A5048" s="63" t="s">
        <v>78</v>
      </c>
      <c r="B5048" s="63" t="s">
        <v>44</v>
      </c>
      <c r="C5048" s="63" t="s">
        <v>55</v>
      </c>
      <c r="D5048" s="63">
        <v>7</v>
      </c>
      <c r="E5048" s="63">
        <v>1.0597540000000001</v>
      </c>
      <c r="F5048" s="63">
        <v>0.79287649999999998</v>
      </c>
      <c r="G5048" s="63">
        <v>-0.26687749999999999</v>
      </c>
      <c r="H5048" s="63">
        <v>66.5</v>
      </c>
      <c r="I5048" s="63">
        <v>-0.4117651</v>
      </c>
      <c r="J5048" s="63">
        <v>-0.32616440000000002</v>
      </c>
      <c r="K5048" s="63">
        <v>-0.26687749999999999</v>
      </c>
      <c r="L5048" s="63">
        <v>-0.20759069999999999</v>
      </c>
      <c r="M5048" s="63">
        <v>-0.1219899</v>
      </c>
      <c r="N5048" s="63">
        <v>1536</v>
      </c>
      <c r="O5048" s="63">
        <v>0.1130564</v>
      </c>
      <c r="P5048" s="63">
        <v>10</v>
      </c>
      <c r="Q5048" s="63">
        <v>1.2781749580960001E-2</v>
      </c>
    </row>
    <row r="5049" spans="1:17">
      <c r="A5049" s="63" t="s">
        <v>78</v>
      </c>
      <c r="B5049" s="63" t="s">
        <v>44</v>
      </c>
      <c r="C5049" s="63" t="s">
        <v>55</v>
      </c>
      <c r="D5049" s="63">
        <v>8</v>
      </c>
      <c r="E5049" s="63">
        <v>1.1479349999999999</v>
      </c>
      <c r="F5049" s="63">
        <v>0.90431729999999999</v>
      </c>
      <c r="G5049" s="63">
        <v>-0.2436181</v>
      </c>
      <c r="H5049" s="63">
        <v>68</v>
      </c>
      <c r="I5049" s="63">
        <v>-0.38850570000000001</v>
      </c>
      <c r="J5049" s="63">
        <v>-0.30290489999999998</v>
      </c>
      <c r="K5049" s="63">
        <v>-0.2436181</v>
      </c>
      <c r="L5049" s="63">
        <v>-0.1843312</v>
      </c>
      <c r="M5049" s="63">
        <v>-9.8730499999999999E-2</v>
      </c>
      <c r="N5049" s="63">
        <v>1536</v>
      </c>
      <c r="O5049" s="63">
        <v>0.1130564</v>
      </c>
      <c r="P5049" s="63">
        <v>10</v>
      </c>
      <c r="Q5049" s="63">
        <v>1.2781749580960001E-2</v>
      </c>
    </row>
    <row r="5050" spans="1:17">
      <c r="A5050" s="63" t="s">
        <v>78</v>
      </c>
      <c r="B5050" s="63" t="s">
        <v>44</v>
      </c>
      <c r="C5050" s="63" t="s">
        <v>55</v>
      </c>
      <c r="D5050" s="63">
        <v>9</v>
      </c>
      <c r="E5050" s="63">
        <v>1.1619379999999999</v>
      </c>
      <c r="F5050" s="63">
        <v>1.0652550000000001</v>
      </c>
      <c r="G5050" s="63">
        <v>-9.6682500000000005E-2</v>
      </c>
      <c r="H5050" s="63">
        <v>72</v>
      </c>
      <c r="I5050" s="63">
        <v>-0.24157010000000001</v>
      </c>
      <c r="J5050" s="63">
        <v>-0.15596940000000001</v>
      </c>
      <c r="K5050" s="63">
        <v>-9.6682500000000005E-2</v>
      </c>
      <c r="L5050" s="63">
        <v>-3.7395699999999997E-2</v>
      </c>
      <c r="M5050" s="63">
        <v>4.8204999999999998E-2</v>
      </c>
      <c r="N5050" s="63">
        <v>1536</v>
      </c>
      <c r="O5050" s="63">
        <v>0.1130564</v>
      </c>
      <c r="P5050" s="63">
        <v>10</v>
      </c>
      <c r="Q5050" s="63">
        <v>1.2781749580960001E-2</v>
      </c>
    </row>
    <row r="5051" spans="1:17">
      <c r="A5051" s="63" t="s">
        <v>78</v>
      </c>
      <c r="B5051" s="63" t="s">
        <v>44</v>
      </c>
      <c r="C5051" s="63" t="s">
        <v>55</v>
      </c>
      <c r="D5051" s="63">
        <v>10</v>
      </c>
      <c r="E5051" s="63">
        <v>1.1357010000000001</v>
      </c>
      <c r="F5051" s="63">
        <v>1.051615</v>
      </c>
      <c r="G5051" s="63">
        <v>-8.4086300000000003E-2</v>
      </c>
      <c r="H5051" s="63">
        <v>79</v>
      </c>
      <c r="I5051" s="63">
        <v>-0.22897390000000001</v>
      </c>
      <c r="J5051" s="63">
        <v>-0.1433731</v>
      </c>
      <c r="K5051" s="63">
        <v>-8.4086300000000003E-2</v>
      </c>
      <c r="L5051" s="63">
        <v>-2.4799499999999999E-2</v>
      </c>
      <c r="M5051" s="63">
        <v>6.0801300000000003E-2</v>
      </c>
      <c r="N5051" s="63">
        <v>1536</v>
      </c>
      <c r="O5051" s="63">
        <v>0.1130564</v>
      </c>
      <c r="P5051" s="63">
        <v>10</v>
      </c>
      <c r="Q5051" s="63">
        <v>1.2781749580960001E-2</v>
      </c>
    </row>
    <row r="5052" spans="1:17">
      <c r="A5052" s="63" t="s">
        <v>78</v>
      </c>
      <c r="B5052" s="63" t="s">
        <v>44</v>
      </c>
      <c r="C5052" s="63" t="s">
        <v>55</v>
      </c>
      <c r="D5052" s="63">
        <v>11</v>
      </c>
      <c r="E5052" s="63">
        <v>1.0159009999999999</v>
      </c>
      <c r="F5052" s="63">
        <v>1.131632</v>
      </c>
      <c r="G5052" s="63">
        <v>0.1157306</v>
      </c>
      <c r="H5052" s="63">
        <v>86</v>
      </c>
      <c r="I5052" s="63">
        <v>-2.9156999999999999E-2</v>
      </c>
      <c r="J5052" s="63">
        <v>5.6443800000000002E-2</v>
      </c>
      <c r="K5052" s="63">
        <v>0.1157306</v>
      </c>
      <c r="L5052" s="63">
        <v>0.17501749999999999</v>
      </c>
      <c r="M5052" s="63">
        <v>0.26061820000000002</v>
      </c>
      <c r="N5052" s="63">
        <v>1536</v>
      </c>
      <c r="O5052" s="63">
        <v>0.1130564</v>
      </c>
      <c r="P5052" s="63">
        <v>10</v>
      </c>
      <c r="Q5052" s="63">
        <v>1.2781749580960001E-2</v>
      </c>
    </row>
    <row r="5053" spans="1:17">
      <c r="A5053" s="63" t="s">
        <v>78</v>
      </c>
      <c r="B5053" s="63" t="s">
        <v>44</v>
      </c>
      <c r="C5053" s="63" t="s">
        <v>55</v>
      </c>
      <c r="D5053" s="63">
        <v>12</v>
      </c>
      <c r="E5053" s="63">
        <v>0.98254969999999997</v>
      </c>
      <c r="F5053" s="63">
        <v>1.3674809999999999</v>
      </c>
      <c r="G5053" s="63">
        <v>0.38493100000000002</v>
      </c>
      <c r="H5053" s="63">
        <v>92</v>
      </c>
      <c r="I5053" s="63">
        <v>0.24004339999999999</v>
      </c>
      <c r="J5053" s="63">
        <v>0.32564419999999999</v>
      </c>
      <c r="K5053" s="63">
        <v>0.38493100000000002</v>
      </c>
      <c r="L5053" s="63">
        <v>0.4442179</v>
      </c>
      <c r="M5053" s="63">
        <v>0.52981860000000003</v>
      </c>
      <c r="N5053" s="63">
        <v>1536</v>
      </c>
      <c r="O5053" s="63">
        <v>0.1130564</v>
      </c>
      <c r="P5053" s="63">
        <v>10</v>
      </c>
      <c r="Q5053" s="63">
        <v>1.2781749580960001E-2</v>
      </c>
    </row>
    <row r="5054" spans="1:17">
      <c r="A5054" s="63" t="s">
        <v>78</v>
      </c>
      <c r="B5054" s="63" t="s">
        <v>44</v>
      </c>
      <c r="C5054" s="63" t="s">
        <v>55</v>
      </c>
      <c r="D5054" s="63">
        <v>13</v>
      </c>
      <c r="E5054" s="63">
        <v>0.88788590000000001</v>
      </c>
      <c r="F5054" s="63">
        <v>1.632093</v>
      </c>
      <c r="G5054" s="63">
        <v>0.74420730000000002</v>
      </c>
      <c r="H5054" s="63">
        <v>95.5</v>
      </c>
      <c r="I5054" s="63">
        <v>0.59931979999999996</v>
      </c>
      <c r="J5054" s="63">
        <v>0.68492050000000004</v>
      </c>
      <c r="K5054" s="63">
        <v>0.74420730000000002</v>
      </c>
      <c r="L5054" s="63">
        <v>0.80349420000000005</v>
      </c>
      <c r="M5054" s="63">
        <v>0.88909490000000002</v>
      </c>
      <c r="N5054" s="63">
        <v>1536</v>
      </c>
      <c r="O5054" s="63">
        <v>0.1130564</v>
      </c>
      <c r="P5054" s="63">
        <v>10</v>
      </c>
      <c r="Q5054" s="63">
        <v>1.2781749580960001E-2</v>
      </c>
    </row>
    <row r="5055" spans="1:17">
      <c r="A5055" s="63" t="s">
        <v>78</v>
      </c>
      <c r="B5055" s="63" t="s">
        <v>44</v>
      </c>
      <c r="C5055" s="63" t="s">
        <v>55</v>
      </c>
      <c r="D5055" s="63">
        <v>14</v>
      </c>
      <c r="E5055" s="63">
        <v>1.020057</v>
      </c>
      <c r="F5055" s="63">
        <v>1.957991</v>
      </c>
      <c r="G5055" s="63">
        <v>0.93793459999999995</v>
      </c>
      <c r="H5055" s="63">
        <v>97.5</v>
      </c>
      <c r="I5055" s="63">
        <v>0.7930471</v>
      </c>
      <c r="J5055" s="63">
        <v>0.87864779999999998</v>
      </c>
      <c r="K5055" s="63">
        <v>0.93793459999999995</v>
      </c>
      <c r="L5055" s="63">
        <v>0.99722149999999998</v>
      </c>
      <c r="M5055" s="63">
        <v>1.082822</v>
      </c>
      <c r="N5055" s="63">
        <v>1536</v>
      </c>
      <c r="O5055" s="63">
        <v>0.1130564</v>
      </c>
      <c r="P5055" s="63">
        <v>10</v>
      </c>
      <c r="Q5055" s="63">
        <v>1.2781749580960001E-2</v>
      </c>
    </row>
    <row r="5056" spans="1:17">
      <c r="A5056" s="63" t="s">
        <v>78</v>
      </c>
      <c r="B5056" s="63" t="s">
        <v>44</v>
      </c>
      <c r="C5056" s="63" t="s">
        <v>55</v>
      </c>
      <c r="D5056" s="63">
        <v>15</v>
      </c>
      <c r="E5056" s="63">
        <v>1.1694249999999999</v>
      </c>
      <c r="F5056" s="63">
        <v>2.2087110000000001</v>
      </c>
      <c r="G5056" s="63">
        <v>1.0392859999999999</v>
      </c>
      <c r="H5056" s="63">
        <v>99</v>
      </c>
      <c r="I5056" s="63">
        <v>0.89439809999999997</v>
      </c>
      <c r="J5056" s="63">
        <v>0.97999879999999995</v>
      </c>
      <c r="K5056" s="63">
        <v>1.0392859999999999</v>
      </c>
      <c r="L5056" s="63">
        <v>1.0985720000000001</v>
      </c>
      <c r="M5056" s="63">
        <v>1.1841729999999999</v>
      </c>
      <c r="N5056" s="63">
        <v>1536</v>
      </c>
      <c r="O5056" s="63">
        <v>0.1130564</v>
      </c>
      <c r="P5056" s="63">
        <v>10</v>
      </c>
      <c r="Q5056" s="63">
        <v>1.2781749580960001E-2</v>
      </c>
    </row>
    <row r="5057" spans="1:17">
      <c r="A5057" s="63" t="s">
        <v>78</v>
      </c>
      <c r="B5057" s="63" t="s">
        <v>44</v>
      </c>
      <c r="C5057" s="63" t="s">
        <v>55</v>
      </c>
      <c r="D5057" s="63">
        <v>16</v>
      </c>
      <c r="E5057" s="63">
        <v>1.4039140000000001</v>
      </c>
      <c r="F5057" s="63">
        <v>2.4196430000000002</v>
      </c>
      <c r="G5057" s="63">
        <v>1.0157290000000001</v>
      </c>
      <c r="H5057" s="63">
        <v>99.5</v>
      </c>
      <c r="I5057" s="63">
        <v>0.87084170000000005</v>
      </c>
      <c r="J5057" s="63">
        <v>0.95644249999999997</v>
      </c>
      <c r="K5057" s="63">
        <v>1.0157290000000001</v>
      </c>
      <c r="L5057" s="63">
        <v>1.075016</v>
      </c>
      <c r="M5057" s="63">
        <v>1.160617</v>
      </c>
      <c r="N5057" s="63">
        <v>1536</v>
      </c>
      <c r="O5057" s="63">
        <v>0.1130564</v>
      </c>
      <c r="P5057" s="63">
        <v>10</v>
      </c>
      <c r="Q5057" s="63">
        <v>1.2781749580960001E-2</v>
      </c>
    </row>
    <row r="5058" spans="1:17">
      <c r="A5058" s="63" t="s">
        <v>78</v>
      </c>
      <c r="B5058" s="63" t="s">
        <v>44</v>
      </c>
      <c r="C5058" s="63" t="s">
        <v>55</v>
      </c>
      <c r="D5058" s="63">
        <v>17</v>
      </c>
      <c r="E5058" s="63">
        <v>1.559871</v>
      </c>
      <c r="F5058" s="63">
        <v>2.4524469999999998</v>
      </c>
      <c r="G5058" s="63">
        <v>0.89257560000000002</v>
      </c>
      <c r="H5058" s="63">
        <v>98</v>
      </c>
      <c r="I5058" s="63">
        <v>0.74768809999999997</v>
      </c>
      <c r="J5058" s="63">
        <v>0.83328880000000005</v>
      </c>
      <c r="K5058" s="63">
        <v>0.89257560000000002</v>
      </c>
      <c r="L5058" s="63">
        <v>0.95186249999999994</v>
      </c>
      <c r="M5058" s="63">
        <v>1.037463</v>
      </c>
      <c r="N5058" s="63">
        <v>1536</v>
      </c>
      <c r="O5058" s="63">
        <v>0.1130564</v>
      </c>
      <c r="P5058" s="63">
        <v>10</v>
      </c>
      <c r="Q5058" s="63">
        <v>1.2781749580960001E-2</v>
      </c>
    </row>
    <row r="5059" spans="1:17">
      <c r="A5059" s="63" t="s">
        <v>78</v>
      </c>
      <c r="B5059" s="63" t="s">
        <v>44</v>
      </c>
      <c r="C5059" s="63" t="s">
        <v>55</v>
      </c>
      <c r="D5059" s="63">
        <v>18</v>
      </c>
      <c r="E5059" s="63">
        <v>1.7301439999999999</v>
      </c>
      <c r="F5059" s="63">
        <v>2.5588160000000002</v>
      </c>
      <c r="G5059" s="63">
        <v>0.82867230000000003</v>
      </c>
      <c r="H5059" s="63">
        <v>97.5</v>
      </c>
      <c r="I5059" s="63">
        <v>0.68378470000000002</v>
      </c>
      <c r="J5059" s="63">
        <v>0.76938550000000006</v>
      </c>
      <c r="K5059" s="63">
        <v>0.82867230000000003</v>
      </c>
      <c r="L5059" s="63">
        <v>0.8879591</v>
      </c>
      <c r="M5059" s="63">
        <v>0.97355990000000003</v>
      </c>
      <c r="N5059" s="63">
        <v>1536</v>
      </c>
      <c r="O5059" s="63">
        <v>0.1130564</v>
      </c>
      <c r="P5059" s="63">
        <v>10</v>
      </c>
      <c r="Q5059" s="63">
        <v>1.2781749580960001E-2</v>
      </c>
    </row>
    <row r="5060" spans="1:17">
      <c r="A5060" s="63" t="s">
        <v>78</v>
      </c>
      <c r="B5060" s="63" t="s">
        <v>44</v>
      </c>
      <c r="C5060" s="63" t="s">
        <v>55</v>
      </c>
      <c r="D5060" s="63">
        <v>19</v>
      </c>
      <c r="E5060" s="63">
        <v>2.033855</v>
      </c>
      <c r="F5060" s="63">
        <v>2.3919049999999999</v>
      </c>
      <c r="G5060" s="63">
        <v>0.35804960000000002</v>
      </c>
      <c r="H5060" s="63">
        <v>94.5</v>
      </c>
      <c r="I5060" s="63">
        <v>0.21316199999999999</v>
      </c>
      <c r="J5060" s="63">
        <v>0.2987628</v>
      </c>
      <c r="K5060" s="63">
        <v>0.35804960000000002</v>
      </c>
      <c r="L5060" s="63">
        <v>0.4173365</v>
      </c>
      <c r="M5060" s="63">
        <v>0.50293719999999997</v>
      </c>
      <c r="N5060" s="63">
        <v>1536</v>
      </c>
      <c r="O5060" s="63">
        <v>0.1130564</v>
      </c>
      <c r="P5060" s="63">
        <v>10</v>
      </c>
      <c r="Q5060" s="63">
        <v>1.2781749580960001E-2</v>
      </c>
    </row>
    <row r="5061" spans="1:17">
      <c r="A5061" s="63" t="s">
        <v>78</v>
      </c>
      <c r="B5061" s="63" t="s">
        <v>44</v>
      </c>
      <c r="C5061" s="63" t="s">
        <v>55</v>
      </c>
      <c r="D5061" s="63">
        <v>20</v>
      </c>
      <c r="E5061" s="63">
        <v>2.119564</v>
      </c>
      <c r="F5061" s="63">
        <v>2.1725840000000001</v>
      </c>
      <c r="G5061" s="63">
        <v>5.3019999999999998E-2</v>
      </c>
      <c r="H5061" s="63">
        <v>90.5</v>
      </c>
      <c r="I5061" s="63">
        <v>-9.1867599999999994E-2</v>
      </c>
      <c r="J5061" s="63">
        <v>-6.2668000000000003E-3</v>
      </c>
      <c r="K5061" s="63">
        <v>5.3019999999999998E-2</v>
      </c>
      <c r="L5061" s="63">
        <v>0.1123068</v>
      </c>
      <c r="M5061" s="63">
        <v>0.19790759999999999</v>
      </c>
      <c r="N5061" s="63">
        <v>1536</v>
      </c>
      <c r="O5061" s="63">
        <v>0.1130564</v>
      </c>
      <c r="P5061" s="63">
        <v>10</v>
      </c>
      <c r="Q5061" s="63">
        <v>1.2781749580960001E-2</v>
      </c>
    </row>
    <row r="5062" spans="1:17">
      <c r="A5062" s="63" t="s">
        <v>78</v>
      </c>
      <c r="B5062" s="63" t="s">
        <v>44</v>
      </c>
      <c r="C5062" s="63" t="s">
        <v>55</v>
      </c>
      <c r="D5062" s="63">
        <v>21</v>
      </c>
      <c r="E5062" s="63">
        <v>2.0698799999999999</v>
      </c>
      <c r="F5062" s="63">
        <v>1.930688</v>
      </c>
      <c r="G5062" s="63">
        <v>-0.1391927</v>
      </c>
      <c r="H5062" s="63">
        <v>84.5</v>
      </c>
      <c r="I5062" s="63">
        <v>-0.28408030000000001</v>
      </c>
      <c r="J5062" s="63">
        <v>-0.1984795</v>
      </c>
      <c r="K5062" s="63">
        <v>-0.1391927</v>
      </c>
      <c r="L5062" s="63">
        <v>-7.9905900000000002E-2</v>
      </c>
      <c r="M5062" s="63">
        <v>5.6949000000000001E-3</v>
      </c>
      <c r="N5062" s="63">
        <v>1536</v>
      </c>
      <c r="O5062" s="63">
        <v>0.1130564</v>
      </c>
      <c r="P5062" s="63">
        <v>10</v>
      </c>
      <c r="Q5062" s="63">
        <v>1.2781749580960001E-2</v>
      </c>
    </row>
    <row r="5063" spans="1:17">
      <c r="A5063" s="63" t="s">
        <v>78</v>
      </c>
      <c r="B5063" s="63" t="s">
        <v>44</v>
      </c>
      <c r="C5063" s="63" t="s">
        <v>55</v>
      </c>
      <c r="D5063" s="63">
        <v>22</v>
      </c>
      <c r="E5063" s="63">
        <v>1.9366319999999999</v>
      </c>
      <c r="F5063" s="63">
        <v>1.752378</v>
      </c>
      <c r="G5063" s="63">
        <v>-0.18425369999999999</v>
      </c>
      <c r="H5063" s="63">
        <v>81.5</v>
      </c>
      <c r="I5063" s="63">
        <v>-0.32914130000000003</v>
      </c>
      <c r="J5063" s="63">
        <v>-0.24354049999999999</v>
      </c>
      <c r="K5063" s="63">
        <v>-0.18425369999999999</v>
      </c>
      <c r="L5063" s="63">
        <v>-0.12496690000000001</v>
      </c>
      <c r="M5063" s="63">
        <v>-3.9366100000000001E-2</v>
      </c>
      <c r="N5063" s="63">
        <v>1536</v>
      </c>
      <c r="O5063" s="63">
        <v>0.1130564</v>
      </c>
      <c r="P5063" s="63">
        <v>10</v>
      </c>
      <c r="Q5063" s="63">
        <v>1.2781749580960001E-2</v>
      </c>
    </row>
    <row r="5064" spans="1:17">
      <c r="A5064" s="63" t="s">
        <v>78</v>
      </c>
      <c r="B5064" s="63" t="s">
        <v>44</v>
      </c>
      <c r="C5064" s="63" t="s">
        <v>55</v>
      </c>
      <c r="D5064" s="63">
        <v>23</v>
      </c>
      <c r="E5064" s="63">
        <v>1.5992109999999999</v>
      </c>
      <c r="F5064" s="63">
        <v>1.437978</v>
      </c>
      <c r="G5064" s="63">
        <v>-0.1612326</v>
      </c>
      <c r="H5064" s="63">
        <v>78.5</v>
      </c>
      <c r="I5064" s="63">
        <v>-0.30612020000000001</v>
      </c>
      <c r="J5064" s="63">
        <v>-0.2205194</v>
      </c>
      <c r="K5064" s="63">
        <v>-0.1612326</v>
      </c>
      <c r="L5064" s="63">
        <v>-0.1019458</v>
      </c>
      <c r="M5064" s="63">
        <v>-1.6344999999999998E-2</v>
      </c>
      <c r="N5064" s="63">
        <v>1536</v>
      </c>
      <c r="O5064" s="63">
        <v>0.1130564</v>
      </c>
      <c r="P5064" s="63">
        <v>10</v>
      </c>
      <c r="Q5064" s="63">
        <v>1.2781749580960001E-2</v>
      </c>
    </row>
    <row r="5065" spans="1:17">
      <c r="A5065" s="63" t="s">
        <v>78</v>
      </c>
      <c r="B5065" s="63" t="s">
        <v>44</v>
      </c>
      <c r="C5065" s="63" t="s">
        <v>55</v>
      </c>
      <c r="D5065" s="63">
        <v>24</v>
      </c>
      <c r="E5065" s="63">
        <v>1.2566949999999999</v>
      </c>
      <c r="F5065" s="63">
        <v>1.069779</v>
      </c>
      <c r="G5065" s="63">
        <v>-0.18691579999999999</v>
      </c>
      <c r="H5065" s="63">
        <v>76</v>
      </c>
      <c r="I5065" s="63">
        <v>-0.33180340000000003</v>
      </c>
      <c r="J5065" s="63">
        <v>-0.24620259999999999</v>
      </c>
      <c r="K5065" s="63">
        <v>-0.18691579999999999</v>
      </c>
      <c r="L5065" s="63">
        <v>-0.12762889999999999</v>
      </c>
      <c r="M5065" s="63">
        <v>-4.2028200000000002E-2</v>
      </c>
      <c r="N5065" s="63">
        <v>1536</v>
      </c>
      <c r="O5065" s="63">
        <v>0.1130564</v>
      </c>
      <c r="P5065" s="63">
        <v>10</v>
      </c>
      <c r="Q5065" s="63">
        <v>1.2781749580960001E-2</v>
      </c>
    </row>
    <row r="5066" spans="1:17">
      <c r="A5066" s="63" t="s">
        <v>78</v>
      </c>
      <c r="B5066" s="63" t="s">
        <v>44</v>
      </c>
      <c r="C5066" s="63" t="s">
        <v>56</v>
      </c>
      <c r="D5066" s="63">
        <v>1</v>
      </c>
      <c r="E5066" s="63">
        <v>1.0939399999999999</v>
      </c>
      <c r="F5066" s="63">
        <v>0.94903680000000001</v>
      </c>
      <c r="G5066" s="63">
        <v>-0.1449037</v>
      </c>
      <c r="H5066" s="63">
        <v>44</v>
      </c>
      <c r="I5066" s="63">
        <v>-0.28979129999999997</v>
      </c>
      <c r="J5066" s="63">
        <v>-0.2041906</v>
      </c>
      <c r="K5066" s="63">
        <v>-0.1449037</v>
      </c>
      <c r="L5066" s="63">
        <v>-8.5616899999999996E-2</v>
      </c>
      <c r="M5066" s="63">
        <v>-1.6099999999999998E-5</v>
      </c>
      <c r="N5066" s="63">
        <v>1536</v>
      </c>
      <c r="O5066" s="63">
        <v>0.1130564</v>
      </c>
      <c r="P5066" s="63">
        <v>11</v>
      </c>
      <c r="Q5066" s="63">
        <v>1.2781749580960001E-2</v>
      </c>
    </row>
    <row r="5067" spans="1:17">
      <c r="A5067" s="63" t="s">
        <v>78</v>
      </c>
      <c r="B5067" s="63" t="s">
        <v>44</v>
      </c>
      <c r="C5067" s="63" t="s">
        <v>56</v>
      </c>
      <c r="D5067" s="63">
        <v>2</v>
      </c>
      <c r="E5067" s="63">
        <v>1.0254300000000001</v>
      </c>
      <c r="F5067" s="63">
        <v>0.86461399999999999</v>
      </c>
      <c r="G5067" s="63">
        <v>-0.16081580000000001</v>
      </c>
      <c r="H5067" s="63">
        <v>42.5</v>
      </c>
      <c r="I5067" s="63">
        <v>-0.30570340000000001</v>
      </c>
      <c r="J5067" s="63">
        <v>-0.22010260000000001</v>
      </c>
      <c r="K5067" s="63">
        <v>-0.16081580000000001</v>
      </c>
      <c r="L5067" s="63">
        <v>-0.10152890000000001</v>
      </c>
      <c r="M5067" s="63">
        <v>-1.59282E-2</v>
      </c>
      <c r="N5067" s="63">
        <v>1536</v>
      </c>
      <c r="O5067" s="63">
        <v>0.1130564</v>
      </c>
      <c r="P5067" s="63">
        <v>11</v>
      </c>
      <c r="Q5067" s="63">
        <v>1.2781749580960001E-2</v>
      </c>
    </row>
    <row r="5068" spans="1:17">
      <c r="A5068" s="63" t="s">
        <v>78</v>
      </c>
      <c r="B5068" s="63" t="s">
        <v>44</v>
      </c>
      <c r="C5068" s="63" t="s">
        <v>56</v>
      </c>
      <c r="D5068" s="63">
        <v>3</v>
      </c>
      <c r="E5068" s="63">
        <v>1.024014</v>
      </c>
      <c r="F5068" s="63">
        <v>0.86761809999999995</v>
      </c>
      <c r="G5068" s="63">
        <v>-0.15639639999999999</v>
      </c>
      <c r="H5068" s="63">
        <v>41</v>
      </c>
      <c r="I5068" s="63">
        <v>-0.301284</v>
      </c>
      <c r="J5068" s="63">
        <v>-0.21568319999999999</v>
      </c>
      <c r="K5068" s="63">
        <v>-0.15639639999999999</v>
      </c>
      <c r="L5068" s="63">
        <v>-9.7109600000000004E-2</v>
      </c>
      <c r="M5068" s="63">
        <v>-1.15088E-2</v>
      </c>
      <c r="N5068" s="63">
        <v>1536</v>
      </c>
      <c r="O5068" s="63">
        <v>0.1130564</v>
      </c>
      <c r="P5068" s="63">
        <v>11</v>
      </c>
      <c r="Q5068" s="63">
        <v>1.2781749580960001E-2</v>
      </c>
    </row>
    <row r="5069" spans="1:17">
      <c r="A5069" s="63" t="s">
        <v>78</v>
      </c>
      <c r="B5069" s="63" t="s">
        <v>44</v>
      </c>
      <c r="C5069" s="63" t="s">
        <v>56</v>
      </c>
      <c r="D5069" s="63">
        <v>4</v>
      </c>
      <c r="E5069" s="63">
        <v>1.036791</v>
      </c>
      <c r="F5069" s="63">
        <v>0.87894059999999996</v>
      </c>
      <c r="G5069" s="63">
        <v>-0.1578503</v>
      </c>
      <c r="H5069" s="63">
        <v>40</v>
      </c>
      <c r="I5069" s="63">
        <v>-0.3027379</v>
      </c>
      <c r="J5069" s="63">
        <v>-0.2171371</v>
      </c>
      <c r="K5069" s="63">
        <v>-0.1578503</v>
      </c>
      <c r="L5069" s="63">
        <v>-9.8563399999999995E-2</v>
      </c>
      <c r="M5069" s="63">
        <v>-1.2962700000000001E-2</v>
      </c>
      <c r="N5069" s="63">
        <v>1536</v>
      </c>
      <c r="O5069" s="63">
        <v>0.1130564</v>
      </c>
      <c r="P5069" s="63">
        <v>11</v>
      </c>
      <c r="Q5069" s="63">
        <v>1.2781749580960001E-2</v>
      </c>
    </row>
    <row r="5070" spans="1:17">
      <c r="A5070" s="63" t="s">
        <v>78</v>
      </c>
      <c r="B5070" s="63" t="s">
        <v>44</v>
      </c>
      <c r="C5070" s="63" t="s">
        <v>56</v>
      </c>
      <c r="D5070" s="63">
        <v>5</v>
      </c>
      <c r="E5070" s="63">
        <v>1.076694</v>
      </c>
      <c r="F5070" s="63">
        <v>0.91960090000000005</v>
      </c>
      <c r="G5070" s="63">
        <v>-0.1570928</v>
      </c>
      <c r="H5070" s="63">
        <v>39</v>
      </c>
      <c r="I5070" s="63">
        <v>-0.30198029999999998</v>
      </c>
      <c r="J5070" s="63">
        <v>-0.21637960000000001</v>
      </c>
      <c r="K5070" s="63">
        <v>-0.1570928</v>
      </c>
      <c r="L5070" s="63">
        <v>-9.7805900000000001E-2</v>
      </c>
      <c r="M5070" s="63">
        <v>-1.2205199999999999E-2</v>
      </c>
      <c r="N5070" s="63">
        <v>1536</v>
      </c>
      <c r="O5070" s="63">
        <v>0.1130564</v>
      </c>
      <c r="P5070" s="63">
        <v>11</v>
      </c>
      <c r="Q5070" s="63">
        <v>1.2781749580960001E-2</v>
      </c>
    </row>
    <row r="5071" spans="1:17">
      <c r="A5071" s="63" t="s">
        <v>78</v>
      </c>
      <c r="B5071" s="63" t="s">
        <v>44</v>
      </c>
      <c r="C5071" s="63" t="s">
        <v>56</v>
      </c>
      <c r="D5071" s="63">
        <v>6</v>
      </c>
      <c r="E5071" s="63">
        <v>1.2448859999999999</v>
      </c>
      <c r="F5071" s="63">
        <v>1.009649</v>
      </c>
      <c r="G5071" s="63">
        <v>-0.23523769999999999</v>
      </c>
      <c r="H5071" s="63">
        <v>38</v>
      </c>
      <c r="I5071" s="63">
        <v>-0.3801253</v>
      </c>
      <c r="J5071" s="63">
        <v>-0.29452460000000003</v>
      </c>
      <c r="K5071" s="63">
        <v>-0.23523769999999999</v>
      </c>
      <c r="L5071" s="63">
        <v>-0.17595089999999999</v>
      </c>
      <c r="M5071" s="63">
        <v>-9.0350100000000003E-2</v>
      </c>
      <c r="N5071" s="63">
        <v>1536</v>
      </c>
      <c r="O5071" s="63">
        <v>0.1130564</v>
      </c>
      <c r="P5071" s="63">
        <v>11</v>
      </c>
      <c r="Q5071" s="63">
        <v>1.2781749580960001E-2</v>
      </c>
    </row>
    <row r="5072" spans="1:17">
      <c r="A5072" s="63" t="s">
        <v>78</v>
      </c>
      <c r="B5072" s="63" t="s">
        <v>44</v>
      </c>
      <c r="C5072" s="63" t="s">
        <v>56</v>
      </c>
      <c r="D5072" s="63">
        <v>7</v>
      </c>
      <c r="E5072" s="63">
        <v>1.599745</v>
      </c>
      <c r="F5072" s="63">
        <v>1.400569</v>
      </c>
      <c r="G5072" s="63">
        <v>-0.19917670000000001</v>
      </c>
      <c r="H5072" s="63">
        <v>38</v>
      </c>
      <c r="I5072" s="63">
        <v>-0.34406429999999999</v>
      </c>
      <c r="J5072" s="63">
        <v>-0.25846350000000001</v>
      </c>
      <c r="K5072" s="63">
        <v>-0.19917670000000001</v>
      </c>
      <c r="L5072" s="63">
        <v>-0.13988980000000001</v>
      </c>
      <c r="M5072" s="63">
        <v>-5.42891E-2</v>
      </c>
      <c r="N5072" s="63">
        <v>1536</v>
      </c>
      <c r="O5072" s="63">
        <v>0.1130564</v>
      </c>
      <c r="P5072" s="63">
        <v>11</v>
      </c>
      <c r="Q5072" s="63">
        <v>1.2781749580960001E-2</v>
      </c>
    </row>
    <row r="5073" spans="1:17">
      <c r="A5073" s="63" t="s">
        <v>78</v>
      </c>
      <c r="B5073" s="63" t="s">
        <v>44</v>
      </c>
      <c r="C5073" s="63" t="s">
        <v>56</v>
      </c>
      <c r="D5073" s="63">
        <v>8</v>
      </c>
      <c r="E5073" s="63">
        <v>1.8169850000000001</v>
      </c>
      <c r="F5073" s="63">
        <v>1.733033</v>
      </c>
      <c r="G5073" s="63">
        <v>-8.3951700000000004E-2</v>
      </c>
      <c r="H5073" s="63">
        <v>38</v>
      </c>
      <c r="I5073" s="63">
        <v>-0.2288393</v>
      </c>
      <c r="J5073" s="63">
        <v>-0.14323849999999999</v>
      </c>
      <c r="K5073" s="63">
        <v>-8.3951700000000004E-2</v>
      </c>
      <c r="L5073" s="63">
        <v>-2.46649E-2</v>
      </c>
      <c r="M5073" s="63">
        <v>6.0935900000000001E-2</v>
      </c>
      <c r="N5073" s="63">
        <v>1536</v>
      </c>
      <c r="O5073" s="63">
        <v>0.1130564</v>
      </c>
      <c r="P5073" s="63">
        <v>11</v>
      </c>
      <c r="Q5073" s="63">
        <v>1.2781749580960001E-2</v>
      </c>
    </row>
    <row r="5074" spans="1:17">
      <c r="A5074" s="63" t="s">
        <v>78</v>
      </c>
      <c r="B5074" s="63" t="s">
        <v>44</v>
      </c>
      <c r="C5074" s="63" t="s">
        <v>56</v>
      </c>
      <c r="D5074" s="63">
        <v>9</v>
      </c>
      <c r="E5074" s="63">
        <v>1.725519</v>
      </c>
      <c r="F5074" s="63">
        <v>1.7988519999999999</v>
      </c>
      <c r="G5074" s="63">
        <v>7.3333599999999999E-2</v>
      </c>
      <c r="H5074" s="63">
        <v>40.5</v>
      </c>
      <c r="I5074" s="63">
        <v>-7.1554000000000006E-2</v>
      </c>
      <c r="J5074" s="63">
        <v>1.40468E-2</v>
      </c>
      <c r="K5074" s="63">
        <v>7.3333599999999999E-2</v>
      </c>
      <c r="L5074" s="63">
        <v>0.1326205</v>
      </c>
      <c r="M5074" s="63">
        <v>0.2182212</v>
      </c>
      <c r="N5074" s="63">
        <v>1536</v>
      </c>
      <c r="O5074" s="63">
        <v>0.1130564</v>
      </c>
      <c r="P5074" s="63">
        <v>11</v>
      </c>
      <c r="Q5074" s="63">
        <v>1.2781749580960001E-2</v>
      </c>
    </row>
    <row r="5075" spans="1:17">
      <c r="A5075" s="63" t="s">
        <v>78</v>
      </c>
      <c r="B5075" s="63" t="s">
        <v>44</v>
      </c>
      <c r="C5075" s="63" t="s">
        <v>56</v>
      </c>
      <c r="D5075" s="63">
        <v>10</v>
      </c>
      <c r="E5075" s="63">
        <v>1.688339</v>
      </c>
      <c r="F5075" s="63">
        <v>1.764583</v>
      </c>
      <c r="G5075" s="63">
        <v>7.6243900000000003E-2</v>
      </c>
      <c r="H5075" s="63">
        <v>46</v>
      </c>
      <c r="I5075" s="63">
        <v>-6.8643700000000002E-2</v>
      </c>
      <c r="J5075" s="63">
        <v>1.6957E-2</v>
      </c>
      <c r="K5075" s="63">
        <v>7.6243900000000003E-2</v>
      </c>
      <c r="L5075" s="63">
        <v>0.1355307</v>
      </c>
      <c r="M5075" s="63">
        <v>0.22113150000000001</v>
      </c>
      <c r="N5075" s="63">
        <v>1536</v>
      </c>
      <c r="O5075" s="63">
        <v>0.1130564</v>
      </c>
      <c r="P5075" s="63">
        <v>11</v>
      </c>
      <c r="Q5075" s="63">
        <v>1.2781749580960001E-2</v>
      </c>
    </row>
    <row r="5076" spans="1:17">
      <c r="A5076" s="63" t="s">
        <v>78</v>
      </c>
      <c r="B5076" s="63" t="s">
        <v>44</v>
      </c>
      <c r="C5076" s="63" t="s">
        <v>56</v>
      </c>
      <c r="D5076" s="63">
        <v>11</v>
      </c>
      <c r="E5076" s="63">
        <v>1.5946849999999999</v>
      </c>
      <c r="F5076" s="63">
        <v>1.749296</v>
      </c>
      <c r="G5076" s="63">
        <v>0.15461030000000001</v>
      </c>
      <c r="H5076" s="63">
        <v>50</v>
      </c>
      <c r="I5076" s="63">
        <v>9.7227000000000008E-3</v>
      </c>
      <c r="J5076" s="63">
        <v>9.5323400000000003E-2</v>
      </c>
      <c r="K5076" s="63">
        <v>0.15461030000000001</v>
      </c>
      <c r="L5076" s="63">
        <v>0.21389710000000001</v>
      </c>
      <c r="M5076" s="63">
        <v>0.29949789999999998</v>
      </c>
      <c r="N5076" s="63">
        <v>1536</v>
      </c>
      <c r="O5076" s="63">
        <v>0.1130564</v>
      </c>
      <c r="P5076" s="63">
        <v>11</v>
      </c>
      <c r="Q5076" s="63">
        <v>1.2781749580960001E-2</v>
      </c>
    </row>
    <row r="5077" spans="1:17">
      <c r="A5077" s="63" t="s">
        <v>78</v>
      </c>
      <c r="B5077" s="63" t="s">
        <v>44</v>
      </c>
      <c r="C5077" s="63" t="s">
        <v>56</v>
      </c>
      <c r="D5077" s="63">
        <v>12</v>
      </c>
      <c r="E5077" s="63">
        <v>1.555186</v>
      </c>
      <c r="F5077" s="63">
        <v>1.6909479999999999</v>
      </c>
      <c r="G5077" s="63">
        <v>0.13576170000000001</v>
      </c>
      <c r="H5077" s="63">
        <v>54</v>
      </c>
      <c r="I5077" s="63">
        <v>-9.1258999999999993E-3</v>
      </c>
      <c r="J5077" s="63">
        <v>7.6474899999999998E-2</v>
      </c>
      <c r="K5077" s="63">
        <v>0.13576170000000001</v>
      </c>
      <c r="L5077" s="63">
        <v>0.19504859999999999</v>
      </c>
      <c r="M5077" s="63">
        <v>0.28064929999999999</v>
      </c>
      <c r="N5077" s="63">
        <v>1536</v>
      </c>
      <c r="O5077" s="63">
        <v>0.1130564</v>
      </c>
      <c r="P5077" s="63">
        <v>11</v>
      </c>
      <c r="Q5077" s="63">
        <v>1.2781749580960001E-2</v>
      </c>
    </row>
    <row r="5078" spans="1:17">
      <c r="A5078" s="63" t="s">
        <v>78</v>
      </c>
      <c r="B5078" s="63" t="s">
        <v>44</v>
      </c>
      <c r="C5078" s="63" t="s">
        <v>56</v>
      </c>
      <c r="D5078" s="63">
        <v>13</v>
      </c>
      <c r="E5078" s="63">
        <v>1.4087099999999999</v>
      </c>
      <c r="F5078" s="63">
        <v>1.659872</v>
      </c>
      <c r="G5078" s="63">
        <v>0.25116240000000001</v>
      </c>
      <c r="H5078" s="63">
        <v>55.5</v>
      </c>
      <c r="I5078" s="63">
        <v>0.1062748</v>
      </c>
      <c r="J5078" s="63">
        <v>0.19187560000000001</v>
      </c>
      <c r="K5078" s="63">
        <v>0.25116240000000001</v>
      </c>
      <c r="L5078" s="63">
        <v>0.31044919999999998</v>
      </c>
      <c r="M5078" s="63">
        <v>0.39605000000000001</v>
      </c>
      <c r="N5078" s="63">
        <v>1536</v>
      </c>
      <c r="O5078" s="63">
        <v>0.1130564</v>
      </c>
      <c r="P5078" s="63">
        <v>11</v>
      </c>
      <c r="Q5078" s="63">
        <v>1.2781749580960001E-2</v>
      </c>
    </row>
    <row r="5079" spans="1:17">
      <c r="A5079" s="63" t="s">
        <v>78</v>
      </c>
      <c r="B5079" s="63" t="s">
        <v>44</v>
      </c>
      <c r="C5079" s="63" t="s">
        <v>56</v>
      </c>
      <c r="D5079" s="63">
        <v>14</v>
      </c>
      <c r="E5079" s="63">
        <v>1.27146</v>
      </c>
      <c r="F5079" s="63">
        <v>1.561156</v>
      </c>
      <c r="G5079" s="63">
        <v>0.2896956</v>
      </c>
      <c r="H5079" s="63">
        <v>55</v>
      </c>
      <c r="I5079" s="63">
        <v>0.14480799999999999</v>
      </c>
      <c r="J5079" s="63">
        <v>0.2304088</v>
      </c>
      <c r="K5079" s="63">
        <v>0.2896956</v>
      </c>
      <c r="L5079" s="63">
        <v>0.34898249999999997</v>
      </c>
      <c r="M5079" s="63">
        <v>0.4345832</v>
      </c>
      <c r="N5079" s="63">
        <v>1536</v>
      </c>
      <c r="O5079" s="63">
        <v>0.1130564</v>
      </c>
      <c r="P5079" s="63">
        <v>11</v>
      </c>
      <c r="Q5079" s="63">
        <v>1.2781749580960001E-2</v>
      </c>
    </row>
    <row r="5080" spans="1:17">
      <c r="A5080" s="63" t="s">
        <v>78</v>
      </c>
      <c r="B5080" s="63" t="s">
        <v>44</v>
      </c>
      <c r="C5080" s="63" t="s">
        <v>56</v>
      </c>
      <c r="D5080" s="63">
        <v>15</v>
      </c>
      <c r="E5080" s="63">
        <v>1.2488300000000001</v>
      </c>
      <c r="F5080" s="63">
        <v>1.5039400000000001</v>
      </c>
      <c r="G5080" s="63">
        <v>0.25511</v>
      </c>
      <c r="H5080" s="63">
        <v>55</v>
      </c>
      <c r="I5080" s="63">
        <v>0.1102224</v>
      </c>
      <c r="J5080" s="63">
        <v>0.1958232</v>
      </c>
      <c r="K5080" s="63">
        <v>0.25511</v>
      </c>
      <c r="L5080" s="63">
        <v>0.31439689999999998</v>
      </c>
      <c r="M5080" s="63">
        <v>0.39999760000000001</v>
      </c>
      <c r="N5080" s="63">
        <v>1536</v>
      </c>
      <c r="O5080" s="63">
        <v>0.1130564</v>
      </c>
      <c r="P5080" s="63">
        <v>11</v>
      </c>
      <c r="Q5080" s="63">
        <v>1.2781749580960001E-2</v>
      </c>
    </row>
    <row r="5081" spans="1:17">
      <c r="A5081" s="63" t="s">
        <v>78</v>
      </c>
      <c r="B5081" s="63" t="s">
        <v>44</v>
      </c>
      <c r="C5081" s="63" t="s">
        <v>56</v>
      </c>
      <c r="D5081" s="63">
        <v>16</v>
      </c>
      <c r="E5081" s="63">
        <v>1.3089500000000001</v>
      </c>
      <c r="F5081" s="63">
        <v>1.5264629999999999</v>
      </c>
      <c r="G5081" s="63">
        <v>0.21751329999999999</v>
      </c>
      <c r="H5081" s="63">
        <v>52</v>
      </c>
      <c r="I5081" s="63">
        <v>7.2625700000000001E-2</v>
      </c>
      <c r="J5081" s="63">
        <v>0.15822649999999999</v>
      </c>
      <c r="K5081" s="63">
        <v>0.21751329999999999</v>
      </c>
      <c r="L5081" s="63">
        <v>0.2768002</v>
      </c>
      <c r="M5081" s="63">
        <v>0.36240090000000003</v>
      </c>
      <c r="N5081" s="63">
        <v>1536</v>
      </c>
      <c r="O5081" s="63">
        <v>0.1130564</v>
      </c>
      <c r="P5081" s="63">
        <v>11</v>
      </c>
      <c r="Q5081" s="63">
        <v>1.2781749580960001E-2</v>
      </c>
    </row>
    <row r="5082" spans="1:17">
      <c r="A5082" s="63" t="s">
        <v>78</v>
      </c>
      <c r="B5082" s="63" t="s">
        <v>44</v>
      </c>
      <c r="C5082" s="63" t="s">
        <v>56</v>
      </c>
      <c r="D5082" s="63">
        <v>17</v>
      </c>
      <c r="E5082" s="63">
        <v>1.466637</v>
      </c>
      <c r="F5082" s="63">
        <v>1.6524540000000001</v>
      </c>
      <c r="G5082" s="63">
        <v>0.18581739999999999</v>
      </c>
      <c r="H5082" s="63">
        <v>48</v>
      </c>
      <c r="I5082" s="63">
        <v>4.0929800000000002E-2</v>
      </c>
      <c r="J5082" s="63">
        <v>0.12653049999999999</v>
      </c>
      <c r="K5082" s="63">
        <v>0.18581739999999999</v>
      </c>
      <c r="L5082" s="63">
        <v>0.24510419999999999</v>
      </c>
      <c r="M5082" s="63">
        <v>0.33070500000000003</v>
      </c>
      <c r="N5082" s="63">
        <v>1536</v>
      </c>
      <c r="O5082" s="63">
        <v>0.1130564</v>
      </c>
      <c r="P5082" s="63">
        <v>11</v>
      </c>
      <c r="Q5082" s="63">
        <v>1.2781749580960001E-2</v>
      </c>
    </row>
    <row r="5083" spans="1:17">
      <c r="A5083" s="63" t="s">
        <v>78</v>
      </c>
      <c r="B5083" s="63" t="s">
        <v>44</v>
      </c>
      <c r="C5083" s="63" t="s">
        <v>56</v>
      </c>
      <c r="D5083" s="63">
        <v>18</v>
      </c>
      <c r="E5083" s="63">
        <v>1.911408</v>
      </c>
      <c r="F5083" s="63">
        <v>1.990461</v>
      </c>
      <c r="G5083" s="63">
        <v>7.9052600000000001E-2</v>
      </c>
      <c r="H5083" s="63">
        <v>46</v>
      </c>
      <c r="I5083" s="63">
        <v>-6.5835000000000005E-2</v>
      </c>
      <c r="J5083" s="63">
        <v>1.9765700000000001E-2</v>
      </c>
      <c r="K5083" s="63">
        <v>7.9052600000000001E-2</v>
      </c>
      <c r="L5083" s="63">
        <v>0.1383394</v>
      </c>
      <c r="M5083" s="63">
        <v>0.22394020000000001</v>
      </c>
      <c r="N5083" s="63">
        <v>1536</v>
      </c>
      <c r="O5083" s="63">
        <v>0.1130564</v>
      </c>
      <c r="P5083" s="63">
        <v>11</v>
      </c>
      <c r="Q5083" s="63">
        <v>1.2781749580960001E-2</v>
      </c>
    </row>
    <row r="5084" spans="1:17">
      <c r="A5084" s="63" t="s">
        <v>78</v>
      </c>
      <c r="B5084" s="63" t="s">
        <v>44</v>
      </c>
      <c r="C5084" s="63" t="s">
        <v>56</v>
      </c>
      <c r="D5084" s="63">
        <v>19</v>
      </c>
      <c r="E5084" s="63">
        <v>2.1603089999999998</v>
      </c>
      <c r="F5084" s="63">
        <v>2.0955400000000002</v>
      </c>
      <c r="G5084" s="63">
        <v>-6.4768300000000001E-2</v>
      </c>
      <c r="H5084" s="63">
        <v>45</v>
      </c>
      <c r="I5084" s="63">
        <v>-0.20965590000000001</v>
      </c>
      <c r="J5084" s="63">
        <v>-0.1240551</v>
      </c>
      <c r="K5084" s="63">
        <v>-6.4768300000000001E-2</v>
      </c>
      <c r="L5084" s="63">
        <v>-5.4815000000000003E-3</v>
      </c>
      <c r="M5084" s="63">
        <v>8.0119300000000004E-2</v>
      </c>
      <c r="N5084" s="63">
        <v>1536</v>
      </c>
      <c r="O5084" s="63">
        <v>0.1130564</v>
      </c>
      <c r="P5084" s="63">
        <v>11</v>
      </c>
      <c r="Q5084" s="63">
        <v>1.2781749580960001E-2</v>
      </c>
    </row>
    <row r="5085" spans="1:17">
      <c r="A5085" s="63" t="s">
        <v>78</v>
      </c>
      <c r="B5085" s="63" t="s">
        <v>44</v>
      </c>
      <c r="C5085" s="63" t="s">
        <v>56</v>
      </c>
      <c r="D5085" s="63">
        <v>20</v>
      </c>
      <c r="E5085" s="63">
        <v>2.1390859999999998</v>
      </c>
      <c r="F5085" s="63">
        <v>2.0239180000000001</v>
      </c>
      <c r="G5085" s="63">
        <v>-0.1151681</v>
      </c>
      <c r="H5085" s="63">
        <v>44</v>
      </c>
      <c r="I5085" s="63">
        <v>-0.2600557</v>
      </c>
      <c r="J5085" s="63">
        <v>-0.1744549</v>
      </c>
      <c r="K5085" s="63">
        <v>-0.1151681</v>
      </c>
      <c r="L5085" s="63">
        <v>-5.5881300000000002E-2</v>
      </c>
      <c r="M5085" s="63">
        <v>2.9719499999999999E-2</v>
      </c>
      <c r="N5085" s="63">
        <v>1536</v>
      </c>
      <c r="O5085" s="63">
        <v>0.1130564</v>
      </c>
      <c r="P5085" s="63">
        <v>11</v>
      </c>
      <c r="Q5085" s="63">
        <v>1.2781749580960001E-2</v>
      </c>
    </row>
    <row r="5086" spans="1:17">
      <c r="A5086" s="63" t="s">
        <v>78</v>
      </c>
      <c r="B5086" s="63" t="s">
        <v>44</v>
      </c>
      <c r="C5086" s="63" t="s">
        <v>56</v>
      </c>
      <c r="D5086" s="63">
        <v>21</v>
      </c>
      <c r="E5086" s="63">
        <v>2.0891359999999999</v>
      </c>
      <c r="F5086" s="63">
        <v>1.9412780000000001</v>
      </c>
      <c r="G5086" s="63">
        <v>-0.14785860000000001</v>
      </c>
      <c r="H5086" s="63">
        <v>43.5</v>
      </c>
      <c r="I5086" s="63">
        <v>-0.29274620000000001</v>
      </c>
      <c r="J5086" s="63">
        <v>-0.20714550000000001</v>
      </c>
      <c r="K5086" s="63">
        <v>-0.14785860000000001</v>
      </c>
      <c r="L5086" s="63">
        <v>-8.8571800000000006E-2</v>
      </c>
      <c r="M5086" s="63">
        <v>-2.9710000000000001E-3</v>
      </c>
      <c r="N5086" s="63">
        <v>1536</v>
      </c>
      <c r="O5086" s="63">
        <v>0.1130564</v>
      </c>
      <c r="P5086" s="63">
        <v>11</v>
      </c>
      <c r="Q5086" s="63">
        <v>1.2781749580960001E-2</v>
      </c>
    </row>
    <row r="5087" spans="1:17">
      <c r="A5087" s="63" t="s">
        <v>78</v>
      </c>
      <c r="B5087" s="63" t="s">
        <v>44</v>
      </c>
      <c r="C5087" s="63" t="s">
        <v>56</v>
      </c>
      <c r="D5087" s="63">
        <v>22</v>
      </c>
      <c r="E5087" s="63">
        <v>1.890366</v>
      </c>
      <c r="F5087" s="63">
        <v>1.7420789999999999</v>
      </c>
      <c r="G5087" s="63">
        <v>-0.14828659999999999</v>
      </c>
      <c r="H5087" s="63">
        <v>42</v>
      </c>
      <c r="I5087" s="63">
        <v>-0.2931742</v>
      </c>
      <c r="J5087" s="63">
        <v>-0.20757339999999999</v>
      </c>
      <c r="K5087" s="63">
        <v>-0.14828659999999999</v>
      </c>
      <c r="L5087" s="63">
        <v>-8.8999700000000001E-2</v>
      </c>
      <c r="M5087" s="63">
        <v>-3.3990000000000001E-3</v>
      </c>
      <c r="N5087" s="63">
        <v>1536</v>
      </c>
      <c r="O5087" s="63">
        <v>0.1130564</v>
      </c>
      <c r="P5087" s="63">
        <v>11</v>
      </c>
      <c r="Q5087" s="63">
        <v>1.2781749580960001E-2</v>
      </c>
    </row>
    <row r="5088" spans="1:17">
      <c r="A5088" s="63" t="s">
        <v>78</v>
      </c>
      <c r="B5088" s="63" t="s">
        <v>44</v>
      </c>
      <c r="C5088" s="63" t="s">
        <v>56</v>
      </c>
      <c r="D5088" s="63">
        <v>23</v>
      </c>
      <c r="E5088" s="63">
        <v>1.6230439999999999</v>
      </c>
      <c r="F5088" s="63">
        <v>1.482866</v>
      </c>
      <c r="G5088" s="63">
        <v>-0.14017840000000001</v>
      </c>
      <c r="H5088" s="63">
        <v>42</v>
      </c>
      <c r="I5088" s="63">
        <v>-0.28506599999999999</v>
      </c>
      <c r="J5088" s="63">
        <v>-0.19946530000000001</v>
      </c>
      <c r="K5088" s="63">
        <v>-0.14017840000000001</v>
      </c>
      <c r="L5088" s="63">
        <v>-8.0891599999999994E-2</v>
      </c>
      <c r="M5088" s="63">
        <v>4.7092000000000002E-3</v>
      </c>
      <c r="N5088" s="63">
        <v>1536</v>
      </c>
      <c r="O5088" s="63">
        <v>0.1130564</v>
      </c>
      <c r="P5088" s="63">
        <v>11</v>
      </c>
      <c r="Q5088" s="63">
        <v>1.2781749580960001E-2</v>
      </c>
    </row>
    <row r="5089" spans="1:17">
      <c r="A5089" s="63" t="s">
        <v>78</v>
      </c>
      <c r="B5089" s="63" t="s">
        <v>44</v>
      </c>
      <c r="C5089" s="63" t="s">
        <v>56</v>
      </c>
      <c r="D5089" s="63">
        <v>24</v>
      </c>
      <c r="E5089" s="63">
        <v>1.3053539999999999</v>
      </c>
      <c r="F5089" s="63">
        <v>1.163262</v>
      </c>
      <c r="G5089" s="63">
        <v>-0.14209150000000001</v>
      </c>
      <c r="H5089" s="63">
        <v>42</v>
      </c>
      <c r="I5089" s="63">
        <v>-0.28697909999999999</v>
      </c>
      <c r="J5089" s="63">
        <v>-0.20137830000000001</v>
      </c>
      <c r="K5089" s="63">
        <v>-0.14209150000000001</v>
      </c>
      <c r="L5089" s="63">
        <v>-8.2804699999999995E-2</v>
      </c>
      <c r="M5089" s="63">
        <v>2.7961000000000001E-3</v>
      </c>
      <c r="N5089" s="63">
        <v>1536</v>
      </c>
      <c r="O5089" s="63">
        <v>0.1130564</v>
      </c>
      <c r="P5089" s="63">
        <v>11</v>
      </c>
      <c r="Q5089" s="63">
        <v>1.2781749580960001E-2</v>
      </c>
    </row>
    <row r="5090" spans="1:17">
      <c r="A5090" s="63" t="s">
        <v>78</v>
      </c>
      <c r="B5090" s="63" t="s">
        <v>44</v>
      </c>
      <c r="C5090" s="63" t="s">
        <v>57</v>
      </c>
      <c r="D5090" s="63">
        <v>1</v>
      </c>
      <c r="E5090" s="63">
        <v>1.272338</v>
      </c>
      <c r="F5090" s="63">
        <v>1.127434</v>
      </c>
      <c r="G5090" s="63">
        <v>-0.1449038</v>
      </c>
      <c r="H5090" s="63">
        <v>38</v>
      </c>
      <c r="I5090" s="63">
        <v>-0.28979139999999998</v>
      </c>
      <c r="J5090" s="63">
        <v>-0.2041906</v>
      </c>
      <c r="K5090" s="63">
        <v>-0.1449038</v>
      </c>
      <c r="L5090" s="63">
        <v>-8.5616899999999996E-2</v>
      </c>
      <c r="M5090" s="63">
        <v>-1.6200000000000001E-5</v>
      </c>
      <c r="N5090" s="63">
        <v>1536</v>
      </c>
      <c r="O5090" s="63">
        <v>0.1130564</v>
      </c>
      <c r="P5090" s="63">
        <v>12</v>
      </c>
      <c r="Q5090" s="63">
        <v>1.2781749580960001E-2</v>
      </c>
    </row>
    <row r="5091" spans="1:17">
      <c r="A5091" s="63" t="s">
        <v>78</v>
      </c>
      <c r="B5091" s="63" t="s">
        <v>44</v>
      </c>
      <c r="C5091" s="63" t="s">
        <v>57</v>
      </c>
      <c r="D5091" s="63">
        <v>2</v>
      </c>
      <c r="E5091" s="63">
        <v>1.2030320000000001</v>
      </c>
      <c r="F5091" s="63">
        <v>1.042216</v>
      </c>
      <c r="G5091" s="63">
        <v>-0.16081580000000001</v>
      </c>
      <c r="H5091" s="63">
        <v>37</v>
      </c>
      <c r="I5091" s="63">
        <v>-0.30570340000000001</v>
      </c>
      <c r="J5091" s="63">
        <v>-0.22010270000000001</v>
      </c>
      <c r="K5091" s="63">
        <v>-0.16081580000000001</v>
      </c>
      <c r="L5091" s="63">
        <v>-0.10152899999999999</v>
      </c>
      <c r="M5091" s="63">
        <v>-1.59282E-2</v>
      </c>
      <c r="N5091" s="63">
        <v>1536</v>
      </c>
      <c r="O5091" s="63">
        <v>0.1130564</v>
      </c>
      <c r="P5091" s="63">
        <v>12</v>
      </c>
      <c r="Q5091" s="63">
        <v>1.2781749580960001E-2</v>
      </c>
    </row>
    <row r="5092" spans="1:17">
      <c r="A5092" s="63" t="s">
        <v>78</v>
      </c>
      <c r="B5092" s="63" t="s">
        <v>44</v>
      </c>
      <c r="C5092" s="63" t="s">
        <v>57</v>
      </c>
      <c r="D5092" s="63">
        <v>3</v>
      </c>
      <c r="E5092" s="63">
        <v>1.2044010000000001</v>
      </c>
      <c r="F5092" s="63">
        <v>1.0480050000000001</v>
      </c>
      <c r="G5092" s="63">
        <v>-0.15639639999999999</v>
      </c>
      <c r="H5092" s="63">
        <v>37.5</v>
      </c>
      <c r="I5092" s="63">
        <v>-0.301284</v>
      </c>
      <c r="J5092" s="63">
        <v>-0.21568319999999999</v>
      </c>
      <c r="K5092" s="63">
        <v>-0.15639639999999999</v>
      </c>
      <c r="L5092" s="63">
        <v>-9.7109600000000004E-2</v>
      </c>
      <c r="M5092" s="63">
        <v>-1.15088E-2</v>
      </c>
      <c r="N5092" s="63">
        <v>1536</v>
      </c>
      <c r="O5092" s="63">
        <v>0.1130564</v>
      </c>
      <c r="P5092" s="63">
        <v>12</v>
      </c>
      <c r="Q5092" s="63">
        <v>1.2781749580960001E-2</v>
      </c>
    </row>
    <row r="5093" spans="1:17">
      <c r="A5093" s="63" t="s">
        <v>78</v>
      </c>
      <c r="B5093" s="63" t="s">
        <v>44</v>
      </c>
      <c r="C5093" s="63" t="s">
        <v>57</v>
      </c>
      <c r="D5093" s="63">
        <v>4</v>
      </c>
      <c r="E5093" s="63">
        <v>1.1800889999999999</v>
      </c>
      <c r="F5093" s="63">
        <v>1.022238</v>
      </c>
      <c r="G5093" s="63">
        <v>-0.1578503</v>
      </c>
      <c r="H5093" s="63">
        <v>37</v>
      </c>
      <c r="I5093" s="63">
        <v>-0.3027379</v>
      </c>
      <c r="J5093" s="63">
        <v>-0.2171371</v>
      </c>
      <c r="K5093" s="63">
        <v>-0.1578503</v>
      </c>
      <c r="L5093" s="63">
        <v>-9.8563399999999995E-2</v>
      </c>
      <c r="M5093" s="63">
        <v>-1.2962700000000001E-2</v>
      </c>
      <c r="N5093" s="63">
        <v>1536</v>
      </c>
      <c r="O5093" s="63">
        <v>0.1130564</v>
      </c>
      <c r="P5093" s="63">
        <v>12</v>
      </c>
      <c r="Q5093" s="63">
        <v>1.2781749580960001E-2</v>
      </c>
    </row>
    <row r="5094" spans="1:17">
      <c r="A5094" s="63" t="s">
        <v>78</v>
      </c>
      <c r="B5094" s="63" t="s">
        <v>44</v>
      </c>
      <c r="C5094" s="63" t="s">
        <v>57</v>
      </c>
      <c r="D5094" s="63">
        <v>5</v>
      </c>
      <c r="E5094" s="63">
        <v>1.209136</v>
      </c>
      <c r="F5094" s="63">
        <v>1.052044</v>
      </c>
      <c r="G5094" s="63">
        <v>-0.1570928</v>
      </c>
      <c r="H5094" s="63">
        <v>37</v>
      </c>
      <c r="I5094" s="63">
        <v>-0.30198039999999998</v>
      </c>
      <c r="J5094" s="63">
        <v>-0.21637960000000001</v>
      </c>
      <c r="K5094" s="63">
        <v>-0.1570928</v>
      </c>
      <c r="L5094" s="63">
        <v>-9.7806000000000004E-2</v>
      </c>
      <c r="M5094" s="63">
        <v>-1.2205199999999999E-2</v>
      </c>
      <c r="N5094" s="63">
        <v>1536</v>
      </c>
      <c r="O5094" s="63">
        <v>0.1130564</v>
      </c>
      <c r="P5094" s="63">
        <v>12</v>
      </c>
      <c r="Q5094" s="63">
        <v>1.2781749580960001E-2</v>
      </c>
    </row>
    <row r="5095" spans="1:17">
      <c r="A5095" s="63" t="s">
        <v>78</v>
      </c>
      <c r="B5095" s="63" t="s">
        <v>44</v>
      </c>
      <c r="C5095" s="63" t="s">
        <v>57</v>
      </c>
      <c r="D5095" s="63">
        <v>6</v>
      </c>
      <c r="E5095" s="63">
        <v>1.3628670000000001</v>
      </c>
      <c r="F5095" s="63">
        <v>1.127629</v>
      </c>
      <c r="G5095" s="63">
        <v>-0.23523769999999999</v>
      </c>
      <c r="H5095" s="63">
        <v>37</v>
      </c>
      <c r="I5095" s="63">
        <v>-0.3801253</v>
      </c>
      <c r="J5095" s="63">
        <v>-0.29452460000000003</v>
      </c>
      <c r="K5095" s="63">
        <v>-0.23523769999999999</v>
      </c>
      <c r="L5095" s="63">
        <v>-0.17595089999999999</v>
      </c>
      <c r="M5095" s="63">
        <v>-9.0350100000000003E-2</v>
      </c>
      <c r="N5095" s="63">
        <v>1536</v>
      </c>
      <c r="O5095" s="63">
        <v>0.1130564</v>
      </c>
      <c r="P5095" s="63">
        <v>12</v>
      </c>
      <c r="Q5095" s="63">
        <v>1.2781749580960001E-2</v>
      </c>
    </row>
    <row r="5096" spans="1:17">
      <c r="A5096" s="63" t="s">
        <v>78</v>
      </c>
      <c r="B5096" s="63" t="s">
        <v>44</v>
      </c>
      <c r="C5096" s="63" t="s">
        <v>57</v>
      </c>
      <c r="D5096" s="63">
        <v>7</v>
      </c>
      <c r="E5096" s="63">
        <v>1.6674249999999999</v>
      </c>
      <c r="F5096" s="63">
        <v>1.4682489999999999</v>
      </c>
      <c r="G5096" s="63">
        <v>-0.19917679999999999</v>
      </c>
      <c r="H5096" s="63">
        <v>37</v>
      </c>
      <c r="I5096" s="63">
        <v>-0.34406439999999999</v>
      </c>
      <c r="J5096" s="63">
        <v>-0.25846360000000002</v>
      </c>
      <c r="K5096" s="63">
        <v>-0.19917679999999999</v>
      </c>
      <c r="L5096" s="63">
        <v>-0.13988999999999999</v>
      </c>
      <c r="M5096" s="63">
        <v>-5.4289200000000003E-2</v>
      </c>
      <c r="N5096" s="63">
        <v>1536</v>
      </c>
      <c r="O5096" s="63">
        <v>0.1130564</v>
      </c>
      <c r="P5096" s="63">
        <v>12</v>
      </c>
      <c r="Q5096" s="63">
        <v>1.2781749580960001E-2</v>
      </c>
    </row>
    <row r="5097" spans="1:17">
      <c r="A5097" s="63" t="s">
        <v>78</v>
      </c>
      <c r="B5097" s="63" t="s">
        <v>44</v>
      </c>
      <c r="C5097" s="63" t="s">
        <v>57</v>
      </c>
      <c r="D5097" s="63">
        <v>8</v>
      </c>
      <c r="E5097" s="63">
        <v>1.8622639999999999</v>
      </c>
      <c r="F5097" s="63">
        <v>1.7783119999999999</v>
      </c>
      <c r="G5097" s="63">
        <v>-8.3951700000000004E-2</v>
      </c>
      <c r="H5097" s="63">
        <v>37</v>
      </c>
      <c r="I5097" s="63">
        <v>-0.2288393</v>
      </c>
      <c r="J5097" s="63">
        <v>-0.14323849999999999</v>
      </c>
      <c r="K5097" s="63">
        <v>-8.3951700000000004E-2</v>
      </c>
      <c r="L5097" s="63">
        <v>-2.46649E-2</v>
      </c>
      <c r="M5097" s="63">
        <v>6.0935900000000001E-2</v>
      </c>
      <c r="N5097" s="63">
        <v>1536</v>
      </c>
      <c r="O5097" s="63">
        <v>0.1130564</v>
      </c>
      <c r="P5097" s="63">
        <v>12</v>
      </c>
      <c r="Q5097" s="63">
        <v>1.2781749580960001E-2</v>
      </c>
    </row>
    <row r="5098" spans="1:17">
      <c r="A5098" s="63" t="s">
        <v>78</v>
      </c>
      <c r="B5098" s="63" t="s">
        <v>44</v>
      </c>
      <c r="C5098" s="63" t="s">
        <v>57</v>
      </c>
      <c r="D5098" s="63">
        <v>9</v>
      </c>
      <c r="E5098" s="63">
        <v>1.866323</v>
      </c>
      <c r="F5098" s="63">
        <v>1.939656</v>
      </c>
      <c r="G5098" s="63">
        <v>7.3333499999999996E-2</v>
      </c>
      <c r="H5098" s="63">
        <v>35.5</v>
      </c>
      <c r="I5098" s="63">
        <v>-7.1554099999999995E-2</v>
      </c>
      <c r="J5098" s="63">
        <v>1.4046700000000001E-2</v>
      </c>
      <c r="K5098" s="63">
        <v>7.3333499999999996E-2</v>
      </c>
      <c r="L5098" s="63">
        <v>0.1326203</v>
      </c>
      <c r="M5098" s="63">
        <v>0.2182211</v>
      </c>
      <c r="N5098" s="63">
        <v>1536</v>
      </c>
      <c r="O5098" s="63">
        <v>0.1130564</v>
      </c>
      <c r="P5098" s="63">
        <v>12</v>
      </c>
      <c r="Q5098" s="63">
        <v>1.2781749580960001E-2</v>
      </c>
    </row>
    <row r="5099" spans="1:17">
      <c r="A5099" s="63" t="s">
        <v>78</v>
      </c>
      <c r="B5099" s="63" t="s">
        <v>44</v>
      </c>
      <c r="C5099" s="63" t="s">
        <v>57</v>
      </c>
      <c r="D5099" s="63">
        <v>10</v>
      </c>
      <c r="E5099" s="63">
        <v>1.907575</v>
      </c>
      <c r="F5099" s="63">
        <v>1.983819</v>
      </c>
      <c r="G5099" s="63">
        <v>7.6243900000000003E-2</v>
      </c>
      <c r="H5099" s="63">
        <v>36.5</v>
      </c>
      <c r="I5099" s="63">
        <v>-6.8643700000000002E-2</v>
      </c>
      <c r="J5099" s="63">
        <v>1.6957E-2</v>
      </c>
      <c r="K5099" s="63">
        <v>7.6243900000000003E-2</v>
      </c>
      <c r="L5099" s="63">
        <v>0.1355307</v>
      </c>
      <c r="M5099" s="63">
        <v>0.22113150000000001</v>
      </c>
      <c r="N5099" s="63">
        <v>1536</v>
      </c>
      <c r="O5099" s="63">
        <v>0.1130564</v>
      </c>
      <c r="P5099" s="63">
        <v>12</v>
      </c>
      <c r="Q5099" s="63">
        <v>1.2781749580960001E-2</v>
      </c>
    </row>
    <row r="5100" spans="1:17">
      <c r="A5100" s="63" t="s">
        <v>78</v>
      </c>
      <c r="B5100" s="63" t="s">
        <v>44</v>
      </c>
      <c r="C5100" s="63" t="s">
        <v>57</v>
      </c>
      <c r="D5100" s="63">
        <v>11</v>
      </c>
      <c r="E5100" s="63">
        <v>1.869164</v>
      </c>
      <c r="F5100" s="63">
        <v>2.023774</v>
      </c>
      <c r="G5100" s="63">
        <v>0.15461030000000001</v>
      </c>
      <c r="H5100" s="63">
        <v>37</v>
      </c>
      <c r="I5100" s="63">
        <v>9.7227000000000008E-3</v>
      </c>
      <c r="J5100" s="63">
        <v>9.5323400000000003E-2</v>
      </c>
      <c r="K5100" s="63">
        <v>0.15461030000000001</v>
      </c>
      <c r="L5100" s="63">
        <v>0.21389710000000001</v>
      </c>
      <c r="M5100" s="63">
        <v>0.29949789999999998</v>
      </c>
      <c r="N5100" s="63">
        <v>1536</v>
      </c>
      <c r="O5100" s="63">
        <v>0.1130564</v>
      </c>
      <c r="P5100" s="63">
        <v>12</v>
      </c>
      <c r="Q5100" s="63">
        <v>1.2781749580960001E-2</v>
      </c>
    </row>
    <row r="5101" spans="1:17">
      <c r="A5101" s="63" t="s">
        <v>78</v>
      </c>
      <c r="B5101" s="63" t="s">
        <v>44</v>
      </c>
      <c r="C5101" s="63" t="s">
        <v>57</v>
      </c>
      <c r="D5101" s="63">
        <v>12</v>
      </c>
      <c r="E5101" s="63">
        <v>1.9033500000000001</v>
      </c>
      <c r="F5101" s="63">
        <v>2.0391110000000001</v>
      </c>
      <c r="G5101" s="63">
        <v>0.13576160000000001</v>
      </c>
      <c r="H5101" s="63">
        <v>37.5</v>
      </c>
      <c r="I5101" s="63">
        <v>-9.1260000000000004E-3</v>
      </c>
      <c r="J5101" s="63">
        <v>7.6474799999999996E-2</v>
      </c>
      <c r="K5101" s="63">
        <v>0.13576160000000001</v>
      </c>
      <c r="L5101" s="63">
        <v>0.19504850000000001</v>
      </c>
      <c r="M5101" s="63">
        <v>0.28064919999999999</v>
      </c>
      <c r="N5101" s="63">
        <v>1536</v>
      </c>
      <c r="O5101" s="63">
        <v>0.1130564</v>
      </c>
      <c r="P5101" s="63">
        <v>12</v>
      </c>
      <c r="Q5101" s="63">
        <v>1.2781749580960001E-2</v>
      </c>
    </row>
    <row r="5102" spans="1:17">
      <c r="A5102" s="63" t="s">
        <v>78</v>
      </c>
      <c r="B5102" s="63" t="s">
        <v>44</v>
      </c>
      <c r="C5102" s="63" t="s">
        <v>57</v>
      </c>
      <c r="D5102" s="63">
        <v>13</v>
      </c>
      <c r="E5102" s="63">
        <v>1.7802199999999999</v>
      </c>
      <c r="F5102" s="63">
        <v>2.0313829999999999</v>
      </c>
      <c r="G5102" s="63">
        <v>0.25116240000000001</v>
      </c>
      <c r="H5102" s="63">
        <v>38</v>
      </c>
      <c r="I5102" s="63">
        <v>0.1062748</v>
      </c>
      <c r="J5102" s="63">
        <v>0.19187560000000001</v>
      </c>
      <c r="K5102" s="63">
        <v>0.25116240000000001</v>
      </c>
      <c r="L5102" s="63">
        <v>0.31044919999999998</v>
      </c>
      <c r="M5102" s="63">
        <v>0.39605000000000001</v>
      </c>
      <c r="N5102" s="63">
        <v>1536</v>
      </c>
      <c r="O5102" s="63">
        <v>0.1130564</v>
      </c>
      <c r="P5102" s="63">
        <v>12</v>
      </c>
      <c r="Q5102" s="63">
        <v>1.2781749580960001E-2</v>
      </c>
    </row>
    <row r="5103" spans="1:17">
      <c r="A5103" s="63" t="s">
        <v>78</v>
      </c>
      <c r="B5103" s="63" t="s">
        <v>44</v>
      </c>
      <c r="C5103" s="63" t="s">
        <v>57</v>
      </c>
      <c r="D5103" s="63">
        <v>14</v>
      </c>
      <c r="E5103" s="63">
        <v>1.6185590000000001</v>
      </c>
      <c r="F5103" s="63">
        <v>1.908255</v>
      </c>
      <c r="G5103" s="63">
        <v>0.2896956</v>
      </c>
      <c r="H5103" s="63">
        <v>38.5</v>
      </c>
      <c r="I5103" s="63">
        <v>0.14480799999999999</v>
      </c>
      <c r="J5103" s="63">
        <v>0.2304088</v>
      </c>
      <c r="K5103" s="63">
        <v>0.2896956</v>
      </c>
      <c r="L5103" s="63">
        <v>0.34898249999999997</v>
      </c>
      <c r="M5103" s="63">
        <v>0.4345832</v>
      </c>
      <c r="N5103" s="63">
        <v>1536</v>
      </c>
      <c r="O5103" s="63">
        <v>0.1130564</v>
      </c>
      <c r="P5103" s="63">
        <v>12</v>
      </c>
      <c r="Q5103" s="63">
        <v>1.2781749580960001E-2</v>
      </c>
    </row>
    <row r="5104" spans="1:17">
      <c r="A5104" s="63" t="s">
        <v>78</v>
      </c>
      <c r="B5104" s="63" t="s">
        <v>44</v>
      </c>
      <c r="C5104" s="63" t="s">
        <v>57</v>
      </c>
      <c r="D5104" s="63">
        <v>15</v>
      </c>
      <c r="E5104" s="63">
        <v>1.6398269999999999</v>
      </c>
      <c r="F5104" s="63">
        <v>1.8949370000000001</v>
      </c>
      <c r="G5104" s="63">
        <v>0.25511</v>
      </c>
      <c r="H5104" s="63">
        <v>39</v>
      </c>
      <c r="I5104" s="63">
        <v>0.1102224</v>
      </c>
      <c r="J5104" s="63">
        <v>0.1958232</v>
      </c>
      <c r="K5104" s="63">
        <v>0.25511</v>
      </c>
      <c r="L5104" s="63">
        <v>0.31439689999999998</v>
      </c>
      <c r="M5104" s="63">
        <v>0.39999760000000001</v>
      </c>
      <c r="N5104" s="63">
        <v>1536</v>
      </c>
      <c r="O5104" s="63">
        <v>0.1130564</v>
      </c>
      <c r="P5104" s="63">
        <v>12</v>
      </c>
      <c r="Q5104" s="63">
        <v>1.2781749580960001E-2</v>
      </c>
    </row>
    <row r="5105" spans="1:17">
      <c r="A5105" s="63" t="s">
        <v>78</v>
      </c>
      <c r="B5105" s="63" t="s">
        <v>44</v>
      </c>
      <c r="C5105" s="63" t="s">
        <v>57</v>
      </c>
      <c r="D5105" s="63">
        <v>16</v>
      </c>
      <c r="E5105" s="63">
        <v>1.749549</v>
      </c>
      <c r="F5105" s="63">
        <v>1.967063</v>
      </c>
      <c r="G5105" s="63">
        <v>0.21751329999999999</v>
      </c>
      <c r="H5105" s="63">
        <v>40</v>
      </c>
      <c r="I5105" s="63">
        <v>7.2625700000000001E-2</v>
      </c>
      <c r="J5105" s="63">
        <v>0.15822649999999999</v>
      </c>
      <c r="K5105" s="63">
        <v>0.21751329999999999</v>
      </c>
      <c r="L5105" s="63">
        <v>0.2768002</v>
      </c>
      <c r="M5105" s="63">
        <v>0.36240090000000003</v>
      </c>
      <c r="N5105" s="63">
        <v>1536</v>
      </c>
      <c r="O5105" s="63">
        <v>0.1130564</v>
      </c>
      <c r="P5105" s="63">
        <v>12</v>
      </c>
      <c r="Q5105" s="63">
        <v>1.2781749580960001E-2</v>
      </c>
    </row>
    <row r="5106" spans="1:17">
      <c r="A5106" s="63" t="s">
        <v>78</v>
      </c>
      <c r="B5106" s="63" t="s">
        <v>44</v>
      </c>
      <c r="C5106" s="63" t="s">
        <v>57</v>
      </c>
      <c r="D5106" s="63">
        <v>17</v>
      </c>
      <c r="E5106" s="63">
        <v>1.98491</v>
      </c>
      <c r="F5106" s="63">
        <v>2.1707269999999999</v>
      </c>
      <c r="G5106" s="63">
        <v>0.1858175</v>
      </c>
      <c r="H5106" s="63">
        <v>38.5</v>
      </c>
      <c r="I5106" s="63">
        <v>4.0929899999999998E-2</v>
      </c>
      <c r="J5106" s="63">
        <v>0.12653059999999999</v>
      </c>
      <c r="K5106" s="63">
        <v>0.1858175</v>
      </c>
      <c r="L5106" s="63">
        <v>0.2451043</v>
      </c>
      <c r="M5106" s="63">
        <v>0.33070509999999997</v>
      </c>
      <c r="N5106" s="63">
        <v>1536</v>
      </c>
      <c r="O5106" s="63">
        <v>0.1130564</v>
      </c>
      <c r="P5106" s="63">
        <v>12</v>
      </c>
      <c r="Q5106" s="63">
        <v>1.2781749580960001E-2</v>
      </c>
    </row>
    <row r="5107" spans="1:17">
      <c r="A5107" s="63" t="s">
        <v>78</v>
      </c>
      <c r="B5107" s="63" t="s">
        <v>44</v>
      </c>
      <c r="C5107" s="63" t="s">
        <v>57</v>
      </c>
      <c r="D5107" s="63">
        <v>18</v>
      </c>
      <c r="E5107" s="63">
        <v>2.5238360000000002</v>
      </c>
      <c r="F5107" s="63">
        <v>2.6028880000000001</v>
      </c>
      <c r="G5107" s="63">
        <v>7.9052399999999995E-2</v>
      </c>
      <c r="H5107" s="63">
        <v>36.5</v>
      </c>
      <c r="I5107" s="63">
        <v>-6.5835099999999994E-2</v>
      </c>
      <c r="J5107" s="63">
        <v>1.9765600000000001E-2</v>
      </c>
      <c r="K5107" s="63">
        <v>7.9052399999999995E-2</v>
      </c>
      <c r="L5107" s="63">
        <v>0.1383393</v>
      </c>
      <c r="M5107" s="63">
        <v>0.22394</v>
      </c>
      <c r="N5107" s="63">
        <v>1536</v>
      </c>
      <c r="O5107" s="63">
        <v>0.1130564</v>
      </c>
      <c r="P5107" s="63">
        <v>12</v>
      </c>
      <c r="Q5107" s="63">
        <v>1.2781749580960001E-2</v>
      </c>
    </row>
    <row r="5108" spans="1:17">
      <c r="A5108" s="63" t="s">
        <v>78</v>
      </c>
      <c r="B5108" s="63" t="s">
        <v>44</v>
      </c>
      <c r="C5108" s="63" t="s">
        <v>57</v>
      </c>
      <c r="D5108" s="63">
        <v>19</v>
      </c>
      <c r="E5108" s="63">
        <v>2.7131539999999998</v>
      </c>
      <c r="F5108" s="63">
        <v>2.6483850000000002</v>
      </c>
      <c r="G5108" s="63">
        <v>-6.4768300000000001E-2</v>
      </c>
      <c r="H5108" s="63">
        <v>36</v>
      </c>
      <c r="I5108" s="63">
        <v>-0.20965590000000001</v>
      </c>
      <c r="J5108" s="63">
        <v>-0.1240551</v>
      </c>
      <c r="K5108" s="63">
        <v>-6.4768300000000001E-2</v>
      </c>
      <c r="L5108" s="63">
        <v>-5.4815000000000003E-3</v>
      </c>
      <c r="M5108" s="63">
        <v>8.0119300000000004E-2</v>
      </c>
      <c r="N5108" s="63">
        <v>1536</v>
      </c>
      <c r="O5108" s="63">
        <v>0.1130564</v>
      </c>
      <c r="P5108" s="63">
        <v>12</v>
      </c>
      <c r="Q5108" s="63">
        <v>1.2781749580960001E-2</v>
      </c>
    </row>
    <row r="5109" spans="1:17">
      <c r="A5109" s="63" t="s">
        <v>78</v>
      </c>
      <c r="B5109" s="63" t="s">
        <v>44</v>
      </c>
      <c r="C5109" s="63" t="s">
        <v>57</v>
      </c>
      <c r="D5109" s="63">
        <v>20</v>
      </c>
      <c r="E5109" s="63">
        <v>2.6082190000000001</v>
      </c>
      <c r="F5109" s="63">
        <v>2.4930500000000002</v>
      </c>
      <c r="G5109" s="63">
        <v>-0.1151683</v>
      </c>
      <c r="H5109" s="63">
        <v>34</v>
      </c>
      <c r="I5109" s="63">
        <v>-0.26005590000000001</v>
      </c>
      <c r="J5109" s="63">
        <v>-0.1744552</v>
      </c>
      <c r="K5109" s="63">
        <v>-0.1151683</v>
      </c>
      <c r="L5109" s="63">
        <v>-5.5881500000000001E-2</v>
      </c>
      <c r="M5109" s="63">
        <v>2.9719300000000001E-2</v>
      </c>
      <c r="N5109" s="63">
        <v>1536</v>
      </c>
      <c r="O5109" s="63">
        <v>0.1130564</v>
      </c>
      <c r="P5109" s="63">
        <v>12</v>
      </c>
      <c r="Q5109" s="63">
        <v>1.2781749580960001E-2</v>
      </c>
    </row>
    <row r="5110" spans="1:17">
      <c r="A5110" s="63" t="s">
        <v>78</v>
      </c>
      <c r="B5110" s="63" t="s">
        <v>44</v>
      </c>
      <c r="C5110" s="63" t="s">
        <v>57</v>
      </c>
      <c r="D5110" s="63">
        <v>21</v>
      </c>
      <c r="E5110" s="63">
        <v>2.502748</v>
      </c>
      <c r="F5110" s="63">
        <v>2.354889</v>
      </c>
      <c r="G5110" s="63">
        <v>-0.14785860000000001</v>
      </c>
      <c r="H5110" s="63">
        <v>33.5</v>
      </c>
      <c r="I5110" s="63">
        <v>-0.29274620000000001</v>
      </c>
      <c r="J5110" s="63">
        <v>-0.20714550000000001</v>
      </c>
      <c r="K5110" s="63">
        <v>-0.14785860000000001</v>
      </c>
      <c r="L5110" s="63">
        <v>-8.8571800000000006E-2</v>
      </c>
      <c r="M5110" s="63">
        <v>-2.9710000000000001E-3</v>
      </c>
      <c r="N5110" s="63">
        <v>1536</v>
      </c>
      <c r="O5110" s="63">
        <v>0.1130564</v>
      </c>
      <c r="P5110" s="63">
        <v>12</v>
      </c>
      <c r="Q5110" s="63">
        <v>1.2781749580960001E-2</v>
      </c>
    </row>
    <row r="5111" spans="1:17">
      <c r="A5111" s="63" t="s">
        <v>78</v>
      </c>
      <c r="B5111" s="63" t="s">
        <v>44</v>
      </c>
      <c r="C5111" s="63" t="s">
        <v>57</v>
      </c>
      <c r="D5111" s="63">
        <v>22</v>
      </c>
      <c r="E5111" s="63">
        <v>2.2547079999999999</v>
      </c>
      <c r="F5111" s="63">
        <v>2.1064210000000001</v>
      </c>
      <c r="G5111" s="63">
        <v>-0.14828659999999999</v>
      </c>
      <c r="H5111" s="63">
        <v>33</v>
      </c>
      <c r="I5111" s="63">
        <v>-0.2931742</v>
      </c>
      <c r="J5111" s="63">
        <v>-0.20757339999999999</v>
      </c>
      <c r="K5111" s="63">
        <v>-0.14828659999999999</v>
      </c>
      <c r="L5111" s="63">
        <v>-8.8999700000000001E-2</v>
      </c>
      <c r="M5111" s="63">
        <v>-3.3990000000000001E-3</v>
      </c>
      <c r="N5111" s="63">
        <v>1536</v>
      </c>
      <c r="O5111" s="63">
        <v>0.1130564</v>
      </c>
      <c r="P5111" s="63">
        <v>12</v>
      </c>
      <c r="Q5111" s="63">
        <v>1.2781749580960001E-2</v>
      </c>
    </row>
    <row r="5112" spans="1:17">
      <c r="A5112" s="63" t="s">
        <v>78</v>
      </c>
      <c r="B5112" s="63" t="s">
        <v>44</v>
      </c>
      <c r="C5112" s="63" t="s">
        <v>57</v>
      </c>
      <c r="D5112" s="63">
        <v>23</v>
      </c>
      <c r="E5112" s="63">
        <v>1.9377960000000001</v>
      </c>
      <c r="F5112" s="63">
        <v>1.7976179999999999</v>
      </c>
      <c r="G5112" s="63">
        <v>-0.14017840000000001</v>
      </c>
      <c r="H5112" s="63">
        <v>31.5</v>
      </c>
      <c r="I5112" s="63">
        <v>-0.28506599999999999</v>
      </c>
      <c r="J5112" s="63">
        <v>-0.19946530000000001</v>
      </c>
      <c r="K5112" s="63">
        <v>-0.14017840000000001</v>
      </c>
      <c r="L5112" s="63">
        <v>-8.0891599999999994E-2</v>
      </c>
      <c r="M5112" s="63">
        <v>4.7092000000000002E-3</v>
      </c>
      <c r="N5112" s="63">
        <v>1536</v>
      </c>
      <c r="O5112" s="63">
        <v>0.1130564</v>
      </c>
      <c r="P5112" s="63">
        <v>12</v>
      </c>
      <c r="Q5112" s="63">
        <v>1.2781749580960001E-2</v>
      </c>
    </row>
    <row r="5113" spans="1:17">
      <c r="A5113" s="63" t="s">
        <v>78</v>
      </c>
      <c r="B5113" s="63" t="s">
        <v>44</v>
      </c>
      <c r="C5113" s="63" t="s">
        <v>57</v>
      </c>
      <c r="D5113" s="63">
        <v>24</v>
      </c>
      <c r="E5113" s="63">
        <v>1.5298099999999999</v>
      </c>
      <c r="F5113" s="63">
        <v>1.387718</v>
      </c>
      <c r="G5113" s="63">
        <v>-0.14209160000000001</v>
      </c>
      <c r="H5113" s="63">
        <v>30.5</v>
      </c>
      <c r="I5113" s="63">
        <v>-0.28697919999999999</v>
      </c>
      <c r="J5113" s="63">
        <v>-0.20137849999999999</v>
      </c>
      <c r="K5113" s="63">
        <v>-0.14209160000000001</v>
      </c>
      <c r="L5113" s="63">
        <v>-8.2804799999999998E-2</v>
      </c>
      <c r="M5113" s="63">
        <v>2.7959999999999999E-3</v>
      </c>
      <c r="N5113" s="63">
        <v>1536</v>
      </c>
      <c r="O5113" s="63">
        <v>0.1130564</v>
      </c>
      <c r="P5113" s="63">
        <v>12</v>
      </c>
      <c r="Q5113" s="63">
        <v>1.2781749580960001E-2</v>
      </c>
    </row>
    <row r="5114" spans="1:17">
      <c r="A5114" s="63" t="s">
        <v>78</v>
      </c>
      <c r="B5114" s="63" t="s">
        <v>44</v>
      </c>
      <c r="C5114" s="63" t="s">
        <v>63</v>
      </c>
      <c r="D5114" s="63">
        <v>1</v>
      </c>
      <c r="E5114" s="63">
        <v>1.100895</v>
      </c>
      <c r="F5114" s="63">
        <v>0.95599100000000004</v>
      </c>
      <c r="G5114" s="63">
        <v>-0.1449038</v>
      </c>
      <c r="H5114" s="63">
        <v>39.869599999999998</v>
      </c>
      <c r="I5114" s="63">
        <v>-0.28979139999999998</v>
      </c>
      <c r="J5114" s="63">
        <v>-0.2041906</v>
      </c>
      <c r="K5114" s="63">
        <v>-0.1449038</v>
      </c>
      <c r="L5114" s="63">
        <v>-8.5616899999999996E-2</v>
      </c>
      <c r="M5114" s="63">
        <v>-1.6200000000000001E-5</v>
      </c>
      <c r="N5114" s="63">
        <v>1536</v>
      </c>
      <c r="O5114" s="63">
        <v>0.1130564</v>
      </c>
      <c r="P5114" s="63">
        <v>1</v>
      </c>
      <c r="Q5114" s="63">
        <v>1.2781749580960001E-2</v>
      </c>
    </row>
    <row r="5115" spans="1:17">
      <c r="A5115" s="63" t="s">
        <v>78</v>
      </c>
      <c r="B5115" s="63" t="s">
        <v>44</v>
      </c>
      <c r="C5115" s="63" t="s">
        <v>63</v>
      </c>
      <c r="D5115" s="63">
        <v>2</v>
      </c>
      <c r="E5115" s="63">
        <v>1.032575</v>
      </c>
      <c r="F5115" s="63">
        <v>0.87175939999999996</v>
      </c>
      <c r="G5115" s="63">
        <v>-0.16081580000000001</v>
      </c>
      <c r="H5115" s="63">
        <v>39.152200000000001</v>
      </c>
      <c r="I5115" s="63">
        <v>-0.30570340000000001</v>
      </c>
      <c r="J5115" s="63">
        <v>-0.22010270000000001</v>
      </c>
      <c r="K5115" s="63">
        <v>-0.16081580000000001</v>
      </c>
      <c r="L5115" s="63">
        <v>-0.10152899999999999</v>
      </c>
      <c r="M5115" s="63">
        <v>-1.59282E-2</v>
      </c>
      <c r="N5115" s="63">
        <v>1536</v>
      </c>
      <c r="O5115" s="63">
        <v>0.1130564</v>
      </c>
      <c r="P5115" s="63">
        <v>1</v>
      </c>
      <c r="Q5115" s="63">
        <v>1.2781749580960001E-2</v>
      </c>
    </row>
    <row r="5116" spans="1:17">
      <c r="A5116" s="63" t="s">
        <v>78</v>
      </c>
      <c r="B5116" s="63" t="s">
        <v>44</v>
      </c>
      <c r="C5116" s="63" t="s">
        <v>63</v>
      </c>
      <c r="D5116" s="63">
        <v>3</v>
      </c>
      <c r="E5116" s="63">
        <v>1.0303979999999999</v>
      </c>
      <c r="F5116" s="63">
        <v>0.87400180000000005</v>
      </c>
      <c r="G5116" s="63">
        <v>-0.15639639999999999</v>
      </c>
      <c r="H5116" s="63">
        <v>38.891300000000001</v>
      </c>
      <c r="I5116" s="63">
        <v>-0.301284</v>
      </c>
      <c r="J5116" s="63">
        <v>-0.21568329999999999</v>
      </c>
      <c r="K5116" s="63">
        <v>-0.15639639999999999</v>
      </c>
      <c r="L5116" s="63">
        <v>-9.7109600000000004E-2</v>
      </c>
      <c r="M5116" s="63">
        <v>-1.1508900000000001E-2</v>
      </c>
      <c r="N5116" s="63">
        <v>1536</v>
      </c>
      <c r="O5116" s="63">
        <v>0.1130564</v>
      </c>
      <c r="P5116" s="63">
        <v>1</v>
      </c>
      <c r="Q5116" s="63">
        <v>1.2781749580960001E-2</v>
      </c>
    </row>
    <row r="5117" spans="1:17">
      <c r="A5117" s="63" t="s">
        <v>78</v>
      </c>
      <c r="B5117" s="63" t="s">
        <v>44</v>
      </c>
      <c r="C5117" s="63" t="s">
        <v>63</v>
      </c>
      <c r="D5117" s="63">
        <v>4</v>
      </c>
      <c r="E5117" s="63">
        <v>1.048705</v>
      </c>
      <c r="F5117" s="63">
        <v>0.89085499999999995</v>
      </c>
      <c r="G5117" s="63">
        <v>-0.1578503</v>
      </c>
      <c r="H5117" s="63">
        <v>38.521700000000003</v>
      </c>
      <c r="I5117" s="63">
        <v>-0.3027379</v>
      </c>
      <c r="J5117" s="63">
        <v>-0.2171371</v>
      </c>
      <c r="K5117" s="63">
        <v>-0.1578503</v>
      </c>
      <c r="L5117" s="63">
        <v>-9.8563399999999995E-2</v>
      </c>
      <c r="M5117" s="63">
        <v>-1.2962700000000001E-2</v>
      </c>
      <c r="N5117" s="63">
        <v>1536</v>
      </c>
      <c r="O5117" s="63">
        <v>0.1130564</v>
      </c>
      <c r="P5117" s="63">
        <v>1</v>
      </c>
      <c r="Q5117" s="63">
        <v>1.2781749580960001E-2</v>
      </c>
    </row>
    <row r="5118" spans="1:17">
      <c r="A5118" s="63" t="s">
        <v>78</v>
      </c>
      <c r="B5118" s="63" t="s">
        <v>44</v>
      </c>
      <c r="C5118" s="63" t="s">
        <v>63</v>
      </c>
      <c r="D5118" s="63">
        <v>5</v>
      </c>
      <c r="E5118" s="63">
        <v>1.089858</v>
      </c>
      <c r="F5118" s="63">
        <v>0.93276510000000001</v>
      </c>
      <c r="G5118" s="63">
        <v>-0.1570928</v>
      </c>
      <c r="H5118" s="63">
        <v>38.608699999999999</v>
      </c>
      <c r="I5118" s="63">
        <v>-0.30198039999999998</v>
      </c>
      <c r="J5118" s="63">
        <v>-0.21637960000000001</v>
      </c>
      <c r="K5118" s="63">
        <v>-0.1570928</v>
      </c>
      <c r="L5118" s="63">
        <v>-9.7806000000000004E-2</v>
      </c>
      <c r="M5118" s="63">
        <v>-1.2205199999999999E-2</v>
      </c>
      <c r="N5118" s="63">
        <v>1536</v>
      </c>
      <c r="O5118" s="63">
        <v>0.1130564</v>
      </c>
      <c r="P5118" s="63">
        <v>1</v>
      </c>
      <c r="Q5118" s="63">
        <v>1.2781749580960001E-2</v>
      </c>
    </row>
    <row r="5119" spans="1:17">
      <c r="A5119" s="63" t="s">
        <v>78</v>
      </c>
      <c r="B5119" s="63" t="s">
        <v>44</v>
      </c>
      <c r="C5119" s="63" t="s">
        <v>63</v>
      </c>
      <c r="D5119" s="63">
        <v>6</v>
      </c>
      <c r="E5119" s="63">
        <v>1.259644</v>
      </c>
      <c r="F5119" s="63">
        <v>1.0244059999999999</v>
      </c>
      <c r="G5119" s="63">
        <v>-0.23523769999999999</v>
      </c>
      <c r="H5119" s="63">
        <v>38.347799999999999</v>
      </c>
      <c r="I5119" s="63">
        <v>-0.3801253</v>
      </c>
      <c r="J5119" s="63">
        <v>-0.29452460000000003</v>
      </c>
      <c r="K5119" s="63">
        <v>-0.23523769999999999</v>
      </c>
      <c r="L5119" s="63">
        <v>-0.17595089999999999</v>
      </c>
      <c r="M5119" s="63">
        <v>-9.0350100000000003E-2</v>
      </c>
      <c r="N5119" s="63">
        <v>1536</v>
      </c>
      <c r="O5119" s="63">
        <v>0.1130564</v>
      </c>
      <c r="P5119" s="63">
        <v>1</v>
      </c>
      <c r="Q5119" s="63">
        <v>1.2781749580960001E-2</v>
      </c>
    </row>
    <row r="5120" spans="1:17">
      <c r="A5120" s="63" t="s">
        <v>78</v>
      </c>
      <c r="B5120" s="63" t="s">
        <v>44</v>
      </c>
      <c r="C5120" s="63" t="s">
        <v>63</v>
      </c>
      <c r="D5120" s="63">
        <v>7</v>
      </c>
      <c r="E5120" s="63">
        <v>1.6197980000000001</v>
      </c>
      <c r="F5120" s="63">
        <v>1.4206209999999999</v>
      </c>
      <c r="G5120" s="63">
        <v>-0.19917679999999999</v>
      </c>
      <c r="H5120" s="63">
        <v>38.282600000000002</v>
      </c>
      <c r="I5120" s="63">
        <v>-0.34406439999999999</v>
      </c>
      <c r="J5120" s="63">
        <v>-0.25846360000000002</v>
      </c>
      <c r="K5120" s="63">
        <v>-0.19917679999999999</v>
      </c>
      <c r="L5120" s="63">
        <v>-0.13988999999999999</v>
      </c>
      <c r="M5120" s="63">
        <v>-5.4289200000000003E-2</v>
      </c>
      <c r="N5120" s="63">
        <v>1536</v>
      </c>
      <c r="O5120" s="63">
        <v>0.1130564</v>
      </c>
      <c r="P5120" s="63">
        <v>1</v>
      </c>
      <c r="Q5120" s="63">
        <v>1.2781749580960001E-2</v>
      </c>
    </row>
    <row r="5121" spans="1:17">
      <c r="A5121" s="63" t="s">
        <v>78</v>
      </c>
      <c r="B5121" s="63" t="s">
        <v>44</v>
      </c>
      <c r="C5121" s="63" t="s">
        <v>63</v>
      </c>
      <c r="D5121" s="63">
        <v>8</v>
      </c>
      <c r="E5121" s="63">
        <v>1.838722</v>
      </c>
      <c r="F5121" s="63">
        <v>1.7547699999999999</v>
      </c>
      <c r="G5121" s="63">
        <v>-8.3951799999999993E-2</v>
      </c>
      <c r="H5121" s="63">
        <v>38.673900000000003</v>
      </c>
      <c r="I5121" s="63">
        <v>-0.2288394</v>
      </c>
      <c r="J5121" s="63">
        <v>-0.1432387</v>
      </c>
      <c r="K5121" s="63">
        <v>-8.3951799999999993E-2</v>
      </c>
      <c r="L5121" s="63">
        <v>-2.4664999999999999E-2</v>
      </c>
      <c r="M5121" s="63">
        <v>6.0935799999999998E-2</v>
      </c>
      <c r="N5121" s="63">
        <v>1536</v>
      </c>
      <c r="O5121" s="63">
        <v>0.1130564</v>
      </c>
      <c r="P5121" s="63">
        <v>1</v>
      </c>
      <c r="Q5121" s="63">
        <v>1.2781749580960001E-2</v>
      </c>
    </row>
    <row r="5122" spans="1:17">
      <c r="A5122" s="63" t="s">
        <v>78</v>
      </c>
      <c r="B5122" s="63" t="s">
        <v>44</v>
      </c>
      <c r="C5122" s="63" t="s">
        <v>63</v>
      </c>
      <c r="D5122" s="63">
        <v>9</v>
      </c>
      <c r="E5122" s="63">
        <v>1.733333</v>
      </c>
      <c r="F5122" s="63">
        <v>1.8066660000000001</v>
      </c>
      <c r="G5122" s="63">
        <v>7.3333599999999999E-2</v>
      </c>
      <c r="H5122" s="63">
        <v>39.587000000000003</v>
      </c>
      <c r="I5122" s="63">
        <v>-7.1554000000000006E-2</v>
      </c>
      <c r="J5122" s="63">
        <v>1.40468E-2</v>
      </c>
      <c r="K5122" s="63">
        <v>7.3333599999999999E-2</v>
      </c>
      <c r="L5122" s="63">
        <v>0.1326205</v>
      </c>
      <c r="M5122" s="63">
        <v>0.2182212</v>
      </c>
      <c r="N5122" s="63">
        <v>1536</v>
      </c>
      <c r="O5122" s="63">
        <v>0.1130564</v>
      </c>
      <c r="P5122" s="63">
        <v>1</v>
      </c>
      <c r="Q5122" s="63">
        <v>1.2781749580960001E-2</v>
      </c>
    </row>
    <row r="5123" spans="1:17">
      <c r="A5123" s="63" t="s">
        <v>78</v>
      </c>
      <c r="B5123" s="63" t="s">
        <v>44</v>
      </c>
      <c r="C5123" s="63" t="s">
        <v>63</v>
      </c>
      <c r="D5123" s="63">
        <v>10</v>
      </c>
      <c r="E5123" s="63">
        <v>1.685073</v>
      </c>
      <c r="F5123" s="63">
        <v>1.761317</v>
      </c>
      <c r="G5123" s="63">
        <v>7.62438E-2</v>
      </c>
      <c r="H5123" s="63">
        <v>41.152200000000001</v>
      </c>
      <c r="I5123" s="63">
        <v>-6.8643800000000005E-2</v>
      </c>
      <c r="J5123" s="63">
        <v>1.69569E-2</v>
      </c>
      <c r="K5123" s="63">
        <v>7.62438E-2</v>
      </c>
      <c r="L5123" s="63">
        <v>0.1355306</v>
      </c>
      <c r="M5123" s="63">
        <v>0.22113140000000001</v>
      </c>
      <c r="N5123" s="63">
        <v>1536</v>
      </c>
      <c r="O5123" s="63">
        <v>0.1130564</v>
      </c>
      <c r="P5123" s="63">
        <v>1</v>
      </c>
      <c r="Q5123" s="63">
        <v>1.2781749580960001E-2</v>
      </c>
    </row>
    <row r="5124" spans="1:17">
      <c r="A5124" s="63" t="s">
        <v>78</v>
      </c>
      <c r="B5124" s="63" t="s">
        <v>44</v>
      </c>
      <c r="C5124" s="63" t="s">
        <v>63</v>
      </c>
      <c r="D5124" s="63">
        <v>11</v>
      </c>
      <c r="E5124" s="63">
        <v>1.583691</v>
      </c>
      <c r="F5124" s="63">
        <v>1.7383010000000001</v>
      </c>
      <c r="G5124" s="63">
        <v>0.15461030000000001</v>
      </c>
      <c r="H5124" s="63">
        <v>43.326099999999997</v>
      </c>
      <c r="I5124" s="63">
        <v>9.7227000000000008E-3</v>
      </c>
      <c r="J5124" s="63">
        <v>9.5323400000000003E-2</v>
      </c>
      <c r="K5124" s="63">
        <v>0.15461030000000001</v>
      </c>
      <c r="L5124" s="63">
        <v>0.21389710000000001</v>
      </c>
      <c r="M5124" s="63">
        <v>0.29949789999999998</v>
      </c>
      <c r="N5124" s="63">
        <v>1536</v>
      </c>
      <c r="O5124" s="63">
        <v>0.1130564</v>
      </c>
      <c r="P5124" s="63">
        <v>1</v>
      </c>
      <c r="Q5124" s="63">
        <v>1.2781749580960001E-2</v>
      </c>
    </row>
    <row r="5125" spans="1:17">
      <c r="A5125" s="63" t="s">
        <v>78</v>
      </c>
      <c r="B5125" s="63" t="s">
        <v>44</v>
      </c>
      <c r="C5125" s="63" t="s">
        <v>63</v>
      </c>
      <c r="D5125" s="63">
        <v>12</v>
      </c>
      <c r="E5125" s="63">
        <v>1.5340689999999999</v>
      </c>
      <c r="F5125" s="63">
        <v>1.6698310000000001</v>
      </c>
      <c r="G5125" s="63">
        <v>0.13576170000000001</v>
      </c>
      <c r="H5125" s="63">
        <v>45.412999999999997</v>
      </c>
      <c r="I5125" s="63">
        <v>-9.1258999999999993E-3</v>
      </c>
      <c r="J5125" s="63">
        <v>7.6474899999999998E-2</v>
      </c>
      <c r="K5125" s="63">
        <v>0.13576170000000001</v>
      </c>
      <c r="L5125" s="63">
        <v>0.19504859999999999</v>
      </c>
      <c r="M5125" s="63">
        <v>0.28064929999999999</v>
      </c>
      <c r="N5125" s="63">
        <v>1536</v>
      </c>
      <c r="O5125" s="63">
        <v>0.1130564</v>
      </c>
      <c r="P5125" s="63">
        <v>1</v>
      </c>
      <c r="Q5125" s="63">
        <v>1.2781749580960001E-2</v>
      </c>
    </row>
    <row r="5126" spans="1:17">
      <c r="A5126" s="63" t="s">
        <v>78</v>
      </c>
      <c r="B5126" s="63" t="s">
        <v>44</v>
      </c>
      <c r="C5126" s="63" t="s">
        <v>63</v>
      </c>
      <c r="D5126" s="63">
        <v>13</v>
      </c>
      <c r="E5126" s="63">
        <v>1.384763</v>
      </c>
      <c r="F5126" s="63">
        <v>1.635926</v>
      </c>
      <c r="G5126" s="63">
        <v>0.25116240000000001</v>
      </c>
      <c r="H5126" s="63">
        <v>47.304299999999998</v>
      </c>
      <c r="I5126" s="63">
        <v>0.1062748</v>
      </c>
      <c r="J5126" s="63">
        <v>0.19187560000000001</v>
      </c>
      <c r="K5126" s="63">
        <v>0.25116240000000001</v>
      </c>
      <c r="L5126" s="63">
        <v>0.31044919999999998</v>
      </c>
      <c r="M5126" s="63">
        <v>0.39605000000000001</v>
      </c>
      <c r="N5126" s="63">
        <v>1536</v>
      </c>
      <c r="O5126" s="63">
        <v>0.1130564</v>
      </c>
      <c r="P5126" s="63">
        <v>1</v>
      </c>
      <c r="Q5126" s="63">
        <v>1.2781749580960001E-2</v>
      </c>
    </row>
    <row r="5127" spans="1:17">
      <c r="A5127" s="63" t="s">
        <v>78</v>
      </c>
      <c r="B5127" s="63" t="s">
        <v>44</v>
      </c>
      <c r="C5127" s="63" t="s">
        <v>63</v>
      </c>
      <c r="D5127" s="63">
        <v>14</v>
      </c>
      <c r="E5127" s="63">
        <v>1.2522150000000001</v>
      </c>
      <c r="F5127" s="63">
        <v>1.541911</v>
      </c>
      <c r="G5127" s="63">
        <v>0.2896956</v>
      </c>
      <c r="H5127" s="63">
        <v>48.804299999999998</v>
      </c>
      <c r="I5127" s="63">
        <v>0.14480799999999999</v>
      </c>
      <c r="J5127" s="63">
        <v>0.2304088</v>
      </c>
      <c r="K5127" s="63">
        <v>0.2896956</v>
      </c>
      <c r="L5127" s="63">
        <v>0.34898249999999997</v>
      </c>
      <c r="M5127" s="63">
        <v>0.4345832</v>
      </c>
      <c r="N5127" s="63">
        <v>1536</v>
      </c>
      <c r="O5127" s="63">
        <v>0.1130564</v>
      </c>
      <c r="P5127" s="63">
        <v>1</v>
      </c>
      <c r="Q5127" s="63">
        <v>1.2781749580960001E-2</v>
      </c>
    </row>
    <row r="5128" spans="1:17">
      <c r="A5128" s="63" t="s">
        <v>78</v>
      </c>
      <c r="B5128" s="63" t="s">
        <v>44</v>
      </c>
      <c r="C5128" s="63" t="s">
        <v>63</v>
      </c>
      <c r="D5128" s="63">
        <v>15</v>
      </c>
      <c r="E5128" s="63">
        <v>1.224024</v>
      </c>
      <c r="F5128" s="63">
        <v>1.4791339999999999</v>
      </c>
      <c r="G5128" s="63">
        <v>0.25511</v>
      </c>
      <c r="H5128" s="63">
        <v>49.760899999999999</v>
      </c>
      <c r="I5128" s="63">
        <v>0.1102224</v>
      </c>
      <c r="J5128" s="63">
        <v>0.1958232</v>
      </c>
      <c r="K5128" s="63">
        <v>0.25511</v>
      </c>
      <c r="L5128" s="63">
        <v>0.31439689999999998</v>
      </c>
      <c r="M5128" s="63">
        <v>0.39999760000000001</v>
      </c>
      <c r="N5128" s="63">
        <v>1536</v>
      </c>
      <c r="O5128" s="63">
        <v>0.1130564</v>
      </c>
      <c r="P5128" s="63">
        <v>1</v>
      </c>
      <c r="Q5128" s="63">
        <v>1.2781749580960001E-2</v>
      </c>
    </row>
    <row r="5129" spans="1:17">
      <c r="A5129" s="63" t="s">
        <v>78</v>
      </c>
      <c r="B5129" s="63" t="s">
        <v>44</v>
      </c>
      <c r="C5129" s="63" t="s">
        <v>63</v>
      </c>
      <c r="D5129" s="63">
        <v>16</v>
      </c>
      <c r="E5129" s="63">
        <v>1.276737</v>
      </c>
      <c r="F5129" s="63">
        <v>1.494251</v>
      </c>
      <c r="G5129" s="63">
        <v>0.21751329999999999</v>
      </c>
      <c r="H5129" s="63">
        <v>49.065199999999997</v>
      </c>
      <c r="I5129" s="63">
        <v>7.2625700000000001E-2</v>
      </c>
      <c r="J5129" s="63">
        <v>0.15822649999999999</v>
      </c>
      <c r="K5129" s="63">
        <v>0.21751329999999999</v>
      </c>
      <c r="L5129" s="63">
        <v>0.2768002</v>
      </c>
      <c r="M5129" s="63">
        <v>0.36240090000000003</v>
      </c>
      <c r="N5129" s="63">
        <v>1536</v>
      </c>
      <c r="O5129" s="63">
        <v>0.1130564</v>
      </c>
      <c r="P5129" s="63">
        <v>1</v>
      </c>
      <c r="Q5129" s="63">
        <v>1.2781749580960001E-2</v>
      </c>
    </row>
    <row r="5130" spans="1:17">
      <c r="A5130" s="63" t="s">
        <v>78</v>
      </c>
      <c r="B5130" s="63" t="s">
        <v>44</v>
      </c>
      <c r="C5130" s="63" t="s">
        <v>63</v>
      </c>
      <c r="D5130" s="63">
        <v>17</v>
      </c>
      <c r="E5130" s="63">
        <v>1.4219219999999999</v>
      </c>
      <c r="F5130" s="63">
        <v>1.6077399999999999</v>
      </c>
      <c r="G5130" s="63">
        <v>0.18581739999999999</v>
      </c>
      <c r="H5130" s="63">
        <v>47.782600000000002</v>
      </c>
      <c r="I5130" s="63">
        <v>4.0929800000000002E-2</v>
      </c>
      <c r="J5130" s="63">
        <v>0.12653049999999999</v>
      </c>
      <c r="K5130" s="63">
        <v>0.18581739999999999</v>
      </c>
      <c r="L5130" s="63">
        <v>0.24510419999999999</v>
      </c>
      <c r="M5130" s="63">
        <v>0.33070500000000003</v>
      </c>
      <c r="N5130" s="63">
        <v>1536</v>
      </c>
      <c r="O5130" s="63">
        <v>0.1130564</v>
      </c>
      <c r="P5130" s="63">
        <v>1</v>
      </c>
      <c r="Q5130" s="63">
        <v>1.2781749580960001E-2</v>
      </c>
    </row>
    <row r="5131" spans="1:17">
      <c r="A5131" s="63" t="s">
        <v>78</v>
      </c>
      <c r="B5131" s="63" t="s">
        <v>44</v>
      </c>
      <c r="C5131" s="63" t="s">
        <v>63</v>
      </c>
      <c r="D5131" s="63">
        <v>18</v>
      </c>
      <c r="E5131" s="63">
        <v>1.8491089999999999</v>
      </c>
      <c r="F5131" s="63">
        <v>1.928161</v>
      </c>
      <c r="G5131" s="63">
        <v>7.9052700000000004E-2</v>
      </c>
      <c r="H5131" s="63">
        <v>45.978299999999997</v>
      </c>
      <c r="I5131" s="63">
        <v>-6.5834900000000002E-2</v>
      </c>
      <c r="J5131" s="63">
        <v>1.9765899999999999E-2</v>
      </c>
      <c r="K5131" s="63">
        <v>7.9052700000000004E-2</v>
      </c>
      <c r="L5131" s="63">
        <v>0.1383395</v>
      </c>
      <c r="M5131" s="63">
        <v>0.22394030000000001</v>
      </c>
      <c r="N5131" s="63">
        <v>1536</v>
      </c>
      <c r="O5131" s="63">
        <v>0.1130564</v>
      </c>
      <c r="P5131" s="63">
        <v>1</v>
      </c>
      <c r="Q5131" s="63">
        <v>1.2781749580960001E-2</v>
      </c>
    </row>
    <row r="5132" spans="1:17">
      <c r="A5132" s="63" t="s">
        <v>78</v>
      </c>
      <c r="B5132" s="63" t="s">
        <v>44</v>
      </c>
      <c r="C5132" s="63" t="s">
        <v>63</v>
      </c>
      <c r="D5132" s="63">
        <v>19</v>
      </c>
      <c r="E5132" s="63">
        <v>2.1055160000000002</v>
      </c>
      <c r="F5132" s="63">
        <v>2.0407470000000001</v>
      </c>
      <c r="G5132" s="63">
        <v>-6.4768300000000001E-2</v>
      </c>
      <c r="H5132" s="63">
        <v>44.5</v>
      </c>
      <c r="I5132" s="63">
        <v>-0.20965590000000001</v>
      </c>
      <c r="J5132" s="63">
        <v>-0.1240551</v>
      </c>
      <c r="K5132" s="63">
        <v>-6.4768300000000001E-2</v>
      </c>
      <c r="L5132" s="63">
        <v>-5.4815000000000003E-3</v>
      </c>
      <c r="M5132" s="63">
        <v>8.0119300000000004E-2</v>
      </c>
      <c r="N5132" s="63">
        <v>1536</v>
      </c>
      <c r="O5132" s="63">
        <v>0.1130564</v>
      </c>
      <c r="P5132" s="63">
        <v>1</v>
      </c>
      <c r="Q5132" s="63">
        <v>1.2781749580960001E-2</v>
      </c>
    </row>
    <row r="5133" spans="1:17">
      <c r="A5133" s="63" t="s">
        <v>78</v>
      </c>
      <c r="B5133" s="63" t="s">
        <v>44</v>
      </c>
      <c r="C5133" s="63" t="s">
        <v>63</v>
      </c>
      <c r="D5133" s="63">
        <v>20</v>
      </c>
      <c r="E5133" s="63">
        <v>2.0982820000000002</v>
      </c>
      <c r="F5133" s="63">
        <v>1.983114</v>
      </c>
      <c r="G5133" s="63">
        <v>-0.1151681</v>
      </c>
      <c r="H5133" s="63">
        <v>43.630400000000002</v>
      </c>
      <c r="I5133" s="63">
        <v>-0.2600557</v>
      </c>
      <c r="J5133" s="63">
        <v>-0.1744549</v>
      </c>
      <c r="K5133" s="63">
        <v>-0.1151681</v>
      </c>
      <c r="L5133" s="63">
        <v>-5.5881300000000002E-2</v>
      </c>
      <c r="M5133" s="63">
        <v>2.9719499999999999E-2</v>
      </c>
      <c r="N5133" s="63">
        <v>1536</v>
      </c>
      <c r="O5133" s="63">
        <v>0.1130564</v>
      </c>
      <c r="P5133" s="63">
        <v>1</v>
      </c>
      <c r="Q5133" s="63">
        <v>1.2781749580960001E-2</v>
      </c>
    </row>
    <row r="5134" spans="1:17">
      <c r="A5134" s="63" t="s">
        <v>78</v>
      </c>
      <c r="B5134" s="63" t="s">
        <v>44</v>
      </c>
      <c r="C5134" s="63" t="s">
        <v>63</v>
      </c>
      <c r="D5134" s="63">
        <v>21</v>
      </c>
      <c r="E5134" s="63">
        <v>2.0578509999999999</v>
      </c>
      <c r="F5134" s="63">
        <v>1.9099930000000001</v>
      </c>
      <c r="G5134" s="63">
        <v>-0.14785870000000001</v>
      </c>
      <c r="H5134" s="63">
        <v>42.804299999999998</v>
      </c>
      <c r="I5134" s="63">
        <v>-0.29274630000000001</v>
      </c>
      <c r="J5134" s="63">
        <v>-0.20714560000000001</v>
      </c>
      <c r="K5134" s="63">
        <v>-0.14785870000000001</v>
      </c>
      <c r="L5134" s="63">
        <v>-8.8571899999999995E-2</v>
      </c>
      <c r="M5134" s="63">
        <v>-2.9711E-3</v>
      </c>
      <c r="N5134" s="63">
        <v>1536</v>
      </c>
      <c r="O5134" s="63">
        <v>0.1130564</v>
      </c>
      <c r="P5134" s="63">
        <v>1</v>
      </c>
      <c r="Q5134" s="63">
        <v>1.2781749580960001E-2</v>
      </c>
    </row>
    <row r="5135" spans="1:17">
      <c r="A5135" s="63" t="s">
        <v>78</v>
      </c>
      <c r="B5135" s="63" t="s">
        <v>44</v>
      </c>
      <c r="C5135" s="63" t="s">
        <v>63</v>
      </c>
      <c r="D5135" s="63">
        <v>22</v>
      </c>
      <c r="E5135" s="63">
        <v>1.867675</v>
      </c>
      <c r="F5135" s="63">
        <v>1.7193879999999999</v>
      </c>
      <c r="G5135" s="63">
        <v>-0.14828659999999999</v>
      </c>
      <c r="H5135" s="63">
        <v>41.956499999999998</v>
      </c>
      <c r="I5135" s="63">
        <v>-0.2931742</v>
      </c>
      <c r="J5135" s="63">
        <v>-0.20757339999999999</v>
      </c>
      <c r="K5135" s="63">
        <v>-0.14828659999999999</v>
      </c>
      <c r="L5135" s="63">
        <v>-8.8999700000000001E-2</v>
      </c>
      <c r="M5135" s="63">
        <v>-3.3990000000000001E-3</v>
      </c>
      <c r="N5135" s="63">
        <v>1536</v>
      </c>
      <c r="O5135" s="63">
        <v>0.1130564</v>
      </c>
      <c r="P5135" s="63">
        <v>1</v>
      </c>
      <c r="Q5135" s="63">
        <v>1.2781749580960001E-2</v>
      </c>
    </row>
    <row r="5136" spans="1:17">
      <c r="A5136" s="63" t="s">
        <v>78</v>
      </c>
      <c r="B5136" s="63" t="s">
        <v>44</v>
      </c>
      <c r="C5136" s="63" t="s">
        <v>63</v>
      </c>
      <c r="D5136" s="63">
        <v>23</v>
      </c>
      <c r="E5136" s="63">
        <v>1.6083769999999999</v>
      </c>
      <c r="F5136" s="63">
        <v>1.468199</v>
      </c>
      <c r="G5136" s="63">
        <v>-0.14017840000000001</v>
      </c>
      <c r="H5136" s="63">
        <v>41.217399999999998</v>
      </c>
      <c r="I5136" s="63">
        <v>-0.28506599999999999</v>
      </c>
      <c r="J5136" s="63">
        <v>-0.19946530000000001</v>
      </c>
      <c r="K5136" s="63">
        <v>-0.14017840000000001</v>
      </c>
      <c r="L5136" s="63">
        <v>-8.0891599999999994E-2</v>
      </c>
      <c r="M5136" s="63">
        <v>4.7092000000000002E-3</v>
      </c>
      <c r="N5136" s="63">
        <v>1536</v>
      </c>
      <c r="O5136" s="63">
        <v>0.1130564</v>
      </c>
      <c r="P5136" s="63">
        <v>1</v>
      </c>
      <c r="Q5136" s="63">
        <v>1.2781749580960001E-2</v>
      </c>
    </row>
    <row r="5137" spans="1:17">
      <c r="A5137" s="63" t="s">
        <v>78</v>
      </c>
      <c r="B5137" s="63" t="s">
        <v>44</v>
      </c>
      <c r="C5137" s="63" t="s">
        <v>63</v>
      </c>
      <c r="D5137" s="63">
        <v>24</v>
      </c>
      <c r="E5137" s="63">
        <v>1.304765</v>
      </c>
      <c r="F5137" s="63">
        <v>1.162674</v>
      </c>
      <c r="G5137" s="63">
        <v>-0.14209160000000001</v>
      </c>
      <c r="H5137" s="63">
        <v>40.412999999999997</v>
      </c>
      <c r="I5137" s="63">
        <v>-0.28697919999999999</v>
      </c>
      <c r="J5137" s="63">
        <v>-0.20137849999999999</v>
      </c>
      <c r="K5137" s="63">
        <v>-0.14209160000000001</v>
      </c>
      <c r="L5137" s="63">
        <v>-8.2804799999999998E-2</v>
      </c>
      <c r="M5137" s="63">
        <v>2.7959999999999999E-3</v>
      </c>
      <c r="N5137" s="63">
        <v>1536</v>
      </c>
      <c r="O5137" s="63">
        <v>0.1130564</v>
      </c>
      <c r="P5137" s="63">
        <v>1</v>
      </c>
      <c r="Q5137" s="63">
        <v>1.2781749580960001E-2</v>
      </c>
    </row>
    <row r="5138" spans="1:17">
      <c r="A5138" s="63" t="s">
        <v>78</v>
      </c>
      <c r="B5138" s="63" t="s">
        <v>44</v>
      </c>
      <c r="C5138" s="63" t="s">
        <v>64</v>
      </c>
      <c r="D5138" s="63">
        <v>1</v>
      </c>
      <c r="E5138" s="63">
        <v>1.012497</v>
      </c>
      <c r="F5138" s="63">
        <v>0.86759319999999995</v>
      </c>
      <c r="G5138" s="63">
        <v>-0.1449037</v>
      </c>
      <c r="H5138" s="63">
        <v>47.25</v>
      </c>
      <c r="I5138" s="63">
        <v>-0.28979129999999997</v>
      </c>
      <c r="J5138" s="63">
        <v>-0.2041906</v>
      </c>
      <c r="K5138" s="63">
        <v>-0.1449037</v>
      </c>
      <c r="L5138" s="63">
        <v>-8.5616899999999996E-2</v>
      </c>
      <c r="M5138" s="63">
        <v>-1.6099999999999998E-5</v>
      </c>
      <c r="N5138" s="63">
        <v>1536</v>
      </c>
      <c r="O5138" s="63">
        <v>0.1130564</v>
      </c>
      <c r="P5138" s="63">
        <v>2</v>
      </c>
      <c r="Q5138" s="63">
        <v>1.2781749580960001E-2</v>
      </c>
    </row>
    <row r="5139" spans="1:17">
      <c r="A5139" s="63" t="s">
        <v>78</v>
      </c>
      <c r="B5139" s="63" t="s">
        <v>44</v>
      </c>
      <c r="C5139" s="63" t="s">
        <v>64</v>
      </c>
      <c r="D5139" s="63">
        <v>2</v>
      </c>
      <c r="E5139" s="63">
        <v>0.94578589999999996</v>
      </c>
      <c r="F5139" s="63">
        <v>0.7849701</v>
      </c>
      <c r="G5139" s="63">
        <v>-0.16081580000000001</v>
      </c>
      <c r="H5139" s="63">
        <v>46.375</v>
      </c>
      <c r="I5139" s="63">
        <v>-0.30570340000000001</v>
      </c>
      <c r="J5139" s="63">
        <v>-0.22010260000000001</v>
      </c>
      <c r="K5139" s="63">
        <v>-0.16081580000000001</v>
      </c>
      <c r="L5139" s="63">
        <v>-0.10152890000000001</v>
      </c>
      <c r="M5139" s="63">
        <v>-1.59282E-2</v>
      </c>
      <c r="N5139" s="63">
        <v>1536</v>
      </c>
      <c r="O5139" s="63">
        <v>0.1130564</v>
      </c>
      <c r="P5139" s="63">
        <v>2</v>
      </c>
      <c r="Q5139" s="63">
        <v>1.2781749580960001E-2</v>
      </c>
    </row>
    <row r="5140" spans="1:17">
      <c r="A5140" s="63" t="s">
        <v>78</v>
      </c>
      <c r="B5140" s="63" t="s">
        <v>44</v>
      </c>
      <c r="C5140" s="63" t="s">
        <v>64</v>
      </c>
      <c r="D5140" s="63">
        <v>3</v>
      </c>
      <c r="E5140" s="63">
        <v>0.93655259999999996</v>
      </c>
      <c r="F5140" s="63">
        <v>0.78015619999999997</v>
      </c>
      <c r="G5140" s="63">
        <v>-0.15639639999999999</v>
      </c>
      <c r="H5140" s="63">
        <v>45.65</v>
      </c>
      <c r="I5140" s="63">
        <v>-0.301284</v>
      </c>
      <c r="J5140" s="63">
        <v>-0.21568329999999999</v>
      </c>
      <c r="K5140" s="63">
        <v>-0.15639639999999999</v>
      </c>
      <c r="L5140" s="63">
        <v>-9.7109600000000004E-2</v>
      </c>
      <c r="M5140" s="63">
        <v>-1.1508900000000001E-2</v>
      </c>
      <c r="N5140" s="63">
        <v>1536</v>
      </c>
      <c r="O5140" s="63">
        <v>0.1130564</v>
      </c>
      <c r="P5140" s="63">
        <v>2</v>
      </c>
      <c r="Q5140" s="63">
        <v>1.2781749580960001E-2</v>
      </c>
    </row>
    <row r="5141" spans="1:17">
      <c r="A5141" s="63" t="s">
        <v>78</v>
      </c>
      <c r="B5141" s="63" t="s">
        <v>44</v>
      </c>
      <c r="C5141" s="63" t="s">
        <v>64</v>
      </c>
      <c r="D5141" s="63">
        <v>4</v>
      </c>
      <c r="E5141" s="63">
        <v>0.97759189999999996</v>
      </c>
      <c r="F5141" s="63">
        <v>0.81974159999999996</v>
      </c>
      <c r="G5141" s="63">
        <v>-0.1578503</v>
      </c>
      <c r="H5141" s="63">
        <v>44.875</v>
      </c>
      <c r="I5141" s="63">
        <v>-0.3027379</v>
      </c>
      <c r="J5141" s="63">
        <v>-0.2171371</v>
      </c>
      <c r="K5141" s="63">
        <v>-0.1578503</v>
      </c>
      <c r="L5141" s="63">
        <v>-9.8563399999999995E-2</v>
      </c>
      <c r="M5141" s="63">
        <v>-1.2962700000000001E-2</v>
      </c>
      <c r="N5141" s="63">
        <v>1536</v>
      </c>
      <c r="O5141" s="63">
        <v>0.1130564</v>
      </c>
      <c r="P5141" s="63">
        <v>2</v>
      </c>
      <c r="Q5141" s="63">
        <v>1.2781749580960001E-2</v>
      </c>
    </row>
    <row r="5142" spans="1:17">
      <c r="A5142" s="63" t="s">
        <v>78</v>
      </c>
      <c r="B5142" s="63" t="s">
        <v>44</v>
      </c>
      <c r="C5142" s="63" t="s">
        <v>64</v>
      </c>
      <c r="D5142" s="63">
        <v>5</v>
      </c>
      <c r="E5142" s="63">
        <v>1.019703</v>
      </c>
      <c r="F5142" s="63">
        <v>0.86261060000000001</v>
      </c>
      <c r="G5142" s="63">
        <v>-0.1570928</v>
      </c>
      <c r="H5142" s="63">
        <v>44.225000000000001</v>
      </c>
      <c r="I5142" s="63">
        <v>-0.30198029999999998</v>
      </c>
      <c r="J5142" s="63">
        <v>-0.21637960000000001</v>
      </c>
      <c r="K5142" s="63">
        <v>-0.1570928</v>
      </c>
      <c r="L5142" s="63">
        <v>-9.7805900000000001E-2</v>
      </c>
      <c r="M5142" s="63">
        <v>-1.2205199999999999E-2</v>
      </c>
      <c r="N5142" s="63">
        <v>1536</v>
      </c>
      <c r="O5142" s="63">
        <v>0.1130564</v>
      </c>
      <c r="P5142" s="63">
        <v>2</v>
      </c>
      <c r="Q5142" s="63">
        <v>1.2781749580960001E-2</v>
      </c>
    </row>
    <row r="5143" spans="1:17">
      <c r="A5143" s="63" t="s">
        <v>78</v>
      </c>
      <c r="B5143" s="63" t="s">
        <v>44</v>
      </c>
      <c r="C5143" s="63" t="s">
        <v>64</v>
      </c>
      <c r="D5143" s="63">
        <v>6</v>
      </c>
      <c r="E5143" s="63">
        <v>1.189654</v>
      </c>
      <c r="F5143" s="63">
        <v>0.95441609999999999</v>
      </c>
      <c r="G5143" s="63">
        <v>-0.2352378</v>
      </c>
      <c r="H5143" s="63">
        <v>43.95</v>
      </c>
      <c r="I5143" s="63">
        <v>-0.3801254</v>
      </c>
      <c r="J5143" s="63">
        <v>-0.29452460000000003</v>
      </c>
      <c r="K5143" s="63">
        <v>-0.2352378</v>
      </c>
      <c r="L5143" s="63">
        <v>-0.17595089999999999</v>
      </c>
      <c r="M5143" s="63">
        <v>-9.0350200000000006E-2</v>
      </c>
      <c r="N5143" s="63">
        <v>1536</v>
      </c>
      <c r="O5143" s="63">
        <v>0.1130564</v>
      </c>
      <c r="P5143" s="63">
        <v>2</v>
      </c>
      <c r="Q5143" s="63">
        <v>1.2781749580960001E-2</v>
      </c>
    </row>
    <row r="5144" spans="1:17">
      <c r="A5144" s="63" t="s">
        <v>78</v>
      </c>
      <c r="B5144" s="63" t="s">
        <v>44</v>
      </c>
      <c r="C5144" s="63" t="s">
        <v>64</v>
      </c>
      <c r="D5144" s="63">
        <v>7</v>
      </c>
      <c r="E5144" s="63">
        <v>1.5465880000000001</v>
      </c>
      <c r="F5144" s="63">
        <v>1.3474109999999999</v>
      </c>
      <c r="G5144" s="63">
        <v>-0.19917679999999999</v>
      </c>
      <c r="H5144" s="63">
        <v>43.625</v>
      </c>
      <c r="I5144" s="63">
        <v>-0.34406439999999999</v>
      </c>
      <c r="J5144" s="63">
        <v>-0.25846360000000002</v>
      </c>
      <c r="K5144" s="63">
        <v>-0.19917679999999999</v>
      </c>
      <c r="L5144" s="63">
        <v>-0.13988999999999999</v>
      </c>
      <c r="M5144" s="63">
        <v>-5.4289200000000003E-2</v>
      </c>
      <c r="N5144" s="63">
        <v>1536</v>
      </c>
      <c r="O5144" s="63">
        <v>0.1130564</v>
      </c>
      <c r="P5144" s="63">
        <v>2</v>
      </c>
      <c r="Q5144" s="63">
        <v>1.2781749580960001E-2</v>
      </c>
    </row>
    <row r="5145" spans="1:17">
      <c r="A5145" s="63" t="s">
        <v>78</v>
      </c>
      <c r="B5145" s="63" t="s">
        <v>44</v>
      </c>
      <c r="C5145" s="63" t="s">
        <v>64</v>
      </c>
      <c r="D5145" s="63">
        <v>8</v>
      </c>
      <c r="E5145" s="63">
        <v>1.7536769999999999</v>
      </c>
      <c r="F5145" s="63">
        <v>1.6697249999999999</v>
      </c>
      <c r="G5145" s="63">
        <v>-8.3951799999999993E-2</v>
      </c>
      <c r="H5145" s="63">
        <v>44.75</v>
      </c>
      <c r="I5145" s="63">
        <v>-0.2288394</v>
      </c>
      <c r="J5145" s="63">
        <v>-0.1432387</v>
      </c>
      <c r="K5145" s="63">
        <v>-8.3951799999999993E-2</v>
      </c>
      <c r="L5145" s="63">
        <v>-2.4664999999999999E-2</v>
      </c>
      <c r="M5145" s="63">
        <v>6.0935799999999998E-2</v>
      </c>
      <c r="N5145" s="63">
        <v>1536</v>
      </c>
      <c r="O5145" s="63">
        <v>0.1130564</v>
      </c>
      <c r="P5145" s="63">
        <v>2</v>
      </c>
      <c r="Q5145" s="63">
        <v>1.2781749580960001E-2</v>
      </c>
    </row>
    <row r="5146" spans="1:17">
      <c r="A5146" s="63" t="s">
        <v>78</v>
      </c>
      <c r="B5146" s="63" t="s">
        <v>44</v>
      </c>
      <c r="C5146" s="63" t="s">
        <v>64</v>
      </c>
      <c r="D5146" s="63">
        <v>9</v>
      </c>
      <c r="E5146" s="63">
        <v>1.5947020000000001</v>
      </c>
      <c r="F5146" s="63">
        <v>1.6680349999999999</v>
      </c>
      <c r="G5146" s="63">
        <v>7.3333599999999999E-2</v>
      </c>
      <c r="H5146" s="63">
        <v>48.25</v>
      </c>
      <c r="I5146" s="63">
        <v>-7.1554000000000006E-2</v>
      </c>
      <c r="J5146" s="63">
        <v>1.40468E-2</v>
      </c>
      <c r="K5146" s="63">
        <v>7.3333599999999999E-2</v>
      </c>
      <c r="L5146" s="63">
        <v>0.1326205</v>
      </c>
      <c r="M5146" s="63">
        <v>0.2182212</v>
      </c>
      <c r="N5146" s="63">
        <v>1536</v>
      </c>
      <c r="O5146" s="63">
        <v>0.1130564</v>
      </c>
      <c r="P5146" s="63">
        <v>2</v>
      </c>
      <c r="Q5146" s="63">
        <v>1.2781749580960001E-2</v>
      </c>
    </row>
    <row r="5147" spans="1:17">
      <c r="A5147" s="63" t="s">
        <v>78</v>
      </c>
      <c r="B5147" s="63" t="s">
        <v>44</v>
      </c>
      <c r="C5147" s="63" t="s">
        <v>64</v>
      </c>
      <c r="D5147" s="63">
        <v>10</v>
      </c>
      <c r="E5147" s="63">
        <v>1.5078670000000001</v>
      </c>
      <c r="F5147" s="63">
        <v>1.584111</v>
      </c>
      <c r="G5147" s="63">
        <v>7.6243900000000003E-2</v>
      </c>
      <c r="H5147" s="63">
        <v>51.6</v>
      </c>
      <c r="I5147" s="63">
        <v>-6.8643700000000002E-2</v>
      </c>
      <c r="J5147" s="63">
        <v>1.6957E-2</v>
      </c>
      <c r="K5147" s="63">
        <v>7.6243900000000003E-2</v>
      </c>
      <c r="L5147" s="63">
        <v>0.1355307</v>
      </c>
      <c r="M5147" s="63">
        <v>0.22113150000000001</v>
      </c>
      <c r="N5147" s="63">
        <v>1536</v>
      </c>
      <c r="O5147" s="63">
        <v>0.1130564</v>
      </c>
      <c r="P5147" s="63">
        <v>2</v>
      </c>
      <c r="Q5147" s="63">
        <v>1.2781749580960001E-2</v>
      </c>
    </row>
    <row r="5148" spans="1:17">
      <c r="A5148" s="63" t="s">
        <v>78</v>
      </c>
      <c r="B5148" s="63" t="s">
        <v>44</v>
      </c>
      <c r="C5148" s="63" t="s">
        <v>64</v>
      </c>
      <c r="D5148" s="63">
        <v>11</v>
      </c>
      <c r="E5148" s="63">
        <v>1.38049</v>
      </c>
      <c r="F5148" s="63">
        <v>1.535101</v>
      </c>
      <c r="G5148" s="63">
        <v>0.15461030000000001</v>
      </c>
      <c r="H5148" s="63">
        <v>54.674999999999997</v>
      </c>
      <c r="I5148" s="63">
        <v>9.7227000000000008E-3</v>
      </c>
      <c r="J5148" s="63">
        <v>9.5323400000000003E-2</v>
      </c>
      <c r="K5148" s="63">
        <v>0.15461030000000001</v>
      </c>
      <c r="L5148" s="63">
        <v>0.21389710000000001</v>
      </c>
      <c r="M5148" s="63">
        <v>0.29949789999999998</v>
      </c>
      <c r="N5148" s="63">
        <v>1536</v>
      </c>
      <c r="O5148" s="63">
        <v>0.1130564</v>
      </c>
      <c r="P5148" s="63">
        <v>2</v>
      </c>
      <c r="Q5148" s="63">
        <v>1.2781749580960001E-2</v>
      </c>
    </row>
    <row r="5149" spans="1:17">
      <c r="A5149" s="63" t="s">
        <v>78</v>
      </c>
      <c r="B5149" s="63" t="s">
        <v>44</v>
      </c>
      <c r="C5149" s="63" t="s">
        <v>64</v>
      </c>
      <c r="D5149" s="63">
        <v>12</v>
      </c>
      <c r="E5149" s="63">
        <v>1.2990660000000001</v>
      </c>
      <c r="F5149" s="63">
        <v>1.434828</v>
      </c>
      <c r="G5149" s="63">
        <v>0.13576160000000001</v>
      </c>
      <c r="H5149" s="63">
        <v>57.45</v>
      </c>
      <c r="I5149" s="63">
        <v>-9.1260000000000004E-3</v>
      </c>
      <c r="J5149" s="63">
        <v>7.6474799999999996E-2</v>
      </c>
      <c r="K5149" s="63">
        <v>0.13576160000000001</v>
      </c>
      <c r="L5149" s="63">
        <v>0.19504850000000001</v>
      </c>
      <c r="M5149" s="63">
        <v>0.28064919999999999</v>
      </c>
      <c r="N5149" s="63">
        <v>1536</v>
      </c>
      <c r="O5149" s="63">
        <v>0.1130564</v>
      </c>
      <c r="P5149" s="63">
        <v>2</v>
      </c>
      <c r="Q5149" s="63">
        <v>1.2781749580960001E-2</v>
      </c>
    </row>
    <row r="5150" spans="1:17">
      <c r="A5150" s="63" t="s">
        <v>78</v>
      </c>
      <c r="B5150" s="63" t="s">
        <v>44</v>
      </c>
      <c r="C5150" s="63" t="s">
        <v>64</v>
      </c>
      <c r="D5150" s="63">
        <v>13</v>
      </c>
      <c r="E5150" s="63">
        <v>1.145519</v>
      </c>
      <c r="F5150" s="63">
        <v>1.396682</v>
      </c>
      <c r="G5150" s="63">
        <v>0.25116240000000001</v>
      </c>
      <c r="H5150" s="63">
        <v>59.2</v>
      </c>
      <c r="I5150" s="63">
        <v>0.1062748</v>
      </c>
      <c r="J5150" s="63">
        <v>0.19187560000000001</v>
      </c>
      <c r="K5150" s="63">
        <v>0.25116240000000001</v>
      </c>
      <c r="L5150" s="63">
        <v>0.31044919999999998</v>
      </c>
      <c r="M5150" s="63">
        <v>0.39605000000000001</v>
      </c>
      <c r="N5150" s="63">
        <v>1536</v>
      </c>
      <c r="O5150" s="63">
        <v>0.1130564</v>
      </c>
      <c r="P5150" s="63">
        <v>2</v>
      </c>
      <c r="Q5150" s="63">
        <v>1.2781749580960001E-2</v>
      </c>
    </row>
    <row r="5151" spans="1:17">
      <c r="A5151" s="63" t="s">
        <v>78</v>
      </c>
      <c r="B5151" s="63" t="s">
        <v>44</v>
      </c>
      <c r="C5151" s="63" t="s">
        <v>64</v>
      </c>
      <c r="D5151" s="63">
        <v>14</v>
      </c>
      <c r="E5151" s="63">
        <v>1.0443180000000001</v>
      </c>
      <c r="F5151" s="63">
        <v>1.334014</v>
      </c>
      <c r="G5151" s="63">
        <v>0.2896956</v>
      </c>
      <c r="H5151" s="63">
        <v>60.825000000000003</v>
      </c>
      <c r="I5151" s="63">
        <v>0.14480799999999999</v>
      </c>
      <c r="J5151" s="63">
        <v>0.2304088</v>
      </c>
      <c r="K5151" s="63">
        <v>0.2896956</v>
      </c>
      <c r="L5151" s="63">
        <v>0.34898249999999997</v>
      </c>
      <c r="M5151" s="63">
        <v>0.4345832</v>
      </c>
      <c r="N5151" s="63">
        <v>1536</v>
      </c>
      <c r="O5151" s="63">
        <v>0.1130564</v>
      </c>
      <c r="P5151" s="63">
        <v>2</v>
      </c>
      <c r="Q5151" s="63">
        <v>1.2781749580960001E-2</v>
      </c>
    </row>
    <row r="5152" spans="1:17">
      <c r="A5152" s="63" t="s">
        <v>78</v>
      </c>
      <c r="B5152" s="63" t="s">
        <v>44</v>
      </c>
      <c r="C5152" s="63" t="s">
        <v>64</v>
      </c>
      <c r="D5152" s="63">
        <v>15</v>
      </c>
      <c r="E5152" s="63">
        <v>1.00441</v>
      </c>
      <c r="F5152" s="63">
        <v>1.25952</v>
      </c>
      <c r="G5152" s="63">
        <v>0.25511</v>
      </c>
      <c r="H5152" s="63">
        <v>62.024999999999999</v>
      </c>
      <c r="I5152" s="63">
        <v>0.1102224</v>
      </c>
      <c r="J5152" s="63">
        <v>0.1958232</v>
      </c>
      <c r="K5152" s="63">
        <v>0.25511</v>
      </c>
      <c r="L5152" s="63">
        <v>0.31439689999999998</v>
      </c>
      <c r="M5152" s="63">
        <v>0.39999760000000001</v>
      </c>
      <c r="N5152" s="63">
        <v>1536</v>
      </c>
      <c r="O5152" s="63">
        <v>0.1130564</v>
      </c>
      <c r="P5152" s="63">
        <v>2</v>
      </c>
      <c r="Q5152" s="63">
        <v>1.2781749580960001E-2</v>
      </c>
    </row>
    <row r="5153" spans="1:17">
      <c r="A5153" s="63" t="s">
        <v>78</v>
      </c>
      <c r="B5153" s="63" t="s">
        <v>44</v>
      </c>
      <c r="C5153" s="63" t="s">
        <v>64</v>
      </c>
      <c r="D5153" s="63">
        <v>16</v>
      </c>
      <c r="E5153" s="63">
        <v>1.02658</v>
      </c>
      <c r="F5153" s="63">
        <v>1.2440929999999999</v>
      </c>
      <c r="G5153" s="63">
        <v>0.21751329999999999</v>
      </c>
      <c r="H5153" s="63">
        <v>62.524999999999999</v>
      </c>
      <c r="I5153" s="63">
        <v>7.2625700000000001E-2</v>
      </c>
      <c r="J5153" s="63">
        <v>0.15822649999999999</v>
      </c>
      <c r="K5153" s="63">
        <v>0.21751329999999999</v>
      </c>
      <c r="L5153" s="63">
        <v>0.2768002</v>
      </c>
      <c r="M5153" s="63">
        <v>0.36240090000000003</v>
      </c>
      <c r="N5153" s="63">
        <v>1536</v>
      </c>
      <c r="O5153" s="63">
        <v>0.1130564</v>
      </c>
      <c r="P5153" s="63">
        <v>2</v>
      </c>
      <c r="Q5153" s="63">
        <v>1.2781749580960001E-2</v>
      </c>
    </row>
    <row r="5154" spans="1:17">
      <c r="A5154" s="63" t="s">
        <v>78</v>
      </c>
      <c r="B5154" s="63" t="s">
        <v>44</v>
      </c>
      <c r="C5154" s="63" t="s">
        <v>64</v>
      </c>
      <c r="D5154" s="63">
        <v>17</v>
      </c>
      <c r="E5154" s="63">
        <v>1.1099680000000001</v>
      </c>
      <c r="F5154" s="63">
        <v>1.2957860000000001</v>
      </c>
      <c r="G5154" s="63">
        <v>0.1858175</v>
      </c>
      <c r="H5154" s="63">
        <v>61.7</v>
      </c>
      <c r="I5154" s="63">
        <v>4.0929899999999998E-2</v>
      </c>
      <c r="J5154" s="63">
        <v>0.12653059999999999</v>
      </c>
      <c r="K5154" s="63">
        <v>0.1858175</v>
      </c>
      <c r="L5154" s="63">
        <v>0.2451043</v>
      </c>
      <c r="M5154" s="63">
        <v>0.33070509999999997</v>
      </c>
      <c r="N5154" s="63">
        <v>1536</v>
      </c>
      <c r="O5154" s="63">
        <v>0.1130564</v>
      </c>
      <c r="P5154" s="63">
        <v>2</v>
      </c>
      <c r="Q5154" s="63">
        <v>1.2781749580960001E-2</v>
      </c>
    </row>
    <row r="5155" spans="1:17">
      <c r="A5155" s="63" t="s">
        <v>78</v>
      </c>
      <c r="B5155" s="63" t="s">
        <v>44</v>
      </c>
      <c r="C5155" s="63" t="s">
        <v>64</v>
      </c>
      <c r="D5155" s="63">
        <v>18</v>
      </c>
      <c r="E5155" s="63">
        <v>1.424714</v>
      </c>
      <c r="F5155" s="63">
        <v>1.5037670000000001</v>
      </c>
      <c r="G5155" s="63">
        <v>7.9052600000000001E-2</v>
      </c>
      <c r="H5155" s="63">
        <v>59.924999999999997</v>
      </c>
      <c r="I5155" s="63">
        <v>-6.5835000000000005E-2</v>
      </c>
      <c r="J5155" s="63">
        <v>1.9765700000000001E-2</v>
      </c>
      <c r="K5155" s="63">
        <v>7.9052600000000001E-2</v>
      </c>
      <c r="L5155" s="63">
        <v>0.1383394</v>
      </c>
      <c r="M5155" s="63">
        <v>0.22394020000000001</v>
      </c>
      <c r="N5155" s="63">
        <v>1536</v>
      </c>
      <c r="O5155" s="63">
        <v>0.1130564</v>
      </c>
      <c r="P5155" s="63">
        <v>2</v>
      </c>
      <c r="Q5155" s="63">
        <v>1.2781749580960001E-2</v>
      </c>
    </row>
    <row r="5156" spans="1:17">
      <c r="A5156" s="63" t="s">
        <v>78</v>
      </c>
      <c r="B5156" s="63" t="s">
        <v>44</v>
      </c>
      <c r="C5156" s="63" t="s">
        <v>64</v>
      </c>
      <c r="D5156" s="63">
        <v>19</v>
      </c>
      <c r="E5156" s="63">
        <v>1.696359</v>
      </c>
      <c r="F5156" s="63">
        <v>1.631591</v>
      </c>
      <c r="G5156" s="63">
        <v>-6.4768199999999998E-2</v>
      </c>
      <c r="H5156" s="63">
        <v>57.725000000000001</v>
      </c>
      <c r="I5156" s="63">
        <v>-0.2096558</v>
      </c>
      <c r="J5156" s="63">
        <v>-0.124055</v>
      </c>
      <c r="K5156" s="63">
        <v>-6.4768199999999998E-2</v>
      </c>
      <c r="L5156" s="63">
        <v>-5.4814E-3</v>
      </c>
      <c r="M5156" s="63">
        <v>8.0119399999999993E-2</v>
      </c>
      <c r="N5156" s="63">
        <v>1536</v>
      </c>
      <c r="O5156" s="63">
        <v>0.1130564</v>
      </c>
      <c r="P5156" s="63">
        <v>2</v>
      </c>
      <c r="Q5156" s="63">
        <v>1.2781749580960001E-2</v>
      </c>
    </row>
    <row r="5157" spans="1:17">
      <c r="A5157" s="63" t="s">
        <v>78</v>
      </c>
      <c r="B5157" s="63" t="s">
        <v>44</v>
      </c>
      <c r="C5157" s="63" t="s">
        <v>64</v>
      </c>
      <c r="D5157" s="63">
        <v>20</v>
      </c>
      <c r="E5157" s="63">
        <v>1.763679</v>
      </c>
      <c r="F5157" s="63">
        <v>1.6485110000000001</v>
      </c>
      <c r="G5157" s="63">
        <v>-0.1151683</v>
      </c>
      <c r="H5157" s="63">
        <v>55.6</v>
      </c>
      <c r="I5157" s="63">
        <v>-0.26005590000000001</v>
      </c>
      <c r="J5157" s="63">
        <v>-0.1744552</v>
      </c>
      <c r="K5157" s="63">
        <v>-0.1151683</v>
      </c>
      <c r="L5157" s="63">
        <v>-5.5881500000000001E-2</v>
      </c>
      <c r="M5157" s="63">
        <v>2.9719300000000001E-2</v>
      </c>
      <c r="N5157" s="63">
        <v>1536</v>
      </c>
      <c r="O5157" s="63">
        <v>0.1130564</v>
      </c>
      <c r="P5157" s="63">
        <v>2</v>
      </c>
      <c r="Q5157" s="63">
        <v>1.2781749580960001E-2</v>
      </c>
    </row>
    <row r="5158" spans="1:17">
      <c r="A5158" s="63" t="s">
        <v>78</v>
      </c>
      <c r="B5158" s="63" t="s">
        <v>44</v>
      </c>
      <c r="C5158" s="63" t="s">
        <v>64</v>
      </c>
      <c r="D5158" s="63">
        <v>21</v>
      </c>
      <c r="E5158" s="63">
        <v>1.776427</v>
      </c>
      <c r="F5158" s="63">
        <v>1.6285689999999999</v>
      </c>
      <c r="G5158" s="63">
        <v>-0.14785870000000001</v>
      </c>
      <c r="H5158" s="63">
        <v>53.75</v>
      </c>
      <c r="I5158" s="63">
        <v>-0.29274630000000001</v>
      </c>
      <c r="J5158" s="63">
        <v>-0.20714560000000001</v>
      </c>
      <c r="K5158" s="63">
        <v>-0.14785870000000001</v>
      </c>
      <c r="L5158" s="63">
        <v>-8.8571899999999995E-2</v>
      </c>
      <c r="M5158" s="63">
        <v>-2.9711E-3</v>
      </c>
      <c r="N5158" s="63">
        <v>1536</v>
      </c>
      <c r="O5158" s="63">
        <v>0.1130564</v>
      </c>
      <c r="P5158" s="63">
        <v>2</v>
      </c>
      <c r="Q5158" s="63">
        <v>1.2781749580960001E-2</v>
      </c>
    </row>
    <row r="5159" spans="1:17">
      <c r="A5159" s="63" t="s">
        <v>78</v>
      </c>
      <c r="B5159" s="63" t="s">
        <v>44</v>
      </c>
      <c r="C5159" s="63" t="s">
        <v>64</v>
      </c>
      <c r="D5159" s="63">
        <v>22</v>
      </c>
      <c r="E5159" s="63">
        <v>1.635705</v>
      </c>
      <c r="F5159" s="63">
        <v>1.4874179999999999</v>
      </c>
      <c r="G5159" s="63">
        <v>-0.14828649999999999</v>
      </c>
      <c r="H5159" s="63">
        <v>52.15</v>
      </c>
      <c r="I5159" s="63">
        <v>-0.29317409999999999</v>
      </c>
      <c r="J5159" s="63">
        <v>-0.20757329999999999</v>
      </c>
      <c r="K5159" s="63">
        <v>-0.14828649999999999</v>
      </c>
      <c r="L5159" s="63">
        <v>-8.8999599999999998E-2</v>
      </c>
      <c r="M5159" s="63">
        <v>-3.3988999999999998E-3</v>
      </c>
      <c r="N5159" s="63">
        <v>1536</v>
      </c>
      <c r="O5159" s="63">
        <v>0.1130564</v>
      </c>
      <c r="P5159" s="63">
        <v>2</v>
      </c>
      <c r="Q5159" s="63">
        <v>1.2781749580960001E-2</v>
      </c>
    </row>
    <row r="5160" spans="1:17">
      <c r="A5160" s="63" t="s">
        <v>78</v>
      </c>
      <c r="B5160" s="63" t="s">
        <v>44</v>
      </c>
      <c r="C5160" s="63" t="s">
        <v>64</v>
      </c>
      <c r="D5160" s="63">
        <v>23</v>
      </c>
      <c r="E5160" s="63">
        <v>1.4165049999999999</v>
      </c>
      <c r="F5160" s="63">
        <v>1.276327</v>
      </c>
      <c r="G5160" s="63">
        <v>-0.14017840000000001</v>
      </c>
      <c r="H5160" s="63">
        <v>50.3</v>
      </c>
      <c r="I5160" s="63">
        <v>-0.28506599999999999</v>
      </c>
      <c r="J5160" s="63">
        <v>-0.19946530000000001</v>
      </c>
      <c r="K5160" s="63">
        <v>-0.14017840000000001</v>
      </c>
      <c r="L5160" s="63">
        <v>-8.0891599999999994E-2</v>
      </c>
      <c r="M5160" s="63">
        <v>4.7092000000000002E-3</v>
      </c>
      <c r="N5160" s="63">
        <v>1536</v>
      </c>
      <c r="O5160" s="63">
        <v>0.1130564</v>
      </c>
      <c r="P5160" s="63">
        <v>2</v>
      </c>
      <c r="Q5160" s="63">
        <v>1.2781749580960001E-2</v>
      </c>
    </row>
    <row r="5161" spans="1:17">
      <c r="A5161" s="63" t="s">
        <v>78</v>
      </c>
      <c r="B5161" s="63" t="s">
        <v>44</v>
      </c>
      <c r="C5161" s="63" t="s">
        <v>64</v>
      </c>
      <c r="D5161" s="63">
        <v>24</v>
      </c>
      <c r="E5161" s="63">
        <v>1.1777260000000001</v>
      </c>
      <c r="F5161" s="63">
        <v>1.0356339999999999</v>
      </c>
      <c r="G5161" s="63">
        <v>-0.14209160000000001</v>
      </c>
      <c r="H5161" s="63">
        <v>48.625</v>
      </c>
      <c r="I5161" s="63">
        <v>-0.28697919999999999</v>
      </c>
      <c r="J5161" s="63">
        <v>-0.20137849999999999</v>
      </c>
      <c r="K5161" s="63">
        <v>-0.14209160000000001</v>
      </c>
      <c r="L5161" s="63">
        <v>-8.2804799999999998E-2</v>
      </c>
      <c r="M5161" s="63">
        <v>2.7959999999999999E-3</v>
      </c>
      <c r="N5161" s="63">
        <v>1536</v>
      </c>
      <c r="O5161" s="63">
        <v>0.1130564</v>
      </c>
      <c r="P5161" s="63">
        <v>2</v>
      </c>
      <c r="Q5161" s="63">
        <v>1.2781749580960001E-2</v>
      </c>
    </row>
    <row r="5162" spans="1:17">
      <c r="A5162" s="63" t="s">
        <v>78</v>
      </c>
      <c r="B5162" s="63" t="s">
        <v>44</v>
      </c>
      <c r="C5162" s="63" t="s">
        <v>65</v>
      </c>
      <c r="D5162" s="63">
        <v>1</v>
      </c>
      <c r="E5162" s="63">
        <v>0.94255420000000001</v>
      </c>
      <c r="F5162" s="63">
        <v>0.79765039999999998</v>
      </c>
      <c r="G5162" s="63">
        <v>-0.1449038</v>
      </c>
      <c r="H5162" s="63">
        <v>49.891300000000001</v>
      </c>
      <c r="I5162" s="63">
        <v>-0.28979139999999998</v>
      </c>
      <c r="J5162" s="63">
        <v>-0.2041906</v>
      </c>
      <c r="K5162" s="63">
        <v>-0.1449038</v>
      </c>
      <c r="L5162" s="63">
        <v>-8.5616899999999996E-2</v>
      </c>
      <c r="M5162" s="63">
        <v>-1.6200000000000001E-5</v>
      </c>
      <c r="N5162" s="63">
        <v>1536</v>
      </c>
      <c r="O5162" s="63">
        <v>0.1130564</v>
      </c>
      <c r="P5162" s="63">
        <v>3</v>
      </c>
      <c r="Q5162" s="63">
        <v>1.2781749580960001E-2</v>
      </c>
    </row>
    <row r="5163" spans="1:17">
      <c r="A5163" s="63" t="s">
        <v>78</v>
      </c>
      <c r="B5163" s="63" t="s">
        <v>44</v>
      </c>
      <c r="C5163" s="63" t="s">
        <v>65</v>
      </c>
      <c r="D5163" s="63">
        <v>2</v>
      </c>
      <c r="E5163" s="63">
        <v>0.87561829999999996</v>
      </c>
      <c r="F5163" s="63">
        <v>0.71480259999999995</v>
      </c>
      <c r="G5163" s="63">
        <v>-0.16081580000000001</v>
      </c>
      <c r="H5163" s="63">
        <v>49.130400000000002</v>
      </c>
      <c r="I5163" s="63">
        <v>-0.30570340000000001</v>
      </c>
      <c r="J5163" s="63">
        <v>-0.22010260000000001</v>
      </c>
      <c r="K5163" s="63">
        <v>-0.16081580000000001</v>
      </c>
      <c r="L5163" s="63">
        <v>-0.10152890000000001</v>
      </c>
      <c r="M5163" s="63">
        <v>-1.59282E-2</v>
      </c>
      <c r="N5163" s="63">
        <v>1536</v>
      </c>
      <c r="O5163" s="63">
        <v>0.1130564</v>
      </c>
      <c r="P5163" s="63">
        <v>3</v>
      </c>
      <c r="Q5163" s="63">
        <v>1.2781749580960001E-2</v>
      </c>
    </row>
    <row r="5164" spans="1:17">
      <c r="A5164" s="63" t="s">
        <v>78</v>
      </c>
      <c r="B5164" s="63" t="s">
        <v>44</v>
      </c>
      <c r="C5164" s="63" t="s">
        <v>65</v>
      </c>
      <c r="D5164" s="63">
        <v>3</v>
      </c>
      <c r="E5164" s="63">
        <v>0.86741970000000002</v>
      </c>
      <c r="F5164" s="63">
        <v>0.71102319999999997</v>
      </c>
      <c r="G5164" s="63">
        <v>-0.15639639999999999</v>
      </c>
      <c r="H5164" s="63">
        <v>48.087000000000003</v>
      </c>
      <c r="I5164" s="63">
        <v>-0.301284</v>
      </c>
      <c r="J5164" s="63">
        <v>-0.21568329999999999</v>
      </c>
      <c r="K5164" s="63">
        <v>-0.15639639999999999</v>
      </c>
      <c r="L5164" s="63">
        <v>-9.7109600000000004E-2</v>
      </c>
      <c r="M5164" s="63">
        <v>-1.1508900000000001E-2</v>
      </c>
      <c r="N5164" s="63">
        <v>1536</v>
      </c>
      <c r="O5164" s="63">
        <v>0.1130564</v>
      </c>
      <c r="P5164" s="63">
        <v>3</v>
      </c>
      <c r="Q5164" s="63">
        <v>1.2781749580960001E-2</v>
      </c>
    </row>
    <row r="5165" spans="1:17">
      <c r="A5165" s="63" t="s">
        <v>78</v>
      </c>
      <c r="B5165" s="63" t="s">
        <v>44</v>
      </c>
      <c r="C5165" s="63" t="s">
        <v>65</v>
      </c>
      <c r="D5165" s="63">
        <v>4</v>
      </c>
      <c r="E5165" s="63">
        <v>0.90707340000000003</v>
      </c>
      <c r="F5165" s="63">
        <v>0.74922319999999998</v>
      </c>
      <c r="G5165" s="63">
        <v>-0.1578503</v>
      </c>
      <c r="H5165" s="63">
        <v>47.304299999999998</v>
      </c>
      <c r="I5165" s="63">
        <v>-0.3027379</v>
      </c>
      <c r="J5165" s="63">
        <v>-0.2171371</v>
      </c>
      <c r="K5165" s="63">
        <v>-0.1578503</v>
      </c>
      <c r="L5165" s="63">
        <v>-9.8563399999999995E-2</v>
      </c>
      <c r="M5165" s="63">
        <v>-1.2962700000000001E-2</v>
      </c>
      <c r="N5165" s="63">
        <v>1536</v>
      </c>
      <c r="O5165" s="63">
        <v>0.1130564</v>
      </c>
      <c r="P5165" s="63">
        <v>3</v>
      </c>
      <c r="Q5165" s="63">
        <v>1.2781749580960001E-2</v>
      </c>
    </row>
    <row r="5166" spans="1:17">
      <c r="A5166" s="63" t="s">
        <v>78</v>
      </c>
      <c r="B5166" s="63" t="s">
        <v>44</v>
      </c>
      <c r="C5166" s="63" t="s">
        <v>65</v>
      </c>
      <c r="D5166" s="63">
        <v>5</v>
      </c>
      <c r="E5166" s="63">
        <v>0.94976989999999994</v>
      </c>
      <c r="F5166" s="63">
        <v>0.79267719999999997</v>
      </c>
      <c r="G5166" s="63">
        <v>-0.1570928</v>
      </c>
      <c r="H5166" s="63">
        <v>46.434800000000003</v>
      </c>
      <c r="I5166" s="63">
        <v>-0.30198029999999998</v>
      </c>
      <c r="J5166" s="63">
        <v>-0.21637960000000001</v>
      </c>
      <c r="K5166" s="63">
        <v>-0.1570928</v>
      </c>
      <c r="L5166" s="63">
        <v>-9.7805900000000001E-2</v>
      </c>
      <c r="M5166" s="63">
        <v>-1.2205199999999999E-2</v>
      </c>
      <c r="N5166" s="63">
        <v>1536</v>
      </c>
      <c r="O5166" s="63">
        <v>0.1130564</v>
      </c>
      <c r="P5166" s="63">
        <v>3</v>
      </c>
      <c r="Q5166" s="63">
        <v>1.2781749580960001E-2</v>
      </c>
    </row>
    <row r="5167" spans="1:17">
      <c r="A5167" s="63" t="s">
        <v>78</v>
      </c>
      <c r="B5167" s="63" t="s">
        <v>44</v>
      </c>
      <c r="C5167" s="63" t="s">
        <v>65</v>
      </c>
      <c r="D5167" s="63">
        <v>6</v>
      </c>
      <c r="E5167" s="63">
        <v>1.1206929999999999</v>
      </c>
      <c r="F5167" s="63">
        <v>0.88545549999999995</v>
      </c>
      <c r="G5167" s="63">
        <v>-0.23523769999999999</v>
      </c>
      <c r="H5167" s="63">
        <v>45.912999999999997</v>
      </c>
      <c r="I5167" s="63">
        <v>-0.3801253</v>
      </c>
      <c r="J5167" s="63">
        <v>-0.29452450000000002</v>
      </c>
      <c r="K5167" s="63">
        <v>-0.23523769999999999</v>
      </c>
      <c r="L5167" s="63">
        <v>-0.17595079999999999</v>
      </c>
      <c r="M5167" s="63">
        <v>-9.0350100000000003E-2</v>
      </c>
      <c r="N5167" s="63">
        <v>1536</v>
      </c>
      <c r="O5167" s="63">
        <v>0.1130564</v>
      </c>
      <c r="P5167" s="63">
        <v>3</v>
      </c>
      <c r="Q5167" s="63">
        <v>1.2781749580960001E-2</v>
      </c>
    </row>
    <row r="5168" spans="1:17">
      <c r="A5168" s="63" t="s">
        <v>78</v>
      </c>
      <c r="B5168" s="63" t="s">
        <v>44</v>
      </c>
      <c r="C5168" s="63" t="s">
        <v>65</v>
      </c>
      <c r="D5168" s="63">
        <v>7</v>
      </c>
      <c r="E5168" s="63">
        <v>1.481671</v>
      </c>
      <c r="F5168" s="63">
        <v>1.282494</v>
      </c>
      <c r="G5168" s="63">
        <v>-0.19917670000000001</v>
      </c>
      <c r="H5168" s="63">
        <v>46.326099999999997</v>
      </c>
      <c r="I5168" s="63">
        <v>-0.34406429999999999</v>
      </c>
      <c r="J5168" s="63">
        <v>-0.25846350000000001</v>
      </c>
      <c r="K5168" s="63">
        <v>-0.19917670000000001</v>
      </c>
      <c r="L5168" s="63">
        <v>-0.13988980000000001</v>
      </c>
      <c r="M5168" s="63">
        <v>-5.42891E-2</v>
      </c>
      <c r="N5168" s="63">
        <v>1536</v>
      </c>
      <c r="O5168" s="63">
        <v>0.1130564</v>
      </c>
      <c r="P5168" s="63">
        <v>3</v>
      </c>
      <c r="Q5168" s="63">
        <v>1.2781749580960001E-2</v>
      </c>
    </row>
    <row r="5169" spans="1:17">
      <c r="A5169" s="63" t="s">
        <v>78</v>
      </c>
      <c r="B5169" s="63" t="s">
        <v>44</v>
      </c>
      <c r="C5169" s="63" t="s">
        <v>65</v>
      </c>
      <c r="D5169" s="63">
        <v>8</v>
      </c>
      <c r="E5169" s="63">
        <v>1.6923699999999999</v>
      </c>
      <c r="F5169" s="63">
        <v>1.6084179999999999</v>
      </c>
      <c r="G5169" s="63">
        <v>-8.3951799999999993E-2</v>
      </c>
      <c r="H5169" s="63">
        <v>48.391300000000001</v>
      </c>
      <c r="I5169" s="63">
        <v>-0.2288394</v>
      </c>
      <c r="J5169" s="63">
        <v>-0.1432387</v>
      </c>
      <c r="K5169" s="63">
        <v>-8.3951799999999993E-2</v>
      </c>
      <c r="L5169" s="63">
        <v>-2.4664999999999999E-2</v>
      </c>
      <c r="M5169" s="63">
        <v>6.0935799999999998E-2</v>
      </c>
      <c r="N5169" s="63">
        <v>1536</v>
      </c>
      <c r="O5169" s="63">
        <v>0.1130564</v>
      </c>
      <c r="P5169" s="63">
        <v>3</v>
      </c>
      <c r="Q5169" s="63">
        <v>1.2781749580960001E-2</v>
      </c>
    </row>
    <row r="5170" spans="1:17">
      <c r="A5170" s="63" t="s">
        <v>78</v>
      </c>
      <c r="B5170" s="63" t="s">
        <v>44</v>
      </c>
      <c r="C5170" s="63" t="s">
        <v>65</v>
      </c>
      <c r="D5170" s="63">
        <v>9</v>
      </c>
      <c r="E5170" s="63">
        <v>1.5361</v>
      </c>
      <c r="F5170" s="63">
        <v>1.6094329999999999</v>
      </c>
      <c r="G5170" s="63">
        <v>7.3333599999999999E-2</v>
      </c>
      <c r="H5170" s="63">
        <v>51.239100000000001</v>
      </c>
      <c r="I5170" s="63">
        <v>-7.1554000000000006E-2</v>
      </c>
      <c r="J5170" s="63">
        <v>1.40468E-2</v>
      </c>
      <c r="K5170" s="63">
        <v>7.3333599999999999E-2</v>
      </c>
      <c r="L5170" s="63">
        <v>0.1326205</v>
      </c>
      <c r="M5170" s="63">
        <v>0.2182212</v>
      </c>
      <c r="N5170" s="63">
        <v>1536</v>
      </c>
      <c r="O5170" s="63">
        <v>0.1130564</v>
      </c>
      <c r="P5170" s="63">
        <v>3</v>
      </c>
      <c r="Q5170" s="63">
        <v>1.2781749580960001E-2</v>
      </c>
    </row>
    <row r="5171" spans="1:17">
      <c r="A5171" s="63" t="s">
        <v>78</v>
      </c>
      <c r="B5171" s="63" t="s">
        <v>44</v>
      </c>
      <c r="C5171" s="63" t="s">
        <v>65</v>
      </c>
      <c r="D5171" s="63">
        <v>10</v>
      </c>
      <c r="E5171" s="63">
        <v>1.4505429999999999</v>
      </c>
      <c r="F5171" s="63">
        <v>1.5267869999999999</v>
      </c>
      <c r="G5171" s="63">
        <v>7.6243900000000003E-2</v>
      </c>
      <c r="H5171" s="63">
        <v>54.195700000000002</v>
      </c>
      <c r="I5171" s="63">
        <v>-6.8643700000000002E-2</v>
      </c>
      <c r="J5171" s="63">
        <v>1.6957E-2</v>
      </c>
      <c r="K5171" s="63">
        <v>7.6243900000000003E-2</v>
      </c>
      <c r="L5171" s="63">
        <v>0.1355307</v>
      </c>
      <c r="M5171" s="63">
        <v>0.22113150000000001</v>
      </c>
      <c r="N5171" s="63">
        <v>1536</v>
      </c>
      <c r="O5171" s="63">
        <v>0.1130564</v>
      </c>
      <c r="P5171" s="63">
        <v>3</v>
      </c>
      <c r="Q5171" s="63">
        <v>1.2781749580960001E-2</v>
      </c>
    </row>
    <row r="5172" spans="1:17">
      <c r="A5172" s="63" t="s">
        <v>78</v>
      </c>
      <c r="B5172" s="63" t="s">
        <v>44</v>
      </c>
      <c r="C5172" s="63" t="s">
        <v>65</v>
      </c>
      <c r="D5172" s="63">
        <v>11</v>
      </c>
      <c r="E5172" s="63">
        <v>1.3238620000000001</v>
      </c>
      <c r="F5172" s="63">
        <v>1.478472</v>
      </c>
      <c r="G5172" s="63">
        <v>0.15461030000000001</v>
      </c>
      <c r="H5172" s="63">
        <v>56.521700000000003</v>
      </c>
      <c r="I5172" s="63">
        <v>9.7227000000000008E-3</v>
      </c>
      <c r="J5172" s="63">
        <v>9.5323400000000003E-2</v>
      </c>
      <c r="K5172" s="63">
        <v>0.15461030000000001</v>
      </c>
      <c r="L5172" s="63">
        <v>0.21389710000000001</v>
      </c>
      <c r="M5172" s="63">
        <v>0.29949789999999998</v>
      </c>
      <c r="N5172" s="63">
        <v>1536</v>
      </c>
      <c r="O5172" s="63">
        <v>0.1130564</v>
      </c>
      <c r="P5172" s="63">
        <v>3</v>
      </c>
      <c r="Q5172" s="63">
        <v>1.2781749580960001E-2</v>
      </c>
    </row>
    <row r="5173" spans="1:17">
      <c r="A5173" s="63" t="s">
        <v>78</v>
      </c>
      <c r="B5173" s="63" t="s">
        <v>44</v>
      </c>
      <c r="C5173" s="63" t="s">
        <v>65</v>
      </c>
      <c r="D5173" s="63">
        <v>12</v>
      </c>
      <c r="E5173" s="63">
        <v>1.242866</v>
      </c>
      <c r="F5173" s="63">
        <v>1.378628</v>
      </c>
      <c r="G5173" s="63">
        <v>0.13576160000000001</v>
      </c>
      <c r="H5173" s="63">
        <v>58.695700000000002</v>
      </c>
      <c r="I5173" s="63">
        <v>-9.1260000000000004E-3</v>
      </c>
      <c r="J5173" s="63">
        <v>7.6474799999999996E-2</v>
      </c>
      <c r="K5173" s="63">
        <v>0.13576160000000001</v>
      </c>
      <c r="L5173" s="63">
        <v>0.19504850000000001</v>
      </c>
      <c r="M5173" s="63">
        <v>0.28064919999999999</v>
      </c>
      <c r="N5173" s="63">
        <v>1536</v>
      </c>
      <c r="O5173" s="63">
        <v>0.1130564</v>
      </c>
      <c r="P5173" s="63">
        <v>3</v>
      </c>
      <c r="Q5173" s="63">
        <v>1.2781749580960001E-2</v>
      </c>
    </row>
    <row r="5174" spans="1:17">
      <c r="A5174" s="63" t="s">
        <v>78</v>
      </c>
      <c r="B5174" s="63" t="s">
        <v>44</v>
      </c>
      <c r="C5174" s="63" t="s">
        <v>65</v>
      </c>
      <c r="D5174" s="63">
        <v>13</v>
      </c>
      <c r="E5174" s="63">
        <v>1.0884400000000001</v>
      </c>
      <c r="F5174" s="63">
        <v>1.339602</v>
      </c>
      <c r="G5174" s="63">
        <v>0.25116240000000001</v>
      </c>
      <c r="H5174" s="63">
        <v>60.326099999999997</v>
      </c>
      <c r="I5174" s="63">
        <v>0.1062748</v>
      </c>
      <c r="J5174" s="63">
        <v>0.19187560000000001</v>
      </c>
      <c r="K5174" s="63">
        <v>0.25116240000000001</v>
      </c>
      <c r="L5174" s="63">
        <v>0.31044919999999998</v>
      </c>
      <c r="M5174" s="63">
        <v>0.39605000000000001</v>
      </c>
      <c r="N5174" s="63">
        <v>1536</v>
      </c>
      <c r="O5174" s="63">
        <v>0.1130564</v>
      </c>
      <c r="P5174" s="63">
        <v>3</v>
      </c>
      <c r="Q5174" s="63">
        <v>1.2781749580960001E-2</v>
      </c>
    </row>
    <row r="5175" spans="1:17">
      <c r="A5175" s="63" t="s">
        <v>78</v>
      </c>
      <c r="B5175" s="63" t="s">
        <v>44</v>
      </c>
      <c r="C5175" s="63" t="s">
        <v>65</v>
      </c>
      <c r="D5175" s="63">
        <v>14</v>
      </c>
      <c r="E5175" s="63">
        <v>0.98347739999999995</v>
      </c>
      <c r="F5175" s="63">
        <v>1.2731730000000001</v>
      </c>
      <c r="G5175" s="63">
        <v>0.2896956</v>
      </c>
      <c r="H5175" s="63">
        <v>61.565199999999997</v>
      </c>
      <c r="I5175" s="63">
        <v>0.14480799999999999</v>
      </c>
      <c r="J5175" s="63">
        <v>0.2304088</v>
      </c>
      <c r="K5175" s="63">
        <v>0.2896956</v>
      </c>
      <c r="L5175" s="63">
        <v>0.34898249999999997</v>
      </c>
      <c r="M5175" s="63">
        <v>0.4345832</v>
      </c>
      <c r="N5175" s="63">
        <v>1536</v>
      </c>
      <c r="O5175" s="63">
        <v>0.1130564</v>
      </c>
      <c r="P5175" s="63">
        <v>3</v>
      </c>
      <c r="Q5175" s="63">
        <v>1.2781749580960001E-2</v>
      </c>
    </row>
    <row r="5176" spans="1:17">
      <c r="A5176" s="63" t="s">
        <v>78</v>
      </c>
      <c r="B5176" s="63" t="s">
        <v>44</v>
      </c>
      <c r="C5176" s="63" t="s">
        <v>65</v>
      </c>
      <c r="D5176" s="63">
        <v>15</v>
      </c>
      <c r="E5176" s="63">
        <v>0.9425673</v>
      </c>
      <c r="F5176" s="63">
        <v>1.1976770000000001</v>
      </c>
      <c r="G5176" s="63">
        <v>0.25511</v>
      </c>
      <c r="H5176" s="63">
        <v>61.760899999999999</v>
      </c>
      <c r="I5176" s="63">
        <v>0.1102224</v>
      </c>
      <c r="J5176" s="63">
        <v>0.1958231</v>
      </c>
      <c r="K5176" s="63">
        <v>0.25511</v>
      </c>
      <c r="L5176" s="63">
        <v>0.31439679999999998</v>
      </c>
      <c r="M5176" s="63">
        <v>0.39999760000000001</v>
      </c>
      <c r="N5176" s="63">
        <v>1536</v>
      </c>
      <c r="O5176" s="63">
        <v>0.1130564</v>
      </c>
      <c r="P5176" s="63">
        <v>3</v>
      </c>
      <c r="Q5176" s="63">
        <v>1.2781749580960001E-2</v>
      </c>
    </row>
    <row r="5177" spans="1:17">
      <c r="A5177" s="63" t="s">
        <v>78</v>
      </c>
      <c r="B5177" s="63" t="s">
        <v>44</v>
      </c>
      <c r="C5177" s="63" t="s">
        <v>65</v>
      </c>
      <c r="D5177" s="63">
        <v>16</v>
      </c>
      <c r="E5177" s="63">
        <v>0.96661450000000004</v>
      </c>
      <c r="F5177" s="63">
        <v>1.1841280000000001</v>
      </c>
      <c r="G5177" s="63">
        <v>0.21751329999999999</v>
      </c>
      <c r="H5177" s="63">
        <v>61.565199999999997</v>
      </c>
      <c r="I5177" s="63">
        <v>7.2625700000000001E-2</v>
      </c>
      <c r="J5177" s="63">
        <v>0.15822649999999999</v>
      </c>
      <c r="K5177" s="63">
        <v>0.21751329999999999</v>
      </c>
      <c r="L5177" s="63">
        <v>0.2768002</v>
      </c>
      <c r="M5177" s="63">
        <v>0.36240090000000003</v>
      </c>
      <c r="N5177" s="63">
        <v>1536</v>
      </c>
      <c r="O5177" s="63">
        <v>0.1130564</v>
      </c>
      <c r="P5177" s="63">
        <v>3</v>
      </c>
      <c r="Q5177" s="63">
        <v>1.2781749580960001E-2</v>
      </c>
    </row>
    <row r="5178" spans="1:17">
      <c r="A5178" s="63" t="s">
        <v>78</v>
      </c>
      <c r="B5178" s="63" t="s">
        <v>44</v>
      </c>
      <c r="C5178" s="63" t="s">
        <v>65</v>
      </c>
      <c r="D5178" s="63">
        <v>17</v>
      </c>
      <c r="E5178" s="63">
        <v>1.055372</v>
      </c>
      <c r="F5178" s="63">
        <v>1.24119</v>
      </c>
      <c r="G5178" s="63">
        <v>0.18581739999999999</v>
      </c>
      <c r="H5178" s="63">
        <v>61.021700000000003</v>
      </c>
      <c r="I5178" s="63">
        <v>4.0929800000000002E-2</v>
      </c>
      <c r="J5178" s="63">
        <v>0.12653049999999999</v>
      </c>
      <c r="K5178" s="63">
        <v>0.18581739999999999</v>
      </c>
      <c r="L5178" s="63">
        <v>0.24510419999999999</v>
      </c>
      <c r="M5178" s="63">
        <v>0.33070500000000003</v>
      </c>
      <c r="N5178" s="63">
        <v>1536</v>
      </c>
      <c r="O5178" s="63">
        <v>0.1130564</v>
      </c>
      <c r="P5178" s="63">
        <v>3</v>
      </c>
      <c r="Q5178" s="63">
        <v>1.2781749580960001E-2</v>
      </c>
    </row>
    <row r="5179" spans="1:17">
      <c r="A5179" s="63" t="s">
        <v>78</v>
      </c>
      <c r="B5179" s="63" t="s">
        <v>44</v>
      </c>
      <c r="C5179" s="63" t="s">
        <v>65</v>
      </c>
      <c r="D5179" s="63">
        <v>18</v>
      </c>
      <c r="E5179" s="63">
        <v>1.3831549999999999</v>
      </c>
      <c r="F5179" s="63">
        <v>1.462207</v>
      </c>
      <c r="G5179" s="63">
        <v>7.9052600000000001E-2</v>
      </c>
      <c r="H5179" s="63">
        <v>59.326099999999997</v>
      </c>
      <c r="I5179" s="63">
        <v>-6.5835000000000005E-2</v>
      </c>
      <c r="J5179" s="63">
        <v>1.9765700000000001E-2</v>
      </c>
      <c r="K5179" s="63">
        <v>7.9052600000000001E-2</v>
      </c>
      <c r="L5179" s="63">
        <v>0.1383394</v>
      </c>
      <c r="M5179" s="63">
        <v>0.22394020000000001</v>
      </c>
      <c r="N5179" s="63">
        <v>1536</v>
      </c>
      <c r="O5179" s="63">
        <v>0.1130564</v>
      </c>
      <c r="P5179" s="63">
        <v>3</v>
      </c>
      <c r="Q5179" s="63">
        <v>1.2781749580960001E-2</v>
      </c>
    </row>
    <row r="5180" spans="1:17">
      <c r="A5180" s="63" t="s">
        <v>78</v>
      </c>
      <c r="B5180" s="63" t="s">
        <v>44</v>
      </c>
      <c r="C5180" s="63" t="s">
        <v>65</v>
      </c>
      <c r="D5180" s="63">
        <v>19</v>
      </c>
      <c r="E5180" s="63">
        <v>1.6562760000000001</v>
      </c>
      <c r="F5180" s="63">
        <v>1.5915079999999999</v>
      </c>
      <c r="G5180" s="63">
        <v>-6.4768099999999995E-2</v>
      </c>
      <c r="H5180" s="63">
        <v>57.543500000000002</v>
      </c>
      <c r="I5180" s="63">
        <v>-0.2096557</v>
      </c>
      <c r="J5180" s="63">
        <v>-0.1240549</v>
      </c>
      <c r="K5180" s="63">
        <v>-6.4768099999999995E-2</v>
      </c>
      <c r="L5180" s="63">
        <v>-5.4812000000000003E-3</v>
      </c>
      <c r="M5180" s="63">
        <v>8.0119499999999996E-2</v>
      </c>
      <c r="N5180" s="63">
        <v>1536</v>
      </c>
      <c r="O5180" s="63">
        <v>0.1130564</v>
      </c>
      <c r="P5180" s="63">
        <v>3</v>
      </c>
      <c r="Q5180" s="63">
        <v>1.2781749580960001E-2</v>
      </c>
    </row>
    <row r="5181" spans="1:17">
      <c r="A5181" s="63" t="s">
        <v>78</v>
      </c>
      <c r="B5181" s="63" t="s">
        <v>44</v>
      </c>
      <c r="C5181" s="63" t="s">
        <v>65</v>
      </c>
      <c r="D5181" s="63">
        <v>20</v>
      </c>
      <c r="E5181" s="63">
        <v>1.716426</v>
      </c>
      <c r="F5181" s="63">
        <v>1.6012569999999999</v>
      </c>
      <c r="G5181" s="63">
        <v>-0.1151682</v>
      </c>
      <c r="H5181" s="63">
        <v>55.760899999999999</v>
      </c>
      <c r="I5181" s="63">
        <v>-0.2600558</v>
      </c>
      <c r="J5181" s="63">
        <v>-0.174455</v>
      </c>
      <c r="K5181" s="63">
        <v>-0.1151682</v>
      </c>
      <c r="L5181" s="63">
        <v>-5.5881399999999998E-2</v>
      </c>
      <c r="M5181" s="63">
        <v>2.97194E-2</v>
      </c>
      <c r="N5181" s="63">
        <v>1536</v>
      </c>
      <c r="O5181" s="63">
        <v>0.1130564</v>
      </c>
      <c r="P5181" s="63">
        <v>3</v>
      </c>
      <c r="Q5181" s="63">
        <v>1.2781749580960001E-2</v>
      </c>
    </row>
    <row r="5182" spans="1:17">
      <c r="A5182" s="63" t="s">
        <v>78</v>
      </c>
      <c r="B5182" s="63" t="s">
        <v>44</v>
      </c>
      <c r="C5182" s="63" t="s">
        <v>65</v>
      </c>
      <c r="D5182" s="63">
        <v>21</v>
      </c>
      <c r="E5182" s="63">
        <v>1.7237690000000001</v>
      </c>
      <c r="F5182" s="63">
        <v>1.5759099999999999</v>
      </c>
      <c r="G5182" s="63">
        <v>-0.14785860000000001</v>
      </c>
      <c r="H5182" s="63">
        <v>54</v>
      </c>
      <c r="I5182" s="63">
        <v>-0.29274620000000001</v>
      </c>
      <c r="J5182" s="63">
        <v>-0.20714550000000001</v>
      </c>
      <c r="K5182" s="63">
        <v>-0.14785860000000001</v>
      </c>
      <c r="L5182" s="63">
        <v>-8.8571800000000006E-2</v>
      </c>
      <c r="M5182" s="63">
        <v>-2.9710000000000001E-3</v>
      </c>
      <c r="N5182" s="63">
        <v>1536</v>
      </c>
      <c r="O5182" s="63">
        <v>0.1130564</v>
      </c>
      <c r="P5182" s="63">
        <v>3</v>
      </c>
      <c r="Q5182" s="63">
        <v>1.2781749580960001E-2</v>
      </c>
    </row>
    <row r="5183" spans="1:17">
      <c r="A5183" s="63" t="s">
        <v>78</v>
      </c>
      <c r="B5183" s="63" t="s">
        <v>44</v>
      </c>
      <c r="C5183" s="63" t="s">
        <v>65</v>
      </c>
      <c r="D5183" s="63">
        <v>22</v>
      </c>
      <c r="E5183" s="63">
        <v>1.5778570000000001</v>
      </c>
      <c r="F5183" s="63">
        <v>1.42957</v>
      </c>
      <c r="G5183" s="63">
        <v>-0.14828649999999999</v>
      </c>
      <c r="H5183" s="63">
        <v>52.847799999999999</v>
      </c>
      <c r="I5183" s="63">
        <v>-0.29317409999999999</v>
      </c>
      <c r="J5183" s="63">
        <v>-0.20757329999999999</v>
      </c>
      <c r="K5183" s="63">
        <v>-0.14828649999999999</v>
      </c>
      <c r="L5183" s="63">
        <v>-8.8999599999999998E-2</v>
      </c>
      <c r="M5183" s="63">
        <v>-3.3988999999999998E-3</v>
      </c>
      <c r="N5183" s="63">
        <v>1536</v>
      </c>
      <c r="O5183" s="63">
        <v>0.1130564</v>
      </c>
      <c r="P5183" s="63">
        <v>3</v>
      </c>
      <c r="Q5183" s="63">
        <v>1.2781749580960001E-2</v>
      </c>
    </row>
    <row r="5184" spans="1:17">
      <c r="A5184" s="63" t="s">
        <v>78</v>
      </c>
      <c r="B5184" s="63" t="s">
        <v>44</v>
      </c>
      <c r="C5184" s="63" t="s">
        <v>65</v>
      </c>
      <c r="D5184" s="63">
        <v>23</v>
      </c>
      <c r="E5184" s="63">
        <v>1.3551169999999999</v>
      </c>
      <c r="F5184" s="63">
        <v>1.214939</v>
      </c>
      <c r="G5184" s="63">
        <v>-0.14017840000000001</v>
      </c>
      <c r="H5184" s="63">
        <v>51.652200000000001</v>
      </c>
      <c r="I5184" s="63">
        <v>-0.28506599999999999</v>
      </c>
      <c r="J5184" s="63">
        <v>-0.19946530000000001</v>
      </c>
      <c r="K5184" s="63">
        <v>-0.14017840000000001</v>
      </c>
      <c r="L5184" s="63">
        <v>-8.0891599999999994E-2</v>
      </c>
      <c r="M5184" s="63">
        <v>4.7092000000000002E-3</v>
      </c>
      <c r="N5184" s="63">
        <v>1536</v>
      </c>
      <c r="O5184" s="63">
        <v>0.1130564</v>
      </c>
      <c r="P5184" s="63">
        <v>3</v>
      </c>
      <c r="Q5184" s="63">
        <v>1.2781749580960001E-2</v>
      </c>
    </row>
    <row r="5185" spans="1:17">
      <c r="A5185" s="63" t="s">
        <v>78</v>
      </c>
      <c r="B5185" s="63" t="s">
        <v>44</v>
      </c>
      <c r="C5185" s="63" t="s">
        <v>65</v>
      </c>
      <c r="D5185" s="63">
        <v>24</v>
      </c>
      <c r="E5185" s="63">
        <v>1.1113139999999999</v>
      </c>
      <c r="F5185" s="63">
        <v>0.96922269999999999</v>
      </c>
      <c r="G5185" s="63">
        <v>-0.14209160000000001</v>
      </c>
      <c r="H5185" s="63">
        <v>50.739100000000001</v>
      </c>
      <c r="I5185" s="63">
        <v>-0.28697919999999999</v>
      </c>
      <c r="J5185" s="63">
        <v>-0.20137849999999999</v>
      </c>
      <c r="K5185" s="63">
        <v>-0.14209160000000001</v>
      </c>
      <c r="L5185" s="63">
        <v>-8.2804799999999998E-2</v>
      </c>
      <c r="M5185" s="63">
        <v>2.7959999999999999E-3</v>
      </c>
      <c r="N5185" s="63">
        <v>1536</v>
      </c>
      <c r="O5185" s="63">
        <v>0.1130564</v>
      </c>
      <c r="P5185" s="63">
        <v>3</v>
      </c>
      <c r="Q5185" s="63">
        <v>1.2781749580960001E-2</v>
      </c>
    </row>
    <row r="5186" spans="1:17">
      <c r="A5186" s="63" t="s">
        <v>78</v>
      </c>
      <c r="B5186" s="63" t="s">
        <v>44</v>
      </c>
      <c r="C5186" s="63" t="s">
        <v>66</v>
      </c>
      <c r="D5186" s="63">
        <v>1</v>
      </c>
      <c r="E5186" s="63">
        <v>0.84826270000000004</v>
      </c>
      <c r="F5186" s="63">
        <v>0.70335890000000001</v>
      </c>
      <c r="G5186" s="63">
        <v>-0.1449038</v>
      </c>
      <c r="H5186" s="63">
        <v>63.575000000000003</v>
      </c>
      <c r="I5186" s="63">
        <v>-0.28979139999999998</v>
      </c>
      <c r="J5186" s="63">
        <v>-0.2041906</v>
      </c>
      <c r="K5186" s="63">
        <v>-0.1449038</v>
      </c>
      <c r="L5186" s="63">
        <v>-8.5616899999999996E-2</v>
      </c>
      <c r="M5186" s="63">
        <v>-1.6200000000000001E-5</v>
      </c>
      <c r="N5186" s="63">
        <v>1536</v>
      </c>
      <c r="O5186" s="63">
        <v>0.1130564</v>
      </c>
      <c r="P5186" s="63">
        <v>4</v>
      </c>
      <c r="Q5186" s="63">
        <v>1.2781749580960001E-2</v>
      </c>
    </row>
    <row r="5187" spans="1:17">
      <c r="A5187" s="63" t="s">
        <v>78</v>
      </c>
      <c r="B5187" s="63" t="s">
        <v>44</v>
      </c>
      <c r="C5187" s="63" t="s">
        <v>66</v>
      </c>
      <c r="D5187" s="63">
        <v>2</v>
      </c>
      <c r="E5187" s="63">
        <v>0.78451400000000004</v>
      </c>
      <c r="F5187" s="63">
        <v>0.62369819999999998</v>
      </c>
      <c r="G5187" s="63">
        <v>-0.16081580000000001</v>
      </c>
      <c r="H5187" s="63">
        <v>62.024999999999999</v>
      </c>
      <c r="I5187" s="63">
        <v>-0.30570340000000001</v>
      </c>
      <c r="J5187" s="63">
        <v>-0.22010260000000001</v>
      </c>
      <c r="K5187" s="63">
        <v>-0.16081580000000001</v>
      </c>
      <c r="L5187" s="63">
        <v>-0.10152890000000001</v>
      </c>
      <c r="M5187" s="63">
        <v>-1.59282E-2</v>
      </c>
      <c r="N5187" s="63">
        <v>1536</v>
      </c>
      <c r="O5187" s="63">
        <v>0.1130564</v>
      </c>
      <c r="P5187" s="63">
        <v>4</v>
      </c>
      <c r="Q5187" s="63">
        <v>1.2781749580960001E-2</v>
      </c>
    </row>
    <row r="5188" spans="1:17">
      <c r="A5188" s="63" t="s">
        <v>78</v>
      </c>
      <c r="B5188" s="63" t="s">
        <v>44</v>
      </c>
      <c r="C5188" s="63" t="s">
        <v>66</v>
      </c>
      <c r="D5188" s="63">
        <v>3</v>
      </c>
      <c r="E5188" s="63">
        <v>0.76088239999999996</v>
      </c>
      <c r="F5188" s="63">
        <v>0.60448599999999997</v>
      </c>
      <c r="G5188" s="63">
        <v>-0.15639639999999999</v>
      </c>
      <c r="H5188" s="63">
        <v>60.524999999999999</v>
      </c>
      <c r="I5188" s="63">
        <v>-0.301284</v>
      </c>
      <c r="J5188" s="63">
        <v>-0.21568329999999999</v>
      </c>
      <c r="K5188" s="63">
        <v>-0.15639639999999999</v>
      </c>
      <c r="L5188" s="63">
        <v>-9.7109600000000004E-2</v>
      </c>
      <c r="M5188" s="63">
        <v>-1.1508900000000001E-2</v>
      </c>
      <c r="N5188" s="63">
        <v>1536</v>
      </c>
      <c r="O5188" s="63">
        <v>0.1130564</v>
      </c>
      <c r="P5188" s="63">
        <v>4</v>
      </c>
      <c r="Q5188" s="63">
        <v>1.2781749580960001E-2</v>
      </c>
    </row>
    <row r="5189" spans="1:17">
      <c r="A5189" s="63" t="s">
        <v>78</v>
      </c>
      <c r="B5189" s="63" t="s">
        <v>44</v>
      </c>
      <c r="C5189" s="63" t="s">
        <v>66</v>
      </c>
      <c r="D5189" s="63">
        <v>4</v>
      </c>
      <c r="E5189" s="63">
        <v>0.79224079999999997</v>
      </c>
      <c r="F5189" s="63">
        <v>0.63439049999999997</v>
      </c>
      <c r="G5189" s="63">
        <v>-0.1578503</v>
      </c>
      <c r="H5189" s="63">
        <v>59.05</v>
      </c>
      <c r="I5189" s="63">
        <v>-0.3027379</v>
      </c>
      <c r="J5189" s="63">
        <v>-0.2171371</v>
      </c>
      <c r="K5189" s="63">
        <v>-0.1578503</v>
      </c>
      <c r="L5189" s="63">
        <v>-9.8563399999999995E-2</v>
      </c>
      <c r="M5189" s="63">
        <v>-1.2962700000000001E-2</v>
      </c>
      <c r="N5189" s="63">
        <v>1536</v>
      </c>
      <c r="O5189" s="63">
        <v>0.1130564</v>
      </c>
      <c r="P5189" s="63">
        <v>4</v>
      </c>
      <c r="Q5189" s="63">
        <v>1.2781749580960001E-2</v>
      </c>
    </row>
    <row r="5190" spans="1:17">
      <c r="A5190" s="63" t="s">
        <v>78</v>
      </c>
      <c r="B5190" s="63" t="s">
        <v>44</v>
      </c>
      <c r="C5190" s="63" t="s">
        <v>66</v>
      </c>
      <c r="D5190" s="63">
        <v>5</v>
      </c>
      <c r="E5190" s="63">
        <v>0.81542049999999999</v>
      </c>
      <c r="F5190" s="63">
        <v>0.65832780000000002</v>
      </c>
      <c r="G5190" s="63">
        <v>-0.1570928</v>
      </c>
      <c r="H5190" s="63">
        <v>58.075000000000003</v>
      </c>
      <c r="I5190" s="63">
        <v>-0.30198029999999998</v>
      </c>
      <c r="J5190" s="63">
        <v>-0.21637960000000001</v>
      </c>
      <c r="K5190" s="63">
        <v>-0.1570928</v>
      </c>
      <c r="L5190" s="63">
        <v>-9.7805900000000001E-2</v>
      </c>
      <c r="M5190" s="63">
        <v>-1.2205199999999999E-2</v>
      </c>
      <c r="N5190" s="63">
        <v>1536</v>
      </c>
      <c r="O5190" s="63">
        <v>0.1130564</v>
      </c>
      <c r="P5190" s="63">
        <v>4</v>
      </c>
      <c r="Q5190" s="63">
        <v>1.2781749580960001E-2</v>
      </c>
    </row>
    <row r="5191" spans="1:17">
      <c r="A5191" s="63" t="s">
        <v>78</v>
      </c>
      <c r="B5191" s="63" t="s">
        <v>44</v>
      </c>
      <c r="C5191" s="63" t="s">
        <v>66</v>
      </c>
      <c r="D5191" s="63">
        <v>6</v>
      </c>
      <c r="E5191" s="63">
        <v>0.95700149999999995</v>
      </c>
      <c r="F5191" s="63">
        <v>0.72176370000000001</v>
      </c>
      <c r="G5191" s="63">
        <v>-0.2352378</v>
      </c>
      <c r="H5191" s="63">
        <v>56.924999999999997</v>
      </c>
      <c r="I5191" s="63">
        <v>-0.3801254</v>
      </c>
      <c r="J5191" s="63">
        <v>-0.29452460000000003</v>
      </c>
      <c r="K5191" s="63">
        <v>-0.2352378</v>
      </c>
      <c r="L5191" s="63">
        <v>-0.17595089999999999</v>
      </c>
      <c r="M5191" s="63">
        <v>-9.0350200000000006E-2</v>
      </c>
      <c r="N5191" s="63">
        <v>1536</v>
      </c>
      <c r="O5191" s="63">
        <v>0.1130564</v>
      </c>
      <c r="P5191" s="63">
        <v>4</v>
      </c>
      <c r="Q5191" s="63">
        <v>1.2781749580960001E-2</v>
      </c>
    </row>
    <row r="5192" spans="1:17">
      <c r="A5192" s="63" t="s">
        <v>78</v>
      </c>
      <c r="B5192" s="63" t="s">
        <v>44</v>
      </c>
      <c r="C5192" s="63" t="s">
        <v>66</v>
      </c>
      <c r="D5192" s="63">
        <v>7</v>
      </c>
      <c r="E5192" s="63">
        <v>1.204542</v>
      </c>
      <c r="F5192" s="63">
        <v>1.0053650000000001</v>
      </c>
      <c r="G5192" s="63">
        <v>-0.19917679999999999</v>
      </c>
      <c r="H5192" s="63">
        <v>56.475000000000001</v>
      </c>
      <c r="I5192" s="63">
        <v>-0.34406439999999999</v>
      </c>
      <c r="J5192" s="63">
        <v>-0.25846360000000002</v>
      </c>
      <c r="K5192" s="63">
        <v>-0.19917679999999999</v>
      </c>
      <c r="L5192" s="63">
        <v>-0.13988999999999999</v>
      </c>
      <c r="M5192" s="63">
        <v>-5.4289200000000003E-2</v>
      </c>
      <c r="N5192" s="63">
        <v>1536</v>
      </c>
      <c r="O5192" s="63">
        <v>0.1130564</v>
      </c>
      <c r="P5192" s="63">
        <v>4</v>
      </c>
      <c r="Q5192" s="63">
        <v>1.2781749580960001E-2</v>
      </c>
    </row>
    <row r="5193" spans="1:17">
      <c r="A5193" s="63" t="s">
        <v>78</v>
      </c>
      <c r="B5193" s="63" t="s">
        <v>44</v>
      </c>
      <c r="C5193" s="63" t="s">
        <v>66</v>
      </c>
      <c r="D5193" s="63">
        <v>8</v>
      </c>
      <c r="E5193" s="63">
        <v>1.33351</v>
      </c>
      <c r="F5193" s="63">
        <v>1.2495579999999999</v>
      </c>
      <c r="G5193" s="63">
        <v>-8.3951799999999993E-2</v>
      </c>
      <c r="H5193" s="63">
        <v>59.024999999999999</v>
      </c>
      <c r="I5193" s="63">
        <v>-0.2288394</v>
      </c>
      <c r="J5193" s="63">
        <v>-0.1432387</v>
      </c>
      <c r="K5193" s="63">
        <v>-8.3951799999999993E-2</v>
      </c>
      <c r="L5193" s="63">
        <v>-2.4664999999999999E-2</v>
      </c>
      <c r="M5193" s="63">
        <v>6.0935799999999998E-2</v>
      </c>
      <c r="N5193" s="63">
        <v>1536</v>
      </c>
      <c r="O5193" s="63">
        <v>0.1130564</v>
      </c>
      <c r="P5193" s="63">
        <v>4</v>
      </c>
      <c r="Q5193" s="63">
        <v>1.2781749580960001E-2</v>
      </c>
    </row>
    <row r="5194" spans="1:17">
      <c r="A5194" s="63" t="s">
        <v>78</v>
      </c>
      <c r="B5194" s="63" t="s">
        <v>44</v>
      </c>
      <c r="C5194" s="63" t="s">
        <v>66</v>
      </c>
      <c r="D5194" s="63">
        <v>9</v>
      </c>
      <c r="E5194" s="63">
        <v>1.213497</v>
      </c>
      <c r="F5194" s="63">
        <v>1.2868310000000001</v>
      </c>
      <c r="G5194" s="63">
        <v>7.3333499999999996E-2</v>
      </c>
      <c r="H5194" s="63">
        <v>63.575000000000003</v>
      </c>
      <c r="I5194" s="63">
        <v>-7.1554099999999995E-2</v>
      </c>
      <c r="J5194" s="63">
        <v>1.4046700000000001E-2</v>
      </c>
      <c r="K5194" s="63">
        <v>7.3333499999999996E-2</v>
      </c>
      <c r="L5194" s="63">
        <v>0.1326203</v>
      </c>
      <c r="M5194" s="63">
        <v>0.2182211</v>
      </c>
      <c r="N5194" s="63">
        <v>1536</v>
      </c>
      <c r="O5194" s="63">
        <v>0.1130564</v>
      </c>
      <c r="P5194" s="63">
        <v>4</v>
      </c>
      <c r="Q5194" s="63">
        <v>1.2781749580960001E-2</v>
      </c>
    </row>
    <row r="5195" spans="1:17">
      <c r="A5195" s="63" t="s">
        <v>78</v>
      </c>
      <c r="B5195" s="63" t="s">
        <v>44</v>
      </c>
      <c r="C5195" s="63" t="s">
        <v>66</v>
      </c>
      <c r="D5195" s="63">
        <v>10</v>
      </c>
      <c r="E5195" s="63">
        <v>1.1637029999999999</v>
      </c>
      <c r="F5195" s="63">
        <v>1.239946</v>
      </c>
      <c r="G5195" s="63">
        <v>7.6243900000000003E-2</v>
      </c>
      <c r="H5195" s="63">
        <v>67.924999999999997</v>
      </c>
      <c r="I5195" s="63">
        <v>-6.8643700000000002E-2</v>
      </c>
      <c r="J5195" s="63">
        <v>1.6957E-2</v>
      </c>
      <c r="K5195" s="63">
        <v>7.6243900000000003E-2</v>
      </c>
      <c r="L5195" s="63">
        <v>0.1355307</v>
      </c>
      <c r="M5195" s="63">
        <v>0.22113150000000001</v>
      </c>
      <c r="N5195" s="63">
        <v>1536</v>
      </c>
      <c r="O5195" s="63">
        <v>0.1130564</v>
      </c>
      <c r="P5195" s="63">
        <v>4</v>
      </c>
      <c r="Q5195" s="63">
        <v>1.2781749580960001E-2</v>
      </c>
    </row>
    <row r="5196" spans="1:17">
      <c r="A5196" s="63" t="s">
        <v>78</v>
      </c>
      <c r="B5196" s="63" t="s">
        <v>44</v>
      </c>
      <c r="C5196" s="63" t="s">
        <v>66</v>
      </c>
      <c r="D5196" s="63">
        <v>11</v>
      </c>
      <c r="E5196" s="63">
        <v>1.0859669999999999</v>
      </c>
      <c r="F5196" s="63">
        <v>1.240578</v>
      </c>
      <c r="G5196" s="63">
        <v>0.15461030000000001</v>
      </c>
      <c r="H5196" s="63">
        <v>71.775000000000006</v>
      </c>
      <c r="I5196" s="63">
        <v>9.7227000000000008E-3</v>
      </c>
      <c r="J5196" s="63">
        <v>9.5323400000000003E-2</v>
      </c>
      <c r="K5196" s="63">
        <v>0.15461030000000001</v>
      </c>
      <c r="L5196" s="63">
        <v>0.21389710000000001</v>
      </c>
      <c r="M5196" s="63">
        <v>0.29949789999999998</v>
      </c>
      <c r="N5196" s="63">
        <v>1536</v>
      </c>
      <c r="O5196" s="63">
        <v>0.1130564</v>
      </c>
      <c r="P5196" s="63">
        <v>4</v>
      </c>
      <c r="Q5196" s="63">
        <v>1.2781749580960001E-2</v>
      </c>
    </row>
    <row r="5197" spans="1:17">
      <c r="A5197" s="63" t="s">
        <v>78</v>
      </c>
      <c r="B5197" s="63" t="s">
        <v>44</v>
      </c>
      <c r="C5197" s="63" t="s">
        <v>66</v>
      </c>
      <c r="D5197" s="63">
        <v>12</v>
      </c>
      <c r="E5197" s="63">
        <v>1.062344</v>
      </c>
      <c r="F5197" s="63">
        <v>1.1981059999999999</v>
      </c>
      <c r="G5197" s="63">
        <v>0.13576160000000001</v>
      </c>
      <c r="H5197" s="63">
        <v>74.275000000000006</v>
      </c>
      <c r="I5197" s="63">
        <v>-9.1260000000000004E-3</v>
      </c>
      <c r="J5197" s="63">
        <v>7.6474799999999996E-2</v>
      </c>
      <c r="K5197" s="63">
        <v>0.13576160000000001</v>
      </c>
      <c r="L5197" s="63">
        <v>0.19504850000000001</v>
      </c>
      <c r="M5197" s="63">
        <v>0.28064919999999999</v>
      </c>
      <c r="N5197" s="63">
        <v>1536</v>
      </c>
      <c r="O5197" s="63">
        <v>0.1130564</v>
      </c>
      <c r="P5197" s="63">
        <v>4</v>
      </c>
      <c r="Q5197" s="63">
        <v>1.2781749580960001E-2</v>
      </c>
    </row>
    <row r="5198" spans="1:17">
      <c r="A5198" s="63" t="s">
        <v>78</v>
      </c>
      <c r="B5198" s="63" t="s">
        <v>44</v>
      </c>
      <c r="C5198" s="63" t="s">
        <v>66</v>
      </c>
      <c r="D5198" s="63">
        <v>13</v>
      </c>
      <c r="E5198" s="63">
        <v>0.95625830000000001</v>
      </c>
      <c r="F5198" s="63">
        <v>1.2074210000000001</v>
      </c>
      <c r="G5198" s="63">
        <v>0.25116240000000001</v>
      </c>
      <c r="H5198" s="63">
        <v>76.8</v>
      </c>
      <c r="I5198" s="63">
        <v>0.1062748</v>
      </c>
      <c r="J5198" s="63">
        <v>0.19187560000000001</v>
      </c>
      <c r="K5198" s="63">
        <v>0.25116240000000001</v>
      </c>
      <c r="L5198" s="63">
        <v>0.31044919999999998</v>
      </c>
      <c r="M5198" s="63">
        <v>0.39605000000000001</v>
      </c>
      <c r="N5198" s="63">
        <v>1536</v>
      </c>
      <c r="O5198" s="63">
        <v>0.1130564</v>
      </c>
      <c r="P5198" s="63">
        <v>4</v>
      </c>
      <c r="Q5198" s="63">
        <v>1.2781749580960001E-2</v>
      </c>
    </row>
    <row r="5199" spans="1:17">
      <c r="A5199" s="63" t="s">
        <v>78</v>
      </c>
      <c r="B5199" s="63" t="s">
        <v>44</v>
      </c>
      <c r="C5199" s="63" t="s">
        <v>66</v>
      </c>
      <c r="D5199" s="63">
        <v>14</v>
      </c>
      <c r="E5199" s="63">
        <v>0.94998380000000004</v>
      </c>
      <c r="F5199" s="63">
        <v>1.239679</v>
      </c>
      <c r="G5199" s="63">
        <v>0.2896956</v>
      </c>
      <c r="H5199" s="63">
        <v>78.849999999999994</v>
      </c>
      <c r="I5199" s="63">
        <v>0.14480799999999999</v>
      </c>
      <c r="J5199" s="63">
        <v>0.23040869999999999</v>
      </c>
      <c r="K5199" s="63">
        <v>0.2896956</v>
      </c>
      <c r="L5199" s="63">
        <v>0.34898240000000003</v>
      </c>
      <c r="M5199" s="63">
        <v>0.4345832</v>
      </c>
      <c r="N5199" s="63">
        <v>1536</v>
      </c>
      <c r="O5199" s="63">
        <v>0.1130564</v>
      </c>
      <c r="P5199" s="63">
        <v>4</v>
      </c>
      <c r="Q5199" s="63">
        <v>1.2781749580960001E-2</v>
      </c>
    </row>
    <row r="5200" spans="1:17">
      <c r="A5200" s="63" t="s">
        <v>78</v>
      </c>
      <c r="B5200" s="63" t="s">
        <v>44</v>
      </c>
      <c r="C5200" s="63" t="s">
        <v>66</v>
      </c>
      <c r="D5200" s="63">
        <v>15</v>
      </c>
      <c r="E5200" s="63">
        <v>0.98057280000000002</v>
      </c>
      <c r="F5200" s="63">
        <v>1.2356830000000001</v>
      </c>
      <c r="G5200" s="63">
        <v>0.25511</v>
      </c>
      <c r="H5200" s="63">
        <v>80.400000000000006</v>
      </c>
      <c r="I5200" s="63">
        <v>0.1102224</v>
      </c>
      <c r="J5200" s="63">
        <v>0.1958231</v>
      </c>
      <c r="K5200" s="63">
        <v>0.25511</v>
      </c>
      <c r="L5200" s="63">
        <v>0.31439679999999998</v>
      </c>
      <c r="M5200" s="63">
        <v>0.39999760000000001</v>
      </c>
      <c r="N5200" s="63">
        <v>1536</v>
      </c>
      <c r="O5200" s="63">
        <v>0.1130564</v>
      </c>
      <c r="P5200" s="63">
        <v>4</v>
      </c>
      <c r="Q5200" s="63">
        <v>1.2781749580960001E-2</v>
      </c>
    </row>
    <row r="5201" spans="1:17">
      <c r="A5201" s="63" t="s">
        <v>78</v>
      </c>
      <c r="B5201" s="63" t="s">
        <v>44</v>
      </c>
      <c r="C5201" s="63" t="s">
        <v>66</v>
      </c>
      <c r="D5201" s="63">
        <v>16</v>
      </c>
      <c r="E5201" s="63">
        <v>1.0352060000000001</v>
      </c>
      <c r="F5201" s="63">
        <v>1.2527189999999999</v>
      </c>
      <c r="G5201" s="63">
        <v>0.21751329999999999</v>
      </c>
      <c r="H5201" s="63">
        <v>81.125</v>
      </c>
      <c r="I5201" s="63">
        <v>7.2625700000000001E-2</v>
      </c>
      <c r="J5201" s="63">
        <v>0.15822649999999999</v>
      </c>
      <c r="K5201" s="63">
        <v>0.21751329999999999</v>
      </c>
      <c r="L5201" s="63">
        <v>0.2768002</v>
      </c>
      <c r="M5201" s="63">
        <v>0.36240090000000003</v>
      </c>
      <c r="N5201" s="63">
        <v>1536</v>
      </c>
      <c r="O5201" s="63">
        <v>0.1130564</v>
      </c>
      <c r="P5201" s="63">
        <v>4</v>
      </c>
      <c r="Q5201" s="63">
        <v>1.2781749580960001E-2</v>
      </c>
    </row>
    <row r="5202" spans="1:17">
      <c r="A5202" s="63" t="s">
        <v>78</v>
      </c>
      <c r="B5202" s="63" t="s">
        <v>44</v>
      </c>
      <c r="C5202" s="63" t="s">
        <v>66</v>
      </c>
      <c r="D5202" s="63">
        <v>17</v>
      </c>
      <c r="E5202" s="63">
        <v>1.1390070000000001</v>
      </c>
      <c r="F5202" s="63">
        <v>1.3248249999999999</v>
      </c>
      <c r="G5202" s="63">
        <v>0.18581739999999999</v>
      </c>
      <c r="H5202" s="63">
        <v>81.45</v>
      </c>
      <c r="I5202" s="63">
        <v>4.0929800000000002E-2</v>
      </c>
      <c r="J5202" s="63">
        <v>0.12653049999999999</v>
      </c>
      <c r="K5202" s="63">
        <v>0.18581739999999999</v>
      </c>
      <c r="L5202" s="63">
        <v>0.24510419999999999</v>
      </c>
      <c r="M5202" s="63">
        <v>0.33070500000000003</v>
      </c>
      <c r="N5202" s="63">
        <v>1536</v>
      </c>
      <c r="O5202" s="63">
        <v>0.1130564</v>
      </c>
      <c r="P5202" s="63">
        <v>4</v>
      </c>
      <c r="Q5202" s="63">
        <v>1.2781749580960001E-2</v>
      </c>
    </row>
    <row r="5203" spans="1:17">
      <c r="A5203" s="63" t="s">
        <v>78</v>
      </c>
      <c r="B5203" s="63" t="s">
        <v>44</v>
      </c>
      <c r="C5203" s="63" t="s">
        <v>66</v>
      </c>
      <c r="D5203" s="63">
        <v>18</v>
      </c>
      <c r="E5203" s="63">
        <v>1.3707590000000001</v>
      </c>
      <c r="F5203" s="63">
        <v>1.4498120000000001</v>
      </c>
      <c r="G5203" s="63">
        <v>7.9052600000000001E-2</v>
      </c>
      <c r="H5203" s="63">
        <v>80.55</v>
      </c>
      <c r="I5203" s="63">
        <v>-6.5835000000000005E-2</v>
      </c>
      <c r="J5203" s="63">
        <v>1.9765700000000001E-2</v>
      </c>
      <c r="K5203" s="63">
        <v>7.9052600000000001E-2</v>
      </c>
      <c r="L5203" s="63">
        <v>0.1383394</v>
      </c>
      <c r="M5203" s="63">
        <v>0.22394020000000001</v>
      </c>
      <c r="N5203" s="63">
        <v>1536</v>
      </c>
      <c r="O5203" s="63">
        <v>0.1130564</v>
      </c>
      <c r="P5203" s="63">
        <v>4</v>
      </c>
      <c r="Q5203" s="63">
        <v>1.2781749580960001E-2</v>
      </c>
    </row>
    <row r="5204" spans="1:17">
      <c r="A5204" s="63" t="s">
        <v>78</v>
      </c>
      <c r="B5204" s="63" t="s">
        <v>44</v>
      </c>
      <c r="C5204" s="63" t="s">
        <v>66</v>
      </c>
      <c r="D5204" s="63">
        <v>19</v>
      </c>
      <c r="E5204" s="63">
        <v>1.6053869999999999</v>
      </c>
      <c r="F5204" s="63">
        <v>1.540619</v>
      </c>
      <c r="G5204" s="63">
        <v>-6.4768199999999998E-2</v>
      </c>
      <c r="H5204" s="63">
        <v>78.575000000000003</v>
      </c>
      <c r="I5204" s="63">
        <v>-0.2096558</v>
      </c>
      <c r="J5204" s="63">
        <v>-0.124055</v>
      </c>
      <c r="K5204" s="63">
        <v>-6.4768199999999998E-2</v>
      </c>
      <c r="L5204" s="63">
        <v>-5.4814E-3</v>
      </c>
      <c r="M5204" s="63">
        <v>8.0119399999999993E-2</v>
      </c>
      <c r="N5204" s="63">
        <v>1536</v>
      </c>
      <c r="O5204" s="63">
        <v>0.1130564</v>
      </c>
      <c r="P5204" s="63">
        <v>4</v>
      </c>
      <c r="Q5204" s="63">
        <v>1.2781749580960001E-2</v>
      </c>
    </row>
    <row r="5205" spans="1:17">
      <c r="A5205" s="63" t="s">
        <v>78</v>
      </c>
      <c r="B5205" s="63" t="s">
        <v>44</v>
      </c>
      <c r="C5205" s="63" t="s">
        <v>66</v>
      </c>
      <c r="D5205" s="63">
        <v>20</v>
      </c>
      <c r="E5205" s="63">
        <v>1.649383</v>
      </c>
      <c r="F5205" s="63">
        <v>1.534214</v>
      </c>
      <c r="G5205" s="63">
        <v>-0.1151682</v>
      </c>
      <c r="H5205" s="63">
        <v>75.400000000000006</v>
      </c>
      <c r="I5205" s="63">
        <v>-0.2600558</v>
      </c>
      <c r="J5205" s="63">
        <v>-0.174455</v>
      </c>
      <c r="K5205" s="63">
        <v>-0.1151682</v>
      </c>
      <c r="L5205" s="63">
        <v>-5.5881399999999998E-2</v>
      </c>
      <c r="M5205" s="63">
        <v>2.97194E-2</v>
      </c>
      <c r="N5205" s="63">
        <v>1536</v>
      </c>
      <c r="O5205" s="63">
        <v>0.1130564</v>
      </c>
      <c r="P5205" s="63">
        <v>4</v>
      </c>
      <c r="Q5205" s="63">
        <v>1.2781749580960001E-2</v>
      </c>
    </row>
    <row r="5206" spans="1:17">
      <c r="A5206" s="63" t="s">
        <v>78</v>
      </c>
      <c r="B5206" s="63" t="s">
        <v>44</v>
      </c>
      <c r="C5206" s="63" t="s">
        <v>66</v>
      </c>
      <c r="D5206" s="63">
        <v>21</v>
      </c>
      <c r="E5206" s="63">
        <v>1.6520919999999999</v>
      </c>
      <c r="F5206" s="63">
        <v>1.5042329999999999</v>
      </c>
      <c r="G5206" s="63">
        <v>-0.14785870000000001</v>
      </c>
      <c r="H5206" s="63">
        <v>72.174999999999997</v>
      </c>
      <c r="I5206" s="63">
        <v>-0.29274630000000001</v>
      </c>
      <c r="J5206" s="63">
        <v>-0.20714560000000001</v>
      </c>
      <c r="K5206" s="63">
        <v>-0.14785870000000001</v>
      </c>
      <c r="L5206" s="63">
        <v>-8.8571899999999995E-2</v>
      </c>
      <c r="M5206" s="63">
        <v>-2.9711E-3</v>
      </c>
      <c r="N5206" s="63">
        <v>1536</v>
      </c>
      <c r="O5206" s="63">
        <v>0.1130564</v>
      </c>
      <c r="P5206" s="63">
        <v>4</v>
      </c>
      <c r="Q5206" s="63">
        <v>1.2781749580960001E-2</v>
      </c>
    </row>
    <row r="5207" spans="1:17">
      <c r="A5207" s="63" t="s">
        <v>78</v>
      </c>
      <c r="B5207" s="63" t="s">
        <v>44</v>
      </c>
      <c r="C5207" s="63" t="s">
        <v>66</v>
      </c>
      <c r="D5207" s="63">
        <v>22</v>
      </c>
      <c r="E5207" s="63">
        <v>1.504955</v>
      </c>
      <c r="F5207" s="63">
        <v>1.356668</v>
      </c>
      <c r="G5207" s="63">
        <v>-0.14828659999999999</v>
      </c>
      <c r="H5207" s="63">
        <v>69.7</v>
      </c>
      <c r="I5207" s="63">
        <v>-0.2931742</v>
      </c>
      <c r="J5207" s="63">
        <v>-0.20757339999999999</v>
      </c>
      <c r="K5207" s="63">
        <v>-0.14828659999999999</v>
      </c>
      <c r="L5207" s="63">
        <v>-8.8999700000000001E-2</v>
      </c>
      <c r="M5207" s="63">
        <v>-3.3990000000000001E-3</v>
      </c>
      <c r="N5207" s="63">
        <v>1536</v>
      </c>
      <c r="O5207" s="63">
        <v>0.1130564</v>
      </c>
      <c r="P5207" s="63">
        <v>4</v>
      </c>
      <c r="Q5207" s="63">
        <v>1.2781749580960001E-2</v>
      </c>
    </row>
    <row r="5208" spans="1:17">
      <c r="A5208" s="63" t="s">
        <v>78</v>
      </c>
      <c r="B5208" s="63" t="s">
        <v>44</v>
      </c>
      <c r="C5208" s="63" t="s">
        <v>66</v>
      </c>
      <c r="D5208" s="63">
        <v>23</v>
      </c>
      <c r="E5208" s="63">
        <v>1.262483</v>
      </c>
      <c r="F5208" s="63">
        <v>1.1223050000000001</v>
      </c>
      <c r="G5208" s="63">
        <v>-0.14017840000000001</v>
      </c>
      <c r="H5208" s="63">
        <v>67.7</v>
      </c>
      <c r="I5208" s="63">
        <v>-0.28506599999999999</v>
      </c>
      <c r="J5208" s="63">
        <v>-0.19946530000000001</v>
      </c>
      <c r="K5208" s="63">
        <v>-0.14017840000000001</v>
      </c>
      <c r="L5208" s="63">
        <v>-8.0891599999999994E-2</v>
      </c>
      <c r="M5208" s="63">
        <v>4.7092000000000002E-3</v>
      </c>
      <c r="N5208" s="63">
        <v>1536</v>
      </c>
      <c r="O5208" s="63">
        <v>0.1130564</v>
      </c>
      <c r="P5208" s="63">
        <v>4</v>
      </c>
      <c r="Q5208" s="63">
        <v>1.2781749580960001E-2</v>
      </c>
    </row>
    <row r="5209" spans="1:17">
      <c r="A5209" s="63" t="s">
        <v>78</v>
      </c>
      <c r="B5209" s="63" t="s">
        <v>44</v>
      </c>
      <c r="C5209" s="63" t="s">
        <v>66</v>
      </c>
      <c r="D5209" s="63">
        <v>24</v>
      </c>
      <c r="E5209" s="63">
        <v>1.007188</v>
      </c>
      <c r="F5209" s="63">
        <v>0.86509599999999998</v>
      </c>
      <c r="G5209" s="63">
        <v>-0.14209160000000001</v>
      </c>
      <c r="H5209" s="63">
        <v>65.575000000000003</v>
      </c>
      <c r="I5209" s="63">
        <v>-0.28697919999999999</v>
      </c>
      <c r="J5209" s="63">
        <v>-0.20137840000000001</v>
      </c>
      <c r="K5209" s="63">
        <v>-0.14209160000000001</v>
      </c>
      <c r="L5209" s="63">
        <v>-8.2804699999999995E-2</v>
      </c>
      <c r="M5209" s="63">
        <v>2.7959999999999999E-3</v>
      </c>
      <c r="N5209" s="63">
        <v>1536</v>
      </c>
      <c r="O5209" s="63">
        <v>0.1130564</v>
      </c>
      <c r="P5209" s="63">
        <v>4</v>
      </c>
      <c r="Q5209" s="63">
        <v>1.2781749580960001E-2</v>
      </c>
    </row>
    <row r="5210" spans="1:17">
      <c r="A5210" s="63" t="s">
        <v>78</v>
      </c>
      <c r="B5210" s="63" t="s">
        <v>44</v>
      </c>
      <c r="C5210" s="63" t="s">
        <v>67</v>
      </c>
      <c r="D5210" s="63">
        <v>1</v>
      </c>
      <c r="E5210" s="63">
        <v>1.0681579999999999</v>
      </c>
      <c r="F5210" s="63">
        <v>0.84514279999999997</v>
      </c>
      <c r="G5210" s="63">
        <v>-0.2230153</v>
      </c>
      <c r="H5210" s="63">
        <v>69.318200000000004</v>
      </c>
      <c r="I5210" s="63">
        <v>-0.36790289999999998</v>
      </c>
      <c r="J5210" s="63">
        <v>-0.2823021</v>
      </c>
      <c r="K5210" s="63">
        <v>-0.2230153</v>
      </c>
      <c r="L5210" s="63">
        <v>-0.1637285</v>
      </c>
      <c r="M5210" s="63">
        <v>-7.8127699999999994E-2</v>
      </c>
      <c r="N5210" s="63">
        <v>1536</v>
      </c>
      <c r="O5210" s="63">
        <v>0.1130564</v>
      </c>
      <c r="P5210" s="63">
        <v>5</v>
      </c>
      <c r="Q5210" s="63">
        <v>1.2781749580960001E-2</v>
      </c>
    </row>
    <row r="5211" spans="1:17">
      <c r="A5211" s="63" t="s">
        <v>78</v>
      </c>
      <c r="B5211" s="63" t="s">
        <v>44</v>
      </c>
      <c r="C5211" s="63" t="s">
        <v>67</v>
      </c>
      <c r="D5211" s="63">
        <v>2</v>
      </c>
      <c r="E5211" s="63">
        <v>0.93545579999999995</v>
      </c>
      <c r="F5211" s="63">
        <v>0.70158339999999997</v>
      </c>
      <c r="G5211" s="63">
        <v>-0.23387240000000001</v>
      </c>
      <c r="H5211" s="63">
        <v>67.454499999999996</v>
      </c>
      <c r="I5211" s="63">
        <v>-0.37875999999999999</v>
      </c>
      <c r="J5211" s="63">
        <v>-0.29315920000000001</v>
      </c>
      <c r="K5211" s="63">
        <v>-0.23387240000000001</v>
      </c>
      <c r="L5211" s="63">
        <v>-0.17458560000000001</v>
      </c>
      <c r="M5211" s="63">
        <v>-8.8984800000000003E-2</v>
      </c>
      <c r="N5211" s="63">
        <v>1536</v>
      </c>
      <c r="O5211" s="63">
        <v>0.1130564</v>
      </c>
      <c r="P5211" s="63">
        <v>5</v>
      </c>
      <c r="Q5211" s="63">
        <v>1.2781749580960001E-2</v>
      </c>
    </row>
    <row r="5212" spans="1:17">
      <c r="A5212" s="63" t="s">
        <v>78</v>
      </c>
      <c r="B5212" s="63" t="s">
        <v>44</v>
      </c>
      <c r="C5212" s="63" t="s">
        <v>67</v>
      </c>
      <c r="D5212" s="63">
        <v>3</v>
      </c>
      <c r="E5212" s="63">
        <v>0.85546650000000002</v>
      </c>
      <c r="F5212" s="63">
        <v>0.62378339999999999</v>
      </c>
      <c r="G5212" s="63">
        <v>-0.2316831</v>
      </c>
      <c r="H5212" s="63">
        <v>65.9773</v>
      </c>
      <c r="I5212" s="63">
        <v>-0.37657069999999998</v>
      </c>
      <c r="J5212" s="63">
        <v>-0.29097000000000001</v>
      </c>
      <c r="K5212" s="63">
        <v>-0.2316831</v>
      </c>
      <c r="L5212" s="63">
        <v>-0.1723963</v>
      </c>
      <c r="M5212" s="63">
        <v>-8.6795499999999998E-2</v>
      </c>
      <c r="N5212" s="63">
        <v>1536</v>
      </c>
      <c r="O5212" s="63">
        <v>0.1130564</v>
      </c>
      <c r="P5212" s="63">
        <v>5</v>
      </c>
      <c r="Q5212" s="63">
        <v>1.2781749580960001E-2</v>
      </c>
    </row>
    <row r="5213" spans="1:17">
      <c r="A5213" s="63" t="s">
        <v>78</v>
      </c>
      <c r="B5213" s="63" t="s">
        <v>44</v>
      </c>
      <c r="C5213" s="63" t="s">
        <v>67</v>
      </c>
      <c r="D5213" s="63">
        <v>4</v>
      </c>
      <c r="E5213" s="63">
        <v>0.83130280000000001</v>
      </c>
      <c r="F5213" s="63">
        <v>0.61727799999999999</v>
      </c>
      <c r="G5213" s="63">
        <v>-0.21402479999999999</v>
      </c>
      <c r="H5213" s="63">
        <v>64.318200000000004</v>
      </c>
      <c r="I5213" s="63">
        <v>-0.35891240000000002</v>
      </c>
      <c r="J5213" s="63">
        <v>-0.27331159999999999</v>
      </c>
      <c r="K5213" s="63">
        <v>-0.21402479999999999</v>
      </c>
      <c r="L5213" s="63">
        <v>-0.15473790000000001</v>
      </c>
      <c r="M5213" s="63">
        <v>-6.9137199999999996E-2</v>
      </c>
      <c r="N5213" s="63">
        <v>1536</v>
      </c>
      <c r="O5213" s="63">
        <v>0.1130564</v>
      </c>
      <c r="P5213" s="63">
        <v>5</v>
      </c>
      <c r="Q5213" s="63">
        <v>1.2781749580960001E-2</v>
      </c>
    </row>
    <row r="5214" spans="1:17">
      <c r="A5214" s="63" t="s">
        <v>78</v>
      </c>
      <c r="B5214" s="63" t="s">
        <v>44</v>
      </c>
      <c r="C5214" s="63" t="s">
        <v>67</v>
      </c>
      <c r="D5214" s="63">
        <v>5</v>
      </c>
      <c r="E5214" s="63">
        <v>0.84761569999999997</v>
      </c>
      <c r="F5214" s="63">
        <v>0.63251869999999999</v>
      </c>
      <c r="G5214" s="63">
        <v>-0.21509700000000001</v>
      </c>
      <c r="H5214" s="63">
        <v>63.159100000000002</v>
      </c>
      <c r="I5214" s="63">
        <v>-0.35998459999999999</v>
      </c>
      <c r="J5214" s="63">
        <v>-0.27438380000000001</v>
      </c>
      <c r="K5214" s="63">
        <v>-0.21509700000000001</v>
      </c>
      <c r="L5214" s="63">
        <v>-0.15581020000000001</v>
      </c>
      <c r="M5214" s="63">
        <v>-7.0209400000000005E-2</v>
      </c>
      <c r="N5214" s="63">
        <v>1536</v>
      </c>
      <c r="O5214" s="63">
        <v>0.1130564</v>
      </c>
      <c r="P5214" s="63">
        <v>5</v>
      </c>
      <c r="Q5214" s="63">
        <v>1.2781749580960001E-2</v>
      </c>
    </row>
    <row r="5215" spans="1:17">
      <c r="A5215" s="63" t="s">
        <v>78</v>
      </c>
      <c r="B5215" s="63" t="s">
        <v>44</v>
      </c>
      <c r="C5215" s="63" t="s">
        <v>67</v>
      </c>
      <c r="D5215" s="63">
        <v>6</v>
      </c>
      <c r="E5215" s="63">
        <v>0.95019580000000003</v>
      </c>
      <c r="F5215" s="63">
        <v>0.68323769999999995</v>
      </c>
      <c r="G5215" s="63">
        <v>-0.26695819999999998</v>
      </c>
      <c r="H5215" s="63">
        <v>62.0227</v>
      </c>
      <c r="I5215" s="63">
        <v>-0.41184579999999998</v>
      </c>
      <c r="J5215" s="63">
        <v>-0.32624500000000001</v>
      </c>
      <c r="K5215" s="63">
        <v>-0.26695819999999998</v>
      </c>
      <c r="L5215" s="63">
        <v>-0.2076713</v>
      </c>
      <c r="M5215" s="63">
        <v>-0.1220706</v>
      </c>
      <c r="N5215" s="63">
        <v>1536</v>
      </c>
      <c r="O5215" s="63">
        <v>0.1130564</v>
      </c>
      <c r="P5215" s="63">
        <v>5</v>
      </c>
      <c r="Q5215" s="63">
        <v>1.2781749580960001E-2</v>
      </c>
    </row>
    <row r="5216" spans="1:17">
      <c r="A5216" s="63" t="s">
        <v>78</v>
      </c>
      <c r="B5216" s="63" t="s">
        <v>44</v>
      </c>
      <c r="C5216" s="63" t="s">
        <v>67</v>
      </c>
      <c r="D5216" s="63">
        <v>7</v>
      </c>
      <c r="E5216" s="63">
        <v>1.1913549999999999</v>
      </c>
      <c r="F5216" s="63">
        <v>0.91875439999999997</v>
      </c>
      <c r="G5216" s="63">
        <v>-0.27260079999999998</v>
      </c>
      <c r="H5216" s="63">
        <v>61.9773</v>
      </c>
      <c r="I5216" s="63">
        <v>-0.41748839999999998</v>
      </c>
      <c r="J5216" s="63">
        <v>-0.33188770000000001</v>
      </c>
      <c r="K5216" s="63">
        <v>-0.27260079999999998</v>
      </c>
      <c r="L5216" s="63">
        <v>-0.213314</v>
      </c>
      <c r="M5216" s="63">
        <v>-0.1277132</v>
      </c>
      <c r="N5216" s="63">
        <v>1536</v>
      </c>
      <c r="O5216" s="63">
        <v>0.1130564</v>
      </c>
      <c r="P5216" s="63">
        <v>5</v>
      </c>
      <c r="Q5216" s="63">
        <v>1.2781749580960001E-2</v>
      </c>
    </row>
    <row r="5217" spans="1:17">
      <c r="A5217" s="63" t="s">
        <v>78</v>
      </c>
      <c r="B5217" s="63" t="s">
        <v>44</v>
      </c>
      <c r="C5217" s="63" t="s">
        <v>67</v>
      </c>
      <c r="D5217" s="63">
        <v>8</v>
      </c>
      <c r="E5217" s="63">
        <v>1.355575</v>
      </c>
      <c r="F5217" s="63">
        <v>1.127445</v>
      </c>
      <c r="G5217" s="63">
        <v>-0.22813</v>
      </c>
      <c r="H5217" s="63">
        <v>65.2273</v>
      </c>
      <c r="I5217" s="63">
        <v>-0.3730176</v>
      </c>
      <c r="J5217" s="63">
        <v>-0.28741679999999997</v>
      </c>
      <c r="K5217" s="63">
        <v>-0.22813</v>
      </c>
      <c r="L5217" s="63">
        <v>-0.1688432</v>
      </c>
      <c r="M5217" s="63">
        <v>-8.3242399999999994E-2</v>
      </c>
      <c r="N5217" s="63">
        <v>1536</v>
      </c>
      <c r="O5217" s="63">
        <v>0.1130564</v>
      </c>
      <c r="P5217" s="63">
        <v>5</v>
      </c>
      <c r="Q5217" s="63">
        <v>1.2781749580960001E-2</v>
      </c>
    </row>
    <row r="5218" spans="1:17">
      <c r="A5218" s="63" t="s">
        <v>78</v>
      </c>
      <c r="B5218" s="63" t="s">
        <v>44</v>
      </c>
      <c r="C5218" s="63" t="s">
        <v>67</v>
      </c>
      <c r="D5218" s="63">
        <v>9</v>
      </c>
      <c r="E5218" s="63">
        <v>1.3797429999999999</v>
      </c>
      <c r="F5218" s="63">
        <v>1.274095</v>
      </c>
      <c r="G5218" s="63">
        <v>-0.1056473</v>
      </c>
      <c r="H5218" s="63">
        <v>69.2727</v>
      </c>
      <c r="I5218" s="63">
        <v>-0.2505349</v>
      </c>
      <c r="J5218" s="63">
        <v>-0.1649342</v>
      </c>
      <c r="K5218" s="63">
        <v>-0.1056473</v>
      </c>
      <c r="L5218" s="63">
        <v>-4.6360499999999999E-2</v>
      </c>
      <c r="M5218" s="63">
        <v>3.9240299999999999E-2</v>
      </c>
      <c r="N5218" s="63">
        <v>1536</v>
      </c>
      <c r="O5218" s="63">
        <v>0.1130564</v>
      </c>
      <c r="P5218" s="63">
        <v>5</v>
      </c>
      <c r="Q5218" s="63">
        <v>1.2781749580960001E-2</v>
      </c>
    </row>
    <row r="5219" spans="1:17">
      <c r="A5219" s="63" t="s">
        <v>78</v>
      </c>
      <c r="B5219" s="63" t="s">
        <v>44</v>
      </c>
      <c r="C5219" s="63" t="s">
        <v>67</v>
      </c>
      <c r="D5219" s="63">
        <v>10</v>
      </c>
      <c r="E5219" s="63">
        <v>1.441031</v>
      </c>
      <c r="F5219" s="63">
        <v>1.340652</v>
      </c>
      <c r="G5219" s="63">
        <v>-0.1003797</v>
      </c>
      <c r="H5219" s="63">
        <v>72.9773</v>
      </c>
      <c r="I5219" s="63">
        <v>-0.24526729999999999</v>
      </c>
      <c r="J5219" s="63">
        <v>-0.15966649999999999</v>
      </c>
      <c r="K5219" s="63">
        <v>-0.1003797</v>
      </c>
      <c r="L5219" s="63">
        <v>-4.1092900000000002E-2</v>
      </c>
      <c r="M5219" s="63">
        <v>4.4507900000000003E-2</v>
      </c>
      <c r="N5219" s="63">
        <v>1536</v>
      </c>
      <c r="O5219" s="63">
        <v>0.1130564</v>
      </c>
      <c r="P5219" s="63">
        <v>5</v>
      </c>
      <c r="Q5219" s="63">
        <v>1.2781749580960001E-2</v>
      </c>
    </row>
    <row r="5220" spans="1:17">
      <c r="A5220" s="63" t="s">
        <v>78</v>
      </c>
      <c r="B5220" s="63" t="s">
        <v>44</v>
      </c>
      <c r="C5220" s="63" t="s">
        <v>67</v>
      </c>
      <c r="D5220" s="63">
        <v>11</v>
      </c>
      <c r="E5220" s="63">
        <v>1.4276009999999999</v>
      </c>
      <c r="F5220" s="63">
        <v>1.4639709999999999</v>
      </c>
      <c r="G5220" s="63">
        <v>3.63693E-2</v>
      </c>
      <c r="H5220" s="63">
        <v>76.068200000000004</v>
      </c>
      <c r="I5220" s="63">
        <v>-0.1085183</v>
      </c>
      <c r="J5220" s="63">
        <v>-2.29175E-2</v>
      </c>
      <c r="K5220" s="63">
        <v>3.63693E-2</v>
      </c>
      <c r="L5220" s="63">
        <v>9.5656199999999997E-2</v>
      </c>
      <c r="M5220" s="63">
        <v>0.1812569</v>
      </c>
      <c r="N5220" s="63">
        <v>1536</v>
      </c>
      <c r="O5220" s="63">
        <v>0.1130564</v>
      </c>
      <c r="P5220" s="63">
        <v>5</v>
      </c>
      <c r="Q5220" s="63">
        <v>1.2781749580960001E-2</v>
      </c>
    </row>
    <row r="5221" spans="1:17">
      <c r="A5221" s="63" t="s">
        <v>78</v>
      </c>
      <c r="B5221" s="63" t="s">
        <v>44</v>
      </c>
      <c r="C5221" s="63" t="s">
        <v>67</v>
      </c>
      <c r="D5221" s="63">
        <v>12</v>
      </c>
      <c r="E5221" s="63">
        <v>1.404007</v>
      </c>
      <c r="F5221" s="63">
        <v>1.553671</v>
      </c>
      <c r="G5221" s="63">
        <v>0.14966399999999999</v>
      </c>
      <c r="H5221" s="63">
        <v>78.886399999999995</v>
      </c>
      <c r="I5221" s="63">
        <v>4.7764000000000001E-3</v>
      </c>
      <c r="J5221" s="63">
        <v>9.0377200000000005E-2</v>
      </c>
      <c r="K5221" s="63">
        <v>0.14966399999999999</v>
      </c>
      <c r="L5221" s="63">
        <v>0.20895089999999999</v>
      </c>
      <c r="M5221" s="63">
        <v>0.29455160000000002</v>
      </c>
      <c r="N5221" s="63">
        <v>1536</v>
      </c>
      <c r="O5221" s="63">
        <v>0.1130564</v>
      </c>
      <c r="P5221" s="63">
        <v>5</v>
      </c>
      <c r="Q5221" s="63">
        <v>1.2781749580960001E-2</v>
      </c>
    </row>
    <row r="5222" spans="1:17">
      <c r="A5222" s="63" t="s">
        <v>78</v>
      </c>
      <c r="B5222" s="63" t="s">
        <v>44</v>
      </c>
      <c r="C5222" s="63" t="s">
        <v>67</v>
      </c>
      <c r="D5222" s="63">
        <v>13</v>
      </c>
      <c r="E5222" s="63">
        <v>1.331107</v>
      </c>
      <c r="F5222" s="63">
        <v>1.6823619999999999</v>
      </c>
      <c r="G5222" s="63">
        <v>0.35125580000000001</v>
      </c>
      <c r="H5222" s="63">
        <v>81.704499999999996</v>
      </c>
      <c r="I5222" s="63">
        <v>0.2063682</v>
      </c>
      <c r="J5222" s="63">
        <v>0.29196889999999998</v>
      </c>
      <c r="K5222" s="63">
        <v>0.35125580000000001</v>
      </c>
      <c r="L5222" s="63">
        <v>0.41054259999999998</v>
      </c>
      <c r="M5222" s="63">
        <v>0.49614340000000001</v>
      </c>
      <c r="N5222" s="63">
        <v>1536</v>
      </c>
      <c r="O5222" s="63">
        <v>0.1130564</v>
      </c>
      <c r="P5222" s="63">
        <v>5</v>
      </c>
      <c r="Q5222" s="63">
        <v>1.2781749580960001E-2</v>
      </c>
    </row>
    <row r="5223" spans="1:17">
      <c r="A5223" s="63" t="s">
        <v>78</v>
      </c>
      <c r="B5223" s="63" t="s">
        <v>44</v>
      </c>
      <c r="C5223" s="63" t="s">
        <v>67</v>
      </c>
      <c r="D5223" s="63">
        <v>14</v>
      </c>
      <c r="E5223" s="63">
        <v>1.3747050000000001</v>
      </c>
      <c r="F5223" s="63">
        <v>1.8269070000000001</v>
      </c>
      <c r="G5223" s="63">
        <v>0.4522024</v>
      </c>
      <c r="H5223" s="63">
        <v>83.7727</v>
      </c>
      <c r="I5223" s="63">
        <v>0.3073148</v>
      </c>
      <c r="J5223" s="63">
        <v>0.39291559999999998</v>
      </c>
      <c r="K5223" s="63">
        <v>0.4522024</v>
      </c>
      <c r="L5223" s="63">
        <v>0.51148930000000004</v>
      </c>
      <c r="M5223" s="63">
        <v>0.59709000000000001</v>
      </c>
      <c r="N5223" s="63">
        <v>1536</v>
      </c>
      <c r="O5223" s="63">
        <v>0.1130564</v>
      </c>
      <c r="P5223" s="63">
        <v>5</v>
      </c>
      <c r="Q5223" s="63">
        <v>1.2781749580960001E-2</v>
      </c>
    </row>
    <row r="5224" spans="1:17">
      <c r="A5224" s="63" t="s">
        <v>78</v>
      </c>
      <c r="B5224" s="63" t="s">
        <v>44</v>
      </c>
      <c r="C5224" s="63" t="s">
        <v>67</v>
      </c>
      <c r="D5224" s="63">
        <v>15</v>
      </c>
      <c r="E5224" s="63">
        <v>1.4296469999999999</v>
      </c>
      <c r="F5224" s="63">
        <v>1.9362200000000001</v>
      </c>
      <c r="G5224" s="63">
        <v>0.50657260000000004</v>
      </c>
      <c r="H5224" s="63">
        <v>85.568200000000004</v>
      </c>
      <c r="I5224" s="63">
        <v>0.36168499999999998</v>
      </c>
      <c r="J5224" s="63">
        <v>0.44728580000000001</v>
      </c>
      <c r="K5224" s="63">
        <v>0.50657260000000004</v>
      </c>
      <c r="L5224" s="63">
        <v>0.56585940000000001</v>
      </c>
      <c r="M5224" s="63">
        <v>0.65146020000000004</v>
      </c>
      <c r="N5224" s="63">
        <v>1536</v>
      </c>
      <c r="O5224" s="63">
        <v>0.1130564</v>
      </c>
      <c r="P5224" s="63">
        <v>5</v>
      </c>
      <c r="Q5224" s="63">
        <v>1.2781749580960001E-2</v>
      </c>
    </row>
    <row r="5225" spans="1:17">
      <c r="A5225" s="63" t="s">
        <v>78</v>
      </c>
      <c r="B5225" s="63" t="s">
        <v>44</v>
      </c>
      <c r="C5225" s="63" t="s">
        <v>67</v>
      </c>
      <c r="D5225" s="63">
        <v>16</v>
      </c>
      <c r="E5225" s="63">
        <v>1.5615349999999999</v>
      </c>
      <c r="F5225" s="63">
        <v>2.0525679999999999</v>
      </c>
      <c r="G5225" s="63">
        <v>0.49103269999999999</v>
      </c>
      <c r="H5225" s="63">
        <v>86.840900000000005</v>
      </c>
      <c r="I5225" s="63">
        <v>0.34614509999999998</v>
      </c>
      <c r="J5225" s="63">
        <v>0.43174590000000002</v>
      </c>
      <c r="K5225" s="63">
        <v>0.49103269999999999</v>
      </c>
      <c r="L5225" s="63">
        <v>0.55031960000000002</v>
      </c>
      <c r="M5225" s="63">
        <v>0.63592029999999999</v>
      </c>
      <c r="N5225" s="63">
        <v>1536</v>
      </c>
      <c r="O5225" s="63">
        <v>0.1130564</v>
      </c>
      <c r="P5225" s="63">
        <v>5</v>
      </c>
      <c r="Q5225" s="63">
        <v>1.2781749580960001E-2</v>
      </c>
    </row>
    <row r="5226" spans="1:17">
      <c r="A5226" s="63" t="s">
        <v>78</v>
      </c>
      <c r="B5226" s="63" t="s">
        <v>44</v>
      </c>
      <c r="C5226" s="63" t="s">
        <v>67</v>
      </c>
      <c r="D5226" s="63">
        <v>17</v>
      </c>
      <c r="E5226" s="63">
        <v>1.7287939999999999</v>
      </c>
      <c r="F5226" s="63">
        <v>2.1818040000000001</v>
      </c>
      <c r="G5226" s="63">
        <v>0.45301000000000002</v>
      </c>
      <c r="H5226" s="63">
        <v>87.4773</v>
      </c>
      <c r="I5226" s="63">
        <v>0.30812240000000002</v>
      </c>
      <c r="J5226" s="63">
        <v>0.39372309999999999</v>
      </c>
      <c r="K5226" s="63">
        <v>0.45301000000000002</v>
      </c>
      <c r="L5226" s="63">
        <v>0.5122968</v>
      </c>
      <c r="M5226" s="63">
        <v>0.59789749999999997</v>
      </c>
      <c r="N5226" s="63">
        <v>1536</v>
      </c>
      <c r="O5226" s="63">
        <v>0.1130564</v>
      </c>
      <c r="P5226" s="63">
        <v>5</v>
      </c>
      <c r="Q5226" s="63">
        <v>1.2781749580960001E-2</v>
      </c>
    </row>
    <row r="5227" spans="1:17">
      <c r="A5227" s="63" t="s">
        <v>78</v>
      </c>
      <c r="B5227" s="63" t="s">
        <v>44</v>
      </c>
      <c r="C5227" s="63" t="s">
        <v>67</v>
      </c>
      <c r="D5227" s="63">
        <v>18</v>
      </c>
      <c r="E5227" s="63">
        <v>1.9174880000000001</v>
      </c>
      <c r="F5227" s="63">
        <v>2.3002919999999998</v>
      </c>
      <c r="G5227" s="63">
        <v>0.38280360000000002</v>
      </c>
      <c r="H5227" s="63">
        <v>87.136399999999995</v>
      </c>
      <c r="I5227" s="63">
        <v>0.23791599999999999</v>
      </c>
      <c r="J5227" s="63">
        <v>0.32351669999999999</v>
      </c>
      <c r="K5227" s="63">
        <v>0.38280360000000002</v>
      </c>
      <c r="L5227" s="63">
        <v>0.44209039999999999</v>
      </c>
      <c r="M5227" s="63">
        <v>0.52769109999999997</v>
      </c>
      <c r="N5227" s="63">
        <v>1536</v>
      </c>
      <c r="O5227" s="63">
        <v>0.1130564</v>
      </c>
      <c r="P5227" s="63">
        <v>5</v>
      </c>
      <c r="Q5227" s="63">
        <v>1.2781749580960001E-2</v>
      </c>
    </row>
    <row r="5228" spans="1:17">
      <c r="A5228" s="63" t="s">
        <v>78</v>
      </c>
      <c r="B5228" s="63" t="s">
        <v>44</v>
      </c>
      <c r="C5228" s="63" t="s">
        <v>67</v>
      </c>
      <c r="D5228" s="63">
        <v>19</v>
      </c>
      <c r="E5228" s="63">
        <v>2.25448</v>
      </c>
      <c r="F5228" s="63">
        <v>2.3528690000000001</v>
      </c>
      <c r="G5228" s="63">
        <v>9.8388199999999995E-2</v>
      </c>
      <c r="H5228" s="63">
        <v>86.25</v>
      </c>
      <c r="I5228" s="63">
        <v>-4.6499400000000003E-2</v>
      </c>
      <c r="J5228" s="63">
        <v>3.9101400000000001E-2</v>
      </c>
      <c r="K5228" s="63">
        <v>9.8388199999999995E-2</v>
      </c>
      <c r="L5228" s="63">
        <v>0.15767500000000001</v>
      </c>
      <c r="M5228" s="63">
        <v>0.24327579999999999</v>
      </c>
      <c r="N5228" s="63">
        <v>1536</v>
      </c>
      <c r="O5228" s="63">
        <v>0.1130564</v>
      </c>
      <c r="P5228" s="63">
        <v>5</v>
      </c>
      <c r="Q5228" s="63">
        <v>1.2781749580960001E-2</v>
      </c>
    </row>
    <row r="5229" spans="1:17">
      <c r="A5229" s="63" t="s">
        <v>78</v>
      </c>
      <c r="B5229" s="63" t="s">
        <v>44</v>
      </c>
      <c r="C5229" s="63" t="s">
        <v>67</v>
      </c>
      <c r="D5229" s="63">
        <v>20</v>
      </c>
      <c r="E5229" s="63">
        <v>2.2976839999999998</v>
      </c>
      <c r="F5229" s="63">
        <v>2.2447859999999999</v>
      </c>
      <c r="G5229" s="63">
        <v>-5.2898899999999999E-2</v>
      </c>
      <c r="H5229" s="63">
        <v>83.7273</v>
      </c>
      <c r="I5229" s="63">
        <v>-0.1977865</v>
      </c>
      <c r="J5229" s="63">
        <v>-0.1121857</v>
      </c>
      <c r="K5229" s="63">
        <v>-5.2898899999999999E-2</v>
      </c>
      <c r="L5229" s="63">
        <v>6.3879000000000002E-3</v>
      </c>
      <c r="M5229" s="63">
        <v>9.1988700000000007E-2</v>
      </c>
      <c r="N5229" s="63">
        <v>1536</v>
      </c>
      <c r="O5229" s="63">
        <v>0.1130564</v>
      </c>
      <c r="P5229" s="63">
        <v>5</v>
      </c>
      <c r="Q5229" s="63">
        <v>1.2781749580960001E-2</v>
      </c>
    </row>
    <row r="5230" spans="1:17">
      <c r="A5230" s="63" t="s">
        <v>78</v>
      </c>
      <c r="B5230" s="63" t="s">
        <v>44</v>
      </c>
      <c r="C5230" s="63" t="s">
        <v>67</v>
      </c>
      <c r="D5230" s="63">
        <v>21</v>
      </c>
      <c r="E5230" s="63">
        <v>2.2846869999999999</v>
      </c>
      <c r="F5230" s="63">
        <v>2.1063399999999999</v>
      </c>
      <c r="G5230" s="63">
        <v>-0.1783469</v>
      </c>
      <c r="H5230" s="63">
        <v>80.704499999999996</v>
      </c>
      <c r="I5230" s="63">
        <v>-0.32323449999999998</v>
      </c>
      <c r="J5230" s="63">
        <v>-0.2376337</v>
      </c>
      <c r="K5230" s="63">
        <v>-0.1783469</v>
      </c>
      <c r="L5230" s="63">
        <v>-0.11906</v>
      </c>
      <c r="M5230" s="63">
        <v>-3.3459299999999997E-2</v>
      </c>
      <c r="N5230" s="63">
        <v>1536</v>
      </c>
      <c r="O5230" s="63">
        <v>0.1130564</v>
      </c>
      <c r="P5230" s="63">
        <v>5</v>
      </c>
      <c r="Q5230" s="63">
        <v>1.2781749580960001E-2</v>
      </c>
    </row>
    <row r="5231" spans="1:17">
      <c r="A5231" s="63" t="s">
        <v>78</v>
      </c>
      <c r="B5231" s="63" t="s">
        <v>44</v>
      </c>
      <c r="C5231" s="63" t="s">
        <v>67</v>
      </c>
      <c r="D5231" s="63">
        <v>22</v>
      </c>
      <c r="E5231" s="63">
        <v>2.0997279999999998</v>
      </c>
      <c r="F5231" s="63">
        <v>1.849699</v>
      </c>
      <c r="G5231" s="63">
        <v>-0.25002839999999998</v>
      </c>
      <c r="H5231" s="63">
        <v>77.363600000000005</v>
      </c>
      <c r="I5231" s="63">
        <v>-0.39491599999999999</v>
      </c>
      <c r="J5231" s="63">
        <v>-0.30931520000000001</v>
      </c>
      <c r="K5231" s="63">
        <v>-0.25002839999999998</v>
      </c>
      <c r="L5231" s="63">
        <v>-0.19074150000000001</v>
      </c>
      <c r="M5231" s="63">
        <v>-0.10514080000000001</v>
      </c>
      <c r="N5231" s="63">
        <v>1536</v>
      </c>
      <c r="O5231" s="63">
        <v>0.1130564</v>
      </c>
      <c r="P5231" s="63">
        <v>5</v>
      </c>
      <c r="Q5231" s="63">
        <v>1.2781749580960001E-2</v>
      </c>
    </row>
    <row r="5232" spans="1:17">
      <c r="A5232" s="63" t="s">
        <v>78</v>
      </c>
      <c r="B5232" s="63" t="s">
        <v>44</v>
      </c>
      <c r="C5232" s="63" t="s">
        <v>67</v>
      </c>
      <c r="D5232" s="63">
        <v>23</v>
      </c>
      <c r="E5232" s="63">
        <v>1.7318450000000001</v>
      </c>
      <c r="F5232" s="63">
        <v>1.4784010000000001</v>
      </c>
      <c r="G5232" s="63">
        <v>-0.25344440000000001</v>
      </c>
      <c r="H5232" s="63">
        <v>74.068200000000004</v>
      </c>
      <c r="I5232" s="63">
        <v>-0.39833200000000002</v>
      </c>
      <c r="J5232" s="63">
        <v>-0.31273129999999999</v>
      </c>
      <c r="K5232" s="63">
        <v>-0.25344440000000001</v>
      </c>
      <c r="L5232" s="63">
        <v>-0.19415760000000001</v>
      </c>
      <c r="M5232" s="63">
        <v>-0.10855679999999999</v>
      </c>
      <c r="N5232" s="63">
        <v>1536</v>
      </c>
      <c r="O5232" s="63">
        <v>0.1130564</v>
      </c>
      <c r="P5232" s="63">
        <v>5</v>
      </c>
      <c r="Q5232" s="63">
        <v>1.2781749580960001E-2</v>
      </c>
    </row>
    <row r="5233" spans="1:17">
      <c r="A5233" s="63" t="s">
        <v>78</v>
      </c>
      <c r="B5233" s="63" t="s">
        <v>44</v>
      </c>
      <c r="C5233" s="63" t="s">
        <v>67</v>
      </c>
      <c r="D5233" s="63">
        <v>24</v>
      </c>
      <c r="E5233" s="63">
        <v>1.3320419999999999</v>
      </c>
      <c r="F5233" s="63">
        <v>1.125915</v>
      </c>
      <c r="G5233" s="63">
        <v>-0.2061267</v>
      </c>
      <c r="H5233" s="63">
        <v>71.409099999999995</v>
      </c>
      <c r="I5233" s="63">
        <v>-0.3510143</v>
      </c>
      <c r="J5233" s="63">
        <v>-0.26541350000000002</v>
      </c>
      <c r="K5233" s="63">
        <v>-0.2061267</v>
      </c>
      <c r="L5233" s="63">
        <v>-0.1468399</v>
      </c>
      <c r="M5233" s="63">
        <v>-6.1239099999999998E-2</v>
      </c>
      <c r="N5233" s="63">
        <v>1536</v>
      </c>
      <c r="O5233" s="63">
        <v>0.1130564</v>
      </c>
      <c r="P5233" s="63">
        <v>5</v>
      </c>
      <c r="Q5233" s="63">
        <v>1.2781749580960001E-2</v>
      </c>
    </row>
    <row r="5234" spans="1:17">
      <c r="A5234" s="63" t="s">
        <v>78</v>
      </c>
      <c r="B5234" s="63" t="s">
        <v>44</v>
      </c>
      <c r="C5234" s="63" t="s">
        <v>68</v>
      </c>
      <c r="D5234" s="63">
        <v>1</v>
      </c>
      <c r="E5234" s="63">
        <v>1.1752</v>
      </c>
      <c r="F5234" s="63">
        <v>0.95281099999999996</v>
      </c>
      <c r="G5234" s="63">
        <v>-0.222389</v>
      </c>
      <c r="H5234" s="63">
        <v>72.136399999999995</v>
      </c>
      <c r="I5234" s="63">
        <v>-0.36727660000000001</v>
      </c>
      <c r="J5234" s="63">
        <v>-0.28167579999999998</v>
      </c>
      <c r="K5234" s="63">
        <v>-0.222389</v>
      </c>
      <c r="L5234" s="63">
        <v>-0.1631021</v>
      </c>
      <c r="M5234" s="63">
        <v>-7.7501399999999998E-2</v>
      </c>
      <c r="N5234" s="63">
        <v>1536</v>
      </c>
      <c r="O5234" s="63">
        <v>0.1130564</v>
      </c>
      <c r="P5234" s="63">
        <v>6</v>
      </c>
      <c r="Q5234" s="63">
        <v>1.2781749580960001E-2</v>
      </c>
    </row>
    <row r="5235" spans="1:17">
      <c r="A5235" s="63" t="s">
        <v>78</v>
      </c>
      <c r="B5235" s="63" t="s">
        <v>44</v>
      </c>
      <c r="C5235" s="63" t="s">
        <v>68</v>
      </c>
      <c r="D5235" s="63">
        <v>2</v>
      </c>
      <c r="E5235" s="63">
        <v>1.0668070000000001</v>
      </c>
      <c r="F5235" s="63">
        <v>0.81760540000000004</v>
      </c>
      <c r="G5235" s="63">
        <v>-0.2492018</v>
      </c>
      <c r="H5235" s="63">
        <v>70.454499999999996</v>
      </c>
      <c r="I5235" s="63">
        <v>-0.39408939999999998</v>
      </c>
      <c r="J5235" s="63">
        <v>-0.3084886</v>
      </c>
      <c r="K5235" s="63">
        <v>-0.2492018</v>
      </c>
      <c r="L5235" s="63">
        <v>-0.1899149</v>
      </c>
      <c r="M5235" s="63">
        <v>-0.1043142</v>
      </c>
      <c r="N5235" s="63">
        <v>1536</v>
      </c>
      <c r="O5235" s="63">
        <v>0.1130564</v>
      </c>
      <c r="P5235" s="63">
        <v>6</v>
      </c>
      <c r="Q5235" s="63">
        <v>1.2781749580960001E-2</v>
      </c>
    </row>
    <row r="5236" spans="1:17">
      <c r="A5236" s="63" t="s">
        <v>78</v>
      </c>
      <c r="B5236" s="63" t="s">
        <v>44</v>
      </c>
      <c r="C5236" s="63" t="s">
        <v>68</v>
      </c>
      <c r="D5236" s="63">
        <v>3</v>
      </c>
      <c r="E5236" s="63">
        <v>0.96698079999999997</v>
      </c>
      <c r="F5236" s="63">
        <v>0.73339279999999996</v>
      </c>
      <c r="G5236" s="63">
        <v>-0.23358799999999999</v>
      </c>
      <c r="H5236" s="63">
        <v>68.909099999999995</v>
      </c>
      <c r="I5236" s="63">
        <v>-0.37847560000000002</v>
      </c>
      <c r="J5236" s="63">
        <v>-0.29287489999999999</v>
      </c>
      <c r="K5236" s="63">
        <v>-0.23358799999999999</v>
      </c>
      <c r="L5236" s="63">
        <v>-0.17430119999999999</v>
      </c>
      <c r="M5236" s="63">
        <v>-8.8700399999999999E-2</v>
      </c>
      <c r="N5236" s="63">
        <v>1536</v>
      </c>
      <c r="O5236" s="63">
        <v>0.1130564</v>
      </c>
      <c r="P5236" s="63">
        <v>6</v>
      </c>
      <c r="Q5236" s="63">
        <v>1.2781749580960001E-2</v>
      </c>
    </row>
    <row r="5237" spans="1:17">
      <c r="A5237" s="63" t="s">
        <v>78</v>
      </c>
      <c r="B5237" s="63" t="s">
        <v>44</v>
      </c>
      <c r="C5237" s="63" t="s">
        <v>68</v>
      </c>
      <c r="D5237" s="63">
        <v>4</v>
      </c>
      <c r="E5237" s="63">
        <v>0.92301040000000001</v>
      </c>
      <c r="F5237" s="63">
        <v>0.72549799999999998</v>
      </c>
      <c r="G5237" s="63">
        <v>-0.1975124</v>
      </c>
      <c r="H5237" s="63">
        <v>67.318200000000004</v>
      </c>
      <c r="I5237" s="63">
        <v>-0.34239999999999998</v>
      </c>
      <c r="J5237" s="63">
        <v>-0.25679920000000001</v>
      </c>
      <c r="K5237" s="63">
        <v>-0.1975124</v>
      </c>
      <c r="L5237" s="63">
        <v>-0.1382256</v>
      </c>
      <c r="M5237" s="63">
        <v>-5.2624799999999999E-2</v>
      </c>
      <c r="N5237" s="63">
        <v>1536</v>
      </c>
      <c r="O5237" s="63">
        <v>0.1130564</v>
      </c>
      <c r="P5237" s="63">
        <v>6</v>
      </c>
      <c r="Q5237" s="63">
        <v>1.2781749580960001E-2</v>
      </c>
    </row>
    <row r="5238" spans="1:17">
      <c r="A5238" s="63" t="s">
        <v>78</v>
      </c>
      <c r="B5238" s="63" t="s">
        <v>44</v>
      </c>
      <c r="C5238" s="63" t="s">
        <v>68</v>
      </c>
      <c r="D5238" s="63">
        <v>5</v>
      </c>
      <c r="E5238" s="63">
        <v>0.92703599999999997</v>
      </c>
      <c r="F5238" s="63">
        <v>0.70446620000000004</v>
      </c>
      <c r="G5238" s="63">
        <v>-0.22256980000000001</v>
      </c>
      <c r="H5238" s="63">
        <v>66.136399999999995</v>
      </c>
      <c r="I5238" s="63">
        <v>-0.36745739999999999</v>
      </c>
      <c r="J5238" s="63">
        <v>-0.28185660000000001</v>
      </c>
      <c r="K5238" s="63">
        <v>-0.22256980000000001</v>
      </c>
      <c r="L5238" s="63">
        <v>-0.16328290000000001</v>
      </c>
      <c r="M5238" s="63">
        <v>-7.7682200000000007E-2</v>
      </c>
      <c r="N5238" s="63">
        <v>1536</v>
      </c>
      <c r="O5238" s="63">
        <v>0.1130564</v>
      </c>
      <c r="P5238" s="63">
        <v>6</v>
      </c>
      <c r="Q5238" s="63">
        <v>1.2781749580960001E-2</v>
      </c>
    </row>
    <row r="5239" spans="1:17">
      <c r="A5239" s="63" t="s">
        <v>78</v>
      </c>
      <c r="B5239" s="63" t="s">
        <v>44</v>
      </c>
      <c r="C5239" s="63" t="s">
        <v>68</v>
      </c>
      <c r="D5239" s="63">
        <v>6</v>
      </c>
      <c r="E5239" s="63">
        <v>0.98986479999999999</v>
      </c>
      <c r="F5239" s="63">
        <v>0.72290659999999995</v>
      </c>
      <c r="G5239" s="63">
        <v>-0.26695819999999998</v>
      </c>
      <c r="H5239" s="63">
        <v>64.9773</v>
      </c>
      <c r="I5239" s="63">
        <v>-0.41184579999999998</v>
      </c>
      <c r="J5239" s="63">
        <v>-0.32624500000000001</v>
      </c>
      <c r="K5239" s="63">
        <v>-0.26695819999999998</v>
      </c>
      <c r="L5239" s="63">
        <v>-0.2076713</v>
      </c>
      <c r="M5239" s="63">
        <v>-0.1220706</v>
      </c>
      <c r="N5239" s="63">
        <v>1536</v>
      </c>
      <c r="O5239" s="63">
        <v>0.1130564</v>
      </c>
      <c r="P5239" s="63">
        <v>6</v>
      </c>
      <c r="Q5239" s="63">
        <v>1.2781749580960001E-2</v>
      </c>
    </row>
    <row r="5240" spans="1:17">
      <c r="A5240" s="63" t="s">
        <v>78</v>
      </c>
      <c r="B5240" s="63" t="s">
        <v>44</v>
      </c>
      <c r="C5240" s="63" t="s">
        <v>68</v>
      </c>
      <c r="D5240" s="63">
        <v>7</v>
      </c>
      <c r="E5240" s="63">
        <v>1.182642</v>
      </c>
      <c r="F5240" s="63">
        <v>0.9118522</v>
      </c>
      <c r="G5240" s="63">
        <v>-0.27078940000000001</v>
      </c>
      <c r="H5240" s="63">
        <v>65.2727</v>
      </c>
      <c r="I5240" s="63">
        <v>-0.41567700000000002</v>
      </c>
      <c r="J5240" s="63">
        <v>-0.33007629999999999</v>
      </c>
      <c r="K5240" s="63">
        <v>-0.27078940000000001</v>
      </c>
      <c r="L5240" s="63">
        <v>-0.21150260000000001</v>
      </c>
      <c r="M5240" s="63">
        <v>-0.12590180000000001</v>
      </c>
      <c r="N5240" s="63">
        <v>1536</v>
      </c>
      <c r="O5240" s="63">
        <v>0.1130564</v>
      </c>
      <c r="P5240" s="63">
        <v>6</v>
      </c>
      <c r="Q5240" s="63">
        <v>1.2781749580960001E-2</v>
      </c>
    </row>
    <row r="5241" spans="1:17">
      <c r="A5241" s="63" t="s">
        <v>78</v>
      </c>
      <c r="B5241" s="63" t="s">
        <v>44</v>
      </c>
      <c r="C5241" s="63" t="s">
        <v>68</v>
      </c>
      <c r="D5241" s="63">
        <v>8</v>
      </c>
      <c r="E5241" s="63">
        <v>1.2906820000000001</v>
      </c>
      <c r="F5241" s="63">
        <v>1.042278</v>
      </c>
      <c r="G5241" s="63">
        <v>-0.2484044</v>
      </c>
      <c r="H5241" s="63">
        <v>68.568200000000004</v>
      </c>
      <c r="I5241" s="63">
        <v>-0.39329199999999997</v>
      </c>
      <c r="J5241" s="63">
        <v>-0.3076912</v>
      </c>
      <c r="K5241" s="63">
        <v>-0.2484044</v>
      </c>
      <c r="L5241" s="63">
        <v>-0.1891176</v>
      </c>
      <c r="M5241" s="63">
        <v>-0.10351680000000001</v>
      </c>
      <c r="N5241" s="63">
        <v>1536</v>
      </c>
      <c r="O5241" s="63">
        <v>0.1130564</v>
      </c>
      <c r="P5241" s="63">
        <v>6</v>
      </c>
      <c r="Q5241" s="63">
        <v>1.2781749580960001E-2</v>
      </c>
    </row>
    <row r="5242" spans="1:17">
      <c r="A5242" s="63" t="s">
        <v>78</v>
      </c>
      <c r="B5242" s="63" t="s">
        <v>44</v>
      </c>
      <c r="C5242" s="63" t="s">
        <v>68</v>
      </c>
      <c r="D5242" s="63">
        <v>9</v>
      </c>
      <c r="E5242" s="63">
        <v>1.3548359999999999</v>
      </c>
      <c r="F5242" s="63">
        <v>1.2622679999999999</v>
      </c>
      <c r="G5242" s="63">
        <v>-9.2568200000000003E-2</v>
      </c>
      <c r="H5242" s="63">
        <v>72.9773</v>
      </c>
      <c r="I5242" s="63">
        <v>-0.23745579999999999</v>
      </c>
      <c r="J5242" s="63">
        <v>-0.15185499999999999</v>
      </c>
      <c r="K5242" s="63">
        <v>-9.2568200000000003E-2</v>
      </c>
      <c r="L5242" s="63">
        <v>-3.32813E-2</v>
      </c>
      <c r="M5242" s="63">
        <v>5.2319400000000002E-2</v>
      </c>
      <c r="N5242" s="63">
        <v>1536</v>
      </c>
      <c r="O5242" s="63">
        <v>0.1130564</v>
      </c>
      <c r="P5242" s="63">
        <v>6</v>
      </c>
      <c r="Q5242" s="63">
        <v>1.2781749580960001E-2</v>
      </c>
    </row>
    <row r="5243" spans="1:17">
      <c r="A5243" s="63" t="s">
        <v>78</v>
      </c>
      <c r="B5243" s="63" t="s">
        <v>44</v>
      </c>
      <c r="C5243" s="63" t="s">
        <v>68</v>
      </c>
      <c r="D5243" s="63">
        <v>10</v>
      </c>
      <c r="E5243" s="63">
        <v>1.425853</v>
      </c>
      <c r="F5243" s="63">
        <v>1.33588</v>
      </c>
      <c r="G5243" s="63">
        <v>-8.9972899999999995E-2</v>
      </c>
      <c r="H5243" s="63">
        <v>77.045500000000004</v>
      </c>
      <c r="I5243" s="63">
        <v>-0.2348605</v>
      </c>
      <c r="J5243" s="63">
        <v>-0.1492597</v>
      </c>
      <c r="K5243" s="63">
        <v>-8.9972899999999995E-2</v>
      </c>
      <c r="L5243" s="63">
        <v>-3.0686000000000001E-2</v>
      </c>
      <c r="M5243" s="63">
        <v>5.4914699999999997E-2</v>
      </c>
      <c r="N5243" s="63">
        <v>1536</v>
      </c>
      <c r="O5243" s="63">
        <v>0.1130564</v>
      </c>
      <c r="P5243" s="63">
        <v>6</v>
      </c>
      <c r="Q5243" s="63">
        <v>1.2781749580960001E-2</v>
      </c>
    </row>
    <row r="5244" spans="1:17">
      <c r="A5244" s="63" t="s">
        <v>78</v>
      </c>
      <c r="B5244" s="63" t="s">
        <v>44</v>
      </c>
      <c r="C5244" s="63" t="s">
        <v>68</v>
      </c>
      <c r="D5244" s="63">
        <v>11</v>
      </c>
      <c r="E5244" s="63">
        <v>1.421773</v>
      </c>
      <c r="F5244" s="63">
        <v>1.4822979999999999</v>
      </c>
      <c r="G5244" s="63">
        <v>6.05254E-2</v>
      </c>
      <c r="H5244" s="63">
        <v>79.840900000000005</v>
      </c>
      <c r="I5244" s="63">
        <v>-8.4362199999999998E-2</v>
      </c>
      <c r="J5244" s="63">
        <v>1.2386000000000001E-3</v>
      </c>
      <c r="K5244" s="63">
        <v>6.05254E-2</v>
      </c>
      <c r="L5244" s="63">
        <v>0.1198123</v>
      </c>
      <c r="M5244" s="63">
        <v>0.20541300000000001</v>
      </c>
      <c r="N5244" s="63">
        <v>1536</v>
      </c>
      <c r="O5244" s="63">
        <v>0.1130564</v>
      </c>
      <c r="P5244" s="63">
        <v>6</v>
      </c>
      <c r="Q5244" s="63">
        <v>1.2781749580960001E-2</v>
      </c>
    </row>
    <row r="5245" spans="1:17">
      <c r="A5245" s="63" t="s">
        <v>78</v>
      </c>
      <c r="B5245" s="63" t="s">
        <v>44</v>
      </c>
      <c r="C5245" s="63" t="s">
        <v>68</v>
      </c>
      <c r="D5245" s="63">
        <v>12</v>
      </c>
      <c r="E5245" s="63">
        <v>1.4286399999999999</v>
      </c>
      <c r="F5245" s="63">
        <v>1.62704</v>
      </c>
      <c r="G5245" s="63">
        <v>0.19839979999999999</v>
      </c>
      <c r="H5245" s="63">
        <v>82.5227</v>
      </c>
      <c r="I5245" s="63">
        <v>5.3512200000000003E-2</v>
      </c>
      <c r="J5245" s="63">
        <v>0.13911290000000001</v>
      </c>
      <c r="K5245" s="63">
        <v>0.19839979999999999</v>
      </c>
      <c r="L5245" s="63">
        <v>0.25768659999999999</v>
      </c>
      <c r="M5245" s="63">
        <v>0.34328740000000002</v>
      </c>
      <c r="N5245" s="63">
        <v>1536</v>
      </c>
      <c r="O5245" s="63">
        <v>0.1130564</v>
      </c>
      <c r="P5245" s="63">
        <v>6</v>
      </c>
      <c r="Q5245" s="63">
        <v>1.2781749580960001E-2</v>
      </c>
    </row>
    <row r="5246" spans="1:17">
      <c r="A5246" s="63" t="s">
        <v>78</v>
      </c>
      <c r="B5246" s="63" t="s">
        <v>44</v>
      </c>
      <c r="C5246" s="63" t="s">
        <v>68</v>
      </c>
      <c r="D5246" s="63">
        <v>13</v>
      </c>
      <c r="E5246" s="63">
        <v>1.3557729999999999</v>
      </c>
      <c r="F5246" s="63">
        <v>1.7787759999999999</v>
      </c>
      <c r="G5246" s="63">
        <v>0.42300260000000001</v>
      </c>
      <c r="H5246" s="63">
        <v>85.045500000000004</v>
      </c>
      <c r="I5246" s="63">
        <v>0.278115</v>
      </c>
      <c r="J5246" s="63">
        <v>0.36371579999999998</v>
      </c>
      <c r="K5246" s="63">
        <v>0.42300260000000001</v>
      </c>
      <c r="L5246" s="63">
        <v>0.48228939999999998</v>
      </c>
      <c r="M5246" s="63">
        <v>0.56789020000000001</v>
      </c>
      <c r="N5246" s="63">
        <v>1536</v>
      </c>
      <c r="O5246" s="63">
        <v>0.1130564</v>
      </c>
      <c r="P5246" s="63">
        <v>6</v>
      </c>
      <c r="Q5246" s="63">
        <v>1.2781749580960001E-2</v>
      </c>
    </row>
    <row r="5247" spans="1:17">
      <c r="A5247" s="63" t="s">
        <v>78</v>
      </c>
      <c r="B5247" s="63" t="s">
        <v>44</v>
      </c>
      <c r="C5247" s="63" t="s">
        <v>68</v>
      </c>
      <c r="D5247" s="63">
        <v>14</v>
      </c>
      <c r="E5247" s="63">
        <v>1.41605</v>
      </c>
      <c r="F5247" s="63">
        <v>1.9580090000000001</v>
      </c>
      <c r="G5247" s="63">
        <v>0.54195930000000003</v>
      </c>
      <c r="H5247" s="63">
        <v>87.045500000000004</v>
      </c>
      <c r="I5247" s="63">
        <v>0.39707170000000003</v>
      </c>
      <c r="J5247" s="63">
        <v>0.4826725</v>
      </c>
      <c r="K5247" s="63">
        <v>0.54195930000000003</v>
      </c>
      <c r="L5247" s="63">
        <v>0.60124610000000001</v>
      </c>
      <c r="M5247" s="63">
        <v>0.68684690000000004</v>
      </c>
      <c r="N5247" s="63">
        <v>1536</v>
      </c>
      <c r="O5247" s="63">
        <v>0.1130564</v>
      </c>
      <c r="P5247" s="63">
        <v>6</v>
      </c>
      <c r="Q5247" s="63">
        <v>1.2781749580960001E-2</v>
      </c>
    </row>
    <row r="5248" spans="1:17">
      <c r="A5248" s="63" t="s">
        <v>78</v>
      </c>
      <c r="B5248" s="63" t="s">
        <v>44</v>
      </c>
      <c r="C5248" s="63" t="s">
        <v>68</v>
      </c>
      <c r="D5248" s="63">
        <v>15</v>
      </c>
      <c r="E5248" s="63">
        <v>1.502634</v>
      </c>
      <c r="F5248" s="63">
        <v>2.108177</v>
      </c>
      <c r="G5248" s="63">
        <v>0.60554280000000005</v>
      </c>
      <c r="H5248" s="63">
        <v>88.7273</v>
      </c>
      <c r="I5248" s="63">
        <v>0.46065519999999999</v>
      </c>
      <c r="J5248" s="63">
        <v>0.54625590000000002</v>
      </c>
      <c r="K5248" s="63">
        <v>0.60554280000000005</v>
      </c>
      <c r="L5248" s="63">
        <v>0.66482960000000002</v>
      </c>
      <c r="M5248" s="63">
        <v>0.75043029999999999</v>
      </c>
      <c r="N5248" s="63">
        <v>1536</v>
      </c>
      <c r="O5248" s="63">
        <v>0.1130564</v>
      </c>
      <c r="P5248" s="63">
        <v>6</v>
      </c>
      <c r="Q5248" s="63">
        <v>1.2781749580960001E-2</v>
      </c>
    </row>
    <row r="5249" spans="1:17">
      <c r="A5249" s="63" t="s">
        <v>78</v>
      </c>
      <c r="B5249" s="63" t="s">
        <v>44</v>
      </c>
      <c r="C5249" s="63" t="s">
        <v>68</v>
      </c>
      <c r="D5249" s="63">
        <v>16</v>
      </c>
      <c r="E5249" s="63">
        <v>1.6584810000000001</v>
      </c>
      <c r="F5249" s="63">
        <v>2.2442000000000002</v>
      </c>
      <c r="G5249" s="63">
        <v>0.58571879999999998</v>
      </c>
      <c r="H5249" s="63">
        <v>89.7273</v>
      </c>
      <c r="I5249" s="63">
        <v>0.44083119999999998</v>
      </c>
      <c r="J5249" s="63">
        <v>0.52643189999999995</v>
      </c>
      <c r="K5249" s="63">
        <v>0.58571879999999998</v>
      </c>
      <c r="L5249" s="63">
        <v>0.64500559999999996</v>
      </c>
      <c r="M5249" s="63">
        <v>0.73060630000000004</v>
      </c>
      <c r="N5249" s="63">
        <v>1536</v>
      </c>
      <c r="O5249" s="63">
        <v>0.1130564</v>
      </c>
      <c r="P5249" s="63">
        <v>6</v>
      </c>
      <c r="Q5249" s="63">
        <v>1.2781749580960001E-2</v>
      </c>
    </row>
    <row r="5250" spans="1:17">
      <c r="A5250" s="63" t="s">
        <v>78</v>
      </c>
      <c r="B5250" s="63" t="s">
        <v>44</v>
      </c>
      <c r="C5250" s="63" t="s">
        <v>68</v>
      </c>
      <c r="D5250" s="63">
        <v>17</v>
      </c>
      <c r="E5250" s="63">
        <v>1.8389530000000001</v>
      </c>
      <c r="F5250" s="63">
        <v>2.3882379999999999</v>
      </c>
      <c r="G5250" s="63">
        <v>0.54928480000000002</v>
      </c>
      <c r="H5250" s="63">
        <v>90.295500000000004</v>
      </c>
      <c r="I5250" s="63">
        <v>0.40439720000000001</v>
      </c>
      <c r="J5250" s="63">
        <v>0.48999799999999999</v>
      </c>
      <c r="K5250" s="63">
        <v>0.54928480000000002</v>
      </c>
      <c r="L5250" s="63">
        <v>0.60857159999999999</v>
      </c>
      <c r="M5250" s="63">
        <v>0.69417240000000002</v>
      </c>
      <c r="N5250" s="63">
        <v>1536</v>
      </c>
      <c r="O5250" s="63">
        <v>0.1130564</v>
      </c>
      <c r="P5250" s="63">
        <v>6</v>
      </c>
      <c r="Q5250" s="63">
        <v>1.2781749580960001E-2</v>
      </c>
    </row>
    <row r="5251" spans="1:17">
      <c r="A5251" s="63" t="s">
        <v>78</v>
      </c>
      <c r="B5251" s="63" t="s">
        <v>44</v>
      </c>
      <c r="C5251" s="63" t="s">
        <v>68</v>
      </c>
      <c r="D5251" s="63">
        <v>18</v>
      </c>
      <c r="E5251" s="63">
        <v>2.0145119999999999</v>
      </c>
      <c r="F5251" s="63">
        <v>2.5045700000000002</v>
      </c>
      <c r="G5251" s="63">
        <v>0.49005769999999998</v>
      </c>
      <c r="H5251" s="63">
        <v>90.159099999999995</v>
      </c>
      <c r="I5251" s="63">
        <v>0.34517009999999998</v>
      </c>
      <c r="J5251" s="63">
        <v>0.43077090000000001</v>
      </c>
      <c r="K5251" s="63">
        <v>0.49005769999999998</v>
      </c>
      <c r="L5251" s="63">
        <v>0.54934450000000001</v>
      </c>
      <c r="M5251" s="63">
        <v>0.63494530000000005</v>
      </c>
      <c r="N5251" s="63">
        <v>1536</v>
      </c>
      <c r="O5251" s="63">
        <v>0.1130564</v>
      </c>
      <c r="P5251" s="63">
        <v>6</v>
      </c>
      <c r="Q5251" s="63">
        <v>1.2781749580960001E-2</v>
      </c>
    </row>
    <row r="5252" spans="1:17">
      <c r="A5252" s="63" t="s">
        <v>78</v>
      </c>
      <c r="B5252" s="63" t="s">
        <v>44</v>
      </c>
      <c r="C5252" s="63" t="s">
        <v>68</v>
      </c>
      <c r="D5252" s="63">
        <v>19</v>
      </c>
      <c r="E5252" s="63">
        <v>2.3282419999999999</v>
      </c>
      <c r="F5252" s="63">
        <v>2.5031910000000002</v>
      </c>
      <c r="G5252" s="63">
        <v>0.1749494</v>
      </c>
      <c r="H5252" s="63">
        <v>89.136399999999995</v>
      </c>
      <c r="I5252" s="63">
        <v>3.00618E-2</v>
      </c>
      <c r="J5252" s="63">
        <v>0.1156626</v>
      </c>
      <c r="K5252" s="63">
        <v>0.1749494</v>
      </c>
      <c r="L5252" s="63">
        <v>0.23423620000000001</v>
      </c>
      <c r="M5252" s="63">
        <v>0.31983699999999998</v>
      </c>
      <c r="N5252" s="63">
        <v>1536</v>
      </c>
      <c r="O5252" s="63">
        <v>0.1130564</v>
      </c>
      <c r="P5252" s="63">
        <v>6</v>
      </c>
      <c r="Q5252" s="63">
        <v>1.2781749580960001E-2</v>
      </c>
    </row>
    <row r="5253" spans="1:17">
      <c r="A5253" s="63" t="s">
        <v>78</v>
      </c>
      <c r="B5253" s="63" t="s">
        <v>44</v>
      </c>
      <c r="C5253" s="63" t="s">
        <v>68</v>
      </c>
      <c r="D5253" s="63">
        <v>20</v>
      </c>
      <c r="E5253" s="63">
        <v>2.4166150000000002</v>
      </c>
      <c r="F5253" s="63">
        <v>2.4117350000000002</v>
      </c>
      <c r="G5253" s="63">
        <v>-4.8796999999999998E-3</v>
      </c>
      <c r="H5253" s="63">
        <v>87.159099999999995</v>
      </c>
      <c r="I5253" s="63">
        <v>-0.14976729999999999</v>
      </c>
      <c r="J5253" s="63">
        <v>-6.4166500000000001E-2</v>
      </c>
      <c r="K5253" s="63">
        <v>-4.8796999999999998E-3</v>
      </c>
      <c r="L5253" s="63">
        <v>5.44071E-2</v>
      </c>
      <c r="M5253" s="63">
        <v>0.14000789999999999</v>
      </c>
      <c r="N5253" s="63">
        <v>1536</v>
      </c>
      <c r="O5253" s="63">
        <v>0.1130564</v>
      </c>
      <c r="P5253" s="63">
        <v>6</v>
      </c>
      <c r="Q5253" s="63">
        <v>1.2781749580960001E-2</v>
      </c>
    </row>
    <row r="5254" spans="1:17">
      <c r="A5254" s="63" t="s">
        <v>78</v>
      </c>
      <c r="B5254" s="63" t="s">
        <v>44</v>
      </c>
      <c r="C5254" s="63" t="s">
        <v>68</v>
      </c>
      <c r="D5254" s="63">
        <v>21</v>
      </c>
      <c r="E5254" s="63">
        <v>2.384369</v>
      </c>
      <c r="F5254" s="63">
        <v>2.2317840000000002</v>
      </c>
      <c r="G5254" s="63">
        <v>-0.15258530000000001</v>
      </c>
      <c r="H5254" s="63">
        <v>83.363600000000005</v>
      </c>
      <c r="I5254" s="63">
        <v>-0.29747289999999998</v>
      </c>
      <c r="J5254" s="63">
        <v>-0.21187210000000001</v>
      </c>
      <c r="K5254" s="63">
        <v>-0.15258530000000001</v>
      </c>
      <c r="L5254" s="63">
        <v>-9.3298400000000004E-2</v>
      </c>
      <c r="M5254" s="63">
        <v>-7.6977E-3</v>
      </c>
      <c r="N5254" s="63">
        <v>1536</v>
      </c>
      <c r="O5254" s="63">
        <v>0.1130564</v>
      </c>
      <c r="P5254" s="63">
        <v>6</v>
      </c>
      <c r="Q5254" s="63">
        <v>1.2781749580960001E-2</v>
      </c>
    </row>
    <row r="5255" spans="1:17">
      <c r="A5255" s="63" t="s">
        <v>78</v>
      </c>
      <c r="B5255" s="63" t="s">
        <v>44</v>
      </c>
      <c r="C5255" s="63" t="s">
        <v>68</v>
      </c>
      <c r="D5255" s="63">
        <v>22</v>
      </c>
      <c r="E5255" s="63">
        <v>2.2162670000000002</v>
      </c>
      <c r="F5255" s="63">
        <v>2.007771</v>
      </c>
      <c r="G5255" s="63">
        <v>-0.20849590000000001</v>
      </c>
      <c r="H5255" s="63">
        <v>80.2273</v>
      </c>
      <c r="I5255" s="63">
        <v>-0.35338350000000002</v>
      </c>
      <c r="J5255" s="63">
        <v>-0.26778269999999998</v>
      </c>
      <c r="K5255" s="63">
        <v>-0.20849590000000001</v>
      </c>
      <c r="L5255" s="63">
        <v>-0.14920900000000001</v>
      </c>
      <c r="M5255" s="63">
        <v>-6.3608300000000007E-2</v>
      </c>
      <c r="N5255" s="63">
        <v>1536</v>
      </c>
      <c r="O5255" s="63">
        <v>0.1130564</v>
      </c>
      <c r="P5255" s="63">
        <v>6</v>
      </c>
      <c r="Q5255" s="63">
        <v>1.2781749580960001E-2</v>
      </c>
    </row>
    <row r="5256" spans="1:17">
      <c r="A5256" s="63" t="s">
        <v>78</v>
      </c>
      <c r="B5256" s="63" t="s">
        <v>44</v>
      </c>
      <c r="C5256" s="63" t="s">
        <v>68</v>
      </c>
      <c r="D5256" s="63">
        <v>23</v>
      </c>
      <c r="E5256" s="63">
        <v>1.859783</v>
      </c>
      <c r="F5256" s="63">
        <v>1.6744889999999999</v>
      </c>
      <c r="G5256" s="63">
        <v>-0.18529419999999999</v>
      </c>
      <c r="H5256" s="63">
        <v>77.613600000000005</v>
      </c>
      <c r="I5256" s="63">
        <v>-0.33018170000000002</v>
      </c>
      <c r="J5256" s="63">
        <v>-0.24458099999999999</v>
      </c>
      <c r="K5256" s="63">
        <v>-0.18529419999999999</v>
      </c>
      <c r="L5256" s="63">
        <v>-0.12600729999999999</v>
      </c>
      <c r="M5256" s="63">
        <v>-4.0406600000000001E-2</v>
      </c>
      <c r="N5256" s="63">
        <v>1536</v>
      </c>
      <c r="O5256" s="63">
        <v>0.1130564</v>
      </c>
      <c r="P5256" s="63">
        <v>6</v>
      </c>
      <c r="Q5256" s="63">
        <v>1.2781749580960001E-2</v>
      </c>
    </row>
    <row r="5257" spans="1:17">
      <c r="A5257" s="63" t="s">
        <v>78</v>
      </c>
      <c r="B5257" s="63" t="s">
        <v>44</v>
      </c>
      <c r="C5257" s="63" t="s">
        <v>68</v>
      </c>
      <c r="D5257" s="63">
        <v>24</v>
      </c>
      <c r="E5257" s="63">
        <v>1.457176</v>
      </c>
      <c r="F5257" s="63">
        <v>1.2630779999999999</v>
      </c>
      <c r="G5257" s="63">
        <v>-0.19409799999999999</v>
      </c>
      <c r="H5257" s="63">
        <v>74.340900000000005</v>
      </c>
      <c r="I5257" s="63">
        <v>-0.3389856</v>
      </c>
      <c r="J5257" s="63">
        <v>-0.25338480000000002</v>
      </c>
      <c r="K5257" s="63">
        <v>-0.19409799999999999</v>
      </c>
      <c r="L5257" s="63">
        <v>-0.13481119999999999</v>
      </c>
      <c r="M5257" s="63">
        <v>-4.9210400000000001E-2</v>
      </c>
      <c r="N5257" s="63">
        <v>1536</v>
      </c>
      <c r="O5257" s="63">
        <v>0.1130564</v>
      </c>
      <c r="P5257" s="63">
        <v>6</v>
      </c>
      <c r="Q5257" s="63">
        <v>1.2781749580960001E-2</v>
      </c>
    </row>
    <row r="5258" spans="1:17">
      <c r="A5258" s="63" t="s">
        <v>78</v>
      </c>
      <c r="B5258" s="63" t="s">
        <v>44</v>
      </c>
      <c r="C5258" s="63" t="s">
        <v>69</v>
      </c>
      <c r="D5258" s="63">
        <v>1</v>
      </c>
      <c r="E5258" s="63">
        <v>1.2925260000000001</v>
      </c>
      <c r="F5258" s="63">
        <v>0.97947410000000001</v>
      </c>
      <c r="G5258" s="63">
        <v>-0.31305149999999998</v>
      </c>
      <c r="H5258" s="63">
        <v>81.760900000000007</v>
      </c>
      <c r="I5258" s="63">
        <v>-0.45793909999999999</v>
      </c>
      <c r="J5258" s="63">
        <v>-0.37233830000000001</v>
      </c>
      <c r="K5258" s="63">
        <v>-0.31305149999999998</v>
      </c>
      <c r="L5258" s="63">
        <v>-0.25376460000000001</v>
      </c>
      <c r="M5258" s="63">
        <v>-0.16816390000000001</v>
      </c>
      <c r="N5258" s="63">
        <v>1536</v>
      </c>
      <c r="O5258" s="63">
        <v>0.1130564</v>
      </c>
      <c r="P5258" s="63">
        <v>7</v>
      </c>
      <c r="Q5258" s="63">
        <v>1.2781749580960001E-2</v>
      </c>
    </row>
    <row r="5259" spans="1:17">
      <c r="A5259" s="63" t="s">
        <v>78</v>
      </c>
      <c r="B5259" s="63" t="s">
        <v>44</v>
      </c>
      <c r="C5259" s="63" t="s">
        <v>69</v>
      </c>
      <c r="D5259" s="63">
        <v>2</v>
      </c>
      <c r="E5259" s="63">
        <v>1.237082</v>
      </c>
      <c r="F5259" s="63">
        <v>0.76666679999999998</v>
      </c>
      <c r="G5259" s="63">
        <v>-0.47041509999999997</v>
      </c>
      <c r="H5259" s="63">
        <v>80.087000000000003</v>
      </c>
      <c r="I5259" s="63">
        <v>-0.61530269999999998</v>
      </c>
      <c r="J5259" s="63">
        <v>-0.52970189999999995</v>
      </c>
      <c r="K5259" s="63">
        <v>-0.47041509999999997</v>
      </c>
      <c r="L5259" s="63">
        <v>-0.4111283</v>
      </c>
      <c r="M5259" s="63">
        <v>-0.32552750000000003</v>
      </c>
      <c r="N5259" s="63">
        <v>1536</v>
      </c>
      <c r="O5259" s="63">
        <v>0.1130564</v>
      </c>
      <c r="P5259" s="63">
        <v>7</v>
      </c>
      <c r="Q5259" s="63">
        <v>1.2781749580960001E-2</v>
      </c>
    </row>
    <row r="5260" spans="1:17">
      <c r="A5260" s="63" t="s">
        <v>78</v>
      </c>
      <c r="B5260" s="63" t="s">
        <v>44</v>
      </c>
      <c r="C5260" s="63" t="s">
        <v>69</v>
      </c>
      <c r="D5260" s="63">
        <v>3</v>
      </c>
      <c r="E5260" s="63">
        <v>1.126107</v>
      </c>
      <c r="F5260" s="63">
        <v>0.68241430000000003</v>
      </c>
      <c r="G5260" s="63">
        <v>-0.443693</v>
      </c>
      <c r="H5260" s="63">
        <v>78.065200000000004</v>
      </c>
      <c r="I5260" s="63">
        <v>-0.58858060000000001</v>
      </c>
      <c r="J5260" s="63">
        <v>-0.50297990000000004</v>
      </c>
      <c r="K5260" s="63">
        <v>-0.443693</v>
      </c>
      <c r="L5260" s="63">
        <v>-0.38440619999999998</v>
      </c>
      <c r="M5260" s="63">
        <v>-0.2988054</v>
      </c>
      <c r="N5260" s="63">
        <v>1536</v>
      </c>
      <c r="O5260" s="63">
        <v>0.1130564</v>
      </c>
      <c r="P5260" s="63">
        <v>7</v>
      </c>
      <c r="Q5260" s="63">
        <v>1.2781749580960001E-2</v>
      </c>
    </row>
    <row r="5261" spans="1:17">
      <c r="A5261" s="63" t="s">
        <v>78</v>
      </c>
      <c r="B5261" s="63" t="s">
        <v>44</v>
      </c>
      <c r="C5261" s="63" t="s">
        <v>69</v>
      </c>
      <c r="D5261" s="63">
        <v>4</v>
      </c>
      <c r="E5261" s="63">
        <v>1.0579799999999999</v>
      </c>
      <c r="F5261" s="63">
        <v>0.70583229999999997</v>
      </c>
      <c r="G5261" s="63">
        <v>-0.35214780000000001</v>
      </c>
      <c r="H5261" s="63">
        <v>76.478300000000004</v>
      </c>
      <c r="I5261" s="63">
        <v>-0.49703540000000002</v>
      </c>
      <c r="J5261" s="63">
        <v>-0.41143459999999998</v>
      </c>
      <c r="K5261" s="63">
        <v>-0.35214780000000001</v>
      </c>
      <c r="L5261" s="63">
        <v>-0.29286089999999998</v>
      </c>
      <c r="M5261" s="63">
        <v>-0.20726020000000001</v>
      </c>
      <c r="N5261" s="63">
        <v>1536</v>
      </c>
      <c r="O5261" s="63">
        <v>0.1130564</v>
      </c>
      <c r="P5261" s="63">
        <v>7</v>
      </c>
      <c r="Q5261" s="63">
        <v>1.2781749580960001E-2</v>
      </c>
    </row>
    <row r="5262" spans="1:17">
      <c r="A5262" s="63" t="s">
        <v>78</v>
      </c>
      <c r="B5262" s="63" t="s">
        <v>44</v>
      </c>
      <c r="C5262" s="63" t="s">
        <v>69</v>
      </c>
      <c r="D5262" s="63">
        <v>5</v>
      </c>
      <c r="E5262" s="63">
        <v>0.92176970000000003</v>
      </c>
      <c r="F5262" s="63">
        <v>0.74024389999999995</v>
      </c>
      <c r="G5262" s="63">
        <v>-0.18152579999999999</v>
      </c>
      <c r="H5262" s="63">
        <v>75.087000000000003</v>
      </c>
      <c r="I5262" s="63">
        <v>-0.32641340000000002</v>
      </c>
      <c r="J5262" s="63">
        <v>-0.24081269999999999</v>
      </c>
      <c r="K5262" s="63">
        <v>-0.18152579999999999</v>
      </c>
      <c r="L5262" s="63">
        <v>-0.122239</v>
      </c>
      <c r="M5262" s="63">
        <v>-3.6638200000000003E-2</v>
      </c>
      <c r="N5262" s="63">
        <v>1536</v>
      </c>
      <c r="O5262" s="63">
        <v>0.1130564</v>
      </c>
      <c r="P5262" s="63">
        <v>7</v>
      </c>
      <c r="Q5262" s="63">
        <v>1.2781749580960001E-2</v>
      </c>
    </row>
    <row r="5263" spans="1:17">
      <c r="A5263" s="63" t="s">
        <v>78</v>
      </c>
      <c r="B5263" s="63" t="s">
        <v>44</v>
      </c>
      <c r="C5263" s="63" t="s">
        <v>69</v>
      </c>
      <c r="D5263" s="63">
        <v>6</v>
      </c>
      <c r="E5263" s="63">
        <v>1.393162</v>
      </c>
      <c r="F5263" s="63">
        <v>0.64291500000000001</v>
      </c>
      <c r="G5263" s="63">
        <v>-0.75024679999999999</v>
      </c>
      <c r="H5263" s="63">
        <v>73.847800000000007</v>
      </c>
      <c r="I5263" s="63">
        <v>-0.8951344</v>
      </c>
      <c r="J5263" s="63">
        <v>-0.80953370000000002</v>
      </c>
      <c r="K5263" s="63">
        <v>-0.75024679999999999</v>
      </c>
      <c r="L5263" s="63">
        <v>-0.69096000000000002</v>
      </c>
      <c r="M5263" s="63">
        <v>-0.60535930000000004</v>
      </c>
      <c r="N5263" s="63">
        <v>1536</v>
      </c>
      <c r="O5263" s="63">
        <v>0.1130564</v>
      </c>
      <c r="P5263" s="63">
        <v>7</v>
      </c>
      <c r="Q5263" s="63">
        <v>1.2781749580960001E-2</v>
      </c>
    </row>
    <row r="5264" spans="1:17">
      <c r="A5264" s="63" t="s">
        <v>78</v>
      </c>
      <c r="B5264" s="63" t="s">
        <v>44</v>
      </c>
      <c r="C5264" s="63" t="s">
        <v>69</v>
      </c>
      <c r="D5264" s="63">
        <v>7</v>
      </c>
      <c r="E5264" s="63">
        <v>1.431495</v>
      </c>
      <c r="F5264" s="63">
        <v>1.0458350000000001</v>
      </c>
      <c r="G5264" s="63">
        <v>-0.38566030000000001</v>
      </c>
      <c r="H5264" s="63">
        <v>73.760900000000007</v>
      </c>
      <c r="I5264" s="63">
        <v>-0.53054789999999996</v>
      </c>
      <c r="J5264" s="63">
        <v>-0.44494709999999998</v>
      </c>
      <c r="K5264" s="63">
        <v>-0.38566030000000001</v>
      </c>
      <c r="L5264" s="63">
        <v>-0.32637349999999998</v>
      </c>
      <c r="M5264" s="63">
        <v>-0.24077270000000001</v>
      </c>
      <c r="N5264" s="63">
        <v>1536</v>
      </c>
      <c r="O5264" s="63">
        <v>0.1130564</v>
      </c>
      <c r="P5264" s="63">
        <v>7</v>
      </c>
      <c r="Q5264" s="63">
        <v>1.2781749580960001E-2</v>
      </c>
    </row>
    <row r="5265" spans="1:17">
      <c r="A5265" s="63" t="s">
        <v>78</v>
      </c>
      <c r="B5265" s="63" t="s">
        <v>44</v>
      </c>
      <c r="C5265" s="63" t="s">
        <v>69</v>
      </c>
      <c r="D5265" s="63">
        <v>8</v>
      </c>
      <c r="E5265" s="63">
        <v>1.5340549999999999</v>
      </c>
      <c r="F5265" s="63">
        <v>1.144557</v>
      </c>
      <c r="G5265" s="63">
        <v>-0.38949719999999999</v>
      </c>
      <c r="H5265" s="63">
        <v>77.239099999999993</v>
      </c>
      <c r="I5265" s="63">
        <v>-0.53438470000000005</v>
      </c>
      <c r="J5265" s="63">
        <v>-0.44878400000000002</v>
      </c>
      <c r="K5265" s="63">
        <v>-0.38949719999999999</v>
      </c>
      <c r="L5265" s="63">
        <v>-0.33021030000000001</v>
      </c>
      <c r="M5265" s="63">
        <v>-0.24460960000000001</v>
      </c>
      <c r="N5265" s="63">
        <v>1536</v>
      </c>
      <c r="O5265" s="63">
        <v>0.1130564</v>
      </c>
      <c r="P5265" s="63">
        <v>7</v>
      </c>
      <c r="Q5265" s="63">
        <v>1.2781749580960001E-2</v>
      </c>
    </row>
    <row r="5266" spans="1:17">
      <c r="A5266" s="63" t="s">
        <v>78</v>
      </c>
      <c r="B5266" s="63" t="s">
        <v>44</v>
      </c>
      <c r="C5266" s="63" t="s">
        <v>69</v>
      </c>
      <c r="D5266" s="63">
        <v>9</v>
      </c>
      <c r="E5266" s="63">
        <v>1.180461</v>
      </c>
      <c r="F5266" s="63">
        <v>1.150123</v>
      </c>
      <c r="G5266" s="63">
        <v>-3.0338299999999999E-2</v>
      </c>
      <c r="H5266" s="63">
        <v>82.195700000000002</v>
      </c>
      <c r="I5266" s="63">
        <v>-0.17522589999999999</v>
      </c>
      <c r="J5266" s="63">
        <v>-8.9625099999999999E-2</v>
      </c>
      <c r="K5266" s="63">
        <v>-3.0338299999999999E-2</v>
      </c>
      <c r="L5266" s="63">
        <v>2.8948499999999999E-2</v>
      </c>
      <c r="M5266" s="63">
        <v>0.11454930000000001</v>
      </c>
      <c r="N5266" s="63">
        <v>1536</v>
      </c>
      <c r="O5266" s="63">
        <v>0.1130564</v>
      </c>
      <c r="P5266" s="63">
        <v>7</v>
      </c>
      <c r="Q5266" s="63">
        <v>1.2781749580960001E-2</v>
      </c>
    </row>
    <row r="5267" spans="1:17">
      <c r="A5267" s="63" t="s">
        <v>78</v>
      </c>
      <c r="B5267" s="63" t="s">
        <v>44</v>
      </c>
      <c r="C5267" s="63" t="s">
        <v>69</v>
      </c>
      <c r="D5267" s="63">
        <v>10</v>
      </c>
      <c r="E5267" s="63">
        <v>1.212269</v>
      </c>
      <c r="F5267" s="63">
        <v>1.1582730000000001</v>
      </c>
      <c r="G5267" s="63">
        <v>-5.3995500000000002E-2</v>
      </c>
      <c r="H5267" s="63">
        <v>87</v>
      </c>
      <c r="I5267" s="63">
        <v>-0.19888310000000001</v>
      </c>
      <c r="J5267" s="63">
        <v>-0.1132823</v>
      </c>
      <c r="K5267" s="63">
        <v>-5.3995500000000002E-2</v>
      </c>
      <c r="L5267" s="63">
        <v>5.2912999999999996E-3</v>
      </c>
      <c r="M5267" s="63">
        <v>9.0892100000000003E-2</v>
      </c>
      <c r="N5267" s="63">
        <v>1536</v>
      </c>
      <c r="O5267" s="63">
        <v>0.1130564</v>
      </c>
      <c r="P5267" s="63">
        <v>7</v>
      </c>
      <c r="Q5267" s="63">
        <v>1.2781749580960001E-2</v>
      </c>
    </row>
    <row r="5268" spans="1:17">
      <c r="A5268" s="63" t="s">
        <v>78</v>
      </c>
      <c r="B5268" s="63" t="s">
        <v>44</v>
      </c>
      <c r="C5268" s="63" t="s">
        <v>69</v>
      </c>
      <c r="D5268" s="63">
        <v>11</v>
      </c>
      <c r="E5268" s="63">
        <v>1.169316</v>
      </c>
      <c r="F5268" s="63">
        <v>1.3355159999999999</v>
      </c>
      <c r="G5268" s="63">
        <v>0.16619999999999999</v>
      </c>
      <c r="H5268" s="63">
        <v>90.326099999999997</v>
      </c>
      <c r="I5268" s="63">
        <v>2.1312399999999999E-2</v>
      </c>
      <c r="J5268" s="63">
        <v>0.1069132</v>
      </c>
      <c r="K5268" s="63">
        <v>0.16619999999999999</v>
      </c>
      <c r="L5268" s="63">
        <v>0.22548689999999999</v>
      </c>
      <c r="M5268" s="63">
        <v>0.31108760000000002</v>
      </c>
      <c r="N5268" s="63">
        <v>1536</v>
      </c>
      <c r="O5268" s="63">
        <v>0.1130564</v>
      </c>
      <c r="P5268" s="63">
        <v>7</v>
      </c>
      <c r="Q5268" s="63">
        <v>1.2781749580960001E-2</v>
      </c>
    </row>
    <row r="5269" spans="1:17">
      <c r="A5269" s="63" t="s">
        <v>78</v>
      </c>
      <c r="B5269" s="63" t="s">
        <v>44</v>
      </c>
      <c r="C5269" s="63" t="s">
        <v>69</v>
      </c>
      <c r="D5269" s="63">
        <v>12</v>
      </c>
      <c r="E5269" s="63">
        <v>1.2272110000000001</v>
      </c>
      <c r="F5269" s="63">
        <v>1.6501079999999999</v>
      </c>
      <c r="G5269" s="63">
        <v>0.42289690000000002</v>
      </c>
      <c r="H5269" s="63">
        <v>93.521699999999996</v>
      </c>
      <c r="I5269" s="63">
        <v>0.27800930000000001</v>
      </c>
      <c r="J5269" s="63">
        <v>0.36360999999999999</v>
      </c>
      <c r="K5269" s="63">
        <v>0.42289690000000002</v>
      </c>
      <c r="L5269" s="63">
        <v>0.48218369999999999</v>
      </c>
      <c r="M5269" s="63">
        <v>0.56778439999999997</v>
      </c>
      <c r="N5269" s="63">
        <v>1536</v>
      </c>
      <c r="O5269" s="63">
        <v>0.1130564</v>
      </c>
      <c r="P5269" s="63">
        <v>7</v>
      </c>
      <c r="Q5269" s="63">
        <v>1.2781749580960001E-2</v>
      </c>
    </row>
    <row r="5270" spans="1:17">
      <c r="A5270" s="63" t="s">
        <v>78</v>
      </c>
      <c r="B5270" s="63" t="s">
        <v>44</v>
      </c>
      <c r="C5270" s="63" t="s">
        <v>69</v>
      </c>
      <c r="D5270" s="63">
        <v>13</v>
      </c>
      <c r="E5270" s="63">
        <v>1.1538870000000001</v>
      </c>
      <c r="F5270" s="63">
        <v>1.9196359999999999</v>
      </c>
      <c r="G5270" s="63">
        <v>0.76574869999999995</v>
      </c>
      <c r="H5270" s="63">
        <v>96.065200000000004</v>
      </c>
      <c r="I5270" s="63">
        <v>0.6208612</v>
      </c>
      <c r="J5270" s="63">
        <v>0.70646189999999998</v>
      </c>
      <c r="K5270" s="63">
        <v>0.76574869999999995</v>
      </c>
      <c r="L5270" s="63">
        <v>0.82503559999999998</v>
      </c>
      <c r="M5270" s="63">
        <v>0.91063629999999995</v>
      </c>
      <c r="N5270" s="63">
        <v>1536</v>
      </c>
      <c r="O5270" s="63">
        <v>0.1130564</v>
      </c>
      <c r="P5270" s="63">
        <v>7</v>
      </c>
      <c r="Q5270" s="63">
        <v>1.2781749580960001E-2</v>
      </c>
    </row>
    <row r="5271" spans="1:17">
      <c r="A5271" s="63" t="s">
        <v>78</v>
      </c>
      <c r="B5271" s="63" t="s">
        <v>44</v>
      </c>
      <c r="C5271" s="63" t="s">
        <v>69</v>
      </c>
      <c r="D5271" s="63">
        <v>14</v>
      </c>
      <c r="E5271" s="63">
        <v>1.2946260000000001</v>
      </c>
      <c r="F5271" s="63">
        <v>2.264815</v>
      </c>
      <c r="G5271" s="63">
        <v>0.9701881</v>
      </c>
      <c r="H5271" s="63">
        <v>98.195700000000002</v>
      </c>
      <c r="I5271" s="63">
        <v>0.82530060000000005</v>
      </c>
      <c r="J5271" s="63">
        <v>0.91090130000000002</v>
      </c>
      <c r="K5271" s="63">
        <v>0.9701881</v>
      </c>
      <c r="L5271" s="63">
        <v>1.0294749999999999</v>
      </c>
      <c r="M5271" s="63">
        <v>1.115076</v>
      </c>
      <c r="N5271" s="63">
        <v>1536</v>
      </c>
      <c r="O5271" s="63">
        <v>0.1130564</v>
      </c>
      <c r="P5271" s="63">
        <v>7</v>
      </c>
      <c r="Q5271" s="63">
        <v>1.2781749580960001E-2</v>
      </c>
    </row>
    <row r="5272" spans="1:17">
      <c r="A5272" s="63" t="s">
        <v>78</v>
      </c>
      <c r="B5272" s="63" t="s">
        <v>44</v>
      </c>
      <c r="C5272" s="63" t="s">
        <v>69</v>
      </c>
      <c r="D5272" s="63">
        <v>15</v>
      </c>
      <c r="E5272" s="63">
        <v>1.4511080000000001</v>
      </c>
      <c r="F5272" s="63">
        <v>2.5158740000000002</v>
      </c>
      <c r="G5272" s="63">
        <v>1.0647660000000001</v>
      </c>
      <c r="H5272" s="63">
        <v>99.5</v>
      </c>
      <c r="I5272" s="63">
        <v>0.91987839999999998</v>
      </c>
      <c r="J5272" s="63">
        <v>1.005479</v>
      </c>
      <c r="K5272" s="63">
        <v>1.0647660000000001</v>
      </c>
      <c r="L5272" s="63">
        <v>1.124053</v>
      </c>
      <c r="M5272" s="63">
        <v>1.2096530000000001</v>
      </c>
      <c r="N5272" s="63">
        <v>1536</v>
      </c>
      <c r="O5272" s="63">
        <v>0.1130564</v>
      </c>
      <c r="P5272" s="63">
        <v>7</v>
      </c>
      <c r="Q5272" s="63">
        <v>1.2781749580960001E-2</v>
      </c>
    </row>
    <row r="5273" spans="1:17">
      <c r="A5273" s="63" t="s">
        <v>78</v>
      </c>
      <c r="B5273" s="63" t="s">
        <v>44</v>
      </c>
      <c r="C5273" s="63" t="s">
        <v>69</v>
      </c>
      <c r="D5273" s="63">
        <v>16</v>
      </c>
      <c r="E5273" s="63">
        <v>1.704539</v>
      </c>
      <c r="F5273" s="63">
        <v>2.7797230000000002</v>
      </c>
      <c r="G5273" s="63">
        <v>1.075183</v>
      </c>
      <c r="H5273" s="63">
        <v>100.60899999999999</v>
      </c>
      <c r="I5273" s="63">
        <v>0.93029580000000001</v>
      </c>
      <c r="J5273" s="63">
        <v>1.015897</v>
      </c>
      <c r="K5273" s="63">
        <v>1.075183</v>
      </c>
      <c r="L5273" s="63">
        <v>1.1344700000000001</v>
      </c>
      <c r="M5273" s="63">
        <v>1.2200709999999999</v>
      </c>
      <c r="N5273" s="63">
        <v>1536</v>
      </c>
      <c r="O5273" s="63">
        <v>0.1130564</v>
      </c>
      <c r="P5273" s="63">
        <v>7</v>
      </c>
      <c r="Q5273" s="63">
        <v>1.2781749580960001E-2</v>
      </c>
    </row>
    <row r="5274" spans="1:17">
      <c r="A5274" s="63" t="s">
        <v>78</v>
      </c>
      <c r="B5274" s="63" t="s">
        <v>44</v>
      </c>
      <c r="C5274" s="63" t="s">
        <v>69</v>
      </c>
      <c r="D5274" s="63">
        <v>17</v>
      </c>
      <c r="E5274" s="63">
        <v>1.903081</v>
      </c>
      <c r="F5274" s="63">
        <v>2.9597889999999998</v>
      </c>
      <c r="G5274" s="63">
        <v>1.056708</v>
      </c>
      <c r="H5274" s="63">
        <v>100.97799999999999</v>
      </c>
      <c r="I5274" s="63">
        <v>0.91182010000000002</v>
      </c>
      <c r="J5274" s="63">
        <v>0.9974208</v>
      </c>
      <c r="K5274" s="63">
        <v>1.056708</v>
      </c>
      <c r="L5274" s="63">
        <v>1.1159939999999999</v>
      </c>
      <c r="M5274" s="63">
        <v>1.201595</v>
      </c>
      <c r="N5274" s="63">
        <v>1536</v>
      </c>
      <c r="O5274" s="63">
        <v>0.1130564</v>
      </c>
      <c r="P5274" s="63">
        <v>7</v>
      </c>
      <c r="Q5274" s="63">
        <v>1.2781749580960001E-2</v>
      </c>
    </row>
    <row r="5275" spans="1:17">
      <c r="A5275" s="63" t="s">
        <v>78</v>
      </c>
      <c r="B5275" s="63" t="s">
        <v>44</v>
      </c>
      <c r="C5275" s="63" t="s">
        <v>69</v>
      </c>
      <c r="D5275" s="63">
        <v>18</v>
      </c>
      <c r="E5275" s="63">
        <v>2.0745420000000001</v>
      </c>
      <c r="F5275" s="63">
        <v>3.0852040000000001</v>
      </c>
      <c r="G5275" s="63">
        <v>1.0106619999999999</v>
      </c>
      <c r="H5275" s="63">
        <v>100.696</v>
      </c>
      <c r="I5275" s="63">
        <v>0.8657745</v>
      </c>
      <c r="J5275" s="63">
        <v>0.95137519999999998</v>
      </c>
      <c r="K5275" s="63">
        <v>1.0106619999999999</v>
      </c>
      <c r="L5275" s="63">
        <v>1.069949</v>
      </c>
      <c r="M5275" s="63">
        <v>1.1555500000000001</v>
      </c>
      <c r="N5275" s="63">
        <v>1536</v>
      </c>
      <c r="O5275" s="63">
        <v>0.1130564</v>
      </c>
      <c r="P5275" s="63">
        <v>7</v>
      </c>
      <c r="Q5275" s="63">
        <v>1.2781749580960001E-2</v>
      </c>
    </row>
    <row r="5276" spans="1:17">
      <c r="A5276" s="63" t="s">
        <v>78</v>
      </c>
      <c r="B5276" s="63" t="s">
        <v>44</v>
      </c>
      <c r="C5276" s="63" t="s">
        <v>69</v>
      </c>
      <c r="D5276" s="63">
        <v>19</v>
      </c>
      <c r="E5276" s="63">
        <v>2.4276710000000001</v>
      </c>
      <c r="F5276" s="63">
        <v>3.023266</v>
      </c>
      <c r="G5276" s="63">
        <v>0.59559510000000004</v>
      </c>
      <c r="H5276" s="63">
        <v>99.891300000000001</v>
      </c>
      <c r="I5276" s="63">
        <v>0.45070749999999998</v>
      </c>
      <c r="J5276" s="63">
        <v>0.53630829999999996</v>
      </c>
      <c r="K5276" s="63">
        <v>0.59559510000000004</v>
      </c>
      <c r="L5276" s="63">
        <v>0.65488199999999996</v>
      </c>
      <c r="M5276" s="63">
        <v>0.74048270000000005</v>
      </c>
      <c r="N5276" s="63">
        <v>1536</v>
      </c>
      <c r="O5276" s="63">
        <v>0.1130564</v>
      </c>
      <c r="P5276" s="63">
        <v>7</v>
      </c>
      <c r="Q5276" s="63">
        <v>1.2781749580960001E-2</v>
      </c>
    </row>
    <row r="5277" spans="1:17">
      <c r="A5277" s="63" t="s">
        <v>78</v>
      </c>
      <c r="B5277" s="63" t="s">
        <v>44</v>
      </c>
      <c r="C5277" s="63" t="s">
        <v>69</v>
      </c>
      <c r="D5277" s="63">
        <v>20</v>
      </c>
      <c r="E5277" s="63">
        <v>2.598249</v>
      </c>
      <c r="F5277" s="63">
        <v>2.8088229999999998</v>
      </c>
      <c r="G5277" s="63">
        <v>0.2105737</v>
      </c>
      <c r="H5277" s="63">
        <v>97.521699999999996</v>
      </c>
      <c r="I5277" s="63">
        <v>6.5686099999999997E-2</v>
      </c>
      <c r="J5277" s="63">
        <v>0.1512868</v>
      </c>
      <c r="K5277" s="63">
        <v>0.2105737</v>
      </c>
      <c r="L5277" s="63">
        <v>0.2698605</v>
      </c>
      <c r="M5277" s="63">
        <v>0.35546129999999998</v>
      </c>
      <c r="N5277" s="63">
        <v>1536</v>
      </c>
      <c r="O5277" s="63">
        <v>0.1130564</v>
      </c>
      <c r="P5277" s="63">
        <v>7</v>
      </c>
      <c r="Q5277" s="63">
        <v>1.2781749580960001E-2</v>
      </c>
    </row>
    <row r="5278" spans="1:17">
      <c r="A5278" s="63" t="s">
        <v>78</v>
      </c>
      <c r="B5278" s="63" t="s">
        <v>44</v>
      </c>
      <c r="C5278" s="63" t="s">
        <v>69</v>
      </c>
      <c r="D5278" s="63">
        <v>21</v>
      </c>
      <c r="E5278" s="63">
        <v>2.5355620000000001</v>
      </c>
      <c r="F5278" s="63">
        <v>2.5533350000000001</v>
      </c>
      <c r="G5278" s="63">
        <v>1.7773199999999999E-2</v>
      </c>
      <c r="H5278" s="63">
        <v>93.521699999999996</v>
      </c>
      <c r="I5278" s="63">
        <v>-0.12711439999999999</v>
      </c>
      <c r="J5278" s="63">
        <v>-4.1513700000000001E-2</v>
      </c>
      <c r="K5278" s="63">
        <v>1.7773199999999999E-2</v>
      </c>
      <c r="L5278" s="63">
        <v>7.7060000000000003E-2</v>
      </c>
      <c r="M5278" s="63">
        <v>0.16266069999999999</v>
      </c>
      <c r="N5278" s="63">
        <v>1536</v>
      </c>
      <c r="O5278" s="63">
        <v>0.1130564</v>
      </c>
      <c r="P5278" s="63">
        <v>7</v>
      </c>
      <c r="Q5278" s="63">
        <v>1.2781749580960001E-2</v>
      </c>
    </row>
    <row r="5279" spans="1:17">
      <c r="A5279" s="63" t="s">
        <v>78</v>
      </c>
      <c r="B5279" s="63" t="s">
        <v>44</v>
      </c>
      <c r="C5279" s="63" t="s">
        <v>69</v>
      </c>
      <c r="D5279" s="63">
        <v>22</v>
      </c>
      <c r="E5279" s="63">
        <v>2.2939430000000001</v>
      </c>
      <c r="F5279" s="63">
        <v>2.3628450000000001</v>
      </c>
      <c r="G5279" s="63">
        <v>6.8902500000000005E-2</v>
      </c>
      <c r="H5279" s="63">
        <v>90</v>
      </c>
      <c r="I5279" s="63">
        <v>-7.59851E-2</v>
      </c>
      <c r="J5279" s="63">
        <v>9.6156999999999996E-3</v>
      </c>
      <c r="K5279" s="63">
        <v>6.8902500000000005E-2</v>
      </c>
      <c r="L5279" s="63">
        <v>0.12818930000000001</v>
      </c>
      <c r="M5279" s="63">
        <v>0.21379010000000001</v>
      </c>
      <c r="N5279" s="63">
        <v>1536</v>
      </c>
      <c r="O5279" s="63">
        <v>0.1130564</v>
      </c>
      <c r="P5279" s="63">
        <v>7</v>
      </c>
      <c r="Q5279" s="63">
        <v>1.2781749580960001E-2</v>
      </c>
    </row>
    <row r="5280" spans="1:17">
      <c r="A5280" s="63" t="s">
        <v>78</v>
      </c>
      <c r="B5280" s="63" t="s">
        <v>44</v>
      </c>
      <c r="C5280" s="63" t="s">
        <v>69</v>
      </c>
      <c r="D5280" s="63">
        <v>23</v>
      </c>
      <c r="E5280" s="63">
        <v>1.8343670000000001</v>
      </c>
      <c r="F5280" s="63">
        <v>2.0325060000000001</v>
      </c>
      <c r="G5280" s="63">
        <v>0.1981387</v>
      </c>
      <c r="H5280" s="63">
        <v>86.760900000000007</v>
      </c>
      <c r="I5280" s="63">
        <v>5.3251100000000003E-2</v>
      </c>
      <c r="J5280" s="63">
        <v>0.1388519</v>
      </c>
      <c r="K5280" s="63">
        <v>0.1981387</v>
      </c>
      <c r="L5280" s="63">
        <v>0.25742549999999997</v>
      </c>
      <c r="M5280" s="63">
        <v>0.34302630000000001</v>
      </c>
      <c r="N5280" s="63">
        <v>1536</v>
      </c>
      <c r="O5280" s="63">
        <v>0.1130564</v>
      </c>
      <c r="P5280" s="63">
        <v>7</v>
      </c>
      <c r="Q5280" s="63">
        <v>1.2781749580960001E-2</v>
      </c>
    </row>
    <row r="5281" spans="1:17">
      <c r="A5281" s="63" t="s">
        <v>78</v>
      </c>
      <c r="B5281" s="63" t="s">
        <v>44</v>
      </c>
      <c r="C5281" s="63" t="s">
        <v>69</v>
      </c>
      <c r="D5281" s="63">
        <v>24</v>
      </c>
      <c r="E5281" s="63">
        <v>1.597764</v>
      </c>
      <c r="F5281" s="63">
        <v>1.4479340000000001</v>
      </c>
      <c r="G5281" s="63">
        <v>-0.14983050000000001</v>
      </c>
      <c r="H5281" s="63">
        <v>83.739099999999993</v>
      </c>
      <c r="I5281" s="63">
        <v>-0.29471809999999998</v>
      </c>
      <c r="J5281" s="63">
        <v>-0.20911730000000001</v>
      </c>
      <c r="K5281" s="63">
        <v>-0.14983050000000001</v>
      </c>
      <c r="L5281" s="63">
        <v>-9.0543600000000002E-2</v>
      </c>
      <c r="M5281" s="63">
        <v>-4.9429000000000001E-3</v>
      </c>
      <c r="N5281" s="63">
        <v>1536</v>
      </c>
      <c r="O5281" s="63">
        <v>0.1130564</v>
      </c>
      <c r="P5281" s="63">
        <v>7</v>
      </c>
      <c r="Q5281" s="63">
        <v>1.2781749580960001E-2</v>
      </c>
    </row>
    <row r="5282" spans="1:17">
      <c r="A5282" s="63" t="s">
        <v>78</v>
      </c>
      <c r="B5282" s="63" t="s">
        <v>44</v>
      </c>
      <c r="C5282" s="63" t="s">
        <v>70</v>
      </c>
      <c r="D5282" s="63">
        <v>1</v>
      </c>
      <c r="E5282" s="63">
        <v>1.227109</v>
      </c>
      <c r="F5282" s="63">
        <v>0.94610899999999998</v>
      </c>
      <c r="G5282" s="63">
        <v>-0.28100029999999998</v>
      </c>
      <c r="H5282" s="63">
        <v>79.659099999999995</v>
      </c>
      <c r="I5282" s="63">
        <v>-0.42588789999999999</v>
      </c>
      <c r="J5282" s="63">
        <v>-0.34028710000000001</v>
      </c>
      <c r="K5282" s="63">
        <v>-0.28100029999999998</v>
      </c>
      <c r="L5282" s="63">
        <v>-0.22171350000000001</v>
      </c>
      <c r="M5282" s="63">
        <v>-0.1361127</v>
      </c>
      <c r="N5282" s="63">
        <v>1536</v>
      </c>
      <c r="O5282" s="63">
        <v>0.1130564</v>
      </c>
      <c r="P5282" s="63">
        <v>8</v>
      </c>
      <c r="Q5282" s="63">
        <v>1.2781749580960001E-2</v>
      </c>
    </row>
    <row r="5283" spans="1:17">
      <c r="A5283" s="63" t="s">
        <v>78</v>
      </c>
      <c r="B5283" s="63" t="s">
        <v>44</v>
      </c>
      <c r="C5283" s="63" t="s">
        <v>70</v>
      </c>
      <c r="D5283" s="63">
        <v>2</v>
      </c>
      <c r="E5283" s="63">
        <v>1.157014</v>
      </c>
      <c r="F5283" s="63">
        <v>0.76504779999999994</v>
      </c>
      <c r="G5283" s="63">
        <v>-0.3919665</v>
      </c>
      <c r="H5283" s="63">
        <v>77.7273</v>
      </c>
      <c r="I5283" s="63">
        <v>-0.53685400000000005</v>
      </c>
      <c r="J5283" s="63">
        <v>-0.45125330000000002</v>
      </c>
      <c r="K5283" s="63">
        <v>-0.3919665</v>
      </c>
      <c r="L5283" s="63">
        <v>-0.33267960000000002</v>
      </c>
      <c r="M5283" s="63">
        <v>-0.24707889999999999</v>
      </c>
      <c r="N5283" s="63">
        <v>1536</v>
      </c>
      <c r="O5283" s="63">
        <v>0.1130564</v>
      </c>
      <c r="P5283" s="63">
        <v>8</v>
      </c>
      <c r="Q5283" s="63">
        <v>1.2781749580960001E-2</v>
      </c>
    </row>
    <row r="5284" spans="1:17">
      <c r="A5284" s="63" t="s">
        <v>78</v>
      </c>
      <c r="B5284" s="63" t="s">
        <v>44</v>
      </c>
      <c r="C5284" s="63" t="s">
        <v>70</v>
      </c>
      <c r="D5284" s="63">
        <v>3</v>
      </c>
      <c r="E5284" s="63">
        <v>1.045698</v>
      </c>
      <c r="F5284" s="63">
        <v>0.67272319999999997</v>
      </c>
      <c r="G5284" s="63">
        <v>-0.3729751</v>
      </c>
      <c r="H5284" s="63">
        <v>76.113600000000005</v>
      </c>
      <c r="I5284" s="63">
        <v>-0.51786270000000001</v>
      </c>
      <c r="J5284" s="63">
        <v>-0.43226189999999998</v>
      </c>
      <c r="K5284" s="63">
        <v>-0.3729751</v>
      </c>
      <c r="L5284" s="63">
        <v>-0.31368829999999998</v>
      </c>
      <c r="M5284" s="63">
        <v>-0.2280875</v>
      </c>
      <c r="N5284" s="63">
        <v>1536</v>
      </c>
      <c r="O5284" s="63">
        <v>0.1130564</v>
      </c>
      <c r="P5284" s="63">
        <v>8</v>
      </c>
      <c r="Q5284" s="63">
        <v>1.2781749580960001E-2</v>
      </c>
    </row>
    <row r="5285" spans="1:17">
      <c r="A5285" s="63" t="s">
        <v>78</v>
      </c>
      <c r="B5285" s="63" t="s">
        <v>44</v>
      </c>
      <c r="C5285" s="63" t="s">
        <v>70</v>
      </c>
      <c r="D5285" s="63">
        <v>4</v>
      </c>
      <c r="E5285" s="63">
        <v>0.98449339999999996</v>
      </c>
      <c r="F5285" s="63">
        <v>0.70226390000000005</v>
      </c>
      <c r="G5285" s="63">
        <v>-0.28222950000000002</v>
      </c>
      <c r="H5285" s="63">
        <v>74.25</v>
      </c>
      <c r="I5285" s="63">
        <v>-0.42711710000000003</v>
      </c>
      <c r="J5285" s="63">
        <v>-0.3415164</v>
      </c>
      <c r="K5285" s="63">
        <v>-0.28222950000000002</v>
      </c>
      <c r="L5285" s="63">
        <v>-0.22294269999999999</v>
      </c>
      <c r="M5285" s="63">
        <v>-0.13734189999999999</v>
      </c>
      <c r="N5285" s="63">
        <v>1536</v>
      </c>
      <c r="O5285" s="63">
        <v>0.1130564</v>
      </c>
      <c r="P5285" s="63">
        <v>8</v>
      </c>
      <c r="Q5285" s="63">
        <v>1.2781749580960001E-2</v>
      </c>
    </row>
    <row r="5286" spans="1:17">
      <c r="A5286" s="63" t="s">
        <v>78</v>
      </c>
      <c r="B5286" s="63" t="s">
        <v>44</v>
      </c>
      <c r="C5286" s="63" t="s">
        <v>70</v>
      </c>
      <c r="D5286" s="63">
        <v>5</v>
      </c>
      <c r="E5286" s="63">
        <v>0.92773490000000003</v>
      </c>
      <c r="F5286" s="63">
        <v>0.71817880000000001</v>
      </c>
      <c r="G5286" s="63">
        <v>-0.20955599999999999</v>
      </c>
      <c r="H5286" s="63">
        <v>72.7273</v>
      </c>
      <c r="I5286" s="63">
        <v>-0.35444360000000003</v>
      </c>
      <c r="J5286" s="63">
        <v>-0.2688429</v>
      </c>
      <c r="K5286" s="63">
        <v>-0.20955599999999999</v>
      </c>
      <c r="L5286" s="63">
        <v>-0.15026919999999999</v>
      </c>
      <c r="M5286" s="63">
        <v>-6.4668400000000001E-2</v>
      </c>
      <c r="N5286" s="63">
        <v>1536</v>
      </c>
      <c r="O5286" s="63">
        <v>0.1130564</v>
      </c>
      <c r="P5286" s="63">
        <v>8</v>
      </c>
      <c r="Q5286" s="63">
        <v>1.2781749580960001E-2</v>
      </c>
    </row>
    <row r="5287" spans="1:17">
      <c r="A5287" s="63" t="s">
        <v>78</v>
      </c>
      <c r="B5287" s="63" t="s">
        <v>44</v>
      </c>
      <c r="C5287" s="63" t="s">
        <v>70</v>
      </c>
      <c r="D5287" s="63">
        <v>6</v>
      </c>
      <c r="E5287" s="63">
        <v>1.174811</v>
      </c>
      <c r="F5287" s="63">
        <v>0.70315680000000003</v>
      </c>
      <c r="G5287" s="63">
        <v>-0.47165439999999997</v>
      </c>
      <c r="H5287" s="63">
        <v>71.318200000000004</v>
      </c>
      <c r="I5287" s="63">
        <v>-0.61654200000000003</v>
      </c>
      <c r="J5287" s="63">
        <v>-0.5309412</v>
      </c>
      <c r="K5287" s="63">
        <v>-0.47165439999999997</v>
      </c>
      <c r="L5287" s="63">
        <v>-0.4123676</v>
      </c>
      <c r="M5287" s="63">
        <v>-0.32676680000000002</v>
      </c>
      <c r="N5287" s="63">
        <v>1536</v>
      </c>
      <c r="O5287" s="63">
        <v>0.1130564</v>
      </c>
      <c r="P5287" s="63">
        <v>8</v>
      </c>
      <c r="Q5287" s="63">
        <v>1.2781749580960001E-2</v>
      </c>
    </row>
    <row r="5288" spans="1:17">
      <c r="A5288" s="63" t="s">
        <v>78</v>
      </c>
      <c r="B5288" s="63" t="s">
        <v>44</v>
      </c>
      <c r="C5288" s="63" t="s">
        <v>70</v>
      </c>
      <c r="D5288" s="63">
        <v>7</v>
      </c>
      <c r="E5288" s="63">
        <v>1.25806</v>
      </c>
      <c r="F5288" s="63">
        <v>0.95242199999999999</v>
      </c>
      <c r="G5288" s="63">
        <v>-0.30563780000000002</v>
      </c>
      <c r="H5288" s="63">
        <v>70.681799999999996</v>
      </c>
      <c r="I5288" s="63">
        <v>-0.45052540000000002</v>
      </c>
      <c r="J5288" s="63">
        <v>-0.36492459999999999</v>
      </c>
      <c r="K5288" s="63">
        <v>-0.30563780000000002</v>
      </c>
      <c r="L5288" s="63">
        <v>-0.24635090000000001</v>
      </c>
      <c r="M5288" s="63">
        <v>-0.16075020000000001</v>
      </c>
      <c r="N5288" s="63">
        <v>1536</v>
      </c>
      <c r="O5288" s="63">
        <v>0.1130564</v>
      </c>
      <c r="P5288" s="63">
        <v>8</v>
      </c>
      <c r="Q5288" s="63">
        <v>1.2781749580960001E-2</v>
      </c>
    </row>
    <row r="5289" spans="1:17">
      <c r="A5289" s="63" t="s">
        <v>78</v>
      </c>
      <c r="B5289" s="63" t="s">
        <v>44</v>
      </c>
      <c r="C5289" s="63" t="s">
        <v>70</v>
      </c>
      <c r="D5289" s="63">
        <v>8</v>
      </c>
      <c r="E5289" s="63">
        <v>1.3361860000000001</v>
      </c>
      <c r="F5289" s="63">
        <v>1.0312520000000001</v>
      </c>
      <c r="G5289" s="63">
        <v>-0.30493379999999998</v>
      </c>
      <c r="H5289" s="63">
        <v>73.0227</v>
      </c>
      <c r="I5289" s="63">
        <v>-0.44982139999999998</v>
      </c>
      <c r="J5289" s="63">
        <v>-0.36422060000000001</v>
      </c>
      <c r="K5289" s="63">
        <v>-0.30493379999999998</v>
      </c>
      <c r="L5289" s="63">
        <v>-0.245647</v>
      </c>
      <c r="M5289" s="63">
        <v>-0.1600462</v>
      </c>
      <c r="N5289" s="63">
        <v>1536</v>
      </c>
      <c r="O5289" s="63">
        <v>0.1130564</v>
      </c>
      <c r="P5289" s="63">
        <v>8</v>
      </c>
      <c r="Q5289" s="63">
        <v>1.2781749580960001E-2</v>
      </c>
    </row>
    <row r="5290" spans="1:17">
      <c r="A5290" s="63" t="s">
        <v>78</v>
      </c>
      <c r="B5290" s="63" t="s">
        <v>44</v>
      </c>
      <c r="C5290" s="63" t="s">
        <v>70</v>
      </c>
      <c r="D5290" s="63">
        <v>9</v>
      </c>
      <c r="E5290" s="63">
        <v>1.2409889999999999</v>
      </c>
      <c r="F5290" s="63">
        <v>1.1778709999999999</v>
      </c>
      <c r="G5290" s="63">
        <v>-6.31187E-2</v>
      </c>
      <c r="H5290" s="63">
        <v>78.113600000000005</v>
      </c>
      <c r="I5290" s="63">
        <v>-0.20800630000000001</v>
      </c>
      <c r="J5290" s="63">
        <v>-0.1224055</v>
      </c>
      <c r="K5290" s="63">
        <v>-6.31187E-2</v>
      </c>
      <c r="L5290" s="63">
        <v>-3.8319000000000001E-3</v>
      </c>
      <c r="M5290" s="63">
        <v>8.1768900000000005E-2</v>
      </c>
      <c r="N5290" s="63">
        <v>1536</v>
      </c>
      <c r="O5290" s="63">
        <v>0.1130564</v>
      </c>
      <c r="P5290" s="63">
        <v>8</v>
      </c>
      <c r="Q5290" s="63">
        <v>1.2781749580960001E-2</v>
      </c>
    </row>
    <row r="5291" spans="1:17">
      <c r="A5291" s="63" t="s">
        <v>78</v>
      </c>
      <c r="B5291" s="63" t="s">
        <v>44</v>
      </c>
      <c r="C5291" s="63" t="s">
        <v>70</v>
      </c>
      <c r="D5291" s="63">
        <v>10</v>
      </c>
      <c r="E5291" s="63">
        <v>1.2546219999999999</v>
      </c>
      <c r="F5291" s="63">
        <v>1.1867129999999999</v>
      </c>
      <c r="G5291" s="63">
        <v>-6.7909399999999995E-2</v>
      </c>
      <c r="H5291" s="63">
        <v>83.613600000000005</v>
      </c>
      <c r="I5291" s="63">
        <v>-0.21279699999999999</v>
      </c>
      <c r="J5291" s="63">
        <v>-0.12719620000000001</v>
      </c>
      <c r="K5291" s="63">
        <v>-6.7909399999999995E-2</v>
      </c>
      <c r="L5291" s="63">
        <v>-8.6225E-3</v>
      </c>
      <c r="M5291" s="63">
        <v>7.6978199999999997E-2</v>
      </c>
      <c r="N5291" s="63">
        <v>1536</v>
      </c>
      <c r="O5291" s="63">
        <v>0.1130564</v>
      </c>
      <c r="P5291" s="63">
        <v>8</v>
      </c>
      <c r="Q5291" s="63">
        <v>1.2781749580960001E-2</v>
      </c>
    </row>
    <row r="5292" spans="1:17">
      <c r="A5292" s="63" t="s">
        <v>78</v>
      </c>
      <c r="B5292" s="63" t="s">
        <v>44</v>
      </c>
      <c r="C5292" s="63" t="s">
        <v>70</v>
      </c>
      <c r="D5292" s="63">
        <v>11</v>
      </c>
      <c r="E5292" s="63">
        <v>1.2019120000000001</v>
      </c>
      <c r="F5292" s="63">
        <v>1.336897</v>
      </c>
      <c r="G5292" s="63">
        <v>0.13498450000000001</v>
      </c>
      <c r="H5292" s="63">
        <v>87.75</v>
      </c>
      <c r="I5292" s="63">
        <v>-9.9030999999999998E-3</v>
      </c>
      <c r="J5292" s="63">
        <v>7.5697700000000007E-2</v>
      </c>
      <c r="K5292" s="63">
        <v>0.13498450000000001</v>
      </c>
      <c r="L5292" s="63">
        <v>0.19427130000000001</v>
      </c>
      <c r="M5292" s="63">
        <v>0.27987210000000001</v>
      </c>
      <c r="N5292" s="63">
        <v>1536</v>
      </c>
      <c r="O5292" s="63">
        <v>0.1130564</v>
      </c>
      <c r="P5292" s="63">
        <v>8</v>
      </c>
      <c r="Q5292" s="63">
        <v>1.2781749580960001E-2</v>
      </c>
    </row>
    <row r="5293" spans="1:17">
      <c r="A5293" s="63" t="s">
        <v>78</v>
      </c>
      <c r="B5293" s="63" t="s">
        <v>44</v>
      </c>
      <c r="C5293" s="63" t="s">
        <v>70</v>
      </c>
      <c r="D5293" s="63">
        <v>12</v>
      </c>
      <c r="E5293" s="63">
        <v>1.235309</v>
      </c>
      <c r="F5293" s="63">
        <v>1.6012770000000001</v>
      </c>
      <c r="G5293" s="63">
        <v>0.36596790000000001</v>
      </c>
      <c r="H5293" s="63">
        <v>91.204499999999996</v>
      </c>
      <c r="I5293" s="63">
        <v>0.22108030000000001</v>
      </c>
      <c r="J5293" s="63">
        <v>0.30668099999999998</v>
      </c>
      <c r="K5293" s="63">
        <v>0.36596790000000001</v>
      </c>
      <c r="L5293" s="63">
        <v>0.42525469999999999</v>
      </c>
      <c r="M5293" s="63">
        <v>0.51085539999999996</v>
      </c>
      <c r="N5293" s="63">
        <v>1536</v>
      </c>
      <c r="O5293" s="63">
        <v>0.1130564</v>
      </c>
      <c r="P5293" s="63">
        <v>8</v>
      </c>
      <c r="Q5293" s="63">
        <v>1.2781749580960001E-2</v>
      </c>
    </row>
    <row r="5294" spans="1:17">
      <c r="A5294" s="63" t="s">
        <v>78</v>
      </c>
      <c r="B5294" s="63" t="s">
        <v>44</v>
      </c>
      <c r="C5294" s="63" t="s">
        <v>70</v>
      </c>
      <c r="D5294" s="63">
        <v>13</v>
      </c>
      <c r="E5294" s="63">
        <v>1.1532450000000001</v>
      </c>
      <c r="F5294" s="63">
        <v>1.854617</v>
      </c>
      <c r="G5294" s="63">
        <v>0.70137240000000001</v>
      </c>
      <c r="H5294" s="63">
        <v>94.340900000000005</v>
      </c>
      <c r="I5294" s="63">
        <v>0.5564848</v>
      </c>
      <c r="J5294" s="63">
        <v>0.64208560000000003</v>
      </c>
      <c r="K5294" s="63">
        <v>0.70137240000000001</v>
      </c>
      <c r="L5294" s="63">
        <v>0.76065919999999998</v>
      </c>
      <c r="M5294" s="63">
        <v>0.84626000000000001</v>
      </c>
      <c r="N5294" s="63">
        <v>1536</v>
      </c>
      <c r="O5294" s="63">
        <v>0.1130564</v>
      </c>
      <c r="P5294" s="63">
        <v>8</v>
      </c>
      <c r="Q5294" s="63">
        <v>1.2781749580960001E-2</v>
      </c>
    </row>
    <row r="5295" spans="1:17">
      <c r="A5295" s="63" t="s">
        <v>78</v>
      </c>
      <c r="B5295" s="63" t="s">
        <v>44</v>
      </c>
      <c r="C5295" s="63" t="s">
        <v>70</v>
      </c>
      <c r="D5295" s="63">
        <v>14</v>
      </c>
      <c r="E5295" s="63">
        <v>1.27895</v>
      </c>
      <c r="F5295" s="63">
        <v>2.167789</v>
      </c>
      <c r="G5295" s="63">
        <v>0.88883900000000005</v>
      </c>
      <c r="H5295" s="63">
        <v>96.409099999999995</v>
      </c>
      <c r="I5295" s="63">
        <v>0.74395140000000004</v>
      </c>
      <c r="J5295" s="63">
        <v>0.82955219999999996</v>
      </c>
      <c r="K5295" s="63">
        <v>0.88883900000000005</v>
      </c>
      <c r="L5295" s="63">
        <v>0.94812580000000002</v>
      </c>
      <c r="M5295" s="63">
        <v>1.0337270000000001</v>
      </c>
      <c r="N5295" s="63">
        <v>1536</v>
      </c>
      <c r="O5295" s="63">
        <v>0.1130564</v>
      </c>
      <c r="P5295" s="63">
        <v>8</v>
      </c>
      <c r="Q5295" s="63">
        <v>1.2781749580960001E-2</v>
      </c>
    </row>
    <row r="5296" spans="1:17">
      <c r="A5296" s="63" t="s">
        <v>78</v>
      </c>
      <c r="B5296" s="63" t="s">
        <v>44</v>
      </c>
      <c r="C5296" s="63" t="s">
        <v>70</v>
      </c>
      <c r="D5296" s="63">
        <v>15</v>
      </c>
      <c r="E5296" s="63">
        <v>1.425195</v>
      </c>
      <c r="F5296" s="63">
        <v>2.4236610000000001</v>
      </c>
      <c r="G5296" s="63">
        <v>0.99846590000000002</v>
      </c>
      <c r="H5296" s="63">
        <v>98.181799999999996</v>
      </c>
      <c r="I5296" s="63">
        <v>0.85357830000000001</v>
      </c>
      <c r="J5296" s="63">
        <v>0.93917910000000004</v>
      </c>
      <c r="K5296" s="63">
        <v>0.99846590000000002</v>
      </c>
      <c r="L5296" s="63">
        <v>1.0577529999999999</v>
      </c>
      <c r="M5296" s="63">
        <v>1.1433530000000001</v>
      </c>
      <c r="N5296" s="63">
        <v>1536</v>
      </c>
      <c r="O5296" s="63">
        <v>0.1130564</v>
      </c>
      <c r="P5296" s="63">
        <v>8</v>
      </c>
      <c r="Q5296" s="63">
        <v>1.2781749580960001E-2</v>
      </c>
    </row>
    <row r="5297" spans="1:17">
      <c r="A5297" s="63" t="s">
        <v>78</v>
      </c>
      <c r="B5297" s="63" t="s">
        <v>44</v>
      </c>
      <c r="C5297" s="63" t="s">
        <v>70</v>
      </c>
      <c r="D5297" s="63">
        <v>16</v>
      </c>
      <c r="E5297" s="63">
        <v>1.6614070000000001</v>
      </c>
      <c r="F5297" s="63">
        <v>2.655748</v>
      </c>
      <c r="G5297" s="63">
        <v>0.99434100000000003</v>
      </c>
      <c r="H5297" s="63">
        <v>99.090900000000005</v>
      </c>
      <c r="I5297" s="63">
        <v>0.84945340000000003</v>
      </c>
      <c r="J5297" s="63">
        <v>0.93505419999999995</v>
      </c>
      <c r="K5297" s="63">
        <v>0.99434100000000003</v>
      </c>
      <c r="L5297" s="63">
        <v>1.053628</v>
      </c>
      <c r="M5297" s="63">
        <v>1.139229</v>
      </c>
      <c r="N5297" s="63">
        <v>1536</v>
      </c>
      <c r="O5297" s="63">
        <v>0.1130564</v>
      </c>
      <c r="P5297" s="63">
        <v>8</v>
      </c>
      <c r="Q5297" s="63">
        <v>1.2781749580960001E-2</v>
      </c>
    </row>
    <row r="5298" spans="1:17">
      <c r="A5298" s="63" t="s">
        <v>78</v>
      </c>
      <c r="B5298" s="63" t="s">
        <v>44</v>
      </c>
      <c r="C5298" s="63" t="s">
        <v>70</v>
      </c>
      <c r="D5298" s="63">
        <v>17</v>
      </c>
      <c r="E5298" s="63">
        <v>1.85233</v>
      </c>
      <c r="F5298" s="63">
        <v>2.8116590000000001</v>
      </c>
      <c r="G5298" s="63">
        <v>0.95932899999999999</v>
      </c>
      <c r="H5298" s="63">
        <v>99.25</v>
      </c>
      <c r="I5298" s="63">
        <v>0.81444139999999998</v>
      </c>
      <c r="J5298" s="63">
        <v>0.90004220000000001</v>
      </c>
      <c r="K5298" s="63">
        <v>0.95932899999999999</v>
      </c>
      <c r="L5298" s="63">
        <v>1.018616</v>
      </c>
      <c r="M5298" s="63">
        <v>1.104217</v>
      </c>
      <c r="N5298" s="63">
        <v>1536</v>
      </c>
      <c r="O5298" s="63">
        <v>0.1130564</v>
      </c>
      <c r="P5298" s="63">
        <v>8</v>
      </c>
      <c r="Q5298" s="63">
        <v>1.2781749580960001E-2</v>
      </c>
    </row>
    <row r="5299" spans="1:17">
      <c r="A5299" s="63" t="s">
        <v>78</v>
      </c>
      <c r="B5299" s="63" t="s">
        <v>44</v>
      </c>
      <c r="C5299" s="63" t="s">
        <v>70</v>
      </c>
      <c r="D5299" s="63">
        <v>18</v>
      </c>
      <c r="E5299" s="63">
        <v>2.022608</v>
      </c>
      <c r="F5299" s="63">
        <v>2.9263720000000002</v>
      </c>
      <c r="G5299" s="63">
        <v>0.90376420000000002</v>
      </c>
      <c r="H5299" s="63">
        <v>98.863600000000005</v>
      </c>
      <c r="I5299" s="63">
        <v>0.75887669999999996</v>
      </c>
      <c r="J5299" s="63">
        <v>0.84447740000000004</v>
      </c>
      <c r="K5299" s="63">
        <v>0.90376420000000002</v>
      </c>
      <c r="L5299" s="63">
        <v>0.96305110000000005</v>
      </c>
      <c r="M5299" s="63">
        <v>1.0486519999999999</v>
      </c>
      <c r="N5299" s="63">
        <v>1536</v>
      </c>
      <c r="O5299" s="63">
        <v>0.1130564</v>
      </c>
      <c r="P5299" s="63">
        <v>8</v>
      </c>
      <c r="Q5299" s="63">
        <v>1.2781749580960001E-2</v>
      </c>
    </row>
    <row r="5300" spans="1:17">
      <c r="A5300" s="63" t="s">
        <v>78</v>
      </c>
      <c r="B5300" s="63" t="s">
        <v>44</v>
      </c>
      <c r="C5300" s="63" t="s">
        <v>70</v>
      </c>
      <c r="D5300" s="63">
        <v>19</v>
      </c>
      <c r="E5300" s="63">
        <v>2.355931</v>
      </c>
      <c r="F5300" s="63">
        <v>2.8334760000000001</v>
      </c>
      <c r="G5300" s="63">
        <v>0.47754530000000001</v>
      </c>
      <c r="H5300" s="63">
        <v>97.363600000000005</v>
      </c>
      <c r="I5300" s="63">
        <v>0.3326577</v>
      </c>
      <c r="J5300" s="63">
        <v>0.41825839999999997</v>
      </c>
      <c r="K5300" s="63">
        <v>0.47754530000000001</v>
      </c>
      <c r="L5300" s="63">
        <v>0.53683210000000003</v>
      </c>
      <c r="M5300" s="63">
        <v>0.62243280000000001</v>
      </c>
      <c r="N5300" s="63">
        <v>1536</v>
      </c>
      <c r="O5300" s="63">
        <v>0.1130564</v>
      </c>
      <c r="P5300" s="63">
        <v>8</v>
      </c>
      <c r="Q5300" s="63">
        <v>1.2781749580960001E-2</v>
      </c>
    </row>
    <row r="5301" spans="1:17">
      <c r="A5301" s="63" t="s">
        <v>78</v>
      </c>
      <c r="B5301" s="63" t="s">
        <v>44</v>
      </c>
      <c r="C5301" s="63" t="s">
        <v>70</v>
      </c>
      <c r="D5301" s="63">
        <v>20</v>
      </c>
      <c r="E5301" s="63">
        <v>2.4705780000000002</v>
      </c>
      <c r="F5301" s="63">
        <v>2.597588</v>
      </c>
      <c r="G5301" s="63">
        <v>0.12700919999999999</v>
      </c>
      <c r="H5301" s="63">
        <v>94.068200000000004</v>
      </c>
      <c r="I5301" s="63">
        <v>-1.7878399999999999E-2</v>
      </c>
      <c r="J5301" s="63">
        <v>6.7722299999999999E-2</v>
      </c>
      <c r="K5301" s="63">
        <v>0.12700919999999999</v>
      </c>
      <c r="L5301" s="63">
        <v>0.18629599999999999</v>
      </c>
      <c r="M5301" s="63">
        <v>0.27189669999999999</v>
      </c>
      <c r="N5301" s="63">
        <v>1536</v>
      </c>
      <c r="O5301" s="63">
        <v>0.1130564</v>
      </c>
      <c r="P5301" s="63">
        <v>8</v>
      </c>
      <c r="Q5301" s="63">
        <v>1.2781749580960001E-2</v>
      </c>
    </row>
    <row r="5302" spans="1:17">
      <c r="A5302" s="63" t="s">
        <v>78</v>
      </c>
      <c r="B5302" s="63" t="s">
        <v>44</v>
      </c>
      <c r="C5302" s="63" t="s">
        <v>70</v>
      </c>
      <c r="D5302" s="63">
        <v>21</v>
      </c>
      <c r="E5302" s="63">
        <v>2.4352200000000002</v>
      </c>
      <c r="F5302" s="63">
        <v>2.3869570000000002</v>
      </c>
      <c r="G5302" s="63">
        <v>-4.8263500000000001E-2</v>
      </c>
      <c r="H5302" s="63">
        <v>90.318200000000004</v>
      </c>
      <c r="I5302" s="63">
        <v>-0.19315109999999999</v>
      </c>
      <c r="J5302" s="63">
        <v>-0.1075504</v>
      </c>
      <c r="K5302" s="63">
        <v>-4.8263500000000001E-2</v>
      </c>
      <c r="L5302" s="63">
        <v>1.10233E-2</v>
      </c>
      <c r="M5302" s="63">
        <v>9.6624000000000002E-2</v>
      </c>
      <c r="N5302" s="63">
        <v>1536</v>
      </c>
      <c r="O5302" s="63">
        <v>0.1130564</v>
      </c>
      <c r="P5302" s="63">
        <v>8</v>
      </c>
      <c r="Q5302" s="63">
        <v>1.2781749580960001E-2</v>
      </c>
    </row>
    <row r="5303" spans="1:17">
      <c r="A5303" s="63" t="s">
        <v>78</v>
      </c>
      <c r="B5303" s="63" t="s">
        <v>44</v>
      </c>
      <c r="C5303" s="63" t="s">
        <v>70</v>
      </c>
      <c r="D5303" s="63">
        <v>22</v>
      </c>
      <c r="E5303" s="63">
        <v>2.2335980000000002</v>
      </c>
      <c r="F5303" s="63">
        <v>2.203227</v>
      </c>
      <c r="G5303" s="63">
        <v>-3.03714E-2</v>
      </c>
      <c r="H5303" s="63">
        <v>87.25</v>
      </c>
      <c r="I5303" s="63">
        <v>-0.175259</v>
      </c>
      <c r="J5303" s="63">
        <v>-8.9658299999999996E-2</v>
      </c>
      <c r="K5303" s="63">
        <v>-3.03714E-2</v>
      </c>
      <c r="L5303" s="63">
        <v>2.8915400000000001E-2</v>
      </c>
      <c r="M5303" s="63">
        <v>0.1145162</v>
      </c>
      <c r="N5303" s="63">
        <v>1536</v>
      </c>
      <c r="O5303" s="63">
        <v>0.1130564</v>
      </c>
      <c r="P5303" s="63">
        <v>8</v>
      </c>
      <c r="Q5303" s="63">
        <v>1.2781749580960001E-2</v>
      </c>
    </row>
    <row r="5304" spans="1:17">
      <c r="A5304" s="63" t="s">
        <v>78</v>
      </c>
      <c r="B5304" s="63" t="s">
        <v>44</v>
      </c>
      <c r="C5304" s="63" t="s">
        <v>70</v>
      </c>
      <c r="D5304" s="63">
        <v>23</v>
      </c>
      <c r="E5304" s="63">
        <v>1.811507</v>
      </c>
      <c r="F5304" s="63">
        <v>1.887035</v>
      </c>
      <c r="G5304" s="63">
        <v>7.5528100000000001E-2</v>
      </c>
      <c r="H5304" s="63">
        <v>84.5</v>
      </c>
      <c r="I5304" s="63">
        <v>-6.9359500000000004E-2</v>
      </c>
      <c r="J5304" s="63">
        <v>1.62413E-2</v>
      </c>
      <c r="K5304" s="63">
        <v>7.5528100000000001E-2</v>
      </c>
      <c r="L5304" s="63">
        <v>0.13481499999999999</v>
      </c>
      <c r="M5304" s="63">
        <v>0.22041569999999999</v>
      </c>
      <c r="N5304" s="63">
        <v>1536</v>
      </c>
      <c r="O5304" s="63">
        <v>0.1130564</v>
      </c>
      <c r="P5304" s="63">
        <v>8</v>
      </c>
      <c r="Q5304" s="63">
        <v>1.2781749580960001E-2</v>
      </c>
    </row>
    <row r="5305" spans="1:17">
      <c r="A5305" s="63" t="s">
        <v>78</v>
      </c>
      <c r="B5305" s="63" t="s">
        <v>44</v>
      </c>
      <c r="C5305" s="63" t="s">
        <v>70</v>
      </c>
      <c r="D5305" s="63">
        <v>24</v>
      </c>
      <c r="E5305" s="63">
        <v>1.5292699999999999</v>
      </c>
      <c r="F5305" s="63">
        <v>1.368892</v>
      </c>
      <c r="G5305" s="63">
        <v>-0.16037789999999999</v>
      </c>
      <c r="H5305" s="63">
        <v>81.659099999999995</v>
      </c>
      <c r="I5305" s="63">
        <v>-0.30526550000000002</v>
      </c>
      <c r="J5305" s="63">
        <v>-0.21966469999999999</v>
      </c>
      <c r="K5305" s="63">
        <v>-0.16037789999999999</v>
      </c>
      <c r="L5305" s="63">
        <v>-0.101091</v>
      </c>
      <c r="M5305" s="63">
        <v>-1.54903E-2</v>
      </c>
      <c r="N5305" s="63">
        <v>1536</v>
      </c>
      <c r="O5305" s="63">
        <v>0.1130564</v>
      </c>
      <c r="P5305" s="63">
        <v>8</v>
      </c>
      <c r="Q5305" s="63">
        <v>1.2781749580960001E-2</v>
      </c>
    </row>
    <row r="5306" spans="1:17">
      <c r="A5306" s="63" t="s">
        <v>78</v>
      </c>
      <c r="B5306" s="63" t="s">
        <v>44</v>
      </c>
      <c r="C5306" s="63" t="s">
        <v>71</v>
      </c>
      <c r="D5306" s="63">
        <v>1</v>
      </c>
      <c r="E5306" s="63">
        <v>1.1415979999999999</v>
      </c>
      <c r="F5306" s="63">
        <v>0.90351519999999996</v>
      </c>
      <c r="G5306" s="63">
        <v>-0.23808260000000001</v>
      </c>
      <c r="H5306" s="63">
        <v>75.545500000000004</v>
      </c>
      <c r="I5306" s="63">
        <v>-0.38297019999999998</v>
      </c>
      <c r="J5306" s="63">
        <v>-0.29736950000000001</v>
      </c>
      <c r="K5306" s="63">
        <v>-0.23808260000000001</v>
      </c>
      <c r="L5306" s="63">
        <v>-0.1787958</v>
      </c>
      <c r="M5306" s="63">
        <v>-9.3195100000000003E-2</v>
      </c>
      <c r="N5306" s="63">
        <v>1536</v>
      </c>
      <c r="O5306" s="63">
        <v>0.1130564</v>
      </c>
      <c r="P5306" s="63">
        <v>9</v>
      </c>
      <c r="Q5306" s="63">
        <v>1.2781749580960001E-2</v>
      </c>
    </row>
    <row r="5307" spans="1:17">
      <c r="A5307" s="63" t="s">
        <v>78</v>
      </c>
      <c r="B5307" s="63" t="s">
        <v>44</v>
      </c>
      <c r="C5307" s="63" t="s">
        <v>71</v>
      </c>
      <c r="D5307" s="63">
        <v>2</v>
      </c>
      <c r="E5307" s="63">
        <v>1.0549500000000001</v>
      </c>
      <c r="F5307" s="63">
        <v>0.75394600000000001</v>
      </c>
      <c r="G5307" s="63">
        <v>-0.3010042</v>
      </c>
      <c r="H5307" s="63">
        <v>74.045500000000004</v>
      </c>
      <c r="I5307" s="63">
        <v>-0.4458918</v>
      </c>
      <c r="J5307" s="63">
        <v>-0.36029109999999998</v>
      </c>
      <c r="K5307" s="63">
        <v>-0.3010042</v>
      </c>
      <c r="L5307" s="63">
        <v>-0.2417174</v>
      </c>
      <c r="M5307" s="63">
        <v>-0.15611659999999999</v>
      </c>
      <c r="N5307" s="63">
        <v>1536</v>
      </c>
      <c r="O5307" s="63">
        <v>0.1130564</v>
      </c>
      <c r="P5307" s="63">
        <v>9</v>
      </c>
      <c r="Q5307" s="63">
        <v>1.2781749580960001E-2</v>
      </c>
    </row>
    <row r="5308" spans="1:17">
      <c r="A5308" s="63" t="s">
        <v>78</v>
      </c>
      <c r="B5308" s="63" t="s">
        <v>44</v>
      </c>
      <c r="C5308" s="63" t="s">
        <v>71</v>
      </c>
      <c r="D5308" s="63">
        <v>3</v>
      </c>
      <c r="E5308" s="63">
        <v>0.94999060000000002</v>
      </c>
      <c r="F5308" s="63">
        <v>0.66265850000000004</v>
      </c>
      <c r="G5308" s="63">
        <v>-0.28733209999999998</v>
      </c>
      <c r="H5308" s="63">
        <v>72.909099999999995</v>
      </c>
      <c r="I5308" s="63">
        <v>-0.43221969999999998</v>
      </c>
      <c r="J5308" s="63">
        <v>-0.34661900000000001</v>
      </c>
      <c r="K5308" s="63">
        <v>-0.28733209999999998</v>
      </c>
      <c r="L5308" s="63">
        <v>-0.22804530000000001</v>
      </c>
      <c r="M5308" s="63">
        <v>-0.1424445</v>
      </c>
      <c r="N5308" s="63">
        <v>1536</v>
      </c>
      <c r="O5308" s="63">
        <v>0.1130564</v>
      </c>
      <c r="P5308" s="63">
        <v>9</v>
      </c>
      <c r="Q5308" s="63">
        <v>1.2781749580960001E-2</v>
      </c>
    </row>
    <row r="5309" spans="1:17">
      <c r="A5309" s="63" t="s">
        <v>78</v>
      </c>
      <c r="B5309" s="63" t="s">
        <v>44</v>
      </c>
      <c r="C5309" s="63" t="s">
        <v>71</v>
      </c>
      <c r="D5309" s="63">
        <v>4</v>
      </c>
      <c r="E5309" s="63">
        <v>0.90029179999999998</v>
      </c>
      <c r="F5309" s="63">
        <v>0.67606599999999994</v>
      </c>
      <c r="G5309" s="63">
        <v>-0.2242258</v>
      </c>
      <c r="H5309" s="63">
        <v>71.4773</v>
      </c>
      <c r="I5309" s="63">
        <v>-0.36911339999999998</v>
      </c>
      <c r="J5309" s="63">
        <v>-0.28351270000000001</v>
      </c>
      <c r="K5309" s="63">
        <v>-0.2242258</v>
      </c>
      <c r="L5309" s="63">
        <v>-0.164939</v>
      </c>
      <c r="M5309" s="63">
        <v>-7.9338199999999998E-2</v>
      </c>
      <c r="N5309" s="63">
        <v>1536</v>
      </c>
      <c r="O5309" s="63">
        <v>0.1130564</v>
      </c>
      <c r="P5309" s="63">
        <v>9</v>
      </c>
      <c r="Q5309" s="63">
        <v>1.2781749580960001E-2</v>
      </c>
    </row>
    <row r="5310" spans="1:17">
      <c r="A5310" s="63" t="s">
        <v>78</v>
      </c>
      <c r="B5310" s="63" t="s">
        <v>44</v>
      </c>
      <c r="C5310" s="63" t="s">
        <v>71</v>
      </c>
      <c r="D5310" s="63">
        <v>5</v>
      </c>
      <c r="E5310" s="63">
        <v>0.89480930000000003</v>
      </c>
      <c r="F5310" s="63">
        <v>0.66806379999999999</v>
      </c>
      <c r="G5310" s="63">
        <v>-0.22674549999999999</v>
      </c>
      <c r="H5310" s="63">
        <v>69.954499999999996</v>
      </c>
      <c r="I5310" s="63">
        <v>-0.37163309999999999</v>
      </c>
      <c r="J5310" s="63">
        <v>-0.28603240000000002</v>
      </c>
      <c r="K5310" s="63">
        <v>-0.22674549999999999</v>
      </c>
      <c r="L5310" s="63">
        <v>-0.16745869999999999</v>
      </c>
      <c r="M5310" s="63">
        <v>-8.1857899999999997E-2</v>
      </c>
      <c r="N5310" s="63">
        <v>1536</v>
      </c>
      <c r="O5310" s="63">
        <v>0.1130564</v>
      </c>
      <c r="P5310" s="63">
        <v>9</v>
      </c>
      <c r="Q5310" s="63">
        <v>1.2781749580960001E-2</v>
      </c>
    </row>
    <row r="5311" spans="1:17">
      <c r="A5311" s="63" t="s">
        <v>78</v>
      </c>
      <c r="B5311" s="63" t="s">
        <v>44</v>
      </c>
      <c r="C5311" s="63" t="s">
        <v>71</v>
      </c>
      <c r="D5311" s="63">
        <v>6</v>
      </c>
      <c r="E5311" s="63">
        <v>0.99984550000000005</v>
      </c>
      <c r="F5311" s="63">
        <v>0.68897790000000003</v>
      </c>
      <c r="G5311" s="63">
        <v>-0.31086760000000002</v>
      </c>
      <c r="H5311" s="63">
        <v>68.909099999999995</v>
      </c>
      <c r="I5311" s="63">
        <v>-0.45575520000000003</v>
      </c>
      <c r="J5311" s="63">
        <v>-0.37015439999999999</v>
      </c>
      <c r="K5311" s="63">
        <v>-0.31086760000000002</v>
      </c>
      <c r="L5311" s="63">
        <v>-0.25158079999999999</v>
      </c>
      <c r="M5311" s="63">
        <v>-0.16597999999999999</v>
      </c>
      <c r="N5311" s="63">
        <v>1536</v>
      </c>
      <c r="O5311" s="63">
        <v>0.1130564</v>
      </c>
      <c r="P5311" s="63">
        <v>9</v>
      </c>
      <c r="Q5311" s="63">
        <v>1.2781749580960001E-2</v>
      </c>
    </row>
    <row r="5312" spans="1:17">
      <c r="A5312" s="63" t="s">
        <v>78</v>
      </c>
      <c r="B5312" s="63" t="s">
        <v>44</v>
      </c>
      <c r="C5312" s="63" t="s">
        <v>71</v>
      </c>
      <c r="D5312" s="63">
        <v>7</v>
      </c>
      <c r="E5312" s="63">
        <v>1.1327469999999999</v>
      </c>
      <c r="F5312" s="63">
        <v>0.8607726</v>
      </c>
      <c r="G5312" s="63">
        <v>-0.27197399999999999</v>
      </c>
      <c r="H5312" s="63">
        <v>68.068200000000004</v>
      </c>
      <c r="I5312" s="63">
        <v>-0.4168616</v>
      </c>
      <c r="J5312" s="63">
        <v>-0.33126090000000002</v>
      </c>
      <c r="K5312" s="63">
        <v>-0.27197399999999999</v>
      </c>
      <c r="L5312" s="63">
        <v>-0.21268719999999999</v>
      </c>
      <c r="M5312" s="63">
        <v>-0.12708639999999999</v>
      </c>
      <c r="N5312" s="63">
        <v>1536</v>
      </c>
      <c r="O5312" s="63">
        <v>0.1130564</v>
      </c>
      <c r="P5312" s="63">
        <v>9</v>
      </c>
      <c r="Q5312" s="63">
        <v>1.2781749580960001E-2</v>
      </c>
    </row>
    <row r="5313" spans="1:17">
      <c r="A5313" s="63" t="s">
        <v>78</v>
      </c>
      <c r="B5313" s="63" t="s">
        <v>44</v>
      </c>
      <c r="C5313" s="63" t="s">
        <v>71</v>
      </c>
      <c r="D5313" s="63">
        <v>8</v>
      </c>
      <c r="E5313" s="63">
        <v>1.2237199999999999</v>
      </c>
      <c r="F5313" s="63">
        <v>0.96627870000000005</v>
      </c>
      <c r="G5313" s="63">
        <v>-0.25744099999999998</v>
      </c>
      <c r="H5313" s="63">
        <v>69.5</v>
      </c>
      <c r="I5313" s="63">
        <v>-0.40232859999999998</v>
      </c>
      <c r="J5313" s="63">
        <v>-0.31672790000000001</v>
      </c>
      <c r="K5313" s="63">
        <v>-0.25744099999999998</v>
      </c>
      <c r="L5313" s="63">
        <v>-0.1981542</v>
      </c>
      <c r="M5313" s="63">
        <v>-0.1125534</v>
      </c>
      <c r="N5313" s="63">
        <v>1536</v>
      </c>
      <c r="O5313" s="63">
        <v>0.1130564</v>
      </c>
      <c r="P5313" s="63">
        <v>9</v>
      </c>
      <c r="Q5313" s="63">
        <v>1.2781749580960001E-2</v>
      </c>
    </row>
    <row r="5314" spans="1:17">
      <c r="A5314" s="63" t="s">
        <v>78</v>
      </c>
      <c r="B5314" s="63" t="s">
        <v>44</v>
      </c>
      <c r="C5314" s="63" t="s">
        <v>71</v>
      </c>
      <c r="D5314" s="63">
        <v>9</v>
      </c>
      <c r="E5314" s="63">
        <v>1.262588</v>
      </c>
      <c r="F5314" s="63">
        <v>1.1724159999999999</v>
      </c>
      <c r="G5314" s="63">
        <v>-9.0171899999999999E-2</v>
      </c>
      <c r="H5314" s="63">
        <v>73.5</v>
      </c>
      <c r="I5314" s="63">
        <v>-0.2350595</v>
      </c>
      <c r="J5314" s="63">
        <v>-0.1494588</v>
      </c>
      <c r="K5314" s="63">
        <v>-9.0171899999999999E-2</v>
      </c>
      <c r="L5314" s="63">
        <v>-3.0885099999999999E-2</v>
      </c>
      <c r="M5314" s="63">
        <v>5.4715699999999999E-2</v>
      </c>
      <c r="N5314" s="63">
        <v>1536</v>
      </c>
      <c r="O5314" s="63">
        <v>0.1130564</v>
      </c>
      <c r="P5314" s="63">
        <v>9</v>
      </c>
      <c r="Q5314" s="63">
        <v>1.2781749580960001E-2</v>
      </c>
    </row>
    <row r="5315" spans="1:17">
      <c r="A5315" s="63" t="s">
        <v>78</v>
      </c>
      <c r="B5315" s="63" t="s">
        <v>44</v>
      </c>
      <c r="C5315" s="63" t="s">
        <v>71</v>
      </c>
      <c r="D5315" s="63">
        <v>10</v>
      </c>
      <c r="E5315" s="63">
        <v>1.311518</v>
      </c>
      <c r="F5315" s="63">
        <v>1.2244159999999999</v>
      </c>
      <c r="G5315" s="63">
        <v>-8.7101600000000001E-2</v>
      </c>
      <c r="H5315" s="63">
        <v>78.0227</v>
      </c>
      <c r="I5315" s="63">
        <v>-0.23198920000000001</v>
      </c>
      <c r="J5315" s="63">
        <v>-0.1463884</v>
      </c>
      <c r="K5315" s="63">
        <v>-8.7101600000000001E-2</v>
      </c>
      <c r="L5315" s="63">
        <v>-2.7814700000000001E-2</v>
      </c>
      <c r="M5315" s="63">
        <v>5.7785999999999997E-2</v>
      </c>
      <c r="N5315" s="63">
        <v>1536</v>
      </c>
      <c r="O5315" s="63">
        <v>0.1130564</v>
      </c>
      <c r="P5315" s="63">
        <v>9</v>
      </c>
      <c r="Q5315" s="63">
        <v>1.2781749580960001E-2</v>
      </c>
    </row>
    <row r="5316" spans="1:17">
      <c r="A5316" s="63" t="s">
        <v>78</v>
      </c>
      <c r="B5316" s="63" t="s">
        <v>44</v>
      </c>
      <c r="C5316" s="63" t="s">
        <v>71</v>
      </c>
      <c r="D5316" s="63">
        <v>11</v>
      </c>
      <c r="E5316" s="63">
        <v>1.2887489999999999</v>
      </c>
      <c r="F5316" s="63">
        <v>1.364484</v>
      </c>
      <c r="G5316" s="63">
        <v>7.5735399999999994E-2</v>
      </c>
      <c r="H5316" s="63">
        <v>81.7727</v>
      </c>
      <c r="I5316" s="63">
        <v>-6.9152099999999994E-2</v>
      </c>
      <c r="J5316" s="63">
        <v>1.6448600000000001E-2</v>
      </c>
      <c r="K5316" s="63">
        <v>7.5735399999999994E-2</v>
      </c>
      <c r="L5316" s="63">
        <v>0.13502230000000001</v>
      </c>
      <c r="M5316" s="63">
        <v>0.22062300000000001</v>
      </c>
      <c r="N5316" s="63">
        <v>1536</v>
      </c>
      <c r="O5316" s="63">
        <v>0.1130564</v>
      </c>
      <c r="P5316" s="63">
        <v>9</v>
      </c>
      <c r="Q5316" s="63">
        <v>1.2781749580960001E-2</v>
      </c>
    </row>
    <row r="5317" spans="1:17">
      <c r="A5317" s="63" t="s">
        <v>78</v>
      </c>
      <c r="B5317" s="63" t="s">
        <v>44</v>
      </c>
      <c r="C5317" s="63" t="s">
        <v>71</v>
      </c>
      <c r="D5317" s="63">
        <v>12</v>
      </c>
      <c r="E5317" s="63">
        <v>1.293539</v>
      </c>
      <c r="F5317" s="63">
        <v>1.5296179999999999</v>
      </c>
      <c r="G5317" s="63">
        <v>0.23607900000000001</v>
      </c>
      <c r="H5317" s="63">
        <v>84.840900000000005</v>
      </c>
      <c r="I5317" s="63">
        <v>9.1191400000000006E-2</v>
      </c>
      <c r="J5317" s="63">
        <v>0.17679210000000001</v>
      </c>
      <c r="K5317" s="63">
        <v>0.23607900000000001</v>
      </c>
      <c r="L5317" s="63">
        <v>0.29536580000000001</v>
      </c>
      <c r="M5317" s="63">
        <v>0.38096659999999999</v>
      </c>
      <c r="N5317" s="63">
        <v>1536</v>
      </c>
      <c r="O5317" s="63">
        <v>0.1130564</v>
      </c>
      <c r="P5317" s="63">
        <v>9</v>
      </c>
      <c r="Q5317" s="63">
        <v>1.2781749580960001E-2</v>
      </c>
    </row>
    <row r="5318" spans="1:17">
      <c r="A5318" s="63" t="s">
        <v>78</v>
      </c>
      <c r="B5318" s="63" t="s">
        <v>44</v>
      </c>
      <c r="C5318" s="63" t="s">
        <v>71</v>
      </c>
      <c r="D5318" s="63">
        <v>13</v>
      </c>
      <c r="E5318" s="63">
        <v>1.2125729999999999</v>
      </c>
      <c r="F5318" s="63">
        <v>1.6941539999999999</v>
      </c>
      <c r="G5318" s="63">
        <v>0.48158119999999999</v>
      </c>
      <c r="H5318" s="63">
        <v>87.363600000000005</v>
      </c>
      <c r="I5318" s="63">
        <v>0.33669359999999998</v>
      </c>
      <c r="J5318" s="63">
        <v>0.42229440000000001</v>
      </c>
      <c r="K5318" s="63">
        <v>0.48158119999999999</v>
      </c>
      <c r="L5318" s="63">
        <v>0.54086800000000002</v>
      </c>
      <c r="M5318" s="63">
        <v>0.62646880000000005</v>
      </c>
      <c r="N5318" s="63">
        <v>1536</v>
      </c>
      <c r="O5318" s="63">
        <v>0.1130564</v>
      </c>
      <c r="P5318" s="63">
        <v>9</v>
      </c>
      <c r="Q5318" s="63">
        <v>1.2781749580960001E-2</v>
      </c>
    </row>
    <row r="5319" spans="1:17">
      <c r="A5319" s="63" t="s">
        <v>78</v>
      </c>
      <c r="B5319" s="63" t="s">
        <v>44</v>
      </c>
      <c r="C5319" s="63" t="s">
        <v>71</v>
      </c>
      <c r="D5319" s="63">
        <v>14</v>
      </c>
      <c r="E5319" s="63">
        <v>1.284</v>
      </c>
      <c r="F5319" s="63">
        <v>1.9108940000000001</v>
      </c>
      <c r="G5319" s="63">
        <v>0.62689419999999996</v>
      </c>
      <c r="H5319" s="63">
        <v>89.704499999999996</v>
      </c>
      <c r="I5319" s="63">
        <v>0.48200660000000001</v>
      </c>
      <c r="J5319" s="63">
        <v>0.56760739999999998</v>
      </c>
      <c r="K5319" s="63">
        <v>0.62689419999999996</v>
      </c>
      <c r="L5319" s="63">
        <v>0.68618109999999999</v>
      </c>
      <c r="M5319" s="63">
        <v>0.77178179999999996</v>
      </c>
      <c r="N5319" s="63">
        <v>1536</v>
      </c>
      <c r="O5319" s="63">
        <v>0.1130564</v>
      </c>
      <c r="P5319" s="63">
        <v>9</v>
      </c>
      <c r="Q5319" s="63">
        <v>1.2781749580960001E-2</v>
      </c>
    </row>
    <row r="5320" spans="1:17">
      <c r="A5320" s="63" t="s">
        <v>78</v>
      </c>
      <c r="B5320" s="63" t="s">
        <v>44</v>
      </c>
      <c r="C5320" s="63" t="s">
        <v>71</v>
      </c>
      <c r="D5320" s="63">
        <v>15</v>
      </c>
      <c r="E5320" s="63">
        <v>1.380171</v>
      </c>
      <c r="F5320" s="63">
        <v>2.0815670000000002</v>
      </c>
      <c r="G5320" s="63">
        <v>0.70139649999999998</v>
      </c>
      <c r="H5320" s="63">
        <v>91.386399999999995</v>
      </c>
      <c r="I5320" s="63">
        <v>0.55650889999999997</v>
      </c>
      <c r="J5320" s="63">
        <v>0.64210959999999995</v>
      </c>
      <c r="K5320" s="63">
        <v>0.70139649999999998</v>
      </c>
      <c r="L5320" s="63">
        <v>0.76068329999999995</v>
      </c>
      <c r="M5320" s="63">
        <v>0.84628400000000004</v>
      </c>
      <c r="N5320" s="63">
        <v>1536</v>
      </c>
      <c r="O5320" s="63">
        <v>0.1130564</v>
      </c>
      <c r="P5320" s="63">
        <v>9</v>
      </c>
      <c r="Q5320" s="63">
        <v>1.2781749580960001E-2</v>
      </c>
    </row>
    <row r="5321" spans="1:17">
      <c r="A5321" s="63" t="s">
        <v>78</v>
      </c>
      <c r="B5321" s="63" t="s">
        <v>44</v>
      </c>
      <c r="C5321" s="63" t="s">
        <v>71</v>
      </c>
      <c r="D5321" s="63">
        <v>16</v>
      </c>
      <c r="E5321" s="63">
        <v>1.552729</v>
      </c>
      <c r="F5321" s="63">
        <v>2.2359930000000001</v>
      </c>
      <c r="G5321" s="63">
        <v>0.68326430000000005</v>
      </c>
      <c r="H5321" s="63">
        <v>92.318200000000004</v>
      </c>
      <c r="I5321" s="63">
        <v>0.53837670000000004</v>
      </c>
      <c r="J5321" s="63">
        <v>0.62397740000000002</v>
      </c>
      <c r="K5321" s="63">
        <v>0.68326430000000005</v>
      </c>
      <c r="L5321" s="63">
        <v>0.74255110000000002</v>
      </c>
      <c r="M5321" s="63">
        <v>0.82815179999999999</v>
      </c>
      <c r="N5321" s="63">
        <v>1536</v>
      </c>
      <c r="O5321" s="63">
        <v>0.1130564</v>
      </c>
      <c r="P5321" s="63">
        <v>9</v>
      </c>
      <c r="Q5321" s="63">
        <v>1.2781749580960001E-2</v>
      </c>
    </row>
    <row r="5322" spans="1:17">
      <c r="A5322" s="63" t="s">
        <v>78</v>
      </c>
      <c r="B5322" s="63" t="s">
        <v>44</v>
      </c>
      <c r="C5322" s="63" t="s">
        <v>71</v>
      </c>
      <c r="D5322" s="63">
        <v>17</v>
      </c>
      <c r="E5322" s="63">
        <v>1.7324759999999999</v>
      </c>
      <c r="F5322" s="63">
        <v>2.3746070000000001</v>
      </c>
      <c r="G5322" s="63">
        <v>0.6421306</v>
      </c>
      <c r="H5322" s="63">
        <v>92.659099999999995</v>
      </c>
      <c r="I5322" s="63">
        <v>0.49724299999999999</v>
      </c>
      <c r="J5322" s="63">
        <v>0.58284380000000002</v>
      </c>
      <c r="K5322" s="63">
        <v>0.6421306</v>
      </c>
      <c r="L5322" s="63">
        <v>0.70141739999999997</v>
      </c>
      <c r="M5322" s="63">
        <v>0.7870182</v>
      </c>
      <c r="N5322" s="63">
        <v>1536</v>
      </c>
      <c r="O5322" s="63">
        <v>0.1130564</v>
      </c>
      <c r="P5322" s="63">
        <v>9</v>
      </c>
      <c r="Q5322" s="63">
        <v>1.2781749580960001E-2</v>
      </c>
    </row>
    <row r="5323" spans="1:17">
      <c r="A5323" s="63" t="s">
        <v>78</v>
      </c>
      <c r="B5323" s="63" t="s">
        <v>44</v>
      </c>
      <c r="C5323" s="63" t="s">
        <v>71</v>
      </c>
      <c r="D5323" s="63">
        <v>18</v>
      </c>
      <c r="E5323" s="63">
        <v>1.905562</v>
      </c>
      <c r="F5323" s="63">
        <v>2.4856790000000002</v>
      </c>
      <c r="G5323" s="63">
        <v>0.58011690000000005</v>
      </c>
      <c r="H5323" s="63">
        <v>92.363600000000005</v>
      </c>
      <c r="I5323" s="63">
        <v>0.43522929999999999</v>
      </c>
      <c r="J5323" s="63">
        <v>0.52083000000000002</v>
      </c>
      <c r="K5323" s="63">
        <v>0.58011690000000005</v>
      </c>
      <c r="L5323" s="63">
        <v>0.63940370000000002</v>
      </c>
      <c r="M5323" s="63">
        <v>0.72500439999999999</v>
      </c>
      <c r="N5323" s="63">
        <v>1536</v>
      </c>
      <c r="O5323" s="63">
        <v>0.1130564</v>
      </c>
      <c r="P5323" s="63">
        <v>9</v>
      </c>
      <c r="Q5323" s="63">
        <v>1.2781749580960001E-2</v>
      </c>
    </row>
    <row r="5324" spans="1:17">
      <c r="A5324" s="63" t="s">
        <v>78</v>
      </c>
      <c r="B5324" s="63" t="s">
        <v>44</v>
      </c>
      <c r="C5324" s="63" t="s">
        <v>71</v>
      </c>
      <c r="D5324" s="63">
        <v>19</v>
      </c>
      <c r="E5324" s="63">
        <v>2.2152980000000002</v>
      </c>
      <c r="F5324" s="63">
        <v>2.4412129999999999</v>
      </c>
      <c r="G5324" s="63">
        <v>0.22591520000000001</v>
      </c>
      <c r="H5324" s="63">
        <v>90.795500000000004</v>
      </c>
      <c r="I5324" s="63">
        <v>8.1027600000000005E-2</v>
      </c>
      <c r="J5324" s="63">
        <v>0.16662840000000001</v>
      </c>
      <c r="K5324" s="63">
        <v>0.22591520000000001</v>
      </c>
      <c r="L5324" s="63">
        <v>0.28520200000000001</v>
      </c>
      <c r="M5324" s="63">
        <v>0.37080279999999999</v>
      </c>
      <c r="N5324" s="63">
        <v>1536</v>
      </c>
      <c r="O5324" s="63">
        <v>0.1130564</v>
      </c>
      <c r="P5324" s="63">
        <v>9</v>
      </c>
      <c r="Q5324" s="63">
        <v>1.2781749580960001E-2</v>
      </c>
    </row>
    <row r="5325" spans="1:17">
      <c r="A5325" s="63" t="s">
        <v>78</v>
      </c>
      <c r="B5325" s="63" t="s">
        <v>44</v>
      </c>
      <c r="C5325" s="63" t="s">
        <v>71</v>
      </c>
      <c r="D5325" s="63">
        <v>20</v>
      </c>
      <c r="E5325" s="63">
        <v>2.2767309999999998</v>
      </c>
      <c r="F5325" s="63">
        <v>2.2787160000000002</v>
      </c>
      <c r="G5325" s="63">
        <v>1.9848000000000001E-3</v>
      </c>
      <c r="H5325" s="63">
        <v>87.590900000000005</v>
      </c>
      <c r="I5325" s="63">
        <v>-0.1429028</v>
      </c>
      <c r="J5325" s="63">
        <v>-5.7301999999999999E-2</v>
      </c>
      <c r="K5325" s="63">
        <v>1.9848000000000001E-3</v>
      </c>
      <c r="L5325" s="63">
        <v>6.1271699999999998E-2</v>
      </c>
      <c r="M5325" s="63">
        <v>0.14687239999999999</v>
      </c>
      <c r="N5325" s="63">
        <v>1536</v>
      </c>
      <c r="O5325" s="63">
        <v>0.1130564</v>
      </c>
      <c r="P5325" s="63">
        <v>9</v>
      </c>
      <c r="Q5325" s="63">
        <v>1.2781749580960001E-2</v>
      </c>
    </row>
    <row r="5326" spans="1:17">
      <c r="A5326" s="63" t="s">
        <v>78</v>
      </c>
      <c r="B5326" s="63" t="s">
        <v>44</v>
      </c>
      <c r="C5326" s="63" t="s">
        <v>71</v>
      </c>
      <c r="D5326" s="63">
        <v>21</v>
      </c>
      <c r="E5326" s="63">
        <v>2.2897099999999999</v>
      </c>
      <c r="F5326" s="63">
        <v>2.1533669999999998</v>
      </c>
      <c r="G5326" s="63">
        <v>-0.13634299999999999</v>
      </c>
      <c r="H5326" s="63">
        <v>84.7273</v>
      </c>
      <c r="I5326" s="63">
        <v>-0.2812306</v>
      </c>
      <c r="J5326" s="63">
        <v>-0.19562979999999999</v>
      </c>
      <c r="K5326" s="63">
        <v>-0.13634299999999999</v>
      </c>
      <c r="L5326" s="63">
        <v>-7.7056200000000005E-2</v>
      </c>
      <c r="M5326" s="63">
        <v>8.5445999999999994E-3</v>
      </c>
      <c r="N5326" s="63">
        <v>1536</v>
      </c>
      <c r="O5326" s="63">
        <v>0.1130564</v>
      </c>
      <c r="P5326" s="63">
        <v>9</v>
      </c>
      <c r="Q5326" s="63">
        <v>1.2781749580960001E-2</v>
      </c>
    </row>
    <row r="5327" spans="1:17">
      <c r="A5327" s="63" t="s">
        <v>78</v>
      </c>
      <c r="B5327" s="63" t="s">
        <v>44</v>
      </c>
      <c r="C5327" s="63" t="s">
        <v>71</v>
      </c>
      <c r="D5327" s="63">
        <v>22</v>
      </c>
      <c r="E5327" s="63">
        <v>2.1401270000000001</v>
      </c>
      <c r="F5327" s="63">
        <v>1.9698260000000001</v>
      </c>
      <c r="G5327" s="63">
        <v>-0.17030110000000001</v>
      </c>
      <c r="H5327" s="63">
        <v>82.159099999999995</v>
      </c>
      <c r="I5327" s="63">
        <v>-0.31518869999999999</v>
      </c>
      <c r="J5327" s="63">
        <v>-0.22958790000000001</v>
      </c>
      <c r="K5327" s="63">
        <v>-0.17030110000000001</v>
      </c>
      <c r="L5327" s="63">
        <v>-0.11101419999999999</v>
      </c>
      <c r="M5327" s="63">
        <v>-2.5413499999999999E-2</v>
      </c>
      <c r="N5327" s="63">
        <v>1536</v>
      </c>
      <c r="O5327" s="63">
        <v>0.1130564</v>
      </c>
      <c r="P5327" s="63">
        <v>9</v>
      </c>
      <c r="Q5327" s="63">
        <v>1.2781749580960001E-2</v>
      </c>
    </row>
    <row r="5328" spans="1:17">
      <c r="A5328" s="63" t="s">
        <v>78</v>
      </c>
      <c r="B5328" s="63" t="s">
        <v>44</v>
      </c>
      <c r="C5328" s="63" t="s">
        <v>71</v>
      </c>
      <c r="D5328" s="63">
        <v>23</v>
      </c>
      <c r="E5328" s="63">
        <v>1.7763169999999999</v>
      </c>
      <c r="F5328" s="63">
        <v>1.647815</v>
      </c>
      <c r="G5328" s="63">
        <v>-0.1285019</v>
      </c>
      <c r="H5328" s="63">
        <v>79.568200000000004</v>
      </c>
      <c r="I5328" s="63">
        <v>-0.27338950000000001</v>
      </c>
      <c r="J5328" s="63">
        <v>-0.1877887</v>
      </c>
      <c r="K5328" s="63">
        <v>-0.1285019</v>
      </c>
      <c r="L5328" s="63">
        <v>-6.9215100000000002E-2</v>
      </c>
      <c r="M5328" s="63">
        <v>1.63857E-2</v>
      </c>
      <c r="N5328" s="63">
        <v>1536</v>
      </c>
      <c r="O5328" s="63">
        <v>0.1130564</v>
      </c>
      <c r="P5328" s="63">
        <v>9</v>
      </c>
      <c r="Q5328" s="63">
        <v>1.2781749580960001E-2</v>
      </c>
    </row>
    <row r="5329" spans="1:17">
      <c r="A5329" s="63" t="s">
        <v>78</v>
      </c>
      <c r="B5329" s="63" t="s">
        <v>44</v>
      </c>
      <c r="C5329" s="63" t="s">
        <v>71</v>
      </c>
      <c r="D5329" s="63">
        <v>24</v>
      </c>
      <c r="E5329" s="63">
        <v>1.4296169999999999</v>
      </c>
      <c r="F5329" s="63">
        <v>1.2490140000000001</v>
      </c>
      <c r="G5329" s="63">
        <v>-0.18060300000000001</v>
      </c>
      <c r="H5329" s="63">
        <v>77.409099999999995</v>
      </c>
      <c r="I5329" s="63">
        <v>-0.32549060000000002</v>
      </c>
      <c r="J5329" s="63">
        <v>-0.23988989999999999</v>
      </c>
      <c r="K5329" s="63">
        <v>-0.18060300000000001</v>
      </c>
      <c r="L5329" s="63">
        <v>-0.1213162</v>
      </c>
      <c r="M5329" s="63">
        <v>-3.5715400000000001E-2</v>
      </c>
      <c r="N5329" s="63">
        <v>1536</v>
      </c>
      <c r="O5329" s="63">
        <v>0.1130564</v>
      </c>
      <c r="P5329" s="63">
        <v>9</v>
      </c>
      <c r="Q5329" s="63">
        <v>1.2781749580960001E-2</v>
      </c>
    </row>
    <row r="5330" spans="1:17">
      <c r="A5330" s="63" t="s">
        <v>78</v>
      </c>
      <c r="B5330" s="63" t="s">
        <v>44</v>
      </c>
      <c r="C5330" s="63" t="s">
        <v>72</v>
      </c>
      <c r="D5330" s="63">
        <v>1</v>
      </c>
      <c r="E5330" s="63">
        <v>0.91398950000000001</v>
      </c>
      <c r="F5330" s="63">
        <v>0.66613420000000001</v>
      </c>
      <c r="G5330" s="63">
        <v>-0.2478553</v>
      </c>
      <c r="H5330" s="63">
        <v>64.613600000000005</v>
      </c>
      <c r="I5330" s="63">
        <v>-0.39274290000000001</v>
      </c>
      <c r="J5330" s="63">
        <v>-0.30714209999999997</v>
      </c>
      <c r="K5330" s="63">
        <v>-0.2478553</v>
      </c>
      <c r="L5330" s="63">
        <v>-0.1885685</v>
      </c>
      <c r="M5330" s="63">
        <v>-0.1029677</v>
      </c>
      <c r="N5330" s="63">
        <v>1536</v>
      </c>
      <c r="O5330" s="63">
        <v>0.1130564</v>
      </c>
      <c r="P5330" s="63">
        <v>10</v>
      </c>
      <c r="Q5330" s="63">
        <v>1.2781749580960001E-2</v>
      </c>
    </row>
    <row r="5331" spans="1:17">
      <c r="A5331" s="63" t="s">
        <v>78</v>
      </c>
      <c r="B5331" s="63" t="s">
        <v>44</v>
      </c>
      <c r="C5331" s="63" t="s">
        <v>72</v>
      </c>
      <c r="D5331" s="63">
        <v>2</v>
      </c>
      <c r="E5331" s="63">
        <v>0.82816020000000001</v>
      </c>
      <c r="F5331" s="63">
        <v>0.58790580000000003</v>
      </c>
      <c r="G5331" s="63">
        <v>-0.24025450000000001</v>
      </c>
      <c r="H5331" s="63">
        <v>64.659099999999995</v>
      </c>
      <c r="I5331" s="63">
        <v>-0.38514209999999999</v>
      </c>
      <c r="J5331" s="63">
        <v>-0.29954130000000001</v>
      </c>
      <c r="K5331" s="63">
        <v>-0.24025450000000001</v>
      </c>
      <c r="L5331" s="63">
        <v>-0.18096760000000001</v>
      </c>
      <c r="M5331" s="63">
        <v>-9.5366900000000004E-2</v>
      </c>
      <c r="N5331" s="63">
        <v>1536</v>
      </c>
      <c r="O5331" s="63">
        <v>0.1130564</v>
      </c>
      <c r="P5331" s="63">
        <v>10</v>
      </c>
      <c r="Q5331" s="63">
        <v>1.2781749580960001E-2</v>
      </c>
    </row>
    <row r="5332" spans="1:17">
      <c r="A5332" s="63" t="s">
        <v>78</v>
      </c>
      <c r="B5332" s="63" t="s">
        <v>44</v>
      </c>
      <c r="C5332" s="63" t="s">
        <v>72</v>
      </c>
      <c r="D5332" s="63">
        <v>3</v>
      </c>
      <c r="E5332" s="63">
        <v>0.79951000000000005</v>
      </c>
      <c r="F5332" s="63">
        <v>0.56141509999999994</v>
      </c>
      <c r="G5332" s="63">
        <v>-0.2380949</v>
      </c>
      <c r="H5332" s="63">
        <v>63.136400000000002</v>
      </c>
      <c r="I5332" s="63">
        <v>-0.3829825</v>
      </c>
      <c r="J5332" s="63">
        <v>-0.29738179999999997</v>
      </c>
      <c r="K5332" s="63">
        <v>-0.2380949</v>
      </c>
      <c r="L5332" s="63">
        <v>-0.1788081</v>
      </c>
      <c r="M5332" s="63">
        <v>-9.3207300000000007E-2</v>
      </c>
      <c r="N5332" s="63">
        <v>1536</v>
      </c>
      <c r="O5332" s="63">
        <v>0.1130564</v>
      </c>
      <c r="P5332" s="63">
        <v>10</v>
      </c>
      <c r="Q5332" s="63">
        <v>1.2781749580960001E-2</v>
      </c>
    </row>
    <row r="5333" spans="1:17">
      <c r="A5333" s="63" t="s">
        <v>78</v>
      </c>
      <c r="B5333" s="63" t="s">
        <v>44</v>
      </c>
      <c r="C5333" s="63" t="s">
        <v>72</v>
      </c>
      <c r="D5333" s="63">
        <v>4</v>
      </c>
      <c r="E5333" s="63">
        <v>0.78901739999999998</v>
      </c>
      <c r="F5333" s="63">
        <v>0.57499270000000002</v>
      </c>
      <c r="G5333" s="63">
        <v>-0.21402479999999999</v>
      </c>
      <c r="H5333" s="63">
        <v>61.5227</v>
      </c>
      <c r="I5333" s="63">
        <v>-0.35891240000000002</v>
      </c>
      <c r="J5333" s="63">
        <v>-0.27331159999999999</v>
      </c>
      <c r="K5333" s="63">
        <v>-0.21402479999999999</v>
      </c>
      <c r="L5333" s="63">
        <v>-0.15473790000000001</v>
      </c>
      <c r="M5333" s="63">
        <v>-6.9137199999999996E-2</v>
      </c>
      <c r="N5333" s="63">
        <v>1536</v>
      </c>
      <c r="O5333" s="63">
        <v>0.1130564</v>
      </c>
      <c r="P5333" s="63">
        <v>10</v>
      </c>
      <c r="Q5333" s="63">
        <v>1.2781749580960001E-2</v>
      </c>
    </row>
    <row r="5334" spans="1:17">
      <c r="A5334" s="63" t="s">
        <v>78</v>
      </c>
      <c r="B5334" s="63" t="s">
        <v>44</v>
      </c>
      <c r="C5334" s="63" t="s">
        <v>72</v>
      </c>
      <c r="D5334" s="63">
        <v>5</v>
      </c>
      <c r="E5334" s="63">
        <v>0.80019680000000004</v>
      </c>
      <c r="F5334" s="63">
        <v>0.58509990000000001</v>
      </c>
      <c r="G5334" s="63">
        <v>-0.21509700000000001</v>
      </c>
      <c r="H5334" s="63">
        <v>60.659100000000002</v>
      </c>
      <c r="I5334" s="63">
        <v>-0.35998449999999999</v>
      </c>
      <c r="J5334" s="63">
        <v>-0.27438380000000001</v>
      </c>
      <c r="K5334" s="63">
        <v>-0.21509700000000001</v>
      </c>
      <c r="L5334" s="63">
        <v>-0.15581010000000001</v>
      </c>
      <c r="M5334" s="63">
        <v>-7.0209400000000005E-2</v>
      </c>
      <c r="N5334" s="63">
        <v>1536</v>
      </c>
      <c r="O5334" s="63">
        <v>0.1130564</v>
      </c>
      <c r="P5334" s="63">
        <v>10</v>
      </c>
      <c r="Q5334" s="63">
        <v>1.2781749580960001E-2</v>
      </c>
    </row>
    <row r="5335" spans="1:17">
      <c r="A5335" s="63" t="s">
        <v>78</v>
      </c>
      <c r="B5335" s="63" t="s">
        <v>44</v>
      </c>
      <c r="C5335" s="63" t="s">
        <v>72</v>
      </c>
      <c r="D5335" s="63">
        <v>6</v>
      </c>
      <c r="E5335" s="63">
        <v>0.89529899999999996</v>
      </c>
      <c r="F5335" s="63">
        <v>0.62834089999999998</v>
      </c>
      <c r="G5335" s="63">
        <v>-0.26695809999999998</v>
      </c>
      <c r="H5335" s="63">
        <v>59.818199999999997</v>
      </c>
      <c r="I5335" s="63">
        <v>-0.41184569999999998</v>
      </c>
      <c r="J5335" s="63">
        <v>-0.32624500000000001</v>
      </c>
      <c r="K5335" s="63">
        <v>-0.26695809999999998</v>
      </c>
      <c r="L5335" s="63">
        <v>-0.2076713</v>
      </c>
      <c r="M5335" s="63">
        <v>-0.1220705</v>
      </c>
      <c r="N5335" s="63">
        <v>1536</v>
      </c>
      <c r="O5335" s="63">
        <v>0.1130564</v>
      </c>
      <c r="P5335" s="63">
        <v>10</v>
      </c>
      <c r="Q5335" s="63">
        <v>1.2781749580960001E-2</v>
      </c>
    </row>
    <row r="5336" spans="1:17">
      <c r="A5336" s="63" t="s">
        <v>78</v>
      </c>
      <c r="B5336" s="63" t="s">
        <v>44</v>
      </c>
      <c r="C5336" s="63" t="s">
        <v>72</v>
      </c>
      <c r="D5336" s="63">
        <v>7</v>
      </c>
      <c r="E5336" s="63">
        <v>1.108274</v>
      </c>
      <c r="F5336" s="63">
        <v>0.83567329999999995</v>
      </c>
      <c r="G5336" s="63">
        <v>-0.27260079999999998</v>
      </c>
      <c r="H5336" s="63">
        <v>59.363599999999998</v>
      </c>
      <c r="I5336" s="63">
        <v>-0.41748839999999998</v>
      </c>
      <c r="J5336" s="63">
        <v>-0.33188770000000001</v>
      </c>
      <c r="K5336" s="63">
        <v>-0.27260079999999998</v>
      </c>
      <c r="L5336" s="63">
        <v>-0.213314</v>
      </c>
      <c r="M5336" s="63">
        <v>-0.1277132</v>
      </c>
      <c r="N5336" s="63">
        <v>1536</v>
      </c>
      <c r="O5336" s="63">
        <v>0.1130564</v>
      </c>
      <c r="P5336" s="63">
        <v>10</v>
      </c>
      <c r="Q5336" s="63">
        <v>1.2781749580960001E-2</v>
      </c>
    </row>
    <row r="5337" spans="1:17">
      <c r="A5337" s="63" t="s">
        <v>78</v>
      </c>
      <c r="B5337" s="63" t="s">
        <v>44</v>
      </c>
      <c r="C5337" s="63" t="s">
        <v>72</v>
      </c>
      <c r="D5337" s="63">
        <v>8</v>
      </c>
      <c r="E5337" s="63">
        <v>1.2568090000000001</v>
      </c>
      <c r="F5337" s="63">
        <v>1.029369</v>
      </c>
      <c r="G5337" s="63">
        <v>-0.2274398</v>
      </c>
      <c r="H5337" s="63">
        <v>60.181800000000003</v>
      </c>
      <c r="I5337" s="63">
        <v>-0.37232739999999998</v>
      </c>
      <c r="J5337" s="63">
        <v>-0.2867266</v>
      </c>
      <c r="K5337" s="63">
        <v>-0.2274398</v>
      </c>
      <c r="L5337" s="63">
        <v>-0.16815289999999999</v>
      </c>
      <c r="M5337" s="63">
        <v>-8.2552200000000006E-2</v>
      </c>
      <c r="N5337" s="63">
        <v>1536</v>
      </c>
      <c r="O5337" s="63">
        <v>0.1130564</v>
      </c>
      <c r="P5337" s="63">
        <v>10</v>
      </c>
      <c r="Q5337" s="63">
        <v>1.2781749580960001E-2</v>
      </c>
    </row>
    <row r="5338" spans="1:17">
      <c r="A5338" s="63" t="s">
        <v>78</v>
      </c>
      <c r="B5338" s="63" t="s">
        <v>44</v>
      </c>
      <c r="C5338" s="63" t="s">
        <v>72</v>
      </c>
      <c r="D5338" s="63">
        <v>9</v>
      </c>
      <c r="E5338" s="63">
        <v>1.22882</v>
      </c>
      <c r="F5338" s="63">
        <v>1.116581</v>
      </c>
      <c r="G5338" s="63">
        <v>-0.11223959999999999</v>
      </c>
      <c r="H5338" s="63">
        <v>63.568199999999997</v>
      </c>
      <c r="I5338" s="63">
        <v>-0.2571272</v>
      </c>
      <c r="J5338" s="63">
        <v>-0.1715264</v>
      </c>
      <c r="K5338" s="63">
        <v>-0.11223959999999999</v>
      </c>
      <c r="L5338" s="63">
        <v>-5.2952800000000001E-2</v>
      </c>
      <c r="M5338" s="63">
        <v>3.2648000000000003E-2</v>
      </c>
      <c r="N5338" s="63">
        <v>1536</v>
      </c>
      <c r="O5338" s="63">
        <v>0.1130564</v>
      </c>
      <c r="P5338" s="63">
        <v>10</v>
      </c>
      <c r="Q5338" s="63">
        <v>1.2781749580960001E-2</v>
      </c>
    </row>
    <row r="5339" spans="1:17">
      <c r="A5339" s="63" t="s">
        <v>78</v>
      </c>
      <c r="B5339" s="63" t="s">
        <v>44</v>
      </c>
      <c r="C5339" s="63" t="s">
        <v>72</v>
      </c>
      <c r="D5339" s="63">
        <v>10</v>
      </c>
      <c r="E5339" s="63">
        <v>1.2232229999999999</v>
      </c>
      <c r="F5339" s="63">
        <v>1.114598</v>
      </c>
      <c r="G5339" s="63">
        <v>-0.10862579999999999</v>
      </c>
      <c r="H5339" s="63">
        <v>68.704499999999996</v>
      </c>
      <c r="I5339" s="63">
        <v>-0.2535134</v>
      </c>
      <c r="J5339" s="63">
        <v>-0.1679126</v>
      </c>
      <c r="K5339" s="63">
        <v>-0.10862579999999999</v>
      </c>
      <c r="L5339" s="63">
        <v>-4.9338899999999998E-2</v>
      </c>
      <c r="M5339" s="63">
        <v>3.6261799999999997E-2</v>
      </c>
      <c r="N5339" s="63">
        <v>1536</v>
      </c>
      <c r="O5339" s="63">
        <v>0.1130564</v>
      </c>
      <c r="P5339" s="63">
        <v>10</v>
      </c>
      <c r="Q5339" s="63">
        <v>1.2781749580960001E-2</v>
      </c>
    </row>
    <row r="5340" spans="1:17">
      <c r="A5340" s="63" t="s">
        <v>78</v>
      </c>
      <c r="B5340" s="63" t="s">
        <v>44</v>
      </c>
      <c r="C5340" s="63" t="s">
        <v>72</v>
      </c>
      <c r="D5340" s="63">
        <v>11</v>
      </c>
      <c r="E5340" s="63">
        <v>1.1285810000000001</v>
      </c>
      <c r="F5340" s="63">
        <v>1.151246</v>
      </c>
      <c r="G5340" s="63">
        <v>2.2664799999999999E-2</v>
      </c>
      <c r="H5340" s="63">
        <v>73.136399999999995</v>
      </c>
      <c r="I5340" s="63">
        <v>-0.12222280000000001</v>
      </c>
      <c r="J5340" s="63">
        <v>-3.6622000000000002E-2</v>
      </c>
      <c r="K5340" s="63">
        <v>2.2664799999999999E-2</v>
      </c>
      <c r="L5340" s="63">
        <v>8.1951599999999999E-2</v>
      </c>
      <c r="M5340" s="63">
        <v>0.16755239999999999</v>
      </c>
      <c r="N5340" s="63">
        <v>1536</v>
      </c>
      <c r="O5340" s="63">
        <v>0.1130564</v>
      </c>
      <c r="P5340" s="63">
        <v>10</v>
      </c>
      <c r="Q5340" s="63">
        <v>1.2781749580960001E-2</v>
      </c>
    </row>
    <row r="5341" spans="1:17">
      <c r="A5341" s="63" t="s">
        <v>78</v>
      </c>
      <c r="B5341" s="63" t="s">
        <v>44</v>
      </c>
      <c r="C5341" s="63" t="s">
        <v>72</v>
      </c>
      <c r="D5341" s="63">
        <v>12</v>
      </c>
      <c r="E5341" s="63">
        <v>1.0464059999999999</v>
      </c>
      <c r="F5341" s="63">
        <v>1.1690719999999999</v>
      </c>
      <c r="G5341" s="63">
        <v>0.122666</v>
      </c>
      <c r="H5341" s="63">
        <v>76.295500000000004</v>
      </c>
      <c r="I5341" s="63">
        <v>-2.2221600000000001E-2</v>
      </c>
      <c r="J5341" s="63">
        <v>6.3379199999999997E-2</v>
      </c>
      <c r="K5341" s="63">
        <v>0.122666</v>
      </c>
      <c r="L5341" s="63">
        <v>0.1819528</v>
      </c>
      <c r="M5341" s="63">
        <v>0.2675536</v>
      </c>
      <c r="N5341" s="63">
        <v>1536</v>
      </c>
      <c r="O5341" s="63">
        <v>0.1130564</v>
      </c>
      <c r="P5341" s="63">
        <v>10</v>
      </c>
      <c r="Q5341" s="63">
        <v>1.2781749580960001E-2</v>
      </c>
    </row>
    <row r="5342" spans="1:17">
      <c r="A5342" s="63" t="s">
        <v>78</v>
      </c>
      <c r="B5342" s="63" t="s">
        <v>44</v>
      </c>
      <c r="C5342" s="63" t="s">
        <v>72</v>
      </c>
      <c r="D5342" s="63">
        <v>13</v>
      </c>
      <c r="E5342" s="63">
        <v>0.91098060000000003</v>
      </c>
      <c r="F5342" s="63">
        <v>1.2179770000000001</v>
      </c>
      <c r="G5342" s="63">
        <v>0.30699680000000001</v>
      </c>
      <c r="H5342" s="63">
        <v>79.181799999999996</v>
      </c>
      <c r="I5342" s="63">
        <v>0.16210920000000001</v>
      </c>
      <c r="J5342" s="63">
        <v>0.24771000000000001</v>
      </c>
      <c r="K5342" s="63">
        <v>0.30699680000000001</v>
      </c>
      <c r="L5342" s="63">
        <v>0.36628369999999999</v>
      </c>
      <c r="M5342" s="63">
        <v>0.45188440000000002</v>
      </c>
      <c r="N5342" s="63">
        <v>1536</v>
      </c>
      <c r="O5342" s="63">
        <v>0.1130564</v>
      </c>
      <c r="P5342" s="63">
        <v>10</v>
      </c>
      <c r="Q5342" s="63">
        <v>1.2781749580960001E-2</v>
      </c>
    </row>
    <row r="5343" spans="1:17">
      <c r="A5343" s="63" t="s">
        <v>78</v>
      </c>
      <c r="B5343" s="63" t="s">
        <v>44</v>
      </c>
      <c r="C5343" s="63" t="s">
        <v>72</v>
      </c>
      <c r="D5343" s="63">
        <v>14</v>
      </c>
      <c r="E5343" s="63">
        <v>0.89595069999999999</v>
      </c>
      <c r="F5343" s="63">
        <v>1.2792779999999999</v>
      </c>
      <c r="G5343" s="63">
        <v>0.38332719999999998</v>
      </c>
      <c r="H5343" s="63">
        <v>80.7273</v>
      </c>
      <c r="I5343" s="63">
        <v>0.2384396</v>
      </c>
      <c r="J5343" s="63">
        <v>0.32404040000000001</v>
      </c>
      <c r="K5343" s="63">
        <v>0.38332719999999998</v>
      </c>
      <c r="L5343" s="63">
        <v>0.44261400000000001</v>
      </c>
      <c r="M5343" s="63">
        <v>0.52821479999999998</v>
      </c>
      <c r="N5343" s="63">
        <v>1536</v>
      </c>
      <c r="O5343" s="63">
        <v>0.1130564</v>
      </c>
      <c r="P5343" s="63">
        <v>10</v>
      </c>
      <c r="Q5343" s="63">
        <v>1.2781749580960001E-2</v>
      </c>
    </row>
    <row r="5344" spans="1:17">
      <c r="A5344" s="63" t="s">
        <v>78</v>
      </c>
      <c r="B5344" s="63" t="s">
        <v>44</v>
      </c>
      <c r="C5344" s="63" t="s">
        <v>72</v>
      </c>
      <c r="D5344" s="63">
        <v>15</v>
      </c>
      <c r="E5344" s="63">
        <v>0.90985850000000001</v>
      </c>
      <c r="F5344" s="63">
        <v>1.3153570000000001</v>
      </c>
      <c r="G5344" s="63">
        <v>0.40549809999999997</v>
      </c>
      <c r="H5344" s="63">
        <v>81.613600000000005</v>
      </c>
      <c r="I5344" s="63">
        <v>0.26061050000000002</v>
      </c>
      <c r="J5344" s="63">
        <v>0.3462113</v>
      </c>
      <c r="K5344" s="63">
        <v>0.40549809999999997</v>
      </c>
      <c r="L5344" s="63">
        <v>0.4647849</v>
      </c>
      <c r="M5344" s="63">
        <v>0.55038569999999998</v>
      </c>
      <c r="N5344" s="63">
        <v>1536</v>
      </c>
      <c r="O5344" s="63">
        <v>0.1130564</v>
      </c>
      <c r="P5344" s="63">
        <v>10</v>
      </c>
      <c r="Q5344" s="63">
        <v>1.2781749580960001E-2</v>
      </c>
    </row>
    <row r="5345" spans="1:17">
      <c r="A5345" s="63" t="s">
        <v>78</v>
      </c>
      <c r="B5345" s="63" t="s">
        <v>44</v>
      </c>
      <c r="C5345" s="63" t="s">
        <v>72</v>
      </c>
      <c r="D5345" s="63">
        <v>16</v>
      </c>
      <c r="E5345" s="63">
        <v>0.98556909999999998</v>
      </c>
      <c r="F5345" s="63">
        <v>1.3474539999999999</v>
      </c>
      <c r="G5345" s="63">
        <v>0.3618845</v>
      </c>
      <c r="H5345" s="63">
        <v>81.840900000000005</v>
      </c>
      <c r="I5345" s="63">
        <v>0.21699689999999999</v>
      </c>
      <c r="J5345" s="63">
        <v>0.30259770000000002</v>
      </c>
      <c r="K5345" s="63">
        <v>0.3618845</v>
      </c>
      <c r="L5345" s="63">
        <v>0.42117139999999997</v>
      </c>
      <c r="M5345" s="63">
        <v>0.50677209999999995</v>
      </c>
      <c r="N5345" s="63">
        <v>1536</v>
      </c>
      <c r="O5345" s="63">
        <v>0.1130564</v>
      </c>
      <c r="P5345" s="63">
        <v>10</v>
      </c>
      <c r="Q5345" s="63">
        <v>1.2781749580960001E-2</v>
      </c>
    </row>
    <row r="5346" spans="1:17">
      <c r="A5346" s="63" t="s">
        <v>78</v>
      </c>
      <c r="B5346" s="63" t="s">
        <v>44</v>
      </c>
      <c r="C5346" s="63" t="s">
        <v>72</v>
      </c>
      <c r="D5346" s="63">
        <v>17</v>
      </c>
      <c r="E5346" s="63">
        <v>1.1093599999999999</v>
      </c>
      <c r="F5346" s="63">
        <v>1.4005700000000001</v>
      </c>
      <c r="G5346" s="63">
        <v>0.29121019999999997</v>
      </c>
      <c r="H5346" s="63">
        <v>81</v>
      </c>
      <c r="I5346" s="63">
        <v>0.1463226</v>
      </c>
      <c r="J5346" s="63">
        <v>0.2319233</v>
      </c>
      <c r="K5346" s="63">
        <v>0.29121019999999997</v>
      </c>
      <c r="L5346" s="63">
        <v>0.350497</v>
      </c>
      <c r="M5346" s="63">
        <v>0.43609779999999998</v>
      </c>
      <c r="N5346" s="63">
        <v>1536</v>
      </c>
      <c r="O5346" s="63">
        <v>0.1130564</v>
      </c>
      <c r="P5346" s="63">
        <v>10</v>
      </c>
      <c r="Q5346" s="63">
        <v>1.2781749580960001E-2</v>
      </c>
    </row>
    <row r="5347" spans="1:17">
      <c r="A5347" s="63" t="s">
        <v>78</v>
      </c>
      <c r="B5347" s="63" t="s">
        <v>44</v>
      </c>
      <c r="C5347" s="63" t="s">
        <v>72</v>
      </c>
      <c r="D5347" s="63">
        <v>18</v>
      </c>
      <c r="E5347" s="63">
        <v>1.267658</v>
      </c>
      <c r="F5347" s="63">
        <v>1.4642489999999999</v>
      </c>
      <c r="G5347" s="63">
        <v>0.1965914</v>
      </c>
      <c r="H5347" s="63">
        <v>79.568200000000004</v>
      </c>
      <c r="I5347" s="63">
        <v>5.1703800000000001E-2</v>
      </c>
      <c r="J5347" s="63">
        <v>0.1373045</v>
      </c>
      <c r="K5347" s="63">
        <v>0.1965914</v>
      </c>
      <c r="L5347" s="63">
        <v>0.2558782</v>
      </c>
      <c r="M5347" s="63">
        <v>0.34147899999999998</v>
      </c>
      <c r="N5347" s="63">
        <v>1536</v>
      </c>
      <c r="O5347" s="63">
        <v>0.1130564</v>
      </c>
      <c r="P5347" s="63">
        <v>10</v>
      </c>
      <c r="Q5347" s="63">
        <v>1.2781749580960001E-2</v>
      </c>
    </row>
    <row r="5348" spans="1:17">
      <c r="A5348" s="63" t="s">
        <v>78</v>
      </c>
      <c r="B5348" s="63" t="s">
        <v>44</v>
      </c>
      <c r="C5348" s="63" t="s">
        <v>72</v>
      </c>
      <c r="D5348" s="63">
        <v>19</v>
      </c>
      <c r="E5348" s="63">
        <v>1.523908</v>
      </c>
      <c r="F5348" s="63">
        <v>1.480523</v>
      </c>
      <c r="G5348" s="63">
        <v>-4.3385300000000002E-2</v>
      </c>
      <c r="H5348" s="63">
        <v>77</v>
      </c>
      <c r="I5348" s="63">
        <v>-0.18827289999999999</v>
      </c>
      <c r="J5348" s="63">
        <v>-0.1026721</v>
      </c>
      <c r="K5348" s="63">
        <v>-4.3385300000000002E-2</v>
      </c>
      <c r="L5348" s="63">
        <v>1.5901599999999998E-2</v>
      </c>
      <c r="M5348" s="63">
        <v>0.1015023</v>
      </c>
      <c r="N5348" s="63">
        <v>1536</v>
      </c>
      <c r="O5348" s="63">
        <v>0.1130564</v>
      </c>
      <c r="P5348" s="63">
        <v>10</v>
      </c>
      <c r="Q5348" s="63">
        <v>1.2781749580960001E-2</v>
      </c>
    </row>
    <row r="5349" spans="1:17">
      <c r="A5349" s="63" t="s">
        <v>78</v>
      </c>
      <c r="B5349" s="63" t="s">
        <v>44</v>
      </c>
      <c r="C5349" s="63" t="s">
        <v>72</v>
      </c>
      <c r="D5349" s="63">
        <v>20</v>
      </c>
      <c r="E5349" s="63">
        <v>1.6103160000000001</v>
      </c>
      <c r="F5349" s="63">
        <v>1.4840390000000001</v>
      </c>
      <c r="G5349" s="63">
        <v>-0.12627769999999999</v>
      </c>
      <c r="H5349" s="63">
        <v>73.863600000000005</v>
      </c>
      <c r="I5349" s="63">
        <v>-0.2711653</v>
      </c>
      <c r="J5349" s="63">
        <v>-0.18556449999999999</v>
      </c>
      <c r="K5349" s="63">
        <v>-0.12627769999999999</v>
      </c>
      <c r="L5349" s="63">
        <v>-6.6990900000000006E-2</v>
      </c>
      <c r="M5349" s="63">
        <v>1.8609899999999999E-2</v>
      </c>
      <c r="N5349" s="63">
        <v>1536</v>
      </c>
      <c r="O5349" s="63">
        <v>0.1130564</v>
      </c>
      <c r="P5349" s="63">
        <v>10</v>
      </c>
      <c r="Q5349" s="63">
        <v>1.2781749580960001E-2</v>
      </c>
    </row>
    <row r="5350" spans="1:17">
      <c r="A5350" s="63" t="s">
        <v>78</v>
      </c>
      <c r="B5350" s="63" t="s">
        <v>44</v>
      </c>
      <c r="C5350" s="63" t="s">
        <v>72</v>
      </c>
      <c r="D5350" s="63">
        <v>21</v>
      </c>
      <c r="E5350" s="63">
        <v>1.6826810000000001</v>
      </c>
      <c r="F5350" s="63">
        <v>1.475973</v>
      </c>
      <c r="G5350" s="63">
        <v>-0.20670820000000001</v>
      </c>
      <c r="H5350" s="63">
        <v>71.2727</v>
      </c>
      <c r="I5350" s="63">
        <v>-0.35159580000000001</v>
      </c>
      <c r="J5350" s="63">
        <v>-0.26599499999999998</v>
      </c>
      <c r="K5350" s="63">
        <v>-0.20670820000000001</v>
      </c>
      <c r="L5350" s="63">
        <v>-0.14742140000000001</v>
      </c>
      <c r="M5350" s="63">
        <v>-6.1820600000000003E-2</v>
      </c>
      <c r="N5350" s="63">
        <v>1536</v>
      </c>
      <c r="O5350" s="63">
        <v>0.1130564</v>
      </c>
      <c r="P5350" s="63">
        <v>10</v>
      </c>
      <c r="Q5350" s="63">
        <v>1.2781749580960001E-2</v>
      </c>
    </row>
    <row r="5351" spans="1:17">
      <c r="A5351" s="63" t="s">
        <v>78</v>
      </c>
      <c r="B5351" s="63" t="s">
        <v>44</v>
      </c>
      <c r="C5351" s="63" t="s">
        <v>72</v>
      </c>
      <c r="D5351" s="63">
        <v>22</v>
      </c>
      <c r="E5351" s="63">
        <v>1.614428</v>
      </c>
      <c r="F5351" s="63">
        <v>1.345162</v>
      </c>
      <c r="G5351" s="63">
        <v>-0.2692657</v>
      </c>
      <c r="H5351" s="63">
        <v>69.159099999999995</v>
      </c>
      <c r="I5351" s="63">
        <v>-0.4141532</v>
      </c>
      <c r="J5351" s="63">
        <v>-0.32855250000000003</v>
      </c>
      <c r="K5351" s="63">
        <v>-0.2692657</v>
      </c>
      <c r="L5351" s="63">
        <v>-0.20997879999999999</v>
      </c>
      <c r="M5351" s="63">
        <v>-0.12437810000000001</v>
      </c>
      <c r="N5351" s="63">
        <v>1536</v>
      </c>
      <c r="O5351" s="63">
        <v>0.1130564</v>
      </c>
      <c r="P5351" s="63">
        <v>10</v>
      </c>
      <c r="Q5351" s="63">
        <v>1.2781749580960001E-2</v>
      </c>
    </row>
    <row r="5352" spans="1:17">
      <c r="A5352" s="63" t="s">
        <v>78</v>
      </c>
      <c r="B5352" s="63" t="s">
        <v>44</v>
      </c>
      <c r="C5352" s="63" t="s">
        <v>72</v>
      </c>
      <c r="D5352" s="63">
        <v>23</v>
      </c>
      <c r="E5352" s="63">
        <v>1.3602399999999999</v>
      </c>
      <c r="F5352" s="63">
        <v>1.104795</v>
      </c>
      <c r="G5352" s="63">
        <v>-0.25544519999999998</v>
      </c>
      <c r="H5352" s="63">
        <v>67.0227</v>
      </c>
      <c r="I5352" s="63">
        <v>-0.40033279999999999</v>
      </c>
      <c r="J5352" s="63">
        <v>-0.31473210000000001</v>
      </c>
      <c r="K5352" s="63">
        <v>-0.25544519999999998</v>
      </c>
      <c r="L5352" s="63">
        <v>-0.19615840000000001</v>
      </c>
      <c r="M5352" s="63">
        <v>-0.11055760000000001</v>
      </c>
      <c r="N5352" s="63">
        <v>1536</v>
      </c>
      <c r="O5352" s="63">
        <v>0.1130564</v>
      </c>
      <c r="P5352" s="63">
        <v>10</v>
      </c>
      <c r="Q5352" s="63">
        <v>1.2781749580960001E-2</v>
      </c>
    </row>
    <row r="5353" spans="1:17">
      <c r="A5353" s="63" t="s">
        <v>78</v>
      </c>
      <c r="B5353" s="63" t="s">
        <v>44</v>
      </c>
      <c r="C5353" s="63" t="s">
        <v>72</v>
      </c>
      <c r="D5353" s="63">
        <v>24</v>
      </c>
      <c r="E5353" s="63">
        <v>1.0557970000000001</v>
      </c>
      <c r="F5353" s="63">
        <v>0.82754090000000002</v>
      </c>
      <c r="G5353" s="63">
        <v>-0.2282565</v>
      </c>
      <c r="H5353" s="63">
        <v>65.363600000000005</v>
      </c>
      <c r="I5353" s="63">
        <v>-0.37314409999999998</v>
      </c>
      <c r="J5353" s="63">
        <v>-0.2875433</v>
      </c>
      <c r="K5353" s="63">
        <v>-0.2282565</v>
      </c>
      <c r="L5353" s="63">
        <v>-0.1689696</v>
      </c>
      <c r="M5353" s="63">
        <v>-8.3368899999999996E-2</v>
      </c>
      <c r="N5353" s="63">
        <v>1536</v>
      </c>
      <c r="O5353" s="63">
        <v>0.1130564</v>
      </c>
      <c r="P5353" s="63">
        <v>10</v>
      </c>
      <c r="Q5353" s="63">
        <v>1.2781749580960001E-2</v>
      </c>
    </row>
    <row r="5354" spans="1:17">
      <c r="A5354" s="63" t="s">
        <v>78</v>
      </c>
      <c r="B5354" s="63" t="s">
        <v>44</v>
      </c>
      <c r="C5354" s="63" t="s">
        <v>73</v>
      </c>
      <c r="D5354" s="63">
        <v>1</v>
      </c>
      <c r="E5354" s="63">
        <v>1.011865</v>
      </c>
      <c r="F5354" s="63">
        <v>0.86696150000000005</v>
      </c>
      <c r="G5354" s="63">
        <v>-0.1449038</v>
      </c>
      <c r="H5354" s="63">
        <v>47.333300000000001</v>
      </c>
      <c r="I5354" s="63">
        <v>-0.28979139999999998</v>
      </c>
      <c r="J5354" s="63">
        <v>-0.2041906</v>
      </c>
      <c r="K5354" s="63">
        <v>-0.1449038</v>
      </c>
      <c r="L5354" s="63">
        <v>-8.5616899999999996E-2</v>
      </c>
      <c r="M5354" s="63">
        <v>-1.6200000000000001E-5</v>
      </c>
      <c r="N5354" s="63">
        <v>1536</v>
      </c>
      <c r="O5354" s="63">
        <v>0.1130564</v>
      </c>
      <c r="P5354" s="63">
        <v>11</v>
      </c>
      <c r="Q5354" s="63">
        <v>1.2781749580960001E-2</v>
      </c>
    </row>
    <row r="5355" spans="1:17">
      <c r="A5355" s="63" t="s">
        <v>78</v>
      </c>
      <c r="B5355" s="63" t="s">
        <v>44</v>
      </c>
      <c r="C5355" s="63" t="s">
        <v>73</v>
      </c>
      <c r="D5355" s="63">
        <v>2</v>
      </c>
      <c r="E5355" s="63">
        <v>0.94468149999999995</v>
      </c>
      <c r="F5355" s="63">
        <v>0.7838657</v>
      </c>
      <c r="G5355" s="63">
        <v>-0.16081580000000001</v>
      </c>
      <c r="H5355" s="63">
        <v>46.666699999999999</v>
      </c>
      <c r="I5355" s="63">
        <v>-0.30570340000000001</v>
      </c>
      <c r="J5355" s="63">
        <v>-0.22010260000000001</v>
      </c>
      <c r="K5355" s="63">
        <v>-0.16081580000000001</v>
      </c>
      <c r="L5355" s="63">
        <v>-0.10152890000000001</v>
      </c>
      <c r="M5355" s="63">
        <v>-1.59282E-2</v>
      </c>
      <c r="N5355" s="63">
        <v>1536</v>
      </c>
      <c r="O5355" s="63">
        <v>0.1130564</v>
      </c>
      <c r="P5355" s="63">
        <v>11</v>
      </c>
      <c r="Q5355" s="63">
        <v>1.2781749580960001E-2</v>
      </c>
    </row>
    <row r="5356" spans="1:17">
      <c r="A5356" s="63" t="s">
        <v>78</v>
      </c>
      <c r="B5356" s="63" t="s">
        <v>44</v>
      </c>
      <c r="C5356" s="63" t="s">
        <v>73</v>
      </c>
      <c r="D5356" s="63">
        <v>3</v>
      </c>
      <c r="E5356" s="63">
        <v>0.9376099</v>
      </c>
      <c r="F5356" s="63">
        <v>0.78121339999999995</v>
      </c>
      <c r="G5356" s="63">
        <v>-0.15639639999999999</v>
      </c>
      <c r="H5356" s="63">
        <v>46.285699999999999</v>
      </c>
      <c r="I5356" s="63">
        <v>-0.301284</v>
      </c>
      <c r="J5356" s="63">
        <v>-0.21568329999999999</v>
      </c>
      <c r="K5356" s="63">
        <v>-0.15639639999999999</v>
      </c>
      <c r="L5356" s="63">
        <v>-9.7109600000000004E-2</v>
      </c>
      <c r="M5356" s="63">
        <v>-1.1508900000000001E-2</v>
      </c>
      <c r="N5356" s="63">
        <v>1536</v>
      </c>
      <c r="O5356" s="63">
        <v>0.1130564</v>
      </c>
      <c r="P5356" s="63">
        <v>11</v>
      </c>
      <c r="Q5356" s="63">
        <v>1.2781749580960001E-2</v>
      </c>
    </row>
    <row r="5357" spans="1:17">
      <c r="A5357" s="63" t="s">
        <v>78</v>
      </c>
      <c r="B5357" s="63" t="s">
        <v>44</v>
      </c>
      <c r="C5357" s="63" t="s">
        <v>73</v>
      </c>
      <c r="D5357" s="63">
        <v>4</v>
      </c>
      <c r="E5357" s="63">
        <v>0.97520200000000001</v>
      </c>
      <c r="F5357" s="63">
        <v>0.81735179999999996</v>
      </c>
      <c r="G5357" s="63">
        <v>-0.1578503</v>
      </c>
      <c r="H5357" s="63">
        <v>45.523800000000001</v>
      </c>
      <c r="I5357" s="63">
        <v>-0.3027379</v>
      </c>
      <c r="J5357" s="63">
        <v>-0.2171371</v>
      </c>
      <c r="K5357" s="63">
        <v>-0.1578503</v>
      </c>
      <c r="L5357" s="63">
        <v>-9.8563399999999995E-2</v>
      </c>
      <c r="M5357" s="63">
        <v>-1.2962700000000001E-2</v>
      </c>
      <c r="N5357" s="63">
        <v>1536</v>
      </c>
      <c r="O5357" s="63">
        <v>0.1130564</v>
      </c>
      <c r="P5357" s="63">
        <v>11</v>
      </c>
      <c r="Q5357" s="63">
        <v>1.2781749580960001E-2</v>
      </c>
    </row>
    <row r="5358" spans="1:17">
      <c r="A5358" s="63" t="s">
        <v>78</v>
      </c>
      <c r="B5358" s="63" t="s">
        <v>44</v>
      </c>
      <c r="C5358" s="63" t="s">
        <v>73</v>
      </c>
      <c r="D5358" s="63">
        <v>5</v>
      </c>
      <c r="E5358" s="63">
        <v>1.01833</v>
      </c>
      <c r="F5358" s="63">
        <v>0.86123729999999998</v>
      </c>
      <c r="G5358" s="63">
        <v>-0.1570927</v>
      </c>
      <c r="H5358" s="63">
        <v>44.761899999999997</v>
      </c>
      <c r="I5358" s="63">
        <v>-0.30198029999999998</v>
      </c>
      <c r="J5358" s="63">
        <v>-0.2163795</v>
      </c>
      <c r="K5358" s="63">
        <v>-0.1570927</v>
      </c>
      <c r="L5358" s="63">
        <v>-9.7805900000000001E-2</v>
      </c>
      <c r="M5358" s="63">
        <v>-1.22051E-2</v>
      </c>
      <c r="N5358" s="63">
        <v>1536</v>
      </c>
      <c r="O5358" s="63">
        <v>0.1130564</v>
      </c>
      <c r="P5358" s="63">
        <v>11</v>
      </c>
      <c r="Q5358" s="63">
        <v>1.2781749580960001E-2</v>
      </c>
    </row>
    <row r="5359" spans="1:17">
      <c r="A5359" s="63" t="s">
        <v>78</v>
      </c>
      <c r="B5359" s="63" t="s">
        <v>44</v>
      </c>
      <c r="C5359" s="63" t="s">
        <v>73</v>
      </c>
      <c r="D5359" s="63">
        <v>6</v>
      </c>
      <c r="E5359" s="63">
        <v>1.1900310000000001</v>
      </c>
      <c r="F5359" s="63">
        <v>0.95479290000000006</v>
      </c>
      <c r="G5359" s="63">
        <v>-0.23523769999999999</v>
      </c>
      <c r="H5359" s="63">
        <v>44.142899999999997</v>
      </c>
      <c r="I5359" s="63">
        <v>-0.3801253</v>
      </c>
      <c r="J5359" s="63">
        <v>-0.29452460000000003</v>
      </c>
      <c r="K5359" s="63">
        <v>-0.23523769999999999</v>
      </c>
      <c r="L5359" s="63">
        <v>-0.17595089999999999</v>
      </c>
      <c r="M5359" s="63">
        <v>-9.0350100000000003E-2</v>
      </c>
      <c r="N5359" s="63">
        <v>1536</v>
      </c>
      <c r="O5359" s="63">
        <v>0.1130564</v>
      </c>
      <c r="P5359" s="63">
        <v>11</v>
      </c>
      <c r="Q5359" s="63">
        <v>1.2781749580960001E-2</v>
      </c>
    </row>
    <row r="5360" spans="1:17">
      <c r="A5360" s="63" t="s">
        <v>78</v>
      </c>
      <c r="B5360" s="63" t="s">
        <v>44</v>
      </c>
      <c r="C5360" s="63" t="s">
        <v>73</v>
      </c>
      <c r="D5360" s="63">
        <v>7</v>
      </c>
      <c r="E5360" s="63">
        <v>1.5544009999999999</v>
      </c>
      <c r="F5360" s="63">
        <v>1.355224</v>
      </c>
      <c r="G5360" s="63">
        <v>-0.19917670000000001</v>
      </c>
      <c r="H5360" s="63">
        <v>43.666699999999999</v>
      </c>
      <c r="I5360" s="63">
        <v>-0.34406429999999999</v>
      </c>
      <c r="J5360" s="63">
        <v>-0.25846350000000001</v>
      </c>
      <c r="K5360" s="63">
        <v>-0.19917670000000001</v>
      </c>
      <c r="L5360" s="63">
        <v>-0.13988980000000001</v>
      </c>
      <c r="M5360" s="63">
        <v>-5.42891E-2</v>
      </c>
      <c r="N5360" s="63">
        <v>1536</v>
      </c>
      <c r="O5360" s="63">
        <v>0.1130564</v>
      </c>
      <c r="P5360" s="63">
        <v>11</v>
      </c>
      <c r="Q5360" s="63">
        <v>1.2781749580960001E-2</v>
      </c>
    </row>
    <row r="5361" spans="1:17">
      <c r="A5361" s="63" t="s">
        <v>78</v>
      </c>
      <c r="B5361" s="63" t="s">
        <v>44</v>
      </c>
      <c r="C5361" s="63" t="s">
        <v>73</v>
      </c>
      <c r="D5361" s="63">
        <v>8</v>
      </c>
      <c r="E5361" s="63">
        <v>1.7685010000000001</v>
      </c>
      <c r="F5361" s="63">
        <v>1.6845490000000001</v>
      </c>
      <c r="G5361" s="63">
        <v>-8.3951799999999993E-2</v>
      </c>
      <c r="H5361" s="63">
        <v>45.261899999999997</v>
      </c>
      <c r="I5361" s="63">
        <v>-0.2288394</v>
      </c>
      <c r="J5361" s="63">
        <v>-0.1432387</v>
      </c>
      <c r="K5361" s="63">
        <v>-8.3951799999999993E-2</v>
      </c>
      <c r="L5361" s="63">
        <v>-2.4664999999999999E-2</v>
      </c>
      <c r="M5361" s="63">
        <v>6.0935799999999998E-2</v>
      </c>
      <c r="N5361" s="63">
        <v>1536</v>
      </c>
      <c r="O5361" s="63">
        <v>0.1130564</v>
      </c>
      <c r="P5361" s="63">
        <v>11</v>
      </c>
      <c r="Q5361" s="63">
        <v>1.2781749580960001E-2</v>
      </c>
    </row>
    <row r="5362" spans="1:17">
      <c r="A5362" s="63" t="s">
        <v>78</v>
      </c>
      <c r="B5362" s="63" t="s">
        <v>44</v>
      </c>
      <c r="C5362" s="63" t="s">
        <v>73</v>
      </c>
      <c r="D5362" s="63">
        <v>9</v>
      </c>
      <c r="E5362" s="63">
        <v>1.6166389999999999</v>
      </c>
      <c r="F5362" s="63">
        <v>1.689972</v>
      </c>
      <c r="G5362" s="63">
        <v>7.3333599999999999E-2</v>
      </c>
      <c r="H5362" s="63">
        <v>49.261899999999997</v>
      </c>
      <c r="I5362" s="63">
        <v>-7.1554000000000006E-2</v>
      </c>
      <c r="J5362" s="63">
        <v>1.40468E-2</v>
      </c>
      <c r="K5362" s="63">
        <v>7.3333599999999999E-2</v>
      </c>
      <c r="L5362" s="63">
        <v>0.1326205</v>
      </c>
      <c r="M5362" s="63">
        <v>0.2182212</v>
      </c>
      <c r="N5362" s="63">
        <v>1536</v>
      </c>
      <c r="O5362" s="63">
        <v>0.1130564</v>
      </c>
      <c r="P5362" s="63">
        <v>11</v>
      </c>
      <c r="Q5362" s="63">
        <v>1.2781749580960001E-2</v>
      </c>
    </row>
    <row r="5363" spans="1:17">
      <c r="A5363" s="63" t="s">
        <v>78</v>
      </c>
      <c r="B5363" s="63" t="s">
        <v>44</v>
      </c>
      <c r="C5363" s="63" t="s">
        <v>73</v>
      </c>
      <c r="D5363" s="63">
        <v>10</v>
      </c>
      <c r="E5363" s="63">
        <v>1.5337160000000001</v>
      </c>
      <c r="F5363" s="63">
        <v>1.6099600000000001</v>
      </c>
      <c r="G5363" s="63">
        <v>7.62438E-2</v>
      </c>
      <c r="H5363" s="63">
        <v>52.833300000000001</v>
      </c>
      <c r="I5363" s="63">
        <v>-6.8643800000000005E-2</v>
      </c>
      <c r="J5363" s="63">
        <v>1.69569E-2</v>
      </c>
      <c r="K5363" s="63">
        <v>7.62438E-2</v>
      </c>
      <c r="L5363" s="63">
        <v>0.1355306</v>
      </c>
      <c r="M5363" s="63">
        <v>0.22113140000000001</v>
      </c>
      <c r="N5363" s="63">
        <v>1536</v>
      </c>
      <c r="O5363" s="63">
        <v>0.1130564</v>
      </c>
      <c r="P5363" s="63">
        <v>11</v>
      </c>
      <c r="Q5363" s="63">
        <v>1.2781749580960001E-2</v>
      </c>
    </row>
    <row r="5364" spans="1:17">
      <c r="A5364" s="63" t="s">
        <v>78</v>
      </c>
      <c r="B5364" s="63" t="s">
        <v>44</v>
      </c>
      <c r="C5364" s="63" t="s">
        <v>73</v>
      </c>
      <c r="D5364" s="63">
        <v>11</v>
      </c>
      <c r="E5364" s="63">
        <v>1.408676</v>
      </c>
      <c r="F5364" s="63">
        <v>1.5632870000000001</v>
      </c>
      <c r="G5364" s="63">
        <v>0.15461030000000001</v>
      </c>
      <c r="H5364" s="63">
        <v>55.642899999999997</v>
      </c>
      <c r="I5364" s="63">
        <v>9.7227000000000008E-3</v>
      </c>
      <c r="J5364" s="63">
        <v>9.5323400000000003E-2</v>
      </c>
      <c r="K5364" s="63">
        <v>0.15461030000000001</v>
      </c>
      <c r="L5364" s="63">
        <v>0.21389710000000001</v>
      </c>
      <c r="M5364" s="63">
        <v>0.29949789999999998</v>
      </c>
      <c r="N5364" s="63">
        <v>1536</v>
      </c>
      <c r="O5364" s="63">
        <v>0.1130564</v>
      </c>
      <c r="P5364" s="63">
        <v>11</v>
      </c>
      <c r="Q5364" s="63">
        <v>1.2781749580960001E-2</v>
      </c>
    </row>
    <row r="5365" spans="1:17">
      <c r="A5365" s="63" t="s">
        <v>78</v>
      </c>
      <c r="B5365" s="63" t="s">
        <v>44</v>
      </c>
      <c r="C5365" s="63" t="s">
        <v>73</v>
      </c>
      <c r="D5365" s="63">
        <v>12</v>
      </c>
      <c r="E5365" s="63">
        <v>1.329348</v>
      </c>
      <c r="F5365" s="63">
        <v>1.4651099999999999</v>
      </c>
      <c r="G5365" s="63">
        <v>0.13576160000000001</v>
      </c>
      <c r="H5365" s="63">
        <v>57.642899999999997</v>
      </c>
      <c r="I5365" s="63">
        <v>-9.1260000000000004E-3</v>
      </c>
      <c r="J5365" s="63">
        <v>7.6474799999999996E-2</v>
      </c>
      <c r="K5365" s="63">
        <v>0.13576160000000001</v>
      </c>
      <c r="L5365" s="63">
        <v>0.19504850000000001</v>
      </c>
      <c r="M5365" s="63">
        <v>0.28064919999999999</v>
      </c>
      <c r="N5365" s="63">
        <v>1536</v>
      </c>
      <c r="O5365" s="63">
        <v>0.1130564</v>
      </c>
      <c r="P5365" s="63">
        <v>11</v>
      </c>
      <c r="Q5365" s="63">
        <v>1.2781749580960001E-2</v>
      </c>
    </row>
    <row r="5366" spans="1:17">
      <c r="A5366" s="63" t="s">
        <v>78</v>
      </c>
      <c r="B5366" s="63" t="s">
        <v>44</v>
      </c>
      <c r="C5366" s="63" t="s">
        <v>73</v>
      </c>
      <c r="D5366" s="63">
        <v>13</v>
      </c>
      <c r="E5366" s="63">
        <v>1.17439</v>
      </c>
      <c r="F5366" s="63">
        <v>1.4255519999999999</v>
      </c>
      <c r="G5366" s="63">
        <v>0.25116240000000001</v>
      </c>
      <c r="H5366" s="63">
        <v>59.381</v>
      </c>
      <c r="I5366" s="63">
        <v>0.1062748</v>
      </c>
      <c r="J5366" s="63">
        <v>0.19187560000000001</v>
      </c>
      <c r="K5366" s="63">
        <v>0.25116240000000001</v>
      </c>
      <c r="L5366" s="63">
        <v>0.31044919999999998</v>
      </c>
      <c r="M5366" s="63">
        <v>0.39605000000000001</v>
      </c>
      <c r="N5366" s="63">
        <v>1536</v>
      </c>
      <c r="O5366" s="63">
        <v>0.1130564</v>
      </c>
      <c r="P5366" s="63">
        <v>11</v>
      </c>
      <c r="Q5366" s="63">
        <v>1.2781749580960001E-2</v>
      </c>
    </row>
    <row r="5367" spans="1:17">
      <c r="A5367" s="63" t="s">
        <v>78</v>
      </c>
      <c r="B5367" s="63" t="s">
        <v>44</v>
      </c>
      <c r="C5367" s="63" t="s">
        <v>73</v>
      </c>
      <c r="D5367" s="63">
        <v>14</v>
      </c>
      <c r="E5367" s="63">
        <v>1.0650919999999999</v>
      </c>
      <c r="F5367" s="63">
        <v>1.3547880000000001</v>
      </c>
      <c r="G5367" s="63">
        <v>0.2896956</v>
      </c>
      <c r="H5367" s="63">
        <v>61.428600000000003</v>
      </c>
      <c r="I5367" s="63">
        <v>0.14480799999999999</v>
      </c>
      <c r="J5367" s="63">
        <v>0.2304088</v>
      </c>
      <c r="K5367" s="63">
        <v>0.2896956</v>
      </c>
      <c r="L5367" s="63">
        <v>0.34898249999999997</v>
      </c>
      <c r="M5367" s="63">
        <v>0.4345832</v>
      </c>
      <c r="N5367" s="63">
        <v>1536</v>
      </c>
      <c r="O5367" s="63">
        <v>0.1130564</v>
      </c>
      <c r="P5367" s="63">
        <v>11</v>
      </c>
      <c r="Q5367" s="63">
        <v>1.2781749580960001E-2</v>
      </c>
    </row>
    <row r="5368" spans="1:17">
      <c r="A5368" s="63" t="s">
        <v>78</v>
      </c>
      <c r="B5368" s="63" t="s">
        <v>44</v>
      </c>
      <c r="C5368" s="63" t="s">
        <v>73</v>
      </c>
      <c r="D5368" s="63">
        <v>15</v>
      </c>
      <c r="E5368" s="63">
        <v>1.023862</v>
      </c>
      <c r="F5368" s="63">
        <v>1.278972</v>
      </c>
      <c r="G5368" s="63">
        <v>0.25511</v>
      </c>
      <c r="H5368" s="63">
        <v>62.642899999999997</v>
      </c>
      <c r="I5368" s="63">
        <v>0.1102224</v>
      </c>
      <c r="J5368" s="63">
        <v>0.1958232</v>
      </c>
      <c r="K5368" s="63">
        <v>0.25511</v>
      </c>
      <c r="L5368" s="63">
        <v>0.31439689999999998</v>
      </c>
      <c r="M5368" s="63">
        <v>0.39999760000000001</v>
      </c>
      <c r="N5368" s="63">
        <v>1536</v>
      </c>
      <c r="O5368" s="63">
        <v>0.1130564</v>
      </c>
      <c r="P5368" s="63">
        <v>11</v>
      </c>
      <c r="Q5368" s="63">
        <v>1.2781749580960001E-2</v>
      </c>
    </row>
    <row r="5369" spans="1:17">
      <c r="A5369" s="63" t="s">
        <v>78</v>
      </c>
      <c r="B5369" s="63" t="s">
        <v>44</v>
      </c>
      <c r="C5369" s="63" t="s">
        <v>73</v>
      </c>
      <c r="D5369" s="63">
        <v>16</v>
      </c>
      <c r="E5369" s="63">
        <v>1.050692</v>
      </c>
      <c r="F5369" s="63">
        <v>1.268205</v>
      </c>
      <c r="G5369" s="63">
        <v>0.21751329999999999</v>
      </c>
      <c r="H5369" s="63">
        <v>60.857100000000003</v>
      </c>
      <c r="I5369" s="63">
        <v>7.2625700000000001E-2</v>
      </c>
      <c r="J5369" s="63">
        <v>0.15822649999999999</v>
      </c>
      <c r="K5369" s="63">
        <v>0.21751329999999999</v>
      </c>
      <c r="L5369" s="63">
        <v>0.2768002</v>
      </c>
      <c r="M5369" s="63">
        <v>0.36240090000000003</v>
      </c>
      <c r="N5369" s="63">
        <v>1536</v>
      </c>
      <c r="O5369" s="63">
        <v>0.1130564</v>
      </c>
      <c r="P5369" s="63">
        <v>11</v>
      </c>
      <c r="Q5369" s="63">
        <v>1.2781749580960001E-2</v>
      </c>
    </row>
    <row r="5370" spans="1:17">
      <c r="A5370" s="63" t="s">
        <v>78</v>
      </c>
      <c r="B5370" s="63" t="s">
        <v>44</v>
      </c>
      <c r="C5370" s="63" t="s">
        <v>73</v>
      </c>
      <c r="D5370" s="63">
        <v>17</v>
      </c>
      <c r="E5370" s="63">
        <v>1.146347</v>
      </c>
      <c r="F5370" s="63">
        <v>1.3321639999999999</v>
      </c>
      <c r="G5370" s="63">
        <v>0.18581739999999999</v>
      </c>
      <c r="H5370" s="63">
        <v>58.904800000000002</v>
      </c>
      <c r="I5370" s="63">
        <v>4.0929800000000002E-2</v>
      </c>
      <c r="J5370" s="63">
        <v>0.12653049999999999</v>
      </c>
      <c r="K5370" s="63">
        <v>0.18581739999999999</v>
      </c>
      <c r="L5370" s="63">
        <v>0.24510419999999999</v>
      </c>
      <c r="M5370" s="63">
        <v>0.33070500000000003</v>
      </c>
      <c r="N5370" s="63">
        <v>1536</v>
      </c>
      <c r="O5370" s="63">
        <v>0.1130564</v>
      </c>
      <c r="P5370" s="63">
        <v>11</v>
      </c>
      <c r="Q5370" s="63">
        <v>1.2781749580960001E-2</v>
      </c>
    </row>
    <row r="5371" spans="1:17">
      <c r="A5371" s="63" t="s">
        <v>78</v>
      </c>
      <c r="B5371" s="63" t="s">
        <v>44</v>
      </c>
      <c r="C5371" s="63" t="s">
        <v>73</v>
      </c>
      <c r="D5371" s="63">
        <v>18</v>
      </c>
      <c r="E5371" s="63">
        <v>1.4893099999999999</v>
      </c>
      <c r="F5371" s="63">
        <v>1.568363</v>
      </c>
      <c r="G5371" s="63">
        <v>7.9052700000000004E-2</v>
      </c>
      <c r="H5371" s="63">
        <v>56.452399999999997</v>
      </c>
      <c r="I5371" s="63">
        <v>-6.5834900000000002E-2</v>
      </c>
      <c r="J5371" s="63">
        <v>1.9765899999999999E-2</v>
      </c>
      <c r="K5371" s="63">
        <v>7.9052700000000004E-2</v>
      </c>
      <c r="L5371" s="63">
        <v>0.1383395</v>
      </c>
      <c r="M5371" s="63">
        <v>0.22394030000000001</v>
      </c>
      <c r="N5371" s="63">
        <v>1536</v>
      </c>
      <c r="O5371" s="63">
        <v>0.1130564</v>
      </c>
      <c r="P5371" s="63">
        <v>11</v>
      </c>
      <c r="Q5371" s="63">
        <v>1.2781749580960001E-2</v>
      </c>
    </row>
    <row r="5372" spans="1:17">
      <c r="A5372" s="63" t="s">
        <v>78</v>
      </c>
      <c r="B5372" s="63" t="s">
        <v>44</v>
      </c>
      <c r="C5372" s="63" t="s">
        <v>73</v>
      </c>
      <c r="D5372" s="63">
        <v>19</v>
      </c>
      <c r="E5372" s="63">
        <v>1.7629870000000001</v>
      </c>
      <c r="F5372" s="63">
        <v>1.6982189999999999</v>
      </c>
      <c r="G5372" s="63">
        <v>-6.4768099999999995E-2</v>
      </c>
      <c r="H5372" s="63">
        <v>54.452399999999997</v>
      </c>
      <c r="I5372" s="63">
        <v>-0.2096557</v>
      </c>
      <c r="J5372" s="63">
        <v>-0.1240549</v>
      </c>
      <c r="K5372" s="63">
        <v>-6.4768099999999995E-2</v>
      </c>
      <c r="L5372" s="63">
        <v>-5.4812000000000003E-3</v>
      </c>
      <c r="M5372" s="63">
        <v>8.0119499999999996E-2</v>
      </c>
      <c r="N5372" s="63">
        <v>1536</v>
      </c>
      <c r="O5372" s="63">
        <v>0.1130564</v>
      </c>
      <c r="P5372" s="63">
        <v>11</v>
      </c>
      <c r="Q5372" s="63">
        <v>1.2781749580960001E-2</v>
      </c>
    </row>
    <row r="5373" spans="1:17">
      <c r="A5373" s="63" t="s">
        <v>78</v>
      </c>
      <c r="B5373" s="63" t="s">
        <v>44</v>
      </c>
      <c r="C5373" s="63" t="s">
        <v>73</v>
      </c>
      <c r="D5373" s="63">
        <v>20</v>
      </c>
      <c r="E5373" s="63">
        <v>1.8142590000000001</v>
      </c>
      <c r="F5373" s="63">
        <v>1.6990909999999999</v>
      </c>
      <c r="G5373" s="63">
        <v>-0.1151682</v>
      </c>
      <c r="H5373" s="63">
        <v>53.071399999999997</v>
      </c>
      <c r="I5373" s="63">
        <v>-0.2600558</v>
      </c>
      <c r="J5373" s="63">
        <v>-0.174455</v>
      </c>
      <c r="K5373" s="63">
        <v>-0.1151682</v>
      </c>
      <c r="L5373" s="63">
        <v>-5.5881399999999998E-2</v>
      </c>
      <c r="M5373" s="63">
        <v>2.97194E-2</v>
      </c>
      <c r="N5373" s="63">
        <v>1536</v>
      </c>
      <c r="O5373" s="63">
        <v>0.1130564</v>
      </c>
      <c r="P5373" s="63">
        <v>11</v>
      </c>
      <c r="Q5373" s="63">
        <v>1.2781749580960001E-2</v>
      </c>
    </row>
    <row r="5374" spans="1:17">
      <c r="A5374" s="63" t="s">
        <v>78</v>
      </c>
      <c r="B5374" s="63" t="s">
        <v>44</v>
      </c>
      <c r="C5374" s="63" t="s">
        <v>73</v>
      </c>
      <c r="D5374" s="63">
        <v>21</v>
      </c>
      <c r="E5374" s="63">
        <v>1.8150360000000001</v>
      </c>
      <c r="F5374" s="63">
        <v>1.6671769999999999</v>
      </c>
      <c r="G5374" s="63">
        <v>-0.14785860000000001</v>
      </c>
      <c r="H5374" s="63">
        <v>51.666699999999999</v>
      </c>
      <c r="I5374" s="63">
        <v>-0.29274620000000001</v>
      </c>
      <c r="J5374" s="63">
        <v>-0.20714550000000001</v>
      </c>
      <c r="K5374" s="63">
        <v>-0.14785860000000001</v>
      </c>
      <c r="L5374" s="63">
        <v>-8.8571800000000006E-2</v>
      </c>
      <c r="M5374" s="63">
        <v>-2.9710000000000001E-3</v>
      </c>
      <c r="N5374" s="63">
        <v>1536</v>
      </c>
      <c r="O5374" s="63">
        <v>0.1130564</v>
      </c>
      <c r="P5374" s="63">
        <v>11</v>
      </c>
      <c r="Q5374" s="63">
        <v>1.2781749580960001E-2</v>
      </c>
    </row>
    <row r="5375" spans="1:17">
      <c r="A5375" s="63" t="s">
        <v>78</v>
      </c>
      <c r="B5375" s="63" t="s">
        <v>44</v>
      </c>
      <c r="C5375" s="63" t="s">
        <v>73</v>
      </c>
      <c r="D5375" s="63">
        <v>22</v>
      </c>
      <c r="E5375" s="63">
        <v>1.6628849999999999</v>
      </c>
      <c r="F5375" s="63">
        <v>1.5145980000000001</v>
      </c>
      <c r="G5375" s="63">
        <v>-0.14828659999999999</v>
      </c>
      <c r="H5375" s="63">
        <v>49.666699999999999</v>
      </c>
      <c r="I5375" s="63">
        <v>-0.2931742</v>
      </c>
      <c r="J5375" s="63">
        <v>-0.20757339999999999</v>
      </c>
      <c r="K5375" s="63">
        <v>-0.14828659999999999</v>
      </c>
      <c r="L5375" s="63">
        <v>-8.8999700000000001E-2</v>
      </c>
      <c r="M5375" s="63">
        <v>-3.3990000000000001E-3</v>
      </c>
      <c r="N5375" s="63">
        <v>1536</v>
      </c>
      <c r="O5375" s="63">
        <v>0.1130564</v>
      </c>
      <c r="P5375" s="63">
        <v>11</v>
      </c>
      <c r="Q5375" s="63">
        <v>1.2781749580960001E-2</v>
      </c>
    </row>
    <row r="5376" spans="1:17">
      <c r="A5376" s="63" t="s">
        <v>78</v>
      </c>
      <c r="B5376" s="63" t="s">
        <v>44</v>
      </c>
      <c r="C5376" s="63" t="s">
        <v>73</v>
      </c>
      <c r="D5376" s="63">
        <v>23</v>
      </c>
      <c r="E5376" s="63">
        <v>1.4356249999999999</v>
      </c>
      <c r="F5376" s="63">
        <v>1.295447</v>
      </c>
      <c r="G5376" s="63">
        <v>-0.14017830000000001</v>
      </c>
      <c r="H5376" s="63">
        <v>48.261899999999997</v>
      </c>
      <c r="I5376" s="63">
        <v>-0.28506589999999998</v>
      </c>
      <c r="J5376" s="63">
        <v>-0.19946520000000001</v>
      </c>
      <c r="K5376" s="63">
        <v>-0.14017830000000001</v>
      </c>
      <c r="L5376" s="63">
        <v>-8.0891500000000005E-2</v>
      </c>
      <c r="M5376" s="63">
        <v>4.7092999999999996E-3</v>
      </c>
      <c r="N5376" s="63">
        <v>1536</v>
      </c>
      <c r="O5376" s="63">
        <v>0.1130564</v>
      </c>
      <c r="P5376" s="63">
        <v>11</v>
      </c>
      <c r="Q5376" s="63">
        <v>1.2781749580960001E-2</v>
      </c>
    </row>
    <row r="5377" spans="1:17">
      <c r="A5377" s="63" t="s">
        <v>78</v>
      </c>
      <c r="B5377" s="63" t="s">
        <v>44</v>
      </c>
      <c r="C5377" s="63" t="s">
        <v>73</v>
      </c>
      <c r="D5377" s="63">
        <v>24</v>
      </c>
      <c r="E5377" s="63">
        <v>1.1850780000000001</v>
      </c>
      <c r="F5377" s="63">
        <v>1.042986</v>
      </c>
      <c r="G5377" s="63">
        <v>-0.14209160000000001</v>
      </c>
      <c r="H5377" s="63">
        <v>47.452399999999997</v>
      </c>
      <c r="I5377" s="63">
        <v>-0.28697919999999999</v>
      </c>
      <c r="J5377" s="63">
        <v>-0.20137849999999999</v>
      </c>
      <c r="K5377" s="63">
        <v>-0.14209160000000001</v>
      </c>
      <c r="L5377" s="63">
        <v>-8.2804799999999998E-2</v>
      </c>
      <c r="M5377" s="63">
        <v>2.7959999999999999E-3</v>
      </c>
      <c r="N5377" s="63">
        <v>1536</v>
      </c>
      <c r="O5377" s="63">
        <v>0.1130564</v>
      </c>
      <c r="P5377" s="63">
        <v>11</v>
      </c>
      <c r="Q5377" s="63">
        <v>1.2781749580960001E-2</v>
      </c>
    </row>
    <row r="5378" spans="1:17">
      <c r="A5378" s="63" t="s">
        <v>78</v>
      </c>
      <c r="B5378" s="63" t="s">
        <v>44</v>
      </c>
      <c r="C5378" s="63" t="s">
        <v>74</v>
      </c>
      <c r="D5378" s="63">
        <v>1</v>
      </c>
      <c r="E5378" s="63">
        <v>1.1362589999999999</v>
      </c>
      <c r="F5378" s="63">
        <v>0.99135519999999999</v>
      </c>
      <c r="G5378" s="63">
        <v>-0.1449037</v>
      </c>
      <c r="H5378" s="63">
        <v>39.587000000000003</v>
      </c>
      <c r="I5378" s="63">
        <v>-0.28979129999999997</v>
      </c>
      <c r="J5378" s="63">
        <v>-0.2041906</v>
      </c>
      <c r="K5378" s="63">
        <v>-0.1449037</v>
      </c>
      <c r="L5378" s="63">
        <v>-8.5616899999999996E-2</v>
      </c>
      <c r="M5378" s="63">
        <v>-1.6099999999999998E-5</v>
      </c>
      <c r="N5378" s="63">
        <v>1536</v>
      </c>
      <c r="O5378" s="63">
        <v>0.1130564</v>
      </c>
      <c r="P5378" s="63">
        <v>12</v>
      </c>
      <c r="Q5378" s="63">
        <v>1.2781749580960001E-2</v>
      </c>
    </row>
    <row r="5379" spans="1:17">
      <c r="A5379" s="63" t="s">
        <v>78</v>
      </c>
      <c r="B5379" s="63" t="s">
        <v>44</v>
      </c>
      <c r="C5379" s="63" t="s">
        <v>74</v>
      </c>
      <c r="D5379" s="63">
        <v>2</v>
      </c>
      <c r="E5379" s="63">
        <v>1.0683400000000001</v>
      </c>
      <c r="F5379" s="63">
        <v>0.9075242</v>
      </c>
      <c r="G5379" s="63">
        <v>-0.16081580000000001</v>
      </c>
      <c r="H5379" s="63">
        <v>38.804299999999998</v>
      </c>
      <c r="I5379" s="63">
        <v>-0.30570340000000001</v>
      </c>
      <c r="J5379" s="63">
        <v>-0.22010260000000001</v>
      </c>
      <c r="K5379" s="63">
        <v>-0.16081580000000001</v>
      </c>
      <c r="L5379" s="63">
        <v>-0.10152890000000001</v>
      </c>
      <c r="M5379" s="63">
        <v>-1.59282E-2</v>
      </c>
      <c r="N5379" s="63">
        <v>1536</v>
      </c>
      <c r="O5379" s="63">
        <v>0.1130564</v>
      </c>
      <c r="P5379" s="63">
        <v>12</v>
      </c>
      <c r="Q5379" s="63">
        <v>1.2781749580960001E-2</v>
      </c>
    </row>
    <row r="5380" spans="1:17">
      <c r="A5380" s="63" t="s">
        <v>78</v>
      </c>
      <c r="B5380" s="63" t="s">
        <v>44</v>
      </c>
      <c r="C5380" s="63" t="s">
        <v>74</v>
      </c>
      <c r="D5380" s="63">
        <v>3</v>
      </c>
      <c r="E5380" s="63">
        <v>1.0644979999999999</v>
      </c>
      <c r="F5380" s="63">
        <v>0.90810190000000002</v>
      </c>
      <c r="G5380" s="63">
        <v>-0.15639649999999999</v>
      </c>
      <c r="H5380" s="63">
        <v>38.021700000000003</v>
      </c>
      <c r="I5380" s="63">
        <v>-0.3012841</v>
      </c>
      <c r="J5380" s="63">
        <v>-0.21568329999999999</v>
      </c>
      <c r="K5380" s="63">
        <v>-0.15639649999999999</v>
      </c>
      <c r="L5380" s="63">
        <v>-9.7109699999999993E-2</v>
      </c>
      <c r="M5380" s="63">
        <v>-1.1508900000000001E-2</v>
      </c>
      <c r="N5380" s="63">
        <v>1536</v>
      </c>
      <c r="O5380" s="63">
        <v>0.1130564</v>
      </c>
      <c r="P5380" s="63">
        <v>12</v>
      </c>
      <c r="Q5380" s="63">
        <v>1.2781749580960001E-2</v>
      </c>
    </row>
    <row r="5381" spans="1:17">
      <c r="A5381" s="63" t="s">
        <v>78</v>
      </c>
      <c r="B5381" s="63" t="s">
        <v>44</v>
      </c>
      <c r="C5381" s="63" t="s">
        <v>74</v>
      </c>
      <c r="D5381" s="63">
        <v>4</v>
      </c>
      <c r="E5381" s="63">
        <v>1.0918650000000001</v>
      </c>
      <c r="F5381" s="63">
        <v>0.93401460000000003</v>
      </c>
      <c r="G5381" s="63">
        <v>-0.1578502</v>
      </c>
      <c r="H5381" s="63">
        <v>37.347799999999999</v>
      </c>
      <c r="I5381" s="63">
        <v>-0.3027378</v>
      </c>
      <c r="J5381" s="63">
        <v>-0.217137</v>
      </c>
      <c r="K5381" s="63">
        <v>-0.1578502</v>
      </c>
      <c r="L5381" s="63">
        <v>-9.8563399999999995E-2</v>
      </c>
      <c r="M5381" s="63">
        <v>-1.2962599999999999E-2</v>
      </c>
      <c r="N5381" s="63">
        <v>1536</v>
      </c>
      <c r="O5381" s="63">
        <v>0.1130564</v>
      </c>
      <c r="P5381" s="63">
        <v>12</v>
      </c>
      <c r="Q5381" s="63">
        <v>1.2781749580960001E-2</v>
      </c>
    </row>
    <row r="5382" spans="1:17">
      <c r="A5382" s="63" t="s">
        <v>78</v>
      </c>
      <c r="B5382" s="63" t="s">
        <v>44</v>
      </c>
      <c r="C5382" s="63" t="s">
        <v>74</v>
      </c>
      <c r="D5382" s="63">
        <v>5</v>
      </c>
      <c r="E5382" s="63">
        <v>1.1346210000000001</v>
      </c>
      <c r="F5382" s="63">
        <v>0.97752830000000002</v>
      </c>
      <c r="G5382" s="63">
        <v>-0.1570928</v>
      </c>
      <c r="H5382" s="63">
        <v>36.717399999999998</v>
      </c>
      <c r="I5382" s="63">
        <v>-0.30198029999999998</v>
      </c>
      <c r="J5382" s="63">
        <v>-0.21637960000000001</v>
      </c>
      <c r="K5382" s="63">
        <v>-0.1570928</v>
      </c>
      <c r="L5382" s="63">
        <v>-9.7805900000000001E-2</v>
      </c>
      <c r="M5382" s="63">
        <v>-1.2205199999999999E-2</v>
      </c>
      <c r="N5382" s="63">
        <v>1536</v>
      </c>
      <c r="O5382" s="63">
        <v>0.1130564</v>
      </c>
      <c r="P5382" s="63">
        <v>12</v>
      </c>
      <c r="Q5382" s="63">
        <v>1.2781749580960001E-2</v>
      </c>
    </row>
    <row r="5383" spans="1:17">
      <c r="A5383" s="63" t="s">
        <v>78</v>
      </c>
      <c r="B5383" s="63" t="s">
        <v>44</v>
      </c>
      <c r="C5383" s="63" t="s">
        <v>74</v>
      </c>
      <c r="D5383" s="63">
        <v>6</v>
      </c>
      <c r="E5383" s="63">
        <v>1.306338</v>
      </c>
      <c r="F5383" s="63">
        <v>1.0711010000000001</v>
      </c>
      <c r="G5383" s="63">
        <v>-0.23523769999999999</v>
      </c>
      <c r="H5383" s="63">
        <v>36.326099999999997</v>
      </c>
      <c r="I5383" s="63">
        <v>-0.3801253</v>
      </c>
      <c r="J5383" s="63">
        <v>-0.29452460000000003</v>
      </c>
      <c r="K5383" s="63">
        <v>-0.23523769999999999</v>
      </c>
      <c r="L5383" s="63">
        <v>-0.17595089999999999</v>
      </c>
      <c r="M5383" s="63">
        <v>-9.0350100000000003E-2</v>
      </c>
      <c r="N5383" s="63">
        <v>1536</v>
      </c>
      <c r="O5383" s="63">
        <v>0.1130564</v>
      </c>
      <c r="P5383" s="63">
        <v>12</v>
      </c>
      <c r="Q5383" s="63">
        <v>1.2781749580960001E-2</v>
      </c>
    </row>
    <row r="5384" spans="1:17">
      <c r="A5384" s="63" t="s">
        <v>78</v>
      </c>
      <c r="B5384" s="63" t="s">
        <v>44</v>
      </c>
      <c r="C5384" s="63" t="s">
        <v>74</v>
      </c>
      <c r="D5384" s="63">
        <v>7</v>
      </c>
      <c r="E5384" s="63">
        <v>1.6725129999999999</v>
      </c>
      <c r="F5384" s="63">
        <v>1.473336</v>
      </c>
      <c r="G5384" s="63">
        <v>-0.19917679999999999</v>
      </c>
      <c r="H5384" s="63">
        <v>36.043500000000002</v>
      </c>
      <c r="I5384" s="63">
        <v>-0.34406439999999999</v>
      </c>
      <c r="J5384" s="63">
        <v>-0.25846360000000002</v>
      </c>
      <c r="K5384" s="63">
        <v>-0.19917679999999999</v>
      </c>
      <c r="L5384" s="63">
        <v>-0.13988999999999999</v>
      </c>
      <c r="M5384" s="63">
        <v>-5.4289200000000003E-2</v>
      </c>
      <c r="N5384" s="63">
        <v>1536</v>
      </c>
      <c r="O5384" s="63">
        <v>0.1130564</v>
      </c>
      <c r="P5384" s="63">
        <v>12</v>
      </c>
      <c r="Q5384" s="63">
        <v>1.2781749580960001E-2</v>
      </c>
    </row>
    <row r="5385" spans="1:17">
      <c r="A5385" s="63" t="s">
        <v>78</v>
      </c>
      <c r="B5385" s="63" t="s">
        <v>44</v>
      </c>
      <c r="C5385" s="63" t="s">
        <v>74</v>
      </c>
      <c r="D5385" s="63">
        <v>8</v>
      </c>
      <c r="E5385" s="63">
        <v>1.892204</v>
      </c>
      <c r="F5385" s="63">
        <v>1.808252</v>
      </c>
      <c r="G5385" s="63">
        <v>-8.3951799999999993E-2</v>
      </c>
      <c r="H5385" s="63">
        <v>36.478299999999997</v>
      </c>
      <c r="I5385" s="63">
        <v>-0.2288394</v>
      </c>
      <c r="J5385" s="63">
        <v>-0.1432387</v>
      </c>
      <c r="K5385" s="63">
        <v>-8.3951799999999993E-2</v>
      </c>
      <c r="L5385" s="63">
        <v>-2.4664999999999999E-2</v>
      </c>
      <c r="M5385" s="63">
        <v>6.0935799999999998E-2</v>
      </c>
      <c r="N5385" s="63">
        <v>1536</v>
      </c>
      <c r="O5385" s="63">
        <v>0.1130564</v>
      </c>
      <c r="P5385" s="63">
        <v>12</v>
      </c>
      <c r="Q5385" s="63">
        <v>1.2781749580960001E-2</v>
      </c>
    </row>
    <row r="5386" spans="1:17">
      <c r="A5386" s="63" t="s">
        <v>78</v>
      </c>
      <c r="B5386" s="63" t="s">
        <v>44</v>
      </c>
      <c r="C5386" s="63" t="s">
        <v>74</v>
      </c>
      <c r="D5386" s="63">
        <v>9</v>
      </c>
      <c r="E5386" s="63">
        <v>1.7643949999999999</v>
      </c>
      <c r="F5386" s="63">
        <v>1.837728</v>
      </c>
      <c r="G5386" s="63">
        <v>7.3333499999999996E-2</v>
      </c>
      <c r="H5386" s="63">
        <v>39.391300000000001</v>
      </c>
      <c r="I5386" s="63">
        <v>-7.1554099999999995E-2</v>
      </c>
      <c r="J5386" s="63">
        <v>1.4046700000000001E-2</v>
      </c>
      <c r="K5386" s="63">
        <v>7.3333499999999996E-2</v>
      </c>
      <c r="L5386" s="63">
        <v>0.1326203</v>
      </c>
      <c r="M5386" s="63">
        <v>0.2182211</v>
      </c>
      <c r="N5386" s="63">
        <v>1536</v>
      </c>
      <c r="O5386" s="63">
        <v>0.1130564</v>
      </c>
      <c r="P5386" s="63">
        <v>12</v>
      </c>
      <c r="Q5386" s="63">
        <v>1.2781749580960001E-2</v>
      </c>
    </row>
    <row r="5387" spans="1:17">
      <c r="A5387" s="63" t="s">
        <v>78</v>
      </c>
      <c r="B5387" s="63" t="s">
        <v>44</v>
      </c>
      <c r="C5387" s="63" t="s">
        <v>74</v>
      </c>
      <c r="D5387" s="63">
        <v>10</v>
      </c>
      <c r="E5387" s="63">
        <v>1.698725</v>
      </c>
      <c r="F5387" s="63">
        <v>1.774969</v>
      </c>
      <c r="G5387" s="63">
        <v>7.62438E-2</v>
      </c>
      <c r="H5387" s="63">
        <v>43.673900000000003</v>
      </c>
      <c r="I5387" s="63">
        <v>-6.8643800000000005E-2</v>
      </c>
      <c r="J5387" s="63">
        <v>1.69569E-2</v>
      </c>
      <c r="K5387" s="63">
        <v>7.62438E-2</v>
      </c>
      <c r="L5387" s="63">
        <v>0.1355306</v>
      </c>
      <c r="M5387" s="63">
        <v>0.22113140000000001</v>
      </c>
      <c r="N5387" s="63">
        <v>1536</v>
      </c>
      <c r="O5387" s="63">
        <v>0.1130564</v>
      </c>
      <c r="P5387" s="63">
        <v>12</v>
      </c>
      <c r="Q5387" s="63">
        <v>1.2781749580960001E-2</v>
      </c>
    </row>
    <row r="5388" spans="1:17">
      <c r="A5388" s="63" t="s">
        <v>78</v>
      </c>
      <c r="B5388" s="63" t="s">
        <v>44</v>
      </c>
      <c r="C5388" s="63" t="s">
        <v>74</v>
      </c>
      <c r="D5388" s="63">
        <v>11</v>
      </c>
      <c r="E5388" s="63">
        <v>1.585296</v>
      </c>
      <c r="F5388" s="63">
        <v>1.739906</v>
      </c>
      <c r="G5388" s="63">
        <v>0.15461030000000001</v>
      </c>
      <c r="H5388" s="63">
        <v>47.826099999999997</v>
      </c>
      <c r="I5388" s="63">
        <v>9.7227000000000008E-3</v>
      </c>
      <c r="J5388" s="63">
        <v>9.5323400000000003E-2</v>
      </c>
      <c r="K5388" s="63">
        <v>0.15461030000000001</v>
      </c>
      <c r="L5388" s="63">
        <v>0.21389710000000001</v>
      </c>
      <c r="M5388" s="63">
        <v>0.29949789999999998</v>
      </c>
      <c r="N5388" s="63">
        <v>1536</v>
      </c>
      <c r="O5388" s="63">
        <v>0.1130564</v>
      </c>
      <c r="P5388" s="63">
        <v>12</v>
      </c>
      <c r="Q5388" s="63">
        <v>1.2781749580960001E-2</v>
      </c>
    </row>
    <row r="5389" spans="1:17">
      <c r="A5389" s="63" t="s">
        <v>78</v>
      </c>
      <c r="B5389" s="63" t="s">
        <v>44</v>
      </c>
      <c r="C5389" s="63" t="s">
        <v>74</v>
      </c>
      <c r="D5389" s="63">
        <v>12</v>
      </c>
      <c r="E5389" s="63">
        <v>1.5201340000000001</v>
      </c>
      <c r="F5389" s="63">
        <v>1.655896</v>
      </c>
      <c r="G5389" s="63">
        <v>0.13576160000000001</v>
      </c>
      <c r="H5389" s="63">
        <v>51.239100000000001</v>
      </c>
      <c r="I5389" s="63">
        <v>-9.1260000000000004E-3</v>
      </c>
      <c r="J5389" s="63">
        <v>7.6474799999999996E-2</v>
      </c>
      <c r="K5389" s="63">
        <v>0.13576160000000001</v>
      </c>
      <c r="L5389" s="63">
        <v>0.19504850000000001</v>
      </c>
      <c r="M5389" s="63">
        <v>0.28064919999999999</v>
      </c>
      <c r="N5389" s="63">
        <v>1536</v>
      </c>
      <c r="O5389" s="63">
        <v>0.1130564</v>
      </c>
      <c r="P5389" s="63">
        <v>12</v>
      </c>
      <c r="Q5389" s="63">
        <v>1.2781749580960001E-2</v>
      </c>
    </row>
    <row r="5390" spans="1:17">
      <c r="A5390" s="63" t="s">
        <v>78</v>
      </c>
      <c r="B5390" s="63" t="s">
        <v>44</v>
      </c>
      <c r="C5390" s="63" t="s">
        <v>74</v>
      </c>
      <c r="D5390" s="63">
        <v>13</v>
      </c>
      <c r="E5390" s="63">
        <v>1.366978</v>
      </c>
      <c r="F5390" s="63">
        <v>1.6181410000000001</v>
      </c>
      <c r="G5390" s="63">
        <v>0.25116240000000001</v>
      </c>
      <c r="H5390" s="63">
        <v>53.717399999999998</v>
      </c>
      <c r="I5390" s="63">
        <v>0.1062748</v>
      </c>
      <c r="J5390" s="63">
        <v>0.19187560000000001</v>
      </c>
      <c r="K5390" s="63">
        <v>0.25116240000000001</v>
      </c>
      <c r="L5390" s="63">
        <v>0.31044919999999998</v>
      </c>
      <c r="M5390" s="63">
        <v>0.39605000000000001</v>
      </c>
      <c r="N5390" s="63">
        <v>1536</v>
      </c>
      <c r="O5390" s="63">
        <v>0.1130564</v>
      </c>
      <c r="P5390" s="63">
        <v>12</v>
      </c>
      <c r="Q5390" s="63">
        <v>1.2781749580960001E-2</v>
      </c>
    </row>
    <row r="5391" spans="1:17">
      <c r="A5391" s="63" t="s">
        <v>78</v>
      </c>
      <c r="B5391" s="63" t="s">
        <v>44</v>
      </c>
      <c r="C5391" s="63" t="s">
        <v>74</v>
      </c>
      <c r="D5391" s="63">
        <v>14</v>
      </c>
      <c r="E5391" s="63">
        <v>1.243409</v>
      </c>
      <c r="F5391" s="63">
        <v>1.533104</v>
      </c>
      <c r="G5391" s="63">
        <v>0.28969549999999999</v>
      </c>
      <c r="H5391" s="63">
        <v>55.152200000000001</v>
      </c>
      <c r="I5391" s="63">
        <v>0.14480789999999999</v>
      </c>
      <c r="J5391" s="63">
        <v>0.23040869999999999</v>
      </c>
      <c r="K5391" s="63">
        <v>0.28969549999999999</v>
      </c>
      <c r="L5391" s="63">
        <v>0.34898230000000002</v>
      </c>
      <c r="M5391" s="63">
        <v>0.4345831</v>
      </c>
      <c r="N5391" s="63">
        <v>1536</v>
      </c>
      <c r="O5391" s="63">
        <v>0.1130564</v>
      </c>
      <c r="P5391" s="63">
        <v>12</v>
      </c>
      <c r="Q5391" s="63">
        <v>1.2781749580960001E-2</v>
      </c>
    </row>
    <row r="5392" spans="1:17">
      <c r="A5392" s="63" t="s">
        <v>78</v>
      </c>
      <c r="B5392" s="63" t="s">
        <v>44</v>
      </c>
      <c r="C5392" s="63" t="s">
        <v>74</v>
      </c>
      <c r="D5392" s="63">
        <v>15</v>
      </c>
      <c r="E5392" s="63">
        <v>1.20729</v>
      </c>
      <c r="F5392" s="63">
        <v>1.4623999999999999</v>
      </c>
      <c r="G5392" s="63">
        <v>0.25511</v>
      </c>
      <c r="H5392" s="63">
        <v>55.391300000000001</v>
      </c>
      <c r="I5392" s="63">
        <v>0.1102224</v>
      </c>
      <c r="J5392" s="63">
        <v>0.1958232</v>
      </c>
      <c r="K5392" s="63">
        <v>0.25511</v>
      </c>
      <c r="L5392" s="63">
        <v>0.31439689999999998</v>
      </c>
      <c r="M5392" s="63">
        <v>0.39999760000000001</v>
      </c>
      <c r="N5392" s="63">
        <v>1536</v>
      </c>
      <c r="O5392" s="63">
        <v>0.1130564</v>
      </c>
      <c r="P5392" s="63">
        <v>12</v>
      </c>
      <c r="Q5392" s="63">
        <v>1.2781749580960001E-2</v>
      </c>
    </row>
    <row r="5393" spans="1:17">
      <c r="A5393" s="63" t="s">
        <v>78</v>
      </c>
      <c r="B5393" s="63" t="s">
        <v>44</v>
      </c>
      <c r="C5393" s="63" t="s">
        <v>74</v>
      </c>
      <c r="D5393" s="63">
        <v>16</v>
      </c>
      <c r="E5393" s="63">
        <v>1.2478610000000001</v>
      </c>
      <c r="F5393" s="63">
        <v>1.465374</v>
      </c>
      <c r="G5393" s="63">
        <v>0.21751329999999999</v>
      </c>
      <c r="H5393" s="63">
        <v>54.869599999999998</v>
      </c>
      <c r="I5393" s="63">
        <v>7.2625700000000001E-2</v>
      </c>
      <c r="J5393" s="63">
        <v>0.15822649999999999</v>
      </c>
      <c r="K5393" s="63">
        <v>0.21751329999999999</v>
      </c>
      <c r="L5393" s="63">
        <v>0.2768002</v>
      </c>
      <c r="M5393" s="63">
        <v>0.36240090000000003</v>
      </c>
      <c r="N5393" s="63">
        <v>1536</v>
      </c>
      <c r="O5393" s="63">
        <v>0.1130564</v>
      </c>
      <c r="P5393" s="63">
        <v>12</v>
      </c>
      <c r="Q5393" s="63">
        <v>1.2781749580960001E-2</v>
      </c>
    </row>
    <row r="5394" spans="1:17">
      <c r="A5394" s="63" t="s">
        <v>78</v>
      </c>
      <c r="B5394" s="63" t="s">
        <v>44</v>
      </c>
      <c r="C5394" s="63" t="s">
        <v>74</v>
      </c>
      <c r="D5394" s="63">
        <v>17</v>
      </c>
      <c r="E5394" s="63">
        <v>1.371462</v>
      </c>
      <c r="F5394" s="63">
        <v>1.5572790000000001</v>
      </c>
      <c r="G5394" s="63">
        <v>0.18581739999999999</v>
      </c>
      <c r="H5394" s="63">
        <v>52.543500000000002</v>
      </c>
      <c r="I5394" s="63">
        <v>4.0929800000000002E-2</v>
      </c>
      <c r="J5394" s="63">
        <v>0.12653049999999999</v>
      </c>
      <c r="K5394" s="63">
        <v>0.18581739999999999</v>
      </c>
      <c r="L5394" s="63">
        <v>0.24510419999999999</v>
      </c>
      <c r="M5394" s="63">
        <v>0.33070500000000003</v>
      </c>
      <c r="N5394" s="63">
        <v>1536</v>
      </c>
      <c r="O5394" s="63">
        <v>0.1130564</v>
      </c>
      <c r="P5394" s="63">
        <v>12</v>
      </c>
      <c r="Q5394" s="63">
        <v>1.2781749580960001E-2</v>
      </c>
    </row>
    <row r="5395" spans="1:17">
      <c r="A5395" s="63" t="s">
        <v>78</v>
      </c>
      <c r="B5395" s="63" t="s">
        <v>44</v>
      </c>
      <c r="C5395" s="63" t="s">
        <v>74</v>
      </c>
      <c r="D5395" s="63">
        <v>18</v>
      </c>
      <c r="E5395" s="63">
        <v>1.765577</v>
      </c>
      <c r="F5395" s="63">
        <v>1.8446290000000001</v>
      </c>
      <c r="G5395" s="63">
        <v>7.9052600000000001E-2</v>
      </c>
      <c r="H5395" s="63">
        <v>49.369599999999998</v>
      </c>
      <c r="I5395" s="63">
        <v>-6.5835000000000005E-2</v>
      </c>
      <c r="J5395" s="63">
        <v>1.9765700000000001E-2</v>
      </c>
      <c r="K5395" s="63">
        <v>7.9052600000000001E-2</v>
      </c>
      <c r="L5395" s="63">
        <v>0.1383394</v>
      </c>
      <c r="M5395" s="63">
        <v>0.22394020000000001</v>
      </c>
      <c r="N5395" s="63">
        <v>1536</v>
      </c>
      <c r="O5395" s="63">
        <v>0.1130564</v>
      </c>
      <c r="P5395" s="63">
        <v>12</v>
      </c>
      <c r="Q5395" s="63">
        <v>1.2781749580960001E-2</v>
      </c>
    </row>
    <row r="5396" spans="1:17">
      <c r="A5396" s="63" t="s">
        <v>78</v>
      </c>
      <c r="B5396" s="63" t="s">
        <v>44</v>
      </c>
      <c r="C5396" s="63" t="s">
        <v>74</v>
      </c>
      <c r="D5396" s="63">
        <v>19</v>
      </c>
      <c r="E5396" s="63">
        <v>2.0326209999999998</v>
      </c>
      <c r="F5396" s="63">
        <v>1.9678530000000001</v>
      </c>
      <c r="G5396" s="63">
        <v>-6.4768199999999998E-2</v>
      </c>
      <c r="H5396" s="63">
        <v>47.021700000000003</v>
      </c>
      <c r="I5396" s="63">
        <v>-0.2096558</v>
      </c>
      <c r="J5396" s="63">
        <v>-0.124055</v>
      </c>
      <c r="K5396" s="63">
        <v>-6.4768199999999998E-2</v>
      </c>
      <c r="L5396" s="63">
        <v>-5.4814E-3</v>
      </c>
      <c r="M5396" s="63">
        <v>8.0119399999999993E-2</v>
      </c>
      <c r="N5396" s="63">
        <v>1536</v>
      </c>
      <c r="O5396" s="63">
        <v>0.1130564</v>
      </c>
      <c r="P5396" s="63">
        <v>12</v>
      </c>
      <c r="Q5396" s="63">
        <v>1.2781749580960001E-2</v>
      </c>
    </row>
    <row r="5397" spans="1:17">
      <c r="A5397" s="63" t="s">
        <v>78</v>
      </c>
      <c r="B5397" s="63" t="s">
        <v>44</v>
      </c>
      <c r="C5397" s="63" t="s">
        <v>74</v>
      </c>
      <c r="D5397" s="63">
        <v>20</v>
      </c>
      <c r="E5397" s="63">
        <v>2.0501140000000002</v>
      </c>
      <c r="F5397" s="63">
        <v>1.9349460000000001</v>
      </c>
      <c r="G5397" s="63">
        <v>-0.1151683</v>
      </c>
      <c r="H5397" s="63">
        <v>45.239100000000001</v>
      </c>
      <c r="I5397" s="63">
        <v>-0.26005590000000001</v>
      </c>
      <c r="J5397" s="63">
        <v>-0.1744552</v>
      </c>
      <c r="K5397" s="63">
        <v>-0.1151683</v>
      </c>
      <c r="L5397" s="63">
        <v>-5.5881500000000001E-2</v>
      </c>
      <c r="M5397" s="63">
        <v>2.9719300000000001E-2</v>
      </c>
      <c r="N5397" s="63">
        <v>1536</v>
      </c>
      <c r="O5397" s="63">
        <v>0.1130564</v>
      </c>
      <c r="P5397" s="63">
        <v>12</v>
      </c>
      <c r="Q5397" s="63">
        <v>1.2781749580960001E-2</v>
      </c>
    </row>
    <row r="5398" spans="1:17">
      <c r="A5398" s="63" t="s">
        <v>78</v>
      </c>
      <c r="B5398" s="63" t="s">
        <v>44</v>
      </c>
      <c r="C5398" s="63" t="s">
        <v>74</v>
      </c>
      <c r="D5398" s="63">
        <v>21</v>
      </c>
      <c r="E5398" s="63">
        <v>2.0267689999999998</v>
      </c>
      <c r="F5398" s="63">
        <v>1.8789100000000001</v>
      </c>
      <c r="G5398" s="63">
        <v>-0.14785870000000001</v>
      </c>
      <c r="H5398" s="63">
        <v>43.826099999999997</v>
      </c>
      <c r="I5398" s="63">
        <v>-0.29274630000000001</v>
      </c>
      <c r="J5398" s="63">
        <v>-0.20714560000000001</v>
      </c>
      <c r="K5398" s="63">
        <v>-0.14785870000000001</v>
      </c>
      <c r="L5398" s="63">
        <v>-8.8571899999999995E-2</v>
      </c>
      <c r="M5398" s="63">
        <v>-2.9711E-3</v>
      </c>
      <c r="N5398" s="63">
        <v>1536</v>
      </c>
      <c r="O5398" s="63">
        <v>0.1130564</v>
      </c>
      <c r="P5398" s="63">
        <v>12</v>
      </c>
      <c r="Q5398" s="63">
        <v>1.2781749580960001E-2</v>
      </c>
    </row>
    <row r="5399" spans="1:17">
      <c r="A5399" s="63" t="s">
        <v>78</v>
      </c>
      <c r="B5399" s="63" t="s">
        <v>44</v>
      </c>
      <c r="C5399" s="63" t="s">
        <v>74</v>
      </c>
      <c r="D5399" s="63">
        <v>22</v>
      </c>
      <c r="E5399" s="63">
        <v>1.852171</v>
      </c>
      <c r="F5399" s="63">
        <v>1.7038850000000001</v>
      </c>
      <c r="G5399" s="63">
        <v>-0.14828649999999999</v>
      </c>
      <c r="H5399" s="63">
        <v>42</v>
      </c>
      <c r="I5399" s="63">
        <v>-0.29317409999999999</v>
      </c>
      <c r="J5399" s="63">
        <v>-0.20757329999999999</v>
      </c>
      <c r="K5399" s="63">
        <v>-0.14828649999999999</v>
      </c>
      <c r="L5399" s="63">
        <v>-8.8999599999999998E-2</v>
      </c>
      <c r="M5399" s="63">
        <v>-3.3988999999999998E-3</v>
      </c>
      <c r="N5399" s="63">
        <v>1536</v>
      </c>
      <c r="O5399" s="63">
        <v>0.1130564</v>
      </c>
      <c r="P5399" s="63">
        <v>12</v>
      </c>
      <c r="Q5399" s="63">
        <v>1.2781749580960001E-2</v>
      </c>
    </row>
    <row r="5400" spans="1:17">
      <c r="A5400" s="63" t="s">
        <v>78</v>
      </c>
      <c r="B5400" s="63" t="s">
        <v>44</v>
      </c>
      <c r="C5400" s="63" t="s">
        <v>74</v>
      </c>
      <c r="D5400" s="63">
        <v>23</v>
      </c>
      <c r="E5400" s="63">
        <v>1.6067720000000001</v>
      </c>
      <c r="F5400" s="63">
        <v>1.466594</v>
      </c>
      <c r="G5400" s="63">
        <v>-0.14017840000000001</v>
      </c>
      <c r="H5400" s="63">
        <v>40.782600000000002</v>
      </c>
      <c r="I5400" s="63">
        <v>-0.28506599999999999</v>
      </c>
      <c r="J5400" s="63">
        <v>-0.19946530000000001</v>
      </c>
      <c r="K5400" s="63">
        <v>-0.14017840000000001</v>
      </c>
      <c r="L5400" s="63">
        <v>-8.0891599999999994E-2</v>
      </c>
      <c r="M5400" s="63">
        <v>4.7092000000000002E-3</v>
      </c>
      <c r="N5400" s="63">
        <v>1536</v>
      </c>
      <c r="O5400" s="63">
        <v>0.1130564</v>
      </c>
      <c r="P5400" s="63">
        <v>12</v>
      </c>
      <c r="Q5400" s="63">
        <v>1.2781749580960001E-2</v>
      </c>
    </row>
    <row r="5401" spans="1:17">
      <c r="A5401" s="63" t="s">
        <v>78</v>
      </c>
      <c r="B5401" s="63" t="s">
        <v>44</v>
      </c>
      <c r="C5401" s="63" t="s">
        <v>74</v>
      </c>
      <c r="D5401" s="63">
        <v>24</v>
      </c>
      <c r="E5401" s="63">
        <v>1.3269629999999999</v>
      </c>
      <c r="F5401" s="63">
        <v>1.184871</v>
      </c>
      <c r="G5401" s="63">
        <v>-0.14209160000000001</v>
      </c>
      <c r="H5401" s="63">
        <v>39.912999999999997</v>
      </c>
      <c r="I5401" s="63">
        <v>-0.28697919999999999</v>
      </c>
      <c r="J5401" s="63">
        <v>-0.20137849999999999</v>
      </c>
      <c r="K5401" s="63">
        <v>-0.14209160000000001</v>
      </c>
      <c r="L5401" s="63">
        <v>-8.2804799999999998E-2</v>
      </c>
      <c r="M5401" s="63">
        <v>2.7959999999999999E-3</v>
      </c>
      <c r="N5401" s="63">
        <v>1536</v>
      </c>
      <c r="O5401" s="63">
        <v>0.1130564</v>
      </c>
      <c r="P5401" s="63">
        <v>12</v>
      </c>
      <c r="Q5401" s="63">
        <v>1.2781749580960001E-2</v>
      </c>
    </row>
    <row r="5402" spans="1:17">
      <c r="A5402" s="63" t="s">
        <v>78</v>
      </c>
      <c r="B5402" s="63" t="s">
        <v>58</v>
      </c>
      <c r="C5402" s="63" t="s">
        <v>45</v>
      </c>
      <c r="D5402" s="63">
        <v>1</v>
      </c>
      <c r="E5402" s="63">
        <v>1.257206</v>
      </c>
      <c r="F5402" s="63">
        <v>1.0045219999999999</v>
      </c>
      <c r="G5402" s="63">
        <v>-0.25268400000000002</v>
      </c>
      <c r="H5402" s="63">
        <v>77.25</v>
      </c>
      <c r="I5402" s="63">
        <v>-0.39757160000000002</v>
      </c>
      <c r="J5402" s="63">
        <v>-0.31197079999999999</v>
      </c>
      <c r="K5402" s="63">
        <v>-0.25268400000000002</v>
      </c>
      <c r="L5402" s="63">
        <v>-0.19339719999999999</v>
      </c>
      <c r="M5402" s="63">
        <v>-0.1077964</v>
      </c>
      <c r="N5402" s="63">
        <v>1536</v>
      </c>
      <c r="O5402" s="63">
        <v>0.1130564</v>
      </c>
      <c r="P5402" s="63">
        <v>7</v>
      </c>
      <c r="Q5402" s="63">
        <v>1.2781749580960001E-2</v>
      </c>
    </row>
    <row r="5403" spans="1:17">
      <c r="A5403" s="63" t="s">
        <v>78</v>
      </c>
      <c r="B5403" s="63" t="s">
        <v>58</v>
      </c>
      <c r="C5403" s="63" t="s">
        <v>45</v>
      </c>
      <c r="D5403" s="63">
        <v>2</v>
      </c>
      <c r="E5403" s="63">
        <v>1.1754420000000001</v>
      </c>
      <c r="F5403" s="63">
        <v>0.85999630000000005</v>
      </c>
      <c r="G5403" s="63">
        <v>-0.31544559999999999</v>
      </c>
      <c r="H5403" s="63">
        <v>74.75</v>
      </c>
      <c r="I5403" s="63">
        <v>-0.4603332</v>
      </c>
      <c r="J5403" s="63">
        <v>-0.37473240000000002</v>
      </c>
      <c r="K5403" s="63">
        <v>-0.31544559999999999</v>
      </c>
      <c r="L5403" s="63">
        <v>-0.25615880000000002</v>
      </c>
      <c r="M5403" s="63">
        <v>-0.17055799999999999</v>
      </c>
      <c r="N5403" s="63">
        <v>1536</v>
      </c>
      <c r="O5403" s="63">
        <v>0.1130564</v>
      </c>
      <c r="P5403" s="63">
        <v>7</v>
      </c>
      <c r="Q5403" s="63">
        <v>1.2781749580960001E-2</v>
      </c>
    </row>
    <row r="5404" spans="1:17">
      <c r="A5404" s="63" t="s">
        <v>78</v>
      </c>
      <c r="B5404" s="63" t="s">
        <v>58</v>
      </c>
      <c r="C5404" s="63" t="s">
        <v>45</v>
      </c>
      <c r="D5404" s="63">
        <v>3</v>
      </c>
      <c r="E5404" s="63">
        <v>1.0719829999999999</v>
      </c>
      <c r="F5404" s="63">
        <v>0.78007110000000002</v>
      </c>
      <c r="G5404" s="63">
        <v>-0.29191210000000001</v>
      </c>
      <c r="H5404" s="63">
        <v>73.125</v>
      </c>
      <c r="I5404" s="63">
        <v>-0.43679970000000001</v>
      </c>
      <c r="J5404" s="63">
        <v>-0.35119899999999998</v>
      </c>
      <c r="K5404" s="63">
        <v>-0.29191210000000001</v>
      </c>
      <c r="L5404" s="63">
        <v>-0.23262530000000001</v>
      </c>
      <c r="M5404" s="63">
        <v>-0.1470245</v>
      </c>
      <c r="N5404" s="63">
        <v>1536</v>
      </c>
      <c r="O5404" s="63">
        <v>0.1130564</v>
      </c>
      <c r="P5404" s="63">
        <v>7</v>
      </c>
      <c r="Q5404" s="63">
        <v>1.2781749580960001E-2</v>
      </c>
    </row>
    <row r="5405" spans="1:17">
      <c r="A5405" s="63" t="s">
        <v>78</v>
      </c>
      <c r="B5405" s="63" t="s">
        <v>58</v>
      </c>
      <c r="C5405" s="63" t="s">
        <v>45</v>
      </c>
      <c r="D5405" s="63">
        <v>4</v>
      </c>
      <c r="E5405" s="63">
        <v>1.0339259999999999</v>
      </c>
      <c r="F5405" s="63">
        <v>0.78959109999999999</v>
      </c>
      <c r="G5405" s="63">
        <v>-0.2443352</v>
      </c>
      <c r="H5405" s="63">
        <v>72.625</v>
      </c>
      <c r="I5405" s="63">
        <v>-0.38922279999999998</v>
      </c>
      <c r="J5405" s="63">
        <v>-0.303622</v>
      </c>
      <c r="K5405" s="63">
        <v>-0.2443352</v>
      </c>
      <c r="L5405" s="63">
        <v>-0.1850483</v>
      </c>
      <c r="M5405" s="63">
        <v>-9.9447599999999997E-2</v>
      </c>
      <c r="N5405" s="63">
        <v>1536</v>
      </c>
      <c r="O5405" s="63">
        <v>0.1130564</v>
      </c>
      <c r="P5405" s="63">
        <v>7</v>
      </c>
      <c r="Q5405" s="63">
        <v>1.2781749580960001E-2</v>
      </c>
    </row>
    <row r="5406" spans="1:17">
      <c r="A5406" s="63" t="s">
        <v>78</v>
      </c>
      <c r="B5406" s="63" t="s">
        <v>58</v>
      </c>
      <c r="C5406" s="63" t="s">
        <v>45</v>
      </c>
      <c r="D5406" s="63">
        <v>5</v>
      </c>
      <c r="E5406" s="63">
        <v>1.002402</v>
      </c>
      <c r="F5406" s="63">
        <v>0.78669120000000003</v>
      </c>
      <c r="G5406" s="63">
        <v>-0.21571080000000001</v>
      </c>
      <c r="H5406" s="63">
        <v>72</v>
      </c>
      <c r="I5406" s="63">
        <v>-0.36059839999999999</v>
      </c>
      <c r="J5406" s="63">
        <v>-0.27499770000000001</v>
      </c>
      <c r="K5406" s="63">
        <v>-0.21571080000000001</v>
      </c>
      <c r="L5406" s="63">
        <v>-0.15642400000000001</v>
      </c>
      <c r="M5406" s="63">
        <v>-7.0823200000000003E-2</v>
      </c>
      <c r="N5406" s="63">
        <v>1536</v>
      </c>
      <c r="O5406" s="63">
        <v>0.1130564</v>
      </c>
      <c r="P5406" s="63">
        <v>7</v>
      </c>
      <c r="Q5406" s="63">
        <v>1.2781749580960001E-2</v>
      </c>
    </row>
    <row r="5407" spans="1:17">
      <c r="A5407" s="63" t="s">
        <v>78</v>
      </c>
      <c r="B5407" s="63" t="s">
        <v>58</v>
      </c>
      <c r="C5407" s="63" t="s">
        <v>45</v>
      </c>
      <c r="D5407" s="63">
        <v>6</v>
      </c>
      <c r="E5407" s="63">
        <v>1.2562720000000001</v>
      </c>
      <c r="F5407" s="63">
        <v>0.74502009999999996</v>
      </c>
      <c r="G5407" s="63">
        <v>-0.51125220000000005</v>
      </c>
      <c r="H5407" s="63">
        <v>71.75</v>
      </c>
      <c r="I5407" s="63">
        <v>-0.65613980000000005</v>
      </c>
      <c r="J5407" s="63">
        <v>-0.57053909999999997</v>
      </c>
      <c r="K5407" s="63">
        <v>-0.51125220000000005</v>
      </c>
      <c r="L5407" s="63">
        <v>-0.45196540000000002</v>
      </c>
      <c r="M5407" s="63">
        <v>-0.36636459999999998</v>
      </c>
      <c r="N5407" s="63">
        <v>1536</v>
      </c>
      <c r="O5407" s="63">
        <v>0.1130564</v>
      </c>
      <c r="P5407" s="63">
        <v>7</v>
      </c>
      <c r="Q5407" s="63">
        <v>1.2781749580960001E-2</v>
      </c>
    </row>
    <row r="5408" spans="1:17">
      <c r="A5408" s="63" t="s">
        <v>78</v>
      </c>
      <c r="B5408" s="63" t="s">
        <v>58</v>
      </c>
      <c r="C5408" s="63" t="s">
        <v>45</v>
      </c>
      <c r="D5408" s="63">
        <v>7</v>
      </c>
      <c r="E5408" s="63">
        <v>1.3547610000000001</v>
      </c>
      <c r="F5408" s="63">
        <v>1.0202100000000001</v>
      </c>
      <c r="G5408" s="63">
        <v>-0.33455119999999999</v>
      </c>
      <c r="H5408" s="63">
        <v>72</v>
      </c>
      <c r="I5408" s="63">
        <v>-0.4794388</v>
      </c>
      <c r="J5408" s="63">
        <v>-0.39383800000000002</v>
      </c>
      <c r="K5408" s="63">
        <v>-0.33455119999999999</v>
      </c>
      <c r="L5408" s="63">
        <v>-0.27526440000000002</v>
      </c>
      <c r="M5408" s="63">
        <v>-0.18966359999999999</v>
      </c>
      <c r="N5408" s="63">
        <v>1536</v>
      </c>
      <c r="O5408" s="63">
        <v>0.1130564</v>
      </c>
      <c r="P5408" s="63">
        <v>7</v>
      </c>
      <c r="Q5408" s="63">
        <v>1.2781749580960001E-2</v>
      </c>
    </row>
    <row r="5409" spans="1:17">
      <c r="A5409" s="63" t="s">
        <v>78</v>
      </c>
      <c r="B5409" s="63" t="s">
        <v>58</v>
      </c>
      <c r="C5409" s="63" t="s">
        <v>45</v>
      </c>
      <c r="D5409" s="63">
        <v>8</v>
      </c>
      <c r="E5409" s="63">
        <v>1.484764</v>
      </c>
      <c r="F5409" s="63">
        <v>1.1178159999999999</v>
      </c>
      <c r="G5409" s="63">
        <v>-0.36694779999999999</v>
      </c>
      <c r="H5409" s="63">
        <v>76.25</v>
      </c>
      <c r="I5409" s="63">
        <v>-0.51183529999999999</v>
      </c>
      <c r="J5409" s="63">
        <v>-0.42623460000000002</v>
      </c>
      <c r="K5409" s="63">
        <v>-0.36694779999999999</v>
      </c>
      <c r="L5409" s="63">
        <v>-0.30766090000000001</v>
      </c>
      <c r="M5409" s="63">
        <v>-0.22206020000000001</v>
      </c>
      <c r="N5409" s="63">
        <v>1536</v>
      </c>
      <c r="O5409" s="63">
        <v>0.1130564</v>
      </c>
      <c r="P5409" s="63">
        <v>7</v>
      </c>
      <c r="Q5409" s="63">
        <v>1.2781749580960001E-2</v>
      </c>
    </row>
    <row r="5410" spans="1:17">
      <c r="A5410" s="63" t="s">
        <v>78</v>
      </c>
      <c r="B5410" s="63" t="s">
        <v>58</v>
      </c>
      <c r="C5410" s="63" t="s">
        <v>45</v>
      </c>
      <c r="D5410" s="63">
        <v>9</v>
      </c>
      <c r="E5410" s="63">
        <v>1.1766829999999999</v>
      </c>
      <c r="F5410" s="63">
        <v>1.145707</v>
      </c>
      <c r="G5410" s="63">
        <v>-3.0976299999999998E-2</v>
      </c>
      <c r="H5410" s="63">
        <v>82.125</v>
      </c>
      <c r="I5410" s="63">
        <v>-0.17586389999999999</v>
      </c>
      <c r="J5410" s="63">
        <v>-9.0263099999999999E-2</v>
      </c>
      <c r="K5410" s="63">
        <v>-3.0976299999999998E-2</v>
      </c>
      <c r="L5410" s="63">
        <v>2.8310499999999999E-2</v>
      </c>
      <c r="M5410" s="63">
        <v>0.11391129999999999</v>
      </c>
      <c r="N5410" s="63">
        <v>1536</v>
      </c>
      <c r="O5410" s="63">
        <v>0.1130564</v>
      </c>
      <c r="P5410" s="63">
        <v>7</v>
      </c>
      <c r="Q5410" s="63">
        <v>1.2781749580960001E-2</v>
      </c>
    </row>
    <row r="5411" spans="1:17">
      <c r="A5411" s="63" t="s">
        <v>78</v>
      </c>
      <c r="B5411" s="63" t="s">
        <v>58</v>
      </c>
      <c r="C5411" s="63" t="s">
        <v>45</v>
      </c>
      <c r="D5411" s="63">
        <v>10</v>
      </c>
      <c r="E5411" s="63">
        <v>1.22919</v>
      </c>
      <c r="F5411" s="63">
        <v>1.1719630000000001</v>
      </c>
      <c r="G5411" s="63">
        <v>-5.7226100000000002E-2</v>
      </c>
      <c r="H5411" s="63">
        <v>86.25</v>
      </c>
      <c r="I5411" s="63">
        <v>-0.20211370000000001</v>
      </c>
      <c r="J5411" s="63">
        <v>-0.1165129</v>
      </c>
      <c r="K5411" s="63">
        <v>-5.7226100000000002E-2</v>
      </c>
      <c r="L5411" s="63">
        <v>2.0607999999999998E-3</v>
      </c>
      <c r="M5411" s="63">
        <v>8.7661500000000003E-2</v>
      </c>
      <c r="N5411" s="63">
        <v>1536</v>
      </c>
      <c r="O5411" s="63">
        <v>0.1130564</v>
      </c>
      <c r="P5411" s="63">
        <v>7</v>
      </c>
      <c r="Q5411" s="63">
        <v>1.2781749580960001E-2</v>
      </c>
    </row>
    <row r="5412" spans="1:17">
      <c r="A5412" s="63" t="s">
        <v>78</v>
      </c>
      <c r="B5412" s="63" t="s">
        <v>58</v>
      </c>
      <c r="C5412" s="63" t="s">
        <v>45</v>
      </c>
      <c r="D5412" s="63">
        <v>11</v>
      </c>
      <c r="E5412" s="63">
        <v>1.155297</v>
      </c>
      <c r="F5412" s="63">
        <v>1.326962</v>
      </c>
      <c r="G5412" s="63">
        <v>0.1716646</v>
      </c>
      <c r="H5412" s="63">
        <v>90.75</v>
      </c>
      <c r="I5412" s="63">
        <v>2.6776999999999999E-2</v>
      </c>
      <c r="J5412" s="63">
        <v>0.1123778</v>
      </c>
      <c r="K5412" s="63">
        <v>0.1716646</v>
      </c>
      <c r="L5412" s="63">
        <v>0.2309514</v>
      </c>
      <c r="M5412" s="63">
        <v>0.31655220000000001</v>
      </c>
      <c r="N5412" s="63">
        <v>1536</v>
      </c>
      <c r="O5412" s="63">
        <v>0.1130564</v>
      </c>
      <c r="P5412" s="63">
        <v>7</v>
      </c>
      <c r="Q5412" s="63">
        <v>1.2781749580960001E-2</v>
      </c>
    </row>
    <row r="5413" spans="1:17">
      <c r="A5413" s="63" t="s">
        <v>78</v>
      </c>
      <c r="B5413" s="63" t="s">
        <v>58</v>
      </c>
      <c r="C5413" s="63" t="s">
        <v>45</v>
      </c>
      <c r="D5413" s="63">
        <v>12</v>
      </c>
      <c r="E5413" s="63">
        <v>1.214736</v>
      </c>
      <c r="F5413" s="63">
        <v>1.6565859999999999</v>
      </c>
      <c r="G5413" s="63">
        <v>0.44185089999999999</v>
      </c>
      <c r="H5413" s="63">
        <v>94.25</v>
      </c>
      <c r="I5413" s="63">
        <v>0.29696329999999999</v>
      </c>
      <c r="J5413" s="63">
        <v>0.38256410000000002</v>
      </c>
      <c r="K5413" s="63">
        <v>0.44185089999999999</v>
      </c>
      <c r="L5413" s="63">
        <v>0.50113770000000002</v>
      </c>
      <c r="M5413" s="63">
        <v>0.58673850000000005</v>
      </c>
      <c r="N5413" s="63">
        <v>1536</v>
      </c>
      <c r="O5413" s="63">
        <v>0.1130564</v>
      </c>
      <c r="P5413" s="63">
        <v>7</v>
      </c>
      <c r="Q5413" s="63">
        <v>1.2781749580960001E-2</v>
      </c>
    </row>
    <row r="5414" spans="1:17">
      <c r="A5414" s="63" t="s">
        <v>78</v>
      </c>
      <c r="B5414" s="63" t="s">
        <v>58</v>
      </c>
      <c r="C5414" s="63" t="s">
        <v>45</v>
      </c>
      <c r="D5414" s="63">
        <v>13</v>
      </c>
      <c r="E5414" s="63">
        <v>1.1542190000000001</v>
      </c>
      <c r="F5414" s="63">
        <v>1.922272</v>
      </c>
      <c r="G5414" s="63">
        <v>0.76805230000000002</v>
      </c>
      <c r="H5414" s="63">
        <v>96.125</v>
      </c>
      <c r="I5414" s="63">
        <v>0.62316479999999996</v>
      </c>
      <c r="J5414" s="63">
        <v>0.70876550000000005</v>
      </c>
      <c r="K5414" s="63">
        <v>0.76805230000000002</v>
      </c>
      <c r="L5414" s="63">
        <v>0.82733920000000005</v>
      </c>
      <c r="M5414" s="63">
        <v>0.91293990000000003</v>
      </c>
      <c r="N5414" s="63">
        <v>1536</v>
      </c>
      <c r="O5414" s="63">
        <v>0.1130564</v>
      </c>
      <c r="P5414" s="63">
        <v>7</v>
      </c>
      <c r="Q5414" s="63">
        <v>1.2781749580960001E-2</v>
      </c>
    </row>
    <row r="5415" spans="1:17">
      <c r="A5415" s="63" t="s">
        <v>78</v>
      </c>
      <c r="B5415" s="63" t="s">
        <v>58</v>
      </c>
      <c r="C5415" s="63" t="s">
        <v>45</v>
      </c>
      <c r="D5415" s="63">
        <v>14</v>
      </c>
      <c r="E5415" s="63">
        <v>1.297437</v>
      </c>
      <c r="F5415" s="63">
        <v>2.2182909999999998</v>
      </c>
      <c r="G5415" s="63">
        <v>0.9208537</v>
      </c>
      <c r="H5415" s="63">
        <v>97.125</v>
      </c>
      <c r="I5415" s="63">
        <v>0.77596620000000005</v>
      </c>
      <c r="J5415" s="63">
        <v>0.86156690000000002</v>
      </c>
      <c r="K5415" s="63">
        <v>0.9208537</v>
      </c>
      <c r="L5415" s="63">
        <v>0.98014060000000003</v>
      </c>
      <c r="M5415" s="63">
        <v>1.065741</v>
      </c>
      <c r="N5415" s="63">
        <v>1536</v>
      </c>
      <c r="O5415" s="63">
        <v>0.1130564</v>
      </c>
      <c r="P5415" s="63">
        <v>7</v>
      </c>
      <c r="Q5415" s="63">
        <v>1.2781749580960001E-2</v>
      </c>
    </row>
    <row r="5416" spans="1:17">
      <c r="A5416" s="63" t="s">
        <v>78</v>
      </c>
      <c r="B5416" s="63" t="s">
        <v>58</v>
      </c>
      <c r="C5416" s="63" t="s">
        <v>45</v>
      </c>
      <c r="D5416" s="63">
        <v>15</v>
      </c>
      <c r="E5416" s="63">
        <v>1.444105</v>
      </c>
      <c r="F5416" s="63">
        <v>2.4583159999999999</v>
      </c>
      <c r="G5416" s="63">
        <v>1.014211</v>
      </c>
      <c r="H5416" s="63">
        <v>98.5</v>
      </c>
      <c r="I5416" s="63">
        <v>0.86932379999999998</v>
      </c>
      <c r="J5416" s="63">
        <v>0.95492460000000001</v>
      </c>
      <c r="K5416" s="63">
        <v>1.014211</v>
      </c>
      <c r="L5416" s="63">
        <v>1.0734980000000001</v>
      </c>
      <c r="M5416" s="63">
        <v>1.1590990000000001</v>
      </c>
      <c r="N5416" s="63">
        <v>1536</v>
      </c>
      <c r="O5416" s="63">
        <v>0.1130564</v>
      </c>
      <c r="P5416" s="63">
        <v>7</v>
      </c>
      <c r="Q5416" s="63">
        <v>1.2781749580960001E-2</v>
      </c>
    </row>
    <row r="5417" spans="1:17">
      <c r="A5417" s="63" t="s">
        <v>78</v>
      </c>
      <c r="B5417" s="63" t="s">
        <v>58</v>
      </c>
      <c r="C5417" s="63" t="s">
        <v>45</v>
      </c>
      <c r="D5417" s="63">
        <v>16</v>
      </c>
      <c r="E5417" s="63">
        <v>1.6686129999999999</v>
      </c>
      <c r="F5417" s="63">
        <v>2.6453570000000002</v>
      </c>
      <c r="G5417" s="63">
        <v>0.97674349999999999</v>
      </c>
      <c r="H5417" s="63">
        <v>98.75</v>
      </c>
      <c r="I5417" s="63">
        <v>0.83185589999999998</v>
      </c>
      <c r="J5417" s="63">
        <v>0.91745659999999996</v>
      </c>
      <c r="K5417" s="63">
        <v>0.97674349999999999</v>
      </c>
      <c r="L5417" s="63">
        <v>1.03603</v>
      </c>
      <c r="M5417" s="63">
        <v>1.121631</v>
      </c>
      <c r="N5417" s="63">
        <v>1536</v>
      </c>
      <c r="O5417" s="63">
        <v>0.1130564</v>
      </c>
      <c r="P5417" s="63">
        <v>7</v>
      </c>
      <c r="Q5417" s="63">
        <v>1.2781749580960001E-2</v>
      </c>
    </row>
    <row r="5418" spans="1:17">
      <c r="A5418" s="63" t="s">
        <v>78</v>
      </c>
      <c r="B5418" s="63" t="s">
        <v>58</v>
      </c>
      <c r="C5418" s="63" t="s">
        <v>45</v>
      </c>
      <c r="D5418" s="63">
        <v>17</v>
      </c>
      <c r="E5418" s="63">
        <v>1.8520479999999999</v>
      </c>
      <c r="F5418" s="63">
        <v>2.7776139999999998</v>
      </c>
      <c r="G5418" s="63">
        <v>0.92556660000000002</v>
      </c>
      <c r="H5418" s="63">
        <v>98.625</v>
      </c>
      <c r="I5418" s="63">
        <v>0.78067900000000001</v>
      </c>
      <c r="J5418" s="63">
        <v>0.86627969999999999</v>
      </c>
      <c r="K5418" s="63">
        <v>0.92556660000000002</v>
      </c>
      <c r="L5418" s="63">
        <v>0.98485339999999999</v>
      </c>
      <c r="M5418" s="63">
        <v>1.070454</v>
      </c>
      <c r="N5418" s="63">
        <v>1536</v>
      </c>
      <c r="O5418" s="63">
        <v>0.1130564</v>
      </c>
      <c r="P5418" s="63">
        <v>7</v>
      </c>
      <c r="Q5418" s="63">
        <v>1.2781749580960001E-2</v>
      </c>
    </row>
    <row r="5419" spans="1:17">
      <c r="A5419" s="63" t="s">
        <v>78</v>
      </c>
      <c r="B5419" s="63" t="s">
        <v>58</v>
      </c>
      <c r="C5419" s="63" t="s">
        <v>45</v>
      </c>
      <c r="D5419" s="63">
        <v>18</v>
      </c>
      <c r="E5419" s="63">
        <v>2.03478</v>
      </c>
      <c r="F5419" s="63">
        <v>2.9321410000000001</v>
      </c>
      <c r="G5419" s="63">
        <v>0.89736079999999996</v>
      </c>
      <c r="H5419" s="63">
        <v>98.75</v>
      </c>
      <c r="I5419" s="63">
        <v>0.75247319999999995</v>
      </c>
      <c r="J5419" s="63">
        <v>0.83807399999999999</v>
      </c>
      <c r="K5419" s="63">
        <v>0.89736079999999996</v>
      </c>
      <c r="L5419" s="63">
        <v>0.95664760000000004</v>
      </c>
      <c r="M5419" s="63">
        <v>1.0422480000000001</v>
      </c>
      <c r="N5419" s="63">
        <v>1536</v>
      </c>
      <c r="O5419" s="63">
        <v>0.1130564</v>
      </c>
      <c r="P5419" s="63">
        <v>7</v>
      </c>
      <c r="Q5419" s="63">
        <v>1.2781749580960001E-2</v>
      </c>
    </row>
    <row r="5420" spans="1:17">
      <c r="A5420" s="63" t="s">
        <v>78</v>
      </c>
      <c r="B5420" s="63" t="s">
        <v>58</v>
      </c>
      <c r="C5420" s="63" t="s">
        <v>45</v>
      </c>
      <c r="D5420" s="63">
        <v>19</v>
      </c>
      <c r="E5420" s="63">
        <v>2.3791090000000001</v>
      </c>
      <c r="F5420" s="63">
        <v>2.8683139999999998</v>
      </c>
      <c r="G5420" s="63">
        <v>0.4892049</v>
      </c>
      <c r="H5420" s="63">
        <v>97.625</v>
      </c>
      <c r="I5420" s="63">
        <v>0.34431729999999999</v>
      </c>
      <c r="J5420" s="63">
        <v>0.42991810000000003</v>
      </c>
      <c r="K5420" s="63">
        <v>0.4892049</v>
      </c>
      <c r="L5420" s="63">
        <v>0.54849170000000003</v>
      </c>
      <c r="M5420" s="63">
        <v>0.63409249999999995</v>
      </c>
      <c r="N5420" s="63">
        <v>1536</v>
      </c>
      <c r="O5420" s="63">
        <v>0.1130564</v>
      </c>
      <c r="P5420" s="63">
        <v>7</v>
      </c>
      <c r="Q5420" s="63">
        <v>1.2781749580960001E-2</v>
      </c>
    </row>
    <row r="5421" spans="1:17">
      <c r="A5421" s="63" t="s">
        <v>78</v>
      </c>
      <c r="B5421" s="63" t="s">
        <v>58</v>
      </c>
      <c r="C5421" s="63" t="s">
        <v>45</v>
      </c>
      <c r="D5421" s="63">
        <v>20</v>
      </c>
      <c r="E5421" s="63">
        <v>2.494923</v>
      </c>
      <c r="F5421" s="63">
        <v>2.6232120000000001</v>
      </c>
      <c r="G5421" s="63">
        <v>0.12828870000000001</v>
      </c>
      <c r="H5421" s="63">
        <v>94.125</v>
      </c>
      <c r="I5421" s="63">
        <v>-1.65989E-2</v>
      </c>
      <c r="J5421" s="63">
        <v>6.9001900000000005E-2</v>
      </c>
      <c r="K5421" s="63">
        <v>0.12828870000000001</v>
      </c>
      <c r="L5421" s="63">
        <v>0.18757560000000001</v>
      </c>
      <c r="M5421" s="63">
        <v>0.27317629999999998</v>
      </c>
      <c r="N5421" s="63">
        <v>1536</v>
      </c>
      <c r="O5421" s="63">
        <v>0.1130564</v>
      </c>
      <c r="P5421" s="63">
        <v>7</v>
      </c>
      <c r="Q5421" s="63">
        <v>1.2781749580960001E-2</v>
      </c>
    </row>
    <row r="5422" spans="1:17">
      <c r="A5422" s="63" t="s">
        <v>78</v>
      </c>
      <c r="B5422" s="63" t="s">
        <v>58</v>
      </c>
      <c r="C5422" s="63" t="s">
        <v>45</v>
      </c>
      <c r="D5422" s="63">
        <v>21</v>
      </c>
      <c r="E5422" s="63">
        <v>2.4453040000000001</v>
      </c>
      <c r="F5422" s="63">
        <v>2.381993</v>
      </c>
      <c r="G5422" s="63">
        <v>-6.3311099999999995E-2</v>
      </c>
      <c r="H5422" s="63">
        <v>89.5</v>
      </c>
      <c r="I5422" s="63">
        <v>-0.20819869999999999</v>
      </c>
      <c r="J5422" s="63">
        <v>-0.1225979</v>
      </c>
      <c r="K5422" s="63">
        <v>-6.3311099999999995E-2</v>
      </c>
      <c r="L5422" s="63">
        <v>-4.0242999999999998E-3</v>
      </c>
      <c r="M5422" s="63">
        <v>8.1576499999999996E-2</v>
      </c>
      <c r="N5422" s="63">
        <v>1536</v>
      </c>
      <c r="O5422" s="63">
        <v>0.1130564</v>
      </c>
      <c r="P5422" s="63">
        <v>7</v>
      </c>
      <c r="Q5422" s="63">
        <v>1.2781749580960001E-2</v>
      </c>
    </row>
    <row r="5423" spans="1:17">
      <c r="A5423" s="63" t="s">
        <v>78</v>
      </c>
      <c r="B5423" s="63" t="s">
        <v>58</v>
      </c>
      <c r="C5423" s="63" t="s">
        <v>45</v>
      </c>
      <c r="D5423" s="63">
        <v>22</v>
      </c>
      <c r="E5423" s="63">
        <v>2.2520060000000002</v>
      </c>
      <c r="F5423" s="63">
        <v>2.1782279999999998</v>
      </c>
      <c r="G5423" s="63">
        <v>-7.3777700000000002E-2</v>
      </c>
      <c r="H5423" s="63">
        <v>85.875</v>
      </c>
      <c r="I5423" s="63">
        <v>-0.21866530000000001</v>
      </c>
      <c r="J5423" s="63">
        <v>-0.1330645</v>
      </c>
      <c r="K5423" s="63">
        <v>-7.3777700000000002E-2</v>
      </c>
      <c r="L5423" s="63">
        <v>-1.44908E-2</v>
      </c>
      <c r="M5423" s="63">
        <v>7.1109900000000004E-2</v>
      </c>
      <c r="N5423" s="63">
        <v>1536</v>
      </c>
      <c r="O5423" s="63">
        <v>0.1130564</v>
      </c>
      <c r="P5423" s="63">
        <v>7</v>
      </c>
      <c r="Q5423" s="63">
        <v>1.2781749580960001E-2</v>
      </c>
    </row>
    <row r="5424" spans="1:17">
      <c r="A5424" s="63" t="s">
        <v>78</v>
      </c>
      <c r="B5424" s="63" t="s">
        <v>58</v>
      </c>
      <c r="C5424" s="63" t="s">
        <v>45</v>
      </c>
      <c r="D5424" s="63">
        <v>23</v>
      </c>
      <c r="E5424" s="63">
        <v>1.8578589999999999</v>
      </c>
      <c r="F5424" s="63">
        <v>1.8295140000000001</v>
      </c>
      <c r="G5424" s="63">
        <v>-2.8344500000000002E-2</v>
      </c>
      <c r="H5424" s="63">
        <v>82.25</v>
      </c>
      <c r="I5424" s="63">
        <v>-0.1732321</v>
      </c>
      <c r="J5424" s="63">
        <v>-8.7631299999999995E-2</v>
      </c>
      <c r="K5424" s="63">
        <v>-2.8344500000000002E-2</v>
      </c>
      <c r="L5424" s="63">
        <v>3.0942299999999999E-2</v>
      </c>
      <c r="M5424" s="63">
        <v>0.1165431</v>
      </c>
      <c r="N5424" s="63">
        <v>1536</v>
      </c>
      <c r="O5424" s="63">
        <v>0.1130564</v>
      </c>
      <c r="P5424" s="63">
        <v>7</v>
      </c>
      <c r="Q5424" s="63">
        <v>1.2781749580960001E-2</v>
      </c>
    </row>
    <row r="5425" spans="1:17">
      <c r="A5425" s="63" t="s">
        <v>78</v>
      </c>
      <c r="B5425" s="63" t="s">
        <v>58</v>
      </c>
      <c r="C5425" s="63" t="s">
        <v>45</v>
      </c>
      <c r="D5425" s="63">
        <v>24</v>
      </c>
      <c r="E5425" s="63">
        <v>1.5414859999999999</v>
      </c>
      <c r="F5425" s="63">
        <v>1.3682460000000001</v>
      </c>
      <c r="G5425" s="63">
        <v>-0.17324039999999999</v>
      </c>
      <c r="H5425" s="63">
        <v>79</v>
      </c>
      <c r="I5425" s="63">
        <v>-0.31812800000000002</v>
      </c>
      <c r="J5425" s="63">
        <v>-0.23252729999999999</v>
      </c>
      <c r="K5425" s="63">
        <v>-0.17324039999999999</v>
      </c>
      <c r="L5425" s="63">
        <v>-0.1139536</v>
      </c>
      <c r="M5425" s="63">
        <v>-2.8352800000000001E-2</v>
      </c>
      <c r="N5425" s="63">
        <v>1536</v>
      </c>
      <c r="O5425" s="63">
        <v>0.1130564</v>
      </c>
      <c r="P5425" s="63">
        <v>7</v>
      </c>
      <c r="Q5425" s="63">
        <v>1.2781749580960001E-2</v>
      </c>
    </row>
    <row r="5426" spans="1:17">
      <c r="A5426" s="63" t="s">
        <v>78</v>
      </c>
      <c r="B5426" s="63" t="s">
        <v>58</v>
      </c>
      <c r="C5426" s="63" t="s">
        <v>46</v>
      </c>
      <c r="D5426" s="63">
        <v>1</v>
      </c>
      <c r="E5426" s="63">
        <v>1.1217729999999999</v>
      </c>
      <c r="F5426" s="63">
        <v>0.97686949999999995</v>
      </c>
      <c r="G5426" s="63">
        <v>-0.1449037</v>
      </c>
      <c r="H5426" s="63">
        <v>42</v>
      </c>
      <c r="I5426" s="63">
        <v>-0.28979129999999997</v>
      </c>
      <c r="J5426" s="63">
        <v>-0.2041906</v>
      </c>
      <c r="K5426" s="63">
        <v>-0.1449037</v>
      </c>
      <c r="L5426" s="63">
        <v>-8.5616899999999996E-2</v>
      </c>
      <c r="M5426" s="63">
        <v>-1.6099999999999998E-5</v>
      </c>
      <c r="N5426" s="63">
        <v>1536</v>
      </c>
      <c r="O5426" s="63">
        <v>0.1130564</v>
      </c>
      <c r="P5426" s="63">
        <v>1</v>
      </c>
      <c r="Q5426" s="63">
        <v>1.2781749580960001E-2</v>
      </c>
    </row>
    <row r="5427" spans="1:17">
      <c r="A5427" s="63" t="s">
        <v>78</v>
      </c>
      <c r="B5427" s="63" t="s">
        <v>58</v>
      </c>
      <c r="C5427" s="63" t="s">
        <v>46</v>
      </c>
      <c r="D5427" s="63">
        <v>2</v>
      </c>
      <c r="E5427" s="63">
        <v>1.053283</v>
      </c>
      <c r="F5427" s="63">
        <v>0.89246740000000002</v>
      </c>
      <c r="G5427" s="63">
        <v>-0.16081570000000001</v>
      </c>
      <c r="H5427" s="63">
        <v>41</v>
      </c>
      <c r="I5427" s="63">
        <v>-0.30570330000000001</v>
      </c>
      <c r="J5427" s="63">
        <v>-0.22010250000000001</v>
      </c>
      <c r="K5427" s="63">
        <v>-0.16081570000000001</v>
      </c>
      <c r="L5427" s="63">
        <v>-0.10152890000000001</v>
      </c>
      <c r="M5427" s="63">
        <v>-1.5928100000000001E-2</v>
      </c>
      <c r="N5427" s="63">
        <v>1536</v>
      </c>
      <c r="O5427" s="63">
        <v>0.1130564</v>
      </c>
      <c r="P5427" s="63">
        <v>1</v>
      </c>
      <c r="Q5427" s="63">
        <v>1.2781749580960001E-2</v>
      </c>
    </row>
    <row r="5428" spans="1:17">
      <c r="A5428" s="63" t="s">
        <v>78</v>
      </c>
      <c r="B5428" s="63" t="s">
        <v>58</v>
      </c>
      <c r="C5428" s="63" t="s">
        <v>46</v>
      </c>
      <c r="D5428" s="63">
        <v>3</v>
      </c>
      <c r="E5428" s="63">
        <v>1.051787</v>
      </c>
      <c r="F5428" s="63">
        <v>0.89539049999999998</v>
      </c>
      <c r="G5428" s="63">
        <v>-0.15639649999999999</v>
      </c>
      <c r="H5428" s="63">
        <v>41</v>
      </c>
      <c r="I5428" s="63">
        <v>-0.3012841</v>
      </c>
      <c r="J5428" s="63">
        <v>-0.21568329999999999</v>
      </c>
      <c r="K5428" s="63">
        <v>-0.15639649999999999</v>
      </c>
      <c r="L5428" s="63">
        <v>-9.7109699999999993E-2</v>
      </c>
      <c r="M5428" s="63">
        <v>-1.1508900000000001E-2</v>
      </c>
      <c r="N5428" s="63">
        <v>1536</v>
      </c>
      <c r="O5428" s="63">
        <v>0.1130564</v>
      </c>
      <c r="P5428" s="63">
        <v>1</v>
      </c>
      <c r="Q5428" s="63">
        <v>1.2781749580960001E-2</v>
      </c>
    </row>
    <row r="5429" spans="1:17">
      <c r="A5429" s="63" t="s">
        <v>78</v>
      </c>
      <c r="B5429" s="63" t="s">
        <v>58</v>
      </c>
      <c r="C5429" s="63" t="s">
        <v>46</v>
      </c>
      <c r="D5429" s="63">
        <v>4</v>
      </c>
      <c r="E5429" s="63">
        <v>1.065204</v>
      </c>
      <c r="F5429" s="63">
        <v>0.90735390000000005</v>
      </c>
      <c r="G5429" s="63">
        <v>-0.1578503</v>
      </c>
      <c r="H5429" s="63">
        <v>41</v>
      </c>
      <c r="I5429" s="63">
        <v>-0.3027379</v>
      </c>
      <c r="J5429" s="63">
        <v>-0.2171371</v>
      </c>
      <c r="K5429" s="63">
        <v>-0.1578503</v>
      </c>
      <c r="L5429" s="63">
        <v>-9.8563399999999995E-2</v>
      </c>
      <c r="M5429" s="63">
        <v>-1.2962700000000001E-2</v>
      </c>
      <c r="N5429" s="63">
        <v>1536</v>
      </c>
      <c r="O5429" s="63">
        <v>0.1130564</v>
      </c>
      <c r="P5429" s="63">
        <v>1</v>
      </c>
      <c r="Q5429" s="63">
        <v>1.2781749580960001E-2</v>
      </c>
    </row>
    <row r="5430" spans="1:17">
      <c r="A5430" s="63" t="s">
        <v>78</v>
      </c>
      <c r="B5430" s="63" t="s">
        <v>58</v>
      </c>
      <c r="C5430" s="63" t="s">
        <v>46</v>
      </c>
      <c r="D5430" s="63">
        <v>5</v>
      </c>
      <c r="E5430" s="63">
        <v>1.1052599999999999</v>
      </c>
      <c r="F5430" s="63">
        <v>0.94816679999999998</v>
      </c>
      <c r="G5430" s="63">
        <v>-0.1570928</v>
      </c>
      <c r="H5430" s="63">
        <v>40</v>
      </c>
      <c r="I5430" s="63">
        <v>-0.30198029999999998</v>
      </c>
      <c r="J5430" s="63">
        <v>-0.21637960000000001</v>
      </c>
      <c r="K5430" s="63">
        <v>-0.1570928</v>
      </c>
      <c r="L5430" s="63">
        <v>-9.7805900000000001E-2</v>
      </c>
      <c r="M5430" s="63">
        <v>-1.2205199999999999E-2</v>
      </c>
      <c r="N5430" s="63">
        <v>1536</v>
      </c>
      <c r="O5430" s="63">
        <v>0.1130564</v>
      </c>
      <c r="P5430" s="63">
        <v>1</v>
      </c>
      <c r="Q5430" s="63">
        <v>1.2781749580960001E-2</v>
      </c>
    </row>
    <row r="5431" spans="1:17">
      <c r="A5431" s="63" t="s">
        <v>78</v>
      </c>
      <c r="B5431" s="63" t="s">
        <v>58</v>
      </c>
      <c r="C5431" s="63" t="s">
        <v>46</v>
      </c>
      <c r="D5431" s="63">
        <v>6</v>
      </c>
      <c r="E5431" s="63">
        <v>1.273649</v>
      </c>
      <c r="F5431" s="63">
        <v>1.038411</v>
      </c>
      <c r="G5431" s="63">
        <v>-0.23523769999999999</v>
      </c>
      <c r="H5431" s="63">
        <v>40.5</v>
      </c>
      <c r="I5431" s="63">
        <v>-0.3801253</v>
      </c>
      <c r="J5431" s="63">
        <v>-0.29452460000000003</v>
      </c>
      <c r="K5431" s="63">
        <v>-0.23523769999999999</v>
      </c>
      <c r="L5431" s="63">
        <v>-0.17595089999999999</v>
      </c>
      <c r="M5431" s="63">
        <v>-9.0350100000000003E-2</v>
      </c>
      <c r="N5431" s="63">
        <v>1536</v>
      </c>
      <c r="O5431" s="63">
        <v>0.1130564</v>
      </c>
      <c r="P5431" s="63">
        <v>1</v>
      </c>
      <c r="Q5431" s="63">
        <v>1.2781749580960001E-2</v>
      </c>
    </row>
    <row r="5432" spans="1:17">
      <c r="A5432" s="63" t="s">
        <v>78</v>
      </c>
      <c r="B5432" s="63" t="s">
        <v>58</v>
      </c>
      <c r="C5432" s="63" t="s">
        <v>46</v>
      </c>
      <c r="D5432" s="63">
        <v>7</v>
      </c>
      <c r="E5432" s="63">
        <v>1.6291679999999999</v>
      </c>
      <c r="F5432" s="63">
        <v>1.429991</v>
      </c>
      <c r="G5432" s="63">
        <v>-0.19917670000000001</v>
      </c>
      <c r="H5432" s="63">
        <v>41</v>
      </c>
      <c r="I5432" s="63">
        <v>-0.34406429999999999</v>
      </c>
      <c r="J5432" s="63">
        <v>-0.25846350000000001</v>
      </c>
      <c r="K5432" s="63">
        <v>-0.19917670000000001</v>
      </c>
      <c r="L5432" s="63">
        <v>-0.13988980000000001</v>
      </c>
      <c r="M5432" s="63">
        <v>-5.42891E-2</v>
      </c>
      <c r="N5432" s="63">
        <v>1536</v>
      </c>
      <c r="O5432" s="63">
        <v>0.1130564</v>
      </c>
      <c r="P5432" s="63">
        <v>1</v>
      </c>
      <c r="Q5432" s="63">
        <v>1.2781749580960001E-2</v>
      </c>
    </row>
    <row r="5433" spans="1:17">
      <c r="A5433" s="63" t="s">
        <v>78</v>
      </c>
      <c r="B5433" s="63" t="s">
        <v>58</v>
      </c>
      <c r="C5433" s="63" t="s">
        <v>46</v>
      </c>
      <c r="D5433" s="63">
        <v>8</v>
      </c>
      <c r="E5433" s="63">
        <v>1.8466370000000001</v>
      </c>
      <c r="F5433" s="63">
        <v>1.7626850000000001</v>
      </c>
      <c r="G5433" s="63">
        <v>-8.3951799999999993E-2</v>
      </c>
      <c r="H5433" s="63">
        <v>42</v>
      </c>
      <c r="I5433" s="63">
        <v>-0.2288394</v>
      </c>
      <c r="J5433" s="63">
        <v>-0.1432387</v>
      </c>
      <c r="K5433" s="63">
        <v>-8.3951799999999993E-2</v>
      </c>
      <c r="L5433" s="63">
        <v>-2.4664999999999999E-2</v>
      </c>
      <c r="M5433" s="63">
        <v>6.0935799999999998E-2</v>
      </c>
      <c r="N5433" s="63">
        <v>1536</v>
      </c>
      <c r="O5433" s="63">
        <v>0.1130564</v>
      </c>
      <c r="P5433" s="63">
        <v>1</v>
      </c>
      <c r="Q5433" s="63">
        <v>1.2781749580960001E-2</v>
      </c>
    </row>
    <row r="5434" spans="1:17">
      <c r="A5434" s="63" t="s">
        <v>78</v>
      </c>
      <c r="B5434" s="63" t="s">
        <v>58</v>
      </c>
      <c r="C5434" s="63" t="s">
        <v>46</v>
      </c>
      <c r="D5434" s="63">
        <v>9</v>
      </c>
      <c r="E5434" s="63">
        <v>1.7535510000000001</v>
      </c>
      <c r="F5434" s="63">
        <v>1.8268850000000001</v>
      </c>
      <c r="G5434" s="63">
        <v>7.3333599999999999E-2</v>
      </c>
      <c r="H5434" s="63">
        <v>42</v>
      </c>
      <c r="I5434" s="63">
        <v>-7.1554000000000006E-2</v>
      </c>
      <c r="J5434" s="63">
        <v>1.40468E-2</v>
      </c>
      <c r="K5434" s="63">
        <v>7.3333599999999999E-2</v>
      </c>
      <c r="L5434" s="63">
        <v>0.1326205</v>
      </c>
      <c r="M5434" s="63">
        <v>0.2182212</v>
      </c>
      <c r="N5434" s="63">
        <v>1536</v>
      </c>
      <c r="O5434" s="63">
        <v>0.1130564</v>
      </c>
      <c r="P5434" s="63">
        <v>1</v>
      </c>
      <c r="Q5434" s="63">
        <v>1.2781749580960001E-2</v>
      </c>
    </row>
    <row r="5435" spans="1:17">
      <c r="A5435" s="63" t="s">
        <v>78</v>
      </c>
      <c r="B5435" s="63" t="s">
        <v>58</v>
      </c>
      <c r="C5435" s="63" t="s">
        <v>46</v>
      </c>
      <c r="D5435" s="63">
        <v>10</v>
      </c>
      <c r="E5435" s="63">
        <v>1.7150749999999999</v>
      </c>
      <c r="F5435" s="63">
        <v>1.7913190000000001</v>
      </c>
      <c r="G5435" s="63">
        <v>7.6243900000000003E-2</v>
      </c>
      <c r="H5435" s="63">
        <v>42</v>
      </c>
      <c r="I5435" s="63">
        <v>-6.8643700000000002E-2</v>
      </c>
      <c r="J5435" s="63">
        <v>1.6957E-2</v>
      </c>
      <c r="K5435" s="63">
        <v>7.6243900000000003E-2</v>
      </c>
      <c r="L5435" s="63">
        <v>0.1355307</v>
      </c>
      <c r="M5435" s="63">
        <v>0.22113150000000001</v>
      </c>
      <c r="N5435" s="63">
        <v>1536</v>
      </c>
      <c r="O5435" s="63">
        <v>0.1130564</v>
      </c>
      <c r="P5435" s="63">
        <v>1</v>
      </c>
      <c r="Q5435" s="63">
        <v>1.2781749580960001E-2</v>
      </c>
    </row>
    <row r="5436" spans="1:17">
      <c r="A5436" s="63" t="s">
        <v>78</v>
      </c>
      <c r="B5436" s="63" t="s">
        <v>58</v>
      </c>
      <c r="C5436" s="63" t="s">
        <v>46</v>
      </c>
      <c r="D5436" s="63">
        <v>11</v>
      </c>
      <c r="E5436" s="63">
        <v>1.6205149999999999</v>
      </c>
      <c r="F5436" s="63">
        <v>1.7751250000000001</v>
      </c>
      <c r="G5436" s="63">
        <v>0.15461030000000001</v>
      </c>
      <c r="H5436" s="63">
        <v>43</v>
      </c>
      <c r="I5436" s="63">
        <v>9.7227000000000008E-3</v>
      </c>
      <c r="J5436" s="63">
        <v>9.5323400000000003E-2</v>
      </c>
      <c r="K5436" s="63">
        <v>0.15461030000000001</v>
      </c>
      <c r="L5436" s="63">
        <v>0.21389710000000001</v>
      </c>
      <c r="M5436" s="63">
        <v>0.29949789999999998</v>
      </c>
      <c r="N5436" s="63">
        <v>1536</v>
      </c>
      <c r="O5436" s="63">
        <v>0.1130564</v>
      </c>
      <c r="P5436" s="63">
        <v>1</v>
      </c>
      <c r="Q5436" s="63">
        <v>1.2781749580960001E-2</v>
      </c>
    </row>
    <row r="5437" spans="1:17">
      <c r="A5437" s="63" t="s">
        <v>78</v>
      </c>
      <c r="B5437" s="63" t="s">
        <v>58</v>
      </c>
      <c r="C5437" s="63" t="s">
        <v>46</v>
      </c>
      <c r="D5437" s="63">
        <v>12</v>
      </c>
      <c r="E5437" s="63">
        <v>1.579825</v>
      </c>
      <c r="F5437" s="63">
        <v>1.7155860000000001</v>
      </c>
      <c r="G5437" s="63">
        <v>0.13576160000000001</v>
      </c>
      <c r="H5437" s="63">
        <v>45</v>
      </c>
      <c r="I5437" s="63">
        <v>-9.1260000000000004E-3</v>
      </c>
      <c r="J5437" s="63">
        <v>7.6474799999999996E-2</v>
      </c>
      <c r="K5437" s="63">
        <v>0.13576160000000001</v>
      </c>
      <c r="L5437" s="63">
        <v>0.19504850000000001</v>
      </c>
      <c r="M5437" s="63">
        <v>0.28064919999999999</v>
      </c>
      <c r="N5437" s="63">
        <v>1536</v>
      </c>
      <c r="O5437" s="63">
        <v>0.1130564</v>
      </c>
      <c r="P5437" s="63">
        <v>1</v>
      </c>
      <c r="Q5437" s="63">
        <v>1.2781749580960001E-2</v>
      </c>
    </row>
    <row r="5438" spans="1:17">
      <c r="A5438" s="63" t="s">
        <v>78</v>
      </c>
      <c r="B5438" s="63" t="s">
        <v>58</v>
      </c>
      <c r="C5438" s="63" t="s">
        <v>46</v>
      </c>
      <c r="D5438" s="63">
        <v>13</v>
      </c>
      <c r="E5438" s="63">
        <v>1.433006</v>
      </c>
      <c r="F5438" s="63">
        <v>1.684169</v>
      </c>
      <c r="G5438" s="63">
        <v>0.25116240000000001</v>
      </c>
      <c r="H5438" s="63">
        <v>47.5</v>
      </c>
      <c r="I5438" s="63">
        <v>0.1062748</v>
      </c>
      <c r="J5438" s="63">
        <v>0.19187560000000001</v>
      </c>
      <c r="K5438" s="63">
        <v>0.25116240000000001</v>
      </c>
      <c r="L5438" s="63">
        <v>0.31044919999999998</v>
      </c>
      <c r="M5438" s="63">
        <v>0.39605000000000001</v>
      </c>
      <c r="N5438" s="63">
        <v>1536</v>
      </c>
      <c r="O5438" s="63">
        <v>0.1130564</v>
      </c>
      <c r="P5438" s="63">
        <v>1</v>
      </c>
      <c r="Q5438" s="63">
        <v>1.2781749580960001E-2</v>
      </c>
    </row>
    <row r="5439" spans="1:17">
      <c r="A5439" s="63" t="s">
        <v>78</v>
      </c>
      <c r="B5439" s="63" t="s">
        <v>58</v>
      </c>
      <c r="C5439" s="63" t="s">
        <v>46</v>
      </c>
      <c r="D5439" s="63">
        <v>14</v>
      </c>
      <c r="E5439" s="63">
        <v>1.296279</v>
      </c>
      <c r="F5439" s="63">
        <v>1.5859749999999999</v>
      </c>
      <c r="G5439" s="63">
        <v>0.2896956</v>
      </c>
      <c r="H5439" s="63">
        <v>49.5</v>
      </c>
      <c r="I5439" s="63">
        <v>0.14480799999999999</v>
      </c>
      <c r="J5439" s="63">
        <v>0.2304088</v>
      </c>
      <c r="K5439" s="63">
        <v>0.2896956</v>
      </c>
      <c r="L5439" s="63">
        <v>0.34898249999999997</v>
      </c>
      <c r="M5439" s="63">
        <v>0.4345832</v>
      </c>
      <c r="N5439" s="63">
        <v>1536</v>
      </c>
      <c r="O5439" s="63">
        <v>0.1130564</v>
      </c>
      <c r="P5439" s="63">
        <v>1</v>
      </c>
      <c r="Q5439" s="63">
        <v>1.2781749580960001E-2</v>
      </c>
    </row>
    <row r="5440" spans="1:17">
      <c r="A5440" s="63" t="s">
        <v>78</v>
      </c>
      <c r="B5440" s="63" t="s">
        <v>58</v>
      </c>
      <c r="C5440" s="63" t="s">
        <v>46</v>
      </c>
      <c r="D5440" s="63">
        <v>15</v>
      </c>
      <c r="E5440" s="63">
        <v>1.272985</v>
      </c>
      <c r="F5440" s="63">
        <v>1.528095</v>
      </c>
      <c r="G5440" s="63">
        <v>0.25511</v>
      </c>
      <c r="H5440" s="63">
        <v>49</v>
      </c>
      <c r="I5440" s="63">
        <v>0.1102224</v>
      </c>
      <c r="J5440" s="63">
        <v>0.1958232</v>
      </c>
      <c r="K5440" s="63">
        <v>0.25511</v>
      </c>
      <c r="L5440" s="63">
        <v>0.31439689999999998</v>
      </c>
      <c r="M5440" s="63">
        <v>0.39999760000000001</v>
      </c>
      <c r="N5440" s="63">
        <v>1536</v>
      </c>
      <c r="O5440" s="63">
        <v>0.1130564</v>
      </c>
      <c r="P5440" s="63">
        <v>1</v>
      </c>
      <c r="Q5440" s="63">
        <v>1.2781749580960001E-2</v>
      </c>
    </row>
    <row r="5441" spans="1:17">
      <c r="A5441" s="63" t="s">
        <v>78</v>
      </c>
      <c r="B5441" s="63" t="s">
        <v>58</v>
      </c>
      <c r="C5441" s="63" t="s">
        <v>46</v>
      </c>
      <c r="D5441" s="63">
        <v>16</v>
      </c>
      <c r="E5441" s="63">
        <v>1.332246</v>
      </c>
      <c r="F5441" s="63">
        <v>1.54976</v>
      </c>
      <c r="G5441" s="63">
        <v>0.21751329999999999</v>
      </c>
      <c r="H5441" s="63">
        <v>48</v>
      </c>
      <c r="I5441" s="63">
        <v>7.2625700000000001E-2</v>
      </c>
      <c r="J5441" s="63">
        <v>0.15822649999999999</v>
      </c>
      <c r="K5441" s="63">
        <v>0.21751329999999999</v>
      </c>
      <c r="L5441" s="63">
        <v>0.2768002</v>
      </c>
      <c r="M5441" s="63">
        <v>0.36240090000000003</v>
      </c>
      <c r="N5441" s="63">
        <v>1536</v>
      </c>
      <c r="O5441" s="63">
        <v>0.1130564</v>
      </c>
      <c r="P5441" s="63">
        <v>1</v>
      </c>
      <c r="Q5441" s="63">
        <v>1.2781749580960001E-2</v>
      </c>
    </row>
    <row r="5442" spans="1:17">
      <c r="A5442" s="63" t="s">
        <v>78</v>
      </c>
      <c r="B5442" s="63" t="s">
        <v>58</v>
      </c>
      <c r="C5442" s="63" t="s">
        <v>46</v>
      </c>
      <c r="D5442" s="63">
        <v>17</v>
      </c>
      <c r="E5442" s="63">
        <v>1.488504</v>
      </c>
      <c r="F5442" s="63">
        <v>1.6743209999999999</v>
      </c>
      <c r="G5442" s="63">
        <v>0.18581739999999999</v>
      </c>
      <c r="H5442" s="63">
        <v>47</v>
      </c>
      <c r="I5442" s="63">
        <v>4.0929800000000002E-2</v>
      </c>
      <c r="J5442" s="63">
        <v>0.12653049999999999</v>
      </c>
      <c r="K5442" s="63">
        <v>0.18581739999999999</v>
      </c>
      <c r="L5442" s="63">
        <v>0.24510419999999999</v>
      </c>
      <c r="M5442" s="63">
        <v>0.33070500000000003</v>
      </c>
      <c r="N5442" s="63">
        <v>1536</v>
      </c>
      <c r="O5442" s="63">
        <v>0.1130564</v>
      </c>
      <c r="P5442" s="63">
        <v>1</v>
      </c>
      <c r="Q5442" s="63">
        <v>1.2781749580960001E-2</v>
      </c>
    </row>
    <row r="5443" spans="1:17">
      <c r="A5443" s="63" t="s">
        <v>78</v>
      </c>
      <c r="B5443" s="63" t="s">
        <v>58</v>
      </c>
      <c r="C5443" s="63" t="s">
        <v>46</v>
      </c>
      <c r="D5443" s="63">
        <v>18</v>
      </c>
      <c r="E5443" s="63">
        <v>1.9313119999999999</v>
      </c>
      <c r="F5443" s="63">
        <v>2.0103650000000002</v>
      </c>
      <c r="G5443" s="63">
        <v>7.9052600000000001E-2</v>
      </c>
      <c r="H5443" s="63">
        <v>45.5</v>
      </c>
      <c r="I5443" s="63">
        <v>-6.5835000000000005E-2</v>
      </c>
      <c r="J5443" s="63">
        <v>1.9765700000000001E-2</v>
      </c>
      <c r="K5443" s="63">
        <v>7.9052600000000001E-2</v>
      </c>
      <c r="L5443" s="63">
        <v>0.1383394</v>
      </c>
      <c r="M5443" s="63">
        <v>0.22394020000000001</v>
      </c>
      <c r="N5443" s="63">
        <v>1536</v>
      </c>
      <c r="O5443" s="63">
        <v>0.1130564</v>
      </c>
      <c r="P5443" s="63">
        <v>1</v>
      </c>
      <c r="Q5443" s="63">
        <v>1.2781749580960001E-2</v>
      </c>
    </row>
    <row r="5444" spans="1:17">
      <c r="A5444" s="63" t="s">
        <v>78</v>
      </c>
      <c r="B5444" s="63" t="s">
        <v>58</v>
      </c>
      <c r="C5444" s="63" t="s">
        <v>46</v>
      </c>
      <c r="D5444" s="63">
        <v>19</v>
      </c>
      <c r="E5444" s="63">
        <v>2.1811120000000002</v>
      </c>
      <c r="F5444" s="63">
        <v>2.1163439999999998</v>
      </c>
      <c r="G5444" s="63">
        <v>-6.4768099999999995E-2</v>
      </c>
      <c r="H5444" s="63">
        <v>44</v>
      </c>
      <c r="I5444" s="63">
        <v>-0.2096557</v>
      </c>
      <c r="J5444" s="63">
        <v>-0.1240549</v>
      </c>
      <c r="K5444" s="63">
        <v>-6.4768099999999995E-2</v>
      </c>
      <c r="L5444" s="63">
        <v>-5.4812000000000003E-3</v>
      </c>
      <c r="M5444" s="63">
        <v>8.0119499999999996E-2</v>
      </c>
      <c r="N5444" s="63">
        <v>1536</v>
      </c>
      <c r="O5444" s="63">
        <v>0.1130564</v>
      </c>
      <c r="P5444" s="63">
        <v>1</v>
      </c>
      <c r="Q5444" s="63">
        <v>1.2781749580960001E-2</v>
      </c>
    </row>
    <row r="5445" spans="1:17">
      <c r="A5445" s="63" t="s">
        <v>78</v>
      </c>
      <c r="B5445" s="63" t="s">
        <v>58</v>
      </c>
      <c r="C5445" s="63" t="s">
        <v>46</v>
      </c>
      <c r="D5445" s="63">
        <v>20</v>
      </c>
      <c r="E5445" s="63">
        <v>2.1614789999999999</v>
      </c>
      <c r="F5445" s="63">
        <v>2.0463100000000001</v>
      </c>
      <c r="G5445" s="63">
        <v>-0.1151683</v>
      </c>
      <c r="H5445" s="63">
        <v>44.5</v>
      </c>
      <c r="I5445" s="63">
        <v>-0.26005590000000001</v>
      </c>
      <c r="J5445" s="63">
        <v>-0.1744552</v>
      </c>
      <c r="K5445" s="63">
        <v>-0.1151683</v>
      </c>
      <c r="L5445" s="63">
        <v>-5.5881500000000001E-2</v>
      </c>
      <c r="M5445" s="63">
        <v>2.9719300000000001E-2</v>
      </c>
      <c r="N5445" s="63">
        <v>1536</v>
      </c>
      <c r="O5445" s="63">
        <v>0.1130564</v>
      </c>
      <c r="P5445" s="63">
        <v>1</v>
      </c>
      <c r="Q5445" s="63">
        <v>1.2781749580960001E-2</v>
      </c>
    </row>
    <row r="5446" spans="1:17">
      <c r="A5446" s="63" t="s">
        <v>78</v>
      </c>
      <c r="B5446" s="63" t="s">
        <v>58</v>
      </c>
      <c r="C5446" s="63" t="s">
        <v>46</v>
      </c>
      <c r="D5446" s="63">
        <v>21</v>
      </c>
      <c r="E5446" s="63">
        <v>2.1126049999999998</v>
      </c>
      <c r="F5446" s="63">
        <v>1.9647460000000001</v>
      </c>
      <c r="G5446" s="63">
        <v>-0.14785860000000001</v>
      </c>
      <c r="H5446" s="63">
        <v>44.5</v>
      </c>
      <c r="I5446" s="63">
        <v>-0.29274620000000001</v>
      </c>
      <c r="J5446" s="63">
        <v>-0.20714550000000001</v>
      </c>
      <c r="K5446" s="63">
        <v>-0.14785860000000001</v>
      </c>
      <c r="L5446" s="63">
        <v>-8.8571800000000006E-2</v>
      </c>
      <c r="M5446" s="63">
        <v>-2.9710000000000001E-3</v>
      </c>
      <c r="N5446" s="63">
        <v>1536</v>
      </c>
      <c r="O5446" s="63">
        <v>0.1130564</v>
      </c>
      <c r="P5446" s="63">
        <v>1</v>
      </c>
      <c r="Q5446" s="63">
        <v>1.2781749580960001E-2</v>
      </c>
    </row>
    <row r="5447" spans="1:17">
      <c r="A5447" s="63" t="s">
        <v>78</v>
      </c>
      <c r="B5447" s="63" t="s">
        <v>58</v>
      </c>
      <c r="C5447" s="63" t="s">
        <v>46</v>
      </c>
      <c r="D5447" s="63">
        <v>22</v>
      </c>
      <c r="E5447" s="63">
        <v>1.914804</v>
      </c>
      <c r="F5447" s="63">
        <v>1.766518</v>
      </c>
      <c r="G5447" s="63">
        <v>-0.14828649999999999</v>
      </c>
      <c r="H5447" s="63">
        <v>45</v>
      </c>
      <c r="I5447" s="63">
        <v>-0.29317409999999999</v>
      </c>
      <c r="J5447" s="63">
        <v>-0.20757329999999999</v>
      </c>
      <c r="K5447" s="63">
        <v>-0.14828649999999999</v>
      </c>
      <c r="L5447" s="63">
        <v>-8.8999599999999998E-2</v>
      </c>
      <c r="M5447" s="63">
        <v>-3.3988999999999998E-3</v>
      </c>
      <c r="N5447" s="63">
        <v>1536</v>
      </c>
      <c r="O5447" s="63">
        <v>0.1130564</v>
      </c>
      <c r="P5447" s="63">
        <v>1</v>
      </c>
      <c r="Q5447" s="63">
        <v>1.2781749580960001E-2</v>
      </c>
    </row>
    <row r="5448" spans="1:17">
      <c r="A5448" s="63" t="s">
        <v>78</v>
      </c>
      <c r="B5448" s="63" t="s">
        <v>58</v>
      </c>
      <c r="C5448" s="63" t="s">
        <v>46</v>
      </c>
      <c r="D5448" s="63">
        <v>23</v>
      </c>
      <c r="E5448" s="63">
        <v>1.6483989999999999</v>
      </c>
      <c r="F5448" s="63">
        <v>1.508221</v>
      </c>
      <c r="G5448" s="63">
        <v>-0.14017840000000001</v>
      </c>
      <c r="H5448" s="63">
        <v>44.5</v>
      </c>
      <c r="I5448" s="63">
        <v>-0.28506599999999999</v>
      </c>
      <c r="J5448" s="63">
        <v>-0.19946530000000001</v>
      </c>
      <c r="K5448" s="63">
        <v>-0.14017840000000001</v>
      </c>
      <c r="L5448" s="63">
        <v>-8.0891599999999994E-2</v>
      </c>
      <c r="M5448" s="63">
        <v>4.7092000000000002E-3</v>
      </c>
      <c r="N5448" s="63">
        <v>1536</v>
      </c>
      <c r="O5448" s="63">
        <v>0.1130564</v>
      </c>
      <c r="P5448" s="63">
        <v>1</v>
      </c>
      <c r="Q5448" s="63">
        <v>1.2781749580960001E-2</v>
      </c>
    </row>
    <row r="5449" spans="1:17">
      <c r="A5449" s="63" t="s">
        <v>78</v>
      </c>
      <c r="B5449" s="63" t="s">
        <v>58</v>
      </c>
      <c r="C5449" s="63" t="s">
        <v>46</v>
      </c>
      <c r="D5449" s="63">
        <v>24</v>
      </c>
      <c r="E5449" s="63">
        <v>1.332327</v>
      </c>
      <c r="F5449" s="63">
        <v>1.1902349999999999</v>
      </c>
      <c r="G5449" s="63">
        <v>-0.14209150000000001</v>
      </c>
      <c r="H5449" s="63">
        <v>43</v>
      </c>
      <c r="I5449" s="63">
        <v>-0.28697909999999999</v>
      </c>
      <c r="J5449" s="63">
        <v>-0.20137830000000001</v>
      </c>
      <c r="K5449" s="63">
        <v>-0.14209150000000001</v>
      </c>
      <c r="L5449" s="63">
        <v>-8.2804699999999995E-2</v>
      </c>
      <c r="M5449" s="63">
        <v>2.7961000000000001E-3</v>
      </c>
      <c r="N5449" s="63">
        <v>1536</v>
      </c>
      <c r="O5449" s="63">
        <v>0.1130564</v>
      </c>
      <c r="P5449" s="63">
        <v>1</v>
      </c>
      <c r="Q5449" s="63">
        <v>1.2781749580960001E-2</v>
      </c>
    </row>
    <row r="5450" spans="1:17">
      <c r="A5450" s="63" t="s">
        <v>78</v>
      </c>
      <c r="B5450" s="63" t="s">
        <v>58</v>
      </c>
      <c r="C5450" s="63" t="s">
        <v>47</v>
      </c>
      <c r="D5450" s="63">
        <v>1</v>
      </c>
      <c r="E5450" s="63">
        <v>1.09344</v>
      </c>
      <c r="F5450" s="63">
        <v>0.94853620000000005</v>
      </c>
      <c r="G5450" s="63">
        <v>-0.1449037</v>
      </c>
      <c r="H5450" s="63">
        <v>39</v>
      </c>
      <c r="I5450" s="63">
        <v>-0.28979129999999997</v>
      </c>
      <c r="J5450" s="63">
        <v>-0.2041906</v>
      </c>
      <c r="K5450" s="63">
        <v>-0.1449037</v>
      </c>
      <c r="L5450" s="63">
        <v>-8.5616899999999996E-2</v>
      </c>
      <c r="M5450" s="63">
        <v>-1.6099999999999998E-5</v>
      </c>
      <c r="N5450" s="63">
        <v>1536</v>
      </c>
      <c r="O5450" s="63">
        <v>0.1130564</v>
      </c>
      <c r="P5450" s="63">
        <v>2</v>
      </c>
      <c r="Q5450" s="63">
        <v>1.2781749580960001E-2</v>
      </c>
    </row>
    <row r="5451" spans="1:17">
      <c r="A5451" s="63" t="s">
        <v>78</v>
      </c>
      <c r="B5451" s="63" t="s">
        <v>58</v>
      </c>
      <c r="C5451" s="63" t="s">
        <v>47</v>
      </c>
      <c r="D5451" s="63">
        <v>2</v>
      </c>
      <c r="E5451" s="63">
        <v>1.025444</v>
      </c>
      <c r="F5451" s="63">
        <v>0.86462839999999996</v>
      </c>
      <c r="G5451" s="63">
        <v>-0.16081580000000001</v>
      </c>
      <c r="H5451" s="63">
        <v>37.5</v>
      </c>
      <c r="I5451" s="63">
        <v>-0.30570340000000001</v>
      </c>
      <c r="J5451" s="63">
        <v>-0.22010260000000001</v>
      </c>
      <c r="K5451" s="63">
        <v>-0.16081580000000001</v>
      </c>
      <c r="L5451" s="63">
        <v>-0.10152890000000001</v>
      </c>
      <c r="M5451" s="63">
        <v>-1.59282E-2</v>
      </c>
      <c r="N5451" s="63">
        <v>1536</v>
      </c>
      <c r="O5451" s="63">
        <v>0.1130564</v>
      </c>
      <c r="P5451" s="63">
        <v>2</v>
      </c>
      <c r="Q5451" s="63">
        <v>1.2781749580960001E-2</v>
      </c>
    </row>
    <row r="5452" spans="1:17">
      <c r="A5452" s="63" t="s">
        <v>78</v>
      </c>
      <c r="B5452" s="63" t="s">
        <v>58</v>
      </c>
      <c r="C5452" s="63" t="s">
        <v>47</v>
      </c>
      <c r="D5452" s="63">
        <v>3</v>
      </c>
      <c r="E5452" s="63">
        <v>1.0219279999999999</v>
      </c>
      <c r="F5452" s="63">
        <v>0.86553150000000001</v>
      </c>
      <c r="G5452" s="63">
        <v>-0.15639639999999999</v>
      </c>
      <c r="H5452" s="63">
        <v>37</v>
      </c>
      <c r="I5452" s="63">
        <v>-0.301284</v>
      </c>
      <c r="J5452" s="63">
        <v>-0.21568329999999999</v>
      </c>
      <c r="K5452" s="63">
        <v>-0.15639639999999999</v>
      </c>
      <c r="L5452" s="63">
        <v>-9.7109600000000004E-2</v>
      </c>
      <c r="M5452" s="63">
        <v>-1.1508900000000001E-2</v>
      </c>
      <c r="N5452" s="63">
        <v>1536</v>
      </c>
      <c r="O5452" s="63">
        <v>0.1130564</v>
      </c>
      <c r="P5452" s="63">
        <v>2</v>
      </c>
      <c r="Q5452" s="63">
        <v>1.2781749580960001E-2</v>
      </c>
    </row>
    <row r="5453" spans="1:17">
      <c r="A5453" s="63" t="s">
        <v>78</v>
      </c>
      <c r="B5453" s="63" t="s">
        <v>58</v>
      </c>
      <c r="C5453" s="63" t="s">
        <v>47</v>
      </c>
      <c r="D5453" s="63">
        <v>4</v>
      </c>
      <c r="E5453" s="63">
        <v>1.0477860000000001</v>
      </c>
      <c r="F5453" s="63">
        <v>0.88993630000000001</v>
      </c>
      <c r="G5453" s="63">
        <v>-0.1578502</v>
      </c>
      <c r="H5453" s="63">
        <v>37</v>
      </c>
      <c r="I5453" s="63">
        <v>-0.3027378</v>
      </c>
      <c r="J5453" s="63">
        <v>-0.217137</v>
      </c>
      <c r="K5453" s="63">
        <v>-0.1578502</v>
      </c>
      <c r="L5453" s="63">
        <v>-9.8563399999999995E-2</v>
      </c>
      <c r="M5453" s="63">
        <v>-1.2962599999999999E-2</v>
      </c>
      <c r="N5453" s="63">
        <v>1536</v>
      </c>
      <c r="O5453" s="63">
        <v>0.1130564</v>
      </c>
      <c r="P5453" s="63">
        <v>2</v>
      </c>
      <c r="Q5453" s="63">
        <v>1.2781749580960001E-2</v>
      </c>
    </row>
    <row r="5454" spans="1:17">
      <c r="A5454" s="63" t="s">
        <v>78</v>
      </c>
      <c r="B5454" s="63" t="s">
        <v>58</v>
      </c>
      <c r="C5454" s="63" t="s">
        <v>47</v>
      </c>
      <c r="D5454" s="63">
        <v>5</v>
      </c>
      <c r="E5454" s="63">
        <v>1.090327</v>
      </c>
      <c r="F5454" s="63">
        <v>0.93323440000000002</v>
      </c>
      <c r="G5454" s="63">
        <v>-0.1570928</v>
      </c>
      <c r="H5454" s="63">
        <v>37</v>
      </c>
      <c r="I5454" s="63">
        <v>-0.30198029999999998</v>
      </c>
      <c r="J5454" s="63">
        <v>-0.21637960000000001</v>
      </c>
      <c r="K5454" s="63">
        <v>-0.1570928</v>
      </c>
      <c r="L5454" s="63">
        <v>-9.7805900000000001E-2</v>
      </c>
      <c r="M5454" s="63">
        <v>-1.2205199999999999E-2</v>
      </c>
      <c r="N5454" s="63">
        <v>1536</v>
      </c>
      <c r="O5454" s="63">
        <v>0.1130564</v>
      </c>
      <c r="P5454" s="63">
        <v>2</v>
      </c>
      <c r="Q5454" s="63">
        <v>1.2781749580960001E-2</v>
      </c>
    </row>
    <row r="5455" spans="1:17">
      <c r="A5455" s="63" t="s">
        <v>78</v>
      </c>
      <c r="B5455" s="63" t="s">
        <v>58</v>
      </c>
      <c r="C5455" s="63" t="s">
        <v>47</v>
      </c>
      <c r="D5455" s="63">
        <v>6</v>
      </c>
      <c r="E5455" s="63">
        <v>1.2618020000000001</v>
      </c>
      <c r="F5455" s="63">
        <v>1.026564</v>
      </c>
      <c r="G5455" s="63">
        <v>-0.2352378</v>
      </c>
      <c r="H5455" s="63">
        <v>37.5</v>
      </c>
      <c r="I5455" s="63">
        <v>-0.3801254</v>
      </c>
      <c r="J5455" s="63">
        <v>-0.29452469999999997</v>
      </c>
      <c r="K5455" s="63">
        <v>-0.2352378</v>
      </c>
      <c r="L5455" s="63">
        <v>-0.175951</v>
      </c>
      <c r="M5455" s="63">
        <v>-9.0350200000000006E-2</v>
      </c>
      <c r="N5455" s="63">
        <v>1536</v>
      </c>
      <c r="O5455" s="63">
        <v>0.1130564</v>
      </c>
      <c r="P5455" s="63">
        <v>2</v>
      </c>
      <c r="Q5455" s="63">
        <v>1.2781749580960001E-2</v>
      </c>
    </row>
    <row r="5456" spans="1:17">
      <c r="A5456" s="63" t="s">
        <v>78</v>
      </c>
      <c r="B5456" s="63" t="s">
        <v>58</v>
      </c>
      <c r="C5456" s="63" t="s">
        <v>47</v>
      </c>
      <c r="D5456" s="63">
        <v>7</v>
      </c>
      <c r="E5456" s="63">
        <v>1.627281</v>
      </c>
      <c r="F5456" s="63">
        <v>1.428104</v>
      </c>
      <c r="G5456" s="63">
        <v>-0.19917679999999999</v>
      </c>
      <c r="H5456" s="63">
        <v>37</v>
      </c>
      <c r="I5456" s="63">
        <v>-0.34406439999999999</v>
      </c>
      <c r="J5456" s="63">
        <v>-0.25846360000000002</v>
      </c>
      <c r="K5456" s="63">
        <v>-0.19917679999999999</v>
      </c>
      <c r="L5456" s="63">
        <v>-0.13988999999999999</v>
      </c>
      <c r="M5456" s="63">
        <v>-5.4289200000000003E-2</v>
      </c>
      <c r="N5456" s="63">
        <v>1536</v>
      </c>
      <c r="O5456" s="63">
        <v>0.1130564</v>
      </c>
      <c r="P5456" s="63">
        <v>2</v>
      </c>
      <c r="Q5456" s="63">
        <v>1.2781749580960001E-2</v>
      </c>
    </row>
    <row r="5457" spans="1:17">
      <c r="A5457" s="63" t="s">
        <v>78</v>
      </c>
      <c r="B5457" s="63" t="s">
        <v>58</v>
      </c>
      <c r="C5457" s="63" t="s">
        <v>47</v>
      </c>
      <c r="D5457" s="63">
        <v>8</v>
      </c>
      <c r="E5457" s="63">
        <v>1.847075</v>
      </c>
      <c r="F5457" s="63">
        <v>1.763123</v>
      </c>
      <c r="G5457" s="63">
        <v>-8.3951799999999993E-2</v>
      </c>
      <c r="H5457" s="63">
        <v>37</v>
      </c>
      <c r="I5457" s="63">
        <v>-0.2288394</v>
      </c>
      <c r="J5457" s="63">
        <v>-0.1432387</v>
      </c>
      <c r="K5457" s="63">
        <v>-8.3951799999999993E-2</v>
      </c>
      <c r="L5457" s="63">
        <v>-2.4664999999999999E-2</v>
      </c>
      <c r="M5457" s="63">
        <v>6.0935799999999998E-2</v>
      </c>
      <c r="N5457" s="63">
        <v>1536</v>
      </c>
      <c r="O5457" s="63">
        <v>0.1130564</v>
      </c>
      <c r="P5457" s="63">
        <v>2</v>
      </c>
      <c r="Q5457" s="63">
        <v>1.2781749580960001E-2</v>
      </c>
    </row>
    <row r="5458" spans="1:17">
      <c r="A5458" s="63" t="s">
        <v>78</v>
      </c>
      <c r="B5458" s="63" t="s">
        <v>58</v>
      </c>
      <c r="C5458" s="63" t="s">
        <v>47</v>
      </c>
      <c r="D5458" s="63">
        <v>9</v>
      </c>
      <c r="E5458" s="63">
        <v>1.722953</v>
      </c>
      <c r="F5458" s="63">
        <v>1.796286</v>
      </c>
      <c r="G5458" s="63">
        <v>7.3333599999999999E-2</v>
      </c>
      <c r="H5458" s="63">
        <v>42.5</v>
      </c>
      <c r="I5458" s="63">
        <v>-7.1554000000000006E-2</v>
      </c>
      <c r="J5458" s="63">
        <v>1.40468E-2</v>
      </c>
      <c r="K5458" s="63">
        <v>7.3333599999999999E-2</v>
      </c>
      <c r="L5458" s="63">
        <v>0.1326205</v>
      </c>
      <c r="M5458" s="63">
        <v>0.2182212</v>
      </c>
      <c r="N5458" s="63">
        <v>1536</v>
      </c>
      <c r="O5458" s="63">
        <v>0.1130564</v>
      </c>
      <c r="P5458" s="63">
        <v>2</v>
      </c>
      <c r="Q5458" s="63">
        <v>1.2781749580960001E-2</v>
      </c>
    </row>
    <row r="5459" spans="1:17">
      <c r="A5459" s="63" t="s">
        <v>78</v>
      </c>
      <c r="B5459" s="63" t="s">
        <v>58</v>
      </c>
      <c r="C5459" s="63" t="s">
        <v>47</v>
      </c>
      <c r="D5459" s="63">
        <v>10</v>
      </c>
      <c r="E5459" s="63">
        <v>1.6600950000000001</v>
      </c>
      <c r="F5459" s="63">
        <v>1.7363390000000001</v>
      </c>
      <c r="G5459" s="63">
        <v>7.6243900000000003E-2</v>
      </c>
      <c r="H5459" s="63">
        <v>47.5</v>
      </c>
      <c r="I5459" s="63">
        <v>-6.8643700000000002E-2</v>
      </c>
      <c r="J5459" s="63">
        <v>1.6957E-2</v>
      </c>
      <c r="K5459" s="63">
        <v>7.6243900000000003E-2</v>
      </c>
      <c r="L5459" s="63">
        <v>0.1355307</v>
      </c>
      <c r="M5459" s="63">
        <v>0.22113150000000001</v>
      </c>
      <c r="N5459" s="63">
        <v>1536</v>
      </c>
      <c r="O5459" s="63">
        <v>0.1130564</v>
      </c>
      <c r="P5459" s="63">
        <v>2</v>
      </c>
      <c r="Q5459" s="63">
        <v>1.2781749580960001E-2</v>
      </c>
    </row>
    <row r="5460" spans="1:17">
      <c r="A5460" s="63" t="s">
        <v>78</v>
      </c>
      <c r="B5460" s="63" t="s">
        <v>58</v>
      </c>
      <c r="C5460" s="63" t="s">
        <v>47</v>
      </c>
      <c r="D5460" s="63">
        <v>11</v>
      </c>
      <c r="E5460" s="63">
        <v>1.5486</v>
      </c>
      <c r="F5460" s="63">
        <v>1.703211</v>
      </c>
      <c r="G5460" s="63">
        <v>0.15461030000000001</v>
      </c>
      <c r="H5460" s="63">
        <v>50</v>
      </c>
      <c r="I5460" s="63">
        <v>9.7227000000000008E-3</v>
      </c>
      <c r="J5460" s="63">
        <v>9.5323400000000003E-2</v>
      </c>
      <c r="K5460" s="63">
        <v>0.15461030000000001</v>
      </c>
      <c r="L5460" s="63">
        <v>0.21389710000000001</v>
      </c>
      <c r="M5460" s="63">
        <v>0.29949789999999998</v>
      </c>
      <c r="N5460" s="63">
        <v>1536</v>
      </c>
      <c r="O5460" s="63">
        <v>0.1130564</v>
      </c>
      <c r="P5460" s="63">
        <v>2</v>
      </c>
      <c r="Q5460" s="63">
        <v>1.2781749580960001E-2</v>
      </c>
    </row>
    <row r="5461" spans="1:17">
      <c r="A5461" s="63" t="s">
        <v>78</v>
      </c>
      <c r="B5461" s="63" t="s">
        <v>58</v>
      </c>
      <c r="C5461" s="63" t="s">
        <v>47</v>
      </c>
      <c r="D5461" s="63">
        <v>12</v>
      </c>
      <c r="E5461" s="63">
        <v>1.485905</v>
      </c>
      <c r="F5461" s="63">
        <v>1.6216660000000001</v>
      </c>
      <c r="G5461" s="63">
        <v>0.13576160000000001</v>
      </c>
      <c r="H5461" s="63">
        <v>53</v>
      </c>
      <c r="I5461" s="63">
        <v>-9.1260000000000004E-3</v>
      </c>
      <c r="J5461" s="63">
        <v>7.6474799999999996E-2</v>
      </c>
      <c r="K5461" s="63">
        <v>0.13576160000000001</v>
      </c>
      <c r="L5461" s="63">
        <v>0.19504850000000001</v>
      </c>
      <c r="M5461" s="63">
        <v>0.28064919999999999</v>
      </c>
      <c r="N5461" s="63">
        <v>1536</v>
      </c>
      <c r="O5461" s="63">
        <v>0.1130564</v>
      </c>
      <c r="P5461" s="63">
        <v>2</v>
      </c>
      <c r="Q5461" s="63">
        <v>1.2781749580960001E-2</v>
      </c>
    </row>
    <row r="5462" spans="1:17">
      <c r="A5462" s="63" t="s">
        <v>78</v>
      </c>
      <c r="B5462" s="63" t="s">
        <v>58</v>
      </c>
      <c r="C5462" s="63" t="s">
        <v>47</v>
      </c>
      <c r="D5462" s="63">
        <v>13</v>
      </c>
      <c r="E5462" s="63">
        <v>1.333299</v>
      </c>
      <c r="F5462" s="63">
        <v>1.5844609999999999</v>
      </c>
      <c r="G5462" s="63">
        <v>0.25116240000000001</v>
      </c>
      <c r="H5462" s="63">
        <v>55</v>
      </c>
      <c r="I5462" s="63">
        <v>0.1062748</v>
      </c>
      <c r="J5462" s="63">
        <v>0.19187560000000001</v>
      </c>
      <c r="K5462" s="63">
        <v>0.25116240000000001</v>
      </c>
      <c r="L5462" s="63">
        <v>0.31044919999999998</v>
      </c>
      <c r="M5462" s="63">
        <v>0.39605000000000001</v>
      </c>
      <c r="N5462" s="63">
        <v>1536</v>
      </c>
      <c r="O5462" s="63">
        <v>0.1130564</v>
      </c>
      <c r="P5462" s="63">
        <v>2</v>
      </c>
      <c r="Q5462" s="63">
        <v>1.2781749580960001E-2</v>
      </c>
    </row>
    <row r="5463" spans="1:17">
      <c r="A5463" s="63" t="s">
        <v>78</v>
      </c>
      <c r="B5463" s="63" t="s">
        <v>58</v>
      </c>
      <c r="C5463" s="63" t="s">
        <v>47</v>
      </c>
      <c r="D5463" s="63">
        <v>14</v>
      </c>
      <c r="E5463" s="63">
        <v>1.2080869999999999</v>
      </c>
      <c r="F5463" s="63">
        <v>1.4977819999999999</v>
      </c>
      <c r="G5463" s="63">
        <v>0.2896956</v>
      </c>
      <c r="H5463" s="63">
        <v>55</v>
      </c>
      <c r="I5463" s="63">
        <v>0.14480799999999999</v>
      </c>
      <c r="J5463" s="63">
        <v>0.2304088</v>
      </c>
      <c r="K5463" s="63">
        <v>0.2896956</v>
      </c>
      <c r="L5463" s="63">
        <v>0.34898249999999997</v>
      </c>
      <c r="M5463" s="63">
        <v>0.4345832</v>
      </c>
      <c r="N5463" s="63">
        <v>1536</v>
      </c>
      <c r="O5463" s="63">
        <v>0.1130564</v>
      </c>
      <c r="P5463" s="63">
        <v>2</v>
      </c>
      <c r="Q5463" s="63">
        <v>1.2781749580960001E-2</v>
      </c>
    </row>
    <row r="5464" spans="1:17">
      <c r="A5464" s="63" t="s">
        <v>78</v>
      </c>
      <c r="B5464" s="63" t="s">
        <v>58</v>
      </c>
      <c r="C5464" s="63" t="s">
        <v>47</v>
      </c>
      <c r="D5464" s="63">
        <v>15</v>
      </c>
      <c r="E5464" s="63">
        <v>1.1731499999999999</v>
      </c>
      <c r="F5464" s="63">
        <v>1.4282600000000001</v>
      </c>
      <c r="G5464" s="63">
        <v>0.25511</v>
      </c>
      <c r="H5464" s="63">
        <v>55</v>
      </c>
      <c r="I5464" s="63">
        <v>0.1102224</v>
      </c>
      <c r="J5464" s="63">
        <v>0.1958232</v>
      </c>
      <c r="K5464" s="63">
        <v>0.25511</v>
      </c>
      <c r="L5464" s="63">
        <v>0.31439689999999998</v>
      </c>
      <c r="M5464" s="63">
        <v>0.39999760000000001</v>
      </c>
      <c r="N5464" s="63">
        <v>1536</v>
      </c>
      <c r="O5464" s="63">
        <v>0.1130564</v>
      </c>
      <c r="P5464" s="63">
        <v>2</v>
      </c>
      <c r="Q5464" s="63">
        <v>1.2781749580960001E-2</v>
      </c>
    </row>
    <row r="5465" spans="1:17">
      <c r="A5465" s="63" t="s">
        <v>78</v>
      </c>
      <c r="B5465" s="63" t="s">
        <v>58</v>
      </c>
      <c r="C5465" s="63" t="s">
        <v>47</v>
      </c>
      <c r="D5465" s="63">
        <v>16</v>
      </c>
      <c r="E5465" s="63">
        <v>1.2157439999999999</v>
      </c>
      <c r="F5465" s="63">
        <v>1.4332579999999999</v>
      </c>
      <c r="G5465" s="63">
        <v>0.21751329999999999</v>
      </c>
      <c r="H5465" s="63">
        <v>55</v>
      </c>
      <c r="I5465" s="63">
        <v>7.2625700000000001E-2</v>
      </c>
      <c r="J5465" s="63">
        <v>0.15822649999999999</v>
      </c>
      <c r="K5465" s="63">
        <v>0.21751329999999999</v>
      </c>
      <c r="L5465" s="63">
        <v>0.2768002</v>
      </c>
      <c r="M5465" s="63">
        <v>0.36240090000000003</v>
      </c>
      <c r="N5465" s="63">
        <v>1536</v>
      </c>
      <c r="O5465" s="63">
        <v>0.1130564</v>
      </c>
      <c r="P5465" s="63">
        <v>2</v>
      </c>
      <c r="Q5465" s="63">
        <v>1.2781749580960001E-2</v>
      </c>
    </row>
    <row r="5466" spans="1:17">
      <c r="A5466" s="63" t="s">
        <v>78</v>
      </c>
      <c r="B5466" s="63" t="s">
        <v>58</v>
      </c>
      <c r="C5466" s="63" t="s">
        <v>47</v>
      </c>
      <c r="D5466" s="63">
        <v>17</v>
      </c>
      <c r="E5466" s="63">
        <v>1.3430660000000001</v>
      </c>
      <c r="F5466" s="63">
        <v>1.528883</v>
      </c>
      <c r="G5466" s="63">
        <v>0.18581739999999999</v>
      </c>
      <c r="H5466" s="63">
        <v>54.5</v>
      </c>
      <c r="I5466" s="63">
        <v>4.0929800000000002E-2</v>
      </c>
      <c r="J5466" s="63">
        <v>0.12653049999999999</v>
      </c>
      <c r="K5466" s="63">
        <v>0.18581739999999999</v>
      </c>
      <c r="L5466" s="63">
        <v>0.24510419999999999</v>
      </c>
      <c r="M5466" s="63">
        <v>0.33070500000000003</v>
      </c>
      <c r="N5466" s="63">
        <v>1536</v>
      </c>
      <c r="O5466" s="63">
        <v>0.1130564</v>
      </c>
      <c r="P5466" s="63">
        <v>2</v>
      </c>
      <c r="Q5466" s="63">
        <v>1.2781749580960001E-2</v>
      </c>
    </row>
    <row r="5467" spans="1:17">
      <c r="A5467" s="63" t="s">
        <v>78</v>
      </c>
      <c r="B5467" s="63" t="s">
        <v>58</v>
      </c>
      <c r="C5467" s="63" t="s">
        <v>47</v>
      </c>
      <c r="D5467" s="63">
        <v>18</v>
      </c>
      <c r="E5467" s="63">
        <v>1.743179</v>
      </c>
      <c r="F5467" s="63">
        <v>1.8222309999999999</v>
      </c>
      <c r="G5467" s="63">
        <v>7.9052600000000001E-2</v>
      </c>
      <c r="H5467" s="63">
        <v>52</v>
      </c>
      <c r="I5467" s="63">
        <v>-6.5835000000000005E-2</v>
      </c>
      <c r="J5467" s="63">
        <v>1.9765700000000001E-2</v>
      </c>
      <c r="K5467" s="63">
        <v>7.9052600000000001E-2</v>
      </c>
      <c r="L5467" s="63">
        <v>0.1383394</v>
      </c>
      <c r="M5467" s="63">
        <v>0.22394020000000001</v>
      </c>
      <c r="N5467" s="63">
        <v>1536</v>
      </c>
      <c r="O5467" s="63">
        <v>0.1130564</v>
      </c>
      <c r="P5467" s="63">
        <v>2</v>
      </c>
      <c r="Q5467" s="63">
        <v>1.2781749580960001E-2</v>
      </c>
    </row>
    <row r="5468" spans="1:17">
      <c r="A5468" s="63" t="s">
        <v>78</v>
      </c>
      <c r="B5468" s="63" t="s">
        <v>58</v>
      </c>
      <c r="C5468" s="63" t="s">
        <v>47</v>
      </c>
      <c r="D5468" s="63">
        <v>19</v>
      </c>
      <c r="E5468" s="63">
        <v>2.008645</v>
      </c>
      <c r="F5468" s="63">
        <v>1.9438770000000001</v>
      </c>
      <c r="G5468" s="63">
        <v>-6.4768199999999998E-2</v>
      </c>
      <c r="H5468" s="63">
        <v>49.5</v>
      </c>
      <c r="I5468" s="63">
        <v>-0.2096558</v>
      </c>
      <c r="J5468" s="63">
        <v>-0.124055</v>
      </c>
      <c r="K5468" s="63">
        <v>-6.4768199999999998E-2</v>
      </c>
      <c r="L5468" s="63">
        <v>-5.4814E-3</v>
      </c>
      <c r="M5468" s="63">
        <v>8.0119399999999993E-2</v>
      </c>
      <c r="N5468" s="63">
        <v>1536</v>
      </c>
      <c r="O5468" s="63">
        <v>0.1130564</v>
      </c>
      <c r="P5468" s="63">
        <v>2</v>
      </c>
      <c r="Q5468" s="63">
        <v>1.2781749580960001E-2</v>
      </c>
    </row>
    <row r="5469" spans="1:17">
      <c r="A5469" s="63" t="s">
        <v>78</v>
      </c>
      <c r="B5469" s="63" t="s">
        <v>58</v>
      </c>
      <c r="C5469" s="63" t="s">
        <v>47</v>
      </c>
      <c r="D5469" s="63">
        <v>20</v>
      </c>
      <c r="E5469" s="63">
        <v>2.0218120000000002</v>
      </c>
      <c r="F5469" s="63">
        <v>1.906644</v>
      </c>
      <c r="G5469" s="63">
        <v>-0.1151681</v>
      </c>
      <c r="H5469" s="63">
        <v>47.5</v>
      </c>
      <c r="I5469" s="63">
        <v>-0.2600557</v>
      </c>
      <c r="J5469" s="63">
        <v>-0.1744549</v>
      </c>
      <c r="K5469" s="63">
        <v>-0.1151681</v>
      </c>
      <c r="L5469" s="63">
        <v>-5.5881300000000002E-2</v>
      </c>
      <c r="M5469" s="63">
        <v>2.9719499999999999E-2</v>
      </c>
      <c r="N5469" s="63">
        <v>1536</v>
      </c>
      <c r="O5469" s="63">
        <v>0.1130564</v>
      </c>
      <c r="P5469" s="63">
        <v>2</v>
      </c>
      <c r="Q5469" s="63">
        <v>1.2781749580960001E-2</v>
      </c>
    </row>
    <row r="5470" spans="1:17">
      <c r="A5470" s="63" t="s">
        <v>78</v>
      </c>
      <c r="B5470" s="63" t="s">
        <v>58</v>
      </c>
      <c r="C5470" s="63" t="s">
        <v>47</v>
      </c>
      <c r="D5470" s="63">
        <v>21</v>
      </c>
      <c r="E5470" s="63">
        <v>1.9954499999999999</v>
      </c>
      <c r="F5470" s="63">
        <v>1.8475919999999999</v>
      </c>
      <c r="G5470" s="63">
        <v>-0.14785860000000001</v>
      </c>
      <c r="H5470" s="63">
        <v>46.5</v>
      </c>
      <c r="I5470" s="63">
        <v>-0.29274620000000001</v>
      </c>
      <c r="J5470" s="63">
        <v>-0.20714550000000001</v>
      </c>
      <c r="K5470" s="63">
        <v>-0.14785860000000001</v>
      </c>
      <c r="L5470" s="63">
        <v>-8.8571800000000006E-2</v>
      </c>
      <c r="M5470" s="63">
        <v>-2.9710000000000001E-3</v>
      </c>
      <c r="N5470" s="63">
        <v>1536</v>
      </c>
      <c r="O5470" s="63">
        <v>0.1130564</v>
      </c>
      <c r="P5470" s="63">
        <v>2</v>
      </c>
      <c r="Q5470" s="63">
        <v>1.2781749580960001E-2</v>
      </c>
    </row>
    <row r="5471" spans="1:17">
      <c r="A5471" s="63" t="s">
        <v>78</v>
      </c>
      <c r="B5471" s="63" t="s">
        <v>58</v>
      </c>
      <c r="C5471" s="63" t="s">
        <v>47</v>
      </c>
      <c r="D5471" s="63">
        <v>22</v>
      </c>
      <c r="E5471" s="63">
        <v>1.8180860000000001</v>
      </c>
      <c r="F5471" s="63">
        <v>1.669799</v>
      </c>
      <c r="G5471" s="63">
        <v>-0.14828649999999999</v>
      </c>
      <c r="H5471" s="63">
        <v>46</v>
      </c>
      <c r="I5471" s="63">
        <v>-0.29317409999999999</v>
      </c>
      <c r="J5471" s="63">
        <v>-0.20757329999999999</v>
      </c>
      <c r="K5471" s="63">
        <v>-0.14828649999999999</v>
      </c>
      <c r="L5471" s="63">
        <v>-8.8999599999999998E-2</v>
      </c>
      <c r="M5471" s="63">
        <v>-3.3988999999999998E-3</v>
      </c>
      <c r="N5471" s="63">
        <v>1536</v>
      </c>
      <c r="O5471" s="63">
        <v>0.1130564</v>
      </c>
      <c r="P5471" s="63">
        <v>2</v>
      </c>
      <c r="Q5471" s="63">
        <v>1.2781749580960001E-2</v>
      </c>
    </row>
    <row r="5472" spans="1:17">
      <c r="A5472" s="63" t="s">
        <v>78</v>
      </c>
      <c r="B5472" s="63" t="s">
        <v>58</v>
      </c>
      <c r="C5472" s="63" t="s">
        <v>47</v>
      </c>
      <c r="D5472" s="63">
        <v>23</v>
      </c>
      <c r="E5472" s="63">
        <v>1.5702860000000001</v>
      </c>
      <c r="F5472" s="63">
        <v>1.4301079999999999</v>
      </c>
      <c r="G5472" s="63">
        <v>-0.14017830000000001</v>
      </c>
      <c r="H5472" s="63">
        <v>42.5</v>
      </c>
      <c r="I5472" s="63">
        <v>-0.28506589999999998</v>
      </c>
      <c r="J5472" s="63">
        <v>-0.19946520000000001</v>
      </c>
      <c r="K5472" s="63">
        <v>-0.14017830000000001</v>
      </c>
      <c r="L5472" s="63">
        <v>-8.0891500000000005E-2</v>
      </c>
      <c r="M5472" s="63">
        <v>4.7092999999999996E-3</v>
      </c>
      <c r="N5472" s="63">
        <v>1536</v>
      </c>
      <c r="O5472" s="63">
        <v>0.1130564</v>
      </c>
      <c r="P5472" s="63">
        <v>2</v>
      </c>
      <c r="Q5472" s="63">
        <v>1.2781749580960001E-2</v>
      </c>
    </row>
    <row r="5473" spans="1:17">
      <c r="A5473" s="63" t="s">
        <v>78</v>
      </c>
      <c r="B5473" s="63" t="s">
        <v>58</v>
      </c>
      <c r="C5473" s="63" t="s">
        <v>47</v>
      </c>
      <c r="D5473" s="63">
        <v>24</v>
      </c>
      <c r="E5473" s="63">
        <v>1.286429</v>
      </c>
      <c r="F5473" s="63">
        <v>1.1443380000000001</v>
      </c>
      <c r="G5473" s="63">
        <v>-0.14209160000000001</v>
      </c>
      <c r="H5473" s="63">
        <v>39</v>
      </c>
      <c r="I5473" s="63">
        <v>-0.28697919999999999</v>
      </c>
      <c r="J5473" s="63">
        <v>-0.20137849999999999</v>
      </c>
      <c r="K5473" s="63">
        <v>-0.14209160000000001</v>
      </c>
      <c r="L5473" s="63">
        <v>-8.2804799999999998E-2</v>
      </c>
      <c r="M5473" s="63">
        <v>2.7959999999999999E-3</v>
      </c>
      <c r="N5473" s="63">
        <v>1536</v>
      </c>
      <c r="O5473" s="63">
        <v>0.1130564</v>
      </c>
      <c r="P5473" s="63">
        <v>2</v>
      </c>
      <c r="Q5473" s="63">
        <v>1.2781749580960001E-2</v>
      </c>
    </row>
    <row r="5474" spans="1:17">
      <c r="A5474" s="63" t="s">
        <v>78</v>
      </c>
      <c r="B5474" s="63" t="s">
        <v>58</v>
      </c>
      <c r="C5474" s="63" t="s">
        <v>48</v>
      </c>
      <c r="D5474" s="63">
        <v>1</v>
      </c>
      <c r="E5474" s="63">
        <v>0.96756790000000004</v>
      </c>
      <c r="F5474" s="63">
        <v>0.82266419999999996</v>
      </c>
      <c r="G5474" s="63">
        <v>-0.1449037</v>
      </c>
      <c r="H5474" s="63">
        <v>56.5</v>
      </c>
      <c r="I5474" s="63">
        <v>-0.28979129999999997</v>
      </c>
      <c r="J5474" s="63">
        <v>-0.2041906</v>
      </c>
      <c r="K5474" s="63">
        <v>-0.1449037</v>
      </c>
      <c r="L5474" s="63">
        <v>-8.5616899999999996E-2</v>
      </c>
      <c r="M5474" s="63">
        <v>-1.6099999999999998E-5</v>
      </c>
      <c r="N5474" s="63">
        <v>1536</v>
      </c>
      <c r="O5474" s="63">
        <v>0.1130564</v>
      </c>
      <c r="P5474" s="63">
        <v>3</v>
      </c>
      <c r="Q5474" s="63">
        <v>1.2781749580960001E-2</v>
      </c>
    </row>
    <row r="5475" spans="1:17">
      <c r="A5475" s="63" t="s">
        <v>78</v>
      </c>
      <c r="B5475" s="63" t="s">
        <v>58</v>
      </c>
      <c r="C5475" s="63" t="s">
        <v>48</v>
      </c>
      <c r="D5475" s="63">
        <v>2</v>
      </c>
      <c r="E5475" s="63">
        <v>0.90015259999999997</v>
      </c>
      <c r="F5475" s="63">
        <v>0.73933680000000002</v>
      </c>
      <c r="G5475" s="63">
        <v>-0.16081580000000001</v>
      </c>
      <c r="H5475" s="63">
        <v>54.5</v>
      </c>
      <c r="I5475" s="63">
        <v>-0.30570340000000001</v>
      </c>
      <c r="J5475" s="63">
        <v>-0.22010260000000001</v>
      </c>
      <c r="K5475" s="63">
        <v>-0.16081580000000001</v>
      </c>
      <c r="L5475" s="63">
        <v>-0.10152890000000001</v>
      </c>
      <c r="M5475" s="63">
        <v>-1.59282E-2</v>
      </c>
      <c r="N5475" s="63">
        <v>1536</v>
      </c>
      <c r="O5475" s="63">
        <v>0.1130564</v>
      </c>
      <c r="P5475" s="63">
        <v>3</v>
      </c>
      <c r="Q5475" s="63">
        <v>1.2781749580960001E-2</v>
      </c>
    </row>
    <row r="5476" spans="1:17">
      <c r="A5476" s="63" t="s">
        <v>78</v>
      </c>
      <c r="B5476" s="63" t="s">
        <v>58</v>
      </c>
      <c r="C5476" s="63" t="s">
        <v>48</v>
      </c>
      <c r="D5476" s="63">
        <v>3</v>
      </c>
      <c r="E5476" s="63">
        <v>0.89411779999999996</v>
      </c>
      <c r="F5476" s="63">
        <v>0.73772139999999997</v>
      </c>
      <c r="G5476" s="63">
        <v>-0.15639639999999999</v>
      </c>
      <c r="H5476" s="63">
        <v>52.5</v>
      </c>
      <c r="I5476" s="63">
        <v>-0.301284</v>
      </c>
      <c r="J5476" s="63">
        <v>-0.21568329999999999</v>
      </c>
      <c r="K5476" s="63">
        <v>-0.15639639999999999</v>
      </c>
      <c r="L5476" s="63">
        <v>-9.7109600000000004E-2</v>
      </c>
      <c r="M5476" s="63">
        <v>-1.1508900000000001E-2</v>
      </c>
      <c r="N5476" s="63">
        <v>1536</v>
      </c>
      <c r="O5476" s="63">
        <v>0.1130564</v>
      </c>
      <c r="P5476" s="63">
        <v>3</v>
      </c>
      <c r="Q5476" s="63">
        <v>1.2781749580960001E-2</v>
      </c>
    </row>
    <row r="5477" spans="1:17">
      <c r="A5477" s="63" t="s">
        <v>78</v>
      </c>
      <c r="B5477" s="63" t="s">
        <v>58</v>
      </c>
      <c r="C5477" s="63" t="s">
        <v>48</v>
      </c>
      <c r="D5477" s="63">
        <v>4</v>
      </c>
      <c r="E5477" s="63">
        <v>0.92921549999999997</v>
      </c>
      <c r="F5477" s="63">
        <v>0.77136519999999997</v>
      </c>
      <c r="G5477" s="63">
        <v>-0.1578503</v>
      </c>
      <c r="H5477" s="63">
        <v>51</v>
      </c>
      <c r="I5477" s="63">
        <v>-0.3027379</v>
      </c>
      <c r="J5477" s="63">
        <v>-0.2171371</v>
      </c>
      <c r="K5477" s="63">
        <v>-0.1578503</v>
      </c>
      <c r="L5477" s="63">
        <v>-9.8563399999999995E-2</v>
      </c>
      <c r="M5477" s="63">
        <v>-1.2962700000000001E-2</v>
      </c>
      <c r="N5477" s="63">
        <v>1536</v>
      </c>
      <c r="O5477" s="63">
        <v>0.1130564</v>
      </c>
      <c r="P5477" s="63">
        <v>3</v>
      </c>
      <c r="Q5477" s="63">
        <v>1.2781749580960001E-2</v>
      </c>
    </row>
    <row r="5478" spans="1:17">
      <c r="A5478" s="63" t="s">
        <v>78</v>
      </c>
      <c r="B5478" s="63" t="s">
        <v>58</v>
      </c>
      <c r="C5478" s="63" t="s">
        <v>48</v>
      </c>
      <c r="D5478" s="63">
        <v>5</v>
      </c>
      <c r="E5478" s="63">
        <v>0.97251770000000004</v>
      </c>
      <c r="F5478" s="63">
        <v>0.81542490000000001</v>
      </c>
      <c r="G5478" s="63">
        <v>-0.1570928</v>
      </c>
      <c r="H5478" s="63">
        <v>51</v>
      </c>
      <c r="I5478" s="63">
        <v>-0.30198029999999998</v>
      </c>
      <c r="J5478" s="63">
        <v>-0.21637960000000001</v>
      </c>
      <c r="K5478" s="63">
        <v>-0.1570928</v>
      </c>
      <c r="L5478" s="63">
        <v>-9.7805900000000001E-2</v>
      </c>
      <c r="M5478" s="63">
        <v>-1.2205199999999999E-2</v>
      </c>
      <c r="N5478" s="63">
        <v>1536</v>
      </c>
      <c r="O5478" s="63">
        <v>0.1130564</v>
      </c>
      <c r="P5478" s="63">
        <v>3</v>
      </c>
      <c r="Q5478" s="63">
        <v>1.2781749580960001E-2</v>
      </c>
    </row>
    <row r="5479" spans="1:17">
      <c r="A5479" s="63" t="s">
        <v>78</v>
      </c>
      <c r="B5479" s="63" t="s">
        <v>58</v>
      </c>
      <c r="C5479" s="63" t="s">
        <v>48</v>
      </c>
      <c r="D5479" s="63">
        <v>6</v>
      </c>
      <c r="E5479" s="63">
        <v>1.1446270000000001</v>
      </c>
      <c r="F5479" s="63">
        <v>0.90938920000000001</v>
      </c>
      <c r="G5479" s="63">
        <v>-0.2352378</v>
      </c>
      <c r="H5479" s="63">
        <v>51</v>
      </c>
      <c r="I5479" s="63">
        <v>-0.3801254</v>
      </c>
      <c r="J5479" s="63">
        <v>-0.29452460000000003</v>
      </c>
      <c r="K5479" s="63">
        <v>-0.2352378</v>
      </c>
      <c r="L5479" s="63">
        <v>-0.17595089999999999</v>
      </c>
      <c r="M5479" s="63">
        <v>-9.0350200000000006E-2</v>
      </c>
      <c r="N5479" s="63">
        <v>1536</v>
      </c>
      <c r="O5479" s="63">
        <v>0.1130564</v>
      </c>
      <c r="P5479" s="63">
        <v>3</v>
      </c>
      <c r="Q5479" s="63">
        <v>1.2781749580960001E-2</v>
      </c>
    </row>
    <row r="5480" spans="1:17">
      <c r="A5480" s="63" t="s">
        <v>78</v>
      </c>
      <c r="B5480" s="63" t="s">
        <v>58</v>
      </c>
      <c r="C5480" s="63" t="s">
        <v>48</v>
      </c>
      <c r="D5480" s="63">
        <v>7</v>
      </c>
      <c r="E5480" s="63">
        <v>1.5110209999999999</v>
      </c>
      <c r="F5480" s="63">
        <v>1.311844</v>
      </c>
      <c r="G5480" s="63">
        <v>-0.19917679999999999</v>
      </c>
      <c r="H5480" s="63">
        <v>51</v>
      </c>
      <c r="I5480" s="63">
        <v>-0.34406439999999999</v>
      </c>
      <c r="J5480" s="63">
        <v>-0.25846360000000002</v>
      </c>
      <c r="K5480" s="63">
        <v>-0.19917679999999999</v>
      </c>
      <c r="L5480" s="63">
        <v>-0.13988999999999999</v>
      </c>
      <c r="M5480" s="63">
        <v>-5.4289200000000003E-2</v>
      </c>
      <c r="N5480" s="63">
        <v>1536</v>
      </c>
      <c r="O5480" s="63">
        <v>0.1130564</v>
      </c>
      <c r="P5480" s="63">
        <v>3</v>
      </c>
      <c r="Q5480" s="63">
        <v>1.2781749580960001E-2</v>
      </c>
    </row>
    <row r="5481" spans="1:17">
      <c r="A5481" s="63" t="s">
        <v>78</v>
      </c>
      <c r="B5481" s="63" t="s">
        <v>58</v>
      </c>
      <c r="C5481" s="63" t="s">
        <v>48</v>
      </c>
      <c r="D5481" s="63">
        <v>8</v>
      </c>
      <c r="E5481" s="63">
        <v>1.7276739999999999</v>
      </c>
      <c r="F5481" s="63">
        <v>1.6437219999999999</v>
      </c>
      <c r="G5481" s="63">
        <v>-8.3951700000000004E-2</v>
      </c>
      <c r="H5481" s="63">
        <v>49.5</v>
      </c>
      <c r="I5481" s="63">
        <v>-0.2288393</v>
      </c>
      <c r="J5481" s="63">
        <v>-0.14323849999999999</v>
      </c>
      <c r="K5481" s="63">
        <v>-8.3951700000000004E-2</v>
      </c>
      <c r="L5481" s="63">
        <v>-2.46649E-2</v>
      </c>
      <c r="M5481" s="63">
        <v>6.0935900000000001E-2</v>
      </c>
      <c r="N5481" s="63">
        <v>1536</v>
      </c>
      <c r="O5481" s="63">
        <v>0.1130564</v>
      </c>
      <c r="P5481" s="63">
        <v>3</v>
      </c>
      <c r="Q5481" s="63">
        <v>1.2781749580960001E-2</v>
      </c>
    </row>
    <row r="5482" spans="1:17">
      <c r="A5482" s="63" t="s">
        <v>78</v>
      </c>
      <c r="B5482" s="63" t="s">
        <v>58</v>
      </c>
      <c r="C5482" s="63" t="s">
        <v>48</v>
      </c>
      <c r="D5482" s="63">
        <v>9</v>
      </c>
      <c r="E5482" s="63">
        <v>1.5814490000000001</v>
      </c>
      <c r="F5482" s="63">
        <v>1.654782</v>
      </c>
      <c r="G5482" s="63">
        <v>7.3333599999999999E-2</v>
      </c>
      <c r="H5482" s="63">
        <v>47.5</v>
      </c>
      <c r="I5482" s="63">
        <v>-7.1554000000000006E-2</v>
      </c>
      <c r="J5482" s="63">
        <v>1.40468E-2</v>
      </c>
      <c r="K5482" s="63">
        <v>7.3333599999999999E-2</v>
      </c>
      <c r="L5482" s="63">
        <v>0.1326205</v>
      </c>
      <c r="M5482" s="63">
        <v>0.2182212</v>
      </c>
      <c r="N5482" s="63">
        <v>1536</v>
      </c>
      <c r="O5482" s="63">
        <v>0.1130564</v>
      </c>
      <c r="P5482" s="63">
        <v>3</v>
      </c>
      <c r="Q5482" s="63">
        <v>1.2781749580960001E-2</v>
      </c>
    </row>
    <row r="5483" spans="1:17">
      <c r="A5483" s="63" t="s">
        <v>78</v>
      </c>
      <c r="B5483" s="63" t="s">
        <v>58</v>
      </c>
      <c r="C5483" s="63" t="s">
        <v>48</v>
      </c>
      <c r="D5483" s="63">
        <v>10</v>
      </c>
      <c r="E5483" s="63">
        <v>1.5022930000000001</v>
      </c>
      <c r="F5483" s="63">
        <v>1.5785370000000001</v>
      </c>
      <c r="G5483" s="63">
        <v>7.62438E-2</v>
      </c>
      <c r="H5483" s="63">
        <v>46</v>
      </c>
      <c r="I5483" s="63">
        <v>-6.8643800000000005E-2</v>
      </c>
      <c r="J5483" s="63">
        <v>1.69569E-2</v>
      </c>
      <c r="K5483" s="63">
        <v>7.62438E-2</v>
      </c>
      <c r="L5483" s="63">
        <v>0.1355306</v>
      </c>
      <c r="M5483" s="63">
        <v>0.22113140000000001</v>
      </c>
      <c r="N5483" s="63">
        <v>1536</v>
      </c>
      <c r="O5483" s="63">
        <v>0.1130564</v>
      </c>
      <c r="P5483" s="63">
        <v>3</v>
      </c>
      <c r="Q5483" s="63">
        <v>1.2781749580960001E-2</v>
      </c>
    </row>
    <row r="5484" spans="1:17">
      <c r="A5484" s="63" t="s">
        <v>78</v>
      </c>
      <c r="B5484" s="63" t="s">
        <v>58</v>
      </c>
      <c r="C5484" s="63" t="s">
        <v>48</v>
      </c>
      <c r="D5484" s="63">
        <v>11</v>
      </c>
      <c r="E5484" s="63">
        <v>1.3797200000000001</v>
      </c>
      <c r="F5484" s="63">
        <v>1.53433</v>
      </c>
      <c r="G5484" s="63">
        <v>0.15461030000000001</v>
      </c>
      <c r="H5484" s="63">
        <v>47</v>
      </c>
      <c r="I5484" s="63">
        <v>9.7227000000000008E-3</v>
      </c>
      <c r="J5484" s="63">
        <v>9.5323400000000003E-2</v>
      </c>
      <c r="K5484" s="63">
        <v>0.15461030000000001</v>
      </c>
      <c r="L5484" s="63">
        <v>0.21389710000000001</v>
      </c>
      <c r="M5484" s="63">
        <v>0.29949789999999998</v>
      </c>
      <c r="N5484" s="63">
        <v>1536</v>
      </c>
      <c r="O5484" s="63">
        <v>0.1130564</v>
      </c>
      <c r="P5484" s="63">
        <v>3</v>
      </c>
      <c r="Q5484" s="63">
        <v>1.2781749580960001E-2</v>
      </c>
    </row>
    <row r="5485" spans="1:17">
      <c r="A5485" s="63" t="s">
        <v>78</v>
      </c>
      <c r="B5485" s="63" t="s">
        <v>58</v>
      </c>
      <c r="C5485" s="63" t="s">
        <v>48</v>
      </c>
      <c r="D5485" s="63">
        <v>12</v>
      </c>
      <c r="E5485" s="63">
        <v>1.303226</v>
      </c>
      <c r="F5485" s="63">
        <v>1.4389879999999999</v>
      </c>
      <c r="G5485" s="63">
        <v>0.13576160000000001</v>
      </c>
      <c r="H5485" s="63">
        <v>52.5</v>
      </c>
      <c r="I5485" s="63">
        <v>-9.1260000000000004E-3</v>
      </c>
      <c r="J5485" s="63">
        <v>7.6474799999999996E-2</v>
      </c>
      <c r="K5485" s="63">
        <v>0.13576160000000001</v>
      </c>
      <c r="L5485" s="63">
        <v>0.19504850000000001</v>
      </c>
      <c r="M5485" s="63">
        <v>0.28064919999999999</v>
      </c>
      <c r="N5485" s="63">
        <v>1536</v>
      </c>
      <c r="O5485" s="63">
        <v>0.1130564</v>
      </c>
      <c r="P5485" s="63">
        <v>3</v>
      </c>
      <c r="Q5485" s="63">
        <v>1.2781749580960001E-2</v>
      </c>
    </row>
    <row r="5486" spans="1:17">
      <c r="A5486" s="63" t="s">
        <v>78</v>
      </c>
      <c r="B5486" s="63" t="s">
        <v>58</v>
      </c>
      <c r="C5486" s="63" t="s">
        <v>48</v>
      </c>
      <c r="D5486" s="63">
        <v>13</v>
      </c>
      <c r="E5486" s="63">
        <v>1.148239</v>
      </c>
      <c r="F5486" s="63">
        <v>1.399402</v>
      </c>
      <c r="G5486" s="63">
        <v>0.25116240000000001</v>
      </c>
      <c r="H5486" s="63">
        <v>55</v>
      </c>
      <c r="I5486" s="63">
        <v>0.1062748</v>
      </c>
      <c r="J5486" s="63">
        <v>0.19187560000000001</v>
      </c>
      <c r="K5486" s="63">
        <v>0.25116240000000001</v>
      </c>
      <c r="L5486" s="63">
        <v>0.31044919999999998</v>
      </c>
      <c r="M5486" s="63">
        <v>0.39605000000000001</v>
      </c>
      <c r="N5486" s="63">
        <v>1536</v>
      </c>
      <c r="O5486" s="63">
        <v>0.1130564</v>
      </c>
      <c r="P5486" s="63">
        <v>3</v>
      </c>
      <c r="Q5486" s="63">
        <v>1.2781749580960001E-2</v>
      </c>
    </row>
    <row r="5487" spans="1:17">
      <c r="A5487" s="63" t="s">
        <v>78</v>
      </c>
      <c r="B5487" s="63" t="s">
        <v>58</v>
      </c>
      <c r="C5487" s="63" t="s">
        <v>48</v>
      </c>
      <c r="D5487" s="63">
        <v>14</v>
      </c>
      <c r="E5487" s="63">
        <v>1.0346979999999999</v>
      </c>
      <c r="F5487" s="63">
        <v>1.3243940000000001</v>
      </c>
      <c r="G5487" s="63">
        <v>0.2896956</v>
      </c>
      <c r="H5487" s="63">
        <v>56.5</v>
      </c>
      <c r="I5487" s="63">
        <v>0.14480799999999999</v>
      </c>
      <c r="J5487" s="63">
        <v>0.2304088</v>
      </c>
      <c r="K5487" s="63">
        <v>0.2896956</v>
      </c>
      <c r="L5487" s="63">
        <v>0.34898249999999997</v>
      </c>
      <c r="M5487" s="63">
        <v>0.4345832</v>
      </c>
      <c r="N5487" s="63">
        <v>1536</v>
      </c>
      <c r="O5487" s="63">
        <v>0.1130564</v>
      </c>
      <c r="P5487" s="63">
        <v>3</v>
      </c>
      <c r="Q5487" s="63">
        <v>1.2781749580960001E-2</v>
      </c>
    </row>
    <row r="5488" spans="1:17">
      <c r="A5488" s="63" t="s">
        <v>78</v>
      </c>
      <c r="B5488" s="63" t="s">
        <v>58</v>
      </c>
      <c r="C5488" s="63" t="s">
        <v>48</v>
      </c>
      <c r="D5488" s="63">
        <v>15</v>
      </c>
      <c r="E5488" s="63">
        <v>0.9940078</v>
      </c>
      <c r="F5488" s="63">
        <v>1.249118</v>
      </c>
      <c r="G5488" s="63">
        <v>0.25511</v>
      </c>
      <c r="H5488" s="63">
        <v>59</v>
      </c>
      <c r="I5488" s="63">
        <v>0.1102224</v>
      </c>
      <c r="J5488" s="63">
        <v>0.1958232</v>
      </c>
      <c r="K5488" s="63">
        <v>0.25511</v>
      </c>
      <c r="L5488" s="63">
        <v>0.31439689999999998</v>
      </c>
      <c r="M5488" s="63">
        <v>0.39999760000000001</v>
      </c>
      <c r="N5488" s="63">
        <v>1536</v>
      </c>
      <c r="O5488" s="63">
        <v>0.1130564</v>
      </c>
      <c r="P5488" s="63">
        <v>3</v>
      </c>
      <c r="Q5488" s="63">
        <v>1.2781749580960001E-2</v>
      </c>
    </row>
    <row r="5489" spans="1:17">
      <c r="A5489" s="63" t="s">
        <v>78</v>
      </c>
      <c r="B5489" s="63" t="s">
        <v>58</v>
      </c>
      <c r="C5489" s="63" t="s">
        <v>48</v>
      </c>
      <c r="D5489" s="63">
        <v>16</v>
      </c>
      <c r="E5489" s="63">
        <v>1.024197</v>
      </c>
      <c r="F5489" s="63">
        <v>1.2417100000000001</v>
      </c>
      <c r="G5489" s="63">
        <v>0.21751329999999999</v>
      </c>
      <c r="H5489" s="63">
        <v>59</v>
      </c>
      <c r="I5489" s="63">
        <v>7.2625700000000001E-2</v>
      </c>
      <c r="J5489" s="63">
        <v>0.15822649999999999</v>
      </c>
      <c r="K5489" s="63">
        <v>0.21751329999999999</v>
      </c>
      <c r="L5489" s="63">
        <v>0.2768002</v>
      </c>
      <c r="M5489" s="63">
        <v>0.36240090000000003</v>
      </c>
      <c r="N5489" s="63">
        <v>1536</v>
      </c>
      <c r="O5489" s="63">
        <v>0.1130564</v>
      </c>
      <c r="P5489" s="63">
        <v>3</v>
      </c>
      <c r="Q5489" s="63">
        <v>1.2781749580960001E-2</v>
      </c>
    </row>
    <row r="5490" spans="1:17">
      <c r="A5490" s="63" t="s">
        <v>78</v>
      </c>
      <c r="B5490" s="63" t="s">
        <v>58</v>
      </c>
      <c r="C5490" s="63" t="s">
        <v>48</v>
      </c>
      <c r="D5490" s="63">
        <v>17</v>
      </c>
      <c r="E5490" s="63">
        <v>1.127329</v>
      </c>
      <c r="F5490" s="63">
        <v>1.3131459999999999</v>
      </c>
      <c r="G5490" s="63">
        <v>0.18581739999999999</v>
      </c>
      <c r="H5490" s="63">
        <v>58.5</v>
      </c>
      <c r="I5490" s="63">
        <v>4.0929800000000002E-2</v>
      </c>
      <c r="J5490" s="63">
        <v>0.12653049999999999</v>
      </c>
      <c r="K5490" s="63">
        <v>0.18581739999999999</v>
      </c>
      <c r="L5490" s="63">
        <v>0.24510419999999999</v>
      </c>
      <c r="M5490" s="63">
        <v>0.33070500000000003</v>
      </c>
      <c r="N5490" s="63">
        <v>1536</v>
      </c>
      <c r="O5490" s="63">
        <v>0.1130564</v>
      </c>
      <c r="P5490" s="63">
        <v>3</v>
      </c>
      <c r="Q5490" s="63">
        <v>1.2781749580960001E-2</v>
      </c>
    </row>
    <row r="5491" spans="1:17">
      <c r="A5491" s="63" t="s">
        <v>78</v>
      </c>
      <c r="B5491" s="63" t="s">
        <v>58</v>
      </c>
      <c r="C5491" s="63" t="s">
        <v>48</v>
      </c>
      <c r="D5491" s="63">
        <v>18</v>
      </c>
      <c r="E5491" s="63">
        <v>1.4853160000000001</v>
      </c>
      <c r="F5491" s="63">
        <v>1.5643689999999999</v>
      </c>
      <c r="G5491" s="63">
        <v>7.9052600000000001E-2</v>
      </c>
      <c r="H5491" s="63">
        <v>57.5</v>
      </c>
      <c r="I5491" s="63">
        <v>-6.5835000000000005E-2</v>
      </c>
      <c r="J5491" s="63">
        <v>1.9765700000000001E-2</v>
      </c>
      <c r="K5491" s="63">
        <v>7.9052600000000001E-2</v>
      </c>
      <c r="L5491" s="63">
        <v>0.1383394</v>
      </c>
      <c r="M5491" s="63">
        <v>0.22394020000000001</v>
      </c>
      <c r="N5491" s="63">
        <v>1536</v>
      </c>
      <c r="O5491" s="63">
        <v>0.1130564</v>
      </c>
      <c r="P5491" s="63">
        <v>3</v>
      </c>
      <c r="Q5491" s="63">
        <v>1.2781749580960001E-2</v>
      </c>
    </row>
    <row r="5492" spans="1:17">
      <c r="A5492" s="63" t="s">
        <v>78</v>
      </c>
      <c r="B5492" s="63" t="s">
        <v>58</v>
      </c>
      <c r="C5492" s="63" t="s">
        <v>48</v>
      </c>
      <c r="D5492" s="63">
        <v>19</v>
      </c>
      <c r="E5492" s="63">
        <v>1.758365</v>
      </c>
      <c r="F5492" s="63">
        <v>1.693597</v>
      </c>
      <c r="G5492" s="63">
        <v>-6.4768199999999998E-2</v>
      </c>
      <c r="H5492" s="63">
        <v>55</v>
      </c>
      <c r="I5492" s="63">
        <v>-0.2096558</v>
      </c>
      <c r="J5492" s="63">
        <v>-0.124055</v>
      </c>
      <c r="K5492" s="63">
        <v>-6.4768199999999998E-2</v>
      </c>
      <c r="L5492" s="63">
        <v>-5.4814E-3</v>
      </c>
      <c r="M5492" s="63">
        <v>8.0119399999999993E-2</v>
      </c>
      <c r="N5492" s="63">
        <v>1536</v>
      </c>
      <c r="O5492" s="63">
        <v>0.1130564</v>
      </c>
      <c r="P5492" s="63">
        <v>3</v>
      </c>
      <c r="Q5492" s="63">
        <v>1.2781749580960001E-2</v>
      </c>
    </row>
    <row r="5493" spans="1:17">
      <c r="A5493" s="63" t="s">
        <v>78</v>
      </c>
      <c r="B5493" s="63" t="s">
        <v>58</v>
      </c>
      <c r="C5493" s="63" t="s">
        <v>48</v>
      </c>
      <c r="D5493" s="63">
        <v>20</v>
      </c>
      <c r="E5493" s="63">
        <v>1.8003150000000001</v>
      </c>
      <c r="F5493" s="63">
        <v>1.685147</v>
      </c>
      <c r="G5493" s="63">
        <v>-0.1151683</v>
      </c>
      <c r="H5493" s="63">
        <v>53.5</v>
      </c>
      <c r="I5493" s="63">
        <v>-0.26005590000000001</v>
      </c>
      <c r="J5493" s="63">
        <v>-0.1744552</v>
      </c>
      <c r="K5493" s="63">
        <v>-0.1151683</v>
      </c>
      <c r="L5493" s="63">
        <v>-5.5881500000000001E-2</v>
      </c>
      <c r="M5493" s="63">
        <v>2.9719300000000001E-2</v>
      </c>
      <c r="N5493" s="63">
        <v>1536</v>
      </c>
      <c r="O5493" s="63">
        <v>0.1130564</v>
      </c>
      <c r="P5493" s="63">
        <v>3</v>
      </c>
      <c r="Q5493" s="63">
        <v>1.2781749580960001E-2</v>
      </c>
    </row>
    <row r="5494" spans="1:17">
      <c r="A5494" s="63" t="s">
        <v>78</v>
      </c>
      <c r="B5494" s="63" t="s">
        <v>58</v>
      </c>
      <c r="C5494" s="63" t="s">
        <v>48</v>
      </c>
      <c r="D5494" s="63">
        <v>21</v>
      </c>
      <c r="E5494" s="63">
        <v>1.7943169999999999</v>
      </c>
      <c r="F5494" s="63">
        <v>1.646458</v>
      </c>
      <c r="G5494" s="63">
        <v>-0.14785860000000001</v>
      </c>
      <c r="H5494" s="63">
        <v>52</v>
      </c>
      <c r="I5494" s="63">
        <v>-0.29274620000000001</v>
      </c>
      <c r="J5494" s="63">
        <v>-0.20714550000000001</v>
      </c>
      <c r="K5494" s="63">
        <v>-0.14785860000000001</v>
      </c>
      <c r="L5494" s="63">
        <v>-8.8571800000000006E-2</v>
      </c>
      <c r="M5494" s="63">
        <v>-2.9710000000000001E-3</v>
      </c>
      <c r="N5494" s="63">
        <v>1536</v>
      </c>
      <c r="O5494" s="63">
        <v>0.1130564</v>
      </c>
      <c r="P5494" s="63">
        <v>3</v>
      </c>
      <c r="Q5494" s="63">
        <v>1.2781749580960001E-2</v>
      </c>
    </row>
    <row r="5495" spans="1:17">
      <c r="A5495" s="63" t="s">
        <v>78</v>
      </c>
      <c r="B5495" s="63" t="s">
        <v>58</v>
      </c>
      <c r="C5495" s="63" t="s">
        <v>48</v>
      </c>
      <c r="D5495" s="63">
        <v>22</v>
      </c>
      <c r="E5495" s="63">
        <v>1.6357950000000001</v>
      </c>
      <c r="F5495" s="63">
        <v>1.4875080000000001</v>
      </c>
      <c r="G5495" s="63">
        <v>-0.14828659999999999</v>
      </c>
      <c r="H5495" s="63">
        <v>49.5</v>
      </c>
      <c r="I5495" s="63">
        <v>-0.2931742</v>
      </c>
      <c r="J5495" s="63">
        <v>-0.20757339999999999</v>
      </c>
      <c r="K5495" s="63">
        <v>-0.14828659999999999</v>
      </c>
      <c r="L5495" s="63">
        <v>-8.8999700000000001E-2</v>
      </c>
      <c r="M5495" s="63">
        <v>-3.3990000000000001E-3</v>
      </c>
      <c r="N5495" s="63">
        <v>1536</v>
      </c>
      <c r="O5495" s="63">
        <v>0.1130564</v>
      </c>
      <c r="P5495" s="63">
        <v>3</v>
      </c>
      <c r="Q5495" s="63">
        <v>1.2781749580960001E-2</v>
      </c>
    </row>
    <row r="5496" spans="1:17">
      <c r="A5496" s="63" t="s">
        <v>78</v>
      </c>
      <c r="B5496" s="63" t="s">
        <v>58</v>
      </c>
      <c r="C5496" s="63" t="s">
        <v>48</v>
      </c>
      <c r="D5496" s="63">
        <v>23</v>
      </c>
      <c r="E5496" s="63">
        <v>1.403659</v>
      </c>
      <c r="F5496" s="63">
        <v>1.2634799999999999</v>
      </c>
      <c r="G5496" s="63">
        <v>-0.14017840000000001</v>
      </c>
      <c r="H5496" s="63">
        <v>48.5</v>
      </c>
      <c r="I5496" s="63">
        <v>-0.28506599999999999</v>
      </c>
      <c r="J5496" s="63">
        <v>-0.19946530000000001</v>
      </c>
      <c r="K5496" s="63">
        <v>-0.14017840000000001</v>
      </c>
      <c r="L5496" s="63">
        <v>-8.0891599999999994E-2</v>
      </c>
      <c r="M5496" s="63">
        <v>4.7092000000000002E-3</v>
      </c>
      <c r="N5496" s="63">
        <v>1536</v>
      </c>
      <c r="O5496" s="63">
        <v>0.1130564</v>
      </c>
      <c r="P5496" s="63">
        <v>3</v>
      </c>
      <c r="Q5496" s="63">
        <v>1.2781749580960001E-2</v>
      </c>
    </row>
    <row r="5497" spans="1:17">
      <c r="A5497" s="63" t="s">
        <v>78</v>
      </c>
      <c r="B5497" s="63" t="s">
        <v>58</v>
      </c>
      <c r="C5497" s="63" t="s">
        <v>48</v>
      </c>
      <c r="D5497" s="63">
        <v>24</v>
      </c>
      <c r="E5497" s="63">
        <v>1.145532</v>
      </c>
      <c r="F5497" s="63">
        <v>1.0034400000000001</v>
      </c>
      <c r="G5497" s="63">
        <v>-0.14209150000000001</v>
      </c>
      <c r="H5497" s="63">
        <v>47.5</v>
      </c>
      <c r="I5497" s="63">
        <v>-0.28697909999999999</v>
      </c>
      <c r="J5497" s="63">
        <v>-0.20137830000000001</v>
      </c>
      <c r="K5497" s="63">
        <v>-0.14209150000000001</v>
      </c>
      <c r="L5497" s="63">
        <v>-8.2804699999999995E-2</v>
      </c>
      <c r="M5497" s="63">
        <v>2.7961000000000001E-3</v>
      </c>
      <c r="N5497" s="63">
        <v>1536</v>
      </c>
      <c r="O5497" s="63">
        <v>0.1130564</v>
      </c>
      <c r="P5497" s="63">
        <v>3</v>
      </c>
      <c r="Q5497" s="63">
        <v>1.2781749580960001E-2</v>
      </c>
    </row>
    <row r="5498" spans="1:17">
      <c r="A5498" s="63" t="s">
        <v>78</v>
      </c>
      <c r="B5498" s="63" t="s">
        <v>58</v>
      </c>
      <c r="C5498" s="63" t="s">
        <v>49</v>
      </c>
      <c r="D5498" s="63">
        <v>1</v>
      </c>
      <c r="E5498" s="63">
        <v>0.80829810000000002</v>
      </c>
      <c r="F5498" s="63">
        <v>0.66339429999999999</v>
      </c>
      <c r="G5498" s="63">
        <v>-0.1449038</v>
      </c>
      <c r="H5498" s="63">
        <v>63.5</v>
      </c>
      <c r="I5498" s="63">
        <v>-0.28979139999999998</v>
      </c>
      <c r="J5498" s="63">
        <v>-0.2041906</v>
      </c>
      <c r="K5498" s="63">
        <v>-0.1449038</v>
      </c>
      <c r="L5498" s="63">
        <v>-8.5616899999999996E-2</v>
      </c>
      <c r="M5498" s="63">
        <v>-1.6200000000000001E-5</v>
      </c>
      <c r="N5498" s="63">
        <v>1536</v>
      </c>
      <c r="O5498" s="63">
        <v>0.1130564</v>
      </c>
      <c r="P5498" s="63">
        <v>4</v>
      </c>
      <c r="Q5498" s="63">
        <v>1.2781749580960001E-2</v>
      </c>
    </row>
    <row r="5499" spans="1:17">
      <c r="A5499" s="63" t="s">
        <v>78</v>
      </c>
      <c r="B5499" s="63" t="s">
        <v>58</v>
      </c>
      <c r="C5499" s="63" t="s">
        <v>49</v>
      </c>
      <c r="D5499" s="63">
        <v>2</v>
      </c>
      <c r="E5499" s="63">
        <v>0.74630770000000002</v>
      </c>
      <c r="F5499" s="63">
        <v>0.58549180000000001</v>
      </c>
      <c r="G5499" s="63">
        <v>-0.16081580000000001</v>
      </c>
      <c r="H5499" s="63">
        <v>62</v>
      </c>
      <c r="I5499" s="63">
        <v>-0.30570340000000001</v>
      </c>
      <c r="J5499" s="63">
        <v>-0.22010270000000001</v>
      </c>
      <c r="K5499" s="63">
        <v>-0.16081580000000001</v>
      </c>
      <c r="L5499" s="63">
        <v>-0.10152899999999999</v>
      </c>
      <c r="M5499" s="63">
        <v>-1.59282E-2</v>
      </c>
      <c r="N5499" s="63">
        <v>1536</v>
      </c>
      <c r="O5499" s="63">
        <v>0.1130564</v>
      </c>
      <c r="P5499" s="63">
        <v>4</v>
      </c>
      <c r="Q5499" s="63">
        <v>1.2781749580960001E-2</v>
      </c>
    </row>
    <row r="5500" spans="1:17">
      <c r="A5500" s="63" t="s">
        <v>78</v>
      </c>
      <c r="B5500" s="63" t="s">
        <v>58</v>
      </c>
      <c r="C5500" s="63" t="s">
        <v>49</v>
      </c>
      <c r="D5500" s="63">
        <v>3</v>
      </c>
      <c r="E5500" s="63">
        <v>0.71372190000000002</v>
      </c>
      <c r="F5500" s="63">
        <v>0.55732539999999997</v>
      </c>
      <c r="G5500" s="63">
        <v>-0.15639649999999999</v>
      </c>
      <c r="H5500" s="63">
        <v>60.5</v>
      </c>
      <c r="I5500" s="63">
        <v>-0.3012841</v>
      </c>
      <c r="J5500" s="63">
        <v>-0.21568329999999999</v>
      </c>
      <c r="K5500" s="63">
        <v>-0.15639649999999999</v>
      </c>
      <c r="L5500" s="63">
        <v>-9.7109699999999993E-2</v>
      </c>
      <c r="M5500" s="63">
        <v>-1.1508900000000001E-2</v>
      </c>
      <c r="N5500" s="63">
        <v>1536</v>
      </c>
      <c r="O5500" s="63">
        <v>0.1130564</v>
      </c>
      <c r="P5500" s="63">
        <v>4</v>
      </c>
      <c r="Q5500" s="63">
        <v>1.2781749580960001E-2</v>
      </c>
    </row>
    <row r="5501" spans="1:17">
      <c r="A5501" s="63" t="s">
        <v>78</v>
      </c>
      <c r="B5501" s="63" t="s">
        <v>58</v>
      </c>
      <c r="C5501" s="63" t="s">
        <v>49</v>
      </c>
      <c r="D5501" s="63">
        <v>4</v>
      </c>
      <c r="E5501" s="63">
        <v>0.72433610000000004</v>
      </c>
      <c r="F5501" s="63">
        <v>0.56648580000000004</v>
      </c>
      <c r="G5501" s="63">
        <v>-0.1578503</v>
      </c>
      <c r="H5501" s="63">
        <v>59.5</v>
      </c>
      <c r="I5501" s="63">
        <v>-0.3027379</v>
      </c>
      <c r="J5501" s="63">
        <v>-0.2171371</v>
      </c>
      <c r="K5501" s="63">
        <v>-0.1578503</v>
      </c>
      <c r="L5501" s="63">
        <v>-9.8563399999999995E-2</v>
      </c>
      <c r="M5501" s="63">
        <v>-1.2962700000000001E-2</v>
      </c>
      <c r="N5501" s="63">
        <v>1536</v>
      </c>
      <c r="O5501" s="63">
        <v>0.1130564</v>
      </c>
      <c r="P5501" s="63">
        <v>4</v>
      </c>
      <c r="Q5501" s="63">
        <v>1.2781749580960001E-2</v>
      </c>
    </row>
    <row r="5502" spans="1:17">
      <c r="A5502" s="63" t="s">
        <v>78</v>
      </c>
      <c r="B5502" s="63" t="s">
        <v>58</v>
      </c>
      <c r="C5502" s="63" t="s">
        <v>49</v>
      </c>
      <c r="D5502" s="63">
        <v>5</v>
      </c>
      <c r="E5502" s="63">
        <v>0.73025660000000003</v>
      </c>
      <c r="F5502" s="63">
        <v>0.5731638</v>
      </c>
      <c r="G5502" s="63">
        <v>-0.1570928</v>
      </c>
      <c r="H5502" s="63">
        <v>57.5</v>
      </c>
      <c r="I5502" s="63">
        <v>-0.30198029999999998</v>
      </c>
      <c r="J5502" s="63">
        <v>-0.21637960000000001</v>
      </c>
      <c r="K5502" s="63">
        <v>-0.1570928</v>
      </c>
      <c r="L5502" s="63">
        <v>-9.7805900000000001E-2</v>
      </c>
      <c r="M5502" s="63">
        <v>-1.2205199999999999E-2</v>
      </c>
      <c r="N5502" s="63">
        <v>1536</v>
      </c>
      <c r="O5502" s="63">
        <v>0.1130564</v>
      </c>
      <c r="P5502" s="63">
        <v>4</v>
      </c>
      <c r="Q5502" s="63">
        <v>1.2781749580960001E-2</v>
      </c>
    </row>
    <row r="5503" spans="1:17">
      <c r="A5503" s="63" t="s">
        <v>78</v>
      </c>
      <c r="B5503" s="63" t="s">
        <v>58</v>
      </c>
      <c r="C5503" s="63" t="s">
        <v>49</v>
      </c>
      <c r="D5503" s="63">
        <v>6</v>
      </c>
      <c r="E5503" s="63">
        <v>0.84665619999999997</v>
      </c>
      <c r="F5503" s="63">
        <v>0.61141849999999998</v>
      </c>
      <c r="G5503" s="63">
        <v>-0.23523769999999999</v>
      </c>
      <c r="H5503" s="63">
        <v>56.5</v>
      </c>
      <c r="I5503" s="63">
        <v>-0.3801253</v>
      </c>
      <c r="J5503" s="63">
        <v>-0.29452460000000003</v>
      </c>
      <c r="K5503" s="63">
        <v>-0.23523769999999999</v>
      </c>
      <c r="L5503" s="63">
        <v>-0.17595089999999999</v>
      </c>
      <c r="M5503" s="63">
        <v>-9.0350100000000003E-2</v>
      </c>
      <c r="N5503" s="63">
        <v>1536</v>
      </c>
      <c r="O5503" s="63">
        <v>0.1130564</v>
      </c>
      <c r="P5503" s="63">
        <v>4</v>
      </c>
      <c r="Q5503" s="63">
        <v>1.2781749580960001E-2</v>
      </c>
    </row>
    <row r="5504" spans="1:17">
      <c r="A5504" s="63" t="s">
        <v>78</v>
      </c>
      <c r="B5504" s="63" t="s">
        <v>58</v>
      </c>
      <c r="C5504" s="63" t="s">
        <v>49</v>
      </c>
      <c r="D5504" s="63">
        <v>7</v>
      </c>
      <c r="E5504" s="63">
        <v>0.99916159999999998</v>
      </c>
      <c r="F5504" s="63">
        <v>0.79998480000000005</v>
      </c>
      <c r="G5504" s="63">
        <v>-0.19917679999999999</v>
      </c>
      <c r="H5504" s="63">
        <v>55</v>
      </c>
      <c r="I5504" s="63">
        <v>-0.34406439999999999</v>
      </c>
      <c r="J5504" s="63">
        <v>-0.25846360000000002</v>
      </c>
      <c r="K5504" s="63">
        <v>-0.19917679999999999</v>
      </c>
      <c r="L5504" s="63">
        <v>-0.13988999999999999</v>
      </c>
      <c r="M5504" s="63">
        <v>-5.4289200000000003E-2</v>
      </c>
      <c r="N5504" s="63">
        <v>1536</v>
      </c>
      <c r="O5504" s="63">
        <v>0.1130564</v>
      </c>
      <c r="P5504" s="63">
        <v>4</v>
      </c>
      <c r="Q5504" s="63">
        <v>1.2781749580960001E-2</v>
      </c>
    </row>
    <row r="5505" spans="1:17">
      <c r="A5505" s="63" t="s">
        <v>78</v>
      </c>
      <c r="B5505" s="63" t="s">
        <v>58</v>
      </c>
      <c r="C5505" s="63" t="s">
        <v>49</v>
      </c>
      <c r="D5505" s="63">
        <v>8</v>
      </c>
      <c r="E5505" s="63">
        <v>1.0653729999999999</v>
      </c>
      <c r="F5505" s="63">
        <v>0.9814214</v>
      </c>
      <c r="G5505" s="63">
        <v>-8.3951799999999993E-2</v>
      </c>
      <c r="H5505" s="63">
        <v>57.5</v>
      </c>
      <c r="I5505" s="63">
        <v>-0.2288394</v>
      </c>
      <c r="J5505" s="63">
        <v>-0.1432387</v>
      </c>
      <c r="K5505" s="63">
        <v>-8.3951799999999993E-2</v>
      </c>
      <c r="L5505" s="63">
        <v>-2.4664999999999999E-2</v>
      </c>
      <c r="M5505" s="63">
        <v>6.0935799999999998E-2</v>
      </c>
      <c r="N5505" s="63">
        <v>1536</v>
      </c>
      <c r="O5505" s="63">
        <v>0.1130564</v>
      </c>
      <c r="P5505" s="63">
        <v>4</v>
      </c>
      <c r="Q5505" s="63">
        <v>1.2781749580960001E-2</v>
      </c>
    </row>
    <row r="5506" spans="1:17">
      <c r="A5506" s="63" t="s">
        <v>78</v>
      </c>
      <c r="B5506" s="63" t="s">
        <v>58</v>
      </c>
      <c r="C5506" s="63" t="s">
        <v>49</v>
      </c>
      <c r="D5506" s="63">
        <v>9</v>
      </c>
      <c r="E5506" s="63">
        <v>1.0085379999999999</v>
      </c>
      <c r="F5506" s="63">
        <v>1.081871</v>
      </c>
      <c r="G5506" s="63">
        <v>7.3333499999999996E-2</v>
      </c>
      <c r="H5506" s="63">
        <v>62</v>
      </c>
      <c r="I5506" s="63">
        <v>-7.1554099999999995E-2</v>
      </c>
      <c r="J5506" s="63">
        <v>1.4046700000000001E-2</v>
      </c>
      <c r="K5506" s="63">
        <v>7.3333499999999996E-2</v>
      </c>
      <c r="L5506" s="63">
        <v>0.1326203</v>
      </c>
      <c r="M5506" s="63">
        <v>0.2182211</v>
      </c>
      <c r="N5506" s="63">
        <v>1536</v>
      </c>
      <c r="O5506" s="63">
        <v>0.1130564</v>
      </c>
      <c r="P5506" s="63">
        <v>4</v>
      </c>
      <c r="Q5506" s="63">
        <v>1.2781749580960001E-2</v>
      </c>
    </row>
    <row r="5507" spans="1:17">
      <c r="A5507" s="63" t="s">
        <v>78</v>
      </c>
      <c r="B5507" s="63" t="s">
        <v>58</v>
      </c>
      <c r="C5507" s="63" t="s">
        <v>49</v>
      </c>
      <c r="D5507" s="63">
        <v>10</v>
      </c>
      <c r="E5507" s="63">
        <v>1.0277430000000001</v>
      </c>
      <c r="F5507" s="63">
        <v>1.1039870000000001</v>
      </c>
      <c r="G5507" s="63">
        <v>7.6243900000000003E-2</v>
      </c>
      <c r="H5507" s="63">
        <v>66.5</v>
      </c>
      <c r="I5507" s="63">
        <v>-6.8643700000000002E-2</v>
      </c>
      <c r="J5507" s="63">
        <v>1.6957E-2</v>
      </c>
      <c r="K5507" s="63">
        <v>7.6243900000000003E-2</v>
      </c>
      <c r="L5507" s="63">
        <v>0.1355307</v>
      </c>
      <c r="M5507" s="63">
        <v>0.22113150000000001</v>
      </c>
      <c r="N5507" s="63">
        <v>1536</v>
      </c>
      <c r="O5507" s="63">
        <v>0.1130564</v>
      </c>
      <c r="P5507" s="63">
        <v>4</v>
      </c>
      <c r="Q5507" s="63">
        <v>1.2781749580960001E-2</v>
      </c>
    </row>
    <row r="5508" spans="1:17">
      <c r="A5508" s="63" t="s">
        <v>78</v>
      </c>
      <c r="B5508" s="63" t="s">
        <v>58</v>
      </c>
      <c r="C5508" s="63" t="s">
        <v>49</v>
      </c>
      <c r="D5508" s="63">
        <v>11</v>
      </c>
      <c r="E5508" s="63">
        <v>0.98719440000000003</v>
      </c>
      <c r="F5508" s="63">
        <v>1.141805</v>
      </c>
      <c r="G5508" s="63">
        <v>0.15461030000000001</v>
      </c>
      <c r="H5508" s="63">
        <v>72.5</v>
      </c>
      <c r="I5508" s="63">
        <v>9.7227000000000008E-3</v>
      </c>
      <c r="J5508" s="63">
        <v>9.5323400000000003E-2</v>
      </c>
      <c r="K5508" s="63">
        <v>0.15461030000000001</v>
      </c>
      <c r="L5508" s="63">
        <v>0.21389710000000001</v>
      </c>
      <c r="M5508" s="63">
        <v>0.29949789999999998</v>
      </c>
      <c r="N5508" s="63">
        <v>1536</v>
      </c>
      <c r="O5508" s="63">
        <v>0.1130564</v>
      </c>
      <c r="P5508" s="63">
        <v>4</v>
      </c>
      <c r="Q5508" s="63">
        <v>1.2781749580960001E-2</v>
      </c>
    </row>
    <row r="5509" spans="1:17">
      <c r="A5509" s="63" t="s">
        <v>78</v>
      </c>
      <c r="B5509" s="63" t="s">
        <v>58</v>
      </c>
      <c r="C5509" s="63" t="s">
        <v>49</v>
      </c>
      <c r="D5509" s="63">
        <v>12</v>
      </c>
      <c r="E5509" s="63">
        <v>1.0346550000000001</v>
      </c>
      <c r="F5509" s="63">
        <v>1.170417</v>
      </c>
      <c r="G5509" s="63">
        <v>0.13576160000000001</v>
      </c>
      <c r="H5509" s="63">
        <v>76</v>
      </c>
      <c r="I5509" s="63">
        <v>-9.1260000000000004E-3</v>
      </c>
      <c r="J5509" s="63">
        <v>7.6474799999999996E-2</v>
      </c>
      <c r="K5509" s="63">
        <v>0.13576160000000001</v>
      </c>
      <c r="L5509" s="63">
        <v>0.19504850000000001</v>
      </c>
      <c r="M5509" s="63">
        <v>0.28064919999999999</v>
      </c>
      <c r="N5509" s="63">
        <v>1536</v>
      </c>
      <c r="O5509" s="63">
        <v>0.1130564</v>
      </c>
      <c r="P5509" s="63">
        <v>4</v>
      </c>
      <c r="Q5509" s="63">
        <v>1.2781749580960001E-2</v>
      </c>
    </row>
    <row r="5510" spans="1:17">
      <c r="A5510" s="63" t="s">
        <v>78</v>
      </c>
      <c r="B5510" s="63" t="s">
        <v>58</v>
      </c>
      <c r="C5510" s="63" t="s">
        <v>49</v>
      </c>
      <c r="D5510" s="63">
        <v>13</v>
      </c>
      <c r="E5510" s="63">
        <v>0.9770932</v>
      </c>
      <c r="F5510" s="63">
        <v>1.228256</v>
      </c>
      <c r="G5510" s="63">
        <v>0.25116240000000001</v>
      </c>
      <c r="H5510" s="63">
        <v>79.5</v>
      </c>
      <c r="I5510" s="63">
        <v>0.1062748</v>
      </c>
      <c r="J5510" s="63">
        <v>0.1918755</v>
      </c>
      <c r="K5510" s="63">
        <v>0.25116240000000001</v>
      </c>
      <c r="L5510" s="63">
        <v>0.31044919999999998</v>
      </c>
      <c r="M5510" s="63">
        <v>0.39604990000000001</v>
      </c>
      <c r="N5510" s="63">
        <v>1536</v>
      </c>
      <c r="O5510" s="63">
        <v>0.1130564</v>
      </c>
      <c r="P5510" s="63">
        <v>4</v>
      </c>
      <c r="Q5510" s="63">
        <v>1.2781749580960001E-2</v>
      </c>
    </row>
    <row r="5511" spans="1:17">
      <c r="A5511" s="63" t="s">
        <v>78</v>
      </c>
      <c r="B5511" s="63" t="s">
        <v>58</v>
      </c>
      <c r="C5511" s="63" t="s">
        <v>49</v>
      </c>
      <c r="D5511" s="63">
        <v>14</v>
      </c>
      <c r="E5511" s="63">
        <v>1.0315259999999999</v>
      </c>
      <c r="F5511" s="63">
        <v>1.3212219999999999</v>
      </c>
      <c r="G5511" s="63">
        <v>0.2896956</v>
      </c>
      <c r="H5511" s="63">
        <v>82.5</v>
      </c>
      <c r="I5511" s="63">
        <v>0.14480799999999999</v>
      </c>
      <c r="J5511" s="63">
        <v>0.2304088</v>
      </c>
      <c r="K5511" s="63">
        <v>0.2896956</v>
      </c>
      <c r="L5511" s="63">
        <v>0.34898249999999997</v>
      </c>
      <c r="M5511" s="63">
        <v>0.4345832</v>
      </c>
      <c r="N5511" s="63">
        <v>1536</v>
      </c>
      <c r="O5511" s="63">
        <v>0.1130564</v>
      </c>
      <c r="P5511" s="63">
        <v>4</v>
      </c>
      <c r="Q5511" s="63">
        <v>1.2781749580960001E-2</v>
      </c>
    </row>
    <row r="5512" spans="1:17">
      <c r="A5512" s="63" t="s">
        <v>78</v>
      </c>
      <c r="B5512" s="63" t="s">
        <v>58</v>
      </c>
      <c r="C5512" s="63" t="s">
        <v>49</v>
      </c>
      <c r="D5512" s="63">
        <v>15</v>
      </c>
      <c r="E5512" s="63">
        <v>1.151851</v>
      </c>
      <c r="F5512" s="63">
        <v>1.4069609999999999</v>
      </c>
      <c r="G5512" s="63">
        <v>0.25511</v>
      </c>
      <c r="H5512" s="63">
        <v>84.5</v>
      </c>
      <c r="I5512" s="63">
        <v>0.1102224</v>
      </c>
      <c r="J5512" s="63">
        <v>0.1958232</v>
      </c>
      <c r="K5512" s="63">
        <v>0.25511</v>
      </c>
      <c r="L5512" s="63">
        <v>0.31439689999999998</v>
      </c>
      <c r="M5512" s="63">
        <v>0.39999760000000001</v>
      </c>
      <c r="N5512" s="63">
        <v>1536</v>
      </c>
      <c r="O5512" s="63">
        <v>0.1130564</v>
      </c>
      <c r="P5512" s="63">
        <v>4</v>
      </c>
      <c r="Q5512" s="63">
        <v>1.2781749580960001E-2</v>
      </c>
    </row>
    <row r="5513" spans="1:17">
      <c r="A5513" s="63" t="s">
        <v>78</v>
      </c>
      <c r="B5513" s="63" t="s">
        <v>58</v>
      </c>
      <c r="C5513" s="63" t="s">
        <v>49</v>
      </c>
      <c r="D5513" s="63">
        <v>16</v>
      </c>
      <c r="E5513" s="63">
        <v>1.286424</v>
      </c>
      <c r="F5513" s="63">
        <v>1.5039370000000001</v>
      </c>
      <c r="G5513" s="63">
        <v>0.21751329999999999</v>
      </c>
      <c r="H5513" s="63">
        <v>86</v>
      </c>
      <c r="I5513" s="63">
        <v>7.2625700000000001E-2</v>
      </c>
      <c r="J5513" s="63">
        <v>0.15822649999999999</v>
      </c>
      <c r="K5513" s="63">
        <v>0.21751329999999999</v>
      </c>
      <c r="L5513" s="63">
        <v>0.2768002</v>
      </c>
      <c r="M5513" s="63">
        <v>0.36240090000000003</v>
      </c>
      <c r="N5513" s="63">
        <v>1536</v>
      </c>
      <c r="O5513" s="63">
        <v>0.1130564</v>
      </c>
      <c r="P5513" s="63">
        <v>4</v>
      </c>
      <c r="Q5513" s="63">
        <v>1.2781749580960001E-2</v>
      </c>
    </row>
    <row r="5514" spans="1:17">
      <c r="A5514" s="63" t="s">
        <v>78</v>
      </c>
      <c r="B5514" s="63" t="s">
        <v>58</v>
      </c>
      <c r="C5514" s="63" t="s">
        <v>49</v>
      </c>
      <c r="D5514" s="63">
        <v>17</v>
      </c>
      <c r="E5514" s="63">
        <v>1.4112100000000001</v>
      </c>
      <c r="F5514" s="63">
        <v>1.5970279999999999</v>
      </c>
      <c r="G5514" s="63">
        <v>0.1858175</v>
      </c>
      <c r="H5514" s="63">
        <v>86</v>
      </c>
      <c r="I5514" s="63">
        <v>4.0929899999999998E-2</v>
      </c>
      <c r="J5514" s="63">
        <v>0.12653059999999999</v>
      </c>
      <c r="K5514" s="63">
        <v>0.1858175</v>
      </c>
      <c r="L5514" s="63">
        <v>0.2451043</v>
      </c>
      <c r="M5514" s="63">
        <v>0.33070509999999997</v>
      </c>
      <c r="N5514" s="63">
        <v>1536</v>
      </c>
      <c r="O5514" s="63">
        <v>0.1130564</v>
      </c>
      <c r="P5514" s="63">
        <v>4</v>
      </c>
      <c r="Q5514" s="63">
        <v>1.2781749580960001E-2</v>
      </c>
    </row>
    <row r="5515" spans="1:17">
      <c r="A5515" s="63" t="s">
        <v>78</v>
      </c>
      <c r="B5515" s="63" t="s">
        <v>58</v>
      </c>
      <c r="C5515" s="63" t="s">
        <v>49</v>
      </c>
      <c r="D5515" s="63">
        <v>18</v>
      </c>
      <c r="E5515" s="63">
        <v>1.6525449999999999</v>
      </c>
      <c r="F5515" s="63">
        <v>1.731598</v>
      </c>
      <c r="G5515" s="63">
        <v>7.9052600000000001E-2</v>
      </c>
      <c r="H5515" s="63">
        <v>86.5</v>
      </c>
      <c r="I5515" s="63">
        <v>-6.5835000000000005E-2</v>
      </c>
      <c r="J5515" s="63">
        <v>1.9765700000000001E-2</v>
      </c>
      <c r="K5515" s="63">
        <v>7.9052600000000001E-2</v>
      </c>
      <c r="L5515" s="63">
        <v>0.1383394</v>
      </c>
      <c r="M5515" s="63">
        <v>0.22394020000000001</v>
      </c>
      <c r="N5515" s="63">
        <v>1536</v>
      </c>
      <c r="O5515" s="63">
        <v>0.1130564</v>
      </c>
      <c r="P5515" s="63">
        <v>4</v>
      </c>
      <c r="Q5515" s="63">
        <v>1.2781749580960001E-2</v>
      </c>
    </row>
    <row r="5516" spans="1:17">
      <c r="A5516" s="63" t="s">
        <v>78</v>
      </c>
      <c r="B5516" s="63" t="s">
        <v>58</v>
      </c>
      <c r="C5516" s="63" t="s">
        <v>49</v>
      </c>
      <c r="D5516" s="63">
        <v>19</v>
      </c>
      <c r="E5516" s="63">
        <v>1.8118320000000001</v>
      </c>
      <c r="F5516" s="63">
        <v>1.747064</v>
      </c>
      <c r="G5516" s="63">
        <v>-6.4768199999999998E-2</v>
      </c>
      <c r="H5516" s="63">
        <v>85</v>
      </c>
      <c r="I5516" s="63">
        <v>-0.2096558</v>
      </c>
      <c r="J5516" s="63">
        <v>-0.124055</v>
      </c>
      <c r="K5516" s="63">
        <v>-6.4768199999999998E-2</v>
      </c>
      <c r="L5516" s="63">
        <v>-5.4814E-3</v>
      </c>
      <c r="M5516" s="63">
        <v>8.0119399999999993E-2</v>
      </c>
      <c r="N5516" s="63">
        <v>1536</v>
      </c>
      <c r="O5516" s="63">
        <v>0.1130564</v>
      </c>
      <c r="P5516" s="63">
        <v>4</v>
      </c>
      <c r="Q5516" s="63">
        <v>1.2781749580960001E-2</v>
      </c>
    </row>
    <row r="5517" spans="1:17">
      <c r="A5517" s="63" t="s">
        <v>78</v>
      </c>
      <c r="B5517" s="63" t="s">
        <v>58</v>
      </c>
      <c r="C5517" s="63" t="s">
        <v>49</v>
      </c>
      <c r="D5517" s="63">
        <v>20</v>
      </c>
      <c r="E5517" s="63">
        <v>1.782278</v>
      </c>
      <c r="F5517" s="63">
        <v>1.6671100000000001</v>
      </c>
      <c r="G5517" s="63">
        <v>-0.1151682</v>
      </c>
      <c r="H5517" s="63">
        <v>81</v>
      </c>
      <c r="I5517" s="63">
        <v>-0.2600558</v>
      </c>
      <c r="J5517" s="63">
        <v>-0.174455</v>
      </c>
      <c r="K5517" s="63">
        <v>-0.1151682</v>
      </c>
      <c r="L5517" s="63">
        <v>-5.5881399999999998E-2</v>
      </c>
      <c r="M5517" s="63">
        <v>2.97194E-2</v>
      </c>
      <c r="N5517" s="63">
        <v>1536</v>
      </c>
      <c r="O5517" s="63">
        <v>0.1130564</v>
      </c>
      <c r="P5517" s="63">
        <v>4</v>
      </c>
      <c r="Q5517" s="63">
        <v>1.2781749580960001E-2</v>
      </c>
    </row>
    <row r="5518" spans="1:17">
      <c r="A5518" s="63" t="s">
        <v>78</v>
      </c>
      <c r="B5518" s="63" t="s">
        <v>58</v>
      </c>
      <c r="C5518" s="63" t="s">
        <v>49</v>
      </c>
      <c r="D5518" s="63">
        <v>21</v>
      </c>
      <c r="E5518" s="63">
        <v>1.760623</v>
      </c>
      <c r="F5518" s="63">
        <v>1.612765</v>
      </c>
      <c r="G5518" s="63">
        <v>-0.14785860000000001</v>
      </c>
      <c r="H5518" s="63">
        <v>77.5</v>
      </c>
      <c r="I5518" s="63">
        <v>-0.29274620000000001</v>
      </c>
      <c r="J5518" s="63">
        <v>-0.20714550000000001</v>
      </c>
      <c r="K5518" s="63">
        <v>-0.14785860000000001</v>
      </c>
      <c r="L5518" s="63">
        <v>-8.8571800000000006E-2</v>
      </c>
      <c r="M5518" s="63">
        <v>-2.9710000000000001E-3</v>
      </c>
      <c r="N5518" s="63">
        <v>1536</v>
      </c>
      <c r="O5518" s="63">
        <v>0.1130564</v>
      </c>
      <c r="P5518" s="63">
        <v>4</v>
      </c>
      <c r="Q5518" s="63">
        <v>1.2781749580960001E-2</v>
      </c>
    </row>
    <row r="5519" spans="1:17">
      <c r="A5519" s="63" t="s">
        <v>78</v>
      </c>
      <c r="B5519" s="63" t="s">
        <v>58</v>
      </c>
      <c r="C5519" s="63" t="s">
        <v>49</v>
      </c>
      <c r="D5519" s="63">
        <v>22</v>
      </c>
      <c r="E5519" s="63">
        <v>1.6047739999999999</v>
      </c>
      <c r="F5519" s="63">
        <v>1.456488</v>
      </c>
      <c r="G5519" s="63">
        <v>-0.14828659999999999</v>
      </c>
      <c r="H5519" s="63">
        <v>74.5</v>
      </c>
      <c r="I5519" s="63">
        <v>-0.2931742</v>
      </c>
      <c r="J5519" s="63">
        <v>-0.20757339999999999</v>
      </c>
      <c r="K5519" s="63">
        <v>-0.14828659999999999</v>
      </c>
      <c r="L5519" s="63">
        <v>-8.8999700000000001E-2</v>
      </c>
      <c r="M5519" s="63">
        <v>-3.3990000000000001E-3</v>
      </c>
      <c r="N5519" s="63">
        <v>1536</v>
      </c>
      <c r="O5519" s="63">
        <v>0.1130564</v>
      </c>
      <c r="P5519" s="63">
        <v>4</v>
      </c>
      <c r="Q5519" s="63">
        <v>1.2781749580960001E-2</v>
      </c>
    </row>
    <row r="5520" spans="1:17">
      <c r="A5520" s="63" t="s">
        <v>78</v>
      </c>
      <c r="B5520" s="63" t="s">
        <v>58</v>
      </c>
      <c r="C5520" s="63" t="s">
        <v>49</v>
      </c>
      <c r="D5520" s="63">
        <v>23</v>
      </c>
      <c r="E5520" s="63">
        <v>1.3292710000000001</v>
      </c>
      <c r="F5520" s="63">
        <v>1.189093</v>
      </c>
      <c r="G5520" s="63">
        <v>-0.14017840000000001</v>
      </c>
      <c r="H5520" s="63">
        <v>72</v>
      </c>
      <c r="I5520" s="63">
        <v>-0.28506599999999999</v>
      </c>
      <c r="J5520" s="63">
        <v>-0.19946530000000001</v>
      </c>
      <c r="K5520" s="63">
        <v>-0.14017840000000001</v>
      </c>
      <c r="L5520" s="63">
        <v>-8.0891599999999994E-2</v>
      </c>
      <c r="M5520" s="63">
        <v>4.7092000000000002E-3</v>
      </c>
      <c r="N5520" s="63">
        <v>1536</v>
      </c>
      <c r="O5520" s="63">
        <v>0.1130564</v>
      </c>
      <c r="P5520" s="63">
        <v>4</v>
      </c>
      <c r="Q5520" s="63">
        <v>1.2781749580960001E-2</v>
      </c>
    </row>
    <row r="5521" spans="1:17">
      <c r="A5521" s="63" t="s">
        <v>78</v>
      </c>
      <c r="B5521" s="63" t="s">
        <v>58</v>
      </c>
      <c r="C5521" s="63" t="s">
        <v>49</v>
      </c>
      <c r="D5521" s="63">
        <v>24</v>
      </c>
      <c r="E5521" s="63">
        <v>1.0253049999999999</v>
      </c>
      <c r="F5521" s="63">
        <v>0.88321300000000003</v>
      </c>
      <c r="G5521" s="63">
        <v>-0.14209160000000001</v>
      </c>
      <c r="H5521" s="63">
        <v>68.5</v>
      </c>
      <c r="I5521" s="63">
        <v>-0.28697919999999999</v>
      </c>
      <c r="J5521" s="63">
        <v>-0.20137840000000001</v>
      </c>
      <c r="K5521" s="63">
        <v>-0.14209160000000001</v>
      </c>
      <c r="L5521" s="63">
        <v>-8.2804699999999995E-2</v>
      </c>
      <c r="M5521" s="63">
        <v>2.7959999999999999E-3</v>
      </c>
      <c r="N5521" s="63">
        <v>1536</v>
      </c>
      <c r="O5521" s="63">
        <v>0.1130564</v>
      </c>
      <c r="P5521" s="63">
        <v>4</v>
      </c>
      <c r="Q5521" s="63">
        <v>1.2781749580960001E-2</v>
      </c>
    </row>
    <row r="5522" spans="1:17">
      <c r="A5522" s="63" t="s">
        <v>78</v>
      </c>
      <c r="B5522" s="63" t="s">
        <v>58</v>
      </c>
      <c r="C5522" s="63" t="s">
        <v>50</v>
      </c>
      <c r="D5522" s="63">
        <v>1</v>
      </c>
      <c r="E5522" s="63">
        <v>1.0881689999999999</v>
      </c>
      <c r="F5522" s="63">
        <v>0.79516640000000005</v>
      </c>
      <c r="G5522" s="63">
        <v>-0.29300209999999999</v>
      </c>
      <c r="H5522" s="63">
        <v>80.5</v>
      </c>
      <c r="I5522" s="63">
        <v>-0.43788969999999999</v>
      </c>
      <c r="J5522" s="63">
        <v>-0.35228900000000002</v>
      </c>
      <c r="K5522" s="63">
        <v>-0.29300209999999999</v>
      </c>
      <c r="L5522" s="63">
        <v>-0.23371529999999999</v>
      </c>
      <c r="M5522" s="63">
        <v>-0.14811450000000001</v>
      </c>
      <c r="N5522" s="63">
        <v>1536</v>
      </c>
      <c r="O5522" s="63">
        <v>0.1130564</v>
      </c>
      <c r="P5522" s="63">
        <v>5</v>
      </c>
      <c r="Q5522" s="63">
        <v>1.2781749580960001E-2</v>
      </c>
    </row>
    <row r="5523" spans="1:17">
      <c r="A5523" s="63" t="s">
        <v>78</v>
      </c>
      <c r="B5523" s="63" t="s">
        <v>58</v>
      </c>
      <c r="C5523" s="63" t="s">
        <v>50</v>
      </c>
      <c r="D5523" s="63">
        <v>2</v>
      </c>
      <c r="E5523" s="63">
        <v>1.0056130000000001</v>
      </c>
      <c r="F5523" s="63">
        <v>0.63465170000000004</v>
      </c>
      <c r="G5523" s="63">
        <v>-0.3709614</v>
      </c>
      <c r="H5523" s="63">
        <v>77</v>
      </c>
      <c r="I5523" s="63">
        <v>-0.515849</v>
      </c>
      <c r="J5523" s="63">
        <v>-0.43024829999999997</v>
      </c>
      <c r="K5523" s="63">
        <v>-0.3709614</v>
      </c>
      <c r="L5523" s="63">
        <v>-0.31167460000000002</v>
      </c>
      <c r="M5523" s="63">
        <v>-0.22607379999999999</v>
      </c>
      <c r="N5523" s="63">
        <v>1536</v>
      </c>
      <c r="O5523" s="63">
        <v>0.1130564</v>
      </c>
      <c r="P5523" s="63">
        <v>5</v>
      </c>
      <c r="Q5523" s="63">
        <v>1.2781749580960001E-2</v>
      </c>
    </row>
    <row r="5524" spans="1:17">
      <c r="A5524" s="63" t="s">
        <v>78</v>
      </c>
      <c r="B5524" s="63" t="s">
        <v>58</v>
      </c>
      <c r="C5524" s="63" t="s">
        <v>50</v>
      </c>
      <c r="D5524" s="63">
        <v>3</v>
      </c>
      <c r="E5524" s="63">
        <v>0.91315559999999996</v>
      </c>
      <c r="F5524" s="63">
        <v>0.50980360000000002</v>
      </c>
      <c r="G5524" s="63">
        <v>-0.40335199999999999</v>
      </c>
      <c r="H5524" s="63">
        <v>77</v>
      </c>
      <c r="I5524" s="63">
        <v>-0.54823949999999999</v>
      </c>
      <c r="J5524" s="63">
        <v>-0.46263880000000002</v>
      </c>
      <c r="K5524" s="63">
        <v>-0.40335199999999999</v>
      </c>
      <c r="L5524" s="63">
        <v>-0.34406510000000001</v>
      </c>
      <c r="M5524" s="63">
        <v>-0.25846439999999998</v>
      </c>
      <c r="N5524" s="63">
        <v>1536</v>
      </c>
      <c r="O5524" s="63">
        <v>0.1130564</v>
      </c>
      <c r="P5524" s="63">
        <v>5</v>
      </c>
      <c r="Q5524" s="63">
        <v>1.2781749580960001E-2</v>
      </c>
    </row>
    <row r="5525" spans="1:17">
      <c r="A5525" s="63" t="s">
        <v>78</v>
      </c>
      <c r="B5525" s="63" t="s">
        <v>58</v>
      </c>
      <c r="C5525" s="63" t="s">
        <v>50</v>
      </c>
      <c r="D5525" s="63">
        <v>4</v>
      </c>
      <c r="E5525" s="63">
        <v>0.84511860000000005</v>
      </c>
      <c r="F5525" s="63">
        <v>0.55607890000000004</v>
      </c>
      <c r="G5525" s="63">
        <v>-0.28903970000000001</v>
      </c>
      <c r="H5525" s="63">
        <v>74.5</v>
      </c>
      <c r="I5525" s="63">
        <v>-0.43392730000000002</v>
      </c>
      <c r="J5525" s="63">
        <v>-0.34832659999999999</v>
      </c>
      <c r="K5525" s="63">
        <v>-0.28903970000000001</v>
      </c>
      <c r="L5525" s="63">
        <v>-0.22975290000000001</v>
      </c>
      <c r="M5525" s="63">
        <v>-0.14415210000000001</v>
      </c>
      <c r="N5525" s="63">
        <v>1536</v>
      </c>
      <c r="O5525" s="63">
        <v>0.1130564</v>
      </c>
      <c r="P5525" s="63">
        <v>5</v>
      </c>
      <c r="Q5525" s="63">
        <v>1.2781749580960001E-2</v>
      </c>
    </row>
    <row r="5526" spans="1:17">
      <c r="A5526" s="63" t="s">
        <v>78</v>
      </c>
      <c r="B5526" s="63" t="s">
        <v>58</v>
      </c>
      <c r="C5526" s="63" t="s">
        <v>50</v>
      </c>
      <c r="D5526" s="63">
        <v>5</v>
      </c>
      <c r="E5526" s="63">
        <v>0.75343320000000003</v>
      </c>
      <c r="F5526" s="63">
        <v>0.55746479999999998</v>
      </c>
      <c r="G5526" s="63">
        <v>-0.19596839999999999</v>
      </c>
      <c r="H5526" s="63">
        <v>74</v>
      </c>
      <c r="I5526" s="63">
        <v>-0.34085599999999999</v>
      </c>
      <c r="J5526" s="63">
        <v>-0.25525520000000002</v>
      </c>
      <c r="K5526" s="63">
        <v>-0.19596839999999999</v>
      </c>
      <c r="L5526" s="63">
        <v>-0.13668159999999999</v>
      </c>
      <c r="M5526" s="63">
        <v>-5.1080800000000003E-2</v>
      </c>
      <c r="N5526" s="63">
        <v>1536</v>
      </c>
      <c r="O5526" s="63">
        <v>0.1130564</v>
      </c>
      <c r="P5526" s="63">
        <v>5</v>
      </c>
      <c r="Q5526" s="63">
        <v>1.2781749580960001E-2</v>
      </c>
    </row>
    <row r="5527" spans="1:17">
      <c r="A5527" s="63" t="s">
        <v>78</v>
      </c>
      <c r="B5527" s="63" t="s">
        <v>58</v>
      </c>
      <c r="C5527" s="63" t="s">
        <v>50</v>
      </c>
      <c r="D5527" s="63">
        <v>6</v>
      </c>
      <c r="E5527" s="63">
        <v>1.1300110000000001</v>
      </c>
      <c r="F5527" s="63">
        <v>0.48566340000000002</v>
      </c>
      <c r="G5527" s="63">
        <v>-0.64434769999999997</v>
      </c>
      <c r="H5527" s="63">
        <v>73</v>
      </c>
      <c r="I5527" s="63">
        <v>-0.78923529999999997</v>
      </c>
      <c r="J5527" s="63">
        <v>-0.7036346</v>
      </c>
      <c r="K5527" s="63">
        <v>-0.64434769999999997</v>
      </c>
      <c r="L5527" s="63">
        <v>-0.58506089999999999</v>
      </c>
      <c r="M5527" s="63">
        <v>-0.49946010000000002</v>
      </c>
      <c r="N5527" s="63">
        <v>1536</v>
      </c>
      <c r="O5527" s="63">
        <v>0.1130564</v>
      </c>
      <c r="P5527" s="63">
        <v>5</v>
      </c>
      <c r="Q5527" s="63">
        <v>1.2781749580960001E-2</v>
      </c>
    </row>
    <row r="5528" spans="1:17">
      <c r="A5528" s="63" t="s">
        <v>78</v>
      </c>
      <c r="B5528" s="63" t="s">
        <v>58</v>
      </c>
      <c r="C5528" s="63" t="s">
        <v>50</v>
      </c>
      <c r="D5528" s="63">
        <v>7</v>
      </c>
      <c r="E5528" s="63">
        <v>1.173972</v>
      </c>
      <c r="F5528" s="63">
        <v>0.82635999999999998</v>
      </c>
      <c r="G5528" s="63">
        <v>-0.34761180000000003</v>
      </c>
      <c r="H5528" s="63">
        <v>72.5</v>
      </c>
      <c r="I5528" s="63">
        <v>-0.49249939999999998</v>
      </c>
      <c r="J5528" s="63">
        <v>-0.4068987</v>
      </c>
      <c r="K5528" s="63">
        <v>-0.34761180000000003</v>
      </c>
      <c r="L5528" s="63">
        <v>-0.288325</v>
      </c>
      <c r="M5528" s="63">
        <v>-0.20272419999999999</v>
      </c>
      <c r="N5528" s="63">
        <v>1536</v>
      </c>
      <c r="O5528" s="63">
        <v>0.1130564</v>
      </c>
      <c r="P5528" s="63">
        <v>5</v>
      </c>
      <c r="Q5528" s="63">
        <v>1.2781749580960001E-2</v>
      </c>
    </row>
    <row r="5529" spans="1:17">
      <c r="A5529" s="63" t="s">
        <v>78</v>
      </c>
      <c r="B5529" s="63" t="s">
        <v>58</v>
      </c>
      <c r="C5529" s="63" t="s">
        <v>50</v>
      </c>
      <c r="D5529" s="63">
        <v>8</v>
      </c>
      <c r="E5529" s="63">
        <v>1.2317260000000001</v>
      </c>
      <c r="F5529" s="63">
        <v>0.90060110000000004</v>
      </c>
      <c r="G5529" s="63">
        <v>-0.33112449999999999</v>
      </c>
      <c r="H5529" s="63">
        <v>74.5</v>
      </c>
      <c r="I5529" s="63">
        <v>-0.47601209999999999</v>
      </c>
      <c r="J5529" s="63">
        <v>-0.39041130000000002</v>
      </c>
      <c r="K5529" s="63">
        <v>-0.33112449999999999</v>
      </c>
      <c r="L5529" s="63">
        <v>-0.27183770000000002</v>
      </c>
      <c r="M5529" s="63">
        <v>-0.18623690000000001</v>
      </c>
      <c r="N5529" s="63">
        <v>1536</v>
      </c>
      <c r="O5529" s="63">
        <v>0.1130564</v>
      </c>
      <c r="P5529" s="63">
        <v>5</v>
      </c>
      <c r="Q5529" s="63">
        <v>1.2781749580960001E-2</v>
      </c>
    </row>
    <row r="5530" spans="1:17">
      <c r="A5530" s="63" t="s">
        <v>78</v>
      </c>
      <c r="B5530" s="63" t="s">
        <v>58</v>
      </c>
      <c r="C5530" s="63" t="s">
        <v>50</v>
      </c>
      <c r="D5530" s="63">
        <v>9</v>
      </c>
      <c r="E5530" s="63">
        <v>1.132118</v>
      </c>
      <c r="F5530" s="63">
        <v>1.0583309999999999</v>
      </c>
      <c r="G5530" s="63">
        <v>-7.3786900000000002E-2</v>
      </c>
      <c r="H5530" s="63">
        <v>76.5</v>
      </c>
      <c r="I5530" s="63">
        <v>-0.21867449999999999</v>
      </c>
      <c r="J5530" s="63">
        <v>-0.13307369999999999</v>
      </c>
      <c r="K5530" s="63">
        <v>-7.3786900000000002E-2</v>
      </c>
      <c r="L5530" s="63">
        <v>-1.4500000000000001E-2</v>
      </c>
      <c r="M5530" s="63">
        <v>7.1100700000000003E-2</v>
      </c>
      <c r="N5530" s="63">
        <v>1536</v>
      </c>
      <c r="O5530" s="63">
        <v>0.1130564</v>
      </c>
      <c r="P5530" s="63">
        <v>5</v>
      </c>
      <c r="Q5530" s="63">
        <v>1.2781749580960001E-2</v>
      </c>
    </row>
    <row r="5531" spans="1:17">
      <c r="A5531" s="63" t="s">
        <v>78</v>
      </c>
      <c r="B5531" s="63" t="s">
        <v>58</v>
      </c>
      <c r="C5531" s="63" t="s">
        <v>50</v>
      </c>
      <c r="D5531" s="63">
        <v>10</v>
      </c>
      <c r="E5531" s="63">
        <v>1.167416</v>
      </c>
      <c r="F5531" s="63">
        <v>1.088238</v>
      </c>
      <c r="G5531" s="63">
        <v>-7.9178600000000002E-2</v>
      </c>
      <c r="H5531" s="63">
        <v>80.5</v>
      </c>
      <c r="I5531" s="63">
        <v>-0.22406619999999999</v>
      </c>
      <c r="J5531" s="63">
        <v>-0.13846539999999999</v>
      </c>
      <c r="K5531" s="63">
        <v>-7.9178600000000002E-2</v>
      </c>
      <c r="L5531" s="63">
        <v>-1.9891699999999998E-2</v>
      </c>
      <c r="M5531" s="63">
        <v>6.5709000000000004E-2</v>
      </c>
      <c r="N5531" s="63">
        <v>1536</v>
      </c>
      <c r="O5531" s="63">
        <v>0.1130564</v>
      </c>
      <c r="P5531" s="63">
        <v>5</v>
      </c>
      <c r="Q5531" s="63">
        <v>1.2781749580960001E-2</v>
      </c>
    </row>
    <row r="5532" spans="1:17">
      <c r="A5532" s="63" t="s">
        <v>78</v>
      </c>
      <c r="B5532" s="63" t="s">
        <v>58</v>
      </c>
      <c r="C5532" s="63" t="s">
        <v>50</v>
      </c>
      <c r="D5532" s="63">
        <v>11</v>
      </c>
      <c r="E5532" s="63">
        <v>1.1176839999999999</v>
      </c>
      <c r="F5532" s="63">
        <v>1.2181679999999999</v>
      </c>
      <c r="G5532" s="63">
        <v>0.10048410000000001</v>
      </c>
      <c r="H5532" s="63">
        <v>84.5</v>
      </c>
      <c r="I5532" s="63">
        <v>-4.4403499999999999E-2</v>
      </c>
      <c r="J5532" s="63">
        <v>4.1197299999999999E-2</v>
      </c>
      <c r="K5532" s="63">
        <v>0.10048410000000001</v>
      </c>
      <c r="L5532" s="63">
        <v>0.159771</v>
      </c>
      <c r="M5532" s="63">
        <v>0.2453717</v>
      </c>
      <c r="N5532" s="63">
        <v>1536</v>
      </c>
      <c r="O5532" s="63">
        <v>0.1130564</v>
      </c>
      <c r="P5532" s="63">
        <v>5</v>
      </c>
      <c r="Q5532" s="63">
        <v>1.2781749580960001E-2</v>
      </c>
    </row>
    <row r="5533" spans="1:17">
      <c r="A5533" s="63" t="s">
        <v>78</v>
      </c>
      <c r="B5533" s="63" t="s">
        <v>58</v>
      </c>
      <c r="C5533" s="63" t="s">
        <v>50</v>
      </c>
      <c r="D5533" s="63">
        <v>12</v>
      </c>
      <c r="E5533" s="63">
        <v>1.124649</v>
      </c>
      <c r="F5533" s="63">
        <v>1.4102859999999999</v>
      </c>
      <c r="G5533" s="63">
        <v>0.28563690000000003</v>
      </c>
      <c r="H5533" s="63">
        <v>87.5</v>
      </c>
      <c r="I5533" s="63">
        <v>0.14074929999999999</v>
      </c>
      <c r="J5533" s="63">
        <v>0.2263501</v>
      </c>
      <c r="K5533" s="63">
        <v>0.28563690000000003</v>
      </c>
      <c r="L5533" s="63">
        <v>0.3449237</v>
      </c>
      <c r="M5533" s="63">
        <v>0.43052449999999998</v>
      </c>
      <c r="N5533" s="63">
        <v>1536</v>
      </c>
      <c r="O5533" s="63">
        <v>0.1130564</v>
      </c>
      <c r="P5533" s="63">
        <v>5</v>
      </c>
      <c r="Q5533" s="63">
        <v>1.2781749580960001E-2</v>
      </c>
    </row>
    <row r="5534" spans="1:17">
      <c r="A5534" s="63" t="s">
        <v>78</v>
      </c>
      <c r="B5534" s="63" t="s">
        <v>58</v>
      </c>
      <c r="C5534" s="63" t="s">
        <v>50</v>
      </c>
      <c r="D5534" s="63">
        <v>13</v>
      </c>
      <c r="E5534" s="63">
        <v>1.027501</v>
      </c>
      <c r="F5534" s="63">
        <v>1.6154869999999999</v>
      </c>
      <c r="G5534" s="63">
        <v>0.58798550000000005</v>
      </c>
      <c r="H5534" s="63">
        <v>91</v>
      </c>
      <c r="I5534" s="63">
        <v>0.44309789999999999</v>
      </c>
      <c r="J5534" s="63">
        <v>0.52869869999999997</v>
      </c>
      <c r="K5534" s="63">
        <v>0.58798550000000005</v>
      </c>
      <c r="L5534" s="63">
        <v>0.64727230000000002</v>
      </c>
      <c r="M5534" s="63">
        <v>0.73287310000000006</v>
      </c>
      <c r="N5534" s="63">
        <v>1536</v>
      </c>
      <c r="O5534" s="63">
        <v>0.1130564</v>
      </c>
      <c r="P5534" s="63">
        <v>5</v>
      </c>
      <c r="Q5534" s="63">
        <v>1.2781749580960001E-2</v>
      </c>
    </row>
    <row r="5535" spans="1:17">
      <c r="A5535" s="63" t="s">
        <v>78</v>
      </c>
      <c r="B5535" s="63" t="s">
        <v>58</v>
      </c>
      <c r="C5535" s="63" t="s">
        <v>50</v>
      </c>
      <c r="D5535" s="63">
        <v>14</v>
      </c>
      <c r="E5535" s="63">
        <v>1.11696</v>
      </c>
      <c r="F5535" s="63">
        <v>1.8640540000000001</v>
      </c>
      <c r="G5535" s="63">
        <v>0.74709429999999999</v>
      </c>
      <c r="H5535" s="63">
        <v>93</v>
      </c>
      <c r="I5535" s="63">
        <v>0.60220669999999998</v>
      </c>
      <c r="J5535" s="63">
        <v>0.68780739999999996</v>
      </c>
      <c r="K5535" s="63">
        <v>0.74709429999999999</v>
      </c>
      <c r="L5535" s="63">
        <v>0.80638109999999996</v>
      </c>
      <c r="M5535" s="63">
        <v>0.89198180000000005</v>
      </c>
      <c r="N5535" s="63">
        <v>1536</v>
      </c>
      <c r="O5535" s="63">
        <v>0.1130564</v>
      </c>
      <c r="P5535" s="63">
        <v>5</v>
      </c>
      <c r="Q5535" s="63">
        <v>1.2781749580960001E-2</v>
      </c>
    </row>
    <row r="5536" spans="1:17">
      <c r="A5536" s="63" t="s">
        <v>78</v>
      </c>
      <c r="B5536" s="63" t="s">
        <v>58</v>
      </c>
      <c r="C5536" s="63" t="s">
        <v>50</v>
      </c>
      <c r="D5536" s="63">
        <v>15</v>
      </c>
      <c r="E5536" s="63">
        <v>1.212582</v>
      </c>
      <c r="F5536" s="63">
        <v>1.9777389999999999</v>
      </c>
      <c r="G5536" s="63">
        <v>0.76515639999999996</v>
      </c>
      <c r="H5536" s="63">
        <v>93</v>
      </c>
      <c r="I5536" s="63">
        <v>0.62026879999999995</v>
      </c>
      <c r="J5536" s="63">
        <v>0.70586959999999999</v>
      </c>
      <c r="K5536" s="63">
        <v>0.76515639999999996</v>
      </c>
      <c r="L5536" s="63">
        <v>0.82444320000000004</v>
      </c>
      <c r="M5536" s="63">
        <v>0.91004399999999996</v>
      </c>
      <c r="N5536" s="63">
        <v>1536</v>
      </c>
      <c r="O5536" s="63">
        <v>0.1130564</v>
      </c>
      <c r="P5536" s="63">
        <v>5</v>
      </c>
      <c r="Q5536" s="63">
        <v>1.2781749580960001E-2</v>
      </c>
    </row>
    <row r="5537" spans="1:17">
      <c r="A5537" s="63" t="s">
        <v>78</v>
      </c>
      <c r="B5537" s="63" t="s">
        <v>58</v>
      </c>
      <c r="C5537" s="63" t="s">
        <v>50</v>
      </c>
      <c r="D5537" s="63">
        <v>16</v>
      </c>
      <c r="E5537" s="63">
        <v>1.4058850000000001</v>
      </c>
      <c r="F5537" s="63">
        <v>2.1805020000000002</v>
      </c>
      <c r="G5537" s="63">
        <v>0.77461780000000002</v>
      </c>
      <c r="H5537" s="63">
        <v>94.5</v>
      </c>
      <c r="I5537" s="63">
        <v>0.62973020000000002</v>
      </c>
      <c r="J5537" s="63">
        <v>0.71533100000000005</v>
      </c>
      <c r="K5537" s="63">
        <v>0.77461780000000002</v>
      </c>
      <c r="L5537" s="63">
        <v>0.8339046</v>
      </c>
      <c r="M5537" s="63">
        <v>0.91950540000000003</v>
      </c>
      <c r="N5537" s="63">
        <v>1536</v>
      </c>
      <c r="O5537" s="63">
        <v>0.1130564</v>
      </c>
      <c r="P5537" s="63">
        <v>5</v>
      </c>
      <c r="Q5537" s="63">
        <v>1.2781749580960001E-2</v>
      </c>
    </row>
    <row r="5538" spans="1:17">
      <c r="A5538" s="63" t="s">
        <v>78</v>
      </c>
      <c r="B5538" s="63" t="s">
        <v>58</v>
      </c>
      <c r="C5538" s="63" t="s">
        <v>50</v>
      </c>
      <c r="D5538" s="63">
        <v>17</v>
      </c>
      <c r="E5538" s="63">
        <v>1.5933630000000001</v>
      </c>
      <c r="F5538" s="63">
        <v>2.3383259999999999</v>
      </c>
      <c r="G5538" s="63">
        <v>0.74496280000000004</v>
      </c>
      <c r="H5538" s="63">
        <v>95</v>
      </c>
      <c r="I5538" s="63">
        <v>0.60007520000000003</v>
      </c>
      <c r="J5538" s="63">
        <v>0.68567599999999995</v>
      </c>
      <c r="K5538" s="63">
        <v>0.74496280000000004</v>
      </c>
      <c r="L5538" s="63">
        <v>0.80424960000000001</v>
      </c>
      <c r="M5538" s="63">
        <v>0.88985040000000004</v>
      </c>
      <c r="N5538" s="63">
        <v>1536</v>
      </c>
      <c r="O5538" s="63">
        <v>0.1130564</v>
      </c>
      <c r="P5538" s="63">
        <v>5</v>
      </c>
      <c r="Q5538" s="63">
        <v>1.2781749580960001E-2</v>
      </c>
    </row>
    <row r="5539" spans="1:17">
      <c r="A5539" s="63" t="s">
        <v>78</v>
      </c>
      <c r="B5539" s="63" t="s">
        <v>58</v>
      </c>
      <c r="C5539" s="63" t="s">
        <v>50</v>
      </c>
      <c r="D5539" s="63">
        <v>18</v>
      </c>
      <c r="E5539" s="63">
        <v>1.7637830000000001</v>
      </c>
      <c r="F5539" s="63">
        <v>2.440699</v>
      </c>
      <c r="G5539" s="63">
        <v>0.67691539999999994</v>
      </c>
      <c r="H5539" s="63">
        <v>94.5</v>
      </c>
      <c r="I5539" s="63">
        <v>0.53202780000000005</v>
      </c>
      <c r="J5539" s="63">
        <v>0.61762859999999997</v>
      </c>
      <c r="K5539" s="63">
        <v>0.67691539999999994</v>
      </c>
      <c r="L5539" s="63">
        <v>0.73620220000000003</v>
      </c>
      <c r="M5539" s="63">
        <v>0.82180299999999995</v>
      </c>
      <c r="N5539" s="63">
        <v>1536</v>
      </c>
      <c r="O5539" s="63">
        <v>0.1130564</v>
      </c>
      <c r="P5539" s="63">
        <v>5</v>
      </c>
      <c r="Q5539" s="63">
        <v>1.2781749580960001E-2</v>
      </c>
    </row>
    <row r="5540" spans="1:17">
      <c r="A5540" s="63" t="s">
        <v>78</v>
      </c>
      <c r="B5540" s="63" t="s">
        <v>58</v>
      </c>
      <c r="C5540" s="63" t="s">
        <v>50</v>
      </c>
      <c r="D5540" s="63">
        <v>19</v>
      </c>
      <c r="E5540" s="63">
        <v>2.1397279999999999</v>
      </c>
      <c r="F5540" s="63">
        <v>2.5175519999999998</v>
      </c>
      <c r="G5540" s="63">
        <v>0.37782339999999998</v>
      </c>
      <c r="H5540" s="63">
        <v>95</v>
      </c>
      <c r="I5540" s="63">
        <v>0.2329358</v>
      </c>
      <c r="J5540" s="63">
        <v>0.3185365</v>
      </c>
      <c r="K5540" s="63">
        <v>0.37782339999999998</v>
      </c>
      <c r="L5540" s="63">
        <v>0.4371102</v>
      </c>
      <c r="M5540" s="63">
        <v>0.52271089999999998</v>
      </c>
      <c r="N5540" s="63">
        <v>1536</v>
      </c>
      <c r="O5540" s="63">
        <v>0.1130564</v>
      </c>
      <c r="P5540" s="63">
        <v>5</v>
      </c>
      <c r="Q5540" s="63">
        <v>1.2781749580960001E-2</v>
      </c>
    </row>
    <row r="5541" spans="1:17">
      <c r="A5541" s="63" t="s">
        <v>78</v>
      </c>
      <c r="B5541" s="63" t="s">
        <v>58</v>
      </c>
      <c r="C5541" s="63" t="s">
        <v>50</v>
      </c>
      <c r="D5541" s="63">
        <v>20</v>
      </c>
      <c r="E5541" s="63">
        <v>2.3119360000000002</v>
      </c>
      <c r="F5541" s="63">
        <v>2.4374129999999998</v>
      </c>
      <c r="G5541" s="63">
        <v>0.12547759999999999</v>
      </c>
      <c r="H5541" s="63">
        <v>94</v>
      </c>
      <c r="I5541" s="63">
        <v>-1.941E-2</v>
      </c>
      <c r="J5541" s="63">
        <v>6.6190700000000005E-2</v>
      </c>
      <c r="K5541" s="63">
        <v>0.12547759999999999</v>
      </c>
      <c r="L5541" s="63">
        <v>0.1847644</v>
      </c>
      <c r="M5541" s="63">
        <v>0.27036510000000002</v>
      </c>
      <c r="N5541" s="63">
        <v>1536</v>
      </c>
      <c r="O5541" s="63">
        <v>0.1130564</v>
      </c>
      <c r="P5541" s="63">
        <v>5</v>
      </c>
      <c r="Q5541" s="63">
        <v>1.2781749580960001E-2</v>
      </c>
    </row>
    <row r="5542" spans="1:17">
      <c r="A5542" s="63" t="s">
        <v>78</v>
      </c>
      <c r="B5542" s="63" t="s">
        <v>58</v>
      </c>
      <c r="C5542" s="63" t="s">
        <v>50</v>
      </c>
      <c r="D5542" s="63">
        <v>21</v>
      </c>
      <c r="E5542" s="63">
        <v>2.3209949999999999</v>
      </c>
      <c r="F5542" s="63">
        <v>2.3059859999999999</v>
      </c>
      <c r="G5542" s="63">
        <v>-1.5009400000000001E-2</v>
      </c>
      <c r="H5542" s="63">
        <v>92</v>
      </c>
      <c r="I5542" s="63">
        <v>-0.15989700000000001</v>
      </c>
      <c r="J5542" s="63">
        <v>-7.4296200000000007E-2</v>
      </c>
      <c r="K5542" s="63">
        <v>-1.5009400000000001E-2</v>
      </c>
      <c r="L5542" s="63">
        <v>4.4277400000000001E-2</v>
      </c>
      <c r="M5542" s="63">
        <v>0.1298782</v>
      </c>
      <c r="N5542" s="63">
        <v>1536</v>
      </c>
      <c r="O5542" s="63">
        <v>0.1130564</v>
      </c>
      <c r="P5542" s="63">
        <v>5</v>
      </c>
      <c r="Q5542" s="63">
        <v>1.2781749580960001E-2</v>
      </c>
    </row>
    <row r="5543" spans="1:17">
      <c r="A5543" s="63" t="s">
        <v>78</v>
      </c>
      <c r="B5543" s="63" t="s">
        <v>58</v>
      </c>
      <c r="C5543" s="63" t="s">
        <v>50</v>
      </c>
      <c r="D5543" s="63">
        <v>22</v>
      </c>
      <c r="E5543" s="63">
        <v>2.1051160000000002</v>
      </c>
      <c r="F5543" s="63">
        <v>2.1547329999999998</v>
      </c>
      <c r="G5543" s="63">
        <v>4.9616800000000003E-2</v>
      </c>
      <c r="H5543" s="63">
        <v>89.5</v>
      </c>
      <c r="I5543" s="63">
        <v>-9.5270800000000003E-2</v>
      </c>
      <c r="J5543" s="63">
        <v>-9.6699999999999998E-3</v>
      </c>
      <c r="K5543" s="63">
        <v>4.9616800000000003E-2</v>
      </c>
      <c r="L5543" s="63">
        <v>0.1089036</v>
      </c>
      <c r="M5543" s="63">
        <v>0.19450439999999999</v>
      </c>
      <c r="N5543" s="63">
        <v>1536</v>
      </c>
      <c r="O5543" s="63">
        <v>0.1130564</v>
      </c>
      <c r="P5543" s="63">
        <v>5</v>
      </c>
      <c r="Q5543" s="63">
        <v>1.2781749580960001E-2</v>
      </c>
    </row>
    <row r="5544" spans="1:17">
      <c r="A5544" s="63" t="s">
        <v>78</v>
      </c>
      <c r="B5544" s="63" t="s">
        <v>58</v>
      </c>
      <c r="C5544" s="63" t="s">
        <v>50</v>
      </c>
      <c r="D5544" s="63">
        <v>23</v>
      </c>
      <c r="E5544" s="63">
        <v>1.6371979999999999</v>
      </c>
      <c r="F5544" s="63">
        <v>1.8793850000000001</v>
      </c>
      <c r="G5544" s="63">
        <v>0.24218770000000001</v>
      </c>
      <c r="H5544" s="63">
        <v>87.5</v>
      </c>
      <c r="I5544" s="63">
        <v>9.73001E-2</v>
      </c>
      <c r="J5544" s="63">
        <v>0.18290090000000001</v>
      </c>
      <c r="K5544" s="63">
        <v>0.24218770000000001</v>
      </c>
      <c r="L5544" s="63">
        <v>0.30147459999999998</v>
      </c>
      <c r="M5544" s="63">
        <v>0.38707530000000001</v>
      </c>
      <c r="N5544" s="63">
        <v>1536</v>
      </c>
      <c r="O5544" s="63">
        <v>0.1130564</v>
      </c>
      <c r="P5544" s="63">
        <v>5</v>
      </c>
      <c r="Q5544" s="63">
        <v>1.2781749580960001E-2</v>
      </c>
    </row>
    <row r="5545" spans="1:17">
      <c r="A5545" s="63" t="s">
        <v>78</v>
      </c>
      <c r="B5545" s="63" t="s">
        <v>58</v>
      </c>
      <c r="C5545" s="63" t="s">
        <v>50</v>
      </c>
      <c r="D5545" s="63">
        <v>24</v>
      </c>
      <c r="E5545" s="63">
        <v>1.4117120000000001</v>
      </c>
      <c r="F5545" s="63">
        <v>1.265846</v>
      </c>
      <c r="G5545" s="63">
        <v>-0.14586589999999999</v>
      </c>
      <c r="H5545" s="63">
        <v>84.5</v>
      </c>
      <c r="I5545" s="63">
        <v>-0.2907535</v>
      </c>
      <c r="J5545" s="63">
        <v>-0.2051528</v>
      </c>
      <c r="K5545" s="63">
        <v>-0.14586589999999999</v>
      </c>
      <c r="L5545" s="63">
        <v>-8.6579100000000006E-2</v>
      </c>
      <c r="M5545" s="63">
        <v>-9.7830000000000009E-4</v>
      </c>
      <c r="N5545" s="63">
        <v>1536</v>
      </c>
      <c r="O5545" s="63">
        <v>0.1130564</v>
      </c>
      <c r="P5545" s="63">
        <v>5</v>
      </c>
      <c r="Q5545" s="63">
        <v>1.2781749580960001E-2</v>
      </c>
    </row>
    <row r="5546" spans="1:17">
      <c r="A5546" s="63" t="s">
        <v>78</v>
      </c>
      <c r="B5546" s="63" t="s">
        <v>58</v>
      </c>
      <c r="C5546" s="63" t="s">
        <v>51</v>
      </c>
      <c r="D5546" s="63">
        <v>1</v>
      </c>
      <c r="E5546" s="63">
        <v>1.174399</v>
      </c>
      <c r="F5546" s="63">
        <v>0.94304410000000005</v>
      </c>
      <c r="G5546" s="63">
        <v>-0.23135500000000001</v>
      </c>
      <c r="H5546" s="63">
        <v>74.5</v>
      </c>
      <c r="I5546" s="63">
        <v>-0.37624249999999998</v>
      </c>
      <c r="J5546" s="63">
        <v>-0.29064180000000001</v>
      </c>
      <c r="K5546" s="63">
        <v>-0.23135500000000001</v>
      </c>
      <c r="L5546" s="63">
        <v>-0.1720681</v>
      </c>
      <c r="M5546" s="63">
        <v>-8.64674E-2</v>
      </c>
      <c r="N5546" s="63">
        <v>1536</v>
      </c>
      <c r="O5546" s="63">
        <v>0.1130564</v>
      </c>
      <c r="P5546" s="63">
        <v>6</v>
      </c>
      <c r="Q5546" s="63">
        <v>1.2781749580960001E-2</v>
      </c>
    </row>
    <row r="5547" spans="1:17">
      <c r="A5547" s="63" t="s">
        <v>78</v>
      </c>
      <c r="B5547" s="63" t="s">
        <v>58</v>
      </c>
      <c r="C5547" s="63" t="s">
        <v>51</v>
      </c>
      <c r="D5547" s="63">
        <v>2</v>
      </c>
      <c r="E5547" s="63">
        <v>0.97618550000000004</v>
      </c>
      <c r="F5547" s="63">
        <v>0.74185500000000004</v>
      </c>
      <c r="G5547" s="63">
        <v>-0.2343305</v>
      </c>
      <c r="H5547" s="63">
        <v>66.5</v>
      </c>
      <c r="I5547" s="63">
        <v>-0.3792181</v>
      </c>
      <c r="J5547" s="63">
        <v>-0.29361730000000003</v>
      </c>
      <c r="K5547" s="63">
        <v>-0.2343305</v>
      </c>
      <c r="L5547" s="63">
        <v>-0.17504359999999999</v>
      </c>
      <c r="M5547" s="63">
        <v>-8.9442900000000006E-2</v>
      </c>
      <c r="N5547" s="63">
        <v>1536</v>
      </c>
      <c r="O5547" s="63">
        <v>0.1130564</v>
      </c>
      <c r="P5547" s="63">
        <v>6</v>
      </c>
      <c r="Q5547" s="63">
        <v>1.2781749580960001E-2</v>
      </c>
    </row>
    <row r="5548" spans="1:17">
      <c r="A5548" s="63" t="s">
        <v>78</v>
      </c>
      <c r="B5548" s="63" t="s">
        <v>58</v>
      </c>
      <c r="C5548" s="63" t="s">
        <v>51</v>
      </c>
      <c r="D5548" s="63">
        <v>3</v>
      </c>
      <c r="E5548" s="63">
        <v>0.92717020000000006</v>
      </c>
      <c r="F5548" s="63">
        <v>0.69559420000000005</v>
      </c>
      <c r="G5548" s="63">
        <v>-0.231576</v>
      </c>
      <c r="H5548" s="63">
        <v>66</v>
      </c>
      <c r="I5548" s="63">
        <v>-0.37646360000000001</v>
      </c>
      <c r="J5548" s="63">
        <v>-0.29086279999999998</v>
      </c>
      <c r="K5548" s="63">
        <v>-0.231576</v>
      </c>
      <c r="L5548" s="63">
        <v>-0.1722891</v>
      </c>
      <c r="M5548" s="63">
        <v>-8.6688399999999999E-2</v>
      </c>
      <c r="N5548" s="63">
        <v>1536</v>
      </c>
      <c r="O5548" s="63">
        <v>0.1130564</v>
      </c>
      <c r="P5548" s="63">
        <v>6</v>
      </c>
      <c r="Q5548" s="63">
        <v>1.2781749580960001E-2</v>
      </c>
    </row>
    <row r="5549" spans="1:17">
      <c r="A5549" s="63" t="s">
        <v>78</v>
      </c>
      <c r="B5549" s="63" t="s">
        <v>58</v>
      </c>
      <c r="C5549" s="63" t="s">
        <v>51</v>
      </c>
      <c r="D5549" s="63">
        <v>4</v>
      </c>
      <c r="E5549" s="63">
        <v>0.90750609999999998</v>
      </c>
      <c r="F5549" s="63">
        <v>0.69894400000000001</v>
      </c>
      <c r="G5549" s="63">
        <v>-0.2085621</v>
      </c>
      <c r="H5549" s="63">
        <v>65.5</v>
      </c>
      <c r="I5549" s="63">
        <v>-0.35344969999999998</v>
      </c>
      <c r="J5549" s="63">
        <v>-0.267849</v>
      </c>
      <c r="K5549" s="63">
        <v>-0.2085621</v>
      </c>
      <c r="L5549" s="63">
        <v>-0.1492753</v>
      </c>
      <c r="M5549" s="63">
        <v>-6.3674499999999995E-2</v>
      </c>
      <c r="N5549" s="63">
        <v>1536</v>
      </c>
      <c r="O5549" s="63">
        <v>0.1130564</v>
      </c>
      <c r="P5549" s="63">
        <v>6</v>
      </c>
      <c r="Q5549" s="63">
        <v>1.2781749580960001E-2</v>
      </c>
    </row>
    <row r="5550" spans="1:17">
      <c r="A5550" s="63" t="s">
        <v>78</v>
      </c>
      <c r="B5550" s="63" t="s">
        <v>58</v>
      </c>
      <c r="C5550" s="63" t="s">
        <v>51</v>
      </c>
      <c r="D5550" s="63">
        <v>5</v>
      </c>
      <c r="E5550" s="63">
        <v>0.91180749999999999</v>
      </c>
      <c r="F5550" s="63">
        <v>0.69671059999999996</v>
      </c>
      <c r="G5550" s="63">
        <v>-0.21509700000000001</v>
      </c>
      <c r="H5550" s="63">
        <v>64</v>
      </c>
      <c r="I5550" s="63">
        <v>-0.35998449999999999</v>
      </c>
      <c r="J5550" s="63">
        <v>-0.27438380000000001</v>
      </c>
      <c r="K5550" s="63">
        <v>-0.21509700000000001</v>
      </c>
      <c r="L5550" s="63">
        <v>-0.15581010000000001</v>
      </c>
      <c r="M5550" s="63">
        <v>-7.0209400000000005E-2</v>
      </c>
      <c r="N5550" s="63">
        <v>1536</v>
      </c>
      <c r="O5550" s="63">
        <v>0.1130564</v>
      </c>
      <c r="P5550" s="63">
        <v>6</v>
      </c>
      <c r="Q5550" s="63">
        <v>1.2781749580960001E-2</v>
      </c>
    </row>
    <row r="5551" spans="1:17">
      <c r="A5551" s="63" t="s">
        <v>78</v>
      </c>
      <c r="B5551" s="63" t="s">
        <v>58</v>
      </c>
      <c r="C5551" s="63" t="s">
        <v>51</v>
      </c>
      <c r="D5551" s="63">
        <v>6</v>
      </c>
      <c r="E5551" s="63">
        <v>1.001422</v>
      </c>
      <c r="F5551" s="63">
        <v>0.74382250000000005</v>
      </c>
      <c r="G5551" s="63">
        <v>-0.25759910000000003</v>
      </c>
      <c r="H5551" s="63">
        <v>65.5</v>
      </c>
      <c r="I5551" s="63">
        <v>-0.40248669999999998</v>
      </c>
      <c r="J5551" s="63">
        <v>-0.3168859</v>
      </c>
      <c r="K5551" s="63">
        <v>-0.25759910000000003</v>
      </c>
      <c r="L5551" s="63">
        <v>-0.19831219999999999</v>
      </c>
      <c r="M5551" s="63">
        <v>-0.11271150000000001</v>
      </c>
      <c r="N5551" s="63">
        <v>1536</v>
      </c>
      <c r="O5551" s="63">
        <v>0.1130564</v>
      </c>
      <c r="P5551" s="63">
        <v>6</v>
      </c>
      <c r="Q5551" s="63">
        <v>1.2781749580960001E-2</v>
      </c>
    </row>
    <row r="5552" spans="1:17">
      <c r="A5552" s="63" t="s">
        <v>78</v>
      </c>
      <c r="B5552" s="63" t="s">
        <v>58</v>
      </c>
      <c r="C5552" s="63" t="s">
        <v>51</v>
      </c>
      <c r="D5552" s="63">
        <v>7</v>
      </c>
      <c r="E5552" s="63">
        <v>1.2108570000000001</v>
      </c>
      <c r="F5552" s="63">
        <v>0.92433790000000005</v>
      </c>
      <c r="G5552" s="63">
        <v>-0.28651919999999997</v>
      </c>
      <c r="H5552" s="63">
        <v>69.5</v>
      </c>
      <c r="I5552" s="63">
        <v>-0.43140679999999998</v>
      </c>
      <c r="J5552" s="63">
        <v>-0.345806</v>
      </c>
      <c r="K5552" s="63">
        <v>-0.28651919999999997</v>
      </c>
      <c r="L5552" s="63">
        <v>-0.2272323</v>
      </c>
      <c r="M5552" s="63">
        <v>-0.1416316</v>
      </c>
      <c r="N5552" s="63">
        <v>1536</v>
      </c>
      <c r="O5552" s="63">
        <v>0.1130564</v>
      </c>
      <c r="P5552" s="63">
        <v>6</v>
      </c>
      <c r="Q5552" s="63">
        <v>1.2781749580960001E-2</v>
      </c>
    </row>
    <row r="5553" spans="1:17">
      <c r="A5553" s="63" t="s">
        <v>78</v>
      </c>
      <c r="B5553" s="63" t="s">
        <v>58</v>
      </c>
      <c r="C5553" s="63" t="s">
        <v>51</v>
      </c>
      <c r="D5553" s="63">
        <v>8</v>
      </c>
      <c r="E5553" s="63">
        <v>1.401132</v>
      </c>
      <c r="F5553" s="63">
        <v>1.0501739999999999</v>
      </c>
      <c r="G5553" s="63">
        <v>-0.35095789999999999</v>
      </c>
      <c r="H5553" s="63">
        <v>75.5</v>
      </c>
      <c r="I5553" s="63">
        <v>-0.49584549999999999</v>
      </c>
      <c r="J5553" s="63">
        <v>-0.41024470000000002</v>
      </c>
      <c r="K5553" s="63">
        <v>-0.35095789999999999</v>
      </c>
      <c r="L5553" s="63">
        <v>-0.29167100000000001</v>
      </c>
      <c r="M5553" s="63">
        <v>-0.20607030000000001</v>
      </c>
      <c r="N5553" s="63">
        <v>1536</v>
      </c>
      <c r="O5553" s="63">
        <v>0.1130564</v>
      </c>
      <c r="P5553" s="63">
        <v>6</v>
      </c>
      <c r="Q5553" s="63">
        <v>1.2781749580960001E-2</v>
      </c>
    </row>
    <row r="5554" spans="1:17">
      <c r="A5554" s="63" t="s">
        <v>78</v>
      </c>
      <c r="B5554" s="63" t="s">
        <v>58</v>
      </c>
      <c r="C5554" s="63" t="s">
        <v>51</v>
      </c>
      <c r="D5554" s="63">
        <v>9</v>
      </c>
      <c r="E5554" s="63">
        <v>1.1286099999999999</v>
      </c>
      <c r="F5554" s="63">
        <v>1.10571</v>
      </c>
      <c r="G5554" s="63">
        <v>-2.2899599999999999E-2</v>
      </c>
      <c r="H5554" s="63">
        <v>83</v>
      </c>
      <c r="I5554" s="63">
        <v>-0.1677872</v>
      </c>
      <c r="J5554" s="63">
        <v>-8.2186499999999996E-2</v>
      </c>
      <c r="K5554" s="63">
        <v>-2.2899599999999999E-2</v>
      </c>
      <c r="L5554" s="63">
        <v>3.6387200000000001E-2</v>
      </c>
      <c r="M5554" s="63">
        <v>0.121988</v>
      </c>
      <c r="N5554" s="63">
        <v>1536</v>
      </c>
      <c r="O5554" s="63">
        <v>0.1130564</v>
      </c>
      <c r="P5554" s="63">
        <v>6</v>
      </c>
      <c r="Q5554" s="63">
        <v>1.2781749580960001E-2</v>
      </c>
    </row>
    <row r="5555" spans="1:17">
      <c r="A5555" s="63" t="s">
        <v>78</v>
      </c>
      <c r="B5555" s="63" t="s">
        <v>58</v>
      </c>
      <c r="C5555" s="63" t="s">
        <v>51</v>
      </c>
      <c r="D5555" s="63">
        <v>10</v>
      </c>
      <c r="E5555" s="63">
        <v>1.2320530000000001</v>
      </c>
      <c r="F5555" s="63">
        <v>1.1737690000000001</v>
      </c>
      <c r="G5555" s="63">
        <v>-5.8284000000000002E-2</v>
      </c>
      <c r="H5555" s="63">
        <v>86</v>
      </c>
      <c r="I5555" s="63">
        <v>-0.20317160000000001</v>
      </c>
      <c r="J5555" s="63">
        <v>-0.11757090000000001</v>
      </c>
      <c r="K5555" s="63">
        <v>-5.8284000000000002E-2</v>
      </c>
      <c r="L5555" s="63">
        <v>1.0028000000000001E-3</v>
      </c>
      <c r="M5555" s="63">
        <v>8.6603600000000003E-2</v>
      </c>
      <c r="N5555" s="63">
        <v>1536</v>
      </c>
      <c r="O5555" s="63">
        <v>0.1130564</v>
      </c>
      <c r="P5555" s="63">
        <v>6</v>
      </c>
      <c r="Q5555" s="63">
        <v>1.2781749580960001E-2</v>
      </c>
    </row>
    <row r="5556" spans="1:17">
      <c r="A5556" s="63" t="s">
        <v>78</v>
      </c>
      <c r="B5556" s="63" t="s">
        <v>58</v>
      </c>
      <c r="C5556" s="63" t="s">
        <v>51</v>
      </c>
      <c r="D5556" s="63">
        <v>11</v>
      </c>
      <c r="E5556" s="63">
        <v>1.2351890000000001</v>
      </c>
      <c r="F5556" s="63">
        <v>1.3730530000000001</v>
      </c>
      <c r="G5556" s="63">
        <v>0.13786399999999999</v>
      </c>
      <c r="H5556" s="63">
        <v>88</v>
      </c>
      <c r="I5556" s="63">
        <v>-7.0235999999999996E-3</v>
      </c>
      <c r="J5556" s="63">
        <v>7.85772E-2</v>
      </c>
      <c r="K5556" s="63">
        <v>0.13786399999999999</v>
      </c>
      <c r="L5556" s="63">
        <v>0.19715079999999999</v>
      </c>
      <c r="M5556" s="63">
        <v>0.28275159999999999</v>
      </c>
      <c r="N5556" s="63">
        <v>1536</v>
      </c>
      <c r="O5556" s="63">
        <v>0.1130564</v>
      </c>
      <c r="P5556" s="63">
        <v>6</v>
      </c>
      <c r="Q5556" s="63">
        <v>1.2781749580960001E-2</v>
      </c>
    </row>
    <row r="5557" spans="1:17">
      <c r="A5557" s="63" t="s">
        <v>78</v>
      </c>
      <c r="B5557" s="63" t="s">
        <v>58</v>
      </c>
      <c r="C5557" s="63" t="s">
        <v>51</v>
      </c>
      <c r="D5557" s="63">
        <v>12</v>
      </c>
      <c r="E5557" s="63">
        <v>1.2870090000000001</v>
      </c>
      <c r="F5557" s="63">
        <v>1.648199</v>
      </c>
      <c r="G5557" s="63">
        <v>0.3611897</v>
      </c>
      <c r="H5557" s="63">
        <v>91</v>
      </c>
      <c r="I5557" s="63">
        <v>0.2163021</v>
      </c>
      <c r="J5557" s="63">
        <v>0.30190289999999997</v>
      </c>
      <c r="K5557" s="63">
        <v>0.3611897</v>
      </c>
      <c r="L5557" s="63">
        <v>0.42047659999999998</v>
      </c>
      <c r="M5557" s="63">
        <v>0.50607729999999995</v>
      </c>
      <c r="N5557" s="63">
        <v>1536</v>
      </c>
      <c r="O5557" s="63">
        <v>0.1130564</v>
      </c>
      <c r="P5557" s="63">
        <v>6</v>
      </c>
      <c r="Q5557" s="63">
        <v>1.2781749580960001E-2</v>
      </c>
    </row>
    <row r="5558" spans="1:17">
      <c r="A5558" s="63" t="s">
        <v>78</v>
      </c>
      <c r="B5558" s="63" t="s">
        <v>58</v>
      </c>
      <c r="C5558" s="63" t="s">
        <v>51</v>
      </c>
      <c r="D5558" s="63">
        <v>13</v>
      </c>
      <c r="E5558" s="63">
        <v>1.2186969999999999</v>
      </c>
      <c r="F5558" s="63">
        <v>1.89012</v>
      </c>
      <c r="G5558" s="63">
        <v>0.67142329999999995</v>
      </c>
      <c r="H5558" s="63">
        <v>93.5</v>
      </c>
      <c r="I5558" s="63">
        <v>0.52653570000000005</v>
      </c>
      <c r="J5558" s="63">
        <v>0.61213649999999997</v>
      </c>
      <c r="K5558" s="63">
        <v>0.67142329999999995</v>
      </c>
      <c r="L5558" s="63">
        <v>0.73071010000000003</v>
      </c>
      <c r="M5558" s="63">
        <v>0.81631089999999995</v>
      </c>
      <c r="N5558" s="63">
        <v>1536</v>
      </c>
      <c r="O5558" s="63">
        <v>0.1130564</v>
      </c>
      <c r="P5558" s="63">
        <v>6</v>
      </c>
      <c r="Q5558" s="63">
        <v>1.2781749580960001E-2</v>
      </c>
    </row>
    <row r="5559" spans="1:17">
      <c r="A5559" s="63" t="s">
        <v>78</v>
      </c>
      <c r="B5559" s="63" t="s">
        <v>58</v>
      </c>
      <c r="C5559" s="63" t="s">
        <v>51</v>
      </c>
      <c r="D5559" s="63">
        <v>14</v>
      </c>
      <c r="E5559" s="63">
        <v>1.3394109999999999</v>
      </c>
      <c r="F5559" s="63">
        <v>2.1675170000000001</v>
      </c>
      <c r="G5559" s="63">
        <v>0.82810589999999995</v>
      </c>
      <c r="H5559" s="63">
        <v>95</v>
      </c>
      <c r="I5559" s="63">
        <v>0.6832184</v>
      </c>
      <c r="J5559" s="63">
        <v>0.76881909999999998</v>
      </c>
      <c r="K5559" s="63">
        <v>0.82810589999999995</v>
      </c>
      <c r="L5559" s="63">
        <v>0.88739279999999998</v>
      </c>
      <c r="M5559" s="63">
        <v>0.97299349999999996</v>
      </c>
      <c r="N5559" s="63">
        <v>1536</v>
      </c>
      <c r="O5559" s="63">
        <v>0.1130564</v>
      </c>
      <c r="P5559" s="63">
        <v>6</v>
      </c>
      <c r="Q5559" s="63">
        <v>1.2781749580960001E-2</v>
      </c>
    </row>
    <row r="5560" spans="1:17">
      <c r="A5560" s="63" t="s">
        <v>78</v>
      </c>
      <c r="B5560" s="63" t="s">
        <v>58</v>
      </c>
      <c r="C5560" s="63" t="s">
        <v>51</v>
      </c>
      <c r="D5560" s="63">
        <v>15</v>
      </c>
      <c r="E5560" s="63">
        <v>1.488656</v>
      </c>
      <c r="F5560" s="63">
        <v>2.4539339999999998</v>
      </c>
      <c r="G5560" s="63">
        <v>0.96527870000000005</v>
      </c>
      <c r="H5560" s="63">
        <v>97.5</v>
      </c>
      <c r="I5560" s="63">
        <v>0.82039119999999999</v>
      </c>
      <c r="J5560" s="63">
        <v>0.90599189999999996</v>
      </c>
      <c r="K5560" s="63">
        <v>0.96527870000000005</v>
      </c>
      <c r="L5560" s="63">
        <v>1.0245660000000001</v>
      </c>
      <c r="M5560" s="63">
        <v>1.110166</v>
      </c>
      <c r="N5560" s="63">
        <v>1536</v>
      </c>
      <c r="O5560" s="63">
        <v>0.1130564</v>
      </c>
      <c r="P5560" s="63">
        <v>6</v>
      </c>
      <c r="Q5560" s="63">
        <v>1.2781749580960001E-2</v>
      </c>
    </row>
    <row r="5561" spans="1:17">
      <c r="A5561" s="63" t="s">
        <v>78</v>
      </c>
      <c r="B5561" s="63" t="s">
        <v>58</v>
      </c>
      <c r="C5561" s="63" t="s">
        <v>51</v>
      </c>
      <c r="D5561" s="63">
        <v>16</v>
      </c>
      <c r="E5561" s="63">
        <v>1.684752</v>
      </c>
      <c r="F5561" s="63">
        <v>2.574398</v>
      </c>
      <c r="G5561" s="63">
        <v>0.88964580000000004</v>
      </c>
      <c r="H5561" s="63">
        <v>97</v>
      </c>
      <c r="I5561" s="63">
        <v>0.74475820000000004</v>
      </c>
      <c r="J5561" s="63">
        <v>0.83035899999999996</v>
      </c>
      <c r="K5561" s="63">
        <v>0.88964580000000004</v>
      </c>
      <c r="L5561" s="63">
        <v>0.94893260000000001</v>
      </c>
      <c r="M5561" s="63">
        <v>1.0345329999999999</v>
      </c>
      <c r="N5561" s="63">
        <v>1536</v>
      </c>
      <c r="O5561" s="63">
        <v>0.1130564</v>
      </c>
      <c r="P5561" s="63">
        <v>6</v>
      </c>
      <c r="Q5561" s="63">
        <v>1.2781749580960001E-2</v>
      </c>
    </row>
    <row r="5562" spans="1:17">
      <c r="A5562" s="63" t="s">
        <v>78</v>
      </c>
      <c r="B5562" s="63" t="s">
        <v>58</v>
      </c>
      <c r="C5562" s="63" t="s">
        <v>51</v>
      </c>
      <c r="D5562" s="63">
        <v>17</v>
      </c>
      <c r="E5562" s="63">
        <v>1.8671800000000001</v>
      </c>
      <c r="F5562" s="63">
        <v>2.7085759999999999</v>
      </c>
      <c r="G5562" s="63">
        <v>0.84139589999999997</v>
      </c>
      <c r="H5562" s="63">
        <v>97</v>
      </c>
      <c r="I5562" s="63">
        <v>0.69650829999999997</v>
      </c>
      <c r="J5562" s="63">
        <v>0.78210900000000005</v>
      </c>
      <c r="K5562" s="63">
        <v>0.84139589999999997</v>
      </c>
      <c r="L5562" s="63">
        <v>0.90068269999999995</v>
      </c>
      <c r="M5562" s="63">
        <v>0.98628340000000003</v>
      </c>
      <c r="N5562" s="63">
        <v>1536</v>
      </c>
      <c r="O5562" s="63">
        <v>0.1130564</v>
      </c>
      <c r="P5562" s="63">
        <v>6</v>
      </c>
      <c r="Q5562" s="63">
        <v>1.2781749580960001E-2</v>
      </c>
    </row>
    <row r="5563" spans="1:17">
      <c r="A5563" s="63" t="s">
        <v>78</v>
      </c>
      <c r="B5563" s="63" t="s">
        <v>58</v>
      </c>
      <c r="C5563" s="63" t="s">
        <v>51</v>
      </c>
      <c r="D5563" s="63">
        <v>18</v>
      </c>
      <c r="E5563" s="63">
        <v>2.008124</v>
      </c>
      <c r="F5563" s="63">
        <v>2.733571</v>
      </c>
      <c r="G5563" s="63">
        <v>0.7254467</v>
      </c>
      <c r="H5563" s="63">
        <v>95.5</v>
      </c>
      <c r="I5563" s="63">
        <v>0.58055909999999999</v>
      </c>
      <c r="J5563" s="63">
        <v>0.66615990000000003</v>
      </c>
      <c r="K5563" s="63">
        <v>0.7254467</v>
      </c>
      <c r="L5563" s="63">
        <v>0.78473349999999997</v>
      </c>
      <c r="M5563" s="63">
        <v>0.87033430000000001</v>
      </c>
      <c r="N5563" s="63">
        <v>1536</v>
      </c>
      <c r="O5563" s="63">
        <v>0.1130564</v>
      </c>
      <c r="P5563" s="63">
        <v>6</v>
      </c>
      <c r="Q5563" s="63">
        <v>1.2781749580960001E-2</v>
      </c>
    </row>
    <row r="5564" spans="1:17">
      <c r="A5564" s="63" t="s">
        <v>78</v>
      </c>
      <c r="B5564" s="63" t="s">
        <v>58</v>
      </c>
      <c r="C5564" s="63" t="s">
        <v>51</v>
      </c>
      <c r="D5564" s="63">
        <v>19</v>
      </c>
      <c r="E5564" s="63">
        <v>2.3453729999999999</v>
      </c>
      <c r="F5564" s="63">
        <v>2.7034229999999999</v>
      </c>
      <c r="G5564" s="63">
        <v>0.35804940000000002</v>
      </c>
      <c r="H5564" s="63">
        <v>94.5</v>
      </c>
      <c r="I5564" s="63">
        <v>0.21316180000000001</v>
      </c>
      <c r="J5564" s="63">
        <v>0.29876259999999999</v>
      </c>
      <c r="K5564" s="63">
        <v>0.35804940000000002</v>
      </c>
      <c r="L5564" s="63">
        <v>0.41733619999999999</v>
      </c>
      <c r="M5564" s="63">
        <v>0.50293699999999997</v>
      </c>
      <c r="N5564" s="63">
        <v>1536</v>
      </c>
      <c r="O5564" s="63">
        <v>0.1130564</v>
      </c>
      <c r="P5564" s="63">
        <v>6</v>
      </c>
      <c r="Q5564" s="63">
        <v>1.2781749580960001E-2</v>
      </c>
    </row>
    <row r="5565" spans="1:17">
      <c r="A5565" s="63" t="s">
        <v>78</v>
      </c>
      <c r="B5565" s="63" t="s">
        <v>58</v>
      </c>
      <c r="C5565" s="63" t="s">
        <v>51</v>
      </c>
      <c r="D5565" s="63">
        <v>20</v>
      </c>
      <c r="E5565" s="63">
        <v>2.456963</v>
      </c>
      <c r="F5565" s="63">
        <v>2.539558</v>
      </c>
      <c r="G5565" s="63">
        <v>8.2594600000000004E-2</v>
      </c>
      <c r="H5565" s="63">
        <v>92</v>
      </c>
      <c r="I5565" s="63">
        <v>-6.2293000000000001E-2</v>
      </c>
      <c r="J5565" s="63">
        <v>2.33078E-2</v>
      </c>
      <c r="K5565" s="63">
        <v>8.2594600000000004E-2</v>
      </c>
      <c r="L5565" s="63">
        <v>0.14188149999999999</v>
      </c>
      <c r="M5565" s="63">
        <v>0.2274822</v>
      </c>
      <c r="N5565" s="63">
        <v>1536</v>
      </c>
      <c r="O5565" s="63">
        <v>0.1130564</v>
      </c>
      <c r="P5565" s="63">
        <v>6</v>
      </c>
      <c r="Q5565" s="63">
        <v>1.2781749580960001E-2</v>
      </c>
    </row>
    <row r="5566" spans="1:17">
      <c r="A5566" s="63" t="s">
        <v>78</v>
      </c>
      <c r="B5566" s="63" t="s">
        <v>58</v>
      </c>
      <c r="C5566" s="63" t="s">
        <v>51</v>
      </c>
      <c r="D5566" s="63">
        <v>21</v>
      </c>
      <c r="E5566" s="63">
        <v>2.416741</v>
      </c>
      <c r="F5566" s="63">
        <v>2.3277640000000002</v>
      </c>
      <c r="G5566" s="63">
        <v>-8.8976600000000003E-2</v>
      </c>
      <c r="H5566" s="63">
        <v>88</v>
      </c>
      <c r="I5566" s="63">
        <v>-0.23386419999999999</v>
      </c>
      <c r="J5566" s="63">
        <v>-0.14826349999999999</v>
      </c>
      <c r="K5566" s="63">
        <v>-8.8976600000000003E-2</v>
      </c>
      <c r="L5566" s="63">
        <v>-2.9689799999999999E-2</v>
      </c>
      <c r="M5566" s="63">
        <v>5.5911000000000002E-2</v>
      </c>
      <c r="N5566" s="63">
        <v>1536</v>
      </c>
      <c r="O5566" s="63">
        <v>0.1130564</v>
      </c>
      <c r="P5566" s="63">
        <v>6</v>
      </c>
      <c r="Q5566" s="63">
        <v>1.2781749580960001E-2</v>
      </c>
    </row>
    <row r="5567" spans="1:17">
      <c r="A5567" s="63" t="s">
        <v>78</v>
      </c>
      <c r="B5567" s="63" t="s">
        <v>58</v>
      </c>
      <c r="C5567" s="63" t="s">
        <v>51</v>
      </c>
      <c r="D5567" s="63">
        <v>22</v>
      </c>
      <c r="E5567" s="63">
        <v>2.2321939999999998</v>
      </c>
      <c r="F5567" s="63">
        <v>2.1329570000000002</v>
      </c>
      <c r="G5567" s="63">
        <v>-9.9237400000000003E-2</v>
      </c>
      <c r="H5567" s="63">
        <v>85</v>
      </c>
      <c r="I5567" s="63">
        <v>-0.24412500000000001</v>
      </c>
      <c r="J5567" s="63">
        <v>-0.15852430000000001</v>
      </c>
      <c r="K5567" s="63">
        <v>-9.9237400000000003E-2</v>
      </c>
      <c r="L5567" s="63">
        <v>-3.9950600000000003E-2</v>
      </c>
      <c r="M5567" s="63">
        <v>4.5650200000000002E-2</v>
      </c>
      <c r="N5567" s="63">
        <v>1536</v>
      </c>
      <c r="O5567" s="63">
        <v>0.1130564</v>
      </c>
      <c r="P5567" s="63">
        <v>6</v>
      </c>
      <c r="Q5567" s="63">
        <v>1.2781749580960001E-2</v>
      </c>
    </row>
    <row r="5568" spans="1:17">
      <c r="A5568" s="63" t="s">
        <v>78</v>
      </c>
      <c r="B5568" s="63" t="s">
        <v>58</v>
      </c>
      <c r="C5568" s="63" t="s">
        <v>51</v>
      </c>
      <c r="D5568" s="63">
        <v>23</v>
      </c>
      <c r="E5568" s="63">
        <v>1.8156890000000001</v>
      </c>
      <c r="F5568" s="63">
        <v>1.6849749999999999</v>
      </c>
      <c r="G5568" s="63">
        <v>-0.1307132</v>
      </c>
      <c r="H5568" s="63">
        <v>79.5</v>
      </c>
      <c r="I5568" s="63">
        <v>-0.27560079999999998</v>
      </c>
      <c r="J5568" s="63">
        <v>-0.19000010000000001</v>
      </c>
      <c r="K5568" s="63">
        <v>-0.1307132</v>
      </c>
      <c r="L5568" s="63">
        <v>-7.1426400000000001E-2</v>
      </c>
      <c r="M5568" s="63">
        <v>1.41744E-2</v>
      </c>
      <c r="N5568" s="63">
        <v>1536</v>
      </c>
      <c r="O5568" s="63">
        <v>0.1130564</v>
      </c>
      <c r="P5568" s="63">
        <v>6</v>
      </c>
      <c r="Q5568" s="63">
        <v>1.2781749580960001E-2</v>
      </c>
    </row>
    <row r="5569" spans="1:17">
      <c r="A5569" s="63" t="s">
        <v>78</v>
      </c>
      <c r="B5569" s="63" t="s">
        <v>58</v>
      </c>
      <c r="C5569" s="63" t="s">
        <v>51</v>
      </c>
      <c r="D5569" s="63">
        <v>24</v>
      </c>
      <c r="E5569" s="63">
        <v>1.445327</v>
      </c>
      <c r="F5569" s="63">
        <v>1.2584109999999999</v>
      </c>
      <c r="G5569" s="63">
        <v>-0.1869159</v>
      </c>
      <c r="H5569" s="63">
        <v>76</v>
      </c>
      <c r="I5569" s="63">
        <v>-0.33180349999999997</v>
      </c>
      <c r="J5569" s="63">
        <v>-0.2462027</v>
      </c>
      <c r="K5569" s="63">
        <v>-0.1869159</v>
      </c>
      <c r="L5569" s="63">
        <v>-0.12762899999999999</v>
      </c>
      <c r="M5569" s="63">
        <v>-4.2028299999999998E-2</v>
      </c>
      <c r="N5569" s="63">
        <v>1536</v>
      </c>
      <c r="O5569" s="63">
        <v>0.1130564</v>
      </c>
      <c r="P5569" s="63">
        <v>6</v>
      </c>
      <c r="Q5569" s="63">
        <v>1.2781749580960001E-2</v>
      </c>
    </row>
    <row r="5570" spans="1:17">
      <c r="A5570" s="63" t="s">
        <v>78</v>
      </c>
      <c r="B5570" s="63" t="s">
        <v>58</v>
      </c>
      <c r="C5570" s="63" t="s">
        <v>52</v>
      </c>
      <c r="D5570" s="63">
        <v>1</v>
      </c>
      <c r="E5570" s="63">
        <v>1.2160260000000001</v>
      </c>
      <c r="F5570" s="63">
        <v>0.93029189999999995</v>
      </c>
      <c r="G5570" s="63">
        <v>-0.28573379999999998</v>
      </c>
      <c r="H5570" s="63">
        <v>80</v>
      </c>
      <c r="I5570" s="63">
        <v>-0.43062139999999999</v>
      </c>
      <c r="J5570" s="63">
        <v>-0.34502070000000001</v>
      </c>
      <c r="K5570" s="63">
        <v>-0.28573379999999998</v>
      </c>
      <c r="L5570" s="63">
        <v>-0.22644700000000001</v>
      </c>
      <c r="M5570" s="63">
        <v>-0.1408462</v>
      </c>
      <c r="N5570" s="63">
        <v>1536</v>
      </c>
      <c r="O5570" s="63">
        <v>0.1130564</v>
      </c>
      <c r="P5570" s="63">
        <v>7</v>
      </c>
      <c r="Q5570" s="63">
        <v>1.2781749580960001E-2</v>
      </c>
    </row>
    <row r="5571" spans="1:17">
      <c r="A5571" s="63" t="s">
        <v>78</v>
      </c>
      <c r="B5571" s="63" t="s">
        <v>58</v>
      </c>
      <c r="C5571" s="63" t="s">
        <v>52</v>
      </c>
      <c r="D5571" s="63">
        <v>2</v>
      </c>
      <c r="E5571" s="63">
        <v>1.148277</v>
      </c>
      <c r="F5571" s="63">
        <v>0.79088939999999996</v>
      </c>
      <c r="G5571" s="63">
        <v>-0.35738779999999998</v>
      </c>
      <c r="H5571" s="63">
        <v>76.5</v>
      </c>
      <c r="I5571" s="63">
        <v>-0.50227529999999998</v>
      </c>
      <c r="J5571" s="63">
        <v>-0.41667460000000001</v>
      </c>
      <c r="K5571" s="63">
        <v>-0.35738779999999998</v>
      </c>
      <c r="L5571" s="63">
        <v>-0.2981009</v>
      </c>
      <c r="M5571" s="63">
        <v>-0.2125002</v>
      </c>
      <c r="N5571" s="63">
        <v>1536</v>
      </c>
      <c r="O5571" s="63">
        <v>0.1130564</v>
      </c>
      <c r="P5571" s="63">
        <v>7</v>
      </c>
      <c r="Q5571" s="63">
        <v>1.2781749580960001E-2</v>
      </c>
    </row>
    <row r="5572" spans="1:17">
      <c r="A5572" s="63" t="s">
        <v>78</v>
      </c>
      <c r="B5572" s="63" t="s">
        <v>58</v>
      </c>
      <c r="C5572" s="63" t="s">
        <v>52</v>
      </c>
      <c r="D5572" s="63">
        <v>3</v>
      </c>
      <c r="E5572" s="63">
        <v>1.045482</v>
      </c>
      <c r="F5572" s="63">
        <v>0.72036770000000006</v>
      </c>
      <c r="G5572" s="63">
        <v>-0.32511459999999998</v>
      </c>
      <c r="H5572" s="63">
        <v>74.5</v>
      </c>
      <c r="I5572" s="63">
        <v>-0.47000219999999998</v>
      </c>
      <c r="J5572" s="63">
        <v>-0.3844014</v>
      </c>
      <c r="K5572" s="63">
        <v>-0.32511459999999998</v>
      </c>
      <c r="L5572" s="63">
        <v>-0.2658278</v>
      </c>
      <c r="M5572" s="63">
        <v>-0.180227</v>
      </c>
      <c r="N5572" s="63">
        <v>1536</v>
      </c>
      <c r="O5572" s="63">
        <v>0.1130564</v>
      </c>
      <c r="P5572" s="63">
        <v>7</v>
      </c>
      <c r="Q5572" s="63">
        <v>1.2781749580960001E-2</v>
      </c>
    </row>
    <row r="5573" spans="1:17">
      <c r="A5573" s="63" t="s">
        <v>78</v>
      </c>
      <c r="B5573" s="63" t="s">
        <v>58</v>
      </c>
      <c r="C5573" s="63" t="s">
        <v>52</v>
      </c>
      <c r="D5573" s="63">
        <v>4</v>
      </c>
      <c r="E5573" s="63">
        <v>1.0034209999999999</v>
      </c>
      <c r="F5573" s="63">
        <v>0.75132109999999996</v>
      </c>
      <c r="G5573" s="63">
        <v>-0.25209979999999999</v>
      </c>
      <c r="H5573" s="63">
        <v>73</v>
      </c>
      <c r="I5573" s="63">
        <v>-0.39698739999999999</v>
      </c>
      <c r="J5573" s="63">
        <v>-0.31138660000000001</v>
      </c>
      <c r="K5573" s="63">
        <v>-0.25209979999999999</v>
      </c>
      <c r="L5573" s="63">
        <v>-0.19281300000000001</v>
      </c>
      <c r="M5573" s="63">
        <v>-0.10721219999999999</v>
      </c>
      <c r="N5573" s="63">
        <v>1536</v>
      </c>
      <c r="O5573" s="63">
        <v>0.1130564</v>
      </c>
      <c r="P5573" s="63">
        <v>7</v>
      </c>
      <c r="Q5573" s="63">
        <v>1.2781749580960001E-2</v>
      </c>
    </row>
    <row r="5574" spans="1:17">
      <c r="A5574" s="63" t="s">
        <v>78</v>
      </c>
      <c r="B5574" s="63" t="s">
        <v>58</v>
      </c>
      <c r="C5574" s="63" t="s">
        <v>52</v>
      </c>
      <c r="D5574" s="63">
        <v>5</v>
      </c>
      <c r="E5574" s="63">
        <v>0.97455550000000002</v>
      </c>
      <c r="F5574" s="63">
        <v>0.75884470000000004</v>
      </c>
      <c r="G5574" s="63">
        <v>-0.21571080000000001</v>
      </c>
      <c r="H5574" s="63">
        <v>72</v>
      </c>
      <c r="I5574" s="63">
        <v>-0.36059839999999999</v>
      </c>
      <c r="J5574" s="63">
        <v>-0.27499770000000001</v>
      </c>
      <c r="K5574" s="63">
        <v>-0.21571080000000001</v>
      </c>
      <c r="L5574" s="63">
        <v>-0.15642400000000001</v>
      </c>
      <c r="M5574" s="63">
        <v>-7.0823200000000003E-2</v>
      </c>
      <c r="N5574" s="63">
        <v>1536</v>
      </c>
      <c r="O5574" s="63">
        <v>0.1130564</v>
      </c>
      <c r="P5574" s="63">
        <v>7</v>
      </c>
      <c r="Q5574" s="63">
        <v>1.2781749580960001E-2</v>
      </c>
    </row>
    <row r="5575" spans="1:17">
      <c r="A5575" s="63" t="s">
        <v>78</v>
      </c>
      <c r="B5575" s="63" t="s">
        <v>58</v>
      </c>
      <c r="C5575" s="63" t="s">
        <v>52</v>
      </c>
      <c r="D5575" s="63">
        <v>6</v>
      </c>
      <c r="E5575" s="63">
        <v>1.1774020000000001</v>
      </c>
      <c r="F5575" s="63">
        <v>0.77179050000000005</v>
      </c>
      <c r="G5575" s="63">
        <v>-0.40561180000000002</v>
      </c>
      <c r="H5575" s="63">
        <v>70.5</v>
      </c>
      <c r="I5575" s="63">
        <v>-0.55049930000000002</v>
      </c>
      <c r="J5575" s="63">
        <v>-0.4648986</v>
      </c>
      <c r="K5575" s="63">
        <v>-0.40561180000000002</v>
      </c>
      <c r="L5575" s="63">
        <v>-0.34632489999999999</v>
      </c>
      <c r="M5575" s="63">
        <v>-0.26072420000000002</v>
      </c>
      <c r="N5575" s="63">
        <v>1536</v>
      </c>
      <c r="O5575" s="63">
        <v>0.1130564</v>
      </c>
      <c r="P5575" s="63">
        <v>7</v>
      </c>
      <c r="Q5575" s="63">
        <v>1.2781749580960001E-2</v>
      </c>
    </row>
    <row r="5576" spans="1:17">
      <c r="A5576" s="63" t="s">
        <v>78</v>
      </c>
      <c r="B5576" s="63" t="s">
        <v>58</v>
      </c>
      <c r="C5576" s="63" t="s">
        <v>52</v>
      </c>
      <c r="D5576" s="63">
        <v>7</v>
      </c>
      <c r="E5576" s="63">
        <v>1.302902</v>
      </c>
      <c r="F5576" s="63">
        <v>0.9910175</v>
      </c>
      <c r="G5576" s="63">
        <v>-0.31188399999999999</v>
      </c>
      <c r="H5576" s="63">
        <v>71</v>
      </c>
      <c r="I5576" s="63">
        <v>-0.4567716</v>
      </c>
      <c r="J5576" s="63">
        <v>-0.37117090000000003</v>
      </c>
      <c r="K5576" s="63">
        <v>-0.31188399999999999</v>
      </c>
      <c r="L5576" s="63">
        <v>-0.25259720000000002</v>
      </c>
      <c r="M5576" s="63">
        <v>-0.16699639999999999</v>
      </c>
      <c r="N5576" s="63">
        <v>1536</v>
      </c>
      <c r="O5576" s="63">
        <v>0.1130564</v>
      </c>
      <c r="P5576" s="63">
        <v>7</v>
      </c>
      <c r="Q5576" s="63">
        <v>1.2781749580960001E-2</v>
      </c>
    </row>
    <row r="5577" spans="1:17">
      <c r="A5577" s="63" t="s">
        <v>78</v>
      </c>
      <c r="B5577" s="63" t="s">
        <v>58</v>
      </c>
      <c r="C5577" s="63" t="s">
        <v>52</v>
      </c>
      <c r="D5577" s="63">
        <v>8</v>
      </c>
      <c r="E5577" s="63">
        <v>1.5090509999999999</v>
      </c>
      <c r="F5577" s="63">
        <v>1.1010770000000001</v>
      </c>
      <c r="G5577" s="63">
        <v>-0.407974</v>
      </c>
      <c r="H5577" s="63">
        <v>78</v>
      </c>
      <c r="I5577" s="63">
        <v>-0.55286159999999995</v>
      </c>
      <c r="J5577" s="63">
        <v>-0.46726079999999998</v>
      </c>
      <c r="K5577" s="63">
        <v>-0.407974</v>
      </c>
      <c r="L5577" s="63">
        <v>-0.34868719999999997</v>
      </c>
      <c r="M5577" s="63">
        <v>-0.2630864</v>
      </c>
      <c r="N5577" s="63">
        <v>1536</v>
      </c>
      <c r="O5577" s="63">
        <v>0.1130564</v>
      </c>
      <c r="P5577" s="63">
        <v>7</v>
      </c>
      <c r="Q5577" s="63">
        <v>1.2781749580960001E-2</v>
      </c>
    </row>
    <row r="5578" spans="1:17">
      <c r="A5578" s="63" t="s">
        <v>78</v>
      </c>
      <c r="B5578" s="63" t="s">
        <v>58</v>
      </c>
      <c r="C5578" s="63" t="s">
        <v>52</v>
      </c>
      <c r="D5578" s="63">
        <v>9</v>
      </c>
      <c r="E5578" s="63">
        <v>0.9520073</v>
      </c>
      <c r="F5578" s="63">
        <v>0.95969550000000003</v>
      </c>
      <c r="G5578" s="63">
        <v>7.6882000000000001E-3</v>
      </c>
      <c r="H5578" s="63">
        <v>86</v>
      </c>
      <c r="I5578" s="63">
        <v>-0.1371994</v>
      </c>
      <c r="J5578" s="63">
        <v>-5.1598600000000001E-2</v>
      </c>
      <c r="K5578" s="63">
        <v>7.6882000000000001E-3</v>
      </c>
      <c r="L5578" s="63">
        <v>6.6975099999999996E-2</v>
      </c>
      <c r="M5578" s="63">
        <v>0.15257580000000001</v>
      </c>
      <c r="N5578" s="63">
        <v>1536</v>
      </c>
      <c r="O5578" s="63">
        <v>0.1130564</v>
      </c>
      <c r="P5578" s="63">
        <v>7</v>
      </c>
      <c r="Q5578" s="63">
        <v>1.2781749580960001E-2</v>
      </c>
    </row>
    <row r="5579" spans="1:17">
      <c r="A5579" s="63" t="s">
        <v>78</v>
      </c>
      <c r="B5579" s="63" t="s">
        <v>58</v>
      </c>
      <c r="C5579" s="63" t="s">
        <v>52</v>
      </c>
      <c r="D5579" s="63">
        <v>10</v>
      </c>
      <c r="E5579" s="63">
        <v>0.94259919999999997</v>
      </c>
      <c r="F5579" s="63">
        <v>0.9123057</v>
      </c>
      <c r="G5579" s="63">
        <v>-3.02936E-2</v>
      </c>
      <c r="H5579" s="63">
        <v>92</v>
      </c>
      <c r="I5579" s="63">
        <v>-0.17518120000000001</v>
      </c>
      <c r="J5579" s="63">
        <v>-8.9580400000000004E-2</v>
      </c>
      <c r="K5579" s="63">
        <v>-3.02936E-2</v>
      </c>
      <c r="L5579" s="63">
        <v>2.89932E-2</v>
      </c>
      <c r="M5579" s="63">
        <v>0.114594</v>
      </c>
      <c r="N5579" s="63">
        <v>1536</v>
      </c>
      <c r="O5579" s="63">
        <v>0.1130564</v>
      </c>
      <c r="P5579" s="63">
        <v>7</v>
      </c>
      <c r="Q5579" s="63">
        <v>1.2781749580960001E-2</v>
      </c>
    </row>
    <row r="5580" spans="1:17">
      <c r="A5580" s="63" t="s">
        <v>78</v>
      </c>
      <c r="B5580" s="63" t="s">
        <v>58</v>
      </c>
      <c r="C5580" s="63" t="s">
        <v>52</v>
      </c>
      <c r="D5580" s="63">
        <v>11</v>
      </c>
      <c r="E5580" s="63">
        <v>0.79374180000000005</v>
      </c>
      <c r="F5580" s="63">
        <v>1.0649029999999999</v>
      </c>
      <c r="G5580" s="63">
        <v>0.27116119999999999</v>
      </c>
      <c r="H5580" s="63">
        <v>97.5</v>
      </c>
      <c r="I5580" s="63">
        <v>0.12627360000000001</v>
      </c>
      <c r="J5580" s="63">
        <v>0.21187439999999999</v>
      </c>
      <c r="K5580" s="63">
        <v>0.27116119999999999</v>
      </c>
      <c r="L5580" s="63">
        <v>0.33044800000000002</v>
      </c>
      <c r="M5580" s="63">
        <v>0.4160488</v>
      </c>
      <c r="N5580" s="63">
        <v>1536</v>
      </c>
      <c r="O5580" s="63">
        <v>0.1130564</v>
      </c>
      <c r="P5580" s="63">
        <v>7</v>
      </c>
      <c r="Q5580" s="63">
        <v>1.2781749580960001E-2</v>
      </c>
    </row>
    <row r="5581" spans="1:17">
      <c r="A5581" s="63" t="s">
        <v>78</v>
      </c>
      <c r="B5581" s="63" t="s">
        <v>58</v>
      </c>
      <c r="C5581" s="63" t="s">
        <v>52</v>
      </c>
      <c r="D5581" s="63">
        <v>12</v>
      </c>
      <c r="E5581" s="63">
        <v>0.97467910000000002</v>
      </c>
      <c r="F5581" s="63">
        <v>1.568198</v>
      </c>
      <c r="G5581" s="63">
        <v>0.59351920000000002</v>
      </c>
      <c r="H5581" s="63">
        <v>99.5</v>
      </c>
      <c r="I5581" s="63">
        <v>0.44863160000000002</v>
      </c>
      <c r="J5581" s="63">
        <v>0.53423229999999999</v>
      </c>
      <c r="K5581" s="63">
        <v>0.59351920000000002</v>
      </c>
      <c r="L5581" s="63">
        <v>0.652806</v>
      </c>
      <c r="M5581" s="63">
        <v>0.73840669999999997</v>
      </c>
      <c r="N5581" s="63">
        <v>1536</v>
      </c>
      <c r="O5581" s="63">
        <v>0.1130564</v>
      </c>
      <c r="P5581" s="63">
        <v>7</v>
      </c>
      <c r="Q5581" s="63">
        <v>1.2781749580960001E-2</v>
      </c>
    </row>
    <row r="5582" spans="1:17">
      <c r="A5582" s="63" t="s">
        <v>78</v>
      </c>
      <c r="B5582" s="63" t="s">
        <v>58</v>
      </c>
      <c r="C5582" s="63" t="s">
        <v>52</v>
      </c>
      <c r="D5582" s="63">
        <v>13</v>
      </c>
      <c r="E5582" s="63">
        <v>0.93204679999999995</v>
      </c>
      <c r="F5582" s="63">
        <v>1.9267860000000001</v>
      </c>
      <c r="G5582" s="63">
        <v>0.9947395</v>
      </c>
      <c r="H5582" s="63">
        <v>101.5</v>
      </c>
      <c r="I5582" s="63">
        <v>0.84985200000000005</v>
      </c>
      <c r="J5582" s="63">
        <v>0.93545270000000003</v>
      </c>
      <c r="K5582" s="63">
        <v>0.9947395</v>
      </c>
      <c r="L5582" s="63">
        <v>1.0540259999999999</v>
      </c>
      <c r="M5582" s="63">
        <v>1.1396269999999999</v>
      </c>
      <c r="N5582" s="63">
        <v>1536</v>
      </c>
      <c r="O5582" s="63">
        <v>0.1130564</v>
      </c>
      <c r="P5582" s="63">
        <v>7</v>
      </c>
      <c r="Q5582" s="63">
        <v>1.2781749580960001E-2</v>
      </c>
    </row>
    <row r="5583" spans="1:17">
      <c r="A5583" s="63" t="s">
        <v>78</v>
      </c>
      <c r="B5583" s="63" t="s">
        <v>58</v>
      </c>
      <c r="C5583" s="63" t="s">
        <v>52</v>
      </c>
      <c r="D5583" s="63">
        <v>14</v>
      </c>
      <c r="E5583" s="63">
        <v>1.135923</v>
      </c>
      <c r="F5583" s="63">
        <v>2.3762720000000002</v>
      </c>
      <c r="G5583" s="63">
        <v>1.2403489999999999</v>
      </c>
      <c r="H5583" s="63">
        <v>103.5</v>
      </c>
      <c r="I5583" s="63">
        <v>1.095461</v>
      </c>
      <c r="J5583" s="63">
        <v>1.1810620000000001</v>
      </c>
      <c r="K5583" s="63">
        <v>1.2403489999999999</v>
      </c>
      <c r="L5583" s="63">
        <v>1.299636</v>
      </c>
      <c r="M5583" s="63">
        <v>1.3852370000000001</v>
      </c>
      <c r="N5583" s="63">
        <v>1536</v>
      </c>
      <c r="O5583" s="63">
        <v>0.1130564</v>
      </c>
      <c r="P5583" s="63">
        <v>7</v>
      </c>
      <c r="Q5583" s="63">
        <v>1.2781749580960001E-2</v>
      </c>
    </row>
    <row r="5584" spans="1:17">
      <c r="A5584" s="63" t="s">
        <v>78</v>
      </c>
      <c r="B5584" s="63" t="s">
        <v>58</v>
      </c>
      <c r="C5584" s="63" t="s">
        <v>52</v>
      </c>
      <c r="D5584" s="63">
        <v>15</v>
      </c>
      <c r="E5584" s="63">
        <v>1.3449990000000001</v>
      </c>
      <c r="F5584" s="63">
        <v>2.6573340000000001</v>
      </c>
      <c r="G5584" s="63">
        <v>1.312335</v>
      </c>
      <c r="H5584" s="63">
        <v>104</v>
      </c>
      <c r="I5584" s="63">
        <v>1.167448</v>
      </c>
      <c r="J5584" s="63">
        <v>1.2530490000000001</v>
      </c>
      <c r="K5584" s="63">
        <v>1.312335</v>
      </c>
      <c r="L5584" s="63">
        <v>1.3716219999999999</v>
      </c>
      <c r="M5584" s="63">
        <v>1.4572229999999999</v>
      </c>
      <c r="N5584" s="63">
        <v>1536</v>
      </c>
      <c r="O5584" s="63">
        <v>0.1130564</v>
      </c>
      <c r="P5584" s="63">
        <v>7</v>
      </c>
      <c r="Q5584" s="63">
        <v>1.2781749580960001E-2</v>
      </c>
    </row>
    <row r="5585" spans="1:17">
      <c r="A5585" s="63" t="s">
        <v>78</v>
      </c>
      <c r="B5585" s="63" t="s">
        <v>58</v>
      </c>
      <c r="C5585" s="63" t="s">
        <v>52</v>
      </c>
      <c r="D5585" s="63">
        <v>16</v>
      </c>
      <c r="E5585" s="63">
        <v>1.6481170000000001</v>
      </c>
      <c r="F5585" s="63">
        <v>2.980146</v>
      </c>
      <c r="G5585" s="63">
        <v>1.3320289999999999</v>
      </c>
      <c r="H5585" s="63">
        <v>105</v>
      </c>
      <c r="I5585" s="63">
        <v>1.1871419999999999</v>
      </c>
      <c r="J5585" s="63">
        <v>1.272742</v>
      </c>
      <c r="K5585" s="63">
        <v>1.3320289999999999</v>
      </c>
      <c r="L5585" s="63">
        <v>1.391316</v>
      </c>
      <c r="M5585" s="63">
        <v>1.476917</v>
      </c>
      <c r="N5585" s="63">
        <v>1536</v>
      </c>
      <c r="O5585" s="63">
        <v>0.1130564</v>
      </c>
      <c r="P5585" s="63">
        <v>7</v>
      </c>
      <c r="Q5585" s="63">
        <v>1.2781749580960001E-2</v>
      </c>
    </row>
    <row r="5586" spans="1:17">
      <c r="A5586" s="63" t="s">
        <v>78</v>
      </c>
      <c r="B5586" s="63" t="s">
        <v>58</v>
      </c>
      <c r="C5586" s="63" t="s">
        <v>52</v>
      </c>
      <c r="D5586" s="63">
        <v>17</v>
      </c>
      <c r="E5586" s="63">
        <v>1.8560399999999999</v>
      </c>
      <c r="F5586" s="63">
        <v>3.1954400000000001</v>
      </c>
      <c r="G5586" s="63">
        <v>1.3394010000000001</v>
      </c>
      <c r="H5586" s="63">
        <v>105.5</v>
      </c>
      <c r="I5586" s="63">
        <v>1.1945129999999999</v>
      </c>
      <c r="J5586" s="63">
        <v>1.280114</v>
      </c>
      <c r="K5586" s="63">
        <v>1.3394010000000001</v>
      </c>
      <c r="L5586" s="63">
        <v>1.3986879999999999</v>
      </c>
      <c r="M5586" s="63">
        <v>1.4842880000000001</v>
      </c>
      <c r="N5586" s="63">
        <v>1536</v>
      </c>
      <c r="O5586" s="63">
        <v>0.1130564</v>
      </c>
      <c r="P5586" s="63">
        <v>7</v>
      </c>
      <c r="Q5586" s="63">
        <v>1.2781749580960001E-2</v>
      </c>
    </row>
    <row r="5587" spans="1:17">
      <c r="A5587" s="63" t="s">
        <v>78</v>
      </c>
      <c r="B5587" s="63" t="s">
        <v>58</v>
      </c>
      <c r="C5587" s="63" t="s">
        <v>52</v>
      </c>
      <c r="D5587" s="63">
        <v>18</v>
      </c>
      <c r="E5587" s="63">
        <v>2.0167320000000002</v>
      </c>
      <c r="F5587" s="63">
        <v>3.3056800000000002</v>
      </c>
      <c r="G5587" s="63">
        <v>1.288948</v>
      </c>
      <c r="H5587" s="63">
        <v>105</v>
      </c>
      <c r="I5587" s="63">
        <v>1.1440600000000001</v>
      </c>
      <c r="J5587" s="63">
        <v>1.2296609999999999</v>
      </c>
      <c r="K5587" s="63">
        <v>1.288948</v>
      </c>
      <c r="L5587" s="63">
        <v>1.3482350000000001</v>
      </c>
      <c r="M5587" s="63">
        <v>1.433835</v>
      </c>
      <c r="N5587" s="63">
        <v>1536</v>
      </c>
      <c r="O5587" s="63">
        <v>0.1130564</v>
      </c>
      <c r="P5587" s="63">
        <v>7</v>
      </c>
      <c r="Q5587" s="63">
        <v>1.2781749580960001E-2</v>
      </c>
    </row>
    <row r="5588" spans="1:17">
      <c r="A5588" s="63" t="s">
        <v>78</v>
      </c>
      <c r="B5588" s="63" t="s">
        <v>58</v>
      </c>
      <c r="C5588" s="63" t="s">
        <v>52</v>
      </c>
      <c r="D5588" s="63">
        <v>19</v>
      </c>
      <c r="E5588" s="63">
        <v>2.357634</v>
      </c>
      <c r="F5588" s="63">
        <v>3.1421990000000002</v>
      </c>
      <c r="G5588" s="63">
        <v>0.78456519999999996</v>
      </c>
      <c r="H5588" s="63">
        <v>103.5</v>
      </c>
      <c r="I5588" s="63">
        <v>0.63967759999999996</v>
      </c>
      <c r="J5588" s="63">
        <v>0.72527839999999999</v>
      </c>
      <c r="K5588" s="63">
        <v>0.78456519999999996</v>
      </c>
      <c r="L5588" s="63">
        <v>0.84385200000000005</v>
      </c>
      <c r="M5588" s="63">
        <v>0.92945279999999997</v>
      </c>
      <c r="N5588" s="63">
        <v>1536</v>
      </c>
      <c r="O5588" s="63">
        <v>0.1130564</v>
      </c>
      <c r="P5588" s="63">
        <v>7</v>
      </c>
      <c r="Q5588" s="63">
        <v>1.2781749580960001E-2</v>
      </c>
    </row>
    <row r="5589" spans="1:17">
      <c r="A5589" s="63" t="s">
        <v>78</v>
      </c>
      <c r="B5589" s="63" t="s">
        <v>58</v>
      </c>
      <c r="C5589" s="63" t="s">
        <v>52</v>
      </c>
      <c r="D5589" s="63">
        <v>20</v>
      </c>
      <c r="E5589" s="63">
        <v>2.5672549999999998</v>
      </c>
      <c r="F5589" s="63">
        <v>2.873875</v>
      </c>
      <c r="G5589" s="63">
        <v>0.3066199</v>
      </c>
      <c r="H5589" s="63">
        <v>101</v>
      </c>
      <c r="I5589" s="63">
        <v>0.1617323</v>
      </c>
      <c r="J5589" s="63">
        <v>0.247333</v>
      </c>
      <c r="K5589" s="63">
        <v>0.3066199</v>
      </c>
      <c r="L5589" s="63">
        <v>0.36590669999999997</v>
      </c>
      <c r="M5589" s="63">
        <v>0.45150750000000001</v>
      </c>
      <c r="N5589" s="63">
        <v>1536</v>
      </c>
      <c r="O5589" s="63">
        <v>0.1130564</v>
      </c>
      <c r="P5589" s="63">
        <v>7</v>
      </c>
      <c r="Q5589" s="63">
        <v>1.2781749580960001E-2</v>
      </c>
    </row>
    <row r="5590" spans="1:17">
      <c r="A5590" s="63" t="s">
        <v>78</v>
      </c>
      <c r="B5590" s="63" t="s">
        <v>58</v>
      </c>
      <c r="C5590" s="63" t="s">
        <v>52</v>
      </c>
      <c r="D5590" s="63">
        <v>21</v>
      </c>
      <c r="E5590" s="63">
        <v>2.4303330000000001</v>
      </c>
      <c r="F5590" s="63">
        <v>2.4589379999999998</v>
      </c>
      <c r="G5590" s="63">
        <v>2.8604999999999998E-2</v>
      </c>
      <c r="H5590" s="63">
        <v>94</v>
      </c>
      <c r="I5590" s="63">
        <v>-0.1162826</v>
      </c>
      <c r="J5590" s="63">
        <v>-3.0681799999999999E-2</v>
      </c>
      <c r="K5590" s="63">
        <v>2.8604999999999998E-2</v>
      </c>
      <c r="L5590" s="63">
        <v>8.7891800000000006E-2</v>
      </c>
      <c r="M5590" s="63">
        <v>0.1734926</v>
      </c>
      <c r="N5590" s="63">
        <v>1536</v>
      </c>
      <c r="O5590" s="63">
        <v>0.1130564</v>
      </c>
      <c r="P5590" s="63">
        <v>7</v>
      </c>
      <c r="Q5590" s="63">
        <v>1.2781749580960001E-2</v>
      </c>
    </row>
    <row r="5591" spans="1:17">
      <c r="A5591" s="63" t="s">
        <v>78</v>
      </c>
      <c r="B5591" s="63" t="s">
        <v>58</v>
      </c>
      <c r="C5591" s="63" t="s">
        <v>52</v>
      </c>
      <c r="D5591" s="63">
        <v>22</v>
      </c>
      <c r="E5591" s="63">
        <v>2.1861709999999999</v>
      </c>
      <c r="F5591" s="63">
        <v>2.1988639999999999</v>
      </c>
      <c r="G5591" s="63">
        <v>1.2693400000000001E-2</v>
      </c>
      <c r="H5591" s="63">
        <v>88.5</v>
      </c>
      <c r="I5591" s="63">
        <v>-0.13219420000000001</v>
      </c>
      <c r="J5591" s="63">
        <v>-4.65934E-2</v>
      </c>
      <c r="K5591" s="63">
        <v>1.2693400000000001E-2</v>
      </c>
      <c r="L5591" s="63">
        <v>7.1980199999999994E-2</v>
      </c>
      <c r="M5591" s="63">
        <v>0.157581</v>
      </c>
      <c r="N5591" s="63">
        <v>1536</v>
      </c>
      <c r="O5591" s="63">
        <v>0.1130564</v>
      </c>
      <c r="P5591" s="63">
        <v>7</v>
      </c>
      <c r="Q5591" s="63">
        <v>1.2781749580960001E-2</v>
      </c>
    </row>
    <row r="5592" spans="1:17">
      <c r="A5592" s="63" t="s">
        <v>78</v>
      </c>
      <c r="B5592" s="63" t="s">
        <v>58</v>
      </c>
      <c r="C5592" s="63" t="s">
        <v>52</v>
      </c>
      <c r="D5592" s="63">
        <v>23</v>
      </c>
      <c r="E5592" s="63">
        <v>1.7548649999999999</v>
      </c>
      <c r="F5592" s="63">
        <v>1.9097</v>
      </c>
      <c r="G5592" s="63">
        <v>0.15483469999999999</v>
      </c>
      <c r="H5592" s="63">
        <v>86</v>
      </c>
      <c r="I5592" s="63">
        <v>9.9471999999999998E-3</v>
      </c>
      <c r="J5592" s="63">
        <v>9.5547900000000005E-2</v>
      </c>
      <c r="K5592" s="63">
        <v>0.15483469999999999</v>
      </c>
      <c r="L5592" s="63">
        <v>0.2141216</v>
      </c>
      <c r="M5592" s="63">
        <v>0.2997223</v>
      </c>
      <c r="N5592" s="63">
        <v>1536</v>
      </c>
      <c r="O5592" s="63">
        <v>0.1130564</v>
      </c>
      <c r="P5592" s="63">
        <v>7</v>
      </c>
      <c r="Q5592" s="63">
        <v>1.2781749580960001E-2</v>
      </c>
    </row>
    <row r="5593" spans="1:17">
      <c r="A5593" s="63" t="s">
        <v>78</v>
      </c>
      <c r="B5593" s="63" t="s">
        <v>58</v>
      </c>
      <c r="C5593" s="63" t="s">
        <v>52</v>
      </c>
      <c r="D5593" s="63">
        <v>24</v>
      </c>
      <c r="E5593" s="63">
        <v>1.5083059999999999</v>
      </c>
      <c r="F5593" s="63">
        <v>1.3496269999999999</v>
      </c>
      <c r="G5593" s="63">
        <v>-0.15867829999999999</v>
      </c>
      <c r="H5593" s="63">
        <v>82</v>
      </c>
      <c r="I5593" s="63">
        <v>-0.3035659</v>
      </c>
      <c r="J5593" s="63">
        <v>-0.21796509999999999</v>
      </c>
      <c r="K5593" s="63">
        <v>-0.15867829999999999</v>
      </c>
      <c r="L5593" s="63">
        <v>-9.9391499999999994E-2</v>
      </c>
      <c r="M5593" s="63">
        <v>-1.3790699999999999E-2</v>
      </c>
      <c r="N5593" s="63">
        <v>1536</v>
      </c>
      <c r="O5593" s="63">
        <v>0.1130564</v>
      </c>
      <c r="P5593" s="63">
        <v>7</v>
      </c>
      <c r="Q5593" s="63">
        <v>1.2781749580960001E-2</v>
      </c>
    </row>
    <row r="5594" spans="1:17">
      <c r="A5594" s="63" t="s">
        <v>78</v>
      </c>
      <c r="B5594" s="63" t="s">
        <v>58</v>
      </c>
      <c r="C5594" s="63" t="s">
        <v>53</v>
      </c>
      <c r="D5594" s="63">
        <v>1</v>
      </c>
      <c r="E5594" s="63">
        <v>1.1782630000000001</v>
      </c>
      <c r="F5594" s="63">
        <v>0.90590340000000003</v>
      </c>
      <c r="G5594" s="63">
        <v>-0.27235949999999998</v>
      </c>
      <c r="H5594" s="63">
        <v>79</v>
      </c>
      <c r="I5594" s="63">
        <v>-0.41724709999999998</v>
      </c>
      <c r="J5594" s="63">
        <v>-0.33164640000000001</v>
      </c>
      <c r="K5594" s="63">
        <v>-0.27235949999999998</v>
      </c>
      <c r="L5594" s="63">
        <v>-0.2130727</v>
      </c>
      <c r="M5594" s="63">
        <v>-0.127472</v>
      </c>
      <c r="N5594" s="63">
        <v>1536</v>
      </c>
      <c r="O5594" s="63">
        <v>0.1130564</v>
      </c>
      <c r="P5594" s="63">
        <v>8</v>
      </c>
      <c r="Q5594" s="63">
        <v>1.2781749580960001E-2</v>
      </c>
    </row>
    <row r="5595" spans="1:17">
      <c r="A5595" s="63" t="s">
        <v>78</v>
      </c>
      <c r="B5595" s="63" t="s">
        <v>58</v>
      </c>
      <c r="C5595" s="63" t="s">
        <v>53</v>
      </c>
      <c r="D5595" s="63">
        <v>2</v>
      </c>
      <c r="E5595" s="63">
        <v>1.14181</v>
      </c>
      <c r="F5595" s="63">
        <v>0.65604479999999998</v>
      </c>
      <c r="G5595" s="63">
        <v>-0.48576560000000002</v>
      </c>
      <c r="H5595" s="63">
        <v>80.5</v>
      </c>
      <c r="I5595" s="63">
        <v>-0.63065320000000002</v>
      </c>
      <c r="J5595" s="63">
        <v>-0.54505250000000005</v>
      </c>
      <c r="K5595" s="63">
        <v>-0.48576560000000002</v>
      </c>
      <c r="L5595" s="63">
        <v>-0.42647879999999999</v>
      </c>
      <c r="M5595" s="63">
        <v>-0.34087800000000001</v>
      </c>
      <c r="N5595" s="63">
        <v>1536</v>
      </c>
      <c r="O5595" s="63">
        <v>0.1130564</v>
      </c>
      <c r="P5595" s="63">
        <v>8</v>
      </c>
      <c r="Q5595" s="63">
        <v>1.2781749580960001E-2</v>
      </c>
    </row>
    <row r="5596" spans="1:17">
      <c r="A5596" s="63" t="s">
        <v>78</v>
      </c>
      <c r="B5596" s="63" t="s">
        <v>58</v>
      </c>
      <c r="C5596" s="63" t="s">
        <v>53</v>
      </c>
      <c r="D5596" s="63">
        <v>3</v>
      </c>
      <c r="E5596" s="63">
        <v>1.032011</v>
      </c>
      <c r="F5596" s="63">
        <v>0.57064939999999997</v>
      </c>
      <c r="G5596" s="63">
        <v>-0.46136179999999999</v>
      </c>
      <c r="H5596" s="63">
        <v>78.5</v>
      </c>
      <c r="I5596" s="63">
        <v>-0.60624940000000005</v>
      </c>
      <c r="J5596" s="63">
        <v>-0.52064869999999996</v>
      </c>
      <c r="K5596" s="63">
        <v>-0.46136179999999999</v>
      </c>
      <c r="L5596" s="63">
        <v>-0.40207500000000002</v>
      </c>
      <c r="M5596" s="63">
        <v>-0.31647419999999998</v>
      </c>
      <c r="N5596" s="63">
        <v>1536</v>
      </c>
      <c r="O5596" s="63">
        <v>0.1130564</v>
      </c>
      <c r="P5596" s="63">
        <v>8</v>
      </c>
      <c r="Q5596" s="63">
        <v>1.2781749580960001E-2</v>
      </c>
    </row>
    <row r="5597" spans="1:17">
      <c r="A5597" s="63" t="s">
        <v>78</v>
      </c>
      <c r="B5597" s="63" t="s">
        <v>58</v>
      </c>
      <c r="C5597" s="63" t="s">
        <v>53</v>
      </c>
      <c r="D5597" s="63">
        <v>4</v>
      </c>
      <c r="E5597" s="63">
        <v>0.96957210000000005</v>
      </c>
      <c r="F5597" s="63">
        <v>0.51324740000000002</v>
      </c>
      <c r="G5597" s="63">
        <v>-0.45632479999999997</v>
      </c>
      <c r="H5597" s="63">
        <v>79</v>
      </c>
      <c r="I5597" s="63">
        <v>-0.60121230000000003</v>
      </c>
      <c r="J5597" s="63">
        <v>-0.51561159999999995</v>
      </c>
      <c r="K5597" s="63">
        <v>-0.45632479999999997</v>
      </c>
      <c r="L5597" s="63">
        <v>-0.3970379</v>
      </c>
      <c r="M5597" s="63">
        <v>-0.31143720000000003</v>
      </c>
      <c r="N5597" s="63">
        <v>1536</v>
      </c>
      <c r="O5597" s="63">
        <v>0.1130564</v>
      </c>
      <c r="P5597" s="63">
        <v>8</v>
      </c>
      <c r="Q5597" s="63">
        <v>1.2781749580960001E-2</v>
      </c>
    </row>
    <row r="5598" spans="1:17">
      <c r="A5598" s="63" t="s">
        <v>78</v>
      </c>
      <c r="B5598" s="63" t="s">
        <v>58</v>
      </c>
      <c r="C5598" s="63" t="s">
        <v>53</v>
      </c>
      <c r="D5598" s="63">
        <v>5</v>
      </c>
      <c r="E5598" s="63">
        <v>0.63442270000000001</v>
      </c>
      <c r="F5598" s="63">
        <v>0.5265396</v>
      </c>
      <c r="G5598" s="63">
        <v>-0.1078831</v>
      </c>
      <c r="H5598" s="63">
        <v>79</v>
      </c>
      <c r="I5598" s="63">
        <v>-0.25277070000000001</v>
      </c>
      <c r="J5598" s="63">
        <v>-0.16716990000000001</v>
      </c>
      <c r="K5598" s="63">
        <v>-0.1078831</v>
      </c>
      <c r="L5598" s="63">
        <v>-4.8596300000000002E-2</v>
      </c>
      <c r="M5598" s="63">
        <v>3.7004500000000003E-2</v>
      </c>
      <c r="N5598" s="63">
        <v>1536</v>
      </c>
      <c r="O5598" s="63">
        <v>0.1130564</v>
      </c>
      <c r="P5598" s="63">
        <v>8</v>
      </c>
      <c r="Q5598" s="63">
        <v>1.2781749580960001E-2</v>
      </c>
    </row>
    <row r="5599" spans="1:17">
      <c r="A5599" s="63" t="s">
        <v>78</v>
      </c>
      <c r="B5599" s="63" t="s">
        <v>58</v>
      </c>
      <c r="C5599" s="63" t="s">
        <v>53</v>
      </c>
      <c r="D5599" s="63">
        <v>6</v>
      </c>
      <c r="E5599" s="63">
        <v>1.656955</v>
      </c>
      <c r="F5599" s="63">
        <v>0.20567550000000001</v>
      </c>
      <c r="G5599" s="63">
        <v>-1.451279</v>
      </c>
      <c r="H5599" s="63">
        <v>78</v>
      </c>
      <c r="I5599" s="63">
        <v>-1.5961669999999999</v>
      </c>
      <c r="J5599" s="63">
        <v>-1.5105660000000001</v>
      </c>
      <c r="K5599" s="63">
        <v>-1.451279</v>
      </c>
      <c r="L5599" s="63">
        <v>-1.3919919999999999</v>
      </c>
      <c r="M5599" s="63">
        <v>-1.3063910000000001</v>
      </c>
      <c r="N5599" s="63">
        <v>1536</v>
      </c>
      <c r="O5599" s="63">
        <v>0.1130564</v>
      </c>
      <c r="P5599" s="63">
        <v>8</v>
      </c>
      <c r="Q5599" s="63">
        <v>1.2781749580960001E-2</v>
      </c>
    </row>
    <row r="5600" spans="1:17">
      <c r="A5600" s="63" t="s">
        <v>78</v>
      </c>
      <c r="B5600" s="63" t="s">
        <v>58</v>
      </c>
      <c r="C5600" s="63" t="s">
        <v>53</v>
      </c>
      <c r="D5600" s="63">
        <v>7</v>
      </c>
      <c r="E5600" s="63">
        <v>1.4193530000000001</v>
      </c>
      <c r="F5600" s="63">
        <v>0.96919719999999998</v>
      </c>
      <c r="G5600" s="63">
        <v>-0.45015559999999999</v>
      </c>
      <c r="H5600" s="63">
        <v>75.5</v>
      </c>
      <c r="I5600" s="63">
        <v>-0.59504310000000005</v>
      </c>
      <c r="J5600" s="63">
        <v>-0.50944239999999996</v>
      </c>
      <c r="K5600" s="63">
        <v>-0.45015559999999999</v>
      </c>
      <c r="L5600" s="63">
        <v>-0.39086870000000001</v>
      </c>
      <c r="M5600" s="63">
        <v>-0.30526799999999998</v>
      </c>
      <c r="N5600" s="63">
        <v>1536</v>
      </c>
      <c r="O5600" s="63">
        <v>0.1130564</v>
      </c>
      <c r="P5600" s="63">
        <v>8</v>
      </c>
      <c r="Q5600" s="63">
        <v>1.2781749580960001E-2</v>
      </c>
    </row>
    <row r="5601" spans="1:17">
      <c r="A5601" s="63" t="s">
        <v>78</v>
      </c>
      <c r="B5601" s="63" t="s">
        <v>58</v>
      </c>
      <c r="C5601" s="63" t="s">
        <v>53</v>
      </c>
      <c r="D5601" s="63">
        <v>8</v>
      </c>
      <c r="E5601" s="63">
        <v>1.4254610000000001</v>
      </c>
      <c r="F5601" s="63">
        <v>1.0415669999999999</v>
      </c>
      <c r="G5601" s="63">
        <v>-0.38389329999999999</v>
      </c>
      <c r="H5601" s="63">
        <v>77</v>
      </c>
      <c r="I5601" s="63">
        <v>-0.52878080000000005</v>
      </c>
      <c r="J5601" s="63">
        <v>-0.44318010000000002</v>
      </c>
      <c r="K5601" s="63">
        <v>-0.38389329999999999</v>
      </c>
      <c r="L5601" s="63">
        <v>-0.32460640000000002</v>
      </c>
      <c r="M5601" s="63">
        <v>-0.23900569999999999</v>
      </c>
      <c r="N5601" s="63">
        <v>1536</v>
      </c>
      <c r="O5601" s="63">
        <v>0.1130564</v>
      </c>
      <c r="P5601" s="63">
        <v>8</v>
      </c>
      <c r="Q5601" s="63">
        <v>1.2781749580960001E-2</v>
      </c>
    </row>
    <row r="5602" spans="1:17">
      <c r="A5602" s="63" t="s">
        <v>78</v>
      </c>
      <c r="B5602" s="63" t="s">
        <v>58</v>
      </c>
      <c r="C5602" s="63" t="s">
        <v>53</v>
      </c>
      <c r="D5602" s="63">
        <v>9</v>
      </c>
      <c r="E5602" s="63">
        <v>1.1491530000000001</v>
      </c>
      <c r="F5602" s="63">
        <v>1.1001510000000001</v>
      </c>
      <c r="G5602" s="63">
        <v>-4.9002299999999999E-2</v>
      </c>
      <c r="H5602" s="63">
        <v>80</v>
      </c>
      <c r="I5602" s="63">
        <v>-0.1938899</v>
      </c>
      <c r="J5602" s="63">
        <v>-0.1082891</v>
      </c>
      <c r="K5602" s="63">
        <v>-4.9002299999999999E-2</v>
      </c>
      <c r="L5602" s="63">
        <v>1.02845E-2</v>
      </c>
      <c r="M5602" s="63">
        <v>9.5885300000000007E-2</v>
      </c>
      <c r="N5602" s="63">
        <v>1536</v>
      </c>
      <c r="O5602" s="63">
        <v>0.1130564</v>
      </c>
      <c r="P5602" s="63">
        <v>8</v>
      </c>
      <c r="Q5602" s="63">
        <v>1.2781749580960001E-2</v>
      </c>
    </row>
    <row r="5603" spans="1:17">
      <c r="A5603" s="63" t="s">
        <v>78</v>
      </c>
      <c r="B5603" s="63" t="s">
        <v>58</v>
      </c>
      <c r="C5603" s="63" t="s">
        <v>53</v>
      </c>
      <c r="D5603" s="63">
        <v>10</v>
      </c>
      <c r="E5603" s="63">
        <v>1.2143839999999999</v>
      </c>
      <c r="F5603" s="63">
        <v>1.1441380000000001</v>
      </c>
      <c r="G5603" s="63">
        <v>-7.02459E-2</v>
      </c>
      <c r="H5603" s="63">
        <v>83</v>
      </c>
      <c r="I5603" s="63">
        <v>-0.21513350000000001</v>
      </c>
      <c r="J5603" s="63">
        <v>-0.1295327</v>
      </c>
      <c r="K5603" s="63">
        <v>-7.02459E-2</v>
      </c>
      <c r="L5603" s="63">
        <v>-1.0959E-2</v>
      </c>
      <c r="M5603" s="63">
        <v>7.4641700000000005E-2</v>
      </c>
      <c r="N5603" s="63">
        <v>1536</v>
      </c>
      <c r="O5603" s="63">
        <v>0.1130564</v>
      </c>
      <c r="P5603" s="63">
        <v>8</v>
      </c>
      <c r="Q5603" s="63">
        <v>1.2781749580960001E-2</v>
      </c>
    </row>
    <row r="5604" spans="1:17">
      <c r="A5604" s="63" t="s">
        <v>78</v>
      </c>
      <c r="B5604" s="63" t="s">
        <v>58</v>
      </c>
      <c r="C5604" s="63" t="s">
        <v>53</v>
      </c>
      <c r="D5604" s="63">
        <v>11</v>
      </c>
      <c r="E5604" s="63">
        <v>1.167597</v>
      </c>
      <c r="F5604" s="63">
        <v>1.2886679999999999</v>
      </c>
      <c r="G5604" s="63">
        <v>0.1210706</v>
      </c>
      <c r="H5604" s="63">
        <v>86.5</v>
      </c>
      <c r="I5604" s="63">
        <v>-2.3817000000000001E-2</v>
      </c>
      <c r="J5604" s="63">
        <v>6.17838E-2</v>
      </c>
      <c r="K5604" s="63">
        <v>0.1210706</v>
      </c>
      <c r="L5604" s="63">
        <v>0.1803575</v>
      </c>
      <c r="M5604" s="63">
        <v>0.26595819999999998</v>
      </c>
      <c r="N5604" s="63">
        <v>1536</v>
      </c>
      <c r="O5604" s="63">
        <v>0.1130564</v>
      </c>
      <c r="P5604" s="63">
        <v>8</v>
      </c>
      <c r="Q5604" s="63">
        <v>1.2781749580960001E-2</v>
      </c>
    </row>
    <row r="5605" spans="1:17">
      <c r="A5605" s="63" t="s">
        <v>78</v>
      </c>
      <c r="B5605" s="63" t="s">
        <v>58</v>
      </c>
      <c r="C5605" s="63" t="s">
        <v>53</v>
      </c>
      <c r="D5605" s="63">
        <v>12</v>
      </c>
      <c r="E5605" s="63">
        <v>1.173405</v>
      </c>
      <c r="F5605" s="63">
        <v>1.523083</v>
      </c>
      <c r="G5605" s="63">
        <v>0.34967819999999999</v>
      </c>
      <c r="H5605" s="63">
        <v>90.5</v>
      </c>
      <c r="I5605" s="63">
        <v>0.20479059999999999</v>
      </c>
      <c r="J5605" s="63">
        <v>0.29039130000000002</v>
      </c>
      <c r="K5605" s="63">
        <v>0.34967819999999999</v>
      </c>
      <c r="L5605" s="63">
        <v>0.40896500000000002</v>
      </c>
      <c r="M5605" s="63">
        <v>0.4945658</v>
      </c>
      <c r="N5605" s="63">
        <v>1536</v>
      </c>
      <c r="O5605" s="63">
        <v>0.1130564</v>
      </c>
      <c r="P5605" s="63">
        <v>8</v>
      </c>
      <c r="Q5605" s="63">
        <v>1.2781749580960001E-2</v>
      </c>
    </row>
    <row r="5606" spans="1:17">
      <c r="A5606" s="63" t="s">
        <v>78</v>
      </c>
      <c r="B5606" s="63" t="s">
        <v>58</v>
      </c>
      <c r="C5606" s="63" t="s">
        <v>53</v>
      </c>
      <c r="D5606" s="63">
        <v>13</v>
      </c>
      <c r="E5606" s="63">
        <v>1.0834109999999999</v>
      </c>
      <c r="F5606" s="63">
        <v>1.754834</v>
      </c>
      <c r="G5606" s="63">
        <v>0.67142329999999995</v>
      </c>
      <c r="H5606" s="63">
        <v>93.5</v>
      </c>
      <c r="I5606" s="63">
        <v>0.52653570000000005</v>
      </c>
      <c r="J5606" s="63">
        <v>0.61213649999999997</v>
      </c>
      <c r="K5606" s="63">
        <v>0.67142329999999995</v>
      </c>
      <c r="L5606" s="63">
        <v>0.73071010000000003</v>
      </c>
      <c r="M5606" s="63">
        <v>0.81631089999999995</v>
      </c>
      <c r="N5606" s="63">
        <v>1536</v>
      </c>
      <c r="O5606" s="63">
        <v>0.1130564</v>
      </c>
      <c r="P5606" s="63">
        <v>8</v>
      </c>
      <c r="Q5606" s="63">
        <v>1.2781749580960001E-2</v>
      </c>
    </row>
    <row r="5607" spans="1:17">
      <c r="A5607" s="63" t="s">
        <v>78</v>
      </c>
      <c r="B5607" s="63" t="s">
        <v>58</v>
      </c>
      <c r="C5607" s="63" t="s">
        <v>53</v>
      </c>
      <c r="D5607" s="63">
        <v>14</v>
      </c>
      <c r="E5607" s="63">
        <v>1.1951750000000001</v>
      </c>
      <c r="F5607" s="63">
        <v>2.044486</v>
      </c>
      <c r="G5607" s="63">
        <v>0.84931040000000002</v>
      </c>
      <c r="H5607" s="63">
        <v>95.5</v>
      </c>
      <c r="I5607" s="63">
        <v>0.70442280000000002</v>
      </c>
      <c r="J5607" s="63">
        <v>0.79002360000000005</v>
      </c>
      <c r="K5607" s="63">
        <v>0.84931040000000002</v>
      </c>
      <c r="L5607" s="63">
        <v>0.90859719999999999</v>
      </c>
      <c r="M5607" s="63">
        <v>0.99419800000000003</v>
      </c>
      <c r="N5607" s="63">
        <v>1536</v>
      </c>
      <c r="O5607" s="63">
        <v>0.1130564</v>
      </c>
      <c r="P5607" s="63">
        <v>8</v>
      </c>
      <c r="Q5607" s="63">
        <v>1.2781749580960001E-2</v>
      </c>
    </row>
    <row r="5608" spans="1:17">
      <c r="A5608" s="63" t="s">
        <v>78</v>
      </c>
      <c r="B5608" s="63" t="s">
        <v>58</v>
      </c>
      <c r="C5608" s="63" t="s">
        <v>53</v>
      </c>
      <c r="D5608" s="63">
        <v>15</v>
      </c>
      <c r="E5608" s="63">
        <v>1.3348420000000001</v>
      </c>
      <c r="F5608" s="63">
        <v>2.3243849999999999</v>
      </c>
      <c r="G5608" s="63">
        <v>0.98954220000000004</v>
      </c>
      <c r="H5608" s="63">
        <v>98</v>
      </c>
      <c r="I5608" s="63">
        <v>0.84465469999999998</v>
      </c>
      <c r="J5608" s="63">
        <v>0.93025539999999995</v>
      </c>
      <c r="K5608" s="63">
        <v>0.98954220000000004</v>
      </c>
      <c r="L5608" s="63">
        <v>1.048829</v>
      </c>
      <c r="M5608" s="63">
        <v>1.13443</v>
      </c>
      <c r="N5608" s="63">
        <v>1536</v>
      </c>
      <c r="O5608" s="63">
        <v>0.1130564</v>
      </c>
      <c r="P5608" s="63">
        <v>8</v>
      </c>
      <c r="Q5608" s="63">
        <v>1.2781749580960001E-2</v>
      </c>
    </row>
    <row r="5609" spans="1:17">
      <c r="A5609" s="63" t="s">
        <v>78</v>
      </c>
      <c r="B5609" s="63" t="s">
        <v>58</v>
      </c>
      <c r="C5609" s="63" t="s">
        <v>53</v>
      </c>
      <c r="D5609" s="63">
        <v>16</v>
      </c>
      <c r="E5609" s="63">
        <v>1.558697</v>
      </c>
      <c r="F5609" s="63">
        <v>2.5226660000000001</v>
      </c>
      <c r="G5609" s="63">
        <v>0.96396919999999997</v>
      </c>
      <c r="H5609" s="63">
        <v>98.5</v>
      </c>
      <c r="I5609" s="63">
        <v>0.81908170000000002</v>
      </c>
      <c r="J5609" s="63">
        <v>0.9046824</v>
      </c>
      <c r="K5609" s="63">
        <v>0.96396919999999997</v>
      </c>
      <c r="L5609" s="63">
        <v>1.0232559999999999</v>
      </c>
      <c r="M5609" s="63">
        <v>1.108857</v>
      </c>
      <c r="N5609" s="63">
        <v>1536</v>
      </c>
      <c r="O5609" s="63">
        <v>0.1130564</v>
      </c>
      <c r="P5609" s="63">
        <v>8</v>
      </c>
      <c r="Q5609" s="63">
        <v>1.2781749580960001E-2</v>
      </c>
    </row>
    <row r="5610" spans="1:17">
      <c r="A5610" s="63" t="s">
        <v>78</v>
      </c>
      <c r="B5610" s="63" t="s">
        <v>58</v>
      </c>
      <c r="C5610" s="63" t="s">
        <v>53</v>
      </c>
      <c r="D5610" s="63">
        <v>17</v>
      </c>
      <c r="E5610" s="63">
        <v>1.7334689999999999</v>
      </c>
      <c r="F5610" s="63">
        <v>2.626045</v>
      </c>
      <c r="G5610" s="63">
        <v>0.89257589999999998</v>
      </c>
      <c r="H5610" s="63">
        <v>98</v>
      </c>
      <c r="I5610" s="63">
        <v>0.74768829999999997</v>
      </c>
      <c r="J5610" s="63">
        <v>0.83328899999999995</v>
      </c>
      <c r="K5610" s="63">
        <v>0.89257589999999998</v>
      </c>
      <c r="L5610" s="63">
        <v>0.95186269999999995</v>
      </c>
      <c r="M5610" s="63">
        <v>1.037463</v>
      </c>
      <c r="N5610" s="63">
        <v>1536</v>
      </c>
      <c r="O5610" s="63">
        <v>0.1130564</v>
      </c>
      <c r="P5610" s="63">
        <v>8</v>
      </c>
      <c r="Q5610" s="63">
        <v>1.2781749580960001E-2</v>
      </c>
    </row>
    <row r="5611" spans="1:17">
      <c r="A5611" s="63" t="s">
        <v>78</v>
      </c>
      <c r="B5611" s="63" t="s">
        <v>58</v>
      </c>
      <c r="C5611" s="63" t="s">
        <v>53</v>
      </c>
      <c r="D5611" s="63">
        <v>18</v>
      </c>
      <c r="E5611" s="63">
        <v>1.8927449999999999</v>
      </c>
      <c r="F5611" s="63">
        <v>2.6948400000000001</v>
      </c>
      <c r="G5611" s="63">
        <v>0.80209540000000001</v>
      </c>
      <c r="H5611" s="63">
        <v>97</v>
      </c>
      <c r="I5611" s="63">
        <v>0.65720780000000001</v>
      </c>
      <c r="J5611" s="63">
        <v>0.74280860000000004</v>
      </c>
      <c r="K5611" s="63">
        <v>0.80209540000000001</v>
      </c>
      <c r="L5611" s="63">
        <v>0.86138219999999999</v>
      </c>
      <c r="M5611" s="63">
        <v>0.94698300000000002</v>
      </c>
      <c r="N5611" s="63">
        <v>1536</v>
      </c>
      <c r="O5611" s="63">
        <v>0.1130564</v>
      </c>
      <c r="P5611" s="63">
        <v>8</v>
      </c>
      <c r="Q5611" s="63">
        <v>1.2781749580960001E-2</v>
      </c>
    </row>
    <row r="5612" spans="1:17">
      <c r="A5612" s="63" t="s">
        <v>78</v>
      </c>
      <c r="B5612" s="63" t="s">
        <v>58</v>
      </c>
      <c r="C5612" s="63" t="s">
        <v>53</v>
      </c>
      <c r="D5612" s="63">
        <v>19</v>
      </c>
      <c r="E5612" s="63">
        <v>2.2497729999999998</v>
      </c>
      <c r="F5612" s="63">
        <v>2.689686</v>
      </c>
      <c r="G5612" s="63">
        <v>0.43991279999999999</v>
      </c>
      <c r="H5612" s="63">
        <v>96.5</v>
      </c>
      <c r="I5612" s="63">
        <v>0.29502519999999999</v>
      </c>
      <c r="J5612" s="63">
        <v>0.38062600000000002</v>
      </c>
      <c r="K5612" s="63">
        <v>0.43991279999999999</v>
      </c>
      <c r="L5612" s="63">
        <v>0.49919960000000002</v>
      </c>
      <c r="M5612" s="63">
        <v>0.5848004</v>
      </c>
      <c r="N5612" s="63">
        <v>1536</v>
      </c>
      <c r="O5612" s="63">
        <v>0.1130564</v>
      </c>
      <c r="P5612" s="63">
        <v>8</v>
      </c>
      <c r="Q5612" s="63">
        <v>1.2781749580960001E-2</v>
      </c>
    </row>
    <row r="5613" spans="1:17">
      <c r="A5613" s="63" t="s">
        <v>78</v>
      </c>
      <c r="B5613" s="63" t="s">
        <v>58</v>
      </c>
      <c r="C5613" s="63" t="s">
        <v>53</v>
      </c>
      <c r="D5613" s="63">
        <v>20</v>
      </c>
      <c r="E5613" s="63">
        <v>2.3598050000000002</v>
      </c>
      <c r="F5613" s="63">
        <v>2.4633479999999999</v>
      </c>
      <c r="G5613" s="63">
        <v>0.1035433</v>
      </c>
      <c r="H5613" s="63">
        <v>93</v>
      </c>
      <c r="I5613" s="63">
        <v>-4.13443E-2</v>
      </c>
      <c r="J5613" s="63">
        <v>4.4256499999999997E-2</v>
      </c>
      <c r="K5613" s="63">
        <v>0.1035433</v>
      </c>
      <c r="L5613" s="63">
        <v>0.16283010000000001</v>
      </c>
      <c r="M5613" s="63">
        <v>0.24843090000000001</v>
      </c>
      <c r="N5613" s="63">
        <v>1536</v>
      </c>
      <c r="O5613" s="63">
        <v>0.1130564</v>
      </c>
      <c r="P5613" s="63">
        <v>8</v>
      </c>
      <c r="Q5613" s="63">
        <v>1.2781749580960001E-2</v>
      </c>
    </row>
    <row r="5614" spans="1:17">
      <c r="A5614" s="63" t="s">
        <v>78</v>
      </c>
      <c r="B5614" s="63" t="s">
        <v>58</v>
      </c>
      <c r="C5614" s="63" t="s">
        <v>53</v>
      </c>
      <c r="D5614" s="63">
        <v>21</v>
      </c>
      <c r="E5614" s="63">
        <v>2.3580190000000001</v>
      </c>
      <c r="F5614" s="63">
        <v>2.3038159999999999</v>
      </c>
      <c r="G5614" s="63">
        <v>-5.4203300000000003E-2</v>
      </c>
      <c r="H5614" s="63">
        <v>90</v>
      </c>
      <c r="I5614" s="63">
        <v>-0.19909089999999999</v>
      </c>
      <c r="J5614" s="63">
        <v>-0.1134901</v>
      </c>
      <c r="K5614" s="63">
        <v>-5.4203300000000003E-2</v>
      </c>
      <c r="L5614" s="63">
        <v>5.0835999999999998E-3</v>
      </c>
      <c r="M5614" s="63">
        <v>9.0684299999999995E-2</v>
      </c>
      <c r="N5614" s="63">
        <v>1536</v>
      </c>
      <c r="O5614" s="63">
        <v>0.1130564</v>
      </c>
      <c r="P5614" s="63">
        <v>8</v>
      </c>
      <c r="Q5614" s="63">
        <v>1.2781749580960001E-2</v>
      </c>
    </row>
    <row r="5615" spans="1:17">
      <c r="A5615" s="63" t="s">
        <v>78</v>
      </c>
      <c r="B5615" s="63" t="s">
        <v>58</v>
      </c>
      <c r="C5615" s="63" t="s">
        <v>53</v>
      </c>
      <c r="D5615" s="63">
        <v>22</v>
      </c>
      <c r="E5615" s="63">
        <v>2.1681889999999999</v>
      </c>
      <c r="F5615" s="63">
        <v>2.129616</v>
      </c>
      <c r="G5615" s="63">
        <v>-3.8572500000000003E-2</v>
      </c>
      <c r="H5615" s="63">
        <v>87</v>
      </c>
      <c r="I5615" s="63">
        <v>-0.18346009999999999</v>
      </c>
      <c r="J5615" s="63">
        <v>-9.7859399999999999E-2</v>
      </c>
      <c r="K5615" s="63">
        <v>-3.8572500000000003E-2</v>
      </c>
      <c r="L5615" s="63">
        <v>2.0714300000000001E-2</v>
      </c>
      <c r="M5615" s="63">
        <v>0.10631500000000001</v>
      </c>
      <c r="N5615" s="63">
        <v>1536</v>
      </c>
      <c r="O5615" s="63">
        <v>0.1130564</v>
      </c>
      <c r="P5615" s="63">
        <v>8</v>
      </c>
      <c r="Q5615" s="63">
        <v>1.2781749580960001E-2</v>
      </c>
    </row>
    <row r="5616" spans="1:17">
      <c r="A5616" s="63" t="s">
        <v>78</v>
      </c>
      <c r="B5616" s="63" t="s">
        <v>58</v>
      </c>
      <c r="C5616" s="63" t="s">
        <v>53</v>
      </c>
      <c r="D5616" s="63">
        <v>23</v>
      </c>
      <c r="E5616" s="63">
        <v>1.758143</v>
      </c>
      <c r="F5616" s="63">
        <v>1.809024</v>
      </c>
      <c r="G5616" s="63">
        <v>5.0880700000000001E-2</v>
      </c>
      <c r="H5616" s="63">
        <v>84</v>
      </c>
      <c r="I5616" s="63">
        <v>-9.4006900000000004E-2</v>
      </c>
      <c r="J5616" s="63">
        <v>-8.4062000000000008E-3</v>
      </c>
      <c r="K5616" s="63">
        <v>5.0880700000000001E-2</v>
      </c>
      <c r="L5616" s="63">
        <v>0.1101675</v>
      </c>
      <c r="M5616" s="63">
        <v>0.19576830000000001</v>
      </c>
      <c r="N5616" s="63">
        <v>1536</v>
      </c>
      <c r="O5616" s="63">
        <v>0.1130564</v>
      </c>
      <c r="P5616" s="63">
        <v>8</v>
      </c>
      <c r="Q5616" s="63">
        <v>1.2781749580960001E-2</v>
      </c>
    </row>
    <row r="5617" spans="1:17">
      <c r="A5617" s="63" t="s">
        <v>78</v>
      </c>
      <c r="B5617" s="63" t="s">
        <v>58</v>
      </c>
      <c r="C5617" s="63" t="s">
        <v>53</v>
      </c>
      <c r="D5617" s="63">
        <v>24</v>
      </c>
      <c r="E5617" s="63">
        <v>1.472871</v>
      </c>
      <c r="F5617" s="63">
        <v>1.30924</v>
      </c>
      <c r="G5617" s="63">
        <v>-0.16363079999999999</v>
      </c>
      <c r="H5617" s="63">
        <v>81</v>
      </c>
      <c r="I5617" s="63">
        <v>-0.30851840000000003</v>
      </c>
      <c r="J5617" s="63">
        <v>-0.2229177</v>
      </c>
      <c r="K5617" s="63">
        <v>-0.16363079999999999</v>
      </c>
      <c r="L5617" s="63">
        <v>-0.10434400000000001</v>
      </c>
      <c r="M5617" s="63">
        <v>-1.8743200000000002E-2</v>
      </c>
      <c r="N5617" s="63">
        <v>1536</v>
      </c>
      <c r="O5617" s="63">
        <v>0.1130564</v>
      </c>
      <c r="P5617" s="63">
        <v>8</v>
      </c>
      <c r="Q5617" s="63">
        <v>1.2781749580960001E-2</v>
      </c>
    </row>
    <row r="5618" spans="1:17">
      <c r="A5618" s="63" t="s">
        <v>78</v>
      </c>
      <c r="B5618" s="63" t="s">
        <v>58</v>
      </c>
      <c r="C5618" s="63" t="s">
        <v>54</v>
      </c>
      <c r="D5618" s="63">
        <v>1</v>
      </c>
      <c r="E5618" s="63">
        <v>1.0333509999999999</v>
      </c>
      <c r="F5618" s="63">
        <v>0.79559639999999998</v>
      </c>
      <c r="G5618" s="63">
        <v>-0.23775479999999999</v>
      </c>
      <c r="H5618" s="63">
        <v>75.5</v>
      </c>
      <c r="I5618" s="63">
        <v>-0.38264239999999999</v>
      </c>
      <c r="J5618" s="63">
        <v>-0.29704170000000002</v>
      </c>
      <c r="K5618" s="63">
        <v>-0.23775479999999999</v>
      </c>
      <c r="L5618" s="63">
        <v>-0.17846799999999999</v>
      </c>
      <c r="M5618" s="63">
        <v>-9.2867199999999997E-2</v>
      </c>
      <c r="N5618" s="63">
        <v>1536</v>
      </c>
      <c r="O5618" s="63">
        <v>0.1130564</v>
      </c>
      <c r="P5618" s="63">
        <v>9</v>
      </c>
      <c r="Q5618" s="63">
        <v>1.2781749580960001E-2</v>
      </c>
    </row>
    <row r="5619" spans="1:17">
      <c r="A5619" s="63" t="s">
        <v>78</v>
      </c>
      <c r="B5619" s="63" t="s">
        <v>58</v>
      </c>
      <c r="C5619" s="63" t="s">
        <v>54</v>
      </c>
      <c r="D5619" s="63">
        <v>2</v>
      </c>
      <c r="E5619" s="63">
        <v>0.9727015</v>
      </c>
      <c r="F5619" s="63">
        <v>0.64034089999999999</v>
      </c>
      <c r="G5619" s="63">
        <v>-0.33236060000000001</v>
      </c>
      <c r="H5619" s="63">
        <v>75.5</v>
      </c>
      <c r="I5619" s="63">
        <v>-0.47724820000000001</v>
      </c>
      <c r="J5619" s="63">
        <v>-0.39164749999999998</v>
      </c>
      <c r="K5619" s="63">
        <v>-0.33236060000000001</v>
      </c>
      <c r="L5619" s="63">
        <v>-0.27307379999999998</v>
      </c>
      <c r="M5619" s="63">
        <v>-0.187473</v>
      </c>
      <c r="N5619" s="63">
        <v>1536</v>
      </c>
      <c r="O5619" s="63">
        <v>0.1130564</v>
      </c>
      <c r="P5619" s="63">
        <v>9</v>
      </c>
      <c r="Q5619" s="63">
        <v>1.2781749580960001E-2</v>
      </c>
    </row>
    <row r="5620" spans="1:17">
      <c r="A5620" s="63" t="s">
        <v>78</v>
      </c>
      <c r="B5620" s="63" t="s">
        <v>58</v>
      </c>
      <c r="C5620" s="63" t="s">
        <v>54</v>
      </c>
      <c r="D5620" s="63">
        <v>3</v>
      </c>
      <c r="E5620" s="63">
        <v>0.87088239999999995</v>
      </c>
      <c r="F5620" s="63">
        <v>0.57060670000000002</v>
      </c>
      <c r="G5620" s="63">
        <v>-0.30027569999999998</v>
      </c>
      <c r="H5620" s="63">
        <v>73.5</v>
      </c>
      <c r="I5620" s="63">
        <v>-0.44516329999999998</v>
      </c>
      <c r="J5620" s="63">
        <v>-0.35956250000000001</v>
      </c>
      <c r="K5620" s="63">
        <v>-0.30027569999999998</v>
      </c>
      <c r="L5620" s="63">
        <v>-0.24098890000000001</v>
      </c>
      <c r="M5620" s="63">
        <v>-0.1553881</v>
      </c>
      <c r="N5620" s="63">
        <v>1536</v>
      </c>
      <c r="O5620" s="63">
        <v>0.1130564</v>
      </c>
      <c r="P5620" s="63">
        <v>9</v>
      </c>
      <c r="Q5620" s="63">
        <v>1.2781749580960001E-2</v>
      </c>
    </row>
    <row r="5621" spans="1:17">
      <c r="A5621" s="63" t="s">
        <v>78</v>
      </c>
      <c r="B5621" s="63" t="s">
        <v>58</v>
      </c>
      <c r="C5621" s="63" t="s">
        <v>54</v>
      </c>
      <c r="D5621" s="63">
        <v>4</v>
      </c>
      <c r="E5621" s="63">
        <v>0.83286039999999995</v>
      </c>
      <c r="F5621" s="63">
        <v>0.58076070000000002</v>
      </c>
      <c r="G5621" s="63">
        <v>-0.25209969999999998</v>
      </c>
      <c r="H5621" s="63">
        <v>73</v>
      </c>
      <c r="I5621" s="63">
        <v>-0.39698729999999999</v>
      </c>
      <c r="J5621" s="63">
        <v>-0.31138650000000001</v>
      </c>
      <c r="K5621" s="63">
        <v>-0.25209969999999998</v>
      </c>
      <c r="L5621" s="63">
        <v>-0.19281290000000001</v>
      </c>
      <c r="M5621" s="63">
        <v>-0.1072121</v>
      </c>
      <c r="N5621" s="63">
        <v>1536</v>
      </c>
      <c r="O5621" s="63">
        <v>0.1130564</v>
      </c>
      <c r="P5621" s="63">
        <v>9</v>
      </c>
      <c r="Q5621" s="63">
        <v>1.2781749580960001E-2</v>
      </c>
    </row>
    <row r="5622" spans="1:17">
      <c r="A5622" s="63" t="s">
        <v>78</v>
      </c>
      <c r="B5622" s="63" t="s">
        <v>58</v>
      </c>
      <c r="C5622" s="63" t="s">
        <v>54</v>
      </c>
      <c r="D5622" s="63">
        <v>5</v>
      </c>
      <c r="E5622" s="63">
        <v>0.77623220000000004</v>
      </c>
      <c r="F5622" s="63">
        <v>0.56928599999999996</v>
      </c>
      <c r="G5622" s="63">
        <v>-0.2069462</v>
      </c>
      <c r="H5622" s="63">
        <v>73</v>
      </c>
      <c r="I5622" s="63">
        <v>-0.35183379999999997</v>
      </c>
      <c r="J5622" s="63">
        <v>-0.266233</v>
      </c>
      <c r="K5622" s="63">
        <v>-0.2069462</v>
      </c>
      <c r="L5622" s="63">
        <v>-0.1476594</v>
      </c>
      <c r="M5622" s="63">
        <v>-6.2058599999999998E-2</v>
      </c>
      <c r="N5622" s="63">
        <v>1536</v>
      </c>
      <c r="O5622" s="63">
        <v>0.1130564</v>
      </c>
      <c r="P5622" s="63">
        <v>9</v>
      </c>
      <c r="Q5622" s="63">
        <v>1.2781749580960001E-2</v>
      </c>
    </row>
    <row r="5623" spans="1:17">
      <c r="A5623" s="63" t="s">
        <v>78</v>
      </c>
      <c r="B5623" s="63" t="s">
        <v>58</v>
      </c>
      <c r="C5623" s="63" t="s">
        <v>54</v>
      </c>
      <c r="D5623" s="63">
        <v>6</v>
      </c>
      <c r="E5623" s="63">
        <v>1.1246130000000001</v>
      </c>
      <c r="F5623" s="63">
        <v>0.480265</v>
      </c>
      <c r="G5623" s="63">
        <v>-0.64434769999999997</v>
      </c>
      <c r="H5623" s="63">
        <v>73</v>
      </c>
      <c r="I5623" s="63">
        <v>-0.78923529999999997</v>
      </c>
      <c r="J5623" s="63">
        <v>-0.7036346</v>
      </c>
      <c r="K5623" s="63">
        <v>-0.64434769999999997</v>
      </c>
      <c r="L5623" s="63">
        <v>-0.58506089999999999</v>
      </c>
      <c r="M5623" s="63">
        <v>-0.49946010000000002</v>
      </c>
      <c r="N5623" s="63">
        <v>1536</v>
      </c>
      <c r="O5623" s="63">
        <v>0.1130564</v>
      </c>
      <c r="P5623" s="63">
        <v>9</v>
      </c>
      <c r="Q5623" s="63">
        <v>1.2781749580960001E-2</v>
      </c>
    </row>
    <row r="5624" spans="1:17">
      <c r="A5624" s="63" t="s">
        <v>78</v>
      </c>
      <c r="B5624" s="63" t="s">
        <v>58</v>
      </c>
      <c r="C5624" s="63" t="s">
        <v>54</v>
      </c>
      <c r="D5624" s="63">
        <v>7</v>
      </c>
      <c r="E5624" s="63">
        <v>1.1557379999999999</v>
      </c>
      <c r="F5624" s="63">
        <v>0.82118679999999999</v>
      </c>
      <c r="G5624" s="63">
        <v>-0.33455119999999999</v>
      </c>
      <c r="H5624" s="63">
        <v>72</v>
      </c>
      <c r="I5624" s="63">
        <v>-0.4794388</v>
      </c>
      <c r="J5624" s="63">
        <v>-0.39383800000000002</v>
      </c>
      <c r="K5624" s="63">
        <v>-0.33455119999999999</v>
      </c>
      <c r="L5624" s="63">
        <v>-0.27526430000000002</v>
      </c>
      <c r="M5624" s="63">
        <v>-0.18966359999999999</v>
      </c>
      <c r="N5624" s="63">
        <v>1536</v>
      </c>
      <c r="O5624" s="63">
        <v>0.1130564</v>
      </c>
      <c r="P5624" s="63">
        <v>9</v>
      </c>
      <c r="Q5624" s="63">
        <v>1.2781749580960001E-2</v>
      </c>
    </row>
    <row r="5625" spans="1:17">
      <c r="A5625" s="63" t="s">
        <v>78</v>
      </c>
      <c r="B5625" s="63" t="s">
        <v>58</v>
      </c>
      <c r="C5625" s="63" t="s">
        <v>54</v>
      </c>
      <c r="D5625" s="63">
        <v>8</v>
      </c>
      <c r="E5625" s="63">
        <v>1.220011</v>
      </c>
      <c r="F5625" s="63">
        <v>0.88888670000000003</v>
      </c>
      <c r="G5625" s="63">
        <v>-0.33112449999999999</v>
      </c>
      <c r="H5625" s="63">
        <v>74.5</v>
      </c>
      <c r="I5625" s="63">
        <v>-0.47601209999999999</v>
      </c>
      <c r="J5625" s="63">
        <v>-0.39041130000000002</v>
      </c>
      <c r="K5625" s="63">
        <v>-0.33112449999999999</v>
      </c>
      <c r="L5625" s="63">
        <v>-0.27183770000000002</v>
      </c>
      <c r="M5625" s="63">
        <v>-0.18623690000000001</v>
      </c>
      <c r="N5625" s="63">
        <v>1536</v>
      </c>
      <c r="O5625" s="63">
        <v>0.1130564</v>
      </c>
      <c r="P5625" s="63">
        <v>9</v>
      </c>
      <c r="Q5625" s="63">
        <v>1.2781749580960001E-2</v>
      </c>
    </row>
    <row r="5626" spans="1:17">
      <c r="A5626" s="63" t="s">
        <v>78</v>
      </c>
      <c r="B5626" s="63" t="s">
        <v>58</v>
      </c>
      <c r="C5626" s="63" t="s">
        <v>54</v>
      </c>
      <c r="D5626" s="63">
        <v>9</v>
      </c>
      <c r="E5626" s="63">
        <v>1.030356</v>
      </c>
      <c r="F5626" s="63">
        <v>0.97743930000000001</v>
      </c>
      <c r="G5626" s="63">
        <v>-5.29168E-2</v>
      </c>
      <c r="H5626" s="63">
        <v>79.5</v>
      </c>
      <c r="I5626" s="63">
        <v>-0.19780439999999999</v>
      </c>
      <c r="J5626" s="63">
        <v>-0.1122036</v>
      </c>
      <c r="K5626" s="63">
        <v>-5.29168E-2</v>
      </c>
      <c r="L5626" s="63">
        <v>6.3701000000000001E-3</v>
      </c>
      <c r="M5626" s="63">
        <v>9.1970800000000005E-2</v>
      </c>
      <c r="N5626" s="63">
        <v>1536</v>
      </c>
      <c r="O5626" s="63">
        <v>0.1130564</v>
      </c>
      <c r="P5626" s="63">
        <v>9</v>
      </c>
      <c r="Q5626" s="63">
        <v>1.2781749580960001E-2</v>
      </c>
    </row>
    <row r="5627" spans="1:17">
      <c r="A5627" s="63" t="s">
        <v>78</v>
      </c>
      <c r="B5627" s="63" t="s">
        <v>58</v>
      </c>
      <c r="C5627" s="63" t="s">
        <v>54</v>
      </c>
      <c r="D5627" s="63">
        <v>10</v>
      </c>
      <c r="E5627" s="63">
        <v>1.046235</v>
      </c>
      <c r="F5627" s="63">
        <v>0.97982570000000002</v>
      </c>
      <c r="G5627" s="63">
        <v>-6.6409200000000002E-2</v>
      </c>
      <c r="H5627" s="63">
        <v>84</v>
      </c>
      <c r="I5627" s="63">
        <v>-0.21129680000000001</v>
      </c>
      <c r="J5627" s="63">
        <v>-0.125696</v>
      </c>
      <c r="K5627" s="63">
        <v>-6.6409200000000002E-2</v>
      </c>
      <c r="L5627" s="63">
        <v>-7.1222999999999998E-3</v>
      </c>
      <c r="M5627" s="63">
        <v>7.8478400000000004E-2</v>
      </c>
      <c r="N5627" s="63">
        <v>1536</v>
      </c>
      <c r="O5627" s="63">
        <v>0.1130564</v>
      </c>
      <c r="P5627" s="63">
        <v>9</v>
      </c>
      <c r="Q5627" s="63">
        <v>1.2781749580960001E-2</v>
      </c>
    </row>
    <row r="5628" spans="1:17">
      <c r="A5628" s="63" t="s">
        <v>78</v>
      </c>
      <c r="B5628" s="63" t="s">
        <v>58</v>
      </c>
      <c r="C5628" s="63" t="s">
        <v>54</v>
      </c>
      <c r="D5628" s="63">
        <v>11</v>
      </c>
      <c r="E5628" s="63">
        <v>0.88510049999999996</v>
      </c>
      <c r="F5628" s="63">
        <v>1.0600309999999999</v>
      </c>
      <c r="G5628" s="63">
        <v>0.1749308</v>
      </c>
      <c r="H5628" s="63">
        <v>91</v>
      </c>
      <c r="I5628" s="63">
        <v>3.0043199999999999E-2</v>
      </c>
      <c r="J5628" s="63">
        <v>0.11564389999999999</v>
      </c>
      <c r="K5628" s="63">
        <v>0.1749308</v>
      </c>
      <c r="L5628" s="63">
        <v>0.2342176</v>
      </c>
      <c r="M5628" s="63">
        <v>0.3198183</v>
      </c>
      <c r="N5628" s="63">
        <v>1536</v>
      </c>
      <c r="O5628" s="63">
        <v>0.1130564</v>
      </c>
      <c r="P5628" s="63">
        <v>9</v>
      </c>
      <c r="Q5628" s="63">
        <v>1.2781749580960001E-2</v>
      </c>
    </row>
    <row r="5629" spans="1:17">
      <c r="A5629" s="63" t="s">
        <v>78</v>
      </c>
      <c r="B5629" s="63" t="s">
        <v>58</v>
      </c>
      <c r="C5629" s="63" t="s">
        <v>54</v>
      </c>
      <c r="D5629" s="63">
        <v>12</v>
      </c>
      <c r="E5629" s="63">
        <v>0.9035938</v>
      </c>
      <c r="F5629" s="63">
        <v>1.393068</v>
      </c>
      <c r="G5629" s="63">
        <v>0.48947400000000002</v>
      </c>
      <c r="H5629" s="63">
        <v>96</v>
      </c>
      <c r="I5629" s="63">
        <v>0.34458640000000001</v>
      </c>
      <c r="J5629" s="63">
        <v>0.43018719999999999</v>
      </c>
      <c r="K5629" s="63">
        <v>0.48947400000000002</v>
      </c>
      <c r="L5629" s="63">
        <v>0.54876080000000005</v>
      </c>
      <c r="M5629" s="63">
        <v>0.63436159999999997</v>
      </c>
      <c r="N5629" s="63">
        <v>1536</v>
      </c>
      <c r="O5629" s="63">
        <v>0.1130564</v>
      </c>
      <c r="P5629" s="63">
        <v>9</v>
      </c>
      <c r="Q5629" s="63">
        <v>1.2781749580960001E-2</v>
      </c>
    </row>
    <row r="5630" spans="1:17">
      <c r="A5630" s="63" t="s">
        <v>78</v>
      </c>
      <c r="B5630" s="63" t="s">
        <v>58</v>
      </c>
      <c r="C5630" s="63" t="s">
        <v>54</v>
      </c>
      <c r="D5630" s="63">
        <v>13</v>
      </c>
      <c r="E5630" s="63">
        <v>0.87606099999999998</v>
      </c>
      <c r="F5630" s="63">
        <v>1.639302</v>
      </c>
      <c r="G5630" s="63">
        <v>0.76324139999999996</v>
      </c>
      <c r="H5630" s="63">
        <v>96</v>
      </c>
      <c r="I5630" s="63">
        <v>0.61835379999999995</v>
      </c>
      <c r="J5630" s="63">
        <v>0.70395450000000004</v>
      </c>
      <c r="K5630" s="63">
        <v>0.76324139999999996</v>
      </c>
      <c r="L5630" s="63">
        <v>0.82252820000000004</v>
      </c>
      <c r="M5630" s="63">
        <v>0.90812890000000002</v>
      </c>
      <c r="N5630" s="63">
        <v>1536</v>
      </c>
      <c r="O5630" s="63">
        <v>0.1130564</v>
      </c>
      <c r="P5630" s="63">
        <v>9</v>
      </c>
      <c r="Q5630" s="63">
        <v>1.2781749580960001E-2</v>
      </c>
    </row>
    <row r="5631" spans="1:17">
      <c r="A5631" s="63" t="s">
        <v>78</v>
      </c>
      <c r="B5631" s="63" t="s">
        <v>58</v>
      </c>
      <c r="C5631" s="63" t="s">
        <v>54</v>
      </c>
      <c r="D5631" s="63">
        <v>14</v>
      </c>
      <c r="E5631" s="63">
        <v>1.023007</v>
      </c>
      <c r="F5631" s="63">
        <v>1.8302890000000001</v>
      </c>
      <c r="G5631" s="63">
        <v>0.80728200000000006</v>
      </c>
      <c r="H5631" s="63">
        <v>94.5</v>
      </c>
      <c r="I5631" s="63">
        <v>0.66239440000000005</v>
      </c>
      <c r="J5631" s="63">
        <v>0.74799510000000002</v>
      </c>
      <c r="K5631" s="63">
        <v>0.80728200000000006</v>
      </c>
      <c r="L5631" s="63">
        <v>0.86656880000000003</v>
      </c>
      <c r="M5631" s="63">
        <v>0.9521695</v>
      </c>
      <c r="N5631" s="63">
        <v>1536</v>
      </c>
      <c r="O5631" s="63">
        <v>0.1130564</v>
      </c>
      <c r="P5631" s="63">
        <v>9</v>
      </c>
      <c r="Q5631" s="63">
        <v>1.2781749580960001E-2</v>
      </c>
    </row>
    <row r="5632" spans="1:17">
      <c r="A5632" s="63" t="s">
        <v>78</v>
      </c>
      <c r="B5632" s="63" t="s">
        <v>58</v>
      </c>
      <c r="C5632" s="63" t="s">
        <v>54</v>
      </c>
      <c r="D5632" s="63">
        <v>15</v>
      </c>
      <c r="E5632" s="63">
        <v>1.131526</v>
      </c>
      <c r="F5632" s="63">
        <v>1.95974</v>
      </c>
      <c r="G5632" s="63">
        <v>0.82821420000000001</v>
      </c>
      <c r="H5632" s="63">
        <v>94.5</v>
      </c>
      <c r="I5632" s="63">
        <v>0.68332660000000001</v>
      </c>
      <c r="J5632" s="63">
        <v>0.76892729999999998</v>
      </c>
      <c r="K5632" s="63">
        <v>0.82821420000000001</v>
      </c>
      <c r="L5632" s="63">
        <v>0.88750099999999998</v>
      </c>
      <c r="M5632" s="63">
        <v>0.97310169999999996</v>
      </c>
      <c r="N5632" s="63">
        <v>1536</v>
      </c>
      <c r="O5632" s="63">
        <v>0.1130564</v>
      </c>
      <c r="P5632" s="63">
        <v>9</v>
      </c>
      <c r="Q5632" s="63">
        <v>1.2781749580960001E-2</v>
      </c>
    </row>
    <row r="5633" spans="1:17">
      <c r="A5633" s="63" t="s">
        <v>78</v>
      </c>
      <c r="B5633" s="63" t="s">
        <v>58</v>
      </c>
      <c r="C5633" s="63" t="s">
        <v>54</v>
      </c>
      <c r="D5633" s="63">
        <v>16</v>
      </c>
      <c r="E5633" s="63">
        <v>1.309958</v>
      </c>
      <c r="F5633" s="63">
        <v>2.0845750000000001</v>
      </c>
      <c r="G5633" s="63">
        <v>0.77461760000000002</v>
      </c>
      <c r="H5633" s="63">
        <v>94.5</v>
      </c>
      <c r="I5633" s="63">
        <v>0.62973000000000001</v>
      </c>
      <c r="J5633" s="63">
        <v>0.71533069999999999</v>
      </c>
      <c r="K5633" s="63">
        <v>0.77461760000000002</v>
      </c>
      <c r="L5633" s="63">
        <v>0.83390439999999999</v>
      </c>
      <c r="M5633" s="63">
        <v>0.91950509999999996</v>
      </c>
      <c r="N5633" s="63">
        <v>1536</v>
      </c>
      <c r="O5633" s="63">
        <v>0.1130564</v>
      </c>
      <c r="P5633" s="63">
        <v>9</v>
      </c>
      <c r="Q5633" s="63">
        <v>1.2781749580960001E-2</v>
      </c>
    </row>
    <row r="5634" spans="1:17">
      <c r="A5634" s="63" t="s">
        <v>78</v>
      </c>
      <c r="B5634" s="63" t="s">
        <v>58</v>
      </c>
      <c r="C5634" s="63" t="s">
        <v>54</v>
      </c>
      <c r="D5634" s="63">
        <v>17</v>
      </c>
      <c r="E5634" s="63">
        <v>1.477336</v>
      </c>
      <c r="F5634" s="63">
        <v>2.1770459999999998</v>
      </c>
      <c r="G5634" s="63">
        <v>0.69971000000000005</v>
      </c>
      <c r="H5634" s="63">
        <v>94</v>
      </c>
      <c r="I5634" s="63">
        <v>0.55482240000000005</v>
      </c>
      <c r="J5634" s="63">
        <v>0.64042319999999997</v>
      </c>
      <c r="K5634" s="63">
        <v>0.69971000000000005</v>
      </c>
      <c r="L5634" s="63">
        <v>0.75899680000000003</v>
      </c>
      <c r="M5634" s="63">
        <v>0.84459759999999995</v>
      </c>
      <c r="N5634" s="63">
        <v>1536</v>
      </c>
      <c r="O5634" s="63">
        <v>0.1130564</v>
      </c>
      <c r="P5634" s="63">
        <v>9</v>
      </c>
      <c r="Q5634" s="63">
        <v>1.2781749580960001E-2</v>
      </c>
    </row>
    <row r="5635" spans="1:17">
      <c r="A5635" s="63" t="s">
        <v>78</v>
      </c>
      <c r="B5635" s="63" t="s">
        <v>58</v>
      </c>
      <c r="C5635" s="63" t="s">
        <v>54</v>
      </c>
      <c r="D5635" s="63">
        <v>18</v>
      </c>
      <c r="E5635" s="63">
        <v>1.7225809999999999</v>
      </c>
      <c r="F5635" s="63">
        <v>2.551253</v>
      </c>
      <c r="G5635" s="63">
        <v>0.82867210000000002</v>
      </c>
      <c r="H5635" s="63">
        <v>97.5</v>
      </c>
      <c r="I5635" s="63">
        <v>0.68378450000000002</v>
      </c>
      <c r="J5635" s="63">
        <v>0.76938519999999999</v>
      </c>
      <c r="K5635" s="63">
        <v>0.82867210000000002</v>
      </c>
      <c r="L5635" s="63">
        <v>0.8879589</v>
      </c>
      <c r="M5635" s="63">
        <v>0.97355959999999997</v>
      </c>
      <c r="N5635" s="63">
        <v>1536</v>
      </c>
      <c r="O5635" s="63">
        <v>0.1130564</v>
      </c>
      <c r="P5635" s="63">
        <v>9</v>
      </c>
      <c r="Q5635" s="63">
        <v>1.2781749580960001E-2</v>
      </c>
    </row>
    <row r="5636" spans="1:17">
      <c r="A5636" s="63" t="s">
        <v>78</v>
      </c>
      <c r="B5636" s="63" t="s">
        <v>58</v>
      </c>
      <c r="C5636" s="63" t="s">
        <v>54</v>
      </c>
      <c r="D5636" s="63">
        <v>19</v>
      </c>
      <c r="E5636" s="63">
        <v>2.0617580000000002</v>
      </c>
      <c r="F5636" s="63">
        <v>2.4805130000000002</v>
      </c>
      <c r="G5636" s="63">
        <v>0.41875509999999999</v>
      </c>
      <c r="H5636" s="63">
        <v>96</v>
      </c>
      <c r="I5636" s="63">
        <v>0.27386749999999999</v>
      </c>
      <c r="J5636" s="63">
        <v>0.35946820000000002</v>
      </c>
      <c r="K5636" s="63">
        <v>0.41875509999999999</v>
      </c>
      <c r="L5636" s="63">
        <v>0.47804190000000002</v>
      </c>
      <c r="M5636" s="63">
        <v>0.56364259999999999</v>
      </c>
      <c r="N5636" s="63">
        <v>1536</v>
      </c>
      <c r="O5636" s="63">
        <v>0.1130564</v>
      </c>
      <c r="P5636" s="63">
        <v>9</v>
      </c>
      <c r="Q5636" s="63">
        <v>1.2781749580960001E-2</v>
      </c>
    </row>
    <row r="5637" spans="1:17">
      <c r="A5637" s="63" t="s">
        <v>78</v>
      </c>
      <c r="B5637" s="63" t="s">
        <v>58</v>
      </c>
      <c r="C5637" s="63" t="s">
        <v>54</v>
      </c>
      <c r="D5637" s="63">
        <v>20</v>
      </c>
      <c r="E5637" s="63">
        <v>2.1243650000000001</v>
      </c>
      <c r="F5637" s="63">
        <v>2.1773850000000001</v>
      </c>
      <c r="G5637" s="63">
        <v>5.3019799999999999E-2</v>
      </c>
      <c r="H5637" s="63">
        <v>90.5</v>
      </c>
      <c r="I5637" s="63">
        <v>-9.1867799999999999E-2</v>
      </c>
      <c r="J5637" s="63">
        <v>-6.2671000000000003E-3</v>
      </c>
      <c r="K5637" s="63">
        <v>5.3019799999999999E-2</v>
      </c>
      <c r="L5637" s="63">
        <v>0.11230660000000001</v>
      </c>
      <c r="M5637" s="63">
        <v>0.19790740000000001</v>
      </c>
      <c r="N5637" s="63">
        <v>1536</v>
      </c>
      <c r="O5637" s="63">
        <v>0.1130564</v>
      </c>
      <c r="P5637" s="63">
        <v>9</v>
      </c>
      <c r="Q5637" s="63">
        <v>1.2781749580960001E-2</v>
      </c>
    </row>
    <row r="5638" spans="1:17">
      <c r="A5638" s="63" t="s">
        <v>78</v>
      </c>
      <c r="B5638" s="63" t="s">
        <v>58</v>
      </c>
      <c r="C5638" s="63" t="s">
        <v>54</v>
      </c>
      <c r="D5638" s="63">
        <v>21</v>
      </c>
      <c r="E5638" s="63">
        <v>2.1167500000000001</v>
      </c>
      <c r="F5638" s="63">
        <v>1.9974209999999999</v>
      </c>
      <c r="G5638" s="63">
        <v>-0.1193292</v>
      </c>
      <c r="H5638" s="63">
        <v>86</v>
      </c>
      <c r="I5638" s="63">
        <v>-0.26421679999999997</v>
      </c>
      <c r="J5638" s="63">
        <v>-0.178616</v>
      </c>
      <c r="K5638" s="63">
        <v>-0.1193292</v>
      </c>
      <c r="L5638" s="63">
        <v>-6.0042400000000003E-2</v>
      </c>
      <c r="M5638" s="63">
        <v>2.5558399999999998E-2</v>
      </c>
      <c r="N5638" s="63">
        <v>1536</v>
      </c>
      <c r="O5638" s="63">
        <v>0.1130564</v>
      </c>
      <c r="P5638" s="63">
        <v>9</v>
      </c>
      <c r="Q5638" s="63">
        <v>1.2781749580960001E-2</v>
      </c>
    </row>
    <row r="5639" spans="1:17">
      <c r="A5639" s="63" t="s">
        <v>78</v>
      </c>
      <c r="B5639" s="63" t="s">
        <v>58</v>
      </c>
      <c r="C5639" s="63" t="s">
        <v>54</v>
      </c>
      <c r="D5639" s="63">
        <v>22</v>
      </c>
      <c r="E5639" s="63">
        <v>1.976615</v>
      </c>
      <c r="F5639" s="63">
        <v>1.825501</v>
      </c>
      <c r="G5639" s="63">
        <v>-0.15111359999999999</v>
      </c>
      <c r="H5639" s="63">
        <v>83</v>
      </c>
      <c r="I5639" s="63">
        <v>-0.29600120000000002</v>
      </c>
      <c r="J5639" s="63">
        <v>-0.21040049999999999</v>
      </c>
      <c r="K5639" s="63">
        <v>-0.15111359999999999</v>
      </c>
      <c r="L5639" s="63">
        <v>-9.18268E-2</v>
      </c>
      <c r="M5639" s="63">
        <v>-6.2259999999999998E-3</v>
      </c>
      <c r="N5639" s="63">
        <v>1536</v>
      </c>
      <c r="O5639" s="63">
        <v>0.1130564</v>
      </c>
      <c r="P5639" s="63">
        <v>9</v>
      </c>
      <c r="Q5639" s="63">
        <v>1.2781749580960001E-2</v>
      </c>
    </row>
    <row r="5640" spans="1:17">
      <c r="A5640" s="63" t="s">
        <v>78</v>
      </c>
      <c r="B5640" s="63" t="s">
        <v>58</v>
      </c>
      <c r="C5640" s="63" t="s">
        <v>54</v>
      </c>
      <c r="D5640" s="63">
        <v>23</v>
      </c>
      <c r="E5640" s="63">
        <v>1.6280399999999999</v>
      </c>
      <c r="F5640" s="63">
        <v>1.4973270000000001</v>
      </c>
      <c r="G5640" s="63">
        <v>-0.1307131</v>
      </c>
      <c r="H5640" s="63">
        <v>79.5</v>
      </c>
      <c r="I5640" s="63">
        <v>-0.27560069999999998</v>
      </c>
      <c r="J5640" s="63">
        <v>-0.1899999</v>
      </c>
      <c r="K5640" s="63">
        <v>-0.1307131</v>
      </c>
      <c r="L5640" s="63">
        <v>-7.1426299999999998E-2</v>
      </c>
      <c r="M5640" s="63">
        <v>1.41745E-2</v>
      </c>
      <c r="N5640" s="63">
        <v>1536</v>
      </c>
      <c r="O5640" s="63">
        <v>0.1130564</v>
      </c>
      <c r="P5640" s="63">
        <v>9</v>
      </c>
      <c r="Q5640" s="63">
        <v>1.2781749580960001E-2</v>
      </c>
    </row>
    <row r="5641" spans="1:17">
      <c r="A5641" s="63" t="s">
        <v>78</v>
      </c>
      <c r="B5641" s="63" t="s">
        <v>58</v>
      </c>
      <c r="C5641" s="63" t="s">
        <v>54</v>
      </c>
      <c r="D5641" s="63">
        <v>24</v>
      </c>
      <c r="E5641" s="63">
        <v>1.2985450000000001</v>
      </c>
      <c r="F5641" s="63">
        <v>1.1160890000000001</v>
      </c>
      <c r="G5641" s="63">
        <v>-0.1824558</v>
      </c>
      <c r="H5641" s="63">
        <v>77</v>
      </c>
      <c r="I5641" s="63">
        <v>-0.32734340000000001</v>
      </c>
      <c r="J5641" s="63">
        <v>-0.2417426</v>
      </c>
      <c r="K5641" s="63">
        <v>-0.1824558</v>
      </c>
      <c r="L5641" s="63">
        <v>-0.1231689</v>
      </c>
      <c r="M5641" s="63">
        <v>-3.7568200000000003E-2</v>
      </c>
      <c r="N5641" s="63">
        <v>1536</v>
      </c>
      <c r="O5641" s="63">
        <v>0.1130564</v>
      </c>
      <c r="P5641" s="63">
        <v>9</v>
      </c>
      <c r="Q5641" s="63">
        <v>1.2781749580960001E-2</v>
      </c>
    </row>
    <row r="5642" spans="1:17">
      <c r="A5642" s="63" t="s">
        <v>78</v>
      </c>
      <c r="B5642" s="63" t="s">
        <v>58</v>
      </c>
      <c r="C5642" s="63" t="s">
        <v>55</v>
      </c>
      <c r="D5642" s="63">
        <v>1</v>
      </c>
      <c r="E5642" s="63">
        <v>0.97968719999999998</v>
      </c>
      <c r="F5642" s="63">
        <v>0.74373630000000002</v>
      </c>
      <c r="G5642" s="63">
        <v>-0.23595089999999999</v>
      </c>
      <c r="H5642" s="63">
        <v>66.5</v>
      </c>
      <c r="I5642" s="63">
        <v>-0.38083850000000002</v>
      </c>
      <c r="J5642" s="63">
        <v>-0.29523769999999999</v>
      </c>
      <c r="K5642" s="63">
        <v>-0.23595089999999999</v>
      </c>
      <c r="L5642" s="63">
        <v>-0.17666409999999999</v>
      </c>
      <c r="M5642" s="63">
        <v>-9.10633E-2</v>
      </c>
      <c r="N5642" s="63">
        <v>1536</v>
      </c>
      <c r="O5642" s="63">
        <v>0.1130564</v>
      </c>
      <c r="P5642" s="63">
        <v>10</v>
      </c>
      <c r="Q5642" s="63">
        <v>1.2781749580960001E-2</v>
      </c>
    </row>
    <row r="5643" spans="1:17">
      <c r="A5643" s="63" t="s">
        <v>78</v>
      </c>
      <c r="B5643" s="63" t="s">
        <v>58</v>
      </c>
      <c r="C5643" s="63" t="s">
        <v>55</v>
      </c>
      <c r="D5643" s="63">
        <v>2</v>
      </c>
      <c r="E5643" s="63">
        <v>0.86541279999999998</v>
      </c>
      <c r="F5643" s="63">
        <v>0.62783979999999995</v>
      </c>
      <c r="G5643" s="63">
        <v>-0.23757300000000001</v>
      </c>
      <c r="H5643" s="63">
        <v>65.5</v>
      </c>
      <c r="I5643" s="63">
        <v>-0.38246059999999998</v>
      </c>
      <c r="J5643" s="63">
        <v>-0.29685990000000001</v>
      </c>
      <c r="K5643" s="63">
        <v>-0.23757300000000001</v>
      </c>
      <c r="L5643" s="63">
        <v>-0.17828620000000001</v>
      </c>
      <c r="M5643" s="63">
        <v>-9.2685400000000001E-2</v>
      </c>
      <c r="N5643" s="63">
        <v>1536</v>
      </c>
      <c r="O5643" s="63">
        <v>0.1130564</v>
      </c>
      <c r="P5643" s="63">
        <v>10</v>
      </c>
      <c r="Q5643" s="63">
        <v>1.2781749580960001E-2</v>
      </c>
    </row>
    <row r="5644" spans="1:17">
      <c r="A5644" s="63" t="s">
        <v>78</v>
      </c>
      <c r="B5644" s="63" t="s">
        <v>58</v>
      </c>
      <c r="C5644" s="63" t="s">
        <v>55</v>
      </c>
      <c r="D5644" s="63">
        <v>3</v>
      </c>
      <c r="E5644" s="63">
        <v>0.81917910000000005</v>
      </c>
      <c r="F5644" s="63">
        <v>0.58108409999999999</v>
      </c>
      <c r="G5644" s="63">
        <v>-0.238095</v>
      </c>
      <c r="H5644" s="63">
        <v>63</v>
      </c>
      <c r="I5644" s="63">
        <v>-0.38298260000000001</v>
      </c>
      <c r="J5644" s="63">
        <v>-0.29738179999999997</v>
      </c>
      <c r="K5644" s="63">
        <v>-0.238095</v>
      </c>
      <c r="L5644" s="63">
        <v>-0.1788082</v>
      </c>
      <c r="M5644" s="63">
        <v>-9.3207399999999996E-2</v>
      </c>
      <c r="N5644" s="63">
        <v>1536</v>
      </c>
      <c r="O5644" s="63">
        <v>0.1130564</v>
      </c>
      <c r="P5644" s="63">
        <v>10</v>
      </c>
      <c r="Q5644" s="63">
        <v>1.2781749580960001E-2</v>
      </c>
    </row>
    <row r="5645" spans="1:17">
      <c r="A5645" s="63" t="s">
        <v>78</v>
      </c>
      <c r="B5645" s="63" t="s">
        <v>58</v>
      </c>
      <c r="C5645" s="63" t="s">
        <v>55</v>
      </c>
      <c r="D5645" s="63">
        <v>4</v>
      </c>
      <c r="E5645" s="63">
        <v>0.80426929999999996</v>
      </c>
      <c r="F5645" s="63">
        <v>0.59024449999999995</v>
      </c>
      <c r="G5645" s="63">
        <v>-0.21402479999999999</v>
      </c>
      <c r="H5645" s="63">
        <v>62.5</v>
      </c>
      <c r="I5645" s="63">
        <v>-0.35891240000000002</v>
      </c>
      <c r="J5645" s="63">
        <v>-0.27331159999999999</v>
      </c>
      <c r="K5645" s="63">
        <v>-0.21402479999999999</v>
      </c>
      <c r="L5645" s="63">
        <v>-0.15473790000000001</v>
      </c>
      <c r="M5645" s="63">
        <v>-6.9137199999999996E-2</v>
      </c>
      <c r="N5645" s="63">
        <v>1536</v>
      </c>
      <c r="O5645" s="63">
        <v>0.1130564</v>
      </c>
      <c r="P5645" s="63">
        <v>10</v>
      </c>
      <c r="Q5645" s="63">
        <v>1.2781749580960001E-2</v>
      </c>
    </row>
    <row r="5646" spans="1:17">
      <c r="A5646" s="63" t="s">
        <v>78</v>
      </c>
      <c r="B5646" s="63" t="s">
        <v>58</v>
      </c>
      <c r="C5646" s="63" t="s">
        <v>55</v>
      </c>
      <c r="D5646" s="63">
        <v>5</v>
      </c>
      <c r="E5646" s="63">
        <v>0.81201950000000001</v>
      </c>
      <c r="F5646" s="63">
        <v>0.59692250000000002</v>
      </c>
      <c r="G5646" s="63">
        <v>-0.21509700000000001</v>
      </c>
      <c r="H5646" s="63">
        <v>60.5</v>
      </c>
      <c r="I5646" s="63">
        <v>-0.35998459999999999</v>
      </c>
      <c r="J5646" s="63">
        <v>-0.27438380000000001</v>
      </c>
      <c r="K5646" s="63">
        <v>-0.21509700000000001</v>
      </c>
      <c r="L5646" s="63">
        <v>-0.15581020000000001</v>
      </c>
      <c r="M5646" s="63">
        <v>-7.0209400000000005E-2</v>
      </c>
      <c r="N5646" s="63">
        <v>1536</v>
      </c>
      <c r="O5646" s="63">
        <v>0.1130564</v>
      </c>
      <c r="P5646" s="63">
        <v>10</v>
      </c>
      <c r="Q5646" s="63">
        <v>1.2781749580960001E-2</v>
      </c>
    </row>
    <row r="5647" spans="1:17">
      <c r="A5647" s="63" t="s">
        <v>78</v>
      </c>
      <c r="B5647" s="63" t="s">
        <v>58</v>
      </c>
      <c r="C5647" s="63" t="s">
        <v>55</v>
      </c>
      <c r="D5647" s="63">
        <v>6</v>
      </c>
      <c r="E5647" s="63">
        <v>0.90213529999999997</v>
      </c>
      <c r="F5647" s="63">
        <v>0.63517710000000005</v>
      </c>
      <c r="G5647" s="63">
        <v>-0.26695809999999998</v>
      </c>
      <c r="H5647" s="63">
        <v>59</v>
      </c>
      <c r="I5647" s="63">
        <v>-0.41184569999999998</v>
      </c>
      <c r="J5647" s="63">
        <v>-0.32624500000000001</v>
      </c>
      <c r="K5647" s="63">
        <v>-0.26695809999999998</v>
      </c>
      <c r="L5647" s="63">
        <v>-0.2076713</v>
      </c>
      <c r="M5647" s="63">
        <v>-0.1220705</v>
      </c>
      <c r="N5647" s="63">
        <v>1536</v>
      </c>
      <c r="O5647" s="63">
        <v>0.1130564</v>
      </c>
      <c r="P5647" s="63">
        <v>10</v>
      </c>
      <c r="Q5647" s="63">
        <v>1.2781749580960001E-2</v>
      </c>
    </row>
    <row r="5648" spans="1:17">
      <c r="A5648" s="63" t="s">
        <v>78</v>
      </c>
      <c r="B5648" s="63" t="s">
        <v>58</v>
      </c>
      <c r="C5648" s="63" t="s">
        <v>55</v>
      </c>
      <c r="D5648" s="63">
        <v>7</v>
      </c>
      <c r="E5648" s="63">
        <v>1.096344</v>
      </c>
      <c r="F5648" s="63">
        <v>0.82374349999999996</v>
      </c>
      <c r="G5648" s="63">
        <v>-0.27260089999999998</v>
      </c>
      <c r="H5648" s="63">
        <v>58</v>
      </c>
      <c r="I5648" s="63">
        <v>-0.41748849999999998</v>
      </c>
      <c r="J5648" s="63">
        <v>-0.33188770000000001</v>
      </c>
      <c r="K5648" s="63">
        <v>-0.27260089999999998</v>
      </c>
      <c r="L5648" s="63">
        <v>-0.21331410000000001</v>
      </c>
      <c r="M5648" s="63">
        <v>-0.1277133</v>
      </c>
      <c r="N5648" s="63">
        <v>1536</v>
      </c>
      <c r="O5648" s="63">
        <v>0.1130564</v>
      </c>
      <c r="P5648" s="63">
        <v>10</v>
      </c>
      <c r="Q5648" s="63">
        <v>1.2781749580960001E-2</v>
      </c>
    </row>
    <row r="5649" spans="1:17">
      <c r="A5649" s="63" t="s">
        <v>78</v>
      </c>
      <c r="B5649" s="63" t="s">
        <v>58</v>
      </c>
      <c r="C5649" s="63" t="s">
        <v>55</v>
      </c>
      <c r="D5649" s="63">
        <v>8</v>
      </c>
      <c r="E5649" s="63">
        <v>1.23262</v>
      </c>
      <c r="F5649" s="63">
        <v>1.00518</v>
      </c>
      <c r="G5649" s="63">
        <v>-0.2274398</v>
      </c>
      <c r="H5649" s="63">
        <v>58.5</v>
      </c>
      <c r="I5649" s="63">
        <v>-0.37232739999999998</v>
      </c>
      <c r="J5649" s="63">
        <v>-0.2867266</v>
      </c>
      <c r="K5649" s="63">
        <v>-0.2274398</v>
      </c>
      <c r="L5649" s="63">
        <v>-0.16815289999999999</v>
      </c>
      <c r="M5649" s="63">
        <v>-8.2552200000000006E-2</v>
      </c>
      <c r="N5649" s="63">
        <v>1536</v>
      </c>
      <c r="O5649" s="63">
        <v>0.1130564</v>
      </c>
      <c r="P5649" s="63">
        <v>10</v>
      </c>
      <c r="Q5649" s="63">
        <v>1.2781749580960001E-2</v>
      </c>
    </row>
    <row r="5650" spans="1:17">
      <c r="A5650" s="63" t="s">
        <v>78</v>
      </c>
      <c r="B5650" s="63" t="s">
        <v>58</v>
      </c>
      <c r="C5650" s="63" t="s">
        <v>55</v>
      </c>
      <c r="D5650" s="63">
        <v>9</v>
      </c>
      <c r="E5650" s="63">
        <v>1.21787</v>
      </c>
      <c r="F5650" s="63">
        <v>1.1056299999999999</v>
      </c>
      <c r="G5650" s="63">
        <v>-0.11223959999999999</v>
      </c>
      <c r="H5650" s="63">
        <v>64</v>
      </c>
      <c r="I5650" s="63">
        <v>-0.2571272</v>
      </c>
      <c r="J5650" s="63">
        <v>-0.1715264</v>
      </c>
      <c r="K5650" s="63">
        <v>-0.11223959999999999</v>
      </c>
      <c r="L5650" s="63">
        <v>-5.2952800000000001E-2</v>
      </c>
      <c r="M5650" s="63">
        <v>3.2648000000000003E-2</v>
      </c>
      <c r="N5650" s="63">
        <v>1536</v>
      </c>
      <c r="O5650" s="63">
        <v>0.1130564</v>
      </c>
      <c r="P5650" s="63">
        <v>10</v>
      </c>
      <c r="Q5650" s="63">
        <v>1.2781749580960001E-2</v>
      </c>
    </row>
    <row r="5651" spans="1:17">
      <c r="A5651" s="63" t="s">
        <v>78</v>
      </c>
      <c r="B5651" s="63" t="s">
        <v>58</v>
      </c>
      <c r="C5651" s="63" t="s">
        <v>55</v>
      </c>
      <c r="D5651" s="63">
        <v>10</v>
      </c>
      <c r="E5651" s="63">
        <v>1.3851690000000001</v>
      </c>
      <c r="F5651" s="63">
        <v>1.2837320000000001</v>
      </c>
      <c r="G5651" s="63">
        <v>-0.10143720000000001</v>
      </c>
      <c r="H5651" s="63">
        <v>72.5</v>
      </c>
      <c r="I5651" s="63">
        <v>-0.24632480000000001</v>
      </c>
      <c r="J5651" s="63">
        <v>-0.16072400000000001</v>
      </c>
      <c r="K5651" s="63">
        <v>-0.10143720000000001</v>
      </c>
      <c r="L5651" s="63">
        <v>-4.2150399999999998E-2</v>
      </c>
      <c r="M5651" s="63">
        <v>4.34504E-2</v>
      </c>
      <c r="N5651" s="63">
        <v>1536</v>
      </c>
      <c r="O5651" s="63">
        <v>0.1130564</v>
      </c>
      <c r="P5651" s="63">
        <v>10</v>
      </c>
      <c r="Q5651" s="63">
        <v>1.2781749580960001E-2</v>
      </c>
    </row>
    <row r="5652" spans="1:17">
      <c r="A5652" s="63" t="s">
        <v>78</v>
      </c>
      <c r="B5652" s="63" t="s">
        <v>58</v>
      </c>
      <c r="C5652" s="63" t="s">
        <v>55</v>
      </c>
      <c r="D5652" s="63">
        <v>11</v>
      </c>
      <c r="E5652" s="63">
        <v>1.4338500000000001</v>
      </c>
      <c r="F5652" s="63">
        <v>1.4849490000000001</v>
      </c>
      <c r="G5652" s="63">
        <v>5.1099199999999997E-2</v>
      </c>
      <c r="H5652" s="63">
        <v>78.5</v>
      </c>
      <c r="I5652" s="63">
        <v>-9.3788399999999994E-2</v>
      </c>
      <c r="J5652" s="63">
        <v>-8.1875999999999997E-3</v>
      </c>
      <c r="K5652" s="63">
        <v>5.1099199999999997E-2</v>
      </c>
      <c r="L5652" s="63">
        <v>0.110386</v>
      </c>
      <c r="M5652" s="63">
        <v>0.19598679999999999</v>
      </c>
      <c r="N5652" s="63">
        <v>1536</v>
      </c>
      <c r="O5652" s="63">
        <v>0.1130564</v>
      </c>
      <c r="P5652" s="63">
        <v>10</v>
      </c>
      <c r="Q5652" s="63">
        <v>1.2781749580960001E-2</v>
      </c>
    </row>
    <row r="5653" spans="1:17">
      <c r="A5653" s="63" t="s">
        <v>78</v>
      </c>
      <c r="B5653" s="63" t="s">
        <v>58</v>
      </c>
      <c r="C5653" s="63" t="s">
        <v>55</v>
      </c>
      <c r="D5653" s="63">
        <v>12</v>
      </c>
      <c r="E5653" s="63">
        <v>1.500475</v>
      </c>
      <c r="F5653" s="63">
        <v>1.739328</v>
      </c>
      <c r="G5653" s="63">
        <v>0.2388535</v>
      </c>
      <c r="H5653" s="63">
        <v>85</v>
      </c>
      <c r="I5653" s="63">
        <v>9.3965900000000005E-2</v>
      </c>
      <c r="J5653" s="63">
        <v>0.17956659999999999</v>
      </c>
      <c r="K5653" s="63">
        <v>0.2388535</v>
      </c>
      <c r="L5653" s="63">
        <v>0.29814030000000002</v>
      </c>
      <c r="M5653" s="63">
        <v>0.3837411</v>
      </c>
      <c r="N5653" s="63">
        <v>1536</v>
      </c>
      <c r="O5653" s="63">
        <v>0.1130564</v>
      </c>
      <c r="P5653" s="63">
        <v>10</v>
      </c>
      <c r="Q5653" s="63">
        <v>1.2781749580960001E-2</v>
      </c>
    </row>
    <row r="5654" spans="1:17">
      <c r="A5654" s="63" t="s">
        <v>78</v>
      </c>
      <c r="B5654" s="63" t="s">
        <v>58</v>
      </c>
      <c r="C5654" s="63" t="s">
        <v>55</v>
      </c>
      <c r="D5654" s="63">
        <v>13</v>
      </c>
      <c r="E5654" s="63">
        <v>1.444137</v>
      </c>
      <c r="F5654" s="63">
        <v>1.916053</v>
      </c>
      <c r="G5654" s="63">
        <v>0.4719158</v>
      </c>
      <c r="H5654" s="63">
        <v>87</v>
      </c>
      <c r="I5654" s="63">
        <v>0.32702819999999999</v>
      </c>
      <c r="J5654" s="63">
        <v>0.41262900000000002</v>
      </c>
      <c r="K5654" s="63">
        <v>0.4719158</v>
      </c>
      <c r="L5654" s="63">
        <v>0.53120270000000003</v>
      </c>
      <c r="M5654" s="63">
        <v>0.6168034</v>
      </c>
      <c r="N5654" s="63">
        <v>1536</v>
      </c>
      <c r="O5654" s="63">
        <v>0.1130564</v>
      </c>
      <c r="P5654" s="63">
        <v>10</v>
      </c>
      <c r="Q5654" s="63">
        <v>1.2781749580960001E-2</v>
      </c>
    </row>
    <row r="5655" spans="1:17">
      <c r="A5655" s="63" t="s">
        <v>78</v>
      </c>
      <c r="B5655" s="63" t="s">
        <v>58</v>
      </c>
      <c r="C5655" s="63" t="s">
        <v>55</v>
      </c>
      <c r="D5655" s="63">
        <v>14</v>
      </c>
      <c r="E5655" s="63">
        <v>1.5444979999999999</v>
      </c>
      <c r="F5655" s="63">
        <v>2.1644760000000001</v>
      </c>
      <c r="G5655" s="63">
        <v>0.61997849999999999</v>
      </c>
      <c r="H5655" s="63">
        <v>89.5</v>
      </c>
      <c r="I5655" s="63">
        <v>0.47509099999999999</v>
      </c>
      <c r="J5655" s="63">
        <v>0.56069170000000002</v>
      </c>
      <c r="K5655" s="63">
        <v>0.61997849999999999</v>
      </c>
      <c r="L5655" s="63">
        <v>0.67926540000000002</v>
      </c>
      <c r="M5655" s="63">
        <v>0.76486609999999999</v>
      </c>
      <c r="N5655" s="63">
        <v>1536</v>
      </c>
      <c r="O5655" s="63">
        <v>0.1130564</v>
      </c>
      <c r="P5655" s="63">
        <v>10</v>
      </c>
      <c r="Q5655" s="63">
        <v>1.2781749580960001E-2</v>
      </c>
    </row>
    <row r="5656" spans="1:17">
      <c r="A5656" s="63" t="s">
        <v>78</v>
      </c>
      <c r="B5656" s="63" t="s">
        <v>58</v>
      </c>
      <c r="C5656" s="63" t="s">
        <v>55</v>
      </c>
      <c r="D5656" s="63">
        <v>15</v>
      </c>
      <c r="E5656" s="63">
        <v>1.6547510000000001</v>
      </c>
      <c r="F5656" s="63">
        <v>2.3415080000000001</v>
      </c>
      <c r="G5656" s="63">
        <v>0.68675710000000001</v>
      </c>
      <c r="H5656" s="63">
        <v>91</v>
      </c>
      <c r="I5656" s="63">
        <v>0.5418695</v>
      </c>
      <c r="J5656" s="63">
        <v>0.62747030000000004</v>
      </c>
      <c r="K5656" s="63">
        <v>0.68675710000000001</v>
      </c>
      <c r="L5656" s="63">
        <v>0.74604389999999998</v>
      </c>
      <c r="M5656" s="63">
        <v>0.83164470000000001</v>
      </c>
      <c r="N5656" s="63">
        <v>1536</v>
      </c>
      <c r="O5656" s="63">
        <v>0.1130564</v>
      </c>
      <c r="P5656" s="63">
        <v>10</v>
      </c>
      <c r="Q5656" s="63">
        <v>1.2781749580960001E-2</v>
      </c>
    </row>
    <row r="5657" spans="1:17">
      <c r="A5657" s="63" t="s">
        <v>78</v>
      </c>
      <c r="B5657" s="63" t="s">
        <v>58</v>
      </c>
      <c r="C5657" s="63" t="s">
        <v>55</v>
      </c>
      <c r="D5657" s="63">
        <v>16</v>
      </c>
      <c r="E5657" s="63">
        <v>1.801471</v>
      </c>
      <c r="F5657" s="63">
        <v>2.4336229999999999</v>
      </c>
      <c r="G5657" s="63">
        <v>0.63215209999999999</v>
      </c>
      <c r="H5657" s="63">
        <v>91</v>
      </c>
      <c r="I5657" s="63">
        <v>0.48726449999999999</v>
      </c>
      <c r="J5657" s="63">
        <v>0.57286519999999996</v>
      </c>
      <c r="K5657" s="63">
        <v>0.63215209999999999</v>
      </c>
      <c r="L5657" s="63">
        <v>0.69143889999999997</v>
      </c>
      <c r="M5657" s="63">
        <v>0.77703960000000005</v>
      </c>
      <c r="N5657" s="63">
        <v>1536</v>
      </c>
      <c r="O5657" s="63">
        <v>0.1130564</v>
      </c>
      <c r="P5657" s="63">
        <v>10</v>
      </c>
      <c r="Q5657" s="63">
        <v>1.2781749580960001E-2</v>
      </c>
    </row>
    <row r="5658" spans="1:17">
      <c r="A5658" s="63" t="s">
        <v>78</v>
      </c>
      <c r="B5658" s="63" t="s">
        <v>58</v>
      </c>
      <c r="C5658" s="63" t="s">
        <v>55</v>
      </c>
      <c r="D5658" s="63">
        <v>17</v>
      </c>
      <c r="E5658" s="63">
        <v>1.9681219999999999</v>
      </c>
      <c r="F5658" s="63">
        <v>2.543927</v>
      </c>
      <c r="G5658" s="63">
        <v>0.57580529999999996</v>
      </c>
      <c r="H5658" s="63">
        <v>91</v>
      </c>
      <c r="I5658" s="63">
        <v>0.43091770000000001</v>
      </c>
      <c r="J5658" s="63">
        <v>0.51651849999999999</v>
      </c>
      <c r="K5658" s="63">
        <v>0.57580529999999996</v>
      </c>
      <c r="L5658" s="63">
        <v>0.63509210000000005</v>
      </c>
      <c r="M5658" s="63">
        <v>0.72069289999999997</v>
      </c>
      <c r="N5658" s="63">
        <v>1536</v>
      </c>
      <c r="O5658" s="63">
        <v>0.1130564</v>
      </c>
      <c r="P5658" s="63">
        <v>10</v>
      </c>
      <c r="Q5658" s="63">
        <v>1.2781749580960001E-2</v>
      </c>
    </row>
    <row r="5659" spans="1:17">
      <c r="A5659" s="63" t="s">
        <v>78</v>
      </c>
      <c r="B5659" s="63" t="s">
        <v>58</v>
      </c>
      <c r="C5659" s="63" t="s">
        <v>55</v>
      </c>
      <c r="D5659" s="63">
        <v>18</v>
      </c>
      <c r="E5659" s="63">
        <v>2.089334</v>
      </c>
      <c r="F5659" s="63">
        <v>2.5544060000000002</v>
      </c>
      <c r="G5659" s="63">
        <v>0.46507169999999998</v>
      </c>
      <c r="H5659" s="63">
        <v>89.5</v>
      </c>
      <c r="I5659" s="63">
        <v>0.32018410000000003</v>
      </c>
      <c r="J5659" s="63">
        <v>0.4057848</v>
      </c>
      <c r="K5659" s="63">
        <v>0.46507169999999998</v>
      </c>
      <c r="L5659" s="63">
        <v>0.52435849999999995</v>
      </c>
      <c r="M5659" s="63">
        <v>0.60995920000000003</v>
      </c>
      <c r="N5659" s="63">
        <v>1536</v>
      </c>
      <c r="O5659" s="63">
        <v>0.1130564</v>
      </c>
      <c r="P5659" s="63">
        <v>10</v>
      </c>
      <c r="Q5659" s="63">
        <v>1.2781749580960001E-2</v>
      </c>
    </row>
    <row r="5660" spans="1:17">
      <c r="A5660" s="63" t="s">
        <v>78</v>
      </c>
      <c r="B5660" s="63" t="s">
        <v>58</v>
      </c>
      <c r="C5660" s="63" t="s">
        <v>55</v>
      </c>
      <c r="D5660" s="63">
        <v>19</v>
      </c>
      <c r="E5660" s="63">
        <v>2.2839209999999999</v>
      </c>
      <c r="F5660" s="63">
        <v>2.3764020000000001</v>
      </c>
      <c r="G5660" s="63">
        <v>9.2480400000000004E-2</v>
      </c>
      <c r="H5660" s="63">
        <v>86</v>
      </c>
      <c r="I5660" s="63">
        <v>-5.2407200000000001E-2</v>
      </c>
      <c r="J5660" s="63">
        <v>3.3193599999999997E-2</v>
      </c>
      <c r="K5660" s="63">
        <v>9.2480400000000004E-2</v>
      </c>
      <c r="L5660" s="63">
        <v>0.15176729999999999</v>
      </c>
      <c r="M5660" s="63">
        <v>0.237368</v>
      </c>
      <c r="N5660" s="63">
        <v>1536</v>
      </c>
      <c r="O5660" s="63">
        <v>0.1130564</v>
      </c>
      <c r="P5660" s="63">
        <v>10</v>
      </c>
      <c r="Q5660" s="63">
        <v>1.2781749580960001E-2</v>
      </c>
    </row>
    <row r="5661" spans="1:17">
      <c r="A5661" s="63" t="s">
        <v>78</v>
      </c>
      <c r="B5661" s="63" t="s">
        <v>58</v>
      </c>
      <c r="C5661" s="63" t="s">
        <v>55</v>
      </c>
      <c r="D5661" s="63">
        <v>20</v>
      </c>
      <c r="E5661" s="63">
        <v>2.1815600000000002</v>
      </c>
      <c r="F5661" s="63">
        <v>2.094096</v>
      </c>
      <c r="G5661" s="63">
        <v>-8.7463899999999997E-2</v>
      </c>
      <c r="H5661" s="63">
        <v>80.5</v>
      </c>
      <c r="I5661" s="63">
        <v>-0.23235149999999999</v>
      </c>
      <c r="J5661" s="63">
        <v>-0.14675070000000001</v>
      </c>
      <c r="K5661" s="63">
        <v>-8.7463899999999997E-2</v>
      </c>
      <c r="L5661" s="63">
        <v>-2.8177000000000001E-2</v>
      </c>
      <c r="M5661" s="63">
        <v>5.7423700000000001E-2</v>
      </c>
      <c r="N5661" s="63">
        <v>1536</v>
      </c>
      <c r="O5661" s="63">
        <v>0.1130564</v>
      </c>
      <c r="P5661" s="63">
        <v>10</v>
      </c>
      <c r="Q5661" s="63">
        <v>1.2781749580960001E-2</v>
      </c>
    </row>
    <row r="5662" spans="1:17">
      <c r="A5662" s="63" t="s">
        <v>78</v>
      </c>
      <c r="B5662" s="63" t="s">
        <v>58</v>
      </c>
      <c r="C5662" s="63" t="s">
        <v>55</v>
      </c>
      <c r="D5662" s="63">
        <v>21</v>
      </c>
      <c r="E5662" s="63">
        <v>2.149492</v>
      </c>
      <c r="F5662" s="63">
        <v>1.9482809999999999</v>
      </c>
      <c r="G5662" s="63">
        <v>-0.20121059999999999</v>
      </c>
      <c r="H5662" s="63">
        <v>77</v>
      </c>
      <c r="I5662" s="63">
        <v>-0.34609820000000002</v>
      </c>
      <c r="J5662" s="63">
        <v>-0.26049749999999999</v>
      </c>
      <c r="K5662" s="63">
        <v>-0.20121059999999999</v>
      </c>
      <c r="L5662" s="63">
        <v>-0.14192379999999999</v>
      </c>
      <c r="M5662" s="63">
        <v>-5.6322999999999998E-2</v>
      </c>
      <c r="N5662" s="63">
        <v>1536</v>
      </c>
      <c r="O5662" s="63">
        <v>0.1130564</v>
      </c>
      <c r="P5662" s="63">
        <v>10</v>
      </c>
      <c r="Q5662" s="63">
        <v>1.2781749580960001E-2</v>
      </c>
    </row>
    <row r="5663" spans="1:17">
      <c r="A5663" s="63" t="s">
        <v>78</v>
      </c>
      <c r="B5663" s="63" t="s">
        <v>58</v>
      </c>
      <c r="C5663" s="63" t="s">
        <v>55</v>
      </c>
      <c r="D5663" s="63">
        <v>22</v>
      </c>
      <c r="E5663" s="63">
        <v>1.987627</v>
      </c>
      <c r="F5663" s="63">
        <v>1.711824</v>
      </c>
      <c r="G5663" s="63">
        <v>-0.27580260000000001</v>
      </c>
      <c r="H5663" s="63">
        <v>74</v>
      </c>
      <c r="I5663" s="63">
        <v>-0.42069020000000001</v>
      </c>
      <c r="J5663" s="63">
        <v>-0.33508939999999998</v>
      </c>
      <c r="K5663" s="63">
        <v>-0.27580260000000001</v>
      </c>
      <c r="L5663" s="63">
        <v>-0.21651580000000001</v>
      </c>
      <c r="M5663" s="63">
        <v>-0.130915</v>
      </c>
      <c r="N5663" s="63">
        <v>1536</v>
      </c>
      <c r="O5663" s="63">
        <v>0.1130564</v>
      </c>
      <c r="P5663" s="63">
        <v>10</v>
      </c>
      <c r="Q5663" s="63">
        <v>1.2781749580960001E-2</v>
      </c>
    </row>
    <row r="5664" spans="1:17">
      <c r="A5664" s="63" t="s">
        <v>78</v>
      </c>
      <c r="B5664" s="63" t="s">
        <v>58</v>
      </c>
      <c r="C5664" s="63" t="s">
        <v>55</v>
      </c>
      <c r="D5664" s="63">
        <v>23</v>
      </c>
      <c r="E5664" s="63">
        <v>1.6738919999999999</v>
      </c>
      <c r="F5664" s="63">
        <v>1.401454</v>
      </c>
      <c r="G5664" s="63">
        <v>-0.27243849999999997</v>
      </c>
      <c r="H5664" s="63">
        <v>72</v>
      </c>
      <c r="I5664" s="63">
        <v>-0.41732609999999998</v>
      </c>
      <c r="J5664" s="63">
        <v>-0.3317254</v>
      </c>
      <c r="K5664" s="63">
        <v>-0.27243849999999997</v>
      </c>
      <c r="L5664" s="63">
        <v>-0.2131517</v>
      </c>
      <c r="M5664" s="63">
        <v>-0.12755089999999999</v>
      </c>
      <c r="N5664" s="63">
        <v>1536</v>
      </c>
      <c r="O5664" s="63">
        <v>0.1130564</v>
      </c>
      <c r="P5664" s="63">
        <v>10</v>
      </c>
      <c r="Q5664" s="63">
        <v>1.2781749580960001E-2</v>
      </c>
    </row>
    <row r="5665" spans="1:17">
      <c r="A5665" s="63" t="s">
        <v>78</v>
      </c>
      <c r="B5665" s="63" t="s">
        <v>58</v>
      </c>
      <c r="C5665" s="63" t="s">
        <v>55</v>
      </c>
      <c r="D5665" s="63">
        <v>24</v>
      </c>
      <c r="E5665" s="63">
        <v>1.297334</v>
      </c>
      <c r="F5665" s="63">
        <v>1.08765</v>
      </c>
      <c r="G5665" s="63">
        <v>-0.20968439999999999</v>
      </c>
      <c r="H5665" s="63">
        <v>70.5</v>
      </c>
      <c r="I5665" s="63">
        <v>-0.354572</v>
      </c>
      <c r="J5665" s="63">
        <v>-0.26897120000000002</v>
      </c>
      <c r="K5665" s="63">
        <v>-0.20968439999999999</v>
      </c>
      <c r="L5665" s="63">
        <v>-0.15039749999999999</v>
      </c>
      <c r="M5665" s="63">
        <v>-6.4796800000000002E-2</v>
      </c>
      <c r="N5665" s="63">
        <v>1536</v>
      </c>
      <c r="O5665" s="63">
        <v>0.1130564</v>
      </c>
      <c r="P5665" s="63">
        <v>10</v>
      </c>
      <c r="Q5665" s="63">
        <v>1.2781749580960001E-2</v>
      </c>
    </row>
    <row r="5666" spans="1:17">
      <c r="A5666" s="63" t="s">
        <v>78</v>
      </c>
      <c r="B5666" s="63" t="s">
        <v>58</v>
      </c>
      <c r="C5666" s="63" t="s">
        <v>56</v>
      </c>
      <c r="D5666" s="63">
        <v>1</v>
      </c>
      <c r="E5666" s="63">
        <v>1.029468</v>
      </c>
      <c r="F5666" s="63">
        <v>0.88456420000000002</v>
      </c>
      <c r="G5666" s="63">
        <v>-0.1449037</v>
      </c>
      <c r="H5666" s="63">
        <v>38</v>
      </c>
      <c r="I5666" s="63">
        <v>-0.28979129999999997</v>
      </c>
      <c r="J5666" s="63">
        <v>-0.2041906</v>
      </c>
      <c r="K5666" s="63">
        <v>-0.1449037</v>
      </c>
      <c r="L5666" s="63">
        <v>-8.5616899999999996E-2</v>
      </c>
      <c r="M5666" s="63">
        <v>-1.6099999999999998E-5</v>
      </c>
      <c r="N5666" s="63">
        <v>1536</v>
      </c>
      <c r="O5666" s="63">
        <v>0.1130564</v>
      </c>
      <c r="P5666" s="63">
        <v>11</v>
      </c>
      <c r="Q5666" s="63">
        <v>1.2781749580960001E-2</v>
      </c>
    </row>
    <row r="5667" spans="1:17">
      <c r="A5667" s="63" t="s">
        <v>78</v>
      </c>
      <c r="B5667" s="63" t="s">
        <v>58</v>
      </c>
      <c r="C5667" s="63" t="s">
        <v>56</v>
      </c>
      <c r="D5667" s="63">
        <v>2</v>
      </c>
      <c r="E5667" s="63">
        <v>0.96169289999999996</v>
      </c>
      <c r="F5667" s="63">
        <v>0.80087719999999996</v>
      </c>
      <c r="G5667" s="63">
        <v>-0.16081580000000001</v>
      </c>
      <c r="H5667" s="63">
        <v>37.5</v>
      </c>
      <c r="I5667" s="63">
        <v>-0.30570340000000001</v>
      </c>
      <c r="J5667" s="63">
        <v>-0.22010260000000001</v>
      </c>
      <c r="K5667" s="63">
        <v>-0.16081580000000001</v>
      </c>
      <c r="L5667" s="63">
        <v>-0.10152890000000001</v>
      </c>
      <c r="M5667" s="63">
        <v>-1.59282E-2</v>
      </c>
      <c r="N5667" s="63">
        <v>1536</v>
      </c>
      <c r="O5667" s="63">
        <v>0.1130564</v>
      </c>
      <c r="P5667" s="63">
        <v>11</v>
      </c>
      <c r="Q5667" s="63">
        <v>1.2781749580960001E-2</v>
      </c>
    </row>
    <row r="5668" spans="1:17">
      <c r="A5668" s="63" t="s">
        <v>78</v>
      </c>
      <c r="B5668" s="63" t="s">
        <v>58</v>
      </c>
      <c r="C5668" s="63" t="s">
        <v>56</v>
      </c>
      <c r="D5668" s="63">
        <v>3</v>
      </c>
      <c r="E5668" s="63">
        <v>0.95723429999999998</v>
      </c>
      <c r="F5668" s="63">
        <v>0.80083780000000004</v>
      </c>
      <c r="G5668" s="63">
        <v>-0.15639639999999999</v>
      </c>
      <c r="H5668" s="63">
        <v>37</v>
      </c>
      <c r="I5668" s="63">
        <v>-0.301284</v>
      </c>
      <c r="J5668" s="63">
        <v>-0.21568329999999999</v>
      </c>
      <c r="K5668" s="63">
        <v>-0.15639639999999999</v>
      </c>
      <c r="L5668" s="63">
        <v>-9.7109600000000004E-2</v>
      </c>
      <c r="M5668" s="63">
        <v>-1.1508900000000001E-2</v>
      </c>
      <c r="N5668" s="63">
        <v>1536</v>
      </c>
      <c r="O5668" s="63">
        <v>0.1130564</v>
      </c>
      <c r="P5668" s="63">
        <v>11</v>
      </c>
      <c r="Q5668" s="63">
        <v>1.2781749580960001E-2</v>
      </c>
    </row>
    <row r="5669" spans="1:17">
      <c r="A5669" s="63" t="s">
        <v>78</v>
      </c>
      <c r="B5669" s="63" t="s">
        <v>58</v>
      </c>
      <c r="C5669" s="63" t="s">
        <v>56</v>
      </c>
      <c r="D5669" s="63">
        <v>4</v>
      </c>
      <c r="E5669" s="63">
        <v>0.98717469999999996</v>
      </c>
      <c r="F5669" s="63">
        <v>0.82932450000000002</v>
      </c>
      <c r="G5669" s="63">
        <v>-0.1578503</v>
      </c>
      <c r="H5669" s="63">
        <v>37</v>
      </c>
      <c r="I5669" s="63">
        <v>-0.3027379</v>
      </c>
      <c r="J5669" s="63">
        <v>-0.2171371</v>
      </c>
      <c r="K5669" s="63">
        <v>-0.1578503</v>
      </c>
      <c r="L5669" s="63">
        <v>-9.8563399999999995E-2</v>
      </c>
      <c r="M5669" s="63">
        <v>-1.2962700000000001E-2</v>
      </c>
      <c r="N5669" s="63">
        <v>1536</v>
      </c>
      <c r="O5669" s="63">
        <v>0.1130564</v>
      </c>
      <c r="P5669" s="63">
        <v>11</v>
      </c>
      <c r="Q5669" s="63">
        <v>1.2781749580960001E-2</v>
      </c>
    </row>
    <row r="5670" spans="1:17">
      <c r="A5670" s="63" t="s">
        <v>78</v>
      </c>
      <c r="B5670" s="63" t="s">
        <v>58</v>
      </c>
      <c r="C5670" s="63" t="s">
        <v>56</v>
      </c>
      <c r="D5670" s="63">
        <v>5</v>
      </c>
      <c r="E5670" s="63">
        <v>1.030233</v>
      </c>
      <c r="F5670" s="63">
        <v>0.87314029999999998</v>
      </c>
      <c r="G5670" s="63">
        <v>-0.1570928</v>
      </c>
      <c r="H5670" s="63">
        <v>35.5</v>
      </c>
      <c r="I5670" s="63">
        <v>-0.30198039999999998</v>
      </c>
      <c r="J5670" s="63">
        <v>-0.21637960000000001</v>
      </c>
      <c r="K5670" s="63">
        <v>-0.1570928</v>
      </c>
      <c r="L5670" s="63">
        <v>-9.7806000000000004E-2</v>
      </c>
      <c r="M5670" s="63">
        <v>-1.2205199999999999E-2</v>
      </c>
      <c r="N5670" s="63">
        <v>1536</v>
      </c>
      <c r="O5670" s="63">
        <v>0.1130564</v>
      </c>
      <c r="P5670" s="63">
        <v>11</v>
      </c>
      <c r="Q5670" s="63">
        <v>1.2781749580960001E-2</v>
      </c>
    </row>
    <row r="5671" spans="1:17">
      <c r="A5671" s="63" t="s">
        <v>78</v>
      </c>
      <c r="B5671" s="63" t="s">
        <v>58</v>
      </c>
      <c r="C5671" s="63" t="s">
        <v>56</v>
      </c>
      <c r="D5671" s="63">
        <v>6</v>
      </c>
      <c r="E5671" s="63">
        <v>1.2022649999999999</v>
      </c>
      <c r="F5671" s="63">
        <v>0.96702710000000003</v>
      </c>
      <c r="G5671" s="63">
        <v>-0.2352378</v>
      </c>
      <c r="H5671" s="63">
        <v>34.5</v>
      </c>
      <c r="I5671" s="63">
        <v>-0.3801254</v>
      </c>
      <c r="J5671" s="63">
        <v>-0.29452460000000003</v>
      </c>
      <c r="K5671" s="63">
        <v>-0.2352378</v>
      </c>
      <c r="L5671" s="63">
        <v>-0.17595089999999999</v>
      </c>
      <c r="M5671" s="63">
        <v>-9.0350200000000006E-2</v>
      </c>
      <c r="N5671" s="63">
        <v>1536</v>
      </c>
      <c r="O5671" s="63">
        <v>0.1130564</v>
      </c>
      <c r="P5671" s="63">
        <v>11</v>
      </c>
      <c r="Q5671" s="63">
        <v>1.2781749580960001E-2</v>
      </c>
    </row>
    <row r="5672" spans="1:17">
      <c r="A5672" s="63" t="s">
        <v>78</v>
      </c>
      <c r="B5672" s="63" t="s">
        <v>58</v>
      </c>
      <c r="C5672" s="63" t="s">
        <v>56</v>
      </c>
      <c r="D5672" s="63">
        <v>7</v>
      </c>
      <c r="E5672" s="63">
        <v>1.569232</v>
      </c>
      <c r="F5672" s="63">
        <v>1.370055</v>
      </c>
      <c r="G5672" s="63">
        <v>-0.19917679999999999</v>
      </c>
      <c r="H5672" s="63">
        <v>33.5</v>
      </c>
      <c r="I5672" s="63">
        <v>-0.34406439999999999</v>
      </c>
      <c r="J5672" s="63">
        <v>-0.25846360000000002</v>
      </c>
      <c r="K5672" s="63">
        <v>-0.19917679999999999</v>
      </c>
      <c r="L5672" s="63">
        <v>-0.13988999999999999</v>
      </c>
      <c r="M5672" s="63">
        <v>-5.4289200000000003E-2</v>
      </c>
      <c r="N5672" s="63">
        <v>1536</v>
      </c>
      <c r="O5672" s="63">
        <v>0.1130564</v>
      </c>
      <c r="P5672" s="63">
        <v>11</v>
      </c>
      <c r="Q5672" s="63">
        <v>1.2781749580960001E-2</v>
      </c>
    </row>
    <row r="5673" spans="1:17">
      <c r="A5673" s="63" t="s">
        <v>78</v>
      </c>
      <c r="B5673" s="63" t="s">
        <v>58</v>
      </c>
      <c r="C5673" s="63" t="s">
        <v>56</v>
      </c>
      <c r="D5673" s="63">
        <v>8</v>
      </c>
      <c r="E5673" s="63">
        <v>1.7884519999999999</v>
      </c>
      <c r="F5673" s="63">
        <v>1.7044999999999999</v>
      </c>
      <c r="G5673" s="63">
        <v>-8.3951799999999993E-2</v>
      </c>
      <c r="H5673" s="63">
        <v>35.5</v>
      </c>
      <c r="I5673" s="63">
        <v>-0.2288394</v>
      </c>
      <c r="J5673" s="63">
        <v>-0.1432387</v>
      </c>
      <c r="K5673" s="63">
        <v>-8.3951799999999993E-2</v>
      </c>
      <c r="L5673" s="63">
        <v>-2.4664999999999999E-2</v>
      </c>
      <c r="M5673" s="63">
        <v>6.0935799999999998E-2</v>
      </c>
      <c r="N5673" s="63">
        <v>1536</v>
      </c>
      <c r="O5673" s="63">
        <v>0.1130564</v>
      </c>
      <c r="P5673" s="63">
        <v>11</v>
      </c>
      <c r="Q5673" s="63">
        <v>1.2781749580960001E-2</v>
      </c>
    </row>
    <row r="5674" spans="1:17">
      <c r="A5674" s="63" t="s">
        <v>78</v>
      </c>
      <c r="B5674" s="63" t="s">
        <v>58</v>
      </c>
      <c r="C5674" s="63" t="s">
        <v>56</v>
      </c>
      <c r="D5674" s="63">
        <v>9</v>
      </c>
      <c r="E5674" s="63">
        <v>1.654406</v>
      </c>
      <c r="F5674" s="63">
        <v>1.7277400000000001</v>
      </c>
      <c r="G5674" s="63">
        <v>7.3333499999999996E-2</v>
      </c>
      <c r="H5674" s="63">
        <v>41.5</v>
      </c>
      <c r="I5674" s="63">
        <v>-7.1554099999999995E-2</v>
      </c>
      <c r="J5674" s="63">
        <v>1.4046700000000001E-2</v>
      </c>
      <c r="K5674" s="63">
        <v>7.3333499999999996E-2</v>
      </c>
      <c r="L5674" s="63">
        <v>0.1326203</v>
      </c>
      <c r="M5674" s="63">
        <v>0.2182211</v>
      </c>
      <c r="N5674" s="63">
        <v>1536</v>
      </c>
      <c r="O5674" s="63">
        <v>0.1130564</v>
      </c>
      <c r="P5674" s="63">
        <v>11</v>
      </c>
      <c r="Q5674" s="63">
        <v>1.2781749580960001E-2</v>
      </c>
    </row>
    <row r="5675" spans="1:17">
      <c r="A5675" s="63" t="s">
        <v>78</v>
      </c>
      <c r="B5675" s="63" t="s">
        <v>58</v>
      </c>
      <c r="C5675" s="63" t="s">
        <v>56</v>
      </c>
      <c r="D5675" s="63">
        <v>10</v>
      </c>
      <c r="E5675" s="63">
        <v>1.5840460000000001</v>
      </c>
      <c r="F5675" s="63">
        <v>1.66029</v>
      </c>
      <c r="G5675" s="63">
        <v>7.62438E-2</v>
      </c>
      <c r="H5675" s="63">
        <v>44</v>
      </c>
      <c r="I5675" s="63">
        <v>-6.8643800000000005E-2</v>
      </c>
      <c r="J5675" s="63">
        <v>1.69569E-2</v>
      </c>
      <c r="K5675" s="63">
        <v>7.62438E-2</v>
      </c>
      <c r="L5675" s="63">
        <v>0.1355306</v>
      </c>
      <c r="M5675" s="63">
        <v>0.22113140000000001</v>
      </c>
      <c r="N5675" s="63">
        <v>1536</v>
      </c>
      <c r="O5675" s="63">
        <v>0.1130564</v>
      </c>
      <c r="P5675" s="63">
        <v>11</v>
      </c>
      <c r="Q5675" s="63">
        <v>1.2781749580960001E-2</v>
      </c>
    </row>
    <row r="5676" spans="1:17">
      <c r="A5676" s="63" t="s">
        <v>78</v>
      </c>
      <c r="B5676" s="63" t="s">
        <v>58</v>
      </c>
      <c r="C5676" s="63" t="s">
        <v>56</v>
      </c>
      <c r="D5676" s="63">
        <v>11</v>
      </c>
      <c r="E5676" s="63">
        <v>1.467406</v>
      </c>
      <c r="F5676" s="63">
        <v>1.622017</v>
      </c>
      <c r="G5676" s="63">
        <v>0.15461030000000001</v>
      </c>
      <c r="H5676" s="63">
        <v>49.5</v>
      </c>
      <c r="I5676" s="63">
        <v>9.7227000000000008E-3</v>
      </c>
      <c r="J5676" s="63">
        <v>9.5323400000000003E-2</v>
      </c>
      <c r="K5676" s="63">
        <v>0.15461030000000001</v>
      </c>
      <c r="L5676" s="63">
        <v>0.21389710000000001</v>
      </c>
      <c r="M5676" s="63">
        <v>0.29949789999999998</v>
      </c>
      <c r="N5676" s="63">
        <v>1536</v>
      </c>
      <c r="O5676" s="63">
        <v>0.1130564</v>
      </c>
      <c r="P5676" s="63">
        <v>11</v>
      </c>
      <c r="Q5676" s="63">
        <v>1.2781749580960001E-2</v>
      </c>
    </row>
    <row r="5677" spans="1:17">
      <c r="A5677" s="63" t="s">
        <v>78</v>
      </c>
      <c r="B5677" s="63" t="s">
        <v>58</v>
      </c>
      <c r="C5677" s="63" t="s">
        <v>56</v>
      </c>
      <c r="D5677" s="63">
        <v>12</v>
      </c>
      <c r="E5677" s="63">
        <v>1.3981889999999999</v>
      </c>
      <c r="F5677" s="63">
        <v>1.5339510000000001</v>
      </c>
      <c r="G5677" s="63">
        <v>0.13576160000000001</v>
      </c>
      <c r="H5677" s="63">
        <v>52.5</v>
      </c>
      <c r="I5677" s="63">
        <v>-9.1260000000000004E-3</v>
      </c>
      <c r="J5677" s="63">
        <v>7.6474799999999996E-2</v>
      </c>
      <c r="K5677" s="63">
        <v>0.13576160000000001</v>
      </c>
      <c r="L5677" s="63">
        <v>0.19504850000000001</v>
      </c>
      <c r="M5677" s="63">
        <v>0.28064919999999999</v>
      </c>
      <c r="N5677" s="63">
        <v>1536</v>
      </c>
      <c r="O5677" s="63">
        <v>0.1130564</v>
      </c>
      <c r="P5677" s="63">
        <v>11</v>
      </c>
      <c r="Q5677" s="63">
        <v>1.2781749580960001E-2</v>
      </c>
    </row>
    <row r="5678" spans="1:17">
      <c r="A5678" s="63" t="s">
        <v>78</v>
      </c>
      <c r="B5678" s="63" t="s">
        <v>58</v>
      </c>
      <c r="C5678" s="63" t="s">
        <v>56</v>
      </c>
      <c r="D5678" s="63">
        <v>13</v>
      </c>
      <c r="E5678" s="63">
        <v>1.244211</v>
      </c>
      <c r="F5678" s="63">
        <v>1.4953730000000001</v>
      </c>
      <c r="G5678" s="63">
        <v>0.25116240000000001</v>
      </c>
      <c r="H5678" s="63">
        <v>55</v>
      </c>
      <c r="I5678" s="63">
        <v>0.1062748</v>
      </c>
      <c r="J5678" s="63">
        <v>0.19187560000000001</v>
      </c>
      <c r="K5678" s="63">
        <v>0.25116240000000001</v>
      </c>
      <c r="L5678" s="63">
        <v>0.31044919999999998</v>
      </c>
      <c r="M5678" s="63">
        <v>0.39605000000000001</v>
      </c>
      <c r="N5678" s="63">
        <v>1536</v>
      </c>
      <c r="O5678" s="63">
        <v>0.1130564</v>
      </c>
      <c r="P5678" s="63">
        <v>11</v>
      </c>
      <c r="Q5678" s="63">
        <v>1.2781749580960001E-2</v>
      </c>
    </row>
    <row r="5679" spans="1:17">
      <c r="A5679" s="63" t="s">
        <v>78</v>
      </c>
      <c r="B5679" s="63" t="s">
        <v>58</v>
      </c>
      <c r="C5679" s="63" t="s">
        <v>56</v>
      </c>
      <c r="D5679" s="63">
        <v>14</v>
      </c>
      <c r="E5679" s="63">
        <v>1.123634</v>
      </c>
      <c r="F5679" s="63">
        <v>1.4133290000000001</v>
      </c>
      <c r="G5679" s="63">
        <v>0.2896956</v>
      </c>
      <c r="H5679" s="63">
        <v>56</v>
      </c>
      <c r="I5679" s="63">
        <v>0.14480799999999999</v>
      </c>
      <c r="J5679" s="63">
        <v>0.2304088</v>
      </c>
      <c r="K5679" s="63">
        <v>0.2896956</v>
      </c>
      <c r="L5679" s="63">
        <v>0.34898249999999997</v>
      </c>
      <c r="M5679" s="63">
        <v>0.4345832</v>
      </c>
      <c r="N5679" s="63">
        <v>1536</v>
      </c>
      <c r="O5679" s="63">
        <v>0.1130564</v>
      </c>
      <c r="P5679" s="63">
        <v>11</v>
      </c>
      <c r="Q5679" s="63">
        <v>1.2781749580960001E-2</v>
      </c>
    </row>
    <row r="5680" spans="1:17">
      <c r="A5680" s="63" t="s">
        <v>78</v>
      </c>
      <c r="B5680" s="63" t="s">
        <v>58</v>
      </c>
      <c r="C5680" s="63" t="s">
        <v>56</v>
      </c>
      <c r="D5680" s="63">
        <v>15</v>
      </c>
      <c r="E5680" s="63">
        <v>1.085672</v>
      </c>
      <c r="F5680" s="63">
        <v>1.3407819999999999</v>
      </c>
      <c r="G5680" s="63">
        <v>0.25511</v>
      </c>
      <c r="H5680" s="63">
        <v>57</v>
      </c>
      <c r="I5680" s="63">
        <v>0.1102224</v>
      </c>
      <c r="J5680" s="63">
        <v>0.1958232</v>
      </c>
      <c r="K5680" s="63">
        <v>0.25511</v>
      </c>
      <c r="L5680" s="63">
        <v>0.31439689999999998</v>
      </c>
      <c r="M5680" s="63">
        <v>0.39999760000000001</v>
      </c>
      <c r="N5680" s="63">
        <v>1536</v>
      </c>
      <c r="O5680" s="63">
        <v>0.1130564</v>
      </c>
      <c r="P5680" s="63">
        <v>11</v>
      </c>
      <c r="Q5680" s="63">
        <v>1.2781749580960001E-2</v>
      </c>
    </row>
    <row r="5681" spans="1:17">
      <c r="A5681" s="63" t="s">
        <v>78</v>
      </c>
      <c r="B5681" s="63" t="s">
        <v>58</v>
      </c>
      <c r="C5681" s="63" t="s">
        <v>56</v>
      </c>
      <c r="D5681" s="63">
        <v>16</v>
      </c>
      <c r="E5681" s="63">
        <v>1.12279</v>
      </c>
      <c r="F5681" s="63">
        <v>1.340303</v>
      </c>
      <c r="G5681" s="63">
        <v>0.21751319999999999</v>
      </c>
      <c r="H5681" s="63">
        <v>56.5</v>
      </c>
      <c r="I5681" s="63">
        <v>7.2625599999999998E-2</v>
      </c>
      <c r="J5681" s="63">
        <v>0.15822639999999999</v>
      </c>
      <c r="K5681" s="63">
        <v>0.21751319999999999</v>
      </c>
      <c r="L5681" s="63">
        <v>0.27679999999999999</v>
      </c>
      <c r="M5681" s="63">
        <v>0.36240080000000002</v>
      </c>
      <c r="N5681" s="63">
        <v>1536</v>
      </c>
      <c r="O5681" s="63">
        <v>0.1130564</v>
      </c>
      <c r="P5681" s="63">
        <v>11</v>
      </c>
      <c r="Q5681" s="63">
        <v>1.2781749580960001E-2</v>
      </c>
    </row>
    <row r="5682" spans="1:17">
      <c r="A5682" s="63" t="s">
        <v>78</v>
      </c>
      <c r="B5682" s="63" t="s">
        <v>58</v>
      </c>
      <c r="C5682" s="63" t="s">
        <v>56</v>
      </c>
      <c r="D5682" s="63">
        <v>17</v>
      </c>
      <c r="E5682" s="63">
        <v>1.2398750000000001</v>
      </c>
      <c r="F5682" s="63">
        <v>1.4256930000000001</v>
      </c>
      <c r="G5682" s="63">
        <v>0.18581739999999999</v>
      </c>
      <c r="H5682" s="63">
        <v>53.5</v>
      </c>
      <c r="I5682" s="63">
        <v>4.0929800000000002E-2</v>
      </c>
      <c r="J5682" s="63">
        <v>0.12653049999999999</v>
      </c>
      <c r="K5682" s="63">
        <v>0.18581739999999999</v>
      </c>
      <c r="L5682" s="63">
        <v>0.24510419999999999</v>
      </c>
      <c r="M5682" s="63">
        <v>0.33070500000000003</v>
      </c>
      <c r="N5682" s="63">
        <v>1536</v>
      </c>
      <c r="O5682" s="63">
        <v>0.1130564</v>
      </c>
      <c r="P5682" s="63">
        <v>11</v>
      </c>
      <c r="Q5682" s="63">
        <v>1.2781749580960001E-2</v>
      </c>
    </row>
    <row r="5683" spans="1:17">
      <c r="A5683" s="63" t="s">
        <v>78</v>
      </c>
      <c r="B5683" s="63" t="s">
        <v>58</v>
      </c>
      <c r="C5683" s="63" t="s">
        <v>56</v>
      </c>
      <c r="D5683" s="63">
        <v>18</v>
      </c>
      <c r="E5683" s="63">
        <v>1.623119</v>
      </c>
      <c r="F5683" s="63">
        <v>1.7021710000000001</v>
      </c>
      <c r="G5683" s="63">
        <v>7.9052600000000001E-2</v>
      </c>
      <c r="H5683" s="63">
        <v>49</v>
      </c>
      <c r="I5683" s="63">
        <v>-6.5835000000000005E-2</v>
      </c>
      <c r="J5683" s="63">
        <v>1.9765700000000001E-2</v>
      </c>
      <c r="K5683" s="63">
        <v>7.9052600000000001E-2</v>
      </c>
      <c r="L5683" s="63">
        <v>0.1383394</v>
      </c>
      <c r="M5683" s="63">
        <v>0.22394020000000001</v>
      </c>
      <c r="N5683" s="63">
        <v>1536</v>
      </c>
      <c r="O5683" s="63">
        <v>0.1130564</v>
      </c>
      <c r="P5683" s="63">
        <v>11</v>
      </c>
      <c r="Q5683" s="63">
        <v>1.2781749580960001E-2</v>
      </c>
    </row>
    <row r="5684" spans="1:17">
      <c r="A5684" s="63" t="s">
        <v>78</v>
      </c>
      <c r="B5684" s="63" t="s">
        <v>58</v>
      </c>
      <c r="C5684" s="63" t="s">
        <v>56</v>
      </c>
      <c r="D5684" s="63">
        <v>19</v>
      </c>
      <c r="E5684" s="63">
        <v>1.892612</v>
      </c>
      <c r="F5684" s="63">
        <v>1.827844</v>
      </c>
      <c r="G5684" s="63">
        <v>-6.4768199999999998E-2</v>
      </c>
      <c r="H5684" s="63">
        <v>47</v>
      </c>
      <c r="I5684" s="63">
        <v>-0.2096558</v>
      </c>
      <c r="J5684" s="63">
        <v>-0.124055</v>
      </c>
      <c r="K5684" s="63">
        <v>-6.4768199999999998E-2</v>
      </c>
      <c r="L5684" s="63">
        <v>-5.4814E-3</v>
      </c>
      <c r="M5684" s="63">
        <v>8.0119399999999993E-2</v>
      </c>
      <c r="N5684" s="63">
        <v>1536</v>
      </c>
      <c r="O5684" s="63">
        <v>0.1130564</v>
      </c>
      <c r="P5684" s="63">
        <v>11</v>
      </c>
      <c r="Q5684" s="63">
        <v>1.2781749580960001E-2</v>
      </c>
    </row>
    <row r="5685" spans="1:17">
      <c r="A5685" s="63" t="s">
        <v>78</v>
      </c>
      <c r="B5685" s="63" t="s">
        <v>58</v>
      </c>
      <c r="C5685" s="63" t="s">
        <v>56</v>
      </c>
      <c r="D5685" s="63">
        <v>20</v>
      </c>
      <c r="E5685" s="63">
        <v>1.917756</v>
      </c>
      <c r="F5685" s="63">
        <v>1.8025880000000001</v>
      </c>
      <c r="G5685" s="63">
        <v>-0.1151682</v>
      </c>
      <c r="H5685" s="63">
        <v>46</v>
      </c>
      <c r="I5685" s="63">
        <v>-0.2600558</v>
      </c>
      <c r="J5685" s="63">
        <v>-0.174455</v>
      </c>
      <c r="K5685" s="63">
        <v>-0.1151682</v>
      </c>
      <c r="L5685" s="63">
        <v>-5.5881399999999998E-2</v>
      </c>
      <c r="M5685" s="63">
        <v>2.97194E-2</v>
      </c>
      <c r="N5685" s="63">
        <v>1536</v>
      </c>
      <c r="O5685" s="63">
        <v>0.1130564</v>
      </c>
      <c r="P5685" s="63">
        <v>11</v>
      </c>
      <c r="Q5685" s="63">
        <v>1.2781749580960001E-2</v>
      </c>
    </row>
    <row r="5686" spans="1:17">
      <c r="A5686" s="63" t="s">
        <v>78</v>
      </c>
      <c r="B5686" s="63" t="s">
        <v>58</v>
      </c>
      <c r="C5686" s="63" t="s">
        <v>56</v>
      </c>
      <c r="D5686" s="63">
        <v>21</v>
      </c>
      <c r="E5686" s="63">
        <v>1.8997820000000001</v>
      </c>
      <c r="F5686" s="63">
        <v>1.7519229999999999</v>
      </c>
      <c r="G5686" s="63">
        <v>-0.14785860000000001</v>
      </c>
      <c r="H5686" s="63">
        <v>43.5</v>
      </c>
      <c r="I5686" s="63">
        <v>-0.29274620000000001</v>
      </c>
      <c r="J5686" s="63">
        <v>-0.20714550000000001</v>
      </c>
      <c r="K5686" s="63">
        <v>-0.14785860000000001</v>
      </c>
      <c r="L5686" s="63">
        <v>-8.8571800000000006E-2</v>
      </c>
      <c r="M5686" s="63">
        <v>-2.9710000000000001E-3</v>
      </c>
      <c r="N5686" s="63">
        <v>1536</v>
      </c>
      <c r="O5686" s="63">
        <v>0.1130564</v>
      </c>
      <c r="P5686" s="63">
        <v>11</v>
      </c>
      <c r="Q5686" s="63">
        <v>1.2781749580960001E-2</v>
      </c>
    </row>
    <row r="5687" spans="1:17">
      <c r="A5687" s="63" t="s">
        <v>78</v>
      </c>
      <c r="B5687" s="63" t="s">
        <v>58</v>
      </c>
      <c r="C5687" s="63" t="s">
        <v>56</v>
      </c>
      <c r="D5687" s="63">
        <v>22</v>
      </c>
      <c r="E5687" s="63">
        <v>1.730129</v>
      </c>
      <c r="F5687" s="63">
        <v>1.5818430000000001</v>
      </c>
      <c r="G5687" s="63">
        <v>-0.14828649999999999</v>
      </c>
      <c r="H5687" s="63">
        <v>41.5</v>
      </c>
      <c r="I5687" s="63">
        <v>-0.29317409999999999</v>
      </c>
      <c r="J5687" s="63">
        <v>-0.20757329999999999</v>
      </c>
      <c r="K5687" s="63">
        <v>-0.14828649999999999</v>
      </c>
      <c r="L5687" s="63">
        <v>-8.8999599999999998E-2</v>
      </c>
      <c r="M5687" s="63">
        <v>-3.3988999999999998E-3</v>
      </c>
      <c r="N5687" s="63">
        <v>1536</v>
      </c>
      <c r="O5687" s="63">
        <v>0.1130564</v>
      </c>
      <c r="P5687" s="63">
        <v>11</v>
      </c>
      <c r="Q5687" s="63">
        <v>1.2781749580960001E-2</v>
      </c>
    </row>
    <row r="5688" spans="1:17">
      <c r="A5688" s="63" t="s">
        <v>78</v>
      </c>
      <c r="B5688" s="63" t="s">
        <v>58</v>
      </c>
      <c r="C5688" s="63" t="s">
        <v>56</v>
      </c>
      <c r="D5688" s="63">
        <v>23</v>
      </c>
      <c r="E5688" s="63">
        <v>1.4889410000000001</v>
      </c>
      <c r="F5688" s="63">
        <v>1.3487629999999999</v>
      </c>
      <c r="G5688" s="63">
        <v>-0.14017830000000001</v>
      </c>
      <c r="H5688" s="63">
        <v>39.5</v>
      </c>
      <c r="I5688" s="63">
        <v>-0.28506589999999998</v>
      </c>
      <c r="J5688" s="63">
        <v>-0.19946520000000001</v>
      </c>
      <c r="K5688" s="63">
        <v>-0.14017830000000001</v>
      </c>
      <c r="L5688" s="63">
        <v>-8.0891500000000005E-2</v>
      </c>
      <c r="M5688" s="63">
        <v>4.7092999999999996E-3</v>
      </c>
      <c r="N5688" s="63">
        <v>1536</v>
      </c>
      <c r="O5688" s="63">
        <v>0.1130564</v>
      </c>
      <c r="P5688" s="63">
        <v>11</v>
      </c>
      <c r="Q5688" s="63">
        <v>1.2781749580960001E-2</v>
      </c>
    </row>
    <row r="5689" spans="1:17">
      <c r="A5689" s="63" t="s">
        <v>78</v>
      </c>
      <c r="B5689" s="63" t="s">
        <v>58</v>
      </c>
      <c r="C5689" s="63" t="s">
        <v>56</v>
      </c>
      <c r="D5689" s="63">
        <v>24</v>
      </c>
      <c r="E5689" s="63">
        <v>1.2161500000000001</v>
      </c>
      <c r="F5689" s="63">
        <v>1.0740590000000001</v>
      </c>
      <c r="G5689" s="63">
        <v>-0.14209150000000001</v>
      </c>
      <c r="H5689" s="63">
        <v>38</v>
      </c>
      <c r="I5689" s="63">
        <v>-0.28697909999999999</v>
      </c>
      <c r="J5689" s="63">
        <v>-0.20137830000000001</v>
      </c>
      <c r="K5689" s="63">
        <v>-0.14209150000000001</v>
      </c>
      <c r="L5689" s="63">
        <v>-8.2804699999999995E-2</v>
      </c>
      <c r="M5689" s="63">
        <v>2.7961000000000001E-3</v>
      </c>
      <c r="N5689" s="63">
        <v>1536</v>
      </c>
      <c r="O5689" s="63">
        <v>0.1130564</v>
      </c>
      <c r="P5689" s="63">
        <v>11</v>
      </c>
      <c r="Q5689" s="63">
        <v>1.2781749580960001E-2</v>
      </c>
    </row>
    <row r="5690" spans="1:17">
      <c r="A5690" s="63" t="s">
        <v>78</v>
      </c>
      <c r="B5690" s="63" t="s">
        <v>58</v>
      </c>
      <c r="C5690" s="63" t="s">
        <v>57</v>
      </c>
      <c r="D5690" s="63">
        <v>1</v>
      </c>
      <c r="E5690" s="63">
        <v>1.2003459999999999</v>
      </c>
      <c r="F5690" s="63">
        <v>1.055442</v>
      </c>
      <c r="G5690" s="63">
        <v>-0.1449038</v>
      </c>
      <c r="H5690" s="63">
        <v>45.5</v>
      </c>
      <c r="I5690" s="63">
        <v>-0.28979139999999998</v>
      </c>
      <c r="J5690" s="63">
        <v>-0.2041906</v>
      </c>
      <c r="K5690" s="63">
        <v>-0.1449038</v>
      </c>
      <c r="L5690" s="63">
        <v>-8.5616899999999996E-2</v>
      </c>
      <c r="M5690" s="63">
        <v>-1.6200000000000001E-5</v>
      </c>
      <c r="N5690" s="63">
        <v>1536</v>
      </c>
      <c r="O5690" s="63">
        <v>0.1130564</v>
      </c>
      <c r="P5690" s="63">
        <v>12</v>
      </c>
      <c r="Q5690" s="63">
        <v>1.2781749580960001E-2</v>
      </c>
    </row>
    <row r="5691" spans="1:17">
      <c r="A5691" s="63" t="s">
        <v>78</v>
      </c>
      <c r="B5691" s="63" t="s">
        <v>58</v>
      </c>
      <c r="C5691" s="63" t="s">
        <v>57</v>
      </c>
      <c r="D5691" s="63">
        <v>2</v>
      </c>
      <c r="E5691" s="63">
        <v>1.1315759999999999</v>
      </c>
      <c r="F5691" s="63">
        <v>0.97076050000000003</v>
      </c>
      <c r="G5691" s="63">
        <v>-0.16081580000000001</v>
      </c>
      <c r="H5691" s="63">
        <v>45</v>
      </c>
      <c r="I5691" s="63">
        <v>-0.30570340000000001</v>
      </c>
      <c r="J5691" s="63">
        <v>-0.22010270000000001</v>
      </c>
      <c r="K5691" s="63">
        <v>-0.16081580000000001</v>
      </c>
      <c r="L5691" s="63">
        <v>-0.10152899999999999</v>
      </c>
      <c r="M5691" s="63">
        <v>-1.59282E-2</v>
      </c>
      <c r="N5691" s="63">
        <v>1536</v>
      </c>
      <c r="O5691" s="63">
        <v>0.1130564</v>
      </c>
      <c r="P5691" s="63">
        <v>12</v>
      </c>
      <c r="Q5691" s="63">
        <v>1.2781749580960001E-2</v>
      </c>
    </row>
    <row r="5692" spans="1:17">
      <c r="A5692" s="63" t="s">
        <v>78</v>
      </c>
      <c r="B5692" s="63" t="s">
        <v>58</v>
      </c>
      <c r="C5692" s="63" t="s">
        <v>57</v>
      </c>
      <c r="D5692" s="63">
        <v>3</v>
      </c>
      <c r="E5692" s="63">
        <v>1.131149</v>
      </c>
      <c r="F5692" s="63">
        <v>0.97475239999999996</v>
      </c>
      <c r="G5692" s="63">
        <v>-0.15639639999999999</v>
      </c>
      <c r="H5692" s="63">
        <v>44.5</v>
      </c>
      <c r="I5692" s="63">
        <v>-0.301284</v>
      </c>
      <c r="J5692" s="63">
        <v>-0.21568329999999999</v>
      </c>
      <c r="K5692" s="63">
        <v>-0.15639639999999999</v>
      </c>
      <c r="L5692" s="63">
        <v>-9.7109600000000004E-2</v>
      </c>
      <c r="M5692" s="63">
        <v>-1.1508900000000001E-2</v>
      </c>
      <c r="N5692" s="63">
        <v>1536</v>
      </c>
      <c r="O5692" s="63">
        <v>0.1130564</v>
      </c>
      <c r="P5692" s="63">
        <v>12</v>
      </c>
      <c r="Q5692" s="63">
        <v>1.2781749580960001E-2</v>
      </c>
    </row>
    <row r="5693" spans="1:17">
      <c r="A5693" s="63" t="s">
        <v>78</v>
      </c>
      <c r="B5693" s="63" t="s">
        <v>58</v>
      </c>
      <c r="C5693" s="63" t="s">
        <v>57</v>
      </c>
      <c r="D5693" s="63">
        <v>4</v>
      </c>
      <c r="E5693" s="63">
        <v>1.134806</v>
      </c>
      <c r="F5693" s="63">
        <v>0.97695569999999998</v>
      </c>
      <c r="G5693" s="63">
        <v>-0.1578503</v>
      </c>
      <c r="H5693" s="63">
        <v>42.5</v>
      </c>
      <c r="I5693" s="63">
        <v>-0.3027379</v>
      </c>
      <c r="J5693" s="63">
        <v>-0.2171371</v>
      </c>
      <c r="K5693" s="63">
        <v>-0.1578503</v>
      </c>
      <c r="L5693" s="63">
        <v>-9.8563399999999995E-2</v>
      </c>
      <c r="M5693" s="63">
        <v>-1.2962700000000001E-2</v>
      </c>
      <c r="N5693" s="63">
        <v>1536</v>
      </c>
      <c r="O5693" s="63">
        <v>0.1130564</v>
      </c>
      <c r="P5693" s="63">
        <v>12</v>
      </c>
      <c r="Q5693" s="63">
        <v>1.2781749580960001E-2</v>
      </c>
    </row>
    <row r="5694" spans="1:17">
      <c r="A5694" s="63" t="s">
        <v>78</v>
      </c>
      <c r="B5694" s="63" t="s">
        <v>58</v>
      </c>
      <c r="C5694" s="63" t="s">
        <v>57</v>
      </c>
      <c r="D5694" s="63">
        <v>5</v>
      </c>
      <c r="E5694" s="63">
        <v>1.172363</v>
      </c>
      <c r="F5694" s="63">
        <v>1.0152699999999999</v>
      </c>
      <c r="G5694" s="63">
        <v>-0.1570928</v>
      </c>
      <c r="H5694" s="63">
        <v>41</v>
      </c>
      <c r="I5694" s="63">
        <v>-0.30198039999999998</v>
      </c>
      <c r="J5694" s="63">
        <v>-0.21637960000000001</v>
      </c>
      <c r="K5694" s="63">
        <v>-0.1570928</v>
      </c>
      <c r="L5694" s="63">
        <v>-9.7806000000000004E-2</v>
      </c>
      <c r="M5694" s="63">
        <v>-1.2205199999999999E-2</v>
      </c>
      <c r="N5694" s="63">
        <v>1536</v>
      </c>
      <c r="O5694" s="63">
        <v>0.1130564</v>
      </c>
      <c r="P5694" s="63">
        <v>12</v>
      </c>
      <c r="Q5694" s="63">
        <v>1.2781749580960001E-2</v>
      </c>
    </row>
    <row r="5695" spans="1:17">
      <c r="A5695" s="63" t="s">
        <v>78</v>
      </c>
      <c r="B5695" s="63" t="s">
        <v>58</v>
      </c>
      <c r="C5695" s="63" t="s">
        <v>57</v>
      </c>
      <c r="D5695" s="63">
        <v>6</v>
      </c>
      <c r="E5695" s="63">
        <v>1.3374919999999999</v>
      </c>
      <c r="F5695" s="63">
        <v>1.102255</v>
      </c>
      <c r="G5695" s="63">
        <v>-0.23523769999999999</v>
      </c>
      <c r="H5695" s="63">
        <v>42</v>
      </c>
      <c r="I5695" s="63">
        <v>-0.3801253</v>
      </c>
      <c r="J5695" s="63">
        <v>-0.29452460000000003</v>
      </c>
      <c r="K5695" s="63">
        <v>-0.23523769999999999</v>
      </c>
      <c r="L5695" s="63">
        <v>-0.17595089999999999</v>
      </c>
      <c r="M5695" s="63">
        <v>-9.0350100000000003E-2</v>
      </c>
      <c r="N5695" s="63">
        <v>1536</v>
      </c>
      <c r="O5695" s="63">
        <v>0.1130564</v>
      </c>
      <c r="P5695" s="63">
        <v>12</v>
      </c>
      <c r="Q5695" s="63">
        <v>1.2781749580960001E-2</v>
      </c>
    </row>
    <row r="5696" spans="1:17">
      <c r="A5696" s="63" t="s">
        <v>78</v>
      </c>
      <c r="B5696" s="63" t="s">
        <v>58</v>
      </c>
      <c r="C5696" s="63" t="s">
        <v>57</v>
      </c>
      <c r="D5696" s="63">
        <v>7</v>
      </c>
      <c r="E5696" s="63">
        <v>1.6819139999999999</v>
      </c>
      <c r="F5696" s="63">
        <v>1.482737</v>
      </c>
      <c r="G5696" s="63">
        <v>-0.19917679999999999</v>
      </c>
      <c r="H5696" s="63">
        <v>41</v>
      </c>
      <c r="I5696" s="63">
        <v>-0.34406439999999999</v>
      </c>
      <c r="J5696" s="63">
        <v>-0.25846360000000002</v>
      </c>
      <c r="K5696" s="63">
        <v>-0.19917679999999999</v>
      </c>
      <c r="L5696" s="63">
        <v>-0.13988999999999999</v>
      </c>
      <c r="M5696" s="63">
        <v>-5.4289200000000003E-2</v>
      </c>
      <c r="N5696" s="63">
        <v>1536</v>
      </c>
      <c r="O5696" s="63">
        <v>0.1130564</v>
      </c>
      <c r="P5696" s="63">
        <v>12</v>
      </c>
      <c r="Q5696" s="63">
        <v>1.2781749580960001E-2</v>
      </c>
    </row>
    <row r="5697" spans="1:17">
      <c r="A5697" s="63" t="s">
        <v>78</v>
      </c>
      <c r="B5697" s="63" t="s">
        <v>58</v>
      </c>
      <c r="C5697" s="63" t="s">
        <v>57</v>
      </c>
      <c r="D5697" s="63">
        <v>8</v>
      </c>
      <c r="E5697" s="63">
        <v>1.8950940000000001</v>
      </c>
      <c r="F5697" s="63">
        <v>1.8111429999999999</v>
      </c>
      <c r="G5697" s="63">
        <v>-8.3951799999999993E-2</v>
      </c>
      <c r="H5697" s="63">
        <v>42.5</v>
      </c>
      <c r="I5697" s="63">
        <v>-0.2288394</v>
      </c>
      <c r="J5697" s="63">
        <v>-0.1432387</v>
      </c>
      <c r="K5697" s="63">
        <v>-8.3951799999999993E-2</v>
      </c>
      <c r="L5697" s="63">
        <v>-2.4664999999999999E-2</v>
      </c>
      <c r="M5697" s="63">
        <v>6.0935799999999998E-2</v>
      </c>
      <c r="N5697" s="63">
        <v>1536</v>
      </c>
      <c r="O5697" s="63">
        <v>0.1130564</v>
      </c>
      <c r="P5697" s="63">
        <v>12</v>
      </c>
      <c r="Q5697" s="63">
        <v>1.2781749580960001E-2</v>
      </c>
    </row>
    <row r="5698" spans="1:17">
      <c r="A5698" s="63" t="s">
        <v>78</v>
      </c>
      <c r="B5698" s="63" t="s">
        <v>58</v>
      </c>
      <c r="C5698" s="63" t="s">
        <v>57</v>
      </c>
      <c r="D5698" s="63">
        <v>9</v>
      </c>
      <c r="E5698" s="63">
        <v>1.8268340000000001</v>
      </c>
      <c r="F5698" s="63">
        <v>1.9001680000000001</v>
      </c>
      <c r="G5698" s="63">
        <v>7.3333499999999996E-2</v>
      </c>
      <c r="H5698" s="63">
        <v>44.5</v>
      </c>
      <c r="I5698" s="63">
        <v>-7.1554099999999995E-2</v>
      </c>
      <c r="J5698" s="63">
        <v>1.4046700000000001E-2</v>
      </c>
      <c r="K5698" s="63">
        <v>7.3333499999999996E-2</v>
      </c>
      <c r="L5698" s="63">
        <v>0.1326203</v>
      </c>
      <c r="M5698" s="63">
        <v>0.2182211</v>
      </c>
      <c r="N5698" s="63">
        <v>1536</v>
      </c>
      <c r="O5698" s="63">
        <v>0.1130564</v>
      </c>
      <c r="P5698" s="63">
        <v>12</v>
      </c>
      <c r="Q5698" s="63">
        <v>1.2781749580960001E-2</v>
      </c>
    </row>
    <row r="5699" spans="1:17">
      <c r="A5699" s="63" t="s">
        <v>78</v>
      </c>
      <c r="B5699" s="63" t="s">
        <v>58</v>
      </c>
      <c r="C5699" s="63" t="s">
        <v>57</v>
      </c>
      <c r="D5699" s="63">
        <v>10</v>
      </c>
      <c r="E5699" s="63">
        <v>1.8084009999999999</v>
      </c>
      <c r="F5699" s="63">
        <v>1.8846449999999999</v>
      </c>
      <c r="G5699" s="63">
        <v>7.6243900000000003E-2</v>
      </c>
      <c r="H5699" s="63">
        <v>47.5</v>
      </c>
      <c r="I5699" s="63">
        <v>-6.8643700000000002E-2</v>
      </c>
      <c r="J5699" s="63">
        <v>1.6957E-2</v>
      </c>
      <c r="K5699" s="63">
        <v>7.6243900000000003E-2</v>
      </c>
      <c r="L5699" s="63">
        <v>0.1355307</v>
      </c>
      <c r="M5699" s="63">
        <v>0.22113150000000001</v>
      </c>
      <c r="N5699" s="63">
        <v>1536</v>
      </c>
      <c r="O5699" s="63">
        <v>0.1130564</v>
      </c>
      <c r="P5699" s="63">
        <v>12</v>
      </c>
      <c r="Q5699" s="63">
        <v>1.2781749580960001E-2</v>
      </c>
    </row>
    <row r="5700" spans="1:17">
      <c r="A5700" s="63" t="s">
        <v>78</v>
      </c>
      <c r="B5700" s="63" t="s">
        <v>58</v>
      </c>
      <c r="C5700" s="63" t="s">
        <v>57</v>
      </c>
      <c r="D5700" s="63">
        <v>11</v>
      </c>
      <c r="E5700" s="63">
        <v>1.727884</v>
      </c>
      <c r="F5700" s="63">
        <v>1.8824939999999999</v>
      </c>
      <c r="G5700" s="63">
        <v>0.15461030000000001</v>
      </c>
      <c r="H5700" s="63">
        <v>50.5</v>
      </c>
      <c r="I5700" s="63">
        <v>9.7227000000000008E-3</v>
      </c>
      <c r="J5700" s="63">
        <v>9.5323400000000003E-2</v>
      </c>
      <c r="K5700" s="63">
        <v>0.15461030000000001</v>
      </c>
      <c r="L5700" s="63">
        <v>0.21389710000000001</v>
      </c>
      <c r="M5700" s="63">
        <v>0.29949789999999998</v>
      </c>
      <c r="N5700" s="63">
        <v>1536</v>
      </c>
      <c r="O5700" s="63">
        <v>0.1130564</v>
      </c>
      <c r="P5700" s="63">
        <v>12</v>
      </c>
      <c r="Q5700" s="63">
        <v>1.2781749580960001E-2</v>
      </c>
    </row>
    <row r="5701" spans="1:17">
      <c r="A5701" s="63" t="s">
        <v>78</v>
      </c>
      <c r="B5701" s="63" t="s">
        <v>58</v>
      </c>
      <c r="C5701" s="63" t="s">
        <v>57</v>
      </c>
      <c r="D5701" s="63">
        <v>12</v>
      </c>
      <c r="E5701" s="63">
        <v>1.7057450000000001</v>
      </c>
      <c r="F5701" s="63">
        <v>1.8415060000000001</v>
      </c>
      <c r="G5701" s="63">
        <v>0.13576160000000001</v>
      </c>
      <c r="H5701" s="63">
        <v>52.5</v>
      </c>
      <c r="I5701" s="63">
        <v>-9.1260000000000004E-3</v>
      </c>
      <c r="J5701" s="63">
        <v>7.6474799999999996E-2</v>
      </c>
      <c r="K5701" s="63">
        <v>0.13576160000000001</v>
      </c>
      <c r="L5701" s="63">
        <v>0.19504850000000001</v>
      </c>
      <c r="M5701" s="63">
        <v>0.28064919999999999</v>
      </c>
      <c r="N5701" s="63">
        <v>1536</v>
      </c>
      <c r="O5701" s="63">
        <v>0.1130564</v>
      </c>
      <c r="P5701" s="63">
        <v>12</v>
      </c>
      <c r="Q5701" s="63">
        <v>1.2781749580960001E-2</v>
      </c>
    </row>
    <row r="5702" spans="1:17">
      <c r="A5702" s="63" t="s">
        <v>78</v>
      </c>
      <c r="B5702" s="63" t="s">
        <v>58</v>
      </c>
      <c r="C5702" s="63" t="s">
        <v>57</v>
      </c>
      <c r="D5702" s="63">
        <v>13</v>
      </c>
      <c r="E5702" s="63">
        <v>1.564438</v>
      </c>
      <c r="F5702" s="63">
        <v>1.8156000000000001</v>
      </c>
      <c r="G5702" s="63">
        <v>0.25116240000000001</v>
      </c>
      <c r="H5702" s="63">
        <v>53</v>
      </c>
      <c r="I5702" s="63">
        <v>0.1062748</v>
      </c>
      <c r="J5702" s="63">
        <v>0.19187560000000001</v>
      </c>
      <c r="K5702" s="63">
        <v>0.25116240000000001</v>
      </c>
      <c r="L5702" s="63">
        <v>0.31044919999999998</v>
      </c>
      <c r="M5702" s="63">
        <v>0.39605000000000001</v>
      </c>
      <c r="N5702" s="63">
        <v>1536</v>
      </c>
      <c r="O5702" s="63">
        <v>0.1130564</v>
      </c>
      <c r="P5702" s="63">
        <v>12</v>
      </c>
      <c r="Q5702" s="63">
        <v>1.2781749580960001E-2</v>
      </c>
    </row>
    <row r="5703" spans="1:17">
      <c r="A5703" s="63" t="s">
        <v>78</v>
      </c>
      <c r="B5703" s="63" t="s">
        <v>58</v>
      </c>
      <c r="C5703" s="63" t="s">
        <v>57</v>
      </c>
      <c r="D5703" s="63">
        <v>14</v>
      </c>
      <c r="E5703" s="63">
        <v>1.420258</v>
      </c>
      <c r="F5703" s="63">
        <v>1.7099530000000001</v>
      </c>
      <c r="G5703" s="63">
        <v>0.28969549999999999</v>
      </c>
      <c r="H5703" s="63">
        <v>53</v>
      </c>
      <c r="I5703" s="63">
        <v>0.14480789999999999</v>
      </c>
      <c r="J5703" s="63">
        <v>0.23040869999999999</v>
      </c>
      <c r="K5703" s="63">
        <v>0.28969549999999999</v>
      </c>
      <c r="L5703" s="63">
        <v>0.34898230000000002</v>
      </c>
      <c r="M5703" s="63">
        <v>0.4345831</v>
      </c>
      <c r="N5703" s="63">
        <v>1536</v>
      </c>
      <c r="O5703" s="63">
        <v>0.1130564</v>
      </c>
      <c r="P5703" s="63">
        <v>12</v>
      </c>
      <c r="Q5703" s="63">
        <v>1.2781749580960001E-2</v>
      </c>
    </row>
    <row r="5704" spans="1:17">
      <c r="A5704" s="63" t="s">
        <v>78</v>
      </c>
      <c r="B5704" s="63" t="s">
        <v>58</v>
      </c>
      <c r="C5704" s="63" t="s">
        <v>57</v>
      </c>
      <c r="D5704" s="63">
        <v>15</v>
      </c>
      <c r="E5704" s="63">
        <v>1.4075599999999999</v>
      </c>
      <c r="F5704" s="63">
        <v>1.6626700000000001</v>
      </c>
      <c r="G5704" s="63">
        <v>0.25511</v>
      </c>
      <c r="H5704" s="63">
        <v>53.5</v>
      </c>
      <c r="I5704" s="63">
        <v>0.1102224</v>
      </c>
      <c r="J5704" s="63">
        <v>0.1958232</v>
      </c>
      <c r="K5704" s="63">
        <v>0.25511</v>
      </c>
      <c r="L5704" s="63">
        <v>0.31439689999999998</v>
      </c>
      <c r="M5704" s="63">
        <v>0.39999760000000001</v>
      </c>
      <c r="N5704" s="63">
        <v>1536</v>
      </c>
      <c r="O5704" s="63">
        <v>0.1130564</v>
      </c>
      <c r="P5704" s="63">
        <v>12</v>
      </c>
      <c r="Q5704" s="63">
        <v>1.2781749580960001E-2</v>
      </c>
    </row>
    <row r="5705" spans="1:17">
      <c r="A5705" s="63" t="s">
        <v>78</v>
      </c>
      <c r="B5705" s="63" t="s">
        <v>58</v>
      </c>
      <c r="C5705" s="63" t="s">
        <v>57</v>
      </c>
      <c r="D5705" s="63">
        <v>16</v>
      </c>
      <c r="E5705" s="63">
        <v>1.479884</v>
      </c>
      <c r="F5705" s="63">
        <v>1.697397</v>
      </c>
      <c r="G5705" s="63">
        <v>0.21751329999999999</v>
      </c>
      <c r="H5705" s="63">
        <v>53.5</v>
      </c>
      <c r="I5705" s="63">
        <v>7.2625700000000001E-2</v>
      </c>
      <c r="J5705" s="63">
        <v>0.15822649999999999</v>
      </c>
      <c r="K5705" s="63">
        <v>0.21751329999999999</v>
      </c>
      <c r="L5705" s="63">
        <v>0.2768002</v>
      </c>
      <c r="M5705" s="63">
        <v>0.36240090000000003</v>
      </c>
      <c r="N5705" s="63">
        <v>1536</v>
      </c>
      <c r="O5705" s="63">
        <v>0.1130564</v>
      </c>
      <c r="P5705" s="63">
        <v>12</v>
      </c>
      <c r="Q5705" s="63">
        <v>1.2781749580960001E-2</v>
      </c>
    </row>
    <row r="5706" spans="1:17">
      <c r="A5706" s="63" t="s">
        <v>78</v>
      </c>
      <c r="B5706" s="63" t="s">
        <v>58</v>
      </c>
      <c r="C5706" s="63" t="s">
        <v>57</v>
      </c>
      <c r="D5706" s="63">
        <v>17</v>
      </c>
      <c r="E5706" s="63">
        <v>1.657473</v>
      </c>
      <c r="F5706" s="63">
        <v>1.8432900000000001</v>
      </c>
      <c r="G5706" s="63">
        <v>0.18581739999999999</v>
      </c>
      <c r="H5706" s="63">
        <v>52</v>
      </c>
      <c r="I5706" s="63">
        <v>4.0929800000000002E-2</v>
      </c>
      <c r="J5706" s="63">
        <v>0.12653049999999999</v>
      </c>
      <c r="K5706" s="63">
        <v>0.18581739999999999</v>
      </c>
      <c r="L5706" s="63">
        <v>0.24510419999999999</v>
      </c>
      <c r="M5706" s="63">
        <v>0.33070500000000003</v>
      </c>
      <c r="N5706" s="63">
        <v>1536</v>
      </c>
      <c r="O5706" s="63">
        <v>0.1130564</v>
      </c>
      <c r="P5706" s="63">
        <v>12</v>
      </c>
      <c r="Q5706" s="63">
        <v>1.2781749580960001E-2</v>
      </c>
    </row>
    <row r="5707" spans="1:17">
      <c r="A5707" s="63" t="s">
        <v>78</v>
      </c>
      <c r="B5707" s="63" t="s">
        <v>58</v>
      </c>
      <c r="C5707" s="63" t="s">
        <v>57</v>
      </c>
      <c r="D5707" s="63">
        <v>18</v>
      </c>
      <c r="E5707" s="63">
        <v>2.1284969999999999</v>
      </c>
      <c r="F5707" s="63">
        <v>2.2075490000000002</v>
      </c>
      <c r="G5707" s="63">
        <v>7.9052700000000004E-2</v>
      </c>
      <c r="H5707" s="63">
        <v>49.5</v>
      </c>
      <c r="I5707" s="63">
        <v>-6.5834900000000002E-2</v>
      </c>
      <c r="J5707" s="63">
        <v>1.9765899999999999E-2</v>
      </c>
      <c r="K5707" s="63">
        <v>7.9052700000000004E-2</v>
      </c>
      <c r="L5707" s="63">
        <v>0.1383395</v>
      </c>
      <c r="M5707" s="63">
        <v>0.22394030000000001</v>
      </c>
      <c r="N5707" s="63">
        <v>1536</v>
      </c>
      <c r="O5707" s="63">
        <v>0.1130564</v>
      </c>
      <c r="P5707" s="63">
        <v>12</v>
      </c>
      <c r="Q5707" s="63">
        <v>1.2781749580960001E-2</v>
      </c>
    </row>
    <row r="5708" spans="1:17">
      <c r="A5708" s="63" t="s">
        <v>78</v>
      </c>
      <c r="B5708" s="63" t="s">
        <v>58</v>
      </c>
      <c r="C5708" s="63" t="s">
        <v>57</v>
      </c>
      <c r="D5708" s="63">
        <v>19</v>
      </c>
      <c r="E5708" s="63">
        <v>2.3639540000000001</v>
      </c>
      <c r="F5708" s="63">
        <v>2.2991860000000002</v>
      </c>
      <c r="G5708" s="63">
        <v>-6.4768099999999995E-2</v>
      </c>
      <c r="H5708" s="63">
        <v>47</v>
      </c>
      <c r="I5708" s="63">
        <v>-0.2096557</v>
      </c>
      <c r="J5708" s="63">
        <v>-0.1240549</v>
      </c>
      <c r="K5708" s="63">
        <v>-6.4768099999999995E-2</v>
      </c>
      <c r="L5708" s="63">
        <v>-5.4812000000000003E-3</v>
      </c>
      <c r="M5708" s="63">
        <v>8.0119499999999996E-2</v>
      </c>
      <c r="N5708" s="63">
        <v>1536</v>
      </c>
      <c r="O5708" s="63">
        <v>0.1130564</v>
      </c>
      <c r="P5708" s="63">
        <v>12</v>
      </c>
      <c r="Q5708" s="63">
        <v>1.2781749580960001E-2</v>
      </c>
    </row>
    <row r="5709" spans="1:17">
      <c r="A5709" s="63" t="s">
        <v>78</v>
      </c>
      <c r="B5709" s="63" t="s">
        <v>58</v>
      </c>
      <c r="C5709" s="63" t="s">
        <v>57</v>
      </c>
      <c r="D5709" s="63">
        <v>20</v>
      </c>
      <c r="E5709" s="63">
        <v>2.3208310000000001</v>
      </c>
      <c r="F5709" s="63">
        <v>2.2056629999999999</v>
      </c>
      <c r="G5709" s="63">
        <v>-0.1151683</v>
      </c>
      <c r="H5709" s="63">
        <v>46</v>
      </c>
      <c r="I5709" s="63">
        <v>-0.26005590000000001</v>
      </c>
      <c r="J5709" s="63">
        <v>-0.1744552</v>
      </c>
      <c r="K5709" s="63">
        <v>-0.1151683</v>
      </c>
      <c r="L5709" s="63">
        <v>-5.5881500000000001E-2</v>
      </c>
      <c r="M5709" s="63">
        <v>2.9719300000000001E-2</v>
      </c>
      <c r="N5709" s="63">
        <v>1536</v>
      </c>
      <c r="O5709" s="63">
        <v>0.1130564</v>
      </c>
      <c r="P5709" s="63">
        <v>12</v>
      </c>
      <c r="Q5709" s="63">
        <v>1.2781749580960001E-2</v>
      </c>
    </row>
    <row r="5710" spans="1:17">
      <c r="A5710" s="63" t="s">
        <v>78</v>
      </c>
      <c r="B5710" s="63" t="s">
        <v>58</v>
      </c>
      <c r="C5710" s="63" t="s">
        <v>57</v>
      </c>
      <c r="D5710" s="63">
        <v>21</v>
      </c>
      <c r="E5710" s="63">
        <v>2.2561439999999999</v>
      </c>
      <c r="F5710" s="63">
        <v>2.1082860000000001</v>
      </c>
      <c r="G5710" s="63">
        <v>-0.14785860000000001</v>
      </c>
      <c r="H5710" s="63">
        <v>46</v>
      </c>
      <c r="I5710" s="63">
        <v>-0.29274620000000001</v>
      </c>
      <c r="J5710" s="63">
        <v>-0.20714550000000001</v>
      </c>
      <c r="K5710" s="63">
        <v>-0.14785860000000001</v>
      </c>
      <c r="L5710" s="63">
        <v>-8.8571800000000006E-2</v>
      </c>
      <c r="M5710" s="63">
        <v>-2.9710000000000001E-3</v>
      </c>
      <c r="N5710" s="63">
        <v>1536</v>
      </c>
      <c r="O5710" s="63">
        <v>0.1130564</v>
      </c>
      <c r="P5710" s="63">
        <v>12</v>
      </c>
      <c r="Q5710" s="63">
        <v>1.2781749580960001E-2</v>
      </c>
    </row>
    <row r="5711" spans="1:17">
      <c r="A5711" s="63" t="s">
        <v>78</v>
      </c>
      <c r="B5711" s="63" t="s">
        <v>58</v>
      </c>
      <c r="C5711" s="63" t="s">
        <v>57</v>
      </c>
      <c r="D5711" s="63">
        <v>22</v>
      </c>
      <c r="E5711" s="63">
        <v>2.044168</v>
      </c>
      <c r="F5711" s="63">
        <v>1.8958820000000001</v>
      </c>
      <c r="G5711" s="63">
        <v>-0.14828649999999999</v>
      </c>
      <c r="H5711" s="63">
        <v>45</v>
      </c>
      <c r="I5711" s="63">
        <v>-0.29317409999999999</v>
      </c>
      <c r="J5711" s="63">
        <v>-0.20757329999999999</v>
      </c>
      <c r="K5711" s="63">
        <v>-0.14828649999999999</v>
      </c>
      <c r="L5711" s="63">
        <v>-8.8999599999999998E-2</v>
      </c>
      <c r="M5711" s="63">
        <v>-3.3988999999999998E-3</v>
      </c>
      <c r="N5711" s="63">
        <v>1536</v>
      </c>
      <c r="O5711" s="63">
        <v>0.1130564</v>
      </c>
      <c r="P5711" s="63">
        <v>12</v>
      </c>
      <c r="Q5711" s="63">
        <v>1.2781749580960001E-2</v>
      </c>
    </row>
    <row r="5712" spans="1:17">
      <c r="A5712" s="63" t="s">
        <v>78</v>
      </c>
      <c r="B5712" s="63" t="s">
        <v>58</v>
      </c>
      <c r="C5712" s="63" t="s">
        <v>57</v>
      </c>
      <c r="D5712" s="63">
        <v>23</v>
      </c>
      <c r="E5712" s="63">
        <v>1.7641039999999999</v>
      </c>
      <c r="F5712" s="63">
        <v>1.623926</v>
      </c>
      <c r="G5712" s="63">
        <v>-0.14017830000000001</v>
      </c>
      <c r="H5712" s="63">
        <v>44.5</v>
      </c>
      <c r="I5712" s="63">
        <v>-0.28506589999999998</v>
      </c>
      <c r="J5712" s="63">
        <v>-0.19946520000000001</v>
      </c>
      <c r="K5712" s="63">
        <v>-0.14017830000000001</v>
      </c>
      <c r="L5712" s="63">
        <v>-8.0891500000000005E-2</v>
      </c>
      <c r="M5712" s="63">
        <v>4.7092999999999996E-3</v>
      </c>
      <c r="N5712" s="63">
        <v>1536</v>
      </c>
      <c r="O5712" s="63">
        <v>0.1130564</v>
      </c>
      <c r="P5712" s="63">
        <v>12</v>
      </c>
      <c r="Q5712" s="63">
        <v>1.2781749580960001E-2</v>
      </c>
    </row>
    <row r="5713" spans="1:17">
      <c r="A5713" s="63" t="s">
        <v>78</v>
      </c>
      <c r="B5713" s="63" t="s">
        <v>58</v>
      </c>
      <c r="C5713" s="63" t="s">
        <v>57</v>
      </c>
      <c r="D5713" s="63">
        <v>24</v>
      </c>
      <c r="E5713" s="63">
        <v>1.4236740000000001</v>
      </c>
      <c r="F5713" s="63">
        <v>1.281582</v>
      </c>
      <c r="G5713" s="63">
        <v>-0.14209160000000001</v>
      </c>
      <c r="H5713" s="63">
        <v>45</v>
      </c>
      <c r="I5713" s="63">
        <v>-0.28697919999999999</v>
      </c>
      <c r="J5713" s="63">
        <v>-0.20137849999999999</v>
      </c>
      <c r="K5713" s="63">
        <v>-0.14209160000000001</v>
      </c>
      <c r="L5713" s="63">
        <v>-8.2804799999999998E-2</v>
      </c>
      <c r="M5713" s="63">
        <v>2.7959999999999999E-3</v>
      </c>
      <c r="N5713" s="63">
        <v>1536</v>
      </c>
      <c r="O5713" s="63">
        <v>0.1130564</v>
      </c>
      <c r="P5713" s="63">
        <v>12</v>
      </c>
      <c r="Q5713" s="63">
        <v>1.2781749580960001E-2</v>
      </c>
    </row>
    <row r="5714" spans="1:17">
      <c r="A5714" s="63" t="s">
        <v>78</v>
      </c>
      <c r="B5714" s="63" t="s">
        <v>58</v>
      </c>
      <c r="C5714" s="63" t="s">
        <v>63</v>
      </c>
      <c r="D5714" s="63">
        <v>1</v>
      </c>
      <c r="E5714" s="63">
        <v>1.05786</v>
      </c>
      <c r="F5714" s="63">
        <v>0.9129562</v>
      </c>
      <c r="G5714" s="63">
        <v>-0.1449038</v>
      </c>
      <c r="H5714" s="63">
        <v>46.571399999999997</v>
      </c>
      <c r="I5714" s="63">
        <v>-0.28979139999999998</v>
      </c>
      <c r="J5714" s="63">
        <v>-0.2041906</v>
      </c>
      <c r="K5714" s="63">
        <v>-0.1449038</v>
      </c>
      <c r="L5714" s="63">
        <v>-8.5616899999999996E-2</v>
      </c>
      <c r="M5714" s="63">
        <v>-1.6200000000000001E-5</v>
      </c>
      <c r="N5714" s="63">
        <v>1536</v>
      </c>
      <c r="O5714" s="63">
        <v>0.1130564</v>
      </c>
      <c r="P5714" s="63">
        <v>1</v>
      </c>
      <c r="Q5714" s="63">
        <v>1.2781749580960001E-2</v>
      </c>
    </row>
    <row r="5715" spans="1:17">
      <c r="A5715" s="63" t="s">
        <v>78</v>
      </c>
      <c r="B5715" s="63" t="s">
        <v>58</v>
      </c>
      <c r="C5715" s="63" t="s">
        <v>63</v>
      </c>
      <c r="D5715" s="63">
        <v>2</v>
      </c>
      <c r="E5715" s="63">
        <v>0.990448</v>
      </c>
      <c r="F5715" s="63">
        <v>0.82963220000000004</v>
      </c>
      <c r="G5715" s="63">
        <v>-0.16081580000000001</v>
      </c>
      <c r="H5715" s="63">
        <v>46.023800000000001</v>
      </c>
      <c r="I5715" s="63">
        <v>-0.30570340000000001</v>
      </c>
      <c r="J5715" s="63">
        <v>-0.22010260000000001</v>
      </c>
      <c r="K5715" s="63">
        <v>-0.16081580000000001</v>
      </c>
      <c r="L5715" s="63">
        <v>-0.10152890000000001</v>
      </c>
      <c r="M5715" s="63">
        <v>-1.59282E-2</v>
      </c>
      <c r="N5715" s="63">
        <v>1536</v>
      </c>
      <c r="O5715" s="63">
        <v>0.1130564</v>
      </c>
      <c r="P5715" s="63">
        <v>1</v>
      </c>
      <c r="Q5715" s="63">
        <v>1.2781749580960001E-2</v>
      </c>
    </row>
    <row r="5716" spans="1:17">
      <c r="A5716" s="63" t="s">
        <v>78</v>
      </c>
      <c r="B5716" s="63" t="s">
        <v>58</v>
      </c>
      <c r="C5716" s="63" t="s">
        <v>63</v>
      </c>
      <c r="D5716" s="63">
        <v>3</v>
      </c>
      <c r="E5716" s="63">
        <v>0.98439860000000001</v>
      </c>
      <c r="F5716" s="63">
        <v>0.82800220000000002</v>
      </c>
      <c r="G5716" s="63">
        <v>-0.15639639999999999</v>
      </c>
      <c r="H5716" s="63">
        <v>45.452399999999997</v>
      </c>
      <c r="I5716" s="63">
        <v>-0.301284</v>
      </c>
      <c r="J5716" s="63">
        <v>-0.21568329999999999</v>
      </c>
      <c r="K5716" s="63">
        <v>-0.15639639999999999</v>
      </c>
      <c r="L5716" s="63">
        <v>-9.7109600000000004E-2</v>
      </c>
      <c r="M5716" s="63">
        <v>-1.1508900000000001E-2</v>
      </c>
      <c r="N5716" s="63">
        <v>1536</v>
      </c>
      <c r="O5716" s="63">
        <v>0.1130564</v>
      </c>
      <c r="P5716" s="63">
        <v>1</v>
      </c>
      <c r="Q5716" s="63">
        <v>1.2781749580960001E-2</v>
      </c>
    </row>
    <row r="5717" spans="1:17">
      <c r="A5717" s="63" t="s">
        <v>78</v>
      </c>
      <c r="B5717" s="63" t="s">
        <v>58</v>
      </c>
      <c r="C5717" s="63" t="s">
        <v>63</v>
      </c>
      <c r="D5717" s="63">
        <v>4</v>
      </c>
      <c r="E5717" s="63">
        <v>1.019536</v>
      </c>
      <c r="F5717" s="63">
        <v>0.86168560000000005</v>
      </c>
      <c r="G5717" s="63">
        <v>-0.1578502</v>
      </c>
      <c r="H5717" s="63">
        <v>45.238100000000003</v>
      </c>
      <c r="I5717" s="63">
        <v>-0.3027378</v>
      </c>
      <c r="J5717" s="63">
        <v>-0.217137</v>
      </c>
      <c r="K5717" s="63">
        <v>-0.1578502</v>
      </c>
      <c r="L5717" s="63">
        <v>-9.8563399999999995E-2</v>
      </c>
      <c r="M5717" s="63">
        <v>-1.2962599999999999E-2</v>
      </c>
      <c r="N5717" s="63">
        <v>1536</v>
      </c>
      <c r="O5717" s="63">
        <v>0.1130564</v>
      </c>
      <c r="P5717" s="63">
        <v>1</v>
      </c>
      <c r="Q5717" s="63">
        <v>1.2781749580960001E-2</v>
      </c>
    </row>
    <row r="5718" spans="1:17">
      <c r="A5718" s="63" t="s">
        <v>78</v>
      </c>
      <c r="B5718" s="63" t="s">
        <v>58</v>
      </c>
      <c r="C5718" s="63" t="s">
        <v>63</v>
      </c>
      <c r="D5718" s="63">
        <v>5</v>
      </c>
      <c r="E5718" s="63">
        <v>1.062837</v>
      </c>
      <c r="F5718" s="63">
        <v>0.90574440000000001</v>
      </c>
      <c r="G5718" s="63">
        <v>-0.1570928</v>
      </c>
      <c r="H5718" s="63">
        <v>44.857100000000003</v>
      </c>
      <c r="I5718" s="63">
        <v>-0.30198039999999998</v>
      </c>
      <c r="J5718" s="63">
        <v>-0.21637960000000001</v>
      </c>
      <c r="K5718" s="63">
        <v>-0.1570928</v>
      </c>
      <c r="L5718" s="63">
        <v>-9.7806000000000004E-2</v>
      </c>
      <c r="M5718" s="63">
        <v>-1.2205199999999999E-2</v>
      </c>
      <c r="N5718" s="63">
        <v>1536</v>
      </c>
      <c r="O5718" s="63">
        <v>0.1130564</v>
      </c>
      <c r="P5718" s="63">
        <v>1</v>
      </c>
      <c r="Q5718" s="63">
        <v>1.2781749580960001E-2</v>
      </c>
    </row>
    <row r="5719" spans="1:17">
      <c r="A5719" s="63" t="s">
        <v>78</v>
      </c>
      <c r="B5719" s="63" t="s">
        <v>58</v>
      </c>
      <c r="C5719" s="63" t="s">
        <v>63</v>
      </c>
      <c r="D5719" s="63">
        <v>6</v>
      </c>
      <c r="E5719" s="63">
        <v>1.2349429999999999</v>
      </c>
      <c r="F5719" s="63">
        <v>0.99970530000000002</v>
      </c>
      <c r="G5719" s="63">
        <v>-0.23523769999999999</v>
      </c>
      <c r="H5719" s="63">
        <v>44.547600000000003</v>
      </c>
      <c r="I5719" s="63">
        <v>-0.3801253</v>
      </c>
      <c r="J5719" s="63">
        <v>-0.29452460000000003</v>
      </c>
      <c r="K5719" s="63">
        <v>-0.23523769999999999</v>
      </c>
      <c r="L5719" s="63">
        <v>-0.17595089999999999</v>
      </c>
      <c r="M5719" s="63">
        <v>-9.0350100000000003E-2</v>
      </c>
      <c r="N5719" s="63">
        <v>1536</v>
      </c>
      <c r="O5719" s="63">
        <v>0.1130564</v>
      </c>
      <c r="P5719" s="63">
        <v>1</v>
      </c>
      <c r="Q5719" s="63">
        <v>1.2781749580960001E-2</v>
      </c>
    </row>
    <row r="5720" spans="1:17">
      <c r="A5720" s="63" t="s">
        <v>78</v>
      </c>
      <c r="B5720" s="63" t="s">
        <v>58</v>
      </c>
      <c r="C5720" s="63" t="s">
        <v>63</v>
      </c>
      <c r="D5720" s="63">
        <v>7</v>
      </c>
      <c r="E5720" s="63">
        <v>1.6013170000000001</v>
      </c>
      <c r="F5720" s="63">
        <v>1.4021399999999999</v>
      </c>
      <c r="G5720" s="63">
        <v>-0.19917679999999999</v>
      </c>
      <c r="H5720" s="63">
        <v>44.547600000000003</v>
      </c>
      <c r="I5720" s="63">
        <v>-0.34406439999999999</v>
      </c>
      <c r="J5720" s="63">
        <v>-0.25846360000000002</v>
      </c>
      <c r="K5720" s="63">
        <v>-0.19917679999999999</v>
      </c>
      <c r="L5720" s="63">
        <v>-0.13988999999999999</v>
      </c>
      <c r="M5720" s="63">
        <v>-5.4289200000000003E-2</v>
      </c>
      <c r="N5720" s="63">
        <v>1536</v>
      </c>
      <c r="O5720" s="63">
        <v>0.1130564</v>
      </c>
      <c r="P5720" s="63">
        <v>1</v>
      </c>
      <c r="Q5720" s="63">
        <v>1.2781749580960001E-2</v>
      </c>
    </row>
    <row r="5721" spans="1:17">
      <c r="A5721" s="63" t="s">
        <v>78</v>
      </c>
      <c r="B5721" s="63" t="s">
        <v>58</v>
      </c>
      <c r="C5721" s="63" t="s">
        <v>63</v>
      </c>
      <c r="D5721" s="63">
        <v>8</v>
      </c>
      <c r="E5721" s="63">
        <v>1.8179380000000001</v>
      </c>
      <c r="F5721" s="63">
        <v>1.733986</v>
      </c>
      <c r="G5721" s="63">
        <v>-8.3951799999999993E-2</v>
      </c>
      <c r="H5721" s="63">
        <v>44.976199999999999</v>
      </c>
      <c r="I5721" s="63">
        <v>-0.2288394</v>
      </c>
      <c r="J5721" s="63">
        <v>-0.1432387</v>
      </c>
      <c r="K5721" s="63">
        <v>-8.3951799999999993E-2</v>
      </c>
      <c r="L5721" s="63">
        <v>-2.4664999999999999E-2</v>
      </c>
      <c r="M5721" s="63">
        <v>6.0935799999999998E-2</v>
      </c>
      <c r="N5721" s="63">
        <v>1536</v>
      </c>
      <c r="O5721" s="63">
        <v>0.1130564</v>
      </c>
      <c r="P5721" s="63">
        <v>1</v>
      </c>
      <c r="Q5721" s="63">
        <v>1.2781749580960001E-2</v>
      </c>
    </row>
    <row r="5722" spans="1:17">
      <c r="A5722" s="63" t="s">
        <v>78</v>
      </c>
      <c r="B5722" s="63" t="s">
        <v>58</v>
      </c>
      <c r="C5722" s="63" t="s">
        <v>63</v>
      </c>
      <c r="D5722" s="63">
        <v>9</v>
      </c>
      <c r="E5722" s="63">
        <v>1.6716219999999999</v>
      </c>
      <c r="F5722" s="63">
        <v>1.744955</v>
      </c>
      <c r="G5722" s="63">
        <v>7.3333599999999999E-2</v>
      </c>
      <c r="H5722" s="63">
        <v>46.119</v>
      </c>
      <c r="I5722" s="63">
        <v>-7.1554000000000006E-2</v>
      </c>
      <c r="J5722" s="63">
        <v>1.40468E-2</v>
      </c>
      <c r="K5722" s="63">
        <v>7.3333599999999999E-2</v>
      </c>
      <c r="L5722" s="63">
        <v>0.1326205</v>
      </c>
      <c r="M5722" s="63">
        <v>0.2182212</v>
      </c>
      <c r="N5722" s="63">
        <v>1536</v>
      </c>
      <c r="O5722" s="63">
        <v>0.1130564</v>
      </c>
      <c r="P5722" s="63">
        <v>1</v>
      </c>
      <c r="Q5722" s="63">
        <v>1.2781749580960001E-2</v>
      </c>
    </row>
    <row r="5723" spans="1:17">
      <c r="A5723" s="63" t="s">
        <v>78</v>
      </c>
      <c r="B5723" s="63" t="s">
        <v>58</v>
      </c>
      <c r="C5723" s="63" t="s">
        <v>63</v>
      </c>
      <c r="D5723" s="63">
        <v>10</v>
      </c>
      <c r="E5723" s="63">
        <v>1.592403</v>
      </c>
      <c r="F5723" s="63">
        <v>1.668647</v>
      </c>
      <c r="G5723" s="63">
        <v>7.62438E-2</v>
      </c>
      <c r="H5723" s="63">
        <v>48.166699999999999</v>
      </c>
      <c r="I5723" s="63">
        <v>-6.8643800000000005E-2</v>
      </c>
      <c r="J5723" s="63">
        <v>1.69569E-2</v>
      </c>
      <c r="K5723" s="63">
        <v>7.62438E-2</v>
      </c>
      <c r="L5723" s="63">
        <v>0.1355306</v>
      </c>
      <c r="M5723" s="63">
        <v>0.22113140000000001</v>
      </c>
      <c r="N5723" s="63">
        <v>1536</v>
      </c>
      <c r="O5723" s="63">
        <v>0.1130564</v>
      </c>
      <c r="P5723" s="63">
        <v>1</v>
      </c>
      <c r="Q5723" s="63">
        <v>1.2781749580960001E-2</v>
      </c>
    </row>
    <row r="5724" spans="1:17">
      <c r="A5724" s="63" t="s">
        <v>78</v>
      </c>
      <c r="B5724" s="63" t="s">
        <v>58</v>
      </c>
      <c r="C5724" s="63" t="s">
        <v>63</v>
      </c>
      <c r="D5724" s="63">
        <v>11</v>
      </c>
      <c r="E5724" s="63">
        <v>1.4697880000000001</v>
      </c>
      <c r="F5724" s="63">
        <v>1.624398</v>
      </c>
      <c r="G5724" s="63">
        <v>0.15461030000000001</v>
      </c>
      <c r="H5724" s="63">
        <v>50.523800000000001</v>
      </c>
      <c r="I5724" s="63">
        <v>9.7227000000000008E-3</v>
      </c>
      <c r="J5724" s="63">
        <v>9.5323400000000003E-2</v>
      </c>
      <c r="K5724" s="63">
        <v>0.15461030000000001</v>
      </c>
      <c r="L5724" s="63">
        <v>0.21389710000000001</v>
      </c>
      <c r="M5724" s="63">
        <v>0.29949789999999998</v>
      </c>
      <c r="N5724" s="63">
        <v>1536</v>
      </c>
      <c r="O5724" s="63">
        <v>0.1130564</v>
      </c>
      <c r="P5724" s="63">
        <v>1</v>
      </c>
      <c r="Q5724" s="63">
        <v>1.2781749580960001E-2</v>
      </c>
    </row>
    <row r="5725" spans="1:17">
      <c r="A5725" s="63" t="s">
        <v>78</v>
      </c>
      <c r="B5725" s="63" t="s">
        <v>58</v>
      </c>
      <c r="C5725" s="63" t="s">
        <v>63</v>
      </c>
      <c r="D5725" s="63">
        <v>12</v>
      </c>
      <c r="E5725" s="63">
        <v>1.3932450000000001</v>
      </c>
      <c r="F5725" s="63">
        <v>1.5290060000000001</v>
      </c>
      <c r="G5725" s="63">
        <v>0.13576160000000001</v>
      </c>
      <c r="H5725" s="63">
        <v>52.881</v>
      </c>
      <c r="I5725" s="63">
        <v>-9.1260000000000004E-3</v>
      </c>
      <c r="J5725" s="63">
        <v>7.6474799999999996E-2</v>
      </c>
      <c r="K5725" s="63">
        <v>0.13576160000000001</v>
      </c>
      <c r="L5725" s="63">
        <v>0.19504850000000001</v>
      </c>
      <c r="M5725" s="63">
        <v>0.28064919999999999</v>
      </c>
      <c r="N5725" s="63">
        <v>1536</v>
      </c>
      <c r="O5725" s="63">
        <v>0.1130564</v>
      </c>
      <c r="P5725" s="63">
        <v>1</v>
      </c>
      <c r="Q5725" s="63">
        <v>1.2781749580960001E-2</v>
      </c>
    </row>
    <row r="5726" spans="1:17">
      <c r="A5726" s="63" t="s">
        <v>78</v>
      </c>
      <c r="B5726" s="63" t="s">
        <v>58</v>
      </c>
      <c r="C5726" s="63" t="s">
        <v>63</v>
      </c>
      <c r="D5726" s="63">
        <v>13</v>
      </c>
      <c r="E5726" s="63">
        <v>1.2382550000000001</v>
      </c>
      <c r="F5726" s="63">
        <v>1.489417</v>
      </c>
      <c r="G5726" s="63">
        <v>0.25116240000000001</v>
      </c>
      <c r="H5726" s="63">
        <v>54.6905</v>
      </c>
      <c r="I5726" s="63">
        <v>0.1062748</v>
      </c>
      <c r="J5726" s="63">
        <v>0.19187560000000001</v>
      </c>
      <c r="K5726" s="63">
        <v>0.25116240000000001</v>
      </c>
      <c r="L5726" s="63">
        <v>0.31044919999999998</v>
      </c>
      <c r="M5726" s="63">
        <v>0.39605000000000001</v>
      </c>
      <c r="N5726" s="63">
        <v>1536</v>
      </c>
      <c r="O5726" s="63">
        <v>0.1130564</v>
      </c>
      <c r="P5726" s="63">
        <v>1</v>
      </c>
      <c r="Q5726" s="63">
        <v>1.2781749580960001E-2</v>
      </c>
    </row>
    <row r="5727" spans="1:17">
      <c r="A5727" s="63" t="s">
        <v>78</v>
      </c>
      <c r="B5727" s="63" t="s">
        <v>58</v>
      </c>
      <c r="C5727" s="63" t="s">
        <v>63</v>
      </c>
      <c r="D5727" s="63">
        <v>14</v>
      </c>
      <c r="E5727" s="63">
        <v>1.1247750000000001</v>
      </c>
      <c r="F5727" s="63">
        <v>1.414471</v>
      </c>
      <c r="G5727" s="63">
        <v>0.2896956</v>
      </c>
      <c r="H5727" s="63">
        <v>55.6905</v>
      </c>
      <c r="I5727" s="63">
        <v>0.14480799999999999</v>
      </c>
      <c r="J5727" s="63">
        <v>0.2304088</v>
      </c>
      <c r="K5727" s="63">
        <v>0.2896956</v>
      </c>
      <c r="L5727" s="63">
        <v>0.34898249999999997</v>
      </c>
      <c r="M5727" s="63">
        <v>0.4345832</v>
      </c>
      <c r="N5727" s="63">
        <v>1536</v>
      </c>
      <c r="O5727" s="63">
        <v>0.1130564</v>
      </c>
      <c r="P5727" s="63">
        <v>1</v>
      </c>
      <c r="Q5727" s="63">
        <v>1.2781749580960001E-2</v>
      </c>
    </row>
    <row r="5728" spans="1:17">
      <c r="A5728" s="63" t="s">
        <v>78</v>
      </c>
      <c r="B5728" s="63" t="s">
        <v>58</v>
      </c>
      <c r="C5728" s="63" t="s">
        <v>63</v>
      </c>
      <c r="D5728" s="63">
        <v>15</v>
      </c>
      <c r="E5728" s="63">
        <v>1.084071</v>
      </c>
      <c r="F5728" s="63">
        <v>1.339181</v>
      </c>
      <c r="G5728" s="63">
        <v>0.25511</v>
      </c>
      <c r="H5728" s="63">
        <v>55.381</v>
      </c>
      <c r="I5728" s="63">
        <v>0.1102224</v>
      </c>
      <c r="J5728" s="63">
        <v>0.1958232</v>
      </c>
      <c r="K5728" s="63">
        <v>0.25511</v>
      </c>
      <c r="L5728" s="63">
        <v>0.31439689999999998</v>
      </c>
      <c r="M5728" s="63">
        <v>0.39999760000000001</v>
      </c>
      <c r="N5728" s="63">
        <v>1536</v>
      </c>
      <c r="O5728" s="63">
        <v>0.1130564</v>
      </c>
      <c r="P5728" s="63">
        <v>1</v>
      </c>
      <c r="Q5728" s="63">
        <v>1.2781749580960001E-2</v>
      </c>
    </row>
    <row r="5729" spans="1:17">
      <c r="A5729" s="63" t="s">
        <v>78</v>
      </c>
      <c r="B5729" s="63" t="s">
        <v>58</v>
      </c>
      <c r="C5729" s="63" t="s">
        <v>63</v>
      </c>
      <c r="D5729" s="63">
        <v>16</v>
      </c>
      <c r="E5729" s="63">
        <v>1.1142069999999999</v>
      </c>
      <c r="F5729" s="63">
        <v>1.33172</v>
      </c>
      <c r="G5729" s="63">
        <v>0.21751329999999999</v>
      </c>
      <c r="H5729" s="63">
        <v>55.381</v>
      </c>
      <c r="I5729" s="63">
        <v>7.2625700000000001E-2</v>
      </c>
      <c r="J5729" s="63">
        <v>0.15822649999999999</v>
      </c>
      <c r="K5729" s="63">
        <v>0.21751329999999999</v>
      </c>
      <c r="L5729" s="63">
        <v>0.2768002</v>
      </c>
      <c r="M5729" s="63">
        <v>0.36240090000000003</v>
      </c>
      <c r="N5729" s="63">
        <v>1536</v>
      </c>
      <c r="O5729" s="63">
        <v>0.1130564</v>
      </c>
      <c r="P5729" s="63">
        <v>1</v>
      </c>
      <c r="Q5729" s="63">
        <v>1.2781749580960001E-2</v>
      </c>
    </row>
    <row r="5730" spans="1:17">
      <c r="A5730" s="63" t="s">
        <v>78</v>
      </c>
      <c r="B5730" s="63" t="s">
        <v>58</v>
      </c>
      <c r="C5730" s="63" t="s">
        <v>63</v>
      </c>
      <c r="D5730" s="63">
        <v>17</v>
      </c>
      <c r="E5730" s="63">
        <v>1.217225</v>
      </c>
      <c r="F5730" s="63">
        <v>1.4030419999999999</v>
      </c>
      <c r="G5730" s="63">
        <v>0.18581739999999999</v>
      </c>
      <c r="H5730" s="63">
        <v>54.619</v>
      </c>
      <c r="I5730" s="63">
        <v>4.0929800000000002E-2</v>
      </c>
      <c r="J5730" s="63">
        <v>0.12653049999999999</v>
      </c>
      <c r="K5730" s="63">
        <v>0.18581739999999999</v>
      </c>
      <c r="L5730" s="63">
        <v>0.24510419999999999</v>
      </c>
      <c r="M5730" s="63">
        <v>0.33070500000000003</v>
      </c>
      <c r="N5730" s="63">
        <v>1536</v>
      </c>
      <c r="O5730" s="63">
        <v>0.1130564</v>
      </c>
      <c r="P5730" s="63">
        <v>1</v>
      </c>
      <c r="Q5730" s="63">
        <v>1.2781749580960001E-2</v>
      </c>
    </row>
    <row r="5731" spans="1:17">
      <c r="A5731" s="63" t="s">
        <v>78</v>
      </c>
      <c r="B5731" s="63" t="s">
        <v>58</v>
      </c>
      <c r="C5731" s="63" t="s">
        <v>63</v>
      </c>
      <c r="D5731" s="63">
        <v>18</v>
      </c>
      <c r="E5731" s="63">
        <v>1.5749930000000001</v>
      </c>
      <c r="F5731" s="63">
        <v>1.6540459999999999</v>
      </c>
      <c r="G5731" s="63">
        <v>7.9052700000000004E-2</v>
      </c>
      <c r="H5731" s="63">
        <v>52.952399999999997</v>
      </c>
      <c r="I5731" s="63">
        <v>-6.5834900000000002E-2</v>
      </c>
      <c r="J5731" s="63">
        <v>1.9765899999999999E-2</v>
      </c>
      <c r="K5731" s="63">
        <v>7.9052700000000004E-2</v>
      </c>
      <c r="L5731" s="63">
        <v>0.1383395</v>
      </c>
      <c r="M5731" s="63">
        <v>0.22394030000000001</v>
      </c>
      <c r="N5731" s="63">
        <v>1536</v>
      </c>
      <c r="O5731" s="63">
        <v>0.1130564</v>
      </c>
      <c r="P5731" s="63">
        <v>1</v>
      </c>
      <c r="Q5731" s="63">
        <v>1.2781749580960001E-2</v>
      </c>
    </row>
    <row r="5732" spans="1:17">
      <c r="A5732" s="63" t="s">
        <v>78</v>
      </c>
      <c r="B5732" s="63" t="s">
        <v>58</v>
      </c>
      <c r="C5732" s="63" t="s">
        <v>63</v>
      </c>
      <c r="D5732" s="63">
        <v>19</v>
      </c>
      <c r="E5732" s="63">
        <v>1.8480589999999999</v>
      </c>
      <c r="F5732" s="63">
        <v>1.783291</v>
      </c>
      <c r="G5732" s="63">
        <v>-6.4768199999999998E-2</v>
      </c>
      <c r="H5732" s="63">
        <v>51.642899999999997</v>
      </c>
      <c r="I5732" s="63">
        <v>-0.2096558</v>
      </c>
      <c r="J5732" s="63">
        <v>-0.124055</v>
      </c>
      <c r="K5732" s="63">
        <v>-6.4768199999999998E-2</v>
      </c>
      <c r="L5732" s="63">
        <v>-5.4814E-3</v>
      </c>
      <c r="M5732" s="63">
        <v>8.0119399999999993E-2</v>
      </c>
      <c r="N5732" s="63">
        <v>1536</v>
      </c>
      <c r="O5732" s="63">
        <v>0.1130564</v>
      </c>
      <c r="P5732" s="63">
        <v>1</v>
      </c>
      <c r="Q5732" s="63">
        <v>1.2781749580960001E-2</v>
      </c>
    </row>
    <row r="5733" spans="1:17">
      <c r="A5733" s="63" t="s">
        <v>78</v>
      </c>
      <c r="B5733" s="63" t="s">
        <v>58</v>
      </c>
      <c r="C5733" s="63" t="s">
        <v>63</v>
      </c>
      <c r="D5733" s="63">
        <v>20</v>
      </c>
      <c r="E5733" s="63">
        <v>1.89015</v>
      </c>
      <c r="F5733" s="63">
        <v>1.7749809999999999</v>
      </c>
      <c r="G5733" s="63">
        <v>-0.1151683</v>
      </c>
      <c r="H5733" s="63">
        <v>50.571399999999997</v>
      </c>
      <c r="I5733" s="63">
        <v>-0.26005590000000001</v>
      </c>
      <c r="J5733" s="63">
        <v>-0.1744552</v>
      </c>
      <c r="K5733" s="63">
        <v>-0.1151683</v>
      </c>
      <c r="L5733" s="63">
        <v>-5.5881500000000001E-2</v>
      </c>
      <c r="M5733" s="63">
        <v>2.9719300000000001E-2</v>
      </c>
      <c r="N5733" s="63">
        <v>1536</v>
      </c>
      <c r="O5733" s="63">
        <v>0.1130564</v>
      </c>
      <c r="P5733" s="63">
        <v>1</v>
      </c>
      <c r="Q5733" s="63">
        <v>1.2781749580960001E-2</v>
      </c>
    </row>
    <row r="5734" spans="1:17">
      <c r="A5734" s="63" t="s">
        <v>78</v>
      </c>
      <c r="B5734" s="63" t="s">
        <v>58</v>
      </c>
      <c r="C5734" s="63" t="s">
        <v>63</v>
      </c>
      <c r="D5734" s="63">
        <v>21</v>
      </c>
      <c r="E5734" s="63">
        <v>1.884252</v>
      </c>
      <c r="F5734" s="63">
        <v>1.7363930000000001</v>
      </c>
      <c r="G5734" s="63">
        <v>-0.14785870000000001</v>
      </c>
      <c r="H5734" s="63">
        <v>49.833300000000001</v>
      </c>
      <c r="I5734" s="63">
        <v>-0.29274630000000001</v>
      </c>
      <c r="J5734" s="63">
        <v>-0.20714560000000001</v>
      </c>
      <c r="K5734" s="63">
        <v>-0.14785870000000001</v>
      </c>
      <c r="L5734" s="63">
        <v>-8.8571899999999995E-2</v>
      </c>
      <c r="M5734" s="63">
        <v>-2.9711E-3</v>
      </c>
      <c r="N5734" s="63">
        <v>1536</v>
      </c>
      <c r="O5734" s="63">
        <v>0.1130564</v>
      </c>
      <c r="P5734" s="63">
        <v>1</v>
      </c>
      <c r="Q5734" s="63">
        <v>1.2781749580960001E-2</v>
      </c>
    </row>
    <row r="5735" spans="1:17">
      <c r="A5735" s="63" t="s">
        <v>78</v>
      </c>
      <c r="B5735" s="63" t="s">
        <v>58</v>
      </c>
      <c r="C5735" s="63" t="s">
        <v>63</v>
      </c>
      <c r="D5735" s="63">
        <v>22</v>
      </c>
      <c r="E5735" s="63">
        <v>1.725824</v>
      </c>
      <c r="F5735" s="63">
        <v>1.5775380000000001</v>
      </c>
      <c r="G5735" s="63">
        <v>-0.14828649999999999</v>
      </c>
      <c r="H5735" s="63">
        <v>49.095199999999998</v>
      </c>
      <c r="I5735" s="63">
        <v>-0.29317409999999999</v>
      </c>
      <c r="J5735" s="63">
        <v>-0.20757329999999999</v>
      </c>
      <c r="K5735" s="63">
        <v>-0.14828649999999999</v>
      </c>
      <c r="L5735" s="63">
        <v>-8.8999599999999998E-2</v>
      </c>
      <c r="M5735" s="63">
        <v>-3.3988999999999998E-3</v>
      </c>
      <c r="N5735" s="63">
        <v>1536</v>
      </c>
      <c r="O5735" s="63">
        <v>0.1130564</v>
      </c>
      <c r="P5735" s="63">
        <v>1</v>
      </c>
      <c r="Q5735" s="63">
        <v>1.2781749580960001E-2</v>
      </c>
    </row>
    <row r="5736" spans="1:17">
      <c r="A5736" s="63" t="s">
        <v>78</v>
      </c>
      <c r="B5736" s="63" t="s">
        <v>58</v>
      </c>
      <c r="C5736" s="63" t="s">
        <v>63</v>
      </c>
      <c r="D5736" s="63">
        <v>23</v>
      </c>
      <c r="E5736" s="63">
        <v>1.493762</v>
      </c>
      <c r="F5736" s="63">
        <v>1.353583</v>
      </c>
      <c r="G5736" s="63">
        <v>-0.14017840000000001</v>
      </c>
      <c r="H5736" s="63">
        <v>48.714300000000001</v>
      </c>
      <c r="I5736" s="63">
        <v>-0.28506599999999999</v>
      </c>
      <c r="J5736" s="63">
        <v>-0.19946530000000001</v>
      </c>
      <c r="K5736" s="63">
        <v>-0.14017840000000001</v>
      </c>
      <c r="L5736" s="63">
        <v>-8.0891599999999994E-2</v>
      </c>
      <c r="M5736" s="63">
        <v>4.7092000000000002E-3</v>
      </c>
      <c r="N5736" s="63">
        <v>1536</v>
      </c>
      <c r="O5736" s="63">
        <v>0.1130564</v>
      </c>
      <c r="P5736" s="63">
        <v>1</v>
      </c>
      <c r="Q5736" s="63">
        <v>1.2781749580960001E-2</v>
      </c>
    </row>
    <row r="5737" spans="1:17">
      <c r="A5737" s="63" t="s">
        <v>78</v>
      </c>
      <c r="B5737" s="63" t="s">
        <v>58</v>
      </c>
      <c r="C5737" s="63" t="s">
        <v>63</v>
      </c>
      <c r="D5737" s="63">
        <v>24</v>
      </c>
      <c r="E5737" s="63">
        <v>1.235752</v>
      </c>
      <c r="F5737" s="63">
        <v>1.093661</v>
      </c>
      <c r="G5737" s="63">
        <v>-0.14209150000000001</v>
      </c>
      <c r="H5737" s="63">
        <v>48.166699999999999</v>
      </c>
      <c r="I5737" s="63">
        <v>-0.28697909999999999</v>
      </c>
      <c r="J5737" s="63">
        <v>-0.20137830000000001</v>
      </c>
      <c r="K5737" s="63">
        <v>-0.14209150000000001</v>
      </c>
      <c r="L5737" s="63">
        <v>-8.2804699999999995E-2</v>
      </c>
      <c r="M5737" s="63">
        <v>2.7961000000000001E-3</v>
      </c>
      <c r="N5737" s="63">
        <v>1536</v>
      </c>
      <c r="O5737" s="63">
        <v>0.1130564</v>
      </c>
      <c r="P5737" s="63">
        <v>1</v>
      </c>
      <c r="Q5737" s="63">
        <v>1.2781749580960001E-2</v>
      </c>
    </row>
    <row r="5738" spans="1:17">
      <c r="A5738" s="63" t="s">
        <v>78</v>
      </c>
      <c r="B5738" s="63" t="s">
        <v>58</v>
      </c>
      <c r="C5738" s="63" t="s">
        <v>64</v>
      </c>
      <c r="D5738" s="63">
        <v>1</v>
      </c>
      <c r="E5738" s="63">
        <v>1.0374220000000001</v>
      </c>
      <c r="F5738" s="63">
        <v>0.89251820000000004</v>
      </c>
      <c r="G5738" s="63">
        <v>-0.1449037</v>
      </c>
      <c r="H5738" s="63">
        <v>48.674999999999997</v>
      </c>
      <c r="I5738" s="63">
        <v>-0.28979129999999997</v>
      </c>
      <c r="J5738" s="63">
        <v>-0.2041906</v>
      </c>
      <c r="K5738" s="63">
        <v>-0.1449037</v>
      </c>
      <c r="L5738" s="63">
        <v>-8.5616899999999996E-2</v>
      </c>
      <c r="M5738" s="63">
        <v>-1.6099999999999998E-5</v>
      </c>
      <c r="N5738" s="63">
        <v>1536</v>
      </c>
      <c r="O5738" s="63">
        <v>0.1130564</v>
      </c>
      <c r="P5738" s="63">
        <v>2</v>
      </c>
      <c r="Q5738" s="63">
        <v>1.2781749580960001E-2</v>
      </c>
    </row>
    <row r="5739" spans="1:17">
      <c r="A5739" s="63" t="s">
        <v>78</v>
      </c>
      <c r="B5739" s="63" t="s">
        <v>58</v>
      </c>
      <c r="C5739" s="63" t="s">
        <v>64</v>
      </c>
      <c r="D5739" s="63">
        <v>2</v>
      </c>
      <c r="E5739" s="63">
        <v>0.97063739999999998</v>
      </c>
      <c r="F5739" s="63">
        <v>0.80982160000000003</v>
      </c>
      <c r="G5739" s="63">
        <v>-0.16081580000000001</v>
      </c>
      <c r="H5739" s="63">
        <v>47.674999999999997</v>
      </c>
      <c r="I5739" s="63">
        <v>-0.30570340000000001</v>
      </c>
      <c r="J5739" s="63">
        <v>-0.22010260000000001</v>
      </c>
      <c r="K5739" s="63">
        <v>-0.16081580000000001</v>
      </c>
      <c r="L5739" s="63">
        <v>-0.10152890000000001</v>
      </c>
      <c r="M5739" s="63">
        <v>-1.59282E-2</v>
      </c>
      <c r="N5739" s="63">
        <v>1536</v>
      </c>
      <c r="O5739" s="63">
        <v>0.1130564</v>
      </c>
      <c r="P5739" s="63">
        <v>2</v>
      </c>
      <c r="Q5739" s="63">
        <v>1.2781749580960001E-2</v>
      </c>
    </row>
    <row r="5740" spans="1:17">
      <c r="A5740" s="63" t="s">
        <v>78</v>
      </c>
      <c r="B5740" s="63" t="s">
        <v>58</v>
      </c>
      <c r="C5740" s="63" t="s">
        <v>64</v>
      </c>
      <c r="D5740" s="63">
        <v>3</v>
      </c>
      <c r="E5740" s="63">
        <v>0.96174380000000004</v>
      </c>
      <c r="F5740" s="63">
        <v>0.80534729999999999</v>
      </c>
      <c r="G5740" s="63">
        <v>-0.15639639999999999</v>
      </c>
      <c r="H5740" s="63">
        <v>46.8</v>
      </c>
      <c r="I5740" s="63">
        <v>-0.301284</v>
      </c>
      <c r="J5740" s="63">
        <v>-0.21568329999999999</v>
      </c>
      <c r="K5740" s="63">
        <v>-0.15639639999999999</v>
      </c>
      <c r="L5740" s="63">
        <v>-9.7109600000000004E-2</v>
      </c>
      <c r="M5740" s="63">
        <v>-1.1508900000000001E-2</v>
      </c>
      <c r="N5740" s="63">
        <v>1536</v>
      </c>
      <c r="O5740" s="63">
        <v>0.1130564</v>
      </c>
      <c r="P5740" s="63">
        <v>2</v>
      </c>
      <c r="Q5740" s="63">
        <v>1.2781749580960001E-2</v>
      </c>
    </row>
    <row r="5741" spans="1:17">
      <c r="A5741" s="63" t="s">
        <v>78</v>
      </c>
      <c r="B5741" s="63" t="s">
        <v>58</v>
      </c>
      <c r="C5741" s="63" t="s">
        <v>64</v>
      </c>
      <c r="D5741" s="63">
        <v>4</v>
      </c>
      <c r="E5741" s="63">
        <v>1.0023770000000001</v>
      </c>
      <c r="F5741" s="63">
        <v>0.84452689999999997</v>
      </c>
      <c r="G5741" s="63">
        <v>-0.1578502</v>
      </c>
      <c r="H5741" s="63">
        <v>46.274999999999999</v>
      </c>
      <c r="I5741" s="63">
        <v>-0.3027378</v>
      </c>
      <c r="J5741" s="63">
        <v>-0.217137</v>
      </c>
      <c r="K5741" s="63">
        <v>-0.1578502</v>
      </c>
      <c r="L5741" s="63">
        <v>-9.8563399999999995E-2</v>
      </c>
      <c r="M5741" s="63">
        <v>-1.2962599999999999E-2</v>
      </c>
      <c r="N5741" s="63">
        <v>1536</v>
      </c>
      <c r="O5741" s="63">
        <v>0.1130564</v>
      </c>
      <c r="P5741" s="63">
        <v>2</v>
      </c>
      <c r="Q5741" s="63">
        <v>1.2781749580960001E-2</v>
      </c>
    </row>
    <row r="5742" spans="1:17">
      <c r="A5742" s="63" t="s">
        <v>78</v>
      </c>
      <c r="B5742" s="63" t="s">
        <v>58</v>
      </c>
      <c r="C5742" s="63" t="s">
        <v>64</v>
      </c>
      <c r="D5742" s="63">
        <v>5</v>
      </c>
      <c r="E5742" s="63">
        <v>1.044699</v>
      </c>
      <c r="F5742" s="63">
        <v>0.88760629999999996</v>
      </c>
      <c r="G5742" s="63">
        <v>-0.1570928</v>
      </c>
      <c r="H5742" s="63">
        <v>45.774999999999999</v>
      </c>
      <c r="I5742" s="63">
        <v>-0.30198039999999998</v>
      </c>
      <c r="J5742" s="63">
        <v>-0.21637960000000001</v>
      </c>
      <c r="K5742" s="63">
        <v>-0.1570928</v>
      </c>
      <c r="L5742" s="63">
        <v>-9.7806000000000004E-2</v>
      </c>
      <c r="M5742" s="63">
        <v>-1.2205199999999999E-2</v>
      </c>
      <c r="N5742" s="63">
        <v>1536</v>
      </c>
      <c r="O5742" s="63">
        <v>0.1130564</v>
      </c>
      <c r="P5742" s="63">
        <v>2</v>
      </c>
      <c r="Q5742" s="63">
        <v>1.2781749580960001E-2</v>
      </c>
    </row>
    <row r="5743" spans="1:17">
      <c r="A5743" s="63" t="s">
        <v>78</v>
      </c>
      <c r="B5743" s="63" t="s">
        <v>58</v>
      </c>
      <c r="C5743" s="63" t="s">
        <v>64</v>
      </c>
      <c r="D5743" s="63">
        <v>6</v>
      </c>
      <c r="E5743" s="63">
        <v>1.2149939999999999</v>
      </c>
      <c r="F5743" s="63">
        <v>0.97975619999999997</v>
      </c>
      <c r="G5743" s="63">
        <v>-0.2352378</v>
      </c>
      <c r="H5743" s="63">
        <v>45.3</v>
      </c>
      <c r="I5743" s="63">
        <v>-0.3801254</v>
      </c>
      <c r="J5743" s="63">
        <v>-0.29452460000000003</v>
      </c>
      <c r="K5743" s="63">
        <v>-0.2352378</v>
      </c>
      <c r="L5743" s="63">
        <v>-0.17595089999999999</v>
      </c>
      <c r="M5743" s="63">
        <v>-9.0350200000000006E-2</v>
      </c>
      <c r="N5743" s="63">
        <v>1536</v>
      </c>
      <c r="O5743" s="63">
        <v>0.1130564</v>
      </c>
      <c r="P5743" s="63">
        <v>2</v>
      </c>
      <c r="Q5743" s="63">
        <v>1.2781749580960001E-2</v>
      </c>
    </row>
    <row r="5744" spans="1:17">
      <c r="A5744" s="63" t="s">
        <v>78</v>
      </c>
      <c r="B5744" s="63" t="s">
        <v>58</v>
      </c>
      <c r="C5744" s="63" t="s">
        <v>64</v>
      </c>
      <c r="D5744" s="63">
        <v>7</v>
      </c>
      <c r="E5744" s="63">
        <v>1.573345</v>
      </c>
      <c r="F5744" s="63">
        <v>1.3741680000000001</v>
      </c>
      <c r="G5744" s="63">
        <v>-0.19917679999999999</v>
      </c>
      <c r="H5744" s="63">
        <v>45.05</v>
      </c>
      <c r="I5744" s="63">
        <v>-0.34406439999999999</v>
      </c>
      <c r="J5744" s="63">
        <v>-0.25846360000000002</v>
      </c>
      <c r="K5744" s="63">
        <v>-0.19917679999999999</v>
      </c>
      <c r="L5744" s="63">
        <v>-0.13988999999999999</v>
      </c>
      <c r="M5744" s="63">
        <v>-5.4289200000000003E-2</v>
      </c>
      <c r="N5744" s="63">
        <v>1536</v>
      </c>
      <c r="O5744" s="63">
        <v>0.1130564</v>
      </c>
      <c r="P5744" s="63">
        <v>2</v>
      </c>
      <c r="Q5744" s="63">
        <v>1.2781749580960001E-2</v>
      </c>
    </row>
    <row r="5745" spans="1:17">
      <c r="A5745" s="63" t="s">
        <v>78</v>
      </c>
      <c r="B5745" s="63" t="s">
        <v>58</v>
      </c>
      <c r="C5745" s="63" t="s">
        <v>64</v>
      </c>
      <c r="D5745" s="63">
        <v>8</v>
      </c>
      <c r="E5745" s="63">
        <v>1.7816669999999999</v>
      </c>
      <c r="F5745" s="63">
        <v>1.6977150000000001</v>
      </c>
      <c r="G5745" s="63">
        <v>-8.3951799999999993E-2</v>
      </c>
      <c r="H5745" s="63">
        <v>46.075000000000003</v>
      </c>
      <c r="I5745" s="63">
        <v>-0.2288394</v>
      </c>
      <c r="J5745" s="63">
        <v>-0.1432387</v>
      </c>
      <c r="K5745" s="63">
        <v>-8.3951799999999993E-2</v>
      </c>
      <c r="L5745" s="63">
        <v>-2.4664999999999999E-2</v>
      </c>
      <c r="M5745" s="63">
        <v>6.0935799999999998E-2</v>
      </c>
      <c r="N5745" s="63">
        <v>1536</v>
      </c>
      <c r="O5745" s="63">
        <v>0.1130564</v>
      </c>
      <c r="P5745" s="63">
        <v>2</v>
      </c>
      <c r="Q5745" s="63">
        <v>1.2781749580960001E-2</v>
      </c>
    </row>
    <row r="5746" spans="1:17">
      <c r="A5746" s="63" t="s">
        <v>78</v>
      </c>
      <c r="B5746" s="63" t="s">
        <v>58</v>
      </c>
      <c r="C5746" s="63" t="s">
        <v>64</v>
      </c>
      <c r="D5746" s="63">
        <v>9</v>
      </c>
      <c r="E5746" s="63">
        <v>1.6234500000000001</v>
      </c>
      <c r="F5746" s="63">
        <v>1.6967829999999999</v>
      </c>
      <c r="G5746" s="63">
        <v>7.3333599999999999E-2</v>
      </c>
      <c r="H5746" s="63">
        <v>49.075000000000003</v>
      </c>
      <c r="I5746" s="63">
        <v>-7.1554000000000006E-2</v>
      </c>
      <c r="J5746" s="63">
        <v>1.40468E-2</v>
      </c>
      <c r="K5746" s="63">
        <v>7.3333599999999999E-2</v>
      </c>
      <c r="L5746" s="63">
        <v>0.1326205</v>
      </c>
      <c r="M5746" s="63">
        <v>0.2182212</v>
      </c>
      <c r="N5746" s="63">
        <v>1536</v>
      </c>
      <c r="O5746" s="63">
        <v>0.1130564</v>
      </c>
      <c r="P5746" s="63">
        <v>2</v>
      </c>
      <c r="Q5746" s="63">
        <v>1.2781749580960001E-2</v>
      </c>
    </row>
    <row r="5747" spans="1:17">
      <c r="A5747" s="63" t="s">
        <v>78</v>
      </c>
      <c r="B5747" s="63" t="s">
        <v>58</v>
      </c>
      <c r="C5747" s="63" t="s">
        <v>64</v>
      </c>
      <c r="D5747" s="63">
        <v>10</v>
      </c>
      <c r="E5747" s="63">
        <v>1.5369250000000001</v>
      </c>
      <c r="F5747" s="63">
        <v>1.6131690000000001</v>
      </c>
      <c r="G5747" s="63">
        <v>7.6243900000000003E-2</v>
      </c>
      <c r="H5747" s="63">
        <v>52.9</v>
      </c>
      <c r="I5747" s="63">
        <v>-6.8643700000000002E-2</v>
      </c>
      <c r="J5747" s="63">
        <v>1.6957E-2</v>
      </c>
      <c r="K5747" s="63">
        <v>7.6243900000000003E-2</v>
      </c>
      <c r="L5747" s="63">
        <v>0.1355307</v>
      </c>
      <c r="M5747" s="63">
        <v>0.22113150000000001</v>
      </c>
      <c r="N5747" s="63">
        <v>1536</v>
      </c>
      <c r="O5747" s="63">
        <v>0.1130564</v>
      </c>
      <c r="P5747" s="63">
        <v>2</v>
      </c>
      <c r="Q5747" s="63">
        <v>1.2781749580960001E-2</v>
      </c>
    </row>
    <row r="5748" spans="1:17">
      <c r="A5748" s="63" t="s">
        <v>78</v>
      </c>
      <c r="B5748" s="63" t="s">
        <v>58</v>
      </c>
      <c r="C5748" s="63" t="s">
        <v>64</v>
      </c>
      <c r="D5748" s="63">
        <v>11</v>
      </c>
      <c r="E5748" s="63">
        <v>1.4096979999999999</v>
      </c>
      <c r="F5748" s="63">
        <v>1.564308</v>
      </c>
      <c r="G5748" s="63">
        <v>0.15461030000000001</v>
      </c>
      <c r="H5748" s="63">
        <v>55.75</v>
      </c>
      <c r="I5748" s="63">
        <v>9.7227000000000008E-3</v>
      </c>
      <c r="J5748" s="63">
        <v>9.5323400000000003E-2</v>
      </c>
      <c r="K5748" s="63">
        <v>0.15461030000000001</v>
      </c>
      <c r="L5748" s="63">
        <v>0.21389710000000001</v>
      </c>
      <c r="M5748" s="63">
        <v>0.29949789999999998</v>
      </c>
      <c r="N5748" s="63">
        <v>1536</v>
      </c>
      <c r="O5748" s="63">
        <v>0.1130564</v>
      </c>
      <c r="P5748" s="63">
        <v>2</v>
      </c>
      <c r="Q5748" s="63">
        <v>1.2781749580960001E-2</v>
      </c>
    </row>
    <row r="5749" spans="1:17">
      <c r="A5749" s="63" t="s">
        <v>78</v>
      </c>
      <c r="B5749" s="63" t="s">
        <v>58</v>
      </c>
      <c r="C5749" s="63" t="s">
        <v>64</v>
      </c>
      <c r="D5749" s="63">
        <v>12</v>
      </c>
      <c r="E5749" s="63">
        <v>1.328308</v>
      </c>
      <c r="F5749" s="63">
        <v>1.4640690000000001</v>
      </c>
      <c r="G5749" s="63">
        <v>0.13576160000000001</v>
      </c>
      <c r="H5749" s="63">
        <v>57.85</v>
      </c>
      <c r="I5749" s="63">
        <v>-9.1260000000000004E-3</v>
      </c>
      <c r="J5749" s="63">
        <v>7.6474799999999996E-2</v>
      </c>
      <c r="K5749" s="63">
        <v>0.13576160000000001</v>
      </c>
      <c r="L5749" s="63">
        <v>0.19504850000000001</v>
      </c>
      <c r="M5749" s="63">
        <v>0.28064919999999999</v>
      </c>
      <c r="N5749" s="63">
        <v>1536</v>
      </c>
      <c r="O5749" s="63">
        <v>0.1130564</v>
      </c>
      <c r="P5749" s="63">
        <v>2</v>
      </c>
      <c r="Q5749" s="63">
        <v>1.2781749580960001E-2</v>
      </c>
    </row>
    <row r="5750" spans="1:17">
      <c r="A5750" s="63" t="s">
        <v>78</v>
      </c>
      <c r="B5750" s="63" t="s">
        <v>58</v>
      </c>
      <c r="C5750" s="63" t="s">
        <v>64</v>
      </c>
      <c r="D5750" s="63">
        <v>13</v>
      </c>
      <c r="E5750" s="63">
        <v>1.174434</v>
      </c>
      <c r="F5750" s="63">
        <v>1.4255960000000001</v>
      </c>
      <c r="G5750" s="63">
        <v>0.25116240000000001</v>
      </c>
      <c r="H5750" s="63">
        <v>59.2</v>
      </c>
      <c r="I5750" s="63">
        <v>0.1062748</v>
      </c>
      <c r="J5750" s="63">
        <v>0.19187560000000001</v>
      </c>
      <c r="K5750" s="63">
        <v>0.25116240000000001</v>
      </c>
      <c r="L5750" s="63">
        <v>0.31044919999999998</v>
      </c>
      <c r="M5750" s="63">
        <v>0.39605000000000001</v>
      </c>
      <c r="N5750" s="63">
        <v>1536</v>
      </c>
      <c r="O5750" s="63">
        <v>0.1130564</v>
      </c>
      <c r="P5750" s="63">
        <v>2</v>
      </c>
      <c r="Q5750" s="63">
        <v>1.2781749580960001E-2</v>
      </c>
    </row>
    <row r="5751" spans="1:17">
      <c r="A5751" s="63" t="s">
        <v>78</v>
      </c>
      <c r="B5751" s="63" t="s">
        <v>58</v>
      </c>
      <c r="C5751" s="63" t="s">
        <v>64</v>
      </c>
      <c r="D5751" s="63">
        <v>14</v>
      </c>
      <c r="E5751" s="63">
        <v>1.0720190000000001</v>
      </c>
      <c r="F5751" s="63">
        <v>1.361715</v>
      </c>
      <c r="G5751" s="63">
        <v>0.28969549999999999</v>
      </c>
      <c r="H5751" s="63">
        <v>60.024999999999999</v>
      </c>
      <c r="I5751" s="63">
        <v>0.14480789999999999</v>
      </c>
      <c r="J5751" s="63">
        <v>0.23040869999999999</v>
      </c>
      <c r="K5751" s="63">
        <v>0.28969549999999999</v>
      </c>
      <c r="L5751" s="63">
        <v>0.34898230000000002</v>
      </c>
      <c r="M5751" s="63">
        <v>0.4345831</v>
      </c>
      <c r="N5751" s="63">
        <v>1536</v>
      </c>
      <c r="O5751" s="63">
        <v>0.1130564</v>
      </c>
      <c r="P5751" s="63">
        <v>2</v>
      </c>
      <c r="Q5751" s="63">
        <v>1.2781749580960001E-2</v>
      </c>
    </row>
    <row r="5752" spans="1:17">
      <c r="A5752" s="63" t="s">
        <v>78</v>
      </c>
      <c r="B5752" s="63" t="s">
        <v>58</v>
      </c>
      <c r="C5752" s="63" t="s">
        <v>64</v>
      </c>
      <c r="D5752" s="63">
        <v>15</v>
      </c>
      <c r="E5752" s="63">
        <v>1.031714</v>
      </c>
      <c r="F5752" s="63">
        <v>1.286824</v>
      </c>
      <c r="G5752" s="63">
        <v>0.25511</v>
      </c>
      <c r="H5752" s="63">
        <v>61.625</v>
      </c>
      <c r="I5752" s="63">
        <v>0.1102224</v>
      </c>
      <c r="J5752" s="63">
        <v>0.1958232</v>
      </c>
      <c r="K5752" s="63">
        <v>0.25511</v>
      </c>
      <c r="L5752" s="63">
        <v>0.31439689999999998</v>
      </c>
      <c r="M5752" s="63">
        <v>0.39999760000000001</v>
      </c>
      <c r="N5752" s="63">
        <v>1536</v>
      </c>
      <c r="O5752" s="63">
        <v>0.1130564</v>
      </c>
      <c r="P5752" s="63">
        <v>2</v>
      </c>
      <c r="Q5752" s="63">
        <v>1.2781749580960001E-2</v>
      </c>
    </row>
    <row r="5753" spans="1:17">
      <c r="A5753" s="63" t="s">
        <v>78</v>
      </c>
      <c r="B5753" s="63" t="s">
        <v>58</v>
      </c>
      <c r="C5753" s="63" t="s">
        <v>64</v>
      </c>
      <c r="D5753" s="63">
        <v>16</v>
      </c>
      <c r="E5753" s="63">
        <v>1.0544340000000001</v>
      </c>
      <c r="F5753" s="63">
        <v>1.2719480000000001</v>
      </c>
      <c r="G5753" s="63">
        <v>0.21751329999999999</v>
      </c>
      <c r="H5753" s="63">
        <v>61.625</v>
      </c>
      <c r="I5753" s="63">
        <v>7.2625700000000001E-2</v>
      </c>
      <c r="J5753" s="63">
        <v>0.15822649999999999</v>
      </c>
      <c r="K5753" s="63">
        <v>0.21751329999999999</v>
      </c>
      <c r="L5753" s="63">
        <v>0.2768002</v>
      </c>
      <c r="M5753" s="63">
        <v>0.36240090000000003</v>
      </c>
      <c r="N5753" s="63">
        <v>1536</v>
      </c>
      <c r="O5753" s="63">
        <v>0.1130564</v>
      </c>
      <c r="P5753" s="63">
        <v>2</v>
      </c>
      <c r="Q5753" s="63">
        <v>1.2781749580960001E-2</v>
      </c>
    </row>
    <row r="5754" spans="1:17">
      <c r="A5754" s="63" t="s">
        <v>78</v>
      </c>
      <c r="B5754" s="63" t="s">
        <v>58</v>
      </c>
      <c r="C5754" s="63" t="s">
        <v>64</v>
      </c>
      <c r="D5754" s="63">
        <v>17</v>
      </c>
      <c r="E5754" s="63">
        <v>1.1394930000000001</v>
      </c>
      <c r="F5754" s="63">
        <v>1.32531</v>
      </c>
      <c r="G5754" s="63">
        <v>0.18581739999999999</v>
      </c>
      <c r="H5754" s="63">
        <v>60.924999999999997</v>
      </c>
      <c r="I5754" s="63">
        <v>4.0929800000000002E-2</v>
      </c>
      <c r="J5754" s="63">
        <v>0.12653049999999999</v>
      </c>
      <c r="K5754" s="63">
        <v>0.18581739999999999</v>
      </c>
      <c r="L5754" s="63">
        <v>0.24510419999999999</v>
      </c>
      <c r="M5754" s="63">
        <v>0.33070500000000003</v>
      </c>
      <c r="N5754" s="63">
        <v>1536</v>
      </c>
      <c r="O5754" s="63">
        <v>0.1130564</v>
      </c>
      <c r="P5754" s="63">
        <v>2</v>
      </c>
      <c r="Q5754" s="63">
        <v>1.2781749580960001E-2</v>
      </c>
    </row>
    <row r="5755" spans="1:17">
      <c r="A5755" s="63" t="s">
        <v>78</v>
      </c>
      <c r="B5755" s="63" t="s">
        <v>58</v>
      </c>
      <c r="C5755" s="63" t="s">
        <v>64</v>
      </c>
      <c r="D5755" s="63">
        <v>18</v>
      </c>
      <c r="E5755" s="63">
        <v>1.458431</v>
      </c>
      <c r="F5755" s="63">
        <v>1.5374840000000001</v>
      </c>
      <c r="G5755" s="63">
        <v>7.9052600000000001E-2</v>
      </c>
      <c r="H5755" s="63">
        <v>59.5</v>
      </c>
      <c r="I5755" s="63">
        <v>-6.5835000000000005E-2</v>
      </c>
      <c r="J5755" s="63">
        <v>1.9765700000000001E-2</v>
      </c>
      <c r="K5755" s="63">
        <v>7.9052600000000001E-2</v>
      </c>
      <c r="L5755" s="63">
        <v>0.1383394</v>
      </c>
      <c r="M5755" s="63">
        <v>0.22394020000000001</v>
      </c>
      <c r="N5755" s="63">
        <v>1536</v>
      </c>
      <c r="O5755" s="63">
        <v>0.1130564</v>
      </c>
      <c r="P5755" s="63">
        <v>2</v>
      </c>
      <c r="Q5755" s="63">
        <v>1.2781749580960001E-2</v>
      </c>
    </row>
    <row r="5756" spans="1:17">
      <c r="A5756" s="63" t="s">
        <v>78</v>
      </c>
      <c r="B5756" s="63" t="s">
        <v>58</v>
      </c>
      <c r="C5756" s="63" t="s">
        <v>64</v>
      </c>
      <c r="D5756" s="63">
        <v>19</v>
      </c>
      <c r="E5756" s="63">
        <v>1.7306539999999999</v>
      </c>
      <c r="F5756" s="63">
        <v>1.665886</v>
      </c>
      <c r="G5756" s="63">
        <v>-6.4768199999999998E-2</v>
      </c>
      <c r="H5756" s="63">
        <v>57.2</v>
      </c>
      <c r="I5756" s="63">
        <v>-0.2096558</v>
      </c>
      <c r="J5756" s="63">
        <v>-0.124055</v>
      </c>
      <c r="K5756" s="63">
        <v>-6.4768199999999998E-2</v>
      </c>
      <c r="L5756" s="63">
        <v>-5.4814E-3</v>
      </c>
      <c r="M5756" s="63">
        <v>8.0119399999999993E-2</v>
      </c>
      <c r="N5756" s="63">
        <v>1536</v>
      </c>
      <c r="O5756" s="63">
        <v>0.1130564</v>
      </c>
      <c r="P5756" s="63">
        <v>2</v>
      </c>
      <c r="Q5756" s="63">
        <v>1.2781749580960001E-2</v>
      </c>
    </row>
    <row r="5757" spans="1:17">
      <c r="A5757" s="63" t="s">
        <v>78</v>
      </c>
      <c r="B5757" s="63" t="s">
        <v>58</v>
      </c>
      <c r="C5757" s="63" t="s">
        <v>64</v>
      </c>
      <c r="D5757" s="63">
        <v>20</v>
      </c>
      <c r="E5757" s="63">
        <v>1.795715</v>
      </c>
      <c r="F5757" s="63">
        <v>1.680547</v>
      </c>
      <c r="G5757" s="63">
        <v>-0.1151683</v>
      </c>
      <c r="H5757" s="63">
        <v>54.825000000000003</v>
      </c>
      <c r="I5757" s="63">
        <v>-0.26005590000000001</v>
      </c>
      <c r="J5757" s="63">
        <v>-0.1744552</v>
      </c>
      <c r="K5757" s="63">
        <v>-0.1151683</v>
      </c>
      <c r="L5757" s="63">
        <v>-5.5881500000000001E-2</v>
      </c>
      <c r="M5757" s="63">
        <v>2.9719300000000001E-2</v>
      </c>
      <c r="N5757" s="63">
        <v>1536</v>
      </c>
      <c r="O5757" s="63">
        <v>0.1130564</v>
      </c>
      <c r="P5757" s="63">
        <v>2</v>
      </c>
      <c r="Q5757" s="63">
        <v>1.2781749580960001E-2</v>
      </c>
    </row>
    <row r="5758" spans="1:17">
      <c r="A5758" s="63" t="s">
        <v>78</v>
      </c>
      <c r="B5758" s="63" t="s">
        <v>58</v>
      </c>
      <c r="C5758" s="63" t="s">
        <v>64</v>
      </c>
      <c r="D5758" s="63">
        <v>21</v>
      </c>
      <c r="E5758" s="63">
        <v>1.8067489999999999</v>
      </c>
      <c r="F5758" s="63">
        <v>1.65889</v>
      </c>
      <c r="G5758" s="63">
        <v>-0.14785870000000001</v>
      </c>
      <c r="H5758" s="63">
        <v>53.2</v>
      </c>
      <c r="I5758" s="63">
        <v>-0.29274630000000001</v>
      </c>
      <c r="J5758" s="63">
        <v>-0.20714560000000001</v>
      </c>
      <c r="K5758" s="63">
        <v>-0.14785870000000001</v>
      </c>
      <c r="L5758" s="63">
        <v>-8.8571899999999995E-2</v>
      </c>
      <c r="M5758" s="63">
        <v>-2.9711E-3</v>
      </c>
      <c r="N5758" s="63">
        <v>1536</v>
      </c>
      <c r="O5758" s="63">
        <v>0.1130564</v>
      </c>
      <c r="P5758" s="63">
        <v>2</v>
      </c>
      <c r="Q5758" s="63">
        <v>1.2781749580960001E-2</v>
      </c>
    </row>
    <row r="5759" spans="1:17">
      <c r="A5759" s="63" t="s">
        <v>78</v>
      </c>
      <c r="B5759" s="63" t="s">
        <v>58</v>
      </c>
      <c r="C5759" s="63" t="s">
        <v>64</v>
      </c>
      <c r="D5759" s="63">
        <v>22</v>
      </c>
      <c r="E5759" s="63">
        <v>1.6643749999999999</v>
      </c>
      <c r="F5759" s="63">
        <v>1.5160880000000001</v>
      </c>
      <c r="G5759" s="63">
        <v>-0.14828659999999999</v>
      </c>
      <c r="H5759" s="63">
        <v>51.674999999999997</v>
      </c>
      <c r="I5759" s="63">
        <v>-0.2931742</v>
      </c>
      <c r="J5759" s="63">
        <v>-0.20757339999999999</v>
      </c>
      <c r="K5759" s="63">
        <v>-0.14828659999999999</v>
      </c>
      <c r="L5759" s="63">
        <v>-8.8999700000000001E-2</v>
      </c>
      <c r="M5759" s="63">
        <v>-3.3990000000000001E-3</v>
      </c>
      <c r="N5759" s="63">
        <v>1536</v>
      </c>
      <c r="O5759" s="63">
        <v>0.1130564</v>
      </c>
      <c r="P5759" s="63">
        <v>2</v>
      </c>
      <c r="Q5759" s="63">
        <v>1.2781749580960001E-2</v>
      </c>
    </row>
    <row r="5760" spans="1:17">
      <c r="A5760" s="63" t="s">
        <v>78</v>
      </c>
      <c r="B5760" s="63" t="s">
        <v>58</v>
      </c>
      <c r="C5760" s="63" t="s">
        <v>64</v>
      </c>
      <c r="D5760" s="63">
        <v>23</v>
      </c>
      <c r="E5760" s="63">
        <v>1.444072</v>
      </c>
      <c r="F5760" s="63">
        <v>1.3038940000000001</v>
      </c>
      <c r="G5760" s="63">
        <v>-0.14017840000000001</v>
      </c>
      <c r="H5760" s="63">
        <v>50.174999999999997</v>
      </c>
      <c r="I5760" s="63">
        <v>-0.28506599999999999</v>
      </c>
      <c r="J5760" s="63">
        <v>-0.19946530000000001</v>
      </c>
      <c r="K5760" s="63">
        <v>-0.14017840000000001</v>
      </c>
      <c r="L5760" s="63">
        <v>-8.0891599999999994E-2</v>
      </c>
      <c r="M5760" s="63">
        <v>4.7092000000000002E-3</v>
      </c>
      <c r="N5760" s="63">
        <v>1536</v>
      </c>
      <c r="O5760" s="63">
        <v>0.1130564</v>
      </c>
      <c r="P5760" s="63">
        <v>2</v>
      </c>
      <c r="Q5760" s="63">
        <v>1.2781749580960001E-2</v>
      </c>
    </row>
    <row r="5761" spans="1:17">
      <c r="A5761" s="63" t="s">
        <v>78</v>
      </c>
      <c r="B5761" s="63" t="s">
        <v>58</v>
      </c>
      <c r="C5761" s="63" t="s">
        <v>64</v>
      </c>
      <c r="D5761" s="63">
        <v>24</v>
      </c>
      <c r="E5761" s="63">
        <v>1.203756</v>
      </c>
      <c r="F5761" s="63">
        <v>1.0616650000000001</v>
      </c>
      <c r="G5761" s="63">
        <v>-0.14209160000000001</v>
      </c>
      <c r="H5761" s="63">
        <v>48.55</v>
      </c>
      <c r="I5761" s="63">
        <v>-0.28697919999999999</v>
      </c>
      <c r="J5761" s="63">
        <v>-0.20137849999999999</v>
      </c>
      <c r="K5761" s="63">
        <v>-0.14209160000000001</v>
      </c>
      <c r="L5761" s="63">
        <v>-8.2804799999999998E-2</v>
      </c>
      <c r="M5761" s="63">
        <v>2.7959999999999999E-3</v>
      </c>
      <c r="N5761" s="63">
        <v>1536</v>
      </c>
      <c r="O5761" s="63">
        <v>0.1130564</v>
      </c>
      <c r="P5761" s="63">
        <v>2</v>
      </c>
      <c r="Q5761" s="63">
        <v>1.2781749580960001E-2</v>
      </c>
    </row>
    <row r="5762" spans="1:17">
      <c r="A5762" s="63" t="s">
        <v>78</v>
      </c>
      <c r="B5762" s="63" t="s">
        <v>58</v>
      </c>
      <c r="C5762" s="63" t="s">
        <v>65</v>
      </c>
      <c r="D5762" s="63">
        <v>1</v>
      </c>
      <c r="E5762" s="63">
        <v>0.94196369999999996</v>
      </c>
      <c r="F5762" s="63">
        <v>0.79705999999999999</v>
      </c>
      <c r="G5762" s="63">
        <v>-0.1449037</v>
      </c>
      <c r="H5762" s="63">
        <v>51.7273</v>
      </c>
      <c r="I5762" s="63">
        <v>-0.28979129999999997</v>
      </c>
      <c r="J5762" s="63">
        <v>-0.2041906</v>
      </c>
      <c r="K5762" s="63">
        <v>-0.1449037</v>
      </c>
      <c r="L5762" s="63">
        <v>-8.5616899999999996E-2</v>
      </c>
      <c r="M5762" s="63">
        <v>-1.6099999999999998E-5</v>
      </c>
      <c r="N5762" s="63">
        <v>1536</v>
      </c>
      <c r="O5762" s="63">
        <v>0.1130564</v>
      </c>
      <c r="P5762" s="63">
        <v>3</v>
      </c>
      <c r="Q5762" s="63">
        <v>1.2781749580960001E-2</v>
      </c>
    </row>
    <row r="5763" spans="1:17">
      <c r="A5763" s="63" t="s">
        <v>78</v>
      </c>
      <c r="B5763" s="63" t="s">
        <v>58</v>
      </c>
      <c r="C5763" s="63" t="s">
        <v>65</v>
      </c>
      <c r="D5763" s="63">
        <v>2</v>
      </c>
      <c r="E5763" s="63">
        <v>0.87615390000000004</v>
      </c>
      <c r="F5763" s="63">
        <v>0.71533820000000004</v>
      </c>
      <c r="G5763" s="63">
        <v>-0.16081580000000001</v>
      </c>
      <c r="H5763" s="63">
        <v>51.090899999999998</v>
      </c>
      <c r="I5763" s="63">
        <v>-0.30570340000000001</v>
      </c>
      <c r="J5763" s="63">
        <v>-0.22010260000000001</v>
      </c>
      <c r="K5763" s="63">
        <v>-0.16081580000000001</v>
      </c>
      <c r="L5763" s="63">
        <v>-0.10152890000000001</v>
      </c>
      <c r="M5763" s="63">
        <v>-1.59282E-2</v>
      </c>
      <c r="N5763" s="63">
        <v>1536</v>
      </c>
      <c r="O5763" s="63">
        <v>0.1130564</v>
      </c>
      <c r="P5763" s="63">
        <v>3</v>
      </c>
      <c r="Q5763" s="63">
        <v>1.2781749580960001E-2</v>
      </c>
    </row>
    <row r="5764" spans="1:17">
      <c r="A5764" s="63" t="s">
        <v>78</v>
      </c>
      <c r="B5764" s="63" t="s">
        <v>58</v>
      </c>
      <c r="C5764" s="63" t="s">
        <v>65</v>
      </c>
      <c r="D5764" s="63">
        <v>3</v>
      </c>
      <c r="E5764" s="63">
        <v>0.86266880000000001</v>
      </c>
      <c r="F5764" s="63">
        <v>0.70627229999999996</v>
      </c>
      <c r="G5764" s="63">
        <v>-0.15639639999999999</v>
      </c>
      <c r="H5764" s="63">
        <v>50.159100000000002</v>
      </c>
      <c r="I5764" s="63">
        <v>-0.301284</v>
      </c>
      <c r="J5764" s="63">
        <v>-0.21568329999999999</v>
      </c>
      <c r="K5764" s="63">
        <v>-0.15639639999999999</v>
      </c>
      <c r="L5764" s="63">
        <v>-9.7109600000000004E-2</v>
      </c>
      <c r="M5764" s="63">
        <v>-1.1508900000000001E-2</v>
      </c>
      <c r="N5764" s="63">
        <v>1536</v>
      </c>
      <c r="O5764" s="63">
        <v>0.1130564</v>
      </c>
      <c r="P5764" s="63">
        <v>3</v>
      </c>
      <c r="Q5764" s="63">
        <v>1.2781749580960001E-2</v>
      </c>
    </row>
    <row r="5765" spans="1:17">
      <c r="A5765" s="63" t="s">
        <v>78</v>
      </c>
      <c r="B5765" s="63" t="s">
        <v>58</v>
      </c>
      <c r="C5765" s="63" t="s">
        <v>65</v>
      </c>
      <c r="D5765" s="63">
        <v>4</v>
      </c>
      <c r="E5765" s="63">
        <v>0.9055029</v>
      </c>
      <c r="F5765" s="63">
        <v>0.7476526</v>
      </c>
      <c r="G5765" s="63">
        <v>-0.1578503</v>
      </c>
      <c r="H5765" s="63">
        <v>49.795499999999997</v>
      </c>
      <c r="I5765" s="63">
        <v>-0.3027379</v>
      </c>
      <c r="J5765" s="63">
        <v>-0.2171371</v>
      </c>
      <c r="K5765" s="63">
        <v>-0.1578503</v>
      </c>
      <c r="L5765" s="63">
        <v>-9.8563399999999995E-2</v>
      </c>
      <c r="M5765" s="63">
        <v>-1.2962700000000001E-2</v>
      </c>
      <c r="N5765" s="63">
        <v>1536</v>
      </c>
      <c r="O5765" s="63">
        <v>0.1130564</v>
      </c>
      <c r="P5765" s="63">
        <v>3</v>
      </c>
      <c r="Q5765" s="63">
        <v>1.2781749580960001E-2</v>
      </c>
    </row>
    <row r="5766" spans="1:17">
      <c r="A5766" s="63" t="s">
        <v>78</v>
      </c>
      <c r="B5766" s="63" t="s">
        <v>58</v>
      </c>
      <c r="C5766" s="63" t="s">
        <v>65</v>
      </c>
      <c r="D5766" s="63">
        <v>5</v>
      </c>
      <c r="E5766" s="63">
        <v>0.94375750000000003</v>
      </c>
      <c r="F5766" s="63">
        <v>0.78666469999999999</v>
      </c>
      <c r="G5766" s="63">
        <v>-0.1570928</v>
      </c>
      <c r="H5766" s="63">
        <v>48.659100000000002</v>
      </c>
      <c r="I5766" s="63">
        <v>-0.30198029999999998</v>
      </c>
      <c r="J5766" s="63">
        <v>-0.21637960000000001</v>
      </c>
      <c r="K5766" s="63">
        <v>-0.1570928</v>
      </c>
      <c r="L5766" s="63">
        <v>-9.7805900000000001E-2</v>
      </c>
      <c r="M5766" s="63">
        <v>-1.2205199999999999E-2</v>
      </c>
      <c r="N5766" s="63">
        <v>1536</v>
      </c>
      <c r="O5766" s="63">
        <v>0.1130564</v>
      </c>
      <c r="P5766" s="63">
        <v>3</v>
      </c>
      <c r="Q5766" s="63">
        <v>1.2781749580960001E-2</v>
      </c>
    </row>
    <row r="5767" spans="1:17">
      <c r="A5767" s="63" t="s">
        <v>78</v>
      </c>
      <c r="B5767" s="63" t="s">
        <v>58</v>
      </c>
      <c r="C5767" s="63" t="s">
        <v>65</v>
      </c>
      <c r="D5767" s="63">
        <v>6</v>
      </c>
      <c r="E5767" s="63">
        <v>1.1077129999999999</v>
      </c>
      <c r="F5767" s="63">
        <v>0.87247509999999995</v>
      </c>
      <c r="G5767" s="63">
        <v>-0.2352378</v>
      </c>
      <c r="H5767" s="63">
        <v>48.204500000000003</v>
      </c>
      <c r="I5767" s="63">
        <v>-0.3801254</v>
      </c>
      <c r="J5767" s="63">
        <v>-0.29452460000000003</v>
      </c>
      <c r="K5767" s="63">
        <v>-0.2352378</v>
      </c>
      <c r="L5767" s="63">
        <v>-0.17595089999999999</v>
      </c>
      <c r="M5767" s="63">
        <v>-9.0350200000000006E-2</v>
      </c>
      <c r="N5767" s="63">
        <v>1536</v>
      </c>
      <c r="O5767" s="63">
        <v>0.1130564</v>
      </c>
      <c r="P5767" s="63">
        <v>3</v>
      </c>
      <c r="Q5767" s="63">
        <v>1.2781749580960001E-2</v>
      </c>
    </row>
    <row r="5768" spans="1:17">
      <c r="A5768" s="63" t="s">
        <v>78</v>
      </c>
      <c r="B5768" s="63" t="s">
        <v>58</v>
      </c>
      <c r="C5768" s="63" t="s">
        <v>65</v>
      </c>
      <c r="D5768" s="63">
        <v>7</v>
      </c>
      <c r="E5768" s="63">
        <v>1.440877</v>
      </c>
      <c r="F5768" s="63">
        <v>1.2417</v>
      </c>
      <c r="G5768" s="63">
        <v>-0.19917670000000001</v>
      </c>
      <c r="H5768" s="63">
        <v>48.681800000000003</v>
      </c>
      <c r="I5768" s="63">
        <v>-0.34406429999999999</v>
      </c>
      <c r="J5768" s="63">
        <v>-0.25846350000000001</v>
      </c>
      <c r="K5768" s="63">
        <v>-0.19917670000000001</v>
      </c>
      <c r="L5768" s="63">
        <v>-0.13988980000000001</v>
      </c>
      <c r="M5768" s="63">
        <v>-5.42891E-2</v>
      </c>
      <c r="N5768" s="63">
        <v>1536</v>
      </c>
      <c r="O5768" s="63">
        <v>0.1130564</v>
      </c>
      <c r="P5768" s="63">
        <v>3</v>
      </c>
      <c r="Q5768" s="63">
        <v>1.2781749580960001E-2</v>
      </c>
    </row>
    <row r="5769" spans="1:17">
      <c r="A5769" s="63" t="s">
        <v>78</v>
      </c>
      <c r="B5769" s="63" t="s">
        <v>58</v>
      </c>
      <c r="C5769" s="63" t="s">
        <v>65</v>
      </c>
      <c r="D5769" s="63">
        <v>8</v>
      </c>
      <c r="E5769" s="63">
        <v>1.6293759999999999</v>
      </c>
      <c r="F5769" s="63">
        <v>1.5454239999999999</v>
      </c>
      <c r="G5769" s="63">
        <v>-8.3951799999999993E-2</v>
      </c>
      <c r="H5769" s="63">
        <v>51.681800000000003</v>
      </c>
      <c r="I5769" s="63">
        <v>-0.2288394</v>
      </c>
      <c r="J5769" s="63">
        <v>-0.1432387</v>
      </c>
      <c r="K5769" s="63">
        <v>-8.3951799999999993E-2</v>
      </c>
      <c r="L5769" s="63">
        <v>-2.4664999999999999E-2</v>
      </c>
      <c r="M5769" s="63">
        <v>6.0935799999999998E-2</v>
      </c>
      <c r="N5769" s="63">
        <v>1536</v>
      </c>
      <c r="O5769" s="63">
        <v>0.1130564</v>
      </c>
      <c r="P5769" s="63">
        <v>3</v>
      </c>
      <c r="Q5769" s="63">
        <v>1.2781749580960001E-2</v>
      </c>
    </row>
    <row r="5770" spans="1:17">
      <c r="A5770" s="63" t="s">
        <v>78</v>
      </c>
      <c r="B5770" s="63" t="s">
        <v>58</v>
      </c>
      <c r="C5770" s="63" t="s">
        <v>65</v>
      </c>
      <c r="D5770" s="63">
        <v>9</v>
      </c>
      <c r="E5770" s="63">
        <v>1.469597</v>
      </c>
      <c r="F5770" s="63">
        <v>1.5429310000000001</v>
      </c>
      <c r="G5770" s="63">
        <v>7.3333599999999999E-2</v>
      </c>
      <c r="H5770" s="63">
        <v>55.5227</v>
      </c>
      <c r="I5770" s="63">
        <v>-7.1554000000000006E-2</v>
      </c>
      <c r="J5770" s="63">
        <v>1.40468E-2</v>
      </c>
      <c r="K5770" s="63">
        <v>7.3333599999999999E-2</v>
      </c>
      <c r="L5770" s="63">
        <v>0.1326205</v>
      </c>
      <c r="M5770" s="63">
        <v>0.2182212</v>
      </c>
      <c r="N5770" s="63">
        <v>1536</v>
      </c>
      <c r="O5770" s="63">
        <v>0.1130564</v>
      </c>
      <c r="P5770" s="63">
        <v>3</v>
      </c>
      <c r="Q5770" s="63">
        <v>1.2781749580960001E-2</v>
      </c>
    </row>
    <row r="5771" spans="1:17">
      <c r="A5771" s="63" t="s">
        <v>78</v>
      </c>
      <c r="B5771" s="63" t="s">
        <v>58</v>
      </c>
      <c r="C5771" s="63" t="s">
        <v>65</v>
      </c>
      <c r="D5771" s="63">
        <v>10</v>
      </c>
      <c r="E5771" s="63">
        <v>1.3862760000000001</v>
      </c>
      <c r="F5771" s="63">
        <v>1.4625189999999999</v>
      </c>
      <c r="G5771" s="63">
        <v>7.62438E-2</v>
      </c>
      <c r="H5771" s="63">
        <v>59.363599999999998</v>
      </c>
      <c r="I5771" s="63">
        <v>-6.8643800000000005E-2</v>
      </c>
      <c r="J5771" s="63">
        <v>1.69569E-2</v>
      </c>
      <c r="K5771" s="63">
        <v>7.62438E-2</v>
      </c>
      <c r="L5771" s="63">
        <v>0.1355306</v>
      </c>
      <c r="M5771" s="63">
        <v>0.22113140000000001</v>
      </c>
      <c r="N5771" s="63">
        <v>1536</v>
      </c>
      <c r="O5771" s="63">
        <v>0.1130564</v>
      </c>
      <c r="P5771" s="63">
        <v>3</v>
      </c>
      <c r="Q5771" s="63">
        <v>1.2781749580960001E-2</v>
      </c>
    </row>
    <row r="5772" spans="1:17">
      <c r="A5772" s="63" t="s">
        <v>78</v>
      </c>
      <c r="B5772" s="63" t="s">
        <v>58</v>
      </c>
      <c r="C5772" s="63" t="s">
        <v>65</v>
      </c>
      <c r="D5772" s="63">
        <v>11</v>
      </c>
      <c r="E5772" s="63">
        <v>1.2622770000000001</v>
      </c>
      <c r="F5772" s="63">
        <v>1.416887</v>
      </c>
      <c r="G5772" s="63">
        <v>0.15461030000000001</v>
      </c>
      <c r="H5772" s="63">
        <v>62.045499999999997</v>
      </c>
      <c r="I5772" s="63">
        <v>9.7227000000000008E-3</v>
      </c>
      <c r="J5772" s="63">
        <v>9.5323400000000003E-2</v>
      </c>
      <c r="K5772" s="63">
        <v>0.15461030000000001</v>
      </c>
      <c r="L5772" s="63">
        <v>0.21389710000000001</v>
      </c>
      <c r="M5772" s="63">
        <v>0.29949789999999998</v>
      </c>
      <c r="N5772" s="63">
        <v>1536</v>
      </c>
      <c r="O5772" s="63">
        <v>0.1130564</v>
      </c>
      <c r="P5772" s="63">
        <v>3</v>
      </c>
      <c r="Q5772" s="63">
        <v>1.2781749580960001E-2</v>
      </c>
    </row>
    <row r="5773" spans="1:17">
      <c r="A5773" s="63" t="s">
        <v>78</v>
      </c>
      <c r="B5773" s="63" t="s">
        <v>58</v>
      </c>
      <c r="C5773" s="63" t="s">
        <v>65</v>
      </c>
      <c r="D5773" s="63">
        <v>12</v>
      </c>
      <c r="E5773" s="63">
        <v>1.1875690000000001</v>
      </c>
      <c r="F5773" s="63">
        <v>1.323331</v>
      </c>
      <c r="G5773" s="63">
        <v>0.13576160000000001</v>
      </c>
      <c r="H5773" s="63">
        <v>64.363600000000005</v>
      </c>
      <c r="I5773" s="63">
        <v>-9.1260000000000004E-3</v>
      </c>
      <c r="J5773" s="63">
        <v>7.6474799999999996E-2</v>
      </c>
      <c r="K5773" s="63">
        <v>0.13576160000000001</v>
      </c>
      <c r="L5773" s="63">
        <v>0.19504850000000001</v>
      </c>
      <c r="M5773" s="63">
        <v>0.28064919999999999</v>
      </c>
      <c r="N5773" s="63">
        <v>1536</v>
      </c>
      <c r="O5773" s="63">
        <v>0.1130564</v>
      </c>
      <c r="P5773" s="63">
        <v>3</v>
      </c>
      <c r="Q5773" s="63">
        <v>1.2781749580960001E-2</v>
      </c>
    </row>
    <row r="5774" spans="1:17">
      <c r="A5774" s="63" t="s">
        <v>78</v>
      </c>
      <c r="B5774" s="63" t="s">
        <v>58</v>
      </c>
      <c r="C5774" s="63" t="s">
        <v>65</v>
      </c>
      <c r="D5774" s="63">
        <v>13</v>
      </c>
      <c r="E5774" s="63">
        <v>1.0386949999999999</v>
      </c>
      <c r="F5774" s="63">
        <v>1.289857</v>
      </c>
      <c r="G5774" s="63">
        <v>0.25116240000000001</v>
      </c>
      <c r="H5774" s="63">
        <v>65.886399999999995</v>
      </c>
      <c r="I5774" s="63">
        <v>0.1062748</v>
      </c>
      <c r="J5774" s="63">
        <v>0.19187560000000001</v>
      </c>
      <c r="K5774" s="63">
        <v>0.25116240000000001</v>
      </c>
      <c r="L5774" s="63">
        <v>0.31044919999999998</v>
      </c>
      <c r="M5774" s="63">
        <v>0.39605000000000001</v>
      </c>
      <c r="N5774" s="63">
        <v>1536</v>
      </c>
      <c r="O5774" s="63">
        <v>0.1130564</v>
      </c>
      <c r="P5774" s="63">
        <v>3</v>
      </c>
      <c r="Q5774" s="63">
        <v>1.2781749580960001E-2</v>
      </c>
    </row>
    <row r="5775" spans="1:17">
      <c r="A5775" s="63" t="s">
        <v>78</v>
      </c>
      <c r="B5775" s="63" t="s">
        <v>58</v>
      </c>
      <c r="C5775" s="63" t="s">
        <v>65</v>
      </c>
      <c r="D5775" s="63">
        <v>14</v>
      </c>
      <c r="E5775" s="63">
        <v>0.94880469999999995</v>
      </c>
      <c r="F5775" s="63">
        <v>1.2384999999999999</v>
      </c>
      <c r="G5775" s="63">
        <v>0.2896956</v>
      </c>
      <c r="H5775" s="63">
        <v>66.909099999999995</v>
      </c>
      <c r="I5775" s="63">
        <v>0.14480799999999999</v>
      </c>
      <c r="J5775" s="63">
        <v>0.2304088</v>
      </c>
      <c r="K5775" s="63">
        <v>0.2896956</v>
      </c>
      <c r="L5775" s="63">
        <v>0.34898249999999997</v>
      </c>
      <c r="M5775" s="63">
        <v>0.4345832</v>
      </c>
      <c r="N5775" s="63">
        <v>1536</v>
      </c>
      <c r="O5775" s="63">
        <v>0.1130564</v>
      </c>
      <c r="P5775" s="63">
        <v>3</v>
      </c>
      <c r="Q5775" s="63">
        <v>1.2781749580960001E-2</v>
      </c>
    </row>
    <row r="5776" spans="1:17">
      <c r="A5776" s="63" t="s">
        <v>78</v>
      </c>
      <c r="B5776" s="63" t="s">
        <v>58</v>
      </c>
      <c r="C5776" s="63" t="s">
        <v>65</v>
      </c>
      <c r="D5776" s="63">
        <v>15</v>
      </c>
      <c r="E5776" s="63">
        <v>0.90867849999999994</v>
      </c>
      <c r="F5776" s="63">
        <v>1.163789</v>
      </c>
      <c r="G5776" s="63">
        <v>0.25511</v>
      </c>
      <c r="H5776" s="63">
        <v>67.454499999999996</v>
      </c>
      <c r="I5776" s="63">
        <v>0.1102224</v>
      </c>
      <c r="J5776" s="63">
        <v>0.1958232</v>
      </c>
      <c r="K5776" s="63">
        <v>0.25511</v>
      </c>
      <c r="L5776" s="63">
        <v>0.31439689999999998</v>
      </c>
      <c r="M5776" s="63">
        <v>0.39999760000000001</v>
      </c>
      <c r="N5776" s="63">
        <v>1536</v>
      </c>
      <c r="O5776" s="63">
        <v>0.1130564</v>
      </c>
      <c r="P5776" s="63">
        <v>3</v>
      </c>
      <c r="Q5776" s="63">
        <v>1.2781749580960001E-2</v>
      </c>
    </row>
    <row r="5777" spans="1:17">
      <c r="A5777" s="63" t="s">
        <v>78</v>
      </c>
      <c r="B5777" s="63" t="s">
        <v>58</v>
      </c>
      <c r="C5777" s="63" t="s">
        <v>65</v>
      </c>
      <c r="D5777" s="63">
        <v>16</v>
      </c>
      <c r="E5777" s="63">
        <v>0.92083789999999999</v>
      </c>
      <c r="F5777" s="63">
        <v>1.1383509999999999</v>
      </c>
      <c r="G5777" s="63">
        <v>0.21751329999999999</v>
      </c>
      <c r="H5777" s="63">
        <v>67.568200000000004</v>
      </c>
      <c r="I5777" s="63">
        <v>7.2625700000000001E-2</v>
      </c>
      <c r="J5777" s="63">
        <v>0.15822639999999999</v>
      </c>
      <c r="K5777" s="63">
        <v>0.21751329999999999</v>
      </c>
      <c r="L5777" s="63">
        <v>0.27680009999999999</v>
      </c>
      <c r="M5777" s="63">
        <v>0.36240090000000003</v>
      </c>
      <c r="N5777" s="63">
        <v>1536</v>
      </c>
      <c r="O5777" s="63">
        <v>0.1130564</v>
      </c>
      <c r="P5777" s="63">
        <v>3</v>
      </c>
      <c r="Q5777" s="63">
        <v>1.2781749580960001E-2</v>
      </c>
    </row>
    <row r="5778" spans="1:17">
      <c r="A5778" s="63" t="s">
        <v>78</v>
      </c>
      <c r="B5778" s="63" t="s">
        <v>58</v>
      </c>
      <c r="C5778" s="63" t="s">
        <v>65</v>
      </c>
      <c r="D5778" s="63">
        <v>17</v>
      </c>
      <c r="E5778" s="63">
        <v>0.99675670000000005</v>
      </c>
      <c r="F5778" s="63">
        <v>1.182574</v>
      </c>
      <c r="G5778" s="63">
        <v>0.18581739999999999</v>
      </c>
      <c r="H5778" s="63">
        <v>66.795500000000004</v>
      </c>
      <c r="I5778" s="63">
        <v>4.0929800000000002E-2</v>
      </c>
      <c r="J5778" s="63">
        <v>0.12653059999999999</v>
      </c>
      <c r="K5778" s="63">
        <v>0.18581739999999999</v>
      </c>
      <c r="L5778" s="63">
        <v>0.2451043</v>
      </c>
      <c r="M5778" s="63">
        <v>0.33070500000000003</v>
      </c>
      <c r="N5778" s="63">
        <v>1536</v>
      </c>
      <c r="O5778" s="63">
        <v>0.1130564</v>
      </c>
      <c r="P5778" s="63">
        <v>3</v>
      </c>
      <c r="Q5778" s="63">
        <v>1.2781749580960001E-2</v>
      </c>
    </row>
    <row r="5779" spans="1:17">
      <c r="A5779" s="63" t="s">
        <v>78</v>
      </c>
      <c r="B5779" s="63" t="s">
        <v>58</v>
      </c>
      <c r="C5779" s="63" t="s">
        <v>65</v>
      </c>
      <c r="D5779" s="63">
        <v>18</v>
      </c>
      <c r="E5779" s="63">
        <v>1.278502</v>
      </c>
      <c r="F5779" s="63">
        <v>1.3575550000000001</v>
      </c>
      <c r="G5779" s="63">
        <v>7.9052600000000001E-2</v>
      </c>
      <c r="H5779" s="63">
        <v>65.181799999999996</v>
      </c>
      <c r="I5779" s="63">
        <v>-6.5835000000000005E-2</v>
      </c>
      <c r="J5779" s="63">
        <v>1.9765700000000001E-2</v>
      </c>
      <c r="K5779" s="63">
        <v>7.9052600000000001E-2</v>
      </c>
      <c r="L5779" s="63">
        <v>0.1383394</v>
      </c>
      <c r="M5779" s="63">
        <v>0.22394020000000001</v>
      </c>
      <c r="N5779" s="63">
        <v>1536</v>
      </c>
      <c r="O5779" s="63">
        <v>0.1130564</v>
      </c>
      <c r="P5779" s="63">
        <v>3</v>
      </c>
      <c r="Q5779" s="63">
        <v>1.2781749580960001E-2</v>
      </c>
    </row>
    <row r="5780" spans="1:17">
      <c r="A5780" s="63" t="s">
        <v>78</v>
      </c>
      <c r="B5780" s="63" t="s">
        <v>58</v>
      </c>
      <c r="C5780" s="63" t="s">
        <v>65</v>
      </c>
      <c r="D5780" s="63">
        <v>19</v>
      </c>
      <c r="E5780" s="63">
        <v>1.5374760000000001</v>
      </c>
      <c r="F5780" s="63">
        <v>1.4727079999999999</v>
      </c>
      <c r="G5780" s="63">
        <v>-6.4768199999999998E-2</v>
      </c>
      <c r="H5780" s="63">
        <v>62.795499999999997</v>
      </c>
      <c r="I5780" s="63">
        <v>-0.2096558</v>
      </c>
      <c r="J5780" s="63">
        <v>-0.124055</v>
      </c>
      <c r="K5780" s="63">
        <v>-6.4768199999999998E-2</v>
      </c>
      <c r="L5780" s="63">
        <v>-5.4814E-3</v>
      </c>
      <c r="M5780" s="63">
        <v>8.0119399999999993E-2</v>
      </c>
      <c r="N5780" s="63">
        <v>1536</v>
      </c>
      <c r="O5780" s="63">
        <v>0.1130564</v>
      </c>
      <c r="P5780" s="63">
        <v>3</v>
      </c>
      <c r="Q5780" s="63">
        <v>1.2781749580960001E-2</v>
      </c>
    </row>
    <row r="5781" spans="1:17">
      <c r="A5781" s="63" t="s">
        <v>78</v>
      </c>
      <c r="B5781" s="63" t="s">
        <v>58</v>
      </c>
      <c r="C5781" s="63" t="s">
        <v>65</v>
      </c>
      <c r="D5781" s="63">
        <v>20</v>
      </c>
      <c r="E5781" s="63">
        <v>1.626736</v>
      </c>
      <c r="F5781" s="63">
        <v>1.511568</v>
      </c>
      <c r="G5781" s="63">
        <v>-0.1151682</v>
      </c>
      <c r="H5781" s="63">
        <v>60.318199999999997</v>
      </c>
      <c r="I5781" s="63">
        <v>-0.2600558</v>
      </c>
      <c r="J5781" s="63">
        <v>-0.174455</v>
      </c>
      <c r="K5781" s="63">
        <v>-0.1151682</v>
      </c>
      <c r="L5781" s="63">
        <v>-5.5881399999999998E-2</v>
      </c>
      <c r="M5781" s="63">
        <v>2.97194E-2</v>
      </c>
      <c r="N5781" s="63">
        <v>1536</v>
      </c>
      <c r="O5781" s="63">
        <v>0.1130564</v>
      </c>
      <c r="P5781" s="63">
        <v>3</v>
      </c>
      <c r="Q5781" s="63">
        <v>1.2781749580960001E-2</v>
      </c>
    </row>
    <row r="5782" spans="1:17">
      <c r="A5782" s="63" t="s">
        <v>78</v>
      </c>
      <c r="B5782" s="63" t="s">
        <v>58</v>
      </c>
      <c r="C5782" s="63" t="s">
        <v>65</v>
      </c>
      <c r="D5782" s="63">
        <v>21</v>
      </c>
      <c r="E5782" s="63">
        <v>1.656909</v>
      </c>
      <c r="F5782" s="63">
        <v>1.50905</v>
      </c>
      <c r="G5782" s="63">
        <v>-0.14785860000000001</v>
      </c>
      <c r="H5782" s="63">
        <v>58.2727</v>
      </c>
      <c r="I5782" s="63">
        <v>-0.29274620000000001</v>
      </c>
      <c r="J5782" s="63">
        <v>-0.20714550000000001</v>
      </c>
      <c r="K5782" s="63">
        <v>-0.14785860000000001</v>
      </c>
      <c r="L5782" s="63">
        <v>-8.8571800000000006E-2</v>
      </c>
      <c r="M5782" s="63">
        <v>-2.9710000000000001E-3</v>
      </c>
      <c r="N5782" s="63">
        <v>1536</v>
      </c>
      <c r="O5782" s="63">
        <v>0.1130564</v>
      </c>
      <c r="P5782" s="63">
        <v>3</v>
      </c>
      <c r="Q5782" s="63">
        <v>1.2781749580960001E-2</v>
      </c>
    </row>
    <row r="5783" spans="1:17">
      <c r="A5783" s="63" t="s">
        <v>78</v>
      </c>
      <c r="B5783" s="63" t="s">
        <v>58</v>
      </c>
      <c r="C5783" s="63" t="s">
        <v>65</v>
      </c>
      <c r="D5783" s="63">
        <v>22</v>
      </c>
      <c r="E5783" s="63">
        <v>1.53339</v>
      </c>
      <c r="F5783" s="63">
        <v>1.385103</v>
      </c>
      <c r="G5783" s="63">
        <v>-0.14828659999999999</v>
      </c>
      <c r="H5783" s="63">
        <v>56.545499999999997</v>
      </c>
      <c r="I5783" s="63">
        <v>-0.2931742</v>
      </c>
      <c r="J5783" s="63">
        <v>-0.20757339999999999</v>
      </c>
      <c r="K5783" s="63">
        <v>-0.14828659999999999</v>
      </c>
      <c r="L5783" s="63">
        <v>-8.8999700000000001E-2</v>
      </c>
      <c r="M5783" s="63">
        <v>-3.3990000000000001E-3</v>
      </c>
      <c r="N5783" s="63">
        <v>1536</v>
      </c>
      <c r="O5783" s="63">
        <v>0.1130564</v>
      </c>
      <c r="P5783" s="63">
        <v>3</v>
      </c>
      <c r="Q5783" s="63">
        <v>1.2781749580960001E-2</v>
      </c>
    </row>
    <row r="5784" spans="1:17">
      <c r="A5784" s="63" t="s">
        <v>78</v>
      </c>
      <c r="B5784" s="63" t="s">
        <v>58</v>
      </c>
      <c r="C5784" s="63" t="s">
        <v>65</v>
      </c>
      <c r="D5784" s="63">
        <v>23</v>
      </c>
      <c r="E5784" s="63">
        <v>1.324058</v>
      </c>
      <c r="F5784" s="63">
        <v>1.18388</v>
      </c>
      <c r="G5784" s="63">
        <v>-0.14017830000000001</v>
      </c>
      <c r="H5784" s="63">
        <v>54.704500000000003</v>
      </c>
      <c r="I5784" s="63">
        <v>-0.28506589999999998</v>
      </c>
      <c r="J5784" s="63">
        <v>-0.19946520000000001</v>
      </c>
      <c r="K5784" s="63">
        <v>-0.14017830000000001</v>
      </c>
      <c r="L5784" s="63">
        <v>-8.0891500000000005E-2</v>
      </c>
      <c r="M5784" s="63">
        <v>4.7092999999999996E-3</v>
      </c>
      <c r="N5784" s="63">
        <v>1536</v>
      </c>
      <c r="O5784" s="63">
        <v>0.1130564</v>
      </c>
      <c r="P5784" s="63">
        <v>3</v>
      </c>
      <c r="Q5784" s="63">
        <v>1.2781749580960001E-2</v>
      </c>
    </row>
    <row r="5785" spans="1:17">
      <c r="A5785" s="63" t="s">
        <v>78</v>
      </c>
      <c r="B5785" s="63" t="s">
        <v>58</v>
      </c>
      <c r="C5785" s="63" t="s">
        <v>65</v>
      </c>
      <c r="D5785" s="63">
        <v>24</v>
      </c>
      <c r="E5785" s="63">
        <v>1.096951</v>
      </c>
      <c r="F5785" s="63">
        <v>0.95485909999999996</v>
      </c>
      <c r="G5785" s="63">
        <v>-0.14209160000000001</v>
      </c>
      <c r="H5785" s="63">
        <v>53.068199999999997</v>
      </c>
      <c r="I5785" s="63">
        <v>-0.28697919999999999</v>
      </c>
      <c r="J5785" s="63">
        <v>-0.20137840000000001</v>
      </c>
      <c r="K5785" s="63">
        <v>-0.14209160000000001</v>
      </c>
      <c r="L5785" s="63">
        <v>-8.2804699999999995E-2</v>
      </c>
      <c r="M5785" s="63">
        <v>2.7959999999999999E-3</v>
      </c>
      <c r="N5785" s="63">
        <v>1536</v>
      </c>
      <c r="O5785" s="63">
        <v>0.1130564</v>
      </c>
      <c r="P5785" s="63">
        <v>3</v>
      </c>
      <c r="Q5785" s="63">
        <v>1.2781749580960001E-2</v>
      </c>
    </row>
    <row r="5786" spans="1:17">
      <c r="A5786" s="63" t="s">
        <v>78</v>
      </c>
      <c r="B5786" s="63" t="s">
        <v>58</v>
      </c>
      <c r="C5786" s="63" t="s">
        <v>66</v>
      </c>
      <c r="D5786" s="63">
        <v>1</v>
      </c>
      <c r="E5786" s="63">
        <v>0.85349830000000004</v>
      </c>
      <c r="F5786" s="63">
        <v>0.70859459999999996</v>
      </c>
      <c r="G5786" s="63">
        <v>-0.1449037</v>
      </c>
      <c r="H5786" s="63">
        <v>62.1</v>
      </c>
      <c r="I5786" s="63">
        <v>-0.28979129999999997</v>
      </c>
      <c r="J5786" s="63">
        <v>-0.2041906</v>
      </c>
      <c r="K5786" s="63">
        <v>-0.1449037</v>
      </c>
      <c r="L5786" s="63">
        <v>-8.5616899999999996E-2</v>
      </c>
      <c r="M5786" s="63">
        <v>-1.6099999999999998E-5</v>
      </c>
      <c r="N5786" s="63">
        <v>1536</v>
      </c>
      <c r="O5786" s="63">
        <v>0.1130564</v>
      </c>
      <c r="P5786" s="63">
        <v>4</v>
      </c>
      <c r="Q5786" s="63">
        <v>1.2781749580960001E-2</v>
      </c>
    </row>
    <row r="5787" spans="1:17">
      <c r="A5787" s="63" t="s">
        <v>78</v>
      </c>
      <c r="B5787" s="63" t="s">
        <v>58</v>
      </c>
      <c r="C5787" s="63" t="s">
        <v>66</v>
      </c>
      <c r="D5787" s="63">
        <v>2</v>
      </c>
      <c r="E5787" s="63">
        <v>0.78931169999999995</v>
      </c>
      <c r="F5787" s="63">
        <v>0.6284959</v>
      </c>
      <c r="G5787" s="63">
        <v>-0.16081580000000001</v>
      </c>
      <c r="H5787" s="63">
        <v>60.65</v>
      </c>
      <c r="I5787" s="63">
        <v>-0.30570340000000001</v>
      </c>
      <c r="J5787" s="63">
        <v>-0.22010270000000001</v>
      </c>
      <c r="K5787" s="63">
        <v>-0.16081580000000001</v>
      </c>
      <c r="L5787" s="63">
        <v>-0.10152899999999999</v>
      </c>
      <c r="M5787" s="63">
        <v>-1.59282E-2</v>
      </c>
      <c r="N5787" s="63">
        <v>1536</v>
      </c>
      <c r="O5787" s="63">
        <v>0.1130564</v>
      </c>
      <c r="P5787" s="63">
        <v>4</v>
      </c>
      <c r="Q5787" s="63">
        <v>1.2781749580960001E-2</v>
      </c>
    </row>
    <row r="5788" spans="1:17">
      <c r="A5788" s="63" t="s">
        <v>78</v>
      </c>
      <c r="B5788" s="63" t="s">
        <v>58</v>
      </c>
      <c r="C5788" s="63" t="s">
        <v>66</v>
      </c>
      <c r="D5788" s="63">
        <v>3</v>
      </c>
      <c r="E5788" s="63">
        <v>0.76787349999999999</v>
      </c>
      <c r="F5788" s="63">
        <v>0.61147700000000005</v>
      </c>
      <c r="G5788" s="63">
        <v>-0.15639639999999999</v>
      </c>
      <c r="H5788" s="63">
        <v>59.4</v>
      </c>
      <c r="I5788" s="63">
        <v>-0.301284</v>
      </c>
      <c r="J5788" s="63">
        <v>-0.21568329999999999</v>
      </c>
      <c r="K5788" s="63">
        <v>-0.15639639999999999</v>
      </c>
      <c r="L5788" s="63">
        <v>-9.7109600000000004E-2</v>
      </c>
      <c r="M5788" s="63">
        <v>-1.1508900000000001E-2</v>
      </c>
      <c r="N5788" s="63">
        <v>1536</v>
      </c>
      <c r="O5788" s="63">
        <v>0.1130564</v>
      </c>
      <c r="P5788" s="63">
        <v>4</v>
      </c>
      <c r="Q5788" s="63">
        <v>1.2781749580960001E-2</v>
      </c>
    </row>
    <row r="5789" spans="1:17">
      <c r="A5789" s="63" t="s">
        <v>78</v>
      </c>
      <c r="B5789" s="63" t="s">
        <v>58</v>
      </c>
      <c r="C5789" s="63" t="s">
        <v>66</v>
      </c>
      <c r="D5789" s="63">
        <v>4</v>
      </c>
      <c r="E5789" s="63">
        <v>0.80304750000000003</v>
      </c>
      <c r="F5789" s="63">
        <v>0.64519729999999997</v>
      </c>
      <c r="G5789" s="63">
        <v>-0.1578503</v>
      </c>
      <c r="H5789" s="63">
        <v>58.35</v>
      </c>
      <c r="I5789" s="63">
        <v>-0.3027379</v>
      </c>
      <c r="J5789" s="63">
        <v>-0.2171371</v>
      </c>
      <c r="K5789" s="63">
        <v>-0.1578503</v>
      </c>
      <c r="L5789" s="63">
        <v>-9.8563399999999995E-2</v>
      </c>
      <c r="M5789" s="63">
        <v>-1.2962700000000001E-2</v>
      </c>
      <c r="N5789" s="63">
        <v>1536</v>
      </c>
      <c r="O5789" s="63">
        <v>0.1130564</v>
      </c>
      <c r="P5789" s="63">
        <v>4</v>
      </c>
      <c r="Q5789" s="63">
        <v>1.2781749580960001E-2</v>
      </c>
    </row>
    <row r="5790" spans="1:17">
      <c r="A5790" s="63" t="s">
        <v>78</v>
      </c>
      <c r="B5790" s="63" t="s">
        <v>58</v>
      </c>
      <c r="C5790" s="63" t="s">
        <v>66</v>
      </c>
      <c r="D5790" s="63">
        <v>5</v>
      </c>
      <c r="E5790" s="63">
        <v>0.82998340000000004</v>
      </c>
      <c r="F5790" s="63">
        <v>0.67289060000000001</v>
      </c>
      <c r="G5790" s="63">
        <v>-0.1570928</v>
      </c>
      <c r="H5790" s="63">
        <v>57.45</v>
      </c>
      <c r="I5790" s="63">
        <v>-0.30198029999999998</v>
      </c>
      <c r="J5790" s="63">
        <v>-0.21637960000000001</v>
      </c>
      <c r="K5790" s="63">
        <v>-0.1570928</v>
      </c>
      <c r="L5790" s="63">
        <v>-9.7805900000000001E-2</v>
      </c>
      <c r="M5790" s="63">
        <v>-1.2205199999999999E-2</v>
      </c>
      <c r="N5790" s="63">
        <v>1536</v>
      </c>
      <c r="O5790" s="63">
        <v>0.1130564</v>
      </c>
      <c r="P5790" s="63">
        <v>4</v>
      </c>
      <c r="Q5790" s="63">
        <v>1.2781749580960001E-2</v>
      </c>
    </row>
    <row r="5791" spans="1:17">
      <c r="A5791" s="63" t="s">
        <v>78</v>
      </c>
      <c r="B5791" s="63" t="s">
        <v>58</v>
      </c>
      <c r="C5791" s="63" t="s">
        <v>66</v>
      </c>
      <c r="D5791" s="63">
        <v>6</v>
      </c>
      <c r="E5791" s="63">
        <v>0.97708450000000002</v>
      </c>
      <c r="F5791" s="63">
        <v>0.74184669999999997</v>
      </c>
      <c r="G5791" s="63">
        <v>-0.23523769999999999</v>
      </c>
      <c r="H5791" s="63">
        <v>56.125</v>
      </c>
      <c r="I5791" s="63">
        <v>-0.3801253</v>
      </c>
      <c r="J5791" s="63">
        <v>-0.29452460000000003</v>
      </c>
      <c r="K5791" s="63">
        <v>-0.23523769999999999</v>
      </c>
      <c r="L5791" s="63">
        <v>-0.17595089999999999</v>
      </c>
      <c r="M5791" s="63">
        <v>-9.0350100000000003E-2</v>
      </c>
      <c r="N5791" s="63">
        <v>1536</v>
      </c>
      <c r="O5791" s="63">
        <v>0.1130564</v>
      </c>
      <c r="P5791" s="63">
        <v>4</v>
      </c>
      <c r="Q5791" s="63">
        <v>1.2781749580960001E-2</v>
      </c>
    </row>
    <row r="5792" spans="1:17">
      <c r="A5792" s="63" t="s">
        <v>78</v>
      </c>
      <c r="B5792" s="63" t="s">
        <v>58</v>
      </c>
      <c r="C5792" s="63" t="s">
        <v>66</v>
      </c>
      <c r="D5792" s="63">
        <v>7</v>
      </c>
      <c r="E5792" s="63">
        <v>1.245582</v>
      </c>
      <c r="F5792" s="63">
        <v>1.046405</v>
      </c>
      <c r="G5792" s="63">
        <v>-0.19917670000000001</v>
      </c>
      <c r="H5792" s="63">
        <v>55.55</v>
      </c>
      <c r="I5792" s="63">
        <v>-0.34406429999999999</v>
      </c>
      <c r="J5792" s="63">
        <v>-0.25846350000000001</v>
      </c>
      <c r="K5792" s="63">
        <v>-0.19917670000000001</v>
      </c>
      <c r="L5792" s="63">
        <v>-0.13988980000000001</v>
      </c>
      <c r="M5792" s="63">
        <v>-5.42891E-2</v>
      </c>
      <c r="N5792" s="63">
        <v>1536</v>
      </c>
      <c r="O5792" s="63">
        <v>0.1130564</v>
      </c>
      <c r="P5792" s="63">
        <v>4</v>
      </c>
      <c r="Q5792" s="63">
        <v>1.2781749580960001E-2</v>
      </c>
    </row>
    <row r="5793" spans="1:17">
      <c r="A5793" s="63" t="s">
        <v>78</v>
      </c>
      <c r="B5793" s="63" t="s">
        <v>58</v>
      </c>
      <c r="C5793" s="63" t="s">
        <v>66</v>
      </c>
      <c r="D5793" s="63">
        <v>8</v>
      </c>
      <c r="E5793" s="63">
        <v>1.3887039999999999</v>
      </c>
      <c r="F5793" s="63">
        <v>1.3047519999999999</v>
      </c>
      <c r="G5793" s="63">
        <v>-8.3951799999999993E-2</v>
      </c>
      <c r="H5793" s="63">
        <v>57.225000000000001</v>
      </c>
      <c r="I5793" s="63">
        <v>-0.2288394</v>
      </c>
      <c r="J5793" s="63">
        <v>-0.1432387</v>
      </c>
      <c r="K5793" s="63">
        <v>-8.3951799999999993E-2</v>
      </c>
      <c r="L5793" s="63">
        <v>-2.4664999999999999E-2</v>
      </c>
      <c r="M5793" s="63">
        <v>6.0935799999999998E-2</v>
      </c>
      <c r="N5793" s="63">
        <v>1536</v>
      </c>
      <c r="O5793" s="63">
        <v>0.1130564</v>
      </c>
      <c r="P5793" s="63">
        <v>4</v>
      </c>
      <c r="Q5793" s="63">
        <v>1.2781749580960001E-2</v>
      </c>
    </row>
    <row r="5794" spans="1:17">
      <c r="A5794" s="63" t="s">
        <v>78</v>
      </c>
      <c r="B5794" s="63" t="s">
        <v>58</v>
      </c>
      <c r="C5794" s="63" t="s">
        <v>66</v>
      </c>
      <c r="D5794" s="63">
        <v>9</v>
      </c>
      <c r="E5794" s="63">
        <v>1.256564</v>
      </c>
      <c r="F5794" s="63">
        <v>1.3298970000000001</v>
      </c>
      <c r="G5794" s="63">
        <v>7.3333599999999999E-2</v>
      </c>
      <c r="H5794" s="63">
        <v>61.125</v>
      </c>
      <c r="I5794" s="63">
        <v>-7.1554000000000006E-2</v>
      </c>
      <c r="J5794" s="63">
        <v>1.40468E-2</v>
      </c>
      <c r="K5794" s="63">
        <v>7.3333599999999999E-2</v>
      </c>
      <c r="L5794" s="63">
        <v>0.1326205</v>
      </c>
      <c r="M5794" s="63">
        <v>0.2182212</v>
      </c>
      <c r="N5794" s="63">
        <v>1536</v>
      </c>
      <c r="O5794" s="63">
        <v>0.1130564</v>
      </c>
      <c r="P5794" s="63">
        <v>4</v>
      </c>
      <c r="Q5794" s="63">
        <v>1.2781749580960001E-2</v>
      </c>
    </row>
    <row r="5795" spans="1:17">
      <c r="A5795" s="63" t="s">
        <v>78</v>
      </c>
      <c r="B5795" s="63" t="s">
        <v>58</v>
      </c>
      <c r="C5795" s="63" t="s">
        <v>66</v>
      </c>
      <c r="D5795" s="63">
        <v>10</v>
      </c>
      <c r="E5795" s="63">
        <v>1.203427</v>
      </c>
      <c r="F5795" s="63">
        <v>1.279671</v>
      </c>
      <c r="G5795" s="63">
        <v>7.6243900000000003E-2</v>
      </c>
      <c r="H5795" s="63">
        <v>65.599999999999994</v>
      </c>
      <c r="I5795" s="63">
        <v>-6.8643700000000002E-2</v>
      </c>
      <c r="J5795" s="63">
        <v>1.6957E-2</v>
      </c>
      <c r="K5795" s="63">
        <v>7.6243900000000003E-2</v>
      </c>
      <c r="L5795" s="63">
        <v>0.1355307</v>
      </c>
      <c r="M5795" s="63">
        <v>0.22113150000000001</v>
      </c>
      <c r="N5795" s="63">
        <v>1536</v>
      </c>
      <c r="O5795" s="63">
        <v>0.1130564</v>
      </c>
      <c r="P5795" s="63">
        <v>4</v>
      </c>
      <c r="Q5795" s="63">
        <v>1.2781749580960001E-2</v>
      </c>
    </row>
    <row r="5796" spans="1:17">
      <c r="A5796" s="63" t="s">
        <v>78</v>
      </c>
      <c r="B5796" s="63" t="s">
        <v>58</v>
      </c>
      <c r="C5796" s="63" t="s">
        <v>66</v>
      </c>
      <c r="D5796" s="63">
        <v>11</v>
      </c>
      <c r="E5796" s="63">
        <v>1.1120080000000001</v>
      </c>
      <c r="F5796" s="63">
        <v>1.2666189999999999</v>
      </c>
      <c r="G5796" s="63">
        <v>0.15461040000000001</v>
      </c>
      <c r="H5796" s="63">
        <v>69.400000000000006</v>
      </c>
      <c r="I5796" s="63">
        <v>9.7228000000000002E-3</v>
      </c>
      <c r="J5796" s="63">
        <v>9.5323599999999994E-2</v>
      </c>
      <c r="K5796" s="63">
        <v>0.15461040000000001</v>
      </c>
      <c r="L5796" s="63">
        <v>0.21389720000000001</v>
      </c>
      <c r="M5796" s="63">
        <v>0.29949799999999999</v>
      </c>
      <c r="N5796" s="63">
        <v>1536</v>
      </c>
      <c r="O5796" s="63">
        <v>0.1130564</v>
      </c>
      <c r="P5796" s="63">
        <v>4</v>
      </c>
      <c r="Q5796" s="63">
        <v>1.2781749580960001E-2</v>
      </c>
    </row>
    <row r="5797" spans="1:17">
      <c r="A5797" s="63" t="s">
        <v>78</v>
      </c>
      <c r="B5797" s="63" t="s">
        <v>58</v>
      </c>
      <c r="C5797" s="63" t="s">
        <v>66</v>
      </c>
      <c r="D5797" s="63">
        <v>12</v>
      </c>
      <c r="E5797" s="63">
        <v>1.068959</v>
      </c>
      <c r="F5797" s="63">
        <v>1.2047209999999999</v>
      </c>
      <c r="G5797" s="63">
        <v>0.13576160000000001</v>
      </c>
      <c r="H5797" s="63">
        <v>72.474999999999994</v>
      </c>
      <c r="I5797" s="63">
        <v>-9.1260000000000004E-3</v>
      </c>
      <c r="J5797" s="63">
        <v>7.6474799999999996E-2</v>
      </c>
      <c r="K5797" s="63">
        <v>0.13576160000000001</v>
      </c>
      <c r="L5797" s="63">
        <v>0.19504850000000001</v>
      </c>
      <c r="M5797" s="63">
        <v>0.28064919999999999</v>
      </c>
      <c r="N5797" s="63">
        <v>1536</v>
      </c>
      <c r="O5797" s="63">
        <v>0.1130564</v>
      </c>
      <c r="P5797" s="63">
        <v>4</v>
      </c>
      <c r="Q5797" s="63">
        <v>1.2781749580960001E-2</v>
      </c>
    </row>
    <row r="5798" spans="1:17">
      <c r="A5798" s="63" t="s">
        <v>78</v>
      </c>
      <c r="B5798" s="63" t="s">
        <v>58</v>
      </c>
      <c r="C5798" s="63" t="s">
        <v>66</v>
      </c>
      <c r="D5798" s="63">
        <v>13</v>
      </c>
      <c r="E5798" s="63">
        <v>0.94659059999999995</v>
      </c>
      <c r="F5798" s="63">
        <v>1.1977530000000001</v>
      </c>
      <c r="G5798" s="63">
        <v>0.25116250000000001</v>
      </c>
      <c r="H5798" s="63">
        <v>74.575000000000003</v>
      </c>
      <c r="I5798" s="63">
        <v>0.10627490000000001</v>
      </c>
      <c r="J5798" s="63">
        <v>0.19187560000000001</v>
      </c>
      <c r="K5798" s="63">
        <v>0.25116250000000001</v>
      </c>
      <c r="L5798" s="63">
        <v>0.31044929999999998</v>
      </c>
      <c r="M5798" s="63">
        <v>0.39605010000000002</v>
      </c>
      <c r="N5798" s="63">
        <v>1536</v>
      </c>
      <c r="O5798" s="63">
        <v>0.1130564</v>
      </c>
      <c r="P5798" s="63">
        <v>4</v>
      </c>
      <c r="Q5798" s="63">
        <v>1.2781749580960001E-2</v>
      </c>
    </row>
    <row r="5799" spans="1:17">
      <c r="A5799" s="63" t="s">
        <v>78</v>
      </c>
      <c r="B5799" s="63" t="s">
        <v>58</v>
      </c>
      <c r="C5799" s="63" t="s">
        <v>66</v>
      </c>
      <c r="D5799" s="63">
        <v>14</v>
      </c>
      <c r="E5799" s="63">
        <v>0.91630230000000001</v>
      </c>
      <c r="F5799" s="63">
        <v>1.2059979999999999</v>
      </c>
      <c r="G5799" s="63">
        <v>0.2896956</v>
      </c>
      <c r="H5799" s="63">
        <v>76.5</v>
      </c>
      <c r="I5799" s="63">
        <v>0.14480799999999999</v>
      </c>
      <c r="J5799" s="63">
        <v>0.2304088</v>
      </c>
      <c r="K5799" s="63">
        <v>0.2896956</v>
      </c>
      <c r="L5799" s="63">
        <v>0.34898249999999997</v>
      </c>
      <c r="M5799" s="63">
        <v>0.4345832</v>
      </c>
      <c r="N5799" s="63">
        <v>1536</v>
      </c>
      <c r="O5799" s="63">
        <v>0.1130564</v>
      </c>
      <c r="P5799" s="63">
        <v>4</v>
      </c>
      <c r="Q5799" s="63">
        <v>1.2781749580960001E-2</v>
      </c>
    </row>
    <row r="5800" spans="1:17">
      <c r="A5800" s="63" t="s">
        <v>78</v>
      </c>
      <c r="B5800" s="63" t="s">
        <v>58</v>
      </c>
      <c r="C5800" s="63" t="s">
        <v>66</v>
      </c>
      <c r="D5800" s="63">
        <v>15</v>
      </c>
      <c r="E5800" s="63">
        <v>0.92574730000000005</v>
      </c>
      <c r="F5800" s="63">
        <v>1.180857</v>
      </c>
      <c r="G5800" s="63">
        <v>0.25511</v>
      </c>
      <c r="H5800" s="63">
        <v>78.174999999999997</v>
      </c>
      <c r="I5800" s="63">
        <v>0.1102224</v>
      </c>
      <c r="J5800" s="63">
        <v>0.1958232</v>
      </c>
      <c r="K5800" s="63">
        <v>0.25511</v>
      </c>
      <c r="L5800" s="63">
        <v>0.31439689999999998</v>
      </c>
      <c r="M5800" s="63">
        <v>0.39999760000000001</v>
      </c>
      <c r="N5800" s="63">
        <v>1536</v>
      </c>
      <c r="O5800" s="63">
        <v>0.1130564</v>
      </c>
      <c r="P5800" s="63">
        <v>4</v>
      </c>
      <c r="Q5800" s="63">
        <v>1.2781749580960001E-2</v>
      </c>
    </row>
    <row r="5801" spans="1:17">
      <c r="A5801" s="63" t="s">
        <v>78</v>
      </c>
      <c r="B5801" s="63" t="s">
        <v>58</v>
      </c>
      <c r="C5801" s="63" t="s">
        <v>66</v>
      </c>
      <c r="D5801" s="63">
        <v>16</v>
      </c>
      <c r="E5801" s="63">
        <v>0.96465610000000002</v>
      </c>
      <c r="F5801" s="63">
        <v>1.182169</v>
      </c>
      <c r="G5801" s="63">
        <v>0.21751329999999999</v>
      </c>
      <c r="H5801" s="63">
        <v>78.900000000000006</v>
      </c>
      <c r="I5801" s="63">
        <v>7.2625700000000001E-2</v>
      </c>
      <c r="J5801" s="63">
        <v>0.15822649999999999</v>
      </c>
      <c r="K5801" s="63">
        <v>0.21751329999999999</v>
      </c>
      <c r="L5801" s="63">
        <v>0.2768002</v>
      </c>
      <c r="M5801" s="63">
        <v>0.36240090000000003</v>
      </c>
      <c r="N5801" s="63">
        <v>1536</v>
      </c>
      <c r="O5801" s="63">
        <v>0.1130564</v>
      </c>
      <c r="P5801" s="63">
        <v>4</v>
      </c>
      <c r="Q5801" s="63">
        <v>1.2781749580960001E-2</v>
      </c>
    </row>
    <row r="5802" spans="1:17">
      <c r="A5802" s="63" t="s">
        <v>78</v>
      </c>
      <c r="B5802" s="63" t="s">
        <v>58</v>
      </c>
      <c r="C5802" s="63" t="s">
        <v>66</v>
      </c>
      <c r="D5802" s="63">
        <v>17</v>
      </c>
      <c r="E5802" s="63">
        <v>1.0483640000000001</v>
      </c>
      <c r="F5802" s="63">
        <v>1.234181</v>
      </c>
      <c r="G5802" s="63">
        <v>0.18581739999999999</v>
      </c>
      <c r="H5802" s="63">
        <v>78.724999999999994</v>
      </c>
      <c r="I5802" s="63">
        <v>4.0929800000000002E-2</v>
      </c>
      <c r="J5802" s="63">
        <v>0.12653049999999999</v>
      </c>
      <c r="K5802" s="63">
        <v>0.18581739999999999</v>
      </c>
      <c r="L5802" s="63">
        <v>0.24510419999999999</v>
      </c>
      <c r="M5802" s="63">
        <v>0.33070500000000003</v>
      </c>
      <c r="N5802" s="63">
        <v>1536</v>
      </c>
      <c r="O5802" s="63">
        <v>0.1130564</v>
      </c>
      <c r="P5802" s="63">
        <v>4</v>
      </c>
      <c r="Q5802" s="63">
        <v>1.2781749580960001E-2</v>
      </c>
    </row>
    <row r="5803" spans="1:17">
      <c r="A5803" s="63" t="s">
        <v>78</v>
      </c>
      <c r="B5803" s="63" t="s">
        <v>58</v>
      </c>
      <c r="C5803" s="63" t="s">
        <v>66</v>
      </c>
      <c r="D5803" s="63">
        <v>18</v>
      </c>
      <c r="E5803" s="63">
        <v>1.3073859999999999</v>
      </c>
      <c r="F5803" s="63">
        <v>1.386439</v>
      </c>
      <c r="G5803" s="63">
        <v>7.9052600000000001E-2</v>
      </c>
      <c r="H5803" s="63">
        <v>78.5</v>
      </c>
      <c r="I5803" s="63">
        <v>-6.5835000000000005E-2</v>
      </c>
      <c r="J5803" s="63">
        <v>1.9765700000000001E-2</v>
      </c>
      <c r="K5803" s="63">
        <v>7.9052600000000001E-2</v>
      </c>
      <c r="L5803" s="63">
        <v>0.1383394</v>
      </c>
      <c r="M5803" s="63">
        <v>0.22394020000000001</v>
      </c>
      <c r="N5803" s="63">
        <v>1536</v>
      </c>
      <c r="O5803" s="63">
        <v>0.1130564</v>
      </c>
      <c r="P5803" s="63">
        <v>4</v>
      </c>
      <c r="Q5803" s="63">
        <v>1.2781749580960001E-2</v>
      </c>
    </row>
    <row r="5804" spans="1:17">
      <c r="A5804" s="63" t="s">
        <v>78</v>
      </c>
      <c r="B5804" s="63" t="s">
        <v>58</v>
      </c>
      <c r="C5804" s="63" t="s">
        <v>66</v>
      </c>
      <c r="D5804" s="63">
        <v>19</v>
      </c>
      <c r="E5804" s="63">
        <v>1.5821940000000001</v>
      </c>
      <c r="F5804" s="63">
        <v>1.5174259999999999</v>
      </c>
      <c r="G5804" s="63">
        <v>-6.4768199999999998E-2</v>
      </c>
      <c r="H5804" s="63">
        <v>77.400000000000006</v>
      </c>
      <c r="I5804" s="63">
        <v>-0.2096558</v>
      </c>
      <c r="J5804" s="63">
        <v>-0.124055</v>
      </c>
      <c r="K5804" s="63">
        <v>-6.4768199999999998E-2</v>
      </c>
      <c r="L5804" s="63">
        <v>-5.4814E-3</v>
      </c>
      <c r="M5804" s="63">
        <v>8.0119399999999993E-2</v>
      </c>
      <c r="N5804" s="63">
        <v>1536</v>
      </c>
      <c r="O5804" s="63">
        <v>0.1130564</v>
      </c>
      <c r="P5804" s="63">
        <v>4</v>
      </c>
      <c r="Q5804" s="63">
        <v>1.2781749580960001E-2</v>
      </c>
    </row>
    <row r="5805" spans="1:17">
      <c r="A5805" s="63" t="s">
        <v>78</v>
      </c>
      <c r="B5805" s="63" t="s">
        <v>58</v>
      </c>
      <c r="C5805" s="63" t="s">
        <v>66</v>
      </c>
      <c r="D5805" s="63">
        <v>20</v>
      </c>
      <c r="E5805" s="63">
        <v>1.6277509999999999</v>
      </c>
      <c r="F5805" s="63">
        <v>1.512583</v>
      </c>
      <c r="G5805" s="63">
        <v>-0.1151683</v>
      </c>
      <c r="H5805" s="63">
        <v>74.075000000000003</v>
      </c>
      <c r="I5805" s="63">
        <v>-0.26005590000000001</v>
      </c>
      <c r="J5805" s="63">
        <v>-0.1744552</v>
      </c>
      <c r="K5805" s="63">
        <v>-0.1151683</v>
      </c>
      <c r="L5805" s="63">
        <v>-5.5881500000000001E-2</v>
      </c>
      <c r="M5805" s="63">
        <v>2.9719300000000001E-2</v>
      </c>
      <c r="N5805" s="63">
        <v>1536</v>
      </c>
      <c r="O5805" s="63">
        <v>0.1130564</v>
      </c>
      <c r="P5805" s="63">
        <v>4</v>
      </c>
      <c r="Q5805" s="63">
        <v>1.2781749580960001E-2</v>
      </c>
    </row>
    <row r="5806" spans="1:17">
      <c r="A5806" s="63" t="s">
        <v>78</v>
      </c>
      <c r="B5806" s="63" t="s">
        <v>58</v>
      </c>
      <c r="C5806" s="63" t="s">
        <v>66</v>
      </c>
      <c r="D5806" s="63">
        <v>21</v>
      </c>
      <c r="E5806" s="63">
        <v>1.636158</v>
      </c>
      <c r="F5806" s="63">
        <v>1.4883</v>
      </c>
      <c r="G5806" s="63">
        <v>-0.14785860000000001</v>
      </c>
      <c r="H5806" s="63">
        <v>71.125</v>
      </c>
      <c r="I5806" s="63">
        <v>-0.29274620000000001</v>
      </c>
      <c r="J5806" s="63">
        <v>-0.20714550000000001</v>
      </c>
      <c r="K5806" s="63">
        <v>-0.14785860000000001</v>
      </c>
      <c r="L5806" s="63">
        <v>-8.8571800000000006E-2</v>
      </c>
      <c r="M5806" s="63">
        <v>-2.9710000000000001E-3</v>
      </c>
      <c r="N5806" s="63">
        <v>1536</v>
      </c>
      <c r="O5806" s="63">
        <v>0.1130564</v>
      </c>
      <c r="P5806" s="63">
        <v>4</v>
      </c>
      <c r="Q5806" s="63">
        <v>1.2781749580960001E-2</v>
      </c>
    </row>
    <row r="5807" spans="1:17">
      <c r="A5807" s="63" t="s">
        <v>78</v>
      </c>
      <c r="B5807" s="63" t="s">
        <v>58</v>
      </c>
      <c r="C5807" s="63" t="s">
        <v>66</v>
      </c>
      <c r="D5807" s="63">
        <v>22</v>
      </c>
      <c r="E5807" s="63">
        <v>1.4838769999999999</v>
      </c>
      <c r="F5807" s="63">
        <v>1.3355900000000001</v>
      </c>
      <c r="G5807" s="63">
        <v>-0.14828659999999999</v>
      </c>
      <c r="H5807" s="63">
        <v>68.424999999999997</v>
      </c>
      <c r="I5807" s="63">
        <v>-0.2931742</v>
      </c>
      <c r="J5807" s="63">
        <v>-0.20757339999999999</v>
      </c>
      <c r="K5807" s="63">
        <v>-0.14828659999999999</v>
      </c>
      <c r="L5807" s="63">
        <v>-8.8999700000000001E-2</v>
      </c>
      <c r="M5807" s="63">
        <v>-3.3990000000000001E-3</v>
      </c>
      <c r="N5807" s="63">
        <v>1536</v>
      </c>
      <c r="O5807" s="63">
        <v>0.1130564</v>
      </c>
      <c r="P5807" s="63">
        <v>4</v>
      </c>
      <c r="Q5807" s="63">
        <v>1.2781749580960001E-2</v>
      </c>
    </row>
    <row r="5808" spans="1:17">
      <c r="A5808" s="63" t="s">
        <v>78</v>
      </c>
      <c r="B5808" s="63" t="s">
        <v>58</v>
      </c>
      <c r="C5808" s="63" t="s">
        <v>66</v>
      </c>
      <c r="D5808" s="63">
        <v>23</v>
      </c>
      <c r="E5808" s="63">
        <v>1.241771</v>
      </c>
      <c r="F5808" s="63">
        <v>1.1015919999999999</v>
      </c>
      <c r="G5808" s="63">
        <v>-0.14017840000000001</v>
      </c>
      <c r="H5808" s="63">
        <v>65.95</v>
      </c>
      <c r="I5808" s="63">
        <v>-0.28506599999999999</v>
      </c>
      <c r="J5808" s="63">
        <v>-0.19946530000000001</v>
      </c>
      <c r="K5808" s="63">
        <v>-0.14017840000000001</v>
      </c>
      <c r="L5808" s="63">
        <v>-8.0891599999999994E-2</v>
      </c>
      <c r="M5808" s="63">
        <v>4.7092000000000002E-3</v>
      </c>
      <c r="N5808" s="63">
        <v>1536</v>
      </c>
      <c r="O5808" s="63">
        <v>0.1130564</v>
      </c>
      <c r="P5808" s="63">
        <v>4</v>
      </c>
      <c r="Q5808" s="63">
        <v>1.2781749580960001E-2</v>
      </c>
    </row>
    <row r="5809" spans="1:17">
      <c r="A5809" s="63" t="s">
        <v>78</v>
      </c>
      <c r="B5809" s="63" t="s">
        <v>58</v>
      </c>
      <c r="C5809" s="63" t="s">
        <v>66</v>
      </c>
      <c r="D5809" s="63">
        <v>24</v>
      </c>
      <c r="E5809" s="63">
        <v>1.001401</v>
      </c>
      <c r="F5809" s="63">
        <v>0.85930930000000005</v>
      </c>
      <c r="G5809" s="63">
        <v>-0.14209160000000001</v>
      </c>
      <c r="H5809" s="63">
        <v>63.524999999999999</v>
      </c>
      <c r="I5809" s="63">
        <v>-0.28697919999999999</v>
      </c>
      <c r="J5809" s="63">
        <v>-0.20137849999999999</v>
      </c>
      <c r="K5809" s="63">
        <v>-0.14209160000000001</v>
      </c>
      <c r="L5809" s="63">
        <v>-8.2804799999999998E-2</v>
      </c>
      <c r="M5809" s="63">
        <v>2.7959999999999999E-3</v>
      </c>
      <c r="N5809" s="63">
        <v>1536</v>
      </c>
      <c r="O5809" s="63">
        <v>0.1130564</v>
      </c>
      <c r="P5809" s="63">
        <v>4</v>
      </c>
      <c r="Q5809" s="63">
        <v>1.2781749580960001E-2</v>
      </c>
    </row>
    <row r="5810" spans="1:17">
      <c r="A5810" s="63" t="s">
        <v>78</v>
      </c>
      <c r="B5810" s="63" t="s">
        <v>58</v>
      </c>
      <c r="C5810" s="63" t="s">
        <v>67</v>
      </c>
      <c r="D5810" s="63">
        <v>1</v>
      </c>
      <c r="E5810" s="63">
        <v>0.99295429999999996</v>
      </c>
      <c r="F5810" s="63">
        <v>0.75670740000000003</v>
      </c>
      <c r="G5810" s="63">
        <v>-0.23624680000000001</v>
      </c>
      <c r="H5810" s="63">
        <v>66.456500000000005</v>
      </c>
      <c r="I5810" s="63">
        <v>-0.38113439999999998</v>
      </c>
      <c r="J5810" s="63">
        <v>-0.29553370000000001</v>
      </c>
      <c r="K5810" s="63">
        <v>-0.23624680000000001</v>
      </c>
      <c r="L5810" s="63">
        <v>-0.17696000000000001</v>
      </c>
      <c r="M5810" s="63">
        <v>-9.1359200000000002E-2</v>
      </c>
      <c r="N5810" s="63">
        <v>1536</v>
      </c>
      <c r="O5810" s="63">
        <v>0.1130564</v>
      </c>
      <c r="P5810" s="63">
        <v>5</v>
      </c>
      <c r="Q5810" s="63">
        <v>1.2781749580960001E-2</v>
      </c>
    </row>
    <row r="5811" spans="1:17">
      <c r="A5811" s="63" t="s">
        <v>78</v>
      </c>
      <c r="B5811" s="63" t="s">
        <v>58</v>
      </c>
      <c r="C5811" s="63" t="s">
        <v>67</v>
      </c>
      <c r="D5811" s="63">
        <v>2</v>
      </c>
      <c r="E5811" s="63">
        <v>0.86075840000000003</v>
      </c>
      <c r="F5811" s="63">
        <v>0.62050399999999994</v>
      </c>
      <c r="G5811" s="63">
        <v>-0.24025440000000001</v>
      </c>
      <c r="H5811" s="63">
        <v>64.847800000000007</v>
      </c>
      <c r="I5811" s="63">
        <v>-0.38514199999999998</v>
      </c>
      <c r="J5811" s="63">
        <v>-0.29954120000000001</v>
      </c>
      <c r="K5811" s="63">
        <v>-0.24025440000000001</v>
      </c>
      <c r="L5811" s="63">
        <v>-0.18096760000000001</v>
      </c>
      <c r="M5811" s="63">
        <v>-9.5366800000000002E-2</v>
      </c>
      <c r="N5811" s="63">
        <v>1536</v>
      </c>
      <c r="O5811" s="63">
        <v>0.1130564</v>
      </c>
      <c r="P5811" s="63">
        <v>5</v>
      </c>
      <c r="Q5811" s="63">
        <v>1.2781749580960001E-2</v>
      </c>
    </row>
    <row r="5812" spans="1:17">
      <c r="A5812" s="63" t="s">
        <v>78</v>
      </c>
      <c r="B5812" s="63" t="s">
        <v>58</v>
      </c>
      <c r="C5812" s="63" t="s">
        <v>67</v>
      </c>
      <c r="D5812" s="63">
        <v>3</v>
      </c>
      <c r="E5812" s="63">
        <v>0.83781340000000004</v>
      </c>
      <c r="F5812" s="63">
        <v>0.59971839999999998</v>
      </c>
      <c r="G5812" s="63">
        <v>-0.238095</v>
      </c>
      <c r="H5812" s="63">
        <v>63.130400000000002</v>
      </c>
      <c r="I5812" s="63">
        <v>-0.38298260000000001</v>
      </c>
      <c r="J5812" s="63">
        <v>-0.29738179999999997</v>
      </c>
      <c r="K5812" s="63">
        <v>-0.238095</v>
      </c>
      <c r="L5812" s="63">
        <v>-0.1788082</v>
      </c>
      <c r="M5812" s="63">
        <v>-9.3207399999999996E-2</v>
      </c>
      <c r="N5812" s="63">
        <v>1536</v>
      </c>
      <c r="O5812" s="63">
        <v>0.1130564</v>
      </c>
      <c r="P5812" s="63">
        <v>5</v>
      </c>
      <c r="Q5812" s="63">
        <v>1.2781749580960001E-2</v>
      </c>
    </row>
    <row r="5813" spans="1:17">
      <c r="A5813" s="63" t="s">
        <v>78</v>
      </c>
      <c r="B5813" s="63" t="s">
        <v>58</v>
      </c>
      <c r="C5813" s="63" t="s">
        <v>67</v>
      </c>
      <c r="D5813" s="63">
        <v>4</v>
      </c>
      <c r="E5813" s="63">
        <v>0.84056260000000005</v>
      </c>
      <c r="F5813" s="63">
        <v>0.62653789999999998</v>
      </c>
      <c r="G5813" s="63">
        <v>-0.21402479999999999</v>
      </c>
      <c r="H5813" s="63">
        <v>61.978299999999997</v>
      </c>
      <c r="I5813" s="63">
        <v>-0.35891240000000002</v>
      </c>
      <c r="J5813" s="63">
        <v>-0.27331159999999999</v>
      </c>
      <c r="K5813" s="63">
        <v>-0.21402479999999999</v>
      </c>
      <c r="L5813" s="63">
        <v>-0.15473790000000001</v>
      </c>
      <c r="M5813" s="63">
        <v>-6.9137199999999996E-2</v>
      </c>
      <c r="N5813" s="63">
        <v>1536</v>
      </c>
      <c r="O5813" s="63">
        <v>0.1130564</v>
      </c>
      <c r="P5813" s="63">
        <v>5</v>
      </c>
      <c r="Q5813" s="63">
        <v>1.2781749580960001E-2</v>
      </c>
    </row>
    <row r="5814" spans="1:17">
      <c r="A5814" s="63" t="s">
        <v>78</v>
      </c>
      <c r="B5814" s="63" t="s">
        <v>58</v>
      </c>
      <c r="C5814" s="63" t="s">
        <v>67</v>
      </c>
      <c r="D5814" s="63">
        <v>5</v>
      </c>
      <c r="E5814" s="63">
        <v>0.86274790000000001</v>
      </c>
      <c r="F5814" s="63">
        <v>0.64765099999999998</v>
      </c>
      <c r="G5814" s="63">
        <v>-0.21509700000000001</v>
      </c>
      <c r="H5814" s="63">
        <v>60.717399999999998</v>
      </c>
      <c r="I5814" s="63">
        <v>-0.35998449999999999</v>
      </c>
      <c r="J5814" s="63">
        <v>-0.27438380000000001</v>
      </c>
      <c r="K5814" s="63">
        <v>-0.21509700000000001</v>
      </c>
      <c r="L5814" s="63">
        <v>-0.15581010000000001</v>
      </c>
      <c r="M5814" s="63">
        <v>-7.0209400000000005E-2</v>
      </c>
      <c r="N5814" s="63">
        <v>1536</v>
      </c>
      <c r="O5814" s="63">
        <v>0.1130564</v>
      </c>
      <c r="P5814" s="63">
        <v>5</v>
      </c>
      <c r="Q5814" s="63">
        <v>1.2781749580960001E-2</v>
      </c>
    </row>
    <row r="5815" spans="1:17">
      <c r="A5815" s="63" t="s">
        <v>78</v>
      </c>
      <c r="B5815" s="63" t="s">
        <v>58</v>
      </c>
      <c r="C5815" s="63" t="s">
        <v>67</v>
      </c>
      <c r="D5815" s="63">
        <v>6</v>
      </c>
      <c r="E5815" s="63">
        <v>0.97390699999999997</v>
      </c>
      <c r="F5815" s="63">
        <v>0.70694880000000004</v>
      </c>
      <c r="G5815" s="63">
        <v>-0.26695819999999998</v>
      </c>
      <c r="H5815" s="63">
        <v>59.326099999999997</v>
      </c>
      <c r="I5815" s="63">
        <v>-0.41184579999999998</v>
      </c>
      <c r="J5815" s="63">
        <v>-0.32624500000000001</v>
      </c>
      <c r="K5815" s="63">
        <v>-0.26695819999999998</v>
      </c>
      <c r="L5815" s="63">
        <v>-0.2076713</v>
      </c>
      <c r="M5815" s="63">
        <v>-0.1220706</v>
      </c>
      <c r="N5815" s="63">
        <v>1536</v>
      </c>
      <c r="O5815" s="63">
        <v>0.1130564</v>
      </c>
      <c r="P5815" s="63">
        <v>5</v>
      </c>
      <c r="Q5815" s="63">
        <v>1.2781749580960001E-2</v>
      </c>
    </row>
    <row r="5816" spans="1:17">
      <c r="A5816" s="63" t="s">
        <v>78</v>
      </c>
      <c r="B5816" s="63" t="s">
        <v>58</v>
      </c>
      <c r="C5816" s="63" t="s">
        <v>67</v>
      </c>
      <c r="D5816" s="63">
        <v>7</v>
      </c>
      <c r="E5816" s="63">
        <v>1.2474780000000001</v>
      </c>
      <c r="F5816" s="63">
        <v>0.97487740000000001</v>
      </c>
      <c r="G5816" s="63">
        <v>-0.27260079999999998</v>
      </c>
      <c r="H5816" s="63">
        <v>59.173900000000003</v>
      </c>
      <c r="I5816" s="63">
        <v>-0.41748839999999998</v>
      </c>
      <c r="J5816" s="63">
        <v>-0.33188770000000001</v>
      </c>
      <c r="K5816" s="63">
        <v>-0.27260079999999998</v>
      </c>
      <c r="L5816" s="63">
        <v>-0.213314</v>
      </c>
      <c r="M5816" s="63">
        <v>-0.1277132</v>
      </c>
      <c r="N5816" s="63">
        <v>1536</v>
      </c>
      <c r="O5816" s="63">
        <v>0.1130564</v>
      </c>
      <c r="P5816" s="63">
        <v>5</v>
      </c>
      <c r="Q5816" s="63">
        <v>1.2781749580960001E-2</v>
      </c>
    </row>
    <row r="5817" spans="1:17">
      <c r="A5817" s="63" t="s">
        <v>78</v>
      </c>
      <c r="B5817" s="63" t="s">
        <v>58</v>
      </c>
      <c r="C5817" s="63" t="s">
        <v>67</v>
      </c>
      <c r="D5817" s="63">
        <v>8</v>
      </c>
      <c r="E5817" s="63">
        <v>1.4360219999999999</v>
      </c>
      <c r="F5817" s="63">
        <v>1.208583</v>
      </c>
      <c r="G5817" s="63">
        <v>-0.22743959999999999</v>
      </c>
      <c r="H5817" s="63">
        <v>62.587000000000003</v>
      </c>
      <c r="I5817" s="63">
        <v>-0.37232720000000002</v>
      </c>
      <c r="J5817" s="63">
        <v>-0.2867265</v>
      </c>
      <c r="K5817" s="63">
        <v>-0.22743959999999999</v>
      </c>
      <c r="L5817" s="63">
        <v>-0.16815279999999999</v>
      </c>
      <c r="M5817" s="63">
        <v>-8.2552E-2</v>
      </c>
      <c r="N5817" s="63">
        <v>1536</v>
      </c>
      <c r="O5817" s="63">
        <v>0.1130564</v>
      </c>
      <c r="P5817" s="63">
        <v>5</v>
      </c>
      <c r="Q5817" s="63">
        <v>1.2781749580960001E-2</v>
      </c>
    </row>
    <row r="5818" spans="1:17">
      <c r="A5818" s="63" t="s">
        <v>78</v>
      </c>
      <c r="B5818" s="63" t="s">
        <v>58</v>
      </c>
      <c r="C5818" s="63" t="s">
        <v>67</v>
      </c>
      <c r="D5818" s="63">
        <v>9</v>
      </c>
      <c r="E5818" s="63">
        <v>1.406218</v>
      </c>
      <c r="F5818" s="63">
        <v>1.2956529999999999</v>
      </c>
      <c r="G5818" s="63">
        <v>-0.1105655</v>
      </c>
      <c r="H5818" s="63">
        <v>66.804299999999998</v>
      </c>
      <c r="I5818" s="63">
        <v>-0.25545309999999999</v>
      </c>
      <c r="J5818" s="63">
        <v>-0.16985239999999999</v>
      </c>
      <c r="K5818" s="63">
        <v>-0.1105655</v>
      </c>
      <c r="L5818" s="63">
        <v>-5.1278700000000003E-2</v>
      </c>
      <c r="M5818" s="63">
        <v>3.4322100000000001E-2</v>
      </c>
      <c r="N5818" s="63">
        <v>1536</v>
      </c>
      <c r="O5818" s="63">
        <v>0.1130564</v>
      </c>
      <c r="P5818" s="63">
        <v>5</v>
      </c>
      <c r="Q5818" s="63">
        <v>1.2781749580960001E-2</v>
      </c>
    </row>
    <row r="5819" spans="1:17">
      <c r="A5819" s="63" t="s">
        <v>78</v>
      </c>
      <c r="B5819" s="63" t="s">
        <v>58</v>
      </c>
      <c r="C5819" s="63" t="s">
        <v>67</v>
      </c>
      <c r="D5819" s="63">
        <v>10</v>
      </c>
      <c r="E5819" s="63">
        <v>1.460982</v>
      </c>
      <c r="F5819" s="63">
        <v>1.3555680000000001</v>
      </c>
      <c r="G5819" s="63">
        <v>-0.1054138</v>
      </c>
      <c r="H5819" s="63">
        <v>70.543499999999995</v>
      </c>
      <c r="I5819" s="63">
        <v>-0.25030140000000001</v>
      </c>
      <c r="J5819" s="63">
        <v>-0.1647006</v>
      </c>
      <c r="K5819" s="63">
        <v>-0.1054138</v>
      </c>
      <c r="L5819" s="63">
        <v>-4.6127000000000001E-2</v>
      </c>
      <c r="M5819" s="63">
        <v>3.9473800000000003E-2</v>
      </c>
      <c r="N5819" s="63">
        <v>1536</v>
      </c>
      <c r="O5819" s="63">
        <v>0.1130564</v>
      </c>
      <c r="P5819" s="63">
        <v>5</v>
      </c>
      <c r="Q5819" s="63">
        <v>1.2781749580960001E-2</v>
      </c>
    </row>
    <row r="5820" spans="1:17">
      <c r="A5820" s="63" t="s">
        <v>78</v>
      </c>
      <c r="B5820" s="63" t="s">
        <v>58</v>
      </c>
      <c r="C5820" s="63" t="s">
        <v>67</v>
      </c>
      <c r="D5820" s="63">
        <v>11</v>
      </c>
      <c r="E5820" s="63">
        <v>1.4353800000000001</v>
      </c>
      <c r="F5820" s="63">
        <v>1.4596819999999999</v>
      </c>
      <c r="G5820" s="63">
        <v>2.4302799999999999E-2</v>
      </c>
      <c r="H5820" s="63">
        <v>73.543499999999995</v>
      </c>
      <c r="I5820" s="63">
        <v>-0.12058480000000001</v>
      </c>
      <c r="J5820" s="63">
        <v>-3.4984000000000001E-2</v>
      </c>
      <c r="K5820" s="63">
        <v>2.4302799999999999E-2</v>
      </c>
      <c r="L5820" s="63">
        <v>8.3589700000000003E-2</v>
      </c>
      <c r="M5820" s="63">
        <v>0.16919039999999999</v>
      </c>
      <c r="N5820" s="63">
        <v>1536</v>
      </c>
      <c r="O5820" s="63">
        <v>0.1130564</v>
      </c>
      <c r="P5820" s="63">
        <v>5</v>
      </c>
      <c r="Q5820" s="63">
        <v>1.2781749580960001E-2</v>
      </c>
    </row>
    <row r="5821" spans="1:17">
      <c r="A5821" s="63" t="s">
        <v>78</v>
      </c>
      <c r="B5821" s="63" t="s">
        <v>58</v>
      </c>
      <c r="C5821" s="63" t="s">
        <v>67</v>
      </c>
      <c r="D5821" s="63">
        <v>12</v>
      </c>
      <c r="E5821" s="63">
        <v>1.3971739999999999</v>
      </c>
      <c r="F5821" s="63">
        <v>1.522556</v>
      </c>
      <c r="G5821" s="63">
        <v>0.12538270000000001</v>
      </c>
      <c r="H5821" s="63">
        <v>76.587000000000003</v>
      </c>
      <c r="I5821" s="63">
        <v>-1.9504899999999999E-2</v>
      </c>
      <c r="J5821" s="63">
        <v>6.6095799999999996E-2</v>
      </c>
      <c r="K5821" s="63">
        <v>0.12538270000000001</v>
      </c>
      <c r="L5821" s="63">
        <v>0.18466949999999999</v>
      </c>
      <c r="M5821" s="63">
        <v>0.27027030000000002</v>
      </c>
      <c r="N5821" s="63">
        <v>1536</v>
      </c>
      <c r="O5821" s="63">
        <v>0.1130564</v>
      </c>
      <c r="P5821" s="63">
        <v>5</v>
      </c>
      <c r="Q5821" s="63">
        <v>1.2781749580960001E-2</v>
      </c>
    </row>
    <row r="5822" spans="1:17">
      <c r="A5822" s="63" t="s">
        <v>78</v>
      </c>
      <c r="B5822" s="63" t="s">
        <v>58</v>
      </c>
      <c r="C5822" s="63" t="s">
        <v>67</v>
      </c>
      <c r="D5822" s="63">
        <v>13</v>
      </c>
      <c r="E5822" s="63">
        <v>1.3130649999999999</v>
      </c>
      <c r="F5822" s="63">
        <v>1.617202</v>
      </c>
      <c r="G5822" s="63">
        <v>0.30413659999999998</v>
      </c>
      <c r="H5822" s="63">
        <v>79</v>
      </c>
      <c r="I5822" s="63">
        <v>0.159249</v>
      </c>
      <c r="J5822" s="63">
        <v>0.24484980000000001</v>
      </c>
      <c r="K5822" s="63">
        <v>0.30413659999999998</v>
      </c>
      <c r="L5822" s="63">
        <v>0.36342350000000001</v>
      </c>
      <c r="M5822" s="63">
        <v>0.44902419999999998</v>
      </c>
      <c r="N5822" s="63">
        <v>1536</v>
      </c>
      <c r="O5822" s="63">
        <v>0.1130564</v>
      </c>
      <c r="P5822" s="63">
        <v>5</v>
      </c>
      <c r="Q5822" s="63">
        <v>1.2781749580960001E-2</v>
      </c>
    </row>
    <row r="5823" spans="1:17">
      <c r="A5823" s="63" t="s">
        <v>78</v>
      </c>
      <c r="B5823" s="63" t="s">
        <v>58</v>
      </c>
      <c r="C5823" s="63" t="s">
        <v>67</v>
      </c>
      <c r="D5823" s="63">
        <v>14</v>
      </c>
      <c r="E5823" s="63">
        <v>1.3320529999999999</v>
      </c>
      <c r="F5823" s="63">
        <v>1.714299</v>
      </c>
      <c r="G5823" s="63">
        <v>0.38224629999999998</v>
      </c>
      <c r="H5823" s="63">
        <v>80.673900000000003</v>
      </c>
      <c r="I5823" s="63">
        <v>0.23735870000000001</v>
      </c>
      <c r="J5823" s="63">
        <v>0.32295940000000001</v>
      </c>
      <c r="K5823" s="63">
        <v>0.38224629999999998</v>
      </c>
      <c r="L5823" s="63">
        <v>0.44153310000000001</v>
      </c>
      <c r="M5823" s="63">
        <v>0.52713379999999999</v>
      </c>
      <c r="N5823" s="63">
        <v>1536</v>
      </c>
      <c r="O5823" s="63">
        <v>0.1130564</v>
      </c>
      <c r="P5823" s="63">
        <v>5</v>
      </c>
      <c r="Q5823" s="63">
        <v>1.2781749580960001E-2</v>
      </c>
    </row>
    <row r="5824" spans="1:17">
      <c r="A5824" s="63" t="s">
        <v>78</v>
      </c>
      <c r="B5824" s="63" t="s">
        <v>58</v>
      </c>
      <c r="C5824" s="63" t="s">
        <v>67</v>
      </c>
      <c r="D5824" s="63">
        <v>15</v>
      </c>
      <c r="E5824" s="63">
        <v>1.354692</v>
      </c>
      <c r="F5824" s="63">
        <v>1.7744880000000001</v>
      </c>
      <c r="G5824" s="63">
        <v>0.41979610000000001</v>
      </c>
      <c r="H5824" s="63">
        <v>82.239099999999993</v>
      </c>
      <c r="I5824" s="63">
        <v>0.2749085</v>
      </c>
      <c r="J5824" s="63">
        <v>0.36050929999999998</v>
      </c>
      <c r="K5824" s="63">
        <v>0.41979610000000001</v>
      </c>
      <c r="L5824" s="63">
        <v>0.47908289999999998</v>
      </c>
      <c r="M5824" s="63">
        <v>0.56468370000000001</v>
      </c>
      <c r="N5824" s="63">
        <v>1536</v>
      </c>
      <c r="O5824" s="63">
        <v>0.1130564</v>
      </c>
      <c r="P5824" s="63">
        <v>5</v>
      </c>
      <c r="Q5824" s="63">
        <v>1.2781749580960001E-2</v>
      </c>
    </row>
    <row r="5825" spans="1:17">
      <c r="A5825" s="63" t="s">
        <v>78</v>
      </c>
      <c r="B5825" s="63" t="s">
        <v>58</v>
      </c>
      <c r="C5825" s="63" t="s">
        <v>67</v>
      </c>
      <c r="D5825" s="63">
        <v>16</v>
      </c>
      <c r="E5825" s="63">
        <v>1.4554020000000001</v>
      </c>
      <c r="F5825" s="63">
        <v>1.8536550000000001</v>
      </c>
      <c r="G5825" s="63">
        <v>0.39825199999999999</v>
      </c>
      <c r="H5825" s="63">
        <v>83.434799999999996</v>
      </c>
      <c r="I5825" s="63">
        <v>0.25336439999999999</v>
      </c>
      <c r="J5825" s="63">
        <v>0.33896520000000002</v>
      </c>
      <c r="K5825" s="63">
        <v>0.39825199999999999</v>
      </c>
      <c r="L5825" s="63">
        <v>0.45753880000000002</v>
      </c>
      <c r="M5825" s="63">
        <v>0.54313959999999994</v>
      </c>
      <c r="N5825" s="63">
        <v>1536</v>
      </c>
      <c r="O5825" s="63">
        <v>0.1130564</v>
      </c>
      <c r="P5825" s="63">
        <v>5</v>
      </c>
      <c r="Q5825" s="63">
        <v>1.2781749580960001E-2</v>
      </c>
    </row>
    <row r="5826" spans="1:17">
      <c r="A5826" s="63" t="s">
        <v>78</v>
      </c>
      <c r="B5826" s="63" t="s">
        <v>58</v>
      </c>
      <c r="C5826" s="63" t="s">
        <v>67</v>
      </c>
      <c r="D5826" s="63">
        <v>17</v>
      </c>
      <c r="E5826" s="63">
        <v>1.598206</v>
      </c>
      <c r="F5826" s="63">
        <v>1.9503429999999999</v>
      </c>
      <c r="G5826" s="63">
        <v>0.35213719999999998</v>
      </c>
      <c r="H5826" s="63">
        <v>83.847800000000007</v>
      </c>
      <c r="I5826" s="63">
        <v>0.20724960000000001</v>
      </c>
      <c r="J5826" s="63">
        <v>0.29285040000000001</v>
      </c>
      <c r="K5826" s="63">
        <v>0.35213719999999998</v>
      </c>
      <c r="L5826" s="63">
        <v>0.41142400000000001</v>
      </c>
      <c r="M5826" s="63">
        <v>0.49702479999999999</v>
      </c>
      <c r="N5826" s="63">
        <v>1536</v>
      </c>
      <c r="O5826" s="63">
        <v>0.1130564</v>
      </c>
      <c r="P5826" s="63">
        <v>5</v>
      </c>
      <c r="Q5826" s="63">
        <v>1.2781749580960001E-2</v>
      </c>
    </row>
    <row r="5827" spans="1:17">
      <c r="A5827" s="63" t="s">
        <v>78</v>
      </c>
      <c r="B5827" s="63" t="s">
        <v>58</v>
      </c>
      <c r="C5827" s="63" t="s">
        <v>67</v>
      </c>
      <c r="D5827" s="63">
        <v>18</v>
      </c>
      <c r="E5827" s="63">
        <v>1.8134319999999999</v>
      </c>
      <c r="F5827" s="63">
        <v>2.100867</v>
      </c>
      <c r="G5827" s="63">
        <v>0.2874352</v>
      </c>
      <c r="H5827" s="63">
        <v>83.847800000000007</v>
      </c>
      <c r="I5827" s="63">
        <v>0.1425476</v>
      </c>
      <c r="J5827" s="63">
        <v>0.2281483</v>
      </c>
      <c r="K5827" s="63">
        <v>0.2874352</v>
      </c>
      <c r="L5827" s="63">
        <v>0.34672199999999997</v>
      </c>
      <c r="M5827" s="63">
        <v>0.43232280000000001</v>
      </c>
      <c r="N5827" s="63">
        <v>1536</v>
      </c>
      <c r="O5827" s="63">
        <v>0.1130564</v>
      </c>
      <c r="P5827" s="63">
        <v>5</v>
      </c>
      <c r="Q5827" s="63">
        <v>1.2781749580960001E-2</v>
      </c>
    </row>
    <row r="5828" spans="1:17">
      <c r="A5828" s="63" t="s">
        <v>78</v>
      </c>
      <c r="B5828" s="63" t="s">
        <v>58</v>
      </c>
      <c r="C5828" s="63" t="s">
        <v>67</v>
      </c>
      <c r="D5828" s="63">
        <v>19</v>
      </c>
      <c r="E5828" s="63">
        <v>2.1504189999999999</v>
      </c>
      <c r="F5828" s="63">
        <v>2.1786880000000002</v>
      </c>
      <c r="G5828" s="63">
        <v>2.8269099999999998E-2</v>
      </c>
      <c r="H5828" s="63">
        <v>82.869600000000005</v>
      </c>
      <c r="I5828" s="63">
        <v>-0.1166185</v>
      </c>
      <c r="J5828" s="63">
        <v>-3.1017800000000002E-2</v>
      </c>
      <c r="K5828" s="63">
        <v>2.8269099999999998E-2</v>
      </c>
      <c r="L5828" s="63">
        <v>8.7555900000000006E-2</v>
      </c>
      <c r="M5828" s="63">
        <v>0.17315659999999999</v>
      </c>
      <c r="N5828" s="63">
        <v>1536</v>
      </c>
      <c r="O5828" s="63">
        <v>0.1130564</v>
      </c>
      <c r="P5828" s="63">
        <v>5</v>
      </c>
      <c r="Q5828" s="63">
        <v>1.2781749580960001E-2</v>
      </c>
    </row>
    <row r="5829" spans="1:17">
      <c r="A5829" s="63" t="s">
        <v>78</v>
      </c>
      <c r="B5829" s="63" t="s">
        <v>58</v>
      </c>
      <c r="C5829" s="63" t="s">
        <v>67</v>
      </c>
      <c r="D5829" s="63">
        <v>20</v>
      </c>
      <c r="E5829" s="63">
        <v>2.1727859999999999</v>
      </c>
      <c r="F5829" s="63">
        <v>2.0827840000000002</v>
      </c>
      <c r="G5829" s="63">
        <v>-9.0001600000000001E-2</v>
      </c>
      <c r="H5829" s="63">
        <v>80.217399999999998</v>
      </c>
      <c r="I5829" s="63">
        <v>-0.23488919999999999</v>
      </c>
      <c r="J5829" s="63">
        <v>-0.14928839999999999</v>
      </c>
      <c r="K5829" s="63">
        <v>-9.0001600000000001E-2</v>
      </c>
      <c r="L5829" s="63">
        <v>-3.07148E-2</v>
      </c>
      <c r="M5829" s="63">
        <v>5.4885999999999997E-2</v>
      </c>
      <c r="N5829" s="63">
        <v>1536</v>
      </c>
      <c r="O5829" s="63">
        <v>0.1130564</v>
      </c>
      <c r="P5829" s="63">
        <v>5</v>
      </c>
      <c r="Q5829" s="63">
        <v>1.2781749580960001E-2</v>
      </c>
    </row>
    <row r="5830" spans="1:17">
      <c r="A5830" s="63" t="s">
        <v>78</v>
      </c>
      <c r="B5830" s="63" t="s">
        <v>58</v>
      </c>
      <c r="C5830" s="63" t="s">
        <v>67</v>
      </c>
      <c r="D5830" s="63">
        <v>21</v>
      </c>
      <c r="E5830" s="63">
        <v>2.1480389999999998</v>
      </c>
      <c r="F5830" s="63">
        <v>1.9471000000000001</v>
      </c>
      <c r="G5830" s="63">
        <v>-0.20093920000000001</v>
      </c>
      <c r="H5830" s="63">
        <v>77.065200000000004</v>
      </c>
      <c r="I5830" s="63">
        <v>-0.34582679999999999</v>
      </c>
      <c r="J5830" s="63">
        <v>-0.26022600000000001</v>
      </c>
      <c r="K5830" s="63">
        <v>-0.20093920000000001</v>
      </c>
      <c r="L5830" s="63">
        <v>-0.14165230000000001</v>
      </c>
      <c r="M5830" s="63">
        <v>-5.60516E-2</v>
      </c>
      <c r="N5830" s="63">
        <v>1536</v>
      </c>
      <c r="O5830" s="63">
        <v>0.1130564</v>
      </c>
      <c r="P5830" s="63">
        <v>5</v>
      </c>
      <c r="Q5830" s="63">
        <v>1.2781749580960001E-2</v>
      </c>
    </row>
    <row r="5831" spans="1:17">
      <c r="A5831" s="63" t="s">
        <v>78</v>
      </c>
      <c r="B5831" s="63" t="s">
        <v>58</v>
      </c>
      <c r="C5831" s="63" t="s">
        <v>67</v>
      </c>
      <c r="D5831" s="63">
        <v>22</v>
      </c>
      <c r="E5831" s="63">
        <v>1.990238</v>
      </c>
      <c r="F5831" s="63">
        <v>1.716261</v>
      </c>
      <c r="G5831" s="63">
        <v>-0.27397660000000001</v>
      </c>
      <c r="H5831" s="63">
        <v>74.412999999999997</v>
      </c>
      <c r="I5831" s="63">
        <v>-0.41886420000000002</v>
      </c>
      <c r="J5831" s="63">
        <v>-0.33326339999999999</v>
      </c>
      <c r="K5831" s="63">
        <v>-0.27397660000000001</v>
      </c>
      <c r="L5831" s="63">
        <v>-0.21468970000000001</v>
      </c>
      <c r="M5831" s="63">
        <v>-0.12908900000000001</v>
      </c>
      <c r="N5831" s="63">
        <v>1536</v>
      </c>
      <c r="O5831" s="63">
        <v>0.1130564</v>
      </c>
      <c r="P5831" s="63">
        <v>5</v>
      </c>
      <c r="Q5831" s="63">
        <v>1.2781749580960001E-2</v>
      </c>
    </row>
    <row r="5832" spans="1:17">
      <c r="A5832" s="63" t="s">
        <v>78</v>
      </c>
      <c r="B5832" s="63" t="s">
        <v>58</v>
      </c>
      <c r="C5832" s="63" t="s">
        <v>67</v>
      </c>
      <c r="D5832" s="63">
        <v>23</v>
      </c>
      <c r="E5832" s="63">
        <v>1.654731</v>
      </c>
      <c r="F5832" s="63">
        <v>1.3812869999999999</v>
      </c>
      <c r="G5832" s="63">
        <v>-0.27344350000000001</v>
      </c>
      <c r="H5832" s="63">
        <v>71.804299999999998</v>
      </c>
      <c r="I5832" s="63">
        <v>-0.41833110000000001</v>
      </c>
      <c r="J5832" s="63">
        <v>-0.33273029999999998</v>
      </c>
      <c r="K5832" s="63">
        <v>-0.27344350000000001</v>
      </c>
      <c r="L5832" s="63">
        <v>-0.2141566</v>
      </c>
      <c r="M5832" s="63">
        <v>-0.1285559</v>
      </c>
      <c r="N5832" s="63">
        <v>1536</v>
      </c>
      <c r="O5832" s="63">
        <v>0.1130564</v>
      </c>
      <c r="P5832" s="63">
        <v>5</v>
      </c>
      <c r="Q5832" s="63">
        <v>1.2781749580960001E-2</v>
      </c>
    </row>
    <row r="5833" spans="1:17">
      <c r="A5833" s="63" t="s">
        <v>78</v>
      </c>
      <c r="B5833" s="63" t="s">
        <v>58</v>
      </c>
      <c r="C5833" s="63" t="s">
        <v>67</v>
      </c>
      <c r="D5833" s="63">
        <v>24</v>
      </c>
      <c r="E5833" s="63">
        <v>1.267339</v>
      </c>
      <c r="F5833" s="63">
        <v>1.0534250000000001</v>
      </c>
      <c r="G5833" s="63">
        <v>-0.2139132</v>
      </c>
      <c r="H5833" s="63">
        <v>69.391300000000001</v>
      </c>
      <c r="I5833" s="63">
        <v>-0.35880079999999998</v>
      </c>
      <c r="J5833" s="63">
        <v>-0.2732</v>
      </c>
      <c r="K5833" s="63">
        <v>-0.2139132</v>
      </c>
      <c r="L5833" s="63">
        <v>-0.1546264</v>
      </c>
      <c r="M5833" s="63">
        <v>-6.9025600000000006E-2</v>
      </c>
      <c r="N5833" s="63">
        <v>1536</v>
      </c>
      <c r="O5833" s="63">
        <v>0.1130564</v>
      </c>
      <c r="P5833" s="63">
        <v>5</v>
      </c>
      <c r="Q5833" s="63">
        <v>1.2781749580960001E-2</v>
      </c>
    </row>
    <row r="5834" spans="1:17">
      <c r="A5834" s="63" t="s">
        <v>78</v>
      </c>
      <c r="B5834" s="63" t="s">
        <v>58</v>
      </c>
      <c r="C5834" s="63" t="s">
        <v>68</v>
      </c>
      <c r="D5834" s="63">
        <v>1</v>
      </c>
      <c r="E5834" s="63">
        <v>1.2434689999999999</v>
      </c>
      <c r="F5834" s="63">
        <v>1.0112950000000001</v>
      </c>
      <c r="G5834" s="63">
        <v>-0.2321744</v>
      </c>
      <c r="H5834" s="63">
        <v>74.642899999999997</v>
      </c>
      <c r="I5834" s="63">
        <v>-0.37706200000000001</v>
      </c>
      <c r="J5834" s="63">
        <v>-0.29146119999999998</v>
      </c>
      <c r="K5834" s="63">
        <v>-0.2321744</v>
      </c>
      <c r="L5834" s="63">
        <v>-0.1728876</v>
      </c>
      <c r="M5834" s="63">
        <v>-8.7286799999999998E-2</v>
      </c>
      <c r="N5834" s="63">
        <v>1536</v>
      </c>
      <c r="O5834" s="63">
        <v>0.1130564</v>
      </c>
      <c r="P5834" s="63">
        <v>6</v>
      </c>
      <c r="Q5834" s="63">
        <v>1.2781749580960001E-2</v>
      </c>
    </row>
    <row r="5835" spans="1:17">
      <c r="A5835" s="63" t="s">
        <v>78</v>
      </c>
      <c r="B5835" s="63" t="s">
        <v>58</v>
      </c>
      <c r="C5835" s="63" t="s">
        <v>68</v>
      </c>
      <c r="D5835" s="63">
        <v>2</v>
      </c>
      <c r="E5835" s="63">
        <v>1.1372450000000001</v>
      </c>
      <c r="F5835" s="63">
        <v>0.86118229999999996</v>
      </c>
      <c r="G5835" s="63">
        <v>-0.2760628</v>
      </c>
      <c r="H5835" s="63">
        <v>72.619</v>
      </c>
      <c r="I5835" s="63">
        <v>-0.4209504</v>
      </c>
      <c r="J5835" s="63">
        <v>-0.33534960000000003</v>
      </c>
      <c r="K5835" s="63">
        <v>-0.2760628</v>
      </c>
      <c r="L5835" s="63">
        <v>-0.216776</v>
      </c>
      <c r="M5835" s="63">
        <v>-0.13117519999999999</v>
      </c>
      <c r="N5835" s="63">
        <v>1536</v>
      </c>
      <c r="O5835" s="63">
        <v>0.1130564</v>
      </c>
      <c r="P5835" s="63">
        <v>6</v>
      </c>
      <c r="Q5835" s="63">
        <v>1.2781749580960001E-2</v>
      </c>
    </row>
    <row r="5836" spans="1:17">
      <c r="A5836" s="63" t="s">
        <v>78</v>
      </c>
      <c r="B5836" s="63" t="s">
        <v>58</v>
      </c>
      <c r="C5836" s="63" t="s">
        <v>68</v>
      </c>
      <c r="D5836" s="63">
        <v>3</v>
      </c>
      <c r="E5836" s="63">
        <v>1.023218</v>
      </c>
      <c r="F5836" s="63">
        <v>0.77082899999999999</v>
      </c>
      <c r="G5836" s="63">
        <v>-0.25238880000000002</v>
      </c>
      <c r="H5836" s="63">
        <v>70.857100000000003</v>
      </c>
      <c r="I5836" s="63">
        <v>-0.39727639999999997</v>
      </c>
      <c r="J5836" s="63">
        <v>-0.3116756</v>
      </c>
      <c r="K5836" s="63">
        <v>-0.25238880000000002</v>
      </c>
      <c r="L5836" s="63">
        <v>-0.19310189999999999</v>
      </c>
      <c r="M5836" s="63">
        <v>-0.10750120000000001</v>
      </c>
      <c r="N5836" s="63">
        <v>1536</v>
      </c>
      <c r="O5836" s="63">
        <v>0.1130564</v>
      </c>
      <c r="P5836" s="63">
        <v>6</v>
      </c>
      <c r="Q5836" s="63">
        <v>1.2781749580960001E-2</v>
      </c>
    </row>
    <row r="5837" spans="1:17">
      <c r="A5837" s="63" t="s">
        <v>78</v>
      </c>
      <c r="B5837" s="63" t="s">
        <v>58</v>
      </c>
      <c r="C5837" s="63" t="s">
        <v>68</v>
      </c>
      <c r="D5837" s="63">
        <v>4</v>
      </c>
      <c r="E5837" s="63">
        <v>0.97511510000000001</v>
      </c>
      <c r="F5837" s="63">
        <v>0.77384010000000003</v>
      </c>
      <c r="G5837" s="63">
        <v>-0.20127510000000001</v>
      </c>
      <c r="H5837" s="63">
        <v>69.3095</v>
      </c>
      <c r="I5837" s="63">
        <v>-0.34616259999999999</v>
      </c>
      <c r="J5837" s="63">
        <v>-0.26056190000000001</v>
      </c>
      <c r="K5837" s="63">
        <v>-0.20127510000000001</v>
      </c>
      <c r="L5837" s="63">
        <v>-0.14198820000000001</v>
      </c>
      <c r="M5837" s="63">
        <v>-5.63875E-2</v>
      </c>
      <c r="N5837" s="63">
        <v>1536</v>
      </c>
      <c r="O5837" s="63">
        <v>0.1130564</v>
      </c>
      <c r="P5837" s="63">
        <v>6</v>
      </c>
      <c r="Q5837" s="63">
        <v>1.2781749580960001E-2</v>
      </c>
    </row>
    <row r="5838" spans="1:17">
      <c r="A5838" s="63" t="s">
        <v>78</v>
      </c>
      <c r="B5838" s="63" t="s">
        <v>58</v>
      </c>
      <c r="C5838" s="63" t="s">
        <v>68</v>
      </c>
      <c r="D5838" s="63">
        <v>5</v>
      </c>
      <c r="E5838" s="63">
        <v>0.98178399999999999</v>
      </c>
      <c r="F5838" s="63">
        <v>0.75330319999999995</v>
      </c>
      <c r="G5838" s="63">
        <v>-0.22848080000000001</v>
      </c>
      <c r="H5838" s="63">
        <v>67.881</v>
      </c>
      <c r="I5838" s="63">
        <v>-0.37336839999999999</v>
      </c>
      <c r="J5838" s="63">
        <v>-0.28776760000000001</v>
      </c>
      <c r="K5838" s="63">
        <v>-0.22848080000000001</v>
      </c>
      <c r="L5838" s="63">
        <v>-0.16919390000000001</v>
      </c>
      <c r="M5838" s="63">
        <v>-8.3593200000000006E-2</v>
      </c>
      <c r="N5838" s="63">
        <v>1536</v>
      </c>
      <c r="O5838" s="63">
        <v>0.1130564</v>
      </c>
      <c r="P5838" s="63">
        <v>6</v>
      </c>
      <c r="Q5838" s="63">
        <v>1.2781749580960001E-2</v>
      </c>
    </row>
    <row r="5839" spans="1:17">
      <c r="A5839" s="63" t="s">
        <v>78</v>
      </c>
      <c r="B5839" s="63" t="s">
        <v>58</v>
      </c>
      <c r="C5839" s="63" t="s">
        <v>68</v>
      </c>
      <c r="D5839" s="63">
        <v>6</v>
      </c>
      <c r="E5839" s="63">
        <v>1.0334410000000001</v>
      </c>
      <c r="F5839" s="63">
        <v>0.78099269999999998</v>
      </c>
      <c r="G5839" s="63">
        <v>-0.25244800000000001</v>
      </c>
      <c r="H5839" s="63">
        <v>66.595200000000006</v>
      </c>
      <c r="I5839" s="63">
        <v>-0.39733560000000001</v>
      </c>
      <c r="J5839" s="63">
        <v>-0.31173489999999998</v>
      </c>
      <c r="K5839" s="63">
        <v>-0.25244800000000001</v>
      </c>
      <c r="L5839" s="63">
        <v>-0.19316120000000001</v>
      </c>
      <c r="M5839" s="63">
        <v>-0.1075604</v>
      </c>
      <c r="N5839" s="63">
        <v>1536</v>
      </c>
      <c r="O5839" s="63">
        <v>0.1130564</v>
      </c>
      <c r="P5839" s="63">
        <v>6</v>
      </c>
      <c r="Q5839" s="63">
        <v>1.2781749580960001E-2</v>
      </c>
    </row>
    <row r="5840" spans="1:17">
      <c r="A5840" s="63" t="s">
        <v>78</v>
      </c>
      <c r="B5840" s="63" t="s">
        <v>58</v>
      </c>
      <c r="C5840" s="63" t="s">
        <v>68</v>
      </c>
      <c r="D5840" s="63">
        <v>7</v>
      </c>
      <c r="E5840" s="63">
        <v>1.2157709999999999</v>
      </c>
      <c r="F5840" s="63">
        <v>0.94742499999999996</v>
      </c>
      <c r="G5840" s="63">
        <v>-0.26834639999999998</v>
      </c>
      <c r="H5840" s="63">
        <v>67.381</v>
      </c>
      <c r="I5840" s="63">
        <v>-0.41323399999999999</v>
      </c>
      <c r="J5840" s="63">
        <v>-0.32763330000000002</v>
      </c>
      <c r="K5840" s="63">
        <v>-0.26834639999999998</v>
      </c>
      <c r="L5840" s="63">
        <v>-0.20905960000000001</v>
      </c>
      <c r="M5840" s="63">
        <v>-0.12345879999999999</v>
      </c>
      <c r="N5840" s="63">
        <v>1536</v>
      </c>
      <c r="O5840" s="63">
        <v>0.1130564</v>
      </c>
      <c r="P5840" s="63">
        <v>6</v>
      </c>
      <c r="Q5840" s="63">
        <v>1.2781749580960001E-2</v>
      </c>
    </row>
    <row r="5841" spans="1:17">
      <c r="A5841" s="63" t="s">
        <v>78</v>
      </c>
      <c r="B5841" s="63" t="s">
        <v>58</v>
      </c>
      <c r="C5841" s="63" t="s">
        <v>68</v>
      </c>
      <c r="D5841" s="63">
        <v>8</v>
      </c>
      <c r="E5841" s="63">
        <v>1.338025</v>
      </c>
      <c r="F5841" s="63">
        <v>1.062627</v>
      </c>
      <c r="G5841" s="63">
        <v>-0.27539730000000001</v>
      </c>
      <c r="H5841" s="63">
        <v>71.023799999999994</v>
      </c>
      <c r="I5841" s="63">
        <v>-0.42028490000000002</v>
      </c>
      <c r="J5841" s="63">
        <v>-0.33468409999999998</v>
      </c>
      <c r="K5841" s="63">
        <v>-0.27539730000000001</v>
      </c>
      <c r="L5841" s="63">
        <v>-0.21611050000000001</v>
      </c>
      <c r="M5841" s="63">
        <v>-0.13050970000000001</v>
      </c>
      <c r="N5841" s="63">
        <v>1536</v>
      </c>
      <c r="O5841" s="63">
        <v>0.1130564</v>
      </c>
      <c r="P5841" s="63">
        <v>6</v>
      </c>
      <c r="Q5841" s="63">
        <v>1.2781749580960001E-2</v>
      </c>
    </row>
    <row r="5842" spans="1:17">
      <c r="A5842" s="63" t="s">
        <v>78</v>
      </c>
      <c r="B5842" s="63" t="s">
        <v>58</v>
      </c>
      <c r="C5842" s="63" t="s">
        <v>68</v>
      </c>
      <c r="D5842" s="63">
        <v>9</v>
      </c>
      <c r="E5842" s="63">
        <v>1.3658570000000001</v>
      </c>
      <c r="F5842" s="63">
        <v>1.282413</v>
      </c>
      <c r="G5842" s="63">
        <v>-8.3443400000000001E-2</v>
      </c>
      <c r="H5842" s="63">
        <v>74.833299999999994</v>
      </c>
      <c r="I5842" s="63">
        <v>-0.22833100000000001</v>
      </c>
      <c r="J5842" s="63">
        <v>-0.1427302</v>
      </c>
      <c r="K5842" s="63">
        <v>-8.3443400000000001E-2</v>
      </c>
      <c r="L5842" s="63">
        <v>-2.41566E-2</v>
      </c>
      <c r="M5842" s="63">
        <v>6.1444199999999997E-2</v>
      </c>
      <c r="N5842" s="63">
        <v>1536</v>
      </c>
      <c r="O5842" s="63">
        <v>0.1130564</v>
      </c>
      <c r="P5842" s="63">
        <v>6</v>
      </c>
      <c r="Q5842" s="63">
        <v>1.2781749580960001E-2</v>
      </c>
    </row>
    <row r="5843" spans="1:17">
      <c r="A5843" s="63" t="s">
        <v>78</v>
      </c>
      <c r="B5843" s="63" t="s">
        <v>58</v>
      </c>
      <c r="C5843" s="63" t="s">
        <v>68</v>
      </c>
      <c r="D5843" s="63">
        <v>10</v>
      </c>
      <c r="E5843" s="63">
        <v>1.437721</v>
      </c>
      <c r="F5843" s="63">
        <v>1.3513440000000001</v>
      </c>
      <c r="G5843" s="63">
        <v>-8.6376900000000006E-2</v>
      </c>
      <c r="H5843" s="63">
        <v>78.261899999999997</v>
      </c>
      <c r="I5843" s="63">
        <v>-0.23126450000000001</v>
      </c>
      <c r="J5843" s="63">
        <v>-0.14566370000000001</v>
      </c>
      <c r="K5843" s="63">
        <v>-8.6376900000000006E-2</v>
      </c>
      <c r="L5843" s="63">
        <v>-2.7090099999999999E-2</v>
      </c>
      <c r="M5843" s="63">
        <v>5.8510699999999999E-2</v>
      </c>
      <c r="N5843" s="63">
        <v>1536</v>
      </c>
      <c r="O5843" s="63">
        <v>0.1130564</v>
      </c>
      <c r="P5843" s="63">
        <v>6</v>
      </c>
      <c r="Q5843" s="63">
        <v>1.2781749580960001E-2</v>
      </c>
    </row>
    <row r="5844" spans="1:17">
      <c r="A5844" s="63" t="s">
        <v>78</v>
      </c>
      <c r="B5844" s="63" t="s">
        <v>58</v>
      </c>
      <c r="C5844" s="63" t="s">
        <v>68</v>
      </c>
      <c r="D5844" s="63">
        <v>11</v>
      </c>
      <c r="E5844" s="63">
        <v>1.4294960000000001</v>
      </c>
      <c r="F5844" s="63">
        <v>1.5053399999999999</v>
      </c>
      <c r="G5844" s="63">
        <v>7.5844200000000001E-2</v>
      </c>
      <c r="H5844" s="63">
        <v>81.785700000000006</v>
      </c>
      <c r="I5844" s="63">
        <v>-6.9043400000000005E-2</v>
      </c>
      <c r="J5844" s="63">
        <v>1.65573E-2</v>
      </c>
      <c r="K5844" s="63">
        <v>7.5844200000000001E-2</v>
      </c>
      <c r="L5844" s="63">
        <v>0.135131</v>
      </c>
      <c r="M5844" s="63">
        <v>0.22073180000000001</v>
      </c>
      <c r="N5844" s="63">
        <v>1536</v>
      </c>
      <c r="O5844" s="63">
        <v>0.1130564</v>
      </c>
      <c r="P5844" s="63">
        <v>6</v>
      </c>
      <c r="Q5844" s="63">
        <v>1.2781749580960001E-2</v>
      </c>
    </row>
    <row r="5845" spans="1:17">
      <c r="A5845" s="63" t="s">
        <v>78</v>
      </c>
      <c r="B5845" s="63" t="s">
        <v>58</v>
      </c>
      <c r="C5845" s="63" t="s">
        <v>68</v>
      </c>
      <c r="D5845" s="63">
        <v>12</v>
      </c>
      <c r="E5845" s="63">
        <v>1.445362</v>
      </c>
      <c r="F5845" s="63">
        <v>1.6804840000000001</v>
      </c>
      <c r="G5845" s="63">
        <v>0.235122</v>
      </c>
      <c r="H5845" s="63">
        <v>84.785700000000006</v>
      </c>
      <c r="I5845" s="63">
        <v>9.0234400000000006E-2</v>
      </c>
      <c r="J5845" s="63">
        <v>0.17583509999999999</v>
      </c>
      <c r="K5845" s="63">
        <v>0.235122</v>
      </c>
      <c r="L5845" s="63">
        <v>0.29440880000000003</v>
      </c>
      <c r="M5845" s="63">
        <v>0.3800096</v>
      </c>
      <c r="N5845" s="63">
        <v>1536</v>
      </c>
      <c r="O5845" s="63">
        <v>0.1130564</v>
      </c>
      <c r="P5845" s="63">
        <v>6</v>
      </c>
      <c r="Q5845" s="63">
        <v>1.2781749580960001E-2</v>
      </c>
    </row>
    <row r="5846" spans="1:17">
      <c r="A5846" s="63" t="s">
        <v>78</v>
      </c>
      <c r="B5846" s="63" t="s">
        <v>58</v>
      </c>
      <c r="C5846" s="63" t="s">
        <v>68</v>
      </c>
      <c r="D5846" s="63">
        <v>13</v>
      </c>
      <c r="E5846" s="63">
        <v>1.373076</v>
      </c>
      <c r="F5846" s="63">
        <v>1.8506659999999999</v>
      </c>
      <c r="G5846" s="63">
        <v>0.47759000000000001</v>
      </c>
      <c r="H5846" s="63">
        <v>87.214299999999994</v>
      </c>
      <c r="I5846" s="63">
        <v>0.33270240000000001</v>
      </c>
      <c r="J5846" s="63">
        <v>0.41830309999999998</v>
      </c>
      <c r="K5846" s="63">
        <v>0.47759000000000001</v>
      </c>
      <c r="L5846" s="63">
        <v>0.53687680000000004</v>
      </c>
      <c r="M5846" s="63">
        <v>0.62247750000000002</v>
      </c>
      <c r="N5846" s="63">
        <v>1536</v>
      </c>
      <c r="O5846" s="63">
        <v>0.1130564</v>
      </c>
      <c r="P5846" s="63">
        <v>6</v>
      </c>
      <c r="Q5846" s="63">
        <v>1.2781749580960001E-2</v>
      </c>
    </row>
    <row r="5847" spans="1:17">
      <c r="A5847" s="63" t="s">
        <v>78</v>
      </c>
      <c r="B5847" s="63" t="s">
        <v>58</v>
      </c>
      <c r="C5847" s="63" t="s">
        <v>68</v>
      </c>
      <c r="D5847" s="63">
        <v>14</v>
      </c>
      <c r="E5847" s="63">
        <v>1.452264</v>
      </c>
      <c r="F5847" s="63">
        <v>2.0754549999999998</v>
      </c>
      <c r="G5847" s="63">
        <v>0.62319049999999998</v>
      </c>
      <c r="H5847" s="63">
        <v>89.595200000000006</v>
      </c>
      <c r="I5847" s="63">
        <v>0.47830289999999998</v>
      </c>
      <c r="J5847" s="63">
        <v>0.56390370000000001</v>
      </c>
      <c r="K5847" s="63">
        <v>0.62319049999999998</v>
      </c>
      <c r="L5847" s="63">
        <v>0.68247740000000001</v>
      </c>
      <c r="M5847" s="63">
        <v>0.76807809999999999</v>
      </c>
      <c r="N5847" s="63">
        <v>1536</v>
      </c>
      <c r="O5847" s="63">
        <v>0.1130564</v>
      </c>
      <c r="P5847" s="63">
        <v>6</v>
      </c>
      <c r="Q5847" s="63">
        <v>1.2781749580960001E-2</v>
      </c>
    </row>
    <row r="5848" spans="1:17">
      <c r="A5848" s="63" t="s">
        <v>78</v>
      </c>
      <c r="B5848" s="63" t="s">
        <v>58</v>
      </c>
      <c r="C5848" s="63" t="s">
        <v>68</v>
      </c>
      <c r="D5848" s="63">
        <v>15</v>
      </c>
      <c r="E5848" s="63">
        <v>1.55572</v>
      </c>
      <c r="F5848" s="63">
        <v>2.25691</v>
      </c>
      <c r="G5848" s="63">
        <v>0.70118990000000003</v>
      </c>
      <c r="H5848" s="63">
        <v>91.381</v>
      </c>
      <c r="I5848" s="63">
        <v>0.55630230000000003</v>
      </c>
      <c r="J5848" s="63">
        <v>0.641903</v>
      </c>
      <c r="K5848" s="63">
        <v>0.70118990000000003</v>
      </c>
      <c r="L5848" s="63">
        <v>0.76047670000000001</v>
      </c>
      <c r="M5848" s="63">
        <v>0.84607739999999998</v>
      </c>
      <c r="N5848" s="63">
        <v>1536</v>
      </c>
      <c r="O5848" s="63">
        <v>0.1130564</v>
      </c>
      <c r="P5848" s="63">
        <v>6</v>
      </c>
      <c r="Q5848" s="63">
        <v>1.2781749580960001E-2</v>
      </c>
    </row>
    <row r="5849" spans="1:17">
      <c r="A5849" s="63" t="s">
        <v>78</v>
      </c>
      <c r="B5849" s="63" t="s">
        <v>58</v>
      </c>
      <c r="C5849" s="63" t="s">
        <v>68</v>
      </c>
      <c r="D5849" s="63">
        <v>16</v>
      </c>
      <c r="E5849" s="63">
        <v>1.739538</v>
      </c>
      <c r="F5849" s="63">
        <v>2.4339360000000001</v>
      </c>
      <c r="G5849" s="63">
        <v>0.69439779999999995</v>
      </c>
      <c r="H5849" s="63">
        <v>92.595200000000006</v>
      </c>
      <c r="I5849" s="63">
        <v>0.54951019999999995</v>
      </c>
      <c r="J5849" s="63">
        <v>0.63511099999999998</v>
      </c>
      <c r="K5849" s="63">
        <v>0.69439779999999995</v>
      </c>
      <c r="L5849" s="63">
        <v>0.75368460000000004</v>
      </c>
      <c r="M5849" s="63">
        <v>0.83928539999999996</v>
      </c>
      <c r="N5849" s="63">
        <v>1536</v>
      </c>
      <c r="O5849" s="63">
        <v>0.1130564</v>
      </c>
      <c r="P5849" s="63">
        <v>6</v>
      </c>
      <c r="Q5849" s="63">
        <v>1.2781749580960001E-2</v>
      </c>
    </row>
    <row r="5850" spans="1:17">
      <c r="A5850" s="63" t="s">
        <v>78</v>
      </c>
      <c r="B5850" s="63" t="s">
        <v>58</v>
      </c>
      <c r="C5850" s="63" t="s">
        <v>68</v>
      </c>
      <c r="D5850" s="63">
        <v>17</v>
      </c>
      <c r="E5850" s="63">
        <v>1.929978</v>
      </c>
      <c r="F5850" s="63">
        <v>2.5955180000000002</v>
      </c>
      <c r="G5850" s="63">
        <v>0.66554009999999997</v>
      </c>
      <c r="H5850" s="63">
        <v>93.214299999999994</v>
      </c>
      <c r="I5850" s="63">
        <v>0.52065249999999996</v>
      </c>
      <c r="J5850" s="63">
        <v>0.60625329999999999</v>
      </c>
      <c r="K5850" s="63">
        <v>0.66554009999999997</v>
      </c>
      <c r="L5850" s="63">
        <v>0.72482690000000005</v>
      </c>
      <c r="M5850" s="63">
        <v>0.81042769999999997</v>
      </c>
      <c r="N5850" s="63">
        <v>1536</v>
      </c>
      <c r="O5850" s="63">
        <v>0.1130564</v>
      </c>
      <c r="P5850" s="63">
        <v>6</v>
      </c>
      <c r="Q5850" s="63">
        <v>1.2781749580960001E-2</v>
      </c>
    </row>
    <row r="5851" spans="1:17">
      <c r="A5851" s="63" t="s">
        <v>78</v>
      </c>
      <c r="B5851" s="63" t="s">
        <v>58</v>
      </c>
      <c r="C5851" s="63" t="s">
        <v>68</v>
      </c>
      <c r="D5851" s="63">
        <v>18</v>
      </c>
      <c r="E5851" s="63">
        <v>2.1121379999999998</v>
      </c>
      <c r="F5851" s="63">
        <v>2.7307429999999999</v>
      </c>
      <c r="G5851" s="63">
        <v>0.61860510000000002</v>
      </c>
      <c r="H5851" s="63">
        <v>93.238100000000003</v>
      </c>
      <c r="I5851" s="63">
        <v>0.47371750000000001</v>
      </c>
      <c r="J5851" s="63">
        <v>0.55931830000000005</v>
      </c>
      <c r="K5851" s="63">
        <v>0.61860510000000002</v>
      </c>
      <c r="L5851" s="63">
        <v>0.67789200000000005</v>
      </c>
      <c r="M5851" s="63">
        <v>0.76349270000000002</v>
      </c>
      <c r="N5851" s="63">
        <v>1536</v>
      </c>
      <c r="O5851" s="63">
        <v>0.1130564</v>
      </c>
      <c r="P5851" s="63">
        <v>6</v>
      </c>
      <c r="Q5851" s="63">
        <v>1.2781749580960001E-2</v>
      </c>
    </row>
    <row r="5852" spans="1:17">
      <c r="A5852" s="63" t="s">
        <v>78</v>
      </c>
      <c r="B5852" s="63" t="s">
        <v>58</v>
      </c>
      <c r="C5852" s="63" t="s">
        <v>68</v>
      </c>
      <c r="D5852" s="63">
        <v>19</v>
      </c>
      <c r="E5852" s="63">
        <v>2.4287010000000002</v>
      </c>
      <c r="F5852" s="63">
        <v>2.6931620000000001</v>
      </c>
      <c r="G5852" s="63">
        <v>0.2644608</v>
      </c>
      <c r="H5852" s="63">
        <v>91.952399999999997</v>
      </c>
      <c r="I5852" s="63">
        <v>0.1195732</v>
      </c>
      <c r="J5852" s="63">
        <v>0.205174</v>
      </c>
      <c r="K5852" s="63">
        <v>0.2644608</v>
      </c>
      <c r="L5852" s="63">
        <v>0.32374760000000002</v>
      </c>
      <c r="M5852" s="63">
        <v>0.4093484</v>
      </c>
      <c r="N5852" s="63">
        <v>1536</v>
      </c>
      <c r="O5852" s="63">
        <v>0.1130564</v>
      </c>
      <c r="P5852" s="63">
        <v>6</v>
      </c>
      <c r="Q5852" s="63">
        <v>1.2781749580960001E-2</v>
      </c>
    </row>
    <row r="5853" spans="1:17">
      <c r="A5853" s="63" t="s">
        <v>78</v>
      </c>
      <c r="B5853" s="63" t="s">
        <v>58</v>
      </c>
      <c r="C5853" s="63" t="s">
        <v>68</v>
      </c>
      <c r="D5853" s="63">
        <v>20</v>
      </c>
      <c r="E5853" s="63">
        <v>2.5254859999999999</v>
      </c>
      <c r="F5853" s="63">
        <v>2.5652020000000002</v>
      </c>
      <c r="G5853" s="63">
        <v>3.97162E-2</v>
      </c>
      <c r="H5853" s="63">
        <v>89.785700000000006</v>
      </c>
      <c r="I5853" s="63">
        <v>-0.1051714</v>
      </c>
      <c r="J5853" s="63">
        <v>-1.95706E-2</v>
      </c>
      <c r="K5853" s="63">
        <v>3.97162E-2</v>
      </c>
      <c r="L5853" s="63">
        <v>9.9003099999999997E-2</v>
      </c>
      <c r="M5853" s="63">
        <v>0.18460380000000001</v>
      </c>
      <c r="N5853" s="63">
        <v>1536</v>
      </c>
      <c r="O5853" s="63">
        <v>0.1130564</v>
      </c>
      <c r="P5853" s="63">
        <v>6</v>
      </c>
      <c r="Q5853" s="63">
        <v>1.2781749580960001E-2</v>
      </c>
    </row>
    <row r="5854" spans="1:17">
      <c r="A5854" s="63" t="s">
        <v>78</v>
      </c>
      <c r="B5854" s="63" t="s">
        <v>58</v>
      </c>
      <c r="C5854" s="63" t="s">
        <v>68</v>
      </c>
      <c r="D5854" s="63">
        <v>21</v>
      </c>
      <c r="E5854" s="63">
        <v>2.49417</v>
      </c>
      <c r="F5854" s="63">
        <v>2.3785639999999999</v>
      </c>
      <c r="G5854" s="63">
        <v>-0.1156061</v>
      </c>
      <c r="H5854" s="63">
        <v>86.261899999999997</v>
      </c>
      <c r="I5854" s="63">
        <v>-0.26049369999999999</v>
      </c>
      <c r="J5854" s="63">
        <v>-0.17489289999999999</v>
      </c>
      <c r="K5854" s="63">
        <v>-0.1156061</v>
      </c>
      <c r="L5854" s="63">
        <v>-5.63192E-2</v>
      </c>
      <c r="M5854" s="63">
        <v>2.9281499999999999E-2</v>
      </c>
      <c r="N5854" s="63">
        <v>1536</v>
      </c>
      <c r="O5854" s="63">
        <v>0.1130564</v>
      </c>
      <c r="P5854" s="63">
        <v>6</v>
      </c>
      <c r="Q5854" s="63">
        <v>1.2781749580960001E-2</v>
      </c>
    </row>
    <row r="5855" spans="1:17">
      <c r="A5855" s="63" t="s">
        <v>78</v>
      </c>
      <c r="B5855" s="63" t="s">
        <v>58</v>
      </c>
      <c r="C5855" s="63" t="s">
        <v>68</v>
      </c>
      <c r="D5855" s="63">
        <v>22</v>
      </c>
      <c r="E5855" s="63">
        <v>2.306689</v>
      </c>
      <c r="F5855" s="63">
        <v>2.1578460000000002</v>
      </c>
      <c r="G5855" s="63">
        <v>-0.14884259999999999</v>
      </c>
      <c r="H5855" s="63">
        <v>83.095200000000006</v>
      </c>
      <c r="I5855" s="63">
        <v>-0.2937302</v>
      </c>
      <c r="J5855" s="63">
        <v>-0.20812939999999999</v>
      </c>
      <c r="K5855" s="63">
        <v>-0.14884259999999999</v>
      </c>
      <c r="L5855" s="63">
        <v>-8.9555700000000002E-2</v>
      </c>
      <c r="M5855" s="63">
        <v>-3.9550000000000002E-3</v>
      </c>
      <c r="N5855" s="63">
        <v>1536</v>
      </c>
      <c r="O5855" s="63">
        <v>0.1130564</v>
      </c>
      <c r="P5855" s="63">
        <v>6</v>
      </c>
      <c r="Q5855" s="63">
        <v>1.2781749580960001E-2</v>
      </c>
    </row>
    <row r="5856" spans="1:17">
      <c r="A5856" s="63" t="s">
        <v>78</v>
      </c>
      <c r="B5856" s="63" t="s">
        <v>58</v>
      </c>
      <c r="C5856" s="63" t="s">
        <v>68</v>
      </c>
      <c r="D5856" s="63">
        <v>23</v>
      </c>
      <c r="E5856" s="63">
        <v>1.919762</v>
      </c>
      <c r="F5856" s="63">
        <v>1.8163750000000001</v>
      </c>
      <c r="G5856" s="63">
        <v>-0.10338749999999999</v>
      </c>
      <c r="H5856" s="63">
        <v>80.3095</v>
      </c>
      <c r="I5856" s="63">
        <v>-0.2482751</v>
      </c>
      <c r="J5856" s="63">
        <v>-0.16267429999999999</v>
      </c>
      <c r="K5856" s="63">
        <v>-0.10338749999999999</v>
      </c>
      <c r="L5856" s="63">
        <v>-4.4100599999999997E-2</v>
      </c>
      <c r="M5856" s="63">
        <v>4.1500099999999998E-2</v>
      </c>
      <c r="N5856" s="63">
        <v>1536</v>
      </c>
      <c r="O5856" s="63">
        <v>0.1130564</v>
      </c>
      <c r="P5856" s="63">
        <v>6</v>
      </c>
      <c r="Q5856" s="63">
        <v>1.2781749580960001E-2</v>
      </c>
    </row>
    <row r="5857" spans="1:17">
      <c r="A5857" s="63" t="s">
        <v>78</v>
      </c>
      <c r="B5857" s="63" t="s">
        <v>58</v>
      </c>
      <c r="C5857" s="63" t="s">
        <v>68</v>
      </c>
      <c r="D5857" s="63">
        <v>24</v>
      </c>
      <c r="E5857" s="63">
        <v>1.5550740000000001</v>
      </c>
      <c r="F5857" s="63">
        <v>1.37456</v>
      </c>
      <c r="G5857" s="63">
        <v>-0.18051420000000001</v>
      </c>
      <c r="H5857" s="63">
        <v>77.428600000000003</v>
      </c>
      <c r="I5857" s="63">
        <v>-0.32540180000000002</v>
      </c>
      <c r="J5857" s="63">
        <v>-0.23980099999999999</v>
      </c>
      <c r="K5857" s="63">
        <v>-0.18051420000000001</v>
      </c>
      <c r="L5857" s="63">
        <v>-0.1212274</v>
      </c>
      <c r="M5857" s="63">
        <v>-3.5626600000000001E-2</v>
      </c>
      <c r="N5857" s="63">
        <v>1536</v>
      </c>
      <c r="O5857" s="63">
        <v>0.1130564</v>
      </c>
      <c r="P5857" s="63">
        <v>6</v>
      </c>
      <c r="Q5857" s="63">
        <v>1.2781749580960001E-2</v>
      </c>
    </row>
    <row r="5858" spans="1:17">
      <c r="A5858" s="63" t="s">
        <v>78</v>
      </c>
      <c r="B5858" s="63" t="s">
        <v>58</v>
      </c>
      <c r="C5858" s="63" t="s">
        <v>69</v>
      </c>
      <c r="D5858" s="63">
        <v>1</v>
      </c>
      <c r="E5858" s="63">
        <v>1.3241620000000001</v>
      </c>
      <c r="F5858" s="63">
        <v>1.032451</v>
      </c>
      <c r="G5858" s="63">
        <v>-0.29171010000000003</v>
      </c>
      <c r="H5858" s="63">
        <v>80.412999999999997</v>
      </c>
      <c r="I5858" s="63">
        <v>-0.43659769999999998</v>
      </c>
      <c r="J5858" s="63">
        <v>-0.350997</v>
      </c>
      <c r="K5858" s="63">
        <v>-0.29171010000000003</v>
      </c>
      <c r="L5858" s="63">
        <v>-0.2324233</v>
      </c>
      <c r="M5858" s="63">
        <v>-0.14682249999999999</v>
      </c>
      <c r="N5858" s="63">
        <v>1536</v>
      </c>
      <c r="O5858" s="63">
        <v>0.1130564</v>
      </c>
      <c r="P5858" s="63">
        <v>7</v>
      </c>
      <c r="Q5858" s="63">
        <v>1.2781749580960001E-2</v>
      </c>
    </row>
    <row r="5859" spans="1:17">
      <c r="A5859" s="63" t="s">
        <v>78</v>
      </c>
      <c r="B5859" s="63" t="s">
        <v>58</v>
      </c>
      <c r="C5859" s="63" t="s">
        <v>69</v>
      </c>
      <c r="D5859" s="63">
        <v>2</v>
      </c>
      <c r="E5859" s="63">
        <v>1.2512380000000001</v>
      </c>
      <c r="F5859" s="63">
        <v>0.84900169999999997</v>
      </c>
      <c r="G5859" s="63">
        <v>-0.40223579999999998</v>
      </c>
      <c r="H5859" s="63">
        <v>78.065200000000004</v>
      </c>
      <c r="I5859" s="63">
        <v>-0.54712340000000004</v>
      </c>
      <c r="J5859" s="63">
        <v>-0.46152260000000001</v>
      </c>
      <c r="K5859" s="63">
        <v>-0.40223579999999998</v>
      </c>
      <c r="L5859" s="63">
        <v>-0.342949</v>
      </c>
      <c r="M5859" s="63">
        <v>-0.25734820000000003</v>
      </c>
      <c r="N5859" s="63">
        <v>1536</v>
      </c>
      <c r="O5859" s="63">
        <v>0.1130564</v>
      </c>
      <c r="P5859" s="63">
        <v>7</v>
      </c>
      <c r="Q5859" s="63">
        <v>1.2781749580960001E-2</v>
      </c>
    </row>
    <row r="5860" spans="1:17">
      <c r="A5860" s="63" t="s">
        <v>78</v>
      </c>
      <c r="B5860" s="63" t="s">
        <v>58</v>
      </c>
      <c r="C5860" s="63" t="s">
        <v>69</v>
      </c>
      <c r="D5860" s="63">
        <v>3</v>
      </c>
      <c r="E5860" s="63">
        <v>1.139019</v>
      </c>
      <c r="F5860" s="63">
        <v>0.75537240000000005</v>
      </c>
      <c r="G5860" s="63">
        <v>-0.3836464</v>
      </c>
      <c r="H5860" s="63">
        <v>76.434799999999996</v>
      </c>
      <c r="I5860" s="63">
        <v>-0.5285339</v>
      </c>
      <c r="J5860" s="63">
        <v>-0.44293320000000003</v>
      </c>
      <c r="K5860" s="63">
        <v>-0.3836464</v>
      </c>
      <c r="L5860" s="63">
        <v>-0.32435950000000002</v>
      </c>
      <c r="M5860" s="63">
        <v>-0.23875879999999999</v>
      </c>
      <c r="N5860" s="63">
        <v>1536</v>
      </c>
      <c r="O5860" s="63">
        <v>0.1130564</v>
      </c>
      <c r="P5860" s="63">
        <v>7</v>
      </c>
      <c r="Q5860" s="63">
        <v>1.2781749580960001E-2</v>
      </c>
    </row>
    <row r="5861" spans="1:17">
      <c r="A5861" s="63" t="s">
        <v>78</v>
      </c>
      <c r="B5861" s="63" t="s">
        <v>58</v>
      </c>
      <c r="C5861" s="63" t="s">
        <v>69</v>
      </c>
      <c r="D5861" s="63">
        <v>4</v>
      </c>
      <c r="E5861" s="63">
        <v>1.0777019999999999</v>
      </c>
      <c r="F5861" s="63">
        <v>0.77490599999999998</v>
      </c>
      <c r="G5861" s="63">
        <v>-0.30279640000000002</v>
      </c>
      <c r="H5861" s="63">
        <v>74.978300000000004</v>
      </c>
      <c r="I5861" s="63">
        <v>-0.44768400000000003</v>
      </c>
      <c r="J5861" s="63">
        <v>-0.36208319999999999</v>
      </c>
      <c r="K5861" s="63">
        <v>-0.30279640000000002</v>
      </c>
      <c r="L5861" s="63">
        <v>-0.24350949999999999</v>
      </c>
      <c r="M5861" s="63">
        <v>-0.15790879999999999</v>
      </c>
      <c r="N5861" s="63">
        <v>1536</v>
      </c>
      <c r="O5861" s="63">
        <v>0.1130564</v>
      </c>
      <c r="P5861" s="63">
        <v>7</v>
      </c>
      <c r="Q5861" s="63">
        <v>1.2781749580960001E-2</v>
      </c>
    </row>
    <row r="5862" spans="1:17">
      <c r="A5862" s="63" t="s">
        <v>78</v>
      </c>
      <c r="B5862" s="63" t="s">
        <v>58</v>
      </c>
      <c r="C5862" s="63" t="s">
        <v>69</v>
      </c>
      <c r="D5862" s="63">
        <v>5</v>
      </c>
      <c r="E5862" s="63">
        <v>0.99439540000000004</v>
      </c>
      <c r="F5862" s="63">
        <v>0.79362449999999995</v>
      </c>
      <c r="G5862" s="63">
        <v>-0.2007709</v>
      </c>
      <c r="H5862" s="63">
        <v>73.587000000000003</v>
      </c>
      <c r="I5862" s="63">
        <v>-0.34565849999999998</v>
      </c>
      <c r="J5862" s="63">
        <v>-0.2600577</v>
      </c>
      <c r="K5862" s="63">
        <v>-0.2007709</v>
      </c>
      <c r="L5862" s="63">
        <v>-0.1414841</v>
      </c>
      <c r="M5862" s="63">
        <v>-5.5883299999999997E-2</v>
      </c>
      <c r="N5862" s="63">
        <v>1536</v>
      </c>
      <c r="O5862" s="63">
        <v>0.1130564</v>
      </c>
      <c r="P5862" s="63">
        <v>7</v>
      </c>
      <c r="Q5862" s="63">
        <v>1.2781749580960001E-2</v>
      </c>
    </row>
    <row r="5863" spans="1:17">
      <c r="A5863" s="63" t="s">
        <v>78</v>
      </c>
      <c r="B5863" s="63" t="s">
        <v>58</v>
      </c>
      <c r="C5863" s="63" t="s">
        <v>69</v>
      </c>
      <c r="D5863" s="63">
        <v>6</v>
      </c>
      <c r="E5863" s="63">
        <v>1.318084</v>
      </c>
      <c r="F5863" s="63">
        <v>0.74660260000000001</v>
      </c>
      <c r="G5863" s="63">
        <v>-0.57148089999999996</v>
      </c>
      <c r="H5863" s="63">
        <v>72.347800000000007</v>
      </c>
      <c r="I5863" s="63">
        <v>-0.71636849999999996</v>
      </c>
      <c r="J5863" s="63">
        <v>-0.63076779999999999</v>
      </c>
      <c r="K5863" s="63">
        <v>-0.57148089999999996</v>
      </c>
      <c r="L5863" s="63">
        <v>-0.51219409999999999</v>
      </c>
      <c r="M5863" s="63">
        <v>-0.42659330000000001</v>
      </c>
      <c r="N5863" s="63">
        <v>1536</v>
      </c>
      <c r="O5863" s="63">
        <v>0.1130564</v>
      </c>
      <c r="P5863" s="63">
        <v>7</v>
      </c>
      <c r="Q5863" s="63">
        <v>1.2781749580960001E-2</v>
      </c>
    </row>
    <row r="5864" spans="1:17">
      <c r="A5864" s="63" t="s">
        <v>78</v>
      </c>
      <c r="B5864" s="63" t="s">
        <v>58</v>
      </c>
      <c r="C5864" s="63" t="s">
        <v>69</v>
      </c>
      <c r="D5864" s="63">
        <v>7</v>
      </c>
      <c r="E5864" s="63">
        <v>1.412126</v>
      </c>
      <c r="F5864" s="63">
        <v>1.056622</v>
      </c>
      <c r="G5864" s="63">
        <v>-0.35550320000000002</v>
      </c>
      <c r="H5864" s="63">
        <v>72.782600000000002</v>
      </c>
      <c r="I5864" s="63">
        <v>-0.50039080000000002</v>
      </c>
      <c r="J5864" s="63">
        <v>-0.41478999999999999</v>
      </c>
      <c r="K5864" s="63">
        <v>-0.35550320000000002</v>
      </c>
      <c r="L5864" s="63">
        <v>-0.29621639999999999</v>
      </c>
      <c r="M5864" s="63">
        <v>-0.21061559999999999</v>
      </c>
      <c r="N5864" s="63">
        <v>1536</v>
      </c>
      <c r="O5864" s="63">
        <v>0.1130564</v>
      </c>
      <c r="P5864" s="63">
        <v>7</v>
      </c>
      <c r="Q5864" s="63">
        <v>1.2781749580960001E-2</v>
      </c>
    </row>
    <row r="5865" spans="1:17">
      <c r="A5865" s="63" t="s">
        <v>78</v>
      </c>
      <c r="B5865" s="63" t="s">
        <v>58</v>
      </c>
      <c r="C5865" s="63" t="s">
        <v>69</v>
      </c>
      <c r="D5865" s="63">
        <v>8</v>
      </c>
      <c r="E5865" s="63">
        <v>1.524491</v>
      </c>
      <c r="F5865" s="63">
        <v>1.156347</v>
      </c>
      <c r="G5865" s="63">
        <v>-0.36814360000000002</v>
      </c>
      <c r="H5865" s="63">
        <v>76.304299999999998</v>
      </c>
      <c r="I5865" s="63">
        <v>-0.51303109999999996</v>
      </c>
      <c r="J5865" s="63">
        <v>-0.42743039999999999</v>
      </c>
      <c r="K5865" s="63">
        <v>-0.36814360000000002</v>
      </c>
      <c r="L5865" s="63">
        <v>-0.30885669999999998</v>
      </c>
      <c r="M5865" s="63">
        <v>-0.22325600000000001</v>
      </c>
      <c r="N5865" s="63">
        <v>1536</v>
      </c>
      <c r="O5865" s="63">
        <v>0.1130564</v>
      </c>
      <c r="P5865" s="63">
        <v>7</v>
      </c>
      <c r="Q5865" s="63">
        <v>1.2781749580960001E-2</v>
      </c>
    </row>
    <row r="5866" spans="1:17">
      <c r="A5866" s="63" t="s">
        <v>78</v>
      </c>
      <c r="B5866" s="63" t="s">
        <v>58</v>
      </c>
      <c r="C5866" s="63" t="s">
        <v>69</v>
      </c>
      <c r="D5866" s="63">
        <v>9</v>
      </c>
      <c r="E5866" s="63">
        <v>1.260124</v>
      </c>
      <c r="F5866" s="63">
        <v>1.2189570000000001</v>
      </c>
      <c r="G5866" s="63">
        <v>-4.1166800000000003E-2</v>
      </c>
      <c r="H5866" s="63">
        <v>80.956500000000005</v>
      </c>
      <c r="I5866" s="63">
        <v>-0.18605440000000001</v>
      </c>
      <c r="J5866" s="63">
        <v>-0.1004536</v>
      </c>
      <c r="K5866" s="63">
        <v>-4.1166800000000003E-2</v>
      </c>
      <c r="L5866" s="63">
        <v>1.8120000000000001E-2</v>
      </c>
      <c r="M5866" s="63">
        <v>0.1037208</v>
      </c>
      <c r="N5866" s="63">
        <v>1536</v>
      </c>
      <c r="O5866" s="63">
        <v>0.1130564</v>
      </c>
      <c r="P5866" s="63">
        <v>7</v>
      </c>
      <c r="Q5866" s="63">
        <v>1.2781749580960001E-2</v>
      </c>
    </row>
    <row r="5867" spans="1:17">
      <c r="A5867" s="63" t="s">
        <v>78</v>
      </c>
      <c r="B5867" s="63" t="s">
        <v>58</v>
      </c>
      <c r="C5867" s="63" t="s">
        <v>69</v>
      </c>
      <c r="D5867" s="63">
        <v>10</v>
      </c>
      <c r="E5867" s="63">
        <v>1.315105</v>
      </c>
      <c r="F5867" s="63">
        <v>1.252948</v>
      </c>
      <c r="G5867" s="63">
        <v>-6.2156599999999999E-2</v>
      </c>
      <c r="H5867" s="63">
        <v>85.065200000000004</v>
      </c>
      <c r="I5867" s="63">
        <v>-0.20704420000000001</v>
      </c>
      <c r="J5867" s="63">
        <v>-0.12144340000000001</v>
      </c>
      <c r="K5867" s="63">
        <v>-6.2156599999999999E-2</v>
      </c>
      <c r="L5867" s="63">
        <v>-2.8697000000000002E-3</v>
      </c>
      <c r="M5867" s="63">
        <v>8.2730999999999999E-2</v>
      </c>
      <c r="N5867" s="63">
        <v>1536</v>
      </c>
      <c r="O5867" s="63">
        <v>0.1130564</v>
      </c>
      <c r="P5867" s="63">
        <v>7</v>
      </c>
      <c r="Q5867" s="63">
        <v>1.2781749580960001E-2</v>
      </c>
    </row>
    <row r="5868" spans="1:17">
      <c r="A5868" s="63" t="s">
        <v>78</v>
      </c>
      <c r="B5868" s="63" t="s">
        <v>58</v>
      </c>
      <c r="C5868" s="63" t="s">
        <v>69</v>
      </c>
      <c r="D5868" s="63">
        <v>11</v>
      </c>
      <c r="E5868" s="63">
        <v>1.279571</v>
      </c>
      <c r="F5868" s="63">
        <v>1.422776</v>
      </c>
      <c r="G5868" s="63">
        <v>0.1432052</v>
      </c>
      <c r="H5868" s="63">
        <v>88.456500000000005</v>
      </c>
      <c r="I5868" s="63">
        <v>-1.6823999999999999E-3</v>
      </c>
      <c r="J5868" s="63">
        <v>8.3918300000000001E-2</v>
      </c>
      <c r="K5868" s="63">
        <v>0.1432052</v>
      </c>
      <c r="L5868" s="63">
        <v>0.20249200000000001</v>
      </c>
      <c r="M5868" s="63">
        <v>0.28809279999999998</v>
      </c>
      <c r="N5868" s="63">
        <v>1536</v>
      </c>
      <c r="O5868" s="63">
        <v>0.1130564</v>
      </c>
      <c r="P5868" s="63">
        <v>7</v>
      </c>
      <c r="Q5868" s="63">
        <v>1.2781749580960001E-2</v>
      </c>
    </row>
    <row r="5869" spans="1:17">
      <c r="A5869" s="63" t="s">
        <v>78</v>
      </c>
      <c r="B5869" s="63" t="s">
        <v>58</v>
      </c>
      <c r="C5869" s="63" t="s">
        <v>69</v>
      </c>
      <c r="D5869" s="63">
        <v>12</v>
      </c>
      <c r="E5869" s="63">
        <v>1.333521</v>
      </c>
      <c r="F5869" s="63">
        <v>1.6931959999999999</v>
      </c>
      <c r="G5869" s="63">
        <v>0.35967460000000001</v>
      </c>
      <c r="H5869" s="63">
        <v>90.934799999999996</v>
      </c>
      <c r="I5869" s="63">
        <v>0.21478700000000001</v>
      </c>
      <c r="J5869" s="63">
        <v>0.30038769999999998</v>
      </c>
      <c r="K5869" s="63">
        <v>0.35967460000000001</v>
      </c>
      <c r="L5869" s="63">
        <v>0.41896139999999998</v>
      </c>
      <c r="M5869" s="63">
        <v>0.50456210000000001</v>
      </c>
      <c r="N5869" s="63">
        <v>1536</v>
      </c>
      <c r="O5869" s="63">
        <v>0.1130564</v>
      </c>
      <c r="P5869" s="63">
        <v>7</v>
      </c>
      <c r="Q5869" s="63">
        <v>1.2781749580960001E-2</v>
      </c>
    </row>
    <row r="5870" spans="1:17">
      <c r="A5870" s="63" t="s">
        <v>78</v>
      </c>
      <c r="B5870" s="63" t="s">
        <v>58</v>
      </c>
      <c r="C5870" s="63" t="s">
        <v>69</v>
      </c>
      <c r="D5870" s="63">
        <v>13</v>
      </c>
      <c r="E5870" s="63">
        <v>1.25851</v>
      </c>
      <c r="F5870" s="63">
        <v>1.9231009999999999</v>
      </c>
      <c r="G5870" s="63">
        <v>0.66459109999999999</v>
      </c>
      <c r="H5870" s="63">
        <v>93.304299999999998</v>
      </c>
      <c r="I5870" s="63">
        <v>0.51970349999999998</v>
      </c>
      <c r="J5870" s="63">
        <v>0.60530419999999996</v>
      </c>
      <c r="K5870" s="63">
        <v>0.66459109999999999</v>
      </c>
      <c r="L5870" s="63">
        <v>0.72387789999999996</v>
      </c>
      <c r="M5870" s="63">
        <v>0.80947860000000005</v>
      </c>
      <c r="N5870" s="63">
        <v>1536</v>
      </c>
      <c r="O5870" s="63">
        <v>0.1130564</v>
      </c>
      <c r="P5870" s="63">
        <v>7</v>
      </c>
      <c r="Q5870" s="63">
        <v>1.2781749580960001E-2</v>
      </c>
    </row>
    <row r="5871" spans="1:17">
      <c r="A5871" s="63" t="s">
        <v>78</v>
      </c>
      <c r="B5871" s="63" t="s">
        <v>58</v>
      </c>
      <c r="C5871" s="63" t="s">
        <v>69</v>
      </c>
      <c r="D5871" s="63">
        <v>14</v>
      </c>
      <c r="E5871" s="63">
        <v>1.3734409999999999</v>
      </c>
      <c r="F5871" s="63">
        <v>2.2107199999999998</v>
      </c>
      <c r="G5871" s="63">
        <v>0.83727850000000004</v>
      </c>
      <c r="H5871" s="63">
        <v>95.217399999999998</v>
      </c>
      <c r="I5871" s="63">
        <v>0.69239090000000003</v>
      </c>
      <c r="J5871" s="63">
        <v>0.77799169999999995</v>
      </c>
      <c r="K5871" s="63">
        <v>0.83727850000000004</v>
      </c>
      <c r="L5871" s="63">
        <v>0.89656530000000001</v>
      </c>
      <c r="M5871" s="63">
        <v>0.98216610000000004</v>
      </c>
      <c r="N5871" s="63">
        <v>1536</v>
      </c>
      <c r="O5871" s="63">
        <v>0.1130564</v>
      </c>
      <c r="P5871" s="63">
        <v>7</v>
      </c>
      <c r="Q5871" s="63">
        <v>1.2781749580960001E-2</v>
      </c>
    </row>
    <row r="5872" spans="1:17">
      <c r="A5872" s="63" t="s">
        <v>78</v>
      </c>
      <c r="B5872" s="63" t="s">
        <v>58</v>
      </c>
      <c r="C5872" s="63" t="s">
        <v>69</v>
      </c>
      <c r="D5872" s="63">
        <v>15</v>
      </c>
      <c r="E5872" s="63">
        <v>1.5028220000000001</v>
      </c>
      <c r="F5872" s="63">
        <v>2.4197799999999998</v>
      </c>
      <c r="G5872" s="63">
        <v>0.91695819999999995</v>
      </c>
      <c r="H5872" s="63">
        <v>96.478300000000004</v>
      </c>
      <c r="I5872" s="63">
        <v>0.77207060000000005</v>
      </c>
      <c r="J5872" s="63">
        <v>0.85767139999999997</v>
      </c>
      <c r="K5872" s="63">
        <v>0.91695819999999995</v>
      </c>
      <c r="L5872" s="63">
        <v>0.97624500000000003</v>
      </c>
      <c r="M5872" s="63">
        <v>1.0618460000000001</v>
      </c>
      <c r="N5872" s="63">
        <v>1536</v>
      </c>
      <c r="O5872" s="63">
        <v>0.1130564</v>
      </c>
      <c r="P5872" s="63">
        <v>7</v>
      </c>
      <c r="Q5872" s="63">
        <v>1.2781749580960001E-2</v>
      </c>
    </row>
    <row r="5873" spans="1:17">
      <c r="A5873" s="63" t="s">
        <v>78</v>
      </c>
      <c r="B5873" s="63" t="s">
        <v>58</v>
      </c>
      <c r="C5873" s="63" t="s">
        <v>69</v>
      </c>
      <c r="D5873" s="63">
        <v>16</v>
      </c>
      <c r="E5873" s="63">
        <v>1.728593</v>
      </c>
      <c r="F5873" s="63">
        <v>2.6543640000000002</v>
      </c>
      <c r="G5873" s="63">
        <v>0.92577140000000002</v>
      </c>
      <c r="H5873" s="63">
        <v>97.739099999999993</v>
      </c>
      <c r="I5873" s="63">
        <v>0.78088380000000002</v>
      </c>
      <c r="J5873" s="63">
        <v>0.86648449999999999</v>
      </c>
      <c r="K5873" s="63">
        <v>0.92577140000000002</v>
      </c>
      <c r="L5873" s="63">
        <v>0.98505819999999999</v>
      </c>
      <c r="M5873" s="63">
        <v>1.070659</v>
      </c>
      <c r="N5873" s="63">
        <v>1536</v>
      </c>
      <c r="O5873" s="63">
        <v>0.1130564</v>
      </c>
      <c r="P5873" s="63">
        <v>7</v>
      </c>
      <c r="Q5873" s="63">
        <v>1.2781749580960001E-2</v>
      </c>
    </row>
    <row r="5874" spans="1:17">
      <c r="A5874" s="63" t="s">
        <v>78</v>
      </c>
      <c r="B5874" s="63" t="s">
        <v>58</v>
      </c>
      <c r="C5874" s="63" t="s">
        <v>69</v>
      </c>
      <c r="D5874" s="63">
        <v>17</v>
      </c>
      <c r="E5874" s="63">
        <v>1.9325159999999999</v>
      </c>
      <c r="F5874" s="63">
        <v>2.8537360000000001</v>
      </c>
      <c r="G5874" s="63">
        <v>0.92121980000000003</v>
      </c>
      <c r="H5874" s="63">
        <v>98.543499999999995</v>
      </c>
      <c r="I5874" s="63">
        <v>0.77633229999999998</v>
      </c>
      <c r="J5874" s="63">
        <v>0.86193299999999995</v>
      </c>
      <c r="K5874" s="63">
        <v>0.92121980000000003</v>
      </c>
      <c r="L5874" s="63">
        <v>0.98050669999999995</v>
      </c>
      <c r="M5874" s="63">
        <v>1.0661069999999999</v>
      </c>
      <c r="N5874" s="63">
        <v>1536</v>
      </c>
      <c r="O5874" s="63">
        <v>0.1130564</v>
      </c>
      <c r="P5874" s="63">
        <v>7</v>
      </c>
      <c r="Q5874" s="63">
        <v>1.2781749580960001E-2</v>
      </c>
    </row>
    <row r="5875" spans="1:17">
      <c r="A5875" s="63" t="s">
        <v>78</v>
      </c>
      <c r="B5875" s="63" t="s">
        <v>58</v>
      </c>
      <c r="C5875" s="63" t="s">
        <v>69</v>
      </c>
      <c r="D5875" s="63">
        <v>18</v>
      </c>
      <c r="E5875" s="63">
        <v>2.110465</v>
      </c>
      <c r="F5875" s="63">
        <v>2.9914100000000001</v>
      </c>
      <c r="G5875" s="63">
        <v>0.88094539999999999</v>
      </c>
      <c r="H5875" s="63">
        <v>98.456500000000005</v>
      </c>
      <c r="I5875" s="63">
        <v>0.73605790000000004</v>
      </c>
      <c r="J5875" s="63">
        <v>0.82165860000000002</v>
      </c>
      <c r="K5875" s="63">
        <v>0.88094539999999999</v>
      </c>
      <c r="L5875" s="63">
        <v>0.94023230000000002</v>
      </c>
      <c r="M5875" s="63">
        <v>1.025833</v>
      </c>
      <c r="N5875" s="63">
        <v>1536</v>
      </c>
      <c r="O5875" s="63">
        <v>0.1130564</v>
      </c>
      <c r="P5875" s="63">
        <v>7</v>
      </c>
      <c r="Q5875" s="63">
        <v>1.2781749580960001E-2</v>
      </c>
    </row>
    <row r="5876" spans="1:17">
      <c r="A5876" s="63" t="s">
        <v>78</v>
      </c>
      <c r="B5876" s="63" t="s">
        <v>58</v>
      </c>
      <c r="C5876" s="63" t="s">
        <v>69</v>
      </c>
      <c r="D5876" s="63">
        <v>19</v>
      </c>
      <c r="E5876" s="63">
        <v>2.4510149999999999</v>
      </c>
      <c r="F5876" s="63">
        <v>2.9249710000000002</v>
      </c>
      <c r="G5876" s="63">
        <v>0.47395559999999998</v>
      </c>
      <c r="H5876" s="63">
        <v>97.282600000000002</v>
      </c>
      <c r="I5876" s="63">
        <v>0.32906800000000003</v>
      </c>
      <c r="J5876" s="63">
        <v>0.4146688</v>
      </c>
      <c r="K5876" s="63">
        <v>0.47395559999999998</v>
      </c>
      <c r="L5876" s="63">
        <v>0.53324249999999995</v>
      </c>
      <c r="M5876" s="63">
        <v>0.61884320000000004</v>
      </c>
      <c r="N5876" s="63">
        <v>1536</v>
      </c>
      <c r="O5876" s="63">
        <v>0.1130564</v>
      </c>
      <c r="P5876" s="63">
        <v>7</v>
      </c>
      <c r="Q5876" s="63">
        <v>1.2781749580960001E-2</v>
      </c>
    </row>
    <row r="5877" spans="1:17">
      <c r="A5877" s="63" t="s">
        <v>78</v>
      </c>
      <c r="B5877" s="63" t="s">
        <v>58</v>
      </c>
      <c r="C5877" s="63" t="s">
        <v>69</v>
      </c>
      <c r="D5877" s="63">
        <v>20</v>
      </c>
      <c r="E5877" s="63">
        <v>2.5862910000000001</v>
      </c>
      <c r="F5877" s="63">
        <v>2.7271070000000002</v>
      </c>
      <c r="G5877" s="63">
        <v>0.14081550000000001</v>
      </c>
      <c r="H5877" s="63">
        <v>94.673900000000003</v>
      </c>
      <c r="I5877" s="63">
        <v>-4.0721000000000004E-3</v>
      </c>
      <c r="J5877" s="63">
        <v>8.1528699999999996E-2</v>
      </c>
      <c r="K5877" s="63">
        <v>0.14081550000000001</v>
      </c>
      <c r="L5877" s="63">
        <v>0.20010230000000001</v>
      </c>
      <c r="M5877" s="63">
        <v>0.28570309999999999</v>
      </c>
      <c r="N5877" s="63">
        <v>1536</v>
      </c>
      <c r="O5877" s="63">
        <v>0.1130564</v>
      </c>
      <c r="P5877" s="63">
        <v>7</v>
      </c>
      <c r="Q5877" s="63">
        <v>1.2781749580960001E-2</v>
      </c>
    </row>
    <row r="5878" spans="1:17">
      <c r="A5878" s="63" t="s">
        <v>78</v>
      </c>
      <c r="B5878" s="63" t="s">
        <v>58</v>
      </c>
      <c r="C5878" s="63" t="s">
        <v>69</v>
      </c>
      <c r="D5878" s="63">
        <v>21</v>
      </c>
      <c r="E5878" s="63">
        <v>2.5407630000000001</v>
      </c>
      <c r="F5878" s="63">
        <v>2.50095</v>
      </c>
      <c r="G5878" s="63">
        <v>-3.9813800000000003E-2</v>
      </c>
      <c r="H5878" s="63">
        <v>90.760900000000007</v>
      </c>
      <c r="I5878" s="63">
        <v>-0.18470139999999999</v>
      </c>
      <c r="J5878" s="63">
        <v>-9.9100599999999997E-2</v>
      </c>
      <c r="K5878" s="63">
        <v>-3.9813800000000003E-2</v>
      </c>
      <c r="L5878" s="63">
        <v>1.94731E-2</v>
      </c>
      <c r="M5878" s="63">
        <v>0.10507379999999999</v>
      </c>
      <c r="N5878" s="63">
        <v>1536</v>
      </c>
      <c r="O5878" s="63">
        <v>0.1130564</v>
      </c>
      <c r="P5878" s="63">
        <v>7</v>
      </c>
      <c r="Q5878" s="63">
        <v>1.2781749580960001E-2</v>
      </c>
    </row>
    <row r="5879" spans="1:17">
      <c r="A5879" s="63" t="s">
        <v>78</v>
      </c>
      <c r="B5879" s="63" t="s">
        <v>58</v>
      </c>
      <c r="C5879" s="63" t="s">
        <v>69</v>
      </c>
      <c r="D5879" s="63">
        <v>22</v>
      </c>
      <c r="E5879" s="63">
        <v>2.3283309999999999</v>
      </c>
      <c r="F5879" s="63">
        <v>2.3012060000000001</v>
      </c>
      <c r="G5879" s="63">
        <v>-2.7125099999999999E-2</v>
      </c>
      <c r="H5879" s="63">
        <v>87.347800000000007</v>
      </c>
      <c r="I5879" s="63">
        <v>-0.17201269999999999</v>
      </c>
      <c r="J5879" s="63">
        <v>-8.6412000000000003E-2</v>
      </c>
      <c r="K5879" s="63">
        <v>-2.7125099999999999E-2</v>
      </c>
      <c r="L5879" s="63">
        <v>3.2161700000000001E-2</v>
      </c>
      <c r="M5879" s="63">
        <v>0.11776250000000001</v>
      </c>
      <c r="N5879" s="63">
        <v>1536</v>
      </c>
      <c r="O5879" s="63">
        <v>0.1130564</v>
      </c>
      <c r="P5879" s="63">
        <v>7</v>
      </c>
      <c r="Q5879" s="63">
        <v>1.2781749580960001E-2</v>
      </c>
    </row>
    <row r="5880" spans="1:17">
      <c r="A5880" s="63" t="s">
        <v>78</v>
      </c>
      <c r="B5880" s="63" t="s">
        <v>58</v>
      </c>
      <c r="C5880" s="63" t="s">
        <v>69</v>
      </c>
      <c r="D5880" s="63">
        <v>23</v>
      </c>
      <c r="E5880" s="63">
        <v>1.9035979999999999</v>
      </c>
      <c r="F5880" s="63">
        <v>1.984602</v>
      </c>
      <c r="G5880" s="63">
        <v>8.1004499999999993E-2</v>
      </c>
      <c r="H5880" s="63">
        <v>84.608699999999999</v>
      </c>
      <c r="I5880" s="63">
        <v>-6.3883099999999998E-2</v>
      </c>
      <c r="J5880" s="63">
        <v>2.17177E-2</v>
      </c>
      <c r="K5880" s="63">
        <v>8.1004499999999993E-2</v>
      </c>
      <c r="L5880" s="63">
        <v>0.14029130000000001</v>
      </c>
      <c r="M5880" s="63">
        <v>0.22589210000000001</v>
      </c>
      <c r="N5880" s="63">
        <v>1536</v>
      </c>
      <c r="O5880" s="63">
        <v>0.1130564</v>
      </c>
      <c r="P5880" s="63">
        <v>7</v>
      </c>
      <c r="Q5880" s="63">
        <v>1.2781749580960001E-2</v>
      </c>
    </row>
    <row r="5881" spans="1:17">
      <c r="A5881" s="63" t="s">
        <v>78</v>
      </c>
      <c r="B5881" s="63" t="s">
        <v>58</v>
      </c>
      <c r="C5881" s="63" t="s">
        <v>69</v>
      </c>
      <c r="D5881" s="63">
        <v>24</v>
      </c>
      <c r="E5881" s="63">
        <v>1.6305289999999999</v>
      </c>
      <c r="F5881" s="63">
        <v>1.4741439999999999</v>
      </c>
      <c r="G5881" s="63">
        <v>-0.15638469999999999</v>
      </c>
      <c r="H5881" s="63">
        <v>82.456500000000005</v>
      </c>
      <c r="I5881" s="63">
        <v>-0.30127229999999999</v>
      </c>
      <c r="J5881" s="63">
        <v>-0.21567149999999999</v>
      </c>
      <c r="K5881" s="63">
        <v>-0.15638469999999999</v>
      </c>
      <c r="L5881" s="63">
        <v>-9.7097900000000001E-2</v>
      </c>
      <c r="M5881" s="63">
        <v>-1.14971E-2</v>
      </c>
      <c r="N5881" s="63">
        <v>1536</v>
      </c>
      <c r="O5881" s="63">
        <v>0.1130564</v>
      </c>
      <c r="P5881" s="63">
        <v>7</v>
      </c>
      <c r="Q5881" s="63">
        <v>1.2781749580960001E-2</v>
      </c>
    </row>
    <row r="5882" spans="1:17">
      <c r="A5882" s="63" t="s">
        <v>78</v>
      </c>
      <c r="B5882" s="63" t="s">
        <v>58</v>
      </c>
      <c r="C5882" s="63" t="s">
        <v>70</v>
      </c>
      <c r="D5882" s="63">
        <v>1</v>
      </c>
      <c r="E5882" s="63">
        <v>1.246027</v>
      </c>
      <c r="F5882" s="63">
        <v>0.97502800000000001</v>
      </c>
      <c r="G5882" s="63">
        <v>-0.27099909999999999</v>
      </c>
      <c r="H5882" s="63">
        <v>78.891300000000001</v>
      </c>
      <c r="I5882" s="63">
        <v>-0.4158867</v>
      </c>
      <c r="J5882" s="63">
        <v>-0.33028600000000002</v>
      </c>
      <c r="K5882" s="63">
        <v>-0.27099909999999999</v>
      </c>
      <c r="L5882" s="63">
        <v>-0.21171229999999999</v>
      </c>
      <c r="M5882" s="63">
        <v>-0.12611149999999999</v>
      </c>
      <c r="N5882" s="63">
        <v>1536</v>
      </c>
      <c r="O5882" s="63">
        <v>0.1130564</v>
      </c>
      <c r="P5882" s="63">
        <v>8</v>
      </c>
      <c r="Q5882" s="63">
        <v>1.2781749580960001E-2</v>
      </c>
    </row>
    <row r="5883" spans="1:17">
      <c r="A5883" s="63" t="s">
        <v>78</v>
      </c>
      <c r="B5883" s="63" t="s">
        <v>58</v>
      </c>
      <c r="C5883" s="63" t="s">
        <v>70</v>
      </c>
      <c r="D5883" s="63">
        <v>2</v>
      </c>
      <c r="E5883" s="63">
        <v>1.174601</v>
      </c>
      <c r="F5883" s="63">
        <v>0.79252339999999999</v>
      </c>
      <c r="G5883" s="63">
        <v>-0.38207720000000001</v>
      </c>
      <c r="H5883" s="63">
        <v>77.391300000000001</v>
      </c>
      <c r="I5883" s="63">
        <v>-0.52696480000000001</v>
      </c>
      <c r="J5883" s="63">
        <v>-0.44136399999999998</v>
      </c>
      <c r="K5883" s="63">
        <v>-0.38207720000000001</v>
      </c>
      <c r="L5883" s="63">
        <v>-0.32279039999999998</v>
      </c>
      <c r="M5883" s="63">
        <v>-0.2371896</v>
      </c>
      <c r="N5883" s="63">
        <v>1536</v>
      </c>
      <c r="O5883" s="63">
        <v>0.1130564</v>
      </c>
      <c r="P5883" s="63">
        <v>8</v>
      </c>
      <c r="Q5883" s="63">
        <v>1.2781749580960001E-2</v>
      </c>
    </row>
    <row r="5884" spans="1:17">
      <c r="A5884" s="63" t="s">
        <v>78</v>
      </c>
      <c r="B5884" s="63" t="s">
        <v>58</v>
      </c>
      <c r="C5884" s="63" t="s">
        <v>70</v>
      </c>
      <c r="D5884" s="63">
        <v>3</v>
      </c>
      <c r="E5884" s="63">
        <v>1.0579229999999999</v>
      </c>
      <c r="F5884" s="63">
        <v>0.69961549999999995</v>
      </c>
      <c r="G5884" s="63">
        <v>-0.3583074</v>
      </c>
      <c r="H5884" s="63">
        <v>75.652199999999993</v>
      </c>
      <c r="I5884" s="63">
        <v>-0.5031949</v>
      </c>
      <c r="J5884" s="63">
        <v>-0.41759420000000003</v>
      </c>
      <c r="K5884" s="63">
        <v>-0.3583074</v>
      </c>
      <c r="L5884" s="63">
        <v>-0.29902050000000002</v>
      </c>
      <c r="M5884" s="63">
        <v>-0.21341979999999999</v>
      </c>
      <c r="N5884" s="63">
        <v>1536</v>
      </c>
      <c r="O5884" s="63">
        <v>0.1130564</v>
      </c>
      <c r="P5884" s="63">
        <v>8</v>
      </c>
      <c r="Q5884" s="63">
        <v>1.2781749580960001E-2</v>
      </c>
    </row>
    <row r="5885" spans="1:17">
      <c r="A5885" s="63" t="s">
        <v>78</v>
      </c>
      <c r="B5885" s="63" t="s">
        <v>58</v>
      </c>
      <c r="C5885" s="63" t="s">
        <v>70</v>
      </c>
      <c r="D5885" s="63">
        <v>4</v>
      </c>
      <c r="E5885" s="63">
        <v>0.99598209999999998</v>
      </c>
      <c r="F5885" s="63">
        <v>0.72196669999999996</v>
      </c>
      <c r="G5885" s="63">
        <v>-0.27401540000000002</v>
      </c>
      <c r="H5885" s="63">
        <v>73.934799999999996</v>
      </c>
      <c r="I5885" s="63">
        <v>-0.41890300000000003</v>
      </c>
      <c r="J5885" s="63">
        <v>-0.33330219999999999</v>
      </c>
      <c r="K5885" s="63">
        <v>-0.27401540000000002</v>
      </c>
      <c r="L5885" s="63">
        <v>-0.21472849999999999</v>
      </c>
      <c r="M5885" s="63">
        <v>-0.12912779999999999</v>
      </c>
      <c r="N5885" s="63">
        <v>1536</v>
      </c>
      <c r="O5885" s="63">
        <v>0.1130564</v>
      </c>
      <c r="P5885" s="63">
        <v>8</v>
      </c>
      <c r="Q5885" s="63">
        <v>1.2781749580960001E-2</v>
      </c>
    </row>
    <row r="5886" spans="1:17">
      <c r="A5886" s="63" t="s">
        <v>78</v>
      </c>
      <c r="B5886" s="63" t="s">
        <v>58</v>
      </c>
      <c r="C5886" s="63" t="s">
        <v>70</v>
      </c>
      <c r="D5886" s="63">
        <v>5</v>
      </c>
      <c r="E5886" s="63">
        <v>0.9404671</v>
      </c>
      <c r="F5886" s="63">
        <v>0.72982760000000002</v>
      </c>
      <c r="G5886" s="63">
        <v>-0.2106394</v>
      </c>
      <c r="H5886" s="63">
        <v>72.608699999999999</v>
      </c>
      <c r="I5886" s="63">
        <v>-0.35552699999999998</v>
      </c>
      <c r="J5886" s="63">
        <v>-0.26992620000000001</v>
      </c>
      <c r="K5886" s="63">
        <v>-0.2106394</v>
      </c>
      <c r="L5886" s="63">
        <v>-0.1513526</v>
      </c>
      <c r="M5886" s="63">
        <v>-6.5751799999999999E-2</v>
      </c>
      <c r="N5886" s="63">
        <v>1536</v>
      </c>
      <c r="O5886" s="63">
        <v>0.1130564</v>
      </c>
      <c r="P5886" s="63">
        <v>8</v>
      </c>
      <c r="Q5886" s="63">
        <v>1.2781749580960001E-2</v>
      </c>
    </row>
    <row r="5887" spans="1:17">
      <c r="A5887" s="63" t="s">
        <v>78</v>
      </c>
      <c r="B5887" s="63" t="s">
        <v>58</v>
      </c>
      <c r="C5887" s="63" t="s">
        <v>70</v>
      </c>
      <c r="D5887" s="63">
        <v>6</v>
      </c>
      <c r="E5887" s="63">
        <v>1.1900299999999999</v>
      </c>
      <c r="F5887" s="63">
        <v>0.70407839999999999</v>
      </c>
      <c r="G5887" s="63">
        <v>-0.48595169999999999</v>
      </c>
      <c r="H5887" s="63">
        <v>71.478300000000004</v>
      </c>
      <c r="I5887" s="63">
        <v>-0.63083920000000004</v>
      </c>
      <c r="J5887" s="63">
        <v>-0.54523849999999996</v>
      </c>
      <c r="K5887" s="63">
        <v>-0.48595169999999999</v>
      </c>
      <c r="L5887" s="63">
        <v>-0.42666480000000001</v>
      </c>
      <c r="M5887" s="63">
        <v>-0.34106409999999998</v>
      </c>
      <c r="N5887" s="63">
        <v>1536</v>
      </c>
      <c r="O5887" s="63">
        <v>0.1130564</v>
      </c>
      <c r="P5887" s="63">
        <v>8</v>
      </c>
      <c r="Q5887" s="63">
        <v>1.2781749580960001E-2</v>
      </c>
    </row>
    <row r="5888" spans="1:17">
      <c r="A5888" s="63" t="s">
        <v>78</v>
      </c>
      <c r="B5888" s="63" t="s">
        <v>58</v>
      </c>
      <c r="C5888" s="63" t="s">
        <v>70</v>
      </c>
      <c r="D5888" s="63">
        <v>7</v>
      </c>
      <c r="E5888" s="63">
        <v>1.2649269999999999</v>
      </c>
      <c r="F5888" s="63">
        <v>0.95819860000000001</v>
      </c>
      <c r="G5888" s="63">
        <v>-0.30672840000000001</v>
      </c>
      <c r="H5888" s="63">
        <v>70.739099999999993</v>
      </c>
      <c r="I5888" s="63">
        <v>-0.45161600000000002</v>
      </c>
      <c r="J5888" s="63">
        <v>-0.36601529999999999</v>
      </c>
      <c r="K5888" s="63">
        <v>-0.30672840000000001</v>
      </c>
      <c r="L5888" s="63">
        <v>-0.24744160000000001</v>
      </c>
      <c r="M5888" s="63">
        <v>-0.16184080000000001</v>
      </c>
      <c r="N5888" s="63">
        <v>1536</v>
      </c>
      <c r="O5888" s="63">
        <v>0.1130564</v>
      </c>
      <c r="P5888" s="63">
        <v>8</v>
      </c>
      <c r="Q5888" s="63">
        <v>1.2781749580960001E-2</v>
      </c>
    </row>
    <row r="5889" spans="1:17">
      <c r="A5889" s="63" t="s">
        <v>78</v>
      </c>
      <c r="B5889" s="63" t="s">
        <v>58</v>
      </c>
      <c r="C5889" s="63" t="s">
        <v>70</v>
      </c>
      <c r="D5889" s="63">
        <v>8</v>
      </c>
      <c r="E5889" s="63">
        <v>1.33884</v>
      </c>
      <c r="F5889" s="63">
        <v>1.040238</v>
      </c>
      <c r="G5889" s="63">
        <v>-0.29860170000000003</v>
      </c>
      <c r="H5889" s="63">
        <v>72.630399999999995</v>
      </c>
      <c r="I5889" s="63">
        <v>-0.44348929999999998</v>
      </c>
      <c r="J5889" s="63">
        <v>-0.3578886</v>
      </c>
      <c r="K5889" s="63">
        <v>-0.29860170000000003</v>
      </c>
      <c r="L5889" s="63">
        <v>-0.2393149</v>
      </c>
      <c r="M5889" s="63">
        <v>-0.1537142</v>
      </c>
      <c r="N5889" s="63">
        <v>1536</v>
      </c>
      <c r="O5889" s="63">
        <v>0.1130564</v>
      </c>
      <c r="P5889" s="63">
        <v>8</v>
      </c>
      <c r="Q5889" s="63">
        <v>1.2781749580960001E-2</v>
      </c>
    </row>
    <row r="5890" spans="1:17">
      <c r="A5890" s="63" t="s">
        <v>78</v>
      </c>
      <c r="B5890" s="63" t="s">
        <v>58</v>
      </c>
      <c r="C5890" s="63" t="s">
        <v>70</v>
      </c>
      <c r="D5890" s="63">
        <v>9</v>
      </c>
      <c r="E5890" s="63">
        <v>1.275369</v>
      </c>
      <c r="F5890" s="63">
        <v>1.208332</v>
      </c>
      <c r="G5890" s="63">
        <v>-6.7036499999999999E-2</v>
      </c>
      <c r="H5890" s="63">
        <v>77.543499999999995</v>
      </c>
      <c r="I5890" s="63">
        <v>-0.2119241</v>
      </c>
      <c r="J5890" s="63">
        <v>-0.1263233</v>
      </c>
      <c r="K5890" s="63">
        <v>-6.7036499999999999E-2</v>
      </c>
      <c r="L5890" s="63">
        <v>-7.7497E-3</v>
      </c>
      <c r="M5890" s="63">
        <v>7.7851100000000006E-2</v>
      </c>
      <c r="N5890" s="63">
        <v>1536</v>
      </c>
      <c r="O5890" s="63">
        <v>0.1130564</v>
      </c>
      <c r="P5890" s="63">
        <v>8</v>
      </c>
      <c r="Q5890" s="63">
        <v>1.2781749580960001E-2</v>
      </c>
    </row>
    <row r="5891" spans="1:17">
      <c r="A5891" s="63" t="s">
        <v>78</v>
      </c>
      <c r="B5891" s="63" t="s">
        <v>58</v>
      </c>
      <c r="C5891" s="63" t="s">
        <v>70</v>
      </c>
      <c r="D5891" s="63">
        <v>10</v>
      </c>
      <c r="E5891" s="63">
        <v>1.3096179999999999</v>
      </c>
      <c r="F5891" s="63">
        <v>1.2378309999999999</v>
      </c>
      <c r="G5891" s="63">
        <v>-7.1786500000000003E-2</v>
      </c>
      <c r="H5891" s="63">
        <v>82.587000000000003</v>
      </c>
      <c r="I5891" s="63">
        <v>-0.21667410000000001</v>
      </c>
      <c r="J5891" s="63">
        <v>-0.13107340000000001</v>
      </c>
      <c r="K5891" s="63">
        <v>-7.1786500000000003E-2</v>
      </c>
      <c r="L5891" s="63">
        <v>-1.2499700000000001E-2</v>
      </c>
      <c r="M5891" s="63">
        <v>7.3101100000000002E-2</v>
      </c>
      <c r="N5891" s="63">
        <v>1536</v>
      </c>
      <c r="O5891" s="63">
        <v>0.1130564</v>
      </c>
      <c r="P5891" s="63">
        <v>8</v>
      </c>
      <c r="Q5891" s="63">
        <v>1.2781749580960001E-2</v>
      </c>
    </row>
    <row r="5892" spans="1:17">
      <c r="A5892" s="63" t="s">
        <v>78</v>
      </c>
      <c r="B5892" s="63" t="s">
        <v>58</v>
      </c>
      <c r="C5892" s="63" t="s">
        <v>70</v>
      </c>
      <c r="D5892" s="63">
        <v>11</v>
      </c>
      <c r="E5892" s="63">
        <v>1.2769900000000001</v>
      </c>
      <c r="F5892" s="63">
        <v>1.3952580000000001</v>
      </c>
      <c r="G5892" s="63">
        <v>0.1182685</v>
      </c>
      <c r="H5892" s="63">
        <v>86.239099999999993</v>
      </c>
      <c r="I5892" s="63">
        <v>-2.66191E-2</v>
      </c>
      <c r="J5892" s="63">
        <v>5.8981699999999998E-2</v>
      </c>
      <c r="K5892" s="63">
        <v>0.1182685</v>
      </c>
      <c r="L5892" s="63">
        <v>0.1775553</v>
      </c>
      <c r="M5892" s="63">
        <v>0.2631561</v>
      </c>
      <c r="N5892" s="63">
        <v>1536</v>
      </c>
      <c r="O5892" s="63">
        <v>0.1130564</v>
      </c>
      <c r="P5892" s="63">
        <v>8</v>
      </c>
      <c r="Q5892" s="63">
        <v>1.2781749580960001E-2</v>
      </c>
    </row>
    <row r="5893" spans="1:17">
      <c r="A5893" s="63" t="s">
        <v>78</v>
      </c>
      <c r="B5893" s="63" t="s">
        <v>58</v>
      </c>
      <c r="C5893" s="63" t="s">
        <v>70</v>
      </c>
      <c r="D5893" s="63">
        <v>12</v>
      </c>
      <c r="E5893" s="63">
        <v>1.3036920000000001</v>
      </c>
      <c r="F5893" s="63">
        <v>1.637753</v>
      </c>
      <c r="G5893" s="63">
        <v>0.33406019999999997</v>
      </c>
      <c r="H5893" s="63">
        <v>89.804299999999998</v>
      </c>
      <c r="I5893" s="63">
        <v>0.1891726</v>
      </c>
      <c r="J5893" s="63">
        <v>0.2747734</v>
      </c>
      <c r="K5893" s="63">
        <v>0.33406019999999997</v>
      </c>
      <c r="L5893" s="63">
        <v>0.393347</v>
      </c>
      <c r="M5893" s="63">
        <v>0.47894779999999998</v>
      </c>
      <c r="N5893" s="63">
        <v>1536</v>
      </c>
      <c r="O5893" s="63">
        <v>0.1130564</v>
      </c>
      <c r="P5893" s="63">
        <v>8</v>
      </c>
      <c r="Q5893" s="63">
        <v>1.2781749580960001E-2</v>
      </c>
    </row>
    <row r="5894" spans="1:17">
      <c r="A5894" s="63" t="s">
        <v>78</v>
      </c>
      <c r="B5894" s="63" t="s">
        <v>58</v>
      </c>
      <c r="C5894" s="63" t="s">
        <v>70</v>
      </c>
      <c r="D5894" s="63">
        <v>13</v>
      </c>
      <c r="E5894" s="63">
        <v>1.2279770000000001</v>
      </c>
      <c r="F5894" s="63">
        <v>1.864287</v>
      </c>
      <c r="G5894" s="63">
        <v>0.63631020000000005</v>
      </c>
      <c r="H5894" s="63">
        <v>92.478300000000004</v>
      </c>
      <c r="I5894" s="63">
        <v>0.49142259999999999</v>
      </c>
      <c r="J5894" s="63">
        <v>0.57702339999999996</v>
      </c>
      <c r="K5894" s="63">
        <v>0.63631020000000005</v>
      </c>
      <c r="L5894" s="63">
        <v>0.69559709999999997</v>
      </c>
      <c r="M5894" s="63">
        <v>0.78119780000000005</v>
      </c>
      <c r="N5894" s="63">
        <v>1536</v>
      </c>
      <c r="O5894" s="63">
        <v>0.1130564</v>
      </c>
      <c r="P5894" s="63">
        <v>8</v>
      </c>
      <c r="Q5894" s="63">
        <v>1.2781749580960001E-2</v>
      </c>
    </row>
    <row r="5895" spans="1:17">
      <c r="A5895" s="63" t="s">
        <v>78</v>
      </c>
      <c r="B5895" s="63" t="s">
        <v>58</v>
      </c>
      <c r="C5895" s="63" t="s">
        <v>70</v>
      </c>
      <c r="D5895" s="63">
        <v>14</v>
      </c>
      <c r="E5895" s="63">
        <v>1.339809</v>
      </c>
      <c r="F5895" s="63">
        <v>2.1579079999999999</v>
      </c>
      <c r="G5895" s="63">
        <v>0.81809909999999997</v>
      </c>
      <c r="H5895" s="63">
        <v>94.760900000000007</v>
      </c>
      <c r="I5895" s="63">
        <v>0.67321160000000002</v>
      </c>
      <c r="J5895" s="63">
        <v>0.7588123</v>
      </c>
      <c r="K5895" s="63">
        <v>0.81809909999999997</v>
      </c>
      <c r="L5895" s="63">
        <v>0.877386</v>
      </c>
      <c r="M5895" s="63">
        <v>0.96298669999999997</v>
      </c>
      <c r="N5895" s="63">
        <v>1536</v>
      </c>
      <c r="O5895" s="63">
        <v>0.1130564</v>
      </c>
      <c r="P5895" s="63">
        <v>8</v>
      </c>
      <c r="Q5895" s="63">
        <v>1.2781749580960001E-2</v>
      </c>
    </row>
    <row r="5896" spans="1:17">
      <c r="A5896" s="63" t="s">
        <v>78</v>
      </c>
      <c r="B5896" s="63" t="s">
        <v>58</v>
      </c>
      <c r="C5896" s="63" t="s">
        <v>70</v>
      </c>
      <c r="D5896" s="63">
        <v>15</v>
      </c>
      <c r="E5896" s="63">
        <v>1.472235</v>
      </c>
      <c r="F5896" s="63">
        <v>2.3841519999999998</v>
      </c>
      <c r="G5896" s="63">
        <v>0.91191730000000004</v>
      </c>
      <c r="H5896" s="63">
        <v>96.369600000000005</v>
      </c>
      <c r="I5896" s="63">
        <v>0.76702979999999998</v>
      </c>
      <c r="J5896" s="63">
        <v>0.85263049999999996</v>
      </c>
      <c r="K5896" s="63">
        <v>0.91191730000000004</v>
      </c>
      <c r="L5896" s="63">
        <v>0.97120419999999996</v>
      </c>
      <c r="M5896" s="63">
        <v>1.056805</v>
      </c>
      <c r="N5896" s="63">
        <v>1536</v>
      </c>
      <c r="O5896" s="63">
        <v>0.1130564</v>
      </c>
      <c r="P5896" s="63">
        <v>8</v>
      </c>
      <c r="Q5896" s="63">
        <v>1.2781749580960001E-2</v>
      </c>
    </row>
    <row r="5897" spans="1:17">
      <c r="A5897" s="63" t="s">
        <v>78</v>
      </c>
      <c r="B5897" s="63" t="s">
        <v>58</v>
      </c>
      <c r="C5897" s="63" t="s">
        <v>70</v>
      </c>
      <c r="D5897" s="63">
        <v>16</v>
      </c>
      <c r="E5897" s="63">
        <v>1.692585</v>
      </c>
      <c r="F5897" s="63">
        <v>2.5991110000000002</v>
      </c>
      <c r="G5897" s="63">
        <v>0.90652549999999998</v>
      </c>
      <c r="H5897" s="63">
        <v>97.347800000000007</v>
      </c>
      <c r="I5897" s="63">
        <v>0.76163789999999998</v>
      </c>
      <c r="J5897" s="63">
        <v>0.84723870000000001</v>
      </c>
      <c r="K5897" s="63">
        <v>0.90652549999999998</v>
      </c>
      <c r="L5897" s="63">
        <v>0.96581229999999996</v>
      </c>
      <c r="M5897" s="63">
        <v>1.0514129999999999</v>
      </c>
      <c r="N5897" s="63">
        <v>1536</v>
      </c>
      <c r="O5897" s="63">
        <v>0.1130564</v>
      </c>
      <c r="P5897" s="63">
        <v>8</v>
      </c>
      <c r="Q5897" s="63">
        <v>1.2781749580960001E-2</v>
      </c>
    </row>
    <row r="5898" spans="1:17">
      <c r="A5898" s="63" t="s">
        <v>78</v>
      </c>
      <c r="B5898" s="63" t="s">
        <v>58</v>
      </c>
      <c r="C5898" s="63" t="s">
        <v>70</v>
      </c>
      <c r="D5898" s="63">
        <v>17</v>
      </c>
      <c r="E5898" s="63">
        <v>1.893697</v>
      </c>
      <c r="F5898" s="63">
        <v>2.787407</v>
      </c>
      <c r="G5898" s="63">
        <v>0.89371009999999995</v>
      </c>
      <c r="H5898" s="63">
        <v>98.021699999999996</v>
      </c>
      <c r="I5898" s="63">
        <v>0.7488226</v>
      </c>
      <c r="J5898" s="63">
        <v>0.83442329999999998</v>
      </c>
      <c r="K5898" s="63">
        <v>0.89371009999999995</v>
      </c>
      <c r="L5898" s="63">
        <v>0.95299699999999998</v>
      </c>
      <c r="M5898" s="63">
        <v>1.0385979999999999</v>
      </c>
      <c r="N5898" s="63">
        <v>1536</v>
      </c>
      <c r="O5898" s="63">
        <v>0.1130564</v>
      </c>
      <c r="P5898" s="63">
        <v>8</v>
      </c>
      <c r="Q5898" s="63">
        <v>1.2781749580960001E-2</v>
      </c>
    </row>
    <row r="5899" spans="1:17">
      <c r="A5899" s="63" t="s">
        <v>78</v>
      </c>
      <c r="B5899" s="63" t="s">
        <v>58</v>
      </c>
      <c r="C5899" s="63" t="s">
        <v>70</v>
      </c>
      <c r="D5899" s="63">
        <v>18</v>
      </c>
      <c r="E5899" s="63">
        <v>2.0583040000000001</v>
      </c>
      <c r="F5899" s="63">
        <v>2.882317</v>
      </c>
      <c r="G5899" s="63">
        <v>0.8240132</v>
      </c>
      <c r="H5899" s="63">
        <v>97.412999999999997</v>
      </c>
      <c r="I5899" s="63">
        <v>0.67912570000000005</v>
      </c>
      <c r="J5899" s="63">
        <v>0.76472640000000003</v>
      </c>
      <c r="K5899" s="63">
        <v>0.8240132</v>
      </c>
      <c r="L5899" s="63">
        <v>0.88330010000000003</v>
      </c>
      <c r="M5899" s="63">
        <v>0.96890080000000001</v>
      </c>
      <c r="N5899" s="63">
        <v>1536</v>
      </c>
      <c r="O5899" s="63">
        <v>0.1130564</v>
      </c>
      <c r="P5899" s="63">
        <v>8</v>
      </c>
      <c r="Q5899" s="63">
        <v>1.2781749580960001E-2</v>
      </c>
    </row>
    <row r="5900" spans="1:17">
      <c r="A5900" s="63" t="s">
        <v>78</v>
      </c>
      <c r="B5900" s="63" t="s">
        <v>58</v>
      </c>
      <c r="C5900" s="63" t="s">
        <v>70</v>
      </c>
      <c r="D5900" s="63">
        <v>19</v>
      </c>
      <c r="E5900" s="63">
        <v>2.3856069999999998</v>
      </c>
      <c r="F5900" s="63">
        <v>2.7998240000000001</v>
      </c>
      <c r="G5900" s="63">
        <v>0.41421649999999999</v>
      </c>
      <c r="H5900" s="63">
        <v>95.891300000000001</v>
      </c>
      <c r="I5900" s="63">
        <v>0.26932889999999998</v>
      </c>
      <c r="J5900" s="63">
        <v>0.35492970000000001</v>
      </c>
      <c r="K5900" s="63">
        <v>0.41421649999999999</v>
      </c>
      <c r="L5900" s="63">
        <v>0.47350340000000002</v>
      </c>
      <c r="M5900" s="63">
        <v>0.55910409999999999</v>
      </c>
      <c r="N5900" s="63">
        <v>1536</v>
      </c>
      <c r="O5900" s="63">
        <v>0.1130564</v>
      </c>
      <c r="P5900" s="63">
        <v>8</v>
      </c>
      <c r="Q5900" s="63">
        <v>1.2781749580960001E-2</v>
      </c>
    </row>
    <row r="5901" spans="1:17">
      <c r="A5901" s="63" t="s">
        <v>78</v>
      </c>
      <c r="B5901" s="63" t="s">
        <v>58</v>
      </c>
      <c r="C5901" s="63" t="s">
        <v>70</v>
      </c>
      <c r="D5901" s="63">
        <v>20</v>
      </c>
      <c r="E5901" s="63">
        <v>2.482885</v>
      </c>
      <c r="F5901" s="63">
        <v>2.5785710000000002</v>
      </c>
      <c r="G5901" s="63">
        <v>9.5686400000000005E-2</v>
      </c>
      <c r="H5901" s="63">
        <v>92.630399999999995</v>
      </c>
      <c r="I5901" s="63">
        <v>-4.92012E-2</v>
      </c>
      <c r="J5901" s="63">
        <v>3.6399599999999997E-2</v>
      </c>
      <c r="K5901" s="63">
        <v>9.5686400000000005E-2</v>
      </c>
      <c r="L5901" s="63">
        <v>0.15497330000000001</v>
      </c>
      <c r="M5901" s="63">
        <v>0.24057400000000001</v>
      </c>
      <c r="N5901" s="63">
        <v>1536</v>
      </c>
      <c r="O5901" s="63">
        <v>0.1130564</v>
      </c>
      <c r="P5901" s="63">
        <v>8</v>
      </c>
      <c r="Q5901" s="63">
        <v>1.2781749580960001E-2</v>
      </c>
    </row>
    <row r="5902" spans="1:17">
      <c r="A5902" s="63" t="s">
        <v>78</v>
      </c>
      <c r="B5902" s="63" t="s">
        <v>58</v>
      </c>
      <c r="C5902" s="63" t="s">
        <v>70</v>
      </c>
      <c r="D5902" s="63">
        <v>21</v>
      </c>
      <c r="E5902" s="63">
        <v>2.4636089999999999</v>
      </c>
      <c r="F5902" s="63">
        <v>2.3987419999999999</v>
      </c>
      <c r="G5902" s="63">
        <v>-6.4866999999999994E-2</v>
      </c>
      <c r="H5902" s="63">
        <v>89.412999999999997</v>
      </c>
      <c r="I5902" s="63">
        <v>-0.20975460000000001</v>
      </c>
      <c r="J5902" s="63">
        <v>-0.1241539</v>
      </c>
      <c r="K5902" s="63">
        <v>-6.4866999999999994E-2</v>
      </c>
      <c r="L5902" s="63">
        <v>-5.5801999999999996E-3</v>
      </c>
      <c r="M5902" s="63">
        <v>8.0020599999999997E-2</v>
      </c>
      <c r="N5902" s="63">
        <v>1536</v>
      </c>
      <c r="O5902" s="63">
        <v>0.1130564</v>
      </c>
      <c r="P5902" s="63">
        <v>8</v>
      </c>
      <c r="Q5902" s="63">
        <v>1.2781749580960001E-2</v>
      </c>
    </row>
    <row r="5903" spans="1:17">
      <c r="A5903" s="63" t="s">
        <v>78</v>
      </c>
      <c r="B5903" s="63" t="s">
        <v>58</v>
      </c>
      <c r="C5903" s="63" t="s">
        <v>70</v>
      </c>
      <c r="D5903" s="63">
        <v>22</v>
      </c>
      <c r="E5903" s="63">
        <v>2.2619919999999998</v>
      </c>
      <c r="F5903" s="63">
        <v>2.195964</v>
      </c>
      <c r="G5903" s="63">
        <v>-6.6028400000000001E-2</v>
      </c>
      <c r="H5903" s="63">
        <v>86.130399999999995</v>
      </c>
      <c r="I5903" s="63">
        <v>-0.21091599999999999</v>
      </c>
      <c r="J5903" s="63">
        <v>-0.12531519999999999</v>
      </c>
      <c r="K5903" s="63">
        <v>-6.6028400000000001E-2</v>
      </c>
      <c r="L5903" s="63">
        <v>-6.7415000000000001E-3</v>
      </c>
      <c r="M5903" s="63">
        <v>7.8859200000000004E-2</v>
      </c>
      <c r="N5903" s="63">
        <v>1536</v>
      </c>
      <c r="O5903" s="63">
        <v>0.1130564</v>
      </c>
      <c r="P5903" s="63">
        <v>8</v>
      </c>
      <c r="Q5903" s="63">
        <v>1.2781749580960001E-2</v>
      </c>
    </row>
    <row r="5904" spans="1:17">
      <c r="A5904" s="63" t="s">
        <v>78</v>
      </c>
      <c r="B5904" s="63" t="s">
        <v>58</v>
      </c>
      <c r="C5904" s="63" t="s">
        <v>70</v>
      </c>
      <c r="D5904" s="63">
        <v>23</v>
      </c>
      <c r="E5904" s="63">
        <v>1.8508100000000001</v>
      </c>
      <c r="F5904" s="63">
        <v>1.859972</v>
      </c>
      <c r="G5904" s="63">
        <v>9.1614999999999995E-3</v>
      </c>
      <c r="H5904" s="63">
        <v>83.108699999999999</v>
      </c>
      <c r="I5904" s="63">
        <v>-0.13572609999999999</v>
      </c>
      <c r="J5904" s="63">
        <v>-5.0125400000000001E-2</v>
      </c>
      <c r="K5904" s="63">
        <v>9.1614999999999995E-3</v>
      </c>
      <c r="L5904" s="63">
        <v>6.8448300000000004E-2</v>
      </c>
      <c r="M5904" s="63">
        <v>0.15404909999999999</v>
      </c>
      <c r="N5904" s="63">
        <v>1536</v>
      </c>
      <c r="O5904" s="63">
        <v>0.1130564</v>
      </c>
      <c r="P5904" s="63">
        <v>8</v>
      </c>
      <c r="Q5904" s="63">
        <v>1.2781749580960001E-2</v>
      </c>
    </row>
    <row r="5905" spans="1:17">
      <c r="A5905" s="63" t="s">
        <v>78</v>
      </c>
      <c r="B5905" s="63" t="s">
        <v>58</v>
      </c>
      <c r="C5905" s="63" t="s">
        <v>70</v>
      </c>
      <c r="D5905" s="63">
        <v>24</v>
      </c>
      <c r="E5905" s="63">
        <v>1.5426580000000001</v>
      </c>
      <c r="F5905" s="63">
        <v>1.3762719999999999</v>
      </c>
      <c r="G5905" s="63">
        <v>-0.1663866</v>
      </c>
      <c r="H5905" s="63">
        <v>80.434799999999996</v>
      </c>
      <c r="I5905" s="63">
        <v>-0.3112742</v>
      </c>
      <c r="J5905" s="63">
        <v>-0.2256734</v>
      </c>
      <c r="K5905" s="63">
        <v>-0.1663866</v>
      </c>
      <c r="L5905" s="63">
        <v>-0.1070998</v>
      </c>
      <c r="M5905" s="63">
        <v>-2.1499000000000001E-2</v>
      </c>
      <c r="N5905" s="63">
        <v>1536</v>
      </c>
      <c r="O5905" s="63">
        <v>0.1130564</v>
      </c>
      <c r="P5905" s="63">
        <v>8</v>
      </c>
      <c r="Q5905" s="63">
        <v>1.2781749580960001E-2</v>
      </c>
    </row>
    <row r="5906" spans="1:17">
      <c r="A5906" s="63" t="s">
        <v>78</v>
      </c>
      <c r="B5906" s="63" t="s">
        <v>58</v>
      </c>
      <c r="C5906" s="63" t="s">
        <v>71</v>
      </c>
      <c r="D5906" s="63">
        <v>1</v>
      </c>
      <c r="E5906" s="63">
        <v>1.1152500000000001</v>
      </c>
      <c r="F5906" s="63">
        <v>0.89391419999999999</v>
      </c>
      <c r="G5906" s="63">
        <v>-0.2213359</v>
      </c>
      <c r="H5906" s="63">
        <v>71.363600000000005</v>
      </c>
      <c r="I5906" s="63">
        <v>-0.36622349999999998</v>
      </c>
      <c r="J5906" s="63">
        <v>-0.28062280000000001</v>
      </c>
      <c r="K5906" s="63">
        <v>-0.2213359</v>
      </c>
      <c r="L5906" s="63">
        <v>-0.1620491</v>
      </c>
      <c r="M5906" s="63">
        <v>-7.64484E-2</v>
      </c>
      <c r="N5906" s="63">
        <v>1536</v>
      </c>
      <c r="O5906" s="63">
        <v>0.1130564</v>
      </c>
      <c r="P5906" s="63">
        <v>9</v>
      </c>
      <c r="Q5906" s="63">
        <v>1.2781749580960001E-2</v>
      </c>
    </row>
    <row r="5907" spans="1:17">
      <c r="A5907" s="63" t="s">
        <v>78</v>
      </c>
      <c r="B5907" s="63" t="s">
        <v>58</v>
      </c>
      <c r="C5907" s="63" t="s">
        <v>71</v>
      </c>
      <c r="D5907" s="63">
        <v>2</v>
      </c>
      <c r="E5907" s="63">
        <v>1.02135</v>
      </c>
      <c r="F5907" s="63">
        <v>0.77257050000000005</v>
      </c>
      <c r="G5907" s="63">
        <v>-0.2487798</v>
      </c>
      <c r="H5907" s="63">
        <v>70.409099999999995</v>
      </c>
      <c r="I5907" s="63">
        <v>-0.3936674</v>
      </c>
      <c r="J5907" s="63">
        <v>-0.30806660000000002</v>
      </c>
      <c r="K5907" s="63">
        <v>-0.2487798</v>
      </c>
      <c r="L5907" s="63">
        <v>-0.18949289999999999</v>
      </c>
      <c r="M5907" s="63">
        <v>-0.1038922</v>
      </c>
      <c r="N5907" s="63">
        <v>1536</v>
      </c>
      <c r="O5907" s="63">
        <v>0.1130564</v>
      </c>
      <c r="P5907" s="63">
        <v>9</v>
      </c>
      <c r="Q5907" s="63">
        <v>1.2781749580960001E-2</v>
      </c>
    </row>
    <row r="5908" spans="1:17">
      <c r="A5908" s="63" t="s">
        <v>78</v>
      </c>
      <c r="B5908" s="63" t="s">
        <v>58</v>
      </c>
      <c r="C5908" s="63" t="s">
        <v>71</v>
      </c>
      <c r="D5908" s="63">
        <v>3</v>
      </c>
      <c r="E5908" s="63">
        <v>0.92347500000000005</v>
      </c>
      <c r="F5908" s="63">
        <v>0.68946540000000001</v>
      </c>
      <c r="G5908" s="63">
        <v>-0.23400960000000001</v>
      </c>
      <c r="H5908" s="63">
        <v>68.9773</v>
      </c>
      <c r="I5908" s="63">
        <v>-0.37889719999999999</v>
      </c>
      <c r="J5908" s="63">
        <v>-0.29329650000000002</v>
      </c>
      <c r="K5908" s="63">
        <v>-0.23400960000000001</v>
      </c>
      <c r="L5908" s="63">
        <v>-0.17472280000000001</v>
      </c>
      <c r="M5908" s="63">
        <v>-8.9122000000000007E-2</v>
      </c>
      <c r="N5908" s="63">
        <v>1536</v>
      </c>
      <c r="O5908" s="63">
        <v>0.1130564</v>
      </c>
      <c r="P5908" s="63">
        <v>9</v>
      </c>
      <c r="Q5908" s="63">
        <v>1.2781749580960001E-2</v>
      </c>
    </row>
    <row r="5909" spans="1:17">
      <c r="A5909" s="63" t="s">
        <v>78</v>
      </c>
      <c r="B5909" s="63" t="s">
        <v>58</v>
      </c>
      <c r="C5909" s="63" t="s">
        <v>71</v>
      </c>
      <c r="D5909" s="63">
        <v>4</v>
      </c>
      <c r="E5909" s="63">
        <v>0.87967589999999996</v>
      </c>
      <c r="F5909" s="63">
        <v>0.68239499999999997</v>
      </c>
      <c r="G5909" s="63">
        <v>-0.19728090000000001</v>
      </c>
      <c r="H5909" s="63">
        <v>67.431799999999996</v>
      </c>
      <c r="I5909" s="63">
        <v>-0.34216849999999999</v>
      </c>
      <c r="J5909" s="63">
        <v>-0.25656770000000001</v>
      </c>
      <c r="K5909" s="63">
        <v>-0.19728090000000001</v>
      </c>
      <c r="L5909" s="63">
        <v>-0.13799410000000001</v>
      </c>
      <c r="M5909" s="63">
        <v>-5.2393299999999997E-2</v>
      </c>
      <c r="N5909" s="63">
        <v>1536</v>
      </c>
      <c r="O5909" s="63">
        <v>0.1130564</v>
      </c>
      <c r="P5909" s="63">
        <v>9</v>
      </c>
      <c r="Q5909" s="63">
        <v>1.2781749580960001E-2</v>
      </c>
    </row>
    <row r="5910" spans="1:17">
      <c r="A5910" s="63" t="s">
        <v>78</v>
      </c>
      <c r="B5910" s="63" t="s">
        <v>58</v>
      </c>
      <c r="C5910" s="63" t="s">
        <v>71</v>
      </c>
      <c r="D5910" s="63">
        <v>5</v>
      </c>
      <c r="E5910" s="63">
        <v>0.88707389999999997</v>
      </c>
      <c r="F5910" s="63">
        <v>0.66324360000000004</v>
      </c>
      <c r="G5910" s="63">
        <v>-0.22383030000000001</v>
      </c>
      <c r="H5910" s="63">
        <v>66.386399999999995</v>
      </c>
      <c r="I5910" s="63">
        <v>-0.36871789999999999</v>
      </c>
      <c r="J5910" s="63">
        <v>-0.28311710000000001</v>
      </c>
      <c r="K5910" s="63">
        <v>-0.22383030000000001</v>
      </c>
      <c r="L5910" s="63">
        <v>-0.16454340000000001</v>
      </c>
      <c r="M5910" s="63">
        <v>-7.8942700000000005E-2</v>
      </c>
      <c r="N5910" s="63">
        <v>1536</v>
      </c>
      <c r="O5910" s="63">
        <v>0.1130564</v>
      </c>
      <c r="P5910" s="63">
        <v>9</v>
      </c>
      <c r="Q5910" s="63">
        <v>1.2781749580960001E-2</v>
      </c>
    </row>
    <row r="5911" spans="1:17">
      <c r="A5911" s="63" t="s">
        <v>78</v>
      </c>
      <c r="B5911" s="63" t="s">
        <v>58</v>
      </c>
      <c r="C5911" s="63" t="s">
        <v>71</v>
      </c>
      <c r="D5911" s="63">
        <v>6</v>
      </c>
      <c r="E5911" s="63">
        <v>0.94511129999999999</v>
      </c>
      <c r="F5911" s="63">
        <v>0.68114129999999995</v>
      </c>
      <c r="G5911" s="63">
        <v>-0.26397009999999999</v>
      </c>
      <c r="H5911" s="63">
        <v>65.136399999999995</v>
      </c>
      <c r="I5911" s="63">
        <v>-0.40885769999999999</v>
      </c>
      <c r="J5911" s="63">
        <v>-0.32325690000000001</v>
      </c>
      <c r="K5911" s="63">
        <v>-0.26397009999999999</v>
      </c>
      <c r="L5911" s="63">
        <v>-0.20468320000000001</v>
      </c>
      <c r="M5911" s="63">
        <v>-0.11908249999999999</v>
      </c>
      <c r="N5911" s="63">
        <v>1536</v>
      </c>
      <c r="O5911" s="63">
        <v>0.1130564</v>
      </c>
      <c r="P5911" s="63">
        <v>9</v>
      </c>
      <c r="Q5911" s="63">
        <v>1.2781749580960001E-2</v>
      </c>
    </row>
    <row r="5912" spans="1:17">
      <c r="A5912" s="63" t="s">
        <v>78</v>
      </c>
      <c r="B5912" s="63" t="s">
        <v>58</v>
      </c>
      <c r="C5912" s="63" t="s">
        <v>71</v>
      </c>
      <c r="D5912" s="63">
        <v>7</v>
      </c>
      <c r="E5912" s="63">
        <v>1.1387970000000001</v>
      </c>
      <c r="F5912" s="63">
        <v>0.86619599999999997</v>
      </c>
      <c r="G5912" s="63">
        <v>-0.27260089999999998</v>
      </c>
      <c r="H5912" s="63">
        <v>64.363600000000005</v>
      </c>
      <c r="I5912" s="63">
        <v>-0.41748849999999998</v>
      </c>
      <c r="J5912" s="63">
        <v>-0.33188770000000001</v>
      </c>
      <c r="K5912" s="63">
        <v>-0.27260089999999998</v>
      </c>
      <c r="L5912" s="63">
        <v>-0.21331410000000001</v>
      </c>
      <c r="M5912" s="63">
        <v>-0.1277133</v>
      </c>
      <c r="N5912" s="63">
        <v>1536</v>
      </c>
      <c r="O5912" s="63">
        <v>0.1130564</v>
      </c>
      <c r="P5912" s="63">
        <v>9</v>
      </c>
      <c r="Q5912" s="63">
        <v>1.2781749580960001E-2</v>
      </c>
    </row>
    <row r="5913" spans="1:17">
      <c r="A5913" s="63" t="s">
        <v>78</v>
      </c>
      <c r="B5913" s="63" t="s">
        <v>58</v>
      </c>
      <c r="C5913" s="63" t="s">
        <v>71</v>
      </c>
      <c r="D5913" s="63">
        <v>8</v>
      </c>
      <c r="E5913" s="63">
        <v>1.257657</v>
      </c>
      <c r="F5913" s="63">
        <v>1.0259959999999999</v>
      </c>
      <c r="G5913" s="63">
        <v>-0.2316608</v>
      </c>
      <c r="H5913" s="63">
        <v>66.113600000000005</v>
      </c>
      <c r="I5913" s="63">
        <v>-0.37654840000000001</v>
      </c>
      <c r="J5913" s="63">
        <v>-0.29094769999999998</v>
      </c>
      <c r="K5913" s="63">
        <v>-0.2316608</v>
      </c>
      <c r="L5913" s="63">
        <v>-0.172374</v>
      </c>
      <c r="M5913" s="63">
        <v>-8.6773199999999995E-2</v>
      </c>
      <c r="N5913" s="63">
        <v>1536</v>
      </c>
      <c r="O5913" s="63">
        <v>0.1130564</v>
      </c>
      <c r="P5913" s="63">
        <v>9</v>
      </c>
      <c r="Q5913" s="63">
        <v>1.2781749580960001E-2</v>
      </c>
    </row>
    <row r="5914" spans="1:17">
      <c r="A5914" s="63" t="s">
        <v>78</v>
      </c>
      <c r="B5914" s="63" t="s">
        <v>58</v>
      </c>
      <c r="C5914" s="63" t="s">
        <v>71</v>
      </c>
      <c r="D5914" s="63">
        <v>9</v>
      </c>
      <c r="E5914" s="63">
        <v>1.3100210000000001</v>
      </c>
      <c r="F5914" s="63">
        <v>1.2087699999999999</v>
      </c>
      <c r="G5914" s="63">
        <v>-0.10125149999999999</v>
      </c>
      <c r="H5914" s="63">
        <v>70.75</v>
      </c>
      <c r="I5914" s="63">
        <v>-0.2461391</v>
      </c>
      <c r="J5914" s="63">
        <v>-0.16053829999999999</v>
      </c>
      <c r="K5914" s="63">
        <v>-0.10125149999999999</v>
      </c>
      <c r="L5914" s="63">
        <v>-4.1964700000000001E-2</v>
      </c>
      <c r="M5914" s="63">
        <v>4.3636099999999997E-2</v>
      </c>
      <c r="N5914" s="63">
        <v>1536</v>
      </c>
      <c r="O5914" s="63">
        <v>0.1130564</v>
      </c>
      <c r="P5914" s="63">
        <v>9</v>
      </c>
      <c r="Q5914" s="63">
        <v>1.2781749580960001E-2</v>
      </c>
    </row>
    <row r="5915" spans="1:17">
      <c r="A5915" s="63" t="s">
        <v>78</v>
      </c>
      <c r="B5915" s="63" t="s">
        <v>58</v>
      </c>
      <c r="C5915" s="63" t="s">
        <v>71</v>
      </c>
      <c r="D5915" s="63">
        <v>10</v>
      </c>
      <c r="E5915" s="63">
        <v>1.383035</v>
      </c>
      <c r="F5915" s="63">
        <v>1.290211</v>
      </c>
      <c r="G5915" s="63">
        <v>-9.2823600000000006E-2</v>
      </c>
      <c r="H5915" s="63">
        <v>76.0227</v>
      </c>
      <c r="I5915" s="63">
        <v>-0.23771120000000001</v>
      </c>
      <c r="J5915" s="63">
        <v>-0.15211050000000001</v>
      </c>
      <c r="K5915" s="63">
        <v>-9.2823600000000006E-2</v>
      </c>
      <c r="L5915" s="63">
        <v>-3.3536799999999999E-2</v>
      </c>
      <c r="M5915" s="63">
        <v>5.2063999999999999E-2</v>
      </c>
      <c r="N5915" s="63">
        <v>1536</v>
      </c>
      <c r="O5915" s="63">
        <v>0.1130564</v>
      </c>
      <c r="P5915" s="63">
        <v>9</v>
      </c>
      <c r="Q5915" s="63">
        <v>1.2781749580960001E-2</v>
      </c>
    </row>
    <row r="5916" spans="1:17">
      <c r="A5916" s="63" t="s">
        <v>78</v>
      </c>
      <c r="B5916" s="63" t="s">
        <v>58</v>
      </c>
      <c r="C5916" s="63" t="s">
        <v>71</v>
      </c>
      <c r="D5916" s="63">
        <v>11</v>
      </c>
      <c r="E5916" s="63">
        <v>1.378746</v>
      </c>
      <c r="F5916" s="63">
        <v>1.44285</v>
      </c>
      <c r="G5916" s="63">
        <v>6.41042E-2</v>
      </c>
      <c r="H5916" s="63">
        <v>80.318200000000004</v>
      </c>
      <c r="I5916" s="63">
        <v>-8.0783400000000005E-2</v>
      </c>
      <c r="J5916" s="63">
        <v>4.8174000000000003E-3</v>
      </c>
      <c r="K5916" s="63">
        <v>6.41042E-2</v>
      </c>
      <c r="L5916" s="63">
        <v>0.123391</v>
      </c>
      <c r="M5916" s="63">
        <v>0.20899180000000001</v>
      </c>
      <c r="N5916" s="63">
        <v>1536</v>
      </c>
      <c r="O5916" s="63">
        <v>0.1130564</v>
      </c>
      <c r="P5916" s="63">
        <v>9</v>
      </c>
      <c r="Q5916" s="63">
        <v>1.2781749580960001E-2</v>
      </c>
    </row>
    <row r="5917" spans="1:17">
      <c r="A5917" s="63" t="s">
        <v>78</v>
      </c>
      <c r="B5917" s="63" t="s">
        <v>58</v>
      </c>
      <c r="C5917" s="63" t="s">
        <v>71</v>
      </c>
      <c r="D5917" s="63">
        <v>12</v>
      </c>
      <c r="E5917" s="63">
        <v>1.3905540000000001</v>
      </c>
      <c r="F5917" s="63">
        <v>1.603116</v>
      </c>
      <c r="G5917" s="63">
        <v>0.21256240000000001</v>
      </c>
      <c r="H5917" s="63">
        <v>83.431799999999996</v>
      </c>
      <c r="I5917" s="63">
        <v>6.7674799999999993E-2</v>
      </c>
      <c r="J5917" s="63">
        <v>0.15327560000000001</v>
      </c>
      <c r="K5917" s="63">
        <v>0.21256240000000001</v>
      </c>
      <c r="L5917" s="63">
        <v>0.27184930000000002</v>
      </c>
      <c r="M5917" s="63">
        <v>0.35744999999999999</v>
      </c>
      <c r="N5917" s="63">
        <v>1536</v>
      </c>
      <c r="O5917" s="63">
        <v>0.1130564</v>
      </c>
      <c r="P5917" s="63">
        <v>9</v>
      </c>
      <c r="Q5917" s="63">
        <v>1.2781749580960001E-2</v>
      </c>
    </row>
    <row r="5918" spans="1:17">
      <c r="A5918" s="63" t="s">
        <v>78</v>
      </c>
      <c r="B5918" s="63" t="s">
        <v>58</v>
      </c>
      <c r="C5918" s="63" t="s">
        <v>71</v>
      </c>
      <c r="D5918" s="63">
        <v>13</v>
      </c>
      <c r="E5918" s="63">
        <v>1.3173550000000001</v>
      </c>
      <c r="F5918" s="63">
        <v>1.7540480000000001</v>
      </c>
      <c r="G5918" s="63">
        <v>0.43669350000000001</v>
      </c>
      <c r="H5918" s="63">
        <v>85.613600000000005</v>
      </c>
      <c r="I5918" s="63">
        <v>0.29180600000000001</v>
      </c>
      <c r="J5918" s="63">
        <v>0.37740669999999998</v>
      </c>
      <c r="K5918" s="63">
        <v>0.43669350000000001</v>
      </c>
      <c r="L5918" s="63">
        <v>0.49598039999999999</v>
      </c>
      <c r="M5918" s="63">
        <v>0.58158109999999996</v>
      </c>
      <c r="N5918" s="63">
        <v>1536</v>
      </c>
      <c r="O5918" s="63">
        <v>0.1130564</v>
      </c>
      <c r="P5918" s="63">
        <v>9</v>
      </c>
      <c r="Q5918" s="63">
        <v>1.2781749580960001E-2</v>
      </c>
    </row>
    <row r="5919" spans="1:17">
      <c r="A5919" s="63" t="s">
        <v>78</v>
      </c>
      <c r="B5919" s="63" t="s">
        <v>58</v>
      </c>
      <c r="C5919" s="63" t="s">
        <v>71</v>
      </c>
      <c r="D5919" s="63">
        <v>14</v>
      </c>
      <c r="E5919" s="63">
        <v>1.378382</v>
      </c>
      <c r="F5919" s="63">
        <v>1.9292469999999999</v>
      </c>
      <c r="G5919" s="63">
        <v>0.55086489999999999</v>
      </c>
      <c r="H5919" s="63">
        <v>87.340900000000005</v>
      </c>
      <c r="I5919" s="63">
        <v>0.40597729999999999</v>
      </c>
      <c r="J5919" s="63">
        <v>0.49157810000000002</v>
      </c>
      <c r="K5919" s="63">
        <v>0.55086489999999999</v>
      </c>
      <c r="L5919" s="63">
        <v>0.61015180000000002</v>
      </c>
      <c r="M5919" s="63">
        <v>0.6957525</v>
      </c>
      <c r="N5919" s="63">
        <v>1536</v>
      </c>
      <c r="O5919" s="63">
        <v>0.1130564</v>
      </c>
      <c r="P5919" s="63">
        <v>9</v>
      </c>
      <c r="Q5919" s="63">
        <v>1.2781749580960001E-2</v>
      </c>
    </row>
    <row r="5920" spans="1:17">
      <c r="A5920" s="63" t="s">
        <v>78</v>
      </c>
      <c r="B5920" s="63" t="s">
        <v>58</v>
      </c>
      <c r="C5920" s="63" t="s">
        <v>71</v>
      </c>
      <c r="D5920" s="63">
        <v>15</v>
      </c>
      <c r="E5920" s="63">
        <v>1.46028</v>
      </c>
      <c r="F5920" s="63">
        <v>2.0642839999999998</v>
      </c>
      <c r="G5920" s="63">
        <v>0.60400399999999999</v>
      </c>
      <c r="H5920" s="63">
        <v>88.681799999999996</v>
      </c>
      <c r="I5920" s="63">
        <v>0.45911639999999998</v>
      </c>
      <c r="J5920" s="63">
        <v>0.54471720000000001</v>
      </c>
      <c r="K5920" s="63">
        <v>0.60400399999999999</v>
      </c>
      <c r="L5920" s="63">
        <v>0.66329090000000002</v>
      </c>
      <c r="M5920" s="63">
        <v>0.74889159999999999</v>
      </c>
      <c r="N5920" s="63">
        <v>1536</v>
      </c>
      <c r="O5920" s="63">
        <v>0.1130564</v>
      </c>
      <c r="P5920" s="63">
        <v>9</v>
      </c>
      <c r="Q5920" s="63">
        <v>1.2781749580960001E-2</v>
      </c>
    </row>
    <row r="5921" spans="1:17">
      <c r="A5921" s="63" t="s">
        <v>78</v>
      </c>
      <c r="B5921" s="63" t="s">
        <v>58</v>
      </c>
      <c r="C5921" s="63" t="s">
        <v>71</v>
      </c>
      <c r="D5921" s="63">
        <v>16</v>
      </c>
      <c r="E5921" s="63">
        <v>1.6165510000000001</v>
      </c>
      <c r="F5921" s="63">
        <v>2.2014659999999999</v>
      </c>
      <c r="G5921" s="63">
        <v>0.58491579999999999</v>
      </c>
      <c r="H5921" s="63">
        <v>89.704499999999996</v>
      </c>
      <c r="I5921" s="63">
        <v>0.44002819999999998</v>
      </c>
      <c r="J5921" s="63">
        <v>0.52562889999999995</v>
      </c>
      <c r="K5921" s="63">
        <v>0.58491579999999999</v>
      </c>
      <c r="L5921" s="63">
        <v>0.64420259999999996</v>
      </c>
      <c r="M5921" s="63">
        <v>0.72980330000000004</v>
      </c>
      <c r="N5921" s="63">
        <v>1536</v>
      </c>
      <c r="O5921" s="63">
        <v>0.1130564</v>
      </c>
      <c r="P5921" s="63">
        <v>9</v>
      </c>
      <c r="Q5921" s="63">
        <v>1.2781749580960001E-2</v>
      </c>
    </row>
    <row r="5922" spans="1:17">
      <c r="A5922" s="63" t="s">
        <v>78</v>
      </c>
      <c r="B5922" s="63" t="s">
        <v>58</v>
      </c>
      <c r="C5922" s="63" t="s">
        <v>71</v>
      </c>
      <c r="D5922" s="63">
        <v>17</v>
      </c>
      <c r="E5922" s="63">
        <v>1.7821119999999999</v>
      </c>
      <c r="F5922" s="63">
        <v>2.3131710000000001</v>
      </c>
      <c r="G5922" s="63">
        <v>0.53105899999999995</v>
      </c>
      <c r="H5922" s="63">
        <v>89.795500000000004</v>
      </c>
      <c r="I5922" s="63">
        <v>0.3861714</v>
      </c>
      <c r="J5922" s="63">
        <v>0.47177219999999997</v>
      </c>
      <c r="K5922" s="63">
        <v>0.53105899999999995</v>
      </c>
      <c r="L5922" s="63">
        <v>0.59034589999999998</v>
      </c>
      <c r="M5922" s="63">
        <v>0.67594659999999995</v>
      </c>
      <c r="N5922" s="63">
        <v>1536</v>
      </c>
      <c r="O5922" s="63">
        <v>0.1130564</v>
      </c>
      <c r="P5922" s="63">
        <v>9</v>
      </c>
      <c r="Q5922" s="63">
        <v>1.2781749580960001E-2</v>
      </c>
    </row>
    <row r="5923" spans="1:17">
      <c r="A5923" s="63" t="s">
        <v>78</v>
      </c>
      <c r="B5923" s="63" t="s">
        <v>58</v>
      </c>
      <c r="C5923" s="63" t="s">
        <v>71</v>
      </c>
      <c r="D5923" s="63">
        <v>18</v>
      </c>
      <c r="E5923" s="63">
        <v>1.9412430000000001</v>
      </c>
      <c r="F5923" s="63">
        <v>2.3937409999999999</v>
      </c>
      <c r="G5923" s="63">
        <v>0.4524977</v>
      </c>
      <c r="H5923" s="63">
        <v>89.159099999999995</v>
      </c>
      <c r="I5923" s="63">
        <v>0.3076101</v>
      </c>
      <c r="J5923" s="63">
        <v>0.39321089999999997</v>
      </c>
      <c r="K5923" s="63">
        <v>0.4524977</v>
      </c>
      <c r="L5923" s="63">
        <v>0.51178460000000003</v>
      </c>
      <c r="M5923" s="63">
        <v>0.59738530000000001</v>
      </c>
      <c r="N5923" s="63">
        <v>1536</v>
      </c>
      <c r="O5923" s="63">
        <v>0.1130564</v>
      </c>
      <c r="P5923" s="63">
        <v>9</v>
      </c>
      <c r="Q5923" s="63">
        <v>1.2781749580960001E-2</v>
      </c>
    </row>
    <row r="5924" spans="1:17">
      <c r="A5924" s="63" t="s">
        <v>78</v>
      </c>
      <c r="B5924" s="63" t="s">
        <v>58</v>
      </c>
      <c r="C5924" s="63" t="s">
        <v>71</v>
      </c>
      <c r="D5924" s="63">
        <v>19</v>
      </c>
      <c r="E5924" s="63">
        <v>2.209937</v>
      </c>
      <c r="F5924" s="63">
        <v>2.327315</v>
      </c>
      <c r="G5924" s="63">
        <v>0.117378</v>
      </c>
      <c r="H5924" s="63">
        <v>87.0227</v>
      </c>
      <c r="I5924" s="63">
        <v>-2.7509599999999999E-2</v>
      </c>
      <c r="J5924" s="63">
        <v>5.8091200000000003E-2</v>
      </c>
      <c r="K5924" s="63">
        <v>0.117378</v>
      </c>
      <c r="L5924" s="63">
        <v>0.17666480000000001</v>
      </c>
      <c r="M5924" s="63">
        <v>0.26226559999999999</v>
      </c>
      <c r="N5924" s="63">
        <v>1536</v>
      </c>
      <c r="O5924" s="63">
        <v>0.1130564</v>
      </c>
      <c r="P5924" s="63">
        <v>9</v>
      </c>
      <c r="Q5924" s="63">
        <v>1.2781749580960001E-2</v>
      </c>
    </row>
    <row r="5925" spans="1:17">
      <c r="A5925" s="63" t="s">
        <v>78</v>
      </c>
      <c r="B5925" s="63" t="s">
        <v>58</v>
      </c>
      <c r="C5925" s="63" t="s">
        <v>71</v>
      </c>
      <c r="D5925" s="63">
        <v>20</v>
      </c>
      <c r="E5925" s="63">
        <v>2.2273999999999998</v>
      </c>
      <c r="F5925" s="63">
        <v>2.1714560000000001</v>
      </c>
      <c r="G5925" s="63">
        <v>-5.5943300000000001E-2</v>
      </c>
      <c r="H5925" s="63">
        <v>83.4773</v>
      </c>
      <c r="I5925" s="63">
        <v>-0.2008308</v>
      </c>
      <c r="J5925" s="63">
        <v>-0.1152301</v>
      </c>
      <c r="K5925" s="63">
        <v>-5.5943300000000001E-2</v>
      </c>
      <c r="L5925" s="63">
        <v>3.3436E-3</v>
      </c>
      <c r="M5925" s="63">
        <v>8.8944300000000004E-2</v>
      </c>
      <c r="N5925" s="63">
        <v>1536</v>
      </c>
      <c r="O5925" s="63">
        <v>0.1130564</v>
      </c>
      <c r="P5925" s="63">
        <v>9</v>
      </c>
      <c r="Q5925" s="63">
        <v>1.2781749580960001E-2</v>
      </c>
    </row>
    <row r="5926" spans="1:17">
      <c r="A5926" s="63" t="s">
        <v>78</v>
      </c>
      <c r="B5926" s="63" t="s">
        <v>58</v>
      </c>
      <c r="C5926" s="63" t="s">
        <v>71</v>
      </c>
      <c r="D5926" s="63">
        <v>21</v>
      </c>
      <c r="E5926" s="63">
        <v>2.2271380000000001</v>
      </c>
      <c r="F5926" s="63">
        <v>2.045169</v>
      </c>
      <c r="G5926" s="63">
        <v>-0.18196870000000001</v>
      </c>
      <c r="H5926" s="63">
        <v>80.25</v>
      </c>
      <c r="I5926" s="63">
        <v>-0.32685629999999999</v>
      </c>
      <c r="J5926" s="63">
        <v>-0.24125550000000001</v>
      </c>
      <c r="K5926" s="63">
        <v>-0.18196870000000001</v>
      </c>
      <c r="L5926" s="63">
        <v>-0.1226819</v>
      </c>
      <c r="M5926" s="63">
        <v>-3.7081099999999999E-2</v>
      </c>
      <c r="N5926" s="63">
        <v>1536</v>
      </c>
      <c r="O5926" s="63">
        <v>0.1130564</v>
      </c>
      <c r="P5926" s="63">
        <v>9</v>
      </c>
      <c r="Q5926" s="63">
        <v>1.2781749580960001E-2</v>
      </c>
    </row>
    <row r="5927" spans="1:17">
      <c r="A5927" s="63" t="s">
        <v>78</v>
      </c>
      <c r="B5927" s="63" t="s">
        <v>58</v>
      </c>
      <c r="C5927" s="63" t="s">
        <v>71</v>
      </c>
      <c r="D5927" s="63">
        <v>22</v>
      </c>
      <c r="E5927" s="63">
        <v>2.0887579999999999</v>
      </c>
      <c r="F5927" s="63">
        <v>1.8408310000000001</v>
      </c>
      <c r="G5927" s="63">
        <v>-0.24792710000000001</v>
      </c>
      <c r="H5927" s="63">
        <v>77.545500000000004</v>
      </c>
      <c r="I5927" s="63">
        <v>-0.39281470000000002</v>
      </c>
      <c r="J5927" s="63">
        <v>-0.30721389999999998</v>
      </c>
      <c r="K5927" s="63">
        <v>-0.24792710000000001</v>
      </c>
      <c r="L5927" s="63">
        <v>-0.18864020000000001</v>
      </c>
      <c r="M5927" s="63">
        <v>-0.10303950000000001</v>
      </c>
      <c r="N5927" s="63">
        <v>1536</v>
      </c>
      <c r="O5927" s="63">
        <v>0.1130564</v>
      </c>
      <c r="P5927" s="63">
        <v>9</v>
      </c>
      <c r="Q5927" s="63">
        <v>1.2781749580960001E-2</v>
      </c>
    </row>
    <row r="5928" spans="1:17">
      <c r="A5928" s="63" t="s">
        <v>78</v>
      </c>
      <c r="B5928" s="63" t="s">
        <v>58</v>
      </c>
      <c r="C5928" s="63" t="s">
        <v>71</v>
      </c>
      <c r="D5928" s="63">
        <v>23</v>
      </c>
      <c r="E5928" s="63">
        <v>1.754094</v>
      </c>
      <c r="F5928" s="63">
        <v>1.5138389999999999</v>
      </c>
      <c r="G5928" s="63">
        <v>-0.24025560000000001</v>
      </c>
      <c r="H5928" s="63">
        <v>74.9773</v>
      </c>
      <c r="I5928" s="63">
        <v>-0.38514320000000002</v>
      </c>
      <c r="J5928" s="63">
        <v>-0.29954239999999999</v>
      </c>
      <c r="K5928" s="63">
        <v>-0.24025560000000001</v>
      </c>
      <c r="L5928" s="63">
        <v>-0.18096880000000001</v>
      </c>
      <c r="M5928" s="63">
        <v>-9.5367999999999994E-2</v>
      </c>
      <c r="N5928" s="63">
        <v>1536</v>
      </c>
      <c r="O5928" s="63">
        <v>0.1130564</v>
      </c>
      <c r="P5928" s="63">
        <v>9</v>
      </c>
      <c r="Q5928" s="63">
        <v>1.2781749580960001E-2</v>
      </c>
    </row>
    <row r="5929" spans="1:17">
      <c r="A5929" s="63" t="s">
        <v>78</v>
      </c>
      <c r="B5929" s="63" t="s">
        <v>58</v>
      </c>
      <c r="C5929" s="63" t="s">
        <v>71</v>
      </c>
      <c r="D5929" s="63">
        <v>24</v>
      </c>
      <c r="E5929" s="63">
        <v>1.377664</v>
      </c>
      <c r="F5929" s="63">
        <v>1.178334</v>
      </c>
      <c r="G5929" s="63">
        <v>-0.19933000000000001</v>
      </c>
      <c r="H5929" s="63">
        <v>73.090900000000005</v>
      </c>
      <c r="I5929" s="63">
        <v>-0.34421760000000001</v>
      </c>
      <c r="J5929" s="63">
        <v>-0.25861679999999998</v>
      </c>
      <c r="K5929" s="63">
        <v>-0.19933000000000001</v>
      </c>
      <c r="L5929" s="63">
        <v>-0.1400431</v>
      </c>
      <c r="M5929" s="63">
        <v>-5.4442400000000002E-2</v>
      </c>
      <c r="N5929" s="63">
        <v>1536</v>
      </c>
      <c r="O5929" s="63">
        <v>0.1130564</v>
      </c>
      <c r="P5929" s="63">
        <v>9</v>
      </c>
      <c r="Q5929" s="63">
        <v>1.2781749580960001E-2</v>
      </c>
    </row>
    <row r="5930" spans="1:17">
      <c r="A5930" s="63" t="s">
        <v>78</v>
      </c>
      <c r="B5930" s="63" t="s">
        <v>58</v>
      </c>
      <c r="C5930" s="63" t="s">
        <v>72</v>
      </c>
      <c r="D5930" s="63">
        <v>1</v>
      </c>
      <c r="E5930" s="63">
        <v>0.94586959999999998</v>
      </c>
      <c r="F5930" s="63">
        <v>0.69801429999999998</v>
      </c>
      <c r="G5930" s="63">
        <v>-0.2478553</v>
      </c>
      <c r="H5930" s="63">
        <v>61.595199999999998</v>
      </c>
      <c r="I5930" s="63">
        <v>-0.39274290000000001</v>
      </c>
      <c r="J5930" s="63">
        <v>-0.30714209999999997</v>
      </c>
      <c r="K5930" s="63">
        <v>-0.2478553</v>
      </c>
      <c r="L5930" s="63">
        <v>-0.1885685</v>
      </c>
      <c r="M5930" s="63">
        <v>-0.1029677</v>
      </c>
      <c r="N5930" s="63">
        <v>1536</v>
      </c>
      <c r="O5930" s="63">
        <v>0.1130564</v>
      </c>
      <c r="P5930" s="63">
        <v>10</v>
      </c>
      <c r="Q5930" s="63">
        <v>1.2781749580960001E-2</v>
      </c>
    </row>
    <row r="5931" spans="1:17">
      <c r="A5931" s="63" t="s">
        <v>78</v>
      </c>
      <c r="B5931" s="63" t="s">
        <v>58</v>
      </c>
      <c r="C5931" s="63" t="s">
        <v>72</v>
      </c>
      <c r="D5931" s="63">
        <v>2</v>
      </c>
      <c r="E5931" s="63">
        <v>0.85886899999999999</v>
      </c>
      <c r="F5931" s="63">
        <v>0.61861460000000001</v>
      </c>
      <c r="G5931" s="63">
        <v>-0.24025440000000001</v>
      </c>
      <c r="H5931" s="63">
        <v>60.357100000000003</v>
      </c>
      <c r="I5931" s="63">
        <v>-0.38514199999999998</v>
      </c>
      <c r="J5931" s="63">
        <v>-0.29954120000000001</v>
      </c>
      <c r="K5931" s="63">
        <v>-0.24025440000000001</v>
      </c>
      <c r="L5931" s="63">
        <v>-0.18096760000000001</v>
      </c>
      <c r="M5931" s="63">
        <v>-9.5366800000000002E-2</v>
      </c>
      <c r="N5931" s="63">
        <v>1536</v>
      </c>
      <c r="O5931" s="63">
        <v>0.1130564</v>
      </c>
      <c r="P5931" s="63">
        <v>10</v>
      </c>
      <c r="Q5931" s="63">
        <v>1.2781749580960001E-2</v>
      </c>
    </row>
    <row r="5932" spans="1:17">
      <c r="A5932" s="63" t="s">
        <v>78</v>
      </c>
      <c r="B5932" s="63" t="s">
        <v>58</v>
      </c>
      <c r="C5932" s="63" t="s">
        <v>72</v>
      </c>
      <c r="D5932" s="63">
        <v>3</v>
      </c>
      <c r="E5932" s="63">
        <v>0.83618179999999998</v>
      </c>
      <c r="F5932" s="63">
        <v>0.59808680000000003</v>
      </c>
      <c r="G5932" s="63">
        <v>-0.238095</v>
      </c>
      <c r="H5932" s="63">
        <v>59.476199999999999</v>
      </c>
      <c r="I5932" s="63">
        <v>-0.38298260000000001</v>
      </c>
      <c r="J5932" s="63">
        <v>-0.29738179999999997</v>
      </c>
      <c r="K5932" s="63">
        <v>-0.238095</v>
      </c>
      <c r="L5932" s="63">
        <v>-0.1788082</v>
      </c>
      <c r="M5932" s="63">
        <v>-9.3207399999999996E-2</v>
      </c>
      <c r="N5932" s="63">
        <v>1536</v>
      </c>
      <c r="O5932" s="63">
        <v>0.1130564</v>
      </c>
      <c r="P5932" s="63">
        <v>10</v>
      </c>
      <c r="Q5932" s="63">
        <v>1.2781749580960001E-2</v>
      </c>
    </row>
    <row r="5933" spans="1:17">
      <c r="A5933" s="63" t="s">
        <v>78</v>
      </c>
      <c r="B5933" s="63" t="s">
        <v>58</v>
      </c>
      <c r="C5933" s="63" t="s">
        <v>72</v>
      </c>
      <c r="D5933" s="63">
        <v>4</v>
      </c>
      <c r="E5933" s="63">
        <v>0.83945499999999995</v>
      </c>
      <c r="F5933" s="63">
        <v>0.62543020000000005</v>
      </c>
      <c r="G5933" s="63">
        <v>-0.21402479999999999</v>
      </c>
      <c r="H5933" s="63">
        <v>58.523800000000001</v>
      </c>
      <c r="I5933" s="63">
        <v>-0.35891240000000002</v>
      </c>
      <c r="J5933" s="63">
        <v>-0.27331159999999999</v>
      </c>
      <c r="K5933" s="63">
        <v>-0.21402479999999999</v>
      </c>
      <c r="L5933" s="63">
        <v>-0.15473790000000001</v>
      </c>
      <c r="M5933" s="63">
        <v>-6.9137199999999996E-2</v>
      </c>
      <c r="N5933" s="63">
        <v>1536</v>
      </c>
      <c r="O5933" s="63">
        <v>0.1130564</v>
      </c>
      <c r="P5933" s="63">
        <v>10</v>
      </c>
      <c r="Q5933" s="63">
        <v>1.2781749580960001E-2</v>
      </c>
    </row>
    <row r="5934" spans="1:17">
      <c r="A5934" s="63" t="s">
        <v>78</v>
      </c>
      <c r="B5934" s="63" t="s">
        <v>58</v>
      </c>
      <c r="C5934" s="63" t="s">
        <v>72</v>
      </c>
      <c r="D5934" s="63">
        <v>5</v>
      </c>
      <c r="E5934" s="63">
        <v>0.86210980000000004</v>
      </c>
      <c r="F5934" s="63">
        <v>0.6470129</v>
      </c>
      <c r="G5934" s="63">
        <v>-0.21509700000000001</v>
      </c>
      <c r="H5934" s="63">
        <v>57.6905</v>
      </c>
      <c r="I5934" s="63">
        <v>-0.35998449999999999</v>
      </c>
      <c r="J5934" s="63">
        <v>-0.27438380000000001</v>
      </c>
      <c r="K5934" s="63">
        <v>-0.21509700000000001</v>
      </c>
      <c r="L5934" s="63">
        <v>-0.15581010000000001</v>
      </c>
      <c r="M5934" s="63">
        <v>-7.0209400000000005E-2</v>
      </c>
      <c r="N5934" s="63">
        <v>1536</v>
      </c>
      <c r="O5934" s="63">
        <v>0.1130564</v>
      </c>
      <c r="P5934" s="63">
        <v>10</v>
      </c>
      <c r="Q5934" s="63">
        <v>1.2781749580960001E-2</v>
      </c>
    </row>
    <row r="5935" spans="1:17">
      <c r="A5935" s="63" t="s">
        <v>78</v>
      </c>
      <c r="B5935" s="63" t="s">
        <v>58</v>
      </c>
      <c r="C5935" s="63" t="s">
        <v>72</v>
      </c>
      <c r="D5935" s="63">
        <v>6</v>
      </c>
      <c r="E5935" s="63">
        <v>0.9739563</v>
      </c>
      <c r="F5935" s="63">
        <v>0.70699820000000002</v>
      </c>
      <c r="G5935" s="63">
        <v>-0.26695819999999998</v>
      </c>
      <c r="H5935" s="63">
        <v>57.142899999999997</v>
      </c>
      <c r="I5935" s="63">
        <v>-0.41184579999999998</v>
      </c>
      <c r="J5935" s="63">
        <v>-0.32624500000000001</v>
      </c>
      <c r="K5935" s="63">
        <v>-0.26695819999999998</v>
      </c>
      <c r="L5935" s="63">
        <v>-0.2076713</v>
      </c>
      <c r="M5935" s="63">
        <v>-0.1220706</v>
      </c>
      <c r="N5935" s="63">
        <v>1536</v>
      </c>
      <c r="O5935" s="63">
        <v>0.1130564</v>
      </c>
      <c r="P5935" s="63">
        <v>10</v>
      </c>
      <c r="Q5935" s="63">
        <v>1.2781749580960001E-2</v>
      </c>
    </row>
    <row r="5936" spans="1:17">
      <c r="A5936" s="63" t="s">
        <v>78</v>
      </c>
      <c r="B5936" s="63" t="s">
        <v>58</v>
      </c>
      <c r="C5936" s="63" t="s">
        <v>72</v>
      </c>
      <c r="D5936" s="63">
        <v>7</v>
      </c>
      <c r="E5936" s="63">
        <v>1.250129</v>
      </c>
      <c r="F5936" s="63">
        <v>0.97752830000000002</v>
      </c>
      <c r="G5936" s="63">
        <v>-0.27260089999999998</v>
      </c>
      <c r="H5936" s="63">
        <v>56.5</v>
      </c>
      <c r="I5936" s="63">
        <v>-0.41748849999999998</v>
      </c>
      <c r="J5936" s="63">
        <v>-0.33188770000000001</v>
      </c>
      <c r="K5936" s="63">
        <v>-0.27260089999999998</v>
      </c>
      <c r="L5936" s="63">
        <v>-0.21331410000000001</v>
      </c>
      <c r="M5936" s="63">
        <v>-0.1277133</v>
      </c>
      <c r="N5936" s="63">
        <v>1536</v>
      </c>
      <c r="O5936" s="63">
        <v>0.1130564</v>
      </c>
      <c r="P5936" s="63">
        <v>10</v>
      </c>
      <c r="Q5936" s="63">
        <v>1.2781749580960001E-2</v>
      </c>
    </row>
    <row r="5937" spans="1:17">
      <c r="A5937" s="63" t="s">
        <v>78</v>
      </c>
      <c r="B5937" s="63" t="s">
        <v>58</v>
      </c>
      <c r="C5937" s="63" t="s">
        <v>72</v>
      </c>
      <c r="D5937" s="63">
        <v>8</v>
      </c>
      <c r="E5937" s="63">
        <v>1.4404090000000001</v>
      </c>
      <c r="F5937" s="63">
        <v>1.2129700000000001</v>
      </c>
      <c r="G5937" s="63">
        <v>-0.22743959999999999</v>
      </c>
      <c r="H5937" s="63">
        <v>57.071399999999997</v>
      </c>
      <c r="I5937" s="63">
        <v>-0.37232720000000002</v>
      </c>
      <c r="J5937" s="63">
        <v>-0.2867265</v>
      </c>
      <c r="K5937" s="63">
        <v>-0.22743959999999999</v>
      </c>
      <c r="L5937" s="63">
        <v>-0.16815279999999999</v>
      </c>
      <c r="M5937" s="63">
        <v>-8.2552E-2</v>
      </c>
      <c r="N5937" s="63">
        <v>1536</v>
      </c>
      <c r="O5937" s="63">
        <v>0.1130564</v>
      </c>
      <c r="P5937" s="63">
        <v>10</v>
      </c>
      <c r="Q5937" s="63">
        <v>1.2781749580960001E-2</v>
      </c>
    </row>
    <row r="5938" spans="1:17">
      <c r="A5938" s="63" t="s">
        <v>78</v>
      </c>
      <c r="B5938" s="63" t="s">
        <v>58</v>
      </c>
      <c r="C5938" s="63" t="s">
        <v>72</v>
      </c>
      <c r="D5938" s="63">
        <v>9</v>
      </c>
      <c r="E5938" s="63">
        <v>1.3704769999999999</v>
      </c>
      <c r="F5938" s="63">
        <v>1.258237</v>
      </c>
      <c r="G5938" s="63">
        <v>-0.11223959999999999</v>
      </c>
      <c r="H5938" s="63">
        <v>60.119</v>
      </c>
      <c r="I5938" s="63">
        <v>-0.2571272</v>
      </c>
      <c r="J5938" s="63">
        <v>-0.1715264</v>
      </c>
      <c r="K5938" s="63">
        <v>-0.11223959999999999</v>
      </c>
      <c r="L5938" s="63">
        <v>-5.2952800000000001E-2</v>
      </c>
      <c r="M5938" s="63">
        <v>3.2648000000000003E-2</v>
      </c>
      <c r="N5938" s="63">
        <v>1536</v>
      </c>
      <c r="O5938" s="63">
        <v>0.1130564</v>
      </c>
      <c r="P5938" s="63">
        <v>10</v>
      </c>
      <c r="Q5938" s="63">
        <v>1.2781749580960001E-2</v>
      </c>
    </row>
    <row r="5939" spans="1:17">
      <c r="A5939" s="63" t="s">
        <v>78</v>
      </c>
      <c r="B5939" s="63" t="s">
        <v>58</v>
      </c>
      <c r="C5939" s="63" t="s">
        <v>72</v>
      </c>
      <c r="D5939" s="63">
        <v>10</v>
      </c>
      <c r="E5939" s="63">
        <v>1.343275</v>
      </c>
      <c r="F5939" s="63">
        <v>1.229725</v>
      </c>
      <c r="G5939" s="63">
        <v>-0.11354980000000001</v>
      </c>
      <c r="H5939" s="63">
        <v>63.785699999999999</v>
      </c>
      <c r="I5939" s="63">
        <v>-0.25843739999999998</v>
      </c>
      <c r="J5939" s="63">
        <v>-0.17283670000000001</v>
      </c>
      <c r="K5939" s="63">
        <v>-0.11354980000000001</v>
      </c>
      <c r="L5939" s="63">
        <v>-5.4262999999999999E-2</v>
      </c>
      <c r="M5939" s="63">
        <v>3.1337799999999999E-2</v>
      </c>
      <c r="N5939" s="63">
        <v>1536</v>
      </c>
      <c r="O5939" s="63">
        <v>0.1130564</v>
      </c>
      <c r="P5939" s="63">
        <v>10</v>
      </c>
      <c r="Q5939" s="63">
        <v>1.2781749580960001E-2</v>
      </c>
    </row>
    <row r="5940" spans="1:17">
      <c r="A5940" s="63" t="s">
        <v>78</v>
      </c>
      <c r="B5940" s="63" t="s">
        <v>58</v>
      </c>
      <c r="C5940" s="63" t="s">
        <v>72</v>
      </c>
      <c r="D5940" s="63">
        <v>11</v>
      </c>
      <c r="E5940" s="63">
        <v>1.221074</v>
      </c>
      <c r="F5940" s="63">
        <v>1.2293829999999999</v>
      </c>
      <c r="G5940" s="63">
        <v>8.3082999999999994E-3</v>
      </c>
      <c r="H5940" s="63">
        <v>66.976200000000006</v>
      </c>
      <c r="I5940" s="63">
        <v>-0.13657929999999999</v>
      </c>
      <c r="J5940" s="63">
        <v>-5.0978500000000003E-2</v>
      </c>
      <c r="K5940" s="63">
        <v>8.3082999999999994E-3</v>
      </c>
      <c r="L5940" s="63">
        <v>6.7595100000000005E-2</v>
      </c>
      <c r="M5940" s="63">
        <v>0.1531959</v>
      </c>
      <c r="N5940" s="63">
        <v>1536</v>
      </c>
      <c r="O5940" s="63">
        <v>0.1130564</v>
      </c>
      <c r="P5940" s="63">
        <v>10</v>
      </c>
      <c r="Q5940" s="63">
        <v>1.2781749580960001E-2</v>
      </c>
    </row>
    <row r="5941" spans="1:17">
      <c r="A5941" s="63" t="s">
        <v>78</v>
      </c>
      <c r="B5941" s="63" t="s">
        <v>58</v>
      </c>
      <c r="C5941" s="63" t="s">
        <v>72</v>
      </c>
      <c r="D5941" s="63">
        <v>12</v>
      </c>
      <c r="E5941" s="63">
        <v>1.1058049999999999</v>
      </c>
      <c r="F5941" s="63">
        <v>1.19068</v>
      </c>
      <c r="G5941" s="63">
        <v>8.4875699999999998E-2</v>
      </c>
      <c r="H5941" s="63">
        <v>70.3095</v>
      </c>
      <c r="I5941" s="63">
        <v>-6.00119E-2</v>
      </c>
      <c r="J5941" s="63">
        <v>2.5588900000000001E-2</v>
      </c>
      <c r="K5941" s="63">
        <v>8.4875699999999998E-2</v>
      </c>
      <c r="L5941" s="63">
        <v>0.1441625</v>
      </c>
      <c r="M5941" s="63">
        <v>0.2297633</v>
      </c>
      <c r="N5941" s="63">
        <v>1536</v>
      </c>
      <c r="O5941" s="63">
        <v>0.1130564</v>
      </c>
      <c r="P5941" s="63">
        <v>10</v>
      </c>
      <c r="Q5941" s="63">
        <v>1.2781749580960001E-2</v>
      </c>
    </row>
    <row r="5942" spans="1:17">
      <c r="A5942" s="63" t="s">
        <v>78</v>
      </c>
      <c r="B5942" s="63" t="s">
        <v>58</v>
      </c>
      <c r="C5942" s="63" t="s">
        <v>72</v>
      </c>
      <c r="D5942" s="63">
        <v>13</v>
      </c>
      <c r="E5942" s="63">
        <v>0.95532340000000004</v>
      </c>
      <c r="F5942" s="63">
        <v>1.191592</v>
      </c>
      <c r="G5942" s="63">
        <v>0.23626910000000001</v>
      </c>
      <c r="H5942" s="63">
        <v>73.214299999999994</v>
      </c>
      <c r="I5942" s="63">
        <v>9.1381500000000004E-2</v>
      </c>
      <c r="J5942" s="63">
        <v>0.17698220000000001</v>
      </c>
      <c r="K5942" s="63">
        <v>0.23626910000000001</v>
      </c>
      <c r="L5942" s="63">
        <v>0.29555589999999998</v>
      </c>
      <c r="M5942" s="63">
        <v>0.38115670000000001</v>
      </c>
      <c r="N5942" s="63">
        <v>1536</v>
      </c>
      <c r="O5942" s="63">
        <v>0.1130564</v>
      </c>
      <c r="P5942" s="63">
        <v>10</v>
      </c>
      <c r="Q5942" s="63">
        <v>1.2781749580960001E-2</v>
      </c>
    </row>
    <row r="5943" spans="1:17">
      <c r="A5943" s="63" t="s">
        <v>78</v>
      </c>
      <c r="B5943" s="63" t="s">
        <v>58</v>
      </c>
      <c r="C5943" s="63" t="s">
        <v>72</v>
      </c>
      <c r="D5943" s="63">
        <v>14</v>
      </c>
      <c r="E5943" s="63">
        <v>0.90465099999999998</v>
      </c>
      <c r="F5943" s="63">
        <v>1.2003569999999999</v>
      </c>
      <c r="G5943" s="63">
        <v>0.29570639999999998</v>
      </c>
      <c r="H5943" s="63">
        <v>75.3095</v>
      </c>
      <c r="I5943" s="63">
        <v>0.1508188</v>
      </c>
      <c r="J5943" s="63">
        <v>0.23641960000000001</v>
      </c>
      <c r="K5943" s="63">
        <v>0.29570639999999998</v>
      </c>
      <c r="L5943" s="63">
        <v>0.35499320000000001</v>
      </c>
      <c r="M5943" s="63">
        <v>0.44059399999999999</v>
      </c>
      <c r="N5943" s="63">
        <v>1536</v>
      </c>
      <c r="O5943" s="63">
        <v>0.1130564</v>
      </c>
      <c r="P5943" s="63">
        <v>10</v>
      </c>
      <c r="Q5943" s="63">
        <v>1.2781749580960001E-2</v>
      </c>
    </row>
    <row r="5944" spans="1:17">
      <c r="A5944" s="63" t="s">
        <v>78</v>
      </c>
      <c r="B5944" s="63" t="s">
        <v>58</v>
      </c>
      <c r="C5944" s="63" t="s">
        <v>72</v>
      </c>
      <c r="D5944" s="63">
        <v>15</v>
      </c>
      <c r="E5944" s="63">
        <v>0.86977320000000002</v>
      </c>
      <c r="F5944" s="63">
        <v>1.1883550000000001</v>
      </c>
      <c r="G5944" s="63">
        <v>0.31858160000000002</v>
      </c>
      <c r="H5944" s="63">
        <v>76.928600000000003</v>
      </c>
      <c r="I5944" s="63">
        <v>0.17369399999999999</v>
      </c>
      <c r="J5944" s="63">
        <v>0.25929479999999999</v>
      </c>
      <c r="K5944" s="63">
        <v>0.31858160000000002</v>
      </c>
      <c r="L5944" s="63">
        <v>0.3778685</v>
      </c>
      <c r="M5944" s="63">
        <v>0.46346920000000003</v>
      </c>
      <c r="N5944" s="63">
        <v>1536</v>
      </c>
      <c r="O5944" s="63">
        <v>0.1130564</v>
      </c>
      <c r="P5944" s="63">
        <v>10</v>
      </c>
      <c r="Q5944" s="63">
        <v>1.2781749580960001E-2</v>
      </c>
    </row>
    <row r="5945" spans="1:17">
      <c r="A5945" s="63" t="s">
        <v>78</v>
      </c>
      <c r="B5945" s="63" t="s">
        <v>58</v>
      </c>
      <c r="C5945" s="63" t="s">
        <v>72</v>
      </c>
      <c r="D5945" s="63">
        <v>16</v>
      </c>
      <c r="E5945" s="63">
        <v>0.90615389999999996</v>
      </c>
      <c r="F5945" s="63">
        <v>1.1978230000000001</v>
      </c>
      <c r="G5945" s="63">
        <v>0.29166950000000003</v>
      </c>
      <c r="H5945" s="63">
        <v>77.928600000000003</v>
      </c>
      <c r="I5945" s="63">
        <v>0.146782</v>
      </c>
      <c r="J5945" s="63">
        <v>0.2323827</v>
      </c>
      <c r="K5945" s="63">
        <v>0.29166950000000003</v>
      </c>
      <c r="L5945" s="63">
        <v>0.3509564</v>
      </c>
      <c r="M5945" s="63">
        <v>0.43655709999999998</v>
      </c>
      <c r="N5945" s="63">
        <v>1536</v>
      </c>
      <c r="O5945" s="63">
        <v>0.1130564</v>
      </c>
      <c r="P5945" s="63">
        <v>10</v>
      </c>
      <c r="Q5945" s="63">
        <v>1.2781749580960001E-2</v>
      </c>
    </row>
    <row r="5946" spans="1:17">
      <c r="A5946" s="63" t="s">
        <v>78</v>
      </c>
      <c r="B5946" s="63" t="s">
        <v>58</v>
      </c>
      <c r="C5946" s="63" t="s">
        <v>72</v>
      </c>
      <c r="D5946" s="63">
        <v>17</v>
      </c>
      <c r="E5946" s="63">
        <v>1.009382</v>
      </c>
      <c r="F5946" s="63">
        <v>1.2507820000000001</v>
      </c>
      <c r="G5946" s="63">
        <v>0.24140059999999999</v>
      </c>
      <c r="H5946" s="63">
        <v>77.761899999999997</v>
      </c>
      <c r="I5946" s="63">
        <v>9.6513000000000002E-2</v>
      </c>
      <c r="J5946" s="63">
        <v>0.18211379999999999</v>
      </c>
      <c r="K5946" s="63">
        <v>0.24140059999999999</v>
      </c>
      <c r="L5946" s="63">
        <v>0.30068739999999999</v>
      </c>
      <c r="M5946" s="63">
        <v>0.38628820000000003</v>
      </c>
      <c r="N5946" s="63">
        <v>1536</v>
      </c>
      <c r="O5946" s="63">
        <v>0.1130564</v>
      </c>
      <c r="P5946" s="63">
        <v>10</v>
      </c>
      <c r="Q5946" s="63">
        <v>1.2781749580960001E-2</v>
      </c>
    </row>
    <row r="5947" spans="1:17">
      <c r="A5947" s="63" t="s">
        <v>78</v>
      </c>
      <c r="B5947" s="63" t="s">
        <v>58</v>
      </c>
      <c r="C5947" s="63" t="s">
        <v>72</v>
      </c>
      <c r="D5947" s="63">
        <v>18</v>
      </c>
      <c r="E5947" s="63">
        <v>1.194753</v>
      </c>
      <c r="F5947" s="63">
        <v>1.3464469999999999</v>
      </c>
      <c r="G5947" s="63">
        <v>0.1516941</v>
      </c>
      <c r="H5947" s="63">
        <v>76.214299999999994</v>
      </c>
      <c r="I5947" s="63">
        <v>6.8065000000000001E-3</v>
      </c>
      <c r="J5947" s="63">
        <v>9.2407199999999995E-2</v>
      </c>
      <c r="K5947" s="63">
        <v>0.1516941</v>
      </c>
      <c r="L5947" s="63">
        <v>0.2109809</v>
      </c>
      <c r="M5947" s="63">
        <v>0.2965817</v>
      </c>
      <c r="N5947" s="63">
        <v>1536</v>
      </c>
      <c r="O5947" s="63">
        <v>0.1130564</v>
      </c>
      <c r="P5947" s="63">
        <v>10</v>
      </c>
      <c r="Q5947" s="63">
        <v>1.2781749580960001E-2</v>
      </c>
    </row>
    <row r="5948" spans="1:17">
      <c r="A5948" s="63" t="s">
        <v>78</v>
      </c>
      <c r="B5948" s="63" t="s">
        <v>58</v>
      </c>
      <c r="C5948" s="63" t="s">
        <v>72</v>
      </c>
      <c r="D5948" s="63">
        <v>19</v>
      </c>
      <c r="E5948" s="63">
        <v>1.474078</v>
      </c>
      <c r="F5948" s="63">
        <v>1.4183950000000001</v>
      </c>
      <c r="G5948" s="63">
        <v>-5.5683299999999998E-2</v>
      </c>
      <c r="H5948" s="63">
        <v>73.785700000000006</v>
      </c>
      <c r="I5948" s="63">
        <v>-0.2005709</v>
      </c>
      <c r="J5948" s="63">
        <v>-0.11497010000000001</v>
      </c>
      <c r="K5948" s="63">
        <v>-5.5683299999999998E-2</v>
      </c>
      <c r="L5948" s="63">
        <v>3.6036000000000002E-3</v>
      </c>
      <c r="M5948" s="63">
        <v>8.92043E-2</v>
      </c>
      <c r="N5948" s="63">
        <v>1536</v>
      </c>
      <c r="O5948" s="63">
        <v>0.1130564</v>
      </c>
      <c r="P5948" s="63">
        <v>10</v>
      </c>
      <c r="Q5948" s="63">
        <v>1.2781749580960001E-2</v>
      </c>
    </row>
    <row r="5949" spans="1:17">
      <c r="A5949" s="63" t="s">
        <v>78</v>
      </c>
      <c r="B5949" s="63" t="s">
        <v>58</v>
      </c>
      <c r="C5949" s="63" t="s">
        <v>72</v>
      </c>
      <c r="D5949" s="63">
        <v>20</v>
      </c>
      <c r="E5949" s="63">
        <v>1.5750710000000001</v>
      </c>
      <c r="F5949" s="63">
        <v>1.4454309999999999</v>
      </c>
      <c r="G5949" s="63">
        <v>-0.1296399</v>
      </c>
      <c r="H5949" s="63">
        <v>71.119</v>
      </c>
      <c r="I5949" s="63">
        <v>-0.27452749999999998</v>
      </c>
      <c r="J5949" s="63">
        <v>-0.1889267</v>
      </c>
      <c r="K5949" s="63">
        <v>-0.1296399</v>
      </c>
      <c r="L5949" s="63">
        <v>-7.0352999999999999E-2</v>
      </c>
      <c r="M5949" s="63">
        <v>1.5247699999999999E-2</v>
      </c>
      <c r="N5949" s="63">
        <v>1536</v>
      </c>
      <c r="O5949" s="63">
        <v>0.1130564</v>
      </c>
      <c r="P5949" s="63">
        <v>10</v>
      </c>
      <c r="Q5949" s="63">
        <v>1.2781749580960001E-2</v>
      </c>
    </row>
    <row r="5950" spans="1:17">
      <c r="A5950" s="63" t="s">
        <v>78</v>
      </c>
      <c r="B5950" s="63" t="s">
        <v>58</v>
      </c>
      <c r="C5950" s="63" t="s">
        <v>72</v>
      </c>
      <c r="D5950" s="63">
        <v>21</v>
      </c>
      <c r="E5950" s="63">
        <v>1.6364369999999999</v>
      </c>
      <c r="F5950" s="63">
        <v>1.439228</v>
      </c>
      <c r="G5950" s="63">
        <v>-0.19720940000000001</v>
      </c>
      <c r="H5950" s="63">
        <v>68.666700000000006</v>
      </c>
      <c r="I5950" s="63">
        <v>-0.34209699999999998</v>
      </c>
      <c r="J5950" s="63">
        <v>-0.25649620000000001</v>
      </c>
      <c r="K5950" s="63">
        <v>-0.19720940000000001</v>
      </c>
      <c r="L5950" s="63">
        <v>-0.1379225</v>
      </c>
      <c r="M5950" s="63">
        <v>-5.2321800000000002E-2</v>
      </c>
      <c r="N5950" s="63">
        <v>1536</v>
      </c>
      <c r="O5950" s="63">
        <v>0.1130564</v>
      </c>
      <c r="P5950" s="63">
        <v>10</v>
      </c>
      <c r="Q5950" s="63">
        <v>1.2781749580960001E-2</v>
      </c>
    </row>
    <row r="5951" spans="1:17">
      <c r="A5951" s="63" t="s">
        <v>78</v>
      </c>
      <c r="B5951" s="63" t="s">
        <v>58</v>
      </c>
      <c r="C5951" s="63" t="s">
        <v>72</v>
      </c>
      <c r="D5951" s="63">
        <v>22</v>
      </c>
      <c r="E5951" s="63">
        <v>1.560859</v>
      </c>
      <c r="F5951" s="63">
        <v>1.312209</v>
      </c>
      <c r="G5951" s="63">
        <v>-0.24865029999999999</v>
      </c>
      <c r="H5951" s="63">
        <v>66.904799999999994</v>
      </c>
      <c r="I5951" s="63">
        <v>-0.3935379</v>
      </c>
      <c r="J5951" s="63">
        <v>-0.30793710000000002</v>
      </c>
      <c r="K5951" s="63">
        <v>-0.24865029999999999</v>
      </c>
      <c r="L5951" s="63">
        <v>-0.18936349999999999</v>
      </c>
      <c r="M5951" s="63">
        <v>-0.1037627</v>
      </c>
      <c r="N5951" s="63">
        <v>1536</v>
      </c>
      <c r="O5951" s="63">
        <v>0.1130564</v>
      </c>
      <c r="P5951" s="63">
        <v>10</v>
      </c>
      <c r="Q5951" s="63">
        <v>1.2781749580960001E-2</v>
      </c>
    </row>
    <row r="5952" spans="1:17">
      <c r="A5952" s="63" t="s">
        <v>78</v>
      </c>
      <c r="B5952" s="63" t="s">
        <v>58</v>
      </c>
      <c r="C5952" s="63" t="s">
        <v>72</v>
      </c>
      <c r="D5952" s="63">
        <v>23</v>
      </c>
      <c r="E5952" s="63">
        <v>1.313104</v>
      </c>
      <c r="F5952" s="63">
        <v>1.0898829999999999</v>
      </c>
      <c r="G5952" s="63">
        <v>-0.22322110000000001</v>
      </c>
      <c r="H5952" s="63">
        <v>64.881</v>
      </c>
      <c r="I5952" s="63">
        <v>-0.36810870000000001</v>
      </c>
      <c r="J5952" s="63">
        <v>-0.28250789999999998</v>
      </c>
      <c r="K5952" s="63">
        <v>-0.22322110000000001</v>
      </c>
      <c r="L5952" s="63">
        <v>-0.1639342</v>
      </c>
      <c r="M5952" s="63">
        <v>-7.83335E-2</v>
      </c>
      <c r="N5952" s="63">
        <v>1536</v>
      </c>
      <c r="O5952" s="63">
        <v>0.1130564</v>
      </c>
      <c r="P5952" s="63">
        <v>10</v>
      </c>
      <c r="Q5952" s="63">
        <v>1.2781749580960001E-2</v>
      </c>
    </row>
    <row r="5953" spans="1:17">
      <c r="A5953" s="63" t="s">
        <v>78</v>
      </c>
      <c r="B5953" s="63" t="s">
        <v>58</v>
      </c>
      <c r="C5953" s="63" t="s">
        <v>72</v>
      </c>
      <c r="D5953" s="63">
        <v>24</v>
      </c>
      <c r="E5953" s="63">
        <v>1.07836</v>
      </c>
      <c r="F5953" s="63">
        <v>0.84888739999999996</v>
      </c>
      <c r="G5953" s="63">
        <v>-0.22947290000000001</v>
      </c>
      <c r="H5953" s="63">
        <v>63.023800000000001</v>
      </c>
      <c r="I5953" s="63">
        <v>-0.37436049999999998</v>
      </c>
      <c r="J5953" s="63">
        <v>-0.28875970000000001</v>
      </c>
      <c r="K5953" s="63">
        <v>-0.22947290000000001</v>
      </c>
      <c r="L5953" s="63">
        <v>-0.170186</v>
      </c>
      <c r="M5953" s="63">
        <v>-8.4585300000000002E-2</v>
      </c>
      <c r="N5953" s="63">
        <v>1536</v>
      </c>
      <c r="O5953" s="63">
        <v>0.1130564</v>
      </c>
      <c r="P5953" s="63">
        <v>10</v>
      </c>
      <c r="Q5953" s="63">
        <v>1.2781749580960001E-2</v>
      </c>
    </row>
    <row r="5954" spans="1:17">
      <c r="A5954" s="63" t="s">
        <v>78</v>
      </c>
      <c r="B5954" s="63" t="s">
        <v>58</v>
      </c>
      <c r="C5954" s="63" t="s">
        <v>73</v>
      </c>
      <c r="D5954" s="63">
        <v>1</v>
      </c>
      <c r="E5954" s="63">
        <v>0.96341100000000002</v>
      </c>
      <c r="F5954" s="63">
        <v>0.81850730000000005</v>
      </c>
      <c r="G5954" s="63">
        <v>-0.1449037</v>
      </c>
      <c r="H5954" s="63">
        <v>49.595199999999998</v>
      </c>
      <c r="I5954" s="63">
        <v>-0.28979129999999997</v>
      </c>
      <c r="J5954" s="63">
        <v>-0.2041906</v>
      </c>
      <c r="K5954" s="63">
        <v>-0.1449037</v>
      </c>
      <c r="L5954" s="63">
        <v>-8.5616899999999996E-2</v>
      </c>
      <c r="M5954" s="63">
        <v>-1.6099999999999998E-5</v>
      </c>
      <c r="N5954" s="63">
        <v>1536</v>
      </c>
      <c r="O5954" s="63">
        <v>0.1130564</v>
      </c>
      <c r="P5954" s="63">
        <v>11</v>
      </c>
      <c r="Q5954" s="63">
        <v>1.2781749580960001E-2</v>
      </c>
    </row>
    <row r="5955" spans="1:17">
      <c r="A5955" s="63" t="s">
        <v>78</v>
      </c>
      <c r="B5955" s="63" t="s">
        <v>58</v>
      </c>
      <c r="C5955" s="63" t="s">
        <v>73</v>
      </c>
      <c r="D5955" s="63">
        <v>2</v>
      </c>
      <c r="E5955" s="63">
        <v>0.89775870000000002</v>
      </c>
      <c r="F5955" s="63">
        <v>0.73694289999999996</v>
      </c>
      <c r="G5955" s="63">
        <v>-0.16081580000000001</v>
      </c>
      <c r="H5955" s="63">
        <v>48.6905</v>
      </c>
      <c r="I5955" s="63">
        <v>-0.30570340000000001</v>
      </c>
      <c r="J5955" s="63">
        <v>-0.22010270000000001</v>
      </c>
      <c r="K5955" s="63">
        <v>-0.16081580000000001</v>
      </c>
      <c r="L5955" s="63">
        <v>-0.10152899999999999</v>
      </c>
      <c r="M5955" s="63">
        <v>-1.59282E-2</v>
      </c>
      <c r="N5955" s="63">
        <v>1536</v>
      </c>
      <c r="O5955" s="63">
        <v>0.1130564</v>
      </c>
      <c r="P5955" s="63">
        <v>11</v>
      </c>
      <c r="Q5955" s="63">
        <v>1.2781749580960001E-2</v>
      </c>
    </row>
    <row r="5956" spans="1:17">
      <c r="A5956" s="63" t="s">
        <v>78</v>
      </c>
      <c r="B5956" s="63" t="s">
        <v>58</v>
      </c>
      <c r="C5956" s="63" t="s">
        <v>73</v>
      </c>
      <c r="D5956" s="63">
        <v>3</v>
      </c>
      <c r="E5956" s="63">
        <v>0.88351659999999999</v>
      </c>
      <c r="F5956" s="63">
        <v>0.72712019999999999</v>
      </c>
      <c r="G5956" s="63">
        <v>-0.15639639999999999</v>
      </c>
      <c r="H5956" s="63">
        <v>47.642899999999997</v>
      </c>
      <c r="I5956" s="63">
        <v>-0.301284</v>
      </c>
      <c r="J5956" s="63">
        <v>-0.21568329999999999</v>
      </c>
      <c r="K5956" s="63">
        <v>-0.15639639999999999</v>
      </c>
      <c r="L5956" s="63">
        <v>-9.7109600000000004E-2</v>
      </c>
      <c r="M5956" s="63">
        <v>-1.1508900000000001E-2</v>
      </c>
      <c r="N5956" s="63">
        <v>1536</v>
      </c>
      <c r="O5956" s="63">
        <v>0.1130564</v>
      </c>
      <c r="P5956" s="63">
        <v>11</v>
      </c>
      <c r="Q5956" s="63">
        <v>1.2781749580960001E-2</v>
      </c>
    </row>
    <row r="5957" spans="1:17">
      <c r="A5957" s="63" t="s">
        <v>78</v>
      </c>
      <c r="B5957" s="63" t="s">
        <v>58</v>
      </c>
      <c r="C5957" s="63" t="s">
        <v>73</v>
      </c>
      <c r="D5957" s="63">
        <v>4</v>
      </c>
      <c r="E5957" s="63">
        <v>0.92614569999999996</v>
      </c>
      <c r="F5957" s="63">
        <v>0.76829550000000002</v>
      </c>
      <c r="G5957" s="63">
        <v>-0.1578503</v>
      </c>
      <c r="H5957" s="63">
        <v>46.738100000000003</v>
      </c>
      <c r="I5957" s="63">
        <v>-0.3027379</v>
      </c>
      <c r="J5957" s="63">
        <v>-0.2171371</v>
      </c>
      <c r="K5957" s="63">
        <v>-0.1578503</v>
      </c>
      <c r="L5957" s="63">
        <v>-9.8563399999999995E-2</v>
      </c>
      <c r="M5957" s="63">
        <v>-1.2962700000000001E-2</v>
      </c>
      <c r="N5957" s="63">
        <v>1536</v>
      </c>
      <c r="O5957" s="63">
        <v>0.1130564</v>
      </c>
      <c r="P5957" s="63">
        <v>11</v>
      </c>
      <c r="Q5957" s="63">
        <v>1.2781749580960001E-2</v>
      </c>
    </row>
    <row r="5958" spans="1:17">
      <c r="A5958" s="63" t="s">
        <v>78</v>
      </c>
      <c r="B5958" s="63" t="s">
        <v>58</v>
      </c>
      <c r="C5958" s="63" t="s">
        <v>73</v>
      </c>
      <c r="D5958" s="63">
        <v>5</v>
      </c>
      <c r="E5958" s="63">
        <v>0.9635184</v>
      </c>
      <c r="F5958" s="63">
        <v>0.80642559999999996</v>
      </c>
      <c r="G5958" s="63">
        <v>-0.1570928</v>
      </c>
      <c r="H5958" s="63">
        <v>45.8095</v>
      </c>
      <c r="I5958" s="63">
        <v>-0.30198039999999998</v>
      </c>
      <c r="J5958" s="63">
        <v>-0.21637960000000001</v>
      </c>
      <c r="K5958" s="63">
        <v>-0.1570928</v>
      </c>
      <c r="L5958" s="63">
        <v>-9.7806000000000004E-2</v>
      </c>
      <c r="M5958" s="63">
        <v>-1.2205199999999999E-2</v>
      </c>
      <c r="N5958" s="63">
        <v>1536</v>
      </c>
      <c r="O5958" s="63">
        <v>0.1130564</v>
      </c>
      <c r="P5958" s="63">
        <v>11</v>
      </c>
      <c r="Q5958" s="63">
        <v>1.2781749580960001E-2</v>
      </c>
    </row>
    <row r="5959" spans="1:17">
      <c r="A5959" s="63" t="s">
        <v>78</v>
      </c>
      <c r="B5959" s="63" t="s">
        <v>58</v>
      </c>
      <c r="C5959" s="63" t="s">
        <v>73</v>
      </c>
      <c r="D5959" s="63">
        <v>6</v>
      </c>
      <c r="E5959" s="63">
        <v>1.1261380000000001</v>
      </c>
      <c r="F5959" s="63">
        <v>0.89090020000000003</v>
      </c>
      <c r="G5959" s="63">
        <v>-0.2352378</v>
      </c>
      <c r="H5959" s="63">
        <v>45.1905</v>
      </c>
      <c r="I5959" s="63">
        <v>-0.3801254</v>
      </c>
      <c r="J5959" s="63">
        <v>-0.29452460000000003</v>
      </c>
      <c r="K5959" s="63">
        <v>-0.2352378</v>
      </c>
      <c r="L5959" s="63">
        <v>-0.17595089999999999</v>
      </c>
      <c r="M5959" s="63">
        <v>-9.0350200000000006E-2</v>
      </c>
      <c r="N5959" s="63">
        <v>1536</v>
      </c>
      <c r="O5959" s="63">
        <v>0.1130564</v>
      </c>
      <c r="P5959" s="63">
        <v>11</v>
      </c>
      <c r="Q5959" s="63">
        <v>1.2781749580960001E-2</v>
      </c>
    </row>
    <row r="5960" spans="1:17">
      <c r="A5960" s="63" t="s">
        <v>78</v>
      </c>
      <c r="B5960" s="63" t="s">
        <v>58</v>
      </c>
      <c r="C5960" s="63" t="s">
        <v>73</v>
      </c>
      <c r="D5960" s="63">
        <v>7</v>
      </c>
      <c r="E5960" s="63">
        <v>1.454108</v>
      </c>
      <c r="F5960" s="63">
        <v>1.2549319999999999</v>
      </c>
      <c r="G5960" s="63">
        <v>-0.19917679999999999</v>
      </c>
      <c r="H5960" s="63">
        <v>44.6905</v>
      </c>
      <c r="I5960" s="63">
        <v>-0.34406439999999999</v>
      </c>
      <c r="J5960" s="63">
        <v>-0.25846360000000002</v>
      </c>
      <c r="K5960" s="63">
        <v>-0.19917679999999999</v>
      </c>
      <c r="L5960" s="63">
        <v>-0.13988999999999999</v>
      </c>
      <c r="M5960" s="63">
        <v>-5.4289200000000003E-2</v>
      </c>
      <c r="N5960" s="63">
        <v>1536</v>
      </c>
      <c r="O5960" s="63">
        <v>0.1130564</v>
      </c>
      <c r="P5960" s="63">
        <v>11</v>
      </c>
      <c r="Q5960" s="63">
        <v>1.2781749580960001E-2</v>
      </c>
    </row>
    <row r="5961" spans="1:17">
      <c r="A5961" s="63" t="s">
        <v>78</v>
      </c>
      <c r="B5961" s="63" t="s">
        <v>58</v>
      </c>
      <c r="C5961" s="63" t="s">
        <v>73</v>
      </c>
      <c r="D5961" s="63">
        <v>8</v>
      </c>
      <c r="E5961" s="63">
        <v>1.6387940000000001</v>
      </c>
      <c r="F5961" s="63">
        <v>1.5548420000000001</v>
      </c>
      <c r="G5961" s="63">
        <v>-8.3951799999999993E-2</v>
      </c>
      <c r="H5961" s="63">
        <v>45.738100000000003</v>
      </c>
      <c r="I5961" s="63">
        <v>-0.2288394</v>
      </c>
      <c r="J5961" s="63">
        <v>-0.1432387</v>
      </c>
      <c r="K5961" s="63">
        <v>-8.3951799999999993E-2</v>
      </c>
      <c r="L5961" s="63">
        <v>-2.4664999999999999E-2</v>
      </c>
      <c r="M5961" s="63">
        <v>6.0935799999999998E-2</v>
      </c>
      <c r="N5961" s="63">
        <v>1536</v>
      </c>
      <c r="O5961" s="63">
        <v>0.1130564</v>
      </c>
      <c r="P5961" s="63">
        <v>11</v>
      </c>
      <c r="Q5961" s="63">
        <v>1.2781749580960001E-2</v>
      </c>
    </row>
    <row r="5962" spans="1:17">
      <c r="A5962" s="63" t="s">
        <v>78</v>
      </c>
      <c r="B5962" s="63" t="s">
        <v>58</v>
      </c>
      <c r="C5962" s="63" t="s">
        <v>73</v>
      </c>
      <c r="D5962" s="63">
        <v>9</v>
      </c>
      <c r="E5962" s="63">
        <v>1.480259</v>
      </c>
      <c r="F5962" s="63">
        <v>1.5535920000000001</v>
      </c>
      <c r="G5962" s="63">
        <v>7.3333599999999999E-2</v>
      </c>
      <c r="H5962" s="63">
        <v>50.976199999999999</v>
      </c>
      <c r="I5962" s="63">
        <v>-7.1554000000000006E-2</v>
      </c>
      <c r="J5962" s="63">
        <v>1.40468E-2</v>
      </c>
      <c r="K5962" s="63">
        <v>7.3333599999999999E-2</v>
      </c>
      <c r="L5962" s="63">
        <v>0.1326205</v>
      </c>
      <c r="M5962" s="63">
        <v>0.2182212</v>
      </c>
      <c r="N5962" s="63">
        <v>1536</v>
      </c>
      <c r="O5962" s="63">
        <v>0.1130564</v>
      </c>
      <c r="P5962" s="63">
        <v>11</v>
      </c>
      <c r="Q5962" s="63">
        <v>1.2781749580960001E-2</v>
      </c>
    </row>
    <row r="5963" spans="1:17">
      <c r="A5963" s="63" t="s">
        <v>78</v>
      </c>
      <c r="B5963" s="63" t="s">
        <v>58</v>
      </c>
      <c r="C5963" s="63" t="s">
        <v>73</v>
      </c>
      <c r="D5963" s="63">
        <v>10</v>
      </c>
      <c r="E5963" s="63">
        <v>1.3987419999999999</v>
      </c>
      <c r="F5963" s="63">
        <v>1.4749859999999999</v>
      </c>
      <c r="G5963" s="63">
        <v>7.6243900000000003E-2</v>
      </c>
      <c r="H5963" s="63">
        <v>56.166699999999999</v>
      </c>
      <c r="I5963" s="63">
        <v>-6.8643700000000002E-2</v>
      </c>
      <c r="J5963" s="63">
        <v>1.6957E-2</v>
      </c>
      <c r="K5963" s="63">
        <v>7.6243900000000003E-2</v>
      </c>
      <c r="L5963" s="63">
        <v>0.1355307</v>
      </c>
      <c r="M5963" s="63">
        <v>0.22113150000000001</v>
      </c>
      <c r="N5963" s="63">
        <v>1536</v>
      </c>
      <c r="O5963" s="63">
        <v>0.1130564</v>
      </c>
      <c r="P5963" s="63">
        <v>11</v>
      </c>
      <c r="Q5963" s="63">
        <v>1.2781749580960001E-2</v>
      </c>
    </row>
    <row r="5964" spans="1:17">
      <c r="A5964" s="63" t="s">
        <v>78</v>
      </c>
      <c r="B5964" s="63" t="s">
        <v>58</v>
      </c>
      <c r="C5964" s="63" t="s">
        <v>73</v>
      </c>
      <c r="D5964" s="63">
        <v>11</v>
      </c>
      <c r="E5964" s="63">
        <v>1.276184</v>
      </c>
      <c r="F5964" s="63">
        <v>1.4307939999999999</v>
      </c>
      <c r="G5964" s="63">
        <v>0.15461030000000001</v>
      </c>
      <c r="H5964" s="63">
        <v>60.142899999999997</v>
      </c>
      <c r="I5964" s="63">
        <v>9.7227000000000008E-3</v>
      </c>
      <c r="J5964" s="63">
        <v>9.5323400000000003E-2</v>
      </c>
      <c r="K5964" s="63">
        <v>0.15461030000000001</v>
      </c>
      <c r="L5964" s="63">
        <v>0.21389710000000001</v>
      </c>
      <c r="M5964" s="63">
        <v>0.29949789999999998</v>
      </c>
      <c r="N5964" s="63">
        <v>1536</v>
      </c>
      <c r="O5964" s="63">
        <v>0.1130564</v>
      </c>
      <c r="P5964" s="63">
        <v>11</v>
      </c>
      <c r="Q5964" s="63">
        <v>1.2781749580960001E-2</v>
      </c>
    </row>
    <row r="5965" spans="1:17">
      <c r="A5965" s="63" t="s">
        <v>78</v>
      </c>
      <c r="B5965" s="63" t="s">
        <v>58</v>
      </c>
      <c r="C5965" s="63" t="s">
        <v>73</v>
      </c>
      <c r="D5965" s="63">
        <v>12</v>
      </c>
      <c r="E5965" s="63">
        <v>1.2038120000000001</v>
      </c>
      <c r="F5965" s="63">
        <v>1.339574</v>
      </c>
      <c r="G5965" s="63">
        <v>0.13576170000000001</v>
      </c>
      <c r="H5965" s="63">
        <v>63.071399999999997</v>
      </c>
      <c r="I5965" s="63">
        <v>-9.1258999999999993E-3</v>
      </c>
      <c r="J5965" s="63">
        <v>7.6474899999999998E-2</v>
      </c>
      <c r="K5965" s="63">
        <v>0.13576170000000001</v>
      </c>
      <c r="L5965" s="63">
        <v>0.19504859999999999</v>
      </c>
      <c r="M5965" s="63">
        <v>0.28064929999999999</v>
      </c>
      <c r="N5965" s="63">
        <v>1536</v>
      </c>
      <c r="O5965" s="63">
        <v>0.1130564</v>
      </c>
      <c r="P5965" s="63">
        <v>11</v>
      </c>
      <c r="Q5965" s="63">
        <v>1.2781749580960001E-2</v>
      </c>
    </row>
    <row r="5966" spans="1:17">
      <c r="A5966" s="63" t="s">
        <v>78</v>
      </c>
      <c r="B5966" s="63" t="s">
        <v>58</v>
      </c>
      <c r="C5966" s="63" t="s">
        <v>73</v>
      </c>
      <c r="D5966" s="63">
        <v>13</v>
      </c>
      <c r="E5966" s="63">
        <v>1.0580039999999999</v>
      </c>
      <c r="F5966" s="63">
        <v>1.3091660000000001</v>
      </c>
      <c r="G5966" s="63">
        <v>0.25116240000000001</v>
      </c>
      <c r="H5966" s="63">
        <v>65.1905</v>
      </c>
      <c r="I5966" s="63">
        <v>0.1062748</v>
      </c>
      <c r="J5966" s="63">
        <v>0.19187560000000001</v>
      </c>
      <c r="K5966" s="63">
        <v>0.25116240000000001</v>
      </c>
      <c r="L5966" s="63">
        <v>0.31044919999999998</v>
      </c>
      <c r="M5966" s="63">
        <v>0.39605000000000001</v>
      </c>
      <c r="N5966" s="63">
        <v>1536</v>
      </c>
      <c r="O5966" s="63">
        <v>0.1130564</v>
      </c>
      <c r="P5966" s="63">
        <v>11</v>
      </c>
      <c r="Q5966" s="63">
        <v>1.2781749580960001E-2</v>
      </c>
    </row>
    <row r="5967" spans="1:17">
      <c r="A5967" s="63" t="s">
        <v>78</v>
      </c>
      <c r="B5967" s="63" t="s">
        <v>58</v>
      </c>
      <c r="C5967" s="63" t="s">
        <v>73</v>
      </c>
      <c r="D5967" s="63">
        <v>14</v>
      </c>
      <c r="E5967" s="63">
        <v>0.96971490000000005</v>
      </c>
      <c r="F5967" s="63">
        <v>1.2594110000000001</v>
      </c>
      <c r="G5967" s="63">
        <v>0.2896956</v>
      </c>
      <c r="H5967" s="63">
        <v>66.333299999999994</v>
      </c>
      <c r="I5967" s="63">
        <v>0.14480799999999999</v>
      </c>
      <c r="J5967" s="63">
        <v>0.2304088</v>
      </c>
      <c r="K5967" s="63">
        <v>0.2896956</v>
      </c>
      <c r="L5967" s="63">
        <v>0.34898249999999997</v>
      </c>
      <c r="M5967" s="63">
        <v>0.4345832</v>
      </c>
      <c r="N5967" s="63">
        <v>1536</v>
      </c>
      <c r="O5967" s="63">
        <v>0.1130564</v>
      </c>
      <c r="P5967" s="63">
        <v>11</v>
      </c>
      <c r="Q5967" s="63">
        <v>1.2781749580960001E-2</v>
      </c>
    </row>
    <row r="5968" spans="1:17">
      <c r="A5968" s="63" t="s">
        <v>78</v>
      </c>
      <c r="B5968" s="63" t="s">
        <v>58</v>
      </c>
      <c r="C5968" s="63" t="s">
        <v>73</v>
      </c>
      <c r="D5968" s="63">
        <v>15</v>
      </c>
      <c r="E5968" s="63">
        <v>0.93517609999999995</v>
      </c>
      <c r="F5968" s="63">
        <v>1.190286</v>
      </c>
      <c r="G5968" s="63">
        <v>0.25511</v>
      </c>
      <c r="H5968" s="63">
        <v>66.547600000000003</v>
      </c>
      <c r="I5968" s="63">
        <v>0.1102224</v>
      </c>
      <c r="J5968" s="63">
        <v>0.1958231</v>
      </c>
      <c r="K5968" s="63">
        <v>0.25511</v>
      </c>
      <c r="L5968" s="63">
        <v>0.31439679999999998</v>
      </c>
      <c r="M5968" s="63">
        <v>0.39999760000000001</v>
      </c>
      <c r="N5968" s="63">
        <v>1536</v>
      </c>
      <c r="O5968" s="63">
        <v>0.1130564</v>
      </c>
      <c r="P5968" s="63">
        <v>11</v>
      </c>
      <c r="Q5968" s="63">
        <v>1.2781749580960001E-2</v>
      </c>
    </row>
    <row r="5969" spans="1:17">
      <c r="A5969" s="63" t="s">
        <v>78</v>
      </c>
      <c r="B5969" s="63" t="s">
        <v>58</v>
      </c>
      <c r="C5969" s="63" t="s">
        <v>73</v>
      </c>
      <c r="D5969" s="63">
        <v>16</v>
      </c>
      <c r="E5969" s="63">
        <v>0.95278700000000005</v>
      </c>
      <c r="F5969" s="63">
        <v>1.1702999999999999</v>
      </c>
      <c r="G5969" s="63">
        <v>0.21751329999999999</v>
      </c>
      <c r="H5969" s="63">
        <v>66.261899999999997</v>
      </c>
      <c r="I5969" s="63">
        <v>7.2625700000000001E-2</v>
      </c>
      <c r="J5969" s="63">
        <v>0.15822649999999999</v>
      </c>
      <c r="K5969" s="63">
        <v>0.21751329999999999</v>
      </c>
      <c r="L5969" s="63">
        <v>0.2768002</v>
      </c>
      <c r="M5969" s="63">
        <v>0.36240090000000003</v>
      </c>
      <c r="N5969" s="63">
        <v>1536</v>
      </c>
      <c r="O5969" s="63">
        <v>0.1130564</v>
      </c>
      <c r="P5969" s="63">
        <v>11</v>
      </c>
      <c r="Q5969" s="63">
        <v>1.2781749580960001E-2</v>
      </c>
    </row>
    <row r="5970" spans="1:17">
      <c r="A5970" s="63" t="s">
        <v>78</v>
      </c>
      <c r="B5970" s="63" t="s">
        <v>58</v>
      </c>
      <c r="C5970" s="63" t="s">
        <v>73</v>
      </c>
      <c r="D5970" s="63">
        <v>17</v>
      </c>
      <c r="E5970" s="63">
        <v>1.0323819999999999</v>
      </c>
      <c r="F5970" s="63">
        <v>1.2181999999999999</v>
      </c>
      <c r="G5970" s="63">
        <v>0.18581739999999999</v>
      </c>
      <c r="H5970" s="63">
        <v>64.381</v>
      </c>
      <c r="I5970" s="63">
        <v>4.0929800000000002E-2</v>
      </c>
      <c r="J5970" s="63">
        <v>0.12653049999999999</v>
      </c>
      <c r="K5970" s="63">
        <v>0.18581739999999999</v>
      </c>
      <c r="L5970" s="63">
        <v>0.24510419999999999</v>
      </c>
      <c r="M5970" s="63">
        <v>0.33070500000000003</v>
      </c>
      <c r="N5970" s="63">
        <v>1536</v>
      </c>
      <c r="O5970" s="63">
        <v>0.1130564</v>
      </c>
      <c r="P5970" s="63">
        <v>11</v>
      </c>
      <c r="Q5970" s="63">
        <v>1.2781749580960001E-2</v>
      </c>
    </row>
    <row r="5971" spans="1:17">
      <c r="A5971" s="63" t="s">
        <v>78</v>
      </c>
      <c r="B5971" s="63" t="s">
        <v>58</v>
      </c>
      <c r="C5971" s="63" t="s">
        <v>73</v>
      </c>
      <c r="D5971" s="63">
        <v>18</v>
      </c>
      <c r="E5971" s="63">
        <v>1.2930699999999999</v>
      </c>
      <c r="F5971" s="63">
        <v>1.3721220000000001</v>
      </c>
      <c r="G5971" s="63">
        <v>7.9052600000000001E-2</v>
      </c>
      <c r="H5971" s="63">
        <v>61.357100000000003</v>
      </c>
      <c r="I5971" s="63">
        <v>-6.5835000000000005E-2</v>
      </c>
      <c r="J5971" s="63">
        <v>1.9765700000000001E-2</v>
      </c>
      <c r="K5971" s="63">
        <v>7.9052600000000001E-2</v>
      </c>
      <c r="L5971" s="63">
        <v>0.1383394</v>
      </c>
      <c r="M5971" s="63">
        <v>0.22394020000000001</v>
      </c>
      <c r="N5971" s="63">
        <v>1536</v>
      </c>
      <c r="O5971" s="63">
        <v>0.1130564</v>
      </c>
      <c r="P5971" s="63">
        <v>11</v>
      </c>
      <c r="Q5971" s="63">
        <v>1.2781749580960001E-2</v>
      </c>
    </row>
    <row r="5972" spans="1:17">
      <c r="A5972" s="63" t="s">
        <v>78</v>
      </c>
      <c r="B5972" s="63" t="s">
        <v>58</v>
      </c>
      <c r="C5972" s="63" t="s">
        <v>73</v>
      </c>
      <c r="D5972" s="63">
        <v>19</v>
      </c>
      <c r="E5972" s="63">
        <v>1.54782</v>
      </c>
      <c r="F5972" s="63">
        <v>1.483052</v>
      </c>
      <c r="G5972" s="63">
        <v>-6.4768199999999998E-2</v>
      </c>
      <c r="H5972" s="63">
        <v>58.547600000000003</v>
      </c>
      <c r="I5972" s="63">
        <v>-0.2096558</v>
      </c>
      <c r="J5972" s="63">
        <v>-0.124055</v>
      </c>
      <c r="K5972" s="63">
        <v>-6.4768199999999998E-2</v>
      </c>
      <c r="L5972" s="63">
        <v>-5.4814E-3</v>
      </c>
      <c r="M5972" s="63">
        <v>8.0119399999999993E-2</v>
      </c>
      <c r="N5972" s="63">
        <v>1536</v>
      </c>
      <c r="O5972" s="63">
        <v>0.1130564</v>
      </c>
      <c r="P5972" s="63">
        <v>11</v>
      </c>
      <c r="Q5972" s="63">
        <v>1.2781749580960001E-2</v>
      </c>
    </row>
    <row r="5973" spans="1:17">
      <c r="A5973" s="63" t="s">
        <v>78</v>
      </c>
      <c r="B5973" s="63" t="s">
        <v>58</v>
      </c>
      <c r="C5973" s="63" t="s">
        <v>73</v>
      </c>
      <c r="D5973" s="63">
        <v>20</v>
      </c>
      <c r="E5973" s="63">
        <v>1.6399729999999999</v>
      </c>
      <c r="F5973" s="63">
        <v>1.524805</v>
      </c>
      <c r="G5973" s="63">
        <v>-0.1151683</v>
      </c>
      <c r="H5973" s="63">
        <v>56.214300000000001</v>
      </c>
      <c r="I5973" s="63">
        <v>-0.26005590000000001</v>
      </c>
      <c r="J5973" s="63">
        <v>-0.1744552</v>
      </c>
      <c r="K5973" s="63">
        <v>-0.1151683</v>
      </c>
      <c r="L5973" s="63">
        <v>-5.5881500000000001E-2</v>
      </c>
      <c r="M5973" s="63">
        <v>2.9719300000000001E-2</v>
      </c>
      <c r="N5973" s="63">
        <v>1536</v>
      </c>
      <c r="O5973" s="63">
        <v>0.1130564</v>
      </c>
      <c r="P5973" s="63">
        <v>11</v>
      </c>
      <c r="Q5973" s="63">
        <v>1.2781749580960001E-2</v>
      </c>
    </row>
    <row r="5974" spans="1:17">
      <c r="A5974" s="63" t="s">
        <v>78</v>
      </c>
      <c r="B5974" s="63" t="s">
        <v>58</v>
      </c>
      <c r="C5974" s="63" t="s">
        <v>73</v>
      </c>
      <c r="D5974" s="63">
        <v>21</v>
      </c>
      <c r="E5974" s="63">
        <v>1.6726030000000001</v>
      </c>
      <c r="F5974" s="63">
        <v>1.5247440000000001</v>
      </c>
      <c r="G5974" s="63">
        <v>-0.14785870000000001</v>
      </c>
      <c r="H5974" s="63">
        <v>54.5</v>
      </c>
      <c r="I5974" s="63">
        <v>-0.29274630000000001</v>
      </c>
      <c r="J5974" s="63">
        <v>-0.20714560000000001</v>
      </c>
      <c r="K5974" s="63">
        <v>-0.14785870000000001</v>
      </c>
      <c r="L5974" s="63">
        <v>-8.8571899999999995E-2</v>
      </c>
      <c r="M5974" s="63">
        <v>-2.9711E-3</v>
      </c>
      <c r="N5974" s="63">
        <v>1536</v>
      </c>
      <c r="O5974" s="63">
        <v>0.1130564</v>
      </c>
      <c r="P5974" s="63">
        <v>11</v>
      </c>
      <c r="Q5974" s="63">
        <v>1.2781749580960001E-2</v>
      </c>
    </row>
    <row r="5975" spans="1:17">
      <c r="A5975" s="63" t="s">
        <v>78</v>
      </c>
      <c r="B5975" s="63" t="s">
        <v>58</v>
      </c>
      <c r="C5975" s="63" t="s">
        <v>73</v>
      </c>
      <c r="D5975" s="63">
        <v>22</v>
      </c>
      <c r="E5975" s="63">
        <v>1.5515909999999999</v>
      </c>
      <c r="F5975" s="63">
        <v>1.403305</v>
      </c>
      <c r="G5975" s="63">
        <v>-0.14828649999999999</v>
      </c>
      <c r="H5975" s="63">
        <v>52.571399999999997</v>
      </c>
      <c r="I5975" s="63">
        <v>-0.29317409999999999</v>
      </c>
      <c r="J5975" s="63">
        <v>-0.20757329999999999</v>
      </c>
      <c r="K5975" s="63">
        <v>-0.14828649999999999</v>
      </c>
      <c r="L5975" s="63">
        <v>-8.8999599999999998E-2</v>
      </c>
      <c r="M5975" s="63">
        <v>-3.3988999999999998E-3</v>
      </c>
      <c r="N5975" s="63">
        <v>1536</v>
      </c>
      <c r="O5975" s="63">
        <v>0.1130564</v>
      </c>
      <c r="P5975" s="63">
        <v>11</v>
      </c>
      <c r="Q5975" s="63">
        <v>1.2781749580960001E-2</v>
      </c>
    </row>
    <row r="5976" spans="1:17">
      <c r="A5976" s="63" t="s">
        <v>78</v>
      </c>
      <c r="B5976" s="63" t="s">
        <v>58</v>
      </c>
      <c r="C5976" s="63" t="s">
        <v>73</v>
      </c>
      <c r="D5976" s="63">
        <v>23</v>
      </c>
      <c r="E5976" s="63">
        <v>1.343386</v>
      </c>
      <c r="F5976" s="63">
        <v>1.2032080000000001</v>
      </c>
      <c r="G5976" s="63">
        <v>-0.14017840000000001</v>
      </c>
      <c r="H5976" s="63">
        <v>51.214300000000001</v>
      </c>
      <c r="I5976" s="63">
        <v>-0.28506599999999999</v>
      </c>
      <c r="J5976" s="63">
        <v>-0.19946530000000001</v>
      </c>
      <c r="K5976" s="63">
        <v>-0.14017840000000001</v>
      </c>
      <c r="L5976" s="63">
        <v>-8.0891599999999994E-2</v>
      </c>
      <c r="M5976" s="63">
        <v>4.7092000000000002E-3</v>
      </c>
      <c r="N5976" s="63">
        <v>1536</v>
      </c>
      <c r="O5976" s="63">
        <v>0.1130564</v>
      </c>
      <c r="P5976" s="63">
        <v>11</v>
      </c>
      <c r="Q5976" s="63">
        <v>1.2781749580960001E-2</v>
      </c>
    </row>
    <row r="5977" spans="1:17">
      <c r="A5977" s="63" t="s">
        <v>78</v>
      </c>
      <c r="B5977" s="63" t="s">
        <v>58</v>
      </c>
      <c r="C5977" s="63" t="s">
        <v>73</v>
      </c>
      <c r="D5977" s="63">
        <v>24</v>
      </c>
      <c r="E5977" s="63">
        <v>1.1171500000000001</v>
      </c>
      <c r="F5977" s="63">
        <v>0.97505799999999998</v>
      </c>
      <c r="G5977" s="63">
        <v>-0.14209160000000001</v>
      </c>
      <c r="H5977" s="63">
        <v>49.881</v>
      </c>
      <c r="I5977" s="63">
        <v>-0.28697919999999999</v>
      </c>
      <c r="J5977" s="63">
        <v>-0.20137849999999999</v>
      </c>
      <c r="K5977" s="63">
        <v>-0.14209160000000001</v>
      </c>
      <c r="L5977" s="63">
        <v>-8.2804799999999998E-2</v>
      </c>
      <c r="M5977" s="63">
        <v>2.7959999999999999E-3</v>
      </c>
      <c r="N5977" s="63">
        <v>1536</v>
      </c>
      <c r="O5977" s="63">
        <v>0.1130564</v>
      </c>
      <c r="P5977" s="63">
        <v>11</v>
      </c>
      <c r="Q5977" s="63">
        <v>1.2781749580960001E-2</v>
      </c>
    </row>
    <row r="5978" spans="1:17">
      <c r="A5978" s="63" t="s">
        <v>78</v>
      </c>
      <c r="B5978" s="63" t="s">
        <v>58</v>
      </c>
      <c r="C5978" s="63" t="s">
        <v>74</v>
      </c>
      <c r="D5978" s="63">
        <v>1</v>
      </c>
      <c r="E5978" s="63">
        <v>1.117639</v>
      </c>
      <c r="F5978" s="63">
        <v>0.97273529999999997</v>
      </c>
      <c r="G5978" s="63">
        <v>-0.1449038</v>
      </c>
      <c r="H5978" s="63">
        <v>43.478299999999997</v>
      </c>
      <c r="I5978" s="63">
        <v>-0.28979139999999998</v>
      </c>
      <c r="J5978" s="63">
        <v>-0.2041906</v>
      </c>
      <c r="K5978" s="63">
        <v>-0.1449038</v>
      </c>
      <c r="L5978" s="63">
        <v>-8.5616899999999996E-2</v>
      </c>
      <c r="M5978" s="63">
        <v>-1.6200000000000001E-5</v>
      </c>
      <c r="N5978" s="63">
        <v>1536</v>
      </c>
      <c r="O5978" s="63">
        <v>0.1130564</v>
      </c>
      <c r="P5978" s="63">
        <v>12</v>
      </c>
      <c r="Q5978" s="63">
        <v>1.2781749580960001E-2</v>
      </c>
    </row>
    <row r="5979" spans="1:17">
      <c r="A5979" s="63" t="s">
        <v>78</v>
      </c>
      <c r="B5979" s="63" t="s">
        <v>58</v>
      </c>
      <c r="C5979" s="63" t="s">
        <v>74</v>
      </c>
      <c r="D5979" s="63">
        <v>2</v>
      </c>
      <c r="E5979" s="63">
        <v>1.050071</v>
      </c>
      <c r="F5979" s="63">
        <v>0.88925489999999996</v>
      </c>
      <c r="G5979" s="63">
        <v>-0.16081580000000001</v>
      </c>
      <c r="H5979" s="63">
        <v>42.434800000000003</v>
      </c>
      <c r="I5979" s="63">
        <v>-0.30570340000000001</v>
      </c>
      <c r="J5979" s="63">
        <v>-0.22010260000000001</v>
      </c>
      <c r="K5979" s="63">
        <v>-0.16081580000000001</v>
      </c>
      <c r="L5979" s="63">
        <v>-0.10152890000000001</v>
      </c>
      <c r="M5979" s="63">
        <v>-1.59282E-2</v>
      </c>
      <c r="N5979" s="63">
        <v>1536</v>
      </c>
      <c r="O5979" s="63">
        <v>0.1130564</v>
      </c>
      <c r="P5979" s="63">
        <v>12</v>
      </c>
      <c r="Q5979" s="63">
        <v>1.2781749580960001E-2</v>
      </c>
    </row>
    <row r="5980" spans="1:17">
      <c r="A5980" s="63" t="s">
        <v>78</v>
      </c>
      <c r="B5980" s="63" t="s">
        <v>58</v>
      </c>
      <c r="C5980" s="63" t="s">
        <v>74</v>
      </c>
      <c r="D5980" s="63">
        <v>3</v>
      </c>
      <c r="E5980" s="63">
        <v>1.0447120000000001</v>
      </c>
      <c r="F5980" s="63">
        <v>0.88831570000000004</v>
      </c>
      <c r="G5980" s="63">
        <v>-0.15639649999999999</v>
      </c>
      <c r="H5980" s="63">
        <v>41.804299999999998</v>
      </c>
      <c r="I5980" s="63">
        <v>-0.3012841</v>
      </c>
      <c r="J5980" s="63">
        <v>-0.21568329999999999</v>
      </c>
      <c r="K5980" s="63">
        <v>-0.15639649999999999</v>
      </c>
      <c r="L5980" s="63">
        <v>-9.7109699999999993E-2</v>
      </c>
      <c r="M5980" s="63">
        <v>-1.1508900000000001E-2</v>
      </c>
      <c r="N5980" s="63">
        <v>1536</v>
      </c>
      <c r="O5980" s="63">
        <v>0.1130564</v>
      </c>
      <c r="P5980" s="63">
        <v>12</v>
      </c>
      <c r="Q5980" s="63">
        <v>1.2781749580960001E-2</v>
      </c>
    </row>
    <row r="5981" spans="1:17">
      <c r="A5981" s="63" t="s">
        <v>78</v>
      </c>
      <c r="B5981" s="63" t="s">
        <v>58</v>
      </c>
      <c r="C5981" s="63" t="s">
        <v>74</v>
      </c>
      <c r="D5981" s="63">
        <v>4</v>
      </c>
      <c r="E5981" s="63">
        <v>1.0778209999999999</v>
      </c>
      <c r="F5981" s="63">
        <v>0.91997059999999997</v>
      </c>
      <c r="G5981" s="63">
        <v>-0.1578502</v>
      </c>
      <c r="H5981" s="63">
        <v>41.173900000000003</v>
      </c>
      <c r="I5981" s="63">
        <v>-0.3027378</v>
      </c>
      <c r="J5981" s="63">
        <v>-0.217137</v>
      </c>
      <c r="K5981" s="63">
        <v>-0.1578502</v>
      </c>
      <c r="L5981" s="63">
        <v>-9.8563399999999995E-2</v>
      </c>
      <c r="M5981" s="63">
        <v>-1.2962599999999999E-2</v>
      </c>
      <c r="N5981" s="63">
        <v>1536</v>
      </c>
      <c r="O5981" s="63">
        <v>0.1130564</v>
      </c>
      <c r="P5981" s="63">
        <v>12</v>
      </c>
      <c r="Q5981" s="63">
        <v>1.2781749580960001E-2</v>
      </c>
    </row>
    <row r="5982" spans="1:17">
      <c r="A5982" s="63" t="s">
        <v>78</v>
      </c>
      <c r="B5982" s="63" t="s">
        <v>58</v>
      </c>
      <c r="C5982" s="63" t="s">
        <v>74</v>
      </c>
      <c r="D5982" s="63">
        <v>5</v>
      </c>
      <c r="E5982" s="63">
        <v>1.121102</v>
      </c>
      <c r="F5982" s="63">
        <v>0.964009</v>
      </c>
      <c r="G5982" s="63">
        <v>-0.1570927</v>
      </c>
      <c r="H5982" s="63">
        <v>40.978299999999997</v>
      </c>
      <c r="I5982" s="63">
        <v>-0.30198029999999998</v>
      </c>
      <c r="J5982" s="63">
        <v>-0.2163795</v>
      </c>
      <c r="K5982" s="63">
        <v>-0.1570927</v>
      </c>
      <c r="L5982" s="63">
        <v>-9.7805900000000001E-2</v>
      </c>
      <c r="M5982" s="63">
        <v>-1.22051E-2</v>
      </c>
      <c r="N5982" s="63">
        <v>1536</v>
      </c>
      <c r="O5982" s="63">
        <v>0.1130564</v>
      </c>
      <c r="P5982" s="63">
        <v>12</v>
      </c>
      <c r="Q5982" s="63">
        <v>1.2781749580960001E-2</v>
      </c>
    </row>
    <row r="5983" spans="1:17">
      <c r="A5983" s="63" t="s">
        <v>78</v>
      </c>
      <c r="B5983" s="63" t="s">
        <v>58</v>
      </c>
      <c r="C5983" s="63" t="s">
        <v>74</v>
      </c>
      <c r="D5983" s="63">
        <v>6</v>
      </c>
      <c r="E5983" s="63">
        <v>1.2932920000000001</v>
      </c>
      <c r="F5983" s="63">
        <v>1.058055</v>
      </c>
      <c r="G5983" s="63">
        <v>-0.23523769999999999</v>
      </c>
      <c r="H5983" s="63">
        <v>40.434800000000003</v>
      </c>
      <c r="I5983" s="63">
        <v>-0.3801253</v>
      </c>
      <c r="J5983" s="63">
        <v>-0.29452460000000003</v>
      </c>
      <c r="K5983" s="63">
        <v>-0.23523769999999999</v>
      </c>
      <c r="L5983" s="63">
        <v>-0.17595089999999999</v>
      </c>
      <c r="M5983" s="63">
        <v>-9.0350100000000003E-2</v>
      </c>
      <c r="N5983" s="63">
        <v>1536</v>
      </c>
      <c r="O5983" s="63">
        <v>0.1130564</v>
      </c>
      <c r="P5983" s="63">
        <v>12</v>
      </c>
      <c r="Q5983" s="63">
        <v>1.2781749580960001E-2</v>
      </c>
    </row>
    <row r="5984" spans="1:17">
      <c r="A5984" s="63" t="s">
        <v>78</v>
      </c>
      <c r="B5984" s="63" t="s">
        <v>58</v>
      </c>
      <c r="C5984" s="63" t="s">
        <v>74</v>
      </c>
      <c r="D5984" s="63">
        <v>7</v>
      </c>
      <c r="E5984" s="63">
        <v>1.6603429999999999</v>
      </c>
      <c r="F5984" s="63">
        <v>1.461166</v>
      </c>
      <c r="G5984" s="63">
        <v>-0.19917679999999999</v>
      </c>
      <c r="H5984" s="63">
        <v>40.173900000000003</v>
      </c>
      <c r="I5984" s="63">
        <v>-0.34406439999999999</v>
      </c>
      <c r="J5984" s="63">
        <v>-0.25846360000000002</v>
      </c>
      <c r="K5984" s="63">
        <v>-0.19917679999999999</v>
      </c>
      <c r="L5984" s="63">
        <v>-0.13988999999999999</v>
      </c>
      <c r="M5984" s="63">
        <v>-5.4289200000000003E-2</v>
      </c>
      <c r="N5984" s="63">
        <v>1536</v>
      </c>
      <c r="O5984" s="63">
        <v>0.1130564</v>
      </c>
      <c r="P5984" s="63">
        <v>12</v>
      </c>
      <c r="Q5984" s="63">
        <v>1.2781749580960001E-2</v>
      </c>
    </row>
    <row r="5985" spans="1:17">
      <c r="A5985" s="63" t="s">
        <v>78</v>
      </c>
      <c r="B5985" s="63" t="s">
        <v>58</v>
      </c>
      <c r="C5985" s="63" t="s">
        <v>74</v>
      </c>
      <c r="D5985" s="63">
        <v>8</v>
      </c>
      <c r="E5985" s="63">
        <v>1.8783129999999999</v>
      </c>
      <c r="F5985" s="63">
        <v>1.7943610000000001</v>
      </c>
      <c r="G5985" s="63">
        <v>-8.3951799999999993E-2</v>
      </c>
      <c r="H5985" s="63">
        <v>41.043500000000002</v>
      </c>
      <c r="I5985" s="63">
        <v>-0.2288394</v>
      </c>
      <c r="J5985" s="63">
        <v>-0.1432387</v>
      </c>
      <c r="K5985" s="63">
        <v>-8.3951799999999993E-2</v>
      </c>
      <c r="L5985" s="63">
        <v>-2.4664999999999999E-2</v>
      </c>
      <c r="M5985" s="63">
        <v>6.0935799999999998E-2</v>
      </c>
      <c r="N5985" s="63">
        <v>1536</v>
      </c>
      <c r="O5985" s="63">
        <v>0.1130564</v>
      </c>
      <c r="P5985" s="63">
        <v>12</v>
      </c>
      <c r="Q5985" s="63">
        <v>1.2781749580960001E-2</v>
      </c>
    </row>
    <row r="5986" spans="1:17">
      <c r="A5986" s="63" t="s">
        <v>78</v>
      </c>
      <c r="B5986" s="63" t="s">
        <v>58</v>
      </c>
      <c r="C5986" s="63" t="s">
        <v>74</v>
      </c>
      <c r="D5986" s="63">
        <v>9</v>
      </c>
      <c r="E5986" s="63">
        <v>1.736721</v>
      </c>
      <c r="F5986" s="63">
        <v>1.810055</v>
      </c>
      <c r="G5986" s="63">
        <v>7.3333499999999996E-2</v>
      </c>
      <c r="H5986" s="63">
        <v>43.652200000000001</v>
      </c>
      <c r="I5986" s="63">
        <v>-7.1554099999999995E-2</v>
      </c>
      <c r="J5986" s="63">
        <v>1.4046700000000001E-2</v>
      </c>
      <c r="K5986" s="63">
        <v>7.3333499999999996E-2</v>
      </c>
      <c r="L5986" s="63">
        <v>0.1326203</v>
      </c>
      <c r="M5986" s="63">
        <v>0.2182211</v>
      </c>
      <c r="N5986" s="63">
        <v>1536</v>
      </c>
      <c r="O5986" s="63">
        <v>0.1130564</v>
      </c>
      <c r="P5986" s="63">
        <v>12</v>
      </c>
      <c r="Q5986" s="63">
        <v>1.2781749580960001E-2</v>
      </c>
    </row>
    <row r="5987" spans="1:17">
      <c r="A5987" s="63" t="s">
        <v>78</v>
      </c>
      <c r="B5987" s="63" t="s">
        <v>58</v>
      </c>
      <c r="C5987" s="63" t="s">
        <v>74</v>
      </c>
      <c r="D5987" s="63">
        <v>10</v>
      </c>
      <c r="E5987" s="63">
        <v>1.660836</v>
      </c>
      <c r="F5987" s="63">
        <v>1.73708</v>
      </c>
      <c r="G5987" s="63">
        <v>7.62438E-2</v>
      </c>
      <c r="H5987" s="63">
        <v>47.587000000000003</v>
      </c>
      <c r="I5987" s="63">
        <v>-6.8643800000000005E-2</v>
      </c>
      <c r="J5987" s="63">
        <v>1.69569E-2</v>
      </c>
      <c r="K5987" s="63">
        <v>7.62438E-2</v>
      </c>
      <c r="L5987" s="63">
        <v>0.1355306</v>
      </c>
      <c r="M5987" s="63">
        <v>0.22113140000000001</v>
      </c>
      <c r="N5987" s="63">
        <v>1536</v>
      </c>
      <c r="O5987" s="63">
        <v>0.1130564</v>
      </c>
      <c r="P5987" s="63">
        <v>12</v>
      </c>
      <c r="Q5987" s="63">
        <v>1.2781749580960001E-2</v>
      </c>
    </row>
    <row r="5988" spans="1:17">
      <c r="A5988" s="63" t="s">
        <v>78</v>
      </c>
      <c r="B5988" s="63" t="s">
        <v>58</v>
      </c>
      <c r="C5988" s="63" t="s">
        <v>74</v>
      </c>
      <c r="D5988" s="63">
        <v>11</v>
      </c>
      <c r="E5988" s="63">
        <v>1.540451</v>
      </c>
      <c r="F5988" s="63">
        <v>1.6950609999999999</v>
      </c>
      <c r="G5988" s="63">
        <v>0.15461030000000001</v>
      </c>
      <c r="H5988" s="63">
        <v>50.369599999999998</v>
      </c>
      <c r="I5988" s="63">
        <v>9.7227000000000008E-3</v>
      </c>
      <c r="J5988" s="63">
        <v>9.5323400000000003E-2</v>
      </c>
      <c r="K5988" s="63">
        <v>0.15461030000000001</v>
      </c>
      <c r="L5988" s="63">
        <v>0.21389710000000001</v>
      </c>
      <c r="M5988" s="63">
        <v>0.29949789999999998</v>
      </c>
      <c r="N5988" s="63">
        <v>1536</v>
      </c>
      <c r="O5988" s="63">
        <v>0.1130564</v>
      </c>
      <c r="P5988" s="63">
        <v>12</v>
      </c>
      <c r="Q5988" s="63">
        <v>1.2781749580960001E-2</v>
      </c>
    </row>
    <row r="5989" spans="1:17">
      <c r="A5989" s="63" t="s">
        <v>78</v>
      </c>
      <c r="B5989" s="63" t="s">
        <v>58</v>
      </c>
      <c r="C5989" s="63" t="s">
        <v>74</v>
      </c>
      <c r="D5989" s="63">
        <v>12</v>
      </c>
      <c r="E5989" s="63">
        <v>1.466593</v>
      </c>
      <c r="F5989" s="63">
        <v>1.602355</v>
      </c>
      <c r="G5989" s="63">
        <v>0.13576170000000001</v>
      </c>
      <c r="H5989" s="63">
        <v>52.695700000000002</v>
      </c>
      <c r="I5989" s="63">
        <v>-9.1258999999999993E-3</v>
      </c>
      <c r="J5989" s="63">
        <v>7.6474899999999998E-2</v>
      </c>
      <c r="K5989" s="63">
        <v>0.13576170000000001</v>
      </c>
      <c r="L5989" s="63">
        <v>0.19504859999999999</v>
      </c>
      <c r="M5989" s="63">
        <v>0.28064929999999999</v>
      </c>
      <c r="N5989" s="63">
        <v>1536</v>
      </c>
      <c r="O5989" s="63">
        <v>0.1130564</v>
      </c>
      <c r="P5989" s="63">
        <v>12</v>
      </c>
      <c r="Q5989" s="63">
        <v>1.2781749580960001E-2</v>
      </c>
    </row>
    <row r="5990" spans="1:17">
      <c r="A5990" s="63" t="s">
        <v>78</v>
      </c>
      <c r="B5990" s="63" t="s">
        <v>58</v>
      </c>
      <c r="C5990" s="63" t="s">
        <v>74</v>
      </c>
      <c r="D5990" s="63">
        <v>13</v>
      </c>
      <c r="E5990" s="63">
        <v>1.311866</v>
      </c>
      <c r="F5990" s="63">
        <v>1.5630280000000001</v>
      </c>
      <c r="G5990" s="63">
        <v>0.25116240000000001</v>
      </c>
      <c r="H5990" s="63">
        <v>53.869599999999998</v>
      </c>
      <c r="I5990" s="63">
        <v>0.1062748</v>
      </c>
      <c r="J5990" s="63">
        <v>0.19187560000000001</v>
      </c>
      <c r="K5990" s="63">
        <v>0.25116240000000001</v>
      </c>
      <c r="L5990" s="63">
        <v>0.31044919999999998</v>
      </c>
      <c r="M5990" s="63">
        <v>0.39605000000000001</v>
      </c>
      <c r="N5990" s="63">
        <v>1536</v>
      </c>
      <c r="O5990" s="63">
        <v>0.1130564</v>
      </c>
      <c r="P5990" s="63">
        <v>12</v>
      </c>
      <c r="Q5990" s="63">
        <v>1.2781749580960001E-2</v>
      </c>
    </row>
    <row r="5991" spans="1:17">
      <c r="A5991" s="63" t="s">
        <v>78</v>
      </c>
      <c r="B5991" s="63" t="s">
        <v>58</v>
      </c>
      <c r="C5991" s="63" t="s">
        <v>74</v>
      </c>
      <c r="D5991" s="63">
        <v>14</v>
      </c>
      <c r="E5991" s="63">
        <v>1.1954020000000001</v>
      </c>
      <c r="F5991" s="63">
        <v>1.4850969999999999</v>
      </c>
      <c r="G5991" s="63">
        <v>0.2896956</v>
      </c>
      <c r="H5991" s="63">
        <v>54.673900000000003</v>
      </c>
      <c r="I5991" s="63">
        <v>0.14480799999999999</v>
      </c>
      <c r="J5991" s="63">
        <v>0.2304088</v>
      </c>
      <c r="K5991" s="63">
        <v>0.2896956</v>
      </c>
      <c r="L5991" s="63">
        <v>0.34898249999999997</v>
      </c>
      <c r="M5991" s="63">
        <v>0.4345832</v>
      </c>
      <c r="N5991" s="63">
        <v>1536</v>
      </c>
      <c r="O5991" s="63">
        <v>0.1130564</v>
      </c>
      <c r="P5991" s="63">
        <v>12</v>
      </c>
      <c r="Q5991" s="63">
        <v>1.2781749580960001E-2</v>
      </c>
    </row>
    <row r="5992" spans="1:17">
      <c r="A5992" s="63" t="s">
        <v>78</v>
      </c>
      <c r="B5992" s="63" t="s">
        <v>58</v>
      </c>
      <c r="C5992" s="63" t="s">
        <v>74</v>
      </c>
      <c r="D5992" s="63">
        <v>15</v>
      </c>
      <c r="E5992" s="63">
        <v>1.15557</v>
      </c>
      <c r="F5992" s="63">
        <v>1.4106799999999999</v>
      </c>
      <c r="G5992" s="63">
        <v>0.25511</v>
      </c>
      <c r="H5992" s="63">
        <v>54.608699999999999</v>
      </c>
      <c r="I5992" s="63">
        <v>0.1102224</v>
      </c>
      <c r="J5992" s="63">
        <v>0.1958232</v>
      </c>
      <c r="K5992" s="63">
        <v>0.25511</v>
      </c>
      <c r="L5992" s="63">
        <v>0.31439689999999998</v>
      </c>
      <c r="M5992" s="63">
        <v>0.39999760000000001</v>
      </c>
      <c r="N5992" s="63">
        <v>1536</v>
      </c>
      <c r="O5992" s="63">
        <v>0.1130564</v>
      </c>
      <c r="P5992" s="63">
        <v>12</v>
      </c>
      <c r="Q5992" s="63">
        <v>1.2781749580960001E-2</v>
      </c>
    </row>
    <row r="5993" spans="1:17">
      <c r="A5993" s="63" t="s">
        <v>78</v>
      </c>
      <c r="B5993" s="63" t="s">
        <v>58</v>
      </c>
      <c r="C5993" s="63" t="s">
        <v>74</v>
      </c>
      <c r="D5993" s="63">
        <v>16</v>
      </c>
      <c r="E5993" s="63">
        <v>1.1884330000000001</v>
      </c>
      <c r="F5993" s="63">
        <v>1.4059459999999999</v>
      </c>
      <c r="G5993" s="63">
        <v>0.21751329999999999</v>
      </c>
      <c r="H5993" s="63">
        <v>53.521700000000003</v>
      </c>
      <c r="I5993" s="63">
        <v>7.2625700000000001E-2</v>
      </c>
      <c r="J5993" s="63">
        <v>0.15822649999999999</v>
      </c>
      <c r="K5993" s="63">
        <v>0.21751329999999999</v>
      </c>
      <c r="L5993" s="63">
        <v>0.2768002</v>
      </c>
      <c r="M5993" s="63">
        <v>0.36240090000000003</v>
      </c>
      <c r="N5993" s="63">
        <v>1536</v>
      </c>
      <c r="O5993" s="63">
        <v>0.1130564</v>
      </c>
      <c r="P5993" s="63">
        <v>12</v>
      </c>
      <c r="Q5993" s="63">
        <v>1.2781749580960001E-2</v>
      </c>
    </row>
    <row r="5994" spans="1:17">
      <c r="A5994" s="63" t="s">
        <v>78</v>
      </c>
      <c r="B5994" s="63" t="s">
        <v>58</v>
      </c>
      <c r="C5994" s="63" t="s">
        <v>74</v>
      </c>
      <c r="D5994" s="63">
        <v>17</v>
      </c>
      <c r="E5994" s="63">
        <v>1.2971269999999999</v>
      </c>
      <c r="F5994" s="63">
        <v>1.482945</v>
      </c>
      <c r="G5994" s="63">
        <v>0.18581739999999999</v>
      </c>
      <c r="H5994" s="63">
        <v>51.717399999999998</v>
      </c>
      <c r="I5994" s="63">
        <v>4.0929800000000002E-2</v>
      </c>
      <c r="J5994" s="63">
        <v>0.12653049999999999</v>
      </c>
      <c r="K5994" s="63">
        <v>0.18581739999999999</v>
      </c>
      <c r="L5994" s="63">
        <v>0.24510419999999999</v>
      </c>
      <c r="M5994" s="63">
        <v>0.33070500000000003</v>
      </c>
      <c r="N5994" s="63">
        <v>1536</v>
      </c>
      <c r="O5994" s="63">
        <v>0.1130564</v>
      </c>
      <c r="P5994" s="63">
        <v>12</v>
      </c>
      <c r="Q5994" s="63">
        <v>1.2781749580960001E-2</v>
      </c>
    </row>
    <row r="5995" spans="1:17">
      <c r="A5995" s="63" t="s">
        <v>78</v>
      </c>
      <c r="B5995" s="63" t="s">
        <v>58</v>
      </c>
      <c r="C5995" s="63" t="s">
        <v>74</v>
      </c>
      <c r="D5995" s="63">
        <v>18</v>
      </c>
      <c r="E5995" s="63">
        <v>1.6655549999999999</v>
      </c>
      <c r="F5995" s="63">
        <v>1.7446079999999999</v>
      </c>
      <c r="G5995" s="63">
        <v>7.9052600000000001E-2</v>
      </c>
      <c r="H5995" s="63">
        <v>49.5</v>
      </c>
      <c r="I5995" s="63">
        <v>-6.5835000000000005E-2</v>
      </c>
      <c r="J5995" s="63">
        <v>1.9765700000000001E-2</v>
      </c>
      <c r="K5995" s="63">
        <v>7.9052600000000001E-2</v>
      </c>
      <c r="L5995" s="63">
        <v>0.1383394</v>
      </c>
      <c r="M5995" s="63">
        <v>0.22394020000000001</v>
      </c>
      <c r="N5995" s="63">
        <v>1536</v>
      </c>
      <c r="O5995" s="63">
        <v>0.1130564</v>
      </c>
      <c r="P5995" s="63">
        <v>12</v>
      </c>
      <c r="Q5995" s="63">
        <v>1.2781749580960001E-2</v>
      </c>
    </row>
    <row r="5996" spans="1:17">
      <c r="A5996" s="63" t="s">
        <v>78</v>
      </c>
      <c r="B5996" s="63" t="s">
        <v>58</v>
      </c>
      <c r="C5996" s="63" t="s">
        <v>74</v>
      </c>
      <c r="D5996" s="63">
        <v>19</v>
      </c>
      <c r="E5996" s="63">
        <v>1.937505</v>
      </c>
      <c r="F5996" s="63">
        <v>1.8727370000000001</v>
      </c>
      <c r="G5996" s="63">
        <v>-6.4768199999999998E-2</v>
      </c>
      <c r="H5996" s="63">
        <v>47.934800000000003</v>
      </c>
      <c r="I5996" s="63">
        <v>-0.2096558</v>
      </c>
      <c r="J5996" s="63">
        <v>-0.124055</v>
      </c>
      <c r="K5996" s="63">
        <v>-6.4768199999999998E-2</v>
      </c>
      <c r="L5996" s="63">
        <v>-5.4814E-3</v>
      </c>
      <c r="M5996" s="63">
        <v>8.0119399999999993E-2</v>
      </c>
      <c r="N5996" s="63">
        <v>1536</v>
      </c>
      <c r="O5996" s="63">
        <v>0.1130564</v>
      </c>
      <c r="P5996" s="63">
        <v>12</v>
      </c>
      <c r="Q5996" s="63">
        <v>1.2781749580960001E-2</v>
      </c>
    </row>
    <row r="5997" spans="1:17">
      <c r="A5997" s="63" t="s">
        <v>78</v>
      </c>
      <c r="B5997" s="63" t="s">
        <v>58</v>
      </c>
      <c r="C5997" s="63" t="s">
        <v>74</v>
      </c>
      <c r="D5997" s="63">
        <v>20</v>
      </c>
      <c r="E5997" s="63">
        <v>1.972677</v>
      </c>
      <c r="F5997" s="63">
        <v>1.8575079999999999</v>
      </c>
      <c r="G5997" s="63">
        <v>-0.1151683</v>
      </c>
      <c r="H5997" s="63">
        <v>46.826099999999997</v>
      </c>
      <c r="I5997" s="63">
        <v>-0.26005590000000001</v>
      </c>
      <c r="J5997" s="63">
        <v>-0.1744552</v>
      </c>
      <c r="K5997" s="63">
        <v>-0.1151683</v>
      </c>
      <c r="L5997" s="63">
        <v>-5.5881500000000001E-2</v>
      </c>
      <c r="M5997" s="63">
        <v>2.9719300000000001E-2</v>
      </c>
      <c r="N5997" s="63">
        <v>1536</v>
      </c>
      <c r="O5997" s="63">
        <v>0.1130564</v>
      </c>
      <c r="P5997" s="63">
        <v>12</v>
      </c>
      <c r="Q5997" s="63">
        <v>1.2781749580960001E-2</v>
      </c>
    </row>
    <row r="5998" spans="1:17">
      <c r="A5998" s="63" t="s">
        <v>78</v>
      </c>
      <c r="B5998" s="63" t="s">
        <v>58</v>
      </c>
      <c r="C5998" s="63" t="s">
        <v>74</v>
      </c>
      <c r="D5998" s="63">
        <v>21</v>
      </c>
      <c r="E5998" s="63">
        <v>1.9618139999999999</v>
      </c>
      <c r="F5998" s="63">
        <v>1.8139559999999999</v>
      </c>
      <c r="G5998" s="63">
        <v>-0.14785860000000001</v>
      </c>
      <c r="H5998" s="63">
        <v>46.282600000000002</v>
      </c>
      <c r="I5998" s="63">
        <v>-0.29274620000000001</v>
      </c>
      <c r="J5998" s="63">
        <v>-0.20714550000000001</v>
      </c>
      <c r="K5998" s="63">
        <v>-0.14785860000000001</v>
      </c>
      <c r="L5998" s="63">
        <v>-8.8571800000000006E-2</v>
      </c>
      <c r="M5998" s="63">
        <v>-2.9710000000000001E-3</v>
      </c>
      <c r="N5998" s="63">
        <v>1536</v>
      </c>
      <c r="O5998" s="63">
        <v>0.1130564</v>
      </c>
      <c r="P5998" s="63">
        <v>12</v>
      </c>
      <c r="Q5998" s="63">
        <v>1.2781749580960001E-2</v>
      </c>
    </row>
    <row r="5999" spans="1:17">
      <c r="A5999" s="63" t="s">
        <v>78</v>
      </c>
      <c r="B5999" s="63" t="s">
        <v>58</v>
      </c>
      <c r="C5999" s="63" t="s">
        <v>74</v>
      </c>
      <c r="D5999" s="63">
        <v>22</v>
      </c>
      <c r="E5999" s="63">
        <v>1.798753</v>
      </c>
      <c r="F5999" s="63">
        <v>1.6504669999999999</v>
      </c>
      <c r="G5999" s="63">
        <v>-0.14828649999999999</v>
      </c>
      <c r="H5999" s="63">
        <v>45.543500000000002</v>
      </c>
      <c r="I5999" s="63">
        <v>-0.29317409999999999</v>
      </c>
      <c r="J5999" s="63">
        <v>-0.20757329999999999</v>
      </c>
      <c r="K5999" s="63">
        <v>-0.14828649999999999</v>
      </c>
      <c r="L5999" s="63">
        <v>-8.8999599999999998E-2</v>
      </c>
      <c r="M5999" s="63">
        <v>-3.3988999999999998E-3</v>
      </c>
      <c r="N5999" s="63">
        <v>1536</v>
      </c>
      <c r="O5999" s="63">
        <v>0.1130564</v>
      </c>
      <c r="P5999" s="63">
        <v>12</v>
      </c>
      <c r="Q5999" s="63">
        <v>1.2781749580960001E-2</v>
      </c>
    </row>
    <row r="6000" spans="1:17">
      <c r="A6000" s="63" t="s">
        <v>78</v>
      </c>
      <c r="B6000" s="63" t="s">
        <v>58</v>
      </c>
      <c r="C6000" s="63" t="s">
        <v>74</v>
      </c>
      <c r="D6000" s="63">
        <v>23</v>
      </c>
      <c r="E6000" s="63">
        <v>1.563002</v>
      </c>
      <c r="F6000" s="63">
        <v>1.4228240000000001</v>
      </c>
      <c r="G6000" s="63">
        <v>-0.14017840000000001</v>
      </c>
      <c r="H6000" s="63">
        <v>44.326099999999997</v>
      </c>
      <c r="I6000" s="63">
        <v>-0.28506599999999999</v>
      </c>
      <c r="J6000" s="63">
        <v>-0.19946530000000001</v>
      </c>
      <c r="K6000" s="63">
        <v>-0.14017840000000001</v>
      </c>
      <c r="L6000" s="63">
        <v>-8.0891599999999994E-2</v>
      </c>
      <c r="M6000" s="63">
        <v>4.7092000000000002E-3</v>
      </c>
      <c r="N6000" s="63">
        <v>1536</v>
      </c>
      <c r="O6000" s="63">
        <v>0.1130564</v>
      </c>
      <c r="P6000" s="63">
        <v>12</v>
      </c>
      <c r="Q6000" s="63">
        <v>1.2781749580960001E-2</v>
      </c>
    </row>
    <row r="6001" spans="1:17">
      <c r="A6001" s="63" t="s">
        <v>78</v>
      </c>
      <c r="B6001" s="63" t="s">
        <v>58</v>
      </c>
      <c r="C6001" s="63" t="s">
        <v>74</v>
      </c>
      <c r="D6001" s="63">
        <v>24</v>
      </c>
      <c r="E6001" s="63">
        <v>1.2990980000000001</v>
      </c>
      <c r="F6001" s="63">
        <v>1.1570069999999999</v>
      </c>
      <c r="G6001" s="63">
        <v>-0.14209160000000001</v>
      </c>
      <c r="H6001" s="63">
        <v>43.565199999999997</v>
      </c>
      <c r="I6001" s="63">
        <v>-0.28697919999999999</v>
      </c>
      <c r="J6001" s="63">
        <v>-0.20137849999999999</v>
      </c>
      <c r="K6001" s="63">
        <v>-0.14209160000000001</v>
      </c>
      <c r="L6001" s="63">
        <v>-8.2804799999999998E-2</v>
      </c>
      <c r="M6001" s="63">
        <v>2.7959999999999999E-3</v>
      </c>
      <c r="N6001" s="63">
        <v>1536</v>
      </c>
      <c r="O6001" s="63">
        <v>0.1130564</v>
      </c>
      <c r="P6001" s="63">
        <v>12</v>
      </c>
      <c r="Q6001" s="63">
        <v>1.2781749580960001E-2</v>
      </c>
    </row>
    <row r="6002" spans="1:17">
      <c r="A6002" s="63" t="s">
        <v>79</v>
      </c>
      <c r="B6002" s="63" t="s">
        <v>44</v>
      </c>
      <c r="C6002" s="63" t="s">
        <v>45</v>
      </c>
      <c r="D6002" s="63">
        <v>1</v>
      </c>
      <c r="E6002" s="63">
        <v>1.1664030000000001</v>
      </c>
      <c r="F6002" s="63">
        <v>0.89931399999999995</v>
      </c>
      <c r="G6002" s="63">
        <v>-0.26708880000000002</v>
      </c>
      <c r="H6002" s="63">
        <v>78.481300000000005</v>
      </c>
      <c r="I6002" s="63">
        <v>-0.41197640000000002</v>
      </c>
      <c r="J6002" s="63">
        <v>-0.32637559999999999</v>
      </c>
      <c r="K6002" s="63">
        <v>-0.26708880000000002</v>
      </c>
      <c r="L6002" s="63">
        <v>-0.20780190000000001</v>
      </c>
      <c r="M6002" s="63">
        <v>-0.1222012</v>
      </c>
      <c r="N6002" s="63">
        <v>67</v>
      </c>
      <c r="O6002" s="63">
        <v>0.1130564</v>
      </c>
      <c r="P6002" s="63">
        <v>7</v>
      </c>
      <c r="Q6002" s="63">
        <v>1.2781749580960001E-2</v>
      </c>
    </row>
    <row r="6003" spans="1:17">
      <c r="A6003" s="63" t="s">
        <v>79</v>
      </c>
      <c r="B6003" s="63" t="s">
        <v>44</v>
      </c>
      <c r="C6003" s="63" t="s">
        <v>45</v>
      </c>
      <c r="D6003" s="63">
        <v>2</v>
      </c>
      <c r="E6003" s="63">
        <v>1.1124019999999999</v>
      </c>
      <c r="F6003" s="63">
        <v>0.74002920000000005</v>
      </c>
      <c r="G6003" s="63">
        <v>-0.3723725</v>
      </c>
      <c r="H6003" s="63">
        <v>76.985100000000003</v>
      </c>
      <c r="I6003" s="63">
        <v>-0.5172601</v>
      </c>
      <c r="J6003" s="63">
        <v>-0.43165930000000002</v>
      </c>
      <c r="K6003" s="63">
        <v>-0.3723725</v>
      </c>
      <c r="L6003" s="63">
        <v>-0.31308570000000002</v>
      </c>
      <c r="M6003" s="63">
        <v>-0.22748489999999999</v>
      </c>
      <c r="N6003" s="63">
        <v>67</v>
      </c>
      <c r="O6003" s="63">
        <v>0.1130564</v>
      </c>
      <c r="P6003" s="63">
        <v>7</v>
      </c>
      <c r="Q6003" s="63">
        <v>1.2781749580960001E-2</v>
      </c>
    </row>
    <row r="6004" spans="1:17">
      <c r="A6004" s="63" t="s">
        <v>79</v>
      </c>
      <c r="B6004" s="63" t="s">
        <v>44</v>
      </c>
      <c r="C6004" s="63" t="s">
        <v>45</v>
      </c>
      <c r="D6004" s="63">
        <v>3</v>
      </c>
      <c r="E6004" s="63">
        <v>1.0183979999999999</v>
      </c>
      <c r="F6004" s="63">
        <v>0.67033279999999995</v>
      </c>
      <c r="G6004" s="63">
        <v>-0.34806500000000001</v>
      </c>
      <c r="H6004" s="63">
        <v>75.253699999999995</v>
      </c>
      <c r="I6004" s="63">
        <v>-0.49295260000000002</v>
      </c>
      <c r="J6004" s="63">
        <v>-0.40735189999999999</v>
      </c>
      <c r="K6004" s="63">
        <v>-0.34806500000000001</v>
      </c>
      <c r="L6004" s="63">
        <v>-0.28877819999999998</v>
      </c>
      <c r="M6004" s="63">
        <v>-0.20317740000000001</v>
      </c>
      <c r="N6004" s="63">
        <v>67</v>
      </c>
      <c r="O6004" s="63">
        <v>0.1130564</v>
      </c>
      <c r="P6004" s="63">
        <v>7</v>
      </c>
      <c r="Q6004" s="63">
        <v>1.2781749580960001E-2</v>
      </c>
    </row>
    <row r="6005" spans="1:17">
      <c r="A6005" s="63" t="s">
        <v>79</v>
      </c>
      <c r="B6005" s="63" t="s">
        <v>44</v>
      </c>
      <c r="C6005" s="63" t="s">
        <v>45</v>
      </c>
      <c r="D6005" s="63">
        <v>4</v>
      </c>
      <c r="E6005" s="63">
        <v>0.97775579999999995</v>
      </c>
      <c r="F6005" s="63">
        <v>0.69996349999999996</v>
      </c>
      <c r="G6005" s="63">
        <v>-0.27779239999999999</v>
      </c>
      <c r="H6005" s="63">
        <v>74.005600000000001</v>
      </c>
      <c r="I6005" s="63">
        <v>-0.42268</v>
      </c>
      <c r="J6005" s="63">
        <v>-0.33707920000000002</v>
      </c>
      <c r="K6005" s="63">
        <v>-0.27779239999999999</v>
      </c>
      <c r="L6005" s="63">
        <v>-0.21850559999999999</v>
      </c>
      <c r="M6005" s="63">
        <v>-0.13290479999999999</v>
      </c>
      <c r="N6005" s="63">
        <v>67</v>
      </c>
      <c r="O6005" s="63">
        <v>0.1130564</v>
      </c>
      <c r="P6005" s="63">
        <v>7</v>
      </c>
      <c r="Q6005" s="63">
        <v>1.2781749580960001E-2</v>
      </c>
    </row>
    <row r="6006" spans="1:17">
      <c r="A6006" s="63" t="s">
        <v>79</v>
      </c>
      <c r="B6006" s="63" t="s">
        <v>44</v>
      </c>
      <c r="C6006" s="63" t="s">
        <v>45</v>
      </c>
      <c r="D6006" s="63">
        <v>5</v>
      </c>
      <c r="E6006" s="63">
        <v>0.9050684</v>
      </c>
      <c r="F6006" s="63">
        <v>0.70442550000000004</v>
      </c>
      <c r="G6006" s="63">
        <v>-0.20064290000000001</v>
      </c>
      <c r="H6006" s="63">
        <v>73.507499999999993</v>
      </c>
      <c r="I6006" s="63">
        <v>-0.34553050000000002</v>
      </c>
      <c r="J6006" s="63">
        <v>-0.25992979999999999</v>
      </c>
      <c r="K6006" s="63">
        <v>-0.20064290000000001</v>
      </c>
      <c r="L6006" s="63">
        <v>-0.14135610000000001</v>
      </c>
      <c r="M6006" s="63">
        <v>-5.5755300000000001E-2</v>
      </c>
      <c r="N6006" s="63">
        <v>67</v>
      </c>
      <c r="O6006" s="63">
        <v>0.1130564</v>
      </c>
      <c r="P6006" s="63">
        <v>7</v>
      </c>
      <c r="Q6006" s="63">
        <v>1.2781749580960001E-2</v>
      </c>
    </row>
    <row r="6007" spans="1:17">
      <c r="A6007" s="63" t="s">
        <v>79</v>
      </c>
      <c r="B6007" s="63" t="s">
        <v>44</v>
      </c>
      <c r="C6007" s="63" t="s">
        <v>45</v>
      </c>
      <c r="D6007" s="63">
        <v>6</v>
      </c>
      <c r="E6007" s="63">
        <v>1.2589600000000001</v>
      </c>
      <c r="F6007" s="63">
        <v>0.64879450000000005</v>
      </c>
      <c r="G6007" s="63">
        <v>-0.61016530000000002</v>
      </c>
      <c r="H6007" s="63">
        <v>72.643699999999995</v>
      </c>
      <c r="I6007" s="63">
        <v>-0.75505290000000003</v>
      </c>
      <c r="J6007" s="63">
        <v>-0.66945209999999999</v>
      </c>
      <c r="K6007" s="63">
        <v>-0.61016530000000002</v>
      </c>
      <c r="L6007" s="63">
        <v>-0.55087850000000005</v>
      </c>
      <c r="M6007" s="63">
        <v>-0.46527770000000002</v>
      </c>
      <c r="N6007" s="63">
        <v>67</v>
      </c>
      <c r="O6007" s="63">
        <v>0.1130564</v>
      </c>
      <c r="P6007" s="63">
        <v>7</v>
      </c>
      <c r="Q6007" s="63">
        <v>1.2781749580960001E-2</v>
      </c>
    </row>
    <row r="6008" spans="1:17">
      <c r="A6008" s="63" t="s">
        <v>79</v>
      </c>
      <c r="B6008" s="63" t="s">
        <v>44</v>
      </c>
      <c r="C6008" s="63" t="s">
        <v>45</v>
      </c>
      <c r="D6008" s="63">
        <v>7</v>
      </c>
      <c r="E6008" s="63">
        <v>1.310308</v>
      </c>
      <c r="F6008" s="63">
        <v>0.9767496</v>
      </c>
      <c r="G6008" s="63">
        <v>-0.33355790000000002</v>
      </c>
      <c r="H6008" s="63">
        <v>71.908600000000007</v>
      </c>
      <c r="I6008" s="63">
        <v>-0.47844550000000002</v>
      </c>
      <c r="J6008" s="63">
        <v>-0.39284469999999999</v>
      </c>
      <c r="K6008" s="63">
        <v>-0.33355790000000002</v>
      </c>
      <c r="L6008" s="63">
        <v>-0.27427109999999999</v>
      </c>
      <c r="M6008" s="63">
        <v>-0.18867030000000001</v>
      </c>
      <c r="N6008" s="63">
        <v>67</v>
      </c>
      <c r="O6008" s="63">
        <v>0.1130564</v>
      </c>
      <c r="P6008" s="63">
        <v>7</v>
      </c>
      <c r="Q6008" s="63">
        <v>1.2781749580960001E-2</v>
      </c>
    </row>
    <row r="6009" spans="1:17">
      <c r="A6009" s="63" t="s">
        <v>79</v>
      </c>
      <c r="B6009" s="63" t="s">
        <v>44</v>
      </c>
      <c r="C6009" s="63" t="s">
        <v>45</v>
      </c>
      <c r="D6009" s="63">
        <v>8</v>
      </c>
      <c r="E6009" s="63">
        <v>1.3641209999999999</v>
      </c>
      <c r="F6009" s="63">
        <v>1.031784</v>
      </c>
      <c r="G6009" s="63">
        <v>-0.33233699999999999</v>
      </c>
      <c r="H6009" s="63">
        <v>74.544799999999995</v>
      </c>
      <c r="I6009" s="63">
        <v>-0.4772246</v>
      </c>
      <c r="J6009" s="63">
        <v>-0.39162390000000002</v>
      </c>
      <c r="K6009" s="63">
        <v>-0.33233699999999999</v>
      </c>
      <c r="L6009" s="63">
        <v>-0.27305020000000002</v>
      </c>
      <c r="M6009" s="63">
        <v>-0.18744939999999999</v>
      </c>
      <c r="N6009" s="63">
        <v>67</v>
      </c>
      <c r="O6009" s="63">
        <v>0.1130564</v>
      </c>
      <c r="P6009" s="63">
        <v>7</v>
      </c>
      <c r="Q6009" s="63">
        <v>1.2781749580960001E-2</v>
      </c>
    </row>
    <row r="6010" spans="1:17">
      <c r="A6010" s="63" t="s">
        <v>79</v>
      </c>
      <c r="B6010" s="63" t="s">
        <v>44</v>
      </c>
      <c r="C6010" s="63" t="s">
        <v>45</v>
      </c>
      <c r="D6010" s="63">
        <v>9</v>
      </c>
      <c r="E6010" s="63">
        <v>1.1491549999999999</v>
      </c>
      <c r="F6010" s="63">
        <v>1.0957380000000001</v>
      </c>
      <c r="G6010" s="63">
        <v>-5.3417899999999997E-2</v>
      </c>
      <c r="H6010" s="63">
        <v>79.421599999999998</v>
      </c>
      <c r="I6010" s="63">
        <v>-0.1983055</v>
      </c>
      <c r="J6010" s="63">
        <v>-0.11270479999999999</v>
      </c>
      <c r="K6010" s="63">
        <v>-5.3417899999999997E-2</v>
      </c>
      <c r="L6010" s="63">
        <v>5.8688999999999998E-3</v>
      </c>
      <c r="M6010" s="63">
        <v>9.1469700000000001E-2</v>
      </c>
      <c r="N6010" s="63">
        <v>67</v>
      </c>
      <c r="O6010" s="63">
        <v>0.1130564</v>
      </c>
      <c r="P6010" s="63">
        <v>7</v>
      </c>
      <c r="Q6010" s="63">
        <v>1.2781749580960001E-2</v>
      </c>
    </row>
    <row r="6011" spans="1:17">
      <c r="A6011" s="63" t="s">
        <v>79</v>
      </c>
      <c r="B6011" s="63" t="s">
        <v>44</v>
      </c>
      <c r="C6011" s="63" t="s">
        <v>45</v>
      </c>
      <c r="D6011" s="63">
        <v>10</v>
      </c>
      <c r="E6011" s="63">
        <v>1.1423350000000001</v>
      </c>
      <c r="F6011" s="63">
        <v>1.0755939999999999</v>
      </c>
      <c r="G6011" s="63">
        <v>-6.6741099999999998E-2</v>
      </c>
      <c r="H6011" s="63">
        <v>83.903000000000006</v>
      </c>
      <c r="I6011" s="63">
        <v>-0.2116287</v>
      </c>
      <c r="J6011" s="63">
        <v>-0.1260279</v>
      </c>
      <c r="K6011" s="63">
        <v>-6.6741099999999998E-2</v>
      </c>
      <c r="L6011" s="63">
        <v>-7.4542999999999996E-3</v>
      </c>
      <c r="M6011" s="63">
        <v>7.8146499999999994E-2</v>
      </c>
      <c r="N6011" s="63">
        <v>67</v>
      </c>
      <c r="O6011" s="63">
        <v>0.1130564</v>
      </c>
      <c r="P6011" s="63">
        <v>7</v>
      </c>
      <c r="Q6011" s="63">
        <v>1.2781749580960001E-2</v>
      </c>
    </row>
    <row r="6012" spans="1:17">
      <c r="A6012" s="63" t="s">
        <v>79</v>
      </c>
      <c r="B6012" s="63" t="s">
        <v>44</v>
      </c>
      <c r="C6012" s="63" t="s">
        <v>45</v>
      </c>
      <c r="D6012" s="63">
        <v>11</v>
      </c>
      <c r="E6012" s="63">
        <v>1.0518019999999999</v>
      </c>
      <c r="F6012" s="63">
        <v>1.18872</v>
      </c>
      <c r="G6012" s="63">
        <v>0.13691829999999999</v>
      </c>
      <c r="H6012" s="63">
        <v>87.904899999999998</v>
      </c>
      <c r="I6012" s="63">
        <v>-7.9693000000000003E-3</v>
      </c>
      <c r="J6012" s="63">
        <v>7.7631500000000006E-2</v>
      </c>
      <c r="K6012" s="63">
        <v>0.13691829999999999</v>
      </c>
      <c r="L6012" s="63">
        <v>0.19620509999999999</v>
      </c>
      <c r="M6012" s="63">
        <v>0.2818059</v>
      </c>
      <c r="N6012" s="63">
        <v>67</v>
      </c>
      <c r="O6012" s="63">
        <v>0.1130564</v>
      </c>
      <c r="P6012" s="63">
        <v>7</v>
      </c>
      <c r="Q6012" s="63">
        <v>1.2781749580960001E-2</v>
      </c>
    </row>
    <row r="6013" spans="1:17">
      <c r="A6013" s="63" t="s">
        <v>79</v>
      </c>
      <c r="B6013" s="63" t="s">
        <v>44</v>
      </c>
      <c r="C6013" s="63" t="s">
        <v>45</v>
      </c>
      <c r="D6013" s="63">
        <v>12</v>
      </c>
      <c r="E6013" s="63">
        <v>1.0623069999999999</v>
      </c>
      <c r="F6013" s="63">
        <v>1.421573</v>
      </c>
      <c r="G6013" s="63">
        <v>0.3592668</v>
      </c>
      <c r="H6013" s="63">
        <v>90.904899999999998</v>
      </c>
      <c r="I6013" s="63">
        <v>0.21437919999999999</v>
      </c>
      <c r="J6013" s="63">
        <v>0.29997990000000002</v>
      </c>
      <c r="K6013" s="63">
        <v>0.3592668</v>
      </c>
      <c r="L6013" s="63">
        <v>0.41855360000000003</v>
      </c>
      <c r="M6013" s="63">
        <v>0.50415430000000006</v>
      </c>
      <c r="N6013" s="63">
        <v>67</v>
      </c>
      <c r="O6013" s="63">
        <v>0.1130564</v>
      </c>
      <c r="P6013" s="63">
        <v>7</v>
      </c>
      <c r="Q6013" s="63">
        <v>1.2781749580960001E-2</v>
      </c>
    </row>
    <row r="6014" spans="1:17">
      <c r="A6014" s="63" t="s">
        <v>79</v>
      </c>
      <c r="B6014" s="63" t="s">
        <v>44</v>
      </c>
      <c r="C6014" s="63" t="s">
        <v>45</v>
      </c>
      <c r="D6014" s="63">
        <v>13</v>
      </c>
      <c r="E6014" s="63">
        <v>0.94545610000000002</v>
      </c>
      <c r="F6014" s="63">
        <v>1.6405209999999999</v>
      </c>
      <c r="G6014" s="63">
        <v>0.69506469999999998</v>
      </c>
      <c r="H6014" s="63">
        <v>94.154899999999998</v>
      </c>
      <c r="I6014" s="63">
        <v>0.55017720000000003</v>
      </c>
      <c r="J6014" s="63">
        <v>0.63577790000000001</v>
      </c>
      <c r="K6014" s="63">
        <v>0.69506469999999998</v>
      </c>
      <c r="L6014" s="63">
        <v>0.75435160000000001</v>
      </c>
      <c r="M6014" s="63">
        <v>0.83995229999999999</v>
      </c>
      <c r="N6014" s="63">
        <v>67</v>
      </c>
      <c r="O6014" s="63">
        <v>0.1130564</v>
      </c>
      <c r="P6014" s="63">
        <v>7</v>
      </c>
      <c r="Q6014" s="63">
        <v>1.2781749580960001E-2</v>
      </c>
    </row>
    <row r="6015" spans="1:17">
      <c r="A6015" s="63" t="s">
        <v>79</v>
      </c>
      <c r="B6015" s="63" t="s">
        <v>44</v>
      </c>
      <c r="C6015" s="63" t="s">
        <v>45</v>
      </c>
      <c r="D6015" s="63">
        <v>14</v>
      </c>
      <c r="E6015" s="63">
        <v>1.0345260000000001</v>
      </c>
      <c r="F6015" s="63">
        <v>1.985665</v>
      </c>
      <c r="G6015" s="63">
        <v>0.95113990000000004</v>
      </c>
      <c r="H6015" s="63">
        <v>97.7761</v>
      </c>
      <c r="I6015" s="63">
        <v>0.80625239999999998</v>
      </c>
      <c r="J6015" s="63">
        <v>0.89185309999999995</v>
      </c>
      <c r="K6015" s="63">
        <v>0.95113990000000004</v>
      </c>
      <c r="L6015" s="63">
        <v>1.010427</v>
      </c>
      <c r="M6015" s="63">
        <v>1.0960270000000001</v>
      </c>
      <c r="N6015" s="63">
        <v>67</v>
      </c>
      <c r="O6015" s="63">
        <v>0.1130564</v>
      </c>
      <c r="P6015" s="63">
        <v>7</v>
      </c>
      <c r="Q6015" s="63">
        <v>1.2781749580960001E-2</v>
      </c>
    </row>
    <row r="6016" spans="1:17">
      <c r="A6016" s="63" t="s">
        <v>79</v>
      </c>
      <c r="B6016" s="63" t="s">
        <v>44</v>
      </c>
      <c r="C6016" s="63" t="s">
        <v>45</v>
      </c>
      <c r="D6016" s="63">
        <v>15</v>
      </c>
      <c r="E6016" s="63">
        <v>1.179119</v>
      </c>
      <c r="F6016" s="63">
        <v>2.3165849999999999</v>
      </c>
      <c r="G6016" s="63">
        <v>1.137467</v>
      </c>
      <c r="H6016" s="63">
        <v>100.86799999999999</v>
      </c>
      <c r="I6016" s="63">
        <v>0.99257899999999999</v>
      </c>
      <c r="J6016" s="63">
        <v>1.0781799999999999</v>
      </c>
      <c r="K6016" s="63">
        <v>1.137467</v>
      </c>
      <c r="L6016" s="63">
        <v>1.196753</v>
      </c>
      <c r="M6016" s="63">
        <v>1.282354</v>
      </c>
      <c r="N6016" s="63">
        <v>67</v>
      </c>
      <c r="O6016" s="63">
        <v>0.1130564</v>
      </c>
      <c r="P6016" s="63">
        <v>7</v>
      </c>
      <c r="Q6016" s="63">
        <v>1.2781749580960001E-2</v>
      </c>
    </row>
    <row r="6017" spans="1:17">
      <c r="A6017" s="63" t="s">
        <v>79</v>
      </c>
      <c r="B6017" s="63" t="s">
        <v>44</v>
      </c>
      <c r="C6017" s="63" t="s">
        <v>45</v>
      </c>
      <c r="D6017" s="63">
        <v>16</v>
      </c>
      <c r="E6017" s="63">
        <v>1.452523</v>
      </c>
      <c r="F6017" s="63">
        <v>2.6561919999999999</v>
      </c>
      <c r="G6017" s="63">
        <v>1.2036690000000001</v>
      </c>
      <c r="H6017" s="63">
        <v>102.858</v>
      </c>
      <c r="I6017" s="63">
        <v>1.058781</v>
      </c>
      <c r="J6017" s="63">
        <v>1.144382</v>
      </c>
      <c r="K6017" s="63">
        <v>1.2036690000000001</v>
      </c>
      <c r="L6017" s="63">
        <v>1.262956</v>
      </c>
      <c r="M6017" s="63">
        <v>1.3485560000000001</v>
      </c>
      <c r="N6017" s="63">
        <v>67</v>
      </c>
      <c r="O6017" s="63">
        <v>0.1130564</v>
      </c>
      <c r="P6017" s="63">
        <v>7</v>
      </c>
      <c r="Q6017" s="63">
        <v>1.2781749580960001E-2</v>
      </c>
    </row>
    <row r="6018" spans="1:17">
      <c r="A6018" s="63" t="s">
        <v>79</v>
      </c>
      <c r="B6018" s="63" t="s">
        <v>44</v>
      </c>
      <c r="C6018" s="63" t="s">
        <v>45</v>
      </c>
      <c r="D6018" s="63">
        <v>17</v>
      </c>
      <c r="E6018" s="63">
        <v>1.6643289999999999</v>
      </c>
      <c r="F6018" s="63">
        <v>2.905046</v>
      </c>
      <c r="G6018" s="63">
        <v>1.2407170000000001</v>
      </c>
      <c r="H6018" s="63">
        <v>103.968</v>
      </c>
      <c r="I6018" s="63">
        <v>1.0958289999999999</v>
      </c>
      <c r="J6018" s="63">
        <v>1.18143</v>
      </c>
      <c r="K6018" s="63">
        <v>1.2407170000000001</v>
      </c>
      <c r="L6018" s="63">
        <v>1.3000039999999999</v>
      </c>
      <c r="M6018" s="63">
        <v>1.3856040000000001</v>
      </c>
      <c r="N6018" s="63">
        <v>67</v>
      </c>
      <c r="O6018" s="63">
        <v>0.1130564</v>
      </c>
      <c r="P6018" s="63">
        <v>7</v>
      </c>
      <c r="Q6018" s="63">
        <v>1.2781749580960001E-2</v>
      </c>
    </row>
    <row r="6019" spans="1:17">
      <c r="A6019" s="63" t="s">
        <v>79</v>
      </c>
      <c r="B6019" s="63" t="s">
        <v>44</v>
      </c>
      <c r="C6019" s="63" t="s">
        <v>45</v>
      </c>
      <c r="D6019" s="63">
        <v>18</v>
      </c>
      <c r="E6019" s="63">
        <v>1.8422190000000001</v>
      </c>
      <c r="F6019" s="63">
        <v>3.0858949999999998</v>
      </c>
      <c r="G6019" s="63">
        <v>1.243676</v>
      </c>
      <c r="H6019" s="63">
        <v>104.297</v>
      </c>
      <c r="I6019" s="63">
        <v>1.098789</v>
      </c>
      <c r="J6019" s="63">
        <v>1.1843889999999999</v>
      </c>
      <c r="K6019" s="63">
        <v>1.243676</v>
      </c>
      <c r="L6019" s="63">
        <v>1.3029630000000001</v>
      </c>
      <c r="M6019" s="63">
        <v>1.3885639999999999</v>
      </c>
      <c r="N6019" s="63">
        <v>67</v>
      </c>
      <c r="O6019" s="63">
        <v>0.1130564</v>
      </c>
      <c r="P6019" s="63">
        <v>7</v>
      </c>
      <c r="Q6019" s="63">
        <v>1.2781749580960001E-2</v>
      </c>
    </row>
    <row r="6020" spans="1:17">
      <c r="A6020" s="63" t="s">
        <v>79</v>
      </c>
      <c r="B6020" s="63" t="s">
        <v>44</v>
      </c>
      <c r="C6020" s="63" t="s">
        <v>45</v>
      </c>
      <c r="D6020" s="63">
        <v>19</v>
      </c>
      <c r="E6020" s="63">
        <v>2.1880299999999999</v>
      </c>
      <c r="F6020" s="63">
        <v>2.9288850000000002</v>
      </c>
      <c r="G6020" s="63">
        <v>0.74085570000000001</v>
      </c>
      <c r="H6020" s="63">
        <v>102.646</v>
      </c>
      <c r="I6020" s="63">
        <v>0.5959681</v>
      </c>
      <c r="J6020" s="63">
        <v>0.68156890000000003</v>
      </c>
      <c r="K6020" s="63">
        <v>0.74085570000000001</v>
      </c>
      <c r="L6020" s="63">
        <v>0.80014249999999998</v>
      </c>
      <c r="M6020" s="63">
        <v>0.88574330000000001</v>
      </c>
      <c r="N6020" s="63">
        <v>67</v>
      </c>
      <c r="O6020" s="63">
        <v>0.1130564</v>
      </c>
      <c r="P6020" s="63">
        <v>7</v>
      </c>
      <c r="Q6020" s="63">
        <v>1.2781749580960001E-2</v>
      </c>
    </row>
    <row r="6021" spans="1:17">
      <c r="A6021" s="63" t="s">
        <v>79</v>
      </c>
      <c r="B6021" s="63" t="s">
        <v>44</v>
      </c>
      <c r="C6021" s="63" t="s">
        <v>45</v>
      </c>
      <c r="D6021" s="63">
        <v>20</v>
      </c>
      <c r="E6021" s="63">
        <v>2.3688229999999999</v>
      </c>
      <c r="F6021" s="63">
        <v>2.6141749999999999</v>
      </c>
      <c r="G6021" s="63">
        <v>0.2453523</v>
      </c>
      <c r="H6021" s="63">
        <v>98.766800000000003</v>
      </c>
      <c r="I6021" s="63">
        <v>0.1004647</v>
      </c>
      <c r="J6021" s="63">
        <v>0.18606539999999999</v>
      </c>
      <c r="K6021" s="63">
        <v>0.2453523</v>
      </c>
      <c r="L6021" s="63">
        <v>0.3046391</v>
      </c>
      <c r="M6021" s="63">
        <v>0.39023989999999997</v>
      </c>
      <c r="N6021" s="63">
        <v>67</v>
      </c>
      <c r="O6021" s="63">
        <v>0.1130564</v>
      </c>
      <c r="P6021" s="63">
        <v>7</v>
      </c>
      <c r="Q6021" s="63">
        <v>1.2781749580960001E-2</v>
      </c>
    </row>
    <row r="6022" spans="1:17">
      <c r="A6022" s="63" t="s">
        <v>79</v>
      </c>
      <c r="B6022" s="63" t="s">
        <v>44</v>
      </c>
      <c r="C6022" s="63" t="s">
        <v>45</v>
      </c>
      <c r="D6022" s="63">
        <v>21</v>
      </c>
      <c r="E6022" s="63">
        <v>2.3083360000000002</v>
      </c>
      <c r="F6022" s="63">
        <v>2.3280129999999999</v>
      </c>
      <c r="G6022" s="63">
        <v>1.9677199999999999E-2</v>
      </c>
      <c r="H6022" s="63">
        <v>93.522400000000005</v>
      </c>
      <c r="I6022" s="63">
        <v>-0.1252104</v>
      </c>
      <c r="J6022" s="63">
        <v>-3.9609699999999998E-2</v>
      </c>
      <c r="K6022" s="63">
        <v>1.9677199999999999E-2</v>
      </c>
      <c r="L6022" s="63">
        <v>7.8964000000000006E-2</v>
      </c>
      <c r="M6022" s="63">
        <v>0.16456480000000001</v>
      </c>
      <c r="N6022" s="63">
        <v>67</v>
      </c>
      <c r="O6022" s="63">
        <v>0.1130564</v>
      </c>
      <c r="P6022" s="63">
        <v>7</v>
      </c>
      <c r="Q6022" s="63">
        <v>1.2781749580960001E-2</v>
      </c>
    </row>
    <row r="6023" spans="1:17">
      <c r="A6023" s="63" t="s">
        <v>79</v>
      </c>
      <c r="B6023" s="63" t="s">
        <v>44</v>
      </c>
      <c r="C6023" s="63" t="s">
        <v>45</v>
      </c>
      <c r="D6023" s="63">
        <v>22</v>
      </c>
      <c r="E6023" s="63">
        <v>2.094144</v>
      </c>
      <c r="F6023" s="63">
        <v>2.139043</v>
      </c>
      <c r="G6023" s="63">
        <v>4.48992E-2</v>
      </c>
      <c r="H6023" s="63">
        <v>89.292900000000003</v>
      </c>
      <c r="I6023" s="63">
        <v>-9.9988400000000005E-2</v>
      </c>
      <c r="J6023" s="63">
        <v>-1.43876E-2</v>
      </c>
      <c r="K6023" s="63">
        <v>4.48992E-2</v>
      </c>
      <c r="L6023" s="63">
        <v>0.1041861</v>
      </c>
      <c r="M6023" s="63">
        <v>0.18978680000000001</v>
      </c>
      <c r="N6023" s="63">
        <v>67</v>
      </c>
      <c r="O6023" s="63">
        <v>0.1130564</v>
      </c>
      <c r="P6023" s="63">
        <v>7</v>
      </c>
      <c r="Q6023" s="63">
        <v>1.2781749580960001E-2</v>
      </c>
    </row>
    <row r="6024" spans="1:17">
      <c r="A6024" s="63" t="s">
        <v>79</v>
      </c>
      <c r="B6024" s="63" t="s">
        <v>44</v>
      </c>
      <c r="C6024" s="63" t="s">
        <v>45</v>
      </c>
      <c r="D6024" s="63">
        <v>23</v>
      </c>
      <c r="E6024" s="63">
        <v>1.674212</v>
      </c>
      <c r="F6024" s="63">
        <v>1.8298319999999999</v>
      </c>
      <c r="G6024" s="63">
        <v>0.15562000000000001</v>
      </c>
      <c r="H6024" s="63">
        <v>85.945899999999995</v>
      </c>
      <c r="I6024" s="63">
        <v>1.07324E-2</v>
      </c>
      <c r="J6024" s="63">
        <v>9.6333100000000005E-2</v>
      </c>
      <c r="K6024" s="63">
        <v>0.15562000000000001</v>
      </c>
      <c r="L6024" s="63">
        <v>0.21490680000000001</v>
      </c>
      <c r="M6024" s="63">
        <v>0.30050759999999999</v>
      </c>
      <c r="N6024" s="63">
        <v>67</v>
      </c>
      <c r="O6024" s="63">
        <v>0.1130564</v>
      </c>
      <c r="P6024" s="63">
        <v>7</v>
      </c>
      <c r="Q6024" s="63">
        <v>1.2781749580960001E-2</v>
      </c>
    </row>
    <row r="6025" spans="1:17">
      <c r="A6025" s="63" t="s">
        <v>79</v>
      </c>
      <c r="B6025" s="63" t="s">
        <v>44</v>
      </c>
      <c r="C6025" s="63" t="s">
        <v>45</v>
      </c>
      <c r="D6025" s="63">
        <v>24</v>
      </c>
      <c r="E6025" s="63">
        <v>1.447144</v>
      </c>
      <c r="F6025" s="63">
        <v>1.290937</v>
      </c>
      <c r="G6025" s="63">
        <v>-0.15620729999999999</v>
      </c>
      <c r="H6025" s="63">
        <v>82.477599999999995</v>
      </c>
      <c r="I6025" s="63">
        <v>-0.3010949</v>
      </c>
      <c r="J6025" s="63">
        <v>-0.2154942</v>
      </c>
      <c r="K6025" s="63">
        <v>-0.15620729999999999</v>
      </c>
      <c r="L6025" s="63">
        <v>-9.6920500000000007E-2</v>
      </c>
      <c r="M6025" s="63">
        <v>-1.13197E-2</v>
      </c>
      <c r="N6025" s="63">
        <v>67</v>
      </c>
      <c r="O6025" s="63">
        <v>0.1130564</v>
      </c>
      <c r="P6025" s="63">
        <v>7</v>
      </c>
      <c r="Q6025" s="63">
        <v>1.2781749580960001E-2</v>
      </c>
    </row>
    <row r="6026" spans="1:17">
      <c r="A6026" s="63" t="s">
        <v>79</v>
      </c>
      <c r="B6026" s="63" t="s">
        <v>44</v>
      </c>
      <c r="C6026" s="63" t="s">
        <v>46</v>
      </c>
      <c r="D6026" s="63">
        <v>1</v>
      </c>
      <c r="E6026" s="63">
        <v>1.15425</v>
      </c>
      <c r="F6026" s="63">
        <v>1.0093460000000001</v>
      </c>
      <c r="G6026" s="63">
        <v>-0.1449038</v>
      </c>
      <c r="H6026" s="63">
        <v>30.582100000000001</v>
      </c>
      <c r="I6026" s="63">
        <v>-0.28979139999999998</v>
      </c>
      <c r="J6026" s="63">
        <v>-0.2041906</v>
      </c>
      <c r="K6026" s="63">
        <v>-0.1449038</v>
      </c>
      <c r="L6026" s="63">
        <v>-8.5616899999999996E-2</v>
      </c>
      <c r="M6026" s="63">
        <v>-1.6200000000000001E-5</v>
      </c>
      <c r="N6026" s="63">
        <v>67</v>
      </c>
      <c r="O6026" s="63">
        <v>0.1130564</v>
      </c>
      <c r="P6026" s="63">
        <v>1</v>
      </c>
      <c r="Q6026" s="63">
        <v>1.2781749580960001E-2</v>
      </c>
    </row>
    <row r="6027" spans="1:17">
      <c r="A6027" s="63" t="s">
        <v>79</v>
      </c>
      <c r="B6027" s="63" t="s">
        <v>44</v>
      </c>
      <c r="C6027" s="63" t="s">
        <v>46</v>
      </c>
      <c r="D6027" s="63">
        <v>2</v>
      </c>
      <c r="E6027" s="63">
        <v>1.0853269999999999</v>
      </c>
      <c r="F6027" s="63">
        <v>0.92451159999999999</v>
      </c>
      <c r="G6027" s="63">
        <v>-0.16081580000000001</v>
      </c>
      <c r="H6027" s="63">
        <v>31.059699999999999</v>
      </c>
      <c r="I6027" s="63">
        <v>-0.30570340000000001</v>
      </c>
      <c r="J6027" s="63">
        <v>-0.22010270000000001</v>
      </c>
      <c r="K6027" s="63">
        <v>-0.16081580000000001</v>
      </c>
      <c r="L6027" s="63">
        <v>-0.10152899999999999</v>
      </c>
      <c r="M6027" s="63">
        <v>-1.59282E-2</v>
      </c>
      <c r="N6027" s="63">
        <v>67</v>
      </c>
      <c r="O6027" s="63">
        <v>0.1130564</v>
      </c>
      <c r="P6027" s="63">
        <v>1</v>
      </c>
      <c r="Q6027" s="63">
        <v>1.2781749580960001E-2</v>
      </c>
    </row>
    <row r="6028" spans="1:17">
      <c r="A6028" s="63" t="s">
        <v>79</v>
      </c>
      <c r="B6028" s="63" t="s">
        <v>44</v>
      </c>
      <c r="C6028" s="63" t="s">
        <v>46</v>
      </c>
      <c r="D6028" s="63">
        <v>3</v>
      </c>
      <c r="E6028" s="63">
        <v>1.085453</v>
      </c>
      <c r="F6028" s="63">
        <v>0.9290562</v>
      </c>
      <c r="G6028" s="63">
        <v>-0.15639639999999999</v>
      </c>
      <c r="H6028" s="63">
        <v>30.552199999999999</v>
      </c>
      <c r="I6028" s="63">
        <v>-0.301284</v>
      </c>
      <c r="J6028" s="63">
        <v>-0.21568329999999999</v>
      </c>
      <c r="K6028" s="63">
        <v>-0.15639639999999999</v>
      </c>
      <c r="L6028" s="63">
        <v>-9.7109600000000004E-2</v>
      </c>
      <c r="M6028" s="63">
        <v>-1.1508900000000001E-2</v>
      </c>
      <c r="N6028" s="63">
        <v>67</v>
      </c>
      <c r="O6028" s="63">
        <v>0.1130564</v>
      </c>
      <c r="P6028" s="63">
        <v>1</v>
      </c>
      <c r="Q6028" s="63">
        <v>1.2781749580960001E-2</v>
      </c>
    </row>
    <row r="6029" spans="1:17">
      <c r="A6029" s="63" t="s">
        <v>79</v>
      </c>
      <c r="B6029" s="63" t="s">
        <v>44</v>
      </c>
      <c r="C6029" s="63" t="s">
        <v>46</v>
      </c>
      <c r="D6029" s="63">
        <v>4</v>
      </c>
      <c r="E6029" s="63">
        <v>1.08263</v>
      </c>
      <c r="F6029" s="63">
        <v>0.92477969999999998</v>
      </c>
      <c r="G6029" s="63">
        <v>-0.1578503</v>
      </c>
      <c r="H6029" s="63">
        <v>30.059699999999999</v>
      </c>
      <c r="I6029" s="63">
        <v>-0.3027379</v>
      </c>
      <c r="J6029" s="63">
        <v>-0.2171372</v>
      </c>
      <c r="K6029" s="63">
        <v>-0.1578503</v>
      </c>
      <c r="L6029" s="63">
        <v>-9.8563499999999998E-2</v>
      </c>
      <c r="M6029" s="63">
        <v>-1.2962700000000001E-2</v>
      </c>
      <c r="N6029" s="63">
        <v>67</v>
      </c>
      <c r="O6029" s="63">
        <v>0.1130564</v>
      </c>
      <c r="P6029" s="63">
        <v>1</v>
      </c>
      <c r="Q6029" s="63">
        <v>1.2781749580960001E-2</v>
      </c>
    </row>
    <row r="6030" spans="1:17">
      <c r="A6030" s="63" t="s">
        <v>79</v>
      </c>
      <c r="B6030" s="63" t="s">
        <v>44</v>
      </c>
      <c r="C6030" s="63" t="s">
        <v>46</v>
      </c>
      <c r="D6030" s="63">
        <v>5</v>
      </c>
      <c r="E6030" s="63">
        <v>1.1183609999999999</v>
      </c>
      <c r="F6030" s="63">
        <v>0.96126809999999996</v>
      </c>
      <c r="G6030" s="63">
        <v>-0.1570927</v>
      </c>
      <c r="H6030" s="63">
        <v>28.5672</v>
      </c>
      <c r="I6030" s="63">
        <v>-0.30198029999999998</v>
      </c>
      <c r="J6030" s="63">
        <v>-0.2163795</v>
      </c>
      <c r="K6030" s="63">
        <v>-0.1570927</v>
      </c>
      <c r="L6030" s="63">
        <v>-9.7805900000000001E-2</v>
      </c>
      <c r="M6030" s="63">
        <v>-1.22051E-2</v>
      </c>
      <c r="N6030" s="63">
        <v>67</v>
      </c>
      <c r="O6030" s="63">
        <v>0.1130564</v>
      </c>
      <c r="P6030" s="63">
        <v>1</v>
      </c>
      <c r="Q6030" s="63">
        <v>1.2781749580960001E-2</v>
      </c>
    </row>
    <row r="6031" spans="1:17">
      <c r="A6031" s="63" t="s">
        <v>79</v>
      </c>
      <c r="B6031" s="63" t="s">
        <v>44</v>
      </c>
      <c r="C6031" s="63" t="s">
        <v>46</v>
      </c>
      <c r="D6031" s="63">
        <v>6</v>
      </c>
      <c r="E6031" s="63">
        <v>1.281072</v>
      </c>
      <c r="F6031" s="63">
        <v>1.0458339999999999</v>
      </c>
      <c r="G6031" s="63">
        <v>-0.23523769999999999</v>
      </c>
      <c r="H6031" s="63">
        <v>29.552199999999999</v>
      </c>
      <c r="I6031" s="63">
        <v>-0.3801253</v>
      </c>
      <c r="J6031" s="63">
        <v>-0.29452460000000003</v>
      </c>
      <c r="K6031" s="63">
        <v>-0.23523769999999999</v>
      </c>
      <c r="L6031" s="63">
        <v>-0.17595089999999999</v>
      </c>
      <c r="M6031" s="63">
        <v>-9.0350100000000003E-2</v>
      </c>
      <c r="N6031" s="63">
        <v>67</v>
      </c>
      <c r="O6031" s="63">
        <v>0.1130564</v>
      </c>
      <c r="P6031" s="63">
        <v>1</v>
      </c>
      <c r="Q6031" s="63">
        <v>1.2781749580960001E-2</v>
      </c>
    </row>
    <row r="6032" spans="1:17">
      <c r="A6032" s="63" t="s">
        <v>79</v>
      </c>
      <c r="B6032" s="63" t="s">
        <v>44</v>
      </c>
      <c r="C6032" s="63" t="s">
        <v>46</v>
      </c>
      <c r="D6032" s="63">
        <v>7</v>
      </c>
      <c r="E6032" s="63">
        <v>1.6171279999999999</v>
      </c>
      <c r="F6032" s="63">
        <v>1.417951</v>
      </c>
      <c r="G6032" s="63">
        <v>-0.19917679999999999</v>
      </c>
      <c r="H6032" s="63">
        <v>30.059699999999999</v>
      </c>
      <c r="I6032" s="63">
        <v>-0.34406439999999999</v>
      </c>
      <c r="J6032" s="63">
        <v>-0.25846360000000002</v>
      </c>
      <c r="K6032" s="63">
        <v>-0.19917679999999999</v>
      </c>
      <c r="L6032" s="63">
        <v>-0.13988999999999999</v>
      </c>
      <c r="M6032" s="63">
        <v>-5.4289200000000003E-2</v>
      </c>
      <c r="N6032" s="63">
        <v>67</v>
      </c>
      <c r="O6032" s="63">
        <v>0.1130564</v>
      </c>
      <c r="P6032" s="63">
        <v>1</v>
      </c>
      <c r="Q6032" s="63">
        <v>1.2781749580960001E-2</v>
      </c>
    </row>
    <row r="6033" spans="1:17">
      <c r="A6033" s="63" t="s">
        <v>79</v>
      </c>
      <c r="B6033" s="63" t="s">
        <v>44</v>
      </c>
      <c r="C6033" s="63" t="s">
        <v>46</v>
      </c>
      <c r="D6033" s="63">
        <v>8</v>
      </c>
      <c r="E6033" s="63">
        <v>1.8267119999999999</v>
      </c>
      <c r="F6033" s="63">
        <v>1.7427600000000001</v>
      </c>
      <c r="G6033" s="63">
        <v>-8.3951799999999993E-2</v>
      </c>
      <c r="H6033" s="63">
        <v>30.0672</v>
      </c>
      <c r="I6033" s="63">
        <v>-0.2288394</v>
      </c>
      <c r="J6033" s="63">
        <v>-0.1432387</v>
      </c>
      <c r="K6033" s="63">
        <v>-8.3951799999999993E-2</v>
      </c>
      <c r="L6033" s="63">
        <v>-2.4664999999999999E-2</v>
      </c>
      <c r="M6033" s="63">
        <v>6.0935799999999998E-2</v>
      </c>
      <c r="N6033" s="63">
        <v>67</v>
      </c>
      <c r="O6033" s="63">
        <v>0.1130564</v>
      </c>
      <c r="P6033" s="63">
        <v>1</v>
      </c>
      <c r="Q6033" s="63">
        <v>1.2781749580960001E-2</v>
      </c>
    </row>
    <row r="6034" spans="1:17">
      <c r="A6034" s="63" t="s">
        <v>79</v>
      </c>
      <c r="B6034" s="63" t="s">
        <v>44</v>
      </c>
      <c r="C6034" s="63" t="s">
        <v>46</v>
      </c>
      <c r="D6034" s="63">
        <v>9</v>
      </c>
      <c r="E6034" s="63">
        <v>1.77508</v>
      </c>
      <c r="F6034" s="63">
        <v>1.8484130000000001</v>
      </c>
      <c r="G6034" s="63">
        <v>7.3333599999999999E-2</v>
      </c>
      <c r="H6034" s="63">
        <v>32.104500000000002</v>
      </c>
      <c r="I6034" s="63">
        <v>-7.1554000000000006E-2</v>
      </c>
      <c r="J6034" s="63">
        <v>1.40468E-2</v>
      </c>
      <c r="K6034" s="63">
        <v>7.3333599999999999E-2</v>
      </c>
      <c r="L6034" s="63">
        <v>0.1326205</v>
      </c>
      <c r="M6034" s="63">
        <v>0.2182212</v>
      </c>
      <c r="N6034" s="63">
        <v>67</v>
      </c>
      <c r="O6034" s="63">
        <v>0.1130564</v>
      </c>
      <c r="P6034" s="63">
        <v>1</v>
      </c>
      <c r="Q6034" s="63">
        <v>1.2781749580960001E-2</v>
      </c>
    </row>
    <row r="6035" spans="1:17">
      <c r="A6035" s="63" t="s">
        <v>79</v>
      </c>
      <c r="B6035" s="63" t="s">
        <v>44</v>
      </c>
      <c r="C6035" s="63" t="s">
        <v>46</v>
      </c>
      <c r="D6035" s="63">
        <v>10</v>
      </c>
      <c r="E6035" s="63">
        <v>1.7702310000000001</v>
      </c>
      <c r="F6035" s="63">
        <v>1.8464750000000001</v>
      </c>
      <c r="G6035" s="63">
        <v>7.6243900000000003E-2</v>
      </c>
      <c r="H6035" s="63">
        <v>37.074599999999997</v>
      </c>
      <c r="I6035" s="63">
        <v>-6.8643700000000002E-2</v>
      </c>
      <c r="J6035" s="63">
        <v>1.6957E-2</v>
      </c>
      <c r="K6035" s="63">
        <v>7.6243900000000003E-2</v>
      </c>
      <c r="L6035" s="63">
        <v>0.1355307</v>
      </c>
      <c r="M6035" s="63">
        <v>0.22113150000000001</v>
      </c>
      <c r="N6035" s="63">
        <v>67</v>
      </c>
      <c r="O6035" s="63">
        <v>0.1130564</v>
      </c>
      <c r="P6035" s="63">
        <v>1</v>
      </c>
      <c r="Q6035" s="63">
        <v>1.2781749580960001E-2</v>
      </c>
    </row>
    <row r="6036" spans="1:17">
      <c r="A6036" s="63" t="s">
        <v>79</v>
      </c>
      <c r="B6036" s="63" t="s">
        <v>44</v>
      </c>
      <c r="C6036" s="63" t="s">
        <v>46</v>
      </c>
      <c r="D6036" s="63">
        <v>11</v>
      </c>
      <c r="E6036" s="63">
        <v>1.699268</v>
      </c>
      <c r="F6036" s="63">
        <v>1.8538779999999999</v>
      </c>
      <c r="G6036" s="63">
        <v>0.15461030000000001</v>
      </c>
      <c r="H6036" s="63">
        <v>41.044800000000002</v>
      </c>
      <c r="I6036" s="63">
        <v>9.7227000000000008E-3</v>
      </c>
      <c r="J6036" s="63">
        <v>9.5323400000000003E-2</v>
      </c>
      <c r="K6036" s="63">
        <v>0.15461030000000001</v>
      </c>
      <c r="L6036" s="63">
        <v>0.21389710000000001</v>
      </c>
      <c r="M6036" s="63">
        <v>0.29949789999999998</v>
      </c>
      <c r="N6036" s="63">
        <v>67</v>
      </c>
      <c r="O6036" s="63">
        <v>0.1130564</v>
      </c>
      <c r="P6036" s="63">
        <v>1</v>
      </c>
      <c r="Q6036" s="63">
        <v>1.2781749580960001E-2</v>
      </c>
    </row>
    <row r="6037" spans="1:17">
      <c r="A6037" s="63" t="s">
        <v>79</v>
      </c>
      <c r="B6037" s="63" t="s">
        <v>44</v>
      </c>
      <c r="C6037" s="63" t="s">
        <v>46</v>
      </c>
      <c r="D6037" s="63">
        <v>12</v>
      </c>
      <c r="E6037" s="63">
        <v>1.689837</v>
      </c>
      <c r="F6037" s="63">
        <v>1.8255980000000001</v>
      </c>
      <c r="G6037" s="63">
        <v>0.13576170000000001</v>
      </c>
      <c r="H6037" s="63">
        <v>43.544800000000002</v>
      </c>
      <c r="I6037" s="63">
        <v>-9.1258999999999993E-3</v>
      </c>
      <c r="J6037" s="63">
        <v>7.6474899999999998E-2</v>
      </c>
      <c r="K6037" s="63">
        <v>0.13576170000000001</v>
      </c>
      <c r="L6037" s="63">
        <v>0.19504859999999999</v>
      </c>
      <c r="M6037" s="63">
        <v>0.28064929999999999</v>
      </c>
      <c r="N6037" s="63">
        <v>67</v>
      </c>
      <c r="O6037" s="63">
        <v>0.1130564</v>
      </c>
      <c r="P6037" s="63">
        <v>1</v>
      </c>
      <c r="Q6037" s="63">
        <v>1.2781749580960001E-2</v>
      </c>
    </row>
    <row r="6038" spans="1:17">
      <c r="A6038" s="63" t="s">
        <v>79</v>
      </c>
      <c r="B6038" s="63" t="s">
        <v>44</v>
      </c>
      <c r="C6038" s="63" t="s">
        <v>46</v>
      </c>
      <c r="D6038" s="63">
        <v>13</v>
      </c>
      <c r="E6038" s="63">
        <v>1.552484</v>
      </c>
      <c r="F6038" s="63">
        <v>1.8036460000000001</v>
      </c>
      <c r="G6038" s="63">
        <v>0.25116240000000001</v>
      </c>
      <c r="H6038" s="63">
        <v>46.037300000000002</v>
      </c>
      <c r="I6038" s="63">
        <v>0.1062748</v>
      </c>
      <c r="J6038" s="63">
        <v>0.19187560000000001</v>
      </c>
      <c r="K6038" s="63">
        <v>0.25116240000000001</v>
      </c>
      <c r="L6038" s="63">
        <v>0.31044919999999998</v>
      </c>
      <c r="M6038" s="63">
        <v>0.39605000000000001</v>
      </c>
      <c r="N6038" s="63">
        <v>67</v>
      </c>
      <c r="O6038" s="63">
        <v>0.1130564</v>
      </c>
      <c r="P6038" s="63">
        <v>1</v>
      </c>
      <c r="Q6038" s="63">
        <v>1.2781749580960001E-2</v>
      </c>
    </row>
    <row r="6039" spans="1:17">
      <c r="A6039" s="63" t="s">
        <v>79</v>
      </c>
      <c r="B6039" s="63" t="s">
        <v>44</v>
      </c>
      <c r="C6039" s="63" t="s">
        <v>46</v>
      </c>
      <c r="D6039" s="63">
        <v>14</v>
      </c>
      <c r="E6039" s="63">
        <v>1.4038349999999999</v>
      </c>
      <c r="F6039" s="63">
        <v>1.6935309999999999</v>
      </c>
      <c r="G6039" s="63">
        <v>0.28969549999999999</v>
      </c>
      <c r="H6039" s="63">
        <v>48.514899999999997</v>
      </c>
      <c r="I6039" s="63">
        <v>0.14480789999999999</v>
      </c>
      <c r="J6039" s="63">
        <v>0.23040869999999999</v>
      </c>
      <c r="K6039" s="63">
        <v>0.28969549999999999</v>
      </c>
      <c r="L6039" s="63">
        <v>0.34898230000000002</v>
      </c>
      <c r="M6039" s="63">
        <v>0.4345831</v>
      </c>
      <c r="N6039" s="63">
        <v>67</v>
      </c>
      <c r="O6039" s="63">
        <v>0.1130564</v>
      </c>
      <c r="P6039" s="63">
        <v>1</v>
      </c>
      <c r="Q6039" s="63">
        <v>1.2781749580960001E-2</v>
      </c>
    </row>
    <row r="6040" spans="1:17">
      <c r="A6040" s="63" t="s">
        <v>79</v>
      </c>
      <c r="B6040" s="63" t="s">
        <v>44</v>
      </c>
      <c r="C6040" s="63" t="s">
        <v>46</v>
      </c>
      <c r="D6040" s="63">
        <v>15</v>
      </c>
      <c r="E6040" s="63">
        <v>1.3986190000000001</v>
      </c>
      <c r="F6040" s="63">
        <v>1.653729</v>
      </c>
      <c r="G6040" s="63">
        <v>0.25511</v>
      </c>
      <c r="H6040" s="63">
        <v>50.0075</v>
      </c>
      <c r="I6040" s="63">
        <v>0.1102224</v>
      </c>
      <c r="J6040" s="63">
        <v>0.1958232</v>
      </c>
      <c r="K6040" s="63">
        <v>0.25511</v>
      </c>
      <c r="L6040" s="63">
        <v>0.31439689999999998</v>
      </c>
      <c r="M6040" s="63">
        <v>0.39999760000000001</v>
      </c>
      <c r="N6040" s="63">
        <v>67</v>
      </c>
      <c r="O6040" s="63">
        <v>0.1130564</v>
      </c>
      <c r="P6040" s="63">
        <v>1</v>
      </c>
      <c r="Q6040" s="63">
        <v>1.2781749580960001E-2</v>
      </c>
    </row>
    <row r="6041" spans="1:17">
      <c r="A6041" s="63" t="s">
        <v>79</v>
      </c>
      <c r="B6041" s="63" t="s">
        <v>44</v>
      </c>
      <c r="C6041" s="63" t="s">
        <v>46</v>
      </c>
      <c r="D6041" s="63">
        <v>16</v>
      </c>
      <c r="E6041" s="63">
        <v>1.4796100000000001</v>
      </c>
      <c r="F6041" s="63">
        <v>1.6971240000000001</v>
      </c>
      <c r="G6041" s="63">
        <v>0.21751319999999999</v>
      </c>
      <c r="H6041" s="63">
        <v>50.514899999999997</v>
      </c>
      <c r="I6041" s="63">
        <v>7.2625599999999998E-2</v>
      </c>
      <c r="J6041" s="63">
        <v>0.15822639999999999</v>
      </c>
      <c r="K6041" s="63">
        <v>0.21751319999999999</v>
      </c>
      <c r="L6041" s="63">
        <v>0.27679999999999999</v>
      </c>
      <c r="M6041" s="63">
        <v>0.36240080000000002</v>
      </c>
      <c r="N6041" s="63">
        <v>67</v>
      </c>
      <c r="O6041" s="63">
        <v>0.1130564</v>
      </c>
      <c r="P6041" s="63">
        <v>1</v>
      </c>
      <c r="Q6041" s="63">
        <v>1.2781749580960001E-2</v>
      </c>
    </row>
    <row r="6042" spans="1:17">
      <c r="A6042" s="63" t="s">
        <v>79</v>
      </c>
      <c r="B6042" s="63" t="s">
        <v>44</v>
      </c>
      <c r="C6042" s="63" t="s">
        <v>46</v>
      </c>
      <c r="D6042" s="63">
        <v>17</v>
      </c>
      <c r="E6042" s="63">
        <v>1.670946</v>
      </c>
      <c r="F6042" s="63">
        <v>1.8567629999999999</v>
      </c>
      <c r="G6042" s="63">
        <v>0.1858175</v>
      </c>
      <c r="H6042" s="63">
        <v>49.014899999999997</v>
      </c>
      <c r="I6042" s="63">
        <v>4.0929899999999998E-2</v>
      </c>
      <c r="J6042" s="63">
        <v>0.12653059999999999</v>
      </c>
      <c r="K6042" s="63">
        <v>0.1858175</v>
      </c>
      <c r="L6042" s="63">
        <v>0.2451043</v>
      </c>
      <c r="M6042" s="63">
        <v>0.33070509999999997</v>
      </c>
      <c r="N6042" s="63">
        <v>67</v>
      </c>
      <c r="O6042" s="63">
        <v>0.1130564</v>
      </c>
      <c r="P6042" s="63">
        <v>1</v>
      </c>
      <c r="Q6042" s="63">
        <v>1.2781749580960001E-2</v>
      </c>
    </row>
    <row r="6043" spans="1:17">
      <c r="A6043" s="63" t="s">
        <v>79</v>
      </c>
      <c r="B6043" s="63" t="s">
        <v>44</v>
      </c>
      <c r="C6043" s="63" t="s">
        <v>46</v>
      </c>
      <c r="D6043" s="63">
        <v>18</v>
      </c>
      <c r="E6043" s="63">
        <v>2.1590989999999999</v>
      </c>
      <c r="F6043" s="63">
        <v>2.2381509999999998</v>
      </c>
      <c r="G6043" s="63">
        <v>7.9052399999999995E-2</v>
      </c>
      <c r="H6043" s="63">
        <v>47.022399999999998</v>
      </c>
      <c r="I6043" s="63">
        <v>-6.5835099999999994E-2</v>
      </c>
      <c r="J6043" s="63">
        <v>1.9765600000000001E-2</v>
      </c>
      <c r="K6043" s="63">
        <v>7.9052399999999995E-2</v>
      </c>
      <c r="L6043" s="63">
        <v>0.1383393</v>
      </c>
      <c r="M6043" s="63">
        <v>0.22394</v>
      </c>
      <c r="N6043" s="63">
        <v>67</v>
      </c>
      <c r="O6043" s="63">
        <v>0.1130564</v>
      </c>
      <c r="P6043" s="63">
        <v>1</v>
      </c>
      <c r="Q6043" s="63">
        <v>1.2781749580960001E-2</v>
      </c>
    </row>
    <row r="6044" spans="1:17">
      <c r="A6044" s="63" t="s">
        <v>79</v>
      </c>
      <c r="B6044" s="63" t="s">
        <v>44</v>
      </c>
      <c r="C6044" s="63" t="s">
        <v>46</v>
      </c>
      <c r="D6044" s="63">
        <v>19</v>
      </c>
      <c r="E6044" s="63">
        <v>2.3844099999999999</v>
      </c>
      <c r="F6044" s="63">
        <v>2.319642</v>
      </c>
      <c r="G6044" s="63">
        <v>-6.4768099999999995E-2</v>
      </c>
      <c r="H6044" s="63">
        <v>44.552199999999999</v>
      </c>
      <c r="I6044" s="63">
        <v>-0.2096557</v>
      </c>
      <c r="J6044" s="63">
        <v>-0.1240549</v>
      </c>
      <c r="K6044" s="63">
        <v>-6.4768099999999995E-2</v>
      </c>
      <c r="L6044" s="63">
        <v>-5.4812000000000003E-3</v>
      </c>
      <c r="M6044" s="63">
        <v>8.0119499999999996E-2</v>
      </c>
      <c r="N6044" s="63">
        <v>67</v>
      </c>
      <c r="O6044" s="63">
        <v>0.1130564</v>
      </c>
      <c r="P6044" s="63">
        <v>1</v>
      </c>
      <c r="Q6044" s="63">
        <v>1.2781749580960001E-2</v>
      </c>
    </row>
    <row r="6045" spans="1:17">
      <c r="A6045" s="63" t="s">
        <v>79</v>
      </c>
      <c r="B6045" s="63" t="s">
        <v>44</v>
      </c>
      <c r="C6045" s="63" t="s">
        <v>46</v>
      </c>
      <c r="D6045" s="63">
        <v>20</v>
      </c>
      <c r="E6045" s="63">
        <v>2.3263739999999999</v>
      </c>
      <c r="F6045" s="63">
        <v>2.2112050000000001</v>
      </c>
      <c r="G6045" s="63">
        <v>-0.1151683</v>
      </c>
      <c r="H6045" s="63">
        <v>43.082099999999997</v>
      </c>
      <c r="I6045" s="63">
        <v>-0.26005590000000001</v>
      </c>
      <c r="J6045" s="63">
        <v>-0.1744552</v>
      </c>
      <c r="K6045" s="63">
        <v>-0.1151683</v>
      </c>
      <c r="L6045" s="63">
        <v>-5.5881500000000001E-2</v>
      </c>
      <c r="M6045" s="63">
        <v>2.9719300000000001E-2</v>
      </c>
      <c r="N6045" s="63">
        <v>67</v>
      </c>
      <c r="O6045" s="63">
        <v>0.1130564</v>
      </c>
      <c r="P6045" s="63">
        <v>1</v>
      </c>
      <c r="Q6045" s="63">
        <v>1.2781749580960001E-2</v>
      </c>
    </row>
    <row r="6046" spans="1:17">
      <c r="A6046" s="63" t="s">
        <v>79</v>
      </c>
      <c r="B6046" s="63" t="s">
        <v>44</v>
      </c>
      <c r="C6046" s="63" t="s">
        <v>46</v>
      </c>
      <c r="D6046" s="63">
        <v>21</v>
      </c>
      <c r="E6046" s="63">
        <v>2.2517489999999998</v>
      </c>
      <c r="F6046" s="63">
        <v>2.1038899999999998</v>
      </c>
      <c r="G6046" s="63">
        <v>-0.14785860000000001</v>
      </c>
      <c r="H6046" s="63">
        <v>43.074599999999997</v>
      </c>
      <c r="I6046" s="63">
        <v>-0.29274620000000001</v>
      </c>
      <c r="J6046" s="63">
        <v>-0.20714550000000001</v>
      </c>
      <c r="K6046" s="63">
        <v>-0.14785860000000001</v>
      </c>
      <c r="L6046" s="63">
        <v>-8.8571800000000006E-2</v>
      </c>
      <c r="M6046" s="63">
        <v>-2.9710000000000001E-3</v>
      </c>
      <c r="N6046" s="63">
        <v>67</v>
      </c>
      <c r="O6046" s="63">
        <v>0.1130564</v>
      </c>
      <c r="P6046" s="63">
        <v>1</v>
      </c>
      <c r="Q6046" s="63">
        <v>1.2781749580960001E-2</v>
      </c>
    </row>
    <row r="6047" spans="1:17">
      <c r="A6047" s="63" t="s">
        <v>79</v>
      </c>
      <c r="B6047" s="63" t="s">
        <v>44</v>
      </c>
      <c r="C6047" s="63" t="s">
        <v>46</v>
      </c>
      <c r="D6047" s="63">
        <v>22</v>
      </c>
      <c r="E6047" s="63">
        <v>2.030926</v>
      </c>
      <c r="F6047" s="63">
        <v>1.8826400000000001</v>
      </c>
      <c r="G6047" s="63">
        <v>-0.14828649999999999</v>
      </c>
      <c r="H6047" s="63">
        <v>43.052199999999999</v>
      </c>
      <c r="I6047" s="63">
        <v>-0.29317409999999999</v>
      </c>
      <c r="J6047" s="63">
        <v>-0.20757329999999999</v>
      </c>
      <c r="K6047" s="63">
        <v>-0.14828649999999999</v>
      </c>
      <c r="L6047" s="63">
        <v>-8.8999599999999998E-2</v>
      </c>
      <c r="M6047" s="63">
        <v>-3.3988999999999998E-3</v>
      </c>
      <c r="N6047" s="63">
        <v>67</v>
      </c>
      <c r="O6047" s="63">
        <v>0.1130564</v>
      </c>
      <c r="P6047" s="63">
        <v>1</v>
      </c>
      <c r="Q6047" s="63">
        <v>1.2781749580960001E-2</v>
      </c>
    </row>
    <row r="6048" spans="1:17">
      <c r="A6048" s="63" t="s">
        <v>79</v>
      </c>
      <c r="B6048" s="63" t="s">
        <v>44</v>
      </c>
      <c r="C6048" s="63" t="s">
        <v>46</v>
      </c>
      <c r="D6048" s="63">
        <v>23</v>
      </c>
      <c r="E6048" s="63">
        <v>1.7420770000000001</v>
      </c>
      <c r="F6048" s="63">
        <v>1.601899</v>
      </c>
      <c r="G6048" s="63">
        <v>-0.14017840000000001</v>
      </c>
      <c r="H6048" s="63">
        <v>42.059699999999999</v>
      </c>
      <c r="I6048" s="63">
        <v>-0.28506599999999999</v>
      </c>
      <c r="J6048" s="63">
        <v>-0.19946530000000001</v>
      </c>
      <c r="K6048" s="63">
        <v>-0.14017840000000001</v>
      </c>
      <c r="L6048" s="63">
        <v>-8.0891599999999994E-2</v>
      </c>
      <c r="M6048" s="63">
        <v>4.7092000000000002E-3</v>
      </c>
      <c r="N6048" s="63">
        <v>67</v>
      </c>
      <c r="O6048" s="63">
        <v>0.1130564</v>
      </c>
      <c r="P6048" s="63">
        <v>1</v>
      </c>
      <c r="Q6048" s="63">
        <v>1.2781749580960001E-2</v>
      </c>
    </row>
    <row r="6049" spans="1:17">
      <c r="A6049" s="63" t="s">
        <v>79</v>
      </c>
      <c r="B6049" s="63" t="s">
        <v>44</v>
      </c>
      <c r="C6049" s="63" t="s">
        <v>46</v>
      </c>
      <c r="D6049" s="63">
        <v>24</v>
      </c>
      <c r="E6049" s="63">
        <v>1.3857539999999999</v>
      </c>
      <c r="F6049" s="63">
        <v>1.243662</v>
      </c>
      <c r="G6049" s="63">
        <v>-0.14209160000000001</v>
      </c>
      <c r="H6049" s="63">
        <v>42.0672</v>
      </c>
      <c r="I6049" s="63">
        <v>-0.28697919999999999</v>
      </c>
      <c r="J6049" s="63">
        <v>-0.20137849999999999</v>
      </c>
      <c r="K6049" s="63">
        <v>-0.14209160000000001</v>
      </c>
      <c r="L6049" s="63">
        <v>-8.2804799999999998E-2</v>
      </c>
      <c r="M6049" s="63">
        <v>2.7959999999999999E-3</v>
      </c>
      <c r="N6049" s="63">
        <v>67</v>
      </c>
      <c r="O6049" s="63">
        <v>0.1130564</v>
      </c>
      <c r="P6049" s="63">
        <v>1</v>
      </c>
      <c r="Q6049" s="63">
        <v>1.2781749580960001E-2</v>
      </c>
    </row>
    <row r="6050" spans="1:17">
      <c r="A6050" s="63" t="s">
        <v>79</v>
      </c>
      <c r="B6050" s="63" t="s">
        <v>44</v>
      </c>
      <c r="C6050" s="63" t="s">
        <v>47</v>
      </c>
      <c r="D6050" s="63">
        <v>1</v>
      </c>
      <c r="E6050" s="63">
        <v>1.036152</v>
      </c>
      <c r="F6050" s="63">
        <v>0.89124780000000003</v>
      </c>
      <c r="G6050" s="63">
        <v>-0.1449037</v>
      </c>
      <c r="H6050" s="63">
        <v>57.514899999999997</v>
      </c>
      <c r="I6050" s="63">
        <v>-0.28979129999999997</v>
      </c>
      <c r="J6050" s="63">
        <v>-0.2041906</v>
      </c>
      <c r="K6050" s="63">
        <v>-0.1449037</v>
      </c>
      <c r="L6050" s="63">
        <v>-8.5616899999999996E-2</v>
      </c>
      <c r="M6050" s="63">
        <v>-1.6099999999999998E-5</v>
      </c>
      <c r="N6050" s="63">
        <v>67</v>
      </c>
      <c r="O6050" s="63">
        <v>0.1130564</v>
      </c>
      <c r="P6050" s="63">
        <v>2</v>
      </c>
      <c r="Q6050" s="63">
        <v>1.2781749580960001E-2</v>
      </c>
    </row>
    <row r="6051" spans="1:17">
      <c r="A6051" s="63" t="s">
        <v>79</v>
      </c>
      <c r="B6051" s="63" t="s">
        <v>44</v>
      </c>
      <c r="C6051" s="63" t="s">
        <v>47</v>
      </c>
      <c r="D6051" s="63">
        <v>2</v>
      </c>
      <c r="E6051" s="63">
        <v>0.96871609999999997</v>
      </c>
      <c r="F6051" s="63">
        <v>0.80790030000000002</v>
      </c>
      <c r="G6051" s="63">
        <v>-0.16081580000000001</v>
      </c>
      <c r="H6051" s="63">
        <v>57.537300000000002</v>
      </c>
      <c r="I6051" s="63">
        <v>-0.30570340000000001</v>
      </c>
      <c r="J6051" s="63">
        <v>-0.22010260000000001</v>
      </c>
      <c r="K6051" s="63">
        <v>-0.16081580000000001</v>
      </c>
      <c r="L6051" s="63">
        <v>-0.10152890000000001</v>
      </c>
      <c r="M6051" s="63">
        <v>-1.59282E-2</v>
      </c>
      <c r="N6051" s="63">
        <v>67</v>
      </c>
      <c r="O6051" s="63">
        <v>0.1130564</v>
      </c>
      <c r="P6051" s="63">
        <v>2</v>
      </c>
      <c r="Q6051" s="63">
        <v>1.2781749580960001E-2</v>
      </c>
    </row>
    <row r="6052" spans="1:17">
      <c r="A6052" s="63" t="s">
        <v>79</v>
      </c>
      <c r="B6052" s="63" t="s">
        <v>44</v>
      </c>
      <c r="C6052" s="63" t="s">
        <v>47</v>
      </c>
      <c r="D6052" s="63">
        <v>3</v>
      </c>
      <c r="E6052" s="63">
        <v>0.96277089999999999</v>
      </c>
      <c r="F6052" s="63">
        <v>0.80637449999999999</v>
      </c>
      <c r="G6052" s="63">
        <v>-0.15639639999999999</v>
      </c>
      <c r="H6052" s="63">
        <v>56.552199999999999</v>
      </c>
      <c r="I6052" s="63">
        <v>-0.301284</v>
      </c>
      <c r="J6052" s="63">
        <v>-0.21568329999999999</v>
      </c>
      <c r="K6052" s="63">
        <v>-0.15639639999999999</v>
      </c>
      <c r="L6052" s="63">
        <v>-9.7109600000000004E-2</v>
      </c>
      <c r="M6052" s="63">
        <v>-1.1508900000000001E-2</v>
      </c>
      <c r="N6052" s="63">
        <v>67</v>
      </c>
      <c r="O6052" s="63">
        <v>0.1130564</v>
      </c>
      <c r="P6052" s="63">
        <v>2</v>
      </c>
      <c r="Q6052" s="63">
        <v>1.2781749580960001E-2</v>
      </c>
    </row>
    <row r="6053" spans="1:17">
      <c r="A6053" s="63" t="s">
        <v>79</v>
      </c>
      <c r="B6053" s="63" t="s">
        <v>44</v>
      </c>
      <c r="C6053" s="63" t="s">
        <v>47</v>
      </c>
      <c r="D6053" s="63">
        <v>4</v>
      </c>
      <c r="E6053" s="63">
        <v>0.99762249999999997</v>
      </c>
      <c r="F6053" s="63">
        <v>0.83977219999999997</v>
      </c>
      <c r="G6053" s="63">
        <v>-0.1578503</v>
      </c>
      <c r="H6053" s="63">
        <v>56.522399999999998</v>
      </c>
      <c r="I6053" s="63">
        <v>-0.3027379</v>
      </c>
      <c r="J6053" s="63">
        <v>-0.2171371</v>
      </c>
      <c r="K6053" s="63">
        <v>-0.1578503</v>
      </c>
      <c r="L6053" s="63">
        <v>-9.8563399999999995E-2</v>
      </c>
      <c r="M6053" s="63">
        <v>-1.2962700000000001E-2</v>
      </c>
      <c r="N6053" s="63">
        <v>67</v>
      </c>
      <c r="O6053" s="63">
        <v>0.1130564</v>
      </c>
      <c r="P6053" s="63">
        <v>2</v>
      </c>
      <c r="Q6053" s="63">
        <v>1.2781749580960001E-2</v>
      </c>
    </row>
    <row r="6054" spans="1:17">
      <c r="A6054" s="63" t="s">
        <v>79</v>
      </c>
      <c r="B6054" s="63" t="s">
        <v>44</v>
      </c>
      <c r="C6054" s="63" t="s">
        <v>47</v>
      </c>
      <c r="D6054" s="63">
        <v>5</v>
      </c>
      <c r="E6054" s="63">
        <v>1.0409280000000001</v>
      </c>
      <c r="F6054" s="63">
        <v>0.88383560000000005</v>
      </c>
      <c r="G6054" s="63">
        <v>-0.1570928</v>
      </c>
      <c r="H6054" s="63">
        <v>55.947800000000001</v>
      </c>
      <c r="I6054" s="63">
        <v>-0.30198029999999998</v>
      </c>
      <c r="J6054" s="63">
        <v>-0.21637960000000001</v>
      </c>
      <c r="K6054" s="63">
        <v>-0.1570928</v>
      </c>
      <c r="L6054" s="63">
        <v>-9.7805900000000001E-2</v>
      </c>
      <c r="M6054" s="63">
        <v>-1.2205199999999999E-2</v>
      </c>
      <c r="N6054" s="63">
        <v>67</v>
      </c>
      <c r="O6054" s="63">
        <v>0.1130564</v>
      </c>
      <c r="P6054" s="63">
        <v>2</v>
      </c>
      <c r="Q6054" s="63">
        <v>1.2781749580960001E-2</v>
      </c>
    </row>
    <row r="6055" spans="1:17">
      <c r="A6055" s="63" t="s">
        <v>79</v>
      </c>
      <c r="B6055" s="63" t="s">
        <v>44</v>
      </c>
      <c r="C6055" s="63" t="s">
        <v>47</v>
      </c>
      <c r="D6055" s="63">
        <v>6</v>
      </c>
      <c r="E6055" s="63">
        <v>1.2130570000000001</v>
      </c>
      <c r="F6055" s="63">
        <v>0.97781969999999996</v>
      </c>
      <c r="G6055" s="63">
        <v>-0.23523769999999999</v>
      </c>
      <c r="H6055" s="63">
        <v>53.4925</v>
      </c>
      <c r="I6055" s="63">
        <v>-0.3801253</v>
      </c>
      <c r="J6055" s="63">
        <v>-0.29452460000000003</v>
      </c>
      <c r="K6055" s="63">
        <v>-0.23523769999999999</v>
      </c>
      <c r="L6055" s="63">
        <v>-0.17595089999999999</v>
      </c>
      <c r="M6055" s="63">
        <v>-9.0350100000000003E-2</v>
      </c>
      <c r="N6055" s="63">
        <v>67</v>
      </c>
      <c r="O6055" s="63">
        <v>0.1130564</v>
      </c>
      <c r="P6055" s="63">
        <v>2</v>
      </c>
      <c r="Q6055" s="63">
        <v>1.2781749580960001E-2</v>
      </c>
    </row>
    <row r="6056" spans="1:17">
      <c r="A6056" s="63" t="s">
        <v>79</v>
      </c>
      <c r="B6056" s="63" t="s">
        <v>44</v>
      </c>
      <c r="C6056" s="63" t="s">
        <v>47</v>
      </c>
      <c r="D6056" s="63">
        <v>7</v>
      </c>
      <c r="E6056" s="63">
        <v>1.5795710000000001</v>
      </c>
      <c r="F6056" s="63">
        <v>1.3803939999999999</v>
      </c>
      <c r="G6056" s="63">
        <v>-0.19917679999999999</v>
      </c>
      <c r="H6056" s="63">
        <v>52</v>
      </c>
      <c r="I6056" s="63">
        <v>-0.34406439999999999</v>
      </c>
      <c r="J6056" s="63">
        <v>-0.25846360000000002</v>
      </c>
      <c r="K6056" s="63">
        <v>-0.19917679999999999</v>
      </c>
      <c r="L6056" s="63">
        <v>-0.13988999999999999</v>
      </c>
      <c r="M6056" s="63">
        <v>-5.4289200000000003E-2</v>
      </c>
      <c r="N6056" s="63">
        <v>67</v>
      </c>
      <c r="O6056" s="63">
        <v>0.1130564</v>
      </c>
      <c r="P6056" s="63">
        <v>2</v>
      </c>
      <c r="Q6056" s="63">
        <v>1.2781749580960001E-2</v>
      </c>
    </row>
    <row r="6057" spans="1:17">
      <c r="A6057" s="63" t="s">
        <v>79</v>
      </c>
      <c r="B6057" s="63" t="s">
        <v>44</v>
      </c>
      <c r="C6057" s="63" t="s">
        <v>47</v>
      </c>
      <c r="D6057" s="63">
        <v>8</v>
      </c>
      <c r="E6057" s="63">
        <v>1.7964150000000001</v>
      </c>
      <c r="F6057" s="63">
        <v>1.7124630000000001</v>
      </c>
      <c r="G6057" s="63">
        <v>-8.3951799999999993E-2</v>
      </c>
      <c r="H6057" s="63">
        <v>51.902999999999999</v>
      </c>
      <c r="I6057" s="63">
        <v>-0.2288394</v>
      </c>
      <c r="J6057" s="63">
        <v>-0.1432387</v>
      </c>
      <c r="K6057" s="63">
        <v>-8.3951799999999993E-2</v>
      </c>
      <c r="L6057" s="63">
        <v>-2.4664999999999999E-2</v>
      </c>
      <c r="M6057" s="63">
        <v>6.0935799999999998E-2</v>
      </c>
      <c r="N6057" s="63">
        <v>67</v>
      </c>
      <c r="O6057" s="63">
        <v>0.1130564</v>
      </c>
      <c r="P6057" s="63">
        <v>2</v>
      </c>
      <c r="Q6057" s="63">
        <v>1.2781749580960001E-2</v>
      </c>
    </row>
    <row r="6058" spans="1:17">
      <c r="A6058" s="63" t="s">
        <v>79</v>
      </c>
      <c r="B6058" s="63" t="s">
        <v>44</v>
      </c>
      <c r="C6058" s="63" t="s">
        <v>47</v>
      </c>
      <c r="D6058" s="63">
        <v>9</v>
      </c>
      <c r="E6058" s="63">
        <v>1.6507579999999999</v>
      </c>
      <c r="F6058" s="63">
        <v>1.724091</v>
      </c>
      <c r="G6058" s="63">
        <v>7.3333599999999999E-2</v>
      </c>
      <c r="H6058" s="63">
        <v>48.447800000000001</v>
      </c>
      <c r="I6058" s="63">
        <v>-7.1554000000000006E-2</v>
      </c>
      <c r="J6058" s="63">
        <v>1.40468E-2</v>
      </c>
      <c r="K6058" s="63">
        <v>7.3333599999999999E-2</v>
      </c>
      <c r="L6058" s="63">
        <v>0.1326205</v>
      </c>
      <c r="M6058" s="63">
        <v>0.2182212</v>
      </c>
      <c r="N6058" s="63">
        <v>67</v>
      </c>
      <c r="O6058" s="63">
        <v>0.1130564</v>
      </c>
      <c r="P6058" s="63">
        <v>2</v>
      </c>
      <c r="Q6058" s="63">
        <v>1.2781749580960001E-2</v>
      </c>
    </row>
    <row r="6059" spans="1:17">
      <c r="A6059" s="63" t="s">
        <v>79</v>
      </c>
      <c r="B6059" s="63" t="s">
        <v>44</v>
      </c>
      <c r="C6059" s="63" t="s">
        <v>47</v>
      </c>
      <c r="D6059" s="63">
        <v>10</v>
      </c>
      <c r="E6059" s="63">
        <v>1.5719959999999999</v>
      </c>
      <c r="F6059" s="63">
        <v>1.6482399999999999</v>
      </c>
      <c r="G6059" s="63">
        <v>7.62438E-2</v>
      </c>
      <c r="H6059" s="63">
        <v>46.977600000000002</v>
      </c>
      <c r="I6059" s="63">
        <v>-6.8643800000000005E-2</v>
      </c>
      <c r="J6059" s="63">
        <v>1.69569E-2</v>
      </c>
      <c r="K6059" s="63">
        <v>7.62438E-2</v>
      </c>
      <c r="L6059" s="63">
        <v>0.1355306</v>
      </c>
      <c r="M6059" s="63">
        <v>0.22113140000000001</v>
      </c>
      <c r="N6059" s="63">
        <v>67</v>
      </c>
      <c r="O6059" s="63">
        <v>0.1130564</v>
      </c>
      <c r="P6059" s="63">
        <v>2</v>
      </c>
      <c r="Q6059" s="63">
        <v>1.2781749580960001E-2</v>
      </c>
    </row>
    <row r="6060" spans="1:17">
      <c r="A6060" s="63" t="s">
        <v>79</v>
      </c>
      <c r="B6060" s="63" t="s">
        <v>44</v>
      </c>
      <c r="C6060" s="63" t="s">
        <v>47</v>
      </c>
      <c r="D6060" s="63">
        <v>11</v>
      </c>
      <c r="E6060" s="63">
        <v>1.4496849999999999</v>
      </c>
      <c r="F6060" s="63">
        <v>1.604295</v>
      </c>
      <c r="G6060" s="63">
        <v>0.15461030000000001</v>
      </c>
      <c r="H6060" s="63">
        <v>46.022399999999998</v>
      </c>
      <c r="I6060" s="63">
        <v>9.7227000000000008E-3</v>
      </c>
      <c r="J6060" s="63">
        <v>9.5323400000000003E-2</v>
      </c>
      <c r="K6060" s="63">
        <v>0.15461030000000001</v>
      </c>
      <c r="L6060" s="63">
        <v>0.21389710000000001</v>
      </c>
      <c r="M6060" s="63">
        <v>0.29949789999999998</v>
      </c>
      <c r="N6060" s="63">
        <v>67</v>
      </c>
      <c r="O6060" s="63">
        <v>0.1130564</v>
      </c>
      <c r="P6060" s="63">
        <v>2</v>
      </c>
      <c r="Q6060" s="63">
        <v>1.2781749580960001E-2</v>
      </c>
    </row>
    <row r="6061" spans="1:17">
      <c r="A6061" s="63" t="s">
        <v>79</v>
      </c>
      <c r="B6061" s="63" t="s">
        <v>44</v>
      </c>
      <c r="C6061" s="63" t="s">
        <v>47</v>
      </c>
      <c r="D6061" s="63">
        <v>12</v>
      </c>
      <c r="E6061" s="63">
        <v>1.3735029999999999</v>
      </c>
      <c r="F6061" s="63">
        <v>1.5092639999999999</v>
      </c>
      <c r="G6061" s="63">
        <v>0.13576160000000001</v>
      </c>
      <c r="H6061" s="63">
        <v>47.029899999999998</v>
      </c>
      <c r="I6061" s="63">
        <v>-9.1260000000000004E-3</v>
      </c>
      <c r="J6061" s="63">
        <v>7.6474799999999996E-2</v>
      </c>
      <c r="K6061" s="63">
        <v>0.13576160000000001</v>
      </c>
      <c r="L6061" s="63">
        <v>0.19504850000000001</v>
      </c>
      <c r="M6061" s="63">
        <v>0.28064919999999999</v>
      </c>
      <c r="N6061" s="63">
        <v>67</v>
      </c>
      <c r="O6061" s="63">
        <v>0.1130564</v>
      </c>
      <c r="P6061" s="63">
        <v>2</v>
      </c>
      <c r="Q6061" s="63">
        <v>1.2781749580960001E-2</v>
      </c>
    </row>
    <row r="6062" spans="1:17">
      <c r="A6062" s="63" t="s">
        <v>79</v>
      </c>
      <c r="B6062" s="63" t="s">
        <v>44</v>
      </c>
      <c r="C6062" s="63" t="s">
        <v>47</v>
      </c>
      <c r="D6062" s="63">
        <v>13</v>
      </c>
      <c r="E6062" s="63">
        <v>1.2185360000000001</v>
      </c>
      <c r="F6062" s="63">
        <v>1.4696990000000001</v>
      </c>
      <c r="G6062" s="63">
        <v>0.25116240000000001</v>
      </c>
      <c r="H6062" s="63">
        <v>50.977600000000002</v>
      </c>
      <c r="I6062" s="63">
        <v>0.1062748</v>
      </c>
      <c r="J6062" s="63">
        <v>0.19187560000000001</v>
      </c>
      <c r="K6062" s="63">
        <v>0.25116240000000001</v>
      </c>
      <c r="L6062" s="63">
        <v>0.31044919999999998</v>
      </c>
      <c r="M6062" s="63">
        <v>0.39605000000000001</v>
      </c>
      <c r="N6062" s="63">
        <v>67</v>
      </c>
      <c r="O6062" s="63">
        <v>0.1130564</v>
      </c>
      <c r="P6062" s="63">
        <v>2</v>
      </c>
      <c r="Q6062" s="63">
        <v>1.2781749580960001E-2</v>
      </c>
    </row>
    <row r="6063" spans="1:17">
      <c r="A6063" s="63" t="s">
        <v>79</v>
      </c>
      <c r="B6063" s="63" t="s">
        <v>44</v>
      </c>
      <c r="C6063" s="63" t="s">
        <v>47</v>
      </c>
      <c r="D6063" s="63">
        <v>14</v>
      </c>
      <c r="E6063" s="63">
        <v>1.1046149999999999</v>
      </c>
      <c r="F6063" s="63">
        <v>1.3943110000000001</v>
      </c>
      <c r="G6063" s="63">
        <v>0.2896956</v>
      </c>
      <c r="H6063" s="63">
        <v>51.962699999999998</v>
      </c>
      <c r="I6063" s="63">
        <v>0.14480799999999999</v>
      </c>
      <c r="J6063" s="63">
        <v>0.2304088</v>
      </c>
      <c r="K6063" s="63">
        <v>0.2896956</v>
      </c>
      <c r="L6063" s="63">
        <v>0.34898249999999997</v>
      </c>
      <c r="M6063" s="63">
        <v>0.4345832</v>
      </c>
      <c r="N6063" s="63">
        <v>67</v>
      </c>
      <c r="O6063" s="63">
        <v>0.1130564</v>
      </c>
      <c r="P6063" s="63">
        <v>2</v>
      </c>
      <c r="Q6063" s="63">
        <v>1.2781749580960001E-2</v>
      </c>
    </row>
    <row r="6064" spans="1:17">
      <c r="A6064" s="63" t="s">
        <v>79</v>
      </c>
      <c r="B6064" s="63" t="s">
        <v>44</v>
      </c>
      <c r="C6064" s="63" t="s">
        <v>47</v>
      </c>
      <c r="D6064" s="63">
        <v>15</v>
      </c>
      <c r="E6064" s="63">
        <v>1.064014</v>
      </c>
      <c r="F6064" s="63">
        <v>1.319124</v>
      </c>
      <c r="G6064" s="63">
        <v>0.25511</v>
      </c>
      <c r="H6064" s="63">
        <v>52.4328</v>
      </c>
      <c r="I6064" s="63">
        <v>0.1102224</v>
      </c>
      <c r="J6064" s="63">
        <v>0.1958232</v>
      </c>
      <c r="K6064" s="63">
        <v>0.25511</v>
      </c>
      <c r="L6064" s="63">
        <v>0.31439689999999998</v>
      </c>
      <c r="M6064" s="63">
        <v>0.39999760000000001</v>
      </c>
      <c r="N6064" s="63">
        <v>67</v>
      </c>
      <c r="O6064" s="63">
        <v>0.1130564</v>
      </c>
      <c r="P6064" s="63">
        <v>2</v>
      </c>
      <c r="Q6064" s="63">
        <v>1.2781749580960001E-2</v>
      </c>
    </row>
    <row r="6065" spans="1:17">
      <c r="A6065" s="63" t="s">
        <v>79</v>
      </c>
      <c r="B6065" s="63" t="s">
        <v>44</v>
      </c>
      <c r="C6065" s="63" t="s">
        <v>47</v>
      </c>
      <c r="D6065" s="63">
        <v>16</v>
      </c>
      <c r="E6065" s="63">
        <v>1.0945339999999999</v>
      </c>
      <c r="F6065" s="63">
        <v>1.3120480000000001</v>
      </c>
      <c r="G6065" s="63">
        <v>0.21751329999999999</v>
      </c>
      <c r="H6065" s="63">
        <v>51.955199999999998</v>
      </c>
      <c r="I6065" s="63">
        <v>7.2625700000000001E-2</v>
      </c>
      <c r="J6065" s="63">
        <v>0.15822649999999999</v>
      </c>
      <c r="K6065" s="63">
        <v>0.21751329999999999</v>
      </c>
      <c r="L6065" s="63">
        <v>0.2768002</v>
      </c>
      <c r="M6065" s="63">
        <v>0.36240090000000003</v>
      </c>
      <c r="N6065" s="63">
        <v>67</v>
      </c>
      <c r="O6065" s="63">
        <v>0.1130564</v>
      </c>
      <c r="P6065" s="63">
        <v>2</v>
      </c>
      <c r="Q6065" s="63">
        <v>1.2781749580960001E-2</v>
      </c>
    </row>
    <row r="6066" spans="1:17">
      <c r="A6066" s="63" t="s">
        <v>79</v>
      </c>
      <c r="B6066" s="63" t="s">
        <v>44</v>
      </c>
      <c r="C6066" s="63" t="s">
        <v>47</v>
      </c>
      <c r="D6066" s="63">
        <v>17</v>
      </c>
      <c r="E6066" s="63">
        <v>1.1983699999999999</v>
      </c>
      <c r="F6066" s="63">
        <v>1.384188</v>
      </c>
      <c r="G6066" s="63">
        <v>0.18581739999999999</v>
      </c>
      <c r="H6066" s="63">
        <v>50.477600000000002</v>
      </c>
      <c r="I6066" s="63">
        <v>4.0929800000000002E-2</v>
      </c>
      <c r="J6066" s="63">
        <v>0.12653049999999999</v>
      </c>
      <c r="K6066" s="63">
        <v>0.18581739999999999</v>
      </c>
      <c r="L6066" s="63">
        <v>0.24510419999999999</v>
      </c>
      <c r="M6066" s="63">
        <v>0.33070500000000003</v>
      </c>
      <c r="N6066" s="63">
        <v>67</v>
      </c>
      <c r="O6066" s="63">
        <v>0.1130564</v>
      </c>
      <c r="P6066" s="63">
        <v>2</v>
      </c>
      <c r="Q6066" s="63">
        <v>1.2781749580960001E-2</v>
      </c>
    </row>
    <row r="6067" spans="1:17">
      <c r="A6067" s="63" t="s">
        <v>79</v>
      </c>
      <c r="B6067" s="63" t="s">
        <v>44</v>
      </c>
      <c r="C6067" s="63" t="s">
        <v>47</v>
      </c>
      <c r="D6067" s="63">
        <v>18</v>
      </c>
      <c r="E6067" s="63">
        <v>1.5577110000000001</v>
      </c>
      <c r="F6067" s="63">
        <v>1.636763</v>
      </c>
      <c r="G6067" s="63">
        <v>7.9052600000000001E-2</v>
      </c>
      <c r="H6067" s="63">
        <v>48.4925</v>
      </c>
      <c r="I6067" s="63">
        <v>-6.5835000000000005E-2</v>
      </c>
      <c r="J6067" s="63">
        <v>1.9765700000000001E-2</v>
      </c>
      <c r="K6067" s="63">
        <v>7.9052600000000001E-2</v>
      </c>
      <c r="L6067" s="63">
        <v>0.1383394</v>
      </c>
      <c r="M6067" s="63">
        <v>0.22394020000000001</v>
      </c>
      <c r="N6067" s="63">
        <v>67</v>
      </c>
      <c r="O6067" s="63">
        <v>0.1130564</v>
      </c>
      <c r="P6067" s="63">
        <v>2</v>
      </c>
      <c r="Q6067" s="63">
        <v>1.2781749580960001E-2</v>
      </c>
    </row>
    <row r="6068" spans="1:17">
      <c r="A6068" s="63" t="s">
        <v>79</v>
      </c>
      <c r="B6068" s="63" t="s">
        <v>44</v>
      </c>
      <c r="C6068" s="63" t="s">
        <v>47</v>
      </c>
      <c r="D6068" s="63">
        <v>19</v>
      </c>
      <c r="E6068" s="63">
        <v>1.8306469999999999</v>
      </c>
      <c r="F6068" s="63">
        <v>1.765879</v>
      </c>
      <c r="G6068" s="63">
        <v>-6.4768199999999998E-2</v>
      </c>
      <c r="H6068" s="63">
        <v>46.4925</v>
      </c>
      <c r="I6068" s="63">
        <v>-0.2096558</v>
      </c>
      <c r="J6068" s="63">
        <v>-0.124055</v>
      </c>
      <c r="K6068" s="63">
        <v>-6.4768199999999998E-2</v>
      </c>
      <c r="L6068" s="63">
        <v>-5.4814E-3</v>
      </c>
      <c r="M6068" s="63">
        <v>8.0119399999999993E-2</v>
      </c>
      <c r="N6068" s="63">
        <v>67</v>
      </c>
      <c r="O6068" s="63">
        <v>0.1130564</v>
      </c>
      <c r="P6068" s="63">
        <v>2</v>
      </c>
      <c r="Q6068" s="63">
        <v>1.2781749580960001E-2</v>
      </c>
    </row>
    <row r="6069" spans="1:17">
      <c r="A6069" s="63" t="s">
        <v>79</v>
      </c>
      <c r="B6069" s="63" t="s">
        <v>44</v>
      </c>
      <c r="C6069" s="63" t="s">
        <v>47</v>
      </c>
      <c r="D6069" s="63">
        <v>20</v>
      </c>
      <c r="E6069" s="63">
        <v>1.8717330000000001</v>
      </c>
      <c r="F6069" s="63">
        <v>1.7565649999999999</v>
      </c>
      <c r="G6069" s="63">
        <v>-0.1151682</v>
      </c>
      <c r="H6069" s="63">
        <v>45.4925</v>
      </c>
      <c r="I6069" s="63">
        <v>-0.2600558</v>
      </c>
      <c r="J6069" s="63">
        <v>-0.174455</v>
      </c>
      <c r="K6069" s="63">
        <v>-0.1151682</v>
      </c>
      <c r="L6069" s="63">
        <v>-5.5881399999999998E-2</v>
      </c>
      <c r="M6069" s="63">
        <v>2.97194E-2</v>
      </c>
      <c r="N6069" s="63">
        <v>67</v>
      </c>
      <c r="O6069" s="63">
        <v>0.1130564</v>
      </c>
      <c r="P6069" s="63">
        <v>2</v>
      </c>
      <c r="Q6069" s="63">
        <v>1.2781749580960001E-2</v>
      </c>
    </row>
    <row r="6070" spans="1:17">
      <c r="A6070" s="63" t="s">
        <v>79</v>
      </c>
      <c r="B6070" s="63" t="s">
        <v>44</v>
      </c>
      <c r="C6070" s="63" t="s">
        <v>47</v>
      </c>
      <c r="D6070" s="63">
        <v>21</v>
      </c>
      <c r="E6070" s="63">
        <v>1.865111</v>
      </c>
      <c r="F6070" s="63">
        <v>1.7172529999999999</v>
      </c>
      <c r="G6070" s="63">
        <v>-0.14785870000000001</v>
      </c>
      <c r="H6070" s="63">
        <v>44.4925</v>
      </c>
      <c r="I6070" s="63">
        <v>-0.29274630000000001</v>
      </c>
      <c r="J6070" s="63">
        <v>-0.20714560000000001</v>
      </c>
      <c r="K6070" s="63">
        <v>-0.14785870000000001</v>
      </c>
      <c r="L6070" s="63">
        <v>-8.8571899999999995E-2</v>
      </c>
      <c r="M6070" s="63">
        <v>-2.9711E-3</v>
      </c>
      <c r="N6070" s="63">
        <v>67</v>
      </c>
      <c r="O6070" s="63">
        <v>0.1130564</v>
      </c>
      <c r="P6070" s="63">
        <v>2</v>
      </c>
      <c r="Q6070" s="63">
        <v>1.2781749580960001E-2</v>
      </c>
    </row>
    <row r="6071" spans="1:17">
      <c r="A6071" s="63" t="s">
        <v>79</v>
      </c>
      <c r="B6071" s="63" t="s">
        <v>44</v>
      </c>
      <c r="C6071" s="63" t="s">
        <v>47</v>
      </c>
      <c r="D6071" s="63">
        <v>22</v>
      </c>
      <c r="E6071" s="63">
        <v>1.7060059999999999</v>
      </c>
      <c r="F6071" s="63">
        <v>1.55772</v>
      </c>
      <c r="G6071" s="63">
        <v>-0.14828649999999999</v>
      </c>
      <c r="H6071" s="63">
        <v>42.022399999999998</v>
      </c>
      <c r="I6071" s="63">
        <v>-0.29317409999999999</v>
      </c>
      <c r="J6071" s="63">
        <v>-0.20757329999999999</v>
      </c>
      <c r="K6071" s="63">
        <v>-0.14828649999999999</v>
      </c>
      <c r="L6071" s="63">
        <v>-8.8999599999999998E-2</v>
      </c>
      <c r="M6071" s="63">
        <v>-3.3988999999999998E-3</v>
      </c>
      <c r="N6071" s="63">
        <v>67</v>
      </c>
      <c r="O6071" s="63">
        <v>0.1130564</v>
      </c>
      <c r="P6071" s="63">
        <v>2</v>
      </c>
      <c r="Q6071" s="63">
        <v>1.2781749580960001E-2</v>
      </c>
    </row>
    <row r="6072" spans="1:17">
      <c r="A6072" s="63" t="s">
        <v>79</v>
      </c>
      <c r="B6072" s="63" t="s">
        <v>44</v>
      </c>
      <c r="C6072" s="63" t="s">
        <v>47</v>
      </c>
      <c r="D6072" s="63">
        <v>23</v>
      </c>
      <c r="E6072" s="63">
        <v>1.4734119999999999</v>
      </c>
      <c r="F6072" s="63">
        <v>1.3332329999999999</v>
      </c>
      <c r="G6072" s="63">
        <v>-0.14017840000000001</v>
      </c>
      <c r="H6072" s="63">
        <v>40.037300000000002</v>
      </c>
      <c r="I6072" s="63">
        <v>-0.28506599999999999</v>
      </c>
      <c r="J6072" s="63">
        <v>-0.19946530000000001</v>
      </c>
      <c r="K6072" s="63">
        <v>-0.14017840000000001</v>
      </c>
      <c r="L6072" s="63">
        <v>-8.0891599999999994E-2</v>
      </c>
      <c r="M6072" s="63">
        <v>4.7092000000000002E-3</v>
      </c>
      <c r="N6072" s="63">
        <v>67</v>
      </c>
      <c r="O6072" s="63">
        <v>0.1130564</v>
      </c>
      <c r="P6072" s="63">
        <v>2</v>
      </c>
      <c r="Q6072" s="63">
        <v>1.2781749580960001E-2</v>
      </c>
    </row>
    <row r="6073" spans="1:17">
      <c r="A6073" s="63" t="s">
        <v>79</v>
      </c>
      <c r="B6073" s="63" t="s">
        <v>44</v>
      </c>
      <c r="C6073" s="63" t="s">
        <v>47</v>
      </c>
      <c r="D6073" s="63">
        <v>24</v>
      </c>
      <c r="E6073" s="63">
        <v>1.2145600000000001</v>
      </c>
      <c r="F6073" s="63">
        <v>1.072468</v>
      </c>
      <c r="G6073" s="63">
        <v>-0.14209150000000001</v>
      </c>
      <c r="H6073" s="63">
        <v>40.029899999999998</v>
      </c>
      <c r="I6073" s="63">
        <v>-0.28697909999999999</v>
      </c>
      <c r="J6073" s="63">
        <v>-0.20137830000000001</v>
      </c>
      <c r="K6073" s="63">
        <v>-0.14209150000000001</v>
      </c>
      <c r="L6073" s="63">
        <v>-8.2804699999999995E-2</v>
      </c>
      <c r="M6073" s="63">
        <v>2.7961000000000001E-3</v>
      </c>
      <c r="N6073" s="63">
        <v>67</v>
      </c>
      <c r="O6073" s="63">
        <v>0.1130564</v>
      </c>
      <c r="P6073" s="63">
        <v>2</v>
      </c>
      <c r="Q6073" s="63">
        <v>1.2781749580960001E-2</v>
      </c>
    </row>
    <row r="6074" spans="1:17">
      <c r="A6074" s="63" t="s">
        <v>79</v>
      </c>
      <c r="B6074" s="63" t="s">
        <v>44</v>
      </c>
      <c r="C6074" s="63" t="s">
        <v>48</v>
      </c>
      <c r="D6074" s="63">
        <v>1</v>
      </c>
      <c r="E6074" s="63">
        <v>1.0274319999999999</v>
      </c>
      <c r="F6074" s="63">
        <v>0.88252819999999998</v>
      </c>
      <c r="G6074" s="63">
        <v>-0.1449037</v>
      </c>
      <c r="H6074" s="63">
        <v>46.052199999999999</v>
      </c>
      <c r="I6074" s="63">
        <v>-0.28979129999999997</v>
      </c>
      <c r="J6074" s="63">
        <v>-0.2041906</v>
      </c>
      <c r="K6074" s="63">
        <v>-0.1449037</v>
      </c>
      <c r="L6074" s="63">
        <v>-8.5616899999999996E-2</v>
      </c>
      <c r="M6074" s="63">
        <v>-1.6099999999999998E-5</v>
      </c>
      <c r="N6074" s="63">
        <v>67</v>
      </c>
      <c r="O6074" s="63">
        <v>0.1130564</v>
      </c>
      <c r="P6074" s="63">
        <v>3</v>
      </c>
      <c r="Q6074" s="63">
        <v>1.2781749580960001E-2</v>
      </c>
    </row>
    <row r="6075" spans="1:17">
      <c r="A6075" s="63" t="s">
        <v>79</v>
      </c>
      <c r="B6075" s="63" t="s">
        <v>44</v>
      </c>
      <c r="C6075" s="63" t="s">
        <v>48</v>
      </c>
      <c r="D6075" s="63">
        <v>2</v>
      </c>
      <c r="E6075" s="63">
        <v>0.95940879999999995</v>
      </c>
      <c r="F6075" s="63">
        <v>0.79859290000000005</v>
      </c>
      <c r="G6075" s="63">
        <v>-0.16081580000000001</v>
      </c>
      <c r="H6075" s="63">
        <v>46.485100000000003</v>
      </c>
      <c r="I6075" s="63">
        <v>-0.30570340000000001</v>
      </c>
      <c r="J6075" s="63">
        <v>-0.22010270000000001</v>
      </c>
      <c r="K6075" s="63">
        <v>-0.16081580000000001</v>
      </c>
      <c r="L6075" s="63">
        <v>-0.10152899999999999</v>
      </c>
      <c r="M6075" s="63">
        <v>-1.59282E-2</v>
      </c>
      <c r="N6075" s="63">
        <v>67</v>
      </c>
      <c r="O6075" s="63">
        <v>0.1130564</v>
      </c>
      <c r="P6075" s="63">
        <v>3</v>
      </c>
      <c r="Q6075" s="63">
        <v>1.2781749580960001E-2</v>
      </c>
    </row>
    <row r="6076" spans="1:17">
      <c r="A6076" s="63" t="s">
        <v>79</v>
      </c>
      <c r="B6076" s="63" t="s">
        <v>44</v>
      </c>
      <c r="C6076" s="63" t="s">
        <v>48</v>
      </c>
      <c r="D6076" s="63">
        <v>3</v>
      </c>
      <c r="E6076" s="63">
        <v>0.95600799999999997</v>
      </c>
      <c r="F6076" s="63">
        <v>0.79961159999999998</v>
      </c>
      <c r="G6076" s="63">
        <v>-0.15639639999999999</v>
      </c>
      <c r="H6076" s="63">
        <v>45.977600000000002</v>
      </c>
      <c r="I6076" s="63">
        <v>-0.301284</v>
      </c>
      <c r="J6076" s="63">
        <v>-0.21568329999999999</v>
      </c>
      <c r="K6076" s="63">
        <v>-0.15639639999999999</v>
      </c>
      <c r="L6076" s="63">
        <v>-9.7109600000000004E-2</v>
      </c>
      <c r="M6076" s="63">
        <v>-1.1508900000000001E-2</v>
      </c>
      <c r="N6076" s="63">
        <v>67</v>
      </c>
      <c r="O6076" s="63">
        <v>0.1130564</v>
      </c>
      <c r="P6076" s="63">
        <v>3</v>
      </c>
      <c r="Q6076" s="63">
        <v>1.2781749580960001E-2</v>
      </c>
    </row>
    <row r="6077" spans="1:17">
      <c r="A6077" s="63" t="s">
        <v>79</v>
      </c>
      <c r="B6077" s="63" t="s">
        <v>44</v>
      </c>
      <c r="C6077" s="63" t="s">
        <v>48</v>
      </c>
      <c r="D6077" s="63">
        <v>4</v>
      </c>
      <c r="E6077" s="63">
        <v>0.98130390000000001</v>
      </c>
      <c r="F6077" s="63">
        <v>0.82345369999999996</v>
      </c>
      <c r="G6077" s="63">
        <v>-0.1578503</v>
      </c>
      <c r="H6077" s="63">
        <v>44.4925</v>
      </c>
      <c r="I6077" s="63">
        <v>-0.3027379</v>
      </c>
      <c r="J6077" s="63">
        <v>-0.2171371</v>
      </c>
      <c r="K6077" s="63">
        <v>-0.1578503</v>
      </c>
      <c r="L6077" s="63">
        <v>-9.8563399999999995E-2</v>
      </c>
      <c r="M6077" s="63">
        <v>-1.2962700000000001E-2</v>
      </c>
      <c r="N6077" s="63">
        <v>67</v>
      </c>
      <c r="O6077" s="63">
        <v>0.1130564</v>
      </c>
      <c r="P6077" s="63">
        <v>3</v>
      </c>
      <c r="Q6077" s="63">
        <v>1.2781749580960001E-2</v>
      </c>
    </row>
    <row r="6078" spans="1:17">
      <c r="A6078" s="63" t="s">
        <v>79</v>
      </c>
      <c r="B6078" s="63" t="s">
        <v>44</v>
      </c>
      <c r="C6078" s="63" t="s">
        <v>48</v>
      </c>
      <c r="D6078" s="63">
        <v>5</v>
      </c>
      <c r="E6078" s="63">
        <v>1.0237579999999999</v>
      </c>
      <c r="F6078" s="63">
        <v>0.86666509999999997</v>
      </c>
      <c r="G6078" s="63">
        <v>-0.1570928</v>
      </c>
      <c r="H6078" s="63">
        <v>43.522399999999998</v>
      </c>
      <c r="I6078" s="63">
        <v>-0.30198039999999998</v>
      </c>
      <c r="J6078" s="63">
        <v>-0.21637960000000001</v>
      </c>
      <c r="K6078" s="63">
        <v>-0.1570928</v>
      </c>
      <c r="L6078" s="63">
        <v>-9.7806000000000004E-2</v>
      </c>
      <c r="M6078" s="63">
        <v>-1.2205199999999999E-2</v>
      </c>
      <c r="N6078" s="63">
        <v>67</v>
      </c>
      <c r="O6078" s="63">
        <v>0.1130564</v>
      </c>
      <c r="P6078" s="63">
        <v>3</v>
      </c>
      <c r="Q6078" s="63">
        <v>1.2781749580960001E-2</v>
      </c>
    </row>
    <row r="6079" spans="1:17">
      <c r="A6079" s="63" t="s">
        <v>79</v>
      </c>
      <c r="B6079" s="63" t="s">
        <v>44</v>
      </c>
      <c r="C6079" s="63" t="s">
        <v>48</v>
      </c>
      <c r="D6079" s="63">
        <v>6</v>
      </c>
      <c r="E6079" s="63">
        <v>1.1951320000000001</v>
      </c>
      <c r="F6079" s="63">
        <v>0.95989420000000003</v>
      </c>
      <c r="G6079" s="63">
        <v>-0.2352378</v>
      </c>
      <c r="H6079" s="63">
        <v>43.522399999999998</v>
      </c>
      <c r="I6079" s="63">
        <v>-0.3801254</v>
      </c>
      <c r="J6079" s="63">
        <v>-0.29452460000000003</v>
      </c>
      <c r="K6079" s="63">
        <v>-0.2352378</v>
      </c>
      <c r="L6079" s="63">
        <v>-0.17595089999999999</v>
      </c>
      <c r="M6079" s="63">
        <v>-9.0350200000000006E-2</v>
      </c>
      <c r="N6079" s="63">
        <v>67</v>
      </c>
      <c r="O6079" s="63">
        <v>0.1130564</v>
      </c>
      <c r="P6079" s="63">
        <v>3</v>
      </c>
      <c r="Q6079" s="63">
        <v>1.2781749580960001E-2</v>
      </c>
    </row>
    <row r="6080" spans="1:17">
      <c r="A6080" s="63" t="s">
        <v>79</v>
      </c>
      <c r="B6080" s="63" t="s">
        <v>44</v>
      </c>
      <c r="C6080" s="63" t="s">
        <v>48</v>
      </c>
      <c r="D6080" s="63">
        <v>7</v>
      </c>
      <c r="E6080" s="63">
        <v>1.5603149999999999</v>
      </c>
      <c r="F6080" s="63">
        <v>1.361138</v>
      </c>
      <c r="G6080" s="63">
        <v>-0.19917679999999999</v>
      </c>
      <c r="H6080" s="63">
        <v>43.014899999999997</v>
      </c>
      <c r="I6080" s="63">
        <v>-0.34406439999999999</v>
      </c>
      <c r="J6080" s="63">
        <v>-0.25846360000000002</v>
      </c>
      <c r="K6080" s="63">
        <v>-0.19917679999999999</v>
      </c>
      <c r="L6080" s="63">
        <v>-0.13988999999999999</v>
      </c>
      <c r="M6080" s="63">
        <v>-5.4289200000000003E-2</v>
      </c>
      <c r="N6080" s="63">
        <v>67</v>
      </c>
      <c r="O6080" s="63">
        <v>0.1130564</v>
      </c>
      <c r="P6080" s="63">
        <v>3</v>
      </c>
      <c r="Q6080" s="63">
        <v>1.2781749580960001E-2</v>
      </c>
    </row>
    <row r="6081" spans="1:17">
      <c r="A6081" s="63" t="s">
        <v>79</v>
      </c>
      <c r="B6081" s="63" t="s">
        <v>44</v>
      </c>
      <c r="C6081" s="63" t="s">
        <v>48</v>
      </c>
      <c r="D6081" s="63">
        <v>8</v>
      </c>
      <c r="E6081" s="63">
        <v>1.780119</v>
      </c>
      <c r="F6081" s="63">
        <v>1.696167</v>
      </c>
      <c r="G6081" s="63">
        <v>-8.3951700000000004E-2</v>
      </c>
      <c r="H6081" s="63">
        <v>44.0075</v>
      </c>
      <c r="I6081" s="63">
        <v>-0.2288393</v>
      </c>
      <c r="J6081" s="63">
        <v>-0.14323849999999999</v>
      </c>
      <c r="K6081" s="63">
        <v>-8.3951700000000004E-2</v>
      </c>
      <c r="L6081" s="63">
        <v>-2.46649E-2</v>
      </c>
      <c r="M6081" s="63">
        <v>6.0935900000000001E-2</v>
      </c>
      <c r="N6081" s="63">
        <v>67</v>
      </c>
      <c r="O6081" s="63">
        <v>0.1130564</v>
      </c>
      <c r="P6081" s="63">
        <v>3</v>
      </c>
      <c r="Q6081" s="63">
        <v>1.2781749580960001E-2</v>
      </c>
    </row>
    <row r="6082" spans="1:17">
      <c r="A6082" s="63" t="s">
        <v>79</v>
      </c>
      <c r="B6082" s="63" t="s">
        <v>44</v>
      </c>
      <c r="C6082" s="63" t="s">
        <v>48</v>
      </c>
      <c r="D6082" s="63">
        <v>9</v>
      </c>
      <c r="E6082" s="63">
        <v>1.657378</v>
      </c>
      <c r="F6082" s="63">
        <v>1.7307110000000001</v>
      </c>
      <c r="G6082" s="63">
        <v>7.3333599999999999E-2</v>
      </c>
      <c r="H6082" s="63">
        <v>46.5</v>
      </c>
      <c r="I6082" s="63">
        <v>-7.1554000000000006E-2</v>
      </c>
      <c r="J6082" s="63">
        <v>1.40468E-2</v>
      </c>
      <c r="K6082" s="63">
        <v>7.3333599999999999E-2</v>
      </c>
      <c r="L6082" s="63">
        <v>0.1326205</v>
      </c>
      <c r="M6082" s="63">
        <v>0.2182212</v>
      </c>
      <c r="N6082" s="63">
        <v>67</v>
      </c>
      <c r="O6082" s="63">
        <v>0.1130564</v>
      </c>
      <c r="P6082" s="63">
        <v>3</v>
      </c>
      <c r="Q6082" s="63">
        <v>1.2781749580960001E-2</v>
      </c>
    </row>
    <row r="6083" spans="1:17">
      <c r="A6083" s="63" t="s">
        <v>79</v>
      </c>
      <c r="B6083" s="63" t="s">
        <v>44</v>
      </c>
      <c r="C6083" s="63" t="s">
        <v>48</v>
      </c>
      <c r="D6083" s="63">
        <v>10</v>
      </c>
      <c r="E6083" s="63">
        <v>1.59558</v>
      </c>
      <c r="F6083" s="63">
        <v>1.671824</v>
      </c>
      <c r="G6083" s="63">
        <v>7.62438E-2</v>
      </c>
      <c r="H6083" s="63">
        <v>49.440300000000001</v>
      </c>
      <c r="I6083" s="63">
        <v>-6.8643800000000005E-2</v>
      </c>
      <c r="J6083" s="63">
        <v>1.69569E-2</v>
      </c>
      <c r="K6083" s="63">
        <v>7.62438E-2</v>
      </c>
      <c r="L6083" s="63">
        <v>0.1355306</v>
      </c>
      <c r="M6083" s="63">
        <v>0.22113140000000001</v>
      </c>
      <c r="N6083" s="63">
        <v>67</v>
      </c>
      <c r="O6083" s="63">
        <v>0.1130564</v>
      </c>
      <c r="P6083" s="63">
        <v>3</v>
      </c>
      <c r="Q6083" s="63">
        <v>1.2781749580960001E-2</v>
      </c>
    </row>
    <row r="6084" spans="1:17">
      <c r="A6084" s="63" t="s">
        <v>79</v>
      </c>
      <c r="B6084" s="63" t="s">
        <v>44</v>
      </c>
      <c r="C6084" s="63" t="s">
        <v>48</v>
      </c>
      <c r="D6084" s="63">
        <v>11</v>
      </c>
      <c r="E6084" s="63">
        <v>1.4848159999999999</v>
      </c>
      <c r="F6084" s="63">
        <v>1.639426</v>
      </c>
      <c r="G6084" s="63">
        <v>0.15461030000000001</v>
      </c>
      <c r="H6084" s="63">
        <v>48.470100000000002</v>
      </c>
      <c r="I6084" s="63">
        <v>9.7227000000000008E-3</v>
      </c>
      <c r="J6084" s="63">
        <v>9.5323400000000003E-2</v>
      </c>
      <c r="K6084" s="63">
        <v>0.15461030000000001</v>
      </c>
      <c r="L6084" s="63">
        <v>0.21389710000000001</v>
      </c>
      <c r="M6084" s="63">
        <v>0.29949789999999998</v>
      </c>
      <c r="N6084" s="63">
        <v>67</v>
      </c>
      <c r="O6084" s="63">
        <v>0.1130564</v>
      </c>
      <c r="P6084" s="63">
        <v>3</v>
      </c>
      <c r="Q6084" s="63">
        <v>1.2781749580960001E-2</v>
      </c>
    </row>
    <row r="6085" spans="1:17">
      <c r="A6085" s="63" t="s">
        <v>79</v>
      </c>
      <c r="B6085" s="63" t="s">
        <v>44</v>
      </c>
      <c r="C6085" s="63" t="s">
        <v>48</v>
      </c>
      <c r="D6085" s="63">
        <v>12</v>
      </c>
      <c r="E6085" s="63">
        <v>1.423055</v>
      </c>
      <c r="F6085" s="63">
        <v>1.558816</v>
      </c>
      <c r="G6085" s="63">
        <v>0.13576160000000001</v>
      </c>
      <c r="H6085" s="63">
        <v>47.0075</v>
      </c>
      <c r="I6085" s="63">
        <v>-9.1260000000000004E-3</v>
      </c>
      <c r="J6085" s="63">
        <v>7.6474799999999996E-2</v>
      </c>
      <c r="K6085" s="63">
        <v>0.13576160000000001</v>
      </c>
      <c r="L6085" s="63">
        <v>0.19504850000000001</v>
      </c>
      <c r="M6085" s="63">
        <v>0.28064919999999999</v>
      </c>
      <c r="N6085" s="63">
        <v>67</v>
      </c>
      <c r="O6085" s="63">
        <v>0.1130564</v>
      </c>
      <c r="P6085" s="63">
        <v>3</v>
      </c>
      <c r="Q6085" s="63">
        <v>1.2781749580960001E-2</v>
      </c>
    </row>
    <row r="6086" spans="1:17">
      <c r="A6086" s="63" t="s">
        <v>79</v>
      </c>
      <c r="B6086" s="63" t="s">
        <v>44</v>
      </c>
      <c r="C6086" s="63" t="s">
        <v>48</v>
      </c>
      <c r="D6086" s="63">
        <v>13</v>
      </c>
      <c r="E6086" s="63">
        <v>1.2706649999999999</v>
      </c>
      <c r="F6086" s="63">
        <v>1.521828</v>
      </c>
      <c r="G6086" s="63">
        <v>0.25116240000000001</v>
      </c>
      <c r="H6086" s="63">
        <v>48.0075</v>
      </c>
      <c r="I6086" s="63">
        <v>0.1062748</v>
      </c>
      <c r="J6086" s="63">
        <v>0.19187560000000001</v>
      </c>
      <c r="K6086" s="63">
        <v>0.25116240000000001</v>
      </c>
      <c r="L6086" s="63">
        <v>0.31044919999999998</v>
      </c>
      <c r="M6086" s="63">
        <v>0.39605000000000001</v>
      </c>
      <c r="N6086" s="63">
        <v>67</v>
      </c>
      <c r="O6086" s="63">
        <v>0.1130564</v>
      </c>
      <c r="P6086" s="63">
        <v>3</v>
      </c>
      <c r="Q6086" s="63">
        <v>1.2781749580960001E-2</v>
      </c>
    </row>
    <row r="6087" spans="1:17">
      <c r="A6087" s="63" t="s">
        <v>79</v>
      </c>
      <c r="B6087" s="63" t="s">
        <v>44</v>
      </c>
      <c r="C6087" s="63" t="s">
        <v>48</v>
      </c>
      <c r="D6087" s="63">
        <v>14</v>
      </c>
      <c r="E6087" s="63">
        <v>1.1448579999999999</v>
      </c>
      <c r="F6087" s="63">
        <v>1.4345540000000001</v>
      </c>
      <c r="G6087" s="63">
        <v>0.2896956</v>
      </c>
      <c r="H6087" s="63">
        <v>50.022399999999998</v>
      </c>
      <c r="I6087" s="63">
        <v>0.14480799999999999</v>
      </c>
      <c r="J6087" s="63">
        <v>0.2304088</v>
      </c>
      <c r="K6087" s="63">
        <v>0.2896956</v>
      </c>
      <c r="L6087" s="63">
        <v>0.34898249999999997</v>
      </c>
      <c r="M6087" s="63">
        <v>0.4345832</v>
      </c>
      <c r="N6087" s="63">
        <v>67</v>
      </c>
      <c r="O6087" s="63">
        <v>0.1130564</v>
      </c>
      <c r="P6087" s="63">
        <v>3</v>
      </c>
      <c r="Q6087" s="63">
        <v>1.2781749580960001E-2</v>
      </c>
    </row>
    <row r="6088" spans="1:17">
      <c r="A6088" s="63" t="s">
        <v>79</v>
      </c>
      <c r="B6088" s="63" t="s">
        <v>44</v>
      </c>
      <c r="C6088" s="63" t="s">
        <v>48</v>
      </c>
      <c r="D6088" s="63">
        <v>15</v>
      </c>
      <c r="E6088" s="63">
        <v>1.1103799999999999</v>
      </c>
      <c r="F6088" s="63">
        <v>1.3654900000000001</v>
      </c>
      <c r="G6088" s="63">
        <v>0.25511</v>
      </c>
      <c r="H6088" s="63">
        <v>47.022399999999998</v>
      </c>
      <c r="I6088" s="63">
        <v>0.1102224</v>
      </c>
      <c r="J6088" s="63">
        <v>0.1958232</v>
      </c>
      <c r="K6088" s="63">
        <v>0.25511</v>
      </c>
      <c r="L6088" s="63">
        <v>0.31439689999999998</v>
      </c>
      <c r="M6088" s="63">
        <v>0.39999760000000001</v>
      </c>
      <c r="N6088" s="63">
        <v>67</v>
      </c>
      <c r="O6088" s="63">
        <v>0.1130564</v>
      </c>
      <c r="P6088" s="63">
        <v>3</v>
      </c>
      <c r="Q6088" s="63">
        <v>1.2781749580960001E-2</v>
      </c>
    </row>
    <row r="6089" spans="1:17">
      <c r="A6089" s="63" t="s">
        <v>79</v>
      </c>
      <c r="B6089" s="63" t="s">
        <v>44</v>
      </c>
      <c r="C6089" s="63" t="s">
        <v>48</v>
      </c>
      <c r="D6089" s="63">
        <v>16</v>
      </c>
      <c r="E6089" s="63">
        <v>1.1537280000000001</v>
      </c>
      <c r="F6089" s="63">
        <v>1.3712420000000001</v>
      </c>
      <c r="G6089" s="63">
        <v>0.21751329999999999</v>
      </c>
      <c r="H6089" s="63">
        <v>48.037300000000002</v>
      </c>
      <c r="I6089" s="63">
        <v>7.2625700000000001E-2</v>
      </c>
      <c r="J6089" s="63">
        <v>0.15822649999999999</v>
      </c>
      <c r="K6089" s="63">
        <v>0.21751329999999999</v>
      </c>
      <c r="L6089" s="63">
        <v>0.2768002</v>
      </c>
      <c r="M6089" s="63">
        <v>0.36240090000000003</v>
      </c>
      <c r="N6089" s="63">
        <v>67</v>
      </c>
      <c r="O6089" s="63">
        <v>0.1130564</v>
      </c>
      <c r="P6089" s="63">
        <v>3</v>
      </c>
      <c r="Q6089" s="63">
        <v>1.2781749580960001E-2</v>
      </c>
    </row>
    <row r="6090" spans="1:17">
      <c r="A6090" s="63" t="s">
        <v>79</v>
      </c>
      <c r="B6090" s="63" t="s">
        <v>44</v>
      </c>
      <c r="C6090" s="63" t="s">
        <v>48</v>
      </c>
      <c r="D6090" s="63">
        <v>17</v>
      </c>
      <c r="E6090" s="63">
        <v>1.282422</v>
      </c>
      <c r="F6090" s="63">
        <v>1.46824</v>
      </c>
      <c r="G6090" s="63">
        <v>0.1858175</v>
      </c>
      <c r="H6090" s="63">
        <v>47.544800000000002</v>
      </c>
      <c r="I6090" s="63">
        <v>4.0929899999999998E-2</v>
      </c>
      <c r="J6090" s="63">
        <v>0.12653059999999999</v>
      </c>
      <c r="K6090" s="63">
        <v>0.1858175</v>
      </c>
      <c r="L6090" s="63">
        <v>0.2451043</v>
      </c>
      <c r="M6090" s="63">
        <v>0.33070509999999997</v>
      </c>
      <c r="N6090" s="63">
        <v>67</v>
      </c>
      <c r="O6090" s="63">
        <v>0.1130564</v>
      </c>
      <c r="P6090" s="63">
        <v>3</v>
      </c>
      <c r="Q6090" s="63">
        <v>1.2781749580960001E-2</v>
      </c>
    </row>
    <row r="6091" spans="1:17">
      <c r="A6091" s="63" t="s">
        <v>79</v>
      </c>
      <c r="B6091" s="63" t="s">
        <v>44</v>
      </c>
      <c r="C6091" s="63" t="s">
        <v>48</v>
      </c>
      <c r="D6091" s="63">
        <v>18</v>
      </c>
      <c r="E6091" s="63">
        <v>1.6847129999999999</v>
      </c>
      <c r="F6091" s="63">
        <v>1.7637659999999999</v>
      </c>
      <c r="G6091" s="63">
        <v>7.9052600000000001E-2</v>
      </c>
      <c r="H6091" s="63">
        <v>46.044800000000002</v>
      </c>
      <c r="I6091" s="63">
        <v>-6.5835000000000005E-2</v>
      </c>
      <c r="J6091" s="63">
        <v>1.9765700000000001E-2</v>
      </c>
      <c r="K6091" s="63">
        <v>7.9052600000000001E-2</v>
      </c>
      <c r="L6091" s="63">
        <v>0.1383394</v>
      </c>
      <c r="M6091" s="63">
        <v>0.22394020000000001</v>
      </c>
      <c r="N6091" s="63">
        <v>67</v>
      </c>
      <c r="O6091" s="63">
        <v>0.1130564</v>
      </c>
      <c r="P6091" s="63">
        <v>3</v>
      </c>
      <c r="Q6091" s="63">
        <v>1.2781749580960001E-2</v>
      </c>
    </row>
    <row r="6092" spans="1:17">
      <c r="A6092" s="63" t="s">
        <v>79</v>
      </c>
      <c r="B6092" s="63" t="s">
        <v>44</v>
      </c>
      <c r="C6092" s="63" t="s">
        <v>48</v>
      </c>
      <c r="D6092" s="63">
        <v>19</v>
      </c>
      <c r="E6092" s="63">
        <v>1.949567</v>
      </c>
      <c r="F6092" s="63">
        <v>1.8847989999999999</v>
      </c>
      <c r="G6092" s="63">
        <v>-6.4768199999999998E-2</v>
      </c>
      <c r="H6092" s="63">
        <v>45.044800000000002</v>
      </c>
      <c r="I6092" s="63">
        <v>-0.2096558</v>
      </c>
      <c r="J6092" s="63">
        <v>-0.124055</v>
      </c>
      <c r="K6092" s="63">
        <v>-6.4768199999999998E-2</v>
      </c>
      <c r="L6092" s="63">
        <v>-5.4814E-3</v>
      </c>
      <c r="M6092" s="63">
        <v>8.0119399999999993E-2</v>
      </c>
      <c r="N6092" s="63">
        <v>67</v>
      </c>
      <c r="O6092" s="63">
        <v>0.1130564</v>
      </c>
      <c r="P6092" s="63">
        <v>3</v>
      </c>
      <c r="Q6092" s="63">
        <v>1.2781749580960001E-2</v>
      </c>
    </row>
    <row r="6093" spans="1:17">
      <c r="A6093" s="63" t="s">
        <v>79</v>
      </c>
      <c r="B6093" s="63" t="s">
        <v>44</v>
      </c>
      <c r="C6093" s="63" t="s">
        <v>48</v>
      </c>
      <c r="D6093" s="63">
        <v>20</v>
      </c>
      <c r="E6093" s="63">
        <v>1.9611460000000001</v>
      </c>
      <c r="F6093" s="63">
        <v>1.8459779999999999</v>
      </c>
      <c r="G6093" s="63">
        <v>-0.1151682</v>
      </c>
      <c r="H6093" s="63">
        <v>43.552199999999999</v>
      </c>
      <c r="I6093" s="63">
        <v>-0.2600558</v>
      </c>
      <c r="J6093" s="63">
        <v>-0.174455</v>
      </c>
      <c r="K6093" s="63">
        <v>-0.1151682</v>
      </c>
      <c r="L6093" s="63">
        <v>-5.5881399999999998E-2</v>
      </c>
      <c r="M6093" s="63">
        <v>2.97194E-2</v>
      </c>
      <c r="N6093" s="63">
        <v>67</v>
      </c>
      <c r="O6093" s="63">
        <v>0.1130564</v>
      </c>
      <c r="P6093" s="63">
        <v>3</v>
      </c>
      <c r="Q6093" s="63">
        <v>1.2781749580960001E-2</v>
      </c>
    </row>
    <row r="6094" spans="1:17">
      <c r="A6094" s="63" t="s">
        <v>79</v>
      </c>
      <c r="B6094" s="63" t="s">
        <v>44</v>
      </c>
      <c r="C6094" s="63" t="s">
        <v>48</v>
      </c>
      <c r="D6094" s="63">
        <v>21</v>
      </c>
      <c r="E6094" s="63">
        <v>1.9336800000000001</v>
      </c>
      <c r="F6094" s="63">
        <v>1.7858210000000001</v>
      </c>
      <c r="G6094" s="63">
        <v>-0.14785870000000001</v>
      </c>
      <c r="H6094" s="63">
        <v>41.074599999999997</v>
      </c>
      <c r="I6094" s="63">
        <v>-0.29274630000000001</v>
      </c>
      <c r="J6094" s="63">
        <v>-0.20714560000000001</v>
      </c>
      <c r="K6094" s="63">
        <v>-0.14785870000000001</v>
      </c>
      <c r="L6094" s="63">
        <v>-8.8571899999999995E-2</v>
      </c>
      <c r="M6094" s="63">
        <v>-2.9711E-3</v>
      </c>
      <c r="N6094" s="63">
        <v>67</v>
      </c>
      <c r="O6094" s="63">
        <v>0.1130564</v>
      </c>
      <c r="P6094" s="63">
        <v>3</v>
      </c>
      <c r="Q6094" s="63">
        <v>1.2781749580960001E-2</v>
      </c>
    </row>
    <row r="6095" spans="1:17">
      <c r="A6095" s="63" t="s">
        <v>79</v>
      </c>
      <c r="B6095" s="63" t="s">
        <v>44</v>
      </c>
      <c r="C6095" s="63" t="s">
        <v>48</v>
      </c>
      <c r="D6095" s="63">
        <v>22</v>
      </c>
      <c r="E6095" s="63">
        <v>1.755304</v>
      </c>
      <c r="F6095" s="63">
        <v>1.6070180000000001</v>
      </c>
      <c r="G6095" s="63">
        <v>-0.14828649999999999</v>
      </c>
      <c r="H6095" s="63">
        <v>40.574599999999997</v>
      </c>
      <c r="I6095" s="63">
        <v>-0.29317409999999999</v>
      </c>
      <c r="J6095" s="63">
        <v>-0.20757329999999999</v>
      </c>
      <c r="K6095" s="63">
        <v>-0.14828649999999999</v>
      </c>
      <c r="L6095" s="63">
        <v>-8.8999599999999998E-2</v>
      </c>
      <c r="M6095" s="63">
        <v>-3.3988999999999998E-3</v>
      </c>
      <c r="N6095" s="63">
        <v>67</v>
      </c>
      <c r="O6095" s="63">
        <v>0.1130564</v>
      </c>
      <c r="P6095" s="63">
        <v>3</v>
      </c>
      <c r="Q6095" s="63">
        <v>1.2781749580960001E-2</v>
      </c>
    </row>
    <row r="6096" spans="1:17">
      <c r="A6096" s="63" t="s">
        <v>79</v>
      </c>
      <c r="B6096" s="63" t="s">
        <v>44</v>
      </c>
      <c r="C6096" s="63" t="s">
        <v>48</v>
      </c>
      <c r="D6096" s="63">
        <v>23</v>
      </c>
      <c r="E6096" s="63">
        <v>1.5066189999999999</v>
      </c>
      <c r="F6096" s="63">
        <v>1.366441</v>
      </c>
      <c r="G6096" s="63">
        <v>-0.14017840000000001</v>
      </c>
      <c r="H6096" s="63">
        <v>38.589599999999997</v>
      </c>
      <c r="I6096" s="63">
        <v>-0.28506599999999999</v>
      </c>
      <c r="J6096" s="63">
        <v>-0.19946530000000001</v>
      </c>
      <c r="K6096" s="63">
        <v>-0.14017840000000001</v>
      </c>
      <c r="L6096" s="63">
        <v>-8.0891599999999994E-2</v>
      </c>
      <c r="M6096" s="63">
        <v>4.7092000000000002E-3</v>
      </c>
      <c r="N6096" s="63">
        <v>67</v>
      </c>
      <c r="O6096" s="63">
        <v>0.1130564</v>
      </c>
      <c r="P6096" s="63">
        <v>3</v>
      </c>
      <c r="Q6096" s="63">
        <v>1.2781749580960001E-2</v>
      </c>
    </row>
    <row r="6097" spans="1:17">
      <c r="A6097" s="63" t="s">
        <v>79</v>
      </c>
      <c r="B6097" s="63" t="s">
        <v>44</v>
      </c>
      <c r="C6097" s="63" t="s">
        <v>48</v>
      </c>
      <c r="D6097" s="63">
        <v>24</v>
      </c>
      <c r="E6097" s="63">
        <v>1.221263</v>
      </c>
      <c r="F6097" s="63">
        <v>1.0791710000000001</v>
      </c>
      <c r="G6097" s="63">
        <v>-0.14209160000000001</v>
      </c>
      <c r="H6097" s="63">
        <v>38.074599999999997</v>
      </c>
      <c r="I6097" s="63">
        <v>-0.28697919999999999</v>
      </c>
      <c r="J6097" s="63">
        <v>-0.20137849999999999</v>
      </c>
      <c r="K6097" s="63">
        <v>-0.14209160000000001</v>
      </c>
      <c r="L6097" s="63">
        <v>-8.2804799999999998E-2</v>
      </c>
      <c r="M6097" s="63">
        <v>2.7959999999999999E-3</v>
      </c>
      <c r="N6097" s="63">
        <v>67</v>
      </c>
      <c r="O6097" s="63">
        <v>0.1130564</v>
      </c>
      <c r="P6097" s="63">
        <v>3</v>
      </c>
      <c r="Q6097" s="63">
        <v>1.2781749580960001E-2</v>
      </c>
    </row>
    <row r="6098" spans="1:17">
      <c r="A6098" s="63" t="s">
        <v>79</v>
      </c>
      <c r="B6098" s="63" t="s">
        <v>44</v>
      </c>
      <c r="C6098" s="63" t="s">
        <v>49</v>
      </c>
      <c r="D6098" s="63">
        <v>1</v>
      </c>
      <c r="E6098" s="63">
        <v>0.81380220000000003</v>
      </c>
      <c r="F6098" s="63">
        <v>0.66889849999999995</v>
      </c>
      <c r="G6098" s="63">
        <v>-0.1449038</v>
      </c>
      <c r="H6098" s="63">
        <v>60.410400000000003</v>
      </c>
      <c r="I6098" s="63">
        <v>-0.28979139999999998</v>
      </c>
      <c r="J6098" s="63">
        <v>-0.2041906</v>
      </c>
      <c r="K6098" s="63">
        <v>-0.1449038</v>
      </c>
      <c r="L6098" s="63">
        <v>-8.5616899999999996E-2</v>
      </c>
      <c r="M6098" s="63">
        <v>-1.6200000000000001E-5</v>
      </c>
      <c r="N6098" s="63">
        <v>67</v>
      </c>
      <c r="O6098" s="63">
        <v>0.1130564</v>
      </c>
      <c r="P6098" s="63">
        <v>4</v>
      </c>
      <c r="Q6098" s="63">
        <v>1.2781749580960001E-2</v>
      </c>
    </row>
    <row r="6099" spans="1:17">
      <c r="A6099" s="63" t="s">
        <v>79</v>
      </c>
      <c r="B6099" s="63" t="s">
        <v>44</v>
      </c>
      <c r="C6099" s="63" t="s">
        <v>49</v>
      </c>
      <c r="D6099" s="63">
        <v>2</v>
      </c>
      <c r="E6099" s="63">
        <v>0.75181189999999998</v>
      </c>
      <c r="F6099" s="63">
        <v>0.59099599999999997</v>
      </c>
      <c r="G6099" s="63">
        <v>-0.16081580000000001</v>
      </c>
      <c r="H6099" s="63">
        <v>59.902999999999999</v>
      </c>
      <c r="I6099" s="63">
        <v>-0.30570340000000001</v>
      </c>
      <c r="J6099" s="63">
        <v>-0.22010270000000001</v>
      </c>
      <c r="K6099" s="63">
        <v>-0.16081580000000001</v>
      </c>
      <c r="L6099" s="63">
        <v>-0.10152899999999999</v>
      </c>
      <c r="M6099" s="63">
        <v>-1.59282E-2</v>
      </c>
      <c r="N6099" s="63">
        <v>67</v>
      </c>
      <c r="O6099" s="63">
        <v>0.1130564</v>
      </c>
      <c r="P6099" s="63">
        <v>4</v>
      </c>
      <c r="Q6099" s="63">
        <v>1.2781749580960001E-2</v>
      </c>
    </row>
    <row r="6100" spans="1:17">
      <c r="A6100" s="63" t="s">
        <v>79</v>
      </c>
      <c r="B6100" s="63" t="s">
        <v>44</v>
      </c>
      <c r="C6100" s="63" t="s">
        <v>49</v>
      </c>
      <c r="D6100" s="63">
        <v>3</v>
      </c>
      <c r="E6100" s="63">
        <v>0.71922609999999998</v>
      </c>
      <c r="F6100" s="63">
        <v>0.56282969999999999</v>
      </c>
      <c r="G6100" s="63">
        <v>-0.15639639999999999</v>
      </c>
      <c r="H6100" s="63">
        <v>57.940300000000001</v>
      </c>
      <c r="I6100" s="63">
        <v>-0.301284</v>
      </c>
      <c r="J6100" s="63">
        <v>-0.21568329999999999</v>
      </c>
      <c r="K6100" s="63">
        <v>-0.15639639999999999</v>
      </c>
      <c r="L6100" s="63">
        <v>-9.7109600000000004E-2</v>
      </c>
      <c r="M6100" s="63">
        <v>-1.1508900000000001E-2</v>
      </c>
      <c r="N6100" s="63">
        <v>67</v>
      </c>
      <c r="O6100" s="63">
        <v>0.1130564</v>
      </c>
      <c r="P6100" s="63">
        <v>4</v>
      </c>
      <c r="Q6100" s="63">
        <v>1.2781749580960001E-2</v>
      </c>
    </row>
    <row r="6101" spans="1:17">
      <c r="A6101" s="63" t="s">
        <v>79</v>
      </c>
      <c r="B6101" s="63" t="s">
        <v>44</v>
      </c>
      <c r="C6101" s="63" t="s">
        <v>49</v>
      </c>
      <c r="D6101" s="63">
        <v>4</v>
      </c>
      <c r="E6101" s="63">
        <v>0.7298403</v>
      </c>
      <c r="F6101" s="63">
        <v>0.57199009999999995</v>
      </c>
      <c r="G6101" s="63">
        <v>-0.1578502</v>
      </c>
      <c r="H6101" s="63">
        <v>56.940300000000001</v>
      </c>
      <c r="I6101" s="63">
        <v>-0.3027378</v>
      </c>
      <c r="J6101" s="63">
        <v>-0.217137</v>
      </c>
      <c r="K6101" s="63">
        <v>-0.1578502</v>
      </c>
      <c r="L6101" s="63">
        <v>-9.8563399999999995E-2</v>
      </c>
      <c r="M6101" s="63">
        <v>-1.2962599999999999E-2</v>
      </c>
      <c r="N6101" s="63">
        <v>67</v>
      </c>
      <c r="O6101" s="63">
        <v>0.1130564</v>
      </c>
      <c r="P6101" s="63">
        <v>4</v>
      </c>
      <c r="Q6101" s="63">
        <v>1.2781749580960001E-2</v>
      </c>
    </row>
    <row r="6102" spans="1:17">
      <c r="A6102" s="63" t="s">
        <v>79</v>
      </c>
      <c r="B6102" s="63" t="s">
        <v>44</v>
      </c>
      <c r="C6102" s="63" t="s">
        <v>49</v>
      </c>
      <c r="D6102" s="63">
        <v>5</v>
      </c>
      <c r="E6102" s="63">
        <v>0.73576070000000005</v>
      </c>
      <c r="F6102" s="63">
        <v>0.57866799999999996</v>
      </c>
      <c r="G6102" s="63">
        <v>-0.1570928</v>
      </c>
      <c r="H6102" s="63">
        <v>56.4328</v>
      </c>
      <c r="I6102" s="63">
        <v>-0.30198029999999998</v>
      </c>
      <c r="J6102" s="63">
        <v>-0.21637960000000001</v>
      </c>
      <c r="K6102" s="63">
        <v>-0.1570928</v>
      </c>
      <c r="L6102" s="63">
        <v>-9.7805900000000001E-2</v>
      </c>
      <c r="M6102" s="63">
        <v>-1.2205199999999999E-2</v>
      </c>
      <c r="N6102" s="63">
        <v>67</v>
      </c>
      <c r="O6102" s="63">
        <v>0.1130564</v>
      </c>
      <c r="P6102" s="63">
        <v>4</v>
      </c>
      <c r="Q6102" s="63">
        <v>1.2781749580960001E-2</v>
      </c>
    </row>
    <row r="6103" spans="1:17">
      <c r="A6103" s="63" t="s">
        <v>79</v>
      </c>
      <c r="B6103" s="63" t="s">
        <v>44</v>
      </c>
      <c r="C6103" s="63" t="s">
        <v>49</v>
      </c>
      <c r="D6103" s="63">
        <v>6</v>
      </c>
      <c r="E6103" s="63">
        <v>0.85216040000000004</v>
      </c>
      <c r="F6103" s="63">
        <v>0.61692270000000005</v>
      </c>
      <c r="G6103" s="63">
        <v>-0.23523769999999999</v>
      </c>
      <c r="H6103" s="63">
        <v>56.910400000000003</v>
      </c>
      <c r="I6103" s="63">
        <v>-0.3801253</v>
      </c>
      <c r="J6103" s="63">
        <v>-0.29452460000000003</v>
      </c>
      <c r="K6103" s="63">
        <v>-0.23523769999999999</v>
      </c>
      <c r="L6103" s="63">
        <v>-0.17595089999999999</v>
      </c>
      <c r="M6103" s="63">
        <v>-9.0350100000000003E-2</v>
      </c>
      <c r="N6103" s="63">
        <v>67</v>
      </c>
      <c r="O6103" s="63">
        <v>0.1130564</v>
      </c>
      <c r="P6103" s="63">
        <v>4</v>
      </c>
      <c r="Q6103" s="63">
        <v>1.2781749580960001E-2</v>
      </c>
    </row>
    <row r="6104" spans="1:17">
      <c r="A6104" s="63" t="s">
        <v>79</v>
      </c>
      <c r="B6104" s="63" t="s">
        <v>44</v>
      </c>
      <c r="C6104" s="63" t="s">
        <v>49</v>
      </c>
      <c r="D6104" s="63">
        <v>7</v>
      </c>
      <c r="E6104" s="63">
        <v>1.0046660000000001</v>
      </c>
      <c r="F6104" s="63">
        <v>0.80548909999999996</v>
      </c>
      <c r="G6104" s="63">
        <v>-0.19917679999999999</v>
      </c>
      <c r="H6104" s="63">
        <v>56.917900000000003</v>
      </c>
      <c r="I6104" s="63">
        <v>-0.34406439999999999</v>
      </c>
      <c r="J6104" s="63">
        <v>-0.25846360000000002</v>
      </c>
      <c r="K6104" s="63">
        <v>-0.19917679999999999</v>
      </c>
      <c r="L6104" s="63">
        <v>-0.13988999999999999</v>
      </c>
      <c r="M6104" s="63">
        <v>-5.4289200000000003E-2</v>
      </c>
      <c r="N6104" s="63">
        <v>67</v>
      </c>
      <c r="O6104" s="63">
        <v>0.1130564</v>
      </c>
      <c r="P6104" s="63">
        <v>4</v>
      </c>
      <c r="Q6104" s="63">
        <v>1.2781749580960001E-2</v>
      </c>
    </row>
    <row r="6105" spans="1:17">
      <c r="A6105" s="63" t="s">
        <v>79</v>
      </c>
      <c r="B6105" s="63" t="s">
        <v>44</v>
      </c>
      <c r="C6105" s="63" t="s">
        <v>49</v>
      </c>
      <c r="D6105" s="63">
        <v>8</v>
      </c>
      <c r="E6105" s="63">
        <v>1.0708770000000001</v>
      </c>
      <c r="F6105" s="63">
        <v>0.98692559999999996</v>
      </c>
      <c r="G6105" s="63">
        <v>-8.3951700000000004E-2</v>
      </c>
      <c r="H6105" s="63">
        <v>58.485100000000003</v>
      </c>
      <c r="I6105" s="63">
        <v>-0.2288393</v>
      </c>
      <c r="J6105" s="63">
        <v>-0.14323849999999999</v>
      </c>
      <c r="K6105" s="63">
        <v>-8.3951700000000004E-2</v>
      </c>
      <c r="L6105" s="63">
        <v>-2.46649E-2</v>
      </c>
      <c r="M6105" s="63">
        <v>6.0935900000000001E-2</v>
      </c>
      <c r="N6105" s="63">
        <v>67</v>
      </c>
      <c r="O6105" s="63">
        <v>0.1130564</v>
      </c>
      <c r="P6105" s="63">
        <v>4</v>
      </c>
      <c r="Q6105" s="63">
        <v>1.2781749580960001E-2</v>
      </c>
    </row>
    <row r="6106" spans="1:17">
      <c r="A6106" s="63" t="s">
        <v>79</v>
      </c>
      <c r="B6106" s="63" t="s">
        <v>44</v>
      </c>
      <c r="C6106" s="63" t="s">
        <v>49</v>
      </c>
      <c r="D6106" s="63">
        <v>9</v>
      </c>
      <c r="E6106" s="63">
        <v>1.0140420000000001</v>
      </c>
      <c r="F6106" s="63">
        <v>1.0873759999999999</v>
      </c>
      <c r="G6106" s="63">
        <v>7.3333499999999996E-2</v>
      </c>
      <c r="H6106" s="63">
        <v>64.947800000000001</v>
      </c>
      <c r="I6106" s="63">
        <v>-7.1554099999999995E-2</v>
      </c>
      <c r="J6106" s="63">
        <v>1.4046700000000001E-2</v>
      </c>
      <c r="K6106" s="63">
        <v>7.3333499999999996E-2</v>
      </c>
      <c r="L6106" s="63">
        <v>0.1326203</v>
      </c>
      <c r="M6106" s="63">
        <v>0.2182211</v>
      </c>
      <c r="N6106" s="63">
        <v>67</v>
      </c>
      <c r="O6106" s="63">
        <v>0.1130564</v>
      </c>
      <c r="P6106" s="63">
        <v>4</v>
      </c>
      <c r="Q6106" s="63">
        <v>1.2781749580960001E-2</v>
      </c>
    </row>
    <row r="6107" spans="1:17">
      <c r="A6107" s="63" t="s">
        <v>79</v>
      </c>
      <c r="B6107" s="63" t="s">
        <v>44</v>
      </c>
      <c r="C6107" s="63" t="s">
        <v>49</v>
      </c>
      <c r="D6107" s="63">
        <v>10</v>
      </c>
      <c r="E6107" s="63">
        <v>1.1208480000000001</v>
      </c>
      <c r="F6107" s="63">
        <v>1.197092</v>
      </c>
      <c r="G6107" s="63">
        <v>7.6243900000000003E-2</v>
      </c>
      <c r="H6107" s="63">
        <v>68.955200000000005</v>
      </c>
      <c r="I6107" s="63">
        <v>-6.8643700000000002E-2</v>
      </c>
      <c r="J6107" s="63">
        <v>1.6957E-2</v>
      </c>
      <c r="K6107" s="63">
        <v>7.6243900000000003E-2</v>
      </c>
      <c r="L6107" s="63">
        <v>0.1355307</v>
      </c>
      <c r="M6107" s="63">
        <v>0.22113150000000001</v>
      </c>
      <c r="N6107" s="63">
        <v>67</v>
      </c>
      <c r="O6107" s="63">
        <v>0.1130564</v>
      </c>
      <c r="P6107" s="63">
        <v>4</v>
      </c>
      <c r="Q6107" s="63">
        <v>1.2781749580960001E-2</v>
      </c>
    </row>
    <row r="6108" spans="1:17">
      <c r="A6108" s="63" t="s">
        <v>79</v>
      </c>
      <c r="B6108" s="63" t="s">
        <v>44</v>
      </c>
      <c r="C6108" s="63" t="s">
        <v>49</v>
      </c>
      <c r="D6108" s="63">
        <v>11</v>
      </c>
      <c r="E6108" s="63">
        <v>1.1932959999999999</v>
      </c>
      <c r="F6108" s="63">
        <v>1.347906</v>
      </c>
      <c r="G6108" s="63">
        <v>0.15461040000000001</v>
      </c>
      <c r="H6108" s="63">
        <v>72.970100000000002</v>
      </c>
      <c r="I6108" s="63">
        <v>9.7228000000000002E-3</v>
      </c>
      <c r="J6108" s="63">
        <v>9.5323599999999994E-2</v>
      </c>
      <c r="K6108" s="63">
        <v>0.15461040000000001</v>
      </c>
      <c r="L6108" s="63">
        <v>0.21389720000000001</v>
      </c>
      <c r="M6108" s="63">
        <v>0.29949799999999999</v>
      </c>
      <c r="N6108" s="63">
        <v>67</v>
      </c>
      <c r="O6108" s="63">
        <v>0.1130564</v>
      </c>
      <c r="P6108" s="63">
        <v>4</v>
      </c>
      <c r="Q6108" s="63">
        <v>1.2781749580960001E-2</v>
      </c>
    </row>
    <row r="6109" spans="1:17">
      <c r="A6109" s="63" t="s">
        <v>79</v>
      </c>
      <c r="B6109" s="63" t="s">
        <v>44</v>
      </c>
      <c r="C6109" s="63" t="s">
        <v>49</v>
      </c>
      <c r="D6109" s="63">
        <v>12</v>
      </c>
      <c r="E6109" s="63">
        <v>1.319501</v>
      </c>
      <c r="F6109" s="63">
        <v>1.4552620000000001</v>
      </c>
      <c r="G6109" s="63">
        <v>0.13576160000000001</v>
      </c>
      <c r="H6109" s="63">
        <v>75.985100000000003</v>
      </c>
      <c r="I6109" s="63">
        <v>-9.1260000000000004E-3</v>
      </c>
      <c r="J6109" s="63">
        <v>7.6474799999999996E-2</v>
      </c>
      <c r="K6109" s="63">
        <v>0.13576160000000001</v>
      </c>
      <c r="L6109" s="63">
        <v>0.19504850000000001</v>
      </c>
      <c r="M6109" s="63">
        <v>0.28064919999999999</v>
      </c>
      <c r="N6109" s="63">
        <v>67</v>
      </c>
      <c r="O6109" s="63">
        <v>0.1130564</v>
      </c>
      <c r="P6109" s="63">
        <v>4</v>
      </c>
      <c r="Q6109" s="63">
        <v>1.2781749580960001E-2</v>
      </c>
    </row>
    <row r="6110" spans="1:17">
      <c r="A6110" s="63" t="s">
        <v>79</v>
      </c>
      <c r="B6110" s="63" t="s">
        <v>44</v>
      </c>
      <c r="C6110" s="63" t="s">
        <v>49</v>
      </c>
      <c r="D6110" s="63">
        <v>13</v>
      </c>
      <c r="E6110" s="63">
        <v>1.334703</v>
      </c>
      <c r="F6110" s="63">
        <v>1.585866</v>
      </c>
      <c r="G6110" s="63">
        <v>0.25116240000000001</v>
      </c>
      <c r="H6110" s="63">
        <v>78.985100000000003</v>
      </c>
      <c r="I6110" s="63">
        <v>0.1062748</v>
      </c>
      <c r="J6110" s="63">
        <v>0.19187560000000001</v>
      </c>
      <c r="K6110" s="63">
        <v>0.25116240000000001</v>
      </c>
      <c r="L6110" s="63">
        <v>0.31044919999999998</v>
      </c>
      <c r="M6110" s="63">
        <v>0.39605000000000001</v>
      </c>
      <c r="N6110" s="63">
        <v>67</v>
      </c>
      <c r="O6110" s="63">
        <v>0.1130564</v>
      </c>
      <c r="P6110" s="63">
        <v>4</v>
      </c>
      <c r="Q6110" s="63">
        <v>1.2781749580960001E-2</v>
      </c>
    </row>
    <row r="6111" spans="1:17">
      <c r="A6111" s="63" t="s">
        <v>79</v>
      </c>
      <c r="B6111" s="63" t="s">
        <v>44</v>
      </c>
      <c r="C6111" s="63" t="s">
        <v>49</v>
      </c>
      <c r="D6111" s="63">
        <v>14</v>
      </c>
      <c r="E6111" s="63">
        <v>1.4814099999999999</v>
      </c>
      <c r="F6111" s="63">
        <v>1.7711049999999999</v>
      </c>
      <c r="G6111" s="63">
        <v>0.28969549999999999</v>
      </c>
      <c r="H6111" s="63">
        <v>82.485100000000003</v>
      </c>
      <c r="I6111" s="63">
        <v>0.14480789999999999</v>
      </c>
      <c r="J6111" s="63">
        <v>0.23040869999999999</v>
      </c>
      <c r="K6111" s="63">
        <v>0.28969549999999999</v>
      </c>
      <c r="L6111" s="63">
        <v>0.34898230000000002</v>
      </c>
      <c r="M6111" s="63">
        <v>0.4345831</v>
      </c>
      <c r="N6111" s="63">
        <v>67</v>
      </c>
      <c r="O6111" s="63">
        <v>0.1130564</v>
      </c>
      <c r="P6111" s="63">
        <v>4</v>
      </c>
      <c r="Q6111" s="63">
        <v>1.2781749580960001E-2</v>
      </c>
    </row>
    <row r="6112" spans="1:17">
      <c r="A6112" s="63" t="s">
        <v>79</v>
      </c>
      <c r="B6112" s="63" t="s">
        <v>44</v>
      </c>
      <c r="C6112" s="63" t="s">
        <v>49</v>
      </c>
      <c r="D6112" s="63">
        <v>15</v>
      </c>
      <c r="E6112" s="63">
        <v>1.702799</v>
      </c>
      <c r="F6112" s="63">
        <v>1.9579089999999999</v>
      </c>
      <c r="G6112" s="63">
        <v>0.25511</v>
      </c>
      <c r="H6112" s="63">
        <v>85.4328</v>
      </c>
      <c r="I6112" s="63">
        <v>0.1102224</v>
      </c>
      <c r="J6112" s="63">
        <v>0.1958232</v>
      </c>
      <c r="K6112" s="63">
        <v>0.25511</v>
      </c>
      <c r="L6112" s="63">
        <v>0.31439689999999998</v>
      </c>
      <c r="M6112" s="63">
        <v>0.39999760000000001</v>
      </c>
      <c r="N6112" s="63">
        <v>67</v>
      </c>
      <c r="O6112" s="63">
        <v>0.1130564</v>
      </c>
      <c r="P6112" s="63">
        <v>4</v>
      </c>
      <c r="Q6112" s="63">
        <v>1.2781749580960001E-2</v>
      </c>
    </row>
    <row r="6113" spans="1:17">
      <c r="A6113" s="63" t="s">
        <v>79</v>
      </c>
      <c r="B6113" s="63" t="s">
        <v>44</v>
      </c>
      <c r="C6113" s="63" t="s">
        <v>49</v>
      </c>
      <c r="D6113" s="63">
        <v>16</v>
      </c>
      <c r="E6113" s="63">
        <v>1.8532649999999999</v>
      </c>
      <c r="F6113" s="63">
        <v>2.0707789999999999</v>
      </c>
      <c r="G6113" s="63">
        <v>0.2175136</v>
      </c>
      <c r="H6113" s="63">
        <v>86.440299999999993</v>
      </c>
      <c r="I6113" s="63">
        <v>7.2625999999999996E-2</v>
      </c>
      <c r="J6113" s="63">
        <v>0.1582267</v>
      </c>
      <c r="K6113" s="63">
        <v>0.2175136</v>
      </c>
      <c r="L6113" s="63">
        <v>0.2768004</v>
      </c>
      <c r="M6113" s="63">
        <v>0.36240119999999998</v>
      </c>
      <c r="N6113" s="63">
        <v>67</v>
      </c>
      <c r="O6113" s="63">
        <v>0.1130564</v>
      </c>
      <c r="P6113" s="63">
        <v>4</v>
      </c>
      <c r="Q6113" s="63">
        <v>1.2781749580960001E-2</v>
      </c>
    </row>
    <row r="6114" spans="1:17">
      <c r="A6114" s="63" t="s">
        <v>79</v>
      </c>
      <c r="B6114" s="63" t="s">
        <v>44</v>
      </c>
      <c r="C6114" s="63" t="s">
        <v>49</v>
      </c>
      <c r="D6114" s="63">
        <v>17</v>
      </c>
      <c r="E6114" s="63">
        <v>2.0781329999999998</v>
      </c>
      <c r="F6114" s="63">
        <v>2.263951</v>
      </c>
      <c r="G6114" s="63">
        <v>0.18581719999999999</v>
      </c>
      <c r="H6114" s="63">
        <v>87.910399999999996</v>
      </c>
      <c r="I6114" s="63">
        <v>4.0929599999999997E-2</v>
      </c>
      <c r="J6114" s="63">
        <v>0.12653039999999999</v>
      </c>
      <c r="K6114" s="63">
        <v>0.18581719999999999</v>
      </c>
      <c r="L6114" s="63">
        <v>0.24510409999999999</v>
      </c>
      <c r="M6114" s="63">
        <v>0.33070480000000002</v>
      </c>
      <c r="N6114" s="63">
        <v>67</v>
      </c>
      <c r="O6114" s="63">
        <v>0.1130564</v>
      </c>
      <c r="P6114" s="63">
        <v>4</v>
      </c>
      <c r="Q6114" s="63">
        <v>1.2781749580960001E-2</v>
      </c>
    </row>
    <row r="6115" spans="1:17">
      <c r="A6115" s="63" t="s">
        <v>79</v>
      </c>
      <c r="B6115" s="63" t="s">
        <v>44</v>
      </c>
      <c r="C6115" s="63" t="s">
        <v>49</v>
      </c>
      <c r="D6115" s="63">
        <v>18</v>
      </c>
      <c r="E6115" s="63">
        <v>2.2685879999999998</v>
      </c>
      <c r="F6115" s="63">
        <v>2.3476409999999999</v>
      </c>
      <c r="G6115" s="63">
        <v>7.9052700000000004E-2</v>
      </c>
      <c r="H6115" s="63">
        <v>87.410399999999996</v>
      </c>
      <c r="I6115" s="63">
        <v>-6.5834900000000002E-2</v>
      </c>
      <c r="J6115" s="63">
        <v>1.9765899999999999E-2</v>
      </c>
      <c r="K6115" s="63">
        <v>7.9052700000000004E-2</v>
      </c>
      <c r="L6115" s="63">
        <v>0.1383395</v>
      </c>
      <c r="M6115" s="63">
        <v>0.22394030000000001</v>
      </c>
      <c r="N6115" s="63">
        <v>67</v>
      </c>
      <c r="O6115" s="63">
        <v>0.1130564</v>
      </c>
      <c r="P6115" s="63">
        <v>4</v>
      </c>
      <c r="Q6115" s="63">
        <v>1.2781749580960001E-2</v>
      </c>
    </row>
    <row r="6116" spans="1:17">
      <c r="A6116" s="63" t="s">
        <v>79</v>
      </c>
      <c r="B6116" s="63" t="s">
        <v>44</v>
      </c>
      <c r="C6116" s="63" t="s">
        <v>49</v>
      </c>
      <c r="D6116" s="63">
        <v>19</v>
      </c>
      <c r="E6116" s="63">
        <v>2.3533490000000001</v>
      </c>
      <c r="F6116" s="63">
        <v>2.2885810000000002</v>
      </c>
      <c r="G6116" s="63">
        <v>-6.4768099999999995E-2</v>
      </c>
      <c r="H6116" s="63">
        <v>85.417900000000003</v>
      </c>
      <c r="I6116" s="63">
        <v>-0.2096557</v>
      </c>
      <c r="J6116" s="63">
        <v>-0.1240549</v>
      </c>
      <c r="K6116" s="63">
        <v>-6.4768099999999995E-2</v>
      </c>
      <c r="L6116" s="63">
        <v>-5.4812000000000003E-3</v>
      </c>
      <c r="M6116" s="63">
        <v>8.0119499999999996E-2</v>
      </c>
      <c r="N6116" s="63">
        <v>67</v>
      </c>
      <c r="O6116" s="63">
        <v>0.1130564</v>
      </c>
      <c r="P6116" s="63">
        <v>4</v>
      </c>
      <c r="Q6116" s="63">
        <v>1.2781749580960001E-2</v>
      </c>
    </row>
    <row r="6117" spans="1:17">
      <c r="A6117" s="63" t="s">
        <v>79</v>
      </c>
      <c r="B6117" s="63" t="s">
        <v>44</v>
      </c>
      <c r="C6117" s="63" t="s">
        <v>49</v>
      </c>
      <c r="D6117" s="63">
        <v>20</v>
      </c>
      <c r="E6117" s="63">
        <v>2.2178200000000001</v>
      </c>
      <c r="F6117" s="63">
        <v>2.102652</v>
      </c>
      <c r="G6117" s="63">
        <v>-0.1151683</v>
      </c>
      <c r="H6117" s="63">
        <v>81.417900000000003</v>
      </c>
      <c r="I6117" s="63">
        <v>-0.26005590000000001</v>
      </c>
      <c r="J6117" s="63">
        <v>-0.1744552</v>
      </c>
      <c r="K6117" s="63">
        <v>-0.1151683</v>
      </c>
      <c r="L6117" s="63">
        <v>-5.5881500000000001E-2</v>
      </c>
      <c r="M6117" s="63">
        <v>2.9719300000000001E-2</v>
      </c>
      <c r="N6117" s="63">
        <v>67</v>
      </c>
      <c r="O6117" s="63">
        <v>0.1130564</v>
      </c>
      <c r="P6117" s="63">
        <v>4</v>
      </c>
      <c r="Q6117" s="63">
        <v>1.2781749580960001E-2</v>
      </c>
    </row>
    <row r="6118" spans="1:17">
      <c r="A6118" s="63" t="s">
        <v>79</v>
      </c>
      <c r="B6118" s="63" t="s">
        <v>44</v>
      </c>
      <c r="C6118" s="63" t="s">
        <v>49</v>
      </c>
      <c r="D6118" s="63">
        <v>21</v>
      </c>
      <c r="E6118" s="63">
        <v>2.0811860000000002</v>
      </c>
      <c r="F6118" s="63">
        <v>1.933327</v>
      </c>
      <c r="G6118" s="63">
        <v>-0.14785899999999999</v>
      </c>
      <c r="H6118" s="63">
        <v>77.440299999999993</v>
      </c>
      <c r="I6118" s="63">
        <v>-0.29274660000000002</v>
      </c>
      <c r="J6118" s="63">
        <v>-0.20714579999999999</v>
      </c>
      <c r="K6118" s="63">
        <v>-0.14785899999999999</v>
      </c>
      <c r="L6118" s="63">
        <v>-8.8572100000000001E-2</v>
      </c>
      <c r="M6118" s="63">
        <v>-2.9713999999999999E-3</v>
      </c>
      <c r="N6118" s="63">
        <v>67</v>
      </c>
      <c r="O6118" s="63">
        <v>0.1130564</v>
      </c>
      <c r="P6118" s="63">
        <v>4</v>
      </c>
      <c r="Q6118" s="63">
        <v>1.2781749580960001E-2</v>
      </c>
    </row>
    <row r="6119" spans="1:17">
      <c r="A6119" s="63" t="s">
        <v>79</v>
      </c>
      <c r="B6119" s="63" t="s">
        <v>44</v>
      </c>
      <c r="C6119" s="63" t="s">
        <v>49</v>
      </c>
      <c r="D6119" s="63">
        <v>22</v>
      </c>
      <c r="E6119" s="63">
        <v>1.9192530000000001</v>
      </c>
      <c r="F6119" s="63">
        <v>1.770967</v>
      </c>
      <c r="G6119" s="63">
        <v>-0.14828659999999999</v>
      </c>
      <c r="H6119" s="63">
        <v>75.888099999999994</v>
      </c>
      <c r="I6119" s="63">
        <v>-0.2931742</v>
      </c>
      <c r="J6119" s="63">
        <v>-0.20757339999999999</v>
      </c>
      <c r="K6119" s="63">
        <v>-0.14828659999999999</v>
      </c>
      <c r="L6119" s="63">
        <v>-8.8999700000000001E-2</v>
      </c>
      <c r="M6119" s="63">
        <v>-3.3990000000000001E-3</v>
      </c>
      <c r="N6119" s="63">
        <v>67</v>
      </c>
      <c r="O6119" s="63">
        <v>0.1130564</v>
      </c>
      <c r="P6119" s="63">
        <v>4</v>
      </c>
      <c r="Q6119" s="63">
        <v>1.2781749580960001E-2</v>
      </c>
    </row>
    <row r="6120" spans="1:17">
      <c r="A6120" s="63" t="s">
        <v>79</v>
      </c>
      <c r="B6120" s="63" t="s">
        <v>44</v>
      </c>
      <c r="C6120" s="63" t="s">
        <v>49</v>
      </c>
      <c r="D6120" s="63">
        <v>23</v>
      </c>
      <c r="E6120" s="63">
        <v>1.647316</v>
      </c>
      <c r="F6120" s="63">
        <v>1.5071369999999999</v>
      </c>
      <c r="G6120" s="63">
        <v>-0.14017840000000001</v>
      </c>
      <c r="H6120" s="63">
        <v>74.880600000000001</v>
      </c>
      <c r="I6120" s="63">
        <v>-0.28506599999999999</v>
      </c>
      <c r="J6120" s="63">
        <v>-0.19946530000000001</v>
      </c>
      <c r="K6120" s="63">
        <v>-0.14017840000000001</v>
      </c>
      <c r="L6120" s="63">
        <v>-8.0891599999999994E-2</v>
      </c>
      <c r="M6120" s="63">
        <v>4.7092000000000002E-3</v>
      </c>
      <c r="N6120" s="63">
        <v>67</v>
      </c>
      <c r="O6120" s="63">
        <v>0.1130564</v>
      </c>
      <c r="P6120" s="63">
        <v>4</v>
      </c>
      <c r="Q6120" s="63">
        <v>1.2781749580960001E-2</v>
      </c>
    </row>
    <row r="6121" spans="1:17">
      <c r="A6121" s="63" t="s">
        <v>79</v>
      </c>
      <c r="B6121" s="63" t="s">
        <v>44</v>
      </c>
      <c r="C6121" s="63" t="s">
        <v>49</v>
      </c>
      <c r="D6121" s="63">
        <v>24</v>
      </c>
      <c r="E6121" s="63">
        <v>1.1797150000000001</v>
      </c>
      <c r="F6121" s="63">
        <v>1.0376240000000001</v>
      </c>
      <c r="G6121" s="63">
        <v>-0.14209150000000001</v>
      </c>
      <c r="H6121" s="63">
        <v>69.9328</v>
      </c>
      <c r="I6121" s="63">
        <v>-0.28697909999999999</v>
      </c>
      <c r="J6121" s="63">
        <v>-0.20137830000000001</v>
      </c>
      <c r="K6121" s="63">
        <v>-0.14209150000000001</v>
      </c>
      <c r="L6121" s="63">
        <v>-8.2804699999999995E-2</v>
      </c>
      <c r="M6121" s="63">
        <v>2.7961000000000001E-3</v>
      </c>
      <c r="N6121" s="63">
        <v>67</v>
      </c>
      <c r="O6121" s="63">
        <v>0.1130564</v>
      </c>
      <c r="P6121" s="63">
        <v>4</v>
      </c>
      <c r="Q6121" s="63">
        <v>1.2781749580960001E-2</v>
      </c>
    </row>
    <row r="6122" spans="1:17">
      <c r="A6122" s="63" t="s">
        <v>79</v>
      </c>
      <c r="B6122" s="63" t="s">
        <v>44</v>
      </c>
      <c r="C6122" s="63" t="s">
        <v>50</v>
      </c>
      <c r="D6122" s="63">
        <v>1</v>
      </c>
      <c r="E6122" s="63">
        <v>1.0183549999999999</v>
      </c>
      <c r="F6122" s="63">
        <v>0.77708270000000002</v>
      </c>
      <c r="G6122" s="63">
        <v>-0.24127219999999999</v>
      </c>
      <c r="H6122" s="63">
        <v>75.895499999999998</v>
      </c>
      <c r="I6122" s="63">
        <v>-0.3861598</v>
      </c>
      <c r="J6122" s="63">
        <v>-0.30055900000000002</v>
      </c>
      <c r="K6122" s="63">
        <v>-0.24127219999999999</v>
      </c>
      <c r="L6122" s="63">
        <v>-0.18198539999999999</v>
      </c>
      <c r="M6122" s="63">
        <v>-9.6384600000000001E-2</v>
      </c>
      <c r="N6122" s="63">
        <v>67</v>
      </c>
      <c r="O6122" s="63">
        <v>0.1130564</v>
      </c>
      <c r="P6122" s="63">
        <v>5</v>
      </c>
      <c r="Q6122" s="63">
        <v>1.2781749580960001E-2</v>
      </c>
    </row>
    <row r="6123" spans="1:17">
      <c r="A6123" s="63" t="s">
        <v>79</v>
      </c>
      <c r="B6123" s="63" t="s">
        <v>44</v>
      </c>
      <c r="C6123" s="63" t="s">
        <v>50</v>
      </c>
      <c r="D6123" s="63">
        <v>2</v>
      </c>
      <c r="E6123" s="63">
        <v>0.93348600000000004</v>
      </c>
      <c r="F6123" s="63">
        <v>0.65984050000000005</v>
      </c>
      <c r="G6123" s="63">
        <v>-0.27364549999999999</v>
      </c>
      <c r="H6123" s="63">
        <v>72.410399999999996</v>
      </c>
      <c r="I6123" s="63">
        <v>-0.41853309999999999</v>
      </c>
      <c r="J6123" s="63">
        <v>-0.33293240000000002</v>
      </c>
      <c r="K6123" s="63">
        <v>-0.27364549999999999</v>
      </c>
      <c r="L6123" s="63">
        <v>-0.21435870000000001</v>
      </c>
      <c r="M6123" s="63">
        <v>-0.12875790000000001</v>
      </c>
      <c r="N6123" s="63">
        <v>67</v>
      </c>
      <c r="O6123" s="63">
        <v>0.1130564</v>
      </c>
      <c r="P6123" s="63">
        <v>5</v>
      </c>
      <c r="Q6123" s="63">
        <v>1.2781749580960001E-2</v>
      </c>
    </row>
    <row r="6124" spans="1:17">
      <c r="A6124" s="63" t="s">
        <v>79</v>
      </c>
      <c r="B6124" s="63" t="s">
        <v>44</v>
      </c>
      <c r="C6124" s="63" t="s">
        <v>50</v>
      </c>
      <c r="D6124" s="63">
        <v>3</v>
      </c>
      <c r="E6124" s="63">
        <v>0.84738020000000003</v>
      </c>
      <c r="F6124" s="63">
        <v>0.58612220000000004</v>
      </c>
      <c r="G6124" s="63">
        <v>-0.26125799999999999</v>
      </c>
      <c r="H6124" s="63">
        <v>71.410399999999996</v>
      </c>
      <c r="I6124" s="63">
        <v>-0.4061456</v>
      </c>
      <c r="J6124" s="63">
        <v>-0.32054480000000002</v>
      </c>
      <c r="K6124" s="63">
        <v>-0.26125799999999999</v>
      </c>
      <c r="L6124" s="63">
        <v>-0.20197119999999999</v>
      </c>
      <c r="M6124" s="63">
        <v>-0.1163704</v>
      </c>
      <c r="N6124" s="63">
        <v>67</v>
      </c>
      <c r="O6124" s="63">
        <v>0.1130564</v>
      </c>
      <c r="P6124" s="63">
        <v>5</v>
      </c>
      <c r="Q6124" s="63">
        <v>1.2781749580960001E-2</v>
      </c>
    </row>
    <row r="6125" spans="1:17">
      <c r="A6125" s="63" t="s">
        <v>79</v>
      </c>
      <c r="B6125" s="63" t="s">
        <v>44</v>
      </c>
      <c r="C6125" s="63" t="s">
        <v>50</v>
      </c>
      <c r="D6125" s="63">
        <v>4</v>
      </c>
      <c r="E6125" s="63">
        <v>0.81732640000000001</v>
      </c>
      <c r="F6125" s="63">
        <v>0.5758645</v>
      </c>
      <c r="G6125" s="63">
        <v>-0.24146190000000001</v>
      </c>
      <c r="H6125" s="63">
        <v>72.380600000000001</v>
      </c>
      <c r="I6125" s="63">
        <v>-0.38634950000000001</v>
      </c>
      <c r="J6125" s="63">
        <v>-0.30074879999999998</v>
      </c>
      <c r="K6125" s="63">
        <v>-0.24146190000000001</v>
      </c>
      <c r="L6125" s="63">
        <v>-0.18217510000000001</v>
      </c>
      <c r="M6125" s="63">
        <v>-9.6574300000000002E-2</v>
      </c>
      <c r="N6125" s="63">
        <v>67</v>
      </c>
      <c r="O6125" s="63">
        <v>0.1130564</v>
      </c>
      <c r="P6125" s="63">
        <v>5</v>
      </c>
      <c r="Q6125" s="63">
        <v>1.2781749580960001E-2</v>
      </c>
    </row>
    <row r="6126" spans="1:17">
      <c r="A6126" s="63" t="s">
        <v>79</v>
      </c>
      <c r="B6126" s="63" t="s">
        <v>44</v>
      </c>
      <c r="C6126" s="63" t="s">
        <v>50</v>
      </c>
      <c r="D6126" s="63">
        <v>5</v>
      </c>
      <c r="E6126" s="63">
        <v>0.81046890000000005</v>
      </c>
      <c r="F6126" s="63">
        <v>0.58831339999999999</v>
      </c>
      <c r="G6126" s="63">
        <v>-0.22215550000000001</v>
      </c>
      <c r="H6126" s="63">
        <v>70.888099999999994</v>
      </c>
      <c r="I6126" s="63">
        <v>-0.36704300000000001</v>
      </c>
      <c r="J6126" s="63">
        <v>-0.28144229999999998</v>
      </c>
      <c r="K6126" s="63">
        <v>-0.22215550000000001</v>
      </c>
      <c r="L6126" s="63">
        <v>-0.1628686</v>
      </c>
      <c r="M6126" s="63">
        <v>-7.72679E-2</v>
      </c>
      <c r="N6126" s="63">
        <v>67</v>
      </c>
      <c r="O6126" s="63">
        <v>0.1130564</v>
      </c>
      <c r="P6126" s="63">
        <v>5</v>
      </c>
      <c r="Q6126" s="63">
        <v>1.2781749580960001E-2</v>
      </c>
    </row>
    <row r="6127" spans="1:17">
      <c r="A6127" s="63" t="s">
        <v>79</v>
      </c>
      <c r="B6127" s="63" t="s">
        <v>44</v>
      </c>
      <c r="C6127" s="63" t="s">
        <v>50</v>
      </c>
      <c r="D6127" s="63">
        <v>6</v>
      </c>
      <c r="E6127" s="63">
        <v>0.98931069999999999</v>
      </c>
      <c r="F6127" s="63">
        <v>0.58576850000000003</v>
      </c>
      <c r="G6127" s="63">
        <v>-0.40354220000000002</v>
      </c>
      <c r="H6127" s="63">
        <v>70.388099999999994</v>
      </c>
      <c r="I6127" s="63">
        <v>-0.54842979999999997</v>
      </c>
      <c r="J6127" s="63">
        <v>-0.46282909999999999</v>
      </c>
      <c r="K6127" s="63">
        <v>-0.40354220000000002</v>
      </c>
      <c r="L6127" s="63">
        <v>-0.34425539999999999</v>
      </c>
      <c r="M6127" s="63">
        <v>-0.25865460000000001</v>
      </c>
      <c r="N6127" s="63">
        <v>67</v>
      </c>
      <c r="O6127" s="63">
        <v>0.1130564</v>
      </c>
      <c r="P6127" s="63">
        <v>5</v>
      </c>
      <c r="Q6127" s="63">
        <v>1.2781749580960001E-2</v>
      </c>
    </row>
    <row r="6128" spans="1:17">
      <c r="A6128" s="63" t="s">
        <v>79</v>
      </c>
      <c r="B6128" s="63" t="s">
        <v>44</v>
      </c>
      <c r="C6128" s="63" t="s">
        <v>50</v>
      </c>
      <c r="D6128" s="63">
        <v>7</v>
      </c>
      <c r="E6128" s="63">
        <v>1.0989230000000001</v>
      </c>
      <c r="F6128" s="63">
        <v>0.8054173</v>
      </c>
      <c r="G6128" s="63">
        <v>-0.29350599999999999</v>
      </c>
      <c r="H6128" s="63">
        <v>69.910399999999996</v>
      </c>
      <c r="I6128" s="63">
        <v>-0.43839359999999999</v>
      </c>
      <c r="J6128" s="63">
        <v>-0.35279290000000002</v>
      </c>
      <c r="K6128" s="63">
        <v>-0.29350599999999999</v>
      </c>
      <c r="L6128" s="63">
        <v>-0.23421919999999999</v>
      </c>
      <c r="M6128" s="63">
        <v>-0.14861840000000001</v>
      </c>
      <c r="N6128" s="63">
        <v>67</v>
      </c>
      <c r="O6128" s="63">
        <v>0.1130564</v>
      </c>
      <c r="P6128" s="63">
        <v>5</v>
      </c>
      <c r="Q6128" s="63">
        <v>1.2781749580960001E-2</v>
      </c>
    </row>
    <row r="6129" spans="1:17">
      <c r="A6129" s="63" t="s">
        <v>79</v>
      </c>
      <c r="B6129" s="63" t="s">
        <v>44</v>
      </c>
      <c r="C6129" s="63" t="s">
        <v>50</v>
      </c>
      <c r="D6129" s="63">
        <v>8</v>
      </c>
      <c r="E6129" s="63">
        <v>1.174798</v>
      </c>
      <c r="F6129" s="63">
        <v>0.87077199999999999</v>
      </c>
      <c r="G6129" s="63">
        <v>-0.30402580000000001</v>
      </c>
      <c r="H6129" s="63">
        <v>72.962699999999998</v>
      </c>
      <c r="I6129" s="63">
        <v>-0.44891340000000002</v>
      </c>
      <c r="J6129" s="63">
        <v>-0.36331259999999999</v>
      </c>
      <c r="K6129" s="63">
        <v>-0.30402580000000001</v>
      </c>
      <c r="L6129" s="63">
        <v>-0.24473890000000001</v>
      </c>
      <c r="M6129" s="63">
        <v>-0.15913820000000001</v>
      </c>
      <c r="N6129" s="63">
        <v>67</v>
      </c>
      <c r="O6129" s="63">
        <v>0.1130564</v>
      </c>
      <c r="P6129" s="63">
        <v>5</v>
      </c>
      <c r="Q6129" s="63">
        <v>1.2781749580960001E-2</v>
      </c>
    </row>
    <row r="6130" spans="1:17">
      <c r="A6130" s="63" t="s">
        <v>79</v>
      </c>
      <c r="B6130" s="63" t="s">
        <v>44</v>
      </c>
      <c r="C6130" s="63" t="s">
        <v>50</v>
      </c>
      <c r="D6130" s="63">
        <v>9</v>
      </c>
      <c r="E6130" s="63">
        <v>1.0437320000000001</v>
      </c>
      <c r="F6130" s="63">
        <v>0.98298949999999996</v>
      </c>
      <c r="G6130" s="63">
        <v>-6.0742499999999998E-2</v>
      </c>
      <c r="H6130" s="63">
        <v>78.440299999999993</v>
      </c>
      <c r="I6130" s="63">
        <v>-0.20563010000000001</v>
      </c>
      <c r="J6130" s="63">
        <v>-0.12002930000000001</v>
      </c>
      <c r="K6130" s="63">
        <v>-6.0742499999999998E-2</v>
      </c>
      <c r="L6130" s="63">
        <v>-1.4557000000000001E-3</v>
      </c>
      <c r="M6130" s="63">
        <v>8.41451E-2</v>
      </c>
      <c r="N6130" s="63">
        <v>67</v>
      </c>
      <c r="O6130" s="63">
        <v>0.1130564</v>
      </c>
      <c r="P6130" s="63">
        <v>5</v>
      </c>
      <c r="Q6130" s="63">
        <v>1.2781749580960001E-2</v>
      </c>
    </row>
    <row r="6131" spans="1:17">
      <c r="A6131" s="63" t="s">
        <v>79</v>
      </c>
      <c r="B6131" s="63" t="s">
        <v>44</v>
      </c>
      <c r="C6131" s="63" t="s">
        <v>50</v>
      </c>
      <c r="D6131" s="63">
        <v>10</v>
      </c>
      <c r="E6131" s="63">
        <v>1.068182</v>
      </c>
      <c r="F6131" s="63">
        <v>0.99572519999999998</v>
      </c>
      <c r="G6131" s="63">
        <v>-7.2457099999999997E-2</v>
      </c>
      <c r="H6131" s="63">
        <v>82.388099999999994</v>
      </c>
      <c r="I6131" s="63">
        <v>-0.2173447</v>
      </c>
      <c r="J6131" s="63">
        <v>-0.1317439</v>
      </c>
      <c r="K6131" s="63">
        <v>-7.2457099999999997E-2</v>
      </c>
      <c r="L6131" s="63">
        <v>-1.31702E-2</v>
      </c>
      <c r="M6131" s="63">
        <v>7.2430499999999995E-2</v>
      </c>
      <c r="N6131" s="63">
        <v>67</v>
      </c>
      <c r="O6131" s="63">
        <v>0.1130564</v>
      </c>
      <c r="P6131" s="63">
        <v>5</v>
      </c>
      <c r="Q6131" s="63">
        <v>1.2781749580960001E-2</v>
      </c>
    </row>
    <row r="6132" spans="1:17">
      <c r="A6132" s="63" t="s">
        <v>79</v>
      </c>
      <c r="B6132" s="63" t="s">
        <v>44</v>
      </c>
      <c r="C6132" s="63" t="s">
        <v>50</v>
      </c>
      <c r="D6132" s="63">
        <v>11</v>
      </c>
      <c r="E6132" s="63">
        <v>1.0231840000000001</v>
      </c>
      <c r="F6132" s="63">
        <v>1.132868</v>
      </c>
      <c r="G6132" s="63">
        <v>0.10968360000000001</v>
      </c>
      <c r="H6132" s="63">
        <v>85.403000000000006</v>
      </c>
      <c r="I6132" s="63">
        <v>-3.5203999999999999E-2</v>
      </c>
      <c r="J6132" s="63">
        <v>5.0396799999999999E-2</v>
      </c>
      <c r="K6132" s="63">
        <v>0.10968360000000001</v>
      </c>
      <c r="L6132" s="63">
        <v>0.1689705</v>
      </c>
      <c r="M6132" s="63">
        <v>0.2545712</v>
      </c>
      <c r="N6132" s="63">
        <v>67</v>
      </c>
      <c r="O6132" s="63">
        <v>0.1130564</v>
      </c>
      <c r="P6132" s="63">
        <v>5</v>
      </c>
      <c r="Q6132" s="63">
        <v>1.2781749580960001E-2</v>
      </c>
    </row>
    <row r="6133" spans="1:17">
      <c r="A6133" s="63" t="s">
        <v>79</v>
      </c>
      <c r="B6133" s="63" t="s">
        <v>44</v>
      </c>
      <c r="C6133" s="63" t="s">
        <v>50</v>
      </c>
      <c r="D6133" s="63">
        <v>12</v>
      </c>
      <c r="E6133" s="63">
        <v>1.016316</v>
      </c>
      <c r="F6133" s="63">
        <v>1.3314820000000001</v>
      </c>
      <c r="G6133" s="63">
        <v>0.31516559999999999</v>
      </c>
      <c r="H6133" s="63">
        <v>88.925399999999996</v>
      </c>
      <c r="I6133" s="63">
        <v>0.17027800000000001</v>
      </c>
      <c r="J6133" s="63">
        <v>0.25587880000000002</v>
      </c>
      <c r="K6133" s="63">
        <v>0.31516559999999999</v>
      </c>
      <c r="L6133" s="63">
        <v>0.37445250000000002</v>
      </c>
      <c r="M6133" s="63">
        <v>0.4600532</v>
      </c>
      <c r="N6133" s="63">
        <v>67</v>
      </c>
      <c r="O6133" s="63">
        <v>0.1130564</v>
      </c>
      <c r="P6133" s="63">
        <v>5</v>
      </c>
      <c r="Q6133" s="63">
        <v>1.2781749580960001E-2</v>
      </c>
    </row>
    <row r="6134" spans="1:17">
      <c r="A6134" s="63" t="s">
        <v>79</v>
      </c>
      <c r="B6134" s="63" t="s">
        <v>44</v>
      </c>
      <c r="C6134" s="63" t="s">
        <v>50</v>
      </c>
      <c r="D6134" s="63">
        <v>13</v>
      </c>
      <c r="E6134" s="63">
        <v>0.91304180000000001</v>
      </c>
      <c r="F6134" s="63">
        <v>1.53138</v>
      </c>
      <c r="G6134" s="63">
        <v>0.61833850000000001</v>
      </c>
      <c r="H6134" s="63">
        <v>91.9328</v>
      </c>
      <c r="I6134" s="63">
        <v>0.47345090000000001</v>
      </c>
      <c r="J6134" s="63">
        <v>0.55905159999999998</v>
      </c>
      <c r="K6134" s="63">
        <v>0.61833850000000001</v>
      </c>
      <c r="L6134" s="63">
        <v>0.67762529999999999</v>
      </c>
      <c r="M6134" s="63">
        <v>0.76322599999999996</v>
      </c>
      <c r="N6134" s="63">
        <v>67</v>
      </c>
      <c r="O6134" s="63">
        <v>0.1130564</v>
      </c>
      <c r="P6134" s="63">
        <v>5</v>
      </c>
      <c r="Q6134" s="63">
        <v>1.2781749580960001E-2</v>
      </c>
    </row>
    <row r="6135" spans="1:17">
      <c r="A6135" s="63" t="s">
        <v>79</v>
      </c>
      <c r="B6135" s="63" t="s">
        <v>44</v>
      </c>
      <c r="C6135" s="63" t="s">
        <v>50</v>
      </c>
      <c r="D6135" s="63">
        <v>14</v>
      </c>
      <c r="E6135" s="63">
        <v>0.99579859999999998</v>
      </c>
      <c r="F6135" s="63">
        <v>1.8624579999999999</v>
      </c>
      <c r="G6135" s="63">
        <v>0.86665950000000003</v>
      </c>
      <c r="H6135" s="63">
        <v>95.888099999999994</v>
      </c>
      <c r="I6135" s="63">
        <v>0.72177190000000002</v>
      </c>
      <c r="J6135" s="63">
        <v>0.8073726</v>
      </c>
      <c r="K6135" s="63">
        <v>0.86665950000000003</v>
      </c>
      <c r="L6135" s="63">
        <v>0.9259463</v>
      </c>
      <c r="M6135" s="63">
        <v>1.011547</v>
      </c>
      <c r="N6135" s="63">
        <v>67</v>
      </c>
      <c r="O6135" s="63">
        <v>0.1130564</v>
      </c>
      <c r="P6135" s="63">
        <v>5</v>
      </c>
      <c r="Q6135" s="63">
        <v>1.2781749580960001E-2</v>
      </c>
    </row>
    <row r="6136" spans="1:17">
      <c r="A6136" s="63" t="s">
        <v>79</v>
      </c>
      <c r="B6136" s="63" t="s">
        <v>44</v>
      </c>
      <c r="C6136" s="63" t="s">
        <v>50</v>
      </c>
      <c r="D6136" s="63">
        <v>15</v>
      </c>
      <c r="E6136" s="63">
        <v>1.12582</v>
      </c>
      <c r="F6136" s="63">
        <v>2.084892</v>
      </c>
      <c r="G6136" s="63">
        <v>0.95907189999999998</v>
      </c>
      <c r="H6136" s="63">
        <v>97.343299999999999</v>
      </c>
      <c r="I6136" s="63">
        <v>0.81418429999999997</v>
      </c>
      <c r="J6136" s="63">
        <v>0.89978499999999995</v>
      </c>
      <c r="K6136" s="63">
        <v>0.95907189999999998</v>
      </c>
      <c r="L6136" s="63">
        <v>1.018359</v>
      </c>
      <c r="M6136" s="63">
        <v>1.1039589999999999</v>
      </c>
      <c r="N6136" s="63">
        <v>67</v>
      </c>
      <c r="O6136" s="63">
        <v>0.1130564</v>
      </c>
      <c r="P6136" s="63">
        <v>5</v>
      </c>
      <c r="Q6136" s="63">
        <v>1.2781749580960001E-2</v>
      </c>
    </row>
    <row r="6137" spans="1:17">
      <c r="A6137" s="63" t="s">
        <v>79</v>
      </c>
      <c r="B6137" s="63" t="s">
        <v>44</v>
      </c>
      <c r="C6137" s="63" t="s">
        <v>50</v>
      </c>
      <c r="D6137" s="63">
        <v>16</v>
      </c>
      <c r="E6137" s="63">
        <v>1.357477</v>
      </c>
      <c r="F6137" s="63">
        <v>2.3384870000000002</v>
      </c>
      <c r="G6137" s="63">
        <v>0.98101020000000005</v>
      </c>
      <c r="H6137" s="63">
        <v>98.7761</v>
      </c>
      <c r="I6137" s="63">
        <v>0.83612260000000005</v>
      </c>
      <c r="J6137" s="63">
        <v>0.92172339999999997</v>
      </c>
      <c r="K6137" s="63">
        <v>0.98101020000000005</v>
      </c>
      <c r="L6137" s="63">
        <v>1.040297</v>
      </c>
      <c r="M6137" s="63">
        <v>1.1258980000000001</v>
      </c>
      <c r="N6137" s="63">
        <v>67</v>
      </c>
      <c r="O6137" s="63">
        <v>0.1130564</v>
      </c>
      <c r="P6137" s="63">
        <v>5</v>
      </c>
      <c r="Q6137" s="63">
        <v>1.2781749580960001E-2</v>
      </c>
    </row>
    <row r="6138" spans="1:17">
      <c r="A6138" s="63" t="s">
        <v>79</v>
      </c>
      <c r="B6138" s="63" t="s">
        <v>44</v>
      </c>
      <c r="C6138" s="63" t="s">
        <v>50</v>
      </c>
      <c r="D6138" s="63">
        <v>17</v>
      </c>
      <c r="E6138" s="63">
        <v>1.563682</v>
      </c>
      <c r="F6138" s="63">
        <v>2.5566170000000001</v>
      </c>
      <c r="G6138" s="63">
        <v>0.99293489999999995</v>
      </c>
      <c r="H6138" s="63">
        <v>99.820899999999995</v>
      </c>
      <c r="I6138" s="63">
        <v>0.84804740000000001</v>
      </c>
      <c r="J6138" s="63">
        <v>0.93364809999999998</v>
      </c>
      <c r="K6138" s="63">
        <v>0.99293489999999995</v>
      </c>
      <c r="L6138" s="63">
        <v>1.052222</v>
      </c>
      <c r="M6138" s="63">
        <v>1.137823</v>
      </c>
      <c r="N6138" s="63">
        <v>67</v>
      </c>
      <c r="O6138" s="63">
        <v>0.1130564</v>
      </c>
      <c r="P6138" s="63">
        <v>5</v>
      </c>
      <c r="Q6138" s="63">
        <v>1.2781749580960001E-2</v>
      </c>
    </row>
    <row r="6139" spans="1:17">
      <c r="A6139" s="63" t="s">
        <v>79</v>
      </c>
      <c r="B6139" s="63" t="s">
        <v>44</v>
      </c>
      <c r="C6139" s="63" t="s">
        <v>50</v>
      </c>
      <c r="D6139" s="63">
        <v>18</v>
      </c>
      <c r="E6139" s="63">
        <v>1.7422820000000001</v>
      </c>
      <c r="F6139" s="63">
        <v>2.7029649999999998</v>
      </c>
      <c r="G6139" s="63">
        <v>0.96068350000000002</v>
      </c>
      <c r="H6139" s="63">
        <v>99.813400000000001</v>
      </c>
      <c r="I6139" s="63">
        <v>0.81579590000000002</v>
      </c>
      <c r="J6139" s="63">
        <v>0.90139659999999999</v>
      </c>
      <c r="K6139" s="63">
        <v>0.96068350000000002</v>
      </c>
      <c r="L6139" s="63">
        <v>1.01997</v>
      </c>
      <c r="M6139" s="63">
        <v>1.1055710000000001</v>
      </c>
      <c r="N6139" s="63">
        <v>67</v>
      </c>
      <c r="O6139" s="63">
        <v>0.1130564</v>
      </c>
      <c r="P6139" s="63">
        <v>5</v>
      </c>
      <c r="Q6139" s="63">
        <v>1.2781749580960001E-2</v>
      </c>
    </row>
    <row r="6140" spans="1:17">
      <c r="A6140" s="63" t="s">
        <v>79</v>
      </c>
      <c r="B6140" s="63" t="s">
        <v>44</v>
      </c>
      <c r="C6140" s="63" t="s">
        <v>50</v>
      </c>
      <c r="D6140" s="63">
        <v>19</v>
      </c>
      <c r="E6140" s="63">
        <v>2.1116920000000001</v>
      </c>
      <c r="F6140" s="63">
        <v>2.704704</v>
      </c>
      <c r="G6140" s="63">
        <v>0.59301159999999997</v>
      </c>
      <c r="H6140" s="63">
        <v>99.7761</v>
      </c>
      <c r="I6140" s="63">
        <v>0.44812400000000002</v>
      </c>
      <c r="J6140" s="63">
        <v>0.5337248</v>
      </c>
      <c r="K6140" s="63">
        <v>0.59301159999999997</v>
      </c>
      <c r="L6140" s="63">
        <v>0.6522985</v>
      </c>
      <c r="M6140" s="63">
        <v>0.73789919999999998</v>
      </c>
      <c r="N6140" s="63">
        <v>67</v>
      </c>
      <c r="O6140" s="63">
        <v>0.1130564</v>
      </c>
      <c r="P6140" s="63">
        <v>5</v>
      </c>
      <c r="Q6140" s="63">
        <v>1.2781749580960001E-2</v>
      </c>
    </row>
    <row r="6141" spans="1:17">
      <c r="A6141" s="63" t="s">
        <v>79</v>
      </c>
      <c r="B6141" s="63" t="s">
        <v>44</v>
      </c>
      <c r="C6141" s="63" t="s">
        <v>50</v>
      </c>
      <c r="D6141" s="63">
        <v>20</v>
      </c>
      <c r="E6141" s="63">
        <v>2.298222</v>
      </c>
      <c r="F6141" s="63">
        <v>2.516473</v>
      </c>
      <c r="G6141" s="63">
        <v>0.21825049999999999</v>
      </c>
      <c r="H6141" s="63">
        <v>97.716399999999993</v>
      </c>
      <c r="I6141" s="63">
        <v>7.3362899999999995E-2</v>
      </c>
      <c r="J6141" s="63">
        <v>0.15896370000000001</v>
      </c>
      <c r="K6141" s="63">
        <v>0.21825049999999999</v>
      </c>
      <c r="L6141" s="63">
        <v>0.27753729999999999</v>
      </c>
      <c r="M6141" s="63">
        <v>0.36313810000000002</v>
      </c>
      <c r="N6141" s="63">
        <v>67</v>
      </c>
      <c r="O6141" s="63">
        <v>0.1130564</v>
      </c>
      <c r="P6141" s="63">
        <v>5</v>
      </c>
      <c r="Q6141" s="63">
        <v>1.2781749580960001E-2</v>
      </c>
    </row>
    <row r="6142" spans="1:17">
      <c r="A6142" s="63" t="s">
        <v>79</v>
      </c>
      <c r="B6142" s="63" t="s">
        <v>44</v>
      </c>
      <c r="C6142" s="63" t="s">
        <v>50</v>
      </c>
      <c r="D6142" s="63">
        <v>21</v>
      </c>
      <c r="E6142" s="63">
        <v>2.2175799999999999</v>
      </c>
      <c r="F6142" s="63">
        <v>2.210013</v>
      </c>
      <c r="G6142" s="63">
        <v>-7.5667E-3</v>
      </c>
      <c r="H6142" s="63">
        <v>92.2239</v>
      </c>
      <c r="I6142" s="63">
        <v>-0.15245429999999999</v>
      </c>
      <c r="J6142" s="63">
        <v>-6.6853499999999996E-2</v>
      </c>
      <c r="K6142" s="63">
        <v>-7.5667E-3</v>
      </c>
      <c r="L6142" s="63">
        <v>5.1720099999999998E-2</v>
      </c>
      <c r="M6142" s="63">
        <v>0.1373209</v>
      </c>
      <c r="N6142" s="63">
        <v>67</v>
      </c>
      <c r="O6142" s="63">
        <v>0.1130564</v>
      </c>
      <c r="P6142" s="63">
        <v>5</v>
      </c>
      <c r="Q6142" s="63">
        <v>1.2781749580960001E-2</v>
      </c>
    </row>
    <row r="6143" spans="1:17">
      <c r="A6143" s="63" t="s">
        <v>79</v>
      </c>
      <c r="B6143" s="63" t="s">
        <v>44</v>
      </c>
      <c r="C6143" s="63" t="s">
        <v>50</v>
      </c>
      <c r="D6143" s="63">
        <v>22</v>
      </c>
      <c r="E6143" s="63">
        <v>1.9951270000000001</v>
      </c>
      <c r="F6143" s="63">
        <v>1.9692609999999999</v>
      </c>
      <c r="G6143" s="63">
        <v>-2.5866400000000001E-2</v>
      </c>
      <c r="H6143" s="63">
        <v>87.261200000000002</v>
      </c>
      <c r="I6143" s="63">
        <v>-0.17075399999999999</v>
      </c>
      <c r="J6143" s="63">
        <v>-8.5153199999999998E-2</v>
      </c>
      <c r="K6143" s="63">
        <v>-2.5866400000000001E-2</v>
      </c>
      <c r="L6143" s="63">
        <v>3.3420400000000003E-2</v>
      </c>
      <c r="M6143" s="63">
        <v>0.11902119999999999</v>
      </c>
      <c r="N6143" s="63">
        <v>67</v>
      </c>
      <c r="O6143" s="63">
        <v>0.1130564</v>
      </c>
      <c r="P6143" s="63">
        <v>5</v>
      </c>
      <c r="Q6143" s="63">
        <v>1.2781749580960001E-2</v>
      </c>
    </row>
    <row r="6144" spans="1:17">
      <c r="A6144" s="63" t="s">
        <v>79</v>
      </c>
      <c r="B6144" s="63" t="s">
        <v>44</v>
      </c>
      <c r="C6144" s="63" t="s">
        <v>50</v>
      </c>
      <c r="D6144" s="63">
        <v>23</v>
      </c>
      <c r="E6144" s="63">
        <v>1.5926689999999999</v>
      </c>
      <c r="F6144" s="63">
        <v>1.638687</v>
      </c>
      <c r="G6144" s="63">
        <v>4.6017200000000001E-2</v>
      </c>
      <c r="H6144" s="63">
        <v>83.783600000000007</v>
      </c>
      <c r="I6144" s="63">
        <v>-9.8870399999999997E-2</v>
      </c>
      <c r="J6144" s="63">
        <v>-1.3269700000000001E-2</v>
      </c>
      <c r="K6144" s="63">
        <v>4.6017200000000001E-2</v>
      </c>
      <c r="L6144" s="63">
        <v>0.10530399999999999</v>
      </c>
      <c r="M6144" s="63">
        <v>0.19090480000000001</v>
      </c>
      <c r="N6144" s="63">
        <v>67</v>
      </c>
      <c r="O6144" s="63">
        <v>0.1130564</v>
      </c>
      <c r="P6144" s="63">
        <v>5</v>
      </c>
      <c r="Q6144" s="63">
        <v>1.2781749580960001E-2</v>
      </c>
    </row>
    <row r="6145" spans="1:17">
      <c r="A6145" s="63" t="s">
        <v>79</v>
      </c>
      <c r="B6145" s="63" t="s">
        <v>44</v>
      </c>
      <c r="C6145" s="63" t="s">
        <v>50</v>
      </c>
      <c r="D6145" s="63">
        <v>24</v>
      </c>
      <c r="E6145" s="63">
        <v>1.325299</v>
      </c>
      <c r="F6145" s="63">
        <v>1.168169</v>
      </c>
      <c r="G6145" s="63">
        <v>-0.15713050000000001</v>
      </c>
      <c r="H6145" s="63">
        <v>82.2761</v>
      </c>
      <c r="I6145" s="63">
        <v>-0.30201810000000001</v>
      </c>
      <c r="J6145" s="63">
        <v>-0.21641730000000001</v>
      </c>
      <c r="K6145" s="63">
        <v>-0.15713050000000001</v>
      </c>
      <c r="L6145" s="63">
        <v>-9.7843600000000003E-2</v>
      </c>
      <c r="M6145" s="63">
        <v>-1.2242899999999999E-2</v>
      </c>
      <c r="N6145" s="63">
        <v>67</v>
      </c>
      <c r="O6145" s="63">
        <v>0.1130564</v>
      </c>
      <c r="P6145" s="63">
        <v>5</v>
      </c>
      <c r="Q6145" s="63">
        <v>1.2781749580960001E-2</v>
      </c>
    </row>
    <row r="6146" spans="1:17">
      <c r="A6146" s="63" t="s">
        <v>79</v>
      </c>
      <c r="B6146" s="63" t="s">
        <v>44</v>
      </c>
      <c r="C6146" s="63" t="s">
        <v>51</v>
      </c>
      <c r="D6146" s="63">
        <v>1</v>
      </c>
      <c r="E6146" s="63">
        <v>1.083774</v>
      </c>
      <c r="F6146" s="63">
        <v>0.84626670000000004</v>
      </c>
      <c r="G6146" s="63">
        <v>-0.2375073</v>
      </c>
      <c r="H6146" s="63">
        <v>75.4328</v>
      </c>
      <c r="I6146" s="63">
        <v>-0.38239489999999998</v>
      </c>
      <c r="J6146" s="63">
        <v>-0.29679410000000001</v>
      </c>
      <c r="K6146" s="63">
        <v>-0.2375073</v>
      </c>
      <c r="L6146" s="63">
        <v>-0.1782205</v>
      </c>
      <c r="M6146" s="63">
        <v>-9.2619699999999999E-2</v>
      </c>
      <c r="N6146" s="63">
        <v>67</v>
      </c>
      <c r="O6146" s="63">
        <v>0.1130564</v>
      </c>
      <c r="P6146" s="63">
        <v>6</v>
      </c>
      <c r="Q6146" s="63">
        <v>1.2781749580960001E-2</v>
      </c>
    </row>
    <row r="6147" spans="1:17">
      <c r="A6147" s="63" t="s">
        <v>79</v>
      </c>
      <c r="B6147" s="63" t="s">
        <v>44</v>
      </c>
      <c r="C6147" s="63" t="s">
        <v>51</v>
      </c>
      <c r="D6147" s="63">
        <v>2</v>
      </c>
      <c r="E6147" s="63">
        <v>0.99904720000000002</v>
      </c>
      <c r="F6147" s="63">
        <v>0.73239889999999996</v>
      </c>
      <c r="G6147" s="63">
        <v>-0.2666482</v>
      </c>
      <c r="H6147" s="63">
        <v>71.962699999999998</v>
      </c>
      <c r="I6147" s="63">
        <v>-0.41153580000000001</v>
      </c>
      <c r="J6147" s="63">
        <v>-0.32593509999999998</v>
      </c>
      <c r="K6147" s="63">
        <v>-0.2666482</v>
      </c>
      <c r="L6147" s="63">
        <v>-0.2073614</v>
      </c>
      <c r="M6147" s="63">
        <v>-0.1217606</v>
      </c>
      <c r="N6147" s="63">
        <v>67</v>
      </c>
      <c r="O6147" s="63">
        <v>0.1130564</v>
      </c>
      <c r="P6147" s="63">
        <v>6</v>
      </c>
      <c r="Q6147" s="63">
        <v>1.2781749580960001E-2</v>
      </c>
    </row>
    <row r="6148" spans="1:17">
      <c r="A6148" s="63" t="s">
        <v>79</v>
      </c>
      <c r="B6148" s="63" t="s">
        <v>44</v>
      </c>
      <c r="C6148" s="63" t="s">
        <v>51</v>
      </c>
      <c r="D6148" s="63">
        <v>3</v>
      </c>
      <c r="E6148" s="63">
        <v>0.91201840000000001</v>
      </c>
      <c r="F6148" s="63">
        <v>0.67786440000000003</v>
      </c>
      <c r="G6148" s="63">
        <v>-0.234154</v>
      </c>
      <c r="H6148" s="63">
        <v>69</v>
      </c>
      <c r="I6148" s="63">
        <v>-0.37904159999999998</v>
      </c>
      <c r="J6148" s="63">
        <v>-0.2934408</v>
      </c>
      <c r="K6148" s="63">
        <v>-0.234154</v>
      </c>
      <c r="L6148" s="63">
        <v>-0.1748672</v>
      </c>
      <c r="M6148" s="63">
        <v>-8.9266399999999996E-2</v>
      </c>
      <c r="N6148" s="63">
        <v>67</v>
      </c>
      <c r="O6148" s="63">
        <v>0.1130564</v>
      </c>
      <c r="P6148" s="63">
        <v>6</v>
      </c>
      <c r="Q6148" s="63">
        <v>1.2781749580960001E-2</v>
      </c>
    </row>
    <row r="6149" spans="1:17">
      <c r="A6149" s="63" t="s">
        <v>79</v>
      </c>
      <c r="B6149" s="63" t="s">
        <v>44</v>
      </c>
      <c r="C6149" s="63" t="s">
        <v>51</v>
      </c>
      <c r="D6149" s="63">
        <v>4</v>
      </c>
      <c r="E6149" s="63">
        <v>0.89226309999999998</v>
      </c>
      <c r="F6149" s="63">
        <v>0.69509509999999997</v>
      </c>
      <c r="G6149" s="63">
        <v>-0.19716790000000001</v>
      </c>
      <c r="H6149" s="63">
        <v>67.5</v>
      </c>
      <c r="I6149" s="63">
        <v>-0.34205550000000001</v>
      </c>
      <c r="J6149" s="63">
        <v>-0.25645479999999998</v>
      </c>
      <c r="K6149" s="63">
        <v>-0.19716790000000001</v>
      </c>
      <c r="L6149" s="63">
        <v>-0.13788110000000001</v>
      </c>
      <c r="M6149" s="63">
        <v>-5.2280300000000002E-2</v>
      </c>
      <c r="N6149" s="63">
        <v>67</v>
      </c>
      <c r="O6149" s="63">
        <v>0.1130564</v>
      </c>
      <c r="P6149" s="63">
        <v>6</v>
      </c>
      <c r="Q6149" s="63">
        <v>1.2781749580960001E-2</v>
      </c>
    </row>
    <row r="6150" spans="1:17">
      <c r="A6150" s="63" t="s">
        <v>79</v>
      </c>
      <c r="B6150" s="63" t="s">
        <v>44</v>
      </c>
      <c r="C6150" s="63" t="s">
        <v>51</v>
      </c>
      <c r="D6150" s="63">
        <v>5</v>
      </c>
      <c r="E6150" s="63">
        <v>0.91756800000000005</v>
      </c>
      <c r="F6150" s="63">
        <v>0.68985390000000002</v>
      </c>
      <c r="G6150" s="63">
        <v>-0.2277141</v>
      </c>
      <c r="H6150" s="63">
        <v>67.485100000000003</v>
      </c>
      <c r="I6150" s="63">
        <v>-0.37260169999999998</v>
      </c>
      <c r="J6150" s="63">
        <v>-0.2870009</v>
      </c>
      <c r="K6150" s="63">
        <v>-0.2277141</v>
      </c>
      <c r="L6150" s="63">
        <v>-0.1684272</v>
      </c>
      <c r="M6150" s="63">
        <v>-8.2826499999999997E-2</v>
      </c>
      <c r="N6150" s="63">
        <v>67</v>
      </c>
      <c r="O6150" s="63">
        <v>0.1130564</v>
      </c>
      <c r="P6150" s="63">
        <v>6</v>
      </c>
      <c r="Q6150" s="63">
        <v>1.2781749580960001E-2</v>
      </c>
    </row>
    <row r="6151" spans="1:17">
      <c r="A6151" s="63" t="s">
        <v>79</v>
      </c>
      <c r="B6151" s="63" t="s">
        <v>44</v>
      </c>
      <c r="C6151" s="63" t="s">
        <v>51</v>
      </c>
      <c r="D6151" s="63">
        <v>6</v>
      </c>
      <c r="E6151" s="63">
        <v>0.98810810000000004</v>
      </c>
      <c r="F6151" s="63">
        <v>0.73227799999999998</v>
      </c>
      <c r="G6151" s="63">
        <v>-0.2558301</v>
      </c>
      <c r="H6151" s="63">
        <v>66.985100000000003</v>
      </c>
      <c r="I6151" s="63">
        <v>-0.40071770000000001</v>
      </c>
      <c r="J6151" s="63">
        <v>-0.31511689999999998</v>
      </c>
      <c r="K6151" s="63">
        <v>-0.2558301</v>
      </c>
      <c r="L6151" s="63">
        <v>-0.1965433</v>
      </c>
      <c r="M6151" s="63">
        <v>-0.1109425</v>
      </c>
      <c r="N6151" s="63">
        <v>67</v>
      </c>
      <c r="O6151" s="63">
        <v>0.1130564</v>
      </c>
      <c r="P6151" s="63">
        <v>6</v>
      </c>
      <c r="Q6151" s="63">
        <v>1.2781749580960001E-2</v>
      </c>
    </row>
    <row r="6152" spans="1:17">
      <c r="A6152" s="63" t="s">
        <v>79</v>
      </c>
      <c r="B6152" s="63" t="s">
        <v>44</v>
      </c>
      <c r="C6152" s="63" t="s">
        <v>51</v>
      </c>
      <c r="D6152" s="63">
        <v>7</v>
      </c>
      <c r="E6152" s="63">
        <v>1.1571959999999999</v>
      </c>
      <c r="F6152" s="63">
        <v>0.88833700000000004</v>
      </c>
      <c r="G6152" s="63">
        <v>-0.26885930000000002</v>
      </c>
      <c r="H6152" s="63">
        <v>67.507499999999993</v>
      </c>
      <c r="I6152" s="63">
        <v>-0.41374689999999997</v>
      </c>
      <c r="J6152" s="63">
        <v>-0.3281461</v>
      </c>
      <c r="K6152" s="63">
        <v>-0.26885930000000002</v>
      </c>
      <c r="L6152" s="63">
        <v>-0.20957239999999999</v>
      </c>
      <c r="M6152" s="63">
        <v>-0.1239717</v>
      </c>
      <c r="N6152" s="63">
        <v>67</v>
      </c>
      <c r="O6152" s="63">
        <v>0.1130564</v>
      </c>
      <c r="P6152" s="63">
        <v>6</v>
      </c>
      <c r="Q6152" s="63">
        <v>1.2781749580960001E-2</v>
      </c>
    </row>
    <row r="6153" spans="1:17">
      <c r="A6153" s="63" t="s">
        <v>79</v>
      </c>
      <c r="B6153" s="63" t="s">
        <v>44</v>
      </c>
      <c r="C6153" s="63" t="s">
        <v>51</v>
      </c>
      <c r="D6153" s="63">
        <v>8</v>
      </c>
      <c r="E6153" s="63">
        <v>1.2324580000000001</v>
      </c>
      <c r="F6153" s="63">
        <v>0.94348379999999998</v>
      </c>
      <c r="G6153" s="63">
        <v>-0.2889737</v>
      </c>
      <c r="H6153" s="63">
        <v>72</v>
      </c>
      <c r="I6153" s="63">
        <v>-0.43386130000000001</v>
      </c>
      <c r="J6153" s="63">
        <v>-0.34826049999999997</v>
      </c>
      <c r="K6153" s="63">
        <v>-0.2889737</v>
      </c>
      <c r="L6153" s="63">
        <v>-0.2296869</v>
      </c>
      <c r="M6153" s="63">
        <v>-0.14408609999999999</v>
      </c>
      <c r="N6153" s="63">
        <v>67</v>
      </c>
      <c r="O6153" s="63">
        <v>0.1130564</v>
      </c>
      <c r="P6153" s="63">
        <v>6</v>
      </c>
      <c r="Q6153" s="63">
        <v>1.2781749580960001E-2</v>
      </c>
    </row>
    <row r="6154" spans="1:17">
      <c r="A6154" s="63" t="s">
        <v>79</v>
      </c>
      <c r="B6154" s="63" t="s">
        <v>44</v>
      </c>
      <c r="C6154" s="63" t="s">
        <v>51</v>
      </c>
      <c r="D6154" s="63">
        <v>9</v>
      </c>
      <c r="E6154" s="63">
        <v>1.122204</v>
      </c>
      <c r="F6154" s="63">
        <v>1.0582910000000001</v>
      </c>
      <c r="G6154" s="63">
        <v>-6.3912499999999997E-2</v>
      </c>
      <c r="H6154" s="63">
        <v>78</v>
      </c>
      <c r="I6154" s="63">
        <v>-0.20880009999999999</v>
      </c>
      <c r="J6154" s="63">
        <v>-0.1231993</v>
      </c>
      <c r="K6154" s="63">
        <v>-6.3912499999999997E-2</v>
      </c>
      <c r="L6154" s="63">
        <v>-4.6257E-3</v>
      </c>
      <c r="M6154" s="63">
        <v>8.0975099999999994E-2</v>
      </c>
      <c r="N6154" s="63">
        <v>67</v>
      </c>
      <c r="O6154" s="63">
        <v>0.1130564</v>
      </c>
      <c r="P6154" s="63">
        <v>6</v>
      </c>
      <c r="Q6154" s="63">
        <v>1.2781749580960001E-2</v>
      </c>
    </row>
    <row r="6155" spans="1:17">
      <c r="A6155" s="63" t="s">
        <v>79</v>
      </c>
      <c r="B6155" s="63" t="s">
        <v>44</v>
      </c>
      <c r="C6155" s="63" t="s">
        <v>51</v>
      </c>
      <c r="D6155" s="63">
        <v>10</v>
      </c>
      <c r="E6155" s="63">
        <v>1.1298699999999999</v>
      </c>
      <c r="F6155" s="63">
        <v>1.0577350000000001</v>
      </c>
      <c r="G6155" s="63">
        <v>-7.2134900000000002E-2</v>
      </c>
      <c r="H6155" s="63">
        <v>82.492500000000007</v>
      </c>
      <c r="I6155" s="63">
        <v>-0.2170224</v>
      </c>
      <c r="J6155" s="63">
        <v>-0.1314217</v>
      </c>
      <c r="K6155" s="63">
        <v>-7.2134900000000002E-2</v>
      </c>
      <c r="L6155" s="63">
        <v>-1.2848E-2</v>
      </c>
      <c r="M6155" s="63">
        <v>7.2752700000000003E-2</v>
      </c>
      <c r="N6155" s="63">
        <v>67</v>
      </c>
      <c r="O6155" s="63">
        <v>0.1130564</v>
      </c>
      <c r="P6155" s="63">
        <v>6</v>
      </c>
      <c r="Q6155" s="63">
        <v>1.2781749580960001E-2</v>
      </c>
    </row>
    <row r="6156" spans="1:17">
      <c r="A6156" s="63" t="s">
        <v>79</v>
      </c>
      <c r="B6156" s="63" t="s">
        <v>44</v>
      </c>
      <c r="C6156" s="63" t="s">
        <v>51</v>
      </c>
      <c r="D6156" s="63">
        <v>11</v>
      </c>
      <c r="E6156" s="63">
        <v>1.070721</v>
      </c>
      <c r="F6156" s="63">
        <v>1.186531</v>
      </c>
      <c r="G6156" s="63">
        <v>0.11581039999999999</v>
      </c>
      <c r="H6156" s="63">
        <v>86.007499999999993</v>
      </c>
      <c r="I6156" s="63">
        <v>-2.9077200000000001E-2</v>
      </c>
      <c r="J6156" s="63">
        <v>5.65236E-2</v>
      </c>
      <c r="K6156" s="63">
        <v>0.11581039999999999</v>
      </c>
      <c r="L6156" s="63">
        <v>0.17509720000000001</v>
      </c>
      <c r="M6156" s="63">
        <v>0.26069799999999999</v>
      </c>
      <c r="N6156" s="63">
        <v>67</v>
      </c>
      <c r="O6156" s="63">
        <v>0.1130564</v>
      </c>
      <c r="P6156" s="63">
        <v>6</v>
      </c>
      <c r="Q6156" s="63">
        <v>1.2781749580960001E-2</v>
      </c>
    </row>
    <row r="6157" spans="1:17">
      <c r="A6157" s="63" t="s">
        <v>79</v>
      </c>
      <c r="B6157" s="63" t="s">
        <v>44</v>
      </c>
      <c r="C6157" s="63" t="s">
        <v>51</v>
      </c>
      <c r="D6157" s="63">
        <v>12</v>
      </c>
      <c r="E6157" s="63">
        <v>1.0503119999999999</v>
      </c>
      <c r="F6157" s="63">
        <v>1.3994960000000001</v>
      </c>
      <c r="G6157" s="63">
        <v>0.3491842</v>
      </c>
      <c r="H6157" s="63">
        <v>90.477599999999995</v>
      </c>
      <c r="I6157" s="63">
        <v>0.20429659999999999</v>
      </c>
      <c r="J6157" s="63">
        <v>0.28989730000000002</v>
      </c>
      <c r="K6157" s="63">
        <v>0.3491842</v>
      </c>
      <c r="L6157" s="63">
        <v>0.40847099999999997</v>
      </c>
      <c r="M6157" s="63">
        <v>0.49407180000000001</v>
      </c>
      <c r="N6157" s="63">
        <v>67</v>
      </c>
      <c r="O6157" s="63">
        <v>0.1130564</v>
      </c>
      <c r="P6157" s="63">
        <v>6</v>
      </c>
      <c r="Q6157" s="63">
        <v>1.2781749580960001E-2</v>
      </c>
    </row>
    <row r="6158" spans="1:17">
      <c r="A6158" s="63" t="s">
        <v>79</v>
      </c>
      <c r="B6158" s="63" t="s">
        <v>44</v>
      </c>
      <c r="C6158" s="63" t="s">
        <v>51</v>
      </c>
      <c r="D6158" s="63">
        <v>13</v>
      </c>
      <c r="E6158" s="63">
        <v>0.94257029999999997</v>
      </c>
      <c r="F6158" s="63">
        <v>1.630417</v>
      </c>
      <c r="G6158" s="63">
        <v>0.68784619999999996</v>
      </c>
      <c r="H6158" s="63">
        <v>93.962699999999998</v>
      </c>
      <c r="I6158" s="63">
        <v>0.54295870000000002</v>
      </c>
      <c r="J6158" s="63">
        <v>0.62855939999999999</v>
      </c>
      <c r="K6158" s="63">
        <v>0.68784619999999996</v>
      </c>
      <c r="L6158" s="63">
        <v>0.74713309999999999</v>
      </c>
      <c r="M6158" s="63">
        <v>0.83273379999999997</v>
      </c>
      <c r="N6158" s="63">
        <v>67</v>
      </c>
      <c r="O6158" s="63">
        <v>0.1130564</v>
      </c>
      <c r="P6158" s="63">
        <v>6</v>
      </c>
      <c r="Q6158" s="63">
        <v>1.2781749580960001E-2</v>
      </c>
    </row>
    <row r="6159" spans="1:17">
      <c r="A6159" s="63" t="s">
        <v>79</v>
      </c>
      <c r="B6159" s="63" t="s">
        <v>44</v>
      </c>
      <c r="C6159" s="63" t="s">
        <v>51</v>
      </c>
      <c r="D6159" s="63">
        <v>14</v>
      </c>
      <c r="E6159" s="63">
        <v>1.0502039999999999</v>
      </c>
      <c r="F6159" s="63">
        <v>1.9417880000000001</v>
      </c>
      <c r="G6159" s="63">
        <v>0.89158380000000004</v>
      </c>
      <c r="H6159" s="63">
        <v>96.470100000000002</v>
      </c>
      <c r="I6159" s="63">
        <v>0.74669620000000003</v>
      </c>
      <c r="J6159" s="63">
        <v>0.83229699999999995</v>
      </c>
      <c r="K6159" s="63">
        <v>0.89158380000000004</v>
      </c>
      <c r="L6159" s="63">
        <v>0.95087060000000001</v>
      </c>
      <c r="M6159" s="63">
        <v>1.0364709999999999</v>
      </c>
      <c r="N6159" s="63">
        <v>67</v>
      </c>
      <c r="O6159" s="63">
        <v>0.1130564</v>
      </c>
      <c r="P6159" s="63">
        <v>6</v>
      </c>
      <c r="Q6159" s="63">
        <v>1.2781749580960001E-2</v>
      </c>
    </row>
    <row r="6160" spans="1:17">
      <c r="A6160" s="63" t="s">
        <v>79</v>
      </c>
      <c r="B6160" s="63" t="s">
        <v>44</v>
      </c>
      <c r="C6160" s="63" t="s">
        <v>51</v>
      </c>
      <c r="D6160" s="63">
        <v>15</v>
      </c>
      <c r="E6160" s="63">
        <v>1.193624</v>
      </c>
      <c r="F6160" s="63">
        <v>2.2561990000000001</v>
      </c>
      <c r="G6160" s="63">
        <v>1.062575</v>
      </c>
      <c r="H6160" s="63">
        <v>99.455200000000005</v>
      </c>
      <c r="I6160" s="63">
        <v>0.91768729999999998</v>
      </c>
      <c r="J6160" s="63">
        <v>1.003288</v>
      </c>
      <c r="K6160" s="63">
        <v>1.062575</v>
      </c>
      <c r="L6160" s="63">
        <v>1.1218619999999999</v>
      </c>
      <c r="M6160" s="63">
        <v>1.207462</v>
      </c>
      <c r="N6160" s="63">
        <v>67</v>
      </c>
      <c r="O6160" s="63">
        <v>0.1130564</v>
      </c>
      <c r="P6160" s="63">
        <v>6</v>
      </c>
      <c r="Q6160" s="63">
        <v>1.2781749580960001E-2</v>
      </c>
    </row>
    <row r="6161" spans="1:17">
      <c r="A6161" s="63" t="s">
        <v>79</v>
      </c>
      <c r="B6161" s="63" t="s">
        <v>44</v>
      </c>
      <c r="C6161" s="63" t="s">
        <v>51</v>
      </c>
      <c r="D6161" s="63">
        <v>16</v>
      </c>
      <c r="E6161" s="63">
        <v>1.457962</v>
      </c>
      <c r="F6161" s="63">
        <v>2.5793759999999999</v>
      </c>
      <c r="G6161" s="63">
        <v>1.121413</v>
      </c>
      <c r="H6161" s="63">
        <v>101.44</v>
      </c>
      <c r="I6161" s="63">
        <v>0.9765258</v>
      </c>
      <c r="J6161" s="63">
        <v>1.062127</v>
      </c>
      <c r="K6161" s="63">
        <v>1.121413</v>
      </c>
      <c r="L6161" s="63">
        <v>1.1807000000000001</v>
      </c>
      <c r="M6161" s="63">
        <v>1.2663009999999999</v>
      </c>
      <c r="N6161" s="63">
        <v>67</v>
      </c>
      <c r="O6161" s="63">
        <v>0.1130564</v>
      </c>
      <c r="P6161" s="63">
        <v>6</v>
      </c>
      <c r="Q6161" s="63">
        <v>1.2781749580960001E-2</v>
      </c>
    </row>
    <row r="6162" spans="1:17">
      <c r="A6162" s="63" t="s">
        <v>79</v>
      </c>
      <c r="B6162" s="63" t="s">
        <v>44</v>
      </c>
      <c r="C6162" s="63" t="s">
        <v>51</v>
      </c>
      <c r="D6162" s="63">
        <v>17</v>
      </c>
      <c r="E6162" s="63">
        <v>1.669187</v>
      </c>
      <c r="F6162" s="63">
        <v>2.8127200000000001</v>
      </c>
      <c r="G6162" s="63">
        <v>1.1435329999999999</v>
      </c>
      <c r="H6162" s="63">
        <v>102.43300000000001</v>
      </c>
      <c r="I6162" s="63">
        <v>0.99864509999999995</v>
      </c>
      <c r="J6162" s="63">
        <v>1.084246</v>
      </c>
      <c r="K6162" s="63">
        <v>1.1435329999999999</v>
      </c>
      <c r="L6162" s="63">
        <v>1.2028190000000001</v>
      </c>
      <c r="M6162" s="63">
        <v>1.2884199999999999</v>
      </c>
      <c r="N6162" s="63">
        <v>67</v>
      </c>
      <c r="O6162" s="63">
        <v>0.1130564</v>
      </c>
      <c r="P6162" s="63">
        <v>6</v>
      </c>
      <c r="Q6162" s="63">
        <v>1.2781749580960001E-2</v>
      </c>
    </row>
    <row r="6163" spans="1:17">
      <c r="A6163" s="63" t="s">
        <v>79</v>
      </c>
      <c r="B6163" s="63" t="s">
        <v>44</v>
      </c>
      <c r="C6163" s="63" t="s">
        <v>51</v>
      </c>
      <c r="D6163" s="63">
        <v>18</v>
      </c>
      <c r="E6163" s="63">
        <v>1.8357520000000001</v>
      </c>
      <c r="F6163" s="63">
        <v>2.9232130000000001</v>
      </c>
      <c r="G6163" s="63">
        <v>1.087461</v>
      </c>
      <c r="H6163" s="63">
        <v>101.94</v>
      </c>
      <c r="I6163" s="63">
        <v>0.94257369999999996</v>
      </c>
      <c r="J6163" s="63">
        <v>1.0281739999999999</v>
      </c>
      <c r="K6163" s="63">
        <v>1.087461</v>
      </c>
      <c r="L6163" s="63">
        <v>1.1467480000000001</v>
      </c>
      <c r="M6163" s="63">
        <v>1.2323489999999999</v>
      </c>
      <c r="N6163" s="63">
        <v>67</v>
      </c>
      <c r="O6163" s="63">
        <v>0.1130564</v>
      </c>
      <c r="P6163" s="63">
        <v>6</v>
      </c>
      <c r="Q6163" s="63">
        <v>1.2781749580960001E-2</v>
      </c>
    </row>
    <row r="6164" spans="1:17">
      <c r="A6164" s="63" t="s">
        <v>79</v>
      </c>
      <c r="B6164" s="63" t="s">
        <v>44</v>
      </c>
      <c r="C6164" s="63" t="s">
        <v>51</v>
      </c>
      <c r="D6164" s="63">
        <v>19</v>
      </c>
      <c r="E6164" s="63">
        <v>2.2056589999999998</v>
      </c>
      <c r="F6164" s="63">
        <v>2.9045139999999998</v>
      </c>
      <c r="G6164" s="63">
        <v>0.69885489999999995</v>
      </c>
      <c r="H6164" s="63">
        <v>101.91</v>
      </c>
      <c r="I6164" s="63">
        <v>0.5539674</v>
      </c>
      <c r="J6164" s="63">
        <v>0.63956809999999997</v>
      </c>
      <c r="K6164" s="63">
        <v>0.69885489999999995</v>
      </c>
      <c r="L6164" s="63">
        <v>0.75814179999999998</v>
      </c>
      <c r="M6164" s="63">
        <v>0.84374249999999995</v>
      </c>
      <c r="N6164" s="63">
        <v>67</v>
      </c>
      <c r="O6164" s="63">
        <v>0.1130564</v>
      </c>
      <c r="P6164" s="63">
        <v>6</v>
      </c>
      <c r="Q6164" s="63">
        <v>1.2781749580960001E-2</v>
      </c>
    </row>
    <row r="6165" spans="1:17">
      <c r="A6165" s="63" t="s">
        <v>79</v>
      </c>
      <c r="B6165" s="63" t="s">
        <v>44</v>
      </c>
      <c r="C6165" s="63" t="s">
        <v>51</v>
      </c>
      <c r="D6165" s="63">
        <v>20</v>
      </c>
      <c r="E6165" s="63">
        <v>2.4136600000000001</v>
      </c>
      <c r="F6165" s="63">
        <v>2.6890070000000001</v>
      </c>
      <c r="G6165" s="63">
        <v>0.27534629999999999</v>
      </c>
      <c r="H6165" s="63">
        <v>99.903000000000006</v>
      </c>
      <c r="I6165" s="63">
        <v>0.13045870000000001</v>
      </c>
      <c r="J6165" s="63">
        <v>0.21605940000000001</v>
      </c>
      <c r="K6165" s="63">
        <v>0.27534629999999999</v>
      </c>
      <c r="L6165" s="63">
        <v>0.33463310000000002</v>
      </c>
      <c r="M6165" s="63">
        <v>0.42023389999999999</v>
      </c>
      <c r="N6165" s="63">
        <v>67</v>
      </c>
      <c r="O6165" s="63">
        <v>0.1130564</v>
      </c>
      <c r="P6165" s="63">
        <v>6</v>
      </c>
      <c r="Q6165" s="63">
        <v>1.2781749580960001E-2</v>
      </c>
    </row>
    <row r="6166" spans="1:17">
      <c r="A6166" s="63" t="s">
        <v>79</v>
      </c>
      <c r="B6166" s="63" t="s">
        <v>44</v>
      </c>
      <c r="C6166" s="63" t="s">
        <v>51</v>
      </c>
      <c r="D6166" s="63">
        <v>21</v>
      </c>
      <c r="E6166" s="63">
        <v>2.3570350000000002</v>
      </c>
      <c r="F6166" s="63">
        <v>2.4564949999999999</v>
      </c>
      <c r="G6166" s="63">
        <v>9.9460599999999996E-2</v>
      </c>
      <c r="H6166" s="63">
        <v>96.865700000000004</v>
      </c>
      <c r="I6166" s="63">
        <v>-4.5427000000000002E-2</v>
      </c>
      <c r="J6166" s="63">
        <v>4.0173800000000003E-2</v>
      </c>
      <c r="K6166" s="63">
        <v>9.9460599999999996E-2</v>
      </c>
      <c r="L6166" s="63">
        <v>0.15874740000000001</v>
      </c>
      <c r="M6166" s="63">
        <v>0.24434819999999999</v>
      </c>
      <c r="N6166" s="63">
        <v>67</v>
      </c>
      <c r="O6166" s="63">
        <v>0.1130564</v>
      </c>
      <c r="P6166" s="63">
        <v>6</v>
      </c>
      <c r="Q6166" s="63">
        <v>1.2781749580960001E-2</v>
      </c>
    </row>
    <row r="6167" spans="1:17">
      <c r="A6167" s="63" t="s">
        <v>79</v>
      </c>
      <c r="B6167" s="63" t="s">
        <v>44</v>
      </c>
      <c r="C6167" s="63" t="s">
        <v>51</v>
      </c>
      <c r="D6167" s="63">
        <v>22</v>
      </c>
      <c r="E6167" s="63">
        <v>2.0747</v>
      </c>
      <c r="F6167" s="63">
        <v>2.222092</v>
      </c>
      <c r="G6167" s="63">
        <v>0.14739160000000001</v>
      </c>
      <c r="H6167" s="63">
        <v>91.880600000000001</v>
      </c>
      <c r="I6167" s="63">
        <v>2.5040000000000001E-3</v>
      </c>
      <c r="J6167" s="63">
        <v>8.8104699999999994E-2</v>
      </c>
      <c r="K6167" s="63">
        <v>0.14739160000000001</v>
      </c>
      <c r="L6167" s="63">
        <v>0.20667840000000001</v>
      </c>
      <c r="M6167" s="63">
        <v>0.29227920000000002</v>
      </c>
      <c r="N6167" s="63">
        <v>67</v>
      </c>
      <c r="O6167" s="63">
        <v>0.1130564</v>
      </c>
      <c r="P6167" s="63">
        <v>6</v>
      </c>
      <c r="Q6167" s="63">
        <v>1.2781749580960001E-2</v>
      </c>
    </row>
    <row r="6168" spans="1:17">
      <c r="A6168" s="63" t="s">
        <v>79</v>
      </c>
      <c r="B6168" s="63" t="s">
        <v>44</v>
      </c>
      <c r="C6168" s="63" t="s">
        <v>51</v>
      </c>
      <c r="D6168" s="63">
        <v>23</v>
      </c>
      <c r="E6168" s="63">
        <v>1.5643830000000001</v>
      </c>
      <c r="F6168" s="63">
        <v>1.9631069999999999</v>
      </c>
      <c r="G6168" s="63">
        <v>0.3987232</v>
      </c>
      <c r="H6168" s="63">
        <v>89.873099999999994</v>
      </c>
      <c r="I6168" s="63">
        <v>0.25383559999999999</v>
      </c>
      <c r="J6168" s="63">
        <v>0.33943640000000003</v>
      </c>
      <c r="K6168" s="63">
        <v>0.3987232</v>
      </c>
      <c r="L6168" s="63">
        <v>0.45801009999999998</v>
      </c>
      <c r="M6168" s="63">
        <v>0.54361079999999995</v>
      </c>
      <c r="N6168" s="63">
        <v>67</v>
      </c>
      <c r="O6168" s="63">
        <v>0.1130564</v>
      </c>
      <c r="P6168" s="63">
        <v>6</v>
      </c>
      <c r="Q6168" s="63">
        <v>1.2781749580960001E-2</v>
      </c>
    </row>
    <row r="6169" spans="1:17">
      <c r="A6169" s="63" t="s">
        <v>79</v>
      </c>
      <c r="B6169" s="63" t="s">
        <v>44</v>
      </c>
      <c r="C6169" s="63" t="s">
        <v>51</v>
      </c>
      <c r="D6169" s="63">
        <v>24</v>
      </c>
      <c r="E6169" s="63">
        <v>1.400908</v>
      </c>
      <c r="F6169" s="63">
        <v>1.254669</v>
      </c>
      <c r="G6169" s="63">
        <v>-0.14623920000000001</v>
      </c>
      <c r="H6169" s="63">
        <v>84.425399999999996</v>
      </c>
      <c r="I6169" s="63">
        <v>-0.29112680000000002</v>
      </c>
      <c r="J6169" s="63">
        <v>-0.20552599999999999</v>
      </c>
      <c r="K6169" s="63">
        <v>-0.14623920000000001</v>
      </c>
      <c r="L6169" s="63">
        <v>-8.6952299999999996E-2</v>
      </c>
      <c r="M6169" s="63">
        <v>-1.3515999999999999E-3</v>
      </c>
      <c r="N6169" s="63">
        <v>67</v>
      </c>
      <c r="O6169" s="63">
        <v>0.1130564</v>
      </c>
      <c r="P6169" s="63">
        <v>6</v>
      </c>
      <c r="Q6169" s="63">
        <v>1.2781749580960001E-2</v>
      </c>
    </row>
    <row r="6170" spans="1:17">
      <c r="A6170" s="63" t="s">
        <v>79</v>
      </c>
      <c r="B6170" s="63" t="s">
        <v>44</v>
      </c>
      <c r="C6170" s="63" t="s">
        <v>52</v>
      </c>
      <c r="D6170" s="63">
        <v>1</v>
      </c>
      <c r="E6170" s="63">
        <v>1.0662400000000001</v>
      </c>
      <c r="F6170" s="63">
        <v>0.71349600000000002</v>
      </c>
      <c r="G6170" s="63">
        <v>-0.35274440000000001</v>
      </c>
      <c r="H6170" s="63">
        <v>83.790999999999997</v>
      </c>
      <c r="I6170" s="63">
        <v>-0.49763200000000002</v>
      </c>
      <c r="J6170" s="63">
        <v>-0.41203119999999999</v>
      </c>
      <c r="K6170" s="63">
        <v>-0.35274440000000001</v>
      </c>
      <c r="L6170" s="63">
        <v>-0.29345759999999999</v>
      </c>
      <c r="M6170" s="63">
        <v>-0.20785680000000001</v>
      </c>
      <c r="N6170" s="63">
        <v>67</v>
      </c>
      <c r="O6170" s="63">
        <v>0.1130564</v>
      </c>
      <c r="P6170" s="63">
        <v>7</v>
      </c>
      <c r="Q6170" s="63">
        <v>1.2781749580960001E-2</v>
      </c>
    </row>
    <row r="6171" spans="1:17">
      <c r="A6171" s="63" t="s">
        <v>79</v>
      </c>
      <c r="B6171" s="63" t="s">
        <v>44</v>
      </c>
      <c r="C6171" s="63" t="s">
        <v>52</v>
      </c>
      <c r="D6171" s="63">
        <v>2</v>
      </c>
      <c r="E6171" s="63">
        <v>1.033207</v>
      </c>
      <c r="F6171" s="63">
        <v>0.40398329999999999</v>
      </c>
      <c r="G6171" s="63">
        <v>-0.62922359999999999</v>
      </c>
      <c r="H6171" s="63">
        <v>83.761200000000002</v>
      </c>
      <c r="I6171" s="63">
        <v>-0.7741112</v>
      </c>
      <c r="J6171" s="63">
        <v>-0.68851039999999997</v>
      </c>
      <c r="K6171" s="63">
        <v>-0.62922359999999999</v>
      </c>
      <c r="L6171" s="63">
        <v>-0.56993680000000002</v>
      </c>
      <c r="M6171" s="63">
        <v>-0.48433599999999999</v>
      </c>
      <c r="N6171" s="63">
        <v>67</v>
      </c>
      <c r="O6171" s="63">
        <v>0.1130564</v>
      </c>
      <c r="P6171" s="63">
        <v>7</v>
      </c>
      <c r="Q6171" s="63">
        <v>1.2781749580960001E-2</v>
      </c>
    </row>
    <row r="6172" spans="1:17">
      <c r="A6172" s="63" t="s">
        <v>79</v>
      </c>
      <c r="B6172" s="63" t="s">
        <v>44</v>
      </c>
      <c r="C6172" s="63" t="s">
        <v>52</v>
      </c>
      <c r="D6172" s="63">
        <v>3</v>
      </c>
      <c r="E6172" s="63">
        <v>0.95896429999999999</v>
      </c>
      <c r="F6172" s="63">
        <v>0.36224319999999999</v>
      </c>
      <c r="G6172" s="63">
        <v>-0.59672119999999995</v>
      </c>
      <c r="H6172" s="63">
        <v>81.298500000000004</v>
      </c>
      <c r="I6172" s="63">
        <v>-0.74160870000000001</v>
      </c>
      <c r="J6172" s="63">
        <v>-0.65600800000000004</v>
      </c>
      <c r="K6172" s="63">
        <v>-0.59672119999999995</v>
      </c>
      <c r="L6172" s="63">
        <v>-0.53743430000000003</v>
      </c>
      <c r="M6172" s="63">
        <v>-0.4518336</v>
      </c>
      <c r="N6172" s="63">
        <v>67</v>
      </c>
      <c r="O6172" s="63">
        <v>0.1130564</v>
      </c>
      <c r="P6172" s="63">
        <v>7</v>
      </c>
      <c r="Q6172" s="63">
        <v>1.2781749580960001E-2</v>
      </c>
    </row>
    <row r="6173" spans="1:17">
      <c r="A6173" s="63" t="s">
        <v>79</v>
      </c>
      <c r="B6173" s="63" t="s">
        <v>44</v>
      </c>
      <c r="C6173" s="63" t="s">
        <v>52</v>
      </c>
      <c r="D6173" s="63">
        <v>4</v>
      </c>
      <c r="E6173" s="63">
        <v>0.88252030000000004</v>
      </c>
      <c r="F6173" s="63">
        <v>0.3565934</v>
      </c>
      <c r="G6173" s="63">
        <v>-0.52592680000000003</v>
      </c>
      <c r="H6173" s="63">
        <v>80.305999999999997</v>
      </c>
      <c r="I6173" s="63">
        <v>-0.67081440000000003</v>
      </c>
      <c r="J6173" s="63">
        <v>-0.58521369999999995</v>
      </c>
      <c r="K6173" s="63">
        <v>-0.52592680000000003</v>
      </c>
      <c r="L6173" s="63">
        <v>-0.46664</v>
      </c>
      <c r="M6173" s="63">
        <v>-0.38103920000000002</v>
      </c>
      <c r="N6173" s="63">
        <v>67</v>
      </c>
      <c r="O6173" s="63">
        <v>0.1130564</v>
      </c>
      <c r="P6173" s="63">
        <v>7</v>
      </c>
      <c r="Q6173" s="63">
        <v>1.2781749580960001E-2</v>
      </c>
    </row>
    <row r="6174" spans="1:17">
      <c r="A6174" s="63" t="s">
        <v>79</v>
      </c>
      <c r="B6174" s="63" t="s">
        <v>44</v>
      </c>
      <c r="C6174" s="63" t="s">
        <v>52</v>
      </c>
      <c r="D6174" s="63">
        <v>5</v>
      </c>
      <c r="E6174" s="63">
        <v>0.4536963</v>
      </c>
      <c r="F6174" s="63">
        <v>0.38066990000000001</v>
      </c>
      <c r="G6174" s="63">
        <v>-7.3026400000000005E-2</v>
      </c>
      <c r="H6174" s="63">
        <v>80.313400000000001</v>
      </c>
      <c r="I6174" s="63">
        <v>-0.217914</v>
      </c>
      <c r="J6174" s="63">
        <v>-0.13231329999999999</v>
      </c>
      <c r="K6174" s="63">
        <v>-7.3026400000000005E-2</v>
      </c>
      <c r="L6174" s="63">
        <v>-1.3739599999999999E-2</v>
      </c>
      <c r="M6174" s="63">
        <v>7.18612E-2</v>
      </c>
      <c r="N6174" s="63">
        <v>67</v>
      </c>
      <c r="O6174" s="63">
        <v>0.1130564</v>
      </c>
      <c r="P6174" s="63">
        <v>7</v>
      </c>
      <c r="Q6174" s="63">
        <v>1.2781749580960001E-2</v>
      </c>
    </row>
    <row r="6175" spans="1:17">
      <c r="A6175" s="63" t="s">
        <v>79</v>
      </c>
      <c r="B6175" s="63" t="s">
        <v>44</v>
      </c>
      <c r="C6175" s="63" t="s">
        <v>52</v>
      </c>
      <c r="D6175" s="63">
        <v>6</v>
      </c>
      <c r="E6175" s="63">
        <v>1.898841</v>
      </c>
      <c r="F6175" s="63">
        <v>-0.219358</v>
      </c>
      <c r="G6175" s="63">
        <v>-2.1181990000000002</v>
      </c>
      <c r="H6175" s="63">
        <v>80.798500000000004</v>
      </c>
      <c r="I6175" s="63">
        <v>-2.2630870000000001</v>
      </c>
      <c r="J6175" s="63">
        <v>-2.177486</v>
      </c>
      <c r="K6175" s="63">
        <v>-2.1181990000000002</v>
      </c>
      <c r="L6175" s="63">
        <v>-2.0589119999999999</v>
      </c>
      <c r="M6175" s="63">
        <v>-1.973312</v>
      </c>
      <c r="N6175" s="63">
        <v>67</v>
      </c>
      <c r="O6175" s="63">
        <v>0.1130564</v>
      </c>
      <c r="P6175" s="63">
        <v>7</v>
      </c>
      <c r="Q6175" s="63">
        <v>1.2781749580960001E-2</v>
      </c>
    </row>
    <row r="6176" spans="1:17">
      <c r="A6176" s="63" t="s">
        <v>79</v>
      </c>
      <c r="B6176" s="63" t="s">
        <v>44</v>
      </c>
      <c r="C6176" s="63" t="s">
        <v>52</v>
      </c>
      <c r="D6176" s="63">
        <v>7</v>
      </c>
      <c r="E6176" s="63">
        <v>1.7209220000000001</v>
      </c>
      <c r="F6176" s="63">
        <v>0.98219160000000005</v>
      </c>
      <c r="G6176" s="63">
        <v>-0.73873089999999997</v>
      </c>
      <c r="H6176" s="63">
        <v>80.805999999999997</v>
      </c>
      <c r="I6176" s="63">
        <v>-0.88361849999999997</v>
      </c>
      <c r="J6176" s="63">
        <v>-0.79801770000000005</v>
      </c>
      <c r="K6176" s="63">
        <v>-0.73873089999999997</v>
      </c>
      <c r="L6176" s="63">
        <v>-0.6794441</v>
      </c>
      <c r="M6176" s="63">
        <v>-0.59384329999999996</v>
      </c>
      <c r="N6176" s="63">
        <v>67</v>
      </c>
      <c r="O6176" s="63">
        <v>0.1130564</v>
      </c>
      <c r="P6176" s="63">
        <v>7</v>
      </c>
      <c r="Q6176" s="63">
        <v>1.2781749580960001E-2</v>
      </c>
    </row>
    <row r="6177" spans="1:17">
      <c r="A6177" s="63" t="s">
        <v>79</v>
      </c>
      <c r="B6177" s="63" t="s">
        <v>44</v>
      </c>
      <c r="C6177" s="63" t="s">
        <v>52</v>
      </c>
      <c r="D6177" s="63">
        <v>8</v>
      </c>
      <c r="E6177" s="63">
        <v>1.623877</v>
      </c>
      <c r="F6177" s="63">
        <v>1.0906940000000001</v>
      </c>
      <c r="G6177" s="63">
        <v>-0.53318239999999995</v>
      </c>
      <c r="H6177" s="63">
        <v>82.305999999999997</v>
      </c>
      <c r="I6177" s="63">
        <v>-0.6780699</v>
      </c>
      <c r="J6177" s="63">
        <v>-0.59246920000000003</v>
      </c>
      <c r="K6177" s="63">
        <v>-0.53318239999999995</v>
      </c>
      <c r="L6177" s="63">
        <v>-0.47389550000000003</v>
      </c>
      <c r="M6177" s="63">
        <v>-0.3882948</v>
      </c>
      <c r="N6177" s="63">
        <v>67</v>
      </c>
      <c r="O6177" s="63">
        <v>0.1130564</v>
      </c>
      <c r="P6177" s="63">
        <v>7</v>
      </c>
      <c r="Q6177" s="63">
        <v>1.2781749580960001E-2</v>
      </c>
    </row>
    <row r="6178" spans="1:17">
      <c r="A6178" s="63" t="s">
        <v>79</v>
      </c>
      <c r="B6178" s="63" t="s">
        <v>44</v>
      </c>
      <c r="C6178" s="63" t="s">
        <v>52</v>
      </c>
      <c r="D6178" s="63">
        <v>9</v>
      </c>
      <c r="E6178" s="63">
        <v>0.75727820000000001</v>
      </c>
      <c r="F6178" s="63">
        <v>0.76895729999999995</v>
      </c>
      <c r="G6178" s="63">
        <v>1.16791E-2</v>
      </c>
      <c r="H6178" s="63">
        <v>86.305999999999997</v>
      </c>
      <c r="I6178" s="63">
        <v>-0.13320850000000001</v>
      </c>
      <c r="J6178" s="63">
        <v>-4.7607799999999999E-2</v>
      </c>
      <c r="K6178" s="63">
        <v>1.16791E-2</v>
      </c>
      <c r="L6178" s="63">
        <v>7.0965899999999998E-2</v>
      </c>
      <c r="M6178" s="63">
        <v>0.1565666</v>
      </c>
      <c r="N6178" s="63">
        <v>67</v>
      </c>
      <c r="O6178" s="63">
        <v>0.1130564</v>
      </c>
      <c r="P6178" s="63">
        <v>7</v>
      </c>
      <c r="Q6178" s="63">
        <v>1.2781749580960001E-2</v>
      </c>
    </row>
    <row r="6179" spans="1:17">
      <c r="A6179" s="63" t="s">
        <v>79</v>
      </c>
      <c r="B6179" s="63" t="s">
        <v>44</v>
      </c>
      <c r="C6179" s="63" t="s">
        <v>52</v>
      </c>
      <c r="D6179" s="63">
        <v>10</v>
      </c>
      <c r="E6179" s="63">
        <v>0.81311449999999996</v>
      </c>
      <c r="F6179" s="63">
        <v>0.77218770000000003</v>
      </c>
      <c r="G6179" s="63">
        <v>-4.0926799999999999E-2</v>
      </c>
      <c r="H6179" s="63">
        <v>89.820899999999995</v>
      </c>
      <c r="I6179" s="63">
        <v>-0.18581439999999999</v>
      </c>
      <c r="J6179" s="63">
        <v>-0.1002136</v>
      </c>
      <c r="K6179" s="63">
        <v>-4.0926799999999999E-2</v>
      </c>
      <c r="L6179" s="63">
        <v>1.8360000000000001E-2</v>
      </c>
      <c r="M6179" s="63">
        <v>0.10396080000000001</v>
      </c>
      <c r="N6179" s="63">
        <v>67</v>
      </c>
      <c r="O6179" s="63">
        <v>0.1130564</v>
      </c>
      <c r="P6179" s="63">
        <v>7</v>
      </c>
      <c r="Q6179" s="63">
        <v>1.2781749580960001E-2</v>
      </c>
    </row>
    <row r="6180" spans="1:17">
      <c r="A6180" s="63" t="s">
        <v>79</v>
      </c>
      <c r="B6180" s="63" t="s">
        <v>44</v>
      </c>
      <c r="C6180" s="63" t="s">
        <v>52</v>
      </c>
      <c r="D6180" s="63">
        <v>11</v>
      </c>
      <c r="E6180" s="63">
        <v>0.71834319999999996</v>
      </c>
      <c r="F6180" s="63">
        <v>0.92587240000000004</v>
      </c>
      <c r="G6180" s="63">
        <v>0.2075292</v>
      </c>
      <c r="H6180" s="63">
        <v>93.343299999999999</v>
      </c>
      <c r="I6180" s="63">
        <v>6.2641600000000006E-2</v>
      </c>
      <c r="J6180" s="63">
        <v>0.1482424</v>
      </c>
      <c r="K6180" s="63">
        <v>0.2075292</v>
      </c>
      <c r="L6180" s="63">
        <v>0.266816</v>
      </c>
      <c r="M6180" s="63">
        <v>0.35241679999999997</v>
      </c>
      <c r="N6180" s="63">
        <v>67</v>
      </c>
      <c r="O6180" s="63">
        <v>0.1130564</v>
      </c>
      <c r="P6180" s="63">
        <v>7</v>
      </c>
      <c r="Q6180" s="63">
        <v>1.2781749580960001E-2</v>
      </c>
    </row>
    <row r="6181" spans="1:17">
      <c r="A6181" s="63" t="s">
        <v>79</v>
      </c>
      <c r="B6181" s="63" t="s">
        <v>44</v>
      </c>
      <c r="C6181" s="63" t="s">
        <v>52</v>
      </c>
      <c r="D6181" s="63">
        <v>12</v>
      </c>
      <c r="E6181" s="63">
        <v>0.74969430000000004</v>
      </c>
      <c r="F6181" s="63">
        <v>1.27807</v>
      </c>
      <c r="G6181" s="63">
        <v>0.52837599999999996</v>
      </c>
      <c r="H6181" s="63">
        <v>97.320899999999995</v>
      </c>
      <c r="I6181" s="63">
        <v>0.38348840000000001</v>
      </c>
      <c r="J6181" s="63">
        <v>0.46908919999999998</v>
      </c>
      <c r="K6181" s="63">
        <v>0.52837599999999996</v>
      </c>
      <c r="L6181" s="63">
        <v>0.58766280000000004</v>
      </c>
      <c r="M6181" s="63">
        <v>0.67326350000000001</v>
      </c>
      <c r="N6181" s="63">
        <v>67</v>
      </c>
      <c r="O6181" s="63">
        <v>0.1130564</v>
      </c>
      <c r="P6181" s="63">
        <v>7</v>
      </c>
      <c r="Q6181" s="63">
        <v>1.2781749580960001E-2</v>
      </c>
    </row>
    <row r="6182" spans="1:17">
      <c r="A6182" s="63" t="s">
        <v>79</v>
      </c>
      <c r="B6182" s="63" t="s">
        <v>44</v>
      </c>
      <c r="C6182" s="63" t="s">
        <v>52</v>
      </c>
      <c r="D6182" s="63">
        <v>13</v>
      </c>
      <c r="E6182" s="63">
        <v>0.6494936</v>
      </c>
      <c r="F6182" s="63">
        <v>1.5918019999999999</v>
      </c>
      <c r="G6182" s="63">
        <v>0.94230789999999998</v>
      </c>
      <c r="H6182" s="63">
        <v>100.291</v>
      </c>
      <c r="I6182" s="63">
        <v>0.79742040000000003</v>
      </c>
      <c r="J6182" s="63">
        <v>0.8830211</v>
      </c>
      <c r="K6182" s="63">
        <v>0.94230789999999998</v>
      </c>
      <c r="L6182" s="63">
        <v>1.001595</v>
      </c>
      <c r="M6182" s="63">
        <v>1.0871960000000001</v>
      </c>
      <c r="N6182" s="63">
        <v>67</v>
      </c>
      <c r="O6182" s="63">
        <v>0.1130564</v>
      </c>
      <c r="P6182" s="63">
        <v>7</v>
      </c>
      <c r="Q6182" s="63">
        <v>1.2781749580960001E-2</v>
      </c>
    </row>
    <row r="6183" spans="1:17">
      <c r="A6183" s="63" t="s">
        <v>79</v>
      </c>
      <c r="B6183" s="63" t="s">
        <v>44</v>
      </c>
      <c r="C6183" s="63" t="s">
        <v>52</v>
      </c>
      <c r="D6183" s="63">
        <v>14</v>
      </c>
      <c r="E6183" s="63">
        <v>0.81155029999999995</v>
      </c>
      <c r="F6183" s="63">
        <v>2.0160070000000001</v>
      </c>
      <c r="G6183" s="63">
        <v>1.204456</v>
      </c>
      <c r="H6183" s="63">
        <v>102.806</v>
      </c>
      <c r="I6183" s="63">
        <v>1.059569</v>
      </c>
      <c r="J6183" s="63">
        <v>1.1451690000000001</v>
      </c>
      <c r="K6183" s="63">
        <v>1.204456</v>
      </c>
      <c r="L6183" s="63">
        <v>1.2637430000000001</v>
      </c>
      <c r="M6183" s="63">
        <v>1.3493440000000001</v>
      </c>
      <c r="N6183" s="63">
        <v>67</v>
      </c>
      <c r="O6183" s="63">
        <v>0.1130564</v>
      </c>
      <c r="P6183" s="63">
        <v>7</v>
      </c>
      <c r="Q6183" s="63">
        <v>1.2781749580960001E-2</v>
      </c>
    </row>
    <row r="6184" spans="1:17">
      <c r="A6184" s="63" t="s">
        <v>79</v>
      </c>
      <c r="B6184" s="63" t="s">
        <v>44</v>
      </c>
      <c r="C6184" s="63" t="s">
        <v>52</v>
      </c>
      <c r="D6184" s="63">
        <v>15</v>
      </c>
      <c r="E6184" s="63">
        <v>1.0053609999999999</v>
      </c>
      <c r="F6184" s="63">
        <v>2.3377379999999999</v>
      </c>
      <c r="G6184" s="63">
        <v>1.3323769999999999</v>
      </c>
      <c r="H6184" s="63">
        <v>104.306</v>
      </c>
      <c r="I6184" s="63">
        <v>1.187489</v>
      </c>
      <c r="J6184" s="63">
        <v>1.2730900000000001</v>
      </c>
      <c r="K6184" s="63">
        <v>1.3323769999999999</v>
      </c>
      <c r="L6184" s="63">
        <v>1.391664</v>
      </c>
      <c r="M6184" s="63">
        <v>1.4772639999999999</v>
      </c>
      <c r="N6184" s="63">
        <v>67</v>
      </c>
      <c r="O6184" s="63">
        <v>0.1130564</v>
      </c>
      <c r="P6184" s="63">
        <v>7</v>
      </c>
      <c r="Q6184" s="63">
        <v>1.2781749580960001E-2</v>
      </c>
    </row>
    <row r="6185" spans="1:17">
      <c r="A6185" s="63" t="s">
        <v>79</v>
      </c>
      <c r="B6185" s="63" t="s">
        <v>44</v>
      </c>
      <c r="C6185" s="63" t="s">
        <v>52</v>
      </c>
      <c r="D6185" s="63">
        <v>16</v>
      </c>
      <c r="E6185" s="63">
        <v>1.31494</v>
      </c>
      <c r="F6185" s="63">
        <v>2.733784</v>
      </c>
      <c r="G6185" s="63">
        <v>1.418844</v>
      </c>
      <c r="H6185" s="63">
        <v>106.343</v>
      </c>
      <c r="I6185" s="63">
        <v>1.2739560000000001</v>
      </c>
      <c r="J6185" s="63">
        <v>1.3595569999999999</v>
      </c>
      <c r="K6185" s="63">
        <v>1.418844</v>
      </c>
      <c r="L6185" s="63">
        <v>1.4781310000000001</v>
      </c>
      <c r="M6185" s="63">
        <v>1.5637319999999999</v>
      </c>
      <c r="N6185" s="63">
        <v>67</v>
      </c>
      <c r="O6185" s="63">
        <v>0.1130564</v>
      </c>
      <c r="P6185" s="63">
        <v>7</v>
      </c>
      <c r="Q6185" s="63">
        <v>1.2781749580960001E-2</v>
      </c>
    </row>
    <row r="6186" spans="1:17">
      <c r="A6186" s="63" t="s">
        <v>79</v>
      </c>
      <c r="B6186" s="63" t="s">
        <v>44</v>
      </c>
      <c r="C6186" s="63" t="s">
        <v>52</v>
      </c>
      <c r="D6186" s="63">
        <v>17</v>
      </c>
      <c r="E6186" s="63">
        <v>1.526724</v>
      </c>
      <c r="F6186" s="63">
        <v>2.9949340000000002</v>
      </c>
      <c r="G6186" s="63">
        <v>1.46821</v>
      </c>
      <c r="H6186" s="63">
        <v>107.351</v>
      </c>
      <c r="I6186" s="63">
        <v>1.3233220000000001</v>
      </c>
      <c r="J6186" s="63">
        <v>1.4089229999999999</v>
      </c>
      <c r="K6186" s="63">
        <v>1.46821</v>
      </c>
      <c r="L6186" s="63">
        <v>1.5274970000000001</v>
      </c>
      <c r="M6186" s="63">
        <v>1.6130979999999999</v>
      </c>
      <c r="N6186" s="63">
        <v>67</v>
      </c>
      <c r="O6186" s="63">
        <v>0.1130564</v>
      </c>
      <c r="P6186" s="63">
        <v>7</v>
      </c>
      <c r="Q6186" s="63">
        <v>1.2781749580960001E-2</v>
      </c>
    </row>
    <row r="6187" spans="1:17">
      <c r="A6187" s="63" t="s">
        <v>79</v>
      </c>
      <c r="B6187" s="63" t="s">
        <v>44</v>
      </c>
      <c r="C6187" s="63" t="s">
        <v>52</v>
      </c>
      <c r="D6187" s="63">
        <v>18</v>
      </c>
      <c r="E6187" s="63">
        <v>1.6921679999999999</v>
      </c>
      <c r="F6187" s="63">
        <v>3.1473819999999999</v>
      </c>
      <c r="G6187" s="63">
        <v>1.455214</v>
      </c>
      <c r="H6187" s="63">
        <v>107.28400000000001</v>
      </c>
      <c r="I6187" s="63">
        <v>1.3103260000000001</v>
      </c>
      <c r="J6187" s="63">
        <v>1.3959269999999999</v>
      </c>
      <c r="K6187" s="63">
        <v>1.455214</v>
      </c>
      <c r="L6187" s="63">
        <v>1.5145</v>
      </c>
      <c r="M6187" s="63">
        <v>1.600101</v>
      </c>
      <c r="N6187" s="63">
        <v>67</v>
      </c>
      <c r="O6187" s="63">
        <v>0.1130564</v>
      </c>
      <c r="P6187" s="63">
        <v>7</v>
      </c>
      <c r="Q6187" s="63">
        <v>1.2781749580960001E-2</v>
      </c>
    </row>
    <row r="6188" spans="1:17">
      <c r="A6188" s="63" t="s">
        <v>79</v>
      </c>
      <c r="B6188" s="63" t="s">
        <v>44</v>
      </c>
      <c r="C6188" s="63" t="s">
        <v>52</v>
      </c>
      <c r="D6188" s="63">
        <v>19</v>
      </c>
      <c r="E6188" s="63">
        <v>2.0250910000000002</v>
      </c>
      <c r="F6188" s="63">
        <v>2.827944</v>
      </c>
      <c r="G6188" s="63">
        <v>0.80285359999999995</v>
      </c>
      <c r="H6188" s="63">
        <v>103.76900000000001</v>
      </c>
      <c r="I6188" s="63">
        <v>0.65796600000000005</v>
      </c>
      <c r="J6188" s="63">
        <v>0.74356679999999997</v>
      </c>
      <c r="K6188" s="63">
        <v>0.80285359999999995</v>
      </c>
      <c r="L6188" s="63">
        <v>0.86214040000000003</v>
      </c>
      <c r="M6188" s="63">
        <v>0.94774119999999995</v>
      </c>
      <c r="N6188" s="63">
        <v>67</v>
      </c>
      <c r="O6188" s="63">
        <v>0.1130564</v>
      </c>
      <c r="P6188" s="63">
        <v>7</v>
      </c>
      <c r="Q6188" s="63">
        <v>1.2781749580960001E-2</v>
      </c>
    </row>
    <row r="6189" spans="1:17">
      <c r="A6189" s="63" t="s">
        <v>79</v>
      </c>
      <c r="B6189" s="63" t="s">
        <v>44</v>
      </c>
      <c r="C6189" s="63" t="s">
        <v>52</v>
      </c>
      <c r="D6189" s="63">
        <v>20</v>
      </c>
      <c r="E6189" s="63">
        <v>2.2048920000000001</v>
      </c>
      <c r="F6189" s="63">
        <v>2.4371019999999999</v>
      </c>
      <c r="G6189" s="63">
        <v>0.2322099</v>
      </c>
      <c r="H6189" s="63">
        <v>98.290999999999997</v>
      </c>
      <c r="I6189" s="63">
        <v>8.7322300000000005E-2</v>
      </c>
      <c r="J6189" s="63">
        <v>0.1729231</v>
      </c>
      <c r="K6189" s="63">
        <v>0.2322099</v>
      </c>
      <c r="L6189" s="63">
        <v>0.2914968</v>
      </c>
      <c r="M6189" s="63">
        <v>0.37709749999999997</v>
      </c>
      <c r="N6189" s="63">
        <v>67</v>
      </c>
      <c r="O6189" s="63">
        <v>0.1130564</v>
      </c>
      <c r="P6189" s="63">
        <v>7</v>
      </c>
      <c r="Q6189" s="63">
        <v>1.2781749580960001E-2</v>
      </c>
    </row>
    <row r="6190" spans="1:17">
      <c r="A6190" s="63" t="s">
        <v>79</v>
      </c>
      <c r="B6190" s="63" t="s">
        <v>44</v>
      </c>
      <c r="C6190" s="63" t="s">
        <v>52</v>
      </c>
      <c r="D6190" s="63">
        <v>21</v>
      </c>
      <c r="E6190" s="63">
        <v>2.1756289999999998</v>
      </c>
      <c r="F6190" s="63">
        <v>2.1899709999999999</v>
      </c>
      <c r="G6190" s="63">
        <v>1.4342300000000001E-2</v>
      </c>
      <c r="H6190" s="63">
        <v>93.305999999999997</v>
      </c>
      <c r="I6190" s="63">
        <v>-0.1305453</v>
      </c>
      <c r="J6190" s="63">
        <v>-4.4944499999999998E-2</v>
      </c>
      <c r="K6190" s="63">
        <v>1.4342300000000001E-2</v>
      </c>
      <c r="L6190" s="63">
        <v>7.3629100000000003E-2</v>
      </c>
      <c r="M6190" s="63">
        <v>0.15922990000000001</v>
      </c>
      <c r="N6190" s="63">
        <v>67</v>
      </c>
      <c r="O6190" s="63">
        <v>0.1130564</v>
      </c>
      <c r="P6190" s="63">
        <v>7</v>
      </c>
      <c r="Q6190" s="63">
        <v>1.2781749580960001E-2</v>
      </c>
    </row>
    <row r="6191" spans="1:17">
      <c r="A6191" s="63" t="s">
        <v>79</v>
      </c>
      <c r="B6191" s="63" t="s">
        <v>44</v>
      </c>
      <c r="C6191" s="63" t="s">
        <v>52</v>
      </c>
      <c r="D6191" s="63">
        <v>22</v>
      </c>
      <c r="E6191" s="63">
        <v>1.9827349999999999</v>
      </c>
      <c r="F6191" s="63">
        <v>2.027746</v>
      </c>
      <c r="G6191" s="63">
        <v>4.5010399999999999E-2</v>
      </c>
      <c r="H6191" s="63">
        <v>89.305999999999997</v>
      </c>
      <c r="I6191" s="63">
        <v>-9.9877099999999996E-2</v>
      </c>
      <c r="J6191" s="63">
        <v>-1.42764E-2</v>
      </c>
      <c r="K6191" s="63">
        <v>4.5010399999999999E-2</v>
      </c>
      <c r="L6191" s="63">
        <v>0.1042973</v>
      </c>
      <c r="M6191" s="63">
        <v>0.18989800000000001</v>
      </c>
      <c r="N6191" s="63">
        <v>67</v>
      </c>
      <c r="O6191" s="63">
        <v>0.1130564</v>
      </c>
      <c r="P6191" s="63">
        <v>7</v>
      </c>
      <c r="Q6191" s="63">
        <v>1.2781749580960001E-2</v>
      </c>
    </row>
    <row r="6192" spans="1:17">
      <c r="A6192" s="63" t="s">
        <v>79</v>
      </c>
      <c r="B6192" s="63" t="s">
        <v>44</v>
      </c>
      <c r="C6192" s="63" t="s">
        <v>52</v>
      </c>
      <c r="D6192" s="63">
        <v>23</v>
      </c>
      <c r="E6192" s="63">
        <v>1.5808329999999999</v>
      </c>
      <c r="F6192" s="63">
        <v>1.729662</v>
      </c>
      <c r="G6192" s="63">
        <v>0.14882889999999999</v>
      </c>
      <c r="H6192" s="63">
        <v>85.828400000000002</v>
      </c>
      <c r="I6192" s="63">
        <v>3.9413E-3</v>
      </c>
      <c r="J6192" s="63">
        <v>8.9541999999999997E-2</v>
      </c>
      <c r="K6192" s="63">
        <v>0.14882889999999999</v>
      </c>
      <c r="L6192" s="63">
        <v>0.20811569999999999</v>
      </c>
      <c r="M6192" s="63">
        <v>0.29371649999999999</v>
      </c>
      <c r="N6192" s="63">
        <v>67</v>
      </c>
      <c r="O6192" s="63">
        <v>0.1130564</v>
      </c>
      <c r="P6192" s="63">
        <v>7</v>
      </c>
      <c r="Q6192" s="63">
        <v>1.2781749580960001E-2</v>
      </c>
    </row>
    <row r="6193" spans="1:17">
      <c r="A6193" s="63" t="s">
        <v>79</v>
      </c>
      <c r="B6193" s="63" t="s">
        <v>44</v>
      </c>
      <c r="C6193" s="63" t="s">
        <v>52</v>
      </c>
      <c r="D6193" s="63">
        <v>24</v>
      </c>
      <c r="E6193" s="63">
        <v>1.354095</v>
      </c>
      <c r="F6193" s="63">
        <v>1.2126440000000001</v>
      </c>
      <c r="G6193" s="63">
        <v>-0.1414512</v>
      </c>
      <c r="H6193" s="63">
        <v>85.313400000000001</v>
      </c>
      <c r="I6193" s="63">
        <v>-0.2863388</v>
      </c>
      <c r="J6193" s="63">
        <v>-0.2007381</v>
      </c>
      <c r="K6193" s="63">
        <v>-0.1414512</v>
      </c>
      <c r="L6193" s="63">
        <v>-8.2164399999999999E-2</v>
      </c>
      <c r="M6193" s="63">
        <v>3.4364E-3</v>
      </c>
      <c r="N6193" s="63">
        <v>67</v>
      </c>
      <c r="O6193" s="63">
        <v>0.1130564</v>
      </c>
      <c r="P6193" s="63">
        <v>7</v>
      </c>
      <c r="Q6193" s="63">
        <v>1.2781749580960001E-2</v>
      </c>
    </row>
    <row r="6194" spans="1:17">
      <c r="A6194" s="63" t="s">
        <v>79</v>
      </c>
      <c r="B6194" s="63" t="s">
        <v>44</v>
      </c>
      <c r="C6194" s="63" t="s">
        <v>53</v>
      </c>
      <c r="D6194" s="63">
        <v>1</v>
      </c>
      <c r="E6194" s="63">
        <v>1.0391900000000001</v>
      </c>
      <c r="F6194" s="63">
        <v>0.74686149999999996</v>
      </c>
      <c r="G6194" s="63">
        <v>-0.29232839999999999</v>
      </c>
      <c r="H6194" s="63">
        <v>80.261200000000002</v>
      </c>
      <c r="I6194" s="63">
        <v>-0.43721599999999999</v>
      </c>
      <c r="J6194" s="63">
        <v>-0.35161520000000002</v>
      </c>
      <c r="K6194" s="63">
        <v>-0.29232839999999999</v>
      </c>
      <c r="L6194" s="63">
        <v>-0.23304150000000001</v>
      </c>
      <c r="M6194" s="63">
        <v>-0.14744080000000001</v>
      </c>
      <c r="N6194" s="63">
        <v>67</v>
      </c>
      <c r="O6194" s="63">
        <v>0.1130564</v>
      </c>
      <c r="P6194" s="63">
        <v>8</v>
      </c>
      <c r="Q6194" s="63">
        <v>1.2781749580960001E-2</v>
      </c>
    </row>
    <row r="6195" spans="1:17">
      <c r="A6195" s="63" t="s">
        <v>79</v>
      </c>
      <c r="B6195" s="63" t="s">
        <v>44</v>
      </c>
      <c r="C6195" s="63" t="s">
        <v>53</v>
      </c>
      <c r="D6195" s="63">
        <v>2</v>
      </c>
      <c r="E6195" s="63">
        <v>0.99455919999999998</v>
      </c>
      <c r="F6195" s="63">
        <v>0.5307423</v>
      </c>
      <c r="G6195" s="63">
        <v>-0.46381689999999998</v>
      </c>
      <c r="H6195" s="63">
        <v>79.783600000000007</v>
      </c>
      <c r="I6195" s="63">
        <v>-0.60870440000000003</v>
      </c>
      <c r="J6195" s="63">
        <v>-0.52310369999999995</v>
      </c>
      <c r="K6195" s="63">
        <v>-0.46381689999999998</v>
      </c>
      <c r="L6195" s="63">
        <v>-0.40453</v>
      </c>
      <c r="M6195" s="63">
        <v>-0.31892930000000003</v>
      </c>
      <c r="N6195" s="63">
        <v>67</v>
      </c>
      <c r="O6195" s="63">
        <v>0.1130564</v>
      </c>
      <c r="P6195" s="63">
        <v>8</v>
      </c>
      <c r="Q6195" s="63">
        <v>1.2781749580960001E-2</v>
      </c>
    </row>
    <row r="6196" spans="1:17">
      <c r="A6196" s="63" t="s">
        <v>79</v>
      </c>
      <c r="B6196" s="63" t="s">
        <v>44</v>
      </c>
      <c r="C6196" s="63" t="s">
        <v>53</v>
      </c>
      <c r="D6196" s="63">
        <v>3</v>
      </c>
      <c r="E6196" s="63">
        <v>0.90664929999999999</v>
      </c>
      <c r="F6196" s="63">
        <v>0.35970829999999998</v>
      </c>
      <c r="G6196" s="63">
        <v>-0.54694089999999995</v>
      </c>
      <c r="H6196" s="63">
        <v>80.261200000000002</v>
      </c>
      <c r="I6196" s="63">
        <v>-0.69182849999999996</v>
      </c>
      <c r="J6196" s="63">
        <v>-0.60622779999999998</v>
      </c>
      <c r="K6196" s="63">
        <v>-0.54694089999999995</v>
      </c>
      <c r="L6196" s="63">
        <v>-0.48765409999999998</v>
      </c>
      <c r="M6196" s="63">
        <v>-0.4020533</v>
      </c>
      <c r="N6196" s="63">
        <v>67</v>
      </c>
      <c r="O6196" s="63">
        <v>0.1130564</v>
      </c>
      <c r="P6196" s="63">
        <v>8</v>
      </c>
      <c r="Q6196" s="63">
        <v>1.2781749580960001E-2</v>
      </c>
    </row>
    <row r="6197" spans="1:17">
      <c r="A6197" s="63" t="s">
        <v>79</v>
      </c>
      <c r="B6197" s="63" t="s">
        <v>44</v>
      </c>
      <c r="C6197" s="63" t="s">
        <v>53</v>
      </c>
      <c r="D6197" s="63">
        <v>4</v>
      </c>
      <c r="E6197" s="63">
        <v>0.84228230000000004</v>
      </c>
      <c r="F6197" s="63">
        <v>0.41200399999999998</v>
      </c>
      <c r="G6197" s="63">
        <v>-0.4302783</v>
      </c>
      <c r="H6197" s="63">
        <v>78.268699999999995</v>
      </c>
      <c r="I6197" s="63">
        <v>-0.57516590000000001</v>
      </c>
      <c r="J6197" s="63">
        <v>-0.48956509999999998</v>
      </c>
      <c r="K6197" s="63">
        <v>-0.4302783</v>
      </c>
      <c r="L6197" s="63">
        <v>-0.37099149999999997</v>
      </c>
      <c r="M6197" s="63">
        <v>-0.2853907</v>
      </c>
      <c r="N6197" s="63">
        <v>67</v>
      </c>
      <c r="O6197" s="63">
        <v>0.1130564</v>
      </c>
      <c r="P6197" s="63">
        <v>8</v>
      </c>
      <c r="Q6197" s="63">
        <v>1.2781749580960001E-2</v>
      </c>
    </row>
    <row r="6198" spans="1:17">
      <c r="A6198" s="63" t="s">
        <v>79</v>
      </c>
      <c r="B6198" s="63" t="s">
        <v>44</v>
      </c>
      <c r="C6198" s="63" t="s">
        <v>53</v>
      </c>
      <c r="D6198" s="63">
        <v>5</v>
      </c>
      <c r="E6198" s="63">
        <v>0.60566739999999997</v>
      </c>
      <c r="F6198" s="63">
        <v>0.46443020000000002</v>
      </c>
      <c r="G6198" s="63">
        <v>-0.14123720000000001</v>
      </c>
      <c r="H6198" s="63">
        <v>77.2761</v>
      </c>
      <c r="I6198" s="63">
        <v>-0.28612480000000001</v>
      </c>
      <c r="J6198" s="63">
        <v>-0.20052400000000001</v>
      </c>
      <c r="K6198" s="63">
        <v>-0.14123720000000001</v>
      </c>
      <c r="L6198" s="63">
        <v>-8.1950300000000004E-2</v>
      </c>
      <c r="M6198" s="63">
        <v>3.6503999999999998E-3</v>
      </c>
      <c r="N6198" s="63">
        <v>67</v>
      </c>
      <c r="O6198" s="63">
        <v>0.1130564</v>
      </c>
      <c r="P6198" s="63">
        <v>8</v>
      </c>
      <c r="Q6198" s="63">
        <v>1.2781749580960001E-2</v>
      </c>
    </row>
    <row r="6199" spans="1:17">
      <c r="A6199" s="63" t="s">
        <v>79</v>
      </c>
      <c r="B6199" s="63" t="s">
        <v>44</v>
      </c>
      <c r="C6199" s="63" t="s">
        <v>53</v>
      </c>
      <c r="D6199" s="63">
        <v>6</v>
      </c>
      <c r="E6199" s="63">
        <v>1.2873589999999999</v>
      </c>
      <c r="F6199" s="63">
        <v>0.38261620000000002</v>
      </c>
      <c r="G6199" s="63">
        <v>-0.90474330000000003</v>
      </c>
      <c r="H6199" s="63">
        <v>74.828400000000002</v>
      </c>
      <c r="I6199" s="63">
        <v>-1.049631</v>
      </c>
      <c r="J6199" s="63">
        <v>-0.9640301</v>
      </c>
      <c r="K6199" s="63">
        <v>-0.90474330000000003</v>
      </c>
      <c r="L6199" s="63">
        <v>-0.8454564</v>
      </c>
      <c r="M6199" s="63">
        <v>-0.75985570000000002</v>
      </c>
      <c r="N6199" s="63">
        <v>67</v>
      </c>
      <c r="O6199" s="63">
        <v>0.1130564</v>
      </c>
      <c r="P6199" s="63">
        <v>8</v>
      </c>
      <c r="Q6199" s="63">
        <v>1.2781749580960001E-2</v>
      </c>
    </row>
    <row r="6200" spans="1:17">
      <c r="A6200" s="63" t="s">
        <v>79</v>
      </c>
      <c r="B6200" s="63" t="s">
        <v>44</v>
      </c>
      <c r="C6200" s="63" t="s">
        <v>53</v>
      </c>
      <c r="D6200" s="63">
        <v>7</v>
      </c>
      <c r="E6200" s="63">
        <v>1.2490779999999999</v>
      </c>
      <c r="F6200" s="63">
        <v>0.87345150000000005</v>
      </c>
      <c r="G6200" s="63">
        <v>-0.37562649999999997</v>
      </c>
      <c r="H6200" s="63">
        <v>73.335800000000006</v>
      </c>
      <c r="I6200" s="63">
        <v>-0.52051409999999998</v>
      </c>
      <c r="J6200" s="63">
        <v>-0.4349133</v>
      </c>
      <c r="K6200" s="63">
        <v>-0.37562649999999997</v>
      </c>
      <c r="L6200" s="63">
        <v>-0.3163397</v>
      </c>
      <c r="M6200" s="63">
        <v>-0.2307389</v>
      </c>
      <c r="N6200" s="63">
        <v>67</v>
      </c>
      <c r="O6200" s="63">
        <v>0.1130564</v>
      </c>
      <c r="P6200" s="63">
        <v>8</v>
      </c>
      <c r="Q6200" s="63">
        <v>1.2781749580960001E-2</v>
      </c>
    </row>
    <row r="6201" spans="1:17">
      <c r="A6201" s="63" t="s">
        <v>79</v>
      </c>
      <c r="B6201" s="63" t="s">
        <v>44</v>
      </c>
      <c r="C6201" s="63" t="s">
        <v>53</v>
      </c>
      <c r="D6201" s="63">
        <v>8</v>
      </c>
      <c r="E6201" s="63">
        <v>1.264411</v>
      </c>
      <c r="F6201" s="63">
        <v>0.92503349999999995</v>
      </c>
      <c r="G6201" s="63">
        <v>-0.33937780000000001</v>
      </c>
      <c r="H6201" s="63">
        <v>74.895499999999998</v>
      </c>
      <c r="I6201" s="63">
        <v>-0.48426540000000001</v>
      </c>
      <c r="J6201" s="63">
        <v>-0.39866469999999998</v>
      </c>
      <c r="K6201" s="63">
        <v>-0.33937780000000001</v>
      </c>
      <c r="L6201" s="63">
        <v>-0.28009099999999998</v>
      </c>
      <c r="M6201" s="63">
        <v>-0.1944902</v>
      </c>
      <c r="N6201" s="63">
        <v>67</v>
      </c>
      <c r="O6201" s="63">
        <v>0.1130564</v>
      </c>
      <c r="P6201" s="63">
        <v>8</v>
      </c>
      <c r="Q6201" s="63">
        <v>1.2781749580960001E-2</v>
      </c>
    </row>
    <row r="6202" spans="1:17">
      <c r="A6202" s="63" t="s">
        <v>79</v>
      </c>
      <c r="B6202" s="63" t="s">
        <v>44</v>
      </c>
      <c r="C6202" s="63" t="s">
        <v>53</v>
      </c>
      <c r="D6202" s="63">
        <v>9</v>
      </c>
      <c r="E6202" s="63">
        <v>1.0834729999999999</v>
      </c>
      <c r="F6202" s="63">
        <v>1.019072</v>
      </c>
      <c r="G6202" s="63">
        <v>-6.44015E-2</v>
      </c>
      <c r="H6202" s="63">
        <v>77.910399999999996</v>
      </c>
      <c r="I6202" s="63">
        <v>-0.20928910000000001</v>
      </c>
      <c r="J6202" s="63">
        <v>-0.1236883</v>
      </c>
      <c r="K6202" s="63">
        <v>-6.44015E-2</v>
      </c>
      <c r="L6202" s="63">
        <v>-5.1146999999999998E-3</v>
      </c>
      <c r="M6202" s="63">
        <v>8.0486100000000005E-2</v>
      </c>
      <c r="N6202" s="63">
        <v>67</v>
      </c>
      <c r="O6202" s="63">
        <v>0.1130564</v>
      </c>
      <c r="P6202" s="63">
        <v>8</v>
      </c>
      <c r="Q6202" s="63">
        <v>1.2781749580960001E-2</v>
      </c>
    </row>
    <row r="6203" spans="1:17">
      <c r="A6203" s="63" t="s">
        <v>79</v>
      </c>
      <c r="B6203" s="63" t="s">
        <v>44</v>
      </c>
      <c r="C6203" s="63" t="s">
        <v>53</v>
      </c>
      <c r="D6203" s="63">
        <v>10</v>
      </c>
      <c r="E6203" s="63">
        <v>1.0268489999999999</v>
      </c>
      <c r="F6203" s="63">
        <v>0.95802549999999997</v>
      </c>
      <c r="G6203" s="63">
        <v>-6.8823599999999999E-2</v>
      </c>
      <c r="H6203" s="63">
        <v>83.343299999999999</v>
      </c>
      <c r="I6203" s="63">
        <v>-0.21371119999999999</v>
      </c>
      <c r="J6203" s="63">
        <v>-0.12811049999999999</v>
      </c>
      <c r="K6203" s="63">
        <v>-6.8823599999999999E-2</v>
      </c>
      <c r="L6203" s="63">
        <v>-9.5367999999999998E-3</v>
      </c>
      <c r="M6203" s="63">
        <v>7.6064000000000007E-2</v>
      </c>
      <c r="N6203" s="63">
        <v>67</v>
      </c>
      <c r="O6203" s="63">
        <v>0.1130564</v>
      </c>
      <c r="P6203" s="63">
        <v>8</v>
      </c>
      <c r="Q6203" s="63">
        <v>1.2781749580960001E-2</v>
      </c>
    </row>
    <row r="6204" spans="1:17">
      <c r="A6204" s="63" t="s">
        <v>79</v>
      </c>
      <c r="B6204" s="63" t="s">
        <v>44</v>
      </c>
      <c r="C6204" s="63" t="s">
        <v>53</v>
      </c>
      <c r="D6204" s="63">
        <v>11</v>
      </c>
      <c r="E6204" s="63">
        <v>0.90837239999999997</v>
      </c>
      <c r="F6204" s="63">
        <v>1.0446390000000001</v>
      </c>
      <c r="G6204" s="63">
        <v>0.1362669</v>
      </c>
      <c r="H6204" s="63">
        <v>87.805999999999997</v>
      </c>
      <c r="I6204" s="63">
        <v>-8.6206000000000008E-3</v>
      </c>
      <c r="J6204" s="63">
        <v>7.6980099999999996E-2</v>
      </c>
      <c r="K6204" s="63">
        <v>0.1362669</v>
      </c>
      <c r="L6204" s="63">
        <v>0.1955538</v>
      </c>
      <c r="M6204" s="63">
        <v>0.28115449999999997</v>
      </c>
      <c r="N6204" s="63">
        <v>67</v>
      </c>
      <c r="O6204" s="63">
        <v>0.1130564</v>
      </c>
      <c r="P6204" s="63">
        <v>8</v>
      </c>
      <c r="Q6204" s="63">
        <v>1.2781749580960001E-2</v>
      </c>
    </row>
    <row r="6205" spans="1:17">
      <c r="A6205" s="63" t="s">
        <v>79</v>
      </c>
      <c r="B6205" s="63" t="s">
        <v>44</v>
      </c>
      <c r="C6205" s="63" t="s">
        <v>53</v>
      </c>
      <c r="D6205" s="63">
        <v>12</v>
      </c>
      <c r="E6205" s="63">
        <v>0.96972919999999996</v>
      </c>
      <c r="F6205" s="63">
        <v>1.2732730000000001</v>
      </c>
      <c r="G6205" s="63">
        <v>0.30354389999999998</v>
      </c>
      <c r="H6205" s="63">
        <v>88.343299999999999</v>
      </c>
      <c r="I6205" s="63">
        <v>0.1586563</v>
      </c>
      <c r="J6205" s="63">
        <v>0.244257</v>
      </c>
      <c r="K6205" s="63">
        <v>0.30354389999999998</v>
      </c>
      <c r="L6205" s="63">
        <v>0.36283070000000001</v>
      </c>
      <c r="M6205" s="63">
        <v>0.44843149999999998</v>
      </c>
      <c r="N6205" s="63">
        <v>67</v>
      </c>
      <c r="O6205" s="63">
        <v>0.1130564</v>
      </c>
      <c r="P6205" s="63">
        <v>8</v>
      </c>
      <c r="Q6205" s="63">
        <v>1.2781749580960001E-2</v>
      </c>
    </row>
    <row r="6206" spans="1:17">
      <c r="A6206" s="63" t="s">
        <v>79</v>
      </c>
      <c r="B6206" s="63" t="s">
        <v>44</v>
      </c>
      <c r="C6206" s="63" t="s">
        <v>53</v>
      </c>
      <c r="D6206" s="63">
        <v>13</v>
      </c>
      <c r="E6206" s="63">
        <v>0.84190030000000005</v>
      </c>
      <c r="F6206" s="63">
        <v>1.4422159999999999</v>
      </c>
      <c r="G6206" s="63">
        <v>0.60031590000000001</v>
      </c>
      <c r="H6206" s="63">
        <v>91.358199999999997</v>
      </c>
      <c r="I6206" s="63">
        <v>0.45542830000000001</v>
      </c>
      <c r="J6206" s="63">
        <v>0.54102910000000004</v>
      </c>
      <c r="K6206" s="63">
        <v>0.60031590000000001</v>
      </c>
      <c r="L6206" s="63">
        <v>0.65960280000000004</v>
      </c>
      <c r="M6206" s="63">
        <v>0.74520350000000002</v>
      </c>
      <c r="N6206" s="63">
        <v>67</v>
      </c>
      <c r="O6206" s="63">
        <v>0.1130564</v>
      </c>
      <c r="P6206" s="63">
        <v>8</v>
      </c>
      <c r="Q6206" s="63">
        <v>1.2781749580960001E-2</v>
      </c>
    </row>
    <row r="6207" spans="1:17">
      <c r="A6207" s="63" t="s">
        <v>79</v>
      </c>
      <c r="B6207" s="63" t="s">
        <v>44</v>
      </c>
      <c r="C6207" s="63" t="s">
        <v>53</v>
      </c>
      <c r="D6207" s="63">
        <v>14</v>
      </c>
      <c r="E6207" s="63">
        <v>0.86564220000000003</v>
      </c>
      <c r="F6207" s="63">
        <v>1.797212</v>
      </c>
      <c r="G6207" s="63">
        <v>0.93157009999999996</v>
      </c>
      <c r="H6207" s="63">
        <v>97.328400000000002</v>
      </c>
      <c r="I6207" s="63">
        <v>0.78668249999999995</v>
      </c>
      <c r="J6207" s="63">
        <v>0.87228320000000004</v>
      </c>
      <c r="K6207" s="63">
        <v>0.93157009999999996</v>
      </c>
      <c r="L6207" s="63">
        <v>0.99085690000000004</v>
      </c>
      <c r="M6207" s="63">
        <v>1.0764579999999999</v>
      </c>
      <c r="N6207" s="63">
        <v>67</v>
      </c>
      <c r="O6207" s="63">
        <v>0.1130564</v>
      </c>
      <c r="P6207" s="63">
        <v>8</v>
      </c>
      <c r="Q6207" s="63">
        <v>1.2781749580960001E-2</v>
      </c>
    </row>
    <row r="6208" spans="1:17">
      <c r="A6208" s="63" t="s">
        <v>79</v>
      </c>
      <c r="B6208" s="63" t="s">
        <v>44</v>
      </c>
      <c r="C6208" s="63" t="s">
        <v>53</v>
      </c>
      <c r="D6208" s="63">
        <v>15</v>
      </c>
      <c r="E6208" s="63">
        <v>0.99473670000000003</v>
      </c>
      <c r="F6208" s="63">
        <v>2.2105700000000001</v>
      </c>
      <c r="G6208" s="63">
        <v>1.2158329999999999</v>
      </c>
      <c r="H6208" s="63">
        <v>102.261</v>
      </c>
      <c r="I6208" s="63">
        <v>1.070945</v>
      </c>
      <c r="J6208" s="63">
        <v>1.1565460000000001</v>
      </c>
      <c r="K6208" s="63">
        <v>1.2158329999999999</v>
      </c>
      <c r="L6208" s="63">
        <v>1.27512</v>
      </c>
      <c r="M6208" s="63">
        <v>1.3607210000000001</v>
      </c>
      <c r="N6208" s="63">
        <v>67</v>
      </c>
      <c r="O6208" s="63">
        <v>0.1130564</v>
      </c>
      <c r="P6208" s="63">
        <v>8</v>
      </c>
      <c r="Q6208" s="63">
        <v>1.2781749580960001E-2</v>
      </c>
    </row>
    <row r="6209" spans="1:17">
      <c r="A6209" s="63" t="s">
        <v>79</v>
      </c>
      <c r="B6209" s="63" t="s">
        <v>44</v>
      </c>
      <c r="C6209" s="63" t="s">
        <v>53</v>
      </c>
      <c r="D6209" s="63">
        <v>16</v>
      </c>
      <c r="E6209" s="63">
        <v>1.2803739999999999</v>
      </c>
      <c r="F6209" s="63">
        <v>2.5685609999999999</v>
      </c>
      <c r="G6209" s="63">
        <v>1.288187</v>
      </c>
      <c r="H6209" s="63">
        <v>104.209</v>
      </c>
      <c r="I6209" s="63">
        <v>1.1432990000000001</v>
      </c>
      <c r="J6209" s="63">
        <v>1.2289000000000001</v>
      </c>
      <c r="K6209" s="63">
        <v>1.288187</v>
      </c>
      <c r="L6209" s="63">
        <v>1.3474740000000001</v>
      </c>
      <c r="M6209" s="63">
        <v>1.4330750000000001</v>
      </c>
      <c r="N6209" s="63">
        <v>67</v>
      </c>
      <c r="O6209" s="63">
        <v>0.1130564</v>
      </c>
      <c r="P6209" s="63">
        <v>8</v>
      </c>
      <c r="Q6209" s="63">
        <v>1.2781749580960001E-2</v>
      </c>
    </row>
    <row r="6210" spans="1:17">
      <c r="A6210" s="63" t="s">
        <v>79</v>
      </c>
      <c r="B6210" s="63" t="s">
        <v>44</v>
      </c>
      <c r="C6210" s="63" t="s">
        <v>53</v>
      </c>
      <c r="D6210" s="63">
        <v>17</v>
      </c>
      <c r="E6210" s="63">
        <v>1.5033259999999999</v>
      </c>
      <c r="F6210" s="63">
        <v>2.8944899999999998</v>
      </c>
      <c r="G6210" s="63">
        <v>1.3911640000000001</v>
      </c>
      <c r="H6210" s="63">
        <v>106.142</v>
      </c>
      <c r="I6210" s="63">
        <v>1.2462770000000001</v>
      </c>
      <c r="J6210" s="63">
        <v>1.331877</v>
      </c>
      <c r="K6210" s="63">
        <v>1.3911640000000001</v>
      </c>
      <c r="L6210" s="63">
        <v>1.4504509999999999</v>
      </c>
      <c r="M6210" s="63">
        <v>1.536052</v>
      </c>
      <c r="N6210" s="63">
        <v>67</v>
      </c>
      <c r="O6210" s="63">
        <v>0.1130564</v>
      </c>
      <c r="P6210" s="63">
        <v>8</v>
      </c>
      <c r="Q6210" s="63">
        <v>1.2781749580960001E-2</v>
      </c>
    </row>
    <row r="6211" spans="1:17">
      <c r="A6211" s="63" t="s">
        <v>79</v>
      </c>
      <c r="B6211" s="63" t="s">
        <v>44</v>
      </c>
      <c r="C6211" s="63" t="s">
        <v>53</v>
      </c>
      <c r="D6211" s="63">
        <v>18</v>
      </c>
      <c r="E6211" s="63">
        <v>1.689201</v>
      </c>
      <c r="F6211" s="63">
        <v>3.175621</v>
      </c>
      <c r="G6211" s="63">
        <v>1.4864200000000001</v>
      </c>
      <c r="H6211" s="63">
        <v>107.604</v>
      </c>
      <c r="I6211" s="63">
        <v>1.3415319999999999</v>
      </c>
      <c r="J6211" s="63">
        <v>1.427133</v>
      </c>
      <c r="K6211" s="63">
        <v>1.4864200000000001</v>
      </c>
      <c r="L6211" s="63">
        <v>1.5457069999999999</v>
      </c>
      <c r="M6211" s="63">
        <v>1.6313070000000001</v>
      </c>
      <c r="N6211" s="63">
        <v>67</v>
      </c>
      <c r="O6211" s="63">
        <v>0.1130564</v>
      </c>
      <c r="P6211" s="63">
        <v>8</v>
      </c>
      <c r="Q6211" s="63">
        <v>1.2781749580960001E-2</v>
      </c>
    </row>
    <row r="6212" spans="1:17">
      <c r="A6212" s="63" t="s">
        <v>79</v>
      </c>
      <c r="B6212" s="63" t="s">
        <v>44</v>
      </c>
      <c r="C6212" s="63" t="s">
        <v>53</v>
      </c>
      <c r="D6212" s="63">
        <v>19</v>
      </c>
      <c r="E6212" s="63">
        <v>2.0400659999999999</v>
      </c>
      <c r="F6212" s="63">
        <v>3.0162819999999999</v>
      </c>
      <c r="G6212" s="63">
        <v>0.97621579999999997</v>
      </c>
      <c r="H6212" s="63">
        <v>106.627</v>
      </c>
      <c r="I6212" s="63">
        <v>0.83132830000000002</v>
      </c>
      <c r="J6212" s="63">
        <v>0.91692899999999999</v>
      </c>
      <c r="K6212" s="63">
        <v>0.97621579999999997</v>
      </c>
      <c r="L6212" s="63">
        <v>1.0355030000000001</v>
      </c>
      <c r="M6212" s="63">
        <v>1.121103</v>
      </c>
      <c r="N6212" s="63">
        <v>67</v>
      </c>
      <c r="O6212" s="63">
        <v>0.1130564</v>
      </c>
      <c r="P6212" s="63">
        <v>8</v>
      </c>
      <c r="Q6212" s="63">
        <v>1.2781749580960001E-2</v>
      </c>
    </row>
    <row r="6213" spans="1:17">
      <c r="A6213" s="63" t="s">
        <v>79</v>
      </c>
      <c r="B6213" s="63" t="s">
        <v>44</v>
      </c>
      <c r="C6213" s="63" t="s">
        <v>53</v>
      </c>
      <c r="D6213" s="63">
        <v>20</v>
      </c>
      <c r="E6213" s="63">
        <v>2.261673</v>
      </c>
      <c r="F6213" s="63">
        <v>2.606411</v>
      </c>
      <c r="G6213" s="63">
        <v>0.34473819999999999</v>
      </c>
      <c r="H6213" s="63">
        <v>102.11199999999999</v>
      </c>
      <c r="I6213" s="63">
        <v>0.19985059999999999</v>
      </c>
      <c r="J6213" s="63">
        <v>0.28545140000000002</v>
      </c>
      <c r="K6213" s="63">
        <v>0.34473819999999999</v>
      </c>
      <c r="L6213" s="63">
        <v>0.40402510000000003</v>
      </c>
      <c r="M6213" s="63">
        <v>0.4896258</v>
      </c>
      <c r="N6213" s="63">
        <v>67</v>
      </c>
      <c r="O6213" s="63">
        <v>0.1130564</v>
      </c>
      <c r="P6213" s="63">
        <v>8</v>
      </c>
      <c r="Q6213" s="63">
        <v>1.2781749580960001E-2</v>
      </c>
    </row>
    <row r="6214" spans="1:17">
      <c r="A6214" s="63" t="s">
        <v>79</v>
      </c>
      <c r="B6214" s="63" t="s">
        <v>44</v>
      </c>
      <c r="C6214" s="63" t="s">
        <v>53</v>
      </c>
      <c r="D6214" s="63">
        <v>21</v>
      </c>
      <c r="E6214" s="63">
        <v>2.1469339999999999</v>
      </c>
      <c r="F6214" s="63">
        <v>2.1721110000000001</v>
      </c>
      <c r="G6214" s="63">
        <v>2.51772E-2</v>
      </c>
      <c r="H6214" s="63">
        <v>93.634299999999996</v>
      </c>
      <c r="I6214" s="63">
        <v>-0.11971039999999999</v>
      </c>
      <c r="J6214" s="63">
        <v>-3.4109599999999997E-2</v>
      </c>
      <c r="K6214" s="63">
        <v>2.51772E-2</v>
      </c>
      <c r="L6214" s="63">
        <v>8.44641E-2</v>
      </c>
      <c r="M6214" s="63">
        <v>0.17006479999999999</v>
      </c>
      <c r="N6214" s="63">
        <v>67</v>
      </c>
      <c r="O6214" s="63">
        <v>0.1130564</v>
      </c>
      <c r="P6214" s="63">
        <v>8</v>
      </c>
      <c r="Q6214" s="63">
        <v>1.2781749580960001E-2</v>
      </c>
    </row>
    <row r="6215" spans="1:17">
      <c r="A6215" s="63" t="s">
        <v>79</v>
      </c>
      <c r="B6215" s="63" t="s">
        <v>44</v>
      </c>
      <c r="C6215" s="63" t="s">
        <v>53</v>
      </c>
      <c r="D6215" s="63">
        <v>22</v>
      </c>
      <c r="E6215" s="63">
        <v>1.9438470000000001</v>
      </c>
      <c r="F6215" s="63">
        <v>1.970628</v>
      </c>
      <c r="G6215" s="63">
        <v>2.6781200000000002E-2</v>
      </c>
      <c r="H6215" s="63">
        <v>88.664199999999994</v>
      </c>
      <c r="I6215" s="63">
        <v>-0.1181064</v>
      </c>
      <c r="J6215" s="63">
        <v>-3.2505600000000003E-2</v>
      </c>
      <c r="K6215" s="63">
        <v>2.6781200000000002E-2</v>
      </c>
      <c r="L6215" s="63">
        <v>8.6068000000000006E-2</v>
      </c>
      <c r="M6215" s="63">
        <v>0.17166880000000001</v>
      </c>
      <c r="N6215" s="63">
        <v>67</v>
      </c>
      <c r="O6215" s="63">
        <v>0.1130564</v>
      </c>
      <c r="P6215" s="63">
        <v>8</v>
      </c>
      <c r="Q6215" s="63">
        <v>1.2781749580960001E-2</v>
      </c>
    </row>
    <row r="6216" spans="1:17">
      <c r="A6216" s="63" t="s">
        <v>79</v>
      </c>
      <c r="B6216" s="63" t="s">
        <v>44</v>
      </c>
      <c r="C6216" s="63" t="s">
        <v>53</v>
      </c>
      <c r="D6216" s="63">
        <v>23</v>
      </c>
      <c r="E6216" s="63">
        <v>1.545342</v>
      </c>
      <c r="F6216" s="63">
        <v>1.667235</v>
      </c>
      <c r="G6216" s="63">
        <v>0.1218928</v>
      </c>
      <c r="H6216" s="63">
        <v>85.216399999999993</v>
      </c>
      <c r="I6216" s="63">
        <v>-2.2994799999999999E-2</v>
      </c>
      <c r="J6216" s="63">
        <v>6.2605999999999995E-2</v>
      </c>
      <c r="K6216" s="63">
        <v>0.1218928</v>
      </c>
      <c r="L6216" s="63">
        <v>0.1811796</v>
      </c>
      <c r="M6216" s="63">
        <v>0.26678039999999997</v>
      </c>
      <c r="N6216" s="63">
        <v>67</v>
      </c>
      <c r="O6216" s="63">
        <v>0.1130564</v>
      </c>
      <c r="P6216" s="63">
        <v>8</v>
      </c>
      <c r="Q6216" s="63">
        <v>1.2781749580960001E-2</v>
      </c>
    </row>
    <row r="6217" spans="1:17">
      <c r="A6217" s="63" t="s">
        <v>79</v>
      </c>
      <c r="B6217" s="63" t="s">
        <v>44</v>
      </c>
      <c r="C6217" s="63" t="s">
        <v>53</v>
      </c>
      <c r="D6217" s="63">
        <v>24</v>
      </c>
      <c r="E6217" s="63">
        <v>1.317707</v>
      </c>
      <c r="F6217" s="63">
        <v>1.155546</v>
      </c>
      <c r="G6217" s="63">
        <v>-0.16216140000000001</v>
      </c>
      <c r="H6217" s="63">
        <v>81.261200000000002</v>
      </c>
      <c r="I6217" s="63">
        <v>-0.30704890000000001</v>
      </c>
      <c r="J6217" s="63">
        <v>-0.22144820000000001</v>
      </c>
      <c r="K6217" s="63">
        <v>-0.16216140000000001</v>
      </c>
      <c r="L6217" s="63">
        <v>-0.10287449999999999</v>
      </c>
      <c r="M6217" s="63">
        <v>-1.7273799999999999E-2</v>
      </c>
      <c r="N6217" s="63">
        <v>67</v>
      </c>
      <c r="O6217" s="63">
        <v>0.1130564</v>
      </c>
      <c r="P6217" s="63">
        <v>8</v>
      </c>
      <c r="Q6217" s="63">
        <v>1.2781749580960001E-2</v>
      </c>
    </row>
    <row r="6218" spans="1:17">
      <c r="A6218" s="63" t="s">
        <v>79</v>
      </c>
      <c r="B6218" s="63" t="s">
        <v>44</v>
      </c>
      <c r="C6218" s="63" t="s">
        <v>54</v>
      </c>
      <c r="D6218" s="63">
        <v>1</v>
      </c>
      <c r="E6218" s="63">
        <v>1.0192479999999999</v>
      </c>
      <c r="F6218" s="63">
        <v>0.78804370000000001</v>
      </c>
      <c r="G6218" s="63">
        <v>-0.2312043</v>
      </c>
      <c r="H6218" s="63">
        <v>74.440299999999993</v>
      </c>
      <c r="I6218" s="63">
        <v>-0.37609189999999998</v>
      </c>
      <c r="J6218" s="63">
        <v>-0.2904911</v>
      </c>
      <c r="K6218" s="63">
        <v>-0.2312043</v>
      </c>
      <c r="L6218" s="63">
        <v>-0.1719174</v>
      </c>
      <c r="M6218" s="63">
        <v>-8.6316699999999996E-2</v>
      </c>
      <c r="N6218" s="63">
        <v>67</v>
      </c>
      <c r="O6218" s="63">
        <v>0.1130564</v>
      </c>
      <c r="P6218" s="63">
        <v>9</v>
      </c>
      <c r="Q6218" s="63">
        <v>1.2781749580960001E-2</v>
      </c>
    </row>
    <row r="6219" spans="1:17">
      <c r="A6219" s="63" t="s">
        <v>79</v>
      </c>
      <c r="B6219" s="63" t="s">
        <v>44</v>
      </c>
      <c r="C6219" s="63" t="s">
        <v>54</v>
      </c>
      <c r="D6219" s="63">
        <v>2</v>
      </c>
      <c r="E6219" s="63">
        <v>0.94259230000000005</v>
      </c>
      <c r="F6219" s="63">
        <v>0.66894019999999998</v>
      </c>
      <c r="G6219" s="63">
        <v>-0.27365210000000001</v>
      </c>
      <c r="H6219" s="63">
        <v>72.4328</v>
      </c>
      <c r="I6219" s="63">
        <v>-0.41853970000000001</v>
      </c>
      <c r="J6219" s="63">
        <v>-0.33293889999999998</v>
      </c>
      <c r="K6219" s="63">
        <v>-0.27365210000000001</v>
      </c>
      <c r="L6219" s="63">
        <v>-0.21436520000000001</v>
      </c>
      <c r="M6219" s="63">
        <v>-0.1287645</v>
      </c>
      <c r="N6219" s="63">
        <v>67</v>
      </c>
      <c r="O6219" s="63">
        <v>0.1130564</v>
      </c>
      <c r="P6219" s="63">
        <v>9</v>
      </c>
      <c r="Q6219" s="63">
        <v>1.2781749580960001E-2</v>
      </c>
    </row>
    <row r="6220" spans="1:17">
      <c r="A6220" s="63" t="s">
        <v>79</v>
      </c>
      <c r="B6220" s="63" t="s">
        <v>44</v>
      </c>
      <c r="C6220" s="63" t="s">
        <v>54</v>
      </c>
      <c r="D6220" s="63">
        <v>3</v>
      </c>
      <c r="E6220" s="63">
        <v>0.85543939999999996</v>
      </c>
      <c r="F6220" s="63">
        <v>0.60783180000000003</v>
      </c>
      <c r="G6220" s="63">
        <v>-0.24760760000000001</v>
      </c>
      <c r="H6220" s="63">
        <v>70.455200000000005</v>
      </c>
      <c r="I6220" s="63">
        <v>-0.39249519999999999</v>
      </c>
      <c r="J6220" s="63">
        <v>-0.30689450000000001</v>
      </c>
      <c r="K6220" s="63">
        <v>-0.24760760000000001</v>
      </c>
      <c r="L6220" s="63">
        <v>-0.18832080000000001</v>
      </c>
      <c r="M6220" s="63">
        <v>-0.10272009999999999</v>
      </c>
      <c r="N6220" s="63">
        <v>67</v>
      </c>
      <c r="O6220" s="63">
        <v>0.1130564</v>
      </c>
      <c r="P6220" s="63">
        <v>9</v>
      </c>
      <c r="Q6220" s="63">
        <v>1.2781749580960001E-2</v>
      </c>
    </row>
    <row r="6221" spans="1:17">
      <c r="A6221" s="63" t="s">
        <v>79</v>
      </c>
      <c r="B6221" s="63" t="s">
        <v>44</v>
      </c>
      <c r="C6221" s="63" t="s">
        <v>54</v>
      </c>
      <c r="D6221" s="63">
        <v>4</v>
      </c>
      <c r="E6221" s="63">
        <v>0.82984029999999998</v>
      </c>
      <c r="F6221" s="63">
        <v>0.6234729</v>
      </c>
      <c r="G6221" s="63">
        <v>-0.20636740000000001</v>
      </c>
      <c r="H6221" s="63">
        <v>69.947800000000001</v>
      </c>
      <c r="I6221" s="63">
        <v>-0.35125499999999998</v>
      </c>
      <c r="J6221" s="63">
        <v>-0.26565430000000001</v>
      </c>
      <c r="K6221" s="63">
        <v>-0.20636740000000001</v>
      </c>
      <c r="L6221" s="63">
        <v>-0.14708060000000001</v>
      </c>
      <c r="M6221" s="63">
        <v>-6.1479800000000001E-2</v>
      </c>
      <c r="N6221" s="63">
        <v>67</v>
      </c>
      <c r="O6221" s="63">
        <v>0.1130564</v>
      </c>
      <c r="P6221" s="63">
        <v>9</v>
      </c>
      <c r="Q6221" s="63">
        <v>1.2781749580960001E-2</v>
      </c>
    </row>
    <row r="6222" spans="1:17">
      <c r="A6222" s="63" t="s">
        <v>79</v>
      </c>
      <c r="B6222" s="63" t="s">
        <v>44</v>
      </c>
      <c r="C6222" s="63" t="s">
        <v>54</v>
      </c>
      <c r="D6222" s="63">
        <v>5</v>
      </c>
      <c r="E6222" s="63">
        <v>0.85109650000000003</v>
      </c>
      <c r="F6222" s="63">
        <v>0.62247319999999995</v>
      </c>
      <c r="G6222" s="63">
        <v>-0.2286233</v>
      </c>
      <c r="H6222" s="63">
        <v>68.955200000000005</v>
      </c>
      <c r="I6222" s="63">
        <v>-0.37351089999999998</v>
      </c>
      <c r="J6222" s="63">
        <v>-0.2879101</v>
      </c>
      <c r="K6222" s="63">
        <v>-0.2286233</v>
      </c>
      <c r="L6222" s="63">
        <v>-0.1693364</v>
      </c>
      <c r="M6222" s="63">
        <v>-8.3735699999999996E-2</v>
      </c>
      <c r="N6222" s="63">
        <v>67</v>
      </c>
      <c r="O6222" s="63">
        <v>0.1130564</v>
      </c>
      <c r="P6222" s="63">
        <v>9</v>
      </c>
      <c r="Q6222" s="63">
        <v>1.2781749580960001E-2</v>
      </c>
    </row>
    <row r="6223" spans="1:17">
      <c r="A6223" s="63" t="s">
        <v>79</v>
      </c>
      <c r="B6223" s="63" t="s">
        <v>44</v>
      </c>
      <c r="C6223" s="63" t="s">
        <v>54</v>
      </c>
      <c r="D6223" s="63">
        <v>6</v>
      </c>
      <c r="E6223" s="63">
        <v>0.93986990000000004</v>
      </c>
      <c r="F6223" s="63">
        <v>0.66345940000000003</v>
      </c>
      <c r="G6223" s="63">
        <v>-0.2764105</v>
      </c>
      <c r="H6223" s="63">
        <v>67.962699999999998</v>
      </c>
      <c r="I6223" s="63">
        <v>-0.42129810000000001</v>
      </c>
      <c r="J6223" s="63">
        <v>-0.33569729999999998</v>
      </c>
      <c r="K6223" s="63">
        <v>-0.2764105</v>
      </c>
      <c r="L6223" s="63">
        <v>-0.2171236</v>
      </c>
      <c r="M6223" s="63">
        <v>-0.1315229</v>
      </c>
      <c r="N6223" s="63">
        <v>67</v>
      </c>
      <c r="O6223" s="63">
        <v>0.1130564</v>
      </c>
      <c r="P6223" s="63">
        <v>9</v>
      </c>
      <c r="Q6223" s="63">
        <v>1.2781749580960001E-2</v>
      </c>
    </row>
    <row r="6224" spans="1:17">
      <c r="A6224" s="63" t="s">
        <v>79</v>
      </c>
      <c r="B6224" s="63" t="s">
        <v>44</v>
      </c>
      <c r="C6224" s="63" t="s">
        <v>54</v>
      </c>
      <c r="D6224" s="63">
        <v>7</v>
      </c>
      <c r="E6224" s="63">
        <v>1.1148960000000001</v>
      </c>
      <c r="F6224" s="63">
        <v>0.84718789999999999</v>
      </c>
      <c r="G6224" s="63">
        <v>-0.2677079</v>
      </c>
      <c r="H6224" s="63">
        <v>65.985100000000003</v>
      </c>
      <c r="I6224" s="63">
        <v>-0.4125955</v>
      </c>
      <c r="J6224" s="63">
        <v>-0.32699479999999997</v>
      </c>
      <c r="K6224" s="63">
        <v>-0.2677079</v>
      </c>
      <c r="L6224" s="63">
        <v>-0.2084211</v>
      </c>
      <c r="M6224" s="63">
        <v>-0.12282029999999999</v>
      </c>
      <c r="N6224" s="63">
        <v>67</v>
      </c>
      <c r="O6224" s="63">
        <v>0.1130564</v>
      </c>
      <c r="P6224" s="63">
        <v>9</v>
      </c>
      <c r="Q6224" s="63">
        <v>1.2781749580960001E-2</v>
      </c>
    </row>
    <row r="6225" spans="1:17">
      <c r="A6225" s="63" t="s">
        <v>79</v>
      </c>
      <c r="B6225" s="63" t="s">
        <v>44</v>
      </c>
      <c r="C6225" s="63" t="s">
        <v>54</v>
      </c>
      <c r="D6225" s="63">
        <v>8</v>
      </c>
      <c r="E6225" s="63">
        <v>1.1780379999999999</v>
      </c>
      <c r="F6225" s="63">
        <v>0.92581650000000004</v>
      </c>
      <c r="G6225" s="63">
        <v>-0.25222129999999998</v>
      </c>
      <c r="H6225" s="63">
        <v>68.977599999999995</v>
      </c>
      <c r="I6225" s="63">
        <v>-0.39710889999999999</v>
      </c>
      <c r="J6225" s="63">
        <v>-0.31150820000000001</v>
      </c>
      <c r="K6225" s="63">
        <v>-0.25222129999999998</v>
      </c>
      <c r="L6225" s="63">
        <v>-0.19293450000000001</v>
      </c>
      <c r="M6225" s="63">
        <v>-0.1073337</v>
      </c>
      <c r="N6225" s="63">
        <v>67</v>
      </c>
      <c r="O6225" s="63">
        <v>0.1130564</v>
      </c>
      <c r="P6225" s="63">
        <v>9</v>
      </c>
      <c r="Q6225" s="63">
        <v>1.2781749580960001E-2</v>
      </c>
    </row>
    <row r="6226" spans="1:17">
      <c r="A6226" s="63" t="s">
        <v>79</v>
      </c>
      <c r="B6226" s="63" t="s">
        <v>44</v>
      </c>
      <c r="C6226" s="63" t="s">
        <v>54</v>
      </c>
      <c r="D6226" s="63">
        <v>9</v>
      </c>
      <c r="E6226" s="63">
        <v>1.125092</v>
      </c>
      <c r="F6226" s="63">
        <v>1.0451889999999999</v>
      </c>
      <c r="G6226" s="63">
        <v>-7.9902500000000001E-2</v>
      </c>
      <c r="H6226" s="63">
        <v>75.470100000000002</v>
      </c>
      <c r="I6226" s="63">
        <v>-0.22479009999999999</v>
      </c>
      <c r="J6226" s="63">
        <v>-0.13918939999999999</v>
      </c>
      <c r="K6226" s="63">
        <v>-7.9902500000000001E-2</v>
      </c>
      <c r="L6226" s="63">
        <v>-2.0615700000000001E-2</v>
      </c>
      <c r="M6226" s="63">
        <v>6.4985100000000004E-2</v>
      </c>
      <c r="N6226" s="63">
        <v>67</v>
      </c>
      <c r="O6226" s="63">
        <v>0.1130564</v>
      </c>
      <c r="P6226" s="63">
        <v>9</v>
      </c>
      <c r="Q6226" s="63">
        <v>1.2781749580960001E-2</v>
      </c>
    </row>
    <row r="6227" spans="1:17">
      <c r="A6227" s="63" t="s">
        <v>79</v>
      </c>
      <c r="B6227" s="63" t="s">
        <v>44</v>
      </c>
      <c r="C6227" s="63" t="s">
        <v>54</v>
      </c>
      <c r="D6227" s="63">
        <v>10</v>
      </c>
      <c r="E6227" s="63">
        <v>1.1254690000000001</v>
      </c>
      <c r="F6227" s="63">
        <v>1.0444789999999999</v>
      </c>
      <c r="G6227" s="63">
        <v>-8.0990199999999998E-2</v>
      </c>
      <c r="H6227" s="63">
        <v>79.955200000000005</v>
      </c>
      <c r="I6227" s="63">
        <v>-0.22587779999999999</v>
      </c>
      <c r="J6227" s="63">
        <v>-0.14027700000000001</v>
      </c>
      <c r="K6227" s="63">
        <v>-8.0990199999999998E-2</v>
      </c>
      <c r="L6227" s="63">
        <v>-2.1703400000000001E-2</v>
      </c>
      <c r="M6227" s="63">
        <v>6.3897399999999993E-2</v>
      </c>
      <c r="N6227" s="63">
        <v>67</v>
      </c>
      <c r="O6227" s="63">
        <v>0.1130564</v>
      </c>
      <c r="P6227" s="63">
        <v>9</v>
      </c>
      <c r="Q6227" s="63">
        <v>1.2781749580960001E-2</v>
      </c>
    </row>
    <row r="6228" spans="1:17">
      <c r="A6228" s="63" t="s">
        <v>79</v>
      </c>
      <c r="B6228" s="63" t="s">
        <v>44</v>
      </c>
      <c r="C6228" s="63" t="s">
        <v>54</v>
      </c>
      <c r="D6228" s="63">
        <v>11</v>
      </c>
      <c r="E6228" s="63">
        <v>1.0425420000000001</v>
      </c>
      <c r="F6228" s="63">
        <v>1.142685</v>
      </c>
      <c r="G6228" s="63">
        <v>0.10014339999999999</v>
      </c>
      <c r="H6228" s="63">
        <v>84.462699999999998</v>
      </c>
      <c r="I6228" s="63">
        <v>-4.4744199999999998E-2</v>
      </c>
      <c r="J6228" s="63">
        <v>4.08566E-2</v>
      </c>
      <c r="K6228" s="63">
        <v>0.10014339999999999</v>
      </c>
      <c r="L6228" s="63">
        <v>0.1594303</v>
      </c>
      <c r="M6228" s="63">
        <v>0.245031</v>
      </c>
      <c r="N6228" s="63">
        <v>67</v>
      </c>
      <c r="O6228" s="63">
        <v>0.1130564</v>
      </c>
      <c r="P6228" s="63">
        <v>9</v>
      </c>
      <c r="Q6228" s="63">
        <v>1.2781749580960001E-2</v>
      </c>
    </row>
    <row r="6229" spans="1:17">
      <c r="A6229" s="63" t="s">
        <v>79</v>
      </c>
      <c r="B6229" s="63" t="s">
        <v>44</v>
      </c>
      <c r="C6229" s="63" t="s">
        <v>54</v>
      </c>
      <c r="D6229" s="63">
        <v>12</v>
      </c>
      <c r="E6229" s="63">
        <v>1.032556</v>
      </c>
      <c r="F6229" s="63">
        <v>1.317763</v>
      </c>
      <c r="G6229" s="63">
        <v>0.28520719999999999</v>
      </c>
      <c r="H6229" s="63">
        <v>87.477599999999995</v>
      </c>
      <c r="I6229" s="63">
        <v>0.14031959999999999</v>
      </c>
      <c r="J6229" s="63">
        <v>0.22592029999999999</v>
      </c>
      <c r="K6229" s="63">
        <v>0.28520719999999999</v>
      </c>
      <c r="L6229" s="63">
        <v>0.34449400000000002</v>
      </c>
      <c r="M6229" s="63">
        <v>0.4300947</v>
      </c>
      <c r="N6229" s="63">
        <v>67</v>
      </c>
      <c r="O6229" s="63">
        <v>0.1130564</v>
      </c>
      <c r="P6229" s="63">
        <v>9</v>
      </c>
      <c r="Q6229" s="63">
        <v>1.2781749580960001E-2</v>
      </c>
    </row>
    <row r="6230" spans="1:17">
      <c r="A6230" s="63" t="s">
        <v>79</v>
      </c>
      <c r="B6230" s="63" t="s">
        <v>44</v>
      </c>
      <c r="C6230" s="63" t="s">
        <v>54</v>
      </c>
      <c r="D6230" s="63">
        <v>13</v>
      </c>
      <c r="E6230" s="63">
        <v>0.9157478</v>
      </c>
      <c r="F6230" s="63">
        <v>1.5039720000000001</v>
      </c>
      <c r="G6230" s="63">
        <v>0.58822459999999999</v>
      </c>
      <c r="H6230" s="63">
        <v>91.007499999999993</v>
      </c>
      <c r="I6230" s="63">
        <v>0.44333699999999998</v>
      </c>
      <c r="J6230" s="63">
        <v>0.52893780000000001</v>
      </c>
      <c r="K6230" s="63">
        <v>0.58822459999999999</v>
      </c>
      <c r="L6230" s="63">
        <v>0.64751139999999996</v>
      </c>
      <c r="M6230" s="63">
        <v>0.73311219999999999</v>
      </c>
      <c r="N6230" s="63">
        <v>67</v>
      </c>
      <c r="O6230" s="63">
        <v>0.1130564</v>
      </c>
      <c r="P6230" s="63">
        <v>9</v>
      </c>
      <c r="Q6230" s="63">
        <v>1.2781749580960001E-2</v>
      </c>
    </row>
    <row r="6231" spans="1:17">
      <c r="A6231" s="63" t="s">
        <v>79</v>
      </c>
      <c r="B6231" s="63" t="s">
        <v>44</v>
      </c>
      <c r="C6231" s="63" t="s">
        <v>54</v>
      </c>
      <c r="D6231" s="63">
        <v>14</v>
      </c>
      <c r="E6231" s="63">
        <v>0.98805849999999995</v>
      </c>
      <c r="F6231" s="63">
        <v>1.7953410000000001</v>
      </c>
      <c r="G6231" s="63">
        <v>0.80728200000000006</v>
      </c>
      <c r="H6231" s="63">
        <v>94.5</v>
      </c>
      <c r="I6231" s="63">
        <v>0.6623945</v>
      </c>
      <c r="J6231" s="63">
        <v>0.74799519999999997</v>
      </c>
      <c r="K6231" s="63">
        <v>0.80728200000000006</v>
      </c>
      <c r="L6231" s="63">
        <v>0.86656889999999998</v>
      </c>
      <c r="M6231" s="63">
        <v>0.95216959999999995</v>
      </c>
      <c r="N6231" s="63">
        <v>67</v>
      </c>
      <c r="O6231" s="63">
        <v>0.1130564</v>
      </c>
      <c r="P6231" s="63">
        <v>9</v>
      </c>
      <c r="Q6231" s="63">
        <v>1.2781749580960001E-2</v>
      </c>
    </row>
    <row r="6232" spans="1:17">
      <c r="A6232" s="63" t="s">
        <v>79</v>
      </c>
      <c r="B6232" s="63" t="s">
        <v>44</v>
      </c>
      <c r="C6232" s="63" t="s">
        <v>54</v>
      </c>
      <c r="D6232" s="63">
        <v>15</v>
      </c>
      <c r="E6232" s="63">
        <v>1.1106039999999999</v>
      </c>
      <c r="F6232" s="63">
        <v>2.073518</v>
      </c>
      <c r="G6232" s="63">
        <v>0.96291329999999997</v>
      </c>
      <c r="H6232" s="63">
        <v>97.447800000000001</v>
      </c>
      <c r="I6232" s="63">
        <v>0.81802569999999997</v>
      </c>
      <c r="J6232" s="63">
        <v>0.90362640000000005</v>
      </c>
      <c r="K6232" s="63">
        <v>0.96291329999999997</v>
      </c>
      <c r="L6232" s="63">
        <v>1.0222</v>
      </c>
      <c r="M6232" s="63">
        <v>1.107801</v>
      </c>
      <c r="N6232" s="63">
        <v>67</v>
      </c>
      <c r="O6232" s="63">
        <v>0.1130564</v>
      </c>
      <c r="P6232" s="63">
        <v>9</v>
      </c>
      <c r="Q6232" s="63">
        <v>1.2781749580960001E-2</v>
      </c>
    </row>
    <row r="6233" spans="1:17">
      <c r="A6233" s="63" t="s">
        <v>79</v>
      </c>
      <c r="B6233" s="63" t="s">
        <v>44</v>
      </c>
      <c r="C6233" s="63" t="s">
        <v>54</v>
      </c>
      <c r="D6233" s="63">
        <v>16</v>
      </c>
      <c r="E6233" s="63">
        <v>1.3505309999999999</v>
      </c>
      <c r="F6233" s="63">
        <v>2.3633289999999998</v>
      </c>
      <c r="G6233" s="63">
        <v>1.0127980000000001</v>
      </c>
      <c r="H6233" s="63">
        <v>99.440299999999993</v>
      </c>
      <c r="I6233" s="63">
        <v>0.86790999999999996</v>
      </c>
      <c r="J6233" s="63">
        <v>0.95351079999999999</v>
      </c>
      <c r="K6233" s="63">
        <v>1.0127980000000001</v>
      </c>
      <c r="L6233" s="63">
        <v>1.072084</v>
      </c>
      <c r="M6233" s="63">
        <v>1.1576850000000001</v>
      </c>
      <c r="N6233" s="63">
        <v>67</v>
      </c>
      <c r="O6233" s="63">
        <v>0.1130564</v>
      </c>
      <c r="P6233" s="63">
        <v>9</v>
      </c>
      <c r="Q6233" s="63">
        <v>1.2781749580960001E-2</v>
      </c>
    </row>
    <row r="6234" spans="1:17">
      <c r="A6234" s="63" t="s">
        <v>79</v>
      </c>
      <c r="B6234" s="63" t="s">
        <v>44</v>
      </c>
      <c r="C6234" s="63" t="s">
        <v>54</v>
      </c>
      <c r="D6234" s="63">
        <v>17</v>
      </c>
      <c r="E6234" s="63">
        <v>1.5476350000000001</v>
      </c>
      <c r="F6234" s="63">
        <v>2.545747</v>
      </c>
      <c r="G6234" s="63">
        <v>0.998112</v>
      </c>
      <c r="H6234" s="63">
        <v>99.947800000000001</v>
      </c>
      <c r="I6234" s="63">
        <v>0.85322439999999999</v>
      </c>
      <c r="J6234" s="63">
        <v>0.93882509999999997</v>
      </c>
      <c r="K6234" s="63">
        <v>0.998112</v>
      </c>
      <c r="L6234" s="63">
        <v>1.057399</v>
      </c>
      <c r="M6234" s="63">
        <v>1.143</v>
      </c>
      <c r="N6234" s="63">
        <v>67</v>
      </c>
      <c r="O6234" s="63">
        <v>0.1130564</v>
      </c>
      <c r="P6234" s="63">
        <v>9</v>
      </c>
      <c r="Q6234" s="63">
        <v>1.2781749580960001E-2</v>
      </c>
    </row>
    <row r="6235" spans="1:17">
      <c r="A6235" s="63" t="s">
        <v>79</v>
      </c>
      <c r="B6235" s="63" t="s">
        <v>44</v>
      </c>
      <c r="C6235" s="63" t="s">
        <v>54</v>
      </c>
      <c r="D6235" s="63">
        <v>18</v>
      </c>
      <c r="E6235" s="63">
        <v>1.7337480000000001</v>
      </c>
      <c r="F6235" s="63">
        <v>2.725565</v>
      </c>
      <c r="G6235" s="63">
        <v>0.99181699999999995</v>
      </c>
      <c r="H6235" s="63">
        <v>100.358</v>
      </c>
      <c r="I6235" s="63">
        <v>0.84692940000000005</v>
      </c>
      <c r="J6235" s="63">
        <v>0.93253019999999998</v>
      </c>
      <c r="K6235" s="63">
        <v>0.99181699999999995</v>
      </c>
      <c r="L6235" s="63">
        <v>1.051104</v>
      </c>
      <c r="M6235" s="63">
        <v>1.1367050000000001</v>
      </c>
      <c r="N6235" s="63">
        <v>67</v>
      </c>
      <c r="O6235" s="63">
        <v>0.1130564</v>
      </c>
      <c r="P6235" s="63">
        <v>9</v>
      </c>
      <c r="Q6235" s="63">
        <v>1.2781749580960001E-2</v>
      </c>
    </row>
    <row r="6236" spans="1:17">
      <c r="A6236" s="63" t="s">
        <v>79</v>
      </c>
      <c r="B6236" s="63" t="s">
        <v>44</v>
      </c>
      <c r="C6236" s="63" t="s">
        <v>54</v>
      </c>
      <c r="D6236" s="63">
        <v>19</v>
      </c>
      <c r="E6236" s="63">
        <v>2.0665559999999998</v>
      </c>
      <c r="F6236" s="63">
        <v>2.588409</v>
      </c>
      <c r="G6236" s="63">
        <v>0.52185320000000002</v>
      </c>
      <c r="H6236" s="63">
        <v>98.2761</v>
      </c>
      <c r="I6236" s="63">
        <v>0.37696560000000001</v>
      </c>
      <c r="J6236" s="63">
        <v>0.46256639999999999</v>
      </c>
      <c r="K6236" s="63">
        <v>0.52185320000000002</v>
      </c>
      <c r="L6236" s="63">
        <v>0.58113999999999999</v>
      </c>
      <c r="M6236" s="63">
        <v>0.66674080000000002</v>
      </c>
      <c r="N6236" s="63">
        <v>67</v>
      </c>
      <c r="O6236" s="63">
        <v>0.1130564</v>
      </c>
      <c r="P6236" s="63">
        <v>9</v>
      </c>
      <c r="Q6236" s="63">
        <v>1.2781749580960001E-2</v>
      </c>
    </row>
    <row r="6237" spans="1:17">
      <c r="A6237" s="63" t="s">
        <v>79</v>
      </c>
      <c r="B6237" s="63" t="s">
        <v>44</v>
      </c>
      <c r="C6237" s="63" t="s">
        <v>54</v>
      </c>
      <c r="D6237" s="63">
        <v>20</v>
      </c>
      <c r="E6237" s="63">
        <v>2.2040139999999999</v>
      </c>
      <c r="F6237" s="63">
        <v>2.3487040000000001</v>
      </c>
      <c r="G6237" s="63">
        <v>0.14469000000000001</v>
      </c>
      <c r="H6237" s="63">
        <v>94.761200000000002</v>
      </c>
      <c r="I6237" s="63">
        <v>-1.9760000000000001E-4</v>
      </c>
      <c r="J6237" s="63">
        <v>8.5403199999999999E-2</v>
      </c>
      <c r="K6237" s="63">
        <v>0.14469000000000001</v>
      </c>
      <c r="L6237" s="63">
        <v>0.20397689999999999</v>
      </c>
      <c r="M6237" s="63">
        <v>0.28957759999999999</v>
      </c>
      <c r="N6237" s="63">
        <v>67</v>
      </c>
      <c r="O6237" s="63">
        <v>0.1130564</v>
      </c>
      <c r="P6237" s="63">
        <v>9</v>
      </c>
      <c r="Q6237" s="63">
        <v>1.2781749580960001E-2</v>
      </c>
    </row>
    <row r="6238" spans="1:17">
      <c r="A6238" s="63" t="s">
        <v>79</v>
      </c>
      <c r="B6238" s="63" t="s">
        <v>44</v>
      </c>
      <c r="C6238" s="63" t="s">
        <v>54</v>
      </c>
      <c r="D6238" s="63">
        <v>21</v>
      </c>
      <c r="E6238" s="63">
        <v>2.1727219999999998</v>
      </c>
      <c r="F6238" s="63">
        <v>2.125515</v>
      </c>
      <c r="G6238" s="63">
        <v>-4.7207100000000002E-2</v>
      </c>
      <c r="H6238" s="63">
        <v>90.283600000000007</v>
      </c>
      <c r="I6238" s="63">
        <v>-0.19209470000000001</v>
      </c>
      <c r="J6238" s="63">
        <v>-0.1064939</v>
      </c>
      <c r="K6238" s="63">
        <v>-4.7207100000000002E-2</v>
      </c>
      <c r="L6238" s="63">
        <v>1.2079700000000001E-2</v>
      </c>
      <c r="M6238" s="63">
        <v>9.7680500000000003E-2</v>
      </c>
      <c r="N6238" s="63">
        <v>67</v>
      </c>
      <c r="O6238" s="63">
        <v>0.1130564</v>
      </c>
      <c r="P6238" s="63">
        <v>9</v>
      </c>
      <c r="Q6238" s="63">
        <v>1.2781749580960001E-2</v>
      </c>
    </row>
    <row r="6239" spans="1:17">
      <c r="A6239" s="63" t="s">
        <v>79</v>
      </c>
      <c r="B6239" s="63" t="s">
        <v>44</v>
      </c>
      <c r="C6239" s="63" t="s">
        <v>54</v>
      </c>
      <c r="D6239" s="63">
        <v>22</v>
      </c>
      <c r="E6239" s="63">
        <v>1.990723</v>
      </c>
      <c r="F6239" s="63">
        <v>1.965028</v>
      </c>
      <c r="G6239" s="63">
        <v>-2.5695099999999998E-2</v>
      </c>
      <c r="H6239" s="63">
        <v>87.320899999999995</v>
      </c>
      <c r="I6239" s="63">
        <v>-0.1705827</v>
      </c>
      <c r="J6239" s="63">
        <v>-8.4981899999999999E-2</v>
      </c>
      <c r="K6239" s="63">
        <v>-2.5695099999999998E-2</v>
      </c>
      <c r="L6239" s="63">
        <v>3.3591700000000002E-2</v>
      </c>
      <c r="M6239" s="63">
        <v>0.11919250000000001</v>
      </c>
      <c r="N6239" s="63">
        <v>67</v>
      </c>
      <c r="O6239" s="63">
        <v>0.1130564</v>
      </c>
      <c r="P6239" s="63">
        <v>9</v>
      </c>
      <c r="Q6239" s="63">
        <v>1.2781749580960001E-2</v>
      </c>
    </row>
    <row r="6240" spans="1:17">
      <c r="A6240" s="63" t="s">
        <v>79</v>
      </c>
      <c r="B6240" s="63" t="s">
        <v>44</v>
      </c>
      <c r="C6240" s="63" t="s">
        <v>54</v>
      </c>
      <c r="D6240" s="63">
        <v>23</v>
      </c>
      <c r="E6240" s="63">
        <v>1.599901</v>
      </c>
      <c r="F6240" s="63">
        <v>1.600309</v>
      </c>
      <c r="G6240" s="63">
        <v>4.0850000000000001E-4</v>
      </c>
      <c r="H6240" s="63">
        <v>82.865700000000004</v>
      </c>
      <c r="I6240" s="63">
        <v>-0.1444791</v>
      </c>
      <c r="J6240" s="63">
        <v>-5.8878300000000001E-2</v>
      </c>
      <c r="K6240" s="63">
        <v>4.0850000000000001E-4</v>
      </c>
      <c r="L6240" s="63">
        <v>5.9695400000000003E-2</v>
      </c>
      <c r="M6240" s="63">
        <v>0.14529610000000001</v>
      </c>
      <c r="N6240" s="63">
        <v>67</v>
      </c>
      <c r="O6240" s="63">
        <v>0.1130564</v>
      </c>
      <c r="P6240" s="63">
        <v>9</v>
      </c>
      <c r="Q6240" s="63">
        <v>1.2781749580960001E-2</v>
      </c>
    </row>
    <row r="6241" spans="1:17">
      <c r="A6241" s="63" t="s">
        <v>79</v>
      </c>
      <c r="B6241" s="63" t="s">
        <v>44</v>
      </c>
      <c r="C6241" s="63" t="s">
        <v>54</v>
      </c>
      <c r="D6241" s="63">
        <v>24</v>
      </c>
      <c r="E6241" s="63">
        <v>1.30291</v>
      </c>
      <c r="F6241" s="63">
        <v>1.1292740000000001</v>
      </c>
      <c r="G6241" s="63">
        <v>-0.1736355</v>
      </c>
      <c r="H6241" s="63">
        <v>78.910399999999996</v>
      </c>
      <c r="I6241" s="63">
        <v>-0.3185231</v>
      </c>
      <c r="J6241" s="63">
        <v>-0.2329223</v>
      </c>
      <c r="K6241" s="63">
        <v>-0.1736355</v>
      </c>
      <c r="L6241" s="63">
        <v>-0.11434859999999999</v>
      </c>
      <c r="M6241" s="63">
        <v>-2.87479E-2</v>
      </c>
      <c r="N6241" s="63">
        <v>67</v>
      </c>
      <c r="O6241" s="63">
        <v>0.1130564</v>
      </c>
      <c r="P6241" s="63">
        <v>9</v>
      </c>
      <c r="Q6241" s="63">
        <v>1.2781749580960001E-2</v>
      </c>
    </row>
    <row r="6242" spans="1:17">
      <c r="A6242" s="63" t="s">
        <v>79</v>
      </c>
      <c r="B6242" s="63" t="s">
        <v>44</v>
      </c>
      <c r="C6242" s="63" t="s">
        <v>55</v>
      </c>
      <c r="D6242" s="63">
        <v>1</v>
      </c>
      <c r="E6242" s="63">
        <v>0.99536170000000002</v>
      </c>
      <c r="F6242" s="63">
        <v>0.76415889999999997</v>
      </c>
      <c r="G6242" s="63">
        <v>-0.23120280000000001</v>
      </c>
      <c r="H6242" s="63">
        <v>74.447800000000001</v>
      </c>
      <c r="I6242" s="63">
        <v>-0.37609039999999999</v>
      </c>
      <c r="J6242" s="63">
        <v>-0.29048970000000002</v>
      </c>
      <c r="K6242" s="63">
        <v>-0.23120280000000001</v>
      </c>
      <c r="L6242" s="63">
        <v>-0.17191600000000001</v>
      </c>
      <c r="M6242" s="63">
        <v>-8.6315199999999995E-2</v>
      </c>
      <c r="N6242" s="63">
        <v>67</v>
      </c>
      <c r="O6242" s="63">
        <v>0.1130564</v>
      </c>
      <c r="P6242" s="63">
        <v>10</v>
      </c>
      <c r="Q6242" s="63">
        <v>1.2781749580960001E-2</v>
      </c>
    </row>
    <row r="6243" spans="1:17">
      <c r="A6243" s="63" t="s">
        <v>79</v>
      </c>
      <c r="B6243" s="63" t="s">
        <v>44</v>
      </c>
      <c r="C6243" s="63" t="s">
        <v>55</v>
      </c>
      <c r="D6243" s="63">
        <v>2</v>
      </c>
      <c r="E6243" s="63">
        <v>0.92224649999999997</v>
      </c>
      <c r="F6243" s="63">
        <v>0.63219369999999997</v>
      </c>
      <c r="G6243" s="63">
        <v>-0.2900528</v>
      </c>
      <c r="H6243" s="63">
        <v>73.440299999999993</v>
      </c>
      <c r="I6243" s="63">
        <v>-0.4349404</v>
      </c>
      <c r="J6243" s="63">
        <v>-0.34933959999999997</v>
      </c>
      <c r="K6243" s="63">
        <v>-0.2900528</v>
      </c>
      <c r="L6243" s="63">
        <v>-0.2307659</v>
      </c>
      <c r="M6243" s="63">
        <v>-0.14516519999999999</v>
      </c>
      <c r="N6243" s="63">
        <v>67</v>
      </c>
      <c r="O6243" s="63">
        <v>0.1130564</v>
      </c>
      <c r="P6243" s="63">
        <v>10</v>
      </c>
      <c r="Q6243" s="63">
        <v>1.2781749580960001E-2</v>
      </c>
    </row>
    <row r="6244" spans="1:17">
      <c r="A6244" s="63" t="s">
        <v>79</v>
      </c>
      <c r="B6244" s="63" t="s">
        <v>44</v>
      </c>
      <c r="C6244" s="63" t="s">
        <v>55</v>
      </c>
      <c r="D6244" s="63">
        <v>3</v>
      </c>
      <c r="E6244" s="63">
        <v>0.81936790000000004</v>
      </c>
      <c r="F6244" s="63">
        <v>0.57174700000000001</v>
      </c>
      <c r="G6244" s="63">
        <v>-0.2476209</v>
      </c>
      <c r="H6244" s="63">
        <v>70.462699999999998</v>
      </c>
      <c r="I6244" s="63">
        <v>-0.39250849999999998</v>
      </c>
      <c r="J6244" s="63">
        <v>-0.30690780000000001</v>
      </c>
      <c r="K6244" s="63">
        <v>-0.2476209</v>
      </c>
      <c r="L6244" s="63">
        <v>-0.1883341</v>
      </c>
      <c r="M6244" s="63">
        <v>-0.1027333</v>
      </c>
      <c r="N6244" s="63">
        <v>67</v>
      </c>
      <c r="O6244" s="63">
        <v>0.1130564</v>
      </c>
      <c r="P6244" s="63">
        <v>10</v>
      </c>
      <c r="Q6244" s="63">
        <v>1.2781749580960001E-2</v>
      </c>
    </row>
    <row r="6245" spans="1:17">
      <c r="A6245" s="63" t="s">
        <v>79</v>
      </c>
      <c r="B6245" s="63" t="s">
        <v>44</v>
      </c>
      <c r="C6245" s="63" t="s">
        <v>55</v>
      </c>
      <c r="D6245" s="63">
        <v>4</v>
      </c>
      <c r="E6245" s="63">
        <v>0.7910256</v>
      </c>
      <c r="F6245" s="63">
        <v>0.5914066</v>
      </c>
      <c r="G6245" s="63">
        <v>-0.19961899999999999</v>
      </c>
      <c r="H6245" s="63">
        <v>68.962699999999998</v>
      </c>
      <c r="I6245" s="63">
        <v>-0.3445066</v>
      </c>
      <c r="J6245" s="63">
        <v>-0.25890580000000002</v>
      </c>
      <c r="K6245" s="63">
        <v>-0.19961899999999999</v>
      </c>
      <c r="L6245" s="63">
        <v>-0.14033219999999999</v>
      </c>
      <c r="M6245" s="63">
        <v>-5.4731399999999999E-2</v>
      </c>
      <c r="N6245" s="63">
        <v>67</v>
      </c>
      <c r="O6245" s="63">
        <v>0.1130564</v>
      </c>
      <c r="P6245" s="63">
        <v>10</v>
      </c>
      <c r="Q6245" s="63">
        <v>1.2781749580960001E-2</v>
      </c>
    </row>
    <row r="6246" spans="1:17">
      <c r="A6246" s="63" t="s">
        <v>79</v>
      </c>
      <c r="B6246" s="63" t="s">
        <v>44</v>
      </c>
      <c r="C6246" s="63" t="s">
        <v>55</v>
      </c>
      <c r="D6246" s="63">
        <v>5</v>
      </c>
      <c r="E6246" s="63">
        <v>0.81313740000000001</v>
      </c>
      <c r="F6246" s="63">
        <v>0.58433089999999999</v>
      </c>
      <c r="G6246" s="63">
        <v>-0.2288066</v>
      </c>
      <c r="H6246" s="63">
        <v>68.455200000000005</v>
      </c>
      <c r="I6246" s="63">
        <v>-0.37369419999999998</v>
      </c>
      <c r="J6246" s="63">
        <v>-0.2880934</v>
      </c>
      <c r="K6246" s="63">
        <v>-0.2288066</v>
      </c>
      <c r="L6246" s="63">
        <v>-0.1695197</v>
      </c>
      <c r="M6246" s="63">
        <v>-8.3918999999999994E-2</v>
      </c>
      <c r="N6246" s="63">
        <v>67</v>
      </c>
      <c r="O6246" s="63">
        <v>0.1130564</v>
      </c>
      <c r="P6246" s="63">
        <v>10</v>
      </c>
      <c r="Q6246" s="63">
        <v>1.2781749580960001E-2</v>
      </c>
    </row>
    <row r="6247" spans="1:17">
      <c r="A6247" s="63" t="s">
        <v>79</v>
      </c>
      <c r="B6247" s="63" t="s">
        <v>44</v>
      </c>
      <c r="C6247" s="63" t="s">
        <v>55</v>
      </c>
      <c r="D6247" s="63">
        <v>6</v>
      </c>
      <c r="E6247" s="63">
        <v>0.88099159999999999</v>
      </c>
      <c r="F6247" s="63">
        <v>0.62814499999999995</v>
      </c>
      <c r="G6247" s="63">
        <v>-0.25284659999999998</v>
      </c>
      <c r="H6247" s="63">
        <v>65.977599999999995</v>
      </c>
      <c r="I6247" s="63">
        <v>-0.39773419999999998</v>
      </c>
      <c r="J6247" s="63">
        <v>-0.31213340000000001</v>
      </c>
      <c r="K6247" s="63">
        <v>-0.25284659999999998</v>
      </c>
      <c r="L6247" s="63">
        <v>-0.1935598</v>
      </c>
      <c r="M6247" s="63">
        <v>-0.107959</v>
      </c>
      <c r="N6247" s="63">
        <v>67</v>
      </c>
      <c r="O6247" s="63">
        <v>0.1130564</v>
      </c>
      <c r="P6247" s="63">
        <v>10</v>
      </c>
      <c r="Q6247" s="63">
        <v>1.2781749580960001E-2</v>
      </c>
    </row>
    <row r="6248" spans="1:17">
      <c r="A6248" s="63" t="s">
        <v>79</v>
      </c>
      <c r="B6248" s="63" t="s">
        <v>44</v>
      </c>
      <c r="C6248" s="63" t="s">
        <v>55</v>
      </c>
      <c r="D6248" s="63">
        <v>7</v>
      </c>
      <c r="E6248" s="63">
        <v>1.080568</v>
      </c>
      <c r="F6248" s="63">
        <v>0.80796710000000005</v>
      </c>
      <c r="G6248" s="63">
        <v>-0.27260079999999998</v>
      </c>
      <c r="H6248" s="63">
        <v>64.992500000000007</v>
      </c>
      <c r="I6248" s="63">
        <v>-0.41748839999999998</v>
      </c>
      <c r="J6248" s="63">
        <v>-0.3318876</v>
      </c>
      <c r="K6248" s="63">
        <v>-0.27260079999999998</v>
      </c>
      <c r="L6248" s="63">
        <v>-0.2133139</v>
      </c>
      <c r="M6248" s="63">
        <v>-0.1277132</v>
      </c>
      <c r="N6248" s="63">
        <v>67</v>
      </c>
      <c r="O6248" s="63">
        <v>0.1130564</v>
      </c>
      <c r="P6248" s="63">
        <v>10</v>
      </c>
      <c r="Q6248" s="63">
        <v>1.2781749580960001E-2</v>
      </c>
    </row>
    <row r="6249" spans="1:17">
      <c r="A6249" s="63" t="s">
        <v>79</v>
      </c>
      <c r="B6249" s="63" t="s">
        <v>44</v>
      </c>
      <c r="C6249" s="63" t="s">
        <v>55</v>
      </c>
      <c r="D6249" s="63">
        <v>8</v>
      </c>
      <c r="E6249" s="63">
        <v>1.201775</v>
      </c>
      <c r="F6249" s="63">
        <v>0.97272510000000001</v>
      </c>
      <c r="G6249" s="63">
        <v>-0.2290499</v>
      </c>
      <c r="H6249" s="63">
        <v>65.492500000000007</v>
      </c>
      <c r="I6249" s="63">
        <v>-0.37393749999999998</v>
      </c>
      <c r="J6249" s="63">
        <v>-0.2883367</v>
      </c>
      <c r="K6249" s="63">
        <v>-0.2290499</v>
      </c>
      <c r="L6249" s="63">
        <v>-0.169763</v>
      </c>
      <c r="M6249" s="63">
        <v>-8.4162299999999995E-2</v>
      </c>
      <c r="N6249" s="63">
        <v>67</v>
      </c>
      <c r="O6249" s="63">
        <v>0.1130564</v>
      </c>
      <c r="P6249" s="63">
        <v>10</v>
      </c>
      <c r="Q6249" s="63">
        <v>1.2781749580960001E-2</v>
      </c>
    </row>
    <row r="6250" spans="1:17">
      <c r="A6250" s="63" t="s">
        <v>79</v>
      </c>
      <c r="B6250" s="63" t="s">
        <v>44</v>
      </c>
      <c r="C6250" s="63" t="s">
        <v>55</v>
      </c>
      <c r="D6250" s="63">
        <v>9</v>
      </c>
      <c r="E6250" s="63">
        <v>1.178936</v>
      </c>
      <c r="F6250" s="63">
        <v>1.076916</v>
      </c>
      <c r="G6250" s="63">
        <v>-0.1020201</v>
      </c>
      <c r="H6250" s="63">
        <v>70.514899999999997</v>
      </c>
      <c r="I6250" s="63">
        <v>-0.24690770000000001</v>
      </c>
      <c r="J6250" s="63">
        <v>-0.16130700000000001</v>
      </c>
      <c r="K6250" s="63">
        <v>-0.1020201</v>
      </c>
      <c r="L6250" s="63">
        <v>-4.2733300000000002E-2</v>
      </c>
      <c r="M6250" s="63">
        <v>4.2867500000000003E-2</v>
      </c>
      <c r="N6250" s="63">
        <v>67</v>
      </c>
      <c r="O6250" s="63">
        <v>0.1130564</v>
      </c>
      <c r="P6250" s="63">
        <v>10</v>
      </c>
      <c r="Q6250" s="63">
        <v>1.2781749580960001E-2</v>
      </c>
    </row>
    <row r="6251" spans="1:17">
      <c r="A6251" s="63" t="s">
        <v>79</v>
      </c>
      <c r="B6251" s="63" t="s">
        <v>44</v>
      </c>
      <c r="C6251" s="63" t="s">
        <v>55</v>
      </c>
      <c r="D6251" s="63">
        <v>10</v>
      </c>
      <c r="E6251" s="63">
        <v>1.1927179999999999</v>
      </c>
      <c r="F6251" s="63">
        <v>1.0972409999999999</v>
      </c>
      <c r="G6251" s="63">
        <v>-9.5477699999999999E-2</v>
      </c>
      <c r="H6251" s="63">
        <v>75.014899999999997</v>
      </c>
      <c r="I6251" s="63">
        <v>-0.2403653</v>
      </c>
      <c r="J6251" s="63">
        <v>-0.1547645</v>
      </c>
      <c r="K6251" s="63">
        <v>-9.5477699999999999E-2</v>
      </c>
      <c r="L6251" s="63">
        <v>-3.6190899999999998E-2</v>
      </c>
      <c r="M6251" s="63">
        <v>4.94099E-2</v>
      </c>
      <c r="N6251" s="63">
        <v>67</v>
      </c>
      <c r="O6251" s="63">
        <v>0.1130564</v>
      </c>
      <c r="P6251" s="63">
        <v>10</v>
      </c>
      <c r="Q6251" s="63">
        <v>1.2781749580960001E-2</v>
      </c>
    </row>
    <row r="6252" spans="1:17">
      <c r="A6252" s="63" t="s">
        <v>79</v>
      </c>
      <c r="B6252" s="63" t="s">
        <v>44</v>
      </c>
      <c r="C6252" s="63" t="s">
        <v>55</v>
      </c>
      <c r="D6252" s="63">
        <v>11</v>
      </c>
      <c r="E6252" s="63">
        <v>1.118096</v>
      </c>
      <c r="F6252" s="63">
        <v>1.1832830000000001</v>
      </c>
      <c r="G6252" s="63">
        <v>6.5187599999999998E-2</v>
      </c>
      <c r="H6252" s="63">
        <v>80.455200000000005</v>
      </c>
      <c r="I6252" s="63">
        <v>-7.9699999999999993E-2</v>
      </c>
      <c r="J6252" s="63">
        <v>5.9007E-3</v>
      </c>
      <c r="K6252" s="63">
        <v>6.5187599999999998E-2</v>
      </c>
      <c r="L6252" s="63">
        <v>0.1244744</v>
      </c>
      <c r="M6252" s="63">
        <v>0.21007519999999999</v>
      </c>
      <c r="N6252" s="63">
        <v>67</v>
      </c>
      <c r="O6252" s="63">
        <v>0.1130564</v>
      </c>
      <c r="P6252" s="63">
        <v>10</v>
      </c>
      <c r="Q6252" s="63">
        <v>1.2781749580960001E-2</v>
      </c>
    </row>
    <row r="6253" spans="1:17">
      <c r="A6253" s="63" t="s">
        <v>79</v>
      </c>
      <c r="B6253" s="63" t="s">
        <v>44</v>
      </c>
      <c r="C6253" s="63" t="s">
        <v>55</v>
      </c>
      <c r="D6253" s="63">
        <v>12</v>
      </c>
      <c r="E6253" s="63">
        <v>1.066468</v>
      </c>
      <c r="F6253" s="63">
        <v>1.3220160000000001</v>
      </c>
      <c r="G6253" s="63">
        <v>0.2555482</v>
      </c>
      <c r="H6253" s="63">
        <v>85.917900000000003</v>
      </c>
      <c r="I6253" s="63">
        <v>0.1106606</v>
      </c>
      <c r="J6253" s="63">
        <v>0.1962614</v>
      </c>
      <c r="K6253" s="63">
        <v>0.2555482</v>
      </c>
      <c r="L6253" s="63">
        <v>0.31483509999999998</v>
      </c>
      <c r="M6253" s="63">
        <v>0.40043580000000001</v>
      </c>
      <c r="N6253" s="63">
        <v>67</v>
      </c>
      <c r="O6253" s="63">
        <v>0.1130564</v>
      </c>
      <c r="P6253" s="63">
        <v>10</v>
      </c>
      <c r="Q6253" s="63">
        <v>1.2781749580960001E-2</v>
      </c>
    </row>
    <row r="6254" spans="1:17">
      <c r="A6254" s="63" t="s">
        <v>79</v>
      </c>
      <c r="B6254" s="63" t="s">
        <v>44</v>
      </c>
      <c r="C6254" s="63" t="s">
        <v>55</v>
      </c>
      <c r="D6254" s="63">
        <v>13</v>
      </c>
      <c r="E6254" s="63">
        <v>0.94845299999999999</v>
      </c>
      <c r="F6254" s="63">
        <v>1.517846</v>
      </c>
      <c r="G6254" s="63">
        <v>0.56939300000000004</v>
      </c>
      <c r="H6254" s="63">
        <v>90.388099999999994</v>
      </c>
      <c r="I6254" s="63">
        <v>0.42450539999999998</v>
      </c>
      <c r="J6254" s="63">
        <v>0.51010610000000001</v>
      </c>
      <c r="K6254" s="63">
        <v>0.56939300000000004</v>
      </c>
      <c r="L6254" s="63">
        <v>0.62867980000000001</v>
      </c>
      <c r="M6254" s="63">
        <v>0.71428049999999998</v>
      </c>
      <c r="N6254" s="63">
        <v>67</v>
      </c>
      <c r="O6254" s="63">
        <v>0.1130564</v>
      </c>
      <c r="P6254" s="63">
        <v>10</v>
      </c>
      <c r="Q6254" s="63">
        <v>1.2781749580960001E-2</v>
      </c>
    </row>
    <row r="6255" spans="1:17">
      <c r="A6255" s="63" t="s">
        <v>79</v>
      </c>
      <c r="B6255" s="63" t="s">
        <v>44</v>
      </c>
      <c r="C6255" s="63" t="s">
        <v>55</v>
      </c>
      <c r="D6255" s="63">
        <v>14</v>
      </c>
      <c r="E6255" s="63">
        <v>1.026945</v>
      </c>
      <c r="F6255" s="63">
        <v>1.770111</v>
      </c>
      <c r="G6255" s="63">
        <v>0.74316669999999996</v>
      </c>
      <c r="H6255" s="63">
        <v>92.880600000000001</v>
      </c>
      <c r="I6255" s="63">
        <v>0.59827909999999995</v>
      </c>
      <c r="J6255" s="63">
        <v>0.68387989999999999</v>
      </c>
      <c r="K6255" s="63">
        <v>0.74316669999999996</v>
      </c>
      <c r="L6255" s="63">
        <v>0.80245350000000004</v>
      </c>
      <c r="M6255" s="63">
        <v>0.88805429999999996</v>
      </c>
      <c r="N6255" s="63">
        <v>67</v>
      </c>
      <c r="O6255" s="63">
        <v>0.1130564</v>
      </c>
      <c r="P6255" s="63">
        <v>10</v>
      </c>
      <c r="Q6255" s="63">
        <v>1.2781749580960001E-2</v>
      </c>
    </row>
    <row r="6256" spans="1:17">
      <c r="A6256" s="63" t="s">
        <v>79</v>
      </c>
      <c r="B6256" s="63" t="s">
        <v>44</v>
      </c>
      <c r="C6256" s="63" t="s">
        <v>55</v>
      </c>
      <c r="D6256" s="63">
        <v>15</v>
      </c>
      <c r="E6256" s="63">
        <v>1.151726</v>
      </c>
      <c r="F6256" s="63">
        <v>2.0854529999999998</v>
      </c>
      <c r="G6256" s="63">
        <v>0.93372710000000003</v>
      </c>
      <c r="H6256" s="63">
        <v>96.783600000000007</v>
      </c>
      <c r="I6256" s="63">
        <v>0.78883959999999997</v>
      </c>
      <c r="J6256" s="63">
        <v>0.87444029999999995</v>
      </c>
      <c r="K6256" s="63">
        <v>0.93372710000000003</v>
      </c>
      <c r="L6256" s="63">
        <v>0.99301399999999995</v>
      </c>
      <c r="M6256" s="63">
        <v>1.0786150000000001</v>
      </c>
      <c r="N6256" s="63">
        <v>67</v>
      </c>
      <c r="O6256" s="63">
        <v>0.1130564</v>
      </c>
      <c r="P6256" s="63">
        <v>10</v>
      </c>
      <c r="Q6256" s="63">
        <v>1.2781749580960001E-2</v>
      </c>
    </row>
    <row r="6257" spans="1:17">
      <c r="A6257" s="63" t="s">
        <v>79</v>
      </c>
      <c r="B6257" s="63" t="s">
        <v>44</v>
      </c>
      <c r="C6257" s="63" t="s">
        <v>55</v>
      </c>
      <c r="D6257" s="63">
        <v>16</v>
      </c>
      <c r="E6257" s="63">
        <v>1.399178</v>
      </c>
      <c r="F6257" s="63">
        <v>2.40401</v>
      </c>
      <c r="G6257" s="63">
        <v>1.0048319999999999</v>
      </c>
      <c r="H6257" s="63">
        <v>99.171599999999998</v>
      </c>
      <c r="I6257" s="63">
        <v>0.85994470000000001</v>
      </c>
      <c r="J6257" s="63">
        <v>0.94554539999999998</v>
      </c>
      <c r="K6257" s="63">
        <v>1.0048319999999999</v>
      </c>
      <c r="L6257" s="63">
        <v>1.064119</v>
      </c>
      <c r="M6257" s="63">
        <v>1.1497200000000001</v>
      </c>
      <c r="N6257" s="63">
        <v>67</v>
      </c>
      <c r="O6257" s="63">
        <v>0.1130564</v>
      </c>
      <c r="P6257" s="63">
        <v>10</v>
      </c>
      <c r="Q6257" s="63">
        <v>1.2781749580960001E-2</v>
      </c>
    </row>
    <row r="6258" spans="1:17">
      <c r="A6258" s="63" t="s">
        <v>79</v>
      </c>
      <c r="B6258" s="63" t="s">
        <v>44</v>
      </c>
      <c r="C6258" s="63" t="s">
        <v>55</v>
      </c>
      <c r="D6258" s="63">
        <v>17</v>
      </c>
      <c r="E6258" s="63">
        <v>1.6179399999999999</v>
      </c>
      <c r="F6258" s="63">
        <v>2.6635170000000001</v>
      </c>
      <c r="G6258" s="63">
        <v>1.0455760000000001</v>
      </c>
      <c r="H6258" s="63">
        <v>100.634</v>
      </c>
      <c r="I6258" s="63">
        <v>0.9006885</v>
      </c>
      <c r="J6258" s="63">
        <v>0.98628930000000004</v>
      </c>
      <c r="K6258" s="63">
        <v>1.0455760000000001</v>
      </c>
      <c r="L6258" s="63">
        <v>1.1048629999999999</v>
      </c>
      <c r="M6258" s="63">
        <v>1.190464</v>
      </c>
      <c r="N6258" s="63">
        <v>67</v>
      </c>
      <c r="O6258" s="63">
        <v>0.1130564</v>
      </c>
      <c r="P6258" s="63">
        <v>10</v>
      </c>
      <c r="Q6258" s="63">
        <v>1.2781749580960001E-2</v>
      </c>
    </row>
    <row r="6259" spans="1:17">
      <c r="A6259" s="63" t="s">
        <v>79</v>
      </c>
      <c r="B6259" s="63" t="s">
        <v>44</v>
      </c>
      <c r="C6259" s="63" t="s">
        <v>55</v>
      </c>
      <c r="D6259" s="63">
        <v>18</v>
      </c>
      <c r="E6259" s="63">
        <v>1.7843089999999999</v>
      </c>
      <c r="F6259" s="63">
        <v>2.770327</v>
      </c>
      <c r="G6259" s="63">
        <v>0.98601810000000001</v>
      </c>
      <c r="H6259" s="63">
        <v>100.104</v>
      </c>
      <c r="I6259" s="63">
        <v>0.8411305</v>
      </c>
      <c r="J6259" s="63">
        <v>0.92673119999999998</v>
      </c>
      <c r="K6259" s="63">
        <v>0.98601810000000001</v>
      </c>
      <c r="L6259" s="63">
        <v>1.0453049999999999</v>
      </c>
      <c r="M6259" s="63">
        <v>1.130906</v>
      </c>
      <c r="N6259" s="63">
        <v>67</v>
      </c>
      <c r="O6259" s="63">
        <v>0.1130564</v>
      </c>
      <c r="P6259" s="63">
        <v>10</v>
      </c>
      <c r="Q6259" s="63">
        <v>1.2781749580960001E-2</v>
      </c>
    </row>
    <row r="6260" spans="1:17">
      <c r="A6260" s="63" t="s">
        <v>79</v>
      </c>
      <c r="B6260" s="63" t="s">
        <v>44</v>
      </c>
      <c r="C6260" s="63" t="s">
        <v>55</v>
      </c>
      <c r="D6260" s="63">
        <v>19</v>
      </c>
      <c r="E6260" s="63">
        <v>2.0789390000000001</v>
      </c>
      <c r="F6260" s="63">
        <v>2.532823</v>
      </c>
      <c r="G6260" s="63">
        <v>0.45388390000000001</v>
      </c>
      <c r="H6260" s="63">
        <v>96.611900000000006</v>
      </c>
      <c r="I6260" s="63">
        <v>0.3089963</v>
      </c>
      <c r="J6260" s="63">
        <v>0.39459709999999998</v>
      </c>
      <c r="K6260" s="63">
        <v>0.45388390000000001</v>
      </c>
      <c r="L6260" s="63">
        <v>0.51317069999999998</v>
      </c>
      <c r="M6260" s="63">
        <v>0.59877150000000001</v>
      </c>
      <c r="N6260" s="63">
        <v>67</v>
      </c>
      <c r="O6260" s="63">
        <v>0.1130564</v>
      </c>
      <c r="P6260" s="63">
        <v>10</v>
      </c>
      <c r="Q6260" s="63">
        <v>1.2781749580960001E-2</v>
      </c>
    </row>
    <row r="6261" spans="1:17">
      <c r="A6261" s="63" t="s">
        <v>79</v>
      </c>
      <c r="B6261" s="63" t="s">
        <v>44</v>
      </c>
      <c r="C6261" s="63" t="s">
        <v>55</v>
      </c>
      <c r="D6261" s="63">
        <v>20</v>
      </c>
      <c r="E6261" s="63">
        <v>2.1102829999999999</v>
      </c>
      <c r="F6261" s="63">
        <v>2.1607789999999998</v>
      </c>
      <c r="G6261" s="63">
        <v>5.0496300000000001E-2</v>
      </c>
      <c r="H6261" s="63">
        <v>90.134299999999996</v>
      </c>
      <c r="I6261" s="63">
        <v>-9.4391299999999997E-2</v>
      </c>
      <c r="J6261" s="63">
        <v>-8.7904999999999997E-3</v>
      </c>
      <c r="K6261" s="63">
        <v>5.0496300000000001E-2</v>
      </c>
      <c r="L6261" s="63">
        <v>0.1097832</v>
      </c>
      <c r="M6261" s="63">
        <v>0.1953839</v>
      </c>
      <c r="N6261" s="63">
        <v>67</v>
      </c>
      <c r="O6261" s="63">
        <v>0.1130564</v>
      </c>
      <c r="P6261" s="63">
        <v>10</v>
      </c>
      <c r="Q6261" s="63">
        <v>1.2781749580960001E-2</v>
      </c>
    </row>
    <row r="6262" spans="1:17">
      <c r="A6262" s="63" t="s">
        <v>79</v>
      </c>
      <c r="B6262" s="63" t="s">
        <v>44</v>
      </c>
      <c r="C6262" s="63" t="s">
        <v>55</v>
      </c>
      <c r="D6262" s="63">
        <v>21</v>
      </c>
      <c r="E6262" s="63">
        <v>2.0623049999999998</v>
      </c>
      <c r="F6262" s="63">
        <v>1.9226350000000001</v>
      </c>
      <c r="G6262" s="63">
        <v>-0.1396695</v>
      </c>
      <c r="H6262" s="63">
        <v>84.194000000000003</v>
      </c>
      <c r="I6262" s="63">
        <v>-0.28455710000000001</v>
      </c>
      <c r="J6262" s="63">
        <v>-0.19895640000000001</v>
      </c>
      <c r="K6262" s="63">
        <v>-0.1396695</v>
      </c>
      <c r="L6262" s="63">
        <v>-8.0382700000000001E-2</v>
      </c>
      <c r="M6262" s="63">
        <v>5.2180999999999998E-3</v>
      </c>
      <c r="N6262" s="63">
        <v>67</v>
      </c>
      <c r="O6262" s="63">
        <v>0.1130564</v>
      </c>
      <c r="P6262" s="63">
        <v>10</v>
      </c>
      <c r="Q6262" s="63">
        <v>1.2781749580960001E-2</v>
      </c>
    </row>
    <row r="6263" spans="1:17">
      <c r="A6263" s="63" t="s">
        <v>79</v>
      </c>
      <c r="B6263" s="63" t="s">
        <v>44</v>
      </c>
      <c r="C6263" s="63" t="s">
        <v>55</v>
      </c>
      <c r="D6263" s="63">
        <v>22</v>
      </c>
      <c r="E6263" s="63">
        <v>1.9063220000000001</v>
      </c>
      <c r="F6263" s="63">
        <v>1.693721</v>
      </c>
      <c r="G6263" s="63">
        <v>-0.2126007</v>
      </c>
      <c r="H6263" s="63">
        <v>79.746300000000005</v>
      </c>
      <c r="I6263" s="63">
        <v>-0.35748829999999998</v>
      </c>
      <c r="J6263" s="63">
        <v>-0.2718875</v>
      </c>
      <c r="K6263" s="63">
        <v>-0.2126007</v>
      </c>
      <c r="L6263" s="63">
        <v>-0.1533139</v>
      </c>
      <c r="M6263" s="63">
        <v>-6.7713099999999998E-2</v>
      </c>
      <c r="N6263" s="63">
        <v>67</v>
      </c>
      <c r="O6263" s="63">
        <v>0.1130564</v>
      </c>
      <c r="P6263" s="63">
        <v>10</v>
      </c>
      <c r="Q6263" s="63">
        <v>1.2781749580960001E-2</v>
      </c>
    </row>
    <row r="6264" spans="1:17">
      <c r="A6264" s="63" t="s">
        <v>79</v>
      </c>
      <c r="B6264" s="63" t="s">
        <v>44</v>
      </c>
      <c r="C6264" s="63" t="s">
        <v>55</v>
      </c>
      <c r="D6264" s="63">
        <v>23</v>
      </c>
      <c r="E6264" s="63">
        <v>1.5741510000000001</v>
      </c>
      <c r="F6264" s="63">
        <v>1.3522460000000001</v>
      </c>
      <c r="G6264" s="63">
        <v>-0.2219052</v>
      </c>
      <c r="H6264" s="63">
        <v>75.798500000000004</v>
      </c>
      <c r="I6264" s="63">
        <v>-0.36679279999999997</v>
      </c>
      <c r="J6264" s="63">
        <v>-0.2811921</v>
      </c>
      <c r="K6264" s="63">
        <v>-0.2219052</v>
      </c>
      <c r="L6264" s="63">
        <v>-0.1626184</v>
      </c>
      <c r="M6264" s="63">
        <v>-7.7017600000000006E-2</v>
      </c>
      <c r="N6264" s="63">
        <v>67</v>
      </c>
      <c r="O6264" s="63">
        <v>0.1130564</v>
      </c>
      <c r="P6264" s="63">
        <v>10</v>
      </c>
      <c r="Q6264" s="63">
        <v>1.2781749580960001E-2</v>
      </c>
    </row>
    <row r="6265" spans="1:17">
      <c r="A6265" s="63" t="s">
        <v>79</v>
      </c>
      <c r="B6265" s="63" t="s">
        <v>44</v>
      </c>
      <c r="C6265" s="63" t="s">
        <v>55</v>
      </c>
      <c r="D6265" s="63">
        <v>24</v>
      </c>
      <c r="E6265" s="63">
        <v>1.1935290000000001</v>
      </c>
      <c r="F6265" s="63">
        <v>0.98937529999999996</v>
      </c>
      <c r="G6265" s="63">
        <v>-0.20415410000000001</v>
      </c>
      <c r="H6265" s="63">
        <v>71.843299999999999</v>
      </c>
      <c r="I6265" s="63">
        <v>-0.34904170000000001</v>
      </c>
      <c r="J6265" s="63">
        <v>-0.26344089999999998</v>
      </c>
      <c r="K6265" s="63">
        <v>-0.20415410000000001</v>
      </c>
      <c r="L6265" s="63">
        <v>-0.1448672</v>
      </c>
      <c r="M6265" s="63">
        <v>-5.92665E-2</v>
      </c>
      <c r="N6265" s="63">
        <v>67</v>
      </c>
      <c r="O6265" s="63">
        <v>0.1130564</v>
      </c>
      <c r="P6265" s="63">
        <v>10</v>
      </c>
      <c r="Q6265" s="63">
        <v>1.2781749580960001E-2</v>
      </c>
    </row>
    <row r="6266" spans="1:17">
      <c r="A6266" s="63" t="s">
        <v>79</v>
      </c>
      <c r="B6266" s="63" t="s">
        <v>44</v>
      </c>
      <c r="C6266" s="63" t="s">
        <v>56</v>
      </c>
      <c r="D6266" s="63">
        <v>1</v>
      </c>
      <c r="E6266" s="63">
        <v>1.0939399999999999</v>
      </c>
      <c r="F6266" s="63">
        <v>0.94903680000000001</v>
      </c>
      <c r="G6266" s="63">
        <v>-0.1449037</v>
      </c>
      <c r="H6266" s="63">
        <v>42.022399999999998</v>
      </c>
      <c r="I6266" s="63">
        <v>-0.28979129999999997</v>
      </c>
      <c r="J6266" s="63">
        <v>-0.2041906</v>
      </c>
      <c r="K6266" s="63">
        <v>-0.1449037</v>
      </c>
      <c r="L6266" s="63">
        <v>-8.5616899999999996E-2</v>
      </c>
      <c r="M6266" s="63">
        <v>-1.6099999999999998E-5</v>
      </c>
      <c r="N6266" s="63">
        <v>67</v>
      </c>
      <c r="O6266" s="63">
        <v>0.1130564</v>
      </c>
      <c r="P6266" s="63">
        <v>11</v>
      </c>
      <c r="Q6266" s="63">
        <v>1.2781749580960001E-2</v>
      </c>
    </row>
    <row r="6267" spans="1:17">
      <c r="A6267" s="63" t="s">
        <v>79</v>
      </c>
      <c r="B6267" s="63" t="s">
        <v>44</v>
      </c>
      <c r="C6267" s="63" t="s">
        <v>56</v>
      </c>
      <c r="D6267" s="63">
        <v>2</v>
      </c>
      <c r="E6267" s="63">
        <v>1.0254300000000001</v>
      </c>
      <c r="F6267" s="63">
        <v>0.86461399999999999</v>
      </c>
      <c r="G6267" s="63">
        <v>-0.16081580000000001</v>
      </c>
      <c r="H6267" s="63">
        <v>42.522399999999998</v>
      </c>
      <c r="I6267" s="63">
        <v>-0.30570340000000001</v>
      </c>
      <c r="J6267" s="63">
        <v>-0.22010260000000001</v>
      </c>
      <c r="K6267" s="63">
        <v>-0.16081580000000001</v>
      </c>
      <c r="L6267" s="63">
        <v>-0.10152890000000001</v>
      </c>
      <c r="M6267" s="63">
        <v>-1.59282E-2</v>
      </c>
      <c r="N6267" s="63">
        <v>67</v>
      </c>
      <c r="O6267" s="63">
        <v>0.1130564</v>
      </c>
      <c r="P6267" s="63">
        <v>11</v>
      </c>
      <c r="Q6267" s="63">
        <v>1.2781749580960001E-2</v>
      </c>
    </row>
    <row r="6268" spans="1:17">
      <c r="A6268" s="63" t="s">
        <v>79</v>
      </c>
      <c r="B6268" s="63" t="s">
        <v>44</v>
      </c>
      <c r="C6268" s="63" t="s">
        <v>56</v>
      </c>
      <c r="D6268" s="63">
        <v>3</v>
      </c>
      <c r="E6268" s="63">
        <v>1.024014</v>
      </c>
      <c r="F6268" s="63">
        <v>0.86761809999999995</v>
      </c>
      <c r="G6268" s="63">
        <v>-0.15639639999999999</v>
      </c>
      <c r="H6268" s="63">
        <v>43.029899999999998</v>
      </c>
      <c r="I6268" s="63">
        <v>-0.301284</v>
      </c>
      <c r="J6268" s="63">
        <v>-0.21568319999999999</v>
      </c>
      <c r="K6268" s="63">
        <v>-0.15639639999999999</v>
      </c>
      <c r="L6268" s="63">
        <v>-9.7109600000000004E-2</v>
      </c>
      <c r="M6268" s="63">
        <v>-1.15088E-2</v>
      </c>
      <c r="N6268" s="63">
        <v>67</v>
      </c>
      <c r="O6268" s="63">
        <v>0.1130564</v>
      </c>
      <c r="P6268" s="63">
        <v>11</v>
      </c>
      <c r="Q6268" s="63">
        <v>1.2781749580960001E-2</v>
      </c>
    </row>
    <row r="6269" spans="1:17">
      <c r="A6269" s="63" t="s">
        <v>79</v>
      </c>
      <c r="B6269" s="63" t="s">
        <v>44</v>
      </c>
      <c r="C6269" s="63" t="s">
        <v>56</v>
      </c>
      <c r="D6269" s="63">
        <v>4</v>
      </c>
      <c r="E6269" s="63">
        <v>1.036791</v>
      </c>
      <c r="F6269" s="63">
        <v>0.87894059999999996</v>
      </c>
      <c r="G6269" s="63">
        <v>-0.1578503</v>
      </c>
      <c r="H6269" s="63">
        <v>43.029899999999998</v>
      </c>
      <c r="I6269" s="63">
        <v>-0.3027379</v>
      </c>
      <c r="J6269" s="63">
        <v>-0.2171371</v>
      </c>
      <c r="K6269" s="63">
        <v>-0.1578503</v>
      </c>
      <c r="L6269" s="63">
        <v>-9.8563399999999995E-2</v>
      </c>
      <c r="M6269" s="63">
        <v>-1.2962700000000001E-2</v>
      </c>
      <c r="N6269" s="63">
        <v>67</v>
      </c>
      <c r="O6269" s="63">
        <v>0.1130564</v>
      </c>
      <c r="P6269" s="63">
        <v>11</v>
      </c>
      <c r="Q6269" s="63">
        <v>1.2781749580960001E-2</v>
      </c>
    </row>
    <row r="6270" spans="1:17">
      <c r="A6270" s="63" t="s">
        <v>79</v>
      </c>
      <c r="B6270" s="63" t="s">
        <v>44</v>
      </c>
      <c r="C6270" s="63" t="s">
        <v>56</v>
      </c>
      <c r="D6270" s="63">
        <v>5</v>
      </c>
      <c r="E6270" s="63">
        <v>1.076694</v>
      </c>
      <c r="F6270" s="63">
        <v>0.91960090000000005</v>
      </c>
      <c r="G6270" s="63">
        <v>-0.1570928</v>
      </c>
      <c r="H6270" s="63">
        <v>43.022399999999998</v>
      </c>
      <c r="I6270" s="63">
        <v>-0.30198029999999998</v>
      </c>
      <c r="J6270" s="63">
        <v>-0.21637960000000001</v>
      </c>
      <c r="K6270" s="63">
        <v>-0.1570928</v>
      </c>
      <c r="L6270" s="63">
        <v>-9.7805900000000001E-2</v>
      </c>
      <c r="M6270" s="63">
        <v>-1.2205199999999999E-2</v>
      </c>
      <c r="N6270" s="63">
        <v>67</v>
      </c>
      <c r="O6270" s="63">
        <v>0.1130564</v>
      </c>
      <c r="P6270" s="63">
        <v>11</v>
      </c>
      <c r="Q6270" s="63">
        <v>1.2781749580960001E-2</v>
      </c>
    </row>
    <row r="6271" spans="1:17">
      <c r="A6271" s="63" t="s">
        <v>79</v>
      </c>
      <c r="B6271" s="63" t="s">
        <v>44</v>
      </c>
      <c r="C6271" s="63" t="s">
        <v>56</v>
      </c>
      <c r="D6271" s="63">
        <v>6</v>
      </c>
      <c r="E6271" s="63">
        <v>1.2448859999999999</v>
      </c>
      <c r="F6271" s="63">
        <v>1.009649</v>
      </c>
      <c r="G6271" s="63">
        <v>-0.23523769999999999</v>
      </c>
      <c r="H6271" s="63">
        <v>41.037300000000002</v>
      </c>
      <c r="I6271" s="63">
        <v>-0.3801253</v>
      </c>
      <c r="J6271" s="63">
        <v>-0.29452460000000003</v>
      </c>
      <c r="K6271" s="63">
        <v>-0.23523769999999999</v>
      </c>
      <c r="L6271" s="63">
        <v>-0.17595089999999999</v>
      </c>
      <c r="M6271" s="63">
        <v>-9.0350100000000003E-2</v>
      </c>
      <c r="N6271" s="63">
        <v>67</v>
      </c>
      <c r="O6271" s="63">
        <v>0.1130564</v>
      </c>
      <c r="P6271" s="63">
        <v>11</v>
      </c>
      <c r="Q6271" s="63">
        <v>1.2781749580960001E-2</v>
      </c>
    </row>
    <row r="6272" spans="1:17">
      <c r="A6272" s="63" t="s">
        <v>79</v>
      </c>
      <c r="B6272" s="63" t="s">
        <v>44</v>
      </c>
      <c r="C6272" s="63" t="s">
        <v>56</v>
      </c>
      <c r="D6272" s="63">
        <v>7</v>
      </c>
      <c r="E6272" s="63">
        <v>1.599745</v>
      </c>
      <c r="F6272" s="63">
        <v>1.400569</v>
      </c>
      <c r="G6272" s="63">
        <v>-0.19917670000000001</v>
      </c>
      <c r="H6272" s="63">
        <v>36.574599999999997</v>
      </c>
      <c r="I6272" s="63">
        <v>-0.34406429999999999</v>
      </c>
      <c r="J6272" s="63">
        <v>-0.25846350000000001</v>
      </c>
      <c r="K6272" s="63">
        <v>-0.19917670000000001</v>
      </c>
      <c r="L6272" s="63">
        <v>-0.13988980000000001</v>
      </c>
      <c r="M6272" s="63">
        <v>-5.42891E-2</v>
      </c>
      <c r="N6272" s="63">
        <v>67</v>
      </c>
      <c r="O6272" s="63">
        <v>0.1130564</v>
      </c>
      <c r="P6272" s="63">
        <v>11</v>
      </c>
      <c r="Q6272" s="63">
        <v>1.2781749580960001E-2</v>
      </c>
    </row>
    <row r="6273" spans="1:17">
      <c r="A6273" s="63" t="s">
        <v>79</v>
      </c>
      <c r="B6273" s="63" t="s">
        <v>44</v>
      </c>
      <c r="C6273" s="63" t="s">
        <v>56</v>
      </c>
      <c r="D6273" s="63">
        <v>8</v>
      </c>
      <c r="E6273" s="63">
        <v>1.8169850000000001</v>
      </c>
      <c r="F6273" s="63">
        <v>1.733033</v>
      </c>
      <c r="G6273" s="63">
        <v>-8.3951700000000004E-2</v>
      </c>
      <c r="H6273" s="63">
        <v>35.082099999999997</v>
      </c>
      <c r="I6273" s="63">
        <v>-0.2288393</v>
      </c>
      <c r="J6273" s="63">
        <v>-0.14323849999999999</v>
      </c>
      <c r="K6273" s="63">
        <v>-8.3951700000000004E-2</v>
      </c>
      <c r="L6273" s="63">
        <v>-2.46649E-2</v>
      </c>
      <c r="M6273" s="63">
        <v>6.0935900000000001E-2</v>
      </c>
      <c r="N6273" s="63">
        <v>67</v>
      </c>
      <c r="O6273" s="63">
        <v>0.1130564</v>
      </c>
      <c r="P6273" s="63">
        <v>11</v>
      </c>
      <c r="Q6273" s="63">
        <v>1.2781749580960001E-2</v>
      </c>
    </row>
    <row r="6274" spans="1:17">
      <c r="A6274" s="63" t="s">
        <v>79</v>
      </c>
      <c r="B6274" s="63" t="s">
        <v>44</v>
      </c>
      <c r="C6274" s="63" t="s">
        <v>56</v>
      </c>
      <c r="D6274" s="63">
        <v>9</v>
      </c>
      <c r="E6274" s="63">
        <v>1.725519</v>
      </c>
      <c r="F6274" s="63">
        <v>1.7988519999999999</v>
      </c>
      <c r="G6274" s="63">
        <v>7.3333599999999999E-2</v>
      </c>
      <c r="H6274" s="63">
        <v>35.111899999999999</v>
      </c>
      <c r="I6274" s="63">
        <v>-7.1554000000000006E-2</v>
      </c>
      <c r="J6274" s="63">
        <v>1.40468E-2</v>
      </c>
      <c r="K6274" s="63">
        <v>7.3333599999999999E-2</v>
      </c>
      <c r="L6274" s="63">
        <v>0.1326205</v>
      </c>
      <c r="M6274" s="63">
        <v>0.2182212</v>
      </c>
      <c r="N6274" s="63">
        <v>67</v>
      </c>
      <c r="O6274" s="63">
        <v>0.1130564</v>
      </c>
      <c r="P6274" s="63">
        <v>11</v>
      </c>
      <c r="Q6274" s="63">
        <v>1.2781749580960001E-2</v>
      </c>
    </row>
    <row r="6275" spans="1:17">
      <c r="A6275" s="63" t="s">
        <v>79</v>
      </c>
      <c r="B6275" s="63" t="s">
        <v>44</v>
      </c>
      <c r="C6275" s="63" t="s">
        <v>56</v>
      </c>
      <c r="D6275" s="63">
        <v>10</v>
      </c>
      <c r="E6275" s="63">
        <v>1.688339</v>
      </c>
      <c r="F6275" s="63">
        <v>1.764583</v>
      </c>
      <c r="G6275" s="63">
        <v>7.6243900000000003E-2</v>
      </c>
      <c r="H6275" s="63">
        <v>37.111899999999999</v>
      </c>
      <c r="I6275" s="63">
        <v>-6.8643700000000002E-2</v>
      </c>
      <c r="J6275" s="63">
        <v>1.6957E-2</v>
      </c>
      <c r="K6275" s="63">
        <v>7.6243900000000003E-2</v>
      </c>
      <c r="L6275" s="63">
        <v>0.1355307</v>
      </c>
      <c r="M6275" s="63">
        <v>0.22113150000000001</v>
      </c>
      <c r="N6275" s="63">
        <v>67</v>
      </c>
      <c r="O6275" s="63">
        <v>0.1130564</v>
      </c>
      <c r="P6275" s="63">
        <v>11</v>
      </c>
      <c r="Q6275" s="63">
        <v>1.2781749580960001E-2</v>
      </c>
    </row>
    <row r="6276" spans="1:17">
      <c r="A6276" s="63" t="s">
        <v>79</v>
      </c>
      <c r="B6276" s="63" t="s">
        <v>44</v>
      </c>
      <c r="C6276" s="63" t="s">
        <v>56</v>
      </c>
      <c r="D6276" s="63">
        <v>11</v>
      </c>
      <c r="E6276" s="63">
        <v>1.5946849999999999</v>
      </c>
      <c r="F6276" s="63">
        <v>1.749296</v>
      </c>
      <c r="G6276" s="63">
        <v>0.15461030000000001</v>
      </c>
      <c r="H6276" s="63">
        <v>39.597000000000001</v>
      </c>
      <c r="I6276" s="63">
        <v>9.7227000000000008E-3</v>
      </c>
      <c r="J6276" s="63">
        <v>9.5323400000000003E-2</v>
      </c>
      <c r="K6276" s="63">
        <v>0.15461030000000001</v>
      </c>
      <c r="L6276" s="63">
        <v>0.21389710000000001</v>
      </c>
      <c r="M6276" s="63">
        <v>0.29949789999999998</v>
      </c>
      <c r="N6276" s="63">
        <v>67</v>
      </c>
      <c r="O6276" s="63">
        <v>0.1130564</v>
      </c>
      <c r="P6276" s="63">
        <v>11</v>
      </c>
      <c r="Q6276" s="63">
        <v>1.2781749580960001E-2</v>
      </c>
    </row>
    <row r="6277" spans="1:17">
      <c r="A6277" s="63" t="s">
        <v>79</v>
      </c>
      <c r="B6277" s="63" t="s">
        <v>44</v>
      </c>
      <c r="C6277" s="63" t="s">
        <v>56</v>
      </c>
      <c r="D6277" s="63">
        <v>12</v>
      </c>
      <c r="E6277" s="63">
        <v>1.555186</v>
      </c>
      <c r="F6277" s="63">
        <v>1.6909479999999999</v>
      </c>
      <c r="G6277" s="63">
        <v>0.13576170000000001</v>
      </c>
      <c r="H6277" s="63">
        <v>41.582099999999997</v>
      </c>
      <c r="I6277" s="63">
        <v>-9.1258999999999993E-3</v>
      </c>
      <c r="J6277" s="63">
        <v>7.6474899999999998E-2</v>
      </c>
      <c r="K6277" s="63">
        <v>0.13576170000000001</v>
      </c>
      <c r="L6277" s="63">
        <v>0.19504859999999999</v>
      </c>
      <c r="M6277" s="63">
        <v>0.28064929999999999</v>
      </c>
      <c r="N6277" s="63">
        <v>67</v>
      </c>
      <c r="O6277" s="63">
        <v>0.1130564</v>
      </c>
      <c r="P6277" s="63">
        <v>11</v>
      </c>
      <c r="Q6277" s="63">
        <v>1.2781749580960001E-2</v>
      </c>
    </row>
    <row r="6278" spans="1:17">
      <c r="A6278" s="63" t="s">
        <v>79</v>
      </c>
      <c r="B6278" s="63" t="s">
        <v>44</v>
      </c>
      <c r="C6278" s="63" t="s">
        <v>56</v>
      </c>
      <c r="D6278" s="63">
        <v>13</v>
      </c>
      <c r="E6278" s="63">
        <v>1.4087099999999999</v>
      </c>
      <c r="F6278" s="63">
        <v>1.659872</v>
      </c>
      <c r="G6278" s="63">
        <v>0.25116240000000001</v>
      </c>
      <c r="H6278" s="63">
        <v>43.082099999999997</v>
      </c>
      <c r="I6278" s="63">
        <v>0.1062748</v>
      </c>
      <c r="J6278" s="63">
        <v>0.19187560000000001</v>
      </c>
      <c r="K6278" s="63">
        <v>0.25116240000000001</v>
      </c>
      <c r="L6278" s="63">
        <v>0.31044919999999998</v>
      </c>
      <c r="M6278" s="63">
        <v>0.39605000000000001</v>
      </c>
      <c r="N6278" s="63">
        <v>67</v>
      </c>
      <c r="O6278" s="63">
        <v>0.1130564</v>
      </c>
      <c r="P6278" s="63">
        <v>11</v>
      </c>
      <c r="Q6278" s="63">
        <v>1.2781749580960001E-2</v>
      </c>
    </row>
    <row r="6279" spans="1:17">
      <c r="A6279" s="63" t="s">
        <v>79</v>
      </c>
      <c r="B6279" s="63" t="s">
        <v>44</v>
      </c>
      <c r="C6279" s="63" t="s">
        <v>56</v>
      </c>
      <c r="D6279" s="63">
        <v>14</v>
      </c>
      <c r="E6279" s="63">
        <v>1.27146</v>
      </c>
      <c r="F6279" s="63">
        <v>1.561156</v>
      </c>
      <c r="G6279" s="63">
        <v>0.2896956</v>
      </c>
      <c r="H6279" s="63">
        <v>43.097000000000001</v>
      </c>
      <c r="I6279" s="63">
        <v>0.14480799999999999</v>
      </c>
      <c r="J6279" s="63">
        <v>0.2304088</v>
      </c>
      <c r="K6279" s="63">
        <v>0.2896956</v>
      </c>
      <c r="L6279" s="63">
        <v>0.34898249999999997</v>
      </c>
      <c r="M6279" s="63">
        <v>0.4345832</v>
      </c>
      <c r="N6279" s="63">
        <v>67</v>
      </c>
      <c r="O6279" s="63">
        <v>0.1130564</v>
      </c>
      <c r="P6279" s="63">
        <v>11</v>
      </c>
      <c r="Q6279" s="63">
        <v>1.2781749580960001E-2</v>
      </c>
    </row>
    <row r="6280" spans="1:17">
      <c r="A6280" s="63" t="s">
        <v>79</v>
      </c>
      <c r="B6280" s="63" t="s">
        <v>44</v>
      </c>
      <c r="C6280" s="63" t="s">
        <v>56</v>
      </c>
      <c r="D6280" s="63">
        <v>15</v>
      </c>
      <c r="E6280" s="63">
        <v>1.2488300000000001</v>
      </c>
      <c r="F6280" s="63">
        <v>1.5039400000000001</v>
      </c>
      <c r="G6280" s="63">
        <v>0.25511</v>
      </c>
      <c r="H6280" s="63">
        <v>43.597000000000001</v>
      </c>
      <c r="I6280" s="63">
        <v>0.1102224</v>
      </c>
      <c r="J6280" s="63">
        <v>0.1958232</v>
      </c>
      <c r="K6280" s="63">
        <v>0.25511</v>
      </c>
      <c r="L6280" s="63">
        <v>0.31439689999999998</v>
      </c>
      <c r="M6280" s="63">
        <v>0.39999760000000001</v>
      </c>
      <c r="N6280" s="63">
        <v>67</v>
      </c>
      <c r="O6280" s="63">
        <v>0.1130564</v>
      </c>
      <c r="P6280" s="63">
        <v>11</v>
      </c>
      <c r="Q6280" s="63">
        <v>1.2781749580960001E-2</v>
      </c>
    </row>
    <row r="6281" spans="1:17">
      <c r="A6281" s="63" t="s">
        <v>79</v>
      </c>
      <c r="B6281" s="63" t="s">
        <v>44</v>
      </c>
      <c r="C6281" s="63" t="s">
        <v>56</v>
      </c>
      <c r="D6281" s="63">
        <v>16</v>
      </c>
      <c r="E6281" s="63">
        <v>1.3089500000000001</v>
      </c>
      <c r="F6281" s="63">
        <v>1.5264629999999999</v>
      </c>
      <c r="G6281" s="63">
        <v>0.21751329999999999</v>
      </c>
      <c r="H6281" s="63">
        <v>43.097000000000001</v>
      </c>
      <c r="I6281" s="63">
        <v>7.2625700000000001E-2</v>
      </c>
      <c r="J6281" s="63">
        <v>0.15822649999999999</v>
      </c>
      <c r="K6281" s="63">
        <v>0.21751329999999999</v>
      </c>
      <c r="L6281" s="63">
        <v>0.2768002</v>
      </c>
      <c r="M6281" s="63">
        <v>0.36240090000000003</v>
      </c>
      <c r="N6281" s="63">
        <v>67</v>
      </c>
      <c r="O6281" s="63">
        <v>0.1130564</v>
      </c>
      <c r="P6281" s="63">
        <v>11</v>
      </c>
      <c r="Q6281" s="63">
        <v>1.2781749580960001E-2</v>
      </c>
    </row>
    <row r="6282" spans="1:17">
      <c r="A6282" s="63" t="s">
        <v>79</v>
      </c>
      <c r="B6282" s="63" t="s">
        <v>44</v>
      </c>
      <c r="C6282" s="63" t="s">
        <v>56</v>
      </c>
      <c r="D6282" s="63">
        <v>17</v>
      </c>
      <c r="E6282" s="63">
        <v>1.466637</v>
      </c>
      <c r="F6282" s="63">
        <v>1.6524540000000001</v>
      </c>
      <c r="G6282" s="63">
        <v>0.18581739999999999</v>
      </c>
      <c r="H6282" s="63">
        <v>43.089599999999997</v>
      </c>
      <c r="I6282" s="63">
        <v>4.0929800000000002E-2</v>
      </c>
      <c r="J6282" s="63">
        <v>0.12653049999999999</v>
      </c>
      <c r="K6282" s="63">
        <v>0.18581739999999999</v>
      </c>
      <c r="L6282" s="63">
        <v>0.24510419999999999</v>
      </c>
      <c r="M6282" s="63">
        <v>0.33070500000000003</v>
      </c>
      <c r="N6282" s="63">
        <v>67</v>
      </c>
      <c r="O6282" s="63">
        <v>0.1130564</v>
      </c>
      <c r="P6282" s="63">
        <v>11</v>
      </c>
      <c r="Q6282" s="63">
        <v>1.2781749580960001E-2</v>
      </c>
    </row>
    <row r="6283" spans="1:17">
      <c r="A6283" s="63" t="s">
        <v>79</v>
      </c>
      <c r="B6283" s="63" t="s">
        <v>44</v>
      </c>
      <c r="C6283" s="63" t="s">
        <v>56</v>
      </c>
      <c r="D6283" s="63">
        <v>18</v>
      </c>
      <c r="E6283" s="63">
        <v>1.911408</v>
      </c>
      <c r="F6283" s="63">
        <v>1.990461</v>
      </c>
      <c r="G6283" s="63">
        <v>7.9052600000000001E-2</v>
      </c>
      <c r="H6283" s="63">
        <v>42.574599999999997</v>
      </c>
      <c r="I6283" s="63">
        <v>-6.5835000000000005E-2</v>
      </c>
      <c r="J6283" s="63">
        <v>1.9765700000000001E-2</v>
      </c>
      <c r="K6283" s="63">
        <v>7.9052600000000001E-2</v>
      </c>
      <c r="L6283" s="63">
        <v>0.1383394</v>
      </c>
      <c r="M6283" s="63">
        <v>0.22394020000000001</v>
      </c>
      <c r="N6283" s="63">
        <v>67</v>
      </c>
      <c r="O6283" s="63">
        <v>0.1130564</v>
      </c>
      <c r="P6283" s="63">
        <v>11</v>
      </c>
      <c r="Q6283" s="63">
        <v>1.2781749580960001E-2</v>
      </c>
    </row>
    <row r="6284" spans="1:17">
      <c r="A6284" s="63" t="s">
        <v>79</v>
      </c>
      <c r="B6284" s="63" t="s">
        <v>44</v>
      </c>
      <c r="C6284" s="63" t="s">
        <v>56</v>
      </c>
      <c r="D6284" s="63">
        <v>19</v>
      </c>
      <c r="E6284" s="63">
        <v>2.1603089999999998</v>
      </c>
      <c r="F6284" s="63">
        <v>2.0955400000000002</v>
      </c>
      <c r="G6284" s="63">
        <v>-6.4768300000000001E-2</v>
      </c>
      <c r="H6284" s="63">
        <v>43.052199999999999</v>
      </c>
      <c r="I6284" s="63">
        <v>-0.20965590000000001</v>
      </c>
      <c r="J6284" s="63">
        <v>-0.1240551</v>
      </c>
      <c r="K6284" s="63">
        <v>-6.4768300000000001E-2</v>
      </c>
      <c r="L6284" s="63">
        <v>-5.4815000000000003E-3</v>
      </c>
      <c r="M6284" s="63">
        <v>8.0119300000000004E-2</v>
      </c>
      <c r="N6284" s="63">
        <v>67</v>
      </c>
      <c r="O6284" s="63">
        <v>0.1130564</v>
      </c>
      <c r="P6284" s="63">
        <v>11</v>
      </c>
      <c r="Q6284" s="63">
        <v>1.2781749580960001E-2</v>
      </c>
    </row>
    <row r="6285" spans="1:17">
      <c r="A6285" s="63" t="s">
        <v>79</v>
      </c>
      <c r="B6285" s="63" t="s">
        <v>44</v>
      </c>
      <c r="C6285" s="63" t="s">
        <v>56</v>
      </c>
      <c r="D6285" s="63">
        <v>20</v>
      </c>
      <c r="E6285" s="63">
        <v>2.1390859999999998</v>
      </c>
      <c r="F6285" s="63">
        <v>2.0239180000000001</v>
      </c>
      <c r="G6285" s="63">
        <v>-0.1151681</v>
      </c>
      <c r="H6285" s="63">
        <v>41.5672</v>
      </c>
      <c r="I6285" s="63">
        <v>-0.2600557</v>
      </c>
      <c r="J6285" s="63">
        <v>-0.1744549</v>
      </c>
      <c r="K6285" s="63">
        <v>-0.1151681</v>
      </c>
      <c r="L6285" s="63">
        <v>-5.5881300000000002E-2</v>
      </c>
      <c r="M6285" s="63">
        <v>2.9719499999999999E-2</v>
      </c>
      <c r="N6285" s="63">
        <v>67</v>
      </c>
      <c r="O6285" s="63">
        <v>0.1130564</v>
      </c>
      <c r="P6285" s="63">
        <v>11</v>
      </c>
      <c r="Q6285" s="63">
        <v>1.2781749580960001E-2</v>
      </c>
    </row>
    <row r="6286" spans="1:17">
      <c r="A6286" s="63" t="s">
        <v>79</v>
      </c>
      <c r="B6286" s="63" t="s">
        <v>44</v>
      </c>
      <c r="C6286" s="63" t="s">
        <v>56</v>
      </c>
      <c r="D6286" s="63">
        <v>21</v>
      </c>
      <c r="E6286" s="63">
        <v>2.0891359999999999</v>
      </c>
      <c r="F6286" s="63">
        <v>1.9412780000000001</v>
      </c>
      <c r="G6286" s="63">
        <v>-0.14785860000000001</v>
      </c>
      <c r="H6286" s="63">
        <v>40.0672</v>
      </c>
      <c r="I6286" s="63">
        <v>-0.29274620000000001</v>
      </c>
      <c r="J6286" s="63">
        <v>-0.20714550000000001</v>
      </c>
      <c r="K6286" s="63">
        <v>-0.14785860000000001</v>
      </c>
      <c r="L6286" s="63">
        <v>-8.8571800000000006E-2</v>
      </c>
      <c r="M6286" s="63">
        <v>-2.9710000000000001E-3</v>
      </c>
      <c r="N6286" s="63">
        <v>67</v>
      </c>
      <c r="O6286" s="63">
        <v>0.1130564</v>
      </c>
      <c r="P6286" s="63">
        <v>11</v>
      </c>
      <c r="Q6286" s="63">
        <v>1.2781749580960001E-2</v>
      </c>
    </row>
    <row r="6287" spans="1:17">
      <c r="A6287" s="63" t="s">
        <v>79</v>
      </c>
      <c r="B6287" s="63" t="s">
        <v>44</v>
      </c>
      <c r="C6287" s="63" t="s">
        <v>56</v>
      </c>
      <c r="D6287" s="63">
        <v>22</v>
      </c>
      <c r="E6287" s="63">
        <v>1.890366</v>
      </c>
      <c r="F6287" s="63">
        <v>1.7420789999999999</v>
      </c>
      <c r="G6287" s="63">
        <v>-0.14828659999999999</v>
      </c>
      <c r="H6287" s="63">
        <v>39.0672</v>
      </c>
      <c r="I6287" s="63">
        <v>-0.2931742</v>
      </c>
      <c r="J6287" s="63">
        <v>-0.20757339999999999</v>
      </c>
      <c r="K6287" s="63">
        <v>-0.14828659999999999</v>
      </c>
      <c r="L6287" s="63">
        <v>-8.8999700000000001E-2</v>
      </c>
      <c r="M6287" s="63">
        <v>-3.3990000000000001E-3</v>
      </c>
      <c r="N6287" s="63">
        <v>67</v>
      </c>
      <c r="O6287" s="63">
        <v>0.1130564</v>
      </c>
      <c r="P6287" s="63">
        <v>11</v>
      </c>
      <c r="Q6287" s="63">
        <v>1.2781749580960001E-2</v>
      </c>
    </row>
    <row r="6288" spans="1:17">
      <c r="A6288" s="63" t="s">
        <v>79</v>
      </c>
      <c r="B6288" s="63" t="s">
        <v>44</v>
      </c>
      <c r="C6288" s="63" t="s">
        <v>56</v>
      </c>
      <c r="D6288" s="63">
        <v>23</v>
      </c>
      <c r="E6288" s="63">
        <v>1.6230439999999999</v>
      </c>
      <c r="F6288" s="63">
        <v>1.482866</v>
      </c>
      <c r="G6288" s="63">
        <v>-0.14017840000000001</v>
      </c>
      <c r="H6288" s="63">
        <v>38.082099999999997</v>
      </c>
      <c r="I6288" s="63">
        <v>-0.28506599999999999</v>
      </c>
      <c r="J6288" s="63">
        <v>-0.19946530000000001</v>
      </c>
      <c r="K6288" s="63">
        <v>-0.14017840000000001</v>
      </c>
      <c r="L6288" s="63">
        <v>-8.0891599999999994E-2</v>
      </c>
      <c r="M6288" s="63">
        <v>4.7092000000000002E-3</v>
      </c>
      <c r="N6288" s="63">
        <v>67</v>
      </c>
      <c r="O6288" s="63">
        <v>0.1130564</v>
      </c>
      <c r="P6288" s="63">
        <v>11</v>
      </c>
      <c r="Q6288" s="63">
        <v>1.2781749580960001E-2</v>
      </c>
    </row>
    <row r="6289" spans="1:17">
      <c r="A6289" s="63" t="s">
        <v>79</v>
      </c>
      <c r="B6289" s="63" t="s">
        <v>44</v>
      </c>
      <c r="C6289" s="63" t="s">
        <v>56</v>
      </c>
      <c r="D6289" s="63">
        <v>24</v>
      </c>
      <c r="E6289" s="63">
        <v>1.3053539999999999</v>
      </c>
      <c r="F6289" s="63">
        <v>1.163262</v>
      </c>
      <c r="G6289" s="63">
        <v>-0.14209150000000001</v>
      </c>
      <c r="H6289" s="63">
        <v>37.604500000000002</v>
      </c>
      <c r="I6289" s="63">
        <v>-0.28697909999999999</v>
      </c>
      <c r="J6289" s="63">
        <v>-0.20137830000000001</v>
      </c>
      <c r="K6289" s="63">
        <v>-0.14209150000000001</v>
      </c>
      <c r="L6289" s="63">
        <v>-8.2804699999999995E-2</v>
      </c>
      <c r="M6289" s="63">
        <v>2.7961000000000001E-3</v>
      </c>
      <c r="N6289" s="63">
        <v>67</v>
      </c>
      <c r="O6289" s="63">
        <v>0.1130564</v>
      </c>
      <c r="P6289" s="63">
        <v>11</v>
      </c>
      <c r="Q6289" s="63">
        <v>1.2781749580960001E-2</v>
      </c>
    </row>
    <row r="6290" spans="1:17">
      <c r="A6290" s="63" t="s">
        <v>79</v>
      </c>
      <c r="B6290" s="63" t="s">
        <v>44</v>
      </c>
      <c r="C6290" s="63" t="s">
        <v>57</v>
      </c>
      <c r="D6290" s="63">
        <v>1</v>
      </c>
      <c r="E6290" s="63">
        <v>1.272338</v>
      </c>
      <c r="F6290" s="63">
        <v>1.127434</v>
      </c>
      <c r="G6290" s="63">
        <v>-0.1449038</v>
      </c>
      <c r="H6290" s="63">
        <v>31.0672</v>
      </c>
      <c r="I6290" s="63">
        <v>-0.28979139999999998</v>
      </c>
      <c r="J6290" s="63">
        <v>-0.2041906</v>
      </c>
      <c r="K6290" s="63">
        <v>-0.1449038</v>
      </c>
      <c r="L6290" s="63">
        <v>-8.5616899999999996E-2</v>
      </c>
      <c r="M6290" s="63">
        <v>-1.6200000000000001E-5</v>
      </c>
      <c r="N6290" s="63">
        <v>67</v>
      </c>
      <c r="O6290" s="63">
        <v>0.1130564</v>
      </c>
      <c r="P6290" s="63">
        <v>12</v>
      </c>
      <c r="Q6290" s="63">
        <v>1.2781749580960001E-2</v>
      </c>
    </row>
    <row r="6291" spans="1:17">
      <c r="A6291" s="63" t="s">
        <v>79</v>
      </c>
      <c r="B6291" s="63" t="s">
        <v>44</v>
      </c>
      <c r="C6291" s="63" t="s">
        <v>57</v>
      </c>
      <c r="D6291" s="63">
        <v>2</v>
      </c>
      <c r="E6291" s="63">
        <v>1.2030320000000001</v>
      </c>
      <c r="F6291" s="63">
        <v>1.042216</v>
      </c>
      <c r="G6291" s="63">
        <v>-0.16081580000000001</v>
      </c>
      <c r="H6291" s="63">
        <v>30.559699999999999</v>
      </c>
      <c r="I6291" s="63">
        <v>-0.30570340000000001</v>
      </c>
      <c r="J6291" s="63">
        <v>-0.22010270000000001</v>
      </c>
      <c r="K6291" s="63">
        <v>-0.16081580000000001</v>
      </c>
      <c r="L6291" s="63">
        <v>-0.10152899999999999</v>
      </c>
      <c r="M6291" s="63">
        <v>-1.59282E-2</v>
      </c>
      <c r="N6291" s="63">
        <v>67</v>
      </c>
      <c r="O6291" s="63">
        <v>0.1130564</v>
      </c>
      <c r="P6291" s="63">
        <v>12</v>
      </c>
      <c r="Q6291" s="63">
        <v>1.2781749580960001E-2</v>
      </c>
    </row>
    <row r="6292" spans="1:17">
      <c r="A6292" s="63" t="s">
        <v>79</v>
      </c>
      <c r="B6292" s="63" t="s">
        <v>44</v>
      </c>
      <c r="C6292" s="63" t="s">
        <v>57</v>
      </c>
      <c r="D6292" s="63">
        <v>3</v>
      </c>
      <c r="E6292" s="63">
        <v>1.2044010000000001</v>
      </c>
      <c r="F6292" s="63">
        <v>1.0480050000000001</v>
      </c>
      <c r="G6292" s="63">
        <v>-0.15639639999999999</v>
      </c>
      <c r="H6292" s="63">
        <v>30.052199999999999</v>
      </c>
      <c r="I6292" s="63">
        <v>-0.301284</v>
      </c>
      <c r="J6292" s="63">
        <v>-0.21568319999999999</v>
      </c>
      <c r="K6292" s="63">
        <v>-0.15639639999999999</v>
      </c>
      <c r="L6292" s="63">
        <v>-9.7109600000000004E-2</v>
      </c>
      <c r="M6292" s="63">
        <v>-1.15088E-2</v>
      </c>
      <c r="N6292" s="63">
        <v>67</v>
      </c>
      <c r="O6292" s="63">
        <v>0.1130564</v>
      </c>
      <c r="P6292" s="63">
        <v>12</v>
      </c>
      <c r="Q6292" s="63">
        <v>1.2781749580960001E-2</v>
      </c>
    </row>
    <row r="6293" spans="1:17">
      <c r="A6293" s="63" t="s">
        <v>79</v>
      </c>
      <c r="B6293" s="63" t="s">
        <v>44</v>
      </c>
      <c r="C6293" s="63" t="s">
        <v>57</v>
      </c>
      <c r="D6293" s="63">
        <v>4</v>
      </c>
      <c r="E6293" s="63">
        <v>1.1800889999999999</v>
      </c>
      <c r="F6293" s="63">
        <v>1.022238</v>
      </c>
      <c r="G6293" s="63">
        <v>-0.1578503</v>
      </c>
      <c r="H6293" s="63">
        <v>30.044799999999999</v>
      </c>
      <c r="I6293" s="63">
        <v>-0.3027379</v>
      </c>
      <c r="J6293" s="63">
        <v>-0.2171371</v>
      </c>
      <c r="K6293" s="63">
        <v>-0.1578503</v>
      </c>
      <c r="L6293" s="63">
        <v>-9.8563399999999995E-2</v>
      </c>
      <c r="M6293" s="63">
        <v>-1.2962700000000001E-2</v>
      </c>
      <c r="N6293" s="63">
        <v>67</v>
      </c>
      <c r="O6293" s="63">
        <v>0.1130564</v>
      </c>
      <c r="P6293" s="63">
        <v>12</v>
      </c>
      <c r="Q6293" s="63">
        <v>1.2781749580960001E-2</v>
      </c>
    </row>
    <row r="6294" spans="1:17">
      <c r="A6294" s="63" t="s">
        <v>79</v>
      </c>
      <c r="B6294" s="63" t="s">
        <v>44</v>
      </c>
      <c r="C6294" s="63" t="s">
        <v>57</v>
      </c>
      <c r="D6294" s="63">
        <v>5</v>
      </c>
      <c r="E6294" s="63">
        <v>1.209136</v>
      </c>
      <c r="F6294" s="63">
        <v>1.052044</v>
      </c>
      <c r="G6294" s="63">
        <v>-0.1570928</v>
      </c>
      <c r="H6294" s="63">
        <v>29.052199999999999</v>
      </c>
      <c r="I6294" s="63">
        <v>-0.30198039999999998</v>
      </c>
      <c r="J6294" s="63">
        <v>-0.21637960000000001</v>
      </c>
      <c r="K6294" s="63">
        <v>-0.1570928</v>
      </c>
      <c r="L6294" s="63">
        <v>-9.7806000000000004E-2</v>
      </c>
      <c r="M6294" s="63">
        <v>-1.2205199999999999E-2</v>
      </c>
      <c r="N6294" s="63">
        <v>67</v>
      </c>
      <c r="O6294" s="63">
        <v>0.1130564</v>
      </c>
      <c r="P6294" s="63">
        <v>12</v>
      </c>
      <c r="Q6294" s="63">
        <v>1.2781749580960001E-2</v>
      </c>
    </row>
    <row r="6295" spans="1:17">
      <c r="A6295" s="63" t="s">
        <v>79</v>
      </c>
      <c r="B6295" s="63" t="s">
        <v>44</v>
      </c>
      <c r="C6295" s="63" t="s">
        <v>57</v>
      </c>
      <c r="D6295" s="63">
        <v>6</v>
      </c>
      <c r="E6295" s="63">
        <v>1.3628670000000001</v>
      </c>
      <c r="F6295" s="63">
        <v>1.127629</v>
      </c>
      <c r="G6295" s="63">
        <v>-0.23523769999999999</v>
      </c>
      <c r="H6295" s="63">
        <v>29.044799999999999</v>
      </c>
      <c r="I6295" s="63">
        <v>-0.3801253</v>
      </c>
      <c r="J6295" s="63">
        <v>-0.29452460000000003</v>
      </c>
      <c r="K6295" s="63">
        <v>-0.23523769999999999</v>
      </c>
      <c r="L6295" s="63">
        <v>-0.17595089999999999</v>
      </c>
      <c r="M6295" s="63">
        <v>-9.0350100000000003E-2</v>
      </c>
      <c r="N6295" s="63">
        <v>67</v>
      </c>
      <c r="O6295" s="63">
        <v>0.1130564</v>
      </c>
      <c r="P6295" s="63">
        <v>12</v>
      </c>
      <c r="Q6295" s="63">
        <v>1.2781749580960001E-2</v>
      </c>
    </row>
    <row r="6296" spans="1:17">
      <c r="A6296" s="63" t="s">
        <v>79</v>
      </c>
      <c r="B6296" s="63" t="s">
        <v>44</v>
      </c>
      <c r="C6296" s="63" t="s">
        <v>57</v>
      </c>
      <c r="D6296" s="63">
        <v>7</v>
      </c>
      <c r="E6296" s="63">
        <v>1.6674249999999999</v>
      </c>
      <c r="F6296" s="63">
        <v>1.4682489999999999</v>
      </c>
      <c r="G6296" s="63">
        <v>-0.19917679999999999</v>
      </c>
      <c r="H6296" s="63">
        <v>29.044799999999999</v>
      </c>
      <c r="I6296" s="63">
        <v>-0.34406439999999999</v>
      </c>
      <c r="J6296" s="63">
        <v>-0.25846360000000002</v>
      </c>
      <c r="K6296" s="63">
        <v>-0.19917679999999999</v>
      </c>
      <c r="L6296" s="63">
        <v>-0.13988999999999999</v>
      </c>
      <c r="M6296" s="63">
        <v>-5.4289200000000003E-2</v>
      </c>
      <c r="N6296" s="63">
        <v>67</v>
      </c>
      <c r="O6296" s="63">
        <v>0.1130564</v>
      </c>
      <c r="P6296" s="63">
        <v>12</v>
      </c>
      <c r="Q6296" s="63">
        <v>1.2781749580960001E-2</v>
      </c>
    </row>
    <row r="6297" spans="1:17">
      <c r="A6297" s="63" t="s">
        <v>79</v>
      </c>
      <c r="B6297" s="63" t="s">
        <v>44</v>
      </c>
      <c r="C6297" s="63" t="s">
        <v>57</v>
      </c>
      <c r="D6297" s="63">
        <v>8</v>
      </c>
      <c r="E6297" s="63">
        <v>1.8622639999999999</v>
      </c>
      <c r="F6297" s="63">
        <v>1.7783119999999999</v>
      </c>
      <c r="G6297" s="63">
        <v>-8.3951700000000004E-2</v>
      </c>
      <c r="H6297" s="63">
        <v>29.052199999999999</v>
      </c>
      <c r="I6297" s="63">
        <v>-0.2288393</v>
      </c>
      <c r="J6297" s="63">
        <v>-0.14323849999999999</v>
      </c>
      <c r="K6297" s="63">
        <v>-8.3951700000000004E-2</v>
      </c>
      <c r="L6297" s="63">
        <v>-2.46649E-2</v>
      </c>
      <c r="M6297" s="63">
        <v>6.0935900000000001E-2</v>
      </c>
      <c r="N6297" s="63">
        <v>67</v>
      </c>
      <c r="O6297" s="63">
        <v>0.1130564</v>
      </c>
      <c r="P6297" s="63">
        <v>12</v>
      </c>
      <c r="Q6297" s="63">
        <v>1.2781749580960001E-2</v>
      </c>
    </row>
    <row r="6298" spans="1:17">
      <c r="A6298" s="63" t="s">
        <v>79</v>
      </c>
      <c r="B6298" s="63" t="s">
        <v>44</v>
      </c>
      <c r="C6298" s="63" t="s">
        <v>57</v>
      </c>
      <c r="D6298" s="63">
        <v>9</v>
      </c>
      <c r="E6298" s="63">
        <v>1.866323</v>
      </c>
      <c r="F6298" s="63">
        <v>1.939656</v>
      </c>
      <c r="G6298" s="63">
        <v>7.3333499999999996E-2</v>
      </c>
      <c r="H6298" s="63">
        <v>31.097000000000001</v>
      </c>
      <c r="I6298" s="63">
        <v>-7.1554099999999995E-2</v>
      </c>
      <c r="J6298" s="63">
        <v>1.4046700000000001E-2</v>
      </c>
      <c r="K6298" s="63">
        <v>7.3333499999999996E-2</v>
      </c>
      <c r="L6298" s="63">
        <v>0.1326203</v>
      </c>
      <c r="M6298" s="63">
        <v>0.2182211</v>
      </c>
      <c r="N6298" s="63">
        <v>67</v>
      </c>
      <c r="O6298" s="63">
        <v>0.1130564</v>
      </c>
      <c r="P6298" s="63">
        <v>12</v>
      </c>
      <c r="Q6298" s="63">
        <v>1.2781749580960001E-2</v>
      </c>
    </row>
    <row r="6299" spans="1:17">
      <c r="A6299" s="63" t="s">
        <v>79</v>
      </c>
      <c r="B6299" s="63" t="s">
        <v>44</v>
      </c>
      <c r="C6299" s="63" t="s">
        <v>57</v>
      </c>
      <c r="D6299" s="63">
        <v>10</v>
      </c>
      <c r="E6299" s="63">
        <v>1.907575</v>
      </c>
      <c r="F6299" s="63">
        <v>1.983819</v>
      </c>
      <c r="G6299" s="63">
        <v>7.6243900000000003E-2</v>
      </c>
      <c r="H6299" s="63">
        <v>35.104500000000002</v>
      </c>
      <c r="I6299" s="63">
        <v>-6.8643700000000002E-2</v>
      </c>
      <c r="J6299" s="63">
        <v>1.6957E-2</v>
      </c>
      <c r="K6299" s="63">
        <v>7.6243900000000003E-2</v>
      </c>
      <c r="L6299" s="63">
        <v>0.1355307</v>
      </c>
      <c r="M6299" s="63">
        <v>0.22113150000000001</v>
      </c>
      <c r="N6299" s="63">
        <v>67</v>
      </c>
      <c r="O6299" s="63">
        <v>0.1130564</v>
      </c>
      <c r="P6299" s="63">
        <v>12</v>
      </c>
      <c r="Q6299" s="63">
        <v>1.2781749580960001E-2</v>
      </c>
    </row>
    <row r="6300" spans="1:17">
      <c r="A6300" s="63" t="s">
        <v>79</v>
      </c>
      <c r="B6300" s="63" t="s">
        <v>44</v>
      </c>
      <c r="C6300" s="63" t="s">
        <v>57</v>
      </c>
      <c r="D6300" s="63">
        <v>11</v>
      </c>
      <c r="E6300" s="63">
        <v>1.869164</v>
      </c>
      <c r="F6300" s="63">
        <v>2.023774</v>
      </c>
      <c r="G6300" s="63">
        <v>0.15461030000000001</v>
      </c>
      <c r="H6300" s="63">
        <v>38.111899999999999</v>
      </c>
      <c r="I6300" s="63">
        <v>9.7227000000000008E-3</v>
      </c>
      <c r="J6300" s="63">
        <v>9.5323400000000003E-2</v>
      </c>
      <c r="K6300" s="63">
        <v>0.15461030000000001</v>
      </c>
      <c r="L6300" s="63">
        <v>0.21389710000000001</v>
      </c>
      <c r="M6300" s="63">
        <v>0.29949789999999998</v>
      </c>
      <c r="N6300" s="63">
        <v>67</v>
      </c>
      <c r="O6300" s="63">
        <v>0.1130564</v>
      </c>
      <c r="P6300" s="63">
        <v>12</v>
      </c>
      <c r="Q6300" s="63">
        <v>1.2781749580960001E-2</v>
      </c>
    </row>
    <row r="6301" spans="1:17">
      <c r="A6301" s="63" t="s">
        <v>79</v>
      </c>
      <c r="B6301" s="63" t="s">
        <v>44</v>
      </c>
      <c r="C6301" s="63" t="s">
        <v>57</v>
      </c>
      <c r="D6301" s="63">
        <v>12</v>
      </c>
      <c r="E6301" s="63">
        <v>1.9033500000000001</v>
      </c>
      <c r="F6301" s="63">
        <v>2.0391110000000001</v>
      </c>
      <c r="G6301" s="63">
        <v>0.13576160000000001</v>
      </c>
      <c r="H6301" s="63">
        <v>41.111899999999999</v>
      </c>
      <c r="I6301" s="63">
        <v>-9.1260000000000004E-3</v>
      </c>
      <c r="J6301" s="63">
        <v>7.6474799999999996E-2</v>
      </c>
      <c r="K6301" s="63">
        <v>0.13576160000000001</v>
      </c>
      <c r="L6301" s="63">
        <v>0.19504850000000001</v>
      </c>
      <c r="M6301" s="63">
        <v>0.28064919999999999</v>
      </c>
      <c r="N6301" s="63">
        <v>67</v>
      </c>
      <c r="O6301" s="63">
        <v>0.1130564</v>
      </c>
      <c r="P6301" s="63">
        <v>12</v>
      </c>
      <c r="Q6301" s="63">
        <v>1.2781749580960001E-2</v>
      </c>
    </row>
    <row r="6302" spans="1:17">
      <c r="A6302" s="63" t="s">
        <v>79</v>
      </c>
      <c r="B6302" s="63" t="s">
        <v>44</v>
      </c>
      <c r="C6302" s="63" t="s">
        <v>57</v>
      </c>
      <c r="D6302" s="63">
        <v>13</v>
      </c>
      <c r="E6302" s="63">
        <v>1.7802199999999999</v>
      </c>
      <c r="F6302" s="63">
        <v>2.0313829999999999</v>
      </c>
      <c r="G6302" s="63">
        <v>0.25116240000000001</v>
      </c>
      <c r="H6302" s="63">
        <v>43.604500000000002</v>
      </c>
      <c r="I6302" s="63">
        <v>0.1062748</v>
      </c>
      <c r="J6302" s="63">
        <v>0.19187560000000001</v>
      </c>
      <c r="K6302" s="63">
        <v>0.25116240000000001</v>
      </c>
      <c r="L6302" s="63">
        <v>0.31044919999999998</v>
      </c>
      <c r="M6302" s="63">
        <v>0.39605000000000001</v>
      </c>
      <c r="N6302" s="63">
        <v>67</v>
      </c>
      <c r="O6302" s="63">
        <v>0.1130564</v>
      </c>
      <c r="P6302" s="63">
        <v>12</v>
      </c>
      <c r="Q6302" s="63">
        <v>1.2781749580960001E-2</v>
      </c>
    </row>
    <row r="6303" spans="1:17">
      <c r="A6303" s="63" t="s">
        <v>79</v>
      </c>
      <c r="B6303" s="63" t="s">
        <v>44</v>
      </c>
      <c r="C6303" s="63" t="s">
        <v>57</v>
      </c>
      <c r="D6303" s="63">
        <v>14</v>
      </c>
      <c r="E6303" s="63">
        <v>1.6185590000000001</v>
      </c>
      <c r="F6303" s="63">
        <v>1.908255</v>
      </c>
      <c r="G6303" s="63">
        <v>0.2896956</v>
      </c>
      <c r="H6303" s="63">
        <v>45.582099999999997</v>
      </c>
      <c r="I6303" s="63">
        <v>0.14480799999999999</v>
      </c>
      <c r="J6303" s="63">
        <v>0.2304088</v>
      </c>
      <c r="K6303" s="63">
        <v>0.2896956</v>
      </c>
      <c r="L6303" s="63">
        <v>0.34898249999999997</v>
      </c>
      <c r="M6303" s="63">
        <v>0.4345832</v>
      </c>
      <c r="N6303" s="63">
        <v>67</v>
      </c>
      <c r="O6303" s="63">
        <v>0.1130564</v>
      </c>
      <c r="P6303" s="63">
        <v>12</v>
      </c>
      <c r="Q6303" s="63">
        <v>1.2781749580960001E-2</v>
      </c>
    </row>
    <row r="6304" spans="1:17">
      <c r="A6304" s="63" t="s">
        <v>79</v>
      </c>
      <c r="B6304" s="63" t="s">
        <v>44</v>
      </c>
      <c r="C6304" s="63" t="s">
        <v>57</v>
      </c>
      <c r="D6304" s="63">
        <v>15</v>
      </c>
      <c r="E6304" s="63">
        <v>1.6398269999999999</v>
      </c>
      <c r="F6304" s="63">
        <v>1.8949370000000001</v>
      </c>
      <c r="G6304" s="63">
        <v>0.25511</v>
      </c>
      <c r="H6304" s="63">
        <v>46.074599999999997</v>
      </c>
      <c r="I6304" s="63">
        <v>0.1102224</v>
      </c>
      <c r="J6304" s="63">
        <v>0.1958232</v>
      </c>
      <c r="K6304" s="63">
        <v>0.25511</v>
      </c>
      <c r="L6304" s="63">
        <v>0.31439689999999998</v>
      </c>
      <c r="M6304" s="63">
        <v>0.39999760000000001</v>
      </c>
      <c r="N6304" s="63">
        <v>67</v>
      </c>
      <c r="O6304" s="63">
        <v>0.1130564</v>
      </c>
      <c r="P6304" s="63">
        <v>12</v>
      </c>
      <c r="Q6304" s="63">
        <v>1.2781749580960001E-2</v>
      </c>
    </row>
    <row r="6305" spans="1:17">
      <c r="A6305" s="63" t="s">
        <v>79</v>
      </c>
      <c r="B6305" s="63" t="s">
        <v>44</v>
      </c>
      <c r="C6305" s="63" t="s">
        <v>57</v>
      </c>
      <c r="D6305" s="63">
        <v>16</v>
      </c>
      <c r="E6305" s="63">
        <v>1.749549</v>
      </c>
      <c r="F6305" s="63">
        <v>1.967063</v>
      </c>
      <c r="G6305" s="63">
        <v>0.21751329999999999</v>
      </c>
      <c r="H6305" s="63">
        <v>45.574599999999997</v>
      </c>
      <c r="I6305" s="63">
        <v>7.2625700000000001E-2</v>
      </c>
      <c r="J6305" s="63">
        <v>0.15822649999999999</v>
      </c>
      <c r="K6305" s="63">
        <v>0.21751329999999999</v>
      </c>
      <c r="L6305" s="63">
        <v>0.2768002</v>
      </c>
      <c r="M6305" s="63">
        <v>0.36240090000000003</v>
      </c>
      <c r="N6305" s="63">
        <v>67</v>
      </c>
      <c r="O6305" s="63">
        <v>0.1130564</v>
      </c>
      <c r="P6305" s="63">
        <v>12</v>
      </c>
      <c r="Q6305" s="63">
        <v>1.2781749580960001E-2</v>
      </c>
    </row>
    <row r="6306" spans="1:17">
      <c r="A6306" s="63" t="s">
        <v>79</v>
      </c>
      <c r="B6306" s="63" t="s">
        <v>44</v>
      </c>
      <c r="C6306" s="63" t="s">
        <v>57</v>
      </c>
      <c r="D6306" s="63">
        <v>17</v>
      </c>
      <c r="E6306" s="63">
        <v>1.98491</v>
      </c>
      <c r="F6306" s="63">
        <v>2.1707269999999999</v>
      </c>
      <c r="G6306" s="63">
        <v>0.1858175</v>
      </c>
      <c r="H6306" s="63">
        <v>43.074599999999997</v>
      </c>
      <c r="I6306" s="63">
        <v>4.0929899999999998E-2</v>
      </c>
      <c r="J6306" s="63">
        <v>0.12653059999999999</v>
      </c>
      <c r="K6306" s="63">
        <v>0.1858175</v>
      </c>
      <c r="L6306" s="63">
        <v>0.2451043</v>
      </c>
      <c r="M6306" s="63">
        <v>0.33070509999999997</v>
      </c>
      <c r="N6306" s="63">
        <v>67</v>
      </c>
      <c r="O6306" s="63">
        <v>0.1130564</v>
      </c>
      <c r="P6306" s="63">
        <v>12</v>
      </c>
      <c r="Q6306" s="63">
        <v>1.2781749580960001E-2</v>
      </c>
    </row>
    <row r="6307" spans="1:17">
      <c r="A6307" s="63" t="s">
        <v>79</v>
      </c>
      <c r="B6307" s="63" t="s">
        <v>44</v>
      </c>
      <c r="C6307" s="63" t="s">
        <v>57</v>
      </c>
      <c r="D6307" s="63">
        <v>18</v>
      </c>
      <c r="E6307" s="63">
        <v>2.5238360000000002</v>
      </c>
      <c r="F6307" s="63">
        <v>2.6028880000000001</v>
      </c>
      <c r="G6307" s="63">
        <v>7.9052399999999995E-2</v>
      </c>
      <c r="H6307" s="63">
        <v>39.574599999999997</v>
      </c>
      <c r="I6307" s="63">
        <v>-6.5835099999999994E-2</v>
      </c>
      <c r="J6307" s="63">
        <v>1.9765600000000001E-2</v>
      </c>
      <c r="K6307" s="63">
        <v>7.9052399999999995E-2</v>
      </c>
      <c r="L6307" s="63">
        <v>0.1383393</v>
      </c>
      <c r="M6307" s="63">
        <v>0.22394</v>
      </c>
      <c r="N6307" s="63">
        <v>67</v>
      </c>
      <c r="O6307" s="63">
        <v>0.1130564</v>
      </c>
      <c r="P6307" s="63">
        <v>12</v>
      </c>
      <c r="Q6307" s="63">
        <v>1.2781749580960001E-2</v>
      </c>
    </row>
    <row r="6308" spans="1:17">
      <c r="A6308" s="63" t="s">
        <v>79</v>
      </c>
      <c r="B6308" s="63" t="s">
        <v>44</v>
      </c>
      <c r="C6308" s="63" t="s">
        <v>57</v>
      </c>
      <c r="D6308" s="63">
        <v>19</v>
      </c>
      <c r="E6308" s="63">
        <v>2.7131539999999998</v>
      </c>
      <c r="F6308" s="63">
        <v>2.6483850000000002</v>
      </c>
      <c r="G6308" s="63">
        <v>-6.4768300000000001E-2</v>
      </c>
      <c r="H6308" s="63">
        <v>37.5672</v>
      </c>
      <c r="I6308" s="63">
        <v>-0.20965590000000001</v>
      </c>
      <c r="J6308" s="63">
        <v>-0.1240551</v>
      </c>
      <c r="K6308" s="63">
        <v>-6.4768300000000001E-2</v>
      </c>
      <c r="L6308" s="63">
        <v>-5.4815000000000003E-3</v>
      </c>
      <c r="M6308" s="63">
        <v>8.0119300000000004E-2</v>
      </c>
      <c r="N6308" s="63">
        <v>67</v>
      </c>
      <c r="O6308" s="63">
        <v>0.1130564</v>
      </c>
      <c r="P6308" s="63">
        <v>12</v>
      </c>
      <c r="Q6308" s="63">
        <v>1.2781749580960001E-2</v>
      </c>
    </row>
    <row r="6309" spans="1:17">
      <c r="A6309" s="63" t="s">
        <v>79</v>
      </c>
      <c r="B6309" s="63" t="s">
        <v>44</v>
      </c>
      <c r="C6309" s="63" t="s">
        <v>57</v>
      </c>
      <c r="D6309" s="63">
        <v>20</v>
      </c>
      <c r="E6309" s="63">
        <v>2.6082190000000001</v>
      </c>
      <c r="F6309" s="63">
        <v>2.4930500000000002</v>
      </c>
      <c r="G6309" s="63">
        <v>-0.1151683</v>
      </c>
      <c r="H6309" s="63">
        <v>35.574599999999997</v>
      </c>
      <c r="I6309" s="63">
        <v>-0.26005590000000001</v>
      </c>
      <c r="J6309" s="63">
        <v>-0.1744552</v>
      </c>
      <c r="K6309" s="63">
        <v>-0.1151683</v>
      </c>
      <c r="L6309" s="63">
        <v>-5.5881500000000001E-2</v>
      </c>
      <c r="M6309" s="63">
        <v>2.9719300000000001E-2</v>
      </c>
      <c r="N6309" s="63">
        <v>67</v>
      </c>
      <c r="O6309" s="63">
        <v>0.1130564</v>
      </c>
      <c r="P6309" s="63">
        <v>12</v>
      </c>
      <c r="Q6309" s="63">
        <v>1.2781749580960001E-2</v>
      </c>
    </row>
    <row r="6310" spans="1:17">
      <c r="A6310" s="63" t="s">
        <v>79</v>
      </c>
      <c r="B6310" s="63" t="s">
        <v>44</v>
      </c>
      <c r="C6310" s="63" t="s">
        <v>57</v>
      </c>
      <c r="D6310" s="63">
        <v>21</v>
      </c>
      <c r="E6310" s="63">
        <v>2.502748</v>
      </c>
      <c r="F6310" s="63">
        <v>2.354889</v>
      </c>
      <c r="G6310" s="63">
        <v>-0.14785860000000001</v>
      </c>
      <c r="H6310" s="63">
        <v>34.5672</v>
      </c>
      <c r="I6310" s="63">
        <v>-0.29274620000000001</v>
      </c>
      <c r="J6310" s="63">
        <v>-0.20714550000000001</v>
      </c>
      <c r="K6310" s="63">
        <v>-0.14785860000000001</v>
      </c>
      <c r="L6310" s="63">
        <v>-8.8571800000000006E-2</v>
      </c>
      <c r="M6310" s="63">
        <v>-2.9710000000000001E-3</v>
      </c>
      <c r="N6310" s="63">
        <v>67</v>
      </c>
      <c r="O6310" s="63">
        <v>0.1130564</v>
      </c>
      <c r="P6310" s="63">
        <v>12</v>
      </c>
      <c r="Q6310" s="63">
        <v>1.2781749580960001E-2</v>
      </c>
    </row>
    <row r="6311" spans="1:17">
      <c r="A6311" s="63" t="s">
        <v>79</v>
      </c>
      <c r="B6311" s="63" t="s">
        <v>44</v>
      </c>
      <c r="C6311" s="63" t="s">
        <v>57</v>
      </c>
      <c r="D6311" s="63">
        <v>22</v>
      </c>
      <c r="E6311" s="63">
        <v>2.2547079999999999</v>
      </c>
      <c r="F6311" s="63">
        <v>2.1064210000000001</v>
      </c>
      <c r="G6311" s="63">
        <v>-0.14828659999999999</v>
      </c>
      <c r="H6311" s="63">
        <v>33.0672</v>
      </c>
      <c r="I6311" s="63">
        <v>-0.2931742</v>
      </c>
      <c r="J6311" s="63">
        <v>-0.20757339999999999</v>
      </c>
      <c r="K6311" s="63">
        <v>-0.14828659999999999</v>
      </c>
      <c r="L6311" s="63">
        <v>-8.8999700000000001E-2</v>
      </c>
      <c r="M6311" s="63">
        <v>-3.3990000000000001E-3</v>
      </c>
      <c r="N6311" s="63">
        <v>67</v>
      </c>
      <c r="O6311" s="63">
        <v>0.1130564</v>
      </c>
      <c r="P6311" s="63">
        <v>12</v>
      </c>
      <c r="Q6311" s="63">
        <v>1.2781749580960001E-2</v>
      </c>
    </row>
    <row r="6312" spans="1:17">
      <c r="A6312" s="63" t="s">
        <v>79</v>
      </c>
      <c r="B6312" s="63" t="s">
        <v>44</v>
      </c>
      <c r="C6312" s="63" t="s">
        <v>57</v>
      </c>
      <c r="D6312" s="63">
        <v>23</v>
      </c>
      <c r="E6312" s="63">
        <v>1.9377960000000001</v>
      </c>
      <c r="F6312" s="63">
        <v>1.7976179999999999</v>
      </c>
      <c r="G6312" s="63">
        <v>-0.14017840000000001</v>
      </c>
      <c r="H6312" s="63">
        <v>32.074599999999997</v>
      </c>
      <c r="I6312" s="63">
        <v>-0.28506599999999999</v>
      </c>
      <c r="J6312" s="63">
        <v>-0.19946530000000001</v>
      </c>
      <c r="K6312" s="63">
        <v>-0.14017840000000001</v>
      </c>
      <c r="L6312" s="63">
        <v>-8.0891599999999994E-2</v>
      </c>
      <c r="M6312" s="63">
        <v>4.7092000000000002E-3</v>
      </c>
      <c r="N6312" s="63">
        <v>67</v>
      </c>
      <c r="O6312" s="63">
        <v>0.1130564</v>
      </c>
      <c r="P6312" s="63">
        <v>12</v>
      </c>
      <c r="Q6312" s="63">
        <v>1.2781749580960001E-2</v>
      </c>
    </row>
    <row r="6313" spans="1:17">
      <c r="A6313" s="63" t="s">
        <v>79</v>
      </c>
      <c r="B6313" s="63" t="s">
        <v>44</v>
      </c>
      <c r="C6313" s="63" t="s">
        <v>57</v>
      </c>
      <c r="D6313" s="63">
        <v>24</v>
      </c>
      <c r="E6313" s="63">
        <v>1.5298099999999999</v>
      </c>
      <c r="F6313" s="63">
        <v>1.387718</v>
      </c>
      <c r="G6313" s="63">
        <v>-0.14209160000000001</v>
      </c>
      <c r="H6313" s="63">
        <v>31.0746</v>
      </c>
      <c r="I6313" s="63">
        <v>-0.28697919999999999</v>
      </c>
      <c r="J6313" s="63">
        <v>-0.20137849999999999</v>
      </c>
      <c r="K6313" s="63">
        <v>-0.14209160000000001</v>
      </c>
      <c r="L6313" s="63">
        <v>-8.2804799999999998E-2</v>
      </c>
      <c r="M6313" s="63">
        <v>2.7959999999999999E-3</v>
      </c>
      <c r="N6313" s="63">
        <v>67</v>
      </c>
      <c r="O6313" s="63">
        <v>0.1130564</v>
      </c>
      <c r="P6313" s="63">
        <v>12</v>
      </c>
      <c r="Q6313" s="63">
        <v>1.2781749580960001E-2</v>
      </c>
    </row>
    <row r="6314" spans="1:17">
      <c r="A6314" s="63" t="s">
        <v>79</v>
      </c>
      <c r="B6314" s="63" t="s">
        <v>44</v>
      </c>
      <c r="C6314" s="63" t="s">
        <v>63</v>
      </c>
      <c r="D6314" s="63">
        <v>1</v>
      </c>
      <c r="E6314" s="63">
        <v>1.100895</v>
      </c>
      <c r="F6314" s="63">
        <v>0.95599100000000004</v>
      </c>
      <c r="G6314" s="63">
        <v>-0.1449038</v>
      </c>
      <c r="H6314" s="63">
        <v>37.977600000000002</v>
      </c>
      <c r="I6314" s="63">
        <v>-0.28979139999999998</v>
      </c>
      <c r="J6314" s="63">
        <v>-0.2041906</v>
      </c>
      <c r="K6314" s="63">
        <v>-0.1449038</v>
      </c>
      <c r="L6314" s="63">
        <v>-8.5616899999999996E-2</v>
      </c>
      <c r="M6314" s="63">
        <v>-1.6200000000000001E-5</v>
      </c>
      <c r="N6314" s="63">
        <v>67</v>
      </c>
      <c r="O6314" s="63">
        <v>0.1130564</v>
      </c>
      <c r="P6314" s="63">
        <v>1</v>
      </c>
      <c r="Q6314" s="63">
        <v>1.2781749580960001E-2</v>
      </c>
    </row>
    <row r="6315" spans="1:17">
      <c r="A6315" s="63" t="s">
        <v>79</v>
      </c>
      <c r="B6315" s="63" t="s">
        <v>44</v>
      </c>
      <c r="C6315" s="63" t="s">
        <v>63</v>
      </c>
      <c r="D6315" s="63">
        <v>2</v>
      </c>
      <c r="E6315" s="63">
        <v>1.032575</v>
      </c>
      <c r="F6315" s="63">
        <v>0.87175939999999996</v>
      </c>
      <c r="G6315" s="63">
        <v>-0.16081580000000001</v>
      </c>
      <c r="H6315" s="63">
        <v>37.6327</v>
      </c>
      <c r="I6315" s="63">
        <v>-0.30570340000000001</v>
      </c>
      <c r="J6315" s="63">
        <v>-0.22010270000000001</v>
      </c>
      <c r="K6315" s="63">
        <v>-0.16081580000000001</v>
      </c>
      <c r="L6315" s="63">
        <v>-0.10152899999999999</v>
      </c>
      <c r="M6315" s="63">
        <v>-1.59282E-2</v>
      </c>
      <c r="N6315" s="63">
        <v>67</v>
      </c>
      <c r="O6315" s="63">
        <v>0.1130564</v>
      </c>
      <c r="P6315" s="63">
        <v>1</v>
      </c>
      <c r="Q6315" s="63">
        <v>1.2781749580960001E-2</v>
      </c>
    </row>
    <row r="6316" spans="1:17">
      <c r="A6316" s="63" t="s">
        <v>79</v>
      </c>
      <c r="B6316" s="63" t="s">
        <v>44</v>
      </c>
      <c r="C6316" s="63" t="s">
        <v>63</v>
      </c>
      <c r="D6316" s="63">
        <v>3</v>
      </c>
      <c r="E6316" s="63">
        <v>1.0303979999999999</v>
      </c>
      <c r="F6316" s="63">
        <v>0.87400180000000005</v>
      </c>
      <c r="G6316" s="63">
        <v>-0.15639639999999999</v>
      </c>
      <c r="H6316" s="63">
        <v>37.565199999999997</v>
      </c>
      <c r="I6316" s="63">
        <v>-0.301284</v>
      </c>
      <c r="J6316" s="63">
        <v>-0.21568329999999999</v>
      </c>
      <c r="K6316" s="63">
        <v>-0.15639639999999999</v>
      </c>
      <c r="L6316" s="63">
        <v>-9.7109600000000004E-2</v>
      </c>
      <c r="M6316" s="63">
        <v>-1.1508900000000001E-2</v>
      </c>
      <c r="N6316" s="63">
        <v>67</v>
      </c>
      <c r="O6316" s="63">
        <v>0.1130564</v>
      </c>
      <c r="P6316" s="63">
        <v>1</v>
      </c>
      <c r="Q6316" s="63">
        <v>1.2781749580960001E-2</v>
      </c>
    </row>
    <row r="6317" spans="1:17">
      <c r="A6317" s="63" t="s">
        <v>79</v>
      </c>
      <c r="B6317" s="63" t="s">
        <v>44</v>
      </c>
      <c r="C6317" s="63" t="s">
        <v>63</v>
      </c>
      <c r="D6317" s="63">
        <v>4</v>
      </c>
      <c r="E6317" s="63">
        <v>1.048705</v>
      </c>
      <c r="F6317" s="63">
        <v>0.89085499999999995</v>
      </c>
      <c r="G6317" s="63">
        <v>-0.1578503</v>
      </c>
      <c r="H6317" s="63">
        <v>37.2774</v>
      </c>
      <c r="I6317" s="63">
        <v>-0.3027379</v>
      </c>
      <c r="J6317" s="63">
        <v>-0.2171371</v>
      </c>
      <c r="K6317" s="63">
        <v>-0.1578503</v>
      </c>
      <c r="L6317" s="63">
        <v>-9.8563399999999995E-2</v>
      </c>
      <c r="M6317" s="63">
        <v>-1.2962700000000001E-2</v>
      </c>
      <c r="N6317" s="63">
        <v>67</v>
      </c>
      <c r="O6317" s="63">
        <v>0.1130564</v>
      </c>
      <c r="P6317" s="63">
        <v>1</v>
      </c>
      <c r="Q6317" s="63">
        <v>1.2781749580960001E-2</v>
      </c>
    </row>
    <row r="6318" spans="1:17">
      <c r="A6318" s="63" t="s">
        <v>79</v>
      </c>
      <c r="B6318" s="63" t="s">
        <v>44</v>
      </c>
      <c r="C6318" s="63" t="s">
        <v>63</v>
      </c>
      <c r="D6318" s="63">
        <v>5</v>
      </c>
      <c r="E6318" s="63">
        <v>1.089858</v>
      </c>
      <c r="F6318" s="63">
        <v>0.93276510000000001</v>
      </c>
      <c r="G6318" s="63">
        <v>-0.1570928</v>
      </c>
      <c r="H6318" s="63">
        <v>37.192399999999999</v>
      </c>
      <c r="I6318" s="63">
        <v>-0.30198039999999998</v>
      </c>
      <c r="J6318" s="63">
        <v>-0.21637960000000001</v>
      </c>
      <c r="K6318" s="63">
        <v>-0.1570928</v>
      </c>
      <c r="L6318" s="63">
        <v>-9.7806000000000004E-2</v>
      </c>
      <c r="M6318" s="63">
        <v>-1.2205199999999999E-2</v>
      </c>
      <c r="N6318" s="63">
        <v>67</v>
      </c>
      <c r="O6318" s="63">
        <v>0.1130564</v>
      </c>
      <c r="P6318" s="63">
        <v>1</v>
      </c>
      <c r="Q6318" s="63">
        <v>1.2781749580960001E-2</v>
      </c>
    </row>
    <row r="6319" spans="1:17">
      <c r="A6319" s="63" t="s">
        <v>79</v>
      </c>
      <c r="B6319" s="63" t="s">
        <v>44</v>
      </c>
      <c r="C6319" s="63" t="s">
        <v>63</v>
      </c>
      <c r="D6319" s="63">
        <v>6</v>
      </c>
      <c r="E6319" s="63">
        <v>1.259644</v>
      </c>
      <c r="F6319" s="63">
        <v>1.0244059999999999</v>
      </c>
      <c r="G6319" s="63">
        <v>-0.23523769999999999</v>
      </c>
      <c r="H6319" s="63">
        <v>37.098599999999998</v>
      </c>
      <c r="I6319" s="63">
        <v>-0.3801253</v>
      </c>
      <c r="J6319" s="63">
        <v>-0.29452460000000003</v>
      </c>
      <c r="K6319" s="63">
        <v>-0.23523769999999999</v>
      </c>
      <c r="L6319" s="63">
        <v>-0.17595089999999999</v>
      </c>
      <c r="M6319" s="63">
        <v>-9.0350100000000003E-2</v>
      </c>
      <c r="N6319" s="63">
        <v>67</v>
      </c>
      <c r="O6319" s="63">
        <v>0.1130564</v>
      </c>
      <c r="P6319" s="63">
        <v>1</v>
      </c>
      <c r="Q6319" s="63">
        <v>1.2781749580960001E-2</v>
      </c>
    </row>
    <row r="6320" spans="1:17">
      <c r="A6320" s="63" t="s">
        <v>79</v>
      </c>
      <c r="B6320" s="63" t="s">
        <v>44</v>
      </c>
      <c r="C6320" s="63" t="s">
        <v>63</v>
      </c>
      <c r="D6320" s="63">
        <v>7</v>
      </c>
      <c r="E6320" s="63">
        <v>1.6197980000000001</v>
      </c>
      <c r="F6320" s="63">
        <v>1.4206209999999999</v>
      </c>
      <c r="G6320" s="63">
        <v>-0.19917679999999999</v>
      </c>
      <c r="H6320" s="63">
        <v>36.9069</v>
      </c>
      <c r="I6320" s="63">
        <v>-0.34406439999999999</v>
      </c>
      <c r="J6320" s="63">
        <v>-0.25846360000000002</v>
      </c>
      <c r="K6320" s="63">
        <v>-0.19917679999999999</v>
      </c>
      <c r="L6320" s="63">
        <v>-0.13988999999999999</v>
      </c>
      <c r="M6320" s="63">
        <v>-5.4289200000000003E-2</v>
      </c>
      <c r="N6320" s="63">
        <v>67</v>
      </c>
      <c r="O6320" s="63">
        <v>0.1130564</v>
      </c>
      <c r="P6320" s="63">
        <v>1</v>
      </c>
      <c r="Q6320" s="63">
        <v>1.2781749580960001E-2</v>
      </c>
    </row>
    <row r="6321" spans="1:17">
      <c r="A6321" s="63" t="s">
        <v>79</v>
      </c>
      <c r="B6321" s="63" t="s">
        <v>44</v>
      </c>
      <c r="C6321" s="63" t="s">
        <v>63</v>
      </c>
      <c r="D6321" s="63">
        <v>8</v>
      </c>
      <c r="E6321" s="63">
        <v>1.838722</v>
      </c>
      <c r="F6321" s="63">
        <v>1.7547699999999999</v>
      </c>
      <c r="G6321" s="63">
        <v>-8.3951799999999993E-2</v>
      </c>
      <c r="H6321" s="63">
        <v>36.959099999999999</v>
      </c>
      <c r="I6321" s="63">
        <v>-0.2288394</v>
      </c>
      <c r="J6321" s="63">
        <v>-0.1432387</v>
      </c>
      <c r="K6321" s="63">
        <v>-8.3951799999999993E-2</v>
      </c>
      <c r="L6321" s="63">
        <v>-2.4664999999999999E-2</v>
      </c>
      <c r="M6321" s="63">
        <v>6.0935799999999998E-2</v>
      </c>
      <c r="N6321" s="63">
        <v>67</v>
      </c>
      <c r="O6321" s="63">
        <v>0.1130564</v>
      </c>
      <c r="P6321" s="63">
        <v>1</v>
      </c>
      <c r="Q6321" s="63">
        <v>1.2781749580960001E-2</v>
      </c>
    </row>
    <row r="6322" spans="1:17">
      <c r="A6322" s="63" t="s">
        <v>79</v>
      </c>
      <c r="B6322" s="63" t="s">
        <v>44</v>
      </c>
      <c r="C6322" s="63" t="s">
        <v>63</v>
      </c>
      <c r="D6322" s="63">
        <v>9</v>
      </c>
      <c r="E6322" s="63">
        <v>1.733333</v>
      </c>
      <c r="F6322" s="63">
        <v>1.8066660000000001</v>
      </c>
      <c r="G6322" s="63">
        <v>7.3333599999999999E-2</v>
      </c>
      <c r="H6322" s="63">
        <v>38.107999999999997</v>
      </c>
      <c r="I6322" s="63">
        <v>-7.1554000000000006E-2</v>
      </c>
      <c r="J6322" s="63">
        <v>1.40468E-2</v>
      </c>
      <c r="K6322" s="63">
        <v>7.3333599999999999E-2</v>
      </c>
      <c r="L6322" s="63">
        <v>0.1326205</v>
      </c>
      <c r="M6322" s="63">
        <v>0.2182212</v>
      </c>
      <c r="N6322" s="63">
        <v>67</v>
      </c>
      <c r="O6322" s="63">
        <v>0.1130564</v>
      </c>
      <c r="P6322" s="63">
        <v>1</v>
      </c>
      <c r="Q6322" s="63">
        <v>1.2781749580960001E-2</v>
      </c>
    </row>
    <row r="6323" spans="1:17">
      <c r="A6323" s="63" t="s">
        <v>79</v>
      </c>
      <c r="B6323" s="63" t="s">
        <v>44</v>
      </c>
      <c r="C6323" s="63" t="s">
        <v>63</v>
      </c>
      <c r="D6323" s="63">
        <v>10</v>
      </c>
      <c r="E6323" s="63">
        <v>1.685073</v>
      </c>
      <c r="F6323" s="63">
        <v>1.761317</v>
      </c>
      <c r="G6323" s="63">
        <v>7.62438E-2</v>
      </c>
      <c r="H6323" s="63">
        <v>39.752099999999999</v>
      </c>
      <c r="I6323" s="63">
        <v>-6.8643800000000005E-2</v>
      </c>
      <c r="J6323" s="63">
        <v>1.69569E-2</v>
      </c>
      <c r="K6323" s="63">
        <v>7.62438E-2</v>
      </c>
      <c r="L6323" s="63">
        <v>0.1355306</v>
      </c>
      <c r="M6323" s="63">
        <v>0.22113140000000001</v>
      </c>
      <c r="N6323" s="63">
        <v>67</v>
      </c>
      <c r="O6323" s="63">
        <v>0.1130564</v>
      </c>
      <c r="P6323" s="63">
        <v>1</v>
      </c>
      <c r="Q6323" s="63">
        <v>1.2781749580960001E-2</v>
      </c>
    </row>
    <row r="6324" spans="1:17">
      <c r="A6324" s="63" t="s">
        <v>79</v>
      </c>
      <c r="B6324" s="63" t="s">
        <v>44</v>
      </c>
      <c r="C6324" s="63" t="s">
        <v>63</v>
      </c>
      <c r="D6324" s="63">
        <v>11</v>
      </c>
      <c r="E6324" s="63">
        <v>1.583691</v>
      </c>
      <c r="F6324" s="63">
        <v>1.7383010000000001</v>
      </c>
      <c r="G6324" s="63">
        <v>0.15461030000000001</v>
      </c>
      <c r="H6324" s="63">
        <v>41.792299999999997</v>
      </c>
      <c r="I6324" s="63">
        <v>9.7227000000000008E-3</v>
      </c>
      <c r="J6324" s="63">
        <v>9.5323400000000003E-2</v>
      </c>
      <c r="K6324" s="63">
        <v>0.15461030000000001</v>
      </c>
      <c r="L6324" s="63">
        <v>0.21389710000000001</v>
      </c>
      <c r="M6324" s="63">
        <v>0.29949789999999998</v>
      </c>
      <c r="N6324" s="63">
        <v>67</v>
      </c>
      <c r="O6324" s="63">
        <v>0.1130564</v>
      </c>
      <c r="P6324" s="63">
        <v>1</v>
      </c>
      <c r="Q6324" s="63">
        <v>1.2781749580960001E-2</v>
      </c>
    </row>
    <row r="6325" spans="1:17">
      <c r="A6325" s="63" t="s">
        <v>79</v>
      </c>
      <c r="B6325" s="63" t="s">
        <v>44</v>
      </c>
      <c r="C6325" s="63" t="s">
        <v>63</v>
      </c>
      <c r="D6325" s="63">
        <v>12</v>
      </c>
      <c r="E6325" s="63">
        <v>1.5340689999999999</v>
      </c>
      <c r="F6325" s="63">
        <v>1.6698310000000001</v>
      </c>
      <c r="G6325" s="63">
        <v>0.13576170000000001</v>
      </c>
      <c r="H6325" s="63">
        <v>43.5886</v>
      </c>
      <c r="I6325" s="63">
        <v>-9.1258999999999993E-3</v>
      </c>
      <c r="J6325" s="63">
        <v>7.6474899999999998E-2</v>
      </c>
      <c r="K6325" s="63">
        <v>0.13576170000000001</v>
      </c>
      <c r="L6325" s="63">
        <v>0.19504859999999999</v>
      </c>
      <c r="M6325" s="63">
        <v>0.28064929999999999</v>
      </c>
      <c r="N6325" s="63">
        <v>67</v>
      </c>
      <c r="O6325" s="63">
        <v>0.1130564</v>
      </c>
      <c r="P6325" s="63">
        <v>1</v>
      </c>
      <c r="Q6325" s="63">
        <v>1.2781749580960001E-2</v>
      </c>
    </row>
    <row r="6326" spans="1:17">
      <c r="A6326" s="63" t="s">
        <v>79</v>
      </c>
      <c r="B6326" s="63" t="s">
        <v>44</v>
      </c>
      <c r="C6326" s="63" t="s">
        <v>63</v>
      </c>
      <c r="D6326" s="63">
        <v>13</v>
      </c>
      <c r="E6326" s="63">
        <v>1.384763</v>
      </c>
      <c r="F6326" s="63">
        <v>1.635926</v>
      </c>
      <c r="G6326" s="63">
        <v>0.25116240000000001</v>
      </c>
      <c r="H6326" s="63">
        <v>45.129100000000001</v>
      </c>
      <c r="I6326" s="63">
        <v>0.1062748</v>
      </c>
      <c r="J6326" s="63">
        <v>0.19187560000000001</v>
      </c>
      <c r="K6326" s="63">
        <v>0.25116240000000001</v>
      </c>
      <c r="L6326" s="63">
        <v>0.31044919999999998</v>
      </c>
      <c r="M6326" s="63">
        <v>0.39605000000000001</v>
      </c>
      <c r="N6326" s="63">
        <v>67</v>
      </c>
      <c r="O6326" s="63">
        <v>0.1130564</v>
      </c>
      <c r="P6326" s="63">
        <v>1</v>
      </c>
      <c r="Q6326" s="63">
        <v>1.2781749580960001E-2</v>
      </c>
    </row>
    <row r="6327" spans="1:17">
      <c r="A6327" s="63" t="s">
        <v>79</v>
      </c>
      <c r="B6327" s="63" t="s">
        <v>44</v>
      </c>
      <c r="C6327" s="63" t="s">
        <v>63</v>
      </c>
      <c r="D6327" s="63">
        <v>14</v>
      </c>
      <c r="E6327" s="63">
        <v>1.2522150000000001</v>
      </c>
      <c r="F6327" s="63">
        <v>1.541911</v>
      </c>
      <c r="G6327" s="63">
        <v>0.2896956</v>
      </c>
      <c r="H6327" s="63">
        <v>46.109699999999997</v>
      </c>
      <c r="I6327" s="63">
        <v>0.14480799999999999</v>
      </c>
      <c r="J6327" s="63">
        <v>0.2304088</v>
      </c>
      <c r="K6327" s="63">
        <v>0.2896956</v>
      </c>
      <c r="L6327" s="63">
        <v>0.34898249999999997</v>
      </c>
      <c r="M6327" s="63">
        <v>0.4345832</v>
      </c>
      <c r="N6327" s="63">
        <v>67</v>
      </c>
      <c r="O6327" s="63">
        <v>0.1130564</v>
      </c>
      <c r="P6327" s="63">
        <v>1</v>
      </c>
      <c r="Q6327" s="63">
        <v>1.2781749580960001E-2</v>
      </c>
    </row>
    <row r="6328" spans="1:17">
      <c r="A6328" s="63" t="s">
        <v>79</v>
      </c>
      <c r="B6328" s="63" t="s">
        <v>44</v>
      </c>
      <c r="C6328" s="63" t="s">
        <v>63</v>
      </c>
      <c r="D6328" s="63">
        <v>15</v>
      </c>
      <c r="E6328" s="63">
        <v>1.224024</v>
      </c>
      <c r="F6328" s="63">
        <v>1.4791339999999999</v>
      </c>
      <c r="G6328" s="63">
        <v>0.25511</v>
      </c>
      <c r="H6328" s="63">
        <v>46.718699999999998</v>
      </c>
      <c r="I6328" s="63">
        <v>0.1102224</v>
      </c>
      <c r="J6328" s="63">
        <v>0.1958232</v>
      </c>
      <c r="K6328" s="63">
        <v>0.25511</v>
      </c>
      <c r="L6328" s="63">
        <v>0.31439689999999998</v>
      </c>
      <c r="M6328" s="63">
        <v>0.39999760000000001</v>
      </c>
      <c r="N6328" s="63">
        <v>67</v>
      </c>
      <c r="O6328" s="63">
        <v>0.1130564</v>
      </c>
      <c r="P6328" s="63">
        <v>1</v>
      </c>
      <c r="Q6328" s="63">
        <v>1.2781749580960001E-2</v>
      </c>
    </row>
    <row r="6329" spans="1:17">
      <c r="A6329" s="63" t="s">
        <v>79</v>
      </c>
      <c r="B6329" s="63" t="s">
        <v>44</v>
      </c>
      <c r="C6329" s="63" t="s">
        <v>63</v>
      </c>
      <c r="D6329" s="63">
        <v>16</v>
      </c>
      <c r="E6329" s="63">
        <v>1.276737</v>
      </c>
      <c r="F6329" s="63">
        <v>1.494251</v>
      </c>
      <c r="G6329" s="63">
        <v>0.21751329999999999</v>
      </c>
      <c r="H6329" s="63">
        <v>47.016500000000001</v>
      </c>
      <c r="I6329" s="63">
        <v>7.2625700000000001E-2</v>
      </c>
      <c r="J6329" s="63">
        <v>0.15822649999999999</v>
      </c>
      <c r="K6329" s="63">
        <v>0.21751329999999999</v>
      </c>
      <c r="L6329" s="63">
        <v>0.2768002</v>
      </c>
      <c r="M6329" s="63">
        <v>0.36240090000000003</v>
      </c>
      <c r="N6329" s="63">
        <v>67</v>
      </c>
      <c r="O6329" s="63">
        <v>0.1130564</v>
      </c>
      <c r="P6329" s="63">
        <v>1</v>
      </c>
      <c r="Q6329" s="63">
        <v>1.2781749580960001E-2</v>
      </c>
    </row>
    <row r="6330" spans="1:17">
      <c r="A6330" s="63" t="s">
        <v>79</v>
      </c>
      <c r="B6330" s="63" t="s">
        <v>44</v>
      </c>
      <c r="C6330" s="63" t="s">
        <v>63</v>
      </c>
      <c r="D6330" s="63">
        <v>17</v>
      </c>
      <c r="E6330" s="63">
        <v>1.4219219999999999</v>
      </c>
      <c r="F6330" s="63">
        <v>1.6077399999999999</v>
      </c>
      <c r="G6330" s="63">
        <v>0.18581739999999999</v>
      </c>
      <c r="H6330" s="63">
        <v>45.949399999999997</v>
      </c>
      <c r="I6330" s="63">
        <v>4.0929800000000002E-2</v>
      </c>
      <c r="J6330" s="63">
        <v>0.12653049999999999</v>
      </c>
      <c r="K6330" s="63">
        <v>0.18581739999999999</v>
      </c>
      <c r="L6330" s="63">
        <v>0.24510419999999999</v>
      </c>
      <c r="M6330" s="63">
        <v>0.33070500000000003</v>
      </c>
      <c r="N6330" s="63">
        <v>67</v>
      </c>
      <c r="O6330" s="63">
        <v>0.1130564</v>
      </c>
      <c r="P6330" s="63">
        <v>1</v>
      </c>
      <c r="Q6330" s="63">
        <v>1.2781749580960001E-2</v>
      </c>
    </row>
    <row r="6331" spans="1:17">
      <c r="A6331" s="63" t="s">
        <v>79</v>
      </c>
      <c r="B6331" s="63" t="s">
        <v>44</v>
      </c>
      <c r="C6331" s="63" t="s">
        <v>63</v>
      </c>
      <c r="D6331" s="63">
        <v>18</v>
      </c>
      <c r="E6331" s="63">
        <v>1.8491089999999999</v>
      </c>
      <c r="F6331" s="63">
        <v>1.928161</v>
      </c>
      <c r="G6331" s="63">
        <v>7.9052700000000004E-2</v>
      </c>
      <c r="H6331" s="63">
        <v>43.967599999999997</v>
      </c>
      <c r="I6331" s="63">
        <v>-6.5834900000000002E-2</v>
      </c>
      <c r="J6331" s="63">
        <v>1.9765899999999999E-2</v>
      </c>
      <c r="K6331" s="63">
        <v>7.9052700000000004E-2</v>
      </c>
      <c r="L6331" s="63">
        <v>0.1383395</v>
      </c>
      <c r="M6331" s="63">
        <v>0.22394030000000001</v>
      </c>
      <c r="N6331" s="63">
        <v>67</v>
      </c>
      <c r="O6331" s="63">
        <v>0.1130564</v>
      </c>
      <c r="P6331" s="63">
        <v>1</v>
      </c>
      <c r="Q6331" s="63">
        <v>1.2781749580960001E-2</v>
      </c>
    </row>
    <row r="6332" spans="1:17">
      <c r="A6332" s="63" t="s">
        <v>79</v>
      </c>
      <c r="B6332" s="63" t="s">
        <v>44</v>
      </c>
      <c r="C6332" s="63" t="s">
        <v>63</v>
      </c>
      <c r="D6332" s="63">
        <v>19</v>
      </c>
      <c r="E6332" s="63">
        <v>2.1055160000000002</v>
      </c>
      <c r="F6332" s="63">
        <v>2.0407470000000001</v>
      </c>
      <c r="G6332" s="63">
        <v>-6.4768300000000001E-2</v>
      </c>
      <c r="H6332" s="63">
        <v>42.3949</v>
      </c>
      <c r="I6332" s="63">
        <v>-0.20965590000000001</v>
      </c>
      <c r="J6332" s="63">
        <v>-0.1240551</v>
      </c>
      <c r="K6332" s="63">
        <v>-6.4768300000000001E-2</v>
      </c>
      <c r="L6332" s="63">
        <v>-5.4815000000000003E-3</v>
      </c>
      <c r="M6332" s="63">
        <v>8.0119300000000004E-2</v>
      </c>
      <c r="N6332" s="63">
        <v>67</v>
      </c>
      <c r="O6332" s="63">
        <v>0.1130564</v>
      </c>
      <c r="P6332" s="63">
        <v>1</v>
      </c>
      <c r="Q6332" s="63">
        <v>1.2781749580960001E-2</v>
      </c>
    </row>
    <row r="6333" spans="1:17">
      <c r="A6333" s="63" t="s">
        <v>79</v>
      </c>
      <c r="B6333" s="63" t="s">
        <v>44</v>
      </c>
      <c r="C6333" s="63" t="s">
        <v>63</v>
      </c>
      <c r="D6333" s="63">
        <v>20</v>
      </c>
      <c r="E6333" s="63">
        <v>2.0982820000000002</v>
      </c>
      <c r="F6333" s="63">
        <v>1.983114</v>
      </c>
      <c r="G6333" s="63">
        <v>-0.1151681</v>
      </c>
      <c r="H6333" s="63">
        <v>41.136299999999999</v>
      </c>
      <c r="I6333" s="63">
        <v>-0.2600557</v>
      </c>
      <c r="J6333" s="63">
        <v>-0.1744549</v>
      </c>
      <c r="K6333" s="63">
        <v>-0.1151681</v>
      </c>
      <c r="L6333" s="63">
        <v>-5.5881300000000002E-2</v>
      </c>
      <c r="M6333" s="63">
        <v>2.9719499999999999E-2</v>
      </c>
      <c r="N6333" s="63">
        <v>67</v>
      </c>
      <c r="O6333" s="63">
        <v>0.1130564</v>
      </c>
      <c r="P6333" s="63">
        <v>1</v>
      </c>
      <c r="Q6333" s="63">
        <v>1.2781749580960001E-2</v>
      </c>
    </row>
    <row r="6334" spans="1:17">
      <c r="A6334" s="63" t="s">
        <v>79</v>
      </c>
      <c r="B6334" s="63" t="s">
        <v>44</v>
      </c>
      <c r="C6334" s="63" t="s">
        <v>63</v>
      </c>
      <c r="D6334" s="63">
        <v>21</v>
      </c>
      <c r="E6334" s="63">
        <v>2.0578509999999999</v>
      </c>
      <c r="F6334" s="63">
        <v>1.9099930000000001</v>
      </c>
      <c r="G6334" s="63">
        <v>-0.14785870000000001</v>
      </c>
      <c r="H6334" s="63">
        <v>40.310200000000002</v>
      </c>
      <c r="I6334" s="63">
        <v>-0.29274630000000001</v>
      </c>
      <c r="J6334" s="63">
        <v>-0.20714560000000001</v>
      </c>
      <c r="K6334" s="63">
        <v>-0.14785870000000001</v>
      </c>
      <c r="L6334" s="63">
        <v>-8.8571899999999995E-2</v>
      </c>
      <c r="M6334" s="63">
        <v>-2.9711E-3</v>
      </c>
      <c r="N6334" s="63">
        <v>67</v>
      </c>
      <c r="O6334" s="63">
        <v>0.1130564</v>
      </c>
      <c r="P6334" s="63">
        <v>1</v>
      </c>
      <c r="Q6334" s="63">
        <v>1.2781749580960001E-2</v>
      </c>
    </row>
    <row r="6335" spans="1:17">
      <c r="A6335" s="63" t="s">
        <v>79</v>
      </c>
      <c r="B6335" s="63" t="s">
        <v>44</v>
      </c>
      <c r="C6335" s="63" t="s">
        <v>63</v>
      </c>
      <c r="D6335" s="63">
        <v>22</v>
      </c>
      <c r="E6335" s="63">
        <v>1.867675</v>
      </c>
      <c r="F6335" s="63">
        <v>1.7193879999999999</v>
      </c>
      <c r="G6335" s="63">
        <v>-0.14828659999999999</v>
      </c>
      <c r="H6335" s="63">
        <v>39.509099999999997</v>
      </c>
      <c r="I6335" s="63">
        <v>-0.2931742</v>
      </c>
      <c r="J6335" s="63">
        <v>-0.20757339999999999</v>
      </c>
      <c r="K6335" s="63">
        <v>-0.14828659999999999</v>
      </c>
      <c r="L6335" s="63">
        <v>-8.8999700000000001E-2</v>
      </c>
      <c r="M6335" s="63">
        <v>-3.3990000000000001E-3</v>
      </c>
      <c r="N6335" s="63">
        <v>67</v>
      </c>
      <c r="O6335" s="63">
        <v>0.1130564</v>
      </c>
      <c r="P6335" s="63">
        <v>1</v>
      </c>
      <c r="Q6335" s="63">
        <v>1.2781749580960001E-2</v>
      </c>
    </row>
    <row r="6336" spans="1:17">
      <c r="A6336" s="63" t="s">
        <v>79</v>
      </c>
      <c r="B6336" s="63" t="s">
        <v>44</v>
      </c>
      <c r="C6336" s="63" t="s">
        <v>63</v>
      </c>
      <c r="D6336" s="63">
        <v>23</v>
      </c>
      <c r="E6336" s="63">
        <v>1.6083769999999999</v>
      </c>
      <c r="F6336" s="63">
        <v>1.468199</v>
      </c>
      <c r="G6336" s="63">
        <v>-0.14017840000000001</v>
      </c>
      <c r="H6336" s="63">
        <v>38.855899999999998</v>
      </c>
      <c r="I6336" s="63">
        <v>-0.28506599999999999</v>
      </c>
      <c r="J6336" s="63">
        <v>-0.19946530000000001</v>
      </c>
      <c r="K6336" s="63">
        <v>-0.14017840000000001</v>
      </c>
      <c r="L6336" s="63">
        <v>-8.0891599999999994E-2</v>
      </c>
      <c r="M6336" s="63">
        <v>4.7092000000000002E-3</v>
      </c>
      <c r="N6336" s="63">
        <v>67</v>
      </c>
      <c r="O6336" s="63">
        <v>0.1130564</v>
      </c>
      <c r="P6336" s="63">
        <v>1</v>
      </c>
      <c r="Q6336" s="63">
        <v>1.2781749580960001E-2</v>
      </c>
    </row>
    <row r="6337" spans="1:17">
      <c r="A6337" s="63" t="s">
        <v>79</v>
      </c>
      <c r="B6337" s="63" t="s">
        <v>44</v>
      </c>
      <c r="C6337" s="63" t="s">
        <v>63</v>
      </c>
      <c r="D6337" s="63">
        <v>24</v>
      </c>
      <c r="E6337" s="63">
        <v>1.304765</v>
      </c>
      <c r="F6337" s="63">
        <v>1.162674</v>
      </c>
      <c r="G6337" s="63">
        <v>-0.14209160000000001</v>
      </c>
      <c r="H6337" s="63">
        <v>38.373100000000001</v>
      </c>
      <c r="I6337" s="63">
        <v>-0.28697919999999999</v>
      </c>
      <c r="J6337" s="63">
        <v>-0.20137849999999999</v>
      </c>
      <c r="K6337" s="63">
        <v>-0.14209160000000001</v>
      </c>
      <c r="L6337" s="63">
        <v>-8.2804799999999998E-2</v>
      </c>
      <c r="M6337" s="63">
        <v>2.7959999999999999E-3</v>
      </c>
      <c r="N6337" s="63">
        <v>67</v>
      </c>
      <c r="O6337" s="63">
        <v>0.1130564</v>
      </c>
      <c r="P6337" s="63">
        <v>1</v>
      </c>
      <c r="Q6337" s="63">
        <v>1.2781749580960001E-2</v>
      </c>
    </row>
    <row r="6338" spans="1:17">
      <c r="A6338" s="63" t="s">
        <v>79</v>
      </c>
      <c r="B6338" s="63" t="s">
        <v>44</v>
      </c>
      <c r="C6338" s="63" t="s">
        <v>64</v>
      </c>
      <c r="D6338" s="63">
        <v>1</v>
      </c>
      <c r="E6338" s="63">
        <v>1.012497</v>
      </c>
      <c r="F6338" s="63">
        <v>0.86759319999999995</v>
      </c>
      <c r="G6338" s="63">
        <v>-0.1449037</v>
      </c>
      <c r="H6338" s="63">
        <v>47.863399999999999</v>
      </c>
      <c r="I6338" s="63">
        <v>-0.28979129999999997</v>
      </c>
      <c r="J6338" s="63">
        <v>-0.2041906</v>
      </c>
      <c r="K6338" s="63">
        <v>-0.1449037</v>
      </c>
      <c r="L6338" s="63">
        <v>-8.5616899999999996E-2</v>
      </c>
      <c r="M6338" s="63">
        <v>-1.6099999999999998E-5</v>
      </c>
      <c r="N6338" s="63">
        <v>67</v>
      </c>
      <c r="O6338" s="63">
        <v>0.1130564</v>
      </c>
      <c r="P6338" s="63">
        <v>2</v>
      </c>
      <c r="Q6338" s="63">
        <v>1.2781749580960001E-2</v>
      </c>
    </row>
    <row r="6339" spans="1:17">
      <c r="A6339" s="63" t="s">
        <v>79</v>
      </c>
      <c r="B6339" s="63" t="s">
        <v>44</v>
      </c>
      <c r="C6339" s="63" t="s">
        <v>64</v>
      </c>
      <c r="D6339" s="63">
        <v>2</v>
      </c>
      <c r="E6339" s="63">
        <v>0.94578589999999996</v>
      </c>
      <c r="F6339" s="63">
        <v>0.7849701</v>
      </c>
      <c r="G6339" s="63">
        <v>-0.16081580000000001</v>
      </c>
      <c r="H6339" s="63">
        <v>46.744799999999998</v>
      </c>
      <c r="I6339" s="63">
        <v>-0.30570340000000001</v>
      </c>
      <c r="J6339" s="63">
        <v>-0.22010260000000001</v>
      </c>
      <c r="K6339" s="63">
        <v>-0.16081580000000001</v>
      </c>
      <c r="L6339" s="63">
        <v>-0.10152890000000001</v>
      </c>
      <c r="M6339" s="63">
        <v>-1.59282E-2</v>
      </c>
      <c r="N6339" s="63">
        <v>67</v>
      </c>
      <c r="O6339" s="63">
        <v>0.1130564</v>
      </c>
      <c r="P6339" s="63">
        <v>2</v>
      </c>
      <c r="Q6339" s="63">
        <v>1.2781749580960001E-2</v>
      </c>
    </row>
    <row r="6340" spans="1:17">
      <c r="A6340" s="63" t="s">
        <v>79</v>
      </c>
      <c r="B6340" s="63" t="s">
        <v>44</v>
      </c>
      <c r="C6340" s="63" t="s">
        <v>64</v>
      </c>
      <c r="D6340" s="63">
        <v>3</v>
      </c>
      <c r="E6340" s="63">
        <v>0.93655259999999996</v>
      </c>
      <c r="F6340" s="63">
        <v>0.78015619999999997</v>
      </c>
      <c r="G6340" s="63">
        <v>-0.15639639999999999</v>
      </c>
      <c r="H6340" s="63">
        <v>45.922400000000003</v>
      </c>
      <c r="I6340" s="63">
        <v>-0.301284</v>
      </c>
      <c r="J6340" s="63">
        <v>-0.21568329999999999</v>
      </c>
      <c r="K6340" s="63">
        <v>-0.15639639999999999</v>
      </c>
      <c r="L6340" s="63">
        <v>-9.7109600000000004E-2</v>
      </c>
      <c r="M6340" s="63">
        <v>-1.1508900000000001E-2</v>
      </c>
      <c r="N6340" s="63">
        <v>67</v>
      </c>
      <c r="O6340" s="63">
        <v>0.1130564</v>
      </c>
      <c r="P6340" s="63">
        <v>2</v>
      </c>
      <c r="Q6340" s="63">
        <v>1.2781749580960001E-2</v>
      </c>
    </row>
    <row r="6341" spans="1:17">
      <c r="A6341" s="63" t="s">
        <v>79</v>
      </c>
      <c r="B6341" s="63" t="s">
        <v>44</v>
      </c>
      <c r="C6341" s="63" t="s">
        <v>64</v>
      </c>
      <c r="D6341" s="63">
        <v>4</v>
      </c>
      <c r="E6341" s="63">
        <v>0.97759189999999996</v>
      </c>
      <c r="F6341" s="63">
        <v>0.81974159999999996</v>
      </c>
      <c r="G6341" s="63">
        <v>-0.1578503</v>
      </c>
      <c r="H6341" s="63">
        <v>44.902999999999999</v>
      </c>
      <c r="I6341" s="63">
        <v>-0.3027379</v>
      </c>
      <c r="J6341" s="63">
        <v>-0.2171371</v>
      </c>
      <c r="K6341" s="63">
        <v>-0.1578503</v>
      </c>
      <c r="L6341" s="63">
        <v>-9.8563399999999995E-2</v>
      </c>
      <c r="M6341" s="63">
        <v>-1.2962700000000001E-2</v>
      </c>
      <c r="N6341" s="63">
        <v>67</v>
      </c>
      <c r="O6341" s="63">
        <v>0.1130564</v>
      </c>
      <c r="P6341" s="63">
        <v>2</v>
      </c>
      <c r="Q6341" s="63">
        <v>1.2781749580960001E-2</v>
      </c>
    </row>
    <row r="6342" spans="1:17">
      <c r="A6342" s="63" t="s">
        <v>79</v>
      </c>
      <c r="B6342" s="63" t="s">
        <v>44</v>
      </c>
      <c r="C6342" s="63" t="s">
        <v>64</v>
      </c>
      <c r="D6342" s="63">
        <v>5</v>
      </c>
      <c r="E6342" s="63">
        <v>1.019703</v>
      </c>
      <c r="F6342" s="63">
        <v>0.86261060000000001</v>
      </c>
      <c r="G6342" s="63">
        <v>-0.1570928</v>
      </c>
      <c r="H6342" s="63">
        <v>44.114199999999997</v>
      </c>
      <c r="I6342" s="63">
        <v>-0.30198029999999998</v>
      </c>
      <c r="J6342" s="63">
        <v>-0.21637960000000001</v>
      </c>
      <c r="K6342" s="63">
        <v>-0.1570928</v>
      </c>
      <c r="L6342" s="63">
        <v>-9.7805900000000001E-2</v>
      </c>
      <c r="M6342" s="63">
        <v>-1.2205199999999999E-2</v>
      </c>
      <c r="N6342" s="63">
        <v>67</v>
      </c>
      <c r="O6342" s="63">
        <v>0.1130564</v>
      </c>
      <c r="P6342" s="63">
        <v>2</v>
      </c>
      <c r="Q6342" s="63">
        <v>1.2781749580960001E-2</v>
      </c>
    </row>
    <row r="6343" spans="1:17">
      <c r="A6343" s="63" t="s">
        <v>79</v>
      </c>
      <c r="B6343" s="63" t="s">
        <v>44</v>
      </c>
      <c r="C6343" s="63" t="s">
        <v>64</v>
      </c>
      <c r="D6343" s="63">
        <v>6</v>
      </c>
      <c r="E6343" s="63">
        <v>1.189654</v>
      </c>
      <c r="F6343" s="63">
        <v>0.95441609999999999</v>
      </c>
      <c r="G6343" s="63">
        <v>-0.2352378</v>
      </c>
      <c r="H6343" s="63">
        <v>43.884300000000003</v>
      </c>
      <c r="I6343" s="63">
        <v>-0.3801254</v>
      </c>
      <c r="J6343" s="63">
        <v>-0.29452460000000003</v>
      </c>
      <c r="K6343" s="63">
        <v>-0.2352378</v>
      </c>
      <c r="L6343" s="63">
        <v>-0.17595089999999999</v>
      </c>
      <c r="M6343" s="63">
        <v>-9.0350200000000006E-2</v>
      </c>
      <c r="N6343" s="63">
        <v>67</v>
      </c>
      <c r="O6343" s="63">
        <v>0.1130564</v>
      </c>
      <c r="P6343" s="63">
        <v>2</v>
      </c>
      <c r="Q6343" s="63">
        <v>1.2781749580960001E-2</v>
      </c>
    </row>
    <row r="6344" spans="1:17">
      <c r="A6344" s="63" t="s">
        <v>79</v>
      </c>
      <c r="B6344" s="63" t="s">
        <v>44</v>
      </c>
      <c r="C6344" s="63" t="s">
        <v>64</v>
      </c>
      <c r="D6344" s="63">
        <v>7</v>
      </c>
      <c r="E6344" s="63">
        <v>1.5465880000000001</v>
      </c>
      <c r="F6344" s="63">
        <v>1.3474109999999999</v>
      </c>
      <c r="G6344" s="63">
        <v>-0.19917679999999999</v>
      </c>
      <c r="H6344" s="63">
        <v>43.242199999999997</v>
      </c>
      <c r="I6344" s="63">
        <v>-0.34406439999999999</v>
      </c>
      <c r="J6344" s="63">
        <v>-0.25846360000000002</v>
      </c>
      <c r="K6344" s="63">
        <v>-0.19917679999999999</v>
      </c>
      <c r="L6344" s="63">
        <v>-0.13988999999999999</v>
      </c>
      <c r="M6344" s="63">
        <v>-5.4289200000000003E-2</v>
      </c>
      <c r="N6344" s="63">
        <v>67</v>
      </c>
      <c r="O6344" s="63">
        <v>0.1130564</v>
      </c>
      <c r="P6344" s="63">
        <v>2</v>
      </c>
      <c r="Q6344" s="63">
        <v>1.2781749580960001E-2</v>
      </c>
    </row>
    <row r="6345" spans="1:17">
      <c r="A6345" s="63" t="s">
        <v>79</v>
      </c>
      <c r="B6345" s="63" t="s">
        <v>44</v>
      </c>
      <c r="C6345" s="63" t="s">
        <v>64</v>
      </c>
      <c r="D6345" s="63">
        <v>8</v>
      </c>
      <c r="E6345" s="63">
        <v>1.7536769999999999</v>
      </c>
      <c r="F6345" s="63">
        <v>1.6697249999999999</v>
      </c>
      <c r="G6345" s="63">
        <v>-8.3951799999999993E-2</v>
      </c>
      <c r="H6345" s="63">
        <v>43.755200000000002</v>
      </c>
      <c r="I6345" s="63">
        <v>-0.2288394</v>
      </c>
      <c r="J6345" s="63">
        <v>-0.1432387</v>
      </c>
      <c r="K6345" s="63">
        <v>-8.3951799999999993E-2</v>
      </c>
      <c r="L6345" s="63">
        <v>-2.4664999999999999E-2</v>
      </c>
      <c r="M6345" s="63">
        <v>6.0935799999999998E-2</v>
      </c>
      <c r="N6345" s="63">
        <v>67</v>
      </c>
      <c r="O6345" s="63">
        <v>0.1130564</v>
      </c>
      <c r="P6345" s="63">
        <v>2</v>
      </c>
      <c r="Q6345" s="63">
        <v>1.2781749580960001E-2</v>
      </c>
    </row>
    <row r="6346" spans="1:17">
      <c r="A6346" s="63" t="s">
        <v>79</v>
      </c>
      <c r="B6346" s="63" t="s">
        <v>44</v>
      </c>
      <c r="C6346" s="63" t="s">
        <v>64</v>
      </c>
      <c r="D6346" s="63">
        <v>9</v>
      </c>
      <c r="E6346" s="63">
        <v>1.5947020000000001</v>
      </c>
      <c r="F6346" s="63">
        <v>1.6680349999999999</v>
      </c>
      <c r="G6346" s="63">
        <v>7.3333599999999999E-2</v>
      </c>
      <c r="H6346" s="63">
        <v>46.711599999999997</v>
      </c>
      <c r="I6346" s="63">
        <v>-7.1554000000000006E-2</v>
      </c>
      <c r="J6346" s="63">
        <v>1.40468E-2</v>
      </c>
      <c r="K6346" s="63">
        <v>7.3333599999999999E-2</v>
      </c>
      <c r="L6346" s="63">
        <v>0.1326205</v>
      </c>
      <c r="M6346" s="63">
        <v>0.2182212</v>
      </c>
      <c r="N6346" s="63">
        <v>67</v>
      </c>
      <c r="O6346" s="63">
        <v>0.1130564</v>
      </c>
      <c r="P6346" s="63">
        <v>2</v>
      </c>
      <c r="Q6346" s="63">
        <v>1.2781749580960001E-2</v>
      </c>
    </row>
    <row r="6347" spans="1:17">
      <c r="A6347" s="63" t="s">
        <v>79</v>
      </c>
      <c r="B6347" s="63" t="s">
        <v>44</v>
      </c>
      <c r="C6347" s="63" t="s">
        <v>64</v>
      </c>
      <c r="D6347" s="63">
        <v>10</v>
      </c>
      <c r="E6347" s="63">
        <v>1.5078670000000001</v>
      </c>
      <c r="F6347" s="63">
        <v>1.584111</v>
      </c>
      <c r="G6347" s="63">
        <v>7.6243900000000003E-2</v>
      </c>
      <c r="H6347" s="63">
        <v>50.124299999999998</v>
      </c>
      <c r="I6347" s="63">
        <v>-6.8643700000000002E-2</v>
      </c>
      <c r="J6347" s="63">
        <v>1.6957E-2</v>
      </c>
      <c r="K6347" s="63">
        <v>7.6243900000000003E-2</v>
      </c>
      <c r="L6347" s="63">
        <v>0.1355307</v>
      </c>
      <c r="M6347" s="63">
        <v>0.22113150000000001</v>
      </c>
      <c r="N6347" s="63">
        <v>67</v>
      </c>
      <c r="O6347" s="63">
        <v>0.1130564</v>
      </c>
      <c r="P6347" s="63">
        <v>2</v>
      </c>
      <c r="Q6347" s="63">
        <v>1.2781749580960001E-2</v>
      </c>
    </row>
    <row r="6348" spans="1:17">
      <c r="A6348" s="63" t="s">
        <v>79</v>
      </c>
      <c r="B6348" s="63" t="s">
        <v>44</v>
      </c>
      <c r="C6348" s="63" t="s">
        <v>64</v>
      </c>
      <c r="D6348" s="63">
        <v>11</v>
      </c>
      <c r="E6348" s="63">
        <v>1.38049</v>
      </c>
      <c r="F6348" s="63">
        <v>1.535101</v>
      </c>
      <c r="G6348" s="63">
        <v>0.15461030000000001</v>
      </c>
      <c r="H6348" s="63">
        <v>53.329099999999997</v>
      </c>
      <c r="I6348" s="63">
        <v>9.7227000000000008E-3</v>
      </c>
      <c r="J6348" s="63">
        <v>9.5323400000000003E-2</v>
      </c>
      <c r="K6348" s="63">
        <v>0.15461030000000001</v>
      </c>
      <c r="L6348" s="63">
        <v>0.21389710000000001</v>
      </c>
      <c r="M6348" s="63">
        <v>0.29949789999999998</v>
      </c>
      <c r="N6348" s="63">
        <v>67</v>
      </c>
      <c r="O6348" s="63">
        <v>0.1130564</v>
      </c>
      <c r="P6348" s="63">
        <v>2</v>
      </c>
      <c r="Q6348" s="63">
        <v>1.2781749580960001E-2</v>
      </c>
    </row>
    <row r="6349" spans="1:17">
      <c r="A6349" s="63" t="s">
        <v>79</v>
      </c>
      <c r="B6349" s="63" t="s">
        <v>44</v>
      </c>
      <c r="C6349" s="63" t="s">
        <v>64</v>
      </c>
      <c r="D6349" s="63">
        <v>12</v>
      </c>
      <c r="E6349" s="63">
        <v>1.2990660000000001</v>
      </c>
      <c r="F6349" s="63">
        <v>1.434828</v>
      </c>
      <c r="G6349" s="63">
        <v>0.13576160000000001</v>
      </c>
      <c r="H6349" s="63">
        <v>55.572000000000003</v>
      </c>
      <c r="I6349" s="63">
        <v>-9.1260000000000004E-3</v>
      </c>
      <c r="J6349" s="63">
        <v>7.6474799999999996E-2</v>
      </c>
      <c r="K6349" s="63">
        <v>0.13576160000000001</v>
      </c>
      <c r="L6349" s="63">
        <v>0.19504850000000001</v>
      </c>
      <c r="M6349" s="63">
        <v>0.28064919999999999</v>
      </c>
      <c r="N6349" s="63">
        <v>67</v>
      </c>
      <c r="O6349" s="63">
        <v>0.1130564</v>
      </c>
      <c r="P6349" s="63">
        <v>2</v>
      </c>
      <c r="Q6349" s="63">
        <v>1.2781749580960001E-2</v>
      </c>
    </row>
    <row r="6350" spans="1:17">
      <c r="A6350" s="63" t="s">
        <v>79</v>
      </c>
      <c r="B6350" s="63" t="s">
        <v>44</v>
      </c>
      <c r="C6350" s="63" t="s">
        <v>64</v>
      </c>
      <c r="D6350" s="63">
        <v>13</v>
      </c>
      <c r="E6350" s="63">
        <v>1.145519</v>
      </c>
      <c r="F6350" s="63">
        <v>1.396682</v>
      </c>
      <c r="G6350" s="63">
        <v>0.25116240000000001</v>
      </c>
      <c r="H6350" s="63">
        <v>57.445099999999996</v>
      </c>
      <c r="I6350" s="63">
        <v>0.1062748</v>
      </c>
      <c r="J6350" s="63">
        <v>0.19187560000000001</v>
      </c>
      <c r="K6350" s="63">
        <v>0.25116240000000001</v>
      </c>
      <c r="L6350" s="63">
        <v>0.31044919999999998</v>
      </c>
      <c r="M6350" s="63">
        <v>0.39605000000000001</v>
      </c>
      <c r="N6350" s="63">
        <v>67</v>
      </c>
      <c r="O6350" s="63">
        <v>0.1130564</v>
      </c>
      <c r="P6350" s="63">
        <v>2</v>
      </c>
      <c r="Q6350" s="63">
        <v>1.2781749580960001E-2</v>
      </c>
    </row>
    <row r="6351" spans="1:17">
      <c r="A6351" s="63" t="s">
        <v>79</v>
      </c>
      <c r="B6351" s="63" t="s">
        <v>44</v>
      </c>
      <c r="C6351" s="63" t="s">
        <v>64</v>
      </c>
      <c r="D6351" s="63">
        <v>14</v>
      </c>
      <c r="E6351" s="63">
        <v>1.0443180000000001</v>
      </c>
      <c r="F6351" s="63">
        <v>1.334014</v>
      </c>
      <c r="G6351" s="63">
        <v>0.2896956</v>
      </c>
      <c r="H6351" s="63">
        <v>58.921300000000002</v>
      </c>
      <c r="I6351" s="63">
        <v>0.14480799999999999</v>
      </c>
      <c r="J6351" s="63">
        <v>0.2304088</v>
      </c>
      <c r="K6351" s="63">
        <v>0.2896956</v>
      </c>
      <c r="L6351" s="63">
        <v>0.34898249999999997</v>
      </c>
      <c r="M6351" s="63">
        <v>0.4345832</v>
      </c>
      <c r="N6351" s="63">
        <v>67</v>
      </c>
      <c r="O6351" s="63">
        <v>0.1130564</v>
      </c>
      <c r="P6351" s="63">
        <v>2</v>
      </c>
      <c r="Q6351" s="63">
        <v>1.2781749580960001E-2</v>
      </c>
    </row>
    <row r="6352" spans="1:17">
      <c r="A6352" s="63" t="s">
        <v>79</v>
      </c>
      <c r="B6352" s="63" t="s">
        <v>44</v>
      </c>
      <c r="C6352" s="63" t="s">
        <v>64</v>
      </c>
      <c r="D6352" s="63">
        <v>15</v>
      </c>
      <c r="E6352" s="63">
        <v>1.00441</v>
      </c>
      <c r="F6352" s="63">
        <v>1.25952</v>
      </c>
      <c r="G6352" s="63">
        <v>0.25511</v>
      </c>
      <c r="H6352" s="63">
        <v>59.958199999999998</v>
      </c>
      <c r="I6352" s="63">
        <v>0.1102224</v>
      </c>
      <c r="J6352" s="63">
        <v>0.1958232</v>
      </c>
      <c r="K6352" s="63">
        <v>0.25511</v>
      </c>
      <c r="L6352" s="63">
        <v>0.31439689999999998</v>
      </c>
      <c r="M6352" s="63">
        <v>0.39999760000000001</v>
      </c>
      <c r="N6352" s="63">
        <v>67</v>
      </c>
      <c r="O6352" s="63">
        <v>0.1130564</v>
      </c>
      <c r="P6352" s="63">
        <v>2</v>
      </c>
      <c r="Q6352" s="63">
        <v>1.2781749580960001E-2</v>
      </c>
    </row>
    <row r="6353" spans="1:17">
      <c r="A6353" s="63" t="s">
        <v>79</v>
      </c>
      <c r="B6353" s="63" t="s">
        <v>44</v>
      </c>
      <c r="C6353" s="63" t="s">
        <v>64</v>
      </c>
      <c r="D6353" s="63">
        <v>16</v>
      </c>
      <c r="E6353" s="63">
        <v>1.02658</v>
      </c>
      <c r="F6353" s="63">
        <v>1.2440929999999999</v>
      </c>
      <c r="G6353" s="63">
        <v>0.21751329999999999</v>
      </c>
      <c r="H6353" s="63">
        <v>60.307099999999998</v>
      </c>
      <c r="I6353" s="63">
        <v>7.2625700000000001E-2</v>
      </c>
      <c r="J6353" s="63">
        <v>0.15822649999999999</v>
      </c>
      <c r="K6353" s="63">
        <v>0.21751329999999999</v>
      </c>
      <c r="L6353" s="63">
        <v>0.2768002</v>
      </c>
      <c r="M6353" s="63">
        <v>0.36240090000000003</v>
      </c>
      <c r="N6353" s="63">
        <v>67</v>
      </c>
      <c r="O6353" s="63">
        <v>0.1130564</v>
      </c>
      <c r="P6353" s="63">
        <v>2</v>
      </c>
      <c r="Q6353" s="63">
        <v>1.2781749580960001E-2</v>
      </c>
    </row>
    <row r="6354" spans="1:17">
      <c r="A6354" s="63" t="s">
        <v>79</v>
      </c>
      <c r="B6354" s="63" t="s">
        <v>44</v>
      </c>
      <c r="C6354" s="63" t="s">
        <v>64</v>
      </c>
      <c r="D6354" s="63">
        <v>17</v>
      </c>
      <c r="E6354" s="63">
        <v>1.1099680000000001</v>
      </c>
      <c r="F6354" s="63">
        <v>1.2957860000000001</v>
      </c>
      <c r="G6354" s="63">
        <v>0.1858175</v>
      </c>
      <c r="H6354" s="63">
        <v>59.827199999999998</v>
      </c>
      <c r="I6354" s="63">
        <v>4.0929899999999998E-2</v>
      </c>
      <c r="J6354" s="63">
        <v>0.12653059999999999</v>
      </c>
      <c r="K6354" s="63">
        <v>0.1858175</v>
      </c>
      <c r="L6354" s="63">
        <v>0.2451043</v>
      </c>
      <c r="M6354" s="63">
        <v>0.33070509999999997</v>
      </c>
      <c r="N6354" s="63">
        <v>67</v>
      </c>
      <c r="O6354" s="63">
        <v>0.1130564</v>
      </c>
      <c r="P6354" s="63">
        <v>2</v>
      </c>
      <c r="Q6354" s="63">
        <v>1.2781749580960001E-2</v>
      </c>
    </row>
    <row r="6355" spans="1:17">
      <c r="A6355" s="63" t="s">
        <v>79</v>
      </c>
      <c r="B6355" s="63" t="s">
        <v>44</v>
      </c>
      <c r="C6355" s="63" t="s">
        <v>64</v>
      </c>
      <c r="D6355" s="63">
        <v>18</v>
      </c>
      <c r="E6355" s="63">
        <v>1.424714</v>
      </c>
      <c r="F6355" s="63">
        <v>1.5037670000000001</v>
      </c>
      <c r="G6355" s="63">
        <v>7.9052600000000001E-2</v>
      </c>
      <c r="H6355" s="63">
        <v>58.3369</v>
      </c>
      <c r="I6355" s="63">
        <v>-6.5835000000000005E-2</v>
      </c>
      <c r="J6355" s="63">
        <v>1.9765700000000001E-2</v>
      </c>
      <c r="K6355" s="63">
        <v>7.9052600000000001E-2</v>
      </c>
      <c r="L6355" s="63">
        <v>0.1383394</v>
      </c>
      <c r="M6355" s="63">
        <v>0.22394020000000001</v>
      </c>
      <c r="N6355" s="63">
        <v>67</v>
      </c>
      <c r="O6355" s="63">
        <v>0.1130564</v>
      </c>
      <c r="P6355" s="63">
        <v>2</v>
      </c>
      <c r="Q6355" s="63">
        <v>1.2781749580960001E-2</v>
      </c>
    </row>
    <row r="6356" spans="1:17">
      <c r="A6356" s="63" t="s">
        <v>79</v>
      </c>
      <c r="B6356" s="63" t="s">
        <v>44</v>
      </c>
      <c r="C6356" s="63" t="s">
        <v>64</v>
      </c>
      <c r="D6356" s="63">
        <v>19</v>
      </c>
      <c r="E6356" s="63">
        <v>1.696359</v>
      </c>
      <c r="F6356" s="63">
        <v>1.631591</v>
      </c>
      <c r="G6356" s="63">
        <v>-6.4768199999999998E-2</v>
      </c>
      <c r="H6356" s="63">
        <v>56.231000000000002</v>
      </c>
      <c r="I6356" s="63">
        <v>-0.2096558</v>
      </c>
      <c r="J6356" s="63">
        <v>-0.124055</v>
      </c>
      <c r="K6356" s="63">
        <v>-6.4768199999999998E-2</v>
      </c>
      <c r="L6356" s="63">
        <v>-5.4814E-3</v>
      </c>
      <c r="M6356" s="63">
        <v>8.0119399999999993E-2</v>
      </c>
      <c r="N6356" s="63">
        <v>67</v>
      </c>
      <c r="O6356" s="63">
        <v>0.1130564</v>
      </c>
      <c r="P6356" s="63">
        <v>2</v>
      </c>
      <c r="Q6356" s="63">
        <v>1.2781749580960001E-2</v>
      </c>
    </row>
    <row r="6357" spans="1:17">
      <c r="A6357" s="63" t="s">
        <v>79</v>
      </c>
      <c r="B6357" s="63" t="s">
        <v>44</v>
      </c>
      <c r="C6357" s="63" t="s">
        <v>64</v>
      </c>
      <c r="D6357" s="63">
        <v>20</v>
      </c>
      <c r="E6357" s="63">
        <v>1.763679</v>
      </c>
      <c r="F6357" s="63">
        <v>1.6485110000000001</v>
      </c>
      <c r="G6357" s="63">
        <v>-0.1151683</v>
      </c>
      <c r="H6357" s="63">
        <v>54.207799999999999</v>
      </c>
      <c r="I6357" s="63">
        <v>-0.26005590000000001</v>
      </c>
      <c r="J6357" s="63">
        <v>-0.1744552</v>
      </c>
      <c r="K6357" s="63">
        <v>-0.1151683</v>
      </c>
      <c r="L6357" s="63">
        <v>-5.5881500000000001E-2</v>
      </c>
      <c r="M6357" s="63">
        <v>2.9719300000000001E-2</v>
      </c>
      <c r="N6357" s="63">
        <v>67</v>
      </c>
      <c r="O6357" s="63">
        <v>0.1130564</v>
      </c>
      <c r="P6357" s="63">
        <v>2</v>
      </c>
      <c r="Q6357" s="63">
        <v>1.2781749580960001E-2</v>
      </c>
    </row>
    <row r="6358" spans="1:17">
      <c r="A6358" s="63" t="s">
        <v>79</v>
      </c>
      <c r="B6358" s="63" t="s">
        <v>44</v>
      </c>
      <c r="C6358" s="63" t="s">
        <v>64</v>
      </c>
      <c r="D6358" s="63">
        <v>21</v>
      </c>
      <c r="E6358" s="63">
        <v>1.776427</v>
      </c>
      <c r="F6358" s="63">
        <v>1.6285689999999999</v>
      </c>
      <c r="G6358" s="63">
        <v>-0.14785870000000001</v>
      </c>
      <c r="H6358" s="63">
        <v>52.532800000000002</v>
      </c>
      <c r="I6358" s="63">
        <v>-0.29274630000000001</v>
      </c>
      <c r="J6358" s="63">
        <v>-0.20714560000000001</v>
      </c>
      <c r="K6358" s="63">
        <v>-0.14785870000000001</v>
      </c>
      <c r="L6358" s="63">
        <v>-8.8571899999999995E-2</v>
      </c>
      <c r="M6358" s="63">
        <v>-2.9711E-3</v>
      </c>
      <c r="N6358" s="63">
        <v>67</v>
      </c>
      <c r="O6358" s="63">
        <v>0.1130564</v>
      </c>
      <c r="P6358" s="63">
        <v>2</v>
      </c>
      <c r="Q6358" s="63">
        <v>1.2781749580960001E-2</v>
      </c>
    </row>
    <row r="6359" spans="1:17">
      <c r="A6359" s="63" t="s">
        <v>79</v>
      </c>
      <c r="B6359" s="63" t="s">
        <v>44</v>
      </c>
      <c r="C6359" s="63" t="s">
        <v>64</v>
      </c>
      <c r="D6359" s="63">
        <v>22</v>
      </c>
      <c r="E6359" s="63">
        <v>1.635705</v>
      </c>
      <c r="F6359" s="63">
        <v>1.4874179999999999</v>
      </c>
      <c r="G6359" s="63">
        <v>-0.14828649999999999</v>
      </c>
      <c r="H6359" s="63">
        <v>50.844799999999999</v>
      </c>
      <c r="I6359" s="63">
        <v>-0.29317409999999999</v>
      </c>
      <c r="J6359" s="63">
        <v>-0.20757329999999999</v>
      </c>
      <c r="K6359" s="63">
        <v>-0.14828649999999999</v>
      </c>
      <c r="L6359" s="63">
        <v>-8.8999599999999998E-2</v>
      </c>
      <c r="M6359" s="63">
        <v>-3.3988999999999998E-3</v>
      </c>
      <c r="N6359" s="63">
        <v>67</v>
      </c>
      <c r="O6359" s="63">
        <v>0.1130564</v>
      </c>
      <c r="P6359" s="63">
        <v>2</v>
      </c>
      <c r="Q6359" s="63">
        <v>1.2781749580960001E-2</v>
      </c>
    </row>
    <row r="6360" spans="1:17">
      <c r="A6360" s="63" t="s">
        <v>79</v>
      </c>
      <c r="B6360" s="63" t="s">
        <v>44</v>
      </c>
      <c r="C6360" s="63" t="s">
        <v>64</v>
      </c>
      <c r="D6360" s="63">
        <v>23</v>
      </c>
      <c r="E6360" s="63">
        <v>1.4165049999999999</v>
      </c>
      <c r="F6360" s="63">
        <v>1.276327</v>
      </c>
      <c r="G6360" s="63">
        <v>-0.14017840000000001</v>
      </c>
      <c r="H6360" s="63">
        <v>49.204500000000003</v>
      </c>
      <c r="I6360" s="63">
        <v>-0.28506599999999999</v>
      </c>
      <c r="J6360" s="63">
        <v>-0.19946530000000001</v>
      </c>
      <c r="K6360" s="63">
        <v>-0.14017840000000001</v>
      </c>
      <c r="L6360" s="63">
        <v>-8.0891599999999994E-2</v>
      </c>
      <c r="M6360" s="63">
        <v>4.7092000000000002E-3</v>
      </c>
      <c r="N6360" s="63">
        <v>67</v>
      </c>
      <c r="O6360" s="63">
        <v>0.1130564</v>
      </c>
      <c r="P6360" s="63">
        <v>2</v>
      </c>
      <c r="Q6360" s="63">
        <v>1.2781749580960001E-2</v>
      </c>
    </row>
    <row r="6361" spans="1:17">
      <c r="A6361" s="63" t="s">
        <v>79</v>
      </c>
      <c r="B6361" s="63" t="s">
        <v>44</v>
      </c>
      <c r="C6361" s="63" t="s">
        <v>64</v>
      </c>
      <c r="D6361" s="63">
        <v>24</v>
      </c>
      <c r="E6361" s="63">
        <v>1.1777260000000001</v>
      </c>
      <c r="F6361" s="63">
        <v>1.0356339999999999</v>
      </c>
      <c r="G6361" s="63">
        <v>-0.14209160000000001</v>
      </c>
      <c r="H6361" s="63">
        <v>48.0869</v>
      </c>
      <c r="I6361" s="63">
        <v>-0.28697919999999999</v>
      </c>
      <c r="J6361" s="63">
        <v>-0.20137849999999999</v>
      </c>
      <c r="K6361" s="63">
        <v>-0.14209160000000001</v>
      </c>
      <c r="L6361" s="63">
        <v>-8.2804799999999998E-2</v>
      </c>
      <c r="M6361" s="63">
        <v>2.7959999999999999E-3</v>
      </c>
      <c r="N6361" s="63">
        <v>67</v>
      </c>
      <c r="O6361" s="63">
        <v>0.1130564</v>
      </c>
      <c r="P6361" s="63">
        <v>2</v>
      </c>
      <c r="Q6361" s="63">
        <v>1.2781749580960001E-2</v>
      </c>
    </row>
    <row r="6362" spans="1:17">
      <c r="A6362" s="63" t="s">
        <v>79</v>
      </c>
      <c r="B6362" s="63" t="s">
        <v>44</v>
      </c>
      <c r="C6362" s="63" t="s">
        <v>65</v>
      </c>
      <c r="D6362" s="63">
        <v>1</v>
      </c>
      <c r="E6362" s="63">
        <v>0.94255420000000001</v>
      </c>
      <c r="F6362" s="63">
        <v>0.79765039999999998</v>
      </c>
      <c r="G6362" s="63">
        <v>-0.1449038</v>
      </c>
      <c r="H6362" s="63">
        <v>47.543199999999999</v>
      </c>
      <c r="I6362" s="63">
        <v>-0.28979139999999998</v>
      </c>
      <c r="J6362" s="63">
        <v>-0.2041906</v>
      </c>
      <c r="K6362" s="63">
        <v>-0.1449038</v>
      </c>
      <c r="L6362" s="63">
        <v>-8.5616899999999996E-2</v>
      </c>
      <c r="M6362" s="63">
        <v>-1.6200000000000001E-5</v>
      </c>
      <c r="N6362" s="63">
        <v>67</v>
      </c>
      <c r="O6362" s="63">
        <v>0.1130564</v>
      </c>
      <c r="P6362" s="63">
        <v>3</v>
      </c>
      <c r="Q6362" s="63">
        <v>1.2781749580960001E-2</v>
      </c>
    </row>
    <row r="6363" spans="1:17">
      <c r="A6363" s="63" t="s">
        <v>79</v>
      </c>
      <c r="B6363" s="63" t="s">
        <v>44</v>
      </c>
      <c r="C6363" s="63" t="s">
        <v>65</v>
      </c>
      <c r="D6363" s="63">
        <v>2</v>
      </c>
      <c r="E6363" s="63">
        <v>0.87561829999999996</v>
      </c>
      <c r="F6363" s="63">
        <v>0.71480259999999995</v>
      </c>
      <c r="G6363" s="63">
        <v>-0.16081580000000001</v>
      </c>
      <c r="H6363" s="63">
        <v>46.853000000000002</v>
      </c>
      <c r="I6363" s="63">
        <v>-0.30570340000000001</v>
      </c>
      <c r="J6363" s="63">
        <v>-0.22010260000000001</v>
      </c>
      <c r="K6363" s="63">
        <v>-0.16081580000000001</v>
      </c>
      <c r="L6363" s="63">
        <v>-0.10152890000000001</v>
      </c>
      <c r="M6363" s="63">
        <v>-1.59282E-2</v>
      </c>
      <c r="N6363" s="63">
        <v>67</v>
      </c>
      <c r="O6363" s="63">
        <v>0.1130564</v>
      </c>
      <c r="P6363" s="63">
        <v>3</v>
      </c>
      <c r="Q6363" s="63">
        <v>1.2781749580960001E-2</v>
      </c>
    </row>
    <row r="6364" spans="1:17">
      <c r="A6364" s="63" t="s">
        <v>79</v>
      </c>
      <c r="B6364" s="63" t="s">
        <v>44</v>
      </c>
      <c r="C6364" s="63" t="s">
        <v>65</v>
      </c>
      <c r="D6364" s="63">
        <v>3</v>
      </c>
      <c r="E6364" s="63">
        <v>0.86741970000000002</v>
      </c>
      <c r="F6364" s="63">
        <v>0.71102319999999997</v>
      </c>
      <c r="G6364" s="63">
        <v>-0.15639639999999999</v>
      </c>
      <c r="H6364" s="63">
        <v>46.349400000000003</v>
      </c>
      <c r="I6364" s="63">
        <v>-0.301284</v>
      </c>
      <c r="J6364" s="63">
        <v>-0.21568329999999999</v>
      </c>
      <c r="K6364" s="63">
        <v>-0.15639639999999999</v>
      </c>
      <c r="L6364" s="63">
        <v>-9.7109600000000004E-2</v>
      </c>
      <c r="M6364" s="63">
        <v>-1.1508900000000001E-2</v>
      </c>
      <c r="N6364" s="63">
        <v>67</v>
      </c>
      <c r="O6364" s="63">
        <v>0.1130564</v>
      </c>
      <c r="P6364" s="63">
        <v>3</v>
      </c>
      <c r="Q6364" s="63">
        <v>1.2781749580960001E-2</v>
      </c>
    </row>
    <row r="6365" spans="1:17">
      <c r="A6365" s="63" t="s">
        <v>79</v>
      </c>
      <c r="B6365" s="63" t="s">
        <v>44</v>
      </c>
      <c r="C6365" s="63" t="s">
        <v>65</v>
      </c>
      <c r="D6365" s="63">
        <v>4</v>
      </c>
      <c r="E6365" s="63">
        <v>0.90707340000000003</v>
      </c>
      <c r="F6365" s="63">
        <v>0.74922319999999998</v>
      </c>
      <c r="G6365" s="63">
        <v>-0.1578503</v>
      </c>
      <c r="H6365" s="63">
        <v>45.766100000000002</v>
      </c>
      <c r="I6365" s="63">
        <v>-0.3027379</v>
      </c>
      <c r="J6365" s="63">
        <v>-0.2171371</v>
      </c>
      <c r="K6365" s="63">
        <v>-0.1578503</v>
      </c>
      <c r="L6365" s="63">
        <v>-9.8563399999999995E-2</v>
      </c>
      <c r="M6365" s="63">
        <v>-1.2962700000000001E-2</v>
      </c>
      <c r="N6365" s="63">
        <v>67</v>
      </c>
      <c r="O6365" s="63">
        <v>0.1130564</v>
      </c>
      <c r="P6365" s="63">
        <v>3</v>
      </c>
      <c r="Q6365" s="63">
        <v>1.2781749580960001E-2</v>
      </c>
    </row>
    <row r="6366" spans="1:17">
      <c r="A6366" s="63" t="s">
        <v>79</v>
      </c>
      <c r="B6366" s="63" t="s">
        <v>44</v>
      </c>
      <c r="C6366" s="63" t="s">
        <v>65</v>
      </c>
      <c r="D6366" s="63">
        <v>5</v>
      </c>
      <c r="E6366" s="63">
        <v>0.94976989999999994</v>
      </c>
      <c r="F6366" s="63">
        <v>0.79267719999999997</v>
      </c>
      <c r="G6366" s="63">
        <v>-0.1570928</v>
      </c>
      <c r="H6366" s="63">
        <v>45.549599999999998</v>
      </c>
      <c r="I6366" s="63">
        <v>-0.30198029999999998</v>
      </c>
      <c r="J6366" s="63">
        <v>-0.21637960000000001</v>
      </c>
      <c r="K6366" s="63">
        <v>-0.1570928</v>
      </c>
      <c r="L6366" s="63">
        <v>-9.7805900000000001E-2</v>
      </c>
      <c r="M6366" s="63">
        <v>-1.2205199999999999E-2</v>
      </c>
      <c r="N6366" s="63">
        <v>67</v>
      </c>
      <c r="O6366" s="63">
        <v>0.1130564</v>
      </c>
      <c r="P6366" s="63">
        <v>3</v>
      </c>
      <c r="Q6366" s="63">
        <v>1.2781749580960001E-2</v>
      </c>
    </row>
    <row r="6367" spans="1:17">
      <c r="A6367" s="63" t="s">
        <v>79</v>
      </c>
      <c r="B6367" s="63" t="s">
        <v>44</v>
      </c>
      <c r="C6367" s="63" t="s">
        <v>65</v>
      </c>
      <c r="D6367" s="63">
        <v>6</v>
      </c>
      <c r="E6367" s="63">
        <v>1.1206929999999999</v>
      </c>
      <c r="F6367" s="63">
        <v>0.88545549999999995</v>
      </c>
      <c r="G6367" s="63">
        <v>-0.23523769999999999</v>
      </c>
      <c r="H6367" s="63">
        <v>45.439</v>
      </c>
      <c r="I6367" s="63">
        <v>-0.3801253</v>
      </c>
      <c r="J6367" s="63">
        <v>-0.29452450000000002</v>
      </c>
      <c r="K6367" s="63">
        <v>-0.23523769999999999</v>
      </c>
      <c r="L6367" s="63">
        <v>-0.17595079999999999</v>
      </c>
      <c r="M6367" s="63">
        <v>-9.0350100000000003E-2</v>
      </c>
      <c r="N6367" s="63">
        <v>67</v>
      </c>
      <c r="O6367" s="63">
        <v>0.1130564</v>
      </c>
      <c r="P6367" s="63">
        <v>3</v>
      </c>
      <c r="Q6367" s="63">
        <v>1.2781749580960001E-2</v>
      </c>
    </row>
    <row r="6368" spans="1:17">
      <c r="A6368" s="63" t="s">
        <v>79</v>
      </c>
      <c r="B6368" s="63" t="s">
        <v>44</v>
      </c>
      <c r="C6368" s="63" t="s">
        <v>65</v>
      </c>
      <c r="D6368" s="63">
        <v>7</v>
      </c>
      <c r="E6368" s="63">
        <v>1.481671</v>
      </c>
      <c r="F6368" s="63">
        <v>1.282494</v>
      </c>
      <c r="G6368" s="63">
        <v>-0.19917670000000001</v>
      </c>
      <c r="H6368" s="63">
        <v>45.160899999999998</v>
      </c>
      <c r="I6368" s="63">
        <v>-0.34406429999999999</v>
      </c>
      <c r="J6368" s="63">
        <v>-0.25846350000000001</v>
      </c>
      <c r="K6368" s="63">
        <v>-0.19917670000000001</v>
      </c>
      <c r="L6368" s="63">
        <v>-0.13988980000000001</v>
      </c>
      <c r="M6368" s="63">
        <v>-5.42891E-2</v>
      </c>
      <c r="N6368" s="63">
        <v>67</v>
      </c>
      <c r="O6368" s="63">
        <v>0.1130564</v>
      </c>
      <c r="P6368" s="63">
        <v>3</v>
      </c>
      <c r="Q6368" s="63">
        <v>1.2781749580960001E-2</v>
      </c>
    </row>
    <row r="6369" spans="1:17">
      <c r="A6369" s="63" t="s">
        <v>79</v>
      </c>
      <c r="B6369" s="63" t="s">
        <v>44</v>
      </c>
      <c r="C6369" s="63" t="s">
        <v>65</v>
      </c>
      <c r="D6369" s="63">
        <v>8</v>
      </c>
      <c r="E6369" s="63">
        <v>1.6923699999999999</v>
      </c>
      <c r="F6369" s="63">
        <v>1.6084179999999999</v>
      </c>
      <c r="G6369" s="63">
        <v>-8.3951799999999993E-2</v>
      </c>
      <c r="H6369" s="63">
        <v>46.537599999999998</v>
      </c>
      <c r="I6369" s="63">
        <v>-0.2288394</v>
      </c>
      <c r="J6369" s="63">
        <v>-0.1432387</v>
      </c>
      <c r="K6369" s="63">
        <v>-8.3951799999999993E-2</v>
      </c>
      <c r="L6369" s="63">
        <v>-2.4664999999999999E-2</v>
      </c>
      <c r="M6369" s="63">
        <v>6.0935799999999998E-2</v>
      </c>
      <c r="N6369" s="63">
        <v>67</v>
      </c>
      <c r="O6369" s="63">
        <v>0.1130564</v>
      </c>
      <c r="P6369" s="63">
        <v>3</v>
      </c>
      <c r="Q6369" s="63">
        <v>1.2781749580960001E-2</v>
      </c>
    </row>
    <row r="6370" spans="1:17">
      <c r="A6370" s="63" t="s">
        <v>79</v>
      </c>
      <c r="B6370" s="63" t="s">
        <v>44</v>
      </c>
      <c r="C6370" s="63" t="s">
        <v>65</v>
      </c>
      <c r="D6370" s="63">
        <v>9</v>
      </c>
      <c r="E6370" s="63">
        <v>1.5361</v>
      </c>
      <c r="F6370" s="63">
        <v>1.6094329999999999</v>
      </c>
      <c r="G6370" s="63">
        <v>7.3333599999999999E-2</v>
      </c>
      <c r="H6370" s="63">
        <v>48.789099999999998</v>
      </c>
      <c r="I6370" s="63">
        <v>-7.1554000000000006E-2</v>
      </c>
      <c r="J6370" s="63">
        <v>1.40468E-2</v>
      </c>
      <c r="K6370" s="63">
        <v>7.3333599999999999E-2</v>
      </c>
      <c r="L6370" s="63">
        <v>0.1326205</v>
      </c>
      <c r="M6370" s="63">
        <v>0.2182212</v>
      </c>
      <c r="N6370" s="63">
        <v>67</v>
      </c>
      <c r="O6370" s="63">
        <v>0.1130564</v>
      </c>
      <c r="P6370" s="63">
        <v>3</v>
      </c>
      <c r="Q6370" s="63">
        <v>1.2781749580960001E-2</v>
      </c>
    </row>
    <row r="6371" spans="1:17">
      <c r="A6371" s="63" t="s">
        <v>79</v>
      </c>
      <c r="B6371" s="63" t="s">
        <v>44</v>
      </c>
      <c r="C6371" s="63" t="s">
        <v>65</v>
      </c>
      <c r="D6371" s="63">
        <v>10</v>
      </c>
      <c r="E6371" s="63">
        <v>1.4505429999999999</v>
      </c>
      <c r="F6371" s="63">
        <v>1.5267869999999999</v>
      </c>
      <c r="G6371" s="63">
        <v>7.6243900000000003E-2</v>
      </c>
      <c r="H6371" s="63">
        <v>51.111899999999999</v>
      </c>
      <c r="I6371" s="63">
        <v>-6.8643700000000002E-2</v>
      </c>
      <c r="J6371" s="63">
        <v>1.6957E-2</v>
      </c>
      <c r="K6371" s="63">
        <v>7.6243900000000003E-2</v>
      </c>
      <c r="L6371" s="63">
        <v>0.1355307</v>
      </c>
      <c r="M6371" s="63">
        <v>0.22113150000000001</v>
      </c>
      <c r="N6371" s="63">
        <v>67</v>
      </c>
      <c r="O6371" s="63">
        <v>0.1130564</v>
      </c>
      <c r="P6371" s="63">
        <v>3</v>
      </c>
      <c r="Q6371" s="63">
        <v>1.2781749580960001E-2</v>
      </c>
    </row>
    <row r="6372" spans="1:17">
      <c r="A6372" s="63" t="s">
        <v>79</v>
      </c>
      <c r="B6372" s="63" t="s">
        <v>44</v>
      </c>
      <c r="C6372" s="63" t="s">
        <v>65</v>
      </c>
      <c r="D6372" s="63">
        <v>11</v>
      </c>
      <c r="E6372" s="63">
        <v>1.3238620000000001</v>
      </c>
      <c r="F6372" s="63">
        <v>1.478472</v>
      </c>
      <c r="G6372" s="63">
        <v>0.15461030000000001</v>
      </c>
      <c r="H6372" s="63">
        <v>53.343299999999999</v>
      </c>
      <c r="I6372" s="63">
        <v>9.7227000000000008E-3</v>
      </c>
      <c r="J6372" s="63">
        <v>9.5323400000000003E-2</v>
      </c>
      <c r="K6372" s="63">
        <v>0.15461030000000001</v>
      </c>
      <c r="L6372" s="63">
        <v>0.21389710000000001</v>
      </c>
      <c r="M6372" s="63">
        <v>0.29949789999999998</v>
      </c>
      <c r="N6372" s="63">
        <v>67</v>
      </c>
      <c r="O6372" s="63">
        <v>0.1130564</v>
      </c>
      <c r="P6372" s="63">
        <v>3</v>
      </c>
      <c r="Q6372" s="63">
        <v>1.2781749580960001E-2</v>
      </c>
    </row>
    <row r="6373" spans="1:17">
      <c r="A6373" s="63" t="s">
        <v>79</v>
      </c>
      <c r="B6373" s="63" t="s">
        <v>44</v>
      </c>
      <c r="C6373" s="63" t="s">
        <v>65</v>
      </c>
      <c r="D6373" s="63">
        <v>12</v>
      </c>
      <c r="E6373" s="63">
        <v>1.242866</v>
      </c>
      <c r="F6373" s="63">
        <v>1.378628</v>
      </c>
      <c r="G6373" s="63">
        <v>0.13576160000000001</v>
      </c>
      <c r="H6373" s="63">
        <v>54.947400000000002</v>
      </c>
      <c r="I6373" s="63">
        <v>-9.1260000000000004E-3</v>
      </c>
      <c r="J6373" s="63">
        <v>7.6474799999999996E-2</v>
      </c>
      <c r="K6373" s="63">
        <v>0.13576160000000001</v>
      </c>
      <c r="L6373" s="63">
        <v>0.19504850000000001</v>
      </c>
      <c r="M6373" s="63">
        <v>0.28064919999999999</v>
      </c>
      <c r="N6373" s="63">
        <v>67</v>
      </c>
      <c r="O6373" s="63">
        <v>0.1130564</v>
      </c>
      <c r="P6373" s="63">
        <v>3</v>
      </c>
      <c r="Q6373" s="63">
        <v>1.2781749580960001E-2</v>
      </c>
    </row>
    <row r="6374" spans="1:17">
      <c r="A6374" s="63" t="s">
        <v>79</v>
      </c>
      <c r="B6374" s="63" t="s">
        <v>44</v>
      </c>
      <c r="C6374" s="63" t="s">
        <v>65</v>
      </c>
      <c r="D6374" s="63">
        <v>13</v>
      </c>
      <c r="E6374" s="63">
        <v>1.0884400000000001</v>
      </c>
      <c r="F6374" s="63">
        <v>1.339602</v>
      </c>
      <c r="G6374" s="63">
        <v>0.25116240000000001</v>
      </c>
      <c r="H6374" s="63">
        <v>56.366599999999998</v>
      </c>
      <c r="I6374" s="63">
        <v>0.1062748</v>
      </c>
      <c r="J6374" s="63">
        <v>0.19187560000000001</v>
      </c>
      <c r="K6374" s="63">
        <v>0.25116240000000001</v>
      </c>
      <c r="L6374" s="63">
        <v>0.31044919999999998</v>
      </c>
      <c r="M6374" s="63">
        <v>0.39605000000000001</v>
      </c>
      <c r="N6374" s="63">
        <v>67</v>
      </c>
      <c r="O6374" s="63">
        <v>0.1130564</v>
      </c>
      <c r="P6374" s="63">
        <v>3</v>
      </c>
      <c r="Q6374" s="63">
        <v>1.2781749580960001E-2</v>
      </c>
    </row>
    <row r="6375" spans="1:17">
      <c r="A6375" s="63" t="s">
        <v>79</v>
      </c>
      <c r="B6375" s="63" t="s">
        <v>44</v>
      </c>
      <c r="C6375" s="63" t="s">
        <v>65</v>
      </c>
      <c r="D6375" s="63">
        <v>14</v>
      </c>
      <c r="E6375" s="63">
        <v>0.98347739999999995</v>
      </c>
      <c r="F6375" s="63">
        <v>1.2731730000000001</v>
      </c>
      <c r="G6375" s="63">
        <v>0.2896956</v>
      </c>
      <c r="H6375" s="63">
        <v>57.3504</v>
      </c>
      <c r="I6375" s="63">
        <v>0.14480799999999999</v>
      </c>
      <c r="J6375" s="63">
        <v>0.2304088</v>
      </c>
      <c r="K6375" s="63">
        <v>0.2896956</v>
      </c>
      <c r="L6375" s="63">
        <v>0.34898249999999997</v>
      </c>
      <c r="M6375" s="63">
        <v>0.4345832</v>
      </c>
      <c r="N6375" s="63">
        <v>67</v>
      </c>
      <c r="O6375" s="63">
        <v>0.1130564</v>
      </c>
      <c r="P6375" s="63">
        <v>3</v>
      </c>
      <c r="Q6375" s="63">
        <v>1.2781749580960001E-2</v>
      </c>
    </row>
    <row r="6376" spans="1:17">
      <c r="A6376" s="63" t="s">
        <v>79</v>
      </c>
      <c r="B6376" s="63" t="s">
        <v>44</v>
      </c>
      <c r="C6376" s="63" t="s">
        <v>65</v>
      </c>
      <c r="D6376" s="63">
        <v>15</v>
      </c>
      <c r="E6376" s="63">
        <v>0.9425673</v>
      </c>
      <c r="F6376" s="63">
        <v>1.1976770000000001</v>
      </c>
      <c r="G6376" s="63">
        <v>0.25511</v>
      </c>
      <c r="H6376" s="63">
        <v>57.599299999999999</v>
      </c>
      <c r="I6376" s="63">
        <v>0.1102224</v>
      </c>
      <c r="J6376" s="63">
        <v>0.1958231</v>
      </c>
      <c r="K6376" s="63">
        <v>0.25511</v>
      </c>
      <c r="L6376" s="63">
        <v>0.31439679999999998</v>
      </c>
      <c r="M6376" s="63">
        <v>0.39999760000000001</v>
      </c>
      <c r="N6376" s="63">
        <v>67</v>
      </c>
      <c r="O6376" s="63">
        <v>0.1130564</v>
      </c>
      <c r="P6376" s="63">
        <v>3</v>
      </c>
      <c r="Q6376" s="63">
        <v>1.2781749580960001E-2</v>
      </c>
    </row>
    <row r="6377" spans="1:17">
      <c r="A6377" s="63" t="s">
        <v>79</v>
      </c>
      <c r="B6377" s="63" t="s">
        <v>44</v>
      </c>
      <c r="C6377" s="63" t="s">
        <v>65</v>
      </c>
      <c r="D6377" s="63">
        <v>16</v>
      </c>
      <c r="E6377" s="63">
        <v>0.96661450000000004</v>
      </c>
      <c r="F6377" s="63">
        <v>1.1841280000000001</v>
      </c>
      <c r="G6377" s="63">
        <v>0.21751329999999999</v>
      </c>
      <c r="H6377" s="63">
        <v>57.261800000000001</v>
      </c>
      <c r="I6377" s="63">
        <v>7.2625700000000001E-2</v>
      </c>
      <c r="J6377" s="63">
        <v>0.15822649999999999</v>
      </c>
      <c r="K6377" s="63">
        <v>0.21751329999999999</v>
      </c>
      <c r="L6377" s="63">
        <v>0.2768002</v>
      </c>
      <c r="M6377" s="63">
        <v>0.36240090000000003</v>
      </c>
      <c r="N6377" s="63">
        <v>67</v>
      </c>
      <c r="O6377" s="63">
        <v>0.1130564</v>
      </c>
      <c r="P6377" s="63">
        <v>3</v>
      </c>
      <c r="Q6377" s="63">
        <v>1.2781749580960001E-2</v>
      </c>
    </row>
    <row r="6378" spans="1:17">
      <c r="A6378" s="63" t="s">
        <v>79</v>
      </c>
      <c r="B6378" s="63" t="s">
        <v>44</v>
      </c>
      <c r="C6378" s="63" t="s">
        <v>65</v>
      </c>
      <c r="D6378" s="63">
        <v>17</v>
      </c>
      <c r="E6378" s="63">
        <v>1.055372</v>
      </c>
      <c r="F6378" s="63">
        <v>1.24119</v>
      </c>
      <c r="G6378" s="63">
        <v>0.18581739999999999</v>
      </c>
      <c r="H6378" s="63">
        <v>56.480200000000004</v>
      </c>
      <c r="I6378" s="63">
        <v>4.0929800000000002E-2</v>
      </c>
      <c r="J6378" s="63">
        <v>0.12653049999999999</v>
      </c>
      <c r="K6378" s="63">
        <v>0.18581739999999999</v>
      </c>
      <c r="L6378" s="63">
        <v>0.24510419999999999</v>
      </c>
      <c r="M6378" s="63">
        <v>0.33070500000000003</v>
      </c>
      <c r="N6378" s="63">
        <v>67</v>
      </c>
      <c r="O6378" s="63">
        <v>0.1130564</v>
      </c>
      <c r="P6378" s="63">
        <v>3</v>
      </c>
      <c r="Q6378" s="63">
        <v>1.2781749580960001E-2</v>
      </c>
    </row>
    <row r="6379" spans="1:17">
      <c r="A6379" s="63" t="s">
        <v>79</v>
      </c>
      <c r="B6379" s="63" t="s">
        <v>44</v>
      </c>
      <c r="C6379" s="63" t="s">
        <v>65</v>
      </c>
      <c r="D6379" s="63">
        <v>18</v>
      </c>
      <c r="E6379" s="63">
        <v>1.3831549999999999</v>
      </c>
      <c r="F6379" s="63">
        <v>1.462207</v>
      </c>
      <c r="G6379" s="63">
        <v>7.9052600000000001E-2</v>
      </c>
      <c r="H6379" s="63">
        <v>54.917299999999997</v>
      </c>
      <c r="I6379" s="63">
        <v>-6.5835000000000005E-2</v>
      </c>
      <c r="J6379" s="63">
        <v>1.9765700000000001E-2</v>
      </c>
      <c r="K6379" s="63">
        <v>7.9052600000000001E-2</v>
      </c>
      <c r="L6379" s="63">
        <v>0.1383394</v>
      </c>
      <c r="M6379" s="63">
        <v>0.22394020000000001</v>
      </c>
      <c r="N6379" s="63">
        <v>67</v>
      </c>
      <c r="O6379" s="63">
        <v>0.1130564</v>
      </c>
      <c r="P6379" s="63">
        <v>3</v>
      </c>
      <c r="Q6379" s="63">
        <v>1.2781749580960001E-2</v>
      </c>
    </row>
    <row r="6380" spans="1:17">
      <c r="A6380" s="63" t="s">
        <v>79</v>
      </c>
      <c r="B6380" s="63" t="s">
        <v>44</v>
      </c>
      <c r="C6380" s="63" t="s">
        <v>65</v>
      </c>
      <c r="D6380" s="63">
        <v>19</v>
      </c>
      <c r="E6380" s="63">
        <v>1.6562760000000001</v>
      </c>
      <c r="F6380" s="63">
        <v>1.5915079999999999</v>
      </c>
      <c r="G6380" s="63">
        <v>-6.4768099999999995E-2</v>
      </c>
      <c r="H6380" s="63">
        <v>53.330599999999997</v>
      </c>
      <c r="I6380" s="63">
        <v>-0.2096557</v>
      </c>
      <c r="J6380" s="63">
        <v>-0.1240549</v>
      </c>
      <c r="K6380" s="63">
        <v>-6.4768099999999995E-2</v>
      </c>
      <c r="L6380" s="63">
        <v>-5.4812000000000003E-3</v>
      </c>
      <c r="M6380" s="63">
        <v>8.0119499999999996E-2</v>
      </c>
      <c r="N6380" s="63">
        <v>67</v>
      </c>
      <c r="O6380" s="63">
        <v>0.1130564</v>
      </c>
      <c r="P6380" s="63">
        <v>3</v>
      </c>
      <c r="Q6380" s="63">
        <v>1.2781749580960001E-2</v>
      </c>
    </row>
    <row r="6381" spans="1:17">
      <c r="A6381" s="63" t="s">
        <v>79</v>
      </c>
      <c r="B6381" s="63" t="s">
        <v>44</v>
      </c>
      <c r="C6381" s="63" t="s">
        <v>65</v>
      </c>
      <c r="D6381" s="63">
        <v>20</v>
      </c>
      <c r="E6381" s="63">
        <v>1.716426</v>
      </c>
      <c r="F6381" s="63">
        <v>1.6012569999999999</v>
      </c>
      <c r="G6381" s="63">
        <v>-0.1151682</v>
      </c>
      <c r="H6381" s="63">
        <v>51.730699999999999</v>
      </c>
      <c r="I6381" s="63">
        <v>-0.2600558</v>
      </c>
      <c r="J6381" s="63">
        <v>-0.174455</v>
      </c>
      <c r="K6381" s="63">
        <v>-0.1151682</v>
      </c>
      <c r="L6381" s="63">
        <v>-5.5881399999999998E-2</v>
      </c>
      <c r="M6381" s="63">
        <v>2.97194E-2</v>
      </c>
      <c r="N6381" s="63">
        <v>67</v>
      </c>
      <c r="O6381" s="63">
        <v>0.1130564</v>
      </c>
      <c r="P6381" s="63">
        <v>3</v>
      </c>
      <c r="Q6381" s="63">
        <v>1.2781749580960001E-2</v>
      </c>
    </row>
    <row r="6382" spans="1:17">
      <c r="A6382" s="63" t="s">
        <v>79</v>
      </c>
      <c r="B6382" s="63" t="s">
        <v>44</v>
      </c>
      <c r="C6382" s="63" t="s">
        <v>65</v>
      </c>
      <c r="D6382" s="63">
        <v>21</v>
      </c>
      <c r="E6382" s="63">
        <v>1.7237690000000001</v>
      </c>
      <c r="F6382" s="63">
        <v>1.5759099999999999</v>
      </c>
      <c r="G6382" s="63">
        <v>-0.14785860000000001</v>
      </c>
      <c r="H6382" s="63">
        <v>50.503599999999999</v>
      </c>
      <c r="I6382" s="63">
        <v>-0.29274620000000001</v>
      </c>
      <c r="J6382" s="63">
        <v>-0.20714550000000001</v>
      </c>
      <c r="K6382" s="63">
        <v>-0.14785860000000001</v>
      </c>
      <c r="L6382" s="63">
        <v>-8.8571800000000006E-2</v>
      </c>
      <c r="M6382" s="63">
        <v>-2.9710000000000001E-3</v>
      </c>
      <c r="N6382" s="63">
        <v>67</v>
      </c>
      <c r="O6382" s="63">
        <v>0.1130564</v>
      </c>
      <c r="P6382" s="63">
        <v>3</v>
      </c>
      <c r="Q6382" s="63">
        <v>1.2781749580960001E-2</v>
      </c>
    </row>
    <row r="6383" spans="1:17">
      <c r="A6383" s="63" t="s">
        <v>79</v>
      </c>
      <c r="B6383" s="63" t="s">
        <v>44</v>
      </c>
      <c r="C6383" s="63" t="s">
        <v>65</v>
      </c>
      <c r="D6383" s="63">
        <v>22</v>
      </c>
      <c r="E6383" s="63">
        <v>1.5778570000000001</v>
      </c>
      <c r="F6383" s="63">
        <v>1.42957</v>
      </c>
      <c r="G6383" s="63">
        <v>-0.14828649999999999</v>
      </c>
      <c r="H6383" s="63">
        <v>49.875100000000003</v>
      </c>
      <c r="I6383" s="63">
        <v>-0.29317409999999999</v>
      </c>
      <c r="J6383" s="63">
        <v>-0.20757329999999999</v>
      </c>
      <c r="K6383" s="63">
        <v>-0.14828649999999999</v>
      </c>
      <c r="L6383" s="63">
        <v>-8.8999599999999998E-2</v>
      </c>
      <c r="M6383" s="63">
        <v>-3.3988999999999998E-3</v>
      </c>
      <c r="N6383" s="63">
        <v>67</v>
      </c>
      <c r="O6383" s="63">
        <v>0.1130564</v>
      </c>
      <c r="P6383" s="63">
        <v>3</v>
      </c>
      <c r="Q6383" s="63">
        <v>1.2781749580960001E-2</v>
      </c>
    </row>
    <row r="6384" spans="1:17">
      <c r="A6384" s="63" t="s">
        <v>79</v>
      </c>
      <c r="B6384" s="63" t="s">
        <v>44</v>
      </c>
      <c r="C6384" s="63" t="s">
        <v>65</v>
      </c>
      <c r="D6384" s="63">
        <v>23</v>
      </c>
      <c r="E6384" s="63">
        <v>1.3551169999999999</v>
      </c>
      <c r="F6384" s="63">
        <v>1.214939</v>
      </c>
      <c r="G6384" s="63">
        <v>-0.14017840000000001</v>
      </c>
      <c r="H6384" s="63">
        <v>49.097299999999997</v>
      </c>
      <c r="I6384" s="63">
        <v>-0.28506599999999999</v>
      </c>
      <c r="J6384" s="63">
        <v>-0.19946530000000001</v>
      </c>
      <c r="K6384" s="63">
        <v>-0.14017840000000001</v>
      </c>
      <c r="L6384" s="63">
        <v>-8.0891599999999994E-2</v>
      </c>
      <c r="M6384" s="63">
        <v>4.7092000000000002E-3</v>
      </c>
      <c r="N6384" s="63">
        <v>67</v>
      </c>
      <c r="O6384" s="63">
        <v>0.1130564</v>
      </c>
      <c r="P6384" s="63">
        <v>3</v>
      </c>
      <c r="Q6384" s="63">
        <v>1.2781749580960001E-2</v>
      </c>
    </row>
    <row r="6385" spans="1:17">
      <c r="A6385" s="63" t="s">
        <v>79</v>
      </c>
      <c r="B6385" s="63" t="s">
        <v>44</v>
      </c>
      <c r="C6385" s="63" t="s">
        <v>65</v>
      </c>
      <c r="D6385" s="63">
        <v>24</v>
      </c>
      <c r="E6385" s="63">
        <v>1.1113139999999999</v>
      </c>
      <c r="F6385" s="63">
        <v>0.96922269999999999</v>
      </c>
      <c r="G6385" s="63">
        <v>-0.14209160000000001</v>
      </c>
      <c r="H6385" s="63">
        <v>48.081800000000001</v>
      </c>
      <c r="I6385" s="63">
        <v>-0.28697919999999999</v>
      </c>
      <c r="J6385" s="63">
        <v>-0.20137849999999999</v>
      </c>
      <c r="K6385" s="63">
        <v>-0.14209160000000001</v>
      </c>
      <c r="L6385" s="63">
        <v>-8.2804799999999998E-2</v>
      </c>
      <c r="M6385" s="63">
        <v>2.7959999999999999E-3</v>
      </c>
      <c r="N6385" s="63">
        <v>67</v>
      </c>
      <c r="O6385" s="63">
        <v>0.1130564</v>
      </c>
      <c r="P6385" s="63">
        <v>3</v>
      </c>
      <c r="Q6385" s="63">
        <v>1.2781749580960001E-2</v>
      </c>
    </row>
    <row r="6386" spans="1:17">
      <c r="A6386" s="63" t="s">
        <v>79</v>
      </c>
      <c r="B6386" s="63" t="s">
        <v>44</v>
      </c>
      <c r="C6386" s="63" t="s">
        <v>66</v>
      </c>
      <c r="D6386" s="63">
        <v>1</v>
      </c>
      <c r="E6386" s="63">
        <v>0.84826270000000004</v>
      </c>
      <c r="F6386" s="63">
        <v>0.70335890000000001</v>
      </c>
      <c r="G6386" s="63">
        <v>-0.1449038</v>
      </c>
      <c r="H6386" s="63">
        <v>55.146299999999997</v>
      </c>
      <c r="I6386" s="63">
        <v>-0.28979139999999998</v>
      </c>
      <c r="J6386" s="63">
        <v>-0.2041906</v>
      </c>
      <c r="K6386" s="63">
        <v>-0.1449038</v>
      </c>
      <c r="L6386" s="63">
        <v>-8.5616899999999996E-2</v>
      </c>
      <c r="M6386" s="63">
        <v>-1.6200000000000001E-5</v>
      </c>
      <c r="N6386" s="63">
        <v>67</v>
      </c>
      <c r="O6386" s="63">
        <v>0.1130564</v>
      </c>
      <c r="P6386" s="63">
        <v>4</v>
      </c>
      <c r="Q6386" s="63">
        <v>1.2781749580960001E-2</v>
      </c>
    </row>
    <row r="6387" spans="1:17">
      <c r="A6387" s="63" t="s">
        <v>79</v>
      </c>
      <c r="B6387" s="63" t="s">
        <v>44</v>
      </c>
      <c r="C6387" s="63" t="s">
        <v>66</v>
      </c>
      <c r="D6387" s="63">
        <v>2</v>
      </c>
      <c r="E6387" s="63">
        <v>0.78451400000000004</v>
      </c>
      <c r="F6387" s="63">
        <v>0.62369819999999998</v>
      </c>
      <c r="G6387" s="63">
        <v>-0.16081580000000001</v>
      </c>
      <c r="H6387" s="63">
        <v>53.681699999999999</v>
      </c>
      <c r="I6387" s="63">
        <v>-0.30570340000000001</v>
      </c>
      <c r="J6387" s="63">
        <v>-0.22010260000000001</v>
      </c>
      <c r="K6387" s="63">
        <v>-0.16081580000000001</v>
      </c>
      <c r="L6387" s="63">
        <v>-0.10152890000000001</v>
      </c>
      <c r="M6387" s="63">
        <v>-1.59282E-2</v>
      </c>
      <c r="N6387" s="63">
        <v>67</v>
      </c>
      <c r="O6387" s="63">
        <v>0.1130564</v>
      </c>
      <c r="P6387" s="63">
        <v>4</v>
      </c>
      <c r="Q6387" s="63">
        <v>1.2781749580960001E-2</v>
      </c>
    </row>
    <row r="6388" spans="1:17">
      <c r="A6388" s="63" t="s">
        <v>79</v>
      </c>
      <c r="B6388" s="63" t="s">
        <v>44</v>
      </c>
      <c r="C6388" s="63" t="s">
        <v>66</v>
      </c>
      <c r="D6388" s="63">
        <v>3</v>
      </c>
      <c r="E6388" s="63">
        <v>0.76088239999999996</v>
      </c>
      <c r="F6388" s="63">
        <v>0.60448599999999997</v>
      </c>
      <c r="G6388" s="63">
        <v>-0.15639639999999999</v>
      </c>
      <c r="H6388" s="63">
        <v>52.515999999999998</v>
      </c>
      <c r="I6388" s="63">
        <v>-0.301284</v>
      </c>
      <c r="J6388" s="63">
        <v>-0.21568329999999999</v>
      </c>
      <c r="K6388" s="63">
        <v>-0.15639639999999999</v>
      </c>
      <c r="L6388" s="63">
        <v>-9.7109600000000004E-2</v>
      </c>
      <c r="M6388" s="63">
        <v>-1.1508900000000001E-2</v>
      </c>
      <c r="N6388" s="63">
        <v>67</v>
      </c>
      <c r="O6388" s="63">
        <v>0.1130564</v>
      </c>
      <c r="P6388" s="63">
        <v>4</v>
      </c>
      <c r="Q6388" s="63">
        <v>1.2781749580960001E-2</v>
      </c>
    </row>
    <row r="6389" spans="1:17">
      <c r="A6389" s="63" t="s">
        <v>79</v>
      </c>
      <c r="B6389" s="63" t="s">
        <v>44</v>
      </c>
      <c r="C6389" s="63" t="s">
        <v>66</v>
      </c>
      <c r="D6389" s="63">
        <v>4</v>
      </c>
      <c r="E6389" s="63">
        <v>0.79224079999999997</v>
      </c>
      <c r="F6389" s="63">
        <v>0.63439049999999997</v>
      </c>
      <c r="G6389" s="63">
        <v>-0.1578503</v>
      </c>
      <c r="H6389" s="63">
        <v>51.817900000000002</v>
      </c>
      <c r="I6389" s="63">
        <v>-0.3027379</v>
      </c>
      <c r="J6389" s="63">
        <v>-0.2171371</v>
      </c>
      <c r="K6389" s="63">
        <v>-0.1578503</v>
      </c>
      <c r="L6389" s="63">
        <v>-9.8563399999999995E-2</v>
      </c>
      <c r="M6389" s="63">
        <v>-1.2962700000000001E-2</v>
      </c>
      <c r="N6389" s="63">
        <v>67</v>
      </c>
      <c r="O6389" s="63">
        <v>0.1130564</v>
      </c>
      <c r="P6389" s="63">
        <v>4</v>
      </c>
      <c r="Q6389" s="63">
        <v>1.2781749580960001E-2</v>
      </c>
    </row>
    <row r="6390" spans="1:17">
      <c r="A6390" s="63" t="s">
        <v>79</v>
      </c>
      <c r="B6390" s="63" t="s">
        <v>44</v>
      </c>
      <c r="C6390" s="63" t="s">
        <v>66</v>
      </c>
      <c r="D6390" s="63">
        <v>5</v>
      </c>
      <c r="E6390" s="63">
        <v>0.81542049999999999</v>
      </c>
      <c r="F6390" s="63">
        <v>0.65832780000000002</v>
      </c>
      <c r="G6390" s="63">
        <v>-0.1570928</v>
      </c>
      <c r="H6390" s="63">
        <v>51.244399999999999</v>
      </c>
      <c r="I6390" s="63">
        <v>-0.30198029999999998</v>
      </c>
      <c r="J6390" s="63">
        <v>-0.21637960000000001</v>
      </c>
      <c r="K6390" s="63">
        <v>-0.1570928</v>
      </c>
      <c r="L6390" s="63">
        <v>-9.7805900000000001E-2</v>
      </c>
      <c r="M6390" s="63">
        <v>-1.2205199999999999E-2</v>
      </c>
      <c r="N6390" s="63">
        <v>67</v>
      </c>
      <c r="O6390" s="63">
        <v>0.1130564</v>
      </c>
      <c r="P6390" s="63">
        <v>4</v>
      </c>
      <c r="Q6390" s="63">
        <v>1.2781749580960001E-2</v>
      </c>
    </row>
    <row r="6391" spans="1:17">
      <c r="A6391" s="63" t="s">
        <v>79</v>
      </c>
      <c r="B6391" s="63" t="s">
        <v>44</v>
      </c>
      <c r="C6391" s="63" t="s">
        <v>66</v>
      </c>
      <c r="D6391" s="63">
        <v>6</v>
      </c>
      <c r="E6391" s="63">
        <v>0.95700149999999995</v>
      </c>
      <c r="F6391" s="63">
        <v>0.72176370000000001</v>
      </c>
      <c r="G6391" s="63">
        <v>-0.2352378</v>
      </c>
      <c r="H6391" s="63">
        <v>50.719799999999999</v>
      </c>
      <c r="I6391" s="63">
        <v>-0.3801254</v>
      </c>
      <c r="J6391" s="63">
        <v>-0.29452460000000003</v>
      </c>
      <c r="K6391" s="63">
        <v>-0.2352378</v>
      </c>
      <c r="L6391" s="63">
        <v>-0.17595089999999999</v>
      </c>
      <c r="M6391" s="63">
        <v>-9.0350200000000006E-2</v>
      </c>
      <c r="N6391" s="63">
        <v>67</v>
      </c>
      <c r="O6391" s="63">
        <v>0.1130564</v>
      </c>
      <c r="P6391" s="63">
        <v>4</v>
      </c>
      <c r="Q6391" s="63">
        <v>1.2781749580960001E-2</v>
      </c>
    </row>
    <row r="6392" spans="1:17">
      <c r="A6392" s="63" t="s">
        <v>79</v>
      </c>
      <c r="B6392" s="63" t="s">
        <v>44</v>
      </c>
      <c r="C6392" s="63" t="s">
        <v>66</v>
      </c>
      <c r="D6392" s="63">
        <v>7</v>
      </c>
      <c r="E6392" s="63">
        <v>1.204542</v>
      </c>
      <c r="F6392" s="63">
        <v>1.0053650000000001</v>
      </c>
      <c r="G6392" s="63">
        <v>-0.19917679999999999</v>
      </c>
      <c r="H6392" s="63">
        <v>50.694400000000002</v>
      </c>
      <c r="I6392" s="63">
        <v>-0.34406439999999999</v>
      </c>
      <c r="J6392" s="63">
        <v>-0.25846360000000002</v>
      </c>
      <c r="K6392" s="63">
        <v>-0.19917679999999999</v>
      </c>
      <c r="L6392" s="63">
        <v>-0.13988999999999999</v>
      </c>
      <c r="M6392" s="63">
        <v>-5.4289200000000003E-2</v>
      </c>
      <c r="N6392" s="63">
        <v>67</v>
      </c>
      <c r="O6392" s="63">
        <v>0.1130564</v>
      </c>
      <c r="P6392" s="63">
        <v>4</v>
      </c>
      <c r="Q6392" s="63">
        <v>1.2781749580960001E-2</v>
      </c>
    </row>
    <row r="6393" spans="1:17">
      <c r="A6393" s="63" t="s">
        <v>79</v>
      </c>
      <c r="B6393" s="63" t="s">
        <v>44</v>
      </c>
      <c r="C6393" s="63" t="s">
        <v>66</v>
      </c>
      <c r="D6393" s="63">
        <v>8</v>
      </c>
      <c r="E6393" s="63">
        <v>1.33351</v>
      </c>
      <c r="F6393" s="63">
        <v>1.2495579999999999</v>
      </c>
      <c r="G6393" s="63">
        <v>-8.3951799999999993E-2</v>
      </c>
      <c r="H6393" s="63">
        <v>53.173099999999998</v>
      </c>
      <c r="I6393" s="63">
        <v>-0.2288394</v>
      </c>
      <c r="J6393" s="63">
        <v>-0.1432387</v>
      </c>
      <c r="K6393" s="63">
        <v>-8.3951799999999993E-2</v>
      </c>
      <c r="L6393" s="63">
        <v>-2.4664999999999999E-2</v>
      </c>
      <c r="M6393" s="63">
        <v>6.0935799999999998E-2</v>
      </c>
      <c r="N6393" s="63">
        <v>67</v>
      </c>
      <c r="O6393" s="63">
        <v>0.1130564</v>
      </c>
      <c r="P6393" s="63">
        <v>4</v>
      </c>
      <c r="Q6393" s="63">
        <v>1.2781749580960001E-2</v>
      </c>
    </row>
    <row r="6394" spans="1:17">
      <c r="A6394" s="63" t="s">
        <v>79</v>
      </c>
      <c r="B6394" s="63" t="s">
        <v>44</v>
      </c>
      <c r="C6394" s="63" t="s">
        <v>66</v>
      </c>
      <c r="D6394" s="63">
        <v>9</v>
      </c>
      <c r="E6394" s="63">
        <v>1.213497</v>
      </c>
      <c r="F6394" s="63">
        <v>1.2868310000000001</v>
      </c>
      <c r="G6394" s="63">
        <v>7.3333499999999996E-2</v>
      </c>
      <c r="H6394" s="63">
        <v>57.145099999999999</v>
      </c>
      <c r="I6394" s="63">
        <v>-7.1554099999999995E-2</v>
      </c>
      <c r="J6394" s="63">
        <v>1.4046700000000001E-2</v>
      </c>
      <c r="K6394" s="63">
        <v>7.3333499999999996E-2</v>
      </c>
      <c r="L6394" s="63">
        <v>0.1326203</v>
      </c>
      <c r="M6394" s="63">
        <v>0.2182211</v>
      </c>
      <c r="N6394" s="63">
        <v>67</v>
      </c>
      <c r="O6394" s="63">
        <v>0.1130564</v>
      </c>
      <c r="P6394" s="63">
        <v>4</v>
      </c>
      <c r="Q6394" s="63">
        <v>1.2781749580960001E-2</v>
      </c>
    </row>
    <row r="6395" spans="1:17">
      <c r="A6395" s="63" t="s">
        <v>79</v>
      </c>
      <c r="B6395" s="63" t="s">
        <v>44</v>
      </c>
      <c r="C6395" s="63" t="s">
        <v>66</v>
      </c>
      <c r="D6395" s="63">
        <v>10</v>
      </c>
      <c r="E6395" s="63">
        <v>1.173983</v>
      </c>
      <c r="F6395" s="63">
        <v>1.250227</v>
      </c>
      <c r="G6395" s="63">
        <v>7.62438E-2</v>
      </c>
      <c r="H6395" s="63">
        <v>60.981000000000002</v>
      </c>
      <c r="I6395" s="63">
        <v>-6.8643800000000005E-2</v>
      </c>
      <c r="J6395" s="63">
        <v>1.69569E-2</v>
      </c>
      <c r="K6395" s="63">
        <v>7.62438E-2</v>
      </c>
      <c r="L6395" s="63">
        <v>0.1355306</v>
      </c>
      <c r="M6395" s="63">
        <v>0.22113140000000001</v>
      </c>
      <c r="N6395" s="63">
        <v>67</v>
      </c>
      <c r="O6395" s="63">
        <v>0.1130564</v>
      </c>
      <c r="P6395" s="63">
        <v>4</v>
      </c>
      <c r="Q6395" s="63">
        <v>1.2781749580960001E-2</v>
      </c>
    </row>
    <row r="6396" spans="1:17">
      <c r="A6396" s="63" t="s">
        <v>79</v>
      </c>
      <c r="B6396" s="63" t="s">
        <v>44</v>
      </c>
      <c r="C6396" s="63" t="s">
        <v>66</v>
      </c>
      <c r="D6396" s="63">
        <v>11</v>
      </c>
      <c r="E6396" s="63">
        <v>1.0834589999999999</v>
      </c>
      <c r="F6396" s="63">
        <v>1.23807</v>
      </c>
      <c r="G6396" s="63">
        <v>0.15461040000000001</v>
      </c>
      <c r="H6396" s="63">
        <v>65.026499999999999</v>
      </c>
      <c r="I6396" s="63">
        <v>9.7228000000000002E-3</v>
      </c>
      <c r="J6396" s="63">
        <v>9.5323599999999994E-2</v>
      </c>
      <c r="K6396" s="63">
        <v>0.15461040000000001</v>
      </c>
      <c r="L6396" s="63">
        <v>0.21389720000000001</v>
      </c>
      <c r="M6396" s="63">
        <v>0.29949799999999999</v>
      </c>
      <c r="N6396" s="63">
        <v>67</v>
      </c>
      <c r="O6396" s="63">
        <v>0.1130564</v>
      </c>
      <c r="P6396" s="63">
        <v>4</v>
      </c>
      <c r="Q6396" s="63">
        <v>1.2781749580960001E-2</v>
      </c>
    </row>
    <row r="6397" spans="1:17">
      <c r="A6397" s="63" t="s">
        <v>79</v>
      </c>
      <c r="B6397" s="63" t="s">
        <v>44</v>
      </c>
      <c r="C6397" s="63" t="s">
        <v>66</v>
      </c>
      <c r="D6397" s="63">
        <v>12</v>
      </c>
      <c r="E6397" s="63">
        <v>1.0597430000000001</v>
      </c>
      <c r="F6397" s="63">
        <v>1.1955039999999999</v>
      </c>
      <c r="G6397" s="63">
        <v>0.13576160000000001</v>
      </c>
      <c r="H6397" s="63">
        <v>68.141000000000005</v>
      </c>
      <c r="I6397" s="63">
        <v>-9.1260000000000004E-3</v>
      </c>
      <c r="J6397" s="63">
        <v>7.6474799999999996E-2</v>
      </c>
      <c r="K6397" s="63">
        <v>0.13576160000000001</v>
      </c>
      <c r="L6397" s="63">
        <v>0.19504850000000001</v>
      </c>
      <c r="M6397" s="63">
        <v>0.28064919999999999</v>
      </c>
      <c r="N6397" s="63">
        <v>67</v>
      </c>
      <c r="O6397" s="63">
        <v>0.1130564</v>
      </c>
      <c r="P6397" s="63">
        <v>4</v>
      </c>
      <c r="Q6397" s="63">
        <v>1.2781749580960001E-2</v>
      </c>
    </row>
    <row r="6398" spans="1:17">
      <c r="A6398" s="63" t="s">
        <v>79</v>
      </c>
      <c r="B6398" s="63" t="s">
        <v>44</v>
      </c>
      <c r="C6398" s="63" t="s">
        <v>66</v>
      </c>
      <c r="D6398" s="63">
        <v>13</v>
      </c>
      <c r="E6398" s="63">
        <v>0.93640559999999995</v>
      </c>
      <c r="F6398" s="63">
        <v>1.187568</v>
      </c>
      <c r="G6398" s="63">
        <v>0.25116250000000001</v>
      </c>
      <c r="H6398" s="63">
        <v>70.702200000000005</v>
      </c>
      <c r="I6398" s="63">
        <v>0.10627490000000001</v>
      </c>
      <c r="J6398" s="63">
        <v>0.19187560000000001</v>
      </c>
      <c r="K6398" s="63">
        <v>0.25116250000000001</v>
      </c>
      <c r="L6398" s="63">
        <v>0.31044929999999998</v>
      </c>
      <c r="M6398" s="63">
        <v>0.39605010000000002</v>
      </c>
      <c r="N6398" s="63">
        <v>67</v>
      </c>
      <c r="O6398" s="63">
        <v>0.1130564</v>
      </c>
      <c r="P6398" s="63">
        <v>4</v>
      </c>
      <c r="Q6398" s="63">
        <v>1.2781749580960001E-2</v>
      </c>
    </row>
    <row r="6399" spans="1:17">
      <c r="A6399" s="63" t="s">
        <v>79</v>
      </c>
      <c r="B6399" s="63" t="s">
        <v>44</v>
      </c>
      <c r="C6399" s="63" t="s">
        <v>66</v>
      </c>
      <c r="D6399" s="63">
        <v>14</v>
      </c>
      <c r="E6399" s="63">
        <v>0.88966860000000003</v>
      </c>
      <c r="F6399" s="63">
        <v>1.1793640000000001</v>
      </c>
      <c r="G6399" s="63">
        <v>0.2896956</v>
      </c>
      <c r="H6399" s="63">
        <v>72.837699999999998</v>
      </c>
      <c r="I6399" s="63">
        <v>0.14480799999999999</v>
      </c>
      <c r="J6399" s="63">
        <v>0.2304088</v>
      </c>
      <c r="K6399" s="63">
        <v>0.2896956</v>
      </c>
      <c r="L6399" s="63">
        <v>0.34898249999999997</v>
      </c>
      <c r="M6399" s="63">
        <v>0.4345832</v>
      </c>
      <c r="N6399" s="63">
        <v>67</v>
      </c>
      <c r="O6399" s="63">
        <v>0.1130564</v>
      </c>
      <c r="P6399" s="63">
        <v>4</v>
      </c>
      <c r="Q6399" s="63">
        <v>1.2781749580960001E-2</v>
      </c>
    </row>
    <row r="6400" spans="1:17">
      <c r="A6400" s="63" t="s">
        <v>79</v>
      </c>
      <c r="B6400" s="63" t="s">
        <v>44</v>
      </c>
      <c r="C6400" s="63" t="s">
        <v>66</v>
      </c>
      <c r="D6400" s="63">
        <v>15</v>
      </c>
      <c r="E6400" s="63">
        <v>0.89773049999999999</v>
      </c>
      <c r="F6400" s="63">
        <v>1.1528400000000001</v>
      </c>
      <c r="G6400" s="63">
        <v>0.25511</v>
      </c>
      <c r="H6400" s="63">
        <v>74.506299999999996</v>
      </c>
      <c r="I6400" s="63">
        <v>0.1102224</v>
      </c>
      <c r="J6400" s="63">
        <v>0.1958232</v>
      </c>
      <c r="K6400" s="63">
        <v>0.25511</v>
      </c>
      <c r="L6400" s="63">
        <v>0.31439689999999998</v>
      </c>
      <c r="M6400" s="63">
        <v>0.39999760000000001</v>
      </c>
      <c r="N6400" s="63">
        <v>67</v>
      </c>
      <c r="O6400" s="63">
        <v>0.1130564</v>
      </c>
      <c r="P6400" s="63">
        <v>4</v>
      </c>
      <c r="Q6400" s="63">
        <v>1.2781749580960001E-2</v>
      </c>
    </row>
    <row r="6401" spans="1:17">
      <c r="A6401" s="63" t="s">
        <v>79</v>
      </c>
      <c r="B6401" s="63" t="s">
        <v>44</v>
      </c>
      <c r="C6401" s="63" t="s">
        <v>66</v>
      </c>
      <c r="D6401" s="63">
        <v>16</v>
      </c>
      <c r="E6401" s="63">
        <v>0.92765089999999994</v>
      </c>
      <c r="F6401" s="63">
        <v>1.1451640000000001</v>
      </c>
      <c r="G6401" s="63">
        <v>0.21751329999999999</v>
      </c>
      <c r="H6401" s="63">
        <v>75.101100000000002</v>
      </c>
      <c r="I6401" s="63">
        <v>7.2625700000000001E-2</v>
      </c>
      <c r="J6401" s="63">
        <v>0.15822639999999999</v>
      </c>
      <c r="K6401" s="63">
        <v>0.21751329999999999</v>
      </c>
      <c r="L6401" s="63">
        <v>0.27680009999999999</v>
      </c>
      <c r="M6401" s="63">
        <v>0.36240090000000003</v>
      </c>
      <c r="N6401" s="63">
        <v>67</v>
      </c>
      <c r="O6401" s="63">
        <v>0.1130564</v>
      </c>
      <c r="P6401" s="63">
        <v>4</v>
      </c>
      <c r="Q6401" s="63">
        <v>1.2781749580960001E-2</v>
      </c>
    </row>
    <row r="6402" spans="1:17">
      <c r="A6402" s="63" t="s">
        <v>79</v>
      </c>
      <c r="B6402" s="63" t="s">
        <v>44</v>
      </c>
      <c r="C6402" s="63" t="s">
        <v>66</v>
      </c>
      <c r="D6402" s="63">
        <v>17</v>
      </c>
      <c r="E6402" s="63">
        <v>1.0036039999999999</v>
      </c>
      <c r="F6402" s="63">
        <v>1.1894210000000001</v>
      </c>
      <c r="G6402" s="63">
        <v>0.18581739999999999</v>
      </c>
      <c r="H6402" s="63">
        <v>74.775400000000005</v>
      </c>
      <c r="I6402" s="63">
        <v>4.0929800000000002E-2</v>
      </c>
      <c r="J6402" s="63">
        <v>0.12653049999999999</v>
      </c>
      <c r="K6402" s="63">
        <v>0.18581739999999999</v>
      </c>
      <c r="L6402" s="63">
        <v>0.24510419999999999</v>
      </c>
      <c r="M6402" s="63">
        <v>0.33070500000000003</v>
      </c>
      <c r="N6402" s="63">
        <v>67</v>
      </c>
      <c r="O6402" s="63">
        <v>0.1130564</v>
      </c>
      <c r="P6402" s="63">
        <v>4</v>
      </c>
      <c r="Q6402" s="63">
        <v>1.2781749580960001E-2</v>
      </c>
    </row>
    <row r="6403" spans="1:17">
      <c r="A6403" s="63" t="s">
        <v>79</v>
      </c>
      <c r="B6403" s="63" t="s">
        <v>44</v>
      </c>
      <c r="C6403" s="63" t="s">
        <v>66</v>
      </c>
      <c r="D6403" s="63">
        <v>18</v>
      </c>
      <c r="E6403" s="63">
        <v>1.2229140000000001</v>
      </c>
      <c r="F6403" s="63">
        <v>1.301966</v>
      </c>
      <c r="G6403" s="63">
        <v>7.9052600000000001E-2</v>
      </c>
      <c r="H6403" s="63">
        <v>73.941800000000001</v>
      </c>
      <c r="I6403" s="63">
        <v>-6.5835000000000005E-2</v>
      </c>
      <c r="J6403" s="63">
        <v>1.9765700000000001E-2</v>
      </c>
      <c r="K6403" s="63">
        <v>7.9052600000000001E-2</v>
      </c>
      <c r="L6403" s="63">
        <v>0.1383394</v>
      </c>
      <c r="M6403" s="63">
        <v>0.22394020000000001</v>
      </c>
      <c r="N6403" s="63">
        <v>67</v>
      </c>
      <c r="O6403" s="63">
        <v>0.1130564</v>
      </c>
      <c r="P6403" s="63">
        <v>4</v>
      </c>
      <c r="Q6403" s="63">
        <v>1.2781749580960001E-2</v>
      </c>
    </row>
    <row r="6404" spans="1:17">
      <c r="A6404" s="63" t="s">
        <v>79</v>
      </c>
      <c r="B6404" s="63" t="s">
        <v>44</v>
      </c>
      <c r="C6404" s="63" t="s">
        <v>66</v>
      </c>
      <c r="D6404" s="63">
        <v>19</v>
      </c>
      <c r="E6404" s="63">
        <v>1.453673</v>
      </c>
      <c r="F6404" s="63">
        <v>1.3889050000000001</v>
      </c>
      <c r="G6404" s="63">
        <v>-6.4768199999999998E-2</v>
      </c>
      <c r="H6404" s="63">
        <v>71.930199999999999</v>
      </c>
      <c r="I6404" s="63">
        <v>-0.2096558</v>
      </c>
      <c r="J6404" s="63">
        <v>-0.124055</v>
      </c>
      <c r="K6404" s="63">
        <v>-6.4768199999999998E-2</v>
      </c>
      <c r="L6404" s="63">
        <v>-5.4814E-3</v>
      </c>
      <c r="M6404" s="63">
        <v>8.0119399999999993E-2</v>
      </c>
      <c r="N6404" s="63">
        <v>67</v>
      </c>
      <c r="O6404" s="63">
        <v>0.1130564</v>
      </c>
      <c r="P6404" s="63">
        <v>4</v>
      </c>
      <c r="Q6404" s="63">
        <v>1.2781749580960001E-2</v>
      </c>
    </row>
    <row r="6405" spans="1:17">
      <c r="A6405" s="63" t="s">
        <v>79</v>
      </c>
      <c r="B6405" s="63" t="s">
        <v>44</v>
      </c>
      <c r="C6405" s="63" t="s">
        <v>66</v>
      </c>
      <c r="D6405" s="63">
        <v>20</v>
      </c>
      <c r="E6405" s="63">
        <v>1.5197099999999999</v>
      </c>
      <c r="F6405" s="63">
        <v>1.404542</v>
      </c>
      <c r="G6405" s="63">
        <v>-0.1151682</v>
      </c>
      <c r="H6405" s="63">
        <v>68.113100000000003</v>
      </c>
      <c r="I6405" s="63">
        <v>-0.2600558</v>
      </c>
      <c r="J6405" s="63">
        <v>-0.174455</v>
      </c>
      <c r="K6405" s="63">
        <v>-0.1151682</v>
      </c>
      <c r="L6405" s="63">
        <v>-5.5881399999999998E-2</v>
      </c>
      <c r="M6405" s="63">
        <v>2.97194E-2</v>
      </c>
      <c r="N6405" s="63">
        <v>67</v>
      </c>
      <c r="O6405" s="63">
        <v>0.1130564</v>
      </c>
      <c r="P6405" s="63">
        <v>4</v>
      </c>
      <c r="Q6405" s="63">
        <v>1.2781749580960001E-2</v>
      </c>
    </row>
    <row r="6406" spans="1:17">
      <c r="A6406" s="63" t="s">
        <v>79</v>
      </c>
      <c r="B6406" s="63" t="s">
        <v>44</v>
      </c>
      <c r="C6406" s="63" t="s">
        <v>66</v>
      </c>
      <c r="D6406" s="63">
        <v>21</v>
      </c>
      <c r="E6406" s="63">
        <v>1.5354509999999999</v>
      </c>
      <c r="F6406" s="63">
        <v>1.3875919999999999</v>
      </c>
      <c r="G6406" s="63">
        <v>-0.14785870000000001</v>
      </c>
      <c r="H6406" s="63">
        <v>64.233999999999995</v>
      </c>
      <c r="I6406" s="63">
        <v>-0.29274630000000001</v>
      </c>
      <c r="J6406" s="63">
        <v>-0.20714560000000001</v>
      </c>
      <c r="K6406" s="63">
        <v>-0.14785870000000001</v>
      </c>
      <c r="L6406" s="63">
        <v>-8.8571899999999995E-2</v>
      </c>
      <c r="M6406" s="63">
        <v>-2.9711E-3</v>
      </c>
      <c r="N6406" s="63">
        <v>67</v>
      </c>
      <c r="O6406" s="63">
        <v>0.1130564</v>
      </c>
      <c r="P6406" s="63">
        <v>4</v>
      </c>
      <c r="Q6406" s="63">
        <v>1.2781749580960001E-2</v>
      </c>
    </row>
    <row r="6407" spans="1:17">
      <c r="A6407" s="63" t="s">
        <v>79</v>
      </c>
      <c r="B6407" s="63" t="s">
        <v>44</v>
      </c>
      <c r="C6407" s="63" t="s">
        <v>66</v>
      </c>
      <c r="D6407" s="63">
        <v>22</v>
      </c>
      <c r="E6407" s="63">
        <v>1.4363079999999999</v>
      </c>
      <c r="F6407" s="63">
        <v>1.288022</v>
      </c>
      <c r="G6407" s="63">
        <v>-0.14828659999999999</v>
      </c>
      <c r="H6407" s="63">
        <v>61.4328</v>
      </c>
      <c r="I6407" s="63">
        <v>-0.2931742</v>
      </c>
      <c r="J6407" s="63">
        <v>-0.20757339999999999</v>
      </c>
      <c r="K6407" s="63">
        <v>-0.14828659999999999</v>
      </c>
      <c r="L6407" s="63">
        <v>-8.8999700000000001E-2</v>
      </c>
      <c r="M6407" s="63">
        <v>-3.3990000000000001E-3</v>
      </c>
      <c r="N6407" s="63">
        <v>67</v>
      </c>
      <c r="O6407" s="63">
        <v>0.1130564</v>
      </c>
      <c r="P6407" s="63">
        <v>4</v>
      </c>
      <c r="Q6407" s="63">
        <v>1.2781749580960001E-2</v>
      </c>
    </row>
    <row r="6408" spans="1:17">
      <c r="A6408" s="63" t="s">
        <v>79</v>
      </c>
      <c r="B6408" s="63" t="s">
        <v>44</v>
      </c>
      <c r="C6408" s="63" t="s">
        <v>66</v>
      </c>
      <c r="D6408" s="63">
        <v>23</v>
      </c>
      <c r="E6408" s="63">
        <v>1.2315990000000001</v>
      </c>
      <c r="F6408" s="63">
        <v>1.091421</v>
      </c>
      <c r="G6408" s="63">
        <v>-0.14017840000000001</v>
      </c>
      <c r="H6408" s="63">
        <v>58.948099999999997</v>
      </c>
      <c r="I6408" s="63">
        <v>-0.28506599999999999</v>
      </c>
      <c r="J6408" s="63">
        <v>-0.19946530000000001</v>
      </c>
      <c r="K6408" s="63">
        <v>-0.14017840000000001</v>
      </c>
      <c r="L6408" s="63">
        <v>-8.0891599999999994E-2</v>
      </c>
      <c r="M6408" s="63">
        <v>4.7092000000000002E-3</v>
      </c>
      <c r="N6408" s="63">
        <v>67</v>
      </c>
      <c r="O6408" s="63">
        <v>0.1130564</v>
      </c>
      <c r="P6408" s="63">
        <v>4</v>
      </c>
      <c r="Q6408" s="63">
        <v>1.2781749580960001E-2</v>
      </c>
    </row>
    <row r="6409" spans="1:17">
      <c r="A6409" s="63" t="s">
        <v>79</v>
      </c>
      <c r="B6409" s="63" t="s">
        <v>44</v>
      </c>
      <c r="C6409" s="63" t="s">
        <v>66</v>
      </c>
      <c r="D6409" s="63">
        <v>24</v>
      </c>
      <c r="E6409" s="63">
        <v>0.99607789999999996</v>
      </c>
      <c r="F6409" s="63">
        <v>0.85398629999999998</v>
      </c>
      <c r="G6409" s="63">
        <v>-0.14209160000000001</v>
      </c>
      <c r="H6409" s="63">
        <v>57.156300000000002</v>
      </c>
      <c r="I6409" s="63">
        <v>-0.28697919999999999</v>
      </c>
      <c r="J6409" s="63">
        <v>-0.20137849999999999</v>
      </c>
      <c r="K6409" s="63">
        <v>-0.14209160000000001</v>
      </c>
      <c r="L6409" s="63">
        <v>-8.2804799999999998E-2</v>
      </c>
      <c r="M6409" s="63">
        <v>2.7959999999999999E-3</v>
      </c>
      <c r="N6409" s="63">
        <v>67</v>
      </c>
      <c r="O6409" s="63">
        <v>0.1130564</v>
      </c>
      <c r="P6409" s="63">
        <v>4</v>
      </c>
      <c r="Q6409" s="63">
        <v>1.2781749580960001E-2</v>
      </c>
    </row>
    <row r="6410" spans="1:17">
      <c r="A6410" s="63" t="s">
        <v>79</v>
      </c>
      <c r="B6410" s="63" t="s">
        <v>44</v>
      </c>
      <c r="C6410" s="63" t="s">
        <v>67</v>
      </c>
      <c r="D6410" s="63">
        <v>1</v>
      </c>
      <c r="E6410" s="63">
        <v>0.94781170000000003</v>
      </c>
      <c r="F6410" s="63">
        <v>0.69995640000000003</v>
      </c>
      <c r="G6410" s="63">
        <v>-0.2478553</v>
      </c>
      <c r="H6410" s="63">
        <v>60.859200000000001</v>
      </c>
      <c r="I6410" s="63">
        <v>-0.39274290000000001</v>
      </c>
      <c r="J6410" s="63">
        <v>-0.30714209999999997</v>
      </c>
      <c r="K6410" s="63">
        <v>-0.2478553</v>
      </c>
      <c r="L6410" s="63">
        <v>-0.1885685</v>
      </c>
      <c r="M6410" s="63">
        <v>-0.1029677</v>
      </c>
      <c r="N6410" s="63">
        <v>67</v>
      </c>
      <c r="O6410" s="63">
        <v>0.1130564</v>
      </c>
      <c r="P6410" s="63">
        <v>5</v>
      </c>
      <c r="Q6410" s="63">
        <v>1.2781749580960001E-2</v>
      </c>
    </row>
    <row r="6411" spans="1:17">
      <c r="A6411" s="63" t="s">
        <v>79</v>
      </c>
      <c r="B6411" s="63" t="s">
        <v>44</v>
      </c>
      <c r="C6411" s="63" t="s">
        <v>67</v>
      </c>
      <c r="D6411" s="63">
        <v>2</v>
      </c>
      <c r="E6411" s="63">
        <v>0.86147589999999996</v>
      </c>
      <c r="F6411" s="63">
        <v>0.62122149999999998</v>
      </c>
      <c r="G6411" s="63">
        <v>-0.24025440000000001</v>
      </c>
      <c r="H6411" s="63">
        <v>59.396500000000003</v>
      </c>
      <c r="I6411" s="63">
        <v>-0.38514199999999998</v>
      </c>
      <c r="J6411" s="63">
        <v>-0.29954120000000001</v>
      </c>
      <c r="K6411" s="63">
        <v>-0.24025440000000001</v>
      </c>
      <c r="L6411" s="63">
        <v>-0.18096760000000001</v>
      </c>
      <c r="M6411" s="63">
        <v>-9.5366800000000002E-2</v>
      </c>
      <c r="N6411" s="63">
        <v>67</v>
      </c>
      <c r="O6411" s="63">
        <v>0.1130564</v>
      </c>
      <c r="P6411" s="63">
        <v>5</v>
      </c>
      <c r="Q6411" s="63">
        <v>1.2781749580960001E-2</v>
      </c>
    </row>
    <row r="6412" spans="1:17">
      <c r="A6412" s="63" t="s">
        <v>79</v>
      </c>
      <c r="B6412" s="63" t="s">
        <v>44</v>
      </c>
      <c r="C6412" s="63" t="s">
        <v>67</v>
      </c>
      <c r="D6412" s="63">
        <v>3</v>
      </c>
      <c r="E6412" s="63">
        <v>0.83541580000000004</v>
      </c>
      <c r="F6412" s="63">
        <v>0.59732079999999999</v>
      </c>
      <c r="G6412" s="63">
        <v>-0.238095</v>
      </c>
      <c r="H6412" s="63">
        <v>58.110900000000001</v>
      </c>
      <c r="I6412" s="63">
        <v>-0.38298260000000001</v>
      </c>
      <c r="J6412" s="63">
        <v>-0.29738179999999997</v>
      </c>
      <c r="K6412" s="63">
        <v>-0.238095</v>
      </c>
      <c r="L6412" s="63">
        <v>-0.1788082</v>
      </c>
      <c r="M6412" s="63">
        <v>-9.3207399999999996E-2</v>
      </c>
      <c r="N6412" s="63">
        <v>67</v>
      </c>
      <c r="O6412" s="63">
        <v>0.1130564</v>
      </c>
      <c r="P6412" s="63">
        <v>5</v>
      </c>
      <c r="Q6412" s="63">
        <v>1.2781749580960001E-2</v>
      </c>
    </row>
    <row r="6413" spans="1:17">
      <c r="A6413" s="63" t="s">
        <v>79</v>
      </c>
      <c r="B6413" s="63" t="s">
        <v>44</v>
      </c>
      <c r="C6413" s="63" t="s">
        <v>67</v>
      </c>
      <c r="D6413" s="63">
        <v>4</v>
      </c>
      <c r="E6413" s="63">
        <v>0.83130280000000001</v>
      </c>
      <c r="F6413" s="63">
        <v>0.61727799999999999</v>
      </c>
      <c r="G6413" s="63">
        <v>-0.21402479999999999</v>
      </c>
      <c r="H6413" s="63">
        <v>57.317500000000003</v>
      </c>
      <c r="I6413" s="63">
        <v>-0.35891240000000002</v>
      </c>
      <c r="J6413" s="63">
        <v>-0.27331159999999999</v>
      </c>
      <c r="K6413" s="63">
        <v>-0.21402479999999999</v>
      </c>
      <c r="L6413" s="63">
        <v>-0.15473790000000001</v>
      </c>
      <c r="M6413" s="63">
        <v>-6.9137199999999996E-2</v>
      </c>
      <c r="N6413" s="63">
        <v>67</v>
      </c>
      <c r="O6413" s="63">
        <v>0.1130564</v>
      </c>
      <c r="P6413" s="63">
        <v>5</v>
      </c>
      <c r="Q6413" s="63">
        <v>1.2781749580960001E-2</v>
      </c>
    </row>
    <row r="6414" spans="1:17">
      <c r="A6414" s="63" t="s">
        <v>79</v>
      </c>
      <c r="B6414" s="63" t="s">
        <v>44</v>
      </c>
      <c r="C6414" s="63" t="s">
        <v>67</v>
      </c>
      <c r="D6414" s="63">
        <v>5</v>
      </c>
      <c r="E6414" s="63">
        <v>0.84761569999999997</v>
      </c>
      <c r="F6414" s="63">
        <v>0.63251869999999999</v>
      </c>
      <c r="G6414" s="63">
        <v>-0.21509700000000001</v>
      </c>
      <c r="H6414" s="63">
        <v>56.328000000000003</v>
      </c>
      <c r="I6414" s="63">
        <v>-0.35998459999999999</v>
      </c>
      <c r="J6414" s="63">
        <v>-0.27438380000000001</v>
      </c>
      <c r="K6414" s="63">
        <v>-0.21509700000000001</v>
      </c>
      <c r="L6414" s="63">
        <v>-0.15581020000000001</v>
      </c>
      <c r="M6414" s="63">
        <v>-7.0209400000000005E-2</v>
      </c>
      <c r="N6414" s="63">
        <v>67</v>
      </c>
      <c r="O6414" s="63">
        <v>0.1130564</v>
      </c>
      <c r="P6414" s="63">
        <v>5</v>
      </c>
      <c r="Q6414" s="63">
        <v>1.2781749580960001E-2</v>
      </c>
    </row>
    <row r="6415" spans="1:17">
      <c r="A6415" s="63" t="s">
        <v>79</v>
      </c>
      <c r="B6415" s="63" t="s">
        <v>44</v>
      </c>
      <c r="C6415" s="63" t="s">
        <v>67</v>
      </c>
      <c r="D6415" s="63">
        <v>6</v>
      </c>
      <c r="E6415" s="63">
        <v>0.95019580000000003</v>
      </c>
      <c r="F6415" s="63">
        <v>0.68323769999999995</v>
      </c>
      <c r="G6415" s="63">
        <v>-0.26695819999999998</v>
      </c>
      <c r="H6415" s="63">
        <v>55.403700000000001</v>
      </c>
      <c r="I6415" s="63">
        <v>-0.41184579999999998</v>
      </c>
      <c r="J6415" s="63">
        <v>-0.32624500000000001</v>
      </c>
      <c r="K6415" s="63">
        <v>-0.26695819999999998</v>
      </c>
      <c r="L6415" s="63">
        <v>-0.2076713</v>
      </c>
      <c r="M6415" s="63">
        <v>-0.1220706</v>
      </c>
      <c r="N6415" s="63">
        <v>67</v>
      </c>
      <c r="O6415" s="63">
        <v>0.1130564</v>
      </c>
      <c r="P6415" s="63">
        <v>5</v>
      </c>
      <c r="Q6415" s="63">
        <v>1.2781749580960001E-2</v>
      </c>
    </row>
    <row r="6416" spans="1:17">
      <c r="A6416" s="63" t="s">
        <v>79</v>
      </c>
      <c r="B6416" s="63" t="s">
        <v>44</v>
      </c>
      <c r="C6416" s="63" t="s">
        <v>67</v>
      </c>
      <c r="D6416" s="63">
        <v>7</v>
      </c>
      <c r="E6416" s="63">
        <v>1.1913549999999999</v>
      </c>
      <c r="F6416" s="63">
        <v>0.91875439999999997</v>
      </c>
      <c r="G6416" s="63">
        <v>-0.27260079999999998</v>
      </c>
      <c r="H6416" s="63">
        <v>55.545499999999997</v>
      </c>
      <c r="I6416" s="63">
        <v>-0.41748839999999998</v>
      </c>
      <c r="J6416" s="63">
        <v>-0.33188770000000001</v>
      </c>
      <c r="K6416" s="63">
        <v>-0.27260079999999998</v>
      </c>
      <c r="L6416" s="63">
        <v>-0.213314</v>
      </c>
      <c r="M6416" s="63">
        <v>-0.1277132</v>
      </c>
      <c r="N6416" s="63">
        <v>67</v>
      </c>
      <c r="O6416" s="63">
        <v>0.1130564</v>
      </c>
      <c r="P6416" s="63">
        <v>5</v>
      </c>
      <c r="Q6416" s="63">
        <v>1.2781749580960001E-2</v>
      </c>
    </row>
    <row r="6417" spans="1:17">
      <c r="A6417" s="63" t="s">
        <v>79</v>
      </c>
      <c r="B6417" s="63" t="s">
        <v>44</v>
      </c>
      <c r="C6417" s="63" t="s">
        <v>67</v>
      </c>
      <c r="D6417" s="63">
        <v>8</v>
      </c>
      <c r="E6417" s="63">
        <v>1.3584080000000001</v>
      </c>
      <c r="F6417" s="63">
        <v>1.130968</v>
      </c>
      <c r="G6417" s="63">
        <v>-0.2274398</v>
      </c>
      <c r="H6417" s="63">
        <v>57.608899999999998</v>
      </c>
      <c r="I6417" s="63">
        <v>-0.37232739999999998</v>
      </c>
      <c r="J6417" s="63">
        <v>-0.2867266</v>
      </c>
      <c r="K6417" s="63">
        <v>-0.2274398</v>
      </c>
      <c r="L6417" s="63">
        <v>-0.16815289999999999</v>
      </c>
      <c r="M6417" s="63">
        <v>-8.2552200000000006E-2</v>
      </c>
      <c r="N6417" s="63">
        <v>67</v>
      </c>
      <c r="O6417" s="63">
        <v>0.1130564</v>
      </c>
      <c r="P6417" s="63">
        <v>5</v>
      </c>
      <c r="Q6417" s="63">
        <v>1.2781749580960001E-2</v>
      </c>
    </row>
    <row r="6418" spans="1:17">
      <c r="A6418" s="63" t="s">
        <v>79</v>
      </c>
      <c r="B6418" s="63" t="s">
        <v>44</v>
      </c>
      <c r="C6418" s="63" t="s">
        <v>67</v>
      </c>
      <c r="D6418" s="63">
        <v>9</v>
      </c>
      <c r="E6418" s="63">
        <v>1.3111409999999999</v>
      </c>
      <c r="F6418" s="63">
        <v>1.1989019999999999</v>
      </c>
      <c r="G6418" s="63">
        <v>-0.11223959999999999</v>
      </c>
      <c r="H6418" s="63">
        <v>61.074300000000001</v>
      </c>
      <c r="I6418" s="63">
        <v>-0.2571272</v>
      </c>
      <c r="J6418" s="63">
        <v>-0.1715264</v>
      </c>
      <c r="K6418" s="63">
        <v>-0.11223959999999999</v>
      </c>
      <c r="L6418" s="63">
        <v>-5.2952800000000001E-2</v>
      </c>
      <c r="M6418" s="63">
        <v>3.2648000000000003E-2</v>
      </c>
      <c r="N6418" s="63">
        <v>67</v>
      </c>
      <c r="O6418" s="63">
        <v>0.1130564</v>
      </c>
      <c r="P6418" s="63">
        <v>5</v>
      </c>
      <c r="Q6418" s="63">
        <v>1.2781749580960001E-2</v>
      </c>
    </row>
    <row r="6419" spans="1:17">
      <c r="A6419" s="63" t="s">
        <v>79</v>
      </c>
      <c r="B6419" s="63" t="s">
        <v>44</v>
      </c>
      <c r="C6419" s="63" t="s">
        <v>67</v>
      </c>
      <c r="D6419" s="63">
        <v>10</v>
      </c>
      <c r="E6419" s="63">
        <v>1.3065310000000001</v>
      </c>
      <c r="F6419" s="63">
        <v>1.1929810000000001</v>
      </c>
      <c r="G6419" s="63">
        <v>-0.1135499</v>
      </c>
      <c r="H6419" s="63">
        <v>64.590900000000005</v>
      </c>
      <c r="I6419" s="63">
        <v>-0.25843749999999999</v>
      </c>
      <c r="J6419" s="63">
        <v>-0.17283680000000001</v>
      </c>
      <c r="K6419" s="63">
        <v>-0.1135499</v>
      </c>
      <c r="L6419" s="63">
        <v>-5.4263100000000002E-2</v>
      </c>
      <c r="M6419" s="63">
        <v>3.13376E-2</v>
      </c>
      <c r="N6419" s="63">
        <v>67</v>
      </c>
      <c r="O6419" s="63">
        <v>0.1130564</v>
      </c>
      <c r="P6419" s="63">
        <v>5</v>
      </c>
      <c r="Q6419" s="63">
        <v>1.2781749580960001E-2</v>
      </c>
    </row>
    <row r="6420" spans="1:17">
      <c r="A6420" s="63" t="s">
        <v>79</v>
      </c>
      <c r="B6420" s="63" t="s">
        <v>44</v>
      </c>
      <c r="C6420" s="63" t="s">
        <v>67</v>
      </c>
      <c r="D6420" s="63">
        <v>11</v>
      </c>
      <c r="E6420" s="63">
        <v>1.2826979999999999</v>
      </c>
      <c r="F6420" s="63">
        <v>1.2923119999999999</v>
      </c>
      <c r="G6420" s="63">
        <v>9.6133999999999994E-3</v>
      </c>
      <c r="H6420" s="63">
        <v>68.192700000000002</v>
      </c>
      <c r="I6420" s="63">
        <v>-0.13527420000000001</v>
      </c>
      <c r="J6420" s="63">
        <v>-4.9673399999999999E-2</v>
      </c>
      <c r="K6420" s="63">
        <v>9.6133999999999994E-3</v>
      </c>
      <c r="L6420" s="63">
        <v>6.8900199999999995E-2</v>
      </c>
      <c r="M6420" s="63">
        <v>0.154501</v>
      </c>
      <c r="N6420" s="63">
        <v>67</v>
      </c>
      <c r="O6420" s="63">
        <v>0.1130564</v>
      </c>
      <c r="P6420" s="63">
        <v>5</v>
      </c>
      <c r="Q6420" s="63">
        <v>1.2781749580960001E-2</v>
      </c>
    </row>
    <row r="6421" spans="1:17">
      <c r="A6421" s="63" t="s">
        <v>79</v>
      </c>
      <c r="B6421" s="63" t="s">
        <v>44</v>
      </c>
      <c r="C6421" s="63" t="s">
        <v>67</v>
      </c>
      <c r="D6421" s="63">
        <v>12</v>
      </c>
      <c r="E6421" s="63">
        <v>1.279523</v>
      </c>
      <c r="F6421" s="63">
        <v>1.371068</v>
      </c>
      <c r="G6421" s="63">
        <v>9.1545000000000001E-2</v>
      </c>
      <c r="H6421" s="63">
        <v>71.873500000000007</v>
      </c>
      <c r="I6421" s="63">
        <v>-5.3342599999999997E-2</v>
      </c>
      <c r="J6421" s="63">
        <v>3.2258200000000001E-2</v>
      </c>
      <c r="K6421" s="63">
        <v>9.1545000000000001E-2</v>
      </c>
      <c r="L6421" s="63">
        <v>0.15083179999999999</v>
      </c>
      <c r="M6421" s="63">
        <v>0.23643259999999999</v>
      </c>
      <c r="N6421" s="63">
        <v>67</v>
      </c>
      <c r="O6421" s="63">
        <v>0.1130564</v>
      </c>
      <c r="P6421" s="63">
        <v>5</v>
      </c>
      <c r="Q6421" s="63">
        <v>1.2781749580960001E-2</v>
      </c>
    </row>
    <row r="6422" spans="1:17">
      <c r="A6422" s="63" t="s">
        <v>79</v>
      </c>
      <c r="B6422" s="63" t="s">
        <v>44</v>
      </c>
      <c r="C6422" s="63" t="s">
        <v>67</v>
      </c>
      <c r="D6422" s="63">
        <v>13</v>
      </c>
      <c r="E6422" s="63">
        <v>1.2180059999999999</v>
      </c>
      <c r="F6422" s="63">
        <v>1.4715009999999999</v>
      </c>
      <c r="G6422" s="63">
        <v>0.25349450000000001</v>
      </c>
      <c r="H6422" s="63">
        <v>75.068200000000004</v>
      </c>
      <c r="I6422" s="63">
        <v>0.10860690000000001</v>
      </c>
      <c r="J6422" s="63">
        <v>0.19420770000000001</v>
      </c>
      <c r="K6422" s="63">
        <v>0.25349450000000001</v>
      </c>
      <c r="L6422" s="63">
        <v>0.31278129999999998</v>
      </c>
      <c r="M6422" s="63">
        <v>0.39838210000000002</v>
      </c>
      <c r="N6422" s="63">
        <v>67</v>
      </c>
      <c r="O6422" s="63">
        <v>0.1130564</v>
      </c>
      <c r="P6422" s="63">
        <v>5</v>
      </c>
      <c r="Q6422" s="63">
        <v>1.2781749580960001E-2</v>
      </c>
    </row>
    <row r="6423" spans="1:17">
      <c r="A6423" s="63" t="s">
        <v>79</v>
      </c>
      <c r="B6423" s="63" t="s">
        <v>44</v>
      </c>
      <c r="C6423" s="63" t="s">
        <v>67</v>
      </c>
      <c r="D6423" s="63">
        <v>14</v>
      </c>
      <c r="E6423" s="63">
        <v>1.2412339999999999</v>
      </c>
      <c r="F6423" s="63">
        <v>1.568306</v>
      </c>
      <c r="G6423" s="63">
        <v>0.32707120000000001</v>
      </c>
      <c r="H6423" s="63">
        <v>77.537300000000002</v>
      </c>
      <c r="I6423" s="63">
        <v>0.1821836</v>
      </c>
      <c r="J6423" s="63">
        <v>0.26778439999999998</v>
      </c>
      <c r="K6423" s="63">
        <v>0.32707120000000001</v>
      </c>
      <c r="L6423" s="63">
        <v>0.38635799999999998</v>
      </c>
      <c r="M6423" s="63">
        <v>0.47195880000000001</v>
      </c>
      <c r="N6423" s="63">
        <v>67</v>
      </c>
      <c r="O6423" s="63">
        <v>0.1130564</v>
      </c>
      <c r="P6423" s="63">
        <v>5</v>
      </c>
      <c r="Q6423" s="63">
        <v>1.2781749580960001E-2</v>
      </c>
    </row>
    <row r="6424" spans="1:17">
      <c r="A6424" s="63" t="s">
        <v>79</v>
      </c>
      <c r="B6424" s="63" t="s">
        <v>44</v>
      </c>
      <c r="C6424" s="63" t="s">
        <v>67</v>
      </c>
      <c r="D6424" s="63">
        <v>15</v>
      </c>
      <c r="E6424" s="63">
        <v>1.274748</v>
      </c>
      <c r="F6424" s="63">
        <v>1.6338200000000001</v>
      </c>
      <c r="G6424" s="63">
        <v>0.35907129999999998</v>
      </c>
      <c r="H6424" s="63">
        <v>79.303299999999993</v>
      </c>
      <c r="I6424" s="63">
        <v>0.2141837</v>
      </c>
      <c r="J6424" s="63">
        <v>0.29978440000000001</v>
      </c>
      <c r="K6424" s="63">
        <v>0.35907129999999998</v>
      </c>
      <c r="L6424" s="63">
        <v>0.41835810000000001</v>
      </c>
      <c r="M6424" s="63">
        <v>0.50395880000000004</v>
      </c>
      <c r="N6424" s="63">
        <v>67</v>
      </c>
      <c r="O6424" s="63">
        <v>0.1130564</v>
      </c>
      <c r="P6424" s="63">
        <v>5</v>
      </c>
      <c r="Q6424" s="63">
        <v>1.2781749580960001E-2</v>
      </c>
    </row>
    <row r="6425" spans="1:17">
      <c r="A6425" s="63" t="s">
        <v>79</v>
      </c>
      <c r="B6425" s="63" t="s">
        <v>44</v>
      </c>
      <c r="C6425" s="63" t="s">
        <v>67</v>
      </c>
      <c r="D6425" s="63">
        <v>16</v>
      </c>
      <c r="E6425" s="63">
        <v>1.3684750000000001</v>
      </c>
      <c r="F6425" s="63">
        <v>1.7073370000000001</v>
      </c>
      <c r="G6425" s="63">
        <v>0.3388622</v>
      </c>
      <c r="H6425" s="63">
        <v>80.639799999999994</v>
      </c>
      <c r="I6425" s="63">
        <v>0.1939746</v>
      </c>
      <c r="J6425" s="63">
        <v>0.27957530000000003</v>
      </c>
      <c r="K6425" s="63">
        <v>0.3388622</v>
      </c>
      <c r="L6425" s="63">
        <v>0.39814899999999998</v>
      </c>
      <c r="M6425" s="63">
        <v>0.48374980000000001</v>
      </c>
      <c r="N6425" s="63">
        <v>67</v>
      </c>
      <c r="O6425" s="63">
        <v>0.1130564</v>
      </c>
      <c r="P6425" s="63">
        <v>5</v>
      </c>
      <c r="Q6425" s="63">
        <v>1.2781749580960001E-2</v>
      </c>
    </row>
    <row r="6426" spans="1:17">
      <c r="A6426" s="63" t="s">
        <v>79</v>
      </c>
      <c r="B6426" s="63" t="s">
        <v>44</v>
      </c>
      <c r="C6426" s="63" t="s">
        <v>67</v>
      </c>
      <c r="D6426" s="63">
        <v>17</v>
      </c>
      <c r="E6426" s="63">
        <v>1.4974670000000001</v>
      </c>
      <c r="F6426" s="63">
        <v>1.7888139999999999</v>
      </c>
      <c r="G6426" s="63">
        <v>0.29134680000000002</v>
      </c>
      <c r="H6426" s="63">
        <v>80.873500000000007</v>
      </c>
      <c r="I6426" s="63">
        <v>0.14645920000000001</v>
      </c>
      <c r="J6426" s="63">
        <v>0.23205999999999999</v>
      </c>
      <c r="K6426" s="63">
        <v>0.29134680000000002</v>
      </c>
      <c r="L6426" s="63">
        <v>0.35063359999999999</v>
      </c>
      <c r="M6426" s="63">
        <v>0.43623440000000002</v>
      </c>
      <c r="N6426" s="63">
        <v>67</v>
      </c>
      <c r="O6426" s="63">
        <v>0.1130564</v>
      </c>
      <c r="P6426" s="63">
        <v>5</v>
      </c>
      <c r="Q6426" s="63">
        <v>1.2781749580960001E-2</v>
      </c>
    </row>
    <row r="6427" spans="1:17">
      <c r="A6427" s="63" t="s">
        <v>79</v>
      </c>
      <c r="B6427" s="63" t="s">
        <v>44</v>
      </c>
      <c r="C6427" s="63" t="s">
        <v>67</v>
      </c>
      <c r="D6427" s="63">
        <v>18</v>
      </c>
      <c r="E6427" s="63">
        <v>1.6574949999999999</v>
      </c>
      <c r="F6427" s="63">
        <v>1.866012</v>
      </c>
      <c r="G6427" s="63">
        <v>0.20851649999999999</v>
      </c>
      <c r="H6427" s="63">
        <v>80.0899</v>
      </c>
      <c r="I6427" s="63">
        <v>6.3628900000000002E-2</v>
      </c>
      <c r="J6427" s="63">
        <v>0.14922959999999999</v>
      </c>
      <c r="K6427" s="63">
        <v>0.20851649999999999</v>
      </c>
      <c r="L6427" s="63">
        <v>0.26780330000000002</v>
      </c>
      <c r="M6427" s="63">
        <v>0.3534041</v>
      </c>
      <c r="N6427" s="63">
        <v>67</v>
      </c>
      <c r="O6427" s="63">
        <v>0.1130564</v>
      </c>
      <c r="P6427" s="63">
        <v>5</v>
      </c>
      <c r="Q6427" s="63">
        <v>1.2781749580960001E-2</v>
      </c>
    </row>
    <row r="6428" spans="1:17">
      <c r="A6428" s="63" t="s">
        <v>79</v>
      </c>
      <c r="B6428" s="63" t="s">
        <v>44</v>
      </c>
      <c r="C6428" s="63" t="s">
        <v>67</v>
      </c>
      <c r="D6428" s="63">
        <v>19</v>
      </c>
      <c r="E6428" s="63">
        <v>1.892058</v>
      </c>
      <c r="F6428" s="63">
        <v>1.858017</v>
      </c>
      <c r="G6428" s="63">
        <v>-3.4040500000000001E-2</v>
      </c>
      <c r="H6428" s="63">
        <v>77.901600000000002</v>
      </c>
      <c r="I6428" s="63">
        <v>-0.178928</v>
      </c>
      <c r="J6428" s="63">
        <v>-9.3327300000000002E-2</v>
      </c>
      <c r="K6428" s="63">
        <v>-3.4040500000000001E-2</v>
      </c>
      <c r="L6428" s="63">
        <v>2.5246399999999999E-2</v>
      </c>
      <c r="M6428" s="63">
        <v>0.1108471</v>
      </c>
      <c r="N6428" s="63">
        <v>67</v>
      </c>
      <c r="O6428" s="63">
        <v>0.1130564</v>
      </c>
      <c r="P6428" s="63">
        <v>5</v>
      </c>
      <c r="Q6428" s="63">
        <v>1.2781749580960001E-2</v>
      </c>
    </row>
    <row r="6429" spans="1:17">
      <c r="A6429" s="63" t="s">
        <v>79</v>
      </c>
      <c r="B6429" s="63" t="s">
        <v>44</v>
      </c>
      <c r="C6429" s="63" t="s">
        <v>67</v>
      </c>
      <c r="D6429" s="63">
        <v>20</v>
      </c>
      <c r="E6429" s="63">
        <v>1.885575</v>
      </c>
      <c r="F6429" s="63">
        <v>1.7617119999999999</v>
      </c>
      <c r="G6429" s="63">
        <v>-0.1238631</v>
      </c>
      <c r="H6429" s="63">
        <v>74.4101</v>
      </c>
      <c r="I6429" s="63">
        <v>-0.26875070000000001</v>
      </c>
      <c r="J6429" s="63">
        <v>-0.1831499</v>
      </c>
      <c r="K6429" s="63">
        <v>-0.1238631</v>
      </c>
      <c r="L6429" s="63">
        <v>-6.4576300000000003E-2</v>
      </c>
      <c r="M6429" s="63">
        <v>2.1024500000000002E-2</v>
      </c>
      <c r="N6429" s="63">
        <v>67</v>
      </c>
      <c r="O6429" s="63">
        <v>0.1130564</v>
      </c>
      <c r="P6429" s="63">
        <v>5</v>
      </c>
      <c r="Q6429" s="63">
        <v>1.2781749580960001E-2</v>
      </c>
    </row>
    <row r="6430" spans="1:17">
      <c r="A6430" s="63" t="s">
        <v>79</v>
      </c>
      <c r="B6430" s="63" t="s">
        <v>44</v>
      </c>
      <c r="C6430" s="63" t="s">
        <v>67</v>
      </c>
      <c r="D6430" s="63">
        <v>21</v>
      </c>
      <c r="E6430" s="63">
        <v>1.802584</v>
      </c>
      <c r="F6430" s="63">
        <v>1.5999730000000001</v>
      </c>
      <c r="G6430" s="63">
        <v>-0.20261180000000001</v>
      </c>
      <c r="H6430" s="63">
        <v>69.851399999999998</v>
      </c>
      <c r="I6430" s="63">
        <v>-0.34749940000000001</v>
      </c>
      <c r="J6430" s="63">
        <v>-0.26189859999999998</v>
      </c>
      <c r="K6430" s="63">
        <v>-0.20261180000000001</v>
      </c>
      <c r="L6430" s="63">
        <v>-0.14332500000000001</v>
      </c>
      <c r="M6430" s="63">
        <v>-5.7724200000000003E-2</v>
      </c>
      <c r="N6430" s="63">
        <v>67</v>
      </c>
      <c r="O6430" s="63">
        <v>0.1130564</v>
      </c>
      <c r="P6430" s="63">
        <v>5</v>
      </c>
      <c r="Q6430" s="63">
        <v>1.2781749580960001E-2</v>
      </c>
    </row>
    <row r="6431" spans="1:17">
      <c r="A6431" s="63" t="s">
        <v>79</v>
      </c>
      <c r="B6431" s="63" t="s">
        <v>44</v>
      </c>
      <c r="C6431" s="63" t="s">
        <v>67</v>
      </c>
      <c r="D6431" s="63">
        <v>22</v>
      </c>
      <c r="E6431" s="63">
        <v>1.6069530000000001</v>
      </c>
      <c r="F6431" s="63">
        <v>1.3629450000000001</v>
      </c>
      <c r="G6431" s="63">
        <v>-0.24400749999999999</v>
      </c>
      <c r="H6431" s="63">
        <v>66.408100000000005</v>
      </c>
      <c r="I6431" s="63">
        <v>-0.38889509999999999</v>
      </c>
      <c r="J6431" s="63">
        <v>-0.30329430000000002</v>
      </c>
      <c r="K6431" s="63">
        <v>-0.24400749999999999</v>
      </c>
      <c r="L6431" s="63">
        <v>-0.18472060000000001</v>
      </c>
      <c r="M6431" s="63">
        <v>-9.9119899999999997E-2</v>
      </c>
      <c r="N6431" s="63">
        <v>67</v>
      </c>
      <c r="O6431" s="63">
        <v>0.1130564</v>
      </c>
      <c r="P6431" s="63">
        <v>5</v>
      </c>
      <c r="Q6431" s="63">
        <v>1.2781749580960001E-2</v>
      </c>
    </row>
    <row r="6432" spans="1:17">
      <c r="A6432" s="63" t="s">
        <v>79</v>
      </c>
      <c r="B6432" s="63" t="s">
        <v>44</v>
      </c>
      <c r="C6432" s="63" t="s">
        <v>67</v>
      </c>
      <c r="D6432" s="63">
        <v>23</v>
      </c>
      <c r="E6432" s="63">
        <v>1.3275920000000001</v>
      </c>
      <c r="F6432" s="63">
        <v>1.104371</v>
      </c>
      <c r="G6432" s="63">
        <v>-0.22322110000000001</v>
      </c>
      <c r="H6432" s="63">
        <v>63.573599999999999</v>
      </c>
      <c r="I6432" s="63">
        <v>-0.36810870000000001</v>
      </c>
      <c r="J6432" s="63">
        <v>-0.28250789999999998</v>
      </c>
      <c r="K6432" s="63">
        <v>-0.22322110000000001</v>
      </c>
      <c r="L6432" s="63">
        <v>-0.1639342</v>
      </c>
      <c r="M6432" s="63">
        <v>-7.83335E-2</v>
      </c>
      <c r="N6432" s="63">
        <v>67</v>
      </c>
      <c r="O6432" s="63">
        <v>0.1130564</v>
      </c>
      <c r="P6432" s="63">
        <v>5</v>
      </c>
      <c r="Q6432" s="63">
        <v>1.2781749580960001E-2</v>
      </c>
    </row>
    <row r="6433" spans="1:17">
      <c r="A6433" s="63" t="s">
        <v>79</v>
      </c>
      <c r="B6433" s="63" t="s">
        <v>44</v>
      </c>
      <c r="C6433" s="63" t="s">
        <v>67</v>
      </c>
      <c r="D6433" s="63">
        <v>24</v>
      </c>
      <c r="E6433" s="63">
        <v>1.0818319999999999</v>
      </c>
      <c r="F6433" s="63">
        <v>0.85235910000000004</v>
      </c>
      <c r="G6433" s="63">
        <v>-0.2294728</v>
      </c>
      <c r="H6433" s="63">
        <v>61.367400000000004</v>
      </c>
      <c r="I6433" s="63">
        <v>-0.37436039999999998</v>
      </c>
      <c r="J6433" s="63">
        <v>-0.28875960000000001</v>
      </c>
      <c r="K6433" s="63">
        <v>-0.2294728</v>
      </c>
      <c r="L6433" s="63">
        <v>-0.1701859</v>
      </c>
      <c r="M6433" s="63">
        <v>-8.4585199999999999E-2</v>
      </c>
      <c r="N6433" s="63">
        <v>67</v>
      </c>
      <c r="O6433" s="63">
        <v>0.1130564</v>
      </c>
      <c r="P6433" s="63">
        <v>5</v>
      </c>
      <c r="Q6433" s="63">
        <v>1.2781749580960001E-2</v>
      </c>
    </row>
    <row r="6434" spans="1:17">
      <c r="A6434" s="63" t="s">
        <v>79</v>
      </c>
      <c r="B6434" s="63" t="s">
        <v>44</v>
      </c>
      <c r="C6434" s="63" t="s">
        <v>68</v>
      </c>
      <c r="D6434" s="63">
        <v>1</v>
      </c>
      <c r="E6434" s="63">
        <v>1.087405</v>
      </c>
      <c r="F6434" s="63">
        <v>0.85946789999999995</v>
      </c>
      <c r="G6434" s="63">
        <v>-0.227937</v>
      </c>
      <c r="H6434" s="63">
        <v>67.885000000000005</v>
      </c>
      <c r="I6434" s="63">
        <v>-0.37282460000000001</v>
      </c>
      <c r="J6434" s="63">
        <v>-0.28722379999999997</v>
      </c>
      <c r="K6434" s="63">
        <v>-0.227937</v>
      </c>
      <c r="L6434" s="63">
        <v>-0.1686502</v>
      </c>
      <c r="M6434" s="63">
        <v>-8.3049399999999995E-2</v>
      </c>
      <c r="N6434" s="63">
        <v>67</v>
      </c>
      <c r="O6434" s="63">
        <v>0.1130564</v>
      </c>
      <c r="P6434" s="63">
        <v>6</v>
      </c>
      <c r="Q6434" s="63">
        <v>1.2781749580960001E-2</v>
      </c>
    </row>
    <row r="6435" spans="1:17">
      <c r="A6435" s="63" t="s">
        <v>79</v>
      </c>
      <c r="B6435" s="63" t="s">
        <v>44</v>
      </c>
      <c r="C6435" s="63" t="s">
        <v>68</v>
      </c>
      <c r="D6435" s="63">
        <v>2</v>
      </c>
      <c r="E6435" s="63">
        <v>0.93723440000000002</v>
      </c>
      <c r="F6435" s="63">
        <v>0.69698000000000004</v>
      </c>
      <c r="G6435" s="63">
        <v>-0.24025440000000001</v>
      </c>
      <c r="H6435" s="63">
        <v>64.459599999999995</v>
      </c>
      <c r="I6435" s="63">
        <v>-0.38514199999999998</v>
      </c>
      <c r="J6435" s="63">
        <v>-0.29954120000000001</v>
      </c>
      <c r="K6435" s="63">
        <v>-0.24025440000000001</v>
      </c>
      <c r="L6435" s="63">
        <v>-0.18096760000000001</v>
      </c>
      <c r="M6435" s="63">
        <v>-9.5366800000000002E-2</v>
      </c>
      <c r="N6435" s="63">
        <v>67</v>
      </c>
      <c r="O6435" s="63">
        <v>0.1130564</v>
      </c>
      <c r="P6435" s="63">
        <v>6</v>
      </c>
      <c r="Q6435" s="63">
        <v>1.2781749580960001E-2</v>
      </c>
    </row>
    <row r="6436" spans="1:17">
      <c r="A6436" s="63" t="s">
        <v>79</v>
      </c>
      <c r="B6436" s="63" t="s">
        <v>44</v>
      </c>
      <c r="C6436" s="63" t="s">
        <v>68</v>
      </c>
      <c r="D6436" s="63">
        <v>3</v>
      </c>
      <c r="E6436" s="63">
        <v>0.90690859999999995</v>
      </c>
      <c r="F6436" s="63">
        <v>0.66881360000000001</v>
      </c>
      <c r="G6436" s="63">
        <v>-0.238095</v>
      </c>
      <c r="H6436" s="63">
        <v>62.927399999999999</v>
      </c>
      <c r="I6436" s="63">
        <v>-0.38298260000000001</v>
      </c>
      <c r="J6436" s="63">
        <v>-0.29738179999999997</v>
      </c>
      <c r="K6436" s="63">
        <v>-0.238095</v>
      </c>
      <c r="L6436" s="63">
        <v>-0.1788082</v>
      </c>
      <c r="M6436" s="63">
        <v>-9.3207399999999996E-2</v>
      </c>
      <c r="N6436" s="63">
        <v>67</v>
      </c>
      <c r="O6436" s="63">
        <v>0.1130564</v>
      </c>
      <c r="P6436" s="63">
        <v>6</v>
      </c>
      <c r="Q6436" s="63">
        <v>1.2781749580960001E-2</v>
      </c>
    </row>
    <row r="6437" spans="1:17">
      <c r="A6437" s="63" t="s">
        <v>79</v>
      </c>
      <c r="B6437" s="63" t="s">
        <v>44</v>
      </c>
      <c r="C6437" s="63" t="s">
        <v>68</v>
      </c>
      <c r="D6437" s="63">
        <v>4</v>
      </c>
      <c r="E6437" s="63">
        <v>0.89199879999999998</v>
      </c>
      <c r="F6437" s="63">
        <v>0.67797399999999997</v>
      </c>
      <c r="G6437" s="63">
        <v>-0.21402479999999999</v>
      </c>
      <c r="H6437" s="63">
        <v>61.956200000000003</v>
      </c>
      <c r="I6437" s="63">
        <v>-0.35891240000000002</v>
      </c>
      <c r="J6437" s="63">
        <v>-0.27331159999999999</v>
      </c>
      <c r="K6437" s="63">
        <v>-0.21402479999999999</v>
      </c>
      <c r="L6437" s="63">
        <v>-0.15473790000000001</v>
      </c>
      <c r="M6437" s="63">
        <v>-6.9137199999999996E-2</v>
      </c>
      <c r="N6437" s="63">
        <v>67</v>
      </c>
      <c r="O6437" s="63">
        <v>0.1130564</v>
      </c>
      <c r="P6437" s="63">
        <v>6</v>
      </c>
      <c r="Q6437" s="63">
        <v>1.2781749580960001E-2</v>
      </c>
    </row>
    <row r="6438" spans="1:17">
      <c r="A6438" s="63" t="s">
        <v>79</v>
      </c>
      <c r="B6438" s="63" t="s">
        <v>44</v>
      </c>
      <c r="C6438" s="63" t="s">
        <v>68</v>
      </c>
      <c r="D6438" s="63">
        <v>5</v>
      </c>
      <c r="E6438" s="63">
        <v>0.89974889999999996</v>
      </c>
      <c r="F6438" s="63">
        <v>0.68465200000000004</v>
      </c>
      <c r="G6438" s="63">
        <v>-0.21509700000000001</v>
      </c>
      <c r="H6438" s="63">
        <v>60.914900000000003</v>
      </c>
      <c r="I6438" s="63">
        <v>-0.35998449999999999</v>
      </c>
      <c r="J6438" s="63">
        <v>-0.27438380000000001</v>
      </c>
      <c r="K6438" s="63">
        <v>-0.21509700000000001</v>
      </c>
      <c r="L6438" s="63">
        <v>-0.15581010000000001</v>
      </c>
      <c r="M6438" s="63">
        <v>-7.0209400000000005E-2</v>
      </c>
      <c r="N6438" s="63">
        <v>67</v>
      </c>
      <c r="O6438" s="63">
        <v>0.1130564</v>
      </c>
      <c r="P6438" s="63">
        <v>6</v>
      </c>
      <c r="Q6438" s="63">
        <v>1.2781749580960001E-2</v>
      </c>
    </row>
    <row r="6439" spans="1:17">
      <c r="A6439" s="63" t="s">
        <v>79</v>
      </c>
      <c r="B6439" s="63" t="s">
        <v>44</v>
      </c>
      <c r="C6439" s="63" t="s">
        <v>68</v>
      </c>
      <c r="D6439" s="63">
        <v>6</v>
      </c>
      <c r="E6439" s="63">
        <v>0.98986479999999999</v>
      </c>
      <c r="F6439" s="63">
        <v>0.72290659999999995</v>
      </c>
      <c r="G6439" s="63">
        <v>-0.26695819999999998</v>
      </c>
      <c r="H6439" s="63">
        <v>60.350099999999998</v>
      </c>
      <c r="I6439" s="63">
        <v>-0.41184579999999998</v>
      </c>
      <c r="J6439" s="63">
        <v>-0.32624500000000001</v>
      </c>
      <c r="K6439" s="63">
        <v>-0.26695819999999998</v>
      </c>
      <c r="L6439" s="63">
        <v>-0.2076713</v>
      </c>
      <c r="M6439" s="63">
        <v>-0.1220706</v>
      </c>
      <c r="N6439" s="63">
        <v>67</v>
      </c>
      <c r="O6439" s="63">
        <v>0.1130564</v>
      </c>
      <c r="P6439" s="63">
        <v>6</v>
      </c>
      <c r="Q6439" s="63">
        <v>1.2781749580960001E-2</v>
      </c>
    </row>
    <row r="6440" spans="1:17">
      <c r="A6440" s="63" t="s">
        <v>79</v>
      </c>
      <c r="B6440" s="63" t="s">
        <v>44</v>
      </c>
      <c r="C6440" s="63" t="s">
        <v>68</v>
      </c>
      <c r="D6440" s="63">
        <v>7</v>
      </c>
      <c r="E6440" s="63">
        <v>1.1840740000000001</v>
      </c>
      <c r="F6440" s="63">
        <v>0.91147299999999998</v>
      </c>
      <c r="G6440" s="63">
        <v>-0.27260079999999998</v>
      </c>
      <c r="H6440" s="63">
        <v>60.934899999999999</v>
      </c>
      <c r="I6440" s="63">
        <v>-0.41748839999999998</v>
      </c>
      <c r="J6440" s="63">
        <v>-0.33188770000000001</v>
      </c>
      <c r="K6440" s="63">
        <v>-0.27260079999999998</v>
      </c>
      <c r="L6440" s="63">
        <v>-0.213314</v>
      </c>
      <c r="M6440" s="63">
        <v>-0.1277132</v>
      </c>
      <c r="N6440" s="63">
        <v>67</v>
      </c>
      <c r="O6440" s="63">
        <v>0.1130564</v>
      </c>
      <c r="P6440" s="63">
        <v>6</v>
      </c>
      <c r="Q6440" s="63">
        <v>1.2781749580960001E-2</v>
      </c>
    </row>
    <row r="6441" spans="1:17">
      <c r="A6441" s="63" t="s">
        <v>79</v>
      </c>
      <c r="B6441" s="63" t="s">
        <v>44</v>
      </c>
      <c r="C6441" s="63" t="s">
        <v>68</v>
      </c>
      <c r="D6441" s="63">
        <v>8</v>
      </c>
      <c r="E6441" s="63">
        <v>1.3203050000000001</v>
      </c>
      <c r="F6441" s="63">
        <v>1.0928580000000001</v>
      </c>
      <c r="G6441" s="63">
        <v>-0.2274467</v>
      </c>
      <c r="H6441" s="63">
        <v>63.6815</v>
      </c>
      <c r="I6441" s="63">
        <v>-0.37233430000000001</v>
      </c>
      <c r="J6441" s="63">
        <v>-0.28673349999999997</v>
      </c>
      <c r="K6441" s="63">
        <v>-0.2274467</v>
      </c>
      <c r="L6441" s="63">
        <v>-0.1681598</v>
      </c>
      <c r="M6441" s="63">
        <v>-8.2559099999999996E-2</v>
      </c>
      <c r="N6441" s="63">
        <v>67</v>
      </c>
      <c r="O6441" s="63">
        <v>0.1130564</v>
      </c>
      <c r="P6441" s="63">
        <v>6</v>
      </c>
      <c r="Q6441" s="63">
        <v>1.2781749580960001E-2</v>
      </c>
    </row>
    <row r="6442" spans="1:17">
      <c r="A6442" s="63" t="s">
        <v>79</v>
      </c>
      <c r="B6442" s="63" t="s">
        <v>44</v>
      </c>
      <c r="C6442" s="63" t="s">
        <v>68</v>
      </c>
      <c r="D6442" s="63">
        <v>9</v>
      </c>
      <c r="E6442" s="63">
        <v>1.3347389999999999</v>
      </c>
      <c r="F6442" s="63">
        <v>1.225171</v>
      </c>
      <c r="G6442" s="63">
        <v>-0.1095681</v>
      </c>
      <c r="H6442" s="63">
        <v>67.4495</v>
      </c>
      <c r="I6442" s="63">
        <v>-0.25445570000000001</v>
      </c>
      <c r="J6442" s="63">
        <v>-0.16885500000000001</v>
      </c>
      <c r="K6442" s="63">
        <v>-0.1095681</v>
      </c>
      <c r="L6442" s="63">
        <v>-5.0281300000000001E-2</v>
      </c>
      <c r="M6442" s="63">
        <v>3.5319499999999997E-2</v>
      </c>
      <c r="N6442" s="63">
        <v>67</v>
      </c>
      <c r="O6442" s="63">
        <v>0.1130564</v>
      </c>
      <c r="P6442" s="63">
        <v>6</v>
      </c>
      <c r="Q6442" s="63">
        <v>1.2781749580960001E-2</v>
      </c>
    </row>
    <row r="6443" spans="1:17">
      <c r="A6443" s="63" t="s">
        <v>79</v>
      </c>
      <c r="B6443" s="63" t="s">
        <v>44</v>
      </c>
      <c r="C6443" s="63" t="s">
        <v>68</v>
      </c>
      <c r="D6443" s="63">
        <v>10</v>
      </c>
      <c r="E6443" s="63">
        <v>1.40733</v>
      </c>
      <c r="F6443" s="63">
        <v>1.3029329999999999</v>
      </c>
      <c r="G6443" s="63">
        <v>-0.10439660000000001</v>
      </c>
      <c r="H6443" s="63">
        <v>71.071899999999999</v>
      </c>
      <c r="I6443" s="63">
        <v>-0.24928420000000001</v>
      </c>
      <c r="J6443" s="63">
        <v>-0.16368340000000001</v>
      </c>
      <c r="K6443" s="63">
        <v>-0.10439660000000001</v>
      </c>
      <c r="L6443" s="63">
        <v>-4.5109799999999999E-2</v>
      </c>
      <c r="M6443" s="63">
        <v>4.0490999999999999E-2</v>
      </c>
      <c r="N6443" s="63">
        <v>67</v>
      </c>
      <c r="O6443" s="63">
        <v>0.1130564</v>
      </c>
      <c r="P6443" s="63">
        <v>6</v>
      </c>
      <c r="Q6443" s="63">
        <v>1.2781749580960001E-2</v>
      </c>
    </row>
    <row r="6444" spans="1:17">
      <c r="A6444" s="63" t="s">
        <v>79</v>
      </c>
      <c r="B6444" s="63" t="s">
        <v>44</v>
      </c>
      <c r="C6444" s="63" t="s">
        <v>68</v>
      </c>
      <c r="D6444" s="63">
        <v>11</v>
      </c>
      <c r="E6444" s="63">
        <v>1.3985160000000001</v>
      </c>
      <c r="F6444" s="63">
        <v>1.426652</v>
      </c>
      <c r="G6444" s="63">
        <v>2.8136100000000001E-2</v>
      </c>
      <c r="H6444" s="63">
        <v>74.423299999999998</v>
      </c>
      <c r="I6444" s="63">
        <v>-0.11675149999999999</v>
      </c>
      <c r="J6444" s="63">
        <v>-3.11507E-2</v>
      </c>
      <c r="K6444" s="63">
        <v>2.8136100000000001E-2</v>
      </c>
      <c r="L6444" s="63">
        <v>8.7423000000000001E-2</v>
      </c>
      <c r="M6444" s="63">
        <v>0.1730237</v>
      </c>
      <c r="N6444" s="63">
        <v>67</v>
      </c>
      <c r="O6444" s="63">
        <v>0.1130564</v>
      </c>
      <c r="P6444" s="63">
        <v>6</v>
      </c>
      <c r="Q6444" s="63">
        <v>1.2781749580960001E-2</v>
      </c>
    </row>
    <row r="6445" spans="1:17">
      <c r="A6445" s="63" t="s">
        <v>79</v>
      </c>
      <c r="B6445" s="63" t="s">
        <v>44</v>
      </c>
      <c r="C6445" s="63" t="s">
        <v>68</v>
      </c>
      <c r="D6445" s="63">
        <v>12</v>
      </c>
      <c r="E6445" s="63">
        <v>1.389724</v>
      </c>
      <c r="F6445" s="63">
        <v>1.522319</v>
      </c>
      <c r="G6445" s="63">
        <v>0.1325953</v>
      </c>
      <c r="H6445" s="63">
        <v>77.320899999999995</v>
      </c>
      <c r="I6445" s="63">
        <v>-1.2292300000000001E-2</v>
      </c>
      <c r="J6445" s="63">
        <v>7.3308499999999999E-2</v>
      </c>
      <c r="K6445" s="63">
        <v>0.1325953</v>
      </c>
      <c r="L6445" s="63">
        <v>0.1918821</v>
      </c>
      <c r="M6445" s="63">
        <v>0.27748289999999998</v>
      </c>
      <c r="N6445" s="63">
        <v>67</v>
      </c>
      <c r="O6445" s="63">
        <v>0.1130564</v>
      </c>
      <c r="P6445" s="63">
        <v>6</v>
      </c>
      <c r="Q6445" s="63">
        <v>1.2781749580960001E-2</v>
      </c>
    </row>
    <row r="6446" spans="1:17">
      <c r="A6446" s="63" t="s">
        <v>79</v>
      </c>
      <c r="B6446" s="63" t="s">
        <v>44</v>
      </c>
      <c r="C6446" s="63" t="s">
        <v>68</v>
      </c>
      <c r="D6446" s="63">
        <v>13</v>
      </c>
      <c r="E6446" s="63">
        <v>1.3132740000000001</v>
      </c>
      <c r="F6446" s="63">
        <v>1.631359</v>
      </c>
      <c r="G6446" s="63">
        <v>0.31808540000000002</v>
      </c>
      <c r="H6446" s="63">
        <v>79.859899999999996</v>
      </c>
      <c r="I6446" s="63">
        <v>0.17319780000000001</v>
      </c>
      <c r="J6446" s="63">
        <v>0.25879859999999999</v>
      </c>
      <c r="K6446" s="63">
        <v>0.31808540000000002</v>
      </c>
      <c r="L6446" s="63">
        <v>0.37737229999999999</v>
      </c>
      <c r="M6446" s="63">
        <v>0.46297300000000002</v>
      </c>
      <c r="N6446" s="63">
        <v>67</v>
      </c>
      <c r="O6446" s="63">
        <v>0.1130564</v>
      </c>
      <c r="P6446" s="63">
        <v>6</v>
      </c>
      <c r="Q6446" s="63">
        <v>1.2781749580960001E-2</v>
      </c>
    </row>
    <row r="6447" spans="1:17">
      <c r="A6447" s="63" t="s">
        <v>79</v>
      </c>
      <c r="B6447" s="63" t="s">
        <v>44</v>
      </c>
      <c r="C6447" s="63" t="s">
        <v>68</v>
      </c>
      <c r="D6447" s="63">
        <v>14</v>
      </c>
      <c r="E6447" s="63">
        <v>1.3473219999999999</v>
      </c>
      <c r="F6447" s="63">
        <v>1.7629300000000001</v>
      </c>
      <c r="G6447" s="63">
        <v>0.41560819999999998</v>
      </c>
      <c r="H6447" s="63">
        <v>82.228300000000004</v>
      </c>
      <c r="I6447" s="63">
        <v>0.27072059999999998</v>
      </c>
      <c r="J6447" s="63">
        <v>0.35632130000000001</v>
      </c>
      <c r="K6447" s="63">
        <v>0.41560819999999998</v>
      </c>
      <c r="L6447" s="63">
        <v>0.47489500000000001</v>
      </c>
      <c r="M6447" s="63">
        <v>0.56049570000000004</v>
      </c>
      <c r="N6447" s="63">
        <v>67</v>
      </c>
      <c r="O6447" s="63">
        <v>0.1130564</v>
      </c>
      <c r="P6447" s="63">
        <v>6</v>
      </c>
      <c r="Q6447" s="63">
        <v>1.2781749580960001E-2</v>
      </c>
    </row>
    <row r="6448" spans="1:17">
      <c r="A6448" s="63" t="s">
        <v>79</v>
      </c>
      <c r="B6448" s="63" t="s">
        <v>44</v>
      </c>
      <c r="C6448" s="63" t="s">
        <v>68</v>
      </c>
      <c r="D6448" s="63">
        <v>15</v>
      </c>
      <c r="E6448" s="63">
        <v>1.418091</v>
      </c>
      <c r="F6448" s="63">
        <v>1.890978</v>
      </c>
      <c r="G6448" s="63">
        <v>0.472887</v>
      </c>
      <c r="H6448" s="63">
        <v>84.348399999999998</v>
      </c>
      <c r="I6448" s="63">
        <v>0.3279994</v>
      </c>
      <c r="J6448" s="63">
        <v>0.41360019999999997</v>
      </c>
      <c r="K6448" s="63">
        <v>0.472887</v>
      </c>
      <c r="L6448" s="63">
        <v>0.53217389999999998</v>
      </c>
      <c r="M6448" s="63">
        <v>0.61777459999999995</v>
      </c>
      <c r="N6448" s="63">
        <v>67</v>
      </c>
      <c r="O6448" s="63">
        <v>0.1130564</v>
      </c>
      <c r="P6448" s="63">
        <v>6</v>
      </c>
      <c r="Q6448" s="63">
        <v>1.2781749580960001E-2</v>
      </c>
    </row>
    <row r="6449" spans="1:17">
      <c r="A6449" s="63" t="s">
        <v>79</v>
      </c>
      <c r="B6449" s="63" t="s">
        <v>44</v>
      </c>
      <c r="C6449" s="63" t="s">
        <v>68</v>
      </c>
      <c r="D6449" s="63">
        <v>16</v>
      </c>
      <c r="E6449" s="63">
        <v>1.547742</v>
      </c>
      <c r="F6449" s="63">
        <v>2.003498</v>
      </c>
      <c r="G6449" s="63">
        <v>0.45575559999999998</v>
      </c>
      <c r="H6449" s="63">
        <v>85.615700000000004</v>
      </c>
      <c r="I6449" s="63">
        <v>0.31086799999999998</v>
      </c>
      <c r="J6449" s="63">
        <v>0.39646880000000001</v>
      </c>
      <c r="K6449" s="63">
        <v>0.45575559999999998</v>
      </c>
      <c r="L6449" s="63">
        <v>0.51504240000000001</v>
      </c>
      <c r="M6449" s="63">
        <v>0.60064320000000004</v>
      </c>
      <c r="N6449" s="63">
        <v>67</v>
      </c>
      <c r="O6449" s="63">
        <v>0.1130564</v>
      </c>
      <c r="P6449" s="63">
        <v>6</v>
      </c>
      <c r="Q6449" s="63">
        <v>1.2781749580960001E-2</v>
      </c>
    </row>
    <row r="6450" spans="1:17">
      <c r="A6450" s="63" t="s">
        <v>79</v>
      </c>
      <c r="B6450" s="63" t="s">
        <v>44</v>
      </c>
      <c r="C6450" s="63" t="s">
        <v>68</v>
      </c>
      <c r="D6450" s="63">
        <v>17</v>
      </c>
      <c r="E6450" s="63">
        <v>1.709662</v>
      </c>
      <c r="F6450" s="63">
        <v>2.1206149999999999</v>
      </c>
      <c r="G6450" s="63">
        <v>0.41095379999999998</v>
      </c>
      <c r="H6450" s="63">
        <v>86.0458</v>
      </c>
      <c r="I6450" s="63">
        <v>0.26606619999999997</v>
      </c>
      <c r="J6450" s="63">
        <v>0.3516669</v>
      </c>
      <c r="K6450" s="63">
        <v>0.41095379999999998</v>
      </c>
      <c r="L6450" s="63">
        <v>0.47024060000000001</v>
      </c>
      <c r="M6450" s="63">
        <v>0.55584129999999998</v>
      </c>
      <c r="N6450" s="63">
        <v>67</v>
      </c>
      <c r="O6450" s="63">
        <v>0.1130564</v>
      </c>
      <c r="P6450" s="63">
        <v>6</v>
      </c>
      <c r="Q6450" s="63">
        <v>1.2781749580960001E-2</v>
      </c>
    </row>
    <row r="6451" spans="1:17">
      <c r="A6451" s="63" t="s">
        <v>79</v>
      </c>
      <c r="B6451" s="63" t="s">
        <v>44</v>
      </c>
      <c r="C6451" s="63" t="s">
        <v>68</v>
      </c>
      <c r="D6451" s="63">
        <v>18</v>
      </c>
      <c r="E6451" s="63">
        <v>1.8750359999999999</v>
      </c>
      <c r="F6451" s="63">
        <v>2.2161050000000002</v>
      </c>
      <c r="G6451" s="63">
        <v>0.3410687</v>
      </c>
      <c r="H6451" s="63">
        <v>85.742199999999997</v>
      </c>
      <c r="I6451" s="63">
        <v>0.1961811</v>
      </c>
      <c r="J6451" s="63">
        <v>0.28178189999999997</v>
      </c>
      <c r="K6451" s="63">
        <v>0.3410687</v>
      </c>
      <c r="L6451" s="63">
        <v>0.40035559999999998</v>
      </c>
      <c r="M6451" s="63">
        <v>0.48595630000000001</v>
      </c>
      <c r="N6451" s="63">
        <v>67</v>
      </c>
      <c r="O6451" s="63">
        <v>0.1130564</v>
      </c>
      <c r="P6451" s="63">
        <v>6</v>
      </c>
      <c r="Q6451" s="63">
        <v>1.2781749580960001E-2</v>
      </c>
    </row>
    <row r="6452" spans="1:17">
      <c r="A6452" s="63" t="s">
        <v>79</v>
      </c>
      <c r="B6452" s="63" t="s">
        <v>44</v>
      </c>
      <c r="C6452" s="63" t="s">
        <v>68</v>
      </c>
      <c r="D6452" s="63">
        <v>19</v>
      </c>
      <c r="E6452" s="63">
        <v>2.166649</v>
      </c>
      <c r="F6452" s="63">
        <v>2.2323719999999998</v>
      </c>
      <c r="G6452" s="63">
        <v>6.5723199999999996E-2</v>
      </c>
      <c r="H6452" s="63">
        <v>84.71</v>
      </c>
      <c r="I6452" s="63">
        <v>-7.9164399999999996E-2</v>
      </c>
      <c r="J6452" s="63">
        <v>6.4364000000000001E-3</v>
      </c>
      <c r="K6452" s="63">
        <v>6.5723199999999996E-2</v>
      </c>
      <c r="L6452" s="63">
        <v>0.12501000000000001</v>
      </c>
      <c r="M6452" s="63">
        <v>0.21061079999999999</v>
      </c>
      <c r="N6452" s="63">
        <v>67</v>
      </c>
      <c r="O6452" s="63">
        <v>0.1130564</v>
      </c>
      <c r="P6452" s="63">
        <v>6</v>
      </c>
      <c r="Q6452" s="63">
        <v>1.2781749580960001E-2</v>
      </c>
    </row>
    <row r="6453" spans="1:17">
      <c r="A6453" s="63" t="s">
        <v>79</v>
      </c>
      <c r="B6453" s="63" t="s">
        <v>44</v>
      </c>
      <c r="C6453" s="63" t="s">
        <v>68</v>
      </c>
      <c r="D6453" s="63">
        <v>20</v>
      </c>
      <c r="E6453" s="63">
        <v>2.2434509999999999</v>
      </c>
      <c r="F6453" s="63">
        <v>2.1808649999999998</v>
      </c>
      <c r="G6453" s="63">
        <v>-6.2586100000000006E-2</v>
      </c>
      <c r="H6453" s="63">
        <v>82.803899999999999</v>
      </c>
      <c r="I6453" s="63">
        <v>-0.20747370000000001</v>
      </c>
      <c r="J6453" s="63">
        <v>-0.12187290000000001</v>
      </c>
      <c r="K6453" s="63">
        <v>-6.2586100000000006E-2</v>
      </c>
      <c r="L6453" s="63">
        <v>-3.2992E-3</v>
      </c>
      <c r="M6453" s="63">
        <v>8.23015E-2</v>
      </c>
      <c r="N6453" s="63">
        <v>67</v>
      </c>
      <c r="O6453" s="63">
        <v>0.1130564</v>
      </c>
      <c r="P6453" s="63">
        <v>6</v>
      </c>
      <c r="Q6453" s="63">
        <v>1.2781749580960001E-2</v>
      </c>
    </row>
    <row r="6454" spans="1:17">
      <c r="A6454" s="63" t="s">
        <v>79</v>
      </c>
      <c r="B6454" s="63" t="s">
        <v>44</v>
      </c>
      <c r="C6454" s="63" t="s">
        <v>68</v>
      </c>
      <c r="D6454" s="63">
        <v>21</v>
      </c>
      <c r="E6454" s="63">
        <v>2.2397049999999998</v>
      </c>
      <c r="F6454" s="63">
        <v>2.053185</v>
      </c>
      <c r="G6454" s="63">
        <v>-0.1865203</v>
      </c>
      <c r="H6454" s="63">
        <v>79.449799999999996</v>
      </c>
      <c r="I6454" s="63">
        <v>-0.33140789999999998</v>
      </c>
      <c r="J6454" s="63">
        <v>-0.2458072</v>
      </c>
      <c r="K6454" s="63">
        <v>-0.1865203</v>
      </c>
      <c r="L6454" s="63">
        <v>-0.1272335</v>
      </c>
      <c r="M6454" s="63">
        <v>-4.1632700000000002E-2</v>
      </c>
      <c r="N6454" s="63">
        <v>67</v>
      </c>
      <c r="O6454" s="63">
        <v>0.1130564</v>
      </c>
      <c r="P6454" s="63">
        <v>6</v>
      </c>
      <c r="Q6454" s="63">
        <v>1.2781749580960001E-2</v>
      </c>
    </row>
    <row r="6455" spans="1:17">
      <c r="A6455" s="63" t="s">
        <v>79</v>
      </c>
      <c r="B6455" s="63" t="s">
        <v>44</v>
      </c>
      <c r="C6455" s="63" t="s">
        <v>68</v>
      </c>
      <c r="D6455" s="63">
        <v>22</v>
      </c>
      <c r="E6455" s="63">
        <v>2.0580729999999998</v>
      </c>
      <c r="F6455" s="63">
        <v>1.7918559999999999</v>
      </c>
      <c r="G6455" s="63">
        <v>-0.26621739999999999</v>
      </c>
      <c r="H6455" s="63">
        <v>75.408799999999999</v>
      </c>
      <c r="I6455" s="63">
        <v>-0.4111049</v>
      </c>
      <c r="J6455" s="63">
        <v>-0.32550420000000002</v>
      </c>
      <c r="K6455" s="63">
        <v>-0.26621739999999999</v>
      </c>
      <c r="L6455" s="63">
        <v>-0.20693049999999999</v>
      </c>
      <c r="M6455" s="63">
        <v>-0.1213298</v>
      </c>
      <c r="N6455" s="63">
        <v>67</v>
      </c>
      <c r="O6455" s="63">
        <v>0.1130564</v>
      </c>
      <c r="P6455" s="63">
        <v>6</v>
      </c>
      <c r="Q6455" s="63">
        <v>1.2781749580960001E-2</v>
      </c>
    </row>
    <row r="6456" spans="1:17">
      <c r="A6456" s="63" t="s">
        <v>79</v>
      </c>
      <c r="B6456" s="63" t="s">
        <v>44</v>
      </c>
      <c r="C6456" s="63" t="s">
        <v>68</v>
      </c>
      <c r="D6456" s="63">
        <v>23</v>
      </c>
      <c r="E6456" s="63">
        <v>1.719481</v>
      </c>
      <c r="F6456" s="63">
        <v>1.4505969999999999</v>
      </c>
      <c r="G6456" s="63">
        <v>-0.2688836</v>
      </c>
      <c r="H6456" s="63">
        <v>72.319900000000004</v>
      </c>
      <c r="I6456" s="63">
        <v>-0.41377120000000001</v>
      </c>
      <c r="J6456" s="63">
        <v>-0.32817039999999997</v>
      </c>
      <c r="K6456" s="63">
        <v>-0.2688836</v>
      </c>
      <c r="L6456" s="63">
        <v>-0.2095968</v>
      </c>
      <c r="M6456" s="63">
        <v>-0.123996</v>
      </c>
      <c r="N6456" s="63">
        <v>67</v>
      </c>
      <c r="O6456" s="63">
        <v>0.1130564</v>
      </c>
      <c r="P6456" s="63">
        <v>6</v>
      </c>
      <c r="Q6456" s="63">
        <v>1.2781749580960001E-2</v>
      </c>
    </row>
    <row r="6457" spans="1:17">
      <c r="A6457" s="63" t="s">
        <v>79</v>
      </c>
      <c r="B6457" s="63" t="s">
        <v>44</v>
      </c>
      <c r="C6457" s="63" t="s">
        <v>68</v>
      </c>
      <c r="D6457" s="63">
        <v>24</v>
      </c>
      <c r="E6457" s="63">
        <v>1.3235749999999999</v>
      </c>
      <c r="F6457" s="63">
        <v>1.111445</v>
      </c>
      <c r="G6457" s="63">
        <v>-0.2121295</v>
      </c>
      <c r="H6457" s="63">
        <v>69.821200000000005</v>
      </c>
      <c r="I6457" s="63">
        <v>-0.35701709999999998</v>
      </c>
      <c r="J6457" s="63">
        <v>-0.2714163</v>
      </c>
      <c r="K6457" s="63">
        <v>-0.2121295</v>
      </c>
      <c r="L6457" s="63">
        <v>-0.1528426</v>
      </c>
      <c r="M6457" s="63">
        <v>-6.7241899999999993E-2</v>
      </c>
      <c r="N6457" s="63">
        <v>67</v>
      </c>
      <c r="O6457" s="63">
        <v>0.1130564</v>
      </c>
      <c r="P6457" s="63">
        <v>6</v>
      </c>
      <c r="Q6457" s="63">
        <v>1.2781749580960001E-2</v>
      </c>
    </row>
    <row r="6458" spans="1:17">
      <c r="A6458" s="63" t="s">
        <v>79</v>
      </c>
      <c r="B6458" s="63" t="s">
        <v>44</v>
      </c>
      <c r="C6458" s="63" t="s">
        <v>69</v>
      </c>
      <c r="D6458" s="63">
        <v>1</v>
      </c>
      <c r="E6458" s="63">
        <v>1.208137</v>
      </c>
      <c r="F6458" s="63">
        <v>0.98601170000000005</v>
      </c>
      <c r="G6458" s="63">
        <v>-0.22212499999999999</v>
      </c>
      <c r="H6458" s="63">
        <v>69.854299999999995</v>
      </c>
      <c r="I6458" s="63">
        <v>-0.36701260000000002</v>
      </c>
      <c r="J6458" s="63">
        <v>-0.28141179999999999</v>
      </c>
      <c r="K6458" s="63">
        <v>-0.22212499999999999</v>
      </c>
      <c r="L6458" s="63">
        <v>-0.16283819999999999</v>
      </c>
      <c r="M6458" s="63">
        <v>-7.7237399999999998E-2</v>
      </c>
      <c r="N6458" s="63">
        <v>67</v>
      </c>
      <c r="O6458" s="63">
        <v>0.1130564</v>
      </c>
      <c r="P6458" s="63">
        <v>7</v>
      </c>
      <c r="Q6458" s="63">
        <v>1.2781749580960001E-2</v>
      </c>
    </row>
    <row r="6459" spans="1:17">
      <c r="A6459" s="63" t="s">
        <v>79</v>
      </c>
      <c r="B6459" s="63" t="s">
        <v>44</v>
      </c>
      <c r="C6459" s="63" t="s">
        <v>69</v>
      </c>
      <c r="D6459" s="63">
        <v>2</v>
      </c>
      <c r="E6459" s="63">
        <v>1.118603</v>
      </c>
      <c r="F6459" s="63">
        <v>0.88123770000000001</v>
      </c>
      <c r="G6459" s="63">
        <v>-0.2373654</v>
      </c>
      <c r="H6459" s="63">
        <v>68.601200000000006</v>
      </c>
      <c r="I6459" s="63">
        <v>-0.38225300000000001</v>
      </c>
      <c r="J6459" s="63">
        <v>-0.29665229999999998</v>
      </c>
      <c r="K6459" s="63">
        <v>-0.2373654</v>
      </c>
      <c r="L6459" s="63">
        <v>-0.1780786</v>
      </c>
      <c r="M6459" s="63">
        <v>-9.2477799999999999E-2</v>
      </c>
      <c r="N6459" s="63">
        <v>67</v>
      </c>
      <c r="O6459" s="63">
        <v>0.1130564</v>
      </c>
      <c r="P6459" s="63">
        <v>7</v>
      </c>
      <c r="Q6459" s="63">
        <v>1.2781749580960001E-2</v>
      </c>
    </row>
    <row r="6460" spans="1:17">
      <c r="A6460" s="63" t="s">
        <v>79</v>
      </c>
      <c r="B6460" s="63" t="s">
        <v>44</v>
      </c>
      <c r="C6460" s="63" t="s">
        <v>69</v>
      </c>
      <c r="D6460" s="63">
        <v>3</v>
      </c>
      <c r="E6460" s="63">
        <v>1.0506489999999999</v>
      </c>
      <c r="F6460" s="63">
        <v>0.82188660000000002</v>
      </c>
      <c r="G6460" s="63">
        <v>-0.2287624</v>
      </c>
      <c r="H6460" s="63">
        <v>67.202100000000002</v>
      </c>
      <c r="I6460" s="63">
        <v>-0.37364999999999998</v>
      </c>
      <c r="J6460" s="63">
        <v>-0.28804930000000001</v>
      </c>
      <c r="K6460" s="63">
        <v>-0.2287624</v>
      </c>
      <c r="L6460" s="63">
        <v>-0.1694756</v>
      </c>
      <c r="M6460" s="63">
        <v>-8.3874900000000002E-2</v>
      </c>
      <c r="N6460" s="63">
        <v>67</v>
      </c>
      <c r="O6460" s="63">
        <v>0.1130564</v>
      </c>
      <c r="P6460" s="63">
        <v>7</v>
      </c>
      <c r="Q6460" s="63">
        <v>1.2781749580960001E-2</v>
      </c>
    </row>
    <row r="6461" spans="1:17">
      <c r="A6461" s="63" t="s">
        <v>79</v>
      </c>
      <c r="B6461" s="63" t="s">
        <v>44</v>
      </c>
      <c r="C6461" s="63" t="s">
        <v>69</v>
      </c>
      <c r="D6461" s="63">
        <v>4</v>
      </c>
      <c r="E6461" s="63">
        <v>1.0297559999999999</v>
      </c>
      <c r="F6461" s="63">
        <v>0.82332159999999999</v>
      </c>
      <c r="G6461" s="63">
        <v>-0.20643410000000001</v>
      </c>
      <c r="H6461" s="63">
        <v>65.633700000000005</v>
      </c>
      <c r="I6461" s="63">
        <v>-0.35132170000000001</v>
      </c>
      <c r="J6461" s="63">
        <v>-0.26572099999999998</v>
      </c>
      <c r="K6461" s="63">
        <v>-0.20643410000000001</v>
      </c>
      <c r="L6461" s="63">
        <v>-0.14714730000000001</v>
      </c>
      <c r="M6461" s="63">
        <v>-6.1546499999999997E-2</v>
      </c>
      <c r="N6461" s="63">
        <v>67</v>
      </c>
      <c r="O6461" s="63">
        <v>0.1130564</v>
      </c>
      <c r="P6461" s="63">
        <v>7</v>
      </c>
      <c r="Q6461" s="63">
        <v>1.2781749580960001E-2</v>
      </c>
    </row>
    <row r="6462" spans="1:17">
      <c r="A6462" s="63" t="s">
        <v>79</v>
      </c>
      <c r="B6462" s="63" t="s">
        <v>44</v>
      </c>
      <c r="C6462" s="63" t="s">
        <v>69</v>
      </c>
      <c r="D6462" s="63">
        <v>5</v>
      </c>
      <c r="E6462" s="63">
        <v>1.0365150000000001</v>
      </c>
      <c r="F6462" s="63">
        <v>0.82141770000000003</v>
      </c>
      <c r="G6462" s="63">
        <v>-0.21509700000000001</v>
      </c>
      <c r="H6462" s="63">
        <v>64.750200000000007</v>
      </c>
      <c r="I6462" s="63">
        <v>-0.35998459999999999</v>
      </c>
      <c r="J6462" s="63">
        <v>-0.27438380000000001</v>
      </c>
      <c r="K6462" s="63">
        <v>-0.21509700000000001</v>
      </c>
      <c r="L6462" s="63">
        <v>-0.15581020000000001</v>
      </c>
      <c r="M6462" s="63">
        <v>-7.0209400000000005E-2</v>
      </c>
      <c r="N6462" s="63">
        <v>67</v>
      </c>
      <c r="O6462" s="63">
        <v>0.1130564</v>
      </c>
      <c r="P6462" s="63">
        <v>7</v>
      </c>
      <c r="Q6462" s="63">
        <v>1.2781749580960001E-2</v>
      </c>
    </row>
    <row r="6463" spans="1:17">
      <c r="A6463" s="63" t="s">
        <v>79</v>
      </c>
      <c r="B6463" s="63" t="s">
        <v>44</v>
      </c>
      <c r="C6463" s="63" t="s">
        <v>69</v>
      </c>
      <c r="D6463" s="63">
        <v>6</v>
      </c>
      <c r="E6463" s="63">
        <v>1.1266309999999999</v>
      </c>
      <c r="F6463" s="63">
        <v>0.8596724</v>
      </c>
      <c r="G6463" s="63">
        <v>-0.26695819999999998</v>
      </c>
      <c r="H6463" s="63">
        <v>63.805599999999998</v>
      </c>
      <c r="I6463" s="63">
        <v>-0.41184579999999998</v>
      </c>
      <c r="J6463" s="63">
        <v>-0.32624500000000001</v>
      </c>
      <c r="K6463" s="63">
        <v>-0.26695819999999998</v>
      </c>
      <c r="L6463" s="63">
        <v>-0.2076713</v>
      </c>
      <c r="M6463" s="63">
        <v>-0.1220706</v>
      </c>
      <c r="N6463" s="63">
        <v>67</v>
      </c>
      <c r="O6463" s="63">
        <v>0.1130564</v>
      </c>
      <c r="P6463" s="63">
        <v>7</v>
      </c>
      <c r="Q6463" s="63">
        <v>1.2781749580960001E-2</v>
      </c>
    </row>
    <row r="6464" spans="1:17">
      <c r="A6464" s="63" t="s">
        <v>79</v>
      </c>
      <c r="B6464" s="63" t="s">
        <v>44</v>
      </c>
      <c r="C6464" s="63" t="s">
        <v>69</v>
      </c>
      <c r="D6464" s="63">
        <v>7</v>
      </c>
      <c r="E6464" s="63">
        <v>1.32084</v>
      </c>
      <c r="F6464" s="63">
        <v>1.0482389999999999</v>
      </c>
      <c r="G6464" s="63">
        <v>-0.27260089999999998</v>
      </c>
      <c r="H6464" s="63">
        <v>63.710299999999997</v>
      </c>
      <c r="I6464" s="63">
        <v>-0.41748849999999998</v>
      </c>
      <c r="J6464" s="63">
        <v>-0.33188770000000001</v>
      </c>
      <c r="K6464" s="63">
        <v>-0.27260089999999998</v>
      </c>
      <c r="L6464" s="63">
        <v>-0.21331410000000001</v>
      </c>
      <c r="M6464" s="63">
        <v>-0.1277133</v>
      </c>
      <c r="N6464" s="63">
        <v>67</v>
      </c>
      <c r="O6464" s="63">
        <v>0.1130564</v>
      </c>
      <c r="P6464" s="63">
        <v>7</v>
      </c>
      <c r="Q6464" s="63">
        <v>1.2781749580960001E-2</v>
      </c>
    </row>
    <row r="6465" spans="1:17">
      <c r="A6465" s="63" t="s">
        <v>79</v>
      </c>
      <c r="B6465" s="63" t="s">
        <v>44</v>
      </c>
      <c r="C6465" s="63" t="s">
        <v>69</v>
      </c>
      <c r="D6465" s="63">
        <v>8</v>
      </c>
      <c r="E6465" s="63">
        <v>1.4248529999999999</v>
      </c>
      <c r="F6465" s="63">
        <v>1.1928669999999999</v>
      </c>
      <c r="G6465" s="63">
        <v>-0.23198630000000001</v>
      </c>
      <c r="H6465" s="63">
        <v>66.138199999999998</v>
      </c>
      <c r="I6465" s="63">
        <v>-0.37687389999999998</v>
      </c>
      <c r="J6465" s="63">
        <v>-0.29127310000000001</v>
      </c>
      <c r="K6465" s="63">
        <v>-0.23198630000000001</v>
      </c>
      <c r="L6465" s="63">
        <v>-0.17269950000000001</v>
      </c>
      <c r="M6465" s="63">
        <v>-8.7098700000000001E-2</v>
      </c>
      <c r="N6465" s="63">
        <v>67</v>
      </c>
      <c r="O6465" s="63">
        <v>0.1130564</v>
      </c>
      <c r="P6465" s="63">
        <v>7</v>
      </c>
      <c r="Q6465" s="63">
        <v>1.2781749580960001E-2</v>
      </c>
    </row>
    <row r="6466" spans="1:17">
      <c r="A6466" s="63" t="s">
        <v>79</v>
      </c>
      <c r="B6466" s="63" t="s">
        <v>44</v>
      </c>
      <c r="C6466" s="63" t="s">
        <v>69</v>
      </c>
      <c r="D6466" s="63">
        <v>9</v>
      </c>
      <c r="E6466" s="63">
        <v>1.4282969999999999</v>
      </c>
      <c r="F6466" s="63">
        <v>1.3250679999999999</v>
      </c>
      <c r="G6466" s="63">
        <v>-0.1032289</v>
      </c>
      <c r="H6466" s="63">
        <v>70.101600000000005</v>
      </c>
      <c r="I6466" s="63">
        <v>-0.24811649999999999</v>
      </c>
      <c r="J6466" s="63">
        <v>-0.16251579999999999</v>
      </c>
      <c r="K6466" s="63">
        <v>-0.1032289</v>
      </c>
      <c r="L6466" s="63">
        <v>-4.3942099999999998E-2</v>
      </c>
      <c r="M6466" s="63">
        <v>4.16587E-2</v>
      </c>
      <c r="N6466" s="63">
        <v>67</v>
      </c>
      <c r="O6466" s="63">
        <v>0.1130564</v>
      </c>
      <c r="P6466" s="63">
        <v>7</v>
      </c>
      <c r="Q6466" s="63">
        <v>1.2781749580960001E-2</v>
      </c>
    </row>
    <row r="6467" spans="1:17">
      <c r="A6467" s="63" t="s">
        <v>79</v>
      </c>
      <c r="B6467" s="63" t="s">
        <v>44</v>
      </c>
      <c r="C6467" s="63" t="s">
        <v>69</v>
      </c>
      <c r="D6467" s="63">
        <v>10</v>
      </c>
      <c r="E6467" s="63">
        <v>1.4495020000000001</v>
      </c>
      <c r="F6467" s="63">
        <v>1.352495</v>
      </c>
      <c r="G6467" s="63">
        <v>-9.7006400000000007E-2</v>
      </c>
      <c r="H6467" s="63">
        <v>74.391999999999996</v>
      </c>
      <c r="I6467" s="63">
        <v>-0.241894</v>
      </c>
      <c r="J6467" s="63">
        <v>-0.1562933</v>
      </c>
      <c r="K6467" s="63">
        <v>-9.7006400000000007E-2</v>
      </c>
      <c r="L6467" s="63">
        <v>-3.7719599999999999E-2</v>
      </c>
      <c r="M6467" s="63">
        <v>4.7881199999999999E-2</v>
      </c>
      <c r="N6467" s="63">
        <v>67</v>
      </c>
      <c r="O6467" s="63">
        <v>0.1130564</v>
      </c>
      <c r="P6467" s="63">
        <v>7</v>
      </c>
      <c r="Q6467" s="63">
        <v>1.2781749580960001E-2</v>
      </c>
    </row>
    <row r="6468" spans="1:17">
      <c r="A6468" s="63" t="s">
        <v>79</v>
      </c>
      <c r="B6468" s="63" t="s">
        <v>44</v>
      </c>
      <c r="C6468" s="63" t="s">
        <v>69</v>
      </c>
      <c r="D6468" s="63">
        <v>11</v>
      </c>
      <c r="E6468" s="63">
        <v>1.3922870000000001</v>
      </c>
      <c r="F6468" s="63">
        <v>1.4465209999999999</v>
      </c>
      <c r="G6468" s="63">
        <v>5.4233900000000002E-2</v>
      </c>
      <c r="H6468" s="63">
        <v>78.927999999999997</v>
      </c>
      <c r="I6468" s="63">
        <v>-9.0653700000000004E-2</v>
      </c>
      <c r="J6468" s="63">
        <v>-5.0528999999999999E-3</v>
      </c>
      <c r="K6468" s="63">
        <v>5.4233900000000002E-2</v>
      </c>
      <c r="L6468" s="63">
        <v>0.1135207</v>
      </c>
      <c r="M6468" s="63">
        <v>0.19912150000000001</v>
      </c>
      <c r="N6468" s="63">
        <v>67</v>
      </c>
      <c r="O6468" s="63">
        <v>0.1130564</v>
      </c>
      <c r="P6468" s="63">
        <v>7</v>
      </c>
      <c r="Q6468" s="63">
        <v>1.2781749580960001E-2</v>
      </c>
    </row>
    <row r="6469" spans="1:17">
      <c r="A6469" s="63" t="s">
        <v>79</v>
      </c>
      <c r="B6469" s="63" t="s">
        <v>44</v>
      </c>
      <c r="C6469" s="63" t="s">
        <v>69</v>
      </c>
      <c r="D6469" s="63">
        <v>12</v>
      </c>
      <c r="E6469" s="63">
        <v>1.34978</v>
      </c>
      <c r="F6469" s="63">
        <v>1.5648359999999999</v>
      </c>
      <c r="G6469" s="63">
        <v>0.21505579999999999</v>
      </c>
      <c r="H6469" s="63">
        <v>83.538300000000007</v>
      </c>
      <c r="I6469" s="63">
        <v>7.01682E-2</v>
      </c>
      <c r="J6469" s="63">
        <v>0.15576899999999999</v>
      </c>
      <c r="K6469" s="63">
        <v>0.21505579999999999</v>
      </c>
      <c r="L6469" s="63">
        <v>0.27434269999999999</v>
      </c>
      <c r="M6469" s="63">
        <v>0.35994340000000002</v>
      </c>
      <c r="N6469" s="63">
        <v>67</v>
      </c>
      <c r="O6469" s="63">
        <v>0.1130564</v>
      </c>
      <c r="P6469" s="63">
        <v>7</v>
      </c>
      <c r="Q6469" s="63">
        <v>1.2781749580960001E-2</v>
      </c>
    </row>
    <row r="6470" spans="1:17">
      <c r="A6470" s="63" t="s">
        <v>79</v>
      </c>
      <c r="B6470" s="63" t="s">
        <v>44</v>
      </c>
      <c r="C6470" s="63" t="s">
        <v>69</v>
      </c>
      <c r="D6470" s="63">
        <v>13</v>
      </c>
      <c r="E6470" s="63">
        <v>1.2376849999999999</v>
      </c>
      <c r="F6470" s="63">
        <v>1.7293799999999999</v>
      </c>
      <c r="G6470" s="63">
        <v>0.49169489999999999</v>
      </c>
      <c r="H6470" s="63">
        <v>87.677199999999999</v>
      </c>
      <c r="I6470" s="63">
        <v>0.34680729999999999</v>
      </c>
      <c r="J6470" s="63">
        <v>0.43240810000000002</v>
      </c>
      <c r="K6470" s="63">
        <v>0.49169489999999999</v>
      </c>
      <c r="L6470" s="63">
        <v>0.55098179999999997</v>
      </c>
      <c r="M6470" s="63">
        <v>0.63658250000000005</v>
      </c>
      <c r="N6470" s="63">
        <v>67</v>
      </c>
      <c r="O6470" s="63">
        <v>0.1130564</v>
      </c>
      <c r="P6470" s="63">
        <v>7</v>
      </c>
      <c r="Q6470" s="63">
        <v>1.2781749580960001E-2</v>
      </c>
    </row>
    <row r="6471" spans="1:17">
      <c r="A6471" s="63" t="s">
        <v>79</v>
      </c>
      <c r="B6471" s="63" t="s">
        <v>44</v>
      </c>
      <c r="C6471" s="63" t="s">
        <v>69</v>
      </c>
      <c r="D6471" s="63">
        <v>14</v>
      </c>
      <c r="E6471" s="63">
        <v>1.2963739999999999</v>
      </c>
      <c r="F6471" s="63">
        <v>1.9818370000000001</v>
      </c>
      <c r="G6471" s="63">
        <v>0.6854633</v>
      </c>
      <c r="H6471" s="63">
        <v>91.297899999999998</v>
      </c>
      <c r="I6471" s="63">
        <v>0.54057569999999999</v>
      </c>
      <c r="J6471" s="63">
        <v>0.62617650000000002</v>
      </c>
      <c r="K6471" s="63">
        <v>0.6854633</v>
      </c>
      <c r="L6471" s="63">
        <v>0.74475009999999997</v>
      </c>
      <c r="M6471" s="63">
        <v>0.8303509</v>
      </c>
      <c r="N6471" s="63">
        <v>67</v>
      </c>
      <c r="O6471" s="63">
        <v>0.1130564</v>
      </c>
      <c r="P6471" s="63">
        <v>7</v>
      </c>
      <c r="Q6471" s="63">
        <v>1.2781749580960001E-2</v>
      </c>
    </row>
    <row r="6472" spans="1:17">
      <c r="A6472" s="63" t="s">
        <v>79</v>
      </c>
      <c r="B6472" s="63" t="s">
        <v>44</v>
      </c>
      <c r="C6472" s="63" t="s">
        <v>69</v>
      </c>
      <c r="D6472" s="63">
        <v>15</v>
      </c>
      <c r="E6472" s="63">
        <v>1.399443</v>
      </c>
      <c r="F6472" s="63">
        <v>2.1972800000000001</v>
      </c>
      <c r="G6472" s="63">
        <v>0.79783649999999995</v>
      </c>
      <c r="H6472" s="63">
        <v>93.712199999999996</v>
      </c>
      <c r="I6472" s="63">
        <v>0.652949</v>
      </c>
      <c r="J6472" s="63">
        <v>0.73854969999999998</v>
      </c>
      <c r="K6472" s="63">
        <v>0.79783649999999995</v>
      </c>
      <c r="L6472" s="63">
        <v>0.85712339999999998</v>
      </c>
      <c r="M6472" s="63">
        <v>0.94272409999999995</v>
      </c>
      <c r="N6472" s="63">
        <v>67</v>
      </c>
      <c r="O6472" s="63">
        <v>0.1130564</v>
      </c>
      <c r="P6472" s="63">
        <v>7</v>
      </c>
      <c r="Q6472" s="63">
        <v>1.2781749580960001E-2</v>
      </c>
    </row>
    <row r="6473" spans="1:17">
      <c r="A6473" s="63" t="s">
        <v>79</v>
      </c>
      <c r="B6473" s="63" t="s">
        <v>44</v>
      </c>
      <c r="C6473" s="63" t="s">
        <v>69</v>
      </c>
      <c r="D6473" s="63">
        <v>16</v>
      </c>
      <c r="E6473" s="63">
        <v>1.6026339999999999</v>
      </c>
      <c r="F6473" s="63">
        <v>2.4228930000000002</v>
      </c>
      <c r="G6473" s="63">
        <v>0.82025870000000001</v>
      </c>
      <c r="H6473" s="63">
        <v>95.4315</v>
      </c>
      <c r="I6473" s="63">
        <v>0.67537119999999995</v>
      </c>
      <c r="J6473" s="63">
        <v>0.76097190000000003</v>
      </c>
      <c r="K6473" s="63">
        <v>0.82025870000000001</v>
      </c>
      <c r="L6473" s="63">
        <v>0.87954560000000004</v>
      </c>
      <c r="M6473" s="63">
        <v>0.96514630000000001</v>
      </c>
      <c r="N6473" s="63">
        <v>67</v>
      </c>
      <c r="O6473" s="63">
        <v>0.1130564</v>
      </c>
      <c r="P6473" s="63">
        <v>7</v>
      </c>
      <c r="Q6473" s="63">
        <v>1.2781749580960001E-2</v>
      </c>
    </row>
    <row r="6474" spans="1:17">
      <c r="A6474" s="63" t="s">
        <v>79</v>
      </c>
      <c r="B6474" s="63" t="s">
        <v>44</v>
      </c>
      <c r="C6474" s="63" t="s">
        <v>69</v>
      </c>
      <c r="D6474" s="63">
        <v>17</v>
      </c>
      <c r="E6474" s="63">
        <v>1.795768</v>
      </c>
      <c r="F6474" s="63">
        <v>2.5985589999999998</v>
      </c>
      <c r="G6474" s="63">
        <v>0.80279120000000004</v>
      </c>
      <c r="H6474" s="63">
        <v>96.12</v>
      </c>
      <c r="I6474" s="63">
        <v>0.65790369999999998</v>
      </c>
      <c r="J6474" s="63">
        <v>0.74350439999999995</v>
      </c>
      <c r="K6474" s="63">
        <v>0.80279120000000004</v>
      </c>
      <c r="L6474" s="63">
        <v>0.86207809999999996</v>
      </c>
      <c r="M6474" s="63">
        <v>0.94767880000000004</v>
      </c>
      <c r="N6474" s="63">
        <v>67</v>
      </c>
      <c r="O6474" s="63">
        <v>0.1130564</v>
      </c>
      <c r="P6474" s="63">
        <v>7</v>
      </c>
      <c r="Q6474" s="63">
        <v>1.2781749580960001E-2</v>
      </c>
    </row>
    <row r="6475" spans="1:17">
      <c r="A6475" s="63" t="s">
        <v>79</v>
      </c>
      <c r="B6475" s="63" t="s">
        <v>44</v>
      </c>
      <c r="C6475" s="63" t="s">
        <v>69</v>
      </c>
      <c r="D6475" s="63">
        <v>18</v>
      </c>
      <c r="E6475" s="63">
        <v>1.9610030000000001</v>
      </c>
      <c r="F6475" s="63">
        <v>2.6854990000000001</v>
      </c>
      <c r="G6475" s="63">
        <v>0.72449640000000004</v>
      </c>
      <c r="H6475" s="63">
        <v>95.3767</v>
      </c>
      <c r="I6475" s="63">
        <v>0.57960880000000004</v>
      </c>
      <c r="J6475" s="63">
        <v>0.66520950000000001</v>
      </c>
      <c r="K6475" s="63">
        <v>0.72449640000000004</v>
      </c>
      <c r="L6475" s="63">
        <v>0.78378320000000001</v>
      </c>
      <c r="M6475" s="63">
        <v>0.86938389999999999</v>
      </c>
      <c r="N6475" s="63">
        <v>67</v>
      </c>
      <c r="O6475" s="63">
        <v>0.1130564</v>
      </c>
      <c r="P6475" s="63">
        <v>7</v>
      </c>
      <c r="Q6475" s="63">
        <v>1.2781749580960001E-2</v>
      </c>
    </row>
    <row r="6476" spans="1:17">
      <c r="A6476" s="63" t="s">
        <v>79</v>
      </c>
      <c r="B6476" s="63" t="s">
        <v>44</v>
      </c>
      <c r="C6476" s="63" t="s">
        <v>69</v>
      </c>
      <c r="D6476" s="63">
        <v>19</v>
      </c>
      <c r="E6476" s="63">
        <v>2.2738390000000002</v>
      </c>
      <c r="F6476" s="63">
        <v>2.585731</v>
      </c>
      <c r="G6476" s="63">
        <v>0.31189129999999998</v>
      </c>
      <c r="H6476" s="63">
        <v>93.141099999999994</v>
      </c>
      <c r="I6476" s="63">
        <v>0.1670037</v>
      </c>
      <c r="J6476" s="63">
        <v>0.25260450000000001</v>
      </c>
      <c r="K6476" s="63">
        <v>0.31189129999999998</v>
      </c>
      <c r="L6476" s="63">
        <v>0.37117820000000001</v>
      </c>
      <c r="M6476" s="63">
        <v>0.45677889999999999</v>
      </c>
      <c r="N6476" s="63">
        <v>67</v>
      </c>
      <c r="O6476" s="63">
        <v>0.1130564</v>
      </c>
      <c r="P6476" s="63">
        <v>7</v>
      </c>
      <c r="Q6476" s="63">
        <v>1.2781749580960001E-2</v>
      </c>
    </row>
    <row r="6477" spans="1:17">
      <c r="A6477" s="63" t="s">
        <v>79</v>
      </c>
      <c r="B6477" s="63" t="s">
        <v>44</v>
      </c>
      <c r="C6477" s="63" t="s">
        <v>69</v>
      </c>
      <c r="D6477" s="63">
        <v>20</v>
      </c>
      <c r="E6477" s="63">
        <v>2.3629259999999999</v>
      </c>
      <c r="F6477" s="63">
        <v>2.402819</v>
      </c>
      <c r="G6477" s="63">
        <v>3.9892900000000002E-2</v>
      </c>
      <c r="H6477" s="63">
        <v>89.638199999999998</v>
      </c>
      <c r="I6477" s="63">
        <v>-0.1049947</v>
      </c>
      <c r="J6477" s="63">
        <v>-1.9393899999999999E-2</v>
      </c>
      <c r="K6477" s="63">
        <v>3.9892900000000002E-2</v>
      </c>
      <c r="L6477" s="63">
        <v>9.9179699999999996E-2</v>
      </c>
      <c r="M6477" s="63">
        <v>0.18478049999999999</v>
      </c>
      <c r="N6477" s="63">
        <v>67</v>
      </c>
      <c r="O6477" s="63">
        <v>0.1130564</v>
      </c>
      <c r="P6477" s="63">
        <v>7</v>
      </c>
      <c r="Q6477" s="63">
        <v>1.2781749580960001E-2</v>
      </c>
    </row>
    <row r="6478" spans="1:17">
      <c r="A6478" s="63" t="s">
        <v>79</v>
      </c>
      <c r="B6478" s="63" t="s">
        <v>44</v>
      </c>
      <c r="C6478" s="63" t="s">
        <v>69</v>
      </c>
      <c r="D6478" s="63">
        <v>21</v>
      </c>
      <c r="E6478" s="63">
        <v>2.3093750000000002</v>
      </c>
      <c r="F6478" s="63">
        <v>2.1623130000000002</v>
      </c>
      <c r="G6478" s="63">
        <v>-0.14706230000000001</v>
      </c>
      <c r="H6478" s="63">
        <v>83.627200000000002</v>
      </c>
      <c r="I6478" s="63">
        <v>-0.29194989999999998</v>
      </c>
      <c r="J6478" s="63">
        <v>-0.20634910000000001</v>
      </c>
      <c r="K6478" s="63">
        <v>-0.14706230000000001</v>
      </c>
      <c r="L6478" s="63">
        <v>-8.7775500000000006E-2</v>
      </c>
      <c r="M6478" s="63">
        <v>-2.1746999999999999E-3</v>
      </c>
      <c r="N6478" s="63">
        <v>67</v>
      </c>
      <c r="O6478" s="63">
        <v>0.1130564</v>
      </c>
      <c r="P6478" s="63">
        <v>7</v>
      </c>
      <c r="Q6478" s="63">
        <v>1.2781749580960001E-2</v>
      </c>
    </row>
    <row r="6479" spans="1:17">
      <c r="A6479" s="63" t="s">
        <v>79</v>
      </c>
      <c r="B6479" s="63" t="s">
        <v>44</v>
      </c>
      <c r="C6479" s="63" t="s">
        <v>69</v>
      </c>
      <c r="D6479" s="63">
        <v>22</v>
      </c>
      <c r="E6479" s="63">
        <v>2.1372369999999998</v>
      </c>
      <c r="F6479" s="63">
        <v>1.903832</v>
      </c>
      <c r="G6479" s="63">
        <v>-0.233405</v>
      </c>
      <c r="H6479" s="63">
        <v>78.427300000000002</v>
      </c>
      <c r="I6479" s="63">
        <v>-0.37829259999999998</v>
      </c>
      <c r="J6479" s="63">
        <v>-0.2926918</v>
      </c>
      <c r="K6479" s="63">
        <v>-0.233405</v>
      </c>
      <c r="L6479" s="63">
        <v>-0.1741182</v>
      </c>
      <c r="M6479" s="63">
        <v>-8.8517399999999996E-2</v>
      </c>
      <c r="N6479" s="63">
        <v>67</v>
      </c>
      <c r="O6479" s="63">
        <v>0.1130564</v>
      </c>
      <c r="P6479" s="63">
        <v>7</v>
      </c>
      <c r="Q6479" s="63">
        <v>1.2781749580960001E-2</v>
      </c>
    </row>
    <row r="6480" spans="1:17">
      <c r="A6480" s="63" t="s">
        <v>79</v>
      </c>
      <c r="B6480" s="63" t="s">
        <v>44</v>
      </c>
      <c r="C6480" s="63" t="s">
        <v>69</v>
      </c>
      <c r="D6480" s="63">
        <v>23</v>
      </c>
      <c r="E6480" s="63">
        <v>1.8150360000000001</v>
      </c>
      <c r="F6480" s="63">
        <v>1.577868</v>
      </c>
      <c r="G6480" s="63">
        <v>-0.23716770000000001</v>
      </c>
      <c r="H6480" s="63">
        <v>74.954300000000003</v>
      </c>
      <c r="I6480" s="63">
        <v>-0.38205529999999999</v>
      </c>
      <c r="J6480" s="63">
        <v>-0.29645450000000001</v>
      </c>
      <c r="K6480" s="63">
        <v>-0.23716770000000001</v>
      </c>
      <c r="L6480" s="63">
        <v>-0.17788090000000001</v>
      </c>
      <c r="M6480" s="63">
        <v>-9.2280100000000004E-2</v>
      </c>
      <c r="N6480" s="63">
        <v>67</v>
      </c>
      <c r="O6480" s="63">
        <v>0.1130564</v>
      </c>
      <c r="P6480" s="63">
        <v>7</v>
      </c>
      <c r="Q6480" s="63">
        <v>1.2781749580960001E-2</v>
      </c>
    </row>
    <row r="6481" spans="1:17">
      <c r="A6481" s="63" t="s">
        <v>79</v>
      </c>
      <c r="B6481" s="63" t="s">
        <v>44</v>
      </c>
      <c r="C6481" s="63" t="s">
        <v>69</v>
      </c>
      <c r="D6481" s="63">
        <v>24</v>
      </c>
      <c r="E6481" s="63">
        <v>1.4477500000000001</v>
      </c>
      <c r="F6481" s="63">
        <v>1.2450650000000001</v>
      </c>
      <c r="G6481" s="63">
        <v>-0.202685</v>
      </c>
      <c r="H6481" s="63">
        <v>72.198599999999999</v>
      </c>
      <c r="I6481" s="63">
        <v>-0.34757260000000001</v>
      </c>
      <c r="J6481" s="63">
        <v>-0.26197179999999998</v>
      </c>
      <c r="K6481" s="63">
        <v>-0.202685</v>
      </c>
      <c r="L6481" s="63">
        <v>-0.1433982</v>
      </c>
      <c r="M6481" s="63">
        <v>-5.7797399999999999E-2</v>
      </c>
      <c r="N6481" s="63">
        <v>67</v>
      </c>
      <c r="O6481" s="63">
        <v>0.1130564</v>
      </c>
      <c r="P6481" s="63">
        <v>7</v>
      </c>
      <c r="Q6481" s="63">
        <v>1.2781749580960001E-2</v>
      </c>
    </row>
    <row r="6482" spans="1:17">
      <c r="A6482" s="63" t="s">
        <v>79</v>
      </c>
      <c r="B6482" s="63" t="s">
        <v>44</v>
      </c>
      <c r="C6482" s="63" t="s">
        <v>70</v>
      </c>
      <c r="D6482" s="63">
        <v>1</v>
      </c>
      <c r="E6482" s="63">
        <v>1.1359669999999999</v>
      </c>
      <c r="F6482" s="63">
        <v>0.91412689999999996</v>
      </c>
      <c r="G6482" s="63">
        <v>-0.22184029999999999</v>
      </c>
      <c r="H6482" s="63">
        <v>70.094300000000004</v>
      </c>
      <c r="I6482" s="63">
        <v>-0.3667279</v>
      </c>
      <c r="J6482" s="63">
        <v>-0.28112710000000002</v>
      </c>
      <c r="K6482" s="63">
        <v>-0.22184029999999999</v>
      </c>
      <c r="L6482" s="63">
        <v>-0.16255339999999999</v>
      </c>
      <c r="M6482" s="63">
        <v>-7.6952699999999999E-2</v>
      </c>
      <c r="N6482" s="63">
        <v>67</v>
      </c>
      <c r="O6482" s="63">
        <v>0.1130564</v>
      </c>
      <c r="P6482" s="63">
        <v>8</v>
      </c>
      <c r="Q6482" s="63">
        <v>1.2781749580960001E-2</v>
      </c>
    </row>
    <row r="6483" spans="1:17">
      <c r="A6483" s="63" t="s">
        <v>79</v>
      </c>
      <c r="B6483" s="63" t="s">
        <v>44</v>
      </c>
      <c r="C6483" s="63" t="s">
        <v>70</v>
      </c>
      <c r="D6483" s="63">
        <v>2</v>
      </c>
      <c r="E6483" s="63">
        <v>1.043612</v>
      </c>
      <c r="F6483" s="63">
        <v>0.80534030000000001</v>
      </c>
      <c r="G6483" s="63">
        <v>-0.23827139999999999</v>
      </c>
      <c r="H6483" s="63">
        <v>68.780900000000003</v>
      </c>
      <c r="I6483" s="63">
        <v>-0.38315900000000003</v>
      </c>
      <c r="J6483" s="63">
        <v>-0.29755819999999999</v>
      </c>
      <c r="K6483" s="63">
        <v>-0.23827139999999999</v>
      </c>
      <c r="L6483" s="63">
        <v>-0.17898449999999999</v>
      </c>
      <c r="M6483" s="63">
        <v>-9.3383800000000003E-2</v>
      </c>
      <c r="N6483" s="63">
        <v>67</v>
      </c>
      <c r="O6483" s="63">
        <v>0.1130564</v>
      </c>
      <c r="P6483" s="63">
        <v>8</v>
      </c>
      <c r="Q6483" s="63">
        <v>1.2781749580960001E-2</v>
      </c>
    </row>
    <row r="6484" spans="1:17">
      <c r="A6484" s="63" t="s">
        <v>79</v>
      </c>
      <c r="B6484" s="63" t="s">
        <v>44</v>
      </c>
      <c r="C6484" s="63" t="s">
        <v>70</v>
      </c>
      <c r="D6484" s="63">
        <v>3</v>
      </c>
      <c r="E6484" s="63">
        <v>0.9719892</v>
      </c>
      <c r="F6484" s="63">
        <v>0.7429538</v>
      </c>
      <c r="G6484" s="63">
        <v>-0.2290353</v>
      </c>
      <c r="H6484" s="63">
        <v>67.517300000000006</v>
      </c>
      <c r="I6484" s="63">
        <v>-0.3739229</v>
      </c>
      <c r="J6484" s="63">
        <v>-0.28832219999999997</v>
      </c>
      <c r="K6484" s="63">
        <v>-0.2290353</v>
      </c>
      <c r="L6484" s="63">
        <v>-0.1697485</v>
      </c>
      <c r="M6484" s="63">
        <v>-8.4147700000000006E-2</v>
      </c>
      <c r="N6484" s="63">
        <v>67</v>
      </c>
      <c r="O6484" s="63">
        <v>0.1130564</v>
      </c>
      <c r="P6484" s="63">
        <v>8</v>
      </c>
      <c r="Q6484" s="63">
        <v>1.2781749580960001E-2</v>
      </c>
    </row>
    <row r="6485" spans="1:17">
      <c r="A6485" s="63" t="s">
        <v>79</v>
      </c>
      <c r="B6485" s="63" t="s">
        <v>44</v>
      </c>
      <c r="C6485" s="63" t="s">
        <v>70</v>
      </c>
      <c r="D6485" s="63">
        <v>4</v>
      </c>
      <c r="E6485" s="63">
        <v>0.94740959999999996</v>
      </c>
      <c r="F6485" s="63">
        <v>0.74460020000000005</v>
      </c>
      <c r="G6485" s="63">
        <v>-0.2028095</v>
      </c>
      <c r="H6485" s="63">
        <v>66.079400000000007</v>
      </c>
      <c r="I6485" s="63">
        <v>-0.34769699999999998</v>
      </c>
      <c r="J6485" s="63">
        <v>-0.2620963</v>
      </c>
      <c r="K6485" s="63">
        <v>-0.2028095</v>
      </c>
      <c r="L6485" s="63">
        <v>-0.1435226</v>
      </c>
      <c r="M6485" s="63">
        <v>-5.7921899999999998E-2</v>
      </c>
      <c r="N6485" s="63">
        <v>67</v>
      </c>
      <c r="O6485" s="63">
        <v>0.1130564</v>
      </c>
      <c r="P6485" s="63">
        <v>8</v>
      </c>
      <c r="Q6485" s="63">
        <v>1.2781749580960001E-2</v>
      </c>
    </row>
    <row r="6486" spans="1:17">
      <c r="A6486" s="63" t="s">
        <v>79</v>
      </c>
      <c r="B6486" s="63" t="s">
        <v>44</v>
      </c>
      <c r="C6486" s="63" t="s">
        <v>70</v>
      </c>
      <c r="D6486" s="63">
        <v>5</v>
      </c>
      <c r="E6486" s="63">
        <v>0.95091009999999998</v>
      </c>
      <c r="F6486" s="63">
        <v>0.7358131</v>
      </c>
      <c r="G6486" s="63">
        <v>-0.21509700000000001</v>
      </c>
      <c r="H6486" s="63">
        <v>64.8904</v>
      </c>
      <c r="I6486" s="63">
        <v>-0.35998459999999999</v>
      </c>
      <c r="J6486" s="63">
        <v>-0.27438380000000001</v>
      </c>
      <c r="K6486" s="63">
        <v>-0.21509700000000001</v>
      </c>
      <c r="L6486" s="63">
        <v>-0.15581020000000001</v>
      </c>
      <c r="M6486" s="63">
        <v>-7.0209400000000005E-2</v>
      </c>
      <c r="N6486" s="63">
        <v>67</v>
      </c>
      <c r="O6486" s="63">
        <v>0.1130564</v>
      </c>
      <c r="P6486" s="63">
        <v>8</v>
      </c>
      <c r="Q6486" s="63">
        <v>1.2781749580960001E-2</v>
      </c>
    </row>
    <row r="6487" spans="1:17">
      <c r="A6487" s="63" t="s">
        <v>79</v>
      </c>
      <c r="B6487" s="63" t="s">
        <v>44</v>
      </c>
      <c r="C6487" s="63" t="s">
        <v>70</v>
      </c>
      <c r="D6487" s="63">
        <v>6</v>
      </c>
      <c r="E6487" s="63">
        <v>1.041026</v>
      </c>
      <c r="F6487" s="63">
        <v>0.77406779999999997</v>
      </c>
      <c r="G6487" s="63">
        <v>-0.26695809999999998</v>
      </c>
      <c r="H6487" s="63">
        <v>63.832099999999997</v>
      </c>
      <c r="I6487" s="63">
        <v>-0.41184569999999998</v>
      </c>
      <c r="J6487" s="63">
        <v>-0.32624500000000001</v>
      </c>
      <c r="K6487" s="63">
        <v>-0.26695809999999998</v>
      </c>
      <c r="L6487" s="63">
        <v>-0.2076713</v>
      </c>
      <c r="M6487" s="63">
        <v>-0.1220705</v>
      </c>
      <c r="N6487" s="63">
        <v>67</v>
      </c>
      <c r="O6487" s="63">
        <v>0.1130564</v>
      </c>
      <c r="P6487" s="63">
        <v>8</v>
      </c>
      <c r="Q6487" s="63">
        <v>1.2781749580960001E-2</v>
      </c>
    </row>
    <row r="6488" spans="1:17">
      <c r="A6488" s="63" t="s">
        <v>79</v>
      </c>
      <c r="B6488" s="63" t="s">
        <v>44</v>
      </c>
      <c r="C6488" s="63" t="s">
        <v>70</v>
      </c>
      <c r="D6488" s="63">
        <v>7</v>
      </c>
      <c r="E6488" s="63">
        <v>1.2352350000000001</v>
      </c>
      <c r="F6488" s="63">
        <v>0.96263410000000005</v>
      </c>
      <c r="G6488" s="63">
        <v>-0.27260089999999998</v>
      </c>
      <c r="H6488" s="63">
        <v>63.3643</v>
      </c>
      <c r="I6488" s="63">
        <v>-0.41748849999999998</v>
      </c>
      <c r="J6488" s="63">
        <v>-0.33188770000000001</v>
      </c>
      <c r="K6488" s="63">
        <v>-0.27260089999999998</v>
      </c>
      <c r="L6488" s="63">
        <v>-0.21331410000000001</v>
      </c>
      <c r="M6488" s="63">
        <v>-0.1277133</v>
      </c>
      <c r="N6488" s="63">
        <v>67</v>
      </c>
      <c r="O6488" s="63">
        <v>0.1130564</v>
      </c>
      <c r="P6488" s="63">
        <v>8</v>
      </c>
      <c r="Q6488" s="63">
        <v>1.2781749580960001E-2</v>
      </c>
    </row>
    <row r="6489" spans="1:17">
      <c r="A6489" s="63" t="s">
        <v>79</v>
      </c>
      <c r="B6489" s="63" t="s">
        <v>44</v>
      </c>
      <c r="C6489" s="63" t="s">
        <v>70</v>
      </c>
      <c r="D6489" s="63">
        <v>8</v>
      </c>
      <c r="E6489" s="63">
        <v>1.37151</v>
      </c>
      <c r="F6489" s="63">
        <v>1.1440710000000001</v>
      </c>
      <c r="G6489" s="63">
        <v>-0.2274398</v>
      </c>
      <c r="H6489" s="63">
        <v>64.644800000000004</v>
      </c>
      <c r="I6489" s="63">
        <v>-0.37232739999999998</v>
      </c>
      <c r="J6489" s="63">
        <v>-0.2867266</v>
      </c>
      <c r="K6489" s="63">
        <v>-0.2274398</v>
      </c>
      <c r="L6489" s="63">
        <v>-0.16815289999999999</v>
      </c>
      <c r="M6489" s="63">
        <v>-8.2552200000000006E-2</v>
      </c>
      <c r="N6489" s="63">
        <v>67</v>
      </c>
      <c r="O6489" s="63">
        <v>0.1130564</v>
      </c>
      <c r="P6489" s="63">
        <v>8</v>
      </c>
      <c r="Q6489" s="63">
        <v>1.2781749580960001E-2</v>
      </c>
    </row>
    <row r="6490" spans="1:17">
      <c r="A6490" s="63" t="s">
        <v>79</v>
      </c>
      <c r="B6490" s="63" t="s">
        <v>44</v>
      </c>
      <c r="C6490" s="63" t="s">
        <v>70</v>
      </c>
      <c r="D6490" s="63">
        <v>9</v>
      </c>
      <c r="E6490" s="63">
        <v>1.360468</v>
      </c>
      <c r="F6490" s="63">
        <v>1.253085</v>
      </c>
      <c r="G6490" s="63">
        <v>-0.1073829</v>
      </c>
      <c r="H6490" s="63">
        <v>68.529899999999998</v>
      </c>
      <c r="I6490" s="63">
        <v>-0.25227050000000001</v>
      </c>
      <c r="J6490" s="63">
        <v>-0.1666697</v>
      </c>
      <c r="K6490" s="63">
        <v>-0.1073829</v>
      </c>
      <c r="L6490" s="63">
        <v>-4.8096100000000003E-2</v>
      </c>
      <c r="M6490" s="63">
        <v>3.7504700000000002E-2</v>
      </c>
      <c r="N6490" s="63">
        <v>67</v>
      </c>
      <c r="O6490" s="63">
        <v>0.1130564</v>
      </c>
      <c r="P6490" s="63">
        <v>8</v>
      </c>
      <c r="Q6490" s="63">
        <v>1.2781749580960001E-2</v>
      </c>
    </row>
    <row r="6491" spans="1:17">
      <c r="A6491" s="63" t="s">
        <v>79</v>
      </c>
      <c r="B6491" s="63" t="s">
        <v>44</v>
      </c>
      <c r="C6491" s="63" t="s">
        <v>70</v>
      </c>
      <c r="D6491" s="63">
        <v>10</v>
      </c>
      <c r="E6491" s="63">
        <v>1.390063</v>
      </c>
      <c r="F6491" s="63">
        <v>1.290869</v>
      </c>
      <c r="G6491" s="63">
        <v>-9.9194299999999999E-2</v>
      </c>
      <c r="H6491" s="63">
        <v>73.476900000000001</v>
      </c>
      <c r="I6491" s="63">
        <v>-0.24408189999999999</v>
      </c>
      <c r="J6491" s="63">
        <v>-0.15848110000000001</v>
      </c>
      <c r="K6491" s="63">
        <v>-9.9194299999999999E-2</v>
      </c>
      <c r="L6491" s="63">
        <v>-3.9907499999999999E-2</v>
      </c>
      <c r="M6491" s="63">
        <v>4.5693299999999999E-2</v>
      </c>
      <c r="N6491" s="63">
        <v>67</v>
      </c>
      <c r="O6491" s="63">
        <v>0.1130564</v>
      </c>
      <c r="P6491" s="63">
        <v>8</v>
      </c>
      <c r="Q6491" s="63">
        <v>1.2781749580960001E-2</v>
      </c>
    </row>
    <row r="6492" spans="1:17">
      <c r="A6492" s="63" t="s">
        <v>79</v>
      </c>
      <c r="B6492" s="63" t="s">
        <v>44</v>
      </c>
      <c r="C6492" s="63" t="s">
        <v>70</v>
      </c>
      <c r="D6492" s="63">
        <v>11</v>
      </c>
      <c r="E6492" s="63">
        <v>1.339742</v>
      </c>
      <c r="F6492" s="63">
        <v>1.391494</v>
      </c>
      <c r="G6492" s="63">
        <v>5.1751999999999999E-2</v>
      </c>
      <c r="H6492" s="63">
        <v>78.559399999999997</v>
      </c>
      <c r="I6492" s="63">
        <v>-9.3135599999999999E-2</v>
      </c>
      <c r="J6492" s="63">
        <v>-7.5348999999999998E-3</v>
      </c>
      <c r="K6492" s="63">
        <v>5.1751999999999999E-2</v>
      </c>
      <c r="L6492" s="63">
        <v>0.11103879999999999</v>
      </c>
      <c r="M6492" s="63">
        <v>0.1966396</v>
      </c>
      <c r="N6492" s="63">
        <v>67</v>
      </c>
      <c r="O6492" s="63">
        <v>0.1130564</v>
      </c>
      <c r="P6492" s="63">
        <v>8</v>
      </c>
      <c r="Q6492" s="63">
        <v>1.2781749580960001E-2</v>
      </c>
    </row>
    <row r="6493" spans="1:17">
      <c r="A6493" s="63" t="s">
        <v>79</v>
      </c>
      <c r="B6493" s="63" t="s">
        <v>44</v>
      </c>
      <c r="C6493" s="63" t="s">
        <v>70</v>
      </c>
      <c r="D6493" s="63">
        <v>12</v>
      </c>
      <c r="E6493" s="63">
        <v>1.306487</v>
      </c>
      <c r="F6493" s="63">
        <v>1.5151209999999999</v>
      </c>
      <c r="G6493" s="63">
        <v>0.20863399999999999</v>
      </c>
      <c r="H6493" s="63">
        <v>83.129199999999997</v>
      </c>
      <c r="I6493" s="63">
        <v>6.3746399999999995E-2</v>
      </c>
      <c r="J6493" s="63">
        <v>0.14934720000000001</v>
      </c>
      <c r="K6493" s="63">
        <v>0.20863399999999999</v>
      </c>
      <c r="L6493" s="63">
        <v>0.26792090000000002</v>
      </c>
      <c r="M6493" s="63">
        <v>0.35352159999999999</v>
      </c>
      <c r="N6493" s="63">
        <v>67</v>
      </c>
      <c r="O6493" s="63">
        <v>0.1130564</v>
      </c>
      <c r="P6493" s="63">
        <v>8</v>
      </c>
      <c r="Q6493" s="63">
        <v>1.2781749580960001E-2</v>
      </c>
    </row>
    <row r="6494" spans="1:17">
      <c r="A6494" s="63" t="s">
        <v>79</v>
      </c>
      <c r="B6494" s="63" t="s">
        <v>44</v>
      </c>
      <c r="C6494" s="63" t="s">
        <v>70</v>
      </c>
      <c r="D6494" s="63">
        <v>13</v>
      </c>
      <c r="E6494" s="63">
        <v>1.2036039999999999</v>
      </c>
      <c r="F6494" s="63">
        <v>1.6822410000000001</v>
      </c>
      <c r="G6494" s="63">
        <v>0.47863699999999998</v>
      </c>
      <c r="H6494" s="63">
        <v>87.188599999999994</v>
      </c>
      <c r="I6494" s="63">
        <v>0.33374939999999997</v>
      </c>
      <c r="J6494" s="63">
        <v>0.4193501</v>
      </c>
      <c r="K6494" s="63">
        <v>0.47863699999999998</v>
      </c>
      <c r="L6494" s="63">
        <v>0.53792379999999995</v>
      </c>
      <c r="M6494" s="63">
        <v>0.62352450000000004</v>
      </c>
      <c r="N6494" s="63">
        <v>67</v>
      </c>
      <c r="O6494" s="63">
        <v>0.1130564</v>
      </c>
      <c r="P6494" s="63">
        <v>8</v>
      </c>
      <c r="Q6494" s="63">
        <v>1.2781749580960001E-2</v>
      </c>
    </row>
    <row r="6495" spans="1:17">
      <c r="A6495" s="63" t="s">
        <v>79</v>
      </c>
      <c r="B6495" s="63" t="s">
        <v>44</v>
      </c>
      <c r="C6495" s="63" t="s">
        <v>70</v>
      </c>
      <c r="D6495" s="63">
        <v>14</v>
      </c>
      <c r="E6495" s="63">
        <v>1.2657339999999999</v>
      </c>
      <c r="F6495" s="63">
        <v>1.9252130000000001</v>
      </c>
      <c r="G6495" s="63">
        <v>0.65947820000000001</v>
      </c>
      <c r="H6495" s="63">
        <v>90.575000000000003</v>
      </c>
      <c r="I6495" s="63">
        <v>0.51459060000000001</v>
      </c>
      <c r="J6495" s="63">
        <v>0.60019140000000004</v>
      </c>
      <c r="K6495" s="63">
        <v>0.65947820000000001</v>
      </c>
      <c r="L6495" s="63">
        <v>0.71876499999999999</v>
      </c>
      <c r="M6495" s="63">
        <v>0.80436580000000002</v>
      </c>
      <c r="N6495" s="63">
        <v>67</v>
      </c>
      <c r="O6495" s="63">
        <v>0.1130564</v>
      </c>
      <c r="P6495" s="63">
        <v>8</v>
      </c>
      <c r="Q6495" s="63">
        <v>1.2781749580960001E-2</v>
      </c>
    </row>
    <row r="6496" spans="1:17">
      <c r="A6496" s="63" t="s">
        <v>79</v>
      </c>
      <c r="B6496" s="63" t="s">
        <v>44</v>
      </c>
      <c r="C6496" s="63" t="s">
        <v>70</v>
      </c>
      <c r="D6496" s="63">
        <v>15</v>
      </c>
      <c r="E6496" s="63">
        <v>1.3708089999999999</v>
      </c>
      <c r="F6496" s="63">
        <v>2.1478839999999999</v>
      </c>
      <c r="G6496" s="63">
        <v>0.77707519999999997</v>
      </c>
      <c r="H6496" s="63">
        <v>93.217100000000002</v>
      </c>
      <c r="I6496" s="63">
        <v>0.63218759999999996</v>
      </c>
      <c r="J6496" s="63">
        <v>0.71778830000000005</v>
      </c>
      <c r="K6496" s="63">
        <v>0.77707519999999997</v>
      </c>
      <c r="L6496" s="63">
        <v>0.83636200000000005</v>
      </c>
      <c r="M6496" s="63">
        <v>0.92196270000000002</v>
      </c>
      <c r="N6496" s="63">
        <v>67</v>
      </c>
      <c r="O6496" s="63">
        <v>0.1130564</v>
      </c>
      <c r="P6496" s="63">
        <v>8</v>
      </c>
      <c r="Q6496" s="63">
        <v>1.2781749580960001E-2</v>
      </c>
    </row>
    <row r="6497" spans="1:17">
      <c r="A6497" s="63" t="s">
        <v>79</v>
      </c>
      <c r="B6497" s="63" t="s">
        <v>44</v>
      </c>
      <c r="C6497" s="63" t="s">
        <v>70</v>
      </c>
      <c r="D6497" s="63">
        <v>16</v>
      </c>
      <c r="E6497" s="63">
        <v>1.571172</v>
      </c>
      <c r="F6497" s="63">
        <v>2.3655140000000001</v>
      </c>
      <c r="G6497" s="63">
        <v>0.79434190000000005</v>
      </c>
      <c r="H6497" s="63">
        <v>94.865700000000004</v>
      </c>
      <c r="I6497" s="63">
        <v>0.64945439999999999</v>
      </c>
      <c r="J6497" s="63">
        <v>0.73505509999999996</v>
      </c>
      <c r="K6497" s="63">
        <v>0.79434190000000005</v>
      </c>
      <c r="L6497" s="63">
        <v>0.85362879999999997</v>
      </c>
      <c r="M6497" s="63">
        <v>0.93922950000000005</v>
      </c>
      <c r="N6497" s="63">
        <v>67</v>
      </c>
      <c r="O6497" s="63">
        <v>0.1130564</v>
      </c>
      <c r="P6497" s="63">
        <v>8</v>
      </c>
      <c r="Q6497" s="63">
        <v>1.2781749580960001E-2</v>
      </c>
    </row>
    <row r="6498" spans="1:17">
      <c r="A6498" s="63" t="s">
        <v>79</v>
      </c>
      <c r="B6498" s="63" t="s">
        <v>44</v>
      </c>
      <c r="C6498" s="63" t="s">
        <v>70</v>
      </c>
      <c r="D6498" s="63">
        <v>17</v>
      </c>
      <c r="E6498" s="63">
        <v>1.7646679999999999</v>
      </c>
      <c r="F6498" s="63">
        <v>2.541045</v>
      </c>
      <c r="G6498" s="63">
        <v>0.77637699999999998</v>
      </c>
      <c r="H6498" s="63">
        <v>95.565799999999996</v>
      </c>
      <c r="I6498" s="63">
        <v>0.63148939999999998</v>
      </c>
      <c r="J6498" s="63">
        <v>0.71709009999999995</v>
      </c>
      <c r="K6498" s="63">
        <v>0.77637699999999998</v>
      </c>
      <c r="L6498" s="63">
        <v>0.83566379999999996</v>
      </c>
      <c r="M6498" s="63">
        <v>0.92126450000000004</v>
      </c>
      <c r="N6498" s="63">
        <v>67</v>
      </c>
      <c r="O6498" s="63">
        <v>0.1130564</v>
      </c>
      <c r="P6498" s="63">
        <v>8</v>
      </c>
      <c r="Q6498" s="63">
        <v>1.2781749580960001E-2</v>
      </c>
    </row>
    <row r="6499" spans="1:17">
      <c r="A6499" s="63" t="s">
        <v>79</v>
      </c>
      <c r="B6499" s="63" t="s">
        <v>44</v>
      </c>
      <c r="C6499" s="63" t="s">
        <v>70</v>
      </c>
      <c r="D6499" s="63">
        <v>18</v>
      </c>
      <c r="E6499" s="63">
        <v>1.9472320000000001</v>
      </c>
      <c r="F6499" s="63">
        <v>2.6853129999999998</v>
      </c>
      <c r="G6499" s="63">
        <v>0.73808099999999999</v>
      </c>
      <c r="H6499" s="63">
        <v>95.629900000000006</v>
      </c>
      <c r="I6499" s="63">
        <v>0.59319339999999998</v>
      </c>
      <c r="J6499" s="63">
        <v>0.67879409999999996</v>
      </c>
      <c r="K6499" s="63">
        <v>0.73808099999999999</v>
      </c>
      <c r="L6499" s="63">
        <v>0.79736779999999996</v>
      </c>
      <c r="M6499" s="63">
        <v>0.88296850000000004</v>
      </c>
      <c r="N6499" s="63">
        <v>67</v>
      </c>
      <c r="O6499" s="63">
        <v>0.1130564</v>
      </c>
      <c r="P6499" s="63">
        <v>8</v>
      </c>
      <c r="Q6499" s="63">
        <v>1.2781749580960001E-2</v>
      </c>
    </row>
    <row r="6500" spans="1:17">
      <c r="A6500" s="63" t="s">
        <v>79</v>
      </c>
      <c r="B6500" s="63" t="s">
        <v>44</v>
      </c>
      <c r="C6500" s="63" t="s">
        <v>70</v>
      </c>
      <c r="D6500" s="63">
        <v>19</v>
      </c>
      <c r="E6500" s="63">
        <v>2.2646269999999999</v>
      </c>
      <c r="F6500" s="63">
        <v>2.6000489999999998</v>
      </c>
      <c r="G6500" s="63">
        <v>0.33542129999999998</v>
      </c>
      <c r="H6500" s="63">
        <v>93.748000000000005</v>
      </c>
      <c r="I6500" s="63">
        <v>0.1905337</v>
      </c>
      <c r="J6500" s="63">
        <v>0.2761345</v>
      </c>
      <c r="K6500" s="63">
        <v>0.33542129999999998</v>
      </c>
      <c r="L6500" s="63">
        <v>0.39470820000000001</v>
      </c>
      <c r="M6500" s="63">
        <v>0.48030889999999998</v>
      </c>
      <c r="N6500" s="63">
        <v>67</v>
      </c>
      <c r="O6500" s="63">
        <v>0.1130564</v>
      </c>
      <c r="P6500" s="63">
        <v>8</v>
      </c>
      <c r="Q6500" s="63">
        <v>1.2781749580960001E-2</v>
      </c>
    </row>
    <row r="6501" spans="1:17">
      <c r="A6501" s="63" t="s">
        <v>79</v>
      </c>
      <c r="B6501" s="63" t="s">
        <v>44</v>
      </c>
      <c r="C6501" s="63" t="s">
        <v>70</v>
      </c>
      <c r="D6501" s="63">
        <v>20</v>
      </c>
      <c r="E6501" s="63">
        <v>2.302915</v>
      </c>
      <c r="F6501" s="63">
        <v>2.3270909999999998</v>
      </c>
      <c r="G6501" s="63">
        <v>2.4176599999999999E-2</v>
      </c>
      <c r="H6501" s="63">
        <v>88.742199999999997</v>
      </c>
      <c r="I6501" s="63">
        <v>-0.120711</v>
      </c>
      <c r="J6501" s="63">
        <v>-3.5110200000000001E-2</v>
      </c>
      <c r="K6501" s="63">
        <v>2.4176599999999999E-2</v>
      </c>
      <c r="L6501" s="63">
        <v>8.3463399999999993E-2</v>
      </c>
      <c r="M6501" s="63">
        <v>0.1690642</v>
      </c>
      <c r="N6501" s="63">
        <v>67</v>
      </c>
      <c r="O6501" s="63">
        <v>0.1130564</v>
      </c>
      <c r="P6501" s="63">
        <v>8</v>
      </c>
      <c r="Q6501" s="63">
        <v>1.2781749580960001E-2</v>
      </c>
    </row>
    <row r="6502" spans="1:17">
      <c r="A6502" s="63" t="s">
        <v>79</v>
      </c>
      <c r="B6502" s="63" t="s">
        <v>44</v>
      </c>
      <c r="C6502" s="63" t="s">
        <v>70</v>
      </c>
      <c r="D6502" s="63">
        <v>21</v>
      </c>
      <c r="E6502" s="63">
        <v>2.2367210000000002</v>
      </c>
      <c r="F6502" s="63">
        <v>2.0784899999999999</v>
      </c>
      <c r="G6502" s="63">
        <v>-0.1582308</v>
      </c>
      <c r="H6502" s="63">
        <v>82.597999999999999</v>
      </c>
      <c r="I6502" s="63">
        <v>-0.30311840000000001</v>
      </c>
      <c r="J6502" s="63">
        <v>-0.21751760000000001</v>
      </c>
      <c r="K6502" s="63">
        <v>-0.1582308</v>
      </c>
      <c r="L6502" s="63">
        <v>-9.8943900000000001E-2</v>
      </c>
      <c r="M6502" s="63">
        <v>-1.33432E-2</v>
      </c>
      <c r="N6502" s="63">
        <v>67</v>
      </c>
      <c r="O6502" s="63">
        <v>0.1130564</v>
      </c>
      <c r="P6502" s="63">
        <v>8</v>
      </c>
      <c r="Q6502" s="63">
        <v>1.2781749580960001E-2</v>
      </c>
    </row>
    <row r="6503" spans="1:17">
      <c r="A6503" s="63" t="s">
        <v>79</v>
      </c>
      <c r="B6503" s="63" t="s">
        <v>44</v>
      </c>
      <c r="C6503" s="63" t="s">
        <v>70</v>
      </c>
      <c r="D6503" s="63">
        <v>22</v>
      </c>
      <c r="E6503" s="63">
        <v>2.0779830000000001</v>
      </c>
      <c r="F6503" s="63">
        <v>1.842787</v>
      </c>
      <c r="G6503" s="63">
        <v>-0.23519609999999999</v>
      </c>
      <c r="H6503" s="63">
        <v>78.289699999999996</v>
      </c>
      <c r="I6503" s="63">
        <v>-0.38008370000000002</v>
      </c>
      <c r="J6503" s="63">
        <v>-0.29448289999999999</v>
      </c>
      <c r="K6503" s="63">
        <v>-0.23519609999999999</v>
      </c>
      <c r="L6503" s="63">
        <v>-0.17590929999999999</v>
      </c>
      <c r="M6503" s="63">
        <v>-9.03085E-2</v>
      </c>
      <c r="N6503" s="63">
        <v>67</v>
      </c>
      <c r="O6503" s="63">
        <v>0.1130564</v>
      </c>
      <c r="P6503" s="63">
        <v>8</v>
      </c>
      <c r="Q6503" s="63">
        <v>1.2781749580960001E-2</v>
      </c>
    </row>
    <row r="6504" spans="1:17">
      <c r="A6504" s="63" t="s">
        <v>79</v>
      </c>
      <c r="B6504" s="63" t="s">
        <v>44</v>
      </c>
      <c r="C6504" s="63" t="s">
        <v>70</v>
      </c>
      <c r="D6504" s="63">
        <v>23</v>
      </c>
      <c r="E6504" s="63">
        <v>1.7519640000000001</v>
      </c>
      <c r="F6504" s="63">
        <v>1.515665</v>
      </c>
      <c r="G6504" s="63">
        <v>-0.2362986</v>
      </c>
      <c r="H6504" s="63">
        <v>75.003100000000003</v>
      </c>
      <c r="I6504" s="63">
        <v>-0.38118619999999998</v>
      </c>
      <c r="J6504" s="63">
        <v>-0.2955854</v>
      </c>
      <c r="K6504" s="63">
        <v>-0.2362986</v>
      </c>
      <c r="L6504" s="63">
        <v>-0.17701169999999999</v>
      </c>
      <c r="M6504" s="63">
        <v>-9.1411000000000006E-2</v>
      </c>
      <c r="N6504" s="63">
        <v>67</v>
      </c>
      <c r="O6504" s="63">
        <v>0.1130564</v>
      </c>
      <c r="P6504" s="63">
        <v>8</v>
      </c>
      <c r="Q6504" s="63">
        <v>1.2781749580960001E-2</v>
      </c>
    </row>
    <row r="6505" spans="1:17">
      <c r="A6505" s="63" t="s">
        <v>79</v>
      </c>
      <c r="B6505" s="63" t="s">
        <v>44</v>
      </c>
      <c r="C6505" s="63" t="s">
        <v>70</v>
      </c>
      <c r="D6505" s="63">
        <v>24</v>
      </c>
      <c r="E6505" s="63">
        <v>1.375991</v>
      </c>
      <c r="F6505" s="63">
        <v>1.17292</v>
      </c>
      <c r="G6505" s="63">
        <v>-0.20307140000000001</v>
      </c>
      <c r="H6505" s="63">
        <v>72.101100000000002</v>
      </c>
      <c r="I6505" s="63">
        <v>-0.34795900000000002</v>
      </c>
      <c r="J6505" s="63">
        <v>-0.26235819999999999</v>
      </c>
      <c r="K6505" s="63">
        <v>-0.20307140000000001</v>
      </c>
      <c r="L6505" s="63">
        <v>-0.14378450000000001</v>
      </c>
      <c r="M6505" s="63">
        <v>-5.8183800000000001E-2</v>
      </c>
      <c r="N6505" s="63">
        <v>67</v>
      </c>
      <c r="O6505" s="63">
        <v>0.1130564</v>
      </c>
      <c r="P6505" s="63">
        <v>8</v>
      </c>
      <c r="Q6505" s="63">
        <v>1.2781749580960001E-2</v>
      </c>
    </row>
    <row r="6506" spans="1:17">
      <c r="A6506" s="63" t="s">
        <v>79</v>
      </c>
      <c r="B6506" s="63" t="s">
        <v>44</v>
      </c>
      <c r="C6506" s="63" t="s">
        <v>71</v>
      </c>
      <c r="D6506" s="63">
        <v>1</v>
      </c>
      <c r="E6506" s="63">
        <v>1.0295529999999999</v>
      </c>
      <c r="F6506" s="63">
        <v>0.8032956</v>
      </c>
      <c r="G6506" s="63">
        <v>-0.2262574</v>
      </c>
      <c r="H6506" s="63">
        <v>68.288700000000006</v>
      </c>
      <c r="I6506" s="63">
        <v>-0.371145</v>
      </c>
      <c r="J6506" s="63">
        <v>-0.28554429999999997</v>
      </c>
      <c r="K6506" s="63">
        <v>-0.2262574</v>
      </c>
      <c r="L6506" s="63">
        <v>-0.1669706</v>
      </c>
      <c r="M6506" s="63">
        <v>-8.1369800000000006E-2</v>
      </c>
      <c r="N6506" s="63">
        <v>67</v>
      </c>
      <c r="O6506" s="63">
        <v>0.1130564</v>
      </c>
      <c r="P6506" s="63">
        <v>9</v>
      </c>
      <c r="Q6506" s="63">
        <v>1.2781749580960001E-2</v>
      </c>
    </row>
    <row r="6507" spans="1:17">
      <c r="A6507" s="63" t="s">
        <v>79</v>
      </c>
      <c r="B6507" s="63" t="s">
        <v>44</v>
      </c>
      <c r="C6507" s="63" t="s">
        <v>71</v>
      </c>
      <c r="D6507" s="63">
        <v>2</v>
      </c>
      <c r="E6507" s="63">
        <v>0.92431289999999999</v>
      </c>
      <c r="F6507" s="63">
        <v>0.69043679999999996</v>
      </c>
      <c r="G6507" s="63">
        <v>-0.233876</v>
      </c>
      <c r="H6507" s="63">
        <v>66.887</v>
      </c>
      <c r="I6507" s="63">
        <v>-0.37876359999999998</v>
      </c>
      <c r="J6507" s="63">
        <v>-0.2931629</v>
      </c>
      <c r="K6507" s="63">
        <v>-0.233876</v>
      </c>
      <c r="L6507" s="63">
        <v>-0.1745892</v>
      </c>
      <c r="M6507" s="63">
        <v>-8.8988499999999998E-2</v>
      </c>
      <c r="N6507" s="63">
        <v>67</v>
      </c>
      <c r="O6507" s="63">
        <v>0.1130564</v>
      </c>
      <c r="P6507" s="63">
        <v>9</v>
      </c>
      <c r="Q6507" s="63">
        <v>1.2781749580960001E-2</v>
      </c>
    </row>
    <row r="6508" spans="1:17">
      <c r="A6508" s="63" t="s">
        <v>79</v>
      </c>
      <c r="B6508" s="63" t="s">
        <v>44</v>
      </c>
      <c r="C6508" s="63" t="s">
        <v>71</v>
      </c>
      <c r="D6508" s="63">
        <v>3</v>
      </c>
      <c r="E6508" s="63">
        <v>0.8637319</v>
      </c>
      <c r="F6508" s="63">
        <v>0.63104070000000001</v>
      </c>
      <c r="G6508" s="63">
        <v>-0.23269119999999999</v>
      </c>
      <c r="H6508" s="63">
        <v>65.709299999999999</v>
      </c>
      <c r="I6508" s="63">
        <v>-0.37757879999999999</v>
      </c>
      <c r="J6508" s="63">
        <v>-0.29197800000000002</v>
      </c>
      <c r="K6508" s="63">
        <v>-0.23269119999999999</v>
      </c>
      <c r="L6508" s="63">
        <v>-0.17340430000000001</v>
      </c>
      <c r="M6508" s="63">
        <v>-8.7803599999999996E-2</v>
      </c>
      <c r="N6508" s="63">
        <v>67</v>
      </c>
      <c r="O6508" s="63">
        <v>0.1130564</v>
      </c>
      <c r="P6508" s="63">
        <v>9</v>
      </c>
      <c r="Q6508" s="63">
        <v>1.2781749580960001E-2</v>
      </c>
    </row>
    <row r="6509" spans="1:17">
      <c r="A6509" s="63" t="s">
        <v>79</v>
      </c>
      <c r="B6509" s="63" t="s">
        <v>44</v>
      </c>
      <c r="C6509" s="63" t="s">
        <v>71</v>
      </c>
      <c r="D6509" s="63">
        <v>4</v>
      </c>
      <c r="E6509" s="63">
        <v>0.84121760000000001</v>
      </c>
      <c r="F6509" s="63">
        <v>0.62719290000000005</v>
      </c>
      <c r="G6509" s="63">
        <v>-0.21402479999999999</v>
      </c>
      <c r="H6509" s="63">
        <v>64.606200000000001</v>
      </c>
      <c r="I6509" s="63">
        <v>-0.35891240000000002</v>
      </c>
      <c r="J6509" s="63">
        <v>-0.27331159999999999</v>
      </c>
      <c r="K6509" s="63">
        <v>-0.21402479999999999</v>
      </c>
      <c r="L6509" s="63">
        <v>-0.15473790000000001</v>
      </c>
      <c r="M6509" s="63">
        <v>-6.9137199999999996E-2</v>
      </c>
      <c r="N6509" s="63">
        <v>67</v>
      </c>
      <c r="O6509" s="63">
        <v>0.1130564</v>
      </c>
      <c r="P6509" s="63">
        <v>9</v>
      </c>
      <c r="Q6509" s="63">
        <v>1.2781749580960001E-2</v>
      </c>
    </row>
    <row r="6510" spans="1:17">
      <c r="A6510" s="63" t="s">
        <v>79</v>
      </c>
      <c r="B6510" s="63" t="s">
        <v>44</v>
      </c>
      <c r="C6510" s="63" t="s">
        <v>71</v>
      </c>
      <c r="D6510" s="63">
        <v>5</v>
      </c>
      <c r="E6510" s="63">
        <v>0.84896780000000005</v>
      </c>
      <c r="F6510" s="63">
        <v>0.63387079999999996</v>
      </c>
      <c r="G6510" s="63">
        <v>-0.21509700000000001</v>
      </c>
      <c r="H6510" s="63">
        <v>63.369399999999999</v>
      </c>
      <c r="I6510" s="63">
        <v>-0.35998449999999999</v>
      </c>
      <c r="J6510" s="63">
        <v>-0.27438380000000001</v>
      </c>
      <c r="K6510" s="63">
        <v>-0.21509700000000001</v>
      </c>
      <c r="L6510" s="63">
        <v>-0.15581010000000001</v>
      </c>
      <c r="M6510" s="63">
        <v>-7.0209400000000005E-2</v>
      </c>
      <c r="N6510" s="63">
        <v>67</v>
      </c>
      <c r="O6510" s="63">
        <v>0.1130564</v>
      </c>
      <c r="P6510" s="63">
        <v>9</v>
      </c>
      <c r="Q6510" s="63">
        <v>1.2781749580960001E-2</v>
      </c>
    </row>
    <row r="6511" spans="1:17">
      <c r="A6511" s="63" t="s">
        <v>79</v>
      </c>
      <c r="B6511" s="63" t="s">
        <v>44</v>
      </c>
      <c r="C6511" s="63" t="s">
        <v>71</v>
      </c>
      <c r="D6511" s="63">
        <v>6</v>
      </c>
      <c r="E6511" s="63">
        <v>0.93908360000000002</v>
      </c>
      <c r="F6511" s="63">
        <v>0.67212550000000004</v>
      </c>
      <c r="G6511" s="63">
        <v>-0.26695819999999998</v>
      </c>
      <c r="H6511" s="63">
        <v>62.534599999999998</v>
      </c>
      <c r="I6511" s="63">
        <v>-0.41184579999999998</v>
      </c>
      <c r="J6511" s="63">
        <v>-0.32624500000000001</v>
      </c>
      <c r="K6511" s="63">
        <v>-0.26695819999999998</v>
      </c>
      <c r="L6511" s="63">
        <v>-0.2076713</v>
      </c>
      <c r="M6511" s="63">
        <v>-0.1220706</v>
      </c>
      <c r="N6511" s="63">
        <v>67</v>
      </c>
      <c r="O6511" s="63">
        <v>0.1130564</v>
      </c>
      <c r="P6511" s="63">
        <v>9</v>
      </c>
      <c r="Q6511" s="63">
        <v>1.2781749580960001E-2</v>
      </c>
    </row>
    <row r="6512" spans="1:17">
      <c r="A6512" s="63" t="s">
        <v>79</v>
      </c>
      <c r="B6512" s="63" t="s">
        <v>44</v>
      </c>
      <c r="C6512" s="63" t="s">
        <v>71</v>
      </c>
      <c r="D6512" s="63">
        <v>7</v>
      </c>
      <c r="E6512" s="63">
        <v>1.1332930000000001</v>
      </c>
      <c r="F6512" s="63">
        <v>0.86069180000000001</v>
      </c>
      <c r="G6512" s="63">
        <v>-0.27260079999999998</v>
      </c>
      <c r="H6512" s="63">
        <v>62.154000000000003</v>
      </c>
      <c r="I6512" s="63">
        <v>-0.41748839999999998</v>
      </c>
      <c r="J6512" s="63">
        <v>-0.33188770000000001</v>
      </c>
      <c r="K6512" s="63">
        <v>-0.27260079999999998</v>
      </c>
      <c r="L6512" s="63">
        <v>-0.213314</v>
      </c>
      <c r="M6512" s="63">
        <v>-0.1277132</v>
      </c>
      <c r="N6512" s="63">
        <v>67</v>
      </c>
      <c r="O6512" s="63">
        <v>0.1130564</v>
      </c>
      <c r="P6512" s="63">
        <v>9</v>
      </c>
      <c r="Q6512" s="63">
        <v>1.2781749580960001E-2</v>
      </c>
    </row>
    <row r="6513" spans="1:17">
      <c r="A6513" s="63" t="s">
        <v>79</v>
      </c>
      <c r="B6513" s="63" t="s">
        <v>44</v>
      </c>
      <c r="C6513" s="63" t="s">
        <v>71</v>
      </c>
      <c r="D6513" s="63">
        <v>8</v>
      </c>
      <c r="E6513" s="63">
        <v>1.269568</v>
      </c>
      <c r="F6513" s="63">
        <v>1.0421279999999999</v>
      </c>
      <c r="G6513" s="63">
        <v>-0.22743959999999999</v>
      </c>
      <c r="H6513" s="63">
        <v>62.8748</v>
      </c>
      <c r="I6513" s="63">
        <v>-0.37232720000000002</v>
      </c>
      <c r="J6513" s="63">
        <v>-0.2867265</v>
      </c>
      <c r="K6513" s="63">
        <v>-0.22743959999999999</v>
      </c>
      <c r="L6513" s="63">
        <v>-0.16815279999999999</v>
      </c>
      <c r="M6513" s="63">
        <v>-8.2552E-2</v>
      </c>
      <c r="N6513" s="63">
        <v>67</v>
      </c>
      <c r="O6513" s="63">
        <v>0.1130564</v>
      </c>
      <c r="P6513" s="63">
        <v>9</v>
      </c>
      <c r="Q6513" s="63">
        <v>1.2781749580960001E-2</v>
      </c>
    </row>
    <row r="6514" spans="1:17">
      <c r="A6514" s="63" t="s">
        <v>79</v>
      </c>
      <c r="B6514" s="63" t="s">
        <v>44</v>
      </c>
      <c r="C6514" s="63" t="s">
        <v>71</v>
      </c>
      <c r="D6514" s="63">
        <v>9</v>
      </c>
      <c r="E6514" s="63">
        <v>1.266896</v>
      </c>
      <c r="F6514" s="63">
        <v>1.1559159999999999</v>
      </c>
      <c r="G6514" s="63">
        <v>-0.1109806</v>
      </c>
      <c r="H6514" s="63">
        <v>66.463399999999993</v>
      </c>
      <c r="I6514" s="63">
        <v>-0.25586819999999999</v>
      </c>
      <c r="J6514" s="63">
        <v>-0.17026749999999999</v>
      </c>
      <c r="K6514" s="63">
        <v>-0.1109806</v>
      </c>
      <c r="L6514" s="63">
        <v>-5.1693799999999998E-2</v>
      </c>
      <c r="M6514" s="63">
        <v>3.3907E-2</v>
      </c>
      <c r="N6514" s="63">
        <v>67</v>
      </c>
      <c r="O6514" s="63">
        <v>0.1130564</v>
      </c>
      <c r="P6514" s="63">
        <v>9</v>
      </c>
      <c r="Q6514" s="63">
        <v>1.2781749580960001E-2</v>
      </c>
    </row>
    <row r="6515" spans="1:17">
      <c r="A6515" s="63" t="s">
        <v>79</v>
      </c>
      <c r="B6515" s="63" t="s">
        <v>44</v>
      </c>
      <c r="C6515" s="63" t="s">
        <v>71</v>
      </c>
      <c r="D6515" s="63">
        <v>10</v>
      </c>
      <c r="E6515" s="63">
        <v>1.3266610000000001</v>
      </c>
      <c r="F6515" s="63">
        <v>1.22163</v>
      </c>
      <c r="G6515" s="63">
        <v>-0.10503129999999999</v>
      </c>
      <c r="H6515" s="63">
        <v>70.735399999999998</v>
      </c>
      <c r="I6515" s="63">
        <v>-0.2499188</v>
      </c>
      <c r="J6515" s="63">
        <v>-0.16431809999999999</v>
      </c>
      <c r="K6515" s="63">
        <v>-0.10503129999999999</v>
      </c>
      <c r="L6515" s="63">
        <v>-4.5744399999999998E-2</v>
      </c>
      <c r="M6515" s="63">
        <v>3.9856299999999997E-2</v>
      </c>
      <c r="N6515" s="63">
        <v>67</v>
      </c>
      <c r="O6515" s="63">
        <v>0.1130564</v>
      </c>
      <c r="P6515" s="63">
        <v>9</v>
      </c>
      <c r="Q6515" s="63">
        <v>1.2781749580960001E-2</v>
      </c>
    </row>
    <row r="6516" spans="1:17">
      <c r="A6516" s="63" t="s">
        <v>79</v>
      </c>
      <c r="B6516" s="63" t="s">
        <v>44</v>
      </c>
      <c r="C6516" s="63" t="s">
        <v>71</v>
      </c>
      <c r="D6516" s="63">
        <v>11</v>
      </c>
      <c r="E6516" s="63">
        <v>1.305642</v>
      </c>
      <c r="F6516" s="63">
        <v>1.3377920000000001</v>
      </c>
      <c r="G6516" s="63">
        <v>3.2150100000000001E-2</v>
      </c>
      <c r="H6516" s="63">
        <v>75.238799999999998</v>
      </c>
      <c r="I6516" s="63">
        <v>-0.1127374</v>
      </c>
      <c r="J6516" s="63">
        <v>-2.71367E-2</v>
      </c>
      <c r="K6516" s="63">
        <v>3.2150100000000001E-2</v>
      </c>
      <c r="L6516" s="63">
        <v>9.1437000000000004E-2</v>
      </c>
      <c r="M6516" s="63">
        <v>0.17703769999999999</v>
      </c>
      <c r="N6516" s="63">
        <v>67</v>
      </c>
      <c r="O6516" s="63">
        <v>0.1130564</v>
      </c>
      <c r="P6516" s="63">
        <v>9</v>
      </c>
      <c r="Q6516" s="63">
        <v>1.2781749580960001E-2</v>
      </c>
    </row>
    <row r="6517" spans="1:17">
      <c r="A6517" s="63" t="s">
        <v>79</v>
      </c>
      <c r="B6517" s="63" t="s">
        <v>44</v>
      </c>
      <c r="C6517" s="63" t="s">
        <v>71</v>
      </c>
      <c r="D6517" s="63">
        <v>12</v>
      </c>
      <c r="E6517" s="63">
        <v>1.2887470000000001</v>
      </c>
      <c r="F6517" s="63">
        <v>1.443138</v>
      </c>
      <c r="G6517" s="63">
        <v>0.15439079999999999</v>
      </c>
      <c r="H6517" s="63">
        <v>79.253100000000003</v>
      </c>
      <c r="I6517" s="63">
        <v>9.5031999999999998E-3</v>
      </c>
      <c r="J6517" s="63">
        <v>9.5103999999999994E-2</v>
      </c>
      <c r="K6517" s="63">
        <v>0.15439079999999999</v>
      </c>
      <c r="L6517" s="63">
        <v>0.2136776</v>
      </c>
      <c r="M6517" s="63">
        <v>0.2992784</v>
      </c>
      <c r="N6517" s="63">
        <v>67</v>
      </c>
      <c r="O6517" s="63">
        <v>0.1130564</v>
      </c>
      <c r="P6517" s="63">
        <v>9</v>
      </c>
      <c r="Q6517" s="63">
        <v>1.2781749580960001E-2</v>
      </c>
    </row>
    <row r="6518" spans="1:17">
      <c r="A6518" s="63" t="s">
        <v>79</v>
      </c>
      <c r="B6518" s="63" t="s">
        <v>44</v>
      </c>
      <c r="C6518" s="63" t="s">
        <v>71</v>
      </c>
      <c r="D6518" s="63">
        <v>13</v>
      </c>
      <c r="E6518" s="63">
        <v>1.2049529999999999</v>
      </c>
      <c r="F6518" s="63">
        <v>1.581688</v>
      </c>
      <c r="G6518" s="63">
        <v>0.3767353</v>
      </c>
      <c r="H6518" s="63">
        <v>82.936199999999999</v>
      </c>
      <c r="I6518" s="63">
        <v>0.23184769999999999</v>
      </c>
      <c r="J6518" s="63">
        <v>0.31744850000000002</v>
      </c>
      <c r="K6518" s="63">
        <v>0.3767353</v>
      </c>
      <c r="L6518" s="63">
        <v>0.43602220000000003</v>
      </c>
      <c r="M6518" s="63">
        <v>0.5216229</v>
      </c>
      <c r="N6518" s="63">
        <v>67</v>
      </c>
      <c r="O6518" s="63">
        <v>0.1130564</v>
      </c>
      <c r="P6518" s="63">
        <v>9</v>
      </c>
      <c r="Q6518" s="63">
        <v>1.2781749580960001E-2</v>
      </c>
    </row>
    <row r="6519" spans="1:17">
      <c r="A6519" s="63" t="s">
        <v>79</v>
      </c>
      <c r="B6519" s="63" t="s">
        <v>44</v>
      </c>
      <c r="C6519" s="63" t="s">
        <v>71</v>
      </c>
      <c r="D6519" s="63">
        <v>14</v>
      </c>
      <c r="E6519" s="63">
        <v>1.2510490000000001</v>
      </c>
      <c r="F6519" s="63">
        <v>1.7615510000000001</v>
      </c>
      <c r="G6519" s="63">
        <v>0.51050139999999999</v>
      </c>
      <c r="H6519" s="63">
        <v>85.930499999999995</v>
      </c>
      <c r="I6519" s="63">
        <v>0.36561379999999999</v>
      </c>
      <c r="J6519" s="63">
        <v>0.45121460000000002</v>
      </c>
      <c r="K6519" s="63">
        <v>0.51050139999999999</v>
      </c>
      <c r="L6519" s="63">
        <v>0.56978819999999997</v>
      </c>
      <c r="M6519" s="63">
        <v>0.655389</v>
      </c>
      <c r="N6519" s="63">
        <v>67</v>
      </c>
      <c r="O6519" s="63">
        <v>0.1130564</v>
      </c>
      <c r="P6519" s="63">
        <v>9</v>
      </c>
      <c r="Q6519" s="63">
        <v>1.2781749580960001E-2</v>
      </c>
    </row>
    <row r="6520" spans="1:17">
      <c r="A6520" s="63" t="s">
        <v>79</v>
      </c>
      <c r="B6520" s="63" t="s">
        <v>44</v>
      </c>
      <c r="C6520" s="63" t="s">
        <v>71</v>
      </c>
      <c r="D6520" s="63">
        <v>15</v>
      </c>
      <c r="E6520" s="63">
        <v>1.336714</v>
      </c>
      <c r="F6520" s="63">
        <v>1.9359729999999999</v>
      </c>
      <c r="G6520" s="63">
        <v>0.5992594</v>
      </c>
      <c r="H6520" s="63">
        <v>88.501400000000004</v>
      </c>
      <c r="I6520" s="63">
        <v>0.45437179999999999</v>
      </c>
      <c r="J6520" s="63">
        <v>0.53997249999999997</v>
      </c>
      <c r="K6520" s="63">
        <v>0.5992594</v>
      </c>
      <c r="L6520" s="63">
        <v>0.65854619999999997</v>
      </c>
      <c r="M6520" s="63">
        <v>0.74414689999999994</v>
      </c>
      <c r="N6520" s="63">
        <v>67</v>
      </c>
      <c r="O6520" s="63">
        <v>0.1130564</v>
      </c>
      <c r="P6520" s="63">
        <v>9</v>
      </c>
      <c r="Q6520" s="63">
        <v>1.2781749580960001E-2</v>
      </c>
    </row>
    <row r="6521" spans="1:17">
      <c r="A6521" s="63" t="s">
        <v>79</v>
      </c>
      <c r="B6521" s="63" t="s">
        <v>44</v>
      </c>
      <c r="C6521" s="63" t="s">
        <v>71</v>
      </c>
      <c r="D6521" s="63">
        <v>16</v>
      </c>
      <c r="E6521" s="63">
        <v>1.504221</v>
      </c>
      <c r="F6521" s="63">
        <v>2.1113430000000002</v>
      </c>
      <c r="G6521" s="63">
        <v>0.60712219999999995</v>
      </c>
      <c r="H6521" s="63">
        <v>90.267600000000002</v>
      </c>
      <c r="I6521" s="63">
        <v>0.4622346</v>
      </c>
      <c r="J6521" s="63">
        <v>0.54783539999999997</v>
      </c>
      <c r="K6521" s="63">
        <v>0.60712219999999995</v>
      </c>
      <c r="L6521" s="63">
        <v>0.66640900000000003</v>
      </c>
      <c r="M6521" s="63">
        <v>0.7520097</v>
      </c>
      <c r="N6521" s="63">
        <v>67</v>
      </c>
      <c r="O6521" s="63">
        <v>0.1130564</v>
      </c>
      <c r="P6521" s="63">
        <v>9</v>
      </c>
      <c r="Q6521" s="63">
        <v>1.2781749580960001E-2</v>
      </c>
    </row>
    <row r="6522" spans="1:17">
      <c r="A6522" s="63" t="s">
        <v>79</v>
      </c>
      <c r="B6522" s="63" t="s">
        <v>44</v>
      </c>
      <c r="C6522" s="63" t="s">
        <v>71</v>
      </c>
      <c r="D6522" s="63">
        <v>17</v>
      </c>
      <c r="E6522" s="63">
        <v>1.687932</v>
      </c>
      <c r="F6522" s="63">
        <v>2.2663709999999999</v>
      </c>
      <c r="G6522" s="63">
        <v>0.57843900000000004</v>
      </c>
      <c r="H6522" s="63">
        <v>90.991500000000002</v>
      </c>
      <c r="I6522" s="63">
        <v>0.43355139999999998</v>
      </c>
      <c r="J6522" s="63">
        <v>0.51915219999999995</v>
      </c>
      <c r="K6522" s="63">
        <v>0.57843900000000004</v>
      </c>
      <c r="L6522" s="63">
        <v>0.63772580000000001</v>
      </c>
      <c r="M6522" s="63">
        <v>0.72332660000000004</v>
      </c>
      <c r="N6522" s="63">
        <v>67</v>
      </c>
      <c r="O6522" s="63">
        <v>0.1130564</v>
      </c>
      <c r="P6522" s="63">
        <v>9</v>
      </c>
      <c r="Q6522" s="63">
        <v>1.2781749580960001E-2</v>
      </c>
    </row>
    <row r="6523" spans="1:17">
      <c r="A6523" s="63" t="s">
        <v>79</v>
      </c>
      <c r="B6523" s="63" t="s">
        <v>44</v>
      </c>
      <c r="C6523" s="63" t="s">
        <v>71</v>
      </c>
      <c r="D6523" s="63">
        <v>18</v>
      </c>
      <c r="E6523" s="63">
        <v>1.858063</v>
      </c>
      <c r="F6523" s="63">
        <v>2.3701690000000002</v>
      </c>
      <c r="G6523" s="63">
        <v>0.51210639999999996</v>
      </c>
      <c r="H6523" s="63">
        <v>90.623099999999994</v>
      </c>
      <c r="I6523" s="63">
        <v>0.36721880000000001</v>
      </c>
      <c r="J6523" s="63">
        <v>0.45281959999999999</v>
      </c>
      <c r="K6523" s="63">
        <v>0.51210639999999996</v>
      </c>
      <c r="L6523" s="63">
        <v>0.57139329999999999</v>
      </c>
      <c r="M6523" s="63">
        <v>0.65699399999999997</v>
      </c>
      <c r="N6523" s="63">
        <v>67</v>
      </c>
      <c r="O6523" s="63">
        <v>0.1130564</v>
      </c>
      <c r="P6523" s="63">
        <v>9</v>
      </c>
      <c r="Q6523" s="63">
        <v>1.2781749580960001E-2</v>
      </c>
    </row>
    <row r="6524" spans="1:17">
      <c r="A6524" s="63" t="s">
        <v>79</v>
      </c>
      <c r="B6524" s="63" t="s">
        <v>44</v>
      </c>
      <c r="C6524" s="63" t="s">
        <v>71</v>
      </c>
      <c r="D6524" s="63">
        <v>19</v>
      </c>
      <c r="E6524" s="63">
        <v>2.1395740000000001</v>
      </c>
      <c r="F6524" s="63">
        <v>2.296967</v>
      </c>
      <c r="G6524" s="63">
        <v>0.15739300000000001</v>
      </c>
      <c r="H6524" s="63">
        <v>88.382999999999996</v>
      </c>
      <c r="I6524" s="63">
        <v>1.25054E-2</v>
      </c>
      <c r="J6524" s="63">
        <v>9.8106100000000002E-2</v>
      </c>
      <c r="K6524" s="63">
        <v>0.15739300000000001</v>
      </c>
      <c r="L6524" s="63">
        <v>0.21667980000000001</v>
      </c>
      <c r="M6524" s="63">
        <v>0.30228060000000001</v>
      </c>
      <c r="N6524" s="63">
        <v>67</v>
      </c>
      <c r="O6524" s="63">
        <v>0.1130564</v>
      </c>
      <c r="P6524" s="63">
        <v>9</v>
      </c>
      <c r="Q6524" s="63">
        <v>1.2781749580960001E-2</v>
      </c>
    </row>
    <row r="6525" spans="1:17">
      <c r="A6525" s="63" t="s">
        <v>79</v>
      </c>
      <c r="B6525" s="63" t="s">
        <v>44</v>
      </c>
      <c r="C6525" s="63" t="s">
        <v>71</v>
      </c>
      <c r="D6525" s="63">
        <v>20</v>
      </c>
      <c r="E6525" s="63">
        <v>2.1406969999999998</v>
      </c>
      <c r="F6525" s="63">
        <v>2.089493</v>
      </c>
      <c r="G6525" s="63">
        <v>-5.1204399999999997E-2</v>
      </c>
      <c r="H6525" s="63">
        <v>83.721800000000002</v>
      </c>
      <c r="I6525" s="63">
        <v>-0.19609199999999999</v>
      </c>
      <c r="J6525" s="63">
        <v>-0.1104913</v>
      </c>
      <c r="K6525" s="63">
        <v>-5.1204399999999997E-2</v>
      </c>
      <c r="L6525" s="63">
        <v>8.0824E-3</v>
      </c>
      <c r="M6525" s="63">
        <v>9.3683199999999994E-2</v>
      </c>
      <c r="N6525" s="63">
        <v>67</v>
      </c>
      <c r="O6525" s="63">
        <v>0.1130564</v>
      </c>
      <c r="P6525" s="63">
        <v>9</v>
      </c>
      <c r="Q6525" s="63">
        <v>1.2781749580960001E-2</v>
      </c>
    </row>
    <row r="6526" spans="1:17">
      <c r="A6526" s="63" t="s">
        <v>79</v>
      </c>
      <c r="B6526" s="63" t="s">
        <v>44</v>
      </c>
      <c r="C6526" s="63" t="s">
        <v>71</v>
      </c>
      <c r="D6526" s="63">
        <v>21</v>
      </c>
      <c r="E6526" s="63">
        <v>2.1253660000000001</v>
      </c>
      <c r="F6526" s="63">
        <v>1.94007</v>
      </c>
      <c r="G6526" s="63">
        <v>-0.1852965</v>
      </c>
      <c r="H6526" s="63">
        <v>79.591899999999995</v>
      </c>
      <c r="I6526" s="63">
        <v>-0.33018409999999998</v>
      </c>
      <c r="J6526" s="63">
        <v>-0.24458340000000001</v>
      </c>
      <c r="K6526" s="63">
        <v>-0.1852965</v>
      </c>
      <c r="L6526" s="63">
        <v>-0.1260097</v>
      </c>
      <c r="M6526" s="63">
        <v>-4.0408899999999998E-2</v>
      </c>
      <c r="N6526" s="63">
        <v>67</v>
      </c>
      <c r="O6526" s="63">
        <v>0.1130564</v>
      </c>
      <c r="P6526" s="63">
        <v>9</v>
      </c>
      <c r="Q6526" s="63">
        <v>1.2781749580960001E-2</v>
      </c>
    </row>
    <row r="6527" spans="1:17">
      <c r="A6527" s="63" t="s">
        <v>79</v>
      </c>
      <c r="B6527" s="63" t="s">
        <v>44</v>
      </c>
      <c r="C6527" s="63" t="s">
        <v>71</v>
      </c>
      <c r="D6527" s="63">
        <v>22</v>
      </c>
      <c r="E6527" s="63">
        <v>1.9804280000000001</v>
      </c>
      <c r="F6527" s="63">
        <v>1.720296</v>
      </c>
      <c r="G6527" s="63">
        <v>-0.26013199999999997</v>
      </c>
      <c r="H6527" s="63">
        <v>76.146900000000002</v>
      </c>
      <c r="I6527" s="63">
        <v>-0.40501959999999998</v>
      </c>
      <c r="J6527" s="63">
        <v>-0.3194188</v>
      </c>
      <c r="K6527" s="63">
        <v>-0.26013199999999997</v>
      </c>
      <c r="L6527" s="63">
        <v>-0.2008451</v>
      </c>
      <c r="M6527" s="63">
        <v>-0.1152444</v>
      </c>
      <c r="N6527" s="63">
        <v>67</v>
      </c>
      <c r="O6527" s="63">
        <v>0.1130564</v>
      </c>
      <c r="P6527" s="63">
        <v>9</v>
      </c>
      <c r="Q6527" s="63">
        <v>1.2781749580960001E-2</v>
      </c>
    </row>
    <row r="6528" spans="1:17">
      <c r="A6528" s="63" t="s">
        <v>79</v>
      </c>
      <c r="B6528" s="63" t="s">
        <v>44</v>
      </c>
      <c r="C6528" s="63" t="s">
        <v>71</v>
      </c>
      <c r="D6528" s="63">
        <v>23</v>
      </c>
      <c r="E6528" s="63">
        <v>1.6615869999999999</v>
      </c>
      <c r="F6528" s="63">
        <v>1.402196</v>
      </c>
      <c r="G6528" s="63">
        <v>-0.25939109999999999</v>
      </c>
      <c r="H6528" s="63">
        <v>73.380300000000005</v>
      </c>
      <c r="I6528" s="63">
        <v>-0.40427869999999999</v>
      </c>
      <c r="J6528" s="63">
        <v>-0.31867790000000001</v>
      </c>
      <c r="K6528" s="63">
        <v>-0.25939109999999999</v>
      </c>
      <c r="L6528" s="63">
        <v>-0.20010420000000001</v>
      </c>
      <c r="M6528" s="63">
        <v>-0.11450349999999999</v>
      </c>
      <c r="N6528" s="63">
        <v>67</v>
      </c>
      <c r="O6528" s="63">
        <v>0.1130564</v>
      </c>
      <c r="P6528" s="63">
        <v>9</v>
      </c>
      <c r="Q6528" s="63">
        <v>1.2781749580960001E-2</v>
      </c>
    </row>
    <row r="6529" spans="1:17">
      <c r="A6529" s="63" t="s">
        <v>79</v>
      </c>
      <c r="B6529" s="63" t="s">
        <v>44</v>
      </c>
      <c r="C6529" s="63" t="s">
        <v>71</v>
      </c>
      <c r="D6529" s="63">
        <v>24</v>
      </c>
      <c r="E6529" s="63">
        <v>1.275342</v>
      </c>
      <c r="F6529" s="63">
        <v>1.0669299999999999</v>
      </c>
      <c r="G6529" s="63">
        <v>-0.2084126</v>
      </c>
      <c r="H6529" s="63">
        <v>70.792699999999996</v>
      </c>
      <c r="I6529" s="63">
        <v>-0.35330020000000001</v>
      </c>
      <c r="J6529" s="63">
        <v>-0.26769949999999998</v>
      </c>
      <c r="K6529" s="63">
        <v>-0.2084126</v>
      </c>
      <c r="L6529" s="63">
        <v>-0.1491258</v>
      </c>
      <c r="M6529" s="63">
        <v>-6.3525100000000001E-2</v>
      </c>
      <c r="N6529" s="63">
        <v>67</v>
      </c>
      <c r="O6529" s="63">
        <v>0.1130564</v>
      </c>
      <c r="P6529" s="63">
        <v>9</v>
      </c>
      <c r="Q6529" s="63">
        <v>1.2781749580960001E-2</v>
      </c>
    </row>
    <row r="6530" spans="1:17">
      <c r="A6530" s="63" t="s">
        <v>79</v>
      </c>
      <c r="B6530" s="63" t="s">
        <v>44</v>
      </c>
      <c r="C6530" s="63" t="s">
        <v>72</v>
      </c>
      <c r="D6530" s="63">
        <v>1</v>
      </c>
      <c r="E6530" s="63">
        <v>0.91398950000000001</v>
      </c>
      <c r="F6530" s="63">
        <v>0.66613420000000001</v>
      </c>
      <c r="G6530" s="63">
        <v>-0.2478553</v>
      </c>
      <c r="H6530" s="63">
        <v>60.484400000000001</v>
      </c>
      <c r="I6530" s="63">
        <v>-0.39274290000000001</v>
      </c>
      <c r="J6530" s="63">
        <v>-0.30714209999999997</v>
      </c>
      <c r="K6530" s="63">
        <v>-0.2478553</v>
      </c>
      <c r="L6530" s="63">
        <v>-0.1885685</v>
      </c>
      <c r="M6530" s="63">
        <v>-0.1029677</v>
      </c>
      <c r="N6530" s="63">
        <v>67</v>
      </c>
      <c r="O6530" s="63">
        <v>0.1130564</v>
      </c>
      <c r="P6530" s="63">
        <v>10</v>
      </c>
      <c r="Q6530" s="63">
        <v>1.2781749580960001E-2</v>
      </c>
    </row>
    <row r="6531" spans="1:17">
      <c r="A6531" s="63" t="s">
        <v>79</v>
      </c>
      <c r="B6531" s="63" t="s">
        <v>44</v>
      </c>
      <c r="C6531" s="63" t="s">
        <v>72</v>
      </c>
      <c r="D6531" s="63">
        <v>2</v>
      </c>
      <c r="E6531" s="63">
        <v>0.82816020000000001</v>
      </c>
      <c r="F6531" s="63">
        <v>0.58790580000000003</v>
      </c>
      <c r="G6531" s="63">
        <v>-0.24025450000000001</v>
      </c>
      <c r="H6531" s="63">
        <v>60.0946</v>
      </c>
      <c r="I6531" s="63">
        <v>-0.38514209999999999</v>
      </c>
      <c r="J6531" s="63">
        <v>-0.29954130000000001</v>
      </c>
      <c r="K6531" s="63">
        <v>-0.24025450000000001</v>
      </c>
      <c r="L6531" s="63">
        <v>-0.18096760000000001</v>
      </c>
      <c r="M6531" s="63">
        <v>-9.5366900000000004E-2</v>
      </c>
      <c r="N6531" s="63">
        <v>67</v>
      </c>
      <c r="O6531" s="63">
        <v>0.1130564</v>
      </c>
      <c r="P6531" s="63">
        <v>10</v>
      </c>
      <c r="Q6531" s="63">
        <v>1.2781749580960001E-2</v>
      </c>
    </row>
    <row r="6532" spans="1:17">
      <c r="A6532" s="63" t="s">
        <v>79</v>
      </c>
      <c r="B6532" s="63" t="s">
        <v>44</v>
      </c>
      <c r="C6532" s="63" t="s">
        <v>72</v>
      </c>
      <c r="D6532" s="63">
        <v>3</v>
      </c>
      <c r="E6532" s="63">
        <v>0.79951000000000005</v>
      </c>
      <c r="F6532" s="63">
        <v>0.56141509999999994</v>
      </c>
      <c r="G6532" s="63">
        <v>-0.2380949</v>
      </c>
      <c r="H6532" s="63">
        <v>59.1462</v>
      </c>
      <c r="I6532" s="63">
        <v>-0.3829825</v>
      </c>
      <c r="J6532" s="63">
        <v>-0.29738179999999997</v>
      </c>
      <c r="K6532" s="63">
        <v>-0.2380949</v>
      </c>
      <c r="L6532" s="63">
        <v>-0.1788081</v>
      </c>
      <c r="M6532" s="63">
        <v>-9.3207300000000007E-2</v>
      </c>
      <c r="N6532" s="63">
        <v>67</v>
      </c>
      <c r="O6532" s="63">
        <v>0.1130564</v>
      </c>
      <c r="P6532" s="63">
        <v>10</v>
      </c>
      <c r="Q6532" s="63">
        <v>1.2781749580960001E-2</v>
      </c>
    </row>
    <row r="6533" spans="1:17">
      <c r="A6533" s="63" t="s">
        <v>79</v>
      </c>
      <c r="B6533" s="63" t="s">
        <v>44</v>
      </c>
      <c r="C6533" s="63" t="s">
        <v>72</v>
      </c>
      <c r="D6533" s="63">
        <v>4</v>
      </c>
      <c r="E6533" s="63">
        <v>0.78901739999999998</v>
      </c>
      <c r="F6533" s="63">
        <v>0.57499270000000002</v>
      </c>
      <c r="G6533" s="63">
        <v>-0.21402479999999999</v>
      </c>
      <c r="H6533" s="63">
        <v>58.649299999999997</v>
      </c>
      <c r="I6533" s="63">
        <v>-0.35891240000000002</v>
      </c>
      <c r="J6533" s="63">
        <v>-0.27331159999999999</v>
      </c>
      <c r="K6533" s="63">
        <v>-0.21402479999999999</v>
      </c>
      <c r="L6533" s="63">
        <v>-0.15473790000000001</v>
      </c>
      <c r="M6533" s="63">
        <v>-6.9137199999999996E-2</v>
      </c>
      <c r="N6533" s="63">
        <v>67</v>
      </c>
      <c r="O6533" s="63">
        <v>0.1130564</v>
      </c>
      <c r="P6533" s="63">
        <v>10</v>
      </c>
      <c r="Q6533" s="63">
        <v>1.2781749580960001E-2</v>
      </c>
    </row>
    <row r="6534" spans="1:17">
      <c r="A6534" s="63" t="s">
        <v>79</v>
      </c>
      <c r="B6534" s="63" t="s">
        <v>44</v>
      </c>
      <c r="C6534" s="63" t="s">
        <v>72</v>
      </c>
      <c r="D6534" s="63">
        <v>5</v>
      </c>
      <c r="E6534" s="63">
        <v>0.80019680000000004</v>
      </c>
      <c r="F6534" s="63">
        <v>0.58509990000000001</v>
      </c>
      <c r="G6534" s="63">
        <v>-0.21509700000000001</v>
      </c>
      <c r="H6534" s="63">
        <v>58.354100000000003</v>
      </c>
      <c r="I6534" s="63">
        <v>-0.35998449999999999</v>
      </c>
      <c r="J6534" s="63">
        <v>-0.27438380000000001</v>
      </c>
      <c r="K6534" s="63">
        <v>-0.21509700000000001</v>
      </c>
      <c r="L6534" s="63">
        <v>-0.15581010000000001</v>
      </c>
      <c r="M6534" s="63">
        <v>-7.0209400000000005E-2</v>
      </c>
      <c r="N6534" s="63">
        <v>67</v>
      </c>
      <c r="O6534" s="63">
        <v>0.1130564</v>
      </c>
      <c r="P6534" s="63">
        <v>10</v>
      </c>
      <c r="Q6534" s="63">
        <v>1.2781749580960001E-2</v>
      </c>
    </row>
    <row r="6535" spans="1:17">
      <c r="A6535" s="63" t="s">
        <v>79</v>
      </c>
      <c r="B6535" s="63" t="s">
        <v>44</v>
      </c>
      <c r="C6535" s="63" t="s">
        <v>72</v>
      </c>
      <c r="D6535" s="63">
        <v>6</v>
      </c>
      <c r="E6535" s="63">
        <v>0.89529899999999996</v>
      </c>
      <c r="F6535" s="63">
        <v>0.62834089999999998</v>
      </c>
      <c r="G6535" s="63">
        <v>-0.26695809999999998</v>
      </c>
      <c r="H6535" s="63">
        <v>57.991500000000002</v>
      </c>
      <c r="I6535" s="63">
        <v>-0.41184569999999998</v>
      </c>
      <c r="J6535" s="63">
        <v>-0.32624500000000001</v>
      </c>
      <c r="K6535" s="63">
        <v>-0.26695809999999998</v>
      </c>
      <c r="L6535" s="63">
        <v>-0.2076713</v>
      </c>
      <c r="M6535" s="63">
        <v>-0.1220705</v>
      </c>
      <c r="N6535" s="63">
        <v>67</v>
      </c>
      <c r="O6535" s="63">
        <v>0.1130564</v>
      </c>
      <c r="P6535" s="63">
        <v>10</v>
      </c>
      <c r="Q6535" s="63">
        <v>1.2781749580960001E-2</v>
      </c>
    </row>
    <row r="6536" spans="1:17">
      <c r="A6536" s="63" t="s">
        <v>79</v>
      </c>
      <c r="B6536" s="63" t="s">
        <v>44</v>
      </c>
      <c r="C6536" s="63" t="s">
        <v>72</v>
      </c>
      <c r="D6536" s="63">
        <v>7</v>
      </c>
      <c r="E6536" s="63">
        <v>1.108274</v>
      </c>
      <c r="F6536" s="63">
        <v>0.83567329999999995</v>
      </c>
      <c r="G6536" s="63">
        <v>-0.27260079999999998</v>
      </c>
      <c r="H6536" s="63">
        <v>57.452500000000001</v>
      </c>
      <c r="I6536" s="63">
        <v>-0.41748839999999998</v>
      </c>
      <c r="J6536" s="63">
        <v>-0.33188770000000001</v>
      </c>
      <c r="K6536" s="63">
        <v>-0.27260079999999998</v>
      </c>
      <c r="L6536" s="63">
        <v>-0.213314</v>
      </c>
      <c r="M6536" s="63">
        <v>-0.1277132</v>
      </c>
      <c r="N6536" s="63">
        <v>67</v>
      </c>
      <c r="O6536" s="63">
        <v>0.1130564</v>
      </c>
      <c r="P6536" s="63">
        <v>10</v>
      </c>
      <c r="Q6536" s="63">
        <v>1.2781749580960001E-2</v>
      </c>
    </row>
    <row r="6537" spans="1:17">
      <c r="A6537" s="63" t="s">
        <v>79</v>
      </c>
      <c r="B6537" s="63" t="s">
        <v>44</v>
      </c>
      <c r="C6537" s="63" t="s">
        <v>72</v>
      </c>
      <c r="D6537" s="63">
        <v>8</v>
      </c>
      <c r="E6537" s="63">
        <v>1.2568090000000001</v>
      </c>
      <c r="F6537" s="63">
        <v>1.029369</v>
      </c>
      <c r="G6537" s="63">
        <v>-0.2274398</v>
      </c>
      <c r="H6537" s="63">
        <v>57.713000000000001</v>
      </c>
      <c r="I6537" s="63">
        <v>-0.37232739999999998</v>
      </c>
      <c r="J6537" s="63">
        <v>-0.2867266</v>
      </c>
      <c r="K6537" s="63">
        <v>-0.2274398</v>
      </c>
      <c r="L6537" s="63">
        <v>-0.16815289999999999</v>
      </c>
      <c r="M6537" s="63">
        <v>-8.2552200000000006E-2</v>
      </c>
      <c r="N6537" s="63">
        <v>67</v>
      </c>
      <c r="O6537" s="63">
        <v>0.1130564</v>
      </c>
      <c r="P6537" s="63">
        <v>10</v>
      </c>
      <c r="Q6537" s="63">
        <v>1.2781749580960001E-2</v>
      </c>
    </row>
    <row r="6538" spans="1:17">
      <c r="A6538" s="63" t="s">
        <v>79</v>
      </c>
      <c r="B6538" s="63" t="s">
        <v>44</v>
      </c>
      <c r="C6538" s="63" t="s">
        <v>72</v>
      </c>
      <c r="D6538" s="63">
        <v>9</v>
      </c>
      <c r="E6538" s="63">
        <v>1.22882</v>
      </c>
      <c r="F6538" s="63">
        <v>1.116581</v>
      </c>
      <c r="G6538" s="63">
        <v>-0.11223959999999999</v>
      </c>
      <c r="H6538" s="63">
        <v>59.992199999999997</v>
      </c>
      <c r="I6538" s="63">
        <v>-0.2571272</v>
      </c>
      <c r="J6538" s="63">
        <v>-0.1715264</v>
      </c>
      <c r="K6538" s="63">
        <v>-0.11223959999999999</v>
      </c>
      <c r="L6538" s="63">
        <v>-5.2952800000000001E-2</v>
      </c>
      <c r="M6538" s="63">
        <v>3.2648000000000003E-2</v>
      </c>
      <c r="N6538" s="63">
        <v>67</v>
      </c>
      <c r="O6538" s="63">
        <v>0.1130564</v>
      </c>
      <c r="P6538" s="63">
        <v>10</v>
      </c>
      <c r="Q6538" s="63">
        <v>1.2781749580960001E-2</v>
      </c>
    </row>
    <row r="6539" spans="1:17">
      <c r="A6539" s="63" t="s">
        <v>79</v>
      </c>
      <c r="B6539" s="63" t="s">
        <v>44</v>
      </c>
      <c r="C6539" s="63" t="s">
        <v>72</v>
      </c>
      <c r="D6539" s="63">
        <v>10</v>
      </c>
      <c r="E6539" s="63">
        <v>1.243123</v>
      </c>
      <c r="F6539" s="63">
        <v>1.1295820000000001</v>
      </c>
      <c r="G6539" s="63">
        <v>-0.1135405</v>
      </c>
      <c r="H6539" s="63">
        <v>63.441299999999998</v>
      </c>
      <c r="I6539" s="63">
        <v>-0.25842809999999999</v>
      </c>
      <c r="J6539" s="63">
        <v>-0.17282739999999999</v>
      </c>
      <c r="K6539" s="63">
        <v>-0.1135405</v>
      </c>
      <c r="L6539" s="63">
        <v>-5.4253700000000002E-2</v>
      </c>
      <c r="M6539" s="63">
        <v>3.1347100000000003E-2</v>
      </c>
      <c r="N6539" s="63">
        <v>67</v>
      </c>
      <c r="O6539" s="63">
        <v>0.1130564</v>
      </c>
      <c r="P6539" s="63">
        <v>10</v>
      </c>
      <c r="Q6539" s="63">
        <v>1.2781749580960001E-2</v>
      </c>
    </row>
    <row r="6540" spans="1:17">
      <c r="A6540" s="63" t="s">
        <v>79</v>
      </c>
      <c r="B6540" s="63" t="s">
        <v>44</v>
      </c>
      <c r="C6540" s="63" t="s">
        <v>72</v>
      </c>
      <c r="D6540" s="63">
        <v>11</v>
      </c>
      <c r="E6540" s="63">
        <v>1.151656</v>
      </c>
      <c r="F6540" s="63">
        <v>1.1599360000000001</v>
      </c>
      <c r="G6540" s="63">
        <v>8.2798000000000004E-3</v>
      </c>
      <c r="H6540" s="63">
        <v>66.928399999999996</v>
      </c>
      <c r="I6540" s="63">
        <v>-0.1366078</v>
      </c>
      <c r="J6540" s="63">
        <v>-5.1006999999999997E-2</v>
      </c>
      <c r="K6540" s="63">
        <v>8.2798000000000004E-3</v>
      </c>
      <c r="L6540" s="63">
        <v>6.7566600000000004E-2</v>
      </c>
      <c r="M6540" s="63">
        <v>0.15316740000000001</v>
      </c>
      <c r="N6540" s="63">
        <v>67</v>
      </c>
      <c r="O6540" s="63">
        <v>0.1130564</v>
      </c>
      <c r="P6540" s="63">
        <v>10</v>
      </c>
      <c r="Q6540" s="63">
        <v>1.2781749580960001E-2</v>
      </c>
    </row>
    <row r="6541" spans="1:17">
      <c r="A6541" s="63" t="s">
        <v>79</v>
      </c>
      <c r="B6541" s="63" t="s">
        <v>44</v>
      </c>
      <c r="C6541" s="63" t="s">
        <v>72</v>
      </c>
      <c r="D6541" s="63">
        <v>12</v>
      </c>
      <c r="E6541" s="63">
        <v>1.080714</v>
      </c>
      <c r="F6541" s="63">
        <v>1.1662349999999999</v>
      </c>
      <c r="G6541" s="63">
        <v>8.5521100000000003E-2</v>
      </c>
      <c r="H6541" s="63">
        <v>70.491500000000002</v>
      </c>
      <c r="I6541" s="63">
        <v>-5.9366500000000003E-2</v>
      </c>
      <c r="J6541" s="63">
        <v>2.6234299999999999E-2</v>
      </c>
      <c r="K6541" s="63">
        <v>8.5521100000000003E-2</v>
      </c>
      <c r="L6541" s="63">
        <v>0.14480789999999999</v>
      </c>
      <c r="M6541" s="63">
        <v>0.23040869999999999</v>
      </c>
      <c r="N6541" s="63">
        <v>67</v>
      </c>
      <c r="O6541" s="63">
        <v>0.1130564</v>
      </c>
      <c r="P6541" s="63">
        <v>10</v>
      </c>
      <c r="Q6541" s="63">
        <v>1.2781749580960001E-2</v>
      </c>
    </row>
    <row r="6542" spans="1:17">
      <c r="A6542" s="63" t="s">
        <v>79</v>
      </c>
      <c r="B6542" s="63" t="s">
        <v>44</v>
      </c>
      <c r="C6542" s="63" t="s">
        <v>72</v>
      </c>
      <c r="D6542" s="63">
        <v>13</v>
      </c>
      <c r="E6542" s="63">
        <v>0.9533142</v>
      </c>
      <c r="F6542" s="63">
        <v>1.1885110000000001</v>
      </c>
      <c r="G6542" s="63">
        <v>0.2351973</v>
      </c>
      <c r="H6542" s="63">
        <v>73.074600000000004</v>
      </c>
      <c r="I6542" s="63">
        <v>9.0309700000000007E-2</v>
      </c>
      <c r="J6542" s="63">
        <v>0.1759105</v>
      </c>
      <c r="K6542" s="63">
        <v>0.2351973</v>
      </c>
      <c r="L6542" s="63">
        <v>0.29448410000000003</v>
      </c>
      <c r="M6542" s="63">
        <v>0.3800849</v>
      </c>
      <c r="N6542" s="63">
        <v>67</v>
      </c>
      <c r="O6542" s="63">
        <v>0.1130564</v>
      </c>
      <c r="P6542" s="63">
        <v>10</v>
      </c>
      <c r="Q6542" s="63">
        <v>1.2781749580960001E-2</v>
      </c>
    </row>
    <row r="6543" spans="1:17">
      <c r="A6543" s="63" t="s">
        <v>79</v>
      </c>
      <c r="B6543" s="63" t="s">
        <v>44</v>
      </c>
      <c r="C6543" s="63" t="s">
        <v>72</v>
      </c>
      <c r="D6543" s="63">
        <v>14</v>
      </c>
      <c r="E6543" s="63">
        <v>0.9140334</v>
      </c>
      <c r="F6543" s="63">
        <v>1.2111080000000001</v>
      </c>
      <c r="G6543" s="63">
        <v>0.29707430000000001</v>
      </c>
      <c r="H6543" s="63">
        <v>75.416200000000003</v>
      </c>
      <c r="I6543" s="63">
        <v>0.15218670000000001</v>
      </c>
      <c r="J6543" s="63">
        <v>0.23778740000000001</v>
      </c>
      <c r="K6543" s="63">
        <v>0.29707430000000001</v>
      </c>
      <c r="L6543" s="63">
        <v>0.35636109999999999</v>
      </c>
      <c r="M6543" s="63">
        <v>0.44196190000000002</v>
      </c>
      <c r="N6543" s="63">
        <v>67</v>
      </c>
      <c r="O6543" s="63">
        <v>0.1130564</v>
      </c>
      <c r="P6543" s="63">
        <v>10</v>
      </c>
      <c r="Q6543" s="63">
        <v>1.2781749580960001E-2</v>
      </c>
    </row>
    <row r="6544" spans="1:17">
      <c r="A6544" s="63" t="s">
        <v>79</v>
      </c>
      <c r="B6544" s="63" t="s">
        <v>44</v>
      </c>
      <c r="C6544" s="63" t="s">
        <v>72</v>
      </c>
      <c r="D6544" s="63">
        <v>15</v>
      </c>
      <c r="E6544" s="63">
        <v>0.91511330000000002</v>
      </c>
      <c r="F6544" s="63">
        <v>1.238847</v>
      </c>
      <c r="G6544" s="63">
        <v>0.32373360000000001</v>
      </c>
      <c r="H6544" s="63">
        <v>77.259200000000007</v>
      </c>
      <c r="I6544" s="63">
        <v>0.178846</v>
      </c>
      <c r="J6544" s="63">
        <v>0.26444669999999998</v>
      </c>
      <c r="K6544" s="63">
        <v>0.32373360000000001</v>
      </c>
      <c r="L6544" s="63">
        <v>0.38302039999999998</v>
      </c>
      <c r="M6544" s="63">
        <v>0.46862120000000002</v>
      </c>
      <c r="N6544" s="63">
        <v>67</v>
      </c>
      <c r="O6544" s="63">
        <v>0.1130564</v>
      </c>
      <c r="P6544" s="63">
        <v>10</v>
      </c>
      <c r="Q6544" s="63">
        <v>1.2781749580960001E-2</v>
      </c>
    </row>
    <row r="6545" spans="1:17">
      <c r="A6545" s="63" t="s">
        <v>79</v>
      </c>
      <c r="B6545" s="63" t="s">
        <v>44</v>
      </c>
      <c r="C6545" s="63" t="s">
        <v>72</v>
      </c>
      <c r="D6545" s="63">
        <v>16</v>
      </c>
      <c r="E6545" s="63">
        <v>0.97193339999999995</v>
      </c>
      <c r="F6545" s="63">
        <v>1.2717020000000001</v>
      </c>
      <c r="G6545" s="63">
        <v>0.2997689</v>
      </c>
      <c r="H6545" s="63">
        <v>78.4495</v>
      </c>
      <c r="I6545" s="63">
        <v>0.1548813</v>
      </c>
      <c r="J6545" s="63">
        <v>0.240482</v>
      </c>
      <c r="K6545" s="63">
        <v>0.2997689</v>
      </c>
      <c r="L6545" s="63">
        <v>0.35905569999999998</v>
      </c>
      <c r="M6545" s="63">
        <v>0.44465650000000001</v>
      </c>
      <c r="N6545" s="63">
        <v>67</v>
      </c>
      <c r="O6545" s="63">
        <v>0.1130564</v>
      </c>
      <c r="P6545" s="63">
        <v>10</v>
      </c>
      <c r="Q6545" s="63">
        <v>1.2781749580960001E-2</v>
      </c>
    </row>
    <row r="6546" spans="1:17">
      <c r="A6546" s="63" t="s">
        <v>79</v>
      </c>
      <c r="B6546" s="63" t="s">
        <v>44</v>
      </c>
      <c r="C6546" s="63" t="s">
        <v>72</v>
      </c>
      <c r="D6546" s="63">
        <v>17</v>
      </c>
      <c r="E6546" s="63">
        <v>1.087167</v>
      </c>
      <c r="F6546" s="63">
        <v>1.3347180000000001</v>
      </c>
      <c r="G6546" s="63">
        <v>0.24755060000000001</v>
      </c>
      <c r="H6546" s="63">
        <v>78.216800000000006</v>
      </c>
      <c r="I6546" s="63">
        <v>0.102663</v>
      </c>
      <c r="J6546" s="63">
        <v>0.18826380000000001</v>
      </c>
      <c r="K6546" s="63">
        <v>0.24755060000000001</v>
      </c>
      <c r="L6546" s="63">
        <v>0.30683739999999998</v>
      </c>
      <c r="M6546" s="63">
        <v>0.39243820000000001</v>
      </c>
      <c r="N6546" s="63">
        <v>67</v>
      </c>
      <c r="O6546" s="63">
        <v>0.1130564</v>
      </c>
      <c r="P6546" s="63">
        <v>10</v>
      </c>
      <c r="Q6546" s="63">
        <v>1.2781749580960001E-2</v>
      </c>
    </row>
    <row r="6547" spans="1:17">
      <c r="A6547" s="63" t="s">
        <v>79</v>
      </c>
      <c r="B6547" s="63" t="s">
        <v>44</v>
      </c>
      <c r="C6547" s="63" t="s">
        <v>72</v>
      </c>
      <c r="D6547" s="63">
        <v>18</v>
      </c>
      <c r="E6547" s="63">
        <v>1.239843</v>
      </c>
      <c r="F6547" s="63">
        <v>1.399764</v>
      </c>
      <c r="G6547" s="63">
        <v>0.15992120000000001</v>
      </c>
      <c r="H6547" s="63">
        <v>76.928100000000001</v>
      </c>
      <c r="I6547" s="63">
        <v>1.5033599999999999E-2</v>
      </c>
      <c r="J6547" s="63">
        <v>0.1006343</v>
      </c>
      <c r="K6547" s="63">
        <v>0.15992120000000001</v>
      </c>
      <c r="L6547" s="63">
        <v>0.21920799999999999</v>
      </c>
      <c r="M6547" s="63">
        <v>0.30480879999999999</v>
      </c>
      <c r="N6547" s="63">
        <v>67</v>
      </c>
      <c r="O6547" s="63">
        <v>0.1130564</v>
      </c>
      <c r="P6547" s="63">
        <v>10</v>
      </c>
      <c r="Q6547" s="63">
        <v>1.2781749580960001E-2</v>
      </c>
    </row>
    <row r="6548" spans="1:17">
      <c r="A6548" s="63" t="s">
        <v>79</v>
      </c>
      <c r="B6548" s="63" t="s">
        <v>44</v>
      </c>
      <c r="C6548" s="63" t="s">
        <v>72</v>
      </c>
      <c r="D6548" s="63">
        <v>19</v>
      </c>
      <c r="E6548" s="63">
        <v>1.4693689999999999</v>
      </c>
      <c r="F6548" s="63">
        <v>1.4147590000000001</v>
      </c>
      <c r="G6548" s="63">
        <v>-5.4609499999999998E-2</v>
      </c>
      <c r="H6548" s="63">
        <v>74.173299999999998</v>
      </c>
      <c r="I6548" s="63">
        <v>-0.19949710000000001</v>
      </c>
      <c r="J6548" s="63">
        <v>-0.11389639999999999</v>
      </c>
      <c r="K6548" s="63">
        <v>-5.4609499999999998E-2</v>
      </c>
      <c r="L6548" s="63">
        <v>4.6772999999999997E-3</v>
      </c>
      <c r="M6548" s="63">
        <v>9.02781E-2</v>
      </c>
      <c r="N6548" s="63">
        <v>67</v>
      </c>
      <c r="O6548" s="63">
        <v>0.1130564</v>
      </c>
      <c r="P6548" s="63">
        <v>10</v>
      </c>
      <c r="Q6548" s="63">
        <v>1.2781749580960001E-2</v>
      </c>
    </row>
    <row r="6549" spans="1:17">
      <c r="A6549" s="63" t="s">
        <v>79</v>
      </c>
      <c r="B6549" s="63" t="s">
        <v>44</v>
      </c>
      <c r="C6549" s="63" t="s">
        <v>72</v>
      </c>
      <c r="D6549" s="63">
        <v>20</v>
      </c>
      <c r="E6549" s="63">
        <v>1.5582549999999999</v>
      </c>
      <c r="F6549" s="63">
        <v>1.4289259999999999</v>
      </c>
      <c r="G6549" s="63">
        <v>-0.12932920000000001</v>
      </c>
      <c r="H6549" s="63">
        <v>70.8887</v>
      </c>
      <c r="I6549" s="63">
        <v>-0.27421679999999998</v>
      </c>
      <c r="J6549" s="63">
        <v>-0.18861600000000001</v>
      </c>
      <c r="K6549" s="63">
        <v>-0.12932920000000001</v>
      </c>
      <c r="L6549" s="63">
        <v>-7.0042400000000005E-2</v>
      </c>
      <c r="M6549" s="63">
        <v>1.55584E-2</v>
      </c>
      <c r="N6549" s="63">
        <v>67</v>
      </c>
      <c r="O6549" s="63">
        <v>0.1130564</v>
      </c>
      <c r="P6549" s="63">
        <v>10</v>
      </c>
      <c r="Q6549" s="63">
        <v>1.2781749580960001E-2</v>
      </c>
    </row>
    <row r="6550" spans="1:17">
      <c r="A6550" s="63" t="s">
        <v>79</v>
      </c>
      <c r="B6550" s="63" t="s">
        <v>44</v>
      </c>
      <c r="C6550" s="63" t="s">
        <v>72</v>
      </c>
      <c r="D6550" s="63">
        <v>21</v>
      </c>
      <c r="E6550" s="63">
        <v>1.62612</v>
      </c>
      <c r="F6550" s="63">
        <v>1.4294519999999999</v>
      </c>
      <c r="G6550" s="63">
        <v>-0.19666790000000001</v>
      </c>
      <c r="H6550" s="63">
        <v>68.562399999999997</v>
      </c>
      <c r="I6550" s="63">
        <v>-0.34155550000000001</v>
      </c>
      <c r="J6550" s="63">
        <v>-0.25595469999999998</v>
      </c>
      <c r="K6550" s="63">
        <v>-0.19666790000000001</v>
      </c>
      <c r="L6550" s="63">
        <v>-0.13738110000000001</v>
      </c>
      <c r="M6550" s="63">
        <v>-5.1780300000000001E-2</v>
      </c>
      <c r="N6550" s="63">
        <v>67</v>
      </c>
      <c r="O6550" s="63">
        <v>0.1130564</v>
      </c>
      <c r="P6550" s="63">
        <v>10</v>
      </c>
      <c r="Q6550" s="63">
        <v>1.2781749580960001E-2</v>
      </c>
    </row>
    <row r="6551" spans="1:17">
      <c r="A6551" s="63" t="s">
        <v>79</v>
      </c>
      <c r="B6551" s="63" t="s">
        <v>44</v>
      </c>
      <c r="C6551" s="63" t="s">
        <v>72</v>
      </c>
      <c r="D6551" s="63">
        <v>22</v>
      </c>
      <c r="E6551" s="63">
        <v>1.5557350000000001</v>
      </c>
      <c r="F6551" s="63">
        <v>1.3087390000000001</v>
      </c>
      <c r="G6551" s="63">
        <v>-0.2469962</v>
      </c>
      <c r="H6551" s="63">
        <v>66.732399999999998</v>
      </c>
      <c r="I6551" s="63">
        <v>-0.3918838</v>
      </c>
      <c r="J6551" s="63">
        <v>-0.30628300000000003</v>
      </c>
      <c r="K6551" s="63">
        <v>-0.2469962</v>
      </c>
      <c r="L6551" s="63">
        <v>-0.1877093</v>
      </c>
      <c r="M6551" s="63">
        <v>-0.10210859999999999</v>
      </c>
      <c r="N6551" s="63">
        <v>67</v>
      </c>
      <c r="O6551" s="63">
        <v>0.1130564</v>
      </c>
      <c r="P6551" s="63">
        <v>10</v>
      </c>
      <c r="Q6551" s="63">
        <v>1.2781749580960001E-2</v>
      </c>
    </row>
    <row r="6552" spans="1:17">
      <c r="A6552" s="63" t="s">
        <v>79</v>
      </c>
      <c r="B6552" s="63" t="s">
        <v>44</v>
      </c>
      <c r="C6552" s="63" t="s">
        <v>72</v>
      </c>
      <c r="D6552" s="63">
        <v>23</v>
      </c>
      <c r="E6552" s="63">
        <v>1.3058080000000001</v>
      </c>
      <c r="F6552" s="63">
        <v>1.082587</v>
      </c>
      <c r="G6552" s="63">
        <v>-0.22322110000000001</v>
      </c>
      <c r="H6552" s="63">
        <v>63.98</v>
      </c>
      <c r="I6552" s="63">
        <v>-0.36810870000000001</v>
      </c>
      <c r="J6552" s="63">
        <v>-0.28250789999999998</v>
      </c>
      <c r="K6552" s="63">
        <v>-0.22322110000000001</v>
      </c>
      <c r="L6552" s="63">
        <v>-0.1639342</v>
      </c>
      <c r="M6552" s="63">
        <v>-7.83335E-2</v>
      </c>
      <c r="N6552" s="63">
        <v>67</v>
      </c>
      <c r="O6552" s="63">
        <v>0.1130564</v>
      </c>
      <c r="P6552" s="63">
        <v>10</v>
      </c>
      <c r="Q6552" s="63">
        <v>1.2781749580960001E-2</v>
      </c>
    </row>
    <row r="6553" spans="1:17">
      <c r="A6553" s="63" t="s">
        <v>79</v>
      </c>
      <c r="B6553" s="63" t="s">
        <v>44</v>
      </c>
      <c r="C6553" s="63" t="s">
        <v>72</v>
      </c>
      <c r="D6553" s="63">
        <v>24</v>
      </c>
      <c r="E6553" s="63">
        <v>1.04996</v>
      </c>
      <c r="F6553" s="63">
        <v>0.82048679999999996</v>
      </c>
      <c r="G6553" s="63">
        <v>-0.2294728</v>
      </c>
      <c r="H6553" s="63">
        <v>62.060400000000001</v>
      </c>
      <c r="I6553" s="63">
        <v>-0.37436039999999998</v>
      </c>
      <c r="J6553" s="63">
        <v>-0.28875960000000001</v>
      </c>
      <c r="K6553" s="63">
        <v>-0.2294728</v>
      </c>
      <c r="L6553" s="63">
        <v>-0.1701859</v>
      </c>
      <c r="M6553" s="63">
        <v>-8.4585199999999999E-2</v>
      </c>
      <c r="N6553" s="63">
        <v>67</v>
      </c>
      <c r="O6553" s="63">
        <v>0.1130564</v>
      </c>
      <c r="P6553" s="63">
        <v>10</v>
      </c>
      <c r="Q6553" s="63">
        <v>1.2781749580960001E-2</v>
      </c>
    </row>
    <row r="6554" spans="1:17">
      <c r="A6554" s="63" t="s">
        <v>79</v>
      </c>
      <c r="B6554" s="63" t="s">
        <v>44</v>
      </c>
      <c r="C6554" s="63" t="s">
        <v>73</v>
      </c>
      <c r="D6554" s="63">
        <v>1</v>
      </c>
      <c r="E6554" s="63">
        <v>1.011865</v>
      </c>
      <c r="F6554" s="63">
        <v>0.86696150000000005</v>
      </c>
      <c r="G6554" s="63">
        <v>-0.1449038</v>
      </c>
      <c r="H6554" s="63">
        <v>44.430700000000002</v>
      </c>
      <c r="I6554" s="63">
        <v>-0.28979139999999998</v>
      </c>
      <c r="J6554" s="63">
        <v>-0.2041906</v>
      </c>
      <c r="K6554" s="63">
        <v>-0.1449038</v>
      </c>
      <c r="L6554" s="63">
        <v>-8.5616899999999996E-2</v>
      </c>
      <c r="M6554" s="63">
        <v>-1.6200000000000001E-5</v>
      </c>
      <c r="N6554" s="63">
        <v>67</v>
      </c>
      <c r="O6554" s="63">
        <v>0.1130564</v>
      </c>
      <c r="P6554" s="63">
        <v>11</v>
      </c>
      <c r="Q6554" s="63">
        <v>1.2781749580960001E-2</v>
      </c>
    </row>
    <row r="6555" spans="1:17">
      <c r="A6555" s="63" t="s">
        <v>79</v>
      </c>
      <c r="B6555" s="63" t="s">
        <v>44</v>
      </c>
      <c r="C6555" s="63" t="s">
        <v>73</v>
      </c>
      <c r="D6555" s="63">
        <v>2</v>
      </c>
      <c r="E6555" s="63">
        <v>0.94468149999999995</v>
      </c>
      <c r="F6555" s="63">
        <v>0.7838657</v>
      </c>
      <c r="G6555" s="63">
        <v>-0.16081580000000001</v>
      </c>
      <c r="H6555" s="63">
        <v>43.4893</v>
      </c>
      <c r="I6555" s="63">
        <v>-0.30570340000000001</v>
      </c>
      <c r="J6555" s="63">
        <v>-0.22010260000000001</v>
      </c>
      <c r="K6555" s="63">
        <v>-0.16081580000000001</v>
      </c>
      <c r="L6555" s="63">
        <v>-0.10152890000000001</v>
      </c>
      <c r="M6555" s="63">
        <v>-1.59282E-2</v>
      </c>
      <c r="N6555" s="63">
        <v>67</v>
      </c>
      <c r="O6555" s="63">
        <v>0.1130564</v>
      </c>
      <c r="P6555" s="63">
        <v>11</v>
      </c>
      <c r="Q6555" s="63">
        <v>1.2781749580960001E-2</v>
      </c>
    </row>
    <row r="6556" spans="1:17">
      <c r="A6556" s="63" t="s">
        <v>79</v>
      </c>
      <c r="B6556" s="63" t="s">
        <v>44</v>
      </c>
      <c r="C6556" s="63" t="s">
        <v>73</v>
      </c>
      <c r="D6556" s="63">
        <v>3</v>
      </c>
      <c r="E6556" s="63">
        <v>0.9376099</v>
      </c>
      <c r="F6556" s="63">
        <v>0.78121339999999995</v>
      </c>
      <c r="G6556" s="63">
        <v>-0.15639639999999999</v>
      </c>
      <c r="H6556" s="63">
        <v>42.869900000000001</v>
      </c>
      <c r="I6556" s="63">
        <v>-0.301284</v>
      </c>
      <c r="J6556" s="63">
        <v>-0.21568329999999999</v>
      </c>
      <c r="K6556" s="63">
        <v>-0.15639639999999999</v>
      </c>
      <c r="L6556" s="63">
        <v>-9.7109600000000004E-2</v>
      </c>
      <c r="M6556" s="63">
        <v>-1.1508900000000001E-2</v>
      </c>
      <c r="N6556" s="63">
        <v>67</v>
      </c>
      <c r="O6556" s="63">
        <v>0.1130564</v>
      </c>
      <c r="P6556" s="63">
        <v>11</v>
      </c>
      <c r="Q6556" s="63">
        <v>1.2781749580960001E-2</v>
      </c>
    </row>
    <row r="6557" spans="1:17">
      <c r="A6557" s="63" t="s">
        <v>79</v>
      </c>
      <c r="B6557" s="63" t="s">
        <v>44</v>
      </c>
      <c r="C6557" s="63" t="s">
        <v>73</v>
      </c>
      <c r="D6557" s="63">
        <v>4</v>
      </c>
      <c r="E6557" s="63">
        <v>0.97520200000000001</v>
      </c>
      <c r="F6557" s="63">
        <v>0.81735179999999996</v>
      </c>
      <c r="G6557" s="63">
        <v>-0.1578503</v>
      </c>
      <c r="H6557" s="63">
        <v>42.069699999999997</v>
      </c>
      <c r="I6557" s="63">
        <v>-0.3027379</v>
      </c>
      <c r="J6557" s="63">
        <v>-0.2171371</v>
      </c>
      <c r="K6557" s="63">
        <v>-0.1578503</v>
      </c>
      <c r="L6557" s="63">
        <v>-9.8563399999999995E-2</v>
      </c>
      <c r="M6557" s="63">
        <v>-1.2962700000000001E-2</v>
      </c>
      <c r="N6557" s="63">
        <v>67</v>
      </c>
      <c r="O6557" s="63">
        <v>0.1130564</v>
      </c>
      <c r="P6557" s="63">
        <v>11</v>
      </c>
      <c r="Q6557" s="63">
        <v>1.2781749580960001E-2</v>
      </c>
    </row>
    <row r="6558" spans="1:17">
      <c r="A6558" s="63" t="s">
        <v>79</v>
      </c>
      <c r="B6558" s="63" t="s">
        <v>44</v>
      </c>
      <c r="C6558" s="63" t="s">
        <v>73</v>
      </c>
      <c r="D6558" s="63">
        <v>5</v>
      </c>
      <c r="E6558" s="63">
        <v>1.01833</v>
      </c>
      <c r="F6558" s="63">
        <v>0.86123729999999998</v>
      </c>
      <c r="G6558" s="63">
        <v>-0.1570927</v>
      </c>
      <c r="H6558" s="63">
        <v>41.471899999999998</v>
      </c>
      <c r="I6558" s="63">
        <v>-0.30198029999999998</v>
      </c>
      <c r="J6558" s="63">
        <v>-0.2163795</v>
      </c>
      <c r="K6558" s="63">
        <v>-0.1570927</v>
      </c>
      <c r="L6558" s="63">
        <v>-9.7805900000000001E-2</v>
      </c>
      <c r="M6558" s="63">
        <v>-1.22051E-2</v>
      </c>
      <c r="N6558" s="63">
        <v>67</v>
      </c>
      <c r="O6558" s="63">
        <v>0.1130564</v>
      </c>
      <c r="P6558" s="63">
        <v>11</v>
      </c>
      <c r="Q6558" s="63">
        <v>1.2781749580960001E-2</v>
      </c>
    </row>
    <row r="6559" spans="1:17">
      <c r="A6559" s="63" t="s">
        <v>79</v>
      </c>
      <c r="B6559" s="63" t="s">
        <v>44</v>
      </c>
      <c r="C6559" s="63" t="s">
        <v>73</v>
      </c>
      <c r="D6559" s="63">
        <v>6</v>
      </c>
      <c r="E6559" s="63">
        <v>1.1900310000000001</v>
      </c>
      <c r="F6559" s="63">
        <v>0.95479290000000006</v>
      </c>
      <c r="G6559" s="63">
        <v>-0.23523769999999999</v>
      </c>
      <c r="H6559" s="63">
        <v>41.0899</v>
      </c>
      <c r="I6559" s="63">
        <v>-0.3801253</v>
      </c>
      <c r="J6559" s="63">
        <v>-0.29452460000000003</v>
      </c>
      <c r="K6559" s="63">
        <v>-0.23523769999999999</v>
      </c>
      <c r="L6559" s="63">
        <v>-0.17595089999999999</v>
      </c>
      <c r="M6559" s="63">
        <v>-9.0350100000000003E-2</v>
      </c>
      <c r="N6559" s="63">
        <v>67</v>
      </c>
      <c r="O6559" s="63">
        <v>0.1130564</v>
      </c>
      <c r="P6559" s="63">
        <v>11</v>
      </c>
      <c r="Q6559" s="63">
        <v>1.2781749580960001E-2</v>
      </c>
    </row>
    <row r="6560" spans="1:17">
      <c r="A6560" s="63" t="s">
        <v>79</v>
      </c>
      <c r="B6560" s="63" t="s">
        <v>44</v>
      </c>
      <c r="C6560" s="63" t="s">
        <v>73</v>
      </c>
      <c r="D6560" s="63">
        <v>7</v>
      </c>
      <c r="E6560" s="63">
        <v>1.5544009999999999</v>
      </c>
      <c r="F6560" s="63">
        <v>1.355224</v>
      </c>
      <c r="G6560" s="63">
        <v>-0.19917670000000001</v>
      </c>
      <c r="H6560" s="63">
        <v>40.872399999999999</v>
      </c>
      <c r="I6560" s="63">
        <v>-0.34406429999999999</v>
      </c>
      <c r="J6560" s="63">
        <v>-0.25846350000000001</v>
      </c>
      <c r="K6560" s="63">
        <v>-0.19917670000000001</v>
      </c>
      <c r="L6560" s="63">
        <v>-0.13988980000000001</v>
      </c>
      <c r="M6560" s="63">
        <v>-5.42891E-2</v>
      </c>
      <c r="N6560" s="63">
        <v>67</v>
      </c>
      <c r="O6560" s="63">
        <v>0.1130564</v>
      </c>
      <c r="P6560" s="63">
        <v>11</v>
      </c>
      <c r="Q6560" s="63">
        <v>1.2781749580960001E-2</v>
      </c>
    </row>
    <row r="6561" spans="1:17">
      <c r="A6561" s="63" t="s">
        <v>79</v>
      </c>
      <c r="B6561" s="63" t="s">
        <v>44</v>
      </c>
      <c r="C6561" s="63" t="s">
        <v>73</v>
      </c>
      <c r="D6561" s="63">
        <v>8</v>
      </c>
      <c r="E6561" s="63">
        <v>1.7685010000000001</v>
      </c>
      <c r="F6561" s="63">
        <v>1.6845490000000001</v>
      </c>
      <c r="G6561" s="63">
        <v>-8.3951799999999993E-2</v>
      </c>
      <c r="H6561" s="63">
        <v>42.285400000000003</v>
      </c>
      <c r="I6561" s="63">
        <v>-0.2288394</v>
      </c>
      <c r="J6561" s="63">
        <v>-0.1432387</v>
      </c>
      <c r="K6561" s="63">
        <v>-8.3951799999999993E-2</v>
      </c>
      <c r="L6561" s="63">
        <v>-2.4664999999999999E-2</v>
      </c>
      <c r="M6561" s="63">
        <v>6.0935799999999998E-2</v>
      </c>
      <c r="N6561" s="63">
        <v>67</v>
      </c>
      <c r="O6561" s="63">
        <v>0.1130564</v>
      </c>
      <c r="P6561" s="63">
        <v>11</v>
      </c>
      <c r="Q6561" s="63">
        <v>1.2781749580960001E-2</v>
      </c>
    </row>
    <row r="6562" spans="1:17">
      <c r="A6562" s="63" t="s">
        <v>79</v>
      </c>
      <c r="B6562" s="63" t="s">
        <v>44</v>
      </c>
      <c r="C6562" s="63" t="s">
        <v>73</v>
      </c>
      <c r="D6562" s="63">
        <v>9</v>
      </c>
      <c r="E6562" s="63">
        <v>1.6166389999999999</v>
      </c>
      <c r="F6562" s="63">
        <v>1.689972</v>
      </c>
      <c r="G6562" s="63">
        <v>7.3333599999999999E-2</v>
      </c>
      <c r="H6562" s="63">
        <v>45.195099999999996</v>
      </c>
      <c r="I6562" s="63">
        <v>-7.1554000000000006E-2</v>
      </c>
      <c r="J6562" s="63">
        <v>1.40468E-2</v>
      </c>
      <c r="K6562" s="63">
        <v>7.3333599999999999E-2</v>
      </c>
      <c r="L6562" s="63">
        <v>0.1326205</v>
      </c>
      <c r="M6562" s="63">
        <v>0.2182212</v>
      </c>
      <c r="N6562" s="63">
        <v>67</v>
      </c>
      <c r="O6562" s="63">
        <v>0.1130564</v>
      </c>
      <c r="P6562" s="63">
        <v>11</v>
      </c>
      <c r="Q6562" s="63">
        <v>1.2781749580960001E-2</v>
      </c>
    </row>
    <row r="6563" spans="1:17">
      <c r="A6563" s="63" t="s">
        <v>79</v>
      </c>
      <c r="B6563" s="63" t="s">
        <v>44</v>
      </c>
      <c r="C6563" s="63" t="s">
        <v>73</v>
      </c>
      <c r="D6563" s="63">
        <v>10</v>
      </c>
      <c r="E6563" s="63">
        <v>1.5337160000000001</v>
      </c>
      <c r="F6563" s="63">
        <v>1.6099600000000001</v>
      </c>
      <c r="G6563" s="63">
        <v>7.62438E-2</v>
      </c>
      <c r="H6563" s="63">
        <v>48.945599999999999</v>
      </c>
      <c r="I6563" s="63">
        <v>-6.8643800000000005E-2</v>
      </c>
      <c r="J6563" s="63">
        <v>1.69569E-2</v>
      </c>
      <c r="K6563" s="63">
        <v>7.62438E-2</v>
      </c>
      <c r="L6563" s="63">
        <v>0.1355306</v>
      </c>
      <c r="M6563" s="63">
        <v>0.22113140000000001</v>
      </c>
      <c r="N6563" s="63">
        <v>67</v>
      </c>
      <c r="O6563" s="63">
        <v>0.1130564</v>
      </c>
      <c r="P6563" s="63">
        <v>11</v>
      </c>
      <c r="Q6563" s="63">
        <v>1.2781749580960001E-2</v>
      </c>
    </row>
    <row r="6564" spans="1:17">
      <c r="A6564" s="63" t="s">
        <v>79</v>
      </c>
      <c r="B6564" s="63" t="s">
        <v>44</v>
      </c>
      <c r="C6564" s="63" t="s">
        <v>73</v>
      </c>
      <c r="D6564" s="63">
        <v>11</v>
      </c>
      <c r="E6564" s="63">
        <v>1.408676</v>
      </c>
      <c r="F6564" s="63">
        <v>1.5632870000000001</v>
      </c>
      <c r="G6564" s="63">
        <v>0.15461030000000001</v>
      </c>
      <c r="H6564" s="63">
        <v>51.768999999999998</v>
      </c>
      <c r="I6564" s="63">
        <v>9.7227000000000008E-3</v>
      </c>
      <c r="J6564" s="63">
        <v>9.5323400000000003E-2</v>
      </c>
      <c r="K6564" s="63">
        <v>0.15461030000000001</v>
      </c>
      <c r="L6564" s="63">
        <v>0.21389710000000001</v>
      </c>
      <c r="M6564" s="63">
        <v>0.29949789999999998</v>
      </c>
      <c r="N6564" s="63">
        <v>67</v>
      </c>
      <c r="O6564" s="63">
        <v>0.1130564</v>
      </c>
      <c r="P6564" s="63">
        <v>11</v>
      </c>
      <c r="Q6564" s="63">
        <v>1.2781749580960001E-2</v>
      </c>
    </row>
    <row r="6565" spans="1:17">
      <c r="A6565" s="63" t="s">
        <v>79</v>
      </c>
      <c r="B6565" s="63" t="s">
        <v>44</v>
      </c>
      <c r="C6565" s="63" t="s">
        <v>73</v>
      </c>
      <c r="D6565" s="63">
        <v>12</v>
      </c>
      <c r="E6565" s="63">
        <v>1.329348</v>
      </c>
      <c r="F6565" s="63">
        <v>1.4651099999999999</v>
      </c>
      <c r="G6565" s="63">
        <v>0.13576160000000001</v>
      </c>
      <c r="H6565" s="63">
        <v>54.235599999999998</v>
      </c>
      <c r="I6565" s="63">
        <v>-9.1260000000000004E-3</v>
      </c>
      <c r="J6565" s="63">
        <v>7.6474799999999996E-2</v>
      </c>
      <c r="K6565" s="63">
        <v>0.13576160000000001</v>
      </c>
      <c r="L6565" s="63">
        <v>0.19504850000000001</v>
      </c>
      <c r="M6565" s="63">
        <v>0.28064919999999999</v>
      </c>
      <c r="N6565" s="63">
        <v>67</v>
      </c>
      <c r="O6565" s="63">
        <v>0.1130564</v>
      </c>
      <c r="P6565" s="63">
        <v>11</v>
      </c>
      <c r="Q6565" s="63">
        <v>1.2781749580960001E-2</v>
      </c>
    </row>
    <row r="6566" spans="1:17">
      <c r="A6566" s="63" t="s">
        <v>79</v>
      </c>
      <c r="B6566" s="63" t="s">
        <v>44</v>
      </c>
      <c r="C6566" s="63" t="s">
        <v>73</v>
      </c>
      <c r="D6566" s="63">
        <v>13</v>
      </c>
      <c r="E6566" s="63">
        <v>1.17439</v>
      </c>
      <c r="F6566" s="63">
        <v>1.4255519999999999</v>
      </c>
      <c r="G6566" s="63">
        <v>0.25116240000000001</v>
      </c>
      <c r="H6566" s="63">
        <v>56.089199999999998</v>
      </c>
      <c r="I6566" s="63">
        <v>0.1062748</v>
      </c>
      <c r="J6566" s="63">
        <v>0.19187560000000001</v>
      </c>
      <c r="K6566" s="63">
        <v>0.25116240000000001</v>
      </c>
      <c r="L6566" s="63">
        <v>0.31044919999999998</v>
      </c>
      <c r="M6566" s="63">
        <v>0.39605000000000001</v>
      </c>
      <c r="N6566" s="63">
        <v>67</v>
      </c>
      <c r="O6566" s="63">
        <v>0.1130564</v>
      </c>
      <c r="P6566" s="63">
        <v>11</v>
      </c>
      <c r="Q6566" s="63">
        <v>1.2781749580960001E-2</v>
      </c>
    </row>
    <row r="6567" spans="1:17">
      <c r="A6567" s="63" t="s">
        <v>79</v>
      </c>
      <c r="B6567" s="63" t="s">
        <v>44</v>
      </c>
      <c r="C6567" s="63" t="s">
        <v>73</v>
      </c>
      <c r="D6567" s="63">
        <v>14</v>
      </c>
      <c r="E6567" s="63">
        <v>1.0650919999999999</v>
      </c>
      <c r="F6567" s="63">
        <v>1.3547880000000001</v>
      </c>
      <c r="G6567" s="63">
        <v>0.2896956</v>
      </c>
      <c r="H6567" s="63">
        <v>57.557899999999997</v>
      </c>
      <c r="I6567" s="63">
        <v>0.14480799999999999</v>
      </c>
      <c r="J6567" s="63">
        <v>0.2304088</v>
      </c>
      <c r="K6567" s="63">
        <v>0.2896956</v>
      </c>
      <c r="L6567" s="63">
        <v>0.34898249999999997</v>
      </c>
      <c r="M6567" s="63">
        <v>0.4345832</v>
      </c>
      <c r="N6567" s="63">
        <v>67</v>
      </c>
      <c r="O6567" s="63">
        <v>0.1130564</v>
      </c>
      <c r="P6567" s="63">
        <v>11</v>
      </c>
      <c r="Q6567" s="63">
        <v>1.2781749580960001E-2</v>
      </c>
    </row>
    <row r="6568" spans="1:17">
      <c r="A6568" s="63" t="s">
        <v>79</v>
      </c>
      <c r="B6568" s="63" t="s">
        <v>44</v>
      </c>
      <c r="C6568" s="63" t="s">
        <v>73</v>
      </c>
      <c r="D6568" s="63">
        <v>15</v>
      </c>
      <c r="E6568" s="63">
        <v>1.023862</v>
      </c>
      <c r="F6568" s="63">
        <v>1.278972</v>
      </c>
      <c r="G6568" s="63">
        <v>0.25511</v>
      </c>
      <c r="H6568" s="63">
        <v>57.964100000000002</v>
      </c>
      <c r="I6568" s="63">
        <v>0.1102224</v>
      </c>
      <c r="J6568" s="63">
        <v>0.1958232</v>
      </c>
      <c r="K6568" s="63">
        <v>0.25511</v>
      </c>
      <c r="L6568" s="63">
        <v>0.31439689999999998</v>
      </c>
      <c r="M6568" s="63">
        <v>0.39999760000000001</v>
      </c>
      <c r="N6568" s="63">
        <v>67</v>
      </c>
      <c r="O6568" s="63">
        <v>0.1130564</v>
      </c>
      <c r="P6568" s="63">
        <v>11</v>
      </c>
      <c r="Q6568" s="63">
        <v>1.2781749580960001E-2</v>
      </c>
    </row>
    <row r="6569" spans="1:17">
      <c r="A6569" s="63" t="s">
        <v>79</v>
      </c>
      <c r="B6569" s="63" t="s">
        <v>44</v>
      </c>
      <c r="C6569" s="63" t="s">
        <v>73</v>
      </c>
      <c r="D6569" s="63">
        <v>16</v>
      </c>
      <c r="E6569" s="63">
        <v>1.050692</v>
      </c>
      <c r="F6569" s="63">
        <v>1.268205</v>
      </c>
      <c r="G6569" s="63">
        <v>0.21751329999999999</v>
      </c>
      <c r="H6569" s="63">
        <v>57.231299999999997</v>
      </c>
      <c r="I6569" s="63">
        <v>7.2625700000000001E-2</v>
      </c>
      <c r="J6569" s="63">
        <v>0.15822649999999999</v>
      </c>
      <c r="K6569" s="63">
        <v>0.21751329999999999</v>
      </c>
      <c r="L6569" s="63">
        <v>0.2768002</v>
      </c>
      <c r="M6569" s="63">
        <v>0.36240090000000003</v>
      </c>
      <c r="N6569" s="63">
        <v>67</v>
      </c>
      <c r="O6569" s="63">
        <v>0.1130564</v>
      </c>
      <c r="P6569" s="63">
        <v>11</v>
      </c>
      <c r="Q6569" s="63">
        <v>1.2781749580960001E-2</v>
      </c>
    </row>
    <row r="6570" spans="1:17">
      <c r="A6570" s="63" t="s">
        <v>79</v>
      </c>
      <c r="B6570" s="63" t="s">
        <v>44</v>
      </c>
      <c r="C6570" s="63" t="s">
        <v>73</v>
      </c>
      <c r="D6570" s="63">
        <v>17</v>
      </c>
      <c r="E6570" s="63">
        <v>1.146347</v>
      </c>
      <c r="F6570" s="63">
        <v>1.3321639999999999</v>
      </c>
      <c r="G6570" s="63">
        <v>0.18581739999999999</v>
      </c>
      <c r="H6570" s="63">
        <v>55.5259</v>
      </c>
      <c r="I6570" s="63">
        <v>4.0929800000000002E-2</v>
      </c>
      <c r="J6570" s="63">
        <v>0.12653049999999999</v>
      </c>
      <c r="K6570" s="63">
        <v>0.18581739999999999</v>
      </c>
      <c r="L6570" s="63">
        <v>0.24510419999999999</v>
      </c>
      <c r="M6570" s="63">
        <v>0.33070500000000003</v>
      </c>
      <c r="N6570" s="63">
        <v>67</v>
      </c>
      <c r="O6570" s="63">
        <v>0.1130564</v>
      </c>
      <c r="P6570" s="63">
        <v>11</v>
      </c>
      <c r="Q6570" s="63">
        <v>1.2781749580960001E-2</v>
      </c>
    </row>
    <row r="6571" spans="1:17">
      <c r="A6571" s="63" t="s">
        <v>79</v>
      </c>
      <c r="B6571" s="63" t="s">
        <v>44</v>
      </c>
      <c r="C6571" s="63" t="s">
        <v>73</v>
      </c>
      <c r="D6571" s="63">
        <v>18</v>
      </c>
      <c r="E6571" s="63">
        <v>1.4893099999999999</v>
      </c>
      <c r="F6571" s="63">
        <v>1.568363</v>
      </c>
      <c r="G6571" s="63">
        <v>7.9052700000000004E-2</v>
      </c>
      <c r="H6571" s="63">
        <v>52.92</v>
      </c>
      <c r="I6571" s="63">
        <v>-6.5834900000000002E-2</v>
      </c>
      <c r="J6571" s="63">
        <v>1.9765899999999999E-2</v>
      </c>
      <c r="K6571" s="63">
        <v>7.9052700000000004E-2</v>
      </c>
      <c r="L6571" s="63">
        <v>0.1383395</v>
      </c>
      <c r="M6571" s="63">
        <v>0.22394030000000001</v>
      </c>
      <c r="N6571" s="63">
        <v>67</v>
      </c>
      <c r="O6571" s="63">
        <v>0.1130564</v>
      </c>
      <c r="P6571" s="63">
        <v>11</v>
      </c>
      <c r="Q6571" s="63">
        <v>1.2781749580960001E-2</v>
      </c>
    </row>
    <row r="6572" spans="1:17">
      <c r="A6572" s="63" t="s">
        <v>79</v>
      </c>
      <c r="B6572" s="63" t="s">
        <v>44</v>
      </c>
      <c r="C6572" s="63" t="s">
        <v>73</v>
      </c>
      <c r="D6572" s="63">
        <v>19</v>
      </c>
      <c r="E6572" s="63">
        <v>1.7629870000000001</v>
      </c>
      <c r="F6572" s="63">
        <v>1.6982189999999999</v>
      </c>
      <c r="G6572" s="63">
        <v>-6.4768099999999995E-2</v>
      </c>
      <c r="H6572" s="63">
        <v>50.894100000000002</v>
      </c>
      <c r="I6572" s="63">
        <v>-0.2096557</v>
      </c>
      <c r="J6572" s="63">
        <v>-0.1240549</v>
      </c>
      <c r="K6572" s="63">
        <v>-6.4768099999999995E-2</v>
      </c>
      <c r="L6572" s="63">
        <v>-5.4812000000000003E-3</v>
      </c>
      <c r="M6572" s="63">
        <v>8.0119499999999996E-2</v>
      </c>
      <c r="N6572" s="63">
        <v>67</v>
      </c>
      <c r="O6572" s="63">
        <v>0.1130564</v>
      </c>
      <c r="P6572" s="63">
        <v>11</v>
      </c>
      <c r="Q6572" s="63">
        <v>1.2781749580960001E-2</v>
      </c>
    </row>
    <row r="6573" spans="1:17">
      <c r="A6573" s="63" t="s">
        <v>79</v>
      </c>
      <c r="B6573" s="63" t="s">
        <v>44</v>
      </c>
      <c r="C6573" s="63" t="s">
        <v>73</v>
      </c>
      <c r="D6573" s="63">
        <v>20</v>
      </c>
      <c r="E6573" s="63">
        <v>1.8142590000000001</v>
      </c>
      <c r="F6573" s="63">
        <v>1.6990909999999999</v>
      </c>
      <c r="G6573" s="63">
        <v>-0.1151682</v>
      </c>
      <c r="H6573" s="63">
        <v>49.299199999999999</v>
      </c>
      <c r="I6573" s="63">
        <v>-0.2600558</v>
      </c>
      <c r="J6573" s="63">
        <v>-0.174455</v>
      </c>
      <c r="K6573" s="63">
        <v>-0.1151682</v>
      </c>
      <c r="L6573" s="63">
        <v>-5.5881399999999998E-2</v>
      </c>
      <c r="M6573" s="63">
        <v>2.97194E-2</v>
      </c>
      <c r="N6573" s="63">
        <v>67</v>
      </c>
      <c r="O6573" s="63">
        <v>0.1130564</v>
      </c>
      <c r="P6573" s="63">
        <v>11</v>
      </c>
      <c r="Q6573" s="63">
        <v>1.2781749580960001E-2</v>
      </c>
    </row>
    <row r="6574" spans="1:17">
      <c r="A6574" s="63" t="s">
        <v>79</v>
      </c>
      <c r="B6574" s="63" t="s">
        <v>44</v>
      </c>
      <c r="C6574" s="63" t="s">
        <v>73</v>
      </c>
      <c r="D6574" s="63">
        <v>21</v>
      </c>
      <c r="E6574" s="63">
        <v>1.8150360000000001</v>
      </c>
      <c r="F6574" s="63">
        <v>1.6671769999999999</v>
      </c>
      <c r="G6574" s="63">
        <v>-0.14785860000000001</v>
      </c>
      <c r="H6574" s="63">
        <v>47.9026</v>
      </c>
      <c r="I6574" s="63">
        <v>-0.29274620000000001</v>
      </c>
      <c r="J6574" s="63">
        <v>-0.20714550000000001</v>
      </c>
      <c r="K6574" s="63">
        <v>-0.14785860000000001</v>
      </c>
      <c r="L6574" s="63">
        <v>-8.8571800000000006E-2</v>
      </c>
      <c r="M6574" s="63">
        <v>-2.9710000000000001E-3</v>
      </c>
      <c r="N6574" s="63">
        <v>67</v>
      </c>
      <c r="O6574" s="63">
        <v>0.1130564</v>
      </c>
      <c r="P6574" s="63">
        <v>11</v>
      </c>
      <c r="Q6574" s="63">
        <v>1.2781749580960001E-2</v>
      </c>
    </row>
    <row r="6575" spans="1:17">
      <c r="A6575" s="63" t="s">
        <v>79</v>
      </c>
      <c r="B6575" s="63" t="s">
        <v>44</v>
      </c>
      <c r="C6575" s="63" t="s">
        <v>73</v>
      </c>
      <c r="D6575" s="63">
        <v>22</v>
      </c>
      <c r="E6575" s="63">
        <v>1.6628849999999999</v>
      </c>
      <c r="F6575" s="63">
        <v>1.5145980000000001</v>
      </c>
      <c r="G6575" s="63">
        <v>-0.14828659999999999</v>
      </c>
      <c r="H6575" s="63">
        <v>46.786099999999998</v>
      </c>
      <c r="I6575" s="63">
        <v>-0.2931742</v>
      </c>
      <c r="J6575" s="63">
        <v>-0.20757339999999999</v>
      </c>
      <c r="K6575" s="63">
        <v>-0.14828659999999999</v>
      </c>
      <c r="L6575" s="63">
        <v>-8.8999700000000001E-2</v>
      </c>
      <c r="M6575" s="63">
        <v>-3.3990000000000001E-3</v>
      </c>
      <c r="N6575" s="63">
        <v>67</v>
      </c>
      <c r="O6575" s="63">
        <v>0.1130564</v>
      </c>
      <c r="P6575" s="63">
        <v>11</v>
      </c>
      <c r="Q6575" s="63">
        <v>1.2781749580960001E-2</v>
      </c>
    </row>
    <row r="6576" spans="1:17">
      <c r="A6576" s="63" t="s">
        <v>79</v>
      </c>
      <c r="B6576" s="63" t="s">
        <v>44</v>
      </c>
      <c r="C6576" s="63" t="s">
        <v>73</v>
      </c>
      <c r="D6576" s="63">
        <v>23</v>
      </c>
      <c r="E6576" s="63">
        <v>1.4356249999999999</v>
      </c>
      <c r="F6576" s="63">
        <v>1.295447</v>
      </c>
      <c r="G6576" s="63">
        <v>-0.14017830000000001</v>
      </c>
      <c r="H6576" s="63">
        <v>45.488599999999998</v>
      </c>
      <c r="I6576" s="63">
        <v>-0.28506589999999998</v>
      </c>
      <c r="J6576" s="63">
        <v>-0.19946520000000001</v>
      </c>
      <c r="K6576" s="63">
        <v>-0.14017830000000001</v>
      </c>
      <c r="L6576" s="63">
        <v>-8.0891500000000005E-2</v>
      </c>
      <c r="M6576" s="63">
        <v>4.7092999999999996E-3</v>
      </c>
      <c r="N6576" s="63">
        <v>67</v>
      </c>
      <c r="O6576" s="63">
        <v>0.1130564</v>
      </c>
      <c r="P6576" s="63">
        <v>11</v>
      </c>
      <c r="Q6576" s="63">
        <v>1.2781749580960001E-2</v>
      </c>
    </row>
    <row r="6577" spans="1:17">
      <c r="A6577" s="63" t="s">
        <v>79</v>
      </c>
      <c r="B6577" s="63" t="s">
        <v>44</v>
      </c>
      <c r="C6577" s="63" t="s">
        <v>73</v>
      </c>
      <c r="D6577" s="63">
        <v>24</v>
      </c>
      <c r="E6577" s="63">
        <v>1.1850780000000001</v>
      </c>
      <c r="F6577" s="63">
        <v>1.042986</v>
      </c>
      <c r="G6577" s="63">
        <v>-0.14209160000000001</v>
      </c>
      <c r="H6577" s="63">
        <v>45.077100000000002</v>
      </c>
      <c r="I6577" s="63">
        <v>-0.28697919999999999</v>
      </c>
      <c r="J6577" s="63">
        <v>-0.20137849999999999</v>
      </c>
      <c r="K6577" s="63">
        <v>-0.14209160000000001</v>
      </c>
      <c r="L6577" s="63">
        <v>-8.2804799999999998E-2</v>
      </c>
      <c r="M6577" s="63">
        <v>2.7959999999999999E-3</v>
      </c>
      <c r="N6577" s="63">
        <v>67</v>
      </c>
      <c r="O6577" s="63">
        <v>0.1130564</v>
      </c>
      <c r="P6577" s="63">
        <v>11</v>
      </c>
      <c r="Q6577" s="63">
        <v>1.2781749580960001E-2</v>
      </c>
    </row>
    <row r="6578" spans="1:17">
      <c r="A6578" s="63" t="s">
        <v>79</v>
      </c>
      <c r="B6578" s="63" t="s">
        <v>44</v>
      </c>
      <c r="C6578" s="63" t="s">
        <v>74</v>
      </c>
      <c r="D6578" s="63">
        <v>1</v>
      </c>
      <c r="E6578" s="63">
        <v>1.1362589999999999</v>
      </c>
      <c r="F6578" s="63">
        <v>0.99135519999999999</v>
      </c>
      <c r="G6578" s="63">
        <v>-0.1449037</v>
      </c>
      <c r="H6578" s="63">
        <v>40.5717</v>
      </c>
      <c r="I6578" s="63">
        <v>-0.28979129999999997</v>
      </c>
      <c r="J6578" s="63">
        <v>-0.2041906</v>
      </c>
      <c r="K6578" s="63">
        <v>-0.1449037</v>
      </c>
      <c r="L6578" s="63">
        <v>-8.5616899999999996E-2</v>
      </c>
      <c r="M6578" s="63">
        <v>-1.6099999999999998E-5</v>
      </c>
      <c r="N6578" s="63">
        <v>67</v>
      </c>
      <c r="O6578" s="63">
        <v>0.1130564</v>
      </c>
      <c r="P6578" s="63">
        <v>12</v>
      </c>
      <c r="Q6578" s="63">
        <v>1.2781749580960001E-2</v>
      </c>
    </row>
    <row r="6579" spans="1:17">
      <c r="A6579" s="63" t="s">
        <v>79</v>
      </c>
      <c r="B6579" s="63" t="s">
        <v>44</v>
      </c>
      <c r="C6579" s="63" t="s">
        <v>74</v>
      </c>
      <c r="D6579" s="63">
        <v>2</v>
      </c>
      <c r="E6579" s="63">
        <v>1.0683400000000001</v>
      </c>
      <c r="F6579" s="63">
        <v>0.9075242</v>
      </c>
      <c r="G6579" s="63">
        <v>-0.16081580000000001</v>
      </c>
      <c r="H6579" s="63">
        <v>39.794899999999998</v>
      </c>
      <c r="I6579" s="63">
        <v>-0.30570340000000001</v>
      </c>
      <c r="J6579" s="63">
        <v>-0.22010260000000001</v>
      </c>
      <c r="K6579" s="63">
        <v>-0.16081580000000001</v>
      </c>
      <c r="L6579" s="63">
        <v>-0.10152890000000001</v>
      </c>
      <c r="M6579" s="63">
        <v>-1.59282E-2</v>
      </c>
      <c r="N6579" s="63">
        <v>67</v>
      </c>
      <c r="O6579" s="63">
        <v>0.1130564</v>
      </c>
      <c r="P6579" s="63">
        <v>12</v>
      </c>
      <c r="Q6579" s="63">
        <v>1.2781749580960001E-2</v>
      </c>
    </row>
    <row r="6580" spans="1:17">
      <c r="A6580" s="63" t="s">
        <v>79</v>
      </c>
      <c r="B6580" s="63" t="s">
        <v>44</v>
      </c>
      <c r="C6580" s="63" t="s">
        <v>74</v>
      </c>
      <c r="D6580" s="63">
        <v>3</v>
      </c>
      <c r="E6580" s="63">
        <v>1.0644979999999999</v>
      </c>
      <c r="F6580" s="63">
        <v>0.90810190000000002</v>
      </c>
      <c r="G6580" s="63">
        <v>-0.15639649999999999</v>
      </c>
      <c r="H6580" s="63">
        <v>39.364400000000003</v>
      </c>
      <c r="I6580" s="63">
        <v>-0.3012841</v>
      </c>
      <c r="J6580" s="63">
        <v>-0.21568329999999999</v>
      </c>
      <c r="K6580" s="63">
        <v>-0.15639649999999999</v>
      </c>
      <c r="L6580" s="63">
        <v>-9.7109699999999993E-2</v>
      </c>
      <c r="M6580" s="63">
        <v>-1.1508900000000001E-2</v>
      </c>
      <c r="N6580" s="63">
        <v>67</v>
      </c>
      <c r="O6580" s="63">
        <v>0.1130564</v>
      </c>
      <c r="P6580" s="63">
        <v>12</v>
      </c>
      <c r="Q6580" s="63">
        <v>1.2781749580960001E-2</v>
      </c>
    </row>
    <row r="6581" spans="1:17">
      <c r="A6581" s="63" t="s">
        <v>79</v>
      </c>
      <c r="B6581" s="63" t="s">
        <v>44</v>
      </c>
      <c r="C6581" s="63" t="s">
        <v>74</v>
      </c>
      <c r="D6581" s="63">
        <v>4</v>
      </c>
      <c r="E6581" s="63">
        <v>1.0918650000000001</v>
      </c>
      <c r="F6581" s="63">
        <v>0.93401460000000003</v>
      </c>
      <c r="G6581" s="63">
        <v>-0.1578502</v>
      </c>
      <c r="H6581" s="63">
        <v>38.61</v>
      </c>
      <c r="I6581" s="63">
        <v>-0.3027378</v>
      </c>
      <c r="J6581" s="63">
        <v>-0.217137</v>
      </c>
      <c r="K6581" s="63">
        <v>-0.1578502</v>
      </c>
      <c r="L6581" s="63">
        <v>-9.8563399999999995E-2</v>
      </c>
      <c r="M6581" s="63">
        <v>-1.2962599999999999E-2</v>
      </c>
      <c r="N6581" s="63">
        <v>67</v>
      </c>
      <c r="O6581" s="63">
        <v>0.1130564</v>
      </c>
      <c r="P6581" s="63">
        <v>12</v>
      </c>
      <c r="Q6581" s="63">
        <v>1.2781749580960001E-2</v>
      </c>
    </row>
    <row r="6582" spans="1:17">
      <c r="A6582" s="63" t="s">
        <v>79</v>
      </c>
      <c r="B6582" s="63" t="s">
        <v>44</v>
      </c>
      <c r="C6582" s="63" t="s">
        <v>74</v>
      </c>
      <c r="D6582" s="63">
        <v>5</v>
      </c>
      <c r="E6582" s="63">
        <v>1.1346210000000001</v>
      </c>
      <c r="F6582" s="63">
        <v>0.97752830000000002</v>
      </c>
      <c r="G6582" s="63">
        <v>-0.1570928</v>
      </c>
      <c r="H6582" s="63">
        <v>38.179099999999998</v>
      </c>
      <c r="I6582" s="63">
        <v>-0.30198029999999998</v>
      </c>
      <c r="J6582" s="63">
        <v>-0.21637960000000001</v>
      </c>
      <c r="K6582" s="63">
        <v>-0.1570928</v>
      </c>
      <c r="L6582" s="63">
        <v>-9.7805900000000001E-2</v>
      </c>
      <c r="M6582" s="63">
        <v>-1.2205199999999999E-2</v>
      </c>
      <c r="N6582" s="63">
        <v>67</v>
      </c>
      <c r="O6582" s="63">
        <v>0.1130564</v>
      </c>
      <c r="P6582" s="63">
        <v>12</v>
      </c>
      <c r="Q6582" s="63">
        <v>1.2781749580960001E-2</v>
      </c>
    </row>
    <row r="6583" spans="1:17">
      <c r="A6583" s="63" t="s">
        <v>79</v>
      </c>
      <c r="B6583" s="63" t="s">
        <v>44</v>
      </c>
      <c r="C6583" s="63" t="s">
        <v>74</v>
      </c>
      <c r="D6583" s="63">
        <v>6</v>
      </c>
      <c r="E6583" s="63">
        <v>1.306338</v>
      </c>
      <c r="F6583" s="63">
        <v>1.0711010000000001</v>
      </c>
      <c r="G6583" s="63">
        <v>-0.23523769999999999</v>
      </c>
      <c r="H6583" s="63">
        <v>38.153500000000001</v>
      </c>
      <c r="I6583" s="63">
        <v>-0.3801253</v>
      </c>
      <c r="J6583" s="63">
        <v>-0.29452460000000003</v>
      </c>
      <c r="K6583" s="63">
        <v>-0.23523769999999999</v>
      </c>
      <c r="L6583" s="63">
        <v>-0.17595089999999999</v>
      </c>
      <c r="M6583" s="63">
        <v>-9.0350100000000003E-2</v>
      </c>
      <c r="N6583" s="63">
        <v>67</v>
      </c>
      <c r="O6583" s="63">
        <v>0.1130564</v>
      </c>
      <c r="P6583" s="63">
        <v>12</v>
      </c>
      <c r="Q6583" s="63">
        <v>1.2781749580960001E-2</v>
      </c>
    </row>
    <row r="6584" spans="1:17">
      <c r="A6584" s="63" t="s">
        <v>79</v>
      </c>
      <c r="B6584" s="63" t="s">
        <v>44</v>
      </c>
      <c r="C6584" s="63" t="s">
        <v>74</v>
      </c>
      <c r="D6584" s="63">
        <v>7</v>
      </c>
      <c r="E6584" s="63">
        <v>1.6725129999999999</v>
      </c>
      <c r="F6584" s="63">
        <v>1.473336</v>
      </c>
      <c r="G6584" s="63">
        <v>-0.19917679999999999</v>
      </c>
      <c r="H6584" s="63">
        <v>38.0886</v>
      </c>
      <c r="I6584" s="63">
        <v>-0.34406439999999999</v>
      </c>
      <c r="J6584" s="63">
        <v>-0.25846360000000002</v>
      </c>
      <c r="K6584" s="63">
        <v>-0.19917679999999999</v>
      </c>
      <c r="L6584" s="63">
        <v>-0.13988999999999999</v>
      </c>
      <c r="M6584" s="63">
        <v>-5.4289200000000003E-2</v>
      </c>
      <c r="N6584" s="63">
        <v>67</v>
      </c>
      <c r="O6584" s="63">
        <v>0.1130564</v>
      </c>
      <c r="P6584" s="63">
        <v>12</v>
      </c>
      <c r="Q6584" s="63">
        <v>1.2781749580960001E-2</v>
      </c>
    </row>
    <row r="6585" spans="1:17">
      <c r="A6585" s="63" t="s">
        <v>79</v>
      </c>
      <c r="B6585" s="63" t="s">
        <v>44</v>
      </c>
      <c r="C6585" s="63" t="s">
        <v>74</v>
      </c>
      <c r="D6585" s="63">
        <v>8</v>
      </c>
      <c r="E6585" s="63">
        <v>1.892204</v>
      </c>
      <c r="F6585" s="63">
        <v>1.808252</v>
      </c>
      <c r="G6585" s="63">
        <v>-8.3951799999999993E-2</v>
      </c>
      <c r="H6585" s="63">
        <v>37.971400000000003</v>
      </c>
      <c r="I6585" s="63">
        <v>-0.2288394</v>
      </c>
      <c r="J6585" s="63">
        <v>-0.1432387</v>
      </c>
      <c r="K6585" s="63">
        <v>-8.3951799999999993E-2</v>
      </c>
      <c r="L6585" s="63">
        <v>-2.4664999999999999E-2</v>
      </c>
      <c r="M6585" s="63">
        <v>6.0935799999999998E-2</v>
      </c>
      <c r="N6585" s="63">
        <v>67</v>
      </c>
      <c r="O6585" s="63">
        <v>0.1130564</v>
      </c>
      <c r="P6585" s="63">
        <v>12</v>
      </c>
      <c r="Q6585" s="63">
        <v>1.2781749580960001E-2</v>
      </c>
    </row>
    <row r="6586" spans="1:17">
      <c r="A6586" s="63" t="s">
        <v>79</v>
      </c>
      <c r="B6586" s="63" t="s">
        <v>44</v>
      </c>
      <c r="C6586" s="63" t="s">
        <v>74</v>
      </c>
      <c r="D6586" s="63">
        <v>9</v>
      </c>
      <c r="E6586" s="63">
        <v>1.7643949999999999</v>
      </c>
      <c r="F6586" s="63">
        <v>1.837728</v>
      </c>
      <c r="G6586" s="63">
        <v>7.3333499999999996E-2</v>
      </c>
      <c r="H6586" s="63">
        <v>39.536999999999999</v>
      </c>
      <c r="I6586" s="63">
        <v>-7.1554099999999995E-2</v>
      </c>
      <c r="J6586" s="63">
        <v>1.4046700000000001E-2</v>
      </c>
      <c r="K6586" s="63">
        <v>7.3333499999999996E-2</v>
      </c>
      <c r="L6586" s="63">
        <v>0.1326203</v>
      </c>
      <c r="M6586" s="63">
        <v>0.2182211</v>
      </c>
      <c r="N6586" s="63">
        <v>67</v>
      </c>
      <c r="O6586" s="63">
        <v>0.1130564</v>
      </c>
      <c r="P6586" s="63">
        <v>12</v>
      </c>
      <c r="Q6586" s="63">
        <v>1.2781749580960001E-2</v>
      </c>
    </row>
    <row r="6587" spans="1:17">
      <c r="A6587" s="63" t="s">
        <v>79</v>
      </c>
      <c r="B6587" s="63" t="s">
        <v>44</v>
      </c>
      <c r="C6587" s="63" t="s">
        <v>74</v>
      </c>
      <c r="D6587" s="63">
        <v>10</v>
      </c>
      <c r="E6587" s="63">
        <v>1.698725</v>
      </c>
      <c r="F6587" s="63">
        <v>1.774969</v>
      </c>
      <c r="G6587" s="63">
        <v>7.62438E-2</v>
      </c>
      <c r="H6587" s="63">
        <v>42.694400000000002</v>
      </c>
      <c r="I6587" s="63">
        <v>-6.8643800000000005E-2</v>
      </c>
      <c r="J6587" s="63">
        <v>1.69569E-2</v>
      </c>
      <c r="K6587" s="63">
        <v>7.62438E-2</v>
      </c>
      <c r="L6587" s="63">
        <v>0.1355306</v>
      </c>
      <c r="M6587" s="63">
        <v>0.22113140000000001</v>
      </c>
      <c r="N6587" s="63">
        <v>67</v>
      </c>
      <c r="O6587" s="63">
        <v>0.1130564</v>
      </c>
      <c r="P6587" s="63">
        <v>12</v>
      </c>
      <c r="Q6587" s="63">
        <v>1.2781749580960001E-2</v>
      </c>
    </row>
    <row r="6588" spans="1:17">
      <c r="A6588" s="63" t="s">
        <v>79</v>
      </c>
      <c r="B6588" s="63" t="s">
        <v>44</v>
      </c>
      <c r="C6588" s="63" t="s">
        <v>74</v>
      </c>
      <c r="D6588" s="63">
        <v>11</v>
      </c>
      <c r="E6588" s="63">
        <v>1.585296</v>
      </c>
      <c r="F6588" s="63">
        <v>1.739906</v>
      </c>
      <c r="G6588" s="63">
        <v>0.15461030000000001</v>
      </c>
      <c r="H6588" s="63">
        <v>45.767699999999998</v>
      </c>
      <c r="I6588" s="63">
        <v>9.7227000000000008E-3</v>
      </c>
      <c r="J6588" s="63">
        <v>9.5323400000000003E-2</v>
      </c>
      <c r="K6588" s="63">
        <v>0.15461030000000001</v>
      </c>
      <c r="L6588" s="63">
        <v>0.21389710000000001</v>
      </c>
      <c r="M6588" s="63">
        <v>0.29949789999999998</v>
      </c>
      <c r="N6588" s="63">
        <v>67</v>
      </c>
      <c r="O6588" s="63">
        <v>0.1130564</v>
      </c>
      <c r="P6588" s="63">
        <v>12</v>
      </c>
      <c r="Q6588" s="63">
        <v>1.2781749580960001E-2</v>
      </c>
    </row>
    <row r="6589" spans="1:17">
      <c r="A6589" s="63" t="s">
        <v>79</v>
      </c>
      <c r="B6589" s="63" t="s">
        <v>44</v>
      </c>
      <c r="C6589" s="63" t="s">
        <v>74</v>
      </c>
      <c r="D6589" s="63">
        <v>12</v>
      </c>
      <c r="E6589" s="63">
        <v>1.5201340000000001</v>
      </c>
      <c r="F6589" s="63">
        <v>1.655896</v>
      </c>
      <c r="G6589" s="63">
        <v>0.13576160000000001</v>
      </c>
      <c r="H6589" s="63">
        <v>48.468200000000003</v>
      </c>
      <c r="I6589" s="63">
        <v>-9.1260000000000004E-3</v>
      </c>
      <c r="J6589" s="63">
        <v>7.6474799999999996E-2</v>
      </c>
      <c r="K6589" s="63">
        <v>0.13576160000000001</v>
      </c>
      <c r="L6589" s="63">
        <v>0.19504850000000001</v>
      </c>
      <c r="M6589" s="63">
        <v>0.28064919999999999</v>
      </c>
      <c r="N6589" s="63">
        <v>67</v>
      </c>
      <c r="O6589" s="63">
        <v>0.1130564</v>
      </c>
      <c r="P6589" s="63">
        <v>12</v>
      </c>
      <c r="Q6589" s="63">
        <v>1.2781749580960001E-2</v>
      </c>
    </row>
    <row r="6590" spans="1:17">
      <c r="A6590" s="63" t="s">
        <v>79</v>
      </c>
      <c r="B6590" s="63" t="s">
        <v>44</v>
      </c>
      <c r="C6590" s="63" t="s">
        <v>74</v>
      </c>
      <c r="D6590" s="63">
        <v>13</v>
      </c>
      <c r="E6590" s="63">
        <v>1.366978</v>
      </c>
      <c r="F6590" s="63">
        <v>1.6181410000000001</v>
      </c>
      <c r="G6590" s="63">
        <v>0.25116240000000001</v>
      </c>
      <c r="H6590" s="63">
        <v>50.478299999999997</v>
      </c>
      <c r="I6590" s="63">
        <v>0.1062748</v>
      </c>
      <c r="J6590" s="63">
        <v>0.19187560000000001</v>
      </c>
      <c r="K6590" s="63">
        <v>0.25116240000000001</v>
      </c>
      <c r="L6590" s="63">
        <v>0.31044919999999998</v>
      </c>
      <c r="M6590" s="63">
        <v>0.39605000000000001</v>
      </c>
      <c r="N6590" s="63">
        <v>67</v>
      </c>
      <c r="O6590" s="63">
        <v>0.1130564</v>
      </c>
      <c r="P6590" s="63">
        <v>12</v>
      </c>
      <c r="Q6590" s="63">
        <v>1.2781749580960001E-2</v>
      </c>
    </row>
    <row r="6591" spans="1:17">
      <c r="A6591" s="63" t="s">
        <v>79</v>
      </c>
      <c r="B6591" s="63" t="s">
        <v>44</v>
      </c>
      <c r="C6591" s="63" t="s">
        <v>74</v>
      </c>
      <c r="D6591" s="63">
        <v>14</v>
      </c>
      <c r="E6591" s="63">
        <v>1.243409</v>
      </c>
      <c r="F6591" s="63">
        <v>1.533104</v>
      </c>
      <c r="G6591" s="63">
        <v>0.28969549999999999</v>
      </c>
      <c r="H6591" s="63">
        <v>51.903599999999997</v>
      </c>
      <c r="I6591" s="63">
        <v>0.14480789999999999</v>
      </c>
      <c r="J6591" s="63">
        <v>0.23040869999999999</v>
      </c>
      <c r="K6591" s="63">
        <v>0.28969549999999999</v>
      </c>
      <c r="L6591" s="63">
        <v>0.34898230000000002</v>
      </c>
      <c r="M6591" s="63">
        <v>0.4345831</v>
      </c>
      <c r="N6591" s="63">
        <v>67</v>
      </c>
      <c r="O6591" s="63">
        <v>0.1130564</v>
      </c>
      <c r="P6591" s="63">
        <v>12</v>
      </c>
      <c r="Q6591" s="63">
        <v>1.2781749580960001E-2</v>
      </c>
    </row>
    <row r="6592" spans="1:17">
      <c r="A6592" s="63" t="s">
        <v>79</v>
      </c>
      <c r="B6592" s="63" t="s">
        <v>44</v>
      </c>
      <c r="C6592" s="63" t="s">
        <v>74</v>
      </c>
      <c r="D6592" s="63">
        <v>15</v>
      </c>
      <c r="E6592" s="63">
        <v>1.20729</v>
      </c>
      <c r="F6592" s="63">
        <v>1.4623999999999999</v>
      </c>
      <c r="G6592" s="63">
        <v>0.25511</v>
      </c>
      <c r="H6592" s="63">
        <v>52.718699999999998</v>
      </c>
      <c r="I6592" s="63">
        <v>0.1102224</v>
      </c>
      <c r="J6592" s="63">
        <v>0.1958232</v>
      </c>
      <c r="K6592" s="63">
        <v>0.25511</v>
      </c>
      <c r="L6592" s="63">
        <v>0.31439689999999998</v>
      </c>
      <c r="M6592" s="63">
        <v>0.39999760000000001</v>
      </c>
      <c r="N6592" s="63">
        <v>67</v>
      </c>
      <c r="O6592" s="63">
        <v>0.1130564</v>
      </c>
      <c r="P6592" s="63">
        <v>12</v>
      </c>
      <c r="Q6592" s="63">
        <v>1.2781749580960001E-2</v>
      </c>
    </row>
    <row r="6593" spans="1:17">
      <c r="A6593" s="63" t="s">
        <v>79</v>
      </c>
      <c r="B6593" s="63" t="s">
        <v>44</v>
      </c>
      <c r="C6593" s="63" t="s">
        <v>74</v>
      </c>
      <c r="D6593" s="63">
        <v>16</v>
      </c>
      <c r="E6593" s="63">
        <v>1.2478610000000001</v>
      </c>
      <c r="F6593" s="63">
        <v>1.465374</v>
      </c>
      <c r="G6593" s="63">
        <v>0.21751329999999999</v>
      </c>
      <c r="H6593" s="63">
        <v>52.886099999999999</v>
      </c>
      <c r="I6593" s="63">
        <v>7.2625700000000001E-2</v>
      </c>
      <c r="J6593" s="63">
        <v>0.15822649999999999</v>
      </c>
      <c r="K6593" s="63">
        <v>0.21751329999999999</v>
      </c>
      <c r="L6593" s="63">
        <v>0.2768002</v>
      </c>
      <c r="M6593" s="63">
        <v>0.36240090000000003</v>
      </c>
      <c r="N6593" s="63">
        <v>67</v>
      </c>
      <c r="O6593" s="63">
        <v>0.1130564</v>
      </c>
      <c r="P6593" s="63">
        <v>12</v>
      </c>
      <c r="Q6593" s="63">
        <v>1.2781749580960001E-2</v>
      </c>
    </row>
    <row r="6594" spans="1:17">
      <c r="A6594" s="63" t="s">
        <v>79</v>
      </c>
      <c r="B6594" s="63" t="s">
        <v>44</v>
      </c>
      <c r="C6594" s="63" t="s">
        <v>74</v>
      </c>
      <c r="D6594" s="63">
        <v>17</v>
      </c>
      <c r="E6594" s="63">
        <v>1.371462</v>
      </c>
      <c r="F6594" s="63">
        <v>1.5572790000000001</v>
      </c>
      <c r="G6594" s="63">
        <v>0.18581739999999999</v>
      </c>
      <c r="H6594" s="63">
        <v>51.683300000000003</v>
      </c>
      <c r="I6594" s="63">
        <v>4.0929800000000002E-2</v>
      </c>
      <c r="J6594" s="63">
        <v>0.12653049999999999</v>
      </c>
      <c r="K6594" s="63">
        <v>0.18581739999999999</v>
      </c>
      <c r="L6594" s="63">
        <v>0.24510419999999999</v>
      </c>
      <c r="M6594" s="63">
        <v>0.33070500000000003</v>
      </c>
      <c r="N6594" s="63">
        <v>67</v>
      </c>
      <c r="O6594" s="63">
        <v>0.1130564</v>
      </c>
      <c r="P6594" s="63">
        <v>12</v>
      </c>
      <c r="Q6594" s="63">
        <v>1.2781749580960001E-2</v>
      </c>
    </row>
    <row r="6595" spans="1:17">
      <c r="A6595" s="63" t="s">
        <v>79</v>
      </c>
      <c r="B6595" s="63" t="s">
        <v>44</v>
      </c>
      <c r="C6595" s="63" t="s">
        <v>74</v>
      </c>
      <c r="D6595" s="63">
        <v>18</v>
      </c>
      <c r="E6595" s="63">
        <v>1.765577</v>
      </c>
      <c r="F6595" s="63">
        <v>1.8446290000000001</v>
      </c>
      <c r="G6595" s="63">
        <v>7.9052600000000001E-2</v>
      </c>
      <c r="H6595" s="63">
        <v>49.590499999999999</v>
      </c>
      <c r="I6595" s="63">
        <v>-6.5835000000000005E-2</v>
      </c>
      <c r="J6595" s="63">
        <v>1.9765700000000001E-2</v>
      </c>
      <c r="K6595" s="63">
        <v>7.9052600000000001E-2</v>
      </c>
      <c r="L6595" s="63">
        <v>0.1383394</v>
      </c>
      <c r="M6595" s="63">
        <v>0.22394020000000001</v>
      </c>
      <c r="N6595" s="63">
        <v>67</v>
      </c>
      <c r="O6595" s="63">
        <v>0.1130564</v>
      </c>
      <c r="P6595" s="63">
        <v>12</v>
      </c>
      <c r="Q6595" s="63">
        <v>1.2781749580960001E-2</v>
      </c>
    </row>
    <row r="6596" spans="1:17">
      <c r="A6596" s="63" t="s">
        <v>79</v>
      </c>
      <c r="B6596" s="63" t="s">
        <v>44</v>
      </c>
      <c r="C6596" s="63" t="s">
        <v>74</v>
      </c>
      <c r="D6596" s="63">
        <v>19</v>
      </c>
      <c r="E6596" s="63">
        <v>2.0326209999999998</v>
      </c>
      <c r="F6596" s="63">
        <v>1.9678530000000001</v>
      </c>
      <c r="G6596" s="63">
        <v>-6.4768199999999998E-2</v>
      </c>
      <c r="H6596" s="63">
        <v>47.9163</v>
      </c>
      <c r="I6596" s="63">
        <v>-0.2096558</v>
      </c>
      <c r="J6596" s="63">
        <v>-0.124055</v>
      </c>
      <c r="K6596" s="63">
        <v>-6.4768199999999998E-2</v>
      </c>
      <c r="L6596" s="63">
        <v>-5.4814E-3</v>
      </c>
      <c r="M6596" s="63">
        <v>8.0119399999999993E-2</v>
      </c>
      <c r="N6596" s="63">
        <v>67</v>
      </c>
      <c r="O6596" s="63">
        <v>0.1130564</v>
      </c>
      <c r="P6596" s="63">
        <v>12</v>
      </c>
      <c r="Q6596" s="63">
        <v>1.2781749580960001E-2</v>
      </c>
    </row>
    <row r="6597" spans="1:17">
      <c r="A6597" s="63" t="s">
        <v>79</v>
      </c>
      <c r="B6597" s="63" t="s">
        <v>44</v>
      </c>
      <c r="C6597" s="63" t="s">
        <v>74</v>
      </c>
      <c r="D6597" s="63">
        <v>20</v>
      </c>
      <c r="E6597" s="63">
        <v>2.0501140000000002</v>
      </c>
      <c r="F6597" s="63">
        <v>1.9349460000000001</v>
      </c>
      <c r="G6597" s="63">
        <v>-0.1151683</v>
      </c>
      <c r="H6597" s="63">
        <v>46.421500000000002</v>
      </c>
      <c r="I6597" s="63">
        <v>-0.26005590000000001</v>
      </c>
      <c r="J6597" s="63">
        <v>-0.1744552</v>
      </c>
      <c r="K6597" s="63">
        <v>-0.1151683</v>
      </c>
      <c r="L6597" s="63">
        <v>-5.5881500000000001E-2</v>
      </c>
      <c r="M6597" s="63">
        <v>2.9719300000000001E-2</v>
      </c>
      <c r="N6597" s="63">
        <v>67</v>
      </c>
      <c r="O6597" s="63">
        <v>0.1130564</v>
      </c>
      <c r="P6597" s="63">
        <v>12</v>
      </c>
      <c r="Q6597" s="63">
        <v>1.2781749580960001E-2</v>
      </c>
    </row>
    <row r="6598" spans="1:17">
      <c r="A6598" s="63" t="s">
        <v>79</v>
      </c>
      <c r="B6598" s="63" t="s">
        <v>44</v>
      </c>
      <c r="C6598" s="63" t="s">
        <v>74</v>
      </c>
      <c r="D6598" s="63">
        <v>21</v>
      </c>
      <c r="E6598" s="63">
        <v>2.0267689999999998</v>
      </c>
      <c r="F6598" s="63">
        <v>1.8789100000000001</v>
      </c>
      <c r="G6598" s="63">
        <v>-0.14785870000000001</v>
      </c>
      <c r="H6598" s="63">
        <v>44.6736</v>
      </c>
      <c r="I6598" s="63">
        <v>-0.29274630000000001</v>
      </c>
      <c r="J6598" s="63">
        <v>-0.20714560000000001</v>
      </c>
      <c r="K6598" s="63">
        <v>-0.14785870000000001</v>
      </c>
      <c r="L6598" s="63">
        <v>-8.8571899999999995E-2</v>
      </c>
      <c r="M6598" s="63">
        <v>-2.9711E-3</v>
      </c>
      <c r="N6598" s="63">
        <v>67</v>
      </c>
      <c r="O6598" s="63">
        <v>0.1130564</v>
      </c>
      <c r="P6598" s="63">
        <v>12</v>
      </c>
      <c r="Q6598" s="63">
        <v>1.2781749580960001E-2</v>
      </c>
    </row>
    <row r="6599" spans="1:17">
      <c r="A6599" s="63" t="s">
        <v>79</v>
      </c>
      <c r="B6599" s="63" t="s">
        <v>44</v>
      </c>
      <c r="C6599" s="63" t="s">
        <v>74</v>
      </c>
      <c r="D6599" s="63">
        <v>22</v>
      </c>
      <c r="E6599" s="63">
        <v>1.852171</v>
      </c>
      <c r="F6599" s="63">
        <v>1.7038850000000001</v>
      </c>
      <c r="G6599" s="63">
        <v>-0.14828649999999999</v>
      </c>
      <c r="H6599" s="63">
        <v>43.417299999999997</v>
      </c>
      <c r="I6599" s="63">
        <v>-0.29317409999999999</v>
      </c>
      <c r="J6599" s="63">
        <v>-0.20757329999999999</v>
      </c>
      <c r="K6599" s="63">
        <v>-0.14828649999999999</v>
      </c>
      <c r="L6599" s="63">
        <v>-8.8999599999999998E-2</v>
      </c>
      <c r="M6599" s="63">
        <v>-3.3988999999999998E-3</v>
      </c>
      <c r="N6599" s="63">
        <v>67</v>
      </c>
      <c r="O6599" s="63">
        <v>0.1130564</v>
      </c>
      <c r="P6599" s="63">
        <v>12</v>
      </c>
      <c r="Q6599" s="63">
        <v>1.2781749580960001E-2</v>
      </c>
    </row>
    <row r="6600" spans="1:17">
      <c r="A6600" s="63" t="s">
        <v>79</v>
      </c>
      <c r="B6600" s="63" t="s">
        <v>44</v>
      </c>
      <c r="C6600" s="63" t="s">
        <v>74</v>
      </c>
      <c r="D6600" s="63">
        <v>23</v>
      </c>
      <c r="E6600" s="63">
        <v>1.6067720000000001</v>
      </c>
      <c r="F6600" s="63">
        <v>1.466594</v>
      </c>
      <c r="G6600" s="63">
        <v>-0.14017840000000001</v>
      </c>
      <c r="H6600" s="63">
        <v>42.401699999999998</v>
      </c>
      <c r="I6600" s="63">
        <v>-0.28506599999999999</v>
      </c>
      <c r="J6600" s="63">
        <v>-0.19946530000000001</v>
      </c>
      <c r="K6600" s="63">
        <v>-0.14017840000000001</v>
      </c>
      <c r="L6600" s="63">
        <v>-8.0891599999999994E-2</v>
      </c>
      <c r="M6600" s="63">
        <v>4.7092000000000002E-3</v>
      </c>
      <c r="N6600" s="63">
        <v>67</v>
      </c>
      <c r="O6600" s="63">
        <v>0.1130564</v>
      </c>
      <c r="P6600" s="63">
        <v>12</v>
      </c>
      <c r="Q6600" s="63">
        <v>1.2781749580960001E-2</v>
      </c>
    </row>
    <row r="6601" spans="1:17">
      <c r="A6601" s="63" t="s">
        <v>79</v>
      </c>
      <c r="B6601" s="63" t="s">
        <v>44</v>
      </c>
      <c r="C6601" s="63" t="s">
        <v>74</v>
      </c>
      <c r="D6601" s="63">
        <v>24</v>
      </c>
      <c r="E6601" s="63">
        <v>1.3269629999999999</v>
      </c>
      <c r="F6601" s="63">
        <v>1.184871</v>
      </c>
      <c r="G6601" s="63">
        <v>-0.14209160000000001</v>
      </c>
      <c r="H6601" s="63">
        <v>41.5334</v>
      </c>
      <c r="I6601" s="63">
        <v>-0.28697919999999999</v>
      </c>
      <c r="J6601" s="63">
        <v>-0.20137849999999999</v>
      </c>
      <c r="K6601" s="63">
        <v>-0.14209160000000001</v>
      </c>
      <c r="L6601" s="63">
        <v>-8.2804799999999998E-2</v>
      </c>
      <c r="M6601" s="63">
        <v>2.7959999999999999E-3</v>
      </c>
      <c r="N6601" s="63">
        <v>67</v>
      </c>
      <c r="O6601" s="63">
        <v>0.1130564</v>
      </c>
      <c r="P6601" s="63">
        <v>12</v>
      </c>
      <c r="Q6601" s="63">
        <v>1.2781749580960001E-2</v>
      </c>
    </row>
    <row r="6602" spans="1:17">
      <c r="A6602" s="63" t="s">
        <v>79</v>
      </c>
      <c r="B6602" s="63" t="s">
        <v>58</v>
      </c>
      <c r="C6602" s="63" t="s">
        <v>45</v>
      </c>
      <c r="D6602" s="63">
        <v>1</v>
      </c>
      <c r="E6602" s="63">
        <v>1.2259370000000001</v>
      </c>
      <c r="F6602" s="63">
        <v>0.99978140000000004</v>
      </c>
      <c r="G6602" s="63">
        <v>-0.2261561</v>
      </c>
      <c r="H6602" s="63">
        <v>73.272400000000005</v>
      </c>
      <c r="I6602" s="63">
        <v>-0.37104369999999998</v>
      </c>
      <c r="J6602" s="63">
        <v>-0.2854429</v>
      </c>
      <c r="K6602" s="63">
        <v>-0.2261561</v>
      </c>
      <c r="L6602" s="63">
        <v>-0.1668692</v>
      </c>
      <c r="M6602" s="63">
        <v>-8.1268499999999994E-2</v>
      </c>
      <c r="N6602" s="63">
        <v>67</v>
      </c>
      <c r="O6602" s="63">
        <v>0.1130564</v>
      </c>
      <c r="P6602" s="63">
        <v>7</v>
      </c>
      <c r="Q6602" s="63">
        <v>1.2781749580960001E-2</v>
      </c>
    </row>
    <row r="6603" spans="1:17">
      <c r="A6603" s="63" t="s">
        <v>79</v>
      </c>
      <c r="B6603" s="63" t="s">
        <v>58</v>
      </c>
      <c r="C6603" s="63" t="s">
        <v>45</v>
      </c>
      <c r="D6603" s="63">
        <v>2</v>
      </c>
      <c r="E6603" s="63">
        <v>1.1086910000000001</v>
      </c>
      <c r="F6603" s="63">
        <v>0.87007369999999995</v>
      </c>
      <c r="G6603" s="63">
        <v>-0.23861679999999999</v>
      </c>
      <c r="H6603" s="63">
        <v>68.884299999999996</v>
      </c>
      <c r="I6603" s="63">
        <v>-0.38350440000000002</v>
      </c>
      <c r="J6603" s="63">
        <v>-0.29790369999999999</v>
      </c>
      <c r="K6603" s="63">
        <v>-0.23861679999999999</v>
      </c>
      <c r="L6603" s="63">
        <v>-0.17932999999999999</v>
      </c>
      <c r="M6603" s="63">
        <v>-9.3729199999999999E-2</v>
      </c>
      <c r="N6603" s="63">
        <v>67</v>
      </c>
      <c r="O6603" s="63">
        <v>0.1130564</v>
      </c>
      <c r="P6603" s="63">
        <v>7</v>
      </c>
      <c r="Q6603" s="63">
        <v>1.2781749580960001E-2</v>
      </c>
    </row>
    <row r="6604" spans="1:17">
      <c r="A6604" s="63" t="s">
        <v>79</v>
      </c>
      <c r="B6604" s="63" t="s">
        <v>58</v>
      </c>
      <c r="C6604" s="63" t="s">
        <v>45</v>
      </c>
      <c r="D6604" s="63">
        <v>3</v>
      </c>
      <c r="E6604" s="63">
        <v>1.033625</v>
      </c>
      <c r="F6604" s="63">
        <v>0.80379929999999999</v>
      </c>
      <c r="G6604" s="63">
        <v>-0.22982530000000001</v>
      </c>
      <c r="H6604" s="63">
        <v>66.406700000000001</v>
      </c>
      <c r="I6604" s="63">
        <v>-0.37471290000000002</v>
      </c>
      <c r="J6604" s="63">
        <v>-0.28911209999999998</v>
      </c>
      <c r="K6604" s="63">
        <v>-0.22982530000000001</v>
      </c>
      <c r="L6604" s="63">
        <v>-0.17053840000000001</v>
      </c>
      <c r="M6604" s="63">
        <v>-8.4937700000000005E-2</v>
      </c>
      <c r="N6604" s="63">
        <v>67</v>
      </c>
      <c r="O6604" s="63">
        <v>0.1130564</v>
      </c>
      <c r="P6604" s="63">
        <v>7</v>
      </c>
      <c r="Q6604" s="63">
        <v>1.2781749580960001E-2</v>
      </c>
    </row>
    <row r="6605" spans="1:17">
      <c r="A6605" s="63" t="s">
        <v>79</v>
      </c>
      <c r="B6605" s="63" t="s">
        <v>58</v>
      </c>
      <c r="C6605" s="63" t="s">
        <v>45</v>
      </c>
      <c r="D6605" s="63">
        <v>4</v>
      </c>
      <c r="E6605" s="63">
        <v>1.014505</v>
      </c>
      <c r="F6605" s="63">
        <v>0.80461260000000001</v>
      </c>
      <c r="G6605" s="63">
        <v>-0.20989250000000001</v>
      </c>
      <c r="H6605" s="63">
        <v>65.294799999999995</v>
      </c>
      <c r="I6605" s="63">
        <v>-0.35477999999999998</v>
      </c>
      <c r="J6605" s="63">
        <v>-0.26917930000000001</v>
      </c>
      <c r="K6605" s="63">
        <v>-0.20989250000000001</v>
      </c>
      <c r="L6605" s="63">
        <v>-0.15060560000000001</v>
      </c>
      <c r="M6605" s="63">
        <v>-6.5004900000000004E-2</v>
      </c>
      <c r="N6605" s="63">
        <v>67</v>
      </c>
      <c r="O6605" s="63">
        <v>0.1130564</v>
      </c>
      <c r="P6605" s="63">
        <v>7</v>
      </c>
      <c r="Q6605" s="63">
        <v>1.2781749580960001E-2</v>
      </c>
    </row>
    <row r="6606" spans="1:17">
      <c r="A6606" s="63" t="s">
        <v>79</v>
      </c>
      <c r="B6606" s="63" t="s">
        <v>58</v>
      </c>
      <c r="C6606" s="63" t="s">
        <v>45</v>
      </c>
      <c r="D6606" s="63">
        <v>5</v>
      </c>
      <c r="E6606" s="63">
        <v>1.021577</v>
      </c>
      <c r="F6606" s="63">
        <v>0.80647959999999996</v>
      </c>
      <c r="G6606" s="63">
        <v>-0.21509700000000001</v>
      </c>
      <c r="H6606" s="63">
        <v>64.671599999999998</v>
      </c>
      <c r="I6606" s="63">
        <v>-0.35998459999999999</v>
      </c>
      <c r="J6606" s="63">
        <v>-0.27438380000000001</v>
      </c>
      <c r="K6606" s="63">
        <v>-0.21509700000000001</v>
      </c>
      <c r="L6606" s="63">
        <v>-0.15581020000000001</v>
      </c>
      <c r="M6606" s="63">
        <v>-7.0209400000000005E-2</v>
      </c>
      <c r="N6606" s="63">
        <v>67</v>
      </c>
      <c r="O6606" s="63">
        <v>0.1130564</v>
      </c>
      <c r="P6606" s="63">
        <v>7</v>
      </c>
      <c r="Q6606" s="63">
        <v>1.2781749580960001E-2</v>
      </c>
    </row>
    <row r="6607" spans="1:17">
      <c r="A6607" s="63" t="s">
        <v>79</v>
      </c>
      <c r="B6607" s="63" t="s">
        <v>58</v>
      </c>
      <c r="C6607" s="63" t="s">
        <v>45</v>
      </c>
      <c r="D6607" s="63">
        <v>6</v>
      </c>
      <c r="E6607" s="63">
        <v>1.1116919999999999</v>
      </c>
      <c r="F6607" s="63">
        <v>0.84473430000000005</v>
      </c>
      <c r="G6607" s="63">
        <v>-0.26695819999999998</v>
      </c>
      <c r="H6607" s="63">
        <v>64.292900000000003</v>
      </c>
      <c r="I6607" s="63">
        <v>-0.41184579999999998</v>
      </c>
      <c r="J6607" s="63">
        <v>-0.32624500000000001</v>
      </c>
      <c r="K6607" s="63">
        <v>-0.26695819999999998</v>
      </c>
      <c r="L6607" s="63">
        <v>-0.2076713</v>
      </c>
      <c r="M6607" s="63">
        <v>-0.1220706</v>
      </c>
      <c r="N6607" s="63">
        <v>67</v>
      </c>
      <c r="O6607" s="63">
        <v>0.1130564</v>
      </c>
      <c r="P6607" s="63">
        <v>7</v>
      </c>
      <c r="Q6607" s="63">
        <v>1.2781749580960001E-2</v>
      </c>
    </row>
    <row r="6608" spans="1:17">
      <c r="A6608" s="63" t="s">
        <v>79</v>
      </c>
      <c r="B6608" s="63" t="s">
        <v>58</v>
      </c>
      <c r="C6608" s="63" t="s">
        <v>45</v>
      </c>
      <c r="D6608" s="63">
        <v>7</v>
      </c>
      <c r="E6608" s="63">
        <v>1.3059019999999999</v>
      </c>
      <c r="F6608" s="63">
        <v>1.033301</v>
      </c>
      <c r="G6608" s="63">
        <v>-0.27260089999999998</v>
      </c>
      <c r="H6608" s="63">
        <v>64.180999999999997</v>
      </c>
      <c r="I6608" s="63">
        <v>-0.41748849999999998</v>
      </c>
      <c r="J6608" s="63">
        <v>-0.33188770000000001</v>
      </c>
      <c r="K6608" s="63">
        <v>-0.27260089999999998</v>
      </c>
      <c r="L6608" s="63">
        <v>-0.21331410000000001</v>
      </c>
      <c r="M6608" s="63">
        <v>-0.1277133</v>
      </c>
      <c r="N6608" s="63">
        <v>67</v>
      </c>
      <c r="O6608" s="63">
        <v>0.1130564</v>
      </c>
      <c r="P6608" s="63">
        <v>7</v>
      </c>
      <c r="Q6608" s="63">
        <v>1.2781749580960001E-2</v>
      </c>
    </row>
    <row r="6609" spans="1:17">
      <c r="A6609" s="63" t="s">
        <v>79</v>
      </c>
      <c r="B6609" s="63" t="s">
        <v>58</v>
      </c>
      <c r="C6609" s="63" t="s">
        <v>45</v>
      </c>
      <c r="D6609" s="63">
        <v>8</v>
      </c>
      <c r="E6609" s="63">
        <v>1.3775550000000001</v>
      </c>
      <c r="F6609" s="63">
        <v>1.1331869999999999</v>
      </c>
      <c r="G6609" s="63">
        <v>-0.24436749999999999</v>
      </c>
      <c r="H6609" s="63">
        <v>68.048500000000004</v>
      </c>
      <c r="I6609" s="63">
        <v>-0.38925510000000002</v>
      </c>
      <c r="J6609" s="63">
        <v>-0.30365429999999999</v>
      </c>
      <c r="K6609" s="63">
        <v>-0.24436749999999999</v>
      </c>
      <c r="L6609" s="63">
        <v>-0.18508060000000001</v>
      </c>
      <c r="M6609" s="63">
        <v>-9.9479899999999996E-2</v>
      </c>
      <c r="N6609" s="63">
        <v>67</v>
      </c>
      <c r="O6609" s="63">
        <v>0.1130564</v>
      </c>
      <c r="P6609" s="63">
        <v>7</v>
      </c>
      <c r="Q6609" s="63">
        <v>1.2781749580960001E-2</v>
      </c>
    </row>
    <row r="6610" spans="1:17">
      <c r="A6610" s="63" t="s">
        <v>79</v>
      </c>
      <c r="B6610" s="63" t="s">
        <v>58</v>
      </c>
      <c r="C6610" s="63" t="s">
        <v>45</v>
      </c>
      <c r="D6610" s="63">
        <v>9</v>
      </c>
      <c r="E6610" s="63">
        <v>1.368452</v>
      </c>
      <c r="F6610" s="63">
        <v>1.2816129999999999</v>
      </c>
      <c r="G6610" s="63">
        <v>-8.6839399999999997E-2</v>
      </c>
      <c r="H6610" s="63">
        <v>74.149299999999997</v>
      </c>
      <c r="I6610" s="63">
        <v>-0.23172699999999999</v>
      </c>
      <c r="J6610" s="63">
        <v>-0.14612629999999999</v>
      </c>
      <c r="K6610" s="63">
        <v>-8.6839399999999997E-2</v>
      </c>
      <c r="L6610" s="63">
        <v>-2.75526E-2</v>
      </c>
      <c r="M6610" s="63">
        <v>5.8048200000000001E-2</v>
      </c>
      <c r="N6610" s="63">
        <v>67</v>
      </c>
      <c r="O6610" s="63">
        <v>0.1130564</v>
      </c>
      <c r="P6610" s="63">
        <v>7</v>
      </c>
      <c r="Q6610" s="63">
        <v>1.2781749580960001E-2</v>
      </c>
    </row>
    <row r="6611" spans="1:17">
      <c r="A6611" s="63" t="s">
        <v>79</v>
      </c>
      <c r="B6611" s="63" t="s">
        <v>58</v>
      </c>
      <c r="C6611" s="63" t="s">
        <v>45</v>
      </c>
      <c r="D6611" s="63">
        <v>10</v>
      </c>
      <c r="E6611" s="63">
        <v>1.3682000000000001</v>
      </c>
      <c r="F6611" s="63">
        <v>1.2870239999999999</v>
      </c>
      <c r="G6611" s="63">
        <v>-8.1175300000000006E-2</v>
      </c>
      <c r="H6611" s="63">
        <v>79.880600000000001</v>
      </c>
      <c r="I6611" s="63">
        <v>-0.22606290000000001</v>
      </c>
      <c r="J6611" s="63">
        <v>-0.14046220000000001</v>
      </c>
      <c r="K6611" s="63">
        <v>-8.1175300000000006E-2</v>
      </c>
      <c r="L6611" s="63">
        <v>-2.1888500000000002E-2</v>
      </c>
      <c r="M6611" s="63">
        <v>6.3712299999999999E-2</v>
      </c>
      <c r="N6611" s="63">
        <v>67</v>
      </c>
      <c r="O6611" s="63">
        <v>0.1130564</v>
      </c>
      <c r="P6611" s="63">
        <v>7</v>
      </c>
      <c r="Q6611" s="63">
        <v>1.2781749580960001E-2</v>
      </c>
    </row>
    <row r="6612" spans="1:17">
      <c r="A6612" s="63" t="s">
        <v>79</v>
      </c>
      <c r="B6612" s="63" t="s">
        <v>58</v>
      </c>
      <c r="C6612" s="63" t="s">
        <v>45</v>
      </c>
      <c r="D6612" s="63">
        <v>11</v>
      </c>
      <c r="E6612" s="63">
        <v>1.2870170000000001</v>
      </c>
      <c r="F6612" s="63">
        <v>1.3964350000000001</v>
      </c>
      <c r="G6612" s="63">
        <v>0.1094176</v>
      </c>
      <c r="H6612" s="63">
        <v>85.360100000000003</v>
      </c>
      <c r="I6612" s="63">
        <v>-3.5470000000000002E-2</v>
      </c>
      <c r="J6612" s="63">
        <v>5.01307E-2</v>
      </c>
      <c r="K6612" s="63">
        <v>0.1094176</v>
      </c>
      <c r="L6612" s="63">
        <v>0.1687044</v>
      </c>
      <c r="M6612" s="63">
        <v>0.25430520000000001</v>
      </c>
      <c r="N6612" s="63">
        <v>67</v>
      </c>
      <c r="O6612" s="63">
        <v>0.1130564</v>
      </c>
      <c r="P6612" s="63">
        <v>7</v>
      </c>
      <c r="Q6612" s="63">
        <v>1.2781749580960001E-2</v>
      </c>
    </row>
    <row r="6613" spans="1:17">
      <c r="A6613" s="63" t="s">
        <v>79</v>
      </c>
      <c r="B6613" s="63" t="s">
        <v>58</v>
      </c>
      <c r="C6613" s="63" t="s">
        <v>45</v>
      </c>
      <c r="D6613" s="63">
        <v>12</v>
      </c>
      <c r="E6613" s="63">
        <v>1.2772650000000001</v>
      </c>
      <c r="F6613" s="63">
        <v>1.618441</v>
      </c>
      <c r="G6613" s="63">
        <v>0.34117570000000003</v>
      </c>
      <c r="H6613" s="63">
        <v>90.085800000000006</v>
      </c>
      <c r="I6613" s="63">
        <v>0.19628809999999999</v>
      </c>
      <c r="J6613" s="63">
        <v>0.28188879999999999</v>
      </c>
      <c r="K6613" s="63">
        <v>0.34117570000000003</v>
      </c>
      <c r="L6613" s="63">
        <v>0.4004625</v>
      </c>
      <c r="M6613" s="63">
        <v>0.48606329999999998</v>
      </c>
      <c r="N6613" s="63">
        <v>67</v>
      </c>
      <c r="O6613" s="63">
        <v>0.1130564</v>
      </c>
      <c r="P6613" s="63">
        <v>7</v>
      </c>
      <c r="Q6613" s="63">
        <v>1.2781749580960001E-2</v>
      </c>
    </row>
    <row r="6614" spans="1:17">
      <c r="A6614" s="63" t="s">
        <v>79</v>
      </c>
      <c r="B6614" s="63" t="s">
        <v>58</v>
      </c>
      <c r="C6614" s="63" t="s">
        <v>45</v>
      </c>
      <c r="D6614" s="63">
        <v>13</v>
      </c>
      <c r="E6614" s="63">
        <v>1.1804140000000001</v>
      </c>
      <c r="F6614" s="63">
        <v>1.8647609999999999</v>
      </c>
      <c r="G6614" s="63">
        <v>0.68434660000000003</v>
      </c>
      <c r="H6614" s="63">
        <v>93.830200000000005</v>
      </c>
      <c r="I6614" s="63">
        <v>0.53945900000000002</v>
      </c>
      <c r="J6614" s="63">
        <v>0.6250597</v>
      </c>
      <c r="K6614" s="63">
        <v>0.68434660000000003</v>
      </c>
      <c r="L6614" s="63">
        <v>0.7436334</v>
      </c>
      <c r="M6614" s="63">
        <v>0.82923409999999997</v>
      </c>
      <c r="N6614" s="63">
        <v>67</v>
      </c>
      <c r="O6614" s="63">
        <v>0.1130564</v>
      </c>
      <c r="P6614" s="63">
        <v>7</v>
      </c>
      <c r="Q6614" s="63">
        <v>1.2781749580960001E-2</v>
      </c>
    </row>
    <row r="6615" spans="1:17">
      <c r="A6615" s="63" t="s">
        <v>79</v>
      </c>
      <c r="B6615" s="63" t="s">
        <v>58</v>
      </c>
      <c r="C6615" s="63" t="s">
        <v>45</v>
      </c>
      <c r="D6615" s="63">
        <v>14</v>
      </c>
      <c r="E6615" s="63">
        <v>1.2971889999999999</v>
      </c>
      <c r="F6615" s="63">
        <v>2.2173609999999999</v>
      </c>
      <c r="G6615" s="63">
        <v>0.9201722</v>
      </c>
      <c r="H6615" s="63">
        <v>97.076499999999996</v>
      </c>
      <c r="I6615" s="63">
        <v>0.77528459999999999</v>
      </c>
      <c r="J6615" s="63">
        <v>0.86088540000000002</v>
      </c>
      <c r="K6615" s="63">
        <v>0.9201722</v>
      </c>
      <c r="L6615" s="63">
        <v>0.97945899999999997</v>
      </c>
      <c r="M6615" s="63">
        <v>1.0650599999999999</v>
      </c>
      <c r="N6615" s="63">
        <v>67</v>
      </c>
      <c r="O6615" s="63">
        <v>0.1130564</v>
      </c>
      <c r="P6615" s="63">
        <v>7</v>
      </c>
      <c r="Q6615" s="63">
        <v>1.2781749580960001E-2</v>
      </c>
    </row>
    <row r="6616" spans="1:17">
      <c r="A6616" s="63" t="s">
        <v>79</v>
      </c>
      <c r="B6616" s="63" t="s">
        <v>58</v>
      </c>
      <c r="C6616" s="63" t="s">
        <v>45</v>
      </c>
      <c r="D6616" s="63">
        <v>15</v>
      </c>
      <c r="E6616" s="63">
        <v>1.451103</v>
      </c>
      <c r="F6616" s="63">
        <v>2.5020410000000002</v>
      </c>
      <c r="G6616" s="63">
        <v>1.050937</v>
      </c>
      <c r="H6616" s="63">
        <v>99.195899999999995</v>
      </c>
      <c r="I6616" s="63">
        <v>0.90604980000000002</v>
      </c>
      <c r="J6616" s="63">
        <v>0.99165060000000005</v>
      </c>
      <c r="K6616" s="63">
        <v>1.050937</v>
      </c>
      <c r="L6616" s="63">
        <v>1.1102240000000001</v>
      </c>
      <c r="M6616" s="63">
        <v>1.1958249999999999</v>
      </c>
      <c r="N6616" s="63">
        <v>67</v>
      </c>
      <c r="O6616" s="63">
        <v>0.1130564</v>
      </c>
      <c r="P6616" s="63">
        <v>7</v>
      </c>
      <c r="Q6616" s="63">
        <v>1.2781749580960001E-2</v>
      </c>
    </row>
    <row r="6617" spans="1:17">
      <c r="A6617" s="63" t="s">
        <v>79</v>
      </c>
      <c r="B6617" s="63" t="s">
        <v>58</v>
      </c>
      <c r="C6617" s="63" t="s">
        <v>45</v>
      </c>
      <c r="D6617" s="63">
        <v>16</v>
      </c>
      <c r="E6617" s="63">
        <v>1.7155450000000001</v>
      </c>
      <c r="F6617" s="63">
        <v>2.8106770000000001</v>
      </c>
      <c r="G6617" s="63">
        <v>1.095132</v>
      </c>
      <c r="H6617" s="63">
        <v>100.93300000000001</v>
      </c>
      <c r="I6617" s="63">
        <v>0.95024410000000004</v>
      </c>
      <c r="J6617" s="63">
        <v>1.0358449999999999</v>
      </c>
      <c r="K6617" s="63">
        <v>1.095132</v>
      </c>
      <c r="L6617" s="63">
        <v>1.1544179999999999</v>
      </c>
      <c r="M6617" s="63">
        <v>1.240019</v>
      </c>
      <c r="N6617" s="63">
        <v>67</v>
      </c>
      <c r="O6617" s="63">
        <v>0.1130564</v>
      </c>
      <c r="P6617" s="63">
        <v>7</v>
      </c>
      <c r="Q6617" s="63">
        <v>1.2781749580960001E-2</v>
      </c>
    </row>
    <row r="6618" spans="1:17">
      <c r="A6618" s="63" t="s">
        <v>79</v>
      </c>
      <c r="B6618" s="63" t="s">
        <v>58</v>
      </c>
      <c r="C6618" s="63" t="s">
        <v>45</v>
      </c>
      <c r="D6618" s="63">
        <v>17</v>
      </c>
      <c r="E6618" s="63">
        <v>1.9183380000000001</v>
      </c>
      <c r="F6618" s="63">
        <v>3.0048379999999999</v>
      </c>
      <c r="G6618" s="63">
        <v>1.0865</v>
      </c>
      <c r="H6618" s="63">
        <v>101.455</v>
      </c>
      <c r="I6618" s="63">
        <v>0.94161240000000002</v>
      </c>
      <c r="J6618" s="63">
        <v>1.0272129999999999</v>
      </c>
      <c r="K6618" s="63">
        <v>1.0865</v>
      </c>
      <c r="L6618" s="63">
        <v>1.1457870000000001</v>
      </c>
      <c r="M6618" s="63">
        <v>1.231387</v>
      </c>
      <c r="N6618" s="63">
        <v>67</v>
      </c>
      <c r="O6618" s="63">
        <v>0.1130564</v>
      </c>
      <c r="P6618" s="63">
        <v>7</v>
      </c>
      <c r="Q6618" s="63">
        <v>1.2781749580960001E-2</v>
      </c>
    </row>
    <row r="6619" spans="1:17">
      <c r="A6619" s="63" t="s">
        <v>79</v>
      </c>
      <c r="B6619" s="63" t="s">
        <v>58</v>
      </c>
      <c r="C6619" s="63" t="s">
        <v>45</v>
      </c>
      <c r="D6619" s="63">
        <v>18</v>
      </c>
      <c r="E6619" s="63">
        <v>2.0863230000000001</v>
      </c>
      <c r="F6619" s="63">
        <v>3.1214379999999999</v>
      </c>
      <c r="G6619" s="63">
        <v>1.035115</v>
      </c>
      <c r="H6619" s="63">
        <v>101.05800000000001</v>
      </c>
      <c r="I6619" s="63">
        <v>0.89022699999999999</v>
      </c>
      <c r="J6619" s="63">
        <v>0.97582769999999996</v>
      </c>
      <c r="K6619" s="63">
        <v>1.035115</v>
      </c>
      <c r="L6619" s="63">
        <v>1.094401</v>
      </c>
      <c r="M6619" s="63">
        <v>1.180002</v>
      </c>
      <c r="N6619" s="63">
        <v>67</v>
      </c>
      <c r="O6619" s="63">
        <v>0.1130564</v>
      </c>
      <c r="P6619" s="63">
        <v>7</v>
      </c>
      <c r="Q6619" s="63">
        <v>1.2781749580960001E-2</v>
      </c>
    </row>
    <row r="6620" spans="1:17">
      <c r="A6620" s="63" t="s">
        <v>79</v>
      </c>
      <c r="B6620" s="63" t="s">
        <v>58</v>
      </c>
      <c r="C6620" s="63" t="s">
        <v>45</v>
      </c>
      <c r="D6620" s="63">
        <v>19</v>
      </c>
      <c r="E6620" s="63">
        <v>2.4075329999999999</v>
      </c>
      <c r="F6620" s="63">
        <v>2.9582139999999999</v>
      </c>
      <c r="G6620" s="63">
        <v>0.55068059999999996</v>
      </c>
      <c r="H6620" s="63">
        <v>98.884299999999996</v>
      </c>
      <c r="I6620" s="63">
        <v>0.40579300000000001</v>
      </c>
      <c r="J6620" s="63">
        <v>0.49139379999999999</v>
      </c>
      <c r="K6620" s="63">
        <v>0.55068059999999996</v>
      </c>
      <c r="L6620" s="63">
        <v>0.6099675</v>
      </c>
      <c r="M6620" s="63">
        <v>0.69556819999999997</v>
      </c>
      <c r="N6620" s="63">
        <v>67</v>
      </c>
      <c r="O6620" s="63">
        <v>0.1130564</v>
      </c>
      <c r="P6620" s="63">
        <v>7</v>
      </c>
      <c r="Q6620" s="63">
        <v>1.2781749580960001E-2</v>
      </c>
    </row>
    <row r="6621" spans="1:17">
      <c r="A6621" s="63" t="s">
        <v>79</v>
      </c>
      <c r="B6621" s="63" t="s">
        <v>58</v>
      </c>
      <c r="C6621" s="63" t="s">
        <v>45</v>
      </c>
      <c r="D6621" s="63">
        <v>20</v>
      </c>
      <c r="E6621" s="63">
        <v>2.529928</v>
      </c>
      <c r="F6621" s="63">
        <v>2.6862430000000002</v>
      </c>
      <c r="G6621" s="63">
        <v>0.15631510000000001</v>
      </c>
      <c r="H6621" s="63">
        <v>95.25</v>
      </c>
      <c r="I6621" s="63">
        <v>1.14275E-2</v>
      </c>
      <c r="J6621" s="63">
        <v>9.7028299999999998E-2</v>
      </c>
      <c r="K6621" s="63">
        <v>0.15631510000000001</v>
      </c>
      <c r="L6621" s="63">
        <v>0.21560190000000001</v>
      </c>
      <c r="M6621" s="63">
        <v>0.30120269999999999</v>
      </c>
      <c r="N6621" s="63">
        <v>67</v>
      </c>
      <c r="O6621" s="63">
        <v>0.1130564</v>
      </c>
      <c r="P6621" s="63">
        <v>7</v>
      </c>
      <c r="Q6621" s="63">
        <v>1.2781749580960001E-2</v>
      </c>
    </row>
    <row r="6622" spans="1:17">
      <c r="A6622" s="63" t="s">
        <v>79</v>
      </c>
      <c r="B6622" s="63" t="s">
        <v>58</v>
      </c>
      <c r="C6622" s="63" t="s">
        <v>45</v>
      </c>
      <c r="D6622" s="63">
        <v>21</v>
      </c>
      <c r="E6622" s="63">
        <v>2.4423029999999999</v>
      </c>
      <c r="F6622" s="63">
        <v>2.3790420000000001</v>
      </c>
      <c r="G6622" s="63">
        <v>-6.3260800000000006E-2</v>
      </c>
      <c r="H6622" s="63">
        <v>89.393699999999995</v>
      </c>
      <c r="I6622" s="63">
        <v>-0.20814840000000001</v>
      </c>
      <c r="J6622" s="63">
        <v>-0.12254760000000001</v>
      </c>
      <c r="K6622" s="63">
        <v>-6.3260800000000006E-2</v>
      </c>
      <c r="L6622" s="63">
        <v>-3.9740000000000001E-3</v>
      </c>
      <c r="M6622" s="63">
        <v>8.1626799999999999E-2</v>
      </c>
      <c r="N6622" s="63">
        <v>67</v>
      </c>
      <c r="O6622" s="63">
        <v>0.1130564</v>
      </c>
      <c r="P6622" s="63">
        <v>7</v>
      </c>
      <c r="Q6622" s="63">
        <v>1.2781749580960001E-2</v>
      </c>
    </row>
    <row r="6623" spans="1:17">
      <c r="A6623" s="63" t="s">
        <v>79</v>
      </c>
      <c r="B6623" s="63" t="s">
        <v>58</v>
      </c>
      <c r="C6623" s="63" t="s">
        <v>45</v>
      </c>
      <c r="D6623" s="63">
        <v>22</v>
      </c>
      <c r="E6623" s="63">
        <v>2.2301540000000002</v>
      </c>
      <c r="F6623" s="63">
        <v>2.114655</v>
      </c>
      <c r="G6623" s="63">
        <v>-0.1154985</v>
      </c>
      <c r="H6623" s="63">
        <v>84.302199999999999</v>
      </c>
      <c r="I6623" s="63">
        <v>-0.26038610000000001</v>
      </c>
      <c r="J6623" s="63">
        <v>-0.17478540000000001</v>
      </c>
      <c r="K6623" s="63">
        <v>-0.1154985</v>
      </c>
      <c r="L6623" s="63">
        <v>-5.6211700000000003E-2</v>
      </c>
      <c r="M6623" s="63">
        <v>2.9389100000000001E-2</v>
      </c>
      <c r="N6623" s="63">
        <v>67</v>
      </c>
      <c r="O6623" s="63">
        <v>0.1130564</v>
      </c>
      <c r="P6623" s="63">
        <v>7</v>
      </c>
      <c r="Q6623" s="63">
        <v>1.2781749580960001E-2</v>
      </c>
    </row>
    <row r="6624" spans="1:17">
      <c r="A6624" s="63" t="s">
        <v>79</v>
      </c>
      <c r="B6624" s="63" t="s">
        <v>58</v>
      </c>
      <c r="C6624" s="63" t="s">
        <v>45</v>
      </c>
      <c r="D6624" s="63">
        <v>23</v>
      </c>
      <c r="E6624" s="63">
        <v>1.8529</v>
      </c>
      <c r="F6624" s="63">
        <v>1.7449079999999999</v>
      </c>
      <c r="G6624" s="63">
        <v>-0.1079918</v>
      </c>
      <c r="H6624" s="63">
        <v>80.085800000000006</v>
      </c>
      <c r="I6624" s="63">
        <v>-0.25287939999999998</v>
      </c>
      <c r="J6624" s="63">
        <v>-0.1672786</v>
      </c>
      <c r="K6624" s="63">
        <v>-0.1079918</v>
      </c>
      <c r="L6624" s="63">
        <v>-4.8704999999999998E-2</v>
      </c>
      <c r="M6624" s="63">
        <v>3.6895799999999999E-2</v>
      </c>
      <c r="N6624" s="63">
        <v>67</v>
      </c>
      <c r="O6624" s="63">
        <v>0.1130564</v>
      </c>
      <c r="P6624" s="63">
        <v>7</v>
      </c>
      <c r="Q6624" s="63">
        <v>1.2781749580960001E-2</v>
      </c>
    </row>
    <row r="6625" spans="1:17">
      <c r="A6625" s="63" t="s">
        <v>79</v>
      </c>
      <c r="B6625" s="63" t="s">
        <v>58</v>
      </c>
      <c r="C6625" s="63" t="s">
        <v>45</v>
      </c>
      <c r="D6625" s="63">
        <v>24</v>
      </c>
      <c r="E6625" s="63">
        <v>1.5119450000000001</v>
      </c>
      <c r="F6625" s="63">
        <v>1.328943</v>
      </c>
      <c r="G6625" s="63">
        <v>-0.183002</v>
      </c>
      <c r="H6625" s="63">
        <v>76.865700000000004</v>
      </c>
      <c r="I6625" s="63">
        <v>-0.3278896</v>
      </c>
      <c r="J6625" s="63">
        <v>-0.2422888</v>
      </c>
      <c r="K6625" s="63">
        <v>-0.183002</v>
      </c>
      <c r="L6625" s="63">
        <v>-0.1237152</v>
      </c>
      <c r="M6625" s="63">
        <v>-3.81144E-2</v>
      </c>
      <c r="N6625" s="63">
        <v>67</v>
      </c>
      <c r="O6625" s="63">
        <v>0.1130564</v>
      </c>
      <c r="P6625" s="63">
        <v>7</v>
      </c>
      <c r="Q6625" s="63">
        <v>1.2781749580960001E-2</v>
      </c>
    </row>
    <row r="6626" spans="1:17">
      <c r="A6626" s="63" t="s">
        <v>79</v>
      </c>
      <c r="B6626" s="63" t="s">
        <v>58</v>
      </c>
      <c r="C6626" s="63" t="s">
        <v>46</v>
      </c>
      <c r="D6626" s="63">
        <v>1</v>
      </c>
      <c r="E6626" s="63">
        <v>1.1217729999999999</v>
      </c>
      <c r="F6626" s="63">
        <v>0.97686949999999995</v>
      </c>
      <c r="G6626" s="63">
        <v>-0.1449037</v>
      </c>
      <c r="H6626" s="63">
        <v>34.604500000000002</v>
      </c>
      <c r="I6626" s="63">
        <v>-0.28979129999999997</v>
      </c>
      <c r="J6626" s="63">
        <v>-0.2041906</v>
      </c>
      <c r="K6626" s="63">
        <v>-0.1449037</v>
      </c>
      <c r="L6626" s="63">
        <v>-8.5616899999999996E-2</v>
      </c>
      <c r="M6626" s="63">
        <v>-1.6099999999999998E-5</v>
      </c>
      <c r="N6626" s="63">
        <v>67</v>
      </c>
      <c r="O6626" s="63">
        <v>0.1130564</v>
      </c>
      <c r="P6626" s="63">
        <v>1</v>
      </c>
      <c r="Q6626" s="63">
        <v>1.2781749580960001E-2</v>
      </c>
    </row>
    <row r="6627" spans="1:17">
      <c r="A6627" s="63" t="s">
        <v>79</v>
      </c>
      <c r="B6627" s="63" t="s">
        <v>58</v>
      </c>
      <c r="C6627" s="63" t="s">
        <v>46</v>
      </c>
      <c r="D6627" s="63">
        <v>2</v>
      </c>
      <c r="E6627" s="63">
        <v>1.053283</v>
      </c>
      <c r="F6627" s="63">
        <v>0.89246740000000002</v>
      </c>
      <c r="G6627" s="63">
        <v>-0.16081570000000001</v>
      </c>
      <c r="H6627" s="63">
        <v>34.104500000000002</v>
      </c>
      <c r="I6627" s="63">
        <v>-0.30570330000000001</v>
      </c>
      <c r="J6627" s="63">
        <v>-0.22010250000000001</v>
      </c>
      <c r="K6627" s="63">
        <v>-0.16081570000000001</v>
      </c>
      <c r="L6627" s="63">
        <v>-0.10152890000000001</v>
      </c>
      <c r="M6627" s="63">
        <v>-1.5928100000000001E-2</v>
      </c>
      <c r="N6627" s="63">
        <v>67</v>
      </c>
      <c r="O6627" s="63">
        <v>0.1130564</v>
      </c>
      <c r="P6627" s="63">
        <v>1</v>
      </c>
      <c r="Q6627" s="63">
        <v>1.2781749580960001E-2</v>
      </c>
    </row>
    <row r="6628" spans="1:17">
      <c r="A6628" s="63" t="s">
        <v>79</v>
      </c>
      <c r="B6628" s="63" t="s">
        <v>58</v>
      </c>
      <c r="C6628" s="63" t="s">
        <v>46</v>
      </c>
      <c r="D6628" s="63">
        <v>3</v>
      </c>
      <c r="E6628" s="63">
        <v>1.051787</v>
      </c>
      <c r="F6628" s="63">
        <v>0.89539049999999998</v>
      </c>
      <c r="G6628" s="63">
        <v>-0.15639649999999999</v>
      </c>
      <c r="H6628" s="63">
        <v>34.589599999999997</v>
      </c>
      <c r="I6628" s="63">
        <v>-0.3012841</v>
      </c>
      <c r="J6628" s="63">
        <v>-0.21568329999999999</v>
      </c>
      <c r="K6628" s="63">
        <v>-0.15639649999999999</v>
      </c>
      <c r="L6628" s="63">
        <v>-9.7109699999999993E-2</v>
      </c>
      <c r="M6628" s="63">
        <v>-1.1508900000000001E-2</v>
      </c>
      <c r="N6628" s="63">
        <v>67</v>
      </c>
      <c r="O6628" s="63">
        <v>0.1130564</v>
      </c>
      <c r="P6628" s="63">
        <v>1</v>
      </c>
      <c r="Q6628" s="63">
        <v>1.2781749580960001E-2</v>
      </c>
    </row>
    <row r="6629" spans="1:17">
      <c r="A6629" s="63" t="s">
        <v>79</v>
      </c>
      <c r="B6629" s="63" t="s">
        <v>58</v>
      </c>
      <c r="C6629" s="63" t="s">
        <v>46</v>
      </c>
      <c r="D6629" s="63">
        <v>4</v>
      </c>
      <c r="E6629" s="63">
        <v>1.065204</v>
      </c>
      <c r="F6629" s="63">
        <v>0.90735390000000005</v>
      </c>
      <c r="G6629" s="63">
        <v>-0.1578503</v>
      </c>
      <c r="H6629" s="63">
        <v>36.059699999999999</v>
      </c>
      <c r="I6629" s="63">
        <v>-0.3027379</v>
      </c>
      <c r="J6629" s="63">
        <v>-0.2171371</v>
      </c>
      <c r="K6629" s="63">
        <v>-0.1578503</v>
      </c>
      <c r="L6629" s="63">
        <v>-9.8563399999999995E-2</v>
      </c>
      <c r="M6629" s="63">
        <v>-1.2962700000000001E-2</v>
      </c>
      <c r="N6629" s="63">
        <v>67</v>
      </c>
      <c r="O6629" s="63">
        <v>0.1130564</v>
      </c>
      <c r="P6629" s="63">
        <v>1</v>
      </c>
      <c r="Q6629" s="63">
        <v>1.2781749580960001E-2</v>
      </c>
    </row>
    <row r="6630" spans="1:17">
      <c r="A6630" s="63" t="s">
        <v>79</v>
      </c>
      <c r="B6630" s="63" t="s">
        <v>58</v>
      </c>
      <c r="C6630" s="63" t="s">
        <v>46</v>
      </c>
      <c r="D6630" s="63">
        <v>5</v>
      </c>
      <c r="E6630" s="63">
        <v>1.1052599999999999</v>
      </c>
      <c r="F6630" s="63">
        <v>0.94816679999999998</v>
      </c>
      <c r="G6630" s="63">
        <v>-0.1570928</v>
      </c>
      <c r="H6630" s="63">
        <v>36.552199999999999</v>
      </c>
      <c r="I6630" s="63">
        <v>-0.30198029999999998</v>
      </c>
      <c r="J6630" s="63">
        <v>-0.21637960000000001</v>
      </c>
      <c r="K6630" s="63">
        <v>-0.1570928</v>
      </c>
      <c r="L6630" s="63">
        <v>-9.7805900000000001E-2</v>
      </c>
      <c r="M6630" s="63">
        <v>-1.2205199999999999E-2</v>
      </c>
      <c r="N6630" s="63">
        <v>67</v>
      </c>
      <c r="O6630" s="63">
        <v>0.1130564</v>
      </c>
      <c r="P6630" s="63">
        <v>1</v>
      </c>
      <c r="Q6630" s="63">
        <v>1.2781749580960001E-2</v>
      </c>
    </row>
    <row r="6631" spans="1:17">
      <c r="A6631" s="63" t="s">
        <v>79</v>
      </c>
      <c r="B6631" s="63" t="s">
        <v>58</v>
      </c>
      <c r="C6631" s="63" t="s">
        <v>46</v>
      </c>
      <c r="D6631" s="63">
        <v>6</v>
      </c>
      <c r="E6631" s="63">
        <v>1.273649</v>
      </c>
      <c r="F6631" s="63">
        <v>1.038411</v>
      </c>
      <c r="G6631" s="63">
        <v>-0.23523769999999999</v>
      </c>
      <c r="H6631" s="63">
        <v>37.029899999999998</v>
      </c>
      <c r="I6631" s="63">
        <v>-0.3801253</v>
      </c>
      <c r="J6631" s="63">
        <v>-0.29452460000000003</v>
      </c>
      <c r="K6631" s="63">
        <v>-0.23523769999999999</v>
      </c>
      <c r="L6631" s="63">
        <v>-0.17595089999999999</v>
      </c>
      <c r="M6631" s="63">
        <v>-9.0350100000000003E-2</v>
      </c>
      <c r="N6631" s="63">
        <v>67</v>
      </c>
      <c r="O6631" s="63">
        <v>0.1130564</v>
      </c>
      <c r="P6631" s="63">
        <v>1</v>
      </c>
      <c r="Q6631" s="63">
        <v>1.2781749580960001E-2</v>
      </c>
    </row>
    <row r="6632" spans="1:17">
      <c r="A6632" s="63" t="s">
        <v>79</v>
      </c>
      <c r="B6632" s="63" t="s">
        <v>58</v>
      </c>
      <c r="C6632" s="63" t="s">
        <v>46</v>
      </c>
      <c r="D6632" s="63">
        <v>7</v>
      </c>
      <c r="E6632" s="63">
        <v>1.6291679999999999</v>
      </c>
      <c r="F6632" s="63">
        <v>1.429991</v>
      </c>
      <c r="G6632" s="63">
        <v>-0.19917670000000001</v>
      </c>
      <c r="H6632" s="63">
        <v>37.029899999999998</v>
      </c>
      <c r="I6632" s="63">
        <v>-0.34406429999999999</v>
      </c>
      <c r="J6632" s="63">
        <v>-0.25846350000000001</v>
      </c>
      <c r="K6632" s="63">
        <v>-0.19917670000000001</v>
      </c>
      <c r="L6632" s="63">
        <v>-0.13988980000000001</v>
      </c>
      <c r="M6632" s="63">
        <v>-5.42891E-2</v>
      </c>
      <c r="N6632" s="63">
        <v>67</v>
      </c>
      <c r="O6632" s="63">
        <v>0.1130564</v>
      </c>
      <c r="P6632" s="63">
        <v>1</v>
      </c>
      <c r="Q6632" s="63">
        <v>1.2781749580960001E-2</v>
      </c>
    </row>
    <row r="6633" spans="1:17">
      <c r="A6633" s="63" t="s">
        <v>79</v>
      </c>
      <c r="B6633" s="63" t="s">
        <v>58</v>
      </c>
      <c r="C6633" s="63" t="s">
        <v>46</v>
      </c>
      <c r="D6633" s="63">
        <v>8</v>
      </c>
      <c r="E6633" s="63">
        <v>1.8466370000000001</v>
      </c>
      <c r="F6633" s="63">
        <v>1.7626850000000001</v>
      </c>
      <c r="G6633" s="63">
        <v>-8.3951799999999993E-2</v>
      </c>
      <c r="H6633" s="63">
        <v>37.529899999999998</v>
      </c>
      <c r="I6633" s="63">
        <v>-0.2288394</v>
      </c>
      <c r="J6633" s="63">
        <v>-0.1432387</v>
      </c>
      <c r="K6633" s="63">
        <v>-8.3951799999999993E-2</v>
      </c>
      <c r="L6633" s="63">
        <v>-2.4664999999999999E-2</v>
      </c>
      <c r="M6633" s="63">
        <v>6.0935799999999998E-2</v>
      </c>
      <c r="N6633" s="63">
        <v>67</v>
      </c>
      <c r="O6633" s="63">
        <v>0.1130564</v>
      </c>
      <c r="P6633" s="63">
        <v>1</v>
      </c>
      <c r="Q6633" s="63">
        <v>1.2781749580960001E-2</v>
      </c>
    </row>
    <row r="6634" spans="1:17">
      <c r="A6634" s="63" t="s">
        <v>79</v>
      </c>
      <c r="B6634" s="63" t="s">
        <v>58</v>
      </c>
      <c r="C6634" s="63" t="s">
        <v>46</v>
      </c>
      <c r="D6634" s="63">
        <v>9</v>
      </c>
      <c r="E6634" s="63">
        <v>1.7535510000000001</v>
      </c>
      <c r="F6634" s="63">
        <v>1.8268850000000001</v>
      </c>
      <c r="G6634" s="63">
        <v>7.3333599999999999E-2</v>
      </c>
      <c r="H6634" s="63">
        <v>37.5672</v>
      </c>
      <c r="I6634" s="63">
        <v>-7.1554000000000006E-2</v>
      </c>
      <c r="J6634" s="63">
        <v>1.40468E-2</v>
      </c>
      <c r="K6634" s="63">
        <v>7.3333599999999999E-2</v>
      </c>
      <c r="L6634" s="63">
        <v>0.1326205</v>
      </c>
      <c r="M6634" s="63">
        <v>0.2182212</v>
      </c>
      <c r="N6634" s="63">
        <v>67</v>
      </c>
      <c r="O6634" s="63">
        <v>0.1130564</v>
      </c>
      <c r="P6634" s="63">
        <v>1</v>
      </c>
      <c r="Q6634" s="63">
        <v>1.2781749580960001E-2</v>
      </c>
    </row>
    <row r="6635" spans="1:17">
      <c r="A6635" s="63" t="s">
        <v>79</v>
      </c>
      <c r="B6635" s="63" t="s">
        <v>58</v>
      </c>
      <c r="C6635" s="63" t="s">
        <v>46</v>
      </c>
      <c r="D6635" s="63">
        <v>10</v>
      </c>
      <c r="E6635" s="63">
        <v>1.7150749999999999</v>
      </c>
      <c r="F6635" s="63">
        <v>1.7913190000000001</v>
      </c>
      <c r="G6635" s="63">
        <v>7.6243900000000003E-2</v>
      </c>
      <c r="H6635" s="63">
        <v>38.611899999999999</v>
      </c>
      <c r="I6635" s="63">
        <v>-6.8643700000000002E-2</v>
      </c>
      <c r="J6635" s="63">
        <v>1.6957E-2</v>
      </c>
      <c r="K6635" s="63">
        <v>7.6243900000000003E-2</v>
      </c>
      <c r="L6635" s="63">
        <v>0.1355307</v>
      </c>
      <c r="M6635" s="63">
        <v>0.22113150000000001</v>
      </c>
      <c r="N6635" s="63">
        <v>67</v>
      </c>
      <c r="O6635" s="63">
        <v>0.1130564</v>
      </c>
      <c r="P6635" s="63">
        <v>1</v>
      </c>
      <c r="Q6635" s="63">
        <v>1.2781749580960001E-2</v>
      </c>
    </row>
    <row r="6636" spans="1:17">
      <c r="A6636" s="63" t="s">
        <v>79</v>
      </c>
      <c r="B6636" s="63" t="s">
        <v>58</v>
      </c>
      <c r="C6636" s="63" t="s">
        <v>46</v>
      </c>
      <c r="D6636" s="63">
        <v>11</v>
      </c>
      <c r="E6636" s="63">
        <v>1.6205149999999999</v>
      </c>
      <c r="F6636" s="63">
        <v>1.7751250000000001</v>
      </c>
      <c r="G6636" s="63">
        <v>0.15461030000000001</v>
      </c>
      <c r="H6636" s="63">
        <v>39.641800000000003</v>
      </c>
      <c r="I6636" s="63">
        <v>9.7227000000000008E-3</v>
      </c>
      <c r="J6636" s="63">
        <v>9.5323400000000003E-2</v>
      </c>
      <c r="K6636" s="63">
        <v>0.15461030000000001</v>
      </c>
      <c r="L6636" s="63">
        <v>0.21389710000000001</v>
      </c>
      <c r="M6636" s="63">
        <v>0.29949789999999998</v>
      </c>
      <c r="N6636" s="63">
        <v>67</v>
      </c>
      <c r="O6636" s="63">
        <v>0.1130564</v>
      </c>
      <c r="P6636" s="63">
        <v>1</v>
      </c>
      <c r="Q6636" s="63">
        <v>1.2781749580960001E-2</v>
      </c>
    </row>
    <row r="6637" spans="1:17">
      <c r="A6637" s="63" t="s">
        <v>79</v>
      </c>
      <c r="B6637" s="63" t="s">
        <v>58</v>
      </c>
      <c r="C6637" s="63" t="s">
        <v>46</v>
      </c>
      <c r="D6637" s="63">
        <v>12</v>
      </c>
      <c r="E6637" s="63">
        <v>1.579825</v>
      </c>
      <c r="F6637" s="63">
        <v>1.7155860000000001</v>
      </c>
      <c r="G6637" s="63">
        <v>0.13576160000000001</v>
      </c>
      <c r="H6637" s="63">
        <v>40.664200000000001</v>
      </c>
      <c r="I6637" s="63">
        <v>-9.1260000000000004E-3</v>
      </c>
      <c r="J6637" s="63">
        <v>7.6474799999999996E-2</v>
      </c>
      <c r="K6637" s="63">
        <v>0.13576160000000001</v>
      </c>
      <c r="L6637" s="63">
        <v>0.19504850000000001</v>
      </c>
      <c r="M6637" s="63">
        <v>0.28064919999999999</v>
      </c>
      <c r="N6637" s="63">
        <v>67</v>
      </c>
      <c r="O6637" s="63">
        <v>0.1130564</v>
      </c>
      <c r="P6637" s="63">
        <v>1</v>
      </c>
      <c r="Q6637" s="63">
        <v>1.2781749580960001E-2</v>
      </c>
    </row>
    <row r="6638" spans="1:17">
      <c r="A6638" s="63" t="s">
        <v>79</v>
      </c>
      <c r="B6638" s="63" t="s">
        <v>58</v>
      </c>
      <c r="C6638" s="63" t="s">
        <v>46</v>
      </c>
      <c r="D6638" s="63">
        <v>13</v>
      </c>
      <c r="E6638" s="63">
        <v>1.433006</v>
      </c>
      <c r="F6638" s="63">
        <v>1.684169</v>
      </c>
      <c r="G6638" s="63">
        <v>0.25116240000000001</v>
      </c>
      <c r="H6638" s="63">
        <v>43.156700000000001</v>
      </c>
      <c r="I6638" s="63">
        <v>0.1062748</v>
      </c>
      <c r="J6638" s="63">
        <v>0.19187560000000001</v>
      </c>
      <c r="K6638" s="63">
        <v>0.25116240000000001</v>
      </c>
      <c r="L6638" s="63">
        <v>0.31044919999999998</v>
      </c>
      <c r="M6638" s="63">
        <v>0.39605000000000001</v>
      </c>
      <c r="N6638" s="63">
        <v>67</v>
      </c>
      <c r="O6638" s="63">
        <v>0.1130564</v>
      </c>
      <c r="P6638" s="63">
        <v>1</v>
      </c>
      <c r="Q6638" s="63">
        <v>1.2781749580960001E-2</v>
      </c>
    </row>
    <row r="6639" spans="1:17">
      <c r="A6639" s="63" t="s">
        <v>79</v>
      </c>
      <c r="B6639" s="63" t="s">
        <v>58</v>
      </c>
      <c r="C6639" s="63" t="s">
        <v>46</v>
      </c>
      <c r="D6639" s="63">
        <v>14</v>
      </c>
      <c r="E6639" s="63">
        <v>1.296279</v>
      </c>
      <c r="F6639" s="63">
        <v>1.5859749999999999</v>
      </c>
      <c r="G6639" s="63">
        <v>0.2896956</v>
      </c>
      <c r="H6639" s="63">
        <v>47.111899999999999</v>
      </c>
      <c r="I6639" s="63">
        <v>0.14480799999999999</v>
      </c>
      <c r="J6639" s="63">
        <v>0.2304088</v>
      </c>
      <c r="K6639" s="63">
        <v>0.2896956</v>
      </c>
      <c r="L6639" s="63">
        <v>0.34898249999999997</v>
      </c>
      <c r="M6639" s="63">
        <v>0.4345832</v>
      </c>
      <c r="N6639" s="63">
        <v>67</v>
      </c>
      <c r="O6639" s="63">
        <v>0.1130564</v>
      </c>
      <c r="P6639" s="63">
        <v>1</v>
      </c>
      <c r="Q6639" s="63">
        <v>1.2781749580960001E-2</v>
      </c>
    </row>
    <row r="6640" spans="1:17">
      <c r="A6640" s="63" t="s">
        <v>79</v>
      </c>
      <c r="B6640" s="63" t="s">
        <v>58</v>
      </c>
      <c r="C6640" s="63" t="s">
        <v>46</v>
      </c>
      <c r="D6640" s="63">
        <v>15</v>
      </c>
      <c r="E6640" s="63">
        <v>1.272985</v>
      </c>
      <c r="F6640" s="63">
        <v>1.528095</v>
      </c>
      <c r="G6640" s="63">
        <v>0.25511</v>
      </c>
      <c r="H6640" s="63">
        <v>50.5672</v>
      </c>
      <c r="I6640" s="63">
        <v>0.1102224</v>
      </c>
      <c r="J6640" s="63">
        <v>0.1958232</v>
      </c>
      <c r="K6640" s="63">
        <v>0.25511</v>
      </c>
      <c r="L6640" s="63">
        <v>0.31439689999999998</v>
      </c>
      <c r="M6640" s="63">
        <v>0.39999760000000001</v>
      </c>
      <c r="N6640" s="63">
        <v>67</v>
      </c>
      <c r="O6640" s="63">
        <v>0.1130564</v>
      </c>
      <c r="P6640" s="63">
        <v>1</v>
      </c>
      <c r="Q6640" s="63">
        <v>1.2781749580960001E-2</v>
      </c>
    </row>
    <row r="6641" spans="1:17">
      <c r="A6641" s="63" t="s">
        <v>79</v>
      </c>
      <c r="B6641" s="63" t="s">
        <v>58</v>
      </c>
      <c r="C6641" s="63" t="s">
        <v>46</v>
      </c>
      <c r="D6641" s="63">
        <v>16</v>
      </c>
      <c r="E6641" s="63">
        <v>1.332246</v>
      </c>
      <c r="F6641" s="63">
        <v>1.54976</v>
      </c>
      <c r="G6641" s="63">
        <v>0.21751329999999999</v>
      </c>
      <c r="H6641" s="63">
        <v>50.5672</v>
      </c>
      <c r="I6641" s="63">
        <v>7.2625700000000001E-2</v>
      </c>
      <c r="J6641" s="63">
        <v>0.15822649999999999</v>
      </c>
      <c r="K6641" s="63">
        <v>0.21751329999999999</v>
      </c>
      <c r="L6641" s="63">
        <v>0.2768002</v>
      </c>
      <c r="M6641" s="63">
        <v>0.36240090000000003</v>
      </c>
      <c r="N6641" s="63">
        <v>67</v>
      </c>
      <c r="O6641" s="63">
        <v>0.1130564</v>
      </c>
      <c r="P6641" s="63">
        <v>1</v>
      </c>
      <c r="Q6641" s="63">
        <v>1.2781749580960001E-2</v>
      </c>
    </row>
    <row r="6642" spans="1:17">
      <c r="A6642" s="63" t="s">
        <v>79</v>
      </c>
      <c r="B6642" s="63" t="s">
        <v>58</v>
      </c>
      <c r="C6642" s="63" t="s">
        <v>46</v>
      </c>
      <c r="D6642" s="63">
        <v>17</v>
      </c>
      <c r="E6642" s="63">
        <v>1.488504</v>
      </c>
      <c r="F6642" s="63">
        <v>1.6743209999999999</v>
      </c>
      <c r="G6642" s="63">
        <v>0.18581739999999999</v>
      </c>
      <c r="H6642" s="63">
        <v>47.589599999999997</v>
      </c>
      <c r="I6642" s="63">
        <v>4.0929800000000002E-2</v>
      </c>
      <c r="J6642" s="63">
        <v>0.12653049999999999</v>
      </c>
      <c r="K6642" s="63">
        <v>0.18581739999999999</v>
      </c>
      <c r="L6642" s="63">
        <v>0.24510419999999999</v>
      </c>
      <c r="M6642" s="63">
        <v>0.33070500000000003</v>
      </c>
      <c r="N6642" s="63">
        <v>67</v>
      </c>
      <c r="O6642" s="63">
        <v>0.1130564</v>
      </c>
      <c r="P6642" s="63">
        <v>1</v>
      </c>
      <c r="Q6642" s="63">
        <v>1.2781749580960001E-2</v>
      </c>
    </row>
    <row r="6643" spans="1:17">
      <c r="A6643" s="63" t="s">
        <v>79</v>
      </c>
      <c r="B6643" s="63" t="s">
        <v>58</v>
      </c>
      <c r="C6643" s="63" t="s">
        <v>46</v>
      </c>
      <c r="D6643" s="63">
        <v>18</v>
      </c>
      <c r="E6643" s="63">
        <v>1.9313119999999999</v>
      </c>
      <c r="F6643" s="63">
        <v>2.0103650000000002</v>
      </c>
      <c r="G6643" s="63">
        <v>7.9052600000000001E-2</v>
      </c>
      <c r="H6643" s="63">
        <v>44.104500000000002</v>
      </c>
      <c r="I6643" s="63">
        <v>-6.5835000000000005E-2</v>
      </c>
      <c r="J6643" s="63">
        <v>1.9765700000000001E-2</v>
      </c>
      <c r="K6643" s="63">
        <v>7.9052600000000001E-2</v>
      </c>
      <c r="L6643" s="63">
        <v>0.1383394</v>
      </c>
      <c r="M6643" s="63">
        <v>0.22394020000000001</v>
      </c>
      <c r="N6643" s="63">
        <v>67</v>
      </c>
      <c r="O6643" s="63">
        <v>0.1130564</v>
      </c>
      <c r="P6643" s="63">
        <v>1</v>
      </c>
      <c r="Q6643" s="63">
        <v>1.2781749580960001E-2</v>
      </c>
    </row>
    <row r="6644" spans="1:17">
      <c r="A6644" s="63" t="s">
        <v>79</v>
      </c>
      <c r="B6644" s="63" t="s">
        <v>58</v>
      </c>
      <c r="C6644" s="63" t="s">
        <v>46</v>
      </c>
      <c r="D6644" s="63">
        <v>19</v>
      </c>
      <c r="E6644" s="63">
        <v>2.1811120000000002</v>
      </c>
      <c r="F6644" s="63">
        <v>2.1163439999999998</v>
      </c>
      <c r="G6644" s="63">
        <v>-6.4768099999999995E-2</v>
      </c>
      <c r="H6644" s="63">
        <v>41.111899999999999</v>
      </c>
      <c r="I6644" s="63">
        <v>-0.2096557</v>
      </c>
      <c r="J6644" s="63">
        <v>-0.1240549</v>
      </c>
      <c r="K6644" s="63">
        <v>-6.4768099999999995E-2</v>
      </c>
      <c r="L6644" s="63">
        <v>-5.4812000000000003E-3</v>
      </c>
      <c r="M6644" s="63">
        <v>8.0119499999999996E-2</v>
      </c>
      <c r="N6644" s="63">
        <v>67</v>
      </c>
      <c r="O6644" s="63">
        <v>0.1130564</v>
      </c>
      <c r="P6644" s="63">
        <v>1</v>
      </c>
      <c r="Q6644" s="63">
        <v>1.2781749580960001E-2</v>
      </c>
    </row>
    <row r="6645" spans="1:17">
      <c r="A6645" s="63" t="s">
        <v>79</v>
      </c>
      <c r="B6645" s="63" t="s">
        <v>58</v>
      </c>
      <c r="C6645" s="63" t="s">
        <v>46</v>
      </c>
      <c r="D6645" s="63">
        <v>20</v>
      </c>
      <c r="E6645" s="63">
        <v>2.1614789999999999</v>
      </c>
      <c r="F6645" s="63">
        <v>2.0463100000000001</v>
      </c>
      <c r="G6645" s="63">
        <v>-0.1151683</v>
      </c>
      <c r="H6645" s="63">
        <v>38.619399999999999</v>
      </c>
      <c r="I6645" s="63">
        <v>-0.26005590000000001</v>
      </c>
      <c r="J6645" s="63">
        <v>-0.1744552</v>
      </c>
      <c r="K6645" s="63">
        <v>-0.1151683</v>
      </c>
      <c r="L6645" s="63">
        <v>-5.5881500000000001E-2</v>
      </c>
      <c r="M6645" s="63">
        <v>2.9719300000000001E-2</v>
      </c>
      <c r="N6645" s="63">
        <v>67</v>
      </c>
      <c r="O6645" s="63">
        <v>0.1130564</v>
      </c>
      <c r="P6645" s="63">
        <v>1</v>
      </c>
      <c r="Q6645" s="63">
        <v>1.2781749580960001E-2</v>
      </c>
    </row>
    <row r="6646" spans="1:17">
      <c r="A6646" s="63" t="s">
        <v>79</v>
      </c>
      <c r="B6646" s="63" t="s">
        <v>58</v>
      </c>
      <c r="C6646" s="63" t="s">
        <v>46</v>
      </c>
      <c r="D6646" s="63">
        <v>21</v>
      </c>
      <c r="E6646" s="63">
        <v>2.1126049999999998</v>
      </c>
      <c r="F6646" s="63">
        <v>1.9647460000000001</v>
      </c>
      <c r="G6646" s="63">
        <v>-0.14785860000000001</v>
      </c>
      <c r="H6646" s="63">
        <v>37.619399999999999</v>
      </c>
      <c r="I6646" s="63">
        <v>-0.29274620000000001</v>
      </c>
      <c r="J6646" s="63">
        <v>-0.20714550000000001</v>
      </c>
      <c r="K6646" s="63">
        <v>-0.14785860000000001</v>
      </c>
      <c r="L6646" s="63">
        <v>-8.8571800000000006E-2</v>
      </c>
      <c r="M6646" s="63">
        <v>-2.9710000000000001E-3</v>
      </c>
      <c r="N6646" s="63">
        <v>67</v>
      </c>
      <c r="O6646" s="63">
        <v>0.1130564</v>
      </c>
      <c r="P6646" s="63">
        <v>1</v>
      </c>
      <c r="Q6646" s="63">
        <v>1.2781749580960001E-2</v>
      </c>
    </row>
    <row r="6647" spans="1:17">
      <c r="A6647" s="63" t="s">
        <v>79</v>
      </c>
      <c r="B6647" s="63" t="s">
        <v>58</v>
      </c>
      <c r="C6647" s="63" t="s">
        <v>46</v>
      </c>
      <c r="D6647" s="63">
        <v>22</v>
      </c>
      <c r="E6647" s="63">
        <v>1.914804</v>
      </c>
      <c r="F6647" s="63">
        <v>1.766518</v>
      </c>
      <c r="G6647" s="63">
        <v>-0.14828649999999999</v>
      </c>
      <c r="H6647" s="63">
        <v>37.104500000000002</v>
      </c>
      <c r="I6647" s="63">
        <v>-0.29317409999999999</v>
      </c>
      <c r="J6647" s="63">
        <v>-0.20757329999999999</v>
      </c>
      <c r="K6647" s="63">
        <v>-0.14828649999999999</v>
      </c>
      <c r="L6647" s="63">
        <v>-8.8999599999999998E-2</v>
      </c>
      <c r="M6647" s="63">
        <v>-3.3988999999999998E-3</v>
      </c>
      <c r="N6647" s="63">
        <v>67</v>
      </c>
      <c r="O6647" s="63">
        <v>0.1130564</v>
      </c>
      <c r="P6647" s="63">
        <v>1</v>
      </c>
      <c r="Q6647" s="63">
        <v>1.2781749580960001E-2</v>
      </c>
    </row>
    <row r="6648" spans="1:17">
      <c r="A6648" s="63" t="s">
        <v>79</v>
      </c>
      <c r="B6648" s="63" t="s">
        <v>58</v>
      </c>
      <c r="C6648" s="63" t="s">
        <v>46</v>
      </c>
      <c r="D6648" s="63">
        <v>23</v>
      </c>
      <c r="E6648" s="63">
        <v>1.6483989999999999</v>
      </c>
      <c r="F6648" s="63">
        <v>1.508221</v>
      </c>
      <c r="G6648" s="63">
        <v>-0.14017840000000001</v>
      </c>
      <c r="H6648" s="63">
        <v>37.089599999999997</v>
      </c>
      <c r="I6648" s="63">
        <v>-0.28506599999999999</v>
      </c>
      <c r="J6648" s="63">
        <v>-0.19946530000000001</v>
      </c>
      <c r="K6648" s="63">
        <v>-0.14017840000000001</v>
      </c>
      <c r="L6648" s="63">
        <v>-8.0891599999999994E-2</v>
      </c>
      <c r="M6648" s="63">
        <v>4.7092000000000002E-3</v>
      </c>
      <c r="N6648" s="63">
        <v>67</v>
      </c>
      <c r="O6648" s="63">
        <v>0.1130564</v>
      </c>
      <c r="P6648" s="63">
        <v>1</v>
      </c>
      <c r="Q6648" s="63">
        <v>1.2781749580960001E-2</v>
      </c>
    </row>
    <row r="6649" spans="1:17">
      <c r="A6649" s="63" t="s">
        <v>79</v>
      </c>
      <c r="B6649" s="63" t="s">
        <v>58</v>
      </c>
      <c r="C6649" s="63" t="s">
        <v>46</v>
      </c>
      <c r="D6649" s="63">
        <v>24</v>
      </c>
      <c r="E6649" s="63">
        <v>1.332327</v>
      </c>
      <c r="F6649" s="63">
        <v>1.1902349999999999</v>
      </c>
      <c r="G6649" s="63">
        <v>-0.14209150000000001</v>
      </c>
      <c r="H6649" s="63">
        <v>37.082099999999997</v>
      </c>
      <c r="I6649" s="63">
        <v>-0.28697909999999999</v>
      </c>
      <c r="J6649" s="63">
        <v>-0.20137830000000001</v>
      </c>
      <c r="K6649" s="63">
        <v>-0.14209150000000001</v>
      </c>
      <c r="L6649" s="63">
        <v>-8.2804699999999995E-2</v>
      </c>
      <c r="M6649" s="63">
        <v>2.7961000000000001E-3</v>
      </c>
      <c r="N6649" s="63">
        <v>67</v>
      </c>
      <c r="O6649" s="63">
        <v>0.1130564</v>
      </c>
      <c r="P6649" s="63">
        <v>1</v>
      </c>
      <c r="Q6649" s="63">
        <v>1.2781749580960001E-2</v>
      </c>
    </row>
    <row r="6650" spans="1:17">
      <c r="A6650" s="63" t="s">
        <v>79</v>
      </c>
      <c r="B6650" s="63" t="s">
        <v>58</v>
      </c>
      <c r="C6650" s="63" t="s">
        <v>47</v>
      </c>
      <c r="D6650" s="63">
        <v>1</v>
      </c>
      <c r="E6650" s="63">
        <v>1.09344</v>
      </c>
      <c r="F6650" s="63">
        <v>0.94853620000000005</v>
      </c>
      <c r="G6650" s="63">
        <v>-0.1449037</v>
      </c>
      <c r="H6650" s="63">
        <v>41.5672</v>
      </c>
      <c r="I6650" s="63">
        <v>-0.28979129999999997</v>
      </c>
      <c r="J6650" s="63">
        <v>-0.2041906</v>
      </c>
      <c r="K6650" s="63">
        <v>-0.1449037</v>
      </c>
      <c r="L6650" s="63">
        <v>-8.5616899999999996E-2</v>
      </c>
      <c r="M6650" s="63">
        <v>-1.6099999999999998E-5</v>
      </c>
      <c r="N6650" s="63">
        <v>67</v>
      </c>
      <c r="O6650" s="63">
        <v>0.1130564</v>
      </c>
      <c r="P6650" s="63">
        <v>2</v>
      </c>
      <c r="Q6650" s="63">
        <v>1.2781749580960001E-2</v>
      </c>
    </row>
    <row r="6651" spans="1:17">
      <c r="A6651" s="63" t="s">
        <v>79</v>
      </c>
      <c r="B6651" s="63" t="s">
        <v>58</v>
      </c>
      <c r="C6651" s="63" t="s">
        <v>47</v>
      </c>
      <c r="D6651" s="63">
        <v>2</v>
      </c>
      <c r="E6651" s="63">
        <v>1.025444</v>
      </c>
      <c r="F6651" s="63">
        <v>0.86462839999999996</v>
      </c>
      <c r="G6651" s="63">
        <v>-0.16081580000000001</v>
      </c>
      <c r="H6651" s="63">
        <v>41.052199999999999</v>
      </c>
      <c r="I6651" s="63">
        <v>-0.30570340000000001</v>
      </c>
      <c r="J6651" s="63">
        <v>-0.22010260000000001</v>
      </c>
      <c r="K6651" s="63">
        <v>-0.16081580000000001</v>
      </c>
      <c r="L6651" s="63">
        <v>-0.10152890000000001</v>
      </c>
      <c r="M6651" s="63">
        <v>-1.59282E-2</v>
      </c>
      <c r="N6651" s="63">
        <v>67</v>
      </c>
      <c r="O6651" s="63">
        <v>0.1130564</v>
      </c>
      <c r="P6651" s="63">
        <v>2</v>
      </c>
      <c r="Q6651" s="63">
        <v>1.2781749580960001E-2</v>
      </c>
    </row>
    <row r="6652" spans="1:17">
      <c r="A6652" s="63" t="s">
        <v>79</v>
      </c>
      <c r="B6652" s="63" t="s">
        <v>58</v>
      </c>
      <c r="C6652" s="63" t="s">
        <v>47</v>
      </c>
      <c r="D6652" s="63">
        <v>3</v>
      </c>
      <c r="E6652" s="63">
        <v>1.0219279999999999</v>
      </c>
      <c r="F6652" s="63">
        <v>0.86553150000000001</v>
      </c>
      <c r="G6652" s="63">
        <v>-0.15639639999999999</v>
      </c>
      <c r="H6652" s="63">
        <v>39.0672</v>
      </c>
      <c r="I6652" s="63">
        <v>-0.301284</v>
      </c>
      <c r="J6652" s="63">
        <v>-0.21568329999999999</v>
      </c>
      <c r="K6652" s="63">
        <v>-0.15639639999999999</v>
      </c>
      <c r="L6652" s="63">
        <v>-9.7109600000000004E-2</v>
      </c>
      <c r="M6652" s="63">
        <v>-1.1508900000000001E-2</v>
      </c>
      <c r="N6652" s="63">
        <v>67</v>
      </c>
      <c r="O6652" s="63">
        <v>0.1130564</v>
      </c>
      <c r="P6652" s="63">
        <v>2</v>
      </c>
      <c r="Q6652" s="63">
        <v>1.2781749580960001E-2</v>
      </c>
    </row>
    <row r="6653" spans="1:17">
      <c r="A6653" s="63" t="s">
        <v>79</v>
      </c>
      <c r="B6653" s="63" t="s">
        <v>58</v>
      </c>
      <c r="C6653" s="63" t="s">
        <v>47</v>
      </c>
      <c r="D6653" s="63">
        <v>4</v>
      </c>
      <c r="E6653" s="63">
        <v>1.0477860000000001</v>
      </c>
      <c r="F6653" s="63">
        <v>0.88993630000000001</v>
      </c>
      <c r="G6653" s="63">
        <v>-0.1578502</v>
      </c>
      <c r="H6653" s="63">
        <v>38.582099999999997</v>
      </c>
      <c r="I6653" s="63">
        <v>-0.3027378</v>
      </c>
      <c r="J6653" s="63">
        <v>-0.217137</v>
      </c>
      <c r="K6653" s="63">
        <v>-0.1578502</v>
      </c>
      <c r="L6653" s="63">
        <v>-9.8563399999999995E-2</v>
      </c>
      <c r="M6653" s="63">
        <v>-1.2962599999999999E-2</v>
      </c>
      <c r="N6653" s="63">
        <v>67</v>
      </c>
      <c r="O6653" s="63">
        <v>0.1130564</v>
      </c>
      <c r="P6653" s="63">
        <v>2</v>
      </c>
      <c r="Q6653" s="63">
        <v>1.2781749580960001E-2</v>
      </c>
    </row>
    <row r="6654" spans="1:17">
      <c r="A6654" s="63" t="s">
        <v>79</v>
      </c>
      <c r="B6654" s="63" t="s">
        <v>58</v>
      </c>
      <c r="C6654" s="63" t="s">
        <v>47</v>
      </c>
      <c r="D6654" s="63">
        <v>5</v>
      </c>
      <c r="E6654" s="63">
        <v>1.090327</v>
      </c>
      <c r="F6654" s="63">
        <v>0.93323440000000002</v>
      </c>
      <c r="G6654" s="63">
        <v>-0.1570928</v>
      </c>
      <c r="H6654" s="63">
        <v>37.589599999999997</v>
      </c>
      <c r="I6654" s="63">
        <v>-0.30198029999999998</v>
      </c>
      <c r="J6654" s="63">
        <v>-0.21637960000000001</v>
      </c>
      <c r="K6654" s="63">
        <v>-0.1570928</v>
      </c>
      <c r="L6654" s="63">
        <v>-9.7805900000000001E-2</v>
      </c>
      <c r="M6654" s="63">
        <v>-1.2205199999999999E-2</v>
      </c>
      <c r="N6654" s="63">
        <v>67</v>
      </c>
      <c r="O6654" s="63">
        <v>0.1130564</v>
      </c>
      <c r="P6654" s="63">
        <v>2</v>
      </c>
      <c r="Q6654" s="63">
        <v>1.2781749580960001E-2</v>
      </c>
    </row>
    <row r="6655" spans="1:17">
      <c r="A6655" s="63" t="s">
        <v>79</v>
      </c>
      <c r="B6655" s="63" t="s">
        <v>58</v>
      </c>
      <c r="C6655" s="63" t="s">
        <v>47</v>
      </c>
      <c r="D6655" s="63">
        <v>6</v>
      </c>
      <c r="E6655" s="63">
        <v>1.2618020000000001</v>
      </c>
      <c r="F6655" s="63">
        <v>1.026564</v>
      </c>
      <c r="G6655" s="63">
        <v>-0.2352378</v>
      </c>
      <c r="H6655" s="63">
        <v>37.582099999999997</v>
      </c>
      <c r="I6655" s="63">
        <v>-0.3801254</v>
      </c>
      <c r="J6655" s="63">
        <v>-0.29452469999999997</v>
      </c>
      <c r="K6655" s="63">
        <v>-0.2352378</v>
      </c>
      <c r="L6655" s="63">
        <v>-0.175951</v>
      </c>
      <c r="M6655" s="63">
        <v>-9.0350200000000006E-2</v>
      </c>
      <c r="N6655" s="63">
        <v>67</v>
      </c>
      <c r="O6655" s="63">
        <v>0.1130564</v>
      </c>
      <c r="P6655" s="63">
        <v>2</v>
      </c>
      <c r="Q6655" s="63">
        <v>1.2781749580960001E-2</v>
      </c>
    </row>
    <row r="6656" spans="1:17">
      <c r="A6656" s="63" t="s">
        <v>79</v>
      </c>
      <c r="B6656" s="63" t="s">
        <v>58</v>
      </c>
      <c r="C6656" s="63" t="s">
        <v>47</v>
      </c>
      <c r="D6656" s="63">
        <v>7</v>
      </c>
      <c r="E6656" s="63">
        <v>1.627281</v>
      </c>
      <c r="F6656" s="63">
        <v>1.428104</v>
      </c>
      <c r="G6656" s="63">
        <v>-0.19917679999999999</v>
      </c>
      <c r="H6656" s="63">
        <v>37.104500000000002</v>
      </c>
      <c r="I6656" s="63">
        <v>-0.34406439999999999</v>
      </c>
      <c r="J6656" s="63">
        <v>-0.25846360000000002</v>
      </c>
      <c r="K6656" s="63">
        <v>-0.19917679999999999</v>
      </c>
      <c r="L6656" s="63">
        <v>-0.13988999999999999</v>
      </c>
      <c r="M6656" s="63">
        <v>-5.4289200000000003E-2</v>
      </c>
      <c r="N6656" s="63">
        <v>67</v>
      </c>
      <c r="O6656" s="63">
        <v>0.1130564</v>
      </c>
      <c r="P6656" s="63">
        <v>2</v>
      </c>
      <c r="Q6656" s="63">
        <v>1.2781749580960001E-2</v>
      </c>
    </row>
    <row r="6657" spans="1:17">
      <c r="A6657" s="63" t="s">
        <v>79</v>
      </c>
      <c r="B6657" s="63" t="s">
        <v>58</v>
      </c>
      <c r="C6657" s="63" t="s">
        <v>47</v>
      </c>
      <c r="D6657" s="63">
        <v>8</v>
      </c>
      <c r="E6657" s="63">
        <v>1.847075</v>
      </c>
      <c r="F6657" s="63">
        <v>1.763123</v>
      </c>
      <c r="G6657" s="63">
        <v>-8.3951799999999993E-2</v>
      </c>
      <c r="H6657" s="63">
        <v>38.589599999999997</v>
      </c>
      <c r="I6657" s="63">
        <v>-0.2288394</v>
      </c>
      <c r="J6657" s="63">
        <v>-0.1432387</v>
      </c>
      <c r="K6657" s="63">
        <v>-8.3951799999999993E-2</v>
      </c>
      <c r="L6657" s="63">
        <v>-2.4664999999999999E-2</v>
      </c>
      <c r="M6657" s="63">
        <v>6.0935799999999998E-2</v>
      </c>
      <c r="N6657" s="63">
        <v>67</v>
      </c>
      <c r="O6657" s="63">
        <v>0.1130564</v>
      </c>
      <c r="P6657" s="63">
        <v>2</v>
      </c>
      <c r="Q6657" s="63">
        <v>1.2781749580960001E-2</v>
      </c>
    </row>
    <row r="6658" spans="1:17">
      <c r="A6658" s="63" t="s">
        <v>79</v>
      </c>
      <c r="B6658" s="63" t="s">
        <v>58</v>
      </c>
      <c r="C6658" s="63" t="s">
        <v>47</v>
      </c>
      <c r="D6658" s="63">
        <v>9</v>
      </c>
      <c r="E6658" s="63">
        <v>1.722953</v>
      </c>
      <c r="F6658" s="63">
        <v>1.796286</v>
      </c>
      <c r="G6658" s="63">
        <v>7.3333599999999999E-2</v>
      </c>
      <c r="H6658" s="63">
        <v>41.074599999999997</v>
      </c>
      <c r="I6658" s="63">
        <v>-7.1554000000000006E-2</v>
      </c>
      <c r="J6658" s="63">
        <v>1.40468E-2</v>
      </c>
      <c r="K6658" s="63">
        <v>7.3333599999999999E-2</v>
      </c>
      <c r="L6658" s="63">
        <v>0.1326205</v>
      </c>
      <c r="M6658" s="63">
        <v>0.2182212</v>
      </c>
      <c r="N6658" s="63">
        <v>67</v>
      </c>
      <c r="O6658" s="63">
        <v>0.1130564</v>
      </c>
      <c r="P6658" s="63">
        <v>2</v>
      </c>
      <c r="Q6658" s="63">
        <v>1.2781749580960001E-2</v>
      </c>
    </row>
    <row r="6659" spans="1:17">
      <c r="A6659" s="63" t="s">
        <v>79</v>
      </c>
      <c r="B6659" s="63" t="s">
        <v>58</v>
      </c>
      <c r="C6659" s="63" t="s">
        <v>47</v>
      </c>
      <c r="D6659" s="63">
        <v>10</v>
      </c>
      <c r="E6659" s="63">
        <v>1.6600950000000001</v>
      </c>
      <c r="F6659" s="63">
        <v>1.7363390000000001</v>
      </c>
      <c r="G6659" s="63">
        <v>7.6243900000000003E-2</v>
      </c>
      <c r="H6659" s="63">
        <v>45.537300000000002</v>
      </c>
      <c r="I6659" s="63">
        <v>-6.8643700000000002E-2</v>
      </c>
      <c r="J6659" s="63">
        <v>1.6957E-2</v>
      </c>
      <c r="K6659" s="63">
        <v>7.6243900000000003E-2</v>
      </c>
      <c r="L6659" s="63">
        <v>0.1355307</v>
      </c>
      <c r="M6659" s="63">
        <v>0.22113150000000001</v>
      </c>
      <c r="N6659" s="63">
        <v>67</v>
      </c>
      <c r="O6659" s="63">
        <v>0.1130564</v>
      </c>
      <c r="P6659" s="63">
        <v>2</v>
      </c>
      <c r="Q6659" s="63">
        <v>1.2781749580960001E-2</v>
      </c>
    </row>
    <row r="6660" spans="1:17">
      <c r="A6660" s="63" t="s">
        <v>79</v>
      </c>
      <c r="B6660" s="63" t="s">
        <v>58</v>
      </c>
      <c r="C6660" s="63" t="s">
        <v>47</v>
      </c>
      <c r="D6660" s="63">
        <v>11</v>
      </c>
      <c r="E6660" s="63">
        <v>1.5486</v>
      </c>
      <c r="F6660" s="63">
        <v>1.703211</v>
      </c>
      <c r="G6660" s="63">
        <v>0.15461030000000001</v>
      </c>
      <c r="H6660" s="63">
        <v>46.544800000000002</v>
      </c>
      <c r="I6660" s="63">
        <v>9.7227000000000008E-3</v>
      </c>
      <c r="J6660" s="63">
        <v>9.5323400000000003E-2</v>
      </c>
      <c r="K6660" s="63">
        <v>0.15461030000000001</v>
      </c>
      <c r="L6660" s="63">
        <v>0.21389710000000001</v>
      </c>
      <c r="M6660" s="63">
        <v>0.29949789999999998</v>
      </c>
      <c r="N6660" s="63">
        <v>67</v>
      </c>
      <c r="O6660" s="63">
        <v>0.1130564</v>
      </c>
      <c r="P6660" s="63">
        <v>2</v>
      </c>
      <c r="Q6660" s="63">
        <v>1.2781749580960001E-2</v>
      </c>
    </row>
    <row r="6661" spans="1:17">
      <c r="A6661" s="63" t="s">
        <v>79</v>
      </c>
      <c r="B6661" s="63" t="s">
        <v>58</v>
      </c>
      <c r="C6661" s="63" t="s">
        <v>47</v>
      </c>
      <c r="D6661" s="63">
        <v>12</v>
      </c>
      <c r="E6661" s="63">
        <v>1.485905</v>
      </c>
      <c r="F6661" s="63">
        <v>1.6216660000000001</v>
      </c>
      <c r="G6661" s="63">
        <v>0.13576160000000001</v>
      </c>
      <c r="H6661" s="63">
        <v>47.044800000000002</v>
      </c>
      <c r="I6661" s="63">
        <v>-9.1260000000000004E-3</v>
      </c>
      <c r="J6661" s="63">
        <v>7.6474799999999996E-2</v>
      </c>
      <c r="K6661" s="63">
        <v>0.13576160000000001</v>
      </c>
      <c r="L6661" s="63">
        <v>0.19504850000000001</v>
      </c>
      <c r="M6661" s="63">
        <v>0.28064919999999999</v>
      </c>
      <c r="N6661" s="63">
        <v>67</v>
      </c>
      <c r="O6661" s="63">
        <v>0.1130564</v>
      </c>
      <c r="P6661" s="63">
        <v>2</v>
      </c>
      <c r="Q6661" s="63">
        <v>1.2781749580960001E-2</v>
      </c>
    </row>
    <row r="6662" spans="1:17">
      <c r="A6662" s="63" t="s">
        <v>79</v>
      </c>
      <c r="B6662" s="63" t="s">
        <v>58</v>
      </c>
      <c r="C6662" s="63" t="s">
        <v>47</v>
      </c>
      <c r="D6662" s="63">
        <v>13</v>
      </c>
      <c r="E6662" s="63">
        <v>1.333299</v>
      </c>
      <c r="F6662" s="63">
        <v>1.5844609999999999</v>
      </c>
      <c r="G6662" s="63">
        <v>0.25116240000000001</v>
      </c>
      <c r="H6662" s="63">
        <v>48.537300000000002</v>
      </c>
      <c r="I6662" s="63">
        <v>0.1062748</v>
      </c>
      <c r="J6662" s="63">
        <v>0.19187560000000001</v>
      </c>
      <c r="K6662" s="63">
        <v>0.25116240000000001</v>
      </c>
      <c r="L6662" s="63">
        <v>0.31044919999999998</v>
      </c>
      <c r="M6662" s="63">
        <v>0.39605000000000001</v>
      </c>
      <c r="N6662" s="63">
        <v>67</v>
      </c>
      <c r="O6662" s="63">
        <v>0.1130564</v>
      </c>
      <c r="P6662" s="63">
        <v>2</v>
      </c>
      <c r="Q6662" s="63">
        <v>1.2781749580960001E-2</v>
      </c>
    </row>
    <row r="6663" spans="1:17">
      <c r="A6663" s="63" t="s">
        <v>79</v>
      </c>
      <c r="B6663" s="63" t="s">
        <v>58</v>
      </c>
      <c r="C6663" s="63" t="s">
        <v>47</v>
      </c>
      <c r="D6663" s="63">
        <v>14</v>
      </c>
      <c r="E6663" s="63">
        <v>1.2080869999999999</v>
      </c>
      <c r="F6663" s="63">
        <v>1.4977819999999999</v>
      </c>
      <c r="G6663" s="63">
        <v>0.2896956</v>
      </c>
      <c r="H6663" s="63">
        <v>49.544800000000002</v>
      </c>
      <c r="I6663" s="63">
        <v>0.14480799999999999</v>
      </c>
      <c r="J6663" s="63">
        <v>0.2304088</v>
      </c>
      <c r="K6663" s="63">
        <v>0.2896956</v>
      </c>
      <c r="L6663" s="63">
        <v>0.34898249999999997</v>
      </c>
      <c r="M6663" s="63">
        <v>0.4345832</v>
      </c>
      <c r="N6663" s="63">
        <v>67</v>
      </c>
      <c r="O6663" s="63">
        <v>0.1130564</v>
      </c>
      <c r="P6663" s="63">
        <v>2</v>
      </c>
      <c r="Q6663" s="63">
        <v>1.2781749580960001E-2</v>
      </c>
    </row>
    <row r="6664" spans="1:17">
      <c r="A6664" s="63" t="s">
        <v>79</v>
      </c>
      <c r="B6664" s="63" t="s">
        <v>58</v>
      </c>
      <c r="C6664" s="63" t="s">
        <v>47</v>
      </c>
      <c r="D6664" s="63">
        <v>15</v>
      </c>
      <c r="E6664" s="63">
        <v>1.1731499999999999</v>
      </c>
      <c r="F6664" s="63">
        <v>1.4282600000000001</v>
      </c>
      <c r="G6664" s="63">
        <v>0.25511</v>
      </c>
      <c r="H6664" s="63">
        <v>49.044800000000002</v>
      </c>
      <c r="I6664" s="63">
        <v>0.1102224</v>
      </c>
      <c r="J6664" s="63">
        <v>0.1958232</v>
      </c>
      <c r="K6664" s="63">
        <v>0.25511</v>
      </c>
      <c r="L6664" s="63">
        <v>0.31439689999999998</v>
      </c>
      <c r="M6664" s="63">
        <v>0.39999760000000001</v>
      </c>
      <c r="N6664" s="63">
        <v>67</v>
      </c>
      <c r="O6664" s="63">
        <v>0.1130564</v>
      </c>
      <c r="P6664" s="63">
        <v>2</v>
      </c>
      <c r="Q6664" s="63">
        <v>1.2781749580960001E-2</v>
      </c>
    </row>
    <row r="6665" spans="1:17">
      <c r="A6665" s="63" t="s">
        <v>79</v>
      </c>
      <c r="B6665" s="63" t="s">
        <v>58</v>
      </c>
      <c r="C6665" s="63" t="s">
        <v>47</v>
      </c>
      <c r="D6665" s="63">
        <v>16</v>
      </c>
      <c r="E6665" s="63">
        <v>1.2157439999999999</v>
      </c>
      <c r="F6665" s="63">
        <v>1.4332579999999999</v>
      </c>
      <c r="G6665" s="63">
        <v>0.21751329999999999</v>
      </c>
      <c r="H6665" s="63">
        <v>49.022399999999998</v>
      </c>
      <c r="I6665" s="63">
        <v>7.2625700000000001E-2</v>
      </c>
      <c r="J6665" s="63">
        <v>0.15822649999999999</v>
      </c>
      <c r="K6665" s="63">
        <v>0.21751329999999999</v>
      </c>
      <c r="L6665" s="63">
        <v>0.2768002</v>
      </c>
      <c r="M6665" s="63">
        <v>0.36240090000000003</v>
      </c>
      <c r="N6665" s="63">
        <v>67</v>
      </c>
      <c r="O6665" s="63">
        <v>0.1130564</v>
      </c>
      <c r="P6665" s="63">
        <v>2</v>
      </c>
      <c r="Q6665" s="63">
        <v>1.2781749580960001E-2</v>
      </c>
    </row>
    <row r="6666" spans="1:17">
      <c r="A6666" s="63" t="s">
        <v>79</v>
      </c>
      <c r="B6666" s="63" t="s">
        <v>58</v>
      </c>
      <c r="C6666" s="63" t="s">
        <v>47</v>
      </c>
      <c r="D6666" s="63">
        <v>17</v>
      </c>
      <c r="E6666" s="63">
        <v>1.3430660000000001</v>
      </c>
      <c r="F6666" s="63">
        <v>1.528883</v>
      </c>
      <c r="G6666" s="63">
        <v>0.18581739999999999</v>
      </c>
      <c r="H6666" s="63">
        <v>48.014899999999997</v>
      </c>
      <c r="I6666" s="63">
        <v>4.0929800000000002E-2</v>
      </c>
      <c r="J6666" s="63">
        <v>0.12653049999999999</v>
      </c>
      <c r="K6666" s="63">
        <v>0.18581739999999999</v>
      </c>
      <c r="L6666" s="63">
        <v>0.24510419999999999</v>
      </c>
      <c r="M6666" s="63">
        <v>0.33070500000000003</v>
      </c>
      <c r="N6666" s="63">
        <v>67</v>
      </c>
      <c r="O6666" s="63">
        <v>0.1130564</v>
      </c>
      <c r="P6666" s="63">
        <v>2</v>
      </c>
      <c r="Q6666" s="63">
        <v>1.2781749580960001E-2</v>
      </c>
    </row>
    <row r="6667" spans="1:17">
      <c r="A6667" s="63" t="s">
        <v>79</v>
      </c>
      <c r="B6667" s="63" t="s">
        <v>58</v>
      </c>
      <c r="C6667" s="63" t="s">
        <v>47</v>
      </c>
      <c r="D6667" s="63">
        <v>18</v>
      </c>
      <c r="E6667" s="63">
        <v>1.743179</v>
      </c>
      <c r="F6667" s="63">
        <v>1.8222309999999999</v>
      </c>
      <c r="G6667" s="63">
        <v>7.9052600000000001E-2</v>
      </c>
      <c r="H6667" s="63">
        <v>47.014899999999997</v>
      </c>
      <c r="I6667" s="63">
        <v>-6.5835000000000005E-2</v>
      </c>
      <c r="J6667" s="63">
        <v>1.9765700000000001E-2</v>
      </c>
      <c r="K6667" s="63">
        <v>7.9052600000000001E-2</v>
      </c>
      <c r="L6667" s="63">
        <v>0.1383394</v>
      </c>
      <c r="M6667" s="63">
        <v>0.22394020000000001</v>
      </c>
      <c r="N6667" s="63">
        <v>67</v>
      </c>
      <c r="O6667" s="63">
        <v>0.1130564</v>
      </c>
      <c r="P6667" s="63">
        <v>2</v>
      </c>
      <c r="Q6667" s="63">
        <v>1.2781749580960001E-2</v>
      </c>
    </row>
    <row r="6668" spans="1:17">
      <c r="A6668" s="63" t="s">
        <v>79</v>
      </c>
      <c r="B6668" s="63" t="s">
        <v>58</v>
      </c>
      <c r="C6668" s="63" t="s">
        <v>47</v>
      </c>
      <c r="D6668" s="63">
        <v>19</v>
      </c>
      <c r="E6668" s="63">
        <v>2.008645</v>
      </c>
      <c r="F6668" s="63">
        <v>1.9438770000000001</v>
      </c>
      <c r="G6668" s="63">
        <v>-6.4768199999999998E-2</v>
      </c>
      <c r="H6668" s="63">
        <v>47.014899999999997</v>
      </c>
      <c r="I6668" s="63">
        <v>-0.2096558</v>
      </c>
      <c r="J6668" s="63">
        <v>-0.124055</v>
      </c>
      <c r="K6668" s="63">
        <v>-6.4768199999999998E-2</v>
      </c>
      <c r="L6668" s="63">
        <v>-5.4814E-3</v>
      </c>
      <c r="M6668" s="63">
        <v>8.0119399999999993E-2</v>
      </c>
      <c r="N6668" s="63">
        <v>67</v>
      </c>
      <c r="O6668" s="63">
        <v>0.1130564</v>
      </c>
      <c r="P6668" s="63">
        <v>2</v>
      </c>
      <c r="Q6668" s="63">
        <v>1.2781749580960001E-2</v>
      </c>
    </row>
    <row r="6669" spans="1:17">
      <c r="A6669" s="63" t="s">
        <v>79</v>
      </c>
      <c r="B6669" s="63" t="s">
        <v>58</v>
      </c>
      <c r="C6669" s="63" t="s">
        <v>47</v>
      </c>
      <c r="D6669" s="63">
        <v>20</v>
      </c>
      <c r="E6669" s="63">
        <v>2.0218120000000002</v>
      </c>
      <c r="F6669" s="63">
        <v>1.906644</v>
      </c>
      <c r="G6669" s="63">
        <v>-0.1151681</v>
      </c>
      <c r="H6669" s="63">
        <v>47.014899999999997</v>
      </c>
      <c r="I6669" s="63">
        <v>-0.2600557</v>
      </c>
      <c r="J6669" s="63">
        <v>-0.1744549</v>
      </c>
      <c r="K6669" s="63">
        <v>-0.1151681</v>
      </c>
      <c r="L6669" s="63">
        <v>-5.5881300000000002E-2</v>
      </c>
      <c r="M6669" s="63">
        <v>2.9719499999999999E-2</v>
      </c>
      <c r="N6669" s="63">
        <v>67</v>
      </c>
      <c r="O6669" s="63">
        <v>0.1130564</v>
      </c>
      <c r="P6669" s="63">
        <v>2</v>
      </c>
      <c r="Q6669" s="63">
        <v>1.2781749580960001E-2</v>
      </c>
    </row>
    <row r="6670" spans="1:17">
      <c r="A6670" s="63" t="s">
        <v>79</v>
      </c>
      <c r="B6670" s="63" t="s">
        <v>58</v>
      </c>
      <c r="C6670" s="63" t="s">
        <v>47</v>
      </c>
      <c r="D6670" s="63">
        <v>21</v>
      </c>
      <c r="E6670" s="63">
        <v>1.9954499999999999</v>
      </c>
      <c r="F6670" s="63">
        <v>1.8475919999999999</v>
      </c>
      <c r="G6670" s="63">
        <v>-0.14785860000000001</v>
      </c>
      <c r="H6670" s="63">
        <v>46.537300000000002</v>
      </c>
      <c r="I6670" s="63">
        <v>-0.29274620000000001</v>
      </c>
      <c r="J6670" s="63">
        <v>-0.20714550000000001</v>
      </c>
      <c r="K6670" s="63">
        <v>-0.14785860000000001</v>
      </c>
      <c r="L6670" s="63">
        <v>-8.8571800000000006E-2</v>
      </c>
      <c r="M6670" s="63">
        <v>-2.9710000000000001E-3</v>
      </c>
      <c r="N6670" s="63">
        <v>67</v>
      </c>
      <c r="O6670" s="63">
        <v>0.1130564</v>
      </c>
      <c r="P6670" s="63">
        <v>2</v>
      </c>
      <c r="Q6670" s="63">
        <v>1.2781749580960001E-2</v>
      </c>
    </row>
    <row r="6671" spans="1:17">
      <c r="A6671" s="63" t="s">
        <v>79</v>
      </c>
      <c r="B6671" s="63" t="s">
        <v>58</v>
      </c>
      <c r="C6671" s="63" t="s">
        <v>47</v>
      </c>
      <c r="D6671" s="63">
        <v>22</v>
      </c>
      <c r="E6671" s="63">
        <v>1.8180860000000001</v>
      </c>
      <c r="F6671" s="63">
        <v>1.669799</v>
      </c>
      <c r="G6671" s="63">
        <v>-0.14828649999999999</v>
      </c>
      <c r="H6671" s="63">
        <v>46.037300000000002</v>
      </c>
      <c r="I6671" s="63">
        <v>-0.29317409999999999</v>
      </c>
      <c r="J6671" s="63">
        <v>-0.20757329999999999</v>
      </c>
      <c r="K6671" s="63">
        <v>-0.14828649999999999</v>
      </c>
      <c r="L6671" s="63">
        <v>-8.8999599999999998E-2</v>
      </c>
      <c r="M6671" s="63">
        <v>-3.3988999999999998E-3</v>
      </c>
      <c r="N6671" s="63">
        <v>67</v>
      </c>
      <c r="O6671" s="63">
        <v>0.1130564</v>
      </c>
      <c r="P6671" s="63">
        <v>2</v>
      </c>
      <c r="Q6671" s="63">
        <v>1.2781749580960001E-2</v>
      </c>
    </row>
    <row r="6672" spans="1:17">
      <c r="A6672" s="63" t="s">
        <v>79</v>
      </c>
      <c r="B6672" s="63" t="s">
        <v>58</v>
      </c>
      <c r="C6672" s="63" t="s">
        <v>47</v>
      </c>
      <c r="D6672" s="63">
        <v>23</v>
      </c>
      <c r="E6672" s="63">
        <v>1.5702860000000001</v>
      </c>
      <c r="F6672" s="63">
        <v>1.4301079999999999</v>
      </c>
      <c r="G6672" s="63">
        <v>-0.14017830000000001</v>
      </c>
      <c r="H6672" s="63">
        <v>46.029899999999998</v>
      </c>
      <c r="I6672" s="63">
        <v>-0.28506589999999998</v>
      </c>
      <c r="J6672" s="63">
        <v>-0.19946520000000001</v>
      </c>
      <c r="K6672" s="63">
        <v>-0.14017830000000001</v>
      </c>
      <c r="L6672" s="63">
        <v>-8.0891500000000005E-2</v>
      </c>
      <c r="M6672" s="63">
        <v>4.7092999999999996E-3</v>
      </c>
      <c r="N6672" s="63">
        <v>67</v>
      </c>
      <c r="O6672" s="63">
        <v>0.1130564</v>
      </c>
      <c r="P6672" s="63">
        <v>2</v>
      </c>
      <c r="Q6672" s="63">
        <v>1.2781749580960001E-2</v>
      </c>
    </row>
    <row r="6673" spans="1:17">
      <c r="A6673" s="63" t="s">
        <v>79</v>
      </c>
      <c r="B6673" s="63" t="s">
        <v>58</v>
      </c>
      <c r="C6673" s="63" t="s">
        <v>47</v>
      </c>
      <c r="D6673" s="63">
        <v>24</v>
      </c>
      <c r="E6673" s="63">
        <v>1.286429</v>
      </c>
      <c r="F6673" s="63">
        <v>1.1443380000000001</v>
      </c>
      <c r="G6673" s="63">
        <v>-0.14209160000000001</v>
      </c>
      <c r="H6673" s="63">
        <v>46.029899999999998</v>
      </c>
      <c r="I6673" s="63">
        <v>-0.28697919999999999</v>
      </c>
      <c r="J6673" s="63">
        <v>-0.20137849999999999</v>
      </c>
      <c r="K6673" s="63">
        <v>-0.14209160000000001</v>
      </c>
      <c r="L6673" s="63">
        <v>-8.2804799999999998E-2</v>
      </c>
      <c r="M6673" s="63">
        <v>2.7959999999999999E-3</v>
      </c>
      <c r="N6673" s="63">
        <v>67</v>
      </c>
      <c r="O6673" s="63">
        <v>0.1130564</v>
      </c>
      <c r="P6673" s="63">
        <v>2</v>
      </c>
      <c r="Q6673" s="63">
        <v>1.2781749580960001E-2</v>
      </c>
    </row>
    <row r="6674" spans="1:17">
      <c r="A6674" s="63" t="s">
        <v>79</v>
      </c>
      <c r="B6674" s="63" t="s">
        <v>58</v>
      </c>
      <c r="C6674" s="63" t="s">
        <v>48</v>
      </c>
      <c r="D6674" s="63">
        <v>1</v>
      </c>
      <c r="E6674" s="63">
        <v>0.96756790000000004</v>
      </c>
      <c r="F6674" s="63">
        <v>0.82266419999999996</v>
      </c>
      <c r="G6674" s="63">
        <v>-0.1449037</v>
      </c>
      <c r="H6674" s="63">
        <v>47.514899999999997</v>
      </c>
      <c r="I6674" s="63">
        <v>-0.28979129999999997</v>
      </c>
      <c r="J6674" s="63">
        <v>-0.2041906</v>
      </c>
      <c r="K6674" s="63">
        <v>-0.1449037</v>
      </c>
      <c r="L6674" s="63">
        <v>-8.5616899999999996E-2</v>
      </c>
      <c r="M6674" s="63">
        <v>-1.6099999999999998E-5</v>
      </c>
      <c r="N6674" s="63">
        <v>67</v>
      </c>
      <c r="O6674" s="63">
        <v>0.1130564</v>
      </c>
      <c r="P6674" s="63">
        <v>3</v>
      </c>
      <c r="Q6674" s="63">
        <v>1.2781749580960001E-2</v>
      </c>
    </row>
    <row r="6675" spans="1:17">
      <c r="A6675" s="63" t="s">
        <v>79</v>
      </c>
      <c r="B6675" s="63" t="s">
        <v>58</v>
      </c>
      <c r="C6675" s="63" t="s">
        <v>48</v>
      </c>
      <c r="D6675" s="63">
        <v>2</v>
      </c>
      <c r="E6675" s="63">
        <v>0.90015259999999997</v>
      </c>
      <c r="F6675" s="63">
        <v>0.73933680000000002</v>
      </c>
      <c r="G6675" s="63">
        <v>-0.16081580000000001</v>
      </c>
      <c r="H6675" s="63">
        <v>45.552199999999999</v>
      </c>
      <c r="I6675" s="63">
        <v>-0.30570340000000001</v>
      </c>
      <c r="J6675" s="63">
        <v>-0.22010260000000001</v>
      </c>
      <c r="K6675" s="63">
        <v>-0.16081580000000001</v>
      </c>
      <c r="L6675" s="63">
        <v>-0.10152890000000001</v>
      </c>
      <c r="M6675" s="63">
        <v>-1.59282E-2</v>
      </c>
      <c r="N6675" s="63">
        <v>67</v>
      </c>
      <c r="O6675" s="63">
        <v>0.1130564</v>
      </c>
      <c r="P6675" s="63">
        <v>3</v>
      </c>
      <c r="Q6675" s="63">
        <v>1.2781749580960001E-2</v>
      </c>
    </row>
    <row r="6676" spans="1:17">
      <c r="A6676" s="63" t="s">
        <v>79</v>
      </c>
      <c r="B6676" s="63" t="s">
        <v>58</v>
      </c>
      <c r="C6676" s="63" t="s">
        <v>48</v>
      </c>
      <c r="D6676" s="63">
        <v>3</v>
      </c>
      <c r="E6676" s="63">
        <v>0.89411779999999996</v>
      </c>
      <c r="F6676" s="63">
        <v>0.73772139999999997</v>
      </c>
      <c r="G6676" s="63">
        <v>-0.15639639999999999</v>
      </c>
      <c r="H6676" s="63">
        <v>44.552199999999999</v>
      </c>
      <c r="I6676" s="63">
        <v>-0.301284</v>
      </c>
      <c r="J6676" s="63">
        <v>-0.21568329999999999</v>
      </c>
      <c r="K6676" s="63">
        <v>-0.15639639999999999</v>
      </c>
      <c r="L6676" s="63">
        <v>-9.7109600000000004E-2</v>
      </c>
      <c r="M6676" s="63">
        <v>-1.1508900000000001E-2</v>
      </c>
      <c r="N6676" s="63">
        <v>67</v>
      </c>
      <c r="O6676" s="63">
        <v>0.1130564</v>
      </c>
      <c r="P6676" s="63">
        <v>3</v>
      </c>
      <c r="Q6676" s="63">
        <v>1.2781749580960001E-2</v>
      </c>
    </row>
    <row r="6677" spans="1:17">
      <c r="A6677" s="63" t="s">
        <v>79</v>
      </c>
      <c r="B6677" s="63" t="s">
        <v>58</v>
      </c>
      <c r="C6677" s="63" t="s">
        <v>48</v>
      </c>
      <c r="D6677" s="63">
        <v>4</v>
      </c>
      <c r="E6677" s="63">
        <v>0.92921549999999997</v>
      </c>
      <c r="F6677" s="63">
        <v>0.77136519999999997</v>
      </c>
      <c r="G6677" s="63">
        <v>-0.1578503</v>
      </c>
      <c r="H6677" s="63">
        <v>44.044800000000002</v>
      </c>
      <c r="I6677" s="63">
        <v>-0.3027379</v>
      </c>
      <c r="J6677" s="63">
        <v>-0.2171371</v>
      </c>
      <c r="K6677" s="63">
        <v>-0.1578503</v>
      </c>
      <c r="L6677" s="63">
        <v>-9.8563399999999995E-2</v>
      </c>
      <c r="M6677" s="63">
        <v>-1.2962700000000001E-2</v>
      </c>
      <c r="N6677" s="63">
        <v>67</v>
      </c>
      <c r="O6677" s="63">
        <v>0.1130564</v>
      </c>
      <c r="P6677" s="63">
        <v>3</v>
      </c>
      <c r="Q6677" s="63">
        <v>1.2781749580960001E-2</v>
      </c>
    </row>
    <row r="6678" spans="1:17">
      <c r="A6678" s="63" t="s">
        <v>79</v>
      </c>
      <c r="B6678" s="63" t="s">
        <v>58</v>
      </c>
      <c r="C6678" s="63" t="s">
        <v>48</v>
      </c>
      <c r="D6678" s="63">
        <v>5</v>
      </c>
      <c r="E6678" s="63">
        <v>0.97251770000000004</v>
      </c>
      <c r="F6678" s="63">
        <v>0.81542490000000001</v>
      </c>
      <c r="G6678" s="63">
        <v>-0.1570928</v>
      </c>
      <c r="H6678" s="63">
        <v>42.074599999999997</v>
      </c>
      <c r="I6678" s="63">
        <v>-0.30198029999999998</v>
      </c>
      <c r="J6678" s="63">
        <v>-0.21637960000000001</v>
      </c>
      <c r="K6678" s="63">
        <v>-0.1570928</v>
      </c>
      <c r="L6678" s="63">
        <v>-9.7805900000000001E-2</v>
      </c>
      <c r="M6678" s="63">
        <v>-1.2205199999999999E-2</v>
      </c>
      <c r="N6678" s="63">
        <v>67</v>
      </c>
      <c r="O6678" s="63">
        <v>0.1130564</v>
      </c>
      <c r="P6678" s="63">
        <v>3</v>
      </c>
      <c r="Q6678" s="63">
        <v>1.2781749580960001E-2</v>
      </c>
    </row>
    <row r="6679" spans="1:17">
      <c r="A6679" s="63" t="s">
        <v>79</v>
      </c>
      <c r="B6679" s="63" t="s">
        <v>58</v>
      </c>
      <c r="C6679" s="63" t="s">
        <v>48</v>
      </c>
      <c r="D6679" s="63">
        <v>6</v>
      </c>
      <c r="E6679" s="63">
        <v>1.1446270000000001</v>
      </c>
      <c r="F6679" s="63">
        <v>0.90938920000000001</v>
      </c>
      <c r="G6679" s="63">
        <v>-0.2352378</v>
      </c>
      <c r="H6679" s="63">
        <v>41.074599999999997</v>
      </c>
      <c r="I6679" s="63">
        <v>-0.3801254</v>
      </c>
      <c r="J6679" s="63">
        <v>-0.29452460000000003</v>
      </c>
      <c r="K6679" s="63">
        <v>-0.2352378</v>
      </c>
      <c r="L6679" s="63">
        <v>-0.17595089999999999</v>
      </c>
      <c r="M6679" s="63">
        <v>-9.0350200000000006E-2</v>
      </c>
      <c r="N6679" s="63">
        <v>67</v>
      </c>
      <c r="O6679" s="63">
        <v>0.1130564</v>
      </c>
      <c r="P6679" s="63">
        <v>3</v>
      </c>
      <c r="Q6679" s="63">
        <v>1.2781749580960001E-2</v>
      </c>
    </row>
    <row r="6680" spans="1:17">
      <c r="A6680" s="63" t="s">
        <v>79</v>
      </c>
      <c r="B6680" s="63" t="s">
        <v>58</v>
      </c>
      <c r="C6680" s="63" t="s">
        <v>48</v>
      </c>
      <c r="D6680" s="63">
        <v>7</v>
      </c>
      <c r="E6680" s="63">
        <v>1.5110209999999999</v>
      </c>
      <c r="F6680" s="63">
        <v>1.311844</v>
      </c>
      <c r="G6680" s="63">
        <v>-0.19917679999999999</v>
      </c>
      <c r="H6680" s="63">
        <v>41.5672</v>
      </c>
      <c r="I6680" s="63">
        <v>-0.34406439999999999</v>
      </c>
      <c r="J6680" s="63">
        <v>-0.25846360000000002</v>
      </c>
      <c r="K6680" s="63">
        <v>-0.19917679999999999</v>
      </c>
      <c r="L6680" s="63">
        <v>-0.13988999999999999</v>
      </c>
      <c r="M6680" s="63">
        <v>-5.4289200000000003E-2</v>
      </c>
      <c r="N6680" s="63">
        <v>67</v>
      </c>
      <c r="O6680" s="63">
        <v>0.1130564</v>
      </c>
      <c r="P6680" s="63">
        <v>3</v>
      </c>
      <c r="Q6680" s="63">
        <v>1.2781749580960001E-2</v>
      </c>
    </row>
    <row r="6681" spans="1:17">
      <c r="A6681" s="63" t="s">
        <v>79</v>
      </c>
      <c r="B6681" s="63" t="s">
        <v>58</v>
      </c>
      <c r="C6681" s="63" t="s">
        <v>48</v>
      </c>
      <c r="D6681" s="63">
        <v>8</v>
      </c>
      <c r="E6681" s="63">
        <v>1.7276739999999999</v>
      </c>
      <c r="F6681" s="63">
        <v>1.6437219999999999</v>
      </c>
      <c r="G6681" s="63">
        <v>-8.3951700000000004E-2</v>
      </c>
      <c r="H6681" s="63">
        <v>45.082099999999997</v>
      </c>
      <c r="I6681" s="63">
        <v>-0.2288393</v>
      </c>
      <c r="J6681" s="63">
        <v>-0.14323849999999999</v>
      </c>
      <c r="K6681" s="63">
        <v>-8.3951700000000004E-2</v>
      </c>
      <c r="L6681" s="63">
        <v>-2.46649E-2</v>
      </c>
      <c r="M6681" s="63">
        <v>6.0935900000000001E-2</v>
      </c>
      <c r="N6681" s="63">
        <v>67</v>
      </c>
      <c r="O6681" s="63">
        <v>0.1130564</v>
      </c>
      <c r="P6681" s="63">
        <v>3</v>
      </c>
      <c r="Q6681" s="63">
        <v>1.2781749580960001E-2</v>
      </c>
    </row>
    <row r="6682" spans="1:17">
      <c r="A6682" s="63" t="s">
        <v>79</v>
      </c>
      <c r="B6682" s="63" t="s">
        <v>58</v>
      </c>
      <c r="C6682" s="63" t="s">
        <v>48</v>
      </c>
      <c r="D6682" s="63">
        <v>9</v>
      </c>
      <c r="E6682" s="63">
        <v>1.5814490000000001</v>
      </c>
      <c r="F6682" s="63">
        <v>1.654782</v>
      </c>
      <c r="G6682" s="63">
        <v>7.3333599999999999E-2</v>
      </c>
      <c r="H6682" s="63">
        <v>48.014899999999997</v>
      </c>
      <c r="I6682" s="63">
        <v>-7.1554000000000006E-2</v>
      </c>
      <c r="J6682" s="63">
        <v>1.40468E-2</v>
      </c>
      <c r="K6682" s="63">
        <v>7.3333599999999999E-2</v>
      </c>
      <c r="L6682" s="63">
        <v>0.1326205</v>
      </c>
      <c r="M6682" s="63">
        <v>0.2182212</v>
      </c>
      <c r="N6682" s="63">
        <v>67</v>
      </c>
      <c r="O6682" s="63">
        <v>0.1130564</v>
      </c>
      <c r="P6682" s="63">
        <v>3</v>
      </c>
      <c r="Q6682" s="63">
        <v>1.2781749580960001E-2</v>
      </c>
    </row>
    <row r="6683" spans="1:17">
      <c r="A6683" s="63" t="s">
        <v>79</v>
      </c>
      <c r="B6683" s="63" t="s">
        <v>58</v>
      </c>
      <c r="C6683" s="63" t="s">
        <v>48</v>
      </c>
      <c r="D6683" s="63">
        <v>10</v>
      </c>
      <c r="E6683" s="63">
        <v>1.5022930000000001</v>
      </c>
      <c r="F6683" s="63">
        <v>1.5785370000000001</v>
      </c>
      <c r="G6683" s="63">
        <v>7.62438E-2</v>
      </c>
      <c r="H6683" s="63">
        <v>50.4925</v>
      </c>
      <c r="I6683" s="63">
        <v>-6.8643800000000005E-2</v>
      </c>
      <c r="J6683" s="63">
        <v>1.69569E-2</v>
      </c>
      <c r="K6683" s="63">
        <v>7.62438E-2</v>
      </c>
      <c r="L6683" s="63">
        <v>0.1355306</v>
      </c>
      <c r="M6683" s="63">
        <v>0.22113140000000001</v>
      </c>
      <c r="N6683" s="63">
        <v>67</v>
      </c>
      <c r="O6683" s="63">
        <v>0.1130564</v>
      </c>
      <c r="P6683" s="63">
        <v>3</v>
      </c>
      <c r="Q6683" s="63">
        <v>1.2781749580960001E-2</v>
      </c>
    </row>
    <row r="6684" spans="1:17">
      <c r="A6684" s="63" t="s">
        <v>79</v>
      </c>
      <c r="B6684" s="63" t="s">
        <v>58</v>
      </c>
      <c r="C6684" s="63" t="s">
        <v>48</v>
      </c>
      <c r="D6684" s="63">
        <v>11</v>
      </c>
      <c r="E6684" s="63">
        <v>1.3797200000000001</v>
      </c>
      <c r="F6684" s="63">
        <v>1.53433</v>
      </c>
      <c r="G6684" s="63">
        <v>0.15461030000000001</v>
      </c>
      <c r="H6684" s="63">
        <v>52.5075</v>
      </c>
      <c r="I6684" s="63">
        <v>9.7227000000000008E-3</v>
      </c>
      <c r="J6684" s="63">
        <v>9.5323400000000003E-2</v>
      </c>
      <c r="K6684" s="63">
        <v>0.15461030000000001</v>
      </c>
      <c r="L6684" s="63">
        <v>0.21389710000000001</v>
      </c>
      <c r="M6684" s="63">
        <v>0.29949789999999998</v>
      </c>
      <c r="N6684" s="63">
        <v>67</v>
      </c>
      <c r="O6684" s="63">
        <v>0.1130564</v>
      </c>
      <c r="P6684" s="63">
        <v>3</v>
      </c>
      <c r="Q6684" s="63">
        <v>1.2781749580960001E-2</v>
      </c>
    </row>
    <row r="6685" spans="1:17">
      <c r="A6685" s="63" t="s">
        <v>79</v>
      </c>
      <c r="B6685" s="63" t="s">
        <v>58</v>
      </c>
      <c r="C6685" s="63" t="s">
        <v>48</v>
      </c>
      <c r="D6685" s="63">
        <v>12</v>
      </c>
      <c r="E6685" s="63">
        <v>1.303226</v>
      </c>
      <c r="F6685" s="63">
        <v>1.4389879999999999</v>
      </c>
      <c r="G6685" s="63">
        <v>0.13576160000000001</v>
      </c>
      <c r="H6685" s="63">
        <v>54.014899999999997</v>
      </c>
      <c r="I6685" s="63">
        <v>-9.1260000000000004E-3</v>
      </c>
      <c r="J6685" s="63">
        <v>7.6474799999999996E-2</v>
      </c>
      <c r="K6685" s="63">
        <v>0.13576160000000001</v>
      </c>
      <c r="L6685" s="63">
        <v>0.19504850000000001</v>
      </c>
      <c r="M6685" s="63">
        <v>0.28064919999999999</v>
      </c>
      <c r="N6685" s="63">
        <v>67</v>
      </c>
      <c r="O6685" s="63">
        <v>0.1130564</v>
      </c>
      <c r="P6685" s="63">
        <v>3</v>
      </c>
      <c r="Q6685" s="63">
        <v>1.2781749580960001E-2</v>
      </c>
    </row>
    <row r="6686" spans="1:17">
      <c r="A6686" s="63" t="s">
        <v>79</v>
      </c>
      <c r="B6686" s="63" t="s">
        <v>58</v>
      </c>
      <c r="C6686" s="63" t="s">
        <v>48</v>
      </c>
      <c r="D6686" s="63">
        <v>13</v>
      </c>
      <c r="E6686" s="63">
        <v>1.148239</v>
      </c>
      <c r="F6686" s="63">
        <v>1.399402</v>
      </c>
      <c r="G6686" s="63">
        <v>0.25116240000000001</v>
      </c>
      <c r="H6686" s="63">
        <v>53.522399999999998</v>
      </c>
      <c r="I6686" s="63">
        <v>0.1062748</v>
      </c>
      <c r="J6686" s="63">
        <v>0.19187560000000001</v>
      </c>
      <c r="K6686" s="63">
        <v>0.25116240000000001</v>
      </c>
      <c r="L6686" s="63">
        <v>0.31044919999999998</v>
      </c>
      <c r="M6686" s="63">
        <v>0.39605000000000001</v>
      </c>
      <c r="N6686" s="63">
        <v>67</v>
      </c>
      <c r="O6686" s="63">
        <v>0.1130564</v>
      </c>
      <c r="P6686" s="63">
        <v>3</v>
      </c>
      <c r="Q6686" s="63">
        <v>1.2781749580960001E-2</v>
      </c>
    </row>
    <row r="6687" spans="1:17">
      <c r="A6687" s="63" t="s">
        <v>79</v>
      </c>
      <c r="B6687" s="63" t="s">
        <v>58</v>
      </c>
      <c r="C6687" s="63" t="s">
        <v>48</v>
      </c>
      <c r="D6687" s="63">
        <v>14</v>
      </c>
      <c r="E6687" s="63">
        <v>1.0346979999999999</v>
      </c>
      <c r="F6687" s="63">
        <v>1.3243940000000001</v>
      </c>
      <c r="G6687" s="63">
        <v>0.2896956</v>
      </c>
      <c r="H6687" s="63">
        <v>56</v>
      </c>
      <c r="I6687" s="63">
        <v>0.14480799999999999</v>
      </c>
      <c r="J6687" s="63">
        <v>0.2304088</v>
      </c>
      <c r="K6687" s="63">
        <v>0.2896956</v>
      </c>
      <c r="L6687" s="63">
        <v>0.34898249999999997</v>
      </c>
      <c r="M6687" s="63">
        <v>0.4345832</v>
      </c>
      <c r="N6687" s="63">
        <v>67</v>
      </c>
      <c r="O6687" s="63">
        <v>0.1130564</v>
      </c>
      <c r="P6687" s="63">
        <v>3</v>
      </c>
      <c r="Q6687" s="63">
        <v>1.2781749580960001E-2</v>
      </c>
    </row>
    <row r="6688" spans="1:17">
      <c r="A6688" s="63" t="s">
        <v>79</v>
      </c>
      <c r="B6688" s="63" t="s">
        <v>58</v>
      </c>
      <c r="C6688" s="63" t="s">
        <v>48</v>
      </c>
      <c r="D6688" s="63">
        <v>15</v>
      </c>
      <c r="E6688" s="63">
        <v>0.9940078</v>
      </c>
      <c r="F6688" s="63">
        <v>1.249118</v>
      </c>
      <c r="G6688" s="63">
        <v>0.25511</v>
      </c>
      <c r="H6688" s="63">
        <v>57.962699999999998</v>
      </c>
      <c r="I6688" s="63">
        <v>0.1102224</v>
      </c>
      <c r="J6688" s="63">
        <v>0.1958232</v>
      </c>
      <c r="K6688" s="63">
        <v>0.25511</v>
      </c>
      <c r="L6688" s="63">
        <v>0.31439689999999998</v>
      </c>
      <c r="M6688" s="63">
        <v>0.39999760000000001</v>
      </c>
      <c r="N6688" s="63">
        <v>67</v>
      </c>
      <c r="O6688" s="63">
        <v>0.1130564</v>
      </c>
      <c r="P6688" s="63">
        <v>3</v>
      </c>
      <c r="Q6688" s="63">
        <v>1.2781749580960001E-2</v>
      </c>
    </row>
    <row r="6689" spans="1:17">
      <c r="A6689" s="63" t="s">
        <v>79</v>
      </c>
      <c r="B6689" s="63" t="s">
        <v>58</v>
      </c>
      <c r="C6689" s="63" t="s">
        <v>48</v>
      </c>
      <c r="D6689" s="63">
        <v>16</v>
      </c>
      <c r="E6689" s="63">
        <v>1.024197</v>
      </c>
      <c r="F6689" s="63">
        <v>1.2417100000000001</v>
      </c>
      <c r="G6689" s="63">
        <v>0.21751329999999999</v>
      </c>
      <c r="H6689" s="63">
        <v>56.470100000000002</v>
      </c>
      <c r="I6689" s="63">
        <v>7.2625700000000001E-2</v>
      </c>
      <c r="J6689" s="63">
        <v>0.15822649999999999</v>
      </c>
      <c r="K6689" s="63">
        <v>0.21751329999999999</v>
      </c>
      <c r="L6689" s="63">
        <v>0.2768002</v>
      </c>
      <c r="M6689" s="63">
        <v>0.36240090000000003</v>
      </c>
      <c r="N6689" s="63">
        <v>67</v>
      </c>
      <c r="O6689" s="63">
        <v>0.1130564</v>
      </c>
      <c r="P6689" s="63">
        <v>3</v>
      </c>
      <c r="Q6689" s="63">
        <v>1.2781749580960001E-2</v>
      </c>
    </row>
    <row r="6690" spans="1:17">
      <c r="A6690" s="63" t="s">
        <v>79</v>
      </c>
      <c r="B6690" s="63" t="s">
        <v>58</v>
      </c>
      <c r="C6690" s="63" t="s">
        <v>48</v>
      </c>
      <c r="D6690" s="63">
        <v>17</v>
      </c>
      <c r="E6690" s="63">
        <v>1.127329</v>
      </c>
      <c r="F6690" s="63">
        <v>1.3131459999999999</v>
      </c>
      <c r="G6690" s="63">
        <v>0.18581739999999999</v>
      </c>
      <c r="H6690" s="63">
        <v>55.455199999999998</v>
      </c>
      <c r="I6690" s="63">
        <v>4.0929800000000002E-2</v>
      </c>
      <c r="J6690" s="63">
        <v>0.12653049999999999</v>
      </c>
      <c r="K6690" s="63">
        <v>0.18581739999999999</v>
      </c>
      <c r="L6690" s="63">
        <v>0.24510419999999999</v>
      </c>
      <c r="M6690" s="63">
        <v>0.33070500000000003</v>
      </c>
      <c r="N6690" s="63">
        <v>67</v>
      </c>
      <c r="O6690" s="63">
        <v>0.1130564</v>
      </c>
      <c r="P6690" s="63">
        <v>3</v>
      </c>
      <c r="Q6690" s="63">
        <v>1.2781749580960001E-2</v>
      </c>
    </row>
    <row r="6691" spans="1:17">
      <c r="A6691" s="63" t="s">
        <v>79</v>
      </c>
      <c r="B6691" s="63" t="s">
        <v>58</v>
      </c>
      <c r="C6691" s="63" t="s">
        <v>48</v>
      </c>
      <c r="D6691" s="63">
        <v>18</v>
      </c>
      <c r="E6691" s="63">
        <v>1.4853160000000001</v>
      </c>
      <c r="F6691" s="63">
        <v>1.5643689999999999</v>
      </c>
      <c r="G6691" s="63">
        <v>7.9052600000000001E-2</v>
      </c>
      <c r="H6691" s="63">
        <v>54.440300000000001</v>
      </c>
      <c r="I6691" s="63">
        <v>-6.5835000000000005E-2</v>
      </c>
      <c r="J6691" s="63">
        <v>1.9765700000000001E-2</v>
      </c>
      <c r="K6691" s="63">
        <v>7.9052600000000001E-2</v>
      </c>
      <c r="L6691" s="63">
        <v>0.1383394</v>
      </c>
      <c r="M6691" s="63">
        <v>0.22394020000000001</v>
      </c>
      <c r="N6691" s="63">
        <v>67</v>
      </c>
      <c r="O6691" s="63">
        <v>0.1130564</v>
      </c>
      <c r="P6691" s="63">
        <v>3</v>
      </c>
      <c r="Q6691" s="63">
        <v>1.2781749580960001E-2</v>
      </c>
    </row>
    <row r="6692" spans="1:17">
      <c r="A6692" s="63" t="s">
        <v>79</v>
      </c>
      <c r="B6692" s="63" t="s">
        <v>58</v>
      </c>
      <c r="C6692" s="63" t="s">
        <v>48</v>
      </c>
      <c r="D6692" s="63">
        <v>19</v>
      </c>
      <c r="E6692" s="63">
        <v>1.758365</v>
      </c>
      <c r="F6692" s="63">
        <v>1.693597</v>
      </c>
      <c r="G6692" s="63">
        <v>-6.4768199999999998E-2</v>
      </c>
      <c r="H6692" s="63">
        <v>51.947800000000001</v>
      </c>
      <c r="I6692" s="63">
        <v>-0.2096558</v>
      </c>
      <c r="J6692" s="63">
        <v>-0.124055</v>
      </c>
      <c r="K6692" s="63">
        <v>-6.4768199999999998E-2</v>
      </c>
      <c r="L6692" s="63">
        <v>-5.4814E-3</v>
      </c>
      <c r="M6692" s="63">
        <v>8.0119399999999993E-2</v>
      </c>
      <c r="N6692" s="63">
        <v>67</v>
      </c>
      <c r="O6692" s="63">
        <v>0.1130564</v>
      </c>
      <c r="P6692" s="63">
        <v>3</v>
      </c>
      <c r="Q6692" s="63">
        <v>1.2781749580960001E-2</v>
      </c>
    </row>
    <row r="6693" spans="1:17">
      <c r="A6693" s="63" t="s">
        <v>79</v>
      </c>
      <c r="B6693" s="63" t="s">
        <v>58</v>
      </c>
      <c r="C6693" s="63" t="s">
        <v>48</v>
      </c>
      <c r="D6693" s="63">
        <v>20</v>
      </c>
      <c r="E6693" s="63">
        <v>1.8003150000000001</v>
      </c>
      <c r="F6693" s="63">
        <v>1.685147</v>
      </c>
      <c r="G6693" s="63">
        <v>-0.1151683</v>
      </c>
      <c r="H6693" s="63">
        <v>48.970100000000002</v>
      </c>
      <c r="I6693" s="63">
        <v>-0.26005590000000001</v>
      </c>
      <c r="J6693" s="63">
        <v>-0.1744552</v>
      </c>
      <c r="K6693" s="63">
        <v>-0.1151683</v>
      </c>
      <c r="L6693" s="63">
        <v>-5.5881500000000001E-2</v>
      </c>
      <c r="M6693" s="63">
        <v>2.9719300000000001E-2</v>
      </c>
      <c r="N6693" s="63">
        <v>67</v>
      </c>
      <c r="O6693" s="63">
        <v>0.1130564</v>
      </c>
      <c r="P6693" s="63">
        <v>3</v>
      </c>
      <c r="Q6693" s="63">
        <v>1.2781749580960001E-2</v>
      </c>
    </row>
    <row r="6694" spans="1:17">
      <c r="A6694" s="63" t="s">
        <v>79</v>
      </c>
      <c r="B6694" s="63" t="s">
        <v>58</v>
      </c>
      <c r="C6694" s="63" t="s">
        <v>48</v>
      </c>
      <c r="D6694" s="63">
        <v>21</v>
      </c>
      <c r="E6694" s="63">
        <v>1.7943169999999999</v>
      </c>
      <c r="F6694" s="63">
        <v>1.646458</v>
      </c>
      <c r="G6694" s="63">
        <v>-0.14785860000000001</v>
      </c>
      <c r="H6694" s="63">
        <v>46.0075</v>
      </c>
      <c r="I6694" s="63">
        <v>-0.29274620000000001</v>
      </c>
      <c r="J6694" s="63">
        <v>-0.20714550000000001</v>
      </c>
      <c r="K6694" s="63">
        <v>-0.14785860000000001</v>
      </c>
      <c r="L6694" s="63">
        <v>-8.8571800000000006E-2</v>
      </c>
      <c r="M6694" s="63">
        <v>-2.9710000000000001E-3</v>
      </c>
      <c r="N6694" s="63">
        <v>67</v>
      </c>
      <c r="O6694" s="63">
        <v>0.1130564</v>
      </c>
      <c r="P6694" s="63">
        <v>3</v>
      </c>
      <c r="Q6694" s="63">
        <v>1.2781749580960001E-2</v>
      </c>
    </row>
    <row r="6695" spans="1:17">
      <c r="A6695" s="63" t="s">
        <v>79</v>
      </c>
      <c r="B6695" s="63" t="s">
        <v>58</v>
      </c>
      <c r="C6695" s="63" t="s">
        <v>48</v>
      </c>
      <c r="D6695" s="63">
        <v>22</v>
      </c>
      <c r="E6695" s="63">
        <v>1.6357950000000001</v>
      </c>
      <c r="F6695" s="63">
        <v>1.4875080000000001</v>
      </c>
      <c r="G6695" s="63">
        <v>-0.14828659999999999</v>
      </c>
      <c r="H6695" s="63">
        <v>44.514899999999997</v>
      </c>
      <c r="I6695" s="63">
        <v>-0.2931742</v>
      </c>
      <c r="J6695" s="63">
        <v>-0.20757339999999999</v>
      </c>
      <c r="K6695" s="63">
        <v>-0.14828659999999999</v>
      </c>
      <c r="L6695" s="63">
        <v>-8.8999700000000001E-2</v>
      </c>
      <c r="M6695" s="63">
        <v>-3.3990000000000001E-3</v>
      </c>
      <c r="N6695" s="63">
        <v>67</v>
      </c>
      <c r="O6695" s="63">
        <v>0.1130564</v>
      </c>
      <c r="P6695" s="63">
        <v>3</v>
      </c>
      <c r="Q6695" s="63">
        <v>1.2781749580960001E-2</v>
      </c>
    </row>
    <row r="6696" spans="1:17">
      <c r="A6696" s="63" t="s">
        <v>79</v>
      </c>
      <c r="B6696" s="63" t="s">
        <v>58</v>
      </c>
      <c r="C6696" s="63" t="s">
        <v>48</v>
      </c>
      <c r="D6696" s="63">
        <v>23</v>
      </c>
      <c r="E6696" s="63">
        <v>1.403659</v>
      </c>
      <c r="F6696" s="63">
        <v>1.2634799999999999</v>
      </c>
      <c r="G6696" s="63">
        <v>-0.14017840000000001</v>
      </c>
      <c r="H6696" s="63">
        <v>42.537300000000002</v>
      </c>
      <c r="I6696" s="63">
        <v>-0.28506599999999999</v>
      </c>
      <c r="J6696" s="63">
        <v>-0.19946530000000001</v>
      </c>
      <c r="K6696" s="63">
        <v>-0.14017840000000001</v>
      </c>
      <c r="L6696" s="63">
        <v>-8.0891599999999994E-2</v>
      </c>
      <c r="M6696" s="63">
        <v>4.7092000000000002E-3</v>
      </c>
      <c r="N6696" s="63">
        <v>67</v>
      </c>
      <c r="O6696" s="63">
        <v>0.1130564</v>
      </c>
      <c r="P6696" s="63">
        <v>3</v>
      </c>
      <c r="Q6696" s="63">
        <v>1.2781749580960001E-2</v>
      </c>
    </row>
    <row r="6697" spans="1:17">
      <c r="A6697" s="63" t="s">
        <v>79</v>
      </c>
      <c r="B6697" s="63" t="s">
        <v>58</v>
      </c>
      <c r="C6697" s="63" t="s">
        <v>48</v>
      </c>
      <c r="D6697" s="63">
        <v>24</v>
      </c>
      <c r="E6697" s="63">
        <v>1.145532</v>
      </c>
      <c r="F6697" s="63">
        <v>1.0034400000000001</v>
      </c>
      <c r="G6697" s="63">
        <v>-0.14209150000000001</v>
      </c>
      <c r="H6697" s="63">
        <v>39.082099999999997</v>
      </c>
      <c r="I6697" s="63">
        <v>-0.28697909999999999</v>
      </c>
      <c r="J6697" s="63">
        <v>-0.20137830000000001</v>
      </c>
      <c r="K6697" s="63">
        <v>-0.14209150000000001</v>
      </c>
      <c r="L6697" s="63">
        <v>-8.2804699999999995E-2</v>
      </c>
      <c r="M6697" s="63">
        <v>2.7961000000000001E-3</v>
      </c>
      <c r="N6697" s="63">
        <v>67</v>
      </c>
      <c r="O6697" s="63">
        <v>0.1130564</v>
      </c>
      <c r="P6697" s="63">
        <v>3</v>
      </c>
      <c r="Q6697" s="63">
        <v>1.2781749580960001E-2</v>
      </c>
    </row>
    <row r="6698" spans="1:17">
      <c r="A6698" s="63" t="s">
        <v>79</v>
      </c>
      <c r="B6698" s="63" t="s">
        <v>58</v>
      </c>
      <c r="C6698" s="63" t="s">
        <v>49</v>
      </c>
      <c r="D6698" s="63">
        <v>1</v>
      </c>
      <c r="E6698" s="63">
        <v>0.80829810000000002</v>
      </c>
      <c r="F6698" s="63">
        <v>0.66339429999999999</v>
      </c>
      <c r="G6698" s="63">
        <v>-0.1449038</v>
      </c>
      <c r="H6698" s="63">
        <v>62.417900000000003</v>
      </c>
      <c r="I6698" s="63">
        <v>-0.28979139999999998</v>
      </c>
      <c r="J6698" s="63">
        <v>-0.2041906</v>
      </c>
      <c r="K6698" s="63">
        <v>-0.1449038</v>
      </c>
      <c r="L6698" s="63">
        <v>-8.5616899999999996E-2</v>
      </c>
      <c r="M6698" s="63">
        <v>-1.6200000000000001E-5</v>
      </c>
      <c r="N6698" s="63">
        <v>67</v>
      </c>
      <c r="O6698" s="63">
        <v>0.1130564</v>
      </c>
      <c r="P6698" s="63">
        <v>4</v>
      </c>
      <c r="Q6698" s="63">
        <v>1.2781749580960001E-2</v>
      </c>
    </row>
    <row r="6699" spans="1:17">
      <c r="A6699" s="63" t="s">
        <v>79</v>
      </c>
      <c r="B6699" s="63" t="s">
        <v>58</v>
      </c>
      <c r="C6699" s="63" t="s">
        <v>49</v>
      </c>
      <c r="D6699" s="63">
        <v>2</v>
      </c>
      <c r="E6699" s="63">
        <v>0.74630770000000002</v>
      </c>
      <c r="F6699" s="63">
        <v>0.58549180000000001</v>
      </c>
      <c r="G6699" s="63">
        <v>-0.16081580000000001</v>
      </c>
      <c r="H6699" s="63">
        <v>58.947800000000001</v>
      </c>
      <c r="I6699" s="63">
        <v>-0.30570340000000001</v>
      </c>
      <c r="J6699" s="63">
        <v>-0.22010270000000001</v>
      </c>
      <c r="K6699" s="63">
        <v>-0.16081580000000001</v>
      </c>
      <c r="L6699" s="63">
        <v>-0.10152899999999999</v>
      </c>
      <c r="M6699" s="63">
        <v>-1.59282E-2</v>
      </c>
      <c r="N6699" s="63">
        <v>67</v>
      </c>
      <c r="O6699" s="63">
        <v>0.1130564</v>
      </c>
      <c r="P6699" s="63">
        <v>4</v>
      </c>
      <c r="Q6699" s="63">
        <v>1.2781749580960001E-2</v>
      </c>
    </row>
    <row r="6700" spans="1:17">
      <c r="A6700" s="63" t="s">
        <v>79</v>
      </c>
      <c r="B6700" s="63" t="s">
        <v>58</v>
      </c>
      <c r="C6700" s="63" t="s">
        <v>49</v>
      </c>
      <c r="D6700" s="63">
        <v>3</v>
      </c>
      <c r="E6700" s="63">
        <v>0.71372190000000002</v>
      </c>
      <c r="F6700" s="63">
        <v>0.55732539999999997</v>
      </c>
      <c r="G6700" s="63">
        <v>-0.15639649999999999</v>
      </c>
      <c r="H6700" s="63">
        <v>56.477600000000002</v>
      </c>
      <c r="I6700" s="63">
        <v>-0.3012841</v>
      </c>
      <c r="J6700" s="63">
        <v>-0.21568329999999999</v>
      </c>
      <c r="K6700" s="63">
        <v>-0.15639649999999999</v>
      </c>
      <c r="L6700" s="63">
        <v>-9.7109699999999993E-2</v>
      </c>
      <c r="M6700" s="63">
        <v>-1.1508900000000001E-2</v>
      </c>
      <c r="N6700" s="63">
        <v>67</v>
      </c>
      <c r="O6700" s="63">
        <v>0.1130564</v>
      </c>
      <c r="P6700" s="63">
        <v>4</v>
      </c>
      <c r="Q6700" s="63">
        <v>1.2781749580960001E-2</v>
      </c>
    </row>
    <row r="6701" spans="1:17">
      <c r="A6701" s="63" t="s">
        <v>79</v>
      </c>
      <c r="B6701" s="63" t="s">
        <v>58</v>
      </c>
      <c r="C6701" s="63" t="s">
        <v>49</v>
      </c>
      <c r="D6701" s="63">
        <v>4</v>
      </c>
      <c r="E6701" s="63">
        <v>0.72433610000000004</v>
      </c>
      <c r="F6701" s="63">
        <v>0.56648580000000004</v>
      </c>
      <c r="G6701" s="63">
        <v>-0.1578503</v>
      </c>
      <c r="H6701" s="63">
        <v>54.977600000000002</v>
      </c>
      <c r="I6701" s="63">
        <v>-0.3027379</v>
      </c>
      <c r="J6701" s="63">
        <v>-0.2171371</v>
      </c>
      <c r="K6701" s="63">
        <v>-0.1578503</v>
      </c>
      <c r="L6701" s="63">
        <v>-9.8563399999999995E-2</v>
      </c>
      <c r="M6701" s="63">
        <v>-1.2962700000000001E-2</v>
      </c>
      <c r="N6701" s="63">
        <v>67</v>
      </c>
      <c r="O6701" s="63">
        <v>0.1130564</v>
      </c>
      <c r="P6701" s="63">
        <v>4</v>
      </c>
      <c r="Q6701" s="63">
        <v>1.2781749580960001E-2</v>
      </c>
    </row>
    <row r="6702" spans="1:17">
      <c r="A6702" s="63" t="s">
        <v>79</v>
      </c>
      <c r="B6702" s="63" t="s">
        <v>58</v>
      </c>
      <c r="C6702" s="63" t="s">
        <v>49</v>
      </c>
      <c r="D6702" s="63">
        <v>5</v>
      </c>
      <c r="E6702" s="63">
        <v>0.73025660000000003</v>
      </c>
      <c r="F6702" s="63">
        <v>0.5731638</v>
      </c>
      <c r="G6702" s="63">
        <v>-0.1570928</v>
      </c>
      <c r="H6702" s="63">
        <v>54.962699999999998</v>
      </c>
      <c r="I6702" s="63">
        <v>-0.30198029999999998</v>
      </c>
      <c r="J6702" s="63">
        <v>-0.21637960000000001</v>
      </c>
      <c r="K6702" s="63">
        <v>-0.1570928</v>
      </c>
      <c r="L6702" s="63">
        <v>-9.7805900000000001E-2</v>
      </c>
      <c r="M6702" s="63">
        <v>-1.2205199999999999E-2</v>
      </c>
      <c r="N6702" s="63">
        <v>67</v>
      </c>
      <c r="O6702" s="63">
        <v>0.1130564</v>
      </c>
      <c r="P6702" s="63">
        <v>4</v>
      </c>
      <c r="Q6702" s="63">
        <v>1.2781749580960001E-2</v>
      </c>
    </row>
    <row r="6703" spans="1:17">
      <c r="A6703" s="63" t="s">
        <v>79</v>
      </c>
      <c r="B6703" s="63" t="s">
        <v>58</v>
      </c>
      <c r="C6703" s="63" t="s">
        <v>49</v>
      </c>
      <c r="D6703" s="63">
        <v>6</v>
      </c>
      <c r="E6703" s="63">
        <v>0.84665619999999997</v>
      </c>
      <c r="F6703" s="63">
        <v>0.61141849999999998</v>
      </c>
      <c r="G6703" s="63">
        <v>-0.23523769999999999</v>
      </c>
      <c r="H6703" s="63">
        <v>54.955199999999998</v>
      </c>
      <c r="I6703" s="63">
        <v>-0.3801253</v>
      </c>
      <c r="J6703" s="63">
        <v>-0.29452460000000003</v>
      </c>
      <c r="K6703" s="63">
        <v>-0.23523769999999999</v>
      </c>
      <c r="L6703" s="63">
        <v>-0.17595089999999999</v>
      </c>
      <c r="M6703" s="63">
        <v>-9.0350100000000003E-2</v>
      </c>
      <c r="N6703" s="63">
        <v>67</v>
      </c>
      <c r="O6703" s="63">
        <v>0.1130564</v>
      </c>
      <c r="P6703" s="63">
        <v>4</v>
      </c>
      <c r="Q6703" s="63">
        <v>1.2781749580960001E-2</v>
      </c>
    </row>
    <row r="6704" spans="1:17">
      <c r="A6704" s="63" t="s">
        <v>79</v>
      </c>
      <c r="B6704" s="63" t="s">
        <v>58</v>
      </c>
      <c r="C6704" s="63" t="s">
        <v>49</v>
      </c>
      <c r="D6704" s="63">
        <v>7</v>
      </c>
      <c r="E6704" s="63">
        <v>0.99916159999999998</v>
      </c>
      <c r="F6704" s="63">
        <v>0.79998480000000005</v>
      </c>
      <c r="G6704" s="63">
        <v>-0.19917679999999999</v>
      </c>
      <c r="H6704" s="63">
        <v>55.455199999999998</v>
      </c>
      <c r="I6704" s="63">
        <v>-0.34406439999999999</v>
      </c>
      <c r="J6704" s="63">
        <v>-0.25846360000000002</v>
      </c>
      <c r="K6704" s="63">
        <v>-0.19917679999999999</v>
      </c>
      <c r="L6704" s="63">
        <v>-0.13988999999999999</v>
      </c>
      <c r="M6704" s="63">
        <v>-5.4289200000000003E-2</v>
      </c>
      <c r="N6704" s="63">
        <v>67</v>
      </c>
      <c r="O6704" s="63">
        <v>0.1130564</v>
      </c>
      <c r="P6704" s="63">
        <v>4</v>
      </c>
      <c r="Q6704" s="63">
        <v>1.2781749580960001E-2</v>
      </c>
    </row>
    <row r="6705" spans="1:17">
      <c r="A6705" s="63" t="s">
        <v>79</v>
      </c>
      <c r="B6705" s="63" t="s">
        <v>58</v>
      </c>
      <c r="C6705" s="63" t="s">
        <v>49</v>
      </c>
      <c r="D6705" s="63">
        <v>8</v>
      </c>
      <c r="E6705" s="63">
        <v>1.0653729999999999</v>
      </c>
      <c r="F6705" s="63">
        <v>0.9814214</v>
      </c>
      <c r="G6705" s="63">
        <v>-8.3951799999999993E-2</v>
      </c>
      <c r="H6705" s="63">
        <v>57.9925</v>
      </c>
      <c r="I6705" s="63">
        <v>-0.2288394</v>
      </c>
      <c r="J6705" s="63">
        <v>-0.1432387</v>
      </c>
      <c r="K6705" s="63">
        <v>-8.3951799999999993E-2</v>
      </c>
      <c r="L6705" s="63">
        <v>-2.4664999999999999E-2</v>
      </c>
      <c r="M6705" s="63">
        <v>6.0935799999999998E-2</v>
      </c>
      <c r="N6705" s="63">
        <v>67</v>
      </c>
      <c r="O6705" s="63">
        <v>0.1130564</v>
      </c>
      <c r="P6705" s="63">
        <v>4</v>
      </c>
      <c r="Q6705" s="63">
        <v>1.2781749580960001E-2</v>
      </c>
    </row>
    <row r="6706" spans="1:17">
      <c r="A6706" s="63" t="s">
        <v>79</v>
      </c>
      <c r="B6706" s="63" t="s">
        <v>58</v>
      </c>
      <c r="C6706" s="63" t="s">
        <v>49</v>
      </c>
      <c r="D6706" s="63">
        <v>9</v>
      </c>
      <c r="E6706" s="63">
        <v>1.0085379999999999</v>
      </c>
      <c r="F6706" s="63">
        <v>1.081871</v>
      </c>
      <c r="G6706" s="63">
        <v>7.3333499999999996E-2</v>
      </c>
      <c r="H6706" s="63">
        <v>63</v>
      </c>
      <c r="I6706" s="63">
        <v>-7.1554099999999995E-2</v>
      </c>
      <c r="J6706" s="63">
        <v>1.4046700000000001E-2</v>
      </c>
      <c r="K6706" s="63">
        <v>7.3333499999999996E-2</v>
      </c>
      <c r="L6706" s="63">
        <v>0.1326203</v>
      </c>
      <c r="M6706" s="63">
        <v>0.2182211</v>
      </c>
      <c r="N6706" s="63">
        <v>67</v>
      </c>
      <c r="O6706" s="63">
        <v>0.1130564</v>
      </c>
      <c r="P6706" s="63">
        <v>4</v>
      </c>
      <c r="Q6706" s="63">
        <v>1.2781749580960001E-2</v>
      </c>
    </row>
    <row r="6707" spans="1:17">
      <c r="A6707" s="63" t="s">
        <v>79</v>
      </c>
      <c r="B6707" s="63" t="s">
        <v>58</v>
      </c>
      <c r="C6707" s="63" t="s">
        <v>49</v>
      </c>
      <c r="D6707" s="63">
        <v>10</v>
      </c>
      <c r="E6707" s="63">
        <v>1.0209539999999999</v>
      </c>
      <c r="F6707" s="63">
        <v>1.0971979999999999</v>
      </c>
      <c r="G6707" s="63">
        <v>7.62438E-2</v>
      </c>
      <c r="H6707" s="63">
        <v>67.977599999999995</v>
      </c>
      <c r="I6707" s="63">
        <v>-6.8643800000000005E-2</v>
      </c>
      <c r="J6707" s="63">
        <v>1.69569E-2</v>
      </c>
      <c r="K6707" s="63">
        <v>7.62438E-2</v>
      </c>
      <c r="L6707" s="63">
        <v>0.1355306</v>
      </c>
      <c r="M6707" s="63">
        <v>0.22113140000000001</v>
      </c>
      <c r="N6707" s="63">
        <v>67</v>
      </c>
      <c r="O6707" s="63">
        <v>0.1130564</v>
      </c>
      <c r="P6707" s="63">
        <v>4</v>
      </c>
      <c r="Q6707" s="63">
        <v>1.2781749580960001E-2</v>
      </c>
    </row>
    <row r="6708" spans="1:17">
      <c r="A6708" s="63" t="s">
        <v>79</v>
      </c>
      <c r="B6708" s="63" t="s">
        <v>58</v>
      </c>
      <c r="C6708" s="63" t="s">
        <v>49</v>
      </c>
      <c r="D6708" s="63">
        <v>11</v>
      </c>
      <c r="E6708" s="63">
        <v>0.98919570000000001</v>
      </c>
      <c r="F6708" s="63">
        <v>1.1438060000000001</v>
      </c>
      <c r="G6708" s="63">
        <v>0.15461030000000001</v>
      </c>
      <c r="H6708" s="63">
        <v>71.955200000000005</v>
      </c>
      <c r="I6708" s="63">
        <v>9.7227000000000008E-3</v>
      </c>
      <c r="J6708" s="63">
        <v>9.5323400000000003E-2</v>
      </c>
      <c r="K6708" s="63">
        <v>0.15461030000000001</v>
      </c>
      <c r="L6708" s="63">
        <v>0.21389710000000001</v>
      </c>
      <c r="M6708" s="63">
        <v>0.29949789999999998</v>
      </c>
      <c r="N6708" s="63">
        <v>67</v>
      </c>
      <c r="O6708" s="63">
        <v>0.1130564</v>
      </c>
      <c r="P6708" s="63">
        <v>4</v>
      </c>
      <c r="Q6708" s="63">
        <v>1.2781749580960001E-2</v>
      </c>
    </row>
    <row r="6709" spans="1:17">
      <c r="A6709" s="63" t="s">
        <v>79</v>
      </c>
      <c r="B6709" s="63" t="s">
        <v>58</v>
      </c>
      <c r="C6709" s="63" t="s">
        <v>49</v>
      </c>
      <c r="D6709" s="63">
        <v>12</v>
      </c>
      <c r="E6709" s="63">
        <v>1.034089</v>
      </c>
      <c r="F6709" s="63">
        <v>1.1698500000000001</v>
      </c>
      <c r="G6709" s="63">
        <v>0.13576160000000001</v>
      </c>
      <c r="H6709" s="63">
        <v>74.970100000000002</v>
      </c>
      <c r="I6709" s="63">
        <v>-9.1260000000000004E-3</v>
      </c>
      <c r="J6709" s="63">
        <v>7.6474799999999996E-2</v>
      </c>
      <c r="K6709" s="63">
        <v>0.13576160000000001</v>
      </c>
      <c r="L6709" s="63">
        <v>0.19504850000000001</v>
      </c>
      <c r="M6709" s="63">
        <v>0.28064919999999999</v>
      </c>
      <c r="N6709" s="63">
        <v>67</v>
      </c>
      <c r="O6709" s="63">
        <v>0.1130564</v>
      </c>
      <c r="P6709" s="63">
        <v>4</v>
      </c>
      <c r="Q6709" s="63">
        <v>1.2781749580960001E-2</v>
      </c>
    </row>
    <row r="6710" spans="1:17">
      <c r="A6710" s="63" t="s">
        <v>79</v>
      </c>
      <c r="B6710" s="63" t="s">
        <v>58</v>
      </c>
      <c r="C6710" s="63" t="s">
        <v>49</v>
      </c>
      <c r="D6710" s="63">
        <v>13</v>
      </c>
      <c r="E6710" s="63">
        <v>0.96417359999999996</v>
      </c>
      <c r="F6710" s="63">
        <v>1.215336</v>
      </c>
      <c r="G6710" s="63">
        <v>0.25116240000000001</v>
      </c>
      <c r="H6710" s="63">
        <v>77.470100000000002</v>
      </c>
      <c r="I6710" s="63">
        <v>0.1062748</v>
      </c>
      <c r="J6710" s="63">
        <v>0.1918755</v>
      </c>
      <c r="K6710" s="63">
        <v>0.25116240000000001</v>
      </c>
      <c r="L6710" s="63">
        <v>0.31044919999999998</v>
      </c>
      <c r="M6710" s="63">
        <v>0.39604990000000001</v>
      </c>
      <c r="N6710" s="63">
        <v>67</v>
      </c>
      <c r="O6710" s="63">
        <v>0.1130564</v>
      </c>
      <c r="P6710" s="63">
        <v>4</v>
      </c>
      <c r="Q6710" s="63">
        <v>1.2781749580960001E-2</v>
      </c>
    </row>
    <row r="6711" spans="1:17">
      <c r="A6711" s="63" t="s">
        <v>79</v>
      </c>
      <c r="B6711" s="63" t="s">
        <v>58</v>
      </c>
      <c r="C6711" s="63" t="s">
        <v>49</v>
      </c>
      <c r="D6711" s="63">
        <v>14</v>
      </c>
      <c r="E6711" s="63">
        <v>0.99691640000000004</v>
      </c>
      <c r="F6711" s="63">
        <v>1.2866120000000001</v>
      </c>
      <c r="G6711" s="63">
        <v>0.2896956</v>
      </c>
      <c r="H6711" s="63">
        <v>80.477599999999995</v>
      </c>
      <c r="I6711" s="63">
        <v>0.14480799999999999</v>
      </c>
      <c r="J6711" s="63">
        <v>0.23040869999999999</v>
      </c>
      <c r="K6711" s="63">
        <v>0.2896956</v>
      </c>
      <c r="L6711" s="63">
        <v>0.34898240000000003</v>
      </c>
      <c r="M6711" s="63">
        <v>0.4345832</v>
      </c>
      <c r="N6711" s="63">
        <v>67</v>
      </c>
      <c r="O6711" s="63">
        <v>0.1130564</v>
      </c>
      <c r="P6711" s="63">
        <v>4</v>
      </c>
      <c r="Q6711" s="63">
        <v>1.2781749580960001E-2</v>
      </c>
    </row>
    <row r="6712" spans="1:17">
      <c r="A6712" s="63" t="s">
        <v>79</v>
      </c>
      <c r="B6712" s="63" t="s">
        <v>58</v>
      </c>
      <c r="C6712" s="63" t="s">
        <v>49</v>
      </c>
      <c r="D6712" s="63">
        <v>15</v>
      </c>
      <c r="E6712" s="63">
        <v>1.101729</v>
      </c>
      <c r="F6712" s="63">
        <v>1.3568389999999999</v>
      </c>
      <c r="G6712" s="63">
        <v>0.25511</v>
      </c>
      <c r="H6712" s="63">
        <v>82.477599999999995</v>
      </c>
      <c r="I6712" s="63">
        <v>0.1102224</v>
      </c>
      <c r="J6712" s="63">
        <v>0.1958232</v>
      </c>
      <c r="K6712" s="63">
        <v>0.25511</v>
      </c>
      <c r="L6712" s="63">
        <v>0.31439689999999998</v>
      </c>
      <c r="M6712" s="63">
        <v>0.39999760000000001</v>
      </c>
      <c r="N6712" s="63">
        <v>67</v>
      </c>
      <c r="O6712" s="63">
        <v>0.1130564</v>
      </c>
      <c r="P6712" s="63">
        <v>4</v>
      </c>
      <c r="Q6712" s="63">
        <v>1.2781749580960001E-2</v>
      </c>
    </row>
    <row r="6713" spans="1:17">
      <c r="A6713" s="63" t="s">
        <v>79</v>
      </c>
      <c r="B6713" s="63" t="s">
        <v>58</v>
      </c>
      <c r="C6713" s="63" t="s">
        <v>49</v>
      </c>
      <c r="D6713" s="63">
        <v>16</v>
      </c>
      <c r="E6713" s="63">
        <v>1.2190099999999999</v>
      </c>
      <c r="F6713" s="63">
        <v>1.436523</v>
      </c>
      <c r="G6713" s="63">
        <v>0.21751329999999999</v>
      </c>
      <c r="H6713" s="63">
        <v>83.970100000000002</v>
      </c>
      <c r="I6713" s="63">
        <v>7.2625700000000001E-2</v>
      </c>
      <c r="J6713" s="63">
        <v>0.15822649999999999</v>
      </c>
      <c r="K6713" s="63">
        <v>0.21751329999999999</v>
      </c>
      <c r="L6713" s="63">
        <v>0.2768002</v>
      </c>
      <c r="M6713" s="63">
        <v>0.36240090000000003</v>
      </c>
      <c r="N6713" s="63">
        <v>67</v>
      </c>
      <c r="O6713" s="63">
        <v>0.1130564</v>
      </c>
      <c r="P6713" s="63">
        <v>4</v>
      </c>
      <c r="Q6713" s="63">
        <v>1.2781749580960001E-2</v>
      </c>
    </row>
    <row r="6714" spans="1:17">
      <c r="A6714" s="63" t="s">
        <v>79</v>
      </c>
      <c r="B6714" s="63" t="s">
        <v>58</v>
      </c>
      <c r="C6714" s="63" t="s">
        <v>49</v>
      </c>
      <c r="D6714" s="63">
        <v>17</v>
      </c>
      <c r="E6714" s="63">
        <v>1.353945</v>
      </c>
      <c r="F6714" s="63">
        <v>1.539763</v>
      </c>
      <c r="G6714" s="63">
        <v>0.1858175</v>
      </c>
      <c r="H6714" s="63">
        <v>84.440299999999993</v>
      </c>
      <c r="I6714" s="63">
        <v>4.0929899999999998E-2</v>
      </c>
      <c r="J6714" s="63">
        <v>0.12653059999999999</v>
      </c>
      <c r="K6714" s="63">
        <v>0.1858175</v>
      </c>
      <c r="L6714" s="63">
        <v>0.2451043</v>
      </c>
      <c r="M6714" s="63">
        <v>0.33070509999999997</v>
      </c>
      <c r="N6714" s="63">
        <v>67</v>
      </c>
      <c r="O6714" s="63">
        <v>0.1130564</v>
      </c>
      <c r="P6714" s="63">
        <v>4</v>
      </c>
      <c r="Q6714" s="63">
        <v>1.2781749580960001E-2</v>
      </c>
    </row>
    <row r="6715" spans="1:17">
      <c r="A6715" s="63" t="s">
        <v>79</v>
      </c>
      <c r="B6715" s="63" t="s">
        <v>58</v>
      </c>
      <c r="C6715" s="63" t="s">
        <v>49</v>
      </c>
      <c r="D6715" s="63">
        <v>18</v>
      </c>
      <c r="E6715" s="63">
        <v>1.5880190000000001</v>
      </c>
      <c r="F6715" s="63">
        <v>1.6670720000000001</v>
      </c>
      <c r="G6715" s="63">
        <v>7.9052700000000004E-2</v>
      </c>
      <c r="H6715" s="63">
        <v>84.925399999999996</v>
      </c>
      <c r="I6715" s="63">
        <v>-6.5834900000000002E-2</v>
      </c>
      <c r="J6715" s="63">
        <v>1.9765899999999999E-2</v>
      </c>
      <c r="K6715" s="63">
        <v>7.9052700000000004E-2</v>
      </c>
      <c r="L6715" s="63">
        <v>0.1383395</v>
      </c>
      <c r="M6715" s="63">
        <v>0.22394030000000001</v>
      </c>
      <c r="N6715" s="63">
        <v>67</v>
      </c>
      <c r="O6715" s="63">
        <v>0.1130564</v>
      </c>
      <c r="P6715" s="63">
        <v>4</v>
      </c>
      <c r="Q6715" s="63">
        <v>1.2781749580960001E-2</v>
      </c>
    </row>
    <row r="6716" spans="1:17">
      <c r="A6716" s="63" t="s">
        <v>79</v>
      </c>
      <c r="B6716" s="63" t="s">
        <v>58</v>
      </c>
      <c r="C6716" s="63" t="s">
        <v>49</v>
      </c>
      <c r="D6716" s="63">
        <v>19</v>
      </c>
      <c r="E6716" s="63">
        <v>1.808163</v>
      </c>
      <c r="F6716" s="63">
        <v>1.743395</v>
      </c>
      <c r="G6716" s="63">
        <v>-6.4768199999999998E-2</v>
      </c>
      <c r="H6716" s="63">
        <v>84.888099999999994</v>
      </c>
      <c r="I6716" s="63">
        <v>-0.2096558</v>
      </c>
      <c r="J6716" s="63">
        <v>-0.124055</v>
      </c>
      <c r="K6716" s="63">
        <v>-6.4768199999999998E-2</v>
      </c>
      <c r="L6716" s="63">
        <v>-5.4814E-3</v>
      </c>
      <c r="M6716" s="63">
        <v>8.0119399999999993E-2</v>
      </c>
      <c r="N6716" s="63">
        <v>67</v>
      </c>
      <c r="O6716" s="63">
        <v>0.1130564</v>
      </c>
      <c r="P6716" s="63">
        <v>4</v>
      </c>
      <c r="Q6716" s="63">
        <v>1.2781749580960001E-2</v>
      </c>
    </row>
    <row r="6717" spans="1:17">
      <c r="A6717" s="63" t="s">
        <v>79</v>
      </c>
      <c r="B6717" s="63" t="s">
        <v>58</v>
      </c>
      <c r="C6717" s="63" t="s">
        <v>49</v>
      </c>
      <c r="D6717" s="63">
        <v>20</v>
      </c>
      <c r="E6717" s="63">
        <v>1.779682</v>
      </c>
      <c r="F6717" s="63">
        <v>1.664514</v>
      </c>
      <c r="G6717" s="63">
        <v>-0.1151682</v>
      </c>
      <c r="H6717" s="63">
        <v>80.895499999999998</v>
      </c>
      <c r="I6717" s="63">
        <v>-0.2600558</v>
      </c>
      <c r="J6717" s="63">
        <v>-0.174455</v>
      </c>
      <c r="K6717" s="63">
        <v>-0.1151682</v>
      </c>
      <c r="L6717" s="63">
        <v>-5.5881399999999998E-2</v>
      </c>
      <c r="M6717" s="63">
        <v>2.97194E-2</v>
      </c>
      <c r="N6717" s="63">
        <v>67</v>
      </c>
      <c r="O6717" s="63">
        <v>0.1130564</v>
      </c>
      <c r="P6717" s="63">
        <v>4</v>
      </c>
      <c r="Q6717" s="63">
        <v>1.2781749580960001E-2</v>
      </c>
    </row>
    <row r="6718" spans="1:17">
      <c r="A6718" s="63" t="s">
        <v>79</v>
      </c>
      <c r="B6718" s="63" t="s">
        <v>58</v>
      </c>
      <c r="C6718" s="63" t="s">
        <v>49</v>
      </c>
      <c r="D6718" s="63">
        <v>21</v>
      </c>
      <c r="E6718" s="63">
        <v>1.736167</v>
      </c>
      <c r="F6718" s="63">
        <v>1.5883080000000001</v>
      </c>
      <c r="G6718" s="63">
        <v>-0.14785870000000001</v>
      </c>
      <c r="H6718" s="63">
        <v>76.425399999999996</v>
      </c>
      <c r="I6718" s="63">
        <v>-0.29274630000000001</v>
      </c>
      <c r="J6718" s="63">
        <v>-0.20714560000000001</v>
      </c>
      <c r="K6718" s="63">
        <v>-0.14785870000000001</v>
      </c>
      <c r="L6718" s="63">
        <v>-8.8571899999999995E-2</v>
      </c>
      <c r="M6718" s="63">
        <v>-2.9711E-3</v>
      </c>
      <c r="N6718" s="63">
        <v>67</v>
      </c>
      <c r="O6718" s="63">
        <v>0.1130564</v>
      </c>
      <c r="P6718" s="63">
        <v>4</v>
      </c>
      <c r="Q6718" s="63">
        <v>1.2781749580960001E-2</v>
      </c>
    </row>
    <row r="6719" spans="1:17">
      <c r="A6719" s="63" t="s">
        <v>79</v>
      </c>
      <c r="B6719" s="63" t="s">
        <v>58</v>
      </c>
      <c r="C6719" s="63" t="s">
        <v>49</v>
      </c>
      <c r="D6719" s="63">
        <v>22</v>
      </c>
      <c r="E6719" s="63">
        <v>1.59233</v>
      </c>
      <c r="F6719" s="63">
        <v>1.444043</v>
      </c>
      <c r="G6719" s="63">
        <v>-0.14828659999999999</v>
      </c>
      <c r="H6719" s="63">
        <v>73.917900000000003</v>
      </c>
      <c r="I6719" s="63">
        <v>-0.2931742</v>
      </c>
      <c r="J6719" s="63">
        <v>-0.20757339999999999</v>
      </c>
      <c r="K6719" s="63">
        <v>-0.14828659999999999</v>
      </c>
      <c r="L6719" s="63">
        <v>-8.8999700000000001E-2</v>
      </c>
      <c r="M6719" s="63">
        <v>-3.3990000000000001E-3</v>
      </c>
      <c r="N6719" s="63">
        <v>67</v>
      </c>
      <c r="O6719" s="63">
        <v>0.1130564</v>
      </c>
      <c r="P6719" s="63">
        <v>4</v>
      </c>
      <c r="Q6719" s="63">
        <v>1.2781749580960001E-2</v>
      </c>
    </row>
    <row r="6720" spans="1:17">
      <c r="A6720" s="63" t="s">
        <v>79</v>
      </c>
      <c r="B6720" s="63" t="s">
        <v>58</v>
      </c>
      <c r="C6720" s="63" t="s">
        <v>49</v>
      </c>
      <c r="D6720" s="63">
        <v>23</v>
      </c>
      <c r="E6720" s="63">
        <v>1.3186059999999999</v>
      </c>
      <c r="F6720" s="63">
        <v>1.178428</v>
      </c>
      <c r="G6720" s="63">
        <v>-0.14017840000000001</v>
      </c>
      <c r="H6720" s="63">
        <v>71.410399999999996</v>
      </c>
      <c r="I6720" s="63">
        <v>-0.28506599999999999</v>
      </c>
      <c r="J6720" s="63">
        <v>-0.19946530000000001</v>
      </c>
      <c r="K6720" s="63">
        <v>-0.14017840000000001</v>
      </c>
      <c r="L6720" s="63">
        <v>-8.0891599999999994E-2</v>
      </c>
      <c r="M6720" s="63">
        <v>4.7092000000000002E-3</v>
      </c>
      <c r="N6720" s="63">
        <v>67</v>
      </c>
      <c r="O6720" s="63">
        <v>0.1130564</v>
      </c>
      <c r="P6720" s="63">
        <v>4</v>
      </c>
      <c r="Q6720" s="63">
        <v>1.2781749580960001E-2</v>
      </c>
    </row>
    <row r="6721" spans="1:17">
      <c r="A6721" s="63" t="s">
        <v>79</v>
      </c>
      <c r="B6721" s="63" t="s">
        <v>58</v>
      </c>
      <c r="C6721" s="63" t="s">
        <v>49</v>
      </c>
      <c r="D6721" s="63">
        <v>24</v>
      </c>
      <c r="E6721" s="63">
        <v>1.007269</v>
      </c>
      <c r="F6721" s="63">
        <v>0.86517759999999999</v>
      </c>
      <c r="G6721" s="63">
        <v>-0.14209160000000001</v>
      </c>
      <c r="H6721" s="63">
        <v>67.447800000000001</v>
      </c>
      <c r="I6721" s="63">
        <v>-0.28697919999999999</v>
      </c>
      <c r="J6721" s="63">
        <v>-0.20137840000000001</v>
      </c>
      <c r="K6721" s="63">
        <v>-0.14209160000000001</v>
      </c>
      <c r="L6721" s="63">
        <v>-8.2804699999999995E-2</v>
      </c>
      <c r="M6721" s="63">
        <v>2.7959999999999999E-3</v>
      </c>
      <c r="N6721" s="63">
        <v>67</v>
      </c>
      <c r="O6721" s="63">
        <v>0.1130564</v>
      </c>
      <c r="P6721" s="63">
        <v>4</v>
      </c>
      <c r="Q6721" s="63">
        <v>1.2781749580960001E-2</v>
      </c>
    </row>
    <row r="6722" spans="1:17">
      <c r="A6722" s="63" t="s">
        <v>79</v>
      </c>
      <c r="B6722" s="63" t="s">
        <v>58</v>
      </c>
      <c r="C6722" s="63" t="s">
        <v>50</v>
      </c>
      <c r="D6722" s="63">
        <v>1</v>
      </c>
      <c r="E6722" s="63">
        <v>0.98572090000000001</v>
      </c>
      <c r="F6722" s="63">
        <v>0.76150340000000005</v>
      </c>
      <c r="G6722" s="63">
        <v>-0.22421749999999999</v>
      </c>
      <c r="H6722" s="63">
        <v>68.828400000000002</v>
      </c>
      <c r="I6722" s="63">
        <v>-0.36910510000000002</v>
      </c>
      <c r="J6722" s="63">
        <v>-0.28350439999999999</v>
      </c>
      <c r="K6722" s="63">
        <v>-0.22421749999999999</v>
      </c>
      <c r="L6722" s="63">
        <v>-0.16493070000000001</v>
      </c>
      <c r="M6722" s="63">
        <v>-7.9329899999999995E-2</v>
      </c>
      <c r="N6722" s="63">
        <v>67</v>
      </c>
      <c r="O6722" s="63">
        <v>0.1130564</v>
      </c>
      <c r="P6722" s="63">
        <v>5</v>
      </c>
      <c r="Q6722" s="63">
        <v>1.2781749580960001E-2</v>
      </c>
    </row>
    <row r="6723" spans="1:17">
      <c r="A6723" s="63" t="s">
        <v>79</v>
      </c>
      <c r="B6723" s="63" t="s">
        <v>58</v>
      </c>
      <c r="C6723" s="63" t="s">
        <v>50</v>
      </c>
      <c r="D6723" s="63">
        <v>2</v>
      </c>
      <c r="E6723" s="63">
        <v>0.8953546</v>
      </c>
      <c r="F6723" s="63">
        <v>0.66050549999999997</v>
      </c>
      <c r="G6723" s="63">
        <v>-0.234849</v>
      </c>
      <c r="H6723" s="63">
        <v>67.835800000000006</v>
      </c>
      <c r="I6723" s="63">
        <v>-0.37973659999999998</v>
      </c>
      <c r="J6723" s="63">
        <v>-0.29413590000000001</v>
      </c>
      <c r="K6723" s="63">
        <v>-0.234849</v>
      </c>
      <c r="L6723" s="63">
        <v>-0.1755622</v>
      </c>
      <c r="M6723" s="63">
        <v>-8.9961399999999997E-2</v>
      </c>
      <c r="N6723" s="63">
        <v>67</v>
      </c>
      <c r="O6723" s="63">
        <v>0.1130564</v>
      </c>
      <c r="P6723" s="63">
        <v>5</v>
      </c>
      <c r="Q6723" s="63">
        <v>1.2781749580960001E-2</v>
      </c>
    </row>
    <row r="6724" spans="1:17">
      <c r="A6724" s="63" t="s">
        <v>79</v>
      </c>
      <c r="B6724" s="63" t="s">
        <v>58</v>
      </c>
      <c r="C6724" s="63" t="s">
        <v>50</v>
      </c>
      <c r="D6724" s="63">
        <v>3</v>
      </c>
      <c r="E6724" s="63">
        <v>0.83345029999999998</v>
      </c>
      <c r="F6724" s="63">
        <v>0.60456449999999995</v>
      </c>
      <c r="G6724" s="63">
        <v>-0.2288857</v>
      </c>
      <c r="H6724" s="63">
        <v>66.835800000000006</v>
      </c>
      <c r="I6724" s="63">
        <v>-0.37377329999999998</v>
      </c>
      <c r="J6724" s="63">
        <v>-0.2881725</v>
      </c>
      <c r="K6724" s="63">
        <v>-0.2288857</v>
      </c>
      <c r="L6724" s="63">
        <v>-0.1695989</v>
      </c>
      <c r="M6724" s="63">
        <v>-8.3998100000000006E-2</v>
      </c>
      <c r="N6724" s="63">
        <v>67</v>
      </c>
      <c r="O6724" s="63">
        <v>0.1130564</v>
      </c>
      <c r="P6724" s="63">
        <v>5</v>
      </c>
      <c r="Q6724" s="63">
        <v>1.2781749580960001E-2</v>
      </c>
    </row>
    <row r="6725" spans="1:17">
      <c r="A6725" s="63" t="s">
        <v>79</v>
      </c>
      <c r="B6725" s="63" t="s">
        <v>58</v>
      </c>
      <c r="C6725" s="63" t="s">
        <v>50</v>
      </c>
      <c r="D6725" s="63">
        <v>4</v>
      </c>
      <c r="E6725" s="63">
        <v>0.81138089999999996</v>
      </c>
      <c r="F6725" s="63">
        <v>0.60273719999999997</v>
      </c>
      <c r="G6725" s="63">
        <v>-0.20864369999999999</v>
      </c>
      <c r="H6725" s="63">
        <v>65.343299999999999</v>
      </c>
      <c r="I6725" s="63">
        <v>-0.35353129999999999</v>
      </c>
      <c r="J6725" s="63">
        <v>-0.26793050000000002</v>
      </c>
      <c r="K6725" s="63">
        <v>-0.20864369999999999</v>
      </c>
      <c r="L6725" s="63">
        <v>-0.14935680000000001</v>
      </c>
      <c r="M6725" s="63">
        <v>-6.3756099999999996E-2</v>
      </c>
      <c r="N6725" s="63">
        <v>67</v>
      </c>
      <c r="O6725" s="63">
        <v>0.1130564</v>
      </c>
      <c r="P6725" s="63">
        <v>5</v>
      </c>
      <c r="Q6725" s="63">
        <v>1.2781749580960001E-2</v>
      </c>
    </row>
    <row r="6726" spans="1:17">
      <c r="A6726" s="63" t="s">
        <v>79</v>
      </c>
      <c r="B6726" s="63" t="s">
        <v>58</v>
      </c>
      <c r="C6726" s="63" t="s">
        <v>50</v>
      </c>
      <c r="D6726" s="63">
        <v>5</v>
      </c>
      <c r="E6726" s="63">
        <v>0.81780169999999996</v>
      </c>
      <c r="F6726" s="63">
        <v>0.60270469999999998</v>
      </c>
      <c r="G6726" s="63">
        <v>-0.21509700000000001</v>
      </c>
      <c r="H6726" s="63">
        <v>64.350700000000003</v>
      </c>
      <c r="I6726" s="63">
        <v>-0.35998449999999999</v>
      </c>
      <c r="J6726" s="63">
        <v>-0.27438380000000001</v>
      </c>
      <c r="K6726" s="63">
        <v>-0.21509700000000001</v>
      </c>
      <c r="L6726" s="63">
        <v>-0.15581010000000001</v>
      </c>
      <c r="M6726" s="63">
        <v>-7.0209400000000005E-2</v>
      </c>
      <c r="N6726" s="63">
        <v>67</v>
      </c>
      <c r="O6726" s="63">
        <v>0.1130564</v>
      </c>
      <c r="P6726" s="63">
        <v>5</v>
      </c>
      <c r="Q6726" s="63">
        <v>1.2781749580960001E-2</v>
      </c>
    </row>
    <row r="6727" spans="1:17">
      <c r="A6727" s="63" t="s">
        <v>79</v>
      </c>
      <c r="B6727" s="63" t="s">
        <v>58</v>
      </c>
      <c r="C6727" s="63" t="s">
        <v>50</v>
      </c>
      <c r="D6727" s="63">
        <v>6</v>
      </c>
      <c r="E6727" s="63">
        <v>0.90791750000000004</v>
      </c>
      <c r="F6727" s="63">
        <v>0.64095930000000001</v>
      </c>
      <c r="G6727" s="63">
        <v>-0.26695819999999998</v>
      </c>
      <c r="H6727" s="63">
        <v>62.865699999999997</v>
      </c>
      <c r="I6727" s="63">
        <v>-0.41184579999999998</v>
      </c>
      <c r="J6727" s="63">
        <v>-0.32624500000000001</v>
      </c>
      <c r="K6727" s="63">
        <v>-0.26695819999999998</v>
      </c>
      <c r="L6727" s="63">
        <v>-0.2076713</v>
      </c>
      <c r="M6727" s="63">
        <v>-0.1220706</v>
      </c>
      <c r="N6727" s="63">
        <v>67</v>
      </c>
      <c r="O6727" s="63">
        <v>0.1130564</v>
      </c>
      <c r="P6727" s="63">
        <v>5</v>
      </c>
      <c r="Q6727" s="63">
        <v>1.2781749580960001E-2</v>
      </c>
    </row>
    <row r="6728" spans="1:17">
      <c r="A6728" s="63" t="s">
        <v>79</v>
      </c>
      <c r="B6728" s="63" t="s">
        <v>58</v>
      </c>
      <c r="C6728" s="63" t="s">
        <v>50</v>
      </c>
      <c r="D6728" s="63">
        <v>7</v>
      </c>
      <c r="E6728" s="63">
        <v>1.1021270000000001</v>
      </c>
      <c r="F6728" s="63">
        <v>0.82952570000000003</v>
      </c>
      <c r="G6728" s="63">
        <v>-0.27260089999999998</v>
      </c>
      <c r="H6728" s="63">
        <v>62.880600000000001</v>
      </c>
      <c r="I6728" s="63">
        <v>-0.41748849999999998</v>
      </c>
      <c r="J6728" s="63">
        <v>-0.33188770000000001</v>
      </c>
      <c r="K6728" s="63">
        <v>-0.27260089999999998</v>
      </c>
      <c r="L6728" s="63">
        <v>-0.21331410000000001</v>
      </c>
      <c r="M6728" s="63">
        <v>-0.1277133</v>
      </c>
      <c r="N6728" s="63">
        <v>67</v>
      </c>
      <c r="O6728" s="63">
        <v>0.1130564</v>
      </c>
      <c r="P6728" s="63">
        <v>5</v>
      </c>
      <c r="Q6728" s="63">
        <v>1.2781749580960001E-2</v>
      </c>
    </row>
    <row r="6729" spans="1:17">
      <c r="A6729" s="63" t="s">
        <v>79</v>
      </c>
      <c r="B6729" s="63" t="s">
        <v>58</v>
      </c>
      <c r="C6729" s="63" t="s">
        <v>50</v>
      </c>
      <c r="D6729" s="63">
        <v>8</v>
      </c>
      <c r="E6729" s="63">
        <v>1.238402</v>
      </c>
      <c r="F6729" s="63">
        <v>1.0109619999999999</v>
      </c>
      <c r="G6729" s="63">
        <v>-0.2274398</v>
      </c>
      <c r="H6729" s="63">
        <v>63.9328</v>
      </c>
      <c r="I6729" s="63">
        <v>-0.37232739999999998</v>
      </c>
      <c r="J6729" s="63">
        <v>-0.2867266</v>
      </c>
      <c r="K6729" s="63">
        <v>-0.2274398</v>
      </c>
      <c r="L6729" s="63">
        <v>-0.16815289999999999</v>
      </c>
      <c r="M6729" s="63">
        <v>-8.2552200000000006E-2</v>
      </c>
      <c r="N6729" s="63">
        <v>67</v>
      </c>
      <c r="O6729" s="63">
        <v>0.1130564</v>
      </c>
      <c r="P6729" s="63">
        <v>5</v>
      </c>
      <c r="Q6729" s="63">
        <v>1.2781749580960001E-2</v>
      </c>
    </row>
    <row r="6730" spans="1:17">
      <c r="A6730" s="63" t="s">
        <v>79</v>
      </c>
      <c r="B6730" s="63" t="s">
        <v>58</v>
      </c>
      <c r="C6730" s="63" t="s">
        <v>50</v>
      </c>
      <c r="D6730" s="63">
        <v>9</v>
      </c>
      <c r="E6730" s="63">
        <v>1.2261820000000001</v>
      </c>
      <c r="F6730" s="63">
        <v>1.1175649999999999</v>
      </c>
      <c r="G6730" s="63">
        <v>-0.1086172</v>
      </c>
      <c r="H6730" s="63">
        <v>67.917900000000003</v>
      </c>
      <c r="I6730" s="63">
        <v>-0.25350479999999997</v>
      </c>
      <c r="J6730" s="63">
        <v>-0.167904</v>
      </c>
      <c r="K6730" s="63">
        <v>-0.1086172</v>
      </c>
      <c r="L6730" s="63">
        <v>-4.9330400000000003E-2</v>
      </c>
      <c r="M6730" s="63">
        <v>3.6270400000000001E-2</v>
      </c>
      <c r="N6730" s="63">
        <v>67</v>
      </c>
      <c r="O6730" s="63">
        <v>0.1130564</v>
      </c>
      <c r="P6730" s="63">
        <v>5</v>
      </c>
      <c r="Q6730" s="63">
        <v>1.2781749580960001E-2</v>
      </c>
    </row>
    <row r="6731" spans="1:17">
      <c r="A6731" s="63" t="s">
        <v>79</v>
      </c>
      <c r="B6731" s="63" t="s">
        <v>58</v>
      </c>
      <c r="C6731" s="63" t="s">
        <v>50</v>
      </c>
      <c r="D6731" s="63">
        <v>10</v>
      </c>
      <c r="E6731" s="63">
        <v>1.253436</v>
      </c>
      <c r="F6731" s="63">
        <v>1.1529100000000001</v>
      </c>
      <c r="G6731" s="63">
        <v>-0.1005259</v>
      </c>
      <c r="H6731" s="63">
        <v>72.880600000000001</v>
      </c>
      <c r="I6731" s="63">
        <v>-0.24541350000000001</v>
      </c>
      <c r="J6731" s="63">
        <v>-0.1598127</v>
      </c>
      <c r="K6731" s="63">
        <v>-0.1005259</v>
      </c>
      <c r="L6731" s="63">
        <v>-4.1238999999999998E-2</v>
      </c>
      <c r="M6731" s="63">
        <v>4.4361699999999997E-2</v>
      </c>
      <c r="N6731" s="63">
        <v>67</v>
      </c>
      <c r="O6731" s="63">
        <v>0.1130564</v>
      </c>
      <c r="P6731" s="63">
        <v>5</v>
      </c>
      <c r="Q6731" s="63">
        <v>1.2781749580960001E-2</v>
      </c>
    </row>
    <row r="6732" spans="1:17">
      <c r="A6732" s="63" t="s">
        <v>79</v>
      </c>
      <c r="B6732" s="63" t="s">
        <v>58</v>
      </c>
      <c r="C6732" s="63" t="s">
        <v>50</v>
      </c>
      <c r="D6732" s="63">
        <v>11</v>
      </c>
      <c r="E6732" s="63">
        <v>1.2039899999999999</v>
      </c>
      <c r="F6732" s="63">
        <v>1.248113</v>
      </c>
      <c r="G6732" s="63">
        <v>4.4123299999999997E-2</v>
      </c>
      <c r="H6732" s="63">
        <v>77.305999999999997</v>
      </c>
      <c r="I6732" s="63">
        <v>-0.1007643</v>
      </c>
      <c r="J6732" s="63">
        <v>-1.51635E-2</v>
      </c>
      <c r="K6732" s="63">
        <v>4.4123299999999997E-2</v>
      </c>
      <c r="L6732" s="63">
        <v>0.1034101</v>
      </c>
      <c r="M6732" s="63">
        <v>0.18901090000000001</v>
      </c>
      <c r="N6732" s="63">
        <v>67</v>
      </c>
      <c r="O6732" s="63">
        <v>0.1130564</v>
      </c>
      <c r="P6732" s="63">
        <v>5</v>
      </c>
      <c r="Q6732" s="63">
        <v>1.2781749580960001E-2</v>
      </c>
    </row>
    <row r="6733" spans="1:17">
      <c r="A6733" s="63" t="s">
        <v>79</v>
      </c>
      <c r="B6733" s="63" t="s">
        <v>58</v>
      </c>
      <c r="C6733" s="63" t="s">
        <v>50</v>
      </c>
      <c r="D6733" s="63">
        <v>12</v>
      </c>
      <c r="E6733" s="63">
        <v>1.169438</v>
      </c>
      <c r="F6733" s="63">
        <v>1.3444499999999999</v>
      </c>
      <c r="G6733" s="63">
        <v>0.175012</v>
      </c>
      <c r="H6733" s="63">
        <v>80.753699999999995</v>
      </c>
      <c r="I6733" s="63">
        <v>3.0124399999999999E-2</v>
      </c>
      <c r="J6733" s="63">
        <v>0.1157252</v>
      </c>
      <c r="K6733" s="63">
        <v>0.175012</v>
      </c>
      <c r="L6733" s="63">
        <v>0.2342988</v>
      </c>
      <c r="M6733" s="63">
        <v>0.31989960000000001</v>
      </c>
      <c r="N6733" s="63">
        <v>67</v>
      </c>
      <c r="O6733" s="63">
        <v>0.1130564</v>
      </c>
      <c r="P6733" s="63">
        <v>5</v>
      </c>
      <c r="Q6733" s="63">
        <v>1.2781749580960001E-2</v>
      </c>
    </row>
    <row r="6734" spans="1:17">
      <c r="A6734" s="63" t="s">
        <v>79</v>
      </c>
      <c r="B6734" s="63" t="s">
        <v>58</v>
      </c>
      <c r="C6734" s="63" t="s">
        <v>50</v>
      </c>
      <c r="D6734" s="63">
        <v>13</v>
      </c>
      <c r="E6734" s="63">
        <v>1.0633379999999999</v>
      </c>
      <c r="F6734" s="63">
        <v>1.4821569999999999</v>
      </c>
      <c r="G6734" s="63">
        <v>0.41881930000000001</v>
      </c>
      <c r="H6734" s="63">
        <v>84.7239</v>
      </c>
      <c r="I6734" s="63">
        <v>0.2739317</v>
      </c>
      <c r="J6734" s="63">
        <v>0.35953249999999998</v>
      </c>
      <c r="K6734" s="63">
        <v>0.41881930000000001</v>
      </c>
      <c r="L6734" s="63">
        <v>0.47810609999999998</v>
      </c>
      <c r="M6734" s="63">
        <v>0.56370690000000001</v>
      </c>
      <c r="N6734" s="63">
        <v>67</v>
      </c>
      <c r="O6734" s="63">
        <v>0.1130564</v>
      </c>
      <c r="P6734" s="63">
        <v>5</v>
      </c>
      <c r="Q6734" s="63">
        <v>1.2781749580960001E-2</v>
      </c>
    </row>
    <row r="6735" spans="1:17">
      <c r="A6735" s="63" t="s">
        <v>79</v>
      </c>
      <c r="B6735" s="63" t="s">
        <v>58</v>
      </c>
      <c r="C6735" s="63" t="s">
        <v>50</v>
      </c>
      <c r="D6735" s="63">
        <v>14</v>
      </c>
      <c r="E6735" s="63">
        <v>1.1058140000000001</v>
      </c>
      <c r="F6735" s="63">
        <v>1.6878679999999999</v>
      </c>
      <c r="G6735" s="63">
        <v>0.58205439999999997</v>
      </c>
      <c r="H6735" s="63">
        <v>88.209000000000003</v>
      </c>
      <c r="I6735" s="63">
        <v>0.43716680000000002</v>
      </c>
      <c r="J6735" s="63">
        <v>0.52276750000000005</v>
      </c>
      <c r="K6735" s="63">
        <v>0.58205439999999997</v>
      </c>
      <c r="L6735" s="63">
        <v>0.64134119999999994</v>
      </c>
      <c r="M6735" s="63">
        <v>0.72694190000000003</v>
      </c>
      <c r="N6735" s="63">
        <v>67</v>
      </c>
      <c r="O6735" s="63">
        <v>0.1130564</v>
      </c>
      <c r="P6735" s="63">
        <v>5</v>
      </c>
      <c r="Q6735" s="63">
        <v>1.2781749580960001E-2</v>
      </c>
    </row>
    <row r="6736" spans="1:17">
      <c r="A6736" s="63" t="s">
        <v>79</v>
      </c>
      <c r="B6736" s="63" t="s">
        <v>58</v>
      </c>
      <c r="C6736" s="63" t="s">
        <v>50</v>
      </c>
      <c r="D6736" s="63">
        <v>15</v>
      </c>
      <c r="E6736" s="63">
        <v>1.1957869999999999</v>
      </c>
      <c r="F6736" s="63">
        <v>1.895079</v>
      </c>
      <c r="G6736" s="63">
        <v>0.69929180000000002</v>
      </c>
      <c r="H6736" s="63">
        <v>91.2239</v>
      </c>
      <c r="I6736" s="63">
        <v>0.55440429999999996</v>
      </c>
      <c r="J6736" s="63">
        <v>0.64000500000000005</v>
      </c>
      <c r="K6736" s="63">
        <v>0.69929180000000002</v>
      </c>
      <c r="L6736" s="63">
        <v>0.75857870000000005</v>
      </c>
      <c r="M6736" s="63">
        <v>0.84417940000000002</v>
      </c>
      <c r="N6736" s="63">
        <v>67</v>
      </c>
      <c r="O6736" s="63">
        <v>0.1130564</v>
      </c>
      <c r="P6736" s="63">
        <v>5</v>
      </c>
      <c r="Q6736" s="63">
        <v>1.2781749580960001E-2</v>
      </c>
    </row>
    <row r="6737" spans="1:17">
      <c r="A6737" s="63" t="s">
        <v>79</v>
      </c>
      <c r="B6737" s="63" t="s">
        <v>58</v>
      </c>
      <c r="C6737" s="63" t="s">
        <v>50</v>
      </c>
      <c r="D6737" s="63">
        <v>16</v>
      </c>
      <c r="E6737" s="63">
        <v>1.3817870000000001</v>
      </c>
      <c r="F6737" s="63">
        <v>2.1060569999999998</v>
      </c>
      <c r="G6737" s="63">
        <v>0.72426999999999997</v>
      </c>
      <c r="H6737" s="63">
        <v>93.164199999999994</v>
      </c>
      <c r="I6737" s="63">
        <v>0.57938239999999996</v>
      </c>
      <c r="J6737" s="63">
        <v>0.6649832</v>
      </c>
      <c r="K6737" s="63">
        <v>0.72426999999999997</v>
      </c>
      <c r="L6737" s="63">
        <v>0.78355680000000005</v>
      </c>
      <c r="M6737" s="63">
        <v>0.86915759999999997</v>
      </c>
      <c r="N6737" s="63">
        <v>67</v>
      </c>
      <c r="O6737" s="63">
        <v>0.1130564</v>
      </c>
      <c r="P6737" s="63">
        <v>5</v>
      </c>
      <c r="Q6737" s="63">
        <v>1.2781749580960001E-2</v>
      </c>
    </row>
    <row r="6738" spans="1:17">
      <c r="A6738" s="63" t="s">
        <v>79</v>
      </c>
      <c r="B6738" s="63" t="s">
        <v>58</v>
      </c>
      <c r="C6738" s="63" t="s">
        <v>50</v>
      </c>
      <c r="D6738" s="63">
        <v>17</v>
      </c>
      <c r="E6738" s="63">
        <v>1.564676</v>
      </c>
      <c r="F6738" s="63">
        <v>2.25705</v>
      </c>
      <c r="G6738" s="63">
        <v>0.69237349999999998</v>
      </c>
      <c r="H6738" s="63">
        <v>93.634299999999996</v>
      </c>
      <c r="I6738" s="63">
        <v>0.54748589999999997</v>
      </c>
      <c r="J6738" s="63">
        <v>0.6330867</v>
      </c>
      <c r="K6738" s="63">
        <v>0.69237349999999998</v>
      </c>
      <c r="L6738" s="63">
        <v>0.75166029999999995</v>
      </c>
      <c r="M6738" s="63">
        <v>0.83726109999999998</v>
      </c>
      <c r="N6738" s="63">
        <v>67</v>
      </c>
      <c r="O6738" s="63">
        <v>0.1130564</v>
      </c>
      <c r="P6738" s="63">
        <v>5</v>
      </c>
      <c r="Q6738" s="63">
        <v>1.2781749580960001E-2</v>
      </c>
    </row>
    <row r="6739" spans="1:17">
      <c r="A6739" s="63" t="s">
        <v>79</v>
      </c>
      <c r="B6739" s="63" t="s">
        <v>58</v>
      </c>
      <c r="C6739" s="63" t="s">
        <v>50</v>
      </c>
      <c r="D6739" s="63">
        <v>18</v>
      </c>
      <c r="E6739" s="63">
        <v>1.7015549999999999</v>
      </c>
      <c r="F6739" s="63">
        <v>2.2598379999999998</v>
      </c>
      <c r="G6739" s="63">
        <v>0.55828270000000002</v>
      </c>
      <c r="H6739" s="63">
        <v>91.634299999999996</v>
      </c>
      <c r="I6739" s="63">
        <v>0.41339510000000002</v>
      </c>
      <c r="J6739" s="63">
        <v>0.49899589999999999</v>
      </c>
      <c r="K6739" s="63">
        <v>0.55828270000000002</v>
      </c>
      <c r="L6739" s="63">
        <v>0.61756960000000005</v>
      </c>
      <c r="M6739" s="63">
        <v>0.70317030000000003</v>
      </c>
      <c r="N6739" s="63">
        <v>67</v>
      </c>
      <c r="O6739" s="63">
        <v>0.1130564</v>
      </c>
      <c r="P6739" s="63">
        <v>5</v>
      </c>
      <c r="Q6739" s="63">
        <v>1.2781749580960001E-2</v>
      </c>
    </row>
    <row r="6740" spans="1:17">
      <c r="A6740" s="63" t="s">
        <v>79</v>
      </c>
      <c r="B6740" s="63" t="s">
        <v>58</v>
      </c>
      <c r="C6740" s="63" t="s">
        <v>50</v>
      </c>
      <c r="D6740" s="63">
        <v>19</v>
      </c>
      <c r="E6740" s="63">
        <v>1.9926870000000001</v>
      </c>
      <c r="F6740" s="63">
        <v>2.1756090000000001</v>
      </c>
      <c r="G6740" s="63">
        <v>0.1829218</v>
      </c>
      <c r="H6740" s="63">
        <v>89.141800000000003</v>
      </c>
      <c r="I6740" s="63">
        <v>3.8034199999999997E-2</v>
      </c>
      <c r="J6740" s="63">
        <v>0.12363490000000001</v>
      </c>
      <c r="K6740" s="63">
        <v>0.1829218</v>
      </c>
      <c r="L6740" s="63">
        <v>0.2422086</v>
      </c>
      <c r="M6740" s="63">
        <v>0.32780939999999997</v>
      </c>
      <c r="N6740" s="63">
        <v>67</v>
      </c>
      <c r="O6740" s="63">
        <v>0.1130564</v>
      </c>
      <c r="P6740" s="63">
        <v>5</v>
      </c>
      <c r="Q6740" s="63">
        <v>1.2781749580960001E-2</v>
      </c>
    </row>
    <row r="6741" spans="1:17">
      <c r="A6741" s="63" t="s">
        <v>79</v>
      </c>
      <c r="B6741" s="63" t="s">
        <v>58</v>
      </c>
      <c r="C6741" s="63" t="s">
        <v>50</v>
      </c>
      <c r="D6741" s="63">
        <v>20</v>
      </c>
      <c r="E6741" s="63">
        <v>2.0595210000000002</v>
      </c>
      <c r="F6741" s="63">
        <v>2.0358109999999998</v>
      </c>
      <c r="G6741" s="63">
        <v>-2.3709999999999998E-2</v>
      </c>
      <c r="H6741" s="63">
        <v>85.649299999999997</v>
      </c>
      <c r="I6741" s="63">
        <v>-0.16859759999999999</v>
      </c>
      <c r="J6741" s="63">
        <v>-8.2996799999999996E-2</v>
      </c>
      <c r="K6741" s="63">
        <v>-2.3709999999999998E-2</v>
      </c>
      <c r="L6741" s="63">
        <v>3.5576799999999999E-2</v>
      </c>
      <c r="M6741" s="63">
        <v>0.1211776</v>
      </c>
      <c r="N6741" s="63">
        <v>67</v>
      </c>
      <c r="O6741" s="63">
        <v>0.1130564</v>
      </c>
      <c r="P6741" s="63">
        <v>5</v>
      </c>
      <c r="Q6741" s="63">
        <v>1.2781749580960001E-2</v>
      </c>
    </row>
    <row r="6742" spans="1:17">
      <c r="A6742" s="63" t="s">
        <v>79</v>
      </c>
      <c r="B6742" s="63" t="s">
        <v>58</v>
      </c>
      <c r="C6742" s="63" t="s">
        <v>50</v>
      </c>
      <c r="D6742" s="63">
        <v>21</v>
      </c>
      <c r="E6742" s="63">
        <v>2.0149900000000001</v>
      </c>
      <c r="F6742" s="63">
        <v>1.8313159999999999</v>
      </c>
      <c r="G6742" s="63">
        <v>-0.18367339999999999</v>
      </c>
      <c r="H6742" s="63">
        <v>79.686599999999999</v>
      </c>
      <c r="I6742" s="63">
        <v>-0.32856099999999999</v>
      </c>
      <c r="J6742" s="63">
        <v>-0.24296019999999999</v>
      </c>
      <c r="K6742" s="63">
        <v>-0.18367339999999999</v>
      </c>
      <c r="L6742" s="63">
        <v>-0.1243865</v>
      </c>
      <c r="M6742" s="63">
        <v>-3.8785800000000002E-2</v>
      </c>
      <c r="N6742" s="63">
        <v>67</v>
      </c>
      <c r="O6742" s="63">
        <v>0.1130564</v>
      </c>
      <c r="P6742" s="63">
        <v>5</v>
      </c>
      <c r="Q6742" s="63">
        <v>1.2781749580960001E-2</v>
      </c>
    </row>
    <row r="6743" spans="1:17">
      <c r="A6743" s="63" t="s">
        <v>79</v>
      </c>
      <c r="B6743" s="63" t="s">
        <v>58</v>
      </c>
      <c r="C6743" s="63" t="s">
        <v>50</v>
      </c>
      <c r="D6743" s="63">
        <v>22</v>
      </c>
      <c r="E6743" s="63">
        <v>1.8653789999999999</v>
      </c>
      <c r="F6743" s="63">
        <v>1.5986689999999999</v>
      </c>
      <c r="G6743" s="63">
        <v>-0.26671030000000001</v>
      </c>
      <c r="H6743" s="63">
        <v>75.231300000000005</v>
      </c>
      <c r="I6743" s="63">
        <v>-0.41159790000000002</v>
      </c>
      <c r="J6743" s="63">
        <v>-0.32599709999999998</v>
      </c>
      <c r="K6743" s="63">
        <v>-0.26671030000000001</v>
      </c>
      <c r="L6743" s="63">
        <v>-0.20742340000000001</v>
      </c>
      <c r="M6743" s="63">
        <v>-0.12182270000000001</v>
      </c>
      <c r="N6743" s="63">
        <v>67</v>
      </c>
      <c r="O6743" s="63">
        <v>0.1130564</v>
      </c>
      <c r="P6743" s="63">
        <v>5</v>
      </c>
      <c r="Q6743" s="63">
        <v>1.2781749580960001E-2</v>
      </c>
    </row>
    <row r="6744" spans="1:17">
      <c r="A6744" s="63" t="s">
        <v>79</v>
      </c>
      <c r="B6744" s="63" t="s">
        <v>58</v>
      </c>
      <c r="C6744" s="63" t="s">
        <v>50</v>
      </c>
      <c r="D6744" s="63">
        <v>23</v>
      </c>
      <c r="E6744" s="63">
        <v>1.527363</v>
      </c>
      <c r="F6744" s="63">
        <v>1.252016</v>
      </c>
      <c r="G6744" s="63">
        <v>-0.27534639999999999</v>
      </c>
      <c r="H6744" s="63">
        <v>70.783600000000007</v>
      </c>
      <c r="I6744" s="63">
        <v>-0.420234</v>
      </c>
      <c r="J6744" s="63">
        <v>-0.33463320000000002</v>
      </c>
      <c r="K6744" s="63">
        <v>-0.27534639999999999</v>
      </c>
      <c r="L6744" s="63">
        <v>-0.21605959999999999</v>
      </c>
      <c r="M6744" s="63">
        <v>-0.13045880000000001</v>
      </c>
      <c r="N6744" s="63">
        <v>67</v>
      </c>
      <c r="O6744" s="63">
        <v>0.1130564</v>
      </c>
      <c r="P6744" s="63">
        <v>5</v>
      </c>
      <c r="Q6744" s="63">
        <v>1.2781749580960001E-2</v>
      </c>
    </row>
    <row r="6745" spans="1:17">
      <c r="A6745" s="63" t="s">
        <v>79</v>
      </c>
      <c r="B6745" s="63" t="s">
        <v>58</v>
      </c>
      <c r="C6745" s="63" t="s">
        <v>50</v>
      </c>
      <c r="D6745" s="63">
        <v>24</v>
      </c>
      <c r="E6745" s="63">
        <v>1.171011</v>
      </c>
      <c r="F6745" s="63">
        <v>0.95542340000000003</v>
      </c>
      <c r="G6745" s="63">
        <v>-0.21558730000000001</v>
      </c>
      <c r="H6745" s="63">
        <v>68.798500000000004</v>
      </c>
      <c r="I6745" s="63">
        <v>-0.36047489999999999</v>
      </c>
      <c r="J6745" s="63">
        <v>-0.27487410000000001</v>
      </c>
      <c r="K6745" s="63">
        <v>-0.21558730000000001</v>
      </c>
      <c r="L6745" s="63">
        <v>-0.15630040000000001</v>
      </c>
      <c r="M6745" s="63">
        <v>-7.0699700000000004E-2</v>
      </c>
      <c r="N6745" s="63">
        <v>67</v>
      </c>
      <c r="O6745" s="63">
        <v>0.1130564</v>
      </c>
      <c r="P6745" s="63">
        <v>5</v>
      </c>
      <c r="Q6745" s="63">
        <v>1.2781749580960001E-2</v>
      </c>
    </row>
    <row r="6746" spans="1:17">
      <c r="A6746" s="63" t="s">
        <v>79</v>
      </c>
      <c r="B6746" s="63" t="s">
        <v>58</v>
      </c>
      <c r="C6746" s="63" t="s">
        <v>51</v>
      </c>
      <c r="D6746" s="63">
        <v>1</v>
      </c>
      <c r="E6746" s="63">
        <v>1.1125080000000001</v>
      </c>
      <c r="F6746" s="63">
        <v>0.89075110000000002</v>
      </c>
      <c r="G6746" s="63">
        <v>-0.22175690000000001</v>
      </c>
      <c r="H6746" s="63">
        <v>70.037300000000002</v>
      </c>
      <c r="I6746" s="63">
        <v>-0.36664449999999998</v>
      </c>
      <c r="J6746" s="63">
        <v>-0.28104380000000001</v>
      </c>
      <c r="K6746" s="63">
        <v>-0.22175690000000001</v>
      </c>
      <c r="L6746" s="63">
        <v>-0.16247010000000001</v>
      </c>
      <c r="M6746" s="63">
        <v>-7.6869300000000002E-2</v>
      </c>
      <c r="N6746" s="63">
        <v>67</v>
      </c>
      <c r="O6746" s="63">
        <v>0.1130564</v>
      </c>
      <c r="P6746" s="63">
        <v>6</v>
      </c>
      <c r="Q6746" s="63">
        <v>1.2781749580960001E-2</v>
      </c>
    </row>
    <row r="6747" spans="1:17">
      <c r="A6747" s="63" t="s">
        <v>79</v>
      </c>
      <c r="B6747" s="63" t="s">
        <v>58</v>
      </c>
      <c r="C6747" s="63" t="s">
        <v>51</v>
      </c>
      <c r="D6747" s="63">
        <v>2</v>
      </c>
      <c r="E6747" s="63">
        <v>0.94929300000000005</v>
      </c>
      <c r="F6747" s="63">
        <v>0.70903859999999996</v>
      </c>
      <c r="G6747" s="63">
        <v>-0.24025440000000001</v>
      </c>
      <c r="H6747" s="63">
        <v>63.902999999999999</v>
      </c>
      <c r="I6747" s="63">
        <v>-0.38514199999999998</v>
      </c>
      <c r="J6747" s="63">
        <v>-0.29954120000000001</v>
      </c>
      <c r="K6747" s="63">
        <v>-0.24025440000000001</v>
      </c>
      <c r="L6747" s="63">
        <v>-0.18096760000000001</v>
      </c>
      <c r="M6747" s="63">
        <v>-9.5366800000000002E-2</v>
      </c>
      <c r="N6747" s="63">
        <v>67</v>
      </c>
      <c r="O6747" s="63">
        <v>0.1130564</v>
      </c>
      <c r="P6747" s="63">
        <v>6</v>
      </c>
      <c r="Q6747" s="63">
        <v>1.2781749580960001E-2</v>
      </c>
    </row>
    <row r="6748" spans="1:17">
      <c r="A6748" s="63" t="s">
        <v>79</v>
      </c>
      <c r="B6748" s="63" t="s">
        <v>58</v>
      </c>
      <c r="C6748" s="63" t="s">
        <v>51</v>
      </c>
      <c r="D6748" s="63">
        <v>3</v>
      </c>
      <c r="E6748" s="63">
        <v>0.91896719999999998</v>
      </c>
      <c r="F6748" s="63">
        <v>0.68087220000000004</v>
      </c>
      <c r="G6748" s="63">
        <v>-0.238095</v>
      </c>
      <c r="H6748" s="63">
        <v>61.425400000000003</v>
      </c>
      <c r="I6748" s="63">
        <v>-0.38298260000000001</v>
      </c>
      <c r="J6748" s="63">
        <v>-0.29738179999999997</v>
      </c>
      <c r="K6748" s="63">
        <v>-0.238095</v>
      </c>
      <c r="L6748" s="63">
        <v>-0.1788082</v>
      </c>
      <c r="M6748" s="63">
        <v>-9.3207399999999996E-2</v>
      </c>
      <c r="N6748" s="63">
        <v>67</v>
      </c>
      <c r="O6748" s="63">
        <v>0.1130564</v>
      </c>
      <c r="P6748" s="63">
        <v>6</v>
      </c>
      <c r="Q6748" s="63">
        <v>1.2781749580960001E-2</v>
      </c>
    </row>
    <row r="6749" spans="1:17">
      <c r="A6749" s="63" t="s">
        <v>79</v>
      </c>
      <c r="B6749" s="63" t="s">
        <v>58</v>
      </c>
      <c r="C6749" s="63" t="s">
        <v>51</v>
      </c>
      <c r="D6749" s="63">
        <v>4</v>
      </c>
      <c r="E6749" s="63">
        <v>0.90405740000000001</v>
      </c>
      <c r="F6749" s="63">
        <v>0.6900326</v>
      </c>
      <c r="G6749" s="63">
        <v>-0.21402479999999999</v>
      </c>
      <c r="H6749" s="63">
        <v>60.425400000000003</v>
      </c>
      <c r="I6749" s="63">
        <v>-0.35891240000000002</v>
      </c>
      <c r="J6749" s="63">
        <v>-0.27331159999999999</v>
      </c>
      <c r="K6749" s="63">
        <v>-0.21402479999999999</v>
      </c>
      <c r="L6749" s="63">
        <v>-0.15473790000000001</v>
      </c>
      <c r="M6749" s="63">
        <v>-6.9137199999999996E-2</v>
      </c>
      <c r="N6749" s="63">
        <v>67</v>
      </c>
      <c r="O6749" s="63">
        <v>0.1130564</v>
      </c>
      <c r="P6749" s="63">
        <v>6</v>
      </c>
      <c r="Q6749" s="63">
        <v>1.2781749580960001E-2</v>
      </c>
    </row>
    <row r="6750" spans="1:17">
      <c r="A6750" s="63" t="s">
        <v>79</v>
      </c>
      <c r="B6750" s="63" t="s">
        <v>58</v>
      </c>
      <c r="C6750" s="63" t="s">
        <v>51</v>
      </c>
      <c r="D6750" s="63">
        <v>5</v>
      </c>
      <c r="E6750" s="63">
        <v>0.91180749999999999</v>
      </c>
      <c r="F6750" s="63">
        <v>0.69671059999999996</v>
      </c>
      <c r="G6750" s="63">
        <v>-0.21509700000000001</v>
      </c>
      <c r="H6750" s="63">
        <v>60.417900000000003</v>
      </c>
      <c r="I6750" s="63">
        <v>-0.35998449999999999</v>
      </c>
      <c r="J6750" s="63">
        <v>-0.27438380000000001</v>
      </c>
      <c r="K6750" s="63">
        <v>-0.21509700000000001</v>
      </c>
      <c r="L6750" s="63">
        <v>-0.15581010000000001</v>
      </c>
      <c r="M6750" s="63">
        <v>-7.0209400000000005E-2</v>
      </c>
      <c r="N6750" s="63">
        <v>67</v>
      </c>
      <c r="O6750" s="63">
        <v>0.1130564</v>
      </c>
      <c r="P6750" s="63">
        <v>6</v>
      </c>
      <c r="Q6750" s="63">
        <v>1.2781749580960001E-2</v>
      </c>
    </row>
    <row r="6751" spans="1:17">
      <c r="A6751" s="63" t="s">
        <v>79</v>
      </c>
      <c r="B6751" s="63" t="s">
        <v>58</v>
      </c>
      <c r="C6751" s="63" t="s">
        <v>51</v>
      </c>
      <c r="D6751" s="63">
        <v>6</v>
      </c>
      <c r="E6751" s="63">
        <v>1.0019229999999999</v>
      </c>
      <c r="F6751" s="63">
        <v>0.73496519999999999</v>
      </c>
      <c r="G6751" s="63">
        <v>-0.26695819999999998</v>
      </c>
      <c r="H6751" s="63">
        <v>62.388100000000001</v>
      </c>
      <c r="I6751" s="63">
        <v>-0.41184579999999998</v>
      </c>
      <c r="J6751" s="63">
        <v>-0.32624510000000001</v>
      </c>
      <c r="K6751" s="63">
        <v>-0.26695819999999998</v>
      </c>
      <c r="L6751" s="63">
        <v>-0.20767140000000001</v>
      </c>
      <c r="M6751" s="63">
        <v>-0.1220706</v>
      </c>
      <c r="N6751" s="63">
        <v>67</v>
      </c>
      <c r="O6751" s="63">
        <v>0.1130564</v>
      </c>
      <c r="P6751" s="63">
        <v>6</v>
      </c>
      <c r="Q6751" s="63">
        <v>1.2781749580960001E-2</v>
      </c>
    </row>
    <row r="6752" spans="1:17">
      <c r="A6752" s="63" t="s">
        <v>79</v>
      </c>
      <c r="B6752" s="63" t="s">
        <v>58</v>
      </c>
      <c r="C6752" s="63" t="s">
        <v>51</v>
      </c>
      <c r="D6752" s="63">
        <v>7</v>
      </c>
      <c r="E6752" s="63">
        <v>1.196132</v>
      </c>
      <c r="F6752" s="63">
        <v>0.92353160000000001</v>
      </c>
      <c r="G6752" s="63">
        <v>-0.27260079999999998</v>
      </c>
      <c r="H6752" s="63">
        <v>64.888099999999994</v>
      </c>
      <c r="I6752" s="63">
        <v>-0.41748839999999998</v>
      </c>
      <c r="J6752" s="63">
        <v>-0.33188770000000001</v>
      </c>
      <c r="K6752" s="63">
        <v>-0.27260079999999998</v>
      </c>
      <c r="L6752" s="63">
        <v>-0.213314</v>
      </c>
      <c r="M6752" s="63">
        <v>-0.1277132</v>
      </c>
      <c r="N6752" s="63">
        <v>67</v>
      </c>
      <c r="O6752" s="63">
        <v>0.1130564</v>
      </c>
      <c r="P6752" s="63">
        <v>6</v>
      </c>
      <c r="Q6752" s="63">
        <v>1.2781749580960001E-2</v>
      </c>
    </row>
    <row r="6753" spans="1:17">
      <c r="A6753" s="63" t="s">
        <v>79</v>
      </c>
      <c r="B6753" s="63" t="s">
        <v>58</v>
      </c>
      <c r="C6753" s="63" t="s">
        <v>51</v>
      </c>
      <c r="D6753" s="63">
        <v>8</v>
      </c>
      <c r="E6753" s="63">
        <v>1.280092</v>
      </c>
      <c r="F6753" s="63">
        <v>1.0280560000000001</v>
      </c>
      <c r="G6753" s="63">
        <v>-0.25203599999999998</v>
      </c>
      <c r="H6753" s="63">
        <v>68.910399999999996</v>
      </c>
      <c r="I6753" s="63">
        <v>-0.39692359999999999</v>
      </c>
      <c r="J6753" s="63">
        <v>-0.31132280000000001</v>
      </c>
      <c r="K6753" s="63">
        <v>-0.25203599999999998</v>
      </c>
      <c r="L6753" s="63">
        <v>-0.19274910000000001</v>
      </c>
      <c r="M6753" s="63">
        <v>-0.1071484</v>
      </c>
      <c r="N6753" s="63">
        <v>67</v>
      </c>
      <c r="O6753" s="63">
        <v>0.1130564</v>
      </c>
      <c r="P6753" s="63">
        <v>6</v>
      </c>
      <c r="Q6753" s="63">
        <v>1.2781749580960001E-2</v>
      </c>
    </row>
    <row r="6754" spans="1:17">
      <c r="A6754" s="63" t="s">
        <v>79</v>
      </c>
      <c r="B6754" s="63" t="s">
        <v>58</v>
      </c>
      <c r="C6754" s="63" t="s">
        <v>51</v>
      </c>
      <c r="D6754" s="63">
        <v>9</v>
      </c>
      <c r="E6754" s="63">
        <v>1.316851</v>
      </c>
      <c r="F6754" s="63">
        <v>1.2241439999999999</v>
      </c>
      <c r="G6754" s="63">
        <v>-9.2706899999999995E-2</v>
      </c>
      <c r="H6754" s="63">
        <v>72.925399999999996</v>
      </c>
      <c r="I6754" s="63">
        <v>-0.23759449999999999</v>
      </c>
      <c r="J6754" s="63">
        <v>-0.15199380000000001</v>
      </c>
      <c r="K6754" s="63">
        <v>-9.2706899999999995E-2</v>
      </c>
      <c r="L6754" s="63">
        <v>-3.3420100000000001E-2</v>
      </c>
      <c r="M6754" s="63">
        <v>5.2180699999999997E-2</v>
      </c>
      <c r="N6754" s="63">
        <v>67</v>
      </c>
      <c r="O6754" s="63">
        <v>0.1130564</v>
      </c>
      <c r="P6754" s="63">
        <v>6</v>
      </c>
      <c r="Q6754" s="63">
        <v>1.2781749580960001E-2</v>
      </c>
    </row>
    <row r="6755" spans="1:17">
      <c r="A6755" s="63" t="s">
        <v>79</v>
      </c>
      <c r="B6755" s="63" t="s">
        <v>58</v>
      </c>
      <c r="C6755" s="63" t="s">
        <v>51</v>
      </c>
      <c r="D6755" s="63">
        <v>10</v>
      </c>
      <c r="E6755" s="63">
        <v>1.358935</v>
      </c>
      <c r="F6755" s="63">
        <v>1.270106</v>
      </c>
      <c r="G6755" s="63">
        <v>-8.8829400000000003E-2</v>
      </c>
      <c r="H6755" s="63">
        <v>77.4328</v>
      </c>
      <c r="I6755" s="63">
        <v>-0.23371700000000001</v>
      </c>
      <c r="J6755" s="63">
        <v>-0.1481162</v>
      </c>
      <c r="K6755" s="63">
        <v>-8.8829400000000003E-2</v>
      </c>
      <c r="L6755" s="63">
        <v>-2.9542599999999999E-2</v>
      </c>
      <c r="M6755" s="63">
        <v>5.6058200000000002E-2</v>
      </c>
      <c r="N6755" s="63">
        <v>67</v>
      </c>
      <c r="O6755" s="63">
        <v>0.1130564</v>
      </c>
      <c r="P6755" s="63">
        <v>6</v>
      </c>
      <c r="Q6755" s="63">
        <v>1.2781749580960001E-2</v>
      </c>
    </row>
    <row r="6756" spans="1:17">
      <c r="A6756" s="63" t="s">
        <v>79</v>
      </c>
      <c r="B6756" s="63" t="s">
        <v>58</v>
      </c>
      <c r="C6756" s="63" t="s">
        <v>51</v>
      </c>
      <c r="D6756" s="63">
        <v>11</v>
      </c>
      <c r="E6756" s="63">
        <v>1.307188</v>
      </c>
      <c r="F6756" s="63">
        <v>1.397608</v>
      </c>
      <c r="G6756" s="63">
        <v>9.0420100000000003E-2</v>
      </c>
      <c r="H6756" s="63">
        <v>83.4328</v>
      </c>
      <c r="I6756" s="63">
        <v>-5.4467500000000002E-2</v>
      </c>
      <c r="J6756" s="63">
        <v>3.1133299999999999E-2</v>
      </c>
      <c r="K6756" s="63">
        <v>9.0420100000000003E-2</v>
      </c>
      <c r="L6756" s="63">
        <v>0.14970700000000001</v>
      </c>
      <c r="M6756" s="63">
        <v>0.23530770000000001</v>
      </c>
      <c r="N6756" s="63">
        <v>67</v>
      </c>
      <c r="O6756" s="63">
        <v>0.1130564</v>
      </c>
      <c r="P6756" s="63">
        <v>6</v>
      </c>
      <c r="Q6756" s="63">
        <v>1.2781749580960001E-2</v>
      </c>
    </row>
    <row r="6757" spans="1:17">
      <c r="A6757" s="63" t="s">
        <v>79</v>
      </c>
      <c r="B6757" s="63" t="s">
        <v>58</v>
      </c>
      <c r="C6757" s="63" t="s">
        <v>51</v>
      </c>
      <c r="D6757" s="63">
        <v>12</v>
      </c>
      <c r="E6757" s="63">
        <v>1.307086</v>
      </c>
      <c r="F6757" s="63">
        <v>1.6121099999999999</v>
      </c>
      <c r="G6757" s="63">
        <v>0.30502370000000001</v>
      </c>
      <c r="H6757" s="63">
        <v>88.447800000000001</v>
      </c>
      <c r="I6757" s="63">
        <v>0.1601361</v>
      </c>
      <c r="J6757" s="63">
        <v>0.24573680000000001</v>
      </c>
      <c r="K6757" s="63">
        <v>0.30502370000000001</v>
      </c>
      <c r="L6757" s="63">
        <v>0.36431049999999998</v>
      </c>
      <c r="M6757" s="63">
        <v>0.44991130000000001</v>
      </c>
      <c r="N6757" s="63">
        <v>67</v>
      </c>
      <c r="O6757" s="63">
        <v>0.1130564</v>
      </c>
      <c r="P6757" s="63">
        <v>6</v>
      </c>
      <c r="Q6757" s="63">
        <v>1.2781749580960001E-2</v>
      </c>
    </row>
    <row r="6758" spans="1:17">
      <c r="A6758" s="63" t="s">
        <v>79</v>
      </c>
      <c r="B6758" s="63" t="s">
        <v>58</v>
      </c>
      <c r="C6758" s="63" t="s">
        <v>51</v>
      </c>
      <c r="D6758" s="63">
        <v>13</v>
      </c>
      <c r="E6758" s="63">
        <v>1.228739</v>
      </c>
      <c r="F6758" s="63">
        <v>1.831596</v>
      </c>
      <c r="G6758" s="63">
        <v>0.60285739999999999</v>
      </c>
      <c r="H6758" s="63">
        <v>91.462699999999998</v>
      </c>
      <c r="I6758" s="63">
        <v>0.45796979999999998</v>
      </c>
      <c r="J6758" s="63">
        <v>0.54357049999999996</v>
      </c>
      <c r="K6758" s="63">
        <v>0.60285739999999999</v>
      </c>
      <c r="L6758" s="63">
        <v>0.66214419999999996</v>
      </c>
      <c r="M6758" s="63">
        <v>0.74774490000000005</v>
      </c>
      <c r="N6758" s="63">
        <v>67</v>
      </c>
      <c r="O6758" s="63">
        <v>0.1130564</v>
      </c>
      <c r="P6758" s="63">
        <v>6</v>
      </c>
      <c r="Q6758" s="63">
        <v>1.2781749580960001E-2</v>
      </c>
    </row>
    <row r="6759" spans="1:17">
      <c r="A6759" s="63" t="s">
        <v>79</v>
      </c>
      <c r="B6759" s="63" t="s">
        <v>58</v>
      </c>
      <c r="C6759" s="63" t="s">
        <v>51</v>
      </c>
      <c r="D6759" s="63">
        <v>14</v>
      </c>
      <c r="E6759" s="63">
        <v>1.3311679999999999</v>
      </c>
      <c r="F6759" s="63">
        <v>2.096803</v>
      </c>
      <c r="G6759" s="63">
        <v>0.76563539999999997</v>
      </c>
      <c r="H6759" s="63">
        <v>93.470100000000002</v>
      </c>
      <c r="I6759" s="63">
        <v>0.62074779999999996</v>
      </c>
      <c r="J6759" s="63">
        <v>0.70634850000000005</v>
      </c>
      <c r="K6759" s="63">
        <v>0.76563539999999997</v>
      </c>
      <c r="L6759" s="63">
        <v>0.82492220000000005</v>
      </c>
      <c r="M6759" s="63">
        <v>0.91052290000000002</v>
      </c>
      <c r="N6759" s="63">
        <v>67</v>
      </c>
      <c r="O6759" s="63">
        <v>0.1130564</v>
      </c>
      <c r="P6759" s="63">
        <v>6</v>
      </c>
      <c r="Q6759" s="63">
        <v>1.2781749580960001E-2</v>
      </c>
    </row>
    <row r="6760" spans="1:17">
      <c r="A6760" s="63" t="s">
        <v>79</v>
      </c>
      <c r="B6760" s="63" t="s">
        <v>58</v>
      </c>
      <c r="C6760" s="63" t="s">
        <v>51</v>
      </c>
      <c r="D6760" s="63">
        <v>15</v>
      </c>
      <c r="E6760" s="63">
        <v>1.4520169999999999</v>
      </c>
      <c r="F6760" s="63">
        <v>2.3007939999999998</v>
      </c>
      <c r="G6760" s="63">
        <v>0.84877729999999996</v>
      </c>
      <c r="H6760" s="63">
        <v>94.970100000000002</v>
      </c>
      <c r="I6760" s="63">
        <v>0.70388969999999995</v>
      </c>
      <c r="J6760" s="63">
        <v>0.78949049999999998</v>
      </c>
      <c r="K6760" s="63">
        <v>0.84877729999999996</v>
      </c>
      <c r="L6760" s="63">
        <v>0.90806410000000004</v>
      </c>
      <c r="M6760" s="63">
        <v>0.99366489999999996</v>
      </c>
      <c r="N6760" s="63">
        <v>67</v>
      </c>
      <c r="O6760" s="63">
        <v>0.1130564</v>
      </c>
      <c r="P6760" s="63">
        <v>6</v>
      </c>
      <c r="Q6760" s="63">
        <v>1.2781749580960001E-2</v>
      </c>
    </row>
    <row r="6761" spans="1:17">
      <c r="A6761" s="63" t="s">
        <v>79</v>
      </c>
      <c r="B6761" s="63" t="s">
        <v>58</v>
      </c>
      <c r="C6761" s="63" t="s">
        <v>51</v>
      </c>
      <c r="D6761" s="63">
        <v>16</v>
      </c>
      <c r="E6761" s="63">
        <v>1.683665</v>
      </c>
      <c r="F6761" s="63">
        <v>2.5712700000000002</v>
      </c>
      <c r="G6761" s="63">
        <v>0.88760530000000004</v>
      </c>
      <c r="H6761" s="63">
        <v>96.955200000000005</v>
      </c>
      <c r="I6761" s="63">
        <v>0.74271770000000004</v>
      </c>
      <c r="J6761" s="63">
        <v>0.82831849999999996</v>
      </c>
      <c r="K6761" s="63">
        <v>0.88760530000000004</v>
      </c>
      <c r="L6761" s="63">
        <v>0.94689210000000001</v>
      </c>
      <c r="M6761" s="63">
        <v>1.0324930000000001</v>
      </c>
      <c r="N6761" s="63">
        <v>67</v>
      </c>
      <c r="O6761" s="63">
        <v>0.1130564</v>
      </c>
      <c r="P6761" s="63">
        <v>6</v>
      </c>
      <c r="Q6761" s="63">
        <v>1.2781749580960001E-2</v>
      </c>
    </row>
    <row r="6762" spans="1:17">
      <c r="A6762" s="63" t="s">
        <v>79</v>
      </c>
      <c r="B6762" s="63" t="s">
        <v>58</v>
      </c>
      <c r="C6762" s="63" t="s">
        <v>51</v>
      </c>
      <c r="D6762" s="63">
        <v>17</v>
      </c>
      <c r="E6762" s="63">
        <v>1.866376</v>
      </c>
      <c r="F6762" s="63">
        <v>2.7063320000000002</v>
      </c>
      <c r="G6762" s="63">
        <v>0.83995649999999999</v>
      </c>
      <c r="H6762" s="63">
        <v>96.970100000000002</v>
      </c>
      <c r="I6762" s="63">
        <v>0.69506900000000005</v>
      </c>
      <c r="J6762" s="63">
        <v>0.78066970000000002</v>
      </c>
      <c r="K6762" s="63">
        <v>0.83995649999999999</v>
      </c>
      <c r="L6762" s="63">
        <v>0.89924340000000003</v>
      </c>
      <c r="M6762" s="63">
        <v>0.9848441</v>
      </c>
      <c r="N6762" s="63">
        <v>67</v>
      </c>
      <c r="O6762" s="63">
        <v>0.1130564</v>
      </c>
      <c r="P6762" s="63">
        <v>6</v>
      </c>
      <c r="Q6762" s="63">
        <v>1.2781749580960001E-2</v>
      </c>
    </row>
    <row r="6763" spans="1:17">
      <c r="A6763" s="63" t="s">
        <v>79</v>
      </c>
      <c r="B6763" s="63" t="s">
        <v>58</v>
      </c>
      <c r="C6763" s="63" t="s">
        <v>51</v>
      </c>
      <c r="D6763" s="63">
        <v>18</v>
      </c>
      <c r="E6763" s="63">
        <v>2.0736650000000001</v>
      </c>
      <c r="F6763" s="63">
        <v>2.926758</v>
      </c>
      <c r="G6763" s="63">
        <v>0.85309310000000005</v>
      </c>
      <c r="H6763" s="63">
        <v>97.947800000000001</v>
      </c>
      <c r="I6763" s="63">
        <v>0.70820559999999999</v>
      </c>
      <c r="J6763" s="63">
        <v>0.79380629999999996</v>
      </c>
      <c r="K6763" s="63">
        <v>0.85309310000000005</v>
      </c>
      <c r="L6763" s="63">
        <v>0.91237999999999997</v>
      </c>
      <c r="M6763" s="63">
        <v>0.99798070000000005</v>
      </c>
      <c r="N6763" s="63">
        <v>67</v>
      </c>
      <c r="O6763" s="63">
        <v>0.1130564</v>
      </c>
      <c r="P6763" s="63">
        <v>6</v>
      </c>
      <c r="Q6763" s="63">
        <v>1.2781749580960001E-2</v>
      </c>
    </row>
    <row r="6764" spans="1:17">
      <c r="A6764" s="63" t="s">
        <v>79</v>
      </c>
      <c r="B6764" s="63" t="s">
        <v>58</v>
      </c>
      <c r="C6764" s="63" t="s">
        <v>51</v>
      </c>
      <c r="D6764" s="63">
        <v>19</v>
      </c>
      <c r="E6764" s="63">
        <v>2.38687</v>
      </c>
      <c r="F6764" s="63">
        <v>2.803874</v>
      </c>
      <c r="G6764" s="63">
        <v>0.41700480000000001</v>
      </c>
      <c r="H6764" s="63">
        <v>95.955200000000005</v>
      </c>
      <c r="I6764" s="63">
        <v>0.2721172</v>
      </c>
      <c r="J6764" s="63">
        <v>0.35771799999999998</v>
      </c>
      <c r="K6764" s="63">
        <v>0.41700480000000001</v>
      </c>
      <c r="L6764" s="63">
        <v>0.47629169999999998</v>
      </c>
      <c r="M6764" s="63">
        <v>0.56189239999999996</v>
      </c>
      <c r="N6764" s="63">
        <v>67</v>
      </c>
      <c r="O6764" s="63">
        <v>0.1130564</v>
      </c>
      <c r="P6764" s="63">
        <v>6</v>
      </c>
      <c r="Q6764" s="63">
        <v>1.2781749580960001E-2</v>
      </c>
    </row>
    <row r="6765" spans="1:17">
      <c r="A6765" s="63" t="s">
        <v>79</v>
      </c>
      <c r="B6765" s="63" t="s">
        <v>58</v>
      </c>
      <c r="C6765" s="63" t="s">
        <v>51</v>
      </c>
      <c r="D6765" s="63">
        <v>20</v>
      </c>
      <c r="E6765" s="63">
        <v>2.5080930000000001</v>
      </c>
      <c r="F6765" s="63">
        <v>2.6214240000000002</v>
      </c>
      <c r="G6765" s="63">
        <v>0.1133316</v>
      </c>
      <c r="H6765" s="63">
        <v>93.447800000000001</v>
      </c>
      <c r="I6765" s="63">
        <v>-3.1556000000000001E-2</v>
      </c>
      <c r="J6765" s="63">
        <v>5.4044700000000001E-2</v>
      </c>
      <c r="K6765" s="63">
        <v>0.1133316</v>
      </c>
      <c r="L6765" s="63">
        <v>0.17261840000000001</v>
      </c>
      <c r="M6765" s="63">
        <v>0.25821919999999998</v>
      </c>
      <c r="N6765" s="63">
        <v>67</v>
      </c>
      <c r="O6765" s="63">
        <v>0.1130564</v>
      </c>
      <c r="P6765" s="63">
        <v>6</v>
      </c>
      <c r="Q6765" s="63">
        <v>1.2781749580960001E-2</v>
      </c>
    </row>
    <row r="6766" spans="1:17">
      <c r="A6766" s="63" t="s">
        <v>79</v>
      </c>
      <c r="B6766" s="63" t="s">
        <v>58</v>
      </c>
      <c r="C6766" s="63" t="s">
        <v>51</v>
      </c>
      <c r="D6766" s="63">
        <v>21</v>
      </c>
      <c r="E6766" s="63">
        <v>2.414777</v>
      </c>
      <c r="F6766" s="63">
        <v>2.3248739999999999</v>
      </c>
      <c r="G6766" s="63">
        <v>-8.99031E-2</v>
      </c>
      <c r="H6766" s="63">
        <v>87.9328</v>
      </c>
      <c r="I6766" s="63">
        <v>-0.23479069999999999</v>
      </c>
      <c r="J6766" s="63">
        <v>-0.14918989999999999</v>
      </c>
      <c r="K6766" s="63">
        <v>-8.99031E-2</v>
      </c>
      <c r="L6766" s="63">
        <v>-3.0616299999999999E-2</v>
      </c>
      <c r="M6766" s="63">
        <v>5.4984499999999999E-2</v>
      </c>
      <c r="N6766" s="63">
        <v>67</v>
      </c>
      <c r="O6766" s="63">
        <v>0.1130564</v>
      </c>
      <c r="P6766" s="63">
        <v>6</v>
      </c>
      <c r="Q6766" s="63">
        <v>1.2781749580960001E-2</v>
      </c>
    </row>
    <row r="6767" spans="1:17">
      <c r="A6767" s="63" t="s">
        <v>79</v>
      </c>
      <c r="B6767" s="63" t="s">
        <v>58</v>
      </c>
      <c r="C6767" s="63" t="s">
        <v>51</v>
      </c>
      <c r="D6767" s="63">
        <v>22</v>
      </c>
      <c r="E6767" s="63">
        <v>2.1828609999999999</v>
      </c>
      <c r="F6767" s="63">
        <v>2.019682</v>
      </c>
      <c r="G6767" s="63">
        <v>-0.1631794</v>
      </c>
      <c r="H6767" s="63">
        <v>82.477599999999995</v>
      </c>
      <c r="I6767" s="63">
        <v>-0.30806699999999998</v>
      </c>
      <c r="J6767" s="63">
        <v>-0.2224662</v>
      </c>
      <c r="K6767" s="63">
        <v>-0.1631794</v>
      </c>
      <c r="L6767" s="63">
        <v>-0.1038926</v>
      </c>
      <c r="M6767" s="63">
        <v>-1.82918E-2</v>
      </c>
      <c r="N6767" s="63">
        <v>67</v>
      </c>
      <c r="O6767" s="63">
        <v>0.1130564</v>
      </c>
      <c r="P6767" s="63">
        <v>6</v>
      </c>
      <c r="Q6767" s="63">
        <v>1.2781749580960001E-2</v>
      </c>
    </row>
    <row r="6768" spans="1:17">
      <c r="A6768" s="63" t="s">
        <v>79</v>
      </c>
      <c r="B6768" s="63" t="s">
        <v>58</v>
      </c>
      <c r="C6768" s="63" t="s">
        <v>51</v>
      </c>
      <c r="D6768" s="63">
        <v>23</v>
      </c>
      <c r="E6768" s="63">
        <v>1.815609</v>
      </c>
      <c r="F6768" s="63">
        <v>1.684661</v>
      </c>
      <c r="G6768" s="63">
        <v>-0.1309476</v>
      </c>
      <c r="H6768" s="63">
        <v>79.492500000000007</v>
      </c>
      <c r="I6768" s="63">
        <v>-0.2758352</v>
      </c>
      <c r="J6768" s="63">
        <v>-0.1902344</v>
      </c>
      <c r="K6768" s="63">
        <v>-0.1309476</v>
      </c>
      <c r="L6768" s="63">
        <v>-7.1660799999999997E-2</v>
      </c>
      <c r="M6768" s="63">
        <v>1.3939999999999999E-2</v>
      </c>
      <c r="N6768" s="63">
        <v>67</v>
      </c>
      <c r="O6768" s="63">
        <v>0.1130564</v>
      </c>
      <c r="P6768" s="63">
        <v>6</v>
      </c>
      <c r="Q6768" s="63">
        <v>1.2781749580960001E-2</v>
      </c>
    </row>
    <row r="6769" spans="1:17">
      <c r="A6769" s="63" t="s">
        <v>79</v>
      </c>
      <c r="B6769" s="63" t="s">
        <v>58</v>
      </c>
      <c r="C6769" s="63" t="s">
        <v>51</v>
      </c>
      <c r="D6769" s="63">
        <v>24</v>
      </c>
      <c r="E6769" s="63">
        <v>1.4648749999999999</v>
      </c>
      <c r="F6769" s="63">
        <v>1.2823519999999999</v>
      </c>
      <c r="G6769" s="63">
        <v>-0.1825224</v>
      </c>
      <c r="H6769" s="63">
        <v>76.985100000000003</v>
      </c>
      <c r="I6769" s="63">
        <v>-0.32740999999999998</v>
      </c>
      <c r="J6769" s="63">
        <v>-0.2418092</v>
      </c>
      <c r="K6769" s="63">
        <v>-0.1825224</v>
      </c>
      <c r="L6769" s="63">
        <v>-0.1232356</v>
      </c>
      <c r="M6769" s="63">
        <v>-3.7634800000000003E-2</v>
      </c>
      <c r="N6769" s="63">
        <v>67</v>
      </c>
      <c r="O6769" s="63">
        <v>0.1130564</v>
      </c>
      <c r="P6769" s="63">
        <v>6</v>
      </c>
      <c r="Q6769" s="63">
        <v>1.2781749580960001E-2</v>
      </c>
    </row>
    <row r="6770" spans="1:17">
      <c r="A6770" s="63" t="s">
        <v>79</v>
      </c>
      <c r="B6770" s="63" t="s">
        <v>58</v>
      </c>
      <c r="C6770" s="63" t="s">
        <v>52</v>
      </c>
      <c r="D6770" s="63">
        <v>1</v>
      </c>
      <c r="E6770" s="63">
        <v>1.1976279999999999</v>
      </c>
      <c r="F6770" s="63">
        <v>0.9660263</v>
      </c>
      <c r="G6770" s="63">
        <v>-0.23160120000000001</v>
      </c>
      <c r="H6770" s="63">
        <v>74.343299999999999</v>
      </c>
      <c r="I6770" s="63">
        <v>-0.37648880000000001</v>
      </c>
      <c r="J6770" s="63">
        <v>-0.29088809999999998</v>
      </c>
      <c r="K6770" s="63">
        <v>-0.23160120000000001</v>
      </c>
      <c r="L6770" s="63">
        <v>-0.17231440000000001</v>
      </c>
      <c r="M6770" s="63">
        <v>-8.6713600000000002E-2</v>
      </c>
      <c r="N6770" s="63">
        <v>67</v>
      </c>
      <c r="O6770" s="63">
        <v>0.1130564</v>
      </c>
      <c r="P6770" s="63">
        <v>7</v>
      </c>
      <c r="Q6770" s="63">
        <v>1.2781749580960001E-2</v>
      </c>
    </row>
    <row r="6771" spans="1:17">
      <c r="A6771" s="63" t="s">
        <v>79</v>
      </c>
      <c r="B6771" s="63" t="s">
        <v>58</v>
      </c>
      <c r="C6771" s="63" t="s">
        <v>52</v>
      </c>
      <c r="D6771" s="63">
        <v>2</v>
      </c>
      <c r="E6771" s="63">
        <v>1.137175</v>
      </c>
      <c r="F6771" s="63">
        <v>0.81747190000000003</v>
      </c>
      <c r="G6771" s="63">
        <v>-0.31970349999999997</v>
      </c>
      <c r="H6771" s="63">
        <v>74.850700000000003</v>
      </c>
      <c r="I6771" s="63">
        <v>-0.46459109999999998</v>
      </c>
      <c r="J6771" s="63">
        <v>-0.3789903</v>
      </c>
      <c r="K6771" s="63">
        <v>-0.31970349999999997</v>
      </c>
      <c r="L6771" s="63">
        <v>-0.2604166</v>
      </c>
      <c r="M6771" s="63">
        <v>-0.1748159</v>
      </c>
      <c r="N6771" s="63">
        <v>67</v>
      </c>
      <c r="O6771" s="63">
        <v>0.1130564</v>
      </c>
      <c r="P6771" s="63">
        <v>7</v>
      </c>
      <c r="Q6771" s="63">
        <v>1.2781749580960001E-2</v>
      </c>
    </row>
    <row r="6772" spans="1:17">
      <c r="A6772" s="63" t="s">
        <v>79</v>
      </c>
      <c r="B6772" s="63" t="s">
        <v>58</v>
      </c>
      <c r="C6772" s="63" t="s">
        <v>52</v>
      </c>
      <c r="D6772" s="63">
        <v>3</v>
      </c>
      <c r="E6772" s="63">
        <v>1.04095</v>
      </c>
      <c r="F6772" s="63">
        <v>0.74160219999999999</v>
      </c>
      <c r="G6772" s="63">
        <v>-0.29934759999999999</v>
      </c>
      <c r="H6772" s="63">
        <v>73.358199999999997</v>
      </c>
      <c r="I6772" s="63">
        <v>-0.4442352</v>
      </c>
      <c r="J6772" s="63">
        <v>-0.35863440000000002</v>
      </c>
      <c r="K6772" s="63">
        <v>-0.29934759999999999</v>
      </c>
      <c r="L6772" s="63">
        <v>-0.24006069999999999</v>
      </c>
      <c r="M6772" s="63">
        <v>-0.15445999999999999</v>
      </c>
      <c r="N6772" s="63">
        <v>67</v>
      </c>
      <c r="O6772" s="63">
        <v>0.1130564</v>
      </c>
      <c r="P6772" s="63">
        <v>7</v>
      </c>
      <c r="Q6772" s="63">
        <v>1.2781749580960001E-2</v>
      </c>
    </row>
    <row r="6773" spans="1:17">
      <c r="A6773" s="63" t="s">
        <v>79</v>
      </c>
      <c r="B6773" s="63" t="s">
        <v>58</v>
      </c>
      <c r="C6773" s="63" t="s">
        <v>52</v>
      </c>
      <c r="D6773" s="63">
        <v>4</v>
      </c>
      <c r="E6773" s="63">
        <v>1.0044390000000001</v>
      </c>
      <c r="F6773" s="63">
        <v>0.7800262</v>
      </c>
      <c r="G6773" s="63">
        <v>-0.22441320000000001</v>
      </c>
      <c r="H6773" s="63">
        <v>71.388099999999994</v>
      </c>
      <c r="I6773" s="63">
        <v>-0.36930079999999998</v>
      </c>
      <c r="J6773" s="63">
        <v>-0.28370000000000001</v>
      </c>
      <c r="K6773" s="63">
        <v>-0.22441320000000001</v>
      </c>
      <c r="L6773" s="63">
        <v>-0.1651263</v>
      </c>
      <c r="M6773" s="63">
        <v>-7.9525600000000002E-2</v>
      </c>
      <c r="N6773" s="63">
        <v>67</v>
      </c>
      <c r="O6773" s="63">
        <v>0.1130564</v>
      </c>
      <c r="P6773" s="63">
        <v>7</v>
      </c>
      <c r="Q6773" s="63">
        <v>1.2781749580960001E-2</v>
      </c>
    </row>
    <row r="6774" spans="1:17">
      <c r="A6774" s="63" t="s">
        <v>79</v>
      </c>
      <c r="B6774" s="63" t="s">
        <v>58</v>
      </c>
      <c r="C6774" s="63" t="s">
        <v>52</v>
      </c>
      <c r="D6774" s="63">
        <v>5</v>
      </c>
      <c r="E6774" s="63">
        <v>0.99742280000000005</v>
      </c>
      <c r="F6774" s="63">
        <v>0.77526740000000005</v>
      </c>
      <c r="G6774" s="63">
        <v>-0.22215550000000001</v>
      </c>
      <c r="H6774" s="63">
        <v>70.888099999999994</v>
      </c>
      <c r="I6774" s="63">
        <v>-0.36704300000000001</v>
      </c>
      <c r="J6774" s="63">
        <v>-0.28144229999999998</v>
      </c>
      <c r="K6774" s="63">
        <v>-0.22215550000000001</v>
      </c>
      <c r="L6774" s="63">
        <v>-0.1628686</v>
      </c>
      <c r="M6774" s="63">
        <v>-7.72679E-2</v>
      </c>
      <c r="N6774" s="63">
        <v>67</v>
      </c>
      <c r="O6774" s="63">
        <v>0.1130564</v>
      </c>
      <c r="P6774" s="63">
        <v>7</v>
      </c>
      <c r="Q6774" s="63">
        <v>1.2781749580960001E-2</v>
      </c>
    </row>
    <row r="6775" spans="1:17">
      <c r="A6775" s="63" t="s">
        <v>79</v>
      </c>
      <c r="B6775" s="63" t="s">
        <v>58</v>
      </c>
      <c r="C6775" s="63" t="s">
        <v>52</v>
      </c>
      <c r="D6775" s="63">
        <v>6</v>
      </c>
      <c r="E6775" s="63">
        <v>1.1225769999999999</v>
      </c>
      <c r="F6775" s="63">
        <v>0.82928279999999999</v>
      </c>
      <c r="G6775" s="63">
        <v>-0.2932942</v>
      </c>
      <c r="H6775" s="63">
        <v>68.417900000000003</v>
      </c>
      <c r="I6775" s="63">
        <v>-0.43818180000000001</v>
      </c>
      <c r="J6775" s="63">
        <v>-0.35258099999999998</v>
      </c>
      <c r="K6775" s="63">
        <v>-0.2932942</v>
      </c>
      <c r="L6775" s="63">
        <v>-0.2340074</v>
      </c>
      <c r="M6775" s="63">
        <v>-0.1484066</v>
      </c>
      <c r="N6775" s="63">
        <v>67</v>
      </c>
      <c r="O6775" s="63">
        <v>0.1130564</v>
      </c>
      <c r="P6775" s="63">
        <v>7</v>
      </c>
      <c r="Q6775" s="63">
        <v>1.2781749580960001E-2</v>
      </c>
    </row>
    <row r="6776" spans="1:17">
      <c r="A6776" s="63" t="s">
        <v>79</v>
      </c>
      <c r="B6776" s="63" t="s">
        <v>58</v>
      </c>
      <c r="C6776" s="63" t="s">
        <v>52</v>
      </c>
      <c r="D6776" s="63">
        <v>7</v>
      </c>
      <c r="E6776" s="63">
        <v>1.274486</v>
      </c>
      <c r="F6776" s="63">
        <v>1.005611</v>
      </c>
      <c r="G6776" s="63">
        <v>-0.26887559999999999</v>
      </c>
      <c r="H6776" s="63">
        <v>67.447800000000001</v>
      </c>
      <c r="I6776" s="63">
        <v>-0.4137632</v>
      </c>
      <c r="J6776" s="63">
        <v>-0.32816240000000002</v>
      </c>
      <c r="K6776" s="63">
        <v>-0.26887559999999999</v>
      </c>
      <c r="L6776" s="63">
        <v>-0.20958879999999999</v>
      </c>
      <c r="M6776" s="63">
        <v>-0.123988</v>
      </c>
      <c r="N6776" s="63">
        <v>67</v>
      </c>
      <c r="O6776" s="63">
        <v>0.1130564</v>
      </c>
      <c r="P6776" s="63">
        <v>7</v>
      </c>
      <c r="Q6776" s="63">
        <v>1.2781749580960001E-2</v>
      </c>
    </row>
    <row r="6777" spans="1:17">
      <c r="A6777" s="63" t="s">
        <v>79</v>
      </c>
      <c r="B6777" s="63" t="s">
        <v>58</v>
      </c>
      <c r="C6777" s="63" t="s">
        <v>52</v>
      </c>
      <c r="D6777" s="63">
        <v>8</v>
      </c>
      <c r="E6777" s="63">
        <v>1.3891869999999999</v>
      </c>
      <c r="F6777" s="63">
        <v>1.0593060000000001</v>
      </c>
      <c r="G6777" s="63">
        <v>-0.32988099999999998</v>
      </c>
      <c r="H6777" s="63">
        <v>74.410399999999996</v>
      </c>
      <c r="I6777" s="63">
        <v>-0.47476849999999998</v>
      </c>
      <c r="J6777" s="63">
        <v>-0.38916780000000001</v>
      </c>
      <c r="K6777" s="63">
        <v>-0.32988099999999998</v>
      </c>
      <c r="L6777" s="63">
        <v>-0.2705941</v>
      </c>
      <c r="M6777" s="63">
        <v>-0.1849934</v>
      </c>
      <c r="N6777" s="63">
        <v>67</v>
      </c>
      <c r="O6777" s="63">
        <v>0.1130564</v>
      </c>
      <c r="P6777" s="63">
        <v>7</v>
      </c>
      <c r="Q6777" s="63">
        <v>1.2781749580960001E-2</v>
      </c>
    </row>
    <row r="6778" spans="1:17">
      <c r="A6778" s="63" t="s">
        <v>79</v>
      </c>
      <c r="B6778" s="63" t="s">
        <v>58</v>
      </c>
      <c r="C6778" s="63" t="s">
        <v>52</v>
      </c>
      <c r="D6778" s="63">
        <v>9</v>
      </c>
      <c r="E6778" s="63">
        <v>1.116814</v>
      </c>
      <c r="F6778" s="63">
        <v>1.083782</v>
      </c>
      <c r="G6778" s="63">
        <v>-3.3032300000000001E-2</v>
      </c>
      <c r="H6778" s="63">
        <v>81.858199999999997</v>
      </c>
      <c r="I6778" s="63">
        <v>-0.17791989999999999</v>
      </c>
      <c r="J6778" s="63">
        <v>-9.2319100000000001E-2</v>
      </c>
      <c r="K6778" s="63">
        <v>-3.3032300000000001E-2</v>
      </c>
      <c r="L6778" s="63">
        <v>2.62545E-2</v>
      </c>
      <c r="M6778" s="63">
        <v>0.1118553</v>
      </c>
      <c r="N6778" s="63">
        <v>67</v>
      </c>
      <c r="O6778" s="63">
        <v>0.1130564</v>
      </c>
      <c r="P6778" s="63">
        <v>7</v>
      </c>
      <c r="Q6778" s="63">
        <v>1.2781749580960001E-2</v>
      </c>
    </row>
    <row r="6779" spans="1:17">
      <c r="A6779" s="63" t="s">
        <v>79</v>
      </c>
      <c r="B6779" s="63" t="s">
        <v>58</v>
      </c>
      <c r="C6779" s="63" t="s">
        <v>52</v>
      </c>
      <c r="D6779" s="63">
        <v>10</v>
      </c>
      <c r="E6779" s="63">
        <v>1.155581</v>
      </c>
      <c r="F6779" s="63">
        <v>1.0968009999999999</v>
      </c>
      <c r="G6779" s="63">
        <v>-5.8779999999999999E-2</v>
      </c>
      <c r="H6779" s="63">
        <v>85.858199999999997</v>
      </c>
      <c r="I6779" s="63">
        <v>-0.2036676</v>
      </c>
      <c r="J6779" s="63">
        <v>-0.1180668</v>
      </c>
      <c r="K6779" s="63">
        <v>-5.8779999999999999E-2</v>
      </c>
      <c r="L6779" s="63">
        <v>5.0690000000000002E-4</v>
      </c>
      <c r="M6779" s="63">
        <v>8.6107600000000006E-2</v>
      </c>
      <c r="N6779" s="63">
        <v>67</v>
      </c>
      <c r="O6779" s="63">
        <v>0.1130564</v>
      </c>
      <c r="P6779" s="63">
        <v>7</v>
      </c>
      <c r="Q6779" s="63">
        <v>1.2781749580960001E-2</v>
      </c>
    </row>
    <row r="6780" spans="1:17">
      <c r="A6780" s="63" t="s">
        <v>79</v>
      </c>
      <c r="B6780" s="63" t="s">
        <v>58</v>
      </c>
      <c r="C6780" s="63" t="s">
        <v>52</v>
      </c>
      <c r="D6780" s="63">
        <v>11</v>
      </c>
      <c r="E6780" s="63">
        <v>1.0650459999999999</v>
      </c>
      <c r="F6780" s="63">
        <v>1.231776</v>
      </c>
      <c r="G6780" s="63">
        <v>0.1667303</v>
      </c>
      <c r="H6780" s="63">
        <v>90.328400000000002</v>
      </c>
      <c r="I6780" s="63">
        <v>2.18427E-2</v>
      </c>
      <c r="J6780" s="63">
        <v>0.1074435</v>
      </c>
      <c r="K6780" s="63">
        <v>0.1667303</v>
      </c>
      <c r="L6780" s="63">
        <v>0.2260171</v>
      </c>
      <c r="M6780" s="63">
        <v>0.3116179</v>
      </c>
      <c r="N6780" s="63">
        <v>67</v>
      </c>
      <c r="O6780" s="63">
        <v>0.1130564</v>
      </c>
      <c r="P6780" s="63">
        <v>7</v>
      </c>
      <c r="Q6780" s="63">
        <v>1.2781749580960001E-2</v>
      </c>
    </row>
    <row r="6781" spans="1:17">
      <c r="A6781" s="63" t="s">
        <v>79</v>
      </c>
      <c r="B6781" s="63" t="s">
        <v>58</v>
      </c>
      <c r="C6781" s="63" t="s">
        <v>52</v>
      </c>
      <c r="D6781" s="63">
        <v>12</v>
      </c>
      <c r="E6781" s="63">
        <v>1.085183</v>
      </c>
      <c r="F6781" s="63">
        <v>1.543261</v>
      </c>
      <c r="G6781" s="63">
        <v>0.45807829999999999</v>
      </c>
      <c r="H6781" s="63">
        <v>94.820899999999995</v>
      </c>
      <c r="I6781" s="63">
        <v>0.31319069999999999</v>
      </c>
      <c r="J6781" s="63">
        <v>0.39879140000000002</v>
      </c>
      <c r="K6781" s="63">
        <v>0.45807829999999999</v>
      </c>
      <c r="L6781" s="63">
        <v>0.51736510000000002</v>
      </c>
      <c r="M6781" s="63">
        <v>0.6029658</v>
      </c>
      <c r="N6781" s="63">
        <v>67</v>
      </c>
      <c r="O6781" s="63">
        <v>0.1130564</v>
      </c>
      <c r="P6781" s="63">
        <v>7</v>
      </c>
      <c r="Q6781" s="63">
        <v>1.2781749580960001E-2</v>
      </c>
    </row>
    <row r="6782" spans="1:17">
      <c r="A6782" s="63" t="s">
        <v>79</v>
      </c>
      <c r="B6782" s="63" t="s">
        <v>58</v>
      </c>
      <c r="C6782" s="63" t="s">
        <v>52</v>
      </c>
      <c r="D6782" s="63">
        <v>13</v>
      </c>
      <c r="E6782" s="63">
        <v>0.98303339999999995</v>
      </c>
      <c r="F6782" s="63">
        <v>1.8607929999999999</v>
      </c>
      <c r="G6782" s="63">
        <v>0.87776010000000004</v>
      </c>
      <c r="H6782" s="63">
        <v>98.798500000000004</v>
      </c>
      <c r="I6782" s="63">
        <v>0.73287250000000004</v>
      </c>
      <c r="J6782" s="63">
        <v>0.81847329999999996</v>
      </c>
      <c r="K6782" s="63">
        <v>0.87776010000000004</v>
      </c>
      <c r="L6782" s="63">
        <v>0.93704690000000002</v>
      </c>
      <c r="M6782" s="63">
        <v>1.022648</v>
      </c>
      <c r="N6782" s="63">
        <v>67</v>
      </c>
      <c r="O6782" s="63">
        <v>0.1130564</v>
      </c>
      <c r="P6782" s="63">
        <v>7</v>
      </c>
      <c r="Q6782" s="63">
        <v>1.2781749580960001E-2</v>
      </c>
    </row>
    <row r="6783" spans="1:17">
      <c r="A6783" s="63" t="s">
        <v>79</v>
      </c>
      <c r="B6783" s="63" t="s">
        <v>58</v>
      </c>
      <c r="C6783" s="63" t="s">
        <v>52</v>
      </c>
      <c r="D6783" s="63">
        <v>14</v>
      </c>
      <c r="E6783" s="63">
        <v>1.151179</v>
      </c>
      <c r="F6783" s="63">
        <v>2.2508539999999999</v>
      </c>
      <c r="G6783" s="63">
        <v>1.099675</v>
      </c>
      <c r="H6783" s="63">
        <v>100.806</v>
      </c>
      <c r="I6783" s="63">
        <v>0.9547871</v>
      </c>
      <c r="J6783" s="63">
        <v>1.0403880000000001</v>
      </c>
      <c r="K6783" s="63">
        <v>1.099675</v>
      </c>
      <c r="L6783" s="63">
        <v>1.158962</v>
      </c>
      <c r="M6783" s="63">
        <v>1.2445619999999999</v>
      </c>
      <c r="N6783" s="63">
        <v>67</v>
      </c>
      <c r="O6783" s="63">
        <v>0.1130564</v>
      </c>
      <c r="P6783" s="63">
        <v>7</v>
      </c>
      <c r="Q6783" s="63">
        <v>1.2781749580960001E-2</v>
      </c>
    </row>
    <row r="6784" spans="1:17">
      <c r="A6784" s="63" t="s">
        <v>79</v>
      </c>
      <c r="B6784" s="63" t="s">
        <v>58</v>
      </c>
      <c r="C6784" s="63" t="s">
        <v>52</v>
      </c>
      <c r="D6784" s="63">
        <v>15</v>
      </c>
      <c r="E6784" s="63">
        <v>1.3372219999999999</v>
      </c>
      <c r="F6784" s="63">
        <v>2.5814149999999998</v>
      </c>
      <c r="G6784" s="63">
        <v>1.2441930000000001</v>
      </c>
      <c r="H6784" s="63">
        <v>102.76900000000001</v>
      </c>
      <c r="I6784" s="63">
        <v>1.099305</v>
      </c>
      <c r="J6784" s="63">
        <v>1.184906</v>
      </c>
      <c r="K6784" s="63">
        <v>1.2441930000000001</v>
      </c>
      <c r="L6784" s="63">
        <v>1.30348</v>
      </c>
      <c r="M6784" s="63">
        <v>1.389081</v>
      </c>
      <c r="N6784" s="63">
        <v>67</v>
      </c>
      <c r="O6784" s="63">
        <v>0.1130564</v>
      </c>
      <c r="P6784" s="63">
        <v>7</v>
      </c>
      <c r="Q6784" s="63">
        <v>1.2781749580960001E-2</v>
      </c>
    </row>
    <row r="6785" spans="1:17">
      <c r="A6785" s="63" t="s">
        <v>79</v>
      </c>
      <c r="B6785" s="63" t="s">
        <v>58</v>
      </c>
      <c r="C6785" s="63" t="s">
        <v>52</v>
      </c>
      <c r="D6785" s="63">
        <v>16</v>
      </c>
      <c r="E6785" s="63">
        <v>1.6248320000000001</v>
      </c>
      <c r="F6785" s="63">
        <v>2.88381</v>
      </c>
      <c r="G6785" s="63">
        <v>1.2589779999999999</v>
      </c>
      <c r="H6785" s="63">
        <v>103.746</v>
      </c>
      <c r="I6785" s="63">
        <v>1.11409</v>
      </c>
      <c r="J6785" s="63">
        <v>1.1996910000000001</v>
      </c>
      <c r="K6785" s="63">
        <v>1.2589779999999999</v>
      </c>
      <c r="L6785" s="63">
        <v>1.318265</v>
      </c>
      <c r="M6785" s="63">
        <v>1.4038649999999999</v>
      </c>
      <c r="N6785" s="63">
        <v>67</v>
      </c>
      <c r="O6785" s="63">
        <v>0.1130564</v>
      </c>
      <c r="P6785" s="63">
        <v>7</v>
      </c>
      <c r="Q6785" s="63">
        <v>1.2781749580960001E-2</v>
      </c>
    </row>
    <row r="6786" spans="1:17">
      <c r="A6786" s="63" t="s">
        <v>79</v>
      </c>
      <c r="B6786" s="63" t="s">
        <v>58</v>
      </c>
      <c r="C6786" s="63" t="s">
        <v>52</v>
      </c>
      <c r="D6786" s="63">
        <v>17</v>
      </c>
      <c r="E6786" s="63">
        <v>1.841453</v>
      </c>
      <c r="F6786" s="63">
        <v>3.136425</v>
      </c>
      <c r="G6786" s="63">
        <v>1.294972</v>
      </c>
      <c r="H6786" s="63">
        <v>104.78400000000001</v>
      </c>
      <c r="I6786" s="63">
        <v>1.1500840000000001</v>
      </c>
      <c r="J6786" s="63">
        <v>1.2356849999999999</v>
      </c>
      <c r="K6786" s="63">
        <v>1.294972</v>
      </c>
      <c r="L6786" s="63">
        <v>1.3542590000000001</v>
      </c>
      <c r="M6786" s="63">
        <v>1.4398599999999999</v>
      </c>
      <c r="N6786" s="63">
        <v>67</v>
      </c>
      <c r="O6786" s="63">
        <v>0.1130564</v>
      </c>
      <c r="P6786" s="63">
        <v>7</v>
      </c>
      <c r="Q6786" s="63">
        <v>1.2781749580960001E-2</v>
      </c>
    </row>
    <row r="6787" spans="1:17">
      <c r="A6787" s="63" t="s">
        <v>79</v>
      </c>
      <c r="B6787" s="63" t="s">
        <v>58</v>
      </c>
      <c r="C6787" s="63" t="s">
        <v>52</v>
      </c>
      <c r="D6787" s="63">
        <v>18</v>
      </c>
      <c r="E6787" s="63">
        <v>2.0021279999999999</v>
      </c>
      <c r="F6787" s="63">
        <v>3.2428210000000002</v>
      </c>
      <c r="G6787" s="63">
        <v>1.240693</v>
      </c>
      <c r="H6787" s="63">
        <v>104.209</v>
      </c>
      <c r="I6787" s="63">
        <v>1.0958049999999999</v>
      </c>
      <c r="J6787" s="63">
        <v>1.181406</v>
      </c>
      <c r="K6787" s="63">
        <v>1.240693</v>
      </c>
      <c r="L6787" s="63">
        <v>1.299979</v>
      </c>
      <c r="M6787" s="63">
        <v>1.38558</v>
      </c>
      <c r="N6787" s="63">
        <v>67</v>
      </c>
      <c r="O6787" s="63">
        <v>0.1130564</v>
      </c>
      <c r="P6787" s="63">
        <v>7</v>
      </c>
      <c r="Q6787" s="63">
        <v>1.2781749580960001E-2</v>
      </c>
    </row>
    <row r="6788" spans="1:17">
      <c r="A6788" s="63" t="s">
        <v>79</v>
      </c>
      <c r="B6788" s="63" t="s">
        <v>58</v>
      </c>
      <c r="C6788" s="63" t="s">
        <v>52</v>
      </c>
      <c r="D6788" s="63">
        <v>19</v>
      </c>
      <c r="E6788" s="63">
        <v>2.3327010000000001</v>
      </c>
      <c r="F6788" s="63">
        <v>3.0512929999999998</v>
      </c>
      <c r="G6788" s="63">
        <v>0.71859240000000002</v>
      </c>
      <c r="H6788" s="63">
        <v>102.157</v>
      </c>
      <c r="I6788" s="63">
        <v>0.57370480000000001</v>
      </c>
      <c r="J6788" s="63">
        <v>0.65930560000000005</v>
      </c>
      <c r="K6788" s="63">
        <v>0.71859240000000002</v>
      </c>
      <c r="L6788" s="63">
        <v>0.77787919999999999</v>
      </c>
      <c r="M6788" s="63">
        <v>0.86348000000000003</v>
      </c>
      <c r="N6788" s="63">
        <v>67</v>
      </c>
      <c r="O6788" s="63">
        <v>0.1130564</v>
      </c>
      <c r="P6788" s="63">
        <v>7</v>
      </c>
      <c r="Q6788" s="63">
        <v>1.2781749580960001E-2</v>
      </c>
    </row>
    <row r="6789" spans="1:17">
      <c r="A6789" s="63" t="s">
        <v>79</v>
      </c>
      <c r="B6789" s="63" t="s">
        <v>58</v>
      </c>
      <c r="C6789" s="63" t="s">
        <v>52</v>
      </c>
      <c r="D6789" s="63">
        <v>20</v>
      </c>
      <c r="E6789" s="63">
        <v>2.4893420000000002</v>
      </c>
      <c r="F6789" s="63">
        <v>2.7204630000000001</v>
      </c>
      <c r="G6789" s="63">
        <v>0.2311211</v>
      </c>
      <c r="H6789" s="63">
        <v>98.171599999999998</v>
      </c>
      <c r="I6789" s="63">
        <v>8.6233500000000005E-2</v>
      </c>
      <c r="J6789" s="63">
        <v>0.17183419999999999</v>
      </c>
      <c r="K6789" s="63">
        <v>0.2311211</v>
      </c>
      <c r="L6789" s="63">
        <v>0.2904079</v>
      </c>
      <c r="M6789" s="63">
        <v>0.37600869999999997</v>
      </c>
      <c r="N6789" s="63">
        <v>67</v>
      </c>
      <c r="O6789" s="63">
        <v>0.1130564</v>
      </c>
      <c r="P6789" s="63">
        <v>7</v>
      </c>
      <c r="Q6789" s="63">
        <v>1.2781749580960001E-2</v>
      </c>
    </row>
    <row r="6790" spans="1:17">
      <c r="A6790" s="63" t="s">
        <v>79</v>
      </c>
      <c r="B6790" s="63" t="s">
        <v>58</v>
      </c>
      <c r="C6790" s="63" t="s">
        <v>52</v>
      </c>
      <c r="D6790" s="63">
        <v>21</v>
      </c>
      <c r="E6790" s="63">
        <v>2.387886</v>
      </c>
      <c r="F6790" s="63">
        <v>2.3700079999999999</v>
      </c>
      <c r="G6790" s="63">
        <v>-1.7877799999999999E-2</v>
      </c>
      <c r="H6790" s="63">
        <v>91.694000000000003</v>
      </c>
      <c r="I6790" s="63">
        <v>-0.1627654</v>
      </c>
      <c r="J6790" s="63">
        <v>-7.71646E-2</v>
      </c>
      <c r="K6790" s="63">
        <v>-1.7877799999999999E-2</v>
      </c>
      <c r="L6790" s="63">
        <v>4.1409000000000001E-2</v>
      </c>
      <c r="M6790" s="63">
        <v>0.12700980000000001</v>
      </c>
      <c r="N6790" s="63">
        <v>67</v>
      </c>
      <c r="O6790" s="63">
        <v>0.1130564</v>
      </c>
      <c r="P6790" s="63">
        <v>7</v>
      </c>
      <c r="Q6790" s="63">
        <v>1.2781749580960001E-2</v>
      </c>
    </row>
    <row r="6791" spans="1:17">
      <c r="A6791" s="63" t="s">
        <v>79</v>
      </c>
      <c r="B6791" s="63" t="s">
        <v>58</v>
      </c>
      <c r="C6791" s="63" t="s">
        <v>52</v>
      </c>
      <c r="D6791" s="63">
        <v>22</v>
      </c>
      <c r="E6791" s="63">
        <v>2.1652619999999998</v>
      </c>
      <c r="F6791" s="63">
        <v>2.0923579999999999</v>
      </c>
      <c r="G6791" s="63">
        <v>-7.2904800000000006E-2</v>
      </c>
      <c r="H6791" s="63">
        <v>85.738799999999998</v>
      </c>
      <c r="I6791" s="63">
        <v>-0.2177924</v>
      </c>
      <c r="J6791" s="63">
        <v>-0.1321917</v>
      </c>
      <c r="K6791" s="63">
        <v>-7.2904800000000006E-2</v>
      </c>
      <c r="L6791" s="63">
        <v>-1.3618E-2</v>
      </c>
      <c r="M6791" s="63">
        <v>7.19828E-2</v>
      </c>
      <c r="N6791" s="63">
        <v>67</v>
      </c>
      <c r="O6791" s="63">
        <v>0.1130564</v>
      </c>
      <c r="P6791" s="63">
        <v>7</v>
      </c>
      <c r="Q6791" s="63">
        <v>1.2781749580960001E-2</v>
      </c>
    </row>
    <row r="6792" spans="1:17">
      <c r="A6792" s="63" t="s">
        <v>79</v>
      </c>
      <c r="B6792" s="63" t="s">
        <v>58</v>
      </c>
      <c r="C6792" s="63" t="s">
        <v>52</v>
      </c>
      <c r="D6792" s="63">
        <v>23</v>
      </c>
      <c r="E6792" s="63">
        <v>1.7893829999999999</v>
      </c>
      <c r="F6792" s="63">
        <v>1.727608</v>
      </c>
      <c r="G6792" s="63">
        <v>-6.1774799999999998E-2</v>
      </c>
      <c r="H6792" s="63">
        <v>81.2761</v>
      </c>
      <c r="I6792" s="63">
        <v>-0.2066624</v>
      </c>
      <c r="J6792" s="63">
        <v>-0.12106169999999999</v>
      </c>
      <c r="K6792" s="63">
        <v>-6.1774799999999998E-2</v>
      </c>
      <c r="L6792" s="63">
        <v>-2.4880000000000002E-3</v>
      </c>
      <c r="M6792" s="63">
        <v>8.3112699999999998E-2</v>
      </c>
      <c r="N6792" s="63">
        <v>67</v>
      </c>
      <c r="O6792" s="63">
        <v>0.1130564</v>
      </c>
      <c r="P6792" s="63">
        <v>7</v>
      </c>
      <c r="Q6792" s="63">
        <v>1.2781749580960001E-2</v>
      </c>
    </row>
    <row r="6793" spans="1:17">
      <c r="A6793" s="63" t="s">
        <v>79</v>
      </c>
      <c r="B6793" s="63" t="s">
        <v>58</v>
      </c>
      <c r="C6793" s="63" t="s">
        <v>52</v>
      </c>
      <c r="D6793" s="63">
        <v>24</v>
      </c>
      <c r="E6793" s="63">
        <v>1.4689099999999999</v>
      </c>
      <c r="F6793" s="63">
        <v>1.2879849999999999</v>
      </c>
      <c r="G6793" s="63">
        <v>-0.18092440000000001</v>
      </c>
      <c r="H6793" s="63">
        <v>77.313400000000001</v>
      </c>
      <c r="I6793" s="63">
        <v>-0.32581199999999999</v>
      </c>
      <c r="J6793" s="63">
        <v>-0.24021120000000001</v>
      </c>
      <c r="K6793" s="63">
        <v>-0.18092440000000001</v>
      </c>
      <c r="L6793" s="63">
        <v>-0.1216376</v>
      </c>
      <c r="M6793" s="63">
        <v>-3.6036800000000001E-2</v>
      </c>
      <c r="N6793" s="63">
        <v>67</v>
      </c>
      <c r="O6793" s="63">
        <v>0.1130564</v>
      </c>
      <c r="P6793" s="63">
        <v>7</v>
      </c>
      <c r="Q6793" s="63">
        <v>1.2781749580960001E-2</v>
      </c>
    </row>
    <row r="6794" spans="1:17">
      <c r="A6794" s="63" t="s">
        <v>79</v>
      </c>
      <c r="B6794" s="63" t="s">
        <v>58</v>
      </c>
      <c r="C6794" s="63" t="s">
        <v>53</v>
      </c>
      <c r="D6794" s="63">
        <v>1</v>
      </c>
      <c r="E6794" s="63">
        <v>1.173759</v>
      </c>
      <c r="F6794" s="63">
        <v>0.9079043</v>
      </c>
      <c r="G6794" s="63">
        <v>-0.26585490000000001</v>
      </c>
      <c r="H6794" s="63">
        <v>78.313400000000001</v>
      </c>
      <c r="I6794" s="63">
        <v>-0.41074250000000001</v>
      </c>
      <c r="J6794" s="63">
        <v>-0.32514169999999998</v>
      </c>
      <c r="K6794" s="63">
        <v>-0.26585490000000001</v>
      </c>
      <c r="L6794" s="63">
        <v>-0.2065681</v>
      </c>
      <c r="M6794" s="63">
        <v>-0.1209673</v>
      </c>
      <c r="N6794" s="63">
        <v>67</v>
      </c>
      <c r="O6794" s="63">
        <v>0.1130564</v>
      </c>
      <c r="P6794" s="63">
        <v>8</v>
      </c>
      <c r="Q6794" s="63">
        <v>1.2781749580960001E-2</v>
      </c>
    </row>
    <row r="6795" spans="1:17">
      <c r="A6795" s="63" t="s">
        <v>79</v>
      </c>
      <c r="B6795" s="63" t="s">
        <v>58</v>
      </c>
      <c r="C6795" s="63" t="s">
        <v>53</v>
      </c>
      <c r="D6795" s="63">
        <v>2</v>
      </c>
      <c r="E6795" s="63">
        <v>1.0134099999999999</v>
      </c>
      <c r="F6795" s="63">
        <v>0.77856080000000005</v>
      </c>
      <c r="G6795" s="63">
        <v>-0.234849</v>
      </c>
      <c r="H6795" s="63">
        <v>67.903000000000006</v>
      </c>
      <c r="I6795" s="63">
        <v>-0.37973659999999998</v>
      </c>
      <c r="J6795" s="63">
        <v>-0.29413590000000001</v>
      </c>
      <c r="K6795" s="63">
        <v>-0.234849</v>
      </c>
      <c r="L6795" s="63">
        <v>-0.1755622</v>
      </c>
      <c r="M6795" s="63">
        <v>-8.9961399999999997E-2</v>
      </c>
      <c r="N6795" s="63">
        <v>67</v>
      </c>
      <c r="O6795" s="63">
        <v>0.1130564</v>
      </c>
      <c r="P6795" s="63">
        <v>8</v>
      </c>
      <c r="Q6795" s="63">
        <v>1.2781749580960001E-2</v>
      </c>
    </row>
    <row r="6796" spans="1:17">
      <c r="A6796" s="63" t="s">
        <v>79</v>
      </c>
      <c r="B6796" s="63" t="s">
        <v>58</v>
      </c>
      <c r="C6796" s="63" t="s">
        <v>53</v>
      </c>
      <c r="D6796" s="63">
        <v>3</v>
      </c>
      <c r="E6796" s="63">
        <v>0.94760750000000005</v>
      </c>
      <c r="F6796" s="63">
        <v>0.70951249999999999</v>
      </c>
      <c r="G6796" s="63">
        <v>-0.238095</v>
      </c>
      <c r="H6796" s="63">
        <v>63.940300000000001</v>
      </c>
      <c r="I6796" s="63">
        <v>-0.38298260000000001</v>
      </c>
      <c r="J6796" s="63">
        <v>-0.29738179999999997</v>
      </c>
      <c r="K6796" s="63">
        <v>-0.238095</v>
      </c>
      <c r="L6796" s="63">
        <v>-0.1788082</v>
      </c>
      <c r="M6796" s="63">
        <v>-9.3207399999999996E-2</v>
      </c>
      <c r="N6796" s="63">
        <v>67</v>
      </c>
      <c r="O6796" s="63">
        <v>0.1130564</v>
      </c>
      <c r="P6796" s="63">
        <v>8</v>
      </c>
      <c r="Q6796" s="63">
        <v>1.2781749580960001E-2</v>
      </c>
    </row>
    <row r="6797" spans="1:17">
      <c r="A6797" s="63" t="s">
        <v>79</v>
      </c>
      <c r="B6797" s="63" t="s">
        <v>58</v>
      </c>
      <c r="C6797" s="63" t="s">
        <v>53</v>
      </c>
      <c r="D6797" s="63">
        <v>4</v>
      </c>
      <c r="E6797" s="63">
        <v>0.93269780000000002</v>
      </c>
      <c r="F6797" s="63">
        <v>0.71867289999999995</v>
      </c>
      <c r="G6797" s="63">
        <v>-0.21402479999999999</v>
      </c>
      <c r="H6797" s="63">
        <v>63.9328</v>
      </c>
      <c r="I6797" s="63">
        <v>-0.35891240000000002</v>
      </c>
      <c r="J6797" s="63">
        <v>-0.27331169999999999</v>
      </c>
      <c r="K6797" s="63">
        <v>-0.21402479999999999</v>
      </c>
      <c r="L6797" s="63">
        <v>-0.15473799999999999</v>
      </c>
      <c r="M6797" s="63">
        <v>-6.9137199999999996E-2</v>
      </c>
      <c r="N6797" s="63">
        <v>67</v>
      </c>
      <c r="O6797" s="63">
        <v>0.1130564</v>
      </c>
      <c r="P6797" s="63">
        <v>8</v>
      </c>
      <c r="Q6797" s="63">
        <v>1.2781749580960001E-2</v>
      </c>
    </row>
    <row r="6798" spans="1:17">
      <c r="A6798" s="63" t="s">
        <v>79</v>
      </c>
      <c r="B6798" s="63" t="s">
        <v>58</v>
      </c>
      <c r="C6798" s="63" t="s">
        <v>53</v>
      </c>
      <c r="D6798" s="63">
        <v>5</v>
      </c>
      <c r="E6798" s="63">
        <v>0.9404479</v>
      </c>
      <c r="F6798" s="63">
        <v>0.72535090000000002</v>
      </c>
      <c r="G6798" s="63">
        <v>-0.21509700000000001</v>
      </c>
      <c r="H6798" s="63">
        <v>62.925400000000003</v>
      </c>
      <c r="I6798" s="63">
        <v>-0.35998459999999999</v>
      </c>
      <c r="J6798" s="63">
        <v>-0.27438380000000001</v>
      </c>
      <c r="K6798" s="63">
        <v>-0.21509700000000001</v>
      </c>
      <c r="L6798" s="63">
        <v>-0.15581020000000001</v>
      </c>
      <c r="M6798" s="63">
        <v>-7.0209400000000005E-2</v>
      </c>
      <c r="N6798" s="63">
        <v>67</v>
      </c>
      <c r="O6798" s="63">
        <v>0.1130564</v>
      </c>
      <c r="P6798" s="63">
        <v>8</v>
      </c>
      <c r="Q6798" s="63">
        <v>1.2781749580960001E-2</v>
      </c>
    </row>
    <row r="6799" spans="1:17">
      <c r="A6799" s="63" t="s">
        <v>79</v>
      </c>
      <c r="B6799" s="63" t="s">
        <v>58</v>
      </c>
      <c r="C6799" s="63" t="s">
        <v>53</v>
      </c>
      <c r="D6799" s="63">
        <v>6</v>
      </c>
      <c r="E6799" s="63">
        <v>1.030564</v>
      </c>
      <c r="F6799" s="63">
        <v>0.7636056</v>
      </c>
      <c r="G6799" s="63">
        <v>-0.26695809999999998</v>
      </c>
      <c r="H6799" s="63">
        <v>62.910400000000003</v>
      </c>
      <c r="I6799" s="63">
        <v>-0.41184569999999998</v>
      </c>
      <c r="J6799" s="63">
        <v>-0.32624500000000001</v>
      </c>
      <c r="K6799" s="63">
        <v>-0.26695809999999998</v>
      </c>
      <c r="L6799" s="63">
        <v>-0.2076713</v>
      </c>
      <c r="M6799" s="63">
        <v>-0.1220705</v>
      </c>
      <c r="N6799" s="63">
        <v>67</v>
      </c>
      <c r="O6799" s="63">
        <v>0.1130564</v>
      </c>
      <c r="P6799" s="63">
        <v>8</v>
      </c>
      <c r="Q6799" s="63">
        <v>1.2781749580960001E-2</v>
      </c>
    </row>
    <row r="6800" spans="1:17">
      <c r="A6800" s="63" t="s">
        <v>79</v>
      </c>
      <c r="B6800" s="63" t="s">
        <v>58</v>
      </c>
      <c r="C6800" s="63" t="s">
        <v>53</v>
      </c>
      <c r="D6800" s="63">
        <v>7</v>
      </c>
      <c r="E6800" s="63">
        <v>1.2247729999999999</v>
      </c>
      <c r="F6800" s="63">
        <v>0.95217189999999996</v>
      </c>
      <c r="G6800" s="63">
        <v>-0.27260089999999998</v>
      </c>
      <c r="H6800" s="63">
        <v>61.4328</v>
      </c>
      <c r="I6800" s="63">
        <v>-0.41748849999999998</v>
      </c>
      <c r="J6800" s="63">
        <v>-0.33188770000000001</v>
      </c>
      <c r="K6800" s="63">
        <v>-0.27260089999999998</v>
      </c>
      <c r="L6800" s="63">
        <v>-0.21331410000000001</v>
      </c>
      <c r="M6800" s="63">
        <v>-0.1277133</v>
      </c>
      <c r="N6800" s="63">
        <v>67</v>
      </c>
      <c r="O6800" s="63">
        <v>0.1130564</v>
      </c>
      <c r="P6800" s="63">
        <v>8</v>
      </c>
      <c r="Q6800" s="63">
        <v>1.2781749580960001E-2</v>
      </c>
    </row>
    <row r="6801" spans="1:17">
      <c r="A6801" s="63" t="s">
        <v>79</v>
      </c>
      <c r="B6801" s="63" t="s">
        <v>58</v>
      </c>
      <c r="C6801" s="63" t="s">
        <v>53</v>
      </c>
      <c r="D6801" s="63">
        <v>8</v>
      </c>
      <c r="E6801" s="63">
        <v>1.361048</v>
      </c>
      <c r="F6801" s="63">
        <v>1.1336079999999999</v>
      </c>
      <c r="G6801" s="63">
        <v>-0.2274398</v>
      </c>
      <c r="H6801" s="63">
        <v>63.947800000000001</v>
      </c>
      <c r="I6801" s="63">
        <v>-0.37232739999999998</v>
      </c>
      <c r="J6801" s="63">
        <v>-0.2867266</v>
      </c>
      <c r="K6801" s="63">
        <v>-0.2274398</v>
      </c>
      <c r="L6801" s="63">
        <v>-0.16815289999999999</v>
      </c>
      <c r="M6801" s="63">
        <v>-8.2552200000000006E-2</v>
      </c>
      <c r="N6801" s="63">
        <v>67</v>
      </c>
      <c r="O6801" s="63">
        <v>0.1130564</v>
      </c>
      <c r="P6801" s="63">
        <v>8</v>
      </c>
      <c r="Q6801" s="63">
        <v>1.2781749580960001E-2</v>
      </c>
    </row>
    <row r="6802" spans="1:17">
      <c r="A6802" s="63" t="s">
        <v>79</v>
      </c>
      <c r="B6802" s="63" t="s">
        <v>58</v>
      </c>
      <c r="C6802" s="63" t="s">
        <v>53</v>
      </c>
      <c r="D6802" s="63">
        <v>9</v>
      </c>
      <c r="E6802" s="63">
        <v>1.3186119999999999</v>
      </c>
      <c r="F6802" s="63">
        <v>1.2198150000000001</v>
      </c>
      <c r="G6802" s="63">
        <v>-9.8796200000000001E-2</v>
      </c>
      <c r="H6802" s="63">
        <v>71.417900000000003</v>
      </c>
      <c r="I6802" s="63">
        <v>-0.24368380000000001</v>
      </c>
      <c r="J6802" s="63">
        <v>-0.1580831</v>
      </c>
      <c r="K6802" s="63">
        <v>-9.8796200000000001E-2</v>
      </c>
      <c r="L6802" s="63">
        <v>-3.95094E-2</v>
      </c>
      <c r="M6802" s="63">
        <v>4.6091300000000002E-2</v>
      </c>
      <c r="N6802" s="63">
        <v>67</v>
      </c>
      <c r="O6802" s="63">
        <v>0.1130564</v>
      </c>
      <c r="P6802" s="63">
        <v>8</v>
      </c>
      <c r="Q6802" s="63">
        <v>1.2781749580960001E-2</v>
      </c>
    </row>
    <row r="6803" spans="1:17">
      <c r="A6803" s="63" t="s">
        <v>79</v>
      </c>
      <c r="B6803" s="63" t="s">
        <v>58</v>
      </c>
      <c r="C6803" s="63" t="s">
        <v>53</v>
      </c>
      <c r="D6803" s="63">
        <v>10</v>
      </c>
      <c r="E6803" s="63">
        <v>1.2853509999999999</v>
      </c>
      <c r="F6803" s="63">
        <v>1.2025189999999999</v>
      </c>
      <c r="G6803" s="63">
        <v>-8.2831399999999999E-2</v>
      </c>
      <c r="H6803" s="63">
        <v>79.365700000000004</v>
      </c>
      <c r="I6803" s="63">
        <v>-0.227719</v>
      </c>
      <c r="J6803" s="63">
        <v>-0.1421182</v>
      </c>
      <c r="K6803" s="63">
        <v>-8.2831399999999999E-2</v>
      </c>
      <c r="L6803" s="63">
        <v>-2.3544599999999999E-2</v>
      </c>
      <c r="M6803" s="63">
        <v>6.2056199999999999E-2</v>
      </c>
      <c r="N6803" s="63">
        <v>67</v>
      </c>
      <c r="O6803" s="63">
        <v>0.1130564</v>
      </c>
      <c r="P6803" s="63">
        <v>8</v>
      </c>
      <c r="Q6803" s="63">
        <v>1.2781749580960001E-2</v>
      </c>
    </row>
    <row r="6804" spans="1:17">
      <c r="A6804" s="63" t="s">
        <v>79</v>
      </c>
      <c r="B6804" s="63" t="s">
        <v>58</v>
      </c>
      <c r="C6804" s="63" t="s">
        <v>53</v>
      </c>
      <c r="D6804" s="63">
        <v>11</v>
      </c>
      <c r="E6804" s="63">
        <v>1.2117329999999999</v>
      </c>
      <c r="F6804" s="63">
        <v>1.311178</v>
      </c>
      <c r="G6804" s="63">
        <v>9.9445099999999995E-2</v>
      </c>
      <c r="H6804" s="63">
        <v>84.358199999999997</v>
      </c>
      <c r="I6804" s="63">
        <v>-4.5442499999999997E-2</v>
      </c>
      <c r="J6804" s="63">
        <v>4.0158300000000001E-2</v>
      </c>
      <c r="K6804" s="63">
        <v>9.9445099999999995E-2</v>
      </c>
      <c r="L6804" s="63">
        <v>0.15873190000000001</v>
      </c>
      <c r="M6804" s="63">
        <v>0.24433270000000001</v>
      </c>
      <c r="N6804" s="63">
        <v>67</v>
      </c>
      <c r="O6804" s="63">
        <v>0.1130564</v>
      </c>
      <c r="P6804" s="63">
        <v>8</v>
      </c>
      <c r="Q6804" s="63">
        <v>1.2781749580960001E-2</v>
      </c>
    </row>
    <row r="6805" spans="1:17">
      <c r="A6805" s="63" t="s">
        <v>79</v>
      </c>
      <c r="B6805" s="63" t="s">
        <v>58</v>
      </c>
      <c r="C6805" s="63" t="s">
        <v>53</v>
      </c>
      <c r="D6805" s="63">
        <v>12</v>
      </c>
      <c r="E6805" s="63">
        <v>1.195244</v>
      </c>
      <c r="F6805" s="63">
        <v>1.5090300000000001</v>
      </c>
      <c r="G6805" s="63">
        <v>0.31378590000000001</v>
      </c>
      <c r="H6805" s="63">
        <v>88.820899999999995</v>
      </c>
      <c r="I6805" s="63">
        <v>0.1688983</v>
      </c>
      <c r="J6805" s="63">
        <v>0.25449909999999998</v>
      </c>
      <c r="K6805" s="63">
        <v>0.31378590000000001</v>
      </c>
      <c r="L6805" s="63">
        <v>0.37307269999999998</v>
      </c>
      <c r="M6805" s="63">
        <v>0.45867350000000001</v>
      </c>
      <c r="N6805" s="63">
        <v>67</v>
      </c>
      <c r="O6805" s="63">
        <v>0.1130564</v>
      </c>
      <c r="P6805" s="63">
        <v>8</v>
      </c>
      <c r="Q6805" s="63">
        <v>1.2781749580960001E-2</v>
      </c>
    </row>
    <row r="6806" spans="1:17">
      <c r="A6806" s="63" t="s">
        <v>79</v>
      </c>
      <c r="B6806" s="63" t="s">
        <v>58</v>
      </c>
      <c r="C6806" s="63" t="s">
        <v>53</v>
      </c>
      <c r="D6806" s="63">
        <v>13</v>
      </c>
      <c r="E6806" s="63">
        <v>1.1007100000000001</v>
      </c>
      <c r="F6806" s="63">
        <v>1.7174370000000001</v>
      </c>
      <c r="G6806" s="63">
        <v>0.61672740000000004</v>
      </c>
      <c r="H6806" s="63">
        <v>91.865700000000004</v>
      </c>
      <c r="I6806" s="63">
        <v>0.47183979999999998</v>
      </c>
      <c r="J6806" s="63">
        <v>0.55744050000000001</v>
      </c>
      <c r="K6806" s="63">
        <v>0.61672740000000004</v>
      </c>
      <c r="L6806" s="63">
        <v>0.67601420000000001</v>
      </c>
      <c r="M6806" s="63">
        <v>0.76161489999999998</v>
      </c>
      <c r="N6806" s="63">
        <v>67</v>
      </c>
      <c r="O6806" s="63">
        <v>0.1130564</v>
      </c>
      <c r="P6806" s="63">
        <v>8</v>
      </c>
      <c r="Q6806" s="63">
        <v>1.2781749580960001E-2</v>
      </c>
    </row>
    <row r="6807" spans="1:17">
      <c r="A6807" s="63" t="s">
        <v>79</v>
      </c>
      <c r="B6807" s="63" t="s">
        <v>58</v>
      </c>
      <c r="C6807" s="63" t="s">
        <v>53</v>
      </c>
      <c r="D6807" s="63">
        <v>14</v>
      </c>
      <c r="E6807" s="63">
        <v>1.194307</v>
      </c>
      <c r="F6807" s="63">
        <v>2.0823670000000001</v>
      </c>
      <c r="G6807" s="63">
        <v>0.88806030000000002</v>
      </c>
      <c r="H6807" s="63">
        <v>96.373099999999994</v>
      </c>
      <c r="I6807" s="63">
        <v>0.74317279999999997</v>
      </c>
      <c r="J6807" s="63">
        <v>0.82877350000000005</v>
      </c>
      <c r="K6807" s="63">
        <v>0.88806030000000002</v>
      </c>
      <c r="L6807" s="63">
        <v>0.94734719999999994</v>
      </c>
      <c r="M6807" s="63">
        <v>1.032948</v>
      </c>
      <c r="N6807" s="63">
        <v>67</v>
      </c>
      <c r="O6807" s="63">
        <v>0.1130564</v>
      </c>
      <c r="P6807" s="63">
        <v>8</v>
      </c>
      <c r="Q6807" s="63">
        <v>1.2781749580960001E-2</v>
      </c>
    </row>
    <row r="6808" spans="1:17">
      <c r="A6808" s="63" t="s">
        <v>79</v>
      </c>
      <c r="B6808" s="63" t="s">
        <v>58</v>
      </c>
      <c r="C6808" s="63" t="s">
        <v>53</v>
      </c>
      <c r="D6808" s="63">
        <v>15</v>
      </c>
      <c r="E6808" s="63">
        <v>1.3384069999999999</v>
      </c>
      <c r="F6808" s="63">
        <v>2.347731</v>
      </c>
      <c r="G6808" s="63">
        <v>1.0093240000000001</v>
      </c>
      <c r="H6808" s="63">
        <v>98.388099999999994</v>
      </c>
      <c r="I6808" s="63">
        <v>0.86443630000000005</v>
      </c>
      <c r="J6808" s="63">
        <v>0.95003700000000002</v>
      </c>
      <c r="K6808" s="63">
        <v>1.0093240000000001</v>
      </c>
      <c r="L6808" s="63">
        <v>1.068611</v>
      </c>
      <c r="M6808" s="63">
        <v>1.1542110000000001</v>
      </c>
      <c r="N6808" s="63">
        <v>67</v>
      </c>
      <c r="O6808" s="63">
        <v>0.1130564</v>
      </c>
      <c r="P6808" s="63">
        <v>8</v>
      </c>
      <c r="Q6808" s="63">
        <v>1.2781749580960001E-2</v>
      </c>
    </row>
    <row r="6809" spans="1:17">
      <c r="A6809" s="63" t="s">
        <v>79</v>
      </c>
      <c r="B6809" s="63" t="s">
        <v>58</v>
      </c>
      <c r="C6809" s="63" t="s">
        <v>53</v>
      </c>
      <c r="D6809" s="63">
        <v>16</v>
      </c>
      <c r="E6809" s="63">
        <v>1.597191</v>
      </c>
      <c r="F6809" s="63">
        <v>2.6607970000000001</v>
      </c>
      <c r="G6809" s="63">
        <v>1.0636060000000001</v>
      </c>
      <c r="H6809" s="63">
        <v>100.381</v>
      </c>
      <c r="I6809" s="63">
        <v>0.9187187</v>
      </c>
      <c r="J6809" s="63">
        <v>1.004319</v>
      </c>
      <c r="K6809" s="63">
        <v>1.0636060000000001</v>
      </c>
      <c r="L6809" s="63">
        <v>1.1228929999999999</v>
      </c>
      <c r="M6809" s="63">
        <v>1.208494</v>
      </c>
      <c r="N6809" s="63">
        <v>67</v>
      </c>
      <c r="O6809" s="63">
        <v>0.1130564</v>
      </c>
      <c r="P6809" s="63">
        <v>8</v>
      </c>
      <c r="Q6809" s="63">
        <v>1.2781749580960001E-2</v>
      </c>
    </row>
    <row r="6810" spans="1:17">
      <c r="A6810" s="63" t="s">
        <v>79</v>
      </c>
      <c r="B6810" s="63" t="s">
        <v>58</v>
      </c>
      <c r="C6810" s="63" t="s">
        <v>53</v>
      </c>
      <c r="D6810" s="63">
        <v>17</v>
      </c>
      <c r="E6810" s="63">
        <v>1.810872</v>
      </c>
      <c r="F6810" s="63">
        <v>2.8948450000000001</v>
      </c>
      <c r="G6810" s="63">
        <v>1.0839730000000001</v>
      </c>
      <c r="H6810" s="63">
        <v>101.44</v>
      </c>
      <c r="I6810" s="63">
        <v>0.93908510000000001</v>
      </c>
      <c r="J6810" s="63">
        <v>1.024686</v>
      </c>
      <c r="K6810" s="63">
        <v>1.0839730000000001</v>
      </c>
      <c r="L6810" s="63">
        <v>1.1432599999999999</v>
      </c>
      <c r="M6810" s="63">
        <v>1.2288600000000001</v>
      </c>
      <c r="N6810" s="63">
        <v>67</v>
      </c>
      <c r="O6810" s="63">
        <v>0.1130564</v>
      </c>
      <c r="P6810" s="63">
        <v>8</v>
      </c>
      <c r="Q6810" s="63">
        <v>1.2781749580960001E-2</v>
      </c>
    </row>
    <row r="6811" spans="1:17">
      <c r="A6811" s="63" t="s">
        <v>79</v>
      </c>
      <c r="B6811" s="63" t="s">
        <v>58</v>
      </c>
      <c r="C6811" s="63" t="s">
        <v>53</v>
      </c>
      <c r="D6811" s="63">
        <v>18</v>
      </c>
      <c r="E6811" s="63">
        <v>1.987603</v>
      </c>
      <c r="F6811" s="63">
        <v>3.0431409999999999</v>
      </c>
      <c r="G6811" s="63">
        <v>1.0555380000000001</v>
      </c>
      <c r="H6811" s="63">
        <v>101.425</v>
      </c>
      <c r="I6811" s="63">
        <v>0.91065070000000004</v>
      </c>
      <c r="J6811" s="63">
        <v>0.99625149999999996</v>
      </c>
      <c r="K6811" s="63">
        <v>1.0555380000000001</v>
      </c>
      <c r="L6811" s="63">
        <v>1.114825</v>
      </c>
      <c r="M6811" s="63">
        <v>1.200426</v>
      </c>
      <c r="N6811" s="63">
        <v>67</v>
      </c>
      <c r="O6811" s="63">
        <v>0.1130564</v>
      </c>
      <c r="P6811" s="63">
        <v>8</v>
      </c>
      <c r="Q6811" s="63">
        <v>1.2781749580960001E-2</v>
      </c>
    </row>
    <row r="6812" spans="1:17">
      <c r="A6812" s="63" t="s">
        <v>79</v>
      </c>
      <c r="B6812" s="63" t="s">
        <v>58</v>
      </c>
      <c r="C6812" s="63" t="s">
        <v>53</v>
      </c>
      <c r="D6812" s="63">
        <v>19</v>
      </c>
      <c r="E6812" s="63">
        <v>2.3545379999999998</v>
      </c>
      <c r="F6812" s="63">
        <v>3.0226820000000001</v>
      </c>
      <c r="G6812" s="63">
        <v>0.66814399999999996</v>
      </c>
      <c r="H6812" s="63">
        <v>101.26900000000001</v>
      </c>
      <c r="I6812" s="63">
        <v>0.52325639999999995</v>
      </c>
      <c r="J6812" s="63">
        <v>0.60885719999999999</v>
      </c>
      <c r="K6812" s="63">
        <v>0.66814399999999996</v>
      </c>
      <c r="L6812" s="63">
        <v>0.72743080000000004</v>
      </c>
      <c r="M6812" s="63">
        <v>0.81303159999999997</v>
      </c>
      <c r="N6812" s="63">
        <v>67</v>
      </c>
      <c r="O6812" s="63">
        <v>0.1130564</v>
      </c>
      <c r="P6812" s="63">
        <v>8</v>
      </c>
      <c r="Q6812" s="63">
        <v>1.2781749580960001E-2</v>
      </c>
    </row>
    <row r="6813" spans="1:17">
      <c r="A6813" s="63" t="s">
        <v>79</v>
      </c>
      <c r="B6813" s="63" t="s">
        <v>58</v>
      </c>
      <c r="C6813" s="63" t="s">
        <v>53</v>
      </c>
      <c r="D6813" s="63">
        <v>20</v>
      </c>
      <c r="E6813" s="63">
        <v>2.5484710000000002</v>
      </c>
      <c r="F6813" s="63">
        <v>2.8068379999999999</v>
      </c>
      <c r="G6813" s="63">
        <v>0.25836680000000001</v>
      </c>
      <c r="H6813" s="63">
        <v>99.201499999999996</v>
      </c>
      <c r="I6813" s="63">
        <v>0.1134792</v>
      </c>
      <c r="J6813" s="63">
        <v>0.19908000000000001</v>
      </c>
      <c r="K6813" s="63">
        <v>0.25836680000000001</v>
      </c>
      <c r="L6813" s="63">
        <v>0.31765369999999998</v>
      </c>
      <c r="M6813" s="63">
        <v>0.40325440000000001</v>
      </c>
      <c r="N6813" s="63">
        <v>67</v>
      </c>
      <c r="O6813" s="63">
        <v>0.1130564</v>
      </c>
      <c r="P6813" s="63">
        <v>8</v>
      </c>
      <c r="Q6813" s="63">
        <v>1.2781749580960001E-2</v>
      </c>
    </row>
    <row r="6814" spans="1:17">
      <c r="A6814" s="63" t="s">
        <v>79</v>
      </c>
      <c r="B6814" s="63" t="s">
        <v>58</v>
      </c>
      <c r="C6814" s="63" t="s">
        <v>53</v>
      </c>
      <c r="D6814" s="63">
        <v>21</v>
      </c>
      <c r="E6814" s="63">
        <v>2.4373550000000002</v>
      </c>
      <c r="F6814" s="63">
        <v>2.46244</v>
      </c>
      <c r="G6814" s="63">
        <v>2.5084700000000001E-2</v>
      </c>
      <c r="H6814" s="63">
        <v>93.716399999999993</v>
      </c>
      <c r="I6814" s="63">
        <v>-0.1198029</v>
      </c>
      <c r="J6814" s="63">
        <v>-3.4202099999999999E-2</v>
      </c>
      <c r="K6814" s="63">
        <v>2.5084700000000001E-2</v>
      </c>
      <c r="L6814" s="63">
        <v>8.4371600000000005E-2</v>
      </c>
      <c r="M6814" s="63">
        <v>0.16997229999999999</v>
      </c>
      <c r="N6814" s="63">
        <v>67</v>
      </c>
      <c r="O6814" s="63">
        <v>0.1130564</v>
      </c>
      <c r="P6814" s="63">
        <v>8</v>
      </c>
      <c r="Q6814" s="63">
        <v>1.2781749580960001E-2</v>
      </c>
    </row>
    <row r="6815" spans="1:17">
      <c r="A6815" s="63" t="s">
        <v>79</v>
      </c>
      <c r="B6815" s="63" t="s">
        <v>58</v>
      </c>
      <c r="C6815" s="63" t="s">
        <v>53</v>
      </c>
      <c r="D6815" s="63">
        <v>22</v>
      </c>
      <c r="E6815" s="63">
        <v>2.1845680000000001</v>
      </c>
      <c r="F6815" s="63">
        <v>2.2293210000000001</v>
      </c>
      <c r="G6815" s="63">
        <v>4.4753300000000003E-2</v>
      </c>
      <c r="H6815" s="63">
        <v>89.216399999999993</v>
      </c>
      <c r="I6815" s="63">
        <v>-0.1001343</v>
      </c>
      <c r="J6815" s="63">
        <v>-1.45335E-2</v>
      </c>
      <c r="K6815" s="63">
        <v>4.4753300000000003E-2</v>
      </c>
      <c r="L6815" s="63">
        <v>0.1040401</v>
      </c>
      <c r="M6815" s="63">
        <v>0.1896409</v>
      </c>
      <c r="N6815" s="63">
        <v>67</v>
      </c>
      <c r="O6815" s="63">
        <v>0.1130564</v>
      </c>
      <c r="P6815" s="63">
        <v>8</v>
      </c>
      <c r="Q6815" s="63">
        <v>1.2781749580960001E-2</v>
      </c>
    </row>
    <row r="6816" spans="1:17">
      <c r="A6816" s="63" t="s">
        <v>79</v>
      </c>
      <c r="B6816" s="63" t="s">
        <v>58</v>
      </c>
      <c r="C6816" s="63" t="s">
        <v>53</v>
      </c>
      <c r="D6816" s="63">
        <v>23</v>
      </c>
      <c r="E6816" s="63">
        <v>1.755015</v>
      </c>
      <c r="F6816" s="63">
        <v>1.801242</v>
      </c>
      <c r="G6816" s="63">
        <v>4.6226999999999997E-2</v>
      </c>
      <c r="H6816" s="63">
        <v>83.753699999999995</v>
      </c>
      <c r="I6816" s="63">
        <v>-9.8660600000000001E-2</v>
      </c>
      <c r="J6816" s="63">
        <v>-1.3059899999999999E-2</v>
      </c>
      <c r="K6816" s="63">
        <v>4.6226999999999997E-2</v>
      </c>
      <c r="L6816" s="63">
        <v>0.1055138</v>
      </c>
      <c r="M6816" s="63">
        <v>0.1911146</v>
      </c>
      <c r="N6816" s="63">
        <v>67</v>
      </c>
      <c r="O6816" s="63">
        <v>0.1130564</v>
      </c>
      <c r="P6816" s="63">
        <v>8</v>
      </c>
      <c r="Q6816" s="63">
        <v>1.2781749580960001E-2</v>
      </c>
    </row>
    <row r="6817" spans="1:17">
      <c r="A6817" s="63" t="s">
        <v>79</v>
      </c>
      <c r="B6817" s="63" t="s">
        <v>58</v>
      </c>
      <c r="C6817" s="63" t="s">
        <v>53</v>
      </c>
      <c r="D6817" s="63">
        <v>24</v>
      </c>
      <c r="E6817" s="63">
        <v>1.464288</v>
      </c>
      <c r="F6817" s="63">
        <v>1.2973730000000001</v>
      </c>
      <c r="G6817" s="63">
        <v>-0.16691429999999999</v>
      </c>
      <c r="H6817" s="63">
        <v>80.298500000000004</v>
      </c>
      <c r="I6817" s="63">
        <v>-0.31180190000000002</v>
      </c>
      <c r="J6817" s="63">
        <v>-0.22620119999999999</v>
      </c>
      <c r="K6817" s="63">
        <v>-0.16691429999999999</v>
      </c>
      <c r="L6817" s="63">
        <v>-0.1076275</v>
      </c>
      <c r="M6817" s="63">
        <v>-2.20267E-2</v>
      </c>
      <c r="N6817" s="63">
        <v>67</v>
      </c>
      <c r="O6817" s="63">
        <v>0.1130564</v>
      </c>
      <c r="P6817" s="63">
        <v>8</v>
      </c>
      <c r="Q6817" s="63">
        <v>1.2781749580960001E-2</v>
      </c>
    </row>
    <row r="6818" spans="1:17">
      <c r="A6818" s="63" t="s">
        <v>79</v>
      </c>
      <c r="B6818" s="63" t="s">
        <v>58</v>
      </c>
      <c r="C6818" s="63" t="s">
        <v>54</v>
      </c>
      <c r="D6818" s="63">
        <v>1</v>
      </c>
      <c r="E6818" s="63">
        <v>1.006705</v>
      </c>
      <c r="F6818" s="63">
        <v>0.78505380000000002</v>
      </c>
      <c r="G6818" s="63">
        <v>-0.22165109999999999</v>
      </c>
      <c r="H6818" s="63">
        <v>70.395499999999998</v>
      </c>
      <c r="I6818" s="63">
        <v>-0.3665387</v>
      </c>
      <c r="J6818" s="63">
        <v>-0.28093800000000002</v>
      </c>
      <c r="K6818" s="63">
        <v>-0.22165109999999999</v>
      </c>
      <c r="L6818" s="63">
        <v>-0.16236429999999999</v>
      </c>
      <c r="M6818" s="63">
        <v>-7.6763499999999998E-2</v>
      </c>
      <c r="N6818" s="63">
        <v>67</v>
      </c>
      <c r="O6818" s="63">
        <v>0.1130564</v>
      </c>
      <c r="P6818" s="63">
        <v>9</v>
      </c>
      <c r="Q6818" s="63">
        <v>1.2781749580960001E-2</v>
      </c>
    </row>
    <row r="6819" spans="1:17">
      <c r="A6819" s="63" t="s">
        <v>79</v>
      </c>
      <c r="B6819" s="63" t="s">
        <v>58</v>
      </c>
      <c r="C6819" s="63" t="s">
        <v>54</v>
      </c>
      <c r="D6819" s="63">
        <v>2</v>
      </c>
      <c r="E6819" s="63">
        <v>0.91995450000000001</v>
      </c>
      <c r="F6819" s="63">
        <v>0.68133770000000005</v>
      </c>
      <c r="G6819" s="63">
        <v>-0.23861679999999999</v>
      </c>
      <c r="H6819" s="63">
        <v>68.880600000000001</v>
      </c>
      <c r="I6819" s="63">
        <v>-0.38350440000000002</v>
      </c>
      <c r="J6819" s="63">
        <v>-0.29790359999999999</v>
      </c>
      <c r="K6819" s="63">
        <v>-0.23861679999999999</v>
      </c>
      <c r="L6819" s="63">
        <v>-0.17932989999999999</v>
      </c>
      <c r="M6819" s="63">
        <v>-9.3729199999999999E-2</v>
      </c>
      <c r="N6819" s="63">
        <v>67</v>
      </c>
      <c r="O6819" s="63">
        <v>0.1130564</v>
      </c>
      <c r="P6819" s="63">
        <v>9</v>
      </c>
      <c r="Q6819" s="63">
        <v>1.2781749580960001E-2</v>
      </c>
    </row>
    <row r="6820" spans="1:17">
      <c r="A6820" s="63" t="s">
        <v>79</v>
      </c>
      <c r="B6820" s="63" t="s">
        <v>58</v>
      </c>
      <c r="C6820" s="63" t="s">
        <v>54</v>
      </c>
      <c r="D6820" s="63">
        <v>3</v>
      </c>
      <c r="E6820" s="63">
        <v>0.85344140000000002</v>
      </c>
      <c r="F6820" s="63">
        <v>0.62455559999999999</v>
      </c>
      <c r="G6820" s="63">
        <v>-0.2288857</v>
      </c>
      <c r="H6820" s="63">
        <v>66.903000000000006</v>
      </c>
      <c r="I6820" s="63">
        <v>-0.37377329999999998</v>
      </c>
      <c r="J6820" s="63">
        <v>-0.2881725</v>
      </c>
      <c r="K6820" s="63">
        <v>-0.2288857</v>
      </c>
      <c r="L6820" s="63">
        <v>-0.1695989</v>
      </c>
      <c r="M6820" s="63">
        <v>-8.3998100000000006E-2</v>
      </c>
      <c r="N6820" s="63">
        <v>67</v>
      </c>
      <c r="O6820" s="63">
        <v>0.1130564</v>
      </c>
      <c r="P6820" s="63">
        <v>9</v>
      </c>
      <c r="Q6820" s="63">
        <v>1.2781749580960001E-2</v>
      </c>
    </row>
    <row r="6821" spans="1:17">
      <c r="A6821" s="63" t="s">
        <v>79</v>
      </c>
      <c r="B6821" s="63" t="s">
        <v>58</v>
      </c>
      <c r="C6821" s="63" t="s">
        <v>54</v>
      </c>
      <c r="D6821" s="63">
        <v>4</v>
      </c>
      <c r="E6821" s="63">
        <v>0.83759360000000005</v>
      </c>
      <c r="F6821" s="63">
        <v>0.62895000000000001</v>
      </c>
      <c r="G6821" s="63">
        <v>-0.20864360000000001</v>
      </c>
      <c r="H6821" s="63">
        <v>65.4328</v>
      </c>
      <c r="I6821" s="63">
        <v>-0.35353119999999999</v>
      </c>
      <c r="J6821" s="63">
        <v>-0.26793040000000001</v>
      </c>
      <c r="K6821" s="63">
        <v>-0.20864360000000001</v>
      </c>
      <c r="L6821" s="63">
        <v>-0.14935680000000001</v>
      </c>
      <c r="M6821" s="63">
        <v>-6.3755999999999993E-2</v>
      </c>
      <c r="N6821" s="63">
        <v>67</v>
      </c>
      <c r="O6821" s="63">
        <v>0.1130564</v>
      </c>
      <c r="P6821" s="63">
        <v>9</v>
      </c>
      <c r="Q6821" s="63">
        <v>1.2781749580960001E-2</v>
      </c>
    </row>
    <row r="6822" spans="1:17">
      <c r="A6822" s="63" t="s">
        <v>79</v>
      </c>
      <c r="B6822" s="63" t="s">
        <v>58</v>
      </c>
      <c r="C6822" s="63" t="s">
        <v>54</v>
      </c>
      <c r="D6822" s="63">
        <v>5</v>
      </c>
      <c r="E6822" s="63">
        <v>0.84608830000000002</v>
      </c>
      <c r="F6822" s="63">
        <v>0.63099130000000003</v>
      </c>
      <c r="G6822" s="63">
        <v>-0.21509700000000001</v>
      </c>
      <c r="H6822" s="63">
        <v>64.455200000000005</v>
      </c>
      <c r="I6822" s="63">
        <v>-0.35998449999999999</v>
      </c>
      <c r="J6822" s="63">
        <v>-0.27438380000000001</v>
      </c>
      <c r="K6822" s="63">
        <v>-0.21509700000000001</v>
      </c>
      <c r="L6822" s="63">
        <v>-0.15581010000000001</v>
      </c>
      <c r="M6822" s="63">
        <v>-7.0209400000000005E-2</v>
      </c>
      <c r="N6822" s="63">
        <v>67</v>
      </c>
      <c r="O6822" s="63">
        <v>0.1130564</v>
      </c>
      <c r="P6822" s="63">
        <v>9</v>
      </c>
      <c r="Q6822" s="63">
        <v>1.2781749580960001E-2</v>
      </c>
    </row>
    <row r="6823" spans="1:17">
      <c r="A6823" s="63" t="s">
        <v>79</v>
      </c>
      <c r="B6823" s="63" t="s">
        <v>58</v>
      </c>
      <c r="C6823" s="63" t="s">
        <v>54</v>
      </c>
      <c r="D6823" s="63">
        <v>6</v>
      </c>
      <c r="E6823" s="63">
        <v>0.93620409999999998</v>
      </c>
      <c r="F6823" s="63">
        <v>0.66924600000000001</v>
      </c>
      <c r="G6823" s="63">
        <v>-0.26695819999999998</v>
      </c>
      <c r="H6823" s="63">
        <v>63.455199999999998</v>
      </c>
      <c r="I6823" s="63">
        <v>-0.41184579999999998</v>
      </c>
      <c r="J6823" s="63">
        <v>-0.32624500000000001</v>
      </c>
      <c r="K6823" s="63">
        <v>-0.26695819999999998</v>
      </c>
      <c r="L6823" s="63">
        <v>-0.2076713</v>
      </c>
      <c r="M6823" s="63">
        <v>-0.1220706</v>
      </c>
      <c r="N6823" s="63">
        <v>67</v>
      </c>
      <c r="O6823" s="63">
        <v>0.1130564</v>
      </c>
      <c r="P6823" s="63">
        <v>9</v>
      </c>
      <c r="Q6823" s="63">
        <v>1.2781749580960001E-2</v>
      </c>
    </row>
    <row r="6824" spans="1:17">
      <c r="A6824" s="63" t="s">
        <v>79</v>
      </c>
      <c r="B6824" s="63" t="s">
        <v>58</v>
      </c>
      <c r="C6824" s="63" t="s">
        <v>54</v>
      </c>
      <c r="D6824" s="63">
        <v>7</v>
      </c>
      <c r="E6824" s="63">
        <v>1.1304129999999999</v>
      </c>
      <c r="F6824" s="63">
        <v>0.85781229999999997</v>
      </c>
      <c r="G6824" s="63">
        <v>-0.27260079999999998</v>
      </c>
      <c r="H6824" s="63">
        <v>62.955199999999998</v>
      </c>
      <c r="I6824" s="63">
        <v>-0.41748839999999998</v>
      </c>
      <c r="J6824" s="63">
        <v>-0.33188770000000001</v>
      </c>
      <c r="K6824" s="63">
        <v>-0.27260079999999998</v>
      </c>
      <c r="L6824" s="63">
        <v>-0.213314</v>
      </c>
      <c r="M6824" s="63">
        <v>-0.1277132</v>
      </c>
      <c r="N6824" s="63">
        <v>67</v>
      </c>
      <c r="O6824" s="63">
        <v>0.1130564</v>
      </c>
      <c r="P6824" s="63">
        <v>9</v>
      </c>
      <c r="Q6824" s="63">
        <v>1.2781749580960001E-2</v>
      </c>
    </row>
    <row r="6825" spans="1:17">
      <c r="A6825" s="63" t="s">
        <v>79</v>
      </c>
      <c r="B6825" s="63" t="s">
        <v>58</v>
      </c>
      <c r="C6825" s="63" t="s">
        <v>54</v>
      </c>
      <c r="D6825" s="63">
        <v>8</v>
      </c>
      <c r="E6825" s="63">
        <v>1.266689</v>
      </c>
      <c r="F6825" s="63">
        <v>1.0392490000000001</v>
      </c>
      <c r="G6825" s="63">
        <v>-0.22743959999999999</v>
      </c>
      <c r="H6825" s="63">
        <v>64.925399999999996</v>
      </c>
      <c r="I6825" s="63">
        <v>-0.37232720000000002</v>
      </c>
      <c r="J6825" s="63">
        <v>-0.2867265</v>
      </c>
      <c r="K6825" s="63">
        <v>-0.22743959999999999</v>
      </c>
      <c r="L6825" s="63">
        <v>-0.16815279999999999</v>
      </c>
      <c r="M6825" s="63">
        <v>-8.2552E-2</v>
      </c>
      <c r="N6825" s="63">
        <v>67</v>
      </c>
      <c r="O6825" s="63">
        <v>0.1130564</v>
      </c>
      <c r="P6825" s="63">
        <v>9</v>
      </c>
      <c r="Q6825" s="63">
        <v>1.2781749580960001E-2</v>
      </c>
    </row>
    <row r="6826" spans="1:17">
      <c r="A6826" s="63" t="s">
        <v>79</v>
      </c>
      <c r="B6826" s="63" t="s">
        <v>58</v>
      </c>
      <c r="C6826" s="63" t="s">
        <v>54</v>
      </c>
      <c r="D6826" s="63">
        <v>9</v>
      </c>
      <c r="E6826" s="63">
        <v>1.2197169999999999</v>
      </c>
      <c r="F6826" s="63">
        <v>1.117494</v>
      </c>
      <c r="G6826" s="63">
        <v>-0.1022236</v>
      </c>
      <c r="H6826" s="63">
        <v>70.395499999999998</v>
      </c>
      <c r="I6826" s="63">
        <v>-0.2471112</v>
      </c>
      <c r="J6826" s="63">
        <v>-0.1615105</v>
      </c>
      <c r="K6826" s="63">
        <v>-0.1022236</v>
      </c>
      <c r="L6826" s="63">
        <v>-4.2936799999999997E-2</v>
      </c>
      <c r="M6826" s="63">
        <v>4.2664000000000001E-2</v>
      </c>
      <c r="N6826" s="63">
        <v>67</v>
      </c>
      <c r="O6826" s="63">
        <v>0.1130564</v>
      </c>
      <c r="P6826" s="63">
        <v>9</v>
      </c>
      <c r="Q6826" s="63">
        <v>1.2781749580960001E-2</v>
      </c>
    </row>
    <row r="6827" spans="1:17">
      <c r="A6827" s="63" t="s">
        <v>79</v>
      </c>
      <c r="B6827" s="63" t="s">
        <v>58</v>
      </c>
      <c r="C6827" s="63" t="s">
        <v>54</v>
      </c>
      <c r="D6827" s="63">
        <v>10</v>
      </c>
      <c r="E6827" s="63">
        <v>1.19723</v>
      </c>
      <c r="F6827" s="63">
        <v>1.1068340000000001</v>
      </c>
      <c r="G6827" s="63">
        <v>-9.0395699999999995E-2</v>
      </c>
      <c r="H6827" s="63">
        <v>76.865700000000004</v>
      </c>
      <c r="I6827" s="63">
        <v>-0.2352833</v>
      </c>
      <c r="J6827" s="63">
        <v>-0.1496825</v>
      </c>
      <c r="K6827" s="63">
        <v>-9.0395699999999995E-2</v>
      </c>
      <c r="L6827" s="63">
        <v>-3.1108899999999998E-2</v>
      </c>
      <c r="M6827" s="63">
        <v>5.4491900000000003E-2</v>
      </c>
      <c r="N6827" s="63">
        <v>67</v>
      </c>
      <c r="O6827" s="63">
        <v>0.1130564</v>
      </c>
      <c r="P6827" s="63">
        <v>9</v>
      </c>
      <c r="Q6827" s="63">
        <v>1.2781749580960001E-2</v>
      </c>
    </row>
    <row r="6828" spans="1:17">
      <c r="A6828" s="63" t="s">
        <v>79</v>
      </c>
      <c r="B6828" s="63" t="s">
        <v>58</v>
      </c>
      <c r="C6828" s="63" t="s">
        <v>54</v>
      </c>
      <c r="D6828" s="63">
        <v>11</v>
      </c>
      <c r="E6828" s="63">
        <v>1.0872930000000001</v>
      </c>
      <c r="F6828" s="63">
        <v>1.177152</v>
      </c>
      <c r="G6828" s="63">
        <v>8.9859599999999998E-2</v>
      </c>
      <c r="H6828" s="63">
        <v>83.320899999999995</v>
      </c>
      <c r="I6828" s="63">
        <v>-5.5028000000000001E-2</v>
      </c>
      <c r="J6828" s="63">
        <v>3.0572800000000001E-2</v>
      </c>
      <c r="K6828" s="63">
        <v>8.9859599999999998E-2</v>
      </c>
      <c r="L6828" s="63">
        <v>0.14914640000000001</v>
      </c>
      <c r="M6828" s="63">
        <v>0.23474719999999999</v>
      </c>
      <c r="N6828" s="63">
        <v>67</v>
      </c>
      <c r="O6828" s="63">
        <v>0.1130564</v>
      </c>
      <c r="P6828" s="63">
        <v>9</v>
      </c>
      <c r="Q6828" s="63">
        <v>1.2781749580960001E-2</v>
      </c>
    </row>
    <row r="6829" spans="1:17">
      <c r="A6829" s="63" t="s">
        <v>79</v>
      </c>
      <c r="B6829" s="63" t="s">
        <v>58</v>
      </c>
      <c r="C6829" s="63" t="s">
        <v>54</v>
      </c>
      <c r="D6829" s="63">
        <v>12</v>
      </c>
      <c r="E6829" s="63">
        <v>1.045339</v>
      </c>
      <c r="F6829" s="63">
        <v>1.3481719999999999</v>
      </c>
      <c r="G6829" s="63">
        <v>0.30283280000000001</v>
      </c>
      <c r="H6829" s="63">
        <v>88.253699999999995</v>
      </c>
      <c r="I6829" s="63">
        <v>0.15794520000000001</v>
      </c>
      <c r="J6829" s="63">
        <v>0.24354600000000001</v>
      </c>
      <c r="K6829" s="63">
        <v>0.30283280000000001</v>
      </c>
      <c r="L6829" s="63">
        <v>0.36211969999999999</v>
      </c>
      <c r="M6829" s="63">
        <v>0.44772040000000002</v>
      </c>
      <c r="N6829" s="63">
        <v>67</v>
      </c>
      <c r="O6829" s="63">
        <v>0.1130564</v>
      </c>
      <c r="P6829" s="63">
        <v>9</v>
      </c>
      <c r="Q6829" s="63">
        <v>1.2781749580960001E-2</v>
      </c>
    </row>
    <row r="6830" spans="1:17">
      <c r="A6830" s="63" t="s">
        <v>79</v>
      </c>
      <c r="B6830" s="63" t="s">
        <v>58</v>
      </c>
      <c r="C6830" s="63" t="s">
        <v>54</v>
      </c>
      <c r="D6830" s="63">
        <v>13</v>
      </c>
      <c r="E6830" s="63">
        <v>0.91547719999999999</v>
      </c>
      <c r="F6830" s="63">
        <v>1.580381</v>
      </c>
      <c r="G6830" s="63">
        <v>0.66490389999999999</v>
      </c>
      <c r="H6830" s="63">
        <v>93.194000000000003</v>
      </c>
      <c r="I6830" s="63">
        <v>0.52001629999999999</v>
      </c>
      <c r="J6830" s="63">
        <v>0.60561699999999996</v>
      </c>
      <c r="K6830" s="63">
        <v>0.66490389999999999</v>
      </c>
      <c r="L6830" s="63">
        <v>0.72419069999999997</v>
      </c>
      <c r="M6830" s="63">
        <v>0.80979140000000005</v>
      </c>
      <c r="N6830" s="63">
        <v>67</v>
      </c>
      <c r="O6830" s="63">
        <v>0.1130564</v>
      </c>
      <c r="P6830" s="63">
        <v>9</v>
      </c>
      <c r="Q6830" s="63">
        <v>1.2781749580960001E-2</v>
      </c>
    </row>
    <row r="6831" spans="1:17">
      <c r="A6831" s="63" t="s">
        <v>79</v>
      </c>
      <c r="B6831" s="63" t="s">
        <v>58</v>
      </c>
      <c r="C6831" s="63" t="s">
        <v>54</v>
      </c>
      <c r="D6831" s="63">
        <v>14</v>
      </c>
      <c r="E6831" s="63">
        <v>1.010823</v>
      </c>
      <c r="F6831" s="63">
        <v>1.9618800000000001</v>
      </c>
      <c r="G6831" s="63">
        <v>0.95105729999999999</v>
      </c>
      <c r="H6831" s="63">
        <v>97.656700000000001</v>
      </c>
      <c r="I6831" s="63">
        <v>0.80616969999999999</v>
      </c>
      <c r="J6831" s="63">
        <v>0.89177050000000002</v>
      </c>
      <c r="K6831" s="63">
        <v>0.95105729999999999</v>
      </c>
      <c r="L6831" s="63">
        <v>1.0103439999999999</v>
      </c>
      <c r="M6831" s="63">
        <v>1.0959449999999999</v>
      </c>
      <c r="N6831" s="63">
        <v>67</v>
      </c>
      <c r="O6831" s="63">
        <v>0.1130564</v>
      </c>
      <c r="P6831" s="63">
        <v>9</v>
      </c>
      <c r="Q6831" s="63">
        <v>1.2781749580960001E-2</v>
      </c>
    </row>
    <row r="6832" spans="1:17">
      <c r="A6832" s="63" t="s">
        <v>79</v>
      </c>
      <c r="B6832" s="63" t="s">
        <v>58</v>
      </c>
      <c r="C6832" s="63" t="s">
        <v>54</v>
      </c>
      <c r="D6832" s="63">
        <v>15</v>
      </c>
      <c r="E6832" s="63">
        <v>1.170752</v>
      </c>
      <c r="F6832" s="63">
        <v>2.302327</v>
      </c>
      <c r="G6832" s="63">
        <v>1.131575</v>
      </c>
      <c r="H6832" s="63">
        <v>100.657</v>
      </c>
      <c r="I6832" s="63">
        <v>0.98668710000000004</v>
      </c>
      <c r="J6832" s="63">
        <v>1.0722879999999999</v>
      </c>
      <c r="K6832" s="63">
        <v>1.131575</v>
      </c>
      <c r="L6832" s="63">
        <v>1.1908609999999999</v>
      </c>
      <c r="M6832" s="63">
        <v>1.276462</v>
      </c>
      <c r="N6832" s="63">
        <v>67</v>
      </c>
      <c r="O6832" s="63">
        <v>0.1130564</v>
      </c>
      <c r="P6832" s="63">
        <v>9</v>
      </c>
      <c r="Q6832" s="63">
        <v>1.2781749580960001E-2</v>
      </c>
    </row>
    <row r="6833" spans="1:17">
      <c r="A6833" s="63" t="s">
        <v>79</v>
      </c>
      <c r="B6833" s="63" t="s">
        <v>58</v>
      </c>
      <c r="C6833" s="63" t="s">
        <v>54</v>
      </c>
      <c r="D6833" s="63">
        <v>16</v>
      </c>
      <c r="E6833" s="63">
        <v>1.45279</v>
      </c>
      <c r="F6833" s="63">
        <v>2.6502629999999998</v>
      </c>
      <c r="G6833" s="63">
        <v>1.1974739999999999</v>
      </c>
      <c r="H6833" s="63">
        <v>102.649</v>
      </c>
      <c r="I6833" s="63">
        <v>1.052586</v>
      </c>
      <c r="J6833" s="63">
        <v>1.1381870000000001</v>
      </c>
      <c r="K6833" s="63">
        <v>1.1974739999999999</v>
      </c>
      <c r="L6833" s="63">
        <v>1.2567600000000001</v>
      </c>
      <c r="M6833" s="63">
        <v>1.3423609999999999</v>
      </c>
      <c r="N6833" s="63">
        <v>67</v>
      </c>
      <c r="O6833" s="63">
        <v>0.1130564</v>
      </c>
      <c r="P6833" s="63">
        <v>9</v>
      </c>
      <c r="Q6833" s="63">
        <v>1.2781749580960001E-2</v>
      </c>
    </row>
    <row r="6834" spans="1:17">
      <c r="A6834" s="63" t="s">
        <v>79</v>
      </c>
      <c r="B6834" s="63" t="s">
        <v>58</v>
      </c>
      <c r="C6834" s="63" t="s">
        <v>54</v>
      </c>
      <c r="D6834" s="63">
        <v>17</v>
      </c>
      <c r="E6834" s="63">
        <v>1.6457539999999999</v>
      </c>
      <c r="F6834" s="63">
        <v>2.8099280000000002</v>
      </c>
      <c r="G6834" s="63">
        <v>1.164175</v>
      </c>
      <c r="H6834" s="63">
        <v>102.627</v>
      </c>
      <c r="I6834" s="63">
        <v>1.0192870000000001</v>
      </c>
      <c r="J6834" s="63">
        <v>1.1048880000000001</v>
      </c>
      <c r="K6834" s="63">
        <v>1.164175</v>
      </c>
      <c r="L6834" s="63">
        <v>1.2234609999999999</v>
      </c>
      <c r="M6834" s="63">
        <v>1.3090619999999999</v>
      </c>
      <c r="N6834" s="63">
        <v>67</v>
      </c>
      <c r="O6834" s="63">
        <v>0.1130564</v>
      </c>
      <c r="P6834" s="63">
        <v>9</v>
      </c>
      <c r="Q6834" s="63">
        <v>1.2781749580960001E-2</v>
      </c>
    </row>
    <row r="6835" spans="1:17">
      <c r="A6835" s="63" t="s">
        <v>79</v>
      </c>
      <c r="B6835" s="63" t="s">
        <v>58</v>
      </c>
      <c r="C6835" s="63" t="s">
        <v>54</v>
      </c>
      <c r="D6835" s="63">
        <v>18</v>
      </c>
      <c r="E6835" s="63">
        <v>1.7822929999999999</v>
      </c>
      <c r="F6835" s="63">
        <v>2.798502</v>
      </c>
      <c r="G6835" s="63">
        <v>1.0162089999999999</v>
      </c>
      <c r="H6835" s="63">
        <v>100.649</v>
      </c>
      <c r="I6835" s="63">
        <v>0.87132129999999997</v>
      </c>
      <c r="J6835" s="63">
        <v>0.9569221</v>
      </c>
      <c r="K6835" s="63">
        <v>1.0162089999999999</v>
      </c>
      <c r="L6835" s="63">
        <v>1.075496</v>
      </c>
      <c r="M6835" s="63">
        <v>1.1610959999999999</v>
      </c>
      <c r="N6835" s="63">
        <v>67</v>
      </c>
      <c r="O6835" s="63">
        <v>0.1130564</v>
      </c>
      <c r="P6835" s="63">
        <v>9</v>
      </c>
      <c r="Q6835" s="63">
        <v>1.2781749580960001E-2</v>
      </c>
    </row>
    <row r="6836" spans="1:17">
      <c r="A6836" s="63" t="s">
        <v>79</v>
      </c>
      <c r="B6836" s="63" t="s">
        <v>58</v>
      </c>
      <c r="C6836" s="63" t="s">
        <v>54</v>
      </c>
      <c r="D6836" s="63">
        <v>19</v>
      </c>
      <c r="E6836" s="63">
        <v>2.0641080000000001</v>
      </c>
      <c r="F6836" s="63">
        <v>2.4966210000000002</v>
      </c>
      <c r="G6836" s="63">
        <v>0.43251319999999999</v>
      </c>
      <c r="H6836" s="63">
        <v>96.156700000000001</v>
      </c>
      <c r="I6836" s="63">
        <v>0.28762559999999998</v>
      </c>
      <c r="J6836" s="63">
        <v>0.37322640000000001</v>
      </c>
      <c r="K6836" s="63">
        <v>0.43251319999999999</v>
      </c>
      <c r="L6836" s="63">
        <v>0.49180010000000002</v>
      </c>
      <c r="M6836" s="63">
        <v>0.57740080000000005</v>
      </c>
      <c r="N6836" s="63">
        <v>67</v>
      </c>
      <c r="O6836" s="63">
        <v>0.1130564</v>
      </c>
      <c r="P6836" s="63">
        <v>9</v>
      </c>
      <c r="Q6836" s="63">
        <v>1.2781749580960001E-2</v>
      </c>
    </row>
    <row r="6837" spans="1:17">
      <c r="A6837" s="63" t="s">
        <v>79</v>
      </c>
      <c r="B6837" s="63" t="s">
        <v>58</v>
      </c>
      <c r="C6837" s="63" t="s">
        <v>54</v>
      </c>
      <c r="D6837" s="63">
        <v>20</v>
      </c>
      <c r="E6837" s="63">
        <v>2.116679</v>
      </c>
      <c r="F6837" s="63">
        <v>2.1670090000000002</v>
      </c>
      <c r="G6837" s="63">
        <v>5.0330399999999997E-2</v>
      </c>
      <c r="H6837" s="63">
        <v>90.179100000000005</v>
      </c>
      <c r="I6837" s="63">
        <v>-9.4557199999999994E-2</v>
      </c>
      <c r="J6837" s="63">
        <v>-8.9563999999999998E-3</v>
      </c>
      <c r="K6837" s="63">
        <v>5.0330399999999997E-2</v>
      </c>
      <c r="L6837" s="63">
        <v>0.1096172</v>
      </c>
      <c r="M6837" s="63">
        <v>0.195218</v>
      </c>
      <c r="N6837" s="63">
        <v>67</v>
      </c>
      <c r="O6837" s="63">
        <v>0.1130564</v>
      </c>
      <c r="P6837" s="63">
        <v>9</v>
      </c>
      <c r="Q6837" s="63">
        <v>1.2781749580960001E-2</v>
      </c>
    </row>
    <row r="6838" spans="1:17">
      <c r="A6838" s="63" t="s">
        <v>79</v>
      </c>
      <c r="B6838" s="63" t="s">
        <v>58</v>
      </c>
      <c r="C6838" s="63" t="s">
        <v>54</v>
      </c>
      <c r="D6838" s="63">
        <v>21</v>
      </c>
      <c r="E6838" s="63">
        <v>2.0788250000000001</v>
      </c>
      <c r="F6838" s="63">
        <v>1.9389700000000001</v>
      </c>
      <c r="G6838" s="63">
        <v>-0.13985549999999999</v>
      </c>
      <c r="H6838" s="63">
        <v>84.231300000000005</v>
      </c>
      <c r="I6838" s="63">
        <v>-0.28474310000000003</v>
      </c>
      <c r="J6838" s="63">
        <v>-0.19914229999999999</v>
      </c>
      <c r="K6838" s="63">
        <v>-0.13985549999999999</v>
      </c>
      <c r="L6838" s="63">
        <v>-8.0568699999999993E-2</v>
      </c>
      <c r="M6838" s="63">
        <v>5.0321000000000003E-3</v>
      </c>
      <c r="N6838" s="63">
        <v>67</v>
      </c>
      <c r="O6838" s="63">
        <v>0.1130564</v>
      </c>
      <c r="P6838" s="63">
        <v>9</v>
      </c>
      <c r="Q6838" s="63">
        <v>1.2781749580960001E-2</v>
      </c>
    </row>
    <row r="6839" spans="1:17">
      <c r="A6839" s="63" t="s">
        <v>79</v>
      </c>
      <c r="B6839" s="63" t="s">
        <v>58</v>
      </c>
      <c r="C6839" s="63" t="s">
        <v>54</v>
      </c>
      <c r="D6839" s="63">
        <v>22</v>
      </c>
      <c r="E6839" s="63">
        <v>1.9300660000000001</v>
      </c>
      <c r="F6839" s="63">
        <v>1.7174659999999999</v>
      </c>
      <c r="G6839" s="63">
        <v>-0.2126007</v>
      </c>
      <c r="H6839" s="63">
        <v>79.7761</v>
      </c>
      <c r="I6839" s="63">
        <v>-0.35748829999999998</v>
      </c>
      <c r="J6839" s="63">
        <v>-0.2718875</v>
      </c>
      <c r="K6839" s="63">
        <v>-0.2126007</v>
      </c>
      <c r="L6839" s="63">
        <v>-0.1533139</v>
      </c>
      <c r="M6839" s="63">
        <v>-6.7713099999999998E-2</v>
      </c>
      <c r="N6839" s="63">
        <v>67</v>
      </c>
      <c r="O6839" s="63">
        <v>0.1130564</v>
      </c>
      <c r="P6839" s="63">
        <v>9</v>
      </c>
      <c r="Q6839" s="63">
        <v>1.2781749580960001E-2</v>
      </c>
    </row>
    <row r="6840" spans="1:17">
      <c r="A6840" s="63" t="s">
        <v>79</v>
      </c>
      <c r="B6840" s="63" t="s">
        <v>58</v>
      </c>
      <c r="C6840" s="63" t="s">
        <v>54</v>
      </c>
      <c r="D6840" s="63">
        <v>23</v>
      </c>
      <c r="E6840" s="63">
        <v>1.6048560000000001</v>
      </c>
      <c r="F6840" s="63">
        <v>1.3829499999999999</v>
      </c>
      <c r="G6840" s="63">
        <v>-0.2219054</v>
      </c>
      <c r="H6840" s="63">
        <v>75.820899999999995</v>
      </c>
      <c r="I6840" s="63">
        <v>-0.36679289999999998</v>
      </c>
      <c r="J6840" s="63">
        <v>-0.2811922</v>
      </c>
      <c r="K6840" s="63">
        <v>-0.2219054</v>
      </c>
      <c r="L6840" s="63">
        <v>-0.1626185</v>
      </c>
      <c r="M6840" s="63">
        <v>-7.7017799999999997E-2</v>
      </c>
      <c r="N6840" s="63">
        <v>67</v>
      </c>
      <c r="O6840" s="63">
        <v>0.1130564</v>
      </c>
      <c r="P6840" s="63">
        <v>9</v>
      </c>
      <c r="Q6840" s="63">
        <v>1.2781749580960001E-2</v>
      </c>
    </row>
    <row r="6841" spans="1:17">
      <c r="A6841" s="63" t="s">
        <v>79</v>
      </c>
      <c r="B6841" s="63" t="s">
        <v>58</v>
      </c>
      <c r="C6841" s="63" t="s">
        <v>54</v>
      </c>
      <c r="D6841" s="63">
        <v>24</v>
      </c>
      <c r="E6841" s="63">
        <v>1.2457240000000001</v>
      </c>
      <c r="F6841" s="63">
        <v>1.0455749999999999</v>
      </c>
      <c r="G6841" s="63">
        <v>-0.20014870000000001</v>
      </c>
      <c r="H6841" s="63">
        <v>72.865700000000004</v>
      </c>
      <c r="I6841" s="63">
        <v>-0.34503630000000002</v>
      </c>
      <c r="J6841" s="63">
        <v>-0.25943549999999999</v>
      </c>
      <c r="K6841" s="63">
        <v>-0.20014870000000001</v>
      </c>
      <c r="L6841" s="63">
        <v>-0.14086190000000001</v>
      </c>
      <c r="M6841" s="63">
        <v>-5.52611E-2</v>
      </c>
      <c r="N6841" s="63">
        <v>67</v>
      </c>
      <c r="O6841" s="63">
        <v>0.1130564</v>
      </c>
      <c r="P6841" s="63">
        <v>9</v>
      </c>
      <c r="Q6841" s="63">
        <v>1.2781749580960001E-2</v>
      </c>
    </row>
    <row r="6842" spans="1:17">
      <c r="A6842" s="63" t="s">
        <v>79</v>
      </c>
      <c r="B6842" s="63" t="s">
        <v>58</v>
      </c>
      <c r="C6842" s="63" t="s">
        <v>55</v>
      </c>
      <c r="D6842" s="63">
        <v>1</v>
      </c>
      <c r="E6842" s="63">
        <v>0.9497601</v>
      </c>
      <c r="F6842" s="63">
        <v>0.70619540000000003</v>
      </c>
      <c r="G6842" s="63">
        <v>-0.2435647</v>
      </c>
      <c r="H6842" s="63">
        <v>65.470100000000002</v>
      </c>
      <c r="I6842" s="63">
        <v>-0.38845229999999997</v>
      </c>
      <c r="J6842" s="63">
        <v>-0.3028516</v>
      </c>
      <c r="K6842" s="63">
        <v>-0.2435647</v>
      </c>
      <c r="L6842" s="63">
        <v>-0.18427789999999999</v>
      </c>
      <c r="M6842" s="63">
        <v>-9.8677100000000004E-2</v>
      </c>
      <c r="N6842" s="63">
        <v>67</v>
      </c>
      <c r="O6842" s="63">
        <v>0.1130564</v>
      </c>
      <c r="P6842" s="63">
        <v>10</v>
      </c>
      <c r="Q6842" s="63">
        <v>1.2781749580960001E-2</v>
      </c>
    </row>
    <row r="6843" spans="1:17">
      <c r="A6843" s="63" t="s">
        <v>79</v>
      </c>
      <c r="B6843" s="63" t="s">
        <v>58</v>
      </c>
      <c r="C6843" s="63" t="s">
        <v>55</v>
      </c>
      <c r="D6843" s="63">
        <v>2</v>
      </c>
      <c r="E6843" s="63">
        <v>0.84950490000000001</v>
      </c>
      <c r="F6843" s="63">
        <v>0.60925050000000003</v>
      </c>
      <c r="G6843" s="63">
        <v>-0.24025440000000001</v>
      </c>
      <c r="H6843" s="63">
        <v>63.470100000000002</v>
      </c>
      <c r="I6843" s="63">
        <v>-0.38514199999999998</v>
      </c>
      <c r="J6843" s="63">
        <v>-0.29954120000000001</v>
      </c>
      <c r="K6843" s="63">
        <v>-0.24025440000000001</v>
      </c>
      <c r="L6843" s="63">
        <v>-0.18096760000000001</v>
      </c>
      <c r="M6843" s="63">
        <v>-9.5366800000000002E-2</v>
      </c>
      <c r="N6843" s="63">
        <v>67</v>
      </c>
      <c r="O6843" s="63">
        <v>0.1130564</v>
      </c>
      <c r="P6843" s="63">
        <v>10</v>
      </c>
      <c r="Q6843" s="63">
        <v>1.2781749580960001E-2</v>
      </c>
    </row>
    <row r="6844" spans="1:17">
      <c r="A6844" s="63" t="s">
        <v>79</v>
      </c>
      <c r="B6844" s="63" t="s">
        <v>58</v>
      </c>
      <c r="C6844" s="63" t="s">
        <v>55</v>
      </c>
      <c r="D6844" s="63">
        <v>3</v>
      </c>
      <c r="E6844" s="63">
        <v>0.81917910000000005</v>
      </c>
      <c r="F6844" s="63">
        <v>0.58108409999999999</v>
      </c>
      <c r="G6844" s="63">
        <v>-0.238095</v>
      </c>
      <c r="H6844" s="63">
        <v>62.962699999999998</v>
      </c>
      <c r="I6844" s="63">
        <v>-0.38298260000000001</v>
      </c>
      <c r="J6844" s="63">
        <v>-0.29738179999999997</v>
      </c>
      <c r="K6844" s="63">
        <v>-0.238095</v>
      </c>
      <c r="L6844" s="63">
        <v>-0.1788082</v>
      </c>
      <c r="M6844" s="63">
        <v>-9.3207399999999996E-2</v>
      </c>
      <c r="N6844" s="63">
        <v>67</v>
      </c>
      <c r="O6844" s="63">
        <v>0.1130564</v>
      </c>
      <c r="P6844" s="63">
        <v>10</v>
      </c>
      <c r="Q6844" s="63">
        <v>1.2781749580960001E-2</v>
      </c>
    </row>
    <row r="6845" spans="1:17">
      <c r="A6845" s="63" t="s">
        <v>79</v>
      </c>
      <c r="B6845" s="63" t="s">
        <v>58</v>
      </c>
      <c r="C6845" s="63" t="s">
        <v>55</v>
      </c>
      <c r="D6845" s="63">
        <v>4</v>
      </c>
      <c r="E6845" s="63">
        <v>0.80426929999999996</v>
      </c>
      <c r="F6845" s="63">
        <v>0.59024449999999995</v>
      </c>
      <c r="G6845" s="63">
        <v>-0.21402479999999999</v>
      </c>
      <c r="H6845" s="63">
        <v>61.470100000000002</v>
      </c>
      <c r="I6845" s="63">
        <v>-0.35891240000000002</v>
      </c>
      <c r="J6845" s="63">
        <v>-0.27331159999999999</v>
      </c>
      <c r="K6845" s="63">
        <v>-0.21402479999999999</v>
      </c>
      <c r="L6845" s="63">
        <v>-0.15473790000000001</v>
      </c>
      <c r="M6845" s="63">
        <v>-6.9137199999999996E-2</v>
      </c>
      <c r="N6845" s="63">
        <v>67</v>
      </c>
      <c r="O6845" s="63">
        <v>0.1130564</v>
      </c>
      <c r="P6845" s="63">
        <v>10</v>
      </c>
      <c r="Q6845" s="63">
        <v>1.2781749580960001E-2</v>
      </c>
    </row>
    <row r="6846" spans="1:17">
      <c r="A6846" s="63" t="s">
        <v>79</v>
      </c>
      <c r="B6846" s="63" t="s">
        <v>58</v>
      </c>
      <c r="C6846" s="63" t="s">
        <v>55</v>
      </c>
      <c r="D6846" s="63">
        <v>5</v>
      </c>
      <c r="E6846" s="63">
        <v>0.81201950000000001</v>
      </c>
      <c r="F6846" s="63">
        <v>0.59692250000000002</v>
      </c>
      <c r="G6846" s="63">
        <v>-0.21509700000000001</v>
      </c>
      <c r="H6846" s="63">
        <v>60.970100000000002</v>
      </c>
      <c r="I6846" s="63">
        <v>-0.35998459999999999</v>
      </c>
      <c r="J6846" s="63">
        <v>-0.27438380000000001</v>
      </c>
      <c r="K6846" s="63">
        <v>-0.21509700000000001</v>
      </c>
      <c r="L6846" s="63">
        <v>-0.15581020000000001</v>
      </c>
      <c r="M6846" s="63">
        <v>-7.0209400000000005E-2</v>
      </c>
      <c r="N6846" s="63">
        <v>67</v>
      </c>
      <c r="O6846" s="63">
        <v>0.1130564</v>
      </c>
      <c r="P6846" s="63">
        <v>10</v>
      </c>
      <c r="Q6846" s="63">
        <v>1.2781749580960001E-2</v>
      </c>
    </row>
    <row r="6847" spans="1:17">
      <c r="A6847" s="63" t="s">
        <v>79</v>
      </c>
      <c r="B6847" s="63" t="s">
        <v>58</v>
      </c>
      <c r="C6847" s="63" t="s">
        <v>55</v>
      </c>
      <c r="D6847" s="63">
        <v>6</v>
      </c>
      <c r="E6847" s="63">
        <v>0.90213529999999997</v>
      </c>
      <c r="F6847" s="63">
        <v>0.63517710000000005</v>
      </c>
      <c r="G6847" s="63">
        <v>-0.26695809999999998</v>
      </c>
      <c r="H6847" s="63">
        <v>59.970100000000002</v>
      </c>
      <c r="I6847" s="63">
        <v>-0.41184569999999998</v>
      </c>
      <c r="J6847" s="63">
        <v>-0.32624500000000001</v>
      </c>
      <c r="K6847" s="63">
        <v>-0.26695809999999998</v>
      </c>
      <c r="L6847" s="63">
        <v>-0.2076713</v>
      </c>
      <c r="M6847" s="63">
        <v>-0.1220705</v>
      </c>
      <c r="N6847" s="63">
        <v>67</v>
      </c>
      <c r="O6847" s="63">
        <v>0.1130564</v>
      </c>
      <c r="P6847" s="63">
        <v>10</v>
      </c>
      <c r="Q6847" s="63">
        <v>1.2781749580960001E-2</v>
      </c>
    </row>
    <row r="6848" spans="1:17">
      <c r="A6848" s="63" t="s">
        <v>79</v>
      </c>
      <c r="B6848" s="63" t="s">
        <v>58</v>
      </c>
      <c r="C6848" s="63" t="s">
        <v>55</v>
      </c>
      <c r="D6848" s="63">
        <v>7</v>
      </c>
      <c r="E6848" s="63">
        <v>1.096344</v>
      </c>
      <c r="F6848" s="63">
        <v>0.82374349999999996</v>
      </c>
      <c r="G6848" s="63">
        <v>-0.27260089999999998</v>
      </c>
      <c r="H6848" s="63">
        <v>58.977600000000002</v>
      </c>
      <c r="I6848" s="63">
        <v>-0.41748849999999998</v>
      </c>
      <c r="J6848" s="63">
        <v>-0.33188770000000001</v>
      </c>
      <c r="K6848" s="63">
        <v>-0.27260089999999998</v>
      </c>
      <c r="L6848" s="63">
        <v>-0.21331410000000001</v>
      </c>
      <c r="M6848" s="63">
        <v>-0.1277133</v>
      </c>
      <c r="N6848" s="63">
        <v>67</v>
      </c>
      <c r="O6848" s="63">
        <v>0.1130564</v>
      </c>
      <c r="P6848" s="63">
        <v>10</v>
      </c>
      <c r="Q6848" s="63">
        <v>1.2781749580960001E-2</v>
      </c>
    </row>
    <row r="6849" spans="1:17">
      <c r="A6849" s="63" t="s">
        <v>79</v>
      </c>
      <c r="B6849" s="63" t="s">
        <v>58</v>
      </c>
      <c r="C6849" s="63" t="s">
        <v>55</v>
      </c>
      <c r="D6849" s="63">
        <v>8</v>
      </c>
      <c r="E6849" s="63">
        <v>1.23262</v>
      </c>
      <c r="F6849" s="63">
        <v>1.00518</v>
      </c>
      <c r="G6849" s="63">
        <v>-0.2274398</v>
      </c>
      <c r="H6849" s="63">
        <v>59.477600000000002</v>
      </c>
      <c r="I6849" s="63">
        <v>-0.37232739999999998</v>
      </c>
      <c r="J6849" s="63">
        <v>-0.2867266</v>
      </c>
      <c r="K6849" s="63">
        <v>-0.2274398</v>
      </c>
      <c r="L6849" s="63">
        <v>-0.16815289999999999</v>
      </c>
      <c r="M6849" s="63">
        <v>-8.2552200000000006E-2</v>
      </c>
      <c r="N6849" s="63">
        <v>67</v>
      </c>
      <c r="O6849" s="63">
        <v>0.1130564</v>
      </c>
      <c r="P6849" s="63">
        <v>10</v>
      </c>
      <c r="Q6849" s="63">
        <v>1.2781749580960001E-2</v>
      </c>
    </row>
    <row r="6850" spans="1:17">
      <c r="A6850" s="63" t="s">
        <v>79</v>
      </c>
      <c r="B6850" s="63" t="s">
        <v>58</v>
      </c>
      <c r="C6850" s="63" t="s">
        <v>55</v>
      </c>
      <c r="D6850" s="63">
        <v>9</v>
      </c>
      <c r="E6850" s="63">
        <v>1.218029</v>
      </c>
      <c r="F6850" s="63">
        <v>1.1057939999999999</v>
      </c>
      <c r="G6850" s="63">
        <v>-0.1122351</v>
      </c>
      <c r="H6850" s="63">
        <v>63.529899999999998</v>
      </c>
      <c r="I6850" s="63">
        <v>-0.25712269999999998</v>
      </c>
      <c r="J6850" s="63">
        <v>-0.1715219</v>
      </c>
      <c r="K6850" s="63">
        <v>-0.1122351</v>
      </c>
      <c r="L6850" s="63">
        <v>-5.2948200000000001E-2</v>
      </c>
      <c r="M6850" s="63">
        <v>3.2652500000000001E-2</v>
      </c>
      <c r="N6850" s="63">
        <v>67</v>
      </c>
      <c r="O6850" s="63">
        <v>0.1130564</v>
      </c>
      <c r="P6850" s="63">
        <v>10</v>
      </c>
      <c r="Q6850" s="63">
        <v>1.2781749580960001E-2</v>
      </c>
    </row>
    <row r="6851" spans="1:17">
      <c r="A6851" s="63" t="s">
        <v>79</v>
      </c>
      <c r="B6851" s="63" t="s">
        <v>58</v>
      </c>
      <c r="C6851" s="63" t="s">
        <v>55</v>
      </c>
      <c r="D6851" s="63">
        <v>10</v>
      </c>
      <c r="E6851" s="63">
        <v>1.311823</v>
      </c>
      <c r="F6851" s="63">
        <v>1.202137</v>
      </c>
      <c r="G6851" s="63">
        <v>-0.1096852</v>
      </c>
      <c r="H6851" s="63">
        <v>68.022400000000005</v>
      </c>
      <c r="I6851" s="63">
        <v>-0.25457279999999999</v>
      </c>
      <c r="J6851" s="63">
        <v>-0.16897200000000001</v>
      </c>
      <c r="K6851" s="63">
        <v>-0.1096852</v>
      </c>
      <c r="L6851" s="63">
        <v>-5.0398400000000003E-2</v>
      </c>
      <c r="M6851" s="63">
        <v>3.5202400000000002E-2</v>
      </c>
      <c r="N6851" s="63">
        <v>67</v>
      </c>
      <c r="O6851" s="63">
        <v>0.1130564</v>
      </c>
      <c r="P6851" s="63">
        <v>10</v>
      </c>
      <c r="Q6851" s="63">
        <v>1.2781749580960001E-2</v>
      </c>
    </row>
    <row r="6852" spans="1:17">
      <c r="A6852" s="63" t="s">
        <v>79</v>
      </c>
      <c r="B6852" s="63" t="s">
        <v>58</v>
      </c>
      <c r="C6852" s="63" t="s">
        <v>55</v>
      </c>
      <c r="D6852" s="63">
        <v>11</v>
      </c>
      <c r="E6852" s="63">
        <v>1.338087</v>
      </c>
      <c r="F6852" s="63">
        <v>1.3567469999999999</v>
      </c>
      <c r="G6852" s="63">
        <v>1.8659700000000001E-2</v>
      </c>
      <c r="H6852" s="63">
        <v>72.029899999999998</v>
      </c>
      <c r="I6852" s="63">
        <v>-0.1262279</v>
      </c>
      <c r="J6852" s="63">
        <v>-4.0627099999999999E-2</v>
      </c>
      <c r="K6852" s="63">
        <v>1.8659700000000001E-2</v>
      </c>
      <c r="L6852" s="63">
        <v>7.7946500000000002E-2</v>
      </c>
      <c r="M6852" s="63">
        <v>0.16354730000000001</v>
      </c>
      <c r="N6852" s="63">
        <v>67</v>
      </c>
      <c r="O6852" s="63">
        <v>0.1130564</v>
      </c>
      <c r="P6852" s="63">
        <v>10</v>
      </c>
      <c r="Q6852" s="63">
        <v>1.2781749580960001E-2</v>
      </c>
    </row>
    <row r="6853" spans="1:17">
      <c r="A6853" s="63" t="s">
        <v>79</v>
      </c>
      <c r="B6853" s="63" t="s">
        <v>58</v>
      </c>
      <c r="C6853" s="63" t="s">
        <v>55</v>
      </c>
      <c r="D6853" s="63">
        <v>12</v>
      </c>
      <c r="E6853" s="63">
        <v>1.379467</v>
      </c>
      <c r="F6853" s="63">
        <v>1.503898</v>
      </c>
      <c r="G6853" s="63">
        <v>0.1244309</v>
      </c>
      <c r="H6853" s="63">
        <v>76.485100000000003</v>
      </c>
      <c r="I6853" s="63">
        <v>-2.0456700000000001E-2</v>
      </c>
      <c r="J6853" s="63">
        <v>6.5144099999999996E-2</v>
      </c>
      <c r="K6853" s="63">
        <v>0.1244309</v>
      </c>
      <c r="L6853" s="63">
        <v>0.18371770000000001</v>
      </c>
      <c r="M6853" s="63">
        <v>0.26931850000000002</v>
      </c>
      <c r="N6853" s="63">
        <v>67</v>
      </c>
      <c r="O6853" s="63">
        <v>0.1130564</v>
      </c>
      <c r="P6853" s="63">
        <v>10</v>
      </c>
      <c r="Q6853" s="63">
        <v>1.2781749580960001E-2</v>
      </c>
    </row>
    <row r="6854" spans="1:17">
      <c r="A6854" s="63" t="s">
        <v>79</v>
      </c>
      <c r="B6854" s="63" t="s">
        <v>58</v>
      </c>
      <c r="C6854" s="63" t="s">
        <v>55</v>
      </c>
      <c r="D6854" s="63">
        <v>13</v>
      </c>
      <c r="E6854" s="63">
        <v>1.3388100000000001</v>
      </c>
      <c r="F6854" s="63">
        <v>1.65876</v>
      </c>
      <c r="G6854" s="63">
        <v>0.31995010000000002</v>
      </c>
      <c r="H6854" s="63">
        <v>79.970100000000002</v>
      </c>
      <c r="I6854" s="63">
        <v>0.17506250000000001</v>
      </c>
      <c r="J6854" s="63">
        <v>0.26066329999999999</v>
      </c>
      <c r="K6854" s="63">
        <v>0.31995010000000002</v>
      </c>
      <c r="L6854" s="63">
        <v>0.37923689999999999</v>
      </c>
      <c r="M6854" s="63">
        <v>0.46483770000000002</v>
      </c>
      <c r="N6854" s="63">
        <v>67</v>
      </c>
      <c r="O6854" s="63">
        <v>0.1130564</v>
      </c>
      <c r="P6854" s="63">
        <v>10</v>
      </c>
      <c r="Q6854" s="63">
        <v>1.2781749580960001E-2</v>
      </c>
    </row>
    <row r="6855" spans="1:17">
      <c r="A6855" s="63" t="s">
        <v>79</v>
      </c>
      <c r="B6855" s="63" t="s">
        <v>58</v>
      </c>
      <c r="C6855" s="63" t="s">
        <v>55</v>
      </c>
      <c r="D6855" s="63">
        <v>14</v>
      </c>
      <c r="E6855" s="63">
        <v>1.4163190000000001</v>
      </c>
      <c r="F6855" s="63">
        <v>1.8610910000000001</v>
      </c>
      <c r="G6855" s="63">
        <v>0.44477240000000001</v>
      </c>
      <c r="H6855" s="63">
        <v>83.470100000000002</v>
      </c>
      <c r="I6855" s="63">
        <v>0.29988480000000001</v>
      </c>
      <c r="J6855" s="63">
        <v>0.38548549999999998</v>
      </c>
      <c r="K6855" s="63">
        <v>0.44477240000000001</v>
      </c>
      <c r="L6855" s="63">
        <v>0.50405920000000004</v>
      </c>
      <c r="M6855" s="63">
        <v>0.58965990000000001</v>
      </c>
      <c r="N6855" s="63">
        <v>67</v>
      </c>
      <c r="O6855" s="63">
        <v>0.1130564</v>
      </c>
      <c r="P6855" s="63">
        <v>10</v>
      </c>
      <c r="Q6855" s="63">
        <v>1.2781749580960001E-2</v>
      </c>
    </row>
    <row r="6856" spans="1:17">
      <c r="A6856" s="63" t="s">
        <v>79</v>
      </c>
      <c r="B6856" s="63" t="s">
        <v>58</v>
      </c>
      <c r="C6856" s="63" t="s">
        <v>55</v>
      </c>
      <c r="D6856" s="63">
        <v>15</v>
      </c>
      <c r="E6856" s="63">
        <v>1.504928</v>
      </c>
      <c r="F6856" s="63">
        <v>2.0085500000000001</v>
      </c>
      <c r="G6856" s="63">
        <v>0.50362150000000006</v>
      </c>
      <c r="H6856" s="63">
        <v>85.462699999999998</v>
      </c>
      <c r="I6856" s="63">
        <v>0.35873389999999999</v>
      </c>
      <c r="J6856" s="63">
        <v>0.44433460000000002</v>
      </c>
      <c r="K6856" s="63">
        <v>0.50362150000000006</v>
      </c>
      <c r="L6856" s="63">
        <v>0.56290830000000003</v>
      </c>
      <c r="M6856" s="63">
        <v>0.648509</v>
      </c>
      <c r="N6856" s="63">
        <v>67</v>
      </c>
      <c r="O6856" s="63">
        <v>0.1130564</v>
      </c>
      <c r="P6856" s="63">
        <v>10</v>
      </c>
      <c r="Q6856" s="63">
        <v>1.2781749580960001E-2</v>
      </c>
    </row>
    <row r="6857" spans="1:17">
      <c r="A6857" s="63" t="s">
        <v>79</v>
      </c>
      <c r="B6857" s="63" t="s">
        <v>58</v>
      </c>
      <c r="C6857" s="63" t="s">
        <v>55</v>
      </c>
      <c r="D6857" s="63">
        <v>16</v>
      </c>
      <c r="E6857" s="63">
        <v>1.6592169999999999</v>
      </c>
      <c r="F6857" s="63">
        <v>2.1534719999999998</v>
      </c>
      <c r="G6857" s="63">
        <v>0.49425590000000003</v>
      </c>
      <c r="H6857" s="63">
        <v>86.940299999999993</v>
      </c>
      <c r="I6857" s="63">
        <v>0.34936830000000002</v>
      </c>
      <c r="J6857" s="63">
        <v>0.4349691</v>
      </c>
      <c r="K6857" s="63">
        <v>0.49425590000000003</v>
      </c>
      <c r="L6857" s="63">
        <v>0.55354270000000005</v>
      </c>
      <c r="M6857" s="63">
        <v>0.63914349999999998</v>
      </c>
      <c r="N6857" s="63">
        <v>67</v>
      </c>
      <c r="O6857" s="63">
        <v>0.1130564</v>
      </c>
      <c r="P6857" s="63">
        <v>10</v>
      </c>
      <c r="Q6857" s="63">
        <v>1.2781749580960001E-2</v>
      </c>
    </row>
    <row r="6858" spans="1:17">
      <c r="A6858" s="63" t="s">
        <v>79</v>
      </c>
      <c r="B6858" s="63" t="s">
        <v>58</v>
      </c>
      <c r="C6858" s="63" t="s">
        <v>55</v>
      </c>
      <c r="D6858" s="63">
        <v>17</v>
      </c>
      <c r="E6858" s="63">
        <v>1.850101</v>
      </c>
      <c r="F6858" s="63">
        <v>2.317733</v>
      </c>
      <c r="G6858" s="63">
        <v>0.46763209999999999</v>
      </c>
      <c r="H6858" s="63">
        <v>87.925399999999996</v>
      </c>
      <c r="I6858" s="63">
        <v>0.32274449999999999</v>
      </c>
      <c r="J6858" s="63">
        <v>0.40834520000000002</v>
      </c>
      <c r="K6858" s="63">
        <v>0.46763209999999999</v>
      </c>
      <c r="L6858" s="63">
        <v>0.52691889999999997</v>
      </c>
      <c r="M6858" s="63">
        <v>0.61251960000000005</v>
      </c>
      <c r="N6858" s="63">
        <v>67</v>
      </c>
      <c r="O6858" s="63">
        <v>0.1130564</v>
      </c>
      <c r="P6858" s="63">
        <v>10</v>
      </c>
      <c r="Q6858" s="63">
        <v>1.2781749580960001E-2</v>
      </c>
    </row>
    <row r="6859" spans="1:17">
      <c r="A6859" s="63" t="s">
        <v>79</v>
      </c>
      <c r="B6859" s="63" t="s">
        <v>58</v>
      </c>
      <c r="C6859" s="63" t="s">
        <v>55</v>
      </c>
      <c r="D6859" s="63">
        <v>18</v>
      </c>
      <c r="E6859" s="63">
        <v>2.0273189999999999</v>
      </c>
      <c r="F6859" s="63">
        <v>2.4365109999999999</v>
      </c>
      <c r="G6859" s="63">
        <v>0.40919260000000002</v>
      </c>
      <c r="H6859" s="63">
        <v>87.917900000000003</v>
      </c>
      <c r="I6859" s="63">
        <v>0.26430500000000001</v>
      </c>
      <c r="J6859" s="63">
        <v>0.34990569999999999</v>
      </c>
      <c r="K6859" s="63">
        <v>0.40919260000000002</v>
      </c>
      <c r="L6859" s="63">
        <v>0.46847939999999999</v>
      </c>
      <c r="M6859" s="63">
        <v>0.55408009999999996</v>
      </c>
      <c r="N6859" s="63">
        <v>67</v>
      </c>
      <c r="O6859" s="63">
        <v>0.1130564</v>
      </c>
      <c r="P6859" s="63">
        <v>10</v>
      </c>
      <c r="Q6859" s="63">
        <v>1.2781749580960001E-2</v>
      </c>
    </row>
    <row r="6860" spans="1:17">
      <c r="A6860" s="63" t="s">
        <v>79</v>
      </c>
      <c r="B6860" s="63" t="s">
        <v>58</v>
      </c>
      <c r="C6860" s="63" t="s">
        <v>55</v>
      </c>
      <c r="D6860" s="63">
        <v>19</v>
      </c>
      <c r="E6860" s="63">
        <v>2.2359990000000001</v>
      </c>
      <c r="F6860" s="63">
        <v>2.3046489999999999</v>
      </c>
      <c r="G6860" s="63">
        <v>6.8649799999999997E-2</v>
      </c>
      <c r="H6860" s="63">
        <v>84.917900000000003</v>
      </c>
      <c r="I6860" s="63">
        <v>-7.6237799999999994E-2</v>
      </c>
      <c r="J6860" s="63">
        <v>9.3629000000000004E-3</v>
      </c>
      <c r="K6860" s="63">
        <v>6.8649799999999997E-2</v>
      </c>
      <c r="L6860" s="63">
        <v>0.12793660000000001</v>
      </c>
      <c r="M6860" s="63">
        <v>0.21353739999999999</v>
      </c>
      <c r="N6860" s="63">
        <v>67</v>
      </c>
      <c r="O6860" s="63">
        <v>0.1130564</v>
      </c>
      <c r="P6860" s="63">
        <v>10</v>
      </c>
      <c r="Q6860" s="63">
        <v>1.2781749580960001E-2</v>
      </c>
    </row>
    <row r="6861" spans="1:17">
      <c r="A6861" s="63" t="s">
        <v>79</v>
      </c>
      <c r="B6861" s="63" t="s">
        <v>58</v>
      </c>
      <c r="C6861" s="63" t="s">
        <v>55</v>
      </c>
      <c r="D6861" s="63">
        <v>20</v>
      </c>
      <c r="E6861" s="63">
        <v>2.1771389999999999</v>
      </c>
      <c r="F6861" s="63">
        <v>2.0891009999999999</v>
      </c>
      <c r="G6861" s="63">
        <v>-8.8037699999999997E-2</v>
      </c>
      <c r="H6861" s="63">
        <v>80.403000000000006</v>
      </c>
      <c r="I6861" s="63">
        <v>-0.2329253</v>
      </c>
      <c r="J6861" s="63">
        <v>-0.1473246</v>
      </c>
      <c r="K6861" s="63">
        <v>-8.8037699999999997E-2</v>
      </c>
      <c r="L6861" s="63">
        <v>-2.8750899999999999E-2</v>
      </c>
      <c r="M6861" s="63">
        <v>5.6849900000000002E-2</v>
      </c>
      <c r="N6861" s="63">
        <v>67</v>
      </c>
      <c r="O6861" s="63">
        <v>0.1130564</v>
      </c>
      <c r="P6861" s="63">
        <v>10</v>
      </c>
      <c r="Q6861" s="63">
        <v>1.2781749580960001E-2</v>
      </c>
    </row>
    <row r="6862" spans="1:17">
      <c r="A6862" s="63" t="s">
        <v>79</v>
      </c>
      <c r="B6862" s="63" t="s">
        <v>58</v>
      </c>
      <c r="C6862" s="63" t="s">
        <v>55</v>
      </c>
      <c r="D6862" s="63">
        <v>21</v>
      </c>
      <c r="E6862" s="63">
        <v>2.1230980000000002</v>
      </c>
      <c r="F6862" s="63">
        <v>1.9199029999999999</v>
      </c>
      <c r="G6862" s="63">
        <v>-0.2031953</v>
      </c>
      <c r="H6862" s="63">
        <v>76.425399999999996</v>
      </c>
      <c r="I6862" s="63">
        <v>-0.34808289999999997</v>
      </c>
      <c r="J6862" s="63">
        <v>-0.2624822</v>
      </c>
      <c r="K6862" s="63">
        <v>-0.2031953</v>
      </c>
      <c r="L6862" s="63">
        <v>-0.14390849999999999</v>
      </c>
      <c r="M6862" s="63">
        <v>-5.8307699999999997E-2</v>
      </c>
      <c r="N6862" s="63">
        <v>67</v>
      </c>
      <c r="O6862" s="63">
        <v>0.1130564</v>
      </c>
      <c r="P6862" s="63">
        <v>10</v>
      </c>
      <c r="Q6862" s="63">
        <v>1.2781749580960001E-2</v>
      </c>
    </row>
    <row r="6863" spans="1:17">
      <c r="A6863" s="63" t="s">
        <v>79</v>
      </c>
      <c r="B6863" s="63" t="s">
        <v>58</v>
      </c>
      <c r="C6863" s="63" t="s">
        <v>55</v>
      </c>
      <c r="D6863" s="63">
        <v>22</v>
      </c>
      <c r="E6863" s="63">
        <v>1.9620109999999999</v>
      </c>
      <c r="F6863" s="63">
        <v>1.684639</v>
      </c>
      <c r="G6863" s="63">
        <v>-0.27737250000000002</v>
      </c>
      <c r="H6863" s="63">
        <v>73.4328</v>
      </c>
      <c r="I6863" s="63">
        <v>-0.42226010000000003</v>
      </c>
      <c r="J6863" s="63">
        <v>-0.33665929999999999</v>
      </c>
      <c r="K6863" s="63">
        <v>-0.27737250000000002</v>
      </c>
      <c r="L6863" s="63">
        <v>-0.21808559999999999</v>
      </c>
      <c r="M6863" s="63">
        <v>-0.13248489999999999</v>
      </c>
      <c r="N6863" s="63">
        <v>67</v>
      </c>
      <c r="O6863" s="63">
        <v>0.1130564</v>
      </c>
      <c r="P6863" s="63">
        <v>10</v>
      </c>
      <c r="Q6863" s="63">
        <v>1.2781749580960001E-2</v>
      </c>
    </row>
    <row r="6864" spans="1:17">
      <c r="A6864" s="63" t="s">
        <v>79</v>
      </c>
      <c r="B6864" s="63" t="s">
        <v>58</v>
      </c>
      <c r="C6864" s="63" t="s">
        <v>55</v>
      </c>
      <c r="D6864" s="63">
        <v>23</v>
      </c>
      <c r="E6864" s="63">
        <v>1.5637399999999999</v>
      </c>
      <c r="F6864" s="63">
        <v>1.289058</v>
      </c>
      <c r="G6864" s="63">
        <v>-0.27468160000000003</v>
      </c>
      <c r="H6864" s="63">
        <v>69.462699999999998</v>
      </c>
      <c r="I6864" s="63">
        <v>-0.41956919999999998</v>
      </c>
      <c r="J6864" s="63">
        <v>-0.3339684</v>
      </c>
      <c r="K6864" s="63">
        <v>-0.27468160000000003</v>
      </c>
      <c r="L6864" s="63">
        <v>-0.21539469999999999</v>
      </c>
      <c r="M6864" s="63">
        <v>-0.12979399999999999</v>
      </c>
      <c r="N6864" s="63">
        <v>67</v>
      </c>
      <c r="O6864" s="63">
        <v>0.1130564</v>
      </c>
      <c r="P6864" s="63">
        <v>10</v>
      </c>
      <c r="Q6864" s="63">
        <v>1.2781749580960001E-2</v>
      </c>
    </row>
    <row r="6865" spans="1:17">
      <c r="A6865" s="63" t="s">
        <v>79</v>
      </c>
      <c r="B6865" s="63" t="s">
        <v>58</v>
      </c>
      <c r="C6865" s="63" t="s">
        <v>55</v>
      </c>
      <c r="D6865" s="63">
        <v>24</v>
      </c>
      <c r="E6865" s="63">
        <v>1.1562520000000001</v>
      </c>
      <c r="F6865" s="63">
        <v>0.93355319999999997</v>
      </c>
      <c r="G6865" s="63">
        <v>-0.22269910000000001</v>
      </c>
      <c r="H6865" s="63">
        <v>66.977599999999995</v>
      </c>
      <c r="I6865" s="63">
        <v>-0.36758669999999999</v>
      </c>
      <c r="J6865" s="63">
        <v>-0.28198590000000001</v>
      </c>
      <c r="K6865" s="63">
        <v>-0.22269910000000001</v>
      </c>
      <c r="L6865" s="63">
        <v>-0.16341230000000001</v>
      </c>
      <c r="M6865" s="63">
        <v>-7.7811500000000006E-2</v>
      </c>
      <c r="N6865" s="63">
        <v>67</v>
      </c>
      <c r="O6865" s="63">
        <v>0.1130564</v>
      </c>
      <c r="P6865" s="63">
        <v>10</v>
      </c>
      <c r="Q6865" s="63">
        <v>1.2781749580960001E-2</v>
      </c>
    </row>
    <row r="6866" spans="1:17">
      <c r="A6866" s="63" t="s">
        <v>79</v>
      </c>
      <c r="B6866" s="63" t="s">
        <v>58</v>
      </c>
      <c r="C6866" s="63" t="s">
        <v>56</v>
      </c>
      <c r="D6866" s="63">
        <v>1</v>
      </c>
      <c r="E6866" s="63">
        <v>1.029468</v>
      </c>
      <c r="F6866" s="63">
        <v>0.88456420000000002</v>
      </c>
      <c r="G6866" s="63">
        <v>-0.1449037</v>
      </c>
      <c r="H6866" s="63">
        <v>40.589599999999997</v>
      </c>
      <c r="I6866" s="63">
        <v>-0.28979129999999997</v>
      </c>
      <c r="J6866" s="63">
        <v>-0.2041906</v>
      </c>
      <c r="K6866" s="63">
        <v>-0.1449037</v>
      </c>
      <c r="L6866" s="63">
        <v>-8.5616899999999996E-2</v>
      </c>
      <c r="M6866" s="63">
        <v>-1.6099999999999998E-5</v>
      </c>
      <c r="N6866" s="63">
        <v>67</v>
      </c>
      <c r="O6866" s="63">
        <v>0.1130564</v>
      </c>
      <c r="P6866" s="63">
        <v>11</v>
      </c>
      <c r="Q6866" s="63">
        <v>1.2781749580960001E-2</v>
      </c>
    </row>
    <row r="6867" spans="1:17">
      <c r="A6867" s="63" t="s">
        <v>79</v>
      </c>
      <c r="B6867" s="63" t="s">
        <v>58</v>
      </c>
      <c r="C6867" s="63" t="s">
        <v>56</v>
      </c>
      <c r="D6867" s="63">
        <v>2</v>
      </c>
      <c r="E6867" s="63">
        <v>0.96169289999999996</v>
      </c>
      <c r="F6867" s="63">
        <v>0.80087719999999996</v>
      </c>
      <c r="G6867" s="63">
        <v>-0.16081580000000001</v>
      </c>
      <c r="H6867" s="63">
        <v>36.619399999999999</v>
      </c>
      <c r="I6867" s="63">
        <v>-0.30570340000000001</v>
      </c>
      <c r="J6867" s="63">
        <v>-0.22010260000000001</v>
      </c>
      <c r="K6867" s="63">
        <v>-0.16081580000000001</v>
      </c>
      <c r="L6867" s="63">
        <v>-0.10152890000000001</v>
      </c>
      <c r="M6867" s="63">
        <v>-1.59282E-2</v>
      </c>
      <c r="N6867" s="63">
        <v>67</v>
      </c>
      <c r="O6867" s="63">
        <v>0.1130564</v>
      </c>
      <c r="P6867" s="63">
        <v>11</v>
      </c>
      <c r="Q6867" s="63">
        <v>1.2781749580960001E-2</v>
      </c>
    </row>
    <row r="6868" spans="1:17">
      <c r="A6868" s="63" t="s">
        <v>79</v>
      </c>
      <c r="B6868" s="63" t="s">
        <v>58</v>
      </c>
      <c r="C6868" s="63" t="s">
        <v>56</v>
      </c>
      <c r="D6868" s="63">
        <v>3</v>
      </c>
      <c r="E6868" s="63">
        <v>0.95723429999999998</v>
      </c>
      <c r="F6868" s="63">
        <v>0.80083780000000004</v>
      </c>
      <c r="G6868" s="63">
        <v>-0.15639639999999999</v>
      </c>
      <c r="H6868" s="63">
        <v>34.626899999999999</v>
      </c>
      <c r="I6868" s="63">
        <v>-0.301284</v>
      </c>
      <c r="J6868" s="63">
        <v>-0.21568329999999999</v>
      </c>
      <c r="K6868" s="63">
        <v>-0.15639639999999999</v>
      </c>
      <c r="L6868" s="63">
        <v>-9.7109600000000004E-2</v>
      </c>
      <c r="M6868" s="63">
        <v>-1.1508900000000001E-2</v>
      </c>
      <c r="N6868" s="63">
        <v>67</v>
      </c>
      <c r="O6868" s="63">
        <v>0.1130564</v>
      </c>
      <c r="P6868" s="63">
        <v>11</v>
      </c>
      <c r="Q6868" s="63">
        <v>1.2781749580960001E-2</v>
      </c>
    </row>
    <row r="6869" spans="1:17">
      <c r="A6869" s="63" t="s">
        <v>79</v>
      </c>
      <c r="B6869" s="63" t="s">
        <v>58</v>
      </c>
      <c r="C6869" s="63" t="s">
        <v>56</v>
      </c>
      <c r="D6869" s="63">
        <v>4</v>
      </c>
      <c r="E6869" s="63">
        <v>0.98717469999999996</v>
      </c>
      <c r="F6869" s="63">
        <v>0.82932450000000002</v>
      </c>
      <c r="G6869" s="63">
        <v>-0.1578503</v>
      </c>
      <c r="H6869" s="63">
        <v>34.119399999999999</v>
      </c>
      <c r="I6869" s="63">
        <v>-0.3027379</v>
      </c>
      <c r="J6869" s="63">
        <v>-0.2171371</v>
      </c>
      <c r="K6869" s="63">
        <v>-0.1578503</v>
      </c>
      <c r="L6869" s="63">
        <v>-9.8563399999999995E-2</v>
      </c>
      <c r="M6869" s="63">
        <v>-1.2962700000000001E-2</v>
      </c>
      <c r="N6869" s="63">
        <v>67</v>
      </c>
      <c r="O6869" s="63">
        <v>0.1130564</v>
      </c>
      <c r="P6869" s="63">
        <v>11</v>
      </c>
      <c r="Q6869" s="63">
        <v>1.2781749580960001E-2</v>
      </c>
    </row>
    <row r="6870" spans="1:17">
      <c r="A6870" s="63" t="s">
        <v>79</v>
      </c>
      <c r="B6870" s="63" t="s">
        <v>58</v>
      </c>
      <c r="C6870" s="63" t="s">
        <v>56</v>
      </c>
      <c r="D6870" s="63">
        <v>5</v>
      </c>
      <c r="E6870" s="63">
        <v>1.030233</v>
      </c>
      <c r="F6870" s="63">
        <v>0.87314029999999998</v>
      </c>
      <c r="G6870" s="63">
        <v>-0.1570928</v>
      </c>
      <c r="H6870" s="63">
        <v>34.179099999999998</v>
      </c>
      <c r="I6870" s="63">
        <v>-0.30198039999999998</v>
      </c>
      <c r="J6870" s="63">
        <v>-0.21637960000000001</v>
      </c>
      <c r="K6870" s="63">
        <v>-0.1570928</v>
      </c>
      <c r="L6870" s="63">
        <v>-9.7806000000000004E-2</v>
      </c>
      <c r="M6870" s="63">
        <v>-1.2205199999999999E-2</v>
      </c>
      <c r="N6870" s="63">
        <v>67</v>
      </c>
      <c r="O6870" s="63">
        <v>0.1130564</v>
      </c>
      <c r="P6870" s="63">
        <v>11</v>
      </c>
      <c r="Q6870" s="63">
        <v>1.2781749580960001E-2</v>
      </c>
    </row>
    <row r="6871" spans="1:17">
      <c r="A6871" s="63" t="s">
        <v>79</v>
      </c>
      <c r="B6871" s="63" t="s">
        <v>58</v>
      </c>
      <c r="C6871" s="63" t="s">
        <v>56</v>
      </c>
      <c r="D6871" s="63">
        <v>6</v>
      </c>
      <c r="E6871" s="63">
        <v>1.2022649999999999</v>
      </c>
      <c r="F6871" s="63">
        <v>0.96702710000000003</v>
      </c>
      <c r="G6871" s="63">
        <v>-0.2352378</v>
      </c>
      <c r="H6871" s="63">
        <v>33.194000000000003</v>
      </c>
      <c r="I6871" s="63">
        <v>-0.3801254</v>
      </c>
      <c r="J6871" s="63">
        <v>-0.29452460000000003</v>
      </c>
      <c r="K6871" s="63">
        <v>-0.2352378</v>
      </c>
      <c r="L6871" s="63">
        <v>-0.17595089999999999</v>
      </c>
      <c r="M6871" s="63">
        <v>-9.0350200000000006E-2</v>
      </c>
      <c r="N6871" s="63">
        <v>67</v>
      </c>
      <c r="O6871" s="63">
        <v>0.1130564</v>
      </c>
      <c r="P6871" s="63">
        <v>11</v>
      </c>
      <c r="Q6871" s="63">
        <v>1.2781749580960001E-2</v>
      </c>
    </row>
    <row r="6872" spans="1:17">
      <c r="A6872" s="63" t="s">
        <v>79</v>
      </c>
      <c r="B6872" s="63" t="s">
        <v>58</v>
      </c>
      <c r="C6872" s="63" t="s">
        <v>56</v>
      </c>
      <c r="D6872" s="63">
        <v>7</v>
      </c>
      <c r="E6872" s="63">
        <v>1.569232</v>
      </c>
      <c r="F6872" s="63">
        <v>1.370055</v>
      </c>
      <c r="G6872" s="63">
        <v>-0.19917679999999999</v>
      </c>
      <c r="H6872" s="63">
        <v>33.686599999999999</v>
      </c>
      <c r="I6872" s="63">
        <v>-0.34406439999999999</v>
      </c>
      <c r="J6872" s="63">
        <v>-0.25846360000000002</v>
      </c>
      <c r="K6872" s="63">
        <v>-0.19917679999999999</v>
      </c>
      <c r="L6872" s="63">
        <v>-0.13988999999999999</v>
      </c>
      <c r="M6872" s="63">
        <v>-5.4289200000000003E-2</v>
      </c>
      <c r="N6872" s="63">
        <v>67</v>
      </c>
      <c r="O6872" s="63">
        <v>0.1130564</v>
      </c>
      <c r="P6872" s="63">
        <v>11</v>
      </c>
      <c r="Q6872" s="63">
        <v>1.2781749580960001E-2</v>
      </c>
    </row>
    <row r="6873" spans="1:17">
      <c r="A6873" s="63" t="s">
        <v>79</v>
      </c>
      <c r="B6873" s="63" t="s">
        <v>58</v>
      </c>
      <c r="C6873" s="63" t="s">
        <v>56</v>
      </c>
      <c r="D6873" s="63">
        <v>8</v>
      </c>
      <c r="E6873" s="63">
        <v>1.7884519999999999</v>
      </c>
      <c r="F6873" s="63">
        <v>1.7044999999999999</v>
      </c>
      <c r="G6873" s="63">
        <v>-8.3951799999999993E-2</v>
      </c>
      <c r="H6873" s="63">
        <v>35.186599999999999</v>
      </c>
      <c r="I6873" s="63">
        <v>-0.2288394</v>
      </c>
      <c r="J6873" s="63">
        <v>-0.1432387</v>
      </c>
      <c r="K6873" s="63">
        <v>-8.3951799999999993E-2</v>
      </c>
      <c r="L6873" s="63">
        <v>-2.4664999999999999E-2</v>
      </c>
      <c r="M6873" s="63">
        <v>6.0935799999999998E-2</v>
      </c>
      <c r="N6873" s="63">
        <v>67</v>
      </c>
      <c r="O6873" s="63">
        <v>0.1130564</v>
      </c>
      <c r="P6873" s="63">
        <v>11</v>
      </c>
      <c r="Q6873" s="63">
        <v>1.2781749580960001E-2</v>
      </c>
    </row>
    <row r="6874" spans="1:17">
      <c r="A6874" s="63" t="s">
        <v>79</v>
      </c>
      <c r="B6874" s="63" t="s">
        <v>58</v>
      </c>
      <c r="C6874" s="63" t="s">
        <v>56</v>
      </c>
      <c r="D6874" s="63">
        <v>9</v>
      </c>
      <c r="E6874" s="63">
        <v>1.654406</v>
      </c>
      <c r="F6874" s="63">
        <v>1.7277400000000001</v>
      </c>
      <c r="G6874" s="63">
        <v>7.3333499999999996E-2</v>
      </c>
      <c r="H6874" s="63">
        <v>39.686599999999999</v>
      </c>
      <c r="I6874" s="63">
        <v>-7.1554099999999995E-2</v>
      </c>
      <c r="J6874" s="63">
        <v>1.4046700000000001E-2</v>
      </c>
      <c r="K6874" s="63">
        <v>7.3333499999999996E-2</v>
      </c>
      <c r="L6874" s="63">
        <v>0.1326203</v>
      </c>
      <c r="M6874" s="63">
        <v>0.2182211</v>
      </c>
      <c r="N6874" s="63">
        <v>67</v>
      </c>
      <c r="O6874" s="63">
        <v>0.1130564</v>
      </c>
      <c r="P6874" s="63">
        <v>11</v>
      </c>
      <c r="Q6874" s="63">
        <v>1.2781749580960001E-2</v>
      </c>
    </row>
    <row r="6875" spans="1:17">
      <c r="A6875" s="63" t="s">
        <v>79</v>
      </c>
      <c r="B6875" s="63" t="s">
        <v>58</v>
      </c>
      <c r="C6875" s="63" t="s">
        <v>56</v>
      </c>
      <c r="D6875" s="63">
        <v>10</v>
      </c>
      <c r="E6875" s="63">
        <v>1.5840460000000001</v>
      </c>
      <c r="F6875" s="63">
        <v>1.66029</v>
      </c>
      <c r="G6875" s="63">
        <v>7.62438E-2</v>
      </c>
      <c r="H6875" s="63">
        <v>45.156700000000001</v>
      </c>
      <c r="I6875" s="63">
        <v>-6.8643800000000005E-2</v>
      </c>
      <c r="J6875" s="63">
        <v>1.69569E-2</v>
      </c>
      <c r="K6875" s="63">
        <v>7.62438E-2</v>
      </c>
      <c r="L6875" s="63">
        <v>0.1355306</v>
      </c>
      <c r="M6875" s="63">
        <v>0.22113140000000001</v>
      </c>
      <c r="N6875" s="63">
        <v>67</v>
      </c>
      <c r="O6875" s="63">
        <v>0.1130564</v>
      </c>
      <c r="P6875" s="63">
        <v>11</v>
      </c>
      <c r="Q6875" s="63">
        <v>1.2781749580960001E-2</v>
      </c>
    </row>
    <row r="6876" spans="1:17">
      <c r="A6876" s="63" t="s">
        <v>79</v>
      </c>
      <c r="B6876" s="63" t="s">
        <v>58</v>
      </c>
      <c r="C6876" s="63" t="s">
        <v>56</v>
      </c>
      <c r="D6876" s="63">
        <v>11</v>
      </c>
      <c r="E6876" s="63">
        <v>1.467406</v>
      </c>
      <c r="F6876" s="63">
        <v>1.622017</v>
      </c>
      <c r="G6876" s="63">
        <v>0.15461030000000001</v>
      </c>
      <c r="H6876" s="63">
        <v>51.111899999999999</v>
      </c>
      <c r="I6876" s="63">
        <v>9.7227000000000008E-3</v>
      </c>
      <c r="J6876" s="63">
        <v>9.5323400000000003E-2</v>
      </c>
      <c r="K6876" s="63">
        <v>0.15461030000000001</v>
      </c>
      <c r="L6876" s="63">
        <v>0.21389710000000001</v>
      </c>
      <c r="M6876" s="63">
        <v>0.29949789999999998</v>
      </c>
      <c r="N6876" s="63">
        <v>67</v>
      </c>
      <c r="O6876" s="63">
        <v>0.1130564</v>
      </c>
      <c r="P6876" s="63">
        <v>11</v>
      </c>
      <c r="Q6876" s="63">
        <v>1.2781749580960001E-2</v>
      </c>
    </row>
    <row r="6877" spans="1:17">
      <c r="A6877" s="63" t="s">
        <v>79</v>
      </c>
      <c r="B6877" s="63" t="s">
        <v>58</v>
      </c>
      <c r="C6877" s="63" t="s">
        <v>56</v>
      </c>
      <c r="D6877" s="63">
        <v>12</v>
      </c>
      <c r="E6877" s="63">
        <v>1.3981889999999999</v>
      </c>
      <c r="F6877" s="63">
        <v>1.5339510000000001</v>
      </c>
      <c r="G6877" s="63">
        <v>0.13576160000000001</v>
      </c>
      <c r="H6877" s="63">
        <v>53.604500000000002</v>
      </c>
      <c r="I6877" s="63">
        <v>-9.1260000000000004E-3</v>
      </c>
      <c r="J6877" s="63">
        <v>7.6474799999999996E-2</v>
      </c>
      <c r="K6877" s="63">
        <v>0.13576160000000001</v>
      </c>
      <c r="L6877" s="63">
        <v>0.19504850000000001</v>
      </c>
      <c r="M6877" s="63">
        <v>0.28064919999999999</v>
      </c>
      <c r="N6877" s="63">
        <v>67</v>
      </c>
      <c r="O6877" s="63">
        <v>0.1130564</v>
      </c>
      <c r="P6877" s="63">
        <v>11</v>
      </c>
      <c r="Q6877" s="63">
        <v>1.2781749580960001E-2</v>
      </c>
    </row>
    <row r="6878" spans="1:17">
      <c r="A6878" s="63" t="s">
        <v>79</v>
      </c>
      <c r="B6878" s="63" t="s">
        <v>58</v>
      </c>
      <c r="C6878" s="63" t="s">
        <v>56</v>
      </c>
      <c r="D6878" s="63">
        <v>13</v>
      </c>
      <c r="E6878" s="63">
        <v>1.244211</v>
      </c>
      <c r="F6878" s="63">
        <v>1.4953730000000001</v>
      </c>
      <c r="G6878" s="63">
        <v>0.25116240000000001</v>
      </c>
      <c r="H6878" s="63">
        <v>55.597000000000001</v>
      </c>
      <c r="I6878" s="63">
        <v>0.1062748</v>
      </c>
      <c r="J6878" s="63">
        <v>0.19187560000000001</v>
      </c>
      <c r="K6878" s="63">
        <v>0.25116240000000001</v>
      </c>
      <c r="L6878" s="63">
        <v>0.31044919999999998</v>
      </c>
      <c r="M6878" s="63">
        <v>0.39605000000000001</v>
      </c>
      <c r="N6878" s="63">
        <v>67</v>
      </c>
      <c r="O6878" s="63">
        <v>0.1130564</v>
      </c>
      <c r="P6878" s="63">
        <v>11</v>
      </c>
      <c r="Q6878" s="63">
        <v>1.2781749580960001E-2</v>
      </c>
    </row>
    <row r="6879" spans="1:17">
      <c r="A6879" s="63" t="s">
        <v>79</v>
      </c>
      <c r="B6879" s="63" t="s">
        <v>58</v>
      </c>
      <c r="C6879" s="63" t="s">
        <v>56</v>
      </c>
      <c r="D6879" s="63">
        <v>14</v>
      </c>
      <c r="E6879" s="63">
        <v>1.123634</v>
      </c>
      <c r="F6879" s="63">
        <v>1.4133290000000001</v>
      </c>
      <c r="G6879" s="63">
        <v>0.2896956</v>
      </c>
      <c r="H6879" s="63">
        <v>57.097000000000001</v>
      </c>
      <c r="I6879" s="63">
        <v>0.14480799999999999</v>
      </c>
      <c r="J6879" s="63">
        <v>0.2304088</v>
      </c>
      <c r="K6879" s="63">
        <v>0.2896956</v>
      </c>
      <c r="L6879" s="63">
        <v>0.34898249999999997</v>
      </c>
      <c r="M6879" s="63">
        <v>0.4345832</v>
      </c>
      <c r="N6879" s="63">
        <v>67</v>
      </c>
      <c r="O6879" s="63">
        <v>0.1130564</v>
      </c>
      <c r="P6879" s="63">
        <v>11</v>
      </c>
      <c r="Q6879" s="63">
        <v>1.2781749580960001E-2</v>
      </c>
    </row>
    <row r="6880" spans="1:17">
      <c r="A6880" s="63" t="s">
        <v>79</v>
      </c>
      <c r="B6880" s="63" t="s">
        <v>58</v>
      </c>
      <c r="C6880" s="63" t="s">
        <v>56</v>
      </c>
      <c r="D6880" s="63">
        <v>15</v>
      </c>
      <c r="E6880" s="63">
        <v>1.085672</v>
      </c>
      <c r="F6880" s="63">
        <v>1.3407819999999999</v>
      </c>
      <c r="G6880" s="63">
        <v>0.25511</v>
      </c>
      <c r="H6880" s="63">
        <v>57.582099999999997</v>
      </c>
      <c r="I6880" s="63">
        <v>0.1102224</v>
      </c>
      <c r="J6880" s="63">
        <v>0.1958232</v>
      </c>
      <c r="K6880" s="63">
        <v>0.25511</v>
      </c>
      <c r="L6880" s="63">
        <v>0.31439689999999998</v>
      </c>
      <c r="M6880" s="63">
        <v>0.39999760000000001</v>
      </c>
      <c r="N6880" s="63">
        <v>67</v>
      </c>
      <c r="O6880" s="63">
        <v>0.1130564</v>
      </c>
      <c r="P6880" s="63">
        <v>11</v>
      </c>
      <c r="Q6880" s="63">
        <v>1.2781749580960001E-2</v>
      </c>
    </row>
    <row r="6881" spans="1:17">
      <c r="A6881" s="63" t="s">
        <v>79</v>
      </c>
      <c r="B6881" s="63" t="s">
        <v>58</v>
      </c>
      <c r="C6881" s="63" t="s">
        <v>56</v>
      </c>
      <c r="D6881" s="63">
        <v>16</v>
      </c>
      <c r="E6881" s="63">
        <v>1.12279</v>
      </c>
      <c r="F6881" s="63">
        <v>1.340303</v>
      </c>
      <c r="G6881" s="63">
        <v>0.21751319999999999</v>
      </c>
      <c r="H6881" s="63">
        <v>56.552199999999999</v>
      </c>
      <c r="I6881" s="63">
        <v>7.2625599999999998E-2</v>
      </c>
      <c r="J6881" s="63">
        <v>0.15822639999999999</v>
      </c>
      <c r="K6881" s="63">
        <v>0.21751319999999999</v>
      </c>
      <c r="L6881" s="63">
        <v>0.27679999999999999</v>
      </c>
      <c r="M6881" s="63">
        <v>0.36240080000000002</v>
      </c>
      <c r="N6881" s="63">
        <v>67</v>
      </c>
      <c r="O6881" s="63">
        <v>0.1130564</v>
      </c>
      <c r="P6881" s="63">
        <v>11</v>
      </c>
      <c r="Q6881" s="63">
        <v>1.2781749580960001E-2</v>
      </c>
    </row>
    <row r="6882" spans="1:17">
      <c r="A6882" s="63" t="s">
        <v>79</v>
      </c>
      <c r="B6882" s="63" t="s">
        <v>58</v>
      </c>
      <c r="C6882" s="63" t="s">
        <v>56</v>
      </c>
      <c r="D6882" s="63">
        <v>17</v>
      </c>
      <c r="E6882" s="63">
        <v>1.2398750000000001</v>
      </c>
      <c r="F6882" s="63">
        <v>1.4256930000000001</v>
      </c>
      <c r="G6882" s="63">
        <v>0.18581739999999999</v>
      </c>
      <c r="H6882" s="63">
        <v>54.037300000000002</v>
      </c>
      <c r="I6882" s="63">
        <v>4.0929800000000002E-2</v>
      </c>
      <c r="J6882" s="63">
        <v>0.12653049999999999</v>
      </c>
      <c r="K6882" s="63">
        <v>0.18581739999999999</v>
      </c>
      <c r="L6882" s="63">
        <v>0.24510419999999999</v>
      </c>
      <c r="M6882" s="63">
        <v>0.33070500000000003</v>
      </c>
      <c r="N6882" s="63">
        <v>67</v>
      </c>
      <c r="O6882" s="63">
        <v>0.1130564</v>
      </c>
      <c r="P6882" s="63">
        <v>11</v>
      </c>
      <c r="Q6882" s="63">
        <v>1.2781749580960001E-2</v>
      </c>
    </row>
    <row r="6883" spans="1:17">
      <c r="A6883" s="63" t="s">
        <v>79</v>
      </c>
      <c r="B6883" s="63" t="s">
        <v>58</v>
      </c>
      <c r="C6883" s="63" t="s">
        <v>56</v>
      </c>
      <c r="D6883" s="63">
        <v>18</v>
      </c>
      <c r="E6883" s="63">
        <v>1.623119</v>
      </c>
      <c r="F6883" s="63">
        <v>1.7021710000000001</v>
      </c>
      <c r="G6883" s="63">
        <v>7.9052600000000001E-2</v>
      </c>
      <c r="H6883" s="63">
        <v>49.552199999999999</v>
      </c>
      <c r="I6883" s="63">
        <v>-6.5835000000000005E-2</v>
      </c>
      <c r="J6883" s="63">
        <v>1.9765700000000001E-2</v>
      </c>
      <c r="K6883" s="63">
        <v>7.9052600000000001E-2</v>
      </c>
      <c r="L6883" s="63">
        <v>0.1383394</v>
      </c>
      <c r="M6883" s="63">
        <v>0.22394020000000001</v>
      </c>
      <c r="N6883" s="63">
        <v>67</v>
      </c>
      <c r="O6883" s="63">
        <v>0.1130564</v>
      </c>
      <c r="P6883" s="63">
        <v>11</v>
      </c>
      <c r="Q6883" s="63">
        <v>1.2781749580960001E-2</v>
      </c>
    </row>
    <row r="6884" spans="1:17">
      <c r="A6884" s="63" t="s">
        <v>79</v>
      </c>
      <c r="B6884" s="63" t="s">
        <v>58</v>
      </c>
      <c r="C6884" s="63" t="s">
        <v>56</v>
      </c>
      <c r="D6884" s="63">
        <v>19</v>
      </c>
      <c r="E6884" s="63">
        <v>1.892612</v>
      </c>
      <c r="F6884" s="63">
        <v>1.827844</v>
      </c>
      <c r="G6884" s="63">
        <v>-6.4768199999999998E-2</v>
      </c>
      <c r="H6884" s="63">
        <v>46.5672</v>
      </c>
      <c r="I6884" s="63">
        <v>-0.2096558</v>
      </c>
      <c r="J6884" s="63">
        <v>-0.124055</v>
      </c>
      <c r="K6884" s="63">
        <v>-6.4768199999999998E-2</v>
      </c>
      <c r="L6884" s="63">
        <v>-5.4814E-3</v>
      </c>
      <c r="M6884" s="63">
        <v>8.0119399999999993E-2</v>
      </c>
      <c r="N6884" s="63">
        <v>67</v>
      </c>
      <c r="O6884" s="63">
        <v>0.1130564</v>
      </c>
      <c r="P6884" s="63">
        <v>11</v>
      </c>
      <c r="Q6884" s="63">
        <v>1.2781749580960001E-2</v>
      </c>
    </row>
    <row r="6885" spans="1:17">
      <c r="A6885" s="63" t="s">
        <v>79</v>
      </c>
      <c r="B6885" s="63" t="s">
        <v>58</v>
      </c>
      <c r="C6885" s="63" t="s">
        <v>56</v>
      </c>
      <c r="D6885" s="63">
        <v>20</v>
      </c>
      <c r="E6885" s="63">
        <v>1.917756</v>
      </c>
      <c r="F6885" s="63">
        <v>1.8025880000000001</v>
      </c>
      <c r="G6885" s="63">
        <v>-0.1151682</v>
      </c>
      <c r="H6885" s="63">
        <v>43.582099999999997</v>
      </c>
      <c r="I6885" s="63">
        <v>-0.2600558</v>
      </c>
      <c r="J6885" s="63">
        <v>-0.174455</v>
      </c>
      <c r="K6885" s="63">
        <v>-0.1151682</v>
      </c>
      <c r="L6885" s="63">
        <v>-5.5881399999999998E-2</v>
      </c>
      <c r="M6885" s="63">
        <v>2.97194E-2</v>
      </c>
      <c r="N6885" s="63">
        <v>67</v>
      </c>
      <c r="O6885" s="63">
        <v>0.1130564</v>
      </c>
      <c r="P6885" s="63">
        <v>11</v>
      </c>
      <c r="Q6885" s="63">
        <v>1.2781749580960001E-2</v>
      </c>
    </row>
    <row r="6886" spans="1:17">
      <c r="A6886" s="63" t="s">
        <v>79</v>
      </c>
      <c r="B6886" s="63" t="s">
        <v>58</v>
      </c>
      <c r="C6886" s="63" t="s">
        <v>56</v>
      </c>
      <c r="D6886" s="63">
        <v>21</v>
      </c>
      <c r="E6886" s="63">
        <v>1.8997820000000001</v>
      </c>
      <c r="F6886" s="63">
        <v>1.7519229999999999</v>
      </c>
      <c r="G6886" s="63">
        <v>-0.14785860000000001</v>
      </c>
      <c r="H6886" s="63">
        <v>41.074599999999997</v>
      </c>
      <c r="I6886" s="63">
        <v>-0.29274620000000001</v>
      </c>
      <c r="J6886" s="63">
        <v>-0.20714550000000001</v>
      </c>
      <c r="K6886" s="63">
        <v>-0.14785860000000001</v>
      </c>
      <c r="L6886" s="63">
        <v>-8.8571800000000006E-2</v>
      </c>
      <c r="M6886" s="63">
        <v>-2.9710000000000001E-3</v>
      </c>
      <c r="N6886" s="63">
        <v>67</v>
      </c>
      <c r="O6886" s="63">
        <v>0.1130564</v>
      </c>
      <c r="P6886" s="63">
        <v>11</v>
      </c>
      <c r="Q6886" s="63">
        <v>1.2781749580960001E-2</v>
      </c>
    </row>
    <row r="6887" spans="1:17">
      <c r="A6887" s="63" t="s">
        <v>79</v>
      </c>
      <c r="B6887" s="63" t="s">
        <v>58</v>
      </c>
      <c r="C6887" s="63" t="s">
        <v>56</v>
      </c>
      <c r="D6887" s="63">
        <v>22</v>
      </c>
      <c r="E6887" s="63">
        <v>1.730129</v>
      </c>
      <c r="F6887" s="63">
        <v>1.5818430000000001</v>
      </c>
      <c r="G6887" s="63">
        <v>-0.14828649999999999</v>
      </c>
      <c r="H6887" s="63">
        <v>40.089599999999997</v>
      </c>
      <c r="I6887" s="63">
        <v>-0.29317409999999999</v>
      </c>
      <c r="J6887" s="63">
        <v>-0.20757329999999999</v>
      </c>
      <c r="K6887" s="63">
        <v>-0.14828649999999999</v>
      </c>
      <c r="L6887" s="63">
        <v>-8.8999599999999998E-2</v>
      </c>
      <c r="M6887" s="63">
        <v>-3.3988999999999998E-3</v>
      </c>
      <c r="N6887" s="63">
        <v>67</v>
      </c>
      <c r="O6887" s="63">
        <v>0.1130564</v>
      </c>
      <c r="P6887" s="63">
        <v>11</v>
      </c>
      <c r="Q6887" s="63">
        <v>1.2781749580960001E-2</v>
      </c>
    </row>
    <row r="6888" spans="1:17">
      <c r="A6888" s="63" t="s">
        <v>79</v>
      </c>
      <c r="B6888" s="63" t="s">
        <v>58</v>
      </c>
      <c r="C6888" s="63" t="s">
        <v>56</v>
      </c>
      <c r="D6888" s="63">
        <v>23</v>
      </c>
      <c r="E6888" s="63">
        <v>1.4889410000000001</v>
      </c>
      <c r="F6888" s="63">
        <v>1.3487629999999999</v>
      </c>
      <c r="G6888" s="63">
        <v>-0.14017830000000001</v>
      </c>
      <c r="H6888" s="63">
        <v>39.082099999999997</v>
      </c>
      <c r="I6888" s="63">
        <v>-0.28506589999999998</v>
      </c>
      <c r="J6888" s="63">
        <v>-0.19946520000000001</v>
      </c>
      <c r="K6888" s="63">
        <v>-0.14017830000000001</v>
      </c>
      <c r="L6888" s="63">
        <v>-8.0891500000000005E-2</v>
      </c>
      <c r="M6888" s="63">
        <v>4.7092999999999996E-3</v>
      </c>
      <c r="N6888" s="63">
        <v>67</v>
      </c>
      <c r="O6888" s="63">
        <v>0.1130564</v>
      </c>
      <c r="P6888" s="63">
        <v>11</v>
      </c>
      <c r="Q6888" s="63">
        <v>1.2781749580960001E-2</v>
      </c>
    </row>
    <row r="6889" spans="1:17">
      <c r="A6889" s="63" t="s">
        <v>79</v>
      </c>
      <c r="B6889" s="63" t="s">
        <v>58</v>
      </c>
      <c r="C6889" s="63" t="s">
        <v>56</v>
      </c>
      <c r="D6889" s="63">
        <v>24</v>
      </c>
      <c r="E6889" s="63">
        <v>1.2161500000000001</v>
      </c>
      <c r="F6889" s="63">
        <v>1.0740590000000001</v>
      </c>
      <c r="G6889" s="63">
        <v>-0.14209150000000001</v>
      </c>
      <c r="H6889" s="63">
        <v>38.082099999999997</v>
      </c>
      <c r="I6889" s="63">
        <v>-0.28697909999999999</v>
      </c>
      <c r="J6889" s="63">
        <v>-0.20137830000000001</v>
      </c>
      <c r="K6889" s="63">
        <v>-0.14209150000000001</v>
      </c>
      <c r="L6889" s="63">
        <v>-8.2804699999999995E-2</v>
      </c>
      <c r="M6889" s="63">
        <v>2.7961000000000001E-3</v>
      </c>
      <c r="N6889" s="63">
        <v>67</v>
      </c>
      <c r="O6889" s="63">
        <v>0.1130564</v>
      </c>
      <c r="P6889" s="63">
        <v>11</v>
      </c>
      <c r="Q6889" s="63">
        <v>1.2781749580960001E-2</v>
      </c>
    </row>
    <row r="6890" spans="1:17">
      <c r="A6890" s="63" t="s">
        <v>79</v>
      </c>
      <c r="B6890" s="63" t="s">
        <v>58</v>
      </c>
      <c r="C6890" s="63" t="s">
        <v>57</v>
      </c>
      <c r="D6890" s="63">
        <v>1</v>
      </c>
      <c r="E6890" s="63">
        <v>1.2003459999999999</v>
      </c>
      <c r="F6890" s="63">
        <v>1.055442</v>
      </c>
      <c r="G6890" s="63">
        <v>-0.1449038</v>
      </c>
      <c r="H6890" s="63">
        <v>36.052199999999999</v>
      </c>
      <c r="I6890" s="63">
        <v>-0.28979139999999998</v>
      </c>
      <c r="J6890" s="63">
        <v>-0.2041906</v>
      </c>
      <c r="K6890" s="63">
        <v>-0.1449038</v>
      </c>
      <c r="L6890" s="63">
        <v>-8.5616899999999996E-2</v>
      </c>
      <c r="M6890" s="63">
        <v>-1.6200000000000001E-5</v>
      </c>
      <c r="N6890" s="63">
        <v>67</v>
      </c>
      <c r="O6890" s="63">
        <v>0.1130564</v>
      </c>
      <c r="P6890" s="63">
        <v>12</v>
      </c>
      <c r="Q6890" s="63">
        <v>1.2781749580960001E-2</v>
      </c>
    </row>
    <row r="6891" spans="1:17">
      <c r="A6891" s="63" t="s">
        <v>79</v>
      </c>
      <c r="B6891" s="63" t="s">
        <v>58</v>
      </c>
      <c r="C6891" s="63" t="s">
        <v>57</v>
      </c>
      <c r="D6891" s="63">
        <v>2</v>
      </c>
      <c r="E6891" s="63">
        <v>1.1315759999999999</v>
      </c>
      <c r="F6891" s="63">
        <v>0.97076050000000003</v>
      </c>
      <c r="G6891" s="63">
        <v>-0.16081580000000001</v>
      </c>
      <c r="H6891" s="63">
        <v>36.059699999999999</v>
      </c>
      <c r="I6891" s="63">
        <v>-0.30570340000000001</v>
      </c>
      <c r="J6891" s="63">
        <v>-0.22010270000000001</v>
      </c>
      <c r="K6891" s="63">
        <v>-0.16081580000000001</v>
      </c>
      <c r="L6891" s="63">
        <v>-0.10152899999999999</v>
      </c>
      <c r="M6891" s="63">
        <v>-1.59282E-2</v>
      </c>
      <c r="N6891" s="63">
        <v>67</v>
      </c>
      <c r="O6891" s="63">
        <v>0.1130564</v>
      </c>
      <c r="P6891" s="63">
        <v>12</v>
      </c>
      <c r="Q6891" s="63">
        <v>1.2781749580960001E-2</v>
      </c>
    </row>
    <row r="6892" spans="1:17">
      <c r="A6892" s="63" t="s">
        <v>79</v>
      </c>
      <c r="B6892" s="63" t="s">
        <v>58</v>
      </c>
      <c r="C6892" s="63" t="s">
        <v>57</v>
      </c>
      <c r="D6892" s="63">
        <v>3</v>
      </c>
      <c r="E6892" s="63">
        <v>1.131149</v>
      </c>
      <c r="F6892" s="63">
        <v>0.97475239999999996</v>
      </c>
      <c r="G6892" s="63">
        <v>-0.15639639999999999</v>
      </c>
      <c r="H6892" s="63">
        <v>36.059699999999999</v>
      </c>
      <c r="I6892" s="63">
        <v>-0.301284</v>
      </c>
      <c r="J6892" s="63">
        <v>-0.21568329999999999</v>
      </c>
      <c r="K6892" s="63">
        <v>-0.15639639999999999</v>
      </c>
      <c r="L6892" s="63">
        <v>-9.7109600000000004E-2</v>
      </c>
      <c r="M6892" s="63">
        <v>-1.1508900000000001E-2</v>
      </c>
      <c r="N6892" s="63">
        <v>67</v>
      </c>
      <c r="O6892" s="63">
        <v>0.1130564</v>
      </c>
      <c r="P6892" s="63">
        <v>12</v>
      </c>
      <c r="Q6892" s="63">
        <v>1.2781749580960001E-2</v>
      </c>
    </row>
    <row r="6893" spans="1:17">
      <c r="A6893" s="63" t="s">
        <v>79</v>
      </c>
      <c r="B6893" s="63" t="s">
        <v>58</v>
      </c>
      <c r="C6893" s="63" t="s">
        <v>57</v>
      </c>
      <c r="D6893" s="63">
        <v>4</v>
      </c>
      <c r="E6893" s="63">
        <v>1.134806</v>
      </c>
      <c r="F6893" s="63">
        <v>0.97695569999999998</v>
      </c>
      <c r="G6893" s="63">
        <v>-0.1578503</v>
      </c>
      <c r="H6893" s="63">
        <v>36.052199999999999</v>
      </c>
      <c r="I6893" s="63">
        <v>-0.3027379</v>
      </c>
      <c r="J6893" s="63">
        <v>-0.2171371</v>
      </c>
      <c r="K6893" s="63">
        <v>-0.1578503</v>
      </c>
      <c r="L6893" s="63">
        <v>-9.8563399999999995E-2</v>
      </c>
      <c r="M6893" s="63">
        <v>-1.2962700000000001E-2</v>
      </c>
      <c r="N6893" s="63">
        <v>67</v>
      </c>
      <c r="O6893" s="63">
        <v>0.1130564</v>
      </c>
      <c r="P6893" s="63">
        <v>12</v>
      </c>
      <c r="Q6893" s="63">
        <v>1.2781749580960001E-2</v>
      </c>
    </row>
    <row r="6894" spans="1:17">
      <c r="A6894" s="63" t="s">
        <v>79</v>
      </c>
      <c r="B6894" s="63" t="s">
        <v>58</v>
      </c>
      <c r="C6894" s="63" t="s">
        <v>57</v>
      </c>
      <c r="D6894" s="63">
        <v>5</v>
      </c>
      <c r="E6894" s="63">
        <v>1.172363</v>
      </c>
      <c r="F6894" s="63">
        <v>1.0152699999999999</v>
      </c>
      <c r="G6894" s="63">
        <v>-0.1570928</v>
      </c>
      <c r="H6894" s="63">
        <v>37.537300000000002</v>
      </c>
      <c r="I6894" s="63">
        <v>-0.30198039999999998</v>
      </c>
      <c r="J6894" s="63">
        <v>-0.21637960000000001</v>
      </c>
      <c r="K6894" s="63">
        <v>-0.1570928</v>
      </c>
      <c r="L6894" s="63">
        <v>-9.7806000000000004E-2</v>
      </c>
      <c r="M6894" s="63">
        <v>-1.2205199999999999E-2</v>
      </c>
      <c r="N6894" s="63">
        <v>67</v>
      </c>
      <c r="O6894" s="63">
        <v>0.1130564</v>
      </c>
      <c r="P6894" s="63">
        <v>12</v>
      </c>
      <c r="Q6894" s="63">
        <v>1.2781749580960001E-2</v>
      </c>
    </row>
    <row r="6895" spans="1:17">
      <c r="A6895" s="63" t="s">
        <v>79</v>
      </c>
      <c r="B6895" s="63" t="s">
        <v>58</v>
      </c>
      <c r="C6895" s="63" t="s">
        <v>57</v>
      </c>
      <c r="D6895" s="63">
        <v>6</v>
      </c>
      <c r="E6895" s="63">
        <v>1.3374919999999999</v>
      </c>
      <c r="F6895" s="63">
        <v>1.102255</v>
      </c>
      <c r="G6895" s="63">
        <v>-0.23523769999999999</v>
      </c>
      <c r="H6895" s="63">
        <v>38.522399999999998</v>
      </c>
      <c r="I6895" s="63">
        <v>-0.3801253</v>
      </c>
      <c r="J6895" s="63">
        <v>-0.29452460000000003</v>
      </c>
      <c r="K6895" s="63">
        <v>-0.23523769999999999</v>
      </c>
      <c r="L6895" s="63">
        <v>-0.17595089999999999</v>
      </c>
      <c r="M6895" s="63">
        <v>-9.0350100000000003E-2</v>
      </c>
      <c r="N6895" s="63">
        <v>67</v>
      </c>
      <c r="O6895" s="63">
        <v>0.1130564</v>
      </c>
      <c r="P6895" s="63">
        <v>12</v>
      </c>
      <c r="Q6895" s="63">
        <v>1.2781749580960001E-2</v>
      </c>
    </row>
    <row r="6896" spans="1:17">
      <c r="A6896" s="63" t="s">
        <v>79</v>
      </c>
      <c r="B6896" s="63" t="s">
        <v>58</v>
      </c>
      <c r="C6896" s="63" t="s">
        <v>57</v>
      </c>
      <c r="D6896" s="63">
        <v>7</v>
      </c>
      <c r="E6896" s="63">
        <v>1.6819139999999999</v>
      </c>
      <c r="F6896" s="63">
        <v>1.482737</v>
      </c>
      <c r="G6896" s="63">
        <v>-0.19917679999999999</v>
      </c>
      <c r="H6896" s="63">
        <v>39.029899999999998</v>
      </c>
      <c r="I6896" s="63">
        <v>-0.34406439999999999</v>
      </c>
      <c r="J6896" s="63">
        <v>-0.25846360000000002</v>
      </c>
      <c r="K6896" s="63">
        <v>-0.19917679999999999</v>
      </c>
      <c r="L6896" s="63">
        <v>-0.13988999999999999</v>
      </c>
      <c r="M6896" s="63">
        <v>-5.4289200000000003E-2</v>
      </c>
      <c r="N6896" s="63">
        <v>67</v>
      </c>
      <c r="O6896" s="63">
        <v>0.1130564</v>
      </c>
      <c r="P6896" s="63">
        <v>12</v>
      </c>
      <c r="Q6896" s="63">
        <v>1.2781749580960001E-2</v>
      </c>
    </row>
    <row r="6897" spans="1:17">
      <c r="A6897" s="63" t="s">
        <v>79</v>
      </c>
      <c r="B6897" s="63" t="s">
        <v>58</v>
      </c>
      <c r="C6897" s="63" t="s">
        <v>57</v>
      </c>
      <c r="D6897" s="63">
        <v>8</v>
      </c>
      <c r="E6897" s="63">
        <v>1.8950940000000001</v>
      </c>
      <c r="F6897" s="63">
        <v>1.8111429999999999</v>
      </c>
      <c r="G6897" s="63">
        <v>-8.3951799999999993E-2</v>
      </c>
      <c r="H6897" s="63">
        <v>39.537300000000002</v>
      </c>
      <c r="I6897" s="63">
        <v>-0.2288394</v>
      </c>
      <c r="J6897" s="63">
        <v>-0.1432387</v>
      </c>
      <c r="K6897" s="63">
        <v>-8.3951799999999993E-2</v>
      </c>
      <c r="L6897" s="63">
        <v>-2.4664999999999999E-2</v>
      </c>
      <c r="M6897" s="63">
        <v>6.0935799999999998E-2</v>
      </c>
      <c r="N6897" s="63">
        <v>67</v>
      </c>
      <c r="O6897" s="63">
        <v>0.1130564</v>
      </c>
      <c r="P6897" s="63">
        <v>12</v>
      </c>
      <c r="Q6897" s="63">
        <v>1.2781749580960001E-2</v>
      </c>
    </row>
    <row r="6898" spans="1:17">
      <c r="A6898" s="63" t="s">
        <v>79</v>
      </c>
      <c r="B6898" s="63" t="s">
        <v>58</v>
      </c>
      <c r="C6898" s="63" t="s">
        <v>57</v>
      </c>
      <c r="D6898" s="63">
        <v>9</v>
      </c>
      <c r="E6898" s="63">
        <v>1.8268340000000001</v>
      </c>
      <c r="F6898" s="63">
        <v>1.9001680000000001</v>
      </c>
      <c r="G6898" s="63">
        <v>7.3333499999999996E-2</v>
      </c>
      <c r="H6898" s="63">
        <v>40.029899999999998</v>
      </c>
      <c r="I6898" s="63">
        <v>-7.1554099999999995E-2</v>
      </c>
      <c r="J6898" s="63">
        <v>1.4046700000000001E-2</v>
      </c>
      <c r="K6898" s="63">
        <v>7.3333499999999996E-2</v>
      </c>
      <c r="L6898" s="63">
        <v>0.1326203</v>
      </c>
      <c r="M6898" s="63">
        <v>0.2182211</v>
      </c>
      <c r="N6898" s="63">
        <v>67</v>
      </c>
      <c r="O6898" s="63">
        <v>0.1130564</v>
      </c>
      <c r="P6898" s="63">
        <v>12</v>
      </c>
      <c r="Q6898" s="63">
        <v>1.2781749580960001E-2</v>
      </c>
    </row>
    <row r="6899" spans="1:17">
      <c r="A6899" s="63" t="s">
        <v>79</v>
      </c>
      <c r="B6899" s="63" t="s">
        <v>58</v>
      </c>
      <c r="C6899" s="63" t="s">
        <v>57</v>
      </c>
      <c r="D6899" s="63">
        <v>10</v>
      </c>
      <c r="E6899" s="63">
        <v>1.8084009999999999</v>
      </c>
      <c r="F6899" s="63">
        <v>1.8846449999999999</v>
      </c>
      <c r="G6899" s="63">
        <v>7.6243900000000003E-2</v>
      </c>
      <c r="H6899" s="63">
        <v>40.529899999999998</v>
      </c>
      <c r="I6899" s="63">
        <v>-6.8643700000000002E-2</v>
      </c>
      <c r="J6899" s="63">
        <v>1.6957E-2</v>
      </c>
      <c r="K6899" s="63">
        <v>7.6243900000000003E-2</v>
      </c>
      <c r="L6899" s="63">
        <v>0.1355307</v>
      </c>
      <c r="M6899" s="63">
        <v>0.22113150000000001</v>
      </c>
      <c r="N6899" s="63">
        <v>67</v>
      </c>
      <c r="O6899" s="63">
        <v>0.1130564</v>
      </c>
      <c r="P6899" s="63">
        <v>12</v>
      </c>
      <c r="Q6899" s="63">
        <v>1.2781749580960001E-2</v>
      </c>
    </row>
    <row r="6900" spans="1:17">
      <c r="A6900" s="63" t="s">
        <v>79</v>
      </c>
      <c r="B6900" s="63" t="s">
        <v>58</v>
      </c>
      <c r="C6900" s="63" t="s">
        <v>57</v>
      </c>
      <c r="D6900" s="63">
        <v>11</v>
      </c>
      <c r="E6900" s="63">
        <v>1.727884</v>
      </c>
      <c r="F6900" s="63">
        <v>1.8824939999999999</v>
      </c>
      <c r="G6900" s="63">
        <v>0.15461030000000001</v>
      </c>
      <c r="H6900" s="63">
        <v>41.037300000000002</v>
      </c>
      <c r="I6900" s="63">
        <v>9.7227000000000008E-3</v>
      </c>
      <c r="J6900" s="63">
        <v>9.5323400000000003E-2</v>
      </c>
      <c r="K6900" s="63">
        <v>0.15461030000000001</v>
      </c>
      <c r="L6900" s="63">
        <v>0.21389710000000001</v>
      </c>
      <c r="M6900" s="63">
        <v>0.29949789999999998</v>
      </c>
      <c r="N6900" s="63">
        <v>67</v>
      </c>
      <c r="O6900" s="63">
        <v>0.1130564</v>
      </c>
      <c r="P6900" s="63">
        <v>12</v>
      </c>
      <c r="Q6900" s="63">
        <v>1.2781749580960001E-2</v>
      </c>
    </row>
    <row r="6901" spans="1:17">
      <c r="A6901" s="63" t="s">
        <v>79</v>
      </c>
      <c r="B6901" s="63" t="s">
        <v>58</v>
      </c>
      <c r="C6901" s="63" t="s">
        <v>57</v>
      </c>
      <c r="D6901" s="63">
        <v>12</v>
      </c>
      <c r="E6901" s="63">
        <v>1.7057450000000001</v>
      </c>
      <c r="F6901" s="63">
        <v>1.8415060000000001</v>
      </c>
      <c r="G6901" s="63">
        <v>0.13576160000000001</v>
      </c>
      <c r="H6901" s="63">
        <v>41.0672</v>
      </c>
      <c r="I6901" s="63">
        <v>-9.1260000000000004E-3</v>
      </c>
      <c r="J6901" s="63">
        <v>7.6474799999999996E-2</v>
      </c>
      <c r="K6901" s="63">
        <v>0.13576160000000001</v>
      </c>
      <c r="L6901" s="63">
        <v>0.19504850000000001</v>
      </c>
      <c r="M6901" s="63">
        <v>0.28064919999999999</v>
      </c>
      <c r="N6901" s="63">
        <v>67</v>
      </c>
      <c r="O6901" s="63">
        <v>0.1130564</v>
      </c>
      <c r="P6901" s="63">
        <v>12</v>
      </c>
      <c r="Q6901" s="63">
        <v>1.2781749580960001E-2</v>
      </c>
    </row>
    <row r="6902" spans="1:17">
      <c r="A6902" s="63" t="s">
        <v>79</v>
      </c>
      <c r="B6902" s="63" t="s">
        <v>58</v>
      </c>
      <c r="C6902" s="63" t="s">
        <v>57</v>
      </c>
      <c r="D6902" s="63">
        <v>13</v>
      </c>
      <c r="E6902" s="63">
        <v>1.564438</v>
      </c>
      <c r="F6902" s="63">
        <v>1.8156000000000001</v>
      </c>
      <c r="G6902" s="63">
        <v>0.25116240000000001</v>
      </c>
      <c r="H6902" s="63">
        <v>41.089599999999997</v>
      </c>
      <c r="I6902" s="63">
        <v>0.1062748</v>
      </c>
      <c r="J6902" s="63">
        <v>0.19187560000000001</v>
      </c>
      <c r="K6902" s="63">
        <v>0.25116240000000001</v>
      </c>
      <c r="L6902" s="63">
        <v>0.31044919999999998</v>
      </c>
      <c r="M6902" s="63">
        <v>0.39605000000000001</v>
      </c>
      <c r="N6902" s="63">
        <v>67</v>
      </c>
      <c r="O6902" s="63">
        <v>0.1130564</v>
      </c>
      <c r="P6902" s="63">
        <v>12</v>
      </c>
      <c r="Q6902" s="63">
        <v>1.2781749580960001E-2</v>
      </c>
    </row>
    <row r="6903" spans="1:17">
      <c r="A6903" s="63" t="s">
        <v>79</v>
      </c>
      <c r="B6903" s="63" t="s">
        <v>58</v>
      </c>
      <c r="C6903" s="63" t="s">
        <v>57</v>
      </c>
      <c r="D6903" s="63">
        <v>14</v>
      </c>
      <c r="E6903" s="63">
        <v>1.420258</v>
      </c>
      <c r="F6903" s="63">
        <v>1.7099530000000001</v>
      </c>
      <c r="G6903" s="63">
        <v>0.28969549999999999</v>
      </c>
      <c r="H6903" s="63">
        <v>41.589599999999997</v>
      </c>
      <c r="I6903" s="63">
        <v>0.14480789999999999</v>
      </c>
      <c r="J6903" s="63">
        <v>0.23040869999999999</v>
      </c>
      <c r="K6903" s="63">
        <v>0.28969549999999999</v>
      </c>
      <c r="L6903" s="63">
        <v>0.34898230000000002</v>
      </c>
      <c r="M6903" s="63">
        <v>0.4345831</v>
      </c>
      <c r="N6903" s="63">
        <v>67</v>
      </c>
      <c r="O6903" s="63">
        <v>0.1130564</v>
      </c>
      <c r="P6903" s="63">
        <v>12</v>
      </c>
      <c r="Q6903" s="63">
        <v>1.2781749580960001E-2</v>
      </c>
    </row>
    <row r="6904" spans="1:17">
      <c r="A6904" s="63" t="s">
        <v>79</v>
      </c>
      <c r="B6904" s="63" t="s">
        <v>58</v>
      </c>
      <c r="C6904" s="63" t="s">
        <v>57</v>
      </c>
      <c r="D6904" s="63">
        <v>15</v>
      </c>
      <c r="E6904" s="63">
        <v>1.4075599999999999</v>
      </c>
      <c r="F6904" s="63">
        <v>1.6626700000000001</v>
      </c>
      <c r="G6904" s="63">
        <v>0.25511</v>
      </c>
      <c r="H6904" s="63">
        <v>42.037300000000002</v>
      </c>
      <c r="I6904" s="63">
        <v>0.1102224</v>
      </c>
      <c r="J6904" s="63">
        <v>0.1958232</v>
      </c>
      <c r="K6904" s="63">
        <v>0.25511</v>
      </c>
      <c r="L6904" s="63">
        <v>0.31439689999999998</v>
      </c>
      <c r="M6904" s="63">
        <v>0.39999760000000001</v>
      </c>
      <c r="N6904" s="63">
        <v>67</v>
      </c>
      <c r="O6904" s="63">
        <v>0.1130564</v>
      </c>
      <c r="P6904" s="63">
        <v>12</v>
      </c>
      <c r="Q6904" s="63">
        <v>1.2781749580960001E-2</v>
      </c>
    </row>
    <row r="6905" spans="1:17">
      <c r="A6905" s="63" t="s">
        <v>79</v>
      </c>
      <c r="B6905" s="63" t="s">
        <v>58</v>
      </c>
      <c r="C6905" s="63" t="s">
        <v>57</v>
      </c>
      <c r="D6905" s="63">
        <v>16</v>
      </c>
      <c r="E6905" s="63">
        <v>1.479884</v>
      </c>
      <c r="F6905" s="63">
        <v>1.697397</v>
      </c>
      <c r="G6905" s="63">
        <v>0.21751329999999999</v>
      </c>
      <c r="H6905" s="63">
        <v>43.014899999999997</v>
      </c>
      <c r="I6905" s="63">
        <v>7.2625700000000001E-2</v>
      </c>
      <c r="J6905" s="63">
        <v>0.15822649999999999</v>
      </c>
      <c r="K6905" s="63">
        <v>0.21751329999999999</v>
      </c>
      <c r="L6905" s="63">
        <v>0.2768002</v>
      </c>
      <c r="M6905" s="63">
        <v>0.36240090000000003</v>
      </c>
      <c r="N6905" s="63">
        <v>67</v>
      </c>
      <c r="O6905" s="63">
        <v>0.1130564</v>
      </c>
      <c r="P6905" s="63">
        <v>12</v>
      </c>
      <c r="Q6905" s="63">
        <v>1.2781749580960001E-2</v>
      </c>
    </row>
    <row r="6906" spans="1:17">
      <c r="A6906" s="63" t="s">
        <v>79</v>
      </c>
      <c r="B6906" s="63" t="s">
        <v>58</v>
      </c>
      <c r="C6906" s="63" t="s">
        <v>57</v>
      </c>
      <c r="D6906" s="63">
        <v>17</v>
      </c>
      <c r="E6906" s="63">
        <v>1.657473</v>
      </c>
      <c r="F6906" s="63">
        <v>1.8432900000000001</v>
      </c>
      <c r="G6906" s="63">
        <v>0.18581739999999999</v>
      </c>
      <c r="H6906" s="63">
        <v>43</v>
      </c>
      <c r="I6906" s="63">
        <v>4.0929800000000002E-2</v>
      </c>
      <c r="J6906" s="63">
        <v>0.12653049999999999</v>
      </c>
      <c r="K6906" s="63">
        <v>0.18581739999999999</v>
      </c>
      <c r="L6906" s="63">
        <v>0.24510419999999999</v>
      </c>
      <c r="M6906" s="63">
        <v>0.33070500000000003</v>
      </c>
      <c r="N6906" s="63">
        <v>67</v>
      </c>
      <c r="O6906" s="63">
        <v>0.1130564</v>
      </c>
      <c r="P6906" s="63">
        <v>12</v>
      </c>
      <c r="Q6906" s="63">
        <v>1.2781749580960001E-2</v>
      </c>
    </row>
    <row r="6907" spans="1:17">
      <c r="A6907" s="63" t="s">
        <v>79</v>
      </c>
      <c r="B6907" s="63" t="s">
        <v>58</v>
      </c>
      <c r="C6907" s="63" t="s">
        <v>57</v>
      </c>
      <c r="D6907" s="63">
        <v>18</v>
      </c>
      <c r="E6907" s="63">
        <v>2.1284969999999999</v>
      </c>
      <c r="F6907" s="63">
        <v>2.2075490000000002</v>
      </c>
      <c r="G6907" s="63">
        <v>7.9052700000000004E-2</v>
      </c>
      <c r="H6907" s="63">
        <v>42.014899999999997</v>
      </c>
      <c r="I6907" s="63">
        <v>-6.5834900000000002E-2</v>
      </c>
      <c r="J6907" s="63">
        <v>1.9765899999999999E-2</v>
      </c>
      <c r="K6907" s="63">
        <v>7.9052700000000004E-2</v>
      </c>
      <c r="L6907" s="63">
        <v>0.1383395</v>
      </c>
      <c r="M6907" s="63">
        <v>0.22394030000000001</v>
      </c>
      <c r="N6907" s="63">
        <v>67</v>
      </c>
      <c r="O6907" s="63">
        <v>0.1130564</v>
      </c>
      <c r="P6907" s="63">
        <v>12</v>
      </c>
      <c r="Q6907" s="63">
        <v>1.2781749580960001E-2</v>
      </c>
    </row>
    <row r="6908" spans="1:17">
      <c r="A6908" s="63" t="s">
        <v>79</v>
      </c>
      <c r="B6908" s="63" t="s">
        <v>58</v>
      </c>
      <c r="C6908" s="63" t="s">
        <v>57</v>
      </c>
      <c r="D6908" s="63">
        <v>19</v>
      </c>
      <c r="E6908" s="63">
        <v>2.3639540000000001</v>
      </c>
      <c r="F6908" s="63">
        <v>2.2991860000000002</v>
      </c>
      <c r="G6908" s="63">
        <v>-6.4768099999999995E-2</v>
      </c>
      <c r="H6908" s="63">
        <v>42</v>
      </c>
      <c r="I6908" s="63">
        <v>-0.2096557</v>
      </c>
      <c r="J6908" s="63">
        <v>-0.1240549</v>
      </c>
      <c r="K6908" s="63">
        <v>-6.4768099999999995E-2</v>
      </c>
      <c r="L6908" s="63">
        <v>-5.4812000000000003E-3</v>
      </c>
      <c r="M6908" s="63">
        <v>8.0119499999999996E-2</v>
      </c>
      <c r="N6908" s="63">
        <v>67</v>
      </c>
      <c r="O6908" s="63">
        <v>0.1130564</v>
      </c>
      <c r="P6908" s="63">
        <v>12</v>
      </c>
      <c r="Q6908" s="63">
        <v>1.2781749580960001E-2</v>
      </c>
    </row>
    <row r="6909" spans="1:17">
      <c r="A6909" s="63" t="s">
        <v>79</v>
      </c>
      <c r="B6909" s="63" t="s">
        <v>58</v>
      </c>
      <c r="C6909" s="63" t="s">
        <v>57</v>
      </c>
      <c r="D6909" s="63">
        <v>20</v>
      </c>
      <c r="E6909" s="63">
        <v>2.3208310000000001</v>
      </c>
      <c r="F6909" s="63">
        <v>2.2056629999999999</v>
      </c>
      <c r="G6909" s="63">
        <v>-0.1151683</v>
      </c>
      <c r="H6909" s="63">
        <v>41.5075</v>
      </c>
      <c r="I6909" s="63">
        <v>-0.26005590000000001</v>
      </c>
      <c r="J6909" s="63">
        <v>-0.1744552</v>
      </c>
      <c r="K6909" s="63">
        <v>-0.1151683</v>
      </c>
      <c r="L6909" s="63">
        <v>-5.5881500000000001E-2</v>
      </c>
      <c r="M6909" s="63">
        <v>2.9719300000000001E-2</v>
      </c>
      <c r="N6909" s="63">
        <v>67</v>
      </c>
      <c r="O6909" s="63">
        <v>0.1130564</v>
      </c>
      <c r="P6909" s="63">
        <v>12</v>
      </c>
      <c r="Q6909" s="63">
        <v>1.2781749580960001E-2</v>
      </c>
    </row>
    <row r="6910" spans="1:17">
      <c r="A6910" s="63" t="s">
        <v>79</v>
      </c>
      <c r="B6910" s="63" t="s">
        <v>58</v>
      </c>
      <c r="C6910" s="63" t="s">
        <v>57</v>
      </c>
      <c r="D6910" s="63">
        <v>21</v>
      </c>
      <c r="E6910" s="63">
        <v>2.2561439999999999</v>
      </c>
      <c r="F6910" s="63">
        <v>2.1082860000000001</v>
      </c>
      <c r="G6910" s="63">
        <v>-0.14785860000000001</v>
      </c>
      <c r="H6910" s="63">
        <v>40.522399999999998</v>
      </c>
      <c r="I6910" s="63">
        <v>-0.29274620000000001</v>
      </c>
      <c r="J6910" s="63">
        <v>-0.20714550000000001</v>
      </c>
      <c r="K6910" s="63">
        <v>-0.14785860000000001</v>
      </c>
      <c r="L6910" s="63">
        <v>-8.8571800000000006E-2</v>
      </c>
      <c r="M6910" s="63">
        <v>-2.9710000000000001E-3</v>
      </c>
      <c r="N6910" s="63">
        <v>67</v>
      </c>
      <c r="O6910" s="63">
        <v>0.1130564</v>
      </c>
      <c r="P6910" s="63">
        <v>12</v>
      </c>
      <c r="Q6910" s="63">
        <v>1.2781749580960001E-2</v>
      </c>
    </row>
    <row r="6911" spans="1:17">
      <c r="A6911" s="63" t="s">
        <v>79</v>
      </c>
      <c r="B6911" s="63" t="s">
        <v>58</v>
      </c>
      <c r="C6911" s="63" t="s">
        <v>57</v>
      </c>
      <c r="D6911" s="63">
        <v>22</v>
      </c>
      <c r="E6911" s="63">
        <v>2.044168</v>
      </c>
      <c r="F6911" s="63">
        <v>1.8958820000000001</v>
      </c>
      <c r="G6911" s="63">
        <v>-0.14828649999999999</v>
      </c>
      <c r="H6911" s="63">
        <v>39.537300000000002</v>
      </c>
      <c r="I6911" s="63">
        <v>-0.29317409999999999</v>
      </c>
      <c r="J6911" s="63">
        <v>-0.20757329999999999</v>
      </c>
      <c r="K6911" s="63">
        <v>-0.14828649999999999</v>
      </c>
      <c r="L6911" s="63">
        <v>-8.8999599999999998E-2</v>
      </c>
      <c r="M6911" s="63">
        <v>-3.3988999999999998E-3</v>
      </c>
      <c r="N6911" s="63">
        <v>67</v>
      </c>
      <c r="O6911" s="63">
        <v>0.1130564</v>
      </c>
      <c r="P6911" s="63">
        <v>12</v>
      </c>
      <c r="Q6911" s="63">
        <v>1.2781749580960001E-2</v>
      </c>
    </row>
    <row r="6912" spans="1:17">
      <c r="A6912" s="63" t="s">
        <v>79</v>
      </c>
      <c r="B6912" s="63" t="s">
        <v>58</v>
      </c>
      <c r="C6912" s="63" t="s">
        <v>57</v>
      </c>
      <c r="D6912" s="63">
        <v>23</v>
      </c>
      <c r="E6912" s="63">
        <v>1.7641039999999999</v>
      </c>
      <c r="F6912" s="63">
        <v>1.623926</v>
      </c>
      <c r="G6912" s="63">
        <v>-0.14017830000000001</v>
      </c>
      <c r="H6912" s="63">
        <v>37.529899999999998</v>
      </c>
      <c r="I6912" s="63">
        <v>-0.28506589999999998</v>
      </c>
      <c r="J6912" s="63">
        <v>-0.19946520000000001</v>
      </c>
      <c r="K6912" s="63">
        <v>-0.14017830000000001</v>
      </c>
      <c r="L6912" s="63">
        <v>-8.0891500000000005E-2</v>
      </c>
      <c r="M6912" s="63">
        <v>4.7092999999999996E-3</v>
      </c>
      <c r="N6912" s="63">
        <v>67</v>
      </c>
      <c r="O6912" s="63">
        <v>0.1130564</v>
      </c>
      <c r="P6912" s="63">
        <v>12</v>
      </c>
      <c r="Q6912" s="63">
        <v>1.2781749580960001E-2</v>
      </c>
    </row>
    <row r="6913" spans="1:17">
      <c r="A6913" s="63" t="s">
        <v>79</v>
      </c>
      <c r="B6913" s="63" t="s">
        <v>58</v>
      </c>
      <c r="C6913" s="63" t="s">
        <v>57</v>
      </c>
      <c r="D6913" s="63">
        <v>24</v>
      </c>
      <c r="E6913" s="63">
        <v>1.4236740000000001</v>
      </c>
      <c r="F6913" s="63">
        <v>1.281582</v>
      </c>
      <c r="G6913" s="63">
        <v>-0.14209160000000001</v>
      </c>
      <c r="H6913" s="63">
        <v>36.037300000000002</v>
      </c>
      <c r="I6913" s="63">
        <v>-0.28697919999999999</v>
      </c>
      <c r="J6913" s="63">
        <v>-0.20137849999999999</v>
      </c>
      <c r="K6913" s="63">
        <v>-0.14209160000000001</v>
      </c>
      <c r="L6913" s="63">
        <v>-8.2804799999999998E-2</v>
      </c>
      <c r="M6913" s="63">
        <v>2.7959999999999999E-3</v>
      </c>
      <c r="N6913" s="63">
        <v>67</v>
      </c>
      <c r="O6913" s="63">
        <v>0.1130564</v>
      </c>
      <c r="P6913" s="63">
        <v>12</v>
      </c>
      <c r="Q6913" s="63">
        <v>1.2781749580960001E-2</v>
      </c>
    </row>
    <row r="6914" spans="1:17">
      <c r="A6914" s="63" t="s">
        <v>79</v>
      </c>
      <c r="B6914" s="63" t="s">
        <v>58</v>
      </c>
      <c r="C6914" s="63" t="s">
        <v>63</v>
      </c>
      <c r="D6914" s="63">
        <v>1</v>
      </c>
      <c r="E6914" s="63">
        <v>1.05786</v>
      </c>
      <c r="F6914" s="63">
        <v>0.9129562</v>
      </c>
      <c r="G6914" s="63">
        <v>-0.1449038</v>
      </c>
      <c r="H6914" s="63">
        <v>43.825499999999998</v>
      </c>
      <c r="I6914" s="63">
        <v>-0.28979139999999998</v>
      </c>
      <c r="J6914" s="63">
        <v>-0.2041906</v>
      </c>
      <c r="K6914" s="63">
        <v>-0.1449038</v>
      </c>
      <c r="L6914" s="63">
        <v>-8.5616899999999996E-2</v>
      </c>
      <c r="M6914" s="63">
        <v>-1.6200000000000001E-5</v>
      </c>
      <c r="N6914" s="63">
        <v>67</v>
      </c>
      <c r="O6914" s="63">
        <v>0.1130564</v>
      </c>
      <c r="P6914" s="63">
        <v>1</v>
      </c>
      <c r="Q6914" s="63">
        <v>1.2781749580960001E-2</v>
      </c>
    </row>
    <row r="6915" spans="1:17">
      <c r="A6915" s="63" t="s">
        <v>79</v>
      </c>
      <c r="B6915" s="63" t="s">
        <v>58</v>
      </c>
      <c r="C6915" s="63" t="s">
        <v>63</v>
      </c>
      <c r="D6915" s="63">
        <v>2</v>
      </c>
      <c r="E6915" s="63">
        <v>0.990448</v>
      </c>
      <c r="F6915" s="63">
        <v>0.82963220000000004</v>
      </c>
      <c r="G6915" s="63">
        <v>-0.16081580000000001</v>
      </c>
      <c r="H6915" s="63">
        <v>43.422499999999999</v>
      </c>
      <c r="I6915" s="63">
        <v>-0.30570340000000001</v>
      </c>
      <c r="J6915" s="63">
        <v>-0.22010260000000001</v>
      </c>
      <c r="K6915" s="63">
        <v>-0.16081580000000001</v>
      </c>
      <c r="L6915" s="63">
        <v>-0.10152890000000001</v>
      </c>
      <c r="M6915" s="63">
        <v>-1.59282E-2</v>
      </c>
      <c r="N6915" s="63">
        <v>67</v>
      </c>
      <c r="O6915" s="63">
        <v>0.1130564</v>
      </c>
      <c r="P6915" s="63">
        <v>1</v>
      </c>
      <c r="Q6915" s="63">
        <v>1.2781749580960001E-2</v>
      </c>
    </row>
    <row r="6916" spans="1:17">
      <c r="A6916" s="63" t="s">
        <v>79</v>
      </c>
      <c r="B6916" s="63" t="s">
        <v>58</v>
      </c>
      <c r="C6916" s="63" t="s">
        <v>63</v>
      </c>
      <c r="D6916" s="63">
        <v>3</v>
      </c>
      <c r="E6916" s="63">
        <v>0.98439860000000001</v>
      </c>
      <c r="F6916" s="63">
        <v>0.82800220000000002</v>
      </c>
      <c r="G6916" s="63">
        <v>-0.15639639999999999</v>
      </c>
      <c r="H6916" s="63">
        <v>43.246600000000001</v>
      </c>
      <c r="I6916" s="63">
        <v>-0.301284</v>
      </c>
      <c r="J6916" s="63">
        <v>-0.21568329999999999</v>
      </c>
      <c r="K6916" s="63">
        <v>-0.15639639999999999</v>
      </c>
      <c r="L6916" s="63">
        <v>-9.7109600000000004E-2</v>
      </c>
      <c r="M6916" s="63">
        <v>-1.1508900000000001E-2</v>
      </c>
      <c r="N6916" s="63">
        <v>67</v>
      </c>
      <c r="O6916" s="63">
        <v>0.1130564</v>
      </c>
      <c r="P6916" s="63">
        <v>1</v>
      </c>
      <c r="Q6916" s="63">
        <v>1.2781749580960001E-2</v>
      </c>
    </row>
    <row r="6917" spans="1:17">
      <c r="A6917" s="63" t="s">
        <v>79</v>
      </c>
      <c r="B6917" s="63" t="s">
        <v>58</v>
      </c>
      <c r="C6917" s="63" t="s">
        <v>63</v>
      </c>
      <c r="D6917" s="63">
        <v>4</v>
      </c>
      <c r="E6917" s="63">
        <v>1.019536</v>
      </c>
      <c r="F6917" s="63">
        <v>0.86168560000000005</v>
      </c>
      <c r="G6917" s="63">
        <v>-0.1578502</v>
      </c>
      <c r="H6917" s="63">
        <v>43.240900000000003</v>
      </c>
      <c r="I6917" s="63">
        <v>-0.3027378</v>
      </c>
      <c r="J6917" s="63">
        <v>-0.217137</v>
      </c>
      <c r="K6917" s="63">
        <v>-0.1578502</v>
      </c>
      <c r="L6917" s="63">
        <v>-9.8563399999999995E-2</v>
      </c>
      <c r="M6917" s="63">
        <v>-1.2962599999999999E-2</v>
      </c>
      <c r="N6917" s="63">
        <v>67</v>
      </c>
      <c r="O6917" s="63">
        <v>0.1130564</v>
      </c>
      <c r="P6917" s="63">
        <v>1</v>
      </c>
      <c r="Q6917" s="63">
        <v>1.2781749580960001E-2</v>
      </c>
    </row>
    <row r="6918" spans="1:17">
      <c r="A6918" s="63" t="s">
        <v>79</v>
      </c>
      <c r="B6918" s="63" t="s">
        <v>58</v>
      </c>
      <c r="C6918" s="63" t="s">
        <v>63</v>
      </c>
      <c r="D6918" s="63">
        <v>5</v>
      </c>
      <c r="E6918" s="63">
        <v>1.062837</v>
      </c>
      <c r="F6918" s="63">
        <v>0.90574440000000001</v>
      </c>
      <c r="G6918" s="63">
        <v>-0.1570928</v>
      </c>
      <c r="H6918" s="63">
        <v>43.262599999999999</v>
      </c>
      <c r="I6918" s="63">
        <v>-0.30198039999999998</v>
      </c>
      <c r="J6918" s="63">
        <v>-0.21637960000000001</v>
      </c>
      <c r="K6918" s="63">
        <v>-0.1570928</v>
      </c>
      <c r="L6918" s="63">
        <v>-9.7806000000000004E-2</v>
      </c>
      <c r="M6918" s="63">
        <v>-1.2205199999999999E-2</v>
      </c>
      <c r="N6918" s="63">
        <v>67</v>
      </c>
      <c r="O6918" s="63">
        <v>0.1130564</v>
      </c>
      <c r="P6918" s="63">
        <v>1</v>
      </c>
      <c r="Q6918" s="63">
        <v>1.2781749580960001E-2</v>
      </c>
    </row>
    <row r="6919" spans="1:17">
      <c r="A6919" s="63" t="s">
        <v>79</v>
      </c>
      <c r="B6919" s="63" t="s">
        <v>58</v>
      </c>
      <c r="C6919" s="63" t="s">
        <v>63</v>
      </c>
      <c r="D6919" s="63">
        <v>6</v>
      </c>
      <c r="E6919" s="63">
        <v>1.2349429999999999</v>
      </c>
      <c r="F6919" s="63">
        <v>0.99970530000000002</v>
      </c>
      <c r="G6919" s="63">
        <v>-0.23523769999999999</v>
      </c>
      <c r="H6919" s="63">
        <v>43.727800000000002</v>
      </c>
      <c r="I6919" s="63">
        <v>-0.3801253</v>
      </c>
      <c r="J6919" s="63">
        <v>-0.29452460000000003</v>
      </c>
      <c r="K6919" s="63">
        <v>-0.23523769999999999</v>
      </c>
      <c r="L6919" s="63">
        <v>-0.17595089999999999</v>
      </c>
      <c r="M6919" s="63">
        <v>-9.0350100000000003E-2</v>
      </c>
      <c r="N6919" s="63">
        <v>67</v>
      </c>
      <c r="O6919" s="63">
        <v>0.1130564</v>
      </c>
      <c r="P6919" s="63">
        <v>1</v>
      </c>
      <c r="Q6919" s="63">
        <v>1.2781749580960001E-2</v>
      </c>
    </row>
    <row r="6920" spans="1:17">
      <c r="A6920" s="63" t="s">
        <v>79</v>
      </c>
      <c r="B6920" s="63" t="s">
        <v>58</v>
      </c>
      <c r="C6920" s="63" t="s">
        <v>63</v>
      </c>
      <c r="D6920" s="63">
        <v>7</v>
      </c>
      <c r="E6920" s="63">
        <v>1.6013170000000001</v>
      </c>
      <c r="F6920" s="63">
        <v>1.4021399999999999</v>
      </c>
      <c r="G6920" s="63">
        <v>-0.19917679999999999</v>
      </c>
      <c r="H6920" s="63">
        <v>43.774299999999997</v>
      </c>
      <c r="I6920" s="63">
        <v>-0.34406439999999999</v>
      </c>
      <c r="J6920" s="63">
        <v>-0.25846360000000002</v>
      </c>
      <c r="K6920" s="63">
        <v>-0.19917679999999999</v>
      </c>
      <c r="L6920" s="63">
        <v>-0.13988999999999999</v>
      </c>
      <c r="M6920" s="63">
        <v>-5.4289200000000003E-2</v>
      </c>
      <c r="N6920" s="63">
        <v>67</v>
      </c>
      <c r="O6920" s="63">
        <v>0.1130564</v>
      </c>
      <c r="P6920" s="63">
        <v>1</v>
      </c>
      <c r="Q6920" s="63">
        <v>1.2781749580960001E-2</v>
      </c>
    </row>
    <row r="6921" spans="1:17">
      <c r="A6921" s="63" t="s">
        <v>79</v>
      </c>
      <c r="B6921" s="63" t="s">
        <v>58</v>
      </c>
      <c r="C6921" s="63" t="s">
        <v>63</v>
      </c>
      <c r="D6921" s="63">
        <v>8</v>
      </c>
      <c r="E6921" s="63">
        <v>1.8179380000000001</v>
      </c>
      <c r="F6921" s="63">
        <v>1.733986</v>
      </c>
      <c r="G6921" s="63">
        <v>-8.3951799999999993E-2</v>
      </c>
      <c r="H6921" s="63">
        <v>43.714599999999997</v>
      </c>
      <c r="I6921" s="63">
        <v>-0.2288394</v>
      </c>
      <c r="J6921" s="63">
        <v>-0.1432387</v>
      </c>
      <c r="K6921" s="63">
        <v>-8.3951799999999993E-2</v>
      </c>
      <c r="L6921" s="63">
        <v>-2.4664999999999999E-2</v>
      </c>
      <c r="M6921" s="63">
        <v>6.0935799999999998E-2</v>
      </c>
      <c r="N6921" s="63">
        <v>67</v>
      </c>
      <c r="O6921" s="63">
        <v>0.1130564</v>
      </c>
      <c r="P6921" s="63">
        <v>1</v>
      </c>
      <c r="Q6921" s="63">
        <v>1.2781749580960001E-2</v>
      </c>
    </row>
    <row r="6922" spans="1:17">
      <c r="A6922" s="63" t="s">
        <v>79</v>
      </c>
      <c r="B6922" s="63" t="s">
        <v>58</v>
      </c>
      <c r="C6922" s="63" t="s">
        <v>63</v>
      </c>
      <c r="D6922" s="63">
        <v>9</v>
      </c>
      <c r="E6922" s="63">
        <v>1.6716219999999999</v>
      </c>
      <c r="F6922" s="63">
        <v>1.744955</v>
      </c>
      <c r="G6922" s="63">
        <v>7.3333599999999999E-2</v>
      </c>
      <c r="H6922" s="63">
        <v>44.360700000000001</v>
      </c>
      <c r="I6922" s="63">
        <v>-7.1554000000000006E-2</v>
      </c>
      <c r="J6922" s="63">
        <v>1.40468E-2</v>
      </c>
      <c r="K6922" s="63">
        <v>7.3333599999999999E-2</v>
      </c>
      <c r="L6922" s="63">
        <v>0.1326205</v>
      </c>
      <c r="M6922" s="63">
        <v>0.2182212</v>
      </c>
      <c r="N6922" s="63">
        <v>67</v>
      </c>
      <c r="O6922" s="63">
        <v>0.1130564</v>
      </c>
      <c r="P6922" s="63">
        <v>1</v>
      </c>
      <c r="Q6922" s="63">
        <v>1.2781749580960001E-2</v>
      </c>
    </row>
    <row r="6923" spans="1:17">
      <c r="A6923" s="63" t="s">
        <v>79</v>
      </c>
      <c r="B6923" s="63" t="s">
        <v>58</v>
      </c>
      <c r="C6923" s="63" t="s">
        <v>63</v>
      </c>
      <c r="D6923" s="63">
        <v>10</v>
      </c>
      <c r="E6923" s="63">
        <v>1.592403</v>
      </c>
      <c r="F6923" s="63">
        <v>1.668647</v>
      </c>
      <c r="G6923" s="63">
        <v>7.62438E-2</v>
      </c>
      <c r="H6923" s="63">
        <v>45.8735</v>
      </c>
      <c r="I6923" s="63">
        <v>-6.8643800000000005E-2</v>
      </c>
      <c r="J6923" s="63">
        <v>1.69569E-2</v>
      </c>
      <c r="K6923" s="63">
        <v>7.62438E-2</v>
      </c>
      <c r="L6923" s="63">
        <v>0.1355306</v>
      </c>
      <c r="M6923" s="63">
        <v>0.22113140000000001</v>
      </c>
      <c r="N6923" s="63">
        <v>67</v>
      </c>
      <c r="O6923" s="63">
        <v>0.1130564</v>
      </c>
      <c r="P6923" s="63">
        <v>1</v>
      </c>
      <c r="Q6923" s="63">
        <v>1.2781749580960001E-2</v>
      </c>
    </row>
    <row r="6924" spans="1:17">
      <c r="A6924" s="63" t="s">
        <v>79</v>
      </c>
      <c r="B6924" s="63" t="s">
        <v>58</v>
      </c>
      <c r="C6924" s="63" t="s">
        <v>63</v>
      </c>
      <c r="D6924" s="63">
        <v>11</v>
      </c>
      <c r="E6924" s="63">
        <v>1.4697880000000001</v>
      </c>
      <c r="F6924" s="63">
        <v>1.624398</v>
      </c>
      <c r="G6924" s="63">
        <v>0.15461030000000001</v>
      </c>
      <c r="H6924" s="63">
        <v>47.564700000000002</v>
      </c>
      <c r="I6924" s="63">
        <v>9.7227000000000008E-3</v>
      </c>
      <c r="J6924" s="63">
        <v>9.5323400000000003E-2</v>
      </c>
      <c r="K6924" s="63">
        <v>0.15461030000000001</v>
      </c>
      <c r="L6924" s="63">
        <v>0.21389710000000001</v>
      </c>
      <c r="M6924" s="63">
        <v>0.29949789999999998</v>
      </c>
      <c r="N6924" s="63">
        <v>67</v>
      </c>
      <c r="O6924" s="63">
        <v>0.1130564</v>
      </c>
      <c r="P6924" s="63">
        <v>1</v>
      </c>
      <c r="Q6924" s="63">
        <v>1.2781749580960001E-2</v>
      </c>
    </row>
    <row r="6925" spans="1:17">
      <c r="A6925" s="63" t="s">
        <v>79</v>
      </c>
      <c r="B6925" s="63" t="s">
        <v>58</v>
      </c>
      <c r="C6925" s="63" t="s">
        <v>63</v>
      </c>
      <c r="D6925" s="63">
        <v>12</v>
      </c>
      <c r="E6925" s="63">
        <v>1.3932450000000001</v>
      </c>
      <c r="F6925" s="63">
        <v>1.5290060000000001</v>
      </c>
      <c r="G6925" s="63">
        <v>0.13576160000000001</v>
      </c>
      <c r="H6925" s="63">
        <v>49.176600000000001</v>
      </c>
      <c r="I6925" s="63">
        <v>-9.1260000000000004E-3</v>
      </c>
      <c r="J6925" s="63">
        <v>7.6474799999999996E-2</v>
      </c>
      <c r="K6925" s="63">
        <v>0.13576160000000001</v>
      </c>
      <c r="L6925" s="63">
        <v>0.19504850000000001</v>
      </c>
      <c r="M6925" s="63">
        <v>0.28064919999999999</v>
      </c>
      <c r="N6925" s="63">
        <v>67</v>
      </c>
      <c r="O6925" s="63">
        <v>0.1130564</v>
      </c>
      <c r="P6925" s="63">
        <v>1</v>
      </c>
      <c r="Q6925" s="63">
        <v>1.2781749580960001E-2</v>
      </c>
    </row>
    <row r="6926" spans="1:17">
      <c r="A6926" s="63" t="s">
        <v>79</v>
      </c>
      <c r="B6926" s="63" t="s">
        <v>58</v>
      </c>
      <c r="C6926" s="63" t="s">
        <v>63</v>
      </c>
      <c r="D6926" s="63">
        <v>13</v>
      </c>
      <c r="E6926" s="63">
        <v>1.2382550000000001</v>
      </c>
      <c r="F6926" s="63">
        <v>1.489417</v>
      </c>
      <c r="G6926" s="63">
        <v>0.25116240000000001</v>
      </c>
      <c r="H6926" s="63">
        <v>50.111600000000003</v>
      </c>
      <c r="I6926" s="63">
        <v>0.1062748</v>
      </c>
      <c r="J6926" s="63">
        <v>0.19187560000000001</v>
      </c>
      <c r="K6926" s="63">
        <v>0.25116240000000001</v>
      </c>
      <c r="L6926" s="63">
        <v>0.31044919999999998</v>
      </c>
      <c r="M6926" s="63">
        <v>0.39605000000000001</v>
      </c>
      <c r="N6926" s="63">
        <v>67</v>
      </c>
      <c r="O6926" s="63">
        <v>0.1130564</v>
      </c>
      <c r="P6926" s="63">
        <v>1</v>
      </c>
      <c r="Q6926" s="63">
        <v>1.2781749580960001E-2</v>
      </c>
    </row>
    <row r="6927" spans="1:17">
      <c r="A6927" s="63" t="s">
        <v>79</v>
      </c>
      <c r="B6927" s="63" t="s">
        <v>58</v>
      </c>
      <c r="C6927" s="63" t="s">
        <v>63</v>
      </c>
      <c r="D6927" s="63">
        <v>14</v>
      </c>
      <c r="E6927" s="63">
        <v>1.1247750000000001</v>
      </c>
      <c r="F6927" s="63">
        <v>1.414471</v>
      </c>
      <c r="G6927" s="63">
        <v>0.2896956</v>
      </c>
      <c r="H6927" s="63">
        <v>51.205399999999997</v>
      </c>
      <c r="I6927" s="63">
        <v>0.14480799999999999</v>
      </c>
      <c r="J6927" s="63">
        <v>0.2304088</v>
      </c>
      <c r="K6927" s="63">
        <v>0.2896956</v>
      </c>
      <c r="L6927" s="63">
        <v>0.34898249999999997</v>
      </c>
      <c r="M6927" s="63">
        <v>0.4345832</v>
      </c>
      <c r="N6927" s="63">
        <v>67</v>
      </c>
      <c r="O6927" s="63">
        <v>0.1130564</v>
      </c>
      <c r="P6927" s="63">
        <v>1</v>
      </c>
      <c r="Q6927" s="63">
        <v>1.2781749580960001E-2</v>
      </c>
    </row>
    <row r="6928" spans="1:17">
      <c r="A6928" s="63" t="s">
        <v>79</v>
      </c>
      <c r="B6928" s="63" t="s">
        <v>58</v>
      </c>
      <c r="C6928" s="63" t="s">
        <v>63</v>
      </c>
      <c r="D6928" s="63">
        <v>15</v>
      </c>
      <c r="E6928" s="63">
        <v>1.084071</v>
      </c>
      <c r="F6928" s="63">
        <v>1.339181</v>
      </c>
      <c r="G6928" s="63">
        <v>0.25511</v>
      </c>
      <c r="H6928" s="63">
        <v>52.0792</v>
      </c>
      <c r="I6928" s="63">
        <v>0.1102224</v>
      </c>
      <c r="J6928" s="63">
        <v>0.1958232</v>
      </c>
      <c r="K6928" s="63">
        <v>0.25511</v>
      </c>
      <c r="L6928" s="63">
        <v>0.31439689999999998</v>
      </c>
      <c r="M6928" s="63">
        <v>0.39999760000000001</v>
      </c>
      <c r="N6928" s="63">
        <v>67</v>
      </c>
      <c r="O6928" s="63">
        <v>0.1130564</v>
      </c>
      <c r="P6928" s="63">
        <v>1</v>
      </c>
      <c r="Q6928" s="63">
        <v>1.2781749580960001E-2</v>
      </c>
    </row>
    <row r="6929" spans="1:17">
      <c r="A6929" s="63" t="s">
        <v>79</v>
      </c>
      <c r="B6929" s="63" t="s">
        <v>58</v>
      </c>
      <c r="C6929" s="63" t="s">
        <v>63</v>
      </c>
      <c r="D6929" s="63">
        <v>16</v>
      </c>
      <c r="E6929" s="63">
        <v>1.1142069999999999</v>
      </c>
      <c r="F6929" s="63">
        <v>1.33172</v>
      </c>
      <c r="G6929" s="63">
        <v>0.21751329999999999</v>
      </c>
      <c r="H6929" s="63">
        <v>52.1496</v>
      </c>
      <c r="I6929" s="63">
        <v>7.2625700000000001E-2</v>
      </c>
      <c r="J6929" s="63">
        <v>0.15822649999999999</v>
      </c>
      <c r="K6929" s="63">
        <v>0.21751329999999999</v>
      </c>
      <c r="L6929" s="63">
        <v>0.2768002</v>
      </c>
      <c r="M6929" s="63">
        <v>0.36240090000000003</v>
      </c>
      <c r="N6929" s="63">
        <v>67</v>
      </c>
      <c r="O6929" s="63">
        <v>0.1130564</v>
      </c>
      <c r="P6929" s="63">
        <v>1</v>
      </c>
      <c r="Q6929" s="63">
        <v>1.2781749580960001E-2</v>
      </c>
    </row>
    <row r="6930" spans="1:17">
      <c r="A6930" s="63" t="s">
        <v>79</v>
      </c>
      <c r="B6930" s="63" t="s">
        <v>58</v>
      </c>
      <c r="C6930" s="63" t="s">
        <v>63</v>
      </c>
      <c r="D6930" s="63">
        <v>17</v>
      </c>
      <c r="E6930" s="63">
        <v>1.217225</v>
      </c>
      <c r="F6930" s="63">
        <v>1.4030419999999999</v>
      </c>
      <c r="G6930" s="63">
        <v>0.18581739999999999</v>
      </c>
      <c r="H6930" s="63">
        <v>51.435699999999997</v>
      </c>
      <c r="I6930" s="63">
        <v>4.0929800000000002E-2</v>
      </c>
      <c r="J6930" s="63">
        <v>0.12653049999999999</v>
      </c>
      <c r="K6930" s="63">
        <v>0.18581739999999999</v>
      </c>
      <c r="L6930" s="63">
        <v>0.24510419999999999</v>
      </c>
      <c r="M6930" s="63">
        <v>0.33070500000000003</v>
      </c>
      <c r="N6930" s="63">
        <v>67</v>
      </c>
      <c r="O6930" s="63">
        <v>0.1130564</v>
      </c>
      <c r="P6930" s="63">
        <v>1</v>
      </c>
      <c r="Q6930" s="63">
        <v>1.2781749580960001E-2</v>
      </c>
    </row>
    <row r="6931" spans="1:17">
      <c r="A6931" s="63" t="s">
        <v>79</v>
      </c>
      <c r="B6931" s="63" t="s">
        <v>58</v>
      </c>
      <c r="C6931" s="63" t="s">
        <v>63</v>
      </c>
      <c r="D6931" s="63">
        <v>18</v>
      </c>
      <c r="E6931" s="63">
        <v>1.5749930000000001</v>
      </c>
      <c r="F6931" s="63">
        <v>1.6540459999999999</v>
      </c>
      <c r="G6931" s="63">
        <v>7.9052700000000004E-2</v>
      </c>
      <c r="H6931" s="63">
        <v>49.996400000000001</v>
      </c>
      <c r="I6931" s="63">
        <v>-6.5834900000000002E-2</v>
      </c>
      <c r="J6931" s="63">
        <v>1.9765899999999999E-2</v>
      </c>
      <c r="K6931" s="63">
        <v>7.9052700000000004E-2</v>
      </c>
      <c r="L6931" s="63">
        <v>0.1383395</v>
      </c>
      <c r="M6931" s="63">
        <v>0.22394030000000001</v>
      </c>
      <c r="N6931" s="63">
        <v>67</v>
      </c>
      <c r="O6931" s="63">
        <v>0.1130564</v>
      </c>
      <c r="P6931" s="63">
        <v>1</v>
      </c>
      <c r="Q6931" s="63">
        <v>1.2781749580960001E-2</v>
      </c>
    </row>
    <row r="6932" spans="1:17">
      <c r="A6932" s="63" t="s">
        <v>79</v>
      </c>
      <c r="B6932" s="63" t="s">
        <v>58</v>
      </c>
      <c r="C6932" s="63" t="s">
        <v>63</v>
      </c>
      <c r="D6932" s="63">
        <v>19</v>
      </c>
      <c r="E6932" s="63">
        <v>1.8480589999999999</v>
      </c>
      <c r="F6932" s="63">
        <v>1.783291</v>
      </c>
      <c r="G6932" s="63">
        <v>-6.4768199999999998E-2</v>
      </c>
      <c r="H6932" s="63">
        <v>48.751199999999997</v>
      </c>
      <c r="I6932" s="63">
        <v>-0.2096558</v>
      </c>
      <c r="J6932" s="63">
        <v>-0.124055</v>
      </c>
      <c r="K6932" s="63">
        <v>-6.4768199999999998E-2</v>
      </c>
      <c r="L6932" s="63">
        <v>-5.4814E-3</v>
      </c>
      <c r="M6932" s="63">
        <v>8.0119399999999993E-2</v>
      </c>
      <c r="N6932" s="63">
        <v>67</v>
      </c>
      <c r="O6932" s="63">
        <v>0.1130564</v>
      </c>
      <c r="P6932" s="63">
        <v>1</v>
      </c>
      <c r="Q6932" s="63">
        <v>1.2781749580960001E-2</v>
      </c>
    </row>
    <row r="6933" spans="1:17">
      <c r="A6933" s="63" t="s">
        <v>79</v>
      </c>
      <c r="B6933" s="63" t="s">
        <v>58</v>
      </c>
      <c r="C6933" s="63" t="s">
        <v>63</v>
      </c>
      <c r="D6933" s="63">
        <v>20</v>
      </c>
      <c r="E6933" s="63">
        <v>1.89015</v>
      </c>
      <c r="F6933" s="63">
        <v>1.7749809999999999</v>
      </c>
      <c r="G6933" s="63">
        <v>-0.1151683</v>
      </c>
      <c r="H6933" s="63">
        <v>47.889099999999999</v>
      </c>
      <c r="I6933" s="63">
        <v>-0.26005590000000001</v>
      </c>
      <c r="J6933" s="63">
        <v>-0.1744552</v>
      </c>
      <c r="K6933" s="63">
        <v>-0.1151683</v>
      </c>
      <c r="L6933" s="63">
        <v>-5.5881500000000001E-2</v>
      </c>
      <c r="M6933" s="63">
        <v>2.9719300000000001E-2</v>
      </c>
      <c r="N6933" s="63">
        <v>67</v>
      </c>
      <c r="O6933" s="63">
        <v>0.1130564</v>
      </c>
      <c r="P6933" s="63">
        <v>1</v>
      </c>
      <c r="Q6933" s="63">
        <v>1.2781749580960001E-2</v>
      </c>
    </row>
    <row r="6934" spans="1:17">
      <c r="A6934" s="63" t="s">
        <v>79</v>
      </c>
      <c r="B6934" s="63" t="s">
        <v>58</v>
      </c>
      <c r="C6934" s="63" t="s">
        <v>63</v>
      </c>
      <c r="D6934" s="63">
        <v>21</v>
      </c>
      <c r="E6934" s="63">
        <v>1.884252</v>
      </c>
      <c r="F6934" s="63">
        <v>1.7363930000000001</v>
      </c>
      <c r="G6934" s="63">
        <v>-0.14785870000000001</v>
      </c>
      <c r="H6934" s="63">
        <v>47.223199999999999</v>
      </c>
      <c r="I6934" s="63">
        <v>-0.29274630000000001</v>
      </c>
      <c r="J6934" s="63">
        <v>-0.20714560000000001</v>
      </c>
      <c r="K6934" s="63">
        <v>-0.14785870000000001</v>
      </c>
      <c r="L6934" s="63">
        <v>-8.8571899999999995E-2</v>
      </c>
      <c r="M6934" s="63">
        <v>-2.9711E-3</v>
      </c>
      <c r="N6934" s="63">
        <v>67</v>
      </c>
      <c r="O6934" s="63">
        <v>0.1130564</v>
      </c>
      <c r="P6934" s="63">
        <v>1</v>
      </c>
      <c r="Q6934" s="63">
        <v>1.2781749580960001E-2</v>
      </c>
    </row>
    <row r="6935" spans="1:17">
      <c r="A6935" s="63" t="s">
        <v>79</v>
      </c>
      <c r="B6935" s="63" t="s">
        <v>58</v>
      </c>
      <c r="C6935" s="63" t="s">
        <v>63</v>
      </c>
      <c r="D6935" s="63">
        <v>22</v>
      </c>
      <c r="E6935" s="63">
        <v>1.725824</v>
      </c>
      <c r="F6935" s="63">
        <v>1.5775380000000001</v>
      </c>
      <c r="G6935" s="63">
        <v>-0.14828649999999999</v>
      </c>
      <c r="H6935" s="63">
        <v>46.345799999999997</v>
      </c>
      <c r="I6935" s="63">
        <v>-0.29317409999999999</v>
      </c>
      <c r="J6935" s="63">
        <v>-0.20757329999999999</v>
      </c>
      <c r="K6935" s="63">
        <v>-0.14828649999999999</v>
      </c>
      <c r="L6935" s="63">
        <v>-8.8999599999999998E-2</v>
      </c>
      <c r="M6935" s="63">
        <v>-3.3988999999999998E-3</v>
      </c>
      <c r="N6935" s="63">
        <v>67</v>
      </c>
      <c r="O6935" s="63">
        <v>0.1130564</v>
      </c>
      <c r="P6935" s="63">
        <v>1</v>
      </c>
      <c r="Q6935" s="63">
        <v>1.2781749580960001E-2</v>
      </c>
    </row>
    <row r="6936" spans="1:17">
      <c r="A6936" s="63" t="s">
        <v>79</v>
      </c>
      <c r="B6936" s="63" t="s">
        <v>58</v>
      </c>
      <c r="C6936" s="63" t="s">
        <v>63</v>
      </c>
      <c r="D6936" s="63">
        <v>23</v>
      </c>
      <c r="E6936" s="63">
        <v>1.493762</v>
      </c>
      <c r="F6936" s="63">
        <v>1.353583</v>
      </c>
      <c r="G6936" s="63">
        <v>-0.14017840000000001</v>
      </c>
      <c r="H6936" s="63">
        <v>45.868899999999996</v>
      </c>
      <c r="I6936" s="63">
        <v>-0.28506599999999999</v>
      </c>
      <c r="J6936" s="63">
        <v>-0.19946530000000001</v>
      </c>
      <c r="K6936" s="63">
        <v>-0.14017840000000001</v>
      </c>
      <c r="L6936" s="63">
        <v>-8.0891599999999994E-2</v>
      </c>
      <c r="M6936" s="63">
        <v>4.7092000000000002E-3</v>
      </c>
      <c r="N6936" s="63">
        <v>67</v>
      </c>
      <c r="O6936" s="63">
        <v>0.1130564</v>
      </c>
      <c r="P6936" s="63">
        <v>1</v>
      </c>
      <c r="Q6936" s="63">
        <v>1.2781749580960001E-2</v>
      </c>
    </row>
    <row r="6937" spans="1:17">
      <c r="A6937" s="63" t="s">
        <v>79</v>
      </c>
      <c r="B6937" s="63" t="s">
        <v>58</v>
      </c>
      <c r="C6937" s="63" t="s">
        <v>63</v>
      </c>
      <c r="D6937" s="63">
        <v>24</v>
      </c>
      <c r="E6937" s="63">
        <v>1.235752</v>
      </c>
      <c r="F6937" s="63">
        <v>1.093661</v>
      </c>
      <c r="G6937" s="63">
        <v>-0.14209150000000001</v>
      </c>
      <c r="H6937" s="63">
        <v>45.304600000000001</v>
      </c>
      <c r="I6937" s="63">
        <v>-0.28697909999999999</v>
      </c>
      <c r="J6937" s="63">
        <v>-0.20137830000000001</v>
      </c>
      <c r="K6937" s="63">
        <v>-0.14209150000000001</v>
      </c>
      <c r="L6937" s="63">
        <v>-8.2804699999999995E-2</v>
      </c>
      <c r="M6937" s="63">
        <v>2.7961000000000001E-3</v>
      </c>
      <c r="N6937" s="63">
        <v>67</v>
      </c>
      <c r="O6937" s="63">
        <v>0.1130564</v>
      </c>
      <c r="P6937" s="63">
        <v>1</v>
      </c>
      <c r="Q6937" s="63">
        <v>1.2781749580960001E-2</v>
      </c>
    </row>
    <row r="6938" spans="1:17">
      <c r="A6938" s="63" t="s">
        <v>79</v>
      </c>
      <c r="B6938" s="63" t="s">
        <v>58</v>
      </c>
      <c r="C6938" s="63" t="s">
        <v>64</v>
      </c>
      <c r="D6938" s="63">
        <v>1</v>
      </c>
      <c r="E6938" s="63">
        <v>1.0374220000000001</v>
      </c>
      <c r="F6938" s="63">
        <v>0.89251820000000004</v>
      </c>
      <c r="G6938" s="63">
        <v>-0.1449037</v>
      </c>
      <c r="H6938" s="63">
        <v>47.907800000000002</v>
      </c>
      <c r="I6938" s="63">
        <v>-0.28979129999999997</v>
      </c>
      <c r="J6938" s="63">
        <v>-0.2041906</v>
      </c>
      <c r="K6938" s="63">
        <v>-0.1449037</v>
      </c>
      <c r="L6938" s="63">
        <v>-8.5616899999999996E-2</v>
      </c>
      <c r="M6938" s="63">
        <v>-1.6099999999999998E-5</v>
      </c>
      <c r="N6938" s="63">
        <v>67</v>
      </c>
      <c r="O6938" s="63">
        <v>0.1130564</v>
      </c>
      <c r="P6938" s="63">
        <v>2</v>
      </c>
      <c r="Q6938" s="63">
        <v>1.2781749580960001E-2</v>
      </c>
    </row>
    <row r="6939" spans="1:17">
      <c r="A6939" s="63" t="s">
        <v>79</v>
      </c>
      <c r="B6939" s="63" t="s">
        <v>58</v>
      </c>
      <c r="C6939" s="63" t="s">
        <v>64</v>
      </c>
      <c r="D6939" s="63">
        <v>2</v>
      </c>
      <c r="E6939" s="63">
        <v>0.97063739999999998</v>
      </c>
      <c r="F6939" s="63">
        <v>0.80982160000000003</v>
      </c>
      <c r="G6939" s="63">
        <v>-0.16081580000000001</v>
      </c>
      <c r="H6939" s="63">
        <v>47.188800000000001</v>
      </c>
      <c r="I6939" s="63">
        <v>-0.30570340000000001</v>
      </c>
      <c r="J6939" s="63">
        <v>-0.22010260000000001</v>
      </c>
      <c r="K6939" s="63">
        <v>-0.16081580000000001</v>
      </c>
      <c r="L6939" s="63">
        <v>-0.10152890000000001</v>
      </c>
      <c r="M6939" s="63">
        <v>-1.59282E-2</v>
      </c>
      <c r="N6939" s="63">
        <v>67</v>
      </c>
      <c r="O6939" s="63">
        <v>0.1130564</v>
      </c>
      <c r="P6939" s="63">
        <v>2</v>
      </c>
      <c r="Q6939" s="63">
        <v>1.2781749580960001E-2</v>
      </c>
    </row>
    <row r="6940" spans="1:17">
      <c r="A6940" s="63" t="s">
        <v>79</v>
      </c>
      <c r="B6940" s="63" t="s">
        <v>58</v>
      </c>
      <c r="C6940" s="63" t="s">
        <v>64</v>
      </c>
      <c r="D6940" s="63">
        <v>3</v>
      </c>
      <c r="E6940" s="63">
        <v>0.96174380000000004</v>
      </c>
      <c r="F6940" s="63">
        <v>0.80534729999999999</v>
      </c>
      <c r="G6940" s="63">
        <v>-0.15639639999999999</v>
      </c>
      <c r="H6940" s="63">
        <v>46.859000000000002</v>
      </c>
      <c r="I6940" s="63">
        <v>-0.301284</v>
      </c>
      <c r="J6940" s="63">
        <v>-0.21568329999999999</v>
      </c>
      <c r="K6940" s="63">
        <v>-0.15639639999999999</v>
      </c>
      <c r="L6940" s="63">
        <v>-9.7109600000000004E-2</v>
      </c>
      <c r="M6940" s="63">
        <v>-1.1508900000000001E-2</v>
      </c>
      <c r="N6940" s="63">
        <v>67</v>
      </c>
      <c r="O6940" s="63">
        <v>0.1130564</v>
      </c>
      <c r="P6940" s="63">
        <v>2</v>
      </c>
      <c r="Q6940" s="63">
        <v>1.2781749580960001E-2</v>
      </c>
    </row>
    <row r="6941" spans="1:17">
      <c r="A6941" s="63" t="s">
        <v>79</v>
      </c>
      <c r="B6941" s="63" t="s">
        <v>58</v>
      </c>
      <c r="C6941" s="63" t="s">
        <v>64</v>
      </c>
      <c r="D6941" s="63">
        <v>4</v>
      </c>
      <c r="E6941" s="63">
        <v>1.0023770000000001</v>
      </c>
      <c r="F6941" s="63">
        <v>0.84452689999999997</v>
      </c>
      <c r="G6941" s="63">
        <v>-0.1578502</v>
      </c>
      <c r="H6941" s="63">
        <v>46.579900000000002</v>
      </c>
      <c r="I6941" s="63">
        <v>-0.3027378</v>
      </c>
      <c r="J6941" s="63">
        <v>-0.217137</v>
      </c>
      <c r="K6941" s="63">
        <v>-0.1578502</v>
      </c>
      <c r="L6941" s="63">
        <v>-9.8563399999999995E-2</v>
      </c>
      <c r="M6941" s="63">
        <v>-1.2962599999999999E-2</v>
      </c>
      <c r="N6941" s="63">
        <v>67</v>
      </c>
      <c r="O6941" s="63">
        <v>0.1130564</v>
      </c>
      <c r="P6941" s="63">
        <v>2</v>
      </c>
      <c r="Q6941" s="63">
        <v>1.2781749580960001E-2</v>
      </c>
    </row>
    <row r="6942" spans="1:17">
      <c r="A6942" s="63" t="s">
        <v>79</v>
      </c>
      <c r="B6942" s="63" t="s">
        <v>58</v>
      </c>
      <c r="C6942" s="63" t="s">
        <v>64</v>
      </c>
      <c r="D6942" s="63">
        <v>5</v>
      </c>
      <c r="E6942" s="63">
        <v>1.044699</v>
      </c>
      <c r="F6942" s="63">
        <v>0.88760629999999996</v>
      </c>
      <c r="G6942" s="63">
        <v>-0.1570928</v>
      </c>
      <c r="H6942" s="63">
        <v>46.1571</v>
      </c>
      <c r="I6942" s="63">
        <v>-0.30198039999999998</v>
      </c>
      <c r="J6942" s="63">
        <v>-0.21637960000000001</v>
      </c>
      <c r="K6942" s="63">
        <v>-0.1570928</v>
      </c>
      <c r="L6942" s="63">
        <v>-9.7806000000000004E-2</v>
      </c>
      <c r="M6942" s="63">
        <v>-1.2205199999999999E-2</v>
      </c>
      <c r="N6942" s="63">
        <v>67</v>
      </c>
      <c r="O6942" s="63">
        <v>0.1130564</v>
      </c>
      <c r="P6942" s="63">
        <v>2</v>
      </c>
      <c r="Q6942" s="63">
        <v>1.2781749580960001E-2</v>
      </c>
    </row>
    <row r="6943" spans="1:17">
      <c r="A6943" s="63" t="s">
        <v>79</v>
      </c>
      <c r="B6943" s="63" t="s">
        <v>58</v>
      </c>
      <c r="C6943" s="63" t="s">
        <v>64</v>
      </c>
      <c r="D6943" s="63">
        <v>6</v>
      </c>
      <c r="E6943" s="63">
        <v>1.2149939999999999</v>
      </c>
      <c r="F6943" s="63">
        <v>0.97975619999999997</v>
      </c>
      <c r="G6943" s="63">
        <v>-0.2352378</v>
      </c>
      <c r="H6943" s="63">
        <v>45.661900000000003</v>
      </c>
      <c r="I6943" s="63">
        <v>-0.3801254</v>
      </c>
      <c r="J6943" s="63">
        <v>-0.29452460000000003</v>
      </c>
      <c r="K6943" s="63">
        <v>-0.2352378</v>
      </c>
      <c r="L6943" s="63">
        <v>-0.17595089999999999</v>
      </c>
      <c r="M6943" s="63">
        <v>-9.0350200000000006E-2</v>
      </c>
      <c r="N6943" s="63">
        <v>67</v>
      </c>
      <c r="O6943" s="63">
        <v>0.1130564</v>
      </c>
      <c r="P6943" s="63">
        <v>2</v>
      </c>
      <c r="Q6943" s="63">
        <v>1.2781749580960001E-2</v>
      </c>
    </row>
    <row r="6944" spans="1:17">
      <c r="A6944" s="63" t="s">
        <v>79</v>
      </c>
      <c r="B6944" s="63" t="s">
        <v>58</v>
      </c>
      <c r="C6944" s="63" t="s">
        <v>64</v>
      </c>
      <c r="D6944" s="63">
        <v>7</v>
      </c>
      <c r="E6944" s="63">
        <v>1.573345</v>
      </c>
      <c r="F6944" s="63">
        <v>1.3741680000000001</v>
      </c>
      <c r="G6944" s="63">
        <v>-0.19917679999999999</v>
      </c>
      <c r="H6944" s="63">
        <v>45.4604</v>
      </c>
      <c r="I6944" s="63">
        <v>-0.34406439999999999</v>
      </c>
      <c r="J6944" s="63">
        <v>-0.25846360000000002</v>
      </c>
      <c r="K6944" s="63">
        <v>-0.19917679999999999</v>
      </c>
      <c r="L6944" s="63">
        <v>-0.13988999999999999</v>
      </c>
      <c r="M6944" s="63">
        <v>-5.4289200000000003E-2</v>
      </c>
      <c r="N6944" s="63">
        <v>67</v>
      </c>
      <c r="O6944" s="63">
        <v>0.1130564</v>
      </c>
      <c r="P6944" s="63">
        <v>2</v>
      </c>
      <c r="Q6944" s="63">
        <v>1.2781749580960001E-2</v>
      </c>
    </row>
    <row r="6945" spans="1:17">
      <c r="A6945" s="63" t="s">
        <v>79</v>
      </c>
      <c r="B6945" s="63" t="s">
        <v>58</v>
      </c>
      <c r="C6945" s="63" t="s">
        <v>64</v>
      </c>
      <c r="D6945" s="63">
        <v>8</v>
      </c>
      <c r="E6945" s="63">
        <v>1.7816669999999999</v>
      </c>
      <c r="F6945" s="63">
        <v>1.6977150000000001</v>
      </c>
      <c r="G6945" s="63">
        <v>-8.3951799999999993E-2</v>
      </c>
      <c r="H6945" s="63">
        <v>45.452199999999998</v>
      </c>
      <c r="I6945" s="63">
        <v>-0.2288394</v>
      </c>
      <c r="J6945" s="63">
        <v>-0.1432387</v>
      </c>
      <c r="K6945" s="63">
        <v>-8.3951799999999993E-2</v>
      </c>
      <c r="L6945" s="63">
        <v>-2.4664999999999999E-2</v>
      </c>
      <c r="M6945" s="63">
        <v>6.0935799999999998E-2</v>
      </c>
      <c r="N6945" s="63">
        <v>67</v>
      </c>
      <c r="O6945" s="63">
        <v>0.1130564</v>
      </c>
      <c r="P6945" s="63">
        <v>2</v>
      </c>
      <c r="Q6945" s="63">
        <v>1.2781749580960001E-2</v>
      </c>
    </row>
    <row r="6946" spans="1:17">
      <c r="A6946" s="63" t="s">
        <v>79</v>
      </c>
      <c r="B6946" s="63" t="s">
        <v>58</v>
      </c>
      <c r="C6946" s="63" t="s">
        <v>64</v>
      </c>
      <c r="D6946" s="63">
        <v>9</v>
      </c>
      <c r="E6946" s="63">
        <v>1.6234500000000001</v>
      </c>
      <c r="F6946" s="63">
        <v>1.6967829999999999</v>
      </c>
      <c r="G6946" s="63">
        <v>7.3333599999999999E-2</v>
      </c>
      <c r="H6946" s="63">
        <v>47.324300000000001</v>
      </c>
      <c r="I6946" s="63">
        <v>-7.1554000000000006E-2</v>
      </c>
      <c r="J6946" s="63">
        <v>1.40468E-2</v>
      </c>
      <c r="K6946" s="63">
        <v>7.3333599999999999E-2</v>
      </c>
      <c r="L6946" s="63">
        <v>0.1326205</v>
      </c>
      <c r="M6946" s="63">
        <v>0.2182212</v>
      </c>
      <c r="N6946" s="63">
        <v>67</v>
      </c>
      <c r="O6946" s="63">
        <v>0.1130564</v>
      </c>
      <c r="P6946" s="63">
        <v>2</v>
      </c>
      <c r="Q6946" s="63">
        <v>1.2781749580960001E-2</v>
      </c>
    </row>
    <row r="6947" spans="1:17">
      <c r="A6947" s="63" t="s">
        <v>79</v>
      </c>
      <c r="B6947" s="63" t="s">
        <v>58</v>
      </c>
      <c r="C6947" s="63" t="s">
        <v>64</v>
      </c>
      <c r="D6947" s="63">
        <v>10</v>
      </c>
      <c r="E6947" s="63">
        <v>1.5369250000000001</v>
      </c>
      <c r="F6947" s="63">
        <v>1.6131690000000001</v>
      </c>
      <c r="G6947" s="63">
        <v>7.6243900000000003E-2</v>
      </c>
      <c r="H6947" s="63">
        <v>50.070500000000003</v>
      </c>
      <c r="I6947" s="63">
        <v>-6.8643700000000002E-2</v>
      </c>
      <c r="J6947" s="63">
        <v>1.6957E-2</v>
      </c>
      <c r="K6947" s="63">
        <v>7.6243900000000003E-2</v>
      </c>
      <c r="L6947" s="63">
        <v>0.1355307</v>
      </c>
      <c r="M6947" s="63">
        <v>0.22113150000000001</v>
      </c>
      <c r="N6947" s="63">
        <v>67</v>
      </c>
      <c r="O6947" s="63">
        <v>0.1130564</v>
      </c>
      <c r="P6947" s="63">
        <v>2</v>
      </c>
      <c r="Q6947" s="63">
        <v>1.2781749580960001E-2</v>
      </c>
    </row>
    <row r="6948" spans="1:17">
      <c r="A6948" s="63" t="s">
        <v>79</v>
      </c>
      <c r="B6948" s="63" t="s">
        <v>58</v>
      </c>
      <c r="C6948" s="63" t="s">
        <v>64</v>
      </c>
      <c r="D6948" s="63">
        <v>11</v>
      </c>
      <c r="E6948" s="63">
        <v>1.4096979999999999</v>
      </c>
      <c r="F6948" s="63">
        <v>1.564308</v>
      </c>
      <c r="G6948" s="63">
        <v>0.15461030000000001</v>
      </c>
      <c r="H6948" s="63">
        <v>52.853700000000003</v>
      </c>
      <c r="I6948" s="63">
        <v>9.7227000000000008E-3</v>
      </c>
      <c r="J6948" s="63">
        <v>9.5323400000000003E-2</v>
      </c>
      <c r="K6948" s="63">
        <v>0.15461030000000001</v>
      </c>
      <c r="L6948" s="63">
        <v>0.21389710000000001</v>
      </c>
      <c r="M6948" s="63">
        <v>0.29949789999999998</v>
      </c>
      <c r="N6948" s="63">
        <v>67</v>
      </c>
      <c r="O6948" s="63">
        <v>0.1130564</v>
      </c>
      <c r="P6948" s="63">
        <v>2</v>
      </c>
      <c r="Q6948" s="63">
        <v>1.2781749580960001E-2</v>
      </c>
    </row>
    <row r="6949" spans="1:17">
      <c r="A6949" s="63" t="s">
        <v>79</v>
      </c>
      <c r="B6949" s="63" t="s">
        <v>58</v>
      </c>
      <c r="C6949" s="63" t="s">
        <v>64</v>
      </c>
      <c r="D6949" s="63">
        <v>12</v>
      </c>
      <c r="E6949" s="63">
        <v>1.328308</v>
      </c>
      <c r="F6949" s="63">
        <v>1.4640690000000001</v>
      </c>
      <c r="G6949" s="63">
        <v>0.13576160000000001</v>
      </c>
      <c r="H6949" s="63">
        <v>55.014600000000002</v>
      </c>
      <c r="I6949" s="63">
        <v>-9.1260000000000004E-3</v>
      </c>
      <c r="J6949" s="63">
        <v>7.6474799999999996E-2</v>
      </c>
      <c r="K6949" s="63">
        <v>0.13576160000000001</v>
      </c>
      <c r="L6949" s="63">
        <v>0.19504850000000001</v>
      </c>
      <c r="M6949" s="63">
        <v>0.28064919999999999</v>
      </c>
      <c r="N6949" s="63">
        <v>67</v>
      </c>
      <c r="O6949" s="63">
        <v>0.1130564</v>
      </c>
      <c r="P6949" s="63">
        <v>2</v>
      </c>
      <c r="Q6949" s="63">
        <v>1.2781749580960001E-2</v>
      </c>
    </row>
    <row r="6950" spans="1:17">
      <c r="A6950" s="63" t="s">
        <v>79</v>
      </c>
      <c r="B6950" s="63" t="s">
        <v>58</v>
      </c>
      <c r="C6950" s="63" t="s">
        <v>64</v>
      </c>
      <c r="D6950" s="63">
        <v>13</v>
      </c>
      <c r="E6950" s="63">
        <v>1.174434</v>
      </c>
      <c r="F6950" s="63">
        <v>1.4255960000000001</v>
      </c>
      <c r="G6950" s="63">
        <v>0.25116240000000001</v>
      </c>
      <c r="H6950" s="63">
        <v>56.753700000000002</v>
      </c>
      <c r="I6950" s="63">
        <v>0.1062748</v>
      </c>
      <c r="J6950" s="63">
        <v>0.19187560000000001</v>
      </c>
      <c r="K6950" s="63">
        <v>0.25116240000000001</v>
      </c>
      <c r="L6950" s="63">
        <v>0.31044919999999998</v>
      </c>
      <c r="M6950" s="63">
        <v>0.39605000000000001</v>
      </c>
      <c r="N6950" s="63">
        <v>67</v>
      </c>
      <c r="O6950" s="63">
        <v>0.1130564</v>
      </c>
      <c r="P6950" s="63">
        <v>2</v>
      </c>
      <c r="Q6950" s="63">
        <v>1.2781749580960001E-2</v>
      </c>
    </row>
    <row r="6951" spans="1:17">
      <c r="A6951" s="63" t="s">
        <v>79</v>
      </c>
      <c r="B6951" s="63" t="s">
        <v>58</v>
      </c>
      <c r="C6951" s="63" t="s">
        <v>64</v>
      </c>
      <c r="D6951" s="63">
        <v>14</v>
      </c>
      <c r="E6951" s="63">
        <v>1.0720190000000001</v>
      </c>
      <c r="F6951" s="63">
        <v>1.361715</v>
      </c>
      <c r="G6951" s="63">
        <v>0.28969549999999999</v>
      </c>
      <c r="H6951" s="63">
        <v>57.981699999999996</v>
      </c>
      <c r="I6951" s="63">
        <v>0.14480789999999999</v>
      </c>
      <c r="J6951" s="63">
        <v>0.23040869999999999</v>
      </c>
      <c r="K6951" s="63">
        <v>0.28969549999999999</v>
      </c>
      <c r="L6951" s="63">
        <v>0.34898230000000002</v>
      </c>
      <c r="M6951" s="63">
        <v>0.4345831</v>
      </c>
      <c r="N6951" s="63">
        <v>67</v>
      </c>
      <c r="O6951" s="63">
        <v>0.1130564</v>
      </c>
      <c r="P6951" s="63">
        <v>2</v>
      </c>
      <c r="Q6951" s="63">
        <v>1.2781749580960001E-2</v>
      </c>
    </row>
    <row r="6952" spans="1:17">
      <c r="A6952" s="63" t="s">
        <v>79</v>
      </c>
      <c r="B6952" s="63" t="s">
        <v>58</v>
      </c>
      <c r="C6952" s="63" t="s">
        <v>64</v>
      </c>
      <c r="D6952" s="63">
        <v>15</v>
      </c>
      <c r="E6952" s="63">
        <v>1.031714</v>
      </c>
      <c r="F6952" s="63">
        <v>1.286824</v>
      </c>
      <c r="G6952" s="63">
        <v>0.25511</v>
      </c>
      <c r="H6952" s="63">
        <v>58.158999999999999</v>
      </c>
      <c r="I6952" s="63">
        <v>0.1102224</v>
      </c>
      <c r="J6952" s="63">
        <v>0.1958232</v>
      </c>
      <c r="K6952" s="63">
        <v>0.25511</v>
      </c>
      <c r="L6952" s="63">
        <v>0.31439689999999998</v>
      </c>
      <c r="M6952" s="63">
        <v>0.39999760000000001</v>
      </c>
      <c r="N6952" s="63">
        <v>67</v>
      </c>
      <c r="O6952" s="63">
        <v>0.1130564</v>
      </c>
      <c r="P6952" s="63">
        <v>2</v>
      </c>
      <c r="Q6952" s="63">
        <v>1.2781749580960001E-2</v>
      </c>
    </row>
    <row r="6953" spans="1:17">
      <c r="A6953" s="63" t="s">
        <v>79</v>
      </c>
      <c r="B6953" s="63" t="s">
        <v>58</v>
      </c>
      <c r="C6953" s="63" t="s">
        <v>64</v>
      </c>
      <c r="D6953" s="63">
        <v>16</v>
      </c>
      <c r="E6953" s="63">
        <v>1.0544340000000001</v>
      </c>
      <c r="F6953" s="63">
        <v>1.2719480000000001</v>
      </c>
      <c r="G6953" s="63">
        <v>0.21751329999999999</v>
      </c>
      <c r="H6953" s="63">
        <v>58.127600000000001</v>
      </c>
      <c r="I6953" s="63">
        <v>7.2625700000000001E-2</v>
      </c>
      <c r="J6953" s="63">
        <v>0.15822649999999999</v>
      </c>
      <c r="K6953" s="63">
        <v>0.21751329999999999</v>
      </c>
      <c r="L6953" s="63">
        <v>0.2768002</v>
      </c>
      <c r="M6953" s="63">
        <v>0.36240090000000003</v>
      </c>
      <c r="N6953" s="63">
        <v>67</v>
      </c>
      <c r="O6953" s="63">
        <v>0.1130564</v>
      </c>
      <c r="P6953" s="63">
        <v>2</v>
      </c>
      <c r="Q6953" s="63">
        <v>1.2781749580960001E-2</v>
      </c>
    </row>
    <row r="6954" spans="1:17">
      <c r="A6954" s="63" t="s">
        <v>79</v>
      </c>
      <c r="B6954" s="63" t="s">
        <v>58</v>
      </c>
      <c r="C6954" s="63" t="s">
        <v>64</v>
      </c>
      <c r="D6954" s="63">
        <v>17</v>
      </c>
      <c r="E6954" s="63">
        <v>1.1394930000000001</v>
      </c>
      <c r="F6954" s="63">
        <v>1.32531</v>
      </c>
      <c r="G6954" s="63">
        <v>0.18581739999999999</v>
      </c>
      <c r="H6954" s="63">
        <v>57.499299999999998</v>
      </c>
      <c r="I6954" s="63">
        <v>4.0929800000000002E-2</v>
      </c>
      <c r="J6954" s="63">
        <v>0.12653049999999999</v>
      </c>
      <c r="K6954" s="63">
        <v>0.18581739999999999</v>
      </c>
      <c r="L6954" s="63">
        <v>0.24510419999999999</v>
      </c>
      <c r="M6954" s="63">
        <v>0.33070500000000003</v>
      </c>
      <c r="N6954" s="63">
        <v>67</v>
      </c>
      <c r="O6954" s="63">
        <v>0.1130564</v>
      </c>
      <c r="P6954" s="63">
        <v>2</v>
      </c>
      <c r="Q6954" s="63">
        <v>1.2781749580960001E-2</v>
      </c>
    </row>
    <row r="6955" spans="1:17">
      <c r="A6955" s="63" t="s">
        <v>79</v>
      </c>
      <c r="B6955" s="63" t="s">
        <v>58</v>
      </c>
      <c r="C6955" s="63" t="s">
        <v>64</v>
      </c>
      <c r="D6955" s="63">
        <v>18</v>
      </c>
      <c r="E6955" s="63">
        <v>1.458431</v>
      </c>
      <c r="F6955" s="63">
        <v>1.5374840000000001</v>
      </c>
      <c r="G6955" s="63">
        <v>7.9052600000000001E-2</v>
      </c>
      <c r="H6955" s="63">
        <v>56.025399999999998</v>
      </c>
      <c r="I6955" s="63">
        <v>-6.5835000000000005E-2</v>
      </c>
      <c r="J6955" s="63">
        <v>1.9765700000000001E-2</v>
      </c>
      <c r="K6955" s="63">
        <v>7.9052600000000001E-2</v>
      </c>
      <c r="L6955" s="63">
        <v>0.1383394</v>
      </c>
      <c r="M6955" s="63">
        <v>0.22394020000000001</v>
      </c>
      <c r="N6955" s="63">
        <v>67</v>
      </c>
      <c r="O6955" s="63">
        <v>0.1130564</v>
      </c>
      <c r="P6955" s="63">
        <v>2</v>
      </c>
      <c r="Q6955" s="63">
        <v>1.2781749580960001E-2</v>
      </c>
    </row>
    <row r="6956" spans="1:17">
      <c r="A6956" s="63" t="s">
        <v>79</v>
      </c>
      <c r="B6956" s="63" t="s">
        <v>58</v>
      </c>
      <c r="C6956" s="63" t="s">
        <v>64</v>
      </c>
      <c r="D6956" s="63">
        <v>19</v>
      </c>
      <c r="E6956" s="63">
        <v>1.7306539999999999</v>
      </c>
      <c r="F6956" s="63">
        <v>1.665886</v>
      </c>
      <c r="G6956" s="63">
        <v>-6.4768199999999998E-2</v>
      </c>
      <c r="H6956" s="63">
        <v>54.344799999999999</v>
      </c>
      <c r="I6956" s="63">
        <v>-0.2096558</v>
      </c>
      <c r="J6956" s="63">
        <v>-0.124055</v>
      </c>
      <c r="K6956" s="63">
        <v>-6.4768199999999998E-2</v>
      </c>
      <c r="L6956" s="63">
        <v>-5.4814E-3</v>
      </c>
      <c r="M6956" s="63">
        <v>8.0119399999999993E-2</v>
      </c>
      <c r="N6956" s="63">
        <v>67</v>
      </c>
      <c r="O6956" s="63">
        <v>0.1130564</v>
      </c>
      <c r="P6956" s="63">
        <v>2</v>
      </c>
      <c r="Q6956" s="63">
        <v>1.2781749580960001E-2</v>
      </c>
    </row>
    <row r="6957" spans="1:17">
      <c r="A6957" s="63" t="s">
        <v>79</v>
      </c>
      <c r="B6957" s="63" t="s">
        <v>58</v>
      </c>
      <c r="C6957" s="63" t="s">
        <v>64</v>
      </c>
      <c r="D6957" s="63">
        <v>20</v>
      </c>
      <c r="E6957" s="63">
        <v>1.795715</v>
      </c>
      <c r="F6957" s="63">
        <v>1.680547</v>
      </c>
      <c r="G6957" s="63">
        <v>-0.1151683</v>
      </c>
      <c r="H6957" s="63">
        <v>52.55</v>
      </c>
      <c r="I6957" s="63">
        <v>-0.26005590000000001</v>
      </c>
      <c r="J6957" s="63">
        <v>-0.1744552</v>
      </c>
      <c r="K6957" s="63">
        <v>-0.1151683</v>
      </c>
      <c r="L6957" s="63">
        <v>-5.5881500000000001E-2</v>
      </c>
      <c r="M6957" s="63">
        <v>2.9719300000000001E-2</v>
      </c>
      <c r="N6957" s="63">
        <v>67</v>
      </c>
      <c r="O6957" s="63">
        <v>0.1130564</v>
      </c>
      <c r="P6957" s="63">
        <v>2</v>
      </c>
      <c r="Q6957" s="63">
        <v>1.2781749580960001E-2</v>
      </c>
    </row>
    <row r="6958" spans="1:17">
      <c r="A6958" s="63" t="s">
        <v>79</v>
      </c>
      <c r="B6958" s="63" t="s">
        <v>58</v>
      </c>
      <c r="C6958" s="63" t="s">
        <v>64</v>
      </c>
      <c r="D6958" s="63">
        <v>21</v>
      </c>
      <c r="E6958" s="63">
        <v>1.8067489999999999</v>
      </c>
      <c r="F6958" s="63">
        <v>1.65889</v>
      </c>
      <c r="G6958" s="63">
        <v>-0.14785870000000001</v>
      </c>
      <c r="H6958" s="63">
        <v>51.35</v>
      </c>
      <c r="I6958" s="63">
        <v>-0.29274630000000001</v>
      </c>
      <c r="J6958" s="63">
        <v>-0.20714560000000001</v>
      </c>
      <c r="K6958" s="63">
        <v>-0.14785870000000001</v>
      </c>
      <c r="L6958" s="63">
        <v>-8.8571899999999995E-2</v>
      </c>
      <c r="M6958" s="63">
        <v>-2.9711E-3</v>
      </c>
      <c r="N6958" s="63">
        <v>67</v>
      </c>
      <c r="O6958" s="63">
        <v>0.1130564</v>
      </c>
      <c r="P6958" s="63">
        <v>2</v>
      </c>
      <c r="Q6958" s="63">
        <v>1.2781749580960001E-2</v>
      </c>
    </row>
    <row r="6959" spans="1:17">
      <c r="A6959" s="63" t="s">
        <v>79</v>
      </c>
      <c r="B6959" s="63" t="s">
        <v>58</v>
      </c>
      <c r="C6959" s="63" t="s">
        <v>64</v>
      </c>
      <c r="D6959" s="63">
        <v>22</v>
      </c>
      <c r="E6959" s="63">
        <v>1.6643749999999999</v>
      </c>
      <c r="F6959" s="63">
        <v>1.5160880000000001</v>
      </c>
      <c r="G6959" s="63">
        <v>-0.14828659999999999</v>
      </c>
      <c r="H6959" s="63">
        <v>50.402200000000001</v>
      </c>
      <c r="I6959" s="63">
        <v>-0.2931742</v>
      </c>
      <c r="J6959" s="63">
        <v>-0.20757339999999999</v>
      </c>
      <c r="K6959" s="63">
        <v>-0.14828659999999999</v>
      </c>
      <c r="L6959" s="63">
        <v>-8.8999700000000001E-2</v>
      </c>
      <c r="M6959" s="63">
        <v>-3.3990000000000001E-3</v>
      </c>
      <c r="N6959" s="63">
        <v>67</v>
      </c>
      <c r="O6959" s="63">
        <v>0.1130564</v>
      </c>
      <c r="P6959" s="63">
        <v>2</v>
      </c>
      <c r="Q6959" s="63">
        <v>1.2781749580960001E-2</v>
      </c>
    </row>
    <row r="6960" spans="1:17">
      <c r="A6960" s="63" t="s">
        <v>79</v>
      </c>
      <c r="B6960" s="63" t="s">
        <v>58</v>
      </c>
      <c r="C6960" s="63" t="s">
        <v>64</v>
      </c>
      <c r="D6960" s="63">
        <v>23</v>
      </c>
      <c r="E6960" s="63">
        <v>1.444072</v>
      </c>
      <c r="F6960" s="63">
        <v>1.3038940000000001</v>
      </c>
      <c r="G6960" s="63">
        <v>-0.14017840000000001</v>
      </c>
      <c r="H6960" s="63">
        <v>49.209299999999999</v>
      </c>
      <c r="I6960" s="63">
        <v>-0.28506599999999999</v>
      </c>
      <c r="J6960" s="63">
        <v>-0.19946530000000001</v>
      </c>
      <c r="K6960" s="63">
        <v>-0.14017840000000001</v>
      </c>
      <c r="L6960" s="63">
        <v>-8.0891599999999994E-2</v>
      </c>
      <c r="M6960" s="63">
        <v>4.7092000000000002E-3</v>
      </c>
      <c r="N6960" s="63">
        <v>67</v>
      </c>
      <c r="O6960" s="63">
        <v>0.1130564</v>
      </c>
      <c r="P6960" s="63">
        <v>2</v>
      </c>
      <c r="Q6960" s="63">
        <v>1.2781749580960001E-2</v>
      </c>
    </row>
    <row r="6961" spans="1:17">
      <c r="A6961" s="63" t="s">
        <v>79</v>
      </c>
      <c r="B6961" s="63" t="s">
        <v>58</v>
      </c>
      <c r="C6961" s="63" t="s">
        <v>64</v>
      </c>
      <c r="D6961" s="63">
        <v>24</v>
      </c>
      <c r="E6961" s="63">
        <v>1.203756</v>
      </c>
      <c r="F6961" s="63">
        <v>1.0616650000000001</v>
      </c>
      <c r="G6961" s="63">
        <v>-0.14209160000000001</v>
      </c>
      <c r="H6961" s="63">
        <v>48.143300000000004</v>
      </c>
      <c r="I6961" s="63">
        <v>-0.28697919999999999</v>
      </c>
      <c r="J6961" s="63">
        <v>-0.20137849999999999</v>
      </c>
      <c r="K6961" s="63">
        <v>-0.14209160000000001</v>
      </c>
      <c r="L6961" s="63">
        <v>-8.2804799999999998E-2</v>
      </c>
      <c r="M6961" s="63">
        <v>2.7959999999999999E-3</v>
      </c>
      <c r="N6961" s="63">
        <v>67</v>
      </c>
      <c r="O6961" s="63">
        <v>0.1130564</v>
      </c>
      <c r="P6961" s="63">
        <v>2</v>
      </c>
      <c r="Q6961" s="63">
        <v>1.2781749580960001E-2</v>
      </c>
    </row>
    <row r="6962" spans="1:17">
      <c r="A6962" s="63" t="s">
        <v>79</v>
      </c>
      <c r="B6962" s="63" t="s">
        <v>58</v>
      </c>
      <c r="C6962" s="63" t="s">
        <v>65</v>
      </c>
      <c r="D6962" s="63">
        <v>1</v>
      </c>
      <c r="E6962" s="63">
        <v>0.94196369999999996</v>
      </c>
      <c r="F6962" s="63">
        <v>0.79705999999999999</v>
      </c>
      <c r="G6962" s="63">
        <v>-0.1449037</v>
      </c>
      <c r="H6962" s="63">
        <v>49.558700000000002</v>
      </c>
      <c r="I6962" s="63">
        <v>-0.28979129999999997</v>
      </c>
      <c r="J6962" s="63">
        <v>-0.2041906</v>
      </c>
      <c r="K6962" s="63">
        <v>-0.1449037</v>
      </c>
      <c r="L6962" s="63">
        <v>-8.5616899999999996E-2</v>
      </c>
      <c r="M6962" s="63">
        <v>-1.6099999999999998E-5</v>
      </c>
      <c r="N6962" s="63">
        <v>67</v>
      </c>
      <c r="O6962" s="63">
        <v>0.1130564</v>
      </c>
      <c r="P6962" s="63">
        <v>3</v>
      </c>
      <c r="Q6962" s="63">
        <v>1.2781749580960001E-2</v>
      </c>
    </row>
    <row r="6963" spans="1:17">
      <c r="A6963" s="63" t="s">
        <v>79</v>
      </c>
      <c r="B6963" s="63" t="s">
        <v>58</v>
      </c>
      <c r="C6963" s="63" t="s">
        <v>65</v>
      </c>
      <c r="D6963" s="63">
        <v>2</v>
      </c>
      <c r="E6963" s="63">
        <v>0.87615390000000004</v>
      </c>
      <c r="F6963" s="63">
        <v>0.71533820000000004</v>
      </c>
      <c r="G6963" s="63">
        <v>-0.16081580000000001</v>
      </c>
      <c r="H6963" s="63">
        <v>48.267299999999999</v>
      </c>
      <c r="I6963" s="63">
        <v>-0.30570340000000001</v>
      </c>
      <c r="J6963" s="63">
        <v>-0.22010260000000001</v>
      </c>
      <c r="K6963" s="63">
        <v>-0.16081580000000001</v>
      </c>
      <c r="L6963" s="63">
        <v>-0.10152890000000001</v>
      </c>
      <c r="M6963" s="63">
        <v>-1.59282E-2</v>
      </c>
      <c r="N6963" s="63">
        <v>67</v>
      </c>
      <c r="O6963" s="63">
        <v>0.1130564</v>
      </c>
      <c r="P6963" s="63">
        <v>3</v>
      </c>
      <c r="Q6963" s="63">
        <v>1.2781749580960001E-2</v>
      </c>
    </row>
    <row r="6964" spans="1:17">
      <c r="A6964" s="63" t="s">
        <v>79</v>
      </c>
      <c r="B6964" s="63" t="s">
        <v>58</v>
      </c>
      <c r="C6964" s="63" t="s">
        <v>65</v>
      </c>
      <c r="D6964" s="63">
        <v>3</v>
      </c>
      <c r="E6964" s="63">
        <v>0.86266880000000001</v>
      </c>
      <c r="F6964" s="63">
        <v>0.70627229999999996</v>
      </c>
      <c r="G6964" s="63">
        <v>-0.15639639999999999</v>
      </c>
      <c r="H6964" s="63">
        <v>47.628900000000002</v>
      </c>
      <c r="I6964" s="63">
        <v>-0.301284</v>
      </c>
      <c r="J6964" s="63">
        <v>-0.21568329999999999</v>
      </c>
      <c r="K6964" s="63">
        <v>-0.15639639999999999</v>
      </c>
      <c r="L6964" s="63">
        <v>-9.7109600000000004E-2</v>
      </c>
      <c r="M6964" s="63">
        <v>-1.1508900000000001E-2</v>
      </c>
      <c r="N6964" s="63">
        <v>67</v>
      </c>
      <c r="O6964" s="63">
        <v>0.1130564</v>
      </c>
      <c r="P6964" s="63">
        <v>3</v>
      </c>
      <c r="Q6964" s="63">
        <v>1.2781749580960001E-2</v>
      </c>
    </row>
    <row r="6965" spans="1:17">
      <c r="A6965" s="63" t="s">
        <v>79</v>
      </c>
      <c r="B6965" s="63" t="s">
        <v>58</v>
      </c>
      <c r="C6965" s="63" t="s">
        <v>65</v>
      </c>
      <c r="D6965" s="63">
        <v>4</v>
      </c>
      <c r="E6965" s="63">
        <v>0.9055029</v>
      </c>
      <c r="F6965" s="63">
        <v>0.7476526</v>
      </c>
      <c r="G6965" s="63">
        <v>-0.1578503</v>
      </c>
      <c r="H6965" s="63">
        <v>46.746299999999998</v>
      </c>
      <c r="I6965" s="63">
        <v>-0.3027379</v>
      </c>
      <c r="J6965" s="63">
        <v>-0.2171371</v>
      </c>
      <c r="K6965" s="63">
        <v>-0.1578503</v>
      </c>
      <c r="L6965" s="63">
        <v>-9.8563399999999995E-2</v>
      </c>
      <c r="M6965" s="63">
        <v>-1.2962700000000001E-2</v>
      </c>
      <c r="N6965" s="63">
        <v>67</v>
      </c>
      <c r="O6965" s="63">
        <v>0.1130564</v>
      </c>
      <c r="P6965" s="63">
        <v>3</v>
      </c>
      <c r="Q6965" s="63">
        <v>1.2781749580960001E-2</v>
      </c>
    </row>
    <row r="6966" spans="1:17">
      <c r="A6966" s="63" t="s">
        <v>79</v>
      </c>
      <c r="B6966" s="63" t="s">
        <v>58</v>
      </c>
      <c r="C6966" s="63" t="s">
        <v>65</v>
      </c>
      <c r="D6966" s="63">
        <v>5</v>
      </c>
      <c r="E6966" s="63">
        <v>0.94375750000000003</v>
      </c>
      <c r="F6966" s="63">
        <v>0.78666469999999999</v>
      </c>
      <c r="G6966" s="63">
        <v>-0.1570928</v>
      </c>
      <c r="H6966" s="63">
        <v>46.070599999999999</v>
      </c>
      <c r="I6966" s="63">
        <v>-0.30198029999999998</v>
      </c>
      <c r="J6966" s="63">
        <v>-0.21637960000000001</v>
      </c>
      <c r="K6966" s="63">
        <v>-0.1570928</v>
      </c>
      <c r="L6966" s="63">
        <v>-9.7805900000000001E-2</v>
      </c>
      <c r="M6966" s="63">
        <v>-1.2205199999999999E-2</v>
      </c>
      <c r="N6966" s="63">
        <v>67</v>
      </c>
      <c r="O6966" s="63">
        <v>0.1130564</v>
      </c>
      <c r="P6966" s="63">
        <v>3</v>
      </c>
      <c r="Q6966" s="63">
        <v>1.2781749580960001E-2</v>
      </c>
    </row>
    <row r="6967" spans="1:17">
      <c r="A6967" s="63" t="s">
        <v>79</v>
      </c>
      <c r="B6967" s="63" t="s">
        <v>58</v>
      </c>
      <c r="C6967" s="63" t="s">
        <v>65</v>
      </c>
      <c r="D6967" s="63">
        <v>6</v>
      </c>
      <c r="E6967" s="63">
        <v>1.1077129999999999</v>
      </c>
      <c r="F6967" s="63">
        <v>0.87247509999999995</v>
      </c>
      <c r="G6967" s="63">
        <v>-0.2352378</v>
      </c>
      <c r="H6967" s="63">
        <v>45.299500000000002</v>
      </c>
      <c r="I6967" s="63">
        <v>-0.3801254</v>
      </c>
      <c r="J6967" s="63">
        <v>-0.29452460000000003</v>
      </c>
      <c r="K6967" s="63">
        <v>-0.2352378</v>
      </c>
      <c r="L6967" s="63">
        <v>-0.17595089999999999</v>
      </c>
      <c r="M6967" s="63">
        <v>-9.0350200000000006E-2</v>
      </c>
      <c r="N6967" s="63">
        <v>67</v>
      </c>
      <c r="O6967" s="63">
        <v>0.1130564</v>
      </c>
      <c r="P6967" s="63">
        <v>3</v>
      </c>
      <c r="Q6967" s="63">
        <v>1.2781749580960001E-2</v>
      </c>
    </row>
    <row r="6968" spans="1:17">
      <c r="A6968" s="63" t="s">
        <v>79</v>
      </c>
      <c r="B6968" s="63" t="s">
        <v>58</v>
      </c>
      <c r="C6968" s="63" t="s">
        <v>65</v>
      </c>
      <c r="D6968" s="63">
        <v>7</v>
      </c>
      <c r="E6968" s="63">
        <v>1.440877</v>
      </c>
      <c r="F6968" s="63">
        <v>1.2417</v>
      </c>
      <c r="G6968" s="63">
        <v>-0.19917670000000001</v>
      </c>
      <c r="H6968" s="63">
        <v>45.617400000000004</v>
      </c>
      <c r="I6968" s="63">
        <v>-0.34406429999999999</v>
      </c>
      <c r="J6968" s="63">
        <v>-0.25846350000000001</v>
      </c>
      <c r="K6968" s="63">
        <v>-0.19917670000000001</v>
      </c>
      <c r="L6968" s="63">
        <v>-0.13988980000000001</v>
      </c>
      <c r="M6968" s="63">
        <v>-5.42891E-2</v>
      </c>
      <c r="N6968" s="63">
        <v>67</v>
      </c>
      <c r="O6968" s="63">
        <v>0.1130564</v>
      </c>
      <c r="P6968" s="63">
        <v>3</v>
      </c>
      <c r="Q6968" s="63">
        <v>1.2781749580960001E-2</v>
      </c>
    </row>
    <row r="6969" spans="1:17">
      <c r="A6969" s="63" t="s">
        <v>79</v>
      </c>
      <c r="B6969" s="63" t="s">
        <v>58</v>
      </c>
      <c r="C6969" s="63" t="s">
        <v>65</v>
      </c>
      <c r="D6969" s="63">
        <v>8</v>
      </c>
      <c r="E6969" s="63">
        <v>1.6293759999999999</v>
      </c>
      <c r="F6969" s="63">
        <v>1.5454239999999999</v>
      </c>
      <c r="G6969" s="63">
        <v>-8.3951799999999993E-2</v>
      </c>
      <c r="H6969" s="63">
        <v>48.337899999999998</v>
      </c>
      <c r="I6969" s="63">
        <v>-0.2288394</v>
      </c>
      <c r="J6969" s="63">
        <v>-0.1432387</v>
      </c>
      <c r="K6969" s="63">
        <v>-8.3951799999999993E-2</v>
      </c>
      <c r="L6969" s="63">
        <v>-2.4664999999999999E-2</v>
      </c>
      <c r="M6969" s="63">
        <v>6.0935799999999998E-2</v>
      </c>
      <c r="N6969" s="63">
        <v>67</v>
      </c>
      <c r="O6969" s="63">
        <v>0.1130564</v>
      </c>
      <c r="P6969" s="63">
        <v>3</v>
      </c>
      <c r="Q6969" s="63">
        <v>1.2781749580960001E-2</v>
      </c>
    </row>
    <row r="6970" spans="1:17">
      <c r="A6970" s="63" t="s">
        <v>79</v>
      </c>
      <c r="B6970" s="63" t="s">
        <v>58</v>
      </c>
      <c r="C6970" s="63" t="s">
        <v>65</v>
      </c>
      <c r="D6970" s="63">
        <v>9</v>
      </c>
      <c r="E6970" s="63">
        <v>1.469597</v>
      </c>
      <c r="F6970" s="63">
        <v>1.5429310000000001</v>
      </c>
      <c r="G6970" s="63">
        <v>7.3333599999999999E-2</v>
      </c>
      <c r="H6970" s="63">
        <v>51.952500000000001</v>
      </c>
      <c r="I6970" s="63">
        <v>-7.1554000000000006E-2</v>
      </c>
      <c r="J6970" s="63">
        <v>1.40468E-2</v>
      </c>
      <c r="K6970" s="63">
        <v>7.3333599999999999E-2</v>
      </c>
      <c r="L6970" s="63">
        <v>0.1326205</v>
      </c>
      <c r="M6970" s="63">
        <v>0.2182212</v>
      </c>
      <c r="N6970" s="63">
        <v>67</v>
      </c>
      <c r="O6970" s="63">
        <v>0.1130564</v>
      </c>
      <c r="P6970" s="63">
        <v>3</v>
      </c>
      <c r="Q6970" s="63">
        <v>1.2781749580960001E-2</v>
      </c>
    </row>
    <row r="6971" spans="1:17">
      <c r="A6971" s="63" t="s">
        <v>79</v>
      </c>
      <c r="B6971" s="63" t="s">
        <v>58</v>
      </c>
      <c r="C6971" s="63" t="s">
        <v>65</v>
      </c>
      <c r="D6971" s="63">
        <v>10</v>
      </c>
      <c r="E6971" s="63">
        <v>1.3862760000000001</v>
      </c>
      <c r="F6971" s="63">
        <v>1.4625189999999999</v>
      </c>
      <c r="G6971" s="63">
        <v>7.62438E-2</v>
      </c>
      <c r="H6971" s="63">
        <v>55.102400000000003</v>
      </c>
      <c r="I6971" s="63">
        <v>-6.8643800000000005E-2</v>
      </c>
      <c r="J6971" s="63">
        <v>1.69569E-2</v>
      </c>
      <c r="K6971" s="63">
        <v>7.62438E-2</v>
      </c>
      <c r="L6971" s="63">
        <v>0.1355306</v>
      </c>
      <c r="M6971" s="63">
        <v>0.22113140000000001</v>
      </c>
      <c r="N6971" s="63">
        <v>67</v>
      </c>
      <c r="O6971" s="63">
        <v>0.1130564</v>
      </c>
      <c r="P6971" s="63">
        <v>3</v>
      </c>
      <c r="Q6971" s="63">
        <v>1.2781749580960001E-2</v>
      </c>
    </row>
    <row r="6972" spans="1:17">
      <c r="A6972" s="63" t="s">
        <v>79</v>
      </c>
      <c r="B6972" s="63" t="s">
        <v>58</v>
      </c>
      <c r="C6972" s="63" t="s">
        <v>65</v>
      </c>
      <c r="D6972" s="63">
        <v>11</v>
      </c>
      <c r="E6972" s="63">
        <v>1.2622770000000001</v>
      </c>
      <c r="F6972" s="63">
        <v>1.416887</v>
      </c>
      <c r="G6972" s="63">
        <v>0.15461030000000001</v>
      </c>
      <c r="H6972" s="63">
        <v>58.041699999999999</v>
      </c>
      <c r="I6972" s="63">
        <v>9.7227000000000008E-3</v>
      </c>
      <c r="J6972" s="63">
        <v>9.5323400000000003E-2</v>
      </c>
      <c r="K6972" s="63">
        <v>0.15461030000000001</v>
      </c>
      <c r="L6972" s="63">
        <v>0.21389710000000001</v>
      </c>
      <c r="M6972" s="63">
        <v>0.29949789999999998</v>
      </c>
      <c r="N6972" s="63">
        <v>67</v>
      </c>
      <c r="O6972" s="63">
        <v>0.1130564</v>
      </c>
      <c r="P6972" s="63">
        <v>3</v>
      </c>
      <c r="Q6972" s="63">
        <v>1.2781749580960001E-2</v>
      </c>
    </row>
    <row r="6973" spans="1:17">
      <c r="A6973" s="63" t="s">
        <v>79</v>
      </c>
      <c r="B6973" s="63" t="s">
        <v>58</v>
      </c>
      <c r="C6973" s="63" t="s">
        <v>65</v>
      </c>
      <c r="D6973" s="63">
        <v>12</v>
      </c>
      <c r="E6973" s="63">
        <v>1.1875690000000001</v>
      </c>
      <c r="F6973" s="63">
        <v>1.323331</v>
      </c>
      <c r="G6973" s="63">
        <v>0.13576160000000001</v>
      </c>
      <c r="H6973" s="63">
        <v>60.840899999999998</v>
      </c>
      <c r="I6973" s="63">
        <v>-9.1260000000000004E-3</v>
      </c>
      <c r="J6973" s="63">
        <v>7.6474799999999996E-2</v>
      </c>
      <c r="K6973" s="63">
        <v>0.13576160000000001</v>
      </c>
      <c r="L6973" s="63">
        <v>0.19504850000000001</v>
      </c>
      <c r="M6973" s="63">
        <v>0.28064919999999999</v>
      </c>
      <c r="N6973" s="63">
        <v>67</v>
      </c>
      <c r="O6973" s="63">
        <v>0.1130564</v>
      </c>
      <c r="P6973" s="63">
        <v>3</v>
      </c>
      <c r="Q6973" s="63">
        <v>1.2781749580960001E-2</v>
      </c>
    </row>
    <row r="6974" spans="1:17">
      <c r="A6974" s="63" t="s">
        <v>79</v>
      </c>
      <c r="B6974" s="63" t="s">
        <v>58</v>
      </c>
      <c r="C6974" s="63" t="s">
        <v>65</v>
      </c>
      <c r="D6974" s="63">
        <v>13</v>
      </c>
      <c r="E6974" s="63">
        <v>1.04064</v>
      </c>
      <c r="F6974" s="63">
        <v>1.291803</v>
      </c>
      <c r="G6974" s="63">
        <v>0.25116240000000001</v>
      </c>
      <c r="H6974" s="63">
        <v>62.428100000000001</v>
      </c>
      <c r="I6974" s="63">
        <v>0.1062748</v>
      </c>
      <c r="J6974" s="63">
        <v>0.19187560000000001</v>
      </c>
      <c r="K6974" s="63">
        <v>0.25116240000000001</v>
      </c>
      <c r="L6974" s="63">
        <v>0.31044919999999998</v>
      </c>
      <c r="M6974" s="63">
        <v>0.39605000000000001</v>
      </c>
      <c r="N6974" s="63">
        <v>67</v>
      </c>
      <c r="O6974" s="63">
        <v>0.1130564</v>
      </c>
      <c r="P6974" s="63">
        <v>3</v>
      </c>
      <c r="Q6974" s="63">
        <v>1.2781749580960001E-2</v>
      </c>
    </row>
    <row r="6975" spans="1:17">
      <c r="A6975" s="63" t="s">
        <v>79</v>
      </c>
      <c r="B6975" s="63" t="s">
        <v>58</v>
      </c>
      <c r="C6975" s="63" t="s">
        <v>65</v>
      </c>
      <c r="D6975" s="63">
        <v>14</v>
      </c>
      <c r="E6975" s="63">
        <v>0.95323080000000004</v>
      </c>
      <c r="F6975" s="63">
        <v>1.242926</v>
      </c>
      <c r="G6975" s="63">
        <v>0.2896956</v>
      </c>
      <c r="H6975" s="63">
        <v>63.717799999999997</v>
      </c>
      <c r="I6975" s="63">
        <v>0.14480799999999999</v>
      </c>
      <c r="J6975" s="63">
        <v>0.23040869999999999</v>
      </c>
      <c r="K6975" s="63">
        <v>0.2896956</v>
      </c>
      <c r="L6975" s="63">
        <v>0.34898240000000003</v>
      </c>
      <c r="M6975" s="63">
        <v>0.4345832</v>
      </c>
      <c r="N6975" s="63">
        <v>67</v>
      </c>
      <c r="O6975" s="63">
        <v>0.1130564</v>
      </c>
      <c r="P6975" s="63">
        <v>3</v>
      </c>
      <c r="Q6975" s="63">
        <v>1.2781749580960001E-2</v>
      </c>
    </row>
    <row r="6976" spans="1:17">
      <c r="A6976" s="63" t="s">
        <v>79</v>
      </c>
      <c r="B6976" s="63" t="s">
        <v>58</v>
      </c>
      <c r="C6976" s="63" t="s">
        <v>65</v>
      </c>
      <c r="D6976" s="63">
        <v>15</v>
      </c>
      <c r="E6976" s="63">
        <v>0.92288769999999998</v>
      </c>
      <c r="F6976" s="63">
        <v>1.1779980000000001</v>
      </c>
      <c r="G6976" s="63">
        <v>0.25511</v>
      </c>
      <c r="H6976" s="63">
        <v>64.531899999999993</v>
      </c>
      <c r="I6976" s="63">
        <v>0.1102224</v>
      </c>
      <c r="J6976" s="63">
        <v>0.1958232</v>
      </c>
      <c r="K6976" s="63">
        <v>0.25511</v>
      </c>
      <c r="L6976" s="63">
        <v>0.31439689999999998</v>
      </c>
      <c r="M6976" s="63">
        <v>0.39999760000000001</v>
      </c>
      <c r="N6976" s="63">
        <v>67</v>
      </c>
      <c r="O6976" s="63">
        <v>0.1130564</v>
      </c>
      <c r="P6976" s="63">
        <v>3</v>
      </c>
      <c r="Q6976" s="63">
        <v>1.2781749580960001E-2</v>
      </c>
    </row>
    <row r="6977" spans="1:17">
      <c r="A6977" s="63" t="s">
        <v>79</v>
      </c>
      <c r="B6977" s="63" t="s">
        <v>58</v>
      </c>
      <c r="C6977" s="63" t="s">
        <v>65</v>
      </c>
      <c r="D6977" s="63">
        <v>16</v>
      </c>
      <c r="E6977" s="63">
        <v>0.94254729999999998</v>
      </c>
      <c r="F6977" s="63">
        <v>1.160061</v>
      </c>
      <c r="G6977" s="63">
        <v>0.21751329999999999</v>
      </c>
      <c r="H6977" s="63">
        <v>64.527100000000004</v>
      </c>
      <c r="I6977" s="63">
        <v>7.2625700000000001E-2</v>
      </c>
      <c r="J6977" s="63">
        <v>0.15822639999999999</v>
      </c>
      <c r="K6977" s="63">
        <v>0.21751329999999999</v>
      </c>
      <c r="L6977" s="63">
        <v>0.27680009999999999</v>
      </c>
      <c r="M6977" s="63">
        <v>0.36240090000000003</v>
      </c>
      <c r="N6977" s="63">
        <v>67</v>
      </c>
      <c r="O6977" s="63">
        <v>0.1130564</v>
      </c>
      <c r="P6977" s="63">
        <v>3</v>
      </c>
      <c r="Q6977" s="63">
        <v>1.2781749580960001E-2</v>
      </c>
    </row>
    <row r="6978" spans="1:17">
      <c r="A6978" s="63" t="s">
        <v>79</v>
      </c>
      <c r="B6978" s="63" t="s">
        <v>58</v>
      </c>
      <c r="C6978" s="63" t="s">
        <v>65</v>
      </c>
      <c r="D6978" s="63">
        <v>17</v>
      </c>
      <c r="E6978" s="63">
        <v>1.0112570000000001</v>
      </c>
      <c r="F6978" s="63">
        <v>1.197074</v>
      </c>
      <c r="G6978" s="63">
        <v>0.18581739999999999</v>
      </c>
      <c r="H6978" s="63">
        <v>63.737099999999998</v>
      </c>
      <c r="I6978" s="63">
        <v>4.0929800000000002E-2</v>
      </c>
      <c r="J6978" s="63">
        <v>0.12653049999999999</v>
      </c>
      <c r="K6978" s="63">
        <v>0.18581739999999999</v>
      </c>
      <c r="L6978" s="63">
        <v>0.24510419999999999</v>
      </c>
      <c r="M6978" s="63">
        <v>0.33070500000000003</v>
      </c>
      <c r="N6978" s="63">
        <v>67</v>
      </c>
      <c r="O6978" s="63">
        <v>0.1130564</v>
      </c>
      <c r="P6978" s="63">
        <v>3</v>
      </c>
      <c r="Q6978" s="63">
        <v>1.2781749580960001E-2</v>
      </c>
    </row>
    <row r="6979" spans="1:17">
      <c r="A6979" s="63" t="s">
        <v>79</v>
      </c>
      <c r="B6979" s="63" t="s">
        <v>58</v>
      </c>
      <c r="C6979" s="63" t="s">
        <v>65</v>
      </c>
      <c r="D6979" s="63">
        <v>18</v>
      </c>
      <c r="E6979" s="63">
        <v>1.279325</v>
      </c>
      <c r="F6979" s="63">
        <v>1.3583769999999999</v>
      </c>
      <c r="G6979" s="63">
        <v>7.9052600000000001E-2</v>
      </c>
      <c r="H6979" s="63">
        <v>61.992199999999997</v>
      </c>
      <c r="I6979" s="63">
        <v>-6.5835000000000005E-2</v>
      </c>
      <c r="J6979" s="63">
        <v>1.9765700000000001E-2</v>
      </c>
      <c r="K6979" s="63">
        <v>7.9052600000000001E-2</v>
      </c>
      <c r="L6979" s="63">
        <v>0.1383394</v>
      </c>
      <c r="M6979" s="63">
        <v>0.22394020000000001</v>
      </c>
      <c r="N6979" s="63">
        <v>67</v>
      </c>
      <c r="O6979" s="63">
        <v>0.1130564</v>
      </c>
      <c r="P6979" s="63">
        <v>3</v>
      </c>
      <c r="Q6979" s="63">
        <v>1.2781749580960001E-2</v>
      </c>
    </row>
    <row r="6980" spans="1:17">
      <c r="A6980" s="63" t="s">
        <v>79</v>
      </c>
      <c r="B6980" s="63" t="s">
        <v>58</v>
      </c>
      <c r="C6980" s="63" t="s">
        <v>65</v>
      </c>
      <c r="D6980" s="63">
        <v>19</v>
      </c>
      <c r="E6980" s="63">
        <v>1.5374760000000001</v>
      </c>
      <c r="F6980" s="63">
        <v>1.4727079999999999</v>
      </c>
      <c r="G6980" s="63">
        <v>-6.4768199999999998E-2</v>
      </c>
      <c r="H6980" s="63">
        <v>59.668900000000001</v>
      </c>
      <c r="I6980" s="63">
        <v>-0.2096558</v>
      </c>
      <c r="J6980" s="63">
        <v>-0.124055</v>
      </c>
      <c r="K6980" s="63">
        <v>-6.4768199999999998E-2</v>
      </c>
      <c r="L6980" s="63">
        <v>-5.4814E-3</v>
      </c>
      <c r="M6980" s="63">
        <v>8.0119399999999993E-2</v>
      </c>
      <c r="N6980" s="63">
        <v>67</v>
      </c>
      <c r="O6980" s="63">
        <v>0.1130564</v>
      </c>
      <c r="P6980" s="63">
        <v>3</v>
      </c>
      <c r="Q6980" s="63">
        <v>1.2781749580960001E-2</v>
      </c>
    </row>
    <row r="6981" spans="1:17">
      <c r="A6981" s="63" t="s">
        <v>79</v>
      </c>
      <c r="B6981" s="63" t="s">
        <v>58</v>
      </c>
      <c r="C6981" s="63" t="s">
        <v>65</v>
      </c>
      <c r="D6981" s="63">
        <v>20</v>
      </c>
      <c r="E6981" s="63">
        <v>1.626736</v>
      </c>
      <c r="F6981" s="63">
        <v>1.511568</v>
      </c>
      <c r="G6981" s="63">
        <v>-0.1151682</v>
      </c>
      <c r="H6981" s="63">
        <v>57.357500000000002</v>
      </c>
      <c r="I6981" s="63">
        <v>-0.2600558</v>
      </c>
      <c r="J6981" s="63">
        <v>-0.174455</v>
      </c>
      <c r="K6981" s="63">
        <v>-0.1151682</v>
      </c>
      <c r="L6981" s="63">
        <v>-5.5881399999999998E-2</v>
      </c>
      <c r="M6981" s="63">
        <v>2.97194E-2</v>
      </c>
      <c r="N6981" s="63">
        <v>67</v>
      </c>
      <c r="O6981" s="63">
        <v>0.1130564</v>
      </c>
      <c r="P6981" s="63">
        <v>3</v>
      </c>
      <c r="Q6981" s="63">
        <v>1.2781749580960001E-2</v>
      </c>
    </row>
    <row r="6982" spans="1:17">
      <c r="A6982" s="63" t="s">
        <v>79</v>
      </c>
      <c r="B6982" s="63" t="s">
        <v>58</v>
      </c>
      <c r="C6982" s="63" t="s">
        <v>65</v>
      </c>
      <c r="D6982" s="63">
        <v>21</v>
      </c>
      <c r="E6982" s="63">
        <v>1.656909</v>
      </c>
      <c r="F6982" s="63">
        <v>1.50905</v>
      </c>
      <c r="G6982" s="63">
        <v>-0.14785860000000001</v>
      </c>
      <c r="H6982" s="63">
        <v>55.484699999999997</v>
      </c>
      <c r="I6982" s="63">
        <v>-0.29274620000000001</v>
      </c>
      <c r="J6982" s="63">
        <v>-0.20714550000000001</v>
      </c>
      <c r="K6982" s="63">
        <v>-0.14785860000000001</v>
      </c>
      <c r="L6982" s="63">
        <v>-8.8571800000000006E-2</v>
      </c>
      <c r="M6982" s="63">
        <v>-2.9710000000000001E-3</v>
      </c>
      <c r="N6982" s="63">
        <v>67</v>
      </c>
      <c r="O6982" s="63">
        <v>0.1130564</v>
      </c>
      <c r="P6982" s="63">
        <v>3</v>
      </c>
      <c r="Q6982" s="63">
        <v>1.2781749580960001E-2</v>
      </c>
    </row>
    <row r="6983" spans="1:17">
      <c r="A6983" s="63" t="s">
        <v>79</v>
      </c>
      <c r="B6983" s="63" t="s">
        <v>58</v>
      </c>
      <c r="C6983" s="63" t="s">
        <v>65</v>
      </c>
      <c r="D6983" s="63">
        <v>22</v>
      </c>
      <c r="E6983" s="63">
        <v>1.53339</v>
      </c>
      <c r="F6983" s="63">
        <v>1.385103</v>
      </c>
      <c r="G6983" s="63">
        <v>-0.14828659999999999</v>
      </c>
      <c r="H6983" s="63">
        <v>54.372500000000002</v>
      </c>
      <c r="I6983" s="63">
        <v>-0.2931742</v>
      </c>
      <c r="J6983" s="63">
        <v>-0.20757339999999999</v>
      </c>
      <c r="K6983" s="63">
        <v>-0.14828659999999999</v>
      </c>
      <c r="L6983" s="63">
        <v>-8.8999700000000001E-2</v>
      </c>
      <c r="M6983" s="63">
        <v>-3.3990000000000001E-3</v>
      </c>
      <c r="N6983" s="63">
        <v>67</v>
      </c>
      <c r="O6983" s="63">
        <v>0.1130564</v>
      </c>
      <c r="P6983" s="63">
        <v>3</v>
      </c>
      <c r="Q6983" s="63">
        <v>1.2781749580960001E-2</v>
      </c>
    </row>
    <row r="6984" spans="1:17">
      <c r="A6984" s="63" t="s">
        <v>79</v>
      </c>
      <c r="B6984" s="63" t="s">
        <v>58</v>
      </c>
      <c r="C6984" s="63" t="s">
        <v>65</v>
      </c>
      <c r="D6984" s="63">
        <v>23</v>
      </c>
      <c r="E6984" s="63">
        <v>1.324058</v>
      </c>
      <c r="F6984" s="63">
        <v>1.18388</v>
      </c>
      <c r="G6984" s="63">
        <v>-0.14017830000000001</v>
      </c>
      <c r="H6984" s="63">
        <v>52.787999999999997</v>
      </c>
      <c r="I6984" s="63">
        <v>-0.28506589999999998</v>
      </c>
      <c r="J6984" s="63">
        <v>-0.19946520000000001</v>
      </c>
      <c r="K6984" s="63">
        <v>-0.14017830000000001</v>
      </c>
      <c r="L6984" s="63">
        <v>-8.0891500000000005E-2</v>
      </c>
      <c r="M6984" s="63">
        <v>4.7092999999999996E-3</v>
      </c>
      <c r="N6984" s="63">
        <v>67</v>
      </c>
      <c r="O6984" s="63">
        <v>0.1130564</v>
      </c>
      <c r="P6984" s="63">
        <v>3</v>
      </c>
      <c r="Q6984" s="63">
        <v>1.2781749580960001E-2</v>
      </c>
    </row>
    <row r="6985" spans="1:17">
      <c r="A6985" s="63" t="s">
        <v>79</v>
      </c>
      <c r="B6985" s="63" t="s">
        <v>58</v>
      </c>
      <c r="C6985" s="63" t="s">
        <v>65</v>
      </c>
      <c r="D6985" s="63">
        <v>24</v>
      </c>
      <c r="E6985" s="63">
        <v>1.096951</v>
      </c>
      <c r="F6985" s="63">
        <v>0.95485909999999996</v>
      </c>
      <c r="G6985" s="63">
        <v>-0.14209160000000001</v>
      </c>
      <c r="H6985" s="63">
        <v>51.164900000000003</v>
      </c>
      <c r="I6985" s="63">
        <v>-0.28697919999999999</v>
      </c>
      <c r="J6985" s="63">
        <v>-0.20137840000000001</v>
      </c>
      <c r="K6985" s="63">
        <v>-0.14209160000000001</v>
      </c>
      <c r="L6985" s="63">
        <v>-8.2804699999999995E-2</v>
      </c>
      <c r="M6985" s="63">
        <v>2.7959999999999999E-3</v>
      </c>
      <c r="N6985" s="63">
        <v>67</v>
      </c>
      <c r="O6985" s="63">
        <v>0.1130564</v>
      </c>
      <c r="P6985" s="63">
        <v>3</v>
      </c>
      <c r="Q6985" s="63">
        <v>1.2781749580960001E-2</v>
      </c>
    </row>
    <row r="6986" spans="1:17">
      <c r="A6986" s="63" t="s">
        <v>79</v>
      </c>
      <c r="B6986" s="63" t="s">
        <v>58</v>
      </c>
      <c r="C6986" s="63" t="s">
        <v>66</v>
      </c>
      <c r="D6986" s="63">
        <v>1</v>
      </c>
      <c r="E6986" s="63">
        <v>0.85349830000000004</v>
      </c>
      <c r="F6986" s="63">
        <v>0.70859459999999996</v>
      </c>
      <c r="G6986" s="63">
        <v>-0.1449037</v>
      </c>
      <c r="H6986" s="63">
        <v>56.664900000000003</v>
      </c>
      <c r="I6986" s="63">
        <v>-0.28979129999999997</v>
      </c>
      <c r="J6986" s="63">
        <v>-0.2041906</v>
      </c>
      <c r="K6986" s="63">
        <v>-0.1449037</v>
      </c>
      <c r="L6986" s="63">
        <v>-8.5616899999999996E-2</v>
      </c>
      <c r="M6986" s="63">
        <v>-1.6099999999999998E-5</v>
      </c>
      <c r="N6986" s="63">
        <v>67</v>
      </c>
      <c r="O6986" s="63">
        <v>0.1130564</v>
      </c>
      <c r="P6986" s="63">
        <v>4</v>
      </c>
      <c r="Q6986" s="63">
        <v>1.2781749580960001E-2</v>
      </c>
    </row>
    <row r="6987" spans="1:17">
      <c r="A6987" s="63" t="s">
        <v>79</v>
      </c>
      <c r="B6987" s="63" t="s">
        <v>58</v>
      </c>
      <c r="C6987" s="63" t="s">
        <v>66</v>
      </c>
      <c r="D6987" s="63">
        <v>2</v>
      </c>
      <c r="E6987" s="63">
        <v>0.78931169999999995</v>
      </c>
      <c r="F6987" s="63">
        <v>0.6284959</v>
      </c>
      <c r="G6987" s="63">
        <v>-0.16081580000000001</v>
      </c>
      <c r="H6987" s="63">
        <v>55.35</v>
      </c>
      <c r="I6987" s="63">
        <v>-0.30570340000000001</v>
      </c>
      <c r="J6987" s="63">
        <v>-0.22010270000000001</v>
      </c>
      <c r="K6987" s="63">
        <v>-0.16081580000000001</v>
      </c>
      <c r="L6987" s="63">
        <v>-0.10152899999999999</v>
      </c>
      <c r="M6987" s="63">
        <v>-1.59282E-2</v>
      </c>
      <c r="N6987" s="63">
        <v>67</v>
      </c>
      <c r="O6987" s="63">
        <v>0.1130564</v>
      </c>
      <c r="P6987" s="63">
        <v>4</v>
      </c>
      <c r="Q6987" s="63">
        <v>1.2781749580960001E-2</v>
      </c>
    </row>
    <row r="6988" spans="1:17">
      <c r="A6988" s="63" t="s">
        <v>79</v>
      </c>
      <c r="B6988" s="63" t="s">
        <v>58</v>
      </c>
      <c r="C6988" s="63" t="s">
        <v>66</v>
      </c>
      <c r="D6988" s="63">
        <v>3</v>
      </c>
      <c r="E6988" s="63">
        <v>0.76787349999999999</v>
      </c>
      <c r="F6988" s="63">
        <v>0.61147700000000005</v>
      </c>
      <c r="G6988" s="63">
        <v>-0.15639639999999999</v>
      </c>
      <c r="H6988" s="63">
        <v>54.304099999999998</v>
      </c>
      <c r="I6988" s="63">
        <v>-0.301284</v>
      </c>
      <c r="J6988" s="63">
        <v>-0.21568329999999999</v>
      </c>
      <c r="K6988" s="63">
        <v>-0.15639639999999999</v>
      </c>
      <c r="L6988" s="63">
        <v>-9.7109600000000004E-2</v>
      </c>
      <c r="M6988" s="63">
        <v>-1.1508900000000001E-2</v>
      </c>
      <c r="N6988" s="63">
        <v>67</v>
      </c>
      <c r="O6988" s="63">
        <v>0.1130564</v>
      </c>
      <c r="P6988" s="63">
        <v>4</v>
      </c>
      <c r="Q6988" s="63">
        <v>1.2781749580960001E-2</v>
      </c>
    </row>
    <row r="6989" spans="1:17">
      <c r="A6989" s="63" t="s">
        <v>79</v>
      </c>
      <c r="B6989" s="63" t="s">
        <v>58</v>
      </c>
      <c r="C6989" s="63" t="s">
        <v>66</v>
      </c>
      <c r="D6989" s="63">
        <v>4</v>
      </c>
      <c r="E6989" s="63">
        <v>0.80304750000000003</v>
      </c>
      <c r="F6989" s="63">
        <v>0.64519729999999997</v>
      </c>
      <c r="G6989" s="63">
        <v>-0.1578503</v>
      </c>
      <c r="H6989" s="63">
        <v>53.656300000000002</v>
      </c>
      <c r="I6989" s="63">
        <v>-0.3027379</v>
      </c>
      <c r="J6989" s="63">
        <v>-0.2171371</v>
      </c>
      <c r="K6989" s="63">
        <v>-0.1578503</v>
      </c>
      <c r="L6989" s="63">
        <v>-9.8563399999999995E-2</v>
      </c>
      <c r="M6989" s="63">
        <v>-1.2962700000000001E-2</v>
      </c>
      <c r="N6989" s="63">
        <v>67</v>
      </c>
      <c r="O6989" s="63">
        <v>0.1130564</v>
      </c>
      <c r="P6989" s="63">
        <v>4</v>
      </c>
      <c r="Q6989" s="63">
        <v>1.2781749580960001E-2</v>
      </c>
    </row>
    <row r="6990" spans="1:17">
      <c r="A6990" s="63" t="s">
        <v>79</v>
      </c>
      <c r="B6990" s="63" t="s">
        <v>58</v>
      </c>
      <c r="C6990" s="63" t="s">
        <v>66</v>
      </c>
      <c r="D6990" s="63">
        <v>5</v>
      </c>
      <c r="E6990" s="63">
        <v>0.82998340000000004</v>
      </c>
      <c r="F6990" s="63">
        <v>0.67289060000000001</v>
      </c>
      <c r="G6990" s="63">
        <v>-0.1570928</v>
      </c>
      <c r="H6990" s="63">
        <v>52.592199999999998</v>
      </c>
      <c r="I6990" s="63">
        <v>-0.30198029999999998</v>
      </c>
      <c r="J6990" s="63">
        <v>-0.21637960000000001</v>
      </c>
      <c r="K6990" s="63">
        <v>-0.1570928</v>
      </c>
      <c r="L6990" s="63">
        <v>-9.7805900000000001E-2</v>
      </c>
      <c r="M6990" s="63">
        <v>-1.2205199999999999E-2</v>
      </c>
      <c r="N6990" s="63">
        <v>67</v>
      </c>
      <c r="O6990" s="63">
        <v>0.1130564</v>
      </c>
      <c r="P6990" s="63">
        <v>4</v>
      </c>
      <c r="Q6990" s="63">
        <v>1.2781749580960001E-2</v>
      </c>
    </row>
    <row r="6991" spans="1:17">
      <c r="A6991" s="63" t="s">
        <v>79</v>
      </c>
      <c r="B6991" s="63" t="s">
        <v>58</v>
      </c>
      <c r="C6991" s="63" t="s">
        <v>66</v>
      </c>
      <c r="D6991" s="63">
        <v>6</v>
      </c>
      <c r="E6991" s="63">
        <v>0.97708450000000002</v>
      </c>
      <c r="F6991" s="63">
        <v>0.74184669999999997</v>
      </c>
      <c r="G6991" s="63">
        <v>-0.23523769999999999</v>
      </c>
      <c r="H6991" s="63">
        <v>52.043300000000002</v>
      </c>
      <c r="I6991" s="63">
        <v>-0.3801253</v>
      </c>
      <c r="J6991" s="63">
        <v>-0.29452460000000003</v>
      </c>
      <c r="K6991" s="63">
        <v>-0.23523769999999999</v>
      </c>
      <c r="L6991" s="63">
        <v>-0.17595089999999999</v>
      </c>
      <c r="M6991" s="63">
        <v>-9.0350100000000003E-2</v>
      </c>
      <c r="N6991" s="63">
        <v>67</v>
      </c>
      <c r="O6991" s="63">
        <v>0.1130564</v>
      </c>
      <c r="P6991" s="63">
        <v>4</v>
      </c>
      <c r="Q6991" s="63">
        <v>1.2781749580960001E-2</v>
      </c>
    </row>
    <row r="6992" spans="1:17">
      <c r="A6992" s="63" t="s">
        <v>79</v>
      </c>
      <c r="B6992" s="63" t="s">
        <v>58</v>
      </c>
      <c r="C6992" s="63" t="s">
        <v>66</v>
      </c>
      <c r="D6992" s="63">
        <v>7</v>
      </c>
      <c r="E6992" s="63">
        <v>1.245582</v>
      </c>
      <c r="F6992" s="63">
        <v>1.046405</v>
      </c>
      <c r="G6992" s="63">
        <v>-0.19917670000000001</v>
      </c>
      <c r="H6992" s="63">
        <v>51.575699999999998</v>
      </c>
      <c r="I6992" s="63">
        <v>-0.34406429999999999</v>
      </c>
      <c r="J6992" s="63">
        <v>-0.25846350000000001</v>
      </c>
      <c r="K6992" s="63">
        <v>-0.19917670000000001</v>
      </c>
      <c r="L6992" s="63">
        <v>-0.13988980000000001</v>
      </c>
      <c r="M6992" s="63">
        <v>-5.42891E-2</v>
      </c>
      <c r="N6992" s="63">
        <v>67</v>
      </c>
      <c r="O6992" s="63">
        <v>0.1130564</v>
      </c>
      <c r="P6992" s="63">
        <v>4</v>
      </c>
      <c r="Q6992" s="63">
        <v>1.2781749580960001E-2</v>
      </c>
    </row>
    <row r="6993" spans="1:17">
      <c r="A6993" s="63" t="s">
        <v>79</v>
      </c>
      <c r="B6993" s="63" t="s">
        <v>58</v>
      </c>
      <c r="C6993" s="63" t="s">
        <v>66</v>
      </c>
      <c r="D6993" s="63">
        <v>8</v>
      </c>
      <c r="E6993" s="63">
        <v>1.3887039999999999</v>
      </c>
      <c r="F6993" s="63">
        <v>1.3047519999999999</v>
      </c>
      <c r="G6993" s="63">
        <v>-8.3951799999999993E-2</v>
      </c>
      <c r="H6993" s="63">
        <v>52.599299999999999</v>
      </c>
      <c r="I6993" s="63">
        <v>-0.2288394</v>
      </c>
      <c r="J6993" s="63">
        <v>-0.1432387</v>
      </c>
      <c r="K6993" s="63">
        <v>-8.3951799999999993E-2</v>
      </c>
      <c r="L6993" s="63">
        <v>-2.4664999999999999E-2</v>
      </c>
      <c r="M6993" s="63">
        <v>6.0935799999999998E-2</v>
      </c>
      <c r="N6993" s="63">
        <v>67</v>
      </c>
      <c r="O6993" s="63">
        <v>0.1130564</v>
      </c>
      <c r="P6993" s="63">
        <v>4</v>
      </c>
      <c r="Q6993" s="63">
        <v>1.2781749580960001E-2</v>
      </c>
    </row>
    <row r="6994" spans="1:17">
      <c r="A6994" s="63" t="s">
        <v>79</v>
      </c>
      <c r="B6994" s="63" t="s">
        <v>58</v>
      </c>
      <c r="C6994" s="63" t="s">
        <v>66</v>
      </c>
      <c r="D6994" s="63">
        <v>9</v>
      </c>
      <c r="E6994" s="63">
        <v>1.256564</v>
      </c>
      <c r="F6994" s="63">
        <v>1.3298970000000001</v>
      </c>
      <c r="G6994" s="63">
        <v>7.3333599999999999E-2</v>
      </c>
      <c r="H6994" s="63">
        <v>56.072400000000002</v>
      </c>
      <c r="I6994" s="63">
        <v>-7.1554000000000006E-2</v>
      </c>
      <c r="J6994" s="63">
        <v>1.40468E-2</v>
      </c>
      <c r="K6994" s="63">
        <v>7.3333599999999999E-2</v>
      </c>
      <c r="L6994" s="63">
        <v>0.1326205</v>
      </c>
      <c r="M6994" s="63">
        <v>0.2182212</v>
      </c>
      <c r="N6994" s="63">
        <v>67</v>
      </c>
      <c r="O6994" s="63">
        <v>0.1130564</v>
      </c>
      <c r="P6994" s="63">
        <v>4</v>
      </c>
      <c r="Q6994" s="63">
        <v>1.2781749580960001E-2</v>
      </c>
    </row>
    <row r="6995" spans="1:17">
      <c r="A6995" s="63" t="s">
        <v>79</v>
      </c>
      <c r="B6995" s="63" t="s">
        <v>58</v>
      </c>
      <c r="C6995" s="63" t="s">
        <v>66</v>
      </c>
      <c r="D6995" s="63">
        <v>10</v>
      </c>
      <c r="E6995" s="63">
        <v>1.2045790000000001</v>
      </c>
      <c r="F6995" s="63">
        <v>1.280823</v>
      </c>
      <c r="G6995" s="63">
        <v>7.6243900000000003E-2</v>
      </c>
      <c r="H6995" s="63">
        <v>59.381700000000002</v>
      </c>
      <c r="I6995" s="63">
        <v>-6.8643700000000002E-2</v>
      </c>
      <c r="J6995" s="63">
        <v>1.6957E-2</v>
      </c>
      <c r="K6995" s="63">
        <v>7.6243900000000003E-2</v>
      </c>
      <c r="L6995" s="63">
        <v>0.1355307</v>
      </c>
      <c r="M6995" s="63">
        <v>0.22113150000000001</v>
      </c>
      <c r="N6995" s="63">
        <v>67</v>
      </c>
      <c r="O6995" s="63">
        <v>0.1130564</v>
      </c>
      <c r="P6995" s="63">
        <v>4</v>
      </c>
      <c r="Q6995" s="63">
        <v>1.2781749580960001E-2</v>
      </c>
    </row>
    <row r="6996" spans="1:17">
      <c r="A6996" s="63" t="s">
        <v>79</v>
      </c>
      <c r="B6996" s="63" t="s">
        <v>58</v>
      </c>
      <c r="C6996" s="63" t="s">
        <v>66</v>
      </c>
      <c r="D6996" s="63">
        <v>11</v>
      </c>
      <c r="E6996" s="63">
        <v>1.104525</v>
      </c>
      <c r="F6996" s="63">
        <v>1.259136</v>
      </c>
      <c r="G6996" s="63">
        <v>0.15461040000000001</v>
      </c>
      <c r="H6996" s="63">
        <v>62.8735</v>
      </c>
      <c r="I6996" s="63">
        <v>9.7228000000000002E-3</v>
      </c>
      <c r="J6996" s="63">
        <v>9.5323599999999994E-2</v>
      </c>
      <c r="K6996" s="63">
        <v>0.15461040000000001</v>
      </c>
      <c r="L6996" s="63">
        <v>0.21389720000000001</v>
      </c>
      <c r="M6996" s="63">
        <v>0.29949799999999999</v>
      </c>
      <c r="N6996" s="63">
        <v>67</v>
      </c>
      <c r="O6996" s="63">
        <v>0.1130564</v>
      </c>
      <c r="P6996" s="63">
        <v>4</v>
      </c>
      <c r="Q6996" s="63">
        <v>1.2781749580960001E-2</v>
      </c>
    </row>
    <row r="6997" spans="1:17">
      <c r="A6997" s="63" t="s">
        <v>79</v>
      </c>
      <c r="B6997" s="63" t="s">
        <v>58</v>
      </c>
      <c r="C6997" s="63" t="s">
        <v>66</v>
      </c>
      <c r="D6997" s="63">
        <v>12</v>
      </c>
      <c r="E6997" s="63">
        <v>1.0665910000000001</v>
      </c>
      <c r="F6997" s="63">
        <v>1.202353</v>
      </c>
      <c r="G6997" s="63">
        <v>0.13576160000000001</v>
      </c>
      <c r="H6997" s="63">
        <v>65.999300000000005</v>
      </c>
      <c r="I6997" s="63">
        <v>-9.1260000000000004E-3</v>
      </c>
      <c r="J6997" s="63">
        <v>7.6474799999999996E-2</v>
      </c>
      <c r="K6997" s="63">
        <v>0.13576160000000001</v>
      </c>
      <c r="L6997" s="63">
        <v>0.19504850000000001</v>
      </c>
      <c r="M6997" s="63">
        <v>0.28064919999999999</v>
      </c>
      <c r="N6997" s="63">
        <v>67</v>
      </c>
      <c r="O6997" s="63">
        <v>0.1130564</v>
      </c>
      <c r="P6997" s="63">
        <v>4</v>
      </c>
      <c r="Q6997" s="63">
        <v>1.2781749580960001E-2</v>
      </c>
    </row>
    <row r="6998" spans="1:17">
      <c r="A6998" s="63" t="s">
        <v>79</v>
      </c>
      <c r="B6998" s="63" t="s">
        <v>58</v>
      </c>
      <c r="C6998" s="63" t="s">
        <v>66</v>
      </c>
      <c r="D6998" s="63">
        <v>13</v>
      </c>
      <c r="E6998" s="63">
        <v>0.9356177</v>
      </c>
      <c r="F6998" s="63">
        <v>1.1867799999999999</v>
      </c>
      <c r="G6998" s="63">
        <v>0.25116250000000001</v>
      </c>
      <c r="H6998" s="63">
        <v>68.829499999999996</v>
      </c>
      <c r="I6998" s="63">
        <v>0.10627490000000001</v>
      </c>
      <c r="J6998" s="63">
        <v>0.19187560000000001</v>
      </c>
      <c r="K6998" s="63">
        <v>0.25116250000000001</v>
      </c>
      <c r="L6998" s="63">
        <v>0.31044929999999998</v>
      </c>
      <c r="M6998" s="63">
        <v>0.39605010000000002</v>
      </c>
      <c r="N6998" s="63">
        <v>67</v>
      </c>
      <c r="O6998" s="63">
        <v>0.1130564</v>
      </c>
      <c r="P6998" s="63">
        <v>4</v>
      </c>
      <c r="Q6998" s="63">
        <v>1.2781749580960001E-2</v>
      </c>
    </row>
    <row r="6999" spans="1:17">
      <c r="A6999" s="63" t="s">
        <v>79</v>
      </c>
      <c r="B6999" s="63" t="s">
        <v>58</v>
      </c>
      <c r="C6999" s="63" t="s">
        <v>66</v>
      </c>
      <c r="D6999" s="63">
        <v>14</v>
      </c>
      <c r="E6999" s="63">
        <v>0.87520920000000002</v>
      </c>
      <c r="F6999" s="63">
        <v>1.1649050000000001</v>
      </c>
      <c r="G6999" s="63">
        <v>0.2896956</v>
      </c>
      <c r="H6999" s="63">
        <v>70.912700000000001</v>
      </c>
      <c r="I6999" s="63">
        <v>0.14480799999999999</v>
      </c>
      <c r="J6999" s="63">
        <v>0.2304088</v>
      </c>
      <c r="K6999" s="63">
        <v>0.2896956</v>
      </c>
      <c r="L6999" s="63">
        <v>0.34898249999999997</v>
      </c>
      <c r="M6999" s="63">
        <v>0.4345832</v>
      </c>
      <c r="N6999" s="63">
        <v>67</v>
      </c>
      <c r="O6999" s="63">
        <v>0.1130564</v>
      </c>
      <c r="P6999" s="63">
        <v>4</v>
      </c>
      <c r="Q6999" s="63">
        <v>1.2781749580960001E-2</v>
      </c>
    </row>
    <row r="7000" spans="1:17">
      <c r="A7000" s="63" t="s">
        <v>79</v>
      </c>
      <c r="B7000" s="63" t="s">
        <v>58</v>
      </c>
      <c r="C7000" s="63" t="s">
        <v>66</v>
      </c>
      <c r="D7000" s="63">
        <v>15</v>
      </c>
      <c r="E7000" s="63">
        <v>0.86771900000000002</v>
      </c>
      <c r="F7000" s="63">
        <v>1.1228290000000001</v>
      </c>
      <c r="G7000" s="63">
        <v>0.25511</v>
      </c>
      <c r="H7000" s="63">
        <v>72.575699999999998</v>
      </c>
      <c r="I7000" s="63">
        <v>0.1102224</v>
      </c>
      <c r="J7000" s="63">
        <v>0.1958231</v>
      </c>
      <c r="K7000" s="63">
        <v>0.25511</v>
      </c>
      <c r="L7000" s="63">
        <v>0.31439679999999998</v>
      </c>
      <c r="M7000" s="63">
        <v>0.39999760000000001</v>
      </c>
      <c r="N7000" s="63">
        <v>67</v>
      </c>
      <c r="O7000" s="63">
        <v>0.1130564</v>
      </c>
      <c r="P7000" s="63">
        <v>4</v>
      </c>
      <c r="Q7000" s="63">
        <v>1.2781749580960001E-2</v>
      </c>
    </row>
    <row r="7001" spans="1:17">
      <c r="A7001" s="63" t="s">
        <v>79</v>
      </c>
      <c r="B7001" s="63" t="s">
        <v>58</v>
      </c>
      <c r="C7001" s="63" t="s">
        <v>66</v>
      </c>
      <c r="D7001" s="63">
        <v>16</v>
      </c>
      <c r="E7001" s="63">
        <v>0.89067609999999997</v>
      </c>
      <c r="F7001" s="63">
        <v>1.1081890000000001</v>
      </c>
      <c r="G7001" s="63">
        <v>0.2175134</v>
      </c>
      <c r="H7001" s="63">
        <v>73.380200000000002</v>
      </c>
      <c r="I7001" s="63">
        <v>7.2625800000000004E-2</v>
      </c>
      <c r="J7001" s="63">
        <v>0.15822649999999999</v>
      </c>
      <c r="K7001" s="63">
        <v>0.2175134</v>
      </c>
      <c r="L7001" s="63">
        <v>0.2768002</v>
      </c>
      <c r="M7001" s="63">
        <v>0.36240099999999997</v>
      </c>
      <c r="N7001" s="63">
        <v>67</v>
      </c>
      <c r="O7001" s="63">
        <v>0.1130564</v>
      </c>
      <c r="P7001" s="63">
        <v>4</v>
      </c>
      <c r="Q7001" s="63">
        <v>1.2781749580960001E-2</v>
      </c>
    </row>
    <row r="7002" spans="1:17">
      <c r="A7002" s="63" t="s">
        <v>79</v>
      </c>
      <c r="B7002" s="63" t="s">
        <v>58</v>
      </c>
      <c r="C7002" s="63" t="s">
        <v>66</v>
      </c>
      <c r="D7002" s="63">
        <v>17</v>
      </c>
      <c r="E7002" s="63">
        <v>0.96666450000000004</v>
      </c>
      <c r="F7002" s="63">
        <v>1.152482</v>
      </c>
      <c r="G7002" s="63">
        <v>0.18581739999999999</v>
      </c>
      <c r="H7002" s="63">
        <v>73.446600000000004</v>
      </c>
      <c r="I7002" s="63">
        <v>4.0929800000000002E-2</v>
      </c>
      <c r="J7002" s="63">
        <v>0.12653059999999999</v>
      </c>
      <c r="K7002" s="63">
        <v>0.18581739999999999</v>
      </c>
      <c r="L7002" s="63">
        <v>0.2451043</v>
      </c>
      <c r="M7002" s="63">
        <v>0.33070500000000003</v>
      </c>
      <c r="N7002" s="63">
        <v>67</v>
      </c>
      <c r="O7002" s="63">
        <v>0.1130564</v>
      </c>
      <c r="P7002" s="63">
        <v>4</v>
      </c>
      <c r="Q7002" s="63">
        <v>1.2781749580960001E-2</v>
      </c>
    </row>
    <row r="7003" spans="1:17">
      <c r="A7003" s="63" t="s">
        <v>79</v>
      </c>
      <c r="B7003" s="63" t="s">
        <v>58</v>
      </c>
      <c r="C7003" s="63" t="s">
        <v>66</v>
      </c>
      <c r="D7003" s="63">
        <v>18</v>
      </c>
      <c r="E7003" s="63">
        <v>1.202318</v>
      </c>
      <c r="F7003" s="63">
        <v>1.281371</v>
      </c>
      <c r="G7003" s="63">
        <v>7.9052600000000001E-2</v>
      </c>
      <c r="H7003" s="63">
        <v>72.928700000000006</v>
      </c>
      <c r="I7003" s="63">
        <v>-6.5835000000000005E-2</v>
      </c>
      <c r="J7003" s="63">
        <v>1.9765700000000001E-2</v>
      </c>
      <c r="K7003" s="63">
        <v>7.9052600000000001E-2</v>
      </c>
      <c r="L7003" s="63">
        <v>0.1383394</v>
      </c>
      <c r="M7003" s="63">
        <v>0.22394020000000001</v>
      </c>
      <c r="N7003" s="63">
        <v>67</v>
      </c>
      <c r="O7003" s="63">
        <v>0.1130564</v>
      </c>
      <c r="P7003" s="63">
        <v>4</v>
      </c>
      <c r="Q7003" s="63">
        <v>1.2781749580960001E-2</v>
      </c>
    </row>
    <row r="7004" spans="1:17">
      <c r="A7004" s="63" t="s">
        <v>79</v>
      </c>
      <c r="B7004" s="63" t="s">
        <v>58</v>
      </c>
      <c r="C7004" s="63" t="s">
        <v>66</v>
      </c>
      <c r="D7004" s="63">
        <v>19</v>
      </c>
      <c r="E7004" s="63">
        <v>1.452102</v>
      </c>
      <c r="F7004" s="63">
        <v>1.3873340000000001</v>
      </c>
      <c r="G7004" s="63">
        <v>-6.4768199999999998E-2</v>
      </c>
      <c r="H7004" s="63">
        <v>71.268699999999995</v>
      </c>
      <c r="I7004" s="63">
        <v>-0.2096558</v>
      </c>
      <c r="J7004" s="63">
        <v>-0.124055</v>
      </c>
      <c r="K7004" s="63">
        <v>-6.4768199999999998E-2</v>
      </c>
      <c r="L7004" s="63">
        <v>-5.4814E-3</v>
      </c>
      <c r="M7004" s="63">
        <v>8.0119399999999993E-2</v>
      </c>
      <c r="N7004" s="63">
        <v>67</v>
      </c>
      <c r="O7004" s="63">
        <v>0.1130564</v>
      </c>
      <c r="P7004" s="63">
        <v>4</v>
      </c>
      <c r="Q7004" s="63">
        <v>1.2781749580960001E-2</v>
      </c>
    </row>
    <row r="7005" spans="1:17">
      <c r="A7005" s="63" t="s">
        <v>79</v>
      </c>
      <c r="B7005" s="63" t="s">
        <v>58</v>
      </c>
      <c r="C7005" s="63" t="s">
        <v>66</v>
      </c>
      <c r="D7005" s="63">
        <v>20</v>
      </c>
      <c r="E7005" s="63">
        <v>1.525228</v>
      </c>
      <c r="F7005" s="63">
        <v>1.4100600000000001</v>
      </c>
      <c r="G7005" s="63">
        <v>-0.1151682</v>
      </c>
      <c r="H7005" s="63">
        <v>67.973100000000002</v>
      </c>
      <c r="I7005" s="63">
        <v>-0.2600558</v>
      </c>
      <c r="J7005" s="63">
        <v>-0.174455</v>
      </c>
      <c r="K7005" s="63">
        <v>-0.1151682</v>
      </c>
      <c r="L7005" s="63">
        <v>-5.5881399999999998E-2</v>
      </c>
      <c r="M7005" s="63">
        <v>2.97194E-2</v>
      </c>
      <c r="N7005" s="63">
        <v>67</v>
      </c>
      <c r="O7005" s="63">
        <v>0.1130564</v>
      </c>
      <c r="P7005" s="63">
        <v>4</v>
      </c>
      <c r="Q7005" s="63">
        <v>1.2781749580960001E-2</v>
      </c>
    </row>
    <row r="7006" spans="1:17">
      <c r="A7006" s="63" t="s">
        <v>79</v>
      </c>
      <c r="B7006" s="63" t="s">
        <v>58</v>
      </c>
      <c r="C7006" s="63" t="s">
        <v>66</v>
      </c>
      <c r="D7006" s="63">
        <v>21</v>
      </c>
      <c r="E7006" s="63">
        <v>1.5391349999999999</v>
      </c>
      <c r="F7006" s="63">
        <v>1.391276</v>
      </c>
      <c r="G7006" s="63">
        <v>-0.14785870000000001</v>
      </c>
      <c r="H7006" s="63">
        <v>64.419399999999996</v>
      </c>
      <c r="I7006" s="63">
        <v>-0.29274630000000001</v>
      </c>
      <c r="J7006" s="63">
        <v>-0.20714560000000001</v>
      </c>
      <c r="K7006" s="63">
        <v>-0.14785870000000001</v>
      </c>
      <c r="L7006" s="63">
        <v>-8.8571899999999995E-2</v>
      </c>
      <c r="M7006" s="63">
        <v>-2.9711E-3</v>
      </c>
      <c r="N7006" s="63">
        <v>67</v>
      </c>
      <c r="O7006" s="63">
        <v>0.1130564</v>
      </c>
      <c r="P7006" s="63">
        <v>4</v>
      </c>
      <c r="Q7006" s="63">
        <v>1.2781749580960001E-2</v>
      </c>
    </row>
    <row r="7007" spans="1:17">
      <c r="A7007" s="63" t="s">
        <v>79</v>
      </c>
      <c r="B7007" s="63" t="s">
        <v>58</v>
      </c>
      <c r="C7007" s="63" t="s">
        <v>66</v>
      </c>
      <c r="D7007" s="63">
        <v>22</v>
      </c>
      <c r="E7007" s="63">
        <v>1.4361360000000001</v>
      </c>
      <c r="F7007" s="63">
        <v>1.2878499999999999</v>
      </c>
      <c r="G7007" s="63">
        <v>-0.14828649999999999</v>
      </c>
      <c r="H7007" s="63">
        <v>61.788800000000002</v>
      </c>
      <c r="I7007" s="63">
        <v>-0.29317409999999999</v>
      </c>
      <c r="J7007" s="63">
        <v>-0.20757329999999999</v>
      </c>
      <c r="K7007" s="63">
        <v>-0.14828649999999999</v>
      </c>
      <c r="L7007" s="63">
        <v>-8.8999599999999998E-2</v>
      </c>
      <c r="M7007" s="63">
        <v>-3.3988999999999998E-3</v>
      </c>
      <c r="N7007" s="63">
        <v>67</v>
      </c>
      <c r="O7007" s="63">
        <v>0.1130564</v>
      </c>
      <c r="P7007" s="63">
        <v>4</v>
      </c>
      <c r="Q7007" s="63">
        <v>1.2781749580960001E-2</v>
      </c>
    </row>
    <row r="7008" spans="1:17">
      <c r="A7008" s="63" t="s">
        <v>79</v>
      </c>
      <c r="B7008" s="63" t="s">
        <v>58</v>
      </c>
      <c r="C7008" s="63" t="s">
        <v>66</v>
      </c>
      <c r="D7008" s="63">
        <v>23</v>
      </c>
      <c r="E7008" s="63">
        <v>1.2320310000000001</v>
      </c>
      <c r="F7008" s="63">
        <v>1.091853</v>
      </c>
      <c r="G7008" s="63">
        <v>-0.14017840000000001</v>
      </c>
      <c r="H7008" s="63">
        <v>59.607100000000003</v>
      </c>
      <c r="I7008" s="63">
        <v>-0.28506599999999999</v>
      </c>
      <c r="J7008" s="63">
        <v>-0.19946530000000001</v>
      </c>
      <c r="K7008" s="63">
        <v>-0.14017840000000001</v>
      </c>
      <c r="L7008" s="63">
        <v>-8.0891599999999994E-2</v>
      </c>
      <c r="M7008" s="63">
        <v>4.7092000000000002E-3</v>
      </c>
      <c r="N7008" s="63">
        <v>67</v>
      </c>
      <c r="O7008" s="63">
        <v>0.1130564</v>
      </c>
      <c r="P7008" s="63">
        <v>4</v>
      </c>
      <c r="Q7008" s="63">
        <v>1.2781749580960001E-2</v>
      </c>
    </row>
    <row r="7009" spans="1:17">
      <c r="A7009" s="63" t="s">
        <v>79</v>
      </c>
      <c r="B7009" s="63" t="s">
        <v>58</v>
      </c>
      <c r="C7009" s="63" t="s">
        <v>66</v>
      </c>
      <c r="D7009" s="63">
        <v>24</v>
      </c>
      <c r="E7009" s="63">
        <v>1.001401</v>
      </c>
      <c r="F7009" s="63">
        <v>0.85930930000000005</v>
      </c>
      <c r="G7009" s="63">
        <v>-0.14209160000000001</v>
      </c>
      <c r="H7009" s="63">
        <v>57.824300000000001</v>
      </c>
      <c r="I7009" s="63">
        <v>-0.28697919999999999</v>
      </c>
      <c r="J7009" s="63">
        <v>-0.20137849999999999</v>
      </c>
      <c r="K7009" s="63">
        <v>-0.14209160000000001</v>
      </c>
      <c r="L7009" s="63">
        <v>-8.2804799999999998E-2</v>
      </c>
      <c r="M7009" s="63">
        <v>2.7959999999999999E-3</v>
      </c>
      <c r="N7009" s="63">
        <v>67</v>
      </c>
      <c r="O7009" s="63">
        <v>0.1130564</v>
      </c>
      <c r="P7009" s="63">
        <v>4</v>
      </c>
      <c r="Q7009" s="63">
        <v>1.2781749580960001E-2</v>
      </c>
    </row>
    <row r="7010" spans="1:17">
      <c r="A7010" s="63" t="s">
        <v>79</v>
      </c>
      <c r="B7010" s="63" t="s">
        <v>58</v>
      </c>
      <c r="C7010" s="63" t="s">
        <v>67</v>
      </c>
      <c r="D7010" s="63">
        <v>1</v>
      </c>
      <c r="E7010" s="63">
        <v>0.94770799999999999</v>
      </c>
      <c r="F7010" s="63">
        <v>0.69985260000000005</v>
      </c>
      <c r="G7010" s="63">
        <v>-0.2478554</v>
      </c>
      <c r="H7010" s="63">
        <v>58.799500000000002</v>
      </c>
      <c r="I7010" s="63">
        <v>-0.39274300000000001</v>
      </c>
      <c r="J7010" s="63">
        <v>-0.30714219999999998</v>
      </c>
      <c r="K7010" s="63">
        <v>-0.2478554</v>
      </c>
      <c r="L7010" s="63">
        <v>-0.1885685</v>
      </c>
      <c r="M7010" s="63">
        <v>-0.1029678</v>
      </c>
      <c r="N7010" s="63">
        <v>67</v>
      </c>
      <c r="O7010" s="63">
        <v>0.1130564</v>
      </c>
      <c r="P7010" s="63">
        <v>5</v>
      </c>
      <c r="Q7010" s="63">
        <v>1.2781749580960001E-2</v>
      </c>
    </row>
    <row r="7011" spans="1:17">
      <c r="A7011" s="63" t="s">
        <v>79</v>
      </c>
      <c r="B7011" s="63" t="s">
        <v>58</v>
      </c>
      <c r="C7011" s="63" t="s">
        <v>67</v>
      </c>
      <c r="D7011" s="63">
        <v>2</v>
      </c>
      <c r="E7011" s="63">
        <v>0.86075840000000003</v>
      </c>
      <c r="F7011" s="63">
        <v>0.62050399999999994</v>
      </c>
      <c r="G7011" s="63">
        <v>-0.24025440000000001</v>
      </c>
      <c r="H7011" s="63">
        <v>57.465299999999999</v>
      </c>
      <c r="I7011" s="63">
        <v>-0.38514199999999998</v>
      </c>
      <c r="J7011" s="63">
        <v>-0.29954120000000001</v>
      </c>
      <c r="K7011" s="63">
        <v>-0.24025440000000001</v>
      </c>
      <c r="L7011" s="63">
        <v>-0.18096760000000001</v>
      </c>
      <c r="M7011" s="63">
        <v>-9.5366800000000002E-2</v>
      </c>
      <c r="N7011" s="63">
        <v>67</v>
      </c>
      <c r="O7011" s="63">
        <v>0.1130564</v>
      </c>
      <c r="P7011" s="63">
        <v>5</v>
      </c>
      <c r="Q7011" s="63">
        <v>1.2781749580960001E-2</v>
      </c>
    </row>
    <row r="7012" spans="1:17">
      <c r="A7012" s="63" t="s">
        <v>79</v>
      </c>
      <c r="B7012" s="63" t="s">
        <v>58</v>
      </c>
      <c r="C7012" s="63" t="s">
        <v>67</v>
      </c>
      <c r="D7012" s="63">
        <v>3</v>
      </c>
      <c r="E7012" s="63">
        <v>0.83781340000000004</v>
      </c>
      <c r="F7012" s="63">
        <v>0.59971839999999998</v>
      </c>
      <c r="G7012" s="63">
        <v>-0.238095</v>
      </c>
      <c r="H7012" s="63">
        <v>56.2988</v>
      </c>
      <c r="I7012" s="63">
        <v>-0.38298260000000001</v>
      </c>
      <c r="J7012" s="63">
        <v>-0.29738179999999997</v>
      </c>
      <c r="K7012" s="63">
        <v>-0.238095</v>
      </c>
      <c r="L7012" s="63">
        <v>-0.1788082</v>
      </c>
      <c r="M7012" s="63">
        <v>-9.3207399999999996E-2</v>
      </c>
      <c r="N7012" s="63">
        <v>67</v>
      </c>
      <c r="O7012" s="63">
        <v>0.1130564</v>
      </c>
      <c r="P7012" s="63">
        <v>5</v>
      </c>
      <c r="Q7012" s="63">
        <v>1.2781749580960001E-2</v>
      </c>
    </row>
    <row r="7013" spans="1:17">
      <c r="A7013" s="63" t="s">
        <v>79</v>
      </c>
      <c r="B7013" s="63" t="s">
        <v>58</v>
      </c>
      <c r="C7013" s="63" t="s">
        <v>67</v>
      </c>
      <c r="D7013" s="63">
        <v>4</v>
      </c>
      <c r="E7013" s="63">
        <v>0.84056260000000005</v>
      </c>
      <c r="F7013" s="63">
        <v>0.62653789999999998</v>
      </c>
      <c r="G7013" s="63">
        <v>-0.21402479999999999</v>
      </c>
      <c r="H7013" s="63">
        <v>55.305999999999997</v>
      </c>
      <c r="I7013" s="63">
        <v>-0.35891240000000002</v>
      </c>
      <c r="J7013" s="63">
        <v>-0.27331159999999999</v>
      </c>
      <c r="K7013" s="63">
        <v>-0.21402479999999999</v>
      </c>
      <c r="L7013" s="63">
        <v>-0.15473790000000001</v>
      </c>
      <c r="M7013" s="63">
        <v>-6.9137199999999996E-2</v>
      </c>
      <c r="N7013" s="63">
        <v>67</v>
      </c>
      <c r="O7013" s="63">
        <v>0.1130564</v>
      </c>
      <c r="P7013" s="63">
        <v>5</v>
      </c>
      <c r="Q7013" s="63">
        <v>1.2781749580960001E-2</v>
      </c>
    </row>
    <row r="7014" spans="1:17">
      <c r="A7014" s="63" t="s">
        <v>79</v>
      </c>
      <c r="B7014" s="63" t="s">
        <v>58</v>
      </c>
      <c r="C7014" s="63" t="s">
        <v>67</v>
      </c>
      <c r="D7014" s="63">
        <v>5</v>
      </c>
      <c r="E7014" s="63">
        <v>0.86274790000000001</v>
      </c>
      <c r="F7014" s="63">
        <v>0.64765099999999998</v>
      </c>
      <c r="G7014" s="63">
        <v>-0.21509700000000001</v>
      </c>
      <c r="H7014" s="63">
        <v>54.3371</v>
      </c>
      <c r="I7014" s="63">
        <v>-0.35998449999999999</v>
      </c>
      <c r="J7014" s="63">
        <v>-0.27438380000000001</v>
      </c>
      <c r="K7014" s="63">
        <v>-0.21509700000000001</v>
      </c>
      <c r="L7014" s="63">
        <v>-0.15581010000000001</v>
      </c>
      <c r="M7014" s="63">
        <v>-7.0209400000000005E-2</v>
      </c>
      <c r="N7014" s="63">
        <v>67</v>
      </c>
      <c r="O7014" s="63">
        <v>0.1130564</v>
      </c>
      <c r="P7014" s="63">
        <v>5</v>
      </c>
      <c r="Q7014" s="63">
        <v>1.2781749580960001E-2</v>
      </c>
    </row>
    <row r="7015" spans="1:17">
      <c r="A7015" s="63" t="s">
        <v>79</v>
      </c>
      <c r="B7015" s="63" t="s">
        <v>58</v>
      </c>
      <c r="C7015" s="63" t="s">
        <v>67</v>
      </c>
      <c r="D7015" s="63">
        <v>6</v>
      </c>
      <c r="E7015" s="63">
        <v>0.97390699999999997</v>
      </c>
      <c r="F7015" s="63">
        <v>0.70694880000000004</v>
      </c>
      <c r="G7015" s="63">
        <v>-0.26695819999999998</v>
      </c>
      <c r="H7015" s="63">
        <v>53.436100000000003</v>
      </c>
      <c r="I7015" s="63">
        <v>-0.41184579999999998</v>
      </c>
      <c r="J7015" s="63">
        <v>-0.32624500000000001</v>
      </c>
      <c r="K7015" s="63">
        <v>-0.26695819999999998</v>
      </c>
      <c r="L7015" s="63">
        <v>-0.2076713</v>
      </c>
      <c r="M7015" s="63">
        <v>-0.1220706</v>
      </c>
      <c r="N7015" s="63">
        <v>67</v>
      </c>
      <c r="O7015" s="63">
        <v>0.1130564</v>
      </c>
      <c r="P7015" s="63">
        <v>5</v>
      </c>
      <c r="Q7015" s="63">
        <v>1.2781749580960001E-2</v>
      </c>
    </row>
    <row r="7016" spans="1:17">
      <c r="A7016" s="63" t="s">
        <v>79</v>
      </c>
      <c r="B7016" s="63" t="s">
        <v>58</v>
      </c>
      <c r="C7016" s="63" t="s">
        <v>67</v>
      </c>
      <c r="D7016" s="63">
        <v>7</v>
      </c>
      <c r="E7016" s="63">
        <v>1.2474780000000001</v>
      </c>
      <c r="F7016" s="63">
        <v>0.97487740000000001</v>
      </c>
      <c r="G7016" s="63">
        <v>-0.27260079999999998</v>
      </c>
      <c r="H7016" s="63">
        <v>54.088299999999997</v>
      </c>
      <c r="I7016" s="63">
        <v>-0.41748839999999998</v>
      </c>
      <c r="J7016" s="63">
        <v>-0.33188770000000001</v>
      </c>
      <c r="K7016" s="63">
        <v>-0.27260079999999998</v>
      </c>
      <c r="L7016" s="63">
        <v>-0.213314</v>
      </c>
      <c r="M7016" s="63">
        <v>-0.1277132</v>
      </c>
      <c r="N7016" s="63">
        <v>67</v>
      </c>
      <c r="O7016" s="63">
        <v>0.1130564</v>
      </c>
      <c r="P7016" s="63">
        <v>5</v>
      </c>
      <c r="Q7016" s="63">
        <v>1.2781749580960001E-2</v>
      </c>
    </row>
    <row r="7017" spans="1:17">
      <c r="A7017" s="63" t="s">
        <v>79</v>
      </c>
      <c r="B7017" s="63" t="s">
        <v>58</v>
      </c>
      <c r="C7017" s="63" t="s">
        <v>67</v>
      </c>
      <c r="D7017" s="63">
        <v>8</v>
      </c>
      <c r="E7017" s="63">
        <v>1.4360219999999999</v>
      </c>
      <c r="F7017" s="63">
        <v>1.208583</v>
      </c>
      <c r="G7017" s="63">
        <v>-0.22743959999999999</v>
      </c>
      <c r="H7017" s="63">
        <v>56.317999999999998</v>
      </c>
      <c r="I7017" s="63">
        <v>-0.37232720000000002</v>
      </c>
      <c r="J7017" s="63">
        <v>-0.2867265</v>
      </c>
      <c r="K7017" s="63">
        <v>-0.22743959999999999</v>
      </c>
      <c r="L7017" s="63">
        <v>-0.16815279999999999</v>
      </c>
      <c r="M7017" s="63">
        <v>-8.2552E-2</v>
      </c>
      <c r="N7017" s="63">
        <v>67</v>
      </c>
      <c r="O7017" s="63">
        <v>0.1130564</v>
      </c>
      <c r="P7017" s="63">
        <v>5</v>
      </c>
      <c r="Q7017" s="63">
        <v>1.2781749580960001E-2</v>
      </c>
    </row>
    <row r="7018" spans="1:17">
      <c r="A7018" s="63" t="s">
        <v>79</v>
      </c>
      <c r="B7018" s="63" t="s">
        <v>58</v>
      </c>
      <c r="C7018" s="63" t="s">
        <v>67</v>
      </c>
      <c r="D7018" s="63">
        <v>9</v>
      </c>
      <c r="E7018" s="63">
        <v>1.367715</v>
      </c>
      <c r="F7018" s="63">
        <v>1.2554749999999999</v>
      </c>
      <c r="G7018" s="63">
        <v>-0.11223959999999999</v>
      </c>
      <c r="H7018" s="63">
        <v>59.3611</v>
      </c>
      <c r="I7018" s="63">
        <v>-0.2571272</v>
      </c>
      <c r="J7018" s="63">
        <v>-0.1715264</v>
      </c>
      <c r="K7018" s="63">
        <v>-0.11223959999999999</v>
      </c>
      <c r="L7018" s="63">
        <v>-5.2952800000000001E-2</v>
      </c>
      <c r="M7018" s="63">
        <v>3.2648000000000003E-2</v>
      </c>
      <c r="N7018" s="63">
        <v>67</v>
      </c>
      <c r="O7018" s="63">
        <v>0.1130564</v>
      </c>
      <c r="P7018" s="63">
        <v>5</v>
      </c>
      <c r="Q7018" s="63">
        <v>1.2781749580960001E-2</v>
      </c>
    </row>
    <row r="7019" spans="1:17">
      <c r="A7019" s="63" t="s">
        <v>79</v>
      </c>
      <c r="B7019" s="63" t="s">
        <v>58</v>
      </c>
      <c r="C7019" s="63" t="s">
        <v>67</v>
      </c>
      <c r="D7019" s="63">
        <v>10</v>
      </c>
      <c r="E7019" s="63">
        <v>1.342149</v>
      </c>
      <c r="F7019" s="63">
        <v>1.228599</v>
      </c>
      <c r="G7019" s="63">
        <v>-0.1135499</v>
      </c>
      <c r="H7019" s="63">
        <v>62.830300000000001</v>
      </c>
      <c r="I7019" s="63">
        <v>-0.25843749999999999</v>
      </c>
      <c r="J7019" s="63">
        <v>-0.17283680000000001</v>
      </c>
      <c r="K7019" s="63">
        <v>-0.1135499</v>
      </c>
      <c r="L7019" s="63">
        <v>-5.4263100000000002E-2</v>
      </c>
      <c r="M7019" s="63">
        <v>3.13376E-2</v>
      </c>
      <c r="N7019" s="63">
        <v>67</v>
      </c>
      <c r="O7019" s="63">
        <v>0.1130564</v>
      </c>
      <c r="P7019" s="63">
        <v>5</v>
      </c>
      <c r="Q7019" s="63">
        <v>1.2781749580960001E-2</v>
      </c>
    </row>
    <row r="7020" spans="1:17">
      <c r="A7020" s="63" t="s">
        <v>79</v>
      </c>
      <c r="B7020" s="63" t="s">
        <v>58</v>
      </c>
      <c r="C7020" s="63" t="s">
        <v>67</v>
      </c>
      <c r="D7020" s="63">
        <v>11</v>
      </c>
      <c r="E7020" s="63">
        <v>1.260086</v>
      </c>
      <c r="F7020" s="63">
        <v>1.2680659999999999</v>
      </c>
      <c r="G7020" s="63">
        <v>7.9799999999999992E-3</v>
      </c>
      <c r="H7020" s="63">
        <v>66.399699999999996</v>
      </c>
      <c r="I7020" s="63">
        <v>-0.13690759999999999</v>
      </c>
      <c r="J7020" s="63">
        <v>-5.13068E-2</v>
      </c>
      <c r="K7020" s="63">
        <v>7.9799999999999992E-3</v>
      </c>
      <c r="L7020" s="63">
        <v>6.7266800000000002E-2</v>
      </c>
      <c r="M7020" s="63">
        <v>0.15286759999999999</v>
      </c>
      <c r="N7020" s="63">
        <v>67</v>
      </c>
      <c r="O7020" s="63">
        <v>0.1130564</v>
      </c>
      <c r="P7020" s="63">
        <v>5</v>
      </c>
      <c r="Q7020" s="63">
        <v>1.2781749580960001E-2</v>
      </c>
    </row>
    <row r="7021" spans="1:17">
      <c r="A7021" s="63" t="s">
        <v>79</v>
      </c>
      <c r="B7021" s="63" t="s">
        <v>58</v>
      </c>
      <c r="C7021" s="63" t="s">
        <v>67</v>
      </c>
      <c r="D7021" s="63">
        <v>12</v>
      </c>
      <c r="E7021" s="63">
        <v>1.2422519999999999</v>
      </c>
      <c r="F7021" s="63">
        <v>1.325391</v>
      </c>
      <c r="G7021" s="63">
        <v>8.3138699999999996E-2</v>
      </c>
      <c r="H7021" s="63">
        <v>69.716099999999997</v>
      </c>
      <c r="I7021" s="63">
        <v>-6.1748900000000002E-2</v>
      </c>
      <c r="J7021" s="63">
        <v>2.3851899999999999E-2</v>
      </c>
      <c r="K7021" s="63">
        <v>8.3138699999999996E-2</v>
      </c>
      <c r="L7021" s="63">
        <v>0.14242550000000001</v>
      </c>
      <c r="M7021" s="63">
        <v>0.22802629999999999</v>
      </c>
      <c r="N7021" s="63">
        <v>67</v>
      </c>
      <c r="O7021" s="63">
        <v>0.1130564</v>
      </c>
      <c r="P7021" s="63">
        <v>5</v>
      </c>
      <c r="Q7021" s="63">
        <v>1.2781749580960001E-2</v>
      </c>
    </row>
    <row r="7022" spans="1:17">
      <c r="A7022" s="63" t="s">
        <v>79</v>
      </c>
      <c r="B7022" s="63" t="s">
        <v>58</v>
      </c>
      <c r="C7022" s="63" t="s">
        <v>67</v>
      </c>
      <c r="D7022" s="63">
        <v>13</v>
      </c>
      <c r="E7022" s="63">
        <v>1.1774089999999999</v>
      </c>
      <c r="F7022" s="63">
        <v>1.4101239999999999</v>
      </c>
      <c r="G7022" s="63">
        <v>0.2327148</v>
      </c>
      <c r="H7022" s="63">
        <v>72.691800000000001</v>
      </c>
      <c r="I7022" s="63">
        <v>8.7827199999999994E-2</v>
      </c>
      <c r="J7022" s="63">
        <v>0.1734279</v>
      </c>
      <c r="K7022" s="63">
        <v>0.2327148</v>
      </c>
      <c r="L7022" s="63">
        <v>0.29200159999999997</v>
      </c>
      <c r="M7022" s="63">
        <v>0.3776024</v>
      </c>
      <c r="N7022" s="63">
        <v>67</v>
      </c>
      <c r="O7022" s="63">
        <v>0.1130564</v>
      </c>
      <c r="P7022" s="63">
        <v>5</v>
      </c>
      <c r="Q7022" s="63">
        <v>1.2781749580960001E-2</v>
      </c>
    </row>
    <row r="7023" spans="1:17">
      <c r="A7023" s="63" t="s">
        <v>79</v>
      </c>
      <c r="B7023" s="63" t="s">
        <v>58</v>
      </c>
      <c r="C7023" s="63" t="s">
        <v>67</v>
      </c>
      <c r="D7023" s="63">
        <v>14</v>
      </c>
      <c r="E7023" s="63">
        <v>1.1897690000000001</v>
      </c>
      <c r="F7023" s="63">
        <v>1.4819119999999999</v>
      </c>
      <c r="G7023" s="63">
        <v>0.29214309999999999</v>
      </c>
      <c r="H7023" s="63">
        <v>74.958500000000001</v>
      </c>
      <c r="I7023" s="63">
        <v>0.14725550000000001</v>
      </c>
      <c r="J7023" s="63">
        <v>0.23285629999999999</v>
      </c>
      <c r="K7023" s="63">
        <v>0.29214309999999999</v>
      </c>
      <c r="L7023" s="63">
        <v>0.35142990000000002</v>
      </c>
      <c r="M7023" s="63">
        <v>0.43703069999999999</v>
      </c>
      <c r="N7023" s="63">
        <v>67</v>
      </c>
      <c r="O7023" s="63">
        <v>0.1130564</v>
      </c>
      <c r="P7023" s="63">
        <v>5</v>
      </c>
      <c r="Q7023" s="63">
        <v>1.2781749580960001E-2</v>
      </c>
    </row>
    <row r="7024" spans="1:17">
      <c r="A7024" s="63" t="s">
        <v>79</v>
      </c>
      <c r="B7024" s="63" t="s">
        <v>58</v>
      </c>
      <c r="C7024" s="63" t="s">
        <v>67</v>
      </c>
      <c r="D7024" s="63">
        <v>15</v>
      </c>
      <c r="E7024" s="63">
        <v>1.2076119999999999</v>
      </c>
      <c r="F7024" s="63">
        <v>1.5249820000000001</v>
      </c>
      <c r="G7024" s="63">
        <v>0.31736969999999998</v>
      </c>
      <c r="H7024" s="63">
        <v>76.793999999999997</v>
      </c>
      <c r="I7024" s="63">
        <v>0.1724821</v>
      </c>
      <c r="J7024" s="63">
        <v>0.2580829</v>
      </c>
      <c r="K7024" s="63">
        <v>0.31736969999999998</v>
      </c>
      <c r="L7024" s="63">
        <v>0.37665650000000001</v>
      </c>
      <c r="M7024" s="63">
        <v>0.46225729999999998</v>
      </c>
      <c r="N7024" s="63">
        <v>67</v>
      </c>
      <c r="O7024" s="63">
        <v>0.1130564</v>
      </c>
      <c r="P7024" s="63">
        <v>5</v>
      </c>
      <c r="Q7024" s="63">
        <v>1.2781749580960001E-2</v>
      </c>
    </row>
    <row r="7025" spans="1:17">
      <c r="A7025" s="63" t="s">
        <v>79</v>
      </c>
      <c r="B7025" s="63" t="s">
        <v>58</v>
      </c>
      <c r="C7025" s="63" t="s">
        <v>67</v>
      </c>
      <c r="D7025" s="63">
        <v>16</v>
      </c>
      <c r="E7025" s="63">
        <v>1.2758890000000001</v>
      </c>
      <c r="F7025" s="63">
        <v>1.568343</v>
      </c>
      <c r="G7025" s="63">
        <v>0.29245349999999998</v>
      </c>
      <c r="H7025" s="63">
        <v>77.902000000000001</v>
      </c>
      <c r="I7025" s="63">
        <v>0.1475659</v>
      </c>
      <c r="J7025" s="63">
        <v>0.2331667</v>
      </c>
      <c r="K7025" s="63">
        <v>0.29245349999999998</v>
      </c>
      <c r="L7025" s="63">
        <v>0.35174040000000001</v>
      </c>
      <c r="M7025" s="63">
        <v>0.43734109999999998</v>
      </c>
      <c r="N7025" s="63">
        <v>67</v>
      </c>
      <c r="O7025" s="63">
        <v>0.1130564</v>
      </c>
      <c r="P7025" s="63">
        <v>5</v>
      </c>
      <c r="Q7025" s="63">
        <v>1.2781749580960001E-2</v>
      </c>
    </row>
    <row r="7026" spans="1:17">
      <c r="A7026" s="63" t="s">
        <v>79</v>
      </c>
      <c r="B7026" s="63" t="s">
        <v>58</v>
      </c>
      <c r="C7026" s="63" t="s">
        <v>67</v>
      </c>
      <c r="D7026" s="63">
        <v>17</v>
      </c>
      <c r="E7026" s="63">
        <v>1.3981159999999999</v>
      </c>
      <c r="F7026" s="63">
        <v>1.6495310000000001</v>
      </c>
      <c r="G7026" s="63">
        <v>0.25141439999999998</v>
      </c>
      <c r="H7026" s="63">
        <v>78.393199999999993</v>
      </c>
      <c r="I7026" s="63">
        <v>0.1065268</v>
      </c>
      <c r="J7026" s="63">
        <v>0.19212760000000001</v>
      </c>
      <c r="K7026" s="63">
        <v>0.25141439999999998</v>
      </c>
      <c r="L7026" s="63">
        <v>0.31070130000000001</v>
      </c>
      <c r="M7026" s="63">
        <v>0.39630199999999999</v>
      </c>
      <c r="N7026" s="63">
        <v>67</v>
      </c>
      <c r="O7026" s="63">
        <v>0.1130564</v>
      </c>
      <c r="P7026" s="63">
        <v>5</v>
      </c>
      <c r="Q7026" s="63">
        <v>1.2781749580960001E-2</v>
      </c>
    </row>
    <row r="7027" spans="1:17">
      <c r="A7027" s="63" t="s">
        <v>79</v>
      </c>
      <c r="B7027" s="63" t="s">
        <v>58</v>
      </c>
      <c r="C7027" s="63" t="s">
        <v>67</v>
      </c>
      <c r="D7027" s="63">
        <v>18</v>
      </c>
      <c r="E7027" s="63">
        <v>1.5826880000000001</v>
      </c>
      <c r="F7027" s="63">
        <v>1.7574080000000001</v>
      </c>
      <c r="G7027" s="63">
        <v>0.17471929999999999</v>
      </c>
      <c r="H7027" s="63">
        <v>77.9572</v>
      </c>
      <c r="I7027" s="63">
        <v>2.9831699999999999E-2</v>
      </c>
      <c r="J7027" s="63">
        <v>0.11543249999999999</v>
      </c>
      <c r="K7027" s="63">
        <v>0.17471929999999999</v>
      </c>
      <c r="L7027" s="63">
        <v>0.2340062</v>
      </c>
      <c r="M7027" s="63">
        <v>0.31960690000000003</v>
      </c>
      <c r="N7027" s="63">
        <v>67</v>
      </c>
      <c r="O7027" s="63">
        <v>0.1130564</v>
      </c>
      <c r="P7027" s="63">
        <v>5</v>
      </c>
      <c r="Q7027" s="63">
        <v>1.2781749580960001E-2</v>
      </c>
    </row>
    <row r="7028" spans="1:17">
      <c r="A7028" s="63" t="s">
        <v>79</v>
      </c>
      <c r="B7028" s="63" t="s">
        <v>58</v>
      </c>
      <c r="C7028" s="63" t="s">
        <v>67</v>
      </c>
      <c r="D7028" s="63">
        <v>19</v>
      </c>
      <c r="E7028" s="63">
        <v>1.833693</v>
      </c>
      <c r="F7028" s="63">
        <v>1.786626</v>
      </c>
      <c r="G7028" s="63">
        <v>-4.7067299999999999E-2</v>
      </c>
      <c r="H7028" s="63">
        <v>76.049300000000002</v>
      </c>
      <c r="I7028" s="63">
        <v>-0.19195490000000001</v>
      </c>
      <c r="J7028" s="63">
        <v>-0.10635409999999999</v>
      </c>
      <c r="K7028" s="63">
        <v>-4.7067299999999999E-2</v>
      </c>
      <c r="L7028" s="63">
        <v>1.2219499999999999E-2</v>
      </c>
      <c r="M7028" s="63">
        <v>9.7820299999999999E-2</v>
      </c>
      <c r="N7028" s="63">
        <v>67</v>
      </c>
      <c r="O7028" s="63">
        <v>0.1130564</v>
      </c>
      <c r="P7028" s="63">
        <v>5</v>
      </c>
      <c r="Q7028" s="63">
        <v>1.2781749580960001E-2</v>
      </c>
    </row>
    <row r="7029" spans="1:17">
      <c r="A7029" s="63" t="s">
        <v>79</v>
      </c>
      <c r="B7029" s="63" t="s">
        <v>58</v>
      </c>
      <c r="C7029" s="63" t="s">
        <v>67</v>
      </c>
      <c r="D7029" s="63">
        <v>20</v>
      </c>
      <c r="E7029" s="63">
        <v>1.830408</v>
      </c>
      <c r="F7029" s="63">
        <v>1.702536</v>
      </c>
      <c r="G7029" s="63">
        <v>-0.1278715</v>
      </c>
      <c r="H7029" s="63">
        <v>72.794300000000007</v>
      </c>
      <c r="I7029" s="63">
        <v>-0.27275909999999998</v>
      </c>
      <c r="J7029" s="63">
        <v>-0.1871583</v>
      </c>
      <c r="K7029" s="63">
        <v>-0.1278715</v>
      </c>
      <c r="L7029" s="63">
        <v>-6.8584699999999998E-2</v>
      </c>
      <c r="M7029" s="63">
        <v>1.7016099999999999E-2</v>
      </c>
      <c r="N7029" s="63">
        <v>67</v>
      </c>
      <c r="O7029" s="63">
        <v>0.1130564</v>
      </c>
      <c r="P7029" s="63">
        <v>5</v>
      </c>
      <c r="Q7029" s="63">
        <v>1.2781749580960001E-2</v>
      </c>
    </row>
    <row r="7030" spans="1:17">
      <c r="A7030" s="63" t="s">
        <v>79</v>
      </c>
      <c r="B7030" s="63" t="s">
        <v>58</v>
      </c>
      <c r="C7030" s="63" t="s">
        <v>67</v>
      </c>
      <c r="D7030" s="63">
        <v>21</v>
      </c>
      <c r="E7030" s="63">
        <v>1.734632</v>
      </c>
      <c r="F7030" s="63">
        <v>1.5383260000000001</v>
      </c>
      <c r="G7030" s="63">
        <v>-0.19630629999999999</v>
      </c>
      <c r="H7030" s="63">
        <v>68.392899999999997</v>
      </c>
      <c r="I7030" s="63">
        <v>-0.34119389999999999</v>
      </c>
      <c r="J7030" s="63">
        <v>-0.25559320000000002</v>
      </c>
      <c r="K7030" s="63">
        <v>-0.19630629999999999</v>
      </c>
      <c r="L7030" s="63">
        <v>-0.13701949999999999</v>
      </c>
      <c r="M7030" s="63">
        <v>-5.1418800000000001E-2</v>
      </c>
      <c r="N7030" s="63">
        <v>67</v>
      </c>
      <c r="O7030" s="63">
        <v>0.1130564</v>
      </c>
      <c r="P7030" s="63">
        <v>5</v>
      </c>
      <c r="Q7030" s="63">
        <v>1.2781749580960001E-2</v>
      </c>
    </row>
    <row r="7031" spans="1:17">
      <c r="A7031" s="63" t="s">
        <v>79</v>
      </c>
      <c r="B7031" s="63" t="s">
        <v>58</v>
      </c>
      <c r="C7031" s="63" t="s">
        <v>67</v>
      </c>
      <c r="D7031" s="63">
        <v>22</v>
      </c>
      <c r="E7031" s="63">
        <v>1.5245249999999999</v>
      </c>
      <c r="F7031" s="63">
        <v>1.298662</v>
      </c>
      <c r="G7031" s="63">
        <v>-0.22586290000000001</v>
      </c>
      <c r="H7031" s="63">
        <v>65.0762</v>
      </c>
      <c r="I7031" s="63">
        <v>-0.37075049999999998</v>
      </c>
      <c r="J7031" s="63">
        <v>-0.28514970000000001</v>
      </c>
      <c r="K7031" s="63">
        <v>-0.22586290000000001</v>
      </c>
      <c r="L7031" s="63">
        <v>-0.166576</v>
      </c>
      <c r="M7031" s="63">
        <v>-8.09753E-2</v>
      </c>
      <c r="N7031" s="63">
        <v>67</v>
      </c>
      <c r="O7031" s="63">
        <v>0.1130564</v>
      </c>
      <c r="P7031" s="63">
        <v>5</v>
      </c>
      <c r="Q7031" s="63">
        <v>1.2781749580960001E-2</v>
      </c>
    </row>
    <row r="7032" spans="1:17">
      <c r="A7032" s="63" t="s">
        <v>79</v>
      </c>
      <c r="B7032" s="63" t="s">
        <v>58</v>
      </c>
      <c r="C7032" s="63" t="s">
        <v>67</v>
      </c>
      <c r="D7032" s="63">
        <v>23</v>
      </c>
      <c r="E7032" s="63">
        <v>1.3157639999999999</v>
      </c>
      <c r="F7032" s="63">
        <v>1.092543</v>
      </c>
      <c r="G7032" s="63">
        <v>-0.22322110000000001</v>
      </c>
      <c r="H7032" s="63">
        <v>62.729700000000001</v>
      </c>
      <c r="I7032" s="63">
        <v>-0.36810870000000001</v>
      </c>
      <c r="J7032" s="63">
        <v>-0.28250789999999998</v>
      </c>
      <c r="K7032" s="63">
        <v>-0.22322110000000001</v>
      </c>
      <c r="L7032" s="63">
        <v>-0.1639342</v>
      </c>
      <c r="M7032" s="63">
        <v>-7.83335E-2</v>
      </c>
      <c r="N7032" s="63">
        <v>67</v>
      </c>
      <c r="O7032" s="63">
        <v>0.1130564</v>
      </c>
      <c r="P7032" s="63">
        <v>5</v>
      </c>
      <c r="Q7032" s="63">
        <v>1.2781749580960001E-2</v>
      </c>
    </row>
    <row r="7033" spans="1:17">
      <c r="A7033" s="63" t="s">
        <v>79</v>
      </c>
      <c r="B7033" s="63" t="s">
        <v>58</v>
      </c>
      <c r="C7033" s="63" t="s">
        <v>67</v>
      </c>
      <c r="D7033" s="63">
        <v>24</v>
      </c>
      <c r="E7033" s="63">
        <v>1.080271</v>
      </c>
      <c r="F7033" s="63">
        <v>0.85079839999999995</v>
      </c>
      <c r="G7033" s="63">
        <v>-0.22947290000000001</v>
      </c>
      <c r="H7033" s="63">
        <v>60.859200000000001</v>
      </c>
      <c r="I7033" s="63">
        <v>-0.37436049999999998</v>
      </c>
      <c r="J7033" s="63">
        <v>-0.28875970000000001</v>
      </c>
      <c r="K7033" s="63">
        <v>-0.22947290000000001</v>
      </c>
      <c r="L7033" s="63">
        <v>-0.170186</v>
      </c>
      <c r="M7033" s="63">
        <v>-8.4585300000000002E-2</v>
      </c>
      <c r="N7033" s="63">
        <v>67</v>
      </c>
      <c r="O7033" s="63">
        <v>0.1130564</v>
      </c>
      <c r="P7033" s="63">
        <v>5</v>
      </c>
      <c r="Q7033" s="63">
        <v>1.2781749580960001E-2</v>
      </c>
    </row>
    <row r="7034" spans="1:17">
      <c r="A7034" s="63" t="s">
        <v>79</v>
      </c>
      <c r="B7034" s="63" t="s">
        <v>58</v>
      </c>
      <c r="C7034" s="63" t="s">
        <v>68</v>
      </c>
      <c r="D7034" s="63">
        <v>1</v>
      </c>
      <c r="E7034" s="63">
        <v>1.0519579999999999</v>
      </c>
      <c r="F7034" s="63">
        <v>0.80410280000000001</v>
      </c>
      <c r="G7034" s="63">
        <v>-0.2478553</v>
      </c>
      <c r="H7034" s="63">
        <v>62.029499999999999</v>
      </c>
      <c r="I7034" s="63">
        <v>-0.39274290000000001</v>
      </c>
      <c r="J7034" s="63">
        <v>-0.30714209999999997</v>
      </c>
      <c r="K7034" s="63">
        <v>-0.2478553</v>
      </c>
      <c r="L7034" s="63">
        <v>-0.1885685</v>
      </c>
      <c r="M7034" s="63">
        <v>-0.1029677</v>
      </c>
      <c r="N7034" s="63">
        <v>67</v>
      </c>
      <c r="O7034" s="63">
        <v>0.1130564</v>
      </c>
      <c r="P7034" s="63">
        <v>6</v>
      </c>
      <c r="Q7034" s="63">
        <v>1.2781749580960001E-2</v>
      </c>
    </row>
    <row r="7035" spans="1:17">
      <c r="A7035" s="63" t="s">
        <v>79</v>
      </c>
      <c r="B7035" s="63" t="s">
        <v>58</v>
      </c>
      <c r="C7035" s="63" t="s">
        <v>68</v>
      </c>
      <c r="D7035" s="63">
        <v>2</v>
      </c>
      <c r="E7035" s="63">
        <v>0.9664547</v>
      </c>
      <c r="F7035" s="63">
        <v>0.72620030000000002</v>
      </c>
      <c r="G7035" s="63">
        <v>-0.24025440000000001</v>
      </c>
      <c r="H7035" s="63">
        <v>61.341900000000003</v>
      </c>
      <c r="I7035" s="63">
        <v>-0.38514199999999998</v>
      </c>
      <c r="J7035" s="63">
        <v>-0.29954120000000001</v>
      </c>
      <c r="K7035" s="63">
        <v>-0.24025440000000001</v>
      </c>
      <c r="L7035" s="63">
        <v>-0.18096760000000001</v>
      </c>
      <c r="M7035" s="63">
        <v>-9.5366800000000002E-2</v>
      </c>
      <c r="N7035" s="63">
        <v>67</v>
      </c>
      <c r="O7035" s="63">
        <v>0.1130564</v>
      </c>
      <c r="P7035" s="63">
        <v>6</v>
      </c>
      <c r="Q7035" s="63">
        <v>1.2781749580960001E-2</v>
      </c>
    </row>
    <row r="7036" spans="1:17">
      <c r="A7036" s="63" t="s">
        <v>79</v>
      </c>
      <c r="B7036" s="63" t="s">
        <v>58</v>
      </c>
      <c r="C7036" s="63" t="s">
        <v>68</v>
      </c>
      <c r="D7036" s="63">
        <v>3</v>
      </c>
      <c r="E7036" s="63">
        <v>0.93612890000000004</v>
      </c>
      <c r="F7036" s="63">
        <v>0.69803389999999998</v>
      </c>
      <c r="G7036" s="63">
        <v>-0.238095</v>
      </c>
      <c r="H7036" s="63">
        <v>59.9495</v>
      </c>
      <c r="I7036" s="63">
        <v>-0.38298260000000001</v>
      </c>
      <c r="J7036" s="63">
        <v>-0.29738179999999997</v>
      </c>
      <c r="K7036" s="63">
        <v>-0.238095</v>
      </c>
      <c r="L7036" s="63">
        <v>-0.1788082</v>
      </c>
      <c r="M7036" s="63">
        <v>-9.3207399999999996E-2</v>
      </c>
      <c r="N7036" s="63">
        <v>67</v>
      </c>
      <c r="O7036" s="63">
        <v>0.1130564</v>
      </c>
      <c r="P7036" s="63">
        <v>6</v>
      </c>
      <c r="Q7036" s="63">
        <v>1.2781749580960001E-2</v>
      </c>
    </row>
    <row r="7037" spans="1:17">
      <c r="A7037" s="63" t="s">
        <v>79</v>
      </c>
      <c r="B7037" s="63" t="s">
        <v>58</v>
      </c>
      <c r="C7037" s="63" t="s">
        <v>68</v>
      </c>
      <c r="D7037" s="63">
        <v>4</v>
      </c>
      <c r="E7037" s="63">
        <v>0.92121909999999996</v>
      </c>
      <c r="F7037" s="63">
        <v>0.70719430000000005</v>
      </c>
      <c r="G7037" s="63">
        <v>-0.21402479999999999</v>
      </c>
      <c r="H7037" s="63">
        <v>58.8643</v>
      </c>
      <c r="I7037" s="63">
        <v>-0.35891240000000002</v>
      </c>
      <c r="J7037" s="63">
        <v>-0.27331159999999999</v>
      </c>
      <c r="K7037" s="63">
        <v>-0.21402479999999999</v>
      </c>
      <c r="L7037" s="63">
        <v>-0.15473790000000001</v>
      </c>
      <c r="M7037" s="63">
        <v>-6.9137199999999996E-2</v>
      </c>
      <c r="N7037" s="63">
        <v>67</v>
      </c>
      <c r="O7037" s="63">
        <v>0.1130564</v>
      </c>
      <c r="P7037" s="63">
        <v>6</v>
      </c>
      <c r="Q7037" s="63">
        <v>1.2781749580960001E-2</v>
      </c>
    </row>
    <row r="7038" spans="1:17">
      <c r="A7038" s="63" t="s">
        <v>79</v>
      </c>
      <c r="B7038" s="63" t="s">
        <v>58</v>
      </c>
      <c r="C7038" s="63" t="s">
        <v>68</v>
      </c>
      <c r="D7038" s="63">
        <v>5</v>
      </c>
      <c r="E7038" s="63">
        <v>0.9289693</v>
      </c>
      <c r="F7038" s="63">
        <v>0.71387230000000002</v>
      </c>
      <c r="G7038" s="63">
        <v>-0.21509700000000001</v>
      </c>
      <c r="H7038" s="63">
        <v>58.084600000000002</v>
      </c>
      <c r="I7038" s="63">
        <v>-0.35998449999999999</v>
      </c>
      <c r="J7038" s="63">
        <v>-0.27438380000000001</v>
      </c>
      <c r="K7038" s="63">
        <v>-0.21509700000000001</v>
      </c>
      <c r="L7038" s="63">
        <v>-0.15581010000000001</v>
      </c>
      <c r="M7038" s="63">
        <v>-7.0209400000000005E-2</v>
      </c>
      <c r="N7038" s="63">
        <v>67</v>
      </c>
      <c r="O7038" s="63">
        <v>0.1130564</v>
      </c>
      <c r="P7038" s="63">
        <v>6</v>
      </c>
      <c r="Q7038" s="63">
        <v>1.2781749580960001E-2</v>
      </c>
    </row>
    <row r="7039" spans="1:17">
      <c r="A7039" s="63" t="s">
        <v>79</v>
      </c>
      <c r="B7039" s="63" t="s">
        <v>58</v>
      </c>
      <c r="C7039" s="63" t="s">
        <v>68</v>
      </c>
      <c r="D7039" s="63">
        <v>6</v>
      </c>
      <c r="E7039" s="63">
        <v>1.019085</v>
      </c>
      <c r="F7039" s="63">
        <v>0.75212690000000004</v>
      </c>
      <c r="G7039" s="63">
        <v>-0.26695819999999998</v>
      </c>
      <c r="H7039" s="63">
        <v>57.471600000000002</v>
      </c>
      <c r="I7039" s="63">
        <v>-0.41184579999999998</v>
      </c>
      <c r="J7039" s="63">
        <v>-0.32624510000000001</v>
      </c>
      <c r="K7039" s="63">
        <v>-0.26695819999999998</v>
      </c>
      <c r="L7039" s="63">
        <v>-0.20767140000000001</v>
      </c>
      <c r="M7039" s="63">
        <v>-0.1220706</v>
      </c>
      <c r="N7039" s="63">
        <v>67</v>
      </c>
      <c r="O7039" s="63">
        <v>0.1130564</v>
      </c>
      <c r="P7039" s="63">
        <v>6</v>
      </c>
      <c r="Q7039" s="63">
        <v>1.2781749580960001E-2</v>
      </c>
    </row>
    <row r="7040" spans="1:17">
      <c r="A7040" s="63" t="s">
        <v>79</v>
      </c>
      <c r="B7040" s="63" t="s">
        <v>58</v>
      </c>
      <c r="C7040" s="63" t="s">
        <v>68</v>
      </c>
      <c r="D7040" s="63">
        <v>7</v>
      </c>
      <c r="E7040" s="63">
        <v>1.2132940000000001</v>
      </c>
      <c r="F7040" s="63">
        <v>0.94069329999999995</v>
      </c>
      <c r="G7040" s="63">
        <v>-0.27260079999999998</v>
      </c>
      <c r="H7040" s="63">
        <v>58.609099999999998</v>
      </c>
      <c r="I7040" s="63">
        <v>-0.41748839999999998</v>
      </c>
      <c r="J7040" s="63">
        <v>-0.33188770000000001</v>
      </c>
      <c r="K7040" s="63">
        <v>-0.27260079999999998</v>
      </c>
      <c r="L7040" s="63">
        <v>-0.213314</v>
      </c>
      <c r="M7040" s="63">
        <v>-0.1277132</v>
      </c>
      <c r="N7040" s="63">
        <v>67</v>
      </c>
      <c r="O7040" s="63">
        <v>0.1130564</v>
      </c>
      <c r="P7040" s="63">
        <v>6</v>
      </c>
      <c r="Q7040" s="63">
        <v>1.2781749580960001E-2</v>
      </c>
    </row>
    <row r="7041" spans="1:17">
      <c r="A7041" s="63" t="s">
        <v>79</v>
      </c>
      <c r="B7041" s="63" t="s">
        <v>58</v>
      </c>
      <c r="C7041" s="63" t="s">
        <v>68</v>
      </c>
      <c r="D7041" s="63">
        <v>8</v>
      </c>
      <c r="E7041" s="63">
        <v>1.3495699999999999</v>
      </c>
      <c r="F7041" s="63">
        <v>1.1221300000000001</v>
      </c>
      <c r="G7041" s="63">
        <v>-0.22743959999999999</v>
      </c>
      <c r="H7041" s="63">
        <v>62.114800000000002</v>
      </c>
      <c r="I7041" s="63">
        <v>-0.37232720000000002</v>
      </c>
      <c r="J7041" s="63">
        <v>-0.2867265</v>
      </c>
      <c r="K7041" s="63">
        <v>-0.22743959999999999</v>
      </c>
      <c r="L7041" s="63">
        <v>-0.16815279999999999</v>
      </c>
      <c r="M7041" s="63">
        <v>-8.2552E-2</v>
      </c>
      <c r="N7041" s="63">
        <v>67</v>
      </c>
      <c r="O7041" s="63">
        <v>0.1130564</v>
      </c>
      <c r="P7041" s="63">
        <v>6</v>
      </c>
      <c r="Q7041" s="63">
        <v>1.2781749580960001E-2</v>
      </c>
    </row>
    <row r="7042" spans="1:17">
      <c r="A7042" s="63" t="s">
        <v>79</v>
      </c>
      <c r="B7042" s="63" t="s">
        <v>58</v>
      </c>
      <c r="C7042" s="63" t="s">
        <v>68</v>
      </c>
      <c r="D7042" s="63">
        <v>9</v>
      </c>
      <c r="E7042" s="63">
        <v>1.345345</v>
      </c>
      <c r="F7042" s="63">
        <v>1.23369</v>
      </c>
      <c r="G7042" s="63">
        <v>-0.1116555</v>
      </c>
      <c r="H7042" s="63">
        <v>65.803799999999995</v>
      </c>
      <c r="I7042" s="63">
        <v>-0.25654310000000002</v>
      </c>
      <c r="J7042" s="63">
        <v>-0.17094229999999999</v>
      </c>
      <c r="K7042" s="63">
        <v>-0.1116555</v>
      </c>
      <c r="L7042" s="63">
        <v>-5.2368600000000001E-2</v>
      </c>
      <c r="M7042" s="63">
        <v>3.3232100000000001E-2</v>
      </c>
      <c r="N7042" s="63">
        <v>67</v>
      </c>
      <c r="O7042" s="63">
        <v>0.1130564</v>
      </c>
      <c r="P7042" s="63">
        <v>6</v>
      </c>
      <c r="Q7042" s="63">
        <v>1.2781749580960001E-2</v>
      </c>
    </row>
    <row r="7043" spans="1:17">
      <c r="A7043" s="63" t="s">
        <v>79</v>
      </c>
      <c r="B7043" s="63" t="s">
        <v>58</v>
      </c>
      <c r="C7043" s="63" t="s">
        <v>68</v>
      </c>
      <c r="D7043" s="63">
        <v>10</v>
      </c>
      <c r="E7043" s="63">
        <v>1.419961</v>
      </c>
      <c r="F7043" s="63">
        <v>1.3131870000000001</v>
      </c>
      <c r="G7043" s="63">
        <v>-0.1067748</v>
      </c>
      <c r="H7043" s="63">
        <v>69.778999999999996</v>
      </c>
      <c r="I7043" s="63">
        <v>-0.25166240000000001</v>
      </c>
      <c r="J7043" s="63">
        <v>-0.1660616</v>
      </c>
      <c r="K7043" s="63">
        <v>-0.1067748</v>
      </c>
      <c r="L7043" s="63">
        <v>-4.7488000000000002E-2</v>
      </c>
      <c r="M7043" s="63">
        <v>3.8112800000000002E-2</v>
      </c>
      <c r="N7043" s="63">
        <v>67</v>
      </c>
      <c r="O7043" s="63">
        <v>0.1130564</v>
      </c>
      <c r="P7043" s="63">
        <v>6</v>
      </c>
      <c r="Q7043" s="63">
        <v>1.2781749580960001E-2</v>
      </c>
    </row>
    <row r="7044" spans="1:17">
      <c r="A7044" s="63" t="s">
        <v>79</v>
      </c>
      <c r="B7044" s="63" t="s">
        <v>58</v>
      </c>
      <c r="C7044" s="63" t="s">
        <v>68</v>
      </c>
      <c r="D7044" s="63">
        <v>11</v>
      </c>
      <c r="E7044" s="63">
        <v>1.4115789999999999</v>
      </c>
      <c r="F7044" s="63">
        <v>1.437041</v>
      </c>
      <c r="G7044" s="63">
        <v>2.5462200000000001E-2</v>
      </c>
      <c r="H7044" s="63">
        <v>73.772900000000007</v>
      </c>
      <c r="I7044" s="63">
        <v>-0.1194254</v>
      </c>
      <c r="J7044" s="63">
        <v>-3.3824699999999999E-2</v>
      </c>
      <c r="K7044" s="63">
        <v>2.5462200000000001E-2</v>
      </c>
      <c r="L7044" s="63">
        <v>8.4749000000000005E-2</v>
      </c>
      <c r="M7044" s="63">
        <v>0.17034969999999999</v>
      </c>
      <c r="N7044" s="63">
        <v>67</v>
      </c>
      <c r="O7044" s="63">
        <v>0.1130564</v>
      </c>
      <c r="P7044" s="63">
        <v>6</v>
      </c>
      <c r="Q7044" s="63">
        <v>1.2781749580960001E-2</v>
      </c>
    </row>
    <row r="7045" spans="1:17">
      <c r="A7045" s="63" t="s">
        <v>79</v>
      </c>
      <c r="B7045" s="63" t="s">
        <v>58</v>
      </c>
      <c r="C7045" s="63" t="s">
        <v>68</v>
      </c>
      <c r="D7045" s="63">
        <v>12</v>
      </c>
      <c r="E7045" s="63">
        <v>1.4037200000000001</v>
      </c>
      <c r="F7045" s="63">
        <v>1.535407</v>
      </c>
      <c r="G7045" s="63">
        <v>0.1316872</v>
      </c>
      <c r="H7045" s="63">
        <v>77.177999999999997</v>
      </c>
      <c r="I7045" s="63">
        <v>-1.3200399999999999E-2</v>
      </c>
      <c r="J7045" s="63">
        <v>7.2400300000000001E-2</v>
      </c>
      <c r="K7045" s="63">
        <v>0.1316872</v>
      </c>
      <c r="L7045" s="63">
        <v>0.190974</v>
      </c>
      <c r="M7045" s="63">
        <v>0.27657480000000001</v>
      </c>
      <c r="N7045" s="63">
        <v>67</v>
      </c>
      <c r="O7045" s="63">
        <v>0.1130564</v>
      </c>
      <c r="P7045" s="63">
        <v>6</v>
      </c>
      <c r="Q7045" s="63">
        <v>1.2781749580960001E-2</v>
      </c>
    </row>
    <row r="7046" spans="1:17">
      <c r="A7046" s="63" t="s">
        <v>79</v>
      </c>
      <c r="B7046" s="63" t="s">
        <v>58</v>
      </c>
      <c r="C7046" s="63" t="s">
        <v>68</v>
      </c>
      <c r="D7046" s="63">
        <v>13</v>
      </c>
      <c r="E7046" s="63">
        <v>1.325772</v>
      </c>
      <c r="F7046" s="63">
        <v>1.6446719999999999</v>
      </c>
      <c r="G7046" s="63">
        <v>0.31890000000000002</v>
      </c>
      <c r="H7046" s="63">
        <v>79.854299999999995</v>
      </c>
      <c r="I7046" s="63">
        <v>0.17401240000000001</v>
      </c>
      <c r="J7046" s="63">
        <v>0.25961319999999999</v>
      </c>
      <c r="K7046" s="63">
        <v>0.31890000000000002</v>
      </c>
      <c r="L7046" s="63">
        <v>0.37818679999999999</v>
      </c>
      <c r="M7046" s="63">
        <v>0.46378760000000002</v>
      </c>
      <c r="N7046" s="63">
        <v>67</v>
      </c>
      <c r="O7046" s="63">
        <v>0.1130564</v>
      </c>
      <c r="P7046" s="63">
        <v>6</v>
      </c>
      <c r="Q7046" s="63">
        <v>1.2781749580960001E-2</v>
      </c>
    </row>
    <row r="7047" spans="1:17">
      <c r="A7047" s="63" t="s">
        <v>79</v>
      </c>
      <c r="B7047" s="63" t="s">
        <v>58</v>
      </c>
      <c r="C7047" s="63" t="s">
        <v>68</v>
      </c>
      <c r="D7047" s="63">
        <v>14</v>
      </c>
      <c r="E7047" s="63">
        <v>1.3599950000000001</v>
      </c>
      <c r="F7047" s="63">
        <v>1.7809250000000001</v>
      </c>
      <c r="G7047" s="63">
        <v>0.4209292</v>
      </c>
      <c r="H7047" s="63">
        <v>82.407200000000003</v>
      </c>
      <c r="I7047" s="63">
        <v>0.2760416</v>
      </c>
      <c r="J7047" s="63">
        <v>0.36164239999999997</v>
      </c>
      <c r="K7047" s="63">
        <v>0.4209292</v>
      </c>
      <c r="L7047" s="63">
        <v>0.48021599999999998</v>
      </c>
      <c r="M7047" s="63">
        <v>0.56581680000000001</v>
      </c>
      <c r="N7047" s="63">
        <v>67</v>
      </c>
      <c r="O7047" s="63">
        <v>0.1130564</v>
      </c>
      <c r="P7047" s="63">
        <v>6</v>
      </c>
      <c r="Q7047" s="63">
        <v>1.2781749580960001E-2</v>
      </c>
    </row>
    <row r="7048" spans="1:17">
      <c r="A7048" s="63" t="s">
        <v>79</v>
      </c>
      <c r="B7048" s="63" t="s">
        <v>58</v>
      </c>
      <c r="C7048" s="63" t="s">
        <v>68</v>
      </c>
      <c r="D7048" s="63">
        <v>15</v>
      </c>
      <c r="E7048" s="63">
        <v>1.430418</v>
      </c>
      <c r="F7048" s="63">
        <v>1.91109</v>
      </c>
      <c r="G7048" s="63">
        <v>0.48067199999999999</v>
      </c>
      <c r="H7048" s="63">
        <v>84.575000000000003</v>
      </c>
      <c r="I7048" s="63">
        <v>0.33578439999999998</v>
      </c>
      <c r="J7048" s="63">
        <v>0.42138520000000002</v>
      </c>
      <c r="K7048" s="63">
        <v>0.48067199999999999</v>
      </c>
      <c r="L7048" s="63">
        <v>0.53995879999999996</v>
      </c>
      <c r="M7048" s="63">
        <v>0.62555959999999999</v>
      </c>
      <c r="N7048" s="63">
        <v>67</v>
      </c>
      <c r="O7048" s="63">
        <v>0.1130564</v>
      </c>
      <c r="P7048" s="63">
        <v>6</v>
      </c>
      <c r="Q7048" s="63">
        <v>1.2781749580960001E-2</v>
      </c>
    </row>
    <row r="7049" spans="1:17">
      <c r="A7049" s="63" t="s">
        <v>79</v>
      </c>
      <c r="B7049" s="63" t="s">
        <v>58</v>
      </c>
      <c r="C7049" s="63" t="s">
        <v>68</v>
      </c>
      <c r="D7049" s="63">
        <v>16</v>
      </c>
      <c r="E7049" s="63">
        <v>1.5553410000000001</v>
      </c>
      <c r="F7049" s="63">
        <v>2.013452</v>
      </c>
      <c r="G7049" s="63">
        <v>0.45811099999999999</v>
      </c>
      <c r="H7049" s="63">
        <v>85.630099999999999</v>
      </c>
      <c r="I7049" s="63">
        <v>0.31322349999999999</v>
      </c>
      <c r="J7049" s="63">
        <v>0.39882420000000002</v>
      </c>
      <c r="K7049" s="63">
        <v>0.45811099999999999</v>
      </c>
      <c r="L7049" s="63">
        <v>0.51739789999999997</v>
      </c>
      <c r="M7049" s="63">
        <v>0.60299860000000005</v>
      </c>
      <c r="N7049" s="63">
        <v>67</v>
      </c>
      <c r="O7049" s="63">
        <v>0.1130564</v>
      </c>
      <c r="P7049" s="63">
        <v>6</v>
      </c>
      <c r="Q7049" s="63">
        <v>1.2781749580960001E-2</v>
      </c>
    </row>
    <row r="7050" spans="1:17">
      <c r="A7050" s="63" t="s">
        <v>79</v>
      </c>
      <c r="B7050" s="63" t="s">
        <v>58</v>
      </c>
      <c r="C7050" s="63" t="s">
        <v>68</v>
      </c>
      <c r="D7050" s="63">
        <v>17</v>
      </c>
      <c r="E7050" s="63">
        <v>1.708097</v>
      </c>
      <c r="F7050" s="63">
        <v>2.1131829999999998</v>
      </c>
      <c r="G7050" s="63">
        <v>0.40508640000000001</v>
      </c>
      <c r="H7050" s="63">
        <v>85.757599999999996</v>
      </c>
      <c r="I7050" s="63">
        <v>0.26019880000000001</v>
      </c>
      <c r="J7050" s="63">
        <v>0.34579959999999998</v>
      </c>
      <c r="K7050" s="63">
        <v>0.40508640000000001</v>
      </c>
      <c r="L7050" s="63">
        <v>0.46437319999999999</v>
      </c>
      <c r="M7050" s="63">
        <v>0.54997399999999996</v>
      </c>
      <c r="N7050" s="63">
        <v>67</v>
      </c>
      <c r="O7050" s="63">
        <v>0.1130564</v>
      </c>
      <c r="P7050" s="63">
        <v>6</v>
      </c>
      <c r="Q7050" s="63">
        <v>1.2781749580960001E-2</v>
      </c>
    </row>
    <row r="7051" spans="1:17">
      <c r="A7051" s="63" t="s">
        <v>79</v>
      </c>
      <c r="B7051" s="63" t="s">
        <v>58</v>
      </c>
      <c r="C7051" s="63" t="s">
        <v>68</v>
      </c>
      <c r="D7051" s="63">
        <v>18</v>
      </c>
      <c r="E7051" s="63">
        <v>1.859642</v>
      </c>
      <c r="F7051" s="63">
        <v>2.1817839999999999</v>
      </c>
      <c r="G7051" s="63">
        <v>0.3221426</v>
      </c>
      <c r="H7051" s="63">
        <v>85.005300000000005</v>
      </c>
      <c r="I7051" s="63">
        <v>0.177255</v>
      </c>
      <c r="J7051" s="63">
        <v>0.26285579999999997</v>
      </c>
      <c r="K7051" s="63">
        <v>0.3221426</v>
      </c>
      <c r="L7051" s="63">
        <v>0.38142939999999997</v>
      </c>
      <c r="M7051" s="63">
        <v>0.46703020000000001</v>
      </c>
      <c r="N7051" s="63">
        <v>67</v>
      </c>
      <c r="O7051" s="63">
        <v>0.1130564</v>
      </c>
      <c r="P7051" s="63">
        <v>6</v>
      </c>
      <c r="Q7051" s="63">
        <v>1.2781749580960001E-2</v>
      </c>
    </row>
    <row r="7052" spans="1:17">
      <c r="A7052" s="63" t="s">
        <v>79</v>
      </c>
      <c r="B7052" s="63" t="s">
        <v>58</v>
      </c>
      <c r="C7052" s="63" t="s">
        <v>68</v>
      </c>
      <c r="D7052" s="63">
        <v>19</v>
      </c>
      <c r="E7052" s="63">
        <v>2.1084510000000001</v>
      </c>
      <c r="F7052" s="63">
        <v>2.1403490000000001</v>
      </c>
      <c r="G7052" s="63">
        <v>3.1898000000000003E-2</v>
      </c>
      <c r="H7052" s="63">
        <v>82.883099999999999</v>
      </c>
      <c r="I7052" s="63">
        <v>-0.1129896</v>
      </c>
      <c r="J7052" s="63">
        <v>-2.7388800000000001E-2</v>
      </c>
      <c r="K7052" s="63">
        <v>3.1898000000000003E-2</v>
      </c>
      <c r="L7052" s="63">
        <v>9.1184899999999999E-2</v>
      </c>
      <c r="M7052" s="63">
        <v>0.17678559999999999</v>
      </c>
      <c r="N7052" s="63">
        <v>67</v>
      </c>
      <c r="O7052" s="63">
        <v>0.1130564</v>
      </c>
      <c r="P7052" s="63">
        <v>6</v>
      </c>
      <c r="Q7052" s="63">
        <v>1.2781749580960001E-2</v>
      </c>
    </row>
    <row r="7053" spans="1:17">
      <c r="A7053" s="63" t="s">
        <v>79</v>
      </c>
      <c r="B7053" s="63" t="s">
        <v>58</v>
      </c>
      <c r="C7053" s="63" t="s">
        <v>68</v>
      </c>
      <c r="D7053" s="63">
        <v>20</v>
      </c>
      <c r="E7053" s="63">
        <v>2.106036</v>
      </c>
      <c r="F7053" s="63">
        <v>2.0067499999999998</v>
      </c>
      <c r="G7053" s="63">
        <v>-9.9286100000000002E-2</v>
      </c>
      <c r="H7053" s="63">
        <v>78.907600000000002</v>
      </c>
      <c r="I7053" s="63">
        <v>-0.24417369999999999</v>
      </c>
      <c r="J7053" s="63">
        <v>-0.15857289999999999</v>
      </c>
      <c r="K7053" s="63">
        <v>-9.9286100000000002E-2</v>
      </c>
      <c r="L7053" s="63">
        <v>-3.9999300000000002E-2</v>
      </c>
      <c r="M7053" s="63">
        <v>4.5601500000000003E-2</v>
      </c>
      <c r="N7053" s="63">
        <v>67</v>
      </c>
      <c r="O7053" s="63">
        <v>0.1130564</v>
      </c>
      <c r="P7053" s="63">
        <v>6</v>
      </c>
      <c r="Q7053" s="63">
        <v>1.2781749580960001E-2</v>
      </c>
    </row>
    <row r="7054" spans="1:17">
      <c r="A7054" s="63" t="s">
        <v>79</v>
      </c>
      <c r="B7054" s="63" t="s">
        <v>58</v>
      </c>
      <c r="C7054" s="63" t="s">
        <v>68</v>
      </c>
      <c r="D7054" s="63">
        <v>21</v>
      </c>
      <c r="E7054" s="63">
        <v>2.0479250000000002</v>
      </c>
      <c r="F7054" s="63">
        <v>1.839933</v>
      </c>
      <c r="G7054" s="63">
        <v>-0.20799219999999999</v>
      </c>
      <c r="H7054" s="63">
        <v>73.899100000000004</v>
      </c>
      <c r="I7054" s="63">
        <v>-0.35287980000000002</v>
      </c>
      <c r="J7054" s="63">
        <v>-0.26727899999999999</v>
      </c>
      <c r="K7054" s="63">
        <v>-0.20799219999999999</v>
      </c>
      <c r="L7054" s="63">
        <v>-0.14870539999999999</v>
      </c>
      <c r="M7054" s="63">
        <v>-6.3104599999999997E-2</v>
      </c>
      <c r="N7054" s="63">
        <v>67</v>
      </c>
      <c r="O7054" s="63">
        <v>0.1130564</v>
      </c>
      <c r="P7054" s="63">
        <v>6</v>
      </c>
      <c r="Q7054" s="63">
        <v>1.2781749580960001E-2</v>
      </c>
    </row>
    <row r="7055" spans="1:17">
      <c r="A7055" s="63" t="s">
        <v>79</v>
      </c>
      <c r="B7055" s="63" t="s">
        <v>58</v>
      </c>
      <c r="C7055" s="63" t="s">
        <v>68</v>
      </c>
      <c r="D7055" s="63">
        <v>22</v>
      </c>
      <c r="E7055" s="63">
        <v>1.849979</v>
      </c>
      <c r="F7055" s="63">
        <v>1.579437</v>
      </c>
      <c r="G7055" s="63">
        <v>-0.27054230000000001</v>
      </c>
      <c r="H7055" s="63">
        <v>69.350700000000003</v>
      </c>
      <c r="I7055" s="63">
        <v>-0.41542990000000002</v>
      </c>
      <c r="J7055" s="63">
        <v>-0.32982909999999999</v>
      </c>
      <c r="K7055" s="63">
        <v>-0.27054230000000001</v>
      </c>
      <c r="L7055" s="63">
        <v>-0.21125540000000001</v>
      </c>
      <c r="M7055" s="63">
        <v>-0.12565470000000001</v>
      </c>
      <c r="N7055" s="63">
        <v>67</v>
      </c>
      <c r="O7055" s="63">
        <v>0.1130564</v>
      </c>
      <c r="P7055" s="63">
        <v>6</v>
      </c>
      <c r="Q7055" s="63">
        <v>1.2781749580960001E-2</v>
      </c>
    </row>
    <row r="7056" spans="1:17">
      <c r="A7056" s="63" t="s">
        <v>79</v>
      </c>
      <c r="B7056" s="63" t="s">
        <v>58</v>
      </c>
      <c r="C7056" s="63" t="s">
        <v>68</v>
      </c>
      <c r="D7056" s="63">
        <v>23</v>
      </c>
      <c r="E7056" s="63">
        <v>1.523401</v>
      </c>
      <c r="F7056" s="63">
        <v>1.27427</v>
      </c>
      <c r="G7056" s="63">
        <v>-0.24913109999999999</v>
      </c>
      <c r="H7056" s="63">
        <v>66.478300000000004</v>
      </c>
      <c r="I7056" s="63">
        <v>-0.3940187</v>
      </c>
      <c r="J7056" s="63">
        <v>-0.30841790000000002</v>
      </c>
      <c r="K7056" s="63">
        <v>-0.24913109999999999</v>
      </c>
      <c r="L7056" s="63">
        <v>-0.18984429999999999</v>
      </c>
      <c r="M7056" s="63">
        <v>-0.1042435</v>
      </c>
      <c r="N7056" s="63">
        <v>67</v>
      </c>
      <c r="O7056" s="63">
        <v>0.1130564</v>
      </c>
      <c r="P7056" s="63">
        <v>6</v>
      </c>
      <c r="Q7056" s="63">
        <v>1.2781749580960001E-2</v>
      </c>
    </row>
    <row r="7057" spans="1:17">
      <c r="A7057" s="63" t="s">
        <v>79</v>
      </c>
      <c r="B7057" s="63" t="s">
        <v>58</v>
      </c>
      <c r="C7057" s="63" t="s">
        <v>68</v>
      </c>
      <c r="D7057" s="63">
        <v>24</v>
      </c>
      <c r="E7057" s="63">
        <v>1.1895070000000001</v>
      </c>
      <c r="F7057" s="63">
        <v>0.96003439999999995</v>
      </c>
      <c r="G7057" s="63">
        <v>-0.22947290000000001</v>
      </c>
      <c r="H7057" s="63">
        <v>64.030199999999994</v>
      </c>
      <c r="I7057" s="63">
        <v>-0.37436049999999998</v>
      </c>
      <c r="J7057" s="63">
        <v>-0.28875970000000001</v>
      </c>
      <c r="K7057" s="63">
        <v>-0.22947290000000001</v>
      </c>
      <c r="L7057" s="63">
        <v>-0.170186</v>
      </c>
      <c r="M7057" s="63">
        <v>-8.4585300000000002E-2</v>
      </c>
      <c r="N7057" s="63">
        <v>67</v>
      </c>
      <c r="O7057" s="63">
        <v>0.1130564</v>
      </c>
      <c r="P7057" s="63">
        <v>6</v>
      </c>
      <c r="Q7057" s="63">
        <v>1.2781749580960001E-2</v>
      </c>
    </row>
    <row r="7058" spans="1:17">
      <c r="A7058" s="63" t="s">
        <v>79</v>
      </c>
      <c r="B7058" s="63" t="s">
        <v>58</v>
      </c>
      <c r="C7058" s="63" t="s">
        <v>69</v>
      </c>
      <c r="D7058" s="63">
        <v>1</v>
      </c>
      <c r="E7058" s="63">
        <v>1.1971179999999999</v>
      </c>
      <c r="F7058" s="63">
        <v>0.9692807</v>
      </c>
      <c r="G7058" s="63">
        <v>-0.22783680000000001</v>
      </c>
      <c r="H7058" s="63">
        <v>67.864099999999993</v>
      </c>
      <c r="I7058" s="63">
        <v>-0.37272440000000001</v>
      </c>
      <c r="J7058" s="63">
        <v>-0.28712369999999998</v>
      </c>
      <c r="K7058" s="63">
        <v>-0.22783680000000001</v>
      </c>
      <c r="L7058" s="63">
        <v>-0.16855000000000001</v>
      </c>
      <c r="M7058" s="63">
        <v>-8.2949300000000004E-2</v>
      </c>
      <c r="N7058" s="63">
        <v>67</v>
      </c>
      <c r="O7058" s="63">
        <v>0.1130564</v>
      </c>
      <c r="P7058" s="63">
        <v>7</v>
      </c>
      <c r="Q7058" s="63">
        <v>1.2781749580960001E-2</v>
      </c>
    </row>
    <row r="7059" spans="1:17">
      <c r="A7059" s="63" t="s">
        <v>79</v>
      </c>
      <c r="B7059" s="63" t="s">
        <v>58</v>
      </c>
      <c r="C7059" s="63" t="s">
        <v>69</v>
      </c>
      <c r="D7059" s="63">
        <v>2</v>
      </c>
      <c r="E7059" s="63">
        <v>1.1094569999999999</v>
      </c>
      <c r="F7059" s="63">
        <v>0.87550600000000001</v>
      </c>
      <c r="G7059" s="63">
        <v>-0.2339512</v>
      </c>
      <c r="H7059" s="63">
        <v>67.301400000000001</v>
      </c>
      <c r="I7059" s="63">
        <v>-0.37883879999999998</v>
      </c>
      <c r="J7059" s="63">
        <v>-0.293238</v>
      </c>
      <c r="K7059" s="63">
        <v>-0.2339512</v>
      </c>
      <c r="L7059" s="63">
        <v>-0.1746644</v>
      </c>
      <c r="M7059" s="63">
        <v>-8.9063600000000007E-2</v>
      </c>
      <c r="N7059" s="63">
        <v>67</v>
      </c>
      <c r="O7059" s="63">
        <v>0.1130564</v>
      </c>
      <c r="P7059" s="63">
        <v>7</v>
      </c>
      <c r="Q7059" s="63">
        <v>1.2781749580960001E-2</v>
      </c>
    </row>
    <row r="7060" spans="1:17">
      <c r="A7060" s="63" t="s">
        <v>79</v>
      </c>
      <c r="B7060" s="63" t="s">
        <v>58</v>
      </c>
      <c r="C7060" s="63" t="s">
        <v>69</v>
      </c>
      <c r="D7060" s="63">
        <v>3</v>
      </c>
      <c r="E7060" s="63">
        <v>1.04888</v>
      </c>
      <c r="F7060" s="63">
        <v>0.81730559999999997</v>
      </c>
      <c r="G7060" s="63">
        <v>-0.231574</v>
      </c>
      <c r="H7060" s="63">
        <v>65.906199999999998</v>
      </c>
      <c r="I7060" s="63">
        <v>-0.37646160000000001</v>
      </c>
      <c r="J7060" s="63">
        <v>-0.29086079999999997</v>
      </c>
      <c r="K7060" s="63">
        <v>-0.231574</v>
      </c>
      <c r="L7060" s="63">
        <v>-0.1722872</v>
      </c>
      <c r="M7060" s="63">
        <v>-8.6686399999999997E-2</v>
      </c>
      <c r="N7060" s="63">
        <v>67</v>
      </c>
      <c r="O7060" s="63">
        <v>0.1130564</v>
      </c>
      <c r="P7060" s="63">
        <v>7</v>
      </c>
      <c r="Q7060" s="63">
        <v>1.2781749580960001E-2</v>
      </c>
    </row>
    <row r="7061" spans="1:17">
      <c r="A7061" s="63" t="s">
        <v>79</v>
      </c>
      <c r="B7061" s="63" t="s">
        <v>58</v>
      </c>
      <c r="C7061" s="63" t="s">
        <v>69</v>
      </c>
      <c r="D7061" s="63">
        <v>4</v>
      </c>
      <c r="E7061" s="63">
        <v>1.0287649999999999</v>
      </c>
      <c r="F7061" s="63">
        <v>0.81473980000000001</v>
      </c>
      <c r="G7061" s="63">
        <v>-0.21402479999999999</v>
      </c>
      <c r="H7061" s="63">
        <v>64.618799999999993</v>
      </c>
      <c r="I7061" s="63">
        <v>-0.35891240000000002</v>
      </c>
      <c r="J7061" s="63">
        <v>-0.27331169999999999</v>
      </c>
      <c r="K7061" s="63">
        <v>-0.21402479999999999</v>
      </c>
      <c r="L7061" s="63">
        <v>-0.15473799999999999</v>
      </c>
      <c r="M7061" s="63">
        <v>-6.9137199999999996E-2</v>
      </c>
      <c r="N7061" s="63">
        <v>67</v>
      </c>
      <c r="O7061" s="63">
        <v>0.1130564</v>
      </c>
      <c r="P7061" s="63">
        <v>7</v>
      </c>
      <c r="Q7061" s="63">
        <v>1.2781749580960001E-2</v>
      </c>
    </row>
    <row r="7062" spans="1:17">
      <c r="A7062" s="63" t="s">
        <v>79</v>
      </c>
      <c r="B7062" s="63" t="s">
        <v>58</v>
      </c>
      <c r="C7062" s="63" t="s">
        <v>69</v>
      </c>
      <c r="D7062" s="63">
        <v>5</v>
      </c>
      <c r="E7062" s="63">
        <v>1.0365150000000001</v>
      </c>
      <c r="F7062" s="63">
        <v>0.82141770000000003</v>
      </c>
      <c r="G7062" s="63">
        <v>-0.21509700000000001</v>
      </c>
      <c r="H7062" s="63">
        <v>63.821899999999999</v>
      </c>
      <c r="I7062" s="63">
        <v>-0.35998459999999999</v>
      </c>
      <c r="J7062" s="63">
        <v>-0.27438380000000001</v>
      </c>
      <c r="K7062" s="63">
        <v>-0.21509700000000001</v>
      </c>
      <c r="L7062" s="63">
        <v>-0.15581020000000001</v>
      </c>
      <c r="M7062" s="63">
        <v>-7.0209400000000005E-2</v>
      </c>
      <c r="N7062" s="63">
        <v>67</v>
      </c>
      <c r="O7062" s="63">
        <v>0.1130564</v>
      </c>
      <c r="P7062" s="63">
        <v>7</v>
      </c>
      <c r="Q7062" s="63">
        <v>1.2781749580960001E-2</v>
      </c>
    </row>
    <row r="7063" spans="1:17">
      <c r="A7063" s="63" t="s">
        <v>79</v>
      </c>
      <c r="B7063" s="63" t="s">
        <v>58</v>
      </c>
      <c r="C7063" s="63" t="s">
        <v>69</v>
      </c>
      <c r="D7063" s="63">
        <v>6</v>
      </c>
      <c r="E7063" s="63">
        <v>1.1266309999999999</v>
      </c>
      <c r="F7063" s="63">
        <v>0.8596724</v>
      </c>
      <c r="G7063" s="63">
        <v>-0.26695819999999998</v>
      </c>
      <c r="H7063" s="63">
        <v>62.942599999999999</v>
      </c>
      <c r="I7063" s="63">
        <v>-0.41184579999999998</v>
      </c>
      <c r="J7063" s="63">
        <v>-0.32624500000000001</v>
      </c>
      <c r="K7063" s="63">
        <v>-0.26695819999999998</v>
      </c>
      <c r="L7063" s="63">
        <v>-0.2076713</v>
      </c>
      <c r="M7063" s="63">
        <v>-0.1220706</v>
      </c>
      <c r="N7063" s="63">
        <v>67</v>
      </c>
      <c r="O7063" s="63">
        <v>0.1130564</v>
      </c>
      <c r="P7063" s="63">
        <v>7</v>
      </c>
      <c r="Q7063" s="63">
        <v>1.2781749580960001E-2</v>
      </c>
    </row>
    <row r="7064" spans="1:17">
      <c r="A7064" s="63" t="s">
        <v>79</v>
      </c>
      <c r="B7064" s="63" t="s">
        <v>58</v>
      </c>
      <c r="C7064" s="63" t="s">
        <v>69</v>
      </c>
      <c r="D7064" s="63">
        <v>7</v>
      </c>
      <c r="E7064" s="63">
        <v>1.32084</v>
      </c>
      <c r="F7064" s="63">
        <v>1.0482389999999999</v>
      </c>
      <c r="G7064" s="63">
        <v>-0.27260089999999998</v>
      </c>
      <c r="H7064" s="63">
        <v>62.6509</v>
      </c>
      <c r="I7064" s="63">
        <v>-0.41748849999999998</v>
      </c>
      <c r="J7064" s="63">
        <v>-0.33188770000000001</v>
      </c>
      <c r="K7064" s="63">
        <v>-0.27260089999999998</v>
      </c>
      <c r="L7064" s="63">
        <v>-0.21331410000000001</v>
      </c>
      <c r="M7064" s="63">
        <v>-0.1277133</v>
      </c>
      <c r="N7064" s="63">
        <v>67</v>
      </c>
      <c r="O7064" s="63">
        <v>0.1130564</v>
      </c>
      <c r="P7064" s="63">
        <v>7</v>
      </c>
      <c r="Q7064" s="63">
        <v>1.2781749580960001E-2</v>
      </c>
    </row>
    <row r="7065" spans="1:17">
      <c r="A7065" s="63" t="s">
        <v>79</v>
      </c>
      <c r="B7065" s="63" t="s">
        <v>58</v>
      </c>
      <c r="C7065" s="63" t="s">
        <v>69</v>
      </c>
      <c r="D7065" s="63">
        <v>8</v>
      </c>
      <c r="E7065" s="63">
        <v>1.4571149999999999</v>
      </c>
      <c r="F7065" s="63">
        <v>1.2296750000000001</v>
      </c>
      <c r="G7065" s="63">
        <v>-0.2274398</v>
      </c>
      <c r="H7065" s="63">
        <v>64.672600000000003</v>
      </c>
      <c r="I7065" s="63">
        <v>-0.37232739999999998</v>
      </c>
      <c r="J7065" s="63">
        <v>-0.2867266</v>
      </c>
      <c r="K7065" s="63">
        <v>-0.2274398</v>
      </c>
      <c r="L7065" s="63">
        <v>-0.16815289999999999</v>
      </c>
      <c r="M7065" s="63">
        <v>-8.2552200000000006E-2</v>
      </c>
      <c r="N7065" s="63">
        <v>67</v>
      </c>
      <c r="O7065" s="63">
        <v>0.1130564</v>
      </c>
      <c r="P7065" s="63">
        <v>7</v>
      </c>
      <c r="Q7065" s="63">
        <v>1.2781749580960001E-2</v>
      </c>
    </row>
    <row r="7066" spans="1:17">
      <c r="A7066" s="63" t="s">
        <v>79</v>
      </c>
      <c r="B7066" s="63" t="s">
        <v>58</v>
      </c>
      <c r="C7066" s="63" t="s">
        <v>69</v>
      </c>
      <c r="D7066" s="63">
        <v>9</v>
      </c>
      <c r="E7066" s="63">
        <v>1.4473400000000001</v>
      </c>
      <c r="F7066" s="63">
        <v>1.3399479999999999</v>
      </c>
      <c r="G7066" s="63">
        <v>-0.1073918</v>
      </c>
      <c r="H7066" s="63">
        <v>68.5</v>
      </c>
      <c r="I7066" s="63">
        <v>-0.25227939999999999</v>
      </c>
      <c r="J7066" s="63">
        <v>-0.16667870000000001</v>
      </c>
      <c r="K7066" s="63">
        <v>-0.1073918</v>
      </c>
      <c r="L7066" s="63">
        <v>-4.8105000000000002E-2</v>
      </c>
      <c r="M7066" s="63">
        <v>3.7495800000000003E-2</v>
      </c>
      <c r="N7066" s="63">
        <v>67</v>
      </c>
      <c r="O7066" s="63">
        <v>0.1130564</v>
      </c>
      <c r="P7066" s="63">
        <v>7</v>
      </c>
      <c r="Q7066" s="63">
        <v>1.2781749580960001E-2</v>
      </c>
    </row>
    <row r="7067" spans="1:17">
      <c r="A7067" s="63" t="s">
        <v>79</v>
      </c>
      <c r="B7067" s="63" t="s">
        <v>58</v>
      </c>
      <c r="C7067" s="63" t="s">
        <v>69</v>
      </c>
      <c r="D7067" s="63">
        <v>10</v>
      </c>
      <c r="E7067" s="63">
        <v>1.4791179999999999</v>
      </c>
      <c r="F7067" s="63">
        <v>1.3796299999999999</v>
      </c>
      <c r="G7067" s="63">
        <v>-9.9488400000000005E-2</v>
      </c>
      <c r="H7067" s="63">
        <v>73.337400000000002</v>
      </c>
      <c r="I7067" s="63">
        <v>-0.24437600000000001</v>
      </c>
      <c r="J7067" s="63">
        <v>-0.15877520000000001</v>
      </c>
      <c r="K7067" s="63">
        <v>-9.9488400000000005E-2</v>
      </c>
      <c r="L7067" s="63">
        <v>-4.0201500000000001E-2</v>
      </c>
      <c r="M7067" s="63">
        <v>4.5399200000000001E-2</v>
      </c>
      <c r="N7067" s="63">
        <v>67</v>
      </c>
      <c r="O7067" s="63">
        <v>0.1130564</v>
      </c>
      <c r="P7067" s="63">
        <v>7</v>
      </c>
      <c r="Q7067" s="63">
        <v>1.2781749580960001E-2</v>
      </c>
    </row>
    <row r="7068" spans="1:17">
      <c r="A7068" s="63" t="s">
        <v>79</v>
      </c>
      <c r="B7068" s="63" t="s">
        <v>58</v>
      </c>
      <c r="C7068" s="63" t="s">
        <v>69</v>
      </c>
      <c r="D7068" s="63">
        <v>11</v>
      </c>
      <c r="E7068" s="63">
        <v>1.431942</v>
      </c>
      <c r="F7068" s="63">
        <v>1.4817020000000001</v>
      </c>
      <c r="G7068" s="63">
        <v>4.9759699999999997E-2</v>
      </c>
      <c r="H7068" s="63">
        <v>78.2333</v>
      </c>
      <c r="I7068" s="63">
        <v>-9.5127900000000001E-2</v>
      </c>
      <c r="J7068" s="63">
        <v>-9.5271000000000002E-3</v>
      </c>
      <c r="K7068" s="63">
        <v>4.9759699999999997E-2</v>
      </c>
      <c r="L7068" s="63">
        <v>0.10904659999999999</v>
      </c>
      <c r="M7068" s="63">
        <v>0.1946473</v>
      </c>
      <c r="N7068" s="63">
        <v>67</v>
      </c>
      <c r="O7068" s="63">
        <v>0.1130564</v>
      </c>
      <c r="P7068" s="63">
        <v>7</v>
      </c>
      <c r="Q7068" s="63">
        <v>1.2781749580960001E-2</v>
      </c>
    </row>
    <row r="7069" spans="1:17">
      <c r="A7069" s="63" t="s">
        <v>79</v>
      </c>
      <c r="B7069" s="63" t="s">
        <v>58</v>
      </c>
      <c r="C7069" s="63" t="s">
        <v>69</v>
      </c>
      <c r="D7069" s="63">
        <v>12</v>
      </c>
      <c r="E7069" s="63">
        <v>1.3996040000000001</v>
      </c>
      <c r="F7069" s="63">
        <v>1.6038410000000001</v>
      </c>
      <c r="G7069" s="63">
        <v>0.204237</v>
      </c>
      <c r="H7069" s="63">
        <v>82.822500000000005</v>
      </c>
      <c r="I7069" s="63">
        <v>5.9349399999999997E-2</v>
      </c>
      <c r="J7069" s="63">
        <v>0.1449502</v>
      </c>
      <c r="K7069" s="63">
        <v>0.204237</v>
      </c>
      <c r="L7069" s="63">
        <v>0.26352379999999997</v>
      </c>
      <c r="M7069" s="63">
        <v>0.34912460000000001</v>
      </c>
      <c r="N7069" s="63">
        <v>67</v>
      </c>
      <c r="O7069" s="63">
        <v>0.1130564</v>
      </c>
      <c r="P7069" s="63">
        <v>7</v>
      </c>
      <c r="Q7069" s="63">
        <v>1.2781749580960001E-2</v>
      </c>
    </row>
    <row r="7070" spans="1:17">
      <c r="A7070" s="63" t="s">
        <v>79</v>
      </c>
      <c r="B7070" s="63" t="s">
        <v>58</v>
      </c>
      <c r="C7070" s="63" t="s">
        <v>69</v>
      </c>
      <c r="D7070" s="63">
        <v>13</v>
      </c>
      <c r="E7070" s="63">
        <v>1.2963150000000001</v>
      </c>
      <c r="F7070" s="63">
        <v>1.778292</v>
      </c>
      <c r="G7070" s="63">
        <v>0.48197620000000002</v>
      </c>
      <c r="H7070" s="63">
        <v>87.288399999999996</v>
      </c>
      <c r="I7070" s="63">
        <v>0.33708860000000002</v>
      </c>
      <c r="J7070" s="63">
        <v>0.42268929999999999</v>
      </c>
      <c r="K7070" s="63">
        <v>0.48197620000000002</v>
      </c>
      <c r="L7070" s="63">
        <v>0.54126300000000005</v>
      </c>
      <c r="M7070" s="63">
        <v>0.62686370000000002</v>
      </c>
      <c r="N7070" s="63">
        <v>67</v>
      </c>
      <c r="O7070" s="63">
        <v>0.1130564</v>
      </c>
      <c r="P7070" s="63">
        <v>7</v>
      </c>
      <c r="Q7070" s="63">
        <v>1.2781749580960001E-2</v>
      </c>
    </row>
    <row r="7071" spans="1:17">
      <c r="A7071" s="63" t="s">
        <v>79</v>
      </c>
      <c r="B7071" s="63" t="s">
        <v>58</v>
      </c>
      <c r="C7071" s="63" t="s">
        <v>69</v>
      </c>
      <c r="D7071" s="63">
        <v>14</v>
      </c>
      <c r="E7071" s="63">
        <v>1.361596</v>
      </c>
      <c r="F7071" s="63">
        <v>2.037118</v>
      </c>
      <c r="G7071" s="63">
        <v>0.67552239999999997</v>
      </c>
      <c r="H7071" s="63">
        <v>90.992500000000007</v>
      </c>
      <c r="I7071" s="63">
        <v>0.53063490000000002</v>
      </c>
      <c r="J7071" s="63">
        <v>0.61623559999999999</v>
      </c>
      <c r="K7071" s="63">
        <v>0.67552239999999997</v>
      </c>
      <c r="L7071" s="63">
        <v>0.7348093</v>
      </c>
      <c r="M7071" s="63">
        <v>0.82040999999999997</v>
      </c>
      <c r="N7071" s="63">
        <v>67</v>
      </c>
      <c r="O7071" s="63">
        <v>0.1130564</v>
      </c>
      <c r="P7071" s="63">
        <v>7</v>
      </c>
      <c r="Q7071" s="63">
        <v>1.2781749580960001E-2</v>
      </c>
    </row>
    <row r="7072" spans="1:17">
      <c r="A7072" s="63" t="s">
        <v>79</v>
      </c>
      <c r="B7072" s="63" t="s">
        <v>58</v>
      </c>
      <c r="C7072" s="63" t="s">
        <v>69</v>
      </c>
      <c r="D7072" s="63">
        <v>15</v>
      </c>
      <c r="E7072" s="63">
        <v>1.4716720000000001</v>
      </c>
      <c r="F7072" s="63">
        <v>2.2696719999999999</v>
      </c>
      <c r="G7072" s="63">
        <v>0.79799969999999998</v>
      </c>
      <c r="H7072" s="63">
        <v>93.674599999999998</v>
      </c>
      <c r="I7072" s="63">
        <v>0.65311220000000003</v>
      </c>
      <c r="J7072" s="63">
        <v>0.73871290000000001</v>
      </c>
      <c r="K7072" s="63">
        <v>0.79799969999999998</v>
      </c>
      <c r="L7072" s="63">
        <v>0.85728660000000001</v>
      </c>
      <c r="M7072" s="63">
        <v>0.94288729999999998</v>
      </c>
      <c r="N7072" s="63">
        <v>67</v>
      </c>
      <c r="O7072" s="63">
        <v>0.1130564</v>
      </c>
      <c r="P7072" s="63">
        <v>7</v>
      </c>
      <c r="Q7072" s="63">
        <v>1.2781749580960001E-2</v>
      </c>
    </row>
    <row r="7073" spans="1:17">
      <c r="A7073" s="63" t="s">
        <v>79</v>
      </c>
      <c r="B7073" s="63" t="s">
        <v>58</v>
      </c>
      <c r="C7073" s="63" t="s">
        <v>69</v>
      </c>
      <c r="D7073" s="63">
        <v>16</v>
      </c>
      <c r="E7073" s="63">
        <v>1.678698</v>
      </c>
      <c r="F7073" s="63">
        <v>2.4982760000000002</v>
      </c>
      <c r="G7073" s="63">
        <v>0.81957840000000004</v>
      </c>
      <c r="H7073" s="63">
        <v>95.369200000000006</v>
      </c>
      <c r="I7073" s="63">
        <v>0.67469080000000003</v>
      </c>
      <c r="J7073" s="63">
        <v>0.76029159999999996</v>
      </c>
      <c r="K7073" s="63">
        <v>0.81957840000000004</v>
      </c>
      <c r="L7073" s="63">
        <v>0.87886520000000001</v>
      </c>
      <c r="M7073" s="63">
        <v>0.96446600000000005</v>
      </c>
      <c r="N7073" s="63">
        <v>67</v>
      </c>
      <c r="O7073" s="63">
        <v>0.1130564</v>
      </c>
      <c r="P7073" s="63">
        <v>7</v>
      </c>
      <c r="Q7073" s="63">
        <v>1.2781749580960001E-2</v>
      </c>
    </row>
    <row r="7074" spans="1:17">
      <c r="A7074" s="63" t="s">
        <v>79</v>
      </c>
      <c r="B7074" s="63" t="s">
        <v>58</v>
      </c>
      <c r="C7074" s="63" t="s">
        <v>69</v>
      </c>
      <c r="D7074" s="63">
        <v>17</v>
      </c>
      <c r="E7074" s="63">
        <v>1.863184</v>
      </c>
      <c r="F7074" s="63">
        <v>2.6455760000000001</v>
      </c>
      <c r="G7074" s="63">
        <v>0.78239250000000005</v>
      </c>
      <c r="H7074" s="63">
        <v>95.629099999999994</v>
      </c>
      <c r="I7074" s="63">
        <v>0.63750490000000004</v>
      </c>
      <c r="J7074" s="63">
        <v>0.72310569999999996</v>
      </c>
      <c r="K7074" s="63">
        <v>0.78239250000000005</v>
      </c>
      <c r="L7074" s="63">
        <v>0.84167930000000002</v>
      </c>
      <c r="M7074" s="63">
        <v>0.92728010000000005</v>
      </c>
      <c r="N7074" s="63">
        <v>67</v>
      </c>
      <c r="O7074" s="63">
        <v>0.1130564</v>
      </c>
      <c r="P7074" s="63">
        <v>7</v>
      </c>
      <c r="Q7074" s="63">
        <v>1.2781749580960001E-2</v>
      </c>
    </row>
    <row r="7075" spans="1:17">
      <c r="A7075" s="63" t="s">
        <v>79</v>
      </c>
      <c r="B7075" s="63" t="s">
        <v>58</v>
      </c>
      <c r="C7075" s="63" t="s">
        <v>69</v>
      </c>
      <c r="D7075" s="63">
        <v>18</v>
      </c>
      <c r="E7075" s="63">
        <v>2.017687</v>
      </c>
      <c r="F7075" s="63">
        <v>2.70384</v>
      </c>
      <c r="G7075" s="63">
        <v>0.68615369999999998</v>
      </c>
      <c r="H7075" s="63">
        <v>94.510999999999996</v>
      </c>
      <c r="I7075" s="63">
        <v>0.54126609999999997</v>
      </c>
      <c r="J7075" s="63">
        <v>0.62686679999999995</v>
      </c>
      <c r="K7075" s="63">
        <v>0.68615369999999998</v>
      </c>
      <c r="L7075" s="63">
        <v>0.74544049999999995</v>
      </c>
      <c r="M7075" s="63">
        <v>0.83104120000000004</v>
      </c>
      <c r="N7075" s="63">
        <v>67</v>
      </c>
      <c r="O7075" s="63">
        <v>0.1130564</v>
      </c>
      <c r="P7075" s="63">
        <v>7</v>
      </c>
      <c r="Q7075" s="63">
        <v>1.2781749580960001E-2</v>
      </c>
    </row>
    <row r="7076" spans="1:17">
      <c r="A7076" s="63" t="s">
        <v>79</v>
      </c>
      <c r="B7076" s="63" t="s">
        <v>58</v>
      </c>
      <c r="C7076" s="63" t="s">
        <v>69</v>
      </c>
      <c r="D7076" s="63">
        <v>19</v>
      </c>
      <c r="E7076" s="63">
        <v>2.306943</v>
      </c>
      <c r="F7076" s="63">
        <v>2.5700219999999998</v>
      </c>
      <c r="G7076" s="63">
        <v>0.2630787</v>
      </c>
      <c r="H7076" s="63">
        <v>91.693700000000007</v>
      </c>
      <c r="I7076" s="63">
        <v>0.11819109999999999</v>
      </c>
      <c r="J7076" s="63">
        <v>0.2037919</v>
      </c>
      <c r="K7076" s="63">
        <v>0.2630787</v>
      </c>
      <c r="L7076" s="63">
        <v>0.32236550000000003</v>
      </c>
      <c r="M7076" s="63">
        <v>0.4079663</v>
      </c>
      <c r="N7076" s="63">
        <v>67</v>
      </c>
      <c r="O7076" s="63">
        <v>0.1130564</v>
      </c>
      <c r="P7076" s="63">
        <v>7</v>
      </c>
      <c r="Q7076" s="63">
        <v>1.2781749580960001E-2</v>
      </c>
    </row>
    <row r="7077" spans="1:17">
      <c r="A7077" s="63" t="s">
        <v>79</v>
      </c>
      <c r="B7077" s="63" t="s">
        <v>58</v>
      </c>
      <c r="C7077" s="63" t="s">
        <v>69</v>
      </c>
      <c r="D7077" s="63">
        <v>20</v>
      </c>
      <c r="E7077" s="63">
        <v>2.3525749999999999</v>
      </c>
      <c r="F7077" s="63">
        <v>2.3538559999999999</v>
      </c>
      <c r="G7077" s="63">
        <v>1.2813E-3</v>
      </c>
      <c r="H7077" s="63">
        <v>87.313400000000001</v>
      </c>
      <c r="I7077" s="63">
        <v>-0.14360629999999999</v>
      </c>
      <c r="J7077" s="63">
        <v>-5.8005599999999997E-2</v>
      </c>
      <c r="K7077" s="63">
        <v>1.2813E-3</v>
      </c>
      <c r="L7077" s="63">
        <v>6.05681E-2</v>
      </c>
      <c r="M7077" s="63">
        <v>0.14616889999999999</v>
      </c>
      <c r="N7077" s="63">
        <v>67</v>
      </c>
      <c r="O7077" s="63">
        <v>0.1130564</v>
      </c>
      <c r="P7077" s="63">
        <v>7</v>
      </c>
      <c r="Q7077" s="63">
        <v>1.2781749580960001E-2</v>
      </c>
    </row>
    <row r="7078" spans="1:17">
      <c r="A7078" s="63" t="s">
        <v>79</v>
      </c>
      <c r="B7078" s="63" t="s">
        <v>58</v>
      </c>
      <c r="C7078" s="63" t="s">
        <v>69</v>
      </c>
      <c r="D7078" s="63">
        <v>21</v>
      </c>
      <c r="E7078" s="63">
        <v>2.2853729999999999</v>
      </c>
      <c r="F7078" s="63">
        <v>2.1118060000000001</v>
      </c>
      <c r="G7078" s="63">
        <v>-0.1735671</v>
      </c>
      <c r="H7078" s="63">
        <v>80.973100000000002</v>
      </c>
      <c r="I7078" s="63">
        <v>-0.31845469999999998</v>
      </c>
      <c r="J7078" s="63">
        <v>-0.2328539</v>
      </c>
      <c r="K7078" s="63">
        <v>-0.1735671</v>
      </c>
      <c r="L7078" s="63">
        <v>-0.1142802</v>
      </c>
      <c r="M7078" s="63">
        <v>-2.86795E-2</v>
      </c>
      <c r="N7078" s="63">
        <v>67</v>
      </c>
      <c r="O7078" s="63">
        <v>0.1130564</v>
      </c>
      <c r="P7078" s="63">
        <v>7</v>
      </c>
      <c r="Q7078" s="63">
        <v>1.2781749580960001E-2</v>
      </c>
    </row>
    <row r="7079" spans="1:17">
      <c r="A7079" s="63" t="s">
        <v>79</v>
      </c>
      <c r="B7079" s="63" t="s">
        <v>58</v>
      </c>
      <c r="C7079" s="63" t="s">
        <v>69</v>
      </c>
      <c r="D7079" s="63">
        <v>22</v>
      </c>
      <c r="E7079" s="63">
        <v>2.109302</v>
      </c>
      <c r="F7079" s="63">
        <v>1.846619</v>
      </c>
      <c r="G7079" s="63">
        <v>-0.2626829</v>
      </c>
      <c r="H7079" s="63">
        <v>75.792000000000002</v>
      </c>
      <c r="I7079" s="63">
        <v>-0.4075705</v>
      </c>
      <c r="J7079" s="63">
        <v>-0.32196970000000003</v>
      </c>
      <c r="K7079" s="63">
        <v>-0.2626829</v>
      </c>
      <c r="L7079" s="63">
        <v>-0.2033961</v>
      </c>
      <c r="M7079" s="63">
        <v>-0.11779530000000001</v>
      </c>
      <c r="N7079" s="63">
        <v>67</v>
      </c>
      <c r="O7079" s="63">
        <v>0.1130564</v>
      </c>
      <c r="P7079" s="63">
        <v>7</v>
      </c>
      <c r="Q7079" s="63">
        <v>1.2781749580960001E-2</v>
      </c>
    </row>
    <row r="7080" spans="1:17">
      <c r="A7080" s="63" t="s">
        <v>79</v>
      </c>
      <c r="B7080" s="63" t="s">
        <v>58</v>
      </c>
      <c r="C7080" s="63" t="s">
        <v>69</v>
      </c>
      <c r="D7080" s="63">
        <v>23</v>
      </c>
      <c r="E7080" s="63">
        <v>1.7898080000000001</v>
      </c>
      <c r="F7080" s="63">
        <v>1.5215609999999999</v>
      </c>
      <c r="G7080" s="63">
        <v>-0.2682467</v>
      </c>
      <c r="H7080" s="63">
        <v>72.356899999999996</v>
      </c>
      <c r="I7080" s="63">
        <v>-0.41313420000000001</v>
      </c>
      <c r="J7080" s="63">
        <v>-0.32753349999999998</v>
      </c>
      <c r="K7080" s="63">
        <v>-0.2682467</v>
      </c>
      <c r="L7080" s="63">
        <v>-0.2089598</v>
      </c>
      <c r="M7080" s="63">
        <v>-0.1233591</v>
      </c>
      <c r="N7080" s="63">
        <v>67</v>
      </c>
      <c r="O7080" s="63">
        <v>0.1130564</v>
      </c>
      <c r="P7080" s="63">
        <v>7</v>
      </c>
      <c r="Q7080" s="63">
        <v>1.2781749580960001E-2</v>
      </c>
    </row>
    <row r="7081" spans="1:17">
      <c r="A7081" s="63" t="s">
        <v>79</v>
      </c>
      <c r="B7081" s="63" t="s">
        <v>58</v>
      </c>
      <c r="C7081" s="63" t="s">
        <v>69</v>
      </c>
      <c r="D7081" s="63">
        <v>24</v>
      </c>
      <c r="E7081" s="63">
        <v>1.41323</v>
      </c>
      <c r="F7081" s="63">
        <v>1.200785</v>
      </c>
      <c r="G7081" s="63">
        <v>-0.21244469999999999</v>
      </c>
      <c r="H7081" s="63">
        <v>69.691400000000002</v>
      </c>
      <c r="I7081" s="63">
        <v>-0.35733229999999999</v>
      </c>
      <c r="J7081" s="63">
        <v>-0.27173150000000001</v>
      </c>
      <c r="K7081" s="63">
        <v>-0.21244469999999999</v>
      </c>
      <c r="L7081" s="63">
        <v>-0.15315780000000001</v>
      </c>
      <c r="M7081" s="63">
        <v>-6.7557099999999995E-2</v>
      </c>
      <c r="N7081" s="63">
        <v>67</v>
      </c>
      <c r="O7081" s="63">
        <v>0.1130564</v>
      </c>
      <c r="P7081" s="63">
        <v>7</v>
      </c>
      <c r="Q7081" s="63">
        <v>1.2781749580960001E-2</v>
      </c>
    </row>
    <row r="7082" spans="1:17">
      <c r="A7082" s="63" t="s">
        <v>79</v>
      </c>
      <c r="B7082" s="63" t="s">
        <v>58</v>
      </c>
      <c r="C7082" s="63" t="s">
        <v>70</v>
      </c>
      <c r="D7082" s="63">
        <v>1</v>
      </c>
      <c r="E7082" s="63">
        <v>1.1061510000000001</v>
      </c>
      <c r="F7082" s="63">
        <v>0.87732509999999997</v>
      </c>
      <c r="G7082" s="63">
        <v>-0.22882569999999999</v>
      </c>
      <c r="H7082" s="63">
        <v>67.677800000000005</v>
      </c>
      <c r="I7082" s="63">
        <v>-0.37371330000000003</v>
      </c>
      <c r="J7082" s="63">
        <v>-0.28811249999999999</v>
      </c>
      <c r="K7082" s="63">
        <v>-0.22882569999999999</v>
      </c>
      <c r="L7082" s="63">
        <v>-0.16953889999999999</v>
      </c>
      <c r="M7082" s="63">
        <v>-8.3938100000000002E-2</v>
      </c>
      <c r="N7082" s="63">
        <v>67</v>
      </c>
      <c r="O7082" s="63">
        <v>0.1130564</v>
      </c>
      <c r="P7082" s="63">
        <v>8</v>
      </c>
      <c r="Q7082" s="63">
        <v>1.2781749580960001E-2</v>
      </c>
    </row>
    <row r="7083" spans="1:17">
      <c r="A7083" s="63" t="s">
        <v>79</v>
      </c>
      <c r="B7083" s="63" t="s">
        <v>58</v>
      </c>
      <c r="C7083" s="63" t="s">
        <v>70</v>
      </c>
      <c r="D7083" s="63">
        <v>2</v>
      </c>
      <c r="E7083" s="63">
        <v>1.003981</v>
      </c>
      <c r="F7083" s="63">
        <v>0.76943859999999997</v>
      </c>
      <c r="G7083" s="63">
        <v>-0.23454240000000001</v>
      </c>
      <c r="H7083" s="63">
        <v>66.342299999999994</v>
      </c>
      <c r="I7083" s="63">
        <v>-0.37942999999999999</v>
      </c>
      <c r="J7083" s="63">
        <v>-0.29382920000000001</v>
      </c>
      <c r="K7083" s="63">
        <v>-0.23454240000000001</v>
      </c>
      <c r="L7083" s="63">
        <v>-0.17525550000000001</v>
      </c>
      <c r="M7083" s="63">
        <v>-8.9654800000000007E-2</v>
      </c>
      <c r="N7083" s="63">
        <v>67</v>
      </c>
      <c r="O7083" s="63">
        <v>0.1130564</v>
      </c>
      <c r="P7083" s="63">
        <v>8</v>
      </c>
      <c r="Q7083" s="63">
        <v>1.2781749580960001E-2</v>
      </c>
    </row>
    <row r="7084" spans="1:17">
      <c r="A7084" s="63" t="s">
        <v>79</v>
      </c>
      <c r="B7084" s="63" t="s">
        <v>58</v>
      </c>
      <c r="C7084" s="63" t="s">
        <v>70</v>
      </c>
      <c r="D7084" s="63">
        <v>3</v>
      </c>
      <c r="E7084" s="63">
        <v>0.95103159999999998</v>
      </c>
      <c r="F7084" s="63">
        <v>0.71447899999999998</v>
      </c>
      <c r="G7084" s="63">
        <v>-0.2365525</v>
      </c>
      <c r="H7084" s="63">
        <v>65.111900000000006</v>
      </c>
      <c r="I7084" s="63">
        <v>-0.3814401</v>
      </c>
      <c r="J7084" s="63">
        <v>-0.29583939999999997</v>
      </c>
      <c r="K7084" s="63">
        <v>-0.2365525</v>
      </c>
      <c r="L7084" s="63">
        <v>-0.1772657</v>
      </c>
      <c r="M7084" s="63">
        <v>-9.1664899999999994E-2</v>
      </c>
      <c r="N7084" s="63">
        <v>67</v>
      </c>
      <c r="O7084" s="63">
        <v>0.1130564</v>
      </c>
      <c r="P7084" s="63">
        <v>8</v>
      </c>
      <c r="Q7084" s="63">
        <v>1.2781749580960001E-2</v>
      </c>
    </row>
    <row r="7085" spans="1:17">
      <c r="A7085" s="63" t="s">
        <v>79</v>
      </c>
      <c r="B7085" s="63" t="s">
        <v>58</v>
      </c>
      <c r="C7085" s="63" t="s">
        <v>70</v>
      </c>
      <c r="D7085" s="63">
        <v>4</v>
      </c>
      <c r="E7085" s="63">
        <v>0.93477619999999995</v>
      </c>
      <c r="F7085" s="63">
        <v>0.72075140000000004</v>
      </c>
      <c r="G7085" s="63">
        <v>-0.21402479999999999</v>
      </c>
      <c r="H7085" s="63">
        <v>63.649900000000002</v>
      </c>
      <c r="I7085" s="63">
        <v>-0.35891240000000002</v>
      </c>
      <c r="J7085" s="63">
        <v>-0.27331159999999999</v>
      </c>
      <c r="K7085" s="63">
        <v>-0.21402479999999999</v>
      </c>
      <c r="L7085" s="63">
        <v>-0.15473790000000001</v>
      </c>
      <c r="M7085" s="63">
        <v>-6.9137199999999996E-2</v>
      </c>
      <c r="N7085" s="63">
        <v>67</v>
      </c>
      <c r="O7085" s="63">
        <v>0.1130564</v>
      </c>
      <c r="P7085" s="63">
        <v>8</v>
      </c>
      <c r="Q7085" s="63">
        <v>1.2781749580960001E-2</v>
      </c>
    </row>
    <row r="7086" spans="1:17">
      <c r="A7086" s="63" t="s">
        <v>79</v>
      </c>
      <c r="B7086" s="63" t="s">
        <v>58</v>
      </c>
      <c r="C7086" s="63" t="s">
        <v>70</v>
      </c>
      <c r="D7086" s="63">
        <v>5</v>
      </c>
      <c r="E7086" s="63">
        <v>0.94252639999999999</v>
      </c>
      <c r="F7086" s="63">
        <v>0.7274294</v>
      </c>
      <c r="G7086" s="63">
        <v>-0.21509700000000001</v>
      </c>
      <c r="H7086" s="63">
        <v>62.938400000000001</v>
      </c>
      <c r="I7086" s="63">
        <v>-0.35998459999999999</v>
      </c>
      <c r="J7086" s="63">
        <v>-0.27438380000000001</v>
      </c>
      <c r="K7086" s="63">
        <v>-0.21509700000000001</v>
      </c>
      <c r="L7086" s="63">
        <v>-0.15581020000000001</v>
      </c>
      <c r="M7086" s="63">
        <v>-7.0209400000000005E-2</v>
      </c>
      <c r="N7086" s="63">
        <v>67</v>
      </c>
      <c r="O7086" s="63">
        <v>0.1130564</v>
      </c>
      <c r="P7086" s="63">
        <v>8</v>
      </c>
      <c r="Q7086" s="63">
        <v>1.2781749580960001E-2</v>
      </c>
    </row>
    <row r="7087" spans="1:17">
      <c r="A7087" s="63" t="s">
        <v>79</v>
      </c>
      <c r="B7087" s="63" t="s">
        <v>58</v>
      </c>
      <c r="C7087" s="63" t="s">
        <v>70</v>
      </c>
      <c r="D7087" s="63">
        <v>6</v>
      </c>
      <c r="E7087" s="63">
        <v>1.0326420000000001</v>
      </c>
      <c r="F7087" s="63">
        <v>0.76568409999999998</v>
      </c>
      <c r="G7087" s="63">
        <v>-0.26695819999999998</v>
      </c>
      <c r="H7087" s="63">
        <v>62.355899999999998</v>
      </c>
      <c r="I7087" s="63">
        <v>-0.41184579999999998</v>
      </c>
      <c r="J7087" s="63">
        <v>-0.32624500000000001</v>
      </c>
      <c r="K7087" s="63">
        <v>-0.26695819999999998</v>
      </c>
      <c r="L7087" s="63">
        <v>-0.2076713</v>
      </c>
      <c r="M7087" s="63">
        <v>-0.1220706</v>
      </c>
      <c r="N7087" s="63">
        <v>67</v>
      </c>
      <c r="O7087" s="63">
        <v>0.1130564</v>
      </c>
      <c r="P7087" s="63">
        <v>8</v>
      </c>
      <c r="Q7087" s="63">
        <v>1.2781749580960001E-2</v>
      </c>
    </row>
    <row r="7088" spans="1:17">
      <c r="A7088" s="63" t="s">
        <v>79</v>
      </c>
      <c r="B7088" s="63" t="s">
        <v>58</v>
      </c>
      <c r="C7088" s="63" t="s">
        <v>70</v>
      </c>
      <c r="D7088" s="63">
        <v>7</v>
      </c>
      <c r="E7088" s="63">
        <v>1.2268509999999999</v>
      </c>
      <c r="F7088" s="63">
        <v>0.95425040000000005</v>
      </c>
      <c r="G7088" s="63">
        <v>-0.27260079999999998</v>
      </c>
      <c r="H7088" s="63">
        <v>61.717399999999998</v>
      </c>
      <c r="I7088" s="63">
        <v>-0.41748839999999998</v>
      </c>
      <c r="J7088" s="63">
        <v>-0.33188770000000001</v>
      </c>
      <c r="K7088" s="63">
        <v>-0.27260079999999998</v>
      </c>
      <c r="L7088" s="63">
        <v>-0.213314</v>
      </c>
      <c r="M7088" s="63">
        <v>-0.1277132</v>
      </c>
      <c r="N7088" s="63">
        <v>67</v>
      </c>
      <c r="O7088" s="63">
        <v>0.1130564</v>
      </c>
      <c r="P7088" s="63">
        <v>8</v>
      </c>
      <c r="Q7088" s="63">
        <v>1.2781749580960001E-2</v>
      </c>
    </row>
    <row r="7089" spans="1:17">
      <c r="A7089" s="63" t="s">
        <v>79</v>
      </c>
      <c r="B7089" s="63" t="s">
        <v>58</v>
      </c>
      <c r="C7089" s="63" t="s">
        <v>70</v>
      </c>
      <c r="D7089" s="63">
        <v>8</v>
      </c>
      <c r="E7089" s="63">
        <v>1.363127</v>
      </c>
      <c r="F7089" s="63">
        <v>1.1356869999999999</v>
      </c>
      <c r="G7089" s="63">
        <v>-0.22743959999999999</v>
      </c>
      <c r="H7089" s="63">
        <v>63.162599999999998</v>
      </c>
      <c r="I7089" s="63">
        <v>-0.37232720000000002</v>
      </c>
      <c r="J7089" s="63">
        <v>-0.2867265</v>
      </c>
      <c r="K7089" s="63">
        <v>-0.22743959999999999</v>
      </c>
      <c r="L7089" s="63">
        <v>-0.16815279999999999</v>
      </c>
      <c r="M7089" s="63">
        <v>-8.2552E-2</v>
      </c>
      <c r="N7089" s="63">
        <v>67</v>
      </c>
      <c r="O7089" s="63">
        <v>0.1130564</v>
      </c>
      <c r="P7089" s="63">
        <v>8</v>
      </c>
      <c r="Q7089" s="63">
        <v>1.2781749580960001E-2</v>
      </c>
    </row>
    <row r="7090" spans="1:17">
      <c r="A7090" s="63" t="s">
        <v>79</v>
      </c>
      <c r="B7090" s="63" t="s">
        <v>58</v>
      </c>
      <c r="C7090" s="63" t="s">
        <v>70</v>
      </c>
      <c r="D7090" s="63">
        <v>9</v>
      </c>
      <c r="E7090" s="63">
        <v>1.356252</v>
      </c>
      <c r="F7090" s="63">
        <v>1.2451430000000001</v>
      </c>
      <c r="G7090" s="63">
        <v>-0.111109</v>
      </c>
      <c r="H7090" s="63">
        <v>66.354600000000005</v>
      </c>
      <c r="I7090" s="63">
        <v>-0.25599660000000002</v>
      </c>
      <c r="J7090" s="63">
        <v>-0.17039589999999999</v>
      </c>
      <c r="K7090" s="63">
        <v>-0.111109</v>
      </c>
      <c r="L7090" s="63">
        <v>-5.1822199999999999E-2</v>
      </c>
      <c r="M7090" s="63">
        <v>3.3778599999999999E-2</v>
      </c>
      <c r="N7090" s="63">
        <v>67</v>
      </c>
      <c r="O7090" s="63">
        <v>0.1130564</v>
      </c>
      <c r="P7090" s="63">
        <v>8</v>
      </c>
      <c r="Q7090" s="63">
        <v>1.2781749580960001E-2</v>
      </c>
    </row>
    <row r="7091" spans="1:17">
      <c r="A7091" s="63" t="s">
        <v>79</v>
      </c>
      <c r="B7091" s="63" t="s">
        <v>58</v>
      </c>
      <c r="C7091" s="63" t="s">
        <v>70</v>
      </c>
      <c r="D7091" s="63">
        <v>10</v>
      </c>
      <c r="E7091" s="63">
        <v>1.404895</v>
      </c>
      <c r="F7091" s="63">
        <v>1.2987869999999999</v>
      </c>
      <c r="G7091" s="63">
        <v>-0.10610849999999999</v>
      </c>
      <c r="H7091" s="63">
        <v>70.160600000000002</v>
      </c>
      <c r="I7091" s="63">
        <v>-0.2509961</v>
      </c>
      <c r="J7091" s="63">
        <v>-0.1653954</v>
      </c>
      <c r="K7091" s="63">
        <v>-0.10610849999999999</v>
      </c>
      <c r="L7091" s="63">
        <v>-4.6821700000000001E-2</v>
      </c>
      <c r="M7091" s="63">
        <v>3.8779099999999997E-2</v>
      </c>
      <c r="N7091" s="63">
        <v>67</v>
      </c>
      <c r="O7091" s="63">
        <v>0.1130564</v>
      </c>
      <c r="P7091" s="63">
        <v>8</v>
      </c>
      <c r="Q7091" s="63">
        <v>1.2781749580960001E-2</v>
      </c>
    </row>
    <row r="7092" spans="1:17">
      <c r="A7092" s="63" t="s">
        <v>79</v>
      </c>
      <c r="B7092" s="63" t="s">
        <v>58</v>
      </c>
      <c r="C7092" s="63" t="s">
        <v>70</v>
      </c>
      <c r="D7092" s="63">
        <v>11</v>
      </c>
      <c r="E7092" s="63">
        <v>1.3719889999999999</v>
      </c>
      <c r="F7092" s="63">
        <v>1.398568</v>
      </c>
      <c r="G7092" s="63">
        <v>2.6579100000000001E-2</v>
      </c>
      <c r="H7092" s="63">
        <v>74.055199999999999</v>
      </c>
      <c r="I7092" s="63">
        <v>-0.1183085</v>
      </c>
      <c r="J7092" s="63">
        <v>-3.2707699999999999E-2</v>
      </c>
      <c r="K7092" s="63">
        <v>2.6579100000000001E-2</v>
      </c>
      <c r="L7092" s="63">
        <v>8.5865999999999998E-2</v>
      </c>
      <c r="M7092" s="63">
        <v>0.1714667</v>
      </c>
      <c r="N7092" s="63">
        <v>67</v>
      </c>
      <c r="O7092" s="63">
        <v>0.1130564</v>
      </c>
      <c r="P7092" s="63">
        <v>8</v>
      </c>
      <c r="Q7092" s="63">
        <v>1.2781749580960001E-2</v>
      </c>
    </row>
    <row r="7093" spans="1:17">
      <c r="A7093" s="63" t="s">
        <v>79</v>
      </c>
      <c r="B7093" s="63" t="s">
        <v>58</v>
      </c>
      <c r="C7093" s="63" t="s">
        <v>70</v>
      </c>
      <c r="D7093" s="63">
        <v>12</v>
      </c>
      <c r="E7093" s="63">
        <v>1.3442270000000001</v>
      </c>
      <c r="F7093" s="63">
        <v>1.483622</v>
      </c>
      <c r="G7093" s="63">
        <v>0.1393944</v>
      </c>
      <c r="H7093" s="63">
        <v>77.939700000000002</v>
      </c>
      <c r="I7093" s="63">
        <v>-5.4932000000000002E-3</v>
      </c>
      <c r="J7093" s="63">
        <v>8.0107600000000001E-2</v>
      </c>
      <c r="K7093" s="63">
        <v>0.1393944</v>
      </c>
      <c r="L7093" s="63">
        <v>0.1986812</v>
      </c>
      <c r="M7093" s="63">
        <v>0.28428199999999998</v>
      </c>
      <c r="N7093" s="63">
        <v>67</v>
      </c>
      <c r="O7093" s="63">
        <v>0.1130564</v>
      </c>
      <c r="P7093" s="63">
        <v>8</v>
      </c>
      <c r="Q7093" s="63">
        <v>1.2781749580960001E-2</v>
      </c>
    </row>
    <row r="7094" spans="1:17">
      <c r="A7094" s="63" t="s">
        <v>79</v>
      </c>
      <c r="B7094" s="63" t="s">
        <v>58</v>
      </c>
      <c r="C7094" s="63" t="s">
        <v>70</v>
      </c>
      <c r="D7094" s="63">
        <v>13</v>
      </c>
      <c r="E7094" s="63">
        <v>1.250726</v>
      </c>
      <c r="F7094" s="63">
        <v>1.590821</v>
      </c>
      <c r="G7094" s="63">
        <v>0.34009440000000002</v>
      </c>
      <c r="H7094" s="63">
        <v>81.079800000000006</v>
      </c>
      <c r="I7094" s="63">
        <v>0.19520689999999999</v>
      </c>
      <c r="J7094" s="63">
        <v>0.28080759999999999</v>
      </c>
      <c r="K7094" s="63">
        <v>0.34009440000000002</v>
      </c>
      <c r="L7094" s="63">
        <v>0.39938129999999999</v>
      </c>
      <c r="M7094" s="63">
        <v>0.48498200000000002</v>
      </c>
      <c r="N7094" s="63">
        <v>67</v>
      </c>
      <c r="O7094" s="63">
        <v>0.1130564</v>
      </c>
      <c r="P7094" s="63">
        <v>8</v>
      </c>
      <c r="Q7094" s="63">
        <v>1.2781749580960001E-2</v>
      </c>
    </row>
    <row r="7095" spans="1:17">
      <c r="A7095" s="63" t="s">
        <v>79</v>
      </c>
      <c r="B7095" s="63" t="s">
        <v>58</v>
      </c>
      <c r="C7095" s="63" t="s">
        <v>70</v>
      </c>
      <c r="D7095" s="63">
        <v>14</v>
      </c>
      <c r="E7095" s="63">
        <v>1.2778050000000001</v>
      </c>
      <c r="F7095" s="63">
        <v>1.735506</v>
      </c>
      <c r="G7095" s="63">
        <v>0.45770169999999999</v>
      </c>
      <c r="H7095" s="63">
        <v>83.959400000000002</v>
      </c>
      <c r="I7095" s="63">
        <v>0.31281409999999998</v>
      </c>
      <c r="J7095" s="63">
        <v>0.39841490000000002</v>
      </c>
      <c r="K7095" s="63">
        <v>0.45770169999999999</v>
      </c>
      <c r="L7095" s="63">
        <v>0.51698849999999996</v>
      </c>
      <c r="M7095" s="63">
        <v>0.60258920000000005</v>
      </c>
      <c r="N7095" s="63">
        <v>67</v>
      </c>
      <c r="O7095" s="63">
        <v>0.1130564</v>
      </c>
      <c r="P7095" s="63">
        <v>8</v>
      </c>
      <c r="Q7095" s="63">
        <v>1.2781749580960001E-2</v>
      </c>
    </row>
    <row r="7096" spans="1:17">
      <c r="A7096" s="63" t="s">
        <v>79</v>
      </c>
      <c r="B7096" s="63" t="s">
        <v>58</v>
      </c>
      <c r="C7096" s="63" t="s">
        <v>70</v>
      </c>
      <c r="D7096" s="63">
        <v>15</v>
      </c>
      <c r="E7096" s="63">
        <v>1.345426</v>
      </c>
      <c r="F7096" s="63">
        <v>1.878879</v>
      </c>
      <c r="G7096" s="63">
        <v>0.53345220000000004</v>
      </c>
      <c r="H7096" s="63">
        <v>86.441900000000004</v>
      </c>
      <c r="I7096" s="63">
        <v>0.38856459999999998</v>
      </c>
      <c r="J7096" s="63">
        <v>0.47416530000000001</v>
      </c>
      <c r="K7096" s="63">
        <v>0.53345220000000004</v>
      </c>
      <c r="L7096" s="63">
        <v>0.59273900000000002</v>
      </c>
      <c r="M7096" s="63">
        <v>0.67833969999999999</v>
      </c>
      <c r="N7096" s="63">
        <v>67</v>
      </c>
      <c r="O7096" s="63">
        <v>0.1130564</v>
      </c>
      <c r="P7096" s="63">
        <v>8</v>
      </c>
      <c r="Q7096" s="63">
        <v>1.2781749580960001E-2</v>
      </c>
    </row>
    <row r="7097" spans="1:17">
      <c r="A7097" s="63" t="s">
        <v>79</v>
      </c>
      <c r="B7097" s="63" t="s">
        <v>58</v>
      </c>
      <c r="C7097" s="63" t="s">
        <v>70</v>
      </c>
      <c r="D7097" s="63">
        <v>16</v>
      </c>
      <c r="E7097" s="63">
        <v>1.49248</v>
      </c>
      <c r="F7097" s="63">
        <v>2.0300099999999999</v>
      </c>
      <c r="G7097" s="63">
        <v>0.53752960000000005</v>
      </c>
      <c r="H7097" s="63">
        <v>88.260199999999998</v>
      </c>
      <c r="I7097" s="63">
        <v>0.39264199999999999</v>
      </c>
      <c r="J7097" s="63">
        <v>0.47824280000000002</v>
      </c>
      <c r="K7097" s="63">
        <v>0.53752960000000005</v>
      </c>
      <c r="L7097" s="63">
        <v>0.59681640000000002</v>
      </c>
      <c r="M7097" s="63">
        <v>0.68241719999999995</v>
      </c>
      <c r="N7097" s="63">
        <v>67</v>
      </c>
      <c r="O7097" s="63">
        <v>0.1130564</v>
      </c>
      <c r="P7097" s="63">
        <v>8</v>
      </c>
      <c r="Q7097" s="63">
        <v>1.2781749580960001E-2</v>
      </c>
    </row>
    <row r="7098" spans="1:17">
      <c r="A7098" s="63" t="s">
        <v>79</v>
      </c>
      <c r="B7098" s="63" t="s">
        <v>58</v>
      </c>
      <c r="C7098" s="63" t="s">
        <v>70</v>
      </c>
      <c r="D7098" s="63">
        <v>17</v>
      </c>
      <c r="E7098" s="63">
        <v>1.667705</v>
      </c>
      <c r="F7098" s="63">
        <v>2.1732040000000001</v>
      </c>
      <c r="G7098" s="63">
        <v>0.50549889999999997</v>
      </c>
      <c r="H7098" s="63">
        <v>88.990600000000001</v>
      </c>
      <c r="I7098" s="63">
        <v>0.36061130000000002</v>
      </c>
      <c r="J7098" s="63">
        <v>0.4462121</v>
      </c>
      <c r="K7098" s="63">
        <v>0.50549889999999997</v>
      </c>
      <c r="L7098" s="63">
        <v>0.56478569999999995</v>
      </c>
      <c r="M7098" s="63">
        <v>0.65038649999999998</v>
      </c>
      <c r="N7098" s="63">
        <v>67</v>
      </c>
      <c r="O7098" s="63">
        <v>0.1130564</v>
      </c>
      <c r="P7098" s="63">
        <v>8</v>
      </c>
      <c r="Q7098" s="63">
        <v>1.2781749580960001E-2</v>
      </c>
    </row>
    <row r="7099" spans="1:17">
      <c r="A7099" s="63" t="s">
        <v>79</v>
      </c>
      <c r="B7099" s="63" t="s">
        <v>58</v>
      </c>
      <c r="C7099" s="63" t="s">
        <v>70</v>
      </c>
      <c r="D7099" s="63">
        <v>18</v>
      </c>
      <c r="E7099" s="63">
        <v>1.8393699999999999</v>
      </c>
      <c r="F7099" s="63">
        <v>2.279096</v>
      </c>
      <c r="G7099" s="63">
        <v>0.43972640000000002</v>
      </c>
      <c r="H7099" s="63">
        <v>88.710599999999999</v>
      </c>
      <c r="I7099" s="63">
        <v>0.29483880000000001</v>
      </c>
      <c r="J7099" s="63">
        <v>0.38043949999999999</v>
      </c>
      <c r="K7099" s="63">
        <v>0.43972640000000002</v>
      </c>
      <c r="L7099" s="63">
        <v>0.49901319999999999</v>
      </c>
      <c r="M7099" s="63">
        <v>0.58461390000000002</v>
      </c>
      <c r="N7099" s="63">
        <v>67</v>
      </c>
      <c r="O7099" s="63">
        <v>0.1130564</v>
      </c>
      <c r="P7099" s="63">
        <v>8</v>
      </c>
      <c r="Q7099" s="63">
        <v>1.2781749580960001E-2</v>
      </c>
    </row>
    <row r="7100" spans="1:17">
      <c r="A7100" s="63" t="s">
        <v>79</v>
      </c>
      <c r="B7100" s="63" t="s">
        <v>58</v>
      </c>
      <c r="C7100" s="63" t="s">
        <v>70</v>
      </c>
      <c r="D7100" s="63">
        <v>19</v>
      </c>
      <c r="E7100" s="63">
        <v>2.1238410000000001</v>
      </c>
      <c r="F7100" s="63">
        <v>2.2360259999999998</v>
      </c>
      <c r="G7100" s="63">
        <v>0.11218500000000001</v>
      </c>
      <c r="H7100" s="63">
        <v>86.667100000000005</v>
      </c>
      <c r="I7100" s="63">
        <v>-3.2702599999999998E-2</v>
      </c>
      <c r="J7100" s="63">
        <v>5.2898199999999999E-2</v>
      </c>
      <c r="K7100" s="63">
        <v>0.11218500000000001</v>
      </c>
      <c r="L7100" s="63">
        <v>0.17147180000000001</v>
      </c>
      <c r="M7100" s="63">
        <v>0.25707259999999998</v>
      </c>
      <c r="N7100" s="63">
        <v>67</v>
      </c>
      <c r="O7100" s="63">
        <v>0.1130564</v>
      </c>
      <c r="P7100" s="63">
        <v>8</v>
      </c>
      <c r="Q7100" s="63">
        <v>1.2781749580960001E-2</v>
      </c>
    </row>
    <row r="7101" spans="1:17">
      <c r="A7101" s="63" t="s">
        <v>79</v>
      </c>
      <c r="B7101" s="63" t="s">
        <v>58</v>
      </c>
      <c r="C7101" s="63" t="s">
        <v>70</v>
      </c>
      <c r="D7101" s="63">
        <v>20</v>
      </c>
      <c r="E7101" s="63">
        <v>2.1600480000000002</v>
      </c>
      <c r="F7101" s="63">
        <v>2.0990600000000001</v>
      </c>
      <c r="G7101" s="63">
        <v>-6.0987699999999999E-2</v>
      </c>
      <c r="H7101" s="63">
        <v>82.893900000000002</v>
      </c>
      <c r="I7101" s="63">
        <v>-0.20587530000000001</v>
      </c>
      <c r="J7101" s="63">
        <v>-0.12027450000000001</v>
      </c>
      <c r="K7101" s="63">
        <v>-6.0987699999999999E-2</v>
      </c>
      <c r="L7101" s="63">
        <v>-1.7009E-3</v>
      </c>
      <c r="M7101" s="63">
        <v>8.3899899999999999E-2</v>
      </c>
      <c r="N7101" s="63">
        <v>67</v>
      </c>
      <c r="O7101" s="63">
        <v>0.1130564</v>
      </c>
      <c r="P7101" s="63">
        <v>8</v>
      </c>
      <c r="Q7101" s="63">
        <v>1.2781749580960001E-2</v>
      </c>
    </row>
    <row r="7102" spans="1:17">
      <c r="A7102" s="63" t="s">
        <v>79</v>
      </c>
      <c r="B7102" s="63" t="s">
        <v>58</v>
      </c>
      <c r="C7102" s="63" t="s">
        <v>70</v>
      </c>
      <c r="D7102" s="63">
        <v>21</v>
      </c>
      <c r="E7102" s="63">
        <v>2.1307700000000001</v>
      </c>
      <c r="F7102" s="63">
        <v>1.935182</v>
      </c>
      <c r="G7102" s="63">
        <v>-0.1955876</v>
      </c>
      <c r="H7102" s="63">
        <v>77.9101</v>
      </c>
      <c r="I7102" s="63">
        <v>-0.34047519999999998</v>
      </c>
      <c r="J7102" s="63">
        <v>-0.2548745</v>
      </c>
      <c r="K7102" s="63">
        <v>-0.1955876</v>
      </c>
      <c r="L7102" s="63">
        <v>-0.1363008</v>
      </c>
      <c r="M7102" s="63">
        <v>-5.0700000000000002E-2</v>
      </c>
      <c r="N7102" s="63">
        <v>67</v>
      </c>
      <c r="O7102" s="63">
        <v>0.1130564</v>
      </c>
      <c r="P7102" s="63">
        <v>8</v>
      </c>
      <c r="Q7102" s="63">
        <v>1.2781749580960001E-2</v>
      </c>
    </row>
    <row r="7103" spans="1:17">
      <c r="A7103" s="63" t="s">
        <v>79</v>
      </c>
      <c r="B7103" s="63" t="s">
        <v>58</v>
      </c>
      <c r="C7103" s="63" t="s">
        <v>70</v>
      </c>
      <c r="D7103" s="63">
        <v>22</v>
      </c>
      <c r="E7103" s="63">
        <v>1.9762090000000001</v>
      </c>
      <c r="F7103" s="63">
        <v>1.7006319999999999</v>
      </c>
      <c r="G7103" s="63">
        <v>-0.27557720000000002</v>
      </c>
      <c r="H7103" s="63">
        <v>73.691400000000002</v>
      </c>
      <c r="I7103" s="63">
        <v>-0.42046480000000003</v>
      </c>
      <c r="J7103" s="63">
        <v>-0.33486399999999999</v>
      </c>
      <c r="K7103" s="63">
        <v>-0.27557720000000002</v>
      </c>
      <c r="L7103" s="63">
        <v>-0.21629039999999999</v>
      </c>
      <c r="M7103" s="63">
        <v>-0.13068959999999999</v>
      </c>
      <c r="N7103" s="63">
        <v>67</v>
      </c>
      <c r="O7103" s="63">
        <v>0.1130564</v>
      </c>
      <c r="P7103" s="63">
        <v>8</v>
      </c>
      <c r="Q7103" s="63">
        <v>1.2781749580960001E-2</v>
      </c>
    </row>
    <row r="7104" spans="1:17">
      <c r="A7104" s="63" t="s">
        <v>79</v>
      </c>
      <c r="B7104" s="63" t="s">
        <v>58</v>
      </c>
      <c r="C7104" s="63" t="s">
        <v>70</v>
      </c>
      <c r="D7104" s="63">
        <v>23</v>
      </c>
      <c r="E7104" s="63">
        <v>1.671726</v>
      </c>
      <c r="F7104" s="63">
        <v>1.3964220000000001</v>
      </c>
      <c r="G7104" s="63">
        <v>-0.27530470000000001</v>
      </c>
      <c r="H7104" s="63">
        <v>70.889700000000005</v>
      </c>
      <c r="I7104" s="63">
        <v>-0.42019230000000002</v>
      </c>
      <c r="J7104" s="63">
        <v>-0.33459149999999999</v>
      </c>
      <c r="K7104" s="63">
        <v>-0.27530470000000001</v>
      </c>
      <c r="L7104" s="63">
        <v>-0.21601780000000001</v>
      </c>
      <c r="M7104" s="63">
        <v>-0.13041710000000001</v>
      </c>
      <c r="N7104" s="63">
        <v>67</v>
      </c>
      <c r="O7104" s="63">
        <v>0.1130564</v>
      </c>
      <c r="P7104" s="63">
        <v>8</v>
      </c>
      <c r="Q7104" s="63">
        <v>1.2781749580960001E-2</v>
      </c>
    </row>
    <row r="7105" spans="1:17">
      <c r="A7105" s="63" t="s">
        <v>79</v>
      </c>
      <c r="B7105" s="63" t="s">
        <v>58</v>
      </c>
      <c r="C7105" s="63" t="s">
        <v>70</v>
      </c>
      <c r="D7105" s="63">
        <v>24</v>
      </c>
      <c r="E7105" s="63">
        <v>1.3095019999999999</v>
      </c>
      <c r="F7105" s="63">
        <v>1.094074</v>
      </c>
      <c r="G7105" s="63">
        <v>-0.2154278</v>
      </c>
      <c r="H7105" s="63">
        <v>68.925399999999996</v>
      </c>
      <c r="I7105" s="63">
        <v>-0.36031540000000001</v>
      </c>
      <c r="J7105" s="63">
        <v>-0.27471459999999998</v>
      </c>
      <c r="K7105" s="63">
        <v>-0.2154278</v>
      </c>
      <c r="L7105" s="63">
        <v>-0.1561409</v>
      </c>
      <c r="M7105" s="63">
        <v>-7.0540199999999997E-2</v>
      </c>
      <c r="N7105" s="63">
        <v>67</v>
      </c>
      <c r="O7105" s="63">
        <v>0.1130564</v>
      </c>
      <c r="P7105" s="63">
        <v>8</v>
      </c>
      <c r="Q7105" s="63">
        <v>1.2781749580960001E-2</v>
      </c>
    </row>
    <row r="7106" spans="1:17">
      <c r="A7106" s="63" t="s">
        <v>79</v>
      </c>
      <c r="B7106" s="63" t="s">
        <v>58</v>
      </c>
      <c r="C7106" s="63" t="s">
        <v>71</v>
      </c>
      <c r="D7106" s="63">
        <v>1</v>
      </c>
      <c r="E7106" s="63">
        <v>0.97746080000000002</v>
      </c>
      <c r="F7106" s="63">
        <v>0.72960550000000002</v>
      </c>
      <c r="G7106" s="63">
        <v>-0.2478553</v>
      </c>
      <c r="H7106" s="63">
        <v>64.475200000000001</v>
      </c>
      <c r="I7106" s="63">
        <v>-0.39274290000000001</v>
      </c>
      <c r="J7106" s="63">
        <v>-0.30714209999999997</v>
      </c>
      <c r="K7106" s="63">
        <v>-0.2478553</v>
      </c>
      <c r="L7106" s="63">
        <v>-0.1885685</v>
      </c>
      <c r="M7106" s="63">
        <v>-0.1029677</v>
      </c>
      <c r="N7106" s="63">
        <v>67</v>
      </c>
      <c r="O7106" s="63">
        <v>0.1130564</v>
      </c>
      <c r="P7106" s="63">
        <v>9</v>
      </c>
      <c r="Q7106" s="63">
        <v>1.2781749580960001E-2</v>
      </c>
    </row>
    <row r="7107" spans="1:17">
      <c r="A7107" s="63" t="s">
        <v>79</v>
      </c>
      <c r="B7107" s="63" t="s">
        <v>58</v>
      </c>
      <c r="C7107" s="63" t="s">
        <v>71</v>
      </c>
      <c r="D7107" s="63">
        <v>2</v>
      </c>
      <c r="E7107" s="63">
        <v>0.89195749999999996</v>
      </c>
      <c r="F7107" s="63">
        <v>0.65170309999999998</v>
      </c>
      <c r="G7107" s="63">
        <v>-0.24025440000000001</v>
      </c>
      <c r="H7107" s="63">
        <v>63.5899</v>
      </c>
      <c r="I7107" s="63">
        <v>-0.38514199999999998</v>
      </c>
      <c r="J7107" s="63">
        <v>-0.29954120000000001</v>
      </c>
      <c r="K7107" s="63">
        <v>-0.24025440000000001</v>
      </c>
      <c r="L7107" s="63">
        <v>-0.18096760000000001</v>
      </c>
      <c r="M7107" s="63">
        <v>-9.5366800000000002E-2</v>
      </c>
      <c r="N7107" s="63">
        <v>67</v>
      </c>
      <c r="O7107" s="63">
        <v>0.1130564</v>
      </c>
      <c r="P7107" s="63">
        <v>9</v>
      </c>
      <c r="Q7107" s="63">
        <v>1.2781749580960001E-2</v>
      </c>
    </row>
    <row r="7108" spans="1:17">
      <c r="A7108" s="63" t="s">
        <v>79</v>
      </c>
      <c r="B7108" s="63" t="s">
        <v>58</v>
      </c>
      <c r="C7108" s="63" t="s">
        <v>71</v>
      </c>
      <c r="D7108" s="63">
        <v>3</v>
      </c>
      <c r="E7108" s="63">
        <v>0.86163160000000005</v>
      </c>
      <c r="F7108" s="63">
        <v>0.6235366</v>
      </c>
      <c r="G7108" s="63">
        <v>-0.238095</v>
      </c>
      <c r="H7108" s="63">
        <v>62.579700000000003</v>
      </c>
      <c r="I7108" s="63">
        <v>-0.38298260000000001</v>
      </c>
      <c r="J7108" s="63">
        <v>-0.29738179999999997</v>
      </c>
      <c r="K7108" s="63">
        <v>-0.238095</v>
      </c>
      <c r="L7108" s="63">
        <v>-0.1788082</v>
      </c>
      <c r="M7108" s="63">
        <v>-9.3207399999999996E-2</v>
      </c>
      <c r="N7108" s="63">
        <v>67</v>
      </c>
      <c r="O7108" s="63">
        <v>0.1130564</v>
      </c>
      <c r="P7108" s="63">
        <v>9</v>
      </c>
      <c r="Q7108" s="63">
        <v>1.2781749580960001E-2</v>
      </c>
    </row>
    <row r="7109" spans="1:17">
      <c r="A7109" s="63" t="s">
        <v>79</v>
      </c>
      <c r="B7109" s="63" t="s">
        <v>58</v>
      </c>
      <c r="C7109" s="63" t="s">
        <v>71</v>
      </c>
      <c r="D7109" s="63">
        <v>4</v>
      </c>
      <c r="E7109" s="63">
        <v>0.84672179999999997</v>
      </c>
      <c r="F7109" s="63">
        <v>0.63269699999999995</v>
      </c>
      <c r="G7109" s="63">
        <v>-0.21402479999999999</v>
      </c>
      <c r="H7109" s="63">
        <v>61.677399999999999</v>
      </c>
      <c r="I7109" s="63">
        <v>-0.35891240000000002</v>
      </c>
      <c r="J7109" s="63">
        <v>-0.27331159999999999</v>
      </c>
      <c r="K7109" s="63">
        <v>-0.21402479999999999</v>
      </c>
      <c r="L7109" s="63">
        <v>-0.15473790000000001</v>
      </c>
      <c r="M7109" s="63">
        <v>-6.9137199999999996E-2</v>
      </c>
      <c r="N7109" s="63">
        <v>67</v>
      </c>
      <c r="O7109" s="63">
        <v>0.1130564</v>
      </c>
      <c r="P7109" s="63">
        <v>9</v>
      </c>
      <c r="Q7109" s="63">
        <v>1.2781749580960001E-2</v>
      </c>
    </row>
    <row r="7110" spans="1:17">
      <c r="A7110" s="63" t="s">
        <v>79</v>
      </c>
      <c r="B7110" s="63" t="s">
        <v>58</v>
      </c>
      <c r="C7110" s="63" t="s">
        <v>71</v>
      </c>
      <c r="D7110" s="63">
        <v>5</v>
      </c>
      <c r="E7110" s="63">
        <v>0.85447200000000001</v>
      </c>
      <c r="F7110" s="63">
        <v>0.63937500000000003</v>
      </c>
      <c r="G7110" s="63">
        <v>-0.21509700000000001</v>
      </c>
      <c r="H7110" s="63">
        <v>60.601399999999998</v>
      </c>
      <c r="I7110" s="63">
        <v>-0.35998459999999999</v>
      </c>
      <c r="J7110" s="63">
        <v>-0.27438380000000001</v>
      </c>
      <c r="K7110" s="63">
        <v>-0.21509700000000001</v>
      </c>
      <c r="L7110" s="63">
        <v>-0.15581020000000001</v>
      </c>
      <c r="M7110" s="63">
        <v>-7.0209400000000005E-2</v>
      </c>
      <c r="N7110" s="63">
        <v>67</v>
      </c>
      <c r="O7110" s="63">
        <v>0.1130564</v>
      </c>
      <c r="P7110" s="63">
        <v>9</v>
      </c>
      <c r="Q7110" s="63">
        <v>1.2781749580960001E-2</v>
      </c>
    </row>
    <row r="7111" spans="1:17">
      <c r="A7111" s="63" t="s">
        <v>79</v>
      </c>
      <c r="B7111" s="63" t="s">
        <v>58</v>
      </c>
      <c r="C7111" s="63" t="s">
        <v>71</v>
      </c>
      <c r="D7111" s="63">
        <v>6</v>
      </c>
      <c r="E7111" s="63">
        <v>0.94458779999999998</v>
      </c>
      <c r="F7111" s="63">
        <v>0.6776297</v>
      </c>
      <c r="G7111" s="63">
        <v>-0.26695809999999998</v>
      </c>
      <c r="H7111" s="63">
        <v>59.909799999999997</v>
      </c>
      <c r="I7111" s="63">
        <v>-0.41184569999999998</v>
      </c>
      <c r="J7111" s="63">
        <v>-0.32624500000000001</v>
      </c>
      <c r="K7111" s="63">
        <v>-0.26695809999999998</v>
      </c>
      <c r="L7111" s="63">
        <v>-0.2076713</v>
      </c>
      <c r="M7111" s="63">
        <v>-0.1220705</v>
      </c>
      <c r="N7111" s="63">
        <v>67</v>
      </c>
      <c r="O7111" s="63">
        <v>0.1130564</v>
      </c>
      <c r="P7111" s="63">
        <v>9</v>
      </c>
      <c r="Q7111" s="63">
        <v>1.2781749580960001E-2</v>
      </c>
    </row>
    <row r="7112" spans="1:17">
      <c r="A7112" s="63" t="s">
        <v>79</v>
      </c>
      <c r="B7112" s="63" t="s">
        <v>58</v>
      </c>
      <c r="C7112" s="63" t="s">
        <v>71</v>
      </c>
      <c r="D7112" s="63">
        <v>7</v>
      </c>
      <c r="E7112" s="63">
        <v>1.1387970000000001</v>
      </c>
      <c r="F7112" s="63">
        <v>0.86619599999999997</v>
      </c>
      <c r="G7112" s="63">
        <v>-0.27260089999999998</v>
      </c>
      <c r="H7112" s="63">
        <v>59.283200000000001</v>
      </c>
      <c r="I7112" s="63">
        <v>-0.41748849999999998</v>
      </c>
      <c r="J7112" s="63">
        <v>-0.33188770000000001</v>
      </c>
      <c r="K7112" s="63">
        <v>-0.27260089999999998</v>
      </c>
      <c r="L7112" s="63">
        <v>-0.21331410000000001</v>
      </c>
      <c r="M7112" s="63">
        <v>-0.1277133</v>
      </c>
      <c r="N7112" s="63">
        <v>67</v>
      </c>
      <c r="O7112" s="63">
        <v>0.1130564</v>
      </c>
      <c r="P7112" s="63">
        <v>9</v>
      </c>
      <c r="Q7112" s="63">
        <v>1.2781749580960001E-2</v>
      </c>
    </row>
    <row r="7113" spans="1:17">
      <c r="A7113" s="63" t="s">
        <v>79</v>
      </c>
      <c r="B7113" s="63" t="s">
        <v>58</v>
      </c>
      <c r="C7113" s="63" t="s">
        <v>71</v>
      </c>
      <c r="D7113" s="63">
        <v>8</v>
      </c>
      <c r="E7113" s="63">
        <v>1.275072</v>
      </c>
      <c r="F7113" s="63">
        <v>1.047633</v>
      </c>
      <c r="G7113" s="63">
        <v>-0.2274398</v>
      </c>
      <c r="H7113" s="63">
        <v>60.245600000000003</v>
      </c>
      <c r="I7113" s="63">
        <v>-0.37232739999999998</v>
      </c>
      <c r="J7113" s="63">
        <v>-0.2867266</v>
      </c>
      <c r="K7113" s="63">
        <v>-0.2274398</v>
      </c>
      <c r="L7113" s="63">
        <v>-0.16815289999999999</v>
      </c>
      <c r="M7113" s="63">
        <v>-8.2552200000000006E-2</v>
      </c>
      <c r="N7113" s="63">
        <v>67</v>
      </c>
      <c r="O7113" s="63">
        <v>0.1130564</v>
      </c>
      <c r="P7113" s="63">
        <v>9</v>
      </c>
      <c r="Q7113" s="63">
        <v>1.2781749580960001E-2</v>
      </c>
    </row>
    <row r="7114" spans="1:17">
      <c r="A7114" s="63" t="s">
        <v>79</v>
      </c>
      <c r="B7114" s="63" t="s">
        <v>58</v>
      </c>
      <c r="C7114" s="63" t="s">
        <v>71</v>
      </c>
      <c r="D7114" s="63">
        <v>9</v>
      </c>
      <c r="E7114" s="63">
        <v>1.2603219999999999</v>
      </c>
      <c r="F7114" s="63">
        <v>1.148082</v>
      </c>
      <c r="G7114" s="63">
        <v>-0.11223959999999999</v>
      </c>
      <c r="H7114" s="63">
        <v>63.848399999999998</v>
      </c>
      <c r="I7114" s="63">
        <v>-0.2571272</v>
      </c>
      <c r="J7114" s="63">
        <v>-0.1715264</v>
      </c>
      <c r="K7114" s="63">
        <v>-0.11223959999999999</v>
      </c>
      <c r="L7114" s="63">
        <v>-5.2952800000000001E-2</v>
      </c>
      <c r="M7114" s="63">
        <v>3.2648000000000003E-2</v>
      </c>
      <c r="N7114" s="63">
        <v>67</v>
      </c>
      <c r="O7114" s="63">
        <v>0.1130564</v>
      </c>
      <c r="P7114" s="63">
        <v>9</v>
      </c>
      <c r="Q7114" s="63">
        <v>1.2781749580960001E-2</v>
      </c>
    </row>
    <row r="7115" spans="1:17">
      <c r="A7115" s="63" t="s">
        <v>79</v>
      </c>
      <c r="B7115" s="63" t="s">
        <v>58</v>
      </c>
      <c r="C7115" s="63" t="s">
        <v>71</v>
      </c>
      <c r="D7115" s="63">
        <v>10</v>
      </c>
      <c r="E7115" s="63">
        <v>1.3315239999999999</v>
      </c>
      <c r="F7115" s="63">
        <v>1.2217819999999999</v>
      </c>
      <c r="G7115" s="63">
        <v>-0.10974200000000001</v>
      </c>
      <c r="H7115" s="63">
        <v>67.9803</v>
      </c>
      <c r="I7115" s="63">
        <v>-0.25462960000000001</v>
      </c>
      <c r="J7115" s="63">
        <v>-0.16902890000000001</v>
      </c>
      <c r="K7115" s="63">
        <v>-0.10974200000000001</v>
      </c>
      <c r="L7115" s="63">
        <v>-5.0455199999999999E-2</v>
      </c>
      <c r="M7115" s="63">
        <v>3.5145599999999999E-2</v>
      </c>
      <c r="N7115" s="63">
        <v>67</v>
      </c>
      <c r="O7115" s="63">
        <v>0.1130564</v>
      </c>
      <c r="P7115" s="63">
        <v>9</v>
      </c>
      <c r="Q7115" s="63">
        <v>1.2781749580960001E-2</v>
      </c>
    </row>
    <row r="7116" spans="1:17">
      <c r="A7116" s="63" t="s">
        <v>79</v>
      </c>
      <c r="B7116" s="63" t="s">
        <v>58</v>
      </c>
      <c r="C7116" s="63" t="s">
        <v>71</v>
      </c>
      <c r="D7116" s="63">
        <v>11</v>
      </c>
      <c r="E7116" s="63">
        <v>1.333172</v>
      </c>
      <c r="F7116" s="63">
        <v>1.3531200000000001</v>
      </c>
      <c r="G7116" s="63">
        <v>1.99475E-2</v>
      </c>
      <c r="H7116" s="63">
        <v>72.384299999999996</v>
      </c>
      <c r="I7116" s="63">
        <v>-0.1249401</v>
      </c>
      <c r="J7116" s="63">
        <v>-3.9339300000000001E-2</v>
      </c>
      <c r="K7116" s="63">
        <v>1.99475E-2</v>
      </c>
      <c r="L7116" s="63">
        <v>7.9234399999999997E-2</v>
      </c>
      <c r="M7116" s="63">
        <v>0.16483510000000001</v>
      </c>
      <c r="N7116" s="63">
        <v>67</v>
      </c>
      <c r="O7116" s="63">
        <v>0.1130564</v>
      </c>
      <c r="P7116" s="63">
        <v>9</v>
      </c>
      <c r="Q7116" s="63">
        <v>1.2781749580960001E-2</v>
      </c>
    </row>
    <row r="7117" spans="1:17">
      <c r="A7117" s="63" t="s">
        <v>79</v>
      </c>
      <c r="B7117" s="63" t="s">
        <v>58</v>
      </c>
      <c r="C7117" s="63" t="s">
        <v>71</v>
      </c>
      <c r="D7117" s="63">
        <v>12</v>
      </c>
      <c r="E7117" s="63">
        <v>1.3338270000000001</v>
      </c>
      <c r="F7117" s="63">
        <v>1.4555</v>
      </c>
      <c r="G7117" s="63">
        <v>0.1216735</v>
      </c>
      <c r="H7117" s="63">
        <v>76.155699999999996</v>
      </c>
      <c r="I7117" s="63">
        <v>-2.3214100000000001E-2</v>
      </c>
      <c r="J7117" s="63">
        <v>6.23866E-2</v>
      </c>
      <c r="K7117" s="63">
        <v>0.1216735</v>
      </c>
      <c r="L7117" s="63">
        <v>0.18096029999999999</v>
      </c>
      <c r="M7117" s="63">
        <v>0.2665611</v>
      </c>
      <c r="N7117" s="63">
        <v>67</v>
      </c>
      <c r="O7117" s="63">
        <v>0.1130564</v>
      </c>
      <c r="P7117" s="63">
        <v>9</v>
      </c>
      <c r="Q7117" s="63">
        <v>1.2781749580960001E-2</v>
      </c>
    </row>
    <row r="7118" spans="1:17">
      <c r="A7118" s="63" t="s">
        <v>79</v>
      </c>
      <c r="B7118" s="63" t="s">
        <v>58</v>
      </c>
      <c r="C7118" s="63" t="s">
        <v>71</v>
      </c>
      <c r="D7118" s="63">
        <v>13</v>
      </c>
      <c r="E7118" s="63">
        <v>1.2679469999999999</v>
      </c>
      <c r="F7118" s="63">
        <v>1.5831869999999999</v>
      </c>
      <c r="G7118" s="63">
        <v>0.31523950000000001</v>
      </c>
      <c r="H7118" s="63">
        <v>79.651300000000006</v>
      </c>
      <c r="I7118" s="63">
        <v>0.170352</v>
      </c>
      <c r="J7118" s="63">
        <v>0.25595269999999998</v>
      </c>
      <c r="K7118" s="63">
        <v>0.31523950000000001</v>
      </c>
      <c r="L7118" s="63">
        <v>0.37452639999999998</v>
      </c>
      <c r="M7118" s="63">
        <v>0.46012710000000001</v>
      </c>
      <c r="N7118" s="63">
        <v>67</v>
      </c>
      <c r="O7118" s="63">
        <v>0.1130564</v>
      </c>
      <c r="P7118" s="63">
        <v>9</v>
      </c>
      <c r="Q7118" s="63">
        <v>1.2781749580960001E-2</v>
      </c>
    </row>
    <row r="7119" spans="1:17">
      <c r="A7119" s="63" t="s">
        <v>79</v>
      </c>
      <c r="B7119" s="63" t="s">
        <v>58</v>
      </c>
      <c r="C7119" s="63" t="s">
        <v>71</v>
      </c>
      <c r="D7119" s="63">
        <v>14</v>
      </c>
      <c r="E7119" s="63">
        <v>1.3083830000000001</v>
      </c>
      <c r="F7119" s="63">
        <v>1.730477</v>
      </c>
      <c r="G7119" s="63">
        <v>0.42209469999999999</v>
      </c>
      <c r="H7119" s="63">
        <v>82.475200000000001</v>
      </c>
      <c r="I7119" s="63">
        <v>0.27720709999999998</v>
      </c>
      <c r="J7119" s="63">
        <v>0.36280790000000002</v>
      </c>
      <c r="K7119" s="63">
        <v>0.42209469999999999</v>
      </c>
      <c r="L7119" s="63">
        <v>0.48138150000000002</v>
      </c>
      <c r="M7119" s="63">
        <v>0.56698230000000005</v>
      </c>
      <c r="N7119" s="63">
        <v>67</v>
      </c>
      <c r="O7119" s="63">
        <v>0.1130564</v>
      </c>
      <c r="P7119" s="63">
        <v>9</v>
      </c>
      <c r="Q7119" s="63">
        <v>1.2781749580960001E-2</v>
      </c>
    </row>
    <row r="7120" spans="1:17">
      <c r="A7120" s="63" t="s">
        <v>79</v>
      </c>
      <c r="B7120" s="63" t="s">
        <v>58</v>
      </c>
      <c r="C7120" s="63" t="s">
        <v>71</v>
      </c>
      <c r="D7120" s="63">
        <v>15</v>
      </c>
      <c r="E7120" s="63">
        <v>1.3824540000000001</v>
      </c>
      <c r="F7120" s="63">
        <v>1.8655349999999999</v>
      </c>
      <c r="G7120" s="63">
        <v>0.48308119999999999</v>
      </c>
      <c r="H7120" s="63">
        <v>84.683199999999999</v>
      </c>
      <c r="I7120" s="63">
        <v>0.33819359999999998</v>
      </c>
      <c r="J7120" s="63">
        <v>0.42379440000000002</v>
      </c>
      <c r="K7120" s="63">
        <v>0.48308119999999999</v>
      </c>
      <c r="L7120" s="63">
        <v>0.54236810000000002</v>
      </c>
      <c r="M7120" s="63">
        <v>0.62796879999999999</v>
      </c>
      <c r="N7120" s="63">
        <v>67</v>
      </c>
      <c r="O7120" s="63">
        <v>0.1130564</v>
      </c>
      <c r="P7120" s="63">
        <v>9</v>
      </c>
      <c r="Q7120" s="63">
        <v>1.2781749580960001E-2</v>
      </c>
    </row>
    <row r="7121" spans="1:17">
      <c r="A7121" s="63" t="s">
        <v>79</v>
      </c>
      <c r="B7121" s="63" t="s">
        <v>58</v>
      </c>
      <c r="C7121" s="63" t="s">
        <v>71</v>
      </c>
      <c r="D7121" s="63">
        <v>16</v>
      </c>
      <c r="E7121" s="63">
        <v>1.5367230000000001</v>
      </c>
      <c r="F7121" s="63">
        <v>2.027609</v>
      </c>
      <c r="G7121" s="63">
        <v>0.49088589999999999</v>
      </c>
      <c r="H7121" s="63">
        <v>86.770700000000005</v>
      </c>
      <c r="I7121" s="63">
        <v>0.34599829999999998</v>
      </c>
      <c r="J7121" s="63">
        <v>0.43159900000000001</v>
      </c>
      <c r="K7121" s="63">
        <v>0.49088589999999999</v>
      </c>
      <c r="L7121" s="63">
        <v>0.55017269999999996</v>
      </c>
      <c r="M7121" s="63">
        <v>0.63577340000000004</v>
      </c>
      <c r="N7121" s="63">
        <v>67</v>
      </c>
      <c r="O7121" s="63">
        <v>0.1130564</v>
      </c>
      <c r="P7121" s="63">
        <v>9</v>
      </c>
      <c r="Q7121" s="63">
        <v>1.2781749580960001E-2</v>
      </c>
    </row>
    <row r="7122" spans="1:17">
      <c r="A7122" s="63" t="s">
        <v>79</v>
      </c>
      <c r="B7122" s="63" t="s">
        <v>58</v>
      </c>
      <c r="C7122" s="63" t="s">
        <v>71</v>
      </c>
      <c r="D7122" s="63">
        <v>17</v>
      </c>
      <c r="E7122" s="63">
        <v>1.7208920000000001</v>
      </c>
      <c r="F7122" s="63">
        <v>2.1867079999999999</v>
      </c>
      <c r="G7122" s="63">
        <v>0.46581640000000002</v>
      </c>
      <c r="H7122" s="63">
        <v>87.794399999999996</v>
      </c>
      <c r="I7122" s="63">
        <v>0.32092880000000001</v>
      </c>
      <c r="J7122" s="63">
        <v>0.40652949999999999</v>
      </c>
      <c r="K7122" s="63">
        <v>0.46581640000000002</v>
      </c>
      <c r="L7122" s="63">
        <v>0.52510319999999999</v>
      </c>
      <c r="M7122" s="63">
        <v>0.61070389999999997</v>
      </c>
      <c r="N7122" s="63">
        <v>67</v>
      </c>
      <c r="O7122" s="63">
        <v>0.1130564</v>
      </c>
      <c r="P7122" s="63">
        <v>9</v>
      </c>
      <c r="Q7122" s="63">
        <v>1.2781749580960001E-2</v>
      </c>
    </row>
    <row r="7123" spans="1:17">
      <c r="A7123" s="63" t="s">
        <v>79</v>
      </c>
      <c r="B7123" s="63" t="s">
        <v>58</v>
      </c>
      <c r="C7123" s="63" t="s">
        <v>71</v>
      </c>
      <c r="D7123" s="63">
        <v>18</v>
      </c>
      <c r="E7123" s="63">
        <v>1.879424</v>
      </c>
      <c r="F7123" s="63">
        <v>2.2679450000000001</v>
      </c>
      <c r="G7123" s="63">
        <v>0.38852120000000001</v>
      </c>
      <c r="H7123" s="63">
        <v>87.206599999999995</v>
      </c>
      <c r="I7123" s="63">
        <v>0.24363360000000001</v>
      </c>
      <c r="J7123" s="63">
        <v>0.32923439999999998</v>
      </c>
      <c r="K7123" s="63">
        <v>0.38852120000000001</v>
      </c>
      <c r="L7123" s="63">
        <v>0.44780799999999998</v>
      </c>
      <c r="M7123" s="63">
        <v>0.53340880000000002</v>
      </c>
      <c r="N7123" s="63">
        <v>67</v>
      </c>
      <c r="O7123" s="63">
        <v>0.1130564</v>
      </c>
      <c r="P7123" s="63">
        <v>9</v>
      </c>
      <c r="Q7123" s="63">
        <v>1.2781749580960001E-2</v>
      </c>
    </row>
    <row r="7124" spans="1:17">
      <c r="A7124" s="63" t="s">
        <v>79</v>
      </c>
      <c r="B7124" s="63" t="s">
        <v>58</v>
      </c>
      <c r="C7124" s="63" t="s">
        <v>71</v>
      </c>
      <c r="D7124" s="63">
        <v>19</v>
      </c>
      <c r="E7124" s="63">
        <v>2.1064579999999999</v>
      </c>
      <c r="F7124" s="63">
        <v>2.1635089999999999</v>
      </c>
      <c r="G7124" s="63">
        <v>5.7050700000000003E-2</v>
      </c>
      <c r="H7124" s="63">
        <v>84.226299999999995</v>
      </c>
      <c r="I7124" s="63">
        <v>-8.7836899999999996E-2</v>
      </c>
      <c r="J7124" s="63">
        <v>-2.2361E-3</v>
      </c>
      <c r="K7124" s="63">
        <v>5.7050700000000003E-2</v>
      </c>
      <c r="L7124" s="63">
        <v>0.1163375</v>
      </c>
      <c r="M7124" s="63">
        <v>0.20193829999999999</v>
      </c>
      <c r="N7124" s="63">
        <v>67</v>
      </c>
      <c r="O7124" s="63">
        <v>0.1130564</v>
      </c>
      <c r="P7124" s="63">
        <v>9</v>
      </c>
      <c r="Q7124" s="63">
        <v>1.2781749580960001E-2</v>
      </c>
    </row>
    <row r="7125" spans="1:17">
      <c r="A7125" s="63" t="s">
        <v>79</v>
      </c>
      <c r="B7125" s="63" t="s">
        <v>58</v>
      </c>
      <c r="C7125" s="63" t="s">
        <v>71</v>
      </c>
      <c r="D7125" s="63">
        <v>20</v>
      </c>
      <c r="E7125" s="63">
        <v>2.057804</v>
      </c>
      <c r="F7125" s="63">
        <v>1.9601729999999999</v>
      </c>
      <c r="G7125" s="63">
        <v>-9.7631200000000001E-2</v>
      </c>
      <c r="H7125" s="63">
        <v>79.138099999999994</v>
      </c>
      <c r="I7125" s="63">
        <v>-0.24251880000000001</v>
      </c>
      <c r="J7125" s="63">
        <v>-0.156918</v>
      </c>
      <c r="K7125" s="63">
        <v>-9.7631200000000001E-2</v>
      </c>
      <c r="L7125" s="63">
        <v>-3.8344400000000001E-2</v>
      </c>
      <c r="M7125" s="63">
        <v>4.7256399999999997E-2</v>
      </c>
      <c r="N7125" s="63">
        <v>67</v>
      </c>
      <c r="O7125" s="63">
        <v>0.1130564</v>
      </c>
      <c r="P7125" s="63">
        <v>9</v>
      </c>
      <c r="Q7125" s="63">
        <v>1.2781749580960001E-2</v>
      </c>
    </row>
    <row r="7126" spans="1:17">
      <c r="A7126" s="63" t="s">
        <v>79</v>
      </c>
      <c r="B7126" s="63" t="s">
        <v>58</v>
      </c>
      <c r="C7126" s="63" t="s">
        <v>71</v>
      </c>
      <c r="D7126" s="63">
        <v>21</v>
      </c>
      <c r="E7126" s="63">
        <v>2.0195799999999999</v>
      </c>
      <c r="F7126" s="63">
        <v>1.812827</v>
      </c>
      <c r="G7126" s="63">
        <v>-0.2067531</v>
      </c>
      <c r="H7126" s="63">
        <v>74.806299999999993</v>
      </c>
      <c r="I7126" s="63">
        <v>-0.35164069999999997</v>
      </c>
      <c r="J7126" s="63">
        <v>-0.26604</v>
      </c>
      <c r="K7126" s="63">
        <v>-0.2067531</v>
      </c>
      <c r="L7126" s="63">
        <v>-0.14746629999999999</v>
      </c>
      <c r="M7126" s="63">
        <v>-6.1865499999999997E-2</v>
      </c>
      <c r="N7126" s="63">
        <v>67</v>
      </c>
      <c r="O7126" s="63">
        <v>0.1130564</v>
      </c>
      <c r="P7126" s="63">
        <v>9</v>
      </c>
      <c r="Q7126" s="63">
        <v>1.2781749580960001E-2</v>
      </c>
    </row>
    <row r="7127" spans="1:17">
      <c r="A7127" s="63" t="s">
        <v>79</v>
      </c>
      <c r="B7127" s="63" t="s">
        <v>58</v>
      </c>
      <c r="C7127" s="63" t="s">
        <v>71</v>
      </c>
      <c r="D7127" s="63">
        <v>22</v>
      </c>
      <c r="E7127" s="63">
        <v>1.867712</v>
      </c>
      <c r="F7127" s="63">
        <v>1.58954</v>
      </c>
      <c r="G7127" s="63">
        <v>-0.27817180000000002</v>
      </c>
      <c r="H7127" s="63">
        <v>71.472899999999996</v>
      </c>
      <c r="I7127" s="63">
        <v>-0.42305939999999997</v>
      </c>
      <c r="J7127" s="63">
        <v>-0.3374586</v>
      </c>
      <c r="K7127" s="63">
        <v>-0.27817180000000002</v>
      </c>
      <c r="L7127" s="63">
        <v>-0.21888489999999999</v>
      </c>
      <c r="M7127" s="63">
        <v>-0.13328419999999999</v>
      </c>
      <c r="N7127" s="63">
        <v>67</v>
      </c>
      <c r="O7127" s="63">
        <v>0.1130564</v>
      </c>
      <c r="P7127" s="63">
        <v>9</v>
      </c>
      <c r="Q7127" s="63">
        <v>1.2781749580960001E-2</v>
      </c>
    </row>
    <row r="7128" spans="1:17">
      <c r="A7128" s="63" t="s">
        <v>79</v>
      </c>
      <c r="B7128" s="63" t="s">
        <v>58</v>
      </c>
      <c r="C7128" s="63" t="s">
        <v>71</v>
      </c>
      <c r="D7128" s="63">
        <v>23</v>
      </c>
      <c r="E7128" s="63">
        <v>1.5509219999999999</v>
      </c>
      <c r="F7128" s="63">
        <v>1.2790980000000001</v>
      </c>
      <c r="G7128" s="63">
        <v>-0.27182440000000002</v>
      </c>
      <c r="H7128" s="63">
        <v>68.8416</v>
      </c>
      <c r="I7128" s="63">
        <v>-0.41671200000000003</v>
      </c>
      <c r="J7128" s="63">
        <v>-0.33111119999999999</v>
      </c>
      <c r="K7128" s="63">
        <v>-0.27182440000000002</v>
      </c>
      <c r="L7128" s="63">
        <v>-0.21253749999999999</v>
      </c>
      <c r="M7128" s="63">
        <v>-0.12693679999999999</v>
      </c>
      <c r="N7128" s="63">
        <v>67</v>
      </c>
      <c r="O7128" s="63">
        <v>0.1130564</v>
      </c>
      <c r="P7128" s="63">
        <v>9</v>
      </c>
      <c r="Q7128" s="63">
        <v>1.2781749580960001E-2</v>
      </c>
    </row>
    <row r="7129" spans="1:17">
      <c r="A7129" s="63" t="s">
        <v>79</v>
      </c>
      <c r="B7129" s="63" t="s">
        <v>58</v>
      </c>
      <c r="C7129" s="63" t="s">
        <v>71</v>
      </c>
      <c r="D7129" s="63">
        <v>24</v>
      </c>
      <c r="E7129" s="63">
        <v>1.1670130000000001</v>
      </c>
      <c r="F7129" s="63">
        <v>0.94256510000000004</v>
      </c>
      <c r="G7129" s="63">
        <v>-0.2244477</v>
      </c>
      <c r="H7129" s="63">
        <v>66.411500000000004</v>
      </c>
      <c r="I7129" s="63">
        <v>-0.36933529999999998</v>
      </c>
      <c r="J7129" s="63">
        <v>-0.2837345</v>
      </c>
      <c r="K7129" s="63">
        <v>-0.2244477</v>
      </c>
      <c r="L7129" s="63">
        <v>-0.1651608</v>
      </c>
      <c r="M7129" s="63">
        <v>-7.9560099999999995E-2</v>
      </c>
      <c r="N7129" s="63">
        <v>67</v>
      </c>
      <c r="O7129" s="63">
        <v>0.1130564</v>
      </c>
      <c r="P7129" s="63">
        <v>9</v>
      </c>
      <c r="Q7129" s="63">
        <v>1.2781749580960001E-2</v>
      </c>
    </row>
    <row r="7130" spans="1:17">
      <c r="A7130" s="63" t="s">
        <v>79</v>
      </c>
      <c r="B7130" s="63" t="s">
        <v>58</v>
      </c>
      <c r="C7130" s="63" t="s">
        <v>72</v>
      </c>
      <c r="D7130" s="63">
        <v>1</v>
      </c>
      <c r="E7130" s="63">
        <v>0.94586959999999998</v>
      </c>
      <c r="F7130" s="63">
        <v>0.69801429999999998</v>
      </c>
      <c r="G7130" s="63">
        <v>-0.2478553</v>
      </c>
      <c r="H7130" s="63">
        <v>58.835500000000003</v>
      </c>
      <c r="I7130" s="63">
        <v>-0.39274290000000001</v>
      </c>
      <c r="J7130" s="63">
        <v>-0.30714209999999997</v>
      </c>
      <c r="K7130" s="63">
        <v>-0.2478553</v>
      </c>
      <c r="L7130" s="63">
        <v>-0.1885685</v>
      </c>
      <c r="M7130" s="63">
        <v>-0.1029677</v>
      </c>
      <c r="N7130" s="63">
        <v>67</v>
      </c>
      <c r="O7130" s="63">
        <v>0.1130564</v>
      </c>
      <c r="P7130" s="63">
        <v>10</v>
      </c>
      <c r="Q7130" s="63">
        <v>1.2781749580960001E-2</v>
      </c>
    </row>
    <row r="7131" spans="1:17">
      <c r="A7131" s="63" t="s">
        <v>79</v>
      </c>
      <c r="B7131" s="63" t="s">
        <v>58</v>
      </c>
      <c r="C7131" s="63" t="s">
        <v>72</v>
      </c>
      <c r="D7131" s="63">
        <v>2</v>
      </c>
      <c r="E7131" s="63">
        <v>0.85886899999999999</v>
      </c>
      <c r="F7131" s="63">
        <v>0.61861460000000001</v>
      </c>
      <c r="G7131" s="63">
        <v>-0.24025440000000001</v>
      </c>
      <c r="H7131" s="63">
        <v>57.6066</v>
      </c>
      <c r="I7131" s="63">
        <v>-0.38514199999999998</v>
      </c>
      <c r="J7131" s="63">
        <v>-0.29954120000000001</v>
      </c>
      <c r="K7131" s="63">
        <v>-0.24025440000000001</v>
      </c>
      <c r="L7131" s="63">
        <v>-0.18096760000000001</v>
      </c>
      <c r="M7131" s="63">
        <v>-9.5366800000000002E-2</v>
      </c>
      <c r="N7131" s="63">
        <v>67</v>
      </c>
      <c r="O7131" s="63">
        <v>0.1130564</v>
      </c>
      <c r="P7131" s="63">
        <v>10</v>
      </c>
      <c r="Q7131" s="63">
        <v>1.2781749580960001E-2</v>
      </c>
    </row>
    <row r="7132" spans="1:17">
      <c r="A7132" s="63" t="s">
        <v>79</v>
      </c>
      <c r="B7132" s="63" t="s">
        <v>58</v>
      </c>
      <c r="C7132" s="63" t="s">
        <v>72</v>
      </c>
      <c r="D7132" s="63">
        <v>3</v>
      </c>
      <c r="E7132" s="63">
        <v>0.83618179999999998</v>
      </c>
      <c r="F7132" s="63">
        <v>0.59808680000000003</v>
      </c>
      <c r="G7132" s="63">
        <v>-0.238095</v>
      </c>
      <c r="H7132" s="63">
        <v>56.7271</v>
      </c>
      <c r="I7132" s="63">
        <v>-0.38298260000000001</v>
      </c>
      <c r="J7132" s="63">
        <v>-0.29738179999999997</v>
      </c>
      <c r="K7132" s="63">
        <v>-0.238095</v>
      </c>
      <c r="L7132" s="63">
        <v>-0.1788082</v>
      </c>
      <c r="M7132" s="63">
        <v>-9.3207399999999996E-2</v>
      </c>
      <c r="N7132" s="63">
        <v>67</v>
      </c>
      <c r="O7132" s="63">
        <v>0.1130564</v>
      </c>
      <c r="P7132" s="63">
        <v>10</v>
      </c>
      <c r="Q7132" s="63">
        <v>1.2781749580960001E-2</v>
      </c>
    </row>
    <row r="7133" spans="1:17">
      <c r="A7133" s="63" t="s">
        <v>79</v>
      </c>
      <c r="B7133" s="63" t="s">
        <v>58</v>
      </c>
      <c r="C7133" s="63" t="s">
        <v>72</v>
      </c>
      <c r="D7133" s="63">
        <v>4</v>
      </c>
      <c r="E7133" s="63">
        <v>0.83945499999999995</v>
      </c>
      <c r="F7133" s="63">
        <v>0.62543020000000005</v>
      </c>
      <c r="G7133" s="63">
        <v>-0.21402479999999999</v>
      </c>
      <c r="H7133" s="63">
        <v>55.900500000000001</v>
      </c>
      <c r="I7133" s="63">
        <v>-0.35891240000000002</v>
      </c>
      <c r="J7133" s="63">
        <v>-0.27331159999999999</v>
      </c>
      <c r="K7133" s="63">
        <v>-0.21402479999999999</v>
      </c>
      <c r="L7133" s="63">
        <v>-0.15473790000000001</v>
      </c>
      <c r="M7133" s="63">
        <v>-6.9137199999999996E-2</v>
      </c>
      <c r="N7133" s="63">
        <v>67</v>
      </c>
      <c r="O7133" s="63">
        <v>0.1130564</v>
      </c>
      <c r="P7133" s="63">
        <v>10</v>
      </c>
      <c r="Q7133" s="63">
        <v>1.2781749580960001E-2</v>
      </c>
    </row>
    <row r="7134" spans="1:17">
      <c r="A7134" s="63" t="s">
        <v>79</v>
      </c>
      <c r="B7134" s="63" t="s">
        <v>58</v>
      </c>
      <c r="C7134" s="63" t="s">
        <v>72</v>
      </c>
      <c r="D7134" s="63">
        <v>5</v>
      </c>
      <c r="E7134" s="63">
        <v>0.86210980000000004</v>
      </c>
      <c r="F7134" s="63">
        <v>0.6470129</v>
      </c>
      <c r="G7134" s="63">
        <v>-0.21509700000000001</v>
      </c>
      <c r="H7134" s="63">
        <v>55.143599999999999</v>
      </c>
      <c r="I7134" s="63">
        <v>-0.35998449999999999</v>
      </c>
      <c r="J7134" s="63">
        <v>-0.27438380000000001</v>
      </c>
      <c r="K7134" s="63">
        <v>-0.21509700000000001</v>
      </c>
      <c r="L7134" s="63">
        <v>-0.15581010000000001</v>
      </c>
      <c r="M7134" s="63">
        <v>-7.0209400000000005E-2</v>
      </c>
      <c r="N7134" s="63">
        <v>67</v>
      </c>
      <c r="O7134" s="63">
        <v>0.1130564</v>
      </c>
      <c r="P7134" s="63">
        <v>10</v>
      </c>
      <c r="Q7134" s="63">
        <v>1.2781749580960001E-2</v>
      </c>
    </row>
    <row r="7135" spans="1:17">
      <c r="A7135" s="63" t="s">
        <v>79</v>
      </c>
      <c r="B7135" s="63" t="s">
        <v>58</v>
      </c>
      <c r="C7135" s="63" t="s">
        <v>72</v>
      </c>
      <c r="D7135" s="63">
        <v>6</v>
      </c>
      <c r="E7135" s="63">
        <v>0.9739563</v>
      </c>
      <c r="F7135" s="63">
        <v>0.70699820000000002</v>
      </c>
      <c r="G7135" s="63">
        <v>-0.26695819999999998</v>
      </c>
      <c r="H7135" s="63">
        <v>54.692300000000003</v>
      </c>
      <c r="I7135" s="63">
        <v>-0.41184579999999998</v>
      </c>
      <c r="J7135" s="63">
        <v>-0.32624500000000001</v>
      </c>
      <c r="K7135" s="63">
        <v>-0.26695819999999998</v>
      </c>
      <c r="L7135" s="63">
        <v>-0.2076713</v>
      </c>
      <c r="M7135" s="63">
        <v>-0.1220706</v>
      </c>
      <c r="N7135" s="63">
        <v>67</v>
      </c>
      <c r="O7135" s="63">
        <v>0.1130564</v>
      </c>
      <c r="P7135" s="63">
        <v>10</v>
      </c>
      <c r="Q7135" s="63">
        <v>1.2781749580960001E-2</v>
      </c>
    </row>
    <row r="7136" spans="1:17">
      <c r="A7136" s="63" t="s">
        <v>79</v>
      </c>
      <c r="B7136" s="63" t="s">
        <v>58</v>
      </c>
      <c r="C7136" s="63" t="s">
        <v>72</v>
      </c>
      <c r="D7136" s="63">
        <v>7</v>
      </c>
      <c r="E7136" s="63">
        <v>1.250129</v>
      </c>
      <c r="F7136" s="63">
        <v>0.97752830000000002</v>
      </c>
      <c r="G7136" s="63">
        <v>-0.27260089999999998</v>
      </c>
      <c r="H7136" s="63">
        <v>54.4574</v>
      </c>
      <c r="I7136" s="63">
        <v>-0.41748849999999998</v>
      </c>
      <c r="J7136" s="63">
        <v>-0.33188770000000001</v>
      </c>
      <c r="K7136" s="63">
        <v>-0.27260089999999998</v>
      </c>
      <c r="L7136" s="63">
        <v>-0.21331410000000001</v>
      </c>
      <c r="M7136" s="63">
        <v>-0.1277133</v>
      </c>
      <c r="N7136" s="63">
        <v>67</v>
      </c>
      <c r="O7136" s="63">
        <v>0.1130564</v>
      </c>
      <c r="P7136" s="63">
        <v>10</v>
      </c>
      <c r="Q7136" s="63">
        <v>1.2781749580960001E-2</v>
      </c>
    </row>
    <row r="7137" spans="1:17">
      <c r="A7137" s="63" t="s">
        <v>79</v>
      </c>
      <c r="B7137" s="63" t="s">
        <v>58</v>
      </c>
      <c r="C7137" s="63" t="s">
        <v>72</v>
      </c>
      <c r="D7137" s="63">
        <v>8</v>
      </c>
      <c r="E7137" s="63">
        <v>1.4404090000000001</v>
      </c>
      <c r="F7137" s="63">
        <v>1.2129700000000001</v>
      </c>
      <c r="G7137" s="63">
        <v>-0.22743959999999999</v>
      </c>
      <c r="H7137" s="63">
        <v>54.609499999999997</v>
      </c>
      <c r="I7137" s="63">
        <v>-0.37232720000000002</v>
      </c>
      <c r="J7137" s="63">
        <v>-0.2867265</v>
      </c>
      <c r="K7137" s="63">
        <v>-0.22743959999999999</v>
      </c>
      <c r="L7137" s="63">
        <v>-0.16815279999999999</v>
      </c>
      <c r="M7137" s="63">
        <v>-8.2552E-2</v>
      </c>
      <c r="N7137" s="63">
        <v>67</v>
      </c>
      <c r="O7137" s="63">
        <v>0.1130564</v>
      </c>
      <c r="P7137" s="63">
        <v>10</v>
      </c>
      <c r="Q7137" s="63">
        <v>1.2781749580960001E-2</v>
      </c>
    </row>
    <row r="7138" spans="1:17">
      <c r="A7138" s="63" t="s">
        <v>79</v>
      </c>
      <c r="B7138" s="63" t="s">
        <v>58</v>
      </c>
      <c r="C7138" s="63" t="s">
        <v>72</v>
      </c>
      <c r="D7138" s="63">
        <v>9</v>
      </c>
      <c r="E7138" s="63">
        <v>1.3704769999999999</v>
      </c>
      <c r="F7138" s="63">
        <v>1.258237</v>
      </c>
      <c r="G7138" s="63">
        <v>-0.11223959999999999</v>
      </c>
      <c r="H7138" s="63">
        <v>57.083500000000001</v>
      </c>
      <c r="I7138" s="63">
        <v>-0.2571272</v>
      </c>
      <c r="J7138" s="63">
        <v>-0.1715264</v>
      </c>
      <c r="K7138" s="63">
        <v>-0.11223959999999999</v>
      </c>
      <c r="L7138" s="63">
        <v>-5.2952800000000001E-2</v>
      </c>
      <c r="M7138" s="63">
        <v>3.2648000000000003E-2</v>
      </c>
      <c r="N7138" s="63">
        <v>67</v>
      </c>
      <c r="O7138" s="63">
        <v>0.1130564</v>
      </c>
      <c r="P7138" s="63">
        <v>10</v>
      </c>
      <c r="Q7138" s="63">
        <v>1.2781749580960001E-2</v>
      </c>
    </row>
    <row r="7139" spans="1:17">
      <c r="A7139" s="63" t="s">
        <v>79</v>
      </c>
      <c r="B7139" s="63" t="s">
        <v>58</v>
      </c>
      <c r="C7139" s="63" t="s">
        <v>72</v>
      </c>
      <c r="D7139" s="63">
        <v>10</v>
      </c>
      <c r="E7139" s="63">
        <v>1.343275</v>
      </c>
      <c r="F7139" s="63">
        <v>1.229725</v>
      </c>
      <c r="G7139" s="63">
        <v>-0.11354980000000001</v>
      </c>
      <c r="H7139" s="63">
        <v>60.976199999999999</v>
      </c>
      <c r="I7139" s="63">
        <v>-0.25843739999999998</v>
      </c>
      <c r="J7139" s="63">
        <v>-0.17283670000000001</v>
      </c>
      <c r="K7139" s="63">
        <v>-0.11354980000000001</v>
      </c>
      <c r="L7139" s="63">
        <v>-5.4262999999999999E-2</v>
      </c>
      <c r="M7139" s="63">
        <v>3.1337799999999999E-2</v>
      </c>
      <c r="N7139" s="63">
        <v>67</v>
      </c>
      <c r="O7139" s="63">
        <v>0.1130564</v>
      </c>
      <c r="P7139" s="63">
        <v>10</v>
      </c>
      <c r="Q7139" s="63">
        <v>1.2781749580960001E-2</v>
      </c>
    </row>
    <row r="7140" spans="1:17">
      <c r="A7140" s="63" t="s">
        <v>79</v>
      </c>
      <c r="B7140" s="63" t="s">
        <v>58</v>
      </c>
      <c r="C7140" s="63" t="s">
        <v>72</v>
      </c>
      <c r="D7140" s="63">
        <v>11</v>
      </c>
      <c r="E7140" s="63">
        <v>1.215551</v>
      </c>
      <c r="F7140" s="63">
        <v>1.223398</v>
      </c>
      <c r="G7140" s="63">
        <v>7.8478999999999997E-3</v>
      </c>
      <c r="H7140" s="63">
        <v>64.976500000000001</v>
      </c>
      <c r="I7140" s="63">
        <v>-0.13703969999999999</v>
      </c>
      <c r="J7140" s="63">
        <v>-5.1438900000000003E-2</v>
      </c>
      <c r="K7140" s="63">
        <v>7.8478999999999997E-3</v>
      </c>
      <c r="L7140" s="63">
        <v>6.7134700000000005E-2</v>
      </c>
      <c r="M7140" s="63">
        <v>0.1527355</v>
      </c>
      <c r="N7140" s="63">
        <v>67</v>
      </c>
      <c r="O7140" s="63">
        <v>0.1130564</v>
      </c>
      <c r="P7140" s="63">
        <v>10</v>
      </c>
      <c r="Q7140" s="63">
        <v>1.2781749580960001E-2</v>
      </c>
    </row>
    <row r="7141" spans="1:17">
      <c r="A7141" s="63" t="s">
        <v>79</v>
      </c>
      <c r="B7141" s="63" t="s">
        <v>58</v>
      </c>
      <c r="C7141" s="63" t="s">
        <v>72</v>
      </c>
      <c r="D7141" s="63">
        <v>12</v>
      </c>
      <c r="E7141" s="63">
        <v>1.1098170000000001</v>
      </c>
      <c r="F7141" s="63">
        <v>1.190002</v>
      </c>
      <c r="G7141" s="63">
        <v>8.0185099999999995E-2</v>
      </c>
      <c r="H7141" s="63">
        <v>68.479699999999994</v>
      </c>
      <c r="I7141" s="63">
        <v>-6.4702499999999996E-2</v>
      </c>
      <c r="J7141" s="63">
        <v>2.0898199999999999E-2</v>
      </c>
      <c r="K7141" s="63">
        <v>8.0185099999999995E-2</v>
      </c>
      <c r="L7141" s="63">
        <v>0.13947190000000001</v>
      </c>
      <c r="M7141" s="63">
        <v>0.22507269999999999</v>
      </c>
      <c r="N7141" s="63">
        <v>67</v>
      </c>
      <c r="O7141" s="63">
        <v>0.1130564</v>
      </c>
      <c r="P7141" s="63">
        <v>10</v>
      </c>
      <c r="Q7141" s="63">
        <v>1.2781749580960001E-2</v>
      </c>
    </row>
    <row r="7142" spans="1:17">
      <c r="A7142" s="63" t="s">
        <v>79</v>
      </c>
      <c r="B7142" s="63" t="s">
        <v>58</v>
      </c>
      <c r="C7142" s="63" t="s">
        <v>72</v>
      </c>
      <c r="D7142" s="63">
        <v>13</v>
      </c>
      <c r="E7142" s="63">
        <v>0.96216469999999998</v>
      </c>
      <c r="F7142" s="63">
        <v>1.18788</v>
      </c>
      <c r="G7142" s="63">
        <v>0.2257149</v>
      </c>
      <c r="H7142" s="63">
        <v>71.656000000000006</v>
      </c>
      <c r="I7142" s="63">
        <v>8.0827300000000005E-2</v>
      </c>
      <c r="J7142" s="63">
        <v>0.16642799999999999</v>
      </c>
      <c r="K7142" s="63">
        <v>0.2257149</v>
      </c>
      <c r="L7142" s="63">
        <v>0.28500170000000002</v>
      </c>
      <c r="M7142" s="63">
        <v>0.3706025</v>
      </c>
      <c r="N7142" s="63">
        <v>67</v>
      </c>
      <c r="O7142" s="63">
        <v>0.1130564</v>
      </c>
      <c r="P7142" s="63">
        <v>10</v>
      </c>
      <c r="Q7142" s="63">
        <v>1.2781749580960001E-2</v>
      </c>
    </row>
    <row r="7143" spans="1:17">
      <c r="A7143" s="63" t="s">
        <v>79</v>
      </c>
      <c r="B7143" s="63" t="s">
        <v>58</v>
      </c>
      <c r="C7143" s="63" t="s">
        <v>72</v>
      </c>
      <c r="D7143" s="63">
        <v>14</v>
      </c>
      <c r="E7143" s="63">
        <v>0.90798619999999997</v>
      </c>
      <c r="F7143" s="63">
        <v>1.188868</v>
      </c>
      <c r="G7143" s="63">
        <v>0.28088220000000003</v>
      </c>
      <c r="H7143" s="63">
        <v>73.954499999999996</v>
      </c>
      <c r="I7143" s="63">
        <v>0.13599459999999999</v>
      </c>
      <c r="J7143" s="63">
        <v>0.2215953</v>
      </c>
      <c r="K7143" s="63">
        <v>0.28088220000000003</v>
      </c>
      <c r="L7143" s="63">
        <v>0.340169</v>
      </c>
      <c r="M7143" s="63">
        <v>0.42576979999999998</v>
      </c>
      <c r="N7143" s="63">
        <v>67</v>
      </c>
      <c r="O7143" s="63">
        <v>0.1130564</v>
      </c>
      <c r="P7143" s="63">
        <v>10</v>
      </c>
      <c r="Q7143" s="63">
        <v>1.2781749580960001E-2</v>
      </c>
    </row>
    <row r="7144" spans="1:17">
      <c r="A7144" s="63" t="s">
        <v>79</v>
      </c>
      <c r="B7144" s="63" t="s">
        <v>58</v>
      </c>
      <c r="C7144" s="63" t="s">
        <v>72</v>
      </c>
      <c r="D7144" s="63">
        <v>15</v>
      </c>
      <c r="E7144" s="63">
        <v>0.87235499999999999</v>
      </c>
      <c r="F7144" s="63">
        <v>1.170661</v>
      </c>
      <c r="G7144" s="63">
        <v>0.29830630000000002</v>
      </c>
      <c r="H7144" s="63">
        <v>75.414000000000001</v>
      </c>
      <c r="I7144" s="63">
        <v>0.15341869999999999</v>
      </c>
      <c r="J7144" s="63">
        <v>0.2390195</v>
      </c>
      <c r="K7144" s="63">
        <v>0.29830630000000002</v>
      </c>
      <c r="L7144" s="63">
        <v>0.3575931</v>
      </c>
      <c r="M7144" s="63">
        <v>0.44319389999999997</v>
      </c>
      <c r="N7144" s="63">
        <v>67</v>
      </c>
      <c r="O7144" s="63">
        <v>0.1130564</v>
      </c>
      <c r="P7144" s="63">
        <v>10</v>
      </c>
      <c r="Q7144" s="63">
        <v>1.2781749580960001E-2</v>
      </c>
    </row>
    <row r="7145" spans="1:17">
      <c r="A7145" s="63" t="s">
        <v>79</v>
      </c>
      <c r="B7145" s="63" t="s">
        <v>58</v>
      </c>
      <c r="C7145" s="63" t="s">
        <v>72</v>
      </c>
      <c r="D7145" s="63">
        <v>16</v>
      </c>
      <c r="E7145" s="63">
        <v>0.90205100000000005</v>
      </c>
      <c r="F7145" s="63">
        <v>1.1734</v>
      </c>
      <c r="G7145" s="63">
        <v>0.2713489</v>
      </c>
      <c r="H7145" s="63">
        <v>76.341899999999995</v>
      </c>
      <c r="I7145" s="63">
        <v>0.1264613</v>
      </c>
      <c r="J7145" s="63">
        <v>0.2120621</v>
      </c>
      <c r="K7145" s="63">
        <v>0.2713489</v>
      </c>
      <c r="L7145" s="63">
        <v>0.33063569999999998</v>
      </c>
      <c r="M7145" s="63">
        <v>0.41623650000000001</v>
      </c>
      <c r="N7145" s="63">
        <v>67</v>
      </c>
      <c r="O7145" s="63">
        <v>0.1130564</v>
      </c>
      <c r="P7145" s="63">
        <v>10</v>
      </c>
      <c r="Q7145" s="63">
        <v>1.2781749580960001E-2</v>
      </c>
    </row>
    <row r="7146" spans="1:17">
      <c r="A7146" s="63" t="s">
        <v>79</v>
      </c>
      <c r="B7146" s="63" t="s">
        <v>58</v>
      </c>
      <c r="C7146" s="63" t="s">
        <v>72</v>
      </c>
      <c r="D7146" s="63">
        <v>17</v>
      </c>
      <c r="E7146" s="63">
        <v>0.99783679999999997</v>
      </c>
      <c r="F7146" s="63">
        <v>1.2225250000000001</v>
      </c>
      <c r="G7146" s="63">
        <v>0.22468859999999999</v>
      </c>
      <c r="H7146" s="63">
        <v>76.108000000000004</v>
      </c>
      <c r="I7146" s="63">
        <v>7.98011E-2</v>
      </c>
      <c r="J7146" s="63">
        <v>0.16540179999999999</v>
      </c>
      <c r="K7146" s="63">
        <v>0.22468859999999999</v>
      </c>
      <c r="L7146" s="63">
        <v>0.28397549999999999</v>
      </c>
      <c r="M7146" s="63">
        <v>0.36957620000000002</v>
      </c>
      <c r="N7146" s="63">
        <v>67</v>
      </c>
      <c r="O7146" s="63">
        <v>0.1130564</v>
      </c>
      <c r="P7146" s="63">
        <v>10</v>
      </c>
      <c r="Q7146" s="63">
        <v>1.2781749580960001E-2</v>
      </c>
    </row>
    <row r="7147" spans="1:17">
      <c r="A7147" s="63" t="s">
        <v>79</v>
      </c>
      <c r="B7147" s="63" t="s">
        <v>58</v>
      </c>
      <c r="C7147" s="63" t="s">
        <v>72</v>
      </c>
      <c r="D7147" s="63">
        <v>18</v>
      </c>
      <c r="E7147" s="63">
        <v>1.1790499999999999</v>
      </c>
      <c r="F7147" s="63">
        <v>1.318543</v>
      </c>
      <c r="G7147" s="63">
        <v>0.1394929</v>
      </c>
      <c r="H7147" s="63">
        <v>74.651399999999995</v>
      </c>
      <c r="I7147" s="63">
        <v>-5.3946999999999997E-3</v>
      </c>
      <c r="J7147" s="63">
        <v>8.0206E-2</v>
      </c>
      <c r="K7147" s="63">
        <v>0.1394929</v>
      </c>
      <c r="L7147" s="63">
        <v>0.1987797</v>
      </c>
      <c r="M7147" s="63">
        <v>0.28438049999999998</v>
      </c>
      <c r="N7147" s="63">
        <v>67</v>
      </c>
      <c r="O7147" s="63">
        <v>0.1130564</v>
      </c>
      <c r="P7147" s="63">
        <v>10</v>
      </c>
      <c r="Q7147" s="63">
        <v>1.2781749580960001E-2</v>
      </c>
    </row>
    <row r="7148" spans="1:17">
      <c r="A7148" s="63" t="s">
        <v>79</v>
      </c>
      <c r="B7148" s="63" t="s">
        <v>58</v>
      </c>
      <c r="C7148" s="63" t="s">
        <v>72</v>
      </c>
      <c r="D7148" s="63">
        <v>19</v>
      </c>
      <c r="E7148" s="63">
        <v>1.4299710000000001</v>
      </c>
      <c r="F7148" s="63">
        <v>1.3775230000000001</v>
      </c>
      <c r="G7148" s="63">
        <v>-5.2447599999999997E-2</v>
      </c>
      <c r="H7148" s="63">
        <v>71.5625</v>
      </c>
      <c r="I7148" s="63">
        <v>-0.19733519999999999</v>
      </c>
      <c r="J7148" s="63">
        <v>-0.1117344</v>
      </c>
      <c r="K7148" s="63">
        <v>-5.2447599999999997E-2</v>
      </c>
      <c r="L7148" s="63">
        <v>6.8393000000000004E-3</v>
      </c>
      <c r="M7148" s="63">
        <v>9.2439999999999994E-2</v>
      </c>
      <c r="N7148" s="63">
        <v>67</v>
      </c>
      <c r="O7148" s="63">
        <v>0.1130564</v>
      </c>
      <c r="P7148" s="63">
        <v>10</v>
      </c>
      <c r="Q7148" s="63">
        <v>1.2781749580960001E-2</v>
      </c>
    </row>
    <row r="7149" spans="1:17">
      <c r="A7149" s="63" t="s">
        <v>79</v>
      </c>
      <c r="B7149" s="63" t="s">
        <v>58</v>
      </c>
      <c r="C7149" s="63" t="s">
        <v>72</v>
      </c>
      <c r="D7149" s="63">
        <v>20</v>
      </c>
      <c r="E7149" s="63">
        <v>1.52986</v>
      </c>
      <c r="F7149" s="63">
        <v>1.4041680000000001</v>
      </c>
      <c r="G7149" s="63">
        <v>-0.12569259999999999</v>
      </c>
      <c r="H7149" s="63">
        <v>68.412599999999998</v>
      </c>
      <c r="I7149" s="63">
        <v>-0.27058019999999999</v>
      </c>
      <c r="J7149" s="63">
        <v>-0.18497939999999999</v>
      </c>
      <c r="K7149" s="63">
        <v>-0.12569259999999999</v>
      </c>
      <c r="L7149" s="63">
        <v>-6.6405800000000001E-2</v>
      </c>
      <c r="M7149" s="63">
        <v>1.9195E-2</v>
      </c>
      <c r="N7149" s="63">
        <v>67</v>
      </c>
      <c r="O7149" s="63">
        <v>0.1130564</v>
      </c>
      <c r="P7149" s="63">
        <v>10</v>
      </c>
      <c r="Q7149" s="63">
        <v>1.2781749580960001E-2</v>
      </c>
    </row>
    <row r="7150" spans="1:17">
      <c r="A7150" s="63" t="s">
        <v>79</v>
      </c>
      <c r="B7150" s="63" t="s">
        <v>58</v>
      </c>
      <c r="C7150" s="63" t="s">
        <v>72</v>
      </c>
      <c r="D7150" s="63">
        <v>21</v>
      </c>
      <c r="E7150" s="63">
        <v>1.578956</v>
      </c>
      <c r="F7150" s="63">
        <v>1.3989879999999999</v>
      </c>
      <c r="G7150" s="63">
        <v>-0.1799675</v>
      </c>
      <c r="H7150" s="63">
        <v>65.973699999999994</v>
      </c>
      <c r="I7150" s="63">
        <v>-0.32485510000000001</v>
      </c>
      <c r="J7150" s="63">
        <v>-0.23925440000000001</v>
      </c>
      <c r="K7150" s="63">
        <v>-0.1799675</v>
      </c>
      <c r="L7150" s="63">
        <v>-0.1206807</v>
      </c>
      <c r="M7150" s="63">
        <v>-3.5079899999999997E-2</v>
      </c>
      <c r="N7150" s="63">
        <v>67</v>
      </c>
      <c r="O7150" s="63">
        <v>0.1130564</v>
      </c>
      <c r="P7150" s="63">
        <v>10</v>
      </c>
      <c r="Q7150" s="63">
        <v>1.2781749580960001E-2</v>
      </c>
    </row>
    <row r="7151" spans="1:17">
      <c r="A7151" s="63" t="s">
        <v>79</v>
      </c>
      <c r="B7151" s="63" t="s">
        <v>58</v>
      </c>
      <c r="C7151" s="63" t="s">
        <v>72</v>
      </c>
      <c r="D7151" s="63">
        <v>22</v>
      </c>
      <c r="E7151" s="63">
        <v>1.5097020000000001</v>
      </c>
      <c r="F7151" s="63">
        <v>1.2871729999999999</v>
      </c>
      <c r="G7151" s="63">
        <v>-0.22252920000000001</v>
      </c>
      <c r="H7151" s="63">
        <v>63.8643</v>
      </c>
      <c r="I7151" s="63">
        <v>-0.36741679999999999</v>
      </c>
      <c r="J7151" s="63">
        <v>-0.28181600000000001</v>
      </c>
      <c r="K7151" s="63">
        <v>-0.22252920000000001</v>
      </c>
      <c r="L7151" s="63">
        <v>-0.16324230000000001</v>
      </c>
      <c r="M7151" s="63">
        <v>-7.7641600000000005E-2</v>
      </c>
      <c r="N7151" s="63">
        <v>67</v>
      </c>
      <c r="O7151" s="63">
        <v>0.1130564</v>
      </c>
      <c r="P7151" s="63">
        <v>10</v>
      </c>
      <c r="Q7151" s="63">
        <v>1.2781749580960001E-2</v>
      </c>
    </row>
    <row r="7152" spans="1:17">
      <c r="A7152" s="63" t="s">
        <v>79</v>
      </c>
      <c r="B7152" s="63" t="s">
        <v>58</v>
      </c>
      <c r="C7152" s="63" t="s">
        <v>72</v>
      </c>
      <c r="D7152" s="63">
        <v>23</v>
      </c>
      <c r="E7152" s="63">
        <v>1.313104</v>
      </c>
      <c r="F7152" s="63">
        <v>1.0898829999999999</v>
      </c>
      <c r="G7152" s="63">
        <v>-0.22322110000000001</v>
      </c>
      <c r="H7152" s="63">
        <v>61.837200000000003</v>
      </c>
      <c r="I7152" s="63">
        <v>-0.36810870000000001</v>
      </c>
      <c r="J7152" s="63">
        <v>-0.28250789999999998</v>
      </c>
      <c r="K7152" s="63">
        <v>-0.22322110000000001</v>
      </c>
      <c r="L7152" s="63">
        <v>-0.1639342</v>
      </c>
      <c r="M7152" s="63">
        <v>-7.83335E-2</v>
      </c>
      <c r="N7152" s="63">
        <v>67</v>
      </c>
      <c r="O7152" s="63">
        <v>0.1130564</v>
      </c>
      <c r="P7152" s="63">
        <v>10</v>
      </c>
      <c r="Q7152" s="63">
        <v>1.2781749580960001E-2</v>
      </c>
    </row>
    <row r="7153" spans="1:17">
      <c r="A7153" s="63" t="s">
        <v>79</v>
      </c>
      <c r="B7153" s="63" t="s">
        <v>58</v>
      </c>
      <c r="C7153" s="63" t="s">
        <v>72</v>
      </c>
      <c r="D7153" s="63">
        <v>24</v>
      </c>
      <c r="E7153" s="63">
        <v>1.07836</v>
      </c>
      <c r="F7153" s="63">
        <v>0.84888739999999996</v>
      </c>
      <c r="G7153" s="63">
        <v>-0.22947290000000001</v>
      </c>
      <c r="H7153" s="63">
        <v>60.206499999999998</v>
      </c>
      <c r="I7153" s="63">
        <v>-0.37436049999999998</v>
      </c>
      <c r="J7153" s="63">
        <v>-0.28875970000000001</v>
      </c>
      <c r="K7153" s="63">
        <v>-0.22947290000000001</v>
      </c>
      <c r="L7153" s="63">
        <v>-0.170186</v>
      </c>
      <c r="M7153" s="63">
        <v>-8.4585300000000002E-2</v>
      </c>
      <c r="N7153" s="63">
        <v>67</v>
      </c>
      <c r="O7153" s="63">
        <v>0.1130564</v>
      </c>
      <c r="P7153" s="63">
        <v>10</v>
      </c>
      <c r="Q7153" s="63">
        <v>1.2781749580960001E-2</v>
      </c>
    </row>
    <row r="7154" spans="1:17">
      <c r="A7154" s="63" t="s">
        <v>79</v>
      </c>
      <c r="B7154" s="63" t="s">
        <v>58</v>
      </c>
      <c r="C7154" s="63" t="s">
        <v>73</v>
      </c>
      <c r="D7154" s="63">
        <v>1</v>
      </c>
      <c r="E7154" s="63">
        <v>0.96341100000000002</v>
      </c>
      <c r="F7154" s="63">
        <v>0.81850730000000005</v>
      </c>
      <c r="G7154" s="63">
        <v>-0.1449037</v>
      </c>
      <c r="H7154" s="63">
        <v>49.747700000000002</v>
      </c>
      <c r="I7154" s="63">
        <v>-0.28979129999999997</v>
      </c>
      <c r="J7154" s="63">
        <v>-0.2041906</v>
      </c>
      <c r="K7154" s="63">
        <v>-0.1449037</v>
      </c>
      <c r="L7154" s="63">
        <v>-8.5616899999999996E-2</v>
      </c>
      <c r="M7154" s="63">
        <v>-1.6099999999999998E-5</v>
      </c>
      <c r="N7154" s="63">
        <v>67</v>
      </c>
      <c r="O7154" s="63">
        <v>0.1130564</v>
      </c>
      <c r="P7154" s="63">
        <v>11</v>
      </c>
      <c r="Q7154" s="63">
        <v>1.2781749580960001E-2</v>
      </c>
    </row>
    <row r="7155" spans="1:17">
      <c r="A7155" s="63" t="s">
        <v>79</v>
      </c>
      <c r="B7155" s="63" t="s">
        <v>58</v>
      </c>
      <c r="C7155" s="63" t="s">
        <v>73</v>
      </c>
      <c r="D7155" s="63">
        <v>2</v>
      </c>
      <c r="E7155" s="63">
        <v>0.89775870000000002</v>
      </c>
      <c r="F7155" s="63">
        <v>0.73694289999999996</v>
      </c>
      <c r="G7155" s="63">
        <v>-0.16081580000000001</v>
      </c>
      <c r="H7155" s="63">
        <v>48.822000000000003</v>
      </c>
      <c r="I7155" s="63">
        <v>-0.30570340000000001</v>
      </c>
      <c r="J7155" s="63">
        <v>-0.22010270000000001</v>
      </c>
      <c r="K7155" s="63">
        <v>-0.16081580000000001</v>
      </c>
      <c r="L7155" s="63">
        <v>-0.10152899999999999</v>
      </c>
      <c r="M7155" s="63">
        <v>-1.59282E-2</v>
      </c>
      <c r="N7155" s="63">
        <v>67</v>
      </c>
      <c r="O7155" s="63">
        <v>0.1130564</v>
      </c>
      <c r="P7155" s="63">
        <v>11</v>
      </c>
      <c r="Q7155" s="63">
        <v>1.2781749580960001E-2</v>
      </c>
    </row>
    <row r="7156" spans="1:17">
      <c r="A7156" s="63" t="s">
        <v>79</v>
      </c>
      <c r="B7156" s="63" t="s">
        <v>58</v>
      </c>
      <c r="C7156" s="63" t="s">
        <v>73</v>
      </c>
      <c r="D7156" s="63">
        <v>3</v>
      </c>
      <c r="E7156" s="63">
        <v>0.88351659999999999</v>
      </c>
      <c r="F7156" s="63">
        <v>0.72712019999999999</v>
      </c>
      <c r="G7156" s="63">
        <v>-0.15639639999999999</v>
      </c>
      <c r="H7156" s="63">
        <v>47.995399999999997</v>
      </c>
      <c r="I7156" s="63">
        <v>-0.301284</v>
      </c>
      <c r="J7156" s="63">
        <v>-0.21568329999999999</v>
      </c>
      <c r="K7156" s="63">
        <v>-0.15639639999999999</v>
      </c>
      <c r="L7156" s="63">
        <v>-9.7109600000000004E-2</v>
      </c>
      <c r="M7156" s="63">
        <v>-1.1508900000000001E-2</v>
      </c>
      <c r="N7156" s="63">
        <v>67</v>
      </c>
      <c r="O7156" s="63">
        <v>0.1130564</v>
      </c>
      <c r="P7156" s="63">
        <v>11</v>
      </c>
      <c r="Q7156" s="63">
        <v>1.2781749580960001E-2</v>
      </c>
    </row>
    <row r="7157" spans="1:17">
      <c r="A7157" s="63" t="s">
        <v>79</v>
      </c>
      <c r="B7157" s="63" t="s">
        <v>58</v>
      </c>
      <c r="C7157" s="63" t="s">
        <v>73</v>
      </c>
      <c r="D7157" s="63">
        <v>4</v>
      </c>
      <c r="E7157" s="63">
        <v>0.92614569999999996</v>
      </c>
      <c r="F7157" s="63">
        <v>0.76829550000000002</v>
      </c>
      <c r="G7157" s="63">
        <v>-0.1578503</v>
      </c>
      <c r="H7157" s="63">
        <v>47.494</v>
      </c>
      <c r="I7157" s="63">
        <v>-0.3027379</v>
      </c>
      <c r="J7157" s="63">
        <v>-0.2171371</v>
      </c>
      <c r="K7157" s="63">
        <v>-0.1578503</v>
      </c>
      <c r="L7157" s="63">
        <v>-9.8563399999999995E-2</v>
      </c>
      <c r="M7157" s="63">
        <v>-1.2962700000000001E-2</v>
      </c>
      <c r="N7157" s="63">
        <v>67</v>
      </c>
      <c r="O7157" s="63">
        <v>0.1130564</v>
      </c>
      <c r="P7157" s="63">
        <v>11</v>
      </c>
      <c r="Q7157" s="63">
        <v>1.2781749580960001E-2</v>
      </c>
    </row>
    <row r="7158" spans="1:17">
      <c r="A7158" s="63" t="s">
        <v>79</v>
      </c>
      <c r="B7158" s="63" t="s">
        <v>58</v>
      </c>
      <c r="C7158" s="63" t="s">
        <v>73</v>
      </c>
      <c r="D7158" s="63">
        <v>5</v>
      </c>
      <c r="E7158" s="63">
        <v>0.9635184</v>
      </c>
      <c r="F7158" s="63">
        <v>0.80642559999999996</v>
      </c>
      <c r="G7158" s="63">
        <v>-0.1570928</v>
      </c>
      <c r="H7158" s="63">
        <v>46.691499999999998</v>
      </c>
      <c r="I7158" s="63">
        <v>-0.30198039999999998</v>
      </c>
      <c r="J7158" s="63">
        <v>-0.21637960000000001</v>
      </c>
      <c r="K7158" s="63">
        <v>-0.1570928</v>
      </c>
      <c r="L7158" s="63">
        <v>-9.7806000000000004E-2</v>
      </c>
      <c r="M7158" s="63">
        <v>-1.2205199999999999E-2</v>
      </c>
      <c r="N7158" s="63">
        <v>67</v>
      </c>
      <c r="O7158" s="63">
        <v>0.1130564</v>
      </c>
      <c r="P7158" s="63">
        <v>11</v>
      </c>
      <c r="Q7158" s="63">
        <v>1.2781749580960001E-2</v>
      </c>
    </row>
    <row r="7159" spans="1:17">
      <c r="A7159" s="63" t="s">
        <v>79</v>
      </c>
      <c r="B7159" s="63" t="s">
        <v>58</v>
      </c>
      <c r="C7159" s="63" t="s">
        <v>73</v>
      </c>
      <c r="D7159" s="63">
        <v>6</v>
      </c>
      <c r="E7159" s="63">
        <v>1.1261380000000001</v>
      </c>
      <c r="F7159" s="63">
        <v>0.89090020000000003</v>
      </c>
      <c r="G7159" s="63">
        <v>-0.2352378</v>
      </c>
      <c r="H7159" s="63">
        <v>46.148899999999998</v>
      </c>
      <c r="I7159" s="63">
        <v>-0.3801254</v>
      </c>
      <c r="J7159" s="63">
        <v>-0.29452460000000003</v>
      </c>
      <c r="K7159" s="63">
        <v>-0.2352378</v>
      </c>
      <c r="L7159" s="63">
        <v>-0.17595089999999999</v>
      </c>
      <c r="M7159" s="63">
        <v>-9.0350200000000006E-2</v>
      </c>
      <c r="N7159" s="63">
        <v>67</v>
      </c>
      <c r="O7159" s="63">
        <v>0.1130564</v>
      </c>
      <c r="P7159" s="63">
        <v>11</v>
      </c>
      <c r="Q7159" s="63">
        <v>1.2781749580960001E-2</v>
      </c>
    </row>
    <row r="7160" spans="1:17">
      <c r="A7160" s="63" t="s">
        <v>79</v>
      </c>
      <c r="B7160" s="63" t="s">
        <v>58</v>
      </c>
      <c r="C7160" s="63" t="s">
        <v>73</v>
      </c>
      <c r="D7160" s="63">
        <v>7</v>
      </c>
      <c r="E7160" s="63">
        <v>1.454108</v>
      </c>
      <c r="F7160" s="63">
        <v>1.2549319999999999</v>
      </c>
      <c r="G7160" s="63">
        <v>-0.19917679999999999</v>
      </c>
      <c r="H7160" s="63">
        <v>46.151000000000003</v>
      </c>
      <c r="I7160" s="63">
        <v>-0.34406439999999999</v>
      </c>
      <c r="J7160" s="63">
        <v>-0.25846360000000002</v>
      </c>
      <c r="K7160" s="63">
        <v>-0.19917679999999999</v>
      </c>
      <c r="L7160" s="63">
        <v>-0.13988999999999999</v>
      </c>
      <c r="M7160" s="63">
        <v>-5.4289200000000003E-2</v>
      </c>
      <c r="N7160" s="63">
        <v>67</v>
      </c>
      <c r="O7160" s="63">
        <v>0.1130564</v>
      </c>
      <c r="P7160" s="63">
        <v>11</v>
      </c>
      <c r="Q7160" s="63">
        <v>1.2781749580960001E-2</v>
      </c>
    </row>
    <row r="7161" spans="1:17">
      <c r="A7161" s="63" t="s">
        <v>79</v>
      </c>
      <c r="B7161" s="63" t="s">
        <v>58</v>
      </c>
      <c r="C7161" s="63" t="s">
        <v>73</v>
      </c>
      <c r="D7161" s="63">
        <v>8</v>
      </c>
      <c r="E7161" s="63">
        <v>1.6387940000000001</v>
      </c>
      <c r="F7161" s="63">
        <v>1.5548420000000001</v>
      </c>
      <c r="G7161" s="63">
        <v>-8.3951799999999993E-2</v>
      </c>
      <c r="H7161" s="63">
        <v>47.4542</v>
      </c>
      <c r="I7161" s="63">
        <v>-0.2288394</v>
      </c>
      <c r="J7161" s="63">
        <v>-0.1432387</v>
      </c>
      <c r="K7161" s="63">
        <v>-8.3951799999999993E-2</v>
      </c>
      <c r="L7161" s="63">
        <v>-2.4664999999999999E-2</v>
      </c>
      <c r="M7161" s="63">
        <v>6.0935799999999998E-2</v>
      </c>
      <c r="N7161" s="63">
        <v>67</v>
      </c>
      <c r="O7161" s="63">
        <v>0.1130564</v>
      </c>
      <c r="P7161" s="63">
        <v>11</v>
      </c>
      <c r="Q7161" s="63">
        <v>1.2781749580960001E-2</v>
      </c>
    </row>
    <row r="7162" spans="1:17">
      <c r="A7162" s="63" t="s">
        <v>79</v>
      </c>
      <c r="B7162" s="63" t="s">
        <v>58</v>
      </c>
      <c r="C7162" s="63" t="s">
        <v>73</v>
      </c>
      <c r="D7162" s="63">
        <v>9</v>
      </c>
      <c r="E7162" s="63">
        <v>1.480259</v>
      </c>
      <c r="F7162" s="63">
        <v>1.5535920000000001</v>
      </c>
      <c r="G7162" s="63">
        <v>7.3333599999999999E-2</v>
      </c>
      <c r="H7162" s="63">
        <v>51.3795</v>
      </c>
      <c r="I7162" s="63">
        <v>-7.1554000000000006E-2</v>
      </c>
      <c r="J7162" s="63">
        <v>1.40468E-2</v>
      </c>
      <c r="K7162" s="63">
        <v>7.3333599999999999E-2</v>
      </c>
      <c r="L7162" s="63">
        <v>0.1326205</v>
      </c>
      <c r="M7162" s="63">
        <v>0.2182212</v>
      </c>
      <c r="N7162" s="63">
        <v>67</v>
      </c>
      <c r="O7162" s="63">
        <v>0.1130564</v>
      </c>
      <c r="P7162" s="63">
        <v>11</v>
      </c>
      <c r="Q7162" s="63">
        <v>1.2781749580960001E-2</v>
      </c>
    </row>
    <row r="7163" spans="1:17">
      <c r="A7163" s="63" t="s">
        <v>79</v>
      </c>
      <c r="B7163" s="63" t="s">
        <v>58</v>
      </c>
      <c r="C7163" s="63" t="s">
        <v>73</v>
      </c>
      <c r="D7163" s="63">
        <v>10</v>
      </c>
      <c r="E7163" s="63">
        <v>1.3987419999999999</v>
      </c>
      <c r="F7163" s="63">
        <v>1.4749859999999999</v>
      </c>
      <c r="G7163" s="63">
        <v>7.6243900000000003E-2</v>
      </c>
      <c r="H7163" s="63">
        <v>55.740600000000001</v>
      </c>
      <c r="I7163" s="63">
        <v>-6.8643700000000002E-2</v>
      </c>
      <c r="J7163" s="63">
        <v>1.6957E-2</v>
      </c>
      <c r="K7163" s="63">
        <v>7.6243900000000003E-2</v>
      </c>
      <c r="L7163" s="63">
        <v>0.1355307</v>
      </c>
      <c r="M7163" s="63">
        <v>0.22113150000000001</v>
      </c>
      <c r="N7163" s="63">
        <v>67</v>
      </c>
      <c r="O7163" s="63">
        <v>0.1130564</v>
      </c>
      <c r="P7163" s="63">
        <v>11</v>
      </c>
      <c r="Q7163" s="63">
        <v>1.2781749580960001E-2</v>
      </c>
    </row>
    <row r="7164" spans="1:17">
      <c r="A7164" s="63" t="s">
        <v>79</v>
      </c>
      <c r="B7164" s="63" t="s">
        <v>58</v>
      </c>
      <c r="C7164" s="63" t="s">
        <v>73</v>
      </c>
      <c r="D7164" s="63">
        <v>11</v>
      </c>
      <c r="E7164" s="63">
        <v>1.276184</v>
      </c>
      <c r="F7164" s="63">
        <v>1.4307939999999999</v>
      </c>
      <c r="G7164" s="63">
        <v>0.15461030000000001</v>
      </c>
      <c r="H7164" s="63">
        <v>59.766500000000001</v>
      </c>
      <c r="I7164" s="63">
        <v>9.7227000000000008E-3</v>
      </c>
      <c r="J7164" s="63">
        <v>9.5323400000000003E-2</v>
      </c>
      <c r="K7164" s="63">
        <v>0.15461030000000001</v>
      </c>
      <c r="L7164" s="63">
        <v>0.21389710000000001</v>
      </c>
      <c r="M7164" s="63">
        <v>0.29949789999999998</v>
      </c>
      <c r="N7164" s="63">
        <v>67</v>
      </c>
      <c r="O7164" s="63">
        <v>0.1130564</v>
      </c>
      <c r="P7164" s="63">
        <v>11</v>
      </c>
      <c r="Q7164" s="63">
        <v>1.2781749580960001E-2</v>
      </c>
    </row>
    <row r="7165" spans="1:17">
      <c r="A7165" s="63" t="s">
        <v>79</v>
      </c>
      <c r="B7165" s="63" t="s">
        <v>58</v>
      </c>
      <c r="C7165" s="63" t="s">
        <v>73</v>
      </c>
      <c r="D7165" s="63">
        <v>12</v>
      </c>
      <c r="E7165" s="63">
        <v>1.2038120000000001</v>
      </c>
      <c r="F7165" s="63">
        <v>1.339574</v>
      </c>
      <c r="G7165" s="63">
        <v>0.13576170000000001</v>
      </c>
      <c r="H7165" s="63">
        <v>62.750900000000001</v>
      </c>
      <c r="I7165" s="63">
        <v>-9.1258999999999993E-3</v>
      </c>
      <c r="J7165" s="63">
        <v>7.6474899999999998E-2</v>
      </c>
      <c r="K7165" s="63">
        <v>0.13576170000000001</v>
      </c>
      <c r="L7165" s="63">
        <v>0.19504859999999999</v>
      </c>
      <c r="M7165" s="63">
        <v>0.28064929999999999</v>
      </c>
      <c r="N7165" s="63">
        <v>67</v>
      </c>
      <c r="O7165" s="63">
        <v>0.1130564</v>
      </c>
      <c r="P7165" s="63">
        <v>11</v>
      </c>
      <c r="Q7165" s="63">
        <v>1.2781749580960001E-2</v>
      </c>
    </row>
    <row r="7166" spans="1:17">
      <c r="A7166" s="63" t="s">
        <v>79</v>
      </c>
      <c r="B7166" s="63" t="s">
        <v>58</v>
      </c>
      <c r="C7166" s="63" t="s">
        <v>73</v>
      </c>
      <c r="D7166" s="63">
        <v>13</v>
      </c>
      <c r="E7166" s="63">
        <v>1.05846</v>
      </c>
      <c r="F7166" s="63">
        <v>1.309623</v>
      </c>
      <c r="G7166" s="63">
        <v>0.25116240000000001</v>
      </c>
      <c r="H7166" s="63">
        <v>64.720699999999994</v>
      </c>
      <c r="I7166" s="63">
        <v>0.1062748</v>
      </c>
      <c r="J7166" s="63">
        <v>0.19187560000000001</v>
      </c>
      <c r="K7166" s="63">
        <v>0.25116240000000001</v>
      </c>
      <c r="L7166" s="63">
        <v>0.31044919999999998</v>
      </c>
      <c r="M7166" s="63">
        <v>0.39605000000000001</v>
      </c>
      <c r="N7166" s="63">
        <v>67</v>
      </c>
      <c r="O7166" s="63">
        <v>0.1130564</v>
      </c>
      <c r="P7166" s="63">
        <v>11</v>
      </c>
      <c r="Q7166" s="63">
        <v>1.2781749580960001E-2</v>
      </c>
    </row>
    <row r="7167" spans="1:17">
      <c r="A7167" s="63" t="s">
        <v>79</v>
      </c>
      <c r="B7167" s="63" t="s">
        <v>58</v>
      </c>
      <c r="C7167" s="63" t="s">
        <v>73</v>
      </c>
      <c r="D7167" s="63">
        <v>14</v>
      </c>
      <c r="E7167" s="63">
        <v>0.96973100000000001</v>
      </c>
      <c r="F7167" s="63">
        <v>1.2594270000000001</v>
      </c>
      <c r="G7167" s="63">
        <v>0.2896956</v>
      </c>
      <c r="H7167" s="63">
        <v>66.325900000000004</v>
      </c>
      <c r="I7167" s="63">
        <v>0.14480799999999999</v>
      </c>
      <c r="J7167" s="63">
        <v>0.2304088</v>
      </c>
      <c r="K7167" s="63">
        <v>0.2896956</v>
      </c>
      <c r="L7167" s="63">
        <v>0.34898249999999997</v>
      </c>
      <c r="M7167" s="63">
        <v>0.4345832</v>
      </c>
      <c r="N7167" s="63">
        <v>67</v>
      </c>
      <c r="O7167" s="63">
        <v>0.1130564</v>
      </c>
      <c r="P7167" s="63">
        <v>11</v>
      </c>
      <c r="Q7167" s="63">
        <v>1.2781749580960001E-2</v>
      </c>
    </row>
    <row r="7168" spans="1:17">
      <c r="A7168" s="63" t="s">
        <v>79</v>
      </c>
      <c r="B7168" s="63" t="s">
        <v>58</v>
      </c>
      <c r="C7168" s="63" t="s">
        <v>73</v>
      </c>
      <c r="D7168" s="63">
        <v>15</v>
      </c>
      <c r="E7168" s="63">
        <v>0.93395819999999996</v>
      </c>
      <c r="F7168" s="63">
        <v>1.189068</v>
      </c>
      <c r="G7168" s="63">
        <v>0.25511010000000001</v>
      </c>
      <c r="H7168" s="63">
        <v>66.793899999999994</v>
      </c>
      <c r="I7168" s="63">
        <v>0.1102225</v>
      </c>
      <c r="J7168" s="63">
        <v>0.19582330000000001</v>
      </c>
      <c r="K7168" s="63">
        <v>0.25511010000000001</v>
      </c>
      <c r="L7168" s="63">
        <v>0.31439689999999998</v>
      </c>
      <c r="M7168" s="63">
        <v>0.39999770000000001</v>
      </c>
      <c r="N7168" s="63">
        <v>67</v>
      </c>
      <c r="O7168" s="63">
        <v>0.1130564</v>
      </c>
      <c r="P7168" s="63">
        <v>11</v>
      </c>
      <c r="Q7168" s="63">
        <v>1.2781749580960001E-2</v>
      </c>
    </row>
    <row r="7169" spans="1:17">
      <c r="A7169" s="63" t="s">
        <v>79</v>
      </c>
      <c r="B7169" s="63" t="s">
        <v>58</v>
      </c>
      <c r="C7169" s="63" t="s">
        <v>73</v>
      </c>
      <c r="D7169" s="63">
        <v>16</v>
      </c>
      <c r="E7169" s="63">
        <v>0.95377339999999999</v>
      </c>
      <c r="F7169" s="63">
        <v>1.171287</v>
      </c>
      <c r="G7169" s="63">
        <v>0.21751329999999999</v>
      </c>
      <c r="H7169" s="63">
        <v>66.150000000000006</v>
      </c>
      <c r="I7169" s="63">
        <v>7.2625700000000001E-2</v>
      </c>
      <c r="J7169" s="63">
        <v>0.15822649999999999</v>
      </c>
      <c r="K7169" s="63">
        <v>0.21751329999999999</v>
      </c>
      <c r="L7169" s="63">
        <v>0.2768002</v>
      </c>
      <c r="M7169" s="63">
        <v>0.36240090000000003</v>
      </c>
      <c r="N7169" s="63">
        <v>67</v>
      </c>
      <c r="O7169" s="63">
        <v>0.1130564</v>
      </c>
      <c r="P7169" s="63">
        <v>11</v>
      </c>
      <c r="Q7169" s="63">
        <v>1.2781749580960001E-2</v>
      </c>
    </row>
    <row r="7170" spans="1:17">
      <c r="A7170" s="63" t="s">
        <v>79</v>
      </c>
      <c r="B7170" s="63" t="s">
        <v>58</v>
      </c>
      <c r="C7170" s="63" t="s">
        <v>73</v>
      </c>
      <c r="D7170" s="63">
        <v>17</v>
      </c>
      <c r="E7170" s="63">
        <v>1.0323819999999999</v>
      </c>
      <c r="F7170" s="63">
        <v>1.2181999999999999</v>
      </c>
      <c r="G7170" s="63">
        <v>0.18581739999999999</v>
      </c>
      <c r="H7170" s="63">
        <v>64.075699999999998</v>
      </c>
      <c r="I7170" s="63">
        <v>4.0929800000000002E-2</v>
      </c>
      <c r="J7170" s="63">
        <v>0.12653049999999999</v>
      </c>
      <c r="K7170" s="63">
        <v>0.18581739999999999</v>
      </c>
      <c r="L7170" s="63">
        <v>0.24510419999999999</v>
      </c>
      <c r="M7170" s="63">
        <v>0.33070500000000003</v>
      </c>
      <c r="N7170" s="63">
        <v>67</v>
      </c>
      <c r="O7170" s="63">
        <v>0.1130564</v>
      </c>
      <c r="P7170" s="63">
        <v>11</v>
      </c>
      <c r="Q7170" s="63">
        <v>1.2781749580960001E-2</v>
      </c>
    </row>
    <row r="7171" spans="1:17">
      <c r="A7171" s="63" t="s">
        <v>79</v>
      </c>
      <c r="B7171" s="63" t="s">
        <v>58</v>
      </c>
      <c r="C7171" s="63" t="s">
        <v>73</v>
      </c>
      <c r="D7171" s="63">
        <v>18</v>
      </c>
      <c r="E7171" s="63">
        <v>1.2930699999999999</v>
      </c>
      <c r="F7171" s="63">
        <v>1.3721220000000001</v>
      </c>
      <c r="G7171" s="63">
        <v>7.9052600000000001E-2</v>
      </c>
      <c r="H7171" s="63">
        <v>60.915399999999998</v>
      </c>
      <c r="I7171" s="63">
        <v>-6.5835000000000005E-2</v>
      </c>
      <c r="J7171" s="63">
        <v>1.9765700000000001E-2</v>
      </c>
      <c r="K7171" s="63">
        <v>7.9052600000000001E-2</v>
      </c>
      <c r="L7171" s="63">
        <v>0.1383394</v>
      </c>
      <c r="M7171" s="63">
        <v>0.22394020000000001</v>
      </c>
      <c r="N7171" s="63">
        <v>67</v>
      </c>
      <c r="O7171" s="63">
        <v>0.1130564</v>
      </c>
      <c r="P7171" s="63">
        <v>11</v>
      </c>
      <c r="Q7171" s="63">
        <v>1.2781749580960001E-2</v>
      </c>
    </row>
    <row r="7172" spans="1:17">
      <c r="A7172" s="63" t="s">
        <v>79</v>
      </c>
      <c r="B7172" s="63" t="s">
        <v>58</v>
      </c>
      <c r="C7172" s="63" t="s">
        <v>73</v>
      </c>
      <c r="D7172" s="63">
        <v>19</v>
      </c>
      <c r="E7172" s="63">
        <v>1.54782</v>
      </c>
      <c r="F7172" s="63">
        <v>1.483052</v>
      </c>
      <c r="G7172" s="63">
        <v>-6.4768199999999998E-2</v>
      </c>
      <c r="H7172" s="63">
        <v>58.164900000000003</v>
      </c>
      <c r="I7172" s="63">
        <v>-0.2096558</v>
      </c>
      <c r="J7172" s="63">
        <v>-0.124055</v>
      </c>
      <c r="K7172" s="63">
        <v>-6.4768199999999998E-2</v>
      </c>
      <c r="L7172" s="63">
        <v>-5.4814E-3</v>
      </c>
      <c r="M7172" s="63">
        <v>8.0119399999999993E-2</v>
      </c>
      <c r="N7172" s="63">
        <v>67</v>
      </c>
      <c r="O7172" s="63">
        <v>0.1130564</v>
      </c>
      <c r="P7172" s="63">
        <v>11</v>
      </c>
      <c r="Q7172" s="63">
        <v>1.2781749580960001E-2</v>
      </c>
    </row>
    <row r="7173" spans="1:17">
      <c r="A7173" s="63" t="s">
        <v>79</v>
      </c>
      <c r="B7173" s="63" t="s">
        <v>58</v>
      </c>
      <c r="C7173" s="63" t="s">
        <v>73</v>
      </c>
      <c r="D7173" s="63">
        <v>20</v>
      </c>
      <c r="E7173" s="63">
        <v>1.6399729999999999</v>
      </c>
      <c r="F7173" s="63">
        <v>1.524805</v>
      </c>
      <c r="G7173" s="63">
        <v>-0.1151683</v>
      </c>
      <c r="H7173" s="63">
        <v>56.078200000000002</v>
      </c>
      <c r="I7173" s="63">
        <v>-0.26005590000000001</v>
      </c>
      <c r="J7173" s="63">
        <v>-0.1744552</v>
      </c>
      <c r="K7173" s="63">
        <v>-0.1151683</v>
      </c>
      <c r="L7173" s="63">
        <v>-5.5881500000000001E-2</v>
      </c>
      <c r="M7173" s="63">
        <v>2.9719300000000001E-2</v>
      </c>
      <c r="N7173" s="63">
        <v>67</v>
      </c>
      <c r="O7173" s="63">
        <v>0.1130564</v>
      </c>
      <c r="P7173" s="63">
        <v>11</v>
      </c>
      <c r="Q7173" s="63">
        <v>1.2781749580960001E-2</v>
      </c>
    </row>
    <row r="7174" spans="1:17">
      <c r="A7174" s="63" t="s">
        <v>79</v>
      </c>
      <c r="B7174" s="63" t="s">
        <v>58</v>
      </c>
      <c r="C7174" s="63" t="s">
        <v>73</v>
      </c>
      <c r="D7174" s="63">
        <v>21</v>
      </c>
      <c r="E7174" s="63">
        <v>1.6726030000000001</v>
      </c>
      <c r="F7174" s="63">
        <v>1.5247440000000001</v>
      </c>
      <c r="G7174" s="63">
        <v>-0.14785870000000001</v>
      </c>
      <c r="H7174" s="63">
        <v>54.133600000000001</v>
      </c>
      <c r="I7174" s="63">
        <v>-0.29274630000000001</v>
      </c>
      <c r="J7174" s="63">
        <v>-0.20714560000000001</v>
      </c>
      <c r="K7174" s="63">
        <v>-0.14785870000000001</v>
      </c>
      <c r="L7174" s="63">
        <v>-8.8571899999999995E-2</v>
      </c>
      <c r="M7174" s="63">
        <v>-2.9711E-3</v>
      </c>
      <c r="N7174" s="63">
        <v>67</v>
      </c>
      <c r="O7174" s="63">
        <v>0.1130564</v>
      </c>
      <c r="P7174" s="63">
        <v>11</v>
      </c>
      <c r="Q7174" s="63">
        <v>1.2781749580960001E-2</v>
      </c>
    </row>
    <row r="7175" spans="1:17">
      <c r="A7175" s="63" t="s">
        <v>79</v>
      </c>
      <c r="B7175" s="63" t="s">
        <v>58</v>
      </c>
      <c r="C7175" s="63" t="s">
        <v>73</v>
      </c>
      <c r="D7175" s="63">
        <v>22</v>
      </c>
      <c r="E7175" s="63">
        <v>1.5515909999999999</v>
      </c>
      <c r="F7175" s="63">
        <v>1.403305</v>
      </c>
      <c r="G7175" s="63">
        <v>-0.14828649999999999</v>
      </c>
      <c r="H7175" s="63">
        <v>52.7804</v>
      </c>
      <c r="I7175" s="63">
        <v>-0.29317409999999999</v>
      </c>
      <c r="J7175" s="63">
        <v>-0.20757329999999999</v>
      </c>
      <c r="K7175" s="63">
        <v>-0.14828649999999999</v>
      </c>
      <c r="L7175" s="63">
        <v>-8.8999599999999998E-2</v>
      </c>
      <c r="M7175" s="63">
        <v>-3.3988999999999998E-3</v>
      </c>
      <c r="N7175" s="63">
        <v>67</v>
      </c>
      <c r="O7175" s="63">
        <v>0.1130564</v>
      </c>
      <c r="P7175" s="63">
        <v>11</v>
      </c>
      <c r="Q7175" s="63">
        <v>1.2781749580960001E-2</v>
      </c>
    </row>
    <row r="7176" spans="1:17">
      <c r="A7176" s="63" t="s">
        <v>79</v>
      </c>
      <c r="B7176" s="63" t="s">
        <v>58</v>
      </c>
      <c r="C7176" s="63" t="s">
        <v>73</v>
      </c>
      <c r="D7176" s="63">
        <v>23</v>
      </c>
      <c r="E7176" s="63">
        <v>1.343386</v>
      </c>
      <c r="F7176" s="63">
        <v>1.2032080000000001</v>
      </c>
      <c r="G7176" s="63">
        <v>-0.14017840000000001</v>
      </c>
      <c r="H7176" s="63">
        <v>51.241599999999998</v>
      </c>
      <c r="I7176" s="63">
        <v>-0.28506599999999999</v>
      </c>
      <c r="J7176" s="63">
        <v>-0.19946530000000001</v>
      </c>
      <c r="K7176" s="63">
        <v>-0.14017840000000001</v>
      </c>
      <c r="L7176" s="63">
        <v>-8.0891599999999994E-2</v>
      </c>
      <c r="M7176" s="63">
        <v>4.7092000000000002E-3</v>
      </c>
      <c r="N7176" s="63">
        <v>67</v>
      </c>
      <c r="O7176" s="63">
        <v>0.1130564</v>
      </c>
      <c r="P7176" s="63">
        <v>11</v>
      </c>
      <c r="Q7176" s="63">
        <v>1.2781749580960001E-2</v>
      </c>
    </row>
    <row r="7177" spans="1:17">
      <c r="A7177" s="63" t="s">
        <v>79</v>
      </c>
      <c r="B7177" s="63" t="s">
        <v>58</v>
      </c>
      <c r="C7177" s="63" t="s">
        <v>73</v>
      </c>
      <c r="D7177" s="63">
        <v>24</v>
      </c>
      <c r="E7177" s="63">
        <v>1.1171500000000001</v>
      </c>
      <c r="F7177" s="63">
        <v>0.97505799999999998</v>
      </c>
      <c r="G7177" s="63">
        <v>-0.14209160000000001</v>
      </c>
      <c r="H7177" s="63">
        <v>49.9161</v>
      </c>
      <c r="I7177" s="63">
        <v>-0.28697919999999999</v>
      </c>
      <c r="J7177" s="63">
        <v>-0.20137849999999999</v>
      </c>
      <c r="K7177" s="63">
        <v>-0.14209160000000001</v>
      </c>
      <c r="L7177" s="63">
        <v>-8.2804799999999998E-2</v>
      </c>
      <c r="M7177" s="63">
        <v>2.7959999999999999E-3</v>
      </c>
      <c r="N7177" s="63">
        <v>67</v>
      </c>
      <c r="O7177" s="63">
        <v>0.1130564</v>
      </c>
      <c r="P7177" s="63">
        <v>11</v>
      </c>
      <c r="Q7177" s="63">
        <v>1.2781749580960001E-2</v>
      </c>
    </row>
    <row r="7178" spans="1:17">
      <c r="A7178" s="63" t="s">
        <v>79</v>
      </c>
      <c r="B7178" s="63" t="s">
        <v>58</v>
      </c>
      <c r="C7178" s="63" t="s">
        <v>74</v>
      </c>
      <c r="D7178" s="63">
        <v>1</v>
      </c>
      <c r="E7178" s="63">
        <v>1.117639</v>
      </c>
      <c r="F7178" s="63">
        <v>0.97273529999999997</v>
      </c>
      <c r="G7178" s="63">
        <v>-0.1449038</v>
      </c>
      <c r="H7178" s="63">
        <v>42.956800000000001</v>
      </c>
      <c r="I7178" s="63">
        <v>-0.28979139999999998</v>
      </c>
      <c r="J7178" s="63">
        <v>-0.2041906</v>
      </c>
      <c r="K7178" s="63">
        <v>-0.1449038</v>
      </c>
      <c r="L7178" s="63">
        <v>-8.5616899999999996E-2</v>
      </c>
      <c r="M7178" s="63">
        <v>-1.6200000000000001E-5</v>
      </c>
      <c r="N7178" s="63">
        <v>67</v>
      </c>
      <c r="O7178" s="63">
        <v>0.1130564</v>
      </c>
      <c r="P7178" s="63">
        <v>12</v>
      </c>
      <c r="Q7178" s="63">
        <v>1.2781749580960001E-2</v>
      </c>
    </row>
    <row r="7179" spans="1:17">
      <c r="A7179" s="63" t="s">
        <v>79</v>
      </c>
      <c r="B7179" s="63" t="s">
        <v>58</v>
      </c>
      <c r="C7179" s="63" t="s">
        <v>74</v>
      </c>
      <c r="D7179" s="63">
        <v>2</v>
      </c>
      <c r="E7179" s="63">
        <v>1.050071</v>
      </c>
      <c r="F7179" s="63">
        <v>0.88925489999999996</v>
      </c>
      <c r="G7179" s="63">
        <v>-0.16081580000000001</v>
      </c>
      <c r="H7179" s="63">
        <v>42.585299999999997</v>
      </c>
      <c r="I7179" s="63">
        <v>-0.30570340000000001</v>
      </c>
      <c r="J7179" s="63">
        <v>-0.22010260000000001</v>
      </c>
      <c r="K7179" s="63">
        <v>-0.16081580000000001</v>
      </c>
      <c r="L7179" s="63">
        <v>-0.10152890000000001</v>
      </c>
      <c r="M7179" s="63">
        <v>-1.59282E-2</v>
      </c>
      <c r="N7179" s="63">
        <v>67</v>
      </c>
      <c r="O7179" s="63">
        <v>0.1130564</v>
      </c>
      <c r="P7179" s="63">
        <v>12</v>
      </c>
      <c r="Q7179" s="63">
        <v>1.2781749580960001E-2</v>
      </c>
    </row>
    <row r="7180" spans="1:17">
      <c r="A7180" s="63" t="s">
        <v>79</v>
      </c>
      <c r="B7180" s="63" t="s">
        <v>58</v>
      </c>
      <c r="C7180" s="63" t="s">
        <v>74</v>
      </c>
      <c r="D7180" s="63">
        <v>3</v>
      </c>
      <c r="E7180" s="63">
        <v>1.0447120000000001</v>
      </c>
      <c r="F7180" s="63">
        <v>0.88831570000000004</v>
      </c>
      <c r="G7180" s="63">
        <v>-0.15639649999999999</v>
      </c>
      <c r="H7180" s="63">
        <v>42.341299999999997</v>
      </c>
      <c r="I7180" s="63">
        <v>-0.3012841</v>
      </c>
      <c r="J7180" s="63">
        <v>-0.21568329999999999</v>
      </c>
      <c r="K7180" s="63">
        <v>-0.15639649999999999</v>
      </c>
      <c r="L7180" s="63">
        <v>-9.7109699999999993E-2</v>
      </c>
      <c r="M7180" s="63">
        <v>-1.1508900000000001E-2</v>
      </c>
      <c r="N7180" s="63">
        <v>67</v>
      </c>
      <c r="O7180" s="63">
        <v>0.1130564</v>
      </c>
      <c r="P7180" s="63">
        <v>12</v>
      </c>
      <c r="Q7180" s="63">
        <v>1.2781749580960001E-2</v>
      </c>
    </row>
    <row r="7181" spans="1:17">
      <c r="A7181" s="63" t="s">
        <v>79</v>
      </c>
      <c r="B7181" s="63" t="s">
        <v>58</v>
      </c>
      <c r="C7181" s="63" t="s">
        <v>74</v>
      </c>
      <c r="D7181" s="63">
        <v>4</v>
      </c>
      <c r="E7181" s="63">
        <v>1.0778209999999999</v>
      </c>
      <c r="F7181" s="63">
        <v>0.91997059999999997</v>
      </c>
      <c r="G7181" s="63">
        <v>-0.1578502</v>
      </c>
      <c r="H7181" s="63">
        <v>42.353000000000002</v>
      </c>
      <c r="I7181" s="63">
        <v>-0.3027378</v>
      </c>
      <c r="J7181" s="63">
        <v>-0.217137</v>
      </c>
      <c r="K7181" s="63">
        <v>-0.1578502</v>
      </c>
      <c r="L7181" s="63">
        <v>-9.8563399999999995E-2</v>
      </c>
      <c r="M7181" s="63">
        <v>-1.2962599999999999E-2</v>
      </c>
      <c r="N7181" s="63">
        <v>67</v>
      </c>
      <c r="O7181" s="63">
        <v>0.1130564</v>
      </c>
      <c r="P7181" s="63">
        <v>12</v>
      </c>
      <c r="Q7181" s="63">
        <v>1.2781749580960001E-2</v>
      </c>
    </row>
    <row r="7182" spans="1:17">
      <c r="A7182" s="63" t="s">
        <v>79</v>
      </c>
      <c r="B7182" s="63" t="s">
        <v>58</v>
      </c>
      <c r="C7182" s="63" t="s">
        <v>74</v>
      </c>
      <c r="D7182" s="63">
        <v>5</v>
      </c>
      <c r="E7182" s="63">
        <v>1.121102</v>
      </c>
      <c r="F7182" s="63">
        <v>0.964009</v>
      </c>
      <c r="G7182" s="63">
        <v>-0.1570927</v>
      </c>
      <c r="H7182" s="63">
        <v>42.540199999999999</v>
      </c>
      <c r="I7182" s="63">
        <v>-0.30198029999999998</v>
      </c>
      <c r="J7182" s="63">
        <v>-0.2163795</v>
      </c>
      <c r="K7182" s="63">
        <v>-0.1570927</v>
      </c>
      <c r="L7182" s="63">
        <v>-9.7805900000000001E-2</v>
      </c>
      <c r="M7182" s="63">
        <v>-1.22051E-2</v>
      </c>
      <c r="N7182" s="63">
        <v>67</v>
      </c>
      <c r="O7182" s="63">
        <v>0.1130564</v>
      </c>
      <c r="P7182" s="63">
        <v>12</v>
      </c>
      <c r="Q7182" s="63">
        <v>1.2781749580960001E-2</v>
      </c>
    </row>
    <row r="7183" spans="1:17">
      <c r="A7183" s="63" t="s">
        <v>79</v>
      </c>
      <c r="B7183" s="63" t="s">
        <v>58</v>
      </c>
      <c r="C7183" s="63" t="s">
        <v>74</v>
      </c>
      <c r="D7183" s="63">
        <v>6</v>
      </c>
      <c r="E7183" s="63">
        <v>1.2932920000000001</v>
      </c>
      <c r="F7183" s="63">
        <v>1.058055</v>
      </c>
      <c r="G7183" s="63">
        <v>-0.23523769999999999</v>
      </c>
      <c r="H7183" s="63">
        <v>42.880899999999997</v>
      </c>
      <c r="I7183" s="63">
        <v>-0.3801253</v>
      </c>
      <c r="J7183" s="63">
        <v>-0.29452460000000003</v>
      </c>
      <c r="K7183" s="63">
        <v>-0.23523769999999999</v>
      </c>
      <c r="L7183" s="63">
        <v>-0.17595089999999999</v>
      </c>
      <c r="M7183" s="63">
        <v>-9.0350100000000003E-2</v>
      </c>
      <c r="N7183" s="63">
        <v>67</v>
      </c>
      <c r="O7183" s="63">
        <v>0.1130564</v>
      </c>
      <c r="P7183" s="63">
        <v>12</v>
      </c>
      <c r="Q7183" s="63">
        <v>1.2781749580960001E-2</v>
      </c>
    </row>
    <row r="7184" spans="1:17">
      <c r="A7184" s="63" t="s">
        <v>79</v>
      </c>
      <c r="B7184" s="63" t="s">
        <v>58</v>
      </c>
      <c r="C7184" s="63" t="s">
        <v>74</v>
      </c>
      <c r="D7184" s="63">
        <v>7</v>
      </c>
      <c r="E7184" s="63">
        <v>1.6603429999999999</v>
      </c>
      <c r="F7184" s="63">
        <v>1.461166</v>
      </c>
      <c r="G7184" s="63">
        <v>-0.19917679999999999</v>
      </c>
      <c r="H7184" s="63">
        <v>43.012700000000002</v>
      </c>
      <c r="I7184" s="63">
        <v>-0.34406439999999999</v>
      </c>
      <c r="J7184" s="63">
        <v>-0.25846360000000002</v>
      </c>
      <c r="K7184" s="63">
        <v>-0.19917679999999999</v>
      </c>
      <c r="L7184" s="63">
        <v>-0.13988999999999999</v>
      </c>
      <c r="M7184" s="63">
        <v>-5.4289200000000003E-2</v>
      </c>
      <c r="N7184" s="63">
        <v>67</v>
      </c>
      <c r="O7184" s="63">
        <v>0.1130564</v>
      </c>
      <c r="P7184" s="63">
        <v>12</v>
      </c>
      <c r="Q7184" s="63">
        <v>1.2781749580960001E-2</v>
      </c>
    </row>
    <row r="7185" spans="1:17">
      <c r="A7185" s="63" t="s">
        <v>79</v>
      </c>
      <c r="B7185" s="63" t="s">
        <v>58</v>
      </c>
      <c r="C7185" s="63" t="s">
        <v>74</v>
      </c>
      <c r="D7185" s="63">
        <v>8</v>
      </c>
      <c r="E7185" s="63">
        <v>1.8783129999999999</v>
      </c>
      <c r="F7185" s="63">
        <v>1.7943610000000001</v>
      </c>
      <c r="G7185" s="63">
        <v>-8.3951799999999993E-2</v>
      </c>
      <c r="H7185" s="63">
        <v>43.344900000000003</v>
      </c>
      <c r="I7185" s="63">
        <v>-0.2288394</v>
      </c>
      <c r="J7185" s="63">
        <v>-0.1432387</v>
      </c>
      <c r="K7185" s="63">
        <v>-8.3951799999999993E-2</v>
      </c>
      <c r="L7185" s="63">
        <v>-2.4664999999999999E-2</v>
      </c>
      <c r="M7185" s="63">
        <v>6.0935799999999998E-2</v>
      </c>
      <c r="N7185" s="63">
        <v>67</v>
      </c>
      <c r="O7185" s="63">
        <v>0.1130564</v>
      </c>
      <c r="P7185" s="63">
        <v>12</v>
      </c>
      <c r="Q7185" s="63">
        <v>1.2781749580960001E-2</v>
      </c>
    </row>
    <row r="7186" spans="1:17">
      <c r="A7186" s="63" t="s">
        <v>79</v>
      </c>
      <c r="B7186" s="63" t="s">
        <v>58</v>
      </c>
      <c r="C7186" s="63" t="s">
        <v>74</v>
      </c>
      <c r="D7186" s="63">
        <v>9</v>
      </c>
      <c r="E7186" s="63">
        <v>1.736721</v>
      </c>
      <c r="F7186" s="63">
        <v>1.810055</v>
      </c>
      <c r="G7186" s="63">
        <v>7.3333499999999996E-2</v>
      </c>
      <c r="H7186" s="63">
        <v>44.045699999999997</v>
      </c>
      <c r="I7186" s="63">
        <v>-7.1554099999999995E-2</v>
      </c>
      <c r="J7186" s="63">
        <v>1.4046700000000001E-2</v>
      </c>
      <c r="K7186" s="63">
        <v>7.3333499999999996E-2</v>
      </c>
      <c r="L7186" s="63">
        <v>0.1326203</v>
      </c>
      <c r="M7186" s="63">
        <v>0.2182211</v>
      </c>
      <c r="N7186" s="63">
        <v>67</v>
      </c>
      <c r="O7186" s="63">
        <v>0.1130564</v>
      </c>
      <c r="P7186" s="63">
        <v>12</v>
      </c>
      <c r="Q7186" s="63">
        <v>1.2781749580960001E-2</v>
      </c>
    </row>
    <row r="7187" spans="1:17">
      <c r="A7187" s="63" t="s">
        <v>79</v>
      </c>
      <c r="B7187" s="63" t="s">
        <v>58</v>
      </c>
      <c r="C7187" s="63" t="s">
        <v>74</v>
      </c>
      <c r="D7187" s="63">
        <v>10</v>
      </c>
      <c r="E7187" s="63">
        <v>1.660836</v>
      </c>
      <c r="F7187" s="63">
        <v>1.73708</v>
      </c>
      <c r="G7187" s="63">
        <v>7.62438E-2</v>
      </c>
      <c r="H7187" s="63">
        <v>45.436700000000002</v>
      </c>
      <c r="I7187" s="63">
        <v>-6.8643800000000005E-2</v>
      </c>
      <c r="J7187" s="63">
        <v>1.69569E-2</v>
      </c>
      <c r="K7187" s="63">
        <v>7.62438E-2</v>
      </c>
      <c r="L7187" s="63">
        <v>0.1355306</v>
      </c>
      <c r="M7187" s="63">
        <v>0.22113140000000001</v>
      </c>
      <c r="N7187" s="63">
        <v>67</v>
      </c>
      <c r="O7187" s="63">
        <v>0.1130564</v>
      </c>
      <c r="P7187" s="63">
        <v>12</v>
      </c>
      <c r="Q7187" s="63">
        <v>1.2781749580960001E-2</v>
      </c>
    </row>
    <row r="7188" spans="1:17">
      <c r="A7188" s="63" t="s">
        <v>79</v>
      </c>
      <c r="B7188" s="63" t="s">
        <v>58</v>
      </c>
      <c r="C7188" s="63" t="s">
        <v>74</v>
      </c>
      <c r="D7188" s="63">
        <v>11</v>
      </c>
      <c r="E7188" s="63">
        <v>1.540451</v>
      </c>
      <c r="F7188" s="63">
        <v>1.6950609999999999</v>
      </c>
      <c r="G7188" s="63">
        <v>0.15461030000000001</v>
      </c>
      <c r="H7188" s="63">
        <v>47.458799999999997</v>
      </c>
      <c r="I7188" s="63">
        <v>9.7227000000000008E-3</v>
      </c>
      <c r="J7188" s="63">
        <v>9.5323400000000003E-2</v>
      </c>
      <c r="K7188" s="63">
        <v>0.15461030000000001</v>
      </c>
      <c r="L7188" s="63">
        <v>0.21389710000000001</v>
      </c>
      <c r="M7188" s="63">
        <v>0.29949789999999998</v>
      </c>
      <c r="N7188" s="63">
        <v>67</v>
      </c>
      <c r="O7188" s="63">
        <v>0.1130564</v>
      </c>
      <c r="P7188" s="63">
        <v>12</v>
      </c>
      <c r="Q7188" s="63">
        <v>1.2781749580960001E-2</v>
      </c>
    </row>
    <row r="7189" spans="1:17">
      <c r="A7189" s="63" t="s">
        <v>79</v>
      </c>
      <c r="B7189" s="63" t="s">
        <v>58</v>
      </c>
      <c r="C7189" s="63" t="s">
        <v>74</v>
      </c>
      <c r="D7189" s="63">
        <v>12</v>
      </c>
      <c r="E7189" s="63">
        <v>1.466593</v>
      </c>
      <c r="F7189" s="63">
        <v>1.602355</v>
      </c>
      <c r="G7189" s="63">
        <v>0.13576170000000001</v>
      </c>
      <c r="H7189" s="63">
        <v>49.146999999999998</v>
      </c>
      <c r="I7189" s="63">
        <v>-9.1258999999999993E-3</v>
      </c>
      <c r="J7189" s="63">
        <v>7.6474899999999998E-2</v>
      </c>
      <c r="K7189" s="63">
        <v>0.13576170000000001</v>
      </c>
      <c r="L7189" s="63">
        <v>0.19504859999999999</v>
      </c>
      <c r="M7189" s="63">
        <v>0.28064929999999999</v>
      </c>
      <c r="N7189" s="63">
        <v>67</v>
      </c>
      <c r="O7189" s="63">
        <v>0.1130564</v>
      </c>
      <c r="P7189" s="63">
        <v>12</v>
      </c>
      <c r="Q7189" s="63">
        <v>1.2781749580960001E-2</v>
      </c>
    </row>
    <row r="7190" spans="1:17">
      <c r="A7190" s="63" t="s">
        <v>79</v>
      </c>
      <c r="B7190" s="63" t="s">
        <v>58</v>
      </c>
      <c r="C7190" s="63" t="s">
        <v>74</v>
      </c>
      <c r="D7190" s="63">
        <v>13</v>
      </c>
      <c r="E7190" s="63">
        <v>1.311866</v>
      </c>
      <c r="F7190" s="63">
        <v>1.5630280000000001</v>
      </c>
      <c r="G7190" s="63">
        <v>0.25116240000000001</v>
      </c>
      <c r="H7190" s="63">
        <v>50.514600000000002</v>
      </c>
      <c r="I7190" s="63">
        <v>0.1062748</v>
      </c>
      <c r="J7190" s="63">
        <v>0.19187560000000001</v>
      </c>
      <c r="K7190" s="63">
        <v>0.25116240000000001</v>
      </c>
      <c r="L7190" s="63">
        <v>0.31044919999999998</v>
      </c>
      <c r="M7190" s="63">
        <v>0.39605000000000001</v>
      </c>
      <c r="N7190" s="63">
        <v>67</v>
      </c>
      <c r="O7190" s="63">
        <v>0.1130564</v>
      </c>
      <c r="P7190" s="63">
        <v>12</v>
      </c>
      <c r="Q7190" s="63">
        <v>1.2781749580960001E-2</v>
      </c>
    </row>
    <row r="7191" spans="1:17">
      <c r="A7191" s="63" t="s">
        <v>79</v>
      </c>
      <c r="B7191" s="63" t="s">
        <v>58</v>
      </c>
      <c r="C7191" s="63" t="s">
        <v>74</v>
      </c>
      <c r="D7191" s="63">
        <v>14</v>
      </c>
      <c r="E7191" s="63">
        <v>1.1954020000000001</v>
      </c>
      <c r="F7191" s="63">
        <v>1.4850969999999999</v>
      </c>
      <c r="G7191" s="63">
        <v>0.2896956</v>
      </c>
      <c r="H7191" s="63">
        <v>51.550600000000003</v>
      </c>
      <c r="I7191" s="63">
        <v>0.14480799999999999</v>
      </c>
      <c r="J7191" s="63">
        <v>0.2304088</v>
      </c>
      <c r="K7191" s="63">
        <v>0.2896956</v>
      </c>
      <c r="L7191" s="63">
        <v>0.34898249999999997</v>
      </c>
      <c r="M7191" s="63">
        <v>0.4345832</v>
      </c>
      <c r="N7191" s="63">
        <v>67</v>
      </c>
      <c r="O7191" s="63">
        <v>0.1130564</v>
      </c>
      <c r="P7191" s="63">
        <v>12</v>
      </c>
      <c r="Q7191" s="63">
        <v>1.2781749580960001E-2</v>
      </c>
    </row>
    <row r="7192" spans="1:17">
      <c r="A7192" s="63" t="s">
        <v>79</v>
      </c>
      <c r="B7192" s="63" t="s">
        <v>58</v>
      </c>
      <c r="C7192" s="63" t="s">
        <v>74</v>
      </c>
      <c r="D7192" s="63">
        <v>15</v>
      </c>
      <c r="E7192" s="63">
        <v>1.15557</v>
      </c>
      <c r="F7192" s="63">
        <v>1.4106799999999999</v>
      </c>
      <c r="G7192" s="63">
        <v>0.25511</v>
      </c>
      <c r="H7192" s="63">
        <v>51.6295</v>
      </c>
      <c r="I7192" s="63">
        <v>0.1102224</v>
      </c>
      <c r="J7192" s="63">
        <v>0.1958232</v>
      </c>
      <c r="K7192" s="63">
        <v>0.25511</v>
      </c>
      <c r="L7192" s="63">
        <v>0.31439689999999998</v>
      </c>
      <c r="M7192" s="63">
        <v>0.39999760000000001</v>
      </c>
      <c r="N7192" s="63">
        <v>67</v>
      </c>
      <c r="O7192" s="63">
        <v>0.1130564</v>
      </c>
      <c r="P7192" s="63">
        <v>12</v>
      </c>
      <c r="Q7192" s="63">
        <v>1.2781749580960001E-2</v>
      </c>
    </row>
    <row r="7193" spans="1:17">
      <c r="A7193" s="63" t="s">
        <v>79</v>
      </c>
      <c r="B7193" s="63" t="s">
        <v>58</v>
      </c>
      <c r="C7193" s="63" t="s">
        <v>74</v>
      </c>
      <c r="D7193" s="63">
        <v>16</v>
      </c>
      <c r="E7193" s="63">
        <v>1.1884330000000001</v>
      </c>
      <c r="F7193" s="63">
        <v>1.4059459999999999</v>
      </c>
      <c r="G7193" s="63">
        <v>0.21751329999999999</v>
      </c>
      <c r="H7193" s="63">
        <v>51.043199999999999</v>
      </c>
      <c r="I7193" s="63">
        <v>7.2625700000000001E-2</v>
      </c>
      <c r="J7193" s="63">
        <v>0.15822649999999999</v>
      </c>
      <c r="K7193" s="63">
        <v>0.21751329999999999</v>
      </c>
      <c r="L7193" s="63">
        <v>0.2768002</v>
      </c>
      <c r="M7193" s="63">
        <v>0.36240090000000003</v>
      </c>
      <c r="N7193" s="63">
        <v>67</v>
      </c>
      <c r="O7193" s="63">
        <v>0.1130564</v>
      </c>
      <c r="P7193" s="63">
        <v>12</v>
      </c>
      <c r="Q7193" s="63">
        <v>1.2781749580960001E-2</v>
      </c>
    </row>
    <row r="7194" spans="1:17">
      <c r="A7194" s="63" t="s">
        <v>79</v>
      </c>
      <c r="B7194" s="63" t="s">
        <v>58</v>
      </c>
      <c r="C7194" s="63" t="s">
        <v>74</v>
      </c>
      <c r="D7194" s="63">
        <v>17</v>
      </c>
      <c r="E7194" s="63">
        <v>1.2971269999999999</v>
      </c>
      <c r="F7194" s="63">
        <v>1.482945</v>
      </c>
      <c r="G7194" s="63">
        <v>0.18581739999999999</v>
      </c>
      <c r="H7194" s="63">
        <v>49.95</v>
      </c>
      <c r="I7194" s="63">
        <v>4.0929800000000002E-2</v>
      </c>
      <c r="J7194" s="63">
        <v>0.12653049999999999</v>
      </c>
      <c r="K7194" s="63">
        <v>0.18581739999999999</v>
      </c>
      <c r="L7194" s="63">
        <v>0.24510419999999999</v>
      </c>
      <c r="M7194" s="63">
        <v>0.33070500000000003</v>
      </c>
      <c r="N7194" s="63">
        <v>67</v>
      </c>
      <c r="O7194" s="63">
        <v>0.1130564</v>
      </c>
      <c r="P7194" s="63">
        <v>12</v>
      </c>
      <c r="Q7194" s="63">
        <v>1.2781749580960001E-2</v>
      </c>
    </row>
    <row r="7195" spans="1:17">
      <c r="A7195" s="63" t="s">
        <v>79</v>
      </c>
      <c r="B7195" s="63" t="s">
        <v>58</v>
      </c>
      <c r="C7195" s="63" t="s">
        <v>74</v>
      </c>
      <c r="D7195" s="63">
        <v>18</v>
      </c>
      <c r="E7195" s="63">
        <v>1.6655549999999999</v>
      </c>
      <c r="F7195" s="63">
        <v>1.7446079999999999</v>
      </c>
      <c r="G7195" s="63">
        <v>7.9052600000000001E-2</v>
      </c>
      <c r="H7195" s="63">
        <v>48.522100000000002</v>
      </c>
      <c r="I7195" s="63">
        <v>-6.5835000000000005E-2</v>
      </c>
      <c r="J7195" s="63">
        <v>1.9765700000000001E-2</v>
      </c>
      <c r="K7195" s="63">
        <v>7.9052600000000001E-2</v>
      </c>
      <c r="L7195" s="63">
        <v>0.1383394</v>
      </c>
      <c r="M7195" s="63">
        <v>0.22394020000000001</v>
      </c>
      <c r="N7195" s="63">
        <v>67</v>
      </c>
      <c r="O7195" s="63">
        <v>0.1130564</v>
      </c>
      <c r="P7195" s="63">
        <v>12</v>
      </c>
      <c r="Q7195" s="63">
        <v>1.2781749580960001E-2</v>
      </c>
    </row>
    <row r="7196" spans="1:17">
      <c r="A7196" s="63" t="s">
        <v>79</v>
      </c>
      <c r="B7196" s="63" t="s">
        <v>58</v>
      </c>
      <c r="C7196" s="63" t="s">
        <v>74</v>
      </c>
      <c r="D7196" s="63">
        <v>19</v>
      </c>
      <c r="E7196" s="63">
        <v>1.937505</v>
      </c>
      <c r="F7196" s="63">
        <v>1.8727370000000001</v>
      </c>
      <c r="G7196" s="63">
        <v>-6.4768199999999998E-2</v>
      </c>
      <c r="H7196" s="63">
        <v>47.363399999999999</v>
      </c>
      <c r="I7196" s="63">
        <v>-0.2096558</v>
      </c>
      <c r="J7196" s="63">
        <v>-0.124055</v>
      </c>
      <c r="K7196" s="63">
        <v>-6.4768199999999998E-2</v>
      </c>
      <c r="L7196" s="63">
        <v>-5.4814E-3</v>
      </c>
      <c r="M7196" s="63">
        <v>8.0119399999999993E-2</v>
      </c>
      <c r="N7196" s="63">
        <v>67</v>
      </c>
      <c r="O7196" s="63">
        <v>0.1130564</v>
      </c>
      <c r="P7196" s="63">
        <v>12</v>
      </c>
      <c r="Q7196" s="63">
        <v>1.2781749580960001E-2</v>
      </c>
    </row>
    <row r="7197" spans="1:17">
      <c r="A7197" s="63" t="s">
        <v>79</v>
      </c>
      <c r="B7197" s="63" t="s">
        <v>58</v>
      </c>
      <c r="C7197" s="63" t="s">
        <v>74</v>
      </c>
      <c r="D7197" s="63">
        <v>20</v>
      </c>
      <c r="E7197" s="63">
        <v>1.972677</v>
      </c>
      <c r="F7197" s="63">
        <v>1.8575079999999999</v>
      </c>
      <c r="G7197" s="63">
        <v>-0.1151683</v>
      </c>
      <c r="H7197" s="63">
        <v>46.281999999999996</v>
      </c>
      <c r="I7197" s="63">
        <v>-0.26005590000000001</v>
      </c>
      <c r="J7197" s="63">
        <v>-0.1744552</v>
      </c>
      <c r="K7197" s="63">
        <v>-0.1151683</v>
      </c>
      <c r="L7197" s="63">
        <v>-5.5881500000000001E-2</v>
      </c>
      <c r="M7197" s="63">
        <v>2.9719300000000001E-2</v>
      </c>
      <c r="N7197" s="63">
        <v>67</v>
      </c>
      <c r="O7197" s="63">
        <v>0.1130564</v>
      </c>
      <c r="P7197" s="63">
        <v>12</v>
      </c>
      <c r="Q7197" s="63">
        <v>1.2781749580960001E-2</v>
      </c>
    </row>
    <row r="7198" spans="1:17">
      <c r="A7198" s="63" t="s">
        <v>79</v>
      </c>
      <c r="B7198" s="63" t="s">
        <v>58</v>
      </c>
      <c r="C7198" s="63" t="s">
        <v>74</v>
      </c>
      <c r="D7198" s="63">
        <v>21</v>
      </c>
      <c r="E7198" s="63">
        <v>1.9618139999999999</v>
      </c>
      <c r="F7198" s="63">
        <v>1.8139559999999999</v>
      </c>
      <c r="G7198" s="63">
        <v>-0.14785860000000001</v>
      </c>
      <c r="H7198" s="63">
        <v>45.088299999999997</v>
      </c>
      <c r="I7198" s="63">
        <v>-0.29274620000000001</v>
      </c>
      <c r="J7198" s="63">
        <v>-0.20714550000000001</v>
      </c>
      <c r="K7198" s="63">
        <v>-0.14785860000000001</v>
      </c>
      <c r="L7198" s="63">
        <v>-8.8571800000000006E-2</v>
      </c>
      <c r="M7198" s="63">
        <v>-2.9710000000000001E-3</v>
      </c>
      <c r="N7198" s="63">
        <v>67</v>
      </c>
      <c r="O7198" s="63">
        <v>0.1130564</v>
      </c>
      <c r="P7198" s="63">
        <v>12</v>
      </c>
      <c r="Q7198" s="63">
        <v>1.2781749580960001E-2</v>
      </c>
    </row>
    <row r="7199" spans="1:17">
      <c r="A7199" s="63" t="s">
        <v>79</v>
      </c>
      <c r="B7199" s="63" t="s">
        <v>58</v>
      </c>
      <c r="C7199" s="63" t="s">
        <v>74</v>
      </c>
      <c r="D7199" s="63">
        <v>22</v>
      </c>
      <c r="E7199" s="63">
        <v>1.798753</v>
      </c>
      <c r="F7199" s="63">
        <v>1.6504669999999999</v>
      </c>
      <c r="G7199" s="63">
        <v>-0.14828649999999999</v>
      </c>
      <c r="H7199" s="63">
        <v>44.346899999999998</v>
      </c>
      <c r="I7199" s="63">
        <v>-0.29317409999999999</v>
      </c>
      <c r="J7199" s="63">
        <v>-0.20757329999999999</v>
      </c>
      <c r="K7199" s="63">
        <v>-0.14828649999999999</v>
      </c>
      <c r="L7199" s="63">
        <v>-8.8999599999999998E-2</v>
      </c>
      <c r="M7199" s="63">
        <v>-3.3988999999999998E-3</v>
      </c>
      <c r="N7199" s="63">
        <v>67</v>
      </c>
      <c r="O7199" s="63">
        <v>0.1130564</v>
      </c>
      <c r="P7199" s="63">
        <v>12</v>
      </c>
      <c r="Q7199" s="63">
        <v>1.2781749580960001E-2</v>
      </c>
    </row>
    <row r="7200" spans="1:17">
      <c r="A7200" s="63" t="s">
        <v>79</v>
      </c>
      <c r="B7200" s="63" t="s">
        <v>58</v>
      </c>
      <c r="C7200" s="63" t="s">
        <v>74</v>
      </c>
      <c r="D7200" s="63">
        <v>23</v>
      </c>
      <c r="E7200" s="63">
        <v>1.563002</v>
      </c>
      <c r="F7200" s="63">
        <v>1.4228240000000001</v>
      </c>
      <c r="G7200" s="63">
        <v>-0.14017840000000001</v>
      </c>
      <c r="H7200" s="63">
        <v>43.504199999999997</v>
      </c>
      <c r="I7200" s="63">
        <v>-0.28506599999999999</v>
      </c>
      <c r="J7200" s="63">
        <v>-0.19946530000000001</v>
      </c>
      <c r="K7200" s="63">
        <v>-0.14017840000000001</v>
      </c>
      <c r="L7200" s="63">
        <v>-8.0891599999999994E-2</v>
      </c>
      <c r="M7200" s="63">
        <v>4.7092000000000002E-3</v>
      </c>
      <c r="N7200" s="63">
        <v>67</v>
      </c>
      <c r="O7200" s="63">
        <v>0.1130564</v>
      </c>
      <c r="P7200" s="63">
        <v>12</v>
      </c>
      <c r="Q7200" s="63">
        <v>1.2781749580960001E-2</v>
      </c>
    </row>
    <row r="7201" spans="1:17">
      <c r="A7201" s="63" t="s">
        <v>79</v>
      </c>
      <c r="B7201" s="63" t="s">
        <v>58</v>
      </c>
      <c r="C7201" s="63" t="s">
        <v>74</v>
      </c>
      <c r="D7201" s="63">
        <v>24</v>
      </c>
      <c r="E7201" s="63">
        <v>1.2990980000000001</v>
      </c>
      <c r="F7201" s="63">
        <v>1.1570069999999999</v>
      </c>
      <c r="G7201" s="63">
        <v>-0.14209160000000001</v>
      </c>
      <c r="H7201" s="63">
        <v>43.307600000000001</v>
      </c>
      <c r="I7201" s="63">
        <v>-0.28697919999999999</v>
      </c>
      <c r="J7201" s="63">
        <v>-0.20137849999999999</v>
      </c>
      <c r="K7201" s="63">
        <v>-0.14209160000000001</v>
      </c>
      <c r="L7201" s="63">
        <v>-8.2804799999999998E-2</v>
      </c>
      <c r="M7201" s="63">
        <v>2.7959999999999999E-3</v>
      </c>
      <c r="N7201" s="63">
        <v>67</v>
      </c>
      <c r="O7201" s="63">
        <v>0.1130564</v>
      </c>
      <c r="P7201" s="63">
        <v>12</v>
      </c>
      <c r="Q7201" s="63">
        <v>1.2781749580960001E-2</v>
      </c>
    </row>
    <row r="7202" spans="1:17">
      <c r="A7202" s="63" t="s">
        <v>80</v>
      </c>
      <c r="B7202" s="63" t="s">
        <v>44</v>
      </c>
      <c r="C7202" s="63" t="s">
        <v>45</v>
      </c>
      <c r="D7202" s="63">
        <v>1</v>
      </c>
      <c r="E7202" s="63">
        <v>1.163065</v>
      </c>
      <c r="F7202" s="63">
        <v>0.92629030000000001</v>
      </c>
      <c r="G7202" s="63">
        <v>-0.2367746</v>
      </c>
      <c r="H7202" s="63">
        <v>65.557100000000005</v>
      </c>
      <c r="I7202" s="63">
        <v>-0.38166220000000001</v>
      </c>
      <c r="J7202" s="63">
        <v>-0.29606149999999998</v>
      </c>
      <c r="K7202" s="63">
        <v>-0.2367746</v>
      </c>
      <c r="L7202" s="63">
        <v>-0.1774878</v>
      </c>
      <c r="M7202" s="63">
        <v>-9.1886999999999996E-2</v>
      </c>
      <c r="N7202" s="63">
        <v>11060</v>
      </c>
      <c r="O7202" s="63">
        <v>0.1130564</v>
      </c>
      <c r="P7202" s="63">
        <v>7</v>
      </c>
      <c r="Q7202" s="63">
        <v>1.2781749580960001E-2</v>
      </c>
    </row>
    <row r="7203" spans="1:17">
      <c r="A7203" s="63" t="s">
        <v>80</v>
      </c>
      <c r="B7203" s="63" t="s">
        <v>44</v>
      </c>
      <c r="C7203" s="63" t="s">
        <v>45</v>
      </c>
      <c r="D7203" s="63">
        <v>2</v>
      </c>
      <c r="E7203" s="63">
        <v>1.078703</v>
      </c>
      <c r="F7203" s="63">
        <v>0.84282520000000005</v>
      </c>
      <c r="G7203" s="63">
        <v>-0.23587759999999999</v>
      </c>
      <c r="H7203" s="63">
        <v>64.892700000000005</v>
      </c>
      <c r="I7203" s="63">
        <v>-0.38076520000000003</v>
      </c>
      <c r="J7203" s="63">
        <v>-0.29516439999999999</v>
      </c>
      <c r="K7203" s="63">
        <v>-0.23587759999999999</v>
      </c>
      <c r="L7203" s="63">
        <v>-0.17659069999999999</v>
      </c>
      <c r="M7203" s="63">
        <v>-9.0990000000000001E-2</v>
      </c>
      <c r="N7203" s="63">
        <v>11060</v>
      </c>
      <c r="O7203" s="63">
        <v>0.1130564</v>
      </c>
      <c r="P7203" s="63">
        <v>7</v>
      </c>
      <c r="Q7203" s="63">
        <v>1.2781749580960001E-2</v>
      </c>
    </row>
    <row r="7204" spans="1:17">
      <c r="A7204" s="63" t="s">
        <v>80</v>
      </c>
      <c r="B7204" s="63" t="s">
        <v>44</v>
      </c>
      <c r="C7204" s="63" t="s">
        <v>45</v>
      </c>
      <c r="D7204" s="63">
        <v>3</v>
      </c>
      <c r="E7204" s="63">
        <v>1.0414920000000001</v>
      </c>
      <c r="F7204" s="63">
        <v>0.806342</v>
      </c>
      <c r="G7204" s="63">
        <v>-0.23514950000000001</v>
      </c>
      <c r="H7204" s="63">
        <v>63.998800000000003</v>
      </c>
      <c r="I7204" s="63">
        <v>-0.38003710000000002</v>
      </c>
      <c r="J7204" s="63">
        <v>-0.29443629999999998</v>
      </c>
      <c r="K7204" s="63">
        <v>-0.23514950000000001</v>
      </c>
      <c r="L7204" s="63">
        <v>-0.17586270000000001</v>
      </c>
      <c r="M7204" s="63">
        <v>-9.0261900000000006E-2</v>
      </c>
      <c r="N7204" s="63">
        <v>11060</v>
      </c>
      <c r="O7204" s="63">
        <v>0.1130564</v>
      </c>
      <c r="P7204" s="63">
        <v>7</v>
      </c>
      <c r="Q7204" s="63">
        <v>1.2781749580960001E-2</v>
      </c>
    </row>
    <row r="7205" spans="1:17">
      <c r="A7205" s="63" t="s">
        <v>80</v>
      </c>
      <c r="B7205" s="63" t="s">
        <v>44</v>
      </c>
      <c r="C7205" s="63" t="s">
        <v>45</v>
      </c>
      <c r="D7205" s="63">
        <v>4</v>
      </c>
      <c r="E7205" s="63">
        <v>1.0287569999999999</v>
      </c>
      <c r="F7205" s="63">
        <v>0.81474400000000002</v>
      </c>
      <c r="G7205" s="63">
        <v>-0.21401290000000001</v>
      </c>
      <c r="H7205" s="63">
        <v>62.401299999999999</v>
      </c>
      <c r="I7205" s="63">
        <v>-0.35890050000000001</v>
      </c>
      <c r="J7205" s="63">
        <v>-0.27329969999999998</v>
      </c>
      <c r="K7205" s="63">
        <v>-0.21401290000000001</v>
      </c>
      <c r="L7205" s="63">
        <v>-0.154726</v>
      </c>
      <c r="M7205" s="63">
        <v>-6.9125300000000001E-2</v>
      </c>
      <c r="N7205" s="63">
        <v>11060</v>
      </c>
      <c r="O7205" s="63">
        <v>0.1130564</v>
      </c>
      <c r="P7205" s="63">
        <v>7</v>
      </c>
      <c r="Q7205" s="63">
        <v>1.2781749580960001E-2</v>
      </c>
    </row>
    <row r="7206" spans="1:17">
      <c r="A7206" s="63" t="s">
        <v>80</v>
      </c>
      <c r="B7206" s="63" t="s">
        <v>44</v>
      </c>
      <c r="C7206" s="63" t="s">
        <v>45</v>
      </c>
      <c r="D7206" s="63">
        <v>5</v>
      </c>
      <c r="E7206" s="63">
        <v>1.036516</v>
      </c>
      <c r="F7206" s="63">
        <v>0.82141759999999997</v>
      </c>
      <c r="G7206" s="63">
        <v>-0.21509829999999999</v>
      </c>
      <c r="H7206" s="63">
        <v>61.489400000000003</v>
      </c>
      <c r="I7206" s="63">
        <v>-0.35998590000000003</v>
      </c>
      <c r="J7206" s="63">
        <v>-0.2743852</v>
      </c>
      <c r="K7206" s="63">
        <v>-0.21509829999999999</v>
      </c>
      <c r="L7206" s="63">
        <v>-0.15581149999999999</v>
      </c>
      <c r="M7206" s="63">
        <v>-7.0210700000000001E-2</v>
      </c>
      <c r="N7206" s="63">
        <v>11060</v>
      </c>
      <c r="O7206" s="63">
        <v>0.1130564</v>
      </c>
      <c r="P7206" s="63">
        <v>7</v>
      </c>
      <c r="Q7206" s="63">
        <v>1.2781749580960001E-2</v>
      </c>
    </row>
    <row r="7207" spans="1:17">
      <c r="A7207" s="63" t="s">
        <v>80</v>
      </c>
      <c r="B7207" s="63" t="s">
        <v>44</v>
      </c>
      <c r="C7207" s="63" t="s">
        <v>45</v>
      </c>
      <c r="D7207" s="63">
        <v>6</v>
      </c>
      <c r="E7207" s="63">
        <v>1.1266229999999999</v>
      </c>
      <c r="F7207" s="63">
        <v>0.85967479999999996</v>
      </c>
      <c r="G7207" s="63">
        <v>-0.26694810000000002</v>
      </c>
      <c r="H7207" s="63">
        <v>60.672199999999997</v>
      </c>
      <c r="I7207" s="63">
        <v>-0.41183570000000003</v>
      </c>
      <c r="J7207" s="63">
        <v>-0.32623489999999999</v>
      </c>
      <c r="K7207" s="63">
        <v>-0.26694810000000002</v>
      </c>
      <c r="L7207" s="63">
        <v>-0.20766129999999999</v>
      </c>
      <c r="M7207" s="63">
        <v>-0.1220605</v>
      </c>
      <c r="N7207" s="63">
        <v>11060</v>
      </c>
      <c r="O7207" s="63">
        <v>0.1130564</v>
      </c>
      <c r="P7207" s="63">
        <v>7</v>
      </c>
      <c r="Q7207" s="63">
        <v>1.2781749580960001E-2</v>
      </c>
    </row>
    <row r="7208" spans="1:17">
      <c r="A7208" s="63" t="s">
        <v>80</v>
      </c>
      <c r="B7208" s="63" t="s">
        <v>44</v>
      </c>
      <c r="C7208" s="63" t="s">
        <v>45</v>
      </c>
      <c r="D7208" s="63">
        <v>7</v>
      </c>
      <c r="E7208" s="63">
        <v>1.3208120000000001</v>
      </c>
      <c r="F7208" s="63">
        <v>1.0482180000000001</v>
      </c>
      <c r="G7208" s="63">
        <v>-0.27259470000000002</v>
      </c>
      <c r="H7208" s="63">
        <v>60.579900000000002</v>
      </c>
      <c r="I7208" s="63">
        <v>-0.41748229999999997</v>
      </c>
      <c r="J7208" s="63">
        <v>-0.3318815</v>
      </c>
      <c r="K7208" s="63">
        <v>-0.27259470000000002</v>
      </c>
      <c r="L7208" s="63">
        <v>-0.21330789999999999</v>
      </c>
      <c r="M7208" s="63">
        <v>-0.12770709999999999</v>
      </c>
      <c r="N7208" s="63">
        <v>11060</v>
      </c>
      <c r="O7208" s="63">
        <v>0.1130564</v>
      </c>
      <c r="P7208" s="63">
        <v>7</v>
      </c>
      <c r="Q7208" s="63">
        <v>1.2781749580960001E-2</v>
      </c>
    </row>
    <row r="7209" spans="1:17">
      <c r="A7209" s="63" t="s">
        <v>80</v>
      </c>
      <c r="B7209" s="63" t="s">
        <v>44</v>
      </c>
      <c r="C7209" s="63" t="s">
        <v>45</v>
      </c>
      <c r="D7209" s="63">
        <v>8</v>
      </c>
      <c r="E7209" s="63">
        <v>1.4507300000000001</v>
      </c>
      <c r="F7209" s="63">
        <v>1.2227440000000001</v>
      </c>
      <c r="G7209" s="63">
        <v>-0.2279853</v>
      </c>
      <c r="H7209" s="63">
        <v>63.495600000000003</v>
      </c>
      <c r="I7209" s="63">
        <v>-0.37287290000000001</v>
      </c>
      <c r="J7209" s="63">
        <v>-0.28727209999999997</v>
      </c>
      <c r="K7209" s="63">
        <v>-0.2279853</v>
      </c>
      <c r="L7209" s="63">
        <v>-0.1686984</v>
      </c>
      <c r="M7209" s="63">
        <v>-8.3097699999999997E-2</v>
      </c>
      <c r="N7209" s="63">
        <v>11060</v>
      </c>
      <c r="O7209" s="63">
        <v>0.1130564</v>
      </c>
      <c r="P7209" s="63">
        <v>7</v>
      </c>
      <c r="Q7209" s="63">
        <v>1.2781749580960001E-2</v>
      </c>
    </row>
    <row r="7210" spans="1:17">
      <c r="A7210" s="63" t="s">
        <v>80</v>
      </c>
      <c r="B7210" s="63" t="s">
        <v>44</v>
      </c>
      <c r="C7210" s="63" t="s">
        <v>45</v>
      </c>
      <c r="D7210" s="63">
        <v>9</v>
      </c>
      <c r="E7210" s="63">
        <v>1.3727309999999999</v>
      </c>
      <c r="F7210" s="63">
        <v>1.2725759999999999</v>
      </c>
      <c r="G7210" s="63">
        <v>-0.1001543</v>
      </c>
      <c r="H7210" s="63">
        <v>70.0946</v>
      </c>
      <c r="I7210" s="63">
        <v>-0.24504190000000001</v>
      </c>
      <c r="J7210" s="63">
        <v>-0.1594411</v>
      </c>
      <c r="K7210" s="63">
        <v>-0.1001543</v>
      </c>
      <c r="L7210" s="63">
        <v>-4.0867500000000001E-2</v>
      </c>
      <c r="M7210" s="63">
        <v>4.4733299999999997E-2</v>
      </c>
      <c r="N7210" s="63">
        <v>11060</v>
      </c>
      <c r="O7210" s="63">
        <v>0.1130564</v>
      </c>
      <c r="P7210" s="63">
        <v>7</v>
      </c>
      <c r="Q7210" s="63">
        <v>1.2781749580960001E-2</v>
      </c>
    </row>
    <row r="7211" spans="1:17">
      <c r="A7211" s="63" t="s">
        <v>80</v>
      </c>
      <c r="B7211" s="63" t="s">
        <v>44</v>
      </c>
      <c r="C7211" s="63" t="s">
        <v>45</v>
      </c>
      <c r="D7211" s="63">
        <v>10</v>
      </c>
      <c r="E7211" s="63">
        <v>1.3414740000000001</v>
      </c>
      <c r="F7211" s="63">
        <v>1.2487969999999999</v>
      </c>
      <c r="G7211" s="63">
        <v>-9.2676900000000006E-2</v>
      </c>
      <c r="H7211" s="63">
        <v>75.483999999999995</v>
      </c>
      <c r="I7211" s="63">
        <v>-0.23756450000000001</v>
      </c>
      <c r="J7211" s="63">
        <v>-0.15196370000000001</v>
      </c>
      <c r="K7211" s="63">
        <v>-9.2676900000000006E-2</v>
      </c>
      <c r="L7211" s="63">
        <v>-3.3390000000000003E-2</v>
      </c>
      <c r="M7211" s="63">
        <v>5.2210699999999999E-2</v>
      </c>
      <c r="N7211" s="63">
        <v>11060</v>
      </c>
      <c r="O7211" s="63">
        <v>0.1130564</v>
      </c>
      <c r="P7211" s="63">
        <v>7</v>
      </c>
      <c r="Q7211" s="63">
        <v>1.2781749580960001E-2</v>
      </c>
    </row>
    <row r="7212" spans="1:17">
      <c r="A7212" s="63" t="s">
        <v>80</v>
      </c>
      <c r="B7212" s="63" t="s">
        <v>44</v>
      </c>
      <c r="C7212" s="63" t="s">
        <v>45</v>
      </c>
      <c r="D7212" s="63">
        <v>11</v>
      </c>
      <c r="E7212" s="63">
        <v>1.223031</v>
      </c>
      <c r="F7212" s="63">
        <v>1.298108</v>
      </c>
      <c r="G7212" s="63">
        <v>7.50773E-2</v>
      </c>
      <c r="H7212" s="63">
        <v>80.993799999999993</v>
      </c>
      <c r="I7212" s="63">
        <v>-6.9810300000000006E-2</v>
      </c>
      <c r="J7212" s="63">
        <v>1.5790499999999999E-2</v>
      </c>
      <c r="K7212" s="63">
        <v>7.50773E-2</v>
      </c>
      <c r="L7212" s="63">
        <v>0.13436409999999999</v>
      </c>
      <c r="M7212" s="63">
        <v>0.21996489999999999</v>
      </c>
      <c r="N7212" s="63">
        <v>11060</v>
      </c>
      <c r="O7212" s="63">
        <v>0.1130564</v>
      </c>
      <c r="P7212" s="63">
        <v>7</v>
      </c>
      <c r="Q7212" s="63">
        <v>1.2781749580960001E-2</v>
      </c>
    </row>
    <row r="7213" spans="1:17">
      <c r="A7213" s="63" t="s">
        <v>80</v>
      </c>
      <c r="B7213" s="63" t="s">
        <v>44</v>
      </c>
      <c r="C7213" s="63" t="s">
        <v>45</v>
      </c>
      <c r="D7213" s="63">
        <v>12</v>
      </c>
      <c r="E7213" s="63">
        <v>1.147605</v>
      </c>
      <c r="F7213" s="63">
        <v>1.419114</v>
      </c>
      <c r="G7213" s="63">
        <v>0.27150950000000001</v>
      </c>
      <c r="H7213" s="63">
        <v>85.862700000000004</v>
      </c>
      <c r="I7213" s="63">
        <v>0.12662190000000001</v>
      </c>
      <c r="J7213" s="63">
        <v>0.21222269999999999</v>
      </c>
      <c r="K7213" s="63">
        <v>0.27150950000000001</v>
      </c>
      <c r="L7213" s="63">
        <v>0.33079639999999999</v>
      </c>
      <c r="M7213" s="63">
        <v>0.41639710000000002</v>
      </c>
      <c r="N7213" s="63">
        <v>11060</v>
      </c>
      <c r="O7213" s="63">
        <v>0.1130564</v>
      </c>
      <c r="P7213" s="63">
        <v>7</v>
      </c>
      <c r="Q7213" s="63">
        <v>1.2781749580960001E-2</v>
      </c>
    </row>
    <row r="7214" spans="1:17">
      <c r="A7214" s="63" t="s">
        <v>80</v>
      </c>
      <c r="B7214" s="63" t="s">
        <v>44</v>
      </c>
      <c r="C7214" s="63" t="s">
        <v>45</v>
      </c>
      <c r="D7214" s="63">
        <v>13</v>
      </c>
      <c r="E7214" s="63">
        <v>1.006335</v>
      </c>
      <c r="F7214" s="63">
        <v>1.592886</v>
      </c>
      <c r="G7214" s="63">
        <v>0.58655100000000004</v>
      </c>
      <c r="H7214" s="63">
        <v>89.815799999999996</v>
      </c>
      <c r="I7214" s="63">
        <v>0.44166339999999998</v>
      </c>
      <c r="J7214" s="63">
        <v>0.52726410000000001</v>
      </c>
      <c r="K7214" s="63">
        <v>0.58655100000000004</v>
      </c>
      <c r="L7214" s="63">
        <v>0.64583780000000002</v>
      </c>
      <c r="M7214" s="63">
        <v>0.73143849999999999</v>
      </c>
      <c r="N7214" s="63">
        <v>11060</v>
      </c>
      <c r="O7214" s="63">
        <v>0.1130564</v>
      </c>
      <c r="P7214" s="63">
        <v>7</v>
      </c>
      <c r="Q7214" s="63">
        <v>1.2781749580960001E-2</v>
      </c>
    </row>
    <row r="7215" spans="1:17">
      <c r="A7215" s="63" t="s">
        <v>80</v>
      </c>
      <c r="B7215" s="63" t="s">
        <v>44</v>
      </c>
      <c r="C7215" s="63" t="s">
        <v>45</v>
      </c>
      <c r="D7215" s="63">
        <v>14</v>
      </c>
      <c r="E7215" s="63">
        <v>1.0618730000000001</v>
      </c>
      <c r="F7215" s="63">
        <v>1.8801460000000001</v>
      </c>
      <c r="G7215" s="63">
        <v>0.81827340000000004</v>
      </c>
      <c r="H7215" s="63">
        <v>93.448800000000006</v>
      </c>
      <c r="I7215" s="63">
        <v>0.67338589999999998</v>
      </c>
      <c r="J7215" s="63">
        <v>0.75898659999999996</v>
      </c>
      <c r="K7215" s="63">
        <v>0.81827340000000004</v>
      </c>
      <c r="L7215" s="63">
        <v>0.87756029999999996</v>
      </c>
      <c r="M7215" s="63">
        <v>0.96316100000000004</v>
      </c>
      <c r="N7215" s="63">
        <v>11060</v>
      </c>
      <c r="O7215" s="63">
        <v>0.1130564</v>
      </c>
      <c r="P7215" s="63">
        <v>7</v>
      </c>
      <c r="Q7215" s="63">
        <v>1.2781749580960001E-2</v>
      </c>
    </row>
    <row r="7216" spans="1:17">
      <c r="A7216" s="63" t="s">
        <v>80</v>
      </c>
      <c r="B7216" s="63" t="s">
        <v>44</v>
      </c>
      <c r="C7216" s="63" t="s">
        <v>45</v>
      </c>
      <c r="D7216" s="63">
        <v>15</v>
      </c>
      <c r="E7216" s="63">
        <v>1.1784060000000001</v>
      </c>
      <c r="F7216" s="63">
        <v>2.125461</v>
      </c>
      <c r="G7216" s="63">
        <v>0.94705510000000004</v>
      </c>
      <c r="H7216" s="63">
        <v>95.725200000000001</v>
      </c>
      <c r="I7216" s="63">
        <v>0.80216750000000003</v>
      </c>
      <c r="J7216" s="63">
        <v>0.88776829999999995</v>
      </c>
      <c r="K7216" s="63">
        <v>0.94705510000000004</v>
      </c>
      <c r="L7216" s="63">
        <v>1.0063420000000001</v>
      </c>
      <c r="M7216" s="63">
        <v>1.0919430000000001</v>
      </c>
      <c r="N7216" s="63">
        <v>11060</v>
      </c>
      <c r="O7216" s="63">
        <v>0.1130564</v>
      </c>
      <c r="P7216" s="63">
        <v>7</v>
      </c>
      <c r="Q7216" s="63">
        <v>1.2781749580960001E-2</v>
      </c>
    </row>
    <row r="7217" spans="1:17">
      <c r="A7217" s="63" t="s">
        <v>80</v>
      </c>
      <c r="B7217" s="63" t="s">
        <v>44</v>
      </c>
      <c r="C7217" s="63" t="s">
        <v>45</v>
      </c>
      <c r="D7217" s="63">
        <v>16</v>
      </c>
      <c r="E7217" s="63">
        <v>1.3871199999999999</v>
      </c>
      <c r="F7217" s="63">
        <v>2.3119269999999998</v>
      </c>
      <c r="G7217" s="63">
        <v>0.92480700000000005</v>
      </c>
      <c r="H7217" s="63">
        <v>96.225899999999996</v>
      </c>
      <c r="I7217" s="63">
        <v>0.77991940000000004</v>
      </c>
      <c r="J7217" s="63">
        <v>0.86552010000000001</v>
      </c>
      <c r="K7217" s="63">
        <v>0.92480700000000005</v>
      </c>
      <c r="L7217" s="63">
        <v>0.98409380000000002</v>
      </c>
      <c r="M7217" s="63">
        <v>1.0696950000000001</v>
      </c>
      <c r="N7217" s="63">
        <v>11060</v>
      </c>
      <c r="O7217" s="63">
        <v>0.1130564</v>
      </c>
      <c r="P7217" s="63">
        <v>7</v>
      </c>
      <c r="Q7217" s="63">
        <v>1.2781749580960001E-2</v>
      </c>
    </row>
    <row r="7218" spans="1:17">
      <c r="A7218" s="63" t="s">
        <v>80</v>
      </c>
      <c r="B7218" s="63" t="s">
        <v>44</v>
      </c>
      <c r="C7218" s="63" t="s">
        <v>45</v>
      </c>
      <c r="D7218" s="63">
        <v>17</v>
      </c>
      <c r="E7218" s="63">
        <v>1.562883</v>
      </c>
      <c r="F7218" s="63">
        <v>2.449465</v>
      </c>
      <c r="G7218" s="63">
        <v>0.88658139999999996</v>
      </c>
      <c r="H7218" s="63">
        <v>96.029399999999995</v>
      </c>
      <c r="I7218" s="63">
        <v>0.74169390000000002</v>
      </c>
      <c r="J7218" s="63">
        <v>0.82729459999999999</v>
      </c>
      <c r="K7218" s="63">
        <v>0.88658139999999996</v>
      </c>
      <c r="L7218" s="63">
        <v>0.9458683</v>
      </c>
      <c r="M7218" s="63">
        <v>1.031469</v>
      </c>
      <c r="N7218" s="63">
        <v>11060</v>
      </c>
      <c r="O7218" s="63">
        <v>0.1130564</v>
      </c>
      <c r="P7218" s="63">
        <v>7</v>
      </c>
      <c r="Q7218" s="63">
        <v>1.2781749580960001E-2</v>
      </c>
    </row>
    <row r="7219" spans="1:17">
      <c r="A7219" s="63" t="s">
        <v>80</v>
      </c>
      <c r="B7219" s="63" t="s">
        <v>44</v>
      </c>
      <c r="C7219" s="63" t="s">
        <v>45</v>
      </c>
      <c r="D7219" s="63">
        <v>18</v>
      </c>
      <c r="E7219" s="63">
        <v>1.7095800000000001</v>
      </c>
      <c r="F7219" s="63">
        <v>2.4621149999999998</v>
      </c>
      <c r="G7219" s="63">
        <v>0.75253460000000005</v>
      </c>
      <c r="H7219" s="63">
        <v>94.03</v>
      </c>
      <c r="I7219" s="63">
        <v>0.6076471</v>
      </c>
      <c r="J7219" s="63">
        <v>0.69324779999999997</v>
      </c>
      <c r="K7219" s="63">
        <v>0.75253460000000005</v>
      </c>
      <c r="L7219" s="63">
        <v>0.81182149999999997</v>
      </c>
      <c r="M7219" s="63">
        <v>0.89742219999999995</v>
      </c>
      <c r="N7219" s="63">
        <v>11060</v>
      </c>
      <c r="O7219" s="63">
        <v>0.1130564</v>
      </c>
      <c r="P7219" s="63">
        <v>7</v>
      </c>
      <c r="Q7219" s="63">
        <v>1.2781749580960001E-2</v>
      </c>
    </row>
    <row r="7220" spans="1:17">
      <c r="A7220" s="63" t="s">
        <v>80</v>
      </c>
      <c r="B7220" s="63" t="s">
        <v>44</v>
      </c>
      <c r="C7220" s="63" t="s">
        <v>45</v>
      </c>
      <c r="D7220" s="63">
        <v>19</v>
      </c>
      <c r="E7220" s="63">
        <v>1.9902759999999999</v>
      </c>
      <c r="F7220" s="63">
        <v>2.2512979999999998</v>
      </c>
      <c r="G7220" s="63">
        <v>0.26102199999999998</v>
      </c>
      <c r="H7220" s="63">
        <v>89.675600000000003</v>
      </c>
      <c r="I7220" s="63">
        <v>0.1161344</v>
      </c>
      <c r="J7220" s="63">
        <v>0.2017351</v>
      </c>
      <c r="K7220" s="63">
        <v>0.26102199999999998</v>
      </c>
      <c r="L7220" s="63">
        <v>0.3203088</v>
      </c>
      <c r="M7220" s="63">
        <v>0.40590959999999998</v>
      </c>
      <c r="N7220" s="63">
        <v>11060</v>
      </c>
      <c r="O7220" s="63">
        <v>0.1130564</v>
      </c>
      <c r="P7220" s="63">
        <v>7</v>
      </c>
      <c r="Q7220" s="63">
        <v>1.2781749580960001E-2</v>
      </c>
    </row>
    <row r="7221" spans="1:17">
      <c r="A7221" s="63" t="s">
        <v>80</v>
      </c>
      <c r="B7221" s="63" t="s">
        <v>44</v>
      </c>
      <c r="C7221" s="63" t="s">
        <v>45</v>
      </c>
      <c r="D7221" s="63">
        <v>20</v>
      </c>
      <c r="E7221" s="63">
        <v>2.0825100000000001</v>
      </c>
      <c r="F7221" s="63">
        <v>2.075081</v>
      </c>
      <c r="G7221" s="63">
        <v>-7.4283999999999999E-3</v>
      </c>
      <c r="H7221" s="63">
        <v>84.948899999999995</v>
      </c>
      <c r="I7221" s="63">
        <v>-0.15231600000000001</v>
      </c>
      <c r="J7221" s="63">
        <v>-6.6715200000000002E-2</v>
      </c>
      <c r="K7221" s="63">
        <v>-7.4283999999999999E-3</v>
      </c>
      <c r="L7221" s="63">
        <v>5.1858399999999999E-2</v>
      </c>
      <c r="M7221" s="63">
        <v>0.1374592</v>
      </c>
      <c r="N7221" s="63">
        <v>11060</v>
      </c>
      <c r="O7221" s="63">
        <v>0.1130564</v>
      </c>
      <c r="P7221" s="63">
        <v>7</v>
      </c>
      <c r="Q7221" s="63">
        <v>1.2781749580960001E-2</v>
      </c>
    </row>
    <row r="7222" spans="1:17">
      <c r="A7222" s="63" t="s">
        <v>80</v>
      </c>
      <c r="B7222" s="63" t="s">
        <v>44</v>
      </c>
      <c r="C7222" s="63" t="s">
        <v>45</v>
      </c>
      <c r="D7222" s="63">
        <v>21</v>
      </c>
      <c r="E7222" s="63">
        <v>2.0850930000000001</v>
      </c>
      <c r="F7222" s="63">
        <v>1.9108019999999999</v>
      </c>
      <c r="G7222" s="63">
        <v>-0.17429130000000001</v>
      </c>
      <c r="H7222" s="63">
        <v>78.785600000000002</v>
      </c>
      <c r="I7222" s="63">
        <v>-0.31917879999999998</v>
      </c>
      <c r="J7222" s="63">
        <v>-0.23357810000000001</v>
      </c>
      <c r="K7222" s="63">
        <v>-0.17429130000000001</v>
      </c>
      <c r="L7222" s="63">
        <v>-0.11500440000000001</v>
      </c>
      <c r="M7222" s="63">
        <v>-2.9403700000000001E-2</v>
      </c>
      <c r="N7222" s="63">
        <v>11060</v>
      </c>
      <c r="O7222" s="63">
        <v>0.1130564</v>
      </c>
      <c r="P7222" s="63">
        <v>7</v>
      </c>
      <c r="Q7222" s="63">
        <v>1.2781749580960001E-2</v>
      </c>
    </row>
    <row r="7223" spans="1:17">
      <c r="A7223" s="63" t="s">
        <v>80</v>
      </c>
      <c r="B7223" s="63" t="s">
        <v>44</v>
      </c>
      <c r="C7223" s="63" t="s">
        <v>45</v>
      </c>
      <c r="D7223" s="63">
        <v>22</v>
      </c>
      <c r="E7223" s="63">
        <v>1.974491</v>
      </c>
      <c r="F7223" s="63">
        <v>1.716569</v>
      </c>
      <c r="G7223" s="63">
        <v>-0.25792209999999999</v>
      </c>
      <c r="H7223" s="63">
        <v>74.202799999999996</v>
      </c>
      <c r="I7223" s="63">
        <v>-0.40280959999999999</v>
      </c>
      <c r="J7223" s="63">
        <v>-0.31720890000000002</v>
      </c>
      <c r="K7223" s="63">
        <v>-0.25792209999999999</v>
      </c>
      <c r="L7223" s="63">
        <v>-0.19863520000000001</v>
      </c>
      <c r="M7223" s="63">
        <v>-0.1130345</v>
      </c>
      <c r="N7223" s="63">
        <v>11060</v>
      </c>
      <c r="O7223" s="63">
        <v>0.1130564</v>
      </c>
      <c r="P7223" s="63">
        <v>7</v>
      </c>
      <c r="Q7223" s="63">
        <v>1.2781749580960001E-2</v>
      </c>
    </row>
    <row r="7224" spans="1:17">
      <c r="A7224" s="63" t="s">
        <v>80</v>
      </c>
      <c r="B7224" s="63" t="s">
        <v>44</v>
      </c>
      <c r="C7224" s="63" t="s">
        <v>45</v>
      </c>
      <c r="D7224" s="63">
        <v>23</v>
      </c>
      <c r="E7224" s="63">
        <v>1.6931750000000001</v>
      </c>
      <c r="F7224" s="63">
        <v>1.426169</v>
      </c>
      <c r="G7224" s="63">
        <v>-0.26700570000000001</v>
      </c>
      <c r="H7224" s="63">
        <v>70.565299999999993</v>
      </c>
      <c r="I7224" s="63">
        <v>-0.41189330000000002</v>
      </c>
      <c r="J7224" s="63">
        <v>-0.32629249999999999</v>
      </c>
      <c r="K7224" s="63">
        <v>-0.26700570000000001</v>
      </c>
      <c r="L7224" s="63">
        <v>-0.20771880000000001</v>
      </c>
      <c r="M7224" s="63">
        <v>-0.12211809999999999</v>
      </c>
      <c r="N7224" s="63">
        <v>11060</v>
      </c>
      <c r="O7224" s="63">
        <v>0.1130564</v>
      </c>
      <c r="P7224" s="63">
        <v>7</v>
      </c>
      <c r="Q7224" s="63">
        <v>1.2781749580960001E-2</v>
      </c>
    </row>
    <row r="7225" spans="1:17">
      <c r="A7225" s="63" t="s">
        <v>80</v>
      </c>
      <c r="B7225" s="63" t="s">
        <v>44</v>
      </c>
      <c r="C7225" s="63" t="s">
        <v>45</v>
      </c>
      <c r="D7225" s="63">
        <v>24</v>
      </c>
      <c r="E7225" s="63">
        <v>1.3525579999999999</v>
      </c>
      <c r="F7225" s="63">
        <v>1.1371549999999999</v>
      </c>
      <c r="G7225" s="63">
        <v>-0.2154036</v>
      </c>
      <c r="H7225" s="63">
        <v>68.146299999999997</v>
      </c>
      <c r="I7225" s="63">
        <v>-0.36029119999999998</v>
      </c>
      <c r="J7225" s="63">
        <v>-0.2746904</v>
      </c>
      <c r="K7225" s="63">
        <v>-0.2154036</v>
      </c>
      <c r="L7225" s="63">
        <v>-0.1561167</v>
      </c>
      <c r="M7225" s="63">
        <v>-7.0515999999999995E-2</v>
      </c>
      <c r="N7225" s="63">
        <v>11060</v>
      </c>
      <c r="O7225" s="63">
        <v>0.1130564</v>
      </c>
      <c r="P7225" s="63">
        <v>7</v>
      </c>
      <c r="Q7225" s="63">
        <v>1.2781749580960001E-2</v>
      </c>
    </row>
    <row r="7226" spans="1:17">
      <c r="A7226" s="63" t="s">
        <v>80</v>
      </c>
      <c r="B7226" s="63" t="s">
        <v>44</v>
      </c>
      <c r="C7226" s="63" t="s">
        <v>46</v>
      </c>
      <c r="D7226" s="63">
        <v>1</v>
      </c>
      <c r="E7226" s="63">
        <v>1.15425</v>
      </c>
      <c r="F7226" s="63">
        <v>1.0093460000000001</v>
      </c>
      <c r="G7226" s="63">
        <v>-0.1449038</v>
      </c>
      <c r="H7226" s="63">
        <v>30.7</v>
      </c>
      <c r="I7226" s="63">
        <v>-0.28979139999999998</v>
      </c>
      <c r="J7226" s="63">
        <v>-0.2041906</v>
      </c>
      <c r="K7226" s="63">
        <v>-0.1449038</v>
      </c>
      <c r="L7226" s="63">
        <v>-8.5616899999999996E-2</v>
      </c>
      <c r="M7226" s="63">
        <v>-1.6200000000000001E-5</v>
      </c>
      <c r="N7226" s="63">
        <v>11060</v>
      </c>
      <c r="O7226" s="63">
        <v>0.1130564</v>
      </c>
      <c r="P7226" s="63">
        <v>1</v>
      </c>
      <c r="Q7226" s="63">
        <v>1.2781749580960001E-2</v>
      </c>
    </row>
    <row r="7227" spans="1:17">
      <c r="A7227" s="63" t="s">
        <v>80</v>
      </c>
      <c r="B7227" s="63" t="s">
        <v>44</v>
      </c>
      <c r="C7227" s="63" t="s">
        <v>46</v>
      </c>
      <c r="D7227" s="63">
        <v>2</v>
      </c>
      <c r="E7227" s="63">
        <v>1.0853269999999999</v>
      </c>
      <c r="F7227" s="63">
        <v>0.92451159999999999</v>
      </c>
      <c r="G7227" s="63">
        <v>-0.16081580000000001</v>
      </c>
      <c r="H7227" s="63">
        <v>29.667000000000002</v>
      </c>
      <c r="I7227" s="63">
        <v>-0.30570340000000001</v>
      </c>
      <c r="J7227" s="63">
        <v>-0.22010270000000001</v>
      </c>
      <c r="K7227" s="63">
        <v>-0.16081580000000001</v>
      </c>
      <c r="L7227" s="63">
        <v>-0.10152899999999999</v>
      </c>
      <c r="M7227" s="63">
        <v>-1.59282E-2</v>
      </c>
      <c r="N7227" s="63">
        <v>11060</v>
      </c>
      <c r="O7227" s="63">
        <v>0.1130564</v>
      </c>
      <c r="P7227" s="63">
        <v>1</v>
      </c>
      <c r="Q7227" s="63">
        <v>1.2781749580960001E-2</v>
      </c>
    </row>
    <row r="7228" spans="1:17">
      <c r="A7228" s="63" t="s">
        <v>80</v>
      </c>
      <c r="B7228" s="63" t="s">
        <v>44</v>
      </c>
      <c r="C7228" s="63" t="s">
        <v>46</v>
      </c>
      <c r="D7228" s="63">
        <v>3</v>
      </c>
      <c r="E7228" s="63">
        <v>1.085453</v>
      </c>
      <c r="F7228" s="63">
        <v>0.9290562</v>
      </c>
      <c r="G7228" s="63">
        <v>-0.15639639999999999</v>
      </c>
      <c r="H7228" s="63">
        <v>29.1538</v>
      </c>
      <c r="I7228" s="63">
        <v>-0.301284</v>
      </c>
      <c r="J7228" s="63">
        <v>-0.21568329999999999</v>
      </c>
      <c r="K7228" s="63">
        <v>-0.15639639999999999</v>
      </c>
      <c r="L7228" s="63">
        <v>-9.7109600000000004E-2</v>
      </c>
      <c r="M7228" s="63">
        <v>-1.1508900000000001E-2</v>
      </c>
      <c r="N7228" s="63">
        <v>11060</v>
      </c>
      <c r="O7228" s="63">
        <v>0.1130564</v>
      </c>
      <c r="P7228" s="63">
        <v>1</v>
      </c>
      <c r="Q7228" s="63">
        <v>1.2781749580960001E-2</v>
      </c>
    </row>
    <row r="7229" spans="1:17">
      <c r="A7229" s="63" t="s">
        <v>80</v>
      </c>
      <c r="B7229" s="63" t="s">
        <v>44</v>
      </c>
      <c r="C7229" s="63" t="s">
        <v>46</v>
      </c>
      <c r="D7229" s="63">
        <v>4</v>
      </c>
      <c r="E7229" s="63">
        <v>1.08263</v>
      </c>
      <c r="F7229" s="63">
        <v>0.92477969999999998</v>
      </c>
      <c r="G7229" s="63">
        <v>-0.1578503</v>
      </c>
      <c r="H7229" s="63">
        <v>28.036300000000001</v>
      </c>
      <c r="I7229" s="63">
        <v>-0.3027379</v>
      </c>
      <c r="J7229" s="63">
        <v>-0.2171372</v>
      </c>
      <c r="K7229" s="63">
        <v>-0.1578503</v>
      </c>
      <c r="L7229" s="63">
        <v>-9.8563499999999998E-2</v>
      </c>
      <c r="M7229" s="63">
        <v>-1.2962700000000001E-2</v>
      </c>
      <c r="N7229" s="63">
        <v>11060</v>
      </c>
      <c r="O7229" s="63">
        <v>0.1130564</v>
      </c>
      <c r="P7229" s="63">
        <v>1</v>
      </c>
      <c r="Q7229" s="63">
        <v>1.2781749580960001E-2</v>
      </c>
    </row>
    <row r="7230" spans="1:17">
      <c r="A7230" s="63" t="s">
        <v>80</v>
      </c>
      <c r="B7230" s="63" t="s">
        <v>44</v>
      </c>
      <c r="C7230" s="63" t="s">
        <v>46</v>
      </c>
      <c r="D7230" s="63">
        <v>5</v>
      </c>
      <c r="E7230" s="63">
        <v>1.1183609999999999</v>
      </c>
      <c r="F7230" s="63">
        <v>0.96126809999999996</v>
      </c>
      <c r="G7230" s="63">
        <v>-0.1570927</v>
      </c>
      <c r="H7230" s="63">
        <v>27.605899999999998</v>
      </c>
      <c r="I7230" s="63">
        <v>-0.30198029999999998</v>
      </c>
      <c r="J7230" s="63">
        <v>-0.2163795</v>
      </c>
      <c r="K7230" s="63">
        <v>-0.1570927</v>
      </c>
      <c r="L7230" s="63">
        <v>-9.7805900000000001E-2</v>
      </c>
      <c r="M7230" s="63">
        <v>-1.22051E-2</v>
      </c>
      <c r="N7230" s="63">
        <v>11060</v>
      </c>
      <c r="O7230" s="63">
        <v>0.1130564</v>
      </c>
      <c r="P7230" s="63">
        <v>1</v>
      </c>
      <c r="Q7230" s="63">
        <v>1.2781749580960001E-2</v>
      </c>
    </row>
    <row r="7231" spans="1:17">
      <c r="A7231" s="63" t="s">
        <v>80</v>
      </c>
      <c r="B7231" s="63" t="s">
        <v>44</v>
      </c>
      <c r="C7231" s="63" t="s">
        <v>46</v>
      </c>
      <c r="D7231" s="63">
        <v>6</v>
      </c>
      <c r="E7231" s="63">
        <v>1.281072</v>
      </c>
      <c r="F7231" s="63">
        <v>1.0458339999999999</v>
      </c>
      <c r="G7231" s="63">
        <v>-0.23523769999999999</v>
      </c>
      <c r="H7231" s="63">
        <v>27.4788</v>
      </c>
      <c r="I7231" s="63">
        <v>-0.3801253</v>
      </c>
      <c r="J7231" s="63">
        <v>-0.29452460000000003</v>
      </c>
      <c r="K7231" s="63">
        <v>-0.23523769999999999</v>
      </c>
      <c r="L7231" s="63">
        <v>-0.17595089999999999</v>
      </c>
      <c r="M7231" s="63">
        <v>-9.0350100000000003E-2</v>
      </c>
      <c r="N7231" s="63">
        <v>11060</v>
      </c>
      <c r="O7231" s="63">
        <v>0.1130564</v>
      </c>
      <c r="P7231" s="63">
        <v>1</v>
      </c>
      <c r="Q7231" s="63">
        <v>1.2781749580960001E-2</v>
      </c>
    </row>
    <row r="7232" spans="1:17">
      <c r="A7232" s="63" t="s">
        <v>80</v>
      </c>
      <c r="B7232" s="63" t="s">
        <v>44</v>
      </c>
      <c r="C7232" s="63" t="s">
        <v>46</v>
      </c>
      <c r="D7232" s="63">
        <v>7</v>
      </c>
      <c r="E7232" s="63">
        <v>1.6171279999999999</v>
      </c>
      <c r="F7232" s="63">
        <v>1.417951</v>
      </c>
      <c r="G7232" s="63">
        <v>-0.19917679999999999</v>
      </c>
      <c r="H7232" s="63">
        <v>27.567799999999998</v>
      </c>
      <c r="I7232" s="63">
        <v>-0.34406439999999999</v>
      </c>
      <c r="J7232" s="63">
        <v>-0.25846360000000002</v>
      </c>
      <c r="K7232" s="63">
        <v>-0.19917679999999999</v>
      </c>
      <c r="L7232" s="63">
        <v>-0.13988999999999999</v>
      </c>
      <c r="M7232" s="63">
        <v>-5.4289200000000003E-2</v>
      </c>
      <c r="N7232" s="63">
        <v>11060</v>
      </c>
      <c r="O7232" s="63">
        <v>0.1130564</v>
      </c>
      <c r="P7232" s="63">
        <v>1</v>
      </c>
      <c r="Q7232" s="63">
        <v>1.2781749580960001E-2</v>
      </c>
    </row>
    <row r="7233" spans="1:17">
      <c r="A7233" s="63" t="s">
        <v>80</v>
      </c>
      <c r="B7233" s="63" t="s">
        <v>44</v>
      </c>
      <c r="C7233" s="63" t="s">
        <v>46</v>
      </c>
      <c r="D7233" s="63">
        <v>8</v>
      </c>
      <c r="E7233" s="63">
        <v>1.8267119999999999</v>
      </c>
      <c r="F7233" s="63">
        <v>1.7427600000000001</v>
      </c>
      <c r="G7233" s="63">
        <v>-8.3951799999999993E-2</v>
      </c>
      <c r="H7233" s="63">
        <v>27.66</v>
      </c>
      <c r="I7233" s="63">
        <v>-0.2288394</v>
      </c>
      <c r="J7233" s="63">
        <v>-0.1432387</v>
      </c>
      <c r="K7233" s="63">
        <v>-8.3951799999999993E-2</v>
      </c>
      <c r="L7233" s="63">
        <v>-2.4664999999999999E-2</v>
      </c>
      <c r="M7233" s="63">
        <v>6.0935799999999998E-2</v>
      </c>
      <c r="N7233" s="63">
        <v>11060</v>
      </c>
      <c r="O7233" s="63">
        <v>0.1130564</v>
      </c>
      <c r="P7233" s="63">
        <v>1</v>
      </c>
      <c r="Q7233" s="63">
        <v>1.2781749580960001E-2</v>
      </c>
    </row>
    <row r="7234" spans="1:17">
      <c r="A7234" s="63" t="s">
        <v>80</v>
      </c>
      <c r="B7234" s="63" t="s">
        <v>44</v>
      </c>
      <c r="C7234" s="63" t="s">
        <v>46</v>
      </c>
      <c r="D7234" s="63">
        <v>9</v>
      </c>
      <c r="E7234" s="63">
        <v>1.77508</v>
      </c>
      <c r="F7234" s="63">
        <v>1.8484130000000001</v>
      </c>
      <c r="G7234" s="63">
        <v>7.3333599999999999E-2</v>
      </c>
      <c r="H7234" s="63">
        <v>28.894400000000001</v>
      </c>
      <c r="I7234" s="63">
        <v>-7.1554000000000006E-2</v>
      </c>
      <c r="J7234" s="63">
        <v>1.40468E-2</v>
      </c>
      <c r="K7234" s="63">
        <v>7.3333599999999999E-2</v>
      </c>
      <c r="L7234" s="63">
        <v>0.1326205</v>
      </c>
      <c r="M7234" s="63">
        <v>0.2182212</v>
      </c>
      <c r="N7234" s="63">
        <v>11060</v>
      </c>
      <c r="O7234" s="63">
        <v>0.1130564</v>
      </c>
      <c r="P7234" s="63">
        <v>1</v>
      </c>
      <c r="Q7234" s="63">
        <v>1.2781749580960001E-2</v>
      </c>
    </row>
    <row r="7235" spans="1:17">
      <c r="A7235" s="63" t="s">
        <v>80</v>
      </c>
      <c r="B7235" s="63" t="s">
        <v>44</v>
      </c>
      <c r="C7235" s="63" t="s">
        <v>46</v>
      </c>
      <c r="D7235" s="63">
        <v>10</v>
      </c>
      <c r="E7235" s="63">
        <v>1.7702310000000001</v>
      </c>
      <c r="F7235" s="63">
        <v>1.8464750000000001</v>
      </c>
      <c r="G7235" s="63">
        <v>7.6243900000000003E-2</v>
      </c>
      <c r="H7235" s="63">
        <v>33.545299999999997</v>
      </c>
      <c r="I7235" s="63">
        <v>-6.8643700000000002E-2</v>
      </c>
      <c r="J7235" s="63">
        <v>1.6957E-2</v>
      </c>
      <c r="K7235" s="63">
        <v>7.6243900000000003E-2</v>
      </c>
      <c r="L7235" s="63">
        <v>0.1355307</v>
      </c>
      <c r="M7235" s="63">
        <v>0.22113150000000001</v>
      </c>
      <c r="N7235" s="63">
        <v>11060</v>
      </c>
      <c r="O7235" s="63">
        <v>0.1130564</v>
      </c>
      <c r="P7235" s="63">
        <v>1</v>
      </c>
      <c r="Q7235" s="63">
        <v>1.2781749580960001E-2</v>
      </c>
    </row>
    <row r="7236" spans="1:17">
      <c r="A7236" s="63" t="s">
        <v>80</v>
      </c>
      <c r="B7236" s="63" t="s">
        <v>44</v>
      </c>
      <c r="C7236" s="63" t="s">
        <v>46</v>
      </c>
      <c r="D7236" s="63">
        <v>11</v>
      </c>
      <c r="E7236" s="63">
        <v>1.699268</v>
      </c>
      <c r="F7236" s="63">
        <v>1.8538779999999999</v>
      </c>
      <c r="G7236" s="63">
        <v>0.15461030000000001</v>
      </c>
      <c r="H7236" s="63">
        <v>38.953899999999997</v>
      </c>
      <c r="I7236" s="63">
        <v>9.7227000000000008E-3</v>
      </c>
      <c r="J7236" s="63">
        <v>9.5323400000000003E-2</v>
      </c>
      <c r="K7236" s="63">
        <v>0.15461030000000001</v>
      </c>
      <c r="L7236" s="63">
        <v>0.21389710000000001</v>
      </c>
      <c r="M7236" s="63">
        <v>0.29949789999999998</v>
      </c>
      <c r="N7236" s="63">
        <v>11060</v>
      </c>
      <c r="O7236" s="63">
        <v>0.1130564</v>
      </c>
      <c r="P7236" s="63">
        <v>1</v>
      </c>
      <c r="Q7236" s="63">
        <v>1.2781749580960001E-2</v>
      </c>
    </row>
    <row r="7237" spans="1:17">
      <c r="A7237" s="63" t="s">
        <v>80</v>
      </c>
      <c r="B7237" s="63" t="s">
        <v>44</v>
      </c>
      <c r="C7237" s="63" t="s">
        <v>46</v>
      </c>
      <c r="D7237" s="63">
        <v>12</v>
      </c>
      <c r="E7237" s="63">
        <v>1.689837</v>
      </c>
      <c r="F7237" s="63">
        <v>1.8255980000000001</v>
      </c>
      <c r="G7237" s="63">
        <v>0.13576170000000001</v>
      </c>
      <c r="H7237" s="63">
        <v>44.058300000000003</v>
      </c>
      <c r="I7237" s="63">
        <v>-9.1258999999999993E-3</v>
      </c>
      <c r="J7237" s="63">
        <v>7.6474899999999998E-2</v>
      </c>
      <c r="K7237" s="63">
        <v>0.13576170000000001</v>
      </c>
      <c r="L7237" s="63">
        <v>0.19504859999999999</v>
      </c>
      <c r="M7237" s="63">
        <v>0.28064929999999999</v>
      </c>
      <c r="N7237" s="63">
        <v>11060</v>
      </c>
      <c r="O7237" s="63">
        <v>0.1130564</v>
      </c>
      <c r="P7237" s="63">
        <v>1</v>
      </c>
      <c r="Q7237" s="63">
        <v>1.2781749580960001E-2</v>
      </c>
    </row>
    <row r="7238" spans="1:17">
      <c r="A7238" s="63" t="s">
        <v>80</v>
      </c>
      <c r="B7238" s="63" t="s">
        <v>44</v>
      </c>
      <c r="C7238" s="63" t="s">
        <v>46</v>
      </c>
      <c r="D7238" s="63">
        <v>13</v>
      </c>
      <c r="E7238" s="63">
        <v>1.552484</v>
      </c>
      <c r="F7238" s="63">
        <v>1.8036460000000001</v>
      </c>
      <c r="G7238" s="63">
        <v>0.25116240000000001</v>
      </c>
      <c r="H7238" s="63">
        <v>47.159100000000002</v>
      </c>
      <c r="I7238" s="63">
        <v>0.1062748</v>
      </c>
      <c r="J7238" s="63">
        <v>0.19187560000000001</v>
      </c>
      <c r="K7238" s="63">
        <v>0.25116240000000001</v>
      </c>
      <c r="L7238" s="63">
        <v>0.31044919999999998</v>
      </c>
      <c r="M7238" s="63">
        <v>0.39605000000000001</v>
      </c>
      <c r="N7238" s="63">
        <v>11060</v>
      </c>
      <c r="O7238" s="63">
        <v>0.1130564</v>
      </c>
      <c r="P7238" s="63">
        <v>1</v>
      </c>
      <c r="Q7238" s="63">
        <v>1.2781749580960001E-2</v>
      </c>
    </row>
    <row r="7239" spans="1:17">
      <c r="A7239" s="63" t="s">
        <v>80</v>
      </c>
      <c r="B7239" s="63" t="s">
        <v>44</v>
      </c>
      <c r="C7239" s="63" t="s">
        <v>46</v>
      </c>
      <c r="D7239" s="63">
        <v>14</v>
      </c>
      <c r="E7239" s="63">
        <v>1.4038349999999999</v>
      </c>
      <c r="F7239" s="63">
        <v>1.6935309999999999</v>
      </c>
      <c r="G7239" s="63">
        <v>0.28969549999999999</v>
      </c>
      <c r="H7239" s="63">
        <v>50.636899999999997</v>
      </c>
      <c r="I7239" s="63">
        <v>0.14480789999999999</v>
      </c>
      <c r="J7239" s="63">
        <v>0.23040869999999999</v>
      </c>
      <c r="K7239" s="63">
        <v>0.28969549999999999</v>
      </c>
      <c r="L7239" s="63">
        <v>0.34898230000000002</v>
      </c>
      <c r="M7239" s="63">
        <v>0.4345831</v>
      </c>
      <c r="N7239" s="63">
        <v>11060</v>
      </c>
      <c r="O7239" s="63">
        <v>0.1130564</v>
      </c>
      <c r="P7239" s="63">
        <v>1</v>
      </c>
      <c r="Q7239" s="63">
        <v>1.2781749580960001E-2</v>
      </c>
    </row>
    <row r="7240" spans="1:17">
      <c r="A7240" s="63" t="s">
        <v>80</v>
      </c>
      <c r="B7240" s="63" t="s">
        <v>44</v>
      </c>
      <c r="C7240" s="63" t="s">
        <v>46</v>
      </c>
      <c r="D7240" s="63">
        <v>15</v>
      </c>
      <c r="E7240" s="63">
        <v>1.3986190000000001</v>
      </c>
      <c r="F7240" s="63">
        <v>1.653729</v>
      </c>
      <c r="G7240" s="63">
        <v>0.25511</v>
      </c>
      <c r="H7240" s="63">
        <v>52.139099999999999</v>
      </c>
      <c r="I7240" s="63">
        <v>0.1102224</v>
      </c>
      <c r="J7240" s="63">
        <v>0.1958232</v>
      </c>
      <c r="K7240" s="63">
        <v>0.25511</v>
      </c>
      <c r="L7240" s="63">
        <v>0.31439689999999998</v>
      </c>
      <c r="M7240" s="63">
        <v>0.39999760000000001</v>
      </c>
      <c r="N7240" s="63">
        <v>11060</v>
      </c>
      <c r="O7240" s="63">
        <v>0.1130564</v>
      </c>
      <c r="P7240" s="63">
        <v>1</v>
      </c>
      <c r="Q7240" s="63">
        <v>1.2781749580960001E-2</v>
      </c>
    </row>
    <row r="7241" spans="1:17">
      <c r="A7241" s="63" t="s">
        <v>80</v>
      </c>
      <c r="B7241" s="63" t="s">
        <v>44</v>
      </c>
      <c r="C7241" s="63" t="s">
        <v>46</v>
      </c>
      <c r="D7241" s="63">
        <v>16</v>
      </c>
      <c r="E7241" s="63">
        <v>1.4796100000000001</v>
      </c>
      <c r="F7241" s="63">
        <v>1.6971240000000001</v>
      </c>
      <c r="G7241" s="63">
        <v>0.21751319999999999</v>
      </c>
      <c r="H7241" s="63">
        <v>50.618400000000001</v>
      </c>
      <c r="I7241" s="63">
        <v>7.2625599999999998E-2</v>
      </c>
      <c r="J7241" s="63">
        <v>0.15822639999999999</v>
      </c>
      <c r="K7241" s="63">
        <v>0.21751319999999999</v>
      </c>
      <c r="L7241" s="63">
        <v>0.27679999999999999</v>
      </c>
      <c r="M7241" s="63">
        <v>0.36240080000000002</v>
      </c>
      <c r="N7241" s="63">
        <v>11060</v>
      </c>
      <c r="O7241" s="63">
        <v>0.1130564</v>
      </c>
      <c r="P7241" s="63">
        <v>1</v>
      </c>
      <c r="Q7241" s="63">
        <v>1.2781749580960001E-2</v>
      </c>
    </row>
    <row r="7242" spans="1:17">
      <c r="A7242" s="63" t="s">
        <v>80</v>
      </c>
      <c r="B7242" s="63" t="s">
        <v>44</v>
      </c>
      <c r="C7242" s="63" t="s">
        <v>46</v>
      </c>
      <c r="D7242" s="63">
        <v>17</v>
      </c>
      <c r="E7242" s="63">
        <v>1.670946</v>
      </c>
      <c r="F7242" s="63">
        <v>1.8567629999999999</v>
      </c>
      <c r="G7242" s="63">
        <v>0.1858175</v>
      </c>
      <c r="H7242" s="63">
        <v>48.310200000000002</v>
      </c>
      <c r="I7242" s="63">
        <v>4.0929899999999998E-2</v>
      </c>
      <c r="J7242" s="63">
        <v>0.12653059999999999</v>
      </c>
      <c r="K7242" s="63">
        <v>0.1858175</v>
      </c>
      <c r="L7242" s="63">
        <v>0.2451043</v>
      </c>
      <c r="M7242" s="63">
        <v>0.33070509999999997</v>
      </c>
      <c r="N7242" s="63">
        <v>11060</v>
      </c>
      <c r="O7242" s="63">
        <v>0.1130564</v>
      </c>
      <c r="P7242" s="63">
        <v>1</v>
      </c>
      <c r="Q7242" s="63">
        <v>1.2781749580960001E-2</v>
      </c>
    </row>
    <row r="7243" spans="1:17">
      <c r="A7243" s="63" t="s">
        <v>80</v>
      </c>
      <c r="B7243" s="63" t="s">
        <v>44</v>
      </c>
      <c r="C7243" s="63" t="s">
        <v>46</v>
      </c>
      <c r="D7243" s="63">
        <v>18</v>
      </c>
      <c r="E7243" s="63">
        <v>2.1590989999999999</v>
      </c>
      <c r="F7243" s="63">
        <v>2.2381509999999998</v>
      </c>
      <c r="G7243" s="63">
        <v>7.9052399999999995E-2</v>
      </c>
      <c r="H7243" s="63">
        <v>46.828400000000002</v>
      </c>
      <c r="I7243" s="63">
        <v>-6.5835099999999994E-2</v>
      </c>
      <c r="J7243" s="63">
        <v>1.9765600000000001E-2</v>
      </c>
      <c r="K7243" s="63">
        <v>7.9052399999999995E-2</v>
      </c>
      <c r="L7243" s="63">
        <v>0.1383393</v>
      </c>
      <c r="M7243" s="63">
        <v>0.22394</v>
      </c>
      <c r="N7243" s="63">
        <v>11060</v>
      </c>
      <c r="O7243" s="63">
        <v>0.1130564</v>
      </c>
      <c r="P7243" s="63">
        <v>1</v>
      </c>
      <c r="Q7243" s="63">
        <v>1.2781749580960001E-2</v>
      </c>
    </row>
    <row r="7244" spans="1:17">
      <c r="A7244" s="63" t="s">
        <v>80</v>
      </c>
      <c r="B7244" s="63" t="s">
        <v>44</v>
      </c>
      <c r="C7244" s="63" t="s">
        <v>46</v>
      </c>
      <c r="D7244" s="63">
        <v>19</v>
      </c>
      <c r="E7244" s="63">
        <v>2.3844099999999999</v>
      </c>
      <c r="F7244" s="63">
        <v>2.319642</v>
      </c>
      <c r="G7244" s="63">
        <v>-6.4768099999999995E-2</v>
      </c>
      <c r="H7244" s="63">
        <v>45.806199999999997</v>
      </c>
      <c r="I7244" s="63">
        <v>-0.2096557</v>
      </c>
      <c r="J7244" s="63">
        <v>-0.1240549</v>
      </c>
      <c r="K7244" s="63">
        <v>-6.4768099999999995E-2</v>
      </c>
      <c r="L7244" s="63">
        <v>-5.4812000000000003E-3</v>
      </c>
      <c r="M7244" s="63">
        <v>8.0119499999999996E-2</v>
      </c>
      <c r="N7244" s="63">
        <v>11060</v>
      </c>
      <c r="O7244" s="63">
        <v>0.1130564</v>
      </c>
      <c r="P7244" s="63">
        <v>1</v>
      </c>
      <c r="Q7244" s="63">
        <v>1.2781749580960001E-2</v>
      </c>
    </row>
    <row r="7245" spans="1:17">
      <c r="A7245" s="63" t="s">
        <v>80</v>
      </c>
      <c r="B7245" s="63" t="s">
        <v>44</v>
      </c>
      <c r="C7245" s="63" t="s">
        <v>46</v>
      </c>
      <c r="D7245" s="63">
        <v>20</v>
      </c>
      <c r="E7245" s="63">
        <v>2.3263739999999999</v>
      </c>
      <c r="F7245" s="63">
        <v>2.2112050000000001</v>
      </c>
      <c r="G7245" s="63">
        <v>-0.1151683</v>
      </c>
      <c r="H7245" s="63">
        <v>45.104199999999999</v>
      </c>
      <c r="I7245" s="63">
        <v>-0.26005590000000001</v>
      </c>
      <c r="J7245" s="63">
        <v>-0.1744552</v>
      </c>
      <c r="K7245" s="63">
        <v>-0.1151683</v>
      </c>
      <c r="L7245" s="63">
        <v>-5.5881500000000001E-2</v>
      </c>
      <c r="M7245" s="63">
        <v>2.9719300000000001E-2</v>
      </c>
      <c r="N7245" s="63">
        <v>11060</v>
      </c>
      <c r="O7245" s="63">
        <v>0.1130564</v>
      </c>
      <c r="P7245" s="63">
        <v>1</v>
      </c>
      <c r="Q7245" s="63">
        <v>1.2781749580960001E-2</v>
      </c>
    </row>
    <row r="7246" spans="1:17">
      <c r="A7246" s="63" t="s">
        <v>80</v>
      </c>
      <c r="B7246" s="63" t="s">
        <v>44</v>
      </c>
      <c r="C7246" s="63" t="s">
        <v>46</v>
      </c>
      <c r="D7246" s="63">
        <v>21</v>
      </c>
      <c r="E7246" s="63">
        <v>2.2517489999999998</v>
      </c>
      <c r="F7246" s="63">
        <v>2.1038899999999998</v>
      </c>
      <c r="G7246" s="63">
        <v>-0.14785860000000001</v>
      </c>
      <c r="H7246" s="63">
        <v>43.834200000000003</v>
      </c>
      <c r="I7246" s="63">
        <v>-0.29274620000000001</v>
      </c>
      <c r="J7246" s="63">
        <v>-0.20714550000000001</v>
      </c>
      <c r="K7246" s="63">
        <v>-0.14785860000000001</v>
      </c>
      <c r="L7246" s="63">
        <v>-8.8571800000000006E-2</v>
      </c>
      <c r="M7246" s="63">
        <v>-2.9710000000000001E-3</v>
      </c>
      <c r="N7246" s="63">
        <v>11060</v>
      </c>
      <c r="O7246" s="63">
        <v>0.1130564</v>
      </c>
      <c r="P7246" s="63">
        <v>1</v>
      </c>
      <c r="Q7246" s="63">
        <v>1.2781749580960001E-2</v>
      </c>
    </row>
    <row r="7247" spans="1:17">
      <c r="A7247" s="63" t="s">
        <v>80</v>
      </c>
      <c r="B7247" s="63" t="s">
        <v>44</v>
      </c>
      <c r="C7247" s="63" t="s">
        <v>46</v>
      </c>
      <c r="D7247" s="63">
        <v>22</v>
      </c>
      <c r="E7247" s="63">
        <v>2.030926</v>
      </c>
      <c r="F7247" s="63">
        <v>1.8826400000000001</v>
      </c>
      <c r="G7247" s="63">
        <v>-0.14828649999999999</v>
      </c>
      <c r="H7247" s="63">
        <v>42.384300000000003</v>
      </c>
      <c r="I7247" s="63">
        <v>-0.29317409999999999</v>
      </c>
      <c r="J7247" s="63">
        <v>-0.20757329999999999</v>
      </c>
      <c r="K7247" s="63">
        <v>-0.14828649999999999</v>
      </c>
      <c r="L7247" s="63">
        <v>-8.8999599999999998E-2</v>
      </c>
      <c r="M7247" s="63">
        <v>-3.3988999999999998E-3</v>
      </c>
      <c r="N7247" s="63">
        <v>11060</v>
      </c>
      <c r="O7247" s="63">
        <v>0.1130564</v>
      </c>
      <c r="P7247" s="63">
        <v>1</v>
      </c>
      <c r="Q7247" s="63">
        <v>1.2781749580960001E-2</v>
      </c>
    </row>
    <row r="7248" spans="1:17">
      <c r="A7248" s="63" t="s">
        <v>80</v>
      </c>
      <c r="B7248" s="63" t="s">
        <v>44</v>
      </c>
      <c r="C7248" s="63" t="s">
        <v>46</v>
      </c>
      <c r="D7248" s="63">
        <v>23</v>
      </c>
      <c r="E7248" s="63">
        <v>1.7420770000000001</v>
      </c>
      <c r="F7248" s="63">
        <v>1.601899</v>
      </c>
      <c r="G7248" s="63">
        <v>-0.14017840000000001</v>
      </c>
      <c r="H7248" s="63">
        <v>42.303199999999997</v>
      </c>
      <c r="I7248" s="63">
        <v>-0.28506599999999999</v>
      </c>
      <c r="J7248" s="63">
        <v>-0.19946530000000001</v>
      </c>
      <c r="K7248" s="63">
        <v>-0.14017840000000001</v>
      </c>
      <c r="L7248" s="63">
        <v>-8.0891599999999994E-2</v>
      </c>
      <c r="M7248" s="63">
        <v>4.7092000000000002E-3</v>
      </c>
      <c r="N7248" s="63">
        <v>11060</v>
      </c>
      <c r="O7248" s="63">
        <v>0.1130564</v>
      </c>
      <c r="P7248" s="63">
        <v>1</v>
      </c>
      <c r="Q7248" s="63">
        <v>1.2781749580960001E-2</v>
      </c>
    </row>
    <row r="7249" spans="1:17">
      <c r="A7249" s="63" t="s">
        <v>80</v>
      </c>
      <c r="B7249" s="63" t="s">
        <v>44</v>
      </c>
      <c r="C7249" s="63" t="s">
        <v>46</v>
      </c>
      <c r="D7249" s="63">
        <v>24</v>
      </c>
      <c r="E7249" s="63">
        <v>1.3857539999999999</v>
      </c>
      <c r="F7249" s="63">
        <v>1.243662</v>
      </c>
      <c r="G7249" s="63">
        <v>-0.14209160000000001</v>
      </c>
      <c r="H7249" s="63">
        <v>42.7926</v>
      </c>
      <c r="I7249" s="63">
        <v>-0.28697919999999999</v>
      </c>
      <c r="J7249" s="63">
        <v>-0.20137849999999999</v>
      </c>
      <c r="K7249" s="63">
        <v>-0.14209160000000001</v>
      </c>
      <c r="L7249" s="63">
        <v>-8.2804799999999998E-2</v>
      </c>
      <c r="M7249" s="63">
        <v>2.7959999999999999E-3</v>
      </c>
      <c r="N7249" s="63">
        <v>11060</v>
      </c>
      <c r="O7249" s="63">
        <v>0.1130564</v>
      </c>
      <c r="P7249" s="63">
        <v>1</v>
      </c>
      <c r="Q7249" s="63">
        <v>1.2781749580960001E-2</v>
      </c>
    </row>
    <row r="7250" spans="1:17">
      <c r="A7250" s="63" t="s">
        <v>80</v>
      </c>
      <c r="B7250" s="63" t="s">
        <v>44</v>
      </c>
      <c r="C7250" s="63" t="s">
        <v>47</v>
      </c>
      <c r="D7250" s="63">
        <v>1</v>
      </c>
      <c r="E7250" s="63">
        <v>1.036152</v>
      </c>
      <c r="F7250" s="63">
        <v>0.89124780000000003</v>
      </c>
      <c r="G7250" s="63">
        <v>-0.1449037</v>
      </c>
      <c r="H7250" s="63">
        <v>53.4255</v>
      </c>
      <c r="I7250" s="63">
        <v>-0.28979129999999997</v>
      </c>
      <c r="J7250" s="63">
        <v>-0.2041906</v>
      </c>
      <c r="K7250" s="63">
        <v>-0.1449037</v>
      </c>
      <c r="L7250" s="63">
        <v>-8.5616899999999996E-2</v>
      </c>
      <c r="M7250" s="63">
        <v>-1.6099999999999998E-5</v>
      </c>
      <c r="N7250" s="63">
        <v>11060</v>
      </c>
      <c r="O7250" s="63">
        <v>0.1130564</v>
      </c>
      <c r="P7250" s="63">
        <v>2</v>
      </c>
      <c r="Q7250" s="63">
        <v>1.2781749580960001E-2</v>
      </c>
    </row>
    <row r="7251" spans="1:17">
      <c r="A7251" s="63" t="s">
        <v>80</v>
      </c>
      <c r="B7251" s="63" t="s">
        <v>44</v>
      </c>
      <c r="C7251" s="63" t="s">
        <v>47</v>
      </c>
      <c r="D7251" s="63">
        <v>2</v>
      </c>
      <c r="E7251" s="63">
        <v>0.96871609999999997</v>
      </c>
      <c r="F7251" s="63">
        <v>0.80790030000000002</v>
      </c>
      <c r="G7251" s="63">
        <v>-0.16081580000000001</v>
      </c>
      <c r="H7251" s="63">
        <v>53.675699999999999</v>
      </c>
      <c r="I7251" s="63">
        <v>-0.30570340000000001</v>
      </c>
      <c r="J7251" s="63">
        <v>-0.22010260000000001</v>
      </c>
      <c r="K7251" s="63">
        <v>-0.16081580000000001</v>
      </c>
      <c r="L7251" s="63">
        <v>-0.10152890000000001</v>
      </c>
      <c r="M7251" s="63">
        <v>-1.59282E-2</v>
      </c>
      <c r="N7251" s="63">
        <v>11060</v>
      </c>
      <c r="O7251" s="63">
        <v>0.1130564</v>
      </c>
      <c r="P7251" s="63">
        <v>2</v>
      </c>
      <c r="Q7251" s="63">
        <v>1.2781749580960001E-2</v>
      </c>
    </row>
    <row r="7252" spans="1:17">
      <c r="A7252" s="63" t="s">
        <v>80</v>
      </c>
      <c r="B7252" s="63" t="s">
        <v>44</v>
      </c>
      <c r="C7252" s="63" t="s">
        <v>47</v>
      </c>
      <c r="D7252" s="63">
        <v>3</v>
      </c>
      <c r="E7252" s="63">
        <v>0.96277089999999999</v>
      </c>
      <c r="F7252" s="63">
        <v>0.80637449999999999</v>
      </c>
      <c r="G7252" s="63">
        <v>-0.15639639999999999</v>
      </c>
      <c r="H7252" s="63">
        <v>53.941699999999997</v>
      </c>
      <c r="I7252" s="63">
        <v>-0.301284</v>
      </c>
      <c r="J7252" s="63">
        <v>-0.21568329999999999</v>
      </c>
      <c r="K7252" s="63">
        <v>-0.15639639999999999</v>
      </c>
      <c r="L7252" s="63">
        <v>-9.7109600000000004E-2</v>
      </c>
      <c r="M7252" s="63">
        <v>-1.1508900000000001E-2</v>
      </c>
      <c r="N7252" s="63">
        <v>11060</v>
      </c>
      <c r="O7252" s="63">
        <v>0.1130564</v>
      </c>
      <c r="P7252" s="63">
        <v>2</v>
      </c>
      <c r="Q7252" s="63">
        <v>1.2781749580960001E-2</v>
      </c>
    </row>
    <row r="7253" spans="1:17">
      <c r="A7253" s="63" t="s">
        <v>80</v>
      </c>
      <c r="B7253" s="63" t="s">
        <v>44</v>
      </c>
      <c r="C7253" s="63" t="s">
        <v>47</v>
      </c>
      <c r="D7253" s="63">
        <v>4</v>
      </c>
      <c r="E7253" s="63">
        <v>0.99762249999999997</v>
      </c>
      <c r="F7253" s="63">
        <v>0.83977219999999997</v>
      </c>
      <c r="G7253" s="63">
        <v>-0.1578503</v>
      </c>
      <c r="H7253" s="63">
        <v>51.945799999999998</v>
      </c>
      <c r="I7253" s="63">
        <v>-0.3027379</v>
      </c>
      <c r="J7253" s="63">
        <v>-0.2171371</v>
      </c>
      <c r="K7253" s="63">
        <v>-0.1578503</v>
      </c>
      <c r="L7253" s="63">
        <v>-9.8563399999999995E-2</v>
      </c>
      <c r="M7253" s="63">
        <v>-1.2962700000000001E-2</v>
      </c>
      <c r="N7253" s="63">
        <v>11060</v>
      </c>
      <c r="O7253" s="63">
        <v>0.1130564</v>
      </c>
      <c r="P7253" s="63">
        <v>2</v>
      </c>
      <c r="Q7253" s="63">
        <v>1.2781749580960001E-2</v>
      </c>
    </row>
    <row r="7254" spans="1:17">
      <c r="A7254" s="63" t="s">
        <v>80</v>
      </c>
      <c r="B7254" s="63" t="s">
        <v>44</v>
      </c>
      <c r="C7254" s="63" t="s">
        <v>47</v>
      </c>
      <c r="D7254" s="63">
        <v>5</v>
      </c>
      <c r="E7254" s="63">
        <v>1.0409280000000001</v>
      </c>
      <c r="F7254" s="63">
        <v>0.88383560000000005</v>
      </c>
      <c r="G7254" s="63">
        <v>-0.1570928</v>
      </c>
      <c r="H7254" s="63">
        <v>49.7864</v>
      </c>
      <c r="I7254" s="63">
        <v>-0.30198029999999998</v>
      </c>
      <c r="J7254" s="63">
        <v>-0.21637960000000001</v>
      </c>
      <c r="K7254" s="63">
        <v>-0.1570928</v>
      </c>
      <c r="L7254" s="63">
        <v>-9.7805900000000001E-2</v>
      </c>
      <c r="M7254" s="63">
        <v>-1.2205199999999999E-2</v>
      </c>
      <c r="N7254" s="63">
        <v>11060</v>
      </c>
      <c r="O7254" s="63">
        <v>0.1130564</v>
      </c>
      <c r="P7254" s="63">
        <v>2</v>
      </c>
      <c r="Q7254" s="63">
        <v>1.2781749580960001E-2</v>
      </c>
    </row>
    <row r="7255" spans="1:17">
      <c r="A7255" s="63" t="s">
        <v>80</v>
      </c>
      <c r="B7255" s="63" t="s">
        <v>44</v>
      </c>
      <c r="C7255" s="63" t="s">
        <v>47</v>
      </c>
      <c r="D7255" s="63">
        <v>6</v>
      </c>
      <c r="E7255" s="63">
        <v>1.2130570000000001</v>
      </c>
      <c r="F7255" s="63">
        <v>0.97781969999999996</v>
      </c>
      <c r="G7255" s="63">
        <v>-0.23523769999999999</v>
      </c>
      <c r="H7255" s="63">
        <v>47.959600000000002</v>
      </c>
      <c r="I7255" s="63">
        <v>-0.3801253</v>
      </c>
      <c r="J7255" s="63">
        <v>-0.29452460000000003</v>
      </c>
      <c r="K7255" s="63">
        <v>-0.23523769999999999</v>
      </c>
      <c r="L7255" s="63">
        <v>-0.17595089999999999</v>
      </c>
      <c r="M7255" s="63">
        <v>-9.0350100000000003E-2</v>
      </c>
      <c r="N7255" s="63">
        <v>11060</v>
      </c>
      <c r="O7255" s="63">
        <v>0.1130564</v>
      </c>
      <c r="P7255" s="63">
        <v>2</v>
      </c>
      <c r="Q7255" s="63">
        <v>1.2781749580960001E-2</v>
      </c>
    </row>
    <row r="7256" spans="1:17">
      <c r="A7256" s="63" t="s">
        <v>80</v>
      </c>
      <c r="B7256" s="63" t="s">
        <v>44</v>
      </c>
      <c r="C7256" s="63" t="s">
        <v>47</v>
      </c>
      <c r="D7256" s="63">
        <v>7</v>
      </c>
      <c r="E7256" s="63">
        <v>1.5795710000000001</v>
      </c>
      <c r="F7256" s="63">
        <v>1.3803939999999999</v>
      </c>
      <c r="G7256" s="63">
        <v>-0.19917679999999999</v>
      </c>
      <c r="H7256" s="63">
        <v>44.167999999999999</v>
      </c>
      <c r="I7256" s="63">
        <v>-0.34406439999999999</v>
      </c>
      <c r="J7256" s="63">
        <v>-0.25846360000000002</v>
      </c>
      <c r="K7256" s="63">
        <v>-0.19917679999999999</v>
      </c>
      <c r="L7256" s="63">
        <v>-0.13988999999999999</v>
      </c>
      <c r="M7256" s="63">
        <v>-5.4289200000000003E-2</v>
      </c>
      <c r="N7256" s="63">
        <v>11060</v>
      </c>
      <c r="O7256" s="63">
        <v>0.1130564</v>
      </c>
      <c r="P7256" s="63">
        <v>2</v>
      </c>
      <c r="Q7256" s="63">
        <v>1.2781749580960001E-2</v>
      </c>
    </row>
    <row r="7257" spans="1:17">
      <c r="A7257" s="63" t="s">
        <v>80</v>
      </c>
      <c r="B7257" s="63" t="s">
        <v>44</v>
      </c>
      <c r="C7257" s="63" t="s">
        <v>47</v>
      </c>
      <c r="D7257" s="63">
        <v>8</v>
      </c>
      <c r="E7257" s="63">
        <v>1.7964150000000001</v>
      </c>
      <c r="F7257" s="63">
        <v>1.7124630000000001</v>
      </c>
      <c r="G7257" s="63">
        <v>-8.3951799999999993E-2</v>
      </c>
      <c r="H7257" s="63">
        <v>42.600499999999997</v>
      </c>
      <c r="I7257" s="63">
        <v>-0.2288394</v>
      </c>
      <c r="J7257" s="63">
        <v>-0.1432387</v>
      </c>
      <c r="K7257" s="63">
        <v>-8.3951799999999993E-2</v>
      </c>
      <c r="L7257" s="63">
        <v>-2.4664999999999999E-2</v>
      </c>
      <c r="M7257" s="63">
        <v>6.0935799999999998E-2</v>
      </c>
      <c r="N7257" s="63">
        <v>11060</v>
      </c>
      <c r="O7257" s="63">
        <v>0.1130564</v>
      </c>
      <c r="P7257" s="63">
        <v>2</v>
      </c>
      <c r="Q7257" s="63">
        <v>1.2781749580960001E-2</v>
      </c>
    </row>
    <row r="7258" spans="1:17">
      <c r="A7258" s="63" t="s">
        <v>80</v>
      </c>
      <c r="B7258" s="63" t="s">
        <v>44</v>
      </c>
      <c r="C7258" s="63" t="s">
        <v>47</v>
      </c>
      <c r="D7258" s="63">
        <v>9</v>
      </c>
      <c r="E7258" s="63">
        <v>1.6507579999999999</v>
      </c>
      <c r="F7258" s="63">
        <v>1.724091</v>
      </c>
      <c r="G7258" s="63">
        <v>7.3333599999999999E-2</v>
      </c>
      <c r="H7258" s="63">
        <v>42.750500000000002</v>
      </c>
      <c r="I7258" s="63">
        <v>-7.1554000000000006E-2</v>
      </c>
      <c r="J7258" s="63">
        <v>1.40468E-2</v>
      </c>
      <c r="K7258" s="63">
        <v>7.3333599999999999E-2</v>
      </c>
      <c r="L7258" s="63">
        <v>0.1326205</v>
      </c>
      <c r="M7258" s="63">
        <v>0.2182212</v>
      </c>
      <c r="N7258" s="63">
        <v>11060</v>
      </c>
      <c r="O7258" s="63">
        <v>0.1130564</v>
      </c>
      <c r="P7258" s="63">
        <v>2</v>
      </c>
      <c r="Q7258" s="63">
        <v>1.2781749580960001E-2</v>
      </c>
    </row>
    <row r="7259" spans="1:17">
      <c r="A7259" s="63" t="s">
        <v>80</v>
      </c>
      <c r="B7259" s="63" t="s">
        <v>44</v>
      </c>
      <c r="C7259" s="63" t="s">
        <v>47</v>
      </c>
      <c r="D7259" s="63">
        <v>10</v>
      </c>
      <c r="E7259" s="63">
        <v>1.5719959999999999</v>
      </c>
      <c r="F7259" s="63">
        <v>1.6482399999999999</v>
      </c>
      <c r="G7259" s="63">
        <v>7.62438E-2</v>
      </c>
      <c r="H7259" s="63">
        <v>43.392000000000003</v>
      </c>
      <c r="I7259" s="63">
        <v>-6.8643800000000005E-2</v>
      </c>
      <c r="J7259" s="63">
        <v>1.69569E-2</v>
      </c>
      <c r="K7259" s="63">
        <v>7.62438E-2</v>
      </c>
      <c r="L7259" s="63">
        <v>0.1355306</v>
      </c>
      <c r="M7259" s="63">
        <v>0.22113140000000001</v>
      </c>
      <c r="N7259" s="63">
        <v>11060</v>
      </c>
      <c r="O7259" s="63">
        <v>0.1130564</v>
      </c>
      <c r="P7259" s="63">
        <v>2</v>
      </c>
      <c r="Q7259" s="63">
        <v>1.2781749580960001E-2</v>
      </c>
    </row>
    <row r="7260" spans="1:17">
      <c r="A7260" s="63" t="s">
        <v>80</v>
      </c>
      <c r="B7260" s="63" t="s">
        <v>44</v>
      </c>
      <c r="C7260" s="63" t="s">
        <v>47</v>
      </c>
      <c r="D7260" s="63">
        <v>11</v>
      </c>
      <c r="E7260" s="63">
        <v>1.4496849999999999</v>
      </c>
      <c r="F7260" s="63">
        <v>1.604295</v>
      </c>
      <c r="G7260" s="63">
        <v>0.15461030000000001</v>
      </c>
      <c r="H7260" s="63">
        <v>44.603700000000003</v>
      </c>
      <c r="I7260" s="63">
        <v>9.7227000000000008E-3</v>
      </c>
      <c r="J7260" s="63">
        <v>9.5323400000000003E-2</v>
      </c>
      <c r="K7260" s="63">
        <v>0.15461030000000001</v>
      </c>
      <c r="L7260" s="63">
        <v>0.21389710000000001</v>
      </c>
      <c r="M7260" s="63">
        <v>0.29949789999999998</v>
      </c>
      <c r="N7260" s="63">
        <v>11060</v>
      </c>
      <c r="O7260" s="63">
        <v>0.1130564</v>
      </c>
      <c r="P7260" s="63">
        <v>2</v>
      </c>
      <c r="Q7260" s="63">
        <v>1.2781749580960001E-2</v>
      </c>
    </row>
    <row r="7261" spans="1:17">
      <c r="A7261" s="63" t="s">
        <v>80</v>
      </c>
      <c r="B7261" s="63" t="s">
        <v>44</v>
      </c>
      <c r="C7261" s="63" t="s">
        <v>47</v>
      </c>
      <c r="D7261" s="63">
        <v>12</v>
      </c>
      <c r="E7261" s="63">
        <v>1.3735029999999999</v>
      </c>
      <c r="F7261" s="63">
        <v>1.5092639999999999</v>
      </c>
      <c r="G7261" s="63">
        <v>0.13576160000000001</v>
      </c>
      <c r="H7261" s="63">
        <v>46.010800000000003</v>
      </c>
      <c r="I7261" s="63">
        <v>-9.1260000000000004E-3</v>
      </c>
      <c r="J7261" s="63">
        <v>7.6474799999999996E-2</v>
      </c>
      <c r="K7261" s="63">
        <v>0.13576160000000001</v>
      </c>
      <c r="L7261" s="63">
        <v>0.19504850000000001</v>
      </c>
      <c r="M7261" s="63">
        <v>0.28064919999999999</v>
      </c>
      <c r="N7261" s="63">
        <v>11060</v>
      </c>
      <c r="O7261" s="63">
        <v>0.1130564</v>
      </c>
      <c r="P7261" s="63">
        <v>2</v>
      </c>
      <c r="Q7261" s="63">
        <v>1.2781749580960001E-2</v>
      </c>
    </row>
    <row r="7262" spans="1:17">
      <c r="A7262" s="63" t="s">
        <v>80</v>
      </c>
      <c r="B7262" s="63" t="s">
        <v>44</v>
      </c>
      <c r="C7262" s="63" t="s">
        <v>47</v>
      </c>
      <c r="D7262" s="63">
        <v>13</v>
      </c>
      <c r="E7262" s="63">
        <v>1.2185360000000001</v>
      </c>
      <c r="F7262" s="63">
        <v>1.4696990000000001</v>
      </c>
      <c r="G7262" s="63">
        <v>0.25116240000000001</v>
      </c>
      <c r="H7262" s="63">
        <v>45.851199999999999</v>
      </c>
      <c r="I7262" s="63">
        <v>0.1062748</v>
      </c>
      <c r="J7262" s="63">
        <v>0.19187560000000001</v>
      </c>
      <c r="K7262" s="63">
        <v>0.25116240000000001</v>
      </c>
      <c r="L7262" s="63">
        <v>0.31044919999999998</v>
      </c>
      <c r="M7262" s="63">
        <v>0.39605000000000001</v>
      </c>
      <c r="N7262" s="63">
        <v>11060</v>
      </c>
      <c r="O7262" s="63">
        <v>0.1130564</v>
      </c>
      <c r="P7262" s="63">
        <v>2</v>
      </c>
      <c r="Q7262" s="63">
        <v>1.2781749580960001E-2</v>
      </c>
    </row>
    <row r="7263" spans="1:17">
      <c r="A7263" s="63" t="s">
        <v>80</v>
      </c>
      <c r="B7263" s="63" t="s">
        <v>44</v>
      </c>
      <c r="C7263" s="63" t="s">
        <v>47</v>
      </c>
      <c r="D7263" s="63">
        <v>14</v>
      </c>
      <c r="E7263" s="63">
        <v>1.1046149999999999</v>
      </c>
      <c r="F7263" s="63">
        <v>1.3943110000000001</v>
      </c>
      <c r="G7263" s="63">
        <v>0.2896956</v>
      </c>
      <c r="H7263" s="63">
        <v>46.608800000000002</v>
      </c>
      <c r="I7263" s="63">
        <v>0.14480799999999999</v>
      </c>
      <c r="J7263" s="63">
        <v>0.2304088</v>
      </c>
      <c r="K7263" s="63">
        <v>0.2896956</v>
      </c>
      <c r="L7263" s="63">
        <v>0.34898249999999997</v>
      </c>
      <c r="M7263" s="63">
        <v>0.4345832</v>
      </c>
      <c r="N7263" s="63">
        <v>11060</v>
      </c>
      <c r="O7263" s="63">
        <v>0.1130564</v>
      </c>
      <c r="P7263" s="63">
        <v>2</v>
      </c>
      <c r="Q7263" s="63">
        <v>1.2781749580960001E-2</v>
      </c>
    </row>
    <row r="7264" spans="1:17">
      <c r="A7264" s="63" t="s">
        <v>80</v>
      </c>
      <c r="B7264" s="63" t="s">
        <v>44</v>
      </c>
      <c r="C7264" s="63" t="s">
        <v>47</v>
      </c>
      <c r="D7264" s="63">
        <v>15</v>
      </c>
      <c r="E7264" s="63">
        <v>1.064014</v>
      </c>
      <c r="F7264" s="63">
        <v>1.319124</v>
      </c>
      <c r="G7264" s="63">
        <v>0.25511</v>
      </c>
      <c r="H7264" s="63">
        <v>46.059399999999997</v>
      </c>
      <c r="I7264" s="63">
        <v>0.1102224</v>
      </c>
      <c r="J7264" s="63">
        <v>0.1958232</v>
      </c>
      <c r="K7264" s="63">
        <v>0.25511</v>
      </c>
      <c r="L7264" s="63">
        <v>0.31439689999999998</v>
      </c>
      <c r="M7264" s="63">
        <v>0.39999760000000001</v>
      </c>
      <c r="N7264" s="63">
        <v>11060</v>
      </c>
      <c r="O7264" s="63">
        <v>0.1130564</v>
      </c>
      <c r="P7264" s="63">
        <v>2</v>
      </c>
      <c r="Q7264" s="63">
        <v>1.2781749580960001E-2</v>
      </c>
    </row>
    <row r="7265" spans="1:17">
      <c r="A7265" s="63" t="s">
        <v>80</v>
      </c>
      <c r="B7265" s="63" t="s">
        <v>44</v>
      </c>
      <c r="C7265" s="63" t="s">
        <v>47</v>
      </c>
      <c r="D7265" s="63">
        <v>16</v>
      </c>
      <c r="E7265" s="63">
        <v>1.0945339999999999</v>
      </c>
      <c r="F7265" s="63">
        <v>1.3120480000000001</v>
      </c>
      <c r="G7265" s="63">
        <v>0.21751329999999999</v>
      </c>
      <c r="H7265" s="63">
        <v>46.320599999999999</v>
      </c>
      <c r="I7265" s="63">
        <v>7.2625700000000001E-2</v>
      </c>
      <c r="J7265" s="63">
        <v>0.15822649999999999</v>
      </c>
      <c r="K7265" s="63">
        <v>0.21751329999999999</v>
      </c>
      <c r="L7265" s="63">
        <v>0.2768002</v>
      </c>
      <c r="M7265" s="63">
        <v>0.36240090000000003</v>
      </c>
      <c r="N7265" s="63">
        <v>11060</v>
      </c>
      <c r="O7265" s="63">
        <v>0.1130564</v>
      </c>
      <c r="P7265" s="63">
        <v>2</v>
      </c>
      <c r="Q7265" s="63">
        <v>1.2781749580960001E-2</v>
      </c>
    </row>
    <row r="7266" spans="1:17">
      <c r="A7266" s="63" t="s">
        <v>80</v>
      </c>
      <c r="B7266" s="63" t="s">
        <v>44</v>
      </c>
      <c r="C7266" s="63" t="s">
        <v>47</v>
      </c>
      <c r="D7266" s="63">
        <v>17</v>
      </c>
      <c r="E7266" s="63">
        <v>1.1983699999999999</v>
      </c>
      <c r="F7266" s="63">
        <v>1.384188</v>
      </c>
      <c r="G7266" s="63">
        <v>0.18581739999999999</v>
      </c>
      <c r="H7266" s="63">
        <v>45.577100000000002</v>
      </c>
      <c r="I7266" s="63">
        <v>4.0929800000000002E-2</v>
      </c>
      <c r="J7266" s="63">
        <v>0.12653049999999999</v>
      </c>
      <c r="K7266" s="63">
        <v>0.18581739999999999</v>
      </c>
      <c r="L7266" s="63">
        <v>0.24510419999999999</v>
      </c>
      <c r="M7266" s="63">
        <v>0.33070500000000003</v>
      </c>
      <c r="N7266" s="63">
        <v>11060</v>
      </c>
      <c r="O7266" s="63">
        <v>0.1130564</v>
      </c>
      <c r="P7266" s="63">
        <v>2</v>
      </c>
      <c r="Q7266" s="63">
        <v>1.2781749580960001E-2</v>
      </c>
    </row>
    <row r="7267" spans="1:17">
      <c r="A7267" s="63" t="s">
        <v>80</v>
      </c>
      <c r="B7267" s="63" t="s">
        <v>44</v>
      </c>
      <c r="C7267" s="63" t="s">
        <v>47</v>
      </c>
      <c r="D7267" s="63">
        <v>18</v>
      </c>
      <c r="E7267" s="63">
        <v>1.5577110000000001</v>
      </c>
      <c r="F7267" s="63">
        <v>1.636763</v>
      </c>
      <c r="G7267" s="63">
        <v>7.9052600000000001E-2</v>
      </c>
      <c r="H7267" s="63">
        <v>43.554200000000002</v>
      </c>
      <c r="I7267" s="63">
        <v>-6.5835000000000005E-2</v>
      </c>
      <c r="J7267" s="63">
        <v>1.9765700000000001E-2</v>
      </c>
      <c r="K7267" s="63">
        <v>7.9052600000000001E-2</v>
      </c>
      <c r="L7267" s="63">
        <v>0.1383394</v>
      </c>
      <c r="M7267" s="63">
        <v>0.22394020000000001</v>
      </c>
      <c r="N7267" s="63">
        <v>11060</v>
      </c>
      <c r="O7267" s="63">
        <v>0.1130564</v>
      </c>
      <c r="P7267" s="63">
        <v>2</v>
      </c>
      <c r="Q7267" s="63">
        <v>1.2781749580960001E-2</v>
      </c>
    </row>
    <row r="7268" spans="1:17">
      <c r="A7268" s="63" t="s">
        <v>80</v>
      </c>
      <c r="B7268" s="63" t="s">
        <v>44</v>
      </c>
      <c r="C7268" s="63" t="s">
        <v>47</v>
      </c>
      <c r="D7268" s="63">
        <v>19</v>
      </c>
      <c r="E7268" s="63">
        <v>1.8306469999999999</v>
      </c>
      <c r="F7268" s="63">
        <v>1.765879</v>
      </c>
      <c r="G7268" s="63">
        <v>-6.4768199999999998E-2</v>
      </c>
      <c r="H7268" s="63">
        <v>41.630899999999997</v>
      </c>
      <c r="I7268" s="63">
        <v>-0.2096558</v>
      </c>
      <c r="J7268" s="63">
        <v>-0.124055</v>
      </c>
      <c r="K7268" s="63">
        <v>-6.4768199999999998E-2</v>
      </c>
      <c r="L7268" s="63">
        <v>-5.4814E-3</v>
      </c>
      <c r="M7268" s="63">
        <v>8.0119399999999993E-2</v>
      </c>
      <c r="N7268" s="63">
        <v>11060</v>
      </c>
      <c r="O7268" s="63">
        <v>0.1130564</v>
      </c>
      <c r="P7268" s="63">
        <v>2</v>
      </c>
      <c r="Q7268" s="63">
        <v>1.2781749580960001E-2</v>
      </c>
    </row>
    <row r="7269" spans="1:17">
      <c r="A7269" s="63" t="s">
        <v>80</v>
      </c>
      <c r="B7269" s="63" t="s">
        <v>44</v>
      </c>
      <c r="C7269" s="63" t="s">
        <v>47</v>
      </c>
      <c r="D7269" s="63">
        <v>20</v>
      </c>
      <c r="E7269" s="63">
        <v>1.8717330000000001</v>
      </c>
      <c r="F7269" s="63">
        <v>1.7565649999999999</v>
      </c>
      <c r="G7269" s="63">
        <v>-0.1151682</v>
      </c>
      <c r="H7269" s="63">
        <v>40.268000000000001</v>
      </c>
      <c r="I7269" s="63">
        <v>-0.2600558</v>
      </c>
      <c r="J7269" s="63">
        <v>-0.174455</v>
      </c>
      <c r="K7269" s="63">
        <v>-0.1151682</v>
      </c>
      <c r="L7269" s="63">
        <v>-5.5881399999999998E-2</v>
      </c>
      <c r="M7269" s="63">
        <v>2.97194E-2</v>
      </c>
      <c r="N7269" s="63">
        <v>11060</v>
      </c>
      <c r="O7269" s="63">
        <v>0.1130564</v>
      </c>
      <c r="P7269" s="63">
        <v>2</v>
      </c>
      <c r="Q7269" s="63">
        <v>1.2781749580960001E-2</v>
      </c>
    </row>
    <row r="7270" spans="1:17">
      <c r="A7270" s="63" t="s">
        <v>80</v>
      </c>
      <c r="B7270" s="63" t="s">
        <v>44</v>
      </c>
      <c r="C7270" s="63" t="s">
        <v>47</v>
      </c>
      <c r="D7270" s="63">
        <v>21</v>
      </c>
      <c r="E7270" s="63">
        <v>1.865111</v>
      </c>
      <c r="F7270" s="63">
        <v>1.7172529999999999</v>
      </c>
      <c r="G7270" s="63">
        <v>-0.14785870000000001</v>
      </c>
      <c r="H7270" s="63">
        <v>38.883699999999997</v>
      </c>
      <c r="I7270" s="63">
        <v>-0.29274630000000001</v>
      </c>
      <c r="J7270" s="63">
        <v>-0.20714560000000001</v>
      </c>
      <c r="K7270" s="63">
        <v>-0.14785870000000001</v>
      </c>
      <c r="L7270" s="63">
        <v>-8.8571899999999995E-2</v>
      </c>
      <c r="M7270" s="63">
        <v>-2.9711E-3</v>
      </c>
      <c r="N7270" s="63">
        <v>11060</v>
      </c>
      <c r="O7270" s="63">
        <v>0.1130564</v>
      </c>
      <c r="P7270" s="63">
        <v>2</v>
      </c>
      <c r="Q7270" s="63">
        <v>1.2781749580960001E-2</v>
      </c>
    </row>
    <row r="7271" spans="1:17">
      <c r="A7271" s="63" t="s">
        <v>80</v>
      </c>
      <c r="B7271" s="63" t="s">
        <v>44</v>
      </c>
      <c r="C7271" s="63" t="s">
        <v>47</v>
      </c>
      <c r="D7271" s="63">
        <v>22</v>
      </c>
      <c r="E7271" s="63">
        <v>1.7060059999999999</v>
      </c>
      <c r="F7271" s="63">
        <v>1.55772</v>
      </c>
      <c r="G7271" s="63">
        <v>-0.14828649999999999</v>
      </c>
      <c r="H7271" s="63">
        <v>37.755899999999997</v>
      </c>
      <c r="I7271" s="63">
        <v>-0.29317409999999999</v>
      </c>
      <c r="J7271" s="63">
        <v>-0.20757329999999999</v>
      </c>
      <c r="K7271" s="63">
        <v>-0.14828649999999999</v>
      </c>
      <c r="L7271" s="63">
        <v>-8.8999599999999998E-2</v>
      </c>
      <c r="M7271" s="63">
        <v>-3.3988999999999998E-3</v>
      </c>
      <c r="N7271" s="63">
        <v>11060</v>
      </c>
      <c r="O7271" s="63">
        <v>0.1130564</v>
      </c>
      <c r="P7271" s="63">
        <v>2</v>
      </c>
      <c r="Q7271" s="63">
        <v>1.2781749580960001E-2</v>
      </c>
    </row>
    <row r="7272" spans="1:17">
      <c r="A7272" s="63" t="s">
        <v>80</v>
      </c>
      <c r="B7272" s="63" t="s">
        <v>44</v>
      </c>
      <c r="C7272" s="63" t="s">
        <v>47</v>
      </c>
      <c r="D7272" s="63">
        <v>23</v>
      </c>
      <c r="E7272" s="63">
        <v>1.4734119999999999</v>
      </c>
      <c r="F7272" s="63">
        <v>1.3332329999999999</v>
      </c>
      <c r="G7272" s="63">
        <v>-0.14017840000000001</v>
      </c>
      <c r="H7272" s="63">
        <v>36.989100000000001</v>
      </c>
      <c r="I7272" s="63">
        <v>-0.28506599999999999</v>
      </c>
      <c r="J7272" s="63">
        <v>-0.19946530000000001</v>
      </c>
      <c r="K7272" s="63">
        <v>-0.14017840000000001</v>
      </c>
      <c r="L7272" s="63">
        <v>-8.0891599999999994E-2</v>
      </c>
      <c r="M7272" s="63">
        <v>4.7092000000000002E-3</v>
      </c>
      <c r="N7272" s="63">
        <v>11060</v>
      </c>
      <c r="O7272" s="63">
        <v>0.1130564</v>
      </c>
      <c r="P7272" s="63">
        <v>2</v>
      </c>
      <c r="Q7272" s="63">
        <v>1.2781749580960001E-2</v>
      </c>
    </row>
    <row r="7273" spans="1:17">
      <c r="A7273" s="63" t="s">
        <v>80</v>
      </c>
      <c r="B7273" s="63" t="s">
        <v>44</v>
      </c>
      <c r="C7273" s="63" t="s">
        <v>47</v>
      </c>
      <c r="D7273" s="63">
        <v>24</v>
      </c>
      <c r="E7273" s="63">
        <v>1.2145600000000001</v>
      </c>
      <c r="F7273" s="63">
        <v>1.072468</v>
      </c>
      <c r="G7273" s="63">
        <v>-0.14209150000000001</v>
      </c>
      <c r="H7273" s="63">
        <v>35.963099999999997</v>
      </c>
      <c r="I7273" s="63">
        <v>-0.28697909999999999</v>
      </c>
      <c r="J7273" s="63">
        <v>-0.20137830000000001</v>
      </c>
      <c r="K7273" s="63">
        <v>-0.14209150000000001</v>
      </c>
      <c r="L7273" s="63">
        <v>-8.2804699999999995E-2</v>
      </c>
      <c r="M7273" s="63">
        <v>2.7961000000000001E-3</v>
      </c>
      <c r="N7273" s="63">
        <v>11060</v>
      </c>
      <c r="O7273" s="63">
        <v>0.1130564</v>
      </c>
      <c r="P7273" s="63">
        <v>2</v>
      </c>
      <c r="Q7273" s="63">
        <v>1.2781749580960001E-2</v>
      </c>
    </row>
    <row r="7274" spans="1:17">
      <c r="A7274" s="63" t="s">
        <v>80</v>
      </c>
      <c r="B7274" s="63" t="s">
        <v>44</v>
      </c>
      <c r="C7274" s="63" t="s">
        <v>48</v>
      </c>
      <c r="D7274" s="63">
        <v>1</v>
      </c>
      <c r="E7274" s="63">
        <v>1.0274319999999999</v>
      </c>
      <c r="F7274" s="63">
        <v>0.88252819999999998</v>
      </c>
      <c r="G7274" s="63">
        <v>-0.1449037</v>
      </c>
      <c r="H7274" s="63">
        <v>44.163200000000003</v>
      </c>
      <c r="I7274" s="63">
        <v>-0.28979129999999997</v>
      </c>
      <c r="J7274" s="63">
        <v>-0.2041906</v>
      </c>
      <c r="K7274" s="63">
        <v>-0.1449037</v>
      </c>
      <c r="L7274" s="63">
        <v>-8.5616899999999996E-2</v>
      </c>
      <c r="M7274" s="63">
        <v>-1.6099999999999998E-5</v>
      </c>
      <c r="N7274" s="63">
        <v>11060</v>
      </c>
      <c r="O7274" s="63">
        <v>0.1130564</v>
      </c>
      <c r="P7274" s="63">
        <v>3</v>
      </c>
      <c r="Q7274" s="63">
        <v>1.2781749580960001E-2</v>
      </c>
    </row>
    <row r="7275" spans="1:17">
      <c r="A7275" s="63" t="s">
        <v>80</v>
      </c>
      <c r="B7275" s="63" t="s">
        <v>44</v>
      </c>
      <c r="C7275" s="63" t="s">
        <v>48</v>
      </c>
      <c r="D7275" s="63">
        <v>2</v>
      </c>
      <c r="E7275" s="63">
        <v>0.95940879999999995</v>
      </c>
      <c r="F7275" s="63">
        <v>0.79859290000000005</v>
      </c>
      <c r="G7275" s="63">
        <v>-0.16081580000000001</v>
      </c>
      <c r="H7275" s="63">
        <v>43.135899999999999</v>
      </c>
      <c r="I7275" s="63">
        <v>-0.30570340000000001</v>
      </c>
      <c r="J7275" s="63">
        <v>-0.22010270000000001</v>
      </c>
      <c r="K7275" s="63">
        <v>-0.16081580000000001</v>
      </c>
      <c r="L7275" s="63">
        <v>-0.10152899999999999</v>
      </c>
      <c r="M7275" s="63">
        <v>-1.59282E-2</v>
      </c>
      <c r="N7275" s="63">
        <v>11060</v>
      </c>
      <c r="O7275" s="63">
        <v>0.1130564</v>
      </c>
      <c r="P7275" s="63">
        <v>3</v>
      </c>
      <c r="Q7275" s="63">
        <v>1.2781749580960001E-2</v>
      </c>
    </row>
    <row r="7276" spans="1:17">
      <c r="A7276" s="63" t="s">
        <v>80</v>
      </c>
      <c r="B7276" s="63" t="s">
        <v>44</v>
      </c>
      <c r="C7276" s="63" t="s">
        <v>48</v>
      </c>
      <c r="D7276" s="63">
        <v>3</v>
      </c>
      <c r="E7276" s="63">
        <v>0.95600799999999997</v>
      </c>
      <c r="F7276" s="63">
        <v>0.79961159999999998</v>
      </c>
      <c r="G7276" s="63">
        <v>-0.15639639999999999</v>
      </c>
      <c r="H7276" s="63">
        <v>42.718200000000003</v>
      </c>
      <c r="I7276" s="63">
        <v>-0.301284</v>
      </c>
      <c r="J7276" s="63">
        <v>-0.21568329999999999</v>
      </c>
      <c r="K7276" s="63">
        <v>-0.15639639999999999</v>
      </c>
      <c r="L7276" s="63">
        <v>-9.7109600000000004E-2</v>
      </c>
      <c r="M7276" s="63">
        <v>-1.1508900000000001E-2</v>
      </c>
      <c r="N7276" s="63">
        <v>11060</v>
      </c>
      <c r="O7276" s="63">
        <v>0.1130564</v>
      </c>
      <c r="P7276" s="63">
        <v>3</v>
      </c>
      <c r="Q7276" s="63">
        <v>1.2781749580960001E-2</v>
      </c>
    </row>
    <row r="7277" spans="1:17">
      <c r="A7277" s="63" t="s">
        <v>80</v>
      </c>
      <c r="B7277" s="63" t="s">
        <v>44</v>
      </c>
      <c r="C7277" s="63" t="s">
        <v>48</v>
      </c>
      <c r="D7277" s="63">
        <v>4</v>
      </c>
      <c r="E7277" s="63">
        <v>0.98130390000000001</v>
      </c>
      <c r="F7277" s="63">
        <v>0.82345369999999996</v>
      </c>
      <c r="G7277" s="63">
        <v>-0.1578503</v>
      </c>
      <c r="H7277" s="63">
        <v>41.5075</v>
      </c>
      <c r="I7277" s="63">
        <v>-0.3027379</v>
      </c>
      <c r="J7277" s="63">
        <v>-0.2171371</v>
      </c>
      <c r="K7277" s="63">
        <v>-0.1578503</v>
      </c>
      <c r="L7277" s="63">
        <v>-9.8563399999999995E-2</v>
      </c>
      <c r="M7277" s="63">
        <v>-1.2962700000000001E-2</v>
      </c>
      <c r="N7277" s="63">
        <v>11060</v>
      </c>
      <c r="O7277" s="63">
        <v>0.1130564</v>
      </c>
      <c r="P7277" s="63">
        <v>3</v>
      </c>
      <c r="Q7277" s="63">
        <v>1.2781749580960001E-2</v>
      </c>
    </row>
    <row r="7278" spans="1:17">
      <c r="A7278" s="63" t="s">
        <v>80</v>
      </c>
      <c r="B7278" s="63" t="s">
        <v>44</v>
      </c>
      <c r="C7278" s="63" t="s">
        <v>48</v>
      </c>
      <c r="D7278" s="63">
        <v>5</v>
      </c>
      <c r="E7278" s="63">
        <v>1.0237579999999999</v>
      </c>
      <c r="F7278" s="63">
        <v>0.86666509999999997</v>
      </c>
      <c r="G7278" s="63">
        <v>-0.1570928</v>
      </c>
      <c r="H7278" s="63">
        <v>40.364199999999997</v>
      </c>
      <c r="I7278" s="63">
        <v>-0.30198039999999998</v>
      </c>
      <c r="J7278" s="63">
        <v>-0.21637960000000001</v>
      </c>
      <c r="K7278" s="63">
        <v>-0.1570928</v>
      </c>
      <c r="L7278" s="63">
        <v>-9.7806000000000004E-2</v>
      </c>
      <c r="M7278" s="63">
        <v>-1.2205199999999999E-2</v>
      </c>
      <c r="N7278" s="63">
        <v>11060</v>
      </c>
      <c r="O7278" s="63">
        <v>0.1130564</v>
      </c>
      <c r="P7278" s="63">
        <v>3</v>
      </c>
      <c r="Q7278" s="63">
        <v>1.2781749580960001E-2</v>
      </c>
    </row>
    <row r="7279" spans="1:17">
      <c r="A7279" s="63" t="s">
        <v>80</v>
      </c>
      <c r="B7279" s="63" t="s">
        <v>44</v>
      </c>
      <c r="C7279" s="63" t="s">
        <v>48</v>
      </c>
      <c r="D7279" s="63">
        <v>6</v>
      </c>
      <c r="E7279" s="63">
        <v>1.1951320000000001</v>
      </c>
      <c r="F7279" s="63">
        <v>0.95989420000000003</v>
      </c>
      <c r="G7279" s="63">
        <v>-0.2352378</v>
      </c>
      <c r="H7279" s="63">
        <v>38.8598</v>
      </c>
      <c r="I7279" s="63">
        <v>-0.3801254</v>
      </c>
      <c r="J7279" s="63">
        <v>-0.29452460000000003</v>
      </c>
      <c r="K7279" s="63">
        <v>-0.2352378</v>
      </c>
      <c r="L7279" s="63">
        <v>-0.17595089999999999</v>
      </c>
      <c r="M7279" s="63">
        <v>-9.0350200000000006E-2</v>
      </c>
      <c r="N7279" s="63">
        <v>11060</v>
      </c>
      <c r="O7279" s="63">
        <v>0.1130564</v>
      </c>
      <c r="P7279" s="63">
        <v>3</v>
      </c>
      <c r="Q7279" s="63">
        <v>1.2781749580960001E-2</v>
      </c>
    </row>
    <row r="7280" spans="1:17">
      <c r="A7280" s="63" t="s">
        <v>80</v>
      </c>
      <c r="B7280" s="63" t="s">
        <v>44</v>
      </c>
      <c r="C7280" s="63" t="s">
        <v>48</v>
      </c>
      <c r="D7280" s="63">
        <v>7</v>
      </c>
      <c r="E7280" s="63">
        <v>1.5603149999999999</v>
      </c>
      <c r="F7280" s="63">
        <v>1.361138</v>
      </c>
      <c r="G7280" s="63">
        <v>-0.19917679999999999</v>
      </c>
      <c r="H7280" s="63">
        <v>38.4998</v>
      </c>
      <c r="I7280" s="63">
        <v>-0.34406439999999999</v>
      </c>
      <c r="J7280" s="63">
        <v>-0.25846360000000002</v>
      </c>
      <c r="K7280" s="63">
        <v>-0.19917679999999999</v>
      </c>
      <c r="L7280" s="63">
        <v>-0.13988999999999999</v>
      </c>
      <c r="M7280" s="63">
        <v>-5.4289200000000003E-2</v>
      </c>
      <c r="N7280" s="63">
        <v>11060</v>
      </c>
      <c r="O7280" s="63">
        <v>0.1130564</v>
      </c>
      <c r="P7280" s="63">
        <v>3</v>
      </c>
      <c r="Q7280" s="63">
        <v>1.2781749580960001E-2</v>
      </c>
    </row>
    <row r="7281" spans="1:17">
      <c r="A7281" s="63" t="s">
        <v>80</v>
      </c>
      <c r="B7281" s="63" t="s">
        <v>44</v>
      </c>
      <c r="C7281" s="63" t="s">
        <v>48</v>
      </c>
      <c r="D7281" s="63">
        <v>8</v>
      </c>
      <c r="E7281" s="63">
        <v>1.780119</v>
      </c>
      <c r="F7281" s="63">
        <v>1.696167</v>
      </c>
      <c r="G7281" s="63">
        <v>-8.3951700000000004E-2</v>
      </c>
      <c r="H7281" s="63">
        <v>39.170400000000001</v>
      </c>
      <c r="I7281" s="63">
        <v>-0.2288393</v>
      </c>
      <c r="J7281" s="63">
        <v>-0.14323849999999999</v>
      </c>
      <c r="K7281" s="63">
        <v>-8.3951700000000004E-2</v>
      </c>
      <c r="L7281" s="63">
        <v>-2.46649E-2</v>
      </c>
      <c r="M7281" s="63">
        <v>6.0935900000000001E-2</v>
      </c>
      <c r="N7281" s="63">
        <v>11060</v>
      </c>
      <c r="O7281" s="63">
        <v>0.1130564</v>
      </c>
      <c r="P7281" s="63">
        <v>3</v>
      </c>
      <c r="Q7281" s="63">
        <v>1.2781749580960001E-2</v>
      </c>
    </row>
    <row r="7282" spans="1:17">
      <c r="A7282" s="63" t="s">
        <v>80</v>
      </c>
      <c r="B7282" s="63" t="s">
        <v>44</v>
      </c>
      <c r="C7282" s="63" t="s">
        <v>48</v>
      </c>
      <c r="D7282" s="63">
        <v>9</v>
      </c>
      <c r="E7282" s="63">
        <v>1.657378</v>
      </c>
      <c r="F7282" s="63">
        <v>1.7307110000000001</v>
      </c>
      <c r="G7282" s="63">
        <v>7.3333599999999999E-2</v>
      </c>
      <c r="H7282" s="63">
        <v>42.4604</v>
      </c>
      <c r="I7282" s="63">
        <v>-7.1554000000000006E-2</v>
      </c>
      <c r="J7282" s="63">
        <v>1.40468E-2</v>
      </c>
      <c r="K7282" s="63">
        <v>7.3333599999999999E-2</v>
      </c>
      <c r="L7282" s="63">
        <v>0.1326205</v>
      </c>
      <c r="M7282" s="63">
        <v>0.2182212</v>
      </c>
      <c r="N7282" s="63">
        <v>11060</v>
      </c>
      <c r="O7282" s="63">
        <v>0.1130564</v>
      </c>
      <c r="P7282" s="63">
        <v>3</v>
      </c>
      <c r="Q7282" s="63">
        <v>1.2781749580960001E-2</v>
      </c>
    </row>
    <row r="7283" spans="1:17">
      <c r="A7283" s="63" t="s">
        <v>80</v>
      </c>
      <c r="B7283" s="63" t="s">
        <v>44</v>
      </c>
      <c r="C7283" s="63" t="s">
        <v>48</v>
      </c>
      <c r="D7283" s="63">
        <v>10</v>
      </c>
      <c r="E7283" s="63">
        <v>1.59558</v>
      </c>
      <c r="F7283" s="63">
        <v>1.671824</v>
      </c>
      <c r="G7283" s="63">
        <v>7.62438E-2</v>
      </c>
      <c r="H7283" s="63">
        <v>45.686300000000003</v>
      </c>
      <c r="I7283" s="63">
        <v>-6.8643800000000005E-2</v>
      </c>
      <c r="J7283" s="63">
        <v>1.69569E-2</v>
      </c>
      <c r="K7283" s="63">
        <v>7.62438E-2</v>
      </c>
      <c r="L7283" s="63">
        <v>0.1355306</v>
      </c>
      <c r="M7283" s="63">
        <v>0.22113140000000001</v>
      </c>
      <c r="N7283" s="63">
        <v>11060</v>
      </c>
      <c r="O7283" s="63">
        <v>0.1130564</v>
      </c>
      <c r="P7283" s="63">
        <v>3</v>
      </c>
      <c r="Q7283" s="63">
        <v>1.2781749580960001E-2</v>
      </c>
    </row>
    <row r="7284" spans="1:17">
      <c r="A7284" s="63" t="s">
        <v>80</v>
      </c>
      <c r="B7284" s="63" t="s">
        <v>44</v>
      </c>
      <c r="C7284" s="63" t="s">
        <v>48</v>
      </c>
      <c r="D7284" s="63">
        <v>11</v>
      </c>
      <c r="E7284" s="63">
        <v>1.4848159999999999</v>
      </c>
      <c r="F7284" s="63">
        <v>1.639426</v>
      </c>
      <c r="G7284" s="63">
        <v>0.15461030000000001</v>
      </c>
      <c r="H7284" s="63">
        <v>47.581600000000002</v>
      </c>
      <c r="I7284" s="63">
        <v>9.7227000000000008E-3</v>
      </c>
      <c r="J7284" s="63">
        <v>9.5323400000000003E-2</v>
      </c>
      <c r="K7284" s="63">
        <v>0.15461030000000001</v>
      </c>
      <c r="L7284" s="63">
        <v>0.21389710000000001</v>
      </c>
      <c r="M7284" s="63">
        <v>0.29949789999999998</v>
      </c>
      <c r="N7284" s="63">
        <v>11060</v>
      </c>
      <c r="O7284" s="63">
        <v>0.1130564</v>
      </c>
      <c r="P7284" s="63">
        <v>3</v>
      </c>
      <c r="Q7284" s="63">
        <v>1.2781749580960001E-2</v>
      </c>
    </row>
    <row r="7285" spans="1:17">
      <c r="A7285" s="63" t="s">
        <v>80</v>
      </c>
      <c r="B7285" s="63" t="s">
        <v>44</v>
      </c>
      <c r="C7285" s="63" t="s">
        <v>48</v>
      </c>
      <c r="D7285" s="63">
        <v>12</v>
      </c>
      <c r="E7285" s="63">
        <v>1.423055</v>
      </c>
      <c r="F7285" s="63">
        <v>1.558816</v>
      </c>
      <c r="G7285" s="63">
        <v>0.13576160000000001</v>
      </c>
      <c r="H7285" s="63">
        <v>49.610100000000003</v>
      </c>
      <c r="I7285" s="63">
        <v>-9.1260000000000004E-3</v>
      </c>
      <c r="J7285" s="63">
        <v>7.6474799999999996E-2</v>
      </c>
      <c r="K7285" s="63">
        <v>0.13576160000000001</v>
      </c>
      <c r="L7285" s="63">
        <v>0.19504850000000001</v>
      </c>
      <c r="M7285" s="63">
        <v>0.28064919999999999</v>
      </c>
      <c r="N7285" s="63">
        <v>11060</v>
      </c>
      <c r="O7285" s="63">
        <v>0.1130564</v>
      </c>
      <c r="P7285" s="63">
        <v>3</v>
      </c>
      <c r="Q7285" s="63">
        <v>1.2781749580960001E-2</v>
      </c>
    </row>
    <row r="7286" spans="1:17">
      <c r="A7286" s="63" t="s">
        <v>80</v>
      </c>
      <c r="B7286" s="63" t="s">
        <v>44</v>
      </c>
      <c r="C7286" s="63" t="s">
        <v>48</v>
      </c>
      <c r="D7286" s="63">
        <v>13</v>
      </c>
      <c r="E7286" s="63">
        <v>1.2706649999999999</v>
      </c>
      <c r="F7286" s="63">
        <v>1.521828</v>
      </c>
      <c r="G7286" s="63">
        <v>0.25116240000000001</v>
      </c>
      <c r="H7286" s="63">
        <v>48.793100000000003</v>
      </c>
      <c r="I7286" s="63">
        <v>0.1062748</v>
      </c>
      <c r="J7286" s="63">
        <v>0.19187560000000001</v>
      </c>
      <c r="K7286" s="63">
        <v>0.25116240000000001</v>
      </c>
      <c r="L7286" s="63">
        <v>0.31044919999999998</v>
      </c>
      <c r="M7286" s="63">
        <v>0.39605000000000001</v>
      </c>
      <c r="N7286" s="63">
        <v>11060</v>
      </c>
      <c r="O7286" s="63">
        <v>0.1130564</v>
      </c>
      <c r="P7286" s="63">
        <v>3</v>
      </c>
      <c r="Q7286" s="63">
        <v>1.2781749580960001E-2</v>
      </c>
    </row>
    <row r="7287" spans="1:17">
      <c r="A7287" s="63" t="s">
        <v>80</v>
      </c>
      <c r="B7287" s="63" t="s">
        <v>44</v>
      </c>
      <c r="C7287" s="63" t="s">
        <v>48</v>
      </c>
      <c r="D7287" s="63">
        <v>14</v>
      </c>
      <c r="E7287" s="63">
        <v>1.1448579999999999</v>
      </c>
      <c r="F7287" s="63">
        <v>1.4345540000000001</v>
      </c>
      <c r="G7287" s="63">
        <v>0.2896956</v>
      </c>
      <c r="H7287" s="63">
        <v>48.934699999999999</v>
      </c>
      <c r="I7287" s="63">
        <v>0.14480799999999999</v>
      </c>
      <c r="J7287" s="63">
        <v>0.2304088</v>
      </c>
      <c r="K7287" s="63">
        <v>0.2896956</v>
      </c>
      <c r="L7287" s="63">
        <v>0.34898249999999997</v>
      </c>
      <c r="M7287" s="63">
        <v>0.4345832</v>
      </c>
      <c r="N7287" s="63">
        <v>11060</v>
      </c>
      <c r="O7287" s="63">
        <v>0.1130564</v>
      </c>
      <c r="P7287" s="63">
        <v>3</v>
      </c>
      <c r="Q7287" s="63">
        <v>1.2781749580960001E-2</v>
      </c>
    </row>
    <row r="7288" spans="1:17">
      <c r="A7288" s="63" t="s">
        <v>80</v>
      </c>
      <c r="B7288" s="63" t="s">
        <v>44</v>
      </c>
      <c r="C7288" s="63" t="s">
        <v>48</v>
      </c>
      <c r="D7288" s="63">
        <v>15</v>
      </c>
      <c r="E7288" s="63">
        <v>1.1103799999999999</v>
      </c>
      <c r="F7288" s="63">
        <v>1.3654900000000001</v>
      </c>
      <c r="G7288" s="63">
        <v>0.25511</v>
      </c>
      <c r="H7288" s="63">
        <v>49.2913</v>
      </c>
      <c r="I7288" s="63">
        <v>0.1102224</v>
      </c>
      <c r="J7288" s="63">
        <v>0.1958232</v>
      </c>
      <c r="K7288" s="63">
        <v>0.25511</v>
      </c>
      <c r="L7288" s="63">
        <v>0.31439689999999998</v>
      </c>
      <c r="M7288" s="63">
        <v>0.39999760000000001</v>
      </c>
      <c r="N7288" s="63">
        <v>11060</v>
      </c>
      <c r="O7288" s="63">
        <v>0.1130564</v>
      </c>
      <c r="P7288" s="63">
        <v>3</v>
      </c>
      <c r="Q7288" s="63">
        <v>1.2781749580960001E-2</v>
      </c>
    </row>
    <row r="7289" spans="1:17">
      <c r="A7289" s="63" t="s">
        <v>80</v>
      </c>
      <c r="B7289" s="63" t="s">
        <v>44</v>
      </c>
      <c r="C7289" s="63" t="s">
        <v>48</v>
      </c>
      <c r="D7289" s="63">
        <v>16</v>
      </c>
      <c r="E7289" s="63">
        <v>1.1537280000000001</v>
      </c>
      <c r="F7289" s="63">
        <v>1.3712420000000001</v>
      </c>
      <c r="G7289" s="63">
        <v>0.21751329999999999</v>
      </c>
      <c r="H7289" s="63">
        <v>48.436399999999999</v>
      </c>
      <c r="I7289" s="63">
        <v>7.2625700000000001E-2</v>
      </c>
      <c r="J7289" s="63">
        <v>0.15822649999999999</v>
      </c>
      <c r="K7289" s="63">
        <v>0.21751329999999999</v>
      </c>
      <c r="L7289" s="63">
        <v>0.2768002</v>
      </c>
      <c r="M7289" s="63">
        <v>0.36240090000000003</v>
      </c>
      <c r="N7289" s="63">
        <v>11060</v>
      </c>
      <c r="O7289" s="63">
        <v>0.1130564</v>
      </c>
      <c r="P7289" s="63">
        <v>3</v>
      </c>
      <c r="Q7289" s="63">
        <v>1.2781749580960001E-2</v>
      </c>
    </row>
    <row r="7290" spans="1:17">
      <c r="A7290" s="63" t="s">
        <v>80</v>
      </c>
      <c r="B7290" s="63" t="s">
        <v>44</v>
      </c>
      <c r="C7290" s="63" t="s">
        <v>48</v>
      </c>
      <c r="D7290" s="63">
        <v>17</v>
      </c>
      <c r="E7290" s="63">
        <v>1.282422</v>
      </c>
      <c r="F7290" s="63">
        <v>1.46824</v>
      </c>
      <c r="G7290" s="63">
        <v>0.1858175</v>
      </c>
      <c r="H7290" s="63">
        <v>46.954900000000002</v>
      </c>
      <c r="I7290" s="63">
        <v>4.0929899999999998E-2</v>
      </c>
      <c r="J7290" s="63">
        <v>0.12653059999999999</v>
      </c>
      <c r="K7290" s="63">
        <v>0.1858175</v>
      </c>
      <c r="L7290" s="63">
        <v>0.2451043</v>
      </c>
      <c r="M7290" s="63">
        <v>0.33070509999999997</v>
      </c>
      <c r="N7290" s="63">
        <v>11060</v>
      </c>
      <c r="O7290" s="63">
        <v>0.1130564</v>
      </c>
      <c r="P7290" s="63">
        <v>3</v>
      </c>
      <c r="Q7290" s="63">
        <v>1.2781749580960001E-2</v>
      </c>
    </row>
    <row r="7291" spans="1:17">
      <c r="A7291" s="63" t="s">
        <v>80</v>
      </c>
      <c r="B7291" s="63" t="s">
        <v>44</v>
      </c>
      <c r="C7291" s="63" t="s">
        <v>48</v>
      </c>
      <c r="D7291" s="63">
        <v>18</v>
      </c>
      <c r="E7291" s="63">
        <v>1.6847129999999999</v>
      </c>
      <c r="F7291" s="63">
        <v>1.7637659999999999</v>
      </c>
      <c r="G7291" s="63">
        <v>7.9052600000000001E-2</v>
      </c>
      <c r="H7291" s="63">
        <v>46.209000000000003</v>
      </c>
      <c r="I7291" s="63">
        <v>-6.5835000000000005E-2</v>
      </c>
      <c r="J7291" s="63">
        <v>1.9765700000000001E-2</v>
      </c>
      <c r="K7291" s="63">
        <v>7.9052600000000001E-2</v>
      </c>
      <c r="L7291" s="63">
        <v>0.1383394</v>
      </c>
      <c r="M7291" s="63">
        <v>0.22394020000000001</v>
      </c>
      <c r="N7291" s="63">
        <v>11060</v>
      </c>
      <c r="O7291" s="63">
        <v>0.1130564</v>
      </c>
      <c r="P7291" s="63">
        <v>3</v>
      </c>
      <c r="Q7291" s="63">
        <v>1.2781749580960001E-2</v>
      </c>
    </row>
    <row r="7292" spans="1:17">
      <c r="A7292" s="63" t="s">
        <v>80</v>
      </c>
      <c r="B7292" s="63" t="s">
        <v>44</v>
      </c>
      <c r="C7292" s="63" t="s">
        <v>48</v>
      </c>
      <c r="D7292" s="63">
        <v>19</v>
      </c>
      <c r="E7292" s="63">
        <v>1.949567</v>
      </c>
      <c r="F7292" s="63">
        <v>1.8847989999999999</v>
      </c>
      <c r="G7292" s="63">
        <v>-6.4768199999999998E-2</v>
      </c>
      <c r="H7292" s="63">
        <v>45.079900000000002</v>
      </c>
      <c r="I7292" s="63">
        <v>-0.2096558</v>
      </c>
      <c r="J7292" s="63">
        <v>-0.124055</v>
      </c>
      <c r="K7292" s="63">
        <v>-6.4768199999999998E-2</v>
      </c>
      <c r="L7292" s="63">
        <v>-5.4814E-3</v>
      </c>
      <c r="M7292" s="63">
        <v>8.0119399999999993E-2</v>
      </c>
      <c r="N7292" s="63">
        <v>11060</v>
      </c>
      <c r="O7292" s="63">
        <v>0.1130564</v>
      </c>
      <c r="P7292" s="63">
        <v>3</v>
      </c>
      <c r="Q7292" s="63">
        <v>1.2781749580960001E-2</v>
      </c>
    </row>
    <row r="7293" spans="1:17">
      <c r="A7293" s="63" t="s">
        <v>80</v>
      </c>
      <c r="B7293" s="63" t="s">
        <v>44</v>
      </c>
      <c r="C7293" s="63" t="s">
        <v>48</v>
      </c>
      <c r="D7293" s="63">
        <v>20</v>
      </c>
      <c r="E7293" s="63">
        <v>1.9611460000000001</v>
      </c>
      <c r="F7293" s="63">
        <v>1.8459779999999999</v>
      </c>
      <c r="G7293" s="63">
        <v>-0.1151682</v>
      </c>
      <c r="H7293" s="63">
        <v>43.230200000000004</v>
      </c>
      <c r="I7293" s="63">
        <v>-0.2600558</v>
      </c>
      <c r="J7293" s="63">
        <v>-0.174455</v>
      </c>
      <c r="K7293" s="63">
        <v>-0.1151682</v>
      </c>
      <c r="L7293" s="63">
        <v>-5.5881399999999998E-2</v>
      </c>
      <c r="M7293" s="63">
        <v>2.97194E-2</v>
      </c>
      <c r="N7293" s="63">
        <v>11060</v>
      </c>
      <c r="O7293" s="63">
        <v>0.1130564</v>
      </c>
      <c r="P7293" s="63">
        <v>3</v>
      </c>
      <c r="Q7293" s="63">
        <v>1.2781749580960001E-2</v>
      </c>
    </row>
    <row r="7294" spans="1:17">
      <c r="A7294" s="63" t="s">
        <v>80</v>
      </c>
      <c r="B7294" s="63" t="s">
        <v>44</v>
      </c>
      <c r="C7294" s="63" t="s">
        <v>48</v>
      </c>
      <c r="D7294" s="63">
        <v>21</v>
      </c>
      <c r="E7294" s="63">
        <v>1.9336800000000001</v>
      </c>
      <c r="F7294" s="63">
        <v>1.7858210000000001</v>
      </c>
      <c r="G7294" s="63">
        <v>-0.14785870000000001</v>
      </c>
      <c r="H7294" s="63">
        <v>41.241900000000001</v>
      </c>
      <c r="I7294" s="63">
        <v>-0.29274630000000001</v>
      </c>
      <c r="J7294" s="63">
        <v>-0.20714560000000001</v>
      </c>
      <c r="K7294" s="63">
        <v>-0.14785870000000001</v>
      </c>
      <c r="L7294" s="63">
        <v>-8.8571899999999995E-2</v>
      </c>
      <c r="M7294" s="63">
        <v>-2.9711E-3</v>
      </c>
      <c r="N7294" s="63">
        <v>11060</v>
      </c>
      <c r="O7294" s="63">
        <v>0.1130564</v>
      </c>
      <c r="P7294" s="63">
        <v>3</v>
      </c>
      <c r="Q7294" s="63">
        <v>1.2781749580960001E-2</v>
      </c>
    </row>
    <row r="7295" spans="1:17">
      <c r="A7295" s="63" t="s">
        <v>80</v>
      </c>
      <c r="B7295" s="63" t="s">
        <v>44</v>
      </c>
      <c r="C7295" s="63" t="s">
        <v>48</v>
      </c>
      <c r="D7295" s="63">
        <v>22</v>
      </c>
      <c r="E7295" s="63">
        <v>1.755304</v>
      </c>
      <c r="F7295" s="63">
        <v>1.6070180000000001</v>
      </c>
      <c r="G7295" s="63">
        <v>-0.14828649999999999</v>
      </c>
      <c r="H7295" s="63">
        <v>40.0411</v>
      </c>
      <c r="I7295" s="63">
        <v>-0.29317409999999999</v>
      </c>
      <c r="J7295" s="63">
        <v>-0.20757329999999999</v>
      </c>
      <c r="K7295" s="63">
        <v>-0.14828649999999999</v>
      </c>
      <c r="L7295" s="63">
        <v>-8.8999599999999998E-2</v>
      </c>
      <c r="M7295" s="63">
        <v>-3.3988999999999998E-3</v>
      </c>
      <c r="N7295" s="63">
        <v>11060</v>
      </c>
      <c r="O7295" s="63">
        <v>0.1130564</v>
      </c>
      <c r="P7295" s="63">
        <v>3</v>
      </c>
      <c r="Q7295" s="63">
        <v>1.2781749580960001E-2</v>
      </c>
    </row>
    <row r="7296" spans="1:17">
      <c r="A7296" s="63" t="s">
        <v>80</v>
      </c>
      <c r="B7296" s="63" t="s">
        <v>44</v>
      </c>
      <c r="C7296" s="63" t="s">
        <v>48</v>
      </c>
      <c r="D7296" s="63">
        <v>23</v>
      </c>
      <c r="E7296" s="63">
        <v>1.5066189999999999</v>
      </c>
      <c r="F7296" s="63">
        <v>1.366441</v>
      </c>
      <c r="G7296" s="63">
        <v>-0.14017840000000001</v>
      </c>
      <c r="H7296" s="63">
        <v>38.976300000000002</v>
      </c>
      <c r="I7296" s="63">
        <v>-0.28506599999999999</v>
      </c>
      <c r="J7296" s="63">
        <v>-0.19946530000000001</v>
      </c>
      <c r="K7296" s="63">
        <v>-0.14017840000000001</v>
      </c>
      <c r="L7296" s="63">
        <v>-8.0891599999999994E-2</v>
      </c>
      <c r="M7296" s="63">
        <v>4.7092000000000002E-3</v>
      </c>
      <c r="N7296" s="63">
        <v>11060</v>
      </c>
      <c r="O7296" s="63">
        <v>0.1130564</v>
      </c>
      <c r="P7296" s="63">
        <v>3</v>
      </c>
      <c r="Q7296" s="63">
        <v>1.2781749580960001E-2</v>
      </c>
    </row>
    <row r="7297" spans="1:17">
      <c r="A7297" s="63" t="s">
        <v>80</v>
      </c>
      <c r="B7297" s="63" t="s">
        <v>44</v>
      </c>
      <c r="C7297" s="63" t="s">
        <v>48</v>
      </c>
      <c r="D7297" s="63">
        <v>24</v>
      </c>
      <c r="E7297" s="63">
        <v>1.221263</v>
      </c>
      <c r="F7297" s="63">
        <v>1.0791710000000001</v>
      </c>
      <c r="G7297" s="63">
        <v>-0.14209160000000001</v>
      </c>
      <c r="H7297" s="63">
        <v>38.297199999999997</v>
      </c>
      <c r="I7297" s="63">
        <v>-0.28697919999999999</v>
      </c>
      <c r="J7297" s="63">
        <v>-0.20137849999999999</v>
      </c>
      <c r="K7297" s="63">
        <v>-0.14209160000000001</v>
      </c>
      <c r="L7297" s="63">
        <v>-8.2804799999999998E-2</v>
      </c>
      <c r="M7297" s="63">
        <v>2.7959999999999999E-3</v>
      </c>
      <c r="N7297" s="63">
        <v>11060</v>
      </c>
      <c r="O7297" s="63">
        <v>0.1130564</v>
      </c>
      <c r="P7297" s="63">
        <v>3</v>
      </c>
      <c r="Q7297" s="63">
        <v>1.2781749580960001E-2</v>
      </c>
    </row>
    <row r="7298" spans="1:17">
      <c r="A7298" s="63" t="s">
        <v>80</v>
      </c>
      <c r="B7298" s="63" t="s">
        <v>44</v>
      </c>
      <c r="C7298" s="63" t="s">
        <v>49</v>
      </c>
      <c r="D7298" s="63">
        <v>1</v>
      </c>
      <c r="E7298" s="63">
        <v>0.81380220000000003</v>
      </c>
      <c r="F7298" s="63">
        <v>0.66889849999999995</v>
      </c>
      <c r="G7298" s="63">
        <v>-0.1449038</v>
      </c>
      <c r="H7298" s="63">
        <v>53.257100000000001</v>
      </c>
      <c r="I7298" s="63">
        <v>-0.28979139999999998</v>
      </c>
      <c r="J7298" s="63">
        <v>-0.2041906</v>
      </c>
      <c r="K7298" s="63">
        <v>-0.1449038</v>
      </c>
      <c r="L7298" s="63">
        <v>-8.5616899999999996E-2</v>
      </c>
      <c r="M7298" s="63">
        <v>-1.6200000000000001E-5</v>
      </c>
      <c r="N7298" s="63">
        <v>11060</v>
      </c>
      <c r="O7298" s="63">
        <v>0.1130564</v>
      </c>
      <c r="P7298" s="63">
        <v>4</v>
      </c>
      <c r="Q7298" s="63">
        <v>1.2781749580960001E-2</v>
      </c>
    </row>
    <row r="7299" spans="1:17">
      <c r="A7299" s="63" t="s">
        <v>80</v>
      </c>
      <c r="B7299" s="63" t="s">
        <v>44</v>
      </c>
      <c r="C7299" s="63" t="s">
        <v>49</v>
      </c>
      <c r="D7299" s="63">
        <v>2</v>
      </c>
      <c r="E7299" s="63">
        <v>0.75181189999999998</v>
      </c>
      <c r="F7299" s="63">
        <v>0.59099599999999997</v>
      </c>
      <c r="G7299" s="63">
        <v>-0.16081580000000001</v>
      </c>
      <c r="H7299" s="63">
        <v>51.796799999999998</v>
      </c>
      <c r="I7299" s="63">
        <v>-0.30570340000000001</v>
      </c>
      <c r="J7299" s="63">
        <v>-0.22010270000000001</v>
      </c>
      <c r="K7299" s="63">
        <v>-0.16081580000000001</v>
      </c>
      <c r="L7299" s="63">
        <v>-0.10152899999999999</v>
      </c>
      <c r="M7299" s="63">
        <v>-1.59282E-2</v>
      </c>
      <c r="N7299" s="63">
        <v>11060</v>
      </c>
      <c r="O7299" s="63">
        <v>0.1130564</v>
      </c>
      <c r="P7299" s="63">
        <v>4</v>
      </c>
      <c r="Q7299" s="63">
        <v>1.2781749580960001E-2</v>
      </c>
    </row>
    <row r="7300" spans="1:17">
      <c r="A7300" s="63" t="s">
        <v>80</v>
      </c>
      <c r="B7300" s="63" t="s">
        <v>44</v>
      </c>
      <c r="C7300" s="63" t="s">
        <v>49</v>
      </c>
      <c r="D7300" s="63">
        <v>3</v>
      </c>
      <c r="E7300" s="63">
        <v>0.71922609999999998</v>
      </c>
      <c r="F7300" s="63">
        <v>0.56282969999999999</v>
      </c>
      <c r="G7300" s="63">
        <v>-0.15639639999999999</v>
      </c>
      <c r="H7300" s="63">
        <v>50.5501</v>
      </c>
      <c r="I7300" s="63">
        <v>-0.301284</v>
      </c>
      <c r="J7300" s="63">
        <v>-0.21568329999999999</v>
      </c>
      <c r="K7300" s="63">
        <v>-0.15639639999999999</v>
      </c>
      <c r="L7300" s="63">
        <v>-9.7109600000000004E-2</v>
      </c>
      <c r="M7300" s="63">
        <v>-1.1508900000000001E-2</v>
      </c>
      <c r="N7300" s="63">
        <v>11060</v>
      </c>
      <c r="O7300" s="63">
        <v>0.1130564</v>
      </c>
      <c r="P7300" s="63">
        <v>4</v>
      </c>
      <c r="Q7300" s="63">
        <v>1.2781749580960001E-2</v>
      </c>
    </row>
    <row r="7301" spans="1:17">
      <c r="A7301" s="63" t="s">
        <v>80</v>
      </c>
      <c r="B7301" s="63" t="s">
        <v>44</v>
      </c>
      <c r="C7301" s="63" t="s">
        <v>49</v>
      </c>
      <c r="D7301" s="63">
        <v>4</v>
      </c>
      <c r="E7301" s="63">
        <v>0.7298403</v>
      </c>
      <c r="F7301" s="63">
        <v>0.57199009999999995</v>
      </c>
      <c r="G7301" s="63">
        <v>-0.1578502</v>
      </c>
      <c r="H7301" s="63">
        <v>49.2866</v>
      </c>
      <c r="I7301" s="63">
        <v>-0.3027378</v>
      </c>
      <c r="J7301" s="63">
        <v>-0.217137</v>
      </c>
      <c r="K7301" s="63">
        <v>-0.1578502</v>
      </c>
      <c r="L7301" s="63">
        <v>-9.8563399999999995E-2</v>
      </c>
      <c r="M7301" s="63">
        <v>-1.2962599999999999E-2</v>
      </c>
      <c r="N7301" s="63">
        <v>11060</v>
      </c>
      <c r="O7301" s="63">
        <v>0.1130564</v>
      </c>
      <c r="P7301" s="63">
        <v>4</v>
      </c>
      <c r="Q7301" s="63">
        <v>1.2781749580960001E-2</v>
      </c>
    </row>
    <row r="7302" spans="1:17">
      <c r="A7302" s="63" t="s">
        <v>80</v>
      </c>
      <c r="B7302" s="63" t="s">
        <v>44</v>
      </c>
      <c r="C7302" s="63" t="s">
        <v>49</v>
      </c>
      <c r="D7302" s="63">
        <v>5</v>
      </c>
      <c r="E7302" s="63">
        <v>0.73576070000000005</v>
      </c>
      <c r="F7302" s="63">
        <v>0.57866799999999996</v>
      </c>
      <c r="G7302" s="63">
        <v>-0.1570928</v>
      </c>
      <c r="H7302" s="63">
        <v>48.332700000000003</v>
      </c>
      <c r="I7302" s="63">
        <v>-0.30198029999999998</v>
      </c>
      <c r="J7302" s="63">
        <v>-0.21637960000000001</v>
      </c>
      <c r="K7302" s="63">
        <v>-0.1570928</v>
      </c>
      <c r="L7302" s="63">
        <v>-9.7805900000000001E-2</v>
      </c>
      <c r="M7302" s="63">
        <v>-1.2205199999999999E-2</v>
      </c>
      <c r="N7302" s="63">
        <v>11060</v>
      </c>
      <c r="O7302" s="63">
        <v>0.1130564</v>
      </c>
      <c r="P7302" s="63">
        <v>4</v>
      </c>
      <c r="Q7302" s="63">
        <v>1.2781749580960001E-2</v>
      </c>
    </row>
    <row r="7303" spans="1:17">
      <c r="A7303" s="63" t="s">
        <v>80</v>
      </c>
      <c r="B7303" s="63" t="s">
        <v>44</v>
      </c>
      <c r="C7303" s="63" t="s">
        <v>49</v>
      </c>
      <c r="D7303" s="63">
        <v>6</v>
      </c>
      <c r="E7303" s="63">
        <v>0.85216040000000004</v>
      </c>
      <c r="F7303" s="63">
        <v>0.61692270000000005</v>
      </c>
      <c r="G7303" s="63">
        <v>-0.23523769999999999</v>
      </c>
      <c r="H7303" s="63">
        <v>47.833399999999997</v>
      </c>
      <c r="I7303" s="63">
        <v>-0.3801253</v>
      </c>
      <c r="J7303" s="63">
        <v>-0.29452460000000003</v>
      </c>
      <c r="K7303" s="63">
        <v>-0.23523769999999999</v>
      </c>
      <c r="L7303" s="63">
        <v>-0.17595089999999999</v>
      </c>
      <c r="M7303" s="63">
        <v>-9.0350100000000003E-2</v>
      </c>
      <c r="N7303" s="63">
        <v>11060</v>
      </c>
      <c r="O7303" s="63">
        <v>0.1130564</v>
      </c>
      <c r="P7303" s="63">
        <v>4</v>
      </c>
      <c r="Q7303" s="63">
        <v>1.2781749580960001E-2</v>
      </c>
    </row>
    <row r="7304" spans="1:17">
      <c r="A7304" s="63" t="s">
        <v>80</v>
      </c>
      <c r="B7304" s="63" t="s">
        <v>44</v>
      </c>
      <c r="C7304" s="63" t="s">
        <v>49</v>
      </c>
      <c r="D7304" s="63">
        <v>7</v>
      </c>
      <c r="E7304" s="63">
        <v>1.0046660000000001</v>
      </c>
      <c r="F7304" s="63">
        <v>0.80548909999999996</v>
      </c>
      <c r="G7304" s="63">
        <v>-0.19917679999999999</v>
      </c>
      <c r="H7304" s="63">
        <v>47.313299999999998</v>
      </c>
      <c r="I7304" s="63">
        <v>-0.34406439999999999</v>
      </c>
      <c r="J7304" s="63">
        <v>-0.25846360000000002</v>
      </c>
      <c r="K7304" s="63">
        <v>-0.19917679999999999</v>
      </c>
      <c r="L7304" s="63">
        <v>-0.13988999999999999</v>
      </c>
      <c r="M7304" s="63">
        <v>-5.4289200000000003E-2</v>
      </c>
      <c r="N7304" s="63">
        <v>11060</v>
      </c>
      <c r="O7304" s="63">
        <v>0.1130564</v>
      </c>
      <c r="P7304" s="63">
        <v>4</v>
      </c>
      <c r="Q7304" s="63">
        <v>1.2781749580960001E-2</v>
      </c>
    </row>
    <row r="7305" spans="1:17">
      <c r="A7305" s="63" t="s">
        <v>80</v>
      </c>
      <c r="B7305" s="63" t="s">
        <v>44</v>
      </c>
      <c r="C7305" s="63" t="s">
        <v>49</v>
      </c>
      <c r="D7305" s="63">
        <v>8</v>
      </c>
      <c r="E7305" s="63">
        <v>1.0708770000000001</v>
      </c>
      <c r="F7305" s="63">
        <v>0.98692559999999996</v>
      </c>
      <c r="G7305" s="63">
        <v>-8.3951700000000004E-2</v>
      </c>
      <c r="H7305" s="63">
        <v>50.542000000000002</v>
      </c>
      <c r="I7305" s="63">
        <v>-0.2288393</v>
      </c>
      <c r="J7305" s="63">
        <v>-0.14323849999999999</v>
      </c>
      <c r="K7305" s="63">
        <v>-8.3951700000000004E-2</v>
      </c>
      <c r="L7305" s="63">
        <v>-2.46649E-2</v>
      </c>
      <c r="M7305" s="63">
        <v>6.0935900000000001E-2</v>
      </c>
      <c r="N7305" s="63">
        <v>11060</v>
      </c>
      <c r="O7305" s="63">
        <v>0.1130564</v>
      </c>
      <c r="P7305" s="63">
        <v>4</v>
      </c>
      <c r="Q7305" s="63">
        <v>1.2781749580960001E-2</v>
      </c>
    </row>
    <row r="7306" spans="1:17">
      <c r="A7306" s="63" t="s">
        <v>80</v>
      </c>
      <c r="B7306" s="63" t="s">
        <v>44</v>
      </c>
      <c r="C7306" s="63" t="s">
        <v>49</v>
      </c>
      <c r="D7306" s="63">
        <v>9</v>
      </c>
      <c r="E7306" s="63">
        <v>1.0140420000000001</v>
      </c>
      <c r="F7306" s="63">
        <v>1.0873759999999999</v>
      </c>
      <c r="G7306" s="63">
        <v>7.3333499999999996E-2</v>
      </c>
      <c r="H7306" s="63">
        <v>56.935400000000001</v>
      </c>
      <c r="I7306" s="63">
        <v>-7.1554099999999995E-2</v>
      </c>
      <c r="J7306" s="63">
        <v>1.4046700000000001E-2</v>
      </c>
      <c r="K7306" s="63">
        <v>7.3333499999999996E-2</v>
      </c>
      <c r="L7306" s="63">
        <v>0.1326203</v>
      </c>
      <c r="M7306" s="63">
        <v>0.2182211</v>
      </c>
      <c r="N7306" s="63">
        <v>11060</v>
      </c>
      <c r="O7306" s="63">
        <v>0.1130564</v>
      </c>
      <c r="P7306" s="63">
        <v>4</v>
      </c>
      <c r="Q7306" s="63">
        <v>1.2781749580960001E-2</v>
      </c>
    </row>
    <row r="7307" spans="1:17">
      <c r="A7307" s="63" t="s">
        <v>80</v>
      </c>
      <c r="B7307" s="63" t="s">
        <v>44</v>
      </c>
      <c r="C7307" s="63" t="s">
        <v>49</v>
      </c>
      <c r="D7307" s="63">
        <v>10</v>
      </c>
      <c r="E7307" s="63">
        <v>1.037053</v>
      </c>
      <c r="F7307" s="63">
        <v>1.113297</v>
      </c>
      <c r="G7307" s="63">
        <v>7.62438E-2</v>
      </c>
      <c r="H7307" s="63">
        <v>62.2059</v>
      </c>
      <c r="I7307" s="63">
        <v>-6.8643800000000005E-2</v>
      </c>
      <c r="J7307" s="63">
        <v>1.69569E-2</v>
      </c>
      <c r="K7307" s="63">
        <v>7.62438E-2</v>
      </c>
      <c r="L7307" s="63">
        <v>0.1355306</v>
      </c>
      <c r="M7307" s="63">
        <v>0.22113140000000001</v>
      </c>
      <c r="N7307" s="63">
        <v>11060</v>
      </c>
      <c r="O7307" s="63">
        <v>0.1130564</v>
      </c>
      <c r="P7307" s="63">
        <v>4</v>
      </c>
      <c r="Q7307" s="63">
        <v>1.2781749580960001E-2</v>
      </c>
    </row>
    <row r="7308" spans="1:17">
      <c r="A7308" s="63" t="s">
        <v>80</v>
      </c>
      <c r="B7308" s="63" t="s">
        <v>44</v>
      </c>
      <c r="C7308" s="63" t="s">
        <v>49</v>
      </c>
      <c r="D7308" s="63">
        <v>11</v>
      </c>
      <c r="E7308" s="63">
        <v>1.09392</v>
      </c>
      <c r="F7308" s="63">
        <v>1.2485299999999999</v>
      </c>
      <c r="G7308" s="63">
        <v>0.15461030000000001</v>
      </c>
      <c r="H7308" s="63">
        <v>68.018100000000004</v>
      </c>
      <c r="I7308" s="63">
        <v>9.7227000000000008E-3</v>
      </c>
      <c r="J7308" s="63">
        <v>9.5323400000000003E-2</v>
      </c>
      <c r="K7308" s="63">
        <v>0.15461030000000001</v>
      </c>
      <c r="L7308" s="63">
        <v>0.21389710000000001</v>
      </c>
      <c r="M7308" s="63">
        <v>0.29949789999999998</v>
      </c>
      <c r="N7308" s="63">
        <v>11060</v>
      </c>
      <c r="O7308" s="63">
        <v>0.1130564</v>
      </c>
      <c r="P7308" s="63">
        <v>4</v>
      </c>
      <c r="Q7308" s="63">
        <v>1.2781749580960001E-2</v>
      </c>
    </row>
    <row r="7309" spans="1:17">
      <c r="A7309" s="63" t="s">
        <v>80</v>
      </c>
      <c r="B7309" s="63" t="s">
        <v>44</v>
      </c>
      <c r="C7309" s="63" t="s">
        <v>49</v>
      </c>
      <c r="D7309" s="63">
        <v>12</v>
      </c>
      <c r="E7309" s="63">
        <v>1.2492989999999999</v>
      </c>
      <c r="F7309" s="63">
        <v>1.3850610000000001</v>
      </c>
      <c r="G7309" s="63">
        <v>0.13576160000000001</v>
      </c>
      <c r="H7309" s="63">
        <v>72.7226</v>
      </c>
      <c r="I7309" s="63">
        <v>-9.1260000000000004E-3</v>
      </c>
      <c r="J7309" s="63">
        <v>7.6474799999999996E-2</v>
      </c>
      <c r="K7309" s="63">
        <v>0.13576160000000001</v>
      </c>
      <c r="L7309" s="63">
        <v>0.19504850000000001</v>
      </c>
      <c r="M7309" s="63">
        <v>0.28064919999999999</v>
      </c>
      <c r="N7309" s="63">
        <v>11060</v>
      </c>
      <c r="O7309" s="63">
        <v>0.1130564</v>
      </c>
      <c r="P7309" s="63">
        <v>4</v>
      </c>
      <c r="Q7309" s="63">
        <v>1.2781749580960001E-2</v>
      </c>
    </row>
    <row r="7310" spans="1:17">
      <c r="A7310" s="63" t="s">
        <v>80</v>
      </c>
      <c r="B7310" s="63" t="s">
        <v>44</v>
      </c>
      <c r="C7310" s="63" t="s">
        <v>49</v>
      </c>
      <c r="D7310" s="63">
        <v>13</v>
      </c>
      <c r="E7310" s="63">
        <v>1.319809</v>
      </c>
      <c r="F7310" s="63">
        <v>1.5709709999999999</v>
      </c>
      <c r="G7310" s="63">
        <v>0.25116240000000001</v>
      </c>
      <c r="H7310" s="63">
        <v>77.630799999999994</v>
      </c>
      <c r="I7310" s="63">
        <v>0.1062748</v>
      </c>
      <c r="J7310" s="63">
        <v>0.19187560000000001</v>
      </c>
      <c r="K7310" s="63">
        <v>0.25116240000000001</v>
      </c>
      <c r="L7310" s="63">
        <v>0.31044919999999998</v>
      </c>
      <c r="M7310" s="63">
        <v>0.39605000000000001</v>
      </c>
      <c r="N7310" s="63">
        <v>11060</v>
      </c>
      <c r="O7310" s="63">
        <v>0.1130564</v>
      </c>
      <c r="P7310" s="63">
        <v>4</v>
      </c>
      <c r="Q7310" s="63">
        <v>1.2781749580960001E-2</v>
      </c>
    </row>
    <row r="7311" spans="1:17">
      <c r="A7311" s="63" t="s">
        <v>80</v>
      </c>
      <c r="B7311" s="63" t="s">
        <v>44</v>
      </c>
      <c r="C7311" s="63" t="s">
        <v>49</v>
      </c>
      <c r="D7311" s="63">
        <v>14</v>
      </c>
      <c r="E7311" s="63">
        <v>1.448733</v>
      </c>
      <c r="F7311" s="63">
        <v>1.738429</v>
      </c>
      <c r="G7311" s="63">
        <v>0.2896956</v>
      </c>
      <c r="H7311" s="63">
        <v>80.686899999999994</v>
      </c>
      <c r="I7311" s="63">
        <v>0.14480799999999999</v>
      </c>
      <c r="J7311" s="63">
        <v>0.2304088</v>
      </c>
      <c r="K7311" s="63">
        <v>0.2896956</v>
      </c>
      <c r="L7311" s="63">
        <v>0.34898249999999997</v>
      </c>
      <c r="M7311" s="63">
        <v>0.4345832</v>
      </c>
      <c r="N7311" s="63">
        <v>11060</v>
      </c>
      <c r="O7311" s="63">
        <v>0.1130564</v>
      </c>
      <c r="P7311" s="63">
        <v>4</v>
      </c>
      <c r="Q7311" s="63">
        <v>1.2781749580960001E-2</v>
      </c>
    </row>
    <row r="7312" spans="1:17">
      <c r="A7312" s="63" t="s">
        <v>80</v>
      </c>
      <c r="B7312" s="63" t="s">
        <v>44</v>
      </c>
      <c r="C7312" s="63" t="s">
        <v>49</v>
      </c>
      <c r="D7312" s="63">
        <v>15</v>
      </c>
      <c r="E7312" s="63">
        <v>1.6253709999999999</v>
      </c>
      <c r="F7312" s="63">
        <v>1.8804810000000001</v>
      </c>
      <c r="G7312" s="63">
        <v>0.25511</v>
      </c>
      <c r="H7312" s="63">
        <v>82.754599999999996</v>
      </c>
      <c r="I7312" s="63">
        <v>0.1102224</v>
      </c>
      <c r="J7312" s="63">
        <v>0.1958232</v>
      </c>
      <c r="K7312" s="63">
        <v>0.25511</v>
      </c>
      <c r="L7312" s="63">
        <v>0.31439689999999998</v>
      </c>
      <c r="M7312" s="63">
        <v>0.39999760000000001</v>
      </c>
      <c r="N7312" s="63">
        <v>11060</v>
      </c>
      <c r="O7312" s="63">
        <v>0.1130564</v>
      </c>
      <c r="P7312" s="63">
        <v>4</v>
      </c>
      <c r="Q7312" s="63">
        <v>1.2781749580960001E-2</v>
      </c>
    </row>
    <row r="7313" spans="1:17">
      <c r="A7313" s="63" t="s">
        <v>80</v>
      </c>
      <c r="B7313" s="63" t="s">
        <v>44</v>
      </c>
      <c r="C7313" s="63" t="s">
        <v>49</v>
      </c>
      <c r="D7313" s="63">
        <v>16</v>
      </c>
      <c r="E7313" s="63">
        <v>1.7966979999999999</v>
      </c>
      <c r="F7313" s="63">
        <v>2.014211</v>
      </c>
      <c r="G7313" s="63">
        <v>0.21751329999999999</v>
      </c>
      <c r="H7313" s="63">
        <v>83.9816</v>
      </c>
      <c r="I7313" s="63">
        <v>7.2625700000000001E-2</v>
      </c>
      <c r="J7313" s="63">
        <v>0.15822649999999999</v>
      </c>
      <c r="K7313" s="63">
        <v>0.21751329999999999</v>
      </c>
      <c r="L7313" s="63">
        <v>0.2768002</v>
      </c>
      <c r="M7313" s="63">
        <v>0.36240090000000003</v>
      </c>
      <c r="N7313" s="63">
        <v>11060</v>
      </c>
      <c r="O7313" s="63">
        <v>0.1130564</v>
      </c>
      <c r="P7313" s="63">
        <v>4</v>
      </c>
      <c r="Q7313" s="63">
        <v>1.2781749580960001E-2</v>
      </c>
    </row>
    <row r="7314" spans="1:17">
      <c r="A7314" s="63" t="s">
        <v>80</v>
      </c>
      <c r="B7314" s="63" t="s">
        <v>44</v>
      </c>
      <c r="C7314" s="63" t="s">
        <v>49</v>
      </c>
      <c r="D7314" s="63">
        <v>17</v>
      </c>
      <c r="E7314" s="63">
        <v>1.8904669999999999</v>
      </c>
      <c r="F7314" s="63">
        <v>2.0762839999999998</v>
      </c>
      <c r="G7314" s="63">
        <v>0.1858175</v>
      </c>
      <c r="H7314" s="63">
        <v>83.751800000000003</v>
      </c>
      <c r="I7314" s="63">
        <v>4.0929899999999998E-2</v>
      </c>
      <c r="J7314" s="63">
        <v>0.12653059999999999</v>
      </c>
      <c r="K7314" s="63">
        <v>0.1858175</v>
      </c>
      <c r="L7314" s="63">
        <v>0.2451043</v>
      </c>
      <c r="M7314" s="63">
        <v>0.33070509999999997</v>
      </c>
      <c r="N7314" s="63">
        <v>11060</v>
      </c>
      <c r="O7314" s="63">
        <v>0.1130564</v>
      </c>
      <c r="P7314" s="63">
        <v>4</v>
      </c>
      <c r="Q7314" s="63">
        <v>1.2781749580960001E-2</v>
      </c>
    </row>
    <row r="7315" spans="1:17">
      <c r="A7315" s="63" t="s">
        <v>80</v>
      </c>
      <c r="B7315" s="63" t="s">
        <v>44</v>
      </c>
      <c r="C7315" s="63" t="s">
        <v>49</v>
      </c>
      <c r="D7315" s="63">
        <v>18</v>
      </c>
      <c r="E7315" s="63">
        <v>1.95983</v>
      </c>
      <c r="F7315" s="63">
        <v>2.0388820000000001</v>
      </c>
      <c r="G7315" s="63">
        <v>7.9052600000000001E-2</v>
      </c>
      <c r="H7315" s="63">
        <v>81.514200000000002</v>
      </c>
      <c r="I7315" s="63">
        <v>-6.5835000000000005E-2</v>
      </c>
      <c r="J7315" s="63">
        <v>1.9765700000000001E-2</v>
      </c>
      <c r="K7315" s="63">
        <v>7.9052600000000001E-2</v>
      </c>
      <c r="L7315" s="63">
        <v>0.1383394</v>
      </c>
      <c r="M7315" s="63">
        <v>0.22394020000000001</v>
      </c>
      <c r="N7315" s="63">
        <v>11060</v>
      </c>
      <c r="O7315" s="63">
        <v>0.1130564</v>
      </c>
      <c r="P7315" s="63">
        <v>4</v>
      </c>
      <c r="Q7315" s="63">
        <v>1.2781749580960001E-2</v>
      </c>
    </row>
    <row r="7316" spans="1:17">
      <c r="A7316" s="63" t="s">
        <v>80</v>
      </c>
      <c r="B7316" s="63" t="s">
        <v>44</v>
      </c>
      <c r="C7316" s="63" t="s">
        <v>49</v>
      </c>
      <c r="D7316" s="63">
        <v>19</v>
      </c>
      <c r="E7316" s="63">
        <v>2.0486650000000002</v>
      </c>
      <c r="F7316" s="63">
        <v>1.983897</v>
      </c>
      <c r="G7316" s="63">
        <v>-6.4768099999999995E-2</v>
      </c>
      <c r="H7316" s="63">
        <v>79.203999999999994</v>
      </c>
      <c r="I7316" s="63">
        <v>-0.2096557</v>
      </c>
      <c r="J7316" s="63">
        <v>-0.1240549</v>
      </c>
      <c r="K7316" s="63">
        <v>-6.4768099999999995E-2</v>
      </c>
      <c r="L7316" s="63">
        <v>-5.4812000000000003E-3</v>
      </c>
      <c r="M7316" s="63">
        <v>8.0119499999999996E-2</v>
      </c>
      <c r="N7316" s="63">
        <v>11060</v>
      </c>
      <c r="O7316" s="63">
        <v>0.1130564</v>
      </c>
      <c r="P7316" s="63">
        <v>4</v>
      </c>
      <c r="Q7316" s="63">
        <v>1.2781749580960001E-2</v>
      </c>
    </row>
    <row r="7317" spans="1:17">
      <c r="A7317" s="63" t="s">
        <v>80</v>
      </c>
      <c r="B7317" s="63" t="s">
        <v>44</v>
      </c>
      <c r="C7317" s="63" t="s">
        <v>49</v>
      </c>
      <c r="D7317" s="63">
        <v>20</v>
      </c>
      <c r="E7317" s="63">
        <v>1.8996960000000001</v>
      </c>
      <c r="F7317" s="63">
        <v>1.7845279999999999</v>
      </c>
      <c r="G7317" s="63">
        <v>-0.1151682</v>
      </c>
      <c r="H7317" s="63">
        <v>74.123199999999997</v>
      </c>
      <c r="I7317" s="63">
        <v>-0.2600558</v>
      </c>
      <c r="J7317" s="63">
        <v>-0.174455</v>
      </c>
      <c r="K7317" s="63">
        <v>-0.1151682</v>
      </c>
      <c r="L7317" s="63">
        <v>-5.5881399999999998E-2</v>
      </c>
      <c r="M7317" s="63">
        <v>2.97194E-2</v>
      </c>
      <c r="N7317" s="63">
        <v>11060</v>
      </c>
      <c r="O7317" s="63">
        <v>0.1130564</v>
      </c>
      <c r="P7317" s="63">
        <v>4</v>
      </c>
      <c r="Q7317" s="63">
        <v>1.2781749580960001E-2</v>
      </c>
    </row>
    <row r="7318" spans="1:17">
      <c r="A7318" s="63" t="s">
        <v>80</v>
      </c>
      <c r="B7318" s="63" t="s">
        <v>44</v>
      </c>
      <c r="C7318" s="63" t="s">
        <v>49</v>
      </c>
      <c r="D7318" s="63">
        <v>21</v>
      </c>
      <c r="E7318" s="63">
        <v>1.6856439999999999</v>
      </c>
      <c r="F7318" s="63">
        <v>1.537785</v>
      </c>
      <c r="G7318" s="63">
        <v>-0.14785870000000001</v>
      </c>
      <c r="H7318" s="63">
        <v>67.6053</v>
      </c>
      <c r="I7318" s="63">
        <v>-0.29274630000000001</v>
      </c>
      <c r="J7318" s="63">
        <v>-0.20714560000000001</v>
      </c>
      <c r="K7318" s="63">
        <v>-0.14785870000000001</v>
      </c>
      <c r="L7318" s="63">
        <v>-8.8571899999999995E-2</v>
      </c>
      <c r="M7318" s="63">
        <v>-2.9711E-3</v>
      </c>
      <c r="N7318" s="63">
        <v>11060</v>
      </c>
      <c r="O7318" s="63">
        <v>0.1130564</v>
      </c>
      <c r="P7318" s="63">
        <v>4</v>
      </c>
      <c r="Q7318" s="63">
        <v>1.2781749580960001E-2</v>
      </c>
    </row>
    <row r="7319" spans="1:17">
      <c r="A7319" s="63" t="s">
        <v>80</v>
      </c>
      <c r="B7319" s="63" t="s">
        <v>44</v>
      </c>
      <c r="C7319" s="63" t="s">
        <v>49</v>
      </c>
      <c r="D7319" s="63">
        <v>22</v>
      </c>
      <c r="E7319" s="63">
        <v>1.452931</v>
      </c>
      <c r="F7319" s="63">
        <v>1.3046450000000001</v>
      </c>
      <c r="G7319" s="63">
        <v>-0.14828659999999999</v>
      </c>
      <c r="H7319" s="63">
        <v>62.891800000000003</v>
      </c>
      <c r="I7319" s="63">
        <v>-0.2931742</v>
      </c>
      <c r="J7319" s="63">
        <v>-0.20757339999999999</v>
      </c>
      <c r="K7319" s="63">
        <v>-0.14828659999999999</v>
      </c>
      <c r="L7319" s="63">
        <v>-8.8999700000000001E-2</v>
      </c>
      <c r="M7319" s="63">
        <v>-3.3990000000000001E-3</v>
      </c>
      <c r="N7319" s="63">
        <v>11060</v>
      </c>
      <c r="O7319" s="63">
        <v>0.1130564</v>
      </c>
      <c r="P7319" s="63">
        <v>4</v>
      </c>
      <c r="Q7319" s="63">
        <v>1.2781749580960001E-2</v>
      </c>
    </row>
    <row r="7320" spans="1:17">
      <c r="A7320" s="63" t="s">
        <v>80</v>
      </c>
      <c r="B7320" s="63" t="s">
        <v>44</v>
      </c>
      <c r="C7320" s="63" t="s">
        <v>49</v>
      </c>
      <c r="D7320" s="63">
        <v>23</v>
      </c>
      <c r="E7320" s="63">
        <v>1.234302</v>
      </c>
      <c r="F7320" s="63">
        <v>1.0941240000000001</v>
      </c>
      <c r="G7320" s="63">
        <v>-0.14017840000000001</v>
      </c>
      <c r="H7320" s="63">
        <v>60.128100000000003</v>
      </c>
      <c r="I7320" s="63">
        <v>-0.28506599999999999</v>
      </c>
      <c r="J7320" s="63">
        <v>-0.19946530000000001</v>
      </c>
      <c r="K7320" s="63">
        <v>-0.14017840000000001</v>
      </c>
      <c r="L7320" s="63">
        <v>-8.0891599999999994E-2</v>
      </c>
      <c r="M7320" s="63">
        <v>4.7092000000000002E-3</v>
      </c>
      <c r="N7320" s="63">
        <v>11060</v>
      </c>
      <c r="O7320" s="63">
        <v>0.1130564</v>
      </c>
      <c r="P7320" s="63">
        <v>4</v>
      </c>
      <c r="Q7320" s="63">
        <v>1.2781749580960001E-2</v>
      </c>
    </row>
    <row r="7321" spans="1:17">
      <c r="A7321" s="63" t="s">
        <v>80</v>
      </c>
      <c r="B7321" s="63" t="s">
        <v>44</v>
      </c>
      <c r="C7321" s="63" t="s">
        <v>49</v>
      </c>
      <c r="D7321" s="63">
        <v>24</v>
      </c>
      <c r="E7321" s="63">
        <v>0.9669217</v>
      </c>
      <c r="F7321" s="63">
        <v>0.82483010000000001</v>
      </c>
      <c r="G7321" s="63">
        <v>-0.14209160000000001</v>
      </c>
      <c r="H7321" s="63">
        <v>57.886899999999997</v>
      </c>
      <c r="I7321" s="63">
        <v>-0.28697919999999999</v>
      </c>
      <c r="J7321" s="63">
        <v>-0.20137840000000001</v>
      </c>
      <c r="K7321" s="63">
        <v>-0.14209160000000001</v>
      </c>
      <c r="L7321" s="63">
        <v>-8.2804699999999995E-2</v>
      </c>
      <c r="M7321" s="63">
        <v>2.7959999999999999E-3</v>
      </c>
      <c r="N7321" s="63">
        <v>11060</v>
      </c>
      <c r="O7321" s="63">
        <v>0.1130564</v>
      </c>
      <c r="P7321" s="63">
        <v>4</v>
      </c>
      <c r="Q7321" s="63">
        <v>1.2781749580960001E-2</v>
      </c>
    </row>
    <row r="7322" spans="1:17">
      <c r="A7322" s="63" t="s">
        <v>80</v>
      </c>
      <c r="B7322" s="63" t="s">
        <v>44</v>
      </c>
      <c r="C7322" s="63" t="s">
        <v>50</v>
      </c>
      <c r="D7322" s="63">
        <v>1</v>
      </c>
      <c r="E7322" s="63">
        <v>0.96012900000000001</v>
      </c>
      <c r="F7322" s="63">
        <v>0.71727929999999995</v>
      </c>
      <c r="G7322" s="63">
        <v>-0.2428498</v>
      </c>
      <c r="H7322" s="63">
        <v>64.486999999999995</v>
      </c>
      <c r="I7322" s="63">
        <v>-0.38773740000000001</v>
      </c>
      <c r="J7322" s="63">
        <v>-0.30213659999999998</v>
      </c>
      <c r="K7322" s="63">
        <v>-0.2428498</v>
      </c>
      <c r="L7322" s="63">
        <v>-0.1835629</v>
      </c>
      <c r="M7322" s="63">
        <v>-9.7962199999999999E-2</v>
      </c>
      <c r="N7322" s="63">
        <v>11060</v>
      </c>
      <c r="O7322" s="63">
        <v>0.1130564</v>
      </c>
      <c r="P7322" s="63">
        <v>5</v>
      </c>
      <c r="Q7322" s="63">
        <v>1.2781749580960001E-2</v>
      </c>
    </row>
    <row r="7323" spans="1:17">
      <c r="A7323" s="63" t="s">
        <v>80</v>
      </c>
      <c r="B7323" s="63" t="s">
        <v>44</v>
      </c>
      <c r="C7323" s="63" t="s">
        <v>50</v>
      </c>
      <c r="D7323" s="63">
        <v>2</v>
      </c>
      <c r="E7323" s="63">
        <v>0.87023159999999999</v>
      </c>
      <c r="F7323" s="63">
        <v>0.62998080000000001</v>
      </c>
      <c r="G7323" s="63">
        <v>-0.24025079999999999</v>
      </c>
      <c r="H7323" s="63">
        <v>63.067599999999999</v>
      </c>
      <c r="I7323" s="63">
        <v>-0.38513839999999999</v>
      </c>
      <c r="J7323" s="63">
        <v>-0.29953760000000001</v>
      </c>
      <c r="K7323" s="63">
        <v>-0.24025079999999999</v>
      </c>
      <c r="L7323" s="63">
        <v>-0.18096390000000001</v>
      </c>
      <c r="M7323" s="63">
        <v>-9.5363199999999995E-2</v>
      </c>
      <c r="N7323" s="63">
        <v>11060</v>
      </c>
      <c r="O7323" s="63">
        <v>0.1130564</v>
      </c>
      <c r="P7323" s="63">
        <v>5</v>
      </c>
      <c r="Q7323" s="63">
        <v>1.2781749580960001E-2</v>
      </c>
    </row>
    <row r="7324" spans="1:17">
      <c r="A7324" s="63" t="s">
        <v>80</v>
      </c>
      <c r="B7324" s="63" t="s">
        <v>44</v>
      </c>
      <c r="C7324" s="63" t="s">
        <v>50</v>
      </c>
      <c r="D7324" s="63">
        <v>3</v>
      </c>
      <c r="E7324" s="63">
        <v>0.8398987</v>
      </c>
      <c r="F7324" s="63">
        <v>0.60181260000000003</v>
      </c>
      <c r="G7324" s="63">
        <v>-0.23808609999999999</v>
      </c>
      <c r="H7324" s="63">
        <v>62.261800000000001</v>
      </c>
      <c r="I7324" s="63">
        <v>-0.38297369999999997</v>
      </c>
      <c r="J7324" s="63">
        <v>-0.2973729</v>
      </c>
      <c r="K7324" s="63">
        <v>-0.23808609999999999</v>
      </c>
      <c r="L7324" s="63">
        <v>-0.17879929999999999</v>
      </c>
      <c r="M7324" s="63">
        <v>-9.3198500000000004E-2</v>
      </c>
      <c r="N7324" s="63">
        <v>11060</v>
      </c>
      <c r="O7324" s="63">
        <v>0.1130564</v>
      </c>
      <c r="P7324" s="63">
        <v>5</v>
      </c>
      <c r="Q7324" s="63">
        <v>1.2781749580960001E-2</v>
      </c>
    </row>
    <row r="7325" spans="1:17">
      <c r="A7325" s="63" t="s">
        <v>80</v>
      </c>
      <c r="B7325" s="63" t="s">
        <v>44</v>
      </c>
      <c r="C7325" s="63" t="s">
        <v>50</v>
      </c>
      <c r="D7325" s="63">
        <v>4</v>
      </c>
      <c r="E7325" s="63">
        <v>0.82498959999999999</v>
      </c>
      <c r="F7325" s="63">
        <v>0.61096479999999997</v>
      </c>
      <c r="G7325" s="63">
        <v>-0.21402479999999999</v>
      </c>
      <c r="H7325" s="63">
        <v>60.912999999999997</v>
      </c>
      <c r="I7325" s="63">
        <v>-0.35891240000000002</v>
      </c>
      <c r="J7325" s="63">
        <v>-0.27331159999999999</v>
      </c>
      <c r="K7325" s="63">
        <v>-0.21402479999999999</v>
      </c>
      <c r="L7325" s="63">
        <v>-0.15473790000000001</v>
      </c>
      <c r="M7325" s="63">
        <v>-6.9137199999999996E-2</v>
      </c>
      <c r="N7325" s="63">
        <v>11060</v>
      </c>
      <c r="O7325" s="63">
        <v>0.1130564</v>
      </c>
      <c r="P7325" s="63">
        <v>5</v>
      </c>
      <c r="Q7325" s="63">
        <v>1.2781749580960001E-2</v>
      </c>
    </row>
    <row r="7326" spans="1:17">
      <c r="A7326" s="63" t="s">
        <v>80</v>
      </c>
      <c r="B7326" s="63" t="s">
        <v>44</v>
      </c>
      <c r="C7326" s="63" t="s">
        <v>50</v>
      </c>
      <c r="D7326" s="63">
        <v>5</v>
      </c>
      <c r="E7326" s="63">
        <v>0.83273980000000003</v>
      </c>
      <c r="F7326" s="63">
        <v>0.61764280000000005</v>
      </c>
      <c r="G7326" s="63">
        <v>-0.21509700000000001</v>
      </c>
      <c r="H7326" s="63">
        <v>59.8123</v>
      </c>
      <c r="I7326" s="63">
        <v>-0.35998449999999999</v>
      </c>
      <c r="J7326" s="63">
        <v>-0.27438380000000001</v>
      </c>
      <c r="K7326" s="63">
        <v>-0.21509700000000001</v>
      </c>
      <c r="L7326" s="63">
        <v>-0.15581010000000001</v>
      </c>
      <c r="M7326" s="63">
        <v>-7.0209400000000005E-2</v>
      </c>
      <c r="N7326" s="63">
        <v>11060</v>
      </c>
      <c r="O7326" s="63">
        <v>0.1130564</v>
      </c>
      <c r="P7326" s="63">
        <v>5</v>
      </c>
      <c r="Q7326" s="63">
        <v>1.2781749580960001E-2</v>
      </c>
    </row>
    <row r="7327" spans="1:17">
      <c r="A7327" s="63" t="s">
        <v>80</v>
      </c>
      <c r="B7327" s="63" t="s">
        <v>44</v>
      </c>
      <c r="C7327" s="63" t="s">
        <v>50</v>
      </c>
      <c r="D7327" s="63">
        <v>6</v>
      </c>
      <c r="E7327" s="63">
        <v>0.9228556</v>
      </c>
      <c r="F7327" s="63">
        <v>0.65589739999999996</v>
      </c>
      <c r="G7327" s="63">
        <v>-0.26695819999999998</v>
      </c>
      <c r="H7327" s="63">
        <v>58.914900000000003</v>
      </c>
      <c r="I7327" s="63">
        <v>-0.41184579999999998</v>
      </c>
      <c r="J7327" s="63">
        <v>-0.32624500000000001</v>
      </c>
      <c r="K7327" s="63">
        <v>-0.26695819999999998</v>
      </c>
      <c r="L7327" s="63">
        <v>-0.2076713</v>
      </c>
      <c r="M7327" s="63">
        <v>-0.1220706</v>
      </c>
      <c r="N7327" s="63">
        <v>11060</v>
      </c>
      <c r="O7327" s="63">
        <v>0.1130564</v>
      </c>
      <c r="P7327" s="63">
        <v>5</v>
      </c>
      <c r="Q7327" s="63">
        <v>1.2781749580960001E-2</v>
      </c>
    </row>
    <row r="7328" spans="1:17">
      <c r="A7328" s="63" t="s">
        <v>80</v>
      </c>
      <c r="B7328" s="63" t="s">
        <v>44</v>
      </c>
      <c r="C7328" s="63" t="s">
        <v>50</v>
      </c>
      <c r="D7328" s="63">
        <v>7</v>
      </c>
      <c r="E7328" s="63">
        <v>1.117065</v>
      </c>
      <c r="F7328" s="63">
        <v>0.84446379999999999</v>
      </c>
      <c r="G7328" s="63">
        <v>-0.27260089999999998</v>
      </c>
      <c r="H7328" s="63">
        <v>59.106900000000003</v>
      </c>
      <c r="I7328" s="63">
        <v>-0.41748849999999998</v>
      </c>
      <c r="J7328" s="63">
        <v>-0.33188770000000001</v>
      </c>
      <c r="K7328" s="63">
        <v>-0.27260089999999998</v>
      </c>
      <c r="L7328" s="63">
        <v>-0.21331410000000001</v>
      </c>
      <c r="M7328" s="63">
        <v>-0.1277133</v>
      </c>
      <c r="N7328" s="63">
        <v>11060</v>
      </c>
      <c r="O7328" s="63">
        <v>0.1130564</v>
      </c>
      <c r="P7328" s="63">
        <v>5</v>
      </c>
      <c r="Q7328" s="63">
        <v>1.2781749580960001E-2</v>
      </c>
    </row>
    <row r="7329" spans="1:17">
      <c r="A7329" s="63" t="s">
        <v>80</v>
      </c>
      <c r="B7329" s="63" t="s">
        <v>44</v>
      </c>
      <c r="C7329" s="63" t="s">
        <v>50</v>
      </c>
      <c r="D7329" s="63">
        <v>8</v>
      </c>
      <c r="E7329" s="63">
        <v>1.2201139999999999</v>
      </c>
      <c r="F7329" s="63">
        <v>0.98552090000000003</v>
      </c>
      <c r="G7329" s="63">
        <v>-0.2345933</v>
      </c>
      <c r="H7329" s="63">
        <v>64.947400000000002</v>
      </c>
      <c r="I7329" s="63">
        <v>-0.37948090000000001</v>
      </c>
      <c r="J7329" s="63">
        <v>-0.29388019999999998</v>
      </c>
      <c r="K7329" s="63">
        <v>-0.2345933</v>
      </c>
      <c r="L7329" s="63">
        <v>-0.1753065</v>
      </c>
      <c r="M7329" s="63">
        <v>-8.9705699999999999E-2</v>
      </c>
      <c r="N7329" s="63">
        <v>11060</v>
      </c>
      <c r="O7329" s="63">
        <v>0.1130564</v>
      </c>
      <c r="P7329" s="63">
        <v>5</v>
      </c>
      <c r="Q7329" s="63">
        <v>1.2781749580960001E-2</v>
      </c>
    </row>
    <row r="7330" spans="1:17">
      <c r="A7330" s="63" t="s">
        <v>80</v>
      </c>
      <c r="B7330" s="63" t="s">
        <v>44</v>
      </c>
      <c r="C7330" s="63" t="s">
        <v>50</v>
      </c>
      <c r="D7330" s="63">
        <v>9</v>
      </c>
      <c r="E7330" s="63">
        <v>1.209935</v>
      </c>
      <c r="F7330" s="63">
        <v>1.1062419999999999</v>
      </c>
      <c r="G7330" s="63">
        <v>-0.1036927</v>
      </c>
      <c r="H7330" s="63">
        <v>68.711500000000001</v>
      </c>
      <c r="I7330" s="63">
        <v>-0.2485802</v>
      </c>
      <c r="J7330" s="63">
        <v>-0.1629795</v>
      </c>
      <c r="K7330" s="63">
        <v>-0.1036927</v>
      </c>
      <c r="L7330" s="63">
        <v>-4.4405800000000002E-2</v>
      </c>
      <c r="M7330" s="63">
        <v>4.11949E-2</v>
      </c>
      <c r="N7330" s="63">
        <v>11060</v>
      </c>
      <c r="O7330" s="63">
        <v>0.1130564</v>
      </c>
      <c r="P7330" s="63">
        <v>5</v>
      </c>
      <c r="Q7330" s="63">
        <v>1.2781749580960001E-2</v>
      </c>
    </row>
    <row r="7331" spans="1:17">
      <c r="A7331" s="63" t="s">
        <v>80</v>
      </c>
      <c r="B7331" s="63" t="s">
        <v>44</v>
      </c>
      <c r="C7331" s="63" t="s">
        <v>50</v>
      </c>
      <c r="D7331" s="63">
        <v>10</v>
      </c>
      <c r="E7331" s="63">
        <v>1.2120150000000001</v>
      </c>
      <c r="F7331" s="63">
        <v>1.115143</v>
      </c>
      <c r="G7331" s="63">
        <v>-9.6872200000000006E-2</v>
      </c>
      <c r="H7331" s="63">
        <v>73.290099999999995</v>
      </c>
      <c r="I7331" s="63">
        <v>-0.2417598</v>
      </c>
      <c r="J7331" s="63">
        <v>-0.15615899999999999</v>
      </c>
      <c r="K7331" s="63">
        <v>-9.6872200000000006E-2</v>
      </c>
      <c r="L7331" s="63">
        <v>-3.7585399999999998E-2</v>
      </c>
      <c r="M7331" s="63">
        <v>4.80154E-2</v>
      </c>
      <c r="N7331" s="63">
        <v>11060</v>
      </c>
      <c r="O7331" s="63">
        <v>0.1130564</v>
      </c>
      <c r="P7331" s="63">
        <v>5</v>
      </c>
      <c r="Q7331" s="63">
        <v>1.2781749580960001E-2</v>
      </c>
    </row>
    <row r="7332" spans="1:17">
      <c r="A7332" s="63" t="s">
        <v>80</v>
      </c>
      <c r="B7332" s="63" t="s">
        <v>44</v>
      </c>
      <c r="C7332" s="63" t="s">
        <v>50</v>
      </c>
      <c r="D7332" s="63">
        <v>11</v>
      </c>
      <c r="E7332" s="63">
        <v>1.1467369999999999</v>
      </c>
      <c r="F7332" s="63">
        <v>1.197206</v>
      </c>
      <c r="G7332" s="63">
        <v>5.0469E-2</v>
      </c>
      <c r="H7332" s="63">
        <v>77.061800000000005</v>
      </c>
      <c r="I7332" s="63">
        <v>-9.4418600000000005E-2</v>
      </c>
      <c r="J7332" s="63">
        <v>-8.8178000000000006E-3</v>
      </c>
      <c r="K7332" s="63">
        <v>5.0469E-2</v>
      </c>
      <c r="L7332" s="63">
        <v>0.1097559</v>
      </c>
      <c r="M7332" s="63">
        <v>0.19535659999999999</v>
      </c>
      <c r="N7332" s="63">
        <v>11060</v>
      </c>
      <c r="O7332" s="63">
        <v>0.1130564</v>
      </c>
      <c r="P7332" s="63">
        <v>5</v>
      </c>
      <c r="Q7332" s="63">
        <v>1.2781749580960001E-2</v>
      </c>
    </row>
    <row r="7333" spans="1:17">
      <c r="A7333" s="63" t="s">
        <v>80</v>
      </c>
      <c r="B7333" s="63" t="s">
        <v>44</v>
      </c>
      <c r="C7333" s="63" t="s">
        <v>50</v>
      </c>
      <c r="D7333" s="63">
        <v>12</v>
      </c>
      <c r="E7333" s="63">
        <v>1.0932139999999999</v>
      </c>
      <c r="F7333" s="63">
        <v>1.293547</v>
      </c>
      <c r="G7333" s="63">
        <v>0.20033309999999999</v>
      </c>
      <c r="H7333" s="63">
        <v>81.093400000000003</v>
      </c>
      <c r="I7333" s="63">
        <v>5.5445500000000002E-2</v>
      </c>
      <c r="J7333" s="63">
        <v>0.14104630000000001</v>
      </c>
      <c r="K7333" s="63">
        <v>0.20033309999999999</v>
      </c>
      <c r="L7333" s="63">
        <v>0.25962000000000002</v>
      </c>
      <c r="M7333" s="63">
        <v>0.34522069999999999</v>
      </c>
      <c r="N7333" s="63">
        <v>11060</v>
      </c>
      <c r="O7333" s="63">
        <v>0.1130564</v>
      </c>
      <c r="P7333" s="63">
        <v>5</v>
      </c>
      <c r="Q7333" s="63">
        <v>1.2781749580960001E-2</v>
      </c>
    </row>
    <row r="7334" spans="1:17">
      <c r="A7334" s="63" t="s">
        <v>80</v>
      </c>
      <c r="B7334" s="63" t="s">
        <v>44</v>
      </c>
      <c r="C7334" s="63" t="s">
        <v>50</v>
      </c>
      <c r="D7334" s="63">
        <v>13</v>
      </c>
      <c r="E7334" s="63">
        <v>0.96427200000000002</v>
      </c>
      <c r="F7334" s="63">
        <v>1.4405699999999999</v>
      </c>
      <c r="G7334" s="63">
        <v>0.4762982</v>
      </c>
      <c r="H7334" s="63">
        <v>85.552400000000006</v>
      </c>
      <c r="I7334" s="63">
        <v>0.3314106</v>
      </c>
      <c r="J7334" s="63">
        <v>0.41701139999999998</v>
      </c>
      <c r="K7334" s="63">
        <v>0.4762982</v>
      </c>
      <c r="L7334" s="63">
        <v>0.53558499999999998</v>
      </c>
      <c r="M7334" s="63">
        <v>0.62118580000000001</v>
      </c>
      <c r="N7334" s="63">
        <v>11060</v>
      </c>
      <c r="O7334" s="63">
        <v>0.1130564</v>
      </c>
      <c r="P7334" s="63">
        <v>5</v>
      </c>
      <c r="Q7334" s="63">
        <v>1.2781749580960001E-2</v>
      </c>
    </row>
    <row r="7335" spans="1:17">
      <c r="A7335" s="63" t="s">
        <v>80</v>
      </c>
      <c r="B7335" s="63" t="s">
        <v>44</v>
      </c>
      <c r="C7335" s="63" t="s">
        <v>50</v>
      </c>
      <c r="D7335" s="63">
        <v>14</v>
      </c>
      <c r="E7335" s="63">
        <v>1.009061</v>
      </c>
      <c r="F7335" s="63">
        <v>1.6290560000000001</v>
      </c>
      <c r="G7335" s="63">
        <v>0.61999490000000002</v>
      </c>
      <c r="H7335" s="63">
        <v>87.8536</v>
      </c>
      <c r="I7335" s="63">
        <v>0.47510730000000001</v>
      </c>
      <c r="J7335" s="63">
        <v>0.56070799999999998</v>
      </c>
      <c r="K7335" s="63">
        <v>0.61999490000000002</v>
      </c>
      <c r="L7335" s="63">
        <v>0.67928169999999999</v>
      </c>
      <c r="M7335" s="63">
        <v>0.76488239999999996</v>
      </c>
      <c r="N7335" s="63">
        <v>11060</v>
      </c>
      <c r="O7335" s="63">
        <v>0.1130564</v>
      </c>
      <c r="P7335" s="63">
        <v>5</v>
      </c>
      <c r="Q7335" s="63">
        <v>1.2781749580960001E-2</v>
      </c>
    </row>
    <row r="7336" spans="1:17">
      <c r="A7336" s="63" t="s">
        <v>80</v>
      </c>
      <c r="B7336" s="63" t="s">
        <v>44</v>
      </c>
      <c r="C7336" s="63" t="s">
        <v>50</v>
      </c>
      <c r="D7336" s="63">
        <v>15</v>
      </c>
      <c r="E7336" s="63">
        <v>1.084249</v>
      </c>
      <c r="F7336" s="63">
        <v>1.7369920000000001</v>
      </c>
      <c r="G7336" s="63">
        <v>0.65274370000000004</v>
      </c>
      <c r="H7336" s="63">
        <v>88.439400000000006</v>
      </c>
      <c r="I7336" s="63">
        <v>0.50785610000000003</v>
      </c>
      <c r="J7336" s="63">
        <v>0.59345689999999995</v>
      </c>
      <c r="K7336" s="63">
        <v>0.65274370000000004</v>
      </c>
      <c r="L7336" s="63">
        <v>0.71203050000000001</v>
      </c>
      <c r="M7336" s="63">
        <v>0.79763130000000004</v>
      </c>
      <c r="N7336" s="63">
        <v>11060</v>
      </c>
      <c r="O7336" s="63">
        <v>0.1130564</v>
      </c>
      <c r="P7336" s="63">
        <v>5</v>
      </c>
      <c r="Q7336" s="63">
        <v>1.2781749580960001E-2</v>
      </c>
    </row>
    <row r="7337" spans="1:17">
      <c r="A7337" s="63" t="s">
        <v>80</v>
      </c>
      <c r="B7337" s="63" t="s">
        <v>44</v>
      </c>
      <c r="C7337" s="63" t="s">
        <v>50</v>
      </c>
      <c r="D7337" s="63">
        <v>16</v>
      </c>
      <c r="E7337" s="63">
        <v>1.2316279999999999</v>
      </c>
      <c r="F7337" s="63">
        <v>1.8626130000000001</v>
      </c>
      <c r="G7337" s="63">
        <v>0.63098509999999997</v>
      </c>
      <c r="H7337" s="63">
        <v>89.208500000000001</v>
      </c>
      <c r="I7337" s="63">
        <v>0.48609750000000002</v>
      </c>
      <c r="J7337" s="63">
        <v>0.57169829999999999</v>
      </c>
      <c r="K7337" s="63">
        <v>0.63098509999999997</v>
      </c>
      <c r="L7337" s="63">
        <v>0.690272</v>
      </c>
      <c r="M7337" s="63">
        <v>0.77587269999999997</v>
      </c>
      <c r="N7337" s="63">
        <v>11060</v>
      </c>
      <c r="O7337" s="63">
        <v>0.1130564</v>
      </c>
      <c r="P7337" s="63">
        <v>5</v>
      </c>
      <c r="Q7337" s="63">
        <v>1.2781749580960001E-2</v>
      </c>
    </row>
    <row r="7338" spans="1:17">
      <c r="A7338" s="63" t="s">
        <v>80</v>
      </c>
      <c r="B7338" s="63" t="s">
        <v>44</v>
      </c>
      <c r="C7338" s="63" t="s">
        <v>50</v>
      </c>
      <c r="D7338" s="63">
        <v>17</v>
      </c>
      <c r="E7338" s="63">
        <v>1.4096029999999999</v>
      </c>
      <c r="F7338" s="63">
        <v>2.036403</v>
      </c>
      <c r="G7338" s="63">
        <v>0.62679980000000002</v>
      </c>
      <c r="H7338" s="63">
        <v>90.601100000000002</v>
      </c>
      <c r="I7338" s="63">
        <v>0.48191220000000001</v>
      </c>
      <c r="J7338" s="63">
        <v>0.56751300000000005</v>
      </c>
      <c r="K7338" s="63">
        <v>0.62679980000000002</v>
      </c>
      <c r="L7338" s="63">
        <v>0.68608670000000005</v>
      </c>
      <c r="M7338" s="63">
        <v>0.77168740000000002</v>
      </c>
      <c r="N7338" s="63">
        <v>11060</v>
      </c>
      <c r="O7338" s="63">
        <v>0.1130564</v>
      </c>
      <c r="P7338" s="63">
        <v>5</v>
      </c>
      <c r="Q7338" s="63">
        <v>1.2781749580960001E-2</v>
      </c>
    </row>
    <row r="7339" spans="1:17">
      <c r="A7339" s="63" t="s">
        <v>80</v>
      </c>
      <c r="B7339" s="63" t="s">
        <v>44</v>
      </c>
      <c r="C7339" s="63" t="s">
        <v>50</v>
      </c>
      <c r="D7339" s="63">
        <v>18</v>
      </c>
      <c r="E7339" s="63">
        <v>1.5367770000000001</v>
      </c>
      <c r="F7339" s="63">
        <v>1.9995780000000001</v>
      </c>
      <c r="G7339" s="63">
        <v>0.46280070000000001</v>
      </c>
      <c r="H7339" s="63">
        <v>87.890199999999993</v>
      </c>
      <c r="I7339" s="63">
        <v>0.3179131</v>
      </c>
      <c r="J7339" s="63">
        <v>0.40351389999999998</v>
      </c>
      <c r="K7339" s="63">
        <v>0.46280070000000001</v>
      </c>
      <c r="L7339" s="63">
        <v>0.52208759999999999</v>
      </c>
      <c r="M7339" s="63">
        <v>0.60768829999999996</v>
      </c>
      <c r="N7339" s="63">
        <v>11060</v>
      </c>
      <c r="O7339" s="63">
        <v>0.1130564</v>
      </c>
      <c r="P7339" s="63">
        <v>5</v>
      </c>
      <c r="Q7339" s="63">
        <v>1.2781749580960001E-2</v>
      </c>
    </row>
    <row r="7340" spans="1:17">
      <c r="A7340" s="63" t="s">
        <v>80</v>
      </c>
      <c r="B7340" s="63" t="s">
        <v>44</v>
      </c>
      <c r="C7340" s="63" t="s">
        <v>50</v>
      </c>
      <c r="D7340" s="63">
        <v>19</v>
      </c>
      <c r="E7340" s="63">
        <v>1.814076</v>
      </c>
      <c r="F7340" s="63">
        <v>1.932418</v>
      </c>
      <c r="G7340" s="63">
        <v>0.1183414</v>
      </c>
      <c r="H7340" s="63">
        <v>85.212400000000002</v>
      </c>
      <c r="I7340" s="63">
        <v>-2.6546199999999999E-2</v>
      </c>
      <c r="J7340" s="63">
        <v>5.9054599999999999E-2</v>
      </c>
      <c r="K7340" s="63">
        <v>0.1183414</v>
      </c>
      <c r="L7340" s="63">
        <v>0.17762829999999999</v>
      </c>
      <c r="M7340" s="63">
        <v>0.26322899999999999</v>
      </c>
      <c r="N7340" s="63">
        <v>11060</v>
      </c>
      <c r="O7340" s="63">
        <v>0.1130564</v>
      </c>
      <c r="P7340" s="63">
        <v>5</v>
      </c>
      <c r="Q7340" s="63">
        <v>1.2781749580960001E-2</v>
      </c>
    </row>
    <row r="7341" spans="1:17">
      <c r="A7341" s="63" t="s">
        <v>80</v>
      </c>
      <c r="B7341" s="63" t="s">
        <v>44</v>
      </c>
      <c r="C7341" s="63" t="s">
        <v>50</v>
      </c>
      <c r="D7341" s="63">
        <v>20</v>
      </c>
      <c r="E7341" s="63">
        <v>1.8841889999999999</v>
      </c>
      <c r="F7341" s="63">
        <v>1.8224340000000001</v>
      </c>
      <c r="G7341" s="63">
        <v>-6.1754700000000003E-2</v>
      </c>
      <c r="H7341" s="63">
        <v>81.209199999999996</v>
      </c>
      <c r="I7341" s="63">
        <v>-0.2066423</v>
      </c>
      <c r="J7341" s="63">
        <v>-0.1210415</v>
      </c>
      <c r="K7341" s="63">
        <v>-6.1754700000000003E-2</v>
      </c>
      <c r="L7341" s="63">
        <v>-2.4678999999999999E-3</v>
      </c>
      <c r="M7341" s="63">
        <v>8.3132899999999996E-2</v>
      </c>
      <c r="N7341" s="63">
        <v>11060</v>
      </c>
      <c r="O7341" s="63">
        <v>0.1130564</v>
      </c>
      <c r="P7341" s="63">
        <v>5</v>
      </c>
      <c r="Q7341" s="63">
        <v>1.2781749580960001E-2</v>
      </c>
    </row>
    <row r="7342" spans="1:17">
      <c r="A7342" s="63" t="s">
        <v>80</v>
      </c>
      <c r="B7342" s="63" t="s">
        <v>44</v>
      </c>
      <c r="C7342" s="63" t="s">
        <v>50</v>
      </c>
      <c r="D7342" s="63">
        <v>21</v>
      </c>
      <c r="E7342" s="63">
        <v>1.916587</v>
      </c>
      <c r="F7342" s="63">
        <v>1.728923</v>
      </c>
      <c r="G7342" s="63">
        <v>-0.18766369999999999</v>
      </c>
      <c r="H7342" s="63">
        <v>77.125399999999999</v>
      </c>
      <c r="I7342" s="63">
        <v>-0.33255129999999999</v>
      </c>
      <c r="J7342" s="63">
        <v>-0.24695049999999999</v>
      </c>
      <c r="K7342" s="63">
        <v>-0.18766369999999999</v>
      </c>
      <c r="L7342" s="63">
        <v>-0.12837680000000001</v>
      </c>
      <c r="M7342" s="63">
        <v>-4.2776099999999997E-2</v>
      </c>
      <c r="N7342" s="63">
        <v>11060</v>
      </c>
      <c r="O7342" s="63">
        <v>0.1130564</v>
      </c>
      <c r="P7342" s="63">
        <v>5</v>
      </c>
      <c r="Q7342" s="63">
        <v>1.2781749580960001E-2</v>
      </c>
    </row>
    <row r="7343" spans="1:17">
      <c r="A7343" s="63" t="s">
        <v>80</v>
      </c>
      <c r="B7343" s="63" t="s">
        <v>44</v>
      </c>
      <c r="C7343" s="63" t="s">
        <v>50</v>
      </c>
      <c r="D7343" s="63">
        <v>22</v>
      </c>
      <c r="E7343" s="63">
        <v>1.799885</v>
      </c>
      <c r="F7343" s="63">
        <v>1.5344009999999999</v>
      </c>
      <c r="G7343" s="63">
        <v>-0.2654841</v>
      </c>
      <c r="H7343" s="63">
        <v>73.139300000000006</v>
      </c>
      <c r="I7343" s="63">
        <v>-0.41037170000000001</v>
      </c>
      <c r="J7343" s="63">
        <v>-0.32477089999999997</v>
      </c>
      <c r="K7343" s="63">
        <v>-0.2654841</v>
      </c>
      <c r="L7343" s="63">
        <v>-0.2061973</v>
      </c>
      <c r="M7343" s="63">
        <v>-0.1205965</v>
      </c>
      <c r="N7343" s="63">
        <v>11060</v>
      </c>
      <c r="O7343" s="63">
        <v>0.1130564</v>
      </c>
      <c r="P7343" s="63">
        <v>5</v>
      </c>
      <c r="Q7343" s="63">
        <v>1.2781749580960001E-2</v>
      </c>
    </row>
    <row r="7344" spans="1:17">
      <c r="A7344" s="63" t="s">
        <v>80</v>
      </c>
      <c r="B7344" s="63" t="s">
        <v>44</v>
      </c>
      <c r="C7344" s="63" t="s">
        <v>50</v>
      </c>
      <c r="D7344" s="63">
        <v>23</v>
      </c>
      <c r="E7344" s="63">
        <v>1.5153000000000001</v>
      </c>
      <c r="F7344" s="63">
        <v>1.247463</v>
      </c>
      <c r="G7344" s="63">
        <v>-0.26783659999999998</v>
      </c>
      <c r="H7344" s="63">
        <v>70.142499999999998</v>
      </c>
      <c r="I7344" s="63">
        <v>-0.41272419999999999</v>
      </c>
      <c r="J7344" s="63">
        <v>-0.32712340000000001</v>
      </c>
      <c r="K7344" s="63">
        <v>-0.26783659999999998</v>
      </c>
      <c r="L7344" s="63">
        <v>-0.2085497</v>
      </c>
      <c r="M7344" s="63">
        <v>-0.122949</v>
      </c>
      <c r="N7344" s="63">
        <v>11060</v>
      </c>
      <c r="O7344" s="63">
        <v>0.1130564</v>
      </c>
      <c r="P7344" s="63">
        <v>5</v>
      </c>
      <c r="Q7344" s="63">
        <v>1.2781749580960001E-2</v>
      </c>
    </row>
    <row r="7345" spans="1:17">
      <c r="A7345" s="63" t="s">
        <v>80</v>
      </c>
      <c r="B7345" s="63" t="s">
        <v>44</v>
      </c>
      <c r="C7345" s="63" t="s">
        <v>50</v>
      </c>
      <c r="D7345" s="63">
        <v>24</v>
      </c>
      <c r="E7345" s="63">
        <v>1.1721950000000001</v>
      </c>
      <c r="F7345" s="63">
        <v>0.95787389999999994</v>
      </c>
      <c r="G7345" s="63">
        <v>-0.21432090000000001</v>
      </c>
      <c r="H7345" s="63">
        <v>68.134900000000002</v>
      </c>
      <c r="I7345" s="63">
        <v>-0.35920849999999999</v>
      </c>
      <c r="J7345" s="63">
        <v>-0.27360770000000001</v>
      </c>
      <c r="K7345" s="63">
        <v>-0.21432090000000001</v>
      </c>
      <c r="L7345" s="63">
        <v>-0.15503410000000001</v>
      </c>
      <c r="M7345" s="63">
        <v>-6.9433300000000003E-2</v>
      </c>
      <c r="N7345" s="63">
        <v>11060</v>
      </c>
      <c r="O7345" s="63">
        <v>0.1130564</v>
      </c>
      <c r="P7345" s="63">
        <v>5</v>
      </c>
      <c r="Q7345" s="63">
        <v>1.2781749580960001E-2</v>
      </c>
    </row>
    <row r="7346" spans="1:17">
      <c r="A7346" s="63" t="s">
        <v>80</v>
      </c>
      <c r="B7346" s="63" t="s">
        <v>44</v>
      </c>
      <c r="C7346" s="63" t="s">
        <v>51</v>
      </c>
      <c r="D7346" s="63">
        <v>1</v>
      </c>
      <c r="E7346" s="63">
        <v>1.0527390000000001</v>
      </c>
      <c r="F7346" s="63">
        <v>0.82483139999999999</v>
      </c>
      <c r="G7346" s="63">
        <v>-0.22790750000000001</v>
      </c>
      <c r="H7346" s="63">
        <v>67.262100000000004</v>
      </c>
      <c r="I7346" s="63">
        <v>-0.37279509999999999</v>
      </c>
      <c r="J7346" s="63">
        <v>-0.28719430000000001</v>
      </c>
      <c r="K7346" s="63">
        <v>-0.22790750000000001</v>
      </c>
      <c r="L7346" s="63">
        <v>-0.16862060000000001</v>
      </c>
      <c r="M7346" s="63">
        <v>-8.3019899999999994E-2</v>
      </c>
      <c r="N7346" s="63">
        <v>11060</v>
      </c>
      <c r="O7346" s="63">
        <v>0.1130564</v>
      </c>
      <c r="P7346" s="63">
        <v>6</v>
      </c>
      <c r="Q7346" s="63">
        <v>1.2781749580960001E-2</v>
      </c>
    </row>
    <row r="7347" spans="1:17">
      <c r="A7347" s="63" t="s">
        <v>80</v>
      </c>
      <c r="B7347" s="63" t="s">
        <v>44</v>
      </c>
      <c r="C7347" s="63" t="s">
        <v>51</v>
      </c>
      <c r="D7347" s="63">
        <v>2</v>
      </c>
      <c r="E7347" s="63">
        <v>0.96774919999999998</v>
      </c>
      <c r="F7347" s="63">
        <v>0.72828289999999996</v>
      </c>
      <c r="G7347" s="63">
        <v>-0.23946629999999999</v>
      </c>
      <c r="H7347" s="63">
        <v>65.884200000000007</v>
      </c>
      <c r="I7347" s="63">
        <v>-0.38435390000000003</v>
      </c>
      <c r="J7347" s="63">
        <v>-0.29875309999999999</v>
      </c>
      <c r="K7347" s="63">
        <v>-0.23946629999999999</v>
      </c>
      <c r="L7347" s="63">
        <v>-0.18017949999999999</v>
      </c>
      <c r="M7347" s="63">
        <v>-9.4578700000000002E-2</v>
      </c>
      <c r="N7347" s="63">
        <v>11060</v>
      </c>
      <c r="O7347" s="63">
        <v>0.1130564</v>
      </c>
      <c r="P7347" s="63">
        <v>6</v>
      </c>
      <c r="Q7347" s="63">
        <v>1.2781749580960001E-2</v>
      </c>
    </row>
    <row r="7348" spans="1:17">
      <c r="A7348" s="63" t="s">
        <v>80</v>
      </c>
      <c r="B7348" s="63" t="s">
        <v>44</v>
      </c>
      <c r="C7348" s="63" t="s">
        <v>51</v>
      </c>
      <c r="D7348" s="63">
        <v>3</v>
      </c>
      <c r="E7348" s="63">
        <v>0.91159080000000003</v>
      </c>
      <c r="F7348" s="63">
        <v>0.6794422</v>
      </c>
      <c r="G7348" s="63">
        <v>-0.23214860000000001</v>
      </c>
      <c r="H7348" s="63">
        <v>65.209400000000002</v>
      </c>
      <c r="I7348" s="63">
        <v>-0.37703619999999999</v>
      </c>
      <c r="J7348" s="63">
        <v>-0.29143540000000001</v>
      </c>
      <c r="K7348" s="63">
        <v>-0.23214860000000001</v>
      </c>
      <c r="L7348" s="63">
        <v>-0.17286180000000001</v>
      </c>
      <c r="M7348" s="63">
        <v>-8.7261000000000005E-2</v>
      </c>
      <c r="N7348" s="63">
        <v>11060</v>
      </c>
      <c r="O7348" s="63">
        <v>0.1130564</v>
      </c>
      <c r="P7348" s="63">
        <v>6</v>
      </c>
      <c r="Q7348" s="63">
        <v>1.2781749580960001E-2</v>
      </c>
    </row>
    <row r="7349" spans="1:17">
      <c r="A7349" s="63" t="s">
        <v>80</v>
      </c>
      <c r="B7349" s="63" t="s">
        <v>44</v>
      </c>
      <c r="C7349" s="63" t="s">
        <v>51</v>
      </c>
      <c r="D7349" s="63">
        <v>4</v>
      </c>
      <c r="E7349" s="63">
        <v>0.89711410000000003</v>
      </c>
      <c r="F7349" s="63">
        <v>0.68490740000000006</v>
      </c>
      <c r="G7349" s="63">
        <v>-0.2122067</v>
      </c>
      <c r="H7349" s="63">
        <v>62.1477</v>
      </c>
      <c r="I7349" s="63">
        <v>-0.35709429999999998</v>
      </c>
      <c r="J7349" s="63">
        <v>-0.2714936</v>
      </c>
      <c r="K7349" s="63">
        <v>-0.2122067</v>
      </c>
      <c r="L7349" s="63">
        <v>-0.1529199</v>
      </c>
      <c r="M7349" s="63">
        <v>-6.7319100000000007E-2</v>
      </c>
      <c r="N7349" s="63">
        <v>11060</v>
      </c>
      <c r="O7349" s="63">
        <v>0.1130564</v>
      </c>
      <c r="P7349" s="63">
        <v>6</v>
      </c>
      <c r="Q7349" s="63">
        <v>1.2781749580960001E-2</v>
      </c>
    </row>
    <row r="7350" spans="1:17">
      <c r="A7350" s="63" t="s">
        <v>80</v>
      </c>
      <c r="B7350" s="63" t="s">
        <v>44</v>
      </c>
      <c r="C7350" s="63" t="s">
        <v>51</v>
      </c>
      <c r="D7350" s="63">
        <v>5</v>
      </c>
      <c r="E7350" s="63">
        <v>0.90526850000000003</v>
      </c>
      <c r="F7350" s="63">
        <v>0.69015899999999997</v>
      </c>
      <c r="G7350" s="63">
        <v>-0.21510950000000001</v>
      </c>
      <c r="H7350" s="63">
        <v>60.208199999999998</v>
      </c>
      <c r="I7350" s="63">
        <v>-0.35999710000000001</v>
      </c>
      <c r="J7350" s="63">
        <v>-0.27439639999999998</v>
      </c>
      <c r="K7350" s="63">
        <v>-0.21510950000000001</v>
      </c>
      <c r="L7350" s="63">
        <v>-0.15582270000000001</v>
      </c>
      <c r="M7350" s="63">
        <v>-7.0221900000000004E-2</v>
      </c>
      <c r="N7350" s="63">
        <v>11060</v>
      </c>
      <c r="O7350" s="63">
        <v>0.1130564</v>
      </c>
      <c r="P7350" s="63">
        <v>6</v>
      </c>
      <c r="Q7350" s="63">
        <v>1.2781749580960001E-2</v>
      </c>
    </row>
    <row r="7351" spans="1:17">
      <c r="A7351" s="63" t="s">
        <v>80</v>
      </c>
      <c r="B7351" s="63" t="s">
        <v>44</v>
      </c>
      <c r="C7351" s="63" t="s">
        <v>51</v>
      </c>
      <c r="D7351" s="63">
        <v>6</v>
      </c>
      <c r="E7351" s="63">
        <v>0.99535709999999999</v>
      </c>
      <c r="F7351" s="63">
        <v>0.72841909999999999</v>
      </c>
      <c r="G7351" s="63">
        <v>-0.26693800000000001</v>
      </c>
      <c r="H7351" s="63">
        <v>57.982599999999998</v>
      </c>
      <c r="I7351" s="63">
        <v>-0.41182560000000001</v>
      </c>
      <c r="J7351" s="63">
        <v>-0.32622479999999998</v>
      </c>
      <c r="K7351" s="63">
        <v>-0.26693800000000001</v>
      </c>
      <c r="L7351" s="63">
        <v>-0.20765110000000001</v>
      </c>
      <c r="M7351" s="63">
        <v>-0.1220504</v>
      </c>
      <c r="N7351" s="63">
        <v>11060</v>
      </c>
      <c r="O7351" s="63">
        <v>0.1130564</v>
      </c>
      <c r="P7351" s="63">
        <v>6</v>
      </c>
      <c r="Q7351" s="63">
        <v>1.2781749580960001E-2</v>
      </c>
    </row>
    <row r="7352" spans="1:17">
      <c r="A7352" s="63" t="s">
        <v>80</v>
      </c>
      <c r="B7352" s="63" t="s">
        <v>44</v>
      </c>
      <c r="C7352" s="63" t="s">
        <v>51</v>
      </c>
      <c r="D7352" s="63">
        <v>7</v>
      </c>
      <c r="E7352" s="63">
        <v>1.189533</v>
      </c>
      <c r="F7352" s="63">
        <v>0.91692859999999998</v>
      </c>
      <c r="G7352" s="63">
        <v>-0.27260459999999997</v>
      </c>
      <c r="H7352" s="63">
        <v>58.9938</v>
      </c>
      <c r="I7352" s="63">
        <v>-0.41749219999999998</v>
      </c>
      <c r="J7352" s="63">
        <v>-0.33189150000000001</v>
      </c>
      <c r="K7352" s="63">
        <v>-0.27260459999999997</v>
      </c>
      <c r="L7352" s="63">
        <v>-0.2133178</v>
      </c>
      <c r="M7352" s="63">
        <v>-0.127717</v>
      </c>
      <c r="N7352" s="63">
        <v>11060</v>
      </c>
      <c r="O7352" s="63">
        <v>0.1130564</v>
      </c>
      <c r="P7352" s="63">
        <v>6</v>
      </c>
      <c r="Q7352" s="63">
        <v>1.2781749580960001E-2</v>
      </c>
    </row>
    <row r="7353" spans="1:17">
      <c r="A7353" s="63" t="s">
        <v>80</v>
      </c>
      <c r="B7353" s="63" t="s">
        <v>44</v>
      </c>
      <c r="C7353" s="63" t="s">
        <v>51</v>
      </c>
      <c r="D7353" s="63">
        <v>8</v>
      </c>
      <c r="E7353" s="63">
        <v>1.2753110000000001</v>
      </c>
      <c r="F7353" s="63">
        <v>1.0384610000000001</v>
      </c>
      <c r="G7353" s="63">
        <v>-0.2368499</v>
      </c>
      <c r="H7353" s="63">
        <v>64.676000000000002</v>
      </c>
      <c r="I7353" s="63">
        <v>-0.38173750000000001</v>
      </c>
      <c r="J7353" s="63">
        <v>-0.29613669999999997</v>
      </c>
      <c r="K7353" s="63">
        <v>-0.2368499</v>
      </c>
      <c r="L7353" s="63">
        <v>-0.1775631</v>
      </c>
      <c r="M7353" s="63">
        <v>-9.1962299999999997E-2</v>
      </c>
      <c r="N7353" s="63">
        <v>11060</v>
      </c>
      <c r="O7353" s="63">
        <v>0.1130564</v>
      </c>
      <c r="P7353" s="63">
        <v>6</v>
      </c>
      <c r="Q7353" s="63">
        <v>1.2781749580960001E-2</v>
      </c>
    </row>
    <row r="7354" spans="1:17">
      <c r="A7354" s="63" t="s">
        <v>80</v>
      </c>
      <c r="B7354" s="63" t="s">
        <v>44</v>
      </c>
      <c r="C7354" s="63" t="s">
        <v>51</v>
      </c>
      <c r="D7354" s="63">
        <v>9</v>
      </c>
      <c r="E7354" s="63">
        <v>1.2454940000000001</v>
      </c>
      <c r="F7354" s="63">
        <v>1.1505639999999999</v>
      </c>
      <c r="G7354" s="63">
        <v>-9.4929200000000005E-2</v>
      </c>
      <c r="H7354" s="63">
        <v>70.542199999999994</v>
      </c>
      <c r="I7354" s="63">
        <v>-0.2398168</v>
      </c>
      <c r="J7354" s="63">
        <v>-0.15421609999999999</v>
      </c>
      <c r="K7354" s="63">
        <v>-9.4929200000000005E-2</v>
      </c>
      <c r="L7354" s="63">
        <v>-3.5642399999999998E-2</v>
      </c>
      <c r="M7354" s="63">
        <v>4.99584E-2</v>
      </c>
      <c r="N7354" s="63">
        <v>11060</v>
      </c>
      <c r="O7354" s="63">
        <v>0.1130564</v>
      </c>
      <c r="P7354" s="63">
        <v>6</v>
      </c>
      <c r="Q7354" s="63">
        <v>1.2781749580960001E-2</v>
      </c>
    </row>
    <row r="7355" spans="1:17">
      <c r="A7355" s="63" t="s">
        <v>80</v>
      </c>
      <c r="B7355" s="63" t="s">
        <v>44</v>
      </c>
      <c r="C7355" s="63" t="s">
        <v>51</v>
      </c>
      <c r="D7355" s="63">
        <v>10</v>
      </c>
      <c r="E7355" s="63">
        <v>1.224656</v>
      </c>
      <c r="F7355" s="63">
        <v>1.1370229999999999</v>
      </c>
      <c r="G7355" s="63">
        <v>-8.7632500000000002E-2</v>
      </c>
      <c r="H7355" s="63">
        <v>76.605699999999999</v>
      </c>
      <c r="I7355" s="63">
        <v>-0.23252010000000001</v>
      </c>
      <c r="J7355" s="63">
        <v>-0.14691940000000001</v>
      </c>
      <c r="K7355" s="63">
        <v>-8.7632500000000002E-2</v>
      </c>
      <c r="L7355" s="63">
        <v>-2.8345700000000001E-2</v>
      </c>
      <c r="M7355" s="63">
        <v>5.7255100000000003E-2</v>
      </c>
      <c r="N7355" s="63">
        <v>11060</v>
      </c>
      <c r="O7355" s="63">
        <v>0.1130564</v>
      </c>
      <c r="P7355" s="63">
        <v>6</v>
      </c>
      <c r="Q7355" s="63">
        <v>1.2781749580960001E-2</v>
      </c>
    </row>
    <row r="7356" spans="1:17">
      <c r="A7356" s="63" t="s">
        <v>80</v>
      </c>
      <c r="B7356" s="63" t="s">
        <v>44</v>
      </c>
      <c r="C7356" s="63" t="s">
        <v>51</v>
      </c>
      <c r="D7356" s="63">
        <v>11</v>
      </c>
      <c r="E7356" s="63">
        <v>1.140242</v>
      </c>
      <c r="F7356" s="63">
        <v>1.2234529999999999</v>
      </c>
      <c r="G7356" s="63">
        <v>8.3210500000000007E-2</v>
      </c>
      <c r="H7356" s="63">
        <v>81.314999999999998</v>
      </c>
      <c r="I7356" s="63">
        <v>-6.1677099999999999E-2</v>
      </c>
      <c r="J7356" s="63">
        <v>2.39236E-2</v>
      </c>
      <c r="K7356" s="63">
        <v>8.3210500000000007E-2</v>
      </c>
      <c r="L7356" s="63">
        <v>0.14249729999999999</v>
      </c>
      <c r="M7356" s="63">
        <v>0.2280981</v>
      </c>
      <c r="N7356" s="63">
        <v>11060</v>
      </c>
      <c r="O7356" s="63">
        <v>0.1130564</v>
      </c>
      <c r="P7356" s="63">
        <v>6</v>
      </c>
      <c r="Q7356" s="63">
        <v>1.2781749580960001E-2</v>
      </c>
    </row>
    <row r="7357" spans="1:17">
      <c r="A7357" s="63" t="s">
        <v>80</v>
      </c>
      <c r="B7357" s="63" t="s">
        <v>44</v>
      </c>
      <c r="C7357" s="63" t="s">
        <v>51</v>
      </c>
      <c r="D7357" s="63">
        <v>12</v>
      </c>
      <c r="E7357" s="63">
        <v>1.0967789999999999</v>
      </c>
      <c r="F7357" s="63">
        <v>1.3787430000000001</v>
      </c>
      <c r="G7357" s="63">
        <v>0.28196389999999999</v>
      </c>
      <c r="H7357" s="63">
        <v>85.987799999999993</v>
      </c>
      <c r="I7357" s="63">
        <v>0.13707630000000001</v>
      </c>
      <c r="J7357" s="63">
        <v>0.22267709999999999</v>
      </c>
      <c r="K7357" s="63">
        <v>0.28196389999999999</v>
      </c>
      <c r="L7357" s="63">
        <v>0.34125080000000002</v>
      </c>
      <c r="M7357" s="63">
        <v>0.42685149999999999</v>
      </c>
      <c r="N7357" s="63">
        <v>11060</v>
      </c>
      <c r="O7357" s="63">
        <v>0.1130564</v>
      </c>
      <c r="P7357" s="63">
        <v>6</v>
      </c>
      <c r="Q7357" s="63">
        <v>1.2781749580960001E-2</v>
      </c>
    </row>
    <row r="7358" spans="1:17">
      <c r="A7358" s="63" t="s">
        <v>80</v>
      </c>
      <c r="B7358" s="63" t="s">
        <v>44</v>
      </c>
      <c r="C7358" s="63" t="s">
        <v>51</v>
      </c>
      <c r="D7358" s="63">
        <v>13</v>
      </c>
      <c r="E7358" s="63">
        <v>0.96765970000000001</v>
      </c>
      <c r="F7358" s="63">
        <v>1.5867519999999999</v>
      </c>
      <c r="G7358" s="63">
        <v>0.61909259999999999</v>
      </c>
      <c r="H7358" s="63">
        <v>90.660499999999999</v>
      </c>
      <c r="I7358" s="63">
        <v>0.47420499999999999</v>
      </c>
      <c r="J7358" s="63">
        <v>0.55980580000000002</v>
      </c>
      <c r="K7358" s="63">
        <v>0.61909259999999999</v>
      </c>
      <c r="L7358" s="63">
        <v>0.67837950000000002</v>
      </c>
      <c r="M7358" s="63">
        <v>0.7639802</v>
      </c>
      <c r="N7358" s="63">
        <v>11060</v>
      </c>
      <c r="O7358" s="63">
        <v>0.1130564</v>
      </c>
      <c r="P7358" s="63">
        <v>6</v>
      </c>
      <c r="Q7358" s="63">
        <v>1.2781749580960001E-2</v>
      </c>
    </row>
    <row r="7359" spans="1:17">
      <c r="A7359" s="63" t="s">
        <v>80</v>
      </c>
      <c r="B7359" s="63" t="s">
        <v>44</v>
      </c>
      <c r="C7359" s="63" t="s">
        <v>51</v>
      </c>
      <c r="D7359" s="63">
        <v>14</v>
      </c>
      <c r="E7359" s="63">
        <v>1.0517300000000001</v>
      </c>
      <c r="F7359" s="63">
        <v>1.88619</v>
      </c>
      <c r="G7359" s="63">
        <v>0.83445950000000002</v>
      </c>
      <c r="H7359" s="63">
        <v>93.959699999999998</v>
      </c>
      <c r="I7359" s="63">
        <v>0.68957199999999996</v>
      </c>
      <c r="J7359" s="63">
        <v>0.77517270000000005</v>
      </c>
      <c r="K7359" s="63">
        <v>0.83445950000000002</v>
      </c>
      <c r="L7359" s="63">
        <v>0.89374640000000005</v>
      </c>
      <c r="M7359" s="63">
        <v>0.97934710000000003</v>
      </c>
      <c r="N7359" s="63">
        <v>11060</v>
      </c>
      <c r="O7359" s="63">
        <v>0.1130564</v>
      </c>
      <c r="P7359" s="63">
        <v>6</v>
      </c>
      <c r="Q7359" s="63">
        <v>1.2781749580960001E-2</v>
      </c>
    </row>
    <row r="7360" spans="1:17">
      <c r="A7360" s="63" t="s">
        <v>80</v>
      </c>
      <c r="B7360" s="63" t="s">
        <v>44</v>
      </c>
      <c r="C7360" s="63" t="s">
        <v>51</v>
      </c>
      <c r="D7360" s="63">
        <v>15</v>
      </c>
      <c r="E7360" s="63">
        <v>1.181338</v>
      </c>
      <c r="F7360" s="63">
        <v>2.1462889999999999</v>
      </c>
      <c r="G7360" s="63">
        <v>0.96495089999999994</v>
      </c>
      <c r="H7360" s="63">
        <v>96.235600000000005</v>
      </c>
      <c r="I7360" s="63">
        <v>0.8200634</v>
      </c>
      <c r="J7360" s="63">
        <v>0.90566409999999997</v>
      </c>
      <c r="K7360" s="63">
        <v>0.96495089999999994</v>
      </c>
      <c r="L7360" s="63">
        <v>1.024238</v>
      </c>
      <c r="M7360" s="63">
        <v>1.1098380000000001</v>
      </c>
      <c r="N7360" s="63">
        <v>11060</v>
      </c>
      <c r="O7360" s="63">
        <v>0.1130564</v>
      </c>
      <c r="P7360" s="63">
        <v>6</v>
      </c>
      <c r="Q7360" s="63">
        <v>1.2781749580960001E-2</v>
      </c>
    </row>
    <row r="7361" spans="1:17">
      <c r="A7361" s="63" t="s">
        <v>80</v>
      </c>
      <c r="B7361" s="63" t="s">
        <v>44</v>
      </c>
      <c r="C7361" s="63" t="s">
        <v>51</v>
      </c>
      <c r="D7361" s="63">
        <v>16</v>
      </c>
      <c r="E7361" s="63">
        <v>1.442456</v>
      </c>
      <c r="F7361" s="63">
        <v>2.5292370000000002</v>
      </c>
      <c r="G7361" s="63">
        <v>1.0867800000000001</v>
      </c>
      <c r="H7361" s="63">
        <v>99.417599999999993</v>
      </c>
      <c r="I7361" s="63">
        <v>0.94189290000000003</v>
      </c>
      <c r="J7361" s="63">
        <v>1.0274939999999999</v>
      </c>
      <c r="K7361" s="63">
        <v>1.0867800000000001</v>
      </c>
      <c r="L7361" s="63">
        <v>1.1460669999999999</v>
      </c>
      <c r="M7361" s="63">
        <v>1.231668</v>
      </c>
      <c r="N7361" s="63">
        <v>11060</v>
      </c>
      <c r="O7361" s="63">
        <v>0.1130564</v>
      </c>
      <c r="P7361" s="63">
        <v>6</v>
      </c>
      <c r="Q7361" s="63">
        <v>1.2781749580960001E-2</v>
      </c>
    </row>
    <row r="7362" spans="1:17">
      <c r="A7362" s="63" t="s">
        <v>80</v>
      </c>
      <c r="B7362" s="63" t="s">
        <v>44</v>
      </c>
      <c r="C7362" s="63" t="s">
        <v>51</v>
      </c>
      <c r="D7362" s="63">
        <v>17</v>
      </c>
      <c r="E7362" s="63">
        <v>1.6273040000000001</v>
      </c>
      <c r="F7362" s="63">
        <v>2.692215</v>
      </c>
      <c r="G7362" s="63">
        <v>1.06491</v>
      </c>
      <c r="H7362" s="63">
        <v>99.380600000000001</v>
      </c>
      <c r="I7362" s="63">
        <v>0.92002269999999997</v>
      </c>
      <c r="J7362" s="63">
        <v>1.0056229999999999</v>
      </c>
      <c r="K7362" s="63">
        <v>1.06491</v>
      </c>
      <c r="L7362" s="63">
        <v>1.1241969999999999</v>
      </c>
      <c r="M7362" s="63">
        <v>1.2097979999999999</v>
      </c>
      <c r="N7362" s="63">
        <v>11060</v>
      </c>
      <c r="O7362" s="63">
        <v>0.1130564</v>
      </c>
      <c r="P7362" s="63">
        <v>6</v>
      </c>
      <c r="Q7362" s="63">
        <v>1.2781749580960001E-2</v>
      </c>
    </row>
    <row r="7363" spans="1:17">
      <c r="A7363" s="63" t="s">
        <v>80</v>
      </c>
      <c r="B7363" s="63" t="s">
        <v>44</v>
      </c>
      <c r="C7363" s="63" t="s">
        <v>51</v>
      </c>
      <c r="D7363" s="63">
        <v>18</v>
      </c>
      <c r="E7363" s="63">
        <v>1.7693700000000001</v>
      </c>
      <c r="F7363" s="63">
        <v>2.7218429999999998</v>
      </c>
      <c r="G7363" s="63">
        <v>0.95247329999999997</v>
      </c>
      <c r="H7363" s="63">
        <v>97.787700000000001</v>
      </c>
      <c r="I7363" s="63">
        <v>0.80758569999999996</v>
      </c>
      <c r="J7363" s="63">
        <v>0.89318649999999999</v>
      </c>
      <c r="K7363" s="63">
        <v>0.95247329999999997</v>
      </c>
      <c r="L7363" s="63">
        <v>1.01176</v>
      </c>
      <c r="M7363" s="63">
        <v>1.097361</v>
      </c>
      <c r="N7363" s="63">
        <v>11060</v>
      </c>
      <c r="O7363" s="63">
        <v>0.1130564</v>
      </c>
      <c r="P7363" s="63">
        <v>6</v>
      </c>
      <c r="Q7363" s="63">
        <v>1.2781749580960001E-2</v>
      </c>
    </row>
    <row r="7364" spans="1:17">
      <c r="A7364" s="63" t="s">
        <v>80</v>
      </c>
      <c r="B7364" s="63" t="s">
        <v>44</v>
      </c>
      <c r="C7364" s="63" t="s">
        <v>51</v>
      </c>
      <c r="D7364" s="63">
        <v>19</v>
      </c>
      <c r="E7364" s="63">
        <v>2.0444819999999999</v>
      </c>
      <c r="F7364" s="63">
        <v>2.4481619999999999</v>
      </c>
      <c r="G7364" s="63">
        <v>0.40367960000000003</v>
      </c>
      <c r="H7364" s="63">
        <v>93.756900000000002</v>
      </c>
      <c r="I7364" s="63">
        <v>0.25879200000000002</v>
      </c>
      <c r="J7364" s="63">
        <v>0.3443928</v>
      </c>
      <c r="K7364" s="63">
        <v>0.40367960000000003</v>
      </c>
      <c r="L7364" s="63">
        <v>0.4629664</v>
      </c>
      <c r="M7364" s="63">
        <v>0.54856720000000003</v>
      </c>
      <c r="N7364" s="63">
        <v>11060</v>
      </c>
      <c r="O7364" s="63">
        <v>0.1130564</v>
      </c>
      <c r="P7364" s="63">
        <v>6</v>
      </c>
      <c r="Q7364" s="63">
        <v>1.2781749580960001E-2</v>
      </c>
    </row>
    <row r="7365" spans="1:17">
      <c r="A7365" s="63" t="s">
        <v>80</v>
      </c>
      <c r="B7365" s="63" t="s">
        <v>44</v>
      </c>
      <c r="C7365" s="63" t="s">
        <v>51</v>
      </c>
      <c r="D7365" s="63">
        <v>20</v>
      </c>
      <c r="E7365" s="63">
        <v>2.1480220000000001</v>
      </c>
      <c r="F7365" s="63">
        <v>2.2168480000000002</v>
      </c>
      <c r="G7365" s="63">
        <v>6.8826200000000004E-2</v>
      </c>
      <c r="H7365" s="63">
        <v>89.530500000000004</v>
      </c>
      <c r="I7365" s="63">
        <v>-7.6061400000000001E-2</v>
      </c>
      <c r="J7365" s="63">
        <v>9.5394E-3</v>
      </c>
      <c r="K7365" s="63">
        <v>6.8826200000000004E-2</v>
      </c>
      <c r="L7365" s="63">
        <v>0.128113</v>
      </c>
      <c r="M7365" s="63">
        <v>0.21371380000000001</v>
      </c>
      <c r="N7365" s="63">
        <v>11060</v>
      </c>
      <c r="O7365" s="63">
        <v>0.1130564</v>
      </c>
      <c r="P7365" s="63">
        <v>6</v>
      </c>
      <c r="Q7365" s="63">
        <v>1.2781749580960001E-2</v>
      </c>
    </row>
    <row r="7366" spans="1:17">
      <c r="A7366" s="63" t="s">
        <v>80</v>
      </c>
      <c r="B7366" s="63" t="s">
        <v>44</v>
      </c>
      <c r="C7366" s="63" t="s">
        <v>51</v>
      </c>
      <c r="D7366" s="63">
        <v>21</v>
      </c>
      <c r="E7366" s="63">
        <v>2.126522</v>
      </c>
      <c r="F7366" s="63">
        <v>2.0143520000000001</v>
      </c>
      <c r="G7366" s="63">
        <v>-0.1121697</v>
      </c>
      <c r="H7366" s="63">
        <v>84.495900000000006</v>
      </c>
      <c r="I7366" s="63">
        <v>-0.25705729999999999</v>
      </c>
      <c r="J7366" s="63">
        <v>-0.17145659999999999</v>
      </c>
      <c r="K7366" s="63">
        <v>-0.1121697</v>
      </c>
      <c r="L7366" s="63">
        <v>-5.2882899999999997E-2</v>
      </c>
      <c r="M7366" s="63">
        <v>3.2717900000000001E-2</v>
      </c>
      <c r="N7366" s="63">
        <v>11060</v>
      </c>
      <c r="O7366" s="63">
        <v>0.1130564</v>
      </c>
      <c r="P7366" s="63">
        <v>6</v>
      </c>
      <c r="Q7366" s="63">
        <v>1.2781749580960001E-2</v>
      </c>
    </row>
    <row r="7367" spans="1:17">
      <c r="A7367" s="63" t="s">
        <v>80</v>
      </c>
      <c r="B7367" s="63" t="s">
        <v>44</v>
      </c>
      <c r="C7367" s="63" t="s">
        <v>51</v>
      </c>
      <c r="D7367" s="63">
        <v>22</v>
      </c>
      <c r="E7367" s="63">
        <v>1.971848</v>
      </c>
      <c r="F7367" s="63">
        <v>1.7938989999999999</v>
      </c>
      <c r="G7367" s="63">
        <v>-0.17794879999999999</v>
      </c>
      <c r="H7367" s="63">
        <v>79.851100000000002</v>
      </c>
      <c r="I7367" s="63">
        <v>-0.32283640000000002</v>
      </c>
      <c r="J7367" s="63">
        <v>-0.23723569999999999</v>
      </c>
      <c r="K7367" s="63">
        <v>-0.17794879999999999</v>
      </c>
      <c r="L7367" s="63">
        <v>-0.118662</v>
      </c>
      <c r="M7367" s="63">
        <v>-3.3061199999999999E-2</v>
      </c>
      <c r="N7367" s="63">
        <v>11060</v>
      </c>
      <c r="O7367" s="63">
        <v>0.1130564</v>
      </c>
      <c r="P7367" s="63">
        <v>6</v>
      </c>
      <c r="Q7367" s="63">
        <v>1.2781749580960001E-2</v>
      </c>
    </row>
    <row r="7368" spans="1:17">
      <c r="A7368" s="63" t="s">
        <v>80</v>
      </c>
      <c r="B7368" s="63" t="s">
        <v>44</v>
      </c>
      <c r="C7368" s="63" t="s">
        <v>51</v>
      </c>
      <c r="D7368" s="63">
        <v>23</v>
      </c>
      <c r="E7368" s="63">
        <v>1.6393200000000001</v>
      </c>
      <c r="F7368" s="63">
        <v>1.4551069999999999</v>
      </c>
      <c r="G7368" s="63">
        <v>-0.18421290000000001</v>
      </c>
      <c r="H7368" s="63">
        <v>75.544200000000004</v>
      </c>
      <c r="I7368" s="63">
        <v>-0.32910050000000002</v>
      </c>
      <c r="J7368" s="63">
        <v>-0.24349979999999999</v>
      </c>
      <c r="K7368" s="63">
        <v>-0.18421290000000001</v>
      </c>
      <c r="L7368" s="63">
        <v>-0.1249261</v>
      </c>
      <c r="M7368" s="63">
        <v>-3.9325300000000001E-2</v>
      </c>
      <c r="N7368" s="63">
        <v>11060</v>
      </c>
      <c r="O7368" s="63">
        <v>0.1130564</v>
      </c>
      <c r="P7368" s="63">
        <v>6</v>
      </c>
      <c r="Q7368" s="63">
        <v>1.2781749580960001E-2</v>
      </c>
    </row>
    <row r="7369" spans="1:17">
      <c r="A7369" s="63" t="s">
        <v>80</v>
      </c>
      <c r="B7369" s="63" t="s">
        <v>44</v>
      </c>
      <c r="C7369" s="63" t="s">
        <v>51</v>
      </c>
      <c r="D7369" s="63">
        <v>24</v>
      </c>
      <c r="E7369" s="63">
        <v>1.284605</v>
      </c>
      <c r="F7369" s="63">
        <v>1.0827770000000001</v>
      </c>
      <c r="G7369" s="63">
        <v>-0.20182839999999999</v>
      </c>
      <c r="H7369" s="63">
        <v>71.652000000000001</v>
      </c>
      <c r="I7369" s="63">
        <v>-0.34671600000000002</v>
      </c>
      <c r="J7369" s="63">
        <v>-0.26111519999999999</v>
      </c>
      <c r="K7369" s="63">
        <v>-0.20182839999999999</v>
      </c>
      <c r="L7369" s="63">
        <v>-0.14254149999999999</v>
      </c>
      <c r="M7369" s="63">
        <v>-5.69408E-2</v>
      </c>
      <c r="N7369" s="63">
        <v>11060</v>
      </c>
      <c r="O7369" s="63">
        <v>0.1130564</v>
      </c>
      <c r="P7369" s="63">
        <v>6</v>
      </c>
      <c r="Q7369" s="63">
        <v>1.2781749580960001E-2</v>
      </c>
    </row>
    <row r="7370" spans="1:17">
      <c r="A7370" s="63" t="s">
        <v>80</v>
      </c>
      <c r="B7370" s="63" t="s">
        <v>44</v>
      </c>
      <c r="C7370" s="63" t="s">
        <v>52</v>
      </c>
      <c r="D7370" s="63">
        <v>1</v>
      </c>
      <c r="E7370" s="63">
        <v>1.1542840000000001</v>
      </c>
      <c r="F7370" s="63">
        <v>0.92080640000000002</v>
      </c>
      <c r="G7370" s="63">
        <v>-0.2334775</v>
      </c>
      <c r="H7370" s="63">
        <v>66.177000000000007</v>
      </c>
      <c r="I7370" s="63">
        <v>-0.37836510000000001</v>
      </c>
      <c r="J7370" s="63">
        <v>-0.29276429999999998</v>
      </c>
      <c r="K7370" s="63">
        <v>-0.2334775</v>
      </c>
      <c r="L7370" s="63">
        <v>-0.1741906</v>
      </c>
      <c r="M7370" s="63">
        <v>-8.8589899999999999E-2</v>
      </c>
      <c r="N7370" s="63">
        <v>11060</v>
      </c>
      <c r="O7370" s="63">
        <v>0.1130564</v>
      </c>
      <c r="P7370" s="63">
        <v>7</v>
      </c>
      <c r="Q7370" s="63">
        <v>1.2781749580960001E-2</v>
      </c>
    </row>
    <row r="7371" spans="1:17">
      <c r="A7371" s="63" t="s">
        <v>80</v>
      </c>
      <c r="B7371" s="63" t="s">
        <v>44</v>
      </c>
      <c r="C7371" s="63" t="s">
        <v>52</v>
      </c>
      <c r="D7371" s="63">
        <v>2</v>
      </c>
      <c r="E7371" s="63">
        <v>1.073582</v>
      </c>
      <c r="F7371" s="63">
        <v>0.83699829999999997</v>
      </c>
      <c r="G7371" s="63">
        <v>-0.23658370000000001</v>
      </c>
      <c r="H7371" s="63">
        <v>65.013400000000004</v>
      </c>
      <c r="I7371" s="63">
        <v>-0.38147130000000001</v>
      </c>
      <c r="J7371" s="63">
        <v>-0.29587049999999998</v>
      </c>
      <c r="K7371" s="63">
        <v>-0.23658370000000001</v>
      </c>
      <c r="L7371" s="63">
        <v>-0.17729690000000001</v>
      </c>
      <c r="M7371" s="63">
        <v>-9.1696100000000003E-2</v>
      </c>
      <c r="N7371" s="63">
        <v>11060</v>
      </c>
      <c r="O7371" s="63">
        <v>0.1130564</v>
      </c>
      <c r="P7371" s="63">
        <v>7</v>
      </c>
      <c r="Q7371" s="63">
        <v>1.2781749580960001E-2</v>
      </c>
    </row>
    <row r="7372" spans="1:17">
      <c r="A7372" s="63" t="s">
        <v>80</v>
      </c>
      <c r="B7372" s="63" t="s">
        <v>44</v>
      </c>
      <c r="C7372" s="63" t="s">
        <v>52</v>
      </c>
      <c r="D7372" s="63">
        <v>3</v>
      </c>
      <c r="E7372" s="63">
        <v>1.035172</v>
      </c>
      <c r="F7372" s="63">
        <v>0.80121589999999998</v>
      </c>
      <c r="G7372" s="63">
        <v>-0.23395560000000001</v>
      </c>
      <c r="H7372" s="63">
        <v>64.386600000000001</v>
      </c>
      <c r="I7372" s="63">
        <v>-0.37884319999999999</v>
      </c>
      <c r="J7372" s="63">
        <v>-0.29324250000000002</v>
      </c>
      <c r="K7372" s="63">
        <v>-0.23395560000000001</v>
      </c>
      <c r="L7372" s="63">
        <v>-0.17466880000000001</v>
      </c>
      <c r="M7372" s="63">
        <v>-8.9067999999999994E-2</v>
      </c>
      <c r="N7372" s="63">
        <v>11060</v>
      </c>
      <c r="O7372" s="63">
        <v>0.1130564</v>
      </c>
      <c r="P7372" s="63">
        <v>7</v>
      </c>
      <c r="Q7372" s="63">
        <v>1.2781749580960001E-2</v>
      </c>
    </row>
    <row r="7373" spans="1:17">
      <c r="A7373" s="63" t="s">
        <v>80</v>
      </c>
      <c r="B7373" s="63" t="s">
        <v>44</v>
      </c>
      <c r="C7373" s="63" t="s">
        <v>52</v>
      </c>
      <c r="D7373" s="63">
        <v>4</v>
      </c>
      <c r="E7373" s="63">
        <v>1.0213890000000001</v>
      </c>
      <c r="F7373" s="63">
        <v>0.81323420000000002</v>
      </c>
      <c r="G7373" s="63">
        <v>-0.2081546</v>
      </c>
      <c r="H7373" s="63">
        <v>63.932699999999997</v>
      </c>
      <c r="I7373" s="63">
        <v>-0.35304219999999997</v>
      </c>
      <c r="J7373" s="63">
        <v>-0.2674415</v>
      </c>
      <c r="K7373" s="63">
        <v>-0.2081546</v>
      </c>
      <c r="L7373" s="63">
        <v>-0.14886779999999999</v>
      </c>
      <c r="M7373" s="63">
        <v>-6.3267000000000004E-2</v>
      </c>
      <c r="N7373" s="63">
        <v>11060</v>
      </c>
      <c r="O7373" s="63">
        <v>0.1130564</v>
      </c>
      <c r="P7373" s="63">
        <v>7</v>
      </c>
      <c r="Q7373" s="63">
        <v>1.2781749580960001E-2</v>
      </c>
    </row>
    <row r="7374" spans="1:17">
      <c r="A7374" s="63" t="s">
        <v>80</v>
      </c>
      <c r="B7374" s="63" t="s">
        <v>44</v>
      </c>
      <c r="C7374" s="63" t="s">
        <v>52</v>
      </c>
      <c r="D7374" s="63">
        <v>5</v>
      </c>
      <c r="E7374" s="63">
        <v>1.034176</v>
      </c>
      <c r="F7374" s="63">
        <v>0.81410170000000004</v>
      </c>
      <c r="G7374" s="63">
        <v>-0.22007409999999999</v>
      </c>
      <c r="H7374" s="63">
        <v>63.880499999999998</v>
      </c>
      <c r="I7374" s="63">
        <v>-0.3649617</v>
      </c>
      <c r="J7374" s="63">
        <v>-0.27936090000000002</v>
      </c>
      <c r="K7374" s="63">
        <v>-0.22007409999999999</v>
      </c>
      <c r="L7374" s="63">
        <v>-0.16078719999999999</v>
      </c>
      <c r="M7374" s="63">
        <v>-7.5186500000000003E-2</v>
      </c>
      <c r="N7374" s="63">
        <v>11060</v>
      </c>
      <c r="O7374" s="63">
        <v>0.1130564</v>
      </c>
      <c r="P7374" s="63">
        <v>7</v>
      </c>
      <c r="Q7374" s="63">
        <v>1.2781749580960001E-2</v>
      </c>
    </row>
    <row r="7375" spans="1:17">
      <c r="A7375" s="63" t="s">
        <v>80</v>
      </c>
      <c r="B7375" s="63" t="s">
        <v>44</v>
      </c>
      <c r="C7375" s="63" t="s">
        <v>52</v>
      </c>
      <c r="D7375" s="63">
        <v>6</v>
      </c>
      <c r="E7375" s="63">
        <v>1.11555</v>
      </c>
      <c r="F7375" s="63">
        <v>0.85349730000000001</v>
      </c>
      <c r="G7375" s="63">
        <v>-0.26205240000000002</v>
      </c>
      <c r="H7375" s="63">
        <v>63.651899999999998</v>
      </c>
      <c r="I7375" s="63">
        <v>-0.40694000000000002</v>
      </c>
      <c r="J7375" s="63">
        <v>-0.32133919999999999</v>
      </c>
      <c r="K7375" s="63">
        <v>-0.26205240000000002</v>
      </c>
      <c r="L7375" s="63">
        <v>-0.20276559999999999</v>
      </c>
      <c r="M7375" s="63">
        <v>-0.1171648</v>
      </c>
      <c r="N7375" s="63">
        <v>11060</v>
      </c>
      <c r="O7375" s="63">
        <v>0.1130564</v>
      </c>
      <c r="P7375" s="63">
        <v>7</v>
      </c>
      <c r="Q7375" s="63">
        <v>1.2781749580960001E-2</v>
      </c>
    </row>
    <row r="7376" spans="1:17">
      <c r="A7376" s="63" t="s">
        <v>80</v>
      </c>
      <c r="B7376" s="63" t="s">
        <v>44</v>
      </c>
      <c r="C7376" s="63" t="s">
        <v>52</v>
      </c>
      <c r="D7376" s="63">
        <v>7</v>
      </c>
      <c r="E7376" s="63">
        <v>1.3039769999999999</v>
      </c>
      <c r="F7376" s="63">
        <v>1.0338989999999999</v>
      </c>
      <c r="G7376" s="63">
        <v>-0.27007829999999999</v>
      </c>
      <c r="H7376" s="63">
        <v>63.752200000000002</v>
      </c>
      <c r="I7376" s="63">
        <v>-0.4149659</v>
      </c>
      <c r="J7376" s="63">
        <v>-0.32936510000000002</v>
      </c>
      <c r="K7376" s="63">
        <v>-0.27007829999999999</v>
      </c>
      <c r="L7376" s="63">
        <v>-0.21079149999999999</v>
      </c>
      <c r="M7376" s="63">
        <v>-0.12519069999999999</v>
      </c>
      <c r="N7376" s="63">
        <v>11060</v>
      </c>
      <c r="O7376" s="63">
        <v>0.1130564</v>
      </c>
      <c r="P7376" s="63">
        <v>7</v>
      </c>
      <c r="Q7376" s="63">
        <v>1.2781749580960001E-2</v>
      </c>
    </row>
    <row r="7377" spans="1:17">
      <c r="A7377" s="63" t="s">
        <v>80</v>
      </c>
      <c r="B7377" s="63" t="s">
        <v>44</v>
      </c>
      <c r="C7377" s="63" t="s">
        <v>52</v>
      </c>
      <c r="D7377" s="63">
        <v>8</v>
      </c>
      <c r="E7377" s="63">
        <v>1.3706069999999999</v>
      </c>
      <c r="F7377" s="63">
        <v>1.123707</v>
      </c>
      <c r="G7377" s="63">
        <v>-0.2469007</v>
      </c>
      <c r="H7377" s="63">
        <v>66.938800000000001</v>
      </c>
      <c r="I7377" s="63">
        <v>-0.39178829999999998</v>
      </c>
      <c r="J7377" s="63">
        <v>-0.3061875</v>
      </c>
      <c r="K7377" s="63">
        <v>-0.2469007</v>
      </c>
      <c r="L7377" s="63">
        <v>-0.1876138</v>
      </c>
      <c r="M7377" s="63">
        <v>-0.1020131</v>
      </c>
      <c r="N7377" s="63">
        <v>11060</v>
      </c>
      <c r="O7377" s="63">
        <v>0.1130564</v>
      </c>
      <c r="P7377" s="63">
        <v>7</v>
      </c>
      <c r="Q7377" s="63">
        <v>1.2781749580960001E-2</v>
      </c>
    </row>
    <row r="7378" spans="1:17">
      <c r="A7378" s="63" t="s">
        <v>80</v>
      </c>
      <c r="B7378" s="63" t="s">
        <v>44</v>
      </c>
      <c r="C7378" s="63" t="s">
        <v>52</v>
      </c>
      <c r="D7378" s="63">
        <v>9</v>
      </c>
      <c r="E7378" s="63">
        <v>1.2745489999999999</v>
      </c>
      <c r="F7378" s="63">
        <v>1.18648</v>
      </c>
      <c r="G7378" s="63">
        <v>-8.8069800000000004E-2</v>
      </c>
      <c r="H7378" s="63">
        <v>72.813400000000001</v>
      </c>
      <c r="I7378" s="63">
        <v>-0.23295740000000001</v>
      </c>
      <c r="J7378" s="63">
        <v>-0.1473566</v>
      </c>
      <c r="K7378" s="63">
        <v>-8.8069800000000004E-2</v>
      </c>
      <c r="L7378" s="63">
        <v>-2.8783E-2</v>
      </c>
      <c r="M7378" s="63">
        <v>5.6817800000000002E-2</v>
      </c>
      <c r="N7378" s="63">
        <v>11060</v>
      </c>
      <c r="O7378" s="63">
        <v>0.1130564</v>
      </c>
      <c r="P7378" s="63">
        <v>7</v>
      </c>
      <c r="Q7378" s="63">
        <v>1.2781749580960001E-2</v>
      </c>
    </row>
    <row r="7379" spans="1:17">
      <c r="A7379" s="63" t="s">
        <v>80</v>
      </c>
      <c r="B7379" s="63" t="s">
        <v>44</v>
      </c>
      <c r="C7379" s="63" t="s">
        <v>52</v>
      </c>
      <c r="D7379" s="63">
        <v>10</v>
      </c>
      <c r="E7379" s="63">
        <v>1.228993</v>
      </c>
      <c r="F7379" s="63">
        <v>1.1432770000000001</v>
      </c>
      <c r="G7379" s="63">
        <v>-8.5716000000000001E-2</v>
      </c>
      <c r="H7379" s="63">
        <v>77.758799999999994</v>
      </c>
      <c r="I7379" s="63">
        <v>-0.23060359999999999</v>
      </c>
      <c r="J7379" s="63">
        <v>-0.14500279999999999</v>
      </c>
      <c r="K7379" s="63">
        <v>-8.5716000000000001E-2</v>
      </c>
      <c r="L7379" s="63">
        <v>-2.64292E-2</v>
      </c>
      <c r="M7379" s="63">
        <v>5.9171599999999998E-2</v>
      </c>
      <c r="N7379" s="63">
        <v>11060</v>
      </c>
      <c r="O7379" s="63">
        <v>0.1130564</v>
      </c>
      <c r="P7379" s="63">
        <v>7</v>
      </c>
      <c r="Q7379" s="63">
        <v>1.2781749580960001E-2</v>
      </c>
    </row>
    <row r="7380" spans="1:17">
      <c r="A7380" s="63" t="s">
        <v>80</v>
      </c>
      <c r="B7380" s="63" t="s">
        <v>44</v>
      </c>
      <c r="C7380" s="63" t="s">
        <v>52</v>
      </c>
      <c r="D7380" s="63">
        <v>11</v>
      </c>
      <c r="E7380" s="63">
        <v>1.1085929999999999</v>
      </c>
      <c r="F7380" s="63">
        <v>1.1962429999999999</v>
      </c>
      <c r="G7380" s="63">
        <v>8.7650699999999998E-2</v>
      </c>
      <c r="H7380" s="63">
        <v>82.119299999999996</v>
      </c>
      <c r="I7380" s="63">
        <v>-5.72369E-2</v>
      </c>
      <c r="J7380" s="63">
        <v>2.8363800000000002E-2</v>
      </c>
      <c r="K7380" s="63">
        <v>8.7650699999999998E-2</v>
      </c>
      <c r="L7380" s="63">
        <v>0.1469375</v>
      </c>
      <c r="M7380" s="63">
        <v>0.2325383</v>
      </c>
      <c r="N7380" s="63">
        <v>11060</v>
      </c>
      <c r="O7380" s="63">
        <v>0.1130564</v>
      </c>
      <c r="P7380" s="63">
        <v>7</v>
      </c>
      <c r="Q7380" s="63">
        <v>1.2781749580960001E-2</v>
      </c>
    </row>
    <row r="7381" spans="1:17">
      <c r="A7381" s="63" t="s">
        <v>80</v>
      </c>
      <c r="B7381" s="63" t="s">
        <v>44</v>
      </c>
      <c r="C7381" s="63" t="s">
        <v>52</v>
      </c>
      <c r="D7381" s="63">
        <v>12</v>
      </c>
      <c r="E7381" s="63">
        <v>1.0012650000000001</v>
      </c>
      <c r="F7381" s="63">
        <v>1.31568</v>
      </c>
      <c r="G7381" s="63">
        <v>0.31441469999999999</v>
      </c>
      <c r="H7381" s="63">
        <v>87.794499999999999</v>
      </c>
      <c r="I7381" s="63">
        <v>0.16952709999999999</v>
      </c>
      <c r="J7381" s="63">
        <v>0.25512790000000002</v>
      </c>
      <c r="K7381" s="63">
        <v>0.31441469999999999</v>
      </c>
      <c r="L7381" s="63">
        <v>0.37370160000000002</v>
      </c>
      <c r="M7381" s="63">
        <v>0.4593023</v>
      </c>
      <c r="N7381" s="63">
        <v>11060</v>
      </c>
      <c r="O7381" s="63">
        <v>0.1130564</v>
      </c>
      <c r="P7381" s="63">
        <v>7</v>
      </c>
      <c r="Q7381" s="63">
        <v>1.2781749580960001E-2</v>
      </c>
    </row>
    <row r="7382" spans="1:17">
      <c r="A7382" s="63" t="s">
        <v>80</v>
      </c>
      <c r="B7382" s="63" t="s">
        <v>44</v>
      </c>
      <c r="C7382" s="63" t="s">
        <v>52</v>
      </c>
      <c r="D7382" s="63">
        <v>13</v>
      </c>
      <c r="E7382" s="63">
        <v>0.85112379999999999</v>
      </c>
      <c r="F7382" s="63">
        <v>1.5002279999999999</v>
      </c>
      <c r="G7382" s="63">
        <v>0.64910389999999996</v>
      </c>
      <c r="H7382" s="63">
        <v>91.412099999999995</v>
      </c>
      <c r="I7382" s="63">
        <v>0.50421629999999995</v>
      </c>
      <c r="J7382" s="63">
        <v>0.58981700000000004</v>
      </c>
      <c r="K7382" s="63">
        <v>0.64910389999999996</v>
      </c>
      <c r="L7382" s="63">
        <v>0.70839070000000004</v>
      </c>
      <c r="M7382" s="63">
        <v>0.79399140000000001</v>
      </c>
      <c r="N7382" s="63">
        <v>11060</v>
      </c>
      <c r="O7382" s="63">
        <v>0.1130564</v>
      </c>
      <c r="P7382" s="63">
        <v>7</v>
      </c>
      <c r="Q7382" s="63">
        <v>1.2781749580960001E-2</v>
      </c>
    </row>
    <row r="7383" spans="1:17">
      <c r="A7383" s="63" t="s">
        <v>80</v>
      </c>
      <c r="B7383" s="63" t="s">
        <v>44</v>
      </c>
      <c r="C7383" s="63" t="s">
        <v>52</v>
      </c>
      <c r="D7383" s="63">
        <v>14</v>
      </c>
      <c r="E7383" s="63">
        <v>0.91979310000000003</v>
      </c>
      <c r="F7383" s="63">
        <v>1.783531</v>
      </c>
      <c r="G7383" s="63">
        <v>0.86373809999999995</v>
      </c>
      <c r="H7383" s="63">
        <v>94.066199999999995</v>
      </c>
      <c r="I7383" s="63">
        <v>0.71885049999999995</v>
      </c>
      <c r="J7383" s="63">
        <v>0.80445120000000003</v>
      </c>
      <c r="K7383" s="63">
        <v>0.86373809999999995</v>
      </c>
      <c r="L7383" s="63">
        <v>0.92302490000000004</v>
      </c>
      <c r="M7383" s="63">
        <v>1.008626</v>
      </c>
      <c r="N7383" s="63">
        <v>11060</v>
      </c>
      <c r="O7383" s="63">
        <v>0.1130564</v>
      </c>
      <c r="P7383" s="63">
        <v>7</v>
      </c>
      <c r="Q7383" s="63">
        <v>1.2781749580960001E-2</v>
      </c>
    </row>
    <row r="7384" spans="1:17">
      <c r="A7384" s="63" t="s">
        <v>80</v>
      </c>
      <c r="B7384" s="63" t="s">
        <v>44</v>
      </c>
      <c r="C7384" s="63" t="s">
        <v>52</v>
      </c>
      <c r="D7384" s="63">
        <v>15</v>
      </c>
      <c r="E7384" s="63">
        <v>1.041161</v>
      </c>
      <c r="F7384" s="63">
        <v>1.997895</v>
      </c>
      <c r="G7384" s="63">
        <v>0.95673410000000003</v>
      </c>
      <c r="H7384" s="63">
        <v>95.352000000000004</v>
      </c>
      <c r="I7384" s="63">
        <v>0.81184650000000003</v>
      </c>
      <c r="J7384" s="63">
        <v>0.8974472</v>
      </c>
      <c r="K7384" s="63">
        <v>0.95673410000000003</v>
      </c>
      <c r="L7384" s="63">
        <v>1.0160210000000001</v>
      </c>
      <c r="M7384" s="63">
        <v>1.1016220000000001</v>
      </c>
      <c r="N7384" s="63">
        <v>11060</v>
      </c>
      <c r="O7384" s="63">
        <v>0.1130564</v>
      </c>
      <c r="P7384" s="63">
        <v>7</v>
      </c>
      <c r="Q7384" s="63">
        <v>1.2781749580960001E-2</v>
      </c>
    </row>
    <row r="7385" spans="1:17">
      <c r="A7385" s="63" t="s">
        <v>80</v>
      </c>
      <c r="B7385" s="63" t="s">
        <v>44</v>
      </c>
      <c r="C7385" s="63" t="s">
        <v>52</v>
      </c>
      <c r="D7385" s="63">
        <v>16</v>
      </c>
      <c r="E7385" s="63">
        <v>1.2419849999999999</v>
      </c>
      <c r="F7385" s="63">
        <v>2.1323349999999999</v>
      </c>
      <c r="G7385" s="63">
        <v>0.89034990000000003</v>
      </c>
      <c r="H7385" s="63">
        <v>94.863699999999994</v>
      </c>
      <c r="I7385" s="63">
        <v>0.74546230000000002</v>
      </c>
      <c r="J7385" s="63">
        <v>0.831063</v>
      </c>
      <c r="K7385" s="63">
        <v>0.89034990000000003</v>
      </c>
      <c r="L7385" s="63">
        <v>0.9496367</v>
      </c>
      <c r="M7385" s="63">
        <v>1.035237</v>
      </c>
      <c r="N7385" s="63">
        <v>11060</v>
      </c>
      <c r="O7385" s="63">
        <v>0.1130564</v>
      </c>
      <c r="P7385" s="63">
        <v>7</v>
      </c>
      <c r="Q7385" s="63">
        <v>1.2781749580960001E-2</v>
      </c>
    </row>
    <row r="7386" spans="1:17">
      <c r="A7386" s="63" t="s">
        <v>80</v>
      </c>
      <c r="B7386" s="63" t="s">
        <v>44</v>
      </c>
      <c r="C7386" s="63" t="s">
        <v>52</v>
      </c>
      <c r="D7386" s="63">
        <v>17</v>
      </c>
      <c r="E7386" s="63">
        <v>1.4220569999999999</v>
      </c>
      <c r="F7386" s="63">
        <v>2.3179850000000002</v>
      </c>
      <c r="G7386" s="63">
        <v>0.89592720000000003</v>
      </c>
      <c r="H7386" s="63">
        <v>95.832300000000004</v>
      </c>
      <c r="I7386" s="63">
        <v>0.75103960000000003</v>
      </c>
      <c r="J7386" s="63">
        <v>0.83664039999999995</v>
      </c>
      <c r="K7386" s="63">
        <v>0.89592720000000003</v>
      </c>
      <c r="L7386" s="63">
        <v>0.95521400000000001</v>
      </c>
      <c r="M7386" s="63">
        <v>1.040815</v>
      </c>
      <c r="N7386" s="63">
        <v>11060</v>
      </c>
      <c r="O7386" s="63">
        <v>0.1130564</v>
      </c>
      <c r="P7386" s="63">
        <v>7</v>
      </c>
      <c r="Q7386" s="63">
        <v>1.2781749580960001E-2</v>
      </c>
    </row>
    <row r="7387" spans="1:17">
      <c r="A7387" s="63" t="s">
        <v>80</v>
      </c>
      <c r="B7387" s="63" t="s">
        <v>44</v>
      </c>
      <c r="C7387" s="63" t="s">
        <v>52</v>
      </c>
      <c r="D7387" s="63">
        <v>18</v>
      </c>
      <c r="E7387" s="63">
        <v>1.5792600000000001</v>
      </c>
      <c r="F7387" s="63">
        <v>2.3516370000000002</v>
      </c>
      <c r="G7387" s="63">
        <v>0.7723776</v>
      </c>
      <c r="H7387" s="63">
        <v>94.106899999999996</v>
      </c>
      <c r="I7387" s="63">
        <v>0.62748999999999999</v>
      </c>
      <c r="J7387" s="63">
        <v>0.71309080000000002</v>
      </c>
      <c r="K7387" s="63">
        <v>0.7723776</v>
      </c>
      <c r="L7387" s="63">
        <v>0.83166439999999997</v>
      </c>
      <c r="M7387" s="63">
        <v>0.9172652</v>
      </c>
      <c r="N7387" s="63">
        <v>11060</v>
      </c>
      <c r="O7387" s="63">
        <v>0.1130564</v>
      </c>
      <c r="P7387" s="63">
        <v>7</v>
      </c>
      <c r="Q7387" s="63">
        <v>1.2781749580960001E-2</v>
      </c>
    </row>
    <row r="7388" spans="1:17">
      <c r="A7388" s="63" t="s">
        <v>80</v>
      </c>
      <c r="B7388" s="63" t="s">
        <v>44</v>
      </c>
      <c r="C7388" s="63" t="s">
        <v>52</v>
      </c>
      <c r="D7388" s="63">
        <v>19</v>
      </c>
      <c r="E7388" s="63">
        <v>1.8966529999999999</v>
      </c>
      <c r="F7388" s="63">
        <v>2.2380279999999999</v>
      </c>
      <c r="G7388" s="63">
        <v>0.34137440000000002</v>
      </c>
      <c r="H7388" s="63">
        <v>91.2988</v>
      </c>
      <c r="I7388" s="63">
        <v>0.19648679999999999</v>
      </c>
      <c r="J7388" s="63">
        <v>0.28208759999999999</v>
      </c>
      <c r="K7388" s="63">
        <v>0.34137440000000002</v>
      </c>
      <c r="L7388" s="63">
        <v>0.4006612</v>
      </c>
      <c r="M7388" s="63">
        <v>0.48626200000000003</v>
      </c>
      <c r="N7388" s="63">
        <v>11060</v>
      </c>
      <c r="O7388" s="63">
        <v>0.1130564</v>
      </c>
      <c r="P7388" s="63">
        <v>7</v>
      </c>
      <c r="Q7388" s="63">
        <v>1.2781749580960001E-2</v>
      </c>
    </row>
    <row r="7389" spans="1:17">
      <c r="A7389" s="63" t="s">
        <v>80</v>
      </c>
      <c r="B7389" s="63" t="s">
        <v>44</v>
      </c>
      <c r="C7389" s="63" t="s">
        <v>52</v>
      </c>
      <c r="D7389" s="63">
        <v>20</v>
      </c>
      <c r="E7389" s="63">
        <v>2.0339429999999998</v>
      </c>
      <c r="F7389" s="63">
        <v>2.0824720000000001</v>
      </c>
      <c r="G7389" s="63">
        <v>4.85294E-2</v>
      </c>
      <c r="H7389" s="63">
        <v>87.254199999999997</v>
      </c>
      <c r="I7389" s="63">
        <v>-9.6358200000000005E-2</v>
      </c>
      <c r="J7389" s="63">
        <v>-1.07574E-2</v>
      </c>
      <c r="K7389" s="63">
        <v>4.85294E-2</v>
      </c>
      <c r="L7389" s="63">
        <v>0.1078162</v>
      </c>
      <c r="M7389" s="63">
        <v>0.19341700000000001</v>
      </c>
      <c r="N7389" s="63">
        <v>11060</v>
      </c>
      <c r="O7389" s="63">
        <v>0.1130564</v>
      </c>
      <c r="P7389" s="63">
        <v>7</v>
      </c>
      <c r="Q7389" s="63">
        <v>1.2781749580960001E-2</v>
      </c>
    </row>
    <row r="7390" spans="1:17">
      <c r="A7390" s="63" t="s">
        <v>80</v>
      </c>
      <c r="B7390" s="63" t="s">
        <v>44</v>
      </c>
      <c r="C7390" s="63" t="s">
        <v>52</v>
      </c>
      <c r="D7390" s="63">
        <v>21</v>
      </c>
      <c r="E7390" s="63">
        <v>2.0259420000000001</v>
      </c>
      <c r="F7390" s="63">
        <v>1.866741</v>
      </c>
      <c r="G7390" s="63">
        <v>-0.15920049999999999</v>
      </c>
      <c r="H7390" s="63">
        <v>79.206599999999995</v>
      </c>
      <c r="I7390" s="63">
        <v>-0.30408809999999997</v>
      </c>
      <c r="J7390" s="63">
        <v>-0.2184874</v>
      </c>
      <c r="K7390" s="63">
        <v>-0.15920049999999999</v>
      </c>
      <c r="L7390" s="63">
        <v>-9.9913699999999994E-2</v>
      </c>
      <c r="M7390" s="63">
        <v>-1.4312999999999999E-2</v>
      </c>
      <c r="N7390" s="63">
        <v>11060</v>
      </c>
      <c r="O7390" s="63">
        <v>0.1130564</v>
      </c>
      <c r="P7390" s="63">
        <v>7</v>
      </c>
      <c r="Q7390" s="63">
        <v>1.2781749580960001E-2</v>
      </c>
    </row>
    <row r="7391" spans="1:17">
      <c r="A7391" s="63" t="s">
        <v>80</v>
      </c>
      <c r="B7391" s="63" t="s">
        <v>44</v>
      </c>
      <c r="C7391" s="63" t="s">
        <v>52</v>
      </c>
      <c r="D7391" s="63">
        <v>22</v>
      </c>
      <c r="E7391" s="63">
        <v>1.9243790000000001</v>
      </c>
      <c r="F7391" s="63">
        <v>1.667786</v>
      </c>
      <c r="G7391" s="63">
        <v>-0.25659280000000001</v>
      </c>
      <c r="H7391" s="63">
        <v>73.701999999999998</v>
      </c>
      <c r="I7391" s="63">
        <v>-0.40148030000000001</v>
      </c>
      <c r="J7391" s="63">
        <v>-0.31587959999999998</v>
      </c>
      <c r="K7391" s="63">
        <v>-0.25659280000000001</v>
      </c>
      <c r="L7391" s="63">
        <v>-0.19730590000000001</v>
      </c>
      <c r="M7391" s="63">
        <v>-0.1117052</v>
      </c>
      <c r="N7391" s="63">
        <v>11060</v>
      </c>
      <c r="O7391" s="63">
        <v>0.1130564</v>
      </c>
      <c r="P7391" s="63">
        <v>7</v>
      </c>
      <c r="Q7391" s="63">
        <v>1.2781749580960001E-2</v>
      </c>
    </row>
    <row r="7392" spans="1:17">
      <c r="A7392" s="63" t="s">
        <v>80</v>
      </c>
      <c r="B7392" s="63" t="s">
        <v>44</v>
      </c>
      <c r="C7392" s="63" t="s">
        <v>52</v>
      </c>
      <c r="D7392" s="63">
        <v>23</v>
      </c>
      <c r="E7392" s="63">
        <v>1.6626890000000001</v>
      </c>
      <c r="F7392" s="63">
        <v>1.404425</v>
      </c>
      <c r="G7392" s="63">
        <v>-0.25826369999999998</v>
      </c>
      <c r="H7392" s="63">
        <v>70.627399999999994</v>
      </c>
      <c r="I7392" s="63">
        <v>-0.40315129999999999</v>
      </c>
      <c r="J7392" s="63">
        <v>-0.31755050000000001</v>
      </c>
      <c r="K7392" s="63">
        <v>-0.25826369999999998</v>
      </c>
      <c r="L7392" s="63">
        <v>-0.19897690000000001</v>
      </c>
      <c r="M7392" s="63">
        <v>-0.11337609999999999</v>
      </c>
      <c r="N7392" s="63">
        <v>11060</v>
      </c>
      <c r="O7392" s="63">
        <v>0.1130564</v>
      </c>
      <c r="P7392" s="63">
        <v>7</v>
      </c>
      <c r="Q7392" s="63">
        <v>1.2781749580960001E-2</v>
      </c>
    </row>
    <row r="7393" spans="1:17">
      <c r="A7393" s="63" t="s">
        <v>80</v>
      </c>
      <c r="B7393" s="63" t="s">
        <v>44</v>
      </c>
      <c r="C7393" s="63" t="s">
        <v>52</v>
      </c>
      <c r="D7393" s="63">
        <v>24</v>
      </c>
      <c r="E7393" s="63">
        <v>1.338824</v>
      </c>
      <c r="F7393" s="63">
        <v>1.1268819999999999</v>
      </c>
      <c r="G7393" s="63">
        <v>-0.2119422</v>
      </c>
      <c r="H7393" s="63">
        <v>68.7136</v>
      </c>
      <c r="I7393" s="63">
        <v>-0.35682979999999997</v>
      </c>
      <c r="J7393" s="63">
        <v>-0.271229</v>
      </c>
      <c r="K7393" s="63">
        <v>-0.2119422</v>
      </c>
      <c r="L7393" s="63">
        <v>-0.1526554</v>
      </c>
      <c r="M7393" s="63">
        <v>-6.7054600000000006E-2</v>
      </c>
      <c r="N7393" s="63">
        <v>11060</v>
      </c>
      <c r="O7393" s="63">
        <v>0.1130564</v>
      </c>
      <c r="P7393" s="63">
        <v>7</v>
      </c>
      <c r="Q7393" s="63">
        <v>1.2781749580960001E-2</v>
      </c>
    </row>
    <row r="7394" spans="1:17">
      <c r="A7394" s="63" t="s">
        <v>80</v>
      </c>
      <c r="B7394" s="63" t="s">
        <v>44</v>
      </c>
      <c r="C7394" s="63" t="s">
        <v>53</v>
      </c>
      <c r="D7394" s="63">
        <v>1</v>
      </c>
      <c r="E7394" s="63">
        <v>1.0799609999999999</v>
      </c>
      <c r="F7394" s="63">
        <v>0.83730249999999995</v>
      </c>
      <c r="G7394" s="63">
        <v>-0.24265880000000001</v>
      </c>
      <c r="H7394" s="63">
        <v>64.040899999999993</v>
      </c>
      <c r="I7394" s="63">
        <v>-0.38754640000000001</v>
      </c>
      <c r="J7394" s="63">
        <v>-0.30194559999999998</v>
      </c>
      <c r="K7394" s="63">
        <v>-0.24265880000000001</v>
      </c>
      <c r="L7394" s="63">
        <v>-0.18337200000000001</v>
      </c>
      <c r="M7394" s="63">
        <v>-9.7771200000000003E-2</v>
      </c>
      <c r="N7394" s="63">
        <v>11060</v>
      </c>
      <c r="O7394" s="63">
        <v>0.1130564</v>
      </c>
      <c r="P7394" s="63">
        <v>8</v>
      </c>
      <c r="Q7394" s="63">
        <v>1.2781749580960001E-2</v>
      </c>
    </row>
    <row r="7395" spans="1:17">
      <c r="A7395" s="63" t="s">
        <v>80</v>
      </c>
      <c r="B7395" s="63" t="s">
        <v>44</v>
      </c>
      <c r="C7395" s="63" t="s">
        <v>53</v>
      </c>
      <c r="D7395" s="63">
        <v>2</v>
      </c>
      <c r="E7395" s="63">
        <v>0.99677660000000001</v>
      </c>
      <c r="F7395" s="63">
        <v>0.75883199999999995</v>
      </c>
      <c r="G7395" s="63">
        <v>-0.23794460000000001</v>
      </c>
      <c r="H7395" s="63">
        <v>65.349999999999994</v>
      </c>
      <c r="I7395" s="63">
        <v>-0.38283220000000001</v>
      </c>
      <c r="J7395" s="63">
        <v>-0.29723139999999998</v>
      </c>
      <c r="K7395" s="63">
        <v>-0.23794460000000001</v>
      </c>
      <c r="L7395" s="63">
        <v>-0.17865780000000001</v>
      </c>
      <c r="M7395" s="63">
        <v>-9.3057000000000001E-2</v>
      </c>
      <c r="N7395" s="63">
        <v>11060</v>
      </c>
      <c r="O7395" s="63">
        <v>0.1130564</v>
      </c>
      <c r="P7395" s="63">
        <v>8</v>
      </c>
      <c r="Q7395" s="63">
        <v>1.2781749580960001E-2</v>
      </c>
    </row>
    <row r="7396" spans="1:17">
      <c r="A7396" s="63" t="s">
        <v>80</v>
      </c>
      <c r="B7396" s="63" t="s">
        <v>44</v>
      </c>
      <c r="C7396" s="63" t="s">
        <v>53</v>
      </c>
      <c r="D7396" s="63">
        <v>3</v>
      </c>
      <c r="E7396" s="63">
        <v>0.95588629999999997</v>
      </c>
      <c r="F7396" s="63">
        <v>0.71996349999999998</v>
      </c>
      <c r="G7396" s="63">
        <v>-0.23592279999999999</v>
      </c>
      <c r="H7396" s="63">
        <v>64.936499999999995</v>
      </c>
      <c r="I7396" s="63">
        <v>-0.38081039999999999</v>
      </c>
      <c r="J7396" s="63">
        <v>-0.29520960000000002</v>
      </c>
      <c r="K7396" s="63">
        <v>-0.23592279999999999</v>
      </c>
      <c r="L7396" s="63">
        <v>-0.17663599999999999</v>
      </c>
      <c r="M7396" s="63">
        <v>-9.1035199999999997E-2</v>
      </c>
      <c r="N7396" s="63">
        <v>11060</v>
      </c>
      <c r="O7396" s="63">
        <v>0.1130564</v>
      </c>
      <c r="P7396" s="63">
        <v>8</v>
      </c>
      <c r="Q7396" s="63">
        <v>1.2781749580960001E-2</v>
      </c>
    </row>
    <row r="7397" spans="1:17">
      <c r="A7397" s="63" t="s">
        <v>80</v>
      </c>
      <c r="B7397" s="63" t="s">
        <v>44</v>
      </c>
      <c r="C7397" s="63" t="s">
        <v>53</v>
      </c>
      <c r="D7397" s="63">
        <v>4</v>
      </c>
      <c r="E7397" s="63">
        <v>0.94414509999999996</v>
      </c>
      <c r="F7397" s="63">
        <v>0.73169229999999996</v>
      </c>
      <c r="G7397" s="63">
        <v>-0.2124529</v>
      </c>
      <c r="H7397" s="63">
        <v>63.235399999999998</v>
      </c>
      <c r="I7397" s="63">
        <v>-0.35734050000000001</v>
      </c>
      <c r="J7397" s="63">
        <v>-0.27173969999999997</v>
      </c>
      <c r="K7397" s="63">
        <v>-0.2124529</v>
      </c>
      <c r="L7397" s="63">
        <v>-0.1531661</v>
      </c>
      <c r="M7397" s="63">
        <v>-6.7565299999999995E-2</v>
      </c>
      <c r="N7397" s="63">
        <v>11060</v>
      </c>
      <c r="O7397" s="63">
        <v>0.1130564</v>
      </c>
      <c r="P7397" s="63">
        <v>8</v>
      </c>
      <c r="Q7397" s="63">
        <v>1.2781749580960001E-2</v>
      </c>
    </row>
    <row r="7398" spans="1:17">
      <c r="A7398" s="63" t="s">
        <v>80</v>
      </c>
      <c r="B7398" s="63" t="s">
        <v>44</v>
      </c>
      <c r="C7398" s="63" t="s">
        <v>53</v>
      </c>
      <c r="D7398" s="63">
        <v>5</v>
      </c>
      <c r="E7398" s="63">
        <v>0.95512739999999996</v>
      </c>
      <c r="F7398" s="63">
        <v>0.73813910000000005</v>
      </c>
      <c r="G7398" s="63">
        <v>-0.2169883</v>
      </c>
      <c r="H7398" s="63">
        <v>62.4315</v>
      </c>
      <c r="I7398" s="63">
        <v>-0.36187589999999997</v>
      </c>
      <c r="J7398" s="63">
        <v>-0.2762752</v>
      </c>
      <c r="K7398" s="63">
        <v>-0.2169883</v>
      </c>
      <c r="L7398" s="63">
        <v>-0.15770149999999999</v>
      </c>
      <c r="M7398" s="63">
        <v>-7.2100700000000004E-2</v>
      </c>
      <c r="N7398" s="63">
        <v>11060</v>
      </c>
      <c r="O7398" s="63">
        <v>0.1130564</v>
      </c>
      <c r="P7398" s="63">
        <v>8</v>
      </c>
      <c r="Q7398" s="63">
        <v>1.2781749580960001E-2</v>
      </c>
    </row>
    <row r="7399" spans="1:17">
      <c r="A7399" s="63" t="s">
        <v>80</v>
      </c>
      <c r="B7399" s="63" t="s">
        <v>44</v>
      </c>
      <c r="C7399" s="63" t="s">
        <v>53</v>
      </c>
      <c r="D7399" s="63">
        <v>6</v>
      </c>
      <c r="E7399" s="63">
        <v>1.0476829999999999</v>
      </c>
      <c r="F7399" s="63">
        <v>0.77064140000000003</v>
      </c>
      <c r="G7399" s="63">
        <v>-0.27704210000000001</v>
      </c>
      <c r="H7399" s="63">
        <v>62.193300000000001</v>
      </c>
      <c r="I7399" s="63">
        <v>-0.42192970000000002</v>
      </c>
      <c r="J7399" s="63">
        <v>-0.33632889999999999</v>
      </c>
      <c r="K7399" s="63">
        <v>-0.27704210000000001</v>
      </c>
      <c r="L7399" s="63">
        <v>-0.21775530000000001</v>
      </c>
      <c r="M7399" s="63">
        <v>-0.13215450000000001</v>
      </c>
      <c r="N7399" s="63">
        <v>11060</v>
      </c>
      <c r="O7399" s="63">
        <v>0.1130564</v>
      </c>
      <c r="P7399" s="63">
        <v>8</v>
      </c>
      <c r="Q7399" s="63">
        <v>1.2781749580960001E-2</v>
      </c>
    </row>
    <row r="7400" spans="1:17">
      <c r="A7400" s="63" t="s">
        <v>80</v>
      </c>
      <c r="B7400" s="63" t="s">
        <v>44</v>
      </c>
      <c r="C7400" s="63" t="s">
        <v>53</v>
      </c>
      <c r="D7400" s="63">
        <v>7</v>
      </c>
      <c r="E7400" s="63">
        <v>1.2383249999999999</v>
      </c>
      <c r="F7400" s="63">
        <v>0.96640159999999997</v>
      </c>
      <c r="G7400" s="63">
        <v>-0.27192319999999998</v>
      </c>
      <c r="H7400" s="63">
        <v>61.438600000000001</v>
      </c>
      <c r="I7400" s="63">
        <v>-0.41681079999999998</v>
      </c>
      <c r="J7400" s="63">
        <v>-0.33121</v>
      </c>
      <c r="K7400" s="63">
        <v>-0.27192319999999998</v>
      </c>
      <c r="L7400" s="63">
        <v>-0.2126364</v>
      </c>
      <c r="M7400" s="63">
        <v>-0.1270356</v>
      </c>
      <c r="N7400" s="63">
        <v>11060</v>
      </c>
      <c r="O7400" s="63">
        <v>0.1130564</v>
      </c>
      <c r="P7400" s="63">
        <v>8</v>
      </c>
      <c r="Q7400" s="63">
        <v>1.2781749580960001E-2</v>
      </c>
    </row>
    <row r="7401" spans="1:17">
      <c r="A7401" s="63" t="s">
        <v>80</v>
      </c>
      <c r="B7401" s="63" t="s">
        <v>44</v>
      </c>
      <c r="C7401" s="63" t="s">
        <v>53</v>
      </c>
      <c r="D7401" s="63">
        <v>8</v>
      </c>
      <c r="E7401" s="63">
        <v>1.3638589999999999</v>
      </c>
      <c r="F7401" s="63">
        <v>1.1351929999999999</v>
      </c>
      <c r="G7401" s="63">
        <v>-0.22866520000000001</v>
      </c>
      <c r="H7401" s="63">
        <v>63.776400000000002</v>
      </c>
      <c r="I7401" s="63">
        <v>-0.37355280000000002</v>
      </c>
      <c r="J7401" s="63">
        <v>-0.28795209999999999</v>
      </c>
      <c r="K7401" s="63">
        <v>-0.22866520000000001</v>
      </c>
      <c r="L7401" s="63">
        <v>-0.16937840000000001</v>
      </c>
      <c r="M7401" s="63">
        <v>-8.3777599999999994E-2</v>
      </c>
      <c r="N7401" s="63">
        <v>11060</v>
      </c>
      <c r="O7401" s="63">
        <v>0.1130564</v>
      </c>
      <c r="P7401" s="63">
        <v>8</v>
      </c>
      <c r="Q7401" s="63">
        <v>1.2781749580960001E-2</v>
      </c>
    </row>
    <row r="7402" spans="1:17">
      <c r="A7402" s="63" t="s">
        <v>80</v>
      </c>
      <c r="B7402" s="63" t="s">
        <v>44</v>
      </c>
      <c r="C7402" s="63" t="s">
        <v>53</v>
      </c>
      <c r="D7402" s="63">
        <v>9</v>
      </c>
      <c r="E7402" s="63">
        <v>1.2771680000000001</v>
      </c>
      <c r="F7402" s="63">
        <v>1.177332</v>
      </c>
      <c r="G7402" s="63">
        <v>-9.9835999999999994E-2</v>
      </c>
      <c r="H7402" s="63">
        <v>70.151799999999994</v>
      </c>
      <c r="I7402" s="63">
        <v>-0.24472360000000001</v>
      </c>
      <c r="J7402" s="63">
        <v>-0.15912280000000001</v>
      </c>
      <c r="K7402" s="63">
        <v>-9.9835999999999994E-2</v>
      </c>
      <c r="L7402" s="63">
        <v>-4.0549200000000001E-2</v>
      </c>
      <c r="M7402" s="63">
        <v>4.5051599999999997E-2</v>
      </c>
      <c r="N7402" s="63">
        <v>11060</v>
      </c>
      <c r="O7402" s="63">
        <v>0.1130564</v>
      </c>
      <c r="P7402" s="63">
        <v>8</v>
      </c>
      <c r="Q7402" s="63">
        <v>1.2781749580960001E-2</v>
      </c>
    </row>
    <row r="7403" spans="1:17">
      <c r="A7403" s="63" t="s">
        <v>80</v>
      </c>
      <c r="B7403" s="63" t="s">
        <v>44</v>
      </c>
      <c r="C7403" s="63" t="s">
        <v>53</v>
      </c>
      <c r="D7403" s="63">
        <v>10</v>
      </c>
      <c r="E7403" s="63">
        <v>1.2474270000000001</v>
      </c>
      <c r="F7403" s="63">
        <v>1.1526730000000001</v>
      </c>
      <c r="G7403" s="63">
        <v>-9.4754000000000005E-2</v>
      </c>
      <c r="H7403" s="63">
        <v>74.542299999999997</v>
      </c>
      <c r="I7403" s="63">
        <v>-0.23964160000000001</v>
      </c>
      <c r="J7403" s="63">
        <v>-0.15404080000000001</v>
      </c>
      <c r="K7403" s="63">
        <v>-9.4754000000000005E-2</v>
      </c>
      <c r="L7403" s="63">
        <v>-3.5467199999999997E-2</v>
      </c>
      <c r="M7403" s="63">
        <v>5.01336E-2</v>
      </c>
      <c r="N7403" s="63">
        <v>11060</v>
      </c>
      <c r="O7403" s="63">
        <v>0.1130564</v>
      </c>
      <c r="P7403" s="63">
        <v>8</v>
      </c>
      <c r="Q7403" s="63">
        <v>1.2781749580960001E-2</v>
      </c>
    </row>
    <row r="7404" spans="1:17">
      <c r="A7404" s="63" t="s">
        <v>80</v>
      </c>
      <c r="B7404" s="63" t="s">
        <v>44</v>
      </c>
      <c r="C7404" s="63" t="s">
        <v>53</v>
      </c>
      <c r="D7404" s="63">
        <v>11</v>
      </c>
      <c r="E7404" s="63">
        <v>1.1143559999999999</v>
      </c>
      <c r="F7404" s="63">
        <v>1.1840090000000001</v>
      </c>
      <c r="G7404" s="63">
        <v>6.9652599999999995E-2</v>
      </c>
      <c r="H7404" s="63">
        <v>80.222200000000001</v>
      </c>
      <c r="I7404" s="63">
        <v>-7.5234999999999996E-2</v>
      </c>
      <c r="J7404" s="63">
        <v>1.03657E-2</v>
      </c>
      <c r="K7404" s="63">
        <v>6.9652599999999995E-2</v>
      </c>
      <c r="L7404" s="63">
        <v>0.12893940000000001</v>
      </c>
      <c r="M7404" s="63">
        <v>0.21454019999999999</v>
      </c>
      <c r="N7404" s="63">
        <v>11060</v>
      </c>
      <c r="O7404" s="63">
        <v>0.1130564</v>
      </c>
      <c r="P7404" s="63">
        <v>8</v>
      </c>
      <c r="Q7404" s="63">
        <v>1.2781749580960001E-2</v>
      </c>
    </row>
    <row r="7405" spans="1:17">
      <c r="A7405" s="63" t="s">
        <v>80</v>
      </c>
      <c r="B7405" s="63" t="s">
        <v>44</v>
      </c>
      <c r="C7405" s="63" t="s">
        <v>53</v>
      </c>
      <c r="D7405" s="63">
        <v>12</v>
      </c>
      <c r="E7405" s="63">
        <v>1.0386420000000001</v>
      </c>
      <c r="F7405" s="63">
        <v>1.284027</v>
      </c>
      <c r="G7405" s="63">
        <v>0.2453843</v>
      </c>
      <c r="H7405" s="63">
        <v>84.086200000000005</v>
      </c>
      <c r="I7405" s="63">
        <v>0.10049669999999999</v>
      </c>
      <c r="J7405" s="63">
        <v>0.1860975</v>
      </c>
      <c r="K7405" s="63">
        <v>0.2453843</v>
      </c>
      <c r="L7405" s="63">
        <v>0.30467119999999998</v>
      </c>
      <c r="M7405" s="63">
        <v>0.3902719</v>
      </c>
      <c r="N7405" s="63">
        <v>11060</v>
      </c>
      <c r="O7405" s="63">
        <v>0.1130564</v>
      </c>
      <c r="P7405" s="63">
        <v>8</v>
      </c>
      <c r="Q7405" s="63">
        <v>1.2781749580960001E-2</v>
      </c>
    </row>
    <row r="7406" spans="1:17">
      <c r="A7406" s="63" t="s">
        <v>80</v>
      </c>
      <c r="B7406" s="63" t="s">
        <v>44</v>
      </c>
      <c r="C7406" s="63" t="s">
        <v>53</v>
      </c>
      <c r="D7406" s="63">
        <v>13</v>
      </c>
      <c r="E7406" s="63">
        <v>0.89298940000000004</v>
      </c>
      <c r="F7406" s="63">
        <v>1.424642</v>
      </c>
      <c r="G7406" s="63">
        <v>0.53165260000000003</v>
      </c>
      <c r="H7406" s="63">
        <v>87.508499999999998</v>
      </c>
      <c r="I7406" s="63">
        <v>0.38676500000000003</v>
      </c>
      <c r="J7406" s="63">
        <v>0.4723657</v>
      </c>
      <c r="K7406" s="63">
        <v>0.53165260000000003</v>
      </c>
      <c r="L7406" s="63">
        <v>0.5909394</v>
      </c>
      <c r="M7406" s="63">
        <v>0.67654009999999998</v>
      </c>
      <c r="N7406" s="63">
        <v>11060</v>
      </c>
      <c r="O7406" s="63">
        <v>0.1130564</v>
      </c>
      <c r="P7406" s="63">
        <v>8</v>
      </c>
      <c r="Q7406" s="63">
        <v>1.2781749580960001E-2</v>
      </c>
    </row>
    <row r="7407" spans="1:17">
      <c r="A7407" s="63" t="s">
        <v>80</v>
      </c>
      <c r="B7407" s="63" t="s">
        <v>44</v>
      </c>
      <c r="C7407" s="63" t="s">
        <v>53</v>
      </c>
      <c r="D7407" s="63">
        <v>14</v>
      </c>
      <c r="E7407" s="63">
        <v>0.9146377</v>
      </c>
      <c r="F7407" s="63">
        <v>1.6859980000000001</v>
      </c>
      <c r="G7407" s="63">
        <v>0.77136000000000005</v>
      </c>
      <c r="H7407" s="63">
        <v>91.871499999999997</v>
      </c>
      <c r="I7407" s="63">
        <v>0.62647240000000004</v>
      </c>
      <c r="J7407" s="63">
        <v>0.71207310000000001</v>
      </c>
      <c r="K7407" s="63">
        <v>0.77136000000000005</v>
      </c>
      <c r="L7407" s="63">
        <v>0.83064680000000002</v>
      </c>
      <c r="M7407" s="63">
        <v>0.91624749999999999</v>
      </c>
      <c r="N7407" s="63">
        <v>11060</v>
      </c>
      <c r="O7407" s="63">
        <v>0.1130564</v>
      </c>
      <c r="P7407" s="63">
        <v>8</v>
      </c>
      <c r="Q7407" s="63">
        <v>1.2781749580960001E-2</v>
      </c>
    </row>
    <row r="7408" spans="1:17">
      <c r="A7408" s="63" t="s">
        <v>80</v>
      </c>
      <c r="B7408" s="63" t="s">
        <v>44</v>
      </c>
      <c r="C7408" s="63" t="s">
        <v>53</v>
      </c>
      <c r="D7408" s="63">
        <v>15</v>
      </c>
      <c r="E7408" s="63">
        <v>1.0147870000000001</v>
      </c>
      <c r="F7408" s="63">
        <v>1.867764</v>
      </c>
      <c r="G7408" s="63">
        <v>0.85297699999999999</v>
      </c>
      <c r="H7408" s="63">
        <v>93.593599999999995</v>
      </c>
      <c r="I7408" s="63">
        <v>0.70808950000000004</v>
      </c>
      <c r="J7408" s="63">
        <v>0.79369020000000001</v>
      </c>
      <c r="K7408" s="63">
        <v>0.85297699999999999</v>
      </c>
      <c r="L7408" s="63">
        <v>0.91226390000000002</v>
      </c>
      <c r="M7408" s="63">
        <v>0.99786459999999999</v>
      </c>
      <c r="N7408" s="63">
        <v>11060</v>
      </c>
      <c r="O7408" s="63">
        <v>0.1130564</v>
      </c>
      <c r="P7408" s="63">
        <v>8</v>
      </c>
      <c r="Q7408" s="63">
        <v>1.2781749580960001E-2</v>
      </c>
    </row>
    <row r="7409" spans="1:17">
      <c r="A7409" s="63" t="s">
        <v>80</v>
      </c>
      <c r="B7409" s="63" t="s">
        <v>44</v>
      </c>
      <c r="C7409" s="63" t="s">
        <v>53</v>
      </c>
      <c r="D7409" s="63">
        <v>16</v>
      </c>
      <c r="E7409" s="63">
        <v>1.1857200000000001</v>
      </c>
      <c r="F7409" s="63">
        <v>1.92858</v>
      </c>
      <c r="G7409" s="63">
        <v>0.74286010000000002</v>
      </c>
      <c r="H7409" s="63">
        <v>92.328500000000005</v>
      </c>
      <c r="I7409" s="63">
        <v>0.59797250000000002</v>
      </c>
      <c r="J7409" s="63">
        <v>0.68357319999999999</v>
      </c>
      <c r="K7409" s="63">
        <v>0.74286010000000002</v>
      </c>
      <c r="L7409" s="63">
        <v>0.8021469</v>
      </c>
      <c r="M7409" s="63">
        <v>0.88774759999999997</v>
      </c>
      <c r="N7409" s="63">
        <v>11060</v>
      </c>
      <c r="O7409" s="63">
        <v>0.1130564</v>
      </c>
      <c r="P7409" s="63">
        <v>8</v>
      </c>
      <c r="Q7409" s="63">
        <v>1.2781749580960001E-2</v>
      </c>
    </row>
    <row r="7410" spans="1:17">
      <c r="A7410" s="63" t="s">
        <v>80</v>
      </c>
      <c r="B7410" s="63" t="s">
        <v>44</v>
      </c>
      <c r="C7410" s="63" t="s">
        <v>53</v>
      </c>
      <c r="D7410" s="63">
        <v>17</v>
      </c>
      <c r="E7410" s="63">
        <v>1.357121</v>
      </c>
      <c r="F7410" s="63">
        <v>2.074525</v>
      </c>
      <c r="G7410" s="63">
        <v>0.71740400000000004</v>
      </c>
      <c r="H7410" s="63">
        <v>92.5929</v>
      </c>
      <c r="I7410" s="63">
        <v>0.57251640000000004</v>
      </c>
      <c r="J7410" s="63">
        <v>0.65811719999999996</v>
      </c>
      <c r="K7410" s="63">
        <v>0.71740400000000004</v>
      </c>
      <c r="L7410" s="63">
        <v>0.77669080000000001</v>
      </c>
      <c r="M7410" s="63">
        <v>0.86229160000000005</v>
      </c>
      <c r="N7410" s="63">
        <v>11060</v>
      </c>
      <c r="O7410" s="63">
        <v>0.1130564</v>
      </c>
      <c r="P7410" s="63">
        <v>8</v>
      </c>
      <c r="Q7410" s="63">
        <v>1.2781749580960001E-2</v>
      </c>
    </row>
    <row r="7411" spans="1:17">
      <c r="A7411" s="63" t="s">
        <v>80</v>
      </c>
      <c r="B7411" s="63" t="s">
        <v>44</v>
      </c>
      <c r="C7411" s="63" t="s">
        <v>53</v>
      </c>
      <c r="D7411" s="63">
        <v>18</v>
      </c>
      <c r="E7411" s="63">
        <v>1.5238119999999999</v>
      </c>
      <c r="F7411" s="63">
        <v>2.1676000000000002</v>
      </c>
      <c r="G7411" s="63">
        <v>0.64378760000000002</v>
      </c>
      <c r="H7411" s="63">
        <v>91.789299999999997</v>
      </c>
      <c r="I7411" s="63">
        <v>0.49890000000000001</v>
      </c>
      <c r="J7411" s="63">
        <v>0.58450080000000004</v>
      </c>
      <c r="K7411" s="63">
        <v>0.64378760000000002</v>
      </c>
      <c r="L7411" s="63">
        <v>0.70307450000000005</v>
      </c>
      <c r="M7411" s="63">
        <v>0.78867520000000002</v>
      </c>
      <c r="N7411" s="63">
        <v>11060</v>
      </c>
      <c r="O7411" s="63">
        <v>0.1130564</v>
      </c>
      <c r="P7411" s="63">
        <v>8</v>
      </c>
      <c r="Q7411" s="63">
        <v>1.2781749580960001E-2</v>
      </c>
    </row>
    <row r="7412" spans="1:17">
      <c r="A7412" s="63" t="s">
        <v>80</v>
      </c>
      <c r="B7412" s="63" t="s">
        <v>44</v>
      </c>
      <c r="C7412" s="63" t="s">
        <v>53</v>
      </c>
      <c r="D7412" s="63">
        <v>19</v>
      </c>
      <c r="E7412" s="63">
        <v>1.819113</v>
      </c>
      <c r="F7412" s="63">
        <v>2.055739</v>
      </c>
      <c r="G7412" s="63">
        <v>0.23662559999999999</v>
      </c>
      <c r="H7412" s="63">
        <v>88.374799999999993</v>
      </c>
      <c r="I7412" s="63">
        <v>9.1738E-2</v>
      </c>
      <c r="J7412" s="63">
        <v>0.17733869999999999</v>
      </c>
      <c r="K7412" s="63">
        <v>0.23662559999999999</v>
      </c>
      <c r="L7412" s="63">
        <v>0.29591240000000002</v>
      </c>
      <c r="M7412" s="63">
        <v>0.38151309999999999</v>
      </c>
      <c r="N7412" s="63">
        <v>11060</v>
      </c>
      <c r="O7412" s="63">
        <v>0.1130564</v>
      </c>
      <c r="P7412" s="63">
        <v>8</v>
      </c>
      <c r="Q7412" s="63">
        <v>1.2781749580960001E-2</v>
      </c>
    </row>
    <row r="7413" spans="1:17">
      <c r="A7413" s="63" t="s">
        <v>80</v>
      </c>
      <c r="B7413" s="63" t="s">
        <v>44</v>
      </c>
      <c r="C7413" s="63" t="s">
        <v>53</v>
      </c>
      <c r="D7413" s="63">
        <v>20</v>
      </c>
      <c r="E7413" s="63">
        <v>1.927834</v>
      </c>
      <c r="F7413" s="63">
        <v>1.919257</v>
      </c>
      <c r="G7413" s="63">
        <v>-8.5771000000000007E-3</v>
      </c>
      <c r="H7413" s="63">
        <v>83.870999999999995</v>
      </c>
      <c r="I7413" s="63">
        <v>-0.15346470000000001</v>
      </c>
      <c r="J7413" s="63">
        <v>-6.7863900000000005E-2</v>
      </c>
      <c r="K7413" s="63">
        <v>-8.5771000000000007E-3</v>
      </c>
      <c r="L7413" s="63">
        <v>5.0709700000000003E-2</v>
      </c>
      <c r="M7413" s="63">
        <v>0.1363105</v>
      </c>
      <c r="N7413" s="63">
        <v>11060</v>
      </c>
      <c r="O7413" s="63">
        <v>0.1130564</v>
      </c>
      <c r="P7413" s="63">
        <v>8</v>
      </c>
      <c r="Q7413" s="63">
        <v>1.2781749580960001E-2</v>
      </c>
    </row>
    <row r="7414" spans="1:17">
      <c r="A7414" s="63" t="s">
        <v>80</v>
      </c>
      <c r="B7414" s="63" t="s">
        <v>44</v>
      </c>
      <c r="C7414" s="63" t="s">
        <v>53</v>
      </c>
      <c r="D7414" s="63">
        <v>21</v>
      </c>
      <c r="E7414" s="63">
        <v>1.9368639999999999</v>
      </c>
      <c r="F7414" s="63">
        <v>1.767709</v>
      </c>
      <c r="G7414" s="63">
        <v>-0.16915540000000001</v>
      </c>
      <c r="H7414" s="63">
        <v>77.280900000000003</v>
      </c>
      <c r="I7414" s="63">
        <v>-0.31404300000000002</v>
      </c>
      <c r="J7414" s="63">
        <v>-0.22844220000000001</v>
      </c>
      <c r="K7414" s="63">
        <v>-0.16915540000000001</v>
      </c>
      <c r="L7414" s="63">
        <v>-0.10986849999999999</v>
      </c>
      <c r="M7414" s="63">
        <v>-2.4267799999999999E-2</v>
      </c>
      <c r="N7414" s="63">
        <v>11060</v>
      </c>
      <c r="O7414" s="63">
        <v>0.1130564</v>
      </c>
      <c r="P7414" s="63">
        <v>8</v>
      </c>
      <c r="Q7414" s="63">
        <v>1.2781749580960001E-2</v>
      </c>
    </row>
    <row r="7415" spans="1:17">
      <c r="A7415" s="63" t="s">
        <v>80</v>
      </c>
      <c r="B7415" s="63" t="s">
        <v>44</v>
      </c>
      <c r="C7415" s="63" t="s">
        <v>53</v>
      </c>
      <c r="D7415" s="63">
        <v>22</v>
      </c>
      <c r="E7415" s="63">
        <v>1.82901</v>
      </c>
      <c r="F7415" s="63">
        <v>1.5858129999999999</v>
      </c>
      <c r="G7415" s="63">
        <v>-0.2431972</v>
      </c>
      <c r="H7415" s="63">
        <v>72.421099999999996</v>
      </c>
      <c r="I7415" s="63">
        <v>-0.38808480000000001</v>
      </c>
      <c r="J7415" s="63">
        <v>-0.30248399999999998</v>
      </c>
      <c r="K7415" s="63">
        <v>-0.2431972</v>
      </c>
      <c r="L7415" s="63">
        <v>-0.1839104</v>
      </c>
      <c r="M7415" s="63">
        <v>-9.8309599999999997E-2</v>
      </c>
      <c r="N7415" s="63">
        <v>11060</v>
      </c>
      <c r="O7415" s="63">
        <v>0.1130564</v>
      </c>
      <c r="P7415" s="63">
        <v>8</v>
      </c>
      <c r="Q7415" s="63">
        <v>1.2781749580960001E-2</v>
      </c>
    </row>
    <row r="7416" spans="1:17">
      <c r="A7416" s="63" t="s">
        <v>80</v>
      </c>
      <c r="B7416" s="63" t="s">
        <v>44</v>
      </c>
      <c r="C7416" s="63" t="s">
        <v>53</v>
      </c>
      <c r="D7416" s="63">
        <v>23</v>
      </c>
      <c r="E7416" s="63">
        <v>1.547196</v>
      </c>
      <c r="F7416" s="63">
        <v>1.2969580000000001</v>
      </c>
      <c r="G7416" s="63">
        <v>-0.25023820000000002</v>
      </c>
      <c r="H7416" s="63">
        <v>67.936999999999998</v>
      </c>
      <c r="I7416" s="63">
        <v>-0.39512580000000003</v>
      </c>
      <c r="J7416" s="63">
        <v>-0.30952499999999999</v>
      </c>
      <c r="K7416" s="63">
        <v>-0.25023820000000002</v>
      </c>
      <c r="L7416" s="63">
        <v>-0.19095129999999999</v>
      </c>
      <c r="M7416" s="63">
        <v>-0.1053506</v>
      </c>
      <c r="N7416" s="63">
        <v>11060</v>
      </c>
      <c r="O7416" s="63">
        <v>0.1130564</v>
      </c>
      <c r="P7416" s="63">
        <v>8</v>
      </c>
      <c r="Q7416" s="63">
        <v>1.2781749580960001E-2</v>
      </c>
    </row>
    <row r="7417" spans="1:17">
      <c r="A7417" s="63" t="s">
        <v>80</v>
      </c>
      <c r="B7417" s="63" t="s">
        <v>44</v>
      </c>
      <c r="C7417" s="63" t="s">
        <v>53</v>
      </c>
      <c r="D7417" s="63">
        <v>24</v>
      </c>
      <c r="E7417" s="63">
        <v>1.2417009999999999</v>
      </c>
      <c r="F7417" s="63">
        <v>1.020097</v>
      </c>
      <c r="G7417" s="63">
        <v>-0.2216041</v>
      </c>
      <c r="H7417" s="63">
        <v>66.009100000000004</v>
      </c>
      <c r="I7417" s="63">
        <v>-0.36649169999999998</v>
      </c>
      <c r="J7417" s="63">
        <v>-0.2808909</v>
      </c>
      <c r="K7417" s="63">
        <v>-0.2216041</v>
      </c>
      <c r="L7417" s="63">
        <v>-0.1623173</v>
      </c>
      <c r="M7417" s="63">
        <v>-7.6716500000000007E-2</v>
      </c>
      <c r="N7417" s="63">
        <v>11060</v>
      </c>
      <c r="O7417" s="63">
        <v>0.1130564</v>
      </c>
      <c r="P7417" s="63">
        <v>8</v>
      </c>
      <c r="Q7417" s="63">
        <v>1.2781749580960001E-2</v>
      </c>
    </row>
    <row r="7418" spans="1:17">
      <c r="A7418" s="63" t="s">
        <v>80</v>
      </c>
      <c r="B7418" s="63" t="s">
        <v>44</v>
      </c>
      <c r="C7418" s="63" t="s">
        <v>54</v>
      </c>
      <c r="D7418" s="63">
        <v>1</v>
      </c>
      <c r="E7418" s="63">
        <v>0.97617080000000001</v>
      </c>
      <c r="F7418" s="63">
        <v>0.73360060000000005</v>
      </c>
      <c r="G7418" s="63">
        <v>-0.24257020000000001</v>
      </c>
      <c r="H7418" s="63">
        <v>64.748400000000004</v>
      </c>
      <c r="I7418" s="63">
        <v>-0.38745780000000002</v>
      </c>
      <c r="J7418" s="63">
        <v>-0.30185709999999999</v>
      </c>
      <c r="K7418" s="63">
        <v>-0.24257020000000001</v>
      </c>
      <c r="L7418" s="63">
        <v>-0.18328340000000001</v>
      </c>
      <c r="M7418" s="63">
        <v>-9.7682599999999994E-2</v>
      </c>
      <c r="N7418" s="63">
        <v>11060</v>
      </c>
      <c r="O7418" s="63">
        <v>0.1130564</v>
      </c>
      <c r="P7418" s="63">
        <v>9</v>
      </c>
      <c r="Q7418" s="63">
        <v>1.2781749580960001E-2</v>
      </c>
    </row>
    <row r="7419" spans="1:17">
      <c r="A7419" s="63" t="s">
        <v>80</v>
      </c>
      <c r="B7419" s="63" t="s">
        <v>44</v>
      </c>
      <c r="C7419" s="63" t="s">
        <v>54</v>
      </c>
      <c r="D7419" s="63">
        <v>2</v>
      </c>
      <c r="E7419" s="63">
        <v>0.88648079999999996</v>
      </c>
      <c r="F7419" s="63">
        <v>0.646235</v>
      </c>
      <c r="G7419" s="63">
        <v>-0.24024580000000001</v>
      </c>
      <c r="H7419" s="63">
        <v>63.323099999999997</v>
      </c>
      <c r="I7419" s="63">
        <v>-0.38513340000000001</v>
      </c>
      <c r="J7419" s="63">
        <v>-0.29953269999999999</v>
      </c>
      <c r="K7419" s="63">
        <v>-0.24024580000000001</v>
      </c>
      <c r="L7419" s="63">
        <v>-0.18095900000000001</v>
      </c>
      <c r="M7419" s="63">
        <v>-9.5358200000000004E-2</v>
      </c>
      <c r="N7419" s="63">
        <v>11060</v>
      </c>
      <c r="O7419" s="63">
        <v>0.1130564</v>
      </c>
      <c r="P7419" s="63">
        <v>9</v>
      </c>
      <c r="Q7419" s="63">
        <v>1.2781749580960001E-2</v>
      </c>
    </row>
    <row r="7420" spans="1:17">
      <c r="A7420" s="63" t="s">
        <v>80</v>
      </c>
      <c r="B7420" s="63" t="s">
        <v>44</v>
      </c>
      <c r="C7420" s="63" t="s">
        <v>54</v>
      </c>
      <c r="D7420" s="63">
        <v>3</v>
      </c>
      <c r="E7420" s="63">
        <v>0.85612469999999996</v>
      </c>
      <c r="F7420" s="63">
        <v>0.61804110000000001</v>
      </c>
      <c r="G7420" s="63">
        <v>-0.23808360000000001</v>
      </c>
      <c r="H7420" s="63">
        <v>61.462699999999998</v>
      </c>
      <c r="I7420" s="63">
        <v>-0.38297120000000001</v>
      </c>
      <c r="J7420" s="63">
        <v>-0.29737039999999998</v>
      </c>
      <c r="K7420" s="63">
        <v>-0.23808360000000001</v>
      </c>
      <c r="L7420" s="63">
        <v>-0.17879680000000001</v>
      </c>
      <c r="M7420" s="63">
        <v>-9.3196000000000001E-2</v>
      </c>
      <c r="N7420" s="63">
        <v>11060</v>
      </c>
      <c r="O7420" s="63">
        <v>0.1130564</v>
      </c>
      <c r="P7420" s="63">
        <v>9</v>
      </c>
      <c r="Q7420" s="63">
        <v>1.2781749580960001E-2</v>
      </c>
    </row>
    <row r="7421" spans="1:17">
      <c r="A7421" s="63" t="s">
        <v>80</v>
      </c>
      <c r="B7421" s="63" t="s">
        <v>44</v>
      </c>
      <c r="C7421" s="63" t="s">
        <v>54</v>
      </c>
      <c r="D7421" s="63">
        <v>4</v>
      </c>
      <c r="E7421" s="63">
        <v>0.84121219999999997</v>
      </c>
      <c r="F7421" s="63">
        <v>0.62720540000000002</v>
      </c>
      <c r="G7421" s="63">
        <v>-0.2140068</v>
      </c>
      <c r="H7421" s="63">
        <v>60.289499999999997</v>
      </c>
      <c r="I7421" s="63">
        <v>-0.3588944</v>
      </c>
      <c r="J7421" s="63">
        <v>-0.27329360000000003</v>
      </c>
      <c r="K7421" s="63">
        <v>-0.2140068</v>
      </c>
      <c r="L7421" s="63">
        <v>-0.15471989999999999</v>
      </c>
      <c r="M7421" s="63">
        <v>-6.9119200000000006E-2</v>
      </c>
      <c r="N7421" s="63">
        <v>11060</v>
      </c>
      <c r="O7421" s="63">
        <v>0.1130564</v>
      </c>
      <c r="P7421" s="63">
        <v>9</v>
      </c>
      <c r="Q7421" s="63">
        <v>1.2781749580960001E-2</v>
      </c>
    </row>
    <row r="7422" spans="1:17">
      <c r="A7422" s="63" t="s">
        <v>80</v>
      </c>
      <c r="B7422" s="63" t="s">
        <v>44</v>
      </c>
      <c r="C7422" s="63" t="s">
        <v>54</v>
      </c>
      <c r="D7422" s="63">
        <v>5</v>
      </c>
      <c r="E7422" s="63">
        <v>0.84896780000000005</v>
      </c>
      <c r="F7422" s="63">
        <v>0.63387079999999996</v>
      </c>
      <c r="G7422" s="63">
        <v>-0.21509700000000001</v>
      </c>
      <c r="H7422" s="63">
        <v>59.4375</v>
      </c>
      <c r="I7422" s="63">
        <v>-0.35998449999999999</v>
      </c>
      <c r="J7422" s="63">
        <v>-0.27438380000000001</v>
      </c>
      <c r="K7422" s="63">
        <v>-0.21509700000000001</v>
      </c>
      <c r="L7422" s="63">
        <v>-0.15581010000000001</v>
      </c>
      <c r="M7422" s="63">
        <v>-7.0209400000000005E-2</v>
      </c>
      <c r="N7422" s="63">
        <v>11060</v>
      </c>
      <c r="O7422" s="63">
        <v>0.1130564</v>
      </c>
      <c r="P7422" s="63">
        <v>9</v>
      </c>
      <c r="Q7422" s="63">
        <v>1.2781749580960001E-2</v>
      </c>
    </row>
    <row r="7423" spans="1:17">
      <c r="A7423" s="63" t="s">
        <v>80</v>
      </c>
      <c r="B7423" s="63" t="s">
        <v>44</v>
      </c>
      <c r="C7423" s="63" t="s">
        <v>54</v>
      </c>
      <c r="D7423" s="63">
        <v>6</v>
      </c>
      <c r="E7423" s="63">
        <v>0.93907209999999997</v>
      </c>
      <c r="F7423" s="63">
        <v>0.67213339999999999</v>
      </c>
      <c r="G7423" s="63">
        <v>-0.26693869999999997</v>
      </c>
      <c r="H7423" s="63">
        <v>58.860999999999997</v>
      </c>
      <c r="I7423" s="63">
        <v>-0.41182629999999998</v>
      </c>
      <c r="J7423" s="63">
        <v>-0.3262256</v>
      </c>
      <c r="K7423" s="63">
        <v>-0.26693869999999997</v>
      </c>
      <c r="L7423" s="63">
        <v>-0.2076519</v>
      </c>
      <c r="M7423" s="63">
        <v>-0.1220511</v>
      </c>
      <c r="N7423" s="63">
        <v>11060</v>
      </c>
      <c r="O7423" s="63">
        <v>0.1130564</v>
      </c>
      <c r="P7423" s="63">
        <v>9</v>
      </c>
      <c r="Q7423" s="63">
        <v>1.2781749580960001E-2</v>
      </c>
    </row>
    <row r="7424" spans="1:17">
      <c r="A7424" s="63" t="s">
        <v>80</v>
      </c>
      <c r="B7424" s="63" t="s">
        <v>44</v>
      </c>
      <c r="C7424" s="63" t="s">
        <v>54</v>
      </c>
      <c r="D7424" s="63">
        <v>7</v>
      </c>
      <c r="E7424" s="63">
        <v>1.1332930000000001</v>
      </c>
      <c r="F7424" s="63">
        <v>0.86069180000000001</v>
      </c>
      <c r="G7424" s="63">
        <v>-0.27260079999999998</v>
      </c>
      <c r="H7424" s="63">
        <v>58.135100000000001</v>
      </c>
      <c r="I7424" s="63">
        <v>-0.41748839999999998</v>
      </c>
      <c r="J7424" s="63">
        <v>-0.33188770000000001</v>
      </c>
      <c r="K7424" s="63">
        <v>-0.27260079999999998</v>
      </c>
      <c r="L7424" s="63">
        <v>-0.213314</v>
      </c>
      <c r="M7424" s="63">
        <v>-0.1277132</v>
      </c>
      <c r="N7424" s="63">
        <v>11060</v>
      </c>
      <c r="O7424" s="63">
        <v>0.1130564</v>
      </c>
      <c r="P7424" s="63">
        <v>9</v>
      </c>
      <c r="Q7424" s="63">
        <v>1.2781749580960001E-2</v>
      </c>
    </row>
    <row r="7425" spans="1:17">
      <c r="A7425" s="63" t="s">
        <v>80</v>
      </c>
      <c r="B7425" s="63" t="s">
        <v>44</v>
      </c>
      <c r="C7425" s="63" t="s">
        <v>54</v>
      </c>
      <c r="D7425" s="63">
        <v>8</v>
      </c>
      <c r="E7425" s="63">
        <v>1.269506</v>
      </c>
      <c r="F7425" s="63">
        <v>1.0420579999999999</v>
      </c>
      <c r="G7425" s="63">
        <v>-0.22744800000000001</v>
      </c>
      <c r="H7425" s="63">
        <v>58.591000000000001</v>
      </c>
      <c r="I7425" s="63">
        <v>-0.37233559999999999</v>
      </c>
      <c r="J7425" s="63">
        <v>-0.28673480000000001</v>
      </c>
      <c r="K7425" s="63">
        <v>-0.22744800000000001</v>
      </c>
      <c r="L7425" s="63">
        <v>-0.16816120000000001</v>
      </c>
      <c r="M7425" s="63">
        <v>-8.2560400000000006E-2</v>
      </c>
      <c r="N7425" s="63">
        <v>11060</v>
      </c>
      <c r="O7425" s="63">
        <v>0.1130564</v>
      </c>
      <c r="P7425" s="63">
        <v>9</v>
      </c>
      <c r="Q7425" s="63">
        <v>1.2781749580960001E-2</v>
      </c>
    </row>
    <row r="7426" spans="1:17">
      <c r="A7426" s="63" t="s">
        <v>80</v>
      </c>
      <c r="B7426" s="63" t="s">
        <v>44</v>
      </c>
      <c r="C7426" s="63" t="s">
        <v>54</v>
      </c>
      <c r="D7426" s="63">
        <v>9</v>
      </c>
      <c r="E7426" s="63">
        <v>1.243525</v>
      </c>
      <c r="F7426" s="63">
        <v>1.1342490000000001</v>
      </c>
      <c r="G7426" s="63">
        <v>-0.1092761</v>
      </c>
      <c r="H7426" s="63">
        <v>66.871200000000002</v>
      </c>
      <c r="I7426" s="63">
        <v>-0.25416369999999999</v>
      </c>
      <c r="J7426" s="63">
        <v>-0.16856289999999999</v>
      </c>
      <c r="K7426" s="63">
        <v>-0.1092761</v>
      </c>
      <c r="L7426" s="63">
        <v>-4.9989199999999998E-2</v>
      </c>
      <c r="M7426" s="63">
        <v>3.5611499999999997E-2</v>
      </c>
      <c r="N7426" s="63">
        <v>11060</v>
      </c>
      <c r="O7426" s="63">
        <v>0.1130564</v>
      </c>
      <c r="P7426" s="63">
        <v>9</v>
      </c>
      <c r="Q7426" s="63">
        <v>1.2781749580960001E-2</v>
      </c>
    </row>
    <row r="7427" spans="1:17">
      <c r="A7427" s="63" t="s">
        <v>80</v>
      </c>
      <c r="B7427" s="63" t="s">
        <v>44</v>
      </c>
      <c r="C7427" s="63" t="s">
        <v>54</v>
      </c>
      <c r="D7427" s="63">
        <v>10</v>
      </c>
      <c r="E7427" s="63">
        <v>1.2373879999999999</v>
      </c>
      <c r="F7427" s="63">
        <v>1.1374200000000001</v>
      </c>
      <c r="G7427" s="63">
        <v>-9.9967700000000007E-2</v>
      </c>
      <c r="H7427" s="63">
        <v>73.029300000000006</v>
      </c>
      <c r="I7427" s="63">
        <v>-0.2448553</v>
      </c>
      <c r="J7427" s="63">
        <v>-0.1592546</v>
      </c>
      <c r="K7427" s="63">
        <v>-9.9967700000000007E-2</v>
      </c>
      <c r="L7427" s="63">
        <v>-4.0680899999999999E-2</v>
      </c>
      <c r="M7427" s="63">
        <v>4.4919899999999999E-2</v>
      </c>
      <c r="N7427" s="63">
        <v>11060</v>
      </c>
      <c r="O7427" s="63">
        <v>0.1130564</v>
      </c>
      <c r="P7427" s="63">
        <v>9</v>
      </c>
      <c r="Q7427" s="63">
        <v>1.2781749580960001E-2</v>
      </c>
    </row>
    <row r="7428" spans="1:17">
      <c r="A7428" s="63" t="s">
        <v>80</v>
      </c>
      <c r="B7428" s="63" t="s">
        <v>44</v>
      </c>
      <c r="C7428" s="63" t="s">
        <v>54</v>
      </c>
      <c r="D7428" s="63">
        <v>11</v>
      </c>
      <c r="E7428" s="63">
        <v>1.1215850000000001</v>
      </c>
      <c r="F7428" s="63">
        <v>1.187144</v>
      </c>
      <c r="G7428" s="63">
        <v>6.5559099999999995E-2</v>
      </c>
      <c r="H7428" s="63">
        <v>80.318600000000004</v>
      </c>
      <c r="I7428" s="63">
        <v>-7.9328399999999993E-2</v>
      </c>
      <c r="J7428" s="63">
        <v>6.2722999999999998E-3</v>
      </c>
      <c r="K7428" s="63">
        <v>6.5559099999999995E-2</v>
      </c>
      <c r="L7428" s="63">
        <v>0.124846</v>
      </c>
      <c r="M7428" s="63">
        <v>0.21044669999999999</v>
      </c>
      <c r="N7428" s="63">
        <v>11060</v>
      </c>
      <c r="O7428" s="63">
        <v>0.1130564</v>
      </c>
      <c r="P7428" s="63">
        <v>9</v>
      </c>
      <c r="Q7428" s="63">
        <v>1.2781749580960001E-2</v>
      </c>
    </row>
    <row r="7429" spans="1:17">
      <c r="A7429" s="63" t="s">
        <v>80</v>
      </c>
      <c r="B7429" s="63" t="s">
        <v>44</v>
      </c>
      <c r="C7429" s="63" t="s">
        <v>54</v>
      </c>
      <c r="D7429" s="63">
        <v>12</v>
      </c>
      <c r="E7429" s="63">
        <v>1.052959</v>
      </c>
      <c r="F7429" s="63">
        <v>1.309741</v>
      </c>
      <c r="G7429" s="63">
        <v>0.2567816</v>
      </c>
      <c r="H7429" s="63">
        <v>85.582400000000007</v>
      </c>
      <c r="I7429" s="63">
        <v>0.11189399999999999</v>
      </c>
      <c r="J7429" s="63">
        <v>0.1974947</v>
      </c>
      <c r="K7429" s="63">
        <v>0.2567816</v>
      </c>
      <c r="L7429" s="63">
        <v>0.31606840000000003</v>
      </c>
      <c r="M7429" s="63">
        <v>0.4016692</v>
      </c>
      <c r="N7429" s="63">
        <v>11060</v>
      </c>
      <c r="O7429" s="63">
        <v>0.1130564</v>
      </c>
      <c r="P7429" s="63">
        <v>9</v>
      </c>
      <c r="Q7429" s="63">
        <v>1.2781749580960001E-2</v>
      </c>
    </row>
    <row r="7430" spans="1:17">
      <c r="A7430" s="63" t="s">
        <v>80</v>
      </c>
      <c r="B7430" s="63" t="s">
        <v>44</v>
      </c>
      <c r="C7430" s="63" t="s">
        <v>54</v>
      </c>
      <c r="D7430" s="63">
        <v>13</v>
      </c>
      <c r="E7430" s="63">
        <v>0.92291230000000002</v>
      </c>
      <c r="F7430" s="63">
        <v>1.49048</v>
      </c>
      <c r="G7430" s="63">
        <v>0.56756779999999996</v>
      </c>
      <c r="H7430" s="63">
        <v>89.682100000000005</v>
      </c>
      <c r="I7430" s="63">
        <v>0.42268020000000001</v>
      </c>
      <c r="J7430" s="63">
        <v>0.50828090000000004</v>
      </c>
      <c r="K7430" s="63">
        <v>0.56756779999999996</v>
      </c>
      <c r="L7430" s="63">
        <v>0.62685460000000004</v>
      </c>
      <c r="M7430" s="63">
        <v>0.71245530000000001</v>
      </c>
      <c r="N7430" s="63">
        <v>11060</v>
      </c>
      <c r="O7430" s="63">
        <v>0.1130564</v>
      </c>
      <c r="P7430" s="63">
        <v>9</v>
      </c>
      <c r="Q7430" s="63">
        <v>1.2781749580960001E-2</v>
      </c>
    </row>
    <row r="7431" spans="1:17">
      <c r="A7431" s="63" t="s">
        <v>80</v>
      </c>
      <c r="B7431" s="63" t="s">
        <v>44</v>
      </c>
      <c r="C7431" s="63" t="s">
        <v>54</v>
      </c>
      <c r="D7431" s="63">
        <v>14</v>
      </c>
      <c r="E7431" s="63">
        <v>0.98361949999999998</v>
      </c>
      <c r="F7431" s="63">
        <v>1.8058099999999999</v>
      </c>
      <c r="G7431" s="63">
        <v>0.82219030000000004</v>
      </c>
      <c r="H7431" s="63">
        <v>93.897800000000004</v>
      </c>
      <c r="I7431" s="63">
        <v>0.67730279999999998</v>
      </c>
      <c r="J7431" s="63">
        <v>0.76290349999999996</v>
      </c>
      <c r="K7431" s="63">
        <v>0.82219030000000004</v>
      </c>
      <c r="L7431" s="63">
        <v>0.88147719999999996</v>
      </c>
      <c r="M7431" s="63">
        <v>0.96707790000000005</v>
      </c>
      <c r="N7431" s="63">
        <v>11060</v>
      </c>
      <c r="O7431" s="63">
        <v>0.1130564</v>
      </c>
      <c r="P7431" s="63">
        <v>9</v>
      </c>
      <c r="Q7431" s="63">
        <v>1.2781749580960001E-2</v>
      </c>
    </row>
    <row r="7432" spans="1:17">
      <c r="A7432" s="63" t="s">
        <v>80</v>
      </c>
      <c r="B7432" s="63" t="s">
        <v>44</v>
      </c>
      <c r="C7432" s="63" t="s">
        <v>54</v>
      </c>
      <c r="D7432" s="63">
        <v>15</v>
      </c>
      <c r="E7432" s="63">
        <v>1.1176699999999999</v>
      </c>
      <c r="F7432" s="63">
        <v>2.1554980000000001</v>
      </c>
      <c r="G7432" s="63">
        <v>1.037828</v>
      </c>
      <c r="H7432" s="63">
        <v>97.719700000000003</v>
      </c>
      <c r="I7432" s="63">
        <v>0.89293999999999996</v>
      </c>
      <c r="J7432" s="63">
        <v>0.97854079999999999</v>
      </c>
      <c r="K7432" s="63">
        <v>1.037828</v>
      </c>
      <c r="L7432" s="63">
        <v>1.0971139999999999</v>
      </c>
      <c r="M7432" s="63">
        <v>1.182715</v>
      </c>
      <c r="N7432" s="63">
        <v>11060</v>
      </c>
      <c r="O7432" s="63">
        <v>0.1130564</v>
      </c>
      <c r="P7432" s="63">
        <v>9</v>
      </c>
      <c r="Q7432" s="63">
        <v>1.2781749580960001E-2</v>
      </c>
    </row>
    <row r="7433" spans="1:17">
      <c r="A7433" s="63" t="s">
        <v>80</v>
      </c>
      <c r="B7433" s="63" t="s">
        <v>44</v>
      </c>
      <c r="C7433" s="63" t="s">
        <v>54</v>
      </c>
      <c r="D7433" s="63">
        <v>16</v>
      </c>
      <c r="E7433" s="63">
        <v>1.35283</v>
      </c>
      <c r="F7433" s="63">
        <v>2.3864619999999999</v>
      </c>
      <c r="G7433" s="63">
        <v>1.0336320000000001</v>
      </c>
      <c r="H7433" s="63">
        <v>98.293899999999994</v>
      </c>
      <c r="I7433" s="63">
        <v>0.8887446</v>
      </c>
      <c r="J7433" s="63">
        <v>0.97434529999999997</v>
      </c>
      <c r="K7433" s="63">
        <v>1.0336320000000001</v>
      </c>
      <c r="L7433" s="63">
        <v>1.092919</v>
      </c>
      <c r="M7433" s="63">
        <v>1.17852</v>
      </c>
      <c r="N7433" s="63">
        <v>11060</v>
      </c>
      <c r="O7433" s="63">
        <v>0.1130564</v>
      </c>
      <c r="P7433" s="63">
        <v>9</v>
      </c>
      <c r="Q7433" s="63">
        <v>1.2781749580960001E-2</v>
      </c>
    </row>
    <row r="7434" spans="1:17">
      <c r="A7434" s="63" t="s">
        <v>80</v>
      </c>
      <c r="B7434" s="63" t="s">
        <v>44</v>
      </c>
      <c r="C7434" s="63" t="s">
        <v>54</v>
      </c>
      <c r="D7434" s="63">
        <v>17</v>
      </c>
      <c r="E7434" s="63">
        <v>1.5011129999999999</v>
      </c>
      <c r="F7434" s="63">
        <v>2.4147599999999998</v>
      </c>
      <c r="G7434" s="63">
        <v>0.91364710000000005</v>
      </c>
      <c r="H7434" s="63">
        <v>96.311800000000005</v>
      </c>
      <c r="I7434" s="63">
        <v>0.76875950000000004</v>
      </c>
      <c r="J7434" s="63">
        <v>0.85436020000000001</v>
      </c>
      <c r="K7434" s="63">
        <v>0.91364710000000005</v>
      </c>
      <c r="L7434" s="63">
        <v>0.97293390000000002</v>
      </c>
      <c r="M7434" s="63">
        <v>1.058535</v>
      </c>
      <c r="N7434" s="63">
        <v>11060</v>
      </c>
      <c r="O7434" s="63">
        <v>0.1130564</v>
      </c>
      <c r="P7434" s="63">
        <v>9</v>
      </c>
      <c r="Q7434" s="63">
        <v>1.2781749580960001E-2</v>
      </c>
    </row>
    <row r="7435" spans="1:17">
      <c r="A7435" s="63" t="s">
        <v>80</v>
      </c>
      <c r="B7435" s="63" t="s">
        <v>44</v>
      </c>
      <c r="C7435" s="63" t="s">
        <v>54</v>
      </c>
      <c r="D7435" s="63">
        <v>18</v>
      </c>
      <c r="E7435" s="63">
        <v>1.6072029999999999</v>
      </c>
      <c r="F7435" s="63">
        <v>2.2955739999999998</v>
      </c>
      <c r="G7435" s="63">
        <v>0.68837139999999997</v>
      </c>
      <c r="H7435" s="63">
        <v>92.436099999999996</v>
      </c>
      <c r="I7435" s="63">
        <v>0.54348390000000002</v>
      </c>
      <c r="J7435" s="63">
        <v>0.62908459999999999</v>
      </c>
      <c r="K7435" s="63">
        <v>0.68837139999999997</v>
      </c>
      <c r="L7435" s="63">
        <v>0.7476583</v>
      </c>
      <c r="M7435" s="63">
        <v>0.83325899999999997</v>
      </c>
      <c r="N7435" s="63">
        <v>11060</v>
      </c>
      <c r="O7435" s="63">
        <v>0.1130564</v>
      </c>
      <c r="P7435" s="63">
        <v>9</v>
      </c>
      <c r="Q7435" s="63">
        <v>1.2781749580960001E-2</v>
      </c>
    </row>
    <row r="7436" spans="1:17">
      <c r="A7436" s="63" t="s">
        <v>80</v>
      </c>
      <c r="B7436" s="63" t="s">
        <v>44</v>
      </c>
      <c r="C7436" s="63" t="s">
        <v>54</v>
      </c>
      <c r="D7436" s="63">
        <v>19</v>
      </c>
      <c r="E7436" s="63">
        <v>1.80932</v>
      </c>
      <c r="F7436" s="63">
        <v>1.949157</v>
      </c>
      <c r="G7436" s="63">
        <v>0.13983689999999999</v>
      </c>
      <c r="H7436" s="63">
        <v>85.272000000000006</v>
      </c>
      <c r="I7436" s="63">
        <v>-5.0507E-3</v>
      </c>
      <c r="J7436" s="63">
        <v>8.0550099999999999E-2</v>
      </c>
      <c r="K7436" s="63">
        <v>0.13983689999999999</v>
      </c>
      <c r="L7436" s="63">
        <v>0.19912369999999999</v>
      </c>
      <c r="M7436" s="63">
        <v>0.28472449999999999</v>
      </c>
      <c r="N7436" s="63">
        <v>11060</v>
      </c>
      <c r="O7436" s="63">
        <v>0.1130564</v>
      </c>
      <c r="P7436" s="63">
        <v>9</v>
      </c>
      <c r="Q7436" s="63">
        <v>1.2781749580960001E-2</v>
      </c>
    </row>
    <row r="7437" spans="1:17">
      <c r="A7437" s="63" t="s">
        <v>80</v>
      </c>
      <c r="B7437" s="63" t="s">
        <v>44</v>
      </c>
      <c r="C7437" s="63" t="s">
        <v>54</v>
      </c>
      <c r="D7437" s="63">
        <v>20</v>
      </c>
      <c r="E7437" s="63">
        <v>1.8367880000000001</v>
      </c>
      <c r="F7437" s="63">
        <v>1.756189</v>
      </c>
      <c r="G7437" s="63">
        <v>-8.0598799999999998E-2</v>
      </c>
      <c r="H7437" s="63">
        <v>79.14</v>
      </c>
      <c r="I7437" s="63">
        <v>-0.2254864</v>
      </c>
      <c r="J7437" s="63">
        <v>-0.1398857</v>
      </c>
      <c r="K7437" s="63">
        <v>-8.0598799999999998E-2</v>
      </c>
      <c r="L7437" s="63">
        <v>-2.1312000000000001E-2</v>
      </c>
      <c r="M7437" s="63">
        <v>6.4288799999999993E-2</v>
      </c>
      <c r="N7437" s="63">
        <v>11060</v>
      </c>
      <c r="O7437" s="63">
        <v>0.1130564</v>
      </c>
      <c r="P7437" s="63">
        <v>9</v>
      </c>
      <c r="Q7437" s="63">
        <v>1.2781749580960001E-2</v>
      </c>
    </row>
    <row r="7438" spans="1:17">
      <c r="A7438" s="63" t="s">
        <v>80</v>
      </c>
      <c r="B7438" s="63" t="s">
        <v>44</v>
      </c>
      <c r="C7438" s="63" t="s">
        <v>54</v>
      </c>
      <c r="D7438" s="63">
        <v>21</v>
      </c>
      <c r="E7438" s="63">
        <v>1.853262</v>
      </c>
      <c r="F7438" s="63">
        <v>1.6525129999999999</v>
      </c>
      <c r="G7438" s="63">
        <v>-0.2007496</v>
      </c>
      <c r="H7438" s="63">
        <v>74.158799999999999</v>
      </c>
      <c r="I7438" s="63">
        <v>-0.34563719999999998</v>
      </c>
      <c r="J7438" s="63">
        <v>-0.2600365</v>
      </c>
      <c r="K7438" s="63">
        <v>-0.2007496</v>
      </c>
      <c r="L7438" s="63">
        <v>-0.1414628</v>
      </c>
      <c r="M7438" s="63">
        <v>-5.5862000000000002E-2</v>
      </c>
      <c r="N7438" s="63">
        <v>11060</v>
      </c>
      <c r="O7438" s="63">
        <v>0.1130564</v>
      </c>
      <c r="P7438" s="63">
        <v>9</v>
      </c>
      <c r="Q7438" s="63">
        <v>1.2781749580960001E-2</v>
      </c>
    </row>
    <row r="7439" spans="1:17">
      <c r="A7439" s="63" t="s">
        <v>80</v>
      </c>
      <c r="B7439" s="63" t="s">
        <v>44</v>
      </c>
      <c r="C7439" s="63" t="s">
        <v>54</v>
      </c>
      <c r="D7439" s="63">
        <v>22</v>
      </c>
      <c r="E7439" s="63">
        <v>1.7559830000000001</v>
      </c>
      <c r="F7439" s="63">
        <v>1.48261</v>
      </c>
      <c r="G7439" s="63">
        <v>-0.27337359999999999</v>
      </c>
      <c r="H7439" s="63">
        <v>70.837199999999996</v>
      </c>
      <c r="I7439" s="63">
        <v>-0.4182612</v>
      </c>
      <c r="J7439" s="63">
        <v>-0.33266040000000002</v>
      </c>
      <c r="K7439" s="63">
        <v>-0.27337359999999999</v>
      </c>
      <c r="L7439" s="63">
        <v>-0.21408679999999999</v>
      </c>
      <c r="M7439" s="63">
        <v>-0.12848599999999999</v>
      </c>
      <c r="N7439" s="63">
        <v>11060</v>
      </c>
      <c r="O7439" s="63">
        <v>0.1130564</v>
      </c>
      <c r="P7439" s="63">
        <v>9</v>
      </c>
      <c r="Q7439" s="63">
        <v>1.2781749580960001E-2</v>
      </c>
    </row>
    <row r="7440" spans="1:17">
      <c r="A7440" s="63" t="s">
        <v>80</v>
      </c>
      <c r="B7440" s="63" t="s">
        <v>44</v>
      </c>
      <c r="C7440" s="63" t="s">
        <v>54</v>
      </c>
      <c r="D7440" s="63">
        <v>23</v>
      </c>
      <c r="E7440" s="63">
        <v>1.4819180000000001</v>
      </c>
      <c r="F7440" s="63">
        <v>1.212507</v>
      </c>
      <c r="G7440" s="63">
        <v>-0.26941120000000002</v>
      </c>
      <c r="H7440" s="63">
        <v>68.152699999999996</v>
      </c>
      <c r="I7440" s="63">
        <v>-0.41429880000000002</v>
      </c>
      <c r="J7440" s="63">
        <v>-0.32869799999999999</v>
      </c>
      <c r="K7440" s="63">
        <v>-0.26941120000000002</v>
      </c>
      <c r="L7440" s="63">
        <v>-0.21012439999999999</v>
      </c>
      <c r="M7440" s="63">
        <v>-0.1245236</v>
      </c>
      <c r="N7440" s="63">
        <v>11060</v>
      </c>
      <c r="O7440" s="63">
        <v>0.1130564</v>
      </c>
      <c r="P7440" s="63">
        <v>9</v>
      </c>
      <c r="Q7440" s="63">
        <v>1.2781749580960001E-2</v>
      </c>
    </row>
    <row r="7441" spans="1:17">
      <c r="A7441" s="63" t="s">
        <v>80</v>
      </c>
      <c r="B7441" s="63" t="s">
        <v>44</v>
      </c>
      <c r="C7441" s="63" t="s">
        <v>54</v>
      </c>
      <c r="D7441" s="63">
        <v>24</v>
      </c>
      <c r="E7441" s="63">
        <v>1.1477379999999999</v>
      </c>
      <c r="F7441" s="63">
        <v>0.92528270000000001</v>
      </c>
      <c r="G7441" s="63">
        <v>-0.2224556</v>
      </c>
      <c r="H7441" s="63">
        <v>66.210300000000004</v>
      </c>
      <c r="I7441" s="63">
        <v>-0.36734319999999998</v>
      </c>
      <c r="J7441" s="63">
        <v>-0.2817424</v>
      </c>
      <c r="K7441" s="63">
        <v>-0.2224556</v>
      </c>
      <c r="L7441" s="63">
        <v>-0.1631687</v>
      </c>
      <c r="M7441" s="63">
        <v>-7.7567999999999998E-2</v>
      </c>
      <c r="N7441" s="63">
        <v>11060</v>
      </c>
      <c r="O7441" s="63">
        <v>0.1130564</v>
      </c>
      <c r="P7441" s="63">
        <v>9</v>
      </c>
      <c r="Q7441" s="63">
        <v>1.2781749580960001E-2</v>
      </c>
    </row>
    <row r="7442" spans="1:17">
      <c r="A7442" s="63" t="s">
        <v>80</v>
      </c>
      <c r="B7442" s="63" t="s">
        <v>44</v>
      </c>
      <c r="C7442" s="63" t="s">
        <v>55</v>
      </c>
      <c r="D7442" s="63">
        <v>1</v>
      </c>
      <c r="E7442" s="63">
        <v>0.92086330000000005</v>
      </c>
      <c r="F7442" s="63">
        <v>0.67447520000000005</v>
      </c>
      <c r="G7442" s="63">
        <v>-0.2463881</v>
      </c>
      <c r="H7442" s="63">
        <v>63.394599999999997</v>
      </c>
      <c r="I7442" s="63">
        <v>-0.3912757</v>
      </c>
      <c r="J7442" s="63">
        <v>-0.30567499999999997</v>
      </c>
      <c r="K7442" s="63">
        <v>-0.2463881</v>
      </c>
      <c r="L7442" s="63">
        <v>-0.1871013</v>
      </c>
      <c r="M7442" s="63">
        <v>-0.10150049999999999</v>
      </c>
      <c r="N7442" s="63">
        <v>11060</v>
      </c>
      <c r="O7442" s="63">
        <v>0.1130564</v>
      </c>
      <c r="P7442" s="63">
        <v>10</v>
      </c>
      <c r="Q7442" s="63">
        <v>1.2781749580960001E-2</v>
      </c>
    </row>
    <row r="7443" spans="1:17">
      <c r="A7443" s="63" t="s">
        <v>80</v>
      </c>
      <c r="B7443" s="63" t="s">
        <v>44</v>
      </c>
      <c r="C7443" s="63" t="s">
        <v>55</v>
      </c>
      <c r="D7443" s="63">
        <v>2</v>
      </c>
      <c r="E7443" s="63">
        <v>0.83378819999999998</v>
      </c>
      <c r="F7443" s="63">
        <v>0.59353599999999995</v>
      </c>
      <c r="G7443" s="63">
        <v>-0.2402521</v>
      </c>
      <c r="H7443" s="63">
        <v>61.567900000000002</v>
      </c>
      <c r="I7443" s="63">
        <v>-0.38513969999999997</v>
      </c>
      <c r="J7443" s="63">
        <v>-0.299539</v>
      </c>
      <c r="K7443" s="63">
        <v>-0.2402521</v>
      </c>
      <c r="L7443" s="63">
        <v>-0.1809653</v>
      </c>
      <c r="M7443" s="63">
        <v>-9.5364500000000005E-2</v>
      </c>
      <c r="N7443" s="63">
        <v>11060</v>
      </c>
      <c r="O7443" s="63">
        <v>0.1130564</v>
      </c>
      <c r="P7443" s="63">
        <v>10</v>
      </c>
      <c r="Q7443" s="63">
        <v>1.2781749580960001E-2</v>
      </c>
    </row>
    <row r="7444" spans="1:17">
      <c r="A7444" s="63" t="s">
        <v>80</v>
      </c>
      <c r="B7444" s="63" t="s">
        <v>44</v>
      </c>
      <c r="C7444" s="63" t="s">
        <v>55</v>
      </c>
      <c r="D7444" s="63">
        <v>3</v>
      </c>
      <c r="E7444" s="63">
        <v>0.80340610000000001</v>
      </c>
      <c r="F7444" s="63">
        <v>0.56532249999999995</v>
      </c>
      <c r="G7444" s="63">
        <v>-0.2380835</v>
      </c>
      <c r="H7444" s="63">
        <v>60.822400000000002</v>
      </c>
      <c r="I7444" s="63">
        <v>-0.38297110000000001</v>
      </c>
      <c r="J7444" s="63">
        <v>-0.29737039999999998</v>
      </c>
      <c r="K7444" s="63">
        <v>-0.2380835</v>
      </c>
      <c r="L7444" s="63">
        <v>-0.1787967</v>
      </c>
      <c r="M7444" s="63">
        <v>-9.3195899999999998E-2</v>
      </c>
      <c r="N7444" s="63">
        <v>11060</v>
      </c>
      <c r="O7444" s="63">
        <v>0.1130564</v>
      </c>
      <c r="P7444" s="63">
        <v>10</v>
      </c>
      <c r="Q7444" s="63">
        <v>1.2781749580960001E-2</v>
      </c>
    </row>
    <row r="7445" spans="1:17">
      <c r="A7445" s="63" t="s">
        <v>80</v>
      </c>
      <c r="B7445" s="63" t="s">
        <v>44</v>
      </c>
      <c r="C7445" s="63" t="s">
        <v>55</v>
      </c>
      <c r="D7445" s="63">
        <v>4</v>
      </c>
      <c r="E7445" s="63">
        <v>0.78849400000000003</v>
      </c>
      <c r="F7445" s="63">
        <v>0.57449039999999996</v>
      </c>
      <c r="G7445" s="63">
        <v>-0.21400359999999999</v>
      </c>
      <c r="H7445" s="63">
        <v>59.816800000000001</v>
      </c>
      <c r="I7445" s="63">
        <v>-0.35889120000000002</v>
      </c>
      <c r="J7445" s="63">
        <v>-0.27329049999999999</v>
      </c>
      <c r="K7445" s="63">
        <v>-0.21400359999999999</v>
      </c>
      <c r="L7445" s="63">
        <v>-0.15471679999999999</v>
      </c>
      <c r="M7445" s="63">
        <v>-6.9115999999999997E-2</v>
      </c>
      <c r="N7445" s="63">
        <v>11060</v>
      </c>
      <c r="O7445" s="63">
        <v>0.1130564</v>
      </c>
      <c r="P7445" s="63">
        <v>10</v>
      </c>
      <c r="Q7445" s="63">
        <v>1.2781749580960001E-2</v>
      </c>
    </row>
    <row r="7446" spans="1:17">
      <c r="A7446" s="63" t="s">
        <v>80</v>
      </c>
      <c r="B7446" s="63" t="s">
        <v>44</v>
      </c>
      <c r="C7446" s="63" t="s">
        <v>55</v>
      </c>
      <c r="D7446" s="63">
        <v>5</v>
      </c>
      <c r="E7446" s="63">
        <v>0.79625170000000001</v>
      </c>
      <c r="F7446" s="63">
        <v>0.58114969999999999</v>
      </c>
      <c r="G7446" s="63">
        <v>-0.21510199999999999</v>
      </c>
      <c r="H7446" s="63">
        <v>58.354900000000001</v>
      </c>
      <c r="I7446" s="63">
        <v>-0.35998960000000002</v>
      </c>
      <c r="J7446" s="63">
        <v>-0.27438879999999999</v>
      </c>
      <c r="K7446" s="63">
        <v>-0.21510199999999999</v>
      </c>
      <c r="L7446" s="63">
        <v>-0.15581510000000001</v>
      </c>
      <c r="M7446" s="63">
        <v>-7.0214399999999996E-2</v>
      </c>
      <c r="N7446" s="63">
        <v>11060</v>
      </c>
      <c r="O7446" s="63">
        <v>0.1130564</v>
      </c>
      <c r="P7446" s="63">
        <v>10</v>
      </c>
      <c r="Q7446" s="63">
        <v>1.2781749580960001E-2</v>
      </c>
    </row>
    <row r="7447" spans="1:17">
      <c r="A7447" s="63" t="s">
        <v>80</v>
      </c>
      <c r="B7447" s="63" t="s">
        <v>44</v>
      </c>
      <c r="C7447" s="63" t="s">
        <v>55</v>
      </c>
      <c r="D7447" s="63">
        <v>6</v>
      </c>
      <c r="E7447" s="63">
        <v>0.88635889999999995</v>
      </c>
      <c r="F7447" s="63">
        <v>0.61940070000000003</v>
      </c>
      <c r="G7447" s="63">
        <v>-0.26695819999999998</v>
      </c>
      <c r="H7447" s="63">
        <v>57.412199999999999</v>
      </c>
      <c r="I7447" s="63">
        <v>-0.41184579999999998</v>
      </c>
      <c r="J7447" s="63">
        <v>-0.32624500000000001</v>
      </c>
      <c r="K7447" s="63">
        <v>-0.26695819999999998</v>
      </c>
      <c r="L7447" s="63">
        <v>-0.2076713</v>
      </c>
      <c r="M7447" s="63">
        <v>-0.1220706</v>
      </c>
      <c r="N7447" s="63">
        <v>11060</v>
      </c>
      <c r="O7447" s="63">
        <v>0.1130564</v>
      </c>
      <c r="P7447" s="63">
        <v>10</v>
      </c>
      <c r="Q7447" s="63">
        <v>1.2781749580960001E-2</v>
      </c>
    </row>
    <row r="7448" spans="1:17">
      <c r="A7448" s="63" t="s">
        <v>80</v>
      </c>
      <c r="B7448" s="63" t="s">
        <v>44</v>
      </c>
      <c r="C7448" s="63" t="s">
        <v>55</v>
      </c>
      <c r="D7448" s="63">
        <v>7</v>
      </c>
      <c r="E7448" s="63">
        <v>1.080568</v>
      </c>
      <c r="F7448" s="63">
        <v>0.80796710000000005</v>
      </c>
      <c r="G7448" s="63">
        <v>-0.27260079999999998</v>
      </c>
      <c r="H7448" s="63">
        <v>56.635599999999997</v>
      </c>
      <c r="I7448" s="63">
        <v>-0.41748839999999998</v>
      </c>
      <c r="J7448" s="63">
        <v>-0.3318876</v>
      </c>
      <c r="K7448" s="63">
        <v>-0.27260079999999998</v>
      </c>
      <c r="L7448" s="63">
        <v>-0.2133139</v>
      </c>
      <c r="M7448" s="63">
        <v>-0.1277132</v>
      </c>
      <c r="N7448" s="63">
        <v>11060</v>
      </c>
      <c r="O7448" s="63">
        <v>0.1130564</v>
      </c>
      <c r="P7448" s="63">
        <v>10</v>
      </c>
      <c r="Q7448" s="63">
        <v>1.2781749580960001E-2</v>
      </c>
    </row>
    <row r="7449" spans="1:17">
      <c r="A7449" s="63" t="s">
        <v>80</v>
      </c>
      <c r="B7449" s="63" t="s">
        <v>44</v>
      </c>
      <c r="C7449" s="63" t="s">
        <v>55</v>
      </c>
      <c r="D7449" s="63">
        <v>8</v>
      </c>
      <c r="E7449" s="63">
        <v>1.2168429999999999</v>
      </c>
      <c r="F7449" s="63">
        <v>0.98940360000000005</v>
      </c>
      <c r="G7449" s="63">
        <v>-0.2274398</v>
      </c>
      <c r="H7449" s="63">
        <v>56.868099999999998</v>
      </c>
      <c r="I7449" s="63">
        <v>-0.37232739999999998</v>
      </c>
      <c r="J7449" s="63">
        <v>-0.2867266</v>
      </c>
      <c r="K7449" s="63">
        <v>-0.2274398</v>
      </c>
      <c r="L7449" s="63">
        <v>-0.16815289999999999</v>
      </c>
      <c r="M7449" s="63">
        <v>-8.2552200000000006E-2</v>
      </c>
      <c r="N7449" s="63">
        <v>11060</v>
      </c>
      <c r="O7449" s="63">
        <v>0.1130564</v>
      </c>
      <c r="P7449" s="63">
        <v>10</v>
      </c>
      <c r="Q7449" s="63">
        <v>1.2781749580960001E-2</v>
      </c>
    </row>
    <row r="7450" spans="1:17">
      <c r="A7450" s="63" t="s">
        <v>80</v>
      </c>
      <c r="B7450" s="63" t="s">
        <v>44</v>
      </c>
      <c r="C7450" s="63" t="s">
        <v>55</v>
      </c>
      <c r="D7450" s="63">
        <v>9</v>
      </c>
      <c r="E7450" s="63">
        <v>1.2023010000000001</v>
      </c>
      <c r="F7450" s="63">
        <v>1.0903879999999999</v>
      </c>
      <c r="G7450" s="63">
        <v>-0.1119136</v>
      </c>
      <c r="H7450" s="63">
        <v>64.017799999999994</v>
      </c>
      <c r="I7450" s="63">
        <v>-0.25680120000000001</v>
      </c>
      <c r="J7450" s="63">
        <v>-0.1712004</v>
      </c>
      <c r="K7450" s="63">
        <v>-0.1119136</v>
      </c>
      <c r="L7450" s="63">
        <v>-5.2626699999999998E-2</v>
      </c>
      <c r="M7450" s="63">
        <v>3.2974000000000003E-2</v>
      </c>
      <c r="N7450" s="63">
        <v>11060</v>
      </c>
      <c r="O7450" s="63">
        <v>0.1130564</v>
      </c>
      <c r="P7450" s="63">
        <v>10</v>
      </c>
      <c r="Q7450" s="63">
        <v>1.2781749580960001E-2</v>
      </c>
    </row>
    <row r="7451" spans="1:17">
      <c r="A7451" s="63" t="s">
        <v>80</v>
      </c>
      <c r="B7451" s="63" t="s">
        <v>44</v>
      </c>
      <c r="C7451" s="63" t="s">
        <v>55</v>
      </c>
      <c r="D7451" s="63">
        <v>10</v>
      </c>
      <c r="E7451" s="63">
        <v>1.2106060000000001</v>
      </c>
      <c r="F7451" s="63">
        <v>1.109102</v>
      </c>
      <c r="G7451" s="63">
        <v>-0.1015033</v>
      </c>
      <c r="H7451" s="63">
        <v>72.065399999999997</v>
      </c>
      <c r="I7451" s="63">
        <v>-0.24639079999999999</v>
      </c>
      <c r="J7451" s="63">
        <v>-0.16079009999999999</v>
      </c>
      <c r="K7451" s="63">
        <v>-0.1015033</v>
      </c>
      <c r="L7451" s="63">
        <v>-4.2216400000000001E-2</v>
      </c>
      <c r="M7451" s="63">
        <v>4.3384300000000001E-2</v>
      </c>
      <c r="N7451" s="63">
        <v>11060</v>
      </c>
      <c r="O7451" s="63">
        <v>0.1130564</v>
      </c>
      <c r="P7451" s="63">
        <v>10</v>
      </c>
      <c r="Q7451" s="63">
        <v>1.2781749580960001E-2</v>
      </c>
    </row>
    <row r="7452" spans="1:17">
      <c r="A7452" s="63" t="s">
        <v>80</v>
      </c>
      <c r="B7452" s="63" t="s">
        <v>44</v>
      </c>
      <c r="C7452" s="63" t="s">
        <v>55</v>
      </c>
      <c r="D7452" s="63">
        <v>11</v>
      </c>
      <c r="E7452" s="63">
        <v>1.150428</v>
      </c>
      <c r="F7452" s="63">
        <v>1.194863</v>
      </c>
      <c r="G7452" s="63">
        <v>4.4434500000000002E-2</v>
      </c>
      <c r="H7452" s="63">
        <v>77.220500000000001</v>
      </c>
      <c r="I7452" s="63">
        <v>-0.100453</v>
      </c>
      <c r="J7452" s="63">
        <v>-1.4852300000000001E-2</v>
      </c>
      <c r="K7452" s="63">
        <v>4.4434500000000002E-2</v>
      </c>
      <c r="L7452" s="63">
        <v>0.10372140000000001</v>
      </c>
      <c r="M7452" s="63">
        <v>0.18932209999999999</v>
      </c>
      <c r="N7452" s="63">
        <v>11060</v>
      </c>
      <c r="O7452" s="63">
        <v>0.1130564</v>
      </c>
      <c r="P7452" s="63">
        <v>10</v>
      </c>
      <c r="Q7452" s="63">
        <v>1.2781749580960001E-2</v>
      </c>
    </row>
    <row r="7453" spans="1:17">
      <c r="A7453" s="63" t="s">
        <v>80</v>
      </c>
      <c r="B7453" s="63" t="s">
        <v>44</v>
      </c>
      <c r="C7453" s="63" t="s">
        <v>55</v>
      </c>
      <c r="D7453" s="63">
        <v>12</v>
      </c>
      <c r="E7453" s="63">
        <v>1.094395</v>
      </c>
      <c r="F7453" s="63">
        <v>1.296227</v>
      </c>
      <c r="G7453" s="63">
        <v>0.2018325</v>
      </c>
      <c r="H7453" s="63">
        <v>82.379099999999994</v>
      </c>
      <c r="I7453" s="63">
        <v>5.69449E-2</v>
      </c>
      <c r="J7453" s="63">
        <v>0.1425457</v>
      </c>
      <c r="K7453" s="63">
        <v>0.2018325</v>
      </c>
      <c r="L7453" s="63">
        <v>0.2611194</v>
      </c>
      <c r="M7453" s="63">
        <v>0.34672009999999998</v>
      </c>
      <c r="N7453" s="63">
        <v>11060</v>
      </c>
      <c r="O7453" s="63">
        <v>0.1130564</v>
      </c>
      <c r="P7453" s="63">
        <v>10</v>
      </c>
      <c r="Q7453" s="63">
        <v>1.2781749580960001E-2</v>
      </c>
    </row>
    <row r="7454" spans="1:17">
      <c r="A7454" s="63" t="s">
        <v>80</v>
      </c>
      <c r="B7454" s="63" t="s">
        <v>44</v>
      </c>
      <c r="C7454" s="63" t="s">
        <v>55</v>
      </c>
      <c r="D7454" s="63">
        <v>13</v>
      </c>
      <c r="E7454" s="63">
        <v>0.96779329999999997</v>
      </c>
      <c r="F7454" s="63">
        <v>1.4667479999999999</v>
      </c>
      <c r="G7454" s="63">
        <v>0.49895499999999998</v>
      </c>
      <c r="H7454" s="63">
        <v>87.422600000000003</v>
      </c>
      <c r="I7454" s="63">
        <v>0.35406739999999998</v>
      </c>
      <c r="J7454" s="63">
        <v>0.43966820000000001</v>
      </c>
      <c r="K7454" s="63">
        <v>0.49895499999999998</v>
      </c>
      <c r="L7454" s="63">
        <v>0.55824180000000001</v>
      </c>
      <c r="M7454" s="63">
        <v>0.64384260000000004</v>
      </c>
      <c r="N7454" s="63">
        <v>11060</v>
      </c>
      <c r="O7454" s="63">
        <v>0.1130564</v>
      </c>
      <c r="P7454" s="63">
        <v>10</v>
      </c>
      <c r="Q7454" s="63">
        <v>1.2781749580960001E-2</v>
      </c>
    </row>
    <row r="7455" spans="1:17">
      <c r="A7455" s="63" t="s">
        <v>80</v>
      </c>
      <c r="B7455" s="63" t="s">
        <v>44</v>
      </c>
      <c r="C7455" s="63" t="s">
        <v>55</v>
      </c>
      <c r="D7455" s="63">
        <v>14</v>
      </c>
      <c r="E7455" s="63">
        <v>1.02105</v>
      </c>
      <c r="F7455" s="63">
        <v>1.6722140000000001</v>
      </c>
      <c r="G7455" s="63">
        <v>0.65116379999999996</v>
      </c>
      <c r="H7455" s="63">
        <v>89.177300000000002</v>
      </c>
      <c r="I7455" s="63">
        <v>0.50627619999999995</v>
      </c>
      <c r="J7455" s="63">
        <v>0.59187699999999999</v>
      </c>
      <c r="K7455" s="63">
        <v>0.65116379999999996</v>
      </c>
      <c r="L7455" s="63">
        <v>0.71045060000000004</v>
      </c>
      <c r="M7455" s="63">
        <v>0.79605139999999996</v>
      </c>
      <c r="N7455" s="63">
        <v>11060</v>
      </c>
      <c r="O7455" s="63">
        <v>0.1130564</v>
      </c>
      <c r="P7455" s="63">
        <v>10</v>
      </c>
      <c r="Q7455" s="63">
        <v>1.2781749580960001E-2</v>
      </c>
    </row>
    <row r="7456" spans="1:17">
      <c r="A7456" s="63" t="s">
        <v>80</v>
      </c>
      <c r="B7456" s="63" t="s">
        <v>44</v>
      </c>
      <c r="C7456" s="63" t="s">
        <v>55</v>
      </c>
      <c r="D7456" s="63">
        <v>15</v>
      </c>
      <c r="E7456" s="63">
        <v>1.1140060000000001</v>
      </c>
      <c r="F7456" s="63">
        <v>1.863164</v>
      </c>
      <c r="G7456" s="63">
        <v>0.74915889999999996</v>
      </c>
      <c r="H7456" s="63">
        <v>91.0197</v>
      </c>
      <c r="I7456" s="63">
        <v>0.60427129999999996</v>
      </c>
      <c r="J7456" s="63">
        <v>0.68987200000000004</v>
      </c>
      <c r="K7456" s="63">
        <v>0.74915889999999996</v>
      </c>
      <c r="L7456" s="63">
        <v>0.80844570000000004</v>
      </c>
      <c r="M7456" s="63">
        <v>0.89404640000000002</v>
      </c>
      <c r="N7456" s="63">
        <v>11060</v>
      </c>
      <c r="O7456" s="63">
        <v>0.1130564</v>
      </c>
      <c r="P7456" s="63">
        <v>10</v>
      </c>
      <c r="Q7456" s="63">
        <v>1.2781749580960001E-2</v>
      </c>
    </row>
    <row r="7457" spans="1:17">
      <c r="A7457" s="63" t="s">
        <v>80</v>
      </c>
      <c r="B7457" s="63" t="s">
        <v>44</v>
      </c>
      <c r="C7457" s="63" t="s">
        <v>55</v>
      </c>
      <c r="D7457" s="63">
        <v>16</v>
      </c>
      <c r="E7457" s="63">
        <v>1.2643800000000001</v>
      </c>
      <c r="F7457" s="63">
        <v>1.935891</v>
      </c>
      <c r="G7457" s="63">
        <v>0.67151090000000002</v>
      </c>
      <c r="H7457" s="63">
        <v>90.867900000000006</v>
      </c>
      <c r="I7457" s="63">
        <v>0.52662339999999996</v>
      </c>
      <c r="J7457" s="63">
        <v>0.61222410000000005</v>
      </c>
      <c r="K7457" s="63">
        <v>0.67151090000000002</v>
      </c>
      <c r="L7457" s="63">
        <v>0.73079780000000005</v>
      </c>
      <c r="M7457" s="63">
        <v>0.81639850000000003</v>
      </c>
      <c r="N7457" s="63">
        <v>11060</v>
      </c>
      <c r="O7457" s="63">
        <v>0.1130564</v>
      </c>
      <c r="P7457" s="63">
        <v>10</v>
      </c>
      <c r="Q7457" s="63">
        <v>1.2781749580960001E-2</v>
      </c>
    </row>
    <row r="7458" spans="1:17">
      <c r="A7458" s="63" t="s">
        <v>80</v>
      </c>
      <c r="B7458" s="63" t="s">
        <v>44</v>
      </c>
      <c r="C7458" s="63" t="s">
        <v>55</v>
      </c>
      <c r="D7458" s="63">
        <v>17</v>
      </c>
      <c r="E7458" s="63">
        <v>1.4014230000000001</v>
      </c>
      <c r="F7458" s="63">
        <v>1.9703090000000001</v>
      </c>
      <c r="G7458" s="63">
        <v>0.56888559999999999</v>
      </c>
      <c r="H7458" s="63">
        <v>89.387200000000007</v>
      </c>
      <c r="I7458" s="63">
        <v>0.42399799999999999</v>
      </c>
      <c r="J7458" s="63">
        <v>0.50959869999999996</v>
      </c>
      <c r="K7458" s="63">
        <v>0.56888559999999999</v>
      </c>
      <c r="L7458" s="63">
        <v>0.62817239999999996</v>
      </c>
      <c r="M7458" s="63">
        <v>0.71377310000000005</v>
      </c>
      <c r="N7458" s="63">
        <v>11060</v>
      </c>
      <c r="O7458" s="63">
        <v>0.1130564</v>
      </c>
      <c r="P7458" s="63">
        <v>10</v>
      </c>
      <c r="Q7458" s="63">
        <v>1.2781749580960001E-2</v>
      </c>
    </row>
    <row r="7459" spans="1:17">
      <c r="A7459" s="63" t="s">
        <v>80</v>
      </c>
      <c r="B7459" s="63" t="s">
        <v>44</v>
      </c>
      <c r="C7459" s="63" t="s">
        <v>55</v>
      </c>
      <c r="D7459" s="63">
        <v>18</v>
      </c>
      <c r="E7459" s="63">
        <v>1.5313019999999999</v>
      </c>
      <c r="F7459" s="63">
        <v>1.9664539999999999</v>
      </c>
      <c r="G7459" s="63">
        <v>0.43515209999999999</v>
      </c>
      <c r="H7459" s="63">
        <v>87.012299999999996</v>
      </c>
      <c r="I7459" s="63">
        <v>0.29026449999999998</v>
      </c>
      <c r="J7459" s="63">
        <v>0.37586520000000001</v>
      </c>
      <c r="K7459" s="63">
        <v>0.43515209999999999</v>
      </c>
      <c r="L7459" s="63">
        <v>0.49443890000000001</v>
      </c>
      <c r="M7459" s="63">
        <v>0.58003959999999999</v>
      </c>
      <c r="N7459" s="63">
        <v>11060</v>
      </c>
      <c r="O7459" s="63">
        <v>0.1130564</v>
      </c>
      <c r="P7459" s="63">
        <v>10</v>
      </c>
      <c r="Q7459" s="63">
        <v>1.2781749580960001E-2</v>
      </c>
    </row>
    <row r="7460" spans="1:17">
      <c r="A7460" s="63" t="s">
        <v>80</v>
      </c>
      <c r="B7460" s="63" t="s">
        <v>44</v>
      </c>
      <c r="C7460" s="63" t="s">
        <v>55</v>
      </c>
      <c r="D7460" s="63">
        <v>19</v>
      </c>
      <c r="E7460" s="63">
        <v>1.736254</v>
      </c>
      <c r="F7460" s="63">
        <v>1.7965949999999999</v>
      </c>
      <c r="G7460" s="63">
        <v>6.0341800000000001E-2</v>
      </c>
      <c r="H7460" s="63">
        <v>81.937799999999996</v>
      </c>
      <c r="I7460" s="63">
        <v>-8.4545800000000004E-2</v>
      </c>
      <c r="J7460" s="63">
        <v>1.0549999999999999E-3</v>
      </c>
      <c r="K7460" s="63">
        <v>6.0341800000000001E-2</v>
      </c>
      <c r="L7460" s="63">
        <v>0.1196287</v>
      </c>
      <c r="M7460" s="63">
        <v>0.20522940000000001</v>
      </c>
      <c r="N7460" s="63">
        <v>11060</v>
      </c>
      <c r="O7460" s="63">
        <v>0.1130564</v>
      </c>
      <c r="P7460" s="63">
        <v>10</v>
      </c>
      <c r="Q7460" s="63">
        <v>1.2781749580960001E-2</v>
      </c>
    </row>
    <row r="7461" spans="1:17">
      <c r="A7461" s="63" t="s">
        <v>80</v>
      </c>
      <c r="B7461" s="63" t="s">
        <v>44</v>
      </c>
      <c r="C7461" s="63" t="s">
        <v>55</v>
      </c>
      <c r="D7461" s="63">
        <v>20</v>
      </c>
      <c r="E7461" s="63">
        <v>1.691036</v>
      </c>
      <c r="F7461" s="63">
        <v>1.5857000000000001</v>
      </c>
      <c r="G7461" s="63">
        <v>-0.1053357</v>
      </c>
      <c r="H7461" s="63">
        <v>73.741600000000005</v>
      </c>
      <c r="I7461" s="63">
        <v>-0.25022329999999998</v>
      </c>
      <c r="J7461" s="63">
        <v>-0.1646225</v>
      </c>
      <c r="K7461" s="63">
        <v>-0.1053357</v>
      </c>
      <c r="L7461" s="63">
        <v>-4.6048899999999997E-2</v>
      </c>
      <c r="M7461" s="63">
        <v>3.9551900000000001E-2</v>
      </c>
      <c r="N7461" s="63">
        <v>11060</v>
      </c>
      <c r="O7461" s="63">
        <v>0.1130564</v>
      </c>
      <c r="P7461" s="63">
        <v>10</v>
      </c>
      <c r="Q7461" s="63">
        <v>1.2781749580960001E-2</v>
      </c>
    </row>
    <row r="7462" spans="1:17">
      <c r="A7462" s="63" t="s">
        <v>80</v>
      </c>
      <c r="B7462" s="63" t="s">
        <v>44</v>
      </c>
      <c r="C7462" s="63" t="s">
        <v>55</v>
      </c>
      <c r="D7462" s="63">
        <v>21</v>
      </c>
      <c r="E7462" s="63">
        <v>1.657742</v>
      </c>
      <c r="F7462" s="63">
        <v>1.4728019999999999</v>
      </c>
      <c r="G7462" s="63">
        <v>-0.18493999999999999</v>
      </c>
      <c r="H7462" s="63">
        <v>67.004199999999997</v>
      </c>
      <c r="I7462" s="63">
        <v>-0.3298276</v>
      </c>
      <c r="J7462" s="63">
        <v>-0.24422679999999999</v>
      </c>
      <c r="K7462" s="63">
        <v>-0.18493999999999999</v>
      </c>
      <c r="L7462" s="63">
        <v>-0.12565309999999999</v>
      </c>
      <c r="M7462" s="63">
        <v>-4.0052400000000002E-2</v>
      </c>
      <c r="N7462" s="63">
        <v>11060</v>
      </c>
      <c r="O7462" s="63">
        <v>0.1130564</v>
      </c>
      <c r="P7462" s="63">
        <v>10</v>
      </c>
      <c r="Q7462" s="63">
        <v>1.2781749580960001E-2</v>
      </c>
    </row>
    <row r="7463" spans="1:17">
      <c r="A7463" s="63" t="s">
        <v>80</v>
      </c>
      <c r="B7463" s="63" t="s">
        <v>44</v>
      </c>
      <c r="C7463" s="63" t="s">
        <v>55</v>
      </c>
      <c r="D7463" s="63">
        <v>22</v>
      </c>
      <c r="E7463" s="63">
        <v>1.5459609999999999</v>
      </c>
      <c r="F7463" s="63">
        <v>1.316397</v>
      </c>
      <c r="G7463" s="63">
        <v>-0.22956480000000001</v>
      </c>
      <c r="H7463" s="63">
        <v>62.606699999999996</v>
      </c>
      <c r="I7463" s="63">
        <v>-0.37445240000000002</v>
      </c>
      <c r="J7463" s="63">
        <v>-0.28885159999999999</v>
      </c>
      <c r="K7463" s="63">
        <v>-0.22956480000000001</v>
      </c>
      <c r="L7463" s="63">
        <v>-0.17027800000000001</v>
      </c>
      <c r="M7463" s="63">
        <v>-8.4677199999999994E-2</v>
      </c>
      <c r="N7463" s="63">
        <v>11060</v>
      </c>
      <c r="O7463" s="63">
        <v>0.1130564</v>
      </c>
      <c r="P7463" s="63">
        <v>10</v>
      </c>
      <c r="Q7463" s="63">
        <v>1.2781749580960001E-2</v>
      </c>
    </row>
    <row r="7464" spans="1:17">
      <c r="A7464" s="63" t="s">
        <v>80</v>
      </c>
      <c r="B7464" s="63" t="s">
        <v>44</v>
      </c>
      <c r="C7464" s="63" t="s">
        <v>55</v>
      </c>
      <c r="D7464" s="63">
        <v>23</v>
      </c>
      <c r="E7464" s="63">
        <v>1.319823</v>
      </c>
      <c r="F7464" s="63">
        <v>1.0966020000000001</v>
      </c>
      <c r="G7464" s="63">
        <v>-0.22322110000000001</v>
      </c>
      <c r="H7464" s="63">
        <v>59.735900000000001</v>
      </c>
      <c r="I7464" s="63">
        <v>-0.36810870000000001</v>
      </c>
      <c r="J7464" s="63">
        <v>-0.28250789999999998</v>
      </c>
      <c r="K7464" s="63">
        <v>-0.22322110000000001</v>
      </c>
      <c r="L7464" s="63">
        <v>-0.1639342</v>
      </c>
      <c r="M7464" s="63">
        <v>-7.83335E-2</v>
      </c>
      <c r="N7464" s="63">
        <v>11060</v>
      </c>
      <c r="O7464" s="63">
        <v>0.1130564</v>
      </c>
      <c r="P7464" s="63">
        <v>10</v>
      </c>
      <c r="Q7464" s="63">
        <v>1.2781749580960001E-2</v>
      </c>
    </row>
    <row r="7465" spans="1:17">
      <c r="A7465" s="63" t="s">
        <v>80</v>
      </c>
      <c r="B7465" s="63" t="s">
        <v>44</v>
      </c>
      <c r="C7465" s="63" t="s">
        <v>55</v>
      </c>
      <c r="D7465" s="63">
        <v>24</v>
      </c>
      <c r="E7465" s="63">
        <v>1.056781</v>
      </c>
      <c r="F7465" s="63">
        <v>0.82730809999999999</v>
      </c>
      <c r="G7465" s="63">
        <v>-0.2294728</v>
      </c>
      <c r="H7465" s="63">
        <v>58.158700000000003</v>
      </c>
      <c r="I7465" s="63">
        <v>-0.37436039999999998</v>
      </c>
      <c r="J7465" s="63">
        <v>-0.28875960000000001</v>
      </c>
      <c r="K7465" s="63">
        <v>-0.2294728</v>
      </c>
      <c r="L7465" s="63">
        <v>-0.170186</v>
      </c>
      <c r="M7465" s="63">
        <v>-8.4585199999999999E-2</v>
      </c>
      <c r="N7465" s="63">
        <v>11060</v>
      </c>
      <c r="O7465" s="63">
        <v>0.1130564</v>
      </c>
      <c r="P7465" s="63">
        <v>10</v>
      </c>
      <c r="Q7465" s="63">
        <v>1.2781749580960001E-2</v>
      </c>
    </row>
    <row r="7466" spans="1:17">
      <c r="A7466" s="63" t="s">
        <v>80</v>
      </c>
      <c r="B7466" s="63" t="s">
        <v>44</v>
      </c>
      <c r="C7466" s="63" t="s">
        <v>56</v>
      </c>
      <c r="D7466" s="63">
        <v>1</v>
      </c>
      <c r="E7466" s="63">
        <v>1.0939399999999999</v>
      </c>
      <c r="F7466" s="63">
        <v>0.94903680000000001</v>
      </c>
      <c r="G7466" s="63">
        <v>-0.1449037</v>
      </c>
      <c r="H7466" s="63">
        <v>39.034599999999998</v>
      </c>
      <c r="I7466" s="63">
        <v>-0.28979129999999997</v>
      </c>
      <c r="J7466" s="63">
        <v>-0.2041906</v>
      </c>
      <c r="K7466" s="63">
        <v>-0.1449037</v>
      </c>
      <c r="L7466" s="63">
        <v>-8.5616899999999996E-2</v>
      </c>
      <c r="M7466" s="63">
        <v>-1.6099999999999998E-5</v>
      </c>
      <c r="N7466" s="63">
        <v>11060</v>
      </c>
      <c r="O7466" s="63">
        <v>0.1130564</v>
      </c>
      <c r="P7466" s="63">
        <v>11</v>
      </c>
      <c r="Q7466" s="63">
        <v>1.2781749580960001E-2</v>
      </c>
    </row>
    <row r="7467" spans="1:17">
      <c r="A7467" s="63" t="s">
        <v>80</v>
      </c>
      <c r="B7467" s="63" t="s">
        <v>44</v>
      </c>
      <c r="C7467" s="63" t="s">
        <v>56</v>
      </c>
      <c r="D7467" s="63">
        <v>2</v>
      </c>
      <c r="E7467" s="63">
        <v>1.0254300000000001</v>
      </c>
      <c r="F7467" s="63">
        <v>0.86461399999999999</v>
      </c>
      <c r="G7467" s="63">
        <v>-0.16081580000000001</v>
      </c>
      <c r="H7467" s="63">
        <v>37.422199999999997</v>
      </c>
      <c r="I7467" s="63">
        <v>-0.30570340000000001</v>
      </c>
      <c r="J7467" s="63">
        <v>-0.22010260000000001</v>
      </c>
      <c r="K7467" s="63">
        <v>-0.16081580000000001</v>
      </c>
      <c r="L7467" s="63">
        <v>-0.10152890000000001</v>
      </c>
      <c r="M7467" s="63">
        <v>-1.59282E-2</v>
      </c>
      <c r="N7467" s="63">
        <v>11060</v>
      </c>
      <c r="O7467" s="63">
        <v>0.1130564</v>
      </c>
      <c r="P7467" s="63">
        <v>11</v>
      </c>
      <c r="Q7467" s="63">
        <v>1.2781749580960001E-2</v>
      </c>
    </row>
    <row r="7468" spans="1:17">
      <c r="A7468" s="63" t="s">
        <v>80</v>
      </c>
      <c r="B7468" s="63" t="s">
        <v>44</v>
      </c>
      <c r="C7468" s="63" t="s">
        <v>56</v>
      </c>
      <c r="D7468" s="63">
        <v>3</v>
      </c>
      <c r="E7468" s="63">
        <v>1.024014</v>
      </c>
      <c r="F7468" s="63">
        <v>0.86761809999999995</v>
      </c>
      <c r="G7468" s="63">
        <v>-0.15639639999999999</v>
      </c>
      <c r="H7468" s="63">
        <v>37.748600000000003</v>
      </c>
      <c r="I7468" s="63">
        <v>-0.301284</v>
      </c>
      <c r="J7468" s="63">
        <v>-0.21568319999999999</v>
      </c>
      <c r="K7468" s="63">
        <v>-0.15639639999999999</v>
      </c>
      <c r="L7468" s="63">
        <v>-9.7109600000000004E-2</v>
      </c>
      <c r="M7468" s="63">
        <v>-1.15088E-2</v>
      </c>
      <c r="N7468" s="63">
        <v>11060</v>
      </c>
      <c r="O7468" s="63">
        <v>0.1130564</v>
      </c>
      <c r="P7468" s="63">
        <v>11</v>
      </c>
      <c r="Q7468" s="63">
        <v>1.2781749580960001E-2</v>
      </c>
    </row>
    <row r="7469" spans="1:17">
      <c r="A7469" s="63" t="s">
        <v>80</v>
      </c>
      <c r="B7469" s="63" t="s">
        <v>44</v>
      </c>
      <c r="C7469" s="63" t="s">
        <v>56</v>
      </c>
      <c r="D7469" s="63">
        <v>4</v>
      </c>
      <c r="E7469" s="63">
        <v>1.036791</v>
      </c>
      <c r="F7469" s="63">
        <v>0.87894059999999996</v>
      </c>
      <c r="G7469" s="63">
        <v>-0.1578503</v>
      </c>
      <c r="H7469" s="63">
        <v>38.036700000000003</v>
      </c>
      <c r="I7469" s="63">
        <v>-0.3027379</v>
      </c>
      <c r="J7469" s="63">
        <v>-0.2171371</v>
      </c>
      <c r="K7469" s="63">
        <v>-0.1578503</v>
      </c>
      <c r="L7469" s="63">
        <v>-9.8563399999999995E-2</v>
      </c>
      <c r="M7469" s="63">
        <v>-1.2962700000000001E-2</v>
      </c>
      <c r="N7469" s="63">
        <v>11060</v>
      </c>
      <c r="O7469" s="63">
        <v>0.1130564</v>
      </c>
      <c r="P7469" s="63">
        <v>11</v>
      </c>
      <c r="Q7469" s="63">
        <v>1.2781749580960001E-2</v>
      </c>
    </row>
    <row r="7470" spans="1:17">
      <c r="A7470" s="63" t="s">
        <v>80</v>
      </c>
      <c r="B7470" s="63" t="s">
        <v>44</v>
      </c>
      <c r="C7470" s="63" t="s">
        <v>56</v>
      </c>
      <c r="D7470" s="63">
        <v>5</v>
      </c>
      <c r="E7470" s="63">
        <v>1.076694</v>
      </c>
      <c r="F7470" s="63">
        <v>0.91960090000000005</v>
      </c>
      <c r="G7470" s="63">
        <v>-0.1570928</v>
      </c>
      <c r="H7470" s="63">
        <v>36.3538</v>
      </c>
      <c r="I7470" s="63">
        <v>-0.30198029999999998</v>
      </c>
      <c r="J7470" s="63">
        <v>-0.21637960000000001</v>
      </c>
      <c r="K7470" s="63">
        <v>-0.1570928</v>
      </c>
      <c r="L7470" s="63">
        <v>-9.7805900000000001E-2</v>
      </c>
      <c r="M7470" s="63">
        <v>-1.2205199999999999E-2</v>
      </c>
      <c r="N7470" s="63">
        <v>11060</v>
      </c>
      <c r="O7470" s="63">
        <v>0.1130564</v>
      </c>
      <c r="P7470" s="63">
        <v>11</v>
      </c>
      <c r="Q7470" s="63">
        <v>1.2781749580960001E-2</v>
      </c>
    </row>
    <row r="7471" spans="1:17">
      <c r="A7471" s="63" t="s">
        <v>80</v>
      </c>
      <c r="B7471" s="63" t="s">
        <v>44</v>
      </c>
      <c r="C7471" s="63" t="s">
        <v>56</v>
      </c>
      <c r="D7471" s="63">
        <v>6</v>
      </c>
      <c r="E7471" s="63">
        <v>1.2448859999999999</v>
      </c>
      <c r="F7471" s="63">
        <v>1.009649</v>
      </c>
      <c r="G7471" s="63">
        <v>-0.23523769999999999</v>
      </c>
      <c r="H7471" s="63">
        <v>35.57</v>
      </c>
      <c r="I7471" s="63">
        <v>-0.3801253</v>
      </c>
      <c r="J7471" s="63">
        <v>-0.29452460000000003</v>
      </c>
      <c r="K7471" s="63">
        <v>-0.23523769999999999</v>
      </c>
      <c r="L7471" s="63">
        <v>-0.17595089999999999</v>
      </c>
      <c r="M7471" s="63">
        <v>-9.0350100000000003E-2</v>
      </c>
      <c r="N7471" s="63">
        <v>11060</v>
      </c>
      <c r="O7471" s="63">
        <v>0.1130564</v>
      </c>
      <c r="P7471" s="63">
        <v>11</v>
      </c>
      <c r="Q7471" s="63">
        <v>1.2781749580960001E-2</v>
      </c>
    </row>
    <row r="7472" spans="1:17">
      <c r="A7472" s="63" t="s">
        <v>80</v>
      </c>
      <c r="B7472" s="63" t="s">
        <v>44</v>
      </c>
      <c r="C7472" s="63" t="s">
        <v>56</v>
      </c>
      <c r="D7472" s="63">
        <v>7</v>
      </c>
      <c r="E7472" s="63">
        <v>1.599745</v>
      </c>
      <c r="F7472" s="63">
        <v>1.400569</v>
      </c>
      <c r="G7472" s="63">
        <v>-0.19917670000000001</v>
      </c>
      <c r="H7472" s="63">
        <v>34.945999999999998</v>
      </c>
      <c r="I7472" s="63">
        <v>-0.34406429999999999</v>
      </c>
      <c r="J7472" s="63">
        <v>-0.25846350000000001</v>
      </c>
      <c r="K7472" s="63">
        <v>-0.19917670000000001</v>
      </c>
      <c r="L7472" s="63">
        <v>-0.13988980000000001</v>
      </c>
      <c r="M7472" s="63">
        <v>-5.42891E-2</v>
      </c>
      <c r="N7472" s="63">
        <v>11060</v>
      </c>
      <c r="O7472" s="63">
        <v>0.1130564</v>
      </c>
      <c r="P7472" s="63">
        <v>11</v>
      </c>
      <c r="Q7472" s="63">
        <v>1.2781749580960001E-2</v>
      </c>
    </row>
    <row r="7473" spans="1:17">
      <c r="A7473" s="63" t="s">
        <v>80</v>
      </c>
      <c r="B7473" s="63" t="s">
        <v>44</v>
      </c>
      <c r="C7473" s="63" t="s">
        <v>56</v>
      </c>
      <c r="D7473" s="63">
        <v>8</v>
      </c>
      <c r="E7473" s="63">
        <v>1.8169850000000001</v>
      </c>
      <c r="F7473" s="63">
        <v>1.733033</v>
      </c>
      <c r="G7473" s="63">
        <v>-8.3951700000000004E-2</v>
      </c>
      <c r="H7473" s="63">
        <v>36.401000000000003</v>
      </c>
      <c r="I7473" s="63">
        <v>-0.2288393</v>
      </c>
      <c r="J7473" s="63">
        <v>-0.14323849999999999</v>
      </c>
      <c r="K7473" s="63">
        <v>-8.3951700000000004E-2</v>
      </c>
      <c r="L7473" s="63">
        <v>-2.46649E-2</v>
      </c>
      <c r="M7473" s="63">
        <v>6.0935900000000001E-2</v>
      </c>
      <c r="N7473" s="63">
        <v>11060</v>
      </c>
      <c r="O7473" s="63">
        <v>0.1130564</v>
      </c>
      <c r="P7473" s="63">
        <v>11</v>
      </c>
      <c r="Q7473" s="63">
        <v>1.2781749580960001E-2</v>
      </c>
    </row>
    <row r="7474" spans="1:17">
      <c r="A7474" s="63" t="s">
        <v>80</v>
      </c>
      <c r="B7474" s="63" t="s">
        <v>44</v>
      </c>
      <c r="C7474" s="63" t="s">
        <v>56</v>
      </c>
      <c r="D7474" s="63">
        <v>9</v>
      </c>
      <c r="E7474" s="63">
        <v>1.725519</v>
      </c>
      <c r="F7474" s="63">
        <v>1.7988519999999999</v>
      </c>
      <c r="G7474" s="63">
        <v>7.3333599999999999E-2</v>
      </c>
      <c r="H7474" s="63">
        <v>40.679099999999998</v>
      </c>
      <c r="I7474" s="63">
        <v>-7.1554000000000006E-2</v>
      </c>
      <c r="J7474" s="63">
        <v>1.40468E-2</v>
      </c>
      <c r="K7474" s="63">
        <v>7.3333599999999999E-2</v>
      </c>
      <c r="L7474" s="63">
        <v>0.1326205</v>
      </c>
      <c r="M7474" s="63">
        <v>0.2182212</v>
      </c>
      <c r="N7474" s="63">
        <v>11060</v>
      </c>
      <c r="O7474" s="63">
        <v>0.1130564</v>
      </c>
      <c r="P7474" s="63">
        <v>11</v>
      </c>
      <c r="Q7474" s="63">
        <v>1.2781749580960001E-2</v>
      </c>
    </row>
    <row r="7475" spans="1:17">
      <c r="A7475" s="63" t="s">
        <v>80</v>
      </c>
      <c r="B7475" s="63" t="s">
        <v>44</v>
      </c>
      <c r="C7475" s="63" t="s">
        <v>56</v>
      </c>
      <c r="D7475" s="63">
        <v>10</v>
      </c>
      <c r="E7475" s="63">
        <v>1.688339</v>
      </c>
      <c r="F7475" s="63">
        <v>1.764583</v>
      </c>
      <c r="G7475" s="63">
        <v>7.6243900000000003E-2</v>
      </c>
      <c r="H7475" s="63">
        <v>43.642899999999997</v>
      </c>
      <c r="I7475" s="63">
        <v>-6.8643700000000002E-2</v>
      </c>
      <c r="J7475" s="63">
        <v>1.6957E-2</v>
      </c>
      <c r="K7475" s="63">
        <v>7.6243900000000003E-2</v>
      </c>
      <c r="L7475" s="63">
        <v>0.1355307</v>
      </c>
      <c r="M7475" s="63">
        <v>0.22113150000000001</v>
      </c>
      <c r="N7475" s="63">
        <v>11060</v>
      </c>
      <c r="O7475" s="63">
        <v>0.1130564</v>
      </c>
      <c r="P7475" s="63">
        <v>11</v>
      </c>
      <c r="Q7475" s="63">
        <v>1.2781749580960001E-2</v>
      </c>
    </row>
    <row r="7476" spans="1:17">
      <c r="A7476" s="63" t="s">
        <v>80</v>
      </c>
      <c r="B7476" s="63" t="s">
        <v>44</v>
      </c>
      <c r="C7476" s="63" t="s">
        <v>56</v>
      </c>
      <c r="D7476" s="63">
        <v>11</v>
      </c>
      <c r="E7476" s="63">
        <v>1.5946849999999999</v>
      </c>
      <c r="F7476" s="63">
        <v>1.749296</v>
      </c>
      <c r="G7476" s="63">
        <v>0.15461030000000001</v>
      </c>
      <c r="H7476" s="63">
        <v>45.859400000000001</v>
      </c>
      <c r="I7476" s="63">
        <v>9.7227000000000008E-3</v>
      </c>
      <c r="J7476" s="63">
        <v>9.5323400000000003E-2</v>
      </c>
      <c r="K7476" s="63">
        <v>0.15461030000000001</v>
      </c>
      <c r="L7476" s="63">
        <v>0.21389710000000001</v>
      </c>
      <c r="M7476" s="63">
        <v>0.29949789999999998</v>
      </c>
      <c r="N7476" s="63">
        <v>11060</v>
      </c>
      <c r="O7476" s="63">
        <v>0.1130564</v>
      </c>
      <c r="P7476" s="63">
        <v>11</v>
      </c>
      <c r="Q7476" s="63">
        <v>1.2781749580960001E-2</v>
      </c>
    </row>
    <row r="7477" spans="1:17">
      <c r="A7477" s="63" t="s">
        <v>80</v>
      </c>
      <c r="B7477" s="63" t="s">
        <v>44</v>
      </c>
      <c r="C7477" s="63" t="s">
        <v>56</v>
      </c>
      <c r="D7477" s="63">
        <v>12</v>
      </c>
      <c r="E7477" s="63">
        <v>1.555186</v>
      </c>
      <c r="F7477" s="63">
        <v>1.6909479999999999</v>
      </c>
      <c r="G7477" s="63">
        <v>0.13576170000000001</v>
      </c>
      <c r="H7477" s="63">
        <v>47.775199999999998</v>
      </c>
      <c r="I7477" s="63">
        <v>-9.1258999999999993E-3</v>
      </c>
      <c r="J7477" s="63">
        <v>7.6474899999999998E-2</v>
      </c>
      <c r="K7477" s="63">
        <v>0.13576170000000001</v>
      </c>
      <c r="L7477" s="63">
        <v>0.19504859999999999</v>
      </c>
      <c r="M7477" s="63">
        <v>0.28064929999999999</v>
      </c>
      <c r="N7477" s="63">
        <v>11060</v>
      </c>
      <c r="O7477" s="63">
        <v>0.1130564</v>
      </c>
      <c r="P7477" s="63">
        <v>11</v>
      </c>
      <c r="Q7477" s="63">
        <v>1.2781749580960001E-2</v>
      </c>
    </row>
    <row r="7478" spans="1:17">
      <c r="A7478" s="63" t="s">
        <v>80</v>
      </c>
      <c r="B7478" s="63" t="s">
        <v>44</v>
      </c>
      <c r="C7478" s="63" t="s">
        <v>56</v>
      </c>
      <c r="D7478" s="63">
        <v>13</v>
      </c>
      <c r="E7478" s="63">
        <v>1.4087099999999999</v>
      </c>
      <c r="F7478" s="63">
        <v>1.659872</v>
      </c>
      <c r="G7478" s="63">
        <v>0.25116240000000001</v>
      </c>
      <c r="H7478" s="63">
        <v>48.091500000000003</v>
      </c>
      <c r="I7478" s="63">
        <v>0.1062748</v>
      </c>
      <c r="J7478" s="63">
        <v>0.19187560000000001</v>
      </c>
      <c r="K7478" s="63">
        <v>0.25116240000000001</v>
      </c>
      <c r="L7478" s="63">
        <v>0.31044919999999998</v>
      </c>
      <c r="M7478" s="63">
        <v>0.39605000000000001</v>
      </c>
      <c r="N7478" s="63">
        <v>11060</v>
      </c>
      <c r="O7478" s="63">
        <v>0.1130564</v>
      </c>
      <c r="P7478" s="63">
        <v>11</v>
      </c>
      <c r="Q7478" s="63">
        <v>1.2781749580960001E-2</v>
      </c>
    </row>
    <row r="7479" spans="1:17">
      <c r="A7479" s="63" t="s">
        <v>80</v>
      </c>
      <c r="B7479" s="63" t="s">
        <v>44</v>
      </c>
      <c r="C7479" s="63" t="s">
        <v>56</v>
      </c>
      <c r="D7479" s="63">
        <v>14</v>
      </c>
      <c r="E7479" s="63">
        <v>1.27146</v>
      </c>
      <c r="F7479" s="63">
        <v>1.561156</v>
      </c>
      <c r="G7479" s="63">
        <v>0.2896956</v>
      </c>
      <c r="H7479" s="63">
        <v>47.8917</v>
      </c>
      <c r="I7479" s="63">
        <v>0.14480799999999999</v>
      </c>
      <c r="J7479" s="63">
        <v>0.2304088</v>
      </c>
      <c r="K7479" s="63">
        <v>0.2896956</v>
      </c>
      <c r="L7479" s="63">
        <v>0.34898249999999997</v>
      </c>
      <c r="M7479" s="63">
        <v>0.4345832</v>
      </c>
      <c r="N7479" s="63">
        <v>11060</v>
      </c>
      <c r="O7479" s="63">
        <v>0.1130564</v>
      </c>
      <c r="P7479" s="63">
        <v>11</v>
      </c>
      <c r="Q7479" s="63">
        <v>1.2781749580960001E-2</v>
      </c>
    </row>
    <row r="7480" spans="1:17">
      <c r="A7480" s="63" t="s">
        <v>80</v>
      </c>
      <c r="B7480" s="63" t="s">
        <v>44</v>
      </c>
      <c r="C7480" s="63" t="s">
        <v>56</v>
      </c>
      <c r="D7480" s="63">
        <v>15</v>
      </c>
      <c r="E7480" s="63">
        <v>1.2488300000000001</v>
      </c>
      <c r="F7480" s="63">
        <v>1.5039400000000001</v>
      </c>
      <c r="G7480" s="63">
        <v>0.25511</v>
      </c>
      <c r="H7480" s="63">
        <v>48.372799999999998</v>
      </c>
      <c r="I7480" s="63">
        <v>0.1102224</v>
      </c>
      <c r="J7480" s="63">
        <v>0.1958232</v>
      </c>
      <c r="K7480" s="63">
        <v>0.25511</v>
      </c>
      <c r="L7480" s="63">
        <v>0.31439689999999998</v>
      </c>
      <c r="M7480" s="63">
        <v>0.39999760000000001</v>
      </c>
      <c r="N7480" s="63">
        <v>11060</v>
      </c>
      <c r="O7480" s="63">
        <v>0.1130564</v>
      </c>
      <c r="P7480" s="63">
        <v>11</v>
      </c>
      <c r="Q7480" s="63">
        <v>1.2781749580960001E-2</v>
      </c>
    </row>
    <row r="7481" spans="1:17">
      <c r="A7481" s="63" t="s">
        <v>80</v>
      </c>
      <c r="B7481" s="63" t="s">
        <v>44</v>
      </c>
      <c r="C7481" s="63" t="s">
        <v>56</v>
      </c>
      <c r="D7481" s="63">
        <v>16</v>
      </c>
      <c r="E7481" s="63">
        <v>1.3089500000000001</v>
      </c>
      <c r="F7481" s="63">
        <v>1.5264629999999999</v>
      </c>
      <c r="G7481" s="63">
        <v>0.21751329999999999</v>
      </c>
      <c r="H7481" s="63">
        <v>47.162100000000002</v>
      </c>
      <c r="I7481" s="63">
        <v>7.2625700000000001E-2</v>
      </c>
      <c r="J7481" s="63">
        <v>0.15822649999999999</v>
      </c>
      <c r="K7481" s="63">
        <v>0.21751329999999999</v>
      </c>
      <c r="L7481" s="63">
        <v>0.2768002</v>
      </c>
      <c r="M7481" s="63">
        <v>0.36240090000000003</v>
      </c>
      <c r="N7481" s="63">
        <v>11060</v>
      </c>
      <c r="O7481" s="63">
        <v>0.1130564</v>
      </c>
      <c r="P7481" s="63">
        <v>11</v>
      </c>
      <c r="Q7481" s="63">
        <v>1.2781749580960001E-2</v>
      </c>
    </row>
    <row r="7482" spans="1:17">
      <c r="A7482" s="63" t="s">
        <v>80</v>
      </c>
      <c r="B7482" s="63" t="s">
        <v>44</v>
      </c>
      <c r="C7482" s="63" t="s">
        <v>56</v>
      </c>
      <c r="D7482" s="63">
        <v>17</v>
      </c>
      <c r="E7482" s="63">
        <v>1.466637</v>
      </c>
      <c r="F7482" s="63">
        <v>1.6524540000000001</v>
      </c>
      <c r="G7482" s="63">
        <v>0.18581739999999999</v>
      </c>
      <c r="H7482" s="63">
        <v>45.665799999999997</v>
      </c>
      <c r="I7482" s="63">
        <v>4.0929800000000002E-2</v>
      </c>
      <c r="J7482" s="63">
        <v>0.12653049999999999</v>
      </c>
      <c r="K7482" s="63">
        <v>0.18581739999999999</v>
      </c>
      <c r="L7482" s="63">
        <v>0.24510419999999999</v>
      </c>
      <c r="M7482" s="63">
        <v>0.33070500000000003</v>
      </c>
      <c r="N7482" s="63">
        <v>11060</v>
      </c>
      <c r="O7482" s="63">
        <v>0.1130564</v>
      </c>
      <c r="P7482" s="63">
        <v>11</v>
      </c>
      <c r="Q7482" s="63">
        <v>1.2781749580960001E-2</v>
      </c>
    </row>
    <row r="7483" spans="1:17">
      <c r="A7483" s="63" t="s">
        <v>80</v>
      </c>
      <c r="B7483" s="63" t="s">
        <v>44</v>
      </c>
      <c r="C7483" s="63" t="s">
        <v>56</v>
      </c>
      <c r="D7483" s="63">
        <v>18</v>
      </c>
      <c r="E7483" s="63">
        <v>1.911408</v>
      </c>
      <c r="F7483" s="63">
        <v>1.990461</v>
      </c>
      <c r="G7483" s="63">
        <v>7.9052600000000001E-2</v>
      </c>
      <c r="H7483" s="63">
        <v>42.578299999999999</v>
      </c>
      <c r="I7483" s="63">
        <v>-6.5835000000000005E-2</v>
      </c>
      <c r="J7483" s="63">
        <v>1.9765700000000001E-2</v>
      </c>
      <c r="K7483" s="63">
        <v>7.9052600000000001E-2</v>
      </c>
      <c r="L7483" s="63">
        <v>0.1383394</v>
      </c>
      <c r="M7483" s="63">
        <v>0.22394020000000001</v>
      </c>
      <c r="N7483" s="63">
        <v>11060</v>
      </c>
      <c r="O7483" s="63">
        <v>0.1130564</v>
      </c>
      <c r="P7483" s="63">
        <v>11</v>
      </c>
      <c r="Q7483" s="63">
        <v>1.2781749580960001E-2</v>
      </c>
    </row>
    <row r="7484" spans="1:17">
      <c r="A7484" s="63" t="s">
        <v>80</v>
      </c>
      <c r="B7484" s="63" t="s">
        <v>44</v>
      </c>
      <c r="C7484" s="63" t="s">
        <v>56</v>
      </c>
      <c r="D7484" s="63">
        <v>19</v>
      </c>
      <c r="E7484" s="63">
        <v>2.1603089999999998</v>
      </c>
      <c r="F7484" s="63">
        <v>2.0955400000000002</v>
      </c>
      <c r="G7484" s="63">
        <v>-6.4768300000000001E-2</v>
      </c>
      <c r="H7484" s="63">
        <v>39.777000000000001</v>
      </c>
      <c r="I7484" s="63">
        <v>-0.20965590000000001</v>
      </c>
      <c r="J7484" s="63">
        <v>-0.1240551</v>
      </c>
      <c r="K7484" s="63">
        <v>-6.4768300000000001E-2</v>
      </c>
      <c r="L7484" s="63">
        <v>-5.4815000000000003E-3</v>
      </c>
      <c r="M7484" s="63">
        <v>8.0119300000000004E-2</v>
      </c>
      <c r="N7484" s="63">
        <v>11060</v>
      </c>
      <c r="O7484" s="63">
        <v>0.1130564</v>
      </c>
      <c r="P7484" s="63">
        <v>11</v>
      </c>
      <c r="Q7484" s="63">
        <v>1.2781749580960001E-2</v>
      </c>
    </row>
    <row r="7485" spans="1:17">
      <c r="A7485" s="63" t="s">
        <v>80</v>
      </c>
      <c r="B7485" s="63" t="s">
        <v>44</v>
      </c>
      <c r="C7485" s="63" t="s">
        <v>56</v>
      </c>
      <c r="D7485" s="63">
        <v>20</v>
      </c>
      <c r="E7485" s="63">
        <v>2.1390859999999998</v>
      </c>
      <c r="F7485" s="63">
        <v>2.0239180000000001</v>
      </c>
      <c r="G7485" s="63">
        <v>-0.1151681</v>
      </c>
      <c r="H7485" s="63">
        <v>39.283200000000001</v>
      </c>
      <c r="I7485" s="63">
        <v>-0.2600557</v>
      </c>
      <c r="J7485" s="63">
        <v>-0.1744549</v>
      </c>
      <c r="K7485" s="63">
        <v>-0.1151681</v>
      </c>
      <c r="L7485" s="63">
        <v>-5.5881300000000002E-2</v>
      </c>
      <c r="M7485" s="63">
        <v>2.9719499999999999E-2</v>
      </c>
      <c r="N7485" s="63">
        <v>11060</v>
      </c>
      <c r="O7485" s="63">
        <v>0.1130564</v>
      </c>
      <c r="P7485" s="63">
        <v>11</v>
      </c>
      <c r="Q7485" s="63">
        <v>1.2781749580960001E-2</v>
      </c>
    </row>
    <row r="7486" spans="1:17">
      <c r="A7486" s="63" t="s">
        <v>80</v>
      </c>
      <c r="B7486" s="63" t="s">
        <v>44</v>
      </c>
      <c r="C7486" s="63" t="s">
        <v>56</v>
      </c>
      <c r="D7486" s="63">
        <v>21</v>
      </c>
      <c r="E7486" s="63">
        <v>2.0891359999999999</v>
      </c>
      <c r="F7486" s="63">
        <v>1.9412780000000001</v>
      </c>
      <c r="G7486" s="63">
        <v>-0.14785860000000001</v>
      </c>
      <c r="H7486" s="63">
        <v>38.061</v>
      </c>
      <c r="I7486" s="63">
        <v>-0.29274620000000001</v>
      </c>
      <c r="J7486" s="63">
        <v>-0.20714550000000001</v>
      </c>
      <c r="K7486" s="63">
        <v>-0.14785860000000001</v>
      </c>
      <c r="L7486" s="63">
        <v>-8.8571800000000006E-2</v>
      </c>
      <c r="M7486" s="63">
        <v>-2.9710000000000001E-3</v>
      </c>
      <c r="N7486" s="63">
        <v>11060</v>
      </c>
      <c r="O7486" s="63">
        <v>0.1130564</v>
      </c>
      <c r="P7486" s="63">
        <v>11</v>
      </c>
      <c r="Q7486" s="63">
        <v>1.2781749580960001E-2</v>
      </c>
    </row>
    <row r="7487" spans="1:17">
      <c r="A7487" s="63" t="s">
        <v>80</v>
      </c>
      <c r="B7487" s="63" t="s">
        <v>44</v>
      </c>
      <c r="C7487" s="63" t="s">
        <v>56</v>
      </c>
      <c r="D7487" s="63">
        <v>22</v>
      </c>
      <c r="E7487" s="63">
        <v>1.890366</v>
      </c>
      <c r="F7487" s="63">
        <v>1.7420789999999999</v>
      </c>
      <c r="G7487" s="63">
        <v>-0.14828659999999999</v>
      </c>
      <c r="H7487" s="63">
        <v>36.517600000000002</v>
      </c>
      <c r="I7487" s="63">
        <v>-0.2931742</v>
      </c>
      <c r="J7487" s="63">
        <v>-0.20757339999999999</v>
      </c>
      <c r="K7487" s="63">
        <v>-0.14828659999999999</v>
      </c>
      <c r="L7487" s="63">
        <v>-8.8999700000000001E-2</v>
      </c>
      <c r="M7487" s="63">
        <v>-3.3990000000000001E-3</v>
      </c>
      <c r="N7487" s="63">
        <v>11060</v>
      </c>
      <c r="O7487" s="63">
        <v>0.1130564</v>
      </c>
      <c r="P7487" s="63">
        <v>11</v>
      </c>
      <c r="Q7487" s="63">
        <v>1.2781749580960001E-2</v>
      </c>
    </row>
    <row r="7488" spans="1:17">
      <c r="A7488" s="63" t="s">
        <v>80</v>
      </c>
      <c r="B7488" s="63" t="s">
        <v>44</v>
      </c>
      <c r="C7488" s="63" t="s">
        <v>56</v>
      </c>
      <c r="D7488" s="63">
        <v>23</v>
      </c>
      <c r="E7488" s="63">
        <v>1.6230439999999999</v>
      </c>
      <c r="F7488" s="63">
        <v>1.482866</v>
      </c>
      <c r="G7488" s="63">
        <v>-0.14017840000000001</v>
      </c>
      <c r="H7488" s="63">
        <v>35.325499999999998</v>
      </c>
      <c r="I7488" s="63">
        <v>-0.28506599999999999</v>
      </c>
      <c r="J7488" s="63">
        <v>-0.19946530000000001</v>
      </c>
      <c r="K7488" s="63">
        <v>-0.14017840000000001</v>
      </c>
      <c r="L7488" s="63">
        <v>-8.0891599999999994E-2</v>
      </c>
      <c r="M7488" s="63">
        <v>4.7092000000000002E-3</v>
      </c>
      <c r="N7488" s="63">
        <v>11060</v>
      </c>
      <c r="O7488" s="63">
        <v>0.1130564</v>
      </c>
      <c r="P7488" s="63">
        <v>11</v>
      </c>
      <c r="Q7488" s="63">
        <v>1.2781749580960001E-2</v>
      </c>
    </row>
    <row r="7489" spans="1:17">
      <c r="A7489" s="63" t="s">
        <v>80</v>
      </c>
      <c r="B7489" s="63" t="s">
        <v>44</v>
      </c>
      <c r="C7489" s="63" t="s">
        <v>56</v>
      </c>
      <c r="D7489" s="63">
        <v>24</v>
      </c>
      <c r="E7489" s="63">
        <v>1.3053539999999999</v>
      </c>
      <c r="F7489" s="63">
        <v>1.163262</v>
      </c>
      <c r="G7489" s="63">
        <v>-0.14209150000000001</v>
      </c>
      <c r="H7489" s="63">
        <v>35.408900000000003</v>
      </c>
      <c r="I7489" s="63">
        <v>-0.28697909999999999</v>
      </c>
      <c r="J7489" s="63">
        <v>-0.20137830000000001</v>
      </c>
      <c r="K7489" s="63">
        <v>-0.14209150000000001</v>
      </c>
      <c r="L7489" s="63">
        <v>-8.2804699999999995E-2</v>
      </c>
      <c r="M7489" s="63">
        <v>2.7961000000000001E-3</v>
      </c>
      <c r="N7489" s="63">
        <v>11060</v>
      </c>
      <c r="O7489" s="63">
        <v>0.1130564</v>
      </c>
      <c r="P7489" s="63">
        <v>11</v>
      </c>
      <c r="Q7489" s="63">
        <v>1.2781749580960001E-2</v>
      </c>
    </row>
    <row r="7490" spans="1:17">
      <c r="A7490" s="63" t="s">
        <v>80</v>
      </c>
      <c r="B7490" s="63" t="s">
        <v>44</v>
      </c>
      <c r="C7490" s="63" t="s">
        <v>57</v>
      </c>
      <c r="D7490" s="63">
        <v>1</v>
      </c>
      <c r="E7490" s="63">
        <v>1.272338</v>
      </c>
      <c r="F7490" s="63">
        <v>1.127434</v>
      </c>
      <c r="G7490" s="63">
        <v>-0.1449038</v>
      </c>
      <c r="H7490" s="63">
        <v>30.602699999999999</v>
      </c>
      <c r="I7490" s="63">
        <v>-0.28979139999999998</v>
      </c>
      <c r="J7490" s="63">
        <v>-0.2041906</v>
      </c>
      <c r="K7490" s="63">
        <v>-0.1449038</v>
      </c>
      <c r="L7490" s="63">
        <v>-8.5616899999999996E-2</v>
      </c>
      <c r="M7490" s="63">
        <v>-1.6200000000000001E-5</v>
      </c>
      <c r="N7490" s="63">
        <v>11060</v>
      </c>
      <c r="O7490" s="63">
        <v>0.1130564</v>
      </c>
      <c r="P7490" s="63">
        <v>12</v>
      </c>
      <c r="Q7490" s="63">
        <v>1.2781749580960001E-2</v>
      </c>
    </row>
    <row r="7491" spans="1:17">
      <c r="A7491" s="63" t="s">
        <v>80</v>
      </c>
      <c r="B7491" s="63" t="s">
        <v>44</v>
      </c>
      <c r="C7491" s="63" t="s">
        <v>57</v>
      </c>
      <c r="D7491" s="63">
        <v>2</v>
      </c>
      <c r="E7491" s="63">
        <v>1.2030320000000001</v>
      </c>
      <c r="F7491" s="63">
        <v>1.042216</v>
      </c>
      <c r="G7491" s="63">
        <v>-0.16081580000000001</v>
      </c>
      <c r="H7491" s="63">
        <v>29.502800000000001</v>
      </c>
      <c r="I7491" s="63">
        <v>-0.30570340000000001</v>
      </c>
      <c r="J7491" s="63">
        <v>-0.22010270000000001</v>
      </c>
      <c r="K7491" s="63">
        <v>-0.16081580000000001</v>
      </c>
      <c r="L7491" s="63">
        <v>-0.10152899999999999</v>
      </c>
      <c r="M7491" s="63">
        <v>-1.59282E-2</v>
      </c>
      <c r="N7491" s="63">
        <v>11060</v>
      </c>
      <c r="O7491" s="63">
        <v>0.1130564</v>
      </c>
      <c r="P7491" s="63">
        <v>12</v>
      </c>
      <c r="Q7491" s="63">
        <v>1.2781749580960001E-2</v>
      </c>
    </row>
    <row r="7492" spans="1:17">
      <c r="A7492" s="63" t="s">
        <v>80</v>
      </c>
      <c r="B7492" s="63" t="s">
        <v>44</v>
      </c>
      <c r="C7492" s="63" t="s">
        <v>57</v>
      </c>
      <c r="D7492" s="63">
        <v>3</v>
      </c>
      <c r="E7492" s="63">
        <v>1.2044010000000001</v>
      </c>
      <c r="F7492" s="63">
        <v>1.0480050000000001</v>
      </c>
      <c r="G7492" s="63">
        <v>-0.15639639999999999</v>
      </c>
      <c r="H7492" s="63">
        <v>29.000599999999999</v>
      </c>
      <c r="I7492" s="63">
        <v>-0.301284</v>
      </c>
      <c r="J7492" s="63">
        <v>-0.21568319999999999</v>
      </c>
      <c r="K7492" s="63">
        <v>-0.15639639999999999</v>
      </c>
      <c r="L7492" s="63">
        <v>-9.7109600000000004E-2</v>
      </c>
      <c r="M7492" s="63">
        <v>-1.15088E-2</v>
      </c>
      <c r="N7492" s="63">
        <v>11060</v>
      </c>
      <c r="O7492" s="63">
        <v>0.1130564</v>
      </c>
      <c r="P7492" s="63">
        <v>12</v>
      </c>
      <c r="Q7492" s="63">
        <v>1.2781749580960001E-2</v>
      </c>
    </row>
    <row r="7493" spans="1:17">
      <c r="A7493" s="63" t="s">
        <v>80</v>
      </c>
      <c r="B7493" s="63" t="s">
        <v>44</v>
      </c>
      <c r="C7493" s="63" t="s">
        <v>57</v>
      </c>
      <c r="D7493" s="63">
        <v>4</v>
      </c>
      <c r="E7493" s="63">
        <v>1.1800889999999999</v>
      </c>
      <c r="F7493" s="63">
        <v>1.022238</v>
      </c>
      <c r="G7493" s="63">
        <v>-0.1578503</v>
      </c>
      <c r="H7493" s="63">
        <v>30.451899999999998</v>
      </c>
      <c r="I7493" s="63">
        <v>-0.3027379</v>
      </c>
      <c r="J7493" s="63">
        <v>-0.2171371</v>
      </c>
      <c r="K7493" s="63">
        <v>-0.1578503</v>
      </c>
      <c r="L7493" s="63">
        <v>-9.8563399999999995E-2</v>
      </c>
      <c r="M7493" s="63">
        <v>-1.2962700000000001E-2</v>
      </c>
      <c r="N7493" s="63">
        <v>11060</v>
      </c>
      <c r="O7493" s="63">
        <v>0.1130564</v>
      </c>
      <c r="P7493" s="63">
        <v>12</v>
      </c>
      <c r="Q7493" s="63">
        <v>1.2781749580960001E-2</v>
      </c>
    </row>
    <row r="7494" spans="1:17">
      <c r="A7494" s="63" t="s">
        <v>80</v>
      </c>
      <c r="B7494" s="63" t="s">
        <v>44</v>
      </c>
      <c r="C7494" s="63" t="s">
        <v>57</v>
      </c>
      <c r="D7494" s="63">
        <v>5</v>
      </c>
      <c r="E7494" s="63">
        <v>1.209136</v>
      </c>
      <c r="F7494" s="63">
        <v>1.052044</v>
      </c>
      <c r="G7494" s="63">
        <v>-0.1570928</v>
      </c>
      <c r="H7494" s="63">
        <v>30.302399999999999</v>
      </c>
      <c r="I7494" s="63">
        <v>-0.30198039999999998</v>
      </c>
      <c r="J7494" s="63">
        <v>-0.21637960000000001</v>
      </c>
      <c r="K7494" s="63">
        <v>-0.1570928</v>
      </c>
      <c r="L7494" s="63">
        <v>-9.7806000000000004E-2</v>
      </c>
      <c r="M7494" s="63">
        <v>-1.2205199999999999E-2</v>
      </c>
      <c r="N7494" s="63">
        <v>11060</v>
      </c>
      <c r="O7494" s="63">
        <v>0.1130564</v>
      </c>
      <c r="P7494" s="63">
        <v>12</v>
      </c>
      <c r="Q7494" s="63">
        <v>1.2781749580960001E-2</v>
      </c>
    </row>
    <row r="7495" spans="1:17">
      <c r="A7495" s="63" t="s">
        <v>80</v>
      </c>
      <c r="B7495" s="63" t="s">
        <v>44</v>
      </c>
      <c r="C7495" s="63" t="s">
        <v>57</v>
      </c>
      <c r="D7495" s="63">
        <v>6</v>
      </c>
      <c r="E7495" s="63">
        <v>1.3628670000000001</v>
      </c>
      <c r="F7495" s="63">
        <v>1.127629</v>
      </c>
      <c r="G7495" s="63">
        <v>-0.23523769999999999</v>
      </c>
      <c r="H7495" s="63">
        <v>29.407699999999998</v>
      </c>
      <c r="I7495" s="63">
        <v>-0.3801253</v>
      </c>
      <c r="J7495" s="63">
        <v>-0.29452460000000003</v>
      </c>
      <c r="K7495" s="63">
        <v>-0.23523769999999999</v>
      </c>
      <c r="L7495" s="63">
        <v>-0.17595089999999999</v>
      </c>
      <c r="M7495" s="63">
        <v>-9.0350100000000003E-2</v>
      </c>
      <c r="N7495" s="63">
        <v>11060</v>
      </c>
      <c r="O7495" s="63">
        <v>0.1130564</v>
      </c>
      <c r="P7495" s="63">
        <v>12</v>
      </c>
      <c r="Q7495" s="63">
        <v>1.2781749580960001E-2</v>
      </c>
    </row>
    <row r="7496" spans="1:17">
      <c r="A7496" s="63" t="s">
        <v>80</v>
      </c>
      <c r="B7496" s="63" t="s">
        <v>44</v>
      </c>
      <c r="C7496" s="63" t="s">
        <v>57</v>
      </c>
      <c r="D7496" s="63">
        <v>7</v>
      </c>
      <c r="E7496" s="63">
        <v>1.6674249999999999</v>
      </c>
      <c r="F7496" s="63">
        <v>1.4682489999999999</v>
      </c>
      <c r="G7496" s="63">
        <v>-0.19917679999999999</v>
      </c>
      <c r="H7496" s="63">
        <v>27.906099999999999</v>
      </c>
      <c r="I7496" s="63">
        <v>-0.34406439999999999</v>
      </c>
      <c r="J7496" s="63">
        <v>-0.25846360000000002</v>
      </c>
      <c r="K7496" s="63">
        <v>-0.19917679999999999</v>
      </c>
      <c r="L7496" s="63">
        <v>-0.13988999999999999</v>
      </c>
      <c r="M7496" s="63">
        <v>-5.4289200000000003E-2</v>
      </c>
      <c r="N7496" s="63">
        <v>11060</v>
      </c>
      <c r="O7496" s="63">
        <v>0.1130564</v>
      </c>
      <c r="P7496" s="63">
        <v>12</v>
      </c>
      <c r="Q7496" s="63">
        <v>1.2781749580960001E-2</v>
      </c>
    </row>
    <row r="7497" spans="1:17">
      <c r="A7497" s="63" t="s">
        <v>80</v>
      </c>
      <c r="B7497" s="63" t="s">
        <v>44</v>
      </c>
      <c r="C7497" s="63" t="s">
        <v>57</v>
      </c>
      <c r="D7497" s="63">
        <v>8</v>
      </c>
      <c r="E7497" s="63">
        <v>1.8622639999999999</v>
      </c>
      <c r="F7497" s="63">
        <v>1.7783119999999999</v>
      </c>
      <c r="G7497" s="63">
        <v>-8.3951700000000004E-2</v>
      </c>
      <c r="H7497" s="63">
        <v>27.617100000000001</v>
      </c>
      <c r="I7497" s="63">
        <v>-0.2288393</v>
      </c>
      <c r="J7497" s="63">
        <v>-0.14323849999999999</v>
      </c>
      <c r="K7497" s="63">
        <v>-8.3951700000000004E-2</v>
      </c>
      <c r="L7497" s="63">
        <v>-2.46649E-2</v>
      </c>
      <c r="M7497" s="63">
        <v>6.0935900000000001E-2</v>
      </c>
      <c r="N7497" s="63">
        <v>11060</v>
      </c>
      <c r="O7497" s="63">
        <v>0.1130564</v>
      </c>
      <c r="P7497" s="63">
        <v>12</v>
      </c>
      <c r="Q7497" s="63">
        <v>1.2781749580960001E-2</v>
      </c>
    </row>
    <row r="7498" spans="1:17">
      <c r="A7498" s="63" t="s">
        <v>80</v>
      </c>
      <c r="B7498" s="63" t="s">
        <v>44</v>
      </c>
      <c r="C7498" s="63" t="s">
        <v>57</v>
      </c>
      <c r="D7498" s="63">
        <v>9</v>
      </c>
      <c r="E7498" s="63">
        <v>1.866323</v>
      </c>
      <c r="F7498" s="63">
        <v>1.939656</v>
      </c>
      <c r="G7498" s="63">
        <v>7.3333499999999996E-2</v>
      </c>
      <c r="H7498" s="63">
        <v>29.376899999999999</v>
      </c>
      <c r="I7498" s="63">
        <v>-7.1554099999999995E-2</v>
      </c>
      <c r="J7498" s="63">
        <v>1.4046700000000001E-2</v>
      </c>
      <c r="K7498" s="63">
        <v>7.3333499999999996E-2</v>
      </c>
      <c r="L7498" s="63">
        <v>0.1326203</v>
      </c>
      <c r="M7498" s="63">
        <v>0.2182211</v>
      </c>
      <c r="N7498" s="63">
        <v>11060</v>
      </c>
      <c r="O7498" s="63">
        <v>0.1130564</v>
      </c>
      <c r="P7498" s="63">
        <v>12</v>
      </c>
      <c r="Q7498" s="63">
        <v>1.2781749580960001E-2</v>
      </c>
    </row>
    <row r="7499" spans="1:17">
      <c r="A7499" s="63" t="s">
        <v>80</v>
      </c>
      <c r="B7499" s="63" t="s">
        <v>44</v>
      </c>
      <c r="C7499" s="63" t="s">
        <v>57</v>
      </c>
      <c r="D7499" s="63">
        <v>10</v>
      </c>
      <c r="E7499" s="63">
        <v>1.907575</v>
      </c>
      <c r="F7499" s="63">
        <v>1.983819</v>
      </c>
      <c r="G7499" s="63">
        <v>7.6243900000000003E-2</v>
      </c>
      <c r="H7499" s="63">
        <v>35.152700000000003</v>
      </c>
      <c r="I7499" s="63">
        <v>-6.8643700000000002E-2</v>
      </c>
      <c r="J7499" s="63">
        <v>1.6957E-2</v>
      </c>
      <c r="K7499" s="63">
        <v>7.6243900000000003E-2</v>
      </c>
      <c r="L7499" s="63">
        <v>0.1355307</v>
      </c>
      <c r="M7499" s="63">
        <v>0.22113150000000001</v>
      </c>
      <c r="N7499" s="63">
        <v>11060</v>
      </c>
      <c r="O7499" s="63">
        <v>0.1130564</v>
      </c>
      <c r="P7499" s="63">
        <v>12</v>
      </c>
      <c r="Q7499" s="63">
        <v>1.2781749580960001E-2</v>
      </c>
    </row>
    <row r="7500" spans="1:17">
      <c r="A7500" s="63" t="s">
        <v>80</v>
      </c>
      <c r="B7500" s="63" t="s">
        <v>44</v>
      </c>
      <c r="C7500" s="63" t="s">
        <v>57</v>
      </c>
      <c r="D7500" s="63">
        <v>11</v>
      </c>
      <c r="E7500" s="63">
        <v>1.869164</v>
      </c>
      <c r="F7500" s="63">
        <v>2.023774</v>
      </c>
      <c r="G7500" s="63">
        <v>0.15461030000000001</v>
      </c>
      <c r="H7500" s="63">
        <v>40.065199999999997</v>
      </c>
      <c r="I7500" s="63">
        <v>9.7227000000000008E-3</v>
      </c>
      <c r="J7500" s="63">
        <v>9.5323400000000003E-2</v>
      </c>
      <c r="K7500" s="63">
        <v>0.15461030000000001</v>
      </c>
      <c r="L7500" s="63">
        <v>0.21389710000000001</v>
      </c>
      <c r="M7500" s="63">
        <v>0.29949789999999998</v>
      </c>
      <c r="N7500" s="63">
        <v>11060</v>
      </c>
      <c r="O7500" s="63">
        <v>0.1130564</v>
      </c>
      <c r="P7500" s="63">
        <v>12</v>
      </c>
      <c r="Q7500" s="63">
        <v>1.2781749580960001E-2</v>
      </c>
    </row>
    <row r="7501" spans="1:17">
      <c r="A7501" s="63" t="s">
        <v>80</v>
      </c>
      <c r="B7501" s="63" t="s">
        <v>44</v>
      </c>
      <c r="C7501" s="63" t="s">
        <v>57</v>
      </c>
      <c r="D7501" s="63">
        <v>12</v>
      </c>
      <c r="E7501" s="63">
        <v>1.9033500000000001</v>
      </c>
      <c r="F7501" s="63">
        <v>2.0391110000000001</v>
      </c>
      <c r="G7501" s="63">
        <v>0.13576160000000001</v>
      </c>
      <c r="H7501" s="63">
        <v>43.662399999999998</v>
      </c>
      <c r="I7501" s="63">
        <v>-9.1260000000000004E-3</v>
      </c>
      <c r="J7501" s="63">
        <v>7.6474799999999996E-2</v>
      </c>
      <c r="K7501" s="63">
        <v>0.13576160000000001</v>
      </c>
      <c r="L7501" s="63">
        <v>0.19504850000000001</v>
      </c>
      <c r="M7501" s="63">
        <v>0.28064919999999999</v>
      </c>
      <c r="N7501" s="63">
        <v>11060</v>
      </c>
      <c r="O7501" s="63">
        <v>0.1130564</v>
      </c>
      <c r="P7501" s="63">
        <v>12</v>
      </c>
      <c r="Q7501" s="63">
        <v>1.2781749580960001E-2</v>
      </c>
    </row>
    <row r="7502" spans="1:17">
      <c r="A7502" s="63" t="s">
        <v>80</v>
      </c>
      <c r="B7502" s="63" t="s">
        <v>44</v>
      </c>
      <c r="C7502" s="63" t="s">
        <v>57</v>
      </c>
      <c r="D7502" s="63">
        <v>13</v>
      </c>
      <c r="E7502" s="63">
        <v>1.7802199999999999</v>
      </c>
      <c r="F7502" s="63">
        <v>2.0313829999999999</v>
      </c>
      <c r="G7502" s="63">
        <v>0.25116240000000001</v>
      </c>
      <c r="H7502" s="63">
        <v>45.165700000000001</v>
      </c>
      <c r="I7502" s="63">
        <v>0.1062748</v>
      </c>
      <c r="J7502" s="63">
        <v>0.19187560000000001</v>
      </c>
      <c r="K7502" s="63">
        <v>0.25116240000000001</v>
      </c>
      <c r="L7502" s="63">
        <v>0.31044919999999998</v>
      </c>
      <c r="M7502" s="63">
        <v>0.39605000000000001</v>
      </c>
      <c r="N7502" s="63">
        <v>11060</v>
      </c>
      <c r="O7502" s="63">
        <v>0.1130564</v>
      </c>
      <c r="P7502" s="63">
        <v>12</v>
      </c>
      <c r="Q7502" s="63">
        <v>1.2781749580960001E-2</v>
      </c>
    </row>
    <row r="7503" spans="1:17">
      <c r="A7503" s="63" t="s">
        <v>80</v>
      </c>
      <c r="B7503" s="63" t="s">
        <v>44</v>
      </c>
      <c r="C7503" s="63" t="s">
        <v>57</v>
      </c>
      <c r="D7503" s="63">
        <v>14</v>
      </c>
      <c r="E7503" s="63">
        <v>1.6185590000000001</v>
      </c>
      <c r="F7503" s="63">
        <v>1.908255</v>
      </c>
      <c r="G7503" s="63">
        <v>0.2896956</v>
      </c>
      <c r="H7503" s="63">
        <v>46.453600000000002</v>
      </c>
      <c r="I7503" s="63">
        <v>0.14480799999999999</v>
      </c>
      <c r="J7503" s="63">
        <v>0.2304088</v>
      </c>
      <c r="K7503" s="63">
        <v>0.2896956</v>
      </c>
      <c r="L7503" s="63">
        <v>0.34898249999999997</v>
      </c>
      <c r="M7503" s="63">
        <v>0.4345832</v>
      </c>
      <c r="N7503" s="63">
        <v>11060</v>
      </c>
      <c r="O7503" s="63">
        <v>0.1130564</v>
      </c>
      <c r="P7503" s="63">
        <v>12</v>
      </c>
      <c r="Q7503" s="63">
        <v>1.2781749580960001E-2</v>
      </c>
    </row>
    <row r="7504" spans="1:17">
      <c r="A7504" s="63" t="s">
        <v>80</v>
      </c>
      <c r="B7504" s="63" t="s">
        <v>44</v>
      </c>
      <c r="C7504" s="63" t="s">
        <v>57</v>
      </c>
      <c r="D7504" s="63">
        <v>15</v>
      </c>
      <c r="E7504" s="63">
        <v>1.6398269999999999</v>
      </c>
      <c r="F7504" s="63">
        <v>1.8949370000000001</v>
      </c>
      <c r="G7504" s="63">
        <v>0.25511</v>
      </c>
      <c r="H7504" s="63">
        <v>47.506399999999999</v>
      </c>
      <c r="I7504" s="63">
        <v>0.1102224</v>
      </c>
      <c r="J7504" s="63">
        <v>0.1958232</v>
      </c>
      <c r="K7504" s="63">
        <v>0.25511</v>
      </c>
      <c r="L7504" s="63">
        <v>0.31439689999999998</v>
      </c>
      <c r="M7504" s="63">
        <v>0.39999760000000001</v>
      </c>
      <c r="N7504" s="63">
        <v>11060</v>
      </c>
      <c r="O7504" s="63">
        <v>0.1130564</v>
      </c>
      <c r="P7504" s="63">
        <v>12</v>
      </c>
      <c r="Q7504" s="63">
        <v>1.2781749580960001E-2</v>
      </c>
    </row>
    <row r="7505" spans="1:17">
      <c r="A7505" s="63" t="s">
        <v>80</v>
      </c>
      <c r="B7505" s="63" t="s">
        <v>44</v>
      </c>
      <c r="C7505" s="63" t="s">
        <v>57</v>
      </c>
      <c r="D7505" s="63">
        <v>16</v>
      </c>
      <c r="E7505" s="63">
        <v>1.749549</v>
      </c>
      <c r="F7505" s="63">
        <v>1.967063</v>
      </c>
      <c r="G7505" s="63">
        <v>0.21751329999999999</v>
      </c>
      <c r="H7505" s="63">
        <v>47.238900000000001</v>
      </c>
      <c r="I7505" s="63">
        <v>7.2625700000000001E-2</v>
      </c>
      <c r="J7505" s="63">
        <v>0.15822649999999999</v>
      </c>
      <c r="K7505" s="63">
        <v>0.21751329999999999</v>
      </c>
      <c r="L7505" s="63">
        <v>0.2768002</v>
      </c>
      <c r="M7505" s="63">
        <v>0.36240090000000003</v>
      </c>
      <c r="N7505" s="63">
        <v>11060</v>
      </c>
      <c r="O7505" s="63">
        <v>0.1130564</v>
      </c>
      <c r="P7505" s="63">
        <v>12</v>
      </c>
      <c r="Q7505" s="63">
        <v>1.2781749580960001E-2</v>
      </c>
    </row>
    <row r="7506" spans="1:17">
      <c r="A7506" s="63" t="s">
        <v>80</v>
      </c>
      <c r="B7506" s="63" t="s">
        <v>44</v>
      </c>
      <c r="C7506" s="63" t="s">
        <v>57</v>
      </c>
      <c r="D7506" s="63">
        <v>17</v>
      </c>
      <c r="E7506" s="63">
        <v>1.98491</v>
      </c>
      <c r="F7506" s="63">
        <v>2.1707269999999999</v>
      </c>
      <c r="G7506" s="63">
        <v>0.1858175</v>
      </c>
      <c r="H7506" s="63">
        <v>43.526400000000002</v>
      </c>
      <c r="I7506" s="63">
        <v>4.0929899999999998E-2</v>
      </c>
      <c r="J7506" s="63">
        <v>0.12653059999999999</v>
      </c>
      <c r="K7506" s="63">
        <v>0.1858175</v>
      </c>
      <c r="L7506" s="63">
        <v>0.2451043</v>
      </c>
      <c r="M7506" s="63">
        <v>0.33070509999999997</v>
      </c>
      <c r="N7506" s="63">
        <v>11060</v>
      </c>
      <c r="O7506" s="63">
        <v>0.1130564</v>
      </c>
      <c r="P7506" s="63">
        <v>12</v>
      </c>
      <c r="Q7506" s="63">
        <v>1.2781749580960001E-2</v>
      </c>
    </row>
    <row r="7507" spans="1:17">
      <c r="A7507" s="63" t="s">
        <v>80</v>
      </c>
      <c r="B7507" s="63" t="s">
        <v>44</v>
      </c>
      <c r="C7507" s="63" t="s">
        <v>57</v>
      </c>
      <c r="D7507" s="63">
        <v>18</v>
      </c>
      <c r="E7507" s="63">
        <v>2.5238360000000002</v>
      </c>
      <c r="F7507" s="63">
        <v>2.6028880000000001</v>
      </c>
      <c r="G7507" s="63">
        <v>7.9052399999999995E-2</v>
      </c>
      <c r="H7507" s="63">
        <v>39.392400000000002</v>
      </c>
      <c r="I7507" s="63">
        <v>-6.5835099999999994E-2</v>
      </c>
      <c r="J7507" s="63">
        <v>1.9765600000000001E-2</v>
      </c>
      <c r="K7507" s="63">
        <v>7.9052399999999995E-2</v>
      </c>
      <c r="L7507" s="63">
        <v>0.1383393</v>
      </c>
      <c r="M7507" s="63">
        <v>0.22394</v>
      </c>
      <c r="N7507" s="63">
        <v>11060</v>
      </c>
      <c r="O7507" s="63">
        <v>0.1130564</v>
      </c>
      <c r="P7507" s="63">
        <v>12</v>
      </c>
      <c r="Q7507" s="63">
        <v>1.2781749580960001E-2</v>
      </c>
    </row>
    <row r="7508" spans="1:17">
      <c r="A7508" s="63" t="s">
        <v>80</v>
      </c>
      <c r="B7508" s="63" t="s">
        <v>44</v>
      </c>
      <c r="C7508" s="63" t="s">
        <v>57</v>
      </c>
      <c r="D7508" s="63">
        <v>19</v>
      </c>
      <c r="E7508" s="63">
        <v>2.7131539999999998</v>
      </c>
      <c r="F7508" s="63">
        <v>2.6483850000000002</v>
      </c>
      <c r="G7508" s="63">
        <v>-6.4768300000000001E-2</v>
      </c>
      <c r="H7508" s="63">
        <v>37.117400000000004</v>
      </c>
      <c r="I7508" s="63">
        <v>-0.20965590000000001</v>
      </c>
      <c r="J7508" s="63">
        <v>-0.1240551</v>
      </c>
      <c r="K7508" s="63">
        <v>-6.4768300000000001E-2</v>
      </c>
      <c r="L7508" s="63">
        <v>-5.4815000000000003E-3</v>
      </c>
      <c r="M7508" s="63">
        <v>8.0119300000000004E-2</v>
      </c>
      <c r="N7508" s="63">
        <v>11060</v>
      </c>
      <c r="O7508" s="63">
        <v>0.1130564</v>
      </c>
      <c r="P7508" s="63">
        <v>12</v>
      </c>
      <c r="Q7508" s="63">
        <v>1.2781749580960001E-2</v>
      </c>
    </row>
    <row r="7509" spans="1:17">
      <c r="A7509" s="63" t="s">
        <v>80</v>
      </c>
      <c r="B7509" s="63" t="s">
        <v>44</v>
      </c>
      <c r="C7509" s="63" t="s">
        <v>57</v>
      </c>
      <c r="D7509" s="63">
        <v>20</v>
      </c>
      <c r="E7509" s="63">
        <v>2.6082190000000001</v>
      </c>
      <c r="F7509" s="63">
        <v>2.4930500000000002</v>
      </c>
      <c r="G7509" s="63">
        <v>-0.1151683</v>
      </c>
      <c r="H7509" s="63">
        <v>34.735100000000003</v>
      </c>
      <c r="I7509" s="63">
        <v>-0.26005590000000001</v>
      </c>
      <c r="J7509" s="63">
        <v>-0.1744552</v>
      </c>
      <c r="K7509" s="63">
        <v>-0.1151683</v>
      </c>
      <c r="L7509" s="63">
        <v>-5.5881500000000001E-2</v>
      </c>
      <c r="M7509" s="63">
        <v>2.9719300000000001E-2</v>
      </c>
      <c r="N7509" s="63">
        <v>11060</v>
      </c>
      <c r="O7509" s="63">
        <v>0.1130564</v>
      </c>
      <c r="P7509" s="63">
        <v>12</v>
      </c>
      <c r="Q7509" s="63">
        <v>1.2781749580960001E-2</v>
      </c>
    </row>
    <row r="7510" spans="1:17">
      <c r="A7510" s="63" t="s">
        <v>80</v>
      </c>
      <c r="B7510" s="63" t="s">
        <v>44</v>
      </c>
      <c r="C7510" s="63" t="s">
        <v>57</v>
      </c>
      <c r="D7510" s="63">
        <v>21</v>
      </c>
      <c r="E7510" s="63">
        <v>2.502748</v>
      </c>
      <c r="F7510" s="63">
        <v>2.354889</v>
      </c>
      <c r="G7510" s="63">
        <v>-0.14785860000000001</v>
      </c>
      <c r="H7510" s="63">
        <v>32.868899999999996</v>
      </c>
      <c r="I7510" s="63">
        <v>-0.29274620000000001</v>
      </c>
      <c r="J7510" s="63">
        <v>-0.20714550000000001</v>
      </c>
      <c r="K7510" s="63">
        <v>-0.14785860000000001</v>
      </c>
      <c r="L7510" s="63">
        <v>-8.8571800000000006E-2</v>
      </c>
      <c r="M7510" s="63">
        <v>-2.9710000000000001E-3</v>
      </c>
      <c r="N7510" s="63">
        <v>11060</v>
      </c>
      <c r="O7510" s="63">
        <v>0.1130564</v>
      </c>
      <c r="P7510" s="63">
        <v>12</v>
      </c>
      <c r="Q7510" s="63">
        <v>1.2781749580960001E-2</v>
      </c>
    </row>
    <row r="7511" spans="1:17">
      <c r="A7511" s="63" t="s">
        <v>80</v>
      </c>
      <c r="B7511" s="63" t="s">
        <v>44</v>
      </c>
      <c r="C7511" s="63" t="s">
        <v>57</v>
      </c>
      <c r="D7511" s="63">
        <v>22</v>
      </c>
      <c r="E7511" s="63">
        <v>2.2547079999999999</v>
      </c>
      <c r="F7511" s="63">
        <v>2.1064210000000001</v>
      </c>
      <c r="G7511" s="63">
        <v>-0.14828659999999999</v>
      </c>
      <c r="H7511" s="63">
        <v>31.760400000000001</v>
      </c>
      <c r="I7511" s="63">
        <v>-0.2931742</v>
      </c>
      <c r="J7511" s="63">
        <v>-0.20757339999999999</v>
      </c>
      <c r="K7511" s="63">
        <v>-0.14828659999999999</v>
      </c>
      <c r="L7511" s="63">
        <v>-8.8999700000000001E-2</v>
      </c>
      <c r="M7511" s="63">
        <v>-3.3990000000000001E-3</v>
      </c>
      <c r="N7511" s="63">
        <v>11060</v>
      </c>
      <c r="O7511" s="63">
        <v>0.1130564</v>
      </c>
      <c r="P7511" s="63">
        <v>12</v>
      </c>
      <c r="Q7511" s="63">
        <v>1.2781749580960001E-2</v>
      </c>
    </row>
    <row r="7512" spans="1:17">
      <c r="A7512" s="63" t="s">
        <v>80</v>
      </c>
      <c r="B7512" s="63" t="s">
        <v>44</v>
      </c>
      <c r="C7512" s="63" t="s">
        <v>57</v>
      </c>
      <c r="D7512" s="63">
        <v>23</v>
      </c>
      <c r="E7512" s="63">
        <v>1.9377960000000001</v>
      </c>
      <c r="F7512" s="63">
        <v>1.7976179999999999</v>
      </c>
      <c r="G7512" s="63">
        <v>-0.14017840000000001</v>
      </c>
      <c r="H7512" s="63">
        <v>31.6402</v>
      </c>
      <c r="I7512" s="63">
        <v>-0.28506599999999999</v>
      </c>
      <c r="J7512" s="63">
        <v>-0.19946530000000001</v>
      </c>
      <c r="K7512" s="63">
        <v>-0.14017840000000001</v>
      </c>
      <c r="L7512" s="63">
        <v>-8.0891599999999994E-2</v>
      </c>
      <c r="M7512" s="63">
        <v>4.7092000000000002E-3</v>
      </c>
      <c r="N7512" s="63">
        <v>11060</v>
      </c>
      <c r="O7512" s="63">
        <v>0.1130564</v>
      </c>
      <c r="P7512" s="63">
        <v>12</v>
      </c>
      <c r="Q7512" s="63">
        <v>1.2781749580960001E-2</v>
      </c>
    </row>
    <row r="7513" spans="1:17">
      <c r="A7513" s="63" t="s">
        <v>80</v>
      </c>
      <c r="B7513" s="63" t="s">
        <v>44</v>
      </c>
      <c r="C7513" s="63" t="s">
        <v>57</v>
      </c>
      <c r="D7513" s="63">
        <v>24</v>
      </c>
      <c r="E7513" s="63">
        <v>1.5298099999999999</v>
      </c>
      <c r="F7513" s="63">
        <v>1.387718</v>
      </c>
      <c r="G7513" s="63">
        <v>-0.14209160000000001</v>
      </c>
      <c r="H7513" s="63">
        <v>31.3415</v>
      </c>
      <c r="I7513" s="63">
        <v>-0.28697919999999999</v>
      </c>
      <c r="J7513" s="63">
        <v>-0.20137849999999999</v>
      </c>
      <c r="K7513" s="63">
        <v>-0.14209160000000001</v>
      </c>
      <c r="L7513" s="63">
        <v>-8.2804799999999998E-2</v>
      </c>
      <c r="M7513" s="63">
        <v>2.7959999999999999E-3</v>
      </c>
      <c r="N7513" s="63">
        <v>11060</v>
      </c>
      <c r="O7513" s="63">
        <v>0.1130564</v>
      </c>
      <c r="P7513" s="63">
        <v>12</v>
      </c>
      <c r="Q7513" s="63">
        <v>1.2781749580960001E-2</v>
      </c>
    </row>
    <row r="7514" spans="1:17">
      <c r="A7514" s="63" t="s">
        <v>80</v>
      </c>
      <c r="B7514" s="63" t="s">
        <v>44</v>
      </c>
      <c r="C7514" s="63" t="s">
        <v>63</v>
      </c>
      <c r="D7514" s="63">
        <v>1</v>
      </c>
      <c r="E7514" s="63">
        <v>1.100895</v>
      </c>
      <c r="F7514" s="63">
        <v>0.95599100000000004</v>
      </c>
      <c r="G7514" s="63">
        <v>-0.1449038</v>
      </c>
      <c r="H7514" s="63">
        <v>38.018900000000002</v>
      </c>
      <c r="I7514" s="63">
        <v>-0.28979139999999998</v>
      </c>
      <c r="J7514" s="63">
        <v>-0.2041906</v>
      </c>
      <c r="K7514" s="63">
        <v>-0.1449038</v>
      </c>
      <c r="L7514" s="63">
        <v>-8.5616899999999996E-2</v>
      </c>
      <c r="M7514" s="63">
        <v>-1.6200000000000001E-5</v>
      </c>
      <c r="N7514" s="63">
        <v>11060</v>
      </c>
      <c r="O7514" s="63">
        <v>0.1130564</v>
      </c>
      <c r="P7514" s="63">
        <v>1</v>
      </c>
      <c r="Q7514" s="63">
        <v>1.2781749580960001E-2</v>
      </c>
    </row>
    <row r="7515" spans="1:17">
      <c r="A7515" s="63" t="s">
        <v>80</v>
      </c>
      <c r="B7515" s="63" t="s">
        <v>44</v>
      </c>
      <c r="C7515" s="63" t="s">
        <v>63</v>
      </c>
      <c r="D7515" s="63">
        <v>2</v>
      </c>
      <c r="E7515" s="63">
        <v>1.032575</v>
      </c>
      <c r="F7515" s="63">
        <v>0.87175939999999996</v>
      </c>
      <c r="G7515" s="63">
        <v>-0.16081580000000001</v>
      </c>
      <c r="H7515" s="63">
        <v>37.638500000000001</v>
      </c>
      <c r="I7515" s="63">
        <v>-0.30570340000000001</v>
      </c>
      <c r="J7515" s="63">
        <v>-0.22010270000000001</v>
      </c>
      <c r="K7515" s="63">
        <v>-0.16081580000000001</v>
      </c>
      <c r="L7515" s="63">
        <v>-0.10152899999999999</v>
      </c>
      <c r="M7515" s="63">
        <v>-1.59282E-2</v>
      </c>
      <c r="N7515" s="63">
        <v>11060</v>
      </c>
      <c r="O7515" s="63">
        <v>0.1130564</v>
      </c>
      <c r="P7515" s="63">
        <v>1</v>
      </c>
      <c r="Q7515" s="63">
        <v>1.2781749580960001E-2</v>
      </c>
    </row>
    <row r="7516" spans="1:17">
      <c r="A7516" s="63" t="s">
        <v>80</v>
      </c>
      <c r="B7516" s="63" t="s">
        <v>44</v>
      </c>
      <c r="C7516" s="63" t="s">
        <v>63</v>
      </c>
      <c r="D7516" s="63">
        <v>3</v>
      </c>
      <c r="E7516" s="63">
        <v>1.0303979999999999</v>
      </c>
      <c r="F7516" s="63">
        <v>0.87400180000000005</v>
      </c>
      <c r="G7516" s="63">
        <v>-0.15639639999999999</v>
      </c>
      <c r="H7516" s="63">
        <v>37.229599999999998</v>
      </c>
      <c r="I7516" s="63">
        <v>-0.301284</v>
      </c>
      <c r="J7516" s="63">
        <v>-0.21568329999999999</v>
      </c>
      <c r="K7516" s="63">
        <v>-0.15639639999999999</v>
      </c>
      <c r="L7516" s="63">
        <v>-9.7109600000000004E-2</v>
      </c>
      <c r="M7516" s="63">
        <v>-1.1508900000000001E-2</v>
      </c>
      <c r="N7516" s="63">
        <v>11060</v>
      </c>
      <c r="O7516" s="63">
        <v>0.1130564</v>
      </c>
      <c r="P7516" s="63">
        <v>1</v>
      </c>
      <c r="Q7516" s="63">
        <v>1.2781749580960001E-2</v>
      </c>
    </row>
    <row r="7517" spans="1:17">
      <c r="A7517" s="63" t="s">
        <v>80</v>
      </c>
      <c r="B7517" s="63" t="s">
        <v>44</v>
      </c>
      <c r="C7517" s="63" t="s">
        <v>63</v>
      </c>
      <c r="D7517" s="63">
        <v>4</v>
      </c>
      <c r="E7517" s="63">
        <v>1.048705</v>
      </c>
      <c r="F7517" s="63">
        <v>0.89085499999999995</v>
      </c>
      <c r="G7517" s="63">
        <v>-0.1578503</v>
      </c>
      <c r="H7517" s="63">
        <v>36.929299999999998</v>
      </c>
      <c r="I7517" s="63">
        <v>-0.3027379</v>
      </c>
      <c r="J7517" s="63">
        <v>-0.2171371</v>
      </c>
      <c r="K7517" s="63">
        <v>-0.1578503</v>
      </c>
      <c r="L7517" s="63">
        <v>-9.8563399999999995E-2</v>
      </c>
      <c r="M7517" s="63">
        <v>-1.2962700000000001E-2</v>
      </c>
      <c r="N7517" s="63">
        <v>11060</v>
      </c>
      <c r="O7517" s="63">
        <v>0.1130564</v>
      </c>
      <c r="P7517" s="63">
        <v>1</v>
      </c>
      <c r="Q7517" s="63">
        <v>1.2781749580960001E-2</v>
      </c>
    </row>
    <row r="7518" spans="1:17">
      <c r="A7518" s="63" t="s">
        <v>80</v>
      </c>
      <c r="B7518" s="63" t="s">
        <v>44</v>
      </c>
      <c r="C7518" s="63" t="s">
        <v>63</v>
      </c>
      <c r="D7518" s="63">
        <v>5</v>
      </c>
      <c r="E7518" s="63">
        <v>1.089858</v>
      </c>
      <c r="F7518" s="63">
        <v>0.93276510000000001</v>
      </c>
      <c r="G7518" s="63">
        <v>-0.1570928</v>
      </c>
      <c r="H7518" s="63">
        <v>36.606900000000003</v>
      </c>
      <c r="I7518" s="63">
        <v>-0.30198039999999998</v>
      </c>
      <c r="J7518" s="63">
        <v>-0.21637960000000001</v>
      </c>
      <c r="K7518" s="63">
        <v>-0.1570928</v>
      </c>
      <c r="L7518" s="63">
        <v>-9.7806000000000004E-2</v>
      </c>
      <c r="M7518" s="63">
        <v>-1.2205199999999999E-2</v>
      </c>
      <c r="N7518" s="63">
        <v>11060</v>
      </c>
      <c r="O7518" s="63">
        <v>0.1130564</v>
      </c>
      <c r="P7518" s="63">
        <v>1</v>
      </c>
      <c r="Q7518" s="63">
        <v>1.2781749580960001E-2</v>
      </c>
    </row>
    <row r="7519" spans="1:17">
      <c r="A7519" s="63" t="s">
        <v>80</v>
      </c>
      <c r="B7519" s="63" t="s">
        <v>44</v>
      </c>
      <c r="C7519" s="63" t="s">
        <v>63</v>
      </c>
      <c r="D7519" s="63">
        <v>6</v>
      </c>
      <c r="E7519" s="63">
        <v>1.259644</v>
      </c>
      <c r="F7519" s="63">
        <v>1.0244059999999999</v>
      </c>
      <c r="G7519" s="63">
        <v>-0.23523769999999999</v>
      </c>
      <c r="H7519" s="63">
        <v>36.377499999999998</v>
      </c>
      <c r="I7519" s="63">
        <v>-0.3801253</v>
      </c>
      <c r="J7519" s="63">
        <v>-0.29452460000000003</v>
      </c>
      <c r="K7519" s="63">
        <v>-0.23523769999999999</v>
      </c>
      <c r="L7519" s="63">
        <v>-0.17595089999999999</v>
      </c>
      <c r="M7519" s="63">
        <v>-9.0350100000000003E-2</v>
      </c>
      <c r="N7519" s="63">
        <v>11060</v>
      </c>
      <c r="O7519" s="63">
        <v>0.1130564</v>
      </c>
      <c r="P7519" s="63">
        <v>1</v>
      </c>
      <c r="Q7519" s="63">
        <v>1.2781749580960001E-2</v>
      </c>
    </row>
    <row r="7520" spans="1:17">
      <c r="A7520" s="63" t="s">
        <v>80</v>
      </c>
      <c r="B7520" s="63" t="s">
        <v>44</v>
      </c>
      <c r="C7520" s="63" t="s">
        <v>63</v>
      </c>
      <c r="D7520" s="63">
        <v>7</v>
      </c>
      <c r="E7520" s="63">
        <v>1.6197980000000001</v>
      </c>
      <c r="F7520" s="63">
        <v>1.4206209999999999</v>
      </c>
      <c r="G7520" s="63">
        <v>-0.19917679999999999</v>
      </c>
      <c r="H7520" s="63">
        <v>36.434600000000003</v>
      </c>
      <c r="I7520" s="63">
        <v>-0.34406439999999999</v>
      </c>
      <c r="J7520" s="63">
        <v>-0.25846360000000002</v>
      </c>
      <c r="K7520" s="63">
        <v>-0.19917679999999999</v>
      </c>
      <c r="L7520" s="63">
        <v>-0.13988999999999999</v>
      </c>
      <c r="M7520" s="63">
        <v>-5.4289200000000003E-2</v>
      </c>
      <c r="N7520" s="63">
        <v>11060</v>
      </c>
      <c r="O7520" s="63">
        <v>0.1130564</v>
      </c>
      <c r="P7520" s="63">
        <v>1</v>
      </c>
      <c r="Q7520" s="63">
        <v>1.2781749580960001E-2</v>
      </c>
    </row>
    <row r="7521" spans="1:17">
      <c r="A7521" s="63" t="s">
        <v>80</v>
      </c>
      <c r="B7521" s="63" t="s">
        <v>44</v>
      </c>
      <c r="C7521" s="63" t="s">
        <v>63</v>
      </c>
      <c r="D7521" s="63">
        <v>8</v>
      </c>
      <c r="E7521" s="63">
        <v>1.838722</v>
      </c>
      <c r="F7521" s="63">
        <v>1.7547699999999999</v>
      </c>
      <c r="G7521" s="63">
        <v>-8.3951799999999993E-2</v>
      </c>
      <c r="H7521" s="63">
        <v>36.532800000000002</v>
      </c>
      <c r="I7521" s="63">
        <v>-0.2288394</v>
      </c>
      <c r="J7521" s="63">
        <v>-0.1432387</v>
      </c>
      <c r="K7521" s="63">
        <v>-8.3951799999999993E-2</v>
      </c>
      <c r="L7521" s="63">
        <v>-2.4664999999999999E-2</v>
      </c>
      <c r="M7521" s="63">
        <v>6.0935799999999998E-2</v>
      </c>
      <c r="N7521" s="63">
        <v>11060</v>
      </c>
      <c r="O7521" s="63">
        <v>0.1130564</v>
      </c>
      <c r="P7521" s="63">
        <v>1</v>
      </c>
      <c r="Q7521" s="63">
        <v>1.2781749580960001E-2</v>
      </c>
    </row>
    <row r="7522" spans="1:17">
      <c r="A7522" s="63" t="s">
        <v>80</v>
      </c>
      <c r="B7522" s="63" t="s">
        <v>44</v>
      </c>
      <c r="C7522" s="63" t="s">
        <v>63</v>
      </c>
      <c r="D7522" s="63">
        <v>9</v>
      </c>
      <c r="E7522" s="63">
        <v>1.733333</v>
      </c>
      <c r="F7522" s="63">
        <v>1.8066660000000001</v>
      </c>
      <c r="G7522" s="63">
        <v>7.3333599999999999E-2</v>
      </c>
      <c r="H7522" s="63">
        <v>37.888800000000003</v>
      </c>
      <c r="I7522" s="63">
        <v>-7.1554000000000006E-2</v>
      </c>
      <c r="J7522" s="63">
        <v>1.40468E-2</v>
      </c>
      <c r="K7522" s="63">
        <v>7.3333599999999999E-2</v>
      </c>
      <c r="L7522" s="63">
        <v>0.1326205</v>
      </c>
      <c r="M7522" s="63">
        <v>0.2182212</v>
      </c>
      <c r="N7522" s="63">
        <v>11060</v>
      </c>
      <c r="O7522" s="63">
        <v>0.1130564</v>
      </c>
      <c r="P7522" s="63">
        <v>1</v>
      </c>
      <c r="Q7522" s="63">
        <v>1.2781749580960001E-2</v>
      </c>
    </row>
    <row r="7523" spans="1:17">
      <c r="A7523" s="63" t="s">
        <v>80</v>
      </c>
      <c r="B7523" s="63" t="s">
        <v>44</v>
      </c>
      <c r="C7523" s="63" t="s">
        <v>63</v>
      </c>
      <c r="D7523" s="63">
        <v>10</v>
      </c>
      <c r="E7523" s="63">
        <v>1.685073</v>
      </c>
      <c r="F7523" s="63">
        <v>1.761317</v>
      </c>
      <c r="G7523" s="63">
        <v>7.62438E-2</v>
      </c>
      <c r="H7523" s="63">
        <v>40.893500000000003</v>
      </c>
      <c r="I7523" s="63">
        <v>-6.8643800000000005E-2</v>
      </c>
      <c r="J7523" s="63">
        <v>1.69569E-2</v>
      </c>
      <c r="K7523" s="63">
        <v>7.62438E-2</v>
      </c>
      <c r="L7523" s="63">
        <v>0.1355306</v>
      </c>
      <c r="M7523" s="63">
        <v>0.22113140000000001</v>
      </c>
      <c r="N7523" s="63">
        <v>11060</v>
      </c>
      <c r="O7523" s="63">
        <v>0.1130564</v>
      </c>
      <c r="P7523" s="63">
        <v>1</v>
      </c>
      <c r="Q7523" s="63">
        <v>1.2781749580960001E-2</v>
      </c>
    </row>
    <row r="7524" spans="1:17">
      <c r="A7524" s="63" t="s">
        <v>80</v>
      </c>
      <c r="B7524" s="63" t="s">
        <v>44</v>
      </c>
      <c r="C7524" s="63" t="s">
        <v>63</v>
      </c>
      <c r="D7524" s="63">
        <v>11</v>
      </c>
      <c r="E7524" s="63">
        <v>1.583691</v>
      </c>
      <c r="F7524" s="63">
        <v>1.7383010000000001</v>
      </c>
      <c r="G7524" s="63">
        <v>0.15461030000000001</v>
      </c>
      <c r="H7524" s="63">
        <v>43.899799999999999</v>
      </c>
      <c r="I7524" s="63">
        <v>9.7227000000000008E-3</v>
      </c>
      <c r="J7524" s="63">
        <v>9.5323400000000003E-2</v>
      </c>
      <c r="K7524" s="63">
        <v>0.15461030000000001</v>
      </c>
      <c r="L7524" s="63">
        <v>0.21389710000000001</v>
      </c>
      <c r="M7524" s="63">
        <v>0.29949789999999998</v>
      </c>
      <c r="N7524" s="63">
        <v>11060</v>
      </c>
      <c r="O7524" s="63">
        <v>0.1130564</v>
      </c>
      <c r="P7524" s="63">
        <v>1</v>
      </c>
      <c r="Q7524" s="63">
        <v>1.2781749580960001E-2</v>
      </c>
    </row>
    <row r="7525" spans="1:17">
      <c r="A7525" s="63" t="s">
        <v>80</v>
      </c>
      <c r="B7525" s="63" t="s">
        <v>44</v>
      </c>
      <c r="C7525" s="63" t="s">
        <v>63</v>
      </c>
      <c r="D7525" s="63">
        <v>12</v>
      </c>
      <c r="E7525" s="63">
        <v>1.5340689999999999</v>
      </c>
      <c r="F7525" s="63">
        <v>1.6698310000000001</v>
      </c>
      <c r="G7525" s="63">
        <v>0.13576170000000001</v>
      </c>
      <c r="H7525" s="63">
        <v>46.632599999999996</v>
      </c>
      <c r="I7525" s="63">
        <v>-9.1258999999999993E-3</v>
      </c>
      <c r="J7525" s="63">
        <v>7.6474899999999998E-2</v>
      </c>
      <c r="K7525" s="63">
        <v>0.13576170000000001</v>
      </c>
      <c r="L7525" s="63">
        <v>0.19504859999999999</v>
      </c>
      <c r="M7525" s="63">
        <v>0.28064929999999999</v>
      </c>
      <c r="N7525" s="63">
        <v>11060</v>
      </c>
      <c r="O7525" s="63">
        <v>0.1130564</v>
      </c>
      <c r="P7525" s="63">
        <v>1</v>
      </c>
      <c r="Q7525" s="63">
        <v>1.2781749580960001E-2</v>
      </c>
    </row>
    <row r="7526" spans="1:17">
      <c r="A7526" s="63" t="s">
        <v>80</v>
      </c>
      <c r="B7526" s="63" t="s">
        <v>44</v>
      </c>
      <c r="C7526" s="63" t="s">
        <v>63</v>
      </c>
      <c r="D7526" s="63">
        <v>13</v>
      </c>
      <c r="E7526" s="63">
        <v>1.384763</v>
      </c>
      <c r="F7526" s="63">
        <v>1.635926</v>
      </c>
      <c r="G7526" s="63">
        <v>0.25116240000000001</v>
      </c>
      <c r="H7526" s="63">
        <v>48.789400000000001</v>
      </c>
      <c r="I7526" s="63">
        <v>0.1062748</v>
      </c>
      <c r="J7526" s="63">
        <v>0.19187560000000001</v>
      </c>
      <c r="K7526" s="63">
        <v>0.25116240000000001</v>
      </c>
      <c r="L7526" s="63">
        <v>0.31044919999999998</v>
      </c>
      <c r="M7526" s="63">
        <v>0.39605000000000001</v>
      </c>
      <c r="N7526" s="63">
        <v>11060</v>
      </c>
      <c r="O7526" s="63">
        <v>0.1130564</v>
      </c>
      <c r="P7526" s="63">
        <v>1</v>
      </c>
      <c r="Q7526" s="63">
        <v>1.2781749580960001E-2</v>
      </c>
    </row>
    <row r="7527" spans="1:17">
      <c r="A7527" s="63" t="s">
        <v>80</v>
      </c>
      <c r="B7527" s="63" t="s">
        <v>44</v>
      </c>
      <c r="C7527" s="63" t="s">
        <v>63</v>
      </c>
      <c r="D7527" s="63">
        <v>14</v>
      </c>
      <c r="E7527" s="63">
        <v>1.2522150000000001</v>
      </c>
      <c r="F7527" s="63">
        <v>1.541911</v>
      </c>
      <c r="G7527" s="63">
        <v>0.2896956</v>
      </c>
      <c r="H7527" s="63">
        <v>50.778399999999998</v>
      </c>
      <c r="I7527" s="63">
        <v>0.14480799999999999</v>
      </c>
      <c r="J7527" s="63">
        <v>0.2304088</v>
      </c>
      <c r="K7527" s="63">
        <v>0.2896956</v>
      </c>
      <c r="L7527" s="63">
        <v>0.34898249999999997</v>
      </c>
      <c r="M7527" s="63">
        <v>0.4345832</v>
      </c>
      <c r="N7527" s="63">
        <v>11060</v>
      </c>
      <c r="O7527" s="63">
        <v>0.1130564</v>
      </c>
      <c r="P7527" s="63">
        <v>1</v>
      </c>
      <c r="Q7527" s="63">
        <v>1.2781749580960001E-2</v>
      </c>
    </row>
    <row r="7528" spans="1:17">
      <c r="A7528" s="63" t="s">
        <v>80</v>
      </c>
      <c r="B7528" s="63" t="s">
        <v>44</v>
      </c>
      <c r="C7528" s="63" t="s">
        <v>63</v>
      </c>
      <c r="D7528" s="63">
        <v>15</v>
      </c>
      <c r="E7528" s="63">
        <v>1.224024</v>
      </c>
      <c r="F7528" s="63">
        <v>1.4791339999999999</v>
      </c>
      <c r="G7528" s="63">
        <v>0.25511</v>
      </c>
      <c r="H7528" s="63">
        <v>52.248399999999997</v>
      </c>
      <c r="I7528" s="63">
        <v>0.1102224</v>
      </c>
      <c r="J7528" s="63">
        <v>0.1958232</v>
      </c>
      <c r="K7528" s="63">
        <v>0.25511</v>
      </c>
      <c r="L7528" s="63">
        <v>0.31439689999999998</v>
      </c>
      <c r="M7528" s="63">
        <v>0.39999760000000001</v>
      </c>
      <c r="N7528" s="63">
        <v>11060</v>
      </c>
      <c r="O7528" s="63">
        <v>0.1130564</v>
      </c>
      <c r="P7528" s="63">
        <v>1</v>
      </c>
      <c r="Q7528" s="63">
        <v>1.2781749580960001E-2</v>
      </c>
    </row>
    <row r="7529" spans="1:17">
      <c r="A7529" s="63" t="s">
        <v>80</v>
      </c>
      <c r="B7529" s="63" t="s">
        <v>44</v>
      </c>
      <c r="C7529" s="63" t="s">
        <v>63</v>
      </c>
      <c r="D7529" s="63">
        <v>16</v>
      </c>
      <c r="E7529" s="63">
        <v>1.276737</v>
      </c>
      <c r="F7529" s="63">
        <v>1.494251</v>
      </c>
      <c r="G7529" s="63">
        <v>0.21751329999999999</v>
      </c>
      <c r="H7529" s="63">
        <v>52.217700000000001</v>
      </c>
      <c r="I7529" s="63">
        <v>7.2625700000000001E-2</v>
      </c>
      <c r="J7529" s="63">
        <v>0.15822649999999999</v>
      </c>
      <c r="K7529" s="63">
        <v>0.21751329999999999</v>
      </c>
      <c r="L7529" s="63">
        <v>0.2768002</v>
      </c>
      <c r="M7529" s="63">
        <v>0.36240090000000003</v>
      </c>
      <c r="N7529" s="63">
        <v>11060</v>
      </c>
      <c r="O7529" s="63">
        <v>0.1130564</v>
      </c>
      <c r="P7529" s="63">
        <v>1</v>
      </c>
      <c r="Q7529" s="63">
        <v>1.2781749580960001E-2</v>
      </c>
    </row>
    <row r="7530" spans="1:17">
      <c r="A7530" s="63" t="s">
        <v>80</v>
      </c>
      <c r="B7530" s="63" t="s">
        <v>44</v>
      </c>
      <c r="C7530" s="63" t="s">
        <v>63</v>
      </c>
      <c r="D7530" s="63">
        <v>17</v>
      </c>
      <c r="E7530" s="63">
        <v>1.4219219999999999</v>
      </c>
      <c r="F7530" s="63">
        <v>1.6077399999999999</v>
      </c>
      <c r="G7530" s="63">
        <v>0.18581739999999999</v>
      </c>
      <c r="H7530" s="63">
        <v>50.244100000000003</v>
      </c>
      <c r="I7530" s="63">
        <v>4.0929800000000002E-2</v>
      </c>
      <c r="J7530" s="63">
        <v>0.12653049999999999</v>
      </c>
      <c r="K7530" s="63">
        <v>0.18581739999999999</v>
      </c>
      <c r="L7530" s="63">
        <v>0.24510419999999999</v>
      </c>
      <c r="M7530" s="63">
        <v>0.33070500000000003</v>
      </c>
      <c r="N7530" s="63">
        <v>11060</v>
      </c>
      <c r="O7530" s="63">
        <v>0.1130564</v>
      </c>
      <c r="P7530" s="63">
        <v>1</v>
      </c>
      <c r="Q7530" s="63">
        <v>1.2781749580960001E-2</v>
      </c>
    </row>
    <row r="7531" spans="1:17">
      <c r="A7531" s="63" t="s">
        <v>80</v>
      </c>
      <c r="B7531" s="63" t="s">
        <v>44</v>
      </c>
      <c r="C7531" s="63" t="s">
        <v>63</v>
      </c>
      <c r="D7531" s="63">
        <v>18</v>
      </c>
      <c r="E7531" s="63">
        <v>1.8491089999999999</v>
      </c>
      <c r="F7531" s="63">
        <v>1.928161</v>
      </c>
      <c r="G7531" s="63">
        <v>7.9052700000000004E-2</v>
      </c>
      <c r="H7531" s="63">
        <v>46.598100000000002</v>
      </c>
      <c r="I7531" s="63">
        <v>-6.5834900000000002E-2</v>
      </c>
      <c r="J7531" s="63">
        <v>1.9765899999999999E-2</v>
      </c>
      <c r="K7531" s="63">
        <v>7.9052700000000004E-2</v>
      </c>
      <c r="L7531" s="63">
        <v>0.1383395</v>
      </c>
      <c r="M7531" s="63">
        <v>0.22394030000000001</v>
      </c>
      <c r="N7531" s="63">
        <v>11060</v>
      </c>
      <c r="O7531" s="63">
        <v>0.1130564</v>
      </c>
      <c r="P7531" s="63">
        <v>1</v>
      </c>
      <c r="Q7531" s="63">
        <v>1.2781749580960001E-2</v>
      </c>
    </row>
    <row r="7532" spans="1:17">
      <c r="A7532" s="63" t="s">
        <v>80</v>
      </c>
      <c r="B7532" s="63" t="s">
        <v>44</v>
      </c>
      <c r="C7532" s="63" t="s">
        <v>63</v>
      </c>
      <c r="D7532" s="63">
        <v>19</v>
      </c>
      <c r="E7532" s="63">
        <v>2.1055160000000002</v>
      </c>
      <c r="F7532" s="63">
        <v>2.0407470000000001</v>
      </c>
      <c r="G7532" s="63">
        <v>-6.4768300000000001E-2</v>
      </c>
      <c r="H7532" s="63">
        <v>43.884099999999997</v>
      </c>
      <c r="I7532" s="63">
        <v>-0.20965590000000001</v>
      </c>
      <c r="J7532" s="63">
        <v>-0.1240551</v>
      </c>
      <c r="K7532" s="63">
        <v>-6.4768300000000001E-2</v>
      </c>
      <c r="L7532" s="63">
        <v>-5.4815000000000003E-3</v>
      </c>
      <c r="M7532" s="63">
        <v>8.0119300000000004E-2</v>
      </c>
      <c r="N7532" s="63">
        <v>11060</v>
      </c>
      <c r="O7532" s="63">
        <v>0.1130564</v>
      </c>
      <c r="P7532" s="63">
        <v>1</v>
      </c>
      <c r="Q7532" s="63">
        <v>1.2781749580960001E-2</v>
      </c>
    </row>
    <row r="7533" spans="1:17">
      <c r="A7533" s="63" t="s">
        <v>80</v>
      </c>
      <c r="B7533" s="63" t="s">
        <v>44</v>
      </c>
      <c r="C7533" s="63" t="s">
        <v>63</v>
      </c>
      <c r="D7533" s="63">
        <v>20</v>
      </c>
      <c r="E7533" s="63">
        <v>2.0982820000000002</v>
      </c>
      <c r="F7533" s="63">
        <v>1.983114</v>
      </c>
      <c r="G7533" s="63">
        <v>-0.1151681</v>
      </c>
      <c r="H7533" s="63">
        <v>42.258600000000001</v>
      </c>
      <c r="I7533" s="63">
        <v>-0.2600557</v>
      </c>
      <c r="J7533" s="63">
        <v>-0.1744549</v>
      </c>
      <c r="K7533" s="63">
        <v>-0.1151681</v>
      </c>
      <c r="L7533" s="63">
        <v>-5.5881300000000002E-2</v>
      </c>
      <c r="M7533" s="63">
        <v>2.9719499999999999E-2</v>
      </c>
      <c r="N7533" s="63">
        <v>11060</v>
      </c>
      <c r="O7533" s="63">
        <v>0.1130564</v>
      </c>
      <c r="P7533" s="63">
        <v>1</v>
      </c>
      <c r="Q7533" s="63">
        <v>1.2781749580960001E-2</v>
      </c>
    </row>
    <row r="7534" spans="1:17">
      <c r="A7534" s="63" t="s">
        <v>80</v>
      </c>
      <c r="B7534" s="63" t="s">
        <v>44</v>
      </c>
      <c r="C7534" s="63" t="s">
        <v>63</v>
      </c>
      <c r="D7534" s="63">
        <v>21</v>
      </c>
      <c r="E7534" s="63">
        <v>2.0578509999999999</v>
      </c>
      <c r="F7534" s="63">
        <v>1.9099930000000001</v>
      </c>
      <c r="G7534" s="63">
        <v>-0.14785870000000001</v>
      </c>
      <c r="H7534" s="63">
        <v>41.028700000000001</v>
      </c>
      <c r="I7534" s="63">
        <v>-0.29274630000000001</v>
      </c>
      <c r="J7534" s="63">
        <v>-0.20714560000000001</v>
      </c>
      <c r="K7534" s="63">
        <v>-0.14785870000000001</v>
      </c>
      <c r="L7534" s="63">
        <v>-8.8571899999999995E-2</v>
      </c>
      <c r="M7534" s="63">
        <v>-2.9711E-3</v>
      </c>
      <c r="N7534" s="63">
        <v>11060</v>
      </c>
      <c r="O7534" s="63">
        <v>0.1130564</v>
      </c>
      <c r="P7534" s="63">
        <v>1</v>
      </c>
      <c r="Q7534" s="63">
        <v>1.2781749580960001E-2</v>
      </c>
    </row>
    <row r="7535" spans="1:17">
      <c r="A7535" s="63" t="s">
        <v>80</v>
      </c>
      <c r="B7535" s="63" t="s">
        <v>44</v>
      </c>
      <c r="C7535" s="63" t="s">
        <v>63</v>
      </c>
      <c r="D7535" s="63">
        <v>22</v>
      </c>
      <c r="E7535" s="63">
        <v>1.867675</v>
      </c>
      <c r="F7535" s="63">
        <v>1.7193879999999999</v>
      </c>
      <c r="G7535" s="63">
        <v>-0.14828659999999999</v>
      </c>
      <c r="H7535" s="63">
        <v>40.131100000000004</v>
      </c>
      <c r="I7535" s="63">
        <v>-0.2931742</v>
      </c>
      <c r="J7535" s="63">
        <v>-0.20757339999999999</v>
      </c>
      <c r="K7535" s="63">
        <v>-0.14828659999999999</v>
      </c>
      <c r="L7535" s="63">
        <v>-8.8999700000000001E-2</v>
      </c>
      <c r="M7535" s="63">
        <v>-3.3990000000000001E-3</v>
      </c>
      <c r="N7535" s="63">
        <v>11060</v>
      </c>
      <c r="O7535" s="63">
        <v>0.1130564</v>
      </c>
      <c r="P7535" s="63">
        <v>1</v>
      </c>
      <c r="Q7535" s="63">
        <v>1.2781749580960001E-2</v>
      </c>
    </row>
    <row r="7536" spans="1:17">
      <c r="A7536" s="63" t="s">
        <v>80</v>
      </c>
      <c r="B7536" s="63" t="s">
        <v>44</v>
      </c>
      <c r="C7536" s="63" t="s">
        <v>63</v>
      </c>
      <c r="D7536" s="63">
        <v>23</v>
      </c>
      <c r="E7536" s="63">
        <v>1.6083769999999999</v>
      </c>
      <c r="F7536" s="63">
        <v>1.468199</v>
      </c>
      <c r="G7536" s="63">
        <v>-0.14017840000000001</v>
      </c>
      <c r="H7536" s="63">
        <v>39.528199999999998</v>
      </c>
      <c r="I7536" s="63">
        <v>-0.28506599999999999</v>
      </c>
      <c r="J7536" s="63">
        <v>-0.19946530000000001</v>
      </c>
      <c r="K7536" s="63">
        <v>-0.14017840000000001</v>
      </c>
      <c r="L7536" s="63">
        <v>-8.0891599999999994E-2</v>
      </c>
      <c r="M7536" s="63">
        <v>4.7092000000000002E-3</v>
      </c>
      <c r="N7536" s="63">
        <v>11060</v>
      </c>
      <c r="O7536" s="63">
        <v>0.1130564</v>
      </c>
      <c r="P7536" s="63">
        <v>1</v>
      </c>
      <c r="Q7536" s="63">
        <v>1.2781749580960001E-2</v>
      </c>
    </row>
    <row r="7537" spans="1:17">
      <c r="A7537" s="63" t="s">
        <v>80</v>
      </c>
      <c r="B7537" s="63" t="s">
        <v>44</v>
      </c>
      <c r="C7537" s="63" t="s">
        <v>63</v>
      </c>
      <c r="D7537" s="63">
        <v>24</v>
      </c>
      <c r="E7537" s="63">
        <v>1.304765</v>
      </c>
      <c r="F7537" s="63">
        <v>1.162674</v>
      </c>
      <c r="G7537" s="63">
        <v>-0.14209160000000001</v>
      </c>
      <c r="H7537" s="63">
        <v>38.766100000000002</v>
      </c>
      <c r="I7537" s="63">
        <v>-0.28697919999999999</v>
      </c>
      <c r="J7537" s="63">
        <v>-0.20137849999999999</v>
      </c>
      <c r="K7537" s="63">
        <v>-0.14209160000000001</v>
      </c>
      <c r="L7537" s="63">
        <v>-8.2804799999999998E-2</v>
      </c>
      <c r="M7537" s="63">
        <v>2.7959999999999999E-3</v>
      </c>
      <c r="N7537" s="63">
        <v>11060</v>
      </c>
      <c r="O7537" s="63">
        <v>0.1130564</v>
      </c>
      <c r="P7537" s="63">
        <v>1</v>
      </c>
      <c r="Q7537" s="63">
        <v>1.2781749580960001E-2</v>
      </c>
    </row>
    <row r="7538" spans="1:17">
      <c r="A7538" s="63" t="s">
        <v>80</v>
      </c>
      <c r="B7538" s="63" t="s">
        <v>44</v>
      </c>
      <c r="C7538" s="63" t="s">
        <v>64</v>
      </c>
      <c r="D7538" s="63">
        <v>1</v>
      </c>
      <c r="E7538" s="63">
        <v>1.012497</v>
      </c>
      <c r="F7538" s="63">
        <v>0.86759319999999995</v>
      </c>
      <c r="G7538" s="63">
        <v>-0.1449037</v>
      </c>
      <c r="H7538" s="63">
        <v>44.528199999999998</v>
      </c>
      <c r="I7538" s="63">
        <v>-0.28979129999999997</v>
      </c>
      <c r="J7538" s="63">
        <v>-0.2041906</v>
      </c>
      <c r="K7538" s="63">
        <v>-0.1449037</v>
      </c>
      <c r="L7538" s="63">
        <v>-8.5616899999999996E-2</v>
      </c>
      <c r="M7538" s="63">
        <v>-1.6099999999999998E-5</v>
      </c>
      <c r="N7538" s="63">
        <v>11060</v>
      </c>
      <c r="O7538" s="63">
        <v>0.1130564</v>
      </c>
      <c r="P7538" s="63">
        <v>2</v>
      </c>
      <c r="Q7538" s="63">
        <v>1.2781749580960001E-2</v>
      </c>
    </row>
    <row r="7539" spans="1:17">
      <c r="A7539" s="63" t="s">
        <v>80</v>
      </c>
      <c r="B7539" s="63" t="s">
        <v>44</v>
      </c>
      <c r="C7539" s="63" t="s">
        <v>64</v>
      </c>
      <c r="D7539" s="63">
        <v>2</v>
      </c>
      <c r="E7539" s="63">
        <v>0.94578589999999996</v>
      </c>
      <c r="F7539" s="63">
        <v>0.7849701</v>
      </c>
      <c r="G7539" s="63">
        <v>-0.16081580000000001</v>
      </c>
      <c r="H7539" s="63">
        <v>43.706200000000003</v>
      </c>
      <c r="I7539" s="63">
        <v>-0.30570340000000001</v>
      </c>
      <c r="J7539" s="63">
        <v>-0.22010260000000001</v>
      </c>
      <c r="K7539" s="63">
        <v>-0.16081580000000001</v>
      </c>
      <c r="L7539" s="63">
        <v>-0.10152890000000001</v>
      </c>
      <c r="M7539" s="63">
        <v>-1.59282E-2</v>
      </c>
      <c r="N7539" s="63">
        <v>11060</v>
      </c>
      <c r="O7539" s="63">
        <v>0.1130564</v>
      </c>
      <c r="P7539" s="63">
        <v>2</v>
      </c>
      <c r="Q7539" s="63">
        <v>1.2781749580960001E-2</v>
      </c>
    </row>
    <row r="7540" spans="1:17">
      <c r="A7540" s="63" t="s">
        <v>80</v>
      </c>
      <c r="B7540" s="63" t="s">
        <v>44</v>
      </c>
      <c r="C7540" s="63" t="s">
        <v>64</v>
      </c>
      <c r="D7540" s="63">
        <v>3</v>
      </c>
      <c r="E7540" s="63">
        <v>0.93655259999999996</v>
      </c>
      <c r="F7540" s="63">
        <v>0.78015619999999997</v>
      </c>
      <c r="G7540" s="63">
        <v>-0.15639639999999999</v>
      </c>
      <c r="H7540" s="63">
        <v>43.214799999999997</v>
      </c>
      <c r="I7540" s="63">
        <v>-0.301284</v>
      </c>
      <c r="J7540" s="63">
        <v>-0.21568329999999999</v>
      </c>
      <c r="K7540" s="63">
        <v>-0.15639639999999999</v>
      </c>
      <c r="L7540" s="63">
        <v>-9.7109600000000004E-2</v>
      </c>
      <c r="M7540" s="63">
        <v>-1.1508900000000001E-2</v>
      </c>
      <c r="N7540" s="63">
        <v>11060</v>
      </c>
      <c r="O7540" s="63">
        <v>0.1130564</v>
      </c>
      <c r="P7540" s="63">
        <v>2</v>
      </c>
      <c r="Q7540" s="63">
        <v>1.2781749580960001E-2</v>
      </c>
    </row>
    <row r="7541" spans="1:17">
      <c r="A7541" s="63" t="s">
        <v>80</v>
      </c>
      <c r="B7541" s="63" t="s">
        <v>44</v>
      </c>
      <c r="C7541" s="63" t="s">
        <v>64</v>
      </c>
      <c r="D7541" s="63">
        <v>4</v>
      </c>
      <c r="E7541" s="63">
        <v>0.97759189999999996</v>
      </c>
      <c r="F7541" s="63">
        <v>0.81974159999999996</v>
      </c>
      <c r="G7541" s="63">
        <v>-0.1578503</v>
      </c>
      <c r="H7541" s="63">
        <v>42.7759</v>
      </c>
      <c r="I7541" s="63">
        <v>-0.3027379</v>
      </c>
      <c r="J7541" s="63">
        <v>-0.2171371</v>
      </c>
      <c r="K7541" s="63">
        <v>-0.1578503</v>
      </c>
      <c r="L7541" s="63">
        <v>-9.8563399999999995E-2</v>
      </c>
      <c r="M7541" s="63">
        <v>-1.2962700000000001E-2</v>
      </c>
      <c r="N7541" s="63">
        <v>11060</v>
      </c>
      <c r="O7541" s="63">
        <v>0.1130564</v>
      </c>
      <c r="P7541" s="63">
        <v>2</v>
      </c>
      <c r="Q7541" s="63">
        <v>1.2781749580960001E-2</v>
      </c>
    </row>
    <row r="7542" spans="1:17">
      <c r="A7542" s="63" t="s">
        <v>80</v>
      </c>
      <c r="B7542" s="63" t="s">
        <v>44</v>
      </c>
      <c r="C7542" s="63" t="s">
        <v>64</v>
      </c>
      <c r="D7542" s="63">
        <v>5</v>
      </c>
      <c r="E7542" s="63">
        <v>1.019703</v>
      </c>
      <c r="F7542" s="63">
        <v>0.86261060000000001</v>
      </c>
      <c r="G7542" s="63">
        <v>-0.1570928</v>
      </c>
      <c r="H7542" s="63">
        <v>42.211599999999997</v>
      </c>
      <c r="I7542" s="63">
        <v>-0.30198029999999998</v>
      </c>
      <c r="J7542" s="63">
        <v>-0.21637960000000001</v>
      </c>
      <c r="K7542" s="63">
        <v>-0.1570928</v>
      </c>
      <c r="L7542" s="63">
        <v>-9.7805900000000001E-2</v>
      </c>
      <c r="M7542" s="63">
        <v>-1.2205199999999999E-2</v>
      </c>
      <c r="N7542" s="63">
        <v>11060</v>
      </c>
      <c r="O7542" s="63">
        <v>0.1130564</v>
      </c>
      <c r="P7542" s="63">
        <v>2</v>
      </c>
      <c r="Q7542" s="63">
        <v>1.2781749580960001E-2</v>
      </c>
    </row>
    <row r="7543" spans="1:17">
      <c r="A7543" s="63" t="s">
        <v>80</v>
      </c>
      <c r="B7543" s="63" t="s">
        <v>44</v>
      </c>
      <c r="C7543" s="63" t="s">
        <v>64</v>
      </c>
      <c r="D7543" s="63">
        <v>6</v>
      </c>
      <c r="E7543" s="63">
        <v>1.189654</v>
      </c>
      <c r="F7543" s="63">
        <v>0.95441609999999999</v>
      </c>
      <c r="G7543" s="63">
        <v>-0.2352378</v>
      </c>
      <c r="H7543" s="63">
        <v>41.949800000000003</v>
      </c>
      <c r="I7543" s="63">
        <v>-0.3801254</v>
      </c>
      <c r="J7543" s="63">
        <v>-0.29452460000000003</v>
      </c>
      <c r="K7543" s="63">
        <v>-0.2352378</v>
      </c>
      <c r="L7543" s="63">
        <v>-0.17595089999999999</v>
      </c>
      <c r="M7543" s="63">
        <v>-9.0350200000000006E-2</v>
      </c>
      <c r="N7543" s="63">
        <v>11060</v>
      </c>
      <c r="O7543" s="63">
        <v>0.1130564</v>
      </c>
      <c r="P7543" s="63">
        <v>2</v>
      </c>
      <c r="Q7543" s="63">
        <v>1.2781749580960001E-2</v>
      </c>
    </row>
    <row r="7544" spans="1:17">
      <c r="A7544" s="63" t="s">
        <v>80</v>
      </c>
      <c r="B7544" s="63" t="s">
        <v>44</v>
      </c>
      <c r="C7544" s="63" t="s">
        <v>64</v>
      </c>
      <c r="D7544" s="63">
        <v>7</v>
      </c>
      <c r="E7544" s="63">
        <v>1.5465880000000001</v>
      </c>
      <c r="F7544" s="63">
        <v>1.3474109999999999</v>
      </c>
      <c r="G7544" s="63">
        <v>-0.19917679999999999</v>
      </c>
      <c r="H7544" s="63">
        <v>41.745199999999997</v>
      </c>
      <c r="I7544" s="63">
        <v>-0.34406439999999999</v>
      </c>
      <c r="J7544" s="63">
        <v>-0.25846360000000002</v>
      </c>
      <c r="K7544" s="63">
        <v>-0.19917679999999999</v>
      </c>
      <c r="L7544" s="63">
        <v>-0.13988999999999999</v>
      </c>
      <c r="M7544" s="63">
        <v>-5.4289200000000003E-2</v>
      </c>
      <c r="N7544" s="63">
        <v>11060</v>
      </c>
      <c r="O7544" s="63">
        <v>0.1130564</v>
      </c>
      <c r="P7544" s="63">
        <v>2</v>
      </c>
      <c r="Q7544" s="63">
        <v>1.2781749580960001E-2</v>
      </c>
    </row>
    <row r="7545" spans="1:17">
      <c r="A7545" s="63" t="s">
        <v>80</v>
      </c>
      <c r="B7545" s="63" t="s">
        <v>44</v>
      </c>
      <c r="C7545" s="63" t="s">
        <v>64</v>
      </c>
      <c r="D7545" s="63">
        <v>8</v>
      </c>
      <c r="E7545" s="63">
        <v>1.7536769999999999</v>
      </c>
      <c r="F7545" s="63">
        <v>1.6697249999999999</v>
      </c>
      <c r="G7545" s="63">
        <v>-8.3951799999999993E-2</v>
      </c>
      <c r="H7545" s="63">
        <v>42.111899999999999</v>
      </c>
      <c r="I7545" s="63">
        <v>-0.2288394</v>
      </c>
      <c r="J7545" s="63">
        <v>-0.1432387</v>
      </c>
      <c r="K7545" s="63">
        <v>-8.3951799999999993E-2</v>
      </c>
      <c r="L7545" s="63">
        <v>-2.4664999999999999E-2</v>
      </c>
      <c r="M7545" s="63">
        <v>6.0935799999999998E-2</v>
      </c>
      <c r="N7545" s="63">
        <v>11060</v>
      </c>
      <c r="O7545" s="63">
        <v>0.1130564</v>
      </c>
      <c r="P7545" s="63">
        <v>2</v>
      </c>
      <c r="Q7545" s="63">
        <v>1.2781749580960001E-2</v>
      </c>
    </row>
    <row r="7546" spans="1:17">
      <c r="A7546" s="63" t="s">
        <v>80</v>
      </c>
      <c r="B7546" s="63" t="s">
        <v>44</v>
      </c>
      <c r="C7546" s="63" t="s">
        <v>64</v>
      </c>
      <c r="D7546" s="63">
        <v>9</v>
      </c>
      <c r="E7546" s="63">
        <v>1.5947020000000001</v>
      </c>
      <c r="F7546" s="63">
        <v>1.6680349999999999</v>
      </c>
      <c r="G7546" s="63">
        <v>7.3333599999999999E-2</v>
      </c>
      <c r="H7546" s="63">
        <v>44.435099999999998</v>
      </c>
      <c r="I7546" s="63">
        <v>-7.1554000000000006E-2</v>
      </c>
      <c r="J7546" s="63">
        <v>1.40468E-2</v>
      </c>
      <c r="K7546" s="63">
        <v>7.3333599999999999E-2</v>
      </c>
      <c r="L7546" s="63">
        <v>0.1326205</v>
      </c>
      <c r="M7546" s="63">
        <v>0.2182212</v>
      </c>
      <c r="N7546" s="63">
        <v>11060</v>
      </c>
      <c r="O7546" s="63">
        <v>0.1130564</v>
      </c>
      <c r="P7546" s="63">
        <v>2</v>
      </c>
      <c r="Q7546" s="63">
        <v>1.2781749580960001E-2</v>
      </c>
    </row>
    <row r="7547" spans="1:17">
      <c r="A7547" s="63" t="s">
        <v>80</v>
      </c>
      <c r="B7547" s="63" t="s">
        <v>44</v>
      </c>
      <c r="C7547" s="63" t="s">
        <v>64</v>
      </c>
      <c r="D7547" s="63">
        <v>10</v>
      </c>
      <c r="E7547" s="63">
        <v>1.5078670000000001</v>
      </c>
      <c r="F7547" s="63">
        <v>1.584111</v>
      </c>
      <c r="G7547" s="63">
        <v>7.6243900000000003E-2</v>
      </c>
      <c r="H7547" s="63">
        <v>48.280799999999999</v>
      </c>
      <c r="I7547" s="63">
        <v>-6.8643700000000002E-2</v>
      </c>
      <c r="J7547" s="63">
        <v>1.6957E-2</v>
      </c>
      <c r="K7547" s="63">
        <v>7.6243900000000003E-2</v>
      </c>
      <c r="L7547" s="63">
        <v>0.1355307</v>
      </c>
      <c r="M7547" s="63">
        <v>0.22113150000000001</v>
      </c>
      <c r="N7547" s="63">
        <v>11060</v>
      </c>
      <c r="O7547" s="63">
        <v>0.1130564</v>
      </c>
      <c r="P7547" s="63">
        <v>2</v>
      </c>
      <c r="Q7547" s="63">
        <v>1.2781749580960001E-2</v>
      </c>
    </row>
    <row r="7548" spans="1:17">
      <c r="A7548" s="63" t="s">
        <v>80</v>
      </c>
      <c r="B7548" s="63" t="s">
        <v>44</v>
      </c>
      <c r="C7548" s="63" t="s">
        <v>64</v>
      </c>
      <c r="D7548" s="63">
        <v>11</v>
      </c>
      <c r="E7548" s="63">
        <v>1.38049</v>
      </c>
      <c r="F7548" s="63">
        <v>1.535101</v>
      </c>
      <c r="G7548" s="63">
        <v>0.15461030000000001</v>
      </c>
      <c r="H7548" s="63">
        <v>52.0122</v>
      </c>
      <c r="I7548" s="63">
        <v>9.7227000000000008E-3</v>
      </c>
      <c r="J7548" s="63">
        <v>9.5323400000000003E-2</v>
      </c>
      <c r="K7548" s="63">
        <v>0.15461030000000001</v>
      </c>
      <c r="L7548" s="63">
        <v>0.21389710000000001</v>
      </c>
      <c r="M7548" s="63">
        <v>0.29949789999999998</v>
      </c>
      <c r="N7548" s="63">
        <v>11060</v>
      </c>
      <c r="O7548" s="63">
        <v>0.1130564</v>
      </c>
      <c r="P7548" s="63">
        <v>2</v>
      </c>
      <c r="Q7548" s="63">
        <v>1.2781749580960001E-2</v>
      </c>
    </row>
    <row r="7549" spans="1:17">
      <c r="A7549" s="63" t="s">
        <v>80</v>
      </c>
      <c r="B7549" s="63" t="s">
        <v>44</v>
      </c>
      <c r="C7549" s="63" t="s">
        <v>64</v>
      </c>
      <c r="D7549" s="63">
        <v>12</v>
      </c>
      <c r="E7549" s="63">
        <v>1.2990660000000001</v>
      </c>
      <c r="F7549" s="63">
        <v>1.434828</v>
      </c>
      <c r="G7549" s="63">
        <v>0.13576160000000001</v>
      </c>
      <c r="H7549" s="63">
        <v>55.366399999999999</v>
      </c>
      <c r="I7549" s="63">
        <v>-9.1260000000000004E-3</v>
      </c>
      <c r="J7549" s="63">
        <v>7.6474799999999996E-2</v>
      </c>
      <c r="K7549" s="63">
        <v>0.13576160000000001</v>
      </c>
      <c r="L7549" s="63">
        <v>0.19504850000000001</v>
      </c>
      <c r="M7549" s="63">
        <v>0.28064919999999999</v>
      </c>
      <c r="N7549" s="63">
        <v>11060</v>
      </c>
      <c r="O7549" s="63">
        <v>0.1130564</v>
      </c>
      <c r="P7549" s="63">
        <v>2</v>
      </c>
      <c r="Q7549" s="63">
        <v>1.2781749580960001E-2</v>
      </c>
    </row>
    <row r="7550" spans="1:17">
      <c r="A7550" s="63" t="s">
        <v>80</v>
      </c>
      <c r="B7550" s="63" t="s">
        <v>44</v>
      </c>
      <c r="C7550" s="63" t="s">
        <v>64</v>
      </c>
      <c r="D7550" s="63">
        <v>13</v>
      </c>
      <c r="E7550" s="63">
        <v>1.145519</v>
      </c>
      <c r="F7550" s="63">
        <v>1.396682</v>
      </c>
      <c r="G7550" s="63">
        <v>0.25116240000000001</v>
      </c>
      <c r="H7550" s="63">
        <v>57.808300000000003</v>
      </c>
      <c r="I7550" s="63">
        <v>0.1062748</v>
      </c>
      <c r="J7550" s="63">
        <v>0.19187560000000001</v>
      </c>
      <c r="K7550" s="63">
        <v>0.25116240000000001</v>
      </c>
      <c r="L7550" s="63">
        <v>0.31044919999999998</v>
      </c>
      <c r="M7550" s="63">
        <v>0.39605000000000001</v>
      </c>
      <c r="N7550" s="63">
        <v>11060</v>
      </c>
      <c r="O7550" s="63">
        <v>0.1130564</v>
      </c>
      <c r="P7550" s="63">
        <v>2</v>
      </c>
      <c r="Q7550" s="63">
        <v>1.2781749580960001E-2</v>
      </c>
    </row>
    <row r="7551" spans="1:17">
      <c r="A7551" s="63" t="s">
        <v>80</v>
      </c>
      <c r="B7551" s="63" t="s">
        <v>44</v>
      </c>
      <c r="C7551" s="63" t="s">
        <v>64</v>
      </c>
      <c r="D7551" s="63">
        <v>14</v>
      </c>
      <c r="E7551" s="63">
        <v>1.0443180000000001</v>
      </c>
      <c r="F7551" s="63">
        <v>1.334014</v>
      </c>
      <c r="G7551" s="63">
        <v>0.2896956</v>
      </c>
      <c r="H7551" s="63">
        <v>59.785899999999998</v>
      </c>
      <c r="I7551" s="63">
        <v>0.14480799999999999</v>
      </c>
      <c r="J7551" s="63">
        <v>0.2304088</v>
      </c>
      <c r="K7551" s="63">
        <v>0.2896956</v>
      </c>
      <c r="L7551" s="63">
        <v>0.34898249999999997</v>
      </c>
      <c r="M7551" s="63">
        <v>0.4345832</v>
      </c>
      <c r="N7551" s="63">
        <v>11060</v>
      </c>
      <c r="O7551" s="63">
        <v>0.1130564</v>
      </c>
      <c r="P7551" s="63">
        <v>2</v>
      </c>
      <c r="Q7551" s="63">
        <v>1.2781749580960001E-2</v>
      </c>
    </row>
    <row r="7552" spans="1:17">
      <c r="A7552" s="63" t="s">
        <v>80</v>
      </c>
      <c r="B7552" s="63" t="s">
        <v>44</v>
      </c>
      <c r="C7552" s="63" t="s">
        <v>64</v>
      </c>
      <c r="D7552" s="63">
        <v>15</v>
      </c>
      <c r="E7552" s="63">
        <v>1.00441</v>
      </c>
      <c r="F7552" s="63">
        <v>1.25952</v>
      </c>
      <c r="G7552" s="63">
        <v>0.25511</v>
      </c>
      <c r="H7552" s="63">
        <v>60.834000000000003</v>
      </c>
      <c r="I7552" s="63">
        <v>0.1102224</v>
      </c>
      <c r="J7552" s="63">
        <v>0.1958232</v>
      </c>
      <c r="K7552" s="63">
        <v>0.25511</v>
      </c>
      <c r="L7552" s="63">
        <v>0.31439689999999998</v>
      </c>
      <c r="M7552" s="63">
        <v>0.39999760000000001</v>
      </c>
      <c r="N7552" s="63">
        <v>11060</v>
      </c>
      <c r="O7552" s="63">
        <v>0.1130564</v>
      </c>
      <c r="P7552" s="63">
        <v>2</v>
      </c>
      <c r="Q7552" s="63">
        <v>1.2781749580960001E-2</v>
      </c>
    </row>
    <row r="7553" spans="1:17">
      <c r="A7553" s="63" t="s">
        <v>80</v>
      </c>
      <c r="B7553" s="63" t="s">
        <v>44</v>
      </c>
      <c r="C7553" s="63" t="s">
        <v>64</v>
      </c>
      <c r="D7553" s="63">
        <v>16</v>
      </c>
      <c r="E7553" s="63">
        <v>1.02658</v>
      </c>
      <c r="F7553" s="63">
        <v>1.2440929999999999</v>
      </c>
      <c r="G7553" s="63">
        <v>0.21751329999999999</v>
      </c>
      <c r="H7553" s="63">
        <v>61.048999999999999</v>
      </c>
      <c r="I7553" s="63">
        <v>7.2625700000000001E-2</v>
      </c>
      <c r="J7553" s="63">
        <v>0.15822649999999999</v>
      </c>
      <c r="K7553" s="63">
        <v>0.21751329999999999</v>
      </c>
      <c r="L7553" s="63">
        <v>0.2768002</v>
      </c>
      <c r="M7553" s="63">
        <v>0.36240090000000003</v>
      </c>
      <c r="N7553" s="63">
        <v>11060</v>
      </c>
      <c r="O7553" s="63">
        <v>0.1130564</v>
      </c>
      <c r="P7553" s="63">
        <v>2</v>
      </c>
      <c r="Q7553" s="63">
        <v>1.2781749580960001E-2</v>
      </c>
    </row>
    <row r="7554" spans="1:17">
      <c r="A7554" s="63" t="s">
        <v>80</v>
      </c>
      <c r="B7554" s="63" t="s">
        <v>44</v>
      </c>
      <c r="C7554" s="63" t="s">
        <v>64</v>
      </c>
      <c r="D7554" s="63">
        <v>17</v>
      </c>
      <c r="E7554" s="63">
        <v>1.1099680000000001</v>
      </c>
      <c r="F7554" s="63">
        <v>1.2957860000000001</v>
      </c>
      <c r="G7554" s="63">
        <v>0.1858175</v>
      </c>
      <c r="H7554" s="63">
        <v>59.384300000000003</v>
      </c>
      <c r="I7554" s="63">
        <v>4.0929899999999998E-2</v>
      </c>
      <c r="J7554" s="63">
        <v>0.12653059999999999</v>
      </c>
      <c r="K7554" s="63">
        <v>0.1858175</v>
      </c>
      <c r="L7554" s="63">
        <v>0.2451043</v>
      </c>
      <c r="M7554" s="63">
        <v>0.33070509999999997</v>
      </c>
      <c r="N7554" s="63">
        <v>11060</v>
      </c>
      <c r="O7554" s="63">
        <v>0.1130564</v>
      </c>
      <c r="P7554" s="63">
        <v>2</v>
      </c>
      <c r="Q7554" s="63">
        <v>1.2781749580960001E-2</v>
      </c>
    </row>
    <row r="7555" spans="1:17">
      <c r="A7555" s="63" t="s">
        <v>80</v>
      </c>
      <c r="B7555" s="63" t="s">
        <v>44</v>
      </c>
      <c r="C7555" s="63" t="s">
        <v>64</v>
      </c>
      <c r="D7555" s="63">
        <v>18</v>
      </c>
      <c r="E7555" s="63">
        <v>1.424714</v>
      </c>
      <c r="F7555" s="63">
        <v>1.5037670000000001</v>
      </c>
      <c r="G7555" s="63">
        <v>7.9052600000000001E-2</v>
      </c>
      <c r="H7555" s="63">
        <v>55.7898</v>
      </c>
      <c r="I7555" s="63">
        <v>-6.5835000000000005E-2</v>
      </c>
      <c r="J7555" s="63">
        <v>1.9765700000000001E-2</v>
      </c>
      <c r="K7555" s="63">
        <v>7.9052600000000001E-2</v>
      </c>
      <c r="L7555" s="63">
        <v>0.1383394</v>
      </c>
      <c r="M7555" s="63">
        <v>0.22394020000000001</v>
      </c>
      <c r="N7555" s="63">
        <v>11060</v>
      </c>
      <c r="O7555" s="63">
        <v>0.1130564</v>
      </c>
      <c r="P7555" s="63">
        <v>2</v>
      </c>
      <c r="Q7555" s="63">
        <v>1.2781749580960001E-2</v>
      </c>
    </row>
    <row r="7556" spans="1:17">
      <c r="A7556" s="63" t="s">
        <v>80</v>
      </c>
      <c r="B7556" s="63" t="s">
        <v>44</v>
      </c>
      <c r="C7556" s="63" t="s">
        <v>64</v>
      </c>
      <c r="D7556" s="63">
        <v>19</v>
      </c>
      <c r="E7556" s="63">
        <v>1.696359</v>
      </c>
      <c r="F7556" s="63">
        <v>1.631591</v>
      </c>
      <c r="G7556" s="63">
        <v>-6.4768199999999998E-2</v>
      </c>
      <c r="H7556" s="63">
        <v>52.229799999999997</v>
      </c>
      <c r="I7556" s="63">
        <v>-0.2096558</v>
      </c>
      <c r="J7556" s="63">
        <v>-0.124055</v>
      </c>
      <c r="K7556" s="63">
        <v>-6.4768199999999998E-2</v>
      </c>
      <c r="L7556" s="63">
        <v>-5.4814E-3</v>
      </c>
      <c r="M7556" s="63">
        <v>8.0119399999999993E-2</v>
      </c>
      <c r="N7556" s="63">
        <v>11060</v>
      </c>
      <c r="O7556" s="63">
        <v>0.1130564</v>
      </c>
      <c r="P7556" s="63">
        <v>2</v>
      </c>
      <c r="Q7556" s="63">
        <v>1.2781749580960001E-2</v>
      </c>
    </row>
    <row r="7557" spans="1:17">
      <c r="A7557" s="63" t="s">
        <v>80</v>
      </c>
      <c r="B7557" s="63" t="s">
        <v>44</v>
      </c>
      <c r="C7557" s="63" t="s">
        <v>64</v>
      </c>
      <c r="D7557" s="63">
        <v>20</v>
      </c>
      <c r="E7557" s="63">
        <v>1.763679</v>
      </c>
      <c r="F7557" s="63">
        <v>1.6485110000000001</v>
      </c>
      <c r="G7557" s="63">
        <v>-0.1151683</v>
      </c>
      <c r="H7557" s="63">
        <v>49.971600000000002</v>
      </c>
      <c r="I7557" s="63">
        <v>-0.26005590000000001</v>
      </c>
      <c r="J7557" s="63">
        <v>-0.1744552</v>
      </c>
      <c r="K7557" s="63">
        <v>-0.1151683</v>
      </c>
      <c r="L7557" s="63">
        <v>-5.5881500000000001E-2</v>
      </c>
      <c r="M7557" s="63">
        <v>2.9719300000000001E-2</v>
      </c>
      <c r="N7557" s="63">
        <v>11060</v>
      </c>
      <c r="O7557" s="63">
        <v>0.1130564</v>
      </c>
      <c r="P7557" s="63">
        <v>2</v>
      </c>
      <c r="Q7557" s="63">
        <v>1.2781749580960001E-2</v>
      </c>
    </row>
    <row r="7558" spans="1:17">
      <c r="A7558" s="63" t="s">
        <v>80</v>
      </c>
      <c r="B7558" s="63" t="s">
        <v>44</v>
      </c>
      <c r="C7558" s="63" t="s">
        <v>64</v>
      </c>
      <c r="D7558" s="63">
        <v>21</v>
      </c>
      <c r="E7558" s="63">
        <v>1.776427</v>
      </c>
      <c r="F7558" s="63">
        <v>1.6285689999999999</v>
      </c>
      <c r="G7558" s="63">
        <v>-0.14785870000000001</v>
      </c>
      <c r="H7558" s="63">
        <v>48.206499999999998</v>
      </c>
      <c r="I7558" s="63">
        <v>-0.29274630000000001</v>
      </c>
      <c r="J7558" s="63">
        <v>-0.20714560000000001</v>
      </c>
      <c r="K7558" s="63">
        <v>-0.14785870000000001</v>
      </c>
      <c r="L7558" s="63">
        <v>-8.8571899999999995E-2</v>
      </c>
      <c r="M7558" s="63">
        <v>-2.9711E-3</v>
      </c>
      <c r="N7558" s="63">
        <v>11060</v>
      </c>
      <c r="O7558" s="63">
        <v>0.1130564</v>
      </c>
      <c r="P7558" s="63">
        <v>2</v>
      </c>
      <c r="Q7558" s="63">
        <v>1.2781749580960001E-2</v>
      </c>
    </row>
    <row r="7559" spans="1:17">
      <c r="A7559" s="63" t="s">
        <v>80</v>
      </c>
      <c r="B7559" s="63" t="s">
        <v>44</v>
      </c>
      <c r="C7559" s="63" t="s">
        <v>64</v>
      </c>
      <c r="D7559" s="63">
        <v>22</v>
      </c>
      <c r="E7559" s="63">
        <v>1.635705</v>
      </c>
      <c r="F7559" s="63">
        <v>1.4874179999999999</v>
      </c>
      <c r="G7559" s="63">
        <v>-0.14828649999999999</v>
      </c>
      <c r="H7559" s="63">
        <v>46.840499999999999</v>
      </c>
      <c r="I7559" s="63">
        <v>-0.29317409999999999</v>
      </c>
      <c r="J7559" s="63">
        <v>-0.20757329999999999</v>
      </c>
      <c r="K7559" s="63">
        <v>-0.14828649999999999</v>
      </c>
      <c r="L7559" s="63">
        <v>-8.8999599999999998E-2</v>
      </c>
      <c r="M7559" s="63">
        <v>-3.3988999999999998E-3</v>
      </c>
      <c r="N7559" s="63">
        <v>11060</v>
      </c>
      <c r="O7559" s="63">
        <v>0.1130564</v>
      </c>
      <c r="P7559" s="63">
        <v>2</v>
      </c>
      <c r="Q7559" s="63">
        <v>1.2781749580960001E-2</v>
      </c>
    </row>
    <row r="7560" spans="1:17">
      <c r="A7560" s="63" t="s">
        <v>80</v>
      </c>
      <c r="B7560" s="63" t="s">
        <v>44</v>
      </c>
      <c r="C7560" s="63" t="s">
        <v>64</v>
      </c>
      <c r="D7560" s="63">
        <v>23</v>
      </c>
      <c r="E7560" s="63">
        <v>1.4165049999999999</v>
      </c>
      <c r="F7560" s="63">
        <v>1.276327</v>
      </c>
      <c r="G7560" s="63">
        <v>-0.14017840000000001</v>
      </c>
      <c r="H7560" s="63">
        <v>45.608400000000003</v>
      </c>
      <c r="I7560" s="63">
        <v>-0.28506599999999999</v>
      </c>
      <c r="J7560" s="63">
        <v>-0.19946530000000001</v>
      </c>
      <c r="K7560" s="63">
        <v>-0.14017840000000001</v>
      </c>
      <c r="L7560" s="63">
        <v>-8.0891599999999994E-2</v>
      </c>
      <c r="M7560" s="63">
        <v>4.7092000000000002E-3</v>
      </c>
      <c r="N7560" s="63">
        <v>11060</v>
      </c>
      <c r="O7560" s="63">
        <v>0.1130564</v>
      </c>
      <c r="P7560" s="63">
        <v>2</v>
      </c>
      <c r="Q7560" s="63">
        <v>1.2781749580960001E-2</v>
      </c>
    </row>
    <row r="7561" spans="1:17">
      <c r="A7561" s="63" t="s">
        <v>80</v>
      </c>
      <c r="B7561" s="63" t="s">
        <v>44</v>
      </c>
      <c r="C7561" s="63" t="s">
        <v>64</v>
      </c>
      <c r="D7561" s="63">
        <v>24</v>
      </c>
      <c r="E7561" s="63">
        <v>1.1777260000000001</v>
      </c>
      <c r="F7561" s="63">
        <v>1.0356339999999999</v>
      </c>
      <c r="G7561" s="63">
        <v>-0.14209160000000001</v>
      </c>
      <c r="H7561" s="63">
        <v>44.675899999999999</v>
      </c>
      <c r="I7561" s="63">
        <v>-0.28697919999999999</v>
      </c>
      <c r="J7561" s="63">
        <v>-0.20137849999999999</v>
      </c>
      <c r="K7561" s="63">
        <v>-0.14209160000000001</v>
      </c>
      <c r="L7561" s="63">
        <v>-8.2804799999999998E-2</v>
      </c>
      <c r="M7561" s="63">
        <v>2.7959999999999999E-3</v>
      </c>
      <c r="N7561" s="63">
        <v>11060</v>
      </c>
      <c r="O7561" s="63">
        <v>0.1130564</v>
      </c>
      <c r="P7561" s="63">
        <v>2</v>
      </c>
      <c r="Q7561" s="63">
        <v>1.2781749580960001E-2</v>
      </c>
    </row>
    <row r="7562" spans="1:17">
      <c r="A7562" s="63" t="s">
        <v>80</v>
      </c>
      <c r="B7562" s="63" t="s">
        <v>44</v>
      </c>
      <c r="C7562" s="63" t="s">
        <v>65</v>
      </c>
      <c r="D7562" s="63">
        <v>1</v>
      </c>
      <c r="E7562" s="63">
        <v>0.94255420000000001</v>
      </c>
      <c r="F7562" s="63">
        <v>0.79765039999999998</v>
      </c>
      <c r="G7562" s="63">
        <v>-0.1449038</v>
      </c>
      <c r="H7562" s="63">
        <v>44.8752</v>
      </c>
      <c r="I7562" s="63">
        <v>-0.28979139999999998</v>
      </c>
      <c r="J7562" s="63">
        <v>-0.2041906</v>
      </c>
      <c r="K7562" s="63">
        <v>-0.1449038</v>
      </c>
      <c r="L7562" s="63">
        <v>-8.5616899999999996E-2</v>
      </c>
      <c r="M7562" s="63">
        <v>-1.6200000000000001E-5</v>
      </c>
      <c r="N7562" s="63">
        <v>11060</v>
      </c>
      <c r="O7562" s="63">
        <v>0.1130564</v>
      </c>
      <c r="P7562" s="63">
        <v>3</v>
      </c>
      <c r="Q7562" s="63">
        <v>1.2781749580960001E-2</v>
      </c>
    </row>
    <row r="7563" spans="1:17">
      <c r="A7563" s="63" t="s">
        <v>80</v>
      </c>
      <c r="B7563" s="63" t="s">
        <v>44</v>
      </c>
      <c r="C7563" s="63" t="s">
        <v>65</v>
      </c>
      <c r="D7563" s="63">
        <v>2</v>
      </c>
      <c r="E7563" s="63">
        <v>0.87561829999999996</v>
      </c>
      <c r="F7563" s="63">
        <v>0.71480259999999995</v>
      </c>
      <c r="G7563" s="63">
        <v>-0.16081580000000001</v>
      </c>
      <c r="H7563" s="63">
        <v>44.438499999999998</v>
      </c>
      <c r="I7563" s="63">
        <v>-0.30570340000000001</v>
      </c>
      <c r="J7563" s="63">
        <v>-0.22010260000000001</v>
      </c>
      <c r="K7563" s="63">
        <v>-0.16081580000000001</v>
      </c>
      <c r="L7563" s="63">
        <v>-0.10152890000000001</v>
      </c>
      <c r="M7563" s="63">
        <v>-1.59282E-2</v>
      </c>
      <c r="N7563" s="63">
        <v>11060</v>
      </c>
      <c r="O7563" s="63">
        <v>0.1130564</v>
      </c>
      <c r="P7563" s="63">
        <v>3</v>
      </c>
      <c r="Q7563" s="63">
        <v>1.2781749580960001E-2</v>
      </c>
    </row>
    <row r="7564" spans="1:17">
      <c r="A7564" s="63" t="s">
        <v>80</v>
      </c>
      <c r="B7564" s="63" t="s">
        <v>44</v>
      </c>
      <c r="C7564" s="63" t="s">
        <v>65</v>
      </c>
      <c r="D7564" s="63">
        <v>3</v>
      </c>
      <c r="E7564" s="63">
        <v>0.86741970000000002</v>
      </c>
      <c r="F7564" s="63">
        <v>0.71102319999999997</v>
      </c>
      <c r="G7564" s="63">
        <v>-0.15639639999999999</v>
      </c>
      <c r="H7564" s="63">
        <v>44.054299999999998</v>
      </c>
      <c r="I7564" s="63">
        <v>-0.301284</v>
      </c>
      <c r="J7564" s="63">
        <v>-0.21568329999999999</v>
      </c>
      <c r="K7564" s="63">
        <v>-0.15639639999999999</v>
      </c>
      <c r="L7564" s="63">
        <v>-9.7109600000000004E-2</v>
      </c>
      <c r="M7564" s="63">
        <v>-1.1508900000000001E-2</v>
      </c>
      <c r="N7564" s="63">
        <v>11060</v>
      </c>
      <c r="O7564" s="63">
        <v>0.1130564</v>
      </c>
      <c r="P7564" s="63">
        <v>3</v>
      </c>
      <c r="Q7564" s="63">
        <v>1.2781749580960001E-2</v>
      </c>
    </row>
    <row r="7565" spans="1:17">
      <c r="A7565" s="63" t="s">
        <v>80</v>
      </c>
      <c r="B7565" s="63" t="s">
        <v>44</v>
      </c>
      <c r="C7565" s="63" t="s">
        <v>65</v>
      </c>
      <c r="D7565" s="63">
        <v>4</v>
      </c>
      <c r="E7565" s="63">
        <v>0.90707340000000003</v>
      </c>
      <c r="F7565" s="63">
        <v>0.74922319999999998</v>
      </c>
      <c r="G7565" s="63">
        <v>-0.1578503</v>
      </c>
      <c r="H7565" s="63">
        <v>43.776400000000002</v>
      </c>
      <c r="I7565" s="63">
        <v>-0.3027379</v>
      </c>
      <c r="J7565" s="63">
        <v>-0.2171371</v>
      </c>
      <c r="K7565" s="63">
        <v>-0.1578503</v>
      </c>
      <c r="L7565" s="63">
        <v>-9.8563399999999995E-2</v>
      </c>
      <c r="M7565" s="63">
        <v>-1.2962700000000001E-2</v>
      </c>
      <c r="N7565" s="63">
        <v>11060</v>
      </c>
      <c r="O7565" s="63">
        <v>0.1130564</v>
      </c>
      <c r="P7565" s="63">
        <v>3</v>
      </c>
      <c r="Q7565" s="63">
        <v>1.2781749580960001E-2</v>
      </c>
    </row>
    <row r="7566" spans="1:17">
      <c r="A7566" s="63" t="s">
        <v>80</v>
      </c>
      <c r="B7566" s="63" t="s">
        <v>44</v>
      </c>
      <c r="C7566" s="63" t="s">
        <v>65</v>
      </c>
      <c r="D7566" s="63">
        <v>5</v>
      </c>
      <c r="E7566" s="63">
        <v>0.94976989999999994</v>
      </c>
      <c r="F7566" s="63">
        <v>0.79267719999999997</v>
      </c>
      <c r="G7566" s="63">
        <v>-0.1570928</v>
      </c>
      <c r="H7566" s="63">
        <v>43.494100000000003</v>
      </c>
      <c r="I7566" s="63">
        <v>-0.30198029999999998</v>
      </c>
      <c r="J7566" s="63">
        <v>-0.21637960000000001</v>
      </c>
      <c r="K7566" s="63">
        <v>-0.1570928</v>
      </c>
      <c r="L7566" s="63">
        <v>-9.7805900000000001E-2</v>
      </c>
      <c r="M7566" s="63">
        <v>-1.2205199999999999E-2</v>
      </c>
      <c r="N7566" s="63">
        <v>11060</v>
      </c>
      <c r="O7566" s="63">
        <v>0.1130564</v>
      </c>
      <c r="P7566" s="63">
        <v>3</v>
      </c>
      <c r="Q7566" s="63">
        <v>1.2781749580960001E-2</v>
      </c>
    </row>
    <row r="7567" spans="1:17">
      <c r="A7567" s="63" t="s">
        <v>80</v>
      </c>
      <c r="B7567" s="63" t="s">
        <v>44</v>
      </c>
      <c r="C7567" s="63" t="s">
        <v>65</v>
      </c>
      <c r="D7567" s="63">
        <v>6</v>
      </c>
      <c r="E7567" s="63">
        <v>1.1206929999999999</v>
      </c>
      <c r="F7567" s="63">
        <v>0.88545549999999995</v>
      </c>
      <c r="G7567" s="63">
        <v>-0.23523769999999999</v>
      </c>
      <c r="H7567" s="63">
        <v>43.364899999999999</v>
      </c>
      <c r="I7567" s="63">
        <v>-0.3801253</v>
      </c>
      <c r="J7567" s="63">
        <v>-0.29452450000000002</v>
      </c>
      <c r="K7567" s="63">
        <v>-0.23523769999999999</v>
      </c>
      <c r="L7567" s="63">
        <v>-0.17595079999999999</v>
      </c>
      <c r="M7567" s="63">
        <v>-9.0350100000000003E-2</v>
      </c>
      <c r="N7567" s="63">
        <v>11060</v>
      </c>
      <c r="O7567" s="63">
        <v>0.1130564</v>
      </c>
      <c r="P7567" s="63">
        <v>3</v>
      </c>
      <c r="Q7567" s="63">
        <v>1.2781749580960001E-2</v>
      </c>
    </row>
    <row r="7568" spans="1:17">
      <c r="A7568" s="63" t="s">
        <v>80</v>
      </c>
      <c r="B7568" s="63" t="s">
        <v>44</v>
      </c>
      <c r="C7568" s="63" t="s">
        <v>65</v>
      </c>
      <c r="D7568" s="63">
        <v>7</v>
      </c>
      <c r="E7568" s="63">
        <v>1.481671</v>
      </c>
      <c r="F7568" s="63">
        <v>1.282494</v>
      </c>
      <c r="G7568" s="63">
        <v>-0.19917670000000001</v>
      </c>
      <c r="H7568" s="63">
        <v>43.365699999999997</v>
      </c>
      <c r="I7568" s="63">
        <v>-0.34406429999999999</v>
      </c>
      <c r="J7568" s="63">
        <v>-0.25846350000000001</v>
      </c>
      <c r="K7568" s="63">
        <v>-0.19917670000000001</v>
      </c>
      <c r="L7568" s="63">
        <v>-0.13988980000000001</v>
      </c>
      <c r="M7568" s="63">
        <v>-5.42891E-2</v>
      </c>
      <c r="N7568" s="63">
        <v>11060</v>
      </c>
      <c r="O7568" s="63">
        <v>0.1130564</v>
      </c>
      <c r="P7568" s="63">
        <v>3</v>
      </c>
      <c r="Q7568" s="63">
        <v>1.2781749580960001E-2</v>
      </c>
    </row>
    <row r="7569" spans="1:17">
      <c r="A7569" s="63" t="s">
        <v>80</v>
      </c>
      <c r="B7569" s="63" t="s">
        <v>44</v>
      </c>
      <c r="C7569" s="63" t="s">
        <v>65</v>
      </c>
      <c r="D7569" s="63">
        <v>8</v>
      </c>
      <c r="E7569" s="63">
        <v>1.6923699999999999</v>
      </c>
      <c r="F7569" s="63">
        <v>1.6084179999999999</v>
      </c>
      <c r="G7569" s="63">
        <v>-8.3951799999999993E-2</v>
      </c>
      <c r="H7569" s="63">
        <v>44.301299999999998</v>
      </c>
      <c r="I7569" s="63">
        <v>-0.2288394</v>
      </c>
      <c r="J7569" s="63">
        <v>-0.1432387</v>
      </c>
      <c r="K7569" s="63">
        <v>-8.3951799999999993E-2</v>
      </c>
      <c r="L7569" s="63">
        <v>-2.4664999999999999E-2</v>
      </c>
      <c r="M7569" s="63">
        <v>6.0935799999999998E-2</v>
      </c>
      <c r="N7569" s="63">
        <v>11060</v>
      </c>
      <c r="O7569" s="63">
        <v>0.1130564</v>
      </c>
      <c r="P7569" s="63">
        <v>3</v>
      </c>
      <c r="Q7569" s="63">
        <v>1.2781749580960001E-2</v>
      </c>
    </row>
    <row r="7570" spans="1:17">
      <c r="A7570" s="63" t="s">
        <v>80</v>
      </c>
      <c r="B7570" s="63" t="s">
        <v>44</v>
      </c>
      <c r="C7570" s="63" t="s">
        <v>65</v>
      </c>
      <c r="D7570" s="63">
        <v>9</v>
      </c>
      <c r="E7570" s="63">
        <v>1.5361</v>
      </c>
      <c r="F7570" s="63">
        <v>1.6094329999999999</v>
      </c>
      <c r="G7570" s="63">
        <v>7.3333599999999999E-2</v>
      </c>
      <c r="H7570" s="63">
        <v>46.682200000000002</v>
      </c>
      <c r="I7570" s="63">
        <v>-7.1554000000000006E-2</v>
      </c>
      <c r="J7570" s="63">
        <v>1.40468E-2</v>
      </c>
      <c r="K7570" s="63">
        <v>7.3333599999999999E-2</v>
      </c>
      <c r="L7570" s="63">
        <v>0.1326205</v>
      </c>
      <c r="M7570" s="63">
        <v>0.2182212</v>
      </c>
      <c r="N7570" s="63">
        <v>11060</v>
      </c>
      <c r="O7570" s="63">
        <v>0.1130564</v>
      </c>
      <c r="P7570" s="63">
        <v>3</v>
      </c>
      <c r="Q7570" s="63">
        <v>1.2781749580960001E-2</v>
      </c>
    </row>
    <row r="7571" spans="1:17">
      <c r="A7571" s="63" t="s">
        <v>80</v>
      </c>
      <c r="B7571" s="63" t="s">
        <v>44</v>
      </c>
      <c r="C7571" s="63" t="s">
        <v>65</v>
      </c>
      <c r="D7571" s="63">
        <v>10</v>
      </c>
      <c r="E7571" s="63">
        <v>1.4505429999999999</v>
      </c>
      <c r="F7571" s="63">
        <v>1.5267869999999999</v>
      </c>
      <c r="G7571" s="63">
        <v>7.6243900000000003E-2</v>
      </c>
      <c r="H7571" s="63">
        <v>49.400399999999998</v>
      </c>
      <c r="I7571" s="63">
        <v>-6.8643700000000002E-2</v>
      </c>
      <c r="J7571" s="63">
        <v>1.6957E-2</v>
      </c>
      <c r="K7571" s="63">
        <v>7.6243900000000003E-2</v>
      </c>
      <c r="L7571" s="63">
        <v>0.1355307</v>
      </c>
      <c r="M7571" s="63">
        <v>0.22113150000000001</v>
      </c>
      <c r="N7571" s="63">
        <v>11060</v>
      </c>
      <c r="O7571" s="63">
        <v>0.1130564</v>
      </c>
      <c r="P7571" s="63">
        <v>3</v>
      </c>
      <c r="Q7571" s="63">
        <v>1.2781749580960001E-2</v>
      </c>
    </row>
    <row r="7572" spans="1:17">
      <c r="A7572" s="63" t="s">
        <v>80</v>
      </c>
      <c r="B7572" s="63" t="s">
        <v>44</v>
      </c>
      <c r="C7572" s="63" t="s">
        <v>65</v>
      </c>
      <c r="D7572" s="63">
        <v>11</v>
      </c>
      <c r="E7572" s="63">
        <v>1.3238620000000001</v>
      </c>
      <c r="F7572" s="63">
        <v>1.478472</v>
      </c>
      <c r="G7572" s="63">
        <v>0.15461030000000001</v>
      </c>
      <c r="H7572" s="63">
        <v>51.690899999999999</v>
      </c>
      <c r="I7572" s="63">
        <v>9.7227000000000008E-3</v>
      </c>
      <c r="J7572" s="63">
        <v>9.5323400000000003E-2</v>
      </c>
      <c r="K7572" s="63">
        <v>0.15461030000000001</v>
      </c>
      <c r="L7572" s="63">
        <v>0.21389710000000001</v>
      </c>
      <c r="M7572" s="63">
        <v>0.29949789999999998</v>
      </c>
      <c r="N7572" s="63">
        <v>11060</v>
      </c>
      <c r="O7572" s="63">
        <v>0.1130564</v>
      </c>
      <c r="P7572" s="63">
        <v>3</v>
      </c>
      <c r="Q7572" s="63">
        <v>1.2781749580960001E-2</v>
      </c>
    </row>
    <row r="7573" spans="1:17">
      <c r="A7573" s="63" t="s">
        <v>80</v>
      </c>
      <c r="B7573" s="63" t="s">
        <v>44</v>
      </c>
      <c r="C7573" s="63" t="s">
        <v>65</v>
      </c>
      <c r="D7573" s="63">
        <v>12</v>
      </c>
      <c r="E7573" s="63">
        <v>1.242866</v>
      </c>
      <c r="F7573" s="63">
        <v>1.378628</v>
      </c>
      <c r="G7573" s="63">
        <v>0.13576160000000001</v>
      </c>
      <c r="H7573" s="63">
        <v>52.9099</v>
      </c>
      <c r="I7573" s="63">
        <v>-9.1260000000000004E-3</v>
      </c>
      <c r="J7573" s="63">
        <v>7.6474799999999996E-2</v>
      </c>
      <c r="K7573" s="63">
        <v>0.13576160000000001</v>
      </c>
      <c r="L7573" s="63">
        <v>0.19504850000000001</v>
      </c>
      <c r="M7573" s="63">
        <v>0.28064919999999999</v>
      </c>
      <c r="N7573" s="63">
        <v>11060</v>
      </c>
      <c r="O7573" s="63">
        <v>0.1130564</v>
      </c>
      <c r="P7573" s="63">
        <v>3</v>
      </c>
      <c r="Q7573" s="63">
        <v>1.2781749580960001E-2</v>
      </c>
    </row>
    <row r="7574" spans="1:17">
      <c r="A7574" s="63" t="s">
        <v>80</v>
      </c>
      <c r="B7574" s="63" t="s">
        <v>44</v>
      </c>
      <c r="C7574" s="63" t="s">
        <v>65</v>
      </c>
      <c r="D7574" s="63">
        <v>13</v>
      </c>
      <c r="E7574" s="63">
        <v>1.0884400000000001</v>
      </c>
      <c r="F7574" s="63">
        <v>1.339602</v>
      </c>
      <c r="G7574" s="63">
        <v>0.25116240000000001</v>
      </c>
      <c r="H7574" s="63">
        <v>53.628799999999998</v>
      </c>
      <c r="I7574" s="63">
        <v>0.1062748</v>
      </c>
      <c r="J7574" s="63">
        <v>0.19187560000000001</v>
      </c>
      <c r="K7574" s="63">
        <v>0.25116240000000001</v>
      </c>
      <c r="L7574" s="63">
        <v>0.31044919999999998</v>
      </c>
      <c r="M7574" s="63">
        <v>0.39605000000000001</v>
      </c>
      <c r="N7574" s="63">
        <v>11060</v>
      </c>
      <c r="O7574" s="63">
        <v>0.1130564</v>
      </c>
      <c r="P7574" s="63">
        <v>3</v>
      </c>
      <c r="Q7574" s="63">
        <v>1.2781749580960001E-2</v>
      </c>
    </row>
    <row r="7575" spans="1:17">
      <c r="A7575" s="63" t="s">
        <v>80</v>
      </c>
      <c r="B7575" s="63" t="s">
        <v>44</v>
      </c>
      <c r="C7575" s="63" t="s">
        <v>65</v>
      </c>
      <c r="D7575" s="63">
        <v>14</v>
      </c>
      <c r="E7575" s="63">
        <v>0.98347739999999995</v>
      </c>
      <c r="F7575" s="63">
        <v>1.2731730000000001</v>
      </c>
      <c r="G7575" s="63">
        <v>0.2896956</v>
      </c>
      <c r="H7575" s="63">
        <v>53.767699999999998</v>
      </c>
      <c r="I7575" s="63">
        <v>0.14480799999999999</v>
      </c>
      <c r="J7575" s="63">
        <v>0.2304088</v>
      </c>
      <c r="K7575" s="63">
        <v>0.2896956</v>
      </c>
      <c r="L7575" s="63">
        <v>0.34898249999999997</v>
      </c>
      <c r="M7575" s="63">
        <v>0.4345832</v>
      </c>
      <c r="N7575" s="63">
        <v>11060</v>
      </c>
      <c r="O7575" s="63">
        <v>0.1130564</v>
      </c>
      <c r="P7575" s="63">
        <v>3</v>
      </c>
      <c r="Q7575" s="63">
        <v>1.2781749580960001E-2</v>
      </c>
    </row>
    <row r="7576" spans="1:17">
      <c r="A7576" s="63" t="s">
        <v>80</v>
      </c>
      <c r="B7576" s="63" t="s">
        <v>44</v>
      </c>
      <c r="C7576" s="63" t="s">
        <v>65</v>
      </c>
      <c r="D7576" s="63">
        <v>15</v>
      </c>
      <c r="E7576" s="63">
        <v>0.9425673</v>
      </c>
      <c r="F7576" s="63">
        <v>1.1976770000000001</v>
      </c>
      <c r="G7576" s="63">
        <v>0.25511</v>
      </c>
      <c r="H7576" s="63">
        <v>53.689300000000003</v>
      </c>
      <c r="I7576" s="63">
        <v>0.1102224</v>
      </c>
      <c r="J7576" s="63">
        <v>0.1958231</v>
      </c>
      <c r="K7576" s="63">
        <v>0.25511</v>
      </c>
      <c r="L7576" s="63">
        <v>0.31439679999999998</v>
      </c>
      <c r="M7576" s="63">
        <v>0.39999760000000001</v>
      </c>
      <c r="N7576" s="63">
        <v>11060</v>
      </c>
      <c r="O7576" s="63">
        <v>0.1130564</v>
      </c>
      <c r="P7576" s="63">
        <v>3</v>
      </c>
      <c r="Q7576" s="63">
        <v>1.2781749580960001E-2</v>
      </c>
    </row>
    <row r="7577" spans="1:17">
      <c r="A7577" s="63" t="s">
        <v>80</v>
      </c>
      <c r="B7577" s="63" t="s">
        <v>44</v>
      </c>
      <c r="C7577" s="63" t="s">
        <v>65</v>
      </c>
      <c r="D7577" s="63">
        <v>16</v>
      </c>
      <c r="E7577" s="63">
        <v>0.96661450000000004</v>
      </c>
      <c r="F7577" s="63">
        <v>1.1841280000000001</v>
      </c>
      <c r="G7577" s="63">
        <v>0.21751329999999999</v>
      </c>
      <c r="H7577" s="63">
        <v>53.325800000000001</v>
      </c>
      <c r="I7577" s="63">
        <v>7.2625700000000001E-2</v>
      </c>
      <c r="J7577" s="63">
        <v>0.15822649999999999</v>
      </c>
      <c r="K7577" s="63">
        <v>0.21751329999999999</v>
      </c>
      <c r="L7577" s="63">
        <v>0.2768002</v>
      </c>
      <c r="M7577" s="63">
        <v>0.36240090000000003</v>
      </c>
      <c r="N7577" s="63">
        <v>11060</v>
      </c>
      <c r="O7577" s="63">
        <v>0.1130564</v>
      </c>
      <c r="P7577" s="63">
        <v>3</v>
      </c>
      <c r="Q7577" s="63">
        <v>1.2781749580960001E-2</v>
      </c>
    </row>
    <row r="7578" spans="1:17">
      <c r="A7578" s="63" t="s">
        <v>80</v>
      </c>
      <c r="B7578" s="63" t="s">
        <v>44</v>
      </c>
      <c r="C7578" s="63" t="s">
        <v>65</v>
      </c>
      <c r="D7578" s="63">
        <v>17</v>
      </c>
      <c r="E7578" s="63">
        <v>1.055372</v>
      </c>
      <c r="F7578" s="63">
        <v>1.24119</v>
      </c>
      <c r="G7578" s="63">
        <v>0.18581739999999999</v>
      </c>
      <c r="H7578" s="63">
        <v>52.616900000000001</v>
      </c>
      <c r="I7578" s="63">
        <v>4.0929800000000002E-2</v>
      </c>
      <c r="J7578" s="63">
        <v>0.12653049999999999</v>
      </c>
      <c r="K7578" s="63">
        <v>0.18581739999999999</v>
      </c>
      <c r="L7578" s="63">
        <v>0.24510419999999999</v>
      </c>
      <c r="M7578" s="63">
        <v>0.33070500000000003</v>
      </c>
      <c r="N7578" s="63">
        <v>11060</v>
      </c>
      <c r="O7578" s="63">
        <v>0.1130564</v>
      </c>
      <c r="P7578" s="63">
        <v>3</v>
      </c>
      <c r="Q7578" s="63">
        <v>1.2781749580960001E-2</v>
      </c>
    </row>
    <row r="7579" spans="1:17">
      <c r="A7579" s="63" t="s">
        <v>80</v>
      </c>
      <c r="B7579" s="63" t="s">
        <v>44</v>
      </c>
      <c r="C7579" s="63" t="s">
        <v>65</v>
      </c>
      <c r="D7579" s="63">
        <v>18</v>
      </c>
      <c r="E7579" s="63">
        <v>1.3831549999999999</v>
      </c>
      <c r="F7579" s="63">
        <v>1.462207</v>
      </c>
      <c r="G7579" s="63">
        <v>7.9052600000000001E-2</v>
      </c>
      <c r="H7579" s="63">
        <v>51.222499999999997</v>
      </c>
      <c r="I7579" s="63">
        <v>-6.5835000000000005E-2</v>
      </c>
      <c r="J7579" s="63">
        <v>1.9765700000000001E-2</v>
      </c>
      <c r="K7579" s="63">
        <v>7.9052600000000001E-2</v>
      </c>
      <c r="L7579" s="63">
        <v>0.1383394</v>
      </c>
      <c r="M7579" s="63">
        <v>0.22394020000000001</v>
      </c>
      <c r="N7579" s="63">
        <v>11060</v>
      </c>
      <c r="O7579" s="63">
        <v>0.1130564</v>
      </c>
      <c r="P7579" s="63">
        <v>3</v>
      </c>
      <c r="Q7579" s="63">
        <v>1.2781749580960001E-2</v>
      </c>
    </row>
    <row r="7580" spans="1:17">
      <c r="A7580" s="63" t="s">
        <v>80</v>
      </c>
      <c r="B7580" s="63" t="s">
        <v>44</v>
      </c>
      <c r="C7580" s="63" t="s">
        <v>65</v>
      </c>
      <c r="D7580" s="63">
        <v>19</v>
      </c>
      <c r="E7580" s="63">
        <v>1.6562760000000001</v>
      </c>
      <c r="F7580" s="63">
        <v>1.5915079999999999</v>
      </c>
      <c r="G7580" s="63">
        <v>-6.4768099999999995E-2</v>
      </c>
      <c r="H7580" s="63">
        <v>49.208199999999998</v>
      </c>
      <c r="I7580" s="63">
        <v>-0.2096557</v>
      </c>
      <c r="J7580" s="63">
        <v>-0.1240549</v>
      </c>
      <c r="K7580" s="63">
        <v>-6.4768099999999995E-2</v>
      </c>
      <c r="L7580" s="63">
        <v>-5.4812000000000003E-3</v>
      </c>
      <c r="M7580" s="63">
        <v>8.0119499999999996E-2</v>
      </c>
      <c r="N7580" s="63">
        <v>11060</v>
      </c>
      <c r="O7580" s="63">
        <v>0.1130564</v>
      </c>
      <c r="P7580" s="63">
        <v>3</v>
      </c>
      <c r="Q7580" s="63">
        <v>1.2781749580960001E-2</v>
      </c>
    </row>
    <row r="7581" spans="1:17">
      <c r="A7581" s="63" t="s">
        <v>80</v>
      </c>
      <c r="B7581" s="63" t="s">
        <v>44</v>
      </c>
      <c r="C7581" s="63" t="s">
        <v>65</v>
      </c>
      <c r="D7581" s="63">
        <v>20</v>
      </c>
      <c r="E7581" s="63">
        <v>1.716426</v>
      </c>
      <c r="F7581" s="63">
        <v>1.6012569999999999</v>
      </c>
      <c r="G7581" s="63">
        <v>-0.1151682</v>
      </c>
      <c r="H7581" s="63">
        <v>47.970500000000001</v>
      </c>
      <c r="I7581" s="63">
        <v>-0.2600558</v>
      </c>
      <c r="J7581" s="63">
        <v>-0.174455</v>
      </c>
      <c r="K7581" s="63">
        <v>-0.1151682</v>
      </c>
      <c r="L7581" s="63">
        <v>-5.5881399999999998E-2</v>
      </c>
      <c r="M7581" s="63">
        <v>2.97194E-2</v>
      </c>
      <c r="N7581" s="63">
        <v>11060</v>
      </c>
      <c r="O7581" s="63">
        <v>0.1130564</v>
      </c>
      <c r="P7581" s="63">
        <v>3</v>
      </c>
      <c r="Q7581" s="63">
        <v>1.2781749580960001E-2</v>
      </c>
    </row>
    <row r="7582" spans="1:17">
      <c r="A7582" s="63" t="s">
        <v>80</v>
      </c>
      <c r="B7582" s="63" t="s">
        <v>44</v>
      </c>
      <c r="C7582" s="63" t="s">
        <v>65</v>
      </c>
      <c r="D7582" s="63">
        <v>21</v>
      </c>
      <c r="E7582" s="63">
        <v>1.7237690000000001</v>
      </c>
      <c r="F7582" s="63">
        <v>1.5759099999999999</v>
      </c>
      <c r="G7582" s="63">
        <v>-0.14785860000000001</v>
      </c>
      <c r="H7582" s="63">
        <v>47.0869</v>
      </c>
      <c r="I7582" s="63">
        <v>-0.29274620000000001</v>
      </c>
      <c r="J7582" s="63">
        <v>-0.20714550000000001</v>
      </c>
      <c r="K7582" s="63">
        <v>-0.14785860000000001</v>
      </c>
      <c r="L7582" s="63">
        <v>-8.8571800000000006E-2</v>
      </c>
      <c r="M7582" s="63">
        <v>-2.9710000000000001E-3</v>
      </c>
      <c r="N7582" s="63">
        <v>11060</v>
      </c>
      <c r="O7582" s="63">
        <v>0.1130564</v>
      </c>
      <c r="P7582" s="63">
        <v>3</v>
      </c>
      <c r="Q7582" s="63">
        <v>1.2781749580960001E-2</v>
      </c>
    </row>
    <row r="7583" spans="1:17">
      <c r="A7583" s="63" t="s">
        <v>80</v>
      </c>
      <c r="B7583" s="63" t="s">
        <v>44</v>
      </c>
      <c r="C7583" s="63" t="s">
        <v>65</v>
      </c>
      <c r="D7583" s="63">
        <v>22</v>
      </c>
      <c r="E7583" s="63">
        <v>1.5778570000000001</v>
      </c>
      <c r="F7583" s="63">
        <v>1.42957</v>
      </c>
      <c r="G7583" s="63">
        <v>-0.14828649999999999</v>
      </c>
      <c r="H7583" s="63">
        <v>46.332000000000001</v>
      </c>
      <c r="I7583" s="63">
        <v>-0.29317409999999999</v>
      </c>
      <c r="J7583" s="63">
        <v>-0.20757329999999999</v>
      </c>
      <c r="K7583" s="63">
        <v>-0.14828649999999999</v>
      </c>
      <c r="L7583" s="63">
        <v>-8.8999599999999998E-2</v>
      </c>
      <c r="M7583" s="63">
        <v>-3.3988999999999998E-3</v>
      </c>
      <c r="N7583" s="63">
        <v>11060</v>
      </c>
      <c r="O7583" s="63">
        <v>0.1130564</v>
      </c>
      <c r="P7583" s="63">
        <v>3</v>
      </c>
      <c r="Q7583" s="63">
        <v>1.2781749580960001E-2</v>
      </c>
    </row>
    <row r="7584" spans="1:17">
      <c r="A7584" s="63" t="s">
        <v>80</v>
      </c>
      <c r="B7584" s="63" t="s">
        <v>44</v>
      </c>
      <c r="C7584" s="63" t="s">
        <v>65</v>
      </c>
      <c r="D7584" s="63">
        <v>23</v>
      </c>
      <c r="E7584" s="63">
        <v>1.3551169999999999</v>
      </c>
      <c r="F7584" s="63">
        <v>1.214939</v>
      </c>
      <c r="G7584" s="63">
        <v>-0.14017840000000001</v>
      </c>
      <c r="H7584" s="63">
        <v>45.803400000000003</v>
      </c>
      <c r="I7584" s="63">
        <v>-0.28506599999999999</v>
      </c>
      <c r="J7584" s="63">
        <v>-0.19946530000000001</v>
      </c>
      <c r="K7584" s="63">
        <v>-0.14017840000000001</v>
      </c>
      <c r="L7584" s="63">
        <v>-8.0891599999999994E-2</v>
      </c>
      <c r="M7584" s="63">
        <v>4.7092000000000002E-3</v>
      </c>
      <c r="N7584" s="63">
        <v>11060</v>
      </c>
      <c r="O7584" s="63">
        <v>0.1130564</v>
      </c>
      <c r="P7584" s="63">
        <v>3</v>
      </c>
      <c r="Q7584" s="63">
        <v>1.2781749580960001E-2</v>
      </c>
    </row>
    <row r="7585" spans="1:17">
      <c r="A7585" s="63" t="s">
        <v>80</v>
      </c>
      <c r="B7585" s="63" t="s">
        <v>44</v>
      </c>
      <c r="C7585" s="63" t="s">
        <v>65</v>
      </c>
      <c r="D7585" s="63">
        <v>24</v>
      </c>
      <c r="E7585" s="63">
        <v>1.1113139999999999</v>
      </c>
      <c r="F7585" s="63">
        <v>0.96922269999999999</v>
      </c>
      <c r="G7585" s="63">
        <v>-0.14209160000000001</v>
      </c>
      <c r="H7585" s="63">
        <v>45.475000000000001</v>
      </c>
      <c r="I7585" s="63">
        <v>-0.28697919999999999</v>
      </c>
      <c r="J7585" s="63">
        <v>-0.20137849999999999</v>
      </c>
      <c r="K7585" s="63">
        <v>-0.14209160000000001</v>
      </c>
      <c r="L7585" s="63">
        <v>-8.2804799999999998E-2</v>
      </c>
      <c r="M7585" s="63">
        <v>2.7959999999999999E-3</v>
      </c>
      <c r="N7585" s="63">
        <v>11060</v>
      </c>
      <c r="O7585" s="63">
        <v>0.1130564</v>
      </c>
      <c r="P7585" s="63">
        <v>3</v>
      </c>
      <c r="Q7585" s="63">
        <v>1.2781749580960001E-2</v>
      </c>
    </row>
    <row r="7586" spans="1:17">
      <c r="A7586" s="63" t="s">
        <v>80</v>
      </c>
      <c r="B7586" s="63" t="s">
        <v>44</v>
      </c>
      <c r="C7586" s="63" t="s">
        <v>66</v>
      </c>
      <c r="D7586" s="63">
        <v>1</v>
      </c>
      <c r="E7586" s="63">
        <v>0.84826270000000004</v>
      </c>
      <c r="F7586" s="63">
        <v>0.70335890000000001</v>
      </c>
      <c r="G7586" s="63">
        <v>-0.1449038</v>
      </c>
      <c r="H7586" s="63">
        <v>50.932400000000001</v>
      </c>
      <c r="I7586" s="63">
        <v>-0.28979139999999998</v>
      </c>
      <c r="J7586" s="63">
        <v>-0.2041906</v>
      </c>
      <c r="K7586" s="63">
        <v>-0.1449038</v>
      </c>
      <c r="L7586" s="63">
        <v>-8.5616899999999996E-2</v>
      </c>
      <c r="M7586" s="63">
        <v>-1.6200000000000001E-5</v>
      </c>
      <c r="N7586" s="63">
        <v>11060</v>
      </c>
      <c r="O7586" s="63">
        <v>0.1130564</v>
      </c>
      <c r="P7586" s="63">
        <v>4</v>
      </c>
      <c r="Q7586" s="63">
        <v>1.2781749580960001E-2</v>
      </c>
    </row>
    <row r="7587" spans="1:17">
      <c r="A7587" s="63" t="s">
        <v>80</v>
      </c>
      <c r="B7587" s="63" t="s">
        <v>44</v>
      </c>
      <c r="C7587" s="63" t="s">
        <v>66</v>
      </c>
      <c r="D7587" s="63">
        <v>2</v>
      </c>
      <c r="E7587" s="63">
        <v>0.78451400000000004</v>
      </c>
      <c r="F7587" s="63">
        <v>0.62369819999999998</v>
      </c>
      <c r="G7587" s="63">
        <v>-0.16081580000000001</v>
      </c>
      <c r="H7587" s="63">
        <v>49.997</v>
      </c>
      <c r="I7587" s="63">
        <v>-0.30570340000000001</v>
      </c>
      <c r="J7587" s="63">
        <v>-0.22010260000000001</v>
      </c>
      <c r="K7587" s="63">
        <v>-0.16081580000000001</v>
      </c>
      <c r="L7587" s="63">
        <v>-0.10152890000000001</v>
      </c>
      <c r="M7587" s="63">
        <v>-1.59282E-2</v>
      </c>
      <c r="N7587" s="63">
        <v>11060</v>
      </c>
      <c r="O7587" s="63">
        <v>0.1130564</v>
      </c>
      <c r="P7587" s="63">
        <v>4</v>
      </c>
      <c r="Q7587" s="63">
        <v>1.2781749580960001E-2</v>
      </c>
    </row>
    <row r="7588" spans="1:17">
      <c r="A7588" s="63" t="s">
        <v>80</v>
      </c>
      <c r="B7588" s="63" t="s">
        <v>44</v>
      </c>
      <c r="C7588" s="63" t="s">
        <v>66</v>
      </c>
      <c r="D7588" s="63">
        <v>3</v>
      </c>
      <c r="E7588" s="63">
        <v>0.76088239999999996</v>
      </c>
      <c r="F7588" s="63">
        <v>0.60448599999999997</v>
      </c>
      <c r="G7588" s="63">
        <v>-0.15639639999999999</v>
      </c>
      <c r="H7588" s="63">
        <v>49.222099999999998</v>
      </c>
      <c r="I7588" s="63">
        <v>-0.301284</v>
      </c>
      <c r="J7588" s="63">
        <v>-0.21568329999999999</v>
      </c>
      <c r="K7588" s="63">
        <v>-0.15639639999999999</v>
      </c>
      <c r="L7588" s="63">
        <v>-9.7109600000000004E-2</v>
      </c>
      <c r="M7588" s="63">
        <v>-1.1508900000000001E-2</v>
      </c>
      <c r="N7588" s="63">
        <v>11060</v>
      </c>
      <c r="O7588" s="63">
        <v>0.1130564</v>
      </c>
      <c r="P7588" s="63">
        <v>4</v>
      </c>
      <c r="Q7588" s="63">
        <v>1.2781749580960001E-2</v>
      </c>
    </row>
    <row r="7589" spans="1:17">
      <c r="A7589" s="63" t="s">
        <v>80</v>
      </c>
      <c r="B7589" s="63" t="s">
        <v>44</v>
      </c>
      <c r="C7589" s="63" t="s">
        <v>66</v>
      </c>
      <c r="D7589" s="63">
        <v>4</v>
      </c>
      <c r="E7589" s="63">
        <v>0.79224079999999997</v>
      </c>
      <c r="F7589" s="63">
        <v>0.63439049999999997</v>
      </c>
      <c r="G7589" s="63">
        <v>-0.1578503</v>
      </c>
      <c r="H7589" s="63">
        <v>48.579000000000001</v>
      </c>
      <c r="I7589" s="63">
        <v>-0.3027379</v>
      </c>
      <c r="J7589" s="63">
        <v>-0.2171371</v>
      </c>
      <c r="K7589" s="63">
        <v>-0.1578503</v>
      </c>
      <c r="L7589" s="63">
        <v>-9.8563399999999995E-2</v>
      </c>
      <c r="M7589" s="63">
        <v>-1.2962700000000001E-2</v>
      </c>
      <c r="N7589" s="63">
        <v>11060</v>
      </c>
      <c r="O7589" s="63">
        <v>0.1130564</v>
      </c>
      <c r="P7589" s="63">
        <v>4</v>
      </c>
      <c r="Q7589" s="63">
        <v>1.2781749580960001E-2</v>
      </c>
    </row>
    <row r="7590" spans="1:17">
      <c r="A7590" s="63" t="s">
        <v>80</v>
      </c>
      <c r="B7590" s="63" t="s">
        <v>44</v>
      </c>
      <c r="C7590" s="63" t="s">
        <v>66</v>
      </c>
      <c r="D7590" s="63">
        <v>5</v>
      </c>
      <c r="E7590" s="63">
        <v>0.81542049999999999</v>
      </c>
      <c r="F7590" s="63">
        <v>0.65832780000000002</v>
      </c>
      <c r="G7590" s="63">
        <v>-0.1570928</v>
      </c>
      <c r="H7590" s="63">
        <v>47.888500000000001</v>
      </c>
      <c r="I7590" s="63">
        <v>-0.30198029999999998</v>
      </c>
      <c r="J7590" s="63">
        <v>-0.21637960000000001</v>
      </c>
      <c r="K7590" s="63">
        <v>-0.1570928</v>
      </c>
      <c r="L7590" s="63">
        <v>-9.7805900000000001E-2</v>
      </c>
      <c r="M7590" s="63">
        <v>-1.2205199999999999E-2</v>
      </c>
      <c r="N7590" s="63">
        <v>11060</v>
      </c>
      <c r="O7590" s="63">
        <v>0.1130564</v>
      </c>
      <c r="P7590" s="63">
        <v>4</v>
      </c>
      <c r="Q7590" s="63">
        <v>1.2781749580960001E-2</v>
      </c>
    </row>
    <row r="7591" spans="1:17">
      <c r="A7591" s="63" t="s">
        <v>80</v>
      </c>
      <c r="B7591" s="63" t="s">
        <v>44</v>
      </c>
      <c r="C7591" s="63" t="s">
        <v>66</v>
      </c>
      <c r="D7591" s="63">
        <v>6</v>
      </c>
      <c r="E7591" s="63">
        <v>0.95700149999999995</v>
      </c>
      <c r="F7591" s="63">
        <v>0.72176370000000001</v>
      </c>
      <c r="G7591" s="63">
        <v>-0.2352378</v>
      </c>
      <c r="H7591" s="63">
        <v>47.3919</v>
      </c>
      <c r="I7591" s="63">
        <v>-0.3801254</v>
      </c>
      <c r="J7591" s="63">
        <v>-0.29452460000000003</v>
      </c>
      <c r="K7591" s="63">
        <v>-0.2352378</v>
      </c>
      <c r="L7591" s="63">
        <v>-0.17595089999999999</v>
      </c>
      <c r="M7591" s="63">
        <v>-9.0350200000000006E-2</v>
      </c>
      <c r="N7591" s="63">
        <v>11060</v>
      </c>
      <c r="O7591" s="63">
        <v>0.1130564</v>
      </c>
      <c r="P7591" s="63">
        <v>4</v>
      </c>
      <c r="Q7591" s="63">
        <v>1.2781749580960001E-2</v>
      </c>
    </row>
    <row r="7592" spans="1:17">
      <c r="A7592" s="63" t="s">
        <v>80</v>
      </c>
      <c r="B7592" s="63" t="s">
        <v>44</v>
      </c>
      <c r="C7592" s="63" t="s">
        <v>66</v>
      </c>
      <c r="D7592" s="63">
        <v>7</v>
      </c>
      <c r="E7592" s="63">
        <v>1.204542</v>
      </c>
      <c r="F7592" s="63">
        <v>1.0053650000000001</v>
      </c>
      <c r="G7592" s="63">
        <v>-0.19917679999999999</v>
      </c>
      <c r="H7592" s="63">
        <v>47.0383</v>
      </c>
      <c r="I7592" s="63">
        <v>-0.34406439999999999</v>
      </c>
      <c r="J7592" s="63">
        <v>-0.25846360000000002</v>
      </c>
      <c r="K7592" s="63">
        <v>-0.19917679999999999</v>
      </c>
      <c r="L7592" s="63">
        <v>-0.13988999999999999</v>
      </c>
      <c r="M7592" s="63">
        <v>-5.4289200000000003E-2</v>
      </c>
      <c r="N7592" s="63">
        <v>11060</v>
      </c>
      <c r="O7592" s="63">
        <v>0.1130564</v>
      </c>
      <c r="P7592" s="63">
        <v>4</v>
      </c>
      <c r="Q7592" s="63">
        <v>1.2781749580960001E-2</v>
      </c>
    </row>
    <row r="7593" spans="1:17">
      <c r="A7593" s="63" t="s">
        <v>80</v>
      </c>
      <c r="B7593" s="63" t="s">
        <v>44</v>
      </c>
      <c r="C7593" s="63" t="s">
        <v>66</v>
      </c>
      <c r="D7593" s="63">
        <v>8</v>
      </c>
      <c r="E7593" s="63">
        <v>1.33351</v>
      </c>
      <c r="F7593" s="63">
        <v>1.2495579999999999</v>
      </c>
      <c r="G7593" s="63">
        <v>-8.3951799999999993E-2</v>
      </c>
      <c r="H7593" s="63">
        <v>48.447299999999998</v>
      </c>
      <c r="I7593" s="63">
        <v>-0.2288394</v>
      </c>
      <c r="J7593" s="63">
        <v>-0.1432387</v>
      </c>
      <c r="K7593" s="63">
        <v>-8.3951799999999993E-2</v>
      </c>
      <c r="L7593" s="63">
        <v>-2.4664999999999999E-2</v>
      </c>
      <c r="M7593" s="63">
        <v>6.0935799999999998E-2</v>
      </c>
      <c r="N7593" s="63">
        <v>11060</v>
      </c>
      <c r="O7593" s="63">
        <v>0.1130564</v>
      </c>
      <c r="P7593" s="63">
        <v>4</v>
      </c>
      <c r="Q7593" s="63">
        <v>1.2781749580960001E-2</v>
      </c>
    </row>
    <row r="7594" spans="1:17">
      <c r="A7594" s="63" t="s">
        <v>80</v>
      </c>
      <c r="B7594" s="63" t="s">
        <v>44</v>
      </c>
      <c r="C7594" s="63" t="s">
        <v>66</v>
      </c>
      <c r="D7594" s="63">
        <v>9</v>
      </c>
      <c r="E7594" s="63">
        <v>1.213497</v>
      </c>
      <c r="F7594" s="63">
        <v>1.2868310000000001</v>
      </c>
      <c r="G7594" s="63">
        <v>7.3333499999999996E-2</v>
      </c>
      <c r="H7594" s="63">
        <v>52.488900000000001</v>
      </c>
      <c r="I7594" s="63">
        <v>-7.1554099999999995E-2</v>
      </c>
      <c r="J7594" s="63">
        <v>1.4046700000000001E-2</v>
      </c>
      <c r="K7594" s="63">
        <v>7.3333499999999996E-2</v>
      </c>
      <c r="L7594" s="63">
        <v>0.1326203</v>
      </c>
      <c r="M7594" s="63">
        <v>0.2182211</v>
      </c>
      <c r="N7594" s="63">
        <v>11060</v>
      </c>
      <c r="O7594" s="63">
        <v>0.1130564</v>
      </c>
      <c r="P7594" s="63">
        <v>4</v>
      </c>
      <c r="Q7594" s="63">
        <v>1.2781749580960001E-2</v>
      </c>
    </row>
    <row r="7595" spans="1:17">
      <c r="A7595" s="63" t="s">
        <v>80</v>
      </c>
      <c r="B7595" s="63" t="s">
        <v>44</v>
      </c>
      <c r="C7595" s="63" t="s">
        <v>66</v>
      </c>
      <c r="D7595" s="63">
        <v>10</v>
      </c>
      <c r="E7595" s="63">
        <v>1.173983</v>
      </c>
      <c r="F7595" s="63">
        <v>1.250227</v>
      </c>
      <c r="G7595" s="63">
        <v>7.62438E-2</v>
      </c>
      <c r="H7595" s="63">
        <v>56.323500000000003</v>
      </c>
      <c r="I7595" s="63">
        <v>-6.8643800000000005E-2</v>
      </c>
      <c r="J7595" s="63">
        <v>1.69569E-2</v>
      </c>
      <c r="K7595" s="63">
        <v>7.62438E-2</v>
      </c>
      <c r="L7595" s="63">
        <v>0.1355306</v>
      </c>
      <c r="M7595" s="63">
        <v>0.22113140000000001</v>
      </c>
      <c r="N7595" s="63">
        <v>11060</v>
      </c>
      <c r="O7595" s="63">
        <v>0.1130564</v>
      </c>
      <c r="P7595" s="63">
        <v>4</v>
      </c>
      <c r="Q7595" s="63">
        <v>1.2781749580960001E-2</v>
      </c>
    </row>
    <row r="7596" spans="1:17">
      <c r="A7596" s="63" t="s">
        <v>80</v>
      </c>
      <c r="B7596" s="63" t="s">
        <v>44</v>
      </c>
      <c r="C7596" s="63" t="s">
        <v>66</v>
      </c>
      <c r="D7596" s="63">
        <v>11</v>
      </c>
      <c r="E7596" s="63">
        <v>1.0832580000000001</v>
      </c>
      <c r="F7596" s="63">
        <v>1.237868</v>
      </c>
      <c r="G7596" s="63">
        <v>0.15461030000000001</v>
      </c>
      <c r="H7596" s="63">
        <v>59.753900000000002</v>
      </c>
      <c r="I7596" s="63">
        <v>9.7227000000000008E-3</v>
      </c>
      <c r="J7596" s="63">
        <v>9.5323400000000003E-2</v>
      </c>
      <c r="K7596" s="63">
        <v>0.15461030000000001</v>
      </c>
      <c r="L7596" s="63">
        <v>0.21389710000000001</v>
      </c>
      <c r="M7596" s="63">
        <v>0.29949789999999998</v>
      </c>
      <c r="N7596" s="63">
        <v>11060</v>
      </c>
      <c r="O7596" s="63">
        <v>0.1130564</v>
      </c>
      <c r="P7596" s="63">
        <v>4</v>
      </c>
      <c r="Q7596" s="63">
        <v>1.2781749580960001E-2</v>
      </c>
    </row>
    <row r="7597" spans="1:17">
      <c r="A7597" s="63" t="s">
        <v>80</v>
      </c>
      <c r="B7597" s="63" t="s">
        <v>44</v>
      </c>
      <c r="C7597" s="63" t="s">
        <v>66</v>
      </c>
      <c r="D7597" s="63">
        <v>12</v>
      </c>
      <c r="E7597" s="63">
        <v>1.0588390000000001</v>
      </c>
      <c r="F7597" s="63">
        <v>1.1946000000000001</v>
      </c>
      <c r="G7597" s="63">
        <v>0.13576160000000001</v>
      </c>
      <c r="H7597" s="63">
        <v>62.699199999999998</v>
      </c>
      <c r="I7597" s="63">
        <v>-9.1260000000000004E-3</v>
      </c>
      <c r="J7597" s="63">
        <v>7.6474799999999996E-2</v>
      </c>
      <c r="K7597" s="63">
        <v>0.13576160000000001</v>
      </c>
      <c r="L7597" s="63">
        <v>0.19504850000000001</v>
      </c>
      <c r="M7597" s="63">
        <v>0.28064919999999999</v>
      </c>
      <c r="N7597" s="63">
        <v>11060</v>
      </c>
      <c r="O7597" s="63">
        <v>0.1130564</v>
      </c>
      <c r="P7597" s="63">
        <v>4</v>
      </c>
      <c r="Q7597" s="63">
        <v>1.2781749580960001E-2</v>
      </c>
    </row>
    <row r="7598" spans="1:17">
      <c r="A7598" s="63" t="s">
        <v>80</v>
      </c>
      <c r="B7598" s="63" t="s">
        <v>44</v>
      </c>
      <c r="C7598" s="63" t="s">
        <v>66</v>
      </c>
      <c r="D7598" s="63">
        <v>13</v>
      </c>
      <c r="E7598" s="63">
        <v>0.93836339999999996</v>
      </c>
      <c r="F7598" s="63">
        <v>1.1895260000000001</v>
      </c>
      <c r="G7598" s="63">
        <v>0.25116240000000001</v>
      </c>
      <c r="H7598" s="63">
        <v>65.081000000000003</v>
      </c>
      <c r="I7598" s="63">
        <v>0.1062748</v>
      </c>
      <c r="J7598" s="63">
        <v>0.19187560000000001</v>
      </c>
      <c r="K7598" s="63">
        <v>0.25116240000000001</v>
      </c>
      <c r="L7598" s="63">
        <v>0.31044919999999998</v>
      </c>
      <c r="M7598" s="63">
        <v>0.39605000000000001</v>
      </c>
      <c r="N7598" s="63">
        <v>11060</v>
      </c>
      <c r="O7598" s="63">
        <v>0.1130564</v>
      </c>
      <c r="P7598" s="63">
        <v>4</v>
      </c>
      <c r="Q7598" s="63">
        <v>1.2781749580960001E-2</v>
      </c>
    </row>
    <row r="7599" spans="1:17">
      <c r="A7599" s="63" t="s">
        <v>80</v>
      </c>
      <c r="B7599" s="63" t="s">
        <v>44</v>
      </c>
      <c r="C7599" s="63" t="s">
        <v>66</v>
      </c>
      <c r="D7599" s="63">
        <v>14</v>
      </c>
      <c r="E7599" s="63">
        <v>0.87436879999999995</v>
      </c>
      <c r="F7599" s="63">
        <v>1.164064</v>
      </c>
      <c r="G7599" s="63">
        <v>0.2896956</v>
      </c>
      <c r="H7599" s="63">
        <v>66.861800000000002</v>
      </c>
      <c r="I7599" s="63">
        <v>0.14480799999999999</v>
      </c>
      <c r="J7599" s="63">
        <v>0.2304088</v>
      </c>
      <c r="K7599" s="63">
        <v>0.2896956</v>
      </c>
      <c r="L7599" s="63">
        <v>0.34898249999999997</v>
      </c>
      <c r="M7599" s="63">
        <v>0.4345832</v>
      </c>
      <c r="N7599" s="63">
        <v>11060</v>
      </c>
      <c r="O7599" s="63">
        <v>0.1130564</v>
      </c>
      <c r="P7599" s="63">
        <v>4</v>
      </c>
      <c r="Q7599" s="63">
        <v>1.2781749580960001E-2</v>
      </c>
    </row>
    <row r="7600" spans="1:17">
      <c r="A7600" s="63" t="s">
        <v>80</v>
      </c>
      <c r="B7600" s="63" t="s">
        <v>44</v>
      </c>
      <c r="C7600" s="63" t="s">
        <v>66</v>
      </c>
      <c r="D7600" s="63">
        <v>15</v>
      </c>
      <c r="E7600" s="63">
        <v>0.87742290000000001</v>
      </c>
      <c r="F7600" s="63">
        <v>1.132533</v>
      </c>
      <c r="G7600" s="63">
        <v>0.25511010000000001</v>
      </c>
      <c r="H7600" s="63">
        <v>68.218699999999998</v>
      </c>
      <c r="I7600" s="63">
        <v>0.1102225</v>
      </c>
      <c r="J7600" s="63">
        <v>0.19582330000000001</v>
      </c>
      <c r="K7600" s="63">
        <v>0.25511010000000001</v>
      </c>
      <c r="L7600" s="63">
        <v>0.31439689999999998</v>
      </c>
      <c r="M7600" s="63">
        <v>0.39999770000000001</v>
      </c>
      <c r="N7600" s="63">
        <v>11060</v>
      </c>
      <c r="O7600" s="63">
        <v>0.1130564</v>
      </c>
      <c r="P7600" s="63">
        <v>4</v>
      </c>
      <c r="Q7600" s="63">
        <v>1.2781749580960001E-2</v>
      </c>
    </row>
    <row r="7601" spans="1:17">
      <c r="A7601" s="63" t="s">
        <v>80</v>
      </c>
      <c r="B7601" s="63" t="s">
        <v>44</v>
      </c>
      <c r="C7601" s="63" t="s">
        <v>66</v>
      </c>
      <c r="D7601" s="63">
        <v>16</v>
      </c>
      <c r="E7601" s="63">
        <v>0.90290919999999997</v>
      </c>
      <c r="F7601" s="63">
        <v>1.120422</v>
      </c>
      <c r="G7601" s="63">
        <v>0.21751329999999999</v>
      </c>
      <c r="H7601" s="63">
        <v>68.701300000000003</v>
      </c>
      <c r="I7601" s="63">
        <v>7.2625700000000001E-2</v>
      </c>
      <c r="J7601" s="63">
        <v>0.15822649999999999</v>
      </c>
      <c r="K7601" s="63">
        <v>0.21751329999999999</v>
      </c>
      <c r="L7601" s="63">
        <v>0.2768002</v>
      </c>
      <c r="M7601" s="63">
        <v>0.36240090000000003</v>
      </c>
      <c r="N7601" s="63">
        <v>11060</v>
      </c>
      <c r="O7601" s="63">
        <v>0.1130564</v>
      </c>
      <c r="P7601" s="63">
        <v>4</v>
      </c>
      <c r="Q7601" s="63">
        <v>1.2781749580960001E-2</v>
      </c>
    </row>
    <row r="7602" spans="1:17">
      <c r="A7602" s="63" t="s">
        <v>80</v>
      </c>
      <c r="B7602" s="63" t="s">
        <v>44</v>
      </c>
      <c r="C7602" s="63" t="s">
        <v>66</v>
      </c>
      <c r="D7602" s="63">
        <v>17</v>
      </c>
      <c r="E7602" s="63">
        <v>0.97204740000000001</v>
      </c>
      <c r="F7602" s="63">
        <v>1.1578649999999999</v>
      </c>
      <c r="G7602" s="63">
        <v>0.18581739999999999</v>
      </c>
      <c r="H7602" s="63">
        <v>68.363100000000003</v>
      </c>
      <c r="I7602" s="63">
        <v>4.0929800000000002E-2</v>
      </c>
      <c r="J7602" s="63">
        <v>0.12653049999999999</v>
      </c>
      <c r="K7602" s="63">
        <v>0.18581739999999999</v>
      </c>
      <c r="L7602" s="63">
        <v>0.24510419999999999</v>
      </c>
      <c r="M7602" s="63">
        <v>0.33070500000000003</v>
      </c>
      <c r="N7602" s="63">
        <v>11060</v>
      </c>
      <c r="O7602" s="63">
        <v>0.1130564</v>
      </c>
      <c r="P7602" s="63">
        <v>4</v>
      </c>
      <c r="Q7602" s="63">
        <v>1.2781749580960001E-2</v>
      </c>
    </row>
    <row r="7603" spans="1:17">
      <c r="A7603" s="63" t="s">
        <v>80</v>
      </c>
      <c r="B7603" s="63" t="s">
        <v>44</v>
      </c>
      <c r="C7603" s="63" t="s">
        <v>66</v>
      </c>
      <c r="D7603" s="63">
        <v>18</v>
      </c>
      <c r="E7603" s="63">
        <v>1.1725570000000001</v>
      </c>
      <c r="F7603" s="63">
        <v>1.251609</v>
      </c>
      <c r="G7603" s="63">
        <v>7.9052700000000004E-2</v>
      </c>
      <c r="H7603" s="63">
        <v>66.816000000000003</v>
      </c>
      <c r="I7603" s="63">
        <v>-6.5834900000000002E-2</v>
      </c>
      <c r="J7603" s="63">
        <v>1.9765899999999999E-2</v>
      </c>
      <c r="K7603" s="63">
        <v>7.9052700000000004E-2</v>
      </c>
      <c r="L7603" s="63">
        <v>0.1383395</v>
      </c>
      <c r="M7603" s="63">
        <v>0.22394030000000001</v>
      </c>
      <c r="N7603" s="63">
        <v>11060</v>
      </c>
      <c r="O7603" s="63">
        <v>0.1130564</v>
      </c>
      <c r="P7603" s="63">
        <v>4</v>
      </c>
      <c r="Q7603" s="63">
        <v>1.2781749580960001E-2</v>
      </c>
    </row>
    <row r="7604" spans="1:17">
      <c r="A7604" s="63" t="s">
        <v>80</v>
      </c>
      <c r="B7604" s="63" t="s">
        <v>44</v>
      </c>
      <c r="C7604" s="63" t="s">
        <v>66</v>
      </c>
      <c r="D7604" s="63">
        <v>19</v>
      </c>
      <c r="E7604" s="63">
        <v>1.3742719999999999</v>
      </c>
      <c r="F7604" s="63">
        <v>1.309504</v>
      </c>
      <c r="G7604" s="63">
        <v>-6.4768199999999998E-2</v>
      </c>
      <c r="H7604" s="63">
        <v>64.137</v>
      </c>
      <c r="I7604" s="63">
        <v>-0.2096558</v>
      </c>
      <c r="J7604" s="63">
        <v>-0.124055</v>
      </c>
      <c r="K7604" s="63">
        <v>-6.4768199999999998E-2</v>
      </c>
      <c r="L7604" s="63">
        <v>-5.4814E-3</v>
      </c>
      <c r="M7604" s="63">
        <v>8.0119399999999993E-2</v>
      </c>
      <c r="N7604" s="63">
        <v>11060</v>
      </c>
      <c r="O7604" s="63">
        <v>0.1130564</v>
      </c>
      <c r="P7604" s="63">
        <v>4</v>
      </c>
      <c r="Q7604" s="63">
        <v>1.2781749580960001E-2</v>
      </c>
    </row>
    <row r="7605" spans="1:17">
      <c r="A7605" s="63" t="s">
        <v>80</v>
      </c>
      <c r="B7605" s="63" t="s">
        <v>44</v>
      </c>
      <c r="C7605" s="63" t="s">
        <v>66</v>
      </c>
      <c r="D7605" s="63">
        <v>20</v>
      </c>
      <c r="E7605" s="63">
        <v>1.483055</v>
      </c>
      <c r="F7605" s="63">
        <v>1.3678870000000001</v>
      </c>
      <c r="G7605" s="63">
        <v>-0.1151683</v>
      </c>
      <c r="H7605" s="63">
        <v>60.5154</v>
      </c>
      <c r="I7605" s="63">
        <v>-0.26005590000000001</v>
      </c>
      <c r="J7605" s="63">
        <v>-0.1744552</v>
      </c>
      <c r="K7605" s="63">
        <v>-0.1151683</v>
      </c>
      <c r="L7605" s="63">
        <v>-5.5881500000000001E-2</v>
      </c>
      <c r="M7605" s="63">
        <v>2.9719300000000001E-2</v>
      </c>
      <c r="N7605" s="63">
        <v>11060</v>
      </c>
      <c r="O7605" s="63">
        <v>0.1130564</v>
      </c>
      <c r="P7605" s="63">
        <v>4</v>
      </c>
      <c r="Q7605" s="63">
        <v>1.2781749580960001E-2</v>
      </c>
    </row>
    <row r="7606" spans="1:17">
      <c r="A7606" s="63" t="s">
        <v>80</v>
      </c>
      <c r="B7606" s="63" t="s">
        <v>44</v>
      </c>
      <c r="C7606" s="63" t="s">
        <v>66</v>
      </c>
      <c r="D7606" s="63">
        <v>21</v>
      </c>
      <c r="E7606" s="63">
        <v>1.5354509999999999</v>
      </c>
      <c r="F7606" s="63">
        <v>1.3875919999999999</v>
      </c>
      <c r="G7606" s="63">
        <v>-0.14785870000000001</v>
      </c>
      <c r="H7606" s="63">
        <v>57.180199999999999</v>
      </c>
      <c r="I7606" s="63">
        <v>-0.29274630000000001</v>
      </c>
      <c r="J7606" s="63">
        <v>-0.20714560000000001</v>
      </c>
      <c r="K7606" s="63">
        <v>-0.14785870000000001</v>
      </c>
      <c r="L7606" s="63">
        <v>-8.8571899999999995E-2</v>
      </c>
      <c r="M7606" s="63">
        <v>-2.9711E-3</v>
      </c>
      <c r="N7606" s="63">
        <v>11060</v>
      </c>
      <c r="O7606" s="63">
        <v>0.1130564</v>
      </c>
      <c r="P7606" s="63">
        <v>4</v>
      </c>
      <c r="Q7606" s="63">
        <v>1.2781749580960001E-2</v>
      </c>
    </row>
    <row r="7607" spans="1:17">
      <c r="A7607" s="63" t="s">
        <v>80</v>
      </c>
      <c r="B7607" s="63" t="s">
        <v>44</v>
      </c>
      <c r="C7607" s="63" t="s">
        <v>66</v>
      </c>
      <c r="D7607" s="63">
        <v>22</v>
      </c>
      <c r="E7607" s="63">
        <v>1.4363079999999999</v>
      </c>
      <c r="F7607" s="63">
        <v>1.288022</v>
      </c>
      <c r="G7607" s="63">
        <v>-0.14828659999999999</v>
      </c>
      <c r="H7607" s="63">
        <v>54.893799999999999</v>
      </c>
      <c r="I7607" s="63">
        <v>-0.2931742</v>
      </c>
      <c r="J7607" s="63">
        <v>-0.20757339999999999</v>
      </c>
      <c r="K7607" s="63">
        <v>-0.14828659999999999</v>
      </c>
      <c r="L7607" s="63">
        <v>-8.8999700000000001E-2</v>
      </c>
      <c r="M7607" s="63">
        <v>-3.3990000000000001E-3</v>
      </c>
      <c r="N7607" s="63">
        <v>11060</v>
      </c>
      <c r="O7607" s="63">
        <v>0.1130564</v>
      </c>
      <c r="P7607" s="63">
        <v>4</v>
      </c>
      <c r="Q7607" s="63">
        <v>1.2781749580960001E-2</v>
      </c>
    </row>
    <row r="7608" spans="1:17">
      <c r="A7608" s="63" t="s">
        <v>80</v>
      </c>
      <c r="B7608" s="63" t="s">
        <v>44</v>
      </c>
      <c r="C7608" s="63" t="s">
        <v>66</v>
      </c>
      <c r="D7608" s="63">
        <v>23</v>
      </c>
      <c r="E7608" s="63">
        <v>1.2315990000000001</v>
      </c>
      <c r="F7608" s="63">
        <v>1.091421</v>
      </c>
      <c r="G7608" s="63">
        <v>-0.14017840000000001</v>
      </c>
      <c r="H7608" s="63">
        <v>53.0807</v>
      </c>
      <c r="I7608" s="63">
        <v>-0.28506599999999999</v>
      </c>
      <c r="J7608" s="63">
        <v>-0.19946530000000001</v>
      </c>
      <c r="K7608" s="63">
        <v>-0.14017840000000001</v>
      </c>
      <c r="L7608" s="63">
        <v>-8.0891599999999994E-2</v>
      </c>
      <c r="M7608" s="63">
        <v>4.7092000000000002E-3</v>
      </c>
      <c r="N7608" s="63">
        <v>11060</v>
      </c>
      <c r="O7608" s="63">
        <v>0.1130564</v>
      </c>
      <c r="P7608" s="63">
        <v>4</v>
      </c>
      <c r="Q7608" s="63">
        <v>1.2781749580960001E-2</v>
      </c>
    </row>
    <row r="7609" spans="1:17">
      <c r="A7609" s="63" t="s">
        <v>80</v>
      </c>
      <c r="B7609" s="63" t="s">
        <v>44</v>
      </c>
      <c r="C7609" s="63" t="s">
        <v>66</v>
      </c>
      <c r="D7609" s="63">
        <v>24</v>
      </c>
      <c r="E7609" s="63">
        <v>0.99607789999999996</v>
      </c>
      <c r="F7609" s="63">
        <v>0.85398629999999998</v>
      </c>
      <c r="G7609" s="63">
        <v>-0.14209160000000001</v>
      </c>
      <c r="H7609" s="63">
        <v>51.784999999999997</v>
      </c>
      <c r="I7609" s="63">
        <v>-0.28697919999999999</v>
      </c>
      <c r="J7609" s="63">
        <v>-0.20137849999999999</v>
      </c>
      <c r="K7609" s="63">
        <v>-0.14209160000000001</v>
      </c>
      <c r="L7609" s="63">
        <v>-8.2804799999999998E-2</v>
      </c>
      <c r="M7609" s="63">
        <v>2.7959999999999999E-3</v>
      </c>
      <c r="N7609" s="63">
        <v>11060</v>
      </c>
      <c r="O7609" s="63">
        <v>0.1130564</v>
      </c>
      <c r="P7609" s="63">
        <v>4</v>
      </c>
      <c r="Q7609" s="63">
        <v>1.2781749580960001E-2</v>
      </c>
    </row>
    <row r="7610" spans="1:17">
      <c r="A7610" s="63" t="s">
        <v>80</v>
      </c>
      <c r="B7610" s="63" t="s">
        <v>44</v>
      </c>
      <c r="C7610" s="63" t="s">
        <v>67</v>
      </c>
      <c r="D7610" s="63">
        <v>1</v>
      </c>
      <c r="E7610" s="63">
        <v>0.94781170000000003</v>
      </c>
      <c r="F7610" s="63">
        <v>0.69995640000000003</v>
      </c>
      <c r="G7610" s="63">
        <v>-0.2478553</v>
      </c>
      <c r="H7610" s="63">
        <v>53.453299999999999</v>
      </c>
      <c r="I7610" s="63">
        <v>-0.39274290000000001</v>
      </c>
      <c r="J7610" s="63">
        <v>-0.30714209999999997</v>
      </c>
      <c r="K7610" s="63">
        <v>-0.2478553</v>
      </c>
      <c r="L7610" s="63">
        <v>-0.1885685</v>
      </c>
      <c r="M7610" s="63">
        <v>-0.1029677</v>
      </c>
      <c r="N7610" s="63">
        <v>11060</v>
      </c>
      <c r="O7610" s="63">
        <v>0.1130564</v>
      </c>
      <c r="P7610" s="63">
        <v>5</v>
      </c>
      <c r="Q7610" s="63">
        <v>1.2781749580960001E-2</v>
      </c>
    </row>
    <row r="7611" spans="1:17">
      <c r="A7611" s="63" t="s">
        <v>80</v>
      </c>
      <c r="B7611" s="63" t="s">
        <v>44</v>
      </c>
      <c r="C7611" s="63" t="s">
        <v>67</v>
      </c>
      <c r="D7611" s="63">
        <v>2</v>
      </c>
      <c r="E7611" s="63">
        <v>0.86147589999999996</v>
      </c>
      <c r="F7611" s="63">
        <v>0.62122149999999998</v>
      </c>
      <c r="G7611" s="63">
        <v>-0.24025440000000001</v>
      </c>
      <c r="H7611" s="63">
        <v>52.548299999999998</v>
      </c>
      <c r="I7611" s="63">
        <v>-0.38514199999999998</v>
      </c>
      <c r="J7611" s="63">
        <v>-0.29954120000000001</v>
      </c>
      <c r="K7611" s="63">
        <v>-0.24025440000000001</v>
      </c>
      <c r="L7611" s="63">
        <v>-0.18096760000000001</v>
      </c>
      <c r="M7611" s="63">
        <v>-9.5366800000000002E-2</v>
      </c>
      <c r="N7611" s="63">
        <v>11060</v>
      </c>
      <c r="O7611" s="63">
        <v>0.1130564</v>
      </c>
      <c r="P7611" s="63">
        <v>5</v>
      </c>
      <c r="Q7611" s="63">
        <v>1.2781749580960001E-2</v>
      </c>
    </row>
    <row r="7612" spans="1:17">
      <c r="A7612" s="63" t="s">
        <v>80</v>
      </c>
      <c r="B7612" s="63" t="s">
        <v>44</v>
      </c>
      <c r="C7612" s="63" t="s">
        <v>67</v>
      </c>
      <c r="D7612" s="63">
        <v>3</v>
      </c>
      <c r="E7612" s="63">
        <v>0.83541580000000004</v>
      </c>
      <c r="F7612" s="63">
        <v>0.59732079999999999</v>
      </c>
      <c r="G7612" s="63">
        <v>-0.238095</v>
      </c>
      <c r="H7612" s="63">
        <v>51.670999999999999</v>
      </c>
      <c r="I7612" s="63">
        <v>-0.38298260000000001</v>
      </c>
      <c r="J7612" s="63">
        <v>-0.29738179999999997</v>
      </c>
      <c r="K7612" s="63">
        <v>-0.238095</v>
      </c>
      <c r="L7612" s="63">
        <v>-0.1788082</v>
      </c>
      <c r="M7612" s="63">
        <v>-9.3207399999999996E-2</v>
      </c>
      <c r="N7612" s="63">
        <v>11060</v>
      </c>
      <c r="O7612" s="63">
        <v>0.1130564</v>
      </c>
      <c r="P7612" s="63">
        <v>5</v>
      </c>
      <c r="Q7612" s="63">
        <v>1.2781749580960001E-2</v>
      </c>
    </row>
    <row r="7613" spans="1:17">
      <c r="A7613" s="63" t="s">
        <v>80</v>
      </c>
      <c r="B7613" s="63" t="s">
        <v>44</v>
      </c>
      <c r="C7613" s="63" t="s">
        <v>67</v>
      </c>
      <c r="D7613" s="63">
        <v>4</v>
      </c>
      <c r="E7613" s="63">
        <v>0.83130280000000001</v>
      </c>
      <c r="F7613" s="63">
        <v>0.61727799999999999</v>
      </c>
      <c r="G7613" s="63">
        <v>-0.21402479999999999</v>
      </c>
      <c r="H7613" s="63">
        <v>50.998399999999997</v>
      </c>
      <c r="I7613" s="63">
        <v>-0.35891240000000002</v>
      </c>
      <c r="J7613" s="63">
        <v>-0.27331159999999999</v>
      </c>
      <c r="K7613" s="63">
        <v>-0.21402479999999999</v>
      </c>
      <c r="L7613" s="63">
        <v>-0.15473790000000001</v>
      </c>
      <c r="M7613" s="63">
        <v>-6.9137199999999996E-2</v>
      </c>
      <c r="N7613" s="63">
        <v>11060</v>
      </c>
      <c r="O7613" s="63">
        <v>0.1130564</v>
      </c>
      <c r="P7613" s="63">
        <v>5</v>
      </c>
      <c r="Q7613" s="63">
        <v>1.2781749580960001E-2</v>
      </c>
    </row>
    <row r="7614" spans="1:17">
      <c r="A7614" s="63" t="s">
        <v>80</v>
      </c>
      <c r="B7614" s="63" t="s">
        <v>44</v>
      </c>
      <c r="C7614" s="63" t="s">
        <v>67</v>
      </c>
      <c r="D7614" s="63">
        <v>5</v>
      </c>
      <c r="E7614" s="63">
        <v>0.84761569999999997</v>
      </c>
      <c r="F7614" s="63">
        <v>0.63251869999999999</v>
      </c>
      <c r="G7614" s="63">
        <v>-0.21509700000000001</v>
      </c>
      <c r="H7614" s="63">
        <v>50.5336</v>
      </c>
      <c r="I7614" s="63">
        <v>-0.35998459999999999</v>
      </c>
      <c r="J7614" s="63">
        <v>-0.27438380000000001</v>
      </c>
      <c r="K7614" s="63">
        <v>-0.21509700000000001</v>
      </c>
      <c r="L7614" s="63">
        <v>-0.15581020000000001</v>
      </c>
      <c r="M7614" s="63">
        <v>-7.0209400000000005E-2</v>
      </c>
      <c r="N7614" s="63">
        <v>11060</v>
      </c>
      <c r="O7614" s="63">
        <v>0.1130564</v>
      </c>
      <c r="P7614" s="63">
        <v>5</v>
      </c>
      <c r="Q7614" s="63">
        <v>1.2781749580960001E-2</v>
      </c>
    </row>
    <row r="7615" spans="1:17">
      <c r="A7615" s="63" t="s">
        <v>80</v>
      </c>
      <c r="B7615" s="63" t="s">
        <v>44</v>
      </c>
      <c r="C7615" s="63" t="s">
        <v>67</v>
      </c>
      <c r="D7615" s="63">
        <v>6</v>
      </c>
      <c r="E7615" s="63">
        <v>0.95019580000000003</v>
      </c>
      <c r="F7615" s="63">
        <v>0.68323769999999995</v>
      </c>
      <c r="G7615" s="63">
        <v>-0.26695819999999998</v>
      </c>
      <c r="H7615" s="63">
        <v>50.009</v>
      </c>
      <c r="I7615" s="63">
        <v>-0.41184579999999998</v>
      </c>
      <c r="J7615" s="63">
        <v>-0.32624500000000001</v>
      </c>
      <c r="K7615" s="63">
        <v>-0.26695819999999998</v>
      </c>
      <c r="L7615" s="63">
        <v>-0.2076713</v>
      </c>
      <c r="M7615" s="63">
        <v>-0.1220706</v>
      </c>
      <c r="N7615" s="63">
        <v>11060</v>
      </c>
      <c r="O7615" s="63">
        <v>0.1130564</v>
      </c>
      <c r="P7615" s="63">
        <v>5</v>
      </c>
      <c r="Q7615" s="63">
        <v>1.2781749580960001E-2</v>
      </c>
    </row>
    <row r="7616" spans="1:17">
      <c r="A7616" s="63" t="s">
        <v>80</v>
      </c>
      <c r="B7616" s="63" t="s">
        <v>44</v>
      </c>
      <c r="C7616" s="63" t="s">
        <v>67</v>
      </c>
      <c r="D7616" s="63">
        <v>7</v>
      </c>
      <c r="E7616" s="63">
        <v>1.1913549999999999</v>
      </c>
      <c r="F7616" s="63">
        <v>0.91875439999999997</v>
      </c>
      <c r="G7616" s="63">
        <v>-0.27260079999999998</v>
      </c>
      <c r="H7616" s="63">
        <v>50.0274</v>
      </c>
      <c r="I7616" s="63">
        <v>-0.41748839999999998</v>
      </c>
      <c r="J7616" s="63">
        <v>-0.33188770000000001</v>
      </c>
      <c r="K7616" s="63">
        <v>-0.27260079999999998</v>
      </c>
      <c r="L7616" s="63">
        <v>-0.213314</v>
      </c>
      <c r="M7616" s="63">
        <v>-0.1277132</v>
      </c>
      <c r="N7616" s="63">
        <v>11060</v>
      </c>
      <c r="O7616" s="63">
        <v>0.1130564</v>
      </c>
      <c r="P7616" s="63">
        <v>5</v>
      </c>
      <c r="Q7616" s="63">
        <v>1.2781749580960001E-2</v>
      </c>
    </row>
    <row r="7617" spans="1:17">
      <c r="A7617" s="63" t="s">
        <v>80</v>
      </c>
      <c r="B7617" s="63" t="s">
        <v>44</v>
      </c>
      <c r="C7617" s="63" t="s">
        <v>67</v>
      </c>
      <c r="D7617" s="63">
        <v>8</v>
      </c>
      <c r="E7617" s="63">
        <v>1.3584080000000001</v>
      </c>
      <c r="F7617" s="63">
        <v>1.130968</v>
      </c>
      <c r="G7617" s="63">
        <v>-0.2274398</v>
      </c>
      <c r="H7617" s="63">
        <v>52.555700000000002</v>
      </c>
      <c r="I7617" s="63">
        <v>-0.37232739999999998</v>
      </c>
      <c r="J7617" s="63">
        <v>-0.2867266</v>
      </c>
      <c r="K7617" s="63">
        <v>-0.2274398</v>
      </c>
      <c r="L7617" s="63">
        <v>-0.16815289999999999</v>
      </c>
      <c r="M7617" s="63">
        <v>-8.2552200000000006E-2</v>
      </c>
      <c r="N7617" s="63">
        <v>11060</v>
      </c>
      <c r="O7617" s="63">
        <v>0.1130564</v>
      </c>
      <c r="P7617" s="63">
        <v>5</v>
      </c>
      <c r="Q7617" s="63">
        <v>1.2781749580960001E-2</v>
      </c>
    </row>
    <row r="7618" spans="1:17">
      <c r="A7618" s="63" t="s">
        <v>80</v>
      </c>
      <c r="B7618" s="63" t="s">
        <v>44</v>
      </c>
      <c r="C7618" s="63" t="s">
        <v>67</v>
      </c>
      <c r="D7618" s="63">
        <v>9</v>
      </c>
      <c r="E7618" s="63">
        <v>1.3111409999999999</v>
      </c>
      <c r="F7618" s="63">
        <v>1.1989019999999999</v>
      </c>
      <c r="G7618" s="63">
        <v>-0.11223959999999999</v>
      </c>
      <c r="H7618" s="63">
        <v>56.032899999999998</v>
      </c>
      <c r="I7618" s="63">
        <v>-0.2571272</v>
      </c>
      <c r="J7618" s="63">
        <v>-0.1715264</v>
      </c>
      <c r="K7618" s="63">
        <v>-0.11223959999999999</v>
      </c>
      <c r="L7618" s="63">
        <v>-5.2952800000000001E-2</v>
      </c>
      <c r="M7618" s="63">
        <v>3.2648000000000003E-2</v>
      </c>
      <c r="N7618" s="63">
        <v>11060</v>
      </c>
      <c r="O7618" s="63">
        <v>0.1130564</v>
      </c>
      <c r="P7618" s="63">
        <v>5</v>
      </c>
      <c r="Q7618" s="63">
        <v>1.2781749580960001E-2</v>
      </c>
    </row>
    <row r="7619" spans="1:17">
      <c r="A7619" s="63" t="s">
        <v>80</v>
      </c>
      <c r="B7619" s="63" t="s">
        <v>44</v>
      </c>
      <c r="C7619" s="63" t="s">
        <v>67</v>
      </c>
      <c r="D7619" s="63">
        <v>10</v>
      </c>
      <c r="E7619" s="63">
        <v>1.3065310000000001</v>
      </c>
      <c r="F7619" s="63">
        <v>1.1929810000000001</v>
      </c>
      <c r="G7619" s="63">
        <v>-0.1135499</v>
      </c>
      <c r="H7619" s="63">
        <v>59.600099999999998</v>
      </c>
      <c r="I7619" s="63">
        <v>-0.25843749999999999</v>
      </c>
      <c r="J7619" s="63">
        <v>-0.17283680000000001</v>
      </c>
      <c r="K7619" s="63">
        <v>-0.1135499</v>
      </c>
      <c r="L7619" s="63">
        <v>-5.4263100000000002E-2</v>
      </c>
      <c r="M7619" s="63">
        <v>3.13376E-2</v>
      </c>
      <c r="N7619" s="63">
        <v>11060</v>
      </c>
      <c r="O7619" s="63">
        <v>0.1130564</v>
      </c>
      <c r="P7619" s="63">
        <v>5</v>
      </c>
      <c r="Q7619" s="63">
        <v>1.2781749580960001E-2</v>
      </c>
    </row>
    <row r="7620" spans="1:17">
      <c r="A7620" s="63" t="s">
        <v>80</v>
      </c>
      <c r="B7620" s="63" t="s">
        <v>44</v>
      </c>
      <c r="C7620" s="63" t="s">
        <v>67</v>
      </c>
      <c r="D7620" s="63">
        <v>11</v>
      </c>
      <c r="E7620" s="63">
        <v>1.197411</v>
      </c>
      <c r="F7620" s="63">
        <v>1.205249</v>
      </c>
      <c r="G7620" s="63">
        <v>7.8381000000000006E-3</v>
      </c>
      <c r="H7620" s="63">
        <v>63.339300000000001</v>
      </c>
      <c r="I7620" s="63">
        <v>-0.13704949999999999</v>
      </c>
      <c r="J7620" s="63">
        <v>-5.14487E-2</v>
      </c>
      <c r="K7620" s="63">
        <v>7.8381000000000006E-3</v>
      </c>
      <c r="L7620" s="63">
        <v>6.7125000000000004E-2</v>
      </c>
      <c r="M7620" s="63">
        <v>0.15272569999999999</v>
      </c>
      <c r="N7620" s="63">
        <v>11060</v>
      </c>
      <c r="O7620" s="63">
        <v>0.1130564</v>
      </c>
      <c r="P7620" s="63">
        <v>5</v>
      </c>
      <c r="Q7620" s="63">
        <v>1.2781749580960001E-2</v>
      </c>
    </row>
    <row r="7621" spans="1:17">
      <c r="A7621" s="63" t="s">
        <v>80</v>
      </c>
      <c r="B7621" s="63" t="s">
        <v>44</v>
      </c>
      <c r="C7621" s="63" t="s">
        <v>67</v>
      </c>
      <c r="D7621" s="63">
        <v>12</v>
      </c>
      <c r="E7621" s="63">
        <v>1.1732830000000001</v>
      </c>
      <c r="F7621" s="63">
        <v>1.2528060000000001</v>
      </c>
      <c r="G7621" s="63">
        <v>7.9523200000000002E-2</v>
      </c>
      <c r="H7621" s="63">
        <v>66.589200000000005</v>
      </c>
      <c r="I7621" s="63">
        <v>-6.5364400000000003E-2</v>
      </c>
      <c r="J7621" s="63">
        <v>2.0236400000000002E-2</v>
      </c>
      <c r="K7621" s="63">
        <v>7.9523200000000002E-2</v>
      </c>
      <c r="L7621" s="63">
        <v>0.13880999999999999</v>
      </c>
      <c r="M7621" s="63">
        <v>0.22441079999999999</v>
      </c>
      <c r="N7621" s="63">
        <v>11060</v>
      </c>
      <c r="O7621" s="63">
        <v>0.1130564</v>
      </c>
      <c r="P7621" s="63">
        <v>5</v>
      </c>
      <c r="Q7621" s="63">
        <v>1.2781749580960001E-2</v>
      </c>
    </row>
    <row r="7622" spans="1:17">
      <c r="A7622" s="63" t="s">
        <v>80</v>
      </c>
      <c r="B7622" s="63" t="s">
        <v>44</v>
      </c>
      <c r="C7622" s="63" t="s">
        <v>67</v>
      </c>
      <c r="D7622" s="63">
        <v>13</v>
      </c>
      <c r="E7622" s="63">
        <v>1.1102730000000001</v>
      </c>
      <c r="F7622" s="63">
        <v>1.3310930000000001</v>
      </c>
      <c r="G7622" s="63">
        <v>0.2208205</v>
      </c>
      <c r="H7622" s="63">
        <v>69.3596</v>
      </c>
      <c r="I7622" s="63">
        <v>7.5932899999999998E-2</v>
      </c>
      <c r="J7622" s="63">
        <v>0.1615337</v>
      </c>
      <c r="K7622" s="63">
        <v>0.2208205</v>
      </c>
      <c r="L7622" s="63">
        <v>0.28010740000000001</v>
      </c>
      <c r="M7622" s="63">
        <v>0.36570809999999998</v>
      </c>
      <c r="N7622" s="63">
        <v>11060</v>
      </c>
      <c r="O7622" s="63">
        <v>0.1130564</v>
      </c>
      <c r="P7622" s="63">
        <v>5</v>
      </c>
      <c r="Q7622" s="63">
        <v>1.2781749580960001E-2</v>
      </c>
    </row>
    <row r="7623" spans="1:17">
      <c r="A7623" s="63" t="s">
        <v>80</v>
      </c>
      <c r="B7623" s="63" t="s">
        <v>44</v>
      </c>
      <c r="C7623" s="63" t="s">
        <v>67</v>
      </c>
      <c r="D7623" s="63">
        <v>14</v>
      </c>
      <c r="E7623" s="63">
        <v>1.1141939999999999</v>
      </c>
      <c r="F7623" s="63">
        <v>1.3847719999999999</v>
      </c>
      <c r="G7623" s="63">
        <v>0.27057829999999999</v>
      </c>
      <c r="H7623" s="63">
        <v>71.446899999999999</v>
      </c>
      <c r="I7623" s="63">
        <v>0.12569069999999999</v>
      </c>
      <c r="J7623" s="63">
        <v>0.21129139999999999</v>
      </c>
      <c r="K7623" s="63">
        <v>0.27057829999999999</v>
      </c>
      <c r="L7623" s="63">
        <v>0.32986510000000002</v>
      </c>
      <c r="M7623" s="63">
        <v>0.4154659</v>
      </c>
      <c r="N7623" s="63">
        <v>11060</v>
      </c>
      <c r="O7623" s="63">
        <v>0.1130564</v>
      </c>
      <c r="P7623" s="63">
        <v>5</v>
      </c>
      <c r="Q7623" s="63">
        <v>1.2781749580960001E-2</v>
      </c>
    </row>
    <row r="7624" spans="1:17">
      <c r="A7624" s="63" t="s">
        <v>80</v>
      </c>
      <c r="B7624" s="63" t="s">
        <v>44</v>
      </c>
      <c r="C7624" s="63" t="s">
        <v>67</v>
      </c>
      <c r="D7624" s="63">
        <v>15</v>
      </c>
      <c r="E7624" s="63">
        <v>1.1245050000000001</v>
      </c>
      <c r="F7624" s="63">
        <v>1.405802</v>
      </c>
      <c r="G7624" s="63">
        <v>0.2812963</v>
      </c>
      <c r="H7624" s="63">
        <v>72.397400000000005</v>
      </c>
      <c r="I7624" s="63">
        <v>0.13640869999999999</v>
      </c>
      <c r="J7624" s="63">
        <v>0.2220094</v>
      </c>
      <c r="K7624" s="63">
        <v>0.2812963</v>
      </c>
      <c r="L7624" s="63">
        <v>0.34058310000000003</v>
      </c>
      <c r="M7624" s="63">
        <v>0.4261838</v>
      </c>
      <c r="N7624" s="63">
        <v>11060</v>
      </c>
      <c r="O7624" s="63">
        <v>0.1130564</v>
      </c>
      <c r="P7624" s="63">
        <v>5</v>
      </c>
      <c r="Q7624" s="63">
        <v>1.2781749580960001E-2</v>
      </c>
    </row>
    <row r="7625" spans="1:17">
      <c r="A7625" s="63" t="s">
        <v>80</v>
      </c>
      <c r="B7625" s="63" t="s">
        <v>44</v>
      </c>
      <c r="C7625" s="63" t="s">
        <v>67</v>
      </c>
      <c r="D7625" s="63">
        <v>16</v>
      </c>
      <c r="E7625" s="63">
        <v>1.150558</v>
      </c>
      <c r="F7625" s="63">
        <v>1.400461</v>
      </c>
      <c r="G7625" s="63">
        <v>0.2499034</v>
      </c>
      <c r="H7625" s="63">
        <v>72.204599999999999</v>
      </c>
      <c r="I7625" s="63">
        <v>0.10501580000000001</v>
      </c>
      <c r="J7625" s="63">
        <v>0.1906166</v>
      </c>
      <c r="K7625" s="63">
        <v>0.2499034</v>
      </c>
      <c r="L7625" s="63">
        <v>0.30919029999999997</v>
      </c>
      <c r="M7625" s="63">
        <v>0.394791</v>
      </c>
      <c r="N7625" s="63">
        <v>11060</v>
      </c>
      <c r="O7625" s="63">
        <v>0.1130564</v>
      </c>
      <c r="P7625" s="63">
        <v>5</v>
      </c>
      <c r="Q7625" s="63">
        <v>1.2781749580960001E-2</v>
      </c>
    </row>
    <row r="7626" spans="1:17">
      <c r="A7626" s="63" t="s">
        <v>80</v>
      </c>
      <c r="B7626" s="63" t="s">
        <v>44</v>
      </c>
      <c r="C7626" s="63" t="s">
        <v>67</v>
      </c>
      <c r="D7626" s="63">
        <v>17</v>
      </c>
      <c r="E7626" s="63">
        <v>1.204901</v>
      </c>
      <c r="F7626" s="63">
        <v>1.4170579999999999</v>
      </c>
      <c r="G7626" s="63">
        <v>0.21215639999999999</v>
      </c>
      <c r="H7626" s="63">
        <v>71.153099999999995</v>
      </c>
      <c r="I7626" s="63">
        <v>6.7268800000000004E-2</v>
      </c>
      <c r="J7626" s="63">
        <v>0.15286959999999999</v>
      </c>
      <c r="K7626" s="63">
        <v>0.21215639999999999</v>
      </c>
      <c r="L7626" s="63">
        <v>0.2714432</v>
      </c>
      <c r="M7626" s="63">
        <v>0.35704399999999997</v>
      </c>
      <c r="N7626" s="63">
        <v>11060</v>
      </c>
      <c r="O7626" s="63">
        <v>0.1130564</v>
      </c>
      <c r="P7626" s="63">
        <v>5</v>
      </c>
      <c r="Q7626" s="63">
        <v>1.2781749580960001E-2</v>
      </c>
    </row>
    <row r="7627" spans="1:17">
      <c r="A7627" s="63" t="s">
        <v>80</v>
      </c>
      <c r="B7627" s="63" t="s">
        <v>44</v>
      </c>
      <c r="C7627" s="63" t="s">
        <v>67</v>
      </c>
      <c r="D7627" s="63">
        <v>18</v>
      </c>
      <c r="E7627" s="63">
        <v>1.309623</v>
      </c>
      <c r="F7627" s="63">
        <v>1.4450670000000001</v>
      </c>
      <c r="G7627" s="63">
        <v>0.13544429999999999</v>
      </c>
      <c r="H7627" s="63">
        <v>69.560699999999997</v>
      </c>
      <c r="I7627" s="63">
        <v>-9.4433E-3</v>
      </c>
      <c r="J7627" s="63">
        <v>7.6157500000000003E-2</v>
      </c>
      <c r="K7627" s="63">
        <v>0.13544429999999999</v>
      </c>
      <c r="L7627" s="63">
        <v>0.19473109999999999</v>
      </c>
      <c r="M7627" s="63">
        <v>0.28033190000000002</v>
      </c>
      <c r="N7627" s="63">
        <v>11060</v>
      </c>
      <c r="O7627" s="63">
        <v>0.1130564</v>
      </c>
      <c r="P7627" s="63">
        <v>5</v>
      </c>
      <c r="Q7627" s="63">
        <v>1.2781749580960001E-2</v>
      </c>
    </row>
    <row r="7628" spans="1:17">
      <c r="A7628" s="63" t="s">
        <v>80</v>
      </c>
      <c r="B7628" s="63" t="s">
        <v>44</v>
      </c>
      <c r="C7628" s="63" t="s">
        <v>67</v>
      </c>
      <c r="D7628" s="63">
        <v>19</v>
      </c>
      <c r="E7628" s="63">
        <v>1.432766</v>
      </c>
      <c r="F7628" s="63">
        <v>1.409948</v>
      </c>
      <c r="G7628" s="63">
        <v>-2.28176E-2</v>
      </c>
      <c r="H7628" s="63">
        <v>66.895700000000005</v>
      </c>
      <c r="I7628" s="63">
        <v>-0.1677052</v>
      </c>
      <c r="J7628" s="63">
        <v>-8.2104399999999994E-2</v>
      </c>
      <c r="K7628" s="63">
        <v>-2.28176E-2</v>
      </c>
      <c r="L7628" s="63">
        <v>3.64692E-2</v>
      </c>
      <c r="M7628" s="63">
        <v>0.12207</v>
      </c>
      <c r="N7628" s="63">
        <v>11060</v>
      </c>
      <c r="O7628" s="63">
        <v>0.1130564</v>
      </c>
      <c r="P7628" s="63">
        <v>5</v>
      </c>
      <c r="Q7628" s="63">
        <v>1.2781749580960001E-2</v>
      </c>
    </row>
    <row r="7629" spans="1:17">
      <c r="A7629" s="63" t="s">
        <v>80</v>
      </c>
      <c r="B7629" s="63" t="s">
        <v>44</v>
      </c>
      <c r="C7629" s="63" t="s">
        <v>67</v>
      </c>
      <c r="D7629" s="63">
        <v>20</v>
      </c>
      <c r="E7629" s="63">
        <v>1.5060519999999999</v>
      </c>
      <c r="F7629" s="63">
        <v>1.393391</v>
      </c>
      <c r="G7629" s="63">
        <v>-0.1126612</v>
      </c>
      <c r="H7629" s="63">
        <v>62.973799999999997</v>
      </c>
      <c r="I7629" s="63">
        <v>-0.25754880000000002</v>
      </c>
      <c r="J7629" s="63">
        <v>-0.17194809999999999</v>
      </c>
      <c r="K7629" s="63">
        <v>-0.1126612</v>
      </c>
      <c r="L7629" s="63">
        <v>-5.3374400000000002E-2</v>
      </c>
      <c r="M7629" s="63">
        <v>3.2226400000000002E-2</v>
      </c>
      <c r="N7629" s="63">
        <v>11060</v>
      </c>
      <c r="O7629" s="63">
        <v>0.1130564</v>
      </c>
      <c r="P7629" s="63">
        <v>5</v>
      </c>
      <c r="Q7629" s="63">
        <v>1.2781749580960001E-2</v>
      </c>
    </row>
    <row r="7630" spans="1:17">
      <c r="A7630" s="63" t="s">
        <v>80</v>
      </c>
      <c r="B7630" s="63" t="s">
        <v>44</v>
      </c>
      <c r="C7630" s="63" t="s">
        <v>67</v>
      </c>
      <c r="D7630" s="63">
        <v>21</v>
      </c>
      <c r="E7630" s="63">
        <v>1.5687690000000001</v>
      </c>
      <c r="F7630" s="63">
        <v>1.397634</v>
      </c>
      <c r="G7630" s="63">
        <v>-0.17113529999999999</v>
      </c>
      <c r="H7630" s="63">
        <v>59.145099999999999</v>
      </c>
      <c r="I7630" s="63">
        <v>-0.3160229</v>
      </c>
      <c r="J7630" s="63">
        <v>-0.23042209999999999</v>
      </c>
      <c r="K7630" s="63">
        <v>-0.17113529999999999</v>
      </c>
      <c r="L7630" s="63">
        <v>-0.1118485</v>
      </c>
      <c r="M7630" s="63">
        <v>-2.6247699999999999E-2</v>
      </c>
      <c r="N7630" s="63">
        <v>11060</v>
      </c>
      <c r="O7630" s="63">
        <v>0.1130564</v>
      </c>
      <c r="P7630" s="63">
        <v>5</v>
      </c>
      <c r="Q7630" s="63">
        <v>1.2781749580960001E-2</v>
      </c>
    </row>
    <row r="7631" spans="1:17">
      <c r="A7631" s="63" t="s">
        <v>80</v>
      </c>
      <c r="B7631" s="63" t="s">
        <v>44</v>
      </c>
      <c r="C7631" s="63" t="s">
        <v>67</v>
      </c>
      <c r="D7631" s="63">
        <v>22</v>
      </c>
      <c r="E7631" s="63">
        <v>1.526942</v>
      </c>
      <c r="F7631" s="63">
        <v>1.304413</v>
      </c>
      <c r="G7631" s="63">
        <v>-0.22252910000000001</v>
      </c>
      <c r="H7631" s="63">
        <v>56.733199999999997</v>
      </c>
      <c r="I7631" s="63">
        <v>-0.36741669999999998</v>
      </c>
      <c r="J7631" s="63">
        <v>-0.28181590000000001</v>
      </c>
      <c r="K7631" s="63">
        <v>-0.22252910000000001</v>
      </c>
      <c r="L7631" s="63">
        <v>-0.1632422</v>
      </c>
      <c r="M7631" s="63">
        <v>-7.7641500000000002E-2</v>
      </c>
      <c r="N7631" s="63">
        <v>11060</v>
      </c>
      <c r="O7631" s="63">
        <v>0.1130564</v>
      </c>
      <c r="P7631" s="63">
        <v>5</v>
      </c>
      <c r="Q7631" s="63">
        <v>1.2781749580960001E-2</v>
      </c>
    </row>
    <row r="7632" spans="1:17">
      <c r="A7632" s="63" t="s">
        <v>80</v>
      </c>
      <c r="B7632" s="63" t="s">
        <v>44</v>
      </c>
      <c r="C7632" s="63" t="s">
        <v>67</v>
      </c>
      <c r="D7632" s="63">
        <v>23</v>
      </c>
      <c r="E7632" s="63">
        <v>1.3275920000000001</v>
      </c>
      <c r="F7632" s="63">
        <v>1.104371</v>
      </c>
      <c r="G7632" s="63">
        <v>-0.22322110000000001</v>
      </c>
      <c r="H7632" s="63">
        <v>55.015700000000002</v>
      </c>
      <c r="I7632" s="63">
        <v>-0.36810870000000001</v>
      </c>
      <c r="J7632" s="63">
        <v>-0.28250789999999998</v>
      </c>
      <c r="K7632" s="63">
        <v>-0.22322110000000001</v>
      </c>
      <c r="L7632" s="63">
        <v>-0.1639342</v>
      </c>
      <c r="M7632" s="63">
        <v>-7.83335E-2</v>
      </c>
      <c r="N7632" s="63">
        <v>11060</v>
      </c>
      <c r="O7632" s="63">
        <v>0.1130564</v>
      </c>
      <c r="P7632" s="63">
        <v>5</v>
      </c>
      <c r="Q7632" s="63">
        <v>1.2781749580960001E-2</v>
      </c>
    </row>
    <row r="7633" spans="1:17">
      <c r="A7633" s="63" t="s">
        <v>80</v>
      </c>
      <c r="B7633" s="63" t="s">
        <v>44</v>
      </c>
      <c r="C7633" s="63" t="s">
        <v>67</v>
      </c>
      <c r="D7633" s="63">
        <v>24</v>
      </c>
      <c r="E7633" s="63">
        <v>1.0818319999999999</v>
      </c>
      <c r="F7633" s="63">
        <v>0.85235910000000004</v>
      </c>
      <c r="G7633" s="63">
        <v>-0.2294728</v>
      </c>
      <c r="H7633" s="63">
        <v>53.7166</v>
      </c>
      <c r="I7633" s="63">
        <v>-0.37436039999999998</v>
      </c>
      <c r="J7633" s="63">
        <v>-0.28875960000000001</v>
      </c>
      <c r="K7633" s="63">
        <v>-0.2294728</v>
      </c>
      <c r="L7633" s="63">
        <v>-0.1701859</v>
      </c>
      <c r="M7633" s="63">
        <v>-8.4585199999999999E-2</v>
      </c>
      <c r="N7633" s="63">
        <v>11060</v>
      </c>
      <c r="O7633" s="63">
        <v>0.1130564</v>
      </c>
      <c r="P7633" s="63">
        <v>5</v>
      </c>
      <c r="Q7633" s="63">
        <v>1.2781749580960001E-2</v>
      </c>
    </row>
    <row r="7634" spans="1:17">
      <c r="A7634" s="63" t="s">
        <v>80</v>
      </c>
      <c r="B7634" s="63" t="s">
        <v>44</v>
      </c>
      <c r="C7634" s="63" t="s">
        <v>68</v>
      </c>
      <c r="D7634" s="63">
        <v>1</v>
      </c>
      <c r="E7634" s="63">
        <v>1.0227379999999999</v>
      </c>
      <c r="F7634" s="63">
        <v>0.77488239999999997</v>
      </c>
      <c r="G7634" s="63">
        <v>-0.2478553</v>
      </c>
      <c r="H7634" s="63">
        <v>60.217100000000002</v>
      </c>
      <c r="I7634" s="63">
        <v>-0.39274290000000001</v>
      </c>
      <c r="J7634" s="63">
        <v>-0.30714209999999997</v>
      </c>
      <c r="K7634" s="63">
        <v>-0.2478553</v>
      </c>
      <c r="L7634" s="63">
        <v>-0.1885685</v>
      </c>
      <c r="M7634" s="63">
        <v>-0.1029677</v>
      </c>
      <c r="N7634" s="63">
        <v>11060</v>
      </c>
      <c r="O7634" s="63">
        <v>0.1130564</v>
      </c>
      <c r="P7634" s="63">
        <v>6</v>
      </c>
      <c r="Q7634" s="63">
        <v>1.2781749580960001E-2</v>
      </c>
    </row>
    <row r="7635" spans="1:17">
      <c r="A7635" s="63" t="s">
        <v>80</v>
      </c>
      <c r="B7635" s="63" t="s">
        <v>44</v>
      </c>
      <c r="C7635" s="63" t="s">
        <v>68</v>
      </c>
      <c r="D7635" s="63">
        <v>2</v>
      </c>
      <c r="E7635" s="63">
        <v>0.93723440000000002</v>
      </c>
      <c r="F7635" s="63">
        <v>0.69698000000000004</v>
      </c>
      <c r="G7635" s="63">
        <v>-0.24025440000000001</v>
      </c>
      <c r="H7635" s="63">
        <v>58.827199999999998</v>
      </c>
      <c r="I7635" s="63">
        <v>-0.38514199999999998</v>
      </c>
      <c r="J7635" s="63">
        <v>-0.29954120000000001</v>
      </c>
      <c r="K7635" s="63">
        <v>-0.24025440000000001</v>
      </c>
      <c r="L7635" s="63">
        <v>-0.18096760000000001</v>
      </c>
      <c r="M7635" s="63">
        <v>-9.5366800000000002E-2</v>
      </c>
      <c r="N7635" s="63">
        <v>11060</v>
      </c>
      <c r="O7635" s="63">
        <v>0.1130564</v>
      </c>
      <c r="P7635" s="63">
        <v>6</v>
      </c>
      <c r="Q7635" s="63">
        <v>1.2781749580960001E-2</v>
      </c>
    </row>
    <row r="7636" spans="1:17">
      <c r="A7636" s="63" t="s">
        <v>80</v>
      </c>
      <c r="B7636" s="63" t="s">
        <v>44</v>
      </c>
      <c r="C7636" s="63" t="s">
        <v>68</v>
      </c>
      <c r="D7636" s="63">
        <v>3</v>
      </c>
      <c r="E7636" s="63">
        <v>0.90690859999999995</v>
      </c>
      <c r="F7636" s="63">
        <v>0.66881360000000001</v>
      </c>
      <c r="G7636" s="63">
        <v>-0.238095</v>
      </c>
      <c r="H7636" s="63">
        <v>57.904299999999999</v>
      </c>
      <c r="I7636" s="63">
        <v>-0.38298260000000001</v>
      </c>
      <c r="J7636" s="63">
        <v>-0.29738179999999997</v>
      </c>
      <c r="K7636" s="63">
        <v>-0.238095</v>
      </c>
      <c r="L7636" s="63">
        <v>-0.1788082</v>
      </c>
      <c r="M7636" s="63">
        <v>-9.3207399999999996E-2</v>
      </c>
      <c r="N7636" s="63">
        <v>11060</v>
      </c>
      <c r="O7636" s="63">
        <v>0.1130564</v>
      </c>
      <c r="P7636" s="63">
        <v>6</v>
      </c>
      <c r="Q7636" s="63">
        <v>1.2781749580960001E-2</v>
      </c>
    </row>
    <row r="7637" spans="1:17">
      <c r="A7637" s="63" t="s">
        <v>80</v>
      </c>
      <c r="B7637" s="63" t="s">
        <v>44</v>
      </c>
      <c r="C7637" s="63" t="s">
        <v>68</v>
      </c>
      <c r="D7637" s="63">
        <v>4</v>
      </c>
      <c r="E7637" s="63">
        <v>0.89199879999999998</v>
      </c>
      <c r="F7637" s="63">
        <v>0.67797399999999997</v>
      </c>
      <c r="G7637" s="63">
        <v>-0.21402479999999999</v>
      </c>
      <c r="H7637" s="63">
        <v>57.030900000000003</v>
      </c>
      <c r="I7637" s="63">
        <v>-0.35891240000000002</v>
      </c>
      <c r="J7637" s="63">
        <v>-0.27331159999999999</v>
      </c>
      <c r="K7637" s="63">
        <v>-0.21402479999999999</v>
      </c>
      <c r="L7637" s="63">
        <v>-0.15473790000000001</v>
      </c>
      <c r="M7637" s="63">
        <v>-6.9137199999999996E-2</v>
      </c>
      <c r="N7637" s="63">
        <v>11060</v>
      </c>
      <c r="O7637" s="63">
        <v>0.1130564</v>
      </c>
      <c r="P7637" s="63">
        <v>6</v>
      </c>
      <c r="Q7637" s="63">
        <v>1.2781749580960001E-2</v>
      </c>
    </row>
    <row r="7638" spans="1:17">
      <c r="A7638" s="63" t="s">
        <v>80</v>
      </c>
      <c r="B7638" s="63" t="s">
        <v>44</v>
      </c>
      <c r="C7638" s="63" t="s">
        <v>68</v>
      </c>
      <c r="D7638" s="63">
        <v>5</v>
      </c>
      <c r="E7638" s="63">
        <v>0.89974889999999996</v>
      </c>
      <c r="F7638" s="63">
        <v>0.68465200000000004</v>
      </c>
      <c r="G7638" s="63">
        <v>-0.21509700000000001</v>
      </c>
      <c r="H7638" s="63">
        <v>56.2117</v>
      </c>
      <c r="I7638" s="63">
        <v>-0.35998449999999999</v>
      </c>
      <c r="J7638" s="63">
        <v>-0.27438380000000001</v>
      </c>
      <c r="K7638" s="63">
        <v>-0.21509700000000001</v>
      </c>
      <c r="L7638" s="63">
        <v>-0.15581010000000001</v>
      </c>
      <c r="M7638" s="63">
        <v>-7.0209400000000005E-2</v>
      </c>
      <c r="N7638" s="63">
        <v>11060</v>
      </c>
      <c r="O7638" s="63">
        <v>0.1130564</v>
      </c>
      <c r="P7638" s="63">
        <v>6</v>
      </c>
      <c r="Q7638" s="63">
        <v>1.2781749580960001E-2</v>
      </c>
    </row>
    <row r="7639" spans="1:17">
      <c r="A7639" s="63" t="s">
        <v>80</v>
      </c>
      <c r="B7639" s="63" t="s">
        <v>44</v>
      </c>
      <c r="C7639" s="63" t="s">
        <v>68</v>
      </c>
      <c r="D7639" s="63">
        <v>6</v>
      </c>
      <c r="E7639" s="63">
        <v>0.98986479999999999</v>
      </c>
      <c r="F7639" s="63">
        <v>0.72290659999999995</v>
      </c>
      <c r="G7639" s="63">
        <v>-0.26695819999999998</v>
      </c>
      <c r="H7639" s="63">
        <v>55.662599999999998</v>
      </c>
      <c r="I7639" s="63">
        <v>-0.41184579999999998</v>
      </c>
      <c r="J7639" s="63">
        <v>-0.32624500000000001</v>
      </c>
      <c r="K7639" s="63">
        <v>-0.26695819999999998</v>
      </c>
      <c r="L7639" s="63">
        <v>-0.2076713</v>
      </c>
      <c r="M7639" s="63">
        <v>-0.1220706</v>
      </c>
      <c r="N7639" s="63">
        <v>11060</v>
      </c>
      <c r="O7639" s="63">
        <v>0.1130564</v>
      </c>
      <c r="P7639" s="63">
        <v>6</v>
      </c>
      <c r="Q7639" s="63">
        <v>1.2781749580960001E-2</v>
      </c>
    </row>
    <row r="7640" spans="1:17">
      <c r="A7640" s="63" t="s">
        <v>80</v>
      </c>
      <c r="B7640" s="63" t="s">
        <v>44</v>
      </c>
      <c r="C7640" s="63" t="s">
        <v>68</v>
      </c>
      <c r="D7640" s="63">
        <v>7</v>
      </c>
      <c r="E7640" s="63">
        <v>1.1840740000000001</v>
      </c>
      <c r="F7640" s="63">
        <v>0.91147299999999998</v>
      </c>
      <c r="G7640" s="63">
        <v>-0.27260079999999998</v>
      </c>
      <c r="H7640" s="63">
        <v>56.440600000000003</v>
      </c>
      <c r="I7640" s="63">
        <v>-0.41748839999999998</v>
      </c>
      <c r="J7640" s="63">
        <v>-0.33188770000000001</v>
      </c>
      <c r="K7640" s="63">
        <v>-0.27260079999999998</v>
      </c>
      <c r="L7640" s="63">
        <v>-0.213314</v>
      </c>
      <c r="M7640" s="63">
        <v>-0.1277132</v>
      </c>
      <c r="N7640" s="63">
        <v>11060</v>
      </c>
      <c r="O7640" s="63">
        <v>0.1130564</v>
      </c>
      <c r="P7640" s="63">
        <v>6</v>
      </c>
      <c r="Q7640" s="63">
        <v>1.2781749580960001E-2</v>
      </c>
    </row>
    <row r="7641" spans="1:17">
      <c r="A7641" s="63" t="s">
        <v>80</v>
      </c>
      <c r="B7641" s="63" t="s">
        <v>44</v>
      </c>
      <c r="C7641" s="63" t="s">
        <v>68</v>
      </c>
      <c r="D7641" s="63">
        <v>8</v>
      </c>
      <c r="E7641" s="63">
        <v>1.320349</v>
      </c>
      <c r="F7641" s="63">
        <v>1.09291</v>
      </c>
      <c r="G7641" s="63">
        <v>-0.22743959999999999</v>
      </c>
      <c r="H7641" s="63">
        <v>60.870199999999997</v>
      </c>
      <c r="I7641" s="63">
        <v>-0.37232720000000002</v>
      </c>
      <c r="J7641" s="63">
        <v>-0.2867265</v>
      </c>
      <c r="K7641" s="63">
        <v>-0.22743959999999999</v>
      </c>
      <c r="L7641" s="63">
        <v>-0.16815279999999999</v>
      </c>
      <c r="M7641" s="63">
        <v>-8.2552E-2</v>
      </c>
      <c r="N7641" s="63">
        <v>11060</v>
      </c>
      <c r="O7641" s="63">
        <v>0.1130564</v>
      </c>
      <c r="P7641" s="63">
        <v>6</v>
      </c>
      <c r="Q7641" s="63">
        <v>1.2781749580960001E-2</v>
      </c>
    </row>
    <row r="7642" spans="1:17">
      <c r="A7642" s="63" t="s">
        <v>80</v>
      </c>
      <c r="B7642" s="63" t="s">
        <v>44</v>
      </c>
      <c r="C7642" s="63" t="s">
        <v>68</v>
      </c>
      <c r="D7642" s="63">
        <v>9</v>
      </c>
      <c r="E7642" s="63">
        <v>1.3180210000000001</v>
      </c>
      <c r="F7642" s="63">
        <v>1.206769</v>
      </c>
      <c r="G7642" s="63">
        <v>-0.11125210000000001</v>
      </c>
      <c r="H7642" s="63">
        <v>64.813800000000001</v>
      </c>
      <c r="I7642" s="63">
        <v>-0.25613970000000003</v>
      </c>
      <c r="J7642" s="63">
        <v>-0.17053889999999999</v>
      </c>
      <c r="K7642" s="63">
        <v>-0.11125210000000001</v>
      </c>
      <c r="L7642" s="63">
        <v>-5.1965200000000003E-2</v>
      </c>
      <c r="M7642" s="63">
        <v>3.3635499999999999E-2</v>
      </c>
      <c r="N7642" s="63">
        <v>11060</v>
      </c>
      <c r="O7642" s="63">
        <v>0.1130564</v>
      </c>
      <c r="P7642" s="63">
        <v>6</v>
      </c>
      <c r="Q7642" s="63">
        <v>1.2781749580960001E-2</v>
      </c>
    </row>
    <row r="7643" spans="1:17">
      <c r="A7643" s="63" t="s">
        <v>80</v>
      </c>
      <c r="B7643" s="63" t="s">
        <v>44</v>
      </c>
      <c r="C7643" s="63" t="s">
        <v>68</v>
      </c>
      <c r="D7643" s="63">
        <v>10</v>
      </c>
      <c r="E7643" s="63">
        <v>1.383189</v>
      </c>
      <c r="F7643" s="63">
        <v>1.275134</v>
      </c>
      <c r="G7643" s="63">
        <v>-0.108055</v>
      </c>
      <c r="H7643" s="63">
        <v>68.495699999999999</v>
      </c>
      <c r="I7643" s="63">
        <v>-0.25294260000000002</v>
      </c>
      <c r="J7643" s="63">
        <v>-0.16734180000000001</v>
      </c>
      <c r="K7643" s="63">
        <v>-0.108055</v>
      </c>
      <c r="L7643" s="63">
        <v>-4.8768199999999998E-2</v>
      </c>
      <c r="M7643" s="63">
        <v>3.68326E-2</v>
      </c>
      <c r="N7643" s="63">
        <v>11060</v>
      </c>
      <c r="O7643" s="63">
        <v>0.1130564</v>
      </c>
      <c r="P7643" s="63">
        <v>6</v>
      </c>
      <c r="Q7643" s="63">
        <v>1.2781749580960001E-2</v>
      </c>
    </row>
    <row r="7644" spans="1:17">
      <c r="A7644" s="63" t="s">
        <v>80</v>
      </c>
      <c r="B7644" s="63" t="s">
        <v>44</v>
      </c>
      <c r="C7644" s="63" t="s">
        <v>68</v>
      </c>
      <c r="D7644" s="63">
        <v>11</v>
      </c>
      <c r="E7644" s="63">
        <v>1.367953</v>
      </c>
      <c r="F7644" s="63">
        <v>1.3884240000000001</v>
      </c>
      <c r="G7644" s="63">
        <v>2.04709E-2</v>
      </c>
      <c r="H7644" s="63">
        <v>71.849199999999996</v>
      </c>
      <c r="I7644" s="63">
        <v>-0.12441670000000001</v>
      </c>
      <c r="J7644" s="63">
        <v>-3.8816000000000003E-2</v>
      </c>
      <c r="K7644" s="63">
        <v>2.04709E-2</v>
      </c>
      <c r="L7644" s="63">
        <v>7.9757700000000001E-2</v>
      </c>
      <c r="M7644" s="63">
        <v>0.16535849999999999</v>
      </c>
      <c r="N7644" s="63">
        <v>11060</v>
      </c>
      <c r="O7644" s="63">
        <v>0.1130564</v>
      </c>
      <c r="P7644" s="63">
        <v>6</v>
      </c>
      <c r="Q7644" s="63">
        <v>1.2781749580960001E-2</v>
      </c>
    </row>
    <row r="7645" spans="1:17">
      <c r="A7645" s="63" t="s">
        <v>80</v>
      </c>
      <c r="B7645" s="63" t="s">
        <v>44</v>
      </c>
      <c r="C7645" s="63" t="s">
        <v>68</v>
      </c>
      <c r="D7645" s="63">
        <v>12</v>
      </c>
      <c r="E7645" s="63">
        <v>1.3575980000000001</v>
      </c>
      <c r="F7645" s="63">
        <v>1.4734</v>
      </c>
      <c r="G7645" s="63">
        <v>0.1158023</v>
      </c>
      <c r="H7645" s="63">
        <v>74.810500000000005</v>
      </c>
      <c r="I7645" s="63">
        <v>-2.9085300000000001E-2</v>
      </c>
      <c r="J7645" s="63">
        <v>5.6515500000000003E-2</v>
      </c>
      <c r="K7645" s="63">
        <v>0.1158023</v>
      </c>
      <c r="L7645" s="63">
        <v>0.1750891</v>
      </c>
      <c r="M7645" s="63">
        <v>0.26068989999999997</v>
      </c>
      <c r="N7645" s="63">
        <v>11060</v>
      </c>
      <c r="O7645" s="63">
        <v>0.1130564</v>
      </c>
      <c r="P7645" s="63">
        <v>6</v>
      </c>
      <c r="Q7645" s="63">
        <v>1.2781749580960001E-2</v>
      </c>
    </row>
    <row r="7646" spans="1:17">
      <c r="A7646" s="63" t="s">
        <v>80</v>
      </c>
      <c r="B7646" s="63" t="s">
        <v>44</v>
      </c>
      <c r="C7646" s="63" t="s">
        <v>68</v>
      </c>
      <c r="D7646" s="63">
        <v>13</v>
      </c>
      <c r="E7646" s="63">
        <v>1.277493</v>
      </c>
      <c r="F7646" s="63">
        <v>1.5646500000000001</v>
      </c>
      <c r="G7646" s="63">
        <v>0.28715780000000002</v>
      </c>
      <c r="H7646" s="63">
        <v>77.075299999999999</v>
      </c>
      <c r="I7646" s="63">
        <v>0.14227020000000001</v>
      </c>
      <c r="J7646" s="63">
        <v>0.22787089999999999</v>
      </c>
      <c r="K7646" s="63">
        <v>0.28715780000000002</v>
      </c>
      <c r="L7646" s="63">
        <v>0.34644459999999999</v>
      </c>
      <c r="M7646" s="63">
        <v>0.43204540000000002</v>
      </c>
      <c r="N7646" s="63">
        <v>11060</v>
      </c>
      <c r="O7646" s="63">
        <v>0.1130564</v>
      </c>
      <c r="P7646" s="63">
        <v>6</v>
      </c>
      <c r="Q7646" s="63">
        <v>1.2781749580960001E-2</v>
      </c>
    </row>
    <row r="7647" spans="1:17">
      <c r="A7647" s="63" t="s">
        <v>80</v>
      </c>
      <c r="B7647" s="63" t="s">
        <v>44</v>
      </c>
      <c r="C7647" s="63" t="s">
        <v>68</v>
      </c>
      <c r="D7647" s="63">
        <v>14</v>
      </c>
      <c r="E7647" s="63">
        <v>1.2894209999999999</v>
      </c>
      <c r="F7647" s="63">
        <v>1.647008</v>
      </c>
      <c r="G7647" s="63">
        <v>0.35758689999999999</v>
      </c>
      <c r="H7647" s="63">
        <v>78.625200000000007</v>
      </c>
      <c r="I7647" s="63">
        <v>0.21269930000000001</v>
      </c>
      <c r="J7647" s="63">
        <v>0.29830000000000001</v>
      </c>
      <c r="K7647" s="63">
        <v>0.35758689999999999</v>
      </c>
      <c r="L7647" s="63">
        <v>0.41687370000000001</v>
      </c>
      <c r="M7647" s="63">
        <v>0.50247439999999999</v>
      </c>
      <c r="N7647" s="63">
        <v>11060</v>
      </c>
      <c r="O7647" s="63">
        <v>0.1130564</v>
      </c>
      <c r="P7647" s="63">
        <v>6</v>
      </c>
      <c r="Q7647" s="63">
        <v>1.2781749580960001E-2</v>
      </c>
    </row>
    <row r="7648" spans="1:17">
      <c r="A7648" s="63" t="s">
        <v>80</v>
      </c>
      <c r="B7648" s="63" t="s">
        <v>44</v>
      </c>
      <c r="C7648" s="63" t="s">
        <v>68</v>
      </c>
      <c r="D7648" s="63">
        <v>15</v>
      </c>
      <c r="E7648" s="63">
        <v>1.327278</v>
      </c>
      <c r="F7648" s="63">
        <v>1.7042250000000001</v>
      </c>
      <c r="G7648" s="63">
        <v>0.37694739999999999</v>
      </c>
      <c r="H7648" s="63">
        <v>79.384299999999996</v>
      </c>
      <c r="I7648" s="63">
        <v>0.23205980000000001</v>
      </c>
      <c r="J7648" s="63">
        <v>0.31766060000000002</v>
      </c>
      <c r="K7648" s="63">
        <v>0.37694739999999999</v>
      </c>
      <c r="L7648" s="63">
        <v>0.43623420000000002</v>
      </c>
      <c r="M7648" s="63">
        <v>0.52183500000000005</v>
      </c>
      <c r="N7648" s="63">
        <v>11060</v>
      </c>
      <c r="O7648" s="63">
        <v>0.1130564</v>
      </c>
      <c r="P7648" s="63">
        <v>6</v>
      </c>
      <c r="Q7648" s="63">
        <v>1.2781749580960001E-2</v>
      </c>
    </row>
    <row r="7649" spans="1:17">
      <c r="A7649" s="63" t="s">
        <v>80</v>
      </c>
      <c r="B7649" s="63" t="s">
        <v>44</v>
      </c>
      <c r="C7649" s="63" t="s">
        <v>68</v>
      </c>
      <c r="D7649" s="63">
        <v>16</v>
      </c>
      <c r="E7649" s="63">
        <v>1.4000889999999999</v>
      </c>
      <c r="F7649" s="63">
        <v>1.7357309999999999</v>
      </c>
      <c r="G7649" s="63">
        <v>0.335642</v>
      </c>
      <c r="H7649" s="63">
        <v>79.392799999999994</v>
      </c>
      <c r="I7649" s="63">
        <v>0.19075439999999999</v>
      </c>
      <c r="J7649" s="63">
        <v>0.27635510000000002</v>
      </c>
      <c r="K7649" s="63">
        <v>0.335642</v>
      </c>
      <c r="L7649" s="63">
        <v>0.39492880000000002</v>
      </c>
      <c r="M7649" s="63">
        <v>0.4805296</v>
      </c>
      <c r="N7649" s="63">
        <v>11060</v>
      </c>
      <c r="O7649" s="63">
        <v>0.1130564</v>
      </c>
      <c r="P7649" s="63">
        <v>6</v>
      </c>
      <c r="Q7649" s="63">
        <v>1.2781749580960001E-2</v>
      </c>
    </row>
    <row r="7650" spans="1:17">
      <c r="A7650" s="63" t="s">
        <v>80</v>
      </c>
      <c r="B7650" s="63" t="s">
        <v>44</v>
      </c>
      <c r="C7650" s="63" t="s">
        <v>68</v>
      </c>
      <c r="D7650" s="63">
        <v>17</v>
      </c>
      <c r="E7650" s="63">
        <v>1.5100640000000001</v>
      </c>
      <c r="F7650" s="63">
        <v>1.790916</v>
      </c>
      <c r="G7650" s="63">
        <v>0.28085199999999999</v>
      </c>
      <c r="H7650" s="63">
        <v>78.880499999999998</v>
      </c>
      <c r="I7650" s="63">
        <v>0.13596440000000001</v>
      </c>
      <c r="J7650" s="63">
        <v>0.22156509999999999</v>
      </c>
      <c r="K7650" s="63">
        <v>0.28085199999999999</v>
      </c>
      <c r="L7650" s="63">
        <v>0.34013880000000002</v>
      </c>
      <c r="M7650" s="63">
        <v>0.4257396</v>
      </c>
      <c r="N7650" s="63">
        <v>11060</v>
      </c>
      <c r="O7650" s="63">
        <v>0.1130564</v>
      </c>
      <c r="P7650" s="63">
        <v>6</v>
      </c>
      <c r="Q7650" s="63">
        <v>1.2781749580960001E-2</v>
      </c>
    </row>
    <row r="7651" spans="1:17">
      <c r="A7651" s="63" t="s">
        <v>80</v>
      </c>
      <c r="B7651" s="63" t="s">
        <v>44</v>
      </c>
      <c r="C7651" s="63" t="s">
        <v>68</v>
      </c>
      <c r="D7651" s="63">
        <v>18</v>
      </c>
      <c r="E7651" s="63">
        <v>1.6320170000000001</v>
      </c>
      <c r="F7651" s="63">
        <v>1.8251200000000001</v>
      </c>
      <c r="G7651" s="63">
        <v>0.19310260000000001</v>
      </c>
      <c r="H7651" s="63">
        <v>77.637500000000003</v>
      </c>
      <c r="I7651" s="63">
        <v>4.8215000000000001E-2</v>
      </c>
      <c r="J7651" s="63">
        <v>0.13381580000000001</v>
      </c>
      <c r="K7651" s="63">
        <v>0.19310260000000001</v>
      </c>
      <c r="L7651" s="63">
        <v>0.25238939999999999</v>
      </c>
      <c r="M7651" s="63">
        <v>0.33799020000000002</v>
      </c>
      <c r="N7651" s="63">
        <v>11060</v>
      </c>
      <c r="O7651" s="63">
        <v>0.1130564</v>
      </c>
      <c r="P7651" s="63">
        <v>6</v>
      </c>
      <c r="Q7651" s="63">
        <v>1.2781749580960001E-2</v>
      </c>
    </row>
    <row r="7652" spans="1:17">
      <c r="A7652" s="63" t="s">
        <v>80</v>
      </c>
      <c r="B7652" s="63" t="s">
        <v>44</v>
      </c>
      <c r="C7652" s="63" t="s">
        <v>68</v>
      </c>
      <c r="D7652" s="63">
        <v>19</v>
      </c>
      <c r="E7652" s="63">
        <v>1.824622</v>
      </c>
      <c r="F7652" s="63">
        <v>1.791104</v>
      </c>
      <c r="G7652" s="63">
        <v>-3.3518199999999998E-2</v>
      </c>
      <c r="H7652" s="63">
        <v>75.487200000000001</v>
      </c>
      <c r="I7652" s="63">
        <v>-0.1784058</v>
      </c>
      <c r="J7652" s="63">
        <v>-9.2804999999999999E-2</v>
      </c>
      <c r="K7652" s="63">
        <v>-3.3518199999999998E-2</v>
      </c>
      <c r="L7652" s="63">
        <v>2.5768599999999999E-2</v>
      </c>
      <c r="M7652" s="63">
        <v>0.11136939999999999</v>
      </c>
      <c r="N7652" s="63">
        <v>11060</v>
      </c>
      <c r="O7652" s="63">
        <v>0.1130564</v>
      </c>
      <c r="P7652" s="63">
        <v>6</v>
      </c>
      <c r="Q7652" s="63">
        <v>1.2781749580960001E-2</v>
      </c>
    </row>
    <row r="7653" spans="1:17">
      <c r="A7653" s="63" t="s">
        <v>80</v>
      </c>
      <c r="B7653" s="63" t="s">
        <v>44</v>
      </c>
      <c r="C7653" s="63" t="s">
        <v>68</v>
      </c>
      <c r="D7653" s="63">
        <v>20</v>
      </c>
      <c r="E7653" s="63">
        <v>1.868077</v>
      </c>
      <c r="F7653" s="63">
        <v>1.7461169999999999</v>
      </c>
      <c r="G7653" s="63">
        <v>-0.12196</v>
      </c>
      <c r="H7653" s="63">
        <v>72.534499999999994</v>
      </c>
      <c r="I7653" s="63">
        <v>-0.26684760000000002</v>
      </c>
      <c r="J7653" s="63">
        <v>-0.18124689999999999</v>
      </c>
      <c r="K7653" s="63">
        <v>-0.12196</v>
      </c>
      <c r="L7653" s="63">
        <v>-6.2673199999999998E-2</v>
      </c>
      <c r="M7653" s="63">
        <v>2.2927599999999999E-2</v>
      </c>
      <c r="N7653" s="63">
        <v>11060</v>
      </c>
      <c r="O7653" s="63">
        <v>0.1130564</v>
      </c>
      <c r="P7653" s="63">
        <v>6</v>
      </c>
      <c r="Q7653" s="63">
        <v>1.2781749580960001E-2</v>
      </c>
    </row>
    <row r="7654" spans="1:17">
      <c r="A7654" s="63" t="s">
        <v>80</v>
      </c>
      <c r="B7654" s="63" t="s">
        <v>44</v>
      </c>
      <c r="C7654" s="63" t="s">
        <v>68</v>
      </c>
      <c r="D7654" s="63">
        <v>21</v>
      </c>
      <c r="E7654" s="63">
        <v>1.8341069999999999</v>
      </c>
      <c r="F7654" s="63">
        <v>1.638911</v>
      </c>
      <c r="G7654" s="63">
        <v>-0.19519600000000001</v>
      </c>
      <c r="H7654" s="63">
        <v>68.495599999999996</v>
      </c>
      <c r="I7654" s="63">
        <v>-0.34008359999999999</v>
      </c>
      <c r="J7654" s="63">
        <v>-0.25448290000000001</v>
      </c>
      <c r="K7654" s="63">
        <v>-0.19519600000000001</v>
      </c>
      <c r="L7654" s="63">
        <v>-0.13590920000000001</v>
      </c>
      <c r="M7654" s="63">
        <v>-5.0308400000000003E-2</v>
      </c>
      <c r="N7654" s="63">
        <v>11060</v>
      </c>
      <c r="O7654" s="63">
        <v>0.1130564</v>
      </c>
      <c r="P7654" s="63">
        <v>6</v>
      </c>
      <c r="Q7654" s="63">
        <v>1.2781749580960001E-2</v>
      </c>
    </row>
    <row r="7655" spans="1:17">
      <c r="A7655" s="63" t="s">
        <v>80</v>
      </c>
      <c r="B7655" s="63" t="s">
        <v>44</v>
      </c>
      <c r="C7655" s="63" t="s">
        <v>68</v>
      </c>
      <c r="D7655" s="63">
        <v>22</v>
      </c>
      <c r="E7655" s="63">
        <v>1.6859599999999999</v>
      </c>
      <c r="F7655" s="63">
        <v>1.4486270000000001</v>
      </c>
      <c r="G7655" s="63">
        <v>-0.23733280000000001</v>
      </c>
      <c r="H7655" s="63">
        <v>65.1477</v>
      </c>
      <c r="I7655" s="63">
        <v>-0.38222040000000002</v>
      </c>
      <c r="J7655" s="63">
        <v>-0.29661969999999999</v>
      </c>
      <c r="K7655" s="63">
        <v>-0.23733280000000001</v>
      </c>
      <c r="L7655" s="63">
        <v>-0.17804600000000001</v>
      </c>
      <c r="M7655" s="63">
        <v>-9.2445200000000005E-2</v>
      </c>
      <c r="N7655" s="63">
        <v>11060</v>
      </c>
      <c r="O7655" s="63">
        <v>0.1130564</v>
      </c>
      <c r="P7655" s="63">
        <v>6</v>
      </c>
      <c r="Q7655" s="63">
        <v>1.2781749580960001E-2</v>
      </c>
    </row>
    <row r="7656" spans="1:17">
      <c r="A7656" s="63" t="s">
        <v>80</v>
      </c>
      <c r="B7656" s="63" t="s">
        <v>44</v>
      </c>
      <c r="C7656" s="63" t="s">
        <v>68</v>
      </c>
      <c r="D7656" s="63">
        <v>23</v>
      </c>
      <c r="E7656" s="63">
        <v>1.446126</v>
      </c>
      <c r="F7656" s="63">
        <v>1.214699</v>
      </c>
      <c r="G7656" s="63">
        <v>-0.2314272</v>
      </c>
      <c r="H7656" s="63">
        <v>63.112099999999998</v>
      </c>
      <c r="I7656" s="63">
        <v>-0.3763148</v>
      </c>
      <c r="J7656" s="63">
        <v>-0.29071399999999997</v>
      </c>
      <c r="K7656" s="63">
        <v>-0.2314272</v>
      </c>
      <c r="L7656" s="63">
        <v>-0.1721404</v>
      </c>
      <c r="M7656" s="63">
        <v>-8.6539599999999994E-2</v>
      </c>
      <c r="N7656" s="63">
        <v>11060</v>
      </c>
      <c r="O7656" s="63">
        <v>0.1130564</v>
      </c>
      <c r="P7656" s="63">
        <v>6</v>
      </c>
      <c r="Q7656" s="63">
        <v>1.2781749580960001E-2</v>
      </c>
    </row>
    <row r="7657" spans="1:17">
      <c r="A7657" s="63" t="s">
        <v>80</v>
      </c>
      <c r="B7657" s="63" t="s">
        <v>44</v>
      </c>
      <c r="C7657" s="63" t="s">
        <v>68</v>
      </c>
      <c r="D7657" s="63">
        <v>24</v>
      </c>
      <c r="E7657" s="63">
        <v>1.1602870000000001</v>
      </c>
      <c r="F7657" s="63">
        <v>0.93081400000000003</v>
      </c>
      <c r="G7657" s="63">
        <v>-0.22947290000000001</v>
      </c>
      <c r="H7657" s="63">
        <v>61.649299999999997</v>
      </c>
      <c r="I7657" s="63">
        <v>-0.37436049999999998</v>
      </c>
      <c r="J7657" s="63">
        <v>-0.28875970000000001</v>
      </c>
      <c r="K7657" s="63">
        <v>-0.22947290000000001</v>
      </c>
      <c r="L7657" s="63">
        <v>-0.170186</v>
      </c>
      <c r="M7657" s="63">
        <v>-8.4585300000000002E-2</v>
      </c>
      <c r="N7657" s="63">
        <v>11060</v>
      </c>
      <c r="O7657" s="63">
        <v>0.1130564</v>
      </c>
      <c r="P7657" s="63">
        <v>6</v>
      </c>
      <c r="Q7657" s="63">
        <v>1.2781749580960001E-2</v>
      </c>
    </row>
    <row r="7658" spans="1:17">
      <c r="A7658" s="63" t="s">
        <v>80</v>
      </c>
      <c r="B7658" s="63" t="s">
        <v>44</v>
      </c>
      <c r="C7658" s="63" t="s">
        <v>69</v>
      </c>
      <c r="D7658" s="63">
        <v>1</v>
      </c>
      <c r="E7658" s="63">
        <v>1.1595040000000001</v>
      </c>
      <c r="F7658" s="63">
        <v>0.91164820000000002</v>
      </c>
      <c r="G7658" s="63">
        <v>-0.2478554</v>
      </c>
      <c r="H7658" s="63">
        <v>58.387599999999999</v>
      </c>
      <c r="I7658" s="63">
        <v>-0.39274300000000001</v>
      </c>
      <c r="J7658" s="63">
        <v>-0.30714219999999998</v>
      </c>
      <c r="K7658" s="63">
        <v>-0.2478554</v>
      </c>
      <c r="L7658" s="63">
        <v>-0.1885685</v>
      </c>
      <c r="M7658" s="63">
        <v>-0.1029678</v>
      </c>
      <c r="N7658" s="63">
        <v>11060</v>
      </c>
      <c r="O7658" s="63">
        <v>0.1130564</v>
      </c>
      <c r="P7658" s="63">
        <v>7</v>
      </c>
      <c r="Q7658" s="63">
        <v>1.2781749580960001E-2</v>
      </c>
    </row>
    <row r="7659" spans="1:17">
      <c r="A7659" s="63" t="s">
        <v>80</v>
      </c>
      <c r="B7659" s="63" t="s">
        <v>44</v>
      </c>
      <c r="C7659" s="63" t="s">
        <v>69</v>
      </c>
      <c r="D7659" s="63">
        <v>2</v>
      </c>
      <c r="E7659" s="63">
        <v>1.0740000000000001</v>
      </c>
      <c r="F7659" s="63">
        <v>0.83374579999999998</v>
      </c>
      <c r="G7659" s="63">
        <v>-0.24025450000000001</v>
      </c>
      <c r="H7659" s="63">
        <v>57.68</v>
      </c>
      <c r="I7659" s="63">
        <v>-0.38514209999999999</v>
      </c>
      <c r="J7659" s="63">
        <v>-0.29954130000000001</v>
      </c>
      <c r="K7659" s="63">
        <v>-0.24025450000000001</v>
      </c>
      <c r="L7659" s="63">
        <v>-0.18096760000000001</v>
      </c>
      <c r="M7659" s="63">
        <v>-9.5366900000000004E-2</v>
      </c>
      <c r="N7659" s="63">
        <v>11060</v>
      </c>
      <c r="O7659" s="63">
        <v>0.1130564</v>
      </c>
      <c r="P7659" s="63">
        <v>7</v>
      </c>
      <c r="Q7659" s="63">
        <v>1.2781749580960001E-2</v>
      </c>
    </row>
    <row r="7660" spans="1:17">
      <c r="A7660" s="63" t="s">
        <v>80</v>
      </c>
      <c r="B7660" s="63" t="s">
        <v>44</v>
      </c>
      <c r="C7660" s="63" t="s">
        <v>69</v>
      </c>
      <c r="D7660" s="63">
        <v>3</v>
      </c>
      <c r="E7660" s="63">
        <v>1.043674</v>
      </c>
      <c r="F7660" s="63">
        <v>0.80557939999999995</v>
      </c>
      <c r="G7660" s="63">
        <v>-0.238095</v>
      </c>
      <c r="H7660" s="63">
        <v>56.757800000000003</v>
      </c>
      <c r="I7660" s="63">
        <v>-0.38298260000000001</v>
      </c>
      <c r="J7660" s="63">
        <v>-0.29738179999999997</v>
      </c>
      <c r="K7660" s="63">
        <v>-0.238095</v>
      </c>
      <c r="L7660" s="63">
        <v>-0.1788082</v>
      </c>
      <c r="M7660" s="63">
        <v>-9.3207399999999996E-2</v>
      </c>
      <c r="N7660" s="63">
        <v>11060</v>
      </c>
      <c r="O7660" s="63">
        <v>0.1130564</v>
      </c>
      <c r="P7660" s="63">
        <v>7</v>
      </c>
      <c r="Q7660" s="63">
        <v>1.2781749580960001E-2</v>
      </c>
    </row>
    <row r="7661" spans="1:17">
      <c r="A7661" s="63" t="s">
        <v>80</v>
      </c>
      <c r="B7661" s="63" t="s">
        <v>44</v>
      </c>
      <c r="C7661" s="63" t="s">
        <v>69</v>
      </c>
      <c r="D7661" s="63">
        <v>4</v>
      </c>
      <c r="E7661" s="63">
        <v>1.0287649999999999</v>
      </c>
      <c r="F7661" s="63">
        <v>0.81473980000000001</v>
      </c>
      <c r="G7661" s="63">
        <v>-0.21402479999999999</v>
      </c>
      <c r="H7661" s="63">
        <v>55.856699999999996</v>
      </c>
      <c r="I7661" s="63">
        <v>-0.35891240000000002</v>
      </c>
      <c r="J7661" s="63">
        <v>-0.27331169999999999</v>
      </c>
      <c r="K7661" s="63">
        <v>-0.21402479999999999</v>
      </c>
      <c r="L7661" s="63">
        <v>-0.15473799999999999</v>
      </c>
      <c r="M7661" s="63">
        <v>-6.9137199999999996E-2</v>
      </c>
      <c r="N7661" s="63">
        <v>11060</v>
      </c>
      <c r="O7661" s="63">
        <v>0.1130564</v>
      </c>
      <c r="P7661" s="63">
        <v>7</v>
      </c>
      <c r="Q7661" s="63">
        <v>1.2781749580960001E-2</v>
      </c>
    </row>
    <row r="7662" spans="1:17">
      <c r="A7662" s="63" t="s">
        <v>80</v>
      </c>
      <c r="B7662" s="63" t="s">
        <v>44</v>
      </c>
      <c r="C7662" s="63" t="s">
        <v>69</v>
      </c>
      <c r="D7662" s="63">
        <v>5</v>
      </c>
      <c r="E7662" s="63">
        <v>1.0365150000000001</v>
      </c>
      <c r="F7662" s="63">
        <v>0.82141770000000003</v>
      </c>
      <c r="G7662" s="63">
        <v>-0.21509700000000001</v>
      </c>
      <c r="H7662" s="63">
        <v>55.215200000000003</v>
      </c>
      <c r="I7662" s="63">
        <v>-0.35998459999999999</v>
      </c>
      <c r="J7662" s="63">
        <v>-0.27438380000000001</v>
      </c>
      <c r="K7662" s="63">
        <v>-0.21509700000000001</v>
      </c>
      <c r="L7662" s="63">
        <v>-0.15581020000000001</v>
      </c>
      <c r="M7662" s="63">
        <v>-7.0209400000000005E-2</v>
      </c>
      <c r="N7662" s="63">
        <v>11060</v>
      </c>
      <c r="O7662" s="63">
        <v>0.1130564</v>
      </c>
      <c r="P7662" s="63">
        <v>7</v>
      </c>
      <c r="Q7662" s="63">
        <v>1.2781749580960001E-2</v>
      </c>
    </row>
    <row r="7663" spans="1:17">
      <c r="A7663" s="63" t="s">
        <v>80</v>
      </c>
      <c r="B7663" s="63" t="s">
        <v>44</v>
      </c>
      <c r="C7663" s="63" t="s">
        <v>69</v>
      </c>
      <c r="D7663" s="63">
        <v>6</v>
      </c>
      <c r="E7663" s="63">
        <v>1.1266309999999999</v>
      </c>
      <c r="F7663" s="63">
        <v>0.8596724</v>
      </c>
      <c r="G7663" s="63">
        <v>-0.26695819999999998</v>
      </c>
      <c r="H7663" s="63">
        <v>54.621099999999998</v>
      </c>
      <c r="I7663" s="63">
        <v>-0.41184579999999998</v>
      </c>
      <c r="J7663" s="63">
        <v>-0.32624500000000001</v>
      </c>
      <c r="K7663" s="63">
        <v>-0.26695819999999998</v>
      </c>
      <c r="L7663" s="63">
        <v>-0.2076713</v>
      </c>
      <c r="M7663" s="63">
        <v>-0.1220706</v>
      </c>
      <c r="N7663" s="63">
        <v>11060</v>
      </c>
      <c r="O7663" s="63">
        <v>0.1130564</v>
      </c>
      <c r="P7663" s="63">
        <v>7</v>
      </c>
      <c r="Q7663" s="63">
        <v>1.2781749580960001E-2</v>
      </c>
    </row>
    <row r="7664" spans="1:17">
      <c r="A7664" s="63" t="s">
        <v>80</v>
      </c>
      <c r="B7664" s="63" t="s">
        <v>44</v>
      </c>
      <c r="C7664" s="63" t="s">
        <v>69</v>
      </c>
      <c r="D7664" s="63">
        <v>7</v>
      </c>
      <c r="E7664" s="63">
        <v>1.32084</v>
      </c>
      <c r="F7664" s="63">
        <v>1.0482389999999999</v>
      </c>
      <c r="G7664" s="63">
        <v>-0.27260089999999998</v>
      </c>
      <c r="H7664" s="63">
        <v>54.848599999999998</v>
      </c>
      <c r="I7664" s="63">
        <v>-0.41748849999999998</v>
      </c>
      <c r="J7664" s="63">
        <v>-0.33188770000000001</v>
      </c>
      <c r="K7664" s="63">
        <v>-0.27260089999999998</v>
      </c>
      <c r="L7664" s="63">
        <v>-0.21331410000000001</v>
      </c>
      <c r="M7664" s="63">
        <v>-0.1277133</v>
      </c>
      <c r="N7664" s="63">
        <v>11060</v>
      </c>
      <c r="O7664" s="63">
        <v>0.1130564</v>
      </c>
      <c r="P7664" s="63">
        <v>7</v>
      </c>
      <c r="Q7664" s="63">
        <v>1.2781749580960001E-2</v>
      </c>
    </row>
    <row r="7665" spans="1:17">
      <c r="A7665" s="63" t="s">
        <v>80</v>
      </c>
      <c r="B7665" s="63" t="s">
        <v>44</v>
      </c>
      <c r="C7665" s="63" t="s">
        <v>69</v>
      </c>
      <c r="D7665" s="63">
        <v>8</v>
      </c>
      <c r="E7665" s="63">
        <v>1.4571149999999999</v>
      </c>
      <c r="F7665" s="63">
        <v>1.2296750000000001</v>
      </c>
      <c r="G7665" s="63">
        <v>-0.2274398</v>
      </c>
      <c r="H7665" s="63">
        <v>58.058900000000001</v>
      </c>
      <c r="I7665" s="63">
        <v>-0.37232739999999998</v>
      </c>
      <c r="J7665" s="63">
        <v>-0.2867266</v>
      </c>
      <c r="K7665" s="63">
        <v>-0.2274398</v>
      </c>
      <c r="L7665" s="63">
        <v>-0.16815289999999999</v>
      </c>
      <c r="M7665" s="63">
        <v>-8.2552200000000006E-2</v>
      </c>
      <c r="N7665" s="63">
        <v>11060</v>
      </c>
      <c r="O7665" s="63">
        <v>0.1130564</v>
      </c>
      <c r="P7665" s="63">
        <v>7</v>
      </c>
      <c r="Q7665" s="63">
        <v>1.2781749580960001E-2</v>
      </c>
    </row>
    <row r="7666" spans="1:17">
      <c r="A7666" s="63" t="s">
        <v>80</v>
      </c>
      <c r="B7666" s="63" t="s">
        <v>44</v>
      </c>
      <c r="C7666" s="63" t="s">
        <v>69</v>
      </c>
      <c r="D7666" s="63">
        <v>9</v>
      </c>
      <c r="E7666" s="63">
        <v>1.442337</v>
      </c>
      <c r="F7666" s="63">
        <v>1.3304940000000001</v>
      </c>
      <c r="G7666" s="63">
        <v>-0.1118432</v>
      </c>
      <c r="H7666" s="63">
        <v>61.774099999999997</v>
      </c>
      <c r="I7666" s="63">
        <v>-0.25673079999999998</v>
      </c>
      <c r="J7666" s="63">
        <v>-0.17113010000000001</v>
      </c>
      <c r="K7666" s="63">
        <v>-0.1118432</v>
      </c>
      <c r="L7666" s="63">
        <v>-5.2556400000000003E-2</v>
      </c>
      <c r="M7666" s="63">
        <v>3.3044400000000002E-2</v>
      </c>
      <c r="N7666" s="63">
        <v>11060</v>
      </c>
      <c r="O7666" s="63">
        <v>0.1130564</v>
      </c>
      <c r="P7666" s="63">
        <v>7</v>
      </c>
      <c r="Q7666" s="63">
        <v>1.2781749580960001E-2</v>
      </c>
    </row>
    <row r="7667" spans="1:17">
      <c r="A7667" s="63" t="s">
        <v>80</v>
      </c>
      <c r="B7667" s="63" t="s">
        <v>44</v>
      </c>
      <c r="C7667" s="63" t="s">
        <v>69</v>
      </c>
      <c r="D7667" s="63">
        <v>10</v>
      </c>
      <c r="E7667" s="63">
        <v>1.4718580000000001</v>
      </c>
      <c r="F7667" s="63">
        <v>1.361138</v>
      </c>
      <c r="G7667" s="63">
        <v>-0.11071979999999999</v>
      </c>
      <c r="H7667" s="63">
        <v>65.630499999999998</v>
      </c>
      <c r="I7667" s="63">
        <v>-0.25560739999999998</v>
      </c>
      <c r="J7667" s="63">
        <v>-0.17000660000000001</v>
      </c>
      <c r="K7667" s="63">
        <v>-0.11071979999999999</v>
      </c>
      <c r="L7667" s="63">
        <v>-5.1433E-2</v>
      </c>
      <c r="M7667" s="63">
        <v>3.4167799999999998E-2</v>
      </c>
      <c r="N7667" s="63">
        <v>11060</v>
      </c>
      <c r="O7667" s="63">
        <v>0.1130564</v>
      </c>
      <c r="P7667" s="63">
        <v>7</v>
      </c>
      <c r="Q7667" s="63">
        <v>1.2781749580960001E-2</v>
      </c>
    </row>
    <row r="7668" spans="1:17">
      <c r="A7668" s="63" t="s">
        <v>80</v>
      </c>
      <c r="B7668" s="63" t="s">
        <v>44</v>
      </c>
      <c r="C7668" s="63" t="s">
        <v>69</v>
      </c>
      <c r="D7668" s="63">
        <v>11</v>
      </c>
      <c r="E7668" s="63">
        <v>1.412507</v>
      </c>
      <c r="F7668" s="63">
        <v>1.4290020000000001</v>
      </c>
      <c r="G7668" s="63">
        <v>1.64948E-2</v>
      </c>
      <c r="H7668" s="63">
        <v>69.7821</v>
      </c>
      <c r="I7668" s="63">
        <v>-0.1283928</v>
      </c>
      <c r="J7668" s="63">
        <v>-4.27921E-2</v>
      </c>
      <c r="K7668" s="63">
        <v>1.64948E-2</v>
      </c>
      <c r="L7668" s="63">
        <v>7.5781600000000005E-2</v>
      </c>
      <c r="M7668" s="63">
        <v>0.16138230000000001</v>
      </c>
      <c r="N7668" s="63">
        <v>11060</v>
      </c>
      <c r="O7668" s="63">
        <v>0.1130564</v>
      </c>
      <c r="P7668" s="63">
        <v>7</v>
      </c>
      <c r="Q7668" s="63">
        <v>1.2781749580960001E-2</v>
      </c>
    </row>
    <row r="7669" spans="1:17">
      <c r="A7669" s="63" t="s">
        <v>80</v>
      </c>
      <c r="B7669" s="63" t="s">
        <v>44</v>
      </c>
      <c r="C7669" s="63" t="s">
        <v>69</v>
      </c>
      <c r="D7669" s="63">
        <v>12</v>
      </c>
      <c r="E7669" s="63">
        <v>1.3736029999999999</v>
      </c>
      <c r="F7669" s="63">
        <v>1.4865820000000001</v>
      </c>
      <c r="G7669" s="63">
        <v>0.11297889999999999</v>
      </c>
      <c r="H7669" s="63">
        <v>73.886099999999999</v>
      </c>
      <c r="I7669" s="63">
        <v>-3.1908699999999998E-2</v>
      </c>
      <c r="J7669" s="63">
        <v>5.36921E-2</v>
      </c>
      <c r="K7669" s="63">
        <v>0.11297889999999999</v>
      </c>
      <c r="L7669" s="63">
        <v>0.1722658</v>
      </c>
      <c r="M7669" s="63">
        <v>0.2578665</v>
      </c>
      <c r="N7669" s="63">
        <v>11060</v>
      </c>
      <c r="O7669" s="63">
        <v>0.1130564</v>
      </c>
      <c r="P7669" s="63">
        <v>7</v>
      </c>
      <c r="Q7669" s="63">
        <v>1.2781749580960001E-2</v>
      </c>
    </row>
    <row r="7670" spans="1:17">
      <c r="A7670" s="63" t="s">
        <v>80</v>
      </c>
      <c r="B7670" s="63" t="s">
        <v>44</v>
      </c>
      <c r="C7670" s="63" t="s">
        <v>69</v>
      </c>
      <c r="D7670" s="63">
        <v>13</v>
      </c>
      <c r="E7670" s="63">
        <v>1.2674920000000001</v>
      </c>
      <c r="F7670" s="63">
        <v>1.565089</v>
      </c>
      <c r="G7670" s="63">
        <v>0.2975969</v>
      </c>
      <c r="H7670" s="63">
        <v>77.308199999999999</v>
      </c>
      <c r="I7670" s="63">
        <v>0.15270929999999999</v>
      </c>
      <c r="J7670" s="63">
        <v>0.2383101</v>
      </c>
      <c r="K7670" s="63">
        <v>0.2975969</v>
      </c>
      <c r="L7670" s="63">
        <v>0.35688379999999997</v>
      </c>
      <c r="M7670" s="63">
        <v>0.4424845</v>
      </c>
      <c r="N7670" s="63">
        <v>11060</v>
      </c>
      <c r="O7670" s="63">
        <v>0.1130564</v>
      </c>
      <c r="P7670" s="63">
        <v>7</v>
      </c>
      <c r="Q7670" s="63">
        <v>1.2781749580960001E-2</v>
      </c>
    </row>
    <row r="7671" spans="1:17">
      <c r="A7671" s="63" t="s">
        <v>80</v>
      </c>
      <c r="B7671" s="63" t="s">
        <v>44</v>
      </c>
      <c r="C7671" s="63" t="s">
        <v>69</v>
      </c>
      <c r="D7671" s="63">
        <v>14</v>
      </c>
      <c r="E7671" s="63">
        <v>1.2683500000000001</v>
      </c>
      <c r="F7671" s="63">
        <v>1.6651050000000001</v>
      </c>
      <c r="G7671" s="63">
        <v>0.39675549999999998</v>
      </c>
      <c r="H7671" s="63">
        <v>80.103200000000001</v>
      </c>
      <c r="I7671" s="63">
        <v>0.25186789999999998</v>
      </c>
      <c r="J7671" s="63">
        <v>0.33746860000000001</v>
      </c>
      <c r="K7671" s="63">
        <v>0.39675549999999998</v>
      </c>
      <c r="L7671" s="63">
        <v>0.45604230000000001</v>
      </c>
      <c r="M7671" s="63">
        <v>0.54164299999999999</v>
      </c>
      <c r="N7671" s="63">
        <v>11060</v>
      </c>
      <c r="O7671" s="63">
        <v>0.1130564</v>
      </c>
      <c r="P7671" s="63">
        <v>7</v>
      </c>
      <c r="Q7671" s="63">
        <v>1.2781749580960001E-2</v>
      </c>
    </row>
    <row r="7672" spans="1:17">
      <c r="A7672" s="63" t="s">
        <v>80</v>
      </c>
      <c r="B7672" s="63" t="s">
        <v>44</v>
      </c>
      <c r="C7672" s="63" t="s">
        <v>69</v>
      </c>
      <c r="D7672" s="63">
        <v>15</v>
      </c>
      <c r="E7672" s="63">
        <v>1.3126450000000001</v>
      </c>
      <c r="F7672" s="63">
        <v>1.7601199999999999</v>
      </c>
      <c r="G7672" s="63">
        <v>0.4474745</v>
      </c>
      <c r="H7672" s="63">
        <v>82.047300000000007</v>
      </c>
      <c r="I7672" s="63">
        <v>0.30258689999999999</v>
      </c>
      <c r="J7672" s="63">
        <v>0.38818760000000002</v>
      </c>
      <c r="K7672" s="63">
        <v>0.4474745</v>
      </c>
      <c r="L7672" s="63">
        <v>0.50676129999999997</v>
      </c>
      <c r="M7672" s="63">
        <v>0.59236200000000006</v>
      </c>
      <c r="N7672" s="63">
        <v>11060</v>
      </c>
      <c r="O7672" s="63">
        <v>0.1130564</v>
      </c>
      <c r="P7672" s="63">
        <v>7</v>
      </c>
      <c r="Q7672" s="63">
        <v>1.2781749580960001E-2</v>
      </c>
    </row>
    <row r="7673" spans="1:17">
      <c r="A7673" s="63" t="s">
        <v>80</v>
      </c>
      <c r="B7673" s="63" t="s">
        <v>44</v>
      </c>
      <c r="C7673" s="63" t="s">
        <v>69</v>
      </c>
      <c r="D7673" s="63">
        <v>16</v>
      </c>
      <c r="E7673" s="63">
        <v>1.4081760000000001</v>
      </c>
      <c r="F7673" s="63">
        <v>1.8220959999999999</v>
      </c>
      <c r="G7673" s="63">
        <v>0.41392040000000002</v>
      </c>
      <c r="H7673" s="63">
        <v>82.509299999999996</v>
      </c>
      <c r="I7673" s="63">
        <v>0.26903280000000002</v>
      </c>
      <c r="J7673" s="63">
        <v>0.35463359999999999</v>
      </c>
      <c r="K7673" s="63">
        <v>0.41392040000000002</v>
      </c>
      <c r="L7673" s="63">
        <v>0.47320719999999999</v>
      </c>
      <c r="M7673" s="63">
        <v>0.55880799999999997</v>
      </c>
      <c r="N7673" s="63">
        <v>11060</v>
      </c>
      <c r="O7673" s="63">
        <v>0.1130564</v>
      </c>
      <c r="P7673" s="63">
        <v>7</v>
      </c>
      <c r="Q7673" s="63">
        <v>1.2781749580960001E-2</v>
      </c>
    </row>
    <row r="7674" spans="1:17">
      <c r="A7674" s="63" t="s">
        <v>80</v>
      </c>
      <c r="B7674" s="63" t="s">
        <v>44</v>
      </c>
      <c r="C7674" s="63" t="s">
        <v>69</v>
      </c>
      <c r="D7674" s="63">
        <v>17</v>
      </c>
      <c r="E7674" s="63">
        <v>1.5377190000000001</v>
      </c>
      <c r="F7674" s="63">
        <v>1.8921490000000001</v>
      </c>
      <c r="G7674" s="63">
        <v>0.35442980000000002</v>
      </c>
      <c r="H7674" s="63">
        <v>82.181600000000003</v>
      </c>
      <c r="I7674" s="63">
        <v>0.20954220000000001</v>
      </c>
      <c r="J7674" s="63">
        <v>0.29514299999999999</v>
      </c>
      <c r="K7674" s="63">
        <v>0.35442980000000002</v>
      </c>
      <c r="L7674" s="63">
        <v>0.41371669999999999</v>
      </c>
      <c r="M7674" s="63">
        <v>0.49931740000000002</v>
      </c>
      <c r="N7674" s="63">
        <v>11060</v>
      </c>
      <c r="O7674" s="63">
        <v>0.1130564</v>
      </c>
      <c r="P7674" s="63">
        <v>7</v>
      </c>
      <c r="Q7674" s="63">
        <v>1.2781749580960001E-2</v>
      </c>
    </row>
    <row r="7675" spans="1:17">
      <c r="A7675" s="63" t="s">
        <v>80</v>
      </c>
      <c r="B7675" s="63" t="s">
        <v>44</v>
      </c>
      <c r="C7675" s="63" t="s">
        <v>69</v>
      </c>
      <c r="D7675" s="63">
        <v>18</v>
      </c>
      <c r="E7675" s="63">
        <v>1.676021</v>
      </c>
      <c r="F7675" s="63">
        <v>1.9346479999999999</v>
      </c>
      <c r="G7675" s="63">
        <v>0.25862619999999997</v>
      </c>
      <c r="H7675" s="63">
        <v>80.768600000000006</v>
      </c>
      <c r="I7675" s="63">
        <v>0.1137386</v>
      </c>
      <c r="J7675" s="63">
        <v>0.1993394</v>
      </c>
      <c r="K7675" s="63">
        <v>0.25862619999999997</v>
      </c>
      <c r="L7675" s="63">
        <v>0.3179131</v>
      </c>
      <c r="M7675" s="63">
        <v>0.40351379999999998</v>
      </c>
      <c r="N7675" s="63">
        <v>11060</v>
      </c>
      <c r="O7675" s="63">
        <v>0.1130564</v>
      </c>
      <c r="P7675" s="63">
        <v>7</v>
      </c>
      <c r="Q7675" s="63">
        <v>1.2781749580960001E-2</v>
      </c>
    </row>
    <row r="7676" spans="1:17">
      <c r="A7676" s="63" t="s">
        <v>80</v>
      </c>
      <c r="B7676" s="63" t="s">
        <v>44</v>
      </c>
      <c r="C7676" s="63" t="s">
        <v>69</v>
      </c>
      <c r="D7676" s="63">
        <v>19</v>
      </c>
      <c r="E7676" s="63">
        <v>1.9032720000000001</v>
      </c>
      <c r="F7676" s="63">
        <v>1.901894</v>
      </c>
      <c r="G7676" s="63">
        <v>-1.3783999999999999E-3</v>
      </c>
      <c r="H7676" s="63">
        <v>78.133700000000005</v>
      </c>
      <c r="I7676" s="63">
        <v>-0.14626600000000001</v>
      </c>
      <c r="J7676" s="63">
        <v>-6.0665200000000002E-2</v>
      </c>
      <c r="K7676" s="63">
        <v>-1.3783999999999999E-3</v>
      </c>
      <c r="L7676" s="63">
        <v>5.7908399999999999E-2</v>
      </c>
      <c r="M7676" s="63">
        <v>0.1435092</v>
      </c>
      <c r="N7676" s="63">
        <v>11060</v>
      </c>
      <c r="O7676" s="63">
        <v>0.1130564</v>
      </c>
      <c r="P7676" s="63">
        <v>7</v>
      </c>
      <c r="Q7676" s="63">
        <v>1.2781749580960001E-2</v>
      </c>
    </row>
    <row r="7677" spans="1:17">
      <c r="A7677" s="63" t="s">
        <v>80</v>
      </c>
      <c r="B7677" s="63" t="s">
        <v>44</v>
      </c>
      <c r="C7677" s="63" t="s">
        <v>69</v>
      </c>
      <c r="D7677" s="63">
        <v>20</v>
      </c>
      <c r="E7677" s="63">
        <v>1.9490229999999999</v>
      </c>
      <c r="F7677" s="63">
        <v>1.837952</v>
      </c>
      <c r="G7677" s="63">
        <v>-0.1110708</v>
      </c>
      <c r="H7677" s="63">
        <v>73.913399999999996</v>
      </c>
      <c r="I7677" s="63">
        <v>-0.25595830000000003</v>
      </c>
      <c r="J7677" s="63">
        <v>-0.1703576</v>
      </c>
      <c r="K7677" s="63">
        <v>-0.1110708</v>
      </c>
      <c r="L7677" s="63">
        <v>-5.1783900000000001E-2</v>
      </c>
      <c r="M7677" s="63">
        <v>3.3816800000000001E-2</v>
      </c>
      <c r="N7677" s="63">
        <v>11060</v>
      </c>
      <c r="O7677" s="63">
        <v>0.1130564</v>
      </c>
      <c r="P7677" s="63">
        <v>7</v>
      </c>
      <c r="Q7677" s="63">
        <v>1.2781749580960001E-2</v>
      </c>
    </row>
    <row r="7678" spans="1:17">
      <c r="A7678" s="63" t="s">
        <v>80</v>
      </c>
      <c r="B7678" s="63" t="s">
        <v>44</v>
      </c>
      <c r="C7678" s="63" t="s">
        <v>69</v>
      </c>
      <c r="D7678" s="63">
        <v>21</v>
      </c>
      <c r="E7678" s="63">
        <v>1.9150799999999999</v>
      </c>
      <c r="F7678" s="63">
        <v>1.728488</v>
      </c>
      <c r="G7678" s="63">
        <v>-0.18659210000000001</v>
      </c>
      <c r="H7678" s="63">
        <v>68.205100000000002</v>
      </c>
      <c r="I7678" s="63">
        <v>-0.33147969999999999</v>
      </c>
      <c r="J7678" s="63">
        <v>-0.24587890000000001</v>
      </c>
      <c r="K7678" s="63">
        <v>-0.18659210000000001</v>
      </c>
      <c r="L7678" s="63">
        <v>-0.12730530000000001</v>
      </c>
      <c r="M7678" s="63">
        <v>-4.1704499999999999E-2</v>
      </c>
      <c r="N7678" s="63">
        <v>11060</v>
      </c>
      <c r="O7678" s="63">
        <v>0.1130564</v>
      </c>
      <c r="P7678" s="63">
        <v>7</v>
      </c>
      <c r="Q7678" s="63">
        <v>1.2781749580960001E-2</v>
      </c>
    </row>
    <row r="7679" spans="1:17">
      <c r="A7679" s="63" t="s">
        <v>80</v>
      </c>
      <c r="B7679" s="63" t="s">
        <v>44</v>
      </c>
      <c r="C7679" s="63" t="s">
        <v>69</v>
      </c>
      <c r="D7679" s="63">
        <v>22</v>
      </c>
      <c r="E7679" s="63">
        <v>1.801755</v>
      </c>
      <c r="F7679" s="63">
        <v>1.571923</v>
      </c>
      <c r="G7679" s="63">
        <v>-0.22983229999999999</v>
      </c>
      <c r="H7679" s="63">
        <v>64.010800000000003</v>
      </c>
      <c r="I7679" s="63">
        <v>-0.37471989999999999</v>
      </c>
      <c r="J7679" s="63">
        <v>-0.28911910000000002</v>
      </c>
      <c r="K7679" s="63">
        <v>-0.22983229999999999</v>
      </c>
      <c r="L7679" s="63">
        <v>-0.17054549999999999</v>
      </c>
      <c r="M7679" s="63">
        <v>-8.4944699999999998E-2</v>
      </c>
      <c r="N7679" s="63">
        <v>11060</v>
      </c>
      <c r="O7679" s="63">
        <v>0.1130564</v>
      </c>
      <c r="P7679" s="63">
        <v>7</v>
      </c>
      <c r="Q7679" s="63">
        <v>1.2781749580960001E-2</v>
      </c>
    </row>
    <row r="7680" spans="1:17">
      <c r="A7680" s="63" t="s">
        <v>80</v>
      </c>
      <c r="B7680" s="63" t="s">
        <v>44</v>
      </c>
      <c r="C7680" s="63" t="s">
        <v>69</v>
      </c>
      <c r="D7680" s="63">
        <v>23</v>
      </c>
      <c r="E7680" s="63">
        <v>1.580851</v>
      </c>
      <c r="F7680" s="63">
        <v>1.3504339999999999</v>
      </c>
      <c r="G7680" s="63">
        <v>-0.23041700000000001</v>
      </c>
      <c r="H7680" s="63">
        <v>61.557400000000001</v>
      </c>
      <c r="I7680" s="63">
        <v>-0.37530459999999999</v>
      </c>
      <c r="J7680" s="63">
        <v>-0.28970380000000001</v>
      </c>
      <c r="K7680" s="63">
        <v>-0.23041700000000001</v>
      </c>
      <c r="L7680" s="63">
        <v>-0.17113020000000001</v>
      </c>
      <c r="M7680" s="63">
        <v>-8.5529400000000005E-2</v>
      </c>
      <c r="N7680" s="63">
        <v>11060</v>
      </c>
      <c r="O7680" s="63">
        <v>0.1130564</v>
      </c>
      <c r="P7680" s="63">
        <v>7</v>
      </c>
      <c r="Q7680" s="63">
        <v>1.2781749580960001E-2</v>
      </c>
    </row>
    <row r="7681" spans="1:17">
      <c r="A7681" s="63" t="s">
        <v>80</v>
      </c>
      <c r="B7681" s="63" t="s">
        <v>44</v>
      </c>
      <c r="C7681" s="63" t="s">
        <v>69</v>
      </c>
      <c r="D7681" s="63">
        <v>24</v>
      </c>
      <c r="E7681" s="63">
        <v>1.302465</v>
      </c>
      <c r="F7681" s="63">
        <v>1.0737920000000001</v>
      </c>
      <c r="G7681" s="63">
        <v>-0.2286733</v>
      </c>
      <c r="H7681" s="63">
        <v>59.582299999999996</v>
      </c>
      <c r="I7681" s="63">
        <v>-0.37356089999999997</v>
      </c>
      <c r="J7681" s="63">
        <v>-0.2879602</v>
      </c>
      <c r="K7681" s="63">
        <v>-0.2286733</v>
      </c>
      <c r="L7681" s="63">
        <v>-0.1693865</v>
      </c>
      <c r="M7681" s="63">
        <v>-8.3785700000000005E-2</v>
      </c>
      <c r="N7681" s="63">
        <v>11060</v>
      </c>
      <c r="O7681" s="63">
        <v>0.1130564</v>
      </c>
      <c r="P7681" s="63">
        <v>7</v>
      </c>
      <c r="Q7681" s="63">
        <v>1.2781749580960001E-2</v>
      </c>
    </row>
    <row r="7682" spans="1:17">
      <c r="A7682" s="63" t="s">
        <v>80</v>
      </c>
      <c r="B7682" s="63" t="s">
        <v>44</v>
      </c>
      <c r="C7682" s="63" t="s">
        <v>70</v>
      </c>
      <c r="D7682" s="63">
        <v>1</v>
      </c>
      <c r="E7682" s="63">
        <v>1.0738989999999999</v>
      </c>
      <c r="F7682" s="63">
        <v>0.82604350000000004</v>
      </c>
      <c r="G7682" s="63">
        <v>-0.2478554</v>
      </c>
      <c r="H7682" s="63">
        <v>58.262900000000002</v>
      </c>
      <c r="I7682" s="63">
        <v>-0.39274300000000001</v>
      </c>
      <c r="J7682" s="63">
        <v>-0.30714219999999998</v>
      </c>
      <c r="K7682" s="63">
        <v>-0.2478554</v>
      </c>
      <c r="L7682" s="63">
        <v>-0.1885685</v>
      </c>
      <c r="M7682" s="63">
        <v>-0.1029678</v>
      </c>
      <c r="N7682" s="63">
        <v>11060</v>
      </c>
      <c r="O7682" s="63">
        <v>0.1130564</v>
      </c>
      <c r="P7682" s="63">
        <v>8</v>
      </c>
      <c r="Q7682" s="63">
        <v>1.2781749580960001E-2</v>
      </c>
    </row>
    <row r="7683" spans="1:17">
      <c r="A7683" s="63" t="s">
        <v>80</v>
      </c>
      <c r="B7683" s="63" t="s">
        <v>44</v>
      </c>
      <c r="C7683" s="63" t="s">
        <v>70</v>
      </c>
      <c r="D7683" s="63">
        <v>2</v>
      </c>
      <c r="E7683" s="63">
        <v>0.98839549999999998</v>
      </c>
      <c r="F7683" s="63">
        <v>0.7481411</v>
      </c>
      <c r="G7683" s="63">
        <v>-0.24025440000000001</v>
      </c>
      <c r="H7683" s="63">
        <v>57.034300000000002</v>
      </c>
      <c r="I7683" s="63">
        <v>-0.38514199999999998</v>
      </c>
      <c r="J7683" s="63">
        <v>-0.29954120000000001</v>
      </c>
      <c r="K7683" s="63">
        <v>-0.24025440000000001</v>
      </c>
      <c r="L7683" s="63">
        <v>-0.18096760000000001</v>
      </c>
      <c r="M7683" s="63">
        <v>-9.5366800000000002E-2</v>
      </c>
      <c r="N7683" s="63">
        <v>11060</v>
      </c>
      <c r="O7683" s="63">
        <v>0.1130564</v>
      </c>
      <c r="P7683" s="63">
        <v>8</v>
      </c>
      <c r="Q7683" s="63">
        <v>1.2781749580960001E-2</v>
      </c>
    </row>
    <row r="7684" spans="1:17">
      <c r="A7684" s="63" t="s">
        <v>80</v>
      </c>
      <c r="B7684" s="63" t="s">
        <v>44</v>
      </c>
      <c r="C7684" s="63" t="s">
        <v>70</v>
      </c>
      <c r="D7684" s="63">
        <v>3</v>
      </c>
      <c r="E7684" s="63">
        <v>0.95806970000000002</v>
      </c>
      <c r="F7684" s="63">
        <v>0.71997469999999997</v>
      </c>
      <c r="G7684" s="63">
        <v>-0.238095</v>
      </c>
      <c r="H7684" s="63">
        <v>56.065300000000001</v>
      </c>
      <c r="I7684" s="63">
        <v>-0.38298260000000001</v>
      </c>
      <c r="J7684" s="63">
        <v>-0.29738179999999997</v>
      </c>
      <c r="K7684" s="63">
        <v>-0.238095</v>
      </c>
      <c r="L7684" s="63">
        <v>-0.1788082</v>
      </c>
      <c r="M7684" s="63">
        <v>-9.3207399999999996E-2</v>
      </c>
      <c r="N7684" s="63">
        <v>11060</v>
      </c>
      <c r="O7684" s="63">
        <v>0.1130564</v>
      </c>
      <c r="P7684" s="63">
        <v>8</v>
      </c>
      <c r="Q7684" s="63">
        <v>1.2781749580960001E-2</v>
      </c>
    </row>
    <row r="7685" spans="1:17">
      <c r="A7685" s="63" t="s">
        <v>80</v>
      </c>
      <c r="B7685" s="63" t="s">
        <v>44</v>
      </c>
      <c r="C7685" s="63" t="s">
        <v>70</v>
      </c>
      <c r="D7685" s="63">
        <v>4</v>
      </c>
      <c r="E7685" s="63">
        <v>0.94315990000000005</v>
      </c>
      <c r="F7685" s="63">
        <v>0.72913510000000004</v>
      </c>
      <c r="G7685" s="63">
        <v>-0.21402479999999999</v>
      </c>
      <c r="H7685" s="63">
        <v>55.110300000000002</v>
      </c>
      <c r="I7685" s="63">
        <v>-0.35891240000000002</v>
      </c>
      <c r="J7685" s="63">
        <v>-0.27331169999999999</v>
      </c>
      <c r="K7685" s="63">
        <v>-0.21402479999999999</v>
      </c>
      <c r="L7685" s="63">
        <v>-0.15473799999999999</v>
      </c>
      <c r="M7685" s="63">
        <v>-6.9137199999999996E-2</v>
      </c>
      <c r="N7685" s="63">
        <v>11060</v>
      </c>
      <c r="O7685" s="63">
        <v>0.1130564</v>
      </c>
      <c r="P7685" s="63">
        <v>8</v>
      </c>
      <c r="Q7685" s="63">
        <v>1.2781749580960001E-2</v>
      </c>
    </row>
    <row r="7686" spans="1:17">
      <c r="A7686" s="63" t="s">
        <v>80</v>
      </c>
      <c r="B7686" s="63" t="s">
        <v>44</v>
      </c>
      <c r="C7686" s="63" t="s">
        <v>70</v>
      </c>
      <c r="D7686" s="63">
        <v>5</v>
      </c>
      <c r="E7686" s="63">
        <v>0.95091009999999998</v>
      </c>
      <c r="F7686" s="63">
        <v>0.7358131</v>
      </c>
      <c r="G7686" s="63">
        <v>-0.21509700000000001</v>
      </c>
      <c r="H7686" s="63">
        <v>54.399099999999997</v>
      </c>
      <c r="I7686" s="63">
        <v>-0.35998459999999999</v>
      </c>
      <c r="J7686" s="63">
        <v>-0.27438380000000001</v>
      </c>
      <c r="K7686" s="63">
        <v>-0.21509700000000001</v>
      </c>
      <c r="L7686" s="63">
        <v>-0.15581020000000001</v>
      </c>
      <c r="M7686" s="63">
        <v>-7.0209400000000005E-2</v>
      </c>
      <c r="N7686" s="63">
        <v>11060</v>
      </c>
      <c r="O7686" s="63">
        <v>0.1130564</v>
      </c>
      <c r="P7686" s="63">
        <v>8</v>
      </c>
      <c r="Q7686" s="63">
        <v>1.2781749580960001E-2</v>
      </c>
    </row>
    <row r="7687" spans="1:17">
      <c r="A7687" s="63" t="s">
        <v>80</v>
      </c>
      <c r="B7687" s="63" t="s">
        <v>44</v>
      </c>
      <c r="C7687" s="63" t="s">
        <v>70</v>
      </c>
      <c r="D7687" s="63">
        <v>6</v>
      </c>
      <c r="E7687" s="63">
        <v>1.041026</v>
      </c>
      <c r="F7687" s="63">
        <v>0.77406779999999997</v>
      </c>
      <c r="G7687" s="63">
        <v>-0.26695809999999998</v>
      </c>
      <c r="H7687" s="63">
        <v>53.9041</v>
      </c>
      <c r="I7687" s="63">
        <v>-0.41184569999999998</v>
      </c>
      <c r="J7687" s="63">
        <v>-0.32624500000000001</v>
      </c>
      <c r="K7687" s="63">
        <v>-0.26695809999999998</v>
      </c>
      <c r="L7687" s="63">
        <v>-0.2076713</v>
      </c>
      <c r="M7687" s="63">
        <v>-0.1220705</v>
      </c>
      <c r="N7687" s="63">
        <v>11060</v>
      </c>
      <c r="O7687" s="63">
        <v>0.1130564</v>
      </c>
      <c r="P7687" s="63">
        <v>8</v>
      </c>
      <c r="Q7687" s="63">
        <v>1.2781749580960001E-2</v>
      </c>
    </row>
    <row r="7688" spans="1:17">
      <c r="A7688" s="63" t="s">
        <v>80</v>
      </c>
      <c r="B7688" s="63" t="s">
        <v>44</v>
      </c>
      <c r="C7688" s="63" t="s">
        <v>70</v>
      </c>
      <c r="D7688" s="63">
        <v>7</v>
      </c>
      <c r="E7688" s="63">
        <v>1.2352350000000001</v>
      </c>
      <c r="F7688" s="63">
        <v>0.96263410000000005</v>
      </c>
      <c r="G7688" s="63">
        <v>-0.27260089999999998</v>
      </c>
      <c r="H7688" s="63">
        <v>53.409700000000001</v>
      </c>
      <c r="I7688" s="63">
        <v>-0.41748849999999998</v>
      </c>
      <c r="J7688" s="63">
        <v>-0.33188770000000001</v>
      </c>
      <c r="K7688" s="63">
        <v>-0.27260089999999998</v>
      </c>
      <c r="L7688" s="63">
        <v>-0.21331410000000001</v>
      </c>
      <c r="M7688" s="63">
        <v>-0.1277133</v>
      </c>
      <c r="N7688" s="63">
        <v>11060</v>
      </c>
      <c r="O7688" s="63">
        <v>0.1130564</v>
      </c>
      <c r="P7688" s="63">
        <v>8</v>
      </c>
      <c r="Q7688" s="63">
        <v>1.2781749580960001E-2</v>
      </c>
    </row>
    <row r="7689" spans="1:17">
      <c r="A7689" s="63" t="s">
        <v>80</v>
      </c>
      <c r="B7689" s="63" t="s">
        <v>44</v>
      </c>
      <c r="C7689" s="63" t="s">
        <v>70</v>
      </c>
      <c r="D7689" s="63">
        <v>8</v>
      </c>
      <c r="E7689" s="63">
        <v>1.37151</v>
      </c>
      <c r="F7689" s="63">
        <v>1.1440710000000001</v>
      </c>
      <c r="G7689" s="63">
        <v>-0.2274398</v>
      </c>
      <c r="H7689" s="63">
        <v>55.687600000000003</v>
      </c>
      <c r="I7689" s="63">
        <v>-0.37232739999999998</v>
      </c>
      <c r="J7689" s="63">
        <v>-0.2867266</v>
      </c>
      <c r="K7689" s="63">
        <v>-0.2274398</v>
      </c>
      <c r="L7689" s="63">
        <v>-0.16815289999999999</v>
      </c>
      <c r="M7689" s="63">
        <v>-8.2552200000000006E-2</v>
      </c>
      <c r="N7689" s="63">
        <v>11060</v>
      </c>
      <c r="O7689" s="63">
        <v>0.1130564</v>
      </c>
      <c r="P7689" s="63">
        <v>8</v>
      </c>
      <c r="Q7689" s="63">
        <v>1.2781749580960001E-2</v>
      </c>
    </row>
    <row r="7690" spans="1:17">
      <c r="A7690" s="63" t="s">
        <v>80</v>
      </c>
      <c r="B7690" s="63" t="s">
        <v>44</v>
      </c>
      <c r="C7690" s="63" t="s">
        <v>70</v>
      </c>
      <c r="D7690" s="63">
        <v>9</v>
      </c>
      <c r="E7690" s="63">
        <v>1.35676</v>
      </c>
      <c r="F7690" s="63">
        <v>1.244521</v>
      </c>
      <c r="G7690" s="63">
        <v>-0.11223959999999999</v>
      </c>
      <c r="H7690" s="63">
        <v>60.620100000000001</v>
      </c>
      <c r="I7690" s="63">
        <v>-0.2571272</v>
      </c>
      <c r="J7690" s="63">
        <v>-0.1715264</v>
      </c>
      <c r="K7690" s="63">
        <v>-0.11223959999999999</v>
      </c>
      <c r="L7690" s="63">
        <v>-5.2952800000000001E-2</v>
      </c>
      <c r="M7690" s="63">
        <v>3.2648000000000003E-2</v>
      </c>
      <c r="N7690" s="63">
        <v>11060</v>
      </c>
      <c r="O7690" s="63">
        <v>0.1130564</v>
      </c>
      <c r="P7690" s="63">
        <v>8</v>
      </c>
      <c r="Q7690" s="63">
        <v>1.2781749580960001E-2</v>
      </c>
    </row>
    <row r="7691" spans="1:17">
      <c r="A7691" s="63" t="s">
        <v>80</v>
      </c>
      <c r="B7691" s="63" t="s">
        <v>44</v>
      </c>
      <c r="C7691" s="63" t="s">
        <v>70</v>
      </c>
      <c r="D7691" s="63">
        <v>10</v>
      </c>
      <c r="E7691" s="63">
        <v>1.3893979999999999</v>
      </c>
      <c r="F7691" s="63">
        <v>1.2775049999999999</v>
      </c>
      <c r="G7691" s="63">
        <v>-0.11189350000000001</v>
      </c>
      <c r="H7691" s="63">
        <v>64.880700000000004</v>
      </c>
      <c r="I7691" s="63">
        <v>-0.25678109999999998</v>
      </c>
      <c r="J7691" s="63">
        <v>-0.17118040000000001</v>
      </c>
      <c r="K7691" s="63">
        <v>-0.11189350000000001</v>
      </c>
      <c r="L7691" s="63">
        <v>-5.2606699999999999E-2</v>
      </c>
      <c r="M7691" s="63">
        <v>3.2994099999999998E-2</v>
      </c>
      <c r="N7691" s="63">
        <v>11060</v>
      </c>
      <c r="O7691" s="63">
        <v>0.1130564</v>
      </c>
      <c r="P7691" s="63">
        <v>8</v>
      </c>
      <c r="Q7691" s="63">
        <v>1.2781749580960001E-2</v>
      </c>
    </row>
    <row r="7692" spans="1:17">
      <c r="A7692" s="63" t="s">
        <v>80</v>
      </c>
      <c r="B7692" s="63" t="s">
        <v>44</v>
      </c>
      <c r="C7692" s="63" t="s">
        <v>70</v>
      </c>
      <c r="D7692" s="63">
        <v>11</v>
      </c>
      <c r="E7692" s="63">
        <v>1.3385659999999999</v>
      </c>
      <c r="F7692" s="63">
        <v>1.3530519999999999</v>
      </c>
      <c r="G7692" s="63">
        <v>1.4486600000000001E-2</v>
      </c>
      <c r="H7692" s="63">
        <v>69.433099999999996</v>
      </c>
      <c r="I7692" s="63">
        <v>-0.13040099999999999</v>
      </c>
      <c r="J7692" s="63">
        <v>-4.4800300000000001E-2</v>
      </c>
      <c r="K7692" s="63">
        <v>1.4486600000000001E-2</v>
      </c>
      <c r="L7692" s="63">
        <v>7.3773400000000003E-2</v>
      </c>
      <c r="M7692" s="63">
        <v>0.15937409999999999</v>
      </c>
      <c r="N7692" s="63">
        <v>11060</v>
      </c>
      <c r="O7692" s="63">
        <v>0.1130564</v>
      </c>
      <c r="P7692" s="63">
        <v>8</v>
      </c>
      <c r="Q7692" s="63">
        <v>1.2781749580960001E-2</v>
      </c>
    </row>
    <row r="7693" spans="1:17">
      <c r="A7693" s="63" t="s">
        <v>80</v>
      </c>
      <c r="B7693" s="63" t="s">
        <v>44</v>
      </c>
      <c r="C7693" s="63" t="s">
        <v>70</v>
      </c>
      <c r="D7693" s="63">
        <v>12</v>
      </c>
      <c r="E7693" s="63">
        <v>1.30749</v>
      </c>
      <c r="F7693" s="63">
        <v>1.418747</v>
      </c>
      <c r="G7693" s="63">
        <v>0.1112562</v>
      </c>
      <c r="H7693" s="63">
        <v>73.817599999999999</v>
      </c>
      <c r="I7693" s="63">
        <v>-3.3631399999999999E-2</v>
      </c>
      <c r="J7693" s="63">
        <v>5.1969399999999999E-2</v>
      </c>
      <c r="K7693" s="63">
        <v>0.1112562</v>
      </c>
      <c r="L7693" s="63">
        <v>0.1705431</v>
      </c>
      <c r="M7693" s="63">
        <v>0.25614379999999998</v>
      </c>
      <c r="N7693" s="63">
        <v>11060</v>
      </c>
      <c r="O7693" s="63">
        <v>0.1130564</v>
      </c>
      <c r="P7693" s="63">
        <v>8</v>
      </c>
      <c r="Q7693" s="63">
        <v>1.2781749580960001E-2</v>
      </c>
    </row>
    <row r="7694" spans="1:17">
      <c r="A7694" s="63" t="s">
        <v>80</v>
      </c>
      <c r="B7694" s="63" t="s">
        <v>44</v>
      </c>
      <c r="C7694" s="63" t="s">
        <v>70</v>
      </c>
      <c r="D7694" s="63">
        <v>13</v>
      </c>
      <c r="E7694" s="63">
        <v>1.2098640000000001</v>
      </c>
      <c r="F7694" s="63">
        <v>1.51519</v>
      </c>
      <c r="G7694" s="63">
        <v>0.30532569999999998</v>
      </c>
      <c r="H7694" s="63">
        <v>77.899100000000004</v>
      </c>
      <c r="I7694" s="63">
        <v>0.1604382</v>
      </c>
      <c r="J7694" s="63">
        <v>0.2460389</v>
      </c>
      <c r="K7694" s="63">
        <v>0.30532569999999998</v>
      </c>
      <c r="L7694" s="63">
        <v>0.36461260000000001</v>
      </c>
      <c r="M7694" s="63">
        <v>0.45021329999999998</v>
      </c>
      <c r="N7694" s="63">
        <v>11060</v>
      </c>
      <c r="O7694" s="63">
        <v>0.1130564</v>
      </c>
      <c r="P7694" s="63">
        <v>8</v>
      </c>
      <c r="Q7694" s="63">
        <v>1.2781749580960001E-2</v>
      </c>
    </row>
    <row r="7695" spans="1:17">
      <c r="A7695" s="63" t="s">
        <v>80</v>
      </c>
      <c r="B7695" s="63" t="s">
        <v>44</v>
      </c>
      <c r="C7695" s="63" t="s">
        <v>70</v>
      </c>
      <c r="D7695" s="63">
        <v>14</v>
      </c>
      <c r="E7695" s="63">
        <v>1.2229350000000001</v>
      </c>
      <c r="F7695" s="63">
        <v>1.6466229999999999</v>
      </c>
      <c r="G7695" s="63">
        <v>0.4236878</v>
      </c>
      <c r="H7695" s="63">
        <v>81.423299999999998</v>
      </c>
      <c r="I7695" s="63">
        <v>0.2788002</v>
      </c>
      <c r="J7695" s="63">
        <v>0.36440099999999997</v>
      </c>
      <c r="K7695" s="63">
        <v>0.4236878</v>
      </c>
      <c r="L7695" s="63">
        <v>0.48297459999999998</v>
      </c>
      <c r="M7695" s="63">
        <v>0.56857539999999995</v>
      </c>
      <c r="N7695" s="63">
        <v>11060</v>
      </c>
      <c r="O7695" s="63">
        <v>0.1130564</v>
      </c>
      <c r="P7695" s="63">
        <v>8</v>
      </c>
      <c r="Q7695" s="63">
        <v>1.2781749580960001E-2</v>
      </c>
    </row>
    <row r="7696" spans="1:17">
      <c r="A7696" s="63" t="s">
        <v>80</v>
      </c>
      <c r="B7696" s="63" t="s">
        <v>44</v>
      </c>
      <c r="C7696" s="63" t="s">
        <v>70</v>
      </c>
      <c r="D7696" s="63">
        <v>15</v>
      </c>
      <c r="E7696" s="63">
        <v>1.2772349999999999</v>
      </c>
      <c r="F7696" s="63">
        <v>1.7603279999999999</v>
      </c>
      <c r="G7696" s="63">
        <v>0.48309340000000001</v>
      </c>
      <c r="H7696" s="63">
        <v>83.500200000000007</v>
      </c>
      <c r="I7696" s="63">
        <v>0.3382058</v>
      </c>
      <c r="J7696" s="63">
        <v>0.42380649999999997</v>
      </c>
      <c r="K7696" s="63">
        <v>0.48309340000000001</v>
      </c>
      <c r="L7696" s="63">
        <v>0.54238019999999998</v>
      </c>
      <c r="M7696" s="63">
        <v>0.62798089999999995</v>
      </c>
      <c r="N7696" s="63">
        <v>11060</v>
      </c>
      <c r="O7696" s="63">
        <v>0.1130564</v>
      </c>
      <c r="P7696" s="63">
        <v>8</v>
      </c>
      <c r="Q7696" s="63">
        <v>1.2781749580960001E-2</v>
      </c>
    </row>
    <row r="7697" spans="1:17">
      <c r="A7697" s="63" t="s">
        <v>80</v>
      </c>
      <c r="B7697" s="63" t="s">
        <v>44</v>
      </c>
      <c r="C7697" s="63" t="s">
        <v>70</v>
      </c>
      <c r="D7697" s="63">
        <v>16</v>
      </c>
      <c r="E7697" s="63">
        <v>1.3831629999999999</v>
      </c>
      <c r="F7697" s="63">
        <v>1.831188</v>
      </c>
      <c r="G7697" s="63">
        <v>0.44802510000000001</v>
      </c>
      <c r="H7697" s="63">
        <v>84.030699999999996</v>
      </c>
      <c r="I7697" s="63">
        <v>0.3031375</v>
      </c>
      <c r="J7697" s="63">
        <v>0.38873829999999998</v>
      </c>
      <c r="K7697" s="63">
        <v>0.44802510000000001</v>
      </c>
      <c r="L7697" s="63">
        <v>0.50731190000000004</v>
      </c>
      <c r="M7697" s="63">
        <v>0.59291269999999996</v>
      </c>
      <c r="N7697" s="63">
        <v>11060</v>
      </c>
      <c r="O7697" s="63">
        <v>0.1130564</v>
      </c>
      <c r="P7697" s="63">
        <v>8</v>
      </c>
      <c r="Q7697" s="63">
        <v>1.2781749580960001E-2</v>
      </c>
    </row>
    <row r="7698" spans="1:17">
      <c r="A7698" s="63" t="s">
        <v>80</v>
      </c>
      <c r="B7698" s="63" t="s">
        <v>44</v>
      </c>
      <c r="C7698" s="63" t="s">
        <v>70</v>
      </c>
      <c r="D7698" s="63">
        <v>17</v>
      </c>
      <c r="E7698" s="63">
        <v>1.510027</v>
      </c>
      <c r="F7698" s="63">
        <v>1.8856029999999999</v>
      </c>
      <c r="G7698" s="63">
        <v>0.37557649999999998</v>
      </c>
      <c r="H7698" s="63">
        <v>83.310400000000001</v>
      </c>
      <c r="I7698" s="63">
        <v>0.2306889</v>
      </c>
      <c r="J7698" s="63">
        <v>0.31628970000000001</v>
      </c>
      <c r="K7698" s="63">
        <v>0.37557649999999998</v>
      </c>
      <c r="L7698" s="63">
        <v>0.43486330000000001</v>
      </c>
      <c r="M7698" s="63">
        <v>0.52046409999999999</v>
      </c>
      <c r="N7698" s="63">
        <v>11060</v>
      </c>
      <c r="O7698" s="63">
        <v>0.1130564</v>
      </c>
      <c r="P7698" s="63">
        <v>8</v>
      </c>
      <c r="Q7698" s="63">
        <v>1.2781749580960001E-2</v>
      </c>
    </row>
    <row r="7699" spans="1:17">
      <c r="A7699" s="63" t="s">
        <v>80</v>
      </c>
      <c r="B7699" s="63" t="s">
        <v>44</v>
      </c>
      <c r="C7699" s="63" t="s">
        <v>70</v>
      </c>
      <c r="D7699" s="63">
        <v>18</v>
      </c>
      <c r="E7699" s="63">
        <v>1.6318189999999999</v>
      </c>
      <c r="F7699" s="63">
        <v>1.8923840000000001</v>
      </c>
      <c r="G7699" s="63">
        <v>0.26056489999999999</v>
      </c>
      <c r="H7699" s="63">
        <v>81.196100000000001</v>
      </c>
      <c r="I7699" s="63">
        <v>0.1156773</v>
      </c>
      <c r="J7699" s="63">
        <v>0.20127809999999999</v>
      </c>
      <c r="K7699" s="63">
        <v>0.26056489999999999</v>
      </c>
      <c r="L7699" s="63">
        <v>0.31985180000000002</v>
      </c>
      <c r="M7699" s="63">
        <v>0.40545249999999999</v>
      </c>
      <c r="N7699" s="63">
        <v>11060</v>
      </c>
      <c r="O7699" s="63">
        <v>0.1130564</v>
      </c>
      <c r="P7699" s="63">
        <v>8</v>
      </c>
      <c r="Q7699" s="63">
        <v>1.2781749580960001E-2</v>
      </c>
    </row>
    <row r="7700" spans="1:17">
      <c r="A7700" s="63" t="s">
        <v>80</v>
      </c>
      <c r="B7700" s="63" t="s">
        <v>44</v>
      </c>
      <c r="C7700" s="63" t="s">
        <v>70</v>
      </c>
      <c r="D7700" s="63">
        <v>19</v>
      </c>
      <c r="E7700" s="63">
        <v>1.840662</v>
      </c>
      <c r="F7700" s="63">
        <v>1.8307359999999999</v>
      </c>
      <c r="G7700" s="63">
        <v>-9.9253999999999992E-3</v>
      </c>
      <c r="H7700" s="63">
        <v>77.962500000000006</v>
      </c>
      <c r="I7700" s="63">
        <v>-0.15481300000000001</v>
      </c>
      <c r="J7700" s="63">
        <v>-6.9212200000000001E-2</v>
      </c>
      <c r="K7700" s="63">
        <v>-9.9253999999999992E-3</v>
      </c>
      <c r="L7700" s="63">
        <v>4.9361500000000003E-2</v>
      </c>
      <c r="M7700" s="63">
        <v>0.1349622</v>
      </c>
      <c r="N7700" s="63">
        <v>11060</v>
      </c>
      <c r="O7700" s="63">
        <v>0.1130564</v>
      </c>
      <c r="P7700" s="63">
        <v>8</v>
      </c>
      <c r="Q7700" s="63">
        <v>1.2781749580960001E-2</v>
      </c>
    </row>
    <row r="7701" spans="1:17">
      <c r="A7701" s="63" t="s">
        <v>80</v>
      </c>
      <c r="B7701" s="63" t="s">
        <v>44</v>
      </c>
      <c r="C7701" s="63" t="s">
        <v>70</v>
      </c>
      <c r="D7701" s="63">
        <v>20</v>
      </c>
      <c r="E7701" s="63">
        <v>1.863809</v>
      </c>
      <c r="F7701" s="63">
        <v>1.74665</v>
      </c>
      <c r="G7701" s="63">
        <v>-0.117159</v>
      </c>
      <c r="H7701" s="63">
        <v>73.317700000000002</v>
      </c>
      <c r="I7701" s="63">
        <v>-0.26204660000000002</v>
      </c>
      <c r="J7701" s="63">
        <v>-0.17644580000000001</v>
      </c>
      <c r="K7701" s="63">
        <v>-0.117159</v>
      </c>
      <c r="L7701" s="63">
        <v>-5.7872199999999999E-2</v>
      </c>
      <c r="M7701" s="63">
        <v>2.7728599999999999E-2</v>
      </c>
      <c r="N7701" s="63">
        <v>11060</v>
      </c>
      <c r="O7701" s="63">
        <v>0.1130564</v>
      </c>
      <c r="P7701" s="63">
        <v>8</v>
      </c>
      <c r="Q7701" s="63">
        <v>1.2781749580960001E-2</v>
      </c>
    </row>
    <row r="7702" spans="1:17">
      <c r="A7702" s="63" t="s">
        <v>80</v>
      </c>
      <c r="B7702" s="63" t="s">
        <v>44</v>
      </c>
      <c r="C7702" s="63" t="s">
        <v>70</v>
      </c>
      <c r="D7702" s="63">
        <v>21</v>
      </c>
      <c r="E7702" s="63">
        <v>1.815528</v>
      </c>
      <c r="F7702" s="63">
        <v>1.6276619999999999</v>
      </c>
      <c r="G7702" s="63">
        <v>-0.18786620000000001</v>
      </c>
      <c r="H7702" s="63">
        <v>67.548500000000004</v>
      </c>
      <c r="I7702" s="63">
        <v>-0.33275379999999999</v>
      </c>
      <c r="J7702" s="63">
        <v>-0.24715300000000001</v>
      </c>
      <c r="K7702" s="63">
        <v>-0.18786620000000001</v>
      </c>
      <c r="L7702" s="63">
        <v>-0.12857940000000001</v>
      </c>
      <c r="M7702" s="63">
        <v>-4.2978599999999999E-2</v>
      </c>
      <c r="N7702" s="63">
        <v>11060</v>
      </c>
      <c r="O7702" s="63">
        <v>0.1130564</v>
      </c>
      <c r="P7702" s="63">
        <v>8</v>
      </c>
      <c r="Q7702" s="63">
        <v>1.2781749580960001E-2</v>
      </c>
    </row>
    <row r="7703" spans="1:17">
      <c r="A7703" s="63" t="s">
        <v>80</v>
      </c>
      <c r="B7703" s="63" t="s">
        <v>44</v>
      </c>
      <c r="C7703" s="63" t="s">
        <v>70</v>
      </c>
      <c r="D7703" s="63">
        <v>22</v>
      </c>
      <c r="E7703" s="63">
        <v>1.7072240000000001</v>
      </c>
      <c r="F7703" s="63">
        <v>1.477144</v>
      </c>
      <c r="G7703" s="63">
        <v>-0.2300807</v>
      </c>
      <c r="H7703" s="63">
        <v>64.075699999999998</v>
      </c>
      <c r="I7703" s="63">
        <v>-0.37496829999999998</v>
      </c>
      <c r="J7703" s="63">
        <v>-0.2893676</v>
      </c>
      <c r="K7703" s="63">
        <v>-0.2300807</v>
      </c>
      <c r="L7703" s="63">
        <v>-0.1707939</v>
      </c>
      <c r="M7703" s="63">
        <v>-8.5193099999999994E-2</v>
      </c>
      <c r="N7703" s="63">
        <v>11060</v>
      </c>
      <c r="O7703" s="63">
        <v>0.1130564</v>
      </c>
      <c r="P7703" s="63">
        <v>8</v>
      </c>
      <c r="Q7703" s="63">
        <v>1.2781749580960001E-2</v>
      </c>
    </row>
    <row r="7704" spans="1:17">
      <c r="A7704" s="63" t="s">
        <v>80</v>
      </c>
      <c r="B7704" s="63" t="s">
        <v>44</v>
      </c>
      <c r="C7704" s="63" t="s">
        <v>70</v>
      </c>
      <c r="D7704" s="63">
        <v>23</v>
      </c>
      <c r="E7704" s="63">
        <v>1.484828</v>
      </c>
      <c r="F7704" s="63">
        <v>1.2571349999999999</v>
      </c>
      <c r="G7704" s="63">
        <v>-0.2276936</v>
      </c>
      <c r="H7704" s="63">
        <v>61.605400000000003</v>
      </c>
      <c r="I7704" s="63">
        <v>-0.3725812</v>
      </c>
      <c r="J7704" s="63">
        <v>-0.28698040000000002</v>
      </c>
      <c r="K7704" s="63">
        <v>-0.2276936</v>
      </c>
      <c r="L7704" s="63">
        <v>-0.16840669999999999</v>
      </c>
      <c r="M7704" s="63">
        <v>-8.2806000000000005E-2</v>
      </c>
      <c r="N7704" s="63">
        <v>11060</v>
      </c>
      <c r="O7704" s="63">
        <v>0.1130564</v>
      </c>
      <c r="P7704" s="63">
        <v>8</v>
      </c>
      <c r="Q7704" s="63">
        <v>1.2781749580960001E-2</v>
      </c>
    </row>
    <row r="7705" spans="1:17">
      <c r="A7705" s="63" t="s">
        <v>80</v>
      </c>
      <c r="B7705" s="63" t="s">
        <v>44</v>
      </c>
      <c r="C7705" s="63" t="s">
        <v>70</v>
      </c>
      <c r="D7705" s="63">
        <v>24</v>
      </c>
      <c r="E7705" s="63">
        <v>1.2114480000000001</v>
      </c>
      <c r="F7705" s="63">
        <v>0.98197509999999999</v>
      </c>
      <c r="G7705" s="63">
        <v>-0.2294728</v>
      </c>
      <c r="H7705" s="63">
        <v>59.800899999999999</v>
      </c>
      <c r="I7705" s="63">
        <v>-0.37436039999999998</v>
      </c>
      <c r="J7705" s="63">
        <v>-0.28875960000000001</v>
      </c>
      <c r="K7705" s="63">
        <v>-0.2294728</v>
      </c>
      <c r="L7705" s="63">
        <v>-0.170186</v>
      </c>
      <c r="M7705" s="63">
        <v>-8.4585199999999999E-2</v>
      </c>
      <c r="N7705" s="63">
        <v>11060</v>
      </c>
      <c r="O7705" s="63">
        <v>0.1130564</v>
      </c>
      <c r="P7705" s="63">
        <v>8</v>
      </c>
      <c r="Q7705" s="63">
        <v>1.2781749580960001E-2</v>
      </c>
    </row>
    <row r="7706" spans="1:17">
      <c r="A7706" s="63" t="s">
        <v>80</v>
      </c>
      <c r="B7706" s="63" t="s">
        <v>44</v>
      </c>
      <c r="C7706" s="63" t="s">
        <v>71</v>
      </c>
      <c r="D7706" s="63">
        <v>1</v>
      </c>
      <c r="E7706" s="63">
        <v>0.97195659999999995</v>
      </c>
      <c r="F7706" s="63">
        <v>0.72410129999999995</v>
      </c>
      <c r="G7706" s="63">
        <v>-0.2478553</v>
      </c>
      <c r="H7706" s="63">
        <v>58.897199999999998</v>
      </c>
      <c r="I7706" s="63">
        <v>-0.39274290000000001</v>
      </c>
      <c r="J7706" s="63">
        <v>-0.30714209999999997</v>
      </c>
      <c r="K7706" s="63">
        <v>-0.2478553</v>
      </c>
      <c r="L7706" s="63">
        <v>-0.1885685</v>
      </c>
      <c r="M7706" s="63">
        <v>-0.1029677</v>
      </c>
      <c r="N7706" s="63">
        <v>11060</v>
      </c>
      <c r="O7706" s="63">
        <v>0.1130564</v>
      </c>
      <c r="P7706" s="63">
        <v>9</v>
      </c>
      <c r="Q7706" s="63">
        <v>1.2781749580960001E-2</v>
      </c>
    </row>
    <row r="7707" spans="1:17">
      <c r="A7707" s="63" t="s">
        <v>80</v>
      </c>
      <c r="B7707" s="63" t="s">
        <v>44</v>
      </c>
      <c r="C7707" s="63" t="s">
        <v>71</v>
      </c>
      <c r="D7707" s="63">
        <v>2</v>
      </c>
      <c r="E7707" s="63">
        <v>0.8864533</v>
      </c>
      <c r="F7707" s="63">
        <v>0.64619890000000002</v>
      </c>
      <c r="G7707" s="63">
        <v>-0.24025440000000001</v>
      </c>
      <c r="H7707" s="63">
        <v>57.421799999999998</v>
      </c>
      <c r="I7707" s="63">
        <v>-0.38514199999999998</v>
      </c>
      <c r="J7707" s="63">
        <v>-0.29954120000000001</v>
      </c>
      <c r="K7707" s="63">
        <v>-0.24025440000000001</v>
      </c>
      <c r="L7707" s="63">
        <v>-0.18096760000000001</v>
      </c>
      <c r="M7707" s="63">
        <v>-9.5366800000000002E-2</v>
      </c>
      <c r="N7707" s="63">
        <v>11060</v>
      </c>
      <c r="O7707" s="63">
        <v>0.1130564</v>
      </c>
      <c r="P7707" s="63">
        <v>9</v>
      </c>
      <c r="Q7707" s="63">
        <v>1.2781749580960001E-2</v>
      </c>
    </row>
    <row r="7708" spans="1:17">
      <c r="A7708" s="63" t="s">
        <v>80</v>
      </c>
      <c r="B7708" s="63" t="s">
        <v>44</v>
      </c>
      <c r="C7708" s="63" t="s">
        <v>71</v>
      </c>
      <c r="D7708" s="63">
        <v>3</v>
      </c>
      <c r="E7708" s="63">
        <v>0.85612739999999998</v>
      </c>
      <c r="F7708" s="63">
        <v>0.61803249999999998</v>
      </c>
      <c r="G7708" s="63">
        <v>-0.238095</v>
      </c>
      <c r="H7708" s="63">
        <v>56.287399999999998</v>
      </c>
      <c r="I7708" s="63">
        <v>-0.38298260000000001</v>
      </c>
      <c r="J7708" s="63">
        <v>-0.29738179999999997</v>
      </c>
      <c r="K7708" s="63">
        <v>-0.238095</v>
      </c>
      <c r="L7708" s="63">
        <v>-0.1788082</v>
      </c>
      <c r="M7708" s="63">
        <v>-9.3207399999999996E-2</v>
      </c>
      <c r="N7708" s="63">
        <v>11060</v>
      </c>
      <c r="O7708" s="63">
        <v>0.1130564</v>
      </c>
      <c r="P7708" s="63">
        <v>9</v>
      </c>
      <c r="Q7708" s="63">
        <v>1.2781749580960001E-2</v>
      </c>
    </row>
    <row r="7709" spans="1:17">
      <c r="A7709" s="63" t="s">
        <v>80</v>
      </c>
      <c r="B7709" s="63" t="s">
        <v>44</v>
      </c>
      <c r="C7709" s="63" t="s">
        <v>71</v>
      </c>
      <c r="D7709" s="63">
        <v>4</v>
      </c>
      <c r="E7709" s="63">
        <v>0.84121760000000001</v>
      </c>
      <c r="F7709" s="63">
        <v>0.62719290000000005</v>
      </c>
      <c r="G7709" s="63">
        <v>-0.21402479999999999</v>
      </c>
      <c r="H7709" s="63">
        <v>55.224800000000002</v>
      </c>
      <c r="I7709" s="63">
        <v>-0.35891240000000002</v>
      </c>
      <c r="J7709" s="63">
        <v>-0.27331159999999999</v>
      </c>
      <c r="K7709" s="63">
        <v>-0.21402479999999999</v>
      </c>
      <c r="L7709" s="63">
        <v>-0.15473790000000001</v>
      </c>
      <c r="M7709" s="63">
        <v>-6.9137199999999996E-2</v>
      </c>
      <c r="N7709" s="63">
        <v>11060</v>
      </c>
      <c r="O7709" s="63">
        <v>0.1130564</v>
      </c>
      <c r="P7709" s="63">
        <v>9</v>
      </c>
      <c r="Q7709" s="63">
        <v>1.2781749580960001E-2</v>
      </c>
    </row>
    <row r="7710" spans="1:17">
      <c r="A7710" s="63" t="s">
        <v>80</v>
      </c>
      <c r="B7710" s="63" t="s">
        <v>44</v>
      </c>
      <c r="C7710" s="63" t="s">
        <v>71</v>
      </c>
      <c r="D7710" s="63">
        <v>5</v>
      </c>
      <c r="E7710" s="63">
        <v>0.84896780000000005</v>
      </c>
      <c r="F7710" s="63">
        <v>0.63387079999999996</v>
      </c>
      <c r="G7710" s="63">
        <v>-0.21509700000000001</v>
      </c>
      <c r="H7710" s="63">
        <v>54.5413</v>
      </c>
      <c r="I7710" s="63">
        <v>-0.35998449999999999</v>
      </c>
      <c r="J7710" s="63">
        <v>-0.27438380000000001</v>
      </c>
      <c r="K7710" s="63">
        <v>-0.21509700000000001</v>
      </c>
      <c r="L7710" s="63">
        <v>-0.15581010000000001</v>
      </c>
      <c r="M7710" s="63">
        <v>-7.0209400000000005E-2</v>
      </c>
      <c r="N7710" s="63">
        <v>11060</v>
      </c>
      <c r="O7710" s="63">
        <v>0.1130564</v>
      </c>
      <c r="P7710" s="63">
        <v>9</v>
      </c>
      <c r="Q7710" s="63">
        <v>1.2781749580960001E-2</v>
      </c>
    </row>
    <row r="7711" spans="1:17">
      <c r="A7711" s="63" t="s">
        <v>80</v>
      </c>
      <c r="B7711" s="63" t="s">
        <v>44</v>
      </c>
      <c r="C7711" s="63" t="s">
        <v>71</v>
      </c>
      <c r="D7711" s="63">
        <v>6</v>
      </c>
      <c r="E7711" s="63">
        <v>0.93908360000000002</v>
      </c>
      <c r="F7711" s="63">
        <v>0.67212550000000004</v>
      </c>
      <c r="G7711" s="63">
        <v>-0.26695819999999998</v>
      </c>
      <c r="H7711" s="63">
        <v>53.927599999999998</v>
      </c>
      <c r="I7711" s="63">
        <v>-0.41184579999999998</v>
      </c>
      <c r="J7711" s="63">
        <v>-0.32624500000000001</v>
      </c>
      <c r="K7711" s="63">
        <v>-0.26695819999999998</v>
      </c>
      <c r="L7711" s="63">
        <v>-0.2076713</v>
      </c>
      <c r="M7711" s="63">
        <v>-0.1220706</v>
      </c>
      <c r="N7711" s="63">
        <v>11060</v>
      </c>
      <c r="O7711" s="63">
        <v>0.1130564</v>
      </c>
      <c r="P7711" s="63">
        <v>9</v>
      </c>
      <c r="Q7711" s="63">
        <v>1.2781749580960001E-2</v>
      </c>
    </row>
    <row r="7712" spans="1:17">
      <c r="A7712" s="63" t="s">
        <v>80</v>
      </c>
      <c r="B7712" s="63" t="s">
        <v>44</v>
      </c>
      <c r="C7712" s="63" t="s">
        <v>71</v>
      </c>
      <c r="D7712" s="63">
        <v>7</v>
      </c>
      <c r="E7712" s="63">
        <v>1.1332930000000001</v>
      </c>
      <c r="F7712" s="63">
        <v>0.86069180000000001</v>
      </c>
      <c r="G7712" s="63">
        <v>-0.27260079999999998</v>
      </c>
      <c r="H7712" s="63">
        <v>53.365900000000003</v>
      </c>
      <c r="I7712" s="63">
        <v>-0.41748839999999998</v>
      </c>
      <c r="J7712" s="63">
        <v>-0.33188770000000001</v>
      </c>
      <c r="K7712" s="63">
        <v>-0.27260079999999998</v>
      </c>
      <c r="L7712" s="63">
        <v>-0.213314</v>
      </c>
      <c r="M7712" s="63">
        <v>-0.1277132</v>
      </c>
      <c r="N7712" s="63">
        <v>11060</v>
      </c>
      <c r="O7712" s="63">
        <v>0.1130564</v>
      </c>
      <c r="P7712" s="63">
        <v>9</v>
      </c>
      <c r="Q7712" s="63">
        <v>1.2781749580960001E-2</v>
      </c>
    </row>
    <row r="7713" spans="1:17">
      <c r="A7713" s="63" t="s">
        <v>80</v>
      </c>
      <c r="B7713" s="63" t="s">
        <v>44</v>
      </c>
      <c r="C7713" s="63" t="s">
        <v>71</v>
      </c>
      <c r="D7713" s="63">
        <v>8</v>
      </c>
      <c r="E7713" s="63">
        <v>1.269568</v>
      </c>
      <c r="F7713" s="63">
        <v>1.0421279999999999</v>
      </c>
      <c r="G7713" s="63">
        <v>-0.22743959999999999</v>
      </c>
      <c r="H7713" s="63">
        <v>54.162500000000001</v>
      </c>
      <c r="I7713" s="63">
        <v>-0.37232720000000002</v>
      </c>
      <c r="J7713" s="63">
        <v>-0.2867265</v>
      </c>
      <c r="K7713" s="63">
        <v>-0.22743959999999999</v>
      </c>
      <c r="L7713" s="63">
        <v>-0.16815279999999999</v>
      </c>
      <c r="M7713" s="63">
        <v>-8.2552E-2</v>
      </c>
      <c r="N7713" s="63">
        <v>11060</v>
      </c>
      <c r="O7713" s="63">
        <v>0.1130564</v>
      </c>
      <c r="P7713" s="63">
        <v>9</v>
      </c>
      <c r="Q7713" s="63">
        <v>1.2781749580960001E-2</v>
      </c>
    </row>
    <row r="7714" spans="1:17">
      <c r="A7714" s="63" t="s">
        <v>80</v>
      </c>
      <c r="B7714" s="63" t="s">
        <v>44</v>
      </c>
      <c r="C7714" s="63" t="s">
        <v>71</v>
      </c>
      <c r="D7714" s="63">
        <v>9</v>
      </c>
      <c r="E7714" s="63">
        <v>1.254818</v>
      </c>
      <c r="F7714" s="63">
        <v>1.1425780000000001</v>
      </c>
      <c r="G7714" s="63">
        <v>-0.11223959999999999</v>
      </c>
      <c r="H7714" s="63">
        <v>58.448500000000003</v>
      </c>
      <c r="I7714" s="63">
        <v>-0.2571272</v>
      </c>
      <c r="J7714" s="63">
        <v>-0.1715264</v>
      </c>
      <c r="K7714" s="63">
        <v>-0.11223959999999999</v>
      </c>
      <c r="L7714" s="63">
        <v>-5.2952800000000001E-2</v>
      </c>
      <c r="M7714" s="63">
        <v>3.2648000000000003E-2</v>
      </c>
      <c r="N7714" s="63">
        <v>11060</v>
      </c>
      <c r="O7714" s="63">
        <v>0.1130564</v>
      </c>
      <c r="P7714" s="63">
        <v>9</v>
      </c>
      <c r="Q7714" s="63">
        <v>1.2781749580960001E-2</v>
      </c>
    </row>
    <row r="7715" spans="1:17">
      <c r="A7715" s="63" t="s">
        <v>80</v>
      </c>
      <c r="B7715" s="63" t="s">
        <v>44</v>
      </c>
      <c r="C7715" s="63" t="s">
        <v>71</v>
      </c>
      <c r="D7715" s="63">
        <v>10</v>
      </c>
      <c r="E7715" s="63">
        <v>1.2823850000000001</v>
      </c>
      <c r="F7715" s="63">
        <v>1.168865</v>
      </c>
      <c r="G7715" s="63">
        <v>-0.1135201</v>
      </c>
      <c r="H7715" s="63">
        <v>63.406500000000001</v>
      </c>
      <c r="I7715" s="63">
        <v>-0.25840770000000002</v>
      </c>
      <c r="J7715" s="63">
        <v>-0.17280699999999999</v>
      </c>
      <c r="K7715" s="63">
        <v>-0.1135201</v>
      </c>
      <c r="L7715" s="63">
        <v>-5.4233299999999998E-2</v>
      </c>
      <c r="M7715" s="63">
        <v>3.13675E-2</v>
      </c>
      <c r="N7715" s="63">
        <v>11060</v>
      </c>
      <c r="O7715" s="63">
        <v>0.1130564</v>
      </c>
      <c r="P7715" s="63">
        <v>9</v>
      </c>
      <c r="Q7715" s="63">
        <v>1.2781749580960001E-2</v>
      </c>
    </row>
    <row r="7716" spans="1:17">
      <c r="A7716" s="63" t="s">
        <v>80</v>
      </c>
      <c r="B7716" s="63" t="s">
        <v>44</v>
      </c>
      <c r="C7716" s="63" t="s">
        <v>71</v>
      </c>
      <c r="D7716" s="63">
        <v>11</v>
      </c>
      <c r="E7716" s="63">
        <v>1.253436</v>
      </c>
      <c r="F7716" s="63">
        <v>1.264527</v>
      </c>
      <c r="G7716" s="63">
        <v>1.1091800000000001E-2</v>
      </c>
      <c r="H7716" s="63">
        <v>68.580500000000001</v>
      </c>
      <c r="I7716" s="63">
        <v>-0.13379579999999999</v>
      </c>
      <c r="J7716" s="63">
        <v>-4.8195000000000002E-2</v>
      </c>
      <c r="K7716" s="63">
        <v>1.1091800000000001E-2</v>
      </c>
      <c r="L7716" s="63">
        <v>7.0378700000000002E-2</v>
      </c>
      <c r="M7716" s="63">
        <v>0.15597939999999999</v>
      </c>
      <c r="N7716" s="63">
        <v>11060</v>
      </c>
      <c r="O7716" s="63">
        <v>0.1130564</v>
      </c>
      <c r="P7716" s="63">
        <v>9</v>
      </c>
      <c r="Q7716" s="63">
        <v>1.2781749580960001E-2</v>
      </c>
    </row>
    <row r="7717" spans="1:17">
      <c r="A7717" s="63" t="s">
        <v>80</v>
      </c>
      <c r="B7717" s="63" t="s">
        <v>44</v>
      </c>
      <c r="C7717" s="63" t="s">
        <v>71</v>
      </c>
      <c r="D7717" s="63">
        <v>12</v>
      </c>
      <c r="E7717" s="63">
        <v>1.2546040000000001</v>
      </c>
      <c r="F7717" s="63">
        <v>1.3634999999999999</v>
      </c>
      <c r="G7717" s="63">
        <v>0.10889550000000001</v>
      </c>
      <c r="H7717" s="63">
        <v>74.042100000000005</v>
      </c>
      <c r="I7717" s="63">
        <v>-3.5992099999999999E-2</v>
      </c>
      <c r="J7717" s="63">
        <v>4.9608699999999999E-2</v>
      </c>
      <c r="K7717" s="63">
        <v>0.10889550000000001</v>
      </c>
      <c r="L7717" s="63">
        <v>0.16818240000000001</v>
      </c>
      <c r="M7717" s="63">
        <v>0.25378309999999998</v>
      </c>
      <c r="N7717" s="63">
        <v>11060</v>
      </c>
      <c r="O7717" s="63">
        <v>0.1130564</v>
      </c>
      <c r="P7717" s="63">
        <v>9</v>
      </c>
      <c r="Q7717" s="63">
        <v>1.2781749580960001E-2</v>
      </c>
    </row>
    <row r="7718" spans="1:17">
      <c r="A7718" s="63" t="s">
        <v>80</v>
      </c>
      <c r="B7718" s="63" t="s">
        <v>44</v>
      </c>
      <c r="C7718" s="63" t="s">
        <v>71</v>
      </c>
      <c r="D7718" s="63">
        <v>13</v>
      </c>
      <c r="E7718" s="63">
        <v>1.1789259999999999</v>
      </c>
      <c r="F7718" s="63">
        <v>1.487538</v>
      </c>
      <c r="G7718" s="63">
        <v>0.30861189999999999</v>
      </c>
      <c r="H7718" s="63">
        <v>78.5321</v>
      </c>
      <c r="I7718" s="63">
        <v>0.16372429999999999</v>
      </c>
      <c r="J7718" s="63">
        <v>0.24932499999999999</v>
      </c>
      <c r="K7718" s="63">
        <v>0.30861189999999999</v>
      </c>
      <c r="L7718" s="63">
        <v>0.36789870000000002</v>
      </c>
      <c r="M7718" s="63">
        <v>0.4534995</v>
      </c>
      <c r="N7718" s="63">
        <v>11060</v>
      </c>
      <c r="O7718" s="63">
        <v>0.1130564</v>
      </c>
      <c r="P7718" s="63">
        <v>9</v>
      </c>
      <c r="Q7718" s="63">
        <v>1.2781749580960001E-2</v>
      </c>
    </row>
    <row r="7719" spans="1:17">
      <c r="A7719" s="63" t="s">
        <v>80</v>
      </c>
      <c r="B7719" s="63" t="s">
        <v>44</v>
      </c>
      <c r="C7719" s="63" t="s">
        <v>71</v>
      </c>
      <c r="D7719" s="63">
        <v>14</v>
      </c>
      <c r="E7719" s="63">
        <v>1.2109430000000001</v>
      </c>
      <c r="F7719" s="63">
        <v>1.6461209999999999</v>
      </c>
      <c r="G7719" s="63">
        <v>0.43517879999999998</v>
      </c>
      <c r="H7719" s="63">
        <v>82.167199999999994</v>
      </c>
      <c r="I7719" s="63">
        <v>0.29029120000000003</v>
      </c>
      <c r="J7719" s="63">
        <v>0.3758919</v>
      </c>
      <c r="K7719" s="63">
        <v>0.43517879999999998</v>
      </c>
      <c r="L7719" s="63">
        <v>0.49446560000000001</v>
      </c>
      <c r="M7719" s="63">
        <v>0.58006630000000003</v>
      </c>
      <c r="N7719" s="63">
        <v>11060</v>
      </c>
      <c r="O7719" s="63">
        <v>0.1130564</v>
      </c>
      <c r="P7719" s="63">
        <v>9</v>
      </c>
      <c r="Q7719" s="63">
        <v>1.2781749580960001E-2</v>
      </c>
    </row>
    <row r="7720" spans="1:17">
      <c r="A7720" s="63" t="s">
        <v>80</v>
      </c>
      <c r="B7720" s="63" t="s">
        <v>44</v>
      </c>
      <c r="C7720" s="63" t="s">
        <v>71</v>
      </c>
      <c r="D7720" s="63">
        <v>15</v>
      </c>
      <c r="E7720" s="63">
        <v>1.280532</v>
      </c>
      <c r="F7720" s="63">
        <v>1.78613</v>
      </c>
      <c r="G7720" s="63">
        <v>0.50559849999999995</v>
      </c>
      <c r="H7720" s="63">
        <v>84.4709</v>
      </c>
      <c r="I7720" s="63">
        <v>0.3607109</v>
      </c>
      <c r="J7720" s="63">
        <v>0.44631169999999998</v>
      </c>
      <c r="K7720" s="63">
        <v>0.50559849999999995</v>
      </c>
      <c r="L7720" s="63">
        <v>0.56488539999999998</v>
      </c>
      <c r="M7720" s="63">
        <v>0.65048609999999996</v>
      </c>
      <c r="N7720" s="63">
        <v>11060</v>
      </c>
      <c r="O7720" s="63">
        <v>0.1130564</v>
      </c>
      <c r="P7720" s="63">
        <v>9</v>
      </c>
      <c r="Q7720" s="63">
        <v>1.2781749580960001E-2</v>
      </c>
    </row>
    <row r="7721" spans="1:17">
      <c r="A7721" s="63" t="s">
        <v>80</v>
      </c>
      <c r="B7721" s="63" t="s">
        <v>44</v>
      </c>
      <c r="C7721" s="63" t="s">
        <v>71</v>
      </c>
      <c r="D7721" s="63">
        <v>16</v>
      </c>
      <c r="E7721" s="63">
        <v>1.391554</v>
      </c>
      <c r="F7721" s="63">
        <v>1.8587020000000001</v>
      </c>
      <c r="G7721" s="63">
        <v>0.46714810000000001</v>
      </c>
      <c r="H7721" s="63">
        <v>84.817999999999998</v>
      </c>
      <c r="I7721" s="63">
        <v>0.32226050000000001</v>
      </c>
      <c r="J7721" s="63">
        <v>0.40786119999999998</v>
      </c>
      <c r="K7721" s="63">
        <v>0.46714810000000001</v>
      </c>
      <c r="L7721" s="63">
        <v>0.52643490000000004</v>
      </c>
      <c r="M7721" s="63">
        <v>0.61203560000000001</v>
      </c>
      <c r="N7721" s="63">
        <v>11060</v>
      </c>
      <c r="O7721" s="63">
        <v>0.1130564</v>
      </c>
      <c r="P7721" s="63">
        <v>9</v>
      </c>
      <c r="Q7721" s="63">
        <v>1.2781749580960001E-2</v>
      </c>
    </row>
    <row r="7722" spans="1:17">
      <c r="A7722" s="63" t="s">
        <v>80</v>
      </c>
      <c r="B7722" s="63" t="s">
        <v>44</v>
      </c>
      <c r="C7722" s="63" t="s">
        <v>71</v>
      </c>
      <c r="D7722" s="63">
        <v>17</v>
      </c>
      <c r="E7722" s="63">
        <v>1.5021629999999999</v>
      </c>
      <c r="F7722" s="63">
        <v>1.8808830000000001</v>
      </c>
      <c r="G7722" s="63">
        <v>0.37872030000000001</v>
      </c>
      <c r="H7722" s="63">
        <v>83.448300000000003</v>
      </c>
      <c r="I7722" s="63">
        <v>0.2338327</v>
      </c>
      <c r="J7722" s="63">
        <v>0.31943349999999998</v>
      </c>
      <c r="K7722" s="63">
        <v>0.37872030000000001</v>
      </c>
      <c r="L7722" s="63">
        <v>0.43800709999999998</v>
      </c>
      <c r="M7722" s="63">
        <v>0.52360790000000001</v>
      </c>
      <c r="N7722" s="63">
        <v>11060</v>
      </c>
      <c r="O7722" s="63">
        <v>0.1130564</v>
      </c>
      <c r="P7722" s="63">
        <v>9</v>
      </c>
      <c r="Q7722" s="63">
        <v>1.2781749580960001E-2</v>
      </c>
    </row>
    <row r="7723" spans="1:17">
      <c r="A7723" s="63" t="s">
        <v>80</v>
      </c>
      <c r="B7723" s="63" t="s">
        <v>44</v>
      </c>
      <c r="C7723" s="63" t="s">
        <v>71</v>
      </c>
      <c r="D7723" s="63">
        <v>18</v>
      </c>
      <c r="E7723" s="63">
        <v>1.603667</v>
      </c>
      <c r="F7723" s="63">
        <v>1.8551740000000001</v>
      </c>
      <c r="G7723" s="63">
        <v>0.25150679999999997</v>
      </c>
      <c r="H7723" s="63">
        <v>80.867000000000004</v>
      </c>
      <c r="I7723" s="63">
        <v>0.1066192</v>
      </c>
      <c r="J7723" s="63">
        <v>0.19222</v>
      </c>
      <c r="K7723" s="63">
        <v>0.25150679999999997</v>
      </c>
      <c r="L7723" s="63">
        <v>0.3107936</v>
      </c>
      <c r="M7723" s="63">
        <v>0.39639439999999998</v>
      </c>
      <c r="N7723" s="63">
        <v>11060</v>
      </c>
      <c r="O7723" s="63">
        <v>0.1130564</v>
      </c>
      <c r="P7723" s="63">
        <v>9</v>
      </c>
      <c r="Q7723" s="63">
        <v>1.2781749580960001E-2</v>
      </c>
    </row>
    <row r="7724" spans="1:17">
      <c r="A7724" s="63" t="s">
        <v>80</v>
      </c>
      <c r="B7724" s="63" t="s">
        <v>44</v>
      </c>
      <c r="C7724" s="63" t="s">
        <v>71</v>
      </c>
      <c r="D7724" s="63">
        <v>19</v>
      </c>
      <c r="E7724" s="63">
        <v>1.7518830000000001</v>
      </c>
      <c r="F7724" s="63">
        <v>1.7215720000000001</v>
      </c>
      <c r="G7724" s="63">
        <v>-3.03112E-2</v>
      </c>
      <c r="H7724" s="63">
        <v>76.239199999999997</v>
      </c>
      <c r="I7724" s="63">
        <v>-0.17519879999999999</v>
      </c>
      <c r="J7724" s="63">
        <v>-8.95981E-2</v>
      </c>
      <c r="K7724" s="63">
        <v>-3.03112E-2</v>
      </c>
      <c r="L7724" s="63">
        <v>2.8975600000000001E-2</v>
      </c>
      <c r="M7724" s="63">
        <v>0.11457639999999999</v>
      </c>
      <c r="N7724" s="63">
        <v>11060</v>
      </c>
      <c r="O7724" s="63">
        <v>0.1130564</v>
      </c>
      <c r="P7724" s="63">
        <v>9</v>
      </c>
      <c r="Q7724" s="63">
        <v>1.2781749580960001E-2</v>
      </c>
    </row>
    <row r="7725" spans="1:17">
      <c r="A7725" s="63" t="s">
        <v>80</v>
      </c>
      <c r="B7725" s="63" t="s">
        <v>44</v>
      </c>
      <c r="C7725" s="63" t="s">
        <v>71</v>
      </c>
      <c r="D7725" s="63">
        <v>20</v>
      </c>
      <c r="E7725" s="63">
        <v>1.7232769999999999</v>
      </c>
      <c r="F7725" s="63">
        <v>1.597928</v>
      </c>
      <c r="G7725" s="63">
        <v>-0.12534919999999999</v>
      </c>
      <c r="H7725" s="63">
        <v>70.664599999999993</v>
      </c>
      <c r="I7725" s="63">
        <v>-0.2702368</v>
      </c>
      <c r="J7725" s="63">
        <v>-0.18463599999999999</v>
      </c>
      <c r="K7725" s="63">
        <v>-0.12534919999999999</v>
      </c>
      <c r="L7725" s="63">
        <v>-6.6062300000000004E-2</v>
      </c>
      <c r="M7725" s="63">
        <v>1.9538400000000001E-2</v>
      </c>
      <c r="N7725" s="63">
        <v>11060</v>
      </c>
      <c r="O7725" s="63">
        <v>0.1130564</v>
      </c>
      <c r="P7725" s="63">
        <v>9</v>
      </c>
      <c r="Q7725" s="63">
        <v>1.2781749580960001E-2</v>
      </c>
    </row>
    <row r="7726" spans="1:17">
      <c r="A7726" s="63" t="s">
        <v>80</v>
      </c>
      <c r="B7726" s="63" t="s">
        <v>44</v>
      </c>
      <c r="C7726" s="63" t="s">
        <v>71</v>
      </c>
      <c r="D7726" s="63">
        <v>21</v>
      </c>
      <c r="E7726" s="63">
        <v>1.705894</v>
      </c>
      <c r="F7726" s="63">
        <v>1.5174080000000001</v>
      </c>
      <c r="G7726" s="63">
        <v>-0.1884863</v>
      </c>
      <c r="H7726" s="63">
        <v>66.797799999999995</v>
      </c>
      <c r="I7726" s="63">
        <v>-0.3333739</v>
      </c>
      <c r="J7726" s="63">
        <v>-0.2477732</v>
      </c>
      <c r="K7726" s="63">
        <v>-0.1884863</v>
      </c>
      <c r="L7726" s="63">
        <v>-0.12919949999999999</v>
      </c>
      <c r="M7726" s="63">
        <v>-4.3598699999999997E-2</v>
      </c>
      <c r="N7726" s="63">
        <v>11060</v>
      </c>
      <c r="O7726" s="63">
        <v>0.1130564</v>
      </c>
      <c r="P7726" s="63">
        <v>9</v>
      </c>
      <c r="Q7726" s="63">
        <v>1.2781749580960001E-2</v>
      </c>
    </row>
    <row r="7727" spans="1:17">
      <c r="A7727" s="63" t="s">
        <v>80</v>
      </c>
      <c r="B7727" s="63" t="s">
        <v>44</v>
      </c>
      <c r="C7727" s="63" t="s">
        <v>71</v>
      </c>
      <c r="D7727" s="63">
        <v>22</v>
      </c>
      <c r="E7727" s="63">
        <v>1.5908899999999999</v>
      </c>
      <c r="F7727" s="63">
        <v>1.363656</v>
      </c>
      <c r="G7727" s="63">
        <v>-0.2272335</v>
      </c>
      <c r="H7727" s="63">
        <v>64.185100000000006</v>
      </c>
      <c r="I7727" s="63">
        <v>-0.37212109999999998</v>
      </c>
      <c r="J7727" s="63">
        <v>-0.28652040000000001</v>
      </c>
      <c r="K7727" s="63">
        <v>-0.2272335</v>
      </c>
      <c r="L7727" s="63">
        <v>-0.1679467</v>
      </c>
      <c r="M7727" s="63">
        <v>-8.23459E-2</v>
      </c>
      <c r="N7727" s="63">
        <v>11060</v>
      </c>
      <c r="O7727" s="63">
        <v>0.1130564</v>
      </c>
      <c r="P7727" s="63">
        <v>9</v>
      </c>
      <c r="Q7727" s="63">
        <v>1.2781749580960001E-2</v>
      </c>
    </row>
    <row r="7728" spans="1:17">
      <c r="A7728" s="63" t="s">
        <v>80</v>
      </c>
      <c r="B7728" s="63" t="s">
        <v>44</v>
      </c>
      <c r="C7728" s="63" t="s">
        <v>71</v>
      </c>
      <c r="D7728" s="63">
        <v>23</v>
      </c>
      <c r="E7728" s="63">
        <v>1.3725480000000001</v>
      </c>
      <c r="F7728" s="63">
        <v>1.149327</v>
      </c>
      <c r="G7728" s="63">
        <v>-0.22322110000000001</v>
      </c>
      <c r="H7728" s="63">
        <v>61.898099999999999</v>
      </c>
      <c r="I7728" s="63">
        <v>-0.36810870000000001</v>
      </c>
      <c r="J7728" s="63">
        <v>-0.28250789999999998</v>
      </c>
      <c r="K7728" s="63">
        <v>-0.22322110000000001</v>
      </c>
      <c r="L7728" s="63">
        <v>-0.1639342</v>
      </c>
      <c r="M7728" s="63">
        <v>-7.83335E-2</v>
      </c>
      <c r="N7728" s="63">
        <v>11060</v>
      </c>
      <c r="O7728" s="63">
        <v>0.1130564</v>
      </c>
      <c r="P7728" s="63">
        <v>9</v>
      </c>
      <c r="Q7728" s="63">
        <v>1.2781749580960001E-2</v>
      </c>
    </row>
    <row r="7729" spans="1:17">
      <c r="A7729" s="63" t="s">
        <v>80</v>
      </c>
      <c r="B7729" s="63" t="s">
        <v>44</v>
      </c>
      <c r="C7729" s="63" t="s">
        <v>71</v>
      </c>
      <c r="D7729" s="63">
        <v>24</v>
      </c>
      <c r="E7729" s="63">
        <v>1.1095060000000001</v>
      </c>
      <c r="F7729" s="63">
        <v>0.88003290000000001</v>
      </c>
      <c r="G7729" s="63">
        <v>-0.22947290000000001</v>
      </c>
      <c r="H7729" s="63">
        <v>60.224200000000003</v>
      </c>
      <c r="I7729" s="63">
        <v>-0.37436049999999998</v>
      </c>
      <c r="J7729" s="63">
        <v>-0.28875970000000001</v>
      </c>
      <c r="K7729" s="63">
        <v>-0.22947290000000001</v>
      </c>
      <c r="L7729" s="63">
        <v>-0.170186</v>
      </c>
      <c r="M7729" s="63">
        <v>-8.4585300000000002E-2</v>
      </c>
      <c r="N7729" s="63">
        <v>11060</v>
      </c>
      <c r="O7729" s="63">
        <v>0.1130564</v>
      </c>
      <c r="P7729" s="63">
        <v>9</v>
      </c>
      <c r="Q7729" s="63">
        <v>1.2781749580960001E-2</v>
      </c>
    </row>
    <row r="7730" spans="1:17">
      <c r="A7730" s="63" t="s">
        <v>80</v>
      </c>
      <c r="B7730" s="63" t="s">
        <v>44</v>
      </c>
      <c r="C7730" s="63" t="s">
        <v>72</v>
      </c>
      <c r="D7730" s="63">
        <v>1</v>
      </c>
      <c r="E7730" s="63">
        <v>0.91398950000000001</v>
      </c>
      <c r="F7730" s="63">
        <v>0.66613420000000001</v>
      </c>
      <c r="G7730" s="63">
        <v>-0.2478553</v>
      </c>
      <c r="H7730" s="63">
        <v>55.261699999999998</v>
      </c>
      <c r="I7730" s="63">
        <v>-0.39274290000000001</v>
      </c>
      <c r="J7730" s="63">
        <v>-0.30714209999999997</v>
      </c>
      <c r="K7730" s="63">
        <v>-0.2478553</v>
      </c>
      <c r="L7730" s="63">
        <v>-0.1885685</v>
      </c>
      <c r="M7730" s="63">
        <v>-0.1029677</v>
      </c>
      <c r="N7730" s="63">
        <v>11060</v>
      </c>
      <c r="O7730" s="63">
        <v>0.1130564</v>
      </c>
      <c r="P7730" s="63">
        <v>10</v>
      </c>
      <c r="Q7730" s="63">
        <v>1.2781749580960001E-2</v>
      </c>
    </row>
    <row r="7731" spans="1:17">
      <c r="A7731" s="63" t="s">
        <v>80</v>
      </c>
      <c r="B7731" s="63" t="s">
        <v>44</v>
      </c>
      <c r="C7731" s="63" t="s">
        <v>72</v>
      </c>
      <c r="D7731" s="63">
        <v>2</v>
      </c>
      <c r="E7731" s="63">
        <v>0.82816020000000001</v>
      </c>
      <c r="F7731" s="63">
        <v>0.58790580000000003</v>
      </c>
      <c r="G7731" s="63">
        <v>-0.24025450000000001</v>
      </c>
      <c r="H7731" s="63">
        <v>54.832799999999999</v>
      </c>
      <c r="I7731" s="63">
        <v>-0.38514209999999999</v>
      </c>
      <c r="J7731" s="63">
        <v>-0.29954130000000001</v>
      </c>
      <c r="K7731" s="63">
        <v>-0.24025450000000001</v>
      </c>
      <c r="L7731" s="63">
        <v>-0.18096760000000001</v>
      </c>
      <c r="M7731" s="63">
        <v>-9.5366900000000004E-2</v>
      </c>
      <c r="N7731" s="63">
        <v>11060</v>
      </c>
      <c r="O7731" s="63">
        <v>0.1130564</v>
      </c>
      <c r="P7731" s="63">
        <v>10</v>
      </c>
      <c r="Q7731" s="63">
        <v>1.2781749580960001E-2</v>
      </c>
    </row>
    <row r="7732" spans="1:17">
      <c r="A7732" s="63" t="s">
        <v>80</v>
      </c>
      <c r="B7732" s="63" t="s">
        <v>44</v>
      </c>
      <c r="C7732" s="63" t="s">
        <v>72</v>
      </c>
      <c r="D7732" s="63">
        <v>3</v>
      </c>
      <c r="E7732" s="63">
        <v>0.79951000000000005</v>
      </c>
      <c r="F7732" s="63">
        <v>0.56141509999999994</v>
      </c>
      <c r="G7732" s="63">
        <v>-0.2380949</v>
      </c>
      <c r="H7732" s="63">
        <v>54.175699999999999</v>
      </c>
      <c r="I7732" s="63">
        <v>-0.3829825</v>
      </c>
      <c r="J7732" s="63">
        <v>-0.29738179999999997</v>
      </c>
      <c r="K7732" s="63">
        <v>-0.2380949</v>
      </c>
      <c r="L7732" s="63">
        <v>-0.1788081</v>
      </c>
      <c r="M7732" s="63">
        <v>-9.3207300000000007E-2</v>
      </c>
      <c r="N7732" s="63">
        <v>11060</v>
      </c>
      <c r="O7732" s="63">
        <v>0.1130564</v>
      </c>
      <c r="P7732" s="63">
        <v>10</v>
      </c>
      <c r="Q7732" s="63">
        <v>1.2781749580960001E-2</v>
      </c>
    </row>
    <row r="7733" spans="1:17">
      <c r="A7733" s="63" t="s">
        <v>80</v>
      </c>
      <c r="B7733" s="63" t="s">
        <v>44</v>
      </c>
      <c r="C7733" s="63" t="s">
        <v>72</v>
      </c>
      <c r="D7733" s="63">
        <v>4</v>
      </c>
      <c r="E7733" s="63">
        <v>0.78901739999999998</v>
      </c>
      <c r="F7733" s="63">
        <v>0.57499270000000002</v>
      </c>
      <c r="G7733" s="63">
        <v>-0.21402479999999999</v>
      </c>
      <c r="H7733" s="63">
        <v>53.813400000000001</v>
      </c>
      <c r="I7733" s="63">
        <v>-0.35891240000000002</v>
      </c>
      <c r="J7733" s="63">
        <v>-0.27331159999999999</v>
      </c>
      <c r="K7733" s="63">
        <v>-0.21402479999999999</v>
      </c>
      <c r="L7733" s="63">
        <v>-0.15473790000000001</v>
      </c>
      <c r="M7733" s="63">
        <v>-6.9137199999999996E-2</v>
      </c>
      <c r="N7733" s="63">
        <v>11060</v>
      </c>
      <c r="O7733" s="63">
        <v>0.1130564</v>
      </c>
      <c r="P7733" s="63">
        <v>10</v>
      </c>
      <c r="Q7733" s="63">
        <v>1.2781749580960001E-2</v>
      </c>
    </row>
    <row r="7734" spans="1:17">
      <c r="A7734" s="63" t="s">
        <v>80</v>
      </c>
      <c r="B7734" s="63" t="s">
        <v>44</v>
      </c>
      <c r="C7734" s="63" t="s">
        <v>72</v>
      </c>
      <c r="D7734" s="63">
        <v>5</v>
      </c>
      <c r="E7734" s="63">
        <v>0.80019680000000004</v>
      </c>
      <c r="F7734" s="63">
        <v>0.58509990000000001</v>
      </c>
      <c r="G7734" s="63">
        <v>-0.21509700000000001</v>
      </c>
      <c r="H7734" s="63">
        <v>53.425699999999999</v>
      </c>
      <c r="I7734" s="63">
        <v>-0.35998449999999999</v>
      </c>
      <c r="J7734" s="63">
        <v>-0.27438380000000001</v>
      </c>
      <c r="K7734" s="63">
        <v>-0.21509700000000001</v>
      </c>
      <c r="L7734" s="63">
        <v>-0.15581010000000001</v>
      </c>
      <c r="M7734" s="63">
        <v>-7.0209400000000005E-2</v>
      </c>
      <c r="N7734" s="63">
        <v>11060</v>
      </c>
      <c r="O7734" s="63">
        <v>0.1130564</v>
      </c>
      <c r="P7734" s="63">
        <v>10</v>
      </c>
      <c r="Q7734" s="63">
        <v>1.2781749580960001E-2</v>
      </c>
    </row>
    <row r="7735" spans="1:17">
      <c r="A7735" s="63" t="s">
        <v>80</v>
      </c>
      <c r="B7735" s="63" t="s">
        <v>44</v>
      </c>
      <c r="C7735" s="63" t="s">
        <v>72</v>
      </c>
      <c r="D7735" s="63">
        <v>6</v>
      </c>
      <c r="E7735" s="63">
        <v>0.89529899999999996</v>
      </c>
      <c r="F7735" s="63">
        <v>0.62834089999999998</v>
      </c>
      <c r="G7735" s="63">
        <v>-0.26695809999999998</v>
      </c>
      <c r="H7735" s="63">
        <v>53.102499999999999</v>
      </c>
      <c r="I7735" s="63">
        <v>-0.41184569999999998</v>
      </c>
      <c r="J7735" s="63">
        <v>-0.32624500000000001</v>
      </c>
      <c r="K7735" s="63">
        <v>-0.26695809999999998</v>
      </c>
      <c r="L7735" s="63">
        <v>-0.2076713</v>
      </c>
      <c r="M7735" s="63">
        <v>-0.1220705</v>
      </c>
      <c r="N7735" s="63">
        <v>11060</v>
      </c>
      <c r="O7735" s="63">
        <v>0.1130564</v>
      </c>
      <c r="P7735" s="63">
        <v>10</v>
      </c>
      <c r="Q7735" s="63">
        <v>1.2781749580960001E-2</v>
      </c>
    </row>
    <row r="7736" spans="1:17">
      <c r="A7736" s="63" t="s">
        <v>80</v>
      </c>
      <c r="B7736" s="63" t="s">
        <v>44</v>
      </c>
      <c r="C7736" s="63" t="s">
        <v>72</v>
      </c>
      <c r="D7736" s="63">
        <v>7</v>
      </c>
      <c r="E7736" s="63">
        <v>1.108274</v>
      </c>
      <c r="F7736" s="63">
        <v>0.83567329999999995</v>
      </c>
      <c r="G7736" s="63">
        <v>-0.27260079999999998</v>
      </c>
      <c r="H7736" s="63">
        <v>52.773800000000001</v>
      </c>
      <c r="I7736" s="63">
        <v>-0.41748839999999998</v>
      </c>
      <c r="J7736" s="63">
        <v>-0.33188770000000001</v>
      </c>
      <c r="K7736" s="63">
        <v>-0.27260079999999998</v>
      </c>
      <c r="L7736" s="63">
        <v>-0.213314</v>
      </c>
      <c r="M7736" s="63">
        <v>-0.1277132</v>
      </c>
      <c r="N7736" s="63">
        <v>11060</v>
      </c>
      <c r="O7736" s="63">
        <v>0.1130564</v>
      </c>
      <c r="P7736" s="63">
        <v>10</v>
      </c>
      <c r="Q7736" s="63">
        <v>1.2781749580960001E-2</v>
      </c>
    </row>
    <row r="7737" spans="1:17">
      <c r="A7737" s="63" t="s">
        <v>80</v>
      </c>
      <c r="B7737" s="63" t="s">
        <v>44</v>
      </c>
      <c r="C7737" s="63" t="s">
        <v>72</v>
      </c>
      <c r="D7737" s="63">
        <v>8</v>
      </c>
      <c r="E7737" s="63">
        <v>1.2568090000000001</v>
      </c>
      <c r="F7737" s="63">
        <v>1.029369</v>
      </c>
      <c r="G7737" s="63">
        <v>-0.2274398</v>
      </c>
      <c r="H7737" s="63">
        <v>52.929900000000004</v>
      </c>
      <c r="I7737" s="63">
        <v>-0.37232739999999998</v>
      </c>
      <c r="J7737" s="63">
        <v>-0.2867266</v>
      </c>
      <c r="K7737" s="63">
        <v>-0.2274398</v>
      </c>
      <c r="L7737" s="63">
        <v>-0.16815289999999999</v>
      </c>
      <c r="M7737" s="63">
        <v>-8.2552200000000006E-2</v>
      </c>
      <c r="N7737" s="63">
        <v>11060</v>
      </c>
      <c r="O7737" s="63">
        <v>0.1130564</v>
      </c>
      <c r="P7737" s="63">
        <v>10</v>
      </c>
      <c r="Q7737" s="63">
        <v>1.2781749580960001E-2</v>
      </c>
    </row>
    <row r="7738" spans="1:17">
      <c r="A7738" s="63" t="s">
        <v>80</v>
      </c>
      <c r="B7738" s="63" t="s">
        <v>44</v>
      </c>
      <c r="C7738" s="63" t="s">
        <v>72</v>
      </c>
      <c r="D7738" s="63">
        <v>9</v>
      </c>
      <c r="E7738" s="63">
        <v>1.22882</v>
      </c>
      <c r="F7738" s="63">
        <v>1.116581</v>
      </c>
      <c r="G7738" s="63">
        <v>-0.11223959999999999</v>
      </c>
      <c r="H7738" s="63">
        <v>55.729700000000001</v>
      </c>
      <c r="I7738" s="63">
        <v>-0.2571272</v>
      </c>
      <c r="J7738" s="63">
        <v>-0.1715264</v>
      </c>
      <c r="K7738" s="63">
        <v>-0.11223959999999999</v>
      </c>
      <c r="L7738" s="63">
        <v>-5.2952800000000001E-2</v>
      </c>
      <c r="M7738" s="63">
        <v>3.2648000000000003E-2</v>
      </c>
      <c r="N7738" s="63">
        <v>11060</v>
      </c>
      <c r="O7738" s="63">
        <v>0.1130564</v>
      </c>
      <c r="P7738" s="63">
        <v>10</v>
      </c>
      <c r="Q7738" s="63">
        <v>1.2781749580960001E-2</v>
      </c>
    </row>
    <row r="7739" spans="1:17">
      <c r="A7739" s="63" t="s">
        <v>80</v>
      </c>
      <c r="B7739" s="63" t="s">
        <v>44</v>
      </c>
      <c r="C7739" s="63" t="s">
        <v>72</v>
      </c>
      <c r="D7739" s="63">
        <v>10</v>
      </c>
      <c r="E7739" s="63">
        <v>1.2431479999999999</v>
      </c>
      <c r="F7739" s="63">
        <v>1.1295980000000001</v>
      </c>
      <c r="G7739" s="63">
        <v>-0.11354980000000001</v>
      </c>
      <c r="H7739" s="63">
        <v>59.962200000000003</v>
      </c>
      <c r="I7739" s="63">
        <v>-0.25843739999999998</v>
      </c>
      <c r="J7739" s="63">
        <v>-0.17283670000000001</v>
      </c>
      <c r="K7739" s="63">
        <v>-0.11354980000000001</v>
      </c>
      <c r="L7739" s="63">
        <v>-5.4262999999999999E-2</v>
      </c>
      <c r="M7739" s="63">
        <v>3.1337799999999999E-2</v>
      </c>
      <c r="N7739" s="63">
        <v>11060</v>
      </c>
      <c r="O7739" s="63">
        <v>0.1130564</v>
      </c>
      <c r="P7739" s="63">
        <v>10</v>
      </c>
      <c r="Q7739" s="63">
        <v>1.2781749580960001E-2</v>
      </c>
    </row>
    <row r="7740" spans="1:17">
      <c r="A7740" s="63" t="s">
        <v>80</v>
      </c>
      <c r="B7740" s="63" t="s">
        <v>44</v>
      </c>
      <c r="C7740" s="63" t="s">
        <v>72</v>
      </c>
      <c r="D7740" s="63">
        <v>11</v>
      </c>
      <c r="E7740" s="63">
        <v>1.147743</v>
      </c>
      <c r="F7740" s="63">
        <v>1.1555789999999999</v>
      </c>
      <c r="G7740" s="63">
        <v>7.8359999999999992E-3</v>
      </c>
      <c r="H7740" s="63">
        <v>63.976700000000001</v>
      </c>
      <c r="I7740" s="63">
        <v>-0.1370516</v>
      </c>
      <c r="J7740" s="63">
        <v>-5.1450799999999998E-2</v>
      </c>
      <c r="K7740" s="63">
        <v>7.8359999999999992E-3</v>
      </c>
      <c r="L7740" s="63">
        <v>6.7122799999999996E-2</v>
      </c>
      <c r="M7740" s="63">
        <v>0.15272359999999999</v>
      </c>
      <c r="N7740" s="63">
        <v>11060</v>
      </c>
      <c r="O7740" s="63">
        <v>0.1130564</v>
      </c>
      <c r="P7740" s="63">
        <v>10</v>
      </c>
      <c r="Q7740" s="63">
        <v>1.2781749580960001E-2</v>
      </c>
    </row>
    <row r="7741" spans="1:17">
      <c r="A7741" s="63" t="s">
        <v>80</v>
      </c>
      <c r="B7741" s="63" t="s">
        <v>44</v>
      </c>
      <c r="C7741" s="63" t="s">
        <v>72</v>
      </c>
      <c r="D7741" s="63">
        <v>12</v>
      </c>
      <c r="E7741" s="63">
        <v>1.084803</v>
      </c>
      <c r="F7741" s="63">
        <v>1.1653899999999999</v>
      </c>
      <c r="G7741" s="63">
        <v>8.0587500000000006E-2</v>
      </c>
      <c r="H7741" s="63">
        <v>67.943200000000004</v>
      </c>
      <c r="I7741" s="63">
        <v>-6.4300099999999999E-2</v>
      </c>
      <c r="J7741" s="63">
        <v>2.1300699999999999E-2</v>
      </c>
      <c r="K7741" s="63">
        <v>8.0587500000000006E-2</v>
      </c>
      <c r="L7741" s="63">
        <v>0.13987430000000001</v>
      </c>
      <c r="M7741" s="63">
        <v>0.22547510000000001</v>
      </c>
      <c r="N7741" s="63">
        <v>11060</v>
      </c>
      <c r="O7741" s="63">
        <v>0.1130564</v>
      </c>
      <c r="P7741" s="63">
        <v>10</v>
      </c>
      <c r="Q7741" s="63">
        <v>1.2781749580960001E-2</v>
      </c>
    </row>
    <row r="7742" spans="1:17">
      <c r="A7742" s="63" t="s">
        <v>80</v>
      </c>
      <c r="B7742" s="63" t="s">
        <v>44</v>
      </c>
      <c r="C7742" s="63" t="s">
        <v>72</v>
      </c>
      <c r="D7742" s="63">
        <v>13</v>
      </c>
      <c r="E7742" s="63">
        <v>0.96053909999999998</v>
      </c>
      <c r="F7742" s="63">
        <v>1.1853279999999999</v>
      </c>
      <c r="G7742" s="63">
        <v>0.22478880000000001</v>
      </c>
      <c r="H7742" s="63">
        <v>71.027299999999997</v>
      </c>
      <c r="I7742" s="63">
        <v>7.9901200000000006E-2</v>
      </c>
      <c r="J7742" s="63">
        <v>0.16550200000000001</v>
      </c>
      <c r="K7742" s="63">
        <v>0.22478880000000001</v>
      </c>
      <c r="L7742" s="63">
        <v>0.28407559999999998</v>
      </c>
      <c r="M7742" s="63">
        <v>0.36967640000000002</v>
      </c>
      <c r="N7742" s="63">
        <v>11060</v>
      </c>
      <c r="O7742" s="63">
        <v>0.1130564</v>
      </c>
      <c r="P7742" s="63">
        <v>10</v>
      </c>
      <c r="Q7742" s="63">
        <v>1.2781749580960001E-2</v>
      </c>
    </row>
    <row r="7743" spans="1:17">
      <c r="A7743" s="63" t="s">
        <v>80</v>
      </c>
      <c r="B7743" s="63" t="s">
        <v>44</v>
      </c>
      <c r="C7743" s="63" t="s">
        <v>72</v>
      </c>
      <c r="D7743" s="63">
        <v>14</v>
      </c>
      <c r="E7743" s="63">
        <v>0.9186974</v>
      </c>
      <c r="F7743" s="63">
        <v>1.1963299999999999</v>
      </c>
      <c r="G7743" s="63">
        <v>0.2776325</v>
      </c>
      <c r="H7743" s="63">
        <v>73.075199999999995</v>
      </c>
      <c r="I7743" s="63">
        <v>0.1327449</v>
      </c>
      <c r="J7743" s="63">
        <v>0.2183456</v>
      </c>
      <c r="K7743" s="63">
        <v>0.2776325</v>
      </c>
      <c r="L7743" s="63">
        <v>0.33691929999999998</v>
      </c>
      <c r="M7743" s="63">
        <v>0.42252010000000001</v>
      </c>
      <c r="N7743" s="63">
        <v>11060</v>
      </c>
      <c r="O7743" s="63">
        <v>0.1130564</v>
      </c>
      <c r="P7743" s="63">
        <v>10</v>
      </c>
      <c r="Q7743" s="63">
        <v>1.2781749580960001E-2</v>
      </c>
    </row>
    <row r="7744" spans="1:17">
      <c r="A7744" s="63" t="s">
        <v>80</v>
      </c>
      <c r="B7744" s="63" t="s">
        <v>44</v>
      </c>
      <c r="C7744" s="63" t="s">
        <v>72</v>
      </c>
      <c r="D7744" s="63">
        <v>15</v>
      </c>
      <c r="E7744" s="63">
        <v>0.9208847</v>
      </c>
      <c r="F7744" s="63">
        <v>1.214504</v>
      </c>
      <c r="G7744" s="63">
        <v>0.29361900000000002</v>
      </c>
      <c r="H7744" s="63">
        <v>74.351100000000002</v>
      </c>
      <c r="I7744" s="63">
        <v>0.14873140000000001</v>
      </c>
      <c r="J7744" s="63">
        <v>0.23433219999999999</v>
      </c>
      <c r="K7744" s="63">
        <v>0.29361900000000002</v>
      </c>
      <c r="L7744" s="63">
        <v>0.35290589999999999</v>
      </c>
      <c r="M7744" s="63">
        <v>0.43850660000000002</v>
      </c>
      <c r="N7744" s="63">
        <v>11060</v>
      </c>
      <c r="O7744" s="63">
        <v>0.1130564</v>
      </c>
      <c r="P7744" s="63">
        <v>10</v>
      </c>
      <c r="Q7744" s="63">
        <v>1.2781749580960001E-2</v>
      </c>
    </row>
    <row r="7745" spans="1:17">
      <c r="A7745" s="63" t="s">
        <v>80</v>
      </c>
      <c r="B7745" s="63" t="s">
        <v>44</v>
      </c>
      <c r="C7745" s="63" t="s">
        <v>72</v>
      </c>
      <c r="D7745" s="63">
        <v>16</v>
      </c>
      <c r="E7745" s="63">
        <v>0.96478580000000003</v>
      </c>
      <c r="F7745" s="63">
        <v>1.2258560000000001</v>
      </c>
      <c r="G7745" s="63">
        <v>0.26107029999999998</v>
      </c>
      <c r="H7745" s="63">
        <v>74.540499999999994</v>
      </c>
      <c r="I7745" s="63">
        <v>0.1161827</v>
      </c>
      <c r="J7745" s="63">
        <v>0.2017835</v>
      </c>
      <c r="K7745" s="63">
        <v>0.26107029999999998</v>
      </c>
      <c r="L7745" s="63">
        <v>0.32035710000000001</v>
      </c>
      <c r="M7745" s="63">
        <v>0.40595789999999998</v>
      </c>
      <c r="N7745" s="63">
        <v>11060</v>
      </c>
      <c r="O7745" s="63">
        <v>0.1130564</v>
      </c>
      <c r="P7745" s="63">
        <v>10</v>
      </c>
      <c r="Q7745" s="63">
        <v>1.2781749580960001E-2</v>
      </c>
    </row>
    <row r="7746" spans="1:17">
      <c r="A7746" s="63" t="s">
        <v>80</v>
      </c>
      <c r="B7746" s="63" t="s">
        <v>44</v>
      </c>
      <c r="C7746" s="63" t="s">
        <v>72</v>
      </c>
      <c r="D7746" s="63">
        <v>17</v>
      </c>
      <c r="E7746" s="63">
        <v>1.053283</v>
      </c>
      <c r="F7746" s="63">
        <v>1.266716</v>
      </c>
      <c r="G7746" s="63">
        <v>0.21343280000000001</v>
      </c>
      <c r="H7746" s="63">
        <v>72.802099999999996</v>
      </c>
      <c r="I7746" s="63">
        <v>6.8545200000000001E-2</v>
      </c>
      <c r="J7746" s="63">
        <v>0.15414600000000001</v>
      </c>
      <c r="K7746" s="63">
        <v>0.21343280000000001</v>
      </c>
      <c r="L7746" s="63">
        <v>0.27271960000000001</v>
      </c>
      <c r="M7746" s="63">
        <v>0.35832039999999998</v>
      </c>
      <c r="N7746" s="63">
        <v>11060</v>
      </c>
      <c r="O7746" s="63">
        <v>0.1130564</v>
      </c>
      <c r="P7746" s="63">
        <v>10</v>
      </c>
      <c r="Q7746" s="63">
        <v>1.2781749580960001E-2</v>
      </c>
    </row>
    <row r="7747" spans="1:17">
      <c r="A7747" s="63" t="s">
        <v>80</v>
      </c>
      <c r="B7747" s="63" t="s">
        <v>44</v>
      </c>
      <c r="C7747" s="63" t="s">
        <v>72</v>
      </c>
      <c r="D7747" s="63">
        <v>18</v>
      </c>
      <c r="E7747" s="63">
        <v>1.173721</v>
      </c>
      <c r="F7747" s="63">
        <v>1.3079480000000001</v>
      </c>
      <c r="G7747" s="63">
        <v>0.1342266</v>
      </c>
      <c r="H7747" s="63">
        <v>69.897800000000004</v>
      </c>
      <c r="I7747" s="63">
        <v>-1.0661E-2</v>
      </c>
      <c r="J7747" s="63">
        <v>7.4939699999999998E-2</v>
      </c>
      <c r="K7747" s="63">
        <v>0.1342266</v>
      </c>
      <c r="L7747" s="63">
        <v>0.1935134</v>
      </c>
      <c r="M7747" s="63">
        <v>0.27911419999999998</v>
      </c>
      <c r="N7747" s="63">
        <v>11060</v>
      </c>
      <c r="O7747" s="63">
        <v>0.1130564</v>
      </c>
      <c r="P7747" s="63">
        <v>10</v>
      </c>
      <c r="Q7747" s="63">
        <v>1.2781749580960001E-2</v>
      </c>
    </row>
    <row r="7748" spans="1:17">
      <c r="A7748" s="63" t="s">
        <v>80</v>
      </c>
      <c r="B7748" s="63" t="s">
        <v>44</v>
      </c>
      <c r="C7748" s="63" t="s">
        <v>72</v>
      </c>
      <c r="D7748" s="63">
        <v>19</v>
      </c>
      <c r="E7748" s="63">
        <v>1.3136110000000001</v>
      </c>
      <c r="F7748" s="63">
        <v>1.302284</v>
      </c>
      <c r="G7748" s="63">
        <v>-1.13267E-2</v>
      </c>
      <c r="H7748" s="63">
        <v>66.006299999999996</v>
      </c>
      <c r="I7748" s="63">
        <v>-0.1562143</v>
      </c>
      <c r="J7748" s="63">
        <v>-7.0613499999999996E-2</v>
      </c>
      <c r="K7748" s="63">
        <v>-1.13267E-2</v>
      </c>
      <c r="L7748" s="63">
        <v>4.7960200000000001E-2</v>
      </c>
      <c r="M7748" s="63">
        <v>0.13356090000000001</v>
      </c>
      <c r="N7748" s="63">
        <v>11060</v>
      </c>
      <c r="O7748" s="63">
        <v>0.1130564</v>
      </c>
      <c r="P7748" s="63">
        <v>10</v>
      </c>
      <c r="Q7748" s="63">
        <v>1.2781749580960001E-2</v>
      </c>
    </row>
    <row r="7749" spans="1:17">
      <c r="A7749" s="63" t="s">
        <v>80</v>
      </c>
      <c r="B7749" s="63" t="s">
        <v>44</v>
      </c>
      <c r="C7749" s="63" t="s">
        <v>72</v>
      </c>
      <c r="D7749" s="63">
        <v>20</v>
      </c>
      <c r="E7749" s="63">
        <v>1.460941</v>
      </c>
      <c r="F7749" s="63">
        <v>1.3505370000000001</v>
      </c>
      <c r="G7749" s="63">
        <v>-0.1104035</v>
      </c>
      <c r="H7749" s="63">
        <v>62.691800000000001</v>
      </c>
      <c r="I7749" s="63">
        <v>-0.25529109999999999</v>
      </c>
      <c r="J7749" s="63">
        <v>-0.16969039999999999</v>
      </c>
      <c r="K7749" s="63">
        <v>-0.1104035</v>
      </c>
      <c r="L7749" s="63">
        <v>-5.1116700000000001E-2</v>
      </c>
      <c r="M7749" s="63">
        <v>3.4484099999999997E-2</v>
      </c>
      <c r="N7749" s="63">
        <v>11060</v>
      </c>
      <c r="O7749" s="63">
        <v>0.1130564</v>
      </c>
      <c r="P7749" s="63">
        <v>10</v>
      </c>
      <c r="Q7749" s="63">
        <v>1.2781749580960001E-2</v>
      </c>
    </row>
    <row r="7750" spans="1:17">
      <c r="A7750" s="63" t="s">
        <v>80</v>
      </c>
      <c r="B7750" s="63" t="s">
        <v>44</v>
      </c>
      <c r="C7750" s="63" t="s">
        <v>72</v>
      </c>
      <c r="D7750" s="63">
        <v>21</v>
      </c>
      <c r="E7750" s="63">
        <v>1.547377</v>
      </c>
      <c r="F7750" s="63">
        <v>1.376242</v>
      </c>
      <c r="G7750" s="63">
        <v>-0.17113519999999999</v>
      </c>
      <c r="H7750" s="63">
        <v>60.670099999999998</v>
      </c>
      <c r="I7750" s="63">
        <v>-0.31602279999999999</v>
      </c>
      <c r="J7750" s="63">
        <v>-0.23042199999999999</v>
      </c>
      <c r="K7750" s="63">
        <v>-0.17113519999999999</v>
      </c>
      <c r="L7750" s="63">
        <v>-0.1118484</v>
      </c>
      <c r="M7750" s="63">
        <v>-2.6247599999999999E-2</v>
      </c>
      <c r="N7750" s="63">
        <v>11060</v>
      </c>
      <c r="O7750" s="63">
        <v>0.1130564</v>
      </c>
      <c r="P7750" s="63">
        <v>10</v>
      </c>
      <c r="Q7750" s="63">
        <v>1.2781749580960001E-2</v>
      </c>
    </row>
    <row r="7751" spans="1:17">
      <c r="A7751" s="63" t="s">
        <v>80</v>
      </c>
      <c r="B7751" s="63" t="s">
        <v>44</v>
      </c>
      <c r="C7751" s="63" t="s">
        <v>72</v>
      </c>
      <c r="D7751" s="63">
        <v>22</v>
      </c>
      <c r="E7751" s="63">
        <v>1.508122</v>
      </c>
      <c r="F7751" s="63">
        <v>1.285593</v>
      </c>
      <c r="G7751" s="63">
        <v>-0.22252910000000001</v>
      </c>
      <c r="H7751" s="63">
        <v>59.061700000000002</v>
      </c>
      <c r="I7751" s="63">
        <v>-0.36741669999999998</v>
      </c>
      <c r="J7751" s="63">
        <v>-0.28181590000000001</v>
      </c>
      <c r="K7751" s="63">
        <v>-0.22252910000000001</v>
      </c>
      <c r="L7751" s="63">
        <v>-0.1632422</v>
      </c>
      <c r="M7751" s="63">
        <v>-7.7641500000000002E-2</v>
      </c>
      <c r="N7751" s="63">
        <v>11060</v>
      </c>
      <c r="O7751" s="63">
        <v>0.1130564</v>
      </c>
      <c r="P7751" s="63">
        <v>10</v>
      </c>
      <c r="Q7751" s="63">
        <v>1.2781749580960001E-2</v>
      </c>
    </row>
    <row r="7752" spans="1:17">
      <c r="A7752" s="63" t="s">
        <v>80</v>
      </c>
      <c r="B7752" s="63" t="s">
        <v>44</v>
      </c>
      <c r="C7752" s="63" t="s">
        <v>72</v>
      </c>
      <c r="D7752" s="63">
        <v>23</v>
      </c>
      <c r="E7752" s="63">
        <v>1.3058080000000001</v>
      </c>
      <c r="F7752" s="63">
        <v>1.082587</v>
      </c>
      <c r="G7752" s="63">
        <v>-0.22322110000000001</v>
      </c>
      <c r="H7752" s="63">
        <v>57.626600000000003</v>
      </c>
      <c r="I7752" s="63">
        <v>-0.36810870000000001</v>
      </c>
      <c r="J7752" s="63">
        <v>-0.28250789999999998</v>
      </c>
      <c r="K7752" s="63">
        <v>-0.22322110000000001</v>
      </c>
      <c r="L7752" s="63">
        <v>-0.1639342</v>
      </c>
      <c r="M7752" s="63">
        <v>-7.83335E-2</v>
      </c>
      <c r="N7752" s="63">
        <v>11060</v>
      </c>
      <c r="O7752" s="63">
        <v>0.1130564</v>
      </c>
      <c r="P7752" s="63">
        <v>10</v>
      </c>
      <c r="Q7752" s="63">
        <v>1.2781749580960001E-2</v>
      </c>
    </row>
    <row r="7753" spans="1:17">
      <c r="A7753" s="63" t="s">
        <v>80</v>
      </c>
      <c r="B7753" s="63" t="s">
        <v>44</v>
      </c>
      <c r="C7753" s="63" t="s">
        <v>72</v>
      </c>
      <c r="D7753" s="63">
        <v>24</v>
      </c>
      <c r="E7753" s="63">
        <v>1.04996</v>
      </c>
      <c r="F7753" s="63">
        <v>0.82048679999999996</v>
      </c>
      <c r="G7753" s="63">
        <v>-0.2294728</v>
      </c>
      <c r="H7753" s="63">
        <v>56.304200000000002</v>
      </c>
      <c r="I7753" s="63">
        <v>-0.37436039999999998</v>
      </c>
      <c r="J7753" s="63">
        <v>-0.28875960000000001</v>
      </c>
      <c r="K7753" s="63">
        <v>-0.2294728</v>
      </c>
      <c r="L7753" s="63">
        <v>-0.1701859</v>
      </c>
      <c r="M7753" s="63">
        <v>-8.4585199999999999E-2</v>
      </c>
      <c r="N7753" s="63">
        <v>11060</v>
      </c>
      <c r="O7753" s="63">
        <v>0.1130564</v>
      </c>
      <c r="P7753" s="63">
        <v>10</v>
      </c>
      <c r="Q7753" s="63">
        <v>1.2781749580960001E-2</v>
      </c>
    </row>
    <row r="7754" spans="1:17">
      <c r="A7754" s="63" t="s">
        <v>80</v>
      </c>
      <c r="B7754" s="63" t="s">
        <v>44</v>
      </c>
      <c r="C7754" s="63" t="s">
        <v>73</v>
      </c>
      <c r="D7754" s="63">
        <v>1</v>
      </c>
      <c r="E7754" s="63">
        <v>1.011865</v>
      </c>
      <c r="F7754" s="63">
        <v>0.86696150000000005</v>
      </c>
      <c r="G7754" s="63">
        <v>-0.1449038</v>
      </c>
      <c r="H7754" s="63">
        <v>41.917999999999999</v>
      </c>
      <c r="I7754" s="63">
        <v>-0.28979139999999998</v>
      </c>
      <c r="J7754" s="63">
        <v>-0.2041906</v>
      </c>
      <c r="K7754" s="63">
        <v>-0.1449038</v>
      </c>
      <c r="L7754" s="63">
        <v>-8.5616899999999996E-2</v>
      </c>
      <c r="M7754" s="63">
        <v>-1.6200000000000001E-5</v>
      </c>
      <c r="N7754" s="63">
        <v>11060</v>
      </c>
      <c r="O7754" s="63">
        <v>0.1130564</v>
      </c>
      <c r="P7754" s="63">
        <v>11</v>
      </c>
      <c r="Q7754" s="63">
        <v>1.2781749580960001E-2</v>
      </c>
    </row>
    <row r="7755" spans="1:17">
      <c r="A7755" s="63" t="s">
        <v>80</v>
      </c>
      <c r="B7755" s="63" t="s">
        <v>44</v>
      </c>
      <c r="C7755" s="63" t="s">
        <v>73</v>
      </c>
      <c r="D7755" s="63">
        <v>2</v>
      </c>
      <c r="E7755" s="63">
        <v>0.94468149999999995</v>
      </c>
      <c r="F7755" s="63">
        <v>0.7838657</v>
      </c>
      <c r="G7755" s="63">
        <v>-0.16081580000000001</v>
      </c>
      <c r="H7755" s="63">
        <v>41.263500000000001</v>
      </c>
      <c r="I7755" s="63">
        <v>-0.30570340000000001</v>
      </c>
      <c r="J7755" s="63">
        <v>-0.22010260000000001</v>
      </c>
      <c r="K7755" s="63">
        <v>-0.16081580000000001</v>
      </c>
      <c r="L7755" s="63">
        <v>-0.10152890000000001</v>
      </c>
      <c r="M7755" s="63">
        <v>-1.59282E-2</v>
      </c>
      <c r="N7755" s="63">
        <v>11060</v>
      </c>
      <c r="O7755" s="63">
        <v>0.1130564</v>
      </c>
      <c r="P7755" s="63">
        <v>11</v>
      </c>
      <c r="Q7755" s="63">
        <v>1.2781749580960001E-2</v>
      </c>
    </row>
    <row r="7756" spans="1:17">
      <c r="A7756" s="63" t="s">
        <v>80</v>
      </c>
      <c r="B7756" s="63" t="s">
        <v>44</v>
      </c>
      <c r="C7756" s="63" t="s">
        <v>73</v>
      </c>
      <c r="D7756" s="63">
        <v>3</v>
      </c>
      <c r="E7756" s="63">
        <v>0.9376099</v>
      </c>
      <c r="F7756" s="63">
        <v>0.78121339999999995</v>
      </c>
      <c r="G7756" s="63">
        <v>-0.15639639999999999</v>
      </c>
      <c r="H7756" s="63">
        <v>40.753500000000003</v>
      </c>
      <c r="I7756" s="63">
        <v>-0.301284</v>
      </c>
      <c r="J7756" s="63">
        <v>-0.21568329999999999</v>
      </c>
      <c r="K7756" s="63">
        <v>-0.15639639999999999</v>
      </c>
      <c r="L7756" s="63">
        <v>-9.7109600000000004E-2</v>
      </c>
      <c r="M7756" s="63">
        <v>-1.1508900000000001E-2</v>
      </c>
      <c r="N7756" s="63">
        <v>11060</v>
      </c>
      <c r="O7756" s="63">
        <v>0.1130564</v>
      </c>
      <c r="P7756" s="63">
        <v>11</v>
      </c>
      <c r="Q7756" s="63">
        <v>1.2781749580960001E-2</v>
      </c>
    </row>
    <row r="7757" spans="1:17">
      <c r="A7757" s="63" t="s">
        <v>80</v>
      </c>
      <c r="B7757" s="63" t="s">
        <v>44</v>
      </c>
      <c r="C7757" s="63" t="s">
        <v>73</v>
      </c>
      <c r="D7757" s="63">
        <v>4</v>
      </c>
      <c r="E7757" s="63">
        <v>0.97520200000000001</v>
      </c>
      <c r="F7757" s="63">
        <v>0.81735179999999996</v>
      </c>
      <c r="G7757" s="63">
        <v>-0.1578503</v>
      </c>
      <c r="H7757" s="63">
        <v>40.347200000000001</v>
      </c>
      <c r="I7757" s="63">
        <v>-0.3027379</v>
      </c>
      <c r="J7757" s="63">
        <v>-0.2171371</v>
      </c>
      <c r="K7757" s="63">
        <v>-0.1578503</v>
      </c>
      <c r="L7757" s="63">
        <v>-9.8563399999999995E-2</v>
      </c>
      <c r="M7757" s="63">
        <v>-1.2962700000000001E-2</v>
      </c>
      <c r="N7757" s="63">
        <v>11060</v>
      </c>
      <c r="O7757" s="63">
        <v>0.1130564</v>
      </c>
      <c r="P7757" s="63">
        <v>11</v>
      </c>
      <c r="Q7757" s="63">
        <v>1.2781749580960001E-2</v>
      </c>
    </row>
    <row r="7758" spans="1:17">
      <c r="A7758" s="63" t="s">
        <v>80</v>
      </c>
      <c r="B7758" s="63" t="s">
        <v>44</v>
      </c>
      <c r="C7758" s="63" t="s">
        <v>73</v>
      </c>
      <c r="D7758" s="63">
        <v>5</v>
      </c>
      <c r="E7758" s="63">
        <v>1.01833</v>
      </c>
      <c r="F7758" s="63">
        <v>0.86123729999999998</v>
      </c>
      <c r="G7758" s="63">
        <v>-0.1570927</v>
      </c>
      <c r="H7758" s="63">
        <v>40.159700000000001</v>
      </c>
      <c r="I7758" s="63">
        <v>-0.30198029999999998</v>
      </c>
      <c r="J7758" s="63">
        <v>-0.2163795</v>
      </c>
      <c r="K7758" s="63">
        <v>-0.1570927</v>
      </c>
      <c r="L7758" s="63">
        <v>-9.7805900000000001E-2</v>
      </c>
      <c r="M7758" s="63">
        <v>-1.22051E-2</v>
      </c>
      <c r="N7758" s="63">
        <v>11060</v>
      </c>
      <c r="O7758" s="63">
        <v>0.1130564</v>
      </c>
      <c r="P7758" s="63">
        <v>11</v>
      </c>
      <c r="Q7758" s="63">
        <v>1.2781749580960001E-2</v>
      </c>
    </row>
    <row r="7759" spans="1:17">
      <c r="A7759" s="63" t="s">
        <v>80</v>
      </c>
      <c r="B7759" s="63" t="s">
        <v>44</v>
      </c>
      <c r="C7759" s="63" t="s">
        <v>73</v>
      </c>
      <c r="D7759" s="63">
        <v>6</v>
      </c>
      <c r="E7759" s="63">
        <v>1.1900310000000001</v>
      </c>
      <c r="F7759" s="63">
        <v>0.95479290000000006</v>
      </c>
      <c r="G7759" s="63">
        <v>-0.23523769999999999</v>
      </c>
      <c r="H7759" s="63">
        <v>39.792400000000001</v>
      </c>
      <c r="I7759" s="63">
        <v>-0.3801253</v>
      </c>
      <c r="J7759" s="63">
        <v>-0.29452460000000003</v>
      </c>
      <c r="K7759" s="63">
        <v>-0.23523769999999999</v>
      </c>
      <c r="L7759" s="63">
        <v>-0.17595089999999999</v>
      </c>
      <c r="M7759" s="63">
        <v>-9.0350100000000003E-2</v>
      </c>
      <c r="N7759" s="63">
        <v>11060</v>
      </c>
      <c r="O7759" s="63">
        <v>0.1130564</v>
      </c>
      <c r="P7759" s="63">
        <v>11</v>
      </c>
      <c r="Q7759" s="63">
        <v>1.2781749580960001E-2</v>
      </c>
    </row>
    <row r="7760" spans="1:17">
      <c r="A7760" s="63" t="s">
        <v>80</v>
      </c>
      <c r="B7760" s="63" t="s">
        <v>44</v>
      </c>
      <c r="C7760" s="63" t="s">
        <v>73</v>
      </c>
      <c r="D7760" s="63">
        <v>7</v>
      </c>
      <c r="E7760" s="63">
        <v>1.5544009999999999</v>
      </c>
      <c r="F7760" s="63">
        <v>1.355224</v>
      </c>
      <c r="G7760" s="63">
        <v>-0.19917670000000001</v>
      </c>
      <c r="H7760" s="63">
        <v>39.229599999999998</v>
      </c>
      <c r="I7760" s="63">
        <v>-0.34406429999999999</v>
      </c>
      <c r="J7760" s="63">
        <v>-0.25846350000000001</v>
      </c>
      <c r="K7760" s="63">
        <v>-0.19917670000000001</v>
      </c>
      <c r="L7760" s="63">
        <v>-0.13988980000000001</v>
      </c>
      <c r="M7760" s="63">
        <v>-5.42891E-2</v>
      </c>
      <c r="N7760" s="63">
        <v>11060</v>
      </c>
      <c r="O7760" s="63">
        <v>0.1130564</v>
      </c>
      <c r="P7760" s="63">
        <v>11</v>
      </c>
      <c r="Q7760" s="63">
        <v>1.2781749580960001E-2</v>
      </c>
    </row>
    <row r="7761" spans="1:17">
      <c r="A7761" s="63" t="s">
        <v>80</v>
      </c>
      <c r="B7761" s="63" t="s">
        <v>44</v>
      </c>
      <c r="C7761" s="63" t="s">
        <v>73</v>
      </c>
      <c r="D7761" s="63">
        <v>8</v>
      </c>
      <c r="E7761" s="63">
        <v>1.7685010000000001</v>
      </c>
      <c r="F7761" s="63">
        <v>1.6845490000000001</v>
      </c>
      <c r="G7761" s="63">
        <v>-8.3951799999999993E-2</v>
      </c>
      <c r="H7761" s="63">
        <v>40.271999999999998</v>
      </c>
      <c r="I7761" s="63">
        <v>-0.2288394</v>
      </c>
      <c r="J7761" s="63">
        <v>-0.1432387</v>
      </c>
      <c r="K7761" s="63">
        <v>-8.3951799999999993E-2</v>
      </c>
      <c r="L7761" s="63">
        <v>-2.4664999999999999E-2</v>
      </c>
      <c r="M7761" s="63">
        <v>6.0935799999999998E-2</v>
      </c>
      <c r="N7761" s="63">
        <v>11060</v>
      </c>
      <c r="O7761" s="63">
        <v>0.1130564</v>
      </c>
      <c r="P7761" s="63">
        <v>11</v>
      </c>
      <c r="Q7761" s="63">
        <v>1.2781749580960001E-2</v>
      </c>
    </row>
    <row r="7762" spans="1:17">
      <c r="A7762" s="63" t="s">
        <v>80</v>
      </c>
      <c r="B7762" s="63" t="s">
        <v>44</v>
      </c>
      <c r="C7762" s="63" t="s">
        <v>73</v>
      </c>
      <c r="D7762" s="63">
        <v>9</v>
      </c>
      <c r="E7762" s="63">
        <v>1.6166389999999999</v>
      </c>
      <c r="F7762" s="63">
        <v>1.689972</v>
      </c>
      <c r="G7762" s="63">
        <v>7.3333599999999999E-2</v>
      </c>
      <c r="H7762" s="63">
        <v>44.348999999999997</v>
      </c>
      <c r="I7762" s="63">
        <v>-7.1554000000000006E-2</v>
      </c>
      <c r="J7762" s="63">
        <v>1.40468E-2</v>
      </c>
      <c r="K7762" s="63">
        <v>7.3333599999999999E-2</v>
      </c>
      <c r="L7762" s="63">
        <v>0.1326205</v>
      </c>
      <c r="M7762" s="63">
        <v>0.2182212</v>
      </c>
      <c r="N7762" s="63">
        <v>11060</v>
      </c>
      <c r="O7762" s="63">
        <v>0.1130564</v>
      </c>
      <c r="P7762" s="63">
        <v>11</v>
      </c>
      <c r="Q7762" s="63">
        <v>1.2781749580960001E-2</v>
      </c>
    </row>
    <row r="7763" spans="1:17">
      <c r="A7763" s="63" t="s">
        <v>80</v>
      </c>
      <c r="B7763" s="63" t="s">
        <v>44</v>
      </c>
      <c r="C7763" s="63" t="s">
        <v>73</v>
      </c>
      <c r="D7763" s="63">
        <v>10</v>
      </c>
      <c r="E7763" s="63">
        <v>1.5337160000000001</v>
      </c>
      <c r="F7763" s="63">
        <v>1.6099600000000001</v>
      </c>
      <c r="G7763" s="63">
        <v>7.62438E-2</v>
      </c>
      <c r="H7763" s="63">
        <v>48.272199999999998</v>
      </c>
      <c r="I7763" s="63">
        <v>-6.8643800000000005E-2</v>
      </c>
      <c r="J7763" s="63">
        <v>1.69569E-2</v>
      </c>
      <c r="K7763" s="63">
        <v>7.62438E-2</v>
      </c>
      <c r="L7763" s="63">
        <v>0.1355306</v>
      </c>
      <c r="M7763" s="63">
        <v>0.22113140000000001</v>
      </c>
      <c r="N7763" s="63">
        <v>11060</v>
      </c>
      <c r="O7763" s="63">
        <v>0.1130564</v>
      </c>
      <c r="P7763" s="63">
        <v>11</v>
      </c>
      <c r="Q7763" s="63">
        <v>1.2781749580960001E-2</v>
      </c>
    </row>
    <row r="7764" spans="1:17">
      <c r="A7764" s="63" t="s">
        <v>80</v>
      </c>
      <c r="B7764" s="63" t="s">
        <v>44</v>
      </c>
      <c r="C7764" s="63" t="s">
        <v>73</v>
      </c>
      <c r="D7764" s="63">
        <v>11</v>
      </c>
      <c r="E7764" s="63">
        <v>1.408676</v>
      </c>
      <c r="F7764" s="63">
        <v>1.5632870000000001</v>
      </c>
      <c r="G7764" s="63">
        <v>0.15461030000000001</v>
      </c>
      <c r="H7764" s="63">
        <v>51.582000000000001</v>
      </c>
      <c r="I7764" s="63">
        <v>9.7227000000000008E-3</v>
      </c>
      <c r="J7764" s="63">
        <v>9.5323400000000003E-2</v>
      </c>
      <c r="K7764" s="63">
        <v>0.15461030000000001</v>
      </c>
      <c r="L7764" s="63">
        <v>0.21389710000000001</v>
      </c>
      <c r="M7764" s="63">
        <v>0.29949789999999998</v>
      </c>
      <c r="N7764" s="63">
        <v>11060</v>
      </c>
      <c r="O7764" s="63">
        <v>0.1130564</v>
      </c>
      <c r="P7764" s="63">
        <v>11</v>
      </c>
      <c r="Q7764" s="63">
        <v>1.2781749580960001E-2</v>
      </c>
    </row>
    <row r="7765" spans="1:17">
      <c r="A7765" s="63" t="s">
        <v>80</v>
      </c>
      <c r="B7765" s="63" t="s">
        <v>44</v>
      </c>
      <c r="C7765" s="63" t="s">
        <v>73</v>
      </c>
      <c r="D7765" s="63">
        <v>12</v>
      </c>
      <c r="E7765" s="63">
        <v>1.329348</v>
      </c>
      <c r="F7765" s="63">
        <v>1.4651099999999999</v>
      </c>
      <c r="G7765" s="63">
        <v>0.13576160000000001</v>
      </c>
      <c r="H7765" s="63">
        <v>54.1477</v>
      </c>
      <c r="I7765" s="63">
        <v>-9.1260000000000004E-3</v>
      </c>
      <c r="J7765" s="63">
        <v>7.6474799999999996E-2</v>
      </c>
      <c r="K7765" s="63">
        <v>0.13576160000000001</v>
      </c>
      <c r="L7765" s="63">
        <v>0.19504850000000001</v>
      </c>
      <c r="M7765" s="63">
        <v>0.28064919999999999</v>
      </c>
      <c r="N7765" s="63">
        <v>11060</v>
      </c>
      <c r="O7765" s="63">
        <v>0.1130564</v>
      </c>
      <c r="P7765" s="63">
        <v>11</v>
      </c>
      <c r="Q7765" s="63">
        <v>1.2781749580960001E-2</v>
      </c>
    </row>
    <row r="7766" spans="1:17">
      <c r="A7766" s="63" t="s">
        <v>80</v>
      </c>
      <c r="B7766" s="63" t="s">
        <v>44</v>
      </c>
      <c r="C7766" s="63" t="s">
        <v>73</v>
      </c>
      <c r="D7766" s="63">
        <v>13</v>
      </c>
      <c r="E7766" s="63">
        <v>1.17439</v>
      </c>
      <c r="F7766" s="63">
        <v>1.4255519999999999</v>
      </c>
      <c r="G7766" s="63">
        <v>0.25116240000000001</v>
      </c>
      <c r="H7766" s="63">
        <v>55.788499999999999</v>
      </c>
      <c r="I7766" s="63">
        <v>0.1062748</v>
      </c>
      <c r="J7766" s="63">
        <v>0.19187560000000001</v>
      </c>
      <c r="K7766" s="63">
        <v>0.25116240000000001</v>
      </c>
      <c r="L7766" s="63">
        <v>0.31044919999999998</v>
      </c>
      <c r="M7766" s="63">
        <v>0.39605000000000001</v>
      </c>
      <c r="N7766" s="63">
        <v>11060</v>
      </c>
      <c r="O7766" s="63">
        <v>0.1130564</v>
      </c>
      <c r="P7766" s="63">
        <v>11</v>
      </c>
      <c r="Q7766" s="63">
        <v>1.2781749580960001E-2</v>
      </c>
    </row>
    <row r="7767" spans="1:17">
      <c r="A7767" s="63" t="s">
        <v>80</v>
      </c>
      <c r="B7767" s="63" t="s">
        <v>44</v>
      </c>
      <c r="C7767" s="63" t="s">
        <v>73</v>
      </c>
      <c r="D7767" s="63">
        <v>14</v>
      </c>
      <c r="E7767" s="63">
        <v>1.0650919999999999</v>
      </c>
      <c r="F7767" s="63">
        <v>1.3547880000000001</v>
      </c>
      <c r="G7767" s="63">
        <v>0.2896956</v>
      </c>
      <c r="H7767" s="63">
        <v>56.890999999999998</v>
      </c>
      <c r="I7767" s="63">
        <v>0.14480799999999999</v>
      </c>
      <c r="J7767" s="63">
        <v>0.2304088</v>
      </c>
      <c r="K7767" s="63">
        <v>0.2896956</v>
      </c>
      <c r="L7767" s="63">
        <v>0.34898249999999997</v>
      </c>
      <c r="M7767" s="63">
        <v>0.4345832</v>
      </c>
      <c r="N7767" s="63">
        <v>11060</v>
      </c>
      <c r="O7767" s="63">
        <v>0.1130564</v>
      </c>
      <c r="P7767" s="63">
        <v>11</v>
      </c>
      <c r="Q7767" s="63">
        <v>1.2781749580960001E-2</v>
      </c>
    </row>
    <row r="7768" spans="1:17">
      <c r="A7768" s="63" t="s">
        <v>80</v>
      </c>
      <c r="B7768" s="63" t="s">
        <v>44</v>
      </c>
      <c r="C7768" s="63" t="s">
        <v>73</v>
      </c>
      <c r="D7768" s="63">
        <v>15</v>
      </c>
      <c r="E7768" s="63">
        <v>1.023862</v>
      </c>
      <c r="F7768" s="63">
        <v>1.278972</v>
      </c>
      <c r="G7768" s="63">
        <v>0.25511</v>
      </c>
      <c r="H7768" s="63">
        <v>57.349299999999999</v>
      </c>
      <c r="I7768" s="63">
        <v>0.1102224</v>
      </c>
      <c r="J7768" s="63">
        <v>0.1958232</v>
      </c>
      <c r="K7768" s="63">
        <v>0.25511</v>
      </c>
      <c r="L7768" s="63">
        <v>0.31439689999999998</v>
      </c>
      <c r="M7768" s="63">
        <v>0.39999760000000001</v>
      </c>
      <c r="N7768" s="63">
        <v>11060</v>
      </c>
      <c r="O7768" s="63">
        <v>0.1130564</v>
      </c>
      <c r="P7768" s="63">
        <v>11</v>
      </c>
      <c r="Q7768" s="63">
        <v>1.2781749580960001E-2</v>
      </c>
    </row>
    <row r="7769" spans="1:17">
      <c r="A7769" s="63" t="s">
        <v>80</v>
      </c>
      <c r="B7769" s="63" t="s">
        <v>44</v>
      </c>
      <c r="C7769" s="63" t="s">
        <v>73</v>
      </c>
      <c r="D7769" s="63">
        <v>16</v>
      </c>
      <c r="E7769" s="63">
        <v>1.050692</v>
      </c>
      <c r="F7769" s="63">
        <v>1.268205</v>
      </c>
      <c r="G7769" s="63">
        <v>0.21751329999999999</v>
      </c>
      <c r="H7769" s="63">
        <v>56.702100000000002</v>
      </c>
      <c r="I7769" s="63">
        <v>7.2625700000000001E-2</v>
      </c>
      <c r="J7769" s="63">
        <v>0.15822649999999999</v>
      </c>
      <c r="K7769" s="63">
        <v>0.21751329999999999</v>
      </c>
      <c r="L7769" s="63">
        <v>0.2768002</v>
      </c>
      <c r="M7769" s="63">
        <v>0.36240090000000003</v>
      </c>
      <c r="N7769" s="63">
        <v>11060</v>
      </c>
      <c r="O7769" s="63">
        <v>0.1130564</v>
      </c>
      <c r="P7769" s="63">
        <v>11</v>
      </c>
      <c r="Q7769" s="63">
        <v>1.2781749580960001E-2</v>
      </c>
    </row>
    <row r="7770" spans="1:17">
      <c r="A7770" s="63" t="s">
        <v>80</v>
      </c>
      <c r="B7770" s="63" t="s">
        <v>44</v>
      </c>
      <c r="C7770" s="63" t="s">
        <v>73</v>
      </c>
      <c r="D7770" s="63">
        <v>17</v>
      </c>
      <c r="E7770" s="63">
        <v>1.146347</v>
      </c>
      <c r="F7770" s="63">
        <v>1.3321639999999999</v>
      </c>
      <c r="G7770" s="63">
        <v>0.18581739999999999</v>
      </c>
      <c r="H7770" s="63">
        <v>53.983899999999998</v>
      </c>
      <c r="I7770" s="63">
        <v>4.0929800000000002E-2</v>
      </c>
      <c r="J7770" s="63">
        <v>0.12653049999999999</v>
      </c>
      <c r="K7770" s="63">
        <v>0.18581739999999999</v>
      </c>
      <c r="L7770" s="63">
        <v>0.24510419999999999</v>
      </c>
      <c r="M7770" s="63">
        <v>0.33070500000000003</v>
      </c>
      <c r="N7770" s="63">
        <v>11060</v>
      </c>
      <c r="O7770" s="63">
        <v>0.1130564</v>
      </c>
      <c r="P7770" s="63">
        <v>11</v>
      </c>
      <c r="Q7770" s="63">
        <v>1.2781749580960001E-2</v>
      </c>
    </row>
    <row r="7771" spans="1:17">
      <c r="A7771" s="63" t="s">
        <v>80</v>
      </c>
      <c r="B7771" s="63" t="s">
        <v>44</v>
      </c>
      <c r="C7771" s="63" t="s">
        <v>73</v>
      </c>
      <c r="D7771" s="63">
        <v>18</v>
      </c>
      <c r="E7771" s="63">
        <v>1.4893099999999999</v>
      </c>
      <c r="F7771" s="63">
        <v>1.568363</v>
      </c>
      <c r="G7771" s="63">
        <v>7.9052700000000004E-2</v>
      </c>
      <c r="H7771" s="63">
        <v>50.3444</v>
      </c>
      <c r="I7771" s="63">
        <v>-6.5834900000000002E-2</v>
      </c>
      <c r="J7771" s="63">
        <v>1.9765899999999999E-2</v>
      </c>
      <c r="K7771" s="63">
        <v>7.9052700000000004E-2</v>
      </c>
      <c r="L7771" s="63">
        <v>0.1383395</v>
      </c>
      <c r="M7771" s="63">
        <v>0.22394030000000001</v>
      </c>
      <c r="N7771" s="63">
        <v>11060</v>
      </c>
      <c r="O7771" s="63">
        <v>0.1130564</v>
      </c>
      <c r="P7771" s="63">
        <v>11</v>
      </c>
      <c r="Q7771" s="63">
        <v>1.2781749580960001E-2</v>
      </c>
    </row>
    <row r="7772" spans="1:17">
      <c r="A7772" s="63" t="s">
        <v>80</v>
      </c>
      <c r="B7772" s="63" t="s">
        <v>44</v>
      </c>
      <c r="C7772" s="63" t="s">
        <v>73</v>
      </c>
      <c r="D7772" s="63">
        <v>19</v>
      </c>
      <c r="E7772" s="63">
        <v>1.7629870000000001</v>
      </c>
      <c r="F7772" s="63">
        <v>1.6982189999999999</v>
      </c>
      <c r="G7772" s="63">
        <v>-6.4768099999999995E-2</v>
      </c>
      <c r="H7772" s="63">
        <v>48.000999999999998</v>
      </c>
      <c r="I7772" s="63">
        <v>-0.2096557</v>
      </c>
      <c r="J7772" s="63">
        <v>-0.1240549</v>
      </c>
      <c r="K7772" s="63">
        <v>-6.4768099999999995E-2</v>
      </c>
      <c r="L7772" s="63">
        <v>-5.4812000000000003E-3</v>
      </c>
      <c r="M7772" s="63">
        <v>8.0119499999999996E-2</v>
      </c>
      <c r="N7772" s="63">
        <v>11060</v>
      </c>
      <c r="O7772" s="63">
        <v>0.1130564</v>
      </c>
      <c r="P7772" s="63">
        <v>11</v>
      </c>
      <c r="Q7772" s="63">
        <v>1.2781749580960001E-2</v>
      </c>
    </row>
    <row r="7773" spans="1:17">
      <c r="A7773" s="63" t="s">
        <v>80</v>
      </c>
      <c r="B7773" s="63" t="s">
        <v>44</v>
      </c>
      <c r="C7773" s="63" t="s">
        <v>73</v>
      </c>
      <c r="D7773" s="63">
        <v>20</v>
      </c>
      <c r="E7773" s="63">
        <v>1.8142590000000001</v>
      </c>
      <c r="F7773" s="63">
        <v>1.6990909999999999</v>
      </c>
      <c r="G7773" s="63">
        <v>-0.1151682</v>
      </c>
      <c r="H7773" s="63">
        <v>46.441699999999997</v>
      </c>
      <c r="I7773" s="63">
        <v>-0.2600558</v>
      </c>
      <c r="J7773" s="63">
        <v>-0.174455</v>
      </c>
      <c r="K7773" s="63">
        <v>-0.1151682</v>
      </c>
      <c r="L7773" s="63">
        <v>-5.5881399999999998E-2</v>
      </c>
      <c r="M7773" s="63">
        <v>2.97194E-2</v>
      </c>
      <c r="N7773" s="63">
        <v>11060</v>
      </c>
      <c r="O7773" s="63">
        <v>0.1130564</v>
      </c>
      <c r="P7773" s="63">
        <v>11</v>
      </c>
      <c r="Q7773" s="63">
        <v>1.2781749580960001E-2</v>
      </c>
    </row>
    <row r="7774" spans="1:17">
      <c r="A7774" s="63" t="s">
        <v>80</v>
      </c>
      <c r="B7774" s="63" t="s">
        <v>44</v>
      </c>
      <c r="C7774" s="63" t="s">
        <v>73</v>
      </c>
      <c r="D7774" s="63">
        <v>21</v>
      </c>
      <c r="E7774" s="63">
        <v>1.8150360000000001</v>
      </c>
      <c r="F7774" s="63">
        <v>1.6671769999999999</v>
      </c>
      <c r="G7774" s="63">
        <v>-0.14785860000000001</v>
      </c>
      <c r="H7774" s="63">
        <v>45.2194</v>
      </c>
      <c r="I7774" s="63">
        <v>-0.29274620000000001</v>
      </c>
      <c r="J7774" s="63">
        <v>-0.20714550000000001</v>
      </c>
      <c r="K7774" s="63">
        <v>-0.14785860000000001</v>
      </c>
      <c r="L7774" s="63">
        <v>-8.8571800000000006E-2</v>
      </c>
      <c r="M7774" s="63">
        <v>-2.9710000000000001E-3</v>
      </c>
      <c r="N7774" s="63">
        <v>11060</v>
      </c>
      <c r="O7774" s="63">
        <v>0.1130564</v>
      </c>
      <c r="P7774" s="63">
        <v>11</v>
      </c>
      <c r="Q7774" s="63">
        <v>1.2781749580960001E-2</v>
      </c>
    </row>
    <row r="7775" spans="1:17">
      <c r="A7775" s="63" t="s">
        <v>80</v>
      </c>
      <c r="B7775" s="63" t="s">
        <v>44</v>
      </c>
      <c r="C7775" s="63" t="s">
        <v>73</v>
      </c>
      <c r="D7775" s="63">
        <v>22</v>
      </c>
      <c r="E7775" s="63">
        <v>1.6628849999999999</v>
      </c>
      <c r="F7775" s="63">
        <v>1.5145980000000001</v>
      </c>
      <c r="G7775" s="63">
        <v>-0.14828659999999999</v>
      </c>
      <c r="H7775" s="63">
        <v>44.352699999999999</v>
      </c>
      <c r="I7775" s="63">
        <v>-0.2931742</v>
      </c>
      <c r="J7775" s="63">
        <v>-0.20757339999999999</v>
      </c>
      <c r="K7775" s="63">
        <v>-0.14828659999999999</v>
      </c>
      <c r="L7775" s="63">
        <v>-8.8999700000000001E-2</v>
      </c>
      <c r="M7775" s="63">
        <v>-3.3990000000000001E-3</v>
      </c>
      <c r="N7775" s="63">
        <v>11060</v>
      </c>
      <c r="O7775" s="63">
        <v>0.1130564</v>
      </c>
      <c r="P7775" s="63">
        <v>11</v>
      </c>
      <c r="Q7775" s="63">
        <v>1.2781749580960001E-2</v>
      </c>
    </row>
    <row r="7776" spans="1:17">
      <c r="A7776" s="63" t="s">
        <v>80</v>
      </c>
      <c r="B7776" s="63" t="s">
        <v>44</v>
      </c>
      <c r="C7776" s="63" t="s">
        <v>73</v>
      </c>
      <c r="D7776" s="63">
        <v>23</v>
      </c>
      <c r="E7776" s="63">
        <v>1.4356249999999999</v>
      </c>
      <c r="F7776" s="63">
        <v>1.295447</v>
      </c>
      <c r="G7776" s="63">
        <v>-0.14017830000000001</v>
      </c>
      <c r="H7776" s="63">
        <v>43.510800000000003</v>
      </c>
      <c r="I7776" s="63">
        <v>-0.28506589999999998</v>
      </c>
      <c r="J7776" s="63">
        <v>-0.19946520000000001</v>
      </c>
      <c r="K7776" s="63">
        <v>-0.14017830000000001</v>
      </c>
      <c r="L7776" s="63">
        <v>-8.0891500000000005E-2</v>
      </c>
      <c r="M7776" s="63">
        <v>4.7092999999999996E-3</v>
      </c>
      <c r="N7776" s="63">
        <v>11060</v>
      </c>
      <c r="O7776" s="63">
        <v>0.1130564</v>
      </c>
      <c r="P7776" s="63">
        <v>11</v>
      </c>
      <c r="Q7776" s="63">
        <v>1.2781749580960001E-2</v>
      </c>
    </row>
    <row r="7777" spans="1:17">
      <c r="A7777" s="63" t="s">
        <v>80</v>
      </c>
      <c r="B7777" s="63" t="s">
        <v>44</v>
      </c>
      <c r="C7777" s="63" t="s">
        <v>73</v>
      </c>
      <c r="D7777" s="63">
        <v>24</v>
      </c>
      <c r="E7777" s="63">
        <v>1.1850780000000001</v>
      </c>
      <c r="F7777" s="63">
        <v>1.042986</v>
      </c>
      <c r="G7777" s="63">
        <v>-0.14209160000000001</v>
      </c>
      <c r="H7777" s="63">
        <v>42.803600000000003</v>
      </c>
      <c r="I7777" s="63">
        <v>-0.28697919999999999</v>
      </c>
      <c r="J7777" s="63">
        <v>-0.20137849999999999</v>
      </c>
      <c r="K7777" s="63">
        <v>-0.14209160000000001</v>
      </c>
      <c r="L7777" s="63">
        <v>-8.2804799999999998E-2</v>
      </c>
      <c r="M7777" s="63">
        <v>2.7959999999999999E-3</v>
      </c>
      <c r="N7777" s="63">
        <v>11060</v>
      </c>
      <c r="O7777" s="63">
        <v>0.1130564</v>
      </c>
      <c r="P7777" s="63">
        <v>11</v>
      </c>
      <c r="Q7777" s="63">
        <v>1.2781749580960001E-2</v>
      </c>
    </row>
    <row r="7778" spans="1:17">
      <c r="A7778" s="63" t="s">
        <v>80</v>
      </c>
      <c r="B7778" s="63" t="s">
        <v>44</v>
      </c>
      <c r="C7778" s="63" t="s">
        <v>74</v>
      </c>
      <c r="D7778" s="63">
        <v>1</v>
      </c>
      <c r="E7778" s="63">
        <v>1.1362589999999999</v>
      </c>
      <c r="F7778" s="63">
        <v>0.99135519999999999</v>
      </c>
      <c r="G7778" s="63">
        <v>-0.1449037</v>
      </c>
      <c r="H7778" s="63">
        <v>39.506500000000003</v>
      </c>
      <c r="I7778" s="63">
        <v>-0.28979129999999997</v>
      </c>
      <c r="J7778" s="63">
        <v>-0.2041906</v>
      </c>
      <c r="K7778" s="63">
        <v>-0.1449037</v>
      </c>
      <c r="L7778" s="63">
        <v>-8.5616899999999996E-2</v>
      </c>
      <c r="M7778" s="63">
        <v>-1.6099999999999998E-5</v>
      </c>
      <c r="N7778" s="63">
        <v>11060</v>
      </c>
      <c r="O7778" s="63">
        <v>0.1130564</v>
      </c>
      <c r="P7778" s="63">
        <v>12</v>
      </c>
      <c r="Q7778" s="63">
        <v>1.2781749580960001E-2</v>
      </c>
    </row>
    <row r="7779" spans="1:17">
      <c r="A7779" s="63" t="s">
        <v>80</v>
      </c>
      <c r="B7779" s="63" t="s">
        <v>44</v>
      </c>
      <c r="C7779" s="63" t="s">
        <v>74</v>
      </c>
      <c r="D7779" s="63">
        <v>2</v>
      </c>
      <c r="E7779" s="63">
        <v>1.0683400000000001</v>
      </c>
      <c r="F7779" s="63">
        <v>0.9075242</v>
      </c>
      <c r="G7779" s="63">
        <v>-0.16081580000000001</v>
      </c>
      <c r="H7779" s="63">
        <v>39.012099999999997</v>
      </c>
      <c r="I7779" s="63">
        <v>-0.30570340000000001</v>
      </c>
      <c r="J7779" s="63">
        <v>-0.22010260000000001</v>
      </c>
      <c r="K7779" s="63">
        <v>-0.16081580000000001</v>
      </c>
      <c r="L7779" s="63">
        <v>-0.10152890000000001</v>
      </c>
      <c r="M7779" s="63">
        <v>-1.59282E-2</v>
      </c>
      <c r="N7779" s="63">
        <v>11060</v>
      </c>
      <c r="O7779" s="63">
        <v>0.1130564</v>
      </c>
      <c r="P7779" s="63">
        <v>12</v>
      </c>
      <c r="Q7779" s="63">
        <v>1.2781749580960001E-2</v>
      </c>
    </row>
    <row r="7780" spans="1:17">
      <c r="A7780" s="63" t="s">
        <v>80</v>
      </c>
      <c r="B7780" s="63" t="s">
        <v>44</v>
      </c>
      <c r="C7780" s="63" t="s">
        <v>74</v>
      </c>
      <c r="D7780" s="63">
        <v>3</v>
      </c>
      <c r="E7780" s="63">
        <v>1.0644979999999999</v>
      </c>
      <c r="F7780" s="63">
        <v>0.90810190000000002</v>
      </c>
      <c r="G7780" s="63">
        <v>-0.15639649999999999</v>
      </c>
      <c r="H7780" s="63">
        <v>38.490099999999998</v>
      </c>
      <c r="I7780" s="63">
        <v>-0.3012841</v>
      </c>
      <c r="J7780" s="63">
        <v>-0.21568329999999999</v>
      </c>
      <c r="K7780" s="63">
        <v>-0.15639649999999999</v>
      </c>
      <c r="L7780" s="63">
        <v>-9.7109699999999993E-2</v>
      </c>
      <c r="M7780" s="63">
        <v>-1.1508900000000001E-2</v>
      </c>
      <c r="N7780" s="63">
        <v>11060</v>
      </c>
      <c r="O7780" s="63">
        <v>0.1130564</v>
      </c>
      <c r="P7780" s="63">
        <v>12</v>
      </c>
      <c r="Q7780" s="63">
        <v>1.2781749580960001E-2</v>
      </c>
    </row>
    <row r="7781" spans="1:17">
      <c r="A7781" s="63" t="s">
        <v>80</v>
      </c>
      <c r="B7781" s="63" t="s">
        <v>44</v>
      </c>
      <c r="C7781" s="63" t="s">
        <v>74</v>
      </c>
      <c r="D7781" s="63">
        <v>4</v>
      </c>
      <c r="E7781" s="63">
        <v>1.0918650000000001</v>
      </c>
      <c r="F7781" s="63">
        <v>0.93401460000000003</v>
      </c>
      <c r="G7781" s="63">
        <v>-0.1578502</v>
      </c>
      <c r="H7781" s="63">
        <v>37.994</v>
      </c>
      <c r="I7781" s="63">
        <v>-0.3027378</v>
      </c>
      <c r="J7781" s="63">
        <v>-0.217137</v>
      </c>
      <c r="K7781" s="63">
        <v>-0.1578502</v>
      </c>
      <c r="L7781" s="63">
        <v>-9.8563399999999995E-2</v>
      </c>
      <c r="M7781" s="63">
        <v>-1.2962599999999999E-2</v>
      </c>
      <c r="N7781" s="63">
        <v>11060</v>
      </c>
      <c r="O7781" s="63">
        <v>0.1130564</v>
      </c>
      <c r="P7781" s="63">
        <v>12</v>
      </c>
      <c r="Q7781" s="63">
        <v>1.2781749580960001E-2</v>
      </c>
    </row>
    <row r="7782" spans="1:17">
      <c r="A7782" s="63" t="s">
        <v>80</v>
      </c>
      <c r="B7782" s="63" t="s">
        <v>44</v>
      </c>
      <c r="C7782" s="63" t="s">
        <v>74</v>
      </c>
      <c r="D7782" s="63">
        <v>5</v>
      </c>
      <c r="E7782" s="63">
        <v>1.1346210000000001</v>
      </c>
      <c r="F7782" s="63">
        <v>0.97752830000000002</v>
      </c>
      <c r="G7782" s="63">
        <v>-0.1570928</v>
      </c>
      <c r="H7782" s="63">
        <v>37.520299999999999</v>
      </c>
      <c r="I7782" s="63">
        <v>-0.30198029999999998</v>
      </c>
      <c r="J7782" s="63">
        <v>-0.21637960000000001</v>
      </c>
      <c r="K7782" s="63">
        <v>-0.1570928</v>
      </c>
      <c r="L7782" s="63">
        <v>-9.7805900000000001E-2</v>
      </c>
      <c r="M7782" s="63">
        <v>-1.2205199999999999E-2</v>
      </c>
      <c r="N7782" s="63">
        <v>11060</v>
      </c>
      <c r="O7782" s="63">
        <v>0.1130564</v>
      </c>
      <c r="P7782" s="63">
        <v>12</v>
      </c>
      <c r="Q7782" s="63">
        <v>1.2781749580960001E-2</v>
      </c>
    </row>
    <row r="7783" spans="1:17">
      <c r="A7783" s="63" t="s">
        <v>80</v>
      </c>
      <c r="B7783" s="63" t="s">
        <v>44</v>
      </c>
      <c r="C7783" s="63" t="s">
        <v>74</v>
      </c>
      <c r="D7783" s="63">
        <v>6</v>
      </c>
      <c r="E7783" s="63">
        <v>1.306338</v>
      </c>
      <c r="F7783" s="63">
        <v>1.0711010000000001</v>
      </c>
      <c r="G7783" s="63">
        <v>-0.23523769999999999</v>
      </c>
      <c r="H7783" s="63">
        <v>37.268900000000002</v>
      </c>
      <c r="I7783" s="63">
        <v>-0.3801253</v>
      </c>
      <c r="J7783" s="63">
        <v>-0.29452460000000003</v>
      </c>
      <c r="K7783" s="63">
        <v>-0.23523769999999999</v>
      </c>
      <c r="L7783" s="63">
        <v>-0.17595089999999999</v>
      </c>
      <c r="M7783" s="63">
        <v>-9.0350100000000003E-2</v>
      </c>
      <c r="N7783" s="63">
        <v>11060</v>
      </c>
      <c r="O7783" s="63">
        <v>0.1130564</v>
      </c>
      <c r="P7783" s="63">
        <v>12</v>
      </c>
      <c r="Q7783" s="63">
        <v>1.2781749580960001E-2</v>
      </c>
    </row>
    <row r="7784" spans="1:17">
      <c r="A7784" s="63" t="s">
        <v>80</v>
      </c>
      <c r="B7784" s="63" t="s">
        <v>44</v>
      </c>
      <c r="C7784" s="63" t="s">
        <v>74</v>
      </c>
      <c r="D7784" s="63">
        <v>7</v>
      </c>
      <c r="E7784" s="63">
        <v>1.6725129999999999</v>
      </c>
      <c r="F7784" s="63">
        <v>1.473336</v>
      </c>
      <c r="G7784" s="63">
        <v>-0.19917679999999999</v>
      </c>
      <c r="H7784" s="63">
        <v>37.052399999999999</v>
      </c>
      <c r="I7784" s="63">
        <v>-0.34406439999999999</v>
      </c>
      <c r="J7784" s="63">
        <v>-0.25846360000000002</v>
      </c>
      <c r="K7784" s="63">
        <v>-0.19917679999999999</v>
      </c>
      <c r="L7784" s="63">
        <v>-0.13988999999999999</v>
      </c>
      <c r="M7784" s="63">
        <v>-5.4289200000000003E-2</v>
      </c>
      <c r="N7784" s="63">
        <v>11060</v>
      </c>
      <c r="O7784" s="63">
        <v>0.1130564</v>
      </c>
      <c r="P7784" s="63">
        <v>12</v>
      </c>
      <c r="Q7784" s="63">
        <v>1.2781749580960001E-2</v>
      </c>
    </row>
    <row r="7785" spans="1:17">
      <c r="A7785" s="63" t="s">
        <v>80</v>
      </c>
      <c r="B7785" s="63" t="s">
        <v>44</v>
      </c>
      <c r="C7785" s="63" t="s">
        <v>74</v>
      </c>
      <c r="D7785" s="63">
        <v>8</v>
      </c>
      <c r="E7785" s="63">
        <v>1.892204</v>
      </c>
      <c r="F7785" s="63">
        <v>1.808252</v>
      </c>
      <c r="G7785" s="63">
        <v>-8.3951799999999993E-2</v>
      </c>
      <c r="H7785" s="63">
        <v>36.936100000000003</v>
      </c>
      <c r="I7785" s="63">
        <v>-0.2288394</v>
      </c>
      <c r="J7785" s="63">
        <v>-0.1432387</v>
      </c>
      <c r="K7785" s="63">
        <v>-8.3951799999999993E-2</v>
      </c>
      <c r="L7785" s="63">
        <v>-2.4664999999999999E-2</v>
      </c>
      <c r="M7785" s="63">
        <v>6.0935799999999998E-2</v>
      </c>
      <c r="N7785" s="63">
        <v>11060</v>
      </c>
      <c r="O7785" s="63">
        <v>0.1130564</v>
      </c>
      <c r="P7785" s="63">
        <v>12</v>
      </c>
      <c r="Q7785" s="63">
        <v>1.2781749580960001E-2</v>
      </c>
    </row>
    <row r="7786" spans="1:17">
      <c r="A7786" s="63" t="s">
        <v>80</v>
      </c>
      <c r="B7786" s="63" t="s">
        <v>44</v>
      </c>
      <c r="C7786" s="63" t="s">
        <v>74</v>
      </c>
      <c r="D7786" s="63">
        <v>9</v>
      </c>
      <c r="E7786" s="63">
        <v>1.7643949999999999</v>
      </c>
      <c r="F7786" s="63">
        <v>1.837728</v>
      </c>
      <c r="G7786" s="63">
        <v>7.3333499999999996E-2</v>
      </c>
      <c r="H7786" s="63">
        <v>39.211599999999997</v>
      </c>
      <c r="I7786" s="63">
        <v>-7.1554099999999995E-2</v>
      </c>
      <c r="J7786" s="63">
        <v>1.4046700000000001E-2</v>
      </c>
      <c r="K7786" s="63">
        <v>7.3333499999999996E-2</v>
      </c>
      <c r="L7786" s="63">
        <v>0.1326203</v>
      </c>
      <c r="M7786" s="63">
        <v>0.2182211</v>
      </c>
      <c r="N7786" s="63">
        <v>11060</v>
      </c>
      <c r="O7786" s="63">
        <v>0.1130564</v>
      </c>
      <c r="P7786" s="63">
        <v>12</v>
      </c>
      <c r="Q7786" s="63">
        <v>1.2781749580960001E-2</v>
      </c>
    </row>
    <row r="7787" spans="1:17">
      <c r="A7787" s="63" t="s">
        <v>80</v>
      </c>
      <c r="B7787" s="63" t="s">
        <v>44</v>
      </c>
      <c r="C7787" s="63" t="s">
        <v>74</v>
      </c>
      <c r="D7787" s="63">
        <v>10</v>
      </c>
      <c r="E7787" s="63">
        <v>1.698725</v>
      </c>
      <c r="F7787" s="63">
        <v>1.774969</v>
      </c>
      <c r="G7787" s="63">
        <v>7.62438E-2</v>
      </c>
      <c r="H7787" s="63">
        <v>44.0383</v>
      </c>
      <c r="I7787" s="63">
        <v>-6.8643800000000005E-2</v>
      </c>
      <c r="J7787" s="63">
        <v>1.69569E-2</v>
      </c>
      <c r="K7787" s="63">
        <v>7.62438E-2</v>
      </c>
      <c r="L7787" s="63">
        <v>0.1355306</v>
      </c>
      <c r="M7787" s="63">
        <v>0.22113140000000001</v>
      </c>
      <c r="N7787" s="63">
        <v>11060</v>
      </c>
      <c r="O7787" s="63">
        <v>0.1130564</v>
      </c>
      <c r="P7787" s="63">
        <v>12</v>
      </c>
      <c r="Q7787" s="63">
        <v>1.2781749580960001E-2</v>
      </c>
    </row>
    <row r="7788" spans="1:17">
      <c r="A7788" s="63" t="s">
        <v>80</v>
      </c>
      <c r="B7788" s="63" t="s">
        <v>44</v>
      </c>
      <c r="C7788" s="63" t="s">
        <v>74</v>
      </c>
      <c r="D7788" s="63">
        <v>11</v>
      </c>
      <c r="E7788" s="63">
        <v>1.585296</v>
      </c>
      <c r="F7788" s="63">
        <v>1.739906</v>
      </c>
      <c r="G7788" s="63">
        <v>0.15461030000000001</v>
      </c>
      <c r="H7788" s="63">
        <v>47.420099999999998</v>
      </c>
      <c r="I7788" s="63">
        <v>9.7227000000000008E-3</v>
      </c>
      <c r="J7788" s="63">
        <v>9.5323400000000003E-2</v>
      </c>
      <c r="K7788" s="63">
        <v>0.15461030000000001</v>
      </c>
      <c r="L7788" s="63">
        <v>0.21389710000000001</v>
      </c>
      <c r="M7788" s="63">
        <v>0.29949789999999998</v>
      </c>
      <c r="N7788" s="63">
        <v>11060</v>
      </c>
      <c r="O7788" s="63">
        <v>0.1130564</v>
      </c>
      <c r="P7788" s="63">
        <v>12</v>
      </c>
      <c r="Q7788" s="63">
        <v>1.2781749580960001E-2</v>
      </c>
    </row>
    <row r="7789" spans="1:17">
      <c r="A7789" s="63" t="s">
        <v>80</v>
      </c>
      <c r="B7789" s="63" t="s">
        <v>44</v>
      </c>
      <c r="C7789" s="63" t="s">
        <v>74</v>
      </c>
      <c r="D7789" s="63">
        <v>12</v>
      </c>
      <c r="E7789" s="63">
        <v>1.5201340000000001</v>
      </c>
      <c r="F7789" s="63">
        <v>1.655896</v>
      </c>
      <c r="G7789" s="63">
        <v>0.13576160000000001</v>
      </c>
      <c r="H7789" s="63">
        <v>50.267200000000003</v>
      </c>
      <c r="I7789" s="63">
        <v>-9.1260000000000004E-3</v>
      </c>
      <c r="J7789" s="63">
        <v>7.6474799999999996E-2</v>
      </c>
      <c r="K7789" s="63">
        <v>0.13576160000000001</v>
      </c>
      <c r="L7789" s="63">
        <v>0.19504850000000001</v>
      </c>
      <c r="M7789" s="63">
        <v>0.28064919999999999</v>
      </c>
      <c r="N7789" s="63">
        <v>11060</v>
      </c>
      <c r="O7789" s="63">
        <v>0.1130564</v>
      </c>
      <c r="P7789" s="63">
        <v>12</v>
      </c>
      <c r="Q7789" s="63">
        <v>1.2781749580960001E-2</v>
      </c>
    </row>
    <row r="7790" spans="1:17">
      <c r="A7790" s="63" t="s">
        <v>80</v>
      </c>
      <c r="B7790" s="63" t="s">
        <v>44</v>
      </c>
      <c r="C7790" s="63" t="s">
        <v>74</v>
      </c>
      <c r="D7790" s="63">
        <v>13</v>
      </c>
      <c r="E7790" s="63">
        <v>1.366978</v>
      </c>
      <c r="F7790" s="63">
        <v>1.6181410000000001</v>
      </c>
      <c r="G7790" s="63">
        <v>0.25116240000000001</v>
      </c>
      <c r="H7790" s="63">
        <v>52.572099999999999</v>
      </c>
      <c r="I7790" s="63">
        <v>0.1062748</v>
      </c>
      <c r="J7790" s="63">
        <v>0.19187560000000001</v>
      </c>
      <c r="K7790" s="63">
        <v>0.25116240000000001</v>
      </c>
      <c r="L7790" s="63">
        <v>0.31044919999999998</v>
      </c>
      <c r="M7790" s="63">
        <v>0.39605000000000001</v>
      </c>
      <c r="N7790" s="63">
        <v>11060</v>
      </c>
      <c r="O7790" s="63">
        <v>0.1130564</v>
      </c>
      <c r="P7790" s="63">
        <v>12</v>
      </c>
      <c r="Q7790" s="63">
        <v>1.2781749580960001E-2</v>
      </c>
    </row>
    <row r="7791" spans="1:17">
      <c r="A7791" s="63" t="s">
        <v>80</v>
      </c>
      <c r="B7791" s="63" t="s">
        <v>44</v>
      </c>
      <c r="C7791" s="63" t="s">
        <v>74</v>
      </c>
      <c r="D7791" s="63">
        <v>14</v>
      </c>
      <c r="E7791" s="63">
        <v>1.243409</v>
      </c>
      <c r="F7791" s="63">
        <v>1.533104</v>
      </c>
      <c r="G7791" s="63">
        <v>0.28969549999999999</v>
      </c>
      <c r="H7791" s="63">
        <v>54.441000000000003</v>
      </c>
      <c r="I7791" s="63">
        <v>0.14480789999999999</v>
      </c>
      <c r="J7791" s="63">
        <v>0.23040869999999999</v>
      </c>
      <c r="K7791" s="63">
        <v>0.28969549999999999</v>
      </c>
      <c r="L7791" s="63">
        <v>0.34898230000000002</v>
      </c>
      <c r="M7791" s="63">
        <v>0.4345831</v>
      </c>
      <c r="N7791" s="63">
        <v>11060</v>
      </c>
      <c r="O7791" s="63">
        <v>0.1130564</v>
      </c>
      <c r="P7791" s="63">
        <v>12</v>
      </c>
      <c r="Q7791" s="63">
        <v>1.2781749580960001E-2</v>
      </c>
    </row>
    <row r="7792" spans="1:17">
      <c r="A7792" s="63" t="s">
        <v>80</v>
      </c>
      <c r="B7792" s="63" t="s">
        <v>44</v>
      </c>
      <c r="C7792" s="63" t="s">
        <v>74</v>
      </c>
      <c r="D7792" s="63">
        <v>15</v>
      </c>
      <c r="E7792" s="63">
        <v>1.20729</v>
      </c>
      <c r="F7792" s="63">
        <v>1.4623999999999999</v>
      </c>
      <c r="G7792" s="63">
        <v>0.25511</v>
      </c>
      <c r="H7792" s="63">
        <v>55.488599999999998</v>
      </c>
      <c r="I7792" s="63">
        <v>0.1102224</v>
      </c>
      <c r="J7792" s="63">
        <v>0.1958232</v>
      </c>
      <c r="K7792" s="63">
        <v>0.25511</v>
      </c>
      <c r="L7792" s="63">
        <v>0.31439689999999998</v>
      </c>
      <c r="M7792" s="63">
        <v>0.39999760000000001</v>
      </c>
      <c r="N7792" s="63">
        <v>11060</v>
      </c>
      <c r="O7792" s="63">
        <v>0.1130564</v>
      </c>
      <c r="P7792" s="63">
        <v>12</v>
      </c>
      <c r="Q7792" s="63">
        <v>1.2781749580960001E-2</v>
      </c>
    </row>
    <row r="7793" spans="1:17">
      <c r="A7793" s="63" t="s">
        <v>80</v>
      </c>
      <c r="B7793" s="63" t="s">
        <v>44</v>
      </c>
      <c r="C7793" s="63" t="s">
        <v>74</v>
      </c>
      <c r="D7793" s="63">
        <v>16</v>
      </c>
      <c r="E7793" s="63">
        <v>1.2478610000000001</v>
      </c>
      <c r="F7793" s="63">
        <v>1.465374</v>
      </c>
      <c r="G7793" s="63">
        <v>0.21751329999999999</v>
      </c>
      <c r="H7793" s="63">
        <v>54.794600000000003</v>
      </c>
      <c r="I7793" s="63">
        <v>7.2625700000000001E-2</v>
      </c>
      <c r="J7793" s="63">
        <v>0.15822649999999999</v>
      </c>
      <c r="K7793" s="63">
        <v>0.21751329999999999</v>
      </c>
      <c r="L7793" s="63">
        <v>0.2768002</v>
      </c>
      <c r="M7793" s="63">
        <v>0.36240090000000003</v>
      </c>
      <c r="N7793" s="63">
        <v>11060</v>
      </c>
      <c r="O7793" s="63">
        <v>0.1130564</v>
      </c>
      <c r="P7793" s="63">
        <v>12</v>
      </c>
      <c r="Q7793" s="63">
        <v>1.2781749580960001E-2</v>
      </c>
    </row>
    <row r="7794" spans="1:17">
      <c r="A7794" s="63" t="s">
        <v>80</v>
      </c>
      <c r="B7794" s="63" t="s">
        <v>44</v>
      </c>
      <c r="C7794" s="63" t="s">
        <v>74</v>
      </c>
      <c r="D7794" s="63">
        <v>17</v>
      </c>
      <c r="E7794" s="63">
        <v>1.371462</v>
      </c>
      <c r="F7794" s="63">
        <v>1.5572790000000001</v>
      </c>
      <c r="G7794" s="63">
        <v>0.18581739999999999</v>
      </c>
      <c r="H7794" s="63">
        <v>51.456299999999999</v>
      </c>
      <c r="I7794" s="63">
        <v>4.0929800000000002E-2</v>
      </c>
      <c r="J7794" s="63">
        <v>0.12653049999999999</v>
      </c>
      <c r="K7794" s="63">
        <v>0.18581739999999999</v>
      </c>
      <c r="L7794" s="63">
        <v>0.24510419999999999</v>
      </c>
      <c r="M7794" s="63">
        <v>0.33070500000000003</v>
      </c>
      <c r="N7794" s="63">
        <v>11060</v>
      </c>
      <c r="O7794" s="63">
        <v>0.1130564</v>
      </c>
      <c r="P7794" s="63">
        <v>12</v>
      </c>
      <c r="Q7794" s="63">
        <v>1.2781749580960001E-2</v>
      </c>
    </row>
    <row r="7795" spans="1:17">
      <c r="A7795" s="63" t="s">
        <v>80</v>
      </c>
      <c r="B7795" s="63" t="s">
        <v>44</v>
      </c>
      <c r="C7795" s="63" t="s">
        <v>74</v>
      </c>
      <c r="D7795" s="63">
        <v>18</v>
      </c>
      <c r="E7795" s="63">
        <v>1.765577</v>
      </c>
      <c r="F7795" s="63">
        <v>1.8446290000000001</v>
      </c>
      <c r="G7795" s="63">
        <v>7.9052600000000001E-2</v>
      </c>
      <c r="H7795" s="63">
        <v>47.851300000000002</v>
      </c>
      <c r="I7795" s="63">
        <v>-6.5835000000000005E-2</v>
      </c>
      <c r="J7795" s="63">
        <v>1.9765700000000001E-2</v>
      </c>
      <c r="K7795" s="63">
        <v>7.9052600000000001E-2</v>
      </c>
      <c r="L7795" s="63">
        <v>0.1383394</v>
      </c>
      <c r="M7795" s="63">
        <v>0.22394020000000001</v>
      </c>
      <c r="N7795" s="63">
        <v>11060</v>
      </c>
      <c r="O7795" s="63">
        <v>0.1130564</v>
      </c>
      <c r="P7795" s="63">
        <v>12</v>
      </c>
      <c r="Q7795" s="63">
        <v>1.2781749580960001E-2</v>
      </c>
    </row>
    <row r="7796" spans="1:17">
      <c r="A7796" s="63" t="s">
        <v>80</v>
      </c>
      <c r="B7796" s="63" t="s">
        <v>44</v>
      </c>
      <c r="C7796" s="63" t="s">
        <v>74</v>
      </c>
      <c r="D7796" s="63">
        <v>19</v>
      </c>
      <c r="E7796" s="63">
        <v>2.0326209999999998</v>
      </c>
      <c r="F7796" s="63">
        <v>1.9678530000000001</v>
      </c>
      <c r="G7796" s="63">
        <v>-6.4768199999999998E-2</v>
      </c>
      <c r="H7796" s="63">
        <v>45.587000000000003</v>
      </c>
      <c r="I7796" s="63">
        <v>-0.2096558</v>
      </c>
      <c r="J7796" s="63">
        <v>-0.124055</v>
      </c>
      <c r="K7796" s="63">
        <v>-6.4768199999999998E-2</v>
      </c>
      <c r="L7796" s="63">
        <v>-5.4814E-3</v>
      </c>
      <c r="M7796" s="63">
        <v>8.0119399999999993E-2</v>
      </c>
      <c r="N7796" s="63">
        <v>11060</v>
      </c>
      <c r="O7796" s="63">
        <v>0.1130564</v>
      </c>
      <c r="P7796" s="63">
        <v>12</v>
      </c>
      <c r="Q7796" s="63">
        <v>1.2781749580960001E-2</v>
      </c>
    </row>
    <row r="7797" spans="1:17">
      <c r="A7797" s="63" t="s">
        <v>80</v>
      </c>
      <c r="B7797" s="63" t="s">
        <v>44</v>
      </c>
      <c r="C7797" s="63" t="s">
        <v>74</v>
      </c>
      <c r="D7797" s="63">
        <v>20</v>
      </c>
      <c r="E7797" s="63">
        <v>2.0501140000000002</v>
      </c>
      <c r="F7797" s="63">
        <v>1.9349460000000001</v>
      </c>
      <c r="G7797" s="63">
        <v>-0.1151683</v>
      </c>
      <c r="H7797" s="63">
        <v>43.735100000000003</v>
      </c>
      <c r="I7797" s="63">
        <v>-0.26005590000000001</v>
      </c>
      <c r="J7797" s="63">
        <v>-0.1744552</v>
      </c>
      <c r="K7797" s="63">
        <v>-0.1151683</v>
      </c>
      <c r="L7797" s="63">
        <v>-5.5881500000000001E-2</v>
      </c>
      <c r="M7797" s="63">
        <v>2.9719300000000001E-2</v>
      </c>
      <c r="N7797" s="63">
        <v>11060</v>
      </c>
      <c r="O7797" s="63">
        <v>0.1130564</v>
      </c>
      <c r="P7797" s="63">
        <v>12</v>
      </c>
      <c r="Q7797" s="63">
        <v>1.2781749580960001E-2</v>
      </c>
    </row>
    <row r="7798" spans="1:17">
      <c r="A7798" s="63" t="s">
        <v>80</v>
      </c>
      <c r="B7798" s="63" t="s">
        <v>44</v>
      </c>
      <c r="C7798" s="63" t="s">
        <v>74</v>
      </c>
      <c r="D7798" s="63">
        <v>21</v>
      </c>
      <c r="E7798" s="63">
        <v>2.0267689999999998</v>
      </c>
      <c r="F7798" s="63">
        <v>1.8789100000000001</v>
      </c>
      <c r="G7798" s="63">
        <v>-0.14785870000000001</v>
      </c>
      <c r="H7798" s="63">
        <v>42.322800000000001</v>
      </c>
      <c r="I7798" s="63">
        <v>-0.29274630000000001</v>
      </c>
      <c r="J7798" s="63">
        <v>-0.20714560000000001</v>
      </c>
      <c r="K7798" s="63">
        <v>-0.14785870000000001</v>
      </c>
      <c r="L7798" s="63">
        <v>-8.8571899999999995E-2</v>
      </c>
      <c r="M7798" s="63">
        <v>-2.9711E-3</v>
      </c>
      <c r="N7798" s="63">
        <v>11060</v>
      </c>
      <c r="O7798" s="63">
        <v>0.1130564</v>
      </c>
      <c r="P7798" s="63">
        <v>12</v>
      </c>
      <c r="Q7798" s="63">
        <v>1.2781749580960001E-2</v>
      </c>
    </row>
    <row r="7799" spans="1:17">
      <c r="A7799" s="63" t="s">
        <v>80</v>
      </c>
      <c r="B7799" s="63" t="s">
        <v>44</v>
      </c>
      <c r="C7799" s="63" t="s">
        <v>74</v>
      </c>
      <c r="D7799" s="63">
        <v>22</v>
      </c>
      <c r="E7799" s="63">
        <v>1.852171</v>
      </c>
      <c r="F7799" s="63">
        <v>1.7038850000000001</v>
      </c>
      <c r="G7799" s="63">
        <v>-0.14828649999999999</v>
      </c>
      <c r="H7799" s="63">
        <v>41.492600000000003</v>
      </c>
      <c r="I7799" s="63">
        <v>-0.29317409999999999</v>
      </c>
      <c r="J7799" s="63">
        <v>-0.20757329999999999</v>
      </c>
      <c r="K7799" s="63">
        <v>-0.14828649999999999</v>
      </c>
      <c r="L7799" s="63">
        <v>-8.8999599999999998E-2</v>
      </c>
      <c r="M7799" s="63">
        <v>-3.3988999999999998E-3</v>
      </c>
      <c r="N7799" s="63">
        <v>11060</v>
      </c>
      <c r="O7799" s="63">
        <v>0.1130564</v>
      </c>
      <c r="P7799" s="63">
        <v>12</v>
      </c>
      <c r="Q7799" s="63">
        <v>1.2781749580960001E-2</v>
      </c>
    </row>
    <row r="7800" spans="1:17">
      <c r="A7800" s="63" t="s">
        <v>80</v>
      </c>
      <c r="B7800" s="63" t="s">
        <v>44</v>
      </c>
      <c r="C7800" s="63" t="s">
        <v>74</v>
      </c>
      <c r="D7800" s="63">
        <v>23</v>
      </c>
      <c r="E7800" s="63">
        <v>1.6067720000000001</v>
      </c>
      <c r="F7800" s="63">
        <v>1.466594</v>
      </c>
      <c r="G7800" s="63">
        <v>-0.14017840000000001</v>
      </c>
      <c r="H7800" s="63">
        <v>40.775799999999997</v>
      </c>
      <c r="I7800" s="63">
        <v>-0.28506599999999999</v>
      </c>
      <c r="J7800" s="63">
        <v>-0.19946530000000001</v>
      </c>
      <c r="K7800" s="63">
        <v>-0.14017840000000001</v>
      </c>
      <c r="L7800" s="63">
        <v>-8.0891599999999994E-2</v>
      </c>
      <c r="M7800" s="63">
        <v>4.7092000000000002E-3</v>
      </c>
      <c r="N7800" s="63">
        <v>11060</v>
      </c>
      <c r="O7800" s="63">
        <v>0.1130564</v>
      </c>
      <c r="P7800" s="63">
        <v>12</v>
      </c>
      <c r="Q7800" s="63">
        <v>1.2781749580960001E-2</v>
      </c>
    </row>
    <row r="7801" spans="1:17">
      <c r="A7801" s="63" t="s">
        <v>80</v>
      </c>
      <c r="B7801" s="63" t="s">
        <v>44</v>
      </c>
      <c r="C7801" s="63" t="s">
        <v>74</v>
      </c>
      <c r="D7801" s="63">
        <v>24</v>
      </c>
      <c r="E7801" s="63">
        <v>1.3269629999999999</v>
      </c>
      <c r="F7801" s="63">
        <v>1.184871</v>
      </c>
      <c r="G7801" s="63">
        <v>-0.14209160000000001</v>
      </c>
      <c r="H7801" s="63">
        <v>40.0002</v>
      </c>
      <c r="I7801" s="63">
        <v>-0.28697919999999999</v>
      </c>
      <c r="J7801" s="63">
        <v>-0.20137849999999999</v>
      </c>
      <c r="K7801" s="63">
        <v>-0.14209160000000001</v>
      </c>
      <c r="L7801" s="63">
        <v>-8.2804799999999998E-2</v>
      </c>
      <c r="M7801" s="63">
        <v>2.7959999999999999E-3</v>
      </c>
      <c r="N7801" s="63">
        <v>11060</v>
      </c>
      <c r="O7801" s="63">
        <v>0.1130564</v>
      </c>
      <c r="P7801" s="63">
        <v>12</v>
      </c>
      <c r="Q7801" s="63">
        <v>1.2781749580960001E-2</v>
      </c>
    </row>
    <row r="7802" spans="1:17">
      <c r="A7802" s="63" t="s">
        <v>80</v>
      </c>
      <c r="B7802" s="63" t="s">
        <v>58</v>
      </c>
      <c r="C7802" s="63" t="s">
        <v>45</v>
      </c>
      <c r="D7802" s="63">
        <v>1</v>
      </c>
      <c r="E7802" s="63">
        <v>1.1458870000000001</v>
      </c>
      <c r="F7802" s="63">
        <v>0.89903679999999997</v>
      </c>
      <c r="G7802" s="63">
        <v>-0.24685009999999999</v>
      </c>
      <c r="H7802" s="63">
        <v>62.409100000000002</v>
      </c>
      <c r="I7802" s="63">
        <v>-0.39173770000000002</v>
      </c>
      <c r="J7802" s="63">
        <v>-0.30613689999999999</v>
      </c>
      <c r="K7802" s="63">
        <v>-0.24685009999999999</v>
      </c>
      <c r="L7802" s="63">
        <v>-0.18756320000000001</v>
      </c>
      <c r="M7802" s="63">
        <v>-0.1019625</v>
      </c>
      <c r="N7802" s="63">
        <v>11060</v>
      </c>
      <c r="O7802" s="63">
        <v>0.1130564</v>
      </c>
      <c r="P7802" s="63">
        <v>7</v>
      </c>
      <c r="Q7802" s="63">
        <v>1.2781749580960001E-2</v>
      </c>
    </row>
    <row r="7803" spans="1:17">
      <c r="A7803" s="63" t="s">
        <v>80</v>
      </c>
      <c r="B7803" s="63" t="s">
        <v>58</v>
      </c>
      <c r="C7803" s="63" t="s">
        <v>45</v>
      </c>
      <c r="D7803" s="63">
        <v>2</v>
      </c>
      <c r="E7803" s="63">
        <v>1.0590619999999999</v>
      </c>
      <c r="F7803" s="63">
        <v>0.81880770000000003</v>
      </c>
      <c r="G7803" s="63">
        <v>-0.24025450000000001</v>
      </c>
      <c r="H7803" s="63">
        <v>59.123899999999999</v>
      </c>
      <c r="I7803" s="63">
        <v>-0.38514209999999999</v>
      </c>
      <c r="J7803" s="63">
        <v>-0.29954130000000001</v>
      </c>
      <c r="K7803" s="63">
        <v>-0.24025450000000001</v>
      </c>
      <c r="L7803" s="63">
        <v>-0.18096760000000001</v>
      </c>
      <c r="M7803" s="63">
        <v>-9.5366900000000004E-2</v>
      </c>
      <c r="N7803" s="63">
        <v>11060</v>
      </c>
      <c r="O7803" s="63">
        <v>0.1130564</v>
      </c>
      <c r="P7803" s="63">
        <v>7</v>
      </c>
      <c r="Q7803" s="63">
        <v>1.2781749580960001E-2</v>
      </c>
    </row>
    <row r="7804" spans="1:17">
      <c r="A7804" s="63" t="s">
        <v>80</v>
      </c>
      <c r="B7804" s="63" t="s">
        <v>58</v>
      </c>
      <c r="C7804" s="63" t="s">
        <v>45</v>
      </c>
      <c r="D7804" s="63">
        <v>3</v>
      </c>
      <c r="E7804" s="63">
        <v>1.0287360000000001</v>
      </c>
      <c r="F7804" s="63">
        <v>0.79064120000000004</v>
      </c>
      <c r="G7804" s="63">
        <v>-0.238095</v>
      </c>
      <c r="H7804" s="63">
        <v>57.958500000000001</v>
      </c>
      <c r="I7804" s="63">
        <v>-0.38298260000000001</v>
      </c>
      <c r="J7804" s="63">
        <v>-0.29738179999999997</v>
      </c>
      <c r="K7804" s="63">
        <v>-0.238095</v>
      </c>
      <c r="L7804" s="63">
        <v>-0.1788082</v>
      </c>
      <c r="M7804" s="63">
        <v>-9.3207399999999996E-2</v>
      </c>
      <c r="N7804" s="63">
        <v>11060</v>
      </c>
      <c r="O7804" s="63">
        <v>0.1130564</v>
      </c>
      <c r="P7804" s="63">
        <v>7</v>
      </c>
      <c r="Q7804" s="63">
        <v>1.2781749580960001E-2</v>
      </c>
    </row>
    <row r="7805" spans="1:17">
      <c r="A7805" s="63" t="s">
        <v>80</v>
      </c>
      <c r="B7805" s="63" t="s">
        <v>58</v>
      </c>
      <c r="C7805" s="63" t="s">
        <v>45</v>
      </c>
      <c r="D7805" s="63">
        <v>4</v>
      </c>
      <c r="E7805" s="63">
        <v>1.0138259999999999</v>
      </c>
      <c r="F7805" s="63">
        <v>0.7998016</v>
      </c>
      <c r="G7805" s="63">
        <v>-0.21402479999999999</v>
      </c>
      <c r="H7805" s="63">
        <v>57.057699999999997</v>
      </c>
      <c r="I7805" s="63">
        <v>-0.35891240000000002</v>
      </c>
      <c r="J7805" s="63">
        <v>-0.27331169999999999</v>
      </c>
      <c r="K7805" s="63">
        <v>-0.21402479999999999</v>
      </c>
      <c r="L7805" s="63">
        <v>-0.15473799999999999</v>
      </c>
      <c r="M7805" s="63">
        <v>-6.9137199999999996E-2</v>
      </c>
      <c r="N7805" s="63">
        <v>11060</v>
      </c>
      <c r="O7805" s="63">
        <v>0.1130564</v>
      </c>
      <c r="P7805" s="63">
        <v>7</v>
      </c>
      <c r="Q7805" s="63">
        <v>1.2781749580960001E-2</v>
      </c>
    </row>
    <row r="7806" spans="1:17">
      <c r="A7806" s="63" t="s">
        <v>80</v>
      </c>
      <c r="B7806" s="63" t="s">
        <v>58</v>
      </c>
      <c r="C7806" s="63" t="s">
        <v>45</v>
      </c>
      <c r="D7806" s="63">
        <v>5</v>
      </c>
      <c r="E7806" s="63">
        <v>1.021577</v>
      </c>
      <c r="F7806" s="63">
        <v>0.80647959999999996</v>
      </c>
      <c r="G7806" s="63">
        <v>-0.21509700000000001</v>
      </c>
      <c r="H7806" s="63">
        <v>56.223100000000002</v>
      </c>
      <c r="I7806" s="63">
        <v>-0.35998459999999999</v>
      </c>
      <c r="J7806" s="63">
        <v>-0.27438380000000001</v>
      </c>
      <c r="K7806" s="63">
        <v>-0.21509700000000001</v>
      </c>
      <c r="L7806" s="63">
        <v>-0.15581020000000001</v>
      </c>
      <c r="M7806" s="63">
        <v>-7.0209400000000005E-2</v>
      </c>
      <c r="N7806" s="63">
        <v>11060</v>
      </c>
      <c r="O7806" s="63">
        <v>0.1130564</v>
      </c>
      <c r="P7806" s="63">
        <v>7</v>
      </c>
      <c r="Q7806" s="63">
        <v>1.2781749580960001E-2</v>
      </c>
    </row>
    <row r="7807" spans="1:17">
      <c r="A7807" s="63" t="s">
        <v>80</v>
      </c>
      <c r="B7807" s="63" t="s">
        <v>58</v>
      </c>
      <c r="C7807" s="63" t="s">
        <v>45</v>
      </c>
      <c r="D7807" s="63">
        <v>6</v>
      </c>
      <c r="E7807" s="63">
        <v>1.1116919999999999</v>
      </c>
      <c r="F7807" s="63">
        <v>0.84473430000000005</v>
      </c>
      <c r="G7807" s="63">
        <v>-0.26695819999999998</v>
      </c>
      <c r="H7807" s="63">
        <v>55.479599999999998</v>
      </c>
      <c r="I7807" s="63">
        <v>-0.41184579999999998</v>
      </c>
      <c r="J7807" s="63">
        <v>-0.32624500000000001</v>
      </c>
      <c r="K7807" s="63">
        <v>-0.26695819999999998</v>
      </c>
      <c r="L7807" s="63">
        <v>-0.2076713</v>
      </c>
      <c r="M7807" s="63">
        <v>-0.1220706</v>
      </c>
      <c r="N7807" s="63">
        <v>11060</v>
      </c>
      <c r="O7807" s="63">
        <v>0.1130564</v>
      </c>
      <c r="P7807" s="63">
        <v>7</v>
      </c>
      <c r="Q7807" s="63">
        <v>1.2781749580960001E-2</v>
      </c>
    </row>
    <row r="7808" spans="1:17">
      <c r="A7808" s="63" t="s">
        <v>80</v>
      </c>
      <c r="B7808" s="63" t="s">
        <v>58</v>
      </c>
      <c r="C7808" s="63" t="s">
        <v>45</v>
      </c>
      <c r="D7808" s="63">
        <v>7</v>
      </c>
      <c r="E7808" s="63">
        <v>1.3059019999999999</v>
      </c>
      <c r="F7808" s="63">
        <v>1.033301</v>
      </c>
      <c r="G7808" s="63">
        <v>-0.27260089999999998</v>
      </c>
      <c r="H7808" s="63">
        <v>55.849499999999999</v>
      </c>
      <c r="I7808" s="63">
        <v>-0.41748849999999998</v>
      </c>
      <c r="J7808" s="63">
        <v>-0.33188770000000001</v>
      </c>
      <c r="K7808" s="63">
        <v>-0.27260089999999998</v>
      </c>
      <c r="L7808" s="63">
        <v>-0.21331410000000001</v>
      </c>
      <c r="M7808" s="63">
        <v>-0.1277133</v>
      </c>
      <c r="N7808" s="63">
        <v>11060</v>
      </c>
      <c r="O7808" s="63">
        <v>0.1130564</v>
      </c>
      <c r="P7808" s="63">
        <v>7</v>
      </c>
      <c r="Q7808" s="63">
        <v>1.2781749580960001E-2</v>
      </c>
    </row>
    <row r="7809" spans="1:17">
      <c r="A7809" s="63" t="s">
        <v>80</v>
      </c>
      <c r="B7809" s="63" t="s">
        <v>58</v>
      </c>
      <c r="C7809" s="63" t="s">
        <v>45</v>
      </c>
      <c r="D7809" s="63">
        <v>8</v>
      </c>
      <c r="E7809" s="63">
        <v>1.442177</v>
      </c>
      <c r="F7809" s="63">
        <v>1.214737</v>
      </c>
      <c r="G7809" s="63">
        <v>-0.2274398</v>
      </c>
      <c r="H7809" s="63">
        <v>59.432400000000001</v>
      </c>
      <c r="I7809" s="63">
        <v>-0.37232739999999998</v>
      </c>
      <c r="J7809" s="63">
        <v>-0.2867266</v>
      </c>
      <c r="K7809" s="63">
        <v>-0.2274398</v>
      </c>
      <c r="L7809" s="63">
        <v>-0.16815289999999999</v>
      </c>
      <c r="M7809" s="63">
        <v>-8.2552200000000006E-2</v>
      </c>
      <c r="N7809" s="63">
        <v>11060</v>
      </c>
      <c r="O7809" s="63">
        <v>0.1130564</v>
      </c>
      <c r="P7809" s="63">
        <v>7</v>
      </c>
      <c r="Q7809" s="63">
        <v>1.2781749580960001E-2</v>
      </c>
    </row>
    <row r="7810" spans="1:17">
      <c r="A7810" s="63" t="s">
        <v>80</v>
      </c>
      <c r="B7810" s="63" t="s">
        <v>58</v>
      </c>
      <c r="C7810" s="63" t="s">
        <v>45</v>
      </c>
      <c r="D7810" s="63">
        <v>9</v>
      </c>
      <c r="E7810" s="63">
        <v>1.427778</v>
      </c>
      <c r="F7810" s="63">
        <v>1.3174220000000001</v>
      </c>
      <c r="G7810" s="63">
        <v>-0.1103556</v>
      </c>
      <c r="H7810" s="63">
        <v>64.936700000000002</v>
      </c>
      <c r="I7810" s="63">
        <v>-0.2552432</v>
      </c>
      <c r="J7810" s="63">
        <v>-0.1696424</v>
      </c>
      <c r="K7810" s="63">
        <v>-0.1103556</v>
      </c>
      <c r="L7810" s="63">
        <v>-5.1068799999999998E-2</v>
      </c>
      <c r="M7810" s="63">
        <v>3.4532E-2</v>
      </c>
      <c r="N7810" s="63">
        <v>11060</v>
      </c>
      <c r="O7810" s="63">
        <v>0.1130564</v>
      </c>
      <c r="P7810" s="63">
        <v>7</v>
      </c>
      <c r="Q7810" s="63">
        <v>1.2781749580960001E-2</v>
      </c>
    </row>
    <row r="7811" spans="1:17">
      <c r="A7811" s="63" t="s">
        <v>80</v>
      </c>
      <c r="B7811" s="63" t="s">
        <v>58</v>
      </c>
      <c r="C7811" s="63" t="s">
        <v>45</v>
      </c>
      <c r="D7811" s="63">
        <v>10</v>
      </c>
      <c r="E7811" s="63">
        <v>1.453511</v>
      </c>
      <c r="F7811" s="63">
        <v>1.349998</v>
      </c>
      <c r="G7811" s="63">
        <v>-0.10351349999999999</v>
      </c>
      <c r="H7811" s="63">
        <v>70.564700000000002</v>
      </c>
      <c r="I7811" s="63">
        <v>-0.24840110000000001</v>
      </c>
      <c r="J7811" s="63">
        <v>-0.16280030000000001</v>
      </c>
      <c r="K7811" s="63">
        <v>-0.10351349999999999</v>
      </c>
      <c r="L7811" s="63">
        <v>-4.4226700000000001E-2</v>
      </c>
      <c r="M7811" s="63">
        <v>4.1374099999999997E-2</v>
      </c>
      <c r="N7811" s="63">
        <v>11060</v>
      </c>
      <c r="O7811" s="63">
        <v>0.1130564</v>
      </c>
      <c r="P7811" s="63">
        <v>7</v>
      </c>
      <c r="Q7811" s="63">
        <v>1.2781749580960001E-2</v>
      </c>
    </row>
    <row r="7812" spans="1:17">
      <c r="A7812" s="63" t="s">
        <v>80</v>
      </c>
      <c r="B7812" s="63" t="s">
        <v>58</v>
      </c>
      <c r="C7812" s="63" t="s">
        <v>45</v>
      </c>
      <c r="D7812" s="63">
        <v>11</v>
      </c>
      <c r="E7812" s="63">
        <v>1.3843829999999999</v>
      </c>
      <c r="F7812" s="63">
        <v>1.432283</v>
      </c>
      <c r="G7812" s="63">
        <v>4.7900100000000001E-2</v>
      </c>
      <c r="H7812" s="63">
        <v>76.927999999999997</v>
      </c>
      <c r="I7812" s="63">
        <v>-9.6987500000000004E-2</v>
      </c>
      <c r="J7812" s="63">
        <v>-1.13867E-2</v>
      </c>
      <c r="K7812" s="63">
        <v>4.7900100000000001E-2</v>
      </c>
      <c r="L7812" s="63">
        <v>0.1071869</v>
      </c>
      <c r="M7812" s="63">
        <v>0.19278770000000001</v>
      </c>
      <c r="N7812" s="63">
        <v>11060</v>
      </c>
      <c r="O7812" s="63">
        <v>0.1130564</v>
      </c>
      <c r="P7812" s="63">
        <v>7</v>
      </c>
      <c r="Q7812" s="63">
        <v>1.2781749580960001E-2</v>
      </c>
    </row>
    <row r="7813" spans="1:17">
      <c r="A7813" s="63" t="s">
        <v>80</v>
      </c>
      <c r="B7813" s="63" t="s">
        <v>58</v>
      </c>
      <c r="C7813" s="63" t="s">
        <v>45</v>
      </c>
      <c r="D7813" s="63">
        <v>12</v>
      </c>
      <c r="E7813" s="63">
        <v>1.3358559999999999</v>
      </c>
      <c r="F7813" s="63">
        <v>1.551267</v>
      </c>
      <c r="G7813" s="63">
        <v>0.2154104</v>
      </c>
      <c r="H7813" s="63">
        <v>82.333399999999997</v>
      </c>
      <c r="I7813" s="63">
        <v>7.0522799999999997E-2</v>
      </c>
      <c r="J7813" s="63">
        <v>0.1561235</v>
      </c>
      <c r="K7813" s="63">
        <v>0.2154104</v>
      </c>
      <c r="L7813" s="63">
        <v>0.27469719999999997</v>
      </c>
      <c r="M7813" s="63">
        <v>0.3602979</v>
      </c>
      <c r="N7813" s="63">
        <v>11060</v>
      </c>
      <c r="O7813" s="63">
        <v>0.1130564</v>
      </c>
      <c r="P7813" s="63">
        <v>7</v>
      </c>
      <c r="Q7813" s="63">
        <v>1.2781749580960001E-2</v>
      </c>
    </row>
    <row r="7814" spans="1:17">
      <c r="A7814" s="63" t="s">
        <v>80</v>
      </c>
      <c r="B7814" s="63" t="s">
        <v>58</v>
      </c>
      <c r="C7814" s="63" t="s">
        <v>45</v>
      </c>
      <c r="D7814" s="63">
        <v>13</v>
      </c>
      <c r="E7814" s="63">
        <v>1.2188939999999999</v>
      </c>
      <c r="F7814" s="63">
        <v>1.736038</v>
      </c>
      <c r="G7814" s="63">
        <v>0.51714320000000003</v>
      </c>
      <c r="H7814" s="63">
        <v>87.170299999999997</v>
      </c>
      <c r="I7814" s="63">
        <v>0.37225570000000002</v>
      </c>
      <c r="J7814" s="63">
        <v>0.4578564</v>
      </c>
      <c r="K7814" s="63">
        <v>0.51714320000000003</v>
      </c>
      <c r="L7814" s="63">
        <v>0.57643009999999995</v>
      </c>
      <c r="M7814" s="63">
        <v>0.66203080000000003</v>
      </c>
      <c r="N7814" s="63">
        <v>11060</v>
      </c>
      <c r="O7814" s="63">
        <v>0.1130564</v>
      </c>
      <c r="P7814" s="63">
        <v>7</v>
      </c>
      <c r="Q7814" s="63">
        <v>1.2781749580960001E-2</v>
      </c>
    </row>
    <row r="7815" spans="1:17">
      <c r="A7815" s="63" t="s">
        <v>80</v>
      </c>
      <c r="B7815" s="63" t="s">
        <v>58</v>
      </c>
      <c r="C7815" s="63" t="s">
        <v>45</v>
      </c>
      <c r="D7815" s="63">
        <v>14</v>
      </c>
      <c r="E7815" s="63">
        <v>1.2852060000000001</v>
      </c>
      <c r="F7815" s="63">
        <v>1.9936130000000001</v>
      </c>
      <c r="G7815" s="63">
        <v>0.7084066</v>
      </c>
      <c r="H7815" s="63">
        <v>90.548299999999998</v>
      </c>
      <c r="I7815" s="63">
        <v>0.56351899999999999</v>
      </c>
      <c r="J7815" s="63">
        <v>0.64911969999999997</v>
      </c>
      <c r="K7815" s="63">
        <v>0.7084066</v>
      </c>
      <c r="L7815" s="63">
        <v>0.76769339999999997</v>
      </c>
      <c r="M7815" s="63">
        <v>0.85329410000000006</v>
      </c>
      <c r="N7815" s="63">
        <v>11060</v>
      </c>
      <c r="O7815" s="63">
        <v>0.1130564</v>
      </c>
      <c r="P7815" s="63">
        <v>7</v>
      </c>
      <c r="Q7815" s="63">
        <v>1.2781749580960001E-2</v>
      </c>
    </row>
    <row r="7816" spans="1:17">
      <c r="A7816" s="63" t="s">
        <v>80</v>
      </c>
      <c r="B7816" s="63" t="s">
        <v>58</v>
      </c>
      <c r="C7816" s="63" t="s">
        <v>45</v>
      </c>
      <c r="D7816" s="63">
        <v>15</v>
      </c>
      <c r="E7816" s="63">
        <v>1.392593</v>
      </c>
      <c r="F7816" s="63">
        <v>2.1947169999999998</v>
      </c>
      <c r="G7816" s="63">
        <v>0.80212349999999999</v>
      </c>
      <c r="H7816" s="63">
        <v>92.340100000000007</v>
      </c>
      <c r="I7816" s="63">
        <v>0.65723600000000004</v>
      </c>
      <c r="J7816" s="63">
        <v>0.74283670000000002</v>
      </c>
      <c r="K7816" s="63">
        <v>0.80212349999999999</v>
      </c>
      <c r="L7816" s="63">
        <v>0.86141040000000002</v>
      </c>
      <c r="M7816" s="63">
        <v>0.94701109999999999</v>
      </c>
      <c r="N7816" s="63">
        <v>11060</v>
      </c>
      <c r="O7816" s="63">
        <v>0.1130564</v>
      </c>
      <c r="P7816" s="63">
        <v>7</v>
      </c>
      <c r="Q7816" s="63">
        <v>1.2781749580960001E-2</v>
      </c>
    </row>
    <row r="7817" spans="1:17">
      <c r="A7817" s="63" t="s">
        <v>80</v>
      </c>
      <c r="B7817" s="63" t="s">
        <v>58</v>
      </c>
      <c r="C7817" s="63" t="s">
        <v>45</v>
      </c>
      <c r="D7817" s="63">
        <v>16</v>
      </c>
      <c r="E7817" s="63">
        <v>1.573412</v>
      </c>
      <c r="F7817" s="63">
        <v>2.3512819999999999</v>
      </c>
      <c r="G7817" s="63">
        <v>0.77787050000000002</v>
      </c>
      <c r="H7817" s="63">
        <v>92.817800000000005</v>
      </c>
      <c r="I7817" s="63">
        <v>0.63298299999999996</v>
      </c>
      <c r="J7817" s="63">
        <v>0.71858370000000005</v>
      </c>
      <c r="K7817" s="63">
        <v>0.77787050000000002</v>
      </c>
      <c r="L7817" s="63">
        <v>0.83715740000000005</v>
      </c>
      <c r="M7817" s="63">
        <v>0.92275810000000003</v>
      </c>
      <c r="N7817" s="63">
        <v>11060</v>
      </c>
      <c r="O7817" s="63">
        <v>0.1130564</v>
      </c>
      <c r="P7817" s="63">
        <v>7</v>
      </c>
      <c r="Q7817" s="63">
        <v>1.2781749580960001E-2</v>
      </c>
    </row>
    <row r="7818" spans="1:17">
      <c r="A7818" s="63" t="s">
        <v>80</v>
      </c>
      <c r="B7818" s="63" t="s">
        <v>58</v>
      </c>
      <c r="C7818" s="63" t="s">
        <v>45</v>
      </c>
      <c r="D7818" s="63">
        <v>17</v>
      </c>
      <c r="E7818" s="63">
        <v>1.7293289999999999</v>
      </c>
      <c r="F7818" s="63">
        <v>2.4346230000000002</v>
      </c>
      <c r="G7818" s="63">
        <v>0.70529410000000003</v>
      </c>
      <c r="H7818" s="63">
        <v>92.243700000000004</v>
      </c>
      <c r="I7818" s="63">
        <v>0.56040659999999998</v>
      </c>
      <c r="J7818" s="63">
        <v>0.64600729999999995</v>
      </c>
      <c r="K7818" s="63">
        <v>0.70529410000000003</v>
      </c>
      <c r="L7818" s="63">
        <v>0.76458099999999996</v>
      </c>
      <c r="M7818" s="63">
        <v>0.85018170000000004</v>
      </c>
      <c r="N7818" s="63">
        <v>11060</v>
      </c>
      <c r="O7818" s="63">
        <v>0.1130564</v>
      </c>
      <c r="P7818" s="63">
        <v>7</v>
      </c>
      <c r="Q7818" s="63">
        <v>1.2781749580960001E-2</v>
      </c>
    </row>
    <row r="7819" spans="1:17">
      <c r="A7819" s="63" t="s">
        <v>80</v>
      </c>
      <c r="B7819" s="63" t="s">
        <v>58</v>
      </c>
      <c r="C7819" s="63" t="s">
        <v>45</v>
      </c>
      <c r="D7819" s="63">
        <v>18</v>
      </c>
      <c r="E7819" s="63">
        <v>1.849099</v>
      </c>
      <c r="F7819" s="63">
        <v>2.390517</v>
      </c>
      <c r="G7819" s="63">
        <v>0.54141760000000005</v>
      </c>
      <c r="H7819" s="63">
        <v>89.633099999999999</v>
      </c>
      <c r="I7819" s="63">
        <v>0.39652999999999999</v>
      </c>
      <c r="J7819" s="63">
        <v>0.48213080000000003</v>
      </c>
      <c r="K7819" s="63">
        <v>0.54141760000000005</v>
      </c>
      <c r="L7819" s="63">
        <v>0.60070440000000003</v>
      </c>
      <c r="M7819" s="63">
        <v>0.68630519999999995</v>
      </c>
      <c r="N7819" s="63">
        <v>11060</v>
      </c>
      <c r="O7819" s="63">
        <v>0.1130564</v>
      </c>
      <c r="P7819" s="63">
        <v>7</v>
      </c>
      <c r="Q7819" s="63">
        <v>1.2781749580960001E-2</v>
      </c>
    </row>
    <row r="7820" spans="1:17">
      <c r="A7820" s="63" t="s">
        <v>80</v>
      </c>
      <c r="B7820" s="63" t="s">
        <v>58</v>
      </c>
      <c r="C7820" s="63" t="s">
        <v>45</v>
      </c>
      <c r="D7820" s="63">
        <v>19</v>
      </c>
      <c r="E7820" s="63">
        <v>2.102433</v>
      </c>
      <c r="F7820" s="63">
        <v>2.2476219999999998</v>
      </c>
      <c r="G7820" s="63">
        <v>0.14518900000000001</v>
      </c>
      <c r="H7820" s="63">
        <v>86.020099999999999</v>
      </c>
      <c r="I7820" s="63">
        <v>3.0150000000000001E-4</v>
      </c>
      <c r="J7820" s="63">
        <v>8.5902199999999998E-2</v>
      </c>
      <c r="K7820" s="63">
        <v>0.14518900000000001</v>
      </c>
      <c r="L7820" s="63">
        <v>0.20447589999999999</v>
      </c>
      <c r="M7820" s="63">
        <v>0.29007660000000002</v>
      </c>
      <c r="N7820" s="63">
        <v>11060</v>
      </c>
      <c r="O7820" s="63">
        <v>0.1130564</v>
      </c>
      <c r="P7820" s="63">
        <v>7</v>
      </c>
      <c r="Q7820" s="63">
        <v>1.2781749580960001E-2</v>
      </c>
    </row>
    <row r="7821" spans="1:17">
      <c r="A7821" s="63" t="s">
        <v>80</v>
      </c>
      <c r="B7821" s="63" t="s">
        <v>58</v>
      </c>
      <c r="C7821" s="63" t="s">
        <v>45</v>
      </c>
      <c r="D7821" s="63">
        <v>20</v>
      </c>
      <c r="E7821" s="63">
        <v>2.1331630000000001</v>
      </c>
      <c r="F7821" s="63">
        <v>2.0721889999999998</v>
      </c>
      <c r="G7821" s="63">
        <v>-6.0974399999999998E-2</v>
      </c>
      <c r="H7821" s="63">
        <v>81.117000000000004</v>
      </c>
      <c r="I7821" s="63">
        <v>-0.20586199999999999</v>
      </c>
      <c r="J7821" s="63">
        <v>-0.1202612</v>
      </c>
      <c r="K7821" s="63">
        <v>-6.0974399999999998E-2</v>
      </c>
      <c r="L7821" s="63">
        <v>-1.6875E-3</v>
      </c>
      <c r="M7821" s="63">
        <v>8.3913199999999993E-2</v>
      </c>
      <c r="N7821" s="63">
        <v>11060</v>
      </c>
      <c r="O7821" s="63">
        <v>0.1130564</v>
      </c>
      <c r="P7821" s="63">
        <v>7</v>
      </c>
      <c r="Q7821" s="63">
        <v>1.2781749580960001E-2</v>
      </c>
    </row>
    <row r="7822" spans="1:17">
      <c r="A7822" s="63" t="s">
        <v>80</v>
      </c>
      <c r="B7822" s="63" t="s">
        <v>58</v>
      </c>
      <c r="C7822" s="63" t="s">
        <v>45</v>
      </c>
      <c r="D7822" s="63">
        <v>21</v>
      </c>
      <c r="E7822" s="63">
        <v>2.0993339999999998</v>
      </c>
      <c r="F7822" s="63">
        <v>1.90438</v>
      </c>
      <c r="G7822" s="63">
        <v>-0.1949543</v>
      </c>
      <c r="H7822" s="63">
        <v>75.292100000000005</v>
      </c>
      <c r="I7822" s="63">
        <v>-0.33984189999999997</v>
      </c>
      <c r="J7822" s="63">
        <v>-0.2542411</v>
      </c>
      <c r="K7822" s="63">
        <v>-0.1949543</v>
      </c>
      <c r="L7822" s="63">
        <v>-0.13566739999999999</v>
      </c>
      <c r="M7822" s="63">
        <v>-5.0066699999999999E-2</v>
      </c>
      <c r="N7822" s="63">
        <v>11060</v>
      </c>
      <c r="O7822" s="63">
        <v>0.1130564</v>
      </c>
      <c r="P7822" s="63">
        <v>7</v>
      </c>
      <c r="Q7822" s="63">
        <v>1.2781749580960001E-2</v>
      </c>
    </row>
    <row r="7823" spans="1:17">
      <c r="A7823" s="63" t="s">
        <v>80</v>
      </c>
      <c r="B7823" s="63" t="s">
        <v>58</v>
      </c>
      <c r="C7823" s="63" t="s">
        <v>45</v>
      </c>
      <c r="D7823" s="63">
        <v>22</v>
      </c>
      <c r="E7823" s="63">
        <v>1.9449939999999999</v>
      </c>
      <c r="F7823" s="63">
        <v>1.675265</v>
      </c>
      <c r="G7823" s="63">
        <v>-0.26972889999999999</v>
      </c>
      <c r="H7823" s="63">
        <v>70.420400000000001</v>
      </c>
      <c r="I7823" s="63">
        <v>-0.4146165</v>
      </c>
      <c r="J7823" s="63">
        <v>-0.32901570000000002</v>
      </c>
      <c r="K7823" s="63">
        <v>-0.26972889999999999</v>
      </c>
      <c r="L7823" s="63">
        <v>-0.21044209999999999</v>
      </c>
      <c r="M7823" s="63">
        <v>-0.1248413</v>
      </c>
      <c r="N7823" s="63">
        <v>11060</v>
      </c>
      <c r="O7823" s="63">
        <v>0.1130564</v>
      </c>
      <c r="P7823" s="63">
        <v>7</v>
      </c>
      <c r="Q7823" s="63">
        <v>1.2781749580960001E-2</v>
      </c>
    </row>
    <row r="7824" spans="1:17">
      <c r="A7824" s="63" t="s">
        <v>80</v>
      </c>
      <c r="B7824" s="63" t="s">
        <v>58</v>
      </c>
      <c r="C7824" s="63" t="s">
        <v>45</v>
      </c>
      <c r="D7824" s="63">
        <v>23</v>
      </c>
      <c r="E7824" s="63">
        <v>1.6483859999999999</v>
      </c>
      <c r="F7824" s="63">
        <v>1.387991</v>
      </c>
      <c r="G7824" s="63">
        <v>-0.26039580000000001</v>
      </c>
      <c r="H7824" s="63">
        <v>67.380799999999994</v>
      </c>
      <c r="I7824" s="63">
        <v>-0.40528340000000002</v>
      </c>
      <c r="J7824" s="63">
        <v>-0.31968259999999998</v>
      </c>
      <c r="K7824" s="63">
        <v>-0.26039580000000001</v>
      </c>
      <c r="L7824" s="63">
        <v>-0.20110890000000001</v>
      </c>
      <c r="M7824" s="63">
        <v>-0.11550820000000001</v>
      </c>
      <c r="N7824" s="63">
        <v>11060</v>
      </c>
      <c r="O7824" s="63">
        <v>0.1130564</v>
      </c>
      <c r="P7824" s="63">
        <v>7</v>
      </c>
      <c r="Q7824" s="63">
        <v>1.2781749580960001E-2</v>
      </c>
    </row>
    <row r="7825" spans="1:17">
      <c r="A7825" s="63" t="s">
        <v>80</v>
      </c>
      <c r="B7825" s="63" t="s">
        <v>58</v>
      </c>
      <c r="C7825" s="63" t="s">
        <v>45</v>
      </c>
      <c r="D7825" s="63">
        <v>24</v>
      </c>
      <c r="E7825" s="63">
        <v>1.305884</v>
      </c>
      <c r="F7825" s="63">
        <v>1.079922</v>
      </c>
      <c r="G7825" s="63">
        <v>-0.22596279999999999</v>
      </c>
      <c r="H7825" s="63">
        <v>64.887299999999996</v>
      </c>
      <c r="I7825" s="63">
        <v>-0.37085040000000002</v>
      </c>
      <c r="J7825" s="63">
        <v>-0.28524959999999999</v>
      </c>
      <c r="K7825" s="63">
        <v>-0.22596279999999999</v>
      </c>
      <c r="L7825" s="63">
        <v>-0.16667589999999999</v>
      </c>
      <c r="M7825" s="63">
        <v>-8.10752E-2</v>
      </c>
      <c r="N7825" s="63">
        <v>11060</v>
      </c>
      <c r="O7825" s="63">
        <v>0.1130564</v>
      </c>
      <c r="P7825" s="63">
        <v>7</v>
      </c>
      <c r="Q7825" s="63">
        <v>1.2781749580960001E-2</v>
      </c>
    </row>
    <row r="7826" spans="1:17">
      <c r="A7826" s="63" t="s">
        <v>80</v>
      </c>
      <c r="B7826" s="63" t="s">
        <v>58</v>
      </c>
      <c r="C7826" s="63" t="s">
        <v>46</v>
      </c>
      <c r="D7826" s="63">
        <v>1</v>
      </c>
      <c r="E7826" s="63">
        <v>1.1217729999999999</v>
      </c>
      <c r="F7826" s="63">
        <v>0.97686949999999995</v>
      </c>
      <c r="G7826" s="63">
        <v>-0.1449037</v>
      </c>
      <c r="H7826" s="63">
        <v>34.532600000000002</v>
      </c>
      <c r="I7826" s="63">
        <v>-0.28979129999999997</v>
      </c>
      <c r="J7826" s="63">
        <v>-0.2041906</v>
      </c>
      <c r="K7826" s="63">
        <v>-0.1449037</v>
      </c>
      <c r="L7826" s="63">
        <v>-8.5616899999999996E-2</v>
      </c>
      <c r="M7826" s="63">
        <v>-1.6099999999999998E-5</v>
      </c>
      <c r="N7826" s="63">
        <v>11060</v>
      </c>
      <c r="O7826" s="63">
        <v>0.1130564</v>
      </c>
      <c r="P7826" s="63">
        <v>1</v>
      </c>
      <c r="Q7826" s="63">
        <v>1.2781749580960001E-2</v>
      </c>
    </row>
    <row r="7827" spans="1:17">
      <c r="A7827" s="63" t="s">
        <v>80</v>
      </c>
      <c r="B7827" s="63" t="s">
        <v>58</v>
      </c>
      <c r="C7827" s="63" t="s">
        <v>46</v>
      </c>
      <c r="D7827" s="63">
        <v>2</v>
      </c>
      <c r="E7827" s="63">
        <v>1.053283</v>
      </c>
      <c r="F7827" s="63">
        <v>0.89246740000000002</v>
      </c>
      <c r="G7827" s="63">
        <v>-0.16081570000000001</v>
      </c>
      <c r="H7827" s="63">
        <v>34.255200000000002</v>
      </c>
      <c r="I7827" s="63">
        <v>-0.30570330000000001</v>
      </c>
      <c r="J7827" s="63">
        <v>-0.22010250000000001</v>
      </c>
      <c r="K7827" s="63">
        <v>-0.16081570000000001</v>
      </c>
      <c r="L7827" s="63">
        <v>-0.10152890000000001</v>
      </c>
      <c r="M7827" s="63">
        <v>-1.5928100000000001E-2</v>
      </c>
      <c r="N7827" s="63">
        <v>11060</v>
      </c>
      <c r="O7827" s="63">
        <v>0.1130564</v>
      </c>
      <c r="P7827" s="63">
        <v>1</v>
      </c>
      <c r="Q7827" s="63">
        <v>1.2781749580960001E-2</v>
      </c>
    </row>
    <row r="7828" spans="1:17">
      <c r="A7828" s="63" t="s">
        <v>80</v>
      </c>
      <c r="B7828" s="63" t="s">
        <v>58</v>
      </c>
      <c r="C7828" s="63" t="s">
        <v>46</v>
      </c>
      <c r="D7828" s="63">
        <v>3</v>
      </c>
      <c r="E7828" s="63">
        <v>1.051787</v>
      </c>
      <c r="F7828" s="63">
        <v>0.89539049999999998</v>
      </c>
      <c r="G7828" s="63">
        <v>-0.15639649999999999</v>
      </c>
      <c r="H7828" s="63">
        <v>33.8506</v>
      </c>
      <c r="I7828" s="63">
        <v>-0.3012841</v>
      </c>
      <c r="J7828" s="63">
        <v>-0.21568329999999999</v>
      </c>
      <c r="K7828" s="63">
        <v>-0.15639649999999999</v>
      </c>
      <c r="L7828" s="63">
        <v>-9.7109699999999993E-2</v>
      </c>
      <c r="M7828" s="63">
        <v>-1.1508900000000001E-2</v>
      </c>
      <c r="N7828" s="63">
        <v>11060</v>
      </c>
      <c r="O7828" s="63">
        <v>0.1130564</v>
      </c>
      <c r="P7828" s="63">
        <v>1</v>
      </c>
      <c r="Q7828" s="63">
        <v>1.2781749580960001E-2</v>
      </c>
    </row>
    <row r="7829" spans="1:17">
      <c r="A7829" s="63" t="s">
        <v>80</v>
      </c>
      <c r="B7829" s="63" t="s">
        <v>58</v>
      </c>
      <c r="C7829" s="63" t="s">
        <v>46</v>
      </c>
      <c r="D7829" s="63">
        <v>4</v>
      </c>
      <c r="E7829" s="63">
        <v>1.065204</v>
      </c>
      <c r="F7829" s="63">
        <v>0.90735390000000005</v>
      </c>
      <c r="G7829" s="63">
        <v>-0.1578503</v>
      </c>
      <c r="H7829" s="63">
        <v>34.309399999999997</v>
      </c>
      <c r="I7829" s="63">
        <v>-0.3027379</v>
      </c>
      <c r="J7829" s="63">
        <v>-0.2171371</v>
      </c>
      <c r="K7829" s="63">
        <v>-0.1578503</v>
      </c>
      <c r="L7829" s="63">
        <v>-9.8563399999999995E-2</v>
      </c>
      <c r="M7829" s="63">
        <v>-1.2962700000000001E-2</v>
      </c>
      <c r="N7829" s="63">
        <v>11060</v>
      </c>
      <c r="O7829" s="63">
        <v>0.1130564</v>
      </c>
      <c r="P7829" s="63">
        <v>1</v>
      </c>
      <c r="Q7829" s="63">
        <v>1.2781749580960001E-2</v>
      </c>
    </row>
    <row r="7830" spans="1:17">
      <c r="A7830" s="63" t="s">
        <v>80</v>
      </c>
      <c r="B7830" s="63" t="s">
        <v>58</v>
      </c>
      <c r="C7830" s="63" t="s">
        <v>46</v>
      </c>
      <c r="D7830" s="63">
        <v>5</v>
      </c>
      <c r="E7830" s="63">
        <v>1.1052599999999999</v>
      </c>
      <c r="F7830" s="63">
        <v>0.94816679999999998</v>
      </c>
      <c r="G7830" s="63">
        <v>-0.1570928</v>
      </c>
      <c r="H7830" s="63">
        <v>34.719499999999996</v>
      </c>
      <c r="I7830" s="63">
        <v>-0.30198029999999998</v>
      </c>
      <c r="J7830" s="63">
        <v>-0.21637960000000001</v>
      </c>
      <c r="K7830" s="63">
        <v>-0.1570928</v>
      </c>
      <c r="L7830" s="63">
        <v>-9.7805900000000001E-2</v>
      </c>
      <c r="M7830" s="63">
        <v>-1.2205199999999999E-2</v>
      </c>
      <c r="N7830" s="63">
        <v>11060</v>
      </c>
      <c r="O7830" s="63">
        <v>0.1130564</v>
      </c>
      <c r="P7830" s="63">
        <v>1</v>
      </c>
      <c r="Q7830" s="63">
        <v>1.2781749580960001E-2</v>
      </c>
    </row>
    <row r="7831" spans="1:17">
      <c r="A7831" s="63" t="s">
        <v>80</v>
      </c>
      <c r="B7831" s="63" t="s">
        <v>58</v>
      </c>
      <c r="C7831" s="63" t="s">
        <v>46</v>
      </c>
      <c r="D7831" s="63">
        <v>6</v>
      </c>
      <c r="E7831" s="63">
        <v>1.273649</v>
      </c>
      <c r="F7831" s="63">
        <v>1.038411</v>
      </c>
      <c r="G7831" s="63">
        <v>-0.23523769999999999</v>
      </c>
      <c r="H7831" s="63">
        <v>34.929699999999997</v>
      </c>
      <c r="I7831" s="63">
        <v>-0.3801253</v>
      </c>
      <c r="J7831" s="63">
        <v>-0.29452460000000003</v>
      </c>
      <c r="K7831" s="63">
        <v>-0.23523769999999999</v>
      </c>
      <c r="L7831" s="63">
        <v>-0.17595089999999999</v>
      </c>
      <c r="M7831" s="63">
        <v>-9.0350100000000003E-2</v>
      </c>
      <c r="N7831" s="63">
        <v>11060</v>
      </c>
      <c r="O7831" s="63">
        <v>0.1130564</v>
      </c>
      <c r="P7831" s="63">
        <v>1</v>
      </c>
      <c r="Q7831" s="63">
        <v>1.2781749580960001E-2</v>
      </c>
    </row>
    <row r="7832" spans="1:17">
      <c r="A7832" s="63" t="s">
        <v>80</v>
      </c>
      <c r="B7832" s="63" t="s">
        <v>58</v>
      </c>
      <c r="C7832" s="63" t="s">
        <v>46</v>
      </c>
      <c r="D7832" s="63">
        <v>7</v>
      </c>
      <c r="E7832" s="63">
        <v>1.6291679999999999</v>
      </c>
      <c r="F7832" s="63">
        <v>1.429991</v>
      </c>
      <c r="G7832" s="63">
        <v>-0.19917670000000001</v>
      </c>
      <c r="H7832" s="63">
        <v>34.849200000000003</v>
      </c>
      <c r="I7832" s="63">
        <v>-0.34406429999999999</v>
      </c>
      <c r="J7832" s="63">
        <v>-0.25846350000000001</v>
      </c>
      <c r="K7832" s="63">
        <v>-0.19917670000000001</v>
      </c>
      <c r="L7832" s="63">
        <v>-0.13988980000000001</v>
      </c>
      <c r="M7832" s="63">
        <v>-5.42891E-2</v>
      </c>
      <c r="N7832" s="63">
        <v>11060</v>
      </c>
      <c r="O7832" s="63">
        <v>0.1130564</v>
      </c>
      <c r="P7832" s="63">
        <v>1</v>
      </c>
      <c r="Q7832" s="63">
        <v>1.2781749580960001E-2</v>
      </c>
    </row>
    <row r="7833" spans="1:17">
      <c r="A7833" s="63" t="s">
        <v>80</v>
      </c>
      <c r="B7833" s="63" t="s">
        <v>58</v>
      </c>
      <c r="C7833" s="63" t="s">
        <v>46</v>
      </c>
      <c r="D7833" s="63">
        <v>8</v>
      </c>
      <c r="E7833" s="63">
        <v>1.8466370000000001</v>
      </c>
      <c r="F7833" s="63">
        <v>1.7626850000000001</v>
      </c>
      <c r="G7833" s="63">
        <v>-8.3951799999999993E-2</v>
      </c>
      <c r="H7833" s="63">
        <v>34.648400000000002</v>
      </c>
      <c r="I7833" s="63">
        <v>-0.2288394</v>
      </c>
      <c r="J7833" s="63">
        <v>-0.1432387</v>
      </c>
      <c r="K7833" s="63">
        <v>-8.3951799999999993E-2</v>
      </c>
      <c r="L7833" s="63">
        <v>-2.4664999999999999E-2</v>
      </c>
      <c r="M7833" s="63">
        <v>6.0935799999999998E-2</v>
      </c>
      <c r="N7833" s="63">
        <v>11060</v>
      </c>
      <c r="O7833" s="63">
        <v>0.1130564</v>
      </c>
      <c r="P7833" s="63">
        <v>1</v>
      </c>
      <c r="Q7833" s="63">
        <v>1.2781749580960001E-2</v>
      </c>
    </row>
    <row r="7834" spans="1:17">
      <c r="A7834" s="63" t="s">
        <v>80</v>
      </c>
      <c r="B7834" s="63" t="s">
        <v>58</v>
      </c>
      <c r="C7834" s="63" t="s">
        <v>46</v>
      </c>
      <c r="D7834" s="63">
        <v>9</v>
      </c>
      <c r="E7834" s="63">
        <v>1.7535510000000001</v>
      </c>
      <c r="F7834" s="63">
        <v>1.8268850000000001</v>
      </c>
      <c r="G7834" s="63">
        <v>7.3333599999999999E-2</v>
      </c>
      <c r="H7834" s="63">
        <v>35.352400000000003</v>
      </c>
      <c r="I7834" s="63">
        <v>-7.1554000000000006E-2</v>
      </c>
      <c r="J7834" s="63">
        <v>1.40468E-2</v>
      </c>
      <c r="K7834" s="63">
        <v>7.3333599999999999E-2</v>
      </c>
      <c r="L7834" s="63">
        <v>0.1326205</v>
      </c>
      <c r="M7834" s="63">
        <v>0.2182212</v>
      </c>
      <c r="N7834" s="63">
        <v>11060</v>
      </c>
      <c r="O7834" s="63">
        <v>0.1130564</v>
      </c>
      <c r="P7834" s="63">
        <v>1</v>
      </c>
      <c r="Q7834" s="63">
        <v>1.2781749580960001E-2</v>
      </c>
    </row>
    <row r="7835" spans="1:17">
      <c r="A7835" s="63" t="s">
        <v>80</v>
      </c>
      <c r="B7835" s="63" t="s">
        <v>58</v>
      </c>
      <c r="C7835" s="63" t="s">
        <v>46</v>
      </c>
      <c r="D7835" s="63">
        <v>10</v>
      </c>
      <c r="E7835" s="63">
        <v>1.7150749999999999</v>
      </c>
      <c r="F7835" s="63">
        <v>1.7913190000000001</v>
      </c>
      <c r="G7835" s="63">
        <v>7.6243900000000003E-2</v>
      </c>
      <c r="H7835" s="63">
        <v>37.276299999999999</v>
      </c>
      <c r="I7835" s="63">
        <v>-6.8643700000000002E-2</v>
      </c>
      <c r="J7835" s="63">
        <v>1.6957E-2</v>
      </c>
      <c r="K7835" s="63">
        <v>7.6243900000000003E-2</v>
      </c>
      <c r="L7835" s="63">
        <v>0.1355307</v>
      </c>
      <c r="M7835" s="63">
        <v>0.22113150000000001</v>
      </c>
      <c r="N7835" s="63">
        <v>11060</v>
      </c>
      <c r="O7835" s="63">
        <v>0.1130564</v>
      </c>
      <c r="P7835" s="63">
        <v>1</v>
      </c>
      <c r="Q7835" s="63">
        <v>1.2781749580960001E-2</v>
      </c>
    </row>
    <row r="7836" spans="1:17">
      <c r="A7836" s="63" t="s">
        <v>80</v>
      </c>
      <c r="B7836" s="63" t="s">
        <v>58</v>
      </c>
      <c r="C7836" s="63" t="s">
        <v>46</v>
      </c>
      <c r="D7836" s="63">
        <v>11</v>
      </c>
      <c r="E7836" s="63">
        <v>1.6205149999999999</v>
      </c>
      <c r="F7836" s="63">
        <v>1.7751250000000001</v>
      </c>
      <c r="G7836" s="63">
        <v>0.15461030000000001</v>
      </c>
      <c r="H7836" s="63">
        <v>40.038600000000002</v>
      </c>
      <c r="I7836" s="63">
        <v>9.7227000000000008E-3</v>
      </c>
      <c r="J7836" s="63">
        <v>9.5323400000000003E-2</v>
      </c>
      <c r="K7836" s="63">
        <v>0.15461030000000001</v>
      </c>
      <c r="L7836" s="63">
        <v>0.21389710000000001</v>
      </c>
      <c r="M7836" s="63">
        <v>0.29949789999999998</v>
      </c>
      <c r="N7836" s="63">
        <v>11060</v>
      </c>
      <c r="O7836" s="63">
        <v>0.1130564</v>
      </c>
      <c r="P7836" s="63">
        <v>1</v>
      </c>
      <c r="Q7836" s="63">
        <v>1.2781749580960001E-2</v>
      </c>
    </row>
    <row r="7837" spans="1:17">
      <c r="A7837" s="63" t="s">
        <v>80</v>
      </c>
      <c r="B7837" s="63" t="s">
        <v>58</v>
      </c>
      <c r="C7837" s="63" t="s">
        <v>46</v>
      </c>
      <c r="D7837" s="63">
        <v>12</v>
      </c>
      <c r="E7837" s="63">
        <v>1.579825</v>
      </c>
      <c r="F7837" s="63">
        <v>1.7155860000000001</v>
      </c>
      <c r="G7837" s="63">
        <v>0.13576160000000001</v>
      </c>
      <c r="H7837" s="63">
        <v>43.754100000000001</v>
      </c>
      <c r="I7837" s="63">
        <v>-9.1260000000000004E-3</v>
      </c>
      <c r="J7837" s="63">
        <v>7.6474799999999996E-2</v>
      </c>
      <c r="K7837" s="63">
        <v>0.13576160000000001</v>
      </c>
      <c r="L7837" s="63">
        <v>0.19504850000000001</v>
      </c>
      <c r="M7837" s="63">
        <v>0.28064919999999999</v>
      </c>
      <c r="N7837" s="63">
        <v>11060</v>
      </c>
      <c r="O7837" s="63">
        <v>0.1130564</v>
      </c>
      <c r="P7837" s="63">
        <v>1</v>
      </c>
      <c r="Q7837" s="63">
        <v>1.2781749580960001E-2</v>
      </c>
    </row>
    <row r="7838" spans="1:17">
      <c r="A7838" s="63" t="s">
        <v>80</v>
      </c>
      <c r="B7838" s="63" t="s">
        <v>58</v>
      </c>
      <c r="C7838" s="63" t="s">
        <v>46</v>
      </c>
      <c r="D7838" s="63">
        <v>13</v>
      </c>
      <c r="E7838" s="63">
        <v>1.433006</v>
      </c>
      <c r="F7838" s="63">
        <v>1.684169</v>
      </c>
      <c r="G7838" s="63">
        <v>0.25116240000000001</v>
      </c>
      <c r="H7838" s="63">
        <v>45.956899999999997</v>
      </c>
      <c r="I7838" s="63">
        <v>0.1062748</v>
      </c>
      <c r="J7838" s="63">
        <v>0.19187560000000001</v>
      </c>
      <c r="K7838" s="63">
        <v>0.25116240000000001</v>
      </c>
      <c r="L7838" s="63">
        <v>0.31044919999999998</v>
      </c>
      <c r="M7838" s="63">
        <v>0.39605000000000001</v>
      </c>
      <c r="N7838" s="63">
        <v>11060</v>
      </c>
      <c r="O7838" s="63">
        <v>0.1130564</v>
      </c>
      <c r="P7838" s="63">
        <v>1</v>
      </c>
      <c r="Q7838" s="63">
        <v>1.2781749580960001E-2</v>
      </c>
    </row>
    <row r="7839" spans="1:17">
      <c r="A7839" s="63" t="s">
        <v>80</v>
      </c>
      <c r="B7839" s="63" t="s">
        <v>58</v>
      </c>
      <c r="C7839" s="63" t="s">
        <v>46</v>
      </c>
      <c r="D7839" s="63">
        <v>14</v>
      </c>
      <c r="E7839" s="63">
        <v>1.296279</v>
      </c>
      <c r="F7839" s="63">
        <v>1.5859749999999999</v>
      </c>
      <c r="G7839" s="63">
        <v>0.2896956</v>
      </c>
      <c r="H7839" s="63">
        <v>49.780799999999999</v>
      </c>
      <c r="I7839" s="63">
        <v>0.14480799999999999</v>
      </c>
      <c r="J7839" s="63">
        <v>0.2304088</v>
      </c>
      <c r="K7839" s="63">
        <v>0.2896956</v>
      </c>
      <c r="L7839" s="63">
        <v>0.34898249999999997</v>
      </c>
      <c r="M7839" s="63">
        <v>0.4345832</v>
      </c>
      <c r="N7839" s="63">
        <v>11060</v>
      </c>
      <c r="O7839" s="63">
        <v>0.1130564</v>
      </c>
      <c r="P7839" s="63">
        <v>1</v>
      </c>
      <c r="Q7839" s="63">
        <v>1.2781749580960001E-2</v>
      </c>
    </row>
    <row r="7840" spans="1:17">
      <c r="A7840" s="63" t="s">
        <v>80</v>
      </c>
      <c r="B7840" s="63" t="s">
        <v>58</v>
      </c>
      <c r="C7840" s="63" t="s">
        <v>46</v>
      </c>
      <c r="D7840" s="63">
        <v>15</v>
      </c>
      <c r="E7840" s="63">
        <v>1.272985</v>
      </c>
      <c r="F7840" s="63">
        <v>1.528095</v>
      </c>
      <c r="G7840" s="63">
        <v>0.25511</v>
      </c>
      <c r="H7840" s="63">
        <v>53.236400000000003</v>
      </c>
      <c r="I7840" s="63">
        <v>0.1102224</v>
      </c>
      <c r="J7840" s="63">
        <v>0.1958232</v>
      </c>
      <c r="K7840" s="63">
        <v>0.25511</v>
      </c>
      <c r="L7840" s="63">
        <v>0.31439689999999998</v>
      </c>
      <c r="M7840" s="63">
        <v>0.39999760000000001</v>
      </c>
      <c r="N7840" s="63">
        <v>11060</v>
      </c>
      <c r="O7840" s="63">
        <v>0.1130564</v>
      </c>
      <c r="P7840" s="63">
        <v>1</v>
      </c>
      <c r="Q7840" s="63">
        <v>1.2781749580960001E-2</v>
      </c>
    </row>
    <row r="7841" spans="1:17">
      <c r="A7841" s="63" t="s">
        <v>80</v>
      </c>
      <c r="B7841" s="63" t="s">
        <v>58</v>
      </c>
      <c r="C7841" s="63" t="s">
        <v>46</v>
      </c>
      <c r="D7841" s="63">
        <v>16</v>
      </c>
      <c r="E7841" s="63">
        <v>1.332246</v>
      </c>
      <c r="F7841" s="63">
        <v>1.54976</v>
      </c>
      <c r="G7841" s="63">
        <v>0.21751329999999999</v>
      </c>
      <c r="H7841" s="63">
        <v>53.790999999999997</v>
      </c>
      <c r="I7841" s="63">
        <v>7.2625700000000001E-2</v>
      </c>
      <c r="J7841" s="63">
        <v>0.15822649999999999</v>
      </c>
      <c r="K7841" s="63">
        <v>0.21751329999999999</v>
      </c>
      <c r="L7841" s="63">
        <v>0.2768002</v>
      </c>
      <c r="M7841" s="63">
        <v>0.36240090000000003</v>
      </c>
      <c r="N7841" s="63">
        <v>11060</v>
      </c>
      <c r="O7841" s="63">
        <v>0.1130564</v>
      </c>
      <c r="P7841" s="63">
        <v>1</v>
      </c>
      <c r="Q7841" s="63">
        <v>1.2781749580960001E-2</v>
      </c>
    </row>
    <row r="7842" spans="1:17">
      <c r="A7842" s="63" t="s">
        <v>80</v>
      </c>
      <c r="B7842" s="63" t="s">
        <v>58</v>
      </c>
      <c r="C7842" s="63" t="s">
        <v>46</v>
      </c>
      <c r="D7842" s="63">
        <v>17</v>
      </c>
      <c r="E7842" s="63">
        <v>1.488504</v>
      </c>
      <c r="F7842" s="63">
        <v>1.6743209999999999</v>
      </c>
      <c r="G7842" s="63">
        <v>0.18581739999999999</v>
      </c>
      <c r="H7842" s="63">
        <v>51.639200000000002</v>
      </c>
      <c r="I7842" s="63">
        <v>4.0929800000000002E-2</v>
      </c>
      <c r="J7842" s="63">
        <v>0.12653049999999999</v>
      </c>
      <c r="K7842" s="63">
        <v>0.18581739999999999</v>
      </c>
      <c r="L7842" s="63">
        <v>0.24510419999999999</v>
      </c>
      <c r="M7842" s="63">
        <v>0.33070500000000003</v>
      </c>
      <c r="N7842" s="63">
        <v>11060</v>
      </c>
      <c r="O7842" s="63">
        <v>0.1130564</v>
      </c>
      <c r="P7842" s="63">
        <v>1</v>
      </c>
      <c r="Q7842" s="63">
        <v>1.2781749580960001E-2</v>
      </c>
    </row>
    <row r="7843" spans="1:17">
      <c r="A7843" s="63" t="s">
        <v>80</v>
      </c>
      <c r="B7843" s="63" t="s">
        <v>58</v>
      </c>
      <c r="C7843" s="63" t="s">
        <v>46</v>
      </c>
      <c r="D7843" s="63">
        <v>18</v>
      </c>
      <c r="E7843" s="63">
        <v>1.9313119999999999</v>
      </c>
      <c r="F7843" s="63">
        <v>2.0103650000000002</v>
      </c>
      <c r="G7843" s="63">
        <v>7.9052600000000001E-2</v>
      </c>
      <c r="H7843" s="63">
        <v>46.401000000000003</v>
      </c>
      <c r="I7843" s="63">
        <v>-6.5835000000000005E-2</v>
      </c>
      <c r="J7843" s="63">
        <v>1.9765700000000001E-2</v>
      </c>
      <c r="K7843" s="63">
        <v>7.9052600000000001E-2</v>
      </c>
      <c r="L7843" s="63">
        <v>0.1383394</v>
      </c>
      <c r="M7843" s="63">
        <v>0.22394020000000001</v>
      </c>
      <c r="N7843" s="63">
        <v>11060</v>
      </c>
      <c r="O7843" s="63">
        <v>0.1130564</v>
      </c>
      <c r="P7843" s="63">
        <v>1</v>
      </c>
      <c r="Q7843" s="63">
        <v>1.2781749580960001E-2</v>
      </c>
    </row>
    <row r="7844" spans="1:17">
      <c r="A7844" s="63" t="s">
        <v>80</v>
      </c>
      <c r="B7844" s="63" t="s">
        <v>58</v>
      </c>
      <c r="C7844" s="63" t="s">
        <v>46</v>
      </c>
      <c r="D7844" s="63">
        <v>19</v>
      </c>
      <c r="E7844" s="63">
        <v>2.1811120000000002</v>
      </c>
      <c r="F7844" s="63">
        <v>2.1163439999999998</v>
      </c>
      <c r="G7844" s="63">
        <v>-6.4768099999999995E-2</v>
      </c>
      <c r="H7844" s="63">
        <v>43.598999999999997</v>
      </c>
      <c r="I7844" s="63">
        <v>-0.2096557</v>
      </c>
      <c r="J7844" s="63">
        <v>-0.1240549</v>
      </c>
      <c r="K7844" s="63">
        <v>-6.4768099999999995E-2</v>
      </c>
      <c r="L7844" s="63">
        <v>-5.4812000000000003E-3</v>
      </c>
      <c r="M7844" s="63">
        <v>8.0119499999999996E-2</v>
      </c>
      <c r="N7844" s="63">
        <v>11060</v>
      </c>
      <c r="O7844" s="63">
        <v>0.1130564</v>
      </c>
      <c r="P7844" s="63">
        <v>1</v>
      </c>
      <c r="Q7844" s="63">
        <v>1.2781749580960001E-2</v>
      </c>
    </row>
    <row r="7845" spans="1:17">
      <c r="A7845" s="63" t="s">
        <v>80</v>
      </c>
      <c r="B7845" s="63" t="s">
        <v>58</v>
      </c>
      <c r="C7845" s="63" t="s">
        <v>46</v>
      </c>
      <c r="D7845" s="63">
        <v>20</v>
      </c>
      <c r="E7845" s="63">
        <v>2.1614789999999999</v>
      </c>
      <c r="F7845" s="63">
        <v>2.0463100000000001</v>
      </c>
      <c r="G7845" s="63">
        <v>-0.1151683</v>
      </c>
      <c r="H7845" s="63">
        <v>40.563299999999998</v>
      </c>
      <c r="I7845" s="63">
        <v>-0.26005590000000001</v>
      </c>
      <c r="J7845" s="63">
        <v>-0.1744552</v>
      </c>
      <c r="K7845" s="63">
        <v>-0.1151683</v>
      </c>
      <c r="L7845" s="63">
        <v>-5.5881500000000001E-2</v>
      </c>
      <c r="M7845" s="63">
        <v>2.9719300000000001E-2</v>
      </c>
      <c r="N7845" s="63">
        <v>11060</v>
      </c>
      <c r="O7845" s="63">
        <v>0.1130564</v>
      </c>
      <c r="P7845" s="63">
        <v>1</v>
      </c>
      <c r="Q7845" s="63">
        <v>1.2781749580960001E-2</v>
      </c>
    </row>
    <row r="7846" spans="1:17">
      <c r="A7846" s="63" t="s">
        <v>80</v>
      </c>
      <c r="B7846" s="63" t="s">
        <v>58</v>
      </c>
      <c r="C7846" s="63" t="s">
        <v>46</v>
      </c>
      <c r="D7846" s="63">
        <v>21</v>
      </c>
      <c r="E7846" s="63">
        <v>2.1126049999999998</v>
      </c>
      <c r="F7846" s="63">
        <v>1.9647460000000001</v>
      </c>
      <c r="G7846" s="63">
        <v>-0.14785860000000001</v>
      </c>
      <c r="H7846" s="63">
        <v>38.1905</v>
      </c>
      <c r="I7846" s="63">
        <v>-0.29274620000000001</v>
      </c>
      <c r="J7846" s="63">
        <v>-0.20714550000000001</v>
      </c>
      <c r="K7846" s="63">
        <v>-0.14785860000000001</v>
      </c>
      <c r="L7846" s="63">
        <v>-8.8571800000000006E-2</v>
      </c>
      <c r="M7846" s="63">
        <v>-2.9710000000000001E-3</v>
      </c>
      <c r="N7846" s="63">
        <v>11060</v>
      </c>
      <c r="O7846" s="63">
        <v>0.1130564</v>
      </c>
      <c r="P7846" s="63">
        <v>1</v>
      </c>
      <c r="Q7846" s="63">
        <v>1.2781749580960001E-2</v>
      </c>
    </row>
    <row r="7847" spans="1:17">
      <c r="A7847" s="63" t="s">
        <v>80</v>
      </c>
      <c r="B7847" s="63" t="s">
        <v>58</v>
      </c>
      <c r="C7847" s="63" t="s">
        <v>46</v>
      </c>
      <c r="D7847" s="63">
        <v>22</v>
      </c>
      <c r="E7847" s="63">
        <v>1.914804</v>
      </c>
      <c r="F7847" s="63">
        <v>1.766518</v>
      </c>
      <c r="G7847" s="63">
        <v>-0.14828649999999999</v>
      </c>
      <c r="H7847" s="63">
        <v>36.887700000000002</v>
      </c>
      <c r="I7847" s="63">
        <v>-0.29317409999999999</v>
      </c>
      <c r="J7847" s="63">
        <v>-0.20757329999999999</v>
      </c>
      <c r="K7847" s="63">
        <v>-0.14828649999999999</v>
      </c>
      <c r="L7847" s="63">
        <v>-8.8999599999999998E-2</v>
      </c>
      <c r="M7847" s="63">
        <v>-3.3988999999999998E-3</v>
      </c>
      <c r="N7847" s="63">
        <v>11060</v>
      </c>
      <c r="O7847" s="63">
        <v>0.1130564</v>
      </c>
      <c r="P7847" s="63">
        <v>1</v>
      </c>
      <c r="Q7847" s="63">
        <v>1.2781749580960001E-2</v>
      </c>
    </row>
    <row r="7848" spans="1:17">
      <c r="A7848" s="63" t="s">
        <v>80</v>
      </c>
      <c r="B7848" s="63" t="s">
        <v>58</v>
      </c>
      <c r="C7848" s="63" t="s">
        <v>46</v>
      </c>
      <c r="D7848" s="63">
        <v>23</v>
      </c>
      <c r="E7848" s="63">
        <v>1.6483989999999999</v>
      </c>
      <c r="F7848" s="63">
        <v>1.508221</v>
      </c>
      <c r="G7848" s="63">
        <v>-0.14017840000000001</v>
      </c>
      <c r="H7848" s="63">
        <v>35.773400000000002</v>
      </c>
      <c r="I7848" s="63">
        <v>-0.28506599999999999</v>
      </c>
      <c r="J7848" s="63">
        <v>-0.19946530000000001</v>
      </c>
      <c r="K7848" s="63">
        <v>-0.14017840000000001</v>
      </c>
      <c r="L7848" s="63">
        <v>-8.0891599999999994E-2</v>
      </c>
      <c r="M7848" s="63">
        <v>4.7092000000000002E-3</v>
      </c>
      <c r="N7848" s="63">
        <v>11060</v>
      </c>
      <c r="O7848" s="63">
        <v>0.1130564</v>
      </c>
      <c r="P7848" s="63">
        <v>1</v>
      </c>
      <c r="Q7848" s="63">
        <v>1.2781749580960001E-2</v>
      </c>
    </row>
    <row r="7849" spans="1:17">
      <c r="A7849" s="63" t="s">
        <v>80</v>
      </c>
      <c r="B7849" s="63" t="s">
        <v>58</v>
      </c>
      <c r="C7849" s="63" t="s">
        <v>46</v>
      </c>
      <c r="D7849" s="63">
        <v>24</v>
      </c>
      <c r="E7849" s="63">
        <v>1.332327</v>
      </c>
      <c r="F7849" s="63">
        <v>1.1902349999999999</v>
      </c>
      <c r="G7849" s="63">
        <v>-0.14209150000000001</v>
      </c>
      <c r="H7849" s="63">
        <v>34.177300000000002</v>
      </c>
      <c r="I7849" s="63">
        <v>-0.28697909999999999</v>
      </c>
      <c r="J7849" s="63">
        <v>-0.20137830000000001</v>
      </c>
      <c r="K7849" s="63">
        <v>-0.14209150000000001</v>
      </c>
      <c r="L7849" s="63">
        <v>-8.2804699999999995E-2</v>
      </c>
      <c r="M7849" s="63">
        <v>2.7961000000000001E-3</v>
      </c>
      <c r="N7849" s="63">
        <v>11060</v>
      </c>
      <c r="O7849" s="63">
        <v>0.1130564</v>
      </c>
      <c r="P7849" s="63">
        <v>1</v>
      </c>
      <c r="Q7849" s="63">
        <v>1.2781749580960001E-2</v>
      </c>
    </row>
    <row r="7850" spans="1:17">
      <c r="A7850" s="63" t="s">
        <v>80</v>
      </c>
      <c r="B7850" s="63" t="s">
        <v>58</v>
      </c>
      <c r="C7850" s="63" t="s">
        <v>47</v>
      </c>
      <c r="D7850" s="63">
        <v>1</v>
      </c>
      <c r="E7850" s="63">
        <v>1.09344</v>
      </c>
      <c r="F7850" s="63">
        <v>0.94853620000000005</v>
      </c>
      <c r="G7850" s="63">
        <v>-0.1449037</v>
      </c>
      <c r="H7850" s="63">
        <v>39.8949</v>
      </c>
      <c r="I7850" s="63">
        <v>-0.28979129999999997</v>
      </c>
      <c r="J7850" s="63">
        <v>-0.2041906</v>
      </c>
      <c r="K7850" s="63">
        <v>-0.1449037</v>
      </c>
      <c r="L7850" s="63">
        <v>-8.5616899999999996E-2</v>
      </c>
      <c r="M7850" s="63">
        <v>-1.6099999999999998E-5</v>
      </c>
      <c r="N7850" s="63">
        <v>11060</v>
      </c>
      <c r="O7850" s="63">
        <v>0.1130564</v>
      </c>
      <c r="P7850" s="63">
        <v>2</v>
      </c>
      <c r="Q7850" s="63">
        <v>1.2781749580960001E-2</v>
      </c>
    </row>
    <row r="7851" spans="1:17">
      <c r="A7851" s="63" t="s">
        <v>80</v>
      </c>
      <c r="B7851" s="63" t="s">
        <v>58</v>
      </c>
      <c r="C7851" s="63" t="s">
        <v>47</v>
      </c>
      <c r="D7851" s="63">
        <v>2</v>
      </c>
      <c r="E7851" s="63">
        <v>1.025444</v>
      </c>
      <c r="F7851" s="63">
        <v>0.86462839999999996</v>
      </c>
      <c r="G7851" s="63">
        <v>-0.16081580000000001</v>
      </c>
      <c r="H7851" s="63">
        <v>39.048900000000003</v>
      </c>
      <c r="I7851" s="63">
        <v>-0.30570340000000001</v>
      </c>
      <c r="J7851" s="63">
        <v>-0.22010260000000001</v>
      </c>
      <c r="K7851" s="63">
        <v>-0.16081580000000001</v>
      </c>
      <c r="L7851" s="63">
        <v>-0.10152890000000001</v>
      </c>
      <c r="M7851" s="63">
        <v>-1.59282E-2</v>
      </c>
      <c r="N7851" s="63">
        <v>11060</v>
      </c>
      <c r="O7851" s="63">
        <v>0.1130564</v>
      </c>
      <c r="P7851" s="63">
        <v>2</v>
      </c>
      <c r="Q7851" s="63">
        <v>1.2781749580960001E-2</v>
      </c>
    </row>
    <row r="7852" spans="1:17">
      <c r="A7852" s="63" t="s">
        <v>80</v>
      </c>
      <c r="B7852" s="63" t="s">
        <v>58</v>
      </c>
      <c r="C7852" s="63" t="s">
        <v>47</v>
      </c>
      <c r="D7852" s="63">
        <v>3</v>
      </c>
      <c r="E7852" s="63">
        <v>1.0219279999999999</v>
      </c>
      <c r="F7852" s="63">
        <v>0.86553150000000001</v>
      </c>
      <c r="G7852" s="63">
        <v>-0.15639639999999999</v>
      </c>
      <c r="H7852" s="63">
        <v>38.232100000000003</v>
      </c>
      <c r="I7852" s="63">
        <v>-0.301284</v>
      </c>
      <c r="J7852" s="63">
        <v>-0.21568329999999999</v>
      </c>
      <c r="K7852" s="63">
        <v>-0.15639639999999999</v>
      </c>
      <c r="L7852" s="63">
        <v>-9.7109600000000004E-2</v>
      </c>
      <c r="M7852" s="63">
        <v>-1.1508900000000001E-2</v>
      </c>
      <c r="N7852" s="63">
        <v>11060</v>
      </c>
      <c r="O7852" s="63">
        <v>0.1130564</v>
      </c>
      <c r="P7852" s="63">
        <v>2</v>
      </c>
      <c r="Q7852" s="63">
        <v>1.2781749580960001E-2</v>
      </c>
    </row>
    <row r="7853" spans="1:17">
      <c r="A7853" s="63" t="s">
        <v>80</v>
      </c>
      <c r="B7853" s="63" t="s">
        <v>58</v>
      </c>
      <c r="C7853" s="63" t="s">
        <v>47</v>
      </c>
      <c r="D7853" s="63">
        <v>4</v>
      </c>
      <c r="E7853" s="63">
        <v>1.0477860000000001</v>
      </c>
      <c r="F7853" s="63">
        <v>0.88993630000000001</v>
      </c>
      <c r="G7853" s="63">
        <v>-0.1578502</v>
      </c>
      <c r="H7853" s="63">
        <v>37.765300000000003</v>
      </c>
      <c r="I7853" s="63">
        <v>-0.3027378</v>
      </c>
      <c r="J7853" s="63">
        <v>-0.217137</v>
      </c>
      <c r="K7853" s="63">
        <v>-0.1578502</v>
      </c>
      <c r="L7853" s="63">
        <v>-9.8563399999999995E-2</v>
      </c>
      <c r="M7853" s="63">
        <v>-1.2962599999999999E-2</v>
      </c>
      <c r="N7853" s="63">
        <v>11060</v>
      </c>
      <c r="O7853" s="63">
        <v>0.1130564</v>
      </c>
      <c r="P7853" s="63">
        <v>2</v>
      </c>
      <c r="Q7853" s="63">
        <v>1.2781749580960001E-2</v>
      </c>
    </row>
    <row r="7854" spans="1:17">
      <c r="A7854" s="63" t="s">
        <v>80</v>
      </c>
      <c r="B7854" s="63" t="s">
        <v>58</v>
      </c>
      <c r="C7854" s="63" t="s">
        <v>47</v>
      </c>
      <c r="D7854" s="63">
        <v>5</v>
      </c>
      <c r="E7854" s="63">
        <v>1.090327</v>
      </c>
      <c r="F7854" s="63">
        <v>0.93323440000000002</v>
      </c>
      <c r="G7854" s="63">
        <v>-0.1570928</v>
      </c>
      <c r="H7854" s="63">
        <v>38.613799999999998</v>
      </c>
      <c r="I7854" s="63">
        <v>-0.30198029999999998</v>
      </c>
      <c r="J7854" s="63">
        <v>-0.21637960000000001</v>
      </c>
      <c r="K7854" s="63">
        <v>-0.1570928</v>
      </c>
      <c r="L7854" s="63">
        <v>-9.7805900000000001E-2</v>
      </c>
      <c r="M7854" s="63">
        <v>-1.2205199999999999E-2</v>
      </c>
      <c r="N7854" s="63">
        <v>11060</v>
      </c>
      <c r="O7854" s="63">
        <v>0.1130564</v>
      </c>
      <c r="P7854" s="63">
        <v>2</v>
      </c>
      <c r="Q7854" s="63">
        <v>1.2781749580960001E-2</v>
      </c>
    </row>
    <row r="7855" spans="1:17">
      <c r="A7855" s="63" t="s">
        <v>80</v>
      </c>
      <c r="B7855" s="63" t="s">
        <v>58</v>
      </c>
      <c r="C7855" s="63" t="s">
        <v>47</v>
      </c>
      <c r="D7855" s="63">
        <v>6</v>
      </c>
      <c r="E7855" s="63">
        <v>1.2618020000000001</v>
      </c>
      <c r="F7855" s="63">
        <v>1.026564</v>
      </c>
      <c r="G7855" s="63">
        <v>-0.2352378</v>
      </c>
      <c r="H7855" s="63">
        <v>39.221600000000002</v>
      </c>
      <c r="I7855" s="63">
        <v>-0.3801254</v>
      </c>
      <c r="J7855" s="63">
        <v>-0.29452469999999997</v>
      </c>
      <c r="K7855" s="63">
        <v>-0.2352378</v>
      </c>
      <c r="L7855" s="63">
        <v>-0.175951</v>
      </c>
      <c r="M7855" s="63">
        <v>-9.0350200000000006E-2</v>
      </c>
      <c r="N7855" s="63">
        <v>11060</v>
      </c>
      <c r="O7855" s="63">
        <v>0.1130564</v>
      </c>
      <c r="P7855" s="63">
        <v>2</v>
      </c>
      <c r="Q7855" s="63">
        <v>1.2781749580960001E-2</v>
      </c>
    </row>
    <row r="7856" spans="1:17">
      <c r="A7856" s="63" t="s">
        <v>80</v>
      </c>
      <c r="B7856" s="63" t="s">
        <v>58</v>
      </c>
      <c r="C7856" s="63" t="s">
        <v>47</v>
      </c>
      <c r="D7856" s="63">
        <v>7</v>
      </c>
      <c r="E7856" s="63">
        <v>1.627281</v>
      </c>
      <c r="F7856" s="63">
        <v>1.428104</v>
      </c>
      <c r="G7856" s="63">
        <v>-0.19917679999999999</v>
      </c>
      <c r="H7856" s="63">
        <v>40.085099999999997</v>
      </c>
      <c r="I7856" s="63">
        <v>-0.34406439999999999</v>
      </c>
      <c r="J7856" s="63">
        <v>-0.25846360000000002</v>
      </c>
      <c r="K7856" s="63">
        <v>-0.19917679999999999</v>
      </c>
      <c r="L7856" s="63">
        <v>-0.13988999999999999</v>
      </c>
      <c r="M7856" s="63">
        <v>-5.4289200000000003E-2</v>
      </c>
      <c r="N7856" s="63">
        <v>11060</v>
      </c>
      <c r="O7856" s="63">
        <v>0.1130564</v>
      </c>
      <c r="P7856" s="63">
        <v>2</v>
      </c>
      <c r="Q7856" s="63">
        <v>1.2781749580960001E-2</v>
      </c>
    </row>
    <row r="7857" spans="1:17">
      <c r="A7857" s="63" t="s">
        <v>80</v>
      </c>
      <c r="B7857" s="63" t="s">
        <v>58</v>
      </c>
      <c r="C7857" s="63" t="s">
        <v>47</v>
      </c>
      <c r="D7857" s="63">
        <v>8</v>
      </c>
      <c r="E7857" s="63">
        <v>1.847075</v>
      </c>
      <c r="F7857" s="63">
        <v>1.763123</v>
      </c>
      <c r="G7857" s="63">
        <v>-8.3951799999999993E-2</v>
      </c>
      <c r="H7857" s="63">
        <v>40.863700000000001</v>
      </c>
      <c r="I7857" s="63">
        <v>-0.2288394</v>
      </c>
      <c r="J7857" s="63">
        <v>-0.1432387</v>
      </c>
      <c r="K7857" s="63">
        <v>-8.3951799999999993E-2</v>
      </c>
      <c r="L7857" s="63">
        <v>-2.4664999999999999E-2</v>
      </c>
      <c r="M7857" s="63">
        <v>6.0935799999999998E-2</v>
      </c>
      <c r="N7857" s="63">
        <v>11060</v>
      </c>
      <c r="O7857" s="63">
        <v>0.1130564</v>
      </c>
      <c r="P7857" s="63">
        <v>2</v>
      </c>
      <c r="Q7857" s="63">
        <v>1.2781749580960001E-2</v>
      </c>
    </row>
    <row r="7858" spans="1:17">
      <c r="A7858" s="63" t="s">
        <v>80</v>
      </c>
      <c r="B7858" s="63" t="s">
        <v>58</v>
      </c>
      <c r="C7858" s="63" t="s">
        <v>47</v>
      </c>
      <c r="D7858" s="63">
        <v>9</v>
      </c>
      <c r="E7858" s="63">
        <v>1.722953</v>
      </c>
      <c r="F7858" s="63">
        <v>1.796286</v>
      </c>
      <c r="G7858" s="63">
        <v>7.3333599999999999E-2</v>
      </c>
      <c r="H7858" s="63">
        <v>42.309699999999999</v>
      </c>
      <c r="I7858" s="63">
        <v>-7.1554000000000006E-2</v>
      </c>
      <c r="J7858" s="63">
        <v>1.40468E-2</v>
      </c>
      <c r="K7858" s="63">
        <v>7.3333599999999999E-2</v>
      </c>
      <c r="L7858" s="63">
        <v>0.1326205</v>
      </c>
      <c r="M7858" s="63">
        <v>0.2182212</v>
      </c>
      <c r="N7858" s="63">
        <v>11060</v>
      </c>
      <c r="O7858" s="63">
        <v>0.1130564</v>
      </c>
      <c r="P7858" s="63">
        <v>2</v>
      </c>
      <c r="Q7858" s="63">
        <v>1.2781749580960001E-2</v>
      </c>
    </row>
    <row r="7859" spans="1:17">
      <c r="A7859" s="63" t="s">
        <v>80</v>
      </c>
      <c r="B7859" s="63" t="s">
        <v>58</v>
      </c>
      <c r="C7859" s="63" t="s">
        <v>47</v>
      </c>
      <c r="D7859" s="63">
        <v>10</v>
      </c>
      <c r="E7859" s="63">
        <v>1.6600950000000001</v>
      </c>
      <c r="F7859" s="63">
        <v>1.7363390000000001</v>
      </c>
      <c r="G7859" s="63">
        <v>7.6243900000000003E-2</v>
      </c>
      <c r="H7859" s="63">
        <v>43.875700000000002</v>
      </c>
      <c r="I7859" s="63">
        <v>-6.8643700000000002E-2</v>
      </c>
      <c r="J7859" s="63">
        <v>1.6957E-2</v>
      </c>
      <c r="K7859" s="63">
        <v>7.6243900000000003E-2</v>
      </c>
      <c r="L7859" s="63">
        <v>0.1355307</v>
      </c>
      <c r="M7859" s="63">
        <v>0.22113150000000001</v>
      </c>
      <c r="N7859" s="63">
        <v>11060</v>
      </c>
      <c r="O7859" s="63">
        <v>0.1130564</v>
      </c>
      <c r="P7859" s="63">
        <v>2</v>
      </c>
      <c r="Q7859" s="63">
        <v>1.2781749580960001E-2</v>
      </c>
    </row>
    <row r="7860" spans="1:17">
      <c r="A7860" s="63" t="s">
        <v>80</v>
      </c>
      <c r="B7860" s="63" t="s">
        <v>58</v>
      </c>
      <c r="C7860" s="63" t="s">
        <v>47</v>
      </c>
      <c r="D7860" s="63">
        <v>11</v>
      </c>
      <c r="E7860" s="63">
        <v>1.5486</v>
      </c>
      <c r="F7860" s="63">
        <v>1.703211</v>
      </c>
      <c r="G7860" s="63">
        <v>0.15461030000000001</v>
      </c>
      <c r="H7860" s="63">
        <v>45.0321</v>
      </c>
      <c r="I7860" s="63">
        <v>9.7227000000000008E-3</v>
      </c>
      <c r="J7860" s="63">
        <v>9.5323400000000003E-2</v>
      </c>
      <c r="K7860" s="63">
        <v>0.15461030000000001</v>
      </c>
      <c r="L7860" s="63">
        <v>0.21389710000000001</v>
      </c>
      <c r="M7860" s="63">
        <v>0.29949789999999998</v>
      </c>
      <c r="N7860" s="63">
        <v>11060</v>
      </c>
      <c r="O7860" s="63">
        <v>0.1130564</v>
      </c>
      <c r="P7860" s="63">
        <v>2</v>
      </c>
      <c r="Q7860" s="63">
        <v>1.2781749580960001E-2</v>
      </c>
    </row>
    <row r="7861" spans="1:17">
      <c r="A7861" s="63" t="s">
        <v>80</v>
      </c>
      <c r="B7861" s="63" t="s">
        <v>58</v>
      </c>
      <c r="C7861" s="63" t="s">
        <v>47</v>
      </c>
      <c r="D7861" s="63">
        <v>12</v>
      </c>
      <c r="E7861" s="63">
        <v>1.485905</v>
      </c>
      <c r="F7861" s="63">
        <v>1.6216660000000001</v>
      </c>
      <c r="G7861" s="63">
        <v>0.13576160000000001</v>
      </c>
      <c r="H7861" s="63">
        <v>45.612099999999998</v>
      </c>
      <c r="I7861" s="63">
        <v>-9.1260000000000004E-3</v>
      </c>
      <c r="J7861" s="63">
        <v>7.6474799999999996E-2</v>
      </c>
      <c r="K7861" s="63">
        <v>0.13576160000000001</v>
      </c>
      <c r="L7861" s="63">
        <v>0.19504850000000001</v>
      </c>
      <c r="M7861" s="63">
        <v>0.28064919999999999</v>
      </c>
      <c r="N7861" s="63">
        <v>11060</v>
      </c>
      <c r="O7861" s="63">
        <v>0.1130564</v>
      </c>
      <c r="P7861" s="63">
        <v>2</v>
      </c>
      <c r="Q7861" s="63">
        <v>1.2781749580960001E-2</v>
      </c>
    </row>
    <row r="7862" spans="1:17">
      <c r="A7862" s="63" t="s">
        <v>80</v>
      </c>
      <c r="B7862" s="63" t="s">
        <v>58</v>
      </c>
      <c r="C7862" s="63" t="s">
        <v>47</v>
      </c>
      <c r="D7862" s="63">
        <v>13</v>
      </c>
      <c r="E7862" s="63">
        <v>1.333299</v>
      </c>
      <c r="F7862" s="63">
        <v>1.5844609999999999</v>
      </c>
      <c r="G7862" s="63">
        <v>0.25116240000000001</v>
      </c>
      <c r="H7862" s="63">
        <v>46.754899999999999</v>
      </c>
      <c r="I7862" s="63">
        <v>0.1062748</v>
      </c>
      <c r="J7862" s="63">
        <v>0.19187560000000001</v>
      </c>
      <c r="K7862" s="63">
        <v>0.25116240000000001</v>
      </c>
      <c r="L7862" s="63">
        <v>0.31044919999999998</v>
      </c>
      <c r="M7862" s="63">
        <v>0.39605000000000001</v>
      </c>
      <c r="N7862" s="63">
        <v>11060</v>
      </c>
      <c r="O7862" s="63">
        <v>0.1130564</v>
      </c>
      <c r="P7862" s="63">
        <v>2</v>
      </c>
      <c r="Q7862" s="63">
        <v>1.2781749580960001E-2</v>
      </c>
    </row>
    <row r="7863" spans="1:17">
      <c r="A7863" s="63" t="s">
        <v>80</v>
      </c>
      <c r="B7863" s="63" t="s">
        <v>58</v>
      </c>
      <c r="C7863" s="63" t="s">
        <v>47</v>
      </c>
      <c r="D7863" s="63">
        <v>14</v>
      </c>
      <c r="E7863" s="63">
        <v>1.2080869999999999</v>
      </c>
      <c r="F7863" s="63">
        <v>1.4977819999999999</v>
      </c>
      <c r="G7863" s="63">
        <v>0.2896956</v>
      </c>
      <c r="H7863" s="63">
        <v>47.512</v>
      </c>
      <c r="I7863" s="63">
        <v>0.14480799999999999</v>
      </c>
      <c r="J7863" s="63">
        <v>0.2304088</v>
      </c>
      <c r="K7863" s="63">
        <v>0.2896956</v>
      </c>
      <c r="L7863" s="63">
        <v>0.34898249999999997</v>
      </c>
      <c r="M7863" s="63">
        <v>0.4345832</v>
      </c>
      <c r="N7863" s="63">
        <v>11060</v>
      </c>
      <c r="O7863" s="63">
        <v>0.1130564</v>
      </c>
      <c r="P7863" s="63">
        <v>2</v>
      </c>
      <c r="Q7863" s="63">
        <v>1.2781749580960001E-2</v>
      </c>
    </row>
    <row r="7864" spans="1:17">
      <c r="A7864" s="63" t="s">
        <v>80</v>
      </c>
      <c r="B7864" s="63" t="s">
        <v>58</v>
      </c>
      <c r="C7864" s="63" t="s">
        <v>47</v>
      </c>
      <c r="D7864" s="63">
        <v>15</v>
      </c>
      <c r="E7864" s="63">
        <v>1.1731499999999999</v>
      </c>
      <c r="F7864" s="63">
        <v>1.4282600000000001</v>
      </c>
      <c r="G7864" s="63">
        <v>0.25511</v>
      </c>
      <c r="H7864" s="63">
        <v>47.452399999999997</v>
      </c>
      <c r="I7864" s="63">
        <v>0.1102224</v>
      </c>
      <c r="J7864" s="63">
        <v>0.1958232</v>
      </c>
      <c r="K7864" s="63">
        <v>0.25511</v>
      </c>
      <c r="L7864" s="63">
        <v>0.31439689999999998</v>
      </c>
      <c r="M7864" s="63">
        <v>0.39999760000000001</v>
      </c>
      <c r="N7864" s="63">
        <v>11060</v>
      </c>
      <c r="O7864" s="63">
        <v>0.1130564</v>
      </c>
      <c r="P7864" s="63">
        <v>2</v>
      </c>
      <c r="Q7864" s="63">
        <v>1.2781749580960001E-2</v>
      </c>
    </row>
    <row r="7865" spans="1:17">
      <c r="A7865" s="63" t="s">
        <v>80</v>
      </c>
      <c r="B7865" s="63" t="s">
        <v>58</v>
      </c>
      <c r="C7865" s="63" t="s">
        <v>47</v>
      </c>
      <c r="D7865" s="63">
        <v>16</v>
      </c>
      <c r="E7865" s="63">
        <v>1.2157439999999999</v>
      </c>
      <c r="F7865" s="63">
        <v>1.4332579999999999</v>
      </c>
      <c r="G7865" s="63">
        <v>0.21751329999999999</v>
      </c>
      <c r="H7865" s="63">
        <v>47.3337</v>
      </c>
      <c r="I7865" s="63">
        <v>7.2625700000000001E-2</v>
      </c>
      <c r="J7865" s="63">
        <v>0.15822649999999999</v>
      </c>
      <c r="K7865" s="63">
        <v>0.21751329999999999</v>
      </c>
      <c r="L7865" s="63">
        <v>0.2768002</v>
      </c>
      <c r="M7865" s="63">
        <v>0.36240090000000003</v>
      </c>
      <c r="N7865" s="63">
        <v>11060</v>
      </c>
      <c r="O7865" s="63">
        <v>0.1130564</v>
      </c>
      <c r="P7865" s="63">
        <v>2</v>
      </c>
      <c r="Q7865" s="63">
        <v>1.2781749580960001E-2</v>
      </c>
    </row>
    <row r="7866" spans="1:17">
      <c r="A7866" s="63" t="s">
        <v>80</v>
      </c>
      <c r="B7866" s="63" t="s">
        <v>58</v>
      </c>
      <c r="C7866" s="63" t="s">
        <v>47</v>
      </c>
      <c r="D7866" s="63">
        <v>17</v>
      </c>
      <c r="E7866" s="63">
        <v>1.3430660000000001</v>
      </c>
      <c r="F7866" s="63">
        <v>1.528883</v>
      </c>
      <c r="G7866" s="63">
        <v>0.18581739999999999</v>
      </c>
      <c r="H7866" s="63">
        <v>47.166699999999999</v>
      </c>
      <c r="I7866" s="63">
        <v>4.0929800000000002E-2</v>
      </c>
      <c r="J7866" s="63">
        <v>0.12653049999999999</v>
      </c>
      <c r="K7866" s="63">
        <v>0.18581739999999999</v>
      </c>
      <c r="L7866" s="63">
        <v>0.24510419999999999</v>
      </c>
      <c r="M7866" s="63">
        <v>0.33070500000000003</v>
      </c>
      <c r="N7866" s="63">
        <v>11060</v>
      </c>
      <c r="O7866" s="63">
        <v>0.1130564</v>
      </c>
      <c r="P7866" s="63">
        <v>2</v>
      </c>
      <c r="Q7866" s="63">
        <v>1.2781749580960001E-2</v>
      </c>
    </row>
    <row r="7867" spans="1:17">
      <c r="A7867" s="63" t="s">
        <v>80</v>
      </c>
      <c r="B7867" s="63" t="s">
        <v>58</v>
      </c>
      <c r="C7867" s="63" t="s">
        <v>47</v>
      </c>
      <c r="D7867" s="63">
        <v>18</v>
      </c>
      <c r="E7867" s="63">
        <v>1.743179</v>
      </c>
      <c r="F7867" s="63">
        <v>1.8222309999999999</v>
      </c>
      <c r="G7867" s="63">
        <v>7.9052600000000001E-2</v>
      </c>
      <c r="H7867" s="63">
        <v>47.165300000000002</v>
      </c>
      <c r="I7867" s="63">
        <v>-6.5835000000000005E-2</v>
      </c>
      <c r="J7867" s="63">
        <v>1.9765700000000001E-2</v>
      </c>
      <c r="K7867" s="63">
        <v>7.9052600000000001E-2</v>
      </c>
      <c r="L7867" s="63">
        <v>0.1383394</v>
      </c>
      <c r="M7867" s="63">
        <v>0.22394020000000001</v>
      </c>
      <c r="N7867" s="63">
        <v>11060</v>
      </c>
      <c r="O7867" s="63">
        <v>0.1130564</v>
      </c>
      <c r="P7867" s="63">
        <v>2</v>
      </c>
      <c r="Q7867" s="63">
        <v>1.2781749580960001E-2</v>
      </c>
    </row>
    <row r="7868" spans="1:17">
      <c r="A7868" s="63" t="s">
        <v>80</v>
      </c>
      <c r="B7868" s="63" t="s">
        <v>58</v>
      </c>
      <c r="C7868" s="63" t="s">
        <v>47</v>
      </c>
      <c r="D7868" s="63">
        <v>19</v>
      </c>
      <c r="E7868" s="63">
        <v>2.008645</v>
      </c>
      <c r="F7868" s="63">
        <v>1.9438770000000001</v>
      </c>
      <c r="G7868" s="63">
        <v>-6.4768199999999998E-2</v>
      </c>
      <c r="H7868" s="63">
        <v>46.769300000000001</v>
      </c>
      <c r="I7868" s="63">
        <v>-0.2096558</v>
      </c>
      <c r="J7868" s="63">
        <v>-0.124055</v>
      </c>
      <c r="K7868" s="63">
        <v>-6.4768199999999998E-2</v>
      </c>
      <c r="L7868" s="63">
        <v>-5.4814E-3</v>
      </c>
      <c r="M7868" s="63">
        <v>8.0119399999999993E-2</v>
      </c>
      <c r="N7868" s="63">
        <v>11060</v>
      </c>
      <c r="O7868" s="63">
        <v>0.1130564</v>
      </c>
      <c r="P7868" s="63">
        <v>2</v>
      </c>
      <c r="Q7868" s="63">
        <v>1.2781749580960001E-2</v>
      </c>
    </row>
    <row r="7869" spans="1:17">
      <c r="A7869" s="63" t="s">
        <v>80</v>
      </c>
      <c r="B7869" s="63" t="s">
        <v>58</v>
      </c>
      <c r="C7869" s="63" t="s">
        <v>47</v>
      </c>
      <c r="D7869" s="63">
        <v>20</v>
      </c>
      <c r="E7869" s="63">
        <v>2.0218120000000002</v>
      </c>
      <c r="F7869" s="63">
        <v>1.906644</v>
      </c>
      <c r="G7869" s="63">
        <v>-0.1151681</v>
      </c>
      <c r="H7869" s="63">
        <v>46.862299999999998</v>
      </c>
      <c r="I7869" s="63">
        <v>-0.2600557</v>
      </c>
      <c r="J7869" s="63">
        <v>-0.1744549</v>
      </c>
      <c r="K7869" s="63">
        <v>-0.1151681</v>
      </c>
      <c r="L7869" s="63">
        <v>-5.5881300000000002E-2</v>
      </c>
      <c r="M7869" s="63">
        <v>2.9719499999999999E-2</v>
      </c>
      <c r="N7869" s="63">
        <v>11060</v>
      </c>
      <c r="O7869" s="63">
        <v>0.1130564</v>
      </c>
      <c r="P7869" s="63">
        <v>2</v>
      </c>
      <c r="Q7869" s="63">
        <v>1.2781749580960001E-2</v>
      </c>
    </row>
    <row r="7870" spans="1:17">
      <c r="A7870" s="63" t="s">
        <v>80</v>
      </c>
      <c r="B7870" s="63" t="s">
        <v>58</v>
      </c>
      <c r="C7870" s="63" t="s">
        <v>47</v>
      </c>
      <c r="D7870" s="63">
        <v>21</v>
      </c>
      <c r="E7870" s="63">
        <v>1.9954499999999999</v>
      </c>
      <c r="F7870" s="63">
        <v>1.8475919999999999</v>
      </c>
      <c r="G7870" s="63">
        <v>-0.14785860000000001</v>
      </c>
      <c r="H7870" s="63">
        <v>46.688299999999998</v>
      </c>
      <c r="I7870" s="63">
        <v>-0.29274620000000001</v>
      </c>
      <c r="J7870" s="63">
        <v>-0.20714550000000001</v>
      </c>
      <c r="K7870" s="63">
        <v>-0.14785860000000001</v>
      </c>
      <c r="L7870" s="63">
        <v>-8.8571800000000006E-2</v>
      </c>
      <c r="M7870" s="63">
        <v>-2.9710000000000001E-3</v>
      </c>
      <c r="N7870" s="63">
        <v>11060</v>
      </c>
      <c r="O7870" s="63">
        <v>0.1130564</v>
      </c>
      <c r="P7870" s="63">
        <v>2</v>
      </c>
      <c r="Q7870" s="63">
        <v>1.2781749580960001E-2</v>
      </c>
    </row>
    <row r="7871" spans="1:17">
      <c r="A7871" s="63" t="s">
        <v>80</v>
      </c>
      <c r="B7871" s="63" t="s">
        <v>58</v>
      </c>
      <c r="C7871" s="63" t="s">
        <v>47</v>
      </c>
      <c r="D7871" s="63">
        <v>22</v>
      </c>
      <c r="E7871" s="63">
        <v>1.8180860000000001</v>
      </c>
      <c r="F7871" s="63">
        <v>1.669799</v>
      </c>
      <c r="G7871" s="63">
        <v>-0.14828649999999999</v>
      </c>
      <c r="H7871" s="63">
        <v>46.3994</v>
      </c>
      <c r="I7871" s="63">
        <v>-0.29317409999999999</v>
      </c>
      <c r="J7871" s="63">
        <v>-0.20757329999999999</v>
      </c>
      <c r="K7871" s="63">
        <v>-0.14828649999999999</v>
      </c>
      <c r="L7871" s="63">
        <v>-8.8999599999999998E-2</v>
      </c>
      <c r="M7871" s="63">
        <v>-3.3988999999999998E-3</v>
      </c>
      <c r="N7871" s="63">
        <v>11060</v>
      </c>
      <c r="O7871" s="63">
        <v>0.1130564</v>
      </c>
      <c r="P7871" s="63">
        <v>2</v>
      </c>
      <c r="Q7871" s="63">
        <v>1.2781749580960001E-2</v>
      </c>
    </row>
    <row r="7872" spans="1:17">
      <c r="A7872" s="63" t="s">
        <v>80</v>
      </c>
      <c r="B7872" s="63" t="s">
        <v>58</v>
      </c>
      <c r="C7872" s="63" t="s">
        <v>47</v>
      </c>
      <c r="D7872" s="63">
        <v>23</v>
      </c>
      <c r="E7872" s="63">
        <v>1.5702860000000001</v>
      </c>
      <c r="F7872" s="63">
        <v>1.4301079999999999</v>
      </c>
      <c r="G7872" s="63">
        <v>-0.14017830000000001</v>
      </c>
      <c r="H7872" s="63">
        <v>46.421500000000002</v>
      </c>
      <c r="I7872" s="63">
        <v>-0.28506589999999998</v>
      </c>
      <c r="J7872" s="63">
        <v>-0.19946520000000001</v>
      </c>
      <c r="K7872" s="63">
        <v>-0.14017830000000001</v>
      </c>
      <c r="L7872" s="63">
        <v>-8.0891500000000005E-2</v>
      </c>
      <c r="M7872" s="63">
        <v>4.7092999999999996E-3</v>
      </c>
      <c r="N7872" s="63">
        <v>11060</v>
      </c>
      <c r="O7872" s="63">
        <v>0.1130564</v>
      </c>
      <c r="P7872" s="63">
        <v>2</v>
      </c>
      <c r="Q7872" s="63">
        <v>1.2781749580960001E-2</v>
      </c>
    </row>
    <row r="7873" spans="1:17">
      <c r="A7873" s="63" t="s">
        <v>80</v>
      </c>
      <c r="B7873" s="63" t="s">
        <v>58</v>
      </c>
      <c r="C7873" s="63" t="s">
        <v>47</v>
      </c>
      <c r="D7873" s="63">
        <v>24</v>
      </c>
      <c r="E7873" s="63">
        <v>1.286429</v>
      </c>
      <c r="F7873" s="63">
        <v>1.1443380000000001</v>
      </c>
      <c r="G7873" s="63">
        <v>-0.14209160000000001</v>
      </c>
      <c r="H7873" s="63">
        <v>46.2851</v>
      </c>
      <c r="I7873" s="63">
        <v>-0.28697919999999999</v>
      </c>
      <c r="J7873" s="63">
        <v>-0.20137849999999999</v>
      </c>
      <c r="K7873" s="63">
        <v>-0.14209160000000001</v>
      </c>
      <c r="L7873" s="63">
        <v>-8.2804799999999998E-2</v>
      </c>
      <c r="M7873" s="63">
        <v>2.7959999999999999E-3</v>
      </c>
      <c r="N7873" s="63">
        <v>11060</v>
      </c>
      <c r="O7873" s="63">
        <v>0.1130564</v>
      </c>
      <c r="P7873" s="63">
        <v>2</v>
      </c>
      <c r="Q7873" s="63">
        <v>1.2781749580960001E-2</v>
      </c>
    </row>
    <row r="7874" spans="1:17">
      <c r="A7874" s="63" t="s">
        <v>80</v>
      </c>
      <c r="B7874" s="63" t="s">
        <v>58</v>
      </c>
      <c r="C7874" s="63" t="s">
        <v>48</v>
      </c>
      <c r="D7874" s="63">
        <v>1</v>
      </c>
      <c r="E7874" s="63">
        <v>0.96756790000000004</v>
      </c>
      <c r="F7874" s="63">
        <v>0.82266419999999996</v>
      </c>
      <c r="G7874" s="63">
        <v>-0.1449037</v>
      </c>
      <c r="H7874" s="63">
        <v>43.857999999999997</v>
      </c>
      <c r="I7874" s="63">
        <v>-0.28979129999999997</v>
      </c>
      <c r="J7874" s="63">
        <v>-0.2041906</v>
      </c>
      <c r="K7874" s="63">
        <v>-0.1449037</v>
      </c>
      <c r="L7874" s="63">
        <v>-8.5616899999999996E-2</v>
      </c>
      <c r="M7874" s="63">
        <v>-1.6099999999999998E-5</v>
      </c>
      <c r="N7874" s="63">
        <v>11060</v>
      </c>
      <c r="O7874" s="63">
        <v>0.1130564</v>
      </c>
      <c r="P7874" s="63">
        <v>3</v>
      </c>
      <c r="Q7874" s="63">
        <v>1.2781749580960001E-2</v>
      </c>
    </row>
    <row r="7875" spans="1:17">
      <c r="A7875" s="63" t="s">
        <v>80</v>
      </c>
      <c r="B7875" s="63" t="s">
        <v>58</v>
      </c>
      <c r="C7875" s="63" t="s">
        <v>48</v>
      </c>
      <c r="D7875" s="63">
        <v>2</v>
      </c>
      <c r="E7875" s="63">
        <v>0.90015259999999997</v>
      </c>
      <c r="F7875" s="63">
        <v>0.73933680000000002</v>
      </c>
      <c r="G7875" s="63">
        <v>-0.16081580000000001</v>
      </c>
      <c r="H7875" s="63">
        <v>42.846899999999998</v>
      </c>
      <c r="I7875" s="63">
        <v>-0.30570340000000001</v>
      </c>
      <c r="J7875" s="63">
        <v>-0.22010260000000001</v>
      </c>
      <c r="K7875" s="63">
        <v>-0.16081580000000001</v>
      </c>
      <c r="L7875" s="63">
        <v>-0.10152890000000001</v>
      </c>
      <c r="M7875" s="63">
        <v>-1.59282E-2</v>
      </c>
      <c r="N7875" s="63">
        <v>11060</v>
      </c>
      <c r="O7875" s="63">
        <v>0.1130564</v>
      </c>
      <c r="P7875" s="63">
        <v>3</v>
      </c>
      <c r="Q7875" s="63">
        <v>1.2781749580960001E-2</v>
      </c>
    </row>
    <row r="7876" spans="1:17">
      <c r="A7876" s="63" t="s">
        <v>80</v>
      </c>
      <c r="B7876" s="63" t="s">
        <v>58</v>
      </c>
      <c r="C7876" s="63" t="s">
        <v>48</v>
      </c>
      <c r="D7876" s="63">
        <v>3</v>
      </c>
      <c r="E7876" s="63">
        <v>0.89411779999999996</v>
      </c>
      <c r="F7876" s="63">
        <v>0.73772139999999997</v>
      </c>
      <c r="G7876" s="63">
        <v>-0.15639639999999999</v>
      </c>
      <c r="H7876" s="63">
        <v>41.389899999999997</v>
      </c>
      <c r="I7876" s="63">
        <v>-0.301284</v>
      </c>
      <c r="J7876" s="63">
        <v>-0.21568329999999999</v>
      </c>
      <c r="K7876" s="63">
        <v>-0.15639639999999999</v>
      </c>
      <c r="L7876" s="63">
        <v>-9.7109600000000004E-2</v>
      </c>
      <c r="M7876" s="63">
        <v>-1.1508900000000001E-2</v>
      </c>
      <c r="N7876" s="63">
        <v>11060</v>
      </c>
      <c r="O7876" s="63">
        <v>0.1130564</v>
      </c>
      <c r="P7876" s="63">
        <v>3</v>
      </c>
      <c r="Q7876" s="63">
        <v>1.2781749580960001E-2</v>
      </c>
    </row>
    <row r="7877" spans="1:17">
      <c r="A7877" s="63" t="s">
        <v>80</v>
      </c>
      <c r="B7877" s="63" t="s">
        <v>58</v>
      </c>
      <c r="C7877" s="63" t="s">
        <v>48</v>
      </c>
      <c r="D7877" s="63">
        <v>4</v>
      </c>
      <c r="E7877" s="63">
        <v>0.92921549999999997</v>
      </c>
      <c r="F7877" s="63">
        <v>0.77136519999999997</v>
      </c>
      <c r="G7877" s="63">
        <v>-0.1578503</v>
      </c>
      <c r="H7877" s="63">
        <v>39.922400000000003</v>
      </c>
      <c r="I7877" s="63">
        <v>-0.3027379</v>
      </c>
      <c r="J7877" s="63">
        <v>-0.2171371</v>
      </c>
      <c r="K7877" s="63">
        <v>-0.1578503</v>
      </c>
      <c r="L7877" s="63">
        <v>-9.8563399999999995E-2</v>
      </c>
      <c r="M7877" s="63">
        <v>-1.2962700000000001E-2</v>
      </c>
      <c r="N7877" s="63">
        <v>11060</v>
      </c>
      <c r="O7877" s="63">
        <v>0.1130564</v>
      </c>
      <c r="P7877" s="63">
        <v>3</v>
      </c>
      <c r="Q7877" s="63">
        <v>1.2781749580960001E-2</v>
      </c>
    </row>
    <row r="7878" spans="1:17">
      <c r="A7878" s="63" t="s">
        <v>80</v>
      </c>
      <c r="B7878" s="63" t="s">
        <v>58</v>
      </c>
      <c r="C7878" s="63" t="s">
        <v>48</v>
      </c>
      <c r="D7878" s="63">
        <v>5</v>
      </c>
      <c r="E7878" s="63">
        <v>0.97251770000000004</v>
      </c>
      <c r="F7878" s="63">
        <v>0.81542490000000001</v>
      </c>
      <c r="G7878" s="63">
        <v>-0.1570928</v>
      </c>
      <c r="H7878" s="63">
        <v>38.133499999999998</v>
      </c>
      <c r="I7878" s="63">
        <v>-0.30198029999999998</v>
      </c>
      <c r="J7878" s="63">
        <v>-0.21637960000000001</v>
      </c>
      <c r="K7878" s="63">
        <v>-0.1570928</v>
      </c>
      <c r="L7878" s="63">
        <v>-9.7805900000000001E-2</v>
      </c>
      <c r="M7878" s="63">
        <v>-1.2205199999999999E-2</v>
      </c>
      <c r="N7878" s="63">
        <v>11060</v>
      </c>
      <c r="O7878" s="63">
        <v>0.1130564</v>
      </c>
      <c r="P7878" s="63">
        <v>3</v>
      </c>
      <c r="Q7878" s="63">
        <v>1.2781749580960001E-2</v>
      </c>
    </row>
    <row r="7879" spans="1:17">
      <c r="A7879" s="63" t="s">
        <v>80</v>
      </c>
      <c r="B7879" s="63" t="s">
        <v>58</v>
      </c>
      <c r="C7879" s="63" t="s">
        <v>48</v>
      </c>
      <c r="D7879" s="63">
        <v>6</v>
      </c>
      <c r="E7879" s="63">
        <v>1.1446270000000001</v>
      </c>
      <c r="F7879" s="63">
        <v>0.90938920000000001</v>
      </c>
      <c r="G7879" s="63">
        <v>-0.2352378</v>
      </c>
      <c r="H7879" s="63">
        <v>37.8446</v>
      </c>
      <c r="I7879" s="63">
        <v>-0.3801254</v>
      </c>
      <c r="J7879" s="63">
        <v>-0.29452460000000003</v>
      </c>
      <c r="K7879" s="63">
        <v>-0.2352378</v>
      </c>
      <c r="L7879" s="63">
        <v>-0.17595089999999999</v>
      </c>
      <c r="M7879" s="63">
        <v>-9.0350200000000006E-2</v>
      </c>
      <c r="N7879" s="63">
        <v>11060</v>
      </c>
      <c r="O7879" s="63">
        <v>0.1130564</v>
      </c>
      <c r="P7879" s="63">
        <v>3</v>
      </c>
      <c r="Q7879" s="63">
        <v>1.2781749580960001E-2</v>
      </c>
    </row>
    <row r="7880" spans="1:17">
      <c r="A7880" s="63" t="s">
        <v>80</v>
      </c>
      <c r="B7880" s="63" t="s">
        <v>58</v>
      </c>
      <c r="C7880" s="63" t="s">
        <v>48</v>
      </c>
      <c r="D7880" s="63">
        <v>7</v>
      </c>
      <c r="E7880" s="63">
        <v>1.5110209999999999</v>
      </c>
      <c r="F7880" s="63">
        <v>1.311844</v>
      </c>
      <c r="G7880" s="63">
        <v>-0.19917679999999999</v>
      </c>
      <c r="H7880" s="63">
        <v>37.7117</v>
      </c>
      <c r="I7880" s="63">
        <v>-0.34406439999999999</v>
      </c>
      <c r="J7880" s="63">
        <v>-0.25846360000000002</v>
      </c>
      <c r="K7880" s="63">
        <v>-0.19917679999999999</v>
      </c>
      <c r="L7880" s="63">
        <v>-0.13988999999999999</v>
      </c>
      <c r="M7880" s="63">
        <v>-5.4289200000000003E-2</v>
      </c>
      <c r="N7880" s="63">
        <v>11060</v>
      </c>
      <c r="O7880" s="63">
        <v>0.1130564</v>
      </c>
      <c r="P7880" s="63">
        <v>3</v>
      </c>
      <c r="Q7880" s="63">
        <v>1.2781749580960001E-2</v>
      </c>
    </row>
    <row r="7881" spans="1:17">
      <c r="A7881" s="63" t="s">
        <v>80</v>
      </c>
      <c r="B7881" s="63" t="s">
        <v>58</v>
      </c>
      <c r="C7881" s="63" t="s">
        <v>48</v>
      </c>
      <c r="D7881" s="63">
        <v>8</v>
      </c>
      <c r="E7881" s="63">
        <v>1.7276739999999999</v>
      </c>
      <c r="F7881" s="63">
        <v>1.6437219999999999</v>
      </c>
      <c r="G7881" s="63">
        <v>-8.3951700000000004E-2</v>
      </c>
      <c r="H7881" s="63">
        <v>41.996099999999998</v>
      </c>
      <c r="I7881" s="63">
        <v>-0.2288393</v>
      </c>
      <c r="J7881" s="63">
        <v>-0.14323849999999999</v>
      </c>
      <c r="K7881" s="63">
        <v>-8.3951700000000004E-2</v>
      </c>
      <c r="L7881" s="63">
        <v>-2.46649E-2</v>
      </c>
      <c r="M7881" s="63">
        <v>6.0935900000000001E-2</v>
      </c>
      <c r="N7881" s="63">
        <v>11060</v>
      </c>
      <c r="O7881" s="63">
        <v>0.1130564</v>
      </c>
      <c r="P7881" s="63">
        <v>3</v>
      </c>
      <c r="Q7881" s="63">
        <v>1.2781749580960001E-2</v>
      </c>
    </row>
    <row r="7882" spans="1:17">
      <c r="A7882" s="63" t="s">
        <v>80</v>
      </c>
      <c r="B7882" s="63" t="s">
        <v>58</v>
      </c>
      <c r="C7882" s="63" t="s">
        <v>48</v>
      </c>
      <c r="D7882" s="63">
        <v>9</v>
      </c>
      <c r="E7882" s="63">
        <v>1.5814490000000001</v>
      </c>
      <c r="F7882" s="63">
        <v>1.654782</v>
      </c>
      <c r="G7882" s="63">
        <v>7.3333599999999999E-2</v>
      </c>
      <c r="H7882" s="63">
        <v>42.4649</v>
      </c>
      <c r="I7882" s="63">
        <v>-7.1554000000000006E-2</v>
      </c>
      <c r="J7882" s="63">
        <v>1.40468E-2</v>
      </c>
      <c r="K7882" s="63">
        <v>7.3333599999999999E-2</v>
      </c>
      <c r="L7882" s="63">
        <v>0.1326205</v>
      </c>
      <c r="M7882" s="63">
        <v>0.2182212</v>
      </c>
      <c r="N7882" s="63">
        <v>11060</v>
      </c>
      <c r="O7882" s="63">
        <v>0.1130564</v>
      </c>
      <c r="P7882" s="63">
        <v>3</v>
      </c>
      <c r="Q7882" s="63">
        <v>1.2781749580960001E-2</v>
      </c>
    </row>
    <row r="7883" spans="1:17">
      <c r="A7883" s="63" t="s">
        <v>80</v>
      </c>
      <c r="B7883" s="63" t="s">
        <v>58</v>
      </c>
      <c r="C7883" s="63" t="s">
        <v>48</v>
      </c>
      <c r="D7883" s="63">
        <v>10</v>
      </c>
      <c r="E7883" s="63">
        <v>1.5022930000000001</v>
      </c>
      <c r="F7883" s="63">
        <v>1.5785370000000001</v>
      </c>
      <c r="G7883" s="63">
        <v>7.62438E-2</v>
      </c>
      <c r="H7883" s="63">
        <v>46.535800000000002</v>
      </c>
      <c r="I7883" s="63">
        <v>-6.8643800000000005E-2</v>
      </c>
      <c r="J7883" s="63">
        <v>1.69569E-2</v>
      </c>
      <c r="K7883" s="63">
        <v>7.62438E-2</v>
      </c>
      <c r="L7883" s="63">
        <v>0.1355306</v>
      </c>
      <c r="M7883" s="63">
        <v>0.22113140000000001</v>
      </c>
      <c r="N7883" s="63">
        <v>11060</v>
      </c>
      <c r="O7883" s="63">
        <v>0.1130564</v>
      </c>
      <c r="P7883" s="63">
        <v>3</v>
      </c>
      <c r="Q7883" s="63">
        <v>1.2781749580960001E-2</v>
      </c>
    </row>
    <row r="7884" spans="1:17">
      <c r="A7884" s="63" t="s">
        <v>80</v>
      </c>
      <c r="B7884" s="63" t="s">
        <v>58</v>
      </c>
      <c r="C7884" s="63" t="s">
        <v>48</v>
      </c>
      <c r="D7884" s="63">
        <v>11</v>
      </c>
      <c r="E7884" s="63">
        <v>1.3797200000000001</v>
      </c>
      <c r="F7884" s="63">
        <v>1.53433</v>
      </c>
      <c r="G7884" s="63">
        <v>0.15461030000000001</v>
      </c>
      <c r="H7884" s="63">
        <v>47.656799999999997</v>
      </c>
      <c r="I7884" s="63">
        <v>9.7227000000000008E-3</v>
      </c>
      <c r="J7884" s="63">
        <v>9.5323400000000003E-2</v>
      </c>
      <c r="K7884" s="63">
        <v>0.15461030000000001</v>
      </c>
      <c r="L7884" s="63">
        <v>0.21389710000000001</v>
      </c>
      <c r="M7884" s="63">
        <v>0.29949789999999998</v>
      </c>
      <c r="N7884" s="63">
        <v>11060</v>
      </c>
      <c r="O7884" s="63">
        <v>0.1130564</v>
      </c>
      <c r="P7884" s="63">
        <v>3</v>
      </c>
      <c r="Q7884" s="63">
        <v>1.2781749580960001E-2</v>
      </c>
    </row>
    <row r="7885" spans="1:17">
      <c r="A7885" s="63" t="s">
        <v>80</v>
      </c>
      <c r="B7885" s="63" t="s">
        <v>58</v>
      </c>
      <c r="C7885" s="63" t="s">
        <v>48</v>
      </c>
      <c r="D7885" s="63">
        <v>12</v>
      </c>
      <c r="E7885" s="63">
        <v>1.303226</v>
      </c>
      <c r="F7885" s="63">
        <v>1.4389879999999999</v>
      </c>
      <c r="G7885" s="63">
        <v>0.13576160000000001</v>
      </c>
      <c r="H7885" s="63">
        <v>48.877699999999997</v>
      </c>
      <c r="I7885" s="63">
        <v>-9.1260000000000004E-3</v>
      </c>
      <c r="J7885" s="63">
        <v>7.6474799999999996E-2</v>
      </c>
      <c r="K7885" s="63">
        <v>0.13576160000000001</v>
      </c>
      <c r="L7885" s="63">
        <v>0.19504850000000001</v>
      </c>
      <c r="M7885" s="63">
        <v>0.28064919999999999</v>
      </c>
      <c r="N7885" s="63">
        <v>11060</v>
      </c>
      <c r="O7885" s="63">
        <v>0.1130564</v>
      </c>
      <c r="P7885" s="63">
        <v>3</v>
      </c>
      <c r="Q7885" s="63">
        <v>1.2781749580960001E-2</v>
      </c>
    </row>
    <row r="7886" spans="1:17">
      <c r="A7886" s="63" t="s">
        <v>80</v>
      </c>
      <c r="B7886" s="63" t="s">
        <v>58</v>
      </c>
      <c r="C7886" s="63" t="s">
        <v>48</v>
      </c>
      <c r="D7886" s="63">
        <v>13</v>
      </c>
      <c r="E7886" s="63">
        <v>1.148239</v>
      </c>
      <c r="F7886" s="63">
        <v>1.399402</v>
      </c>
      <c r="G7886" s="63">
        <v>0.25116240000000001</v>
      </c>
      <c r="H7886" s="63">
        <v>50.678899999999999</v>
      </c>
      <c r="I7886" s="63">
        <v>0.1062748</v>
      </c>
      <c r="J7886" s="63">
        <v>0.19187560000000001</v>
      </c>
      <c r="K7886" s="63">
        <v>0.25116240000000001</v>
      </c>
      <c r="L7886" s="63">
        <v>0.31044919999999998</v>
      </c>
      <c r="M7886" s="63">
        <v>0.39605000000000001</v>
      </c>
      <c r="N7886" s="63">
        <v>11060</v>
      </c>
      <c r="O7886" s="63">
        <v>0.1130564</v>
      </c>
      <c r="P7886" s="63">
        <v>3</v>
      </c>
      <c r="Q7886" s="63">
        <v>1.2781749580960001E-2</v>
      </c>
    </row>
    <row r="7887" spans="1:17">
      <c r="A7887" s="63" t="s">
        <v>80</v>
      </c>
      <c r="B7887" s="63" t="s">
        <v>58</v>
      </c>
      <c r="C7887" s="63" t="s">
        <v>48</v>
      </c>
      <c r="D7887" s="63">
        <v>14</v>
      </c>
      <c r="E7887" s="63">
        <v>1.0346979999999999</v>
      </c>
      <c r="F7887" s="63">
        <v>1.3243940000000001</v>
      </c>
      <c r="G7887" s="63">
        <v>0.2896956</v>
      </c>
      <c r="H7887" s="63">
        <v>51.901699999999998</v>
      </c>
      <c r="I7887" s="63">
        <v>0.14480799999999999</v>
      </c>
      <c r="J7887" s="63">
        <v>0.2304088</v>
      </c>
      <c r="K7887" s="63">
        <v>0.2896956</v>
      </c>
      <c r="L7887" s="63">
        <v>0.34898249999999997</v>
      </c>
      <c r="M7887" s="63">
        <v>0.4345832</v>
      </c>
      <c r="N7887" s="63">
        <v>11060</v>
      </c>
      <c r="O7887" s="63">
        <v>0.1130564</v>
      </c>
      <c r="P7887" s="63">
        <v>3</v>
      </c>
      <c r="Q7887" s="63">
        <v>1.2781749580960001E-2</v>
      </c>
    </row>
    <row r="7888" spans="1:17">
      <c r="A7888" s="63" t="s">
        <v>80</v>
      </c>
      <c r="B7888" s="63" t="s">
        <v>58</v>
      </c>
      <c r="C7888" s="63" t="s">
        <v>48</v>
      </c>
      <c r="D7888" s="63">
        <v>15</v>
      </c>
      <c r="E7888" s="63">
        <v>0.9940078</v>
      </c>
      <c r="F7888" s="63">
        <v>1.249118</v>
      </c>
      <c r="G7888" s="63">
        <v>0.25511</v>
      </c>
      <c r="H7888" s="63">
        <v>51.133699999999997</v>
      </c>
      <c r="I7888" s="63">
        <v>0.1102224</v>
      </c>
      <c r="J7888" s="63">
        <v>0.1958232</v>
      </c>
      <c r="K7888" s="63">
        <v>0.25511</v>
      </c>
      <c r="L7888" s="63">
        <v>0.31439689999999998</v>
      </c>
      <c r="M7888" s="63">
        <v>0.39999760000000001</v>
      </c>
      <c r="N7888" s="63">
        <v>11060</v>
      </c>
      <c r="O7888" s="63">
        <v>0.1130564</v>
      </c>
      <c r="P7888" s="63">
        <v>3</v>
      </c>
      <c r="Q7888" s="63">
        <v>1.2781749580960001E-2</v>
      </c>
    </row>
    <row r="7889" spans="1:17">
      <c r="A7889" s="63" t="s">
        <v>80</v>
      </c>
      <c r="B7889" s="63" t="s">
        <v>58</v>
      </c>
      <c r="C7889" s="63" t="s">
        <v>48</v>
      </c>
      <c r="D7889" s="63">
        <v>16</v>
      </c>
      <c r="E7889" s="63">
        <v>1.024197</v>
      </c>
      <c r="F7889" s="63">
        <v>1.2417100000000001</v>
      </c>
      <c r="G7889" s="63">
        <v>0.21751329999999999</v>
      </c>
      <c r="H7889" s="63">
        <v>51.543500000000002</v>
      </c>
      <c r="I7889" s="63">
        <v>7.2625700000000001E-2</v>
      </c>
      <c r="J7889" s="63">
        <v>0.15822649999999999</v>
      </c>
      <c r="K7889" s="63">
        <v>0.21751329999999999</v>
      </c>
      <c r="L7889" s="63">
        <v>0.2768002</v>
      </c>
      <c r="M7889" s="63">
        <v>0.36240090000000003</v>
      </c>
      <c r="N7889" s="63">
        <v>11060</v>
      </c>
      <c r="O7889" s="63">
        <v>0.1130564</v>
      </c>
      <c r="P7889" s="63">
        <v>3</v>
      </c>
      <c r="Q7889" s="63">
        <v>1.2781749580960001E-2</v>
      </c>
    </row>
    <row r="7890" spans="1:17">
      <c r="A7890" s="63" t="s">
        <v>80</v>
      </c>
      <c r="B7890" s="63" t="s">
        <v>58</v>
      </c>
      <c r="C7890" s="63" t="s">
        <v>48</v>
      </c>
      <c r="D7890" s="63">
        <v>17</v>
      </c>
      <c r="E7890" s="63">
        <v>1.127329</v>
      </c>
      <c r="F7890" s="63">
        <v>1.3131459999999999</v>
      </c>
      <c r="G7890" s="63">
        <v>0.18581739999999999</v>
      </c>
      <c r="H7890" s="63">
        <v>51.418199999999999</v>
      </c>
      <c r="I7890" s="63">
        <v>4.0929800000000002E-2</v>
      </c>
      <c r="J7890" s="63">
        <v>0.12653049999999999</v>
      </c>
      <c r="K7890" s="63">
        <v>0.18581739999999999</v>
      </c>
      <c r="L7890" s="63">
        <v>0.24510419999999999</v>
      </c>
      <c r="M7890" s="63">
        <v>0.33070500000000003</v>
      </c>
      <c r="N7890" s="63">
        <v>11060</v>
      </c>
      <c r="O7890" s="63">
        <v>0.1130564</v>
      </c>
      <c r="P7890" s="63">
        <v>3</v>
      </c>
      <c r="Q7890" s="63">
        <v>1.2781749580960001E-2</v>
      </c>
    </row>
    <row r="7891" spans="1:17">
      <c r="A7891" s="63" t="s">
        <v>80</v>
      </c>
      <c r="B7891" s="63" t="s">
        <v>58</v>
      </c>
      <c r="C7891" s="63" t="s">
        <v>48</v>
      </c>
      <c r="D7891" s="63">
        <v>18</v>
      </c>
      <c r="E7891" s="63">
        <v>1.4853160000000001</v>
      </c>
      <c r="F7891" s="63">
        <v>1.5643689999999999</v>
      </c>
      <c r="G7891" s="63">
        <v>7.9052600000000001E-2</v>
      </c>
      <c r="H7891" s="63">
        <v>49.560400000000001</v>
      </c>
      <c r="I7891" s="63">
        <v>-6.5835000000000005E-2</v>
      </c>
      <c r="J7891" s="63">
        <v>1.9765700000000001E-2</v>
      </c>
      <c r="K7891" s="63">
        <v>7.9052600000000001E-2</v>
      </c>
      <c r="L7891" s="63">
        <v>0.1383394</v>
      </c>
      <c r="M7891" s="63">
        <v>0.22394020000000001</v>
      </c>
      <c r="N7891" s="63">
        <v>11060</v>
      </c>
      <c r="O7891" s="63">
        <v>0.1130564</v>
      </c>
      <c r="P7891" s="63">
        <v>3</v>
      </c>
      <c r="Q7891" s="63">
        <v>1.2781749580960001E-2</v>
      </c>
    </row>
    <row r="7892" spans="1:17">
      <c r="A7892" s="63" t="s">
        <v>80</v>
      </c>
      <c r="B7892" s="63" t="s">
        <v>58</v>
      </c>
      <c r="C7892" s="63" t="s">
        <v>48</v>
      </c>
      <c r="D7892" s="63">
        <v>19</v>
      </c>
      <c r="E7892" s="63">
        <v>1.758365</v>
      </c>
      <c r="F7892" s="63">
        <v>1.693597</v>
      </c>
      <c r="G7892" s="63">
        <v>-6.4768199999999998E-2</v>
      </c>
      <c r="H7892" s="63">
        <v>45.749899999999997</v>
      </c>
      <c r="I7892" s="63">
        <v>-0.2096558</v>
      </c>
      <c r="J7892" s="63">
        <v>-0.124055</v>
      </c>
      <c r="K7892" s="63">
        <v>-6.4768199999999998E-2</v>
      </c>
      <c r="L7892" s="63">
        <v>-5.4814E-3</v>
      </c>
      <c r="M7892" s="63">
        <v>8.0119399999999993E-2</v>
      </c>
      <c r="N7892" s="63">
        <v>11060</v>
      </c>
      <c r="O7892" s="63">
        <v>0.1130564</v>
      </c>
      <c r="P7892" s="63">
        <v>3</v>
      </c>
      <c r="Q7892" s="63">
        <v>1.2781749580960001E-2</v>
      </c>
    </row>
    <row r="7893" spans="1:17">
      <c r="A7893" s="63" t="s">
        <v>80</v>
      </c>
      <c r="B7893" s="63" t="s">
        <v>58</v>
      </c>
      <c r="C7893" s="63" t="s">
        <v>48</v>
      </c>
      <c r="D7893" s="63">
        <v>20</v>
      </c>
      <c r="E7893" s="63">
        <v>1.8003150000000001</v>
      </c>
      <c r="F7893" s="63">
        <v>1.685147</v>
      </c>
      <c r="G7893" s="63">
        <v>-0.1151683</v>
      </c>
      <c r="H7893" s="63">
        <v>43.661000000000001</v>
      </c>
      <c r="I7893" s="63">
        <v>-0.26005590000000001</v>
      </c>
      <c r="J7893" s="63">
        <v>-0.1744552</v>
      </c>
      <c r="K7893" s="63">
        <v>-0.1151683</v>
      </c>
      <c r="L7893" s="63">
        <v>-5.5881500000000001E-2</v>
      </c>
      <c r="M7893" s="63">
        <v>2.9719300000000001E-2</v>
      </c>
      <c r="N7893" s="63">
        <v>11060</v>
      </c>
      <c r="O7893" s="63">
        <v>0.1130564</v>
      </c>
      <c r="P7893" s="63">
        <v>3</v>
      </c>
      <c r="Q7893" s="63">
        <v>1.2781749580960001E-2</v>
      </c>
    </row>
    <row r="7894" spans="1:17">
      <c r="A7894" s="63" t="s">
        <v>80</v>
      </c>
      <c r="B7894" s="63" t="s">
        <v>58</v>
      </c>
      <c r="C7894" s="63" t="s">
        <v>48</v>
      </c>
      <c r="D7894" s="63">
        <v>21</v>
      </c>
      <c r="E7894" s="63">
        <v>1.7943169999999999</v>
      </c>
      <c r="F7894" s="63">
        <v>1.646458</v>
      </c>
      <c r="G7894" s="63">
        <v>-0.14785860000000001</v>
      </c>
      <c r="H7894" s="63">
        <v>42.481699999999996</v>
      </c>
      <c r="I7894" s="63">
        <v>-0.29274620000000001</v>
      </c>
      <c r="J7894" s="63">
        <v>-0.20714550000000001</v>
      </c>
      <c r="K7894" s="63">
        <v>-0.14785860000000001</v>
      </c>
      <c r="L7894" s="63">
        <v>-8.8571800000000006E-2</v>
      </c>
      <c r="M7894" s="63">
        <v>-2.9710000000000001E-3</v>
      </c>
      <c r="N7894" s="63">
        <v>11060</v>
      </c>
      <c r="O7894" s="63">
        <v>0.1130564</v>
      </c>
      <c r="P7894" s="63">
        <v>3</v>
      </c>
      <c r="Q7894" s="63">
        <v>1.2781749580960001E-2</v>
      </c>
    </row>
    <row r="7895" spans="1:17">
      <c r="A7895" s="63" t="s">
        <v>80</v>
      </c>
      <c r="B7895" s="63" t="s">
        <v>58</v>
      </c>
      <c r="C7895" s="63" t="s">
        <v>48</v>
      </c>
      <c r="D7895" s="63">
        <v>22</v>
      </c>
      <c r="E7895" s="63">
        <v>1.6357950000000001</v>
      </c>
      <c r="F7895" s="63">
        <v>1.4875080000000001</v>
      </c>
      <c r="G7895" s="63">
        <v>-0.14828659999999999</v>
      </c>
      <c r="H7895" s="63">
        <v>41.017099999999999</v>
      </c>
      <c r="I7895" s="63">
        <v>-0.2931742</v>
      </c>
      <c r="J7895" s="63">
        <v>-0.20757339999999999</v>
      </c>
      <c r="K7895" s="63">
        <v>-0.14828659999999999</v>
      </c>
      <c r="L7895" s="63">
        <v>-8.8999700000000001E-2</v>
      </c>
      <c r="M7895" s="63">
        <v>-3.3990000000000001E-3</v>
      </c>
      <c r="N7895" s="63">
        <v>11060</v>
      </c>
      <c r="O7895" s="63">
        <v>0.1130564</v>
      </c>
      <c r="P7895" s="63">
        <v>3</v>
      </c>
      <c r="Q7895" s="63">
        <v>1.2781749580960001E-2</v>
      </c>
    </row>
    <row r="7896" spans="1:17">
      <c r="A7896" s="63" t="s">
        <v>80</v>
      </c>
      <c r="B7896" s="63" t="s">
        <v>58</v>
      </c>
      <c r="C7896" s="63" t="s">
        <v>48</v>
      </c>
      <c r="D7896" s="63">
        <v>23</v>
      </c>
      <c r="E7896" s="63">
        <v>1.403659</v>
      </c>
      <c r="F7896" s="63">
        <v>1.2634799999999999</v>
      </c>
      <c r="G7896" s="63">
        <v>-0.14017840000000001</v>
      </c>
      <c r="H7896" s="63">
        <v>39.240099999999998</v>
      </c>
      <c r="I7896" s="63">
        <v>-0.28506599999999999</v>
      </c>
      <c r="J7896" s="63">
        <v>-0.19946530000000001</v>
      </c>
      <c r="K7896" s="63">
        <v>-0.14017840000000001</v>
      </c>
      <c r="L7896" s="63">
        <v>-8.0891599999999994E-2</v>
      </c>
      <c r="M7896" s="63">
        <v>4.7092000000000002E-3</v>
      </c>
      <c r="N7896" s="63">
        <v>11060</v>
      </c>
      <c r="O7896" s="63">
        <v>0.1130564</v>
      </c>
      <c r="P7896" s="63">
        <v>3</v>
      </c>
      <c r="Q7896" s="63">
        <v>1.2781749580960001E-2</v>
      </c>
    </row>
    <row r="7897" spans="1:17">
      <c r="A7897" s="63" t="s">
        <v>80</v>
      </c>
      <c r="B7897" s="63" t="s">
        <v>58</v>
      </c>
      <c r="C7897" s="63" t="s">
        <v>48</v>
      </c>
      <c r="D7897" s="63">
        <v>24</v>
      </c>
      <c r="E7897" s="63">
        <v>1.145532</v>
      </c>
      <c r="F7897" s="63">
        <v>1.0034400000000001</v>
      </c>
      <c r="G7897" s="63">
        <v>-0.14209150000000001</v>
      </c>
      <c r="H7897" s="63">
        <v>38.678400000000003</v>
      </c>
      <c r="I7897" s="63">
        <v>-0.28697909999999999</v>
      </c>
      <c r="J7897" s="63">
        <v>-0.20137830000000001</v>
      </c>
      <c r="K7897" s="63">
        <v>-0.14209150000000001</v>
      </c>
      <c r="L7897" s="63">
        <v>-8.2804699999999995E-2</v>
      </c>
      <c r="M7897" s="63">
        <v>2.7961000000000001E-3</v>
      </c>
      <c r="N7897" s="63">
        <v>11060</v>
      </c>
      <c r="O7897" s="63">
        <v>0.1130564</v>
      </c>
      <c r="P7897" s="63">
        <v>3</v>
      </c>
      <c r="Q7897" s="63">
        <v>1.2781749580960001E-2</v>
      </c>
    </row>
    <row r="7898" spans="1:17">
      <c r="A7898" s="63" t="s">
        <v>80</v>
      </c>
      <c r="B7898" s="63" t="s">
        <v>58</v>
      </c>
      <c r="C7898" s="63" t="s">
        <v>49</v>
      </c>
      <c r="D7898" s="63">
        <v>1</v>
      </c>
      <c r="E7898" s="63">
        <v>0.80829810000000002</v>
      </c>
      <c r="F7898" s="63">
        <v>0.66339429999999999</v>
      </c>
      <c r="G7898" s="63">
        <v>-0.1449038</v>
      </c>
      <c r="H7898" s="63">
        <v>53.3125</v>
      </c>
      <c r="I7898" s="63">
        <v>-0.28979139999999998</v>
      </c>
      <c r="J7898" s="63">
        <v>-0.2041906</v>
      </c>
      <c r="K7898" s="63">
        <v>-0.1449038</v>
      </c>
      <c r="L7898" s="63">
        <v>-8.5616899999999996E-2</v>
      </c>
      <c r="M7898" s="63">
        <v>-1.6200000000000001E-5</v>
      </c>
      <c r="N7898" s="63">
        <v>11060</v>
      </c>
      <c r="O7898" s="63">
        <v>0.1130564</v>
      </c>
      <c r="P7898" s="63">
        <v>4</v>
      </c>
      <c r="Q7898" s="63">
        <v>1.2781749580960001E-2</v>
      </c>
    </row>
    <row r="7899" spans="1:17">
      <c r="A7899" s="63" t="s">
        <v>80</v>
      </c>
      <c r="B7899" s="63" t="s">
        <v>58</v>
      </c>
      <c r="C7899" s="63" t="s">
        <v>49</v>
      </c>
      <c r="D7899" s="63">
        <v>2</v>
      </c>
      <c r="E7899" s="63">
        <v>0.74630770000000002</v>
      </c>
      <c r="F7899" s="63">
        <v>0.58549180000000001</v>
      </c>
      <c r="G7899" s="63">
        <v>-0.16081580000000001</v>
      </c>
      <c r="H7899" s="63">
        <v>51.804600000000001</v>
      </c>
      <c r="I7899" s="63">
        <v>-0.30570340000000001</v>
      </c>
      <c r="J7899" s="63">
        <v>-0.22010270000000001</v>
      </c>
      <c r="K7899" s="63">
        <v>-0.16081580000000001</v>
      </c>
      <c r="L7899" s="63">
        <v>-0.10152899999999999</v>
      </c>
      <c r="M7899" s="63">
        <v>-1.59282E-2</v>
      </c>
      <c r="N7899" s="63">
        <v>11060</v>
      </c>
      <c r="O7899" s="63">
        <v>0.1130564</v>
      </c>
      <c r="P7899" s="63">
        <v>4</v>
      </c>
      <c r="Q7899" s="63">
        <v>1.2781749580960001E-2</v>
      </c>
    </row>
    <row r="7900" spans="1:17">
      <c r="A7900" s="63" t="s">
        <v>80</v>
      </c>
      <c r="B7900" s="63" t="s">
        <v>58</v>
      </c>
      <c r="C7900" s="63" t="s">
        <v>49</v>
      </c>
      <c r="D7900" s="63">
        <v>3</v>
      </c>
      <c r="E7900" s="63">
        <v>0.71372190000000002</v>
      </c>
      <c r="F7900" s="63">
        <v>0.55732539999999997</v>
      </c>
      <c r="G7900" s="63">
        <v>-0.15639649999999999</v>
      </c>
      <c r="H7900" s="63">
        <v>50.828600000000002</v>
      </c>
      <c r="I7900" s="63">
        <v>-0.3012841</v>
      </c>
      <c r="J7900" s="63">
        <v>-0.21568329999999999</v>
      </c>
      <c r="K7900" s="63">
        <v>-0.15639649999999999</v>
      </c>
      <c r="L7900" s="63">
        <v>-9.7109699999999993E-2</v>
      </c>
      <c r="M7900" s="63">
        <v>-1.1508900000000001E-2</v>
      </c>
      <c r="N7900" s="63">
        <v>11060</v>
      </c>
      <c r="O7900" s="63">
        <v>0.1130564</v>
      </c>
      <c r="P7900" s="63">
        <v>4</v>
      </c>
      <c r="Q7900" s="63">
        <v>1.2781749580960001E-2</v>
      </c>
    </row>
    <row r="7901" spans="1:17">
      <c r="A7901" s="63" t="s">
        <v>80</v>
      </c>
      <c r="B7901" s="63" t="s">
        <v>58</v>
      </c>
      <c r="C7901" s="63" t="s">
        <v>49</v>
      </c>
      <c r="D7901" s="63">
        <v>4</v>
      </c>
      <c r="E7901" s="63">
        <v>0.72433610000000004</v>
      </c>
      <c r="F7901" s="63">
        <v>0.56648580000000004</v>
      </c>
      <c r="G7901" s="63">
        <v>-0.1578503</v>
      </c>
      <c r="H7901" s="63">
        <v>49.701500000000003</v>
      </c>
      <c r="I7901" s="63">
        <v>-0.3027379</v>
      </c>
      <c r="J7901" s="63">
        <v>-0.2171371</v>
      </c>
      <c r="K7901" s="63">
        <v>-0.1578503</v>
      </c>
      <c r="L7901" s="63">
        <v>-9.8563399999999995E-2</v>
      </c>
      <c r="M7901" s="63">
        <v>-1.2962700000000001E-2</v>
      </c>
      <c r="N7901" s="63">
        <v>11060</v>
      </c>
      <c r="O7901" s="63">
        <v>0.1130564</v>
      </c>
      <c r="P7901" s="63">
        <v>4</v>
      </c>
      <c r="Q7901" s="63">
        <v>1.2781749580960001E-2</v>
      </c>
    </row>
    <row r="7902" spans="1:17">
      <c r="A7902" s="63" t="s">
        <v>80</v>
      </c>
      <c r="B7902" s="63" t="s">
        <v>58</v>
      </c>
      <c r="C7902" s="63" t="s">
        <v>49</v>
      </c>
      <c r="D7902" s="63">
        <v>5</v>
      </c>
      <c r="E7902" s="63">
        <v>0.73025660000000003</v>
      </c>
      <c r="F7902" s="63">
        <v>0.5731638</v>
      </c>
      <c r="G7902" s="63">
        <v>-0.1570928</v>
      </c>
      <c r="H7902" s="63">
        <v>48.9514</v>
      </c>
      <c r="I7902" s="63">
        <v>-0.30198029999999998</v>
      </c>
      <c r="J7902" s="63">
        <v>-0.21637960000000001</v>
      </c>
      <c r="K7902" s="63">
        <v>-0.1570928</v>
      </c>
      <c r="L7902" s="63">
        <v>-9.7805900000000001E-2</v>
      </c>
      <c r="M7902" s="63">
        <v>-1.2205199999999999E-2</v>
      </c>
      <c r="N7902" s="63">
        <v>11060</v>
      </c>
      <c r="O7902" s="63">
        <v>0.1130564</v>
      </c>
      <c r="P7902" s="63">
        <v>4</v>
      </c>
      <c r="Q7902" s="63">
        <v>1.2781749580960001E-2</v>
      </c>
    </row>
    <row r="7903" spans="1:17">
      <c r="A7903" s="63" t="s">
        <v>80</v>
      </c>
      <c r="B7903" s="63" t="s">
        <v>58</v>
      </c>
      <c r="C7903" s="63" t="s">
        <v>49</v>
      </c>
      <c r="D7903" s="63">
        <v>6</v>
      </c>
      <c r="E7903" s="63">
        <v>0.84665619999999997</v>
      </c>
      <c r="F7903" s="63">
        <v>0.61141849999999998</v>
      </c>
      <c r="G7903" s="63">
        <v>-0.23523769999999999</v>
      </c>
      <c r="H7903" s="63">
        <v>48.043599999999998</v>
      </c>
      <c r="I7903" s="63">
        <v>-0.3801253</v>
      </c>
      <c r="J7903" s="63">
        <v>-0.29452460000000003</v>
      </c>
      <c r="K7903" s="63">
        <v>-0.23523769999999999</v>
      </c>
      <c r="L7903" s="63">
        <v>-0.17595089999999999</v>
      </c>
      <c r="M7903" s="63">
        <v>-9.0350100000000003E-2</v>
      </c>
      <c r="N7903" s="63">
        <v>11060</v>
      </c>
      <c r="O7903" s="63">
        <v>0.1130564</v>
      </c>
      <c r="P7903" s="63">
        <v>4</v>
      </c>
      <c r="Q7903" s="63">
        <v>1.2781749580960001E-2</v>
      </c>
    </row>
    <row r="7904" spans="1:17">
      <c r="A7904" s="63" t="s">
        <v>80</v>
      </c>
      <c r="B7904" s="63" t="s">
        <v>58</v>
      </c>
      <c r="C7904" s="63" t="s">
        <v>49</v>
      </c>
      <c r="D7904" s="63">
        <v>7</v>
      </c>
      <c r="E7904" s="63">
        <v>0.99916159999999998</v>
      </c>
      <c r="F7904" s="63">
        <v>0.79998480000000005</v>
      </c>
      <c r="G7904" s="63">
        <v>-0.19917679999999999</v>
      </c>
      <c r="H7904" s="63">
        <v>47.692900000000002</v>
      </c>
      <c r="I7904" s="63">
        <v>-0.34406439999999999</v>
      </c>
      <c r="J7904" s="63">
        <v>-0.25846360000000002</v>
      </c>
      <c r="K7904" s="63">
        <v>-0.19917679999999999</v>
      </c>
      <c r="L7904" s="63">
        <v>-0.13988999999999999</v>
      </c>
      <c r="M7904" s="63">
        <v>-5.4289200000000003E-2</v>
      </c>
      <c r="N7904" s="63">
        <v>11060</v>
      </c>
      <c r="O7904" s="63">
        <v>0.1130564</v>
      </c>
      <c r="P7904" s="63">
        <v>4</v>
      </c>
      <c r="Q7904" s="63">
        <v>1.2781749580960001E-2</v>
      </c>
    </row>
    <row r="7905" spans="1:17">
      <c r="A7905" s="63" t="s">
        <v>80</v>
      </c>
      <c r="B7905" s="63" t="s">
        <v>58</v>
      </c>
      <c r="C7905" s="63" t="s">
        <v>49</v>
      </c>
      <c r="D7905" s="63">
        <v>8</v>
      </c>
      <c r="E7905" s="63">
        <v>1.0653729999999999</v>
      </c>
      <c r="F7905" s="63">
        <v>0.9814214</v>
      </c>
      <c r="G7905" s="63">
        <v>-8.3951799999999993E-2</v>
      </c>
      <c r="H7905" s="63">
        <v>51.222200000000001</v>
      </c>
      <c r="I7905" s="63">
        <v>-0.2288394</v>
      </c>
      <c r="J7905" s="63">
        <v>-0.1432387</v>
      </c>
      <c r="K7905" s="63">
        <v>-8.3951799999999993E-2</v>
      </c>
      <c r="L7905" s="63">
        <v>-2.4664999999999999E-2</v>
      </c>
      <c r="M7905" s="63">
        <v>6.0935799999999998E-2</v>
      </c>
      <c r="N7905" s="63">
        <v>11060</v>
      </c>
      <c r="O7905" s="63">
        <v>0.1130564</v>
      </c>
      <c r="P7905" s="63">
        <v>4</v>
      </c>
      <c r="Q7905" s="63">
        <v>1.2781749580960001E-2</v>
      </c>
    </row>
    <row r="7906" spans="1:17">
      <c r="A7906" s="63" t="s">
        <v>80</v>
      </c>
      <c r="B7906" s="63" t="s">
        <v>58</v>
      </c>
      <c r="C7906" s="63" t="s">
        <v>49</v>
      </c>
      <c r="D7906" s="63">
        <v>9</v>
      </c>
      <c r="E7906" s="63">
        <v>1.0085379999999999</v>
      </c>
      <c r="F7906" s="63">
        <v>1.081871</v>
      </c>
      <c r="G7906" s="63">
        <v>7.3333499999999996E-2</v>
      </c>
      <c r="H7906" s="63">
        <v>57.2562</v>
      </c>
      <c r="I7906" s="63">
        <v>-7.1554099999999995E-2</v>
      </c>
      <c r="J7906" s="63">
        <v>1.4046700000000001E-2</v>
      </c>
      <c r="K7906" s="63">
        <v>7.3333499999999996E-2</v>
      </c>
      <c r="L7906" s="63">
        <v>0.1326203</v>
      </c>
      <c r="M7906" s="63">
        <v>0.2182211</v>
      </c>
      <c r="N7906" s="63">
        <v>11060</v>
      </c>
      <c r="O7906" s="63">
        <v>0.1130564</v>
      </c>
      <c r="P7906" s="63">
        <v>4</v>
      </c>
      <c r="Q7906" s="63">
        <v>1.2781749580960001E-2</v>
      </c>
    </row>
    <row r="7907" spans="1:17">
      <c r="A7907" s="63" t="s">
        <v>80</v>
      </c>
      <c r="B7907" s="63" t="s">
        <v>58</v>
      </c>
      <c r="C7907" s="63" t="s">
        <v>49</v>
      </c>
      <c r="D7907" s="63">
        <v>10</v>
      </c>
      <c r="E7907" s="63">
        <v>1.0315479999999999</v>
      </c>
      <c r="F7907" s="63">
        <v>1.1077920000000001</v>
      </c>
      <c r="G7907" s="63">
        <v>7.6243900000000003E-2</v>
      </c>
      <c r="H7907" s="63">
        <v>62.326300000000003</v>
      </c>
      <c r="I7907" s="63">
        <v>-6.8643700000000002E-2</v>
      </c>
      <c r="J7907" s="63">
        <v>1.6957E-2</v>
      </c>
      <c r="K7907" s="63">
        <v>7.6243900000000003E-2</v>
      </c>
      <c r="L7907" s="63">
        <v>0.1355307</v>
      </c>
      <c r="M7907" s="63">
        <v>0.22113150000000001</v>
      </c>
      <c r="N7907" s="63">
        <v>11060</v>
      </c>
      <c r="O7907" s="63">
        <v>0.1130564</v>
      </c>
      <c r="P7907" s="63">
        <v>4</v>
      </c>
      <c r="Q7907" s="63">
        <v>1.2781749580960001E-2</v>
      </c>
    </row>
    <row r="7908" spans="1:17">
      <c r="A7908" s="63" t="s">
        <v>80</v>
      </c>
      <c r="B7908" s="63" t="s">
        <v>58</v>
      </c>
      <c r="C7908" s="63" t="s">
        <v>49</v>
      </c>
      <c r="D7908" s="63">
        <v>11</v>
      </c>
      <c r="E7908" s="63">
        <v>0.99402939999999995</v>
      </c>
      <c r="F7908" s="63">
        <v>1.1486400000000001</v>
      </c>
      <c r="G7908" s="63">
        <v>0.15461030000000001</v>
      </c>
      <c r="H7908" s="63">
        <v>66.797799999999995</v>
      </c>
      <c r="I7908" s="63">
        <v>9.7227000000000008E-3</v>
      </c>
      <c r="J7908" s="63">
        <v>9.5323400000000003E-2</v>
      </c>
      <c r="K7908" s="63">
        <v>0.15461030000000001</v>
      </c>
      <c r="L7908" s="63">
        <v>0.21389710000000001</v>
      </c>
      <c r="M7908" s="63">
        <v>0.29949789999999998</v>
      </c>
      <c r="N7908" s="63">
        <v>11060</v>
      </c>
      <c r="O7908" s="63">
        <v>0.1130564</v>
      </c>
      <c r="P7908" s="63">
        <v>4</v>
      </c>
      <c r="Q7908" s="63">
        <v>1.2781749580960001E-2</v>
      </c>
    </row>
    <row r="7909" spans="1:17">
      <c r="A7909" s="63" t="s">
        <v>80</v>
      </c>
      <c r="B7909" s="63" t="s">
        <v>58</v>
      </c>
      <c r="C7909" s="63" t="s">
        <v>49</v>
      </c>
      <c r="D7909" s="63">
        <v>12</v>
      </c>
      <c r="E7909" s="63">
        <v>1.0328999999999999</v>
      </c>
      <c r="F7909" s="63">
        <v>1.1686620000000001</v>
      </c>
      <c r="G7909" s="63">
        <v>0.13576160000000001</v>
      </c>
      <c r="H7909" s="63">
        <v>71.321299999999994</v>
      </c>
      <c r="I7909" s="63">
        <v>-9.1260000000000004E-3</v>
      </c>
      <c r="J7909" s="63">
        <v>7.6474799999999996E-2</v>
      </c>
      <c r="K7909" s="63">
        <v>0.13576160000000001</v>
      </c>
      <c r="L7909" s="63">
        <v>0.19504850000000001</v>
      </c>
      <c r="M7909" s="63">
        <v>0.28064919999999999</v>
      </c>
      <c r="N7909" s="63">
        <v>11060</v>
      </c>
      <c r="O7909" s="63">
        <v>0.1130564</v>
      </c>
      <c r="P7909" s="63">
        <v>4</v>
      </c>
      <c r="Q7909" s="63">
        <v>1.2781749580960001E-2</v>
      </c>
    </row>
    <row r="7910" spans="1:17">
      <c r="A7910" s="63" t="s">
        <v>80</v>
      </c>
      <c r="B7910" s="63" t="s">
        <v>58</v>
      </c>
      <c r="C7910" s="63" t="s">
        <v>49</v>
      </c>
      <c r="D7910" s="63">
        <v>13</v>
      </c>
      <c r="E7910" s="63">
        <v>0.96088629999999997</v>
      </c>
      <c r="F7910" s="63">
        <v>1.2120489999999999</v>
      </c>
      <c r="G7910" s="63">
        <v>0.25116250000000001</v>
      </c>
      <c r="H7910" s="63">
        <v>75.163399999999996</v>
      </c>
      <c r="I7910" s="63">
        <v>0.10627490000000001</v>
      </c>
      <c r="J7910" s="63">
        <v>0.19187560000000001</v>
      </c>
      <c r="K7910" s="63">
        <v>0.25116250000000001</v>
      </c>
      <c r="L7910" s="63">
        <v>0.31044929999999998</v>
      </c>
      <c r="M7910" s="63">
        <v>0.39605010000000002</v>
      </c>
      <c r="N7910" s="63">
        <v>11060</v>
      </c>
      <c r="O7910" s="63">
        <v>0.1130564</v>
      </c>
      <c r="P7910" s="63">
        <v>4</v>
      </c>
      <c r="Q7910" s="63">
        <v>1.2781749580960001E-2</v>
      </c>
    </row>
    <row r="7911" spans="1:17">
      <c r="A7911" s="63" t="s">
        <v>80</v>
      </c>
      <c r="B7911" s="63" t="s">
        <v>58</v>
      </c>
      <c r="C7911" s="63" t="s">
        <v>49</v>
      </c>
      <c r="D7911" s="63">
        <v>14</v>
      </c>
      <c r="E7911" s="63">
        <v>0.98629089999999997</v>
      </c>
      <c r="F7911" s="63">
        <v>1.275987</v>
      </c>
      <c r="G7911" s="63">
        <v>0.2896956</v>
      </c>
      <c r="H7911" s="63">
        <v>78.1601</v>
      </c>
      <c r="I7911" s="63">
        <v>0.14480799999999999</v>
      </c>
      <c r="J7911" s="63">
        <v>0.2304088</v>
      </c>
      <c r="K7911" s="63">
        <v>0.2896956</v>
      </c>
      <c r="L7911" s="63">
        <v>0.34898249999999997</v>
      </c>
      <c r="M7911" s="63">
        <v>0.4345832</v>
      </c>
      <c r="N7911" s="63">
        <v>11060</v>
      </c>
      <c r="O7911" s="63">
        <v>0.1130564</v>
      </c>
      <c r="P7911" s="63">
        <v>4</v>
      </c>
      <c r="Q7911" s="63">
        <v>1.2781749580960001E-2</v>
      </c>
    </row>
    <row r="7912" spans="1:17">
      <c r="A7912" s="63" t="s">
        <v>80</v>
      </c>
      <c r="B7912" s="63" t="s">
        <v>58</v>
      </c>
      <c r="C7912" s="63" t="s">
        <v>49</v>
      </c>
      <c r="D7912" s="63">
        <v>15</v>
      </c>
      <c r="E7912" s="63">
        <v>1.088069</v>
      </c>
      <c r="F7912" s="63">
        <v>1.3431789999999999</v>
      </c>
      <c r="G7912" s="63">
        <v>0.25511</v>
      </c>
      <c r="H7912" s="63">
        <v>80.051900000000003</v>
      </c>
      <c r="I7912" s="63">
        <v>0.1102224</v>
      </c>
      <c r="J7912" s="63">
        <v>0.1958232</v>
      </c>
      <c r="K7912" s="63">
        <v>0.25511</v>
      </c>
      <c r="L7912" s="63">
        <v>0.31439689999999998</v>
      </c>
      <c r="M7912" s="63">
        <v>0.39999760000000001</v>
      </c>
      <c r="N7912" s="63">
        <v>11060</v>
      </c>
      <c r="O7912" s="63">
        <v>0.1130564</v>
      </c>
      <c r="P7912" s="63">
        <v>4</v>
      </c>
      <c r="Q7912" s="63">
        <v>1.2781749580960001E-2</v>
      </c>
    </row>
    <row r="7913" spans="1:17">
      <c r="A7913" s="63" t="s">
        <v>80</v>
      </c>
      <c r="B7913" s="63" t="s">
        <v>58</v>
      </c>
      <c r="C7913" s="63" t="s">
        <v>49</v>
      </c>
      <c r="D7913" s="63">
        <v>16</v>
      </c>
      <c r="E7913" s="63">
        <v>1.1669229999999999</v>
      </c>
      <c r="F7913" s="63">
        <v>1.3844369999999999</v>
      </c>
      <c r="G7913" s="63">
        <v>0.21751329999999999</v>
      </c>
      <c r="H7913" s="63">
        <v>80.219800000000006</v>
      </c>
      <c r="I7913" s="63">
        <v>7.2625700000000001E-2</v>
      </c>
      <c r="J7913" s="63">
        <v>0.15822649999999999</v>
      </c>
      <c r="K7913" s="63">
        <v>0.21751329999999999</v>
      </c>
      <c r="L7913" s="63">
        <v>0.2768002</v>
      </c>
      <c r="M7913" s="63">
        <v>0.36240090000000003</v>
      </c>
      <c r="N7913" s="63">
        <v>11060</v>
      </c>
      <c r="O7913" s="63">
        <v>0.1130564</v>
      </c>
      <c r="P7913" s="63">
        <v>4</v>
      </c>
      <c r="Q7913" s="63">
        <v>1.2781749580960001E-2</v>
      </c>
    </row>
    <row r="7914" spans="1:17">
      <c r="A7914" s="63" t="s">
        <v>80</v>
      </c>
      <c r="B7914" s="63" t="s">
        <v>58</v>
      </c>
      <c r="C7914" s="63" t="s">
        <v>49</v>
      </c>
      <c r="D7914" s="63">
        <v>17</v>
      </c>
      <c r="E7914" s="63">
        <v>1.266213</v>
      </c>
      <c r="F7914" s="63">
        <v>1.4520299999999999</v>
      </c>
      <c r="G7914" s="63">
        <v>0.18581739999999999</v>
      </c>
      <c r="H7914" s="63">
        <v>79.711200000000005</v>
      </c>
      <c r="I7914" s="63">
        <v>4.0929800000000002E-2</v>
      </c>
      <c r="J7914" s="63">
        <v>0.12653049999999999</v>
      </c>
      <c r="K7914" s="63">
        <v>0.18581739999999999</v>
      </c>
      <c r="L7914" s="63">
        <v>0.24510419999999999</v>
      </c>
      <c r="M7914" s="63">
        <v>0.33070500000000003</v>
      </c>
      <c r="N7914" s="63">
        <v>11060</v>
      </c>
      <c r="O7914" s="63">
        <v>0.1130564</v>
      </c>
      <c r="P7914" s="63">
        <v>4</v>
      </c>
      <c r="Q7914" s="63">
        <v>1.2781749580960001E-2</v>
      </c>
    </row>
    <row r="7915" spans="1:17">
      <c r="A7915" s="63" t="s">
        <v>80</v>
      </c>
      <c r="B7915" s="63" t="s">
        <v>58</v>
      </c>
      <c r="C7915" s="63" t="s">
        <v>49</v>
      </c>
      <c r="D7915" s="63">
        <v>18</v>
      </c>
      <c r="E7915" s="63">
        <v>1.4366410000000001</v>
      </c>
      <c r="F7915" s="63">
        <v>1.515693</v>
      </c>
      <c r="G7915" s="63">
        <v>7.9052700000000004E-2</v>
      </c>
      <c r="H7915" s="63">
        <v>78.651899999999998</v>
      </c>
      <c r="I7915" s="63">
        <v>-6.5834900000000002E-2</v>
      </c>
      <c r="J7915" s="63">
        <v>1.9765899999999999E-2</v>
      </c>
      <c r="K7915" s="63">
        <v>7.9052700000000004E-2</v>
      </c>
      <c r="L7915" s="63">
        <v>0.1383395</v>
      </c>
      <c r="M7915" s="63">
        <v>0.22394030000000001</v>
      </c>
      <c r="N7915" s="63">
        <v>11060</v>
      </c>
      <c r="O7915" s="63">
        <v>0.1130564</v>
      </c>
      <c r="P7915" s="63">
        <v>4</v>
      </c>
      <c r="Q7915" s="63">
        <v>1.2781749580960001E-2</v>
      </c>
    </row>
    <row r="7916" spans="1:17">
      <c r="A7916" s="63" t="s">
        <v>80</v>
      </c>
      <c r="B7916" s="63" t="s">
        <v>58</v>
      </c>
      <c r="C7916" s="63" t="s">
        <v>49</v>
      </c>
      <c r="D7916" s="63">
        <v>19</v>
      </c>
      <c r="E7916" s="63">
        <v>1.5503309999999999</v>
      </c>
      <c r="F7916" s="63">
        <v>1.485563</v>
      </c>
      <c r="G7916" s="63">
        <v>-6.4768099999999995E-2</v>
      </c>
      <c r="H7916" s="63">
        <v>75.305400000000006</v>
      </c>
      <c r="I7916" s="63">
        <v>-0.2096557</v>
      </c>
      <c r="J7916" s="63">
        <v>-0.1240549</v>
      </c>
      <c r="K7916" s="63">
        <v>-6.4768099999999995E-2</v>
      </c>
      <c r="L7916" s="63">
        <v>-5.4812000000000003E-3</v>
      </c>
      <c r="M7916" s="63">
        <v>8.0119499999999996E-2</v>
      </c>
      <c r="N7916" s="63">
        <v>11060</v>
      </c>
      <c r="O7916" s="63">
        <v>0.1130564</v>
      </c>
      <c r="P7916" s="63">
        <v>4</v>
      </c>
      <c r="Q7916" s="63">
        <v>1.2781749580960001E-2</v>
      </c>
    </row>
    <row r="7917" spans="1:17">
      <c r="A7917" s="63" t="s">
        <v>80</v>
      </c>
      <c r="B7917" s="63" t="s">
        <v>58</v>
      </c>
      <c r="C7917" s="63" t="s">
        <v>49</v>
      </c>
      <c r="D7917" s="63">
        <v>20</v>
      </c>
      <c r="E7917" s="63">
        <v>1.5681780000000001</v>
      </c>
      <c r="F7917" s="63">
        <v>1.4530099999999999</v>
      </c>
      <c r="G7917" s="63">
        <v>-0.1151682</v>
      </c>
      <c r="H7917" s="63">
        <v>70.501900000000006</v>
      </c>
      <c r="I7917" s="63">
        <v>-0.2600558</v>
      </c>
      <c r="J7917" s="63">
        <v>-0.174455</v>
      </c>
      <c r="K7917" s="63">
        <v>-0.1151682</v>
      </c>
      <c r="L7917" s="63">
        <v>-5.5881399999999998E-2</v>
      </c>
      <c r="M7917" s="63">
        <v>2.97194E-2</v>
      </c>
      <c r="N7917" s="63">
        <v>11060</v>
      </c>
      <c r="O7917" s="63">
        <v>0.1130564</v>
      </c>
      <c r="P7917" s="63">
        <v>4</v>
      </c>
      <c r="Q7917" s="63">
        <v>1.2781749580960001E-2</v>
      </c>
    </row>
    <row r="7918" spans="1:17">
      <c r="A7918" s="63" t="s">
        <v>80</v>
      </c>
      <c r="B7918" s="63" t="s">
        <v>58</v>
      </c>
      <c r="C7918" s="63" t="s">
        <v>49</v>
      </c>
      <c r="D7918" s="63">
        <v>21</v>
      </c>
      <c r="E7918" s="63">
        <v>1.564411</v>
      </c>
      <c r="F7918" s="63">
        <v>1.416552</v>
      </c>
      <c r="G7918" s="63">
        <v>-0.14785870000000001</v>
      </c>
      <c r="H7918" s="63">
        <v>66.1447</v>
      </c>
      <c r="I7918" s="63">
        <v>-0.29274630000000001</v>
      </c>
      <c r="J7918" s="63">
        <v>-0.20714560000000001</v>
      </c>
      <c r="K7918" s="63">
        <v>-0.14785870000000001</v>
      </c>
      <c r="L7918" s="63">
        <v>-8.8571899999999995E-2</v>
      </c>
      <c r="M7918" s="63">
        <v>-2.9711E-3</v>
      </c>
      <c r="N7918" s="63">
        <v>11060</v>
      </c>
      <c r="O7918" s="63">
        <v>0.1130564</v>
      </c>
      <c r="P7918" s="63">
        <v>4</v>
      </c>
      <c r="Q7918" s="63">
        <v>1.2781749580960001E-2</v>
      </c>
    </row>
    <row r="7919" spans="1:17">
      <c r="A7919" s="63" t="s">
        <v>80</v>
      </c>
      <c r="B7919" s="63" t="s">
        <v>58</v>
      </c>
      <c r="C7919" s="63" t="s">
        <v>49</v>
      </c>
      <c r="D7919" s="63">
        <v>22</v>
      </c>
      <c r="E7919" s="63">
        <v>1.4439059999999999</v>
      </c>
      <c r="F7919" s="63">
        <v>1.2956190000000001</v>
      </c>
      <c r="G7919" s="63">
        <v>-0.14828649999999999</v>
      </c>
      <c r="H7919" s="63">
        <v>62.837600000000002</v>
      </c>
      <c r="I7919" s="63">
        <v>-0.29317409999999999</v>
      </c>
      <c r="J7919" s="63">
        <v>-0.20757329999999999</v>
      </c>
      <c r="K7919" s="63">
        <v>-0.14828649999999999</v>
      </c>
      <c r="L7919" s="63">
        <v>-8.8999599999999998E-2</v>
      </c>
      <c r="M7919" s="63">
        <v>-3.3988999999999998E-3</v>
      </c>
      <c r="N7919" s="63">
        <v>11060</v>
      </c>
      <c r="O7919" s="63">
        <v>0.1130564</v>
      </c>
      <c r="P7919" s="63">
        <v>4</v>
      </c>
      <c r="Q7919" s="63">
        <v>1.2781749580960001E-2</v>
      </c>
    </row>
    <row r="7920" spans="1:17">
      <c r="A7920" s="63" t="s">
        <v>80</v>
      </c>
      <c r="B7920" s="63" t="s">
        <v>58</v>
      </c>
      <c r="C7920" s="63" t="s">
        <v>49</v>
      </c>
      <c r="D7920" s="63">
        <v>23</v>
      </c>
      <c r="E7920" s="63">
        <v>1.2287980000000001</v>
      </c>
      <c r="F7920" s="63">
        <v>1.0886199999999999</v>
      </c>
      <c r="G7920" s="63">
        <v>-0.14017840000000001</v>
      </c>
      <c r="H7920" s="63">
        <v>59.612299999999998</v>
      </c>
      <c r="I7920" s="63">
        <v>-0.28506599999999999</v>
      </c>
      <c r="J7920" s="63">
        <v>-0.19946530000000001</v>
      </c>
      <c r="K7920" s="63">
        <v>-0.14017840000000001</v>
      </c>
      <c r="L7920" s="63">
        <v>-8.0891599999999994E-2</v>
      </c>
      <c r="M7920" s="63">
        <v>4.7092000000000002E-3</v>
      </c>
      <c r="N7920" s="63">
        <v>11060</v>
      </c>
      <c r="O7920" s="63">
        <v>0.1130564</v>
      </c>
      <c r="P7920" s="63">
        <v>4</v>
      </c>
      <c r="Q7920" s="63">
        <v>1.2781749580960001E-2</v>
      </c>
    </row>
    <row r="7921" spans="1:17">
      <c r="A7921" s="63" t="s">
        <v>80</v>
      </c>
      <c r="B7921" s="63" t="s">
        <v>58</v>
      </c>
      <c r="C7921" s="63" t="s">
        <v>49</v>
      </c>
      <c r="D7921" s="63">
        <v>24</v>
      </c>
      <c r="E7921" s="63">
        <v>0.96141750000000004</v>
      </c>
      <c r="F7921" s="63">
        <v>0.81932590000000005</v>
      </c>
      <c r="G7921" s="63">
        <v>-0.14209160000000001</v>
      </c>
      <c r="H7921" s="63">
        <v>57.275300000000001</v>
      </c>
      <c r="I7921" s="63">
        <v>-0.28697919999999999</v>
      </c>
      <c r="J7921" s="63">
        <v>-0.20137849999999999</v>
      </c>
      <c r="K7921" s="63">
        <v>-0.14209160000000001</v>
      </c>
      <c r="L7921" s="63">
        <v>-8.2804799999999998E-2</v>
      </c>
      <c r="M7921" s="63">
        <v>2.7959999999999999E-3</v>
      </c>
      <c r="N7921" s="63">
        <v>11060</v>
      </c>
      <c r="O7921" s="63">
        <v>0.1130564</v>
      </c>
      <c r="P7921" s="63">
        <v>4</v>
      </c>
      <c r="Q7921" s="63">
        <v>1.2781749580960001E-2</v>
      </c>
    </row>
    <row r="7922" spans="1:17">
      <c r="A7922" s="63" t="s">
        <v>80</v>
      </c>
      <c r="B7922" s="63" t="s">
        <v>58</v>
      </c>
      <c r="C7922" s="63" t="s">
        <v>50</v>
      </c>
      <c r="D7922" s="63">
        <v>1</v>
      </c>
      <c r="E7922" s="63">
        <v>0.94079049999999997</v>
      </c>
      <c r="F7922" s="63">
        <v>0.69293519999999997</v>
      </c>
      <c r="G7922" s="63">
        <v>-0.2478553</v>
      </c>
      <c r="H7922" s="63">
        <v>55.092100000000002</v>
      </c>
      <c r="I7922" s="63">
        <v>-0.39274290000000001</v>
      </c>
      <c r="J7922" s="63">
        <v>-0.30714209999999997</v>
      </c>
      <c r="K7922" s="63">
        <v>-0.2478553</v>
      </c>
      <c r="L7922" s="63">
        <v>-0.1885685</v>
      </c>
      <c r="M7922" s="63">
        <v>-0.1029677</v>
      </c>
      <c r="N7922" s="63">
        <v>11060</v>
      </c>
      <c r="O7922" s="63">
        <v>0.1130564</v>
      </c>
      <c r="P7922" s="63">
        <v>5</v>
      </c>
      <c r="Q7922" s="63">
        <v>1.2781749580960001E-2</v>
      </c>
    </row>
    <row r="7923" spans="1:17">
      <c r="A7923" s="63" t="s">
        <v>80</v>
      </c>
      <c r="B7923" s="63" t="s">
        <v>58</v>
      </c>
      <c r="C7923" s="63" t="s">
        <v>50</v>
      </c>
      <c r="D7923" s="63">
        <v>2</v>
      </c>
      <c r="E7923" s="63">
        <v>0.85528709999999997</v>
      </c>
      <c r="F7923" s="63">
        <v>0.61503269999999999</v>
      </c>
      <c r="G7923" s="63">
        <v>-0.24025440000000001</v>
      </c>
      <c r="H7923" s="63">
        <v>53.934899999999999</v>
      </c>
      <c r="I7923" s="63">
        <v>-0.38514199999999998</v>
      </c>
      <c r="J7923" s="63">
        <v>-0.29954120000000001</v>
      </c>
      <c r="K7923" s="63">
        <v>-0.24025440000000001</v>
      </c>
      <c r="L7923" s="63">
        <v>-0.18096760000000001</v>
      </c>
      <c r="M7923" s="63">
        <v>-9.5366800000000002E-2</v>
      </c>
      <c r="N7923" s="63">
        <v>11060</v>
      </c>
      <c r="O7923" s="63">
        <v>0.1130564</v>
      </c>
      <c r="P7923" s="63">
        <v>5</v>
      </c>
      <c r="Q7923" s="63">
        <v>1.2781749580960001E-2</v>
      </c>
    </row>
    <row r="7924" spans="1:17">
      <c r="A7924" s="63" t="s">
        <v>80</v>
      </c>
      <c r="B7924" s="63" t="s">
        <v>58</v>
      </c>
      <c r="C7924" s="63" t="s">
        <v>50</v>
      </c>
      <c r="D7924" s="63">
        <v>3</v>
      </c>
      <c r="E7924" s="63">
        <v>0.82496119999999995</v>
      </c>
      <c r="F7924" s="63">
        <v>0.58686629999999995</v>
      </c>
      <c r="G7924" s="63">
        <v>-0.2380949</v>
      </c>
      <c r="H7924" s="63">
        <v>52.929600000000001</v>
      </c>
      <c r="I7924" s="63">
        <v>-0.3829825</v>
      </c>
      <c r="J7924" s="63">
        <v>-0.29738179999999997</v>
      </c>
      <c r="K7924" s="63">
        <v>-0.2380949</v>
      </c>
      <c r="L7924" s="63">
        <v>-0.1788081</v>
      </c>
      <c r="M7924" s="63">
        <v>-9.3207300000000007E-2</v>
      </c>
      <c r="N7924" s="63">
        <v>11060</v>
      </c>
      <c r="O7924" s="63">
        <v>0.1130564</v>
      </c>
      <c r="P7924" s="63">
        <v>5</v>
      </c>
      <c r="Q7924" s="63">
        <v>1.2781749580960001E-2</v>
      </c>
    </row>
    <row r="7925" spans="1:17">
      <c r="A7925" s="63" t="s">
        <v>80</v>
      </c>
      <c r="B7925" s="63" t="s">
        <v>58</v>
      </c>
      <c r="C7925" s="63" t="s">
        <v>50</v>
      </c>
      <c r="D7925" s="63">
        <v>4</v>
      </c>
      <c r="E7925" s="63">
        <v>0.81005150000000004</v>
      </c>
      <c r="F7925" s="63">
        <v>0.59602670000000002</v>
      </c>
      <c r="G7925" s="63">
        <v>-0.21402479999999999</v>
      </c>
      <c r="H7925" s="63">
        <v>51.8018</v>
      </c>
      <c r="I7925" s="63">
        <v>-0.35891240000000002</v>
      </c>
      <c r="J7925" s="63">
        <v>-0.27331159999999999</v>
      </c>
      <c r="K7925" s="63">
        <v>-0.21402479999999999</v>
      </c>
      <c r="L7925" s="63">
        <v>-0.15473790000000001</v>
      </c>
      <c r="M7925" s="63">
        <v>-6.9137199999999996E-2</v>
      </c>
      <c r="N7925" s="63">
        <v>11060</v>
      </c>
      <c r="O7925" s="63">
        <v>0.1130564</v>
      </c>
      <c r="P7925" s="63">
        <v>5</v>
      </c>
      <c r="Q7925" s="63">
        <v>1.2781749580960001E-2</v>
      </c>
    </row>
    <row r="7926" spans="1:17">
      <c r="A7926" s="63" t="s">
        <v>80</v>
      </c>
      <c r="B7926" s="63" t="s">
        <v>58</v>
      </c>
      <c r="C7926" s="63" t="s">
        <v>50</v>
      </c>
      <c r="D7926" s="63">
        <v>5</v>
      </c>
      <c r="E7926" s="63">
        <v>0.81780169999999996</v>
      </c>
      <c r="F7926" s="63">
        <v>0.60270469999999998</v>
      </c>
      <c r="G7926" s="63">
        <v>-0.21509700000000001</v>
      </c>
      <c r="H7926" s="63">
        <v>51.160299999999999</v>
      </c>
      <c r="I7926" s="63">
        <v>-0.35998449999999999</v>
      </c>
      <c r="J7926" s="63">
        <v>-0.27438380000000001</v>
      </c>
      <c r="K7926" s="63">
        <v>-0.21509700000000001</v>
      </c>
      <c r="L7926" s="63">
        <v>-0.15581010000000001</v>
      </c>
      <c r="M7926" s="63">
        <v>-7.0209400000000005E-2</v>
      </c>
      <c r="N7926" s="63">
        <v>11060</v>
      </c>
      <c r="O7926" s="63">
        <v>0.1130564</v>
      </c>
      <c r="P7926" s="63">
        <v>5</v>
      </c>
      <c r="Q7926" s="63">
        <v>1.2781749580960001E-2</v>
      </c>
    </row>
    <row r="7927" spans="1:17">
      <c r="A7927" s="63" t="s">
        <v>80</v>
      </c>
      <c r="B7927" s="63" t="s">
        <v>58</v>
      </c>
      <c r="C7927" s="63" t="s">
        <v>50</v>
      </c>
      <c r="D7927" s="63">
        <v>6</v>
      </c>
      <c r="E7927" s="63">
        <v>0.90791750000000004</v>
      </c>
      <c r="F7927" s="63">
        <v>0.64095930000000001</v>
      </c>
      <c r="G7927" s="63">
        <v>-0.26695819999999998</v>
      </c>
      <c r="H7927" s="63">
        <v>50.558799999999998</v>
      </c>
      <c r="I7927" s="63">
        <v>-0.41184579999999998</v>
      </c>
      <c r="J7927" s="63">
        <v>-0.32624500000000001</v>
      </c>
      <c r="K7927" s="63">
        <v>-0.26695819999999998</v>
      </c>
      <c r="L7927" s="63">
        <v>-0.2076713</v>
      </c>
      <c r="M7927" s="63">
        <v>-0.1220706</v>
      </c>
      <c r="N7927" s="63">
        <v>11060</v>
      </c>
      <c r="O7927" s="63">
        <v>0.1130564</v>
      </c>
      <c r="P7927" s="63">
        <v>5</v>
      </c>
      <c r="Q7927" s="63">
        <v>1.2781749580960001E-2</v>
      </c>
    </row>
    <row r="7928" spans="1:17">
      <c r="A7928" s="63" t="s">
        <v>80</v>
      </c>
      <c r="B7928" s="63" t="s">
        <v>58</v>
      </c>
      <c r="C7928" s="63" t="s">
        <v>50</v>
      </c>
      <c r="D7928" s="63">
        <v>7</v>
      </c>
      <c r="E7928" s="63">
        <v>1.1021270000000001</v>
      </c>
      <c r="F7928" s="63">
        <v>0.82952570000000003</v>
      </c>
      <c r="G7928" s="63">
        <v>-0.27260089999999998</v>
      </c>
      <c r="H7928" s="63">
        <v>50.859499999999997</v>
      </c>
      <c r="I7928" s="63">
        <v>-0.41748849999999998</v>
      </c>
      <c r="J7928" s="63">
        <v>-0.33188770000000001</v>
      </c>
      <c r="K7928" s="63">
        <v>-0.27260089999999998</v>
      </c>
      <c r="L7928" s="63">
        <v>-0.21331410000000001</v>
      </c>
      <c r="M7928" s="63">
        <v>-0.1277133</v>
      </c>
      <c r="N7928" s="63">
        <v>11060</v>
      </c>
      <c r="O7928" s="63">
        <v>0.1130564</v>
      </c>
      <c r="P7928" s="63">
        <v>5</v>
      </c>
      <c r="Q7928" s="63">
        <v>1.2781749580960001E-2</v>
      </c>
    </row>
    <row r="7929" spans="1:17">
      <c r="A7929" s="63" t="s">
        <v>80</v>
      </c>
      <c r="B7929" s="63" t="s">
        <v>58</v>
      </c>
      <c r="C7929" s="63" t="s">
        <v>50</v>
      </c>
      <c r="D7929" s="63">
        <v>8</v>
      </c>
      <c r="E7929" s="63">
        <v>1.238402</v>
      </c>
      <c r="F7929" s="63">
        <v>1.0109619999999999</v>
      </c>
      <c r="G7929" s="63">
        <v>-0.2274398</v>
      </c>
      <c r="H7929" s="63">
        <v>53.303100000000001</v>
      </c>
      <c r="I7929" s="63">
        <v>-0.37232739999999998</v>
      </c>
      <c r="J7929" s="63">
        <v>-0.2867266</v>
      </c>
      <c r="K7929" s="63">
        <v>-0.2274398</v>
      </c>
      <c r="L7929" s="63">
        <v>-0.16815289999999999</v>
      </c>
      <c r="M7929" s="63">
        <v>-8.2552200000000006E-2</v>
      </c>
      <c r="N7929" s="63">
        <v>11060</v>
      </c>
      <c r="O7929" s="63">
        <v>0.1130564</v>
      </c>
      <c r="P7929" s="63">
        <v>5</v>
      </c>
      <c r="Q7929" s="63">
        <v>1.2781749580960001E-2</v>
      </c>
    </row>
    <row r="7930" spans="1:17">
      <c r="A7930" s="63" t="s">
        <v>80</v>
      </c>
      <c r="B7930" s="63" t="s">
        <v>58</v>
      </c>
      <c r="C7930" s="63" t="s">
        <v>50</v>
      </c>
      <c r="D7930" s="63">
        <v>9</v>
      </c>
      <c r="E7930" s="63">
        <v>1.2238869999999999</v>
      </c>
      <c r="F7930" s="63">
        <v>1.1116889999999999</v>
      </c>
      <c r="G7930" s="63">
        <v>-0.11219850000000001</v>
      </c>
      <c r="H7930" s="63">
        <v>57.2637</v>
      </c>
      <c r="I7930" s="63">
        <v>-0.25708609999999998</v>
      </c>
      <c r="J7930" s="63">
        <v>-0.17148530000000001</v>
      </c>
      <c r="K7930" s="63">
        <v>-0.11219850000000001</v>
      </c>
      <c r="L7930" s="63">
        <v>-5.2911600000000003E-2</v>
      </c>
      <c r="M7930" s="63">
        <v>3.2689099999999999E-2</v>
      </c>
      <c r="N7930" s="63">
        <v>11060</v>
      </c>
      <c r="O7930" s="63">
        <v>0.1130564</v>
      </c>
      <c r="P7930" s="63">
        <v>5</v>
      </c>
      <c r="Q7930" s="63">
        <v>1.2781749580960001E-2</v>
      </c>
    </row>
    <row r="7931" spans="1:17">
      <c r="A7931" s="63" t="s">
        <v>80</v>
      </c>
      <c r="B7931" s="63" t="s">
        <v>58</v>
      </c>
      <c r="C7931" s="63" t="s">
        <v>50</v>
      </c>
      <c r="D7931" s="63">
        <v>10</v>
      </c>
      <c r="E7931" s="63">
        <v>1.2523949999999999</v>
      </c>
      <c r="F7931" s="63">
        <v>1.1400749999999999</v>
      </c>
      <c r="G7931" s="63">
        <v>-0.1123203</v>
      </c>
      <c r="H7931" s="63">
        <v>61.116300000000003</v>
      </c>
      <c r="I7931" s="63">
        <v>-0.25720789999999999</v>
      </c>
      <c r="J7931" s="63">
        <v>-0.17160710000000001</v>
      </c>
      <c r="K7931" s="63">
        <v>-0.1123203</v>
      </c>
      <c r="L7931" s="63">
        <v>-5.3033499999999997E-2</v>
      </c>
      <c r="M7931" s="63">
        <v>3.25673E-2</v>
      </c>
      <c r="N7931" s="63">
        <v>11060</v>
      </c>
      <c r="O7931" s="63">
        <v>0.1130564</v>
      </c>
      <c r="P7931" s="63">
        <v>5</v>
      </c>
      <c r="Q7931" s="63">
        <v>1.2781749580960001E-2</v>
      </c>
    </row>
    <row r="7932" spans="1:17">
      <c r="A7932" s="63" t="s">
        <v>80</v>
      </c>
      <c r="B7932" s="63" t="s">
        <v>58</v>
      </c>
      <c r="C7932" s="63" t="s">
        <v>50</v>
      </c>
      <c r="D7932" s="63">
        <v>11</v>
      </c>
      <c r="E7932" s="63">
        <v>1.184393</v>
      </c>
      <c r="F7932" s="63">
        <v>1.197117</v>
      </c>
      <c r="G7932" s="63">
        <v>1.27239E-2</v>
      </c>
      <c r="H7932" s="63">
        <v>66.0428</v>
      </c>
      <c r="I7932" s="63">
        <v>-0.1321637</v>
      </c>
      <c r="J7932" s="63">
        <v>-4.6562899999999997E-2</v>
      </c>
      <c r="K7932" s="63">
        <v>1.27239E-2</v>
      </c>
      <c r="L7932" s="63">
        <v>7.20108E-2</v>
      </c>
      <c r="M7932" s="63">
        <v>0.15761149999999999</v>
      </c>
      <c r="N7932" s="63">
        <v>11060</v>
      </c>
      <c r="O7932" s="63">
        <v>0.1130564</v>
      </c>
      <c r="P7932" s="63">
        <v>5</v>
      </c>
      <c r="Q7932" s="63">
        <v>1.2781749580960001E-2</v>
      </c>
    </row>
    <row r="7933" spans="1:17">
      <c r="A7933" s="63" t="s">
        <v>80</v>
      </c>
      <c r="B7933" s="63" t="s">
        <v>58</v>
      </c>
      <c r="C7933" s="63" t="s">
        <v>50</v>
      </c>
      <c r="D7933" s="63">
        <v>12</v>
      </c>
      <c r="E7933" s="63">
        <v>1.1551290000000001</v>
      </c>
      <c r="F7933" s="63">
        <v>1.255382</v>
      </c>
      <c r="G7933" s="63">
        <v>0.10025290000000001</v>
      </c>
      <c r="H7933" s="63">
        <v>70.929199999999994</v>
      </c>
      <c r="I7933" s="63">
        <v>-4.4634699999999999E-2</v>
      </c>
      <c r="J7933" s="63">
        <v>4.0966000000000002E-2</v>
      </c>
      <c r="K7933" s="63">
        <v>0.10025290000000001</v>
      </c>
      <c r="L7933" s="63">
        <v>0.15953970000000001</v>
      </c>
      <c r="M7933" s="63">
        <v>0.24514050000000001</v>
      </c>
      <c r="N7933" s="63">
        <v>11060</v>
      </c>
      <c r="O7933" s="63">
        <v>0.1130564</v>
      </c>
      <c r="P7933" s="63">
        <v>5</v>
      </c>
      <c r="Q7933" s="63">
        <v>1.2781749580960001E-2</v>
      </c>
    </row>
    <row r="7934" spans="1:17">
      <c r="A7934" s="63" t="s">
        <v>80</v>
      </c>
      <c r="B7934" s="63" t="s">
        <v>58</v>
      </c>
      <c r="C7934" s="63" t="s">
        <v>50</v>
      </c>
      <c r="D7934" s="63">
        <v>13</v>
      </c>
      <c r="E7934" s="63">
        <v>1.0578920000000001</v>
      </c>
      <c r="F7934" s="63">
        <v>1.3280989999999999</v>
      </c>
      <c r="G7934" s="63">
        <v>0.27020680000000002</v>
      </c>
      <c r="H7934" s="63">
        <v>74.058599999999998</v>
      </c>
      <c r="I7934" s="63">
        <v>0.12531919999999999</v>
      </c>
      <c r="J7934" s="63">
        <v>0.21092</v>
      </c>
      <c r="K7934" s="63">
        <v>0.27020680000000002</v>
      </c>
      <c r="L7934" s="63">
        <v>0.3294936</v>
      </c>
      <c r="M7934" s="63">
        <v>0.41509439999999997</v>
      </c>
      <c r="N7934" s="63">
        <v>11060</v>
      </c>
      <c r="O7934" s="63">
        <v>0.1130564</v>
      </c>
      <c r="P7934" s="63">
        <v>5</v>
      </c>
      <c r="Q7934" s="63">
        <v>1.2781749580960001E-2</v>
      </c>
    </row>
    <row r="7935" spans="1:17">
      <c r="A7935" s="63" t="s">
        <v>80</v>
      </c>
      <c r="B7935" s="63" t="s">
        <v>58</v>
      </c>
      <c r="C7935" s="63" t="s">
        <v>50</v>
      </c>
      <c r="D7935" s="63">
        <v>14</v>
      </c>
      <c r="E7935" s="63">
        <v>1.0479529999999999</v>
      </c>
      <c r="F7935" s="63">
        <v>1.3931640000000001</v>
      </c>
      <c r="G7935" s="63">
        <v>0.34521020000000002</v>
      </c>
      <c r="H7935" s="63">
        <v>75.737399999999994</v>
      </c>
      <c r="I7935" s="63">
        <v>0.20032259999999999</v>
      </c>
      <c r="J7935" s="63">
        <v>0.28592339999999999</v>
      </c>
      <c r="K7935" s="63">
        <v>0.34521020000000002</v>
      </c>
      <c r="L7935" s="63">
        <v>0.404497</v>
      </c>
      <c r="M7935" s="63">
        <v>0.49009779999999997</v>
      </c>
      <c r="N7935" s="63">
        <v>11060</v>
      </c>
      <c r="O7935" s="63">
        <v>0.1130564</v>
      </c>
      <c r="P7935" s="63">
        <v>5</v>
      </c>
      <c r="Q7935" s="63">
        <v>1.2781749580960001E-2</v>
      </c>
    </row>
    <row r="7936" spans="1:17">
      <c r="A7936" s="63" t="s">
        <v>80</v>
      </c>
      <c r="B7936" s="63" t="s">
        <v>58</v>
      </c>
      <c r="C7936" s="63" t="s">
        <v>50</v>
      </c>
      <c r="D7936" s="63">
        <v>15</v>
      </c>
      <c r="E7936" s="63">
        <v>1.084948</v>
      </c>
      <c r="F7936" s="63">
        <v>1.4578230000000001</v>
      </c>
      <c r="G7936" s="63">
        <v>0.37287490000000001</v>
      </c>
      <c r="H7936" s="63">
        <v>77.198700000000002</v>
      </c>
      <c r="I7936" s="63">
        <v>0.2279873</v>
      </c>
      <c r="J7936" s="63">
        <v>0.31358799999999998</v>
      </c>
      <c r="K7936" s="63">
        <v>0.37287490000000001</v>
      </c>
      <c r="L7936" s="63">
        <v>0.43216169999999998</v>
      </c>
      <c r="M7936" s="63">
        <v>0.51776239999999996</v>
      </c>
      <c r="N7936" s="63">
        <v>11060</v>
      </c>
      <c r="O7936" s="63">
        <v>0.1130564</v>
      </c>
      <c r="P7936" s="63">
        <v>5</v>
      </c>
      <c r="Q7936" s="63">
        <v>1.2781749580960001E-2</v>
      </c>
    </row>
    <row r="7937" spans="1:17">
      <c r="A7937" s="63" t="s">
        <v>80</v>
      </c>
      <c r="B7937" s="63" t="s">
        <v>58</v>
      </c>
      <c r="C7937" s="63" t="s">
        <v>50</v>
      </c>
      <c r="D7937" s="63">
        <v>16</v>
      </c>
      <c r="E7937" s="63">
        <v>1.1524939999999999</v>
      </c>
      <c r="F7937" s="63">
        <v>1.4852259999999999</v>
      </c>
      <c r="G7937" s="63">
        <v>0.33273180000000002</v>
      </c>
      <c r="H7937" s="63">
        <v>77.216899999999995</v>
      </c>
      <c r="I7937" s="63">
        <v>0.18784419999999999</v>
      </c>
      <c r="J7937" s="63">
        <v>0.27344499999999999</v>
      </c>
      <c r="K7937" s="63">
        <v>0.33273180000000002</v>
      </c>
      <c r="L7937" s="63">
        <v>0.3920187</v>
      </c>
      <c r="M7937" s="63">
        <v>0.47761940000000003</v>
      </c>
      <c r="N7937" s="63">
        <v>11060</v>
      </c>
      <c r="O7937" s="63">
        <v>0.1130564</v>
      </c>
      <c r="P7937" s="63">
        <v>5</v>
      </c>
      <c r="Q7937" s="63">
        <v>1.2781749580960001E-2</v>
      </c>
    </row>
    <row r="7938" spans="1:17">
      <c r="A7938" s="63" t="s">
        <v>80</v>
      </c>
      <c r="B7938" s="63" t="s">
        <v>58</v>
      </c>
      <c r="C7938" s="63" t="s">
        <v>50</v>
      </c>
      <c r="D7938" s="63">
        <v>17</v>
      </c>
      <c r="E7938" s="63">
        <v>1.2682199999999999</v>
      </c>
      <c r="F7938" s="63">
        <v>1.5600620000000001</v>
      </c>
      <c r="G7938" s="63">
        <v>0.29184209999999999</v>
      </c>
      <c r="H7938" s="63">
        <v>77.307599999999994</v>
      </c>
      <c r="I7938" s="63">
        <v>0.14695449999999999</v>
      </c>
      <c r="J7938" s="63">
        <v>0.23255529999999999</v>
      </c>
      <c r="K7938" s="63">
        <v>0.29184209999999999</v>
      </c>
      <c r="L7938" s="63">
        <v>0.35112890000000002</v>
      </c>
      <c r="M7938" s="63">
        <v>0.4367297</v>
      </c>
      <c r="N7938" s="63">
        <v>11060</v>
      </c>
      <c r="O7938" s="63">
        <v>0.1130564</v>
      </c>
      <c r="P7938" s="63">
        <v>5</v>
      </c>
      <c r="Q7938" s="63">
        <v>1.2781749580960001E-2</v>
      </c>
    </row>
    <row r="7939" spans="1:17">
      <c r="A7939" s="63" t="s">
        <v>80</v>
      </c>
      <c r="B7939" s="63" t="s">
        <v>58</v>
      </c>
      <c r="C7939" s="63" t="s">
        <v>50</v>
      </c>
      <c r="D7939" s="63">
        <v>18</v>
      </c>
      <c r="E7939" s="63">
        <v>1.387667</v>
      </c>
      <c r="F7939" s="63">
        <v>1.587485</v>
      </c>
      <c r="G7939" s="63">
        <v>0.1998173</v>
      </c>
      <c r="H7939" s="63">
        <v>75.436800000000005</v>
      </c>
      <c r="I7939" s="63">
        <v>5.4929699999999998E-2</v>
      </c>
      <c r="J7939" s="63">
        <v>0.1405305</v>
      </c>
      <c r="K7939" s="63">
        <v>0.1998173</v>
      </c>
      <c r="L7939" s="63">
        <v>0.2591041</v>
      </c>
      <c r="M7939" s="63">
        <v>0.34470489999999998</v>
      </c>
      <c r="N7939" s="63">
        <v>11060</v>
      </c>
      <c r="O7939" s="63">
        <v>0.1130564</v>
      </c>
      <c r="P7939" s="63">
        <v>5</v>
      </c>
      <c r="Q7939" s="63">
        <v>1.2781749580960001E-2</v>
      </c>
    </row>
    <row r="7940" spans="1:17">
      <c r="A7940" s="63" t="s">
        <v>80</v>
      </c>
      <c r="B7940" s="63" t="s">
        <v>58</v>
      </c>
      <c r="C7940" s="63" t="s">
        <v>50</v>
      </c>
      <c r="D7940" s="63">
        <v>19</v>
      </c>
      <c r="E7940" s="63">
        <v>1.529318</v>
      </c>
      <c r="F7940" s="63">
        <v>1.516875</v>
      </c>
      <c r="G7940" s="63">
        <v>-1.2443299999999999E-2</v>
      </c>
      <c r="H7940" s="63">
        <v>71.421499999999995</v>
      </c>
      <c r="I7940" s="63">
        <v>-0.1573309</v>
      </c>
      <c r="J7940" s="63">
        <v>-7.1730100000000005E-2</v>
      </c>
      <c r="K7940" s="63">
        <v>-1.2443299999999999E-2</v>
      </c>
      <c r="L7940" s="63">
        <v>4.6843500000000003E-2</v>
      </c>
      <c r="M7940" s="63">
        <v>0.13244429999999999</v>
      </c>
      <c r="N7940" s="63">
        <v>11060</v>
      </c>
      <c r="O7940" s="63">
        <v>0.1130564</v>
      </c>
      <c r="P7940" s="63">
        <v>5</v>
      </c>
      <c r="Q7940" s="63">
        <v>1.2781749580960001E-2</v>
      </c>
    </row>
    <row r="7941" spans="1:17">
      <c r="A7941" s="63" t="s">
        <v>80</v>
      </c>
      <c r="B7941" s="63" t="s">
        <v>58</v>
      </c>
      <c r="C7941" s="63" t="s">
        <v>50</v>
      </c>
      <c r="D7941" s="63">
        <v>20</v>
      </c>
      <c r="E7941" s="63">
        <v>1.6000909999999999</v>
      </c>
      <c r="F7941" s="63">
        <v>1.491797</v>
      </c>
      <c r="G7941" s="63">
        <v>-0.1082938</v>
      </c>
      <c r="H7941" s="63">
        <v>66.623099999999994</v>
      </c>
      <c r="I7941" s="63">
        <v>-0.2531814</v>
      </c>
      <c r="J7941" s="63">
        <v>-0.1675806</v>
      </c>
      <c r="K7941" s="63">
        <v>-0.1082938</v>
      </c>
      <c r="L7941" s="63">
        <v>-4.9006899999999999E-2</v>
      </c>
      <c r="M7941" s="63">
        <v>3.6593800000000003E-2</v>
      </c>
      <c r="N7941" s="63">
        <v>11060</v>
      </c>
      <c r="O7941" s="63">
        <v>0.1130564</v>
      </c>
      <c r="P7941" s="63">
        <v>5</v>
      </c>
      <c r="Q7941" s="63">
        <v>1.2781749580960001E-2</v>
      </c>
    </row>
    <row r="7942" spans="1:17">
      <c r="A7942" s="63" t="s">
        <v>80</v>
      </c>
      <c r="B7942" s="63" t="s">
        <v>58</v>
      </c>
      <c r="C7942" s="63" t="s">
        <v>50</v>
      </c>
      <c r="D7942" s="63">
        <v>21</v>
      </c>
      <c r="E7942" s="63">
        <v>1.6361650000000001</v>
      </c>
      <c r="F7942" s="63">
        <v>1.461565</v>
      </c>
      <c r="G7942" s="63">
        <v>-0.17460059999999999</v>
      </c>
      <c r="H7942" s="63">
        <v>60.653500000000001</v>
      </c>
      <c r="I7942" s="63">
        <v>-0.3194882</v>
      </c>
      <c r="J7942" s="63">
        <v>-0.2338874</v>
      </c>
      <c r="K7942" s="63">
        <v>-0.17460059999999999</v>
      </c>
      <c r="L7942" s="63">
        <v>-0.11531379999999999</v>
      </c>
      <c r="M7942" s="63">
        <v>-2.9713E-2</v>
      </c>
      <c r="N7942" s="63">
        <v>11060</v>
      </c>
      <c r="O7942" s="63">
        <v>0.1130564</v>
      </c>
      <c r="P7942" s="63">
        <v>5</v>
      </c>
      <c r="Q7942" s="63">
        <v>1.2781749580960001E-2</v>
      </c>
    </row>
    <row r="7943" spans="1:17">
      <c r="A7943" s="63" t="s">
        <v>80</v>
      </c>
      <c r="B7943" s="63" t="s">
        <v>58</v>
      </c>
      <c r="C7943" s="63" t="s">
        <v>50</v>
      </c>
      <c r="D7943" s="63">
        <v>22</v>
      </c>
      <c r="E7943" s="63">
        <v>1.564856</v>
      </c>
      <c r="F7943" s="63">
        <v>1.3360989999999999</v>
      </c>
      <c r="G7943" s="63">
        <v>-0.22875709999999999</v>
      </c>
      <c r="H7943" s="63">
        <v>56.3613</v>
      </c>
      <c r="I7943" s="63">
        <v>-0.3736447</v>
      </c>
      <c r="J7943" s="63">
        <v>-0.28804400000000002</v>
      </c>
      <c r="K7943" s="63">
        <v>-0.22875709999999999</v>
      </c>
      <c r="L7943" s="63">
        <v>-0.16947029999999999</v>
      </c>
      <c r="M7943" s="63">
        <v>-8.38695E-2</v>
      </c>
      <c r="N7943" s="63">
        <v>11060</v>
      </c>
      <c r="O7943" s="63">
        <v>0.1130564</v>
      </c>
      <c r="P7943" s="63">
        <v>5</v>
      </c>
      <c r="Q7943" s="63">
        <v>1.2781749580960001E-2</v>
      </c>
    </row>
    <row r="7944" spans="1:17">
      <c r="A7944" s="63" t="s">
        <v>80</v>
      </c>
      <c r="B7944" s="63" t="s">
        <v>58</v>
      </c>
      <c r="C7944" s="63" t="s">
        <v>50</v>
      </c>
      <c r="D7944" s="63">
        <v>23</v>
      </c>
      <c r="E7944" s="63">
        <v>1.3413820000000001</v>
      </c>
      <c r="F7944" s="63">
        <v>1.118161</v>
      </c>
      <c r="G7944" s="63">
        <v>-0.22322110000000001</v>
      </c>
      <c r="H7944" s="63">
        <v>54.352699999999999</v>
      </c>
      <c r="I7944" s="63">
        <v>-0.36810870000000001</v>
      </c>
      <c r="J7944" s="63">
        <v>-0.28250789999999998</v>
      </c>
      <c r="K7944" s="63">
        <v>-0.22322110000000001</v>
      </c>
      <c r="L7944" s="63">
        <v>-0.1639342</v>
      </c>
      <c r="M7944" s="63">
        <v>-7.83335E-2</v>
      </c>
      <c r="N7944" s="63">
        <v>11060</v>
      </c>
      <c r="O7944" s="63">
        <v>0.1130564</v>
      </c>
      <c r="P7944" s="63">
        <v>5</v>
      </c>
      <c r="Q7944" s="63">
        <v>1.2781749580960001E-2</v>
      </c>
    </row>
    <row r="7945" spans="1:17">
      <c r="A7945" s="63" t="s">
        <v>80</v>
      </c>
      <c r="B7945" s="63" t="s">
        <v>58</v>
      </c>
      <c r="C7945" s="63" t="s">
        <v>50</v>
      </c>
      <c r="D7945" s="63">
        <v>24</v>
      </c>
      <c r="E7945" s="63">
        <v>1.0783400000000001</v>
      </c>
      <c r="F7945" s="63">
        <v>0.84886680000000003</v>
      </c>
      <c r="G7945" s="63">
        <v>-0.2294728</v>
      </c>
      <c r="H7945" s="63">
        <v>52.690300000000001</v>
      </c>
      <c r="I7945" s="63">
        <v>-0.37436039999999998</v>
      </c>
      <c r="J7945" s="63">
        <v>-0.28875960000000001</v>
      </c>
      <c r="K7945" s="63">
        <v>-0.2294728</v>
      </c>
      <c r="L7945" s="63">
        <v>-0.170186</v>
      </c>
      <c r="M7945" s="63">
        <v>-8.4585199999999999E-2</v>
      </c>
      <c r="N7945" s="63">
        <v>11060</v>
      </c>
      <c r="O7945" s="63">
        <v>0.1130564</v>
      </c>
      <c r="P7945" s="63">
        <v>5</v>
      </c>
      <c r="Q7945" s="63">
        <v>1.2781749580960001E-2</v>
      </c>
    </row>
    <row r="7946" spans="1:17">
      <c r="A7946" s="63" t="s">
        <v>80</v>
      </c>
      <c r="B7946" s="63" t="s">
        <v>58</v>
      </c>
      <c r="C7946" s="63" t="s">
        <v>51</v>
      </c>
      <c r="D7946" s="63">
        <v>1</v>
      </c>
      <c r="E7946" s="63">
        <v>1.0348599999999999</v>
      </c>
      <c r="F7946" s="63">
        <v>0.78703279999999998</v>
      </c>
      <c r="G7946" s="63">
        <v>-0.24782770000000001</v>
      </c>
      <c r="H7946" s="63">
        <v>61.991500000000002</v>
      </c>
      <c r="I7946" s="63">
        <v>-0.39271529999999999</v>
      </c>
      <c r="J7946" s="63">
        <v>-0.30711450000000001</v>
      </c>
      <c r="K7946" s="63">
        <v>-0.24782770000000001</v>
      </c>
      <c r="L7946" s="63">
        <v>-0.18854090000000001</v>
      </c>
      <c r="M7946" s="63">
        <v>-0.10294010000000001</v>
      </c>
      <c r="N7946" s="63">
        <v>11060</v>
      </c>
      <c r="O7946" s="63">
        <v>0.1130564</v>
      </c>
      <c r="P7946" s="63">
        <v>6</v>
      </c>
      <c r="Q7946" s="63">
        <v>1.2781749580960001E-2</v>
      </c>
    </row>
    <row r="7947" spans="1:17">
      <c r="A7947" s="63" t="s">
        <v>80</v>
      </c>
      <c r="B7947" s="63" t="s">
        <v>58</v>
      </c>
      <c r="C7947" s="63" t="s">
        <v>51</v>
      </c>
      <c r="D7947" s="63">
        <v>2</v>
      </c>
      <c r="E7947" s="63">
        <v>0.94929300000000005</v>
      </c>
      <c r="F7947" s="63">
        <v>0.70903859999999996</v>
      </c>
      <c r="G7947" s="63">
        <v>-0.24025440000000001</v>
      </c>
      <c r="H7947" s="63">
        <v>57.006500000000003</v>
      </c>
      <c r="I7947" s="63">
        <v>-0.38514199999999998</v>
      </c>
      <c r="J7947" s="63">
        <v>-0.29954120000000001</v>
      </c>
      <c r="K7947" s="63">
        <v>-0.24025440000000001</v>
      </c>
      <c r="L7947" s="63">
        <v>-0.18096760000000001</v>
      </c>
      <c r="M7947" s="63">
        <v>-9.5366800000000002E-2</v>
      </c>
      <c r="N7947" s="63">
        <v>11060</v>
      </c>
      <c r="O7947" s="63">
        <v>0.1130564</v>
      </c>
      <c r="P7947" s="63">
        <v>6</v>
      </c>
      <c r="Q7947" s="63">
        <v>1.2781749580960001E-2</v>
      </c>
    </row>
    <row r="7948" spans="1:17">
      <c r="A7948" s="63" t="s">
        <v>80</v>
      </c>
      <c r="B7948" s="63" t="s">
        <v>58</v>
      </c>
      <c r="C7948" s="63" t="s">
        <v>51</v>
      </c>
      <c r="D7948" s="63">
        <v>3</v>
      </c>
      <c r="E7948" s="63">
        <v>0.91896719999999998</v>
      </c>
      <c r="F7948" s="63">
        <v>0.68087220000000004</v>
      </c>
      <c r="G7948" s="63">
        <v>-0.238095</v>
      </c>
      <c r="H7948" s="63">
        <v>55.5565</v>
      </c>
      <c r="I7948" s="63">
        <v>-0.38298260000000001</v>
      </c>
      <c r="J7948" s="63">
        <v>-0.29738179999999997</v>
      </c>
      <c r="K7948" s="63">
        <v>-0.238095</v>
      </c>
      <c r="L7948" s="63">
        <v>-0.1788082</v>
      </c>
      <c r="M7948" s="63">
        <v>-9.3207399999999996E-2</v>
      </c>
      <c r="N7948" s="63">
        <v>11060</v>
      </c>
      <c r="O7948" s="63">
        <v>0.1130564</v>
      </c>
      <c r="P7948" s="63">
        <v>6</v>
      </c>
      <c r="Q7948" s="63">
        <v>1.2781749580960001E-2</v>
      </c>
    </row>
    <row r="7949" spans="1:17">
      <c r="A7949" s="63" t="s">
        <v>80</v>
      </c>
      <c r="B7949" s="63" t="s">
        <v>58</v>
      </c>
      <c r="C7949" s="63" t="s">
        <v>51</v>
      </c>
      <c r="D7949" s="63">
        <v>4</v>
      </c>
      <c r="E7949" s="63">
        <v>0.90405740000000001</v>
      </c>
      <c r="F7949" s="63">
        <v>0.6900326</v>
      </c>
      <c r="G7949" s="63">
        <v>-0.21402479999999999</v>
      </c>
      <c r="H7949" s="63">
        <v>53.837800000000001</v>
      </c>
      <c r="I7949" s="63">
        <v>-0.35891240000000002</v>
      </c>
      <c r="J7949" s="63">
        <v>-0.27331159999999999</v>
      </c>
      <c r="K7949" s="63">
        <v>-0.21402479999999999</v>
      </c>
      <c r="L7949" s="63">
        <v>-0.15473790000000001</v>
      </c>
      <c r="M7949" s="63">
        <v>-6.9137199999999996E-2</v>
      </c>
      <c r="N7949" s="63">
        <v>11060</v>
      </c>
      <c r="O7949" s="63">
        <v>0.1130564</v>
      </c>
      <c r="P7949" s="63">
        <v>6</v>
      </c>
      <c r="Q7949" s="63">
        <v>1.2781749580960001E-2</v>
      </c>
    </row>
    <row r="7950" spans="1:17">
      <c r="A7950" s="63" t="s">
        <v>80</v>
      </c>
      <c r="B7950" s="63" t="s">
        <v>58</v>
      </c>
      <c r="C7950" s="63" t="s">
        <v>51</v>
      </c>
      <c r="D7950" s="63">
        <v>5</v>
      </c>
      <c r="E7950" s="63">
        <v>0.91180749999999999</v>
      </c>
      <c r="F7950" s="63">
        <v>0.69671059999999996</v>
      </c>
      <c r="G7950" s="63">
        <v>-0.21509700000000001</v>
      </c>
      <c r="H7950" s="63">
        <v>52.478200000000001</v>
      </c>
      <c r="I7950" s="63">
        <v>-0.35998449999999999</v>
      </c>
      <c r="J7950" s="63">
        <v>-0.27438380000000001</v>
      </c>
      <c r="K7950" s="63">
        <v>-0.21509700000000001</v>
      </c>
      <c r="L7950" s="63">
        <v>-0.15581010000000001</v>
      </c>
      <c r="M7950" s="63">
        <v>-7.0209400000000005E-2</v>
      </c>
      <c r="N7950" s="63">
        <v>11060</v>
      </c>
      <c r="O7950" s="63">
        <v>0.1130564</v>
      </c>
      <c r="P7950" s="63">
        <v>6</v>
      </c>
      <c r="Q7950" s="63">
        <v>1.2781749580960001E-2</v>
      </c>
    </row>
    <row r="7951" spans="1:17">
      <c r="A7951" s="63" t="s">
        <v>80</v>
      </c>
      <c r="B7951" s="63" t="s">
        <v>58</v>
      </c>
      <c r="C7951" s="63" t="s">
        <v>51</v>
      </c>
      <c r="D7951" s="63">
        <v>6</v>
      </c>
      <c r="E7951" s="63">
        <v>1.0019229999999999</v>
      </c>
      <c r="F7951" s="63">
        <v>0.73496519999999999</v>
      </c>
      <c r="G7951" s="63">
        <v>-0.26695819999999998</v>
      </c>
      <c r="H7951" s="63">
        <v>51.478200000000001</v>
      </c>
      <c r="I7951" s="63">
        <v>-0.41184579999999998</v>
      </c>
      <c r="J7951" s="63">
        <v>-0.32624510000000001</v>
      </c>
      <c r="K7951" s="63">
        <v>-0.26695819999999998</v>
      </c>
      <c r="L7951" s="63">
        <v>-0.20767140000000001</v>
      </c>
      <c r="M7951" s="63">
        <v>-0.1220706</v>
      </c>
      <c r="N7951" s="63">
        <v>11060</v>
      </c>
      <c r="O7951" s="63">
        <v>0.1130564</v>
      </c>
      <c r="P7951" s="63">
        <v>6</v>
      </c>
      <c r="Q7951" s="63">
        <v>1.2781749580960001E-2</v>
      </c>
    </row>
    <row r="7952" spans="1:17">
      <c r="A7952" s="63" t="s">
        <v>80</v>
      </c>
      <c r="B7952" s="63" t="s">
        <v>58</v>
      </c>
      <c r="C7952" s="63" t="s">
        <v>51</v>
      </c>
      <c r="D7952" s="63">
        <v>7</v>
      </c>
      <c r="E7952" s="63">
        <v>1.196132</v>
      </c>
      <c r="F7952" s="63">
        <v>0.92353160000000001</v>
      </c>
      <c r="G7952" s="63">
        <v>-0.27260079999999998</v>
      </c>
      <c r="H7952" s="63">
        <v>52.328699999999998</v>
      </c>
      <c r="I7952" s="63">
        <v>-0.41748839999999998</v>
      </c>
      <c r="J7952" s="63">
        <v>-0.33188770000000001</v>
      </c>
      <c r="K7952" s="63">
        <v>-0.27260079999999998</v>
      </c>
      <c r="L7952" s="63">
        <v>-0.213314</v>
      </c>
      <c r="M7952" s="63">
        <v>-0.1277132</v>
      </c>
      <c r="N7952" s="63">
        <v>11060</v>
      </c>
      <c r="O7952" s="63">
        <v>0.1130564</v>
      </c>
      <c r="P7952" s="63">
        <v>6</v>
      </c>
      <c r="Q7952" s="63">
        <v>1.2781749580960001E-2</v>
      </c>
    </row>
    <row r="7953" spans="1:17">
      <c r="A7953" s="63" t="s">
        <v>80</v>
      </c>
      <c r="B7953" s="63" t="s">
        <v>58</v>
      </c>
      <c r="C7953" s="63" t="s">
        <v>51</v>
      </c>
      <c r="D7953" s="63">
        <v>8</v>
      </c>
      <c r="E7953" s="63">
        <v>1.332408</v>
      </c>
      <c r="F7953" s="63">
        <v>1.104968</v>
      </c>
      <c r="G7953" s="63">
        <v>-0.22743959999999999</v>
      </c>
      <c r="H7953" s="63">
        <v>57.810099999999998</v>
      </c>
      <c r="I7953" s="63">
        <v>-0.37232720000000002</v>
      </c>
      <c r="J7953" s="63">
        <v>-0.2867265</v>
      </c>
      <c r="K7953" s="63">
        <v>-0.22743959999999999</v>
      </c>
      <c r="L7953" s="63">
        <v>-0.16815279999999999</v>
      </c>
      <c r="M7953" s="63">
        <v>-8.2552E-2</v>
      </c>
      <c r="N7953" s="63">
        <v>11060</v>
      </c>
      <c r="O7953" s="63">
        <v>0.1130564</v>
      </c>
      <c r="P7953" s="63">
        <v>6</v>
      </c>
      <c r="Q7953" s="63">
        <v>1.2781749580960001E-2</v>
      </c>
    </row>
    <row r="7954" spans="1:17">
      <c r="A7954" s="63" t="s">
        <v>80</v>
      </c>
      <c r="B7954" s="63" t="s">
        <v>58</v>
      </c>
      <c r="C7954" s="63" t="s">
        <v>51</v>
      </c>
      <c r="D7954" s="63">
        <v>9</v>
      </c>
      <c r="E7954" s="63">
        <v>1.3243020000000001</v>
      </c>
      <c r="F7954" s="63">
        <v>1.2130240000000001</v>
      </c>
      <c r="G7954" s="63">
        <v>-0.1112775</v>
      </c>
      <c r="H7954" s="63">
        <v>64.759200000000007</v>
      </c>
      <c r="I7954" s="63">
        <v>-0.25616509999999998</v>
      </c>
      <c r="J7954" s="63">
        <v>-0.1705643</v>
      </c>
      <c r="K7954" s="63">
        <v>-0.1112775</v>
      </c>
      <c r="L7954" s="63">
        <v>-5.1990599999999998E-2</v>
      </c>
      <c r="M7954" s="63">
        <v>3.3610099999999997E-2</v>
      </c>
      <c r="N7954" s="63">
        <v>11060</v>
      </c>
      <c r="O7954" s="63">
        <v>0.1130564</v>
      </c>
      <c r="P7954" s="63">
        <v>6</v>
      </c>
      <c r="Q7954" s="63">
        <v>1.2781749580960001E-2</v>
      </c>
    </row>
    <row r="7955" spans="1:17">
      <c r="A7955" s="63" t="s">
        <v>80</v>
      </c>
      <c r="B7955" s="63" t="s">
        <v>58</v>
      </c>
      <c r="C7955" s="63" t="s">
        <v>51</v>
      </c>
      <c r="D7955" s="63">
        <v>10</v>
      </c>
      <c r="E7955" s="63">
        <v>1.377578</v>
      </c>
      <c r="F7955" s="63">
        <v>1.275242</v>
      </c>
      <c r="G7955" s="63">
        <v>-0.1023366</v>
      </c>
      <c r="H7955" s="63">
        <v>71.326099999999997</v>
      </c>
      <c r="I7955" s="63">
        <v>-0.24722420000000001</v>
      </c>
      <c r="J7955" s="63">
        <v>-0.1616235</v>
      </c>
      <c r="K7955" s="63">
        <v>-0.1023366</v>
      </c>
      <c r="L7955" s="63">
        <v>-4.3049799999999999E-2</v>
      </c>
      <c r="M7955" s="63">
        <v>4.2550999999999999E-2</v>
      </c>
      <c r="N7955" s="63">
        <v>11060</v>
      </c>
      <c r="O7955" s="63">
        <v>0.1130564</v>
      </c>
      <c r="P7955" s="63">
        <v>6</v>
      </c>
      <c r="Q7955" s="63">
        <v>1.2781749580960001E-2</v>
      </c>
    </row>
    <row r="7956" spans="1:17">
      <c r="A7956" s="63" t="s">
        <v>80</v>
      </c>
      <c r="B7956" s="63" t="s">
        <v>58</v>
      </c>
      <c r="C7956" s="63" t="s">
        <v>51</v>
      </c>
      <c r="D7956" s="63">
        <v>11</v>
      </c>
      <c r="E7956" s="63">
        <v>1.3330869999999999</v>
      </c>
      <c r="F7956" s="63">
        <v>1.387937</v>
      </c>
      <c r="G7956" s="63">
        <v>5.4850000000000003E-2</v>
      </c>
      <c r="H7956" s="63">
        <v>78.234300000000005</v>
      </c>
      <c r="I7956" s="63">
        <v>-9.0037599999999995E-2</v>
      </c>
      <c r="J7956" s="63">
        <v>-4.4368000000000003E-3</v>
      </c>
      <c r="K7956" s="63">
        <v>5.4850000000000003E-2</v>
      </c>
      <c r="L7956" s="63">
        <v>0.1141368</v>
      </c>
      <c r="M7956" s="63">
        <v>0.19973759999999999</v>
      </c>
      <c r="N7956" s="63">
        <v>11060</v>
      </c>
      <c r="O7956" s="63">
        <v>0.1130564</v>
      </c>
      <c r="P7956" s="63">
        <v>6</v>
      </c>
      <c r="Q7956" s="63">
        <v>1.2781749580960001E-2</v>
      </c>
    </row>
    <row r="7957" spans="1:17">
      <c r="A7957" s="63" t="s">
        <v>80</v>
      </c>
      <c r="B7957" s="63" t="s">
        <v>58</v>
      </c>
      <c r="C7957" s="63" t="s">
        <v>51</v>
      </c>
      <c r="D7957" s="63">
        <v>12</v>
      </c>
      <c r="E7957" s="63">
        <v>1.3131969999999999</v>
      </c>
      <c r="F7957" s="63">
        <v>1.543912</v>
      </c>
      <c r="G7957" s="63">
        <v>0.23071439999999999</v>
      </c>
      <c r="H7957" s="63">
        <v>83.551900000000003</v>
      </c>
      <c r="I7957" s="63">
        <v>8.5826799999999995E-2</v>
      </c>
      <c r="J7957" s="63">
        <v>0.17142760000000001</v>
      </c>
      <c r="K7957" s="63">
        <v>0.23071439999999999</v>
      </c>
      <c r="L7957" s="63">
        <v>0.29000130000000002</v>
      </c>
      <c r="M7957" s="63">
        <v>0.37560199999999999</v>
      </c>
      <c r="N7957" s="63">
        <v>11060</v>
      </c>
      <c r="O7957" s="63">
        <v>0.1130564</v>
      </c>
      <c r="P7957" s="63">
        <v>6</v>
      </c>
      <c r="Q7957" s="63">
        <v>1.2781749580960001E-2</v>
      </c>
    </row>
    <row r="7958" spans="1:17">
      <c r="A7958" s="63" t="s">
        <v>80</v>
      </c>
      <c r="B7958" s="63" t="s">
        <v>58</v>
      </c>
      <c r="C7958" s="63" t="s">
        <v>51</v>
      </c>
      <c r="D7958" s="63">
        <v>13</v>
      </c>
      <c r="E7958" s="63">
        <v>1.217973</v>
      </c>
      <c r="F7958" s="63">
        <v>1.7794049999999999</v>
      </c>
      <c r="G7958" s="63">
        <v>0.56143279999999995</v>
      </c>
      <c r="H7958" s="63">
        <v>88.855900000000005</v>
      </c>
      <c r="I7958" s="63">
        <v>0.4165452</v>
      </c>
      <c r="J7958" s="63">
        <v>0.50214599999999998</v>
      </c>
      <c r="K7958" s="63">
        <v>0.56143279999999995</v>
      </c>
      <c r="L7958" s="63">
        <v>0.62071969999999999</v>
      </c>
      <c r="M7958" s="63">
        <v>0.70632039999999996</v>
      </c>
      <c r="N7958" s="63">
        <v>11060</v>
      </c>
      <c r="O7958" s="63">
        <v>0.1130564</v>
      </c>
      <c r="P7958" s="63">
        <v>6</v>
      </c>
      <c r="Q7958" s="63">
        <v>1.2781749580960001E-2</v>
      </c>
    </row>
    <row r="7959" spans="1:17">
      <c r="A7959" s="63" t="s">
        <v>80</v>
      </c>
      <c r="B7959" s="63" t="s">
        <v>58</v>
      </c>
      <c r="C7959" s="63" t="s">
        <v>51</v>
      </c>
      <c r="D7959" s="63">
        <v>14</v>
      </c>
      <c r="E7959" s="63">
        <v>1.315107</v>
      </c>
      <c r="F7959" s="63">
        <v>2.0657169999999998</v>
      </c>
      <c r="G7959" s="63">
        <v>0.75061009999999995</v>
      </c>
      <c r="H7959" s="63">
        <v>91.989800000000002</v>
      </c>
      <c r="I7959" s="63">
        <v>0.60572250000000005</v>
      </c>
      <c r="J7959" s="63">
        <v>0.69132329999999997</v>
      </c>
      <c r="K7959" s="63">
        <v>0.75061009999999995</v>
      </c>
      <c r="L7959" s="63">
        <v>0.80989690000000003</v>
      </c>
      <c r="M7959" s="63">
        <v>0.89549769999999995</v>
      </c>
      <c r="N7959" s="63">
        <v>11060</v>
      </c>
      <c r="O7959" s="63">
        <v>0.1130564</v>
      </c>
      <c r="P7959" s="63">
        <v>6</v>
      </c>
      <c r="Q7959" s="63">
        <v>1.2781749580960001E-2</v>
      </c>
    </row>
    <row r="7960" spans="1:17">
      <c r="A7960" s="63" t="s">
        <v>80</v>
      </c>
      <c r="B7960" s="63" t="s">
        <v>58</v>
      </c>
      <c r="C7960" s="63" t="s">
        <v>51</v>
      </c>
      <c r="D7960" s="63">
        <v>15</v>
      </c>
      <c r="E7960" s="63">
        <v>1.441257</v>
      </c>
      <c r="F7960" s="63">
        <v>2.294832</v>
      </c>
      <c r="G7960" s="63">
        <v>0.85357550000000004</v>
      </c>
      <c r="H7960" s="63">
        <v>93.874899999999997</v>
      </c>
      <c r="I7960" s="63">
        <v>0.70868790000000004</v>
      </c>
      <c r="J7960" s="63">
        <v>0.79428860000000001</v>
      </c>
      <c r="K7960" s="63">
        <v>0.85357550000000004</v>
      </c>
      <c r="L7960" s="63">
        <v>0.91286230000000002</v>
      </c>
      <c r="M7960" s="63">
        <v>0.99846299999999999</v>
      </c>
      <c r="N7960" s="63">
        <v>11060</v>
      </c>
      <c r="O7960" s="63">
        <v>0.1130564</v>
      </c>
      <c r="P7960" s="63">
        <v>6</v>
      </c>
      <c r="Q7960" s="63">
        <v>1.2781749580960001E-2</v>
      </c>
    </row>
    <row r="7961" spans="1:17">
      <c r="A7961" s="63" t="s">
        <v>80</v>
      </c>
      <c r="B7961" s="63" t="s">
        <v>58</v>
      </c>
      <c r="C7961" s="63" t="s">
        <v>51</v>
      </c>
      <c r="D7961" s="63">
        <v>16</v>
      </c>
      <c r="E7961" s="63">
        <v>1.6379509999999999</v>
      </c>
      <c r="F7961" s="63">
        <v>2.476064</v>
      </c>
      <c r="G7961" s="63">
        <v>0.83811349999999996</v>
      </c>
      <c r="H7961" s="63">
        <v>94.3125</v>
      </c>
      <c r="I7961" s="63">
        <v>0.69322600000000001</v>
      </c>
      <c r="J7961" s="63">
        <v>0.77882669999999998</v>
      </c>
      <c r="K7961" s="63">
        <v>0.83811349999999996</v>
      </c>
      <c r="L7961" s="63">
        <v>0.89740039999999999</v>
      </c>
      <c r="M7961" s="63">
        <v>0.98300109999999996</v>
      </c>
      <c r="N7961" s="63">
        <v>11060</v>
      </c>
      <c r="O7961" s="63">
        <v>0.1130564</v>
      </c>
      <c r="P7961" s="63">
        <v>6</v>
      </c>
      <c r="Q7961" s="63">
        <v>1.2781749580960001E-2</v>
      </c>
    </row>
    <row r="7962" spans="1:17">
      <c r="A7962" s="63" t="s">
        <v>80</v>
      </c>
      <c r="B7962" s="63" t="s">
        <v>58</v>
      </c>
      <c r="C7962" s="63" t="s">
        <v>51</v>
      </c>
      <c r="D7962" s="63">
        <v>17</v>
      </c>
      <c r="E7962" s="63">
        <v>1.797196</v>
      </c>
      <c r="F7962" s="63">
        <v>2.5690919999999999</v>
      </c>
      <c r="G7962" s="63">
        <v>0.7718952</v>
      </c>
      <c r="H7962" s="63">
        <v>93.860500000000002</v>
      </c>
      <c r="I7962" s="63">
        <v>0.6270076</v>
      </c>
      <c r="J7962" s="63">
        <v>0.71260829999999997</v>
      </c>
      <c r="K7962" s="63">
        <v>0.7718952</v>
      </c>
      <c r="L7962" s="63">
        <v>0.83118199999999998</v>
      </c>
      <c r="M7962" s="63">
        <v>0.91678269999999995</v>
      </c>
      <c r="N7962" s="63">
        <v>11060</v>
      </c>
      <c r="O7962" s="63">
        <v>0.1130564</v>
      </c>
      <c r="P7962" s="63">
        <v>6</v>
      </c>
      <c r="Q7962" s="63">
        <v>1.2781749580960001E-2</v>
      </c>
    </row>
    <row r="7963" spans="1:17">
      <c r="A7963" s="63" t="s">
        <v>80</v>
      </c>
      <c r="B7963" s="63" t="s">
        <v>58</v>
      </c>
      <c r="C7963" s="63" t="s">
        <v>51</v>
      </c>
      <c r="D7963" s="63">
        <v>18</v>
      </c>
      <c r="E7963" s="63">
        <v>1.9448719999999999</v>
      </c>
      <c r="F7963" s="63">
        <v>2.6162709999999998</v>
      </c>
      <c r="G7963" s="63">
        <v>0.67139979999999999</v>
      </c>
      <c r="H7963" s="63">
        <v>92.892099999999999</v>
      </c>
      <c r="I7963" s="63">
        <v>0.52651230000000004</v>
      </c>
      <c r="J7963" s="63">
        <v>0.61211300000000002</v>
      </c>
      <c r="K7963" s="63">
        <v>0.67139979999999999</v>
      </c>
      <c r="L7963" s="63">
        <v>0.73068670000000002</v>
      </c>
      <c r="M7963" s="63">
        <v>0.8162874</v>
      </c>
      <c r="N7963" s="63">
        <v>11060</v>
      </c>
      <c r="O7963" s="63">
        <v>0.1130564</v>
      </c>
      <c r="P7963" s="63">
        <v>6</v>
      </c>
      <c r="Q7963" s="63">
        <v>1.2781749580960001E-2</v>
      </c>
    </row>
    <row r="7964" spans="1:17">
      <c r="A7964" s="63" t="s">
        <v>80</v>
      </c>
      <c r="B7964" s="63" t="s">
        <v>58</v>
      </c>
      <c r="C7964" s="63" t="s">
        <v>51</v>
      </c>
      <c r="D7964" s="63">
        <v>19</v>
      </c>
      <c r="E7964" s="63">
        <v>2.1951309999999999</v>
      </c>
      <c r="F7964" s="63">
        <v>2.443044</v>
      </c>
      <c r="G7964" s="63">
        <v>0.24791289999999999</v>
      </c>
      <c r="H7964" s="63">
        <v>89.524600000000007</v>
      </c>
      <c r="I7964" s="63">
        <v>0.1030253</v>
      </c>
      <c r="J7964" s="63">
        <v>0.18862609999999999</v>
      </c>
      <c r="K7964" s="63">
        <v>0.24791289999999999</v>
      </c>
      <c r="L7964" s="63">
        <v>0.30719970000000002</v>
      </c>
      <c r="M7964" s="63">
        <v>0.3928005</v>
      </c>
      <c r="N7964" s="63">
        <v>11060</v>
      </c>
      <c r="O7964" s="63">
        <v>0.1130564</v>
      </c>
      <c r="P7964" s="63">
        <v>6</v>
      </c>
      <c r="Q7964" s="63">
        <v>1.2781749580960001E-2</v>
      </c>
    </row>
    <row r="7965" spans="1:17">
      <c r="A7965" s="63" t="s">
        <v>80</v>
      </c>
      <c r="B7965" s="63" t="s">
        <v>58</v>
      </c>
      <c r="C7965" s="63" t="s">
        <v>51</v>
      </c>
      <c r="D7965" s="63">
        <v>20</v>
      </c>
      <c r="E7965" s="63">
        <v>2.2358359999999999</v>
      </c>
      <c r="F7965" s="63">
        <v>2.2298520000000002</v>
      </c>
      <c r="G7965" s="63">
        <v>-5.9830999999999999E-3</v>
      </c>
      <c r="H7965" s="63">
        <v>85.265100000000004</v>
      </c>
      <c r="I7965" s="63">
        <v>-0.1508707</v>
      </c>
      <c r="J7965" s="63">
        <v>-6.5269900000000006E-2</v>
      </c>
      <c r="K7965" s="63">
        <v>-5.9830999999999999E-3</v>
      </c>
      <c r="L7965" s="63">
        <v>5.3303700000000002E-2</v>
      </c>
      <c r="M7965" s="63">
        <v>0.13890449999999999</v>
      </c>
      <c r="N7965" s="63">
        <v>11060</v>
      </c>
      <c r="O7965" s="63">
        <v>0.1130564</v>
      </c>
      <c r="P7965" s="63">
        <v>6</v>
      </c>
      <c r="Q7965" s="63">
        <v>1.2781749580960001E-2</v>
      </c>
    </row>
    <row r="7966" spans="1:17">
      <c r="A7966" s="63" t="s">
        <v>80</v>
      </c>
      <c r="B7966" s="63" t="s">
        <v>58</v>
      </c>
      <c r="C7966" s="63" t="s">
        <v>51</v>
      </c>
      <c r="D7966" s="63">
        <v>21</v>
      </c>
      <c r="E7966" s="63">
        <v>2.1331850000000001</v>
      </c>
      <c r="F7966" s="63">
        <v>1.957681</v>
      </c>
      <c r="G7966" s="63">
        <v>-0.17550379999999999</v>
      </c>
      <c r="H7966" s="63">
        <v>78.427099999999996</v>
      </c>
      <c r="I7966" s="63">
        <v>-0.32039139999999999</v>
      </c>
      <c r="J7966" s="63">
        <v>-0.23479069999999999</v>
      </c>
      <c r="K7966" s="63">
        <v>-0.17550379999999999</v>
      </c>
      <c r="L7966" s="63">
        <v>-0.116217</v>
      </c>
      <c r="M7966" s="63">
        <v>-3.0616299999999999E-2</v>
      </c>
      <c r="N7966" s="63">
        <v>11060</v>
      </c>
      <c r="O7966" s="63">
        <v>0.1130564</v>
      </c>
      <c r="P7966" s="63">
        <v>6</v>
      </c>
      <c r="Q7966" s="63">
        <v>1.2781749580960001E-2</v>
      </c>
    </row>
    <row r="7967" spans="1:17">
      <c r="A7967" s="63" t="s">
        <v>80</v>
      </c>
      <c r="B7967" s="63" t="s">
        <v>58</v>
      </c>
      <c r="C7967" s="63" t="s">
        <v>51</v>
      </c>
      <c r="D7967" s="63">
        <v>22</v>
      </c>
      <c r="E7967" s="63">
        <v>1.8913009999999999</v>
      </c>
      <c r="F7967" s="63">
        <v>1.625086</v>
      </c>
      <c r="G7967" s="63">
        <v>-0.26621499999999998</v>
      </c>
      <c r="H7967" s="63">
        <v>71.218100000000007</v>
      </c>
      <c r="I7967" s="63">
        <v>-0.41110259999999998</v>
      </c>
      <c r="J7967" s="63">
        <v>-0.32550180000000001</v>
      </c>
      <c r="K7967" s="63">
        <v>-0.26621499999999998</v>
      </c>
      <c r="L7967" s="63">
        <v>-0.2069281</v>
      </c>
      <c r="M7967" s="63">
        <v>-0.1213274</v>
      </c>
      <c r="N7967" s="63">
        <v>11060</v>
      </c>
      <c r="O7967" s="63">
        <v>0.1130564</v>
      </c>
      <c r="P7967" s="63">
        <v>6</v>
      </c>
      <c r="Q7967" s="63">
        <v>1.2781749580960001E-2</v>
      </c>
    </row>
    <row r="7968" spans="1:17">
      <c r="A7968" s="63" t="s">
        <v>80</v>
      </c>
      <c r="B7968" s="63" t="s">
        <v>58</v>
      </c>
      <c r="C7968" s="63" t="s">
        <v>51</v>
      </c>
      <c r="D7968" s="63">
        <v>23</v>
      </c>
      <c r="E7968" s="63">
        <v>1.5549299999999999</v>
      </c>
      <c r="F7968" s="63">
        <v>1.2981549999999999</v>
      </c>
      <c r="G7968" s="63">
        <v>-0.25677499999999998</v>
      </c>
      <c r="H7968" s="63">
        <v>67.347499999999997</v>
      </c>
      <c r="I7968" s="63">
        <v>-0.40166259999999998</v>
      </c>
      <c r="J7968" s="63">
        <v>-0.31606190000000001</v>
      </c>
      <c r="K7968" s="63">
        <v>-0.25677499999999998</v>
      </c>
      <c r="L7968" s="63">
        <v>-0.1974882</v>
      </c>
      <c r="M7968" s="63">
        <v>-0.1118874</v>
      </c>
      <c r="N7968" s="63">
        <v>11060</v>
      </c>
      <c r="O7968" s="63">
        <v>0.1130564</v>
      </c>
      <c r="P7968" s="63">
        <v>6</v>
      </c>
      <c r="Q7968" s="63">
        <v>1.2781749580960001E-2</v>
      </c>
    </row>
    <row r="7969" spans="1:17">
      <c r="A7969" s="63" t="s">
        <v>80</v>
      </c>
      <c r="B7969" s="63" t="s">
        <v>58</v>
      </c>
      <c r="C7969" s="63" t="s">
        <v>51</v>
      </c>
      <c r="D7969" s="63">
        <v>24</v>
      </c>
      <c r="E7969" s="63">
        <v>1.199408</v>
      </c>
      <c r="F7969" s="63">
        <v>0.97315370000000001</v>
      </c>
      <c r="G7969" s="63">
        <v>-0.22625419999999999</v>
      </c>
      <c r="H7969" s="63">
        <v>64.226100000000002</v>
      </c>
      <c r="I7969" s="63">
        <v>-0.37114180000000002</v>
      </c>
      <c r="J7969" s="63">
        <v>-0.28554109999999999</v>
      </c>
      <c r="K7969" s="63">
        <v>-0.22625419999999999</v>
      </c>
      <c r="L7969" s="63">
        <v>-0.16696739999999999</v>
      </c>
      <c r="M7969" s="63">
        <v>-8.1366599999999997E-2</v>
      </c>
      <c r="N7969" s="63">
        <v>11060</v>
      </c>
      <c r="O7969" s="63">
        <v>0.1130564</v>
      </c>
      <c r="P7969" s="63">
        <v>6</v>
      </c>
      <c r="Q7969" s="63">
        <v>1.2781749580960001E-2</v>
      </c>
    </row>
    <row r="7970" spans="1:17">
      <c r="A7970" s="63" t="s">
        <v>80</v>
      </c>
      <c r="B7970" s="63" t="s">
        <v>58</v>
      </c>
      <c r="C7970" s="63" t="s">
        <v>52</v>
      </c>
      <c r="D7970" s="63">
        <v>1</v>
      </c>
      <c r="E7970" s="63">
        <v>1.157267</v>
      </c>
      <c r="F7970" s="63">
        <v>0.92296789999999995</v>
      </c>
      <c r="G7970" s="63">
        <v>-0.23429920000000001</v>
      </c>
      <c r="H7970" s="63">
        <v>66.203500000000005</v>
      </c>
      <c r="I7970" s="63">
        <v>-0.37918679999999999</v>
      </c>
      <c r="J7970" s="63">
        <v>-0.29358600000000001</v>
      </c>
      <c r="K7970" s="63">
        <v>-0.23429920000000001</v>
      </c>
      <c r="L7970" s="63">
        <v>-0.17501240000000001</v>
      </c>
      <c r="M7970" s="63">
        <v>-8.9411599999999994E-2</v>
      </c>
      <c r="N7970" s="63">
        <v>11060</v>
      </c>
      <c r="O7970" s="63">
        <v>0.1130564</v>
      </c>
      <c r="P7970" s="63">
        <v>7</v>
      </c>
      <c r="Q7970" s="63">
        <v>1.2781749580960001E-2</v>
      </c>
    </row>
    <row r="7971" spans="1:17">
      <c r="A7971" s="63" t="s">
        <v>80</v>
      </c>
      <c r="B7971" s="63" t="s">
        <v>58</v>
      </c>
      <c r="C7971" s="63" t="s">
        <v>52</v>
      </c>
      <c r="D7971" s="63">
        <v>2</v>
      </c>
      <c r="E7971" s="63">
        <v>1.064686</v>
      </c>
      <c r="F7971" s="63">
        <v>0.82584840000000004</v>
      </c>
      <c r="G7971" s="63">
        <v>-0.23883750000000001</v>
      </c>
      <c r="H7971" s="63">
        <v>64.857900000000001</v>
      </c>
      <c r="I7971" s="63">
        <v>-0.38372509999999999</v>
      </c>
      <c r="J7971" s="63">
        <v>-0.29812440000000001</v>
      </c>
      <c r="K7971" s="63">
        <v>-0.23883750000000001</v>
      </c>
      <c r="L7971" s="63">
        <v>-0.17955070000000001</v>
      </c>
      <c r="M7971" s="63">
        <v>-9.3949900000000003E-2</v>
      </c>
      <c r="N7971" s="63">
        <v>11060</v>
      </c>
      <c r="O7971" s="63">
        <v>0.1130564</v>
      </c>
      <c r="P7971" s="63">
        <v>7</v>
      </c>
      <c r="Q7971" s="63">
        <v>1.2781749580960001E-2</v>
      </c>
    </row>
    <row r="7972" spans="1:17">
      <c r="A7972" s="63" t="s">
        <v>80</v>
      </c>
      <c r="B7972" s="63" t="s">
        <v>58</v>
      </c>
      <c r="C7972" s="63" t="s">
        <v>52</v>
      </c>
      <c r="D7972" s="63">
        <v>3</v>
      </c>
      <c r="E7972" s="63">
        <v>1.0286109999999999</v>
      </c>
      <c r="F7972" s="63">
        <v>0.79179630000000001</v>
      </c>
      <c r="G7972" s="63">
        <v>-0.2368151</v>
      </c>
      <c r="H7972" s="63">
        <v>63.904000000000003</v>
      </c>
      <c r="I7972" s="63">
        <v>-0.38170270000000001</v>
      </c>
      <c r="J7972" s="63">
        <v>-0.29610189999999997</v>
      </c>
      <c r="K7972" s="63">
        <v>-0.2368151</v>
      </c>
      <c r="L7972" s="63">
        <v>-0.1775283</v>
      </c>
      <c r="M7972" s="63">
        <v>-9.1927499999999995E-2</v>
      </c>
      <c r="N7972" s="63">
        <v>11060</v>
      </c>
      <c r="O7972" s="63">
        <v>0.1130564</v>
      </c>
      <c r="P7972" s="63">
        <v>7</v>
      </c>
      <c r="Q7972" s="63">
        <v>1.2781749580960001E-2</v>
      </c>
    </row>
    <row r="7973" spans="1:17">
      <c r="A7973" s="63" t="s">
        <v>80</v>
      </c>
      <c r="B7973" s="63" t="s">
        <v>58</v>
      </c>
      <c r="C7973" s="63" t="s">
        <v>52</v>
      </c>
      <c r="D7973" s="63">
        <v>4</v>
      </c>
      <c r="E7973" s="63">
        <v>1.013544</v>
      </c>
      <c r="F7973" s="63">
        <v>0.80086679999999999</v>
      </c>
      <c r="G7973" s="63">
        <v>-0.2126769</v>
      </c>
      <c r="H7973" s="63">
        <v>63.314399999999999</v>
      </c>
      <c r="I7973" s="63">
        <v>-0.35756450000000001</v>
      </c>
      <c r="J7973" s="63">
        <v>-0.27196369999999997</v>
      </c>
      <c r="K7973" s="63">
        <v>-0.2126769</v>
      </c>
      <c r="L7973" s="63">
        <v>-0.15339</v>
      </c>
      <c r="M7973" s="63">
        <v>-6.7789299999999997E-2</v>
      </c>
      <c r="N7973" s="63">
        <v>11060</v>
      </c>
      <c r="O7973" s="63">
        <v>0.1130564</v>
      </c>
      <c r="P7973" s="63">
        <v>7</v>
      </c>
      <c r="Q7973" s="63">
        <v>1.2781749580960001E-2</v>
      </c>
    </row>
    <row r="7974" spans="1:17">
      <c r="A7974" s="63" t="s">
        <v>80</v>
      </c>
      <c r="B7974" s="63" t="s">
        <v>58</v>
      </c>
      <c r="C7974" s="63" t="s">
        <v>52</v>
      </c>
      <c r="D7974" s="63">
        <v>5</v>
      </c>
      <c r="E7974" s="63">
        <v>1.021577</v>
      </c>
      <c r="F7974" s="63">
        <v>0.80647959999999996</v>
      </c>
      <c r="G7974" s="63">
        <v>-0.21509700000000001</v>
      </c>
      <c r="H7974" s="63">
        <v>62.618400000000001</v>
      </c>
      <c r="I7974" s="63">
        <v>-0.35998459999999999</v>
      </c>
      <c r="J7974" s="63">
        <v>-0.27438380000000001</v>
      </c>
      <c r="K7974" s="63">
        <v>-0.21509700000000001</v>
      </c>
      <c r="L7974" s="63">
        <v>-0.15581020000000001</v>
      </c>
      <c r="M7974" s="63">
        <v>-7.0209400000000005E-2</v>
      </c>
      <c r="N7974" s="63">
        <v>11060</v>
      </c>
      <c r="O7974" s="63">
        <v>0.1130564</v>
      </c>
      <c r="P7974" s="63">
        <v>7</v>
      </c>
      <c r="Q7974" s="63">
        <v>1.2781749580960001E-2</v>
      </c>
    </row>
    <row r="7975" spans="1:17">
      <c r="A7975" s="63" t="s">
        <v>80</v>
      </c>
      <c r="B7975" s="63" t="s">
        <v>58</v>
      </c>
      <c r="C7975" s="63" t="s">
        <v>52</v>
      </c>
      <c r="D7975" s="63">
        <v>6</v>
      </c>
      <c r="E7975" s="63">
        <v>1.1116919999999999</v>
      </c>
      <c r="F7975" s="63">
        <v>0.84473430000000005</v>
      </c>
      <c r="G7975" s="63">
        <v>-0.26695819999999998</v>
      </c>
      <c r="H7975" s="63">
        <v>61.7119</v>
      </c>
      <c r="I7975" s="63">
        <v>-0.41184579999999998</v>
      </c>
      <c r="J7975" s="63">
        <v>-0.32624500000000001</v>
      </c>
      <c r="K7975" s="63">
        <v>-0.26695819999999998</v>
      </c>
      <c r="L7975" s="63">
        <v>-0.2076713</v>
      </c>
      <c r="M7975" s="63">
        <v>-0.1220706</v>
      </c>
      <c r="N7975" s="63">
        <v>11060</v>
      </c>
      <c r="O7975" s="63">
        <v>0.1130564</v>
      </c>
      <c r="P7975" s="63">
        <v>7</v>
      </c>
      <c r="Q7975" s="63">
        <v>1.2781749580960001E-2</v>
      </c>
    </row>
    <row r="7976" spans="1:17">
      <c r="A7976" s="63" t="s">
        <v>80</v>
      </c>
      <c r="B7976" s="63" t="s">
        <v>58</v>
      </c>
      <c r="C7976" s="63" t="s">
        <v>52</v>
      </c>
      <c r="D7976" s="63">
        <v>7</v>
      </c>
      <c r="E7976" s="63">
        <v>1.3059019999999999</v>
      </c>
      <c r="F7976" s="63">
        <v>1.033301</v>
      </c>
      <c r="G7976" s="63">
        <v>-0.27260089999999998</v>
      </c>
      <c r="H7976" s="63">
        <v>62.6066</v>
      </c>
      <c r="I7976" s="63">
        <v>-0.41748849999999998</v>
      </c>
      <c r="J7976" s="63">
        <v>-0.33188770000000001</v>
      </c>
      <c r="K7976" s="63">
        <v>-0.27260089999999998</v>
      </c>
      <c r="L7976" s="63">
        <v>-0.21331410000000001</v>
      </c>
      <c r="M7976" s="63">
        <v>-0.1277133</v>
      </c>
      <c r="N7976" s="63">
        <v>11060</v>
      </c>
      <c r="O7976" s="63">
        <v>0.1130564</v>
      </c>
      <c r="P7976" s="63">
        <v>7</v>
      </c>
      <c r="Q7976" s="63">
        <v>1.2781749580960001E-2</v>
      </c>
    </row>
    <row r="7977" spans="1:17">
      <c r="A7977" s="63" t="s">
        <v>80</v>
      </c>
      <c r="B7977" s="63" t="s">
        <v>58</v>
      </c>
      <c r="C7977" s="63" t="s">
        <v>52</v>
      </c>
      <c r="D7977" s="63">
        <v>8</v>
      </c>
      <c r="E7977" s="63">
        <v>1.371556</v>
      </c>
      <c r="F7977" s="63">
        <v>1.1207819999999999</v>
      </c>
      <c r="G7977" s="63">
        <v>-0.25077389999999999</v>
      </c>
      <c r="H7977" s="63">
        <v>67.715199999999996</v>
      </c>
      <c r="I7977" s="63">
        <v>-0.3956615</v>
      </c>
      <c r="J7977" s="63">
        <v>-0.31006070000000002</v>
      </c>
      <c r="K7977" s="63">
        <v>-0.25077389999999999</v>
      </c>
      <c r="L7977" s="63">
        <v>-0.19148709999999999</v>
      </c>
      <c r="M7977" s="63">
        <v>-0.1058863</v>
      </c>
      <c r="N7977" s="63">
        <v>11060</v>
      </c>
      <c r="O7977" s="63">
        <v>0.1130564</v>
      </c>
      <c r="P7977" s="63">
        <v>7</v>
      </c>
      <c r="Q7977" s="63">
        <v>1.2781749580960001E-2</v>
      </c>
    </row>
    <row r="7978" spans="1:17">
      <c r="A7978" s="63" t="s">
        <v>80</v>
      </c>
      <c r="B7978" s="63" t="s">
        <v>58</v>
      </c>
      <c r="C7978" s="63" t="s">
        <v>52</v>
      </c>
      <c r="D7978" s="63">
        <v>9</v>
      </c>
      <c r="E7978" s="63">
        <v>1.330719</v>
      </c>
      <c r="F7978" s="63">
        <v>1.2440690000000001</v>
      </c>
      <c r="G7978" s="63">
        <v>-8.6650099999999994E-2</v>
      </c>
      <c r="H7978" s="63">
        <v>73.018900000000002</v>
      </c>
      <c r="I7978" s="63">
        <v>-0.23153770000000001</v>
      </c>
      <c r="J7978" s="63">
        <v>-0.14593700000000001</v>
      </c>
      <c r="K7978" s="63">
        <v>-8.6650099999999994E-2</v>
      </c>
      <c r="L7978" s="63">
        <v>-2.73633E-2</v>
      </c>
      <c r="M7978" s="63">
        <v>5.8237499999999998E-2</v>
      </c>
      <c r="N7978" s="63">
        <v>11060</v>
      </c>
      <c r="O7978" s="63">
        <v>0.1130564</v>
      </c>
      <c r="P7978" s="63">
        <v>7</v>
      </c>
      <c r="Q7978" s="63">
        <v>1.2781749580960001E-2</v>
      </c>
    </row>
    <row r="7979" spans="1:17">
      <c r="A7979" s="63" t="s">
        <v>80</v>
      </c>
      <c r="B7979" s="63" t="s">
        <v>58</v>
      </c>
      <c r="C7979" s="63" t="s">
        <v>52</v>
      </c>
      <c r="D7979" s="63">
        <v>10</v>
      </c>
      <c r="E7979" s="63">
        <v>1.332292</v>
      </c>
      <c r="F7979" s="63">
        <v>1.2465459999999999</v>
      </c>
      <c r="G7979" s="63">
        <v>-8.5746299999999998E-2</v>
      </c>
      <c r="H7979" s="63">
        <v>77.680099999999996</v>
      </c>
      <c r="I7979" s="63">
        <v>-0.2306339</v>
      </c>
      <c r="J7979" s="63">
        <v>-0.1450331</v>
      </c>
      <c r="K7979" s="63">
        <v>-8.5746299999999998E-2</v>
      </c>
      <c r="L7979" s="63">
        <v>-2.64595E-2</v>
      </c>
      <c r="M7979" s="63">
        <v>5.9141300000000001E-2</v>
      </c>
      <c r="N7979" s="63">
        <v>11060</v>
      </c>
      <c r="O7979" s="63">
        <v>0.1130564</v>
      </c>
      <c r="P7979" s="63">
        <v>7</v>
      </c>
      <c r="Q7979" s="63">
        <v>1.2781749580960001E-2</v>
      </c>
    </row>
    <row r="7980" spans="1:17">
      <c r="A7980" s="63" t="s">
        <v>80</v>
      </c>
      <c r="B7980" s="63" t="s">
        <v>58</v>
      </c>
      <c r="C7980" s="63" t="s">
        <v>52</v>
      </c>
      <c r="D7980" s="63">
        <v>11</v>
      </c>
      <c r="E7980" s="63">
        <v>1.23586</v>
      </c>
      <c r="F7980" s="63">
        <v>1.32958</v>
      </c>
      <c r="G7980" s="63">
        <v>9.3720700000000004E-2</v>
      </c>
      <c r="H7980" s="63">
        <v>82.808999999999997</v>
      </c>
      <c r="I7980" s="63">
        <v>-5.1166900000000001E-2</v>
      </c>
      <c r="J7980" s="63">
        <v>3.4433800000000001E-2</v>
      </c>
      <c r="K7980" s="63">
        <v>9.3720700000000004E-2</v>
      </c>
      <c r="L7980" s="63">
        <v>0.15300749999999999</v>
      </c>
      <c r="M7980" s="63">
        <v>0.2386083</v>
      </c>
      <c r="N7980" s="63">
        <v>11060</v>
      </c>
      <c r="O7980" s="63">
        <v>0.1130564</v>
      </c>
      <c r="P7980" s="63">
        <v>7</v>
      </c>
      <c r="Q7980" s="63">
        <v>1.2781749580960001E-2</v>
      </c>
    </row>
    <row r="7981" spans="1:17">
      <c r="A7981" s="63" t="s">
        <v>80</v>
      </c>
      <c r="B7981" s="63" t="s">
        <v>58</v>
      </c>
      <c r="C7981" s="63" t="s">
        <v>52</v>
      </c>
      <c r="D7981" s="63">
        <v>12</v>
      </c>
      <c r="E7981" s="63">
        <v>1.1906369999999999</v>
      </c>
      <c r="F7981" s="63">
        <v>1.507722</v>
      </c>
      <c r="G7981" s="63">
        <v>0.3170847</v>
      </c>
      <c r="H7981" s="63">
        <v>87.698599999999999</v>
      </c>
      <c r="I7981" s="63">
        <v>0.17219709999999999</v>
      </c>
      <c r="J7981" s="63">
        <v>0.25779780000000002</v>
      </c>
      <c r="K7981" s="63">
        <v>0.3170847</v>
      </c>
      <c r="L7981" s="63">
        <v>0.37637150000000003</v>
      </c>
      <c r="M7981" s="63">
        <v>0.4619723</v>
      </c>
      <c r="N7981" s="63">
        <v>11060</v>
      </c>
      <c r="O7981" s="63">
        <v>0.1130564</v>
      </c>
      <c r="P7981" s="63">
        <v>7</v>
      </c>
      <c r="Q7981" s="63">
        <v>1.2781749580960001E-2</v>
      </c>
    </row>
    <row r="7982" spans="1:17">
      <c r="A7982" s="63" t="s">
        <v>80</v>
      </c>
      <c r="B7982" s="63" t="s">
        <v>58</v>
      </c>
      <c r="C7982" s="63" t="s">
        <v>52</v>
      </c>
      <c r="D7982" s="63">
        <v>13</v>
      </c>
      <c r="E7982" s="63">
        <v>1.0900460000000001</v>
      </c>
      <c r="F7982" s="63">
        <v>1.7052069999999999</v>
      </c>
      <c r="G7982" s="63">
        <v>0.61516090000000001</v>
      </c>
      <c r="H7982" s="63">
        <v>90.414400000000001</v>
      </c>
      <c r="I7982" s="63">
        <v>0.47027330000000001</v>
      </c>
      <c r="J7982" s="63">
        <v>0.55587410000000004</v>
      </c>
      <c r="K7982" s="63">
        <v>0.61516090000000001</v>
      </c>
      <c r="L7982" s="63">
        <v>0.67444780000000004</v>
      </c>
      <c r="M7982" s="63">
        <v>0.76004850000000002</v>
      </c>
      <c r="N7982" s="63">
        <v>11060</v>
      </c>
      <c r="O7982" s="63">
        <v>0.1130564</v>
      </c>
      <c r="P7982" s="63">
        <v>7</v>
      </c>
      <c r="Q7982" s="63">
        <v>1.2781749580960001E-2</v>
      </c>
    </row>
    <row r="7983" spans="1:17">
      <c r="A7983" s="63" t="s">
        <v>80</v>
      </c>
      <c r="B7983" s="63" t="s">
        <v>58</v>
      </c>
      <c r="C7983" s="63" t="s">
        <v>52</v>
      </c>
      <c r="D7983" s="63">
        <v>14</v>
      </c>
      <c r="E7983" s="63">
        <v>1.177859</v>
      </c>
      <c r="F7983" s="63">
        <v>1.945675</v>
      </c>
      <c r="G7983" s="63">
        <v>0.76781520000000003</v>
      </c>
      <c r="H7983" s="63">
        <v>91.886799999999994</v>
      </c>
      <c r="I7983" s="63">
        <v>0.62292769999999997</v>
      </c>
      <c r="J7983" s="63">
        <v>0.70852839999999995</v>
      </c>
      <c r="K7983" s="63">
        <v>0.76781520000000003</v>
      </c>
      <c r="L7983" s="63">
        <v>0.82710209999999995</v>
      </c>
      <c r="M7983" s="63">
        <v>0.91270280000000004</v>
      </c>
      <c r="N7983" s="63">
        <v>11060</v>
      </c>
      <c r="O7983" s="63">
        <v>0.1130564</v>
      </c>
      <c r="P7983" s="63">
        <v>7</v>
      </c>
      <c r="Q7983" s="63">
        <v>1.2781749580960001E-2</v>
      </c>
    </row>
    <row r="7984" spans="1:17">
      <c r="A7984" s="63" t="s">
        <v>80</v>
      </c>
      <c r="B7984" s="63" t="s">
        <v>58</v>
      </c>
      <c r="C7984" s="63" t="s">
        <v>52</v>
      </c>
      <c r="D7984" s="63">
        <v>15</v>
      </c>
      <c r="E7984" s="63">
        <v>1.2850520000000001</v>
      </c>
      <c r="F7984" s="63">
        <v>2.0977109999999999</v>
      </c>
      <c r="G7984" s="63">
        <v>0.81265900000000002</v>
      </c>
      <c r="H7984" s="63">
        <v>92.545000000000002</v>
      </c>
      <c r="I7984" s="63">
        <v>0.66777149999999996</v>
      </c>
      <c r="J7984" s="63">
        <v>0.75337220000000005</v>
      </c>
      <c r="K7984" s="63">
        <v>0.81265900000000002</v>
      </c>
      <c r="L7984" s="63">
        <v>0.87194590000000005</v>
      </c>
      <c r="M7984" s="63">
        <v>0.95754660000000003</v>
      </c>
      <c r="N7984" s="63">
        <v>11060</v>
      </c>
      <c r="O7984" s="63">
        <v>0.1130564</v>
      </c>
      <c r="P7984" s="63">
        <v>7</v>
      </c>
      <c r="Q7984" s="63">
        <v>1.2781749580960001E-2</v>
      </c>
    </row>
    <row r="7985" spans="1:17">
      <c r="A7985" s="63" t="s">
        <v>80</v>
      </c>
      <c r="B7985" s="63" t="s">
        <v>58</v>
      </c>
      <c r="C7985" s="63" t="s">
        <v>52</v>
      </c>
      <c r="D7985" s="63">
        <v>16</v>
      </c>
      <c r="E7985" s="63">
        <v>1.4633430000000001</v>
      </c>
      <c r="F7985" s="63">
        <v>2.2432850000000002</v>
      </c>
      <c r="G7985" s="63">
        <v>0.77994220000000003</v>
      </c>
      <c r="H7985" s="63">
        <v>92.933499999999995</v>
      </c>
      <c r="I7985" s="63">
        <v>0.63505460000000002</v>
      </c>
      <c r="J7985" s="63">
        <v>0.7206553</v>
      </c>
      <c r="K7985" s="63">
        <v>0.77994220000000003</v>
      </c>
      <c r="L7985" s="63">
        <v>0.839229</v>
      </c>
      <c r="M7985" s="63">
        <v>0.92482969999999998</v>
      </c>
      <c r="N7985" s="63">
        <v>11060</v>
      </c>
      <c r="O7985" s="63">
        <v>0.1130564</v>
      </c>
      <c r="P7985" s="63">
        <v>7</v>
      </c>
      <c r="Q7985" s="63">
        <v>1.2781749580960001E-2</v>
      </c>
    </row>
    <row r="7986" spans="1:17">
      <c r="A7986" s="63" t="s">
        <v>80</v>
      </c>
      <c r="B7986" s="63" t="s">
        <v>58</v>
      </c>
      <c r="C7986" s="63" t="s">
        <v>52</v>
      </c>
      <c r="D7986" s="63">
        <v>17</v>
      </c>
      <c r="E7986" s="63">
        <v>1.622765</v>
      </c>
      <c r="F7986" s="63">
        <v>2.3377829999999999</v>
      </c>
      <c r="G7986" s="63">
        <v>0.7150183</v>
      </c>
      <c r="H7986" s="63">
        <v>92.308400000000006</v>
      </c>
      <c r="I7986" s="63">
        <v>0.57013069999999999</v>
      </c>
      <c r="J7986" s="63">
        <v>0.65573139999999996</v>
      </c>
      <c r="K7986" s="63">
        <v>0.7150183</v>
      </c>
      <c r="L7986" s="63">
        <v>0.77430509999999997</v>
      </c>
      <c r="M7986" s="63">
        <v>0.85990580000000005</v>
      </c>
      <c r="N7986" s="63">
        <v>11060</v>
      </c>
      <c r="O7986" s="63">
        <v>0.1130564</v>
      </c>
      <c r="P7986" s="63">
        <v>7</v>
      </c>
      <c r="Q7986" s="63">
        <v>1.2781749580960001E-2</v>
      </c>
    </row>
    <row r="7987" spans="1:17">
      <c r="A7987" s="63" t="s">
        <v>80</v>
      </c>
      <c r="B7987" s="63" t="s">
        <v>58</v>
      </c>
      <c r="C7987" s="63" t="s">
        <v>52</v>
      </c>
      <c r="D7987" s="63">
        <v>18</v>
      </c>
      <c r="E7987" s="63">
        <v>1.711022</v>
      </c>
      <c r="F7987" s="63">
        <v>2.1604139999999998</v>
      </c>
      <c r="G7987" s="63">
        <v>0.44939200000000001</v>
      </c>
      <c r="H7987" s="63">
        <v>87.108699999999999</v>
      </c>
      <c r="I7987" s="63">
        <v>0.30450440000000001</v>
      </c>
      <c r="J7987" s="63">
        <v>0.39010509999999998</v>
      </c>
      <c r="K7987" s="63">
        <v>0.44939200000000001</v>
      </c>
      <c r="L7987" s="63">
        <v>0.50867879999999999</v>
      </c>
      <c r="M7987" s="63">
        <v>0.59427949999999996</v>
      </c>
      <c r="N7987" s="63">
        <v>11060</v>
      </c>
      <c r="O7987" s="63">
        <v>0.1130564</v>
      </c>
      <c r="P7987" s="63">
        <v>7</v>
      </c>
      <c r="Q7987" s="63">
        <v>1.2781749580960001E-2</v>
      </c>
    </row>
    <row r="7988" spans="1:17">
      <c r="A7988" s="63" t="s">
        <v>80</v>
      </c>
      <c r="B7988" s="63" t="s">
        <v>58</v>
      </c>
      <c r="C7988" s="63" t="s">
        <v>52</v>
      </c>
      <c r="D7988" s="63">
        <v>19</v>
      </c>
      <c r="E7988" s="63">
        <v>1.979339</v>
      </c>
      <c r="F7988" s="63">
        <v>2.081788</v>
      </c>
      <c r="G7988" s="63">
        <v>0.1024485</v>
      </c>
      <c r="H7988" s="63">
        <v>84.193899999999999</v>
      </c>
      <c r="I7988" s="63">
        <v>-4.24391E-2</v>
      </c>
      <c r="J7988" s="63">
        <v>4.3161600000000001E-2</v>
      </c>
      <c r="K7988" s="63">
        <v>0.1024485</v>
      </c>
      <c r="L7988" s="63">
        <v>0.1617353</v>
      </c>
      <c r="M7988" s="63">
        <v>0.2473361</v>
      </c>
      <c r="N7988" s="63">
        <v>11060</v>
      </c>
      <c r="O7988" s="63">
        <v>0.1130564</v>
      </c>
      <c r="P7988" s="63">
        <v>7</v>
      </c>
      <c r="Q7988" s="63">
        <v>1.2781749580960001E-2</v>
      </c>
    </row>
    <row r="7989" spans="1:17">
      <c r="A7989" s="63" t="s">
        <v>80</v>
      </c>
      <c r="B7989" s="63" t="s">
        <v>58</v>
      </c>
      <c r="C7989" s="63" t="s">
        <v>52</v>
      </c>
      <c r="D7989" s="63">
        <v>20</v>
      </c>
      <c r="E7989" s="63">
        <v>2.0984530000000001</v>
      </c>
      <c r="F7989" s="63">
        <v>2.0608430000000002</v>
      </c>
      <c r="G7989" s="63">
        <v>-3.7609799999999999E-2</v>
      </c>
      <c r="H7989" s="63">
        <v>82.384900000000002</v>
      </c>
      <c r="I7989" s="63">
        <v>-0.1824974</v>
      </c>
      <c r="J7989" s="63">
        <v>-9.6896599999999999E-2</v>
      </c>
      <c r="K7989" s="63">
        <v>-3.7609799999999999E-2</v>
      </c>
      <c r="L7989" s="63">
        <v>2.1676999999999998E-2</v>
      </c>
      <c r="M7989" s="63">
        <v>0.10727780000000001</v>
      </c>
      <c r="N7989" s="63">
        <v>11060</v>
      </c>
      <c r="O7989" s="63">
        <v>0.1130564</v>
      </c>
      <c r="P7989" s="63">
        <v>7</v>
      </c>
      <c r="Q7989" s="63">
        <v>1.2781749580960001E-2</v>
      </c>
    </row>
    <row r="7990" spans="1:17">
      <c r="A7990" s="63" t="s">
        <v>80</v>
      </c>
      <c r="B7990" s="63" t="s">
        <v>58</v>
      </c>
      <c r="C7990" s="63" t="s">
        <v>52</v>
      </c>
      <c r="D7990" s="63">
        <v>21</v>
      </c>
      <c r="E7990" s="63">
        <v>2.1111789999999999</v>
      </c>
      <c r="F7990" s="63">
        <v>1.9441310000000001</v>
      </c>
      <c r="G7990" s="63">
        <v>-0.16704849999999999</v>
      </c>
      <c r="H7990" s="63">
        <v>78.052000000000007</v>
      </c>
      <c r="I7990" s="63">
        <v>-0.31193609999999999</v>
      </c>
      <c r="J7990" s="63">
        <v>-0.22633529999999999</v>
      </c>
      <c r="K7990" s="63">
        <v>-0.16704849999999999</v>
      </c>
      <c r="L7990" s="63">
        <v>-0.1077616</v>
      </c>
      <c r="M7990" s="63">
        <v>-2.2160900000000001E-2</v>
      </c>
      <c r="N7990" s="63">
        <v>11060</v>
      </c>
      <c r="O7990" s="63">
        <v>0.1130564</v>
      </c>
      <c r="P7990" s="63">
        <v>7</v>
      </c>
      <c r="Q7990" s="63">
        <v>1.2781749580960001E-2</v>
      </c>
    </row>
    <row r="7991" spans="1:17">
      <c r="A7991" s="63" t="s">
        <v>80</v>
      </c>
      <c r="B7991" s="63" t="s">
        <v>58</v>
      </c>
      <c r="C7991" s="63" t="s">
        <v>52</v>
      </c>
      <c r="D7991" s="63">
        <v>22</v>
      </c>
      <c r="E7991" s="63">
        <v>1.9984310000000001</v>
      </c>
      <c r="F7991" s="63">
        <v>1.7628170000000001</v>
      </c>
      <c r="G7991" s="63">
        <v>-0.2356143</v>
      </c>
      <c r="H7991" s="63">
        <v>74.646900000000002</v>
      </c>
      <c r="I7991" s="63">
        <v>-0.3805019</v>
      </c>
      <c r="J7991" s="63">
        <v>-0.29490110000000003</v>
      </c>
      <c r="K7991" s="63">
        <v>-0.2356143</v>
      </c>
      <c r="L7991" s="63">
        <v>-0.1763275</v>
      </c>
      <c r="M7991" s="63">
        <v>-9.0726699999999993E-2</v>
      </c>
      <c r="N7991" s="63">
        <v>11060</v>
      </c>
      <c r="O7991" s="63">
        <v>0.1130564</v>
      </c>
      <c r="P7991" s="63">
        <v>7</v>
      </c>
      <c r="Q7991" s="63">
        <v>1.2781749580960001E-2</v>
      </c>
    </row>
    <row r="7992" spans="1:17">
      <c r="A7992" s="63" t="s">
        <v>80</v>
      </c>
      <c r="B7992" s="63" t="s">
        <v>58</v>
      </c>
      <c r="C7992" s="63" t="s">
        <v>52</v>
      </c>
      <c r="D7992" s="63">
        <v>23</v>
      </c>
      <c r="E7992" s="63">
        <v>1.717611</v>
      </c>
      <c r="F7992" s="63">
        <v>1.499943</v>
      </c>
      <c r="G7992" s="63">
        <v>-0.21766759999999999</v>
      </c>
      <c r="H7992" s="63">
        <v>72.756699999999995</v>
      </c>
      <c r="I7992" s="63">
        <v>-0.36255520000000002</v>
      </c>
      <c r="J7992" s="63">
        <v>-0.27695439999999999</v>
      </c>
      <c r="K7992" s="63">
        <v>-0.21766759999999999</v>
      </c>
      <c r="L7992" s="63">
        <v>-0.15838070000000001</v>
      </c>
      <c r="M7992" s="63">
        <v>-7.2779999999999997E-2</v>
      </c>
      <c r="N7992" s="63">
        <v>11060</v>
      </c>
      <c r="O7992" s="63">
        <v>0.1130564</v>
      </c>
      <c r="P7992" s="63">
        <v>7</v>
      </c>
      <c r="Q7992" s="63">
        <v>1.2781749580960001E-2</v>
      </c>
    </row>
    <row r="7993" spans="1:17">
      <c r="A7993" s="63" t="s">
        <v>80</v>
      </c>
      <c r="B7993" s="63" t="s">
        <v>58</v>
      </c>
      <c r="C7993" s="63" t="s">
        <v>52</v>
      </c>
      <c r="D7993" s="63">
        <v>24</v>
      </c>
      <c r="E7993" s="63">
        <v>1.38554</v>
      </c>
      <c r="F7993" s="63">
        <v>1.179249</v>
      </c>
      <c r="G7993" s="63">
        <v>-0.2062901</v>
      </c>
      <c r="H7993" s="63">
        <v>70.526600000000002</v>
      </c>
      <c r="I7993" s="63">
        <v>-0.35117769999999998</v>
      </c>
      <c r="J7993" s="63">
        <v>-0.26557700000000001</v>
      </c>
      <c r="K7993" s="63">
        <v>-0.2062901</v>
      </c>
      <c r="L7993" s="63">
        <v>-0.1470033</v>
      </c>
      <c r="M7993" s="63">
        <v>-6.1402499999999999E-2</v>
      </c>
      <c r="N7993" s="63">
        <v>11060</v>
      </c>
      <c r="O7993" s="63">
        <v>0.1130564</v>
      </c>
      <c r="P7993" s="63">
        <v>7</v>
      </c>
      <c r="Q7993" s="63">
        <v>1.2781749580960001E-2</v>
      </c>
    </row>
    <row r="7994" spans="1:17">
      <c r="A7994" s="63" t="s">
        <v>80</v>
      </c>
      <c r="B7994" s="63" t="s">
        <v>58</v>
      </c>
      <c r="C7994" s="63" t="s">
        <v>53</v>
      </c>
      <c r="D7994" s="63">
        <v>1</v>
      </c>
      <c r="E7994" s="63">
        <v>1.067547</v>
      </c>
      <c r="F7994" s="63">
        <v>0.82302050000000004</v>
      </c>
      <c r="G7994" s="63">
        <v>-0.2445261</v>
      </c>
      <c r="H7994" s="63">
        <v>61.418900000000001</v>
      </c>
      <c r="I7994" s="63">
        <v>-0.38941369999999997</v>
      </c>
      <c r="J7994" s="63">
        <v>-0.303813</v>
      </c>
      <c r="K7994" s="63">
        <v>-0.2445261</v>
      </c>
      <c r="L7994" s="63">
        <v>-0.1852393</v>
      </c>
      <c r="M7994" s="63">
        <v>-9.9638599999999994E-2</v>
      </c>
      <c r="N7994" s="63">
        <v>11060</v>
      </c>
      <c r="O7994" s="63">
        <v>0.1130564</v>
      </c>
      <c r="P7994" s="63">
        <v>8</v>
      </c>
      <c r="Q7994" s="63">
        <v>1.2781749580960001E-2</v>
      </c>
    </row>
    <row r="7995" spans="1:17">
      <c r="A7995" s="63" t="s">
        <v>80</v>
      </c>
      <c r="B7995" s="63" t="s">
        <v>58</v>
      </c>
      <c r="C7995" s="63" t="s">
        <v>53</v>
      </c>
      <c r="D7995" s="63">
        <v>2</v>
      </c>
      <c r="E7995" s="63">
        <v>0.97793330000000001</v>
      </c>
      <c r="F7995" s="63">
        <v>0.73767890000000003</v>
      </c>
      <c r="G7995" s="63">
        <v>-0.24025440000000001</v>
      </c>
      <c r="H7995" s="63">
        <v>56.509399999999999</v>
      </c>
      <c r="I7995" s="63">
        <v>-0.38514199999999998</v>
      </c>
      <c r="J7995" s="63">
        <v>-0.29954120000000001</v>
      </c>
      <c r="K7995" s="63">
        <v>-0.24025440000000001</v>
      </c>
      <c r="L7995" s="63">
        <v>-0.18096760000000001</v>
      </c>
      <c r="M7995" s="63">
        <v>-9.5366800000000002E-2</v>
      </c>
      <c r="N7995" s="63">
        <v>11060</v>
      </c>
      <c r="O7995" s="63">
        <v>0.1130564</v>
      </c>
      <c r="P7995" s="63">
        <v>8</v>
      </c>
      <c r="Q7995" s="63">
        <v>1.2781749580960001E-2</v>
      </c>
    </row>
    <row r="7996" spans="1:17">
      <c r="A7996" s="63" t="s">
        <v>80</v>
      </c>
      <c r="B7996" s="63" t="s">
        <v>58</v>
      </c>
      <c r="C7996" s="63" t="s">
        <v>53</v>
      </c>
      <c r="D7996" s="63">
        <v>3</v>
      </c>
      <c r="E7996" s="63">
        <v>0.94760750000000005</v>
      </c>
      <c r="F7996" s="63">
        <v>0.70951249999999999</v>
      </c>
      <c r="G7996" s="63">
        <v>-0.238095</v>
      </c>
      <c r="H7996" s="63">
        <v>55.256100000000004</v>
      </c>
      <c r="I7996" s="63">
        <v>-0.38298260000000001</v>
      </c>
      <c r="J7996" s="63">
        <v>-0.29738179999999997</v>
      </c>
      <c r="K7996" s="63">
        <v>-0.238095</v>
      </c>
      <c r="L7996" s="63">
        <v>-0.1788082</v>
      </c>
      <c r="M7996" s="63">
        <v>-9.3207399999999996E-2</v>
      </c>
      <c r="N7996" s="63">
        <v>11060</v>
      </c>
      <c r="O7996" s="63">
        <v>0.1130564</v>
      </c>
      <c r="P7996" s="63">
        <v>8</v>
      </c>
      <c r="Q7996" s="63">
        <v>1.2781749580960001E-2</v>
      </c>
    </row>
    <row r="7997" spans="1:17">
      <c r="A7997" s="63" t="s">
        <v>80</v>
      </c>
      <c r="B7997" s="63" t="s">
        <v>58</v>
      </c>
      <c r="C7997" s="63" t="s">
        <v>53</v>
      </c>
      <c r="D7997" s="63">
        <v>4</v>
      </c>
      <c r="E7997" s="63">
        <v>0.93269780000000002</v>
      </c>
      <c r="F7997" s="63">
        <v>0.71867289999999995</v>
      </c>
      <c r="G7997" s="63">
        <v>-0.21402479999999999</v>
      </c>
      <c r="H7997" s="63">
        <v>54.398299999999999</v>
      </c>
      <c r="I7997" s="63">
        <v>-0.35891240000000002</v>
      </c>
      <c r="J7997" s="63">
        <v>-0.27331169999999999</v>
      </c>
      <c r="K7997" s="63">
        <v>-0.21402479999999999</v>
      </c>
      <c r="L7997" s="63">
        <v>-0.15473799999999999</v>
      </c>
      <c r="M7997" s="63">
        <v>-6.9137199999999996E-2</v>
      </c>
      <c r="N7997" s="63">
        <v>11060</v>
      </c>
      <c r="O7997" s="63">
        <v>0.1130564</v>
      </c>
      <c r="P7997" s="63">
        <v>8</v>
      </c>
      <c r="Q7997" s="63">
        <v>1.2781749580960001E-2</v>
      </c>
    </row>
    <row r="7998" spans="1:17">
      <c r="A7998" s="63" t="s">
        <v>80</v>
      </c>
      <c r="B7998" s="63" t="s">
        <v>58</v>
      </c>
      <c r="C7998" s="63" t="s">
        <v>53</v>
      </c>
      <c r="D7998" s="63">
        <v>5</v>
      </c>
      <c r="E7998" s="63">
        <v>0.9404479</v>
      </c>
      <c r="F7998" s="63">
        <v>0.72535090000000002</v>
      </c>
      <c r="G7998" s="63">
        <v>-0.21509700000000001</v>
      </c>
      <c r="H7998" s="63">
        <v>53.280200000000001</v>
      </c>
      <c r="I7998" s="63">
        <v>-0.35998459999999999</v>
      </c>
      <c r="J7998" s="63">
        <v>-0.27438380000000001</v>
      </c>
      <c r="K7998" s="63">
        <v>-0.21509700000000001</v>
      </c>
      <c r="L7998" s="63">
        <v>-0.15581020000000001</v>
      </c>
      <c r="M7998" s="63">
        <v>-7.0209400000000005E-2</v>
      </c>
      <c r="N7998" s="63">
        <v>11060</v>
      </c>
      <c r="O7998" s="63">
        <v>0.1130564</v>
      </c>
      <c r="P7998" s="63">
        <v>8</v>
      </c>
      <c r="Q7998" s="63">
        <v>1.2781749580960001E-2</v>
      </c>
    </row>
    <row r="7999" spans="1:17">
      <c r="A7999" s="63" t="s">
        <v>80</v>
      </c>
      <c r="B7999" s="63" t="s">
        <v>58</v>
      </c>
      <c r="C7999" s="63" t="s">
        <v>53</v>
      </c>
      <c r="D7999" s="63">
        <v>6</v>
      </c>
      <c r="E7999" s="63">
        <v>1.030564</v>
      </c>
      <c r="F7999" s="63">
        <v>0.7636056</v>
      </c>
      <c r="G7999" s="63">
        <v>-0.26695809999999998</v>
      </c>
      <c r="H7999" s="63">
        <v>52.463099999999997</v>
      </c>
      <c r="I7999" s="63">
        <v>-0.41184569999999998</v>
      </c>
      <c r="J7999" s="63">
        <v>-0.32624500000000001</v>
      </c>
      <c r="K7999" s="63">
        <v>-0.26695809999999998</v>
      </c>
      <c r="L7999" s="63">
        <v>-0.2076713</v>
      </c>
      <c r="M7999" s="63">
        <v>-0.1220705</v>
      </c>
      <c r="N7999" s="63">
        <v>11060</v>
      </c>
      <c r="O7999" s="63">
        <v>0.1130564</v>
      </c>
      <c r="P7999" s="63">
        <v>8</v>
      </c>
      <c r="Q7999" s="63">
        <v>1.2781749580960001E-2</v>
      </c>
    </row>
    <row r="8000" spans="1:17">
      <c r="A8000" s="63" t="s">
        <v>80</v>
      </c>
      <c r="B8000" s="63" t="s">
        <v>58</v>
      </c>
      <c r="C8000" s="63" t="s">
        <v>53</v>
      </c>
      <c r="D8000" s="63">
        <v>7</v>
      </c>
      <c r="E8000" s="63">
        <v>1.2247729999999999</v>
      </c>
      <c r="F8000" s="63">
        <v>0.95217189999999996</v>
      </c>
      <c r="G8000" s="63">
        <v>-0.27260089999999998</v>
      </c>
      <c r="H8000" s="63">
        <v>52.334000000000003</v>
      </c>
      <c r="I8000" s="63">
        <v>-0.41748849999999998</v>
      </c>
      <c r="J8000" s="63">
        <v>-0.33188770000000001</v>
      </c>
      <c r="K8000" s="63">
        <v>-0.27260089999999998</v>
      </c>
      <c r="L8000" s="63">
        <v>-0.21331410000000001</v>
      </c>
      <c r="M8000" s="63">
        <v>-0.1277133</v>
      </c>
      <c r="N8000" s="63">
        <v>11060</v>
      </c>
      <c r="O8000" s="63">
        <v>0.1130564</v>
      </c>
      <c r="P8000" s="63">
        <v>8</v>
      </c>
      <c r="Q8000" s="63">
        <v>1.2781749580960001E-2</v>
      </c>
    </row>
    <row r="8001" spans="1:17">
      <c r="A8001" s="63" t="s">
        <v>80</v>
      </c>
      <c r="B8001" s="63" t="s">
        <v>58</v>
      </c>
      <c r="C8001" s="63" t="s">
        <v>53</v>
      </c>
      <c r="D8001" s="63">
        <v>8</v>
      </c>
      <c r="E8001" s="63">
        <v>1.361048</v>
      </c>
      <c r="F8001" s="63">
        <v>1.1336079999999999</v>
      </c>
      <c r="G8001" s="63">
        <v>-0.2274398</v>
      </c>
      <c r="H8001" s="63">
        <v>55.481900000000003</v>
      </c>
      <c r="I8001" s="63">
        <v>-0.37232739999999998</v>
      </c>
      <c r="J8001" s="63">
        <v>-0.2867266</v>
      </c>
      <c r="K8001" s="63">
        <v>-0.2274398</v>
      </c>
      <c r="L8001" s="63">
        <v>-0.16815289999999999</v>
      </c>
      <c r="M8001" s="63">
        <v>-8.2552200000000006E-2</v>
      </c>
      <c r="N8001" s="63">
        <v>11060</v>
      </c>
      <c r="O8001" s="63">
        <v>0.1130564</v>
      </c>
      <c r="P8001" s="63">
        <v>8</v>
      </c>
      <c r="Q8001" s="63">
        <v>1.2781749580960001E-2</v>
      </c>
    </row>
    <row r="8002" spans="1:17">
      <c r="A8002" s="63" t="s">
        <v>80</v>
      </c>
      <c r="B8002" s="63" t="s">
        <v>58</v>
      </c>
      <c r="C8002" s="63" t="s">
        <v>53</v>
      </c>
      <c r="D8002" s="63">
        <v>9</v>
      </c>
      <c r="E8002" s="63">
        <v>1.346433</v>
      </c>
      <c r="F8002" s="63">
        <v>1.234829</v>
      </c>
      <c r="G8002" s="63">
        <v>-0.11160390000000001</v>
      </c>
      <c r="H8002" s="63">
        <v>62.106499999999997</v>
      </c>
      <c r="I8002" s="63">
        <v>-0.25649149999999998</v>
      </c>
      <c r="J8002" s="63">
        <v>-0.17089070000000001</v>
      </c>
      <c r="K8002" s="63">
        <v>-0.11160390000000001</v>
      </c>
      <c r="L8002" s="63">
        <v>-5.2317000000000002E-2</v>
      </c>
      <c r="M8002" s="63">
        <v>3.3283699999999999E-2</v>
      </c>
      <c r="N8002" s="63">
        <v>11060</v>
      </c>
      <c r="O8002" s="63">
        <v>0.1130564</v>
      </c>
      <c r="P8002" s="63">
        <v>8</v>
      </c>
      <c r="Q8002" s="63">
        <v>1.2781749580960001E-2</v>
      </c>
    </row>
    <row r="8003" spans="1:17">
      <c r="A8003" s="63" t="s">
        <v>80</v>
      </c>
      <c r="B8003" s="63" t="s">
        <v>58</v>
      </c>
      <c r="C8003" s="63" t="s">
        <v>53</v>
      </c>
      <c r="D8003" s="63">
        <v>10</v>
      </c>
      <c r="E8003" s="63">
        <v>1.366708</v>
      </c>
      <c r="F8003" s="63">
        <v>1.261231</v>
      </c>
      <c r="G8003" s="63">
        <v>-0.105477</v>
      </c>
      <c r="H8003" s="63">
        <v>69.094200000000001</v>
      </c>
      <c r="I8003" s="63">
        <v>-0.25036459999999999</v>
      </c>
      <c r="J8003" s="63">
        <v>-0.16476379999999999</v>
      </c>
      <c r="K8003" s="63">
        <v>-0.105477</v>
      </c>
      <c r="L8003" s="63">
        <v>-4.6190099999999998E-2</v>
      </c>
      <c r="M8003" s="63">
        <v>3.9410599999999997E-2</v>
      </c>
      <c r="N8003" s="63">
        <v>11060</v>
      </c>
      <c r="O8003" s="63">
        <v>0.1130564</v>
      </c>
      <c r="P8003" s="63">
        <v>8</v>
      </c>
      <c r="Q8003" s="63">
        <v>1.2781749580960001E-2</v>
      </c>
    </row>
    <row r="8004" spans="1:17">
      <c r="A8004" s="63" t="s">
        <v>80</v>
      </c>
      <c r="B8004" s="63" t="s">
        <v>58</v>
      </c>
      <c r="C8004" s="63" t="s">
        <v>53</v>
      </c>
      <c r="D8004" s="63">
        <v>11</v>
      </c>
      <c r="E8004" s="63">
        <v>1.291377</v>
      </c>
      <c r="F8004" s="63">
        <v>1.33944</v>
      </c>
      <c r="G8004" s="63">
        <v>4.80627E-2</v>
      </c>
      <c r="H8004" s="63">
        <v>76.871899999999997</v>
      </c>
      <c r="I8004" s="63">
        <v>-9.6824900000000005E-2</v>
      </c>
      <c r="J8004" s="63">
        <v>-1.1224100000000001E-2</v>
      </c>
      <c r="K8004" s="63">
        <v>4.80627E-2</v>
      </c>
      <c r="L8004" s="63">
        <v>0.1073495</v>
      </c>
      <c r="M8004" s="63">
        <v>0.19295029999999999</v>
      </c>
      <c r="N8004" s="63">
        <v>11060</v>
      </c>
      <c r="O8004" s="63">
        <v>0.1130564</v>
      </c>
      <c r="P8004" s="63">
        <v>8</v>
      </c>
      <c r="Q8004" s="63">
        <v>1.2781749580960001E-2</v>
      </c>
    </row>
    <row r="8005" spans="1:17">
      <c r="A8005" s="63" t="s">
        <v>80</v>
      </c>
      <c r="B8005" s="63" t="s">
        <v>58</v>
      </c>
      <c r="C8005" s="63" t="s">
        <v>53</v>
      </c>
      <c r="D8005" s="63">
        <v>12</v>
      </c>
      <c r="E8005" s="63">
        <v>1.2299370000000001</v>
      </c>
      <c r="F8005" s="63">
        <v>1.466175</v>
      </c>
      <c r="G8005" s="63">
        <v>0.23623859999999999</v>
      </c>
      <c r="H8005" s="63">
        <v>83.572599999999994</v>
      </c>
      <c r="I8005" s="63">
        <v>9.1351000000000002E-2</v>
      </c>
      <c r="J8005" s="63">
        <v>0.17695179999999999</v>
      </c>
      <c r="K8005" s="63">
        <v>0.23623859999999999</v>
      </c>
      <c r="L8005" s="63">
        <v>0.29552539999999999</v>
      </c>
      <c r="M8005" s="63">
        <v>0.38112620000000003</v>
      </c>
      <c r="N8005" s="63">
        <v>11060</v>
      </c>
      <c r="O8005" s="63">
        <v>0.1130564</v>
      </c>
      <c r="P8005" s="63">
        <v>8</v>
      </c>
      <c r="Q8005" s="63">
        <v>1.2781749580960001E-2</v>
      </c>
    </row>
    <row r="8006" spans="1:17">
      <c r="A8006" s="63" t="s">
        <v>80</v>
      </c>
      <c r="B8006" s="63" t="s">
        <v>58</v>
      </c>
      <c r="C8006" s="63" t="s">
        <v>53</v>
      </c>
      <c r="D8006" s="63">
        <v>13</v>
      </c>
      <c r="E8006" s="63">
        <v>1.098171</v>
      </c>
      <c r="F8006" s="63">
        <v>1.6921569999999999</v>
      </c>
      <c r="G8006" s="63">
        <v>0.5939854</v>
      </c>
      <c r="H8006" s="63">
        <v>89.6387</v>
      </c>
      <c r="I8006" s="63">
        <v>0.44909779999999999</v>
      </c>
      <c r="J8006" s="63">
        <v>0.53469860000000002</v>
      </c>
      <c r="K8006" s="63">
        <v>0.5939854</v>
      </c>
      <c r="L8006" s="63">
        <v>0.65327230000000003</v>
      </c>
      <c r="M8006" s="63">
        <v>0.738873</v>
      </c>
      <c r="N8006" s="63">
        <v>11060</v>
      </c>
      <c r="O8006" s="63">
        <v>0.1130564</v>
      </c>
      <c r="P8006" s="63">
        <v>8</v>
      </c>
      <c r="Q8006" s="63">
        <v>1.2781749580960001E-2</v>
      </c>
    </row>
    <row r="8007" spans="1:17">
      <c r="A8007" s="63" t="s">
        <v>80</v>
      </c>
      <c r="B8007" s="63" t="s">
        <v>58</v>
      </c>
      <c r="C8007" s="63" t="s">
        <v>53</v>
      </c>
      <c r="D8007" s="63">
        <v>14</v>
      </c>
      <c r="E8007" s="63">
        <v>1.1840079999999999</v>
      </c>
      <c r="F8007" s="63">
        <v>2.0348850000000001</v>
      </c>
      <c r="G8007" s="63">
        <v>0.85087690000000005</v>
      </c>
      <c r="H8007" s="63">
        <v>93.830699999999993</v>
      </c>
      <c r="I8007" s="63">
        <v>0.70598939999999999</v>
      </c>
      <c r="J8007" s="63">
        <v>0.79159009999999996</v>
      </c>
      <c r="K8007" s="63">
        <v>0.85087690000000005</v>
      </c>
      <c r="L8007" s="63">
        <v>0.91016379999999997</v>
      </c>
      <c r="M8007" s="63">
        <v>0.99576450000000005</v>
      </c>
      <c r="N8007" s="63">
        <v>11060</v>
      </c>
      <c r="O8007" s="63">
        <v>0.1130564</v>
      </c>
      <c r="P8007" s="63">
        <v>8</v>
      </c>
      <c r="Q8007" s="63">
        <v>1.2781749580960001E-2</v>
      </c>
    </row>
    <row r="8008" spans="1:17">
      <c r="A8008" s="63" t="s">
        <v>80</v>
      </c>
      <c r="B8008" s="63" t="s">
        <v>58</v>
      </c>
      <c r="C8008" s="63" t="s">
        <v>53</v>
      </c>
      <c r="D8008" s="63">
        <v>15</v>
      </c>
      <c r="E8008" s="63">
        <v>1.328897</v>
      </c>
      <c r="F8008" s="63">
        <v>2.3281990000000001</v>
      </c>
      <c r="G8008" s="63">
        <v>0.99930189999999997</v>
      </c>
      <c r="H8008" s="63">
        <v>96.240300000000005</v>
      </c>
      <c r="I8008" s="63">
        <v>0.85441429999999996</v>
      </c>
      <c r="J8008" s="63">
        <v>0.94001509999999999</v>
      </c>
      <c r="K8008" s="63">
        <v>0.99930189999999997</v>
      </c>
      <c r="L8008" s="63">
        <v>1.058589</v>
      </c>
      <c r="M8008" s="63">
        <v>1.1441889999999999</v>
      </c>
      <c r="N8008" s="63">
        <v>11060</v>
      </c>
      <c r="O8008" s="63">
        <v>0.1130564</v>
      </c>
      <c r="P8008" s="63">
        <v>8</v>
      </c>
      <c r="Q8008" s="63">
        <v>1.2781749580960001E-2</v>
      </c>
    </row>
    <row r="8009" spans="1:17">
      <c r="A8009" s="63" t="s">
        <v>80</v>
      </c>
      <c r="B8009" s="63" t="s">
        <v>58</v>
      </c>
      <c r="C8009" s="63" t="s">
        <v>53</v>
      </c>
      <c r="D8009" s="63">
        <v>16</v>
      </c>
      <c r="E8009" s="63">
        <v>1.539477</v>
      </c>
      <c r="F8009" s="63">
        <v>2.485347</v>
      </c>
      <c r="G8009" s="63">
        <v>0.94586970000000004</v>
      </c>
      <c r="H8009" s="63">
        <v>96.048000000000002</v>
      </c>
      <c r="I8009" s="63">
        <v>0.80098210000000003</v>
      </c>
      <c r="J8009" s="63">
        <v>0.88658289999999995</v>
      </c>
      <c r="K8009" s="63">
        <v>0.94586970000000004</v>
      </c>
      <c r="L8009" s="63">
        <v>1.0051570000000001</v>
      </c>
      <c r="M8009" s="63">
        <v>1.090757</v>
      </c>
      <c r="N8009" s="63">
        <v>11060</v>
      </c>
      <c r="O8009" s="63">
        <v>0.1130564</v>
      </c>
      <c r="P8009" s="63">
        <v>8</v>
      </c>
      <c r="Q8009" s="63">
        <v>1.2781749580960001E-2</v>
      </c>
    </row>
    <row r="8010" spans="1:17">
      <c r="A8010" s="63" t="s">
        <v>80</v>
      </c>
      <c r="B8010" s="63" t="s">
        <v>58</v>
      </c>
      <c r="C8010" s="63" t="s">
        <v>53</v>
      </c>
      <c r="D8010" s="63">
        <v>17</v>
      </c>
      <c r="E8010" s="63">
        <v>1.7053119999999999</v>
      </c>
      <c r="F8010" s="63">
        <v>2.5887509999999998</v>
      </c>
      <c r="G8010" s="63">
        <v>0.88343879999999997</v>
      </c>
      <c r="H8010" s="63">
        <v>95.756200000000007</v>
      </c>
      <c r="I8010" s="63">
        <v>0.73855130000000002</v>
      </c>
      <c r="J8010" s="63">
        <v>0.824152</v>
      </c>
      <c r="K8010" s="63">
        <v>0.88343879999999997</v>
      </c>
      <c r="L8010" s="63">
        <v>0.9427257</v>
      </c>
      <c r="M8010" s="63">
        <v>1.0283260000000001</v>
      </c>
      <c r="N8010" s="63">
        <v>11060</v>
      </c>
      <c r="O8010" s="63">
        <v>0.1130564</v>
      </c>
      <c r="P8010" s="63">
        <v>8</v>
      </c>
      <c r="Q8010" s="63">
        <v>1.2781749580960001E-2</v>
      </c>
    </row>
    <row r="8011" spans="1:17">
      <c r="A8011" s="63" t="s">
        <v>80</v>
      </c>
      <c r="B8011" s="63" t="s">
        <v>58</v>
      </c>
      <c r="C8011" s="63" t="s">
        <v>53</v>
      </c>
      <c r="D8011" s="63">
        <v>18</v>
      </c>
      <c r="E8011" s="63">
        <v>1.842371</v>
      </c>
      <c r="F8011" s="63">
        <v>2.5995889999999999</v>
      </c>
      <c r="G8011" s="63">
        <v>0.75721799999999995</v>
      </c>
      <c r="H8011" s="63">
        <v>94.084100000000007</v>
      </c>
      <c r="I8011" s="63">
        <v>0.61233040000000005</v>
      </c>
      <c r="J8011" s="63">
        <v>0.69793119999999997</v>
      </c>
      <c r="K8011" s="63">
        <v>0.75721799999999995</v>
      </c>
      <c r="L8011" s="63">
        <v>0.81650480000000003</v>
      </c>
      <c r="M8011" s="63">
        <v>0.90210559999999995</v>
      </c>
      <c r="N8011" s="63">
        <v>11060</v>
      </c>
      <c r="O8011" s="63">
        <v>0.1130564</v>
      </c>
      <c r="P8011" s="63">
        <v>8</v>
      </c>
      <c r="Q8011" s="63">
        <v>1.2781749580960001E-2</v>
      </c>
    </row>
    <row r="8012" spans="1:17">
      <c r="A8012" s="63" t="s">
        <v>80</v>
      </c>
      <c r="B8012" s="63" t="s">
        <v>58</v>
      </c>
      <c r="C8012" s="63" t="s">
        <v>53</v>
      </c>
      <c r="D8012" s="63">
        <v>19</v>
      </c>
      <c r="E8012" s="63">
        <v>2.1070899999999999</v>
      </c>
      <c r="F8012" s="63">
        <v>2.4114260000000001</v>
      </c>
      <c r="G8012" s="63">
        <v>0.30433559999999998</v>
      </c>
      <c r="H8012" s="63">
        <v>90.334400000000002</v>
      </c>
      <c r="I8012" s="63">
        <v>0.15944800000000001</v>
      </c>
      <c r="J8012" s="63">
        <v>0.24504880000000001</v>
      </c>
      <c r="K8012" s="63">
        <v>0.30433559999999998</v>
      </c>
      <c r="L8012" s="63">
        <v>0.36362240000000001</v>
      </c>
      <c r="M8012" s="63">
        <v>0.44922319999999999</v>
      </c>
      <c r="N8012" s="63">
        <v>11060</v>
      </c>
      <c r="O8012" s="63">
        <v>0.1130564</v>
      </c>
      <c r="P8012" s="63">
        <v>8</v>
      </c>
      <c r="Q8012" s="63">
        <v>1.2781749580960001E-2</v>
      </c>
    </row>
    <row r="8013" spans="1:17">
      <c r="A8013" s="63" t="s">
        <v>80</v>
      </c>
      <c r="B8013" s="63" t="s">
        <v>58</v>
      </c>
      <c r="C8013" s="63" t="s">
        <v>53</v>
      </c>
      <c r="D8013" s="63">
        <v>20</v>
      </c>
      <c r="E8013" s="63">
        <v>2.1232190000000002</v>
      </c>
      <c r="F8013" s="63">
        <v>2.1203880000000002</v>
      </c>
      <c r="G8013" s="63">
        <v>-2.8314999999999998E-3</v>
      </c>
      <c r="H8013" s="63">
        <v>83.714100000000002</v>
      </c>
      <c r="I8013" s="63">
        <v>-0.14771909999999999</v>
      </c>
      <c r="J8013" s="63">
        <v>-6.2118300000000001E-2</v>
      </c>
      <c r="K8013" s="63">
        <v>-2.8314999999999998E-3</v>
      </c>
      <c r="L8013" s="63">
        <v>5.6455400000000003E-2</v>
      </c>
      <c r="M8013" s="63">
        <v>0.14205609999999999</v>
      </c>
      <c r="N8013" s="63">
        <v>11060</v>
      </c>
      <c r="O8013" s="63">
        <v>0.1130564</v>
      </c>
      <c r="P8013" s="63">
        <v>8</v>
      </c>
      <c r="Q8013" s="63">
        <v>1.2781749580960001E-2</v>
      </c>
    </row>
    <row r="8014" spans="1:17">
      <c r="A8014" s="63" t="s">
        <v>80</v>
      </c>
      <c r="B8014" s="63" t="s">
        <v>58</v>
      </c>
      <c r="C8014" s="63" t="s">
        <v>53</v>
      </c>
      <c r="D8014" s="63">
        <v>21</v>
      </c>
      <c r="E8014" s="63">
        <v>2.0506820000000001</v>
      </c>
      <c r="F8014" s="63">
        <v>1.8905529999999999</v>
      </c>
      <c r="G8014" s="63">
        <v>-0.16012950000000001</v>
      </c>
      <c r="H8014" s="63">
        <v>76.8523</v>
      </c>
      <c r="I8014" s="63">
        <v>-0.30501709999999999</v>
      </c>
      <c r="J8014" s="63">
        <v>-0.21941640000000001</v>
      </c>
      <c r="K8014" s="63">
        <v>-0.16012950000000001</v>
      </c>
      <c r="L8014" s="63">
        <v>-0.10084269999999999</v>
      </c>
      <c r="M8014" s="63">
        <v>-1.5242E-2</v>
      </c>
      <c r="N8014" s="63">
        <v>11060</v>
      </c>
      <c r="O8014" s="63">
        <v>0.1130564</v>
      </c>
      <c r="P8014" s="63">
        <v>8</v>
      </c>
      <c r="Q8014" s="63">
        <v>1.2781749580960001E-2</v>
      </c>
    </row>
    <row r="8015" spans="1:17">
      <c r="A8015" s="63" t="s">
        <v>80</v>
      </c>
      <c r="B8015" s="63" t="s">
        <v>58</v>
      </c>
      <c r="C8015" s="63" t="s">
        <v>53</v>
      </c>
      <c r="D8015" s="63">
        <v>22</v>
      </c>
      <c r="E8015" s="63">
        <v>1.872331</v>
      </c>
      <c r="F8015" s="63">
        <v>1.637027</v>
      </c>
      <c r="G8015" s="63">
        <v>-0.2353045</v>
      </c>
      <c r="H8015" s="63">
        <v>71.397099999999995</v>
      </c>
      <c r="I8015" s="63">
        <v>-0.38019209999999998</v>
      </c>
      <c r="J8015" s="63">
        <v>-0.2945913</v>
      </c>
      <c r="K8015" s="63">
        <v>-0.2353045</v>
      </c>
      <c r="L8015" s="63">
        <v>-0.1760176</v>
      </c>
      <c r="M8015" s="63">
        <v>-9.0416899999999994E-2</v>
      </c>
      <c r="N8015" s="63">
        <v>11060</v>
      </c>
      <c r="O8015" s="63">
        <v>0.1130564</v>
      </c>
      <c r="P8015" s="63">
        <v>8</v>
      </c>
      <c r="Q8015" s="63">
        <v>1.2781749580960001E-2</v>
      </c>
    </row>
    <row r="8016" spans="1:17">
      <c r="A8016" s="63" t="s">
        <v>80</v>
      </c>
      <c r="B8016" s="63" t="s">
        <v>58</v>
      </c>
      <c r="C8016" s="63" t="s">
        <v>53</v>
      </c>
      <c r="D8016" s="63">
        <v>23</v>
      </c>
      <c r="E8016" s="63">
        <v>1.5581259999999999</v>
      </c>
      <c r="F8016" s="63">
        <v>1.312562</v>
      </c>
      <c r="G8016" s="63">
        <v>-0.245564</v>
      </c>
      <c r="H8016" s="63">
        <v>66.697900000000004</v>
      </c>
      <c r="I8016" s="63">
        <v>-0.39045160000000001</v>
      </c>
      <c r="J8016" s="63">
        <v>-0.30485079999999998</v>
      </c>
      <c r="K8016" s="63">
        <v>-0.245564</v>
      </c>
      <c r="L8016" s="63">
        <v>-0.1862772</v>
      </c>
      <c r="M8016" s="63">
        <v>-0.1006764</v>
      </c>
      <c r="N8016" s="63">
        <v>11060</v>
      </c>
      <c r="O8016" s="63">
        <v>0.1130564</v>
      </c>
      <c r="P8016" s="63">
        <v>8</v>
      </c>
      <c r="Q8016" s="63">
        <v>1.2781749580960001E-2</v>
      </c>
    </row>
    <row r="8017" spans="1:17">
      <c r="A8017" s="63" t="s">
        <v>80</v>
      </c>
      <c r="B8017" s="63" t="s">
        <v>58</v>
      </c>
      <c r="C8017" s="63" t="s">
        <v>53</v>
      </c>
      <c r="D8017" s="63">
        <v>24</v>
      </c>
      <c r="E8017" s="63">
        <v>1.240443</v>
      </c>
      <c r="F8017" s="63">
        <v>1.017272</v>
      </c>
      <c r="G8017" s="63">
        <v>-0.22317029999999999</v>
      </c>
      <c r="H8017" s="63">
        <v>63.651299999999999</v>
      </c>
      <c r="I8017" s="63">
        <v>-0.36805789999999999</v>
      </c>
      <c r="J8017" s="63">
        <v>-0.28245710000000002</v>
      </c>
      <c r="K8017" s="63">
        <v>-0.22317029999999999</v>
      </c>
      <c r="L8017" s="63">
        <v>-0.16388340000000001</v>
      </c>
      <c r="M8017" s="63">
        <v>-7.8282699999999997E-2</v>
      </c>
      <c r="N8017" s="63">
        <v>11060</v>
      </c>
      <c r="O8017" s="63">
        <v>0.1130564</v>
      </c>
      <c r="P8017" s="63">
        <v>8</v>
      </c>
      <c r="Q8017" s="63">
        <v>1.2781749580960001E-2</v>
      </c>
    </row>
    <row r="8018" spans="1:17">
      <c r="A8018" s="63" t="s">
        <v>80</v>
      </c>
      <c r="B8018" s="63" t="s">
        <v>58</v>
      </c>
      <c r="C8018" s="63" t="s">
        <v>54</v>
      </c>
      <c r="D8018" s="63">
        <v>1</v>
      </c>
      <c r="E8018" s="63">
        <v>0.97112960000000004</v>
      </c>
      <c r="F8018" s="63">
        <v>0.72533420000000004</v>
      </c>
      <c r="G8018" s="63">
        <v>-0.2457954</v>
      </c>
      <c r="H8018" s="63">
        <v>60.022599999999997</v>
      </c>
      <c r="I8018" s="63">
        <v>-0.390683</v>
      </c>
      <c r="J8018" s="63">
        <v>-0.30508229999999997</v>
      </c>
      <c r="K8018" s="63">
        <v>-0.2457954</v>
      </c>
      <c r="L8018" s="63">
        <v>-0.1865086</v>
      </c>
      <c r="M8018" s="63">
        <v>-0.10090780000000001</v>
      </c>
      <c r="N8018" s="63">
        <v>11060</v>
      </c>
      <c r="O8018" s="63">
        <v>0.1130564</v>
      </c>
      <c r="P8018" s="63">
        <v>9</v>
      </c>
      <c r="Q8018" s="63">
        <v>1.2781749580960001E-2</v>
      </c>
    </row>
    <row r="8019" spans="1:17">
      <c r="A8019" s="63" t="s">
        <v>80</v>
      </c>
      <c r="B8019" s="63" t="s">
        <v>58</v>
      </c>
      <c r="C8019" s="63" t="s">
        <v>54</v>
      </c>
      <c r="D8019" s="63">
        <v>2</v>
      </c>
      <c r="E8019" s="63">
        <v>0.88801010000000002</v>
      </c>
      <c r="F8019" s="63">
        <v>0.64829170000000003</v>
      </c>
      <c r="G8019" s="63">
        <v>-0.2397184</v>
      </c>
      <c r="H8019" s="63">
        <v>58.1218</v>
      </c>
      <c r="I8019" s="63">
        <v>-0.384606</v>
      </c>
      <c r="J8019" s="63">
        <v>-0.29900529999999997</v>
      </c>
      <c r="K8019" s="63">
        <v>-0.2397184</v>
      </c>
      <c r="L8019" s="63">
        <v>-0.1804316</v>
      </c>
      <c r="M8019" s="63">
        <v>-9.4830800000000007E-2</v>
      </c>
      <c r="N8019" s="63">
        <v>11060</v>
      </c>
      <c r="O8019" s="63">
        <v>0.1130564</v>
      </c>
      <c r="P8019" s="63">
        <v>9</v>
      </c>
      <c r="Q8019" s="63">
        <v>1.2781749580960001E-2</v>
      </c>
    </row>
    <row r="8020" spans="1:17">
      <c r="A8020" s="63" t="s">
        <v>80</v>
      </c>
      <c r="B8020" s="63" t="s">
        <v>58</v>
      </c>
      <c r="C8020" s="63" t="s">
        <v>54</v>
      </c>
      <c r="D8020" s="63">
        <v>3</v>
      </c>
      <c r="E8020" s="63">
        <v>0.85321990000000003</v>
      </c>
      <c r="F8020" s="63">
        <v>0.61601430000000001</v>
      </c>
      <c r="G8020" s="63">
        <v>-0.23720559999999999</v>
      </c>
      <c r="H8020" s="63">
        <v>57.1173</v>
      </c>
      <c r="I8020" s="63">
        <v>-0.38209320000000002</v>
      </c>
      <c r="J8020" s="63">
        <v>-0.29649239999999999</v>
      </c>
      <c r="K8020" s="63">
        <v>-0.23720559999999999</v>
      </c>
      <c r="L8020" s="63">
        <v>-0.17791870000000001</v>
      </c>
      <c r="M8020" s="63">
        <v>-9.2317999999999997E-2</v>
      </c>
      <c r="N8020" s="63">
        <v>11060</v>
      </c>
      <c r="O8020" s="63">
        <v>0.1130564</v>
      </c>
      <c r="P8020" s="63">
        <v>9</v>
      </c>
      <c r="Q8020" s="63">
        <v>1.2781749580960001E-2</v>
      </c>
    </row>
    <row r="8021" spans="1:17">
      <c r="A8021" s="63" t="s">
        <v>80</v>
      </c>
      <c r="B8021" s="63" t="s">
        <v>58</v>
      </c>
      <c r="C8021" s="63" t="s">
        <v>54</v>
      </c>
      <c r="D8021" s="63">
        <v>4</v>
      </c>
      <c r="E8021" s="63">
        <v>0.83833809999999997</v>
      </c>
      <c r="F8021" s="63">
        <v>0.62431340000000002</v>
      </c>
      <c r="G8021" s="63">
        <v>-0.21402479999999999</v>
      </c>
      <c r="H8021" s="63">
        <v>56.680100000000003</v>
      </c>
      <c r="I8021" s="63">
        <v>-0.35891240000000002</v>
      </c>
      <c r="J8021" s="63">
        <v>-0.27331159999999999</v>
      </c>
      <c r="K8021" s="63">
        <v>-0.21402479999999999</v>
      </c>
      <c r="L8021" s="63">
        <v>-0.15473790000000001</v>
      </c>
      <c r="M8021" s="63">
        <v>-6.9137199999999996E-2</v>
      </c>
      <c r="N8021" s="63">
        <v>11060</v>
      </c>
      <c r="O8021" s="63">
        <v>0.1130564</v>
      </c>
      <c r="P8021" s="63">
        <v>9</v>
      </c>
      <c r="Q8021" s="63">
        <v>1.2781749580960001E-2</v>
      </c>
    </row>
    <row r="8022" spans="1:17">
      <c r="A8022" s="63" t="s">
        <v>80</v>
      </c>
      <c r="B8022" s="63" t="s">
        <v>58</v>
      </c>
      <c r="C8022" s="63" t="s">
        <v>54</v>
      </c>
      <c r="D8022" s="63">
        <v>5</v>
      </c>
      <c r="E8022" s="63">
        <v>0.84608830000000002</v>
      </c>
      <c r="F8022" s="63">
        <v>0.63099130000000003</v>
      </c>
      <c r="G8022" s="63">
        <v>-0.21509700000000001</v>
      </c>
      <c r="H8022" s="63">
        <v>56.515799999999999</v>
      </c>
      <c r="I8022" s="63">
        <v>-0.35998449999999999</v>
      </c>
      <c r="J8022" s="63">
        <v>-0.27438380000000001</v>
      </c>
      <c r="K8022" s="63">
        <v>-0.21509700000000001</v>
      </c>
      <c r="L8022" s="63">
        <v>-0.15581010000000001</v>
      </c>
      <c r="M8022" s="63">
        <v>-7.0209400000000005E-2</v>
      </c>
      <c r="N8022" s="63">
        <v>11060</v>
      </c>
      <c r="O8022" s="63">
        <v>0.1130564</v>
      </c>
      <c r="P8022" s="63">
        <v>9</v>
      </c>
      <c r="Q8022" s="63">
        <v>1.2781749580960001E-2</v>
      </c>
    </row>
    <row r="8023" spans="1:17">
      <c r="A8023" s="63" t="s">
        <v>80</v>
      </c>
      <c r="B8023" s="63" t="s">
        <v>58</v>
      </c>
      <c r="C8023" s="63" t="s">
        <v>54</v>
      </c>
      <c r="D8023" s="63">
        <v>6</v>
      </c>
      <c r="E8023" s="63">
        <v>0.93620409999999998</v>
      </c>
      <c r="F8023" s="63">
        <v>0.66924600000000001</v>
      </c>
      <c r="G8023" s="63">
        <v>-0.26695819999999998</v>
      </c>
      <c r="H8023" s="63">
        <v>56.265099999999997</v>
      </c>
      <c r="I8023" s="63">
        <v>-0.41184579999999998</v>
      </c>
      <c r="J8023" s="63">
        <v>-0.32624500000000001</v>
      </c>
      <c r="K8023" s="63">
        <v>-0.26695819999999998</v>
      </c>
      <c r="L8023" s="63">
        <v>-0.2076713</v>
      </c>
      <c r="M8023" s="63">
        <v>-0.1220706</v>
      </c>
      <c r="N8023" s="63">
        <v>11060</v>
      </c>
      <c r="O8023" s="63">
        <v>0.1130564</v>
      </c>
      <c r="P8023" s="63">
        <v>9</v>
      </c>
      <c r="Q8023" s="63">
        <v>1.2781749580960001E-2</v>
      </c>
    </row>
    <row r="8024" spans="1:17">
      <c r="A8024" s="63" t="s">
        <v>80</v>
      </c>
      <c r="B8024" s="63" t="s">
        <v>58</v>
      </c>
      <c r="C8024" s="63" t="s">
        <v>54</v>
      </c>
      <c r="D8024" s="63">
        <v>7</v>
      </c>
      <c r="E8024" s="63">
        <v>1.1304129999999999</v>
      </c>
      <c r="F8024" s="63">
        <v>0.85781229999999997</v>
      </c>
      <c r="G8024" s="63">
        <v>-0.27260079999999998</v>
      </c>
      <c r="H8024" s="63">
        <v>56.128599999999999</v>
      </c>
      <c r="I8024" s="63">
        <v>-0.41748839999999998</v>
      </c>
      <c r="J8024" s="63">
        <v>-0.33188770000000001</v>
      </c>
      <c r="K8024" s="63">
        <v>-0.27260079999999998</v>
      </c>
      <c r="L8024" s="63">
        <v>-0.213314</v>
      </c>
      <c r="M8024" s="63">
        <v>-0.1277132</v>
      </c>
      <c r="N8024" s="63">
        <v>11060</v>
      </c>
      <c r="O8024" s="63">
        <v>0.1130564</v>
      </c>
      <c r="P8024" s="63">
        <v>9</v>
      </c>
      <c r="Q8024" s="63">
        <v>1.2781749580960001E-2</v>
      </c>
    </row>
    <row r="8025" spans="1:17">
      <c r="A8025" s="63" t="s">
        <v>80</v>
      </c>
      <c r="B8025" s="63" t="s">
        <v>58</v>
      </c>
      <c r="C8025" s="63" t="s">
        <v>54</v>
      </c>
      <c r="D8025" s="63">
        <v>8</v>
      </c>
      <c r="E8025" s="63">
        <v>1.266689</v>
      </c>
      <c r="F8025" s="63">
        <v>1.0392490000000001</v>
      </c>
      <c r="G8025" s="63">
        <v>-0.22743959999999999</v>
      </c>
      <c r="H8025" s="63">
        <v>56.722499999999997</v>
      </c>
      <c r="I8025" s="63">
        <v>-0.37232720000000002</v>
      </c>
      <c r="J8025" s="63">
        <v>-0.2867265</v>
      </c>
      <c r="K8025" s="63">
        <v>-0.22743959999999999</v>
      </c>
      <c r="L8025" s="63">
        <v>-0.16815279999999999</v>
      </c>
      <c r="M8025" s="63">
        <v>-8.2552E-2</v>
      </c>
      <c r="N8025" s="63">
        <v>11060</v>
      </c>
      <c r="O8025" s="63">
        <v>0.1130564</v>
      </c>
      <c r="P8025" s="63">
        <v>9</v>
      </c>
      <c r="Q8025" s="63">
        <v>1.2781749580960001E-2</v>
      </c>
    </row>
    <row r="8026" spans="1:17">
      <c r="A8026" s="63" t="s">
        <v>80</v>
      </c>
      <c r="B8026" s="63" t="s">
        <v>58</v>
      </c>
      <c r="C8026" s="63" t="s">
        <v>54</v>
      </c>
      <c r="D8026" s="63">
        <v>9</v>
      </c>
      <c r="E8026" s="63">
        <v>1.251938</v>
      </c>
      <c r="F8026" s="63">
        <v>1.139699</v>
      </c>
      <c r="G8026" s="63">
        <v>-0.11223959999999999</v>
      </c>
      <c r="H8026" s="63">
        <v>59.862299999999998</v>
      </c>
      <c r="I8026" s="63">
        <v>-0.2571272</v>
      </c>
      <c r="J8026" s="63">
        <v>-0.1715264</v>
      </c>
      <c r="K8026" s="63">
        <v>-0.11223959999999999</v>
      </c>
      <c r="L8026" s="63">
        <v>-5.2952800000000001E-2</v>
      </c>
      <c r="M8026" s="63">
        <v>3.2648000000000003E-2</v>
      </c>
      <c r="N8026" s="63">
        <v>11060</v>
      </c>
      <c r="O8026" s="63">
        <v>0.1130564</v>
      </c>
      <c r="P8026" s="63">
        <v>9</v>
      </c>
      <c r="Q8026" s="63">
        <v>1.2781749580960001E-2</v>
      </c>
    </row>
    <row r="8027" spans="1:17">
      <c r="A8027" s="63" t="s">
        <v>80</v>
      </c>
      <c r="B8027" s="63" t="s">
        <v>58</v>
      </c>
      <c r="C8027" s="63" t="s">
        <v>54</v>
      </c>
      <c r="D8027" s="63">
        <v>10</v>
      </c>
      <c r="E8027" s="63">
        <v>1.276821</v>
      </c>
      <c r="F8027" s="63">
        <v>1.1652750000000001</v>
      </c>
      <c r="G8027" s="63">
        <v>-0.11154650000000001</v>
      </c>
      <c r="H8027" s="63">
        <v>64.158600000000007</v>
      </c>
      <c r="I8027" s="63">
        <v>-0.2564341</v>
      </c>
      <c r="J8027" s="63">
        <v>-0.17083329999999999</v>
      </c>
      <c r="K8027" s="63">
        <v>-0.11154650000000001</v>
      </c>
      <c r="L8027" s="63">
        <v>-5.2259699999999999E-2</v>
      </c>
      <c r="M8027" s="63">
        <v>3.3341099999999999E-2</v>
      </c>
      <c r="N8027" s="63">
        <v>11060</v>
      </c>
      <c r="O8027" s="63">
        <v>0.1130564</v>
      </c>
      <c r="P8027" s="63">
        <v>9</v>
      </c>
      <c r="Q8027" s="63">
        <v>1.2781749580960001E-2</v>
      </c>
    </row>
    <row r="8028" spans="1:17">
      <c r="A8028" s="63" t="s">
        <v>80</v>
      </c>
      <c r="B8028" s="63" t="s">
        <v>58</v>
      </c>
      <c r="C8028" s="63" t="s">
        <v>54</v>
      </c>
      <c r="D8028" s="63">
        <v>11</v>
      </c>
      <c r="E8028" s="63">
        <v>1.201929</v>
      </c>
      <c r="F8028" s="63">
        <v>1.221687</v>
      </c>
      <c r="G8028" s="63">
        <v>1.97577E-2</v>
      </c>
      <c r="H8028" s="63">
        <v>69.796700000000001</v>
      </c>
      <c r="I8028" s="63">
        <v>-0.12512980000000001</v>
      </c>
      <c r="J8028" s="63">
        <v>-3.9529099999999998E-2</v>
      </c>
      <c r="K8028" s="63">
        <v>1.97577E-2</v>
      </c>
      <c r="L8028" s="63">
        <v>7.9044600000000007E-2</v>
      </c>
      <c r="M8028" s="63">
        <v>0.16464529999999999</v>
      </c>
      <c r="N8028" s="63">
        <v>11060</v>
      </c>
      <c r="O8028" s="63">
        <v>0.1130564</v>
      </c>
      <c r="P8028" s="63">
        <v>9</v>
      </c>
      <c r="Q8028" s="63">
        <v>1.2781749580960001E-2</v>
      </c>
    </row>
    <row r="8029" spans="1:17">
      <c r="A8029" s="63" t="s">
        <v>80</v>
      </c>
      <c r="B8029" s="63" t="s">
        <v>58</v>
      </c>
      <c r="C8029" s="63" t="s">
        <v>54</v>
      </c>
      <c r="D8029" s="63">
        <v>12</v>
      </c>
      <c r="E8029" s="63">
        <v>1.1515409999999999</v>
      </c>
      <c r="F8029" s="63">
        <v>1.277709</v>
      </c>
      <c r="G8029" s="63">
        <v>0.12616810000000001</v>
      </c>
      <c r="H8029" s="63">
        <v>74.510499999999993</v>
      </c>
      <c r="I8029" s="63">
        <v>-1.87195E-2</v>
      </c>
      <c r="J8029" s="63">
        <v>6.6881300000000005E-2</v>
      </c>
      <c r="K8029" s="63">
        <v>0.12616810000000001</v>
      </c>
      <c r="L8029" s="63">
        <v>0.18545500000000001</v>
      </c>
      <c r="M8029" s="63">
        <v>0.27105570000000001</v>
      </c>
      <c r="N8029" s="63">
        <v>11060</v>
      </c>
      <c r="O8029" s="63">
        <v>0.1130564</v>
      </c>
      <c r="P8029" s="63">
        <v>9</v>
      </c>
      <c r="Q8029" s="63">
        <v>1.2781749580960001E-2</v>
      </c>
    </row>
    <row r="8030" spans="1:17">
      <c r="A8030" s="63" t="s">
        <v>80</v>
      </c>
      <c r="B8030" s="63" t="s">
        <v>58</v>
      </c>
      <c r="C8030" s="63" t="s">
        <v>54</v>
      </c>
      <c r="D8030" s="63">
        <v>13</v>
      </c>
      <c r="E8030" s="63">
        <v>1.024437</v>
      </c>
      <c r="F8030" s="63">
        <v>1.3795090000000001</v>
      </c>
      <c r="G8030" s="63">
        <v>0.35507260000000002</v>
      </c>
      <c r="H8030" s="63">
        <v>79.772300000000001</v>
      </c>
      <c r="I8030" s="63">
        <v>0.21018500000000001</v>
      </c>
      <c r="J8030" s="63">
        <v>0.29578579999999999</v>
      </c>
      <c r="K8030" s="63">
        <v>0.35507260000000002</v>
      </c>
      <c r="L8030" s="63">
        <v>0.41435949999999999</v>
      </c>
      <c r="M8030" s="63">
        <v>0.49996020000000002</v>
      </c>
      <c r="N8030" s="63">
        <v>11060</v>
      </c>
      <c r="O8030" s="63">
        <v>0.1130564</v>
      </c>
      <c r="P8030" s="63">
        <v>9</v>
      </c>
      <c r="Q8030" s="63">
        <v>1.2781749580960001E-2</v>
      </c>
    </row>
    <row r="8031" spans="1:17">
      <c r="A8031" s="63" t="s">
        <v>80</v>
      </c>
      <c r="B8031" s="63" t="s">
        <v>58</v>
      </c>
      <c r="C8031" s="63" t="s">
        <v>54</v>
      </c>
      <c r="D8031" s="63">
        <v>14</v>
      </c>
      <c r="E8031" s="63">
        <v>1.0318659999999999</v>
      </c>
      <c r="F8031" s="63">
        <v>1.55592</v>
      </c>
      <c r="G8031" s="63">
        <v>0.52405389999999996</v>
      </c>
      <c r="H8031" s="63">
        <v>84.485900000000001</v>
      </c>
      <c r="I8031" s="63">
        <v>0.37916630000000001</v>
      </c>
      <c r="J8031" s="63">
        <v>0.46476709999999999</v>
      </c>
      <c r="K8031" s="63">
        <v>0.52405389999999996</v>
      </c>
      <c r="L8031" s="63">
        <v>0.58334079999999999</v>
      </c>
      <c r="M8031" s="63">
        <v>0.66894149999999997</v>
      </c>
      <c r="N8031" s="63">
        <v>11060</v>
      </c>
      <c r="O8031" s="63">
        <v>0.1130564</v>
      </c>
      <c r="P8031" s="63">
        <v>9</v>
      </c>
      <c r="Q8031" s="63">
        <v>1.2781749580960001E-2</v>
      </c>
    </row>
    <row r="8032" spans="1:17">
      <c r="A8032" s="63" t="s">
        <v>80</v>
      </c>
      <c r="B8032" s="63" t="s">
        <v>58</v>
      </c>
      <c r="C8032" s="63" t="s">
        <v>54</v>
      </c>
      <c r="D8032" s="63">
        <v>15</v>
      </c>
      <c r="E8032" s="63">
        <v>1.0970949999999999</v>
      </c>
      <c r="F8032" s="63">
        <v>1.702604</v>
      </c>
      <c r="G8032" s="63">
        <v>0.60550890000000002</v>
      </c>
      <c r="H8032" s="63">
        <v>86.700400000000002</v>
      </c>
      <c r="I8032" s="63">
        <v>0.46062130000000001</v>
      </c>
      <c r="J8032" s="63">
        <v>0.54622210000000004</v>
      </c>
      <c r="K8032" s="63">
        <v>0.60550890000000002</v>
      </c>
      <c r="L8032" s="63">
        <v>0.66479580000000005</v>
      </c>
      <c r="M8032" s="63">
        <v>0.75039650000000002</v>
      </c>
      <c r="N8032" s="63">
        <v>11060</v>
      </c>
      <c r="O8032" s="63">
        <v>0.1130564</v>
      </c>
      <c r="P8032" s="63">
        <v>9</v>
      </c>
      <c r="Q8032" s="63">
        <v>1.2781749580960001E-2</v>
      </c>
    </row>
    <row r="8033" spans="1:17">
      <c r="A8033" s="63" t="s">
        <v>80</v>
      </c>
      <c r="B8033" s="63" t="s">
        <v>58</v>
      </c>
      <c r="C8033" s="63" t="s">
        <v>54</v>
      </c>
      <c r="D8033" s="63">
        <v>16</v>
      </c>
      <c r="E8033" s="63">
        <v>1.2408669999999999</v>
      </c>
      <c r="F8033" s="63">
        <v>1.847845</v>
      </c>
      <c r="G8033" s="63">
        <v>0.60697760000000001</v>
      </c>
      <c r="H8033" s="63">
        <v>87.977099999999993</v>
      </c>
      <c r="I8033" s="63">
        <v>0.46209</v>
      </c>
      <c r="J8033" s="63">
        <v>0.54769069999999997</v>
      </c>
      <c r="K8033" s="63">
        <v>0.60697760000000001</v>
      </c>
      <c r="L8033" s="63">
        <v>0.66626439999999998</v>
      </c>
      <c r="M8033" s="63">
        <v>0.75186509999999995</v>
      </c>
      <c r="N8033" s="63">
        <v>11060</v>
      </c>
      <c r="O8033" s="63">
        <v>0.1130564</v>
      </c>
      <c r="P8033" s="63">
        <v>9</v>
      </c>
      <c r="Q8033" s="63">
        <v>1.2781749580960001E-2</v>
      </c>
    </row>
    <row r="8034" spans="1:17">
      <c r="A8034" s="63" t="s">
        <v>80</v>
      </c>
      <c r="B8034" s="63" t="s">
        <v>58</v>
      </c>
      <c r="C8034" s="63" t="s">
        <v>54</v>
      </c>
      <c r="D8034" s="63">
        <v>17</v>
      </c>
      <c r="E8034" s="63">
        <v>1.3791519999999999</v>
      </c>
      <c r="F8034" s="63">
        <v>1.9000109999999999</v>
      </c>
      <c r="G8034" s="63">
        <v>0.52085879999999996</v>
      </c>
      <c r="H8034" s="63">
        <v>87.049599999999998</v>
      </c>
      <c r="I8034" s="63">
        <v>0.37597120000000001</v>
      </c>
      <c r="J8034" s="63">
        <v>0.46157189999999998</v>
      </c>
      <c r="K8034" s="63">
        <v>0.52085879999999996</v>
      </c>
      <c r="L8034" s="63">
        <v>0.58014560000000004</v>
      </c>
      <c r="M8034" s="63">
        <v>0.66574630000000001</v>
      </c>
      <c r="N8034" s="63">
        <v>11060</v>
      </c>
      <c r="O8034" s="63">
        <v>0.1130564</v>
      </c>
      <c r="P8034" s="63">
        <v>9</v>
      </c>
      <c r="Q8034" s="63">
        <v>1.2781749580960001E-2</v>
      </c>
    </row>
    <row r="8035" spans="1:17">
      <c r="A8035" s="63" t="s">
        <v>80</v>
      </c>
      <c r="B8035" s="63" t="s">
        <v>58</v>
      </c>
      <c r="C8035" s="63" t="s">
        <v>54</v>
      </c>
      <c r="D8035" s="63">
        <v>18</v>
      </c>
      <c r="E8035" s="63">
        <v>1.507698</v>
      </c>
      <c r="F8035" s="63">
        <v>1.892021</v>
      </c>
      <c r="G8035" s="63">
        <v>0.38432260000000001</v>
      </c>
      <c r="H8035" s="63">
        <v>84.447599999999994</v>
      </c>
      <c r="I8035" s="63">
        <v>0.23943500000000001</v>
      </c>
      <c r="J8035" s="63">
        <v>0.32503579999999999</v>
      </c>
      <c r="K8035" s="63">
        <v>0.38432260000000001</v>
      </c>
      <c r="L8035" s="63">
        <v>0.44360949999999999</v>
      </c>
      <c r="M8035" s="63">
        <v>0.52921019999999996</v>
      </c>
      <c r="N8035" s="63">
        <v>11060</v>
      </c>
      <c r="O8035" s="63">
        <v>0.1130564</v>
      </c>
      <c r="P8035" s="63">
        <v>9</v>
      </c>
      <c r="Q8035" s="63">
        <v>1.2781749580960001E-2</v>
      </c>
    </row>
    <row r="8036" spans="1:17">
      <c r="A8036" s="63" t="s">
        <v>80</v>
      </c>
      <c r="B8036" s="63" t="s">
        <v>58</v>
      </c>
      <c r="C8036" s="63" t="s">
        <v>54</v>
      </c>
      <c r="D8036" s="63">
        <v>19</v>
      </c>
      <c r="E8036" s="63">
        <v>1.7239329999999999</v>
      </c>
      <c r="F8036" s="63">
        <v>1.7752030000000001</v>
      </c>
      <c r="G8036" s="63">
        <v>5.1270099999999999E-2</v>
      </c>
      <c r="H8036" s="63">
        <v>80.0274</v>
      </c>
      <c r="I8036" s="63">
        <v>-9.3617500000000006E-2</v>
      </c>
      <c r="J8036" s="63">
        <v>-8.0166999999999999E-3</v>
      </c>
      <c r="K8036" s="63">
        <v>5.1270099999999999E-2</v>
      </c>
      <c r="L8036" s="63">
        <v>0.110557</v>
      </c>
      <c r="M8036" s="63">
        <v>0.19615769999999999</v>
      </c>
      <c r="N8036" s="63">
        <v>11060</v>
      </c>
      <c r="O8036" s="63">
        <v>0.1130564</v>
      </c>
      <c r="P8036" s="63">
        <v>9</v>
      </c>
      <c r="Q8036" s="63">
        <v>1.2781749580960001E-2</v>
      </c>
    </row>
    <row r="8037" spans="1:17">
      <c r="A8037" s="63" t="s">
        <v>80</v>
      </c>
      <c r="B8037" s="63" t="s">
        <v>58</v>
      </c>
      <c r="C8037" s="63" t="s">
        <v>54</v>
      </c>
      <c r="D8037" s="63">
        <v>20</v>
      </c>
      <c r="E8037" s="63">
        <v>1.7200770000000001</v>
      </c>
      <c r="F8037" s="63">
        <v>1.6193770000000001</v>
      </c>
      <c r="G8037" s="63">
        <v>-0.1007005</v>
      </c>
      <c r="H8037" s="63">
        <v>73.103800000000007</v>
      </c>
      <c r="I8037" s="63">
        <v>-0.2455881</v>
      </c>
      <c r="J8037" s="63">
        <v>-0.1599873</v>
      </c>
      <c r="K8037" s="63">
        <v>-0.1007005</v>
      </c>
      <c r="L8037" s="63">
        <v>-4.1413699999999998E-2</v>
      </c>
      <c r="M8037" s="63">
        <v>4.41871E-2</v>
      </c>
      <c r="N8037" s="63">
        <v>11060</v>
      </c>
      <c r="O8037" s="63">
        <v>0.1130564</v>
      </c>
      <c r="P8037" s="63">
        <v>9</v>
      </c>
      <c r="Q8037" s="63">
        <v>1.2781749580960001E-2</v>
      </c>
    </row>
    <row r="8038" spans="1:17">
      <c r="A8038" s="63" t="s">
        <v>80</v>
      </c>
      <c r="B8038" s="63" t="s">
        <v>58</v>
      </c>
      <c r="C8038" s="63" t="s">
        <v>54</v>
      </c>
      <c r="D8038" s="63">
        <v>21</v>
      </c>
      <c r="E8038" s="63">
        <v>1.715133</v>
      </c>
      <c r="F8038" s="63">
        <v>1.535609</v>
      </c>
      <c r="G8038" s="63">
        <v>-0.17952389999999999</v>
      </c>
      <c r="H8038" s="63">
        <v>67.837000000000003</v>
      </c>
      <c r="I8038" s="63">
        <v>-0.32441150000000002</v>
      </c>
      <c r="J8038" s="63">
        <v>-0.23881079999999999</v>
      </c>
      <c r="K8038" s="63">
        <v>-0.17952389999999999</v>
      </c>
      <c r="L8038" s="63">
        <v>-0.1202371</v>
      </c>
      <c r="M8038" s="63">
        <v>-3.4636300000000002E-2</v>
      </c>
      <c r="N8038" s="63">
        <v>11060</v>
      </c>
      <c r="O8038" s="63">
        <v>0.1130564</v>
      </c>
      <c r="P8038" s="63">
        <v>9</v>
      </c>
      <c r="Q8038" s="63">
        <v>1.2781749580960001E-2</v>
      </c>
    </row>
    <row r="8039" spans="1:17">
      <c r="A8039" s="63" t="s">
        <v>80</v>
      </c>
      <c r="B8039" s="63" t="s">
        <v>58</v>
      </c>
      <c r="C8039" s="63" t="s">
        <v>54</v>
      </c>
      <c r="D8039" s="63">
        <v>22</v>
      </c>
      <c r="E8039" s="63">
        <v>1.616501</v>
      </c>
      <c r="F8039" s="63">
        <v>1.3896759999999999</v>
      </c>
      <c r="G8039" s="63">
        <v>-0.22682479999999999</v>
      </c>
      <c r="H8039" s="63">
        <v>64.419499999999999</v>
      </c>
      <c r="I8039" s="63">
        <v>-0.3717124</v>
      </c>
      <c r="J8039" s="63">
        <v>-0.28611160000000002</v>
      </c>
      <c r="K8039" s="63">
        <v>-0.22682479999999999</v>
      </c>
      <c r="L8039" s="63">
        <v>-0.16753789999999999</v>
      </c>
      <c r="M8039" s="63">
        <v>-8.1937200000000002E-2</v>
      </c>
      <c r="N8039" s="63">
        <v>11060</v>
      </c>
      <c r="O8039" s="63">
        <v>0.1130564</v>
      </c>
      <c r="P8039" s="63">
        <v>9</v>
      </c>
      <c r="Q8039" s="63">
        <v>1.2781749580960001E-2</v>
      </c>
    </row>
    <row r="8040" spans="1:17">
      <c r="A8040" s="63" t="s">
        <v>80</v>
      </c>
      <c r="B8040" s="63" t="s">
        <v>58</v>
      </c>
      <c r="C8040" s="63" t="s">
        <v>54</v>
      </c>
      <c r="D8040" s="63">
        <v>23</v>
      </c>
      <c r="E8040" s="63">
        <v>1.3958550000000001</v>
      </c>
      <c r="F8040" s="63">
        <v>1.1663539999999999</v>
      </c>
      <c r="G8040" s="63">
        <v>-0.22950100000000001</v>
      </c>
      <c r="H8040" s="63">
        <v>62.721299999999999</v>
      </c>
      <c r="I8040" s="63">
        <v>-0.37438860000000002</v>
      </c>
      <c r="J8040" s="63">
        <v>-0.28878779999999998</v>
      </c>
      <c r="K8040" s="63">
        <v>-0.22950100000000001</v>
      </c>
      <c r="L8040" s="63">
        <v>-0.17021420000000001</v>
      </c>
      <c r="M8040" s="63">
        <v>-8.4613400000000005E-2</v>
      </c>
      <c r="N8040" s="63">
        <v>11060</v>
      </c>
      <c r="O8040" s="63">
        <v>0.1130564</v>
      </c>
      <c r="P8040" s="63">
        <v>9</v>
      </c>
      <c r="Q8040" s="63">
        <v>1.2781749580960001E-2</v>
      </c>
    </row>
    <row r="8041" spans="1:17">
      <c r="A8041" s="63" t="s">
        <v>80</v>
      </c>
      <c r="B8041" s="63" t="s">
        <v>58</v>
      </c>
      <c r="C8041" s="63" t="s">
        <v>54</v>
      </c>
      <c r="D8041" s="63">
        <v>24</v>
      </c>
      <c r="E8041" s="63">
        <v>1.1183540000000001</v>
      </c>
      <c r="F8041" s="63">
        <v>0.89105959999999995</v>
      </c>
      <c r="G8041" s="63">
        <v>-0.2272941</v>
      </c>
      <c r="H8041" s="63">
        <v>61.145299999999999</v>
      </c>
      <c r="I8041" s="63">
        <v>-0.3721817</v>
      </c>
      <c r="J8041" s="63">
        <v>-0.28658099999999997</v>
      </c>
      <c r="K8041" s="63">
        <v>-0.2272941</v>
      </c>
      <c r="L8041" s="63">
        <v>-0.1680073</v>
      </c>
      <c r="M8041" s="63">
        <v>-8.2406599999999997E-2</v>
      </c>
      <c r="N8041" s="63">
        <v>11060</v>
      </c>
      <c r="O8041" s="63">
        <v>0.1130564</v>
      </c>
      <c r="P8041" s="63">
        <v>9</v>
      </c>
      <c r="Q8041" s="63">
        <v>1.2781749580960001E-2</v>
      </c>
    </row>
    <row r="8042" spans="1:17">
      <c r="A8042" s="63" t="s">
        <v>80</v>
      </c>
      <c r="B8042" s="63" t="s">
        <v>58</v>
      </c>
      <c r="C8042" s="63" t="s">
        <v>55</v>
      </c>
      <c r="D8042" s="63">
        <v>1</v>
      </c>
      <c r="E8042" s="63">
        <v>0.93500819999999996</v>
      </c>
      <c r="F8042" s="63">
        <v>0.68715289999999996</v>
      </c>
      <c r="G8042" s="63">
        <v>-0.2478553</v>
      </c>
      <c r="H8042" s="63">
        <v>56.492400000000004</v>
      </c>
      <c r="I8042" s="63">
        <v>-0.39274290000000001</v>
      </c>
      <c r="J8042" s="63">
        <v>-0.30714209999999997</v>
      </c>
      <c r="K8042" s="63">
        <v>-0.2478553</v>
      </c>
      <c r="L8042" s="63">
        <v>-0.1885685</v>
      </c>
      <c r="M8042" s="63">
        <v>-0.1029677</v>
      </c>
      <c r="N8042" s="63">
        <v>11060</v>
      </c>
      <c r="O8042" s="63">
        <v>0.1130564</v>
      </c>
      <c r="P8042" s="63">
        <v>10</v>
      </c>
      <c r="Q8042" s="63">
        <v>1.2781749580960001E-2</v>
      </c>
    </row>
    <row r="8043" spans="1:17">
      <c r="A8043" s="63" t="s">
        <v>80</v>
      </c>
      <c r="B8043" s="63" t="s">
        <v>58</v>
      </c>
      <c r="C8043" s="63" t="s">
        <v>55</v>
      </c>
      <c r="D8043" s="63">
        <v>2</v>
      </c>
      <c r="E8043" s="63">
        <v>0.84950490000000001</v>
      </c>
      <c r="F8043" s="63">
        <v>0.60925050000000003</v>
      </c>
      <c r="G8043" s="63">
        <v>-0.24025440000000001</v>
      </c>
      <c r="H8043" s="63">
        <v>55.174599999999998</v>
      </c>
      <c r="I8043" s="63">
        <v>-0.38514199999999998</v>
      </c>
      <c r="J8043" s="63">
        <v>-0.29954120000000001</v>
      </c>
      <c r="K8043" s="63">
        <v>-0.24025440000000001</v>
      </c>
      <c r="L8043" s="63">
        <v>-0.18096760000000001</v>
      </c>
      <c r="M8043" s="63">
        <v>-9.5366800000000002E-2</v>
      </c>
      <c r="N8043" s="63">
        <v>11060</v>
      </c>
      <c r="O8043" s="63">
        <v>0.1130564</v>
      </c>
      <c r="P8043" s="63">
        <v>10</v>
      </c>
      <c r="Q8043" s="63">
        <v>1.2781749580960001E-2</v>
      </c>
    </row>
    <row r="8044" spans="1:17">
      <c r="A8044" s="63" t="s">
        <v>80</v>
      </c>
      <c r="B8044" s="63" t="s">
        <v>58</v>
      </c>
      <c r="C8044" s="63" t="s">
        <v>55</v>
      </c>
      <c r="D8044" s="63">
        <v>3</v>
      </c>
      <c r="E8044" s="63">
        <v>0.81917910000000005</v>
      </c>
      <c r="F8044" s="63">
        <v>0.58108409999999999</v>
      </c>
      <c r="G8044" s="63">
        <v>-0.238095</v>
      </c>
      <c r="H8044" s="63">
        <v>53.285800000000002</v>
      </c>
      <c r="I8044" s="63">
        <v>-0.38298260000000001</v>
      </c>
      <c r="J8044" s="63">
        <v>-0.29738179999999997</v>
      </c>
      <c r="K8044" s="63">
        <v>-0.238095</v>
      </c>
      <c r="L8044" s="63">
        <v>-0.1788082</v>
      </c>
      <c r="M8044" s="63">
        <v>-9.3207399999999996E-2</v>
      </c>
      <c r="N8044" s="63">
        <v>11060</v>
      </c>
      <c r="O8044" s="63">
        <v>0.1130564</v>
      </c>
      <c r="P8044" s="63">
        <v>10</v>
      </c>
      <c r="Q8044" s="63">
        <v>1.2781749580960001E-2</v>
      </c>
    </row>
    <row r="8045" spans="1:17">
      <c r="A8045" s="63" t="s">
        <v>80</v>
      </c>
      <c r="B8045" s="63" t="s">
        <v>58</v>
      </c>
      <c r="C8045" s="63" t="s">
        <v>55</v>
      </c>
      <c r="D8045" s="63">
        <v>4</v>
      </c>
      <c r="E8045" s="63">
        <v>0.80426929999999996</v>
      </c>
      <c r="F8045" s="63">
        <v>0.59024449999999995</v>
      </c>
      <c r="G8045" s="63">
        <v>-0.21402479999999999</v>
      </c>
      <c r="H8045" s="63">
        <v>52.8048</v>
      </c>
      <c r="I8045" s="63">
        <v>-0.35891240000000002</v>
      </c>
      <c r="J8045" s="63">
        <v>-0.27331159999999999</v>
      </c>
      <c r="K8045" s="63">
        <v>-0.21402479999999999</v>
      </c>
      <c r="L8045" s="63">
        <v>-0.15473790000000001</v>
      </c>
      <c r="M8045" s="63">
        <v>-6.9137199999999996E-2</v>
      </c>
      <c r="N8045" s="63">
        <v>11060</v>
      </c>
      <c r="O8045" s="63">
        <v>0.1130564</v>
      </c>
      <c r="P8045" s="63">
        <v>10</v>
      </c>
      <c r="Q8045" s="63">
        <v>1.2781749580960001E-2</v>
      </c>
    </row>
    <row r="8046" spans="1:17">
      <c r="A8046" s="63" t="s">
        <v>80</v>
      </c>
      <c r="B8046" s="63" t="s">
        <v>58</v>
      </c>
      <c r="C8046" s="63" t="s">
        <v>55</v>
      </c>
      <c r="D8046" s="63">
        <v>5</v>
      </c>
      <c r="E8046" s="63">
        <v>0.81201950000000001</v>
      </c>
      <c r="F8046" s="63">
        <v>0.59692250000000002</v>
      </c>
      <c r="G8046" s="63">
        <v>-0.21509700000000001</v>
      </c>
      <c r="H8046" s="63">
        <v>51.613100000000003</v>
      </c>
      <c r="I8046" s="63">
        <v>-0.35998459999999999</v>
      </c>
      <c r="J8046" s="63">
        <v>-0.27438380000000001</v>
      </c>
      <c r="K8046" s="63">
        <v>-0.21509700000000001</v>
      </c>
      <c r="L8046" s="63">
        <v>-0.15581020000000001</v>
      </c>
      <c r="M8046" s="63">
        <v>-7.0209400000000005E-2</v>
      </c>
      <c r="N8046" s="63">
        <v>11060</v>
      </c>
      <c r="O8046" s="63">
        <v>0.1130564</v>
      </c>
      <c r="P8046" s="63">
        <v>10</v>
      </c>
      <c r="Q8046" s="63">
        <v>1.2781749580960001E-2</v>
      </c>
    </row>
    <row r="8047" spans="1:17">
      <c r="A8047" s="63" t="s">
        <v>80</v>
      </c>
      <c r="B8047" s="63" t="s">
        <v>58</v>
      </c>
      <c r="C8047" s="63" t="s">
        <v>55</v>
      </c>
      <c r="D8047" s="63">
        <v>6</v>
      </c>
      <c r="E8047" s="63">
        <v>0.90213529999999997</v>
      </c>
      <c r="F8047" s="63">
        <v>0.63517710000000005</v>
      </c>
      <c r="G8047" s="63">
        <v>-0.26695809999999998</v>
      </c>
      <c r="H8047" s="63">
        <v>50.763100000000001</v>
      </c>
      <c r="I8047" s="63">
        <v>-0.41184569999999998</v>
      </c>
      <c r="J8047" s="63">
        <v>-0.32624500000000001</v>
      </c>
      <c r="K8047" s="63">
        <v>-0.26695809999999998</v>
      </c>
      <c r="L8047" s="63">
        <v>-0.2076713</v>
      </c>
      <c r="M8047" s="63">
        <v>-0.1220705</v>
      </c>
      <c r="N8047" s="63">
        <v>11060</v>
      </c>
      <c r="O8047" s="63">
        <v>0.1130564</v>
      </c>
      <c r="P8047" s="63">
        <v>10</v>
      </c>
      <c r="Q8047" s="63">
        <v>1.2781749580960001E-2</v>
      </c>
    </row>
    <row r="8048" spans="1:17">
      <c r="A8048" s="63" t="s">
        <v>80</v>
      </c>
      <c r="B8048" s="63" t="s">
        <v>58</v>
      </c>
      <c r="C8048" s="63" t="s">
        <v>55</v>
      </c>
      <c r="D8048" s="63">
        <v>7</v>
      </c>
      <c r="E8048" s="63">
        <v>1.096344</v>
      </c>
      <c r="F8048" s="63">
        <v>0.82374349999999996</v>
      </c>
      <c r="G8048" s="63">
        <v>-0.27260089999999998</v>
      </c>
      <c r="H8048" s="63">
        <v>49.906599999999997</v>
      </c>
      <c r="I8048" s="63">
        <v>-0.41748849999999998</v>
      </c>
      <c r="J8048" s="63">
        <v>-0.33188770000000001</v>
      </c>
      <c r="K8048" s="63">
        <v>-0.27260089999999998</v>
      </c>
      <c r="L8048" s="63">
        <v>-0.21331410000000001</v>
      </c>
      <c r="M8048" s="63">
        <v>-0.1277133</v>
      </c>
      <c r="N8048" s="63">
        <v>11060</v>
      </c>
      <c r="O8048" s="63">
        <v>0.1130564</v>
      </c>
      <c r="P8048" s="63">
        <v>10</v>
      </c>
      <c r="Q8048" s="63">
        <v>1.2781749580960001E-2</v>
      </c>
    </row>
    <row r="8049" spans="1:17">
      <c r="A8049" s="63" t="s">
        <v>80</v>
      </c>
      <c r="B8049" s="63" t="s">
        <v>58</v>
      </c>
      <c r="C8049" s="63" t="s">
        <v>55</v>
      </c>
      <c r="D8049" s="63">
        <v>8</v>
      </c>
      <c r="E8049" s="63">
        <v>1.23262</v>
      </c>
      <c r="F8049" s="63">
        <v>1.00518</v>
      </c>
      <c r="G8049" s="63">
        <v>-0.2274398</v>
      </c>
      <c r="H8049" s="63">
        <v>50.092300000000002</v>
      </c>
      <c r="I8049" s="63">
        <v>-0.37232739999999998</v>
      </c>
      <c r="J8049" s="63">
        <v>-0.2867266</v>
      </c>
      <c r="K8049" s="63">
        <v>-0.2274398</v>
      </c>
      <c r="L8049" s="63">
        <v>-0.16815289999999999</v>
      </c>
      <c r="M8049" s="63">
        <v>-8.2552200000000006E-2</v>
      </c>
      <c r="N8049" s="63">
        <v>11060</v>
      </c>
      <c r="O8049" s="63">
        <v>0.1130564</v>
      </c>
      <c r="P8049" s="63">
        <v>10</v>
      </c>
      <c r="Q8049" s="63">
        <v>1.2781749580960001E-2</v>
      </c>
    </row>
    <row r="8050" spans="1:17">
      <c r="A8050" s="63" t="s">
        <v>80</v>
      </c>
      <c r="B8050" s="63" t="s">
        <v>58</v>
      </c>
      <c r="C8050" s="63" t="s">
        <v>55</v>
      </c>
      <c r="D8050" s="63">
        <v>9</v>
      </c>
      <c r="E8050" s="63">
        <v>1.21787</v>
      </c>
      <c r="F8050" s="63">
        <v>1.1056299999999999</v>
      </c>
      <c r="G8050" s="63">
        <v>-0.11223959999999999</v>
      </c>
      <c r="H8050" s="63">
        <v>56.527700000000003</v>
      </c>
      <c r="I8050" s="63">
        <v>-0.2571272</v>
      </c>
      <c r="J8050" s="63">
        <v>-0.1715264</v>
      </c>
      <c r="K8050" s="63">
        <v>-0.11223959999999999</v>
      </c>
      <c r="L8050" s="63">
        <v>-5.2952800000000001E-2</v>
      </c>
      <c r="M8050" s="63">
        <v>3.2648000000000003E-2</v>
      </c>
      <c r="N8050" s="63">
        <v>11060</v>
      </c>
      <c r="O8050" s="63">
        <v>0.1130564</v>
      </c>
      <c r="P8050" s="63">
        <v>10</v>
      </c>
      <c r="Q8050" s="63">
        <v>1.2781749580960001E-2</v>
      </c>
    </row>
    <row r="8051" spans="1:17">
      <c r="A8051" s="63" t="s">
        <v>80</v>
      </c>
      <c r="B8051" s="63" t="s">
        <v>58</v>
      </c>
      <c r="C8051" s="63" t="s">
        <v>55</v>
      </c>
      <c r="D8051" s="63">
        <v>10</v>
      </c>
      <c r="E8051" s="63">
        <v>1.2556449999999999</v>
      </c>
      <c r="F8051" s="63">
        <v>1.1425989999999999</v>
      </c>
      <c r="G8051" s="63">
        <v>-0.1130457</v>
      </c>
      <c r="H8051" s="63">
        <v>63.670499999999997</v>
      </c>
      <c r="I8051" s="63">
        <v>-0.25793329999999998</v>
      </c>
      <c r="J8051" s="63">
        <v>-0.1723325</v>
      </c>
      <c r="K8051" s="63">
        <v>-0.1130457</v>
      </c>
      <c r="L8051" s="63">
        <v>-5.3758899999999998E-2</v>
      </c>
      <c r="M8051" s="63">
        <v>3.1841899999999999E-2</v>
      </c>
      <c r="N8051" s="63">
        <v>11060</v>
      </c>
      <c r="O8051" s="63">
        <v>0.1130564</v>
      </c>
      <c r="P8051" s="63">
        <v>10</v>
      </c>
      <c r="Q8051" s="63">
        <v>1.2781749580960001E-2</v>
      </c>
    </row>
    <row r="8052" spans="1:17">
      <c r="A8052" s="63" t="s">
        <v>80</v>
      </c>
      <c r="B8052" s="63" t="s">
        <v>58</v>
      </c>
      <c r="C8052" s="63" t="s">
        <v>55</v>
      </c>
      <c r="D8052" s="63">
        <v>11</v>
      </c>
      <c r="E8052" s="63">
        <v>1.2891360000000001</v>
      </c>
      <c r="F8052" s="63">
        <v>1.3025800000000001</v>
      </c>
      <c r="G8052" s="63">
        <v>1.3444299999999999E-2</v>
      </c>
      <c r="H8052" s="63">
        <v>68.873800000000003</v>
      </c>
      <c r="I8052" s="63">
        <v>-0.13144330000000001</v>
      </c>
      <c r="J8052" s="63">
        <v>-4.5842500000000001E-2</v>
      </c>
      <c r="K8052" s="63">
        <v>1.3444299999999999E-2</v>
      </c>
      <c r="L8052" s="63">
        <v>7.2731100000000007E-2</v>
      </c>
      <c r="M8052" s="63">
        <v>0.1583319</v>
      </c>
      <c r="N8052" s="63">
        <v>11060</v>
      </c>
      <c r="O8052" s="63">
        <v>0.1130564</v>
      </c>
      <c r="P8052" s="63">
        <v>10</v>
      </c>
      <c r="Q8052" s="63">
        <v>1.2781749580960001E-2</v>
      </c>
    </row>
    <row r="8053" spans="1:17">
      <c r="A8053" s="63" t="s">
        <v>80</v>
      </c>
      <c r="B8053" s="63" t="s">
        <v>58</v>
      </c>
      <c r="C8053" s="63" t="s">
        <v>55</v>
      </c>
      <c r="D8053" s="63">
        <v>12</v>
      </c>
      <c r="E8053" s="63">
        <v>1.3621490000000001</v>
      </c>
      <c r="F8053" s="63">
        <v>1.487392</v>
      </c>
      <c r="G8053" s="63">
        <v>0.12524289999999999</v>
      </c>
      <c r="H8053" s="63">
        <v>74.909700000000001</v>
      </c>
      <c r="I8053" s="63">
        <v>-1.9644600000000002E-2</v>
      </c>
      <c r="J8053" s="63">
        <v>6.5956100000000004E-2</v>
      </c>
      <c r="K8053" s="63">
        <v>0.12524289999999999</v>
      </c>
      <c r="L8053" s="63">
        <v>0.18452979999999999</v>
      </c>
      <c r="M8053" s="63">
        <v>0.2701305</v>
      </c>
      <c r="N8053" s="63">
        <v>11060</v>
      </c>
      <c r="O8053" s="63">
        <v>0.1130564</v>
      </c>
      <c r="P8053" s="63">
        <v>10</v>
      </c>
      <c r="Q8053" s="63">
        <v>1.2781749580960001E-2</v>
      </c>
    </row>
    <row r="8054" spans="1:17">
      <c r="A8054" s="63" t="s">
        <v>80</v>
      </c>
      <c r="B8054" s="63" t="s">
        <v>58</v>
      </c>
      <c r="C8054" s="63" t="s">
        <v>55</v>
      </c>
      <c r="D8054" s="63">
        <v>13</v>
      </c>
      <c r="E8054" s="63">
        <v>1.343933</v>
      </c>
      <c r="F8054" s="63">
        <v>1.69672</v>
      </c>
      <c r="G8054" s="63">
        <v>0.3527863</v>
      </c>
      <c r="H8054" s="63">
        <v>79.934899999999999</v>
      </c>
      <c r="I8054" s="63">
        <v>0.20789869999999999</v>
      </c>
      <c r="J8054" s="63">
        <v>0.29349950000000002</v>
      </c>
      <c r="K8054" s="63">
        <v>0.3527863</v>
      </c>
      <c r="L8054" s="63">
        <v>0.41207310000000003</v>
      </c>
      <c r="M8054" s="63">
        <v>0.4976739</v>
      </c>
      <c r="N8054" s="63">
        <v>11060</v>
      </c>
      <c r="O8054" s="63">
        <v>0.1130564</v>
      </c>
      <c r="P8054" s="63">
        <v>10</v>
      </c>
      <c r="Q8054" s="63">
        <v>1.2781749580960001E-2</v>
      </c>
    </row>
    <row r="8055" spans="1:17">
      <c r="A8055" s="63" t="s">
        <v>80</v>
      </c>
      <c r="B8055" s="63" t="s">
        <v>58</v>
      </c>
      <c r="C8055" s="63" t="s">
        <v>55</v>
      </c>
      <c r="D8055" s="63">
        <v>14</v>
      </c>
      <c r="E8055" s="63">
        <v>1.418947</v>
      </c>
      <c r="F8055" s="63">
        <v>1.9010609999999999</v>
      </c>
      <c r="G8055" s="63">
        <v>0.4821146</v>
      </c>
      <c r="H8055" s="63">
        <v>83.1755</v>
      </c>
      <c r="I8055" s="63">
        <v>0.337227</v>
      </c>
      <c r="J8055" s="63">
        <v>0.42282769999999997</v>
      </c>
      <c r="K8055" s="63">
        <v>0.4821146</v>
      </c>
      <c r="L8055" s="63">
        <v>0.54140140000000003</v>
      </c>
      <c r="M8055" s="63">
        <v>0.62700210000000001</v>
      </c>
      <c r="N8055" s="63">
        <v>11060</v>
      </c>
      <c r="O8055" s="63">
        <v>0.1130564</v>
      </c>
      <c r="P8055" s="63">
        <v>10</v>
      </c>
      <c r="Q8055" s="63">
        <v>1.2781749580960001E-2</v>
      </c>
    </row>
    <row r="8056" spans="1:17">
      <c r="A8056" s="63" t="s">
        <v>80</v>
      </c>
      <c r="B8056" s="63" t="s">
        <v>58</v>
      </c>
      <c r="C8056" s="63" t="s">
        <v>55</v>
      </c>
      <c r="D8056" s="63">
        <v>15</v>
      </c>
      <c r="E8056" s="63">
        <v>1.5311440000000001</v>
      </c>
      <c r="F8056" s="63">
        <v>2.099542</v>
      </c>
      <c r="G8056" s="63">
        <v>0.56839859999999998</v>
      </c>
      <c r="H8056" s="63">
        <v>85.752300000000005</v>
      </c>
      <c r="I8056" s="63">
        <v>0.42351100000000003</v>
      </c>
      <c r="J8056" s="63">
        <v>0.5091118</v>
      </c>
      <c r="K8056" s="63">
        <v>0.56839859999999998</v>
      </c>
      <c r="L8056" s="63">
        <v>0.62768539999999995</v>
      </c>
      <c r="M8056" s="63">
        <v>0.71328619999999998</v>
      </c>
      <c r="N8056" s="63">
        <v>11060</v>
      </c>
      <c r="O8056" s="63">
        <v>0.1130564</v>
      </c>
      <c r="P8056" s="63">
        <v>10</v>
      </c>
      <c r="Q8056" s="63">
        <v>1.2781749580960001E-2</v>
      </c>
    </row>
    <row r="8057" spans="1:17">
      <c r="A8057" s="63" t="s">
        <v>80</v>
      </c>
      <c r="B8057" s="63" t="s">
        <v>58</v>
      </c>
      <c r="C8057" s="63" t="s">
        <v>55</v>
      </c>
      <c r="D8057" s="63">
        <v>16</v>
      </c>
      <c r="E8057" s="63">
        <v>1.6735370000000001</v>
      </c>
      <c r="F8057" s="63">
        <v>2.2158920000000002</v>
      </c>
      <c r="G8057" s="63">
        <v>0.54235429999999996</v>
      </c>
      <c r="H8057" s="63">
        <v>86.593699999999998</v>
      </c>
      <c r="I8057" s="63">
        <v>0.39746670000000001</v>
      </c>
      <c r="J8057" s="63">
        <v>0.48306749999999998</v>
      </c>
      <c r="K8057" s="63">
        <v>0.54235429999999996</v>
      </c>
      <c r="L8057" s="63">
        <v>0.60164119999999999</v>
      </c>
      <c r="M8057" s="63">
        <v>0.68724189999999996</v>
      </c>
      <c r="N8057" s="63">
        <v>11060</v>
      </c>
      <c r="O8057" s="63">
        <v>0.1130564</v>
      </c>
      <c r="P8057" s="63">
        <v>10</v>
      </c>
      <c r="Q8057" s="63">
        <v>1.2781749580960001E-2</v>
      </c>
    </row>
    <row r="8058" spans="1:17">
      <c r="A8058" s="63" t="s">
        <v>80</v>
      </c>
      <c r="B8058" s="63" t="s">
        <v>58</v>
      </c>
      <c r="C8058" s="63" t="s">
        <v>55</v>
      </c>
      <c r="D8058" s="63">
        <v>17</v>
      </c>
      <c r="E8058" s="63">
        <v>1.7670250000000001</v>
      </c>
      <c r="F8058" s="63">
        <v>2.2058770000000001</v>
      </c>
      <c r="G8058" s="63">
        <v>0.43885210000000002</v>
      </c>
      <c r="H8058" s="63">
        <v>85.129900000000006</v>
      </c>
      <c r="I8058" s="63">
        <v>0.29396450000000002</v>
      </c>
      <c r="J8058" s="63">
        <v>0.37956519999999999</v>
      </c>
      <c r="K8058" s="63">
        <v>0.43885210000000002</v>
      </c>
      <c r="L8058" s="63">
        <v>0.4981389</v>
      </c>
      <c r="M8058" s="63">
        <v>0.58373960000000003</v>
      </c>
      <c r="N8058" s="63">
        <v>11060</v>
      </c>
      <c r="O8058" s="63">
        <v>0.1130564</v>
      </c>
      <c r="P8058" s="63">
        <v>10</v>
      </c>
      <c r="Q8058" s="63">
        <v>1.2781749580960001E-2</v>
      </c>
    </row>
    <row r="8059" spans="1:17">
      <c r="A8059" s="63" t="s">
        <v>80</v>
      </c>
      <c r="B8059" s="63" t="s">
        <v>58</v>
      </c>
      <c r="C8059" s="63" t="s">
        <v>55</v>
      </c>
      <c r="D8059" s="63">
        <v>18</v>
      </c>
      <c r="E8059" s="63">
        <v>1.8653059999999999</v>
      </c>
      <c r="F8059" s="63">
        <v>2.185206</v>
      </c>
      <c r="G8059" s="63">
        <v>0.31990000000000002</v>
      </c>
      <c r="H8059" s="63">
        <v>83.1524</v>
      </c>
      <c r="I8059" s="63">
        <v>0.17501240000000001</v>
      </c>
      <c r="J8059" s="63">
        <v>0.26061319999999999</v>
      </c>
      <c r="K8059" s="63">
        <v>0.31990000000000002</v>
      </c>
      <c r="L8059" s="63">
        <v>0.37918689999999999</v>
      </c>
      <c r="M8059" s="63">
        <v>0.46478760000000002</v>
      </c>
      <c r="N8059" s="63">
        <v>11060</v>
      </c>
      <c r="O8059" s="63">
        <v>0.1130564</v>
      </c>
      <c r="P8059" s="63">
        <v>10</v>
      </c>
      <c r="Q8059" s="63">
        <v>1.2781749580960001E-2</v>
      </c>
    </row>
    <row r="8060" spans="1:17">
      <c r="A8060" s="63" t="s">
        <v>80</v>
      </c>
      <c r="B8060" s="63" t="s">
        <v>58</v>
      </c>
      <c r="C8060" s="63" t="s">
        <v>55</v>
      </c>
      <c r="D8060" s="63">
        <v>19</v>
      </c>
      <c r="E8060" s="63">
        <v>1.976631</v>
      </c>
      <c r="F8060" s="63">
        <v>1.9720089999999999</v>
      </c>
      <c r="G8060" s="63">
        <v>-4.6223000000000002E-3</v>
      </c>
      <c r="H8060" s="63">
        <v>78.452600000000004</v>
      </c>
      <c r="I8060" s="63">
        <v>-0.1495099</v>
      </c>
      <c r="J8060" s="63">
        <v>-6.3909199999999999E-2</v>
      </c>
      <c r="K8060" s="63">
        <v>-4.6223000000000002E-3</v>
      </c>
      <c r="L8060" s="63">
        <v>5.4664499999999998E-2</v>
      </c>
      <c r="M8060" s="63">
        <v>0.14026530000000001</v>
      </c>
      <c r="N8060" s="63">
        <v>11060</v>
      </c>
      <c r="O8060" s="63">
        <v>0.1130564</v>
      </c>
      <c r="P8060" s="63">
        <v>10</v>
      </c>
      <c r="Q8060" s="63">
        <v>1.2781749580960001E-2</v>
      </c>
    </row>
    <row r="8061" spans="1:17">
      <c r="A8061" s="63" t="s">
        <v>80</v>
      </c>
      <c r="B8061" s="63" t="s">
        <v>58</v>
      </c>
      <c r="C8061" s="63" t="s">
        <v>55</v>
      </c>
      <c r="D8061" s="63">
        <v>20</v>
      </c>
      <c r="E8061" s="63">
        <v>1.8558380000000001</v>
      </c>
      <c r="F8061" s="63">
        <v>1.7325429999999999</v>
      </c>
      <c r="G8061" s="63">
        <v>-0.1232951</v>
      </c>
      <c r="H8061" s="63">
        <v>72.257800000000003</v>
      </c>
      <c r="I8061" s="63">
        <v>-0.2681827</v>
      </c>
      <c r="J8061" s="63">
        <v>-0.18258189999999999</v>
      </c>
      <c r="K8061" s="63">
        <v>-0.1232951</v>
      </c>
      <c r="L8061" s="63">
        <v>-6.4008200000000001E-2</v>
      </c>
      <c r="M8061" s="63">
        <v>2.1592500000000001E-2</v>
      </c>
      <c r="N8061" s="63">
        <v>11060</v>
      </c>
      <c r="O8061" s="63">
        <v>0.1130564</v>
      </c>
      <c r="P8061" s="63">
        <v>10</v>
      </c>
      <c r="Q8061" s="63">
        <v>1.2781749580960001E-2</v>
      </c>
    </row>
    <row r="8062" spans="1:17">
      <c r="A8062" s="63" t="s">
        <v>80</v>
      </c>
      <c r="B8062" s="63" t="s">
        <v>58</v>
      </c>
      <c r="C8062" s="63" t="s">
        <v>55</v>
      </c>
      <c r="D8062" s="63">
        <v>21</v>
      </c>
      <c r="E8062" s="63">
        <v>1.7918620000000001</v>
      </c>
      <c r="F8062" s="63">
        <v>1.592619</v>
      </c>
      <c r="G8062" s="63">
        <v>-0.19924339999999999</v>
      </c>
      <c r="H8062" s="63">
        <v>68.142899999999997</v>
      </c>
      <c r="I8062" s="63">
        <v>-0.34413100000000002</v>
      </c>
      <c r="J8062" s="63">
        <v>-0.25853029999999999</v>
      </c>
      <c r="K8062" s="63">
        <v>-0.19924339999999999</v>
      </c>
      <c r="L8062" s="63">
        <v>-0.13995659999999999</v>
      </c>
      <c r="M8062" s="63">
        <v>-5.4355800000000003E-2</v>
      </c>
      <c r="N8062" s="63">
        <v>11060</v>
      </c>
      <c r="O8062" s="63">
        <v>0.1130564</v>
      </c>
      <c r="P8062" s="63">
        <v>10</v>
      </c>
      <c r="Q8062" s="63">
        <v>1.2781749580960001E-2</v>
      </c>
    </row>
    <row r="8063" spans="1:17">
      <c r="A8063" s="63" t="s">
        <v>80</v>
      </c>
      <c r="B8063" s="63" t="s">
        <v>58</v>
      </c>
      <c r="C8063" s="63" t="s">
        <v>55</v>
      </c>
      <c r="D8063" s="63">
        <v>22</v>
      </c>
      <c r="E8063" s="63">
        <v>1.5849260000000001</v>
      </c>
      <c r="F8063" s="63">
        <v>1.350517</v>
      </c>
      <c r="G8063" s="63">
        <v>-0.2344099</v>
      </c>
      <c r="H8063" s="63">
        <v>64.2624</v>
      </c>
      <c r="I8063" s="63">
        <v>-0.37929750000000001</v>
      </c>
      <c r="J8063" s="63">
        <v>-0.29369679999999998</v>
      </c>
      <c r="K8063" s="63">
        <v>-0.2344099</v>
      </c>
      <c r="L8063" s="63">
        <v>-0.1751231</v>
      </c>
      <c r="M8063" s="63">
        <v>-8.9522299999999999E-2</v>
      </c>
      <c r="N8063" s="63">
        <v>11060</v>
      </c>
      <c r="O8063" s="63">
        <v>0.1130564</v>
      </c>
      <c r="P8063" s="63">
        <v>10</v>
      </c>
      <c r="Q8063" s="63">
        <v>1.2781749580960001E-2</v>
      </c>
    </row>
    <row r="8064" spans="1:17">
      <c r="A8064" s="63" t="s">
        <v>80</v>
      </c>
      <c r="B8064" s="63" t="s">
        <v>58</v>
      </c>
      <c r="C8064" s="63" t="s">
        <v>55</v>
      </c>
      <c r="D8064" s="63">
        <v>23</v>
      </c>
      <c r="E8064" s="63">
        <v>1.3355999999999999</v>
      </c>
      <c r="F8064" s="63">
        <v>1.1123780000000001</v>
      </c>
      <c r="G8064" s="63">
        <v>-0.22322110000000001</v>
      </c>
      <c r="H8064" s="63">
        <v>60.997</v>
      </c>
      <c r="I8064" s="63">
        <v>-0.36810870000000001</v>
      </c>
      <c r="J8064" s="63">
        <v>-0.28250789999999998</v>
      </c>
      <c r="K8064" s="63">
        <v>-0.22322110000000001</v>
      </c>
      <c r="L8064" s="63">
        <v>-0.1639342</v>
      </c>
      <c r="M8064" s="63">
        <v>-7.83335E-2</v>
      </c>
      <c r="N8064" s="63">
        <v>11060</v>
      </c>
      <c r="O8064" s="63">
        <v>0.1130564</v>
      </c>
      <c r="P8064" s="63">
        <v>10</v>
      </c>
      <c r="Q8064" s="63">
        <v>1.2781749580960001E-2</v>
      </c>
    </row>
    <row r="8065" spans="1:17">
      <c r="A8065" s="63" t="s">
        <v>80</v>
      </c>
      <c r="B8065" s="63" t="s">
        <v>58</v>
      </c>
      <c r="C8065" s="63" t="s">
        <v>55</v>
      </c>
      <c r="D8065" s="63">
        <v>24</v>
      </c>
      <c r="E8065" s="63">
        <v>1.0726720000000001</v>
      </c>
      <c r="F8065" s="63">
        <v>0.84320859999999997</v>
      </c>
      <c r="G8065" s="63">
        <v>-0.22946349999999999</v>
      </c>
      <c r="H8065" s="63">
        <v>58.694000000000003</v>
      </c>
      <c r="I8065" s="63">
        <v>-0.37435109999999999</v>
      </c>
      <c r="J8065" s="63">
        <v>-0.28875040000000002</v>
      </c>
      <c r="K8065" s="63">
        <v>-0.22946349999999999</v>
      </c>
      <c r="L8065" s="63">
        <v>-0.17017669999999999</v>
      </c>
      <c r="M8065" s="63">
        <v>-8.4575899999999996E-2</v>
      </c>
      <c r="N8065" s="63">
        <v>11060</v>
      </c>
      <c r="O8065" s="63">
        <v>0.1130564</v>
      </c>
      <c r="P8065" s="63">
        <v>10</v>
      </c>
      <c r="Q8065" s="63">
        <v>1.2781749580960001E-2</v>
      </c>
    </row>
    <row r="8066" spans="1:17">
      <c r="A8066" s="63" t="s">
        <v>80</v>
      </c>
      <c r="B8066" s="63" t="s">
        <v>58</v>
      </c>
      <c r="C8066" s="63" t="s">
        <v>56</v>
      </c>
      <c r="D8066" s="63">
        <v>1</v>
      </c>
      <c r="E8066" s="63">
        <v>1.029468</v>
      </c>
      <c r="F8066" s="63">
        <v>0.88456420000000002</v>
      </c>
      <c r="G8066" s="63">
        <v>-0.1449037</v>
      </c>
      <c r="H8066" s="63">
        <v>39.756100000000004</v>
      </c>
      <c r="I8066" s="63">
        <v>-0.28979129999999997</v>
      </c>
      <c r="J8066" s="63">
        <v>-0.2041906</v>
      </c>
      <c r="K8066" s="63">
        <v>-0.1449037</v>
      </c>
      <c r="L8066" s="63">
        <v>-8.5616899999999996E-2</v>
      </c>
      <c r="M8066" s="63">
        <v>-1.6099999999999998E-5</v>
      </c>
      <c r="N8066" s="63">
        <v>11060</v>
      </c>
      <c r="O8066" s="63">
        <v>0.1130564</v>
      </c>
      <c r="P8066" s="63">
        <v>11</v>
      </c>
      <c r="Q8066" s="63">
        <v>1.2781749580960001E-2</v>
      </c>
    </row>
    <row r="8067" spans="1:17">
      <c r="A8067" s="63" t="s">
        <v>80</v>
      </c>
      <c r="B8067" s="63" t="s">
        <v>58</v>
      </c>
      <c r="C8067" s="63" t="s">
        <v>56</v>
      </c>
      <c r="D8067" s="63">
        <v>2</v>
      </c>
      <c r="E8067" s="63">
        <v>0.96169289999999996</v>
      </c>
      <c r="F8067" s="63">
        <v>0.80087719999999996</v>
      </c>
      <c r="G8067" s="63">
        <v>-0.16081580000000001</v>
      </c>
      <c r="H8067" s="63">
        <v>39.403199999999998</v>
      </c>
      <c r="I8067" s="63">
        <v>-0.30570340000000001</v>
      </c>
      <c r="J8067" s="63">
        <v>-0.22010260000000001</v>
      </c>
      <c r="K8067" s="63">
        <v>-0.16081580000000001</v>
      </c>
      <c r="L8067" s="63">
        <v>-0.10152890000000001</v>
      </c>
      <c r="M8067" s="63">
        <v>-1.59282E-2</v>
      </c>
      <c r="N8067" s="63">
        <v>11060</v>
      </c>
      <c r="O8067" s="63">
        <v>0.1130564</v>
      </c>
      <c r="P8067" s="63">
        <v>11</v>
      </c>
      <c r="Q8067" s="63">
        <v>1.2781749580960001E-2</v>
      </c>
    </row>
    <row r="8068" spans="1:17">
      <c r="A8068" s="63" t="s">
        <v>80</v>
      </c>
      <c r="B8068" s="63" t="s">
        <v>58</v>
      </c>
      <c r="C8068" s="63" t="s">
        <v>56</v>
      </c>
      <c r="D8068" s="63">
        <v>3</v>
      </c>
      <c r="E8068" s="63">
        <v>0.95723429999999998</v>
      </c>
      <c r="F8068" s="63">
        <v>0.80083780000000004</v>
      </c>
      <c r="G8068" s="63">
        <v>-0.15639639999999999</v>
      </c>
      <c r="H8068" s="63">
        <v>36.8947</v>
      </c>
      <c r="I8068" s="63">
        <v>-0.301284</v>
      </c>
      <c r="J8068" s="63">
        <v>-0.21568329999999999</v>
      </c>
      <c r="K8068" s="63">
        <v>-0.15639639999999999</v>
      </c>
      <c r="L8068" s="63">
        <v>-9.7109600000000004E-2</v>
      </c>
      <c r="M8068" s="63">
        <v>-1.1508900000000001E-2</v>
      </c>
      <c r="N8068" s="63">
        <v>11060</v>
      </c>
      <c r="O8068" s="63">
        <v>0.1130564</v>
      </c>
      <c r="P8068" s="63">
        <v>11</v>
      </c>
      <c r="Q8068" s="63">
        <v>1.2781749580960001E-2</v>
      </c>
    </row>
    <row r="8069" spans="1:17">
      <c r="A8069" s="63" t="s">
        <v>80</v>
      </c>
      <c r="B8069" s="63" t="s">
        <v>58</v>
      </c>
      <c r="C8069" s="63" t="s">
        <v>56</v>
      </c>
      <c r="D8069" s="63">
        <v>4</v>
      </c>
      <c r="E8069" s="63">
        <v>0.98717469999999996</v>
      </c>
      <c r="F8069" s="63">
        <v>0.82932450000000002</v>
      </c>
      <c r="G8069" s="63">
        <v>-0.1578503</v>
      </c>
      <c r="H8069" s="63">
        <v>35.783700000000003</v>
      </c>
      <c r="I8069" s="63">
        <v>-0.3027379</v>
      </c>
      <c r="J8069" s="63">
        <v>-0.2171371</v>
      </c>
      <c r="K8069" s="63">
        <v>-0.1578503</v>
      </c>
      <c r="L8069" s="63">
        <v>-9.8563399999999995E-2</v>
      </c>
      <c r="M8069" s="63">
        <v>-1.2962700000000001E-2</v>
      </c>
      <c r="N8069" s="63">
        <v>11060</v>
      </c>
      <c r="O8069" s="63">
        <v>0.1130564</v>
      </c>
      <c r="P8069" s="63">
        <v>11</v>
      </c>
      <c r="Q8069" s="63">
        <v>1.2781749580960001E-2</v>
      </c>
    </row>
    <row r="8070" spans="1:17">
      <c r="A8070" s="63" t="s">
        <v>80</v>
      </c>
      <c r="B8070" s="63" t="s">
        <v>58</v>
      </c>
      <c r="C8070" s="63" t="s">
        <v>56</v>
      </c>
      <c r="D8070" s="63">
        <v>5</v>
      </c>
      <c r="E8070" s="63">
        <v>1.030233</v>
      </c>
      <c r="F8070" s="63">
        <v>0.87314029999999998</v>
      </c>
      <c r="G8070" s="63">
        <v>-0.1570928</v>
      </c>
      <c r="H8070" s="63">
        <v>34.888599999999997</v>
      </c>
      <c r="I8070" s="63">
        <v>-0.30198039999999998</v>
      </c>
      <c r="J8070" s="63">
        <v>-0.21637960000000001</v>
      </c>
      <c r="K8070" s="63">
        <v>-0.1570928</v>
      </c>
      <c r="L8070" s="63">
        <v>-9.7806000000000004E-2</v>
      </c>
      <c r="M8070" s="63">
        <v>-1.2205199999999999E-2</v>
      </c>
      <c r="N8070" s="63">
        <v>11060</v>
      </c>
      <c r="O8070" s="63">
        <v>0.1130564</v>
      </c>
      <c r="P8070" s="63">
        <v>11</v>
      </c>
      <c r="Q8070" s="63">
        <v>1.2781749580960001E-2</v>
      </c>
    </row>
    <row r="8071" spans="1:17">
      <c r="A8071" s="63" t="s">
        <v>80</v>
      </c>
      <c r="B8071" s="63" t="s">
        <v>58</v>
      </c>
      <c r="C8071" s="63" t="s">
        <v>56</v>
      </c>
      <c r="D8071" s="63">
        <v>6</v>
      </c>
      <c r="E8071" s="63">
        <v>1.2022649999999999</v>
      </c>
      <c r="F8071" s="63">
        <v>0.96702710000000003</v>
      </c>
      <c r="G8071" s="63">
        <v>-0.2352378</v>
      </c>
      <c r="H8071" s="63">
        <v>34.202800000000003</v>
      </c>
      <c r="I8071" s="63">
        <v>-0.3801254</v>
      </c>
      <c r="J8071" s="63">
        <v>-0.29452460000000003</v>
      </c>
      <c r="K8071" s="63">
        <v>-0.2352378</v>
      </c>
      <c r="L8071" s="63">
        <v>-0.17595089999999999</v>
      </c>
      <c r="M8071" s="63">
        <v>-9.0350200000000006E-2</v>
      </c>
      <c r="N8071" s="63">
        <v>11060</v>
      </c>
      <c r="O8071" s="63">
        <v>0.1130564</v>
      </c>
      <c r="P8071" s="63">
        <v>11</v>
      </c>
      <c r="Q8071" s="63">
        <v>1.2781749580960001E-2</v>
      </c>
    </row>
    <row r="8072" spans="1:17">
      <c r="A8072" s="63" t="s">
        <v>80</v>
      </c>
      <c r="B8072" s="63" t="s">
        <v>58</v>
      </c>
      <c r="C8072" s="63" t="s">
        <v>56</v>
      </c>
      <c r="D8072" s="63">
        <v>7</v>
      </c>
      <c r="E8072" s="63">
        <v>1.569232</v>
      </c>
      <c r="F8072" s="63">
        <v>1.370055</v>
      </c>
      <c r="G8072" s="63">
        <v>-0.19917679999999999</v>
      </c>
      <c r="H8072" s="63">
        <v>32.706800000000001</v>
      </c>
      <c r="I8072" s="63">
        <v>-0.34406439999999999</v>
      </c>
      <c r="J8072" s="63">
        <v>-0.25846360000000002</v>
      </c>
      <c r="K8072" s="63">
        <v>-0.19917679999999999</v>
      </c>
      <c r="L8072" s="63">
        <v>-0.13988999999999999</v>
      </c>
      <c r="M8072" s="63">
        <v>-5.4289200000000003E-2</v>
      </c>
      <c r="N8072" s="63">
        <v>11060</v>
      </c>
      <c r="O8072" s="63">
        <v>0.1130564</v>
      </c>
      <c r="P8072" s="63">
        <v>11</v>
      </c>
      <c r="Q8072" s="63">
        <v>1.2781749580960001E-2</v>
      </c>
    </row>
    <row r="8073" spans="1:17">
      <c r="A8073" s="63" t="s">
        <v>80</v>
      </c>
      <c r="B8073" s="63" t="s">
        <v>58</v>
      </c>
      <c r="C8073" s="63" t="s">
        <v>56</v>
      </c>
      <c r="D8073" s="63">
        <v>8</v>
      </c>
      <c r="E8073" s="63">
        <v>1.7884519999999999</v>
      </c>
      <c r="F8073" s="63">
        <v>1.7044999999999999</v>
      </c>
      <c r="G8073" s="63">
        <v>-8.3951799999999993E-2</v>
      </c>
      <c r="H8073" s="63">
        <v>33.053699999999999</v>
      </c>
      <c r="I8073" s="63">
        <v>-0.2288394</v>
      </c>
      <c r="J8073" s="63">
        <v>-0.1432387</v>
      </c>
      <c r="K8073" s="63">
        <v>-8.3951799999999993E-2</v>
      </c>
      <c r="L8073" s="63">
        <v>-2.4664999999999999E-2</v>
      </c>
      <c r="M8073" s="63">
        <v>6.0935799999999998E-2</v>
      </c>
      <c r="N8073" s="63">
        <v>11060</v>
      </c>
      <c r="O8073" s="63">
        <v>0.1130564</v>
      </c>
      <c r="P8073" s="63">
        <v>11</v>
      </c>
      <c r="Q8073" s="63">
        <v>1.2781749580960001E-2</v>
      </c>
    </row>
    <row r="8074" spans="1:17">
      <c r="A8074" s="63" t="s">
        <v>80</v>
      </c>
      <c r="B8074" s="63" t="s">
        <v>58</v>
      </c>
      <c r="C8074" s="63" t="s">
        <v>56</v>
      </c>
      <c r="D8074" s="63">
        <v>9</v>
      </c>
      <c r="E8074" s="63">
        <v>1.654406</v>
      </c>
      <c r="F8074" s="63">
        <v>1.7277400000000001</v>
      </c>
      <c r="G8074" s="63">
        <v>7.3333499999999996E-2</v>
      </c>
      <c r="H8074" s="63">
        <v>39.747999999999998</v>
      </c>
      <c r="I8074" s="63">
        <v>-7.1554099999999995E-2</v>
      </c>
      <c r="J8074" s="63">
        <v>1.4046700000000001E-2</v>
      </c>
      <c r="K8074" s="63">
        <v>7.3333499999999996E-2</v>
      </c>
      <c r="L8074" s="63">
        <v>0.1326203</v>
      </c>
      <c r="M8074" s="63">
        <v>0.2182211</v>
      </c>
      <c r="N8074" s="63">
        <v>11060</v>
      </c>
      <c r="O8074" s="63">
        <v>0.1130564</v>
      </c>
      <c r="P8074" s="63">
        <v>11</v>
      </c>
      <c r="Q8074" s="63">
        <v>1.2781749580960001E-2</v>
      </c>
    </row>
    <row r="8075" spans="1:17">
      <c r="A8075" s="63" t="s">
        <v>80</v>
      </c>
      <c r="B8075" s="63" t="s">
        <v>58</v>
      </c>
      <c r="C8075" s="63" t="s">
        <v>56</v>
      </c>
      <c r="D8075" s="63">
        <v>10</v>
      </c>
      <c r="E8075" s="63">
        <v>1.5840460000000001</v>
      </c>
      <c r="F8075" s="63">
        <v>1.66029</v>
      </c>
      <c r="G8075" s="63">
        <v>7.62438E-2</v>
      </c>
      <c r="H8075" s="63">
        <v>47.018900000000002</v>
      </c>
      <c r="I8075" s="63">
        <v>-6.8643800000000005E-2</v>
      </c>
      <c r="J8075" s="63">
        <v>1.69569E-2</v>
      </c>
      <c r="K8075" s="63">
        <v>7.62438E-2</v>
      </c>
      <c r="L8075" s="63">
        <v>0.1355306</v>
      </c>
      <c r="M8075" s="63">
        <v>0.22113140000000001</v>
      </c>
      <c r="N8075" s="63">
        <v>11060</v>
      </c>
      <c r="O8075" s="63">
        <v>0.1130564</v>
      </c>
      <c r="P8075" s="63">
        <v>11</v>
      </c>
      <c r="Q8075" s="63">
        <v>1.2781749580960001E-2</v>
      </c>
    </row>
    <row r="8076" spans="1:17">
      <c r="A8076" s="63" t="s">
        <v>80</v>
      </c>
      <c r="B8076" s="63" t="s">
        <v>58</v>
      </c>
      <c r="C8076" s="63" t="s">
        <v>56</v>
      </c>
      <c r="D8076" s="63">
        <v>11</v>
      </c>
      <c r="E8076" s="63">
        <v>1.467406</v>
      </c>
      <c r="F8076" s="63">
        <v>1.622017</v>
      </c>
      <c r="G8076" s="63">
        <v>0.15461030000000001</v>
      </c>
      <c r="H8076" s="63">
        <v>52.059199999999997</v>
      </c>
      <c r="I8076" s="63">
        <v>9.7227000000000008E-3</v>
      </c>
      <c r="J8076" s="63">
        <v>9.5323400000000003E-2</v>
      </c>
      <c r="K8076" s="63">
        <v>0.15461030000000001</v>
      </c>
      <c r="L8076" s="63">
        <v>0.21389710000000001</v>
      </c>
      <c r="M8076" s="63">
        <v>0.29949789999999998</v>
      </c>
      <c r="N8076" s="63">
        <v>11060</v>
      </c>
      <c r="O8076" s="63">
        <v>0.1130564</v>
      </c>
      <c r="P8076" s="63">
        <v>11</v>
      </c>
      <c r="Q8076" s="63">
        <v>1.2781749580960001E-2</v>
      </c>
    </row>
    <row r="8077" spans="1:17">
      <c r="A8077" s="63" t="s">
        <v>80</v>
      </c>
      <c r="B8077" s="63" t="s">
        <v>58</v>
      </c>
      <c r="C8077" s="63" t="s">
        <v>56</v>
      </c>
      <c r="D8077" s="63">
        <v>12</v>
      </c>
      <c r="E8077" s="63">
        <v>1.3981889999999999</v>
      </c>
      <c r="F8077" s="63">
        <v>1.5339510000000001</v>
      </c>
      <c r="G8077" s="63">
        <v>0.13576160000000001</v>
      </c>
      <c r="H8077" s="63">
        <v>55.275799999999997</v>
      </c>
      <c r="I8077" s="63">
        <v>-9.1260000000000004E-3</v>
      </c>
      <c r="J8077" s="63">
        <v>7.6474799999999996E-2</v>
      </c>
      <c r="K8077" s="63">
        <v>0.13576160000000001</v>
      </c>
      <c r="L8077" s="63">
        <v>0.19504850000000001</v>
      </c>
      <c r="M8077" s="63">
        <v>0.28064919999999999</v>
      </c>
      <c r="N8077" s="63">
        <v>11060</v>
      </c>
      <c r="O8077" s="63">
        <v>0.1130564</v>
      </c>
      <c r="P8077" s="63">
        <v>11</v>
      </c>
      <c r="Q8077" s="63">
        <v>1.2781749580960001E-2</v>
      </c>
    </row>
    <row r="8078" spans="1:17">
      <c r="A8078" s="63" t="s">
        <v>80</v>
      </c>
      <c r="B8078" s="63" t="s">
        <v>58</v>
      </c>
      <c r="C8078" s="63" t="s">
        <v>56</v>
      </c>
      <c r="D8078" s="63">
        <v>13</v>
      </c>
      <c r="E8078" s="63">
        <v>1.244211</v>
      </c>
      <c r="F8078" s="63">
        <v>1.4953730000000001</v>
      </c>
      <c r="G8078" s="63">
        <v>0.25116240000000001</v>
      </c>
      <c r="H8078" s="63">
        <v>57.545000000000002</v>
      </c>
      <c r="I8078" s="63">
        <v>0.1062748</v>
      </c>
      <c r="J8078" s="63">
        <v>0.19187560000000001</v>
      </c>
      <c r="K8078" s="63">
        <v>0.25116240000000001</v>
      </c>
      <c r="L8078" s="63">
        <v>0.31044919999999998</v>
      </c>
      <c r="M8078" s="63">
        <v>0.39605000000000001</v>
      </c>
      <c r="N8078" s="63">
        <v>11060</v>
      </c>
      <c r="O8078" s="63">
        <v>0.1130564</v>
      </c>
      <c r="P8078" s="63">
        <v>11</v>
      </c>
      <c r="Q8078" s="63">
        <v>1.2781749580960001E-2</v>
      </c>
    </row>
    <row r="8079" spans="1:17">
      <c r="A8079" s="63" t="s">
        <v>80</v>
      </c>
      <c r="B8079" s="63" t="s">
        <v>58</v>
      </c>
      <c r="C8079" s="63" t="s">
        <v>56</v>
      </c>
      <c r="D8079" s="63">
        <v>14</v>
      </c>
      <c r="E8079" s="63">
        <v>1.123634</v>
      </c>
      <c r="F8079" s="63">
        <v>1.4133290000000001</v>
      </c>
      <c r="G8079" s="63">
        <v>0.2896956</v>
      </c>
      <c r="H8079" s="63">
        <v>59.066699999999997</v>
      </c>
      <c r="I8079" s="63">
        <v>0.14480799999999999</v>
      </c>
      <c r="J8079" s="63">
        <v>0.2304088</v>
      </c>
      <c r="K8079" s="63">
        <v>0.2896956</v>
      </c>
      <c r="L8079" s="63">
        <v>0.34898249999999997</v>
      </c>
      <c r="M8079" s="63">
        <v>0.4345832</v>
      </c>
      <c r="N8079" s="63">
        <v>11060</v>
      </c>
      <c r="O8079" s="63">
        <v>0.1130564</v>
      </c>
      <c r="P8079" s="63">
        <v>11</v>
      </c>
      <c r="Q8079" s="63">
        <v>1.2781749580960001E-2</v>
      </c>
    </row>
    <row r="8080" spans="1:17">
      <c r="A8080" s="63" t="s">
        <v>80</v>
      </c>
      <c r="B8080" s="63" t="s">
        <v>58</v>
      </c>
      <c r="C8080" s="63" t="s">
        <v>56</v>
      </c>
      <c r="D8080" s="63">
        <v>15</v>
      </c>
      <c r="E8080" s="63">
        <v>1.085672</v>
      </c>
      <c r="F8080" s="63">
        <v>1.3407819999999999</v>
      </c>
      <c r="G8080" s="63">
        <v>0.25511</v>
      </c>
      <c r="H8080" s="63">
        <v>59.537599999999998</v>
      </c>
      <c r="I8080" s="63">
        <v>0.1102224</v>
      </c>
      <c r="J8080" s="63">
        <v>0.1958232</v>
      </c>
      <c r="K8080" s="63">
        <v>0.25511</v>
      </c>
      <c r="L8080" s="63">
        <v>0.31439689999999998</v>
      </c>
      <c r="M8080" s="63">
        <v>0.39999760000000001</v>
      </c>
      <c r="N8080" s="63">
        <v>11060</v>
      </c>
      <c r="O8080" s="63">
        <v>0.1130564</v>
      </c>
      <c r="P8080" s="63">
        <v>11</v>
      </c>
      <c r="Q8080" s="63">
        <v>1.2781749580960001E-2</v>
      </c>
    </row>
    <row r="8081" spans="1:17">
      <c r="A8081" s="63" t="s">
        <v>80</v>
      </c>
      <c r="B8081" s="63" t="s">
        <v>58</v>
      </c>
      <c r="C8081" s="63" t="s">
        <v>56</v>
      </c>
      <c r="D8081" s="63">
        <v>16</v>
      </c>
      <c r="E8081" s="63">
        <v>1.12279</v>
      </c>
      <c r="F8081" s="63">
        <v>1.340303</v>
      </c>
      <c r="G8081" s="63">
        <v>0.21751319999999999</v>
      </c>
      <c r="H8081" s="63">
        <v>58.712200000000003</v>
      </c>
      <c r="I8081" s="63">
        <v>7.2625599999999998E-2</v>
      </c>
      <c r="J8081" s="63">
        <v>0.15822639999999999</v>
      </c>
      <c r="K8081" s="63">
        <v>0.21751319999999999</v>
      </c>
      <c r="L8081" s="63">
        <v>0.27679999999999999</v>
      </c>
      <c r="M8081" s="63">
        <v>0.36240080000000002</v>
      </c>
      <c r="N8081" s="63">
        <v>11060</v>
      </c>
      <c r="O8081" s="63">
        <v>0.1130564</v>
      </c>
      <c r="P8081" s="63">
        <v>11</v>
      </c>
      <c r="Q8081" s="63">
        <v>1.2781749580960001E-2</v>
      </c>
    </row>
    <row r="8082" spans="1:17">
      <c r="A8082" s="63" t="s">
        <v>80</v>
      </c>
      <c r="B8082" s="63" t="s">
        <v>58</v>
      </c>
      <c r="C8082" s="63" t="s">
        <v>56</v>
      </c>
      <c r="D8082" s="63">
        <v>17</v>
      </c>
      <c r="E8082" s="63">
        <v>1.2398750000000001</v>
      </c>
      <c r="F8082" s="63">
        <v>1.4256930000000001</v>
      </c>
      <c r="G8082" s="63">
        <v>0.18581739999999999</v>
      </c>
      <c r="H8082" s="63">
        <v>51.870199999999997</v>
      </c>
      <c r="I8082" s="63">
        <v>4.0929800000000002E-2</v>
      </c>
      <c r="J8082" s="63">
        <v>0.12653049999999999</v>
      </c>
      <c r="K8082" s="63">
        <v>0.18581739999999999</v>
      </c>
      <c r="L8082" s="63">
        <v>0.24510419999999999</v>
      </c>
      <c r="M8082" s="63">
        <v>0.33070500000000003</v>
      </c>
      <c r="N8082" s="63">
        <v>11060</v>
      </c>
      <c r="O8082" s="63">
        <v>0.1130564</v>
      </c>
      <c r="P8082" s="63">
        <v>11</v>
      </c>
      <c r="Q8082" s="63">
        <v>1.2781749580960001E-2</v>
      </c>
    </row>
    <row r="8083" spans="1:17">
      <c r="A8083" s="63" t="s">
        <v>80</v>
      </c>
      <c r="B8083" s="63" t="s">
        <v>58</v>
      </c>
      <c r="C8083" s="63" t="s">
        <v>56</v>
      </c>
      <c r="D8083" s="63">
        <v>18</v>
      </c>
      <c r="E8083" s="63">
        <v>1.623119</v>
      </c>
      <c r="F8083" s="63">
        <v>1.7021710000000001</v>
      </c>
      <c r="G8083" s="63">
        <v>7.9052600000000001E-2</v>
      </c>
      <c r="H8083" s="63">
        <v>46.454799999999999</v>
      </c>
      <c r="I8083" s="63">
        <v>-6.5835000000000005E-2</v>
      </c>
      <c r="J8083" s="63">
        <v>1.9765700000000001E-2</v>
      </c>
      <c r="K8083" s="63">
        <v>7.9052600000000001E-2</v>
      </c>
      <c r="L8083" s="63">
        <v>0.1383394</v>
      </c>
      <c r="M8083" s="63">
        <v>0.22394020000000001</v>
      </c>
      <c r="N8083" s="63">
        <v>11060</v>
      </c>
      <c r="O8083" s="63">
        <v>0.1130564</v>
      </c>
      <c r="P8083" s="63">
        <v>11</v>
      </c>
      <c r="Q8083" s="63">
        <v>1.2781749580960001E-2</v>
      </c>
    </row>
    <row r="8084" spans="1:17">
      <c r="A8084" s="63" t="s">
        <v>80</v>
      </c>
      <c r="B8084" s="63" t="s">
        <v>58</v>
      </c>
      <c r="C8084" s="63" t="s">
        <v>56</v>
      </c>
      <c r="D8084" s="63">
        <v>19</v>
      </c>
      <c r="E8084" s="63">
        <v>1.892612</v>
      </c>
      <c r="F8084" s="63">
        <v>1.827844</v>
      </c>
      <c r="G8084" s="63">
        <v>-6.4768199999999998E-2</v>
      </c>
      <c r="H8084" s="63">
        <v>42.828200000000002</v>
      </c>
      <c r="I8084" s="63">
        <v>-0.2096558</v>
      </c>
      <c r="J8084" s="63">
        <v>-0.124055</v>
      </c>
      <c r="K8084" s="63">
        <v>-6.4768199999999998E-2</v>
      </c>
      <c r="L8084" s="63">
        <v>-5.4814E-3</v>
      </c>
      <c r="M8084" s="63">
        <v>8.0119399999999993E-2</v>
      </c>
      <c r="N8084" s="63">
        <v>11060</v>
      </c>
      <c r="O8084" s="63">
        <v>0.1130564</v>
      </c>
      <c r="P8084" s="63">
        <v>11</v>
      </c>
      <c r="Q8084" s="63">
        <v>1.2781749580960001E-2</v>
      </c>
    </row>
    <row r="8085" spans="1:17">
      <c r="A8085" s="63" t="s">
        <v>80</v>
      </c>
      <c r="B8085" s="63" t="s">
        <v>58</v>
      </c>
      <c r="C8085" s="63" t="s">
        <v>56</v>
      </c>
      <c r="D8085" s="63">
        <v>20</v>
      </c>
      <c r="E8085" s="63">
        <v>1.917756</v>
      </c>
      <c r="F8085" s="63">
        <v>1.8025880000000001</v>
      </c>
      <c r="G8085" s="63">
        <v>-0.1151682</v>
      </c>
      <c r="H8085" s="63">
        <v>41.316899999999997</v>
      </c>
      <c r="I8085" s="63">
        <v>-0.2600558</v>
      </c>
      <c r="J8085" s="63">
        <v>-0.174455</v>
      </c>
      <c r="K8085" s="63">
        <v>-0.1151682</v>
      </c>
      <c r="L8085" s="63">
        <v>-5.5881399999999998E-2</v>
      </c>
      <c r="M8085" s="63">
        <v>2.97194E-2</v>
      </c>
      <c r="N8085" s="63">
        <v>11060</v>
      </c>
      <c r="O8085" s="63">
        <v>0.1130564</v>
      </c>
      <c r="P8085" s="63">
        <v>11</v>
      </c>
      <c r="Q8085" s="63">
        <v>1.2781749580960001E-2</v>
      </c>
    </row>
    <row r="8086" spans="1:17">
      <c r="A8086" s="63" t="s">
        <v>80</v>
      </c>
      <c r="B8086" s="63" t="s">
        <v>58</v>
      </c>
      <c r="C8086" s="63" t="s">
        <v>56</v>
      </c>
      <c r="D8086" s="63">
        <v>21</v>
      </c>
      <c r="E8086" s="63">
        <v>1.8997820000000001</v>
      </c>
      <c r="F8086" s="63">
        <v>1.7519229999999999</v>
      </c>
      <c r="G8086" s="63">
        <v>-0.14785860000000001</v>
      </c>
      <c r="H8086" s="63">
        <v>38.925199999999997</v>
      </c>
      <c r="I8086" s="63">
        <v>-0.29274620000000001</v>
      </c>
      <c r="J8086" s="63">
        <v>-0.20714550000000001</v>
      </c>
      <c r="K8086" s="63">
        <v>-0.14785860000000001</v>
      </c>
      <c r="L8086" s="63">
        <v>-8.8571800000000006E-2</v>
      </c>
      <c r="M8086" s="63">
        <v>-2.9710000000000001E-3</v>
      </c>
      <c r="N8086" s="63">
        <v>11060</v>
      </c>
      <c r="O8086" s="63">
        <v>0.1130564</v>
      </c>
      <c r="P8086" s="63">
        <v>11</v>
      </c>
      <c r="Q8086" s="63">
        <v>1.2781749580960001E-2</v>
      </c>
    </row>
    <row r="8087" spans="1:17">
      <c r="A8087" s="63" t="s">
        <v>80</v>
      </c>
      <c r="B8087" s="63" t="s">
        <v>58</v>
      </c>
      <c r="C8087" s="63" t="s">
        <v>56</v>
      </c>
      <c r="D8087" s="63">
        <v>22</v>
      </c>
      <c r="E8087" s="63">
        <v>1.730129</v>
      </c>
      <c r="F8087" s="63">
        <v>1.5818430000000001</v>
      </c>
      <c r="G8087" s="63">
        <v>-0.14828649999999999</v>
      </c>
      <c r="H8087" s="63">
        <v>37.691299999999998</v>
      </c>
      <c r="I8087" s="63">
        <v>-0.29317409999999999</v>
      </c>
      <c r="J8087" s="63">
        <v>-0.20757329999999999</v>
      </c>
      <c r="K8087" s="63">
        <v>-0.14828649999999999</v>
      </c>
      <c r="L8087" s="63">
        <v>-8.8999599999999998E-2</v>
      </c>
      <c r="M8087" s="63">
        <v>-3.3988999999999998E-3</v>
      </c>
      <c r="N8087" s="63">
        <v>11060</v>
      </c>
      <c r="O8087" s="63">
        <v>0.1130564</v>
      </c>
      <c r="P8087" s="63">
        <v>11</v>
      </c>
      <c r="Q8087" s="63">
        <v>1.2781749580960001E-2</v>
      </c>
    </row>
    <row r="8088" spans="1:17">
      <c r="A8088" s="63" t="s">
        <v>80</v>
      </c>
      <c r="B8088" s="63" t="s">
        <v>58</v>
      </c>
      <c r="C8088" s="63" t="s">
        <v>56</v>
      </c>
      <c r="D8088" s="63">
        <v>23</v>
      </c>
      <c r="E8088" s="63">
        <v>1.4889410000000001</v>
      </c>
      <c r="F8088" s="63">
        <v>1.3487629999999999</v>
      </c>
      <c r="G8088" s="63">
        <v>-0.14017830000000001</v>
      </c>
      <c r="H8088" s="63">
        <v>36.748399999999997</v>
      </c>
      <c r="I8088" s="63">
        <v>-0.28506589999999998</v>
      </c>
      <c r="J8088" s="63">
        <v>-0.19946520000000001</v>
      </c>
      <c r="K8088" s="63">
        <v>-0.14017830000000001</v>
      </c>
      <c r="L8088" s="63">
        <v>-8.0891500000000005E-2</v>
      </c>
      <c r="M8088" s="63">
        <v>4.7092999999999996E-3</v>
      </c>
      <c r="N8088" s="63">
        <v>11060</v>
      </c>
      <c r="O8088" s="63">
        <v>0.1130564</v>
      </c>
      <c r="P8088" s="63">
        <v>11</v>
      </c>
      <c r="Q8088" s="63">
        <v>1.2781749580960001E-2</v>
      </c>
    </row>
    <row r="8089" spans="1:17">
      <c r="A8089" s="63" t="s">
        <v>80</v>
      </c>
      <c r="B8089" s="63" t="s">
        <v>58</v>
      </c>
      <c r="C8089" s="63" t="s">
        <v>56</v>
      </c>
      <c r="D8089" s="63">
        <v>24</v>
      </c>
      <c r="E8089" s="63">
        <v>1.2161500000000001</v>
      </c>
      <c r="F8089" s="63">
        <v>1.0740590000000001</v>
      </c>
      <c r="G8089" s="63">
        <v>-0.14209150000000001</v>
      </c>
      <c r="H8089" s="63">
        <v>35.607500000000002</v>
      </c>
      <c r="I8089" s="63">
        <v>-0.28697909999999999</v>
      </c>
      <c r="J8089" s="63">
        <v>-0.20137830000000001</v>
      </c>
      <c r="K8089" s="63">
        <v>-0.14209150000000001</v>
      </c>
      <c r="L8089" s="63">
        <v>-8.2804699999999995E-2</v>
      </c>
      <c r="M8089" s="63">
        <v>2.7961000000000001E-3</v>
      </c>
      <c r="N8089" s="63">
        <v>11060</v>
      </c>
      <c r="O8089" s="63">
        <v>0.1130564</v>
      </c>
      <c r="P8089" s="63">
        <v>11</v>
      </c>
      <c r="Q8089" s="63">
        <v>1.2781749580960001E-2</v>
      </c>
    </row>
    <row r="8090" spans="1:17">
      <c r="A8090" s="63" t="s">
        <v>80</v>
      </c>
      <c r="B8090" s="63" t="s">
        <v>58</v>
      </c>
      <c r="C8090" s="63" t="s">
        <v>57</v>
      </c>
      <c r="D8090" s="63">
        <v>1</v>
      </c>
      <c r="E8090" s="63">
        <v>1.2003459999999999</v>
      </c>
      <c r="F8090" s="63">
        <v>1.055442</v>
      </c>
      <c r="G8090" s="63">
        <v>-0.1449038</v>
      </c>
      <c r="H8090" s="63">
        <v>34.1982</v>
      </c>
      <c r="I8090" s="63">
        <v>-0.28979139999999998</v>
      </c>
      <c r="J8090" s="63">
        <v>-0.2041906</v>
      </c>
      <c r="K8090" s="63">
        <v>-0.1449038</v>
      </c>
      <c r="L8090" s="63">
        <v>-8.5616899999999996E-2</v>
      </c>
      <c r="M8090" s="63">
        <v>-1.6200000000000001E-5</v>
      </c>
      <c r="N8090" s="63">
        <v>11060</v>
      </c>
      <c r="O8090" s="63">
        <v>0.1130564</v>
      </c>
      <c r="P8090" s="63">
        <v>12</v>
      </c>
      <c r="Q8090" s="63">
        <v>1.2781749580960001E-2</v>
      </c>
    </row>
    <row r="8091" spans="1:17">
      <c r="A8091" s="63" t="s">
        <v>80</v>
      </c>
      <c r="B8091" s="63" t="s">
        <v>58</v>
      </c>
      <c r="C8091" s="63" t="s">
        <v>57</v>
      </c>
      <c r="D8091" s="63">
        <v>2</v>
      </c>
      <c r="E8091" s="63">
        <v>1.1315759999999999</v>
      </c>
      <c r="F8091" s="63">
        <v>0.97076050000000003</v>
      </c>
      <c r="G8091" s="63">
        <v>-0.16081580000000001</v>
      </c>
      <c r="H8091" s="63">
        <v>35.467399999999998</v>
      </c>
      <c r="I8091" s="63">
        <v>-0.30570340000000001</v>
      </c>
      <c r="J8091" s="63">
        <v>-0.22010270000000001</v>
      </c>
      <c r="K8091" s="63">
        <v>-0.16081580000000001</v>
      </c>
      <c r="L8091" s="63">
        <v>-0.10152899999999999</v>
      </c>
      <c r="M8091" s="63">
        <v>-1.59282E-2</v>
      </c>
      <c r="N8091" s="63">
        <v>11060</v>
      </c>
      <c r="O8091" s="63">
        <v>0.1130564</v>
      </c>
      <c r="P8091" s="63">
        <v>12</v>
      </c>
      <c r="Q8091" s="63">
        <v>1.2781749580960001E-2</v>
      </c>
    </row>
    <row r="8092" spans="1:17">
      <c r="A8092" s="63" t="s">
        <v>80</v>
      </c>
      <c r="B8092" s="63" t="s">
        <v>58</v>
      </c>
      <c r="C8092" s="63" t="s">
        <v>57</v>
      </c>
      <c r="D8092" s="63">
        <v>3</v>
      </c>
      <c r="E8092" s="63">
        <v>1.131149</v>
      </c>
      <c r="F8092" s="63">
        <v>0.97475239999999996</v>
      </c>
      <c r="G8092" s="63">
        <v>-0.15639639999999999</v>
      </c>
      <c r="H8092" s="63">
        <v>34.737200000000001</v>
      </c>
      <c r="I8092" s="63">
        <v>-0.301284</v>
      </c>
      <c r="J8092" s="63">
        <v>-0.21568329999999999</v>
      </c>
      <c r="K8092" s="63">
        <v>-0.15639639999999999</v>
      </c>
      <c r="L8092" s="63">
        <v>-9.7109600000000004E-2</v>
      </c>
      <c r="M8092" s="63">
        <v>-1.1508900000000001E-2</v>
      </c>
      <c r="N8092" s="63">
        <v>11060</v>
      </c>
      <c r="O8092" s="63">
        <v>0.1130564</v>
      </c>
      <c r="P8092" s="63">
        <v>12</v>
      </c>
      <c r="Q8092" s="63">
        <v>1.2781749580960001E-2</v>
      </c>
    </row>
    <row r="8093" spans="1:17">
      <c r="A8093" s="63" t="s">
        <v>80</v>
      </c>
      <c r="B8093" s="63" t="s">
        <v>58</v>
      </c>
      <c r="C8093" s="63" t="s">
        <v>57</v>
      </c>
      <c r="D8093" s="63">
        <v>4</v>
      </c>
      <c r="E8093" s="63">
        <v>1.134806</v>
      </c>
      <c r="F8093" s="63">
        <v>0.97695569999999998</v>
      </c>
      <c r="G8093" s="63">
        <v>-0.1578503</v>
      </c>
      <c r="H8093" s="63">
        <v>34.526800000000001</v>
      </c>
      <c r="I8093" s="63">
        <v>-0.3027379</v>
      </c>
      <c r="J8093" s="63">
        <v>-0.2171371</v>
      </c>
      <c r="K8093" s="63">
        <v>-0.1578503</v>
      </c>
      <c r="L8093" s="63">
        <v>-9.8563399999999995E-2</v>
      </c>
      <c r="M8093" s="63">
        <v>-1.2962700000000001E-2</v>
      </c>
      <c r="N8093" s="63">
        <v>11060</v>
      </c>
      <c r="O8093" s="63">
        <v>0.1130564</v>
      </c>
      <c r="P8093" s="63">
        <v>12</v>
      </c>
      <c r="Q8093" s="63">
        <v>1.2781749580960001E-2</v>
      </c>
    </row>
    <row r="8094" spans="1:17">
      <c r="A8094" s="63" t="s">
        <v>80</v>
      </c>
      <c r="B8094" s="63" t="s">
        <v>58</v>
      </c>
      <c r="C8094" s="63" t="s">
        <v>57</v>
      </c>
      <c r="D8094" s="63">
        <v>5</v>
      </c>
      <c r="E8094" s="63">
        <v>1.172363</v>
      </c>
      <c r="F8094" s="63">
        <v>1.0152699999999999</v>
      </c>
      <c r="G8094" s="63">
        <v>-0.1570928</v>
      </c>
      <c r="H8094" s="63">
        <v>34.984499999999997</v>
      </c>
      <c r="I8094" s="63">
        <v>-0.30198039999999998</v>
      </c>
      <c r="J8094" s="63">
        <v>-0.21637960000000001</v>
      </c>
      <c r="K8094" s="63">
        <v>-0.1570928</v>
      </c>
      <c r="L8094" s="63">
        <v>-9.7806000000000004E-2</v>
      </c>
      <c r="M8094" s="63">
        <v>-1.2205199999999999E-2</v>
      </c>
      <c r="N8094" s="63">
        <v>11060</v>
      </c>
      <c r="O8094" s="63">
        <v>0.1130564</v>
      </c>
      <c r="P8094" s="63">
        <v>12</v>
      </c>
      <c r="Q8094" s="63">
        <v>1.2781749580960001E-2</v>
      </c>
    </row>
    <row r="8095" spans="1:17">
      <c r="A8095" s="63" t="s">
        <v>80</v>
      </c>
      <c r="B8095" s="63" t="s">
        <v>58</v>
      </c>
      <c r="C8095" s="63" t="s">
        <v>57</v>
      </c>
      <c r="D8095" s="63">
        <v>6</v>
      </c>
      <c r="E8095" s="63">
        <v>1.3374919999999999</v>
      </c>
      <c r="F8095" s="63">
        <v>1.102255</v>
      </c>
      <c r="G8095" s="63">
        <v>-0.23523769999999999</v>
      </c>
      <c r="H8095" s="63">
        <v>35.334400000000002</v>
      </c>
      <c r="I8095" s="63">
        <v>-0.3801253</v>
      </c>
      <c r="J8095" s="63">
        <v>-0.29452460000000003</v>
      </c>
      <c r="K8095" s="63">
        <v>-0.23523769999999999</v>
      </c>
      <c r="L8095" s="63">
        <v>-0.17595089999999999</v>
      </c>
      <c r="M8095" s="63">
        <v>-9.0350100000000003E-2</v>
      </c>
      <c r="N8095" s="63">
        <v>11060</v>
      </c>
      <c r="O8095" s="63">
        <v>0.1130564</v>
      </c>
      <c r="P8095" s="63">
        <v>12</v>
      </c>
      <c r="Q8095" s="63">
        <v>1.2781749580960001E-2</v>
      </c>
    </row>
    <row r="8096" spans="1:17">
      <c r="A8096" s="63" t="s">
        <v>80</v>
      </c>
      <c r="B8096" s="63" t="s">
        <v>58</v>
      </c>
      <c r="C8096" s="63" t="s">
        <v>57</v>
      </c>
      <c r="D8096" s="63">
        <v>7</v>
      </c>
      <c r="E8096" s="63">
        <v>1.6819139999999999</v>
      </c>
      <c r="F8096" s="63">
        <v>1.482737</v>
      </c>
      <c r="G8096" s="63">
        <v>-0.19917679999999999</v>
      </c>
      <c r="H8096" s="63">
        <v>34.755299999999998</v>
      </c>
      <c r="I8096" s="63">
        <v>-0.34406439999999999</v>
      </c>
      <c r="J8096" s="63">
        <v>-0.25846360000000002</v>
      </c>
      <c r="K8096" s="63">
        <v>-0.19917679999999999</v>
      </c>
      <c r="L8096" s="63">
        <v>-0.13988999999999999</v>
      </c>
      <c r="M8096" s="63">
        <v>-5.4289200000000003E-2</v>
      </c>
      <c r="N8096" s="63">
        <v>11060</v>
      </c>
      <c r="O8096" s="63">
        <v>0.1130564</v>
      </c>
      <c r="P8096" s="63">
        <v>12</v>
      </c>
      <c r="Q8096" s="63">
        <v>1.2781749580960001E-2</v>
      </c>
    </row>
    <row r="8097" spans="1:17">
      <c r="A8097" s="63" t="s">
        <v>80</v>
      </c>
      <c r="B8097" s="63" t="s">
        <v>58</v>
      </c>
      <c r="C8097" s="63" t="s">
        <v>57</v>
      </c>
      <c r="D8097" s="63">
        <v>8</v>
      </c>
      <c r="E8097" s="63">
        <v>1.8950940000000001</v>
      </c>
      <c r="F8097" s="63">
        <v>1.8111429999999999</v>
      </c>
      <c r="G8097" s="63">
        <v>-8.3951799999999993E-2</v>
      </c>
      <c r="H8097" s="63">
        <v>34.425400000000003</v>
      </c>
      <c r="I8097" s="63">
        <v>-0.2288394</v>
      </c>
      <c r="J8097" s="63">
        <v>-0.1432387</v>
      </c>
      <c r="K8097" s="63">
        <v>-8.3951799999999993E-2</v>
      </c>
      <c r="L8097" s="63">
        <v>-2.4664999999999999E-2</v>
      </c>
      <c r="M8097" s="63">
        <v>6.0935799999999998E-2</v>
      </c>
      <c r="N8097" s="63">
        <v>11060</v>
      </c>
      <c r="O8097" s="63">
        <v>0.1130564</v>
      </c>
      <c r="P8097" s="63">
        <v>12</v>
      </c>
      <c r="Q8097" s="63">
        <v>1.2781749580960001E-2</v>
      </c>
    </row>
    <row r="8098" spans="1:17">
      <c r="A8098" s="63" t="s">
        <v>80</v>
      </c>
      <c r="B8098" s="63" t="s">
        <v>58</v>
      </c>
      <c r="C8098" s="63" t="s">
        <v>57</v>
      </c>
      <c r="D8098" s="63">
        <v>9</v>
      </c>
      <c r="E8098" s="63">
        <v>1.8268340000000001</v>
      </c>
      <c r="F8098" s="63">
        <v>1.9001680000000001</v>
      </c>
      <c r="G8098" s="63">
        <v>7.3333499999999996E-2</v>
      </c>
      <c r="H8098" s="63">
        <v>35.2072</v>
      </c>
      <c r="I8098" s="63">
        <v>-7.1554099999999995E-2</v>
      </c>
      <c r="J8098" s="63">
        <v>1.4046700000000001E-2</v>
      </c>
      <c r="K8098" s="63">
        <v>7.3333499999999996E-2</v>
      </c>
      <c r="L8098" s="63">
        <v>0.1326203</v>
      </c>
      <c r="M8098" s="63">
        <v>0.2182211</v>
      </c>
      <c r="N8098" s="63">
        <v>11060</v>
      </c>
      <c r="O8098" s="63">
        <v>0.1130564</v>
      </c>
      <c r="P8098" s="63">
        <v>12</v>
      </c>
      <c r="Q8098" s="63">
        <v>1.2781749580960001E-2</v>
      </c>
    </row>
    <row r="8099" spans="1:17">
      <c r="A8099" s="63" t="s">
        <v>80</v>
      </c>
      <c r="B8099" s="63" t="s">
        <v>58</v>
      </c>
      <c r="C8099" s="63" t="s">
        <v>57</v>
      </c>
      <c r="D8099" s="63">
        <v>10</v>
      </c>
      <c r="E8099" s="63">
        <v>1.8084009999999999</v>
      </c>
      <c r="F8099" s="63">
        <v>1.8846449999999999</v>
      </c>
      <c r="G8099" s="63">
        <v>7.6243900000000003E-2</v>
      </c>
      <c r="H8099" s="63">
        <v>37.4694</v>
      </c>
      <c r="I8099" s="63">
        <v>-6.8643700000000002E-2</v>
      </c>
      <c r="J8099" s="63">
        <v>1.6957E-2</v>
      </c>
      <c r="K8099" s="63">
        <v>7.6243900000000003E-2</v>
      </c>
      <c r="L8099" s="63">
        <v>0.1355307</v>
      </c>
      <c r="M8099" s="63">
        <v>0.22113150000000001</v>
      </c>
      <c r="N8099" s="63">
        <v>11060</v>
      </c>
      <c r="O8099" s="63">
        <v>0.1130564</v>
      </c>
      <c r="P8099" s="63">
        <v>12</v>
      </c>
      <c r="Q8099" s="63">
        <v>1.2781749580960001E-2</v>
      </c>
    </row>
    <row r="8100" spans="1:17">
      <c r="A8100" s="63" t="s">
        <v>80</v>
      </c>
      <c r="B8100" s="63" t="s">
        <v>58</v>
      </c>
      <c r="C8100" s="63" t="s">
        <v>57</v>
      </c>
      <c r="D8100" s="63">
        <v>11</v>
      </c>
      <c r="E8100" s="63">
        <v>1.727884</v>
      </c>
      <c r="F8100" s="63">
        <v>1.8824939999999999</v>
      </c>
      <c r="G8100" s="63">
        <v>0.15461030000000001</v>
      </c>
      <c r="H8100" s="63">
        <v>39.9649</v>
      </c>
      <c r="I8100" s="63">
        <v>9.7227000000000008E-3</v>
      </c>
      <c r="J8100" s="63">
        <v>9.5323400000000003E-2</v>
      </c>
      <c r="K8100" s="63">
        <v>0.15461030000000001</v>
      </c>
      <c r="L8100" s="63">
        <v>0.21389710000000001</v>
      </c>
      <c r="M8100" s="63">
        <v>0.29949789999999998</v>
      </c>
      <c r="N8100" s="63">
        <v>11060</v>
      </c>
      <c r="O8100" s="63">
        <v>0.1130564</v>
      </c>
      <c r="P8100" s="63">
        <v>12</v>
      </c>
      <c r="Q8100" s="63">
        <v>1.2781749580960001E-2</v>
      </c>
    </row>
    <row r="8101" spans="1:17">
      <c r="A8101" s="63" t="s">
        <v>80</v>
      </c>
      <c r="B8101" s="63" t="s">
        <v>58</v>
      </c>
      <c r="C8101" s="63" t="s">
        <v>57</v>
      </c>
      <c r="D8101" s="63">
        <v>12</v>
      </c>
      <c r="E8101" s="63">
        <v>1.7057450000000001</v>
      </c>
      <c r="F8101" s="63">
        <v>1.8415060000000001</v>
      </c>
      <c r="G8101" s="63">
        <v>0.13576160000000001</v>
      </c>
      <c r="H8101" s="63">
        <v>42.561799999999998</v>
      </c>
      <c r="I8101" s="63">
        <v>-9.1260000000000004E-3</v>
      </c>
      <c r="J8101" s="63">
        <v>7.6474799999999996E-2</v>
      </c>
      <c r="K8101" s="63">
        <v>0.13576160000000001</v>
      </c>
      <c r="L8101" s="63">
        <v>0.19504850000000001</v>
      </c>
      <c r="M8101" s="63">
        <v>0.28064919999999999</v>
      </c>
      <c r="N8101" s="63">
        <v>11060</v>
      </c>
      <c r="O8101" s="63">
        <v>0.1130564</v>
      </c>
      <c r="P8101" s="63">
        <v>12</v>
      </c>
      <c r="Q8101" s="63">
        <v>1.2781749580960001E-2</v>
      </c>
    </row>
    <row r="8102" spans="1:17">
      <c r="A8102" s="63" t="s">
        <v>80</v>
      </c>
      <c r="B8102" s="63" t="s">
        <v>58</v>
      </c>
      <c r="C8102" s="63" t="s">
        <v>57</v>
      </c>
      <c r="D8102" s="63">
        <v>13</v>
      </c>
      <c r="E8102" s="63">
        <v>1.564438</v>
      </c>
      <c r="F8102" s="63">
        <v>1.8156000000000001</v>
      </c>
      <c r="G8102" s="63">
        <v>0.25116240000000001</v>
      </c>
      <c r="H8102" s="63">
        <v>43.8215</v>
      </c>
      <c r="I8102" s="63">
        <v>0.1062748</v>
      </c>
      <c r="J8102" s="63">
        <v>0.19187560000000001</v>
      </c>
      <c r="K8102" s="63">
        <v>0.25116240000000001</v>
      </c>
      <c r="L8102" s="63">
        <v>0.31044919999999998</v>
      </c>
      <c r="M8102" s="63">
        <v>0.39605000000000001</v>
      </c>
      <c r="N8102" s="63">
        <v>11060</v>
      </c>
      <c r="O8102" s="63">
        <v>0.1130564</v>
      </c>
      <c r="P8102" s="63">
        <v>12</v>
      </c>
      <c r="Q8102" s="63">
        <v>1.2781749580960001E-2</v>
      </c>
    </row>
    <row r="8103" spans="1:17">
      <c r="A8103" s="63" t="s">
        <v>80</v>
      </c>
      <c r="B8103" s="63" t="s">
        <v>58</v>
      </c>
      <c r="C8103" s="63" t="s">
        <v>57</v>
      </c>
      <c r="D8103" s="63">
        <v>14</v>
      </c>
      <c r="E8103" s="63">
        <v>1.420258</v>
      </c>
      <c r="F8103" s="63">
        <v>1.7099530000000001</v>
      </c>
      <c r="G8103" s="63">
        <v>0.28969549999999999</v>
      </c>
      <c r="H8103" s="63">
        <v>44.2879</v>
      </c>
      <c r="I8103" s="63">
        <v>0.14480789999999999</v>
      </c>
      <c r="J8103" s="63">
        <v>0.23040869999999999</v>
      </c>
      <c r="K8103" s="63">
        <v>0.28969549999999999</v>
      </c>
      <c r="L8103" s="63">
        <v>0.34898230000000002</v>
      </c>
      <c r="M8103" s="63">
        <v>0.4345831</v>
      </c>
      <c r="N8103" s="63">
        <v>11060</v>
      </c>
      <c r="O8103" s="63">
        <v>0.1130564</v>
      </c>
      <c r="P8103" s="63">
        <v>12</v>
      </c>
      <c r="Q8103" s="63">
        <v>1.2781749580960001E-2</v>
      </c>
    </row>
    <row r="8104" spans="1:17">
      <c r="A8104" s="63" t="s">
        <v>80</v>
      </c>
      <c r="B8104" s="63" t="s">
        <v>58</v>
      </c>
      <c r="C8104" s="63" t="s">
        <v>57</v>
      </c>
      <c r="D8104" s="63">
        <v>15</v>
      </c>
      <c r="E8104" s="63">
        <v>1.4075599999999999</v>
      </c>
      <c r="F8104" s="63">
        <v>1.6626700000000001</v>
      </c>
      <c r="G8104" s="63">
        <v>0.25511</v>
      </c>
      <c r="H8104" s="63">
        <v>44.343800000000002</v>
      </c>
      <c r="I8104" s="63">
        <v>0.1102224</v>
      </c>
      <c r="J8104" s="63">
        <v>0.1958232</v>
      </c>
      <c r="K8104" s="63">
        <v>0.25511</v>
      </c>
      <c r="L8104" s="63">
        <v>0.31439689999999998</v>
      </c>
      <c r="M8104" s="63">
        <v>0.39999760000000001</v>
      </c>
      <c r="N8104" s="63">
        <v>11060</v>
      </c>
      <c r="O8104" s="63">
        <v>0.1130564</v>
      </c>
      <c r="P8104" s="63">
        <v>12</v>
      </c>
      <c r="Q8104" s="63">
        <v>1.2781749580960001E-2</v>
      </c>
    </row>
    <row r="8105" spans="1:17">
      <c r="A8105" s="63" t="s">
        <v>80</v>
      </c>
      <c r="B8105" s="63" t="s">
        <v>58</v>
      </c>
      <c r="C8105" s="63" t="s">
        <v>57</v>
      </c>
      <c r="D8105" s="63">
        <v>16</v>
      </c>
      <c r="E8105" s="63">
        <v>1.479884</v>
      </c>
      <c r="F8105" s="63">
        <v>1.697397</v>
      </c>
      <c r="G8105" s="63">
        <v>0.21751329999999999</v>
      </c>
      <c r="H8105" s="63">
        <v>44.853400000000001</v>
      </c>
      <c r="I8105" s="63">
        <v>7.2625700000000001E-2</v>
      </c>
      <c r="J8105" s="63">
        <v>0.15822649999999999</v>
      </c>
      <c r="K8105" s="63">
        <v>0.21751329999999999</v>
      </c>
      <c r="L8105" s="63">
        <v>0.2768002</v>
      </c>
      <c r="M8105" s="63">
        <v>0.36240090000000003</v>
      </c>
      <c r="N8105" s="63">
        <v>11060</v>
      </c>
      <c r="O8105" s="63">
        <v>0.1130564</v>
      </c>
      <c r="P8105" s="63">
        <v>12</v>
      </c>
      <c r="Q8105" s="63">
        <v>1.2781749580960001E-2</v>
      </c>
    </row>
    <row r="8106" spans="1:17">
      <c r="A8106" s="63" t="s">
        <v>80</v>
      </c>
      <c r="B8106" s="63" t="s">
        <v>58</v>
      </c>
      <c r="C8106" s="63" t="s">
        <v>57</v>
      </c>
      <c r="D8106" s="63">
        <v>17</v>
      </c>
      <c r="E8106" s="63">
        <v>1.657473</v>
      </c>
      <c r="F8106" s="63">
        <v>1.8432900000000001</v>
      </c>
      <c r="G8106" s="63">
        <v>0.18581739999999999</v>
      </c>
      <c r="H8106" s="63">
        <v>43.956400000000002</v>
      </c>
      <c r="I8106" s="63">
        <v>4.0929800000000002E-2</v>
      </c>
      <c r="J8106" s="63">
        <v>0.12653049999999999</v>
      </c>
      <c r="K8106" s="63">
        <v>0.18581739999999999</v>
      </c>
      <c r="L8106" s="63">
        <v>0.24510419999999999</v>
      </c>
      <c r="M8106" s="63">
        <v>0.33070500000000003</v>
      </c>
      <c r="N8106" s="63">
        <v>11060</v>
      </c>
      <c r="O8106" s="63">
        <v>0.1130564</v>
      </c>
      <c r="P8106" s="63">
        <v>12</v>
      </c>
      <c r="Q8106" s="63">
        <v>1.2781749580960001E-2</v>
      </c>
    </row>
    <row r="8107" spans="1:17">
      <c r="A8107" s="63" t="s">
        <v>80</v>
      </c>
      <c r="B8107" s="63" t="s">
        <v>58</v>
      </c>
      <c r="C8107" s="63" t="s">
        <v>57</v>
      </c>
      <c r="D8107" s="63">
        <v>18</v>
      </c>
      <c r="E8107" s="63">
        <v>2.1284969999999999</v>
      </c>
      <c r="F8107" s="63">
        <v>2.2075490000000002</v>
      </c>
      <c r="G8107" s="63">
        <v>7.9052700000000004E-2</v>
      </c>
      <c r="H8107" s="63">
        <v>42.364400000000003</v>
      </c>
      <c r="I8107" s="63">
        <v>-6.5834900000000002E-2</v>
      </c>
      <c r="J8107" s="63">
        <v>1.9765899999999999E-2</v>
      </c>
      <c r="K8107" s="63">
        <v>7.9052700000000004E-2</v>
      </c>
      <c r="L8107" s="63">
        <v>0.1383395</v>
      </c>
      <c r="M8107" s="63">
        <v>0.22394030000000001</v>
      </c>
      <c r="N8107" s="63">
        <v>11060</v>
      </c>
      <c r="O8107" s="63">
        <v>0.1130564</v>
      </c>
      <c r="P8107" s="63">
        <v>12</v>
      </c>
      <c r="Q8107" s="63">
        <v>1.2781749580960001E-2</v>
      </c>
    </row>
    <row r="8108" spans="1:17">
      <c r="A8108" s="63" t="s">
        <v>80</v>
      </c>
      <c r="B8108" s="63" t="s">
        <v>58</v>
      </c>
      <c r="C8108" s="63" t="s">
        <v>57</v>
      </c>
      <c r="D8108" s="63">
        <v>19</v>
      </c>
      <c r="E8108" s="63">
        <v>2.3639540000000001</v>
      </c>
      <c r="F8108" s="63">
        <v>2.2991860000000002</v>
      </c>
      <c r="G8108" s="63">
        <v>-6.4768099999999995E-2</v>
      </c>
      <c r="H8108" s="63">
        <v>40.936999999999998</v>
      </c>
      <c r="I8108" s="63">
        <v>-0.2096557</v>
      </c>
      <c r="J8108" s="63">
        <v>-0.1240549</v>
      </c>
      <c r="K8108" s="63">
        <v>-6.4768099999999995E-2</v>
      </c>
      <c r="L8108" s="63">
        <v>-5.4812000000000003E-3</v>
      </c>
      <c r="M8108" s="63">
        <v>8.0119499999999996E-2</v>
      </c>
      <c r="N8108" s="63">
        <v>11060</v>
      </c>
      <c r="O8108" s="63">
        <v>0.1130564</v>
      </c>
      <c r="P8108" s="63">
        <v>12</v>
      </c>
      <c r="Q8108" s="63">
        <v>1.2781749580960001E-2</v>
      </c>
    </row>
    <row r="8109" spans="1:17">
      <c r="A8109" s="63" t="s">
        <v>80</v>
      </c>
      <c r="B8109" s="63" t="s">
        <v>58</v>
      </c>
      <c r="C8109" s="63" t="s">
        <v>57</v>
      </c>
      <c r="D8109" s="63">
        <v>20</v>
      </c>
      <c r="E8109" s="63">
        <v>2.3208310000000001</v>
      </c>
      <c r="F8109" s="63">
        <v>2.2056629999999999</v>
      </c>
      <c r="G8109" s="63">
        <v>-0.1151683</v>
      </c>
      <c r="H8109" s="63">
        <v>39.564700000000002</v>
      </c>
      <c r="I8109" s="63">
        <v>-0.26005590000000001</v>
      </c>
      <c r="J8109" s="63">
        <v>-0.1744552</v>
      </c>
      <c r="K8109" s="63">
        <v>-0.1151683</v>
      </c>
      <c r="L8109" s="63">
        <v>-5.5881500000000001E-2</v>
      </c>
      <c r="M8109" s="63">
        <v>2.9719300000000001E-2</v>
      </c>
      <c r="N8109" s="63">
        <v>11060</v>
      </c>
      <c r="O8109" s="63">
        <v>0.1130564</v>
      </c>
      <c r="P8109" s="63">
        <v>12</v>
      </c>
      <c r="Q8109" s="63">
        <v>1.2781749580960001E-2</v>
      </c>
    </row>
    <row r="8110" spans="1:17">
      <c r="A8110" s="63" t="s">
        <v>80</v>
      </c>
      <c r="B8110" s="63" t="s">
        <v>58</v>
      </c>
      <c r="C8110" s="63" t="s">
        <v>57</v>
      </c>
      <c r="D8110" s="63">
        <v>21</v>
      </c>
      <c r="E8110" s="63">
        <v>2.2561439999999999</v>
      </c>
      <c r="F8110" s="63">
        <v>2.1082860000000001</v>
      </c>
      <c r="G8110" s="63">
        <v>-0.14785860000000001</v>
      </c>
      <c r="H8110" s="63">
        <v>37.239600000000003</v>
      </c>
      <c r="I8110" s="63">
        <v>-0.29274620000000001</v>
      </c>
      <c r="J8110" s="63">
        <v>-0.20714550000000001</v>
      </c>
      <c r="K8110" s="63">
        <v>-0.14785860000000001</v>
      </c>
      <c r="L8110" s="63">
        <v>-8.8571800000000006E-2</v>
      </c>
      <c r="M8110" s="63">
        <v>-2.9710000000000001E-3</v>
      </c>
      <c r="N8110" s="63">
        <v>11060</v>
      </c>
      <c r="O8110" s="63">
        <v>0.1130564</v>
      </c>
      <c r="P8110" s="63">
        <v>12</v>
      </c>
      <c r="Q8110" s="63">
        <v>1.2781749580960001E-2</v>
      </c>
    </row>
    <row r="8111" spans="1:17">
      <c r="A8111" s="63" t="s">
        <v>80</v>
      </c>
      <c r="B8111" s="63" t="s">
        <v>58</v>
      </c>
      <c r="C8111" s="63" t="s">
        <v>57</v>
      </c>
      <c r="D8111" s="63">
        <v>22</v>
      </c>
      <c r="E8111" s="63">
        <v>2.044168</v>
      </c>
      <c r="F8111" s="63">
        <v>1.8958820000000001</v>
      </c>
      <c r="G8111" s="63">
        <v>-0.14828649999999999</v>
      </c>
      <c r="H8111" s="63">
        <v>34.368099999999998</v>
      </c>
      <c r="I8111" s="63">
        <v>-0.29317409999999999</v>
      </c>
      <c r="J8111" s="63">
        <v>-0.20757329999999999</v>
      </c>
      <c r="K8111" s="63">
        <v>-0.14828649999999999</v>
      </c>
      <c r="L8111" s="63">
        <v>-8.8999599999999998E-2</v>
      </c>
      <c r="M8111" s="63">
        <v>-3.3988999999999998E-3</v>
      </c>
      <c r="N8111" s="63">
        <v>11060</v>
      </c>
      <c r="O8111" s="63">
        <v>0.1130564</v>
      </c>
      <c r="P8111" s="63">
        <v>12</v>
      </c>
      <c r="Q8111" s="63">
        <v>1.2781749580960001E-2</v>
      </c>
    </row>
    <row r="8112" spans="1:17">
      <c r="A8112" s="63" t="s">
        <v>80</v>
      </c>
      <c r="B8112" s="63" t="s">
        <v>58</v>
      </c>
      <c r="C8112" s="63" t="s">
        <v>57</v>
      </c>
      <c r="D8112" s="63">
        <v>23</v>
      </c>
      <c r="E8112" s="63">
        <v>1.7641039999999999</v>
      </c>
      <c r="F8112" s="63">
        <v>1.623926</v>
      </c>
      <c r="G8112" s="63">
        <v>-0.14017830000000001</v>
      </c>
      <c r="H8112" s="63">
        <v>32.787100000000002</v>
      </c>
      <c r="I8112" s="63">
        <v>-0.28506589999999998</v>
      </c>
      <c r="J8112" s="63">
        <v>-0.19946520000000001</v>
      </c>
      <c r="K8112" s="63">
        <v>-0.14017830000000001</v>
      </c>
      <c r="L8112" s="63">
        <v>-8.0891500000000005E-2</v>
      </c>
      <c r="M8112" s="63">
        <v>4.7092999999999996E-3</v>
      </c>
      <c r="N8112" s="63">
        <v>11060</v>
      </c>
      <c r="O8112" s="63">
        <v>0.1130564</v>
      </c>
      <c r="P8112" s="63">
        <v>12</v>
      </c>
      <c r="Q8112" s="63">
        <v>1.2781749580960001E-2</v>
      </c>
    </row>
    <row r="8113" spans="1:17">
      <c r="A8113" s="63" t="s">
        <v>80</v>
      </c>
      <c r="B8113" s="63" t="s">
        <v>58</v>
      </c>
      <c r="C8113" s="63" t="s">
        <v>57</v>
      </c>
      <c r="D8113" s="63">
        <v>24</v>
      </c>
      <c r="E8113" s="63">
        <v>1.4236740000000001</v>
      </c>
      <c r="F8113" s="63">
        <v>1.281582</v>
      </c>
      <c r="G8113" s="63">
        <v>-0.14209160000000001</v>
      </c>
      <c r="H8113" s="63">
        <v>32.305999999999997</v>
      </c>
      <c r="I8113" s="63">
        <v>-0.28697919999999999</v>
      </c>
      <c r="J8113" s="63">
        <v>-0.20137849999999999</v>
      </c>
      <c r="K8113" s="63">
        <v>-0.14209160000000001</v>
      </c>
      <c r="L8113" s="63">
        <v>-8.2804799999999998E-2</v>
      </c>
      <c r="M8113" s="63">
        <v>2.7959999999999999E-3</v>
      </c>
      <c r="N8113" s="63">
        <v>11060</v>
      </c>
      <c r="O8113" s="63">
        <v>0.1130564</v>
      </c>
      <c r="P8113" s="63">
        <v>12</v>
      </c>
      <c r="Q8113" s="63">
        <v>1.2781749580960001E-2</v>
      </c>
    </row>
    <row r="8114" spans="1:17">
      <c r="A8114" s="63" t="s">
        <v>80</v>
      </c>
      <c r="B8114" s="63" t="s">
        <v>58</v>
      </c>
      <c r="C8114" s="63" t="s">
        <v>63</v>
      </c>
      <c r="D8114" s="63">
        <v>1</v>
      </c>
      <c r="E8114" s="63">
        <v>1.05786</v>
      </c>
      <c r="F8114" s="63">
        <v>0.9129562</v>
      </c>
      <c r="G8114" s="63">
        <v>-0.1449038</v>
      </c>
      <c r="H8114" s="63">
        <v>42.664299999999997</v>
      </c>
      <c r="I8114" s="63">
        <v>-0.28979139999999998</v>
      </c>
      <c r="J8114" s="63">
        <v>-0.2041906</v>
      </c>
      <c r="K8114" s="63">
        <v>-0.1449038</v>
      </c>
      <c r="L8114" s="63">
        <v>-8.5616899999999996E-2</v>
      </c>
      <c r="M8114" s="63">
        <v>-1.6200000000000001E-5</v>
      </c>
      <c r="N8114" s="63">
        <v>11060</v>
      </c>
      <c r="O8114" s="63">
        <v>0.1130564</v>
      </c>
      <c r="P8114" s="63">
        <v>1</v>
      </c>
      <c r="Q8114" s="63">
        <v>1.2781749580960001E-2</v>
      </c>
    </row>
    <row r="8115" spans="1:17">
      <c r="A8115" s="63" t="s">
        <v>80</v>
      </c>
      <c r="B8115" s="63" t="s">
        <v>58</v>
      </c>
      <c r="C8115" s="63" t="s">
        <v>63</v>
      </c>
      <c r="D8115" s="63">
        <v>2</v>
      </c>
      <c r="E8115" s="63">
        <v>0.990448</v>
      </c>
      <c r="F8115" s="63">
        <v>0.82963220000000004</v>
      </c>
      <c r="G8115" s="63">
        <v>-0.16081580000000001</v>
      </c>
      <c r="H8115" s="63">
        <v>42.283999999999999</v>
      </c>
      <c r="I8115" s="63">
        <v>-0.30570340000000001</v>
      </c>
      <c r="J8115" s="63">
        <v>-0.22010260000000001</v>
      </c>
      <c r="K8115" s="63">
        <v>-0.16081580000000001</v>
      </c>
      <c r="L8115" s="63">
        <v>-0.10152890000000001</v>
      </c>
      <c r="M8115" s="63">
        <v>-1.59282E-2</v>
      </c>
      <c r="N8115" s="63">
        <v>11060</v>
      </c>
      <c r="O8115" s="63">
        <v>0.1130564</v>
      </c>
      <c r="P8115" s="63">
        <v>1</v>
      </c>
      <c r="Q8115" s="63">
        <v>1.2781749580960001E-2</v>
      </c>
    </row>
    <row r="8116" spans="1:17">
      <c r="A8116" s="63" t="s">
        <v>80</v>
      </c>
      <c r="B8116" s="63" t="s">
        <v>58</v>
      </c>
      <c r="C8116" s="63" t="s">
        <v>63</v>
      </c>
      <c r="D8116" s="63">
        <v>3</v>
      </c>
      <c r="E8116" s="63">
        <v>0.98439860000000001</v>
      </c>
      <c r="F8116" s="63">
        <v>0.82800220000000002</v>
      </c>
      <c r="G8116" s="63">
        <v>-0.15639639999999999</v>
      </c>
      <c r="H8116" s="63">
        <v>42.049199999999999</v>
      </c>
      <c r="I8116" s="63">
        <v>-0.301284</v>
      </c>
      <c r="J8116" s="63">
        <v>-0.21568329999999999</v>
      </c>
      <c r="K8116" s="63">
        <v>-0.15639639999999999</v>
      </c>
      <c r="L8116" s="63">
        <v>-9.7109600000000004E-2</v>
      </c>
      <c r="M8116" s="63">
        <v>-1.1508900000000001E-2</v>
      </c>
      <c r="N8116" s="63">
        <v>11060</v>
      </c>
      <c r="O8116" s="63">
        <v>0.1130564</v>
      </c>
      <c r="P8116" s="63">
        <v>1</v>
      </c>
      <c r="Q8116" s="63">
        <v>1.2781749580960001E-2</v>
      </c>
    </row>
    <row r="8117" spans="1:17">
      <c r="A8117" s="63" t="s">
        <v>80</v>
      </c>
      <c r="B8117" s="63" t="s">
        <v>58</v>
      </c>
      <c r="C8117" s="63" t="s">
        <v>63</v>
      </c>
      <c r="D8117" s="63">
        <v>4</v>
      </c>
      <c r="E8117" s="63">
        <v>1.019536</v>
      </c>
      <c r="F8117" s="63">
        <v>0.86168560000000005</v>
      </c>
      <c r="G8117" s="63">
        <v>-0.1578502</v>
      </c>
      <c r="H8117" s="63">
        <v>41.976999999999997</v>
      </c>
      <c r="I8117" s="63">
        <v>-0.3027378</v>
      </c>
      <c r="J8117" s="63">
        <v>-0.217137</v>
      </c>
      <c r="K8117" s="63">
        <v>-0.1578502</v>
      </c>
      <c r="L8117" s="63">
        <v>-9.8563399999999995E-2</v>
      </c>
      <c r="M8117" s="63">
        <v>-1.2962599999999999E-2</v>
      </c>
      <c r="N8117" s="63">
        <v>11060</v>
      </c>
      <c r="O8117" s="63">
        <v>0.1130564</v>
      </c>
      <c r="P8117" s="63">
        <v>1</v>
      </c>
      <c r="Q8117" s="63">
        <v>1.2781749580960001E-2</v>
      </c>
    </row>
    <row r="8118" spans="1:17">
      <c r="A8118" s="63" t="s">
        <v>80</v>
      </c>
      <c r="B8118" s="63" t="s">
        <v>58</v>
      </c>
      <c r="C8118" s="63" t="s">
        <v>63</v>
      </c>
      <c r="D8118" s="63">
        <v>5</v>
      </c>
      <c r="E8118" s="63">
        <v>1.062837</v>
      </c>
      <c r="F8118" s="63">
        <v>0.90574440000000001</v>
      </c>
      <c r="G8118" s="63">
        <v>-0.1570928</v>
      </c>
      <c r="H8118" s="63">
        <v>41.855200000000004</v>
      </c>
      <c r="I8118" s="63">
        <v>-0.30198039999999998</v>
      </c>
      <c r="J8118" s="63">
        <v>-0.21637960000000001</v>
      </c>
      <c r="K8118" s="63">
        <v>-0.1570928</v>
      </c>
      <c r="L8118" s="63">
        <v>-9.7806000000000004E-2</v>
      </c>
      <c r="M8118" s="63">
        <v>-1.2205199999999999E-2</v>
      </c>
      <c r="N8118" s="63">
        <v>11060</v>
      </c>
      <c r="O8118" s="63">
        <v>0.1130564</v>
      </c>
      <c r="P8118" s="63">
        <v>1</v>
      </c>
      <c r="Q8118" s="63">
        <v>1.2781749580960001E-2</v>
      </c>
    </row>
    <row r="8119" spans="1:17">
      <c r="A8119" s="63" t="s">
        <v>80</v>
      </c>
      <c r="B8119" s="63" t="s">
        <v>58</v>
      </c>
      <c r="C8119" s="63" t="s">
        <v>63</v>
      </c>
      <c r="D8119" s="63">
        <v>6</v>
      </c>
      <c r="E8119" s="63">
        <v>1.2349429999999999</v>
      </c>
      <c r="F8119" s="63">
        <v>0.99970530000000002</v>
      </c>
      <c r="G8119" s="63">
        <v>-0.23523769999999999</v>
      </c>
      <c r="H8119" s="63">
        <v>41.869900000000001</v>
      </c>
      <c r="I8119" s="63">
        <v>-0.3801253</v>
      </c>
      <c r="J8119" s="63">
        <v>-0.29452460000000003</v>
      </c>
      <c r="K8119" s="63">
        <v>-0.23523769999999999</v>
      </c>
      <c r="L8119" s="63">
        <v>-0.17595089999999999</v>
      </c>
      <c r="M8119" s="63">
        <v>-9.0350100000000003E-2</v>
      </c>
      <c r="N8119" s="63">
        <v>11060</v>
      </c>
      <c r="O8119" s="63">
        <v>0.1130564</v>
      </c>
      <c r="P8119" s="63">
        <v>1</v>
      </c>
      <c r="Q8119" s="63">
        <v>1.2781749580960001E-2</v>
      </c>
    </row>
    <row r="8120" spans="1:17">
      <c r="A8120" s="63" t="s">
        <v>80</v>
      </c>
      <c r="B8120" s="63" t="s">
        <v>58</v>
      </c>
      <c r="C8120" s="63" t="s">
        <v>63</v>
      </c>
      <c r="D8120" s="63">
        <v>7</v>
      </c>
      <c r="E8120" s="63">
        <v>1.6013170000000001</v>
      </c>
      <c r="F8120" s="63">
        <v>1.4021399999999999</v>
      </c>
      <c r="G8120" s="63">
        <v>-0.19917679999999999</v>
      </c>
      <c r="H8120" s="63">
        <v>42.086300000000001</v>
      </c>
      <c r="I8120" s="63">
        <v>-0.34406439999999999</v>
      </c>
      <c r="J8120" s="63">
        <v>-0.25846360000000002</v>
      </c>
      <c r="K8120" s="63">
        <v>-0.19917679999999999</v>
      </c>
      <c r="L8120" s="63">
        <v>-0.13988999999999999</v>
      </c>
      <c r="M8120" s="63">
        <v>-5.4289200000000003E-2</v>
      </c>
      <c r="N8120" s="63">
        <v>11060</v>
      </c>
      <c r="O8120" s="63">
        <v>0.1130564</v>
      </c>
      <c r="P8120" s="63">
        <v>1</v>
      </c>
      <c r="Q8120" s="63">
        <v>1.2781749580960001E-2</v>
      </c>
    </row>
    <row r="8121" spans="1:17">
      <c r="A8121" s="63" t="s">
        <v>80</v>
      </c>
      <c r="B8121" s="63" t="s">
        <v>58</v>
      </c>
      <c r="C8121" s="63" t="s">
        <v>63</v>
      </c>
      <c r="D8121" s="63">
        <v>8</v>
      </c>
      <c r="E8121" s="63">
        <v>1.8179380000000001</v>
      </c>
      <c r="F8121" s="63">
        <v>1.733986</v>
      </c>
      <c r="G8121" s="63">
        <v>-8.3951799999999993E-2</v>
      </c>
      <c r="H8121" s="63">
        <v>42.116100000000003</v>
      </c>
      <c r="I8121" s="63">
        <v>-0.2288394</v>
      </c>
      <c r="J8121" s="63">
        <v>-0.1432387</v>
      </c>
      <c r="K8121" s="63">
        <v>-8.3951799999999993E-2</v>
      </c>
      <c r="L8121" s="63">
        <v>-2.4664999999999999E-2</v>
      </c>
      <c r="M8121" s="63">
        <v>6.0935799999999998E-2</v>
      </c>
      <c r="N8121" s="63">
        <v>11060</v>
      </c>
      <c r="O8121" s="63">
        <v>0.1130564</v>
      </c>
      <c r="P8121" s="63">
        <v>1</v>
      </c>
      <c r="Q8121" s="63">
        <v>1.2781749580960001E-2</v>
      </c>
    </row>
    <row r="8122" spans="1:17">
      <c r="A8122" s="63" t="s">
        <v>80</v>
      </c>
      <c r="B8122" s="63" t="s">
        <v>58</v>
      </c>
      <c r="C8122" s="63" t="s">
        <v>63</v>
      </c>
      <c r="D8122" s="63">
        <v>9</v>
      </c>
      <c r="E8122" s="63">
        <v>1.6716219999999999</v>
      </c>
      <c r="F8122" s="63">
        <v>1.744955</v>
      </c>
      <c r="G8122" s="63">
        <v>7.3333599999999999E-2</v>
      </c>
      <c r="H8122" s="63">
        <v>43.192999999999998</v>
      </c>
      <c r="I8122" s="63">
        <v>-7.1554000000000006E-2</v>
      </c>
      <c r="J8122" s="63">
        <v>1.40468E-2</v>
      </c>
      <c r="K8122" s="63">
        <v>7.3333599999999999E-2</v>
      </c>
      <c r="L8122" s="63">
        <v>0.1326205</v>
      </c>
      <c r="M8122" s="63">
        <v>0.2182212</v>
      </c>
      <c r="N8122" s="63">
        <v>11060</v>
      </c>
      <c r="O8122" s="63">
        <v>0.1130564</v>
      </c>
      <c r="P8122" s="63">
        <v>1</v>
      </c>
      <c r="Q8122" s="63">
        <v>1.2781749580960001E-2</v>
      </c>
    </row>
    <row r="8123" spans="1:17">
      <c r="A8123" s="63" t="s">
        <v>80</v>
      </c>
      <c r="B8123" s="63" t="s">
        <v>58</v>
      </c>
      <c r="C8123" s="63" t="s">
        <v>63</v>
      </c>
      <c r="D8123" s="63">
        <v>10</v>
      </c>
      <c r="E8123" s="63">
        <v>1.592403</v>
      </c>
      <c r="F8123" s="63">
        <v>1.668647</v>
      </c>
      <c r="G8123" s="63">
        <v>7.62438E-2</v>
      </c>
      <c r="H8123" s="63">
        <v>45.134599999999999</v>
      </c>
      <c r="I8123" s="63">
        <v>-6.8643800000000005E-2</v>
      </c>
      <c r="J8123" s="63">
        <v>1.69569E-2</v>
      </c>
      <c r="K8123" s="63">
        <v>7.62438E-2</v>
      </c>
      <c r="L8123" s="63">
        <v>0.1355306</v>
      </c>
      <c r="M8123" s="63">
        <v>0.22113140000000001</v>
      </c>
      <c r="N8123" s="63">
        <v>11060</v>
      </c>
      <c r="O8123" s="63">
        <v>0.1130564</v>
      </c>
      <c r="P8123" s="63">
        <v>1</v>
      </c>
      <c r="Q8123" s="63">
        <v>1.2781749580960001E-2</v>
      </c>
    </row>
    <row r="8124" spans="1:17">
      <c r="A8124" s="63" t="s">
        <v>80</v>
      </c>
      <c r="B8124" s="63" t="s">
        <v>58</v>
      </c>
      <c r="C8124" s="63" t="s">
        <v>63</v>
      </c>
      <c r="D8124" s="63">
        <v>11</v>
      </c>
      <c r="E8124" s="63">
        <v>1.4697880000000001</v>
      </c>
      <c r="F8124" s="63">
        <v>1.624398</v>
      </c>
      <c r="G8124" s="63">
        <v>0.15461030000000001</v>
      </c>
      <c r="H8124" s="63">
        <v>47.160400000000003</v>
      </c>
      <c r="I8124" s="63">
        <v>9.7227000000000008E-3</v>
      </c>
      <c r="J8124" s="63">
        <v>9.5323400000000003E-2</v>
      </c>
      <c r="K8124" s="63">
        <v>0.15461030000000001</v>
      </c>
      <c r="L8124" s="63">
        <v>0.21389710000000001</v>
      </c>
      <c r="M8124" s="63">
        <v>0.29949789999999998</v>
      </c>
      <c r="N8124" s="63">
        <v>11060</v>
      </c>
      <c r="O8124" s="63">
        <v>0.1130564</v>
      </c>
      <c r="P8124" s="63">
        <v>1</v>
      </c>
      <c r="Q8124" s="63">
        <v>1.2781749580960001E-2</v>
      </c>
    </row>
    <row r="8125" spans="1:17">
      <c r="A8125" s="63" t="s">
        <v>80</v>
      </c>
      <c r="B8125" s="63" t="s">
        <v>58</v>
      </c>
      <c r="C8125" s="63" t="s">
        <v>63</v>
      </c>
      <c r="D8125" s="63">
        <v>12</v>
      </c>
      <c r="E8125" s="63">
        <v>1.3932450000000001</v>
      </c>
      <c r="F8125" s="63">
        <v>1.5290060000000001</v>
      </c>
      <c r="G8125" s="63">
        <v>0.13576160000000001</v>
      </c>
      <c r="H8125" s="63">
        <v>49.024500000000003</v>
      </c>
      <c r="I8125" s="63">
        <v>-9.1260000000000004E-3</v>
      </c>
      <c r="J8125" s="63">
        <v>7.6474799999999996E-2</v>
      </c>
      <c r="K8125" s="63">
        <v>0.13576160000000001</v>
      </c>
      <c r="L8125" s="63">
        <v>0.19504850000000001</v>
      </c>
      <c r="M8125" s="63">
        <v>0.28064919999999999</v>
      </c>
      <c r="N8125" s="63">
        <v>11060</v>
      </c>
      <c r="O8125" s="63">
        <v>0.1130564</v>
      </c>
      <c r="P8125" s="63">
        <v>1</v>
      </c>
      <c r="Q8125" s="63">
        <v>1.2781749580960001E-2</v>
      </c>
    </row>
    <row r="8126" spans="1:17">
      <c r="A8126" s="63" t="s">
        <v>80</v>
      </c>
      <c r="B8126" s="63" t="s">
        <v>58</v>
      </c>
      <c r="C8126" s="63" t="s">
        <v>63</v>
      </c>
      <c r="D8126" s="63">
        <v>13</v>
      </c>
      <c r="E8126" s="63">
        <v>1.2382550000000001</v>
      </c>
      <c r="F8126" s="63">
        <v>1.489417</v>
      </c>
      <c r="G8126" s="63">
        <v>0.25116240000000001</v>
      </c>
      <c r="H8126" s="63">
        <v>50.670699999999997</v>
      </c>
      <c r="I8126" s="63">
        <v>0.1062748</v>
      </c>
      <c r="J8126" s="63">
        <v>0.19187560000000001</v>
      </c>
      <c r="K8126" s="63">
        <v>0.25116240000000001</v>
      </c>
      <c r="L8126" s="63">
        <v>0.31044919999999998</v>
      </c>
      <c r="M8126" s="63">
        <v>0.39605000000000001</v>
      </c>
      <c r="N8126" s="63">
        <v>11060</v>
      </c>
      <c r="O8126" s="63">
        <v>0.1130564</v>
      </c>
      <c r="P8126" s="63">
        <v>1</v>
      </c>
      <c r="Q8126" s="63">
        <v>1.2781749580960001E-2</v>
      </c>
    </row>
    <row r="8127" spans="1:17">
      <c r="A8127" s="63" t="s">
        <v>80</v>
      </c>
      <c r="B8127" s="63" t="s">
        <v>58</v>
      </c>
      <c r="C8127" s="63" t="s">
        <v>63</v>
      </c>
      <c r="D8127" s="63">
        <v>14</v>
      </c>
      <c r="E8127" s="63">
        <v>1.1247750000000001</v>
      </c>
      <c r="F8127" s="63">
        <v>1.414471</v>
      </c>
      <c r="G8127" s="63">
        <v>0.2896956</v>
      </c>
      <c r="H8127" s="63">
        <v>51.697200000000002</v>
      </c>
      <c r="I8127" s="63">
        <v>0.14480799999999999</v>
      </c>
      <c r="J8127" s="63">
        <v>0.2304088</v>
      </c>
      <c r="K8127" s="63">
        <v>0.2896956</v>
      </c>
      <c r="L8127" s="63">
        <v>0.34898249999999997</v>
      </c>
      <c r="M8127" s="63">
        <v>0.4345832</v>
      </c>
      <c r="N8127" s="63">
        <v>11060</v>
      </c>
      <c r="O8127" s="63">
        <v>0.1130564</v>
      </c>
      <c r="P8127" s="63">
        <v>1</v>
      </c>
      <c r="Q8127" s="63">
        <v>1.2781749580960001E-2</v>
      </c>
    </row>
    <row r="8128" spans="1:17">
      <c r="A8128" s="63" t="s">
        <v>80</v>
      </c>
      <c r="B8128" s="63" t="s">
        <v>58</v>
      </c>
      <c r="C8128" s="63" t="s">
        <v>63</v>
      </c>
      <c r="D8128" s="63">
        <v>15</v>
      </c>
      <c r="E8128" s="63">
        <v>1.084071</v>
      </c>
      <c r="F8128" s="63">
        <v>1.339181</v>
      </c>
      <c r="G8128" s="63">
        <v>0.25511</v>
      </c>
      <c r="H8128" s="63">
        <v>52.633200000000002</v>
      </c>
      <c r="I8128" s="63">
        <v>0.1102224</v>
      </c>
      <c r="J8128" s="63">
        <v>0.1958232</v>
      </c>
      <c r="K8128" s="63">
        <v>0.25511</v>
      </c>
      <c r="L8128" s="63">
        <v>0.31439689999999998</v>
      </c>
      <c r="M8128" s="63">
        <v>0.39999760000000001</v>
      </c>
      <c r="N8128" s="63">
        <v>11060</v>
      </c>
      <c r="O8128" s="63">
        <v>0.1130564</v>
      </c>
      <c r="P8128" s="63">
        <v>1</v>
      </c>
      <c r="Q8128" s="63">
        <v>1.2781749580960001E-2</v>
      </c>
    </row>
    <row r="8129" spans="1:17">
      <c r="A8129" s="63" t="s">
        <v>80</v>
      </c>
      <c r="B8129" s="63" t="s">
        <v>58</v>
      </c>
      <c r="C8129" s="63" t="s">
        <v>63</v>
      </c>
      <c r="D8129" s="63">
        <v>16</v>
      </c>
      <c r="E8129" s="63">
        <v>1.1142069999999999</v>
      </c>
      <c r="F8129" s="63">
        <v>1.33172</v>
      </c>
      <c r="G8129" s="63">
        <v>0.21751329999999999</v>
      </c>
      <c r="H8129" s="63">
        <v>52.636800000000001</v>
      </c>
      <c r="I8129" s="63">
        <v>7.2625700000000001E-2</v>
      </c>
      <c r="J8129" s="63">
        <v>0.15822649999999999</v>
      </c>
      <c r="K8129" s="63">
        <v>0.21751329999999999</v>
      </c>
      <c r="L8129" s="63">
        <v>0.2768002</v>
      </c>
      <c r="M8129" s="63">
        <v>0.36240090000000003</v>
      </c>
      <c r="N8129" s="63">
        <v>11060</v>
      </c>
      <c r="O8129" s="63">
        <v>0.1130564</v>
      </c>
      <c r="P8129" s="63">
        <v>1</v>
      </c>
      <c r="Q8129" s="63">
        <v>1.2781749580960001E-2</v>
      </c>
    </row>
    <row r="8130" spans="1:17">
      <c r="A8130" s="63" t="s">
        <v>80</v>
      </c>
      <c r="B8130" s="63" t="s">
        <v>58</v>
      </c>
      <c r="C8130" s="63" t="s">
        <v>63</v>
      </c>
      <c r="D8130" s="63">
        <v>17</v>
      </c>
      <c r="E8130" s="63">
        <v>1.217225</v>
      </c>
      <c r="F8130" s="63">
        <v>1.4030419999999999</v>
      </c>
      <c r="G8130" s="63">
        <v>0.18581739999999999</v>
      </c>
      <c r="H8130" s="63">
        <v>51.630899999999997</v>
      </c>
      <c r="I8130" s="63">
        <v>4.0929800000000002E-2</v>
      </c>
      <c r="J8130" s="63">
        <v>0.12653049999999999</v>
      </c>
      <c r="K8130" s="63">
        <v>0.18581739999999999</v>
      </c>
      <c r="L8130" s="63">
        <v>0.24510419999999999</v>
      </c>
      <c r="M8130" s="63">
        <v>0.33070500000000003</v>
      </c>
      <c r="N8130" s="63">
        <v>11060</v>
      </c>
      <c r="O8130" s="63">
        <v>0.1130564</v>
      </c>
      <c r="P8130" s="63">
        <v>1</v>
      </c>
      <c r="Q8130" s="63">
        <v>1.2781749580960001E-2</v>
      </c>
    </row>
    <row r="8131" spans="1:17">
      <c r="A8131" s="63" t="s">
        <v>80</v>
      </c>
      <c r="B8131" s="63" t="s">
        <v>58</v>
      </c>
      <c r="C8131" s="63" t="s">
        <v>63</v>
      </c>
      <c r="D8131" s="63">
        <v>18</v>
      </c>
      <c r="E8131" s="63">
        <v>1.5749930000000001</v>
      </c>
      <c r="F8131" s="63">
        <v>1.6540459999999999</v>
      </c>
      <c r="G8131" s="63">
        <v>7.9052700000000004E-2</v>
      </c>
      <c r="H8131" s="63">
        <v>49.500300000000003</v>
      </c>
      <c r="I8131" s="63">
        <v>-6.5834900000000002E-2</v>
      </c>
      <c r="J8131" s="63">
        <v>1.9765899999999999E-2</v>
      </c>
      <c r="K8131" s="63">
        <v>7.9052700000000004E-2</v>
      </c>
      <c r="L8131" s="63">
        <v>0.1383395</v>
      </c>
      <c r="M8131" s="63">
        <v>0.22394030000000001</v>
      </c>
      <c r="N8131" s="63">
        <v>11060</v>
      </c>
      <c r="O8131" s="63">
        <v>0.1130564</v>
      </c>
      <c r="P8131" s="63">
        <v>1</v>
      </c>
      <c r="Q8131" s="63">
        <v>1.2781749580960001E-2</v>
      </c>
    </row>
    <row r="8132" spans="1:17">
      <c r="A8132" s="63" t="s">
        <v>80</v>
      </c>
      <c r="B8132" s="63" t="s">
        <v>58</v>
      </c>
      <c r="C8132" s="63" t="s">
        <v>63</v>
      </c>
      <c r="D8132" s="63">
        <v>19</v>
      </c>
      <c r="E8132" s="63">
        <v>1.8480589999999999</v>
      </c>
      <c r="F8132" s="63">
        <v>1.783291</v>
      </c>
      <c r="G8132" s="63">
        <v>-6.4768199999999998E-2</v>
      </c>
      <c r="H8132" s="63">
        <v>47.839300000000001</v>
      </c>
      <c r="I8132" s="63">
        <v>-0.2096558</v>
      </c>
      <c r="J8132" s="63">
        <v>-0.124055</v>
      </c>
      <c r="K8132" s="63">
        <v>-6.4768199999999998E-2</v>
      </c>
      <c r="L8132" s="63">
        <v>-5.4814E-3</v>
      </c>
      <c r="M8132" s="63">
        <v>8.0119399999999993E-2</v>
      </c>
      <c r="N8132" s="63">
        <v>11060</v>
      </c>
      <c r="O8132" s="63">
        <v>0.1130564</v>
      </c>
      <c r="P8132" s="63">
        <v>1</v>
      </c>
      <c r="Q8132" s="63">
        <v>1.2781749580960001E-2</v>
      </c>
    </row>
    <row r="8133" spans="1:17">
      <c r="A8133" s="63" t="s">
        <v>80</v>
      </c>
      <c r="B8133" s="63" t="s">
        <v>58</v>
      </c>
      <c r="C8133" s="63" t="s">
        <v>63</v>
      </c>
      <c r="D8133" s="63">
        <v>20</v>
      </c>
      <c r="E8133" s="63">
        <v>1.89015</v>
      </c>
      <c r="F8133" s="63">
        <v>1.7749809999999999</v>
      </c>
      <c r="G8133" s="63">
        <v>-0.1151683</v>
      </c>
      <c r="H8133" s="63">
        <v>46.778500000000001</v>
      </c>
      <c r="I8133" s="63">
        <v>-0.26005590000000001</v>
      </c>
      <c r="J8133" s="63">
        <v>-0.1744552</v>
      </c>
      <c r="K8133" s="63">
        <v>-0.1151683</v>
      </c>
      <c r="L8133" s="63">
        <v>-5.5881500000000001E-2</v>
      </c>
      <c r="M8133" s="63">
        <v>2.9719300000000001E-2</v>
      </c>
      <c r="N8133" s="63">
        <v>11060</v>
      </c>
      <c r="O8133" s="63">
        <v>0.1130564</v>
      </c>
      <c r="P8133" s="63">
        <v>1</v>
      </c>
      <c r="Q8133" s="63">
        <v>1.2781749580960001E-2</v>
      </c>
    </row>
    <row r="8134" spans="1:17">
      <c r="A8134" s="63" t="s">
        <v>80</v>
      </c>
      <c r="B8134" s="63" t="s">
        <v>58</v>
      </c>
      <c r="C8134" s="63" t="s">
        <v>63</v>
      </c>
      <c r="D8134" s="63">
        <v>21</v>
      </c>
      <c r="E8134" s="63">
        <v>1.884252</v>
      </c>
      <c r="F8134" s="63">
        <v>1.7363930000000001</v>
      </c>
      <c r="G8134" s="63">
        <v>-0.14785870000000001</v>
      </c>
      <c r="H8134" s="63">
        <v>45.825800000000001</v>
      </c>
      <c r="I8134" s="63">
        <v>-0.29274630000000001</v>
      </c>
      <c r="J8134" s="63">
        <v>-0.20714560000000001</v>
      </c>
      <c r="K8134" s="63">
        <v>-0.14785870000000001</v>
      </c>
      <c r="L8134" s="63">
        <v>-8.8571899999999995E-2</v>
      </c>
      <c r="M8134" s="63">
        <v>-2.9711E-3</v>
      </c>
      <c r="N8134" s="63">
        <v>11060</v>
      </c>
      <c r="O8134" s="63">
        <v>0.1130564</v>
      </c>
      <c r="P8134" s="63">
        <v>1</v>
      </c>
      <c r="Q8134" s="63">
        <v>1.2781749580960001E-2</v>
      </c>
    </row>
    <row r="8135" spans="1:17">
      <c r="A8135" s="63" t="s">
        <v>80</v>
      </c>
      <c r="B8135" s="63" t="s">
        <v>58</v>
      </c>
      <c r="C8135" s="63" t="s">
        <v>63</v>
      </c>
      <c r="D8135" s="63">
        <v>22</v>
      </c>
      <c r="E8135" s="63">
        <v>1.725824</v>
      </c>
      <c r="F8135" s="63">
        <v>1.5775380000000001</v>
      </c>
      <c r="G8135" s="63">
        <v>-0.14828649999999999</v>
      </c>
      <c r="H8135" s="63">
        <v>45.002899999999997</v>
      </c>
      <c r="I8135" s="63">
        <v>-0.29317409999999999</v>
      </c>
      <c r="J8135" s="63">
        <v>-0.20757329999999999</v>
      </c>
      <c r="K8135" s="63">
        <v>-0.14828649999999999</v>
      </c>
      <c r="L8135" s="63">
        <v>-8.8999599999999998E-2</v>
      </c>
      <c r="M8135" s="63">
        <v>-3.3988999999999998E-3</v>
      </c>
      <c r="N8135" s="63">
        <v>11060</v>
      </c>
      <c r="O8135" s="63">
        <v>0.1130564</v>
      </c>
      <c r="P8135" s="63">
        <v>1</v>
      </c>
      <c r="Q8135" s="63">
        <v>1.2781749580960001E-2</v>
      </c>
    </row>
    <row r="8136" spans="1:17">
      <c r="A8136" s="63" t="s">
        <v>80</v>
      </c>
      <c r="B8136" s="63" t="s">
        <v>58</v>
      </c>
      <c r="C8136" s="63" t="s">
        <v>63</v>
      </c>
      <c r="D8136" s="63">
        <v>23</v>
      </c>
      <c r="E8136" s="63">
        <v>1.493762</v>
      </c>
      <c r="F8136" s="63">
        <v>1.353583</v>
      </c>
      <c r="G8136" s="63">
        <v>-0.14017840000000001</v>
      </c>
      <c r="H8136" s="63">
        <v>44.393700000000003</v>
      </c>
      <c r="I8136" s="63">
        <v>-0.28506599999999999</v>
      </c>
      <c r="J8136" s="63">
        <v>-0.19946530000000001</v>
      </c>
      <c r="K8136" s="63">
        <v>-0.14017840000000001</v>
      </c>
      <c r="L8136" s="63">
        <v>-8.0891599999999994E-2</v>
      </c>
      <c r="M8136" s="63">
        <v>4.7092000000000002E-3</v>
      </c>
      <c r="N8136" s="63">
        <v>11060</v>
      </c>
      <c r="O8136" s="63">
        <v>0.1130564</v>
      </c>
      <c r="P8136" s="63">
        <v>1</v>
      </c>
      <c r="Q8136" s="63">
        <v>1.2781749580960001E-2</v>
      </c>
    </row>
    <row r="8137" spans="1:17">
      <c r="A8137" s="63" t="s">
        <v>80</v>
      </c>
      <c r="B8137" s="63" t="s">
        <v>58</v>
      </c>
      <c r="C8137" s="63" t="s">
        <v>63</v>
      </c>
      <c r="D8137" s="63">
        <v>24</v>
      </c>
      <c r="E8137" s="63">
        <v>1.235752</v>
      </c>
      <c r="F8137" s="63">
        <v>1.093661</v>
      </c>
      <c r="G8137" s="63">
        <v>-0.14209150000000001</v>
      </c>
      <c r="H8137" s="63">
        <v>43.910499999999999</v>
      </c>
      <c r="I8137" s="63">
        <v>-0.28697909999999999</v>
      </c>
      <c r="J8137" s="63">
        <v>-0.20137830000000001</v>
      </c>
      <c r="K8137" s="63">
        <v>-0.14209150000000001</v>
      </c>
      <c r="L8137" s="63">
        <v>-8.2804699999999995E-2</v>
      </c>
      <c r="M8137" s="63">
        <v>2.7961000000000001E-3</v>
      </c>
      <c r="N8137" s="63">
        <v>11060</v>
      </c>
      <c r="O8137" s="63">
        <v>0.1130564</v>
      </c>
      <c r="P8137" s="63">
        <v>1</v>
      </c>
      <c r="Q8137" s="63">
        <v>1.2781749580960001E-2</v>
      </c>
    </row>
    <row r="8138" spans="1:17">
      <c r="A8138" s="63" t="s">
        <v>80</v>
      </c>
      <c r="B8138" s="63" t="s">
        <v>58</v>
      </c>
      <c r="C8138" s="63" t="s">
        <v>64</v>
      </c>
      <c r="D8138" s="63">
        <v>1</v>
      </c>
      <c r="E8138" s="63">
        <v>1.0374220000000001</v>
      </c>
      <c r="F8138" s="63">
        <v>0.89251820000000004</v>
      </c>
      <c r="G8138" s="63">
        <v>-0.1449037</v>
      </c>
      <c r="H8138" s="63">
        <v>45.099400000000003</v>
      </c>
      <c r="I8138" s="63">
        <v>-0.28979129999999997</v>
      </c>
      <c r="J8138" s="63">
        <v>-0.2041906</v>
      </c>
      <c r="K8138" s="63">
        <v>-0.1449037</v>
      </c>
      <c r="L8138" s="63">
        <v>-8.5616899999999996E-2</v>
      </c>
      <c r="M8138" s="63">
        <v>-1.6099999999999998E-5</v>
      </c>
      <c r="N8138" s="63">
        <v>11060</v>
      </c>
      <c r="O8138" s="63">
        <v>0.1130564</v>
      </c>
      <c r="P8138" s="63">
        <v>2</v>
      </c>
      <c r="Q8138" s="63">
        <v>1.2781749580960001E-2</v>
      </c>
    </row>
    <row r="8139" spans="1:17">
      <c r="A8139" s="63" t="s">
        <v>80</v>
      </c>
      <c r="B8139" s="63" t="s">
        <v>58</v>
      </c>
      <c r="C8139" s="63" t="s">
        <v>64</v>
      </c>
      <c r="D8139" s="63">
        <v>2</v>
      </c>
      <c r="E8139" s="63">
        <v>0.97063739999999998</v>
      </c>
      <c r="F8139" s="63">
        <v>0.80982160000000003</v>
      </c>
      <c r="G8139" s="63">
        <v>-0.16081580000000001</v>
      </c>
      <c r="H8139" s="63">
        <v>44.743099999999998</v>
      </c>
      <c r="I8139" s="63">
        <v>-0.30570340000000001</v>
      </c>
      <c r="J8139" s="63">
        <v>-0.22010260000000001</v>
      </c>
      <c r="K8139" s="63">
        <v>-0.16081580000000001</v>
      </c>
      <c r="L8139" s="63">
        <v>-0.10152890000000001</v>
      </c>
      <c r="M8139" s="63">
        <v>-1.59282E-2</v>
      </c>
      <c r="N8139" s="63">
        <v>11060</v>
      </c>
      <c r="O8139" s="63">
        <v>0.1130564</v>
      </c>
      <c r="P8139" s="63">
        <v>2</v>
      </c>
      <c r="Q8139" s="63">
        <v>1.2781749580960001E-2</v>
      </c>
    </row>
    <row r="8140" spans="1:17">
      <c r="A8140" s="63" t="s">
        <v>80</v>
      </c>
      <c r="B8140" s="63" t="s">
        <v>58</v>
      </c>
      <c r="C8140" s="63" t="s">
        <v>64</v>
      </c>
      <c r="D8140" s="63">
        <v>3</v>
      </c>
      <c r="E8140" s="63">
        <v>0.96174380000000004</v>
      </c>
      <c r="F8140" s="63">
        <v>0.80534729999999999</v>
      </c>
      <c r="G8140" s="63">
        <v>-0.15639639999999999</v>
      </c>
      <c r="H8140" s="63">
        <v>44.211599999999997</v>
      </c>
      <c r="I8140" s="63">
        <v>-0.301284</v>
      </c>
      <c r="J8140" s="63">
        <v>-0.21568329999999999</v>
      </c>
      <c r="K8140" s="63">
        <v>-0.15639639999999999</v>
      </c>
      <c r="L8140" s="63">
        <v>-9.7109600000000004E-2</v>
      </c>
      <c r="M8140" s="63">
        <v>-1.1508900000000001E-2</v>
      </c>
      <c r="N8140" s="63">
        <v>11060</v>
      </c>
      <c r="O8140" s="63">
        <v>0.1130564</v>
      </c>
      <c r="P8140" s="63">
        <v>2</v>
      </c>
      <c r="Q8140" s="63">
        <v>1.2781749580960001E-2</v>
      </c>
    </row>
    <row r="8141" spans="1:17">
      <c r="A8141" s="63" t="s">
        <v>80</v>
      </c>
      <c r="B8141" s="63" t="s">
        <v>58</v>
      </c>
      <c r="C8141" s="63" t="s">
        <v>64</v>
      </c>
      <c r="D8141" s="63">
        <v>4</v>
      </c>
      <c r="E8141" s="63">
        <v>1.0023770000000001</v>
      </c>
      <c r="F8141" s="63">
        <v>0.84452689999999997</v>
      </c>
      <c r="G8141" s="63">
        <v>-0.1578502</v>
      </c>
      <c r="H8141" s="63">
        <v>43.495699999999999</v>
      </c>
      <c r="I8141" s="63">
        <v>-0.3027378</v>
      </c>
      <c r="J8141" s="63">
        <v>-0.217137</v>
      </c>
      <c r="K8141" s="63">
        <v>-0.1578502</v>
      </c>
      <c r="L8141" s="63">
        <v>-9.8563399999999995E-2</v>
      </c>
      <c r="M8141" s="63">
        <v>-1.2962599999999999E-2</v>
      </c>
      <c r="N8141" s="63">
        <v>11060</v>
      </c>
      <c r="O8141" s="63">
        <v>0.1130564</v>
      </c>
      <c r="P8141" s="63">
        <v>2</v>
      </c>
      <c r="Q8141" s="63">
        <v>1.2781749580960001E-2</v>
      </c>
    </row>
    <row r="8142" spans="1:17">
      <c r="A8142" s="63" t="s">
        <v>80</v>
      </c>
      <c r="B8142" s="63" t="s">
        <v>58</v>
      </c>
      <c r="C8142" s="63" t="s">
        <v>64</v>
      </c>
      <c r="D8142" s="63">
        <v>5</v>
      </c>
      <c r="E8142" s="63">
        <v>1.044699</v>
      </c>
      <c r="F8142" s="63">
        <v>0.88760629999999996</v>
      </c>
      <c r="G8142" s="63">
        <v>-0.1570928</v>
      </c>
      <c r="H8142" s="63">
        <v>43.262300000000003</v>
      </c>
      <c r="I8142" s="63">
        <v>-0.30198039999999998</v>
      </c>
      <c r="J8142" s="63">
        <v>-0.21637960000000001</v>
      </c>
      <c r="K8142" s="63">
        <v>-0.1570928</v>
      </c>
      <c r="L8142" s="63">
        <v>-9.7806000000000004E-2</v>
      </c>
      <c r="M8142" s="63">
        <v>-1.2205199999999999E-2</v>
      </c>
      <c r="N8142" s="63">
        <v>11060</v>
      </c>
      <c r="O8142" s="63">
        <v>0.1130564</v>
      </c>
      <c r="P8142" s="63">
        <v>2</v>
      </c>
      <c r="Q8142" s="63">
        <v>1.2781749580960001E-2</v>
      </c>
    </row>
    <row r="8143" spans="1:17">
      <c r="A8143" s="63" t="s">
        <v>80</v>
      </c>
      <c r="B8143" s="63" t="s">
        <v>58</v>
      </c>
      <c r="C8143" s="63" t="s">
        <v>64</v>
      </c>
      <c r="D8143" s="63">
        <v>6</v>
      </c>
      <c r="E8143" s="63">
        <v>1.2149939999999999</v>
      </c>
      <c r="F8143" s="63">
        <v>0.97975619999999997</v>
      </c>
      <c r="G8143" s="63">
        <v>-0.2352378</v>
      </c>
      <c r="H8143" s="63">
        <v>42.804900000000004</v>
      </c>
      <c r="I8143" s="63">
        <v>-0.3801254</v>
      </c>
      <c r="J8143" s="63">
        <v>-0.29452460000000003</v>
      </c>
      <c r="K8143" s="63">
        <v>-0.2352378</v>
      </c>
      <c r="L8143" s="63">
        <v>-0.17595089999999999</v>
      </c>
      <c r="M8143" s="63">
        <v>-9.0350200000000006E-2</v>
      </c>
      <c r="N8143" s="63">
        <v>11060</v>
      </c>
      <c r="O8143" s="63">
        <v>0.1130564</v>
      </c>
      <c r="P8143" s="63">
        <v>2</v>
      </c>
      <c r="Q8143" s="63">
        <v>1.2781749580960001E-2</v>
      </c>
    </row>
    <row r="8144" spans="1:17">
      <c r="A8144" s="63" t="s">
        <v>80</v>
      </c>
      <c r="B8144" s="63" t="s">
        <v>58</v>
      </c>
      <c r="C8144" s="63" t="s">
        <v>64</v>
      </c>
      <c r="D8144" s="63">
        <v>7</v>
      </c>
      <c r="E8144" s="63">
        <v>1.573345</v>
      </c>
      <c r="F8144" s="63">
        <v>1.3741680000000001</v>
      </c>
      <c r="G8144" s="63">
        <v>-0.19917679999999999</v>
      </c>
      <c r="H8144" s="63">
        <v>42.475099999999998</v>
      </c>
      <c r="I8144" s="63">
        <v>-0.34406439999999999</v>
      </c>
      <c r="J8144" s="63">
        <v>-0.25846360000000002</v>
      </c>
      <c r="K8144" s="63">
        <v>-0.19917679999999999</v>
      </c>
      <c r="L8144" s="63">
        <v>-0.13988999999999999</v>
      </c>
      <c r="M8144" s="63">
        <v>-5.4289200000000003E-2</v>
      </c>
      <c r="N8144" s="63">
        <v>11060</v>
      </c>
      <c r="O8144" s="63">
        <v>0.1130564</v>
      </c>
      <c r="P8144" s="63">
        <v>2</v>
      </c>
      <c r="Q8144" s="63">
        <v>1.2781749580960001E-2</v>
      </c>
    </row>
    <row r="8145" spans="1:17">
      <c r="A8145" s="63" t="s">
        <v>80</v>
      </c>
      <c r="B8145" s="63" t="s">
        <v>58</v>
      </c>
      <c r="C8145" s="63" t="s">
        <v>64</v>
      </c>
      <c r="D8145" s="63">
        <v>8</v>
      </c>
      <c r="E8145" s="63">
        <v>1.7816669999999999</v>
      </c>
      <c r="F8145" s="63">
        <v>1.6977150000000001</v>
      </c>
      <c r="G8145" s="63">
        <v>-8.3951799999999993E-2</v>
      </c>
      <c r="H8145" s="63">
        <v>42.688299999999998</v>
      </c>
      <c r="I8145" s="63">
        <v>-0.2288394</v>
      </c>
      <c r="J8145" s="63">
        <v>-0.1432387</v>
      </c>
      <c r="K8145" s="63">
        <v>-8.3951799999999993E-2</v>
      </c>
      <c r="L8145" s="63">
        <v>-2.4664999999999999E-2</v>
      </c>
      <c r="M8145" s="63">
        <v>6.0935799999999998E-2</v>
      </c>
      <c r="N8145" s="63">
        <v>11060</v>
      </c>
      <c r="O8145" s="63">
        <v>0.1130564</v>
      </c>
      <c r="P8145" s="63">
        <v>2</v>
      </c>
      <c r="Q8145" s="63">
        <v>1.2781749580960001E-2</v>
      </c>
    </row>
    <row r="8146" spans="1:17">
      <c r="A8146" s="63" t="s">
        <v>80</v>
      </c>
      <c r="B8146" s="63" t="s">
        <v>58</v>
      </c>
      <c r="C8146" s="63" t="s">
        <v>64</v>
      </c>
      <c r="D8146" s="63">
        <v>9</v>
      </c>
      <c r="E8146" s="63">
        <v>1.6234500000000001</v>
      </c>
      <c r="F8146" s="63">
        <v>1.6967829999999999</v>
      </c>
      <c r="G8146" s="63">
        <v>7.3333599999999999E-2</v>
      </c>
      <c r="H8146" s="63">
        <v>44.847900000000003</v>
      </c>
      <c r="I8146" s="63">
        <v>-7.1554000000000006E-2</v>
      </c>
      <c r="J8146" s="63">
        <v>1.40468E-2</v>
      </c>
      <c r="K8146" s="63">
        <v>7.3333599999999999E-2</v>
      </c>
      <c r="L8146" s="63">
        <v>0.1326205</v>
      </c>
      <c r="M8146" s="63">
        <v>0.2182212</v>
      </c>
      <c r="N8146" s="63">
        <v>11060</v>
      </c>
      <c r="O8146" s="63">
        <v>0.1130564</v>
      </c>
      <c r="P8146" s="63">
        <v>2</v>
      </c>
      <c r="Q8146" s="63">
        <v>1.2781749580960001E-2</v>
      </c>
    </row>
    <row r="8147" spans="1:17">
      <c r="A8147" s="63" t="s">
        <v>80</v>
      </c>
      <c r="B8147" s="63" t="s">
        <v>58</v>
      </c>
      <c r="C8147" s="63" t="s">
        <v>64</v>
      </c>
      <c r="D8147" s="63">
        <v>10</v>
      </c>
      <c r="E8147" s="63">
        <v>1.5369250000000001</v>
      </c>
      <c r="F8147" s="63">
        <v>1.6131690000000001</v>
      </c>
      <c r="G8147" s="63">
        <v>7.6243900000000003E-2</v>
      </c>
      <c r="H8147" s="63">
        <v>48.135199999999998</v>
      </c>
      <c r="I8147" s="63">
        <v>-6.8643700000000002E-2</v>
      </c>
      <c r="J8147" s="63">
        <v>1.6957E-2</v>
      </c>
      <c r="K8147" s="63">
        <v>7.6243900000000003E-2</v>
      </c>
      <c r="L8147" s="63">
        <v>0.1355307</v>
      </c>
      <c r="M8147" s="63">
        <v>0.22113150000000001</v>
      </c>
      <c r="N8147" s="63">
        <v>11060</v>
      </c>
      <c r="O8147" s="63">
        <v>0.1130564</v>
      </c>
      <c r="P8147" s="63">
        <v>2</v>
      </c>
      <c r="Q8147" s="63">
        <v>1.2781749580960001E-2</v>
      </c>
    </row>
    <row r="8148" spans="1:17">
      <c r="A8148" s="63" t="s">
        <v>80</v>
      </c>
      <c r="B8148" s="63" t="s">
        <v>58</v>
      </c>
      <c r="C8148" s="63" t="s">
        <v>64</v>
      </c>
      <c r="D8148" s="63">
        <v>11</v>
      </c>
      <c r="E8148" s="63">
        <v>1.4096979999999999</v>
      </c>
      <c r="F8148" s="63">
        <v>1.564308</v>
      </c>
      <c r="G8148" s="63">
        <v>0.15461030000000001</v>
      </c>
      <c r="H8148" s="63">
        <v>51.044499999999999</v>
      </c>
      <c r="I8148" s="63">
        <v>9.7227000000000008E-3</v>
      </c>
      <c r="J8148" s="63">
        <v>9.5323400000000003E-2</v>
      </c>
      <c r="K8148" s="63">
        <v>0.15461030000000001</v>
      </c>
      <c r="L8148" s="63">
        <v>0.21389710000000001</v>
      </c>
      <c r="M8148" s="63">
        <v>0.29949789999999998</v>
      </c>
      <c r="N8148" s="63">
        <v>11060</v>
      </c>
      <c r="O8148" s="63">
        <v>0.1130564</v>
      </c>
      <c r="P8148" s="63">
        <v>2</v>
      </c>
      <c r="Q8148" s="63">
        <v>1.2781749580960001E-2</v>
      </c>
    </row>
    <row r="8149" spans="1:17">
      <c r="A8149" s="63" t="s">
        <v>80</v>
      </c>
      <c r="B8149" s="63" t="s">
        <v>58</v>
      </c>
      <c r="C8149" s="63" t="s">
        <v>64</v>
      </c>
      <c r="D8149" s="63">
        <v>12</v>
      </c>
      <c r="E8149" s="63">
        <v>1.328308</v>
      </c>
      <c r="F8149" s="63">
        <v>1.4640690000000001</v>
      </c>
      <c r="G8149" s="63">
        <v>0.13576160000000001</v>
      </c>
      <c r="H8149" s="63">
        <v>53.362000000000002</v>
      </c>
      <c r="I8149" s="63">
        <v>-9.1260000000000004E-3</v>
      </c>
      <c r="J8149" s="63">
        <v>7.6474799999999996E-2</v>
      </c>
      <c r="K8149" s="63">
        <v>0.13576160000000001</v>
      </c>
      <c r="L8149" s="63">
        <v>0.19504850000000001</v>
      </c>
      <c r="M8149" s="63">
        <v>0.28064919999999999</v>
      </c>
      <c r="N8149" s="63">
        <v>11060</v>
      </c>
      <c r="O8149" s="63">
        <v>0.1130564</v>
      </c>
      <c r="P8149" s="63">
        <v>2</v>
      </c>
      <c r="Q8149" s="63">
        <v>1.2781749580960001E-2</v>
      </c>
    </row>
    <row r="8150" spans="1:17">
      <c r="A8150" s="63" t="s">
        <v>80</v>
      </c>
      <c r="B8150" s="63" t="s">
        <v>58</v>
      </c>
      <c r="C8150" s="63" t="s">
        <v>64</v>
      </c>
      <c r="D8150" s="63">
        <v>13</v>
      </c>
      <c r="E8150" s="63">
        <v>1.174434</v>
      </c>
      <c r="F8150" s="63">
        <v>1.4255960000000001</v>
      </c>
      <c r="G8150" s="63">
        <v>0.25116240000000001</v>
      </c>
      <c r="H8150" s="63">
        <v>54.976599999999998</v>
      </c>
      <c r="I8150" s="63">
        <v>0.1062748</v>
      </c>
      <c r="J8150" s="63">
        <v>0.19187560000000001</v>
      </c>
      <c r="K8150" s="63">
        <v>0.25116240000000001</v>
      </c>
      <c r="L8150" s="63">
        <v>0.31044919999999998</v>
      </c>
      <c r="M8150" s="63">
        <v>0.39605000000000001</v>
      </c>
      <c r="N8150" s="63">
        <v>11060</v>
      </c>
      <c r="O8150" s="63">
        <v>0.1130564</v>
      </c>
      <c r="P8150" s="63">
        <v>2</v>
      </c>
      <c r="Q8150" s="63">
        <v>1.2781749580960001E-2</v>
      </c>
    </row>
    <row r="8151" spans="1:17">
      <c r="A8151" s="63" t="s">
        <v>80</v>
      </c>
      <c r="B8151" s="63" t="s">
        <v>58</v>
      </c>
      <c r="C8151" s="63" t="s">
        <v>64</v>
      </c>
      <c r="D8151" s="63">
        <v>14</v>
      </c>
      <c r="E8151" s="63">
        <v>1.0720190000000001</v>
      </c>
      <c r="F8151" s="63">
        <v>1.361715</v>
      </c>
      <c r="G8151" s="63">
        <v>0.28969549999999999</v>
      </c>
      <c r="H8151" s="63">
        <v>56.148299999999999</v>
      </c>
      <c r="I8151" s="63">
        <v>0.14480789999999999</v>
      </c>
      <c r="J8151" s="63">
        <v>0.23040869999999999</v>
      </c>
      <c r="K8151" s="63">
        <v>0.28969549999999999</v>
      </c>
      <c r="L8151" s="63">
        <v>0.34898230000000002</v>
      </c>
      <c r="M8151" s="63">
        <v>0.4345831</v>
      </c>
      <c r="N8151" s="63">
        <v>11060</v>
      </c>
      <c r="O8151" s="63">
        <v>0.1130564</v>
      </c>
      <c r="P8151" s="63">
        <v>2</v>
      </c>
      <c r="Q8151" s="63">
        <v>1.2781749580960001E-2</v>
      </c>
    </row>
    <row r="8152" spans="1:17">
      <c r="A8152" s="63" t="s">
        <v>80</v>
      </c>
      <c r="B8152" s="63" t="s">
        <v>58</v>
      </c>
      <c r="C8152" s="63" t="s">
        <v>64</v>
      </c>
      <c r="D8152" s="63">
        <v>15</v>
      </c>
      <c r="E8152" s="63">
        <v>1.031714</v>
      </c>
      <c r="F8152" s="63">
        <v>1.286824</v>
      </c>
      <c r="G8152" s="63">
        <v>0.25511</v>
      </c>
      <c r="H8152" s="63">
        <v>56.479399999999998</v>
      </c>
      <c r="I8152" s="63">
        <v>0.1102224</v>
      </c>
      <c r="J8152" s="63">
        <v>0.1958232</v>
      </c>
      <c r="K8152" s="63">
        <v>0.25511</v>
      </c>
      <c r="L8152" s="63">
        <v>0.31439689999999998</v>
      </c>
      <c r="M8152" s="63">
        <v>0.39999760000000001</v>
      </c>
      <c r="N8152" s="63">
        <v>11060</v>
      </c>
      <c r="O8152" s="63">
        <v>0.1130564</v>
      </c>
      <c r="P8152" s="63">
        <v>2</v>
      </c>
      <c r="Q8152" s="63">
        <v>1.2781749580960001E-2</v>
      </c>
    </row>
    <row r="8153" spans="1:17">
      <c r="A8153" s="63" t="s">
        <v>80</v>
      </c>
      <c r="B8153" s="63" t="s">
        <v>58</v>
      </c>
      <c r="C8153" s="63" t="s">
        <v>64</v>
      </c>
      <c r="D8153" s="63">
        <v>16</v>
      </c>
      <c r="E8153" s="63">
        <v>1.0544340000000001</v>
      </c>
      <c r="F8153" s="63">
        <v>1.2719480000000001</v>
      </c>
      <c r="G8153" s="63">
        <v>0.21751329999999999</v>
      </c>
      <c r="H8153" s="63">
        <v>56.213700000000003</v>
      </c>
      <c r="I8153" s="63">
        <v>7.2625700000000001E-2</v>
      </c>
      <c r="J8153" s="63">
        <v>0.15822649999999999</v>
      </c>
      <c r="K8153" s="63">
        <v>0.21751329999999999</v>
      </c>
      <c r="L8153" s="63">
        <v>0.2768002</v>
      </c>
      <c r="M8153" s="63">
        <v>0.36240090000000003</v>
      </c>
      <c r="N8153" s="63">
        <v>11060</v>
      </c>
      <c r="O8153" s="63">
        <v>0.1130564</v>
      </c>
      <c r="P8153" s="63">
        <v>2</v>
      </c>
      <c r="Q8153" s="63">
        <v>1.2781749580960001E-2</v>
      </c>
    </row>
    <row r="8154" spans="1:17">
      <c r="A8154" s="63" t="s">
        <v>80</v>
      </c>
      <c r="B8154" s="63" t="s">
        <v>58</v>
      </c>
      <c r="C8154" s="63" t="s">
        <v>64</v>
      </c>
      <c r="D8154" s="63">
        <v>17</v>
      </c>
      <c r="E8154" s="63">
        <v>1.1394930000000001</v>
      </c>
      <c r="F8154" s="63">
        <v>1.32531</v>
      </c>
      <c r="G8154" s="63">
        <v>0.18581739999999999</v>
      </c>
      <c r="H8154" s="63">
        <v>55.404699999999998</v>
      </c>
      <c r="I8154" s="63">
        <v>4.0929800000000002E-2</v>
      </c>
      <c r="J8154" s="63">
        <v>0.12653049999999999</v>
      </c>
      <c r="K8154" s="63">
        <v>0.18581739999999999</v>
      </c>
      <c r="L8154" s="63">
        <v>0.24510419999999999</v>
      </c>
      <c r="M8154" s="63">
        <v>0.33070500000000003</v>
      </c>
      <c r="N8154" s="63">
        <v>11060</v>
      </c>
      <c r="O8154" s="63">
        <v>0.1130564</v>
      </c>
      <c r="P8154" s="63">
        <v>2</v>
      </c>
      <c r="Q8154" s="63">
        <v>1.2781749580960001E-2</v>
      </c>
    </row>
    <row r="8155" spans="1:17">
      <c r="A8155" s="63" t="s">
        <v>80</v>
      </c>
      <c r="B8155" s="63" t="s">
        <v>58</v>
      </c>
      <c r="C8155" s="63" t="s">
        <v>64</v>
      </c>
      <c r="D8155" s="63">
        <v>18</v>
      </c>
      <c r="E8155" s="63">
        <v>1.458431</v>
      </c>
      <c r="F8155" s="63">
        <v>1.5374840000000001</v>
      </c>
      <c r="G8155" s="63">
        <v>7.9052600000000001E-2</v>
      </c>
      <c r="H8155" s="63">
        <v>53.016199999999998</v>
      </c>
      <c r="I8155" s="63">
        <v>-6.5835000000000005E-2</v>
      </c>
      <c r="J8155" s="63">
        <v>1.9765700000000001E-2</v>
      </c>
      <c r="K8155" s="63">
        <v>7.9052600000000001E-2</v>
      </c>
      <c r="L8155" s="63">
        <v>0.1383394</v>
      </c>
      <c r="M8155" s="63">
        <v>0.22394020000000001</v>
      </c>
      <c r="N8155" s="63">
        <v>11060</v>
      </c>
      <c r="O8155" s="63">
        <v>0.1130564</v>
      </c>
      <c r="P8155" s="63">
        <v>2</v>
      </c>
      <c r="Q8155" s="63">
        <v>1.2781749580960001E-2</v>
      </c>
    </row>
    <row r="8156" spans="1:17">
      <c r="A8156" s="63" t="s">
        <v>80</v>
      </c>
      <c r="B8156" s="63" t="s">
        <v>58</v>
      </c>
      <c r="C8156" s="63" t="s">
        <v>64</v>
      </c>
      <c r="D8156" s="63">
        <v>19</v>
      </c>
      <c r="E8156" s="63">
        <v>1.7306539999999999</v>
      </c>
      <c r="F8156" s="63">
        <v>1.665886</v>
      </c>
      <c r="G8156" s="63">
        <v>-6.4768199999999998E-2</v>
      </c>
      <c r="H8156" s="63">
        <v>50.633499999999998</v>
      </c>
      <c r="I8156" s="63">
        <v>-0.2096558</v>
      </c>
      <c r="J8156" s="63">
        <v>-0.124055</v>
      </c>
      <c r="K8156" s="63">
        <v>-6.4768199999999998E-2</v>
      </c>
      <c r="L8156" s="63">
        <v>-5.4814E-3</v>
      </c>
      <c r="M8156" s="63">
        <v>8.0119399999999993E-2</v>
      </c>
      <c r="N8156" s="63">
        <v>11060</v>
      </c>
      <c r="O8156" s="63">
        <v>0.1130564</v>
      </c>
      <c r="P8156" s="63">
        <v>2</v>
      </c>
      <c r="Q8156" s="63">
        <v>1.2781749580960001E-2</v>
      </c>
    </row>
    <row r="8157" spans="1:17">
      <c r="A8157" s="63" t="s">
        <v>80</v>
      </c>
      <c r="B8157" s="63" t="s">
        <v>58</v>
      </c>
      <c r="C8157" s="63" t="s">
        <v>64</v>
      </c>
      <c r="D8157" s="63">
        <v>20</v>
      </c>
      <c r="E8157" s="63">
        <v>1.795715</v>
      </c>
      <c r="F8157" s="63">
        <v>1.680547</v>
      </c>
      <c r="G8157" s="63">
        <v>-0.1151683</v>
      </c>
      <c r="H8157" s="63">
        <v>49.116</v>
      </c>
      <c r="I8157" s="63">
        <v>-0.26005590000000001</v>
      </c>
      <c r="J8157" s="63">
        <v>-0.1744552</v>
      </c>
      <c r="K8157" s="63">
        <v>-0.1151683</v>
      </c>
      <c r="L8157" s="63">
        <v>-5.5881500000000001E-2</v>
      </c>
      <c r="M8157" s="63">
        <v>2.9719300000000001E-2</v>
      </c>
      <c r="N8157" s="63">
        <v>11060</v>
      </c>
      <c r="O8157" s="63">
        <v>0.1130564</v>
      </c>
      <c r="P8157" s="63">
        <v>2</v>
      </c>
      <c r="Q8157" s="63">
        <v>1.2781749580960001E-2</v>
      </c>
    </row>
    <row r="8158" spans="1:17">
      <c r="A8158" s="63" t="s">
        <v>80</v>
      </c>
      <c r="B8158" s="63" t="s">
        <v>58</v>
      </c>
      <c r="C8158" s="63" t="s">
        <v>64</v>
      </c>
      <c r="D8158" s="63">
        <v>21</v>
      </c>
      <c r="E8158" s="63">
        <v>1.8067489999999999</v>
      </c>
      <c r="F8158" s="63">
        <v>1.65889</v>
      </c>
      <c r="G8158" s="63">
        <v>-0.14785870000000001</v>
      </c>
      <c r="H8158" s="63">
        <v>47.865000000000002</v>
      </c>
      <c r="I8158" s="63">
        <v>-0.29274630000000001</v>
      </c>
      <c r="J8158" s="63">
        <v>-0.20714560000000001</v>
      </c>
      <c r="K8158" s="63">
        <v>-0.14785870000000001</v>
      </c>
      <c r="L8158" s="63">
        <v>-8.8571899999999995E-2</v>
      </c>
      <c r="M8158" s="63">
        <v>-2.9711E-3</v>
      </c>
      <c r="N8158" s="63">
        <v>11060</v>
      </c>
      <c r="O8158" s="63">
        <v>0.1130564</v>
      </c>
      <c r="P8158" s="63">
        <v>2</v>
      </c>
      <c r="Q8158" s="63">
        <v>1.2781749580960001E-2</v>
      </c>
    </row>
    <row r="8159" spans="1:17">
      <c r="A8159" s="63" t="s">
        <v>80</v>
      </c>
      <c r="B8159" s="63" t="s">
        <v>58</v>
      </c>
      <c r="C8159" s="63" t="s">
        <v>64</v>
      </c>
      <c r="D8159" s="63">
        <v>22</v>
      </c>
      <c r="E8159" s="63">
        <v>1.6643749999999999</v>
      </c>
      <c r="F8159" s="63">
        <v>1.5160880000000001</v>
      </c>
      <c r="G8159" s="63">
        <v>-0.14828659999999999</v>
      </c>
      <c r="H8159" s="63">
        <v>47.052500000000002</v>
      </c>
      <c r="I8159" s="63">
        <v>-0.2931742</v>
      </c>
      <c r="J8159" s="63">
        <v>-0.20757339999999999</v>
      </c>
      <c r="K8159" s="63">
        <v>-0.14828659999999999</v>
      </c>
      <c r="L8159" s="63">
        <v>-8.8999700000000001E-2</v>
      </c>
      <c r="M8159" s="63">
        <v>-3.3990000000000001E-3</v>
      </c>
      <c r="N8159" s="63">
        <v>11060</v>
      </c>
      <c r="O8159" s="63">
        <v>0.1130564</v>
      </c>
      <c r="P8159" s="63">
        <v>2</v>
      </c>
      <c r="Q8159" s="63">
        <v>1.2781749580960001E-2</v>
      </c>
    </row>
    <row r="8160" spans="1:17">
      <c r="A8160" s="63" t="s">
        <v>80</v>
      </c>
      <c r="B8160" s="63" t="s">
        <v>58</v>
      </c>
      <c r="C8160" s="63" t="s">
        <v>64</v>
      </c>
      <c r="D8160" s="63">
        <v>23</v>
      </c>
      <c r="E8160" s="63">
        <v>1.444072</v>
      </c>
      <c r="F8160" s="63">
        <v>1.3038940000000001</v>
      </c>
      <c r="G8160" s="63">
        <v>-0.14017840000000001</v>
      </c>
      <c r="H8160" s="63">
        <v>46.407299999999999</v>
      </c>
      <c r="I8160" s="63">
        <v>-0.28506599999999999</v>
      </c>
      <c r="J8160" s="63">
        <v>-0.19946530000000001</v>
      </c>
      <c r="K8160" s="63">
        <v>-0.14017840000000001</v>
      </c>
      <c r="L8160" s="63">
        <v>-8.0891599999999994E-2</v>
      </c>
      <c r="M8160" s="63">
        <v>4.7092000000000002E-3</v>
      </c>
      <c r="N8160" s="63">
        <v>11060</v>
      </c>
      <c r="O8160" s="63">
        <v>0.1130564</v>
      </c>
      <c r="P8160" s="63">
        <v>2</v>
      </c>
      <c r="Q8160" s="63">
        <v>1.2781749580960001E-2</v>
      </c>
    </row>
    <row r="8161" spans="1:17">
      <c r="A8161" s="63" t="s">
        <v>80</v>
      </c>
      <c r="B8161" s="63" t="s">
        <v>58</v>
      </c>
      <c r="C8161" s="63" t="s">
        <v>64</v>
      </c>
      <c r="D8161" s="63">
        <v>24</v>
      </c>
      <c r="E8161" s="63">
        <v>1.203756</v>
      </c>
      <c r="F8161" s="63">
        <v>1.0616650000000001</v>
      </c>
      <c r="G8161" s="63">
        <v>-0.14209160000000001</v>
      </c>
      <c r="H8161" s="63">
        <v>45.597099999999998</v>
      </c>
      <c r="I8161" s="63">
        <v>-0.28697919999999999</v>
      </c>
      <c r="J8161" s="63">
        <v>-0.20137849999999999</v>
      </c>
      <c r="K8161" s="63">
        <v>-0.14209160000000001</v>
      </c>
      <c r="L8161" s="63">
        <v>-8.2804799999999998E-2</v>
      </c>
      <c r="M8161" s="63">
        <v>2.7959999999999999E-3</v>
      </c>
      <c r="N8161" s="63">
        <v>11060</v>
      </c>
      <c r="O8161" s="63">
        <v>0.1130564</v>
      </c>
      <c r="P8161" s="63">
        <v>2</v>
      </c>
      <c r="Q8161" s="63">
        <v>1.2781749580960001E-2</v>
      </c>
    </row>
    <row r="8162" spans="1:17">
      <c r="A8162" s="63" t="s">
        <v>80</v>
      </c>
      <c r="B8162" s="63" t="s">
        <v>58</v>
      </c>
      <c r="C8162" s="63" t="s">
        <v>65</v>
      </c>
      <c r="D8162" s="63">
        <v>1</v>
      </c>
      <c r="E8162" s="63">
        <v>0.94196369999999996</v>
      </c>
      <c r="F8162" s="63">
        <v>0.79705999999999999</v>
      </c>
      <c r="G8162" s="63">
        <v>-0.1449037</v>
      </c>
      <c r="H8162" s="63">
        <v>46.819299999999998</v>
      </c>
      <c r="I8162" s="63">
        <v>-0.28979129999999997</v>
      </c>
      <c r="J8162" s="63">
        <v>-0.2041906</v>
      </c>
      <c r="K8162" s="63">
        <v>-0.1449037</v>
      </c>
      <c r="L8162" s="63">
        <v>-8.5616899999999996E-2</v>
      </c>
      <c r="M8162" s="63">
        <v>-1.6099999999999998E-5</v>
      </c>
      <c r="N8162" s="63">
        <v>11060</v>
      </c>
      <c r="O8162" s="63">
        <v>0.1130564</v>
      </c>
      <c r="P8162" s="63">
        <v>3</v>
      </c>
      <c r="Q8162" s="63">
        <v>1.2781749580960001E-2</v>
      </c>
    </row>
    <row r="8163" spans="1:17">
      <c r="A8163" s="63" t="s">
        <v>80</v>
      </c>
      <c r="B8163" s="63" t="s">
        <v>58</v>
      </c>
      <c r="C8163" s="63" t="s">
        <v>65</v>
      </c>
      <c r="D8163" s="63">
        <v>2</v>
      </c>
      <c r="E8163" s="63">
        <v>0.87615390000000004</v>
      </c>
      <c r="F8163" s="63">
        <v>0.71533820000000004</v>
      </c>
      <c r="G8163" s="63">
        <v>-0.16081580000000001</v>
      </c>
      <c r="H8163" s="63">
        <v>46.269300000000001</v>
      </c>
      <c r="I8163" s="63">
        <v>-0.30570340000000001</v>
      </c>
      <c r="J8163" s="63">
        <v>-0.22010260000000001</v>
      </c>
      <c r="K8163" s="63">
        <v>-0.16081580000000001</v>
      </c>
      <c r="L8163" s="63">
        <v>-0.10152890000000001</v>
      </c>
      <c r="M8163" s="63">
        <v>-1.59282E-2</v>
      </c>
      <c r="N8163" s="63">
        <v>11060</v>
      </c>
      <c r="O8163" s="63">
        <v>0.1130564</v>
      </c>
      <c r="P8163" s="63">
        <v>3</v>
      </c>
      <c r="Q8163" s="63">
        <v>1.2781749580960001E-2</v>
      </c>
    </row>
    <row r="8164" spans="1:17">
      <c r="A8164" s="63" t="s">
        <v>80</v>
      </c>
      <c r="B8164" s="63" t="s">
        <v>58</v>
      </c>
      <c r="C8164" s="63" t="s">
        <v>65</v>
      </c>
      <c r="D8164" s="63">
        <v>3</v>
      </c>
      <c r="E8164" s="63">
        <v>0.86266880000000001</v>
      </c>
      <c r="F8164" s="63">
        <v>0.70627229999999996</v>
      </c>
      <c r="G8164" s="63">
        <v>-0.15639639999999999</v>
      </c>
      <c r="H8164" s="63">
        <v>45.811100000000003</v>
      </c>
      <c r="I8164" s="63">
        <v>-0.301284</v>
      </c>
      <c r="J8164" s="63">
        <v>-0.21568329999999999</v>
      </c>
      <c r="K8164" s="63">
        <v>-0.15639639999999999</v>
      </c>
      <c r="L8164" s="63">
        <v>-9.7109600000000004E-2</v>
      </c>
      <c r="M8164" s="63">
        <v>-1.1508900000000001E-2</v>
      </c>
      <c r="N8164" s="63">
        <v>11060</v>
      </c>
      <c r="O8164" s="63">
        <v>0.1130564</v>
      </c>
      <c r="P8164" s="63">
        <v>3</v>
      </c>
      <c r="Q8164" s="63">
        <v>1.2781749580960001E-2</v>
      </c>
    </row>
    <row r="8165" spans="1:17">
      <c r="A8165" s="63" t="s">
        <v>80</v>
      </c>
      <c r="B8165" s="63" t="s">
        <v>58</v>
      </c>
      <c r="C8165" s="63" t="s">
        <v>65</v>
      </c>
      <c r="D8165" s="63">
        <v>4</v>
      </c>
      <c r="E8165" s="63">
        <v>0.9055029</v>
      </c>
      <c r="F8165" s="63">
        <v>0.7476526</v>
      </c>
      <c r="G8165" s="63">
        <v>-0.1578503</v>
      </c>
      <c r="H8165" s="63">
        <v>45.208399999999997</v>
      </c>
      <c r="I8165" s="63">
        <v>-0.3027379</v>
      </c>
      <c r="J8165" s="63">
        <v>-0.2171371</v>
      </c>
      <c r="K8165" s="63">
        <v>-0.1578503</v>
      </c>
      <c r="L8165" s="63">
        <v>-9.8563399999999995E-2</v>
      </c>
      <c r="M8165" s="63">
        <v>-1.2962700000000001E-2</v>
      </c>
      <c r="N8165" s="63">
        <v>11060</v>
      </c>
      <c r="O8165" s="63">
        <v>0.1130564</v>
      </c>
      <c r="P8165" s="63">
        <v>3</v>
      </c>
      <c r="Q8165" s="63">
        <v>1.2781749580960001E-2</v>
      </c>
    </row>
    <row r="8166" spans="1:17">
      <c r="A8166" s="63" t="s">
        <v>80</v>
      </c>
      <c r="B8166" s="63" t="s">
        <v>58</v>
      </c>
      <c r="C8166" s="63" t="s">
        <v>65</v>
      </c>
      <c r="D8166" s="63">
        <v>5</v>
      </c>
      <c r="E8166" s="63">
        <v>0.94375750000000003</v>
      </c>
      <c r="F8166" s="63">
        <v>0.78666469999999999</v>
      </c>
      <c r="G8166" s="63">
        <v>-0.1570928</v>
      </c>
      <c r="H8166" s="63">
        <v>44.720999999999997</v>
      </c>
      <c r="I8166" s="63">
        <v>-0.30198029999999998</v>
      </c>
      <c r="J8166" s="63">
        <v>-0.21637960000000001</v>
      </c>
      <c r="K8166" s="63">
        <v>-0.1570928</v>
      </c>
      <c r="L8166" s="63">
        <v>-9.7805900000000001E-2</v>
      </c>
      <c r="M8166" s="63">
        <v>-1.2205199999999999E-2</v>
      </c>
      <c r="N8166" s="63">
        <v>11060</v>
      </c>
      <c r="O8166" s="63">
        <v>0.1130564</v>
      </c>
      <c r="P8166" s="63">
        <v>3</v>
      </c>
      <c r="Q8166" s="63">
        <v>1.2781749580960001E-2</v>
      </c>
    </row>
    <row r="8167" spans="1:17">
      <c r="A8167" s="63" t="s">
        <v>80</v>
      </c>
      <c r="B8167" s="63" t="s">
        <v>58</v>
      </c>
      <c r="C8167" s="63" t="s">
        <v>65</v>
      </c>
      <c r="D8167" s="63">
        <v>6</v>
      </c>
      <c r="E8167" s="63">
        <v>1.1077129999999999</v>
      </c>
      <c r="F8167" s="63">
        <v>0.87247509999999995</v>
      </c>
      <c r="G8167" s="63">
        <v>-0.2352378</v>
      </c>
      <c r="H8167" s="63">
        <v>44.1952</v>
      </c>
      <c r="I8167" s="63">
        <v>-0.3801254</v>
      </c>
      <c r="J8167" s="63">
        <v>-0.29452460000000003</v>
      </c>
      <c r="K8167" s="63">
        <v>-0.2352378</v>
      </c>
      <c r="L8167" s="63">
        <v>-0.17595089999999999</v>
      </c>
      <c r="M8167" s="63">
        <v>-9.0350200000000006E-2</v>
      </c>
      <c r="N8167" s="63">
        <v>11060</v>
      </c>
      <c r="O8167" s="63">
        <v>0.1130564</v>
      </c>
      <c r="P8167" s="63">
        <v>3</v>
      </c>
      <c r="Q8167" s="63">
        <v>1.2781749580960001E-2</v>
      </c>
    </row>
    <row r="8168" spans="1:17">
      <c r="A8168" s="63" t="s">
        <v>80</v>
      </c>
      <c r="B8168" s="63" t="s">
        <v>58</v>
      </c>
      <c r="C8168" s="63" t="s">
        <v>65</v>
      </c>
      <c r="D8168" s="63">
        <v>7</v>
      </c>
      <c r="E8168" s="63">
        <v>1.440877</v>
      </c>
      <c r="F8168" s="63">
        <v>1.2417</v>
      </c>
      <c r="G8168" s="63">
        <v>-0.19917670000000001</v>
      </c>
      <c r="H8168" s="63">
        <v>44.173900000000003</v>
      </c>
      <c r="I8168" s="63">
        <v>-0.34406429999999999</v>
      </c>
      <c r="J8168" s="63">
        <v>-0.25846350000000001</v>
      </c>
      <c r="K8168" s="63">
        <v>-0.19917670000000001</v>
      </c>
      <c r="L8168" s="63">
        <v>-0.13988980000000001</v>
      </c>
      <c r="M8168" s="63">
        <v>-5.42891E-2</v>
      </c>
      <c r="N8168" s="63">
        <v>11060</v>
      </c>
      <c r="O8168" s="63">
        <v>0.1130564</v>
      </c>
      <c r="P8168" s="63">
        <v>3</v>
      </c>
      <c r="Q8168" s="63">
        <v>1.2781749580960001E-2</v>
      </c>
    </row>
    <row r="8169" spans="1:17">
      <c r="A8169" s="63" t="s">
        <v>80</v>
      </c>
      <c r="B8169" s="63" t="s">
        <v>58</v>
      </c>
      <c r="C8169" s="63" t="s">
        <v>65</v>
      </c>
      <c r="D8169" s="63">
        <v>8</v>
      </c>
      <c r="E8169" s="63">
        <v>1.6293759999999999</v>
      </c>
      <c r="F8169" s="63">
        <v>1.5454239999999999</v>
      </c>
      <c r="G8169" s="63">
        <v>-8.3951799999999993E-2</v>
      </c>
      <c r="H8169" s="63">
        <v>46.733199999999997</v>
      </c>
      <c r="I8169" s="63">
        <v>-0.2288394</v>
      </c>
      <c r="J8169" s="63">
        <v>-0.1432387</v>
      </c>
      <c r="K8169" s="63">
        <v>-8.3951799999999993E-2</v>
      </c>
      <c r="L8169" s="63">
        <v>-2.4664999999999999E-2</v>
      </c>
      <c r="M8169" s="63">
        <v>6.0935799999999998E-2</v>
      </c>
      <c r="N8169" s="63">
        <v>11060</v>
      </c>
      <c r="O8169" s="63">
        <v>0.1130564</v>
      </c>
      <c r="P8169" s="63">
        <v>3</v>
      </c>
      <c r="Q8169" s="63">
        <v>1.2781749580960001E-2</v>
      </c>
    </row>
    <row r="8170" spans="1:17">
      <c r="A8170" s="63" t="s">
        <v>80</v>
      </c>
      <c r="B8170" s="63" t="s">
        <v>58</v>
      </c>
      <c r="C8170" s="63" t="s">
        <v>65</v>
      </c>
      <c r="D8170" s="63">
        <v>9</v>
      </c>
      <c r="E8170" s="63">
        <v>1.469597</v>
      </c>
      <c r="F8170" s="63">
        <v>1.5429310000000001</v>
      </c>
      <c r="G8170" s="63">
        <v>7.3333599999999999E-2</v>
      </c>
      <c r="H8170" s="63">
        <v>50.851900000000001</v>
      </c>
      <c r="I8170" s="63">
        <v>-7.1554000000000006E-2</v>
      </c>
      <c r="J8170" s="63">
        <v>1.40468E-2</v>
      </c>
      <c r="K8170" s="63">
        <v>7.3333599999999999E-2</v>
      </c>
      <c r="L8170" s="63">
        <v>0.1326205</v>
      </c>
      <c r="M8170" s="63">
        <v>0.2182212</v>
      </c>
      <c r="N8170" s="63">
        <v>11060</v>
      </c>
      <c r="O8170" s="63">
        <v>0.1130564</v>
      </c>
      <c r="P8170" s="63">
        <v>3</v>
      </c>
      <c r="Q8170" s="63">
        <v>1.2781749580960001E-2</v>
      </c>
    </row>
    <row r="8171" spans="1:17">
      <c r="A8171" s="63" t="s">
        <v>80</v>
      </c>
      <c r="B8171" s="63" t="s">
        <v>58</v>
      </c>
      <c r="C8171" s="63" t="s">
        <v>65</v>
      </c>
      <c r="D8171" s="63">
        <v>10</v>
      </c>
      <c r="E8171" s="63">
        <v>1.3862760000000001</v>
      </c>
      <c r="F8171" s="63">
        <v>1.4625189999999999</v>
      </c>
      <c r="G8171" s="63">
        <v>7.62438E-2</v>
      </c>
      <c r="H8171" s="63">
        <v>54.202199999999998</v>
      </c>
      <c r="I8171" s="63">
        <v>-6.8643800000000005E-2</v>
      </c>
      <c r="J8171" s="63">
        <v>1.69569E-2</v>
      </c>
      <c r="K8171" s="63">
        <v>7.62438E-2</v>
      </c>
      <c r="L8171" s="63">
        <v>0.1355306</v>
      </c>
      <c r="M8171" s="63">
        <v>0.22113140000000001</v>
      </c>
      <c r="N8171" s="63">
        <v>11060</v>
      </c>
      <c r="O8171" s="63">
        <v>0.1130564</v>
      </c>
      <c r="P8171" s="63">
        <v>3</v>
      </c>
      <c r="Q8171" s="63">
        <v>1.2781749580960001E-2</v>
      </c>
    </row>
    <row r="8172" spans="1:17">
      <c r="A8172" s="63" t="s">
        <v>80</v>
      </c>
      <c r="B8172" s="63" t="s">
        <v>58</v>
      </c>
      <c r="C8172" s="63" t="s">
        <v>65</v>
      </c>
      <c r="D8172" s="63">
        <v>11</v>
      </c>
      <c r="E8172" s="63">
        <v>1.2622770000000001</v>
      </c>
      <c r="F8172" s="63">
        <v>1.416887</v>
      </c>
      <c r="G8172" s="63">
        <v>0.15461030000000001</v>
      </c>
      <c r="H8172" s="63">
        <v>56.946599999999997</v>
      </c>
      <c r="I8172" s="63">
        <v>9.7227000000000008E-3</v>
      </c>
      <c r="J8172" s="63">
        <v>9.5323400000000003E-2</v>
      </c>
      <c r="K8172" s="63">
        <v>0.15461030000000001</v>
      </c>
      <c r="L8172" s="63">
        <v>0.21389710000000001</v>
      </c>
      <c r="M8172" s="63">
        <v>0.29949789999999998</v>
      </c>
      <c r="N8172" s="63">
        <v>11060</v>
      </c>
      <c r="O8172" s="63">
        <v>0.1130564</v>
      </c>
      <c r="P8172" s="63">
        <v>3</v>
      </c>
      <c r="Q8172" s="63">
        <v>1.2781749580960001E-2</v>
      </c>
    </row>
    <row r="8173" spans="1:17">
      <c r="A8173" s="63" t="s">
        <v>80</v>
      </c>
      <c r="B8173" s="63" t="s">
        <v>58</v>
      </c>
      <c r="C8173" s="63" t="s">
        <v>65</v>
      </c>
      <c r="D8173" s="63">
        <v>12</v>
      </c>
      <c r="E8173" s="63">
        <v>1.1875690000000001</v>
      </c>
      <c r="F8173" s="63">
        <v>1.323331</v>
      </c>
      <c r="G8173" s="63">
        <v>0.13576160000000001</v>
      </c>
      <c r="H8173" s="63">
        <v>59.140599999999999</v>
      </c>
      <c r="I8173" s="63">
        <v>-9.1260000000000004E-3</v>
      </c>
      <c r="J8173" s="63">
        <v>7.6474799999999996E-2</v>
      </c>
      <c r="K8173" s="63">
        <v>0.13576160000000001</v>
      </c>
      <c r="L8173" s="63">
        <v>0.19504850000000001</v>
      </c>
      <c r="M8173" s="63">
        <v>0.28064919999999999</v>
      </c>
      <c r="N8173" s="63">
        <v>11060</v>
      </c>
      <c r="O8173" s="63">
        <v>0.1130564</v>
      </c>
      <c r="P8173" s="63">
        <v>3</v>
      </c>
      <c r="Q8173" s="63">
        <v>1.2781749580960001E-2</v>
      </c>
    </row>
    <row r="8174" spans="1:17">
      <c r="A8174" s="63" t="s">
        <v>80</v>
      </c>
      <c r="B8174" s="63" t="s">
        <v>58</v>
      </c>
      <c r="C8174" s="63" t="s">
        <v>65</v>
      </c>
      <c r="D8174" s="63">
        <v>13</v>
      </c>
      <c r="E8174" s="63">
        <v>1.04064</v>
      </c>
      <c r="F8174" s="63">
        <v>1.291803</v>
      </c>
      <c r="G8174" s="63">
        <v>0.25116240000000001</v>
      </c>
      <c r="H8174" s="63">
        <v>60.5595</v>
      </c>
      <c r="I8174" s="63">
        <v>0.1062748</v>
      </c>
      <c r="J8174" s="63">
        <v>0.19187560000000001</v>
      </c>
      <c r="K8174" s="63">
        <v>0.25116240000000001</v>
      </c>
      <c r="L8174" s="63">
        <v>0.31044919999999998</v>
      </c>
      <c r="M8174" s="63">
        <v>0.39605000000000001</v>
      </c>
      <c r="N8174" s="63">
        <v>11060</v>
      </c>
      <c r="O8174" s="63">
        <v>0.1130564</v>
      </c>
      <c r="P8174" s="63">
        <v>3</v>
      </c>
      <c r="Q8174" s="63">
        <v>1.2781749580960001E-2</v>
      </c>
    </row>
    <row r="8175" spans="1:17">
      <c r="A8175" s="63" t="s">
        <v>80</v>
      </c>
      <c r="B8175" s="63" t="s">
        <v>58</v>
      </c>
      <c r="C8175" s="63" t="s">
        <v>65</v>
      </c>
      <c r="D8175" s="63">
        <v>14</v>
      </c>
      <c r="E8175" s="63">
        <v>0.95323080000000004</v>
      </c>
      <c r="F8175" s="63">
        <v>1.242926</v>
      </c>
      <c r="G8175" s="63">
        <v>0.2896956</v>
      </c>
      <c r="H8175" s="63">
        <v>61.377299999999998</v>
      </c>
      <c r="I8175" s="63">
        <v>0.14480799999999999</v>
      </c>
      <c r="J8175" s="63">
        <v>0.23040869999999999</v>
      </c>
      <c r="K8175" s="63">
        <v>0.2896956</v>
      </c>
      <c r="L8175" s="63">
        <v>0.34898240000000003</v>
      </c>
      <c r="M8175" s="63">
        <v>0.4345832</v>
      </c>
      <c r="N8175" s="63">
        <v>11060</v>
      </c>
      <c r="O8175" s="63">
        <v>0.1130564</v>
      </c>
      <c r="P8175" s="63">
        <v>3</v>
      </c>
      <c r="Q8175" s="63">
        <v>1.2781749580960001E-2</v>
      </c>
    </row>
    <row r="8176" spans="1:17">
      <c r="A8176" s="63" t="s">
        <v>80</v>
      </c>
      <c r="B8176" s="63" t="s">
        <v>58</v>
      </c>
      <c r="C8176" s="63" t="s">
        <v>65</v>
      </c>
      <c r="D8176" s="63">
        <v>15</v>
      </c>
      <c r="E8176" s="63">
        <v>0.92288769999999998</v>
      </c>
      <c r="F8176" s="63">
        <v>1.1779980000000001</v>
      </c>
      <c r="G8176" s="63">
        <v>0.25511</v>
      </c>
      <c r="H8176" s="63">
        <v>61.6295</v>
      </c>
      <c r="I8176" s="63">
        <v>0.1102224</v>
      </c>
      <c r="J8176" s="63">
        <v>0.1958232</v>
      </c>
      <c r="K8176" s="63">
        <v>0.25511</v>
      </c>
      <c r="L8176" s="63">
        <v>0.31439689999999998</v>
      </c>
      <c r="M8176" s="63">
        <v>0.39999760000000001</v>
      </c>
      <c r="N8176" s="63">
        <v>11060</v>
      </c>
      <c r="O8176" s="63">
        <v>0.1130564</v>
      </c>
      <c r="P8176" s="63">
        <v>3</v>
      </c>
      <c r="Q8176" s="63">
        <v>1.2781749580960001E-2</v>
      </c>
    </row>
    <row r="8177" spans="1:17">
      <c r="A8177" s="63" t="s">
        <v>80</v>
      </c>
      <c r="B8177" s="63" t="s">
        <v>58</v>
      </c>
      <c r="C8177" s="63" t="s">
        <v>65</v>
      </c>
      <c r="D8177" s="63">
        <v>16</v>
      </c>
      <c r="E8177" s="63">
        <v>0.94254729999999998</v>
      </c>
      <c r="F8177" s="63">
        <v>1.160061</v>
      </c>
      <c r="G8177" s="63">
        <v>0.21751329999999999</v>
      </c>
      <c r="H8177" s="63">
        <v>61.5595</v>
      </c>
      <c r="I8177" s="63">
        <v>7.2625700000000001E-2</v>
      </c>
      <c r="J8177" s="63">
        <v>0.15822639999999999</v>
      </c>
      <c r="K8177" s="63">
        <v>0.21751329999999999</v>
      </c>
      <c r="L8177" s="63">
        <v>0.27680009999999999</v>
      </c>
      <c r="M8177" s="63">
        <v>0.36240090000000003</v>
      </c>
      <c r="N8177" s="63">
        <v>11060</v>
      </c>
      <c r="O8177" s="63">
        <v>0.1130564</v>
      </c>
      <c r="P8177" s="63">
        <v>3</v>
      </c>
      <c r="Q8177" s="63">
        <v>1.2781749580960001E-2</v>
      </c>
    </row>
    <row r="8178" spans="1:17">
      <c r="A8178" s="63" t="s">
        <v>80</v>
      </c>
      <c r="B8178" s="63" t="s">
        <v>58</v>
      </c>
      <c r="C8178" s="63" t="s">
        <v>65</v>
      </c>
      <c r="D8178" s="63">
        <v>17</v>
      </c>
      <c r="E8178" s="63">
        <v>1.0112570000000001</v>
      </c>
      <c r="F8178" s="63">
        <v>1.197074</v>
      </c>
      <c r="G8178" s="63">
        <v>0.18581739999999999</v>
      </c>
      <c r="H8178" s="63">
        <v>60.458300000000001</v>
      </c>
      <c r="I8178" s="63">
        <v>4.0929800000000002E-2</v>
      </c>
      <c r="J8178" s="63">
        <v>0.12653049999999999</v>
      </c>
      <c r="K8178" s="63">
        <v>0.18581739999999999</v>
      </c>
      <c r="L8178" s="63">
        <v>0.24510419999999999</v>
      </c>
      <c r="M8178" s="63">
        <v>0.33070500000000003</v>
      </c>
      <c r="N8178" s="63">
        <v>11060</v>
      </c>
      <c r="O8178" s="63">
        <v>0.1130564</v>
      </c>
      <c r="P8178" s="63">
        <v>3</v>
      </c>
      <c r="Q8178" s="63">
        <v>1.2781749580960001E-2</v>
      </c>
    </row>
    <row r="8179" spans="1:17">
      <c r="A8179" s="63" t="s">
        <v>80</v>
      </c>
      <c r="B8179" s="63" t="s">
        <v>58</v>
      </c>
      <c r="C8179" s="63" t="s">
        <v>65</v>
      </c>
      <c r="D8179" s="63">
        <v>18</v>
      </c>
      <c r="E8179" s="63">
        <v>1.279325</v>
      </c>
      <c r="F8179" s="63">
        <v>1.3583769999999999</v>
      </c>
      <c r="G8179" s="63">
        <v>7.9052600000000001E-2</v>
      </c>
      <c r="H8179" s="63">
        <v>58.478999999999999</v>
      </c>
      <c r="I8179" s="63">
        <v>-6.5835000000000005E-2</v>
      </c>
      <c r="J8179" s="63">
        <v>1.9765700000000001E-2</v>
      </c>
      <c r="K8179" s="63">
        <v>7.9052600000000001E-2</v>
      </c>
      <c r="L8179" s="63">
        <v>0.1383394</v>
      </c>
      <c r="M8179" s="63">
        <v>0.22394020000000001</v>
      </c>
      <c r="N8179" s="63">
        <v>11060</v>
      </c>
      <c r="O8179" s="63">
        <v>0.1130564</v>
      </c>
      <c r="P8179" s="63">
        <v>3</v>
      </c>
      <c r="Q8179" s="63">
        <v>1.2781749580960001E-2</v>
      </c>
    </row>
    <row r="8180" spans="1:17">
      <c r="A8180" s="63" t="s">
        <v>80</v>
      </c>
      <c r="B8180" s="63" t="s">
        <v>58</v>
      </c>
      <c r="C8180" s="63" t="s">
        <v>65</v>
      </c>
      <c r="D8180" s="63">
        <v>19</v>
      </c>
      <c r="E8180" s="63">
        <v>1.5374760000000001</v>
      </c>
      <c r="F8180" s="63">
        <v>1.4727079999999999</v>
      </c>
      <c r="G8180" s="63">
        <v>-6.4768199999999998E-2</v>
      </c>
      <c r="H8180" s="63">
        <v>55.665700000000001</v>
      </c>
      <c r="I8180" s="63">
        <v>-0.2096558</v>
      </c>
      <c r="J8180" s="63">
        <v>-0.124055</v>
      </c>
      <c r="K8180" s="63">
        <v>-6.4768199999999998E-2</v>
      </c>
      <c r="L8180" s="63">
        <v>-5.4814E-3</v>
      </c>
      <c r="M8180" s="63">
        <v>8.0119399999999993E-2</v>
      </c>
      <c r="N8180" s="63">
        <v>11060</v>
      </c>
      <c r="O8180" s="63">
        <v>0.1130564</v>
      </c>
      <c r="P8180" s="63">
        <v>3</v>
      </c>
      <c r="Q8180" s="63">
        <v>1.2781749580960001E-2</v>
      </c>
    </row>
    <row r="8181" spans="1:17">
      <c r="A8181" s="63" t="s">
        <v>80</v>
      </c>
      <c r="B8181" s="63" t="s">
        <v>58</v>
      </c>
      <c r="C8181" s="63" t="s">
        <v>65</v>
      </c>
      <c r="D8181" s="63">
        <v>20</v>
      </c>
      <c r="E8181" s="63">
        <v>1.626736</v>
      </c>
      <c r="F8181" s="63">
        <v>1.511568</v>
      </c>
      <c r="G8181" s="63">
        <v>-0.1151682</v>
      </c>
      <c r="H8181" s="63">
        <v>53.203400000000002</v>
      </c>
      <c r="I8181" s="63">
        <v>-0.2600558</v>
      </c>
      <c r="J8181" s="63">
        <v>-0.174455</v>
      </c>
      <c r="K8181" s="63">
        <v>-0.1151682</v>
      </c>
      <c r="L8181" s="63">
        <v>-5.5881399999999998E-2</v>
      </c>
      <c r="M8181" s="63">
        <v>2.97194E-2</v>
      </c>
      <c r="N8181" s="63">
        <v>11060</v>
      </c>
      <c r="O8181" s="63">
        <v>0.1130564</v>
      </c>
      <c r="P8181" s="63">
        <v>3</v>
      </c>
      <c r="Q8181" s="63">
        <v>1.2781749580960001E-2</v>
      </c>
    </row>
    <row r="8182" spans="1:17">
      <c r="A8182" s="63" t="s">
        <v>80</v>
      </c>
      <c r="B8182" s="63" t="s">
        <v>58</v>
      </c>
      <c r="C8182" s="63" t="s">
        <v>65</v>
      </c>
      <c r="D8182" s="63">
        <v>21</v>
      </c>
      <c r="E8182" s="63">
        <v>1.656909</v>
      </c>
      <c r="F8182" s="63">
        <v>1.50905</v>
      </c>
      <c r="G8182" s="63">
        <v>-0.14785860000000001</v>
      </c>
      <c r="H8182" s="63">
        <v>51.182400000000001</v>
      </c>
      <c r="I8182" s="63">
        <v>-0.29274620000000001</v>
      </c>
      <c r="J8182" s="63">
        <v>-0.20714550000000001</v>
      </c>
      <c r="K8182" s="63">
        <v>-0.14785860000000001</v>
      </c>
      <c r="L8182" s="63">
        <v>-8.8571800000000006E-2</v>
      </c>
      <c r="M8182" s="63">
        <v>-2.9710000000000001E-3</v>
      </c>
      <c r="N8182" s="63">
        <v>11060</v>
      </c>
      <c r="O8182" s="63">
        <v>0.1130564</v>
      </c>
      <c r="P8182" s="63">
        <v>3</v>
      </c>
      <c r="Q8182" s="63">
        <v>1.2781749580960001E-2</v>
      </c>
    </row>
    <row r="8183" spans="1:17">
      <c r="A8183" s="63" t="s">
        <v>80</v>
      </c>
      <c r="B8183" s="63" t="s">
        <v>58</v>
      </c>
      <c r="C8183" s="63" t="s">
        <v>65</v>
      </c>
      <c r="D8183" s="63">
        <v>22</v>
      </c>
      <c r="E8183" s="63">
        <v>1.53339</v>
      </c>
      <c r="F8183" s="63">
        <v>1.385103</v>
      </c>
      <c r="G8183" s="63">
        <v>-0.14828659999999999</v>
      </c>
      <c r="H8183" s="63">
        <v>49.838299999999997</v>
      </c>
      <c r="I8183" s="63">
        <v>-0.2931742</v>
      </c>
      <c r="J8183" s="63">
        <v>-0.20757339999999999</v>
      </c>
      <c r="K8183" s="63">
        <v>-0.14828659999999999</v>
      </c>
      <c r="L8183" s="63">
        <v>-8.8999700000000001E-2</v>
      </c>
      <c r="M8183" s="63">
        <v>-3.3990000000000001E-3</v>
      </c>
      <c r="N8183" s="63">
        <v>11060</v>
      </c>
      <c r="O8183" s="63">
        <v>0.1130564</v>
      </c>
      <c r="P8183" s="63">
        <v>3</v>
      </c>
      <c r="Q8183" s="63">
        <v>1.2781749580960001E-2</v>
      </c>
    </row>
    <row r="8184" spans="1:17">
      <c r="A8184" s="63" t="s">
        <v>80</v>
      </c>
      <c r="B8184" s="63" t="s">
        <v>58</v>
      </c>
      <c r="C8184" s="63" t="s">
        <v>65</v>
      </c>
      <c r="D8184" s="63">
        <v>23</v>
      </c>
      <c r="E8184" s="63">
        <v>1.324058</v>
      </c>
      <c r="F8184" s="63">
        <v>1.18388</v>
      </c>
      <c r="G8184" s="63">
        <v>-0.14017830000000001</v>
      </c>
      <c r="H8184" s="63">
        <v>48.590800000000002</v>
      </c>
      <c r="I8184" s="63">
        <v>-0.28506589999999998</v>
      </c>
      <c r="J8184" s="63">
        <v>-0.19946520000000001</v>
      </c>
      <c r="K8184" s="63">
        <v>-0.14017830000000001</v>
      </c>
      <c r="L8184" s="63">
        <v>-8.0891500000000005E-2</v>
      </c>
      <c r="M8184" s="63">
        <v>4.7092999999999996E-3</v>
      </c>
      <c r="N8184" s="63">
        <v>11060</v>
      </c>
      <c r="O8184" s="63">
        <v>0.1130564</v>
      </c>
      <c r="P8184" s="63">
        <v>3</v>
      </c>
      <c r="Q8184" s="63">
        <v>1.2781749580960001E-2</v>
      </c>
    </row>
    <row r="8185" spans="1:17">
      <c r="A8185" s="63" t="s">
        <v>80</v>
      </c>
      <c r="B8185" s="63" t="s">
        <v>58</v>
      </c>
      <c r="C8185" s="63" t="s">
        <v>65</v>
      </c>
      <c r="D8185" s="63">
        <v>24</v>
      </c>
      <c r="E8185" s="63">
        <v>1.096951</v>
      </c>
      <c r="F8185" s="63">
        <v>0.95485909999999996</v>
      </c>
      <c r="G8185" s="63">
        <v>-0.14209160000000001</v>
      </c>
      <c r="H8185" s="63">
        <v>47.6235</v>
      </c>
      <c r="I8185" s="63">
        <v>-0.28697919999999999</v>
      </c>
      <c r="J8185" s="63">
        <v>-0.20137840000000001</v>
      </c>
      <c r="K8185" s="63">
        <v>-0.14209160000000001</v>
      </c>
      <c r="L8185" s="63">
        <v>-8.2804699999999995E-2</v>
      </c>
      <c r="M8185" s="63">
        <v>2.7959999999999999E-3</v>
      </c>
      <c r="N8185" s="63">
        <v>11060</v>
      </c>
      <c r="O8185" s="63">
        <v>0.1130564</v>
      </c>
      <c r="P8185" s="63">
        <v>3</v>
      </c>
      <c r="Q8185" s="63">
        <v>1.2781749580960001E-2</v>
      </c>
    </row>
    <row r="8186" spans="1:17">
      <c r="A8186" s="63" t="s">
        <v>80</v>
      </c>
      <c r="B8186" s="63" t="s">
        <v>58</v>
      </c>
      <c r="C8186" s="63" t="s">
        <v>66</v>
      </c>
      <c r="D8186" s="63">
        <v>1</v>
      </c>
      <c r="E8186" s="63">
        <v>0.85349830000000004</v>
      </c>
      <c r="F8186" s="63">
        <v>0.70859459999999996</v>
      </c>
      <c r="G8186" s="63">
        <v>-0.1449037</v>
      </c>
      <c r="H8186" s="63">
        <v>50.884700000000002</v>
      </c>
      <c r="I8186" s="63">
        <v>-0.28979129999999997</v>
      </c>
      <c r="J8186" s="63">
        <v>-0.2041906</v>
      </c>
      <c r="K8186" s="63">
        <v>-0.1449037</v>
      </c>
      <c r="L8186" s="63">
        <v>-8.5616899999999996E-2</v>
      </c>
      <c r="M8186" s="63">
        <v>-1.6099999999999998E-5</v>
      </c>
      <c r="N8186" s="63">
        <v>11060</v>
      </c>
      <c r="O8186" s="63">
        <v>0.1130564</v>
      </c>
      <c r="P8186" s="63">
        <v>4</v>
      </c>
      <c r="Q8186" s="63">
        <v>1.2781749580960001E-2</v>
      </c>
    </row>
    <row r="8187" spans="1:17">
      <c r="A8187" s="63" t="s">
        <v>80</v>
      </c>
      <c r="B8187" s="63" t="s">
        <v>58</v>
      </c>
      <c r="C8187" s="63" t="s">
        <v>66</v>
      </c>
      <c r="D8187" s="63">
        <v>2</v>
      </c>
      <c r="E8187" s="63">
        <v>0.78931169999999995</v>
      </c>
      <c r="F8187" s="63">
        <v>0.6284959</v>
      </c>
      <c r="G8187" s="63">
        <v>-0.16081580000000001</v>
      </c>
      <c r="H8187" s="63">
        <v>49.942799999999998</v>
      </c>
      <c r="I8187" s="63">
        <v>-0.30570340000000001</v>
      </c>
      <c r="J8187" s="63">
        <v>-0.22010270000000001</v>
      </c>
      <c r="K8187" s="63">
        <v>-0.16081580000000001</v>
      </c>
      <c r="L8187" s="63">
        <v>-0.10152899999999999</v>
      </c>
      <c r="M8187" s="63">
        <v>-1.59282E-2</v>
      </c>
      <c r="N8187" s="63">
        <v>11060</v>
      </c>
      <c r="O8187" s="63">
        <v>0.1130564</v>
      </c>
      <c r="P8187" s="63">
        <v>4</v>
      </c>
      <c r="Q8187" s="63">
        <v>1.2781749580960001E-2</v>
      </c>
    </row>
    <row r="8188" spans="1:17">
      <c r="A8188" s="63" t="s">
        <v>80</v>
      </c>
      <c r="B8188" s="63" t="s">
        <v>58</v>
      </c>
      <c r="C8188" s="63" t="s">
        <v>66</v>
      </c>
      <c r="D8188" s="63">
        <v>3</v>
      </c>
      <c r="E8188" s="63">
        <v>0.76787349999999999</v>
      </c>
      <c r="F8188" s="63">
        <v>0.61147700000000005</v>
      </c>
      <c r="G8188" s="63">
        <v>-0.15639639999999999</v>
      </c>
      <c r="H8188" s="63">
        <v>49.1995</v>
      </c>
      <c r="I8188" s="63">
        <v>-0.301284</v>
      </c>
      <c r="J8188" s="63">
        <v>-0.21568329999999999</v>
      </c>
      <c r="K8188" s="63">
        <v>-0.15639639999999999</v>
      </c>
      <c r="L8188" s="63">
        <v>-9.7109600000000004E-2</v>
      </c>
      <c r="M8188" s="63">
        <v>-1.1508900000000001E-2</v>
      </c>
      <c r="N8188" s="63">
        <v>11060</v>
      </c>
      <c r="O8188" s="63">
        <v>0.1130564</v>
      </c>
      <c r="P8188" s="63">
        <v>4</v>
      </c>
      <c r="Q8188" s="63">
        <v>1.2781749580960001E-2</v>
      </c>
    </row>
    <row r="8189" spans="1:17">
      <c r="A8189" s="63" t="s">
        <v>80</v>
      </c>
      <c r="B8189" s="63" t="s">
        <v>58</v>
      </c>
      <c r="C8189" s="63" t="s">
        <v>66</v>
      </c>
      <c r="D8189" s="63">
        <v>4</v>
      </c>
      <c r="E8189" s="63">
        <v>0.80304750000000003</v>
      </c>
      <c r="F8189" s="63">
        <v>0.64519729999999997</v>
      </c>
      <c r="G8189" s="63">
        <v>-0.1578503</v>
      </c>
      <c r="H8189" s="63">
        <v>48.693300000000001</v>
      </c>
      <c r="I8189" s="63">
        <v>-0.3027379</v>
      </c>
      <c r="J8189" s="63">
        <v>-0.2171371</v>
      </c>
      <c r="K8189" s="63">
        <v>-0.1578503</v>
      </c>
      <c r="L8189" s="63">
        <v>-9.8563399999999995E-2</v>
      </c>
      <c r="M8189" s="63">
        <v>-1.2962700000000001E-2</v>
      </c>
      <c r="N8189" s="63">
        <v>11060</v>
      </c>
      <c r="O8189" s="63">
        <v>0.1130564</v>
      </c>
      <c r="P8189" s="63">
        <v>4</v>
      </c>
      <c r="Q8189" s="63">
        <v>1.2781749580960001E-2</v>
      </c>
    </row>
    <row r="8190" spans="1:17">
      <c r="A8190" s="63" t="s">
        <v>80</v>
      </c>
      <c r="B8190" s="63" t="s">
        <v>58</v>
      </c>
      <c r="C8190" s="63" t="s">
        <v>66</v>
      </c>
      <c r="D8190" s="63">
        <v>5</v>
      </c>
      <c r="E8190" s="63">
        <v>0.82998340000000004</v>
      </c>
      <c r="F8190" s="63">
        <v>0.67289060000000001</v>
      </c>
      <c r="G8190" s="63">
        <v>-0.1570928</v>
      </c>
      <c r="H8190" s="63">
        <v>48.3855</v>
      </c>
      <c r="I8190" s="63">
        <v>-0.30198029999999998</v>
      </c>
      <c r="J8190" s="63">
        <v>-0.21637960000000001</v>
      </c>
      <c r="K8190" s="63">
        <v>-0.1570928</v>
      </c>
      <c r="L8190" s="63">
        <v>-9.7805900000000001E-2</v>
      </c>
      <c r="M8190" s="63">
        <v>-1.2205199999999999E-2</v>
      </c>
      <c r="N8190" s="63">
        <v>11060</v>
      </c>
      <c r="O8190" s="63">
        <v>0.1130564</v>
      </c>
      <c r="P8190" s="63">
        <v>4</v>
      </c>
      <c r="Q8190" s="63">
        <v>1.2781749580960001E-2</v>
      </c>
    </row>
    <row r="8191" spans="1:17">
      <c r="A8191" s="63" t="s">
        <v>80</v>
      </c>
      <c r="B8191" s="63" t="s">
        <v>58</v>
      </c>
      <c r="C8191" s="63" t="s">
        <v>66</v>
      </c>
      <c r="D8191" s="63">
        <v>6</v>
      </c>
      <c r="E8191" s="63">
        <v>0.97708450000000002</v>
      </c>
      <c r="F8191" s="63">
        <v>0.74184669999999997</v>
      </c>
      <c r="G8191" s="63">
        <v>-0.23523769999999999</v>
      </c>
      <c r="H8191" s="63">
        <v>47.994700000000002</v>
      </c>
      <c r="I8191" s="63">
        <v>-0.3801253</v>
      </c>
      <c r="J8191" s="63">
        <v>-0.29452460000000003</v>
      </c>
      <c r="K8191" s="63">
        <v>-0.23523769999999999</v>
      </c>
      <c r="L8191" s="63">
        <v>-0.17595089999999999</v>
      </c>
      <c r="M8191" s="63">
        <v>-9.0350100000000003E-2</v>
      </c>
      <c r="N8191" s="63">
        <v>11060</v>
      </c>
      <c r="O8191" s="63">
        <v>0.1130564</v>
      </c>
      <c r="P8191" s="63">
        <v>4</v>
      </c>
      <c r="Q8191" s="63">
        <v>1.2781749580960001E-2</v>
      </c>
    </row>
    <row r="8192" spans="1:17">
      <c r="A8192" s="63" t="s">
        <v>80</v>
      </c>
      <c r="B8192" s="63" t="s">
        <v>58</v>
      </c>
      <c r="C8192" s="63" t="s">
        <v>66</v>
      </c>
      <c r="D8192" s="63">
        <v>7</v>
      </c>
      <c r="E8192" s="63">
        <v>1.245582</v>
      </c>
      <c r="F8192" s="63">
        <v>1.046405</v>
      </c>
      <c r="G8192" s="63">
        <v>-0.19917670000000001</v>
      </c>
      <c r="H8192" s="63">
        <v>47.575600000000001</v>
      </c>
      <c r="I8192" s="63">
        <v>-0.34406429999999999</v>
      </c>
      <c r="J8192" s="63">
        <v>-0.25846350000000001</v>
      </c>
      <c r="K8192" s="63">
        <v>-0.19917670000000001</v>
      </c>
      <c r="L8192" s="63">
        <v>-0.13988980000000001</v>
      </c>
      <c r="M8192" s="63">
        <v>-5.42891E-2</v>
      </c>
      <c r="N8192" s="63">
        <v>11060</v>
      </c>
      <c r="O8192" s="63">
        <v>0.1130564</v>
      </c>
      <c r="P8192" s="63">
        <v>4</v>
      </c>
      <c r="Q8192" s="63">
        <v>1.2781749580960001E-2</v>
      </c>
    </row>
    <row r="8193" spans="1:17">
      <c r="A8193" s="63" t="s">
        <v>80</v>
      </c>
      <c r="B8193" s="63" t="s">
        <v>58</v>
      </c>
      <c r="C8193" s="63" t="s">
        <v>66</v>
      </c>
      <c r="D8193" s="63">
        <v>8</v>
      </c>
      <c r="E8193" s="63">
        <v>1.3887039999999999</v>
      </c>
      <c r="F8193" s="63">
        <v>1.3047519999999999</v>
      </c>
      <c r="G8193" s="63">
        <v>-8.3951799999999993E-2</v>
      </c>
      <c r="H8193" s="63">
        <v>49.173000000000002</v>
      </c>
      <c r="I8193" s="63">
        <v>-0.2288394</v>
      </c>
      <c r="J8193" s="63">
        <v>-0.1432387</v>
      </c>
      <c r="K8193" s="63">
        <v>-8.3951799999999993E-2</v>
      </c>
      <c r="L8193" s="63">
        <v>-2.4664999999999999E-2</v>
      </c>
      <c r="M8193" s="63">
        <v>6.0935799999999998E-2</v>
      </c>
      <c r="N8193" s="63">
        <v>11060</v>
      </c>
      <c r="O8193" s="63">
        <v>0.1130564</v>
      </c>
      <c r="P8193" s="63">
        <v>4</v>
      </c>
      <c r="Q8193" s="63">
        <v>1.2781749580960001E-2</v>
      </c>
    </row>
    <row r="8194" spans="1:17">
      <c r="A8194" s="63" t="s">
        <v>80</v>
      </c>
      <c r="B8194" s="63" t="s">
        <v>58</v>
      </c>
      <c r="C8194" s="63" t="s">
        <v>66</v>
      </c>
      <c r="D8194" s="63">
        <v>9</v>
      </c>
      <c r="E8194" s="63">
        <v>1.256564</v>
      </c>
      <c r="F8194" s="63">
        <v>1.3298970000000001</v>
      </c>
      <c r="G8194" s="63">
        <v>7.3333599999999999E-2</v>
      </c>
      <c r="H8194" s="63">
        <v>52.950800000000001</v>
      </c>
      <c r="I8194" s="63">
        <v>-7.1554000000000006E-2</v>
      </c>
      <c r="J8194" s="63">
        <v>1.40468E-2</v>
      </c>
      <c r="K8194" s="63">
        <v>7.3333599999999999E-2</v>
      </c>
      <c r="L8194" s="63">
        <v>0.1326205</v>
      </c>
      <c r="M8194" s="63">
        <v>0.2182212</v>
      </c>
      <c r="N8194" s="63">
        <v>11060</v>
      </c>
      <c r="O8194" s="63">
        <v>0.1130564</v>
      </c>
      <c r="P8194" s="63">
        <v>4</v>
      </c>
      <c r="Q8194" s="63">
        <v>1.2781749580960001E-2</v>
      </c>
    </row>
    <row r="8195" spans="1:17">
      <c r="A8195" s="63" t="s">
        <v>80</v>
      </c>
      <c r="B8195" s="63" t="s">
        <v>58</v>
      </c>
      <c r="C8195" s="63" t="s">
        <v>66</v>
      </c>
      <c r="D8195" s="63">
        <v>10</v>
      </c>
      <c r="E8195" s="63">
        <v>1.2045790000000001</v>
      </c>
      <c r="F8195" s="63">
        <v>1.280823</v>
      </c>
      <c r="G8195" s="63">
        <v>7.6243900000000003E-2</v>
      </c>
      <c r="H8195" s="63">
        <v>55.9955</v>
      </c>
      <c r="I8195" s="63">
        <v>-6.8643700000000002E-2</v>
      </c>
      <c r="J8195" s="63">
        <v>1.6957E-2</v>
      </c>
      <c r="K8195" s="63">
        <v>7.6243900000000003E-2</v>
      </c>
      <c r="L8195" s="63">
        <v>0.1355307</v>
      </c>
      <c r="M8195" s="63">
        <v>0.22113150000000001</v>
      </c>
      <c r="N8195" s="63">
        <v>11060</v>
      </c>
      <c r="O8195" s="63">
        <v>0.1130564</v>
      </c>
      <c r="P8195" s="63">
        <v>4</v>
      </c>
      <c r="Q8195" s="63">
        <v>1.2781749580960001E-2</v>
      </c>
    </row>
    <row r="8196" spans="1:17">
      <c r="A8196" s="63" t="s">
        <v>80</v>
      </c>
      <c r="B8196" s="63" t="s">
        <v>58</v>
      </c>
      <c r="C8196" s="63" t="s">
        <v>66</v>
      </c>
      <c r="D8196" s="63">
        <v>11</v>
      </c>
      <c r="E8196" s="63">
        <v>1.104525</v>
      </c>
      <c r="F8196" s="63">
        <v>1.259136</v>
      </c>
      <c r="G8196" s="63">
        <v>0.15461040000000001</v>
      </c>
      <c r="H8196" s="63">
        <v>59.240600000000001</v>
      </c>
      <c r="I8196" s="63">
        <v>9.7228000000000002E-3</v>
      </c>
      <c r="J8196" s="63">
        <v>9.5323599999999994E-2</v>
      </c>
      <c r="K8196" s="63">
        <v>0.15461040000000001</v>
      </c>
      <c r="L8196" s="63">
        <v>0.21389720000000001</v>
      </c>
      <c r="M8196" s="63">
        <v>0.29949799999999999</v>
      </c>
      <c r="N8196" s="63">
        <v>11060</v>
      </c>
      <c r="O8196" s="63">
        <v>0.1130564</v>
      </c>
      <c r="P8196" s="63">
        <v>4</v>
      </c>
      <c r="Q8196" s="63">
        <v>1.2781749580960001E-2</v>
      </c>
    </row>
    <row r="8197" spans="1:17">
      <c r="A8197" s="63" t="s">
        <v>80</v>
      </c>
      <c r="B8197" s="63" t="s">
        <v>58</v>
      </c>
      <c r="C8197" s="63" t="s">
        <v>66</v>
      </c>
      <c r="D8197" s="63">
        <v>12</v>
      </c>
      <c r="E8197" s="63">
        <v>1.066333</v>
      </c>
      <c r="F8197" s="63">
        <v>1.202094</v>
      </c>
      <c r="G8197" s="63">
        <v>0.13576160000000001</v>
      </c>
      <c r="H8197" s="63">
        <v>61.898200000000003</v>
      </c>
      <c r="I8197" s="63">
        <v>-9.1260000000000004E-3</v>
      </c>
      <c r="J8197" s="63">
        <v>7.6474799999999996E-2</v>
      </c>
      <c r="K8197" s="63">
        <v>0.13576160000000001</v>
      </c>
      <c r="L8197" s="63">
        <v>0.19504850000000001</v>
      </c>
      <c r="M8197" s="63">
        <v>0.28064919999999999</v>
      </c>
      <c r="N8197" s="63">
        <v>11060</v>
      </c>
      <c r="O8197" s="63">
        <v>0.1130564</v>
      </c>
      <c r="P8197" s="63">
        <v>4</v>
      </c>
      <c r="Q8197" s="63">
        <v>1.2781749580960001E-2</v>
      </c>
    </row>
    <row r="8198" spans="1:17">
      <c r="A8198" s="63" t="s">
        <v>80</v>
      </c>
      <c r="B8198" s="63" t="s">
        <v>58</v>
      </c>
      <c r="C8198" s="63" t="s">
        <v>66</v>
      </c>
      <c r="D8198" s="63">
        <v>13</v>
      </c>
      <c r="E8198" s="63">
        <v>0.93970759999999998</v>
      </c>
      <c r="F8198" s="63">
        <v>1.1908700000000001</v>
      </c>
      <c r="G8198" s="63">
        <v>0.25116250000000001</v>
      </c>
      <c r="H8198" s="63">
        <v>63.862000000000002</v>
      </c>
      <c r="I8198" s="63">
        <v>0.10627490000000001</v>
      </c>
      <c r="J8198" s="63">
        <v>0.19187570000000001</v>
      </c>
      <c r="K8198" s="63">
        <v>0.25116250000000001</v>
      </c>
      <c r="L8198" s="63">
        <v>0.31044939999999999</v>
      </c>
      <c r="M8198" s="63">
        <v>0.39605010000000002</v>
      </c>
      <c r="N8198" s="63">
        <v>11060</v>
      </c>
      <c r="O8198" s="63">
        <v>0.1130564</v>
      </c>
      <c r="P8198" s="63">
        <v>4</v>
      </c>
      <c r="Q8198" s="63">
        <v>1.2781749580960001E-2</v>
      </c>
    </row>
    <row r="8199" spans="1:17">
      <c r="A8199" s="63" t="s">
        <v>80</v>
      </c>
      <c r="B8199" s="63" t="s">
        <v>58</v>
      </c>
      <c r="C8199" s="63" t="s">
        <v>66</v>
      </c>
      <c r="D8199" s="63">
        <v>14</v>
      </c>
      <c r="E8199" s="63">
        <v>0.87274010000000002</v>
      </c>
      <c r="F8199" s="63">
        <v>1.162436</v>
      </c>
      <c r="G8199" s="63">
        <v>0.2896956</v>
      </c>
      <c r="H8199" s="63">
        <v>65.180000000000007</v>
      </c>
      <c r="I8199" s="63">
        <v>0.14480799999999999</v>
      </c>
      <c r="J8199" s="63">
        <v>0.2304088</v>
      </c>
      <c r="K8199" s="63">
        <v>0.2896956</v>
      </c>
      <c r="L8199" s="63">
        <v>0.34898249999999997</v>
      </c>
      <c r="M8199" s="63">
        <v>0.4345832</v>
      </c>
      <c r="N8199" s="63">
        <v>11060</v>
      </c>
      <c r="O8199" s="63">
        <v>0.1130564</v>
      </c>
      <c r="P8199" s="63">
        <v>4</v>
      </c>
      <c r="Q8199" s="63">
        <v>1.2781749580960001E-2</v>
      </c>
    </row>
    <row r="8200" spans="1:17">
      <c r="A8200" s="63" t="s">
        <v>80</v>
      </c>
      <c r="B8200" s="63" t="s">
        <v>58</v>
      </c>
      <c r="C8200" s="63" t="s">
        <v>66</v>
      </c>
      <c r="D8200" s="63">
        <v>15</v>
      </c>
      <c r="E8200" s="63">
        <v>0.86816870000000002</v>
      </c>
      <c r="F8200" s="63">
        <v>1.1232789999999999</v>
      </c>
      <c r="G8200" s="63">
        <v>0.25511</v>
      </c>
      <c r="H8200" s="63">
        <v>66.340500000000006</v>
      </c>
      <c r="I8200" s="63">
        <v>0.1102224</v>
      </c>
      <c r="J8200" s="63">
        <v>0.1958232</v>
      </c>
      <c r="K8200" s="63">
        <v>0.25511</v>
      </c>
      <c r="L8200" s="63">
        <v>0.31439689999999998</v>
      </c>
      <c r="M8200" s="63">
        <v>0.39999760000000001</v>
      </c>
      <c r="N8200" s="63">
        <v>11060</v>
      </c>
      <c r="O8200" s="63">
        <v>0.1130564</v>
      </c>
      <c r="P8200" s="63">
        <v>4</v>
      </c>
      <c r="Q8200" s="63">
        <v>1.2781749580960001E-2</v>
      </c>
    </row>
    <row r="8201" spans="1:17">
      <c r="A8201" s="63" t="s">
        <v>80</v>
      </c>
      <c r="B8201" s="63" t="s">
        <v>58</v>
      </c>
      <c r="C8201" s="63" t="s">
        <v>66</v>
      </c>
      <c r="D8201" s="63">
        <v>16</v>
      </c>
      <c r="E8201" s="63">
        <v>0.89057149999999996</v>
      </c>
      <c r="F8201" s="63">
        <v>1.108085</v>
      </c>
      <c r="G8201" s="63">
        <v>0.2175134</v>
      </c>
      <c r="H8201" s="63">
        <v>66.646500000000003</v>
      </c>
      <c r="I8201" s="63">
        <v>7.2625800000000004E-2</v>
      </c>
      <c r="J8201" s="63">
        <v>0.15822649999999999</v>
      </c>
      <c r="K8201" s="63">
        <v>0.2175134</v>
      </c>
      <c r="L8201" s="63">
        <v>0.2768002</v>
      </c>
      <c r="M8201" s="63">
        <v>0.36240099999999997</v>
      </c>
      <c r="N8201" s="63">
        <v>11060</v>
      </c>
      <c r="O8201" s="63">
        <v>0.1130564</v>
      </c>
      <c r="P8201" s="63">
        <v>4</v>
      </c>
      <c r="Q8201" s="63">
        <v>1.2781749580960001E-2</v>
      </c>
    </row>
    <row r="8202" spans="1:17">
      <c r="A8202" s="63" t="s">
        <v>80</v>
      </c>
      <c r="B8202" s="63" t="s">
        <v>58</v>
      </c>
      <c r="C8202" s="63" t="s">
        <v>66</v>
      </c>
      <c r="D8202" s="63">
        <v>17</v>
      </c>
      <c r="E8202" s="63">
        <v>0.95804350000000005</v>
      </c>
      <c r="F8202" s="63">
        <v>1.143861</v>
      </c>
      <c r="G8202" s="63">
        <v>0.18581729999999999</v>
      </c>
      <c r="H8202" s="63">
        <v>66.102199999999996</v>
      </c>
      <c r="I8202" s="63">
        <v>4.0929699999999999E-2</v>
      </c>
      <c r="J8202" s="63">
        <v>0.12653049999999999</v>
      </c>
      <c r="K8202" s="63">
        <v>0.18581729999999999</v>
      </c>
      <c r="L8202" s="63">
        <v>0.24510409999999999</v>
      </c>
      <c r="M8202" s="63">
        <v>0.33070490000000002</v>
      </c>
      <c r="N8202" s="63">
        <v>11060</v>
      </c>
      <c r="O8202" s="63">
        <v>0.1130564</v>
      </c>
      <c r="P8202" s="63">
        <v>4</v>
      </c>
      <c r="Q8202" s="63">
        <v>1.2781749580960001E-2</v>
      </c>
    </row>
    <row r="8203" spans="1:17">
      <c r="A8203" s="63" t="s">
        <v>80</v>
      </c>
      <c r="B8203" s="63" t="s">
        <v>58</v>
      </c>
      <c r="C8203" s="63" t="s">
        <v>66</v>
      </c>
      <c r="D8203" s="63">
        <v>18</v>
      </c>
      <c r="E8203" s="63">
        <v>1.1685380000000001</v>
      </c>
      <c r="F8203" s="63">
        <v>1.24759</v>
      </c>
      <c r="G8203" s="63">
        <v>7.9052700000000004E-2</v>
      </c>
      <c r="H8203" s="63">
        <v>64.378299999999996</v>
      </c>
      <c r="I8203" s="63">
        <v>-6.5834900000000002E-2</v>
      </c>
      <c r="J8203" s="63">
        <v>1.9765899999999999E-2</v>
      </c>
      <c r="K8203" s="63">
        <v>7.9052700000000004E-2</v>
      </c>
      <c r="L8203" s="63">
        <v>0.1383395</v>
      </c>
      <c r="M8203" s="63">
        <v>0.22394030000000001</v>
      </c>
      <c r="N8203" s="63">
        <v>11060</v>
      </c>
      <c r="O8203" s="63">
        <v>0.1130564</v>
      </c>
      <c r="P8203" s="63">
        <v>4</v>
      </c>
      <c r="Q8203" s="63">
        <v>1.2781749580960001E-2</v>
      </c>
    </row>
    <row r="8204" spans="1:17">
      <c r="A8204" s="63" t="s">
        <v>80</v>
      </c>
      <c r="B8204" s="63" t="s">
        <v>58</v>
      </c>
      <c r="C8204" s="63" t="s">
        <v>66</v>
      </c>
      <c r="D8204" s="63">
        <v>19</v>
      </c>
      <c r="E8204" s="63">
        <v>1.382056</v>
      </c>
      <c r="F8204" s="63">
        <v>1.3172870000000001</v>
      </c>
      <c r="G8204" s="63">
        <v>-6.4768099999999995E-2</v>
      </c>
      <c r="H8204" s="63">
        <v>61.949599999999997</v>
      </c>
      <c r="I8204" s="63">
        <v>-0.2096557</v>
      </c>
      <c r="J8204" s="63">
        <v>-0.1240549</v>
      </c>
      <c r="K8204" s="63">
        <v>-6.4768099999999995E-2</v>
      </c>
      <c r="L8204" s="63">
        <v>-5.4812000000000003E-3</v>
      </c>
      <c r="M8204" s="63">
        <v>8.0119499999999996E-2</v>
      </c>
      <c r="N8204" s="63">
        <v>11060</v>
      </c>
      <c r="O8204" s="63">
        <v>0.1130564</v>
      </c>
      <c r="P8204" s="63">
        <v>4</v>
      </c>
      <c r="Q8204" s="63">
        <v>1.2781749580960001E-2</v>
      </c>
    </row>
    <row r="8205" spans="1:17">
      <c r="A8205" s="63" t="s">
        <v>80</v>
      </c>
      <c r="B8205" s="63" t="s">
        <v>58</v>
      </c>
      <c r="C8205" s="63" t="s">
        <v>66</v>
      </c>
      <c r="D8205" s="63">
        <v>20</v>
      </c>
      <c r="E8205" s="63">
        <v>1.489903</v>
      </c>
      <c r="F8205" s="63">
        <v>1.374735</v>
      </c>
      <c r="G8205" s="63">
        <v>-0.1151682</v>
      </c>
      <c r="H8205" s="63">
        <v>58.583599999999997</v>
      </c>
      <c r="I8205" s="63">
        <v>-0.2600558</v>
      </c>
      <c r="J8205" s="63">
        <v>-0.174455</v>
      </c>
      <c r="K8205" s="63">
        <v>-0.1151682</v>
      </c>
      <c r="L8205" s="63">
        <v>-5.5881399999999998E-2</v>
      </c>
      <c r="M8205" s="63">
        <v>2.97194E-2</v>
      </c>
      <c r="N8205" s="63">
        <v>11060</v>
      </c>
      <c r="O8205" s="63">
        <v>0.1130564</v>
      </c>
      <c r="P8205" s="63">
        <v>4</v>
      </c>
      <c r="Q8205" s="63">
        <v>1.2781749580960001E-2</v>
      </c>
    </row>
    <row r="8206" spans="1:17">
      <c r="A8206" s="63" t="s">
        <v>80</v>
      </c>
      <c r="B8206" s="63" t="s">
        <v>58</v>
      </c>
      <c r="C8206" s="63" t="s">
        <v>66</v>
      </c>
      <c r="D8206" s="63">
        <v>21</v>
      </c>
      <c r="E8206" s="63">
        <v>1.5391349999999999</v>
      </c>
      <c r="F8206" s="63">
        <v>1.391276</v>
      </c>
      <c r="G8206" s="63">
        <v>-0.14785870000000001</v>
      </c>
      <c r="H8206" s="63">
        <v>55.838999999999999</v>
      </c>
      <c r="I8206" s="63">
        <v>-0.29274630000000001</v>
      </c>
      <c r="J8206" s="63">
        <v>-0.20714560000000001</v>
      </c>
      <c r="K8206" s="63">
        <v>-0.14785870000000001</v>
      </c>
      <c r="L8206" s="63">
        <v>-8.8571899999999995E-2</v>
      </c>
      <c r="M8206" s="63">
        <v>-2.9711E-3</v>
      </c>
      <c r="N8206" s="63">
        <v>11060</v>
      </c>
      <c r="O8206" s="63">
        <v>0.1130564</v>
      </c>
      <c r="P8206" s="63">
        <v>4</v>
      </c>
      <c r="Q8206" s="63">
        <v>1.2781749580960001E-2</v>
      </c>
    </row>
    <row r="8207" spans="1:17">
      <c r="A8207" s="63" t="s">
        <v>80</v>
      </c>
      <c r="B8207" s="63" t="s">
        <v>58</v>
      </c>
      <c r="C8207" s="63" t="s">
        <v>66</v>
      </c>
      <c r="D8207" s="63">
        <v>22</v>
      </c>
      <c r="E8207" s="63">
        <v>1.4361360000000001</v>
      </c>
      <c r="F8207" s="63">
        <v>1.2878499999999999</v>
      </c>
      <c r="G8207" s="63">
        <v>-0.14828649999999999</v>
      </c>
      <c r="H8207" s="63">
        <v>54.079900000000002</v>
      </c>
      <c r="I8207" s="63">
        <v>-0.29317409999999999</v>
      </c>
      <c r="J8207" s="63">
        <v>-0.20757329999999999</v>
      </c>
      <c r="K8207" s="63">
        <v>-0.14828649999999999</v>
      </c>
      <c r="L8207" s="63">
        <v>-8.8999599999999998E-2</v>
      </c>
      <c r="M8207" s="63">
        <v>-3.3988999999999998E-3</v>
      </c>
      <c r="N8207" s="63">
        <v>11060</v>
      </c>
      <c r="O8207" s="63">
        <v>0.1130564</v>
      </c>
      <c r="P8207" s="63">
        <v>4</v>
      </c>
      <c r="Q8207" s="63">
        <v>1.2781749580960001E-2</v>
      </c>
    </row>
    <row r="8208" spans="1:17">
      <c r="A8208" s="63" t="s">
        <v>80</v>
      </c>
      <c r="B8208" s="63" t="s">
        <v>58</v>
      </c>
      <c r="C8208" s="63" t="s">
        <v>66</v>
      </c>
      <c r="D8208" s="63">
        <v>23</v>
      </c>
      <c r="E8208" s="63">
        <v>1.2320310000000001</v>
      </c>
      <c r="F8208" s="63">
        <v>1.091853</v>
      </c>
      <c r="G8208" s="63">
        <v>-0.14017840000000001</v>
      </c>
      <c r="H8208" s="63">
        <v>52.593899999999998</v>
      </c>
      <c r="I8208" s="63">
        <v>-0.28506599999999999</v>
      </c>
      <c r="J8208" s="63">
        <v>-0.19946530000000001</v>
      </c>
      <c r="K8208" s="63">
        <v>-0.14017840000000001</v>
      </c>
      <c r="L8208" s="63">
        <v>-8.0891599999999994E-2</v>
      </c>
      <c r="M8208" s="63">
        <v>4.7092000000000002E-3</v>
      </c>
      <c r="N8208" s="63">
        <v>11060</v>
      </c>
      <c r="O8208" s="63">
        <v>0.1130564</v>
      </c>
      <c r="P8208" s="63">
        <v>4</v>
      </c>
      <c r="Q8208" s="63">
        <v>1.2781749580960001E-2</v>
      </c>
    </row>
    <row r="8209" spans="1:17">
      <c r="A8209" s="63" t="s">
        <v>80</v>
      </c>
      <c r="B8209" s="63" t="s">
        <v>58</v>
      </c>
      <c r="C8209" s="63" t="s">
        <v>66</v>
      </c>
      <c r="D8209" s="63">
        <v>24</v>
      </c>
      <c r="E8209" s="63">
        <v>1.001401</v>
      </c>
      <c r="F8209" s="63">
        <v>0.85930930000000005</v>
      </c>
      <c r="G8209" s="63">
        <v>-0.14209160000000001</v>
      </c>
      <c r="H8209" s="63">
        <v>51.489100000000001</v>
      </c>
      <c r="I8209" s="63">
        <v>-0.28697919999999999</v>
      </c>
      <c r="J8209" s="63">
        <v>-0.20137849999999999</v>
      </c>
      <c r="K8209" s="63">
        <v>-0.14209160000000001</v>
      </c>
      <c r="L8209" s="63">
        <v>-8.2804799999999998E-2</v>
      </c>
      <c r="M8209" s="63">
        <v>2.7959999999999999E-3</v>
      </c>
      <c r="N8209" s="63">
        <v>11060</v>
      </c>
      <c r="O8209" s="63">
        <v>0.1130564</v>
      </c>
      <c r="P8209" s="63">
        <v>4</v>
      </c>
      <c r="Q8209" s="63">
        <v>1.2781749580960001E-2</v>
      </c>
    </row>
    <row r="8210" spans="1:17">
      <c r="A8210" s="63" t="s">
        <v>80</v>
      </c>
      <c r="B8210" s="63" t="s">
        <v>58</v>
      </c>
      <c r="C8210" s="63" t="s">
        <v>67</v>
      </c>
      <c r="D8210" s="63">
        <v>1</v>
      </c>
      <c r="E8210" s="63">
        <v>0.94770799999999999</v>
      </c>
      <c r="F8210" s="63">
        <v>0.69985260000000005</v>
      </c>
      <c r="G8210" s="63">
        <v>-0.2478554</v>
      </c>
      <c r="H8210" s="63">
        <v>52.054400000000001</v>
      </c>
      <c r="I8210" s="63">
        <v>-0.39274300000000001</v>
      </c>
      <c r="J8210" s="63">
        <v>-0.30714219999999998</v>
      </c>
      <c r="K8210" s="63">
        <v>-0.2478554</v>
      </c>
      <c r="L8210" s="63">
        <v>-0.1885685</v>
      </c>
      <c r="M8210" s="63">
        <v>-0.1029678</v>
      </c>
      <c r="N8210" s="63">
        <v>11060</v>
      </c>
      <c r="O8210" s="63">
        <v>0.1130564</v>
      </c>
      <c r="P8210" s="63">
        <v>5</v>
      </c>
      <c r="Q8210" s="63">
        <v>1.2781749580960001E-2</v>
      </c>
    </row>
    <row r="8211" spans="1:17">
      <c r="A8211" s="63" t="s">
        <v>80</v>
      </c>
      <c r="B8211" s="63" t="s">
        <v>58</v>
      </c>
      <c r="C8211" s="63" t="s">
        <v>67</v>
      </c>
      <c r="D8211" s="63">
        <v>2</v>
      </c>
      <c r="E8211" s="63">
        <v>0.86075840000000003</v>
      </c>
      <c r="F8211" s="63">
        <v>0.62050399999999994</v>
      </c>
      <c r="G8211" s="63">
        <v>-0.24025440000000001</v>
      </c>
      <c r="H8211" s="63">
        <v>51.015799999999999</v>
      </c>
      <c r="I8211" s="63">
        <v>-0.38514199999999998</v>
      </c>
      <c r="J8211" s="63">
        <v>-0.29954120000000001</v>
      </c>
      <c r="K8211" s="63">
        <v>-0.24025440000000001</v>
      </c>
      <c r="L8211" s="63">
        <v>-0.18096760000000001</v>
      </c>
      <c r="M8211" s="63">
        <v>-9.5366800000000002E-2</v>
      </c>
      <c r="N8211" s="63">
        <v>11060</v>
      </c>
      <c r="O8211" s="63">
        <v>0.1130564</v>
      </c>
      <c r="P8211" s="63">
        <v>5</v>
      </c>
      <c r="Q8211" s="63">
        <v>1.2781749580960001E-2</v>
      </c>
    </row>
    <row r="8212" spans="1:17">
      <c r="A8212" s="63" t="s">
        <v>80</v>
      </c>
      <c r="B8212" s="63" t="s">
        <v>58</v>
      </c>
      <c r="C8212" s="63" t="s">
        <v>67</v>
      </c>
      <c r="D8212" s="63">
        <v>3</v>
      </c>
      <c r="E8212" s="63">
        <v>0.83781340000000004</v>
      </c>
      <c r="F8212" s="63">
        <v>0.59971839999999998</v>
      </c>
      <c r="G8212" s="63">
        <v>-0.238095</v>
      </c>
      <c r="H8212" s="63">
        <v>50.126199999999997</v>
      </c>
      <c r="I8212" s="63">
        <v>-0.38298260000000001</v>
      </c>
      <c r="J8212" s="63">
        <v>-0.29738179999999997</v>
      </c>
      <c r="K8212" s="63">
        <v>-0.238095</v>
      </c>
      <c r="L8212" s="63">
        <v>-0.1788082</v>
      </c>
      <c r="M8212" s="63">
        <v>-9.3207399999999996E-2</v>
      </c>
      <c r="N8212" s="63">
        <v>11060</v>
      </c>
      <c r="O8212" s="63">
        <v>0.1130564</v>
      </c>
      <c r="P8212" s="63">
        <v>5</v>
      </c>
      <c r="Q8212" s="63">
        <v>1.2781749580960001E-2</v>
      </c>
    </row>
    <row r="8213" spans="1:17">
      <c r="A8213" s="63" t="s">
        <v>80</v>
      </c>
      <c r="B8213" s="63" t="s">
        <v>58</v>
      </c>
      <c r="C8213" s="63" t="s">
        <v>67</v>
      </c>
      <c r="D8213" s="63">
        <v>4</v>
      </c>
      <c r="E8213" s="63">
        <v>0.84056260000000005</v>
      </c>
      <c r="F8213" s="63">
        <v>0.62653789999999998</v>
      </c>
      <c r="G8213" s="63">
        <v>-0.21402479999999999</v>
      </c>
      <c r="H8213" s="63">
        <v>49.422499999999999</v>
      </c>
      <c r="I8213" s="63">
        <v>-0.35891240000000002</v>
      </c>
      <c r="J8213" s="63">
        <v>-0.27331159999999999</v>
      </c>
      <c r="K8213" s="63">
        <v>-0.21402479999999999</v>
      </c>
      <c r="L8213" s="63">
        <v>-0.15473790000000001</v>
      </c>
      <c r="M8213" s="63">
        <v>-6.9137199999999996E-2</v>
      </c>
      <c r="N8213" s="63">
        <v>11060</v>
      </c>
      <c r="O8213" s="63">
        <v>0.1130564</v>
      </c>
      <c r="P8213" s="63">
        <v>5</v>
      </c>
      <c r="Q8213" s="63">
        <v>1.2781749580960001E-2</v>
      </c>
    </row>
    <row r="8214" spans="1:17">
      <c r="A8214" s="63" t="s">
        <v>80</v>
      </c>
      <c r="B8214" s="63" t="s">
        <v>58</v>
      </c>
      <c r="C8214" s="63" t="s">
        <v>67</v>
      </c>
      <c r="D8214" s="63">
        <v>5</v>
      </c>
      <c r="E8214" s="63">
        <v>0.86274790000000001</v>
      </c>
      <c r="F8214" s="63">
        <v>0.64765099999999998</v>
      </c>
      <c r="G8214" s="63">
        <v>-0.21509700000000001</v>
      </c>
      <c r="H8214" s="63">
        <v>48.758400000000002</v>
      </c>
      <c r="I8214" s="63">
        <v>-0.35998449999999999</v>
      </c>
      <c r="J8214" s="63">
        <v>-0.27438380000000001</v>
      </c>
      <c r="K8214" s="63">
        <v>-0.21509700000000001</v>
      </c>
      <c r="L8214" s="63">
        <v>-0.15581010000000001</v>
      </c>
      <c r="M8214" s="63">
        <v>-7.0209400000000005E-2</v>
      </c>
      <c r="N8214" s="63">
        <v>11060</v>
      </c>
      <c r="O8214" s="63">
        <v>0.1130564</v>
      </c>
      <c r="P8214" s="63">
        <v>5</v>
      </c>
      <c r="Q8214" s="63">
        <v>1.2781749580960001E-2</v>
      </c>
    </row>
    <row r="8215" spans="1:17">
      <c r="A8215" s="63" t="s">
        <v>80</v>
      </c>
      <c r="B8215" s="63" t="s">
        <v>58</v>
      </c>
      <c r="C8215" s="63" t="s">
        <v>67</v>
      </c>
      <c r="D8215" s="63">
        <v>6</v>
      </c>
      <c r="E8215" s="63">
        <v>0.97390699999999997</v>
      </c>
      <c r="F8215" s="63">
        <v>0.70694880000000004</v>
      </c>
      <c r="G8215" s="63">
        <v>-0.26695819999999998</v>
      </c>
      <c r="H8215" s="63">
        <v>48.3551</v>
      </c>
      <c r="I8215" s="63">
        <v>-0.41184579999999998</v>
      </c>
      <c r="J8215" s="63">
        <v>-0.32624500000000001</v>
      </c>
      <c r="K8215" s="63">
        <v>-0.26695819999999998</v>
      </c>
      <c r="L8215" s="63">
        <v>-0.2076713</v>
      </c>
      <c r="M8215" s="63">
        <v>-0.1220706</v>
      </c>
      <c r="N8215" s="63">
        <v>11060</v>
      </c>
      <c r="O8215" s="63">
        <v>0.1130564</v>
      </c>
      <c r="P8215" s="63">
        <v>5</v>
      </c>
      <c r="Q8215" s="63">
        <v>1.2781749580960001E-2</v>
      </c>
    </row>
    <row r="8216" spans="1:17">
      <c r="A8216" s="63" t="s">
        <v>80</v>
      </c>
      <c r="B8216" s="63" t="s">
        <v>58</v>
      </c>
      <c r="C8216" s="63" t="s">
        <v>67</v>
      </c>
      <c r="D8216" s="63">
        <v>7</v>
      </c>
      <c r="E8216" s="63">
        <v>1.2474780000000001</v>
      </c>
      <c r="F8216" s="63">
        <v>0.97487740000000001</v>
      </c>
      <c r="G8216" s="63">
        <v>-0.27260079999999998</v>
      </c>
      <c r="H8216" s="63">
        <v>48.607100000000003</v>
      </c>
      <c r="I8216" s="63">
        <v>-0.41748839999999998</v>
      </c>
      <c r="J8216" s="63">
        <v>-0.33188770000000001</v>
      </c>
      <c r="K8216" s="63">
        <v>-0.27260079999999998</v>
      </c>
      <c r="L8216" s="63">
        <v>-0.213314</v>
      </c>
      <c r="M8216" s="63">
        <v>-0.1277132</v>
      </c>
      <c r="N8216" s="63">
        <v>11060</v>
      </c>
      <c r="O8216" s="63">
        <v>0.1130564</v>
      </c>
      <c r="P8216" s="63">
        <v>5</v>
      </c>
      <c r="Q8216" s="63">
        <v>1.2781749580960001E-2</v>
      </c>
    </row>
    <row r="8217" spans="1:17">
      <c r="A8217" s="63" t="s">
        <v>80</v>
      </c>
      <c r="B8217" s="63" t="s">
        <v>58</v>
      </c>
      <c r="C8217" s="63" t="s">
        <v>67</v>
      </c>
      <c r="D8217" s="63">
        <v>8</v>
      </c>
      <c r="E8217" s="63">
        <v>1.4360219999999999</v>
      </c>
      <c r="F8217" s="63">
        <v>1.208583</v>
      </c>
      <c r="G8217" s="63">
        <v>-0.22743959999999999</v>
      </c>
      <c r="H8217" s="63">
        <v>52.113</v>
      </c>
      <c r="I8217" s="63">
        <v>-0.37232720000000002</v>
      </c>
      <c r="J8217" s="63">
        <v>-0.2867265</v>
      </c>
      <c r="K8217" s="63">
        <v>-0.22743959999999999</v>
      </c>
      <c r="L8217" s="63">
        <v>-0.16815279999999999</v>
      </c>
      <c r="M8217" s="63">
        <v>-8.2552E-2</v>
      </c>
      <c r="N8217" s="63">
        <v>11060</v>
      </c>
      <c r="O8217" s="63">
        <v>0.1130564</v>
      </c>
      <c r="P8217" s="63">
        <v>5</v>
      </c>
      <c r="Q8217" s="63">
        <v>1.2781749580960001E-2</v>
      </c>
    </row>
    <row r="8218" spans="1:17">
      <c r="A8218" s="63" t="s">
        <v>80</v>
      </c>
      <c r="B8218" s="63" t="s">
        <v>58</v>
      </c>
      <c r="C8218" s="63" t="s">
        <v>67</v>
      </c>
      <c r="D8218" s="63">
        <v>9</v>
      </c>
      <c r="E8218" s="63">
        <v>1.367715</v>
      </c>
      <c r="F8218" s="63">
        <v>1.2554749999999999</v>
      </c>
      <c r="G8218" s="63">
        <v>-0.11223959999999999</v>
      </c>
      <c r="H8218" s="63">
        <v>55.672499999999999</v>
      </c>
      <c r="I8218" s="63">
        <v>-0.2571272</v>
      </c>
      <c r="J8218" s="63">
        <v>-0.1715264</v>
      </c>
      <c r="K8218" s="63">
        <v>-0.11223959999999999</v>
      </c>
      <c r="L8218" s="63">
        <v>-5.2952800000000001E-2</v>
      </c>
      <c r="M8218" s="63">
        <v>3.2648000000000003E-2</v>
      </c>
      <c r="N8218" s="63">
        <v>11060</v>
      </c>
      <c r="O8218" s="63">
        <v>0.1130564</v>
      </c>
      <c r="P8218" s="63">
        <v>5</v>
      </c>
      <c r="Q8218" s="63">
        <v>1.2781749580960001E-2</v>
      </c>
    </row>
    <row r="8219" spans="1:17">
      <c r="A8219" s="63" t="s">
        <v>80</v>
      </c>
      <c r="B8219" s="63" t="s">
        <v>58</v>
      </c>
      <c r="C8219" s="63" t="s">
        <v>67</v>
      </c>
      <c r="D8219" s="63">
        <v>10</v>
      </c>
      <c r="E8219" s="63">
        <v>1.342149</v>
      </c>
      <c r="F8219" s="63">
        <v>1.228599</v>
      </c>
      <c r="G8219" s="63">
        <v>-0.1135499</v>
      </c>
      <c r="H8219" s="63">
        <v>59.094900000000003</v>
      </c>
      <c r="I8219" s="63">
        <v>-0.25843749999999999</v>
      </c>
      <c r="J8219" s="63">
        <v>-0.17283680000000001</v>
      </c>
      <c r="K8219" s="63">
        <v>-0.1135499</v>
      </c>
      <c r="L8219" s="63">
        <v>-5.4263100000000002E-2</v>
      </c>
      <c r="M8219" s="63">
        <v>3.13376E-2</v>
      </c>
      <c r="N8219" s="63">
        <v>11060</v>
      </c>
      <c r="O8219" s="63">
        <v>0.1130564</v>
      </c>
      <c r="P8219" s="63">
        <v>5</v>
      </c>
      <c r="Q8219" s="63">
        <v>1.2781749580960001E-2</v>
      </c>
    </row>
    <row r="8220" spans="1:17">
      <c r="A8220" s="63" t="s">
        <v>80</v>
      </c>
      <c r="B8220" s="63" t="s">
        <v>58</v>
      </c>
      <c r="C8220" s="63" t="s">
        <v>67</v>
      </c>
      <c r="D8220" s="63">
        <v>11</v>
      </c>
      <c r="E8220" s="63">
        <v>1.215641</v>
      </c>
      <c r="F8220" s="63">
        <v>1.223489</v>
      </c>
      <c r="G8220" s="63">
        <v>7.8478999999999997E-3</v>
      </c>
      <c r="H8220" s="63">
        <v>62.092700000000001</v>
      </c>
      <c r="I8220" s="63">
        <v>-0.13703969999999999</v>
      </c>
      <c r="J8220" s="63">
        <v>-5.1438900000000003E-2</v>
      </c>
      <c r="K8220" s="63">
        <v>7.8478999999999997E-3</v>
      </c>
      <c r="L8220" s="63">
        <v>6.7134700000000005E-2</v>
      </c>
      <c r="M8220" s="63">
        <v>0.1527355</v>
      </c>
      <c r="N8220" s="63">
        <v>11060</v>
      </c>
      <c r="O8220" s="63">
        <v>0.1130564</v>
      </c>
      <c r="P8220" s="63">
        <v>5</v>
      </c>
      <c r="Q8220" s="63">
        <v>1.2781749580960001E-2</v>
      </c>
    </row>
    <row r="8221" spans="1:17">
      <c r="A8221" s="63" t="s">
        <v>80</v>
      </c>
      <c r="B8221" s="63" t="s">
        <v>58</v>
      </c>
      <c r="C8221" s="63" t="s">
        <v>67</v>
      </c>
      <c r="D8221" s="63">
        <v>12</v>
      </c>
      <c r="E8221" s="63">
        <v>1.1421559999999999</v>
      </c>
      <c r="F8221" s="63">
        <v>1.2218309999999999</v>
      </c>
      <c r="G8221" s="63">
        <v>7.9675700000000002E-2</v>
      </c>
      <c r="H8221" s="63">
        <v>65.169300000000007</v>
      </c>
      <c r="I8221" s="63">
        <v>-6.5211900000000003E-2</v>
      </c>
      <c r="J8221" s="63">
        <v>2.0388799999999999E-2</v>
      </c>
      <c r="K8221" s="63">
        <v>7.9675700000000002E-2</v>
      </c>
      <c r="L8221" s="63">
        <v>0.13896249999999999</v>
      </c>
      <c r="M8221" s="63">
        <v>0.22456329999999999</v>
      </c>
      <c r="N8221" s="63">
        <v>11060</v>
      </c>
      <c r="O8221" s="63">
        <v>0.1130564</v>
      </c>
      <c r="P8221" s="63">
        <v>5</v>
      </c>
      <c r="Q8221" s="63">
        <v>1.2781749580960001E-2</v>
      </c>
    </row>
    <row r="8222" spans="1:17">
      <c r="A8222" s="63" t="s">
        <v>80</v>
      </c>
      <c r="B8222" s="63" t="s">
        <v>58</v>
      </c>
      <c r="C8222" s="63" t="s">
        <v>67</v>
      </c>
      <c r="D8222" s="63">
        <v>13</v>
      </c>
      <c r="E8222" s="63">
        <v>1.0579890000000001</v>
      </c>
      <c r="F8222" s="63">
        <v>1.2746459999999999</v>
      </c>
      <c r="G8222" s="63">
        <v>0.2166574</v>
      </c>
      <c r="H8222" s="63">
        <v>67.253900000000002</v>
      </c>
      <c r="I8222" s="63">
        <v>7.1769799999999995E-2</v>
      </c>
      <c r="J8222" s="63">
        <v>0.1573706</v>
      </c>
      <c r="K8222" s="63">
        <v>0.2166574</v>
      </c>
      <c r="L8222" s="63">
        <v>0.27594419999999997</v>
      </c>
      <c r="M8222" s="63">
        <v>0.36154500000000001</v>
      </c>
      <c r="N8222" s="63">
        <v>11060</v>
      </c>
      <c r="O8222" s="63">
        <v>0.1130564</v>
      </c>
      <c r="P8222" s="63">
        <v>5</v>
      </c>
      <c r="Q8222" s="63">
        <v>1.2781749580960001E-2</v>
      </c>
    </row>
    <row r="8223" spans="1:17">
      <c r="A8223" s="63" t="s">
        <v>80</v>
      </c>
      <c r="B8223" s="63" t="s">
        <v>58</v>
      </c>
      <c r="C8223" s="63" t="s">
        <v>67</v>
      </c>
      <c r="D8223" s="63">
        <v>14</v>
      </c>
      <c r="E8223" s="63">
        <v>1.04749</v>
      </c>
      <c r="F8223" s="63">
        <v>1.304017</v>
      </c>
      <c r="G8223" s="63">
        <v>0.2565267</v>
      </c>
      <c r="H8223" s="63">
        <v>68.887600000000006</v>
      </c>
      <c r="I8223" s="63">
        <v>0.1116391</v>
      </c>
      <c r="J8223" s="63">
        <v>0.1972399</v>
      </c>
      <c r="K8223" s="63">
        <v>0.2565267</v>
      </c>
      <c r="L8223" s="63">
        <v>0.31581350000000002</v>
      </c>
      <c r="M8223" s="63">
        <v>0.4014143</v>
      </c>
      <c r="N8223" s="63">
        <v>11060</v>
      </c>
      <c r="O8223" s="63">
        <v>0.1130564</v>
      </c>
      <c r="P8223" s="63">
        <v>5</v>
      </c>
      <c r="Q8223" s="63">
        <v>1.2781749580960001E-2</v>
      </c>
    </row>
    <row r="8224" spans="1:17">
      <c r="A8224" s="63" t="s">
        <v>80</v>
      </c>
      <c r="B8224" s="63" t="s">
        <v>58</v>
      </c>
      <c r="C8224" s="63" t="s">
        <v>67</v>
      </c>
      <c r="D8224" s="63">
        <v>15</v>
      </c>
      <c r="E8224" s="63">
        <v>1.0471539999999999</v>
      </c>
      <c r="F8224" s="63">
        <v>1.311561</v>
      </c>
      <c r="G8224" s="63">
        <v>0.26440750000000002</v>
      </c>
      <c r="H8224" s="63">
        <v>69.962999999999994</v>
      </c>
      <c r="I8224" s="63">
        <v>0.1195199</v>
      </c>
      <c r="J8224" s="63">
        <v>0.20512069999999999</v>
      </c>
      <c r="K8224" s="63">
        <v>0.26440750000000002</v>
      </c>
      <c r="L8224" s="63">
        <v>0.32369429999999999</v>
      </c>
      <c r="M8224" s="63">
        <v>0.40929510000000002</v>
      </c>
      <c r="N8224" s="63">
        <v>11060</v>
      </c>
      <c r="O8224" s="63">
        <v>0.1130564</v>
      </c>
      <c r="P8224" s="63">
        <v>5</v>
      </c>
      <c r="Q8224" s="63">
        <v>1.2781749580960001E-2</v>
      </c>
    </row>
    <row r="8225" spans="1:17">
      <c r="A8225" s="63" t="s">
        <v>80</v>
      </c>
      <c r="B8225" s="63" t="s">
        <v>58</v>
      </c>
      <c r="C8225" s="63" t="s">
        <v>67</v>
      </c>
      <c r="D8225" s="63">
        <v>16</v>
      </c>
      <c r="E8225" s="63">
        <v>1.0655859999999999</v>
      </c>
      <c r="F8225" s="63">
        <v>1.3060419999999999</v>
      </c>
      <c r="G8225" s="63">
        <v>0.240456</v>
      </c>
      <c r="H8225" s="63">
        <v>70.056299999999993</v>
      </c>
      <c r="I8225" s="63">
        <v>9.5568399999999998E-2</v>
      </c>
      <c r="J8225" s="63">
        <v>0.1811692</v>
      </c>
      <c r="K8225" s="63">
        <v>0.240456</v>
      </c>
      <c r="L8225" s="63">
        <v>0.29974279999999998</v>
      </c>
      <c r="M8225" s="63">
        <v>0.38534360000000001</v>
      </c>
      <c r="N8225" s="63">
        <v>11060</v>
      </c>
      <c r="O8225" s="63">
        <v>0.1130564</v>
      </c>
      <c r="P8225" s="63">
        <v>5</v>
      </c>
      <c r="Q8225" s="63">
        <v>1.2781749580960001E-2</v>
      </c>
    </row>
    <row r="8226" spans="1:17">
      <c r="A8226" s="63" t="s">
        <v>80</v>
      </c>
      <c r="B8226" s="63" t="s">
        <v>58</v>
      </c>
      <c r="C8226" s="63" t="s">
        <v>67</v>
      </c>
      <c r="D8226" s="63">
        <v>17</v>
      </c>
      <c r="E8226" s="63">
        <v>1.097815</v>
      </c>
      <c r="F8226" s="63">
        <v>1.3121290000000001</v>
      </c>
      <c r="G8226" s="63">
        <v>0.21431420000000001</v>
      </c>
      <c r="H8226" s="63">
        <v>68.855400000000003</v>
      </c>
      <c r="I8226" s="63">
        <v>6.9426600000000005E-2</v>
      </c>
      <c r="J8226" s="63">
        <v>0.15502740000000001</v>
      </c>
      <c r="K8226" s="63">
        <v>0.21431420000000001</v>
      </c>
      <c r="L8226" s="63">
        <v>0.27360109999999999</v>
      </c>
      <c r="M8226" s="63">
        <v>0.35920180000000002</v>
      </c>
      <c r="N8226" s="63">
        <v>11060</v>
      </c>
      <c r="O8226" s="63">
        <v>0.1130564</v>
      </c>
      <c r="P8226" s="63">
        <v>5</v>
      </c>
      <c r="Q8226" s="63">
        <v>1.2781749580960001E-2</v>
      </c>
    </row>
    <row r="8227" spans="1:17">
      <c r="A8227" s="63" t="s">
        <v>80</v>
      </c>
      <c r="B8227" s="63" t="s">
        <v>58</v>
      </c>
      <c r="C8227" s="63" t="s">
        <v>67</v>
      </c>
      <c r="D8227" s="63">
        <v>18</v>
      </c>
      <c r="E8227" s="63">
        <v>1.204005</v>
      </c>
      <c r="F8227" s="63">
        <v>1.350724</v>
      </c>
      <c r="G8227" s="63">
        <v>0.14671890000000001</v>
      </c>
      <c r="H8227" s="63">
        <v>67.145899999999997</v>
      </c>
      <c r="I8227" s="63">
        <v>1.8312999999999999E-3</v>
      </c>
      <c r="J8227" s="63">
        <v>8.7431999999999996E-2</v>
      </c>
      <c r="K8227" s="63">
        <v>0.14671890000000001</v>
      </c>
      <c r="L8227" s="63">
        <v>0.20600570000000001</v>
      </c>
      <c r="M8227" s="63">
        <v>0.29160649999999999</v>
      </c>
      <c r="N8227" s="63">
        <v>11060</v>
      </c>
      <c r="O8227" s="63">
        <v>0.1130564</v>
      </c>
      <c r="P8227" s="63">
        <v>5</v>
      </c>
      <c r="Q8227" s="63">
        <v>1.2781749580960001E-2</v>
      </c>
    </row>
    <row r="8228" spans="1:17">
      <c r="A8228" s="63" t="s">
        <v>80</v>
      </c>
      <c r="B8228" s="63" t="s">
        <v>58</v>
      </c>
      <c r="C8228" s="63" t="s">
        <v>67</v>
      </c>
      <c r="D8228" s="63">
        <v>19</v>
      </c>
      <c r="E8228" s="63">
        <v>1.3812880000000001</v>
      </c>
      <c r="F8228" s="63">
        <v>1.368784</v>
      </c>
      <c r="G8228" s="63">
        <v>-1.25042E-2</v>
      </c>
      <c r="H8228" s="63">
        <v>65.088700000000003</v>
      </c>
      <c r="I8228" s="63">
        <v>-0.1573918</v>
      </c>
      <c r="J8228" s="63">
        <v>-7.1791099999999997E-2</v>
      </c>
      <c r="K8228" s="63">
        <v>-1.25042E-2</v>
      </c>
      <c r="L8228" s="63">
        <v>4.6782600000000001E-2</v>
      </c>
      <c r="M8228" s="63">
        <v>0.13238340000000001</v>
      </c>
      <c r="N8228" s="63">
        <v>11060</v>
      </c>
      <c r="O8228" s="63">
        <v>0.1130564</v>
      </c>
      <c r="P8228" s="63">
        <v>5</v>
      </c>
      <c r="Q8228" s="63">
        <v>1.2781749580960001E-2</v>
      </c>
    </row>
    <row r="8229" spans="1:17">
      <c r="A8229" s="63" t="s">
        <v>80</v>
      </c>
      <c r="B8229" s="63" t="s">
        <v>58</v>
      </c>
      <c r="C8229" s="63" t="s">
        <v>67</v>
      </c>
      <c r="D8229" s="63">
        <v>20</v>
      </c>
      <c r="E8229" s="63">
        <v>1.4856009999999999</v>
      </c>
      <c r="F8229" s="63">
        <v>1.3740330000000001</v>
      </c>
      <c r="G8229" s="63">
        <v>-0.111568</v>
      </c>
      <c r="H8229" s="63">
        <v>61.911499999999997</v>
      </c>
      <c r="I8229" s="63">
        <v>-0.25645560000000001</v>
      </c>
      <c r="J8229" s="63">
        <v>-0.1708548</v>
      </c>
      <c r="K8229" s="63">
        <v>-0.111568</v>
      </c>
      <c r="L8229" s="63">
        <v>-5.2281099999999997E-2</v>
      </c>
      <c r="M8229" s="63">
        <v>3.3319599999999998E-2</v>
      </c>
      <c r="N8229" s="63">
        <v>11060</v>
      </c>
      <c r="O8229" s="63">
        <v>0.1130564</v>
      </c>
      <c r="P8229" s="63">
        <v>5</v>
      </c>
      <c r="Q8229" s="63">
        <v>1.2781749580960001E-2</v>
      </c>
    </row>
    <row r="8230" spans="1:17">
      <c r="A8230" s="63" t="s">
        <v>80</v>
      </c>
      <c r="B8230" s="63" t="s">
        <v>58</v>
      </c>
      <c r="C8230" s="63" t="s">
        <v>67</v>
      </c>
      <c r="D8230" s="63">
        <v>21</v>
      </c>
      <c r="E8230" s="63">
        <v>1.5583009999999999</v>
      </c>
      <c r="F8230" s="63">
        <v>1.3871659999999999</v>
      </c>
      <c r="G8230" s="63">
        <v>-0.17113529999999999</v>
      </c>
      <c r="H8230" s="63">
        <v>58.459000000000003</v>
      </c>
      <c r="I8230" s="63">
        <v>-0.3160229</v>
      </c>
      <c r="J8230" s="63">
        <v>-0.23042209999999999</v>
      </c>
      <c r="K8230" s="63">
        <v>-0.17113529999999999</v>
      </c>
      <c r="L8230" s="63">
        <v>-0.1118485</v>
      </c>
      <c r="M8230" s="63">
        <v>-2.6247699999999999E-2</v>
      </c>
      <c r="N8230" s="63">
        <v>11060</v>
      </c>
      <c r="O8230" s="63">
        <v>0.1130564</v>
      </c>
      <c r="P8230" s="63">
        <v>5</v>
      </c>
      <c r="Q8230" s="63">
        <v>1.2781749580960001E-2</v>
      </c>
    </row>
    <row r="8231" spans="1:17">
      <c r="A8231" s="63" t="s">
        <v>80</v>
      </c>
      <c r="B8231" s="63" t="s">
        <v>58</v>
      </c>
      <c r="C8231" s="63" t="s">
        <v>67</v>
      </c>
      <c r="D8231" s="63">
        <v>22</v>
      </c>
      <c r="E8231" s="63">
        <v>1.5125230000000001</v>
      </c>
      <c r="F8231" s="63">
        <v>1.2899940000000001</v>
      </c>
      <c r="G8231" s="63">
        <v>-0.22252910000000001</v>
      </c>
      <c r="H8231" s="63">
        <v>56.218600000000002</v>
      </c>
      <c r="I8231" s="63">
        <v>-0.36741669999999998</v>
      </c>
      <c r="J8231" s="63">
        <v>-0.28181590000000001</v>
      </c>
      <c r="K8231" s="63">
        <v>-0.22252910000000001</v>
      </c>
      <c r="L8231" s="63">
        <v>-0.1632422</v>
      </c>
      <c r="M8231" s="63">
        <v>-7.7641500000000002E-2</v>
      </c>
      <c r="N8231" s="63">
        <v>11060</v>
      </c>
      <c r="O8231" s="63">
        <v>0.1130564</v>
      </c>
      <c r="P8231" s="63">
        <v>5</v>
      </c>
      <c r="Q8231" s="63">
        <v>1.2781749580960001E-2</v>
      </c>
    </row>
    <row r="8232" spans="1:17">
      <c r="A8232" s="63" t="s">
        <v>80</v>
      </c>
      <c r="B8232" s="63" t="s">
        <v>58</v>
      </c>
      <c r="C8232" s="63" t="s">
        <v>67</v>
      </c>
      <c r="D8232" s="63">
        <v>23</v>
      </c>
      <c r="E8232" s="63">
        <v>1.3157639999999999</v>
      </c>
      <c r="F8232" s="63">
        <v>1.092543</v>
      </c>
      <c r="G8232" s="63">
        <v>-0.22322110000000001</v>
      </c>
      <c r="H8232" s="63">
        <v>54.467399999999998</v>
      </c>
      <c r="I8232" s="63">
        <v>-0.36810870000000001</v>
      </c>
      <c r="J8232" s="63">
        <v>-0.28250789999999998</v>
      </c>
      <c r="K8232" s="63">
        <v>-0.22322110000000001</v>
      </c>
      <c r="L8232" s="63">
        <v>-0.1639342</v>
      </c>
      <c r="M8232" s="63">
        <v>-7.83335E-2</v>
      </c>
      <c r="N8232" s="63">
        <v>11060</v>
      </c>
      <c r="O8232" s="63">
        <v>0.1130564</v>
      </c>
      <c r="P8232" s="63">
        <v>5</v>
      </c>
      <c r="Q8232" s="63">
        <v>1.2781749580960001E-2</v>
      </c>
    </row>
    <row r="8233" spans="1:17">
      <c r="A8233" s="63" t="s">
        <v>80</v>
      </c>
      <c r="B8233" s="63" t="s">
        <v>58</v>
      </c>
      <c r="C8233" s="63" t="s">
        <v>67</v>
      </c>
      <c r="D8233" s="63">
        <v>24</v>
      </c>
      <c r="E8233" s="63">
        <v>1.080271</v>
      </c>
      <c r="F8233" s="63">
        <v>0.85079839999999995</v>
      </c>
      <c r="G8233" s="63">
        <v>-0.22947290000000001</v>
      </c>
      <c r="H8233" s="63">
        <v>53.045699999999997</v>
      </c>
      <c r="I8233" s="63">
        <v>-0.37436049999999998</v>
      </c>
      <c r="J8233" s="63">
        <v>-0.28875970000000001</v>
      </c>
      <c r="K8233" s="63">
        <v>-0.22947290000000001</v>
      </c>
      <c r="L8233" s="63">
        <v>-0.170186</v>
      </c>
      <c r="M8233" s="63">
        <v>-8.4585300000000002E-2</v>
      </c>
      <c r="N8233" s="63">
        <v>11060</v>
      </c>
      <c r="O8233" s="63">
        <v>0.1130564</v>
      </c>
      <c r="P8233" s="63">
        <v>5</v>
      </c>
      <c r="Q8233" s="63">
        <v>1.2781749580960001E-2</v>
      </c>
    </row>
    <row r="8234" spans="1:17">
      <c r="A8234" s="63" t="s">
        <v>80</v>
      </c>
      <c r="B8234" s="63" t="s">
        <v>58</v>
      </c>
      <c r="C8234" s="63" t="s">
        <v>68</v>
      </c>
      <c r="D8234" s="63">
        <v>1</v>
      </c>
      <c r="E8234" s="63">
        <v>1.0519579999999999</v>
      </c>
      <c r="F8234" s="63">
        <v>0.80410280000000001</v>
      </c>
      <c r="G8234" s="63">
        <v>-0.2478553</v>
      </c>
      <c r="H8234" s="63">
        <v>57.166699999999999</v>
      </c>
      <c r="I8234" s="63">
        <v>-0.39274290000000001</v>
      </c>
      <c r="J8234" s="63">
        <v>-0.30714209999999997</v>
      </c>
      <c r="K8234" s="63">
        <v>-0.2478553</v>
      </c>
      <c r="L8234" s="63">
        <v>-0.1885685</v>
      </c>
      <c r="M8234" s="63">
        <v>-0.1029677</v>
      </c>
      <c r="N8234" s="63">
        <v>11060</v>
      </c>
      <c r="O8234" s="63">
        <v>0.1130564</v>
      </c>
      <c r="P8234" s="63">
        <v>6</v>
      </c>
      <c r="Q8234" s="63">
        <v>1.2781749580960001E-2</v>
      </c>
    </row>
    <row r="8235" spans="1:17">
      <c r="A8235" s="63" t="s">
        <v>80</v>
      </c>
      <c r="B8235" s="63" t="s">
        <v>58</v>
      </c>
      <c r="C8235" s="63" t="s">
        <v>68</v>
      </c>
      <c r="D8235" s="63">
        <v>2</v>
      </c>
      <c r="E8235" s="63">
        <v>0.9664547</v>
      </c>
      <c r="F8235" s="63">
        <v>0.72620030000000002</v>
      </c>
      <c r="G8235" s="63">
        <v>-0.24025440000000001</v>
      </c>
      <c r="H8235" s="63">
        <v>56.192799999999998</v>
      </c>
      <c r="I8235" s="63">
        <v>-0.38514199999999998</v>
      </c>
      <c r="J8235" s="63">
        <v>-0.29954120000000001</v>
      </c>
      <c r="K8235" s="63">
        <v>-0.24025440000000001</v>
      </c>
      <c r="L8235" s="63">
        <v>-0.18096760000000001</v>
      </c>
      <c r="M8235" s="63">
        <v>-9.5366800000000002E-2</v>
      </c>
      <c r="N8235" s="63">
        <v>11060</v>
      </c>
      <c r="O8235" s="63">
        <v>0.1130564</v>
      </c>
      <c r="P8235" s="63">
        <v>6</v>
      </c>
      <c r="Q8235" s="63">
        <v>1.2781749580960001E-2</v>
      </c>
    </row>
    <row r="8236" spans="1:17">
      <c r="A8236" s="63" t="s">
        <v>80</v>
      </c>
      <c r="B8236" s="63" t="s">
        <v>58</v>
      </c>
      <c r="C8236" s="63" t="s">
        <v>68</v>
      </c>
      <c r="D8236" s="63">
        <v>3</v>
      </c>
      <c r="E8236" s="63">
        <v>0.93612890000000004</v>
      </c>
      <c r="F8236" s="63">
        <v>0.69803389999999998</v>
      </c>
      <c r="G8236" s="63">
        <v>-0.238095</v>
      </c>
      <c r="H8236" s="63">
        <v>55.493499999999997</v>
      </c>
      <c r="I8236" s="63">
        <v>-0.38298260000000001</v>
      </c>
      <c r="J8236" s="63">
        <v>-0.29738179999999997</v>
      </c>
      <c r="K8236" s="63">
        <v>-0.238095</v>
      </c>
      <c r="L8236" s="63">
        <v>-0.1788082</v>
      </c>
      <c r="M8236" s="63">
        <v>-9.3207399999999996E-2</v>
      </c>
      <c r="N8236" s="63">
        <v>11060</v>
      </c>
      <c r="O8236" s="63">
        <v>0.1130564</v>
      </c>
      <c r="P8236" s="63">
        <v>6</v>
      </c>
      <c r="Q8236" s="63">
        <v>1.2781749580960001E-2</v>
      </c>
    </row>
    <row r="8237" spans="1:17">
      <c r="A8237" s="63" t="s">
        <v>80</v>
      </c>
      <c r="B8237" s="63" t="s">
        <v>58</v>
      </c>
      <c r="C8237" s="63" t="s">
        <v>68</v>
      </c>
      <c r="D8237" s="63">
        <v>4</v>
      </c>
      <c r="E8237" s="63">
        <v>0.92121909999999996</v>
      </c>
      <c r="F8237" s="63">
        <v>0.70719430000000005</v>
      </c>
      <c r="G8237" s="63">
        <v>-0.21402479999999999</v>
      </c>
      <c r="H8237" s="63">
        <v>54.819099999999999</v>
      </c>
      <c r="I8237" s="63">
        <v>-0.35891240000000002</v>
      </c>
      <c r="J8237" s="63">
        <v>-0.27331159999999999</v>
      </c>
      <c r="K8237" s="63">
        <v>-0.21402479999999999</v>
      </c>
      <c r="L8237" s="63">
        <v>-0.15473790000000001</v>
      </c>
      <c r="M8237" s="63">
        <v>-6.9137199999999996E-2</v>
      </c>
      <c r="N8237" s="63">
        <v>11060</v>
      </c>
      <c r="O8237" s="63">
        <v>0.1130564</v>
      </c>
      <c r="P8237" s="63">
        <v>6</v>
      </c>
      <c r="Q8237" s="63">
        <v>1.2781749580960001E-2</v>
      </c>
    </row>
    <row r="8238" spans="1:17">
      <c r="A8238" s="63" t="s">
        <v>80</v>
      </c>
      <c r="B8238" s="63" t="s">
        <v>58</v>
      </c>
      <c r="C8238" s="63" t="s">
        <v>68</v>
      </c>
      <c r="D8238" s="63">
        <v>5</v>
      </c>
      <c r="E8238" s="63">
        <v>0.9289693</v>
      </c>
      <c r="F8238" s="63">
        <v>0.71387230000000002</v>
      </c>
      <c r="G8238" s="63">
        <v>-0.21509700000000001</v>
      </c>
      <c r="H8238" s="63">
        <v>54.3675</v>
      </c>
      <c r="I8238" s="63">
        <v>-0.35998449999999999</v>
      </c>
      <c r="J8238" s="63">
        <v>-0.27438380000000001</v>
      </c>
      <c r="K8238" s="63">
        <v>-0.21509700000000001</v>
      </c>
      <c r="L8238" s="63">
        <v>-0.15581010000000001</v>
      </c>
      <c r="M8238" s="63">
        <v>-7.0209400000000005E-2</v>
      </c>
      <c r="N8238" s="63">
        <v>11060</v>
      </c>
      <c r="O8238" s="63">
        <v>0.1130564</v>
      </c>
      <c r="P8238" s="63">
        <v>6</v>
      </c>
      <c r="Q8238" s="63">
        <v>1.2781749580960001E-2</v>
      </c>
    </row>
    <row r="8239" spans="1:17">
      <c r="A8239" s="63" t="s">
        <v>80</v>
      </c>
      <c r="B8239" s="63" t="s">
        <v>58</v>
      </c>
      <c r="C8239" s="63" t="s">
        <v>68</v>
      </c>
      <c r="D8239" s="63">
        <v>6</v>
      </c>
      <c r="E8239" s="63">
        <v>1.019085</v>
      </c>
      <c r="F8239" s="63">
        <v>0.75212690000000004</v>
      </c>
      <c r="G8239" s="63">
        <v>-0.26695819999999998</v>
      </c>
      <c r="H8239" s="63">
        <v>53.744599999999998</v>
      </c>
      <c r="I8239" s="63">
        <v>-0.41184579999999998</v>
      </c>
      <c r="J8239" s="63">
        <v>-0.32624510000000001</v>
      </c>
      <c r="K8239" s="63">
        <v>-0.26695819999999998</v>
      </c>
      <c r="L8239" s="63">
        <v>-0.20767140000000001</v>
      </c>
      <c r="M8239" s="63">
        <v>-0.1220706</v>
      </c>
      <c r="N8239" s="63">
        <v>11060</v>
      </c>
      <c r="O8239" s="63">
        <v>0.1130564</v>
      </c>
      <c r="P8239" s="63">
        <v>6</v>
      </c>
      <c r="Q8239" s="63">
        <v>1.2781749580960001E-2</v>
      </c>
    </row>
    <row r="8240" spans="1:17">
      <c r="A8240" s="63" t="s">
        <v>80</v>
      </c>
      <c r="B8240" s="63" t="s">
        <v>58</v>
      </c>
      <c r="C8240" s="63" t="s">
        <v>68</v>
      </c>
      <c r="D8240" s="63">
        <v>7</v>
      </c>
      <c r="E8240" s="63">
        <v>1.2132940000000001</v>
      </c>
      <c r="F8240" s="63">
        <v>0.94069329999999995</v>
      </c>
      <c r="G8240" s="63">
        <v>-0.27260079999999998</v>
      </c>
      <c r="H8240" s="63">
        <v>53.947499999999998</v>
      </c>
      <c r="I8240" s="63">
        <v>-0.41748839999999998</v>
      </c>
      <c r="J8240" s="63">
        <v>-0.33188770000000001</v>
      </c>
      <c r="K8240" s="63">
        <v>-0.27260079999999998</v>
      </c>
      <c r="L8240" s="63">
        <v>-0.213314</v>
      </c>
      <c r="M8240" s="63">
        <v>-0.1277132</v>
      </c>
      <c r="N8240" s="63">
        <v>11060</v>
      </c>
      <c r="O8240" s="63">
        <v>0.1130564</v>
      </c>
      <c r="P8240" s="63">
        <v>6</v>
      </c>
      <c r="Q8240" s="63">
        <v>1.2781749580960001E-2</v>
      </c>
    </row>
    <row r="8241" spans="1:17">
      <c r="A8241" s="63" t="s">
        <v>80</v>
      </c>
      <c r="B8241" s="63" t="s">
        <v>58</v>
      </c>
      <c r="C8241" s="63" t="s">
        <v>68</v>
      </c>
      <c r="D8241" s="63">
        <v>8</v>
      </c>
      <c r="E8241" s="63">
        <v>1.3495699999999999</v>
      </c>
      <c r="F8241" s="63">
        <v>1.1221300000000001</v>
      </c>
      <c r="G8241" s="63">
        <v>-0.22743959999999999</v>
      </c>
      <c r="H8241" s="63">
        <v>56.572899999999997</v>
      </c>
      <c r="I8241" s="63">
        <v>-0.37232720000000002</v>
      </c>
      <c r="J8241" s="63">
        <v>-0.2867265</v>
      </c>
      <c r="K8241" s="63">
        <v>-0.22743959999999999</v>
      </c>
      <c r="L8241" s="63">
        <v>-0.16815279999999999</v>
      </c>
      <c r="M8241" s="63">
        <v>-8.2552E-2</v>
      </c>
      <c r="N8241" s="63">
        <v>11060</v>
      </c>
      <c r="O8241" s="63">
        <v>0.1130564</v>
      </c>
      <c r="P8241" s="63">
        <v>6</v>
      </c>
      <c r="Q8241" s="63">
        <v>1.2781749580960001E-2</v>
      </c>
    </row>
    <row r="8242" spans="1:17">
      <c r="A8242" s="63" t="s">
        <v>80</v>
      </c>
      <c r="B8242" s="63" t="s">
        <v>58</v>
      </c>
      <c r="C8242" s="63" t="s">
        <v>68</v>
      </c>
      <c r="D8242" s="63">
        <v>9</v>
      </c>
      <c r="E8242" s="63">
        <v>1.334819</v>
      </c>
      <c r="F8242" s="63">
        <v>1.22258</v>
      </c>
      <c r="G8242" s="63">
        <v>-0.11223959999999999</v>
      </c>
      <c r="H8242" s="63">
        <v>59.778300000000002</v>
      </c>
      <c r="I8242" s="63">
        <v>-0.2571272</v>
      </c>
      <c r="J8242" s="63">
        <v>-0.1715264</v>
      </c>
      <c r="K8242" s="63">
        <v>-0.11223959999999999</v>
      </c>
      <c r="L8242" s="63">
        <v>-5.2952800000000001E-2</v>
      </c>
      <c r="M8242" s="63">
        <v>3.2648000000000003E-2</v>
      </c>
      <c r="N8242" s="63">
        <v>11060</v>
      </c>
      <c r="O8242" s="63">
        <v>0.1130564</v>
      </c>
      <c r="P8242" s="63">
        <v>6</v>
      </c>
      <c r="Q8242" s="63">
        <v>1.2781749580960001E-2</v>
      </c>
    </row>
    <row r="8243" spans="1:17">
      <c r="A8243" s="63" t="s">
        <v>80</v>
      </c>
      <c r="B8243" s="63" t="s">
        <v>58</v>
      </c>
      <c r="C8243" s="63" t="s">
        <v>68</v>
      </c>
      <c r="D8243" s="63">
        <v>10</v>
      </c>
      <c r="E8243" s="63">
        <v>1.3625080000000001</v>
      </c>
      <c r="F8243" s="63">
        <v>1.24899</v>
      </c>
      <c r="G8243" s="63">
        <v>-0.1135186</v>
      </c>
      <c r="H8243" s="63">
        <v>63.124099999999999</v>
      </c>
      <c r="I8243" s="63">
        <v>-0.25840619999999997</v>
      </c>
      <c r="J8243" s="63">
        <v>-0.1728054</v>
      </c>
      <c r="K8243" s="63">
        <v>-0.1135186</v>
      </c>
      <c r="L8243" s="63">
        <v>-5.4231799999999997E-2</v>
      </c>
      <c r="M8243" s="63">
        <v>3.1369000000000001E-2</v>
      </c>
      <c r="N8243" s="63">
        <v>11060</v>
      </c>
      <c r="O8243" s="63">
        <v>0.1130564</v>
      </c>
      <c r="P8243" s="63">
        <v>6</v>
      </c>
      <c r="Q8243" s="63">
        <v>1.2781749580960001E-2</v>
      </c>
    </row>
    <row r="8244" spans="1:17">
      <c r="A8244" s="63" t="s">
        <v>80</v>
      </c>
      <c r="B8244" s="63" t="s">
        <v>58</v>
      </c>
      <c r="C8244" s="63" t="s">
        <v>68</v>
      </c>
      <c r="D8244" s="63">
        <v>11</v>
      </c>
      <c r="E8244" s="63">
        <v>1.3129850000000001</v>
      </c>
      <c r="F8244" s="63">
        <v>1.321561</v>
      </c>
      <c r="G8244" s="63">
        <v>8.5757000000000003E-3</v>
      </c>
      <c r="H8244" s="63">
        <v>66.417599999999993</v>
      </c>
      <c r="I8244" s="63">
        <v>-0.13631190000000001</v>
      </c>
      <c r="J8244" s="63">
        <v>-5.0711199999999998E-2</v>
      </c>
      <c r="K8244" s="63">
        <v>8.5757000000000003E-3</v>
      </c>
      <c r="L8244" s="63">
        <v>6.7862500000000006E-2</v>
      </c>
      <c r="M8244" s="63">
        <v>0.1534633</v>
      </c>
      <c r="N8244" s="63">
        <v>11060</v>
      </c>
      <c r="O8244" s="63">
        <v>0.1130564</v>
      </c>
      <c r="P8244" s="63">
        <v>6</v>
      </c>
      <c r="Q8244" s="63">
        <v>1.2781749580960001E-2</v>
      </c>
    </row>
    <row r="8245" spans="1:17">
      <c r="A8245" s="63" t="s">
        <v>80</v>
      </c>
      <c r="B8245" s="63" t="s">
        <v>58</v>
      </c>
      <c r="C8245" s="63" t="s">
        <v>68</v>
      </c>
      <c r="D8245" s="63">
        <v>12</v>
      </c>
      <c r="E8245" s="63">
        <v>1.312994</v>
      </c>
      <c r="F8245" s="63">
        <v>1.398747</v>
      </c>
      <c r="G8245" s="63">
        <v>8.5752200000000001E-2</v>
      </c>
      <c r="H8245" s="63">
        <v>69.658699999999996</v>
      </c>
      <c r="I8245" s="63">
        <v>-5.9135300000000002E-2</v>
      </c>
      <c r="J8245" s="63">
        <v>2.64654E-2</v>
      </c>
      <c r="K8245" s="63">
        <v>8.5752200000000001E-2</v>
      </c>
      <c r="L8245" s="63">
        <v>0.1450391</v>
      </c>
      <c r="M8245" s="63">
        <v>0.23063980000000001</v>
      </c>
      <c r="N8245" s="63">
        <v>11060</v>
      </c>
      <c r="O8245" s="63">
        <v>0.1130564</v>
      </c>
      <c r="P8245" s="63">
        <v>6</v>
      </c>
      <c r="Q8245" s="63">
        <v>1.2781749580960001E-2</v>
      </c>
    </row>
    <row r="8246" spans="1:17">
      <c r="A8246" s="63" t="s">
        <v>80</v>
      </c>
      <c r="B8246" s="63" t="s">
        <v>58</v>
      </c>
      <c r="C8246" s="63" t="s">
        <v>68</v>
      </c>
      <c r="D8246" s="63">
        <v>13</v>
      </c>
      <c r="E8246" s="63">
        <v>1.2389300000000001</v>
      </c>
      <c r="F8246" s="63">
        <v>1.475292</v>
      </c>
      <c r="G8246" s="63">
        <v>0.23636199999999999</v>
      </c>
      <c r="H8246" s="63">
        <v>72.251999999999995</v>
      </c>
      <c r="I8246" s="63">
        <v>9.1474399999999997E-2</v>
      </c>
      <c r="J8246" s="63">
        <v>0.17707510000000001</v>
      </c>
      <c r="K8246" s="63">
        <v>0.23636199999999999</v>
      </c>
      <c r="L8246" s="63">
        <v>0.29564879999999999</v>
      </c>
      <c r="M8246" s="63">
        <v>0.38124960000000002</v>
      </c>
      <c r="N8246" s="63">
        <v>11060</v>
      </c>
      <c r="O8246" s="63">
        <v>0.1130564</v>
      </c>
      <c r="P8246" s="63">
        <v>6</v>
      </c>
      <c r="Q8246" s="63">
        <v>1.2781749580960001E-2</v>
      </c>
    </row>
    <row r="8247" spans="1:17">
      <c r="A8247" s="63" t="s">
        <v>80</v>
      </c>
      <c r="B8247" s="63" t="s">
        <v>58</v>
      </c>
      <c r="C8247" s="63" t="s">
        <v>68</v>
      </c>
      <c r="D8247" s="63">
        <v>14</v>
      </c>
      <c r="E8247" s="63">
        <v>1.2387090000000001</v>
      </c>
      <c r="F8247" s="63">
        <v>1.5333760000000001</v>
      </c>
      <c r="G8247" s="63">
        <v>0.29466710000000002</v>
      </c>
      <c r="H8247" s="63">
        <v>74.206299999999999</v>
      </c>
      <c r="I8247" s="63">
        <v>0.14977950000000001</v>
      </c>
      <c r="J8247" s="63">
        <v>0.23538029999999999</v>
      </c>
      <c r="K8247" s="63">
        <v>0.29466710000000002</v>
      </c>
      <c r="L8247" s="63">
        <v>0.35395399999999999</v>
      </c>
      <c r="M8247" s="63">
        <v>0.43955470000000002</v>
      </c>
      <c r="N8247" s="63">
        <v>11060</v>
      </c>
      <c r="O8247" s="63">
        <v>0.1130564</v>
      </c>
      <c r="P8247" s="63">
        <v>6</v>
      </c>
      <c r="Q8247" s="63">
        <v>1.2781749580960001E-2</v>
      </c>
    </row>
    <row r="8248" spans="1:17">
      <c r="A8248" s="63" t="s">
        <v>80</v>
      </c>
      <c r="B8248" s="63" t="s">
        <v>58</v>
      </c>
      <c r="C8248" s="63" t="s">
        <v>68</v>
      </c>
      <c r="D8248" s="63">
        <v>15</v>
      </c>
      <c r="E8248" s="63">
        <v>1.2742869999999999</v>
      </c>
      <c r="F8248" s="63">
        <v>1.5858669999999999</v>
      </c>
      <c r="G8248" s="63">
        <v>0.31158029999999998</v>
      </c>
      <c r="H8248" s="63">
        <v>75.331900000000005</v>
      </c>
      <c r="I8248" s="63">
        <v>0.1666927</v>
      </c>
      <c r="J8248" s="63">
        <v>0.2522935</v>
      </c>
      <c r="K8248" s="63">
        <v>0.31158029999999998</v>
      </c>
      <c r="L8248" s="63">
        <v>0.37086710000000001</v>
      </c>
      <c r="M8248" s="63">
        <v>0.45646789999999998</v>
      </c>
      <c r="N8248" s="63">
        <v>11060</v>
      </c>
      <c r="O8248" s="63">
        <v>0.1130564</v>
      </c>
      <c r="P8248" s="63">
        <v>6</v>
      </c>
      <c r="Q8248" s="63">
        <v>1.2781749580960001E-2</v>
      </c>
    </row>
    <row r="8249" spans="1:17">
      <c r="A8249" s="63" t="s">
        <v>80</v>
      </c>
      <c r="B8249" s="63" t="s">
        <v>58</v>
      </c>
      <c r="C8249" s="63" t="s">
        <v>68</v>
      </c>
      <c r="D8249" s="63">
        <v>16</v>
      </c>
      <c r="E8249" s="63">
        <v>1.3335570000000001</v>
      </c>
      <c r="F8249" s="63">
        <v>1.6118920000000001</v>
      </c>
      <c r="G8249" s="63">
        <v>0.278335</v>
      </c>
      <c r="H8249" s="63">
        <v>75.564800000000005</v>
      </c>
      <c r="I8249" s="63">
        <v>0.13344739999999999</v>
      </c>
      <c r="J8249" s="63">
        <v>0.2190481</v>
      </c>
      <c r="K8249" s="63">
        <v>0.278335</v>
      </c>
      <c r="L8249" s="63">
        <v>0.33762180000000003</v>
      </c>
      <c r="M8249" s="63">
        <v>0.4232226</v>
      </c>
      <c r="N8249" s="63">
        <v>11060</v>
      </c>
      <c r="O8249" s="63">
        <v>0.1130564</v>
      </c>
      <c r="P8249" s="63">
        <v>6</v>
      </c>
      <c r="Q8249" s="63">
        <v>1.2781749580960001E-2</v>
      </c>
    </row>
    <row r="8250" spans="1:17">
      <c r="A8250" s="63" t="s">
        <v>80</v>
      </c>
      <c r="B8250" s="63" t="s">
        <v>58</v>
      </c>
      <c r="C8250" s="63" t="s">
        <v>68</v>
      </c>
      <c r="D8250" s="63">
        <v>17</v>
      </c>
      <c r="E8250" s="63">
        <v>1.4246559999999999</v>
      </c>
      <c r="F8250" s="63">
        <v>1.6557500000000001</v>
      </c>
      <c r="G8250" s="63">
        <v>0.23109450000000001</v>
      </c>
      <c r="H8250" s="63">
        <v>74.872399999999999</v>
      </c>
      <c r="I8250" s="63">
        <v>8.6206900000000003E-2</v>
      </c>
      <c r="J8250" s="63">
        <v>0.1718076</v>
      </c>
      <c r="K8250" s="63">
        <v>0.23109450000000001</v>
      </c>
      <c r="L8250" s="63">
        <v>0.29038130000000001</v>
      </c>
      <c r="M8250" s="63">
        <v>0.37598209999999999</v>
      </c>
      <c r="N8250" s="63">
        <v>11060</v>
      </c>
      <c r="O8250" s="63">
        <v>0.1130564</v>
      </c>
      <c r="P8250" s="63">
        <v>6</v>
      </c>
      <c r="Q8250" s="63">
        <v>1.2781749580960001E-2</v>
      </c>
    </row>
    <row r="8251" spans="1:17">
      <c r="A8251" s="63" t="s">
        <v>80</v>
      </c>
      <c r="B8251" s="63" t="s">
        <v>58</v>
      </c>
      <c r="C8251" s="63" t="s">
        <v>68</v>
      </c>
      <c r="D8251" s="63">
        <v>18</v>
      </c>
      <c r="E8251" s="63">
        <v>1.5263100000000001</v>
      </c>
      <c r="F8251" s="63">
        <v>1.6716279999999999</v>
      </c>
      <c r="G8251" s="63">
        <v>0.14531830000000001</v>
      </c>
      <c r="H8251" s="63">
        <v>73.282200000000003</v>
      </c>
      <c r="I8251" s="63">
        <v>4.3070000000000001E-4</v>
      </c>
      <c r="J8251" s="63">
        <v>8.6031399999999994E-2</v>
      </c>
      <c r="K8251" s="63">
        <v>0.14531830000000001</v>
      </c>
      <c r="L8251" s="63">
        <v>0.20460510000000001</v>
      </c>
      <c r="M8251" s="63">
        <v>0.29020590000000002</v>
      </c>
      <c r="N8251" s="63">
        <v>11060</v>
      </c>
      <c r="O8251" s="63">
        <v>0.1130564</v>
      </c>
      <c r="P8251" s="63">
        <v>6</v>
      </c>
      <c r="Q8251" s="63">
        <v>1.2781749580960001E-2</v>
      </c>
    </row>
    <row r="8252" spans="1:17">
      <c r="A8252" s="63" t="s">
        <v>80</v>
      </c>
      <c r="B8252" s="63" t="s">
        <v>58</v>
      </c>
      <c r="C8252" s="63" t="s">
        <v>68</v>
      </c>
      <c r="D8252" s="63">
        <v>19</v>
      </c>
      <c r="E8252" s="63">
        <v>1.676698</v>
      </c>
      <c r="F8252" s="63">
        <v>1.6326000000000001</v>
      </c>
      <c r="G8252" s="63">
        <v>-4.4098400000000003E-2</v>
      </c>
      <c r="H8252" s="63">
        <v>70.9833</v>
      </c>
      <c r="I8252" s="63">
        <v>-0.18898599999999999</v>
      </c>
      <c r="J8252" s="63">
        <v>-0.1033852</v>
      </c>
      <c r="K8252" s="63">
        <v>-4.4098400000000003E-2</v>
      </c>
      <c r="L8252" s="63">
        <v>1.5188500000000001E-2</v>
      </c>
      <c r="M8252" s="63">
        <v>0.1007892</v>
      </c>
      <c r="N8252" s="63">
        <v>11060</v>
      </c>
      <c r="O8252" s="63">
        <v>0.1130564</v>
      </c>
      <c r="P8252" s="63">
        <v>6</v>
      </c>
      <c r="Q8252" s="63">
        <v>1.2781749580960001E-2</v>
      </c>
    </row>
    <row r="8253" spans="1:17">
      <c r="A8253" s="63" t="s">
        <v>80</v>
      </c>
      <c r="B8253" s="63" t="s">
        <v>58</v>
      </c>
      <c r="C8253" s="63" t="s">
        <v>68</v>
      </c>
      <c r="D8253" s="63">
        <v>20</v>
      </c>
      <c r="E8253" s="63">
        <v>1.7277420000000001</v>
      </c>
      <c r="F8253" s="63">
        <v>1.605181</v>
      </c>
      <c r="G8253" s="63">
        <v>-0.12256110000000001</v>
      </c>
      <c r="H8253" s="63">
        <v>67.966999999999999</v>
      </c>
      <c r="I8253" s="63">
        <v>-0.26744869999999998</v>
      </c>
      <c r="J8253" s="63">
        <v>-0.18184790000000001</v>
      </c>
      <c r="K8253" s="63">
        <v>-0.12256110000000001</v>
      </c>
      <c r="L8253" s="63">
        <v>-6.3274300000000006E-2</v>
      </c>
      <c r="M8253" s="63">
        <v>2.2326499999999999E-2</v>
      </c>
      <c r="N8253" s="63">
        <v>11060</v>
      </c>
      <c r="O8253" s="63">
        <v>0.1130564</v>
      </c>
      <c r="P8253" s="63">
        <v>6</v>
      </c>
      <c r="Q8253" s="63">
        <v>1.2781749580960001E-2</v>
      </c>
    </row>
    <row r="8254" spans="1:17">
      <c r="A8254" s="63" t="s">
        <v>80</v>
      </c>
      <c r="B8254" s="63" t="s">
        <v>58</v>
      </c>
      <c r="C8254" s="63" t="s">
        <v>68</v>
      </c>
      <c r="D8254" s="63">
        <v>21</v>
      </c>
      <c r="E8254" s="63">
        <v>1.7209289999999999</v>
      </c>
      <c r="F8254" s="63">
        <v>1.5454699999999999</v>
      </c>
      <c r="G8254" s="63">
        <v>-0.1754589</v>
      </c>
      <c r="H8254" s="63">
        <v>64.024500000000003</v>
      </c>
      <c r="I8254" s="63">
        <v>-0.32034649999999998</v>
      </c>
      <c r="J8254" s="63">
        <v>-0.2347457</v>
      </c>
      <c r="K8254" s="63">
        <v>-0.1754589</v>
      </c>
      <c r="L8254" s="63">
        <v>-0.1161721</v>
      </c>
      <c r="M8254" s="63">
        <v>-3.0571299999999999E-2</v>
      </c>
      <c r="N8254" s="63">
        <v>11060</v>
      </c>
      <c r="O8254" s="63">
        <v>0.1130564</v>
      </c>
      <c r="P8254" s="63">
        <v>6</v>
      </c>
      <c r="Q8254" s="63">
        <v>1.2781749580960001E-2</v>
      </c>
    </row>
    <row r="8255" spans="1:17">
      <c r="A8255" s="63" t="s">
        <v>80</v>
      </c>
      <c r="B8255" s="63" t="s">
        <v>58</v>
      </c>
      <c r="C8255" s="63" t="s">
        <v>68</v>
      </c>
      <c r="D8255" s="63">
        <v>22</v>
      </c>
      <c r="E8255" s="63">
        <v>1.6648309999999999</v>
      </c>
      <c r="F8255" s="63">
        <v>1.439862</v>
      </c>
      <c r="G8255" s="63">
        <v>-0.22496930000000001</v>
      </c>
      <c r="H8255" s="63">
        <v>61.024500000000003</v>
      </c>
      <c r="I8255" s="63">
        <v>-0.36985689999999999</v>
      </c>
      <c r="J8255" s="63">
        <v>-0.28425610000000001</v>
      </c>
      <c r="K8255" s="63">
        <v>-0.22496930000000001</v>
      </c>
      <c r="L8255" s="63">
        <v>-0.16568240000000001</v>
      </c>
      <c r="M8255" s="63">
        <v>-8.0081700000000006E-2</v>
      </c>
      <c r="N8255" s="63">
        <v>11060</v>
      </c>
      <c r="O8255" s="63">
        <v>0.1130564</v>
      </c>
      <c r="P8255" s="63">
        <v>6</v>
      </c>
      <c r="Q8255" s="63">
        <v>1.2781749580960001E-2</v>
      </c>
    </row>
    <row r="8256" spans="1:17">
      <c r="A8256" s="63" t="s">
        <v>80</v>
      </c>
      <c r="B8256" s="63" t="s">
        <v>58</v>
      </c>
      <c r="C8256" s="63" t="s">
        <v>68</v>
      </c>
      <c r="D8256" s="63">
        <v>23</v>
      </c>
      <c r="E8256" s="63">
        <v>1.4525490000000001</v>
      </c>
      <c r="F8256" s="63">
        <v>1.229328</v>
      </c>
      <c r="G8256" s="63">
        <v>-0.22322110000000001</v>
      </c>
      <c r="H8256" s="63">
        <v>59.385300000000001</v>
      </c>
      <c r="I8256" s="63">
        <v>-0.36810870000000001</v>
      </c>
      <c r="J8256" s="63">
        <v>-0.28250789999999998</v>
      </c>
      <c r="K8256" s="63">
        <v>-0.22322110000000001</v>
      </c>
      <c r="L8256" s="63">
        <v>-0.1639342</v>
      </c>
      <c r="M8256" s="63">
        <v>-7.83335E-2</v>
      </c>
      <c r="N8256" s="63">
        <v>11060</v>
      </c>
      <c r="O8256" s="63">
        <v>0.1130564</v>
      </c>
      <c r="P8256" s="63">
        <v>6</v>
      </c>
      <c r="Q8256" s="63">
        <v>1.2781749580960001E-2</v>
      </c>
    </row>
    <row r="8257" spans="1:17">
      <c r="A8257" s="63" t="s">
        <v>80</v>
      </c>
      <c r="B8257" s="63" t="s">
        <v>58</v>
      </c>
      <c r="C8257" s="63" t="s">
        <v>68</v>
      </c>
      <c r="D8257" s="63">
        <v>24</v>
      </c>
      <c r="E8257" s="63">
        <v>1.1895070000000001</v>
      </c>
      <c r="F8257" s="63">
        <v>0.96003439999999995</v>
      </c>
      <c r="G8257" s="63">
        <v>-0.22947290000000001</v>
      </c>
      <c r="H8257" s="63">
        <v>58.171599999999998</v>
      </c>
      <c r="I8257" s="63">
        <v>-0.37436049999999998</v>
      </c>
      <c r="J8257" s="63">
        <v>-0.28875970000000001</v>
      </c>
      <c r="K8257" s="63">
        <v>-0.22947290000000001</v>
      </c>
      <c r="L8257" s="63">
        <v>-0.170186</v>
      </c>
      <c r="M8257" s="63">
        <v>-8.4585300000000002E-2</v>
      </c>
      <c r="N8257" s="63">
        <v>11060</v>
      </c>
      <c r="O8257" s="63">
        <v>0.1130564</v>
      </c>
      <c r="P8257" s="63">
        <v>6</v>
      </c>
      <c r="Q8257" s="63">
        <v>1.2781749580960001E-2</v>
      </c>
    </row>
    <row r="8258" spans="1:17">
      <c r="A8258" s="63" t="s">
        <v>80</v>
      </c>
      <c r="B8258" s="63" t="s">
        <v>58</v>
      </c>
      <c r="C8258" s="63" t="s">
        <v>69</v>
      </c>
      <c r="D8258" s="63">
        <v>1</v>
      </c>
      <c r="E8258" s="63">
        <v>1.1625350000000001</v>
      </c>
      <c r="F8258" s="63">
        <v>0.91650030000000005</v>
      </c>
      <c r="G8258" s="63">
        <v>-0.24603520000000001</v>
      </c>
      <c r="H8258" s="63">
        <v>57.792200000000001</v>
      </c>
      <c r="I8258" s="63">
        <v>-0.39092280000000001</v>
      </c>
      <c r="J8258" s="63">
        <v>-0.30532199999999998</v>
      </c>
      <c r="K8258" s="63">
        <v>-0.24603520000000001</v>
      </c>
      <c r="L8258" s="63">
        <v>-0.18674830000000001</v>
      </c>
      <c r="M8258" s="63">
        <v>-0.1011476</v>
      </c>
      <c r="N8258" s="63">
        <v>11060</v>
      </c>
      <c r="O8258" s="63">
        <v>0.1130564</v>
      </c>
      <c r="P8258" s="63">
        <v>7</v>
      </c>
      <c r="Q8258" s="63">
        <v>1.2781749580960001E-2</v>
      </c>
    </row>
    <row r="8259" spans="1:17">
      <c r="A8259" s="63" t="s">
        <v>80</v>
      </c>
      <c r="B8259" s="63" t="s">
        <v>58</v>
      </c>
      <c r="C8259" s="63" t="s">
        <v>69</v>
      </c>
      <c r="D8259" s="63">
        <v>2</v>
      </c>
      <c r="E8259" s="63">
        <v>1.0740000000000001</v>
      </c>
      <c r="F8259" s="63">
        <v>0.83374579999999998</v>
      </c>
      <c r="G8259" s="63">
        <v>-0.24025450000000001</v>
      </c>
      <c r="H8259" s="63">
        <v>57.145400000000002</v>
      </c>
      <c r="I8259" s="63">
        <v>-0.38514209999999999</v>
      </c>
      <c r="J8259" s="63">
        <v>-0.29954130000000001</v>
      </c>
      <c r="K8259" s="63">
        <v>-0.24025450000000001</v>
      </c>
      <c r="L8259" s="63">
        <v>-0.18096760000000001</v>
      </c>
      <c r="M8259" s="63">
        <v>-9.5366900000000004E-2</v>
      </c>
      <c r="N8259" s="63">
        <v>11060</v>
      </c>
      <c r="O8259" s="63">
        <v>0.1130564</v>
      </c>
      <c r="P8259" s="63">
        <v>7</v>
      </c>
      <c r="Q8259" s="63">
        <v>1.2781749580960001E-2</v>
      </c>
    </row>
    <row r="8260" spans="1:17">
      <c r="A8260" s="63" t="s">
        <v>80</v>
      </c>
      <c r="B8260" s="63" t="s">
        <v>58</v>
      </c>
      <c r="C8260" s="63" t="s">
        <v>69</v>
      </c>
      <c r="D8260" s="63">
        <v>3</v>
      </c>
      <c r="E8260" s="63">
        <v>1.043674</v>
      </c>
      <c r="F8260" s="63">
        <v>0.80557939999999995</v>
      </c>
      <c r="G8260" s="63">
        <v>-0.238095</v>
      </c>
      <c r="H8260" s="63">
        <v>56.274799999999999</v>
      </c>
      <c r="I8260" s="63">
        <v>-0.38298260000000001</v>
      </c>
      <c r="J8260" s="63">
        <v>-0.29738179999999997</v>
      </c>
      <c r="K8260" s="63">
        <v>-0.238095</v>
      </c>
      <c r="L8260" s="63">
        <v>-0.1788082</v>
      </c>
      <c r="M8260" s="63">
        <v>-9.3207399999999996E-2</v>
      </c>
      <c r="N8260" s="63">
        <v>11060</v>
      </c>
      <c r="O8260" s="63">
        <v>0.1130564</v>
      </c>
      <c r="P8260" s="63">
        <v>7</v>
      </c>
      <c r="Q8260" s="63">
        <v>1.2781749580960001E-2</v>
      </c>
    </row>
    <row r="8261" spans="1:17">
      <c r="A8261" s="63" t="s">
        <v>80</v>
      </c>
      <c r="B8261" s="63" t="s">
        <v>58</v>
      </c>
      <c r="C8261" s="63" t="s">
        <v>69</v>
      </c>
      <c r="D8261" s="63">
        <v>4</v>
      </c>
      <c r="E8261" s="63">
        <v>1.0287649999999999</v>
      </c>
      <c r="F8261" s="63">
        <v>0.81473980000000001</v>
      </c>
      <c r="G8261" s="63">
        <v>-0.21402479999999999</v>
      </c>
      <c r="H8261" s="63">
        <v>55.613500000000002</v>
      </c>
      <c r="I8261" s="63">
        <v>-0.35891240000000002</v>
      </c>
      <c r="J8261" s="63">
        <v>-0.27331169999999999</v>
      </c>
      <c r="K8261" s="63">
        <v>-0.21402479999999999</v>
      </c>
      <c r="L8261" s="63">
        <v>-0.15473799999999999</v>
      </c>
      <c r="M8261" s="63">
        <v>-6.9137199999999996E-2</v>
      </c>
      <c r="N8261" s="63">
        <v>11060</v>
      </c>
      <c r="O8261" s="63">
        <v>0.1130564</v>
      </c>
      <c r="P8261" s="63">
        <v>7</v>
      </c>
      <c r="Q8261" s="63">
        <v>1.2781749580960001E-2</v>
      </c>
    </row>
    <row r="8262" spans="1:17">
      <c r="A8262" s="63" t="s">
        <v>80</v>
      </c>
      <c r="B8262" s="63" t="s">
        <v>58</v>
      </c>
      <c r="C8262" s="63" t="s">
        <v>69</v>
      </c>
      <c r="D8262" s="63">
        <v>5</v>
      </c>
      <c r="E8262" s="63">
        <v>1.0365150000000001</v>
      </c>
      <c r="F8262" s="63">
        <v>0.82141770000000003</v>
      </c>
      <c r="G8262" s="63">
        <v>-0.21509700000000001</v>
      </c>
      <c r="H8262" s="63">
        <v>55.023299999999999</v>
      </c>
      <c r="I8262" s="63">
        <v>-0.35998459999999999</v>
      </c>
      <c r="J8262" s="63">
        <v>-0.27438380000000001</v>
      </c>
      <c r="K8262" s="63">
        <v>-0.21509700000000001</v>
      </c>
      <c r="L8262" s="63">
        <v>-0.15581020000000001</v>
      </c>
      <c r="M8262" s="63">
        <v>-7.0209400000000005E-2</v>
      </c>
      <c r="N8262" s="63">
        <v>11060</v>
      </c>
      <c r="O8262" s="63">
        <v>0.1130564</v>
      </c>
      <c r="P8262" s="63">
        <v>7</v>
      </c>
      <c r="Q8262" s="63">
        <v>1.2781749580960001E-2</v>
      </c>
    </row>
    <row r="8263" spans="1:17">
      <c r="A8263" s="63" t="s">
        <v>80</v>
      </c>
      <c r="B8263" s="63" t="s">
        <v>58</v>
      </c>
      <c r="C8263" s="63" t="s">
        <v>69</v>
      </c>
      <c r="D8263" s="63">
        <v>6</v>
      </c>
      <c r="E8263" s="63">
        <v>1.1266309999999999</v>
      </c>
      <c r="F8263" s="63">
        <v>0.8596724</v>
      </c>
      <c r="G8263" s="63">
        <v>-0.26695819999999998</v>
      </c>
      <c r="H8263" s="63">
        <v>54.62</v>
      </c>
      <c r="I8263" s="63">
        <v>-0.41184579999999998</v>
      </c>
      <c r="J8263" s="63">
        <v>-0.32624500000000001</v>
      </c>
      <c r="K8263" s="63">
        <v>-0.26695819999999998</v>
      </c>
      <c r="L8263" s="63">
        <v>-0.2076713</v>
      </c>
      <c r="M8263" s="63">
        <v>-0.1220706</v>
      </c>
      <c r="N8263" s="63">
        <v>11060</v>
      </c>
      <c r="O8263" s="63">
        <v>0.1130564</v>
      </c>
      <c r="P8263" s="63">
        <v>7</v>
      </c>
      <c r="Q8263" s="63">
        <v>1.2781749580960001E-2</v>
      </c>
    </row>
    <row r="8264" spans="1:17">
      <c r="A8264" s="63" t="s">
        <v>80</v>
      </c>
      <c r="B8264" s="63" t="s">
        <v>58</v>
      </c>
      <c r="C8264" s="63" t="s">
        <v>69</v>
      </c>
      <c r="D8264" s="63">
        <v>7</v>
      </c>
      <c r="E8264" s="63">
        <v>1.32084</v>
      </c>
      <c r="F8264" s="63">
        <v>1.0482389999999999</v>
      </c>
      <c r="G8264" s="63">
        <v>-0.27260089999999998</v>
      </c>
      <c r="H8264" s="63">
        <v>55.069899999999997</v>
      </c>
      <c r="I8264" s="63">
        <v>-0.41748849999999998</v>
      </c>
      <c r="J8264" s="63">
        <v>-0.33188770000000001</v>
      </c>
      <c r="K8264" s="63">
        <v>-0.27260089999999998</v>
      </c>
      <c r="L8264" s="63">
        <v>-0.21331410000000001</v>
      </c>
      <c r="M8264" s="63">
        <v>-0.1277133</v>
      </c>
      <c r="N8264" s="63">
        <v>11060</v>
      </c>
      <c r="O8264" s="63">
        <v>0.1130564</v>
      </c>
      <c r="P8264" s="63">
        <v>7</v>
      </c>
      <c r="Q8264" s="63">
        <v>1.2781749580960001E-2</v>
      </c>
    </row>
    <row r="8265" spans="1:17">
      <c r="A8265" s="63" t="s">
        <v>80</v>
      </c>
      <c r="B8265" s="63" t="s">
        <v>58</v>
      </c>
      <c r="C8265" s="63" t="s">
        <v>69</v>
      </c>
      <c r="D8265" s="63">
        <v>8</v>
      </c>
      <c r="E8265" s="63">
        <v>1.4571149999999999</v>
      </c>
      <c r="F8265" s="63">
        <v>1.2296750000000001</v>
      </c>
      <c r="G8265" s="63">
        <v>-0.2274398</v>
      </c>
      <c r="H8265" s="63">
        <v>57.346899999999998</v>
      </c>
      <c r="I8265" s="63">
        <v>-0.37232739999999998</v>
      </c>
      <c r="J8265" s="63">
        <v>-0.2867266</v>
      </c>
      <c r="K8265" s="63">
        <v>-0.2274398</v>
      </c>
      <c r="L8265" s="63">
        <v>-0.16815289999999999</v>
      </c>
      <c r="M8265" s="63">
        <v>-8.2552200000000006E-2</v>
      </c>
      <c r="N8265" s="63">
        <v>11060</v>
      </c>
      <c r="O8265" s="63">
        <v>0.1130564</v>
      </c>
      <c r="P8265" s="63">
        <v>7</v>
      </c>
      <c r="Q8265" s="63">
        <v>1.2781749580960001E-2</v>
      </c>
    </row>
    <row r="8266" spans="1:17">
      <c r="A8266" s="63" t="s">
        <v>80</v>
      </c>
      <c r="B8266" s="63" t="s">
        <v>58</v>
      </c>
      <c r="C8266" s="63" t="s">
        <v>69</v>
      </c>
      <c r="D8266" s="63">
        <v>9</v>
      </c>
      <c r="E8266" s="63">
        <v>1.4427719999999999</v>
      </c>
      <c r="F8266" s="63">
        <v>1.330592</v>
      </c>
      <c r="G8266" s="63">
        <v>-0.1121801</v>
      </c>
      <c r="H8266" s="63">
        <v>60.429499999999997</v>
      </c>
      <c r="I8266" s="63">
        <v>-0.25706770000000001</v>
      </c>
      <c r="J8266" s="63">
        <v>-0.17146690000000001</v>
      </c>
      <c r="K8266" s="63">
        <v>-0.1121801</v>
      </c>
      <c r="L8266" s="63">
        <v>-5.2893299999999997E-2</v>
      </c>
      <c r="M8266" s="63">
        <v>3.27075E-2</v>
      </c>
      <c r="N8266" s="63">
        <v>11060</v>
      </c>
      <c r="O8266" s="63">
        <v>0.1130564</v>
      </c>
      <c r="P8266" s="63">
        <v>7</v>
      </c>
      <c r="Q8266" s="63">
        <v>1.2781749580960001E-2</v>
      </c>
    </row>
    <row r="8267" spans="1:17">
      <c r="A8267" s="63" t="s">
        <v>80</v>
      </c>
      <c r="B8267" s="63" t="s">
        <v>58</v>
      </c>
      <c r="C8267" s="63" t="s">
        <v>69</v>
      </c>
      <c r="D8267" s="63">
        <v>10</v>
      </c>
      <c r="E8267" s="63">
        <v>1.4723489999999999</v>
      </c>
      <c r="F8267" s="63">
        <v>1.3601559999999999</v>
      </c>
      <c r="G8267" s="63">
        <v>-0.11219320000000001</v>
      </c>
      <c r="H8267" s="63">
        <v>64.195999999999998</v>
      </c>
      <c r="I8267" s="63">
        <v>-0.2570808</v>
      </c>
      <c r="J8267" s="63">
        <v>-0.1714801</v>
      </c>
      <c r="K8267" s="63">
        <v>-0.11219320000000001</v>
      </c>
      <c r="L8267" s="63">
        <v>-5.2906399999999999E-2</v>
      </c>
      <c r="M8267" s="63">
        <v>3.2694399999999998E-2</v>
      </c>
      <c r="N8267" s="63">
        <v>11060</v>
      </c>
      <c r="O8267" s="63">
        <v>0.1130564</v>
      </c>
      <c r="P8267" s="63">
        <v>7</v>
      </c>
      <c r="Q8267" s="63">
        <v>1.2781749580960001E-2</v>
      </c>
    </row>
    <row r="8268" spans="1:17">
      <c r="A8268" s="63" t="s">
        <v>80</v>
      </c>
      <c r="B8268" s="63" t="s">
        <v>58</v>
      </c>
      <c r="C8268" s="63" t="s">
        <v>69</v>
      </c>
      <c r="D8268" s="63">
        <v>11</v>
      </c>
      <c r="E8268" s="63">
        <v>1.4135180000000001</v>
      </c>
      <c r="F8268" s="63">
        <v>1.4275409999999999</v>
      </c>
      <c r="G8268" s="63">
        <v>1.4022400000000001E-2</v>
      </c>
      <c r="H8268" s="63">
        <v>68.194500000000005</v>
      </c>
      <c r="I8268" s="63">
        <v>-0.13086519999999999</v>
      </c>
      <c r="J8268" s="63">
        <v>-4.5264499999999999E-2</v>
      </c>
      <c r="K8268" s="63">
        <v>1.4022400000000001E-2</v>
      </c>
      <c r="L8268" s="63">
        <v>7.3309200000000005E-2</v>
      </c>
      <c r="M8268" s="63">
        <v>0.15890989999999999</v>
      </c>
      <c r="N8268" s="63">
        <v>11060</v>
      </c>
      <c r="O8268" s="63">
        <v>0.1130564</v>
      </c>
      <c r="P8268" s="63">
        <v>7</v>
      </c>
      <c r="Q8268" s="63">
        <v>1.2781749580960001E-2</v>
      </c>
    </row>
    <row r="8269" spans="1:17">
      <c r="A8269" s="63" t="s">
        <v>80</v>
      </c>
      <c r="B8269" s="63" t="s">
        <v>58</v>
      </c>
      <c r="C8269" s="63" t="s">
        <v>69</v>
      </c>
      <c r="D8269" s="63">
        <v>12</v>
      </c>
      <c r="E8269" s="63">
        <v>1.3863939999999999</v>
      </c>
      <c r="F8269" s="63">
        <v>1.4924630000000001</v>
      </c>
      <c r="G8269" s="63">
        <v>0.10606930000000001</v>
      </c>
      <c r="H8269" s="63">
        <v>72.0672</v>
      </c>
      <c r="I8269" s="63">
        <v>-3.88183E-2</v>
      </c>
      <c r="J8269" s="63">
        <v>4.6782499999999998E-2</v>
      </c>
      <c r="K8269" s="63">
        <v>0.10606930000000001</v>
      </c>
      <c r="L8269" s="63">
        <v>0.16535620000000001</v>
      </c>
      <c r="M8269" s="63">
        <v>0.25095689999999998</v>
      </c>
      <c r="N8269" s="63">
        <v>11060</v>
      </c>
      <c r="O8269" s="63">
        <v>0.1130564</v>
      </c>
      <c r="P8269" s="63">
        <v>7</v>
      </c>
      <c r="Q8269" s="63">
        <v>1.2781749580960001E-2</v>
      </c>
    </row>
    <row r="8270" spans="1:17">
      <c r="A8270" s="63" t="s">
        <v>80</v>
      </c>
      <c r="B8270" s="63" t="s">
        <v>58</v>
      </c>
      <c r="C8270" s="63" t="s">
        <v>69</v>
      </c>
      <c r="D8270" s="63">
        <v>13</v>
      </c>
      <c r="E8270" s="63">
        <v>1.2898179999999999</v>
      </c>
      <c r="F8270" s="63">
        <v>1.5762229999999999</v>
      </c>
      <c r="G8270" s="63">
        <v>0.28640409999999999</v>
      </c>
      <c r="H8270" s="63">
        <v>75.582099999999997</v>
      </c>
      <c r="I8270" s="63">
        <v>0.14151649999999999</v>
      </c>
      <c r="J8270" s="63">
        <v>0.22711729999999999</v>
      </c>
      <c r="K8270" s="63">
        <v>0.28640409999999999</v>
      </c>
      <c r="L8270" s="63">
        <v>0.34569100000000003</v>
      </c>
      <c r="M8270" s="63">
        <v>0.4312917</v>
      </c>
      <c r="N8270" s="63">
        <v>11060</v>
      </c>
      <c r="O8270" s="63">
        <v>0.1130564</v>
      </c>
      <c r="P8270" s="63">
        <v>7</v>
      </c>
      <c r="Q8270" s="63">
        <v>1.2781749580960001E-2</v>
      </c>
    </row>
    <row r="8271" spans="1:17">
      <c r="A8271" s="63" t="s">
        <v>80</v>
      </c>
      <c r="B8271" s="63" t="s">
        <v>58</v>
      </c>
      <c r="C8271" s="63" t="s">
        <v>69</v>
      </c>
      <c r="D8271" s="63">
        <v>14</v>
      </c>
      <c r="E8271" s="63">
        <v>1.2906219999999999</v>
      </c>
      <c r="F8271" s="63">
        <v>1.6644190000000001</v>
      </c>
      <c r="G8271" s="63">
        <v>0.37379649999999998</v>
      </c>
      <c r="H8271" s="63">
        <v>77.927599999999998</v>
      </c>
      <c r="I8271" s="63">
        <v>0.2289089</v>
      </c>
      <c r="J8271" s="63">
        <v>0.3145096</v>
      </c>
      <c r="K8271" s="63">
        <v>0.37379649999999998</v>
      </c>
      <c r="L8271" s="63">
        <v>0.4330833</v>
      </c>
      <c r="M8271" s="63">
        <v>0.51868400000000003</v>
      </c>
      <c r="N8271" s="63">
        <v>11060</v>
      </c>
      <c r="O8271" s="63">
        <v>0.1130564</v>
      </c>
      <c r="P8271" s="63">
        <v>7</v>
      </c>
      <c r="Q8271" s="63">
        <v>1.2781749580960001E-2</v>
      </c>
    </row>
    <row r="8272" spans="1:17">
      <c r="A8272" s="63" t="s">
        <v>80</v>
      </c>
      <c r="B8272" s="63" t="s">
        <v>58</v>
      </c>
      <c r="C8272" s="63" t="s">
        <v>69</v>
      </c>
      <c r="D8272" s="63">
        <v>15</v>
      </c>
      <c r="E8272" s="63">
        <v>1.3331120000000001</v>
      </c>
      <c r="F8272" s="63">
        <v>1.7405569999999999</v>
      </c>
      <c r="G8272" s="63">
        <v>0.4074451</v>
      </c>
      <c r="H8272" s="63">
        <v>79.262500000000003</v>
      </c>
      <c r="I8272" s="63">
        <v>0.2625575</v>
      </c>
      <c r="J8272" s="63">
        <v>0.34815819999999997</v>
      </c>
      <c r="K8272" s="63">
        <v>0.4074451</v>
      </c>
      <c r="L8272" s="63">
        <v>0.46673189999999998</v>
      </c>
      <c r="M8272" s="63">
        <v>0.55233259999999995</v>
      </c>
      <c r="N8272" s="63">
        <v>11060</v>
      </c>
      <c r="O8272" s="63">
        <v>0.1130564</v>
      </c>
      <c r="P8272" s="63">
        <v>7</v>
      </c>
      <c r="Q8272" s="63">
        <v>1.2781749580960001E-2</v>
      </c>
    </row>
    <row r="8273" spans="1:17">
      <c r="A8273" s="63" t="s">
        <v>80</v>
      </c>
      <c r="B8273" s="63" t="s">
        <v>58</v>
      </c>
      <c r="C8273" s="63" t="s">
        <v>69</v>
      </c>
      <c r="D8273" s="63">
        <v>16</v>
      </c>
      <c r="E8273" s="63">
        <v>1.4139200000000001</v>
      </c>
      <c r="F8273" s="63">
        <v>1.782108</v>
      </c>
      <c r="G8273" s="63">
        <v>0.36818790000000001</v>
      </c>
      <c r="H8273" s="63">
        <v>79.479399999999998</v>
      </c>
      <c r="I8273" s="63">
        <v>0.22330030000000001</v>
      </c>
      <c r="J8273" s="63">
        <v>0.30890109999999998</v>
      </c>
      <c r="K8273" s="63">
        <v>0.36818790000000001</v>
      </c>
      <c r="L8273" s="63">
        <v>0.42747469999999999</v>
      </c>
      <c r="M8273" s="63">
        <v>0.51307550000000002</v>
      </c>
      <c r="N8273" s="63">
        <v>11060</v>
      </c>
      <c r="O8273" s="63">
        <v>0.1130564</v>
      </c>
      <c r="P8273" s="63">
        <v>7</v>
      </c>
      <c r="Q8273" s="63">
        <v>1.2781749580960001E-2</v>
      </c>
    </row>
    <row r="8274" spans="1:17">
      <c r="A8274" s="63" t="s">
        <v>80</v>
      </c>
      <c r="B8274" s="63" t="s">
        <v>58</v>
      </c>
      <c r="C8274" s="63" t="s">
        <v>69</v>
      </c>
      <c r="D8274" s="63">
        <v>17</v>
      </c>
      <c r="E8274" s="63">
        <v>1.5226679999999999</v>
      </c>
      <c r="F8274" s="63">
        <v>1.8286039999999999</v>
      </c>
      <c r="G8274" s="63">
        <v>0.30593609999999999</v>
      </c>
      <c r="H8274" s="63">
        <v>78.679400000000001</v>
      </c>
      <c r="I8274" s="63">
        <v>0.16104850000000001</v>
      </c>
      <c r="J8274" s="63">
        <v>0.24664929999999999</v>
      </c>
      <c r="K8274" s="63">
        <v>0.30593609999999999</v>
      </c>
      <c r="L8274" s="63">
        <v>0.36522290000000002</v>
      </c>
      <c r="M8274" s="63">
        <v>0.45082369999999999</v>
      </c>
      <c r="N8274" s="63">
        <v>11060</v>
      </c>
      <c r="O8274" s="63">
        <v>0.1130564</v>
      </c>
      <c r="P8274" s="63">
        <v>7</v>
      </c>
      <c r="Q8274" s="63">
        <v>1.2781749580960001E-2</v>
      </c>
    </row>
    <row r="8275" spans="1:17">
      <c r="A8275" s="63" t="s">
        <v>80</v>
      </c>
      <c r="B8275" s="63" t="s">
        <v>58</v>
      </c>
      <c r="C8275" s="63" t="s">
        <v>69</v>
      </c>
      <c r="D8275" s="63">
        <v>18</v>
      </c>
      <c r="E8275" s="63">
        <v>1.6348739999999999</v>
      </c>
      <c r="F8275" s="63">
        <v>1.838158</v>
      </c>
      <c r="G8275" s="63">
        <v>0.20328460000000001</v>
      </c>
      <c r="H8275" s="63">
        <v>76.559899999999999</v>
      </c>
      <c r="I8275" s="63">
        <v>5.8396999999999998E-2</v>
      </c>
      <c r="J8275" s="63">
        <v>0.14399780000000001</v>
      </c>
      <c r="K8275" s="63">
        <v>0.20328460000000001</v>
      </c>
      <c r="L8275" s="63">
        <v>0.26257150000000001</v>
      </c>
      <c r="M8275" s="63">
        <v>0.34817219999999999</v>
      </c>
      <c r="N8275" s="63">
        <v>11060</v>
      </c>
      <c r="O8275" s="63">
        <v>0.1130564</v>
      </c>
      <c r="P8275" s="63">
        <v>7</v>
      </c>
      <c r="Q8275" s="63">
        <v>1.2781749580960001E-2</v>
      </c>
    </row>
    <row r="8276" spans="1:17">
      <c r="A8276" s="63" t="s">
        <v>80</v>
      </c>
      <c r="B8276" s="63" t="s">
        <v>58</v>
      </c>
      <c r="C8276" s="63" t="s">
        <v>69</v>
      </c>
      <c r="D8276" s="63">
        <v>19</v>
      </c>
      <c r="E8276" s="63">
        <v>1.8013760000000001</v>
      </c>
      <c r="F8276" s="63">
        <v>1.7811999999999999</v>
      </c>
      <c r="G8276" s="63">
        <v>-2.0176400000000001E-2</v>
      </c>
      <c r="H8276" s="63">
        <v>73.273799999999994</v>
      </c>
      <c r="I8276" s="63">
        <v>-0.16506399999999999</v>
      </c>
      <c r="J8276" s="63">
        <v>-7.9463199999999998E-2</v>
      </c>
      <c r="K8276" s="63">
        <v>-2.0176400000000001E-2</v>
      </c>
      <c r="L8276" s="63">
        <v>3.9110399999999997E-2</v>
      </c>
      <c r="M8276" s="63">
        <v>0.12471119999999999</v>
      </c>
      <c r="N8276" s="63">
        <v>11060</v>
      </c>
      <c r="O8276" s="63">
        <v>0.1130564</v>
      </c>
      <c r="P8276" s="63">
        <v>7</v>
      </c>
      <c r="Q8276" s="63">
        <v>1.2781749580960001E-2</v>
      </c>
    </row>
    <row r="8277" spans="1:17">
      <c r="A8277" s="63" t="s">
        <v>80</v>
      </c>
      <c r="B8277" s="63" t="s">
        <v>58</v>
      </c>
      <c r="C8277" s="63" t="s">
        <v>69</v>
      </c>
      <c r="D8277" s="63">
        <v>20</v>
      </c>
      <c r="E8277" s="63">
        <v>1.854905</v>
      </c>
      <c r="F8277" s="63">
        <v>1.7446790000000001</v>
      </c>
      <c r="G8277" s="63">
        <v>-0.1102262</v>
      </c>
      <c r="H8277" s="63">
        <v>69.462800000000001</v>
      </c>
      <c r="I8277" s="63">
        <v>-0.2551138</v>
      </c>
      <c r="J8277" s="63">
        <v>-0.169513</v>
      </c>
      <c r="K8277" s="63">
        <v>-0.1102262</v>
      </c>
      <c r="L8277" s="63">
        <v>-5.09393E-2</v>
      </c>
      <c r="M8277" s="63">
        <v>3.4661400000000002E-2</v>
      </c>
      <c r="N8277" s="63">
        <v>11060</v>
      </c>
      <c r="O8277" s="63">
        <v>0.1130564</v>
      </c>
      <c r="P8277" s="63">
        <v>7</v>
      </c>
      <c r="Q8277" s="63">
        <v>1.2781749580960001E-2</v>
      </c>
    </row>
    <row r="8278" spans="1:17">
      <c r="A8278" s="63" t="s">
        <v>80</v>
      </c>
      <c r="B8278" s="63" t="s">
        <v>58</v>
      </c>
      <c r="C8278" s="63" t="s">
        <v>69</v>
      </c>
      <c r="D8278" s="63">
        <v>21</v>
      </c>
      <c r="E8278" s="63">
        <v>1.865904</v>
      </c>
      <c r="F8278" s="63">
        <v>1.693371</v>
      </c>
      <c r="G8278" s="63">
        <v>-0.17253279999999999</v>
      </c>
      <c r="H8278" s="63">
        <v>65.077500000000001</v>
      </c>
      <c r="I8278" s="63">
        <v>-0.31742039999999999</v>
      </c>
      <c r="J8278" s="63">
        <v>-0.23181959999999999</v>
      </c>
      <c r="K8278" s="63">
        <v>-0.17253279999999999</v>
      </c>
      <c r="L8278" s="63">
        <v>-0.113246</v>
      </c>
      <c r="M8278" s="63">
        <v>-2.7645200000000002E-2</v>
      </c>
      <c r="N8278" s="63">
        <v>11060</v>
      </c>
      <c r="O8278" s="63">
        <v>0.1130564</v>
      </c>
      <c r="P8278" s="63">
        <v>7</v>
      </c>
      <c r="Q8278" s="63">
        <v>1.2781749580960001E-2</v>
      </c>
    </row>
    <row r="8279" spans="1:17">
      <c r="A8279" s="63" t="s">
        <v>80</v>
      </c>
      <c r="B8279" s="63" t="s">
        <v>58</v>
      </c>
      <c r="C8279" s="63" t="s">
        <v>69</v>
      </c>
      <c r="D8279" s="63">
        <v>22</v>
      </c>
      <c r="E8279" s="63">
        <v>1.8114969999999999</v>
      </c>
      <c r="F8279" s="63">
        <v>1.5831170000000001</v>
      </c>
      <c r="G8279" s="63">
        <v>-0.22837969999999999</v>
      </c>
      <c r="H8279" s="63">
        <v>62.195300000000003</v>
      </c>
      <c r="I8279" s="63">
        <v>-0.37326730000000002</v>
      </c>
      <c r="J8279" s="63">
        <v>-0.28766659999999999</v>
      </c>
      <c r="K8279" s="63">
        <v>-0.22837969999999999</v>
      </c>
      <c r="L8279" s="63">
        <v>-0.16909289999999999</v>
      </c>
      <c r="M8279" s="63">
        <v>-8.34921E-2</v>
      </c>
      <c r="N8279" s="63">
        <v>11060</v>
      </c>
      <c r="O8279" s="63">
        <v>0.1130564</v>
      </c>
      <c r="P8279" s="63">
        <v>7</v>
      </c>
      <c r="Q8279" s="63">
        <v>1.2781749580960001E-2</v>
      </c>
    </row>
    <row r="8280" spans="1:17">
      <c r="A8280" s="63" t="s">
        <v>80</v>
      </c>
      <c r="B8280" s="63" t="s">
        <v>58</v>
      </c>
      <c r="C8280" s="63" t="s">
        <v>69</v>
      </c>
      <c r="D8280" s="63">
        <v>23</v>
      </c>
      <c r="E8280" s="63">
        <v>1.5908230000000001</v>
      </c>
      <c r="F8280" s="63">
        <v>1.361043</v>
      </c>
      <c r="G8280" s="63">
        <v>-0.22978029999999999</v>
      </c>
      <c r="H8280" s="63">
        <v>60.316099999999999</v>
      </c>
      <c r="I8280" s="63">
        <v>-0.3746679</v>
      </c>
      <c r="J8280" s="63">
        <v>-0.28906710000000002</v>
      </c>
      <c r="K8280" s="63">
        <v>-0.22978029999999999</v>
      </c>
      <c r="L8280" s="63">
        <v>-0.17049349999999999</v>
      </c>
      <c r="M8280" s="63">
        <v>-8.4892700000000001E-2</v>
      </c>
      <c r="N8280" s="63">
        <v>11060</v>
      </c>
      <c r="O8280" s="63">
        <v>0.1130564</v>
      </c>
      <c r="P8280" s="63">
        <v>7</v>
      </c>
      <c r="Q8280" s="63">
        <v>1.2781749580960001E-2</v>
      </c>
    </row>
    <row r="8281" spans="1:17">
      <c r="A8281" s="63" t="s">
        <v>80</v>
      </c>
      <c r="B8281" s="63" t="s">
        <v>58</v>
      </c>
      <c r="C8281" s="63" t="s">
        <v>69</v>
      </c>
      <c r="D8281" s="63">
        <v>24</v>
      </c>
      <c r="E8281" s="63">
        <v>1.311742</v>
      </c>
      <c r="F8281" s="63">
        <v>1.084392</v>
      </c>
      <c r="G8281" s="63">
        <v>-0.22734989999999999</v>
      </c>
      <c r="H8281" s="63">
        <v>58.9953</v>
      </c>
      <c r="I8281" s="63">
        <v>-0.3722375</v>
      </c>
      <c r="J8281" s="63">
        <v>-0.28663670000000002</v>
      </c>
      <c r="K8281" s="63">
        <v>-0.22734989999999999</v>
      </c>
      <c r="L8281" s="63">
        <v>-0.16806299999999999</v>
      </c>
      <c r="M8281" s="63">
        <v>-8.2462300000000002E-2</v>
      </c>
      <c r="N8281" s="63">
        <v>11060</v>
      </c>
      <c r="O8281" s="63">
        <v>0.1130564</v>
      </c>
      <c r="P8281" s="63">
        <v>7</v>
      </c>
      <c r="Q8281" s="63">
        <v>1.2781749580960001E-2</v>
      </c>
    </row>
    <row r="8282" spans="1:17">
      <c r="A8282" s="63" t="s">
        <v>80</v>
      </c>
      <c r="B8282" s="63" t="s">
        <v>58</v>
      </c>
      <c r="C8282" s="63" t="s">
        <v>70</v>
      </c>
      <c r="D8282" s="63">
        <v>1</v>
      </c>
      <c r="E8282" s="63">
        <v>1.065515</v>
      </c>
      <c r="F8282" s="63">
        <v>0.8176599</v>
      </c>
      <c r="G8282" s="63">
        <v>-0.2478553</v>
      </c>
      <c r="H8282" s="63">
        <v>58.742600000000003</v>
      </c>
      <c r="I8282" s="63">
        <v>-0.39274290000000001</v>
      </c>
      <c r="J8282" s="63">
        <v>-0.30714209999999997</v>
      </c>
      <c r="K8282" s="63">
        <v>-0.2478553</v>
      </c>
      <c r="L8282" s="63">
        <v>-0.1885685</v>
      </c>
      <c r="M8282" s="63">
        <v>-0.1029677</v>
      </c>
      <c r="N8282" s="63">
        <v>11060</v>
      </c>
      <c r="O8282" s="63">
        <v>0.1130564</v>
      </c>
      <c r="P8282" s="63">
        <v>8</v>
      </c>
      <c r="Q8282" s="63">
        <v>1.2781749580960001E-2</v>
      </c>
    </row>
    <row r="8283" spans="1:17">
      <c r="A8283" s="63" t="s">
        <v>80</v>
      </c>
      <c r="B8283" s="63" t="s">
        <v>58</v>
      </c>
      <c r="C8283" s="63" t="s">
        <v>70</v>
      </c>
      <c r="D8283" s="63">
        <v>2</v>
      </c>
      <c r="E8283" s="63">
        <v>0.98001179999999999</v>
      </c>
      <c r="F8283" s="63">
        <v>0.73975740000000001</v>
      </c>
      <c r="G8283" s="63">
        <v>-0.24025440000000001</v>
      </c>
      <c r="H8283" s="63">
        <v>57.9054</v>
      </c>
      <c r="I8283" s="63">
        <v>-0.38514199999999998</v>
      </c>
      <c r="J8283" s="63">
        <v>-0.29954120000000001</v>
      </c>
      <c r="K8283" s="63">
        <v>-0.24025440000000001</v>
      </c>
      <c r="L8283" s="63">
        <v>-0.18096760000000001</v>
      </c>
      <c r="M8283" s="63">
        <v>-9.5366800000000002E-2</v>
      </c>
      <c r="N8283" s="63">
        <v>11060</v>
      </c>
      <c r="O8283" s="63">
        <v>0.1130564</v>
      </c>
      <c r="P8283" s="63">
        <v>8</v>
      </c>
      <c r="Q8283" s="63">
        <v>1.2781749580960001E-2</v>
      </c>
    </row>
    <row r="8284" spans="1:17">
      <c r="A8284" s="63" t="s">
        <v>80</v>
      </c>
      <c r="B8284" s="63" t="s">
        <v>58</v>
      </c>
      <c r="C8284" s="63" t="s">
        <v>70</v>
      </c>
      <c r="D8284" s="63">
        <v>3</v>
      </c>
      <c r="E8284" s="63">
        <v>0.94968600000000003</v>
      </c>
      <c r="F8284" s="63">
        <v>0.71159099999999997</v>
      </c>
      <c r="G8284" s="63">
        <v>-0.238095</v>
      </c>
      <c r="H8284" s="63">
        <v>57.057899999999997</v>
      </c>
      <c r="I8284" s="63">
        <v>-0.38298260000000001</v>
      </c>
      <c r="J8284" s="63">
        <v>-0.29738179999999997</v>
      </c>
      <c r="K8284" s="63">
        <v>-0.238095</v>
      </c>
      <c r="L8284" s="63">
        <v>-0.1788082</v>
      </c>
      <c r="M8284" s="63">
        <v>-9.3207399999999996E-2</v>
      </c>
      <c r="N8284" s="63">
        <v>11060</v>
      </c>
      <c r="O8284" s="63">
        <v>0.1130564</v>
      </c>
      <c r="P8284" s="63">
        <v>8</v>
      </c>
      <c r="Q8284" s="63">
        <v>1.2781749580960001E-2</v>
      </c>
    </row>
    <row r="8285" spans="1:17">
      <c r="A8285" s="63" t="s">
        <v>80</v>
      </c>
      <c r="B8285" s="63" t="s">
        <v>58</v>
      </c>
      <c r="C8285" s="63" t="s">
        <v>70</v>
      </c>
      <c r="D8285" s="63">
        <v>4</v>
      </c>
      <c r="E8285" s="63">
        <v>0.93477619999999995</v>
      </c>
      <c r="F8285" s="63">
        <v>0.72075140000000004</v>
      </c>
      <c r="G8285" s="63">
        <v>-0.21402479999999999</v>
      </c>
      <c r="H8285" s="63">
        <v>56.37</v>
      </c>
      <c r="I8285" s="63">
        <v>-0.35891240000000002</v>
      </c>
      <c r="J8285" s="63">
        <v>-0.27331159999999999</v>
      </c>
      <c r="K8285" s="63">
        <v>-0.21402479999999999</v>
      </c>
      <c r="L8285" s="63">
        <v>-0.15473790000000001</v>
      </c>
      <c r="M8285" s="63">
        <v>-6.9137199999999996E-2</v>
      </c>
      <c r="N8285" s="63">
        <v>11060</v>
      </c>
      <c r="O8285" s="63">
        <v>0.1130564</v>
      </c>
      <c r="P8285" s="63">
        <v>8</v>
      </c>
      <c r="Q8285" s="63">
        <v>1.2781749580960001E-2</v>
      </c>
    </row>
    <row r="8286" spans="1:17">
      <c r="A8286" s="63" t="s">
        <v>80</v>
      </c>
      <c r="B8286" s="63" t="s">
        <v>58</v>
      </c>
      <c r="C8286" s="63" t="s">
        <v>70</v>
      </c>
      <c r="D8286" s="63">
        <v>5</v>
      </c>
      <c r="E8286" s="63">
        <v>0.94252639999999999</v>
      </c>
      <c r="F8286" s="63">
        <v>0.7274294</v>
      </c>
      <c r="G8286" s="63">
        <v>-0.21509700000000001</v>
      </c>
      <c r="H8286" s="63">
        <v>55.726999999999997</v>
      </c>
      <c r="I8286" s="63">
        <v>-0.35998459999999999</v>
      </c>
      <c r="J8286" s="63">
        <v>-0.27438380000000001</v>
      </c>
      <c r="K8286" s="63">
        <v>-0.21509700000000001</v>
      </c>
      <c r="L8286" s="63">
        <v>-0.15581020000000001</v>
      </c>
      <c r="M8286" s="63">
        <v>-7.0209400000000005E-2</v>
      </c>
      <c r="N8286" s="63">
        <v>11060</v>
      </c>
      <c r="O8286" s="63">
        <v>0.1130564</v>
      </c>
      <c r="P8286" s="63">
        <v>8</v>
      </c>
      <c r="Q8286" s="63">
        <v>1.2781749580960001E-2</v>
      </c>
    </row>
    <row r="8287" spans="1:17">
      <c r="A8287" s="63" t="s">
        <v>80</v>
      </c>
      <c r="B8287" s="63" t="s">
        <v>58</v>
      </c>
      <c r="C8287" s="63" t="s">
        <v>70</v>
      </c>
      <c r="D8287" s="63">
        <v>6</v>
      </c>
      <c r="E8287" s="63">
        <v>1.0326420000000001</v>
      </c>
      <c r="F8287" s="63">
        <v>0.76568409999999998</v>
      </c>
      <c r="G8287" s="63">
        <v>-0.26695819999999998</v>
      </c>
      <c r="H8287" s="63">
        <v>55.167400000000001</v>
      </c>
      <c r="I8287" s="63">
        <v>-0.41184579999999998</v>
      </c>
      <c r="J8287" s="63">
        <v>-0.32624500000000001</v>
      </c>
      <c r="K8287" s="63">
        <v>-0.26695819999999998</v>
      </c>
      <c r="L8287" s="63">
        <v>-0.2076713</v>
      </c>
      <c r="M8287" s="63">
        <v>-0.1220706</v>
      </c>
      <c r="N8287" s="63">
        <v>11060</v>
      </c>
      <c r="O8287" s="63">
        <v>0.1130564</v>
      </c>
      <c r="P8287" s="63">
        <v>8</v>
      </c>
      <c r="Q8287" s="63">
        <v>1.2781749580960001E-2</v>
      </c>
    </row>
    <row r="8288" spans="1:17">
      <c r="A8288" s="63" t="s">
        <v>80</v>
      </c>
      <c r="B8288" s="63" t="s">
        <v>58</v>
      </c>
      <c r="C8288" s="63" t="s">
        <v>70</v>
      </c>
      <c r="D8288" s="63">
        <v>7</v>
      </c>
      <c r="E8288" s="63">
        <v>1.2268509999999999</v>
      </c>
      <c r="F8288" s="63">
        <v>0.95425040000000005</v>
      </c>
      <c r="G8288" s="63">
        <v>-0.27260079999999998</v>
      </c>
      <c r="H8288" s="63">
        <v>55.063600000000001</v>
      </c>
      <c r="I8288" s="63">
        <v>-0.41748839999999998</v>
      </c>
      <c r="J8288" s="63">
        <v>-0.33188770000000001</v>
      </c>
      <c r="K8288" s="63">
        <v>-0.27260079999999998</v>
      </c>
      <c r="L8288" s="63">
        <v>-0.213314</v>
      </c>
      <c r="M8288" s="63">
        <v>-0.1277132</v>
      </c>
      <c r="N8288" s="63">
        <v>11060</v>
      </c>
      <c r="O8288" s="63">
        <v>0.1130564</v>
      </c>
      <c r="P8288" s="63">
        <v>8</v>
      </c>
      <c r="Q8288" s="63">
        <v>1.2781749580960001E-2</v>
      </c>
    </row>
    <row r="8289" spans="1:17">
      <c r="A8289" s="63" t="s">
        <v>80</v>
      </c>
      <c r="B8289" s="63" t="s">
        <v>58</v>
      </c>
      <c r="C8289" s="63" t="s">
        <v>70</v>
      </c>
      <c r="D8289" s="63">
        <v>8</v>
      </c>
      <c r="E8289" s="63">
        <v>1.363127</v>
      </c>
      <c r="F8289" s="63">
        <v>1.1356869999999999</v>
      </c>
      <c r="G8289" s="63">
        <v>-0.22743959999999999</v>
      </c>
      <c r="H8289" s="63">
        <v>57.048200000000001</v>
      </c>
      <c r="I8289" s="63">
        <v>-0.37232720000000002</v>
      </c>
      <c r="J8289" s="63">
        <v>-0.2867265</v>
      </c>
      <c r="K8289" s="63">
        <v>-0.22743959999999999</v>
      </c>
      <c r="L8289" s="63">
        <v>-0.16815279999999999</v>
      </c>
      <c r="M8289" s="63">
        <v>-8.2552E-2</v>
      </c>
      <c r="N8289" s="63">
        <v>11060</v>
      </c>
      <c r="O8289" s="63">
        <v>0.1130564</v>
      </c>
      <c r="P8289" s="63">
        <v>8</v>
      </c>
      <c r="Q8289" s="63">
        <v>1.2781749580960001E-2</v>
      </c>
    </row>
    <row r="8290" spans="1:17">
      <c r="A8290" s="63" t="s">
        <v>80</v>
      </c>
      <c r="B8290" s="63" t="s">
        <v>58</v>
      </c>
      <c r="C8290" s="63" t="s">
        <v>70</v>
      </c>
      <c r="D8290" s="63">
        <v>9</v>
      </c>
      <c r="E8290" s="63">
        <v>1.3483769999999999</v>
      </c>
      <c r="F8290" s="63">
        <v>1.236137</v>
      </c>
      <c r="G8290" s="63">
        <v>-0.11223959999999999</v>
      </c>
      <c r="H8290" s="63">
        <v>60.404000000000003</v>
      </c>
      <c r="I8290" s="63">
        <v>-0.2571272</v>
      </c>
      <c r="J8290" s="63">
        <v>-0.1715264</v>
      </c>
      <c r="K8290" s="63">
        <v>-0.11223959999999999</v>
      </c>
      <c r="L8290" s="63">
        <v>-5.2952800000000001E-2</v>
      </c>
      <c r="M8290" s="63">
        <v>3.2648000000000003E-2</v>
      </c>
      <c r="N8290" s="63">
        <v>11060</v>
      </c>
      <c r="O8290" s="63">
        <v>0.1130564</v>
      </c>
      <c r="P8290" s="63">
        <v>8</v>
      </c>
      <c r="Q8290" s="63">
        <v>1.2781749580960001E-2</v>
      </c>
    </row>
    <row r="8291" spans="1:17">
      <c r="A8291" s="63" t="s">
        <v>80</v>
      </c>
      <c r="B8291" s="63" t="s">
        <v>58</v>
      </c>
      <c r="C8291" s="63" t="s">
        <v>70</v>
      </c>
      <c r="D8291" s="63">
        <v>10</v>
      </c>
      <c r="E8291" s="63">
        <v>1.377723</v>
      </c>
      <c r="F8291" s="63">
        <v>1.264481</v>
      </c>
      <c r="G8291" s="63">
        <v>-0.113242</v>
      </c>
      <c r="H8291" s="63">
        <v>63.622700000000002</v>
      </c>
      <c r="I8291" s="63">
        <v>-0.25812960000000001</v>
      </c>
      <c r="J8291" s="63">
        <v>-0.17252890000000001</v>
      </c>
      <c r="K8291" s="63">
        <v>-0.113242</v>
      </c>
      <c r="L8291" s="63">
        <v>-5.3955200000000002E-2</v>
      </c>
      <c r="M8291" s="63">
        <v>3.1645600000000003E-2</v>
      </c>
      <c r="N8291" s="63">
        <v>11060</v>
      </c>
      <c r="O8291" s="63">
        <v>0.1130564</v>
      </c>
      <c r="P8291" s="63">
        <v>8</v>
      </c>
      <c r="Q8291" s="63">
        <v>1.2781749580960001E-2</v>
      </c>
    </row>
    <row r="8292" spans="1:17">
      <c r="A8292" s="63" t="s">
        <v>80</v>
      </c>
      <c r="B8292" s="63" t="s">
        <v>58</v>
      </c>
      <c r="C8292" s="63" t="s">
        <v>70</v>
      </c>
      <c r="D8292" s="63">
        <v>11</v>
      </c>
      <c r="E8292" s="63">
        <v>1.325787</v>
      </c>
      <c r="F8292" s="63">
        <v>1.3356889999999999</v>
      </c>
      <c r="G8292" s="63">
        <v>9.9015000000000006E-3</v>
      </c>
      <c r="H8292" s="63">
        <v>67.294600000000003</v>
      </c>
      <c r="I8292" s="63">
        <v>-0.1349861</v>
      </c>
      <c r="J8292" s="63">
        <v>-4.93853E-2</v>
      </c>
      <c r="K8292" s="63">
        <v>9.9015000000000006E-3</v>
      </c>
      <c r="L8292" s="63">
        <v>6.9188399999999997E-2</v>
      </c>
      <c r="M8292" s="63">
        <v>0.15478910000000001</v>
      </c>
      <c r="N8292" s="63">
        <v>11060</v>
      </c>
      <c r="O8292" s="63">
        <v>0.1130564</v>
      </c>
      <c r="P8292" s="63">
        <v>8</v>
      </c>
      <c r="Q8292" s="63">
        <v>1.2781749580960001E-2</v>
      </c>
    </row>
    <row r="8293" spans="1:17">
      <c r="A8293" s="63" t="s">
        <v>80</v>
      </c>
      <c r="B8293" s="63" t="s">
        <v>58</v>
      </c>
      <c r="C8293" s="63" t="s">
        <v>70</v>
      </c>
      <c r="D8293" s="63">
        <v>12</v>
      </c>
      <c r="E8293" s="63">
        <v>1.3074619999999999</v>
      </c>
      <c r="F8293" s="63">
        <v>1.4006700000000001</v>
      </c>
      <c r="G8293" s="63">
        <v>9.3208399999999997E-2</v>
      </c>
      <c r="H8293" s="63">
        <v>71.070599999999999</v>
      </c>
      <c r="I8293" s="63">
        <v>-5.1679200000000002E-2</v>
      </c>
      <c r="J8293" s="63">
        <v>3.3921600000000003E-2</v>
      </c>
      <c r="K8293" s="63">
        <v>9.3208399999999997E-2</v>
      </c>
      <c r="L8293" s="63">
        <v>0.1524953</v>
      </c>
      <c r="M8293" s="63">
        <v>0.238096</v>
      </c>
      <c r="N8293" s="63">
        <v>11060</v>
      </c>
      <c r="O8293" s="63">
        <v>0.1130564</v>
      </c>
      <c r="P8293" s="63">
        <v>8</v>
      </c>
      <c r="Q8293" s="63">
        <v>1.2781749580960001E-2</v>
      </c>
    </row>
    <row r="8294" spans="1:17">
      <c r="A8294" s="63" t="s">
        <v>80</v>
      </c>
      <c r="B8294" s="63" t="s">
        <v>58</v>
      </c>
      <c r="C8294" s="63" t="s">
        <v>70</v>
      </c>
      <c r="D8294" s="63">
        <v>13</v>
      </c>
      <c r="E8294" s="63">
        <v>1.2185919999999999</v>
      </c>
      <c r="F8294" s="63">
        <v>1.47783</v>
      </c>
      <c r="G8294" s="63">
        <v>0.25923819999999997</v>
      </c>
      <c r="H8294" s="63">
        <v>74.355699999999999</v>
      </c>
      <c r="I8294" s="63">
        <v>0.1143506</v>
      </c>
      <c r="J8294" s="63">
        <v>0.1999514</v>
      </c>
      <c r="K8294" s="63">
        <v>0.25923819999999997</v>
      </c>
      <c r="L8294" s="63">
        <v>0.31852510000000001</v>
      </c>
      <c r="M8294" s="63">
        <v>0.40412579999999998</v>
      </c>
      <c r="N8294" s="63">
        <v>11060</v>
      </c>
      <c r="O8294" s="63">
        <v>0.1130564</v>
      </c>
      <c r="P8294" s="63">
        <v>8</v>
      </c>
      <c r="Q8294" s="63">
        <v>1.2781749580960001E-2</v>
      </c>
    </row>
    <row r="8295" spans="1:17">
      <c r="A8295" s="63" t="s">
        <v>80</v>
      </c>
      <c r="B8295" s="63" t="s">
        <v>58</v>
      </c>
      <c r="C8295" s="63" t="s">
        <v>70</v>
      </c>
      <c r="D8295" s="63">
        <v>14</v>
      </c>
      <c r="E8295" s="63">
        <v>1.219619</v>
      </c>
      <c r="F8295" s="63">
        <v>1.56012</v>
      </c>
      <c r="G8295" s="63">
        <v>0.34050130000000001</v>
      </c>
      <c r="H8295" s="63">
        <v>77.082999999999998</v>
      </c>
      <c r="I8295" s="63">
        <v>0.1956137</v>
      </c>
      <c r="J8295" s="63">
        <v>0.28121449999999998</v>
      </c>
      <c r="K8295" s="63">
        <v>0.34050130000000001</v>
      </c>
      <c r="L8295" s="63">
        <v>0.39978809999999998</v>
      </c>
      <c r="M8295" s="63">
        <v>0.48538890000000001</v>
      </c>
      <c r="N8295" s="63">
        <v>11060</v>
      </c>
      <c r="O8295" s="63">
        <v>0.1130564</v>
      </c>
      <c r="P8295" s="63">
        <v>8</v>
      </c>
      <c r="Q8295" s="63">
        <v>1.2781749580960001E-2</v>
      </c>
    </row>
    <row r="8296" spans="1:17">
      <c r="A8296" s="63" t="s">
        <v>80</v>
      </c>
      <c r="B8296" s="63" t="s">
        <v>58</v>
      </c>
      <c r="C8296" s="63" t="s">
        <v>70</v>
      </c>
      <c r="D8296" s="63">
        <v>15</v>
      </c>
      <c r="E8296" s="63">
        <v>1.2597430000000001</v>
      </c>
      <c r="F8296" s="63">
        <v>1.633929</v>
      </c>
      <c r="G8296" s="63">
        <v>0.37418630000000003</v>
      </c>
      <c r="H8296" s="63">
        <v>78.720799999999997</v>
      </c>
      <c r="I8296" s="63">
        <v>0.22929869999999999</v>
      </c>
      <c r="J8296" s="63">
        <v>0.3148994</v>
      </c>
      <c r="K8296" s="63">
        <v>0.37418630000000003</v>
      </c>
      <c r="L8296" s="63">
        <v>0.4334731</v>
      </c>
      <c r="M8296" s="63">
        <v>0.51907380000000003</v>
      </c>
      <c r="N8296" s="63">
        <v>11060</v>
      </c>
      <c r="O8296" s="63">
        <v>0.1130564</v>
      </c>
      <c r="P8296" s="63">
        <v>8</v>
      </c>
      <c r="Q8296" s="63">
        <v>1.2781749580960001E-2</v>
      </c>
    </row>
    <row r="8297" spans="1:17">
      <c r="A8297" s="63" t="s">
        <v>80</v>
      </c>
      <c r="B8297" s="63" t="s">
        <v>58</v>
      </c>
      <c r="C8297" s="63" t="s">
        <v>70</v>
      </c>
      <c r="D8297" s="63">
        <v>16</v>
      </c>
      <c r="E8297" s="63">
        <v>1.3384579999999999</v>
      </c>
      <c r="F8297" s="63">
        <v>1.6797260000000001</v>
      </c>
      <c r="G8297" s="63">
        <v>0.3412675</v>
      </c>
      <c r="H8297" s="63">
        <v>79.187700000000007</v>
      </c>
      <c r="I8297" s="63">
        <v>0.1963799</v>
      </c>
      <c r="J8297" s="63">
        <v>0.28198060000000003</v>
      </c>
      <c r="K8297" s="63">
        <v>0.3412675</v>
      </c>
      <c r="L8297" s="63">
        <v>0.40055429999999997</v>
      </c>
      <c r="M8297" s="63">
        <v>0.48615510000000001</v>
      </c>
      <c r="N8297" s="63">
        <v>11060</v>
      </c>
      <c r="O8297" s="63">
        <v>0.1130564</v>
      </c>
      <c r="P8297" s="63">
        <v>8</v>
      </c>
      <c r="Q8297" s="63">
        <v>1.2781749580960001E-2</v>
      </c>
    </row>
    <row r="8298" spans="1:17">
      <c r="A8298" s="63" t="s">
        <v>80</v>
      </c>
      <c r="B8298" s="63" t="s">
        <v>58</v>
      </c>
      <c r="C8298" s="63" t="s">
        <v>70</v>
      </c>
      <c r="D8298" s="63">
        <v>17</v>
      </c>
      <c r="E8298" s="63">
        <v>1.4501980000000001</v>
      </c>
      <c r="F8298" s="63">
        <v>1.7335879999999999</v>
      </c>
      <c r="G8298" s="63">
        <v>0.28339039999999999</v>
      </c>
      <c r="H8298" s="63">
        <v>78.574700000000007</v>
      </c>
      <c r="I8298" s="63">
        <v>0.13850280000000001</v>
      </c>
      <c r="J8298" s="63">
        <v>0.22410359999999999</v>
      </c>
      <c r="K8298" s="63">
        <v>0.28339039999999999</v>
      </c>
      <c r="L8298" s="63">
        <v>0.34267720000000002</v>
      </c>
      <c r="M8298" s="63">
        <v>0.42827799999999999</v>
      </c>
      <c r="N8298" s="63">
        <v>11060</v>
      </c>
      <c r="O8298" s="63">
        <v>0.1130564</v>
      </c>
      <c r="P8298" s="63">
        <v>8</v>
      </c>
      <c r="Q8298" s="63">
        <v>1.2781749580960001E-2</v>
      </c>
    </row>
    <row r="8299" spans="1:17">
      <c r="A8299" s="63" t="s">
        <v>80</v>
      </c>
      <c r="B8299" s="63" t="s">
        <v>58</v>
      </c>
      <c r="C8299" s="63" t="s">
        <v>70</v>
      </c>
      <c r="D8299" s="63">
        <v>18</v>
      </c>
      <c r="E8299" s="63">
        <v>1.5650409999999999</v>
      </c>
      <c r="F8299" s="63">
        <v>1.750259</v>
      </c>
      <c r="G8299" s="63">
        <v>0.18521799999999999</v>
      </c>
      <c r="H8299" s="63">
        <v>76.688699999999997</v>
      </c>
      <c r="I8299" s="63">
        <v>4.0330400000000002E-2</v>
      </c>
      <c r="J8299" s="63">
        <v>0.12593109999999999</v>
      </c>
      <c r="K8299" s="63">
        <v>0.18521799999999999</v>
      </c>
      <c r="L8299" s="63">
        <v>0.24450479999999999</v>
      </c>
      <c r="M8299" s="63">
        <v>0.3301056</v>
      </c>
      <c r="N8299" s="63">
        <v>11060</v>
      </c>
      <c r="O8299" s="63">
        <v>0.1130564</v>
      </c>
      <c r="P8299" s="63">
        <v>8</v>
      </c>
      <c r="Q8299" s="63">
        <v>1.2781749580960001E-2</v>
      </c>
    </row>
    <row r="8300" spans="1:17">
      <c r="A8300" s="63" t="s">
        <v>80</v>
      </c>
      <c r="B8300" s="63" t="s">
        <v>58</v>
      </c>
      <c r="C8300" s="63" t="s">
        <v>70</v>
      </c>
      <c r="D8300" s="63">
        <v>19</v>
      </c>
      <c r="E8300" s="63">
        <v>1.744929</v>
      </c>
      <c r="F8300" s="63">
        <v>1.707006</v>
      </c>
      <c r="G8300" s="63">
        <v>-3.7922900000000002E-2</v>
      </c>
      <c r="H8300" s="63">
        <v>73.876000000000005</v>
      </c>
      <c r="I8300" s="63">
        <v>-0.18281049999999999</v>
      </c>
      <c r="J8300" s="63">
        <v>-9.7209699999999996E-2</v>
      </c>
      <c r="K8300" s="63">
        <v>-3.7922900000000002E-2</v>
      </c>
      <c r="L8300" s="63">
        <v>2.1364000000000001E-2</v>
      </c>
      <c r="M8300" s="63">
        <v>0.1069647</v>
      </c>
      <c r="N8300" s="63">
        <v>11060</v>
      </c>
      <c r="O8300" s="63">
        <v>0.1130564</v>
      </c>
      <c r="P8300" s="63">
        <v>8</v>
      </c>
      <c r="Q8300" s="63">
        <v>1.2781749580960001E-2</v>
      </c>
    </row>
    <row r="8301" spans="1:17">
      <c r="A8301" s="63" t="s">
        <v>80</v>
      </c>
      <c r="B8301" s="63" t="s">
        <v>58</v>
      </c>
      <c r="C8301" s="63" t="s">
        <v>70</v>
      </c>
      <c r="D8301" s="63">
        <v>20</v>
      </c>
      <c r="E8301" s="63">
        <v>1.7767250000000001</v>
      </c>
      <c r="F8301" s="63">
        <v>1.6533530000000001</v>
      </c>
      <c r="G8301" s="63">
        <v>-0.12337239999999999</v>
      </c>
      <c r="H8301" s="63">
        <v>69.802700000000002</v>
      </c>
      <c r="I8301" s="63">
        <v>-0.26826</v>
      </c>
      <c r="J8301" s="63">
        <v>-0.1826593</v>
      </c>
      <c r="K8301" s="63">
        <v>-0.12337239999999999</v>
      </c>
      <c r="L8301" s="63">
        <v>-6.4085600000000006E-2</v>
      </c>
      <c r="M8301" s="63">
        <v>2.1515200000000002E-2</v>
      </c>
      <c r="N8301" s="63">
        <v>11060</v>
      </c>
      <c r="O8301" s="63">
        <v>0.1130564</v>
      </c>
      <c r="P8301" s="63">
        <v>8</v>
      </c>
      <c r="Q8301" s="63">
        <v>1.2781749580960001E-2</v>
      </c>
    </row>
    <row r="8302" spans="1:17">
      <c r="A8302" s="63" t="s">
        <v>80</v>
      </c>
      <c r="B8302" s="63" t="s">
        <v>58</v>
      </c>
      <c r="C8302" s="63" t="s">
        <v>70</v>
      </c>
      <c r="D8302" s="63">
        <v>21</v>
      </c>
      <c r="E8302" s="63">
        <v>1.753719</v>
      </c>
      <c r="F8302" s="63">
        <v>1.5751900000000001</v>
      </c>
      <c r="G8302" s="63">
        <v>-0.17852850000000001</v>
      </c>
      <c r="H8302" s="63">
        <v>65.63</v>
      </c>
      <c r="I8302" s="63">
        <v>-0.32341609999999998</v>
      </c>
      <c r="J8302" s="63">
        <v>-0.23781540000000001</v>
      </c>
      <c r="K8302" s="63">
        <v>-0.17852850000000001</v>
      </c>
      <c r="L8302" s="63">
        <v>-0.11924170000000001</v>
      </c>
      <c r="M8302" s="63">
        <v>-3.3640999999999997E-2</v>
      </c>
      <c r="N8302" s="63">
        <v>11060</v>
      </c>
      <c r="O8302" s="63">
        <v>0.1130564</v>
      </c>
      <c r="P8302" s="63">
        <v>8</v>
      </c>
      <c r="Q8302" s="63">
        <v>1.2781749580960001E-2</v>
      </c>
    </row>
    <row r="8303" spans="1:17">
      <c r="A8303" s="63" t="s">
        <v>80</v>
      </c>
      <c r="B8303" s="63" t="s">
        <v>58</v>
      </c>
      <c r="C8303" s="63" t="s">
        <v>70</v>
      </c>
      <c r="D8303" s="63">
        <v>22</v>
      </c>
      <c r="E8303" s="63">
        <v>1.690917</v>
      </c>
      <c r="F8303" s="63">
        <v>1.4622440000000001</v>
      </c>
      <c r="G8303" s="63">
        <v>-0.22867270000000001</v>
      </c>
      <c r="H8303" s="63">
        <v>62.9465</v>
      </c>
      <c r="I8303" s="63">
        <v>-0.37356030000000001</v>
      </c>
      <c r="J8303" s="63">
        <v>-0.28795959999999998</v>
      </c>
      <c r="K8303" s="63">
        <v>-0.22867270000000001</v>
      </c>
      <c r="L8303" s="63">
        <v>-0.16938590000000001</v>
      </c>
      <c r="M8303" s="63">
        <v>-8.3785100000000001E-2</v>
      </c>
      <c r="N8303" s="63">
        <v>11060</v>
      </c>
      <c r="O8303" s="63">
        <v>0.1130564</v>
      </c>
      <c r="P8303" s="63">
        <v>8</v>
      </c>
      <c r="Q8303" s="63">
        <v>1.2781749580960001E-2</v>
      </c>
    </row>
    <row r="8304" spans="1:17">
      <c r="A8304" s="63" t="s">
        <v>80</v>
      </c>
      <c r="B8304" s="63" t="s">
        <v>58</v>
      </c>
      <c r="C8304" s="63" t="s">
        <v>70</v>
      </c>
      <c r="D8304" s="63">
        <v>23</v>
      </c>
      <c r="E8304" s="63">
        <v>1.475014</v>
      </c>
      <c r="F8304" s="63">
        <v>1.2480519999999999</v>
      </c>
      <c r="G8304" s="63">
        <v>-0.22696169999999999</v>
      </c>
      <c r="H8304" s="63">
        <v>61.194499999999998</v>
      </c>
      <c r="I8304" s="63">
        <v>-0.37184929999999999</v>
      </c>
      <c r="J8304" s="63">
        <v>-0.28624860000000002</v>
      </c>
      <c r="K8304" s="63">
        <v>-0.22696169999999999</v>
      </c>
      <c r="L8304" s="63">
        <v>-0.16767489999999999</v>
      </c>
      <c r="M8304" s="63">
        <v>-8.2074099999999997E-2</v>
      </c>
      <c r="N8304" s="63">
        <v>11060</v>
      </c>
      <c r="O8304" s="63">
        <v>0.1130564</v>
      </c>
      <c r="P8304" s="63">
        <v>8</v>
      </c>
      <c r="Q8304" s="63">
        <v>1.2781749580960001E-2</v>
      </c>
    </row>
    <row r="8305" spans="1:17">
      <c r="A8305" s="63" t="s">
        <v>80</v>
      </c>
      <c r="B8305" s="63" t="s">
        <v>58</v>
      </c>
      <c r="C8305" s="63" t="s">
        <v>70</v>
      </c>
      <c r="D8305" s="63">
        <v>24</v>
      </c>
      <c r="E8305" s="63">
        <v>1.2030639999999999</v>
      </c>
      <c r="F8305" s="63">
        <v>0.9735914</v>
      </c>
      <c r="G8305" s="63">
        <v>-0.22947290000000001</v>
      </c>
      <c r="H8305" s="63">
        <v>59.8384</v>
      </c>
      <c r="I8305" s="63">
        <v>-0.37436049999999998</v>
      </c>
      <c r="J8305" s="63">
        <v>-0.28875970000000001</v>
      </c>
      <c r="K8305" s="63">
        <v>-0.22947290000000001</v>
      </c>
      <c r="L8305" s="63">
        <v>-0.170186</v>
      </c>
      <c r="M8305" s="63">
        <v>-8.4585300000000002E-2</v>
      </c>
      <c r="N8305" s="63">
        <v>11060</v>
      </c>
      <c r="O8305" s="63">
        <v>0.1130564</v>
      </c>
      <c r="P8305" s="63">
        <v>8</v>
      </c>
      <c r="Q8305" s="63">
        <v>1.2781749580960001E-2</v>
      </c>
    </row>
    <row r="8306" spans="1:17">
      <c r="A8306" s="63" t="s">
        <v>80</v>
      </c>
      <c r="B8306" s="63" t="s">
        <v>58</v>
      </c>
      <c r="C8306" s="63" t="s">
        <v>71</v>
      </c>
      <c r="D8306" s="63">
        <v>1</v>
      </c>
      <c r="E8306" s="63">
        <v>0.97746080000000002</v>
      </c>
      <c r="F8306" s="63">
        <v>0.72960550000000002</v>
      </c>
      <c r="G8306" s="63">
        <v>-0.2478553</v>
      </c>
      <c r="H8306" s="63">
        <v>57.2164</v>
      </c>
      <c r="I8306" s="63">
        <v>-0.39274290000000001</v>
      </c>
      <c r="J8306" s="63">
        <v>-0.30714209999999997</v>
      </c>
      <c r="K8306" s="63">
        <v>-0.2478553</v>
      </c>
      <c r="L8306" s="63">
        <v>-0.1885685</v>
      </c>
      <c r="M8306" s="63">
        <v>-0.1029677</v>
      </c>
      <c r="N8306" s="63">
        <v>11060</v>
      </c>
      <c r="O8306" s="63">
        <v>0.1130564</v>
      </c>
      <c r="P8306" s="63">
        <v>9</v>
      </c>
      <c r="Q8306" s="63">
        <v>1.2781749580960001E-2</v>
      </c>
    </row>
    <row r="8307" spans="1:17">
      <c r="A8307" s="63" t="s">
        <v>80</v>
      </c>
      <c r="B8307" s="63" t="s">
        <v>58</v>
      </c>
      <c r="C8307" s="63" t="s">
        <v>71</v>
      </c>
      <c r="D8307" s="63">
        <v>2</v>
      </c>
      <c r="E8307" s="63">
        <v>0.89195749999999996</v>
      </c>
      <c r="F8307" s="63">
        <v>0.65170309999999998</v>
      </c>
      <c r="G8307" s="63">
        <v>-0.24025440000000001</v>
      </c>
      <c r="H8307" s="63">
        <v>55.736800000000002</v>
      </c>
      <c r="I8307" s="63">
        <v>-0.38514199999999998</v>
      </c>
      <c r="J8307" s="63">
        <v>-0.29954120000000001</v>
      </c>
      <c r="K8307" s="63">
        <v>-0.24025440000000001</v>
      </c>
      <c r="L8307" s="63">
        <v>-0.18096760000000001</v>
      </c>
      <c r="M8307" s="63">
        <v>-9.5366800000000002E-2</v>
      </c>
      <c r="N8307" s="63">
        <v>11060</v>
      </c>
      <c r="O8307" s="63">
        <v>0.1130564</v>
      </c>
      <c r="P8307" s="63">
        <v>9</v>
      </c>
      <c r="Q8307" s="63">
        <v>1.2781749580960001E-2</v>
      </c>
    </row>
    <row r="8308" spans="1:17">
      <c r="A8308" s="63" t="s">
        <v>80</v>
      </c>
      <c r="B8308" s="63" t="s">
        <v>58</v>
      </c>
      <c r="C8308" s="63" t="s">
        <v>71</v>
      </c>
      <c r="D8308" s="63">
        <v>3</v>
      </c>
      <c r="E8308" s="63">
        <v>0.86163160000000005</v>
      </c>
      <c r="F8308" s="63">
        <v>0.6235366</v>
      </c>
      <c r="G8308" s="63">
        <v>-0.238095</v>
      </c>
      <c r="H8308" s="63">
        <v>55.085700000000003</v>
      </c>
      <c r="I8308" s="63">
        <v>-0.38298260000000001</v>
      </c>
      <c r="J8308" s="63">
        <v>-0.29738179999999997</v>
      </c>
      <c r="K8308" s="63">
        <v>-0.238095</v>
      </c>
      <c r="L8308" s="63">
        <v>-0.1788082</v>
      </c>
      <c r="M8308" s="63">
        <v>-9.3207399999999996E-2</v>
      </c>
      <c r="N8308" s="63">
        <v>11060</v>
      </c>
      <c r="O8308" s="63">
        <v>0.1130564</v>
      </c>
      <c r="P8308" s="63">
        <v>9</v>
      </c>
      <c r="Q8308" s="63">
        <v>1.2781749580960001E-2</v>
      </c>
    </row>
    <row r="8309" spans="1:17">
      <c r="A8309" s="63" t="s">
        <v>80</v>
      </c>
      <c r="B8309" s="63" t="s">
        <v>58</v>
      </c>
      <c r="C8309" s="63" t="s">
        <v>71</v>
      </c>
      <c r="D8309" s="63">
        <v>4</v>
      </c>
      <c r="E8309" s="63">
        <v>0.84672179999999997</v>
      </c>
      <c r="F8309" s="63">
        <v>0.63269699999999995</v>
      </c>
      <c r="G8309" s="63">
        <v>-0.21402479999999999</v>
      </c>
      <c r="H8309" s="63">
        <v>54.5306</v>
      </c>
      <c r="I8309" s="63">
        <v>-0.35891240000000002</v>
      </c>
      <c r="J8309" s="63">
        <v>-0.27331159999999999</v>
      </c>
      <c r="K8309" s="63">
        <v>-0.21402479999999999</v>
      </c>
      <c r="L8309" s="63">
        <v>-0.15473790000000001</v>
      </c>
      <c r="M8309" s="63">
        <v>-6.9137199999999996E-2</v>
      </c>
      <c r="N8309" s="63">
        <v>11060</v>
      </c>
      <c r="O8309" s="63">
        <v>0.1130564</v>
      </c>
      <c r="P8309" s="63">
        <v>9</v>
      </c>
      <c r="Q8309" s="63">
        <v>1.2781749580960001E-2</v>
      </c>
    </row>
    <row r="8310" spans="1:17">
      <c r="A8310" s="63" t="s">
        <v>80</v>
      </c>
      <c r="B8310" s="63" t="s">
        <v>58</v>
      </c>
      <c r="C8310" s="63" t="s">
        <v>71</v>
      </c>
      <c r="D8310" s="63">
        <v>5</v>
      </c>
      <c r="E8310" s="63">
        <v>0.85447200000000001</v>
      </c>
      <c r="F8310" s="63">
        <v>0.63937500000000003</v>
      </c>
      <c r="G8310" s="63">
        <v>-0.21509700000000001</v>
      </c>
      <c r="H8310" s="63">
        <v>53.976999999999997</v>
      </c>
      <c r="I8310" s="63">
        <v>-0.35998459999999999</v>
      </c>
      <c r="J8310" s="63">
        <v>-0.27438380000000001</v>
      </c>
      <c r="K8310" s="63">
        <v>-0.21509700000000001</v>
      </c>
      <c r="L8310" s="63">
        <v>-0.15581020000000001</v>
      </c>
      <c r="M8310" s="63">
        <v>-7.0209400000000005E-2</v>
      </c>
      <c r="N8310" s="63">
        <v>11060</v>
      </c>
      <c r="O8310" s="63">
        <v>0.1130564</v>
      </c>
      <c r="P8310" s="63">
        <v>9</v>
      </c>
      <c r="Q8310" s="63">
        <v>1.2781749580960001E-2</v>
      </c>
    </row>
    <row r="8311" spans="1:17">
      <c r="A8311" s="63" t="s">
        <v>80</v>
      </c>
      <c r="B8311" s="63" t="s">
        <v>58</v>
      </c>
      <c r="C8311" s="63" t="s">
        <v>71</v>
      </c>
      <c r="D8311" s="63">
        <v>6</v>
      </c>
      <c r="E8311" s="63">
        <v>0.94458779999999998</v>
      </c>
      <c r="F8311" s="63">
        <v>0.6776297</v>
      </c>
      <c r="G8311" s="63">
        <v>-0.26695809999999998</v>
      </c>
      <c r="H8311" s="63">
        <v>53.571800000000003</v>
      </c>
      <c r="I8311" s="63">
        <v>-0.41184569999999998</v>
      </c>
      <c r="J8311" s="63">
        <v>-0.32624500000000001</v>
      </c>
      <c r="K8311" s="63">
        <v>-0.26695809999999998</v>
      </c>
      <c r="L8311" s="63">
        <v>-0.2076713</v>
      </c>
      <c r="M8311" s="63">
        <v>-0.1220705</v>
      </c>
      <c r="N8311" s="63">
        <v>11060</v>
      </c>
      <c r="O8311" s="63">
        <v>0.1130564</v>
      </c>
      <c r="P8311" s="63">
        <v>9</v>
      </c>
      <c r="Q8311" s="63">
        <v>1.2781749580960001E-2</v>
      </c>
    </row>
    <row r="8312" spans="1:17">
      <c r="A8312" s="63" t="s">
        <v>80</v>
      </c>
      <c r="B8312" s="63" t="s">
        <v>58</v>
      </c>
      <c r="C8312" s="63" t="s">
        <v>71</v>
      </c>
      <c r="D8312" s="63">
        <v>7</v>
      </c>
      <c r="E8312" s="63">
        <v>1.1387970000000001</v>
      </c>
      <c r="F8312" s="63">
        <v>0.86619599999999997</v>
      </c>
      <c r="G8312" s="63">
        <v>-0.27260089999999998</v>
      </c>
      <c r="H8312" s="63">
        <v>53.335999999999999</v>
      </c>
      <c r="I8312" s="63">
        <v>-0.41748849999999998</v>
      </c>
      <c r="J8312" s="63">
        <v>-0.33188770000000001</v>
      </c>
      <c r="K8312" s="63">
        <v>-0.27260089999999998</v>
      </c>
      <c r="L8312" s="63">
        <v>-0.21331410000000001</v>
      </c>
      <c r="M8312" s="63">
        <v>-0.1277133</v>
      </c>
      <c r="N8312" s="63">
        <v>11060</v>
      </c>
      <c r="O8312" s="63">
        <v>0.1130564</v>
      </c>
      <c r="P8312" s="63">
        <v>9</v>
      </c>
      <c r="Q8312" s="63">
        <v>1.2781749580960001E-2</v>
      </c>
    </row>
    <row r="8313" spans="1:17">
      <c r="A8313" s="63" t="s">
        <v>80</v>
      </c>
      <c r="B8313" s="63" t="s">
        <v>58</v>
      </c>
      <c r="C8313" s="63" t="s">
        <v>71</v>
      </c>
      <c r="D8313" s="63">
        <v>8</v>
      </c>
      <c r="E8313" s="63">
        <v>1.275072</v>
      </c>
      <c r="F8313" s="63">
        <v>1.047633</v>
      </c>
      <c r="G8313" s="63">
        <v>-0.2274398</v>
      </c>
      <c r="H8313" s="63">
        <v>54.307299999999998</v>
      </c>
      <c r="I8313" s="63">
        <v>-0.37232739999999998</v>
      </c>
      <c r="J8313" s="63">
        <v>-0.2867266</v>
      </c>
      <c r="K8313" s="63">
        <v>-0.2274398</v>
      </c>
      <c r="L8313" s="63">
        <v>-0.16815289999999999</v>
      </c>
      <c r="M8313" s="63">
        <v>-8.2552200000000006E-2</v>
      </c>
      <c r="N8313" s="63">
        <v>11060</v>
      </c>
      <c r="O8313" s="63">
        <v>0.1130564</v>
      </c>
      <c r="P8313" s="63">
        <v>9</v>
      </c>
      <c r="Q8313" s="63">
        <v>1.2781749580960001E-2</v>
      </c>
    </row>
    <row r="8314" spans="1:17">
      <c r="A8314" s="63" t="s">
        <v>80</v>
      </c>
      <c r="B8314" s="63" t="s">
        <v>58</v>
      </c>
      <c r="C8314" s="63" t="s">
        <v>71</v>
      </c>
      <c r="D8314" s="63">
        <v>9</v>
      </c>
      <c r="E8314" s="63">
        <v>1.2603219999999999</v>
      </c>
      <c r="F8314" s="63">
        <v>1.148082</v>
      </c>
      <c r="G8314" s="63">
        <v>-0.11223959999999999</v>
      </c>
      <c r="H8314" s="63">
        <v>57.911200000000001</v>
      </c>
      <c r="I8314" s="63">
        <v>-0.2571272</v>
      </c>
      <c r="J8314" s="63">
        <v>-0.1715264</v>
      </c>
      <c r="K8314" s="63">
        <v>-0.11223959999999999</v>
      </c>
      <c r="L8314" s="63">
        <v>-5.2952800000000001E-2</v>
      </c>
      <c r="M8314" s="63">
        <v>3.2648000000000003E-2</v>
      </c>
      <c r="N8314" s="63">
        <v>11060</v>
      </c>
      <c r="O8314" s="63">
        <v>0.1130564</v>
      </c>
      <c r="P8314" s="63">
        <v>9</v>
      </c>
      <c r="Q8314" s="63">
        <v>1.2781749580960001E-2</v>
      </c>
    </row>
    <row r="8315" spans="1:17">
      <c r="A8315" s="63" t="s">
        <v>80</v>
      </c>
      <c r="B8315" s="63" t="s">
        <v>58</v>
      </c>
      <c r="C8315" s="63" t="s">
        <v>71</v>
      </c>
      <c r="D8315" s="63">
        <v>10</v>
      </c>
      <c r="E8315" s="63">
        <v>1.2875540000000001</v>
      </c>
      <c r="F8315" s="63">
        <v>1.174004</v>
      </c>
      <c r="G8315" s="63">
        <v>-0.11354980000000001</v>
      </c>
      <c r="H8315" s="63">
        <v>61.663200000000003</v>
      </c>
      <c r="I8315" s="63">
        <v>-0.25843739999999998</v>
      </c>
      <c r="J8315" s="63">
        <v>-0.17283670000000001</v>
      </c>
      <c r="K8315" s="63">
        <v>-0.11354980000000001</v>
      </c>
      <c r="L8315" s="63">
        <v>-5.4262999999999999E-2</v>
      </c>
      <c r="M8315" s="63">
        <v>3.1337799999999999E-2</v>
      </c>
      <c r="N8315" s="63">
        <v>11060</v>
      </c>
      <c r="O8315" s="63">
        <v>0.1130564</v>
      </c>
      <c r="P8315" s="63">
        <v>9</v>
      </c>
      <c r="Q8315" s="63">
        <v>1.2781749580960001E-2</v>
      </c>
    </row>
    <row r="8316" spans="1:17">
      <c r="A8316" s="63" t="s">
        <v>80</v>
      </c>
      <c r="B8316" s="63" t="s">
        <v>58</v>
      </c>
      <c r="C8316" s="63" t="s">
        <v>71</v>
      </c>
      <c r="D8316" s="63">
        <v>11</v>
      </c>
      <c r="E8316" s="63">
        <v>1.232847</v>
      </c>
      <c r="F8316" s="63">
        <v>1.2416579999999999</v>
      </c>
      <c r="G8316" s="63">
        <v>8.8111000000000005E-3</v>
      </c>
      <c r="H8316" s="63">
        <v>65.951300000000003</v>
      </c>
      <c r="I8316" s="63">
        <v>-0.13607649999999999</v>
      </c>
      <c r="J8316" s="63">
        <v>-5.0475699999999998E-2</v>
      </c>
      <c r="K8316" s="63">
        <v>8.8111000000000005E-3</v>
      </c>
      <c r="L8316" s="63">
        <v>6.8097900000000003E-2</v>
      </c>
      <c r="M8316" s="63">
        <v>0.15369869999999999</v>
      </c>
      <c r="N8316" s="63">
        <v>11060</v>
      </c>
      <c r="O8316" s="63">
        <v>0.1130564</v>
      </c>
      <c r="P8316" s="63">
        <v>9</v>
      </c>
      <c r="Q8316" s="63">
        <v>1.2781749580960001E-2</v>
      </c>
    </row>
    <row r="8317" spans="1:17">
      <c r="A8317" s="63" t="s">
        <v>80</v>
      </c>
      <c r="B8317" s="63" t="s">
        <v>58</v>
      </c>
      <c r="C8317" s="63" t="s">
        <v>71</v>
      </c>
      <c r="D8317" s="63">
        <v>12</v>
      </c>
      <c r="E8317" s="63">
        <v>1.2433609999999999</v>
      </c>
      <c r="F8317" s="63">
        <v>1.330881</v>
      </c>
      <c r="G8317" s="63">
        <v>8.7519899999999998E-2</v>
      </c>
      <c r="H8317" s="63">
        <v>69.945099999999996</v>
      </c>
      <c r="I8317" s="63">
        <v>-5.7367700000000001E-2</v>
      </c>
      <c r="J8317" s="63">
        <v>2.8233100000000001E-2</v>
      </c>
      <c r="K8317" s="63">
        <v>8.7519899999999998E-2</v>
      </c>
      <c r="L8317" s="63">
        <v>0.14680670000000001</v>
      </c>
      <c r="M8317" s="63">
        <v>0.23240749999999999</v>
      </c>
      <c r="N8317" s="63">
        <v>11060</v>
      </c>
      <c r="O8317" s="63">
        <v>0.1130564</v>
      </c>
      <c r="P8317" s="63">
        <v>9</v>
      </c>
      <c r="Q8317" s="63">
        <v>1.2781749580960001E-2</v>
      </c>
    </row>
    <row r="8318" spans="1:17">
      <c r="A8318" s="63" t="s">
        <v>80</v>
      </c>
      <c r="B8318" s="63" t="s">
        <v>58</v>
      </c>
      <c r="C8318" s="63" t="s">
        <v>71</v>
      </c>
      <c r="D8318" s="63">
        <v>13</v>
      </c>
      <c r="E8318" s="63">
        <v>1.1869369999999999</v>
      </c>
      <c r="F8318" s="63">
        <v>1.4338</v>
      </c>
      <c r="G8318" s="63">
        <v>0.2468631</v>
      </c>
      <c r="H8318" s="63">
        <v>73.446100000000001</v>
      </c>
      <c r="I8318" s="63">
        <v>0.1019755</v>
      </c>
      <c r="J8318" s="63">
        <v>0.1875763</v>
      </c>
      <c r="K8318" s="63">
        <v>0.2468631</v>
      </c>
      <c r="L8318" s="63">
        <v>0.30614999999999998</v>
      </c>
      <c r="M8318" s="63">
        <v>0.39175070000000001</v>
      </c>
      <c r="N8318" s="63">
        <v>11060</v>
      </c>
      <c r="O8318" s="63">
        <v>0.1130564</v>
      </c>
      <c r="P8318" s="63">
        <v>9</v>
      </c>
      <c r="Q8318" s="63">
        <v>1.2781749580960001E-2</v>
      </c>
    </row>
    <row r="8319" spans="1:17">
      <c r="A8319" s="63" t="s">
        <v>80</v>
      </c>
      <c r="B8319" s="63" t="s">
        <v>58</v>
      </c>
      <c r="C8319" s="63" t="s">
        <v>71</v>
      </c>
      <c r="D8319" s="63">
        <v>14</v>
      </c>
      <c r="E8319" s="63">
        <v>1.211144</v>
      </c>
      <c r="F8319" s="63">
        <v>1.536216</v>
      </c>
      <c r="G8319" s="63">
        <v>0.32507229999999998</v>
      </c>
      <c r="H8319" s="63">
        <v>76.479100000000003</v>
      </c>
      <c r="I8319" s="63">
        <v>0.1801847</v>
      </c>
      <c r="J8319" s="63">
        <v>0.26578550000000001</v>
      </c>
      <c r="K8319" s="63">
        <v>0.32507229999999998</v>
      </c>
      <c r="L8319" s="63">
        <v>0.38435910000000001</v>
      </c>
      <c r="M8319" s="63">
        <v>0.46995989999999999</v>
      </c>
      <c r="N8319" s="63">
        <v>11060</v>
      </c>
      <c r="O8319" s="63">
        <v>0.1130564</v>
      </c>
      <c r="P8319" s="63">
        <v>9</v>
      </c>
      <c r="Q8319" s="63">
        <v>1.2781749580960001E-2</v>
      </c>
    </row>
    <row r="8320" spans="1:17">
      <c r="A8320" s="63" t="s">
        <v>80</v>
      </c>
      <c r="B8320" s="63" t="s">
        <v>58</v>
      </c>
      <c r="C8320" s="63" t="s">
        <v>71</v>
      </c>
      <c r="D8320" s="63">
        <v>15</v>
      </c>
      <c r="E8320" s="63">
        <v>1.2629859999999999</v>
      </c>
      <c r="F8320" s="63">
        <v>1.620266</v>
      </c>
      <c r="G8320" s="63">
        <v>0.35727950000000003</v>
      </c>
      <c r="H8320" s="63">
        <v>78.2136</v>
      </c>
      <c r="I8320" s="63">
        <v>0.21239189999999999</v>
      </c>
      <c r="J8320" s="63">
        <v>0.2979927</v>
      </c>
      <c r="K8320" s="63">
        <v>0.35727950000000003</v>
      </c>
      <c r="L8320" s="63">
        <v>0.4165664</v>
      </c>
      <c r="M8320" s="63">
        <v>0.50216709999999998</v>
      </c>
      <c r="N8320" s="63">
        <v>11060</v>
      </c>
      <c r="O8320" s="63">
        <v>0.1130564</v>
      </c>
      <c r="P8320" s="63">
        <v>9</v>
      </c>
      <c r="Q8320" s="63">
        <v>1.2781749580960001E-2</v>
      </c>
    </row>
    <row r="8321" spans="1:17">
      <c r="A8321" s="63" t="s">
        <v>80</v>
      </c>
      <c r="B8321" s="63" t="s">
        <v>58</v>
      </c>
      <c r="C8321" s="63" t="s">
        <v>71</v>
      </c>
      <c r="D8321" s="63">
        <v>16</v>
      </c>
      <c r="E8321" s="63">
        <v>1.33806</v>
      </c>
      <c r="F8321" s="63">
        <v>1.6589529999999999</v>
      </c>
      <c r="G8321" s="63">
        <v>0.32089289999999998</v>
      </c>
      <c r="H8321" s="63">
        <v>78.585300000000004</v>
      </c>
      <c r="I8321" s="63">
        <v>0.1760053</v>
      </c>
      <c r="J8321" s="63">
        <v>0.26160610000000001</v>
      </c>
      <c r="K8321" s="63">
        <v>0.32089289999999998</v>
      </c>
      <c r="L8321" s="63">
        <v>0.38017980000000001</v>
      </c>
      <c r="M8321" s="63">
        <v>0.46578049999999999</v>
      </c>
      <c r="N8321" s="63">
        <v>11060</v>
      </c>
      <c r="O8321" s="63">
        <v>0.1130564</v>
      </c>
      <c r="P8321" s="63">
        <v>9</v>
      </c>
      <c r="Q8321" s="63">
        <v>1.2781749580960001E-2</v>
      </c>
    </row>
    <row r="8322" spans="1:17">
      <c r="A8322" s="63" t="s">
        <v>80</v>
      </c>
      <c r="B8322" s="63" t="s">
        <v>58</v>
      </c>
      <c r="C8322" s="63" t="s">
        <v>71</v>
      </c>
      <c r="D8322" s="63">
        <v>17</v>
      </c>
      <c r="E8322" s="63">
        <v>1.441341</v>
      </c>
      <c r="F8322" s="63">
        <v>1.7057629999999999</v>
      </c>
      <c r="G8322" s="63">
        <v>0.26442209999999999</v>
      </c>
      <c r="H8322" s="63">
        <v>77.964600000000004</v>
      </c>
      <c r="I8322" s="63">
        <v>0.1195345</v>
      </c>
      <c r="J8322" s="63">
        <v>0.20513519999999999</v>
      </c>
      <c r="K8322" s="63">
        <v>0.26442209999999999</v>
      </c>
      <c r="L8322" s="63">
        <v>0.32370890000000002</v>
      </c>
      <c r="M8322" s="63">
        <v>0.4093097</v>
      </c>
      <c r="N8322" s="63">
        <v>11060</v>
      </c>
      <c r="O8322" s="63">
        <v>0.1130564</v>
      </c>
      <c r="P8322" s="63">
        <v>9</v>
      </c>
      <c r="Q8322" s="63">
        <v>1.2781749580960001E-2</v>
      </c>
    </row>
    <row r="8323" spans="1:17">
      <c r="A8323" s="63" t="s">
        <v>80</v>
      </c>
      <c r="B8323" s="63" t="s">
        <v>58</v>
      </c>
      <c r="C8323" s="63" t="s">
        <v>71</v>
      </c>
      <c r="D8323" s="63">
        <v>18</v>
      </c>
      <c r="E8323" s="63">
        <v>1.532559</v>
      </c>
      <c r="F8323" s="63">
        <v>1.699937</v>
      </c>
      <c r="G8323" s="63">
        <v>0.16737830000000001</v>
      </c>
      <c r="H8323" s="63">
        <v>75.870199999999997</v>
      </c>
      <c r="I8323" s="63">
        <v>2.2490699999999999E-2</v>
      </c>
      <c r="J8323" s="63">
        <v>0.10809149999999999</v>
      </c>
      <c r="K8323" s="63">
        <v>0.16737830000000001</v>
      </c>
      <c r="L8323" s="63">
        <v>0.22666510000000001</v>
      </c>
      <c r="M8323" s="63">
        <v>0.31226589999999999</v>
      </c>
      <c r="N8323" s="63">
        <v>11060</v>
      </c>
      <c r="O8323" s="63">
        <v>0.1130564</v>
      </c>
      <c r="P8323" s="63">
        <v>9</v>
      </c>
      <c r="Q8323" s="63">
        <v>1.2781749580960001E-2</v>
      </c>
    </row>
    <row r="8324" spans="1:17">
      <c r="A8324" s="63" t="s">
        <v>80</v>
      </c>
      <c r="B8324" s="63" t="s">
        <v>58</v>
      </c>
      <c r="C8324" s="63" t="s">
        <v>71</v>
      </c>
      <c r="D8324" s="63">
        <v>19</v>
      </c>
      <c r="E8324" s="63">
        <v>1.6525609999999999</v>
      </c>
      <c r="F8324" s="63">
        <v>1.6096889999999999</v>
      </c>
      <c r="G8324" s="63">
        <v>-4.2871399999999997E-2</v>
      </c>
      <c r="H8324" s="63">
        <v>72.211200000000005</v>
      </c>
      <c r="I8324" s="63">
        <v>-0.18775900000000001</v>
      </c>
      <c r="J8324" s="63">
        <v>-0.1021582</v>
      </c>
      <c r="K8324" s="63">
        <v>-4.2871399999999997E-2</v>
      </c>
      <c r="L8324" s="63">
        <v>1.64155E-2</v>
      </c>
      <c r="M8324" s="63">
        <v>0.1020162</v>
      </c>
      <c r="N8324" s="63">
        <v>11060</v>
      </c>
      <c r="O8324" s="63">
        <v>0.1130564</v>
      </c>
      <c r="P8324" s="63">
        <v>9</v>
      </c>
      <c r="Q8324" s="63">
        <v>1.2781749580960001E-2</v>
      </c>
    </row>
    <row r="8325" spans="1:17">
      <c r="A8325" s="63" t="s">
        <v>80</v>
      </c>
      <c r="B8325" s="63" t="s">
        <v>58</v>
      </c>
      <c r="C8325" s="63" t="s">
        <v>71</v>
      </c>
      <c r="D8325" s="63">
        <v>20</v>
      </c>
      <c r="E8325" s="63">
        <v>1.628849</v>
      </c>
      <c r="F8325" s="63">
        <v>1.509137</v>
      </c>
      <c r="G8325" s="63">
        <v>-0.119712</v>
      </c>
      <c r="H8325" s="63">
        <v>67.2042</v>
      </c>
      <c r="I8325" s="63">
        <v>-0.26459959999999999</v>
      </c>
      <c r="J8325" s="63">
        <v>-0.17899880000000001</v>
      </c>
      <c r="K8325" s="63">
        <v>-0.119712</v>
      </c>
      <c r="L8325" s="63">
        <v>-6.0425199999999998E-2</v>
      </c>
      <c r="M8325" s="63">
        <v>2.5175599999999999E-2</v>
      </c>
      <c r="N8325" s="63">
        <v>11060</v>
      </c>
      <c r="O8325" s="63">
        <v>0.1130564</v>
      </c>
      <c r="P8325" s="63">
        <v>9</v>
      </c>
      <c r="Q8325" s="63">
        <v>1.2781749580960001E-2</v>
      </c>
    </row>
    <row r="8326" spans="1:17">
      <c r="A8326" s="63" t="s">
        <v>80</v>
      </c>
      <c r="B8326" s="63" t="s">
        <v>58</v>
      </c>
      <c r="C8326" s="63" t="s">
        <v>71</v>
      </c>
      <c r="D8326" s="63">
        <v>21</v>
      </c>
      <c r="E8326" s="63">
        <v>1.6483810000000001</v>
      </c>
      <c r="F8326" s="63">
        <v>1.472931</v>
      </c>
      <c r="G8326" s="63">
        <v>-0.17544969999999999</v>
      </c>
      <c r="H8326" s="63">
        <v>63.782499999999999</v>
      </c>
      <c r="I8326" s="63">
        <v>-0.32033729999999999</v>
      </c>
      <c r="J8326" s="63">
        <v>-0.23473659999999999</v>
      </c>
      <c r="K8326" s="63">
        <v>-0.17544969999999999</v>
      </c>
      <c r="L8326" s="63">
        <v>-0.1161629</v>
      </c>
      <c r="M8326" s="63">
        <v>-3.0562099999999998E-2</v>
      </c>
      <c r="N8326" s="63">
        <v>11060</v>
      </c>
      <c r="O8326" s="63">
        <v>0.1130564</v>
      </c>
      <c r="P8326" s="63">
        <v>9</v>
      </c>
      <c r="Q8326" s="63">
        <v>1.2781749580960001E-2</v>
      </c>
    </row>
    <row r="8327" spans="1:17">
      <c r="A8327" s="63" t="s">
        <v>80</v>
      </c>
      <c r="B8327" s="63" t="s">
        <v>58</v>
      </c>
      <c r="C8327" s="63" t="s">
        <v>71</v>
      </c>
      <c r="D8327" s="63">
        <v>22</v>
      </c>
      <c r="E8327" s="63">
        <v>1.587599</v>
      </c>
      <c r="F8327" s="63">
        <v>1.3634930000000001</v>
      </c>
      <c r="G8327" s="63">
        <v>-0.224106</v>
      </c>
      <c r="H8327" s="63">
        <v>61.513300000000001</v>
      </c>
      <c r="I8327" s="63">
        <v>-0.36899359999999998</v>
      </c>
      <c r="J8327" s="63">
        <v>-0.2833928</v>
      </c>
      <c r="K8327" s="63">
        <v>-0.224106</v>
      </c>
      <c r="L8327" s="63">
        <v>-0.1648191</v>
      </c>
      <c r="M8327" s="63">
        <v>-7.9218399999999994E-2</v>
      </c>
      <c r="N8327" s="63">
        <v>11060</v>
      </c>
      <c r="O8327" s="63">
        <v>0.1130564</v>
      </c>
      <c r="P8327" s="63">
        <v>9</v>
      </c>
      <c r="Q8327" s="63">
        <v>1.2781749580960001E-2</v>
      </c>
    </row>
    <row r="8328" spans="1:17">
      <c r="A8328" s="63" t="s">
        <v>80</v>
      </c>
      <c r="B8328" s="63" t="s">
        <v>58</v>
      </c>
      <c r="C8328" s="63" t="s">
        <v>71</v>
      </c>
      <c r="D8328" s="63">
        <v>23</v>
      </c>
      <c r="E8328" s="63">
        <v>1.3780520000000001</v>
      </c>
      <c r="F8328" s="63">
        <v>1.1548309999999999</v>
      </c>
      <c r="G8328" s="63">
        <v>-0.22322110000000001</v>
      </c>
      <c r="H8328" s="63">
        <v>59.709000000000003</v>
      </c>
      <c r="I8328" s="63">
        <v>-0.36810870000000001</v>
      </c>
      <c r="J8328" s="63">
        <v>-0.28250789999999998</v>
      </c>
      <c r="K8328" s="63">
        <v>-0.22322110000000001</v>
      </c>
      <c r="L8328" s="63">
        <v>-0.1639342</v>
      </c>
      <c r="M8328" s="63">
        <v>-7.83335E-2</v>
      </c>
      <c r="N8328" s="63">
        <v>11060</v>
      </c>
      <c r="O8328" s="63">
        <v>0.1130564</v>
      </c>
      <c r="P8328" s="63">
        <v>9</v>
      </c>
      <c r="Q8328" s="63">
        <v>1.2781749580960001E-2</v>
      </c>
    </row>
    <row r="8329" spans="1:17">
      <c r="A8329" s="63" t="s">
        <v>80</v>
      </c>
      <c r="B8329" s="63" t="s">
        <v>58</v>
      </c>
      <c r="C8329" s="63" t="s">
        <v>71</v>
      </c>
      <c r="D8329" s="63">
        <v>24</v>
      </c>
      <c r="E8329" s="63">
        <v>1.1150100000000001</v>
      </c>
      <c r="F8329" s="63">
        <v>0.88553709999999997</v>
      </c>
      <c r="G8329" s="63">
        <v>-0.2294728</v>
      </c>
      <c r="H8329" s="63">
        <v>58.256100000000004</v>
      </c>
      <c r="I8329" s="63">
        <v>-0.37436039999999998</v>
      </c>
      <c r="J8329" s="63">
        <v>-0.28875960000000001</v>
      </c>
      <c r="K8329" s="63">
        <v>-0.2294728</v>
      </c>
      <c r="L8329" s="63">
        <v>-0.170186</v>
      </c>
      <c r="M8329" s="63">
        <v>-8.4585199999999999E-2</v>
      </c>
      <c r="N8329" s="63">
        <v>11060</v>
      </c>
      <c r="O8329" s="63">
        <v>0.1130564</v>
      </c>
      <c r="P8329" s="63">
        <v>9</v>
      </c>
      <c r="Q8329" s="63">
        <v>1.2781749580960001E-2</v>
      </c>
    </row>
    <row r="8330" spans="1:17">
      <c r="A8330" s="63" t="s">
        <v>80</v>
      </c>
      <c r="B8330" s="63" t="s">
        <v>58</v>
      </c>
      <c r="C8330" s="63" t="s">
        <v>72</v>
      </c>
      <c r="D8330" s="63">
        <v>1</v>
      </c>
      <c r="E8330" s="63">
        <v>0.94586959999999998</v>
      </c>
      <c r="F8330" s="63">
        <v>0.69801429999999998</v>
      </c>
      <c r="G8330" s="63">
        <v>-0.2478553</v>
      </c>
      <c r="H8330" s="63">
        <v>52.699800000000003</v>
      </c>
      <c r="I8330" s="63">
        <v>-0.39274290000000001</v>
      </c>
      <c r="J8330" s="63">
        <v>-0.30714209999999997</v>
      </c>
      <c r="K8330" s="63">
        <v>-0.2478553</v>
      </c>
      <c r="L8330" s="63">
        <v>-0.1885685</v>
      </c>
      <c r="M8330" s="63">
        <v>-0.1029677</v>
      </c>
      <c r="N8330" s="63">
        <v>11060</v>
      </c>
      <c r="O8330" s="63">
        <v>0.1130564</v>
      </c>
      <c r="P8330" s="63">
        <v>10</v>
      </c>
      <c r="Q8330" s="63">
        <v>1.2781749580960001E-2</v>
      </c>
    </row>
    <row r="8331" spans="1:17">
      <c r="A8331" s="63" t="s">
        <v>80</v>
      </c>
      <c r="B8331" s="63" t="s">
        <v>58</v>
      </c>
      <c r="C8331" s="63" t="s">
        <v>72</v>
      </c>
      <c r="D8331" s="63">
        <v>2</v>
      </c>
      <c r="E8331" s="63">
        <v>0.85886899999999999</v>
      </c>
      <c r="F8331" s="63">
        <v>0.61861460000000001</v>
      </c>
      <c r="G8331" s="63">
        <v>-0.24025440000000001</v>
      </c>
      <c r="H8331" s="63">
        <v>51.788699999999999</v>
      </c>
      <c r="I8331" s="63">
        <v>-0.38514199999999998</v>
      </c>
      <c r="J8331" s="63">
        <v>-0.29954120000000001</v>
      </c>
      <c r="K8331" s="63">
        <v>-0.24025440000000001</v>
      </c>
      <c r="L8331" s="63">
        <v>-0.18096760000000001</v>
      </c>
      <c r="M8331" s="63">
        <v>-9.5366800000000002E-2</v>
      </c>
      <c r="N8331" s="63">
        <v>11060</v>
      </c>
      <c r="O8331" s="63">
        <v>0.1130564</v>
      </c>
      <c r="P8331" s="63">
        <v>10</v>
      </c>
      <c r="Q8331" s="63">
        <v>1.2781749580960001E-2</v>
      </c>
    </row>
    <row r="8332" spans="1:17">
      <c r="A8332" s="63" t="s">
        <v>80</v>
      </c>
      <c r="B8332" s="63" t="s">
        <v>58</v>
      </c>
      <c r="C8332" s="63" t="s">
        <v>72</v>
      </c>
      <c r="D8332" s="63">
        <v>3</v>
      </c>
      <c r="E8332" s="63">
        <v>0.83618179999999998</v>
      </c>
      <c r="F8332" s="63">
        <v>0.59808680000000003</v>
      </c>
      <c r="G8332" s="63">
        <v>-0.238095</v>
      </c>
      <c r="H8332" s="63">
        <v>50.993099999999998</v>
      </c>
      <c r="I8332" s="63">
        <v>-0.38298260000000001</v>
      </c>
      <c r="J8332" s="63">
        <v>-0.29738179999999997</v>
      </c>
      <c r="K8332" s="63">
        <v>-0.238095</v>
      </c>
      <c r="L8332" s="63">
        <v>-0.1788082</v>
      </c>
      <c r="M8332" s="63">
        <v>-9.3207399999999996E-2</v>
      </c>
      <c r="N8332" s="63">
        <v>11060</v>
      </c>
      <c r="O8332" s="63">
        <v>0.1130564</v>
      </c>
      <c r="P8332" s="63">
        <v>10</v>
      </c>
      <c r="Q8332" s="63">
        <v>1.2781749580960001E-2</v>
      </c>
    </row>
    <row r="8333" spans="1:17">
      <c r="A8333" s="63" t="s">
        <v>80</v>
      </c>
      <c r="B8333" s="63" t="s">
        <v>58</v>
      </c>
      <c r="C8333" s="63" t="s">
        <v>72</v>
      </c>
      <c r="D8333" s="63">
        <v>4</v>
      </c>
      <c r="E8333" s="63">
        <v>0.83945499999999995</v>
      </c>
      <c r="F8333" s="63">
        <v>0.62543020000000005</v>
      </c>
      <c r="G8333" s="63">
        <v>-0.21402479999999999</v>
      </c>
      <c r="H8333" s="63">
        <v>50.236899999999999</v>
      </c>
      <c r="I8333" s="63">
        <v>-0.35891240000000002</v>
      </c>
      <c r="J8333" s="63">
        <v>-0.27331159999999999</v>
      </c>
      <c r="K8333" s="63">
        <v>-0.21402479999999999</v>
      </c>
      <c r="L8333" s="63">
        <v>-0.15473790000000001</v>
      </c>
      <c r="M8333" s="63">
        <v>-6.9137199999999996E-2</v>
      </c>
      <c r="N8333" s="63">
        <v>11060</v>
      </c>
      <c r="O8333" s="63">
        <v>0.1130564</v>
      </c>
      <c r="P8333" s="63">
        <v>10</v>
      </c>
      <c r="Q8333" s="63">
        <v>1.2781749580960001E-2</v>
      </c>
    </row>
    <row r="8334" spans="1:17">
      <c r="A8334" s="63" t="s">
        <v>80</v>
      </c>
      <c r="B8334" s="63" t="s">
        <v>58</v>
      </c>
      <c r="C8334" s="63" t="s">
        <v>72</v>
      </c>
      <c r="D8334" s="63">
        <v>5</v>
      </c>
      <c r="E8334" s="63">
        <v>0.86210980000000004</v>
      </c>
      <c r="F8334" s="63">
        <v>0.6470129</v>
      </c>
      <c r="G8334" s="63">
        <v>-0.21509700000000001</v>
      </c>
      <c r="H8334" s="63">
        <v>49.669800000000002</v>
      </c>
      <c r="I8334" s="63">
        <v>-0.35998449999999999</v>
      </c>
      <c r="J8334" s="63">
        <v>-0.27438380000000001</v>
      </c>
      <c r="K8334" s="63">
        <v>-0.21509700000000001</v>
      </c>
      <c r="L8334" s="63">
        <v>-0.15581010000000001</v>
      </c>
      <c r="M8334" s="63">
        <v>-7.0209400000000005E-2</v>
      </c>
      <c r="N8334" s="63">
        <v>11060</v>
      </c>
      <c r="O8334" s="63">
        <v>0.1130564</v>
      </c>
      <c r="P8334" s="63">
        <v>10</v>
      </c>
      <c r="Q8334" s="63">
        <v>1.2781749580960001E-2</v>
      </c>
    </row>
    <row r="8335" spans="1:17">
      <c r="A8335" s="63" t="s">
        <v>80</v>
      </c>
      <c r="B8335" s="63" t="s">
        <v>58</v>
      </c>
      <c r="C8335" s="63" t="s">
        <v>72</v>
      </c>
      <c r="D8335" s="63">
        <v>6</v>
      </c>
      <c r="E8335" s="63">
        <v>0.9739563</v>
      </c>
      <c r="F8335" s="63">
        <v>0.70699820000000002</v>
      </c>
      <c r="G8335" s="63">
        <v>-0.26695819999999998</v>
      </c>
      <c r="H8335" s="63">
        <v>49.034799999999997</v>
      </c>
      <c r="I8335" s="63">
        <v>-0.41184579999999998</v>
      </c>
      <c r="J8335" s="63">
        <v>-0.32624500000000001</v>
      </c>
      <c r="K8335" s="63">
        <v>-0.26695819999999998</v>
      </c>
      <c r="L8335" s="63">
        <v>-0.2076713</v>
      </c>
      <c r="M8335" s="63">
        <v>-0.1220706</v>
      </c>
      <c r="N8335" s="63">
        <v>11060</v>
      </c>
      <c r="O8335" s="63">
        <v>0.1130564</v>
      </c>
      <c r="P8335" s="63">
        <v>10</v>
      </c>
      <c r="Q8335" s="63">
        <v>1.2781749580960001E-2</v>
      </c>
    </row>
    <row r="8336" spans="1:17">
      <c r="A8336" s="63" t="s">
        <v>80</v>
      </c>
      <c r="B8336" s="63" t="s">
        <v>58</v>
      </c>
      <c r="C8336" s="63" t="s">
        <v>72</v>
      </c>
      <c r="D8336" s="63">
        <v>7</v>
      </c>
      <c r="E8336" s="63">
        <v>1.250129</v>
      </c>
      <c r="F8336" s="63">
        <v>0.97752830000000002</v>
      </c>
      <c r="G8336" s="63">
        <v>-0.27260089999999998</v>
      </c>
      <c r="H8336" s="63">
        <v>48.528599999999997</v>
      </c>
      <c r="I8336" s="63">
        <v>-0.41748849999999998</v>
      </c>
      <c r="J8336" s="63">
        <v>-0.33188770000000001</v>
      </c>
      <c r="K8336" s="63">
        <v>-0.27260089999999998</v>
      </c>
      <c r="L8336" s="63">
        <v>-0.21331410000000001</v>
      </c>
      <c r="M8336" s="63">
        <v>-0.1277133</v>
      </c>
      <c r="N8336" s="63">
        <v>11060</v>
      </c>
      <c r="O8336" s="63">
        <v>0.1130564</v>
      </c>
      <c r="P8336" s="63">
        <v>10</v>
      </c>
      <c r="Q8336" s="63">
        <v>1.2781749580960001E-2</v>
      </c>
    </row>
    <row r="8337" spans="1:17">
      <c r="A8337" s="63" t="s">
        <v>80</v>
      </c>
      <c r="B8337" s="63" t="s">
        <v>58</v>
      </c>
      <c r="C8337" s="63" t="s">
        <v>72</v>
      </c>
      <c r="D8337" s="63">
        <v>8</v>
      </c>
      <c r="E8337" s="63">
        <v>1.4404090000000001</v>
      </c>
      <c r="F8337" s="63">
        <v>1.2129700000000001</v>
      </c>
      <c r="G8337" s="63">
        <v>-0.22743959999999999</v>
      </c>
      <c r="H8337" s="63">
        <v>48.578499999999998</v>
      </c>
      <c r="I8337" s="63">
        <v>-0.37232720000000002</v>
      </c>
      <c r="J8337" s="63">
        <v>-0.2867265</v>
      </c>
      <c r="K8337" s="63">
        <v>-0.22743959999999999</v>
      </c>
      <c r="L8337" s="63">
        <v>-0.16815279999999999</v>
      </c>
      <c r="M8337" s="63">
        <v>-8.2552E-2</v>
      </c>
      <c r="N8337" s="63">
        <v>11060</v>
      </c>
      <c r="O8337" s="63">
        <v>0.1130564</v>
      </c>
      <c r="P8337" s="63">
        <v>10</v>
      </c>
      <c r="Q8337" s="63">
        <v>1.2781749580960001E-2</v>
      </c>
    </row>
    <row r="8338" spans="1:17">
      <c r="A8338" s="63" t="s">
        <v>80</v>
      </c>
      <c r="B8338" s="63" t="s">
        <v>58</v>
      </c>
      <c r="C8338" s="63" t="s">
        <v>72</v>
      </c>
      <c r="D8338" s="63">
        <v>9</v>
      </c>
      <c r="E8338" s="63">
        <v>1.3704769999999999</v>
      </c>
      <c r="F8338" s="63">
        <v>1.258237</v>
      </c>
      <c r="G8338" s="63">
        <v>-0.11223959999999999</v>
      </c>
      <c r="H8338" s="63">
        <v>51.790599999999998</v>
      </c>
      <c r="I8338" s="63">
        <v>-0.2571272</v>
      </c>
      <c r="J8338" s="63">
        <v>-0.1715264</v>
      </c>
      <c r="K8338" s="63">
        <v>-0.11223959999999999</v>
      </c>
      <c r="L8338" s="63">
        <v>-5.2952800000000001E-2</v>
      </c>
      <c r="M8338" s="63">
        <v>3.2648000000000003E-2</v>
      </c>
      <c r="N8338" s="63">
        <v>11060</v>
      </c>
      <c r="O8338" s="63">
        <v>0.1130564</v>
      </c>
      <c r="P8338" s="63">
        <v>10</v>
      </c>
      <c r="Q8338" s="63">
        <v>1.2781749580960001E-2</v>
      </c>
    </row>
    <row r="8339" spans="1:17">
      <c r="A8339" s="63" t="s">
        <v>80</v>
      </c>
      <c r="B8339" s="63" t="s">
        <v>58</v>
      </c>
      <c r="C8339" s="63" t="s">
        <v>72</v>
      </c>
      <c r="D8339" s="63">
        <v>10</v>
      </c>
      <c r="E8339" s="63">
        <v>1.343275</v>
      </c>
      <c r="F8339" s="63">
        <v>1.229725</v>
      </c>
      <c r="G8339" s="63">
        <v>-0.11354980000000001</v>
      </c>
      <c r="H8339" s="63">
        <v>56.622500000000002</v>
      </c>
      <c r="I8339" s="63">
        <v>-0.25843739999999998</v>
      </c>
      <c r="J8339" s="63">
        <v>-0.17283670000000001</v>
      </c>
      <c r="K8339" s="63">
        <v>-0.11354980000000001</v>
      </c>
      <c r="L8339" s="63">
        <v>-5.4262999999999999E-2</v>
      </c>
      <c r="M8339" s="63">
        <v>3.1337799999999999E-2</v>
      </c>
      <c r="N8339" s="63">
        <v>11060</v>
      </c>
      <c r="O8339" s="63">
        <v>0.1130564</v>
      </c>
      <c r="P8339" s="63">
        <v>10</v>
      </c>
      <c r="Q8339" s="63">
        <v>1.2781749580960001E-2</v>
      </c>
    </row>
    <row r="8340" spans="1:17">
      <c r="A8340" s="63" t="s">
        <v>80</v>
      </c>
      <c r="B8340" s="63" t="s">
        <v>58</v>
      </c>
      <c r="C8340" s="63" t="s">
        <v>72</v>
      </c>
      <c r="D8340" s="63">
        <v>11</v>
      </c>
      <c r="E8340" s="63">
        <v>1.215551</v>
      </c>
      <c r="F8340" s="63">
        <v>1.223398</v>
      </c>
      <c r="G8340" s="63">
        <v>7.8478999999999997E-3</v>
      </c>
      <c r="H8340" s="63">
        <v>61.081299999999999</v>
      </c>
      <c r="I8340" s="63">
        <v>-0.13703969999999999</v>
      </c>
      <c r="J8340" s="63">
        <v>-5.1438900000000003E-2</v>
      </c>
      <c r="K8340" s="63">
        <v>7.8478999999999997E-3</v>
      </c>
      <c r="L8340" s="63">
        <v>6.7134700000000005E-2</v>
      </c>
      <c r="M8340" s="63">
        <v>0.1527355</v>
      </c>
      <c r="N8340" s="63">
        <v>11060</v>
      </c>
      <c r="O8340" s="63">
        <v>0.1130564</v>
      </c>
      <c r="P8340" s="63">
        <v>10</v>
      </c>
      <c r="Q8340" s="63">
        <v>1.2781749580960001E-2</v>
      </c>
    </row>
    <row r="8341" spans="1:17">
      <c r="A8341" s="63" t="s">
        <v>80</v>
      </c>
      <c r="B8341" s="63" t="s">
        <v>58</v>
      </c>
      <c r="C8341" s="63" t="s">
        <v>72</v>
      </c>
      <c r="D8341" s="63">
        <v>12</v>
      </c>
      <c r="E8341" s="63">
        <v>1.1101570000000001</v>
      </c>
      <c r="F8341" s="63">
        <v>1.1893499999999999</v>
      </c>
      <c r="G8341" s="63">
        <v>7.9192899999999997E-2</v>
      </c>
      <c r="H8341" s="63">
        <v>65.784000000000006</v>
      </c>
      <c r="I8341" s="63">
        <v>-6.5694699999999995E-2</v>
      </c>
      <c r="J8341" s="63">
        <v>1.9906E-2</v>
      </c>
      <c r="K8341" s="63">
        <v>7.9192899999999997E-2</v>
      </c>
      <c r="L8341" s="63">
        <v>0.13847970000000001</v>
      </c>
      <c r="M8341" s="63">
        <v>0.22408049999999999</v>
      </c>
      <c r="N8341" s="63">
        <v>11060</v>
      </c>
      <c r="O8341" s="63">
        <v>0.1130564</v>
      </c>
      <c r="P8341" s="63">
        <v>10</v>
      </c>
      <c r="Q8341" s="63">
        <v>1.2781749580960001E-2</v>
      </c>
    </row>
    <row r="8342" spans="1:17">
      <c r="A8342" s="63" t="s">
        <v>80</v>
      </c>
      <c r="B8342" s="63" t="s">
        <v>58</v>
      </c>
      <c r="C8342" s="63" t="s">
        <v>72</v>
      </c>
      <c r="D8342" s="63">
        <v>13</v>
      </c>
      <c r="E8342" s="63">
        <v>0.96811539999999996</v>
      </c>
      <c r="F8342" s="63">
        <v>1.1860869999999999</v>
      </c>
      <c r="G8342" s="63">
        <v>0.2179719</v>
      </c>
      <c r="H8342" s="63">
        <v>69.047799999999995</v>
      </c>
      <c r="I8342" s="63">
        <v>7.3084300000000005E-2</v>
      </c>
      <c r="J8342" s="63">
        <v>0.1586851</v>
      </c>
      <c r="K8342" s="63">
        <v>0.2179719</v>
      </c>
      <c r="L8342" s="63">
        <v>0.27725880000000003</v>
      </c>
      <c r="M8342" s="63">
        <v>0.3628595</v>
      </c>
      <c r="N8342" s="63">
        <v>11060</v>
      </c>
      <c r="O8342" s="63">
        <v>0.1130564</v>
      </c>
      <c r="P8342" s="63">
        <v>10</v>
      </c>
      <c r="Q8342" s="63">
        <v>1.2781749580960001E-2</v>
      </c>
    </row>
    <row r="8343" spans="1:17">
      <c r="A8343" s="63" t="s">
        <v>80</v>
      </c>
      <c r="B8343" s="63" t="s">
        <v>58</v>
      </c>
      <c r="C8343" s="63" t="s">
        <v>72</v>
      </c>
      <c r="D8343" s="63">
        <v>14</v>
      </c>
      <c r="E8343" s="63">
        <v>0.91176860000000004</v>
      </c>
      <c r="F8343" s="63">
        <v>1.1777759999999999</v>
      </c>
      <c r="G8343" s="63">
        <v>0.2660073</v>
      </c>
      <c r="H8343" s="63">
        <v>71.330200000000005</v>
      </c>
      <c r="I8343" s="63">
        <v>0.1211197</v>
      </c>
      <c r="J8343" s="63">
        <v>0.2067205</v>
      </c>
      <c r="K8343" s="63">
        <v>0.2660073</v>
      </c>
      <c r="L8343" s="63">
        <v>0.32529409999999997</v>
      </c>
      <c r="M8343" s="63">
        <v>0.41089490000000001</v>
      </c>
      <c r="N8343" s="63">
        <v>11060</v>
      </c>
      <c r="O8343" s="63">
        <v>0.1130564</v>
      </c>
      <c r="P8343" s="63">
        <v>10</v>
      </c>
      <c r="Q8343" s="63">
        <v>1.2781749580960001E-2</v>
      </c>
    </row>
    <row r="8344" spans="1:17">
      <c r="A8344" s="63" t="s">
        <v>80</v>
      </c>
      <c r="B8344" s="63" t="s">
        <v>58</v>
      </c>
      <c r="C8344" s="63" t="s">
        <v>72</v>
      </c>
      <c r="D8344" s="63">
        <v>15</v>
      </c>
      <c r="E8344" s="63">
        <v>0.87810580000000005</v>
      </c>
      <c r="F8344" s="63">
        <v>1.154793</v>
      </c>
      <c r="G8344" s="63">
        <v>0.27668710000000002</v>
      </c>
      <c r="H8344" s="63">
        <v>72.399900000000002</v>
      </c>
      <c r="I8344" s="63">
        <v>0.13179950000000001</v>
      </c>
      <c r="J8344" s="63">
        <v>0.21740029999999999</v>
      </c>
      <c r="K8344" s="63">
        <v>0.27668710000000002</v>
      </c>
      <c r="L8344" s="63">
        <v>0.33597399999999999</v>
      </c>
      <c r="M8344" s="63">
        <v>0.42157470000000002</v>
      </c>
      <c r="N8344" s="63">
        <v>11060</v>
      </c>
      <c r="O8344" s="63">
        <v>0.1130564</v>
      </c>
      <c r="P8344" s="63">
        <v>10</v>
      </c>
      <c r="Q8344" s="63">
        <v>1.2781749580960001E-2</v>
      </c>
    </row>
    <row r="8345" spans="1:17">
      <c r="A8345" s="63" t="s">
        <v>80</v>
      </c>
      <c r="B8345" s="63" t="s">
        <v>58</v>
      </c>
      <c r="C8345" s="63" t="s">
        <v>72</v>
      </c>
      <c r="D8345" s="63">
        <v>16</v>
      </c>
      <c r="E8345" s="63">
        <v>0.89828260000000004</v>
      </c>
      <c r="F8345" s="63">
        <v>1.145216</v>
      </c>
      <c r="G8345" s="63">
        <v>0.2469334</v>
      </c>
      <c r="H8345" s="63">
        <v>72.4529</v>
      </c>
      <c r="I8345" s="63">
        <v>0.10204580000000001</v>
      </c>
      <c r="J8345" s="63">
        <v>0.1876466</v>
      </c>
      <c r="K8345" s="63">
        <v>0.2469334</v>
      </c>
      <c r="L8345" s="63">
        <v>0.3062202</v>
      </c>
      <c r="M8345" s="63">
        <v>0.39182099999999997</v>
      </c>
      <c r="N8345" s="63">
        <v>11060</v>
      </c>
      <c r="O8345" s="63">
        <v>0.1130564</v>
      </c>
      <c r="P8345" s="63">
        <v>10</v>
      </c>
      <c r="Q8345" s="63">
        <v>1.2781749580960001E-2</v>
      </c>
    </row>
    <row r="8346" spans="1:17">
      <c r="A8346" s="63" t="s">
        <v>80</v>
      </c>
      <c r="B8346" s="63" t="s">
        <v>58</v>
      </c>
      <c r="C8346" s="63" t="s">
        <v>72</v>
      </c>
      <c r="D8346" s="63">
        <v>17</v>
      </c>
      <c r="E8346" s="63">
        <v>0.97056529999999996</v>
      </c>
      <c r="F8346" s="63">
        <v>1.1791419999999999</v>
      </c>
      <c r="G8346" s="63">
        <v>0.20857680000000001</v>
      </c>
      <c r="H8346" s="63">
        <v>70.887699999999995</v>
      </c>
      <c r="I8346" s="63">
        <v>6.3689200000000001E-2</v>
      </c>
      <c r="J8346" s="63">
        <v>0.14929000000000001</v>
      </c>
      <c r="K8346" s="63">
        <v>0.20857680000000001</v>
      </c>
      <c r="L8346" s="63">
        <v>0.26786359999999998</v>
      </c>
      <c r="M8346" s="63">
        <v>0.35346440000000001</v>
      </c>
      <c r="N8346" s="63">
        <v>11060</v>
      </c>
      <c r="O8346" s="63">
        <v>0.1130564</v>
      </c>
      <c r="P8346" s="63">
        <v>10</v>
      </c>
      <c r="Q8346" s="63">
        <v>1.2781749580960001E-2</v>
      </c>
    </row>
    <row r="8347" spans="1:17">
      <c r="A8347" s="63" t="s">
        <v>80</v>
      </c>
      <c r="B8347" s="63" t="s">
        <v>58</v>
      </c>
      <c r="C8347" s="63" t="s">
        <v>72</v>
      </c>
      <c r="D8347" s="63">
        <v>18</v>
      </c>
      <c r="E8347" s="63">
        <v>1.121254</v>
      </c>
      <c r="F8347" s="63">
        <v>1.259425</v>
      </c>
      <c r="G8347" s="63">
        <v>0.13817080000000001</v>
      </c>
      <c r="H8347" s="63">
        <v>67.893199999999993</v>
      </c>
      <c r="I8347" s="63">
        <v>-6.7168000000000002E-3</v>
      </c>
      <c r="J8347" s="63">
        <v>7.8883999999999996E-2</v>
      </c>
      <c r="K8347" s="63">
        <v>0.13817080000000001</v>
      </c>
      <c r="L8347" s="63">
        <v>0.19745770000000001</v>
      </c>
      <c r="M8347" s="63">
        <v>0.28305839999999999</v>
      </c>
      <c r="N8347" s="63">
        <v>11060</v>
      </c>
      <c r="O8347" s="63">
        <v>0.1130564</v>
      </c>
      <c r="P8347" s="63">
        <v>10</v>
      </c>
      <c r="Q8347" s="63">
        <v>1.2781749580960001E-2</v>
      </c>
    </row>
    <row r="8348" spans="1:17">
      <c r="A8348" s="63" t="s">
        <v>80</v>
      </c>
      <c r="B8348" s="63" t="s">
        <v>58</v>
      </c>
      <c r="C8348" s="63" t="s">
        <v>72</v>
      </c>
      <c r="D8348" s="63">
        <v>19</v>
      </c>
      <c r="E8348" s="63">
        <v>1.297277</v>
      </c>
      <c r="F8348" s="63">
        <v>1.3029440000000001</v>
      </c>
      <c r="G8348" s="63">
        <v>5.6663E-3</v>
      </c>
      <c r="H8348" s="63">
        <v>63.534799999999997</v>
      </c>
      <c r="I8348" s="63">
        <v>-0.13922129999999999</v>
      </c>
      <c r="J8348" s="63">
        <v>-5.3620599999999997E-2</v>
      </c>
      <c r="K8348" s="63">
        <v>5.6663E-3</v>
      </c>
      <c r="L8348" s="63">
        <v>6.49531E-2</v>
      </c>
      <c r="M8348" s="63">
        <v>0.15055389999999999</v>
      </c>
      <c r="N8348" s="63">
        <v>11060</v>
      </c>
      <c r="O8348" s="63">
        <v>0.1130564</v>
      </c>
      <c r="P8348" s="63">
        <v>10</v>
      </c>
      <c r="Q8348" s="63">
        <v>1.2781749580960001E-2</v>
      </c>
    </row>
    <row r="8349" spans="1:17">
      <c r="A8349" s="63" t="s">
        <v>80</v>
      </c>
      <c r="B8349" s="63" t="s">
        <v>58</v>
      </c>
      <c r="C8349" s="63" t="s">
        <v>72</v>
      </c>
      <c r="D8349" s="63">
        <v>20</v>
      </c>
      <c r="E8349" s="63">
        <v>1.4738519999999999</v>
      </c>
      <c r="F8349" s="63">
        <v>1.3634489999999999</v>
      </c>
      <c r="G8349" s="63">
        <v>-0.1104035</v>
      </c>
      <c r="H8349" s="63">
        <v>60.358800000000002</v>
      </c>
      <c r="I8349" s="63">
        <v>-0.25529109999999999</v>
      </c>
      <c r="J8349" s="63">
        <v>-0.16969039999999999</v>
      </c>
      <c r="K8349" s="63">
        <v>-0.1104035</v>
      </c>
      <c r="L8349" s="63">
        <v>-5.1116700000000001E-2</v>
      </c>
      <c r="M8349" s="63">
        <v>3.4484099999999997E-2</v>
      </c>
      <c r="N8349" s="63">
        <v>11060</v>
      </c>
      <c r="O8349" s="63">
        <v>0.1130564</v>
      </c>
      <c r="P8349" s="63">
        <v>10</v>
      </c>
      <c r="Q8349" s="63">
        <v>1.2781749580960001E-2</v>
      </c>
    </row>
    <row r="8350" spans="1:17">
      <c r="A8350" s="63" t="s">
        <v>80</v>
      </c>
      <c r="B8350" s="63" t="s">
        <v>58</v>
      </c>
      <c r="C8350" s="63" t="s">
        <v>72</v>
      </c>
      <c r="D8350" s="63">
        <v>21</v>
      </c>
      <c r="E8350" s="63">
        <v>1.5558529999999999</v>
      </c>
      <c r="F8350" s="63">
        <v>1.384717</v>
      </c>
      <c r="G8350" s="63">
        <v>-0.17113529999999999</v>
      </c>
      <c r="H8350" s="63">
        <v>57.902500000000003</v>
      </c>
      <c r="I8350" s="63">
        <v>-0.3160229</v>
      </c>
      <c r="J8350" s="63">
        <v>-0.23042209999999999</v>
      </c>
      <c r="K8350" s="63">
        <v>-0.17113529999999999</v>
      </c>
      <c r="L8350" s="63">
        <v>-0.1118485</v>
      </c>
      <c r="M8350" s="63">
        <v>-2.6247699999999999E-2</v>
      </c>
      <c r="N8350" s="63">
        <v>11060</v>
      </c>
      <c r="O8350" s="63">
        <v>0.1130564</v>
      </c>
      <c r="P8350" s="63">
        <v>10</v>
      </c>
      <c r="Q8350" s="63">
        <v>1.2781749580960001E-2</v>
      </c>
    </row>
    <row r="8351" spans="1:17">
      <c r="A8351" s="63" t="s">
        <v>80</v>
      </c>
      <c r="B8351" s="63" t="s">
        <v>58</v>
      </c>
      <c r="C8351" s="63" t="s">
        <v>72</v>
      </c>
      <c r="D8351" s="63">
        <v>22</v>
      </c>
      <c r="E8351" s="63">
        <v>1.5097020000000001</v>
      </c>
      <c r="F8351" s="63">
        <v>1.2871729999999999</v>
      </c>
      <c r="G8351" s="63">
        <v>-0.22252920000000001</v>
      </c>
      <c r="H8351" s="63">
        <v>56.099699999999999</v>
      </c>
      <c r="I8351" s="63">
        <v>-0.36741679999999999</v>
      </c>
      <c r="J8351" s="63">
        <v>-0.28181600000000001</v>
      </c>
      <c r="K8351" s="63">
        <v>-0.22252920000000001</v>
      </c>
      <c r="L8351" s="63">
        <v>-0.16324230000000001</v>
      </c>
      <c r="M8351" s="63">
        <v>-7.7641600000000005E-2</v>
      </c>
      <c r="N8351" s="63">
        <v>11060</v>
      </c>
      <c r="O8351" s="63">
        <v>0.1130564</v>
      </c>
      <c r="P8351" s="63">
        <v>10</v>
      </c>
      <c r="Q8351" s="63">
        <v>1.2781749580960001E-2</v>
      </c>
    </row>
    <row r="8352" spans="1:17">
      <c r="A8352" s="63" t="s">
        <v>80</v>
      </c>
      <c r="B8352" s="63" t="s">
        <v>58</v>
      </c>
      <c r="C8352" s="63" t="s">
        <v>72</v>
      </c>
      <c r="D8352" s="63">
        <v>23</v>
      </c>
      <c r="E8352" s="63">
        <v>1.313104</v>
      </c>
      <c r="F8352" s="63">
        <v>1.0898829999999999</v>
      </c>
      <c r="G8352" s="63">
        <v>-0.22322110000000001</v>
      </c>
      <c r="H8352" s="63">
        <v>54.916499999999999</v>
      </c>
      <c r="I8352" s="63">
        <v>-0.36810870000000001</v>
      </c>
      <c r="J8352" s="63">
        <v>-0.28250789999999998</v>
      </c>
      <c r="K8352" s="63">
        <v>-0.22322110000000001</v>
      </c>
      <c r="L8352" s="63">
        <v>-0.1639342</v>
      </c>
      <c r="M8352" s="63">
        <v>-7.83335E-2</v>
      </c>
      <c r="N8352" s="63">
        <v>11060</v>
      </c>
      <c r="O8352" s="63">
        <v>0.1130564</v>
      </c>
      <c r="P8352" s="63">
        <v>10</v>
      </c>
      <c r="Q8352" s="63">
        <v>1.2781749580960001E-2</v>
      </c>
    </row>
    <row r="8353" spans="1:17">
      <c r="A8353" s="63" t="s">
        <v>80</v>
      </c>
      <c r="B8353" s="63" t="s">
        <v>58</v>
      </c>
      <c r="C8353" s="63" t="s">
        <v>72</v>
      </c>
      <c r="D8353" s="63">
        <v>24</v>
      </c>
      <c r="E8353" s="63">
        <v>1.07836</v>
      </c>
      <c r="F8353" s="63">
        <v>0.84888739999999996</v>
      </c>
      <c r="G8353" s="63">
        <v>-0.22947290000000001</v>
      </c>
      <c r="H8353" s="63">
        <v>53.8523</v>
      </c>
      <c r="I8353" s="63">
        <v>-0.37436049999999998</v>
      </c>
      <c r="J8353" s="63">
        <v>-0.28875970000000001</v>
      </c>
      <c r="K8353" s="63">
        <v>-0.22947290000000001</v>
      </c>
      <c r="L8353" s="63">
        <v>-0.170186</v>
      </c>
      <c r="M8353" s="63">
        <v>-8.4585300000000002E-2</v>
      </c>
      <c r="N8353" s="63">
        <v>11060</v>
      </c>
      <c r="O8353" s="63">
        <v>0.1130564</v>
      </c>
      <c r="P8353" s="63">
        <v>10</v>
      </c>
      <c r="Q8353" s="63">
        <v>1.2781749580960001E-2</v>
      </c>
    </row>
    <row r="8354" spans="1:17">
      <c r="A8354" s="63" t="s">
        <v>80</v>
      </c>
      <c r="B8354" s="63" t="s">
        <v>58</v>
      </c>
      <c r="C8354" s="63" t="s">
        <v>73</v>
      </c>
      <c r="D8354" s="63">
        <v>1</v>
      </c>
      <c r="E8354" s="63">
        <v>0.96341100000000002</v>
      </c>
      <c r="F8354" s="63">
        <v>0.81850730000000005</v>
      </c>
      <c r="G8354" s="63">
        <v>-0.1449037</v>
      </c>
      <c r="H8354" s="63">
        <v>47.150199999999998</v>
      </c>
      <c r="I8354" s="63">
        <v>-0.28979129999999997</v>
      </c>
      <c r="J8354" s="63">
        <v>-0.2041906</v>
      </c>
      <c r="K8354" s="63">
        <v>-0.1449037</v>
      </c>
      <c r="L8354" s="63">
        <v>-8.5616899999999996E-2</v>
      </c>
      <c r="M8354" s="63">
        <v>-1.6099999999999998E-5</v>
      </c>
      <c r="N8354" s="63">
        <v>11060</v>
      </c>
      <c r="O8354" s="63">
        <v>0.1130564</v>
      </c>
      <c r="P8354" s="63">
        <v>11</v>
      </c>
      <c r="Q8354" s="63">
        <v>1.2781749580960001E-2</v>
      </c>
    </row>
    <row r="8355" spans="1:17">
      <c r="A8355" s="63" t="s">
        <v>80</v>
      </c>
      <c r="B8355" s="63" t="s">
        <v>58</v>
      </c>
      <c r="C8355" s="63" t="s">
        <v>73</v>
      </c>
      <c r="D8355" s="63">
        <v>2</v>
      </c>
      <c r="E8355" s="63">
        <v>0.89775870000000002</v>
      </c>
      <c r="F8355" s="63">
        <v>0.73694289999999996</v>
      </c>
      <c r="G8355" s="63">
        <v>-0.16081580000000001</v>
      </c>
      <c r="H8355" s="63">
        <v>46.39</v>
      </c>
      <c r="I8355" s="63">
        <v>-0.30570340000000001</v>
      </c>
      <c r="J8355" s="63">
        <v>-0.22010270000000001</v>
      </c>
      <c r="K8355" s="63">
        <v>-0.16081580000000001</v>
      </c>
      <c r="L8355" s="63">
        <v>-0.10152899999999999</v>
      </c>
      <c r="M8355" s="63">
        <v>-1.59282E-2</v>
      </c>
      <c r="N8355" s="63">
        <v>11060</v>
      </c>
      <c r="O8355" s="63">
        <v>0.1130564</v>
      </c>
      <c r="P8355" s="63">
        <v>11</v>
      </c>
      <c r="Q8355" s="63">
        <v>1.2781749580960001E-2</v>
      </c>
    </row>
    <row r="8356" spans="1:17">
      <c r="A8356" s="63" t="s">
        <v>80</v>
      </c>
      <c r="B8356" s="63" t="s">
        <v>58</v>
      </c>
      <c r="C8356" s="63" t="s">
        <v>73</v>
      </c>
      <c r="D8356" s="63">
        <v>3</v>
      </c>
      <c r="E8356" s="63">
        <v>0.88351659999999999</v>
      </c>
      <c r="F8356" s="63">
        <v>0.72712019999999999</v>
      </c>
      <c r="G8356" s="63">
        <v>-0.15639639999999999</v>
      </c>
      <c r="H8356" s="63">
        <v>45.8292</v>
      </c>
      <c r="I8356" s="63">
        <v>-0.301284</v>
      </c>
      <c r="J8356" s="63">
        <v>-0.21568329999999999</v>
      </c>
      <c r="K8356" s="63">
        <v>-0.15639639999999999</v>
      </c>
      <c r="L8356" s="63">
        <v>-9.7109600000000004E-2</v>
      </c>
      <c r="M8356" s="63">
        <v>-1.1508900000000001E-2</v>
      </c>
      <c r="N8356" s="63">
        <v>11060</v>
      </c>
      <c r="O8356" s="63">
        <v>0.1130564</v>
      </c>
      <c r="P8356" s="63">
        <v>11</v>
      </c>
      <c r="Q8356" s="63">
        <v>1.2781749580960001E-2</v>
      </c>
    </row>
    <row r="8357" spans="1:17">
      <c r="A8357" s="63" t="s">
        <v>80</v>
      </c>
      <c r="B8357" s="63" t="s">
        <v>58</v>
      </c>
      <c r="C8357" s="63" t="s">
        <v>73</v>
      </c>
      <c r="D8357" s="63">
        <v>4</v>
      </c>
      <c r="E8357" s="63">
        <v>0.92614569999999996</v>
      </c>
      <c r="F8357" s="63">
        <v>0.76829550000000002</v>
      </c>
      <c r="G8357" s="63">
        <v>-0.1578503</v>
      </c>
      <c r="H8357" s="63">
        <v>45.282699999999998</v>
      </c>
      <c r="I8357" s="63">
        <v>-0.3027379</v>
      </c>
      <c r="J8357" s="63">
        <v>-0.2171371</v>
      </c>
      <c r="K8357" s="63">
        <v>-0.1578503</v>
      </c>
      <c r="L8357" s="63">
        <v>-9.8563399999999995E-2</v>
      </c>
      <c r="M8357" s="63">
        <v>-1.2962700000000001E-2</v>
      </c>
      <c r="N8357" s="63">
        <v>11060</v>
      </c>
      <c r="O8357" s="63">
        <v>0.1130564</v>
      </c>
      <c r="P8357" s="63">
        <v>11</v>
      </c>
      <c r="Q8357" s="63">
        <v>1.2781749580960001E-2</v>
      </c>
    </row>
    <row r="8358" spans="1:17">
      <c r="A8358" s="63" t="s">
        <v>80</v>
      </c>
      <c r="B8358" s="63" t="s">
        <v>58</v>
      </c>
      <c r="C8358" s="63" t="s">
        <v>73</v>
      </c>
      <c r="D8358" s="63">
        <v>5</v>
      </c>
      <c r="E8358" s="63">
        <v>0.9635184</v>
      </c>
      <c r="F8358" s="63">
        <v>0.80642559999999996</v>
      </c>
      <c r="G8358" s="63">
        <v>-0.1570928</v>
      </c>
      <c r="H8358" s="63">
        <v>44.875999999999998</v>
      </c>
      <c r="I8358" s="63">
        <v>-0.30198039999999998</v>
      </c>
      <c r="J8358" s="63">
        <v>-0.21637960000000001</v>
      </c>
      <c r="K8358" s="63">
        <v>-0.1570928</v>
      </c>
      <c r="L8358" s="63">
        <v>-9.7806000000000004E-2</v>
      </c>
      <c r="M8358" s="63">
        <v>-1.2205199999999999E-2</v>
      </c>
      <c r="N8358" s="63">
        <v>11060</v>
      </c>
      <c r="O8358" s="63">
        <v>0.1130564</v>
      </c>
      <c r="P8358" s="63">
        <v>11</v>
      </c>
      <c r="Q8358" s="63">
        <v>1.2781749580960001E-2</v>
      </c>
    </row>
    <row r="8359" spans="1:17">
      <c r="A8359" s="63" t="s">
        <v>80</v>
      </c>
      <c r="B8359" s="63" t="s">
        <v>58</v>
      </c>
      <c r="C8359" s="63" t="s">
        <v>73</v>
      </c>
      <c r="D8359" s="63">
        <v>6</v>
      </c>
      <c r="E8359" s="63">
        <v>1.1261380000000001</v>
      </c>
      <c r="F8359" s="63">
        <v>0.89090020000000003</v>
      </c>
      <c r="G8359" s="63">
        <v>-0.2352378</v>
      </c>
      <c r="H8359" s="63">
        <v>44.5396</v>
      </c>
      <c r="I8359" s="63">
        <v>-0.3801254</v>
      </c>
      <c r="J8359" s="63">
        <v>-0.29452460000000003</v>
      </c>
      <c r="K8359" s="63">
        <v>-0.2352378</v>
      </c>
      <c r="L8359" s="63">
        <v>-0.17595089999999999</v>
      </c>
      <c r="M8359" s="63">
        <v>-9.0350200000000006E-2</v>
      </c>
      <c r="N8359" s="63">
        <v>11060</v>
      </c>
      <c r="O8359" s="63">
        <v>0.1130564</v>
      </c>
      <c r="P8359" s="63">
        <v>11</v>
      </c>
      <c r="Q8359" s="63">
        <v>1.2781749580960001E-2</v>
      </c>
    </row>
    <row r="8360" spans="1:17">
      <c r="A8360" s="63" t="s">
        <v>80</v>
      </c>
      <c r="B8360" s="63" t="s">
        <v>58</v>
      </c>
      <c r="C8360" s="63" t="s">
        <v>73</v>
      </c>
      <c r="D8360" s="63">
        <v>7</v>
      </c>
      <c r="E8360" s="63">
        <v>1.454108</v>
      </c>
      <c r="F8360" s="63">
        <v>1.2549319999999999</v>
      </c>
      <c r="G8360" s="63">
        <v>-0.19917679999999999</v>
      </c>
      <c r="H8360" s="63">
        <v>44.435400000000001</v>
      </c>
      <c r="I8360" s="63">
        <v>-0.34406439999999999</v>
      </c>
      <c r="J8360" s="63">
        <v>-0.25846360000000002</v>
      </c>
      <c r="K8360" s="63">
        <v>-0.19917679999999999</v>
      </c>
      <c r="L8360" s="63">
        <v>-0.13988999999999999</v>
      </c>
      <c r="M8360" s="63">
        <v>-5.4289200000000003E-2</v>
      </c>
      <c r="N8360" s="63">
        <v>11060</v>
      </c>
      <c r="O8360" s="63">
        <v>0.1130564</v>
      </c>
      <c r="P8360" s="63">
        <v>11</v>
      </c>
      <c r="Q8360" s="63">
        <v>1.2781749580960001E-2</v>
      </c>
    </row>
    <row r="8361" spans="1:17">
      <c r="A8361" s="63" t="s">
        <v>80</v>
      </c>
      <c r="B8361" s="63" t="s">
        <v>58</v>
      </c>
      <c r="C8361" s="63" t="s">
        <v>73</v>
      </c>
      <c r="D8361" s="63">
        <v>8</v>
      </c>
      <c r="E8361" s="63">
        <v>1.6387940000000001</v>
      </c>
      <c r="F8361" s="63">
        <v>1.5548420000000001</v>
      </c>
      <c r="G8361" s="63">
        <v>-8.3951799999999993E-2</v>
      </c>
      <c r="H8361" s="63">
        <v>45.397199999999998</v>
      </c>
      <c r="I8361" s="63">
        <v>-0.2288394</v>
      </c>
      <c r="J8361" s="63">
        <v>-0.1432387</v>
      </c>
      <c r="K8361" s="63">
        <v>-8.3951799999999993E-2</v>
      </c>
      <c r="L8361" s="63">
        <v>-2.4664999999999999E-2</v>
      </c>
      <c r="M8361" s="63">
        <v>6.0935799999999998E-2</v>
      </c>
      <c r="N8361" s="63">
        <v>11060</v>
      </c>
      <c r="O8361" s="63">
        <v>0.1130564</v>
      </c>
      <c r="P8361" s="63">
        <v>11</v>
      </c>
      <c r="Q8361" s="63">
        <v>1.2781749580960001E-2</v>
      </c>
    </row>
    <row r="8362" spans="1:17">
      <c r="A8362" s="63" t="s">
        <v>80</v>
      </c>
      <c r="B8362" s="63" t="s">
        <v>58</v>
      </c>
      <c r="C8362" s="63" t="s">
        <v>73</v>
      </c>
      <c r="D8362" s="63">
        <v>9</v>
      </c>
      <c r="E8362" s="63">
        <v>1.480259</v>
      </c>
      <c r="F8362" s="63">
        <v>1.5535920000000001</v>
      </c>
      <c r="G8362" s="63">
        <v>7.3333599999999999E-2</v>
      </c>
      <c r="H8362" s="63">
        <v>49.8538</v>
      </c>
      <c r="I8362" s="63">
        <v>-7.1554000000000006E-2</v>
      </c>
      <c r="J8362" s="63">
        <v>1.40468E-2</v>
      </c>
      <c r="K8362" s="63">
        <v>7.3333599999999999E-2</v>
      </c>
      <c r="L8362" s="63">
        <v>0.1326205</v>
      </c>
      <c r="M8362" s="63">
        <v>0.2182212</v>
      </c>
      <c r="N8362" s="63">
        <v>11060</v>
      </c>
      <c r="O8362" s="63">
        <v>0.1130564</v>
      </c>
      <c r="P8362" s="63">
        <v>11</v>
      </c>
      <c r="Q8362" s="63">
        <v>1.2781749580960001E-2</v>
      </c>
    </row>
    <row r="8363" spans="1:17">
      <c r="A8363" s="63" t="s">
        <v>80</v>
      </c>
      <c r="B8363" s="63" t="s">
        <v>58</v>
      </c>
      <c r="C8363" s="63" t="s">
        <v>73</v>
      </c>
      <c r="D8363" s="63">
        <v>10</v>
      </c>
      <c r="E8363" s="63">
        <v>1.3987419999999999</v>
      </c>
      <c r="F8363" s="63">
        <v>1.4749859999999999</v>
      </c>
      <c r="G8363" s="63">
        <v>7.6243900000000003E-2</v>
      </c>
      <c r="H8363" s="63">
        <v>54.737000000000002</v>
      </c>
      <c r="I8363" s="63">
        <v>-6.8643700000000002E-2</v>
      </c>
      <c r="J8363" s="63">
        <v>1.6957E-2</v>
      </c>
      <c r="K8363" s="63">
        <v>7.6243900000000003E-2</v>
      </c>
      <c r="L8363" s="63">
        <v>0.1355307</v>
      </c>
      <c r="M8363" s="63">
        <v>0.22113150000000001</v>
      </c>
      <c r="N8363" s="63">
        <v>11060</v>
      </c>
      <c r="O8363" s="63">
        <v>0.1130564</v>
      </c>
      <c r="P8363" s="63">
        <v>11</v>
      </c>
      <c r="Q8363" s="63">
        <v>1.2781749580960001E-2</v>
      </c>
    </row>
    <row r="8364" spans="1:17">
      <c r="A8364" s="63" t="s">
        <v>80</v>
      </c>
      <c r="B8364" s="63" t="s">
        <v>58</v>
      </c>
      <c r="C8364" s="63" t="s">
        <v>73</v>
      </c>
      <c r="D8364" s="63">
        <v>11</v>
      </c>
      <c r="E8364" s="63">
        <v>1.276184</v>
      </c>
      <c r="F8364" s="63">
        <v>1.4307939999999999</v>
      </c>
      <c r="G8364" s="63">
        <v>0.15461030000000001</v>
      </c>
      <c r="H8364" s="63">
        <v>58.866300000000003</v>
      </c>
      <c r="I8364" s="63">
        <v>9.7227000000000008E-3</v>
      </c>
      <c r="J8364" s="63">
        <v>9.5323400000000003E-2</v>
      </c>
      <c r="K8364" s="63">
        <v>0.15461030000000001</v>
      </c>
      <c r="L8364" s="63">
        <v>0.21389710000000001</v>
      </c>
      <c r="M8364" s="63">
        <v>0.29949789999999998</v>
      </c>
      <c r="N8364" s="63">
        <v>11060</v>
      </c>
      <c r="O8364" s="63">
        <v>0.1130564</v>
      </c>
      <c r="P8364" s="63">
        <v>11</v>
      </c>
      <c r="Q8364" s="63">
        <v>1.2781749580960001E-2</v>
      </c>
    </row>
    <row r="8365" spans="1:17">
      <c r="A8365" s="63" t="s">
        <v>80</v>
      </c>
      <c r="B8365" s="63" t="s">
        <v>58</v>
      </c>
      <c r="C8365" s="63" t="s">
        <v>73</v>
      </c>
      <c r="D8365" s="63">
        <v>12</v>
      </c>
      <c r="E8365" s="63">
        <v>1.2038120000000001</v>
      </c>
      <c r="F8365" s="63">
        <v>1.339574</v>
      </c>
      <c r="G8365" s="63">
        <v>0.13576170000000001</v>
      </c>
      <c r="H8365" s="63">
        <v>62.240400000000001</v>
      </c>
      <c r="I8365" s="63">
        <v>-9.1258999999999993E-3</v>
      </c>
      <c r="J8365" s="63">
        <v>7.6474899999999998E-2</v>
      </c>
      <c r="K8365" s="63">
        <v>0.13576170000000001</v>
      </c>
      <c r="L8365" s="63">
        <v>0.19504859999999999</v>
      </c>
      <c r="M8365" s="63">
        <v>0.28064929999999999</v>
      </c>
      <c r="N8365" s="63">
        <v>11060</v>
      </c>
      <c r="O8365" s="63">
        <v>0.1130564</v>
      </c>
      <c r="P8365" s="63">
        <v>11</v>
      </c>
      <c r="Q8365" s="63">
        <v>1.2781749580960001E-2</v>
      </c>
    </row>
    <row r="8366" spans="1:17">
      <c r="A8366" s="63" t="s">
        <v>80</v>
      </c>
      <c r="B8366" s="63" t="s">
        <v>58</v>
      </c>
      <c r="C8366" s="63" t="s">
        <v>73</v>
      </c>
      <c r="D8366" s="63">
        <v>13</v>
      </c>
      <c r="E8366" s="63">
        <v>1.0581959999999999</v>
      </c>
      <c r="F8366" s="63">
        <v>1.3093589999999999</v>
      </c>
      <c r="G8366" s="63">
        <v>0.25116240000000001</v>
      </c>
      <c r="H8366" s="63">
        <v>64.583799999999997</v>
      </c>
      <c r="I8366" s="63">
        <v>0.1062748</v>
      </c>
      <c r="J8366" s="63">
        <v>0.19187560000000001</v>
      </c>
      <c r="K8366" s="63">
        <v>0.25116240000000001</v>
      </c>
      <c r="L8366" s="63">
        <v>0.31044919999999998</v>
      </c>
      <c r="M8366" s="63">
        <v>0.39605000000000001</v>
      </c>
      <c r="N8366" s="63">
        <v>11060</v>
      </c>
      <c r="O8366" s="63">
        <v>0.1130564</v>
      </c>
      <c r="P8366" s="63">
        <v>11</v>
      </c>
      <c r="Q8366" s="63">
        <v>1.2781749580960001E-2</v>
      </c>
    </row>
    <row r="8367" spans="1:17">
      <c r="A8367" s="63" t="s">
        <v>80</v>
      </c>
      <c r="B8367" s="63" t="s">
        <v>58</v>
      </c>
      <c r="C8367" s="63" t="s">
        <v>73</v>
      </c>
      <c r="D8367" s="63">
        <v>14</v>
      </c>
      <c r="E8367" s="63">
        <v>0.96977069999999999</v>
      </c>
      <c r="F8367" s="63">
        <v>1.259466</v>
      </c>
      <c r="G8367" s="63">
        <v>0.28969549999999999</v>
      </c>
      <c r="H8367" s="63">
        <v>66.103999999999999</v>
      </c>
      <c r="I8367" s="63">
        <v>0.14480789999999999</v>
      </c>
      <c r="J8367" s="63">
        <v>0.23040869999999999</v>
      </c>
      <c r="K8367" s="63">
        <v>0.28969549999999999</v>
      </c>
      <c r="L8367" s="63">
        <v>0.34898230000000002</v>
      </c>
      <c r="M8367" s="63">
        <v>0.4345831</v>
      </c>
      <c r="N8367" s="63">
        <v>11060</v>
      </c>
      <c r="O8367" s="63">
        <v>0.1130564</v>
      </c>
      <c r="P8367" s="63">
        <v>11</v>
      </c>
      <c r="Q8367" s="63">
        <v>1.2781749580960001E-2</v>
      </c>
    </row>
    <row r="8368" spans="1:17">
      <c r="A8368" s="63" t="s">
        <v>80</v>
      </c>
      <c r="B8368" s="63" t="s">
        <v>58</v>
      </c>
      <c r="C8368" s="63" t="s">
        <v>73</v>
      </c>
      <c r="D8368" s="63">
        <v>15</v>
      </c>
      <c r="E8368" s="63">
        <v>0.93447239999999998</v>
      </c>
      <c r="F8368" s="63">
        <v>1.1895819999999999</v>
      </c>
      <c r="G8368" s="63">
        <v>0.25511</v>
      </c>
      <c r="H8368" s="63">
        <v>66.556200000000004</v>
      </c>
      <c r="I8368" s="63">
        <v>0.1102224</v>
      </c>
      <c r="J8368" s="63">
        <v>0.1958231</v>
      </c>
      <c r="K8368" s="63">
        <v>0.25511</v>
      </c>
      <c r="L8368" s="63">
        <v>0.31439679999999998</v>
      </c>
      <c r="M8368" s="63">
        <v>0.39999760000000001</v>
      </c>
      <c r="N8368" s="63">
        <v>11060</v>
      </c>
      <c r="O8368" s="63">
        <v>0.1130564</v>
      </c>
      <c r="P8368" s="63">
        <v>11</v>
      </c>
      <c r="Q8368" s="63">
        <v>1.2781749580960001E-2</v>
      </c>
    </row>
    <row r="8369" spans="1:17">
      <c r="A8369" s="63" t="s">
        <v>80</v>
      </c>
      <c r="B8369" s="63" t="s">
        <v>58</v>
      </c>
      <c r="C8369" s="63" t="s">
        <v>73</v>
      </c>
      <c r="D8369" s="63">
        <v>16</v>
      </c>
      <c r="E8369" s="63">
        <v>0.95480149999999997</v>
      </c>
      <c r="F8369" s="63">
        <v>1.172315</v>
      </c>
      <c r="G8369" s="63">
        <v>0.21751329999999999</v>
      </c>
      <c r="H8369" s="63">
        <v>65.542100000000005</v>
      </c>
      <c r="I8369" s="63">
        <v>7.2625700000000001E-2</v>
      </c>
      <c r="J8369" s="63">
        <v>0.15822639999999999</v>
      </c>
      <c r="K8369" s="63">
        <v>0.21751329999999999</v>
      </c>
      <c r="L8369" s="63">
        <v>0.27680009999999999</v>
      </c>
      <c r="M8369" s="63">
        <v>0.36240090000000003</v>
      </c>
      <c r="N8369" s="63">
        <v>11060</v>
      </c>
      <c r="O8369" s="63">
        <v>0.1130564</v>
      </c>
      <c r="P8369" s="63">
        <v>11</v>
      </c>
      <c r="Q8369" s="63">
        <v>1.2781749580960001E-2</v>
      </c>
    </row>
    <row r="8370" spans="1:17">
      <c r="A8370" s="63" t="s">
        <v>80</v>
      </c>
      <c r="B8370" s="63" t="s">
        <v>58</v>
      </c>
      <c r="C8370" s="63" t="s">
        <v>73</v>
      </c>
      <c r="D8370" s="63">
        <v>17</v>
      </c>
      <c r="E8370" s="63">
        <v>1.0323819999999999</v>
      </c>
      <c r="F8370" s="63">
        <v>1.2181999999999999</v>
      </c>
      <c r="G8370" s="63">
        <v>0.18581739999999999</v>
      </c>
      <c r="H8370" s="63">
        <v>61.6252</v>
      </c>
      <c r="I8370" s="63">
        <v>4.0929800000000002E-2</v>
      </c>
      <c r="J8370" s="63">
        <v>0.12653049999999999</v>
      </c>
      <c r="K8370" s="63">
        <v>0.18581739999999999</v>
      </c>
      <c r="L8370" s="63">
        <v>0.24510419999999999</v>
      </c>
      <c r="M8370" s="63">
        <v>0.33070500000000003</v>
      </c>
      <c r="N8370" s="63">
        <v>11060</v>
      </c>
      <c r="O8370" s="63">
        <v>0.1130564</v>
      </c>
      <c r="P8370" s="63">
        <v>11</v>
      </c>
      <c r="Q8370" s="63">
        <v>1.2781749580960001E-2</v>
      </c>
    </row>
    <row r="8371" spans="1:17">
      <c r="A8371" s="63" t="s">
        <v>80</v>
      </c>
      <c r="B8371" s="63" t="s">
        <v>58</v>
      </c>
      <c r="C8371" s="63" t="s">
        <v>73</v>
      </c>
      <c r="D8371" s="63">
        <v>18</v>
      </c>
      <c r="E8371" s="63">
        <v>1.2930699999999999</v>
      </c>
      <c r="F8371" s="63">
        <v>1.3721220000000001</v>
      </c>
      <c r="G8371" s="63">
        <v>7.9052600000000001E-2</v>
      </c>
      <c r="H8371" s="63">
        <v>56.9114</v>
      </c>
      <c r="I8371" s="63">
        <v>-6.5835000000000005E-2</v>
      </c>
      <c r="J8371" s="63">
        <v>1.9765700000000001E-2</v>
      </c>
      <c r="K8371" s="63">
        <v>7.9052600000000001E-2</v>
      </c>
      <c r="L8371" s="63">
        <v>0.1383394</v>
      </c>
      <c r="M8371" s="63">
        <v>0.22394020000000001</v>
      </c>
      <c r="N8371" s="63">
        <v>11060</v>
      </c>
      <c r="O8371" s="63">
        <v>0.1130564</v>
      </c>
      <c r="P8371" s="63">
        <v>11</v>
      </c>
      <c r="Q8371" s="63">
        <v>1.2781749580960001E-2</v>
      </c>
    </row>
    <row r="8372" spans="1:17">
      <c r="A8372" s="63" t="s">
        <v>80</v>
      </c>
      <c r="B8372" s="63" t="s">
        <v>58</v>
      </c>
      <c r="C8372" s="63" t="s">
        <v>73</v>
      </c>
      <c r="D8372" s="63">
        <v>19</v>
      </c>
      <c r="E8372" s="63">
        <v>1.54782</v>
      </c>
      <c r="F8372" s="63">
        <v>1.483052</v>
      </c>
      <c r="G8372" s="63">
        <v>-6.4768199999999998E-2</v>
      </c>
      <c r="H8372" s="63">
        <v>54.011299999999999</v>
      </c>
      <c r="I8372" s="63">
        <v>-0.2096558</v>
      </c>
      <c r="J8372" s="63">
        <v>-0.124055</v>
      </c>
      <c r="K8372" s="63">
        <v>-6.4768199999999998E-2</v>
      </c>
      <c r="L8372" s="63">
        <v>-5.4814E-3</v>
      </c>
      <c r="M8372" s="63">
        <v>8.0119399999999993E-2</v>
      </c>
      <c r="N8372" s="63">
        <v>11060</v>
      </c>
      <c r="O8372" s="63">
        <v>0.1130564</v>
      </c>
      <c r="P8372" s="63">
        <v>11</v>
      </c>
      <c r="Q8372" s="63">
        <v>1.2781749580960001E-2</v>
      </c>
    </row>
    <row r="8373" spans="1:17">
      <c r="A8373" s="63" t="s">
        <v>80</v>
      </c>
      <c r="B8373" s="63" t="s">
        <v>58</v>
      </c>
      <c r="C8373" s="63" t="s">
        <v>73</v>
      </c>
      <c r="D8373" s="63">
        <v>20</v>
      </c>
      <c r="E8373" s="63">
        <v>1.6399729999999999</v>
      </c>
      <c r="F8373" s="63">
        <v>1.524805</v>
      </c>
      <c r="G8373" s="63">
        <v>-0.1151683</v>
      </c>
      <c r="H8373" s="63">
        <v>52.244900000000001</v>
      </c>
      <c r="I8373" s="63">
        <v>-0.26005590000000001</v>
      </c>
      <c r="J8373" s="63">
        <v>-0.1744552</v>
      </c>
      <c r="K8373" s="63">
        <v>-0.1151683</v>
      </c>
      <c r="L8373" s="63">
        <v>-5.5881500000000001E-2</v>
      </c>
      <c r="M8373" s="63">
        <v>2.9719300000000001E-2</v>
      </c>
      <c r="N8373" s="63">
        <v>11060</v>
      </c>
      <c r="O8373" s="63">
        <v>0.1130564</v>
      </c>
      <c r="P8373" s="63">
        <v>11</v>
      </c>
      <c r="Q8373" s="63">
        <v>1.2781749580960001E-2</v>
      </c>
    </row>
    <row r="8374" spans="1:17">
      <c r="A8374" s="63" t="s">
        <v>80</v>
      </c>
      <c r="B8374" s="63" t="s">
        <v>58</v>
      </c>
      <c r="C8374" s="63" t="s">
        <v>73</v>
      </c>
      <c r="D8374" s="63">
        <v>21</v>
      </c>
      <c r="E8374" s="63">
        <v>1.6726030000000001</v>
      </c>
      <c r="F8374" s="63">
        <v>1.5247440000000001</v>
      </c>
      <c r="G8374" s="63">
        <v>-0.14785870000000001</v>
      </c>
      <c r="H8374" s="63">
        <v>50.792099999999998</v>
      </c>
      <c r="I8374" s="63">
        <v>-0.29274630000000001</v>
      </c>
      <c r="J8374" s="63">
        <v>-0.20714560000000001</v>
      </c>
      <c r="K8374" s="63">
        <v>-0.14785870000000001</v>
      </c>
      <c r="L8374" s="63">
        <v>-8.8571899999999995E-2</v>
      </c>
      <c r="M8374" s="63">
        <v>-2.9711E-3</v>
      </c>
      <c r="N8374" s="63">
        <v>11060</v>
      </c>
      <c r="O8374" s="63">
        <v>0.1130564</v>
      </c>
      <c r="P8374" s="63">
        <v>11</v>
      </c>
      <c r="Q8374" s="63">
        <v>1.2781749580960001E-2</v>
      </c>
    </row>
    <row r="8375" spans="1:17">
      <c r="A8375" s="63" t="s">
        <v>80</v>
      </c>
      <c r="B8375" s="63" t="s">
        <v>58</v>
      </c>
      <c r="C8375" s="63" t="s">
        <v>73</v>
      </c>
      <c r="D8375" s="63">
        <v>22</v>
      </c>
      <c r="E8375" s="63">
        <v>1.5515909999999999</v>
      </c>
      <c r="F8375" s="63">
        <v>1.403305</v>
      </c>
      <c r="G8375" s="63">
        <v>-0.14828649999999999</v>
      </c>
      <c r="H8375" s="63">
        <v>49.657699999999998</v>
      </c>
      <c r="I8375" s="63">
        <v>-0.29317409999999999</v>
      </c>
      <c r="J8375" s="63">
        <v>-0.20757329999999999</v>
      </c>
      <c r="K8375" s="63">
        <v>-0.14828649999999999</v>
      </c>
      <c r="L8375" s="63">
        <v>-8.8999599999999998E-2</v>
      </c>
      <c r="M8375" s="63">
        <v>-3.3988999999999998E-3</v>
      </c>
      <c r="N8375" s="63">
        <v>11060</v>
      </c>
      <c r="O8375" s="63">
        <v>0.1130564</v>
      </c>
      <c r="P8375" s="63">
        <v>11</v>
      </c>
      <c r="Q8375" s="63">
        <v>1.2781749580960001E-2</v>
      </c>
    </row>
    <row r="8376" spans="1:17">
      <c r="A8376" s="63" t="s">
        <v>80</v>
      </c>
      <c r="B8376" s="63" t="s">
        <v>58</v>
      </c>
      <c r="C8376" s="63" t="s">
        <v>73</v>
      </c>
      <c r="D8376" s="63">
        <v>23</v>
      </c>
      <c r="E8376" s="63">
        <v>1.343386</v>
      </c>
      <c r="F8376" s="63">
        <v>1.2032080000000001</v>
      </c>
      <c r="G8376" s="63">
        <v>-0.14017840000000001</v>
      </c>
      <c r="H8376" s="63">
        <v>48.800899999999999</v>
      </c>
      <c r="I8376" s="63">
        <v>-0.28506599999999999</v>
      </c>
      <c r="J8376" s="63">
        <v>-0.19946530000000001</v>
      </c>
      <c r="K8376" s="63">
        <v>-0.14017840000000001</v>
      </c>
      <c r="L8376" s="63">
        <v>-8.0891599999999994E-2</v>
      </c>
      <c r="M8376" s="63">
        <v>4.7092000000000002E-3</v>
      </c>
      <c r="N8376" s="63">
        <v>11060</v>
      </c>
      <c r="O8376" s="63">
        <v>0.1130564</v>
      </c>
      <c r="P8376" s="63">
        <v>11</v>
      </c>
      <c r="Q8376" s="63">
        <v>1.2781749580960001E-2</v>
      </c>
    </row>
    <row r="8377" spans="1:17">
      <c r="A8377" s="63" t="s">
        <v>80</v>
      </c>
      <c r="B8377" s="63" t="s">
        <v>58</v>
      </c>
      <c r="C8377" s="63" t="s">
        <v>73</v>
      </c>
      <c r="D8377" s="63">
        <v>24</v>
      </c>
      <c r="E8377" s="63">
        <v>1.1171500000000001</v>
      </c>
      <c r="F8377" s="63">
        <v>0.97505799999999998</v>
      </c>
      <c r="G8377" s="63">
        <v>-0.14209160000000001</v>
      </c>
      <c r="H8377" s="63">
        <v>47.967599999999997</v>
      </c>
      <c r="I8377" s="63">
        <v>-0.28697919999999999</v>
      </c>
      <c r="J8377" s="63">
        <v>-0.20137849999999999</v>
      </c>
      <c r="K8377" s="63">
        <v>-0.14209160000000001</v>
      </c>
      <c r="L8377" s="63">
        <v>-8.2804799999999998E-2</v>
      </c>
      <c r="M8377" s="63">
        <v>2.7959999999999999E-3</v>
      </c>
      <c r="N8377" s="63">
        <v>11060</v>
      </c>
      <c r="O8377" s="63">
        <v>0.1130564</v>
      </c>
      <c r="P8377" s="63">
        <v>11</v>
      </c>
      <c r="Q8377" s="63">
        <v>1.2781749580960001E-2</v>
      </c>
    </row>
    <row r="8378" spans="1:17">
      <c r="A8378" s="63" t="s">
        <v>80</v>
      </c>
      <c r="B8378" s="63" t="s">
        <v>58</v>
      </c>
      <c r="C8378" s="63" t="s">
        <v>74</v>
      </c>
      <c r="D8378" s="63">
        <v>1</v>
      </c>
      <c r="E8378" s="63">
        <v>1.117639</v>
      </c>
      <c r="F8378" s="63">
        <v>0.97273529999999997</v>
      </c>
      <c r="G8378" s="63">
        <v>-0.1449038</v>
      </c>
      <c r="H8378" s="63">
        <v>43.266500000000001</v>
      </c>
      <c r="I8378" s="63">
        <v>-0.28979139999999998</v>
      </c>
      <c r="J8378" s="63">
        <v>-0.2041906</v>
      </c>
      <c r="K8378" s="63">
        <v>-0.1449038</v>
      </c>
      <c r="L8378" s="63">
        <v>-8.5616899999999996E-2</v>
      </c>
      <c r="M8378" s="63">
        <v>-1.6200000000000001E-5</v>
      </c>
      <c r="N8378" s="63">
        <v>11060</v>
      </c>
      <c r="O8378" s="63">
        <v>0.1130564</v>
      </c>
      <c r="P8378" s="63">
        <v>12</v>
      </c>
      <c r="Q8378" s="63">
        <v>1.2781749580960001E-2</v>
      </c>
    </row>
    <row r="8379" spans="1:17">
      <c r="A8379" s="63" t="s">
        <v>80</v>
      </c>
      <c r="B8379" s="63" t="s">
        <v>58</v>
      </c>
      <c r="C8379" s="63" t="s">
        <v>74</v>
      </c>
      <c r="D8379" s="63">
        <v>2</v>
      </c>
      <c r="E8379" s="63">
        <v>1.050071</v>
      </c>
      <c r="F8379" s="63">
        <v>0.88925489999999996</v>
      </c>
      <c r="G8379" s="63">
        <v>-0.16081580000000001</v>
      </c>
      <c r="H8379" s="63">
        <v>43.020899999999997</v>
      </c>
      <c r="I8379" s="63">
        <v>-0.30570340000000001</v>
      </c>
      <c r="J8379" s="63">
        <v>-0.22010260000000001</v>
      </c>
      <c r="K8379" s="63">
        <v>-0.16081580000000001</v>
      </c>
      <c r="L8379" s="63">
        <v>-0.10152890000000001</v>
      </c>
      <c r="M8379" s="63">
        <v>-1.59282E-2</v>
      </c>
      <c r="N8379" s="63">
        <v>11060</v>
      </c>
      <c r="O8379" s="63">
        <v>0.1130564</v>
      </c>
      <c r="P8379" s="63">
        <v>12</v>
      </c>
      <c r="Q8379" s="63">
        <v>1.2781749580960001E-2</v>
      </c>
    </row>
    <row r="8380" spans="1:17">
      <c r="A8380" s="63" t="s">
        <v>80</v>
      </c>
      <c r="B8380" s="63" t="s">
        <v>58</v>
      </c>
      <c r="C8380" s="63" t="s">
        <v>74</v>
      </c>
      <c r="D8380" s="63">
        <v>3</v>
      </c>
      <c r="E8380" s="63">
        <v>1.0447120000000001</v>
      </c>
      <c r="F8380" s="63">
        <v>0.88831570000000004</v>
      </c>
      <c r="G8380" s="63">
        <v>-0.15639649999999999</v>
      </c>
      <c r="H8380" s="63">
        <v>42.580800000000004</v>
      </c>
      <c r="I8380" s="63">
        <v>-0.3012841</v>
      </c>
      <c r="J8380" s="63">
        <v>-0.21568329999999999</v>
      </c>
      <c r="K8380" s="63">
        <v>-0.15639649999999999</v>
      </c>
      <c r="L8380" s="63">
        <v>-9.7109699999999993E-2</v>
      </c>
      <c r="M8380" s="63">
        <v>-1.1508900000000001E-2</v>
      </c>
      <c r="N8380" s="63">
        <v>11060</v>
      </c>
      <c r="O8380" s="63">
        <v>0.1130564</v>
      </c>
      <c r="P8380" s="63">
        <v>12</v>
      </c>
      <c r="Q8380" s="63">
        <v>1.2781749580960001E-2</v>
      </c>
    </row>
    <row r="8381" spans="1:17">
      <c r="A8381" s="63" t="s">
        <v>80</v>
      </c>
      <c r="B8381" s="63" t="s">
        <v>58</v>
      </c>
      <c r="C8381" s="63" t="s">
        <v>74</v>
      </c>
      <c r="D8381" s="63">
        <v>4</v>
      </c>
      <c r="E8381" s="63">
        <v>1.0778209999999999</v>
      </c>
      <c r="F8381" s="63">
        <v>0.91997059999999997</v>
      </c>
      <c r="G8381" s="63">
        <v>-0.1578502</v>
      </c>
      <c r="H8381" s="63">
        <v>42.1008</v>
      </c>
      <c r="I8381" s="63">
        <v>-0.3027378</v>
      </c>
      <c r="J8381" s="63">
        <v>-0.217137</v>
      </c>
      <c r="K8381" s="63">
        <v>-0.1578502</v>
      </c>
      <c r="L8381" s="63">
        <v>-9.8563399999999995E-2</v>
      </c>
      <c r="M8381" s="63">
        <v>-1.2962599999999999E-2</v>
      </c>
      <c r="N8381" s="63">
        <v>11060</v>
      </c>
      <c r="O8381" s="63">
        <v>0.1130564</v>
      </c>
      <c r="P8381" s="63">
        <v>12</v>
      </c>
      <c r="Q8381" s="63">
        <v>1.2781749580960001E-2</v>
      </c>
    </row>
    <row r="8382" spans="1:17">
      <c r="A8382" s="63" t="s">
        <v>80</v>
      </c>
      <c r="B8382" s="63" t="s">
        <v>58</v>
      </c>
      <c r="C8382" s="63" t="s">
        <v>74</v>
      </c>
      <c r="D8382" s="63">
        <v>5</v>
      </c>
      <c r="E8382" s="63">
        <v>1.121102</v>
      </c>
      <c r="F8382" s="63">
        <v>0.964009</v>
      </c>
      <c r="G8382" s="63">
        <v>-0.1570927</v>
      </c>
      <c r="H8382" s="63">
        <v>42.070500000000003</v>
      </c>
      <c r="I8382" s="63">
        <v>-0.30198029999999998</v>
      </c>
      <c r="J8382" s="63">
        <v>-0.2163795</v>
      </c>
      <c r="K8382" s="63">
        <v>-0.1570927</v>
      </c>
      <c r="L8382" s="63">
        <v>-9.7805900000000001E-2</v>
      </c>
      <c r="M8382" s="63">
        <v>-1.22051E-2</v>
      </c>
      <c r="N8382" s="63">
        <v>11060</v>
      </c>
      <c r="O8382" s="63">
        <v>0.1130564</v>
      </c>
      <c r="P8382" s="63">
        <v>12</v>
      </c>
      <c r="Q8382" s="63">
        <v>1.2781749580960001E-2</v>
      </c>
    </row>
    <row r="8383" spans="1:17">
      <c r="A8383" s="63" t="s">
        <v>80</v>
      </c>
      <c r="B8383" s="63" t="s">
        <v>58</v>
      </c>
      <c r="C8383" s="63" t="s">
        <v>74</v>
      </c>
      <c r="D8383" s="63">
        <v>6</v>
      </c>
      <c r="E8383" s="63">
        <v>1.2932920000000001</v>
      </c>
      <c r="F8383" s="63">
        <v>1.058055</v>
      </c>
      <c r="G8383" s="63">
        <v>-0.23523769999999999</v>
      </c>
      <c r="H8383" s="63">
        <v>41.9587</v>
      </c>
      <c r="I8383" s="63">
        <v>-0.3801253</v>
      </c>
      <c r="J8383" s="63">
        <v>-0.29452460000000003</v>
      </c>
      <c r="K8383" s="63">
        <v>-0.23523769999999999</v>
      </c>
      <c r="L8383" s="63">
        <v>-0.17595089999999999</v>
      </c>
      <c r="M8383" s="63">
        <v>-9.0350100000000003E-2</v>
      </c>
      <c r="N8383" s="63">
        <v>11060</v>
      </c>
      <c r="O8383" s="63">
        <v>0.1130564</v>
      </c>
      <c r="P8383" s="63">
        <v>12</v>
      </c>
      <c r="Q8383" s="63">
        <v>1.2781749580960001E-2</v>
      </c>
    </row>
    <row r="8384" spans="1:17">
      <c r="A8384" s="63" t="s">
        <v>80</v>
      </c>
      <c r="B8384" s="63" t="s">
        <v>58</v>
      </c>
      <c r="C8384" s="63" t="s">
        <v>74</v>
      </c>
      <c r="D8384" s="63">
        <v>7</v>
      </c>
      <c r="E8384" s="63">
        <v>1.6603429999999999</v>
      </c>
      <c r="F8384" s="63">
        <v>1.461166</v>
      </c>
      <c r="G8384" s="63">
        <v>-0.19917679999999999</v>
      </c>
      <c r="H8384" s="63">
        <v>41.732999999999997</v>
      </c>
      <c r="I8384" s="63">
        <v>-0.34406439999999999</v>
      </c>
      <c r="J8384" s="63">
        <v>-0.25846360000000002</v>
      </c>
      <c r="K8384" s="63">
        <v>-0.19917679999999999</v>
      </c>
      <c r="L8384" s="63">
        <v>-0.13988999999999999</v>
      </c>
      <c r="M8384" s="63">
        <v>-5.4289200000000003E-2</v>
      </c>
      <c r="N8384" s="63">
        <v>11060</v>
      </c>
      <c r="O8384" s="63">
        <v>0.1130564</v>
      </c>
      <c r="P8384" s="63">
        <v>12</v>
      </c>
      <c r="Q8384" s="63">
        <v>1.2781749580960001E-2</v>
      </c>
    </row>
    <row r="8385" spans="1:17">
      <c r="A8385" s="63" t="s">
        <v>80</v>
      </c>
      <c r="B8385" s="63" t="s">
        <v>58</v>
      </c>
      <c r="C8385" s="63" t="s">
        <v>74</v>
      </c>
      <c r="D8385" s="63">
        <v>8</v>
      </c>
      <c r="E8385" s="63">
        <v>1.8783129999999999</v>
      </c>
      <c r="F8385" s="63">
        <v>1.7943610000000001</v>
      </c>
      <c r="G8385" s="63">
        <v>-8.3951799999999993E-2</v>
      </c>
      <c r="H8385" s="63">
        <v>41.771900000000002</v>
      </c>
      <c r="I8385" s="63">
        <v>-0.2288394</v>
      </c>
      <c r="J8385" s="63">
        <v>-0.1432387</v>
      </c>
      <c r="K8385" s="63">
        <v>-8.3951799999999993E-2</v>
      </c>
      <c r="L8385" s="63">
        <v>-2.4664999999999999E-2</v>
      </c>
      <c r="M8385" s="63">
        <v>6.0935799999999998E-2</v>
      </c>
      <c r="N8385" s="63">
        <v>11060</v>
      </c>
      <c r="O8385" s="63">
        <v>0.1130564</v>
      </c>
      <c r="P8385" s="63">
        <v>12</v>
      </c>
      <c r="Q8385" s="63">
        <v>1.2781749580960001E-2</v>
      </c>
    </row>
    <row r="8386" spans="1:17">
      <c r="A8386" s="63" t="s">
        <v>80</v>
      </c>
      <c r="B8386" s="63" t="s">
        <v>58</v>
      </c>
      <c r="C8386" s="63" t="s">
        <v>74</v>
      </c>
      <c r="D8386" s="63">
        <v>9</v>
      </c>
      <c r="E8386" s="63">
        <v>1.736721</v>
      </c>
      <c r="F8386" s="63">
        <v>1.810055</v>
      </c>
      <c r="G8386" s="63">
        <v>7.3333499999999996E-2</v>
      </c>
      <c r="H8386" s="63">
        <v>43.008699999999997</v>
      </c>
      <c r="I8386" s="63">
        <v>-7.1554099999999995E-2</v>
      </c>
      <c r="J8386" s="63">
        <v>1.4046700000000001E-2</v>
      </c>
      <c r="K8386" s="63">
        <v>7.3333499999999996E-2</v>
      </c>
      <c r="L8386" s="63">
        <v>0.1326203</v>
      </c>
      <c r="M8386" s="63">
        <v>0.2182211</v>
      </c>
      <c r="N8386" s="63">
        <v>11060</v>
      </c>
      <c r="O8386" s="63">
        <v>0.1130564</v>
      </c>
      <c r="P8386" s="63">
        <v>12</v>
      </c>
      <c r="Q8386" s="63">
        <v>1.2781749580960001E-2</v>
      </c>
    </row>
    <row r="8387" spans="1:17">
      <c r="A8387" s="63" t="s">
        <v>80</v>
      </c>
      <c r="B8387" s="63" t="s">
        <v>58</v>
      </c>
      <c r="C8387" s="63" t="s">
        <v>74</v>
      </c>
      <c r="D8387" s="63">
        <v>10</v>
      </c>
      <c r="E8387" s="63">
        <v>1.660836</v>
      </c>
      <c r="F8387" s="63">
        <v>1.73708</v>
      </c>
      <c r="G8387" s="63">
        <v>7.62438E-2</v>
      </c>
      <c r="H8387" s="63">
        <v>45.806399999999996</v>
      </c>
      <c r="I8387" s="63">
        <v>-6.8643800000000005E-2</v>
      </c>
      <c r="J8387" s="63">
        <v>1.69569E-2</v>
      </c>
      <c r="K8387" s="63">
        <v>7.62438E-2</v>
      </c>
      <c r="L8387" s="63">
        <v>0.1355306</v>
      </c>
      <c r="M8387" s="63">
        <v>0.22113140000000001</v>
      </c>
      <c r="N8387" s="63">
        <v>11060</v>
      </c>
      <c r="O8387" s="63">
        <v>0.1130564</v>
      </c>
      <c r="P8387" s="63">
        <v>12</v>
      </c>
      <c r="Q8387" s="63">
        <v>1.2781749580960001E-2</v>
      </c>
    </row>
    <row r="8388" spans="1:17">
      <c r="A8388" s="63" t="s">
        <v>80</v>
      </c>
      <c r="B8388" s="63" t="s">
        <v>58</v>
      </c>
      <c r="C8388" s="63" t="s">
        <v>74</v>
      </c>
      <c r="D8388" s="63">
        <v>11</v>
      </c>
      <c r="E8388" s="63">
        <v>1.540451</v>
      </c>
      <c r="F8388" s="63">
        <v>1.6950609999999999</v>
      </c>
      <c r="G8388" s="63">
        <v>0.15461030000000001</v>
      </c>
      <c r="H8388" s="63">
        <v>48.464300000000001</v>
      </c>
      <c r="I8388" s="63">
        <v>9.7227000000000008E-3</v>
      </c>
      <c r="J8388" s="63">
        <v>9.5323400000000003E-2</v>
      </c>
      <c r="K8388" s="63">
        <v>0.15461030000000001</v>
      </c>
      <c r="L8388" s="63">
        <v>0.21389710000000001</v>
      </c>
      <c r="M8388" s="63">
        <v>0.29949789999999998</v>
      </c>
      <c r="N8388" s="63">
        <v>11060</v>
      </c>
      <c r="O8388" s="63">
        <v>0.1130564</v>
      </c>
      <c r="P8388" s="63">
        <v>12</v>
      </c>
      <c r="Q8388" s="63">
        <v>1.2781749580960001E-2</v>
      </c>
    </row>
    <row r="8389" spans="1:17">
      <c r="A8389" s="63" t="s">
        <v>80</v>
      </c>
      <c r="B8389" s="63" t="s">
        <v>58</v>
      </c>
      <c r="C8389" s="63" t="s">
        <v>74</v>
      </c>
      <c r="D8389" s="63">
        <v>12</v>
      </c>
      <c r="E8389" s="63">
        <v>1.466593</v>
      </c>
      <c r="F8389" s="63">
        <v>1.602355</v>
      </c>
      <c r="G8389" s="63">
        <v>0.13576170000000001</v>
      </c>
      <c r="H8389" s="63">
        <v>50.373800000000003</v>
      </c>
      <c r="I8389" s="63">
        <v>-9.1258999999999993E-3</v>
      </c>
      <c r="J8389" s="63">
        <v>7.6474899999999998E-2</v>
      </c>
      <c r="K8389" s="63">
        <v>0.13576170000000001</v>
      </c>
      <c r="L8389" s="63">
        <v>0.19504859999999999</v>
      </c>
      <c r="M8389" s="63">
        <v>0.28064929999999999</v>
      </c>
      <c r="N8389" s="63">
        <v>11060</v>
      </c>
      <c r="O8389" s="63">
        <v>0.1130564</v>
      </c>
      <c r="P8389" s="63">
        <v>12</v>
      </c>
      <c r="Q8389" s="63">
        <v>1.2781749580960001E-2</v>
      </c>
    </row>
    <row r="8390" spans="1:17">
      <c r="A8390" s="63" t="s">
        <v>80</v>
      </c>
      <c r="B8390" s="63" t="s">
        <v>58</v>
      </c>
      <c r="C8390" s="63" t="s">
        <v>74</v>
      </c>
      <c r="D8390" s="63">
        <v>13</v>
      </c>
      <c r="E8390" s="63">
        <v>1.311866</v>
      </c>
      <c r="F8390" s="63">
        <v>1.5630280000000001</v>
      </c>
      <c r="G8390" s="63">
        <v>0.25116240000000001</v>
      </c>
      <c r="H8390" s="63">
        <v>52.011899999999997</v>
      </c>
      <c r="I8390" s="63">
        <v>0.1062748</v>
      </c>
      <c r="J8390" s="63">
        <v>0.19187560000000001</v>
      </c>
      <c r="K8390" s="63">
        <v>0.25116240000000001</v>
      </c>
      <c r="L8390" s="63">
        <v>0.31044919999999998</v>
      </c>
      <c r="M8390" s="63">
        <v>0.39605000000000001</v>
      </c>
      <c r="N8390" s="63">
        <v>11060</v>
      </c>
      <c r="O8390" s="63">
        <v>0.1130564</v>
      </c>
      <c r="P8390" s="63">
        <v>12</v>
      </c>
      <c r="Q8390" s="63">
        <v>1.2781749580960001E-2</v>
      </c>
    </row>
    <row r="8391" spans="1:17">
      <c r="A8391" s="63" t="s">
        <v>80</v>
      </c>
      <c r="B8391" s="63" t="s">
        <v>58</v>
      </c>
      <c r="C8391" s="63" t="s">
        <v>74</v>
      </c>
      <c r="D8391" s="63">
        <v>14</v>
      </c>
      <c r="E8391" s="63">
        <v>1.1954020000000001</v>
      </c>
      <c r="F8391" s="63">
        <v>1.4850969999999999</v>
      </c>
      <c r="G8391" s="63">
        <v>0.2896956</v>
      </c>
      <c r="H8391" s="63">
        <v>52.8566</v>
      </c>
      <c r="I8391" s="63">
        <v>0.14480799999999999</v>
      </c>
      <c r="J8391" s="63">
        <v>0.2304088</v>
      </c>
      <c r="K8391" s="63">
        <v>0.2896956</v>
      </c>
      <c r="L8391" s="63">
        <v>0.34898249999999997</v>
      </c>
      <c r="M8391" s="63">
        <v>0.4345832</v>
      </c>
      <c r="N8391" s="63">
        <v>11060</v>
      </c>
      <c r="O8391" s="63">
        <v>0.1130564</v>
      </c>
      <c r="P8391" s="63">
        <v>12</v>
      </c>
      <c r="Q8391" s="63">
        <v>1.2781749580960001E-2</v>
      </c>
    </row>
    <row r="8392" spans="1:17">
      <c r="A8392" s="63" t="s">
        <v>80</v>
      </c>
      <c r="B8392" s="63" t="s">
        <v>58</v>
      </c>
      <c r="C8392" s="63" t="s">
        <v>74</v>
      </c>
      <c r="D8392" s="63">
        <v>15</v>
      </c>
      <c r="E8392" s="63">
        <v>1.15557</v>
      </c>
      <c r="F8392" s="63">
        <v>1.4106799999999999</v>
      </c>
      <c r="G8392" s="63">
        <v>0.25511</v>
      </c>
      <c r="H8392" s="63">
        <v>53.270299999999999</v>
      </c>
      <c r="I8392" s="63">
        <v>0.1102224</v>
      </c>
      <c r="J8392" s="63">
        <v>0.1958232</v>
      </c>
      <c r="K8392" s="63">
        <v>0.25511</v>
      </c>
      <c r="L8392" s="63">
        <v>0.31439689999999998</v>
      </c>
      <c r="M8392" s="63">
        <v>0.39999760000000001</v>
      </c>
      <c r="N8392" s="63">
        <v>11060</v>
      </c>
      <c r="O8392" s="63">
        <v>0.1130564</v>
      </c>
      <c r="P8392" s="63">
        <v>12</v>
      </c>
      <c r="Q8392" s="63">
        <v>1.2781749580960001E-2</v>
      </c>
    </row>
    <row r="8393" spans="1:17">
      <c r="A8393" s="63" t="s">
        <v>80</v>
      </c>
      <c r="B8393" s="63" t="s">
        <v>58</v>
      </c>
      <c r="C8393" s="63" t="s">
        <v>74</v>
      </c>
      <c r="D8393" s="63">
        <v>16</v>
      </c>
      <c r="E8393" s="63">
        <v>1.1884330000000001</v>
      </c>
      <c r="F8393" s="63">
        <v>1.4059459999999999</v>
      </c>
      <c r="G8393" s="63">
        <v>0.21751329999999999</v>
      </c>
      <c r="H8393" s="63">
        <v>52.9238</v>
      </c>
      <c r="I8393" s="63">
        <v>7.2625700000000001E-2</v>
      </c>
      <c r="J8393" s="63">
        <v>0.15822649999999999</v>
      </c>
      <c r="K8393" s="63">
        <v>0.21751329999999999</v>
      </c>
      <c r="L8393" s="63">
        <v>0.2768002</v>
      </c>
      <c r="M8393" s="63">
        <v>0.36240090000000003</v>
      </c>
      <c r="N8393" s="63">
        <v>11060</v>
      </c>
      <c r="O8393" s="63">
        <v>0.1130564</v>
      </c>
      <c r="P8393" s="63">
        <v>12</v>
      </c>
      <c r="Q8393" s="63">
        <v>1.2781749580960001E-2</v>
      </c>
    </row>
    <row r="8394" spans="1:17">
      <c r="A8394" s="63" t="s">
        <v>80</v>
      </c>
      <c r="B8394" s="63" t="s">
        <v>58</v>
      </c>
      <c r="C8394" s="63" t="s">
        <v>74</v>
      </c>
      <c r="D8394" s="63">
        <v>17</v>
      </c>
      <c r="E8394" s="63">
        <v>1.2971269999999999</v>
      </c>
      <c r="F8394" s="63">
        <v>1.482945</v>
      </c>
      <c r="G8394" s="63">
        <v>0.18581739999999999</v>
      </c>
      <c r="H8394" s="63">
        <v>50.958599999999997</v>
      </c>
      <c r="I8394" s="63">
        <v>4.0929800000000002E-2</v>
      </c>
      <c r="J8394" s="63">
        <v>0.12653049999999999</v>
      </c>
      <c r="K8394" s="63">
        <v>0.18581739999999999</v>
      </c>
      <c r="L8394" s="63">
        <v>0.24510419999999999</v>
      </c>
      <c r="M8394" s="63">
        <v>0.33070500000000003</v>
      </c>
      <c r="N8394" s="63">
        <v>11060</v>
      </c>
      <c r="O8394" s="63">
        <v>0.1130564</v>
      </c>
      <c r="P8394" s="63">
        <v>12</v>
      </c>
      <c r="Q8394" s="63">
        <v>1.2781749580960001E-2</v>
      </c>
    </row>
    <row r="8395" spans="1:17">
      <c r="A8395" s="63" t="s">
        <v>80</v>
      </c>
      <c r="B8395" s="63" t="s">
        <v>58</v>
      </c>
      <c r="C8395" s="63" t="s">
        <v>74</v>
      </c>
      <c r="D8395" s="63">
        <v>18</v>
      </c>
      <c r="E8395" s="63">
        <v>1.6655549999999999</v>
      </c>
      <c r="F8395" s="63">
        <v>1.7446079999999999</v>
      </c>
      <c r="G8395" s="63">
        <v>7.9052600000000001E-2</v>
      </c>
      <c r="H8395" s="63">
        <v>48.306899999999999</v>
      </c>
      <c r="I8395" s="63">
        <v>-6.5835000000000005E-2</v>
      </c>
      <c r="J8395" s="63">
        <v>1.9765700000000001E-2</v>
      </c>
      <c r="K8395" s="63">
        <v>7.9052600000000001E-2</v>
      </c>
      <c r="L8395" s="63">
        <v>0.1383394</v>
      </c>
      <c r="M8395" s="63">
        <v>0.22394020000000001</v>
      </c>
      <c r="N8395" s="63">
        <v>11060</v>
      </c>
      <c r="O8395" s="63">
        <v>0.1130564</v>
      </c>
      <c r="P8395" s="63">
        <v>12</v>
      </c>
      <c r="Q8395" s="63">
        <v>1.2781749580960001E-2</v>
      </c>
    </row>
    <row r="8396" spans="1:17">
      <c r="A8396" s="63" t="s">
        <v>80</v>
      </c>
      <c r="B8396" s="63" t="s">
        <v>58</v>
      </c>
      <c r="C8396" s="63" t="s">
        <v>74</v>
      </c>
      <c r="D8396" s="63">
        <v>19</v>
      </c>
      <c r="E8396" s="63">
        <v>1.937505</v>
      </c>
      <c r="F8396" s="63">
        <v>1.8727370000000001</v>
      </c>
      <c r="G8396" s="63">
        <v>-6.4768199999999998E-2</v>
      </c>
      <c r="H8396" s="63">
        <v>46.5655</v>
      </c>
      <c r="I8396" s="63">
        <v>-0.2096558</v>
      </c>
      <c r="J8396" s="63">
        <v>-0.124055</v>
      </c>
      <c r="K8396" s="63">
        <v>-6.4768199999999998E-2</v>
      </c>
      <c r="L8396" s="63">
        <v>-5.4814E-3</v>
      </c>
      <c r="M8396" s="63">
        <v>8.0119399999999993E-2</v>
      </c>
      <c r="N8396" s="63">
        <v>11060</v>
      </c>
      <c r="O8396" s="63">
        <v>0.1130564</v>
      </c>
      <c r="P8396" s="63">
        <v>12</v>
      </c>
      <c r="Q8396" s="63">
        <v>1.2781749580960001E-2</v>
      </c>
    </row>
    <row r="8397" spans="1:17">
      <c r="A8397" s="63" t="s">
        <v>80</v>
      </c>
      <c r="B8397" s="63" t="s">
        <v>58</v>
      </c>
      <c r="C8397" s="63" t="s">
        <v>74</v>
      </c>
      <c r="D8397" s="63">
        <v>20</v>
      </c>
      <c r="E8397" s="63">
        <v>1.972677</v>
      </c>
      <c r="F8397" s="63">
        <v>1.8575079999999999</v>
      </c>
      <c r="G8397" s="63">
        <v>-0.1151683</v>
      </c>
      <c r="H8397" s="63">
        <v>45.236600000000003</v>
      </c>
      <c r="I8397" s="63">
        <v>-0.26005590000000001</v>
      </c>
      <c r="J8397" s="63">
        <v>-0.1744552</v>
      </c>
      <c r="K8397" s="63">
        <v>-0.1151683</v>
      </c>
      <c r="L8397" s="63">
        <v>-5.5881500000000001E-2</v>
      </c>
      <c r="M8397" s="63">
        <v>2.9719300000000001E-2</v>
      </c>
      <c r="N8397" s="63">
        <v>11060</v>
      </c>
      <c r="O8397" s="63">
        <v>0.1130564</v>
      </c>
      <c r="P8397" s="63">
        <v>12</v>
      </c>
      <c r="Q8397" s="63">
        <v>1.2781749580960001E-2</v>
      </c>
    </row>
    <row r="8398" spans="1:17">
      <c r="A8398" s="63" t="s">
        <v>80</v>
      </c>
      <c r="B8398" s="63" t="s">
        <v>58</v>
      </c>
      <c r="C8398" s="63" t="s">
        <v>74</v>
      </c>
      <c r="D8398" s="63">
        <v>21</v>
      </c>
      <c r="E8398" s="63">
        <v>1.9618139999999999</v>
      </c>
      <c r="F8398" s="63">
        <v>1.8139559999999999</v>
      </c>
      <c r="G8398" s="63">
        <v>-0.14785860000000001</v>
      </c>
      <c r="H8398" s="63">
        <v>44.332000000000001</v>
      </c>
      <c r="I8398" s="63">
        <v>-0.29274620000000001</v>
      </c>
      <c r="J8398" s="63">
        <v>-0.20714550000000001</v>
      </c>
      <c r="K8398" s="63">
        <v>-0.14785860000000001</v>
      </c>
      <c r="L8398" s="63">
        <v>-8.8571800000000006E-2</v>
      </c>
      <c r="M8398" s="63">
        <v>-2.9710000000000001E-3</v>
      </c>
      <c r="N8398" s="63">
        <v>11060</v>
      </c>
      <c r="O8398" s="63">
        <v>0.1130564</v>
      </c>
      <c r="P8398" s="63">
        <v>12</v>
      </c>
      <c r="Q8398" s="63">
        <v>1.2781749580960001E-2</v>
      </c>
    </row>
    <row r="8399" spans="1:17">
      <c r="A8399" s="63" t="s">
        <v>80</v>
      </c>
      <c r="B8399" s="63" t="s">
        <v>58</v>
      </c>
      <c r="C8399" s="63" t="s">
        <v>74</v>
      </c>
      <c r="D8399" s="63">
        <v>22</v>
      </c>
      <c r="E8399" s="63">
        <v>1.798753</v>
      </c>
      <c r="F8399" s="63">
        <v>1.6504669999999999</v>
      </c>
      <c r="G8399" s="63">
        <v>-0.14828649999999999</v>
      </c>
      <c r="H8399" s="63">
        <v>43.782499999999999</v>
      </c>
      <c r="I8399" s="63">
        <v>-0.29317409999999999</v>
      </c>
      <c r="J8399" s="63">
        <v>-0.20757329999999999</v>
      </c>
      <c r="K8399" s="63">
        <v>-0.14828649999999999</v>
      </c>
      <c r="L8399" s="63">
        <v>-8.8999599999999998E-2</v>
      </c>
      <c r="M8399" s="63">
        <v>-3.3988999999999998E-3</v>
      </c>
      <c r="N8399" s="63">
        <v>11060</v>
      </c>
      <c r="O8399" s="63">
        <v>0.1130564</v>
      </c>
      <c r="P8399" s="63">
        <v>12</v>
      </c>
      <c r="Q8399" s="63">
        <v>1.2781749580960001E-2</v>
      </c>
    </row>
    <row r="8400" spans="1:17">
      <c r="A8400" s="63" t="s">
        <v>80</v>
      </c>
      <c r="B8400" s="63" t="s">
        <v>58</v>
      </c>
      <c r="C8400" s="63" t="s">
        <v>74</v>
      </c>
      <c r="D8400" s="63">
        <v>23</v>
      </c>
      <c r="E8400" s="63">
        <v>1.563002</v>
      </c>
      <c r="F8400" s="63">
        <v>1.4228240000000001</v>
      </c>
      <c r="G8400" s="63">
        <v>-0.14017840000000001</v>
      </c>
      <c r="H8400" s="63">
        <v>43.155700000000003</v>
      </c>
      <c r="I8400" s="63">
        <v>-0.28506599999999999</v>
      </c>
      <c r="J8400" s="63">
        <v>-0.19946530000000001</v>
      </c>
      <c r="K8400" s="63">
        <v>-0.14017840000000001</v>
      </c>
      <c r="L8400" s="63">
        <v>-8.0891599999999994E-2</v>
      </c>
      <c r="M8400" s="63">
        <v>4.7092000000000002E-3</v>
      </c>
      <c r="N8400" s="63">
        <v>11060</v>
      </c>
      <c r="O8400" s="63">
        <v>0.1130564</v>
      </c>
      <c r="P8400" s="63">
        <v>12</v>
      </c>
      <c r="Q8400" s="63">
        <v>1.2781749580960001E-2</v>
      </c>
    </row>
    <row r="8401" spans="1:17">
      <c r="A8401" s="63" t="s">
        <v>80</v>
      </c>
      <c r="B8401" s="63" t="s">
        <v>58</v>
      </c>
      <c r="C8401" s="63" t="s">
        <v>74</v>
      </c>
      <c r="D8401" s="63">
        <v>24</v>
      </c>
      <c r="E8401" s="63">
        <v>1.2990980000000001</v>
      </c>
      <c r="F8401" s="63">
        <v>1.1570069999999999</v>
      </c>
      <c r="G8401" s="63">
        <v>-0.14209160000000001</v>
      </c>
      <c r="H8401" s="63">
        <v>42.724600000000002</v>
      </c>
      <c r="I8401" s="63">
        <v>-0.28697919999999999</v>
      </c>
      <c r="J8401" s="63">
        <v>-0.20137849999999999</v>
      </c>
      <c r="K8401" s="63">
        <v>-0.14209160000000001</v>
      </c>
      <c r="L8401" s="63">
        <v>-8.2804799999999998E-2</v>
      </c>
      <c r="M8401" s="63">
        <v>2.7959999999999999E-3</v>
      </c>
      <c r="N8401" s="63">
        <v>11060</v>
      </c>
      <c r="O8401" s="63">
        <v>0.1130564</v>
      </c>
      <c r="P8401" s="63">
        <v>12</v>
      </c>
      <c r="Q8401" s="63">
        <v>1.2781749580960001E-2</v>
      </c>
    </row>
    <row r="8402" spans="1:17">
      <c r="A8402" s="63" t="s">
        <v>81</v>
      </c>
      <c r="B8402" s="63" t="s">
        <v>44</v>
      </c>
      <c r="C8402" s="63" t="s">
        <v>45</v>
      </c>
      <c r="D8402" s="63">
        <v>1</v>
      </c>
      <c r="E8402" s="63">
        <v>1.1618820000000001</v>
      </c>
      <c r="F8402" s="63">
        <v>0.89574719999999997</v>
      </c>
      <c r="G8402" s="63">
        <v>-0.2661345</v>
      </c>
      <c r="H8402" s="63">
        <v>70.531000000000006</v>
      </c>
      <c r="I8402" s="63">
        <v>-0.4110221</v>
      </c>
      <c r="J8402" s="63">
        <v>-0.32542130000000002</v>
      </c>
      <c r="K8402" s="63">
        <v>-0.2661345</v>
      </c>
      <c r="L8402" s="63">
        <v>-0.2068477</v>
      </c>
      <c r="M8402" s="63">
        <v>-0.1212469</v>
      </c>
      <c r="N8402" s="63">
        <v>12799</v>
      </c>
      <c r="O8402" s="63">
        <v>0.1130564</v>
      </c>
      <c r="P8402" s="63">
        <v>7</v>
      </c>
      <c r="Q8402" s="63">
        <v>1.2781749580960001E-2</v>
      </c>
    </row>
    <row r="8403" spans="1:17">
      <c r="A8403" s="63" t="s">
        <v>81</v>
      </c>
      <c r="B8403" s="63" t="s">
        <v>44</v>
      </c>
      <c r="C8403" s="63" t="s">
        <v>45</v>
      </c>
      <c r="D8403" s="63">
        <v>2</v>
      </c>
      <c r="E8403" s="63">
        <v>1.0945590000000001</v>
      </c>
      <c r="F8403" s="63">
        <v>0.77075579999999999</v>
      </c>
      <c r="G8403" s="63">
        <v>-0.32380340000000002</v>
      </c>
      <c r="H8403" s="63">
        <v>69.024699999999996</v>
      </c>
      <c r="I8403" s="63">
        <v>-0.46869100000000002</v>
      </c>
      <c r="J8403" s="63">
        <v>-0.38309019999999999</v>
      </c>
      <c r="K8403" s="63">
        <v>-0.32380340000000002</v>
      </c>
      <c r="L8403" s="63">
        <v>-0.26451649999999999</v>
      </c>
      <c r="M8403" s="63">
        <v>-0.17891580000000001</v>
      </c>
      <c r="N8403" s="63">
        <v>12799</v>
      </c>
      <c r="O8403" s="63">
        <v>0.1130564</v>
      </c>
      <c r="P8403" s="63">
        <v>7</v>
      </c>
      <c r="Q8403" s="63">
        <v>1.2781749580960001E-2</v>
      </c>
    </row>
    <row r="8404" spans="1:17">
      <c r="A8404" s="63" t="s">
        <v>81</v>
      </c>
      <c r="B8404" s="63" t="s">
        <v>44</v>
      </c>
      <c r="C8404" s="63" t="s">
        <v>45</v>
      </c>
      <c r="D8404" s="63">
        <v>3</v>
      </c>
      <c r="E8404" s="63">
        <v>1.031968</v>
      </c>
      <c r="F8404" s="63">
        <v>0.70723650000000005</v>
      </c>
      <c r="G8404" s="63">
        <v>-0.32473160000000001</v>
      </c>
      <c r="H8404" s="63">
        <v>68.370199999999997</v>
      </c>
      <c r="I8404" s="63">
        <v>-0.46961920000000001</v>
      </c>
      <c r="J8404" s="63">
        <v>-0.38401839999999998</v>
      </c>
      <c r="K8404" s="63">
        <v>-0.32473160000000001</v>
      </c>
      <c r="L8404" s="63">
        <v>-0.26544479999999998</v>
      </c>
      <c r="M8404" s="63">
        <v>-0.179844</v>
      </c>
      <c r="N8404" s="63">
        <v>12799</v>
      </c>
      <c r="O8404" s="63">
        <v>0.1130564</v>
      </c>
      <c r="P8404" s="63">
        <v>7</v>
      </c>
      <c r="Q8404" s="63">
        <v>1.2781749580960001E-2</v>
      </c>
    </row>
    <row r="8405" spans="1:17">
      <c r="A8405" s="63" t="s">
        <v>81</v>
      </c>
      <c r="B8405" s="63" t="s">
        <v>44</v>
      </c>
      <c r="C8405" s="63" t="s">
        <v>45</v>
      </c>
      <c r="D8405" s="63">
        <v>4</v>
      </c>
      <c r="E8405" s="63">
        <v>0.99835160000000001</v>
      </c>
      <c r="F8405" s="63">
        <v>0.72122660000000005</v>
      </c>
      <c r="G8405" s="63">
        <v>-0.27712510000000001</v>
      </c>
      <c r="H8405" s="63">
        <v>67.648200000000003</v>
      </c>
      <c r="I8405" s="63">
        <v>-0.42201270000000002</v>
      </c>
      <c r="J8405" s="63">
        <v>-0.33641189999999999</v>
      </c>
      <c r="K8405" s="63">
        <v>-0.27712510000000001</v>
      </c>
      <c r="L8405" s="63">
        <v>-0.21783820000000001</v>
      </c>
      <c r="M8405" s="63">
        <v>-0.13223750000000001</v>
      </c>
      <c r="N8405" s="63">
        <v>12799</v>
      </c>
      <c r="O8405" s="63">
        <v>0.1130564</v>
      </c>
      <c r="P8405" s="63">
        <v>7</v>
      </c>
      <c r="Q8405" s="63">
        <v>1.2781749580960001E-2</v>
      </c>
    </row>
    <row r="8406" spans="1:17">
      <c r="A8406" s="63" t="s">
        <v>81</v>
      </c>
      <c r="B8406" s="63" t="s">
        <v>44</v>
      </c>
      <c r="C8406" s="63" t="s">
        <v>45</v>
      </c>
      <c r="D8406" s="63">
        <v>5</v>
      </c>
      <c r="E8406" s="63">
        <v>0.93455600000000005</v>
      </c>
      <c r="F8406" s="63">
        <v>0.73766259999999995</v>
      </c>
      <c r="G8406" s="63">
        <v>-0.1968935</v>
      </c>
      <c r="H8406" s="63">
        <v>67.0471</v>
      </c>
      <c r="I8406" s="63">
        <v>-0.341781</v>
      </c>
      <c r="J8406" s="63">
        <v>-0.25618030000000003</v>
      </c>
      <c r="K8406" s="63">
        <v>-0.1968935</v>
      </c>
      <c r="L8406" s="63">
        <v>-0.1376066</v>
      </c>
      <c r="M8406" s="63">
        <v>-5.2005900000000001E-2</v>
      </c>
      <c r="N8406" s="63">
        <v>12799</v>
      </c>
      <c r="O8406" s="63">
        <v>0.1130564</v>
      </c>
      <c r="P8406" s="63">
        <v>7</v>
      </c>
      <c r="Q8406" s="63">
        <v>1.2781749580960001E-2</v>
      </c>
    </row>
    <row r="8407" spans="1:17">
      <c r="A8407" s="63" t="s">
        <v>81</v>
      </c>
      <c r="B8407" s="63" t="s">
        <v>44</v>
      </c>
      <c r="C8407" s="63" t="s">
        <v>45</v>
      </c>
      <c r="D8407" s="63">
        <v>6</v>
      </c>
      <c r="E8407" s="63">
        <v>1.238491</v>
      </c>
      <c r="F8407" s="63">
        <v>0.70086579999999998</v>
      </c>
      <c r="G8407" s="63">
        <v>-0.53762480000000001</v>
      </c>
      <c r="H8407" s="63">
        <v>66.245000000000005</v>
      </c>
      <c r="I8407" s="63">
        <v>-0.68251229999999996</v>
      </c>
      <c r="J8407" s="63">
        <v>-0.59691159999999999</v>
      </c>
      <c r="K8407" s="63">
        <v>-0.53762480000000001</v>
      </c>
      <c r="L8407" s="63">
        <v>-0.47833789999999998</v>
      </c>
      <c r="M8407" s="63">
        <v>-0.39273720000000001</v>
      </c>
      <c r="N8407" s="63">
        <v>12799</v>
      </c>
      <c r="O8407" s="63">
        <v>0.1130564</v>
      </c>
      <c r="P8407" s="63">
        <v>7</v>
      </c>
      <c r="Q8407" s="63">
        <v>1.2781749580960001E-2</v>
      </c>
    </row>
    <row r="8408" spans="1:17">
      <c r="A8408" s="63" t="s">
        <v>81</v>
      </c>
      <c r="B8408" s="63" t="s">
        <v>44</v>
      </c>
      <c r="C8408" s="63" t="s">
        <v>45</v>
      </c>
      <c r="D8408" s="63">
        <v>7</v>
      </c>
      <c r="E8408" s="63">
        <v>1.3489329999999999</v>
      </c>
      <c r="F8408" s="63">
        <v>1.0136369999999999</v>
      </c>
      <c r="G8408" s="63">
        <v>-0.33529520000000002</v>
      </c>
      <c r="H8408" s="63">
        <v>66.412599999999998</v>
      </c>
      <c r="I8408" s="63">
        <v>-0.48018280000000002</v>
      </c>
      <c r="J8408" s="63">
        <v>-0.39458199999999999</v>
      </c>
      <c r="K8408" s="63">
        <v>-0.33529520000000002</v>
      </c>
      <c r="L8408" s="63">
        <v>-0.27600839999999999</v>
      </c>
      <c r="M8408" s="63">
        <v>-0.19040760000000001</v>
      </c>
      <c r="N8408" s="63">
        <v>12799</v>
      </c>
      <c r="O8408" s="63">
        <v>0.1130564</v>
      </c>
      <c r="P8408" s="63">
        <v>7</v>
      </c>
      <c r="Q8408" s="63">
        <v>1.2781749580960001E-2</v>
      </c>
    </row>
    <row r="8409" spans="1:17">
      <c r="A8409" s="63" t="s">
        <v>81</v>
      </c>
      <c r="B8409" s="63" t="s">
        <v>44</v>
      </c>
      <c r="C8409" s="63" t="s">
        <v>45</v>
      </c>
      <c r="D8409" s="63">
        <v>8</v>
      </c>
      <c r="E8409" s="63">
        <v>1.43729</v>
      </c>
      <c r="F8409" s="63">
        <v>1.1275310000000001</v>
      </c>
      <c r="G8409" s="63">
        <v>-0.3097588</v>
      </c>
      <c r="H8409" s="63">
        <v>69.662499999999994</v>
      </c>
      <c r="I8409" s="63">
        <v>-0.45464640000000001</v>
      </c>
      <c r="J8409" s="63">
        <v>-0.36904559999999997</v>
      </c>
      <c r="K8409" s="63">
        <v>-0.3097588</v>
      </c>
      <c r="L8409" s="63">
        <v>-0.25047190000000003</v>
      </c>
      <c r="M8409" s="63">
        <v>-0.1648712</v>
      </c>
      <c r="N8409" s="63">
        <v>12799</v>
      </c>
      <c r="O8409" s="63">
        <v>0.1130564</v>
      </c>
      <c r="P8409" s="63">
        <v>7</v>
      </c>
      <c r="Q8409" s="63">
        <v>1.2781749580960001E-2</v>
      </c>
    </row>
    <row r="8410" spans="1:17">
      <c r="A8410" s="63" t="s">
        <v>81</v>
      </c>
      <c r="B8410" s="63" t="s">
        <v>44</v>
      </c>
      <c r="C8410" s="63" t="s">
        <v>45</v>
      </c>
      <c r="D8410" s="63">
        <v>9</v>
      </c>
      <c r="E8410" s="63">
        <v>1.2221010000000001</v>
      </c>
      <c r="F8410" s="63">
        <v>1.154652</v>
      </c>
      <c r="G8410" s="63">
        <v>-6.7448599999999997E-2</v>
      </c>
      <c r="H8410" s="63">
        <v>75.063599999999994</v>
      </c>
      <c r="I8410" s="63">
        <v>-0.2123362</v>
      </c>
      <c r="J8410" s="63">
        <v>-0.1267354</v>
      </c>
      <c r="K8410" s="63">
        <v>-6.7448599999999997E-2</v>
      </c>
      <c r="L8410" s="63">
        <v>-8.1618000000000003E-3</v>
      </c>
      <c r="M8410" s="63">
        <v>7.7438999999999994E-2</v>
      </c>
      <c r="N8410" s="63">
        <v>12799</v>
      </c>
      <c r="O8410" s="63">
        <v>0.1130564</v>
      </c>
      <c r="P8410" s="63">
        <v>7</v>
      </c>
      <c r="Q8410" s="63">
        <v>1.2781749580960001E-2</v>
      </c>
    </row>
    <row r="8411" spans="1:17">
      <c r="A8411" s="63" t="s">
        <v>81</v>
      </c>
      <c r="B8411" s="63" t="s">
        <v>44</v>
      </c>
      <c r="C8411" s="63" t="s">
        <v>45</v>
      </c>
      <c r="D8411" s="63">
        <v>10</v>
      </c>
      <c r="E8411" s="63">
        <v>1.203522</v>
      </c>
      <c r="F8411" s="63">
        <v>1.128077</v>
      </c>
      <c r="G8411" s="63">
        <v>-7.5445200000000004E-2</v>
      </c>
      <c r="H8411" s="63">
        <v>80.431399999999996</v>
      </c>
      <c r="I8411" s="63">
        <v>-0.2203328</v>
      </c>
      <c r="J8411" s="63">
        <v>-0.13473199999999999</v>
      </c>
      <c r="K8411" s="63">
        <v>-7.5445200000000004E-2</v>
      </c>
      <c r="L8411" s="63">
        <v>-1.61583E-2</v>
      </c>
      <c r="M8411" s="63">
        <v>6.9442400000000001E-2</v>
      </c>
      <c r="N8411" s="63">
        <v>12799</v>
      </c>
      <c r="O8411" s="63">
        <v>0.1130564</v>
      </c>
      <c r="P8411" s="63">
        <v>7</v>
      </c>
      <c r="Q8411" s="63">
        <v>1.2781749580960001E-2</v>
      </c>
    </row>
    <row r="8412" spans="1:17">
      <c r="A8412" s="63" t="s">
        <v>81</v>
      </c>
      <c r="B8412" s="63" t="s">
        <v>44</v>
      </c>
      <c r="C8412" s="63" t="s">
        <v>45</v>
      </c>
      <c r="D8412" s="63">
        <v>11</v>
      </c>
      <c r="E8412" s="63">
        <v>1.113308</v>
      </c>
      <c r="F8412" s="63">
        <v>1.226934</v>
      </c>
      <c r="G8412" s="63">
        <v>0.11362650000000001</v>
      </c>
      <c r="H8412" s="63">
        <v>84.363699999999994</v>
      </c>
      <c r="I8412" s="63">
        <v>-3.12611E-2</v>
      </c>
      <c r="J8412" s="63">
        <v>5.4339699999999998E-2</v>
      </c>
      <c r="K8412" s="63">
        <v>0.11362650000000001</v>
      </c>
      <c r="L8412" s="63">
        <v>0.17291329999999999</v>
      </c>
      <c r="M8412" s="63">
        <v>0.25851410000000002</v>
      </c>
      <c r="N8412" s="63">
        <v>12799</v>
      </c>
      <c r="O8412" s="63">
        <v>0.1130564</v>
      </c>
      <c r="P8412" s="63">
        <v>7</v>
      </c>
      <c r="Q8412" s="63">
        <v>1.2781749580960001E-2</v>
      </c>
    </row>
    <row r="8413" spans="1:17">
      <c r="A8413" s="63" t="s">
        <v>81</v>
      </c>
      <c r="B8413" s="63" t="s">
        <v>44</v>
      </c>
      <c r="C8413" s="63" t="s">
        <v>45</v>
      </c>
      <c r="D8413" s="63">
        <v>12</v>
      </c>
      <c r="E8413" s="63">
        <v>1.104141</v>
      </c>
      <c r="F8413" s="63">
        <v>1.420426</v>
      </c>
      <c r="G8413" s="63">
        <v>0.31628489999999998</v>
      </c>
      <c r="H8413" s="63">
        <v>87.261099999999999</v>
      </c>
      <c r="I8413" s="63">
        <v>0.1713973</v>
      </c>
      <c r="J8413" s="63">
        <v>0.25699810000000001</v>
      </c>
      <c r="K8413" s="63">
        <v>0.31628489999999998</v>
      </c>
      <c r="L8413" s="63">
        <v>0.37557170000000001</v>
      </c>
      <c r="M8413" s="63">
        <v>0.46117249999999999</v>
      </c>
      <c r="N8413" s="63">
        <v>12799</v>
      </c>
      <c r="O8413" s="63">
        <v>0.1130564</v>
      </c>
      <c r="P8413" s="63">
        <v>7</v>
      </c>
      <c r="Q8413" s="63">
        <v>1.2781749580960001E-2</v>
      </c>
    </row>
    <row r="8414" spans="1:17">
      <c r="A8414" s="63" t="s">
        <v>81</v>
      </c>
      <c r="B8414" s="63" t="s">
        <v>44</v>
      </c>
      <c r="C8414" s="63" t="s">
        <v>45</v>
      </c>
      <c r="D8414" s="63">
        <v>13</v>
      </c>
      <c r="E8414" s="63">
        <v>0.9930369</v>
      </c>
      <c r="F8414" s="63">
        <v>1.605243</v>
      </c>
      <c r="G8414" s="63">
        <v>0.61220620000000003</v>
      </c>
      <c r="H8414" s="63">
        <v>89.983900000000006</v>
      </c>
      <c r="I8414" s="63">
        <v>0.46731859999999997</v>
      </c>
      <c r="J8414" s="63">
        <v>0.5529193</v>
      </c>
      <c r="K8414" s="63">
        <v>0.61220620000000003</v>
      </c>
      <c r="L8414" s="63">
        <v>0.67149300000000001</v>
      </c>
      <c r="M8414" s="63">
        <v>0.75709369999999998</v>
      </c>
      <c r="N8414" s="63">
        <v>12799</v>
      </c>
      <c r="O8414" s="63">
        <v>0.1130564</v>
      </c>
      <c r="P8414" s="63">
        <v>7</v>
      </c>
      <c r="Q8414" s="63">
        <v>1.2781749580960001E-2</v>
      </c>
    </row>
    <row r="8415" spans="1:17">
      <c r="A8415" s="63" t="s">
        <v>81</v>
      </c>
      <c r="B8415" s="63" t="s">
        <v>44</v>
      </c>
      <c r="C8415" s="63" t="s">
        <v>45</v>
      </c>
      <c r="D8415" s="63">
        <v>14</v>
      </c>
      <c r="E8415" s="63">
        <v>1.073035</v>
      </c>
      <c r="F8415" s="63">
        <v>1.839218</v>
      </c>
      <c r="G8415" s="63">
        <v>0.76618269999999999</v>
      </c>
      <c r="H8415" s="63">
        <v>91.235900000000001</v>
      </c>
      <c r="I8415" s="63">
        <v>0.62129509999999999</v>
      </c>
      <c r="J8415" s="63">
        <v>0.70689579999999996</v>
      </c>
      <c r="K8415" s="63">
        <v>0.76618269999999999</v>
      </c>
      <c r="L8415" s="63">
        <v>0.82546949999999997</v>
      </c>
      <c r="M8415" s="63">
        <v>0.91107020000000005</v>
      </c>
      <c r="N8415" s="63">
        <v>12799</v>
      </c>
      <c r="O8415" s="63">
        <v>0.1130564</v>
      </c>
      <c r="P8415" s="63">
        <v>7</v>
      </c>
      <c r="Q8415" s="63">
        <v>1.2781749580960001E-2</v>
      </c>
    </row>
    <row r="8416" spans="1:17">
      <c r="A8416" s="63" t="s">
        <v>81</v>
      </c>
      <c r="B8416" s="63" t="s">
        <v>44</v>
      </c>
      <c r="C8416" s="63" t="s">
        <v>45</v>
      </c>
      <c r="D8416" s="63">
        <v>15</v>
      </c>
      <c r="E8416" s="63">
        <v>1.1799440000000001</v>
      </c>
      <c r="F8416" s="63">
        <v>2.0194510000000001</v>
      </c>
      <c r="G8416" s="63">
        <v>0.839507</v>
      </c>
      <c r="H8416" s="63">
        <v>92.229299999999995</v>
      </c>
      <c r="I8416" s="63">
        <v>0.6946194</v>
      </c>
      <c r="J8416" s="63">
        <v>0.78022020000000003</v>
      </c>
      <c r="K8416" s="63">
        <v>0.839507</v>
      </c>
      <c r="L8416" s="63">
        <v>0.89879379999999998</v>
      </c>
      <c r="M8416" s="63">
        <v>0.98439460000000001</v>
      </c>
      <c r="N8416" s="63">
        <v>12799</v>
      </c>
      <c r="O8416" s="63">
        <v>0.1130564</v>
      </c>
      <c r="P8416" s="63">
        <v>7</v>
      </c>
      <c r="Q8416" s="63">
        <v>1.2781749580960001E-2</v>
      </c>
    </row>
    <row r="8417" spans="1:17">
      <c r="A8417" s="63" t="s">
        <v>81</v>
      </c>
      <c r="B8417" s="63" t="s">
        <v>44</v>
      </c>
      <c r="C8417" s="63" t="s">
        <v>45</v>
      </c>
      <c r="D8417" s="63">
        <v>16</v>
      </c>
      <c r="E8417" s="63">
        <v>1.369022</v>
      </c>
      <c r="F8417" s="63">
        <v>2.2106539999999999</v>
      </c>
      <c r="G8417" s="63">
        <v>0.84163200000000005</v>
      </c>
      <c r="H8417" s="63">
        <v>92.955299999999994</v>
      </c>
      <c r="I8417" s="63">
        <v>0.69674440000000004</v>
      </c>
      <c r="J8417" s="63">
        <v>0.78234519999999996</v>
      </c>
      <c r="K8417" s="63">
        <v>0.84163200000000005</v>
      </c>
      <c r="L8417" s="63">
        <v>0.90091880000000002</v>
      </c>
      <c r="M8417" s="63">
        <v>0.98651960000000005</v>
      </c>
      <c r="N8417" s="63">
        <v>12799</v>
      </c>
      <c r="O8417" s="63">
        <v>0.1130564</v>
      </c>
      <c r="P8417" s="63">
        <v>7</v>
      </c>
      <c r="Q8417" s="63">
        <v>1.2781749580960001E-2</v>
      </c>
    </row>
    <row r="8418" spans="1:17">
      <c r="A8418" s="63" t="s">
        <v>81</v>
      </c>
      <c r="B8418" s="63" t="s">
        <v>44</v>
      </c>
      <c r="C8418" s="63" t="s">
        <v>45</v>
      </c>
      <c r="D8418" s="63">
        <v>17</v>
      </c>
      <c r="E8418" s="63">
        <v>1.5316749999999999</v>
      </c>
      <c r="F8418" s="63">
        <v>2.3326280000000001</v>
      </c>
      <c r="G8418" s="63">
        <v>0.80095309999999997</v>
      </c>
      <c r="H8418" s="63">
        <v>92.730599999999995</v>
      </c>
      <c r="I8418" s="63">
        <v>0.65606560000000003</v>
      </c>
      <c r="J8418" s="63">
        <v>0.7416663</v>
      </c>
      <c r="K8418" s="63">
        <v>0.80095309999999997</v>
      </c>
      <c r="L8418" s="63">
        <v>0.86024</v>
      </c>
      <c r="M8418" s="63">
        <v>0.94584069999999998</v>
      </c>
      <c r="N8418" s="63">
        <v>12799</v>
      </c>
      <c r="O8418" s="63">
        <v>0.1130564</v>
      </c>
      <c r="P8418" s="63">
        <v>7</v>
      </c>
      <c r="Q8418" s="63">
        <v>1.2781749580960001E-2</v>
      </c>
    </row>
    <row r="8419" spans="1:17">
      <c r="A8419" s="63" t="s">
        <v>81</v>
      </c>
      <c r="B8419" s="63" t="s">
        <v>44</v>
      </c>
      <c r="C8419" s="63" t="s">
        <v>45</v>
      </c>
      <c r="D8419" s="63">
        <v>18</v>
      </c>
      <c r="E8419" s="63">
        <v>1.6888879999999999</v>
      </c>
      <c r="F8419" s="63">
        <v>2.4186429999999999</v>
      </c>
      <c r="G8419" s="63">
        <v>0.72975480000000004</v>
      </c>
      <c r="H8419" s="63">
        <v>91.952600000000004</v>
      </c>
      <c r="I8419" s="63">
        <v>0.58486720000000003</v>
      </c>
      <c r="J8419" s="63">
        <v>0.67046799999999995</v>
      </c>
      <c r="K8419" s="63">
        <v>0.72975480000000004</v>
      </c>
      <c r="L8419" s="63">
        <v>0.78904160000000001</v>
      </c>
      <c r="M8419" s="63">
        <v>0.87464240000000004</v>
      </c>
      <c r="N8419" s="63">
        <v>12799</v>
      </c>
      <c r="O8419" s="63">
        <v>0.1130564</v>
      </c>
      <c r="P8419" s="63">
        <v>7</v>
      </c>
      <c r="Q8419" s="63">
        <v>1.2781749580960001E-2</v>
      </c>
    </row>
    <row r="8420" spans="1:17">
      <c r="A8420" s="63" t="s">
        <v>81</v>
      </c>
      <c r="B8420" s="63" t="s">
        <v>44</v>
      </c>
      <c r="C8420" s="63" t="s">
        <v>45</v>
      </c>
      <c r="D8420" s="63">
        <v>19</v>
      </c>
      <c r="E8420" s="63">
        <v>1.9799929999999999</v>
      </c>
      <c r="F8420" s="63">
        <v>2.3200099999999999</v>
      </c>
      <c r="G8420" s="63">
        <v>0.3400165</v>
      </c>
      <c r="H8420" s="63">
        <v>89.677800000000005</v>
      </c>
      <c r="I8420" s="63">
        <v>0.19512889999999999</v>
      </c>
      <c r="J8420" s="63">
        <v>0.28072970000000003</v>
      </c>
      <c r="K8420" s="63">
        <v>0.3400165</v>
      </c>
      <c r="L8420" s="63">
        <v>0.39930330000000003</v>
      </c>
      <c r="M8420" s="63">
        <v>0.4849041</v>
      </c>
      <c r="N8420" s="63">
        <v>12799</v>
      </c>
      <c r="O8420" s="63">
        <v>0.1130564</v>
      </c>
      <c r="P8420" s="63">
        <v>7</v>
      </c>
      <c r="Q8420" s="63">
        <v>1.2781749580960001E-2</v>
      </c>
    </row>
    <row r="8421" spans="1:17">
      <c r="A8421" s="63" t="s">
        <v>81</v>
      </c>
      <c r="B8421" s="63" t="s">
        <v>44</v>
      </c>
      <c r="C8421" s="63" t="s">
        <v>45</v>
      </c>
      <c r="D8421" s="63">
        <v>20</v>
      </c>
      <c r="E8421" s="63">
        <v>2.0908950000000002</v>
      </c>
      <c r="F8421" s="63">
        <v>2.1415829999999998</v>
      </c>
      <c r="G8421" s="63">
        <v>5.0687799999999998E-2</v>
      </c>
      <c r="H8421" s="63">
        <v>84.989199999999997</v>
      </c>
      <c r="I8421" s="63">
        <v>-9.41998E-2</v>
      </c>
      <c r="J8421" s="63">
        <v>-8.5990000000000007E-3</v>
      </c>
      <c r="K8421" s="63">
        <v>5.0687799999999998E-2</v>
      </c>
      <c r="L8421" s="63">
        <v>0.10997460000000001</v>
      </c>
      <c r="M8421" s="63">
        <v>0.19557540000000001</v>
      </c>
      <c r="N8421" s="63">
        <v>12799</v>
      </c>
      <c r="O8421" s="63">
        <v>0.1130564</v>
      </c>
      <c r="P8421" s="63">
        <v>7</v>
      </c>
      <c r="Q8421" s="63">
        <v>1.2781749580960001E-2</v>
      </c>
    </row>
    <row r="8422" spans="1:17">
      <c r="A8422" s="63" t="s">
        <v>81</v>
      </c>
      <c r="B8422" s="63" t="s">
        <v>44</v>
      </c>
      <c r="C8422" s="63" t="s">
        <v>45</v>
      </c>
      <c r="D8422" s="63">
        <v>21</v>
      </c>
      <c r="E8422" s="63">
        <v>2.0911240000000002</v>
      </c>
      <c r="F8422" s="63">
        <v>1.991628</v>
      </c>
      <c r="G8422" s="63">
        <v>-9.9495500000000001E-2</v>
      </c>
      <c r="H8422" s="63">
        <v>80.323400000000007</v>
      </c>
      <c r="I8422" s="63">
        <v>-0.24438309999999999</v>
      </c>
      <c r="J8422" s="63">
        <v>-0.15878239999999999</v>
      </c>
      <c r="K8422" s="63">
        <v>-9.9495500000000001E-2</v>
      </c>
      <c r="L8422" s="63">
        <v>-4.02087E-2</v>
      </c>
      <c r="M8422" s="63">
        <v>4.5392099999999998E-2</v>
      </c>
      <c r="N8422" s="63">
        <v>12799</v>
      </c>
      <c r="O8422" s="63">
        <v>0.1130564</v>
      </c>
      <c r="P8422" s="63">
        <v>7</v>
      </c>
      <c r="Q8422" s="63">
        <v>1.2781749580960001E-2</v>
      </c>
    </row>
    <row r="8423" spans="1:17">
      <c r="A8423" s="63" t="s">
        <v>81</v>
      </c>
      <c r="B8423" s="63" t="s">
        <v>44</v>
      </c>
      <c r="C8423" s="63" t="s">
        <v>45</v>
      </c>
      <c r="D8423" s="63">
        <v>22</v>
      </c>
      <c r="E8423" s="63">
        <v>1.96204</v>
      </c>
      <c r="F8423" s="63">
        <v>1.8517809999999999</v>
      </c>
      <c r="G8423" s="63">
        <v>-0.1102592</v>
      </c>
      <c r="H8423" s="63">
        <v>77.666700000000006</v>
      </c>
      <c r="I8423" s="63">
        <v>-0.25514680000000001</v>
      </c>
      <c r="J8423" s="63">
        <v>-0.169546</v>
      </c>
      <c r="K8423" s="63">
        <v>-0.1102592</v>
      </c>
      <c r="L8423" s="63">
        <v>-5.0972299999999998E-2</v>
      </c>
      <c r="M8423" s="63">
        <v>3.4628399999999997E-2</v>
      </c>
      <c r="N8423" s="63">
        <v>12799</v>
      </c>
      <c r="O8423" s="63">
        <v>0.1130564</v>
      </c>
      <c r="P8423" s="63">
        <v>7</v>
      </c>
      <c r="Q8423" s="63">
        <v>1.2781749580960001E-2</v>
      </c>
    </row>
    <row r="8424" spans="1:17">
      <c r="A8424" s="63" t="s">
        <v>81</v>
      </c>
      <c r="B8424" s="63" t="s">
        <v>44</v>
      </c>
      <c r="C8424" s="63" t="s">
        <v>45</v>
      </c>
      <c r="D8424" s="63">
        <v>23</v>
      </c>
      <c r="E8424" s="63">
        <v>1.6362490000000001</v>
      </c>
      <c r="F8424" s="63">
        <v>1.591434</v>
      </c>
      <c r="G8424" s="63">
        <v>-4.4814100000000003E-2</v>
      </c>
      <c r="H8424" s="63">
        <v>75.525000000000006</v>
      </c>
      <c r="I8424" s="63">
        <v>-0.1897017</v>
      </c>
      <c r="J8424" s="63">
        <v>-0.1041009</v>
      </c>
      <c r="K8424" s="63">
        <v>-4.4814100000000003E-2</v>
      </c>
      <c r="L8424" s="63">
        <v>1.44727E-2</v>
      </c>
      <c r="M8424" s="63">
        <v>0.1000735</v>
      </c>
      <c r="N8424" s="63">
        <v>12799</v>
      </c>
      <c r="O8424" s="63">
        <v>0.1130564</v>
      </c>
      <c r="P8424" s="63">
        <v>7</v>
      </c>
      <c r="Q8424" s="63">
        <v>1.2781749580960001E-2</v>
      </c>
    </row>
    <row r="8425" spans="1:17">
      <c r="A8425" s="63" t="s">
        <v>81</v>
      </c>
      <c r="B8425" s="63" t="s">
        <v>44</v>
      </c>
      <c r="C8425" s="63" t="s">
        <v>45</v>
      </c>
      <c r="D8425" s="63">
        <v>24</v>
      </c>
      <c r="E8425" s="63">
        <v>1.380822</v>
      </c>
      <c r="F8425" s="63">
        <v>1.1934579999999999</v>
      </c>
      <c r="G8425" s="63">
        <v>-0.18736449999999999</v>
      </c>
      <c r="H8425" s="63">
        <v>74.219800000000006</v>
      </c>
      <c r="I8425" s="63">
        <v>-0.33225209999999999</v>
      </c>
      <c r="J8425" s="63">
        <v>-0.24665129999999999</v>
      </c>
      <c r="K8425" s="63">
        <v>-0.18736449999999999</v>
      </c>
      <c r="L8425" s="63">
        <v>-0.12807760000000001</v>
      </c>
      <c r="M8425" s="63">
        <v>-4.2476899999999998E-2</v>
      </c>
      <c r="N8425" s="63">
        <v>12799</v>
      </c>
      <c r="O8425" s="63">
        <v>0.1130564</v>
      </c>
      <c r="P8425" s="63">
        <v>7</v>
      </c>
      <c r="Q8425" s="63">
        <v>1.2781749580960001E-2</v>
      </c>
    </row>
    <row r="8426" spans="1:17">
      <c r="A8426" s="63" t="s">
        <v>81</v>
      </c>
      <c r="B8426" s="63" t="s">
        <v>44</v>
      </c>
      <c r="C8426" s="63" t="s">
        <v>46</v>
      </c>
      <c r="D8426" s="63">
        <v>1</v>
      </c>
      <c r="E8426" s="63">
        <v>1.15425</v>
      </c>
      <c r="F8426" s="63">
        <v>1.0093460000000001</v>
      </c>
      <c r="G8426" s="63">
        <v>-0.1449038</v>
      </c>
      <c r="H8426" s="63">
        <v>32.226900000000001</v>
      </c>
      <c r="I8426" s="63">
        <v>-0.28979139999999998</v>
      </c>
      <c r="J8426" s="63">
        <v>-0.2041906</v>
      </c>
      <c r="K8426" s="63">
        <v>-0.1449038</v>
      </c>
      <c r="L8426" s="63">
        <v>-8.5616899999999996E-2</v>
      </c>
      <c r="M8426" s="63">
        <v>-1.6200000000000001E-5</v>
      </c>
      <c r="N8426" s="63">
        <v>12799</v>
      </c>
      <c r="O8426" s="63">
        <v>0.1130564</v>
      </c>
      <c r="P8426" s="63">
        <v>1</v>
      </c>
      <c r="Q8426" s="63">
        <v>1.2781749580960001E-2</v>
      </c>
    </row>
    <row r="8427" spans="1:17">
      <c r="A8427" s="63" t="s">
        <v>81</v>
      </c>
      <c r="B8427" s="63" t="s">
        <v>44</v>
      </c>
      <c r="C8427" s="63" t="s">
        <v>46</v>
      </c>
      <c r="D8427" s="63">
        <v>2</v>
      </c>
      <c r="E8427" s="63">
        <v>1.0853269999999999</v>
      </c>
      <c r="F8427" s="63">
        <v>0.92451159999999999</v>
      </c>
      <c r="G8427" s="63">
        <v>-0.16081580000000001</v>
      </c>
      <c r="H8427" s="63">
        <v>31.1753</v>
      </c>
      <c r="I8427" s="63">
        <v>-0.30570340000000001</v>
      </c>
      <c r="J8427" s="63">
        <v>-0.22010270000000001</v>
      </c>
      <c r="K8427" s="63">
        <v>-0.16081580000000001</v>
      </c>
      <c r="L8427" s="63">
        <v>-0.10152899999999999</v>
      </c>
      <c r="M8427" s="63">
        <v>-1.59282E-2</v>
      </c>
      <c r="N8427" s="63">
        <v>12799</v>
      </c>
      <c r="O8427" s="63">
        <v>0.1130564</v>
      </c>
      <c r="P8427" s="63">
        <v>1</v>
      </c>
      <c r="Q8427" s="63">
        <v>1.2781749580960001E-2</v>
      </c>
    </row>
    <row r="8428" spans="1:17">
      <c r="A8428" s="63" t="s">
        <v>81</v>
      </c>
      <c r="B8428" s="63" t="s">
        <v>44</v>
      </c>
      <c r="C8428" s="63" t="s">
        <v>46</v>
      </c>
      <c r="D8428" s="63">
        <v>3</v>
      </c>
      <c r="E8428" s="63">
        <v>1.085453</v>
      </c>
      <c r="F8428" s="63">
        <v>0.9290562</v>
      </c>
      <c r="G8428" s="63">
        <v>-0.15639639999999999</v>
      </c>
      <c r="H8428" s="63">
        <v>29.579000000000001</v>
      </c>
      <c r="I8428" s="63">
        <v>-0.301284</v>
      </c>
      <c r="J8428" s="63">
        <v>-0.21568329999999999</v>
      </c>
      <c r="K8428" s="63">
        <v>-0.15639639999999999</v>
      </c>
      <c r="L8428" s="63">
        <v>-9.7109600000000004E-2</v>
      </c>
      <c r="M8428" s="63">
        <v>-1.1508900000000001E-2</v>
      </c>
      <c r="N8428" s="63">
        <v>12799</v>
      </c>
      <c r="O8428" s="63">
        <v>0.1130564</v>
      </c>
      <c r="P8428" s="63">
        <v>1</v>
      </c>
      <c r="Q8428" s="63">
        <v>1.2781749580960001E-2</v>
      </c>
    </row>
    <row r="8429" spans="1:17">
      <c r="A8429" s="63" t="s">
        <v>81</v>
      </c>
      <c r="B8429" s="63" t="s">
        <v>44</v>
      </c>
      <c r="C8429" s="63" t="s">
        <v>46</v>
      </c>
      <c r="D8429" s="63">
        <v>4</v>
      </c>
      <c r="E8429" s="63">
        <v>1.08263</v>
      </c>
      <c r="F8429" s="63">
        <v>0.92477969999999998</v>
      </c>
      <c r="G8429" s="63">
        <v>-0.1578503</v>
      </c>
      <c r="H8429" s="63">
        <v>28.440100000000001</v>
      </c>
      <c r="I8429" s="63">
        <v>-0.3027379</v>
      </c>
      <c r="J8429" s="63">
        <v>-0.2171372</v>
      </c>
      <c r="K8429" s="63">
        <v>-0.1578503</v>
      </c>
      <c r="L8429" s="63">
        <v>-9.8563499999999998E-2</v>
      </c>
      <c r="M8429" s="63">
        <v>-1.2962700000000001E-2</v>
      </c>
      <c r="N8429" s="63">
        <v>12799</v>
      </c>
      <c r="O8429" s="63">
        <v>0.1130564</v>
      </c>
      <c r="P8429" s="63">
        <v>1</v>
      </c>
      <c r="Q8429" s="63">
        <v>1.2781749580960001E-2</v>
      </c>
    </row>
    <row r="8430" spans="1:17">
      <c r="A8430" s="63" t="s">
        <v>81</v>
      </c>
      <c r="B8430" s="63" t="s">
        <v>44</v>
      </c>
      <c r="C8430" s="63" t="s">
        <v>46</v>
      </c>
      <c r="D8430" s="63">
        <v>5</v>
      </c>
      <c r="E8430" s="63">
        <v>1.1183609999999999</v>
      </c>
      <c r="F8430" s="63">
        <v>0.96126809999999996</v>
      </c>
      <c r="G8430" s="63">
        <v>-0.1570927</v>
      </c>
      <c r="H8430" s="63">
        <v>27.713699999999999</v>
      </c>
      <c r="I8430" s="63">
        <v>-0.30198029999999998</v>
      </c>
      <c r="J8430" s="63">
        <v>-0.2163795</v>
      </c>
      <c r="K8430" s="63">
        <v>-0.1570927</v>
      </c>
      <c r="L8430" s="63">
        <v>-9.7805900000000001E-2</v>
      </c>
      <c r="M8430" s="63">
        <v>-1.22051E-2</v>
      </c>
      <c r="N8430" s="63">
        <v>12799</v>
      </c>
      <c r="O8430" s="63">
        <v>0.1130564</v>
      </c>
      <c r="P8430" s="63">
        <v>1</v>
      </c>
      <c r="Q8430" s="63">
        <v>1.2781749580960001E-2</v>
      </c>
    </row>
    <row r="8431" spans="1:17">
      <c r="A8431" s="63" t="s">
        <v>81</v>
      </c>
      <c r="B8431" s="63" t="s">
        <v>44</v>
      </c>
      <c r="C8431" s="63" t="s">
        <v>46</v>
      </c>
      <c r="D8431" s="63">
        <v>6</v>
      </c>
      <c r="E8431" s="63">
        <v>1.281072</v>
      </c>
      <c r="F8431" s="63">
        <v>1.0458339999999999</v>
      </c>
      <c r="G8431" s="63">
        <v>-0.23523769999999999</v>
      </c>
      <c r="H8431" s="63">
        <v>27.5806</v>
      </c>
      <c r="I8431" s="63">
        <v>-0.3801253</v>
      </c>
      <c r="J8431" s="63">
        <v>-0.29452460000000003</v>
      </c>
      <c r="K8431" s="63">
        <v>-0.23523769999999999</v>
      </c>
      <c r="L8431" s="63">
        <v>-0.17595089999999999</v>
      </c>
      <c r="M8431" s="63">
        <v>-9.0350100000000003E-2</v>
      </c>
      <c r="N8431" s="63">
        <v>12799</v>
      </c>
      <c r="O8431" s="63">
        <v>0.1130564</v>
      </c>
      <c r="P8431" s="63">
        <v>1</v>
      </c>
      <c r="Q8431" s="63">
        <v>1.2781749580960001E-2</v>
      </c>
    </row>
    <row r="8432" spans="1:17">
      <c r="A8432" s="63" t="s">
        <v>81</v>
      </c>
      <c r="B8432" s="63" t="s">
        <v>44</v>
      </c>
      <c r="C8432" s="63" t="s">
        <v>46</v>
      </c>
      <c r="D8432" s="63">
        <v>7</v>
      </c>
      <c r="E8432" s="63">
        <v>1.6171279999999999</v>
      </c>
      <c r="F8432" s="63">
        <v>1.417951</v>
      </c>
      <c r="G8432" s="63">
        <v>-0.19917679999999999</v>
      </c>
      <c r="H8432" s="63">
        <v>27.384799999999998</v>
      </c>
      <c r="I8432" s="63">
        <v>-0.34406439999999999</v>
      </c>
      <c r="J8432" s="63">
        <v>-0.25846360000000002</v>
      </c>
      <c r="K8432" s="63">
        <v>-0.19917679999999999</v>
      </c>
      <c r="L8432" s="63">
        <v>-0.13988999999999999</v>
      </c>
      <c r="M8432" s="63">
        <v>-5.4289200000000003E-2</v>
      </c>
      <c r="N8432" s="63">
        <v>12799</v>
      </c>
      <c r="O8432" s="63">
        <v>0.1130564</v>
      </c>
      <c r="P8432" s="63">
        <v>1</v>
      </c>
      <c r="Q8432" s="63">
        <v>1.2781749580960001E-2</v>
      </c>
    </row>
    <row r="8433" spans="1:17">
      <c r="A8433" s="63" t="s">
        <v>81</v>
      </c>
      <c r="B8433" s="63" t="s">
        <v>44</v>
      </c>
      <c r="C8433" s="63" t="s">
        <v>46</v>
      </c>
      <c r="D8433" s="63">
        <v>8</v>
      </c>
      <c r="E8433" s="63">
        <v>1.8267119999999999</v>
      </c>
      <c r="F8433" s="63">
        <v>1.7427600000000001</v>
      </c>
      <c r="G8433" s="63">
        <v>-8.3951799999999993E-2</v>
      </c>
      <c r="H8433" s="63">
        <v>27.541699999999999</v>
      </c>
      <c r="I8433" s="63">
        <v>-0.2288394</v>
      </c>
      <c r="J8433" s="63">
        <v>-0.1432387</v>
      </c>
      <c r="K8433" s="63">
        <v>-8.3951799999999993E-2</v>
      </c>
      <c r="L8433" s="63">
        <v>-2.4664999999999999E-2</v>
      </c>
      <c r="M8433" s="63">
        <v>6.0935799999999998E-2</v>
      </c>
      <c r="N8433" s="63">
        <v>12799</v>
      </c>
      <c r="O8433" s="63">
        <v>0.1130564</v>
      </c>
      <c r="P8433" s="63">
        <v>1</v>
      </c>
      <c r="Q8433" s="63">
        <v>1.2781749580960001E-2</v>
      </c>
    </row>
    <row r="8434" spans="1:17">
      <c r="A8434" s="63" t="s">
        <v>81</v>
      </c>
      <c r="B8434" s="63" t="s">
        <v>44</v>
      </c>
      <c r="C8434" s="63" t="s">
        <v>46</v>
      </c>
      <c r="D8434" s="63">
        <v>9</v>
      </c>
      <c r="E8434" s="63">
        <v>1.77508</v>
      </c>
      <c r="F8434" s="63">
        <v>1.8484130000000001</v>
      </c>
      <c r="G8434" s="63">
        <v>7.3333599999999999E-2</v>
      </c>
      <c r="H8434" s="63">
        <v>32.027299999999997</v>
      </c>
      <c r="I8434" s="63">
        <v>-7.1554000000000006E-2</v>
      </c>
      <c r="J8434" s="63">
        <v>1.40468E-2</v>
      </c>
      <c r="K8434" s="63">
        <v>7.3333599999999999E-2</v>
      </c>
      <c r="L8434" s="63">
        <v>0.1326205</v>
      </c>
      <c r="M8434" s="63">
        <v>0.2182212</v>
      </c>
      <c r="N8434" s="63">
        <v>12799</v>
      </c>
      <c r="O8434" s="63">
        <v>0.1130564</v>
      </c>
      <c r="P8434" s="63">
        <v>1</v>
      </c>
      <c r="Q8434" s="63">
        <v>1.2781749580960001E-2</v>
      </c>
    </row>
    <row r="8435" spans="1:17">
      <c r="A8435" s="63" t="s">
        <v>81</v>
      </c>
      <c r="B8435" s="63" t="s">
        <v>44</v>
      </c>
      <c r="C8435" s="63" t="s">
        <v>46</v>
      </c>
      <c r="D8435" s="63">
        <v>10</v>
      </c>
      <c r="E8435" s="63">
        <v>1.7702310000000001</v>
      </c>
      <c r="F8435" s="63">
        <v>1.8464750000000001</v>
      </c>
      <c r="G8435" s="63">
        <v>7.6243900000000003E-2</v>
      </c>
      <c r="H8435" s="63">
        <v>38.213700000000003</v>
      </c>
      <c r="I8435" s="63">
        <v>-6.8643700000000002E-2</v>
      </c>
      <c r="J8435" s="63">
        <v>1.6957E-2</v>
      </c>
      <c r="K8435" s="63">
        <v>7.6243900000000003E-2</v>
      </c>
      <c r="L8435" s="63">
        <v>0.1355307</v>
      </c>
      <c r="M8435" s="63">
        <v>0.22113150000000001</v>
      </c>
      <c r="N8435" s="63">
        <v>12799</v>
      </c>
      <c r="O8435" s="63">
        <v>0.1130564</v>
      </c>
      <c r="P8435" s="63">
        <v>1</v>
      </c>
      <c r="Q8435" s="63">
        <v>1.2781749580960001E-2</v>
      </c>
    </row>
    <row r="8436" spans="1:17">
      <c r="A8436" s="63" t="s">
        <v>81</v>
      </c>
      <c r="B8436" s="63" t="s">
        <v>44</v>
      </c>
      <c r="C8436" s="63" t="s">
        <v>46</v>
      </c>
      <c r="D8436" s="63">
        <v>11</v>
      </c>
      <c r="E8436" s="63">
        <v>1.699268</v>
      </c>
      <c r="F8436" s="63">
        <v>1.8538779999999999</v>
      </c>
      <c r="G8436" s="63">
        <v>0.15461030000000001</v>
      </c>
      <c r="H8436" s="63">
        <v>43.186</v>
      </c>
      <c r="I8436" s="63">
        <v>9.7227000000000008E-3</v>
      </c>
      <c r="J8436" s="63">
        <v>9.5323400000000003E-2</v>
      </c>
      <c r="K8436" s="63">
        <v>0.15461030000000001</v>
      </c>
      <c r="L8436" s="63">
        <v>0.21389710000000001</v>
      </c>
      <c r="M8436" s="63">
        <v>0.29949789999999998</v>
      </c>
      <c r="N8436" s="63">
        <v>12799</v>
      </c>
      <c r="O8436" s="63">
        <v>0.1130564</v>
      </c>
      <c r="P8436" s="63">
        <v>1</v>
      </c>
      <c r="Q8436" s="63">
        <v>1.2781749580960001E-2</v>
      </c>
    </row>
    <row r="8437" spans="1:17">
      <c r="A8437" s="63" t="s">
        <v>81</v>
      </c>
      <c r="B8437" s="63" t="s">
        <v>44</v>
      </c>
      <c r="C8437" s="63" t="s">
        <v>46</v>
      </c>
      <c r="D8437" s="63">
        <v>12</v>
      </c>
      <c r="E8437" s="63">
        <v>1.689837</v>
      </c>
      <c r="F8437" s="63">
        <v>1.8255980000000001</v>
      </c>
      <c r="G8437" s="63">
        <v>0.13576170000000001</v>
      </c>
      <c r="H8437" s="63">
        <v>46.834299999999999</v>
      </c>
      <c r="I8437" s="63">
        <v>-9.1258999999999993E-3</v>
      </c>
      <c r="J8437" s="63">
        <v>7.6474899999999998E-2</v>
      </c>
      <c r="K8437" s="63">
        <v>0.13576170000000001</v>
      </c>
      <c r="L8437" s="63">
        <v>0.19504859999999999</v>
      </c>
      <c r="M8437" s="63">
        <v>0.28064929999999999</v>
      </c>
      <c r="N8437" s="63">
        <v>12799</v>
      </c>
      <c r="O8437" s="63">
        <v>0.1130564</v>
      </c>
      <c r="P8437" s="63">
        <v>1</v>
      </c>
      <c r="Q8437" s="63">
        <v>1.2781749580960001E-2</v>
      </c>
    </row>
    <row r="8438" spans="1:17">
      <c r="A8438" s="63" t="s">
        <v>81</v>
      </c>
      <c r="B8438" s="63" t="s">
        <v>44</v>
      </c>
      <c r="C8438" s="63" t="s">
        <v>46</v>
      </c>
      <c r="D8438" s="63">
        <v>13</v>
      </c>
      <c r="E8438" s="63">
        <v>1.552484</v>
      </c>
      <c r="F8438" s="63">
        <v>1.8036460000000001</v>
      </c>
      <c r="G8438" s="63">
        <v>0.25116240000000001</v>
      </c>
      <c r="H8438" s="63">
        <v>49.4895</v>
      </c>
      <c r="I8438" s="63">
        <v>0.1062748</v>
      </c>
      <c r="J8438" s="63">
        <v>0.19187560000000001</v>
      </c>
      <c r="K8438" s="63">
        <v>0.25116240000000001</v>
      </c>
      <c r="L8438" s="63">
        <v>0.31044919999999998</v>
      </c>
      <c r="M8438" s="63">
        <v>0.39605000000000001</v>
      </c>
      <c r="N8438" s="63">
        <v>12799</v>
      </c>
      <c r="O8438" s="63">
        <v>0.1130564</v>
      </c>
      <c r="P8438" s="63">
        <v>1</v>
      </c>
      <c r="Q8438" s="63">
        <v>1.2781749580960001E-2</v>
      </c>
    </row>
    <row r="8439" spans="1:17">
      <c r="A8439" s="63" t="s">
        <v>81</v>
      </c>
      <c r="B8439" s="63" t="s">
        <v>44</v>
      </c>
      <c r="C8439" s="63" t="s">
        <v>46</v>
      </c>
      <c r="D8439" s="63">
        <v>14</v>
      </c>
      <c r="E8439" s="63">
        <v>1.4038349999999999</v>
      </c>
      <c r="F8439" s="63">
        <v>1.6935309999999999</v>
      </c>
      <c r="G8439" s="63">
        <v>0.28969549999999999</v>
      </c>
      <c r="H8439" s="63">
        <v>51.073799999999999</v>
      </c>
      <c r="I8439" s="63">
        <v>0.14480789999999999</v>
      </c>
      <c r="J8439" s="63">
        <v>0.23040869999999999</v>
      </c>
      <c r="K8439" s="63">
        <v>0.28969549999999999</v>
      </c>
      <c r="L8439" s="63">
        <v>0.34898230000000002</v>
      </c>
      <c r="M8439" s="63">
        <v>0.4345831</v>
      </c>
      <c r="N8439" s="63">
        <v>12799</v>
      </c>
      <c r="O8439" s="63">
        <v>0.1130564</v>
      </c>
      <c r="P8439" s="63">
        <v>1</v>
      </c>
      <c r="Q8439" s="63">
        <v>1.2781749580960001E-2</v>
      </c>
    </row>
    <row r="8440" spans="1:17">
      <c r="A8440" s="63" t="s">
        <v>81</v>
      </c>
      <c r="B8440" s="63" t="s">
        <v>44</v>
      </c>
      <c r="C8440" s="63" t="s">
        <v>46</v>
      </c>
      <c r="D8440" s="63">
        <v>15</v>
      </c>
      <c r="E8440" s="63">
        <v>1.3986190000000001</v>
      </c>
      <c r="F8440" s="63">
        <v>1.653729</v>
      </c>
      <c r="G8440" s="63">
        <v>0.25511</v>
      </c>
      <c r="H8440" s="63">
        <v>51.5642</v>
      </c>
      <c r="I8440" s="63">
        <v>0.1102224</v>
      </c>
      <c r="J8440" s="63">
        <v>0.1958232</v>
      </c>
      <c r="K8440" s="63">
        <v>0.25511</v>
      </c>
      <c r="L8440" s="63">
        <v>0.31439689999999998</v>
      </c>
      <c r="M8440" s="63">
        <v>0.39999760000000001</v>
      </c>
      <c r="N8440" s="63">
        <v>12799</v>
      </c>
      <c r="O8440" s="63">
        <v>0.1130564</v>
      </c>
      <c r="P8440" s="63">
        <v>1</v>
      </c>
      <c r="Q8440" s="63">
        <v>1.2781749580960001E-2</v>
      </c>
    </row>
    <row r="8441" spans="1:17">
      <c r="A8441" s="63" t="s">
        <v>81</v>
      </c>
      <c r="B8441" s="63" t="s">
        <v>44</v>
      </c>
      <c r="C8441" s="63" t="s">
        <v>46</v>
      </c>
      <c r="D8441" s="63">
        <v>16</v>
      </c>
      <c r="E8441" s="63">
        <v>1.4796100000000001</v>
      </c>
      <c r="F8441" s="63">
        <v>1.6971240000000001</v>
      </c>
      <c r="G8441" s="63">
        <v>0.21751319999999999</v>
      </c>
      <c r="H8441" s="63">
        <v>51.457500000000003</v>
      </c>
      <c r="I8441" s="63">
        <v>7.2625599999999998E-2</v>
      </c>
      <c r="J8441" s="63">
        <v>0.15822639999999999</v>
      </c>
      <c r="K8441" s="63">
        <v>0.21751319999999999</v>
      </c>
      <c r="L8441" s="63">
        <v>0.27679999999999999</v>
      </c>
      <c r="M8441" s="63">
        <v>0.36240080000000002</v>
      </c>
      <c r="N8441" s="63">
        <v>12799</v>
      </c>
      <c r="O8441" s="63">
        <v>0.1130564</v>
      </c>
      <c r="P8441" s="63">
        <v>1</v>
      </c>
      <c r="Q8441" s="63">
        <v>1.2781749580960001E-2</v>
      </c>
    </row>
    <row r="8442" spans="1:17">
      <c r="A8442" s="63" t="s">
        <v>81</v>
      </c>
      <c r="B8442" s="63" t="s">
        <v>44</v>
      </c>
      <c r="C8442" s="63" t="s">
        <v>46</v>
      </c>
      <c r="D8442" s="63">
        <v>17</v>
      </c>
      <c r="E8442" s="63">
        <v>1.670946</v>
      </c>
      <c r="F8442" s="63">
        <v>1.8567629999999999</v>
      </c>
      <c r="G8442" s="63">
        <v>0.1858175</v>
      </c>
      <c r="H8442" s="63">
        <v>49.402999999999999</v>
      </c>
      <c r="I8442" s="63">
        <v>4.0929899999999998E-2</v>
      </c>
      <c r="J8442" s="63">
        <v>0.12653059999999999</v>
      </c>
      <c r="K8442" s="63">
        <v>0.1858175</v>
      </c>
      <c r="L8442" s="63">
        <v>0.2451043</v>
      </c>
      <c r="M8442" s="63">
        <v>0.33070509999999997</v>
      </c>
      <c r="N8442" s="63">
        <v>12799</v>
      </c>
      <c r="O8442" s="63">
        <v>0.1130564</v>
      </c>
      <c r="P8442" s="63">
        <v>1</v>
      </c>
      <c r="Q8442" s="63">
        <v>1.2781749580960001E-2</v>
      </c>
    </row>
    <row r="8443" spans="1:17">
      <c r="A8443" s="63" t="s">
        <v>81</v>
      </c>
      <c r="B8443" s="63" t="s">
        <v>44</v>
      </c>
      <c r="C8443" s="63" t="s">
        <v>46</v>
      </c>
      <c r="D8443" s="63">
        <v>18</v>
      </c>
      <c r="E8443" s="63">
        <v>2.1590989999999999</v>
      </c>
      <c r="F8443" s="63">
        <v>2.2381509999999998</v>
      </c>
      <c r="G8443" s="63">
        <v>7.9052399999999995E-2</v>
      </c>
      <c r="H8443" s="63">
        <v>45.941400000000002</v>
      </c>
      <c r="I8443" s="63">
        <v>-6.5835099999999994E-2</v>
      </c>
      <c r="J8443" s="63">
        <v>1.9765600000000001E-2</v>
      </c>
      <c r="K8443" s="63">
        <v>7.9052399999999995E-2</v>
      </c>
      <c r="L8443" s="63">
        <v>0.1383393</v>
      </c>
      <c r="M8443" s="63">
        <v>0.22394</v>
      </c>
      <c r="N8443" s="63">
        <v>12799</v>
      </c>
      <c r="O8443" s="63">
        <v>0.1130564</v>
      </c>
      <c r="P8443" s="63">
        <v>1</v>
      </c>
      <c r="Q8443" s="63">
        <v>1.2781749580960001E-2</v>
      </c>
    </row>
    <row r="8444" spans="1:17">
      <c r="A8444" s="63" t="s">
        <v>81</v>
      </c>
      <c r="B8444" s="63" t="s">
        <v>44</v>
      </c>
      <c r="C8444" s="63" t="s">
        <v>46</v>
      </c>
      <c r="D8444" s="63">
        <v>19</v>
      </c>
      <c r="E8444" s="63">
        <v>2.3844099999999999</v>
      </c>
      <c r="F8444" s="63">
        <v>2.319642</v>
      </c>
      <c r="G8444" s="63">
        <v>-6.4768099999999995E-2</v>
      </c>
      <c r="H8444" s="63">
        <v>43.317100000000003</v>
      </c>
      <c r="I8444" s="63">
        <v>-0.2096557</v>
      </c>
      <c r="J8444" s="63">
        <v>-0.1240549</v>
      </c>
      <c r="K8444" s="63">
        <v>-6.4768099999999995E-2</v>
      </c>
      <c r="L8444" s="63">
        <v>-5.4812000000000003E-3</v>
      </c>
      <c r="M8444" s="63">
        <v>8.0119499999999996E-2</v>
      </c>
      <c r="N8444" s="63">
        <v>12799</v>
      </c>
      <c r="O8444" s="63">
        <v>0.1130564</v>
      </c>
      <c r="P8444" s="63">
        <v>1</v>
      </c>
      <c r="Q8444" s="63">
        <v>1.2781749580960001E-2</v>
      </c>
    </row>
    <row r="8445" spans="1:17">
      <c r="A8445" s="63" t="s">
        <v>81</v>
      </c>
      <c r="B8445" s="63" t="s">
        <v>44</v>
      </c>
      <c r="C8445" s="63" t="s">
        <v>46</v>
      </c>
      <c r="D8445" s="63">
        <v>20</v>
      </c>
      <c r="E8445" s="63">
        <v>2.3263739999999999</v>
      </c>
      <c r="F8445" s="63">
        <v>2.2112050000000001</v>
      </c>
      <c r="G8445" s="63">
        <v>-0.1151683</v>
      </c>
      <c r="H8445" s="63">
        <v>42.327199999999998</v>
      </c>
      <c r="I8445" s="63">
        <v>-0.26005590000000001</v>
      </c>
      <c r="J8445" s="63">
        <v>-0.1744552</v>
      </c>
      <c r="K8445" s="63">
        <v>-0.1151683</v>
      </c>
      <c r="L8445" s="63">
        <v>-5.5881500000000001E-2</v>
      </c>
      <c r="M8445" s="63">
        <v>2.9719300000000001E-2</v>
      </c>
      <c r="N8445" s="63">
        <v>12799</v>
      </c>
      <c r="O8445" s="63">
        <v>0.1130564</v>
      </c>
      <c r="P8445" s="63">
        <v>1</v>
      </c>
      <c r="Q8445" s="63">
        <v>1.2781749580960001E-2</v>
      </c>
    </row>
    <row r="8446" spans="1:17">
      <c r="A8446" s="63" t="s">
        <v>81</v>
      </c>
      <c r="B8446" s="63" t="s">
        <v>44</v>
      </c>
      <c r="C8446" s="63" t="s">
        <v>46</v>
      </c>
      <c r="D8446" s="63">
        <v>21</v>
      </c>
      <c r="E8446" s="63">
        <v>2.2517489999999998</v>
      </c>
      <c r="F8446" s="63">
        <v>2.1038899999999998</v>
      </c>
      <c r="G8446" s="63">
        <v>-0.14785860000000001</v>
      </c>
      <c r="H8446" s="63">
        <v>41.433599999999998</v>
      </c>
      <c r="I8446" s="63">
        <v>-0.29274620000000001</v>
      </c>
      <c r="J8446" s="63">
        <v>-0.20714550000000001</v>
      </c>
      <c r="K8446" s="63">
        <v>-0.14785860000000001</v>
      </c>
      <c r="L8446" s="63">
        <v>-8.8571800000000006E-2</v>
      </c>
      <c r="M8446" s="63">
        <v>-2.9710000000000001E-3</v>
      </c>
      <c r="N8446" s="63">
        <v>12799</v>
      </c>
      <c r="O8446" s="63">
        <v>0.1130564</v>
      </c>
      <c r="P8446" s="63">
        <v>1</v>
      </c>
      <c r="Q8446" s="63">
        <v>1.2781749580960001E-2</v>
      </c>
    </row>
    <row r="8447" spans="1:17">
      <c r="A8447" s="63" t="s">
        <v>81</v>
      </c>
      <c r="B8447" s="63" t="s">
        <v>44</v>
      </c>
      <c r="C8447" s="63" t="s">
        <v>46</v>
      </c>
      <c r="D8447" s="63">
        <v>22</v>
      </c>
      <c r="E8447" s="63">
        <v>2.030926</v>
      </c>
      <c r="F8447" s="63">
        <v>1.8826400000000001</v>
      </c>
      <c r="G8447" s="63">
        <v>-0.14828649999999999</v>
      </c>
      <c r="H8447" s="63">
        <v>40.837800000000001</v>
      </c>
      <c r="I8447" s="63">
        <v>-0.29317409999999999</v>
      </c>
      <c r="J8447" s="63">
        <v>-0.20757329999999999</v>
      </c>
      <c r="K8447" s="63">
        <v>-0.14828649999999999</v>
      </c>
      <c r="L8447" s="63">
        <v>-8.8999599999999998E-2</v>
      </c>
      <c r="M8447" s="63">
        <v>-3.3988999999999998E-3</v>
      </c>
      <c r="N8447" s="63">
        <v>12799</v>
      </c>
      <c r="O8447" s="63">
        <v>0.1130564</v>
      </c>
      <c r="P8447" s="63">
        <v>1</v>
      </c>
      <c r="Q8447" s="63">
        <v>1.2781749580960001E-2</v>
      </c>
    </row>
    <row r="8448" spans="1:17">
      <c r="A8448" s="63" t="s">
        <v>81</v>
      </c>
      <c r="B8448" s="63" t="s">
        <v>44</v>
      </c>
      <c r="C8448" s="63" t="s">
        <v>46</v>
      </c>
      <c r="D8448" s="63">
        <v>23</v>
      </c>
      <c r="E8448" s="63">
        <v>1.7420770000000001</v>
      </c>
      <c r="F8448" s="63">
        <v>1.601899</v>
      </c>
      <c r="G8448" s="63">
        <v>-0.14017840000000001</v>
      </c>
      <c r="H8448" s="63">
        <v>40.332000000000001</v>
      </c>
      <c r="I8448" s="63">
        <v>-0.28506599999999999</v>
      </c>
      <c r="J8448" s="63">
        <v>-0.19946530000000001</v>
      </c>
      <c r="K8448" s="63">
        <v>-0.14017840000000001</v>
      </c>
      <c r="L8448" s="63">
        <v>-8.0891599999999994E-2</v>
      </c>
      <c r="M8448" s="63">
        <v>4.7092000000000002E-3</v>
      </c>
      <c r="N8448" s="63">
        <v>12799</v>
      </c>
      <c r="O8448" s="63">
        <v>0.1130564</v>
      </c>
      <c r="P8448" s="63">
        <v>1</v>
      </c>
      <c r="Q8448" s="63">
        <v>1.2781749580960001E-2</v>
      </c>
    </row>
    <row r="8449" spans="1:17">
      <c r="A8449" s="63" t="s">
        <v>81</v>
      </c>
      <c r="B8449" s="63" t="s">
        <v>44</v>
      </c>
      <c r="C8449" s="63" t="s">
        <v>46</v>
      </c>
      <c r="D8449" s="63">
        <v>24</v>
      </c>
      <c r="E8449" s="63">
        <v>1.3857539999999999</v>
      </c>
      <c r="F8449" s="63">
        <v>1.243662</v>
      </c>
      <c r="G8449" s="63">
        <v>-0.14209160000000001</v>
      </c>
      <c r="H8449" s="63">
        <v>39.150100000000002</v>
      </c>
      <c r="I8449" s="63">
        <v>-0.28697919999999999</v>
      </c>
      <c r="J8449" s="63">
        <v>-0.20137849999999999</v>
      </c>
      <c r="K8449" s="63">
        <v>-0.14209160000000001</v>
      </c>
      <c r="L8449" s="63">
        <v>-8.2804799999999998E-2</v>
      </c>
      <c r="M8449" s="63">
        <v>2.7959999999999999E-3</v>
      </c>
      <c r="N8449" s="63">
        <v>12799</v>
      </c>
      <c r="O8449" s="63">
        <v>0.1130564</v>
      </c>
      <c r="P8449" s="63">
        <v>1</v>
      </c>
      <c r="Q8449" s="63">
        <v>1.2781749580960001E-2</v>
      </c>
    </row>
    <row r="8450" spans="1:17">
      <c r="A8450" s="63" t="s">
        <v>81</v>
      </c>
      <c r="B8450" s="63" t="s">
        <v>44</v>
      </c>
      <c r="C8450" s="63" t="s">
        <v>47</v>
      </c>
      <c r="D8450" s="63">
        <v>1</v>
      </c>
      <c r="E8450" s="63">
        <v>1.036152</v>
      </c>
      <c r="F8450" s="63">
        <v>0.89124780000000003</v>
      </c>
      <c r="G8450" s="63">
        <v>-0.1449037</v>
      </c>
      <c r="H8450" s="63">
        <v>55.626800000000003</v>
      </c>
      <c r="I8450" s="63">
        <v>-0.28979129999999997</v>
      </c>
      <c r="J8450" s="63">
        <v>-0.2041906</v>
      </c>
      <c r="K8450" s="63">
        <v>-0.1449037</v>
      </c>
      <c r="L8450" s="63">
        <v>-8.5616899999999996E-2</v>
      </c>
      <c r="M8450" s="63">
        <v>-1.6099999999999998E-5</v>
      </c>
      <c r="N8450" s="63">
        <v>12799</v>
      </c>
      <c r="O8450" s="63">
        <v>0.1130564</v>
      </c>
      <c r="P8450" s="63">
        <v>2</v>
      </c>
      <c r="Q8450" s="63">
        <v>1.2781749580960001E-2</v>
      </c>
    </row>
    <row r="8451" spans="1:17">
      <c r="A8451" s="63" t="s">
        <v>81</v>
      </c>
      <c r="B8451" s="63" t="s">
        <v>44</v>
      </c>
      <c r="C8451" s="63" t="s">
        <v>47</v>
      </c>
      <c r="D8451" s="63">
        <v>2</v>
      </c>
      <c r="E8451" s="63">
        <v>0.96871609999999997</v>
      </c>
      <c r="F8451" s="63">
        <v>0.80790030000000002</v>
      </c>
      <c r="G8451" s="63">
        <v>-0.16081580000000001</v>
      </c>
      <c r="H8451" s="63">
        <v>55.542099999999998</v>
      </c>
      <c r="I8451" s="63">
        <v>-0.30570340000000001</v>
      </c>
      <c r="J8451" s="63">
        <v>-0.22010260000000001</v>
      </c>
      <c r="K8451" s="63">
        <v>-0.16081580000000001</v>
      </c>
      <c r="L8451" s="63">
        <v>-0.10152890000000001</v>
      </c>
      <c r="M8451" s="63">
        <v>-1.59282E-2</v>
      </c>
      <c r="N8451" s="63">
        <v>12799</v>
      </c>
      <c r="O8451" s="63">
        <v>0.1130564</v>
      </c>
      <c r="P8451" s="63">
        <v>2</v>
      </c>
      <c r="Q8451" s="63">
        <v>1.2781749580960001E-2</v>
      </c>
    </row>
    <row r="8452" spans="1:17">
      <c r="A8452" s="63" t="s">
        <v>81</v>
      </c>
      <c r="B8452" s="63" t="s">
        <v>44</v>
      </c>
      <c r="C8452" s="63" t="s">
        <v>47</v>
      </c>
      <c r="D8452" s="63">
        <v>3</v>
      </c>
      <c r="E8452" s="63">
        <v>0.96277089999999999</v>
      </c>
      <c r="F8452" s="63">
        <v>0.80637449999999999</v>
      </c>
      <c r="G8452" s="63">
        <v>-0.15639639999999999</v>
      </c>
      <c r="H8452" s="63">
        <v>55.465699999999998</v>
      </c>
      <c r="I8452" s="63">
        <v>-0.301284</v>
      </c>
      <c r="J8452" s="63">
        <v>-0.21568329999999999</v>
      </c>
      <c r="K8452" s="63">
        <v>-0.15639639999999999</v>
      </c>
      <c r="L8452" s="63">
        <v>-9.7109600000000004E-2</v>
      </c>
      <c r="M8452" s="63">
        <v>-1.1508900000000001E-2</v>
      </c>
      <c r="N8452" s="63">
        <v>12799</v>
      </c>
      <c r="O8452" s="63">
        <v>0.1130564</v>
      </c>
      <c r="P8452" s="63">
        <v>2</v>
      </c>
      <c r="Q8452" s="63">
        <v>1.2781749580960001E-2</v>
      </c>
    </row>
    <row r="8453" spans="1:17">
      <c r="A8453" s="63" t="s">
        <v>81</v>
      </c>
      <c r="B8453" s="63" t="s">
        <v>44</v>
      </c>
      <c r="C8453" s="63" t="s">
        <v>47</v>
      </c>
      <c r="D8453" s="63">
        <v>4</v>
      </c>
      <c r="E8453" s="63">
        <v>0.99762249999999997</v>
      </c>
      <c r="F8453" s="63">
        <v>0.83977219999999997</v>
      </c>
      <c r="G8453" s="63">
        <v>-0.1578503</v>
      </c>
      <c r="H8453" s="63">
        <v>55.282400000000003</v>
      </c>
      <c r="I8453" s="63">
        <v>-0.3027379</v>
      </c>
      <c r="J8453" s="63">
        <v>-0.2171371</v>
      </c>
      <c r="K8453" s="63">
        <v>-0.1578503</v>
      </c>
      <c r="L8453" s="63">
        <v>-9.8563399999999995E-2</v>
      </c>
      <c r="M8453" s="63">
        <v>-1.2962700000000001E-2</v>
      </c>
      <c r="N8453" s="63">
        <v>12799</v>
      </c>
      <c r="O8453" s="63">
        <v>0.1130564</v>
      </c>
      <c r="P8453" s="63">
        <v>2</v>
      </c>
      <c r="Q8453" s="63">
        <v>1.2781749580960001E-2</v>
      </c>
    </row>
    <row r="8454" spans="1:17">
      <c r="A8454" s="63" t="s">
        <v>81</v>
      </c>
      <c r="B8454" s="63" t="s">
        <v>44</v>
      </c>
      <c r="C8454" s="63" t="s">
        <v>47</v>
      </c>
      <c r="D8454" s="63">
        <v>5</v>
      </c>
      <c r="E8454" s="63">
        <v>1.0409280000000001</v>
      </c>
      <c r="F8454" s="63">
        <v>0.88383560000000005</v>
      </c>
      <c r="G8454" s="63">
        <v>-0.1570928</v>
      </c>
      <c r="H8454" s="63">
        <v>55.024299999999997</v>
      </c>
      <c r="I8454" s="63">
        <v>-0.30198029999999998</v>
      </c>
      <c r="J8454" s="63">
        <v>-0.21637960000000001</v>
      </c>
      <c r="K8454" s="63">
        <v>-0.1570928</v>
      </c>
      <c r="L8454" s="63">
        <v>-9.7805900000000001E-2</v>
      </c>
      <c r="M8454" s="63">
        <v>-1.2205199999999999E-2</v>
      </c>
      <c r="N8454" s="63">
        <v>12799</v>
      </c>
      <c r="O8454" s="63">
        <v>0.1130564</v>
      </c>
      <c r="P8454" s="63">
        <v>2</v>
      </c>
      <c r="Q8454" s="63">
        <v>1.2781749580960001E-2</v>
      </c>
    </row>
    <row r="8455" spans="1:17">
      <c r="A8455" s="63" t="s">
        <v>81</v>
      </c>
      <c r="B8455" s="63" t="s">
        <v>44</v>
      </c>
      <c r="C8455" s="63" t="s">
        <v>47</v>
      </c>
      <c r="D8455" s="63">
        <v>6</v>
      </c>
      <c r="E8455" s="63">
        <v>1.2130570000000001</v>
      </c>
      <c r="F8455" s="63">
        <v>0.97781969999999996</v>
      </c>
      <c r="G8455" s="63">
        <v>-0.23523769999999999</v>
      </c>
      <c r="H8455" s="63">
        <v>53.750399999999999</v>
      </c>
      <c r="I8455" s="63">
        <v>-0.3801253</v>
      </c>
      <c r="J8455" s="63">
        <v>-0.29452460000000003</v>
      </c>
      <c r="K8455" s="63">
        <v>-0.23523769999999999</v>
      </c>
      <c r="L8455" s="63">
        <v>-0.17595089999999999</v>
      </c>
      <c r="M8455" s="63">
        <v>-9.0350100000000003E-2</v>
      </c>
      <c r="N8455" s="63">
        <v>12799</v>
      </c>
      <c r="O8455" s="63">
        <v>0.1130564</v>
      </c>
      <c r="P8455" s="63">
        <v>2</v>
      </c>
      <c r="Q8455" s="63">
        <v>1.2781749580960001E-2</v>
      </c>
    </row>
    <row r="8456" spans="1:17">
      <c r="A8456" s="63" t="s">
        <v>81</v>
      </c>
      <c r="B8456" s="63" t="s">
        <v>44</v>
      </c>
      <c r="C8456" s="63" t="s">
        <v>47</v>
      </c>
      <c r="D8456" s="63">
        <v>7</v>
      </c>
      <c r="E8456" s="63">
        <v>1.5795710000000001</v>
      </c>
      <c r="F8456" s="63">
        <v>1.3803939999999999</v>
      </c>
      <c r="G8456" s="63">
        <v>-0.19917679999999999</v>
      </c>
      <c r="H8456" s="63">
        <v>52.285499999999999</v>
      </c>
      <c r="I8456" s="63">
        <v>-0.34406439999999999</v>
      </c>
      <c r="J8456" s="63">
        <v>-0.25846360000000002</v>
      </c>
      <c r="K8456" s="63">
        <v>-0.19917679999999999</v>
      </c>
      <c r="L8456" s="63">
        <v>-0.13988999999999999</v>
      </c>
      <c r="M8456" s="63">
        <v>-5.4289200000000003E-2</v>
      </c>
      <c r="N8456" s="63">
        <v>12799</v>
      </c>
      <c r="O8456" s="63">
        <v>0.1130564</v>
      </c>
      <c r="P8456" s="63">
        <v>2</v>
      </c>
      <c r="Q8456" s="63">
        <v>1.2781749580960001E-2</v>
      </c>
    </row>
    <row r="8457" spans="1:17">
      <c r="A8457" s="63" t="s">
        <v>81</v>
      </c>
      <c r="B8457" s="63" t="s">
        <v>44</v>
      </c>
      <c r="C8457" s="63" t="s">
        <v>47</v>
      </c>
      <c r="D8457" s="63">
        <v>8</v>
      </c>
      <c r="E8457" s="63">
        <v>1.7964150000000001</v>
      </c>
      <c r="F8457" s="63">
        <v>1.7124630000000001</v>
      </c>
      <c r="G8457" s="63">
        <v>-8.3951799999999993E-2</v>
      </c>
      <c r="H8457" s="63">
        <v>51.534500000000001</v>
      </c>
      <c r="I8457" s="63">
        <v>-0.2288394</v>
      </c>
      <c r="J8457" s="63">
        <v>-0.1432387</v>
      </c>
      <c r="K8457" s="63">
        <v>-8.3951799999999993E-2</v>
      </c>
      <c r="L8457" s="63">
        <v>-2.4664999999999999E-2</v>
      </c>
      <c r="M8457" s="63">
        <v>6.0935799999999998E-2</v>
      </c>
      <c r="N8457" s="63">
        <v>12799</v>
      </c>
      <c r="O8457" s="63">
        <v>0.1130564</v>
      </c>
      <c r="P8457" s="63">
        <v>2</v>
      </c>
      <c r="Q8457" s="63">
        <v>1.2781749580960001E-2</v>
      </c>
    </row>
    <row r="8458" spans="1:17">
      <c r="A8458" s="63" t="s">
        <v>81</v>
      </c>
      <c r="B8458" s="63" t="s">
        <v>44</v>
      </c>
      <c r="C8458" s="63" t="s">
        <v>47</v>
      </c>
      <c r="D8458" s="63">
        <v>9</v>
      </c>
      <c r="E8458" s="63">
        <v>1.6507579999999999</v>
      </c>
      <c r="F8458" s="63">
        <v>1.724091</v>
      </c>
      <c r="G8458" s="63">
        <v>7.3333599999999999E-2</v>
      </c>
      <c r="H8458" s="63">
        <v>49.2821</v>
      </c>
      <c r="I8458" s="63">
        <v>-7.1554000000000006E-2</v>
      </c>
      <c r="J8458" s="63">
        <v>1.40468E-2</v>
      </c>
      <c r="K8458" s="63">
        <v>7.3333599999999999E-2</v>
      </c>
      <c r="L8458" s="63">
        <v>0.1326205</v>
      </c>
      <c r="M8458" s="63">
        <v>0.2182212</v>
      </c>
      <c r="N8458" s="63">
        <v>12799</v>
      </c>
      <c r="O8458" s="63">
        <v>0.1130564</v>
      </c>
      <c r="P8458" s="63">
        <v>2</v>
      </c>
      <c r="Q8458" s="63">
        <v>1.2781749580960001E-2</v>
      </c>
    </row>
    <row r="8459" spans="1:17">
      <c r="A8459" s="63" t="s">
        <v>81</v>
      </c>
      <c r="B8459" s="63" t="s">
        <v>44</v>
      </c>
      <c r="C8459" s="63" t="s">
        <v>47</v>
      </c>
      <c r="D8459" s="63">
        <v>10</v>
      </c>
      <c r="E8459" s="63">
        <v>1.5719959999999999</v>
      </c>
      <c r="F8459" s="63">
        <v>1.6482399999999999</v>
      </c>
      <c r="G8459" s="63">
        <v>7.62438E-2</v>
      </c>
      <c r="H8459" s="63">
        <v>47.400599999999997</v>
      </c>
      <c r="I8459" s="63">
        <v>-6.8643800000000005E-2</v>
      </c>
      <c r="J8459" s="63">
        <v>1.69569E-2</v>
      </c>
      <c r="K8459" s="63">
        <v>7.62438E-2</v>
      </c>
      <c r="L8459" s="63">
        <v>0.1355306</v>
      </c>
      <c r="M8459" s="63">
        <v>0.22113140000000001</v>
      </c>
      <c r="N8459" s="63">
        <v>12799</v>
      </c>
      <c r="O8459" s="63">
        <v>0.1130564</v>
      </c>
      <c r="P8459" s="63">
        <v>2</v>
      </c>
      <c r="Q8459" s="63">
        <v>1.2781749580960001E-2</v>
      </c>
    </row>
    <row r="8460" spans="1:17">
      <c r="A8460" s="63" t="s">
        <v>81</v>
      </c>
      <c r="B8460" s="63" t="s">
        <v>44</v>
      </c>
      <c r="C8460" s="63" t="s">
        <v>47</v>
      </c>
      <c r="D8460" s="63">
        <v>11</v>
      </c>
      <c r="E8460" s="63">
        <v>1.4496849999999999</v>
      </c>
      <c r="F8460" s="63">
        <v>1.604295</v>
      </c>
      <c r="G8460" s="63">
        <v>0.15461030000000001</v>
      </c>
      <c r="H8460" s="63">
        <v>46.999499999999998</v>
      </c>
      <c r="I8460" s="63">
        <v>9.7227000000000008E-3</v>
      </c>
      <c r="J8460" s="63">
        <v>9.5323400000000003E-2</v>
      </c>
      <c r="K8460" s="63">
        <v>0.15461030000000001</v>
      </c>
      <c r="L8460" s="63">
        <v>0.21389710000000001</v>
      </c>
      <c r="M8460" s="63">
        <v>0.29949789999999998</v>
      </c>
      <c r="N8460" s="63">
        <v>12799</v>
      </c>
      <c r="O8460" s="63">
        <v>0.1130564</v>
      </c>
      <c r="P8460" s="63">
        <v>2</v>
      </c>
      <c r="Q8460" s="63">
        <v>1.2781749580960001E-2</v>
      </c>
    </row>
    <row r="8461" spans="1:17">
      <c r="A8461" s="63" t="s">
        <v>81</v>
      </c>
      <c r="B8461" s="63" t="s">
        <v>44</v>
      </c>
      <c r="C8461" s="63" t="s">
        <v>47</v>
      </c>
      <c r="D8461" s="63">
        <v>12</v>
      </c>
      <c r="E8461" s="63">
        <v>1.373508</v>
      </c>
      <c r="F8461" s="63">
        <v>1.509269</v>
      </c>
      <c r="G8461" s="63">
        <v>0.13576160000000001</v>
      </c>
      <c r="H8461" s="63">
        <v>47.534500000000001</v>
      </c>
      <c r="I8461" s="63">
        <v>-9.1260000000000004E-3</v>
      </c>
      <c r="J8461" s="63">
        <v>7.6474799999999996E-2</v>
      </c>
      <c r="K8461" s="63">
        <v>0.13576160000000001</v>
      </c>
      <c r="L8461" s="63">
        <v>0.19504850000000001</v>
      </c>
      <c r="M8461" s="63">
        <v>0.28064919999999999</v>
      </c>
      <c r="N8461" s="63">
        <v>12799</v>
      </c>
      <c r="O8461" s="63">
        <v>0.1130564</v>
      </c>
      <c r="P8461" s="63">
        <v>2</v>
      </c>
      <c r="Q8461" s="63">
        <v>1.2781749580960001E-2</v>
      </c>
    </row>
    <row r="8462" spans="1:17">
      <c r="A8462" s="63" t="s">
        <v>81</v>
      </c>
      <c r="B8462" s="63" t="s">
        <v>44</v>
      </c>
      <c r="C8462" s="63" t="s">
        <v>47</v>
      </c>
      <c r="D8462" s="63">
        <v>13</v>
      </c>
      <c r="E8462" s="63">
        <v>1.2185360000000001</v>
      </c>
      <c r="F8462" s="63">
        <v>1.4696990000000001</v>
      </c>
      <c r="G8462" s="63">
        <v>0.25116240000000001</v>
      </c>
      <c r="H8462" s="63">
        <v>48.651499999999999</v>
      </c>
      <c r="I8462" s="63">
        <v>0.1062748</v>
      </c>
      <c r="J8462" s="63">
        <v>0.19187560000000001</v>
      </c>
      <c r="K8462" s="63">
        <v>0.25116240000000001</v>
      </c>
      <c r="L8462" s="63">
        <v>0.31044919999999998</v>
      </c>
      <c r="M8462" s="63">
        <v>0.39605000000000001</v>
      </c>
      <c r="N8462" s="63">
        <v>12799</v>
      </c>
      <c r="O8462" s="63">
        <v>0.1130564</v>
      </c>
      <c r="P8462" s="63">
        <v>2</v>
      </c>
      <c r="Q8462" s="63">
        <v>1.2781749580960001E-2</v>
      </c>
    </row>
    <row r="8463" spans="1:17">
      <c r="A8463" s="63" t="s">
        <v>81</v>
      </c>
      <c r="B8463" s="63" t="s">
        <v>44</v>
      </c>
      <c r="C8463" s="63" t="s">
        <v>47</v>
      </c>
      <c r="D8463" s="63">
        <v>14</v>
      </c>
      <c r="E8463" s="63">
        <v>1.1046149999999999</v>
      </c>
      <c r="F8463" s="63">
        <v>1.3943110000000001</v>
      </c>
      <c r="G8463" s="63">
        <v>0.2896956</v>
      </c>
      <c r="H8463" s="63">
        <v>48.8992</v>
      </c>
      <c r="I8463" s="63">
        <v>0.14480799999999999</v>
      </c>
      <c r="J8463" s="63">
        <v>0.2304088</v>
      </c>
      <c r="K8463" s="63">
        <v>0.2896956</v>
      </c>
      <c r="L8463" s="63">
        <v>0.34898249999999997</v>
      </c>
      <c r="M8463" s="63">
        <v>0.4345832</v>
      </c>
      <c r="N8463" s="63">
        <v>12799</v>
      </c>
      <c r="O8463" s="63">
        <v>0.1130564</v>
      </c>
      <c r="P8463" s="63">
        <v>2</v>
      </c>
      <c r="Q8463" s="63">
        <v>1.2781749580960001E-2</v>
      </c>
    </row>
    <row r="8464" spans="1:17">
      <c r="A8464" s="63" t="s">
        <v>81</v>
      </c>
      <c r="B8464" s="63" t="s">
        <v>44</v>
      </c>
      <c r="C8464" s="63" t="s">
        <v>47</v>
      </c>
      <c r="D8464" s="63">
        <v>15</v>
      </c>
      <c r="E8464" s="63">
        <v>1.064014</v>
      </c>
      <c r="F8464" s="63">
        <v>1.319124</v>
      </c>
      <c r="G8464" s="63">
        <v>0.25511</v>
      </c>
      <c r="H8464" s="63">
        <v>49.343800000000002</v>
      </c>
      <c r="I8464" s="63">
        <v>0.1102224</v>
      </c>
      <c r="J8464" s="63">
        <v>0.1958232</v>
      </c>
      <c r="K8464" s="63">
        <v>0.25511</v>
      </c>
      <c r="L8464" s="63">
        <v>0.31439689999999998</v>
      </c>
      <c r="M8464" s="63">
        <v>0.39999760000000001</v>
      </c>
      <c r="N8464" s="63">
        <v>12799</v>
      </c>
      <c r="O8464" s="63">
        <v>0.1130564</v>
      </c>
      <c r="P8464" s="63">
        <v>2</v>
      </c>
      <c r="Q8464" s="63">
        <v>1.2781749580960001E-2</v>
      </c>
    </row>
    <row r="8465" spans="1:17">
      <c r="A8465" s="63" t="s">
        <v>81</v>
      </c>
      <c r="B8465" s="63" t="s">
        <v>44</v>
      </c>
      <c r="C8465" s="63" t="s">
        <v>47</v>
      </c>
      <c r="D8465" s="63">
        <v>16</v>
      </c>
      <c r="E8465" s="63">
        <v>1.0945339999999999</v>
      </c>
      <c r="F8465" s="63">
        <v>1.3120480000000001</v>
      </c>
      <c r="G8465" s="63">
        <v>0.21751329999999999</v>
      </c>
      <c r="H8465" s="63">
        <v>49.095999999999997</v>
      </c>
      <c r="I8465" s="63">
        <v>7.2625700000000001E-2</v>
      </c>
      <c r="J8465" s="63">
        <v>0.15822649999999999</v>
      </c>
      <c r="K8465" s="63">
        <v>0.21751329999999999</v>
      </c>
      <c r="L8465" s="63">
        <v>0.2768002</v>
      </c>
      <c r="M8465" s="63">
        <v>0.36240090000000003</v>
      </c>
      <c r="N8465" s="63">
        <v>12799</v>
      </c>
      <c r="O8465" s="63">
        <v>0.1130564</v>
      </c>
      <c r="P8465" s="63">
        <v>2</v>
      </c>
      <c r="Q8465" s="63">
        <v>1.2781749580960001E-2</v>
      </c>
    </row>
    <row r="8466" spans="1:17">
      <c r="A8466" s="63" t="s">
        <v>81</v>
      </c>
      <c r="B8466" s="63" t="s">
        <v>44</v>
      </c>
      <c r="C8466" s="63" t="s">
        <v>47</v>
      </c>
      <c r="D8466" s="63">
        <v>17</v>
      </c>
      <c r="E8466" s="63">
        <v>1.1983699999999999</v>
      </c>
      <c r="F8466" s="63">
        <v>1.384188</v>
      </c>
      <c r="G8466" s="63">
        <v>0.18581739999999999</v>
      </c>
      <c r="H8466" s="63">
        <v>47.850999999999999</v>
      </c>
      <c r="I8466" s="63">
        <v>4.0929800000000002E-2</v>
      </c>
      <c r="J8466" s="63">
        <v>0.12653049999999999</v>
      </c>
      <c r="K8466" s="63">
        <v>0.18581739999999999</v>
      </c>
      <c r="L8466" s="63">
        <v>0.24510419999999999</v>
      </c>
      <c r="M8466" s="63">
        <v>0.33070500000000003</v>
      </c>
      <c r="N8466" s="63">
        <v>12799</v>
      </c>
      <c r="O8466" s="63">
        <v>0.1130564</v>
      </c>
      <c r="P8466" s="63">
        <v>2</v>
      </c>
      <c r="Q8466" s="63">
        <v>1.2781749580960001E-2</v>
      </c>
    </row>
    <row r="8467" spans="1:17">
      <c r="A8467" s="63" t="s">
        <v>81</v>
      </c>
      <c r="B8467" s="63" t="s">
        <v>44</v>
      </c>
      <c r="C8467" s="63" t="s">
        <v>47</v>
      </c>
      <c r="D8467" s="63">
        <v>18</v>
      </c>
      <c r="E8467" s="63">
        <v>1.5577110000000001</v>
      </c>
      <c r="F8467" s="63">
        <v>1.636763</v>
      </c>
      <c r="G8467" s="63">
        <v>7.9052600000000001E-2</v>
      </c>
      <c r="H8467" s="63">
        <v>45.579500000000003</v>
      </c>
      <c r="I8467" s="63">
        <v>-6.5835000000000005E-2</v>
      </c>
      <c r="J8467" s="63">
        <v>1.9765700000000001E-2</v>
      </c>
      <c r="K8467" s="63">
        <v>7.9052600000000001E-2</v>
      </c>
      <c r="L8467" s="63">
        <v>0.1383394</v>
      </c>
      <c r="M8467" s="63">
        <v>0.22394020000000001</v>
      </c>
      <c r="N8467" s="63">
        <v>12799</v>
      </c>
      <c r="O8467" s="63">
        <v>0.1130564</v>
      </c>
      <c r="P8467" s="63">
        <v>2</v>
      </c>
      <c r="Q8467" s="63">
        <v>1.2781749580960001E-2</v>
      </c>
    </row>
    <row r="8468" spans="1:17">
      <c r="A8468" s="63" t="s">
        <v>81</v>
      </c>
      <c r="B8468" s="63" t="s">
        <v>44</v>
      </c>
      <c r="C8468" s="63" t="s">
        <v>47</v>
      </c>
      <c r="D8468" s="63">
        <v>19</v>
      </c>
      <c r="E8468" s="63">
        <v>1.8306469999999999</v>
      </c>
      <c r="F8468" s="63">
        <v>1.765879</v>
      </c>
      <c r="G8468" s="63">
        <v>-6.4768199999999998E-2</v>
      </c>
      <c r="H8468" s="63">
        <v>43.860199999999999</v>
      </c>
      <c r="I8468" s="63">
        <v>-0.2096558</v>
      </c>
      <c r="J8468" s="63">
        <v>-0.124055</v>
      </c>
      <c r="K8468" s="63">
        <v>-6.4768199999999998E-2</v>
      </c>
      <c r="L8468" s="63">
        <v>-5.4814E-3</v>
      </c>
      <c r="M8468" s="63">
        <v>8.0119399999999993E-2</v>
      </c>
      <c r="N8468" s="63">
        <v>12799</v>
      </c>
      <c r="O8468" s="63">
        <v>0.1130564</v>
      </c>
      <c r="P8468" s="63">
        <v>2</v>
      </c>
      <c r="Q8468" s="63">
        <v>1.2781749580960001E-2</v>
      </c>
    </row>
    <row r="8469" spans="1:17">
      <c r="A8469" s="63" t="s">
        <v>81</v>
      </c>
      <c r="B8469" s="63" t="s">
        <v>44</v>
      </c>
      <c r="C8469" s="63" t="s">
        <v>47</v>
      </c>
      <c r="D8469" s="63">
        <v>20</v>
      </c>
      <c r="E8469" s="63">
        <v>1.8717330000000001</v>
      </c>
      <c r="F8469" s="63">
        <v>1.7565649999999999</v>
      </c>
      <c r="G8469" s="63">
        <v>-0.1151682</v>
      </c>
      <c r="H8469" s="63">
        <v>42.48</v>
      </c>
      <c r="I8469" s="63">
        <v>-0.2600558</v>
      </c>
      <c r="J8469" s="63">
        <v>-0.174455</v>
      </c>
      <c r="K8469" s="63">
        <v>-0.1151682</v>
      </c>
      <c r="L8469" s="63">
        <v>-5.5881399999999998E-2</v>
      </c>
      <c r="M8469" s="63">
        <v>2.97194E-2</v>
      </c>
      <c r="N8469" s="63">
        <v>12799</v>
      </c>
      <c r="O8469" s="63">
        <v>0.1130564</v>
      </c>
      <c r="P8469" s="63">
        <v>2</v>
      </c>
      <c r="Q8469" s="63">
        <v>1.2781749580960001E-2</v>
      </c>
    </row>
    <row r="8470" spans="1:17">
      <c r="A8470" s="63" t="s">
        <v>81</v>
      </c>
      <c r="B8470" s="63" t="s">
        <v>44</v>
      </c>
      <c r="C8470" s="63" t="s">
        <v>47</v>
      </c>
      <c r="D8470" s="63">
        <v>21</v>
      </c>
      <c r="E8470" s="63">
        <v>1.865111</v>
      </c>
      <c r="F8470" s="63">
        <v>1.7172529999999999</v>
      </c>
      <c r="G8470" s="63">
        <v>-0.14785870000000001</v>
      </c>
      <c r="H8470" s="63">
        <v>41.103400000000001</v>
      </c>
      <c r="I8470" s="63">
        <v>-0.29274630000000001</v>
      </c>
      <c r="J8470" s="63">
        <v>-0.20714560000000001</v>
      </c>
      <c r="K8470" s="63">
        <v>-0.14785870000000001</v>
      </c>
      <c r="L8470" s="63">
        <v>-8.8571899999999995E-2</v>
      </c>
      <c r="M8470" s="63">
        <v>-2.9711E-3</v>
      </c>
      <c r="N8470" s="63">
        <v>12799</v>
      </c>
      <c r="O8470" s="63">
        <v>0.1130564</v>
      </c>
      <c r="P8470" s="63">
        <v>2</v>
      </c>
      <c r="Q8470" s="63">
        <v>1.2781749580960001E-2</v>
      </c>
    </row>
    <row r="8471" spans="1:17">
      <c r="A8471" s="63" t="s">
        <v>81</v>
      </c>
      <c r="B8471" s="63" t="s">
        <v>44</v>
      </c>
      <c r="C8471" s="63" t="s">
        <v>47</v>
      </c>
      <c r="D8471" s="63">
        <v>22</v>
      </c>
      <c r="E8471" s="63">
        <v>1.7060059999999999</v>
      </c>
      <c r="F8471" s="63">
        <v>1.55772</v>
      </c>
      <c r="G8471" s="63">
        <v>-0.14828649999999999</v>
      </c>
      <c r="H8471" s="63">
        <v>39.439700000000002</v>
      </c>
      <c r="I8471" s="63">
        <v>-0.29317409999999999</v>
      </c>
      <c r="J8471" s="63">
        <v>-0.20757329999999999</v>
      </c>
      <c r="K8471" s="63">
        <v>-0.14828649999999999</v>
      </c>
      <c r="L8471" s="63">
        <v>-8.8999599999999998E-2</v>
      </c>
      <c r="M8471" s="63">
        <v>-3.3988999999999998E-3</v>
      </c>
      <c r="N8471" s="63">
        <v>12799</v>
      </c>
      <c r="O8471" s="63">
        <v>0.1130564</v>
      </c>
      <c r="P8471" s="63">
        <v>2</v>
      </c>
      <c r="Q8471" s="63">
        <v>1.2781749580960001E-2</v>
      </c>
    </row>
    <row r="8472" spans="1:17">
      <c r="A8472" s="63" t="s">
        <v>81</v>
      </c>
      <c r="B8472" s="63" t="s">
        <v>44</v>
      </c>
      <c r="C8472" s="63" t="s">
        <v>47</v>
      </c>
      <c r="D8472" s="63">
        <v>23</v>
      </c>
      <c r="E8472" s="63">
        <v>1.4734119999999999</v>
      </c>
      <c r="F8472" s="63">
        <v>1.3332329999999999</v>
      </c>
      <c r="G8472" s="63">
        <v>-0.14017840000000001</v>
      </c>
      <c r="H8472" s="63">
        <v>38.032699999999998</v>
      </c>
      <c r="I8472" s="63">
        <v>-0.28506599999999999</v>
      </c>
      <c r="J8472" s="63">
        <v>-0.19946530000000001</v>
      </c>
      <c r="K8472" s="63">
        <v>-0.14017840000000001</v>
      </c>
      <c r="L8472" s="63">
        <v>-8.0891599999999994E-2</v>
      </c>
      <c r="M8472" s="63">
        <v>4.7092000000000002E-3</v>
      </c>
      <c r="N8472" s="63">
        <v>12799</v>
      </c>
      <c r="O8472" s="63">
        <v>0.1130564</v>
      </c>
      <c r="P8472" s="63">
        <v>2</v>
      </c>
      <c r="Q8472" s="63">
        <v>1.2781749580960001E-2</v>
      </c>
    </row>
    <row r="8473" spans="1:17">
      <c r="A8473" s="63" t="s">
        <v>81</v>
      </c>
      <c r="B8473" s="63" t="s">
        <v>44</v>
      </c>
      <c r="C8473" s="63" t="s">
        <v>47</v>
      </c>
      <c r="D8473" s="63">
        <v>24</v>
      </c>
      <c r="E8473" s="63">
        <v>1.2145600000000001</v>
      </c>
      <c r="F8473" s="63">
        <v>1.072468</v>
      </c>
      <c r="G8473" s="63">
        <v>-0.14209150000000001</v>
      </c>
      <c r="H8473" s="63">
        <v>37.222299999999997</v>
      </c>
      <c r="I8473" s="63">
        <v>-0.28697909999999999</v>
      </c>
      <c r="J8473" s="63">
        <v>-0.20137830000000001</v>
      </c>
      <c r="K8473" s="63">
        <v>-0.14209150000000001</v>
      </c>
      <c r="L8473" s="63">
        <v>-8.2804699999999995E-2</v>
      </c>
      <c r="M8473" s="63">
        <v>2.7961000000000001E-3</v>
      </c>
      <c r="N8473" s="63">
        <v>12799</v>
      </c>
      <c r="O8473" s="63">
        <v>0.1130564</v>
      </c>
      <c r="P8473" s="63">
        <v>2</v>
      </c>
      <c r="Q8473" s="63">
        <v>1.2781749580960001E-2</v>
      </c>
    </row>
    <row r="8474" spans="1:17">
      <c r="A8474" s="63" t="s">
        <v>81</v>
      </c>
      <c r="B8474" s="63" t="s">
        <v>44</v>
      </c>
      <c r="C8474" s="63" t="s">
        <v>48</v>
      </c>
      <c r="D8474" s="63">
        <v>1</v>
      </c>
      <c r="E8474" s="63">
        <v>1.0274319999999999</v>
      </c>
      <c r="F8474" s="63">
        <v>0.88252819999999998</v>
      </c>
      <c r="G8474" s="63">
        <v>-0.1449037</v>
      </c>
      <c r="H8474" s="63">
        <v>44.686300000000003</v>
      </c>
      <c r="I8474" s="63">
        <v>-0.28979129999999997</v>
      </c>
      <c r="J8474" s="63">
        <v>-0.2041906</v>
      </c>
      <c r="K8474" s="63">
        <v>-0.1449037</v>
      </c>
      <c r="L8474" s="63">
        <v>-8.5616899999999996E-2</v>
      </c>
      <c r="M8474" s="63">
        <v>-1.6099999999999998E-5</v>
      </c>
      <c r="N8474" s="63">
        <v>12799</v>
      </c>
      <c r="O8474" s="63">
        <v>0.1130564</v>
      </c>
      <c r="P8474" s="63">
        <v>3</v>
      </c>
      <c r="Q8474" s="63">
        <v>1.2781749580960001E-2</v>
      </c>
    </row>
    <row r="8475" spans="1:17">
      <c r="A8475" s="63" t="s">
        <v>81</v>
      </c>
      <c r="B8475" s="63" t="s">
        <v>44</v>
      </c>
      <c r="C8475" s="63" t="s">
        <v>48</v>
      </c>
      <c r="D8475" s="63">
        <v>2</v>
      </c>
      <c r="E8475" s="63">
        <v>0.95940879999999995</v>
      </c>
      <c r="F8475" s="63">
        <v>0.79859290000000005</v>
      </c>
      <c r="G8475" s="63">
        <v>-0.16081580000000001</v>
      </c>
      <c r="H8475" s="63">
        <v>44.404499999999999</v>
      </c>
      <c r="I8475" s="63">
        <v>-0.30570340000000001</v>
      </c>
      <c r="J8475" s="63">
        <v>-0.22010270000000001</v>
      </c>
      <c r="K8475" s="63">
        <v>-0.16081580000000001</v>
      </c>
      <c r="L8475" s="63">
        <v>-0.10152899999999999</v>
      </c>
      <c r="M8475" s="63">
        <v>-1.59282E-2</v>
      </c>
      <c r="N8475" s="63">
        <v>12799</v>
      </c>
      <c r="O8475" s="63">
        <v>0.1130564</v>
      </c>
      <c r="P8475" s="63">
        <v>3</v>
      </c>
      <c r="Q8475" s="63">
        <v>1.2781749580960001E-2</v>
      </c>
    </row>
    <row r="8476" spans="1:17">
      <c r="A8476" s="63" t="s">
        <v>81</v>
      </c>
      <c r="B8476" s="63" t="s">
        <v>44</v>
      </c>
      <c r="C8476" s="63" t="s">
        <v>48</v>
      </c>
      <c r="D8476" s="63">
        <v>3</v>
      </c>
      <c r="E8476" s="63">
        <v>0.95600799999999997</v>
      </c>
      <c r="F8476" s="63">
        <v>0.79961159999999998</v>
      </c>
      <c r="G8476" s="63">
        <v>-0.15639639999999999</v>
      </c>
      <c r="H8476" s="63">
        <v>43.905900000000003</v>
      </c>
      <c r="I8476" s="63">
        <v>-0.301284</v>
      </c>
      <c r="J8476" s="63">
        <v>-0.21568329999999999</v>
      </c>
      <c r="K8476" s="63">
        <v>-0.15639639999999999</v>
      </c>
      <c r="L8476" s="63">
        <v>-9.7109600000000004E-2</v>
      </c>
      <c r="M8476" s="63">
        <v>-1.1508900000000001E-2</v>
      </c>
      <c r="N8476" s="63">
        <v>12799</v>
      </c>
      <c r="O8476" s="63">
        <v>0.1130564</v>
      </c>
      <c r="P8476" s="63">
        <v>3</v>
      </c>
      <c r="Q8476" s="63">
        <v>1.2781749580960001E-2</v>
      </c>
    </row>
    <row r="8477" spans="1:17">
      <c r="A8477" s="63" t="s">
        <v>81</v>
      </c>
      <c r="B8477" s="63" t="s">
        <v>44</v>
      </c>
      <c r="C8477" s="63" t="s">
        <v>48</v>
      </c>
      <c r="D8477" s="63">
        <v>4</v>
      </c>
      <c r="E8477" s="63">
        <v>0.98130390000000001</v>
      </c>
      <c r="F8477" s="63">
        <v>0.82345369999999996</v>
      </c>
      <c r="G8477" s="63">
        <v>-0.1578503</v>
      </c>
      <c r="H8477" s="63">
        <v>43.1877</v>
      </c>
      <c r="I8477" s="63">
        <v>-0.3027379</v>
      </c>
      <c r="J8477" s="63">
        <v>-0.2171371</v>
      </c>
      <c r="K8477" s="63">
        <v>-0.1578503</v>
      </c>
      <c r="L8477" s="63">
        <v>-9.8563399999999995E-2</v>
      </c>
      <c r="M8477" s="63">
        <v>-1.2962700000000001E-2</v>
      </c>
      <c r="N8477" s="63">
        <v>12799</v>
      </c>
      <c r="O8477" s="63">
        <v>0.1130564</v>
      </c>
      <c r="P8477" s="63">
        <v>3</v>
      </c>
      <c r="Q8477" s="63">
        <v>1.2781749580960001E-2</v>
      </c>
    </row>
    <row r="8478" spans="1:17">
      <c r="A8478" s="63" t="s">
        <v>81</v>
      </c>
      <c r="B8478" s="63" t="s">
        <v>44</v>
      </c>
      <c r="C8478" s="63" t="s">
        <v>48</v>
      </c>
      <c r="D8478" s="63">
        <v>5</v>
      </c>
      <c r="E8478" s="63">
        <v>1.0237579999999999</v>
      </c>
      <c r="F8478" s="63">
        <v>0.86666509999999997</v>
      </c>
      <c r="G8478" s="63">
        <v>-0.1570928</v>
      </c>
      <c r="H8478" s="63">
        <v>42.340699999999998</v>
      </c>
      <c r="I8478" s="63">
        <v>-0.30198039999999998</v>
      </c>
      <c r="J8478" s="63">
        <v>-0.21637960000000001</v>
      </c>
      <c r="K8478" s="63">
        <v>-0.1570928</v>
      </c>
      <c r="L8478" s="63">
        <v>-9.7806000000000004E-2</v>
      </c>
      <c r="M8478" s="63">
        <v>-1.2205199999999999E-2</v>
      </c>
      <c r="N8478" s="63">
        <v>12799</v>
      </c>
      <c r="O8478" s="63">
        <v>0.1130564</v>
      </c>
      <c r="P8478" s="63">
        <v>3</v>
      </c>
      <c r="Q8478" s="63">
        <v>1.2781749580960001E-2</v>
      </c>
    </row>
    <row r="8479" spans="1:17">
      <c r="A8479" s="63" t="s">
        <v>81</v>
      </c>
      <c r="B8479" s="63" t="s">
        <v>44</v>
      </c>
      <c r="C8479" s="63" t="s">
        <v>48</v>
      </c>
      <c r="D8479" s="63">
        <v>6</v>
      </c>
      <c r="E8479" s="63">
        <v>1.1951320000000001</v>
      </c>
      <c r="F8479" s="63">
        <v>0.95989420000000003</v>
      </c>
      <c r="G8479" s="63">
        <v>-0.2352378</v>
      </c>
      <c r="H8479" s="63">
        <v>41.875599999999999</v>
      </c>
      <c r="I8479" s="63">
        <v>-0.3801254</v>
      </c>
      <c r="J8479" s="63">
        <v>-0.29452460000000003</v>
      </c>
      <c r="K8479" s="63">
        <v>-0.2352378</v>
      </c>
      <c r="L8479" s="63">
        <v>-0.17595089999999999</v>
      </c>
      <c r="M8479" s="63">
        <v>-9.0350200000000006E-2</v>
      </c>
      <c r="N8479" s="63">
        <v>12799</v>
      </c>
      <c r="O8479" s="63">
        <v>0.1130564</v>
      </c>
      <c r="P8479" s="63">
        <v>3</v>
      </c>
      <c r="Q8479" s="63">
        <v>1.2781749580960001E-2</v>
      </c>
    </row>
    <row r="8480" spans="1:17">
      <c r="A8480" s="63" t="s">
        <v>81</v>
      </c>
      <c r="B8480" s="63" t="s">
        <v>44</v>
      </c>
      <c r="C8480" s="63" t="s">
        <v>48</v>
      </c>
      <c r="D8480" s="63">
        <v>7</v>
      </c>
      <c r="E8480" s="63">
        <v>1.5603149999999999</v>
      </c>
      <c r="F8480" s="63">
        <v>1.361138</v>
      </c>
      <c r="G8480" s="63">
        <v>-0.19917679999999999</v>
      </c>
      <c r="H8480" s="63">
        <v>41.379199999999997</v>
      </c>
      <c r="I8480" s="63">
        <v>-0.34406439999999999</v>
      </c>
      <c r="J8480" s="63">
        <v>-0.25846360000000002</v>
      </c>
      <c r="K8480" s="63">
        <v>-0.19917679999999999</v>
      </c>
      <c r="L8480" s="63">
        <v>-0.13988999999999999</v>
      </c>
      <c r="M8480" s="63">
        <v>-5.4289200000000003E-2</v>
      </c>
      <c r="N8480" s="63">
        <v>12799</v>
      </c>
      <c r="O8480" s="63">
        <v>0.1130564</v>
      </c>
      <c r="P8480" s="63">
        <v>3</v>
      </c>
      <c r="Q8480" s="63">
        <v>1.2781749580960001E-2</v>
      </c>
    </row>
    <row r="8481" spans="1:17">
      <c r="A8481" s="63" t="s">
        <v>81</v>
      </c>
      <c r="B8481" s="63" t="s">
        <v>44</v>
      </c>
      <c r="C8481" s="63" t="s">
        <v>48</v>
      </c>
      <c r="D8481" s="63">
        <v>8</v>
      </c>
      <c r="E8481" s="63">
        <v>1.780119</v>
      </c>
      <c r="F8481" s="63">
        <v>1.696167</v>
      </c>
      <c r="G8481" s="63">
        <v>-8.3951700000000004E-2</v>
      </c>
      <c r="H8481" s="63">
        <v>41.821199999999997</v>
      </c>
      <c r="I8481" s="63">
        <v>-0.2288393</v>
      </c>
      <c r="J8481" s="63">
        <v>-0.14323849999999999</v>
      </c>
      <c r="K8481" s="63">
        <v>-8.3951700000000004E-2</v>
      </c>
      <c r="L8481" s="63">
        <v>-2.46649E-2</v>
      </c>
      <c r="M8481" s="63">
        <v>6.0935900000000001E-2</v>
      </c>
      <c r="N8481" s="63">
        <v>12799</v>
      </c>
      <c r="O8481" s="63">
        <v>0.1130564</v>
      </c>
      <c r="P8481" s="63">
        <v>3</v>
      </c>
      <c r="Q8481" s="63">
        <v>1.2781749580960001E-2</v>
      </c>
    </row>
    <row r="8482" spans="1:17">
      <c r="A8482" s="63" t="s">
        <v>81</v>
      </c>
      <c r="B8482" s="63" t="s">
        <v>44</v>
      </c>
      <c r="C8482" s="63" t="s">
        <v>48</v>
      </c>
      <c r="D8482" s="63">
        <v>9</v>
      </c>
      <c r="E8482" s="63">
        <v>1.657378</v>
      </c>
      <c r="F8482" s="63">
        <v>1.7307110000000001</v>
      </c>
      <c r="G8482" s="63">
        <v>7.3333599999999999E-2</v>
      </c>
      <c r="H8482" s="63">
        <v>42.748800000000003</v>
      </c>
      <c r="I8482" s="63">
        <v>-7.1554000000000006E-2</v>
      </c>
      <c r="J8482" s="63">
        <v>1.40468E-2</v>
      </c>
      <c r="K8482" s="63">
        <v>7.3333599999999999E-2</v>
      </c>
      <c r="L8482" s="63">
        <v>0.1326205</v>
      </c>
      <c r="M8482" s="63">
        <v>0.2182212</v>
      </c>
      <c r="N8482" s="63">
        <v>12799</v>
      </c>
      <c r="O8482" s="63">
        <v>0.1130564</v>
      </c>
      <c r="P8482" s="63">
        <v>3</v>
      </c>
      <c r="Q8482" s="63">
        <v>1.2781749580960001E-2</v>
      </c>
    </row>
    <row r="8483" spans="1:17">
      <c r="A8483" s="63" t="s">
        <v>81</v>
      </c>
      <c r="B8483" s="63" t="s">
        <v>44</v>
      </c>
      <c r="C8483" s="63" t="s">
        <v>48</v>
      </c>
      <c r="D8483" s="63">
        <v>10</v>
      </c>
      <c r="E8483" s="63">
        <v>1.59558</v>
      </c>
      <c r="F8483" s="63">
        <v>1.671824</v>
      </c>
      <c r="G8483" s="63">
        <v>7.62438E-2</v>
      </c>
      <c r="H8483" s="63">
        <v>44.481099999999998</v>
      </c>
      <c r="I8483" s="63">
        <v>-6.8643800000000005E-2</v>
      </c>
      <c r="J8483" s="63">
        <v>1.69569E-2</v>
      </c>
      <c r="K8483" s="63">
        <v>7.62438E-2</v>
      </c>
      <c r="L8483" s="63">
        <v>0.1355306</v>
      </c>
      <c r="M8483" s="63">
        <v>0.22113140000000001</v>
      </c>
      <c r="N8483" s="63">
        <v>12799</v>
      </c>
      <c r="O8483" s="63">
        <v>0.1130564</v>
      </c>
      <c r="P8483" s="63">
        <v>3</v>
      </c>
      <c r="Q8483" s="63">
        <v>1.2781749580960001E-2</v>
      </c>
    </row>
    <row r="8484" spans="1:17">
      <c r="A8484" s="63" t="s">
        <v>81</v>
      </c>
      <c r="B8484" s="63" t="s">
        <v>44</v>
      </c>
      <c r="C8484" s="63" t="s">
        <v>48</v>
      </c>
      <c r="D8484" s="63">
        <v>11</v>
      </c>
      <c r="E8484" s="63">
        <v>1.4848159999999999</v>
      </c>
      <c r="F8484" s="63">
        <v>1.639426</v>
      </c>
      <c r="G8484" s="63">
        <v>0.15461030000000001</v>
      </c>
      <c r="H8484" s="63">
        <v>45.4773</v>
      </c>
      <c r="I8484" s="63">
        <v>9.7227000000000008E-3</v>
      </c>
      <c r="J8484" s="63">
        <v>9.5323400000000003E-2</v>
      </c>
      <c r="K8484" s="63">
        <v>0.15461030000000001</v>
      </c>
      <c r="L8484" s="63">
        <v>0.21389710000000001</v>
      </c>
      <c r="M8484" s="63">
        <v>0.29949789999999998</v>
      </c>
      <c r="N8484" s="63">
        <v>12799</v>
      </c>
      <c r="O8484" s="63">
        <v>0.1130564</v>
      </c>
      <c r="P8484" s="63">
        <v>3</v>
      </c>
      <c r="Q8484" s="63">
        <v>1.2781749580960001E-2</v>
      </c>
    </row>
    <row r="8485" spans="1:17">
      <c r="A8485" s="63" t="s">
        <v>81</v>
      </c>
      <c r="B8485" s="63" t="s">
        <v>44</v>
      </c>
      <c r="C8485" s="63" t="s">
        <v>48</v>
      </c>
      <c r="D8485" s="63">
        <v>12</v>
      </c>
      <c r="E8485" s="63">
        <v>1.423055</v>
      </c>
      <c r="F8485" s="63">
        <v>1.558816</v>
      </c>
      <c r="G8485" s="63">
        <v>0.13576160000000001</v>
      </c>
      <c r="H8485" s="63">
        <v>45.738399999999999</v>
      </c>
      <c r="I8485" s="63">
        <v>-9.1260000000000004E-3</v>
      </c>
      <c r="J8485" s="63">
        <v>7.6474799999999996E-2</v>
      </c>
      <c r="K8485" s="63">
        <v>0.13576160000000001</v>
      </c>
      <c r="L8485" s="63">
        <v>0.19504850000000001</v>
      </c>
      <c r="M8485" s="63">
        <v>0.28064919999999999</v>
      </c>
      <c r="N8485" s="63">
        <v>12799</v>
      </c>
      <c r="O8485" s="63">
        <v>0.1130564</v>
      </c>
      <c r="P8485" s="63">
        <v>3</v>
      </c>
      <c r="Q8485" s="63">
        <v>1.2781749580960001E-2</v>
      </c>
    </row>
    <row r="8486" spans="1:17">
      <c r="A8486" s="63" t="s">
        <v>81</v>
      </c>
      <c r="B8486" s="63" t="s">
        <v>44</v>
      </c>
      <c r="C8486" s="63" t="s">
        <v>48</v>
      </c>
      <c r="D8486" s="63">
        <v>13</v>
      </c>
      <c r="E8486" s="63">
        <v>1.2706649999999999</v>
      </c>
      <c r="F8486" s="63">
        <v>1.521828</v>
      </c>
      <c r="G8486" s="63">
        <v>0.25116240000000001</v>
      </c>
      <c r="H8486" s="63">
        <v>47.374200000000002</v>
      </c>
      <c r="I8486" s="63">
        <v>0.1062748</v>
      </c>
      <c r="J8486" s="63">
        <v>0.19187560000000001</v>
      </c>
      <c r="K8486" s="63">
        <v>0.25116240000000001</v>
      </c>
      <c r="L8486" s="63">
        <v>0.31044919999999998</v>
      </c>
      <c r="M8486" s="63">
        <v>0.39605000000000001</v>
      </c>
      <c r="N8486" s="63">
        <v>12799</v>
      </c>
      <c r="O8486" s="63">
        <v>0.1130564</v>
      </c>
      <c r="P8486" s="63">
        <v>3</v>
      </c>
      <c r="Q8486" s="63">
        <v>1.2781749580960001E-2</v>
      </c>
    </row>
    <row r="8487" spans="1:17">
      <c r="A8487" s="63" t="s">
        <v>81</v>
      </c>
      <c r="B8487" s="63" t="s">
        <v>44</v>
      </c>
      <c r="C8487" s="63" t="s">
        <v>48</v>
      </c>
      <c r="D8487" s="63">
        <v>14</v>
      </c>
      <c r="E8487" s="63">
        <v>1.1448579999999999</v>
      </c>
      <c r="F8487" s="63">
        <v>1.4345540000000001</v>
      </c>
      <c r="G8487" s="63">
        <v>0.2896956</v>
      </c>
      <c r="H8487" s="63">
        <v>47.7911</v>
      </c>
      <c r="I8487" s="63">
        <v>0.14480799999999999</v>
      </c>
      <c r="J8487" s="63">
        <v>0.2304088</v>
      </c>
      <c r="K8487" s="63">
        <v>0.2896956</v>
      </c>
      <c r="L8487" s="63">
        <v>0.34898249999999997</v>
      </c>
      <c r="M8487" s="63">
        <v>0.4345832</v>
      </c>
      <c r="N8487" s="63">
        <v>12799</v>
      </c>
      <c r="O8487" s="63">
        <v>0.1130564</v>
      </c>
      <c r="P8487" s="63">
        <v>3</v>
      </c>
      <c r="Q8487" s="63">
        <v>1.2781749580960001E-2</v>
      </c>
    </row>
    <row r="8488" spans="1:17">
      <c r="A8488" s="63" t="s">
        <v>81</v>
      </c>
      <c r="B8488" s="63" t="s">
        <v>44</v>
      </c>
      <c r="C8488" s="63" t="s">
        <v>48</v>
      </c>
      <c r="D8488" s="63">
        <v>15</v>
      </c>
      <c r="E8488" s="63">
        <v>1.1103799999999999</v>
      </c>
      <c r="F8488" s="63">
        <v>1.3654900000000001</v>
      </c>
      <c r="G8488" s="63">
        <v>0.25511</v>
      </c>
      <c r="H8488" s="63">
        <v>48.36</v>
      </c>
      <c r="I8488" s="63">
        <v>0.1102224</v>
      </c>
      <c r="J8488" s="63">
        <v>0.1958232</v>
      </c>
      <c r="K8488" s="63">
        <v>0.25511</v>
      </c>
      <c r="L8488" s="63">
        <v>0.31439689999999998</v>
      </c>
      <c r="M8488" s="63">
        <v>0.39999760000000001</v>
      </c>
      <c r="N8488" s="63">
        <v>12799</v>
      </c>
      <c r="O8488" s="63">
        <v>0.1130564</v>
      </c>
      <c r="P8488" s="63">
        <v>3</v>
      </c>
      <c r="Q8488" s="63">
        <v>1.2781749580960001E-2</v>
      </c>
    </row>
    <row r="8489" spans="1:17">
      <c r="A8489" s="63" t="s">
        <v>81</v>
      </c>
      <c r="B8489" s="63" t="s">
        <v>44</v>
      </c>
      <c r="C8489" s="63" t="s">
        <v>48</v>
      </c>
      <c r="D8489" s="63">
        <v>16</v>
      </c>
      <c r="E8489" s="63">
        <v>1.1537280000000001</v>
      </c>
      <c r="F8489" s="63">
        <v>1.3712420000000001</v>
      </c>
      <c r="G8489" s="63">
        <v>0.21751329999999999</v>
      </c>
      <c r="H8489" s="63">
        <v>49.379399999999997</v>
      </c>
      <c r="I8489" s="63">
        <v>7.2625700000000001E-2</v>
      </c>
      <c r="J8489" s="63">
        <v>0.15822649999999999</v>
      </c>
      <c r="K8489" s="63">
        <v>0.21751329999999999</v>
      </c>
      <c r="L8489" s="63">
        <v>0.2768002</v>
      </c>
      <c r="M8489" s="63">
        <v>0.36240090000000003</v>
      </c>
      <c r="N8489" s="63">
        <v>12799</v>
      </c>
      <c r="O8489" s="63">
        <v>0.1130564</v>
      </c>
      <c r="P8489" s="63">
        <v>3</v>
      </c>
      <c r="Q8489" s="63">
        <v>1.2781749580960001E-2</v>
      </c>
    </row>
    <row r="8490" spans="1:17">
      <c r="A8490" s="63" t="s">
        <v>81</v>
      </c>
      <c r="B8490" s="63" t="s">
        <v>44</v>
      </c>
      <c r="C8490" s="63" t="s">
        <v>48</v>
      </c>
      <c r="D8490" s="63">
        <v>17</v>
      </c>
      <c r="E8490" s="63">
        <v>1.282422</v>
      </c>
      <c r="F8490" s="63">
        <v>1.46824</v>
      </c>
      <c r="G8490" s="63">
        <v>0.1858175</v>
      </c>
      <c r="H8490" s="63">
        <v>48.573399999999999</v>
      </c>
      <c r="I8490" s="63">
        <v>4.0929899999999998E-2</v>
      </c>
      <c r="J8490" s="63">
        <v>0.12653059999999999</v>
      </c>
      <c r="K8490" s="63">
        <v>0.1858175</v>
      </c>
      <c r="L8490" s="63">
        <v>0.2451043</v>
      </c>
      <c r="M8490" s="63">
        <v>0.33070509999999997</v>
      </c>
      <c r="N8490" s="63">
        <v>12799</v>
      </c>
      <c r="O8490" s="63">
        <v>0.1130564</v>
      </c>
      <c r="P8490" s="63">
        <v>3</v>
      </c>
      <c r="Q8490" s="63">
        <v>1.2781749580960001E-2</v>
      </c>
    </row>
    <row r="8491" spans="1:17">
      <c r="A8491" s="63" t="s">
        <v>81</v>
      </c>
      <c r="B8491" s="63" t="s">
        <v>44</v>
      </c>
      <c r="C8491" s="63" t="s">
        <v>48</v>
      </c>
      <c r="D8491" s="63">
        <v>18</v>
      </c>
      <c r="E8491" s="63">
        <v>1.6847129999999999</v>
      </c>
      <c r="F8491" s="63">
        <v>1.7637659999999999</v>
      </c>
      <c r="G8491" s="63">
        <v>7.9052600000000001E-2</v>
      </c>
      <c r="H8491" s="63">
        <v>47.333300000000001</v>
      </c>
      <c r="I8491" s="63">
        <v>-6.5835000000000005E-2</v>
      </c>
      <c r="J8491" s="63">
        <v>1.9765700000000001E-2</v>
      </c>
      <c r="K8491" s="63">
        <v>7.9052600000000001E-2</v>
      </c>
      <c r="L8491" s="63">
        <v>0.1383394</v>
      </c>
      <c r="M8491" s="63">
        <v>0.22394020000000001</v>
      </c>
      <c r="N8491" s="63">
        <v>12799</v>
      </c>
      <c r="O8491" s="63">
        <v>0.1130564</v>
      </c>
      <c r="P8491" s="63">
        <v>3</v>
      </c>
      <c r="Q8491" s="63">
        <v>1.2781749580960001E-2</v>
      </c>
    </row>
    <row r="8492" spans="1:17">
      <c r="A8492" s="63" t="s">
        <v>81</v>
      </c>
      <c r="B8492" s="63" t="s">
        <v>44</v>
      </c>
      <c r="C8492" s="63" t="s">
        <v>48</v>
      </c>
      <c r="D8492" s="63">
        <v>19</v>
      </c>
      <c r="E8492" s="63">
        <v>1.949567</v>
      </c>
      <c r="F8492" s="63">
        <v>1.8847989999999999</v>
      </c>
      <c r="G8492" s="63">
        <v>-6.4768199999999998E-2</v>
      </c>
      <c r="H8492" s="63">
        <v>45.144799999999996</v>
      </c>
      <c r="I8492" s="63">
        <v>-0.2096558</v>
      </c>
      <c r="J8492" s="63">
        <v>-0.124055</v>
      </c>
      <c r="K8492" s="63">
        <v>-6.4768199999999998E-2</v>
      </c>
      <c r="L8492" s="63">
        <v>-5.4814E-3</v>
      </c>
      <c r="M8492" s="63">
        <v>8.0119399999999993E-2</v>
      </c>
      <c r="N8492" s="63">
        <v>12799</v>
      </c>
      <c r="O8492" s="63">
        <v>0.1130564</v>
      </c>
      <c r="P8492" s="63">
        <v>3</v>
      </c>
      <c r="Q8492" s="63">
        <v>1.2781749580960001E-2</v>
      </c>
    </row>
    <row r="8493" spans="1:17">
      <c r="A8493" s="63" t="s">
        <v>81</v>
      </c>
      <c r="B8493" s="63" t="s">
        <v>44</v>
      </c>
      <c r="C8493" s="63" t="s">
        <v>48</v>
      </c>
      <c r="D8493" s="63">
        <v>20</v>
      </c>
      <c r="E8493" s="63">
        <v>1.9611460000000001</v>
      </c>
      <c r="F8493" s="63">
        <v>1.8459779999999999</v>
      </c>
      <c r="G8493" s="63">
        <v>-0.1151682</v>
      </c>
      <c r="H8493" s="63">
        <v>43.710799999999999</v>
      </c>
      <c r="I8493" s="63">
        <v>-0.2600558</v>
      </c>
      <c r="J8493" s="63">
        <v>-0.174455</v>
      </c>
      <c r="K8493" s="63">
        <v>-0.1151682</v>
      </c>
      <c r="L8493" s="63">
        <v>-5.5881399999999998E-2</v>
      </c>
      <c r="M8493" s="63">
        <v>2.97194E-2</v>
      </c>
      <c r="N8493" s="63">
        <v>12799</v>
      </c>
      <c r="O8493" s="63">
        <v>0.1130564</v>
      </c>
      <c r="P8493" s="63">
        <v>3</v>
      </c>
      <c r="Q8493" s="63">
        <v>1.2781749580960001E-2</v>
      </c>
    </row>
    <row r="8494" spans="1:17">
      <c r="A8494" s="63" t="s">
        <v>81</v>
      </c>
      <c r="B8494" s="63" t="s">
        <v>44</v>
      </c>
      <c r="C8494" s="63" t="s">
        <v>48</v>
      </c>
      <c r="D8494" s="63">
        <v>21</v>
      </c>
      <c r="E8494" s="63">
        <v>1.9336800000000001</v>
      </c>
      <c r="F8494" s="63">
        <v>1.7858210000000001</v>
      </c>
      <c r="G8494" s="63">
        <v>-0.14785870000000001</v>
      </c>
      <c r="H8494" s="63">
        <v>42.408200000000001</v>
      </c>
      <c r="I8494" s="63">
        <v>-0.29274630000000001</v>
      </c>
      <c r="J8494" s="63">
        <v>-0.20714560000000001</v>
      </c>
      <c r="K8494" s="63">
        <v>-0.14785870000000001</v>
      </c>
      <c r="L8494" s="63">
        <v>-8.8571899999999995E-2</v>
      </c>
      <c r="M8494" s="63">
        <v>-2.9711E-3</v>
      </c>
      <c r="N8494" s="63">
        <v>12799</v>
      </c>
      <c r="O8494" s="63">
        <v>0.1130564</v>
      </c>
      <c r="P8494" s="63">
        <v>3</v>
      </c>
      <c r="Q8494" s="63">
        <v>1.2781749580960001E-2</v>
      </c>
    </row>
    <row r="8495" spans="1:17">
      <c r="A8495" s="63" t="s">
        <v>81</v>
      </c>
      <c r="B8495" s="63" t="s">
        <v>44</v>
      </c>
      <c r="C8495" s="63" t="s">
        <v>48</v>
      </c>
      <c r="D8495" s="63">
        <v>22</v>
      </c>
      <c r="E8495" s="63">
        <v>1.755304</v>
      </c>
      <c r="F8495" s="63">
        <v>1.6070180000000001</v>
      </c>
      <c r="G8495" s="63">
        <v>-0.14828649999999999</v>
      </c>
      <c r="H8495" s="63">
        <v>41.254199999999997</v>
      </c>
      <c r="I8495" s="63">
        <v>-0.29317409999999999</v>
      </c>
      <c r="J8495" s="63">
        <v>-0.20757329999999999</v>
      </c>
      <c r="K8495" s="63">
        <v>-0.14828649999999999</v>
      </c>
      <c r="L8495" s="63">
        <v>-8.8999599999999998E-2</v>
      </c>
      <c r="M8495" s="63">
        <v>-3.3988999999999998E-3</v>
      </c>
      <c r="N8495" s="63">
        <v>12799</v>
      </c>
      <c r="O8495" s="63">
        <v>0.1130564</v>
      </c>
      <c r="P8495" s="63">
        <v>3</v>
      </c>
      <c r="Q8495" s="63">
        <v>1.2781749580960001E-2</v>
      </c>
    </row>
    <row r="8496" spans="1:17">
      <c r="A8496" s="63" t="s">
        <v>81</v>
      </c>
      <c r="B8496" s="63" t="s">
        <v>44</v>
      </c>
      <c r="C8496" s="63" t="s">
        <v>48</v>
      </c>
      <c r="D8496" s="63">
        <v>23</v>
      </c>
      <c r="E8496" s="63">
        <v>1.5066189999999999</v>
      </c>
      <c r="F8496" s="63">
        <v>1.366441</v>
      </c>
      <c r="G8496" s="63">
        <v>-0.14017840000000001</v>
      </c>
      <c r="H8496" s="63">
        <v>39.619300000000003</v>
      </c>
      <c r="I8496" s="63">
        <v>-0.28506599999999999</v>
      </c>
      <c r="J8496" s="63">
        <v>-0.19946530000000001</v>
      </c>
      <c r="K8496" s="63">
        <v>-0.14017840000000001</v>
      </c>
      <c r="L8496" s="63">
        <v>-8.0891599999999994E-2</v>
      </c>
      <c r="M8496" s="63">
        <v>4.7092000000000002E-3</v>
      </c>
      <c r="N8496" s="63">
        <v>12799</v>
      </c>
      <c r="O8496" s="63">
        <v>0.1130564</v>
      </c>
      <c r="P8496" s="63">
        <v>3</v>
      </c>
      <c r="Q8496" s="63">
        <v>1.2781749580960001E-2</v>
      </c>
    </row>
    <row r="8497" spans="1:17">
      <c r="A8497" s="63" t="s">
        <v>81</v>
      </c>
      <c r="B8497" s="63" t="s">
        <v>44</v>
      </c>
      <c r="C8497" s="63" t="s">
        <v>48</v>
      </c>
      <c r="D8497" s="63">
        <v>24</v>
      </c>
      <c r="E8497" s="63">
        <v>1.221263</v>
      </c>
      <c r="F8497" s="63">
        <v>1.0791710000000001</v>
      </c>
      <c r="G8497" s="63">
        <v>-0.14209160000000001</v>
      </c>
      <c r="H8497" s="63">
        <v>38.513399999999997</v>
      </c>
      <c r="I8497" s="63">
        <v>-0.28697919999999999</v>
      </c>
      <c r="J8497" s="63">
        <v>-0.20137849999999999</v>
      </c>
      <c r="K8497" s="63">
        <v>-0.14209160000000001</v>
      </c>
      <c r="L8497" s="63">
        <v>-8.2804799999999998E-2</v>
      </c>
      <c r="M8497" s="63">
        <v>2.7959999999999999E-3</v>
      </c>
      <c r="N8497" s="63">
        <v>12799</v>
      </c>
      <c r="O8497" s="63">
        <v>0.1130564</v>
      </c>
      <c r="P8497" s="63">
        <v>3</v>
      </c>
      <c r="Q8497" s="63">
        <v>1.2781749580960001E-2</v>
      </c>
    </row>
    <row r="8498" spans="1:17">
      <c r="A8498" s="63" t="s">
        <v>81</v>
      </c>
      <c r="B8498" s="63" t="s">
        <v>44</v>
      </c>
      <c r="C8498" s="63" t="s">
        <v>49</v>
      </c>
      <c r="D8498" s="63">
        <v>1</v>
      </c>
      <c r="E8498" s="63">
        <v>0.81380220000000003</v>
      </c>
      <c r="F8498" s="63">
        <v>0.66889849999999995</v>
      </c>
      <c r="G8498" s="63">
        <v>-0.1449038</v>
      </c>
      <c r="H8498" s="63">
        <v>56.373100000000001</v>
      </c>
      <c r="I8498" s="63">
        <v>-0.28979139999999998</v>
      </c>
      <c r="J8498" s="63">
        <v>-0.2041906</v>
      </c>
      <c r="K8498" s="63">
        <v>-0.1449038</v>
      </c>
      <c r="L8498" s="63">
        <v>-8.5616899999999996E-2</v>
      </c>
      <c r="M8498" s="63">
        <v>-1.6200000000000001E-5</v>
      </c>
      <c r="N8498" s="63">
        <v>12799</v>
      </c>
      <c r="O8498" s="63">
        <v>0.1130564</v>
      </c>
      <c r="P8498" s="63">
        <v>4</v>
      </c>
      <c r="Q8498" s="63">
        <v>1.2781749580960001E-2</v>
      </c>
    </row>
    <row r="8499" spans="1:17">
      <c r="A8499" s="63" t="s">
        <v>81</v>
      </c>
      <c r="B8499" s="63" t="s">
        <v>44</v>
      </c>
      <c r="C8499" s="63" t="s">
        <v>49</v>
      </c>
      <c r="D8499" s="63">
        <v>2</v>
      </c>
      <c r="E8499" s="63">
        <v>0.75181189999999998</v>
      </c>
      <c r="F8499" s="63">
        <v>0.59099599999999997</v>
      </c>
      <c r="G8499" s="63">
        <v>-0.16081580000000001</v>
      </c>
      <c r="H8499" s="63">
        <v>55.217599999999997</v>
      </c>
      <c r="I8499" s="63">
        <v>-0.30570340000000001</v>
      </c>
      <c r="J8499" s="63">
        <v>-0.22010270000000001</v>
      </c>
      <c r="K8499" s="63">
        <v>-0.16081580000000001</v>
      </c>
      <c r="L8499" s="63">
        <v>-0.10152899999999999</v>
      </c>
      <c r="M8499" s="63">
        <v>-1.59282E-2</v>
      </c>
      <c r="N8499" s="63">
        <v>12799</v>
      </c>
      <c r="O8499" s="63">
        <v>0.1130564</v>
      </c>
      <c r="P8499" s="63">
        <v>4</v>
      </c>
      <c r="Q8499" s="63">
        <v>1.2781749580960001E-2</v>
      </c>
    </row>
    <row r="8500" spans="1:17">
      <c r="A8500" s="63" t="s">
        <v>81</v>
      </c>
      <c r="B8500" s="63" t="s">
        <v>44</v>
      </c>
      <c r="C8500" s="63" t="s">
        <v>49</v>
      </c>
      <c r="D8500" s="63">
        <v>3</v>
      </c>
      <c r="E8500" s="63">
        <v>0.71922609999999998</v>
      </c>
      <c r="F8500" s="63">
        <v>0.56282969999999999</v>
      </c>
      <c r="G8500" s="63">
        <v>-0.15639639999999999</v>
      </c>
      <c r="H8500" s="63">
        <v>53.8474</v>
      </c>
      <c r="I8500" s="63">
        <v>-0.301284</v>
      </c>
      <c r="J8500" s="63">
        <v>-0.21568329999999999</v>
      </c>
      <c r="K8500" s="63">
        <v>-0.15639639999999999</v>
      </c>
      <c r="L8500" s="63">
        <v>-9.7109600000000004E-2</v>
      </c>
      <c r="M8500" s="63">
        <v>-1.1508900000000001E-2</v>
      </c>
      <c r="N8500" s="63">
        <v>12799</v>
      </c>
      <c r="O8500" s="63">
        <v>0.1130564</v>
      </c>
      <c r="P8500" s="63">
        <v>4</v>
      </c>
      <c r="Q8500" s="63">
        <v>1.2781749580960001E-2</v>
      </c>
    </row>
    <row r="8501" spans="1:17">
      <c r="A8501" s="63" t="s">
        <v>81</v>
      </c>
      <c r="B8501" s="63" t="s">
        <v>44</v>
      </c>
      <c r="C8501" s="63" t="s">
        <v>49</v>
      </c>
      <c r="D8501" s="63">
        <v>4</v>
      </c>
      <c r="E8501" s="63">
        <v>0.7298403</v>
      </c>
      <c r="F8501" s="63">
        <v>0.57199009999999995</v>
      </c>
      <c r="G8501" s="63">
        <v>-0.1578502</v>
      </c>
      <c r="H8501" s="63">
        <v>52.754199999999997</v>
      </c>
      <c r="I8501" s="63">
        <v>-0.3027378</v>
      </c>
      <c r="J8501" s="63">
        <v>-0.217137</v>
      </c>
      <c r="K8501" s="63">
        <v>-0.1578502</v>
      </c>
      <c r="L8501" s="63">
        <v>-9.8563399999999995E-2</v>
      </c>
      <c r="M8501" s="63">
        <v>-1.2962599999999999E-2</v>
      </c>
      <c r="N8501" s="63">
        <v>12799</v>
      </c>
      <c r="O8501" s="63">
        <v>0.1130564</v>
      </c>
      <c r="P8501" s="63">
        <v>4</v>
      </c>
      <c r="Q8501" s="63">
        <v>1.2781749580960001E-2</v>
      </c>
    </row>
    <row r="8502" spans="1:17">
      <c r="A8502" s="63" t="s">
        <v>81</v>
      </c>
      <c r="B8502" s="63" t="s">
        <v>44</v>
      </c>
      <c r="C8502" s="63" t="s">
        <v>49</v>
      </c>
      <c r="D8502" s="63">
        <v>5</v>
      </c>
      <c r="E8502" s="63">
        <v>0.73576070000000005</v>
      </c>
      <c r="F8502" s="63">
        <v>0.57866799999999996</v>
      </c>
      <c r="G8502" s="63">
        <v>-0.1570928</v>
      </c>
      <c r="H8502" s="63">
        <v>52.189900000000002</v>
      </c>
      <c r="I8502" s="63">
        <v>-0.30198029999999998</v>
      </c>
      <c r="J8502" s="63">
        <v>-0.21637960000000001</v>
      </c>
      <c r="K8502" s="63">
        <v>-0.1570928</v>
      </c>
      <c r="L8502" s="63">
        <v>-9.7805900000000001E-2</v>
      </c>
      <c r="M8502" s="63">
        <v>-1.2205199999999999E-2</v>
      </c>
      <c r="N8502" s="63">
        <v>12799</v>
      </c>
      <c r="O8502" s="63">
        <v>0.1130564</v>
      </c>
      <c r="P8502" s="63">
        <v>4</v>
      </c>
      <c r="Q8502" s="63">
        <v>1.2781749580960001E-2</v>
      </c>
    </row>
    <row r="8503" spans="1:17">
      <c r="A8503" s="63" t="s">
        <v>81</v>
      </c>
      <c r="B8503" s="63" t="s">
        <v>44</v>
      </c>
      <c r="C8503" s="63" t="s">
        <v>49</v>
      </c>
      <c r="D8503" s="63">
        <v>6</v>
      </c>
      <c r="E8503" s="63">
        <v>0.85216040000000004</v>
      </c>
      <c r="F8503" s="63">
        <v>0.61692270000000005</v>
      </c>
      <c r="G8503" s="63">
        <v>-0.23523769999999999</v>
      </c>
      <c r="H8503" s="63">
        <v>51.904499999999999</v>
      </c>
      <c r="I8503" s="63">
        <v>-0.3801253</v>
      </c>
      <c r="J8503" s="63">
        <v>-0.29452460000000003</v>
      </c>
      <c r="K8503" s="63">
        <v>-0.23523769999999999</v>
      </c>
      <c r="L8503" s="63">
        <v>-0.17595089999999999</v>
      </c>
      <c r="M8503" s="63">
        <v>-9.0350100000000003E-2</v>
      </c>
      <c r="N8503" s="63">
        <v>12799</v>
      </c>
      <c r="O8503" s="63">
        <v>0.1130564</v>
      </c>
      <c r="P8503" s="63">
        <v>4</v>
      </c>
      <c r="Q8503" s="63">
        <v>1.2781749580960001E-2</v>
      </c>
    </row>
    <row r="8504" spans="1:17">
      <c r="A8504" s="63" t="s">
        <v>81</v>
      </c>
      <c r="B8504" s="63" t="s">
        <v>44</v>
      </c>
      <c r="C8504" s="63" t="s">
        <v>49</v>
      </c>
      <c r="D8504" s="63">
        <v>7</v>
      </c>
      <c r="E8504" s="63">
        <v>1.0046660000000001</v>
      </c>
      <c r="F8504" s="63">
        <v>0.80548909999999996</v>
      </c>
      <c r="G8504" s="63">
        <v>-0.19917679999999999</v>
      </c>
      <c r="H8504" s="63">
        <v>51.561100000000003</v>
      </c>
      <c r="I8504" s="63">
        <v>-0.34406439999999999</v>
      </c>
      <c r="J8504" s="63">
        <v>-0.25846360000000002</v>
      </c>
      <c r="K8504" s="63">
        <v>-0.19917679999999999</v>
      </c>
      <c r="L8504" s="63">
        <v>-0.13988999999999999</v>
      </c>
      <c r="M8504" s="63">
        <v>-5.4289200000000003E-2</v>
      </c>
      <c r="N8504" s="63">
        <v>12799</v>
      </c>
      <c r="O8504" s="63">
        <v>0.1130564</v>
      </c>
      <c r="P8504" s="63">
        <v>4</v>
      </c>
      <c r="Q8504" s="63">
        <v>1.2781749580960001E-2</v>
      </c>
    </row>
    <row r="8505" spans="1:17">
      <c r="A8505" s="63" t="s">
        <v>81</v>
      </c>
      <c r="B8505" s="63" t="s">
        <v>44</v>
      </c>
      <c r="C8505" s="63" t="s">
        <v>49</v>
      </c>
      <c r="D8505" s="63">
        <v>8</v>
      </c>
      <c r="E8505" s="63">
        <v>1.0708770000000001</v>
      </c>
      <c r="F8505" s="63">
        <v>0.98692559999999996</v>
      </c>
      <c r="G8505" s="63">
        <v>-8.3951700000000004E-2</v>
      </c>
      <c r="H8505" s="63">
        <v>55.901600000000002</v>
      </c>
      <c r="I8505" s="63">
        <v>-0.2288393</v>
      </c>
      <c r="J8505" s="63">
        <v>-0.14323849999999999</v>
      </c>
      <c r="K8505" s="63">
        <v>-8.3951700000000004E-2</v>
      </c>
      <c r="L8505" s="63">
        <v>-2.46649E-2</v>
      </c>
      <c r="M8505" s="63">
        <v>6.0935900000000001E-2</v>
      </c>
      <c r="N8505" s="63">
        <v>12799</v>
      </c>
      <c r="O8505" s="63">
        <v>0.1130564</v>
      </c>
      <c r="P8505" s="63">
        <v>4</v>
      </c>
      <c r="Q8505" s="63">
        <v>1.2781749580960001E-2</v>
      </c>
    </row>
    <row r="8506" spans="1:17">
      <c r="A8506" s="63" t="s">
        <v>81</v>
      </c>
      <c r="B8506" s="63" t="s">
        <v>44</v>
      </c>
      <c r="C8506" s="63" t="s">
        <v>49</v>
      </c>
      <c r="D8506" s="63">
        <v>9</v>
      </c>
      <c r="E8506" s="63">
        <v>1.0227520000000001</v>
      </c>
      <c r="F8506" s="63">
        <v>1.096085</v>
      </c>
      <c r="G8506" s="63">
        <v>7.3333499999999996E-2</v>
      </c>
      <c r="H8506" s="63">
        <v>62.073300000000003</v>
      </c>
      <c r="I8506" s="63">
        <v>-7.1554099999999995E-2</v>
      </c>
      <c r="J8506" s="63">
        <v>1.4046700000000001E-2</v>
      </c>
      <c r="K8506" s="63">
        <v>7.3333499999999996E-2</v>
      </c>
      <c r="L8506" s="63">
        <v>0.1326203</v>
      </c>
      <c r="M8506" s="63">
        <v>0.2182211</v>
      </c>
      <c r="N8506" s="63">
        <v>12799</v>
      </c>
      <c r="O8506" s="63">
        <v>0.1130564</v>
      </c>
      <c r="P8506" s="63">
        <v>4</v>
      </c>
      <c r="Q8506" s="63">
        <v>1.2781749580960001E-2</v>
      </c>
    </row>
    <row r="8507" spans="1:17">
      <c r="A8507" s="63" t="s">
        <v>81</v>
      </c>
      <c r="B8507" s="63" t="s">
        <v>44</v>
      </c>
      <c r="C8507" s="63" t="s">
        <v>49</v>
      </c>
      <c r="D8507" s="63">
        <v>10</v>
      </c>
      <c r="E8507" s="63">
        <v>1.096427</v>
      </c>
      <c r="F8507" s="63">
        <v>1.1726700000000001</v>
      </c>
      <c r="G8507" s="63">
        <v>7.6243900000000003E-2</v>
      </c>
      <c r="H8507" s="63">
        <v>66.640799999999999</v>
      </c>
      <c r="I8507" s="63">
        <v>-6.8643700000000002E-2</v>
      </c>
      <c r="J8507" s="63">
        <v>1.6957E-2</v>
      </c>
      <c r="K8507" s="63">
        <v>7.6243900000000003E-2</v>
      </c>
      <c r="L8507" s="63">
        <v>0.1355307</v>
      </c>
      <c r="M8507" s="63">
        <v>0.22113150000000001</v>
      </c>
      <c r="N8507" s="63">
        <v>12799</v>
      </c>
      <c r="O8507" s="63">
        <v>0.1130564</v>
      </c>
      <c r="P8507" s="63">
        <v>4</v>
      </c>
      <c r="Q8507" s="63">
        <v>1.2781749580960001E-2</v>
      </c>
    </row>
    <row r="8508" spans="1:17">
      <c r="A8508" s="63" t="s">
        <v>81</v>
      </c>
      <c r="B8508" s="63" t="s">
        <v>44</v>
      </c>
      <c r="C8508" s="63" t="s">
        <v>49</v>
      </c>
      <c r="D8508" s="63">
        <v>11</v>
      </c>
      <c r="E8508" s="63">
        <v>1.1591009999999999</v>
      </c>
      <c r="F8508" s="63">
        <v>1.313712</v>
      </c>
      <c r="G8508" s="63">
        <v>0.15461040000000001</v>
      </c>
      <c r="H8508" s="63">
        <v>71.119699999999995</v>
      </c>
      <c r="I8508" s="63">
        <v>9.7228000000000002E-3</v>
      </c>
      <c r="J8508" s="63">
        <v>9.5323599999999994E-2</v>
      </c>
      <c r="K8508" s="63">
        <v>0.15461040000000001</v>
      </c>
      <c r="L8508" s="63">
        <v>0.21389720000000001</v>
      </c>
      <c r="M8508" s="63">
        <v>0.29949799999999999</v>
      </c>
      <c r="N8508" s="63">
        <v>12799</v>
      </c>
      <c r="O8508" s="63">
        <v>0.1130564</v>
      </c>
      <c r="P8508" s="63">
        <v>4</v>
      </c>
      <c r="Q8508" s="63">
        <v>1.2781749580960001E-2</v>
      </c>
    </row>
    <row r="8509" spans="1:17">
      <c r="A8509" s="63" t="s">
        <v>81</v>
      </c>
      <c r="B8509" s="63" t="s">
        <v>44</v>
      </c>
      <c r="C8509" s="63" t="s">
        <v>49</v>
      </c>
      <c r="D8509" s="63">
        <v>12</v>
      </c>
      <c r="E8509" s="63">
        <v>1.2986489999999999</v>
      </c>
      <c r="F8509" s="63">
        <v>1.4344110000000001</v>
      </c>
      <c r="G8509" s="63">
        <v>0.13576160000000001</v>
      </c>
      <c r="H8509" s="63">
        <v>75.171800000000005</v>
      </c>
      <c r="I8509" s="63">
        <v>-9.1260000000000004E-3</v>
      </c>
      <c r="J8509" s="63">
        <v>7.6474799999999996E-2</v>
      </c>
      <c r="K8509" s="63">
        <v>0.13576160000000001</v>
      </c>
      <c r="L8509" s="63">
        <v>0.19504850000000001</v>
      </c>
      <c r="M8509" s="63">
        <v>0.28064919999999999</v>
      </c>
      <c r="N8509" s="63">
        <v>12799</v>
      </c>
      <c r="O8509" s="63">
        <v>0.1130564</v>
      </c>
      <c r="P8509" s="63">
        <v>4</v>
      </c>
      <c r="Q8509" s="63">
        <v>1.2781749580960001E-2</v>
      </c>
    </row>
    <row r="8510" spans="1:17">
      <c r="A8510" s="63" t="s">
        <v>81</v>
      </c>
      <c r="B8510" s="63" t="s">
        <v>44</v>
      </c>
      <c r="C8510" s="63" t="s">
        <v>49</v>
      </c>
      <c r="D8510" s="63">
        <v>13</v>
      </c>
      <c r="E8510" s="63">
        <v>1.3052820000000001</v>
      </c>
      <c r="F8510" s="63">
        <v>1.5564439999999999</v>
      </c>
      <c r="G8510" s="63">
        <v>0.25116250000000001</v>
      </c>
      <c r="H8510" s="63">
        <v>77.954400000000007</v>
      </c>
      <c r="I8510" s="63">
        <v>0.10627490000000001</v>
      </c>
      <c r="J8510" s="63">
        <v>0.19187570000000001</v>
      </c>
      <c r="K8510" s="63">
        <v>0.25116250000000001</v>
      </c>
      <c r="L8510" s="63">
        <v>0.31044939999999999</v>
      </c>
      <c r="M8510" s="63">
        <v>0.39605010000000002</v>
      </c>
      <c r="N8510" s="63">
        <v>12799</v>
      </c>
      <c r="O8510" s="63">
        <v>0.1130564</v>
      </c>
      <c r="P8510" s="63">
        <v>4</v>
      </c>
      <c r="Q8510" s="63">
        <v>1.2781749580960001E-2</v>
      </c>
    </row>
    <row r="8511" spans="1:17">
      <c r="A8511" s="63" t="s">
        <v>81</v>
      </c>
      <c r="B8511" s="63" t="s">
        <v>44</v>
      </c>
      <c r="C8511" s="63" t="s">
        <v>49</v>
      </c>
      <c r="D8511" s="63">
        <v>14</v>
      </c>
      <c r="E8511" s="63">
        <v>1.3723030000000001</v>
      </c>
      <c r="F8511" s="63">
        <v>1.6619980000000001</v>
      </c>
      <c r="G8511" s="63">
        <v>0.2896956</v>
      </c>
      <c r="H8511" s="63">
        <v>79.578699999999998</v>
      </c>
      <c r="I8511" s="63">
        <v>0.14480799999999999</v>
      </c>
      <c r="J8511" s="63">
        <v>0.2304088</v>
      </c>
      <c r="K8511" s="63">
        <v>0.2896956</v>
      </c>
      <c r="L8511" s="63">
        <v>0.34898249999999997</v>
      </c>
      <c r="M8511" s="63">
        <v>0.4345832</v>
      </c>
      <c r="N8511" s="63">
        <v>12799</v>
      </c>
      <c r="O8511" s="63">
        <v>0.1130564</v>
      </c>
      <c r="P8511" s="63">
        <v>4</v>
      </c>
      <c r="Q8511" s="63">
        <v>1.2781749580960001E-2</v>
      </c>
    </row>
    <row r="8512" spans="1:17">
      <c r="A8512" s="63" t="s">
        <v>81</v>
      </c>
      <c r="B8512" s="63" t="s">
        <v>44</v>
      </c>
      <c r="C8512" s="63" t="s">
        <v>49</v>
      </c>
      <c r="D8512" s="63">
        <v>15</v>
      </c>
      <c r="E8512" s="63">
        <v>1.526233</v>
      </c>
      <c r="F8512" s="63">
        <v>1.7813429999999999</v>
      </c>
      <c r="G8512" s="63">
        <v>0.25511</v>
      </c>
      <c r="H8512" s="63">
        <v>81.260999999999996</v>
      </c>
      <c r="I8512" s="63">
        <v>0.1102224</v>
      </c>
      <c r="J8512" s="63">
        <v>0.1958232</v>
      </c>
      <c r="K8512" s="63">
        <v>0.25511</v>
      </c>
      <c r="L8512" s="63">
        <v>0.31439689999999998</v>
      </c>
      <c r="M8512" s="63">
        <v>0.39999760000000001</v>
      </c>
      <c r="N8512" s="63">
        <v>12799</v>
      </c>
      <c r="O8512" s="63">
        <v>0.1130564</v>
      </c>
      <c r="P8512" s="63">
        <v>4</v>
      </c>
      <c r="Q8512" s="63">
        <v>1.2781749580960001E-2</v>
      </c>
    </row>
    <row r="8513" spans="1:17">
      <c r="A8513" s="63" t="s">
        <v>81</v>
      </c>
      <c r="B8513" s="63" t="s">
        <v>44</v>
      </c>
      <c r="C8513" s="63" t="s">
        <v>49</v>
      </c>
      <c r="D8513" s="63">
        <v>16</v>
      </c>
      <c r="E8513" s="63">
        <v>1.6309560000000001</v>
      </c>
      <c r="F8513" s="63">
        <v>1.8484700000000001</v>
      </c>
      <c r="G8513" s="63">
        <v>0.21751329999999999</v>
      </c>
      <c r="H8513" s="63">
        <v>81.254499999999993</v>
      </c>
      <c r="I8513" s="63">
        <v>7.2625700000000001E-2</v>
      </c>
      <c r="J8513" s="63">
        <v>0.15822649999999999</v>
      </c>
      <c r="K8513" s="63">
        <v>0.21751329999999999</v>
      </c>
      <c r="L8513" s="63">
        <v>0.2768002</v>
      </c>
      <c r="M8513" s="63">
        <v>0.36240090000000003</v>
      </c>
      <c r="N8513" s="63">
        <v>12799</v>
      </c>
      <c r="O8513" s="63">
        <v>0.1130564</v>
      </c>
      <c r="P8513" s="63">
        <v>4</v>
      </c>
      <c r="Q8513" s="63">
        <v>1.2781749580960001E-2</v>
      </c>
    </row>
    <row r="8514" spans="1:17">
      <c r="A8514" s="63" t="s">
        <v>81</v>
      </c>
      <c r="B8514" s="63" t="s">
        <v>44</v>
      </c>
      <c r="C8514" s="63" t="s">
        <v>49</v>
      </c>
      <c r="D8514" s="63">
        <v>17</v>
      </c>
      <c r="E8514" s="63">
        <v>1.7411129999999999</v>
      </c>
      <c r="F8514" s="63">
        <v>1.9269309999999999</v>
      </c>
      <c r="G8514" s="63">
        <v>0.18581739999999999</v>
      </c>
      <c r="H8514" s="63">
        <v>80.954599999999999</v>
      </c>
      <c r="I8514" s="63">
        <v>4.0929800000000002E-2</v>
      </c>
      <c r="J8514" s="63">
        <v>0.12653049999999999</v>
      </c>
      <c r="K8514" s="63">
        <v>0.18581739999999999</v>
      </c>
      <c r="L8514" s="63">
        <v>0.24510419999999999</v>
      </c>
      <c r="M8514" s="63">
        <v>0.33070500000000003</v>
      </c>
      <c r="N8514" s="63">
        <v>12799</v>
      </c>
      <c r="O8514" s="63">
        <v>0.1130564</v>
      </c>
      <c r="P8514" s="63">
        <v>4</v>
      </c>
      <c r="Q8514" s="63">
        <v>1.2781749580960001E-2</v>
      </c>
    </row>
    <row r="8515" spans="1:17">
      <c r="A8515" s="63" t="s">
        <v>81</v>
      </c>
      <c r="B8515" s="63" t="s">
        <v>44</v>
      </c>
      <c r="C8515" s="63" t="s">
        <v>49</v>
      </c>
      <c r="D8515" s="63">
        <v>18</v>
      </c>
      <c r="E8515" s="63">
        <v>1.885891</v>
      </c>
      <c r="F8515" s="63">
        <v>1.964944</v>
      </c>
      <c r="G8515" s="63">
        <v>7.9052700000000004E-2</v>
      </c>
      <c r="H8515" s="63">
        <v>79.632599999999996</v>
      </c>
      <c r="I8515" s="63">
        <v>-6.5834900000000002E-2</v>
      </c>
      <c r="J8515" s="63">
        <v>1.9765899999999999E-2</v>
      </c>
      <c r="K8515" s="63">
        <v>7.9052700000000004E-2</v>
      </c>
      <c r="L8515" s="63">
        <v>0.1383395</v>
      </c>
      <c r="M8515" s="63">
        <v>0.22394030000000001</v>
      </c>
      <c r="N8515" s="63">
        <v>12799</v>
      </c>
      <c r="O8515" s="63">
        <v>0.1130564</v>
      </c>
      <c r="P8515" s="63">
        <v>4</v>
      </c>
      <c r="Q8515" s="63">
        <v>1.2781749580960001E-2</v>
      </c>
    </row>
    <row r="8516" spans="1:17">
      <c r="A8516" s="63" t="s">
        <v>81</v>
      </c>
      <c r="B8516" s="63" t="s">
        <v>44</v>
      </c>
      <c r="C8516" s="63" t="s">
        <v>49</v>
      </c>
      <c r="D8516" s="63">
        <v>19</v>
      </c>
      <c r="E8516" s="63">
        <v>1.952793</v>
      </c>
      <c r="F8516" s="63">
        <v>1.8880250000000001</v>
      </c>
      <c r="G8516" s="63">
        <v>-6.4768199999999998E-2</v>
      </c>
      <c r="H8516" s="63">
        <v>77.246600000000001</v>
      </c>
      <c r="I8516" s="63">
        <v>-0.2096558</v>
      </c>
      <c r="J8516" s="63">
        <v>-0.124055</v>
      </c>
      <c r="K8516" s="63">
        <v>-6.4768199999999998E-2</v>
      </c>
      <c r="L8516" s="63">
        <v>-5.4814E-3</v>
      </c>
      <c r="M8516" s="63">
        <v>8.0119399999999993E-2</v>
      </c>
      <c r="N8516" s="63">
        <v>12799</v>
      </c>
      <c r="O8516" s="63">
        <v>0.1130564</v>
      </c>
      <c r="P8516" s="63">
        <v>4</v>
      </c>
      <c r="Q8516" s="63">
        <v>1.2781749580960001E-2</v>
      </c>
    </row>
    <row r="8517" spans="1:17">
      <c r="A8517" s="63" t="s">
        <v>81</v>
      </c>
      <c r="B8517" s="63" t="s">
        <v>44</v>
      </c>
      <c r="C8517" s="63" t="s">
        <v>49</v>
      </c>
      <c r="D8517" s="63">
        <v>20</v>
      </c>
      <c r="E8517" s="63">
        <v>1.8992279999999999</v>
      </c>
      <c r="F8517" s="63">
        <v>1.78406</v>
      </c>
      <c r="G8517" s="63">
        <v>-0.1151682</v>
      </c>
      <c r="H8517" s="63">
        <v>73.011300000000006</v>
      </c>
      <c r="I8517" s="63">
        <v>-0.2600558</v>
      </c>
      <c r="J8517" s="63">
        <v>-0.174455</v>
      </c>
      <c r="K8517" s="63">
        <v>-0.1151682</v>
      </c>
      <c r="L8517" s="63">
        <v>-5.5881399999999998E-2</v>
      </c>
      <c r="M8517" s="63">
        <v>2.97194E-2</v>
      </c>
      <c r="N8517" s="63">
        <v>12799</v>
      </c>
      <c r="O8517" s="63">
        <v>0.1130564</v>
      </c>
      <c r="P8517" s="63">
        <v>4</v>
      </c>
      <c r="Q8517" s="63">
        <v>1.2781749580960001E-2</v>
      </c>
    </row>
    <row r="8518" spans="1:17">
      <c r="A8518" s="63" t="s">
        <v>81</v>
      </c>
      <c r="B8518" s="63" t="s">
        <v>44</v>
      </c>
      <c r="C8518" s="63" t="s">
        <v>49</v>
      </c>
      <c r="D8518" s="63">
        <v>21</v>
      </c>
      <c r="E8518" s="63">
        <v>1.8161259999999999</v>
      </c>
      <c r="F8518" s="63">
        <v>1.6682669999999999</v>
      </c>
      <c r="G8518" s="63">
        <v>-0.14785870000000001</v>
      </c>
      <c r="H8518" s="63">
        <v>68.855500000000006</v>
      </c>
      <c r="I8518" s="63">
        <v>-0.29274630000000001</v>
      </c>
      <c r="J8518" s="63">
        <v>-0.20714560000000001</v>
      </c>
      <c r="K8518" s="63">
        <v>-0.14785870000000001</v>
      </c>
      <c r="L8518" s="63">
        <v>-8.8571899999999995E-2</v>
      </c>
      <c r="M8518" s="63">
        <v>-2.9711E-3</v>
      </c>
      <c r="N8518" s="63">
        <v>12799</v>
      </c>
      <c r="O8518" s="63">
        <v>0.1130564</v>
      </c>
      <c r="P8518" s="63">
        <v>4</v>
      </c>
      <c r="Q8518" s="63">
        <v>1.2781749580960001E-2</v>
      </c>
    </row>
    <row r="8519" spans="1:17">
      <c r="A8519" s="63" t="s">
        <v>81</v>
      </c>
      <c r="B8519" s="63" t="s">
        <v>44</v>
      </c>
      <c r="C8519" s="63" t="s">
        <v>49</v>
      </c>
      <c r="D8519" s="63">
        <v>22</v>
      </c>
      <c r="E8519" s="63">
        <v>1.6463920000000001</v>
      </c>
      <c r="F8519" s="63">
        <v>1.498105</v>
      </c>
      <c r="G8519" s="63">
        <v>-0.14828659999999999</v>
      </c>
      <c r="H8519" s="63">
        <v>66.2517</v>
      </c>
      <c r="I8519" s="63">
        <v>-0.2931742</v>
      </c>
      <c r="J8519" s="63">
        <v>-0.20757339999999999</v>
      </c>
      <c r="K8519" s="63">
        <v>-0.14828659999999999</v>
      </c>
      <c r="L8519" s="63">
        <v>-8.8999700000000001E-2</v>
      </c>
      <c r="M8519" s="63">
        <v>-3.3990000000000001E-3</v>
      </c>
      <c r="N8519" s="63">
        <v>12799</v>
      </c>
      <c r="O8519" s="63">
        <v>0.1130564</v>
      </c>
      <c r="P8519" s="63">
        <v>4</v>
      </c>
      <c r="Q8519" s="63">
        <v>1.2781749580960001E-2</v>
      </c>
    </row>
    <row r="8520" spans="1:17">
      <c r="A8520" s="63" t="s">
        <v>81</v>
      </c>
      <c r="B8520" s="63" t="s">
        <v>44</v>
      </c>
      <c r="C8520" s="63" t="s">
        <v>49</v>
      </c>
      <c r="D8520" s="63">
        <v>23</v>
      </c>
      <c r="E8520" s="63">
        <v>1.3647180000000001</v>
      </c>
      <c r="F8520" s="63">
        <v>1.224539</v>
      </c>
      <c r="G8520" s="63">
        <v>-0.14017840000000001</v>
      </c>
      <c r="H8520" s="63">
        <v>63.922699999999999</v>
      </c>
      <c r="I8520" s="63">
        <v>-0.28506599999999999</v>
      </c>
      <c r="J8520" s="63">
        <v>-0.19946530000000001</v>
      </c>
      <c r="K8520" s="63">
        <v>-0.14017840000000001</v>
      </c>
      <c r="L8520" s="63">
        <v>-8.0891599999999994E-2</v>
      </c>
      <c r="M8520" s="63">
        <v>4.7092000000000002E-3</v>
      </c>
      <c r="N8520" s="63">
        <v>12799</v>
      </c>
      <c r="O8520" s="63">
        <v>0.1130564</v>
      </c>
      <c r="P8520" s="63">
        <v>4</v>
      </c>
      <c r="Q8520" s="63">
        <v>1.2781749580960001E-2</v>
      </c>
    </row>
    <row r="8521" spans="1:17">
      <c r="A8521" s="63" t="s">
        <v>81</v>
      </c>
      <c r="B8521" s="63" t="s">
        <v>44</v>
      </c>
      <c r="C8521" s="63" t="s">
        <v>49</v>
      </c>
      <c r="D8521" s="63">
        <v>24</v>
      </c>
      <c r="E8521" s="63">
        <v>1.042702</v>
      </c>
      <c r="F8521" s="63">
        <v>0.90061040000000003</v>
      </c>
      <c r="G8521" s="63">
        <v>-0.14209160000000001</v>
      </c>
      <c r="H8521" s="63">
        <v>61.771000000000001</v>
      </c>
      <c r="I8521" s="63">
        <v>-0.28697919999999999</v>
      </c>
      <c r="J8521" s="63">
        <v>-0.20137849999999999</v>
      </c>
      <c r="K8521" s="63">
        <v>-0.14209160000000001</v>
      </c>
      <c r="L8521" s="63">
        <v>-8.2804799999999998E-2</v>
      </c>
      <c r="M8521" s="63">
        <v>2.7959999999999999E-3</v>
      </c>
      <c r="N8521" s="63">
        <v>12799</v>
      </c>
      <c r="O8521" s="63">
        <v>0.1130564</v>
      </c>
      <c r="P8521" s="63">
        <v>4</v>
      </c>
      <c r="Q8521" s="63">
        <v>1.2781749580960001E-2</v>
      </c>
    </row>
    <row r="8522" spans="1:17">
      <c r="A8522" s="63" t="s">
        <v>81</v>
      </c>
      <c r="B8522" s="63" t="s">
        <v>44</v>
      </c>
      <c r="C8522" s="63" t="s">
        <v>50</v>
      </c>
      <c r="D8522" s="63">
        <v>1</v>
      </c>
      <c r="E8522" s="63">
        <v>0.98525799999999997</v>
      </c>
      <c r="F8522" s="63">
        <v>0.74248809999999998</v>
      </c>
      <c r="G8522" s="63">
        <v>-0.24276990000000001</v>
      </c>
      <c r="H8522" s="63">
        <v>68.183400000000006</v>
      </c>
      <c r="I8522" s="63">
        <v>-0.38765749999999999</v>
      </c>
      <c r="J8522" s="63">
        <v>-0.30205670000000001</v>
      </c>
      <c r="K8522" s="63">
        <v>-0.24276990000000001</v>
      </c>
      <c r="L8522" s="63">
        <v>-0.18348310000000001</v>
      </c>
      <c r="M8522" s="63">
        <v>-9.7882300000000005E-2</v>
      </c>
      <c r="N8522" s="63">
        <v>12799</v>
      </c>
      <c r="O8522" s="63">
        <v>0.1130564</v>
      </c>
      <c r="P8522" s="63">
        <v>5</v>
      </c>
      <c r="Q8522" s="63">
        <v>1.2781749580960001E-2</v>
      </c>
    </row>
    <row r="8523" spans="1:17">
      <c r="A8523" s="63" t="s">
        <v>81</v>
      </c>
      <c r="B8523" s="63" t="s">
        <v>44</v>
      </c>
      <c r="C8523" s="63" t="s">
        <v>50</v>
      </c>
      <c r="D8523" s="63">
        <v>2</v>
      </c>
      <c r="E8523" s="63">
        <v>0.90646249999999995</v>
      </c>
      <c r="F8523" s="63">
        <v>0.63159140000000003</v>
      </c>
      <c r="G8523" s="63">
        <v>-0.27487109999999998</v>
      </c>
      <c r="H8523" s="63">
        <v>66.943899999999999</v>
      </c>
      <c r="I8523" s="63">
        <v>-0.41975869999999998</v>
      </c>
      <c r="J8523" s="63">
        <v>-0.33415790000000001</v>
      </c>
      <c r="K8523" s="63">
        <v>-0.27487109999999998</v>
      </c>
      <c r="L8523" s="63">
        <v>-0.21558430000000001</v>
      </c>
      <c r="M8523" s="63">
        <v>-0.1299835</v>
      </c>
      <c r="N8523" s="63">
        <v>12799</v>
      </c>
      <c r="O8523" s="63">
        <v>0.1130564</v>
      </c>
      <c r="P8523" s="63">
        <v>5</v>
      </c>
      <c r="Q8523" s="63">
        <v>1.2781749580960001E-2</v>
      </c>
    </row>
    <row r="8524" spans="1:17">
      <c r="A8524" s="63" t="s">
        <v>81</v>
      </c>
      <c r="B8524" s="63" t="s">
        <v>44</v>
      </c>
      <c r="C8524" s="63" t="s">
        <v>50</v>
      </c>
      <c r="D8524" s="63">
        <v>3</v>
      </c>
      <c r="E8524" s="63">
        <v>0.84499000000000002</v>
      </c>
      <c r="F8524" s="63">
        <v>0.58819710000000003</v>
      </c>
      <c r="G8524" s="63">
        <v>-0.25679299999999999</v>
      </c>
      <c r="H8524" s="63">
        <v>65.305300000000003</v>
      </c>
      <c r="I8524" s="63">
        <v>-0.4016806</v>
      </c>
      <c r="J8524" s="63">
        <v>-0.31607980000000002</v>
      </c>
      <c r="K8524" s="63">
        <v>-0.25679299999999999</v>
      </c>
      <c r="L8524" s="63">
        <v>-0.19750609999999999</v>
      </c>
      <c r="M8524" s="63">
        <v>-0.1119054</v>
      </c>
      <c r="N8524" s="63">
        <v>12799</v>
      </c>
      <c r="O8524" s="63">
        <v>0.1130564</v>
      </c>
      <c r="P8524" s="63">
        <v>5</v>
      </c>
      <c r="Q8524" s="63">
        <v>1.2781749580960001E-2</v>
      </c>
    </row>
    <row r="8525" spans="1:17">
      <c r="A8525" s="63" t="s">
        <v>81</v>
      </c>
      <c r="B8525" s="63" t="s">
        <v>44</v>
      </c>
      <c r="C8525" s="63" t="s">
        <v>50</v>
      </c>
      <c r="D8525" s="63">
        <v>4</v>
      </c>
      <c r="E8525" s="63">
        <v>0.8214863</v>
      </c>
      <c r="F8525" s="63">
        <v>0.59861050000000005</v>
      </c>
      <c r="G8525" s="63">
        <v>-0.22287580000000001</v>
      </c>
      <c r="H8525" s="63">
        <v>64.629000000000005</v>
      </c>
      <c r="I8525" s="63">
        <v>-0.36776340000000002</v>
      </c>
      <c r="J8525" s="63">
        <v>-0.28216259999999999</v>
      </c>
      <c r="K8525" s="63">
        <v>-0.22287580000000001</v>
      </c>
      <c r="L8525" s="63">
        <v>-0.16358890000000001</v>
      </c>
      <c r="M8525" s="63">
        <v>-7.7988199999999994E-2</v>
      </c>
      <c r="N8525" s="63">
        <v>12799</v>
      </c>
      <c r="O8525" s="63">
        <v>0.1130564</v>
      </c>
      <c r="P8525" s="63">
        <v>5</v>
      </c>
      <c r="Q8525" s="63">
        <v>1.2781749580960001E-2</v>
      </c>
    </row>
    <row r="8526" spans="1:17">
      <c r="A8526" s="63" t="s">
        <v>81</v>
      </c>
      <c r="B8526" s="63" t="s">
        <v>44</v>
      </c>
      <c r="C8526" s="63" t="s">
        <v>50</v>
      </c>
      <c r="D8526" s="63">
        <v>5</v>
      </c>
      <c r="E8526" s="63">
        <v>0.82225009999999998</v>
      </c>
      <c r="F8526" s="63">
        <v>0.60487630000000003</v>
      </c>
      <c r="G8526" s="63">
        <v>-0.21737380000000001</v>
      </c>
      <c r="H8526" s="63">
        <v>63.397500000000001</v>
      </c>
      <c r="I8526" s="63">
        <v>-0.36226140000000001</v>
      </c>
      <c r="J8526" s="63">
        <v>-0.27666069999999998</v>
      </c>
      <c r="K8526" s="63">
        <v>-0.21737380000000001</v>
      </c>
      <c r="L8526" s="63">
        <v>-0.15808700000000001</v>
      </c>
      <c r="M8526" s="63">
        <v>-7.2486300000000004E-2</v>
      </c>
      <c r="N8526" s="63">
        <v>12799</v>
      </c>
      <c r="O8526" s="63">
        <v>0.1130564</v>
      </c>
      <c r="P8526" s="63">
        <v>5</v>
      </c>
      <c r="Q8526" s="63">
        <v>1.2781749580960001E-2</v>
      </c>
    </row>
    <row r="8527" spans="1:17">
      <c r="A8527" s="63" t="s">
        <v>81</v>
      </c>
      <c r="B8527" s="63" t="s">
        <v>44</v>
      </c>
      <c r="C8527" s="63" t="s">
        <v>50</v>
      </c>
      <c r="D8527" s="63">
        <v>6</v>
      </c>
      <c r="E8527" s="63">
        <v>0.94743880000000003</v>
      </c>
      <c r="F8527" s="63">
        <v>0.63010540000000004</v>
      </c>
      <c r="G8527" s="63">
        <v>-0.31733339999999999</v>
      </c>
      <c r="H8527" s="63">
        <v>62.407499999999999</v>
      </c>
      <c r="I8527" s="63">
        <v>-0.46222099999999999</v>
      </c>
      <c r="J8527" s="63">
        <v>-0.37662020000000002</v>
      </c>
      <c r="K8527" s="63">
        <v>-0.31733339999999999</v>
      </c>
      <c r="L8527" s="63">
        <v>-0.25804660000000001</v>
      </c>
      <c r="M8527" s="63">
        <v>-0.17244580000000001</v>
      </c>
      <c r="N8527" s="63">
        <v>12799</v>
      </c>
      <c r="O8527" s="63">
        <v>0.1130564</v>
      </c>
      <c r="P8527" s="63">
        <v>5</v>
      </c>
      <c r="Q8527" s="63">
        <v>1.2781749580960001E-2</v>
      </c>
    </row>
    <row r="8528" spans="1:17">
      <c r="A8528" s="63" t="s">
        <v>81</v>
      </c>
      <c r="B8528" s="63" t="s">
        <v>44</v>
      </c>
      <c r="C8528" s="63" t="s">
        <v>50</v>
      </c>
      <c r="D8528" s="63">
        <v>7</v>
      </c>
      <c r="E8528" s="63">
        <v>1.111226</v>
      </c>
      <c r="F8528" s="63">
        <v>0.83096840000000005</v>
      </c>
      <c r="G8528" s="63">
        <v>-0.28025739999999999</v>
      </c>
      <c r="H8528" s="63">
        <v>62.651600000000002</v>
      </c>
      <c r="I8528" s="63">
        <v>-0.425145</v>
      </c>
      <c r="J8528" s="63">
        <v>-0.33954420000000002</v>
      </c>
      <c r="K8528" s="63">
        <v>-0.28025739999999999</v>
      </c>
      <c r="L8528" s="63">
        <v>-0.22097059999999999</v>
      </c>
      <c r="M8528" s="63">
        <v>-0.13536980000000001</v>
      </c>
      <c r="N8528" s="63">
        <v>12799</v>
      </c>
      <c r="O8528" s="63">
        <v>0.1130564</v>
      </c>
      <c r="P8528" s="63">
        <v>5</v>
      </c>
      <c r="Q8528" s="63">
        <v>1.2781749580960001E-2</v>
      </c>
    </row>
    <row r="8529" spans="1:17">
      <c r="A8529" s="63" t="s">
        <v>81</v>
      </c>
      <c r="B8529" s="63" t="s">
        <v>44</v>
      </c>
      <c r="C8529" s="63" t="s">
        <v>50</v>
      </c>
      <c r="D8529" s="63">
        <v>8</v>
      </c>
      <c r="E8529" s="63">
        <v>1.2122059999999999</v>
      </c>
      <c r="F8529" s="63">
        <v>0.94157210000000002</v>
      </c>
      <c r="G8529" s="63">
        <v>-0.27063359999999997</v>
      </c>
      <c r="H8529" s="63">
        <v>67.336299999999994</v>
      </c>
      <c r="I8529" s="63">
        <v>-0.41552119999999998</v>
      </c>
      <c r="J8529" s="63">
        <v>-0.3299204</v>
      </c>
      <c r="K8529" s="63">
        <v>-0.27063359999999997</v>
      </c>
      <c r="L8529" s="63">
        <v>-0.2113467</v>
      </c>
      <c r="M8529" s="63">
        <v>-0.125746</v>
      </c>
      <c r="N8529" s="63">
        <v>12799</v>
      </c>
      <c r="O8529" s="63">
        <v>0.1130564</v>
      </c>
      <c r="P8529" s="63">
        <v>5</v>
      </c>
      <c r="Q8529" s="63">
        <v>1.2781749580960001E-2</v>
      </c>
    </row>
    <row r="8530" spans="1:17">
      <c r="A8530" s="63" t="s">
        <v>81</v>
      </c>
      <c r="B8530" s="63" t="s">
        <v>44</v>
      </c>
      <c r="C8530" s="63" t="s">
        <v>50</v>
      </c>
      <c r="D8530" s="63">
        <v>9</v>
      </c>
      <c r="E8530" s="63">
        <v>1.1259710000000001</v>
      </c>
      <c r="F8530" s="63">
        <v>1.0436529999999999</v>
      </c>
      <c r="G8530" s="63">
        <v>-8.2317600000000005E-2</v>
      </c>
      <c r="H8530" s="63">
        <v>73.170299999999997</v>
      </c>
      <c r="I8530" s="63">
        <v>-0.2272052</v>
      </c>
      <c r="J8530" s="63">
        <v>-0.14160439999999999</v>
      </c>
      <c r="K8530" s="63">
        <v>-8.2317600000000005E-2</v>
      </c>
      <c r="L8530" s="63">
        <v>-2.3030800000000001E-2</v>
      </c>
      <c r="M8530" s="63">
        <v>6.2570000000000001E-2</v>
      </c>
      <c r="N8530" s="63">
        <v>12799</v>
      </c>
      <c r="O8530" s="63">
        <v>0.1130564</v>
      </c>
      <c r="P8530" s="63">
        <v>5</v>
      </c>
      <c r="Q8530" s="63">
        <v>1.2781749580960001E-2</v>
      </c>
    </row>
    <row r="8531" spans="1:17">
      <c r="A8531" s="63" t="s">
        <v>81</v>
      </c>
      <c r="B8531" s="63" t="s">
        <v>44</v>
      </c>
      <c r="C8531" s="63" t="s">
        <v>50</v>
      </c>
      <c r="D8531" s="63">
        <v>10</v>
      </c>
      <c r="E8531" s="63">
        <v>1.1356269999999999</v>
      </c>
      <c r="F8531" s="63">
        <v>1.051229</v>
      </c>
      <c r="G8531" s="63">
        <v>-8.4397100000000003E-2</v>
      </c>
      <c r="H8531" s="63">
        <v>78.135800000000003</v>
      </c>
      <c r="I8531" s="63">
        <v>-0.22928470000000001</v>
      </c>
      <c r="J8531" s="63">
        <v>-0.1436839</v>
      </c>
      <c r="K8531" s="63">
        <v>-8.4397100000000003E-2</v>
      </c>
      <c r="L8531" s="63">
        <v>-2.5110199999999999E-2</v>
      </c>
      <c r="M8531" s="63">
        <v>6.0490500000000003E-2</v>
      </c>
      <c r="N8531" s="63">
        <v>12799</v>
      </c>
      <c r="O8531" s="63">
        <v>0.1130564</v>
      </c>
      <c r="P8531" s="63">
        <v>5</v>
      </c>
      <c r="Q8531" s="63">
        <v>1.2781749580960001E-2</v>
      </c>
    </row>
    <row r="8532" spans="1:17">
      <c r="A8532" s="63" t="s">
        <v>81</v>
      </c>
      <c r="B8532" s="63" t="s">
        <v>44</v>
      </c>
      <c r="C8532" s="63" t="s">
        <v>50</v>
      </c>
      <c r="D8532" s="63">
        <v>11</v>
      </c>
      <c r="E8532" s="63">
        <v>1.0656110000000001</v>
      </c>
      <c r="F8532" s="63">
        <v>1.1538740000000001</v>
      </c>
      <c r="G8532" s="63">
        <v>8.8263900000000006E-2</v>
      </c>
      <c r="H8532" s="63">
        <v>82.335499999999996</v>
      </c>
      <c r="I8532" s="63">
        <v>-5.6623699999999999E-2</v>
      </c>
      <c r="J8532" s="63">
        <v>2.8976999999999999E-2</v>
      </c>
      <c r="K8532" s="63">
        <v>8.8263900000000006E-2</v>
      </c>
      <c r="L8532" s="63">
        <v>0.14755070000000001</v>
      </c>
      <c r="M8532" s="63">
        <v>0.23315150000000001</v>
      </c>
      <c r="N8532" s="63">
        <v>12799</v>
      </c>
      <c r="O8532" s="63">
        <v>0.1130564</v>
      </c>
      <c r="P8532" s="63">
        <v>5</v>
      </c>
      <c r="Q8532" s="63">
        <v>1.2781749580960001E-2</v>
      </c>
    </row>
    <row r="8533" spans="1:17">
      <c r="A8533" s="63" t="s">
        <v>81</v>
      </c>
      <c r="B8533" s="63" t="s">
        <v>44</v>
      </c>
      <c r="C8533" s="63" t="s">
        <v>50</v>
      </c>
      <c r="D8533" s="63">
        <v>12</v>
      </c>
      <c r="E8533" s="63">
        <v>1.0508420000000001</v>
      </c>
      <c r="F8533" s="63">
        <v>1.3114939999999999</v>
      </c>
      <c r="G8533" s="63">
        <v>0.26065149999999998</v>
      </c>
      <c r="H8533" s="63">
        <v>85.075599999999994</v>
      </c>
      <c r="I8533" s="63">
        <v>0.1157639</v>
      </c>
      <c r="J8533" s="63">
        <v>0.2013646</v>
      </c>
      <c r="K8533" s="63">
        <v>0.26065149999999998</v>
      </c>
      <c r="L8533" s="63">
        <v>0.31993830000000001</v>
      </c>
      <c r="M8533" s="63">
        <v>0.40553909999999999</v>
      </c>
      <c r="N8533" s="63">
        <v>12799</v>
      </c>
      <c r="O8533" s="63">
        <v>0.1130564</v>
      </c>
      <c r="P8533" s="63">
        <v>5</v>
      </c>
      <c r="Q8533" s="63">
        <v>1.2781749580960001E-2</v>
      </c>
    </row>
    <row r="8534" spans="1:17">
      <c r="A8534" s="63" t="s">
        <v>81</v>
      </c>
      <c r="B8534" s="63" t="s">
        <v>44</v>
      </c>
      <c r="C8534" s="63" t="s">
        <v>50</v>
      </c>
      <c r="D8534" s="63">
        <v>13</v>
      </c>
      <c r="E8534" s="63">
        <v>0.95249470000000003</v>
      </c>
      <c r="F8534" s="63">
        <v>1.4571810000000001</v>
      </c>
      <c r="G8534" s="63">
        <v>0.50468590000000002</v>
      </c>
      <c r="H8534" s="63">
        <v>86.686599999999999</v>
      </c>
      <c r="I8534" s="63">
        <v>0.35979830000000002</v>
      </c>
      <c r="J8534" s="63">
        <v>0.44539909999999999</v>
      </c>
      <c r="K8534" s="63">
        <v>0.50468590000000002</v>
      </c>
      <c r="L8534" s="63">
        <v>0.56397280000000005</v>
      </c>
      <c r="M8534" s="63">
        <v>0.64957350000000003</v>
      </c>
      <c r="N8534" s="63">
        <v>12799</v>
      </c>
      <c r="O8534" s="63">
        <v>0.1130564</v>
      </c>
      <c r="P8534" s="63">
        <v>5</v>
      </c>
      <c r="Q8534" s="63">
        <v>1.2781749580960001E-2</v>
      </c>
    </row>
    <row r="8535" spans="1:17">
      <c r="A8535" s="63" t="s">
        <v>81</v>
      </c>
      <c r="B8535" s="63" t="s">
        <v>44</v>
      </c>
      <c r="C8535" s="63" t="s">
        <v>50</v>
      </c>
      <c r="D8535" s="63">
        <v>14</v>
      </c>
      <c r="E8535" s="63">
        <v>1.0052970000000001</v>
      </c>
      <c r="F8535" s="63">
        <v>1.648434</v>
      </c>
      <c r="G8535" s="63">
        <v>0.64313719999999996</v>
      </c>
      <c r="H8535" s="63">
        <v>88.220100000000002</v>
      </c>
      <c r="I8535" s="63">
        <v>0.49824960000000001</v>
      </c>
      <c r="J8535" s="63">
        <v>0.58385039999999999</v>
      </c>
      <c r="K8535" s="63">
        <v>0.64313719999999996</v>
      </c>
      <c r="L8535" s="63">
        <v>0.70242400000000005</v>
      </c>
      <c r="M8535" s="63">
        <v>0.78802479999999997</v>
      </c>
      <c r="N8535" s="63">
        <v>12799</v>
      </c>
      <c r="O8535" s="63">
        <v>0.1130564</v>
      </c>
      <c r="P8535" s="63">
        <v>5</v>
      </c>
      <c r="Q8535" s="63">
        <v>1.2781749580960001E-2</v>
      </c>
    </row>
    <row r="8536" spans="1:17">
      <c r="A8536" s="63" t="s">
        <v>81</v>
      </c>
      <c r="B8536" s="63" t="s">
        <v>44</v>
      </c>
      <c r="C8536" s="63" t="s">
        <v>50</v>
      </c>
      <c r="D8536" s="63">
        <v>15</v>
      </c>
      <c r="E8536" s="63">
        <v>1.0893699999999999</v>
      </c>
      <c r="F8536" s="63">
        <v>1.78925</v>
      </c>
      <c r="G8536" s="63">
        <v>0.69988050000000002</v>
      </c>
      <c r="H8536" s="63">
        <v>89.127899999999997</v>
      </c>
      <c r="I8536" s="63">
        <v>0.55499290000000001</v>
      </c>
      <c r="J8536" s="63">
        <v>0.64059359999999999</v>
      </c>
      <c r="K8536" s="63">
        <v>0.69988050000000002</v>
      </c>
      <c r="L8536" s="63">
        <v>0.75916729999999999</v>
      </c>
      <c r="M8536" s="63">
        <v>0.84476799999999996</v>
      </c>
      <c r="N8536" s="63">
        <v>12799</v>
      </c>
      <c r="O8536" s="63">
        <v>0.1130564</v>
      </c>
      <c r="P8536" s="63">
        <v>5</v>
      </c>
      <c r="Q8536" s="63">
        <v>1.2781749580960001E-2</v>
      </c>
    </row>
    <row r="8537" spans="1:17">
      <c r="A8537" s="63" t="s">
        <v>81</v>
      </c>
      <c r="B8537" s="63" t="s">
        <v>44</v>
      </c>
      <c r="C8537" s="63" t="s">
        <v>50</v>
      </c>
      <c r="D8537" s="63">
        <v>16</v>
      </c>
      <c r="E8537" s="63">
        <v>1.241927</v>
      </c>
      <c r="F8537" s="63">
        <v>1.9175949999999999</v>
      </c>
      <c r="G8537" s="63">
        <v>0.67566740000000003</v>
      </c>
      <c r="H8537" s="63">
        <v>89.078400000000002</v>
      </c>
      <c r="I8537" s="63">
        <v>0.53077980000000002</v>
      </c>
      <c r="J8537" s="63">
        <v>0.61638059999999995</v>
      </c>
      <c r="K8537" s="63">
        <v>0.67566740000000003</v>
      </c>
      <c r="L8537" s="63">
        <v>0.7349542</v>
      </c>
      <c r="M8537" s="63">
        <v>0.82055500000000003</v>
      </c>
      <c r="N8537" s="63">
        <v>12799</v>
      </c>
      <c r="O8537" s="63">
        <v>0.1130564</v>
      </c>
      <c r="P8537" s="63">
        <v>5</v>
      </c>
      <c r="Q8537" s="63">
        <v>1.2781749580960001E-2</v>
      </c>
    </row>
    <row r="8538" spans="1:17">
      <c r="A8538" s="63" t="s">
        <v>81</v>
      </c>
      <c r="B8538" s="63" t="s">
        <v>44</v>
      </c>
      <c r="C8538" s="63" t="s">
        <v>50</v>
      </c>
      <c r="D8538" s="63">
        <v>17</v>
      </c>
      <c r="E8538" s="63">
        <v>1.3790739999999999</v>
      </c>
      <c r="F8538" s="63">
        <v>1.999509</v>
      </c>
      <c r="G8538" s="63">
        <v>0.62043479999999995</v>
      </c>
      <c r="H8538" s="63">
        <v>87.553799999999995</v>
      </c>
      <c r="I8538" s="63">
        <v>0.4755472</v>
      </c>
      <c r="J8538" s="63">
        <v>0.56114790000000003</v>
      </c>
      <c r="K8538" s="63">
        <v>0.62043479999999995</v>
      </c>
      <c r="L8538" s="63">
        <v>0.67972160000000004</v>
      </c>
      <c r="M8538" s="63">
        <v>0.76532230000000001</v>
      </c>
      <c r="N8538" s="63">
        <v>12799</v>
      </c>
      <c r="O8538" s="63">
        <v>0.1130564</v>
      </c>
      <c r="P8538" s="63">
        <v>5</v>
      </c>
      <c r="Q8538" s="63">
        <v>1.2781749580960001E-2</v>
      </c>
    </row>
    <row r="8539" spans="1:17">
      <c r="A8539" s="63" t="s">
        <v>81</v>
      </c>
      <c r="B8539" s="63" t="s">
        <v>44</v>
      </c>
      <c r="C8539" s="63" t="s">
        <v>50</v>
      </c>
      <c r="D8539" s="63">
        <v>18</v>
      </c>
      <c r="E8539" s="63">
        <v>1.5045120000000001</v>
      </c>
      <c r="F8539" s="63">
        <v>2.0270950000000001</v>
      </c>
      <c r="G8539" s="63">
        <v>0.52258249999999995</v>
      </c>
      <c r="H8539" s="63">
        <v>85.221000000000004</v>
      </c>
      <c r="I8539" s="63">
        <v>0.3776949</v>
      </c>
      <c r="J8539" s="63">
        <v>0.46329569999999998</v>
      </c>
      <c r="K8539" s="63">
        <v>0.52258249999999995</v>
      </c>
      <c r="L8539" s="63">
        <v>0.58186939999999998</v>
      </c>
      <c r="M8539" s="63">
        <v>0.66747009999999996</v>
      </c>
      <c r="N8539" s="63">
        <v>12799</v>
      </c>
      <c r="O8539" s="63">
        <v>0.1130564</v>
      </c>
      <c r="P8539" s="63">
        <v>5</v>
      </c>
      <c r="Q8539" s="63">
        <v>1.2781749580960001E-2</v>
      </c>
    </row>
    <row r="8540" spans="1:17">
      <c r="A8540" s="63" t="s">
        <v>81</v>
      </c>
      <c r="B8540" s="63" t="s">
        <v>44</v>
      </c>
      <c r="C8540" s="63" t="s">
        <v>50</v>
      </c>
      <c r="D8540" s="63">
        <v>19</v>
      </c>
      <c r="E8540" s="63">
        <v>1.742939</v>
      </c>
      <c r="F8540" s="63">
        <v>1.9527209999999999</v>
      </c>
      <c r="G8540" s="63">
        <v>0.20978250000000001</v>
      </c>
      <c r="H8540" s="63">
        <v>82.557599999999994</v>
      </c>
      <c r="I8540" s="63">
        <v>6.4894900000000005E-2</v>
      </c>
      <c r="J8540" s="63">
        <v>0.15049560000000001</v>
      </c>
      <c r="K8540" s="63">
        <v>0.20978250000000001</v>
      </c>
      <c r="L8540" s="63">
        <v>0.26906930000000001</v>
      </c>
      <c r="M8540" s="63">
        <v>0.35467009999999999</v>
      </c>
      <c r="N8540" s="63">
        <v>12799</v>
      </c>
      <c r="O8540" s="63">
        <v>0.1130564</v>
      </c>
      <c r="P8540" s="63">
        <v>5</v>
      </c>
      <c r="Q8540" s="63">
        <v>1.2781749580960001E-2</v>
      </c>
    </row>
    <row r="8541" spans="1:17">
      <c r="A8541" s="63" t="s">
        <v>81</v>
      </c>
      <c r="B8541" s="63" t="s">
        <v>44</v>
      </c>
      <c r="C8541" s="63" t="s">
        <v>50</v>
      </c>
      <c r="D8541" s="63">
        <v>20</v>
      </c>
      <c r="E8541" s="63">
        <v>1.8733629999999999</v>
      </c>
      <c r="F8541" s="63">
        <v>1.8725320000000001</v>
      </c>
      <c r="G8541" s="63">
        <v>-8.3100000000000003E-4</v>
      </c>
      <c r="H8541" s="63">
        <v>79.523399999999995</v>
      </c>
      <c r="I8541" s="63">
        <v>-0.1457186</v>
      </c>
      <c r="J8541" s="63">
        <v>-6.0117799999999999E-2</v>
      </c>
      <c r="K8541" s="63">
        <v>-8.3100000000000003E-4</v>
      </c>
      <c r="L8541" s="63">
        <v>5.8455800000000002E-2</v>
      </c>
      <c r="M8541" s="63">
        <v>0.14405660000000001</v>
      </c>
      <c r="N8541" s="63">
        <v>12799</v>
      </c>
      <c r="O8541" s="63">
        <v>0.1130564</v>
      </c>
      <c r="P8541" s="63">
        <v>5</v>
      </c>
      <c r="Q8541" s="63">
        <v>1.2781749580960001E-2</v>
      </c>
    </row>
    <row r="8542" spans="1:17">
      <c r="A8542" s="63" t="s">
        <v>81</v>
      </c>
      <c r="B8542" s="63" t="s">
        <v>44</v>
      </c>
      <c r="C8542" s="63" t="s">
        <v>50</v>
      </c>
      <c r="D8542" s="63">
        <v>21</v>
      </c>
      <c r="E8542" s="63">
        <v>1.894552</v>
      </c>
      <c r="F8542" s="63">
        <v>1.7649140000000001</v>
      </c>
      <c r="G8542" s="63">
        <v>-0.12963769999999999</v>
      </c>
      <c r="H8542" s="63">
        <v>75.756</v>
      </c>
      <c r="I8542" s="63">
        <v>-0.27452530000000003</v>
      </c>
      <c r="J8542" s="63">
        <v>-0.1889246</v>
      </c>
      <c r="K8542" s="63">
        <v>-0.12963769999999999</v>
      </c>
      <c r="L8542" s="63">
        <v>-7.0350899999999994E-2</v>
      </c>
      <c r="M8542" s="63">
        <v>1.52499E-2</v>
      </c>
      <c r="N8542" s="63">
        <v>12799</v>
      </c>
      <c r="O8542" s="63">
        <v>0.1130564</v>
      </c>
      <c r="P8542" s="63">
        <v>5</v>
      </c>
      <c r="Q8542" s="63">
        <v>1.2781749580960001E-2</v>
      </c>
    </row>
    <row r="8543" spans="1:17">
      <c r="A8543" s="63" t="s">
        <v>81</v>
      </c>
      <c r="B8543" s="63" t="s">
        <v>44</v>
      </c>
      <c r="C8543" s="63" t="s">
        <v>50</v>
      </c>
      <c r="D8543" s="63">
        <v>22</v>
      </c>
      <c r="E8543" s="63">
        <v>1.781881</v>
      </c>
      <c r="F8543" s="63">
        <v>1.614231</v>
      </c>
      <c r="G8543" s="63">
        <v>-0.16764999999999999</v>
      </c>
      <c r="H8543" s="63">
        <v>73.142200000000003</v>
      </c>
      <c r="I8543" s="63">
        <v>-0.31253760000000003</v>
      </c>
      <c r="J8543" s="63">
        <v>-0.22693679999999999</v>
      </c>
      <c r="K8543" s="63">
        <v>-0.16764999999999999</v>
      </c>
      <c r="L8543" s="63">
        <v>-0.10836320000000001</v>
      </c>
      <c r="M8543" s="63">
        <v>-2.2762399999999999E-2</v>
      </c>
      <c r="N8543" s="63">
        <v>12799</v>
      </c>
      <c r="O8543" s="63">
        <v>0.1130564</v>
      </c>
      <c r="P8543" s="63">
        <v>5</v>
      </c>
      <c r="Q8543" s="63">
        <v>1.2781749580960001E-2</v>
      </c>
    </row>
    <row r="8544" spans="1:17">
      <c r="A8544" s="63" t="s">
        <v>81</v>
      </c>
      <c r="B8544" s="63" t="s">
        <v>44</v>
      </c>
      <c r="C8544" s="63" t="s">
        <v>50</v>
      </c>
      <c r="D8544" s="63">
        <v>23</v>
      </c>
      <c r="E8544" s="63">
        <v>1.4857359999999999</v>
      </c>
      <c r="F8544" s="63">
        <v>1.3528629999999999</v>
      </c>
      <c r="G8544" s="63">
        <v>-0.1328723</v>
      </c>
      <c r="H8544" s="63">
        <v>71.172700000000006</v>
      </c>
      <c r="I8544" s="63">
        <v>-0.2777599</v>
      </c>
      <c r="J8544" s="63">
        <v>-0.1921592</v>
      </c>
      <c r="K8544" s="63">
        <v>-0.1328723</v>
      </c>
      <c r="L8544" s="63">
        <v>-7.3585499999999998E-2</v>
      </c>
      <c r="M8544" s="63">
        <v>1.20153E-2</v>
      </c>
      <c r="N8544" s="63">
        <v>12799</v>
      </c>
      <c r="O8544" s="63">
        <v>0.1130564</v>
      </c>
      <c r="P8544" s="63">
        <v>5</v>
      </c>
      <c r="Q8544" s="63">
        <v>1.2781749580960001E-2</v>
      </c>
    </row>
    <row r="8545" spans="1:17">
      <c r="A8545" s="63" t="s">
        <v>81</v>
      </c>
      <c r="B8545" s="63" t="s">
        <v>44</v>
      </c>
      <c r="C8545" s="63" t="s">
        <v>50</v>
      </c>
      <c r="D8545" s="63">
        <v>24</v>
      </c>
      <c r="E8545" s="63">
        <v>1.198145</v>
      </c>
      <c r="F8545" s="63">
        <v>0.99798140000000002</v>
      </c>
      <c r="G8545" s="63">
        <v>-0.2001637</v>
      </c>
      <c r="H8545" s="63">
        <v>69.415400000000005</v>
      </c>
      <c r="I8545" s="63">
        <v>-0.34505130000000001</v>
      </c>
      <c r="J8545" s="63">
        <v>-0.25945059999999998</v>
      </c>
      <c r="K8545" s="63">
        <v>-0.2001637</v>
      </c>
      <c r="L8545" s="63">
        <v>-0.1408769</v>
      </c>
      <c r="M8545" s="63">
        <v>-5.5276100000000002E-2</v>
      </c>
      <c r="N8545" s="63">
        <v>12799</v>
      </c>
      <c r="O8545" s="63">
        <v>0.1130564</v>
      </c>
      <c r="P8545" s="63">
        <v>5</v>
      </c>
      <c r="Q8545" s="63">
        <v>1.2781749580960001E-2</v>
      </c>
    </row>
    <row r="8546" spans="1:17">
      <c r="A8546" s="63" t="s">
        <v>81</v>
      </c>
      <c r="B8546" s="63" t="s">
        <v>44</v>
      </c>
      <c r="C8546" s="63" t="s">
        <v>51</v>
      </c>
      <c r="D8546" s="63">
        <v>1</v>
      </c>
      <c r="E8546" s="63">
        <v>1.0574589999999999</v>
      </c>
      <c r="F8546" s="63">
        <v>0.81305609999999995</v>
      </c>
      <c r="G8546" s="63">
        <v>-0.24440329999999999</v>
      </c>
      <c r="H8546" s="63">
        <v>69.791399999999996</v>
      </c>
      <c r="I8546" s="63">
        <v>-0.3892909</v>
      </c>
      <c r="J8546" s="63">
        <v>-0.30369010000000002</v>
      </c>
      <c r="K8546" s="63">
        <v>-0.24440329999999999</v>
      </c>
      <c r="L8546" s="63">
        <v>-0.18511649999999999</v>
      </c>
      <c r="M8546" s="63">
        <v>-9.9515699999999999E-2</v>
      </c>
      <c r="N8546" s="63">
        <v>12799</v>
      </c>
      <c r="O8546" s="63">
        <v>0.1130564</v>
      </c>
      <c r="P8546" s="63">
        <v>6</v>
      </c>
      <c r="Q8546" s="63">
        <v>1.2781749580960001E-2</v>
      </c>
    </row>
    <row r="8547" spans="1:17">
      <c r="A8547" s="63" t="s">
        <v>81</v>
      </c>
      <c r="B8547" s="63" t="s">
        <v>44</v>
      </c>
      <c r="C8547" s="63" t="s">
        <v>51</v>
      </c>
      <c r="D8547" s="63">
        <v>2</v>
      </c>
      <c r="E8547" s="63">
        <v>0.97671730000000001</v>
      </c>
      <c r="F8547" s="63">
        <v>0.70035049999999999</v>
      </c>
      <c r="G8547" s="63">
        <v>-0.27636680000000002</v>
      </c>
      <c r="H8547" s="63">
        <v>68.165999999999997</v>
      </c>
      <c r="I8547" s="63">
        <v>-0.42125439999999997</v>
      </c>
      <c r="J8547" s="63">
        <v>-0.3356536</v>
      </c>
      <c r="K8547" s="63">
        <v>-0.27636680000000002</v>
      </c>
      <c r="L8547" s="63">
        <v>-0.21707989999999999</v>
      </c>
      <c r="M8547" s="63">
        <v>-0.13147919999999999</v>
      </c>
      <c r="N8547" s="63">
        <v>12799</v>
      </c>
      <c r="O8547" s="63">
        <v>0.1130564</v>
      </c>
      <c r="P8547" s="63">
        <v>6</v>
      </c>
      <c r="Q8547" s="63">
        <v>1.2781749580960001E-2</v>
      </c>
    </row>
    <row r="8548" spans="1:17">
      <c r="A8548" s="63" t="s">
        <v>81</v>
      </c>
      <c r="B8548" s="63" t="s">
        <v>44</v>
      </c>
      <c r="C8548" s="63" t="s">
        <v>51</v>
      </c>
      <c r="D8548" s="63">
        <v>3</v>
      </c>
      <c r="E8548" s="63">
        <v>0.91686590000000001</v>
      </c>
      <c r="F8548" s="63">
        <v>0.65320339999999999</v>
      </c>
      <c r="G8548" s="63">
        <v>-0.26366250000000002</v>
      </c>
      <c r="H8548" s="63">
        <v>67.298699999999997</v>
      </c>
      <c r="I8548" s="63">
        <v>-0.40855010000000003</v>
      </c>
      <c r="J8548" s="63">
        <v>-0.32294929999999999</v>
      </c>
      <c r="K8548" s="63">
        <v>-0.26366250000000002</v>
      </c>
      <c r="L8548" s="63">
        <v>-0.20437569999999999</v>
      </c>
      <c r="M8548" s="63">
        <v>-0.1187749</v>
      </c>
      <c r="N8548" s="63">
        <v>12799</v>
      </c>
      <c r="O8548" s="63">
        <v>0.1130564</v>
      </c>
      <c r="P8548" s="63">
        <v>6</v>
      </c>
      <c r="Q8548" s="63">
        <v>1.2781749580960001E-2</v>
      </c>
    </row>
    <row r="8549" spans="1:17">
      <c r="A8549" s="63" t="s">
        <v>81</v>
      </c>
      <c r="B8549" s="63" t="s">
        <v>44</v>
      </c>
      <c r="C8549" s="63" t="s">
        <v>51</v>
      </c>
      <c r="D8549" s="63">
        <v>4</v>
      </c>
      <c r="E8549" s="63">
        <v>0.8935478</v>
      </c>
      <c r="F8549" s="63">
        <v>0.68155089999999996</v>
      </c>
      <c r="G8549" s="63">
        <v>-0.21199689999999999</v>
      </c>
      <c r="H8549" s="63">
        <v>65.4024</v>
      </c>
      <c r="I8549" s="63">
        <v>-0.35688439999999999</v>
      </c>
      <c r="J8549" s="63">
        <v>-0.27128370000000002</v>
      </c>
      <c r="K8549" s="63">
        <v>-0.21199689999999999</v>
      </c>
      <c r="L8549" s="63">
        <v>-0.15271000000000001</v>
      </c>
      <c r="M8549" s="63">
        <v>-6.7109299999999997E-2</v>
      </c>
      <c r="N8549" s="63">
        <v>12799</v>
      </c>
      <c r="O8549" s="63">
        <v>0.1130564</v>
      </c>
      <c r="P8549" s="63">
        <v>6</v>
      </c>
      <c r="Q8549" s="63">
        <v>1.2781749580960001E-2</v>
      </c>
    </row>
    <row r="8550" spans="1:17">
      <c r="A8550" s="63" t="s">
        <v>81</v>
      </c>
      <c r="B8550" s="63" t="s">
        <v>44</v>
      </c>
      <c r="C8550" s="63" t="s">
        <v>51</v>
      </c>
      <c r="D8550" s="63">
        <v>5</v>
      </c>
      <c r="E8550" s="63">
        <v>0.90687629999999997</v>
      </c>
      <c r="F8550" s="63">
        <v>0.68636790000000003</v>
      </c>
      <c r="G8550" s="63">
        <v>-0.2205085</v>
      </c>
      <c r="H8550" s="63">
        <v>64.427700000000002</v>
      </c>
      <c r="I8550" s="63">
        <v>-0.3653961</v>
      </c>
      <c r="J8550" s="63">
        <v>-0.27979530000000002</v>
      </c>
      <c r="K8550" s="63">
        <v>-0.2205085</v>
      </c>
      <c r="L8550" s="63">
        <v>-0.16122159999999999</v>
      </c>
      <c r="M8550" s="63">
        <v>-7.5620900000000005E-2</v>
      </c>
      <c r="N8550" s="63">
        <v>12799</v>
      </c>
      <c r="O8550" s="63">
        <v>0.1130564</v>
      </c>
      <c r="P8550" s="63">
        <v>6</v>
      </c>
      <c r="Q8550" s="63">
        <v>1.2781749580960001E-2</v>
      </c>
    </row>
    <row r="8551" spans="1:17">
      <c r="A8551" s="63" t="s">
        <v>81</v>
      </c>
      <c r="B8551" s="63" t="s">
        <v>44</v>
      </c>
      <c r="C8551" s="63" t="s">
        <v>51</v>
      </c>
      <c r="D8551" s="63">
        <v>6</v>
      </c>
      <c r="E8551" s="63">
        <v>0.9950523</v>
      </c>
      <c r="F8551" s="63">
        <v>0.7268715</v>
      </c>
      <c r="G8551" s="63">
        <v>-0.2681808</v>
      </c>
      <c r="H8551" s="63">
        <v>63.723700000000001</v>
      </c>
      <c r="I8551" s="63">
        <v>-0.4130684</v>
      </c>
      <c r="J8551" s="63">
        <v>-0.32746769999999997</v>
      </c>
      <c r="K8551" s="63">
        <v>-0.2681808</v>
      </c>
      <c r="L8551" s="63">
        <v>-0.208894</v>
      </c>
      <c r="M8551" s="63">
        <v>-0.12329329999999999</v>
      </c>
      <c r="N8551" s="63">
        <v>12799</v>
      </c>
      <c r="O8551" s="63">
        <v>0.1130564</v>
      </c>
      <c r="P8551" s="63">
        <v>6</v>
      </c>
      <c r="Q8551" s="63">
        <v>1.2781749580960001E-2</v>
      </c>
    </row>
    <row r="8552" spans="1:17">
      <c r="A8552" s="63" t="s">
        <v>81</v>
      </c>
      <c r="B8552" s="63" t="s">
        <v>44</v>
      </c>
      <c r="C8552" s="63" t="s">
        <v>51</v>
      </c>
      <c r="D8552" s="63">
        <v>7</v>
      </c>
      <c r="E8552" s="63">
        <v>1.1735279999999999</v>
      </c>
      <c r="F8552" s="63">
        <v>0.90077300000000005</v>
      </c>
      <c r="G8552" s="63">
        <v>-0.27275529999999998</v>
      </c>
      <c r="H8552" s="63">
        <v>65.12</v>
      </c>
      <c r="I8552" s="63">
        <v>-0.41764289999999998</v>
      </c>
      <c r="J8552" s="63">
        <v>-0.33204210000000001</v>
      </c>
      <c r="K8552" s="63">
        <v>-0.27275529999999998</v>
      </c>
      <c r="L8552" s="63">
        <v>-0.2134684</v>
      </c>
      <c r="M8552" s="63">
        <v>-0.1278677</v>
      </c>
      <c r="N8552" s="63">
        <v>12799</v>
      </c>
      <c r="O8552" s="63">
        <v>0.1130564</v>
      </c>
      <c r="P8552" s="63">
        <v>6</v>
      </c>
      <c r="Q8552" s="63">
        <v>1.2781749580960001E-2</v>
      </c>
    </row>
    <row r="8553" spans="1:17">
      <c r="A8553" s="63" t="s">
        <v>81</v>
      </c>
      <c r="B8553" s="63" t="s">
        <v>44</v>
      </c>
      <c r="C8553" s="63" t="s">
        <v>51</v>
      </c>
      <c r="D8553" s="63">
        <v>8</v>
      </c>
      <c r="E8553" s="63">
        <v>1.2638100000000001</v>
      </c>
      <c r="F8553" s="63">
        <v>0.97784349999999998</v>
      </c>
      <c r="G8553" s="63">
        <v>-0.28596690000000002</v>
      </c>
      <c r="H8553" s="63">
        <v>71.061300000000003</v>
      </c>
      <c r="I8553" s="63">
        <v>-0.43085449999999997</v>
      </c>
      <c r="J8553" s="63">
        <v>-0.3452538</v>
      </c>
      <c r="K8553" s="63">
        <v>-0.28596690000000002</v>
      </c>
      <c r="L8553" s="63">
        <v>-0.2266801</v>
      </c>
      <c r="M8553" s="63">
        <v>-0.14107929999999999</v>
      </c>
      <c r="N8553" s="63">
        <v>12799</v>
      </c>
      <c r="O8553" s="63">
        <v>0.1130564</v>
      </c>
      <c r="P8553" s="63">
        <v>6</v>
      </c>
      <c r="Q8553" s="63">
        <v>1.2781749580960001E-2</v>
      </c>
    </row>
    <row r="8554" spans="1:17">
      <c r="A8554" s="63" t="s">
        <v>81</v>
      </c>
      <c r="B8554" s="63" t="s">
        <v>44</v>
      </c>
      <c r="C8554" s="63" t="s">
        <v>51</v>
      </c>
      <c r="D8554" s="63">
        <v>9</v>
      </c>
      <c r="E8554" s="63">
        <v>1.103307</v>
      </c>
      <c r="F8554" s="63">
        <v>1.043922</v>
      </c>
      <c r="G8554" s="63">
        <v>-5.9385399999999998E-2</v>
      </c>
      <c r="H8554" s="63">
        <v>77.9435</v>
      </c>
      <c r="I8554" s="63">
        <v>-0.20427300000000001</v>
      </c>
      <c r="J8554" s="63">
        <v>-0.11867229999999999</v>
      </c>
      <c r="K8554" s="63">
        <v>-5.9385399999999998E-2</v>
      </c>
      <c r="L8554" s="63">
        <v>-9.8599999999999998E-5</v>
      </c>
      <c r="M8554" s="63">
        <v>8.55022E-2</v>
      </c>
      <c r="N8554" s="63">
        <v>12799</v>
      </c>
      <c r="O8554" s="63">
        <v>0.1130564</v>
      </c>
      <c r="P8554" s="63">
        <v>6</v>
      </c>
      <c r="Q8554" s="63">
        <v>1.2781749580960001E-2</v>
      </c>
    </row>
    <row r="8555" spans="1:17">
      <c r="A8555" s="63" t="s">
        <v>81</v>
      </c>
      <c r="B8555" s="63" t="s">
        <v>44</v>
      </c>
      <c r="C8555" s="63" t="s">
        <v>51</v>
      </c>
      <c r="D8555" s="63">
        <v>10</v>
      </c>
      <c r="E8555" s="63">
        <v>1.0862879999999999</v>
      </c>
      <c r="F8555" s="63">
        <v>1.0198050000000001</v>
      </c>
      <c r="G8555" s="63">
        <v>-6.6483399999999998E-2</v>
      </c>
      <c r="H8555" s="63">
        <v>83.619600000000005</v>
      </c>
      <c r="I8555" s="63">
        <v>-0.211371</v>
      </c>
      <c r="J8555" s="63">
        <v>-0.1257702</v>
      </c>
      <c r="K8555" s="63">
        <v>-6.6483399999999998E-2</v>
      </c>
      <c r="L8555" s="63">
        <v>-7.1964999999999998E-3</v>
      </c>
      <c r="M8555" s="63">
        <v>7.8404199999999993E-2</v>
      </c>
      <c r="N8555" s="63">
        <v>12799</v>
      </c>
      <c r="O8555" s="63">
        <v>0.1130564</v>
      </c>
      <c r="P8555" s="63">
        <v>6</v>
      </c>
      <c r="Q8555" s="63">
        <v>1.2781749580960001E-2</v>
      </c>
    </row>
    <row r="8556" spans="1:17">
      <c r="A8556" s="63" t="s">
        <v>81</v>
      </c>
      <c r="B8556" s="63" t="s">
        <v>44</v>
      </c>
      <c r="C8556" s="63" t="s">
        <v>51</v>
      </c>
      <c r="D8556" s="63">
        <v>11</v>
      </c>
      <c r="E8556" s="63">
        <v>1.0004789999999999</v>
      </c>
      <c r="F8556" s="63">
        <v>1.142857</v>
      </c>
      <c r="G8556" s="63">
        <v>0.1423777</v>
      </c>
      <c r="H8556" s="63">
        <v>87.714699999999993</v>
      </c>
      <c r="I8556" s="63">
        <v>-2.5098999999999998E-3</v>
      </c>
      <c r="J8556" s="63">
        <v>8.3090899999999995E-2</v>
      </c>
      <c r="K8556" s="63">
        <v>0.1423777</v>
      </c>
      <c r="L8556" s="63">
        <v>0.2016646</v>
      </c>
      <c r="M8556" s="63">
        <v>0.2872653</v>
      </c>
      <c r="N8556" s="63">
        <v>12799</v>
      </c>
      <c r="O8556" s="63">
        <v>0.1130564</v>
      </c>
      <c r="P8556" s="63">
        <v>6</v>
      </c>
      <c r="Q8556" s="63">
        <v>1.2781749580960001E-2</v>
      </c>
    </row>
    <row r="8557" spans="1:17">
      <c r="A8557" s="63" t="s">
        <v>81</v>
      </c>
      <c r="B8557" s="63" t="s">
        <v>44</v>
      </c>
      <c r="C8557" s="63" t="s">
        <v>51</v>
      </c>
      <c r="D8557" s="63">
        <v>12</v>
      </c>
      <c r="E8557" s="63">
        <v>1.007889</v>
      </c>
      <c r="F8557" s="63">
        <v>1.407513</v>
      </c>
      <c r="G8557" s="63">
        <v>0.39962350000000002</v>
      </c>
      <c r="H8557" s="63">
        <v>91.998699999999999</v>
      </c>
      <c r="I8557" s="63">
        <v>0.25473590000000002</v>
      </c>
      <c r="J8557" s="63">
        <v>0.34033669999999999</v>
      </c>
      <c r="K8557" s="63">
        <v>0.39962350000000002</v>
      </c>
      <c r="L8557" s="63">
        <v>0.45891029999999999</v>
      </c>
      <c r="M8557" s="63">
        <v>0.54451110000000003</v>
      </c>
      <c r="N8557" s="63">
        <v>12799</v>
      </c>
      <c r="O8557" s="63">
        <v>0.1130564</v>
      </c>
      <c r="P8557" s="63">
        <v>6</v>
      </c>
      <c r="Q8557" s="63">
        <v>1.2781749580960001E-2</v>
      </c>
    </row>
    <row r="8558" spans="1:17">
      <c r="A8558" s="63" t="s">
        <v>81</v>
      </c>
      <c r="B8558" s="63" t="s">
        <v>44</v>
      </c>
      <c r="C8558" s="63" t="s">
        <v>51</v>
      </c>
      <c r="D8558" s="63">
        <v>13</v>
      </c>
      <c r="E8558" s="63">
        <v>0.89579220000000004</v>
      </c>
      <c r="F8558" s="63">
        <v>1.6898260000000001</v>
      </c>
      <c r="G8558" s="63">
        <v>0.79403369999999995</v>
      </c>
      <c r="H8558" s="63">
        <v>96.404399999999995</v>
      </c>
      <c r="I8558" s="63">
        <v>0.64914609999999995</v>
      </c>
      <c r="J8558" s="63">
        <v>0.73474689999999998</v>
      </c>
      <c r="K8558" s="63">
        <v>0.79403369999999995</v>
      </c>
      <c r="L8558" s="63">
        <v>0.85332050000000004</v>
      </c>
      <c r="M8558" s="63">
        <v>0.93892129999999996</v>
      </c>
      <c r="N8558" s="63">
        <v>12799</v>
      </c>
      <c r="O8558" s="63">
        <v>0.1130564</v>
      </c>
      <c r="P8558" s="63">
        <v>6</v>
      </c>
      <c r="Q8558" s="63">
        <v>1.2781749580960001E-2</v>
      </c>
    </row>
    <row r="8559" spans="1:17">
      <c r="A8559" s="63" t="s">
        <v>81</v>
      </c>
      <c r="B8559" s="63" t="s">
        <v>44</v>
      </c>
      <c r="C8559" s="63" t="s">
        <v>51</v>
      </c>
      <c r="D8559" s="63">
        <v>14</v>
      </c>
      <c r="E8559" s="63">
        <v>1.046735</v>
      </c>
      <c r="F8559" s="63">
        <v>1.9637249999999999</v>
      </c>
      <c r="G8559" s="63">
        <v>0.91699039999999998</v>
      </c>
      <c r="H8559" s="63">
        <v>96.775999999999996</v>
      </c>
      <c r="I8559" s="63">
        <v>0.77210279999999998</v>
      </c>
      <c r="J8559" s="63">
        <v>0.85770360000000001</v>
      </c>
      <c r="K8559" s="63">
        <v>0.91699039999999998</v>
      </c>
      <c r="L8559" s="63">
        <v>0.97627719999999996</v>
      </c>
      <c r="M8559" s="63">
        <v>1.0618780000000001</v>
      </c>
      <c r="N8559" s="63">
        <v>12799</v>
      </c>
      <c r="O8559" s="63">
        <v>0.1130564</v>
      </c>
      <c r="P8559" s="63">
        <v>6</v>
      </c>
      <c r="Q8559" s="63">
        <v>1.2781749580960001E-2</v>
      </c>
    </row>
    <row r="8560" spans="1:17">
      <c r="A8560" s="63" t="s">
        <v>81</v>
      </c>
      <c r="B8560" s="63" t="s">
        <v>44</v>
      </c>
      <c r="C8560" s="63" t="s">
        <v>51</v>
      </c>
      <c r="D8560" s="63">
        <v>15</v>
      </c>
      <c r="E8560" s="63">
        <v>1.1883109999999999</v>
      </c>
      <c r="F8560" s="63">
        <v>2.2053340000000001</v>
      </c>
      <c r="G8560" s="63">
        <v>1.017023</v>
      </c>
      <c r="H8560" s="63">
        <v>98.366799999999998</v>
      </c>
      <c r="I8560" s="63">
        <v>0.87213529999999995</v>
      </c>
      <c r="J8560" s="63">
        <v>0.95773600000000003</v>
      </c>
      <c r="K8560" s="63">
        <v>1.017023</v>
      </c>
      <c r="L8560" s="63">
        <v>1.0763100000000001</v>
      </c>
      <c r="M8560" s="63">
        <v>1.16191</v>
      </c>
      <c r="N8560" s="63">
        <v>12799</v>
      </c>
      <c r="O8560" s="63">
        <v>0.1130564</v>
      </c>
      <c r="P8560" s="63">
        <v>6</v>
      </c>
      <c r="Q8560" s="63">
        <v>1.2781749580960001E-2</v>
      </c>
    </row>
    <row r="8561" spans="1:17">
      <c r="A8561" s="63" t="s">
        <v>81</v>
      </c>
      <c r="B8561" s="63" t="s">
        <v>44</v>
      </c>
      <c r="C8561" s="63" t="s">
        <v>51</v>
      </c>
      <c r="D8561" s="63">
        <v>16</v>
      </c>
      <c r="E8561" s="63">
        <v>1.4190119999999999</v>
      </c>
      <c r="F8561" s="63">
        <v>2.4210959999999999</v>
      </c>
      <c r="G8561" s="63">
        <v>1.002084</v>
      </c>
      <c r="H8561" s="63">
        <v>98.9863</v>
      </c>
      <c r="I8561" s="63">
        <v>0.85719619999999996</v>
      </c>
      <c r="J8561" s="63">
        <v>0.94279690000000005</v>
      </c>
      <c r="K8561" s="63">
        <v>1.002084</v>
      </c>
      <c r="L8561" s="63">
        <v>1.0613710000000001</v>
      </c>
      <c r="M8561" s="63">
        <v>1.146971</v>
      </c>
      <c r="N8561" s="63">
        <v>12799</v>
      </c>
      <c r="O8561" s="63">
        <v>0.1130564</v>
      </c>
      <c r="P8561" s="63">
        <v>6</v>
      </c>
      <c r="Q8561" s="63">
        <v>1.2781749580960001E-2</v>
      </c>
    </row>
    <row r="8562" spans="1:17">
      <c r="A8562" s="63" t="s">
        <v>81</v>
      </c>
      <c r="B8562" s="63" t="s">
        <v>44</v>
      </c>
      <c r="C8562" s="63" t="s">
        <v>51</v>
      </c>
      <c r="D8562" s="63">
        <v>17</v>
      </c>
      <c r="E8562" s="63">
        <v>1.5899909999999999</v>
      </c>
      <c r="F8562" s="63">
        <v>2.514815</v>
      </c>
      <c r="G8562" s="63">
        <v>0.92482450000000005</v>
      </c>
      <c r="H8562" s="63">
        <v>98.024699999999996</v>
      </c>
      <c r="I8562" s="63">
        <v>0.77993690000000004</v>
      </c>
      <c r="J8562" s="63">
        <v>0.86553760000000002</v>
      </c>
      <c r="K8562" s="63">
        <v>0.92482450000000005</v>
      </c>
      <c r="L8562" s="63">
        <v>0.98411130000000002</v>
      </c>
      <c r="M8562" s="63">
        <v>1.069712</v>
      </c>
      <c r="N8562" s="63">
        <v>12799</v>
      </c>
      <c r="O8562" s="63">
        <v>0.1130564</v>
      </c>
      <c r="P8562" s="63">
        <v>6</v>
      </c>
      <c r="Q8562" s="63">
        <v>1.2781749580960001E-2</v>
      </c>
    </row>
    <row r="8563" spans="1:17">
      <c r="A8563" s="63" t="s">
        <v>81</v>
      </c>
      <c r="B8563" s="63" t="s">
        <v>44</v>
      </c>
      <c r="C8563" s="63" t="s">
        <v>51</v>
      </c>
      <c r="D8563" s="63">
        <v>18</v>
      </c>
      <c r="E8563" s="63">
        <v>1.765668</v>
      </c>
      <c r="F8563" s="63">
        <v>2.646887</v>
      </c>
      <c r="G8563" s="63">
        <v>0.88121899999999997</v>
      </c>
      <c r="H8563" s="63">
        <v>97.938400000000001</v>
      </c>
      <c r="I8563" s="63">
        <v>0.73633150000000003</v>
      </c>
      <c r="J8563" s="63">
        <v>0.8219322</v>
      </c>
      <c r="K8563" s="63">
        <v>0.88121899999999997</v>
      </c>
      <c r="L8563" s="63">
        <v>0.94050590000000001</v>
      </c>
      <c r="M8563" s="63">
        <v>1.0261070000000001</v>
      </c>
      <c r="N8563" s="63">
        <v>12799</v>
      </c>
      <c r="O8563" s="63">
        <v>0.1130564</v>
      </c>
      <c r="P8563" s="63">
        <v>6</v>
      </c>
      <c r="Q8563" s="63">
        <v>1.2781749580960001E-2</v>
      </c>
    </row>
    <row r="8564" spans="1:17">
      <c r="A8564" s="63" t="s">
        <v>81</v>
      </c>
      <c r="B8564" s="63" t="s">
        <v>44</v>
      </c>
      <c r="C8564" s="63" t="s">
        <v>51</v>
      </c>
      <c r="D8564" s="63">
        <v>19</v>
      </c>
      <c r="E8564" s="63">
        <v>2.111138</v>
      </c>
      <c r="F8564" s="63">
        <v>2.5995490000000001</v>
      </c>
      <c r="G8564" s="63">
        <v>0.48841119999999999</v>
      </c>
      <c r="H8564" s="63">
        <v>96.958399999999997</v>
      </c>
      <c r="I8564" s="63">
        <v>0.34352359999999998</v>
      </c>
      <c r="J8564" s="63">
        <v>0.42912440000000002</v>
      </c>
      <c r="K8564" s="63">
        <v>0.48841119999999999</v>
      </c>
      <c r="L8564" s="63">
        <v>0.54769800000000002</v>
      </c>
      <c r="M8564" s="63">
        <v>0.63329880000000005</v>
      </c>
      <c r="N8564" s="63">
        <v>12799</v>
      </c>
      <c r="O8564" s="63">
        <v>0.1130564</v>
      </c>
      <c r="P8564" s="63">
        <v>6</v>
      </c>
      <c r="Q8564" s="63">
        <v>1.2781749580960001E-2</v>
      </c>
    </row>
    <row r="8565" spans="1:17">
      <c r="A8565" s="63" t="s">
        <v>81</v>
      </c>
      <c r="B8565" s="63" t="s">
        <v>44</v>
      </c>
      <c r="C8565" s="63" t="s">
        <v>51</v>
      </c>
      <c r="D8565" s="63">
        <v>20</v>
      </c>
      <c r="E8565" s="63">
        <v>2.1771590000000001</v>
      </c>
      <c r="F8565" s="63">
        <v>2.2636949999999998</v>
      </c>
      <c r="G8565" s="63">
        <v>8.6535699999999993E-2</v>
      </c>
      <c r="H8565" s="63">
        <v>90.803799999999995</v>
      </c>
      <c r="I8565" s="63">
        <v>-5.8351899999999998E-2</v>
      </c>
      <c r="J8565" s="63">
        <v>2.72489E-2</v>
      </c>
      <c r="K8565" s="63">
        <v>8.6535699999999993E-2</v>
      </c>
      <c r="L8565" s="63">
        <v>0.14582249999999999</v>
      </c>
      <c r="M8565" s="63">
        <v>0.2314233</v>
      </c>
      <c r="N8565" s="63">
        <v>12799</v>
      </c>
      <c r="O8565" s="63">
        <v>0.1130564</v>
      </c>
      <c r="P8565" s="63">
        <v>6</v>
      </c>
      <c r="Q8565" s="63">
        <v>1.2781749580960001E-2</v>
      </c>
    </row>
    <row r="8566" spans="1:17">
      <c r="A8566" s="63" t="s">
        <v>81</v>
      </c>
      <c r="B8566" s="63" t="s">
        <v>44</v>
      </c>
      <c r="C8566" s="63" t="s">
        <v>51</v>
      </c>
      <c r="D8566" s="63">
        <v>21</v>
      </c>
      <c r="E8566" s="63">
        <v>2.1264889999999999</v>
      </c>
      <c r="F8566" s="63">
        <v>2.036915</v>
      </c>
      <c r="G8566" s="63">
        <v>-8.9573899999999998E-2</v>
      </c>
      <c r="H8566" s="63">
        <v>84.992400000000004</v>
      </c>
      <c r="I8566" s="63">
        <v>-0.23446149999999999</v>
      </c>
      <c r="J8566" s="63">
        <v>-0.14886070000000001</v>
      </c>
      <c r="K8566" s="63">
        <v>-8.9573899999999998E-2</v>
      </c>
      <c r="L8566" s="63">
        <v>-3.0287000000000001E-2</v>
      </c>
      <c r="M8566" s="63">
        <v>5.53137E-2</v>
      </c>
      <c r="N8566" s="63">
        <v>12799</v>
      </c>
      <c r="O8566" s="63">
        <v>0.1130564</v>
      </c>
      <c r="P8566" s="63">
        <v>6</v>
      </c>
      <c r="Q8566" s="63">
        <v>1.2781749580960001E-2</v>
      </c>
    </row>
    <row r="8567" spans="1:17">
      <c r="A8567" s="63" t="s">
        <v>81</v>
      </c>
      <c r="B8567" s="63" t="s">
        <v>44</v>
      </c>
      <c r="C8567" s="63" t="s">
        <v>51</v>
      </c>
      <c r="D8567" s="63">
        <v>22</v>
      </c>
      <c r="E8567" s="63">
        <v>1.964844</v>
      </c>
      <c r="F8567" s="63">
        <v>1.8527009999999999</v>
      </c>
      <c r="G8567" s="63">
        <v>-0.1121427</v>
      </c>
      <c r="H8567" s="63">
        <v>81.475300000000004</v>
      </c>
      <c r="I8567" s="63">
        <v>-0.25703029999999999</v>
      </c>
      <c r="J8567" s="63">
        <v>-0.17142950000000001</v>
      </c>
      <c r="K8567" s="63">
        <v>-0.1121427</v>
      </c>
      <c r="L8567" s="63">
        <v>-5.2855899999999997E-2</v>
      </c>
      <c r="M8567" s="63">
        <v>3.27449E-2</v>
      </c>
      <c r="N8567" s="63">
        <v>12799</v>
      </c>
      <c r="O8567" s="63">
        <v>0.1130564</v>
      </c>
      <c r="P8567" s="63">
        <v>6</v>
      </c>
      <c r="Q8567" s="63">
        <v>1.2781749580960001E-2</v>
      </c>
    </row>
    <row r="8568" spans="1:17">
      <c r="A8568" s="63" t="s">
        <v>81</v>
      </c>
      <c r="B8568" s="63" t="s">
        <v>44</v>
      </c>
      <c r="C8568" s="63" t="s">
        <v>51</v>
      </c>
      <c r="D8568" s="63">
        <v>23</v>
      </c>
      <c r="E8568" s="63">
        <v>1.610662</v>
      </c>
      <c r="F8568" s="63">
        <v>1.5810770000000001</v>
      </c>
      <c r="G8568" s="63">
        <v>-2.95856E-2</v>
      </c>
      <c r="H8568" s="63">
        <v>79.400800000000004</v>
      </c>
      <c r="I8568" s="63">
        <v>-0.17447319999999999</v>
      </c>
      <c r="J8568" s="63">
        <v>-8.8872400000000004E-2</v>
      </c>
      <c r="K8568" s="63">
        <v>-2.95856E-2</v>
      </c>
      <c r="L8568" s="63">
        <v>2.9701200000000001E-2</v>
      </c>
      <c r="M8568" s="63">
        <v>0.115302</v>
      </c>
      <c r="N8568" s="63">
        <v>12799</v>
      </c>
      <c r="O8568" s="63">
        <v>0.1130564</v>
      </c>
      <c r="P8568" s="63">
        <v>6</v>
      </c>
      <c r="Q8568" s="63">
        <v>1.2781749580960001E-2</v>
      </c>
    </row>
    <row r="8569" spans="1:17">
      <c r="A8569" s="63" t="s">
        <v>81</v>
      </c>
      <c r="B8569" s="63" t="s">
        <v>44</v>
      </c>
      <c r="C8569" s="63" t="s">
        <v>51</v>
      </c>
      <c r="D8569" s="63">
        <v>24</v>
      </c>
      <c r="E8569" s="63">
        <v>1.3395079999999999</v>
      </c>
      <c r="F8569" s="63">
        <v>1.161651</v>
      </c>
      <c r="G8569" s="63">
        <v>-0.17785719999999999</v>
      </c>
      <c r="H8569" s="63">
        <v>77.626000000000005</v>
      </c>
      <c r="I8569" s="63">
        <v>-0.3227448</v>
      </c>
      <c r="J8569" s="63">
        <v>-0.23714399999999999</v>
      </c>
      <c r="K8569" s="63">
        <v>-0.17785719999999999</v>
      </c>
      <c r="L8569" s="63">
        <v>-0.1185703</v>
      </c>
      <c r="M8569" s="63">
        <v>-3.2969600000000002E-2</v>
      </c>
      <c r="N8569" s="63">
        <v>12799</v>
      </c>
      <c r="O8569" s="63">
        <v>0.1130564</v>
      </c>
      <c r="P8569" s="63">
        <v>6</v>
      </c>
      <c r="Q8569" s="63">
        <v>1.2781749580960001E-2</v>
      </c>
    </row>
    <row r="8570" spans="1:17">
      <c r="A8570" s="63" t="s">
        <v>81</v>
      </c>
      <c r="B8570" s="63" t="s">
        <v>44</v>
      </c>
      <c r="C8570" s="63" t="s">
        <v>52</v>
      </c>
      <c r="D8570" s="63">
        <v>1</v>
      </c>
      <c r="E8570" s="63">
        <v>1.1133770000000001</v>
      </c>
      <c r="F8570" s="63">
        <v>0.82096440000000004</v>
      </c>
      <c r="G8570" s="63">
        <v>-0.29241270000000003</v>
      </c>
      <c r="H8570" s="63">
        <v>72.014499999999998</v>
      </c>
      <c r="I8570" s="63">
        <v>-0.43730029999999998</v>
      </c>
      <c r="J8570" s="63">
        <v>-0.3516995</v>
      </c>
      <c r="K8570" s="63">
        <v>-0.29241270000000003</v>
      </c>
      <c r="L8570" s="63">
        <v>-0.2331259</v>
      </c>
      <c r="M8570" s="63">
        <v>-0.14752509999999999</v>
      </c>
      <c r="N8570" s="63">
        <v>12799</v>
      </c>
      <c r="O8570" s="63">
        <v>0.1130564</v>
      </c>
      <c r="P8570" s="63">
        <v>7</v>
      </c>
      <c r="Q8570" s="63">
        <v>1.2781749580960001E-2</v>
      </c>
    </row>
    <row r="8571" spans="1:17">
      <c r="A8571" s="63" t="s">
        <v>81</v>
      </c>
      <c r="B8571" s="63" t="s">
        <v>44</v>
      </c>
      <c r="C8571" s="63" t="s">
        <v>52</v>
      </c>
      <c r="D8571" s="63">
        <v>2</v>
      </c>
      <c r="E8571" s="63">
        <v>1.056459</v>
      </c>
      <c r="F8571" s="63">
        <v>0.65544440000000004</v>
      </c>
      <c r="G8571" s="63">
        <v>-0.40101439999999999</v>
      </c>
      <c r="H8571" s="63">
        <v>71.301199999999994</v>
      </c>
      <c r="I8571" s="63">
        <v>-0.545902</v>
      </c>
      <c r="J8571" s="63">
        <v>-0.46030130000000002</v>
      </c>
      <c r="K8571" s="63">
        <v>-0.40101439999999999</v>
      </c>
      <c r="L8571" s="63">
        <v>-0.34172760000000002</v>
      </c>
      <c r="M8571" s="63">
        <v>-0.25612689999999999</v>
      </c>
      <c r="N8571" s="63">
        <v>12799</v>
      </c>
      <c r="O8571" s="63">
        <v>0.1130564</v>
      </c>
      <c r="P8571" s="63">
        <v>7</v>
      </c>
      <c r="Q8571" s="63">
        <v>1.2781749580960001E-2</v>
      </c>
    </row>
    <row r="8572" spans="1:17">
      <c r="A8572" s="63" t="s">
        <v>81</v>
      </c>
      <c r="B8572" s="63" t="s">
        <v>44</v>
      </c>
      <c r="C8572" s="63" t="s">
        <v>52</v>
      </c>
      <c r="D8572" s="63">
        <v>3</v>
      </c>
      <c r="E8572" s="63">
        <v>0.99654900000000002</v>
      </c>
      <c r="F8572" s="63">
        <v>0.58096490000000001</v>
      </c>
      <c r="G8572" s="63">
        <v>-0.41558410000000001</v>
      </c>
      <c r="H8572" s="63">
        <v>70.769400000000005</v>
      </c>
      <c r="I8572" s="63">
        <v>-0.56047170000000002</v>
      </c>
      <c r="J8572" s="63">
        <v>-0.47487099999999999</v>
      </c>
      <c r="K8572" s="63">
        <v>-0.41558410000000001</v>
      </c>
      <c r="L8572" s="63">
        <v>-0.35629729999999998</v>
      </c>
      <c r="M8572" s="63">
        <v>-0.27069660000000001</v>
      </c>
      <c r="N8572" s="63">
        <v>12799</v>
      </c>
      <c r="O8572" s="63">
        <v>0.1130564</v>
      </c>
      <c r="P8572" s="63">
        <v>7</v>
      </c>
      <c r="Q8572" s="63">
        <v>1.2781749580960001E-2</v>
      </c>
    </row>
    <row r="8573" spans="1:17">
      <c r="A8573" s="63" t="s">
        <v>81</v>
      </c>
      <c r="B8573" s="63" t="s">
        <v>44</v>
      </c>
      <c r="C8573" s="63" t="s">
        <v>52</v>
      </c>
      <c r="D8573" s="63">
        <v>4</v>
      </c>
      <c r="E8573" s="63">
        <v>0.94895790000000002</v>
      </c>
      <c r="F8573" s="63">
        <v>0.57248779999999999</v>
      </c>
      <c r="G8573" s="63">
        <v>-0.37647009999999997</v>
      </c>
      <c r="H8573" s="63">
        <v>70.448999999999998</v>
      </c>
      <c r="I8573" s="63">
        <v>-0.52135770000000003</v>
      </c>
      <c r="J8573" s="63">
        <v>-0.43575700000000001</v>
      </c>
      <c r="K8573" s="63">
        <v>-0.37647009999999997</v>
      </c>
      <c r="L8573" s="63">
        <v>-0.3171833</v>
      </c>
      <c r="M8573" s="63">
        <v>-0.2315826</v>
      </c>
      <c r="N8573" s="63">
        <v>12799</v>
      </c>
      <c r="O8573" s="63">
        <v>0.1130564</v>
      </c>
      <c r="P8573" s="63">
        <v>7</v>
      </c>
      <c r="Q8573" s="63">
        <v>1.2781749580960001E-2</v>
      </c>
    </row>
    <row r="8574" spans="1:17">
      <c r="A8574" s="63" t="s">
        <v>81</v>
      </c>
      <c r="B8574" s="63" t="s">
        <v>44</v>
      </c>
      <c r="C8574" s="63" t="s">
        <v>52</v>
      </c>
      <c r="D8574" s="63">
        <v>5</v>
      </c>
      <c r="E8574" s="63">
        <v>0.76750479999999999</v>
      </c>
      <c r="F8574" s="63">
        <v>0.61387150000000001</v>
      </c>
      <c r="G8574" s="63">
        <v>-0.1536333</v>
      </c>
      <c r="H8574" s="63">
        <v>69.992900000000006</v>
      </c>
      <c r="I8574" s="63">
        <v>-0.29852089999999998</v>
      </c>
      <c r="J8574" s="63">
        <v>-0.2129201</v>
      </c>
      <c r="K8574" s="63">
        <v>-0.1536333</v>
      </c>
      <c r="L8574" s="63">
        <v>-9.43465E-2</v>
      </c>
      <c r="M8574" s="63">
        <v>-8.7457000000000003E-3</v>
      </c>
      <c r="N8574" s="63">
        <v>12799</v>
      </c>
      <c r="O8574" s="63">
        <v>0.1130564</v>
      </c>
      <c r="P8574" s="63">
        <v>7</v>
      </c>
      <c r="Q8574" s="63">
        <v>1.2781749580960001E-2</v>
      </c>
    </row>
    <row r="8575" spans="1:17">
      <c r="A8575" s="63" t="s">
        <v>81</v>
      </c>
      <c r="B8575" s="63" t="s">
        <v>44</v>
      </c>
      <c r="C8575" s="63" t="s">
        <v>52</v>
      </c>
      <c r="D8575" s="63">
        <v>6</v>
      </c>
      <c r="E8575" s="63">
        <v>1.4047510000000001</v>
      </c>
      <c r="F8575" s="63">
        <v>0.445378</v>
      </c>
      <c r="G8575" s="63">
        <v>-0.95937300000000003</v>
      </c>
      <c r="H8575" s="63">
        <v>69.134799999999998</v>
      </c>
      <c r="I8575" s="63">
        <v>-1.1042609999999999</v>
      </c>
      <c r="J8575" s="63">
        <v>-1.0186599999999999</v>
      </c>
      <c r="K8575" s="63">
        <v>-0.95937300000000003</v>
      </c>
      <c r="L8575" s="63">
        <v>-0.90008619999999995</v>
      </c>
      <c r="M8575" s="63">
        <v>-0.81448540000000003</v>
      </c>
      <c r="N8575" s="63">
        <v>12799</v>
      </c>
      <c r="O8575" s="63">
        <v>0.1130564</v>
      </c>
      <c r="P8575" s="63">
        <v>7</v>
      </c>
      <c r="Q8575" s="63">
        <v>1.2781749580960001E-2</v>
      </c>
    </row>
    <row r="8576" spans="1:17">
      <c r="A8576" s="63" t="s">
        <v>81</v>
      </c>
      <c r="B8576" s="63" t="s">
        <v>44</v>
      </c>
      <c r="C8576" s="63" t="s">
        <v>52</v>
      </c>
      <c r="D8576" s="63">
        <v>7</v>
      </c>
      <c r="E8576" s="63">
        <v>1.4421459999999999</v>
      </c>
      <c r="F8576" s="63">
        <v>0.99714210000000003</v>
      </c>
      <c r="G8576" s="63">
        <v>-0.4450036</v>
      </c>
      <c r="H8576" s="63">
        <v>69.433099999999996</v>
      </c>
      <c r="I8576" s="63">
        <v>-0.58989119999999995</v>
      </c>
      <c r="J8576" s="63">
        <v>-0.50429049999999997</v>
      </c>
      <c r="K8576" s="63">
        <v>-0.4450036</v>
      </c>
      <c r="L8576" s="63">
        <v>-0.38571680000000003</v>
      </c>
      <c r="M8576" s="63">
        <v>-0.30011599999999999</v>
      </c>
      <c r="N8576" s="63">
        <v>12799</v>
      </c>
      <c r="O8576" s="63">
        <v>0.1130564</v>
      </c>
      <c r="P8576" s="63">
        <v>7</v>
      </c>
      <c r="Q8576" s="63">
        <v>1.2781749580960001E-2</v>
      </c>
    </row>
    <row r="8577" spans="1:17">
      <c r="A8577" s="63" t="s">
        <v>81</v>
      </c>
      <c r="B8577" s="63" t="s">
        <v>44</v>
      </c>
      <c r="C8577" s="63" t="s">
        <v>52</v>
      </c>
      <c r="D8577" s="63">
        <v>8</v>
      </c>
      <c r="E8577" s="63">
        <v>1.524923</v>
      </c>
      <c r="F8577" s="63">
        <v>1.134457</v>
      </c>
      <c r="G8577" s="63">
        <v>-0.39046550000000002</v>
      </c>
      <c r="H8577" s="63">
        <v>72.601799999999997</v>
      </c>
      <c r="I8577" s="63">
        <v>-0.53535310000000003</v>
      </c>
      <c r="J8577" s="63">
        <v>-0.44975229999999999</v>
      </c>
      <c r="K8577" s="63">
        <v>-0.39046550000000002</v>
      </c>
      <c r="L8577" s="63">
        <v>-0.33117869999999999</v>
      </c>
      <c r="M8577" s="63">
        <v>-0.24557789999999999</v>
      </c>
      <c r="N8577" s="63">
        <v>12799</v>
      </c>
      <c r="O8577" s="63">
        <v>0.1130564</v>
      </c>
      <c r="P8577" s="63">
        <v>7</v>
      </c>
      <c r="Q8577" s="63">
        <v>1.2781749580960001E-2</v>
      </c>
    </row>
    <row r="8578" spans="1:17">
      <c r="A8578" s="63" t="s">
        <v>81</v>
      </c>
      <c r="B8578" s="63" t="s">
        <v>44</v>
      </c>
      <c r="C8578" s="63" t="s">
        <v>52</v>
      </c>
      <c r="D8578" s="63">
        <v>9</v>
      </c>
      <c r="E8578" s="63">
        <v>1.060786</v>
      </c>
      <c r="F8578" s="63">
        <v>1.017056</v>
      </c>
      <c r="G8578" s="63">
        <v>-4.3730499999999999E-2</v>
      </c>
      <c r="H8578" s="63">
        <v>76.569999999999993</v>
      </c>
      <c r="I8578" s="63">
        <v>-0.18861810000000001</v>
      </c>
      <c r="J8578" s="63">
        <v>-0.10301730000000001</v>
      </c>
      <c r="K8578" s="63">
        <v>-4.3730499999999999E-2</v>
      </c>
      <c r="L8578" s="63">
        <v>1.55563E-2</v>
      </c>
      <c r="M8578" s="63">
        <v>0.1011571</v>
      </c>
      <c r="N8578" s="63">
        <v>12799</v>
      </c>
      <c r="O8578" s="63">
        <v>0.1130564</v>
      </c>
      <c r="P8578" s="63">
        <v>7</v>
      </c>
      <c r="Q8578" s="63">
        <v>1.2781749580960001E-2</v>
      </c>
    </row>
    <row r="8579" spans="1:17">
      <c r="A8579" s="63" t="s">
        <v>81</v>
      </c>
      <c r="B8579" s="63" t="s">
        <v>44</v>
      </c>
      <c r="C8579" s="63" t="s">
        <v>52</v>
      </c>
      <c r="D8579" s="63">
        <v>10</v>
      </c>
      <c r="E8579" s="63">
        <v>1.056883</v>
      </c>
      <c r="F8579" s="63">
        <v>0.98924190000000001</v>
      </c>
      <c r="G8579" s="63">
        <v>-6.7641400000000004E-2</v>
      </c>
      <c r="H8579" s="63">
        <v>81.420199999999994</v>
      </c>
      <c r="I8579" s="63">
        <v>-0.212529</v>
      </c>
      <c r="J8579" s="63">
        <v>-0.12692829999999999</v>
      </c>
      <c r="K8579" s="63">
        <v>-6.7641400000000004E-2</v>
      </c>
      <c r="L8579" s="63">
        <v>-8.3546000000000002E-3</v>
      </c>
      <c r="M8579" s="63">
        <v>7.7246200000000001E-2</v>
      </c>
      <c r="N8579" s="63">
        <v>12799</v>
      </c>
      <c r="O8579" s="63">
        <v>0.1130564</v>
      </c>
      <c r="P8579" s="63">
        <v>7</v>
      </c>
      <c r="Q8579" s="63">
        <v>1.2781749580960001E-2</v>
      </c>
    </row>
    <row r="8580" spans="1:17">
      <c r="A8580" s="63" t="s">
        <v>81</v>
      </c>
      <c r="B8580" s="63" t="s">
        <v>44</v>
      </c>
      <c r="C8580" s="63" t="s">
        <v>52</v>
      </c>
      <c r="D8580" s="63">
        <v>11</v>
      </c>
      <c r="E8580" s="63">
        <v>0.95055679999999998</v>
      </c>
      <c r="F8580" s="63">
        <v>1.0875239999999999</v>
      </c>
      <c r="G8580" s="63">
        <v>0.13696710000000001</v>
      </c>
      <c r="H8580" s="63">
        <v>85.011399999999995</v>
      </c>
      <c r="I8580" s="63">
        <v>-7.9205000000000005E-3</v>
      </c>
      <c r="J8580" s="63">
        <v>7.7680200000000005E-2</v>
      </c>
      <c r="K8580" s="63">
        <v>0.13696710000000001</v>
      </c>
      <c r="L8580" s="63">
        <v>0.19625390000000001</v>
      </c>
      <c r="M8580" s="63">
        <v>0.28185470000000001</v>
      </c>
      <c r="N8580" s="63">
        <v>12799</v>
      </c>
      <c r="O8580" s="63">
        <v>0.1130564</v>
      </c>
      <c r="P8580" s="63">
        <v>7</v>
      </c>
      <c r="Q8580" s="63">
        <v>1.2781749580960001E-2</v>
      </c>
    </row>
    <row r="8581" spans="1:17">
      <c r="A8581" s="63" t="s">
        <v>81</v>
      </c>
      <c r="B8581" s="63" t="s">
        <v>44</v>
      </c>
      <c r="C8581" s="63" t="s">
        <v>52</v>
      </c>
      <c r="D8581" s="63">
        <v>12</v>
      </c>
      <c r="E8581" s="63">
        <v>0.94092830000000005</v>
      </c>
      <c r="F8581" s="63">
        <v>1.3173220000000001</v>
      </c>
      <c r="G8581" s="63">
        <v>0.37639420000000001</v>
      </c>
      <c r="H8581" s="63">
        <v>87.852400000000003</v>
      </c>
      <c r="I8581" s="63">
        <v>0.23150660000000001</v>
      </c>
      <c r="J8581" s="63">
        <v>0.31710739999999998</v>
      </c>
      <c r="K8581" s="63">
        <v>0.37639420000000001</v>
      </c>
      <c r="L8581" s="63">
        <v>0.43568099999999998</v>
      </c>
      <c r="M8581" s="63">
        <v>0.52128180000000002</v>
      </c>
      <c r="N8581" s="63">
        <v>12799</v>
      </c>
      <c r="O8581" s="63">
        <v>0.1130564</v>
      </c>
      <c r="P8581" s="63">
        <v>7</v>
      </c>
      <c r="Q8581" s="63">
        <v>1.2781749580960001E-2</v>
      </c>
    </row>
    <row r="8582" spans="1:17">
      <c r="A8582" s="63" t="s">
        <v>81</v>
      </c>
      <c r="B8582" s="63" t="s">
        <v>44</v>
      </c>
      <c r="C8582" s="63" t="s">
        <v>52</v>
      </c>
      <c r="D8582" s="63">
        <v>13</v>
      </c>
      <c r="E8582" s="63">
        <v>0.83229960000000003</v>
      </c>
      <c r="F8582" s="63">
        <v>1.534435</v>
      </c>
      <c r="G8582" s="63">
        <v>0.70213539999999997</v>
      </c>
      <c r="H8582" s="63">
        <v>90.011300000000006</v>
      </c>
      <c r="I8582" s="63">
        <v>0.55724779999999996</v>
      </c>
      <c r="J8582" s="63">
        <v>0.64284859999999999</v>
      </c>
      <c r="K8582" s="63">
        <v>0.70213539999999997</v>
      </c>
      <c r="L8582" s="63">
        <v>0.76142220000000005</v>
      </c>
      <c r="M8582" s="63">
        <v>0.84702299999999997</v>
      </c>
      <c r="N8582" s="63">
        <v>12799</v>
      </c>
      <c r="O8582" s="63">
        <v>0.1130564</v>
      </c>
      <c r="P8582" s="63">
        <v>7</v>
      </c>
      <c r="Q8582" s="63">
        <v>1.2781749580960001E-2</v>
      </c>
    </row>
    <row r="8583" spans="1:17">
      <c r="A8583" s="63" t="s">
        <v>81</v>
      </c>
      <c r="B8583" s="63" t="s">
        <v>44</v>
      </c>
      <c r="C8583" s="63" t="s">
        <v>52</v>
      </c>
      <c r="D8583" s="63">
        <v>14</v>
      </c>
      <c r="E8583" s="63">
        <v>0.93212229999999996</v>
      </c>
      <c r="F8583" s="63">
        <v>1.8098289999999999</v>
      </c>
      <c r="G8583" s="63">
        <v>0.87770619999999999</v>
      </c>
      <c r="H8583" s="63">
        <v>91.3459</v>
      </c>
      <c r="I8583" s="63">
        <v>0.73281859999999999</v>
      </c>
      <c r="J8583" s="63">
        <v>0.81841929999999996</v>
      </c>
      <c r="K8583" s="63">
        <v>0.87770619999999999</v>
      </c>
      <c r="L8583" s="63">
        <v>0.93699299999999996</v>
      </c>
      <c r="M8583" s="63">
        <v>1.022594</v>
      </c>
      <c r="N8583" s="63">
        <v>12799</v>
      </c>
      <c r="O8583" s="63">
        <v>0.1130564</v>
      </c>
      <c r="P8583" s="63">
        <v>7</v>
      </c>
      <c r="Q8583" s="63">
        <v>1.2781749580960001E-2</v>
      </c>
    </row>
    <row r="8584" spans="1:17">
      <c r="A8584" s="63" t="s">
        <v>81</v>
      </c>
      <c r="B8584" s="63" t="s">
        <v>44</v>
      </c>
      <c r="C8584" s="63" t="s">
        <v>52</v>
      </c>
      <c r="D8584" s="63">
        <v>15</v>
      </c>
      <c r="E8584" s="63">
        <v>1.071013</v>
      </c>
      <c r="F8584" s="63">
        <v>2.0126409999999999</v>
      </c>
      <c r="G8584" s="63">
        <v>0.94162749999999995</v>
      </c>
      <c r="H8584" s="63">
        <v>91.383200000000002</v>
      </c>
      <c r="I8584" s="63">
        <v>0.79673989999999995</v>
      </c>
      <c r="J8584" s="63">
        <v>0.88234069999999998</v>
      </c>
      <c r="K8584" s="63">
        <v>0.94162749999999995</v>
      </c>
      <c r="L8584" s="63">
        <v>1.0009140000000001</v>
      </c>
      <c r="M8584" s="63">
        <v>1.0865149999999999</v>
      </c>
      <c r="N8584" s="63">
        <v>12799</v>
      </c>
      <c r="O8584" s="63">
        <v>0.1130564</v>
      </c>
      <c r="P8584" s="63">
        <v>7</v>
      </c>
      <c r="Q8584" s="63">
        <v>1.2781749580960001E-2</v>
      </c>
    </row>
    <row r="8585" spans="1:17">
      <c r="A8585" s="63" t="s">
        <v>81</v>
      </c>
      <c r="B8585" s="63" t="s">
        <v>44</v>
      </c>
      <c r="C8585" s="63" t="s">
        <v>52</v>
      </c>
      <c r="D8585" s="63">
        <v>16</v>
      </c>
      <c r="E8585" s="63">
        <v>1.274278</v>
      </c>
      <c r="F8585" s="63">
        <v>2.2312569999999998</v>
      </c>
      <c r="G8585" s="63">
        <v>0.95697880000000002</v>
      </c>
      <c r="H8585" s="63">
        <v>92.327100000000002</v>
      </c>
      <c r="I8585" s="63">
        <v>0.81209120000000001</v>
      </c>
      <c r="J8585" s="63">
        <v>0.89769200000000005</v>
      </c>
      <c r="K8585" s="63">
        <v>0.95697880000000002</v>
      </c>
      <c r="L8585" s="63">
        <v>1.0162659999999999</v>
      </c>
      <c r="M8585" s="63">
        <v>1.101866</v>
      </c>
      <c r="N8585" s="63">
        <v>12799</v>
      </c>
      <c r="O8585" s="63">
        <v>0.1130564</v>
      </c>
      <c r="P8585" s="63">
        <v>7</v>
      </c>
      <c r="Q8585" s="63">
        <v>1.2781749580960001E-2</v>
      </c>
    </row>
    <row r="8586" spans="1:17">
      <c r="A8586" s="63" t="s">
        <v>81</v>
      </c>
      <c r="B8586" s="63" t="s">
        <v>44</v>
      </c>
      <c r="C8586" s="63" t="s">
        <v>52</v>
      </c>
      <c r="D8586" s="63">
        <v>17</v>
      </c>
      <c r="E8586" s="63">
        <v>1.4263589999999999</v>
      </c>
      <c r="F8586" s="63">
        <v>2.3517990000000002</v>
      </c>
      <c r="G8586" s="63">
        <v>0.92544020000000005</v>
      </c>
      <c r="H8586" s="63">
        <v>92.190799999999996</v>
      </c>
      <c r="I8586" s="63">
        <v>0.78055260000000004</v>
      </c>
      <c r="J8586" s="63">
        <v>0.86615339999999996</v>
      </c>
      <c r="K8586" s="63">
        <v>0.92544020000000005</v>
      </c>
      <c r="L8586" s="63">
        <v>0.98472700000000002</v>
      </c>
      <c r="M8586" s="63">
        <v>1.0703279999999999</v>
      </c>
      <c r="N8586" s="63">
        <v>12799</v>
      </c>
      <c r="O8586" s="63">
        <v>0.1130564</v>
      </c>
      <c r="P8586" s="63">
        <v>7</v>
      </c>
      <c r="Q8586" s="63">
        <v>1.2781749580960001E-2</v>
      </c>
    </row>
    <row r="8587" spans="1:17">
      <c r="A8587" s="63" t="s">
        <v>81</v>
      </c>
      <c r="B8587" s="63" t="s">
        <v>44</v>
      </c>
      <c r="C8587" s="63" t="s">
        <v>52</v>
      </c>
      <c r="D8587" s="63">
        <v>18</v>
      </c>
      <c r="E8587" s="63">
        <v>1.5733429999999999</v>
      </c>
      <c r="F8587" s="63">
        <v>2.4260860000000002</v>
      </c>
      <c r="G8587" s="63">
        <v>0.85274349999999999</v>
      </c>
      <c r="H8587" s="63">
        <v>91.582599999999999</v>
      </c>
      <c r="I8587" s="63">
        <v>0.70785589999999998</v>
      </c>
      <c r="J8587" s="63">
        <v>0.79345670000000001</v>
      </c>
      <c r="K8587" s="63">
        <v>0.85274349999999999</v>
      </c>
      <c r="L8587" s="63">
        <v>0.91203029999999996</v>
      </c>
      <c r="M8587" s="63">
        <v>0.99763109999999999</v>
      </c>
      <c r="N8587" s="63">
        <v>12799</v>
      </c>
      <c r="O8587" s="63">
        <v>0.1130564</v>
      </c>
      <c r="P8587" s="63">
        <v>7</v>
      </c>
      <c r="Q8587" s="63">
        <v>1.2781749580960001E-2</v>
      </c>
    </row>
    <row r="8588" spans="1:17">
      <c r="A8588" s="63" t="s">
        <v>81</v>
      </c>
      <c r="B8588" s="63" t="s">
        <v>44</v>
      </c>
      <c r="C8588" s="63" t="s">
        <v>52</v>
      </c>
      <c r="D8588" s="63">
        <v>19</v>
      </c>
      <c r="E8588" s="63">
        <v>1.8499699999999999</v>
      </c>
      <c r="F8588" s="63">
        <v>2.2732260000000002</v>
      </c>
      <c r="G8588" s="63">
        <v>0.42325580000000002</v>
      </c>
      <c r="H8588" s="63">
        <v>89.156000000000006</v>
      </c>
      <c r="I8588" s="63">
        <v>0.27836820000000001</v>
      </c>
      <c r="J8588" s="63">
        <v>0.36396899999999999</v>
      </c>
      <c r="K8588" s="63">
        <v>0.42325580000000002</v>
      </c>
      <c r="L8588" s="63">
        <v>0.48254259999999999</v>
      </c>
      <c r="M8588" s="63">
        <v>0.56814339999999997</v>
      </c>
      <c r="N8588" s="63">
        <v>12799</v>
      </c>
      <c r="O8588" s="63">
        <v>0.1130564</v>
      </c>
      <c r="P8588" s="63">
        <v>7</v>
      </c>
      <c r="Q8588" s="63">
        <v>1.2781749580960001E-2</v>
      </c>
    </row>
    <row r="8589" spans="1:17">
      <c r="A8589" s="63" t="s">
        <v>81</v>
      </c>
      <c r="B8589" s="63" t="s">
        <v>44</v>
      </c>
      <c r="C8589" s="63" t="s">
        <v>52</v>
      </c>
      <c r="D8589" s="63">
        <v>20</v>
      </c>
      <c r="E8589" s="63">
        <v>2.0147330000000001</v>
      </c>
      <c r="F8589" s="63">
        <v>2.106652</v>
      </c>
      <c r="G8589" s="63">
        <v>9.1918700000000006E-2</v>
      </c>
      <c r="H8589" s="63">
        <v>85.313299999999998</v>
      </c>
      <c r="I8589" s="63">
        <v>-5.2968899999999999E-2</v>
      </c>
      <c r="J8589" s="63">
        <v>3.2631899999999998E-2</v>
      </c>
      <c r="K8589" s="63">
        <v>9.1918700000000006E-2</v>
      </c>
      <c r="L8589" s="63">
        <v>0.15120549999999999</v>
      </c>
      <c r="M8589" s="63">
        <v>0.2368063</v>
      </c>
      <c r="N8589" s="63">
        <v>12799</v>
      </c>
      <c r="O8589" s="63">
        <v>0.1130564</v>
      </c>
      <c r="P8589" s="63">
        <v>7</v>
      </c>
      <c r="Q8589" s="63">
        <v>1.2781749580960001E-2</v>
      </c>
    </row>
    <row r="8590" spans="1:17">
      <c r="A8590" s="63" t="s">
        <v>81</v>
      </c>
      <c r="B8590" s="63" t="s">
        <v>44</v>
      </c>
      <c r="C8590" s="63" t="s">
        <v>52</v>
      </c>
      <c r="D8590" s="63">
        <v>21</v>
      </c>
      <c r="E8590" s="63">
        <v>2.023638</v>
      </c>
      <c r="F8590" s="63">
        <v>1.961589</v>
      </c>
      <c r="G8590" s="63">
        <v>-6.2049300000000002E-2</v>
      </c>
      <c r="H8590" s="63">
        <v>81.174300000000002</v>
      </c>
      <c r="I8590" s="63">
        <v>-0.20693690000000001</v>
      </c>
      <c r="J8590" s="63">
        <v>-0.1213361</v>
      </c>
      <c r="K8590" s="63">
        <v>-6.2049300000000002E-2</v>
      </c>
      <c r="L8590" s="63">
        <v>-2.7623999999999999E-3</v>
      </c>
      <c r="M8590" s="63">
        <v>8.2838300000000004E-2</v>
      </c>
      <c r="N8590" s="63">
        <v>12799</v>
      </c>
      <c r="O8590" s="63">
        <v>0.1130564</v>
      </c>
      <c r="P8590" s="63">
        <v>7</v>
      </c>
      <c r="Q8590" s="63">
        <v>1.2781749580960001E-2</v>
      </c>
    </row>
    <row r="8591" spans="1:17">
      <c r="A8591" s="63" t="s">
        <v>81</v>
      </c>
      <c r="B8591" s="63" t="s">
        <v>44</v>
      </c>
      <c r="C8591" s="63" t="s">
        <v>52</v>
      </c>
      <c r="D8591" s="63">
        <v>22</v>
      </c>
      <c r="E8591" s="63">
        <v>1.8839269999999999</v>
      </c>
      <c r="F8591" s="63">
        <v>1.8505959999999999</v>
      </c>
      <c r="G8591" s="63">
        <v>-3.3330899999999997E-2</v>
      </c>
      <c r="H8591" s="63">
        <v>78.722800000000007</v>
      </c>
      <c r="I8591" s="63">
        <v>-0.1782185</v>
      </c>
      <c r="J8591" s="63">
        <v>-9.26178E-2</v>
      </c>
      <c r="K8591" s="63">
        <v>-3.3330899999999997E-2</v>
      </c>
      <c r="L8591" s="63">
        <v>2.59559E-2</v>
      </c>
      <c r="M8591" s="63">
        <v>0.11155669999999999</v>
      </c>
      <c r="N8591" s="63">
        <v>12799</v>
      </c>
      <c r="O8591" s="63">
        <v>0.1130564</v>
      </c>
      <c r="P8591" s="63">
        <v>7</v>
      </c>
      <c r="Q8591" s="63">
        <v>1.2781749580960001E-2</v>
      </c>
    </row>
    <row r="8592" spans="1:17">
      <c r="A8592" s="63" t="s">
        <v>81</v>
      </c>
      <c r="B8592" s="63" t="s">
        <v>44</v>
      </c>
      <c r="C8592" s="63" t="s">
        <v>52</v>
      </c>
      <c r="D8592" s="63">
        <v>23</v>
      </c>
      <c r="E8592" s="63">
        <v>1.5426059999999999</v>
      </c>
      <c r="F8592" s="63">
        <v>1.601092</v>
      </c>
      <c r="G8592" s="63">
        <v>5.84854E-2</v>
      </c>
      <c r="H8592" s="63">
        <v>76.556200000000004</v>
      </c>
      <c r="I8592" s="63">
        <v>-8.6402199999999998E-2</v>
      </c>
      <c r="J8592" s="63">
        <v>-8.0139999999999996E-4</v>
      </c>
      <c r="K8592" s="63">
        <v>5.84854E-2</v>
      </c>
      <c r="L8592" s="63">
        <v>0.11777219999999999</v>
      </c>
      <c r="M8592" s="63">
        <v>0.203373</v>
      </c>
      <c r="N8592" s="63">
        <v>12799</v>
      </c>
      <c r="O8592" s="63">
        <v>0.1130564</v>
      </c>
      <c r="P8592" s="63">
        <v>7</v>
      </c>
      <c r="Q8592" s="63">
        <v>1.2781749580960001E-2</v>
      </c>
    </row>
    <row r="8593" spans="1:17">
      <c r="A8593" s="63" t="s">
        <v>81</v>
      </c>
      <c r="B8593" s="63" t="s">
        <v>44</v>
      </c>
      <c r="C8593" s="63" t="s">
        <v>52</v>
      </c>
      <c r="D8593" s="63">
        <v>24</v>
      </c>
      <c r="E8593" s="63">
        <v>1.323183</v>
      </c>
      <c r="F8593" s="63">
        <v>1.1481189999999999</v>
      </c>
      <c r="G8593" s="63">
        <v>-0.17506360000000001</v>
      </c>
      <c r="H8593" s="63">
        <v>75.676400000000001</v>
      </c>
      <c r="I8593" s="63">
        <v>-0.31995119999999999</v>
      </c>
      <c r="J8593" s="63">
        <v>-0.23435039999999999</v>
      </c>
      <c r="K8593" s="63">
        <v>-0.17506360000000001</v>
      </c>
      <c r="L8593" s="63">
        <v>-0.1157768</v>
      </c>
      <c r="M8593" s="63">
        <v>-3.0176000000000001E-2</v>
      </c>
      <c r="N8593" s="63">
        <v>12799</v>
      </c>
      <c r="O8593" s="63">
        <v>0.1130564</v>
      </c>
      <c r="P8593" s="63">
        <v>7</v>
      </c>
      <c r="Q8593" s="63">
        <v>1.2781749580960001E-2</v>
      </c>
    </row>
    <row r="8594" spans="1:17">
      <c r="A8594" s="63" t="s">
        <v>81</v>
      </c>
      <c r="B8594" s="63" t="s">
        <v>44</v>
      </c>
      <c r="C8594" s="63" t="s">
        <v>53</v>
      </c>
      <c r="D8594" s="63">
        <v>1</v>
      </c>
      <c r="E8594" s="63">
        <v>1.0489189999999999</v>
      </c>
      <c r="F8594" s="63">
        <v>0.75043360000000003</v>
      </c>
      <c r="G8594" s="63">
        <v>-0.298485</v>
      </c>
      <c r="H8594" s="63">
        <v>72.478800000000007</v>
      </c>
      <c r="I8594" s="63">
        <v>-0.44337260000000001</v>
      </c>
      <c r="J8594" s="63">
        <v>-0.35777189999999998</v>
      </c>
      <c r="K8594" s="63">
        <v>-0.298485</v>
      </c>
      <c r="L8594" s="63">
        <v>-0.2391982</v>
      </c>
      <c r="M8594" s="63">
        <v>-0.1535974</v>
      </c>
      <c r="N8594" s="63">
        <v>12799</v>
      </c>
      <c r="O8594" s="63">
        <v>0.1130564</v>
      </c>
      <c r="P8594" s="63">
        <v>8</v>
      </c>
      <c r="Q8594" s="63">
        <v>1.2781749580960001E-2</v>
      </c>
    </row>
    <row r="8595" spans="1:17">
      <c r="A8595" s="63" t="s">
        <v>81</v>
      </c>
      <c r="B8595" s="63" t="s">
        <v>44</v>
      </c>
      <c r="C8595" s="63" t="s">
        <v>53</v>
      </c>
      <c r="D8595" s="63">
        <v>2</v>
      </c>
      <c r="E8595" s="63">
        <v>0.99325850000000004</v>
      </c>
      <c r="F8595" s="63">
        <v>0.60665409999999997</v>
      </c>
      <c r="G8595" s="63">
        <v>-0.38660440000000001</v>
      </c>
      <c r="H8595" s="63">
        <v>70.186400000000006</v>
      </c>
      <c r="I8595" s="63">
        <v>-0.53149199999999996</v>
      </c>
      <c r="J8595" s="63">
        <v>-0.44589129999999999</v>
      </c>
      <c r="K8595" s="63">
        <v>-0.38660440000000001</v>
      </c>
      <c r="L8595" s="63">
        <v>-0.32731759999999999</v>
      </c>
      <c r="M8595" s="63">
        <v>-0.24171680000000001</v>
      </c>
      <c r="N8595" s="63">
        <v>12799</v>
      </c>
      <c r="O8595" s="63">
        <v>0.1130564</v>
      </c>
      <c r="P8595" s="63">
        <v>8</v>
      </c>
      <c r="Q8595" s="63">
        <v>1.2781749580960001E-2</v>
      </c>
    </row>
    <row r="8596" spans="1:17">
      <c r="A8596" s="63" t="s">
        <v>81</v>
      </c>
      <c r="B8596" s="63" t="s">
        <v>44</v>
      </c>
      <c r="C8596" s="63" t="s">
        <v>53</v>
      </c>
      <c r="D8596" s="63">
        <v>3</v>
      </c>
      <c r="E8596" s="63">
        <v>0.93440420000000002</v>
      </c>
      <c r="F8596" s="63">
        <v>0.52698979999999995</v>
      </c>
      <c r="G8596" s="63">
        <v>-0.40741440000000001</v>
      </c>
      <c r="H8596" s="63">
        <v>69.609899999999996</v>
      </c>
      <c r="I8596" s="63">
        <v>-0.55230199999999996</v>
      </c>
      <c r="J8596" s="63">
        <v>-0.46670129999999999</v>
      </c>
      <c r="K8596" s="63">
        <v>-0.40741440000000001</v>
      </c>
      <c r="L8596" s="63">
        <v>-0.34812759999999998</v>
      </c>
      <c r="M8596" s="63">
        <v>-0.2625268</v>
      </c>
      <c r="N8596" s="63">
        <v>12799</v>
      </c>
      <c r="O8596" s="63">
        <v>0.1130564</v>
      </c>
      <c r="P8596" s="63">
        <v>8</v>
      </c>
      <c r="Q8596" s="63">
        <v>1.2781749580960001E-2</v>
      </c>
    </row>
    <row r="8597" spans="1:17">
      <c r="A8597" s="63" t="s">
        <v>81</v>
      </c>
      <c r="B8597" s="63" t="s">
        <v>44</v>
      </c>
      <c r="C8597" s="63" t="s">
        <v>53</v>
      </c>
      <c r="D8597" s="63">
        <v>4</v>
      </c>
      <c r="E8597" s="63">
        <v>0.88900880000000004</v>
      </c>
      <c r="F8597" s="63">
        <v>0.53355090000000005</v>
      </c>
      <c r="G8597" s="63">
        <v>-0.35545789999999999</v>
      </c>
      <c r="H8597" s="63">
        <v>69.037199999999999</v>
      </c>
      <c r="I8597" s="63">
        <v>-0.5003455</v>
      </c>
      <c r="J8597" s="63">
        <v>-0.41474470000000002</v>
      </c>
      <c r="K8597" s="63">
        <v>-0.35545789999999999</v>
      </c>
      <c r="L8597" s="63">
        <v>-0.29617110000000002</v>
      </c>
      <c r="M8597" s="63">
        <v>-0.21057029999999999</v>
      </c>
      <c r="N8597" s="63">
        <v>12799</v>
      </c>
      <c r="O8597" s="63">
        <v>0.1130564</v>
      </c>
      <c r="P8597" s="63">
        <v>8</v>
      </c>
      <c r="Q8597" s="63">
        <v>1.2781749580960001E-2</v>
      </c>
    </row>
    <row r="8598" spans="1:17">
      <c r="A8598" s="63" t="s">
        <v>81</v>
      </c>
      <c r="B8598" s="63" t="s">
        <v>44</v>
      </c>
      <c r="C8598" s="63" t="s">
        <v>53</v>
      </c>
      <c r="D8598" s="63">
        <v>5</v>
      </c>
      <c r="E8598" s="63">
        <v>0.71362999999999999</v>
      </c>
      <c r="F8598" s="63">
        <v>0.5564538</v>
      </c>
      <c r="G8598" s="63">
        <v>-0.15717619999999999</v>
      </c>
      <c r="H8598" s="63">
        <v>68.486599999999996</v>
      </c>
      <c r="I8598" s="63">
        <v>-0.30206379999999999</v>
      </c>
      <c r="J8598" s="63">
        <v>-0.21646299999999999</v>
      </c>
      <c r="K8598" s="63">
        <v>-0.15717619999999999</v>
      </c>
      <c r="L8598" s="63">
        <v>-9.7889400000000001E-2</v>
      </c>
      <c r="M8598" s="63">
        <v>-1.22886E-2</v>
      </c>
      <c r="N8598" s="63">
        <v>12799</v>
      </c>
      <c r="O8598" s="63">
        <v>0.1130564</v>
      </c>
      <c r="P8598" s="63">
        <v>8</v>
      </c>
      <c r="Q8598" s="63">
        <v>1.2781749580960001E-2</v>
      </c>
    </row>
    <row r="8599" spans="1:17">
      <c r="A8599" s="63" t="s">
        <v>81</v>
      </c>
      <c r="B8599" s="63" t="s">
        <v>44</v>
      </c>
      <c r="C8599" s="63" t="s">
        <v>53</v>
      </c>
      <c r="D8599" s="63">
        <v>6</v>
      </c>
      <c r="E8599" s="63">
        <v>1.3389990000000001</v>
      </c>
      <c r="F8599" s="63">
        <v>0.37616549999999999</v>
      </c>
      <c r="G8599" s="63">
        <v>-0.96283319999999994</v>
      </c>
      <c r="H8599" s="63">
        <v>67.870900000000006</v>
      </c>
      <c r="I8599" s="63">
        <v>-1.107721</v>
      </c>
      <c r="J8599" s="63">
        <v>-1.0221199999999999</v>
      </c>
      <c r="K8599" s="63">
        <v>-0.96283319999999994</v>
      </c>
      <c r="L8599" s="63">
        <v>-0.90354630000000002</v>
      </c>
      <c r="M8599" s="63">
        <v>-0.81794560000000005</v>
      </c>
      <c r="N8599" s="63">
        <v>12799</v>
      </c>
      <c r="O8599" s="63">
        <v>0.1130564</v>
      </c>
      <c r="P8599" s="63">
        <v>8</v>
      </c>
      <c r="Q8599" s="63">
        <v>1.2781749580960001E-2</v>
      </c>
    </row>
    <row r="8600" spans="1:17">
      <c r="A8600" s="63" t="s">
        <v>81</v>
      </c>
      <c r="B8600" s="63" t="s">
        <v>44</v>
      </c>
      <c r="C8600" s="63" t="s">
        <v>53</v>
      </c>
      <c r="D8600" s="63">
        <v>7</v>
      </c>
      <c r="E8600" s="63">
        <v>1.3533850000000001</v>
      </c>
      <c r="F8600" s="63">
        <v>0.93079199999999995</v>
      </c>
      <c r="G8600" s="63">
        <v>-0.42259350000000001</v>
      </c>
      <c r="H8600" s="63">
        <v>67.317400000000006</v>
      </c>
      <c r="I8600" s="63">
        <v>-0.56748100000000001</v>
      </c>
      <c r="J8600" s="63">
        <v>-0.48188029999999998</v>
      </c>
      <c r="K8600" s="63">
        <v>-0.42259350000000001</v>
      </c>
      <c r="L8600" s="63">
        <v>-0.36330659999999998</v>
      </c>
      <c r="M8600" s="63">
        <v>-0.27770590000000001</v>
      </c>
      <c r="N8600" s="63">
        <v>12799</v>
      </c>
      <c r="O8600" s="63">
        <v>0.1130564</v>
      </c>
      <c r="P8600" s="63">
        <v>8</v>
      </c>
      <c r="Q8600" s="63">
        <v>1.2781749580960001E-2</v>
      </c>
    </row>
    <row r="8601" spans="1:17">
      <c r="A8601" s="63" t="s">
        <v>81</v>
      </c>
      <c r="B8601" s="63" t="s">
        <v>44</v>
      </c>
      <c r="C8601" s="63" t="s">
        <v>53</v>
      </c>
      <c r="D8601" s="63">
        <v>8</v>
      </c>
      <c r="E8601" s="63">
        <v>1.387221</v>
      </c>
      <c r="F8601" s="63">
        <v>1.0470440000000001</v>
      </c>
      <c r="G8601" s="63">
        <v>-0.34017720000000001</v>
      </c>
      <c r="H8601" s="63">
        <v>69.459800000000001</v>
      </c>
      <c r="I8601" s="63">
        <v>-0.48506480000000002</v>
      </c>
      <c r="J8601" s="63">
        <v>-0.39946399999999999</v>
      </c>
      <c r="K8601" s="63">
        <v>-0.34017720000000001</v>
      </c>
      <c r="L8601" s="63">
        <v>-0.28089029999999998</v>
      </c>
      <c r="M8601" s="63">
        <v>-0.19528960000000001</v>
      </c>
      <c r="N8601" s="63">
        <v>12799</v>
      </c>
      <c r="O8601" s="63">
        <v>0.1130564</v>
      </c>
      <c r="P8601" s="63">
        <v>8</v>
      </c>
      <c r="Q8601" s="63">
        <v>1.2781749580960001E-2</v>
      </c>
    </row>
    <row r="8602" spans="1:17">
      <c r="A8602" s="63" t="s">
        <v>81</v>
      </c>
      <c r="B8602" s="63" t="s">
        <v>44</v>
      </c>
      <c r="C8602" s="63" t="s">
        <v>53</v>
      </c>
      <c r="D8602" s="63">
        <v>9</v>
      </c>
      <c r="E8602" s="63">
        <v>1.050217</v>
      </c>
      <c r="F8602" s="63">
        <v>0.99677680000000002</v>
      </c>
      <c r="G8602" s="63">
        <v>-5.3440300000000003E-2</v>
      </c>
      <c r="H8602" s="63">
        <v>75.023700000000005</v>
      </c>
      <c r="I8602" s="63">
        <v>-0.1983279</v>
      </c>
      <c r="J8602" s="63">
        <v>-0.1127271</v>
      </c>
      <c r="K8602" s="63">
        <v>-5.3440300000000003E-2</v>
      </c>
      <c r="L8602" s="63">
        <v>5.8466000000000004E-3</v>
      </c>
      <c r="M8602" s="63">
        <v>9.1447299999999995E-2</v>
      </c>
      <c r="N8602" s="63">
        <v>12799</v>
      </c>
      <c r="O8602" s="63">
        <v>0.1130564</v>
      </c>
      <c r="P8602" s="63">
        <v>8</v>
      </c>
      <c r="Q8602" s="63">
        <v>1.2781749580960001E-2</v>
      </c>
    </row>
    <row r="8603" spans="1:17">
      <c r="A8603" s="63" t="s">
        <v>81</v>
      </c>
      <c r="B8603" s="63" t="s">
        <v>44</v>
      </c>
      <c r="C8603" s="63" t="s">
        <v>53</v>
      </c>
      <c r="D8603" s="63">
        <v>10</v>
      </c>
      <c r="E8603" s="63">
        <v>1.03393</v>
      </c>
      <c r="F8603" s="63">
        <v>0.9629297</v>
      </c>
      <c r="G8603" s="63">
        <v>-7.1000499999999994E-2</v>
      </c>
      <c r="H8603" s="63">
        <v>80.245800000000003</v>
      </c>
      <c r="I8603" s="63">
        <v>-0.2158881</v>
      </c>
      <c r="J8603" s="63">
        <v>-0.13028729999999999</v>
      </c>
      <c r="K8603" s="63">
        <v>-7.1000499999999994E-2</v>
      </c>
      <c r="L8603" s="63">
        <v>-1.1713700000000001E-2</v>
      </c>
      <c r="M8603" s="63">
        <v>7.3887099999999997E-2</v>
      </c>
      <c r="N8603" s="63">
        <v>12799</v>
      </c>
      <c r="O8603" s="63">
        <v>0.1130564</v>
      </c>
      <c r="P8603" s="63">
        <v>8</v>
      </c>
      <c r="Q8603" s="63">
        <v>1.2781749580960001E-2</v>
      </c>
    </row>
    <row r="8604" spans="1:17">
      <c r="A8604" s="63" t="s">
        <v>81</v>
      </c>
      <c r="B8604" s="63" t="s">
        <v>44</v>
      </c>
      <c r="C8604" s="63" t="s">
        <v>53</v>
      </c>
      <c r="D8604" s="63">
        <v>11</v>
      </c>
      <c r="E8604" s="63">
        <v>0.94200410000000001</v>
      </c>
      <c r="F8604" s="63">
        <v>1.067167</v>
      </c>
      <c r="G8604" s="63">
        <v>0.12516330000000001</v>
      </c>
      <c r="H8604" s="63">
        <v>84.070999999999998</v>
      </c>
      <c r="I8604" s="63">
        <v>-1.97243E-2</v>
      </c>
      <c r="J8604" s="63">
        <v>6.5876500000000004E-2</v>
      </c>
      <c r="K8604" s="63">
        <v>0.12516330000000001</v>
      </c>
      <c r="L8604" s="63">
        <v>0.18445010000000001</v>
      </c>
      <c r="M8604" s="63">
        <v>0.27005089999999998</v>
      </c>
      <c r="N8604" s="63">
        <v>12799</v>
      </c>
      <c r="O8604" s="63">
        <v>0.1130564</v>
      </c>
      <c r="P8604" s="63">
        <v>8</v>
      </c>
      <c r="Q8604" s="63">
        <v>1.2781749580960001E-2</v>
      </c>
    </row>
    <row r="8605" spans="1:17">
      <c r="A8605" s="63" t="s">
        <v>81</v>
      </c>
      <c r="B8605" s="63" t="s">
        <v>44</v>
      </c>
      <c r="C8605" s="63" t="s">
        <v>53</v>
      </c>
      <c r="D8605" s="63">
        <v>12</v>
      </c>
      <c r="E8605" s="63">
        <v>0.96392949999999999</v>
      </c>
      <c r="F8605" s="63">
        <v>1.2800929999999999</v>
      </c>
      <c r="G8605" s="63">
        <v>0.31616329999999998</v>
      </c>
      <c r="H8605" s="63">
        <v>86.161500000000004</v>
      </c>
      <c r="I8605" s="63">
        <v>0.1712757</v>
      </c>
      <c r="J8605" s="63">
        <v>0.25687650000000001</v>
      </c>
      <c r="K8605" s="63">
        <v>0.31616329999999998</v>
      </c>
      <c r="L8605" s="63">
        <v>0.37545010000000001</v>
      </c>
      <c r="M8605" s="63">
        <v>0.46105089999999999</v>
      </c>
      <c r="N8605" s="63">
        <v>12799</v>
      </c>
      <c r="O8605" s="63">
        <v>0.1130564</v>
      </c>
      <c r="P8605" s="63">
        <v>8</v>
      </c>
      <c r="Q8605" s="63">
        <v>1.2781749580960001E-2</v>
      </c>
    </row>
    <row r="8606" spans="1:17">
      <c r="A8606" s="63" t="s">
        <v>81</v>
      </c>
      <c r="B8606" s="63" t="s">
        <v>44</v>
      </c>
      <c r="C8606" s="63" t="s">
        <v>53</v>
      </c>
      <c r="D8606" s="63">
        <v>13</v>
      </c>
      <c r="E8606" s="63">
        <v>0.85667479999999996</v>
      </c>
      <c r="F8606" s="63">
        <v>1.453384</v>
      </c>
      <c r="G8606" s="63">
        <v>0.59670920000000005</v>
      </c>
      <c r="H8606" s="63">
        <v>88.260099999999994</v>
      </c>
      <c r="I8606" s="63">
        <v>0.45182159999999999</v>
      </c>
      <c r="J8606" s="63">
        <v>0.53742239999999997</v>
      </c>
      <c r="K8606" s="63">
        <v>0.59670920000000005</v>
      </c>
      <c r="L8606" s="63">
        <v>0.65599600000000002</v>
      </c>
      <c r="M8606" s="63">
        <v>0.74159679999999994</v>
      </c>
      <c r="N8606" s="63">
        <v>12799</v>
      </c>
      <c r="O8606" s="63">
        <v>0.1130564</v>
      </c>
      <c r="P8606" s="63">
        <v>8</v>
      </c>
      <c r="Q8606" s="63">
        <v>1.2781749580960001E-2</v>
      </c>
    </row>
    <row r="8607" spans="1:17">
      <c r="A8607" s="63" t="s">
        <v>81</v>
      </c>
      <c r="B8607" s="63" t="s">
        <v>44</v>
      </c>
      <c r="C8607" s="63" t="s">
        <v>53</v>
      </c>
      <c r="D8607" s="63">
        <v>14</v>
      </c>
      <c r="E8607" s="63">
        <v>0.92242610000000003</v>
      </c>
      <c r="F8607" s="63">
        <v>1.6952050000000001</v>
      </c>
      <c r="G8607" s="63">
        <v>0.77277859999999998</v>
      </c>
      <c r="H8607" s="63">
        <v>89.728899999999996</v>
      </c>
      <c r="I8607" s="63">
        <v>0.62789110000000004</v>
      </c>
      <c r="J8607" s="63">
        <v>0.71349180000000001</v>
      </c>
      <c r="K8607" s="63">
        <v>0.77277859999999998</v>
      </c>
      <c r="L8607" s="63">
        <v>0.83206550000000001</v>
      </c>
      <c r="M8607" s="63">
        <v>0.91766619999999999</v>
      </c>
      <c r="N8607" s="63">
        <v>12799</v>
      </c>
      <c r="O8607" s="63">
        <v>0.1130564</v>
      </c>
      <c r="P8607" s="63">
        <v>8</v>
      </c>
      <c r="Q8607" s="63">
        <v>1.2781749580960001E-2</v>
      </c>
    </row>
    <row r="8608" spans="1:17">
      <c r="A8608" s="63" t="s">
        <v>81</v>
      </c>
      <c r="B8608" s="63" t="s">
        <v>44</v>
      </c>
      <c r="C8608" s="63" t="s">
        <v>53</v>
      </c>
      <c r="D8608" s="63">
        <v>15</v>
      </c>
      <c r="E8608" s="63">
        <v>1.027568</v>
      </c>
      <c r="F8608" s="63">
        <v>1.8819900000000001</v>
      </c>
      <c r="G8608" s="63">
        <v>0.85442260000000003</v>
      </c>
      <c r="H8608" s="63">
        <v>91.5471</v>
      </c>
      <c r="I8608" s="63">
        <v>0.70953500000000003</v>
      </c>
      <c r="J8608" s="63">
        <v>0.7951357</v>
      </c>
      <c r="K8608" s="63">
        <v>0.85442260000000003</v>
      </c>
      <c r="L8608" s="63">
        <v>0.9137094</v>
      </c>
      <c r="M8608" s="63">
        <v>0.99931009999999998</v>
      </c>
      <c r="N8608" s="63">
        <v>12799</v>
      </c>
      <c r="O8608" s="63">
        <v>0.1130564</v>
      </c>
      <c r="P8608" s="63">
        <v>8</v>
      </c>
      <c r="Q8608" s="63">
        <v>1.2781749580960001E-2</v>
      </c>
    </row>
    <row r="8609" spans="1:17">
      <c r="A8609" s="63" t="s">
        <v>81</v>
      </c>
      <c r="B8609" s="63" t="s">
        <v>44</v>
      </c>
      <c r="C8609" s="63" t="s">
        <v>53</v>
      </c>
      <c r="D8609" s="63">
        <v>16</v>
      </c>
      <c r="E8609" s="63">
        <v>1.217576</v>
      </c>
      <c r="F8609" s="63">
        <v>2.081572</v>
      </c>
      <c r="G8609" s="63">
        <v>0.86399579999999998</v>
      </c>
      <c r="H8609" s="63">
        <v>92.252600000000001</v>
      </c>
      <c r="I8609" s="63">
        <v>0.71910819999999998</v>
      </c>
      <c r="J8609" s="63">
        <v>0.80470900000000001</v>
      </c>
      <c r="K8609" s="63">
        <v>0.86399579999999998</v>
      </c>
      <c r="L8609" s="63">
        <v>0.92328259999999995</v>
      </c>
      <c r="M8609" s="63">
        <v>1.008883</v>
      </c>
      <c r="N8609" s="63">
        <v>12799</v>
      </c>
      <c r="O8609" s="63">
        <v>0.1130564</v>
      </c>
      <c r="P8609" s="63">
        <v>8</v>
      </c>
      <c r="Q8609" s="63">
        <v>1.2781749580960001E-2</v>
      </c>
    </row>
    <row r="8610" spans="1:17">
      <c r="A8610" s="63" t="s">
        <v>81</v>
      </c>
      <c r="B8610" s="63" t="s">
        <v>44</v>
      </c>
      <c r="C8610" s="63" t="s">
        <v>53</v>
      </c>
      <c r="D8610" s="63">
        <v>17</v>
      </c>
      <c r="E8610" s="63">
        <v>1.378341</v>
      </c>
      <c r="F8610" s="63">
        <v>2.2181769999999998</v>
      </c>
      <c r="G8610" s="63">
        <v>0.83983560000000002</v>
      </c>
      <c r="H8610" s="63">
        <v>92.304599999999994</v>
      </c>
      <c r="I8610" s="63">
        <v>0.69494809999999996</v>
      </c>
      <c r="J8610" s="63">
        <v>0.78054880000000004</v>
      </c>
      <c r="K8610" s="63">
        <v>0.83983560000000002</v>
      </c>
      <c r="L8610" s="63">
        <v>0.89912250000000005</v>
      </c>
      <c r="M8610" s="63">
        <v>0.98472320000000002</v>
      </c>
      <c r="N8610" s="63">
        <v>12799</v>
      </c>
      <c r="O8610" s="63">
        <v>0.1130564</v>
      </c>
      <c r="P8610" s="63">
        <v>8</v>
      </c>
      <c r="Q8610" s="63">
        <v>1.2781749580960001E-2</v>
      </c>
    </row>
    <row r="8611" spans="1:17">
      <c r="A8611" s="63" t="s">
        <v>81</v>
      </c>
      <c r="B8611" s="63" t="s">
        <v>44</v>
      </c>
      <c r="C8611" s="63" t="s">
        <v>53</v>
      </c>
      <c r="D8611" s="63">
        <v>18</v>
      </c>
      <c r="E8611" s="63">
        <v>1.530608</v>
      </c>
      <c r="F8611" s="63">
        <v>2.3090540000000002</v>
      </c>
      <c r="G8611" s="63">
        <v>0.77844610000000003</v>
      </c>
      <c r="H8611" s="63">
        <v>91.140600000000006</v>
      </c>
      <c r="I8611" s="63">
        <v>0.63355850000000002</v>
      </c>
      <c r="J8611" s="63">
        <v>0.7191592</v>
      </c>
      <c r="K8611" s="63">
        <v>0.77844610000000003</v>
      </c>
      <c r="L8611" s="63">
        <v>0.8377329</v>
      </c>
      <c r="M8611" s="63">
        <v>0.92333359999999998</v>
      </c>
      <c r="N8611" s="63">
        <v>12799</v>
      </c>
      <c r="O8611" s="63">
        <v>0.1130564</v>
      </c>
      <c r="P8611" s="63">
        <v>8</v>
      </c>
      <c r="Q8611" s="63">
        <v>1.2781749580960001E-2</v>
      </c>
    </row>
    <row r="8612" spans="1:17">
      <c r="A8612" s="63" t="s">
        <v>81</v>
      </c>
      <c r="B8612" s="63" t="s">
        <v>44</v>
      </c>
      <c r="C8612" s="63" t="s">
        <v>53</v>
      </c>
      <c r="D8612" s="63">
        <v>19</v>
      </c>
      <c r="E8612" s="63">
        <v>1.8043450000000001</v>
      </c>
      <c r="F8612" s="63">
        <v>2.2091769999999999</v>
      </c>
      <c r="G8612" s="63">
        <v>0.404833</v>
      </c>
      <c r="H8612" s="63">
        <v>88.581699999999998</v>
      </c>
      <c r="I8612" s="63">
        <v>0.25994539999999999</v>
      </c>
      <c r="J8612" s="63">
        <v>0.34554610000000002</v>
      </c>
      <c r="K8612" s="63">
        <v>0.404833</v>
      </c>
      <c r="L8612" s="63">
        <v>0.46411980000000003</v>
      </c>
      <c r="M8612" s="63">
        <v>0.54972049999999995</v>
      </c>
      <c r="N8612" s="63">
        <v>12799</v>
      </c>
      <c r="O8612" s="63">
        <v>0.1130564</v>
      </c>
      <c r="P8612" s="63">
        <v>8</v>
      </c>
      <c r="Q8612" s="63">
        <v>1.2781749580960001E-2</v>
      </c>
    </row>
    <row r="8613" spans="1:17">
      <c r="A8613" s="63" t="s">
        <v>81</v>
      </c>
      <c r="B8613" s="63" t="s">
        <v>44</v>
      </c>
      <c r="C8613" s="63" t="s">
        <v>53</v>
      </c>
      <c r="D8613" s="63">
        <v>20</v>
      </c>
      <c r="E8613" s="63">
        <v>1.9533160000000001</v>
      </c>
      <c r="F8613" s="63">
        <v>2.0308419999999998</v>
      </c>
      <c r="G8613" s="63">
        <v>7.75251E-2</v>
      </c>
      <c r="H8613" s="63">
        <v>84.246300000000005</v>
      </c>
      <c r="I8613" s="63">
        <v>-6.7362500000000006E-2</v>
      </c>
      <c r="J8613" s="63">
        <v>1.8238299999999999E-2</v>
      </c>
      <c r="K8613" s="63">
        <v>7.75251E-2</v>
      </c>
      <c r="L8613" s="63">
        <v>0.13681199999999999</v>
      </c>
      <c r="M8613" s="63">
        <v>0.22241269999999999</v>
      </c>
      <c r="N8613" s="63">
        <v>12799</v>
      </c>
      <c r="O8613" s="63">
        <v>0.1130564</v>
      </c>
      <c r="P8613" s="63">
        <v>8</v>
      </c>
      <c r="Q8613" s="63">
        <v>1.2781749580960001E-2</v>
      </c>
    </row>
    <row r="8614" spans="1:17">
      <c r="A8614" s="63" t="s">
        <v>81</v>
      </c>
      <c r="B8614" s="63" t="s">
        <v>44</v>
      </c>
      <c r="C8614" s="63" t="s">
        <v>53</v>
      </c>
      <c r="D8614" s="63">
        <v>21</v>
      </c>
      <c r="E8614" s="63">
        <v>1.9544299999999999</v>
      </c>
      <c r="F8614" s="63">
        <v>1.8661570000000001</v>
      </c>
      <c r="G8614" s="63">
        <v>-8.8272799999999998E-2</v>
      </c>
      <c r="H8614" s="63">
        <v>78.830200000000005</v>
      </c>
      <c r="I8614" s="63">
        <v>-0.23316039999999999</v>
      </c>
      <c r="J8614" s="63">
        <v>-0.14755960000000001</v>
      </c>
      <c r="K8614" s="63">
        <v>-8.8272799999999998E-2</v>
      </c>
      <c r="L8614" s="63">
        <v>-2.8986000000000001E-2</v>
      </c>
      <c r="M8614" s="63">
        <v>5.66148E-2</v>
      </c>
      <c r="N8614" s="63">
        <v>12799</v>
      </c>
      <c r="O8614" s="63">
        <v>0.1130564</v>
      </c>
      <c r="P8614" s="63">
        <v>8</v>
      </c>
      <c r="Q8614" s="63">
        <v>1.2781749580960001E-2</v>
      </c>
    </row>
    <row r="8615" spans="1:17">
      <c r="A8615" s="63" t="s">
        <v>81</v>
      </c>
      <c r="B8615" s="63" t="s">
        <v>44</v>
      </c>
      <c r="C8615" s="63" t="s">
        <v>53</v>
      </c>
      <c r="D8615" s="63">
        <v>22</v>
      </c>
      <c r="E8615" s="63">
        <v>1.836211</v>
      </c>
      <c r="F8615" s="63">
        <v>1.744678</v>
      </c>
      <c r="G8615" s="63">
        <v>-9.1532600000000006E-2</v>
      </c>
      <c r="H8615" s="63">
        <v>76.465900000000005</v>
      </c>
      <c r="I8615" s="63">
        <v>-0.2364202</v>
      </c>
      <c r="J8615" s="63">
        <v>-0.15081939999999999</v>
      </c>
      <c r="K8615" s="63">
        <v>-9.1532600000000006E-2</v>
      </c>
      <c r="L8615" s="63">
        <v>-3.2245799999999998E-2</v>
      </c>
      <c r="M8615" s="63">
        <v>5.3355E-2</v>
      </c>
      <c r="N8615" s="63">
        <v>12799</v>
      </c>
      <c r="O8615" s="63">
        <v>0.1130564</v>
      </c>
      <c r="P8615" s="63">
        <v>8</v>
      </c>
      <c r="Q8615" s="63">
        <v>1.2781749580960001E-2</v>
      </c>
    </row>
    <row r="8616" spans="1:17">
      <c r="A8616" s="63" t="s">
        <v>81</v>
      </c>
      <c r="B8616" s="63" t="s">
        <v>44</v>
      </c>
      <c r="C8616" s="63" t="s">
        <v>53</v>
      </c>
      <c r="D8616" s="63">
        <v>23</v>
      </c>
      <c r="E8616" s="63">
        <v>1.517369</v>
      </c>
      <c r="F8616" s="63">
        <v>1.4933970000000001</v>
      </c>
      <c r="G8616" s="63">
        <v>-2.3971900000000001E-2</v>
      </c>
      <c r="H8616" s="63">
        <v>74.309700000000007</v>
      </c>
      <c r="I8616" s="63">
        <v>-0.1688595</v>
      </c>
      <c r="J8616" s="63">
        <v>-8.3258700000000005E-2</v>
      </c>
      <c r="K8616" s="63">
        <v>-2.3971900000000001E-2</v>
      </c>
      <c r="L8616" s="63">
        <v>3.5314900000000003E-2</v>
      </c>
      <c r="M8616" s="63">
        <v>0.1209157</v>
      </c>
      <c r="N8616" s="63">
        <v>12799</v>
      </c>
      <c r="O8616" s="63">
        <v>0.1130564</v>
      </c>
      <c r="P8616" s="63">
        <v>8</v>
      </c>
      <c r="Q8616" s="63">
        <v>1.2781749580960001E-2</v>
      </c>
    </row>
    <row r="8617" spans="1:17">
      <c r="A8617" s="63" t="s">
        <v>81</v>
      </c>
      <c r="B8617" s="63" t="s">
        <v>44</v>
      </c>
      <c r="C8617" s="63" t="s">
        <v>53</v>
      </c>
      <c r="D8617" s="63">
        <v>24</v>
      </c>
      <c r="E8617" s="63">
        <v>1.272764</v>
      </c>
      <c r="F8617" s="63">
        <v>1.0866480000000001</v>
      </c>
      <c r="G8617" s="63">
        <v>-0.18611659999999999</v>
      </c>
      <c r="H8617" s="63">
        <v>72.876400000000004</v>
      </c>
      <c r="I8617" s="63">
        <v>-0.33100420000000003</v>
      </c>
      <c r="J8617" s="63">
        <v>-0.24540339999999999</v>
      </c>
      <c r="K8617" s="63">
        <v>-0.18611659999999999</v>
      </c>
      <c r="L8617" s="63">
        <v>-0.12682969999999999</v>
      </c>
      <c r="M8617" s="63">
        <v>-4.1229000000000002E-2</v>
      </c>
      <c r="N8617" s="63">
        <v>12799</v>
      </c>
      <c r="O8617" s="63">
        <v>0.1130564</v>
      </c>
      <c r="P8617" s="63">
        <v>8</v>
      </c>
      <c r="Q8617" s="63">
        <v>1.2781749580960001E-2</v>
      </c>
    </row>
    <row r="8618" spans="1:17">
      <c r="A8618" s="63" t="s">
        <v>81</v>
      </c>
      <c r="B8618" s="63" t="s">
        <v>44</v>
      </c>
      <c r="C8618" s="63" t="s">
        <v>54</v>
      </c>
      <c r="D8618" s="63">
        <v>1</v>
      </c>
      <c r="E8618" s="63">
        <v>0.99730949999999996</v>
      </c>
      <c r="F8618" s="63">
        <v>0.73544290000000001</v>
      </c>
      <c r="G8618" s="63">
        <v>-0.2618666</v>
      </c>
      <c r="H8618" s="63">
        <v>67.839399999999998</v>
      </c>
      <c r="I8618" s="63">
        <v>-0.40675420000000001</v>
      </c>
      <c r="J8618" s="63">
        <v>-0.32115339999999998</v>
      </c>
      <c r="K8618" s="63">
        <v>-0.2618666</v>
      </c>
      <c r="L8618" s="63">
        <v>-0.2025797</v>
      </c>
      <c r="M8618" s="63">
        <v>-0.116979</v>
      </c>
      <c r="N8618" s="63">
        <v>12799</v>
      </c>
      <c r="O8618" s="63">
        <v>0.1130564</v>
      </c>
      <c r="P8618" s="63">
        <v>9</v>
      </c>
      <c r="Q8618" s="63">
        <v>1.2781749580960001E-2</v>
      </c>
    </row>
    <row r="8619" spans="1:17">
      <c r="A8619" s="63" t="s">
        <v>81</v>
      </c>
      <c r="B8619" s="63" t="s">
        <v>44</v>
      </c>
      <c r="C8619" s="63" t="s">
        <v>54</v>
      </c>
      <c r="D8619" s="63">
        <v>2</v>
      </c>
      <c r="E8619" s="63">
        <v>0.92062949999999999</v>
      </c>
      <c r="F8619" s="63">
        <v>0.61932379999999998</v>
      </c>
      <c r="G8619" s="63">
        <v>-0.30130570000000001</v>
      </c>
      <c r="H8619" s="63">
        <v>66.445300000000003</v>
      </c>
      <c r="I8619" s="63">
        <v>-0.44619330000000001</v>
      </c>
      <c r="J8619" s="63">
        <v>-0.36059249999999998</v>
      </c>
      <c r="K8619" s="63">
        <v>-0.30130570000000001</v>
      </c>
      <c r="L8619" s="63">
        <v>-0.24201890000000001</v>
      </c>
      <c r="M8619" s="63">
        <v>-0.1564181</v>
      </c>
      <c r="N8619" s="63">
        <v>12799</v>
      </c>
      <c r="O8619" s="63">
        <v>0.1130564</v>
      </c>
      <c r="P8619" s="63">
        <v>9</v>
      </c>
      <c r="Q8619" s="63">
        <v>1.2781749580960001E-2</v>
      </c>
    </row>
    <row r="8620" spans="1:17">
      <c r="A8620" s="63" t="s">
        <v>81</v>
      </c>
      <c r="B8620" s="63" t="s">
        <v>44</v>
      </c>
      <c r="C8620" s="63" t="s">
        <v>54</v>
      </c>
      <c r="D8620" s="63">
        <v>3</v>
      </c>
      <c r="E8620" s="63">
        <v>0.86647090000000004</v>
      </c>
      <c r="F8620" s="63">
        <v>0.55448439999999999</v>
      </c>
      <c r="G8620" s="63">
        <v>-0.3119864</v>
      </c>
      <c r="H8620" s="63">
        <v>65.803100000000001</v>
      </c>
      <c r="I8620" s="63">
        <v>-0.456874</v>
      </c>
      <c r="J8620" s="63">
        <v>-0.37127329999999997</v>
      </c>
      <c r="K8620" s="63">
        <v>-0.3119864</v>
      </c>
      <c r="L8620" s="63">
        <v>-0.25269960000000002</v>
      </c>
      <c r="M8620" s="63">
        <v>-0.16709889999999999</v>
      </c>
      <c r="N8620" s="63">
        <v>12799</v>
      </c>
      <c r="O8620" s="63">
        <v>0.1130564</v>
      </c>
      <c r="P8620" s="63">
        <v>9</v>
      </c>
      <c r="Q8620" s="63">
        <v>1.2781749580960001E-2</v>
      </c>
    </row>
    <row r="8621" spans="1:17">
      <c r="A8621" s="63" t="s">
        <v>81</v>
      </c>
      <c r="B8621" s="63" t="s">
        <v>44</v>
      </c>
      <c r="C8621" s="63" t="s">
        <v>54</v>
      </c>
      <c r="D8621" s="63">
        <v>4</v>
      </c>
      <c r="E8621" s="63">
        <v>0.8352115</v>
      </c>
      <c r="F8621" s="63">
        <v>0.54238569999999997</v>
      </c>
      <c r="G8621" s="63">
        <v>-0.29282580000000002</v>
      </c>
      <c r="H8621" s="63">
        <v>65.704099999999997</v>
      </c>
      <c r="I8621" s="63">
        <v>-0.43771339999999997</v>
      </c>
      <c r="J8621" s="63">
        <v>-0.3521127</v>
      </c>
      <c r="K8621" s="63">
        <v>-0.29282580000000002</v>
      </c>
      <c r="L8621" s="63">
        <v>-0.233539</v>
      </c>
      <c r="M8621" s="63">
        <v>-0.14793819999999999</v>
      </c>
      <c r="N8621" s="63">
        <v>12799</v>
      </c>
      <c r="O8621" s="63">
        <v>0.1130564</v>
      </c>
      <c r="P8621" s="63">
        <v>9</v>
      </c>
      <c r="Q8621" s="63">
        <v>1.2781749580960001E-2</v>
      </c>
    </row>
    <row r="8622" spans="1:17">
      <c r="A8622" s="63" t="s">
        <v>81</v>
      </c>
      <c r="B8622" s="63" t="s">
        <v>44</v>
      </c>
      <c r="C8622" s="63" t="s">
        <v>54</v>
      </c>
      <c r="D8622" s="63">
        <v>5</v>
      </c>
      <c r="E8622" s="63">
        <v>0.74893560000000003</v>
      </c>
      <c r="F8622" s="63">
        <v>0.56196959999999996</v>
      </c>
      <c r="G8622" s="63">
        <v>-0.18696599999999999</v>
      </c>
      <c r="H8622" s="63">
        <v>65.281199999999998</v>
      </c>
      <c r="I8622" s="63">
        <v>-0.33185360000000003</v>
      </c>
      <c r="J8622" s="63">
        <v>-0.24625279999999999</v>
      </c>
      <c r="K8622" s="63">
        <v>-0.18696599999999999</v>
      </c>
      <c r="L8622" s="63">
        <v>-0.12767919999999999</v>
      </c>
      <c r="M8622" s="63">
        <v>-4.2078400000000002E-2</v>
      </c>
      <c r="N8622" s="63">
        <v>12799</v>
      </c>
      <c r="O8622" s="63">
        <v>0.1130564</v>
      </c>
      <c r="P8622" s="63">
        <v>9</v>
      </c>
      <c r="Q8622" s="63">
        <v>1.2781749580960001E-2</v>
      </c>
    </row>
    <row r="8623" spans="1:17">
      <c r="A8623" s="63" t="s">
        <v>81</v>
      </c>
      <c r="B8623" s="63" t="s">
        <v>44</v>
      </c>
      <c r="C8623" s="63" t="s">
        <v>54</v>
      </c>
      <c r="D8623" s="63">
        <v>6</v>
      </c>
      <c r="E8623" s="63">
        <v>1.081898</v>
      </c>
      <c r="F8623" s="63">
        <v>0.51963349999999997</v>
      </c>
      <c r="G8623" s="63">
        <v>-0.56226489999999996</v>
      </c>
      <c r="H8623" s="63">
        <v>64.250500000000002</v>
      </c>
      <c r="I8623" s="63">
        <v>-0.70715249999999996</v>
      </c>
      <c r="J8623" s="63">
        <v>-0.62155179999999999</v>
      </c>
      <c r="K8623" s="63">
        <v>-0.56226489999999996</v>
      </c>
      <c r="L8623" s="63">
        <v>-0.50297809999999998</v>
      </c>
      <c r="M8623" s="63">
        <v>-0.41737730000000001</v>
      </c>
      <c r="N8623" s="63">
        <v>12799</v>
      </c>
      <c r="O8623" s="63">
        <v>0.1130564</v>
      </c>
      <c r="P8623" s="63">
        <v>9</v>
      </c>
      <c r="Q8623" s="63">
        <v>1.2781749580960001E-2</v>
      </c>
    </row>
    <row r="8624" spans="1:17">
      <c r="A8624" s="63" t="s">
        <v>81</v>
      </c>
      <c r="B8624" s="63" t="s">
        <v>44</v>
      </c>
      <c r="C8624" s="63" t="s">
        <v>54</v>
      </c>
      <c r="D8624" s="63">
        <v>7</v>
      </c>
      <c r="E8624" s="63">
        <v>1.2019850000000001</v>
      </c>
      <c r="F8624" s="63">
        <v>0.85887650000000004</v>
      </c>
      <c r="G8624" s="63">
        <v>-0.343109</v>
      </c>
      <c r="H8624" s="63">
        <v>63.779699999999998</v>
      </c>
      <c r="I8624" s="63">
        <v>-0.4879965</v>
      </c>
      <c r="J8624" s="63">
        <v>-0.40239580000000003</v>
      </c>
      <c r="K8624" s="63">
        <v>-0.343109</v>
      </c>
      <c r="L8624" s="63">
        <v>-0.28382210000000002</v>
      </c>
      <c r="M8624" s="63">
        <v>-0.19822139999999999</v>
      </c>
      <c r="N8624" s="63">
        <v>12799</v>
      </c>
      <c r="O8624" s="63">
        <v>0.1130564</v>
      </c>
      <c r="P8624" s="63">
        <v>9</v>
      </c>
      <c r="Q8624" s="63">
        <v>1.2781749580960001E-2</v>
      </c>
    </row>
    <row r="8625" spans="1:17">
      <c r="A8625" s="63" t="s">
        <v>81</v>
      </c>
      <c r="B8625" s="63" t="s">
        <v>44</v>
      </c>
      <c r="C8625" s="63" t="s">
        <v>54</v>
      </c>
      <c r="D8625" s="63">
        <v>8</v>
      </c>
      <c r="E8625" s="63">
        <v>1.284216</v>
      </c>
      <c r="F8625" s="63">
        <v>0.99475000000000002</v>
      </c>
      <c r="G8625" s="63">
        <v>-0.28946549999999999</v>
      </c>
      <c r="H8625" s="63">
        <v>65.526899999999998</v>
      </c>
      <c r="I8625" s="63">
        <v>-0.43435309999999999</v>
      </c>
      <c r="J8625" s="63">
        <v>-0.34875240000000002</v>
      </c>
      <c r="K8625" s="63">
        <v>-0.28946549999999999</v>
      </c>
      <c r="L8625" s="63">
        <v>-0.23017870000000001</v>
      </c>
      <c r="M8625" s="63">
        <v>-0.14457800000000001</v>
      </c>
      <c r="N8625" s="63">
        <v>12799</v>
      </c>
      <c r="O8625" s="63">
        <v>0.1130564</v>
      </c>
      <c r="P8625" s="63">
        <v>9</v>
      </c>
      <c r="Q8625" s="63">
        <v>1.2781749580960001E-2</v>
      </c>
    </row>
    <row r="8626" spans="1:17">
      <c r="A8626" s="63" t="s">
        <v>81</v>
      </c>
      <c r="B8626" s="63" t="s">
        <v>44</v>
      </c>
      <c r="C8626" s="63" t="s">
        <v>54</v>
      </c>
      <c r="D8626" s="63">
        <v>9</v>
      </c>
      <c r="E8626" s="63">
        <v>1.131934</v>
      </c>
      <c r="F8626" s="63">
        <v>1.050036</v>
      </c>
      <c r="G8626" s="63">
        <v>-8.1898700000000005E-2</v>
      </c>
      <c r="H8626" s="63">
        <v>70.717200000000005</v>
      </c>
      <c r="I8626" s="63">
        <v>-0.2267863</v>
      </c>
      <c r="J8626" s="63">
        <v>-0.14118549999999999</v>
      </c>
      <c r="K8626" s="63">
        <v>-8.1898700000000005E-2</v>
      </c>
      <c r="L8626" s="63">
        <v>-2.2611900000000001E-2</v>
      </c>
      <c r="M8626" s="63">
        <v>6.29889E-2</v>
      </c>
      <c r="N8626" s="63">
        <v>12799</v>
      </c>
      <c r="O8626" s="63">
        <v>0.1130564</v>
      </c>
      <c r="P8626" s="63">
        <v>9</v>
      </c>
      <c r="Q8626" s="63">
        <v>1.2781749580960001E-2</v>
      </c>
    </row>
    <row r="8627" spans="1:17">
      <c r="A8627" s="63" t="s">
        <v>81</v>
      </c>
      <c r="B8627" s="63" t="s">
        <v>44</v>
      </c>
      <c r="C8627" s="63" t="s">
        <v>54</v>
      </c>
      <c r="D8627" s="63">
        <v>10</v>
      </c>
      <c r="E8627" s="63">
        <v>1.1334059999999999</v>
      </c>
      <c r="F8627" s="63">
        <v>1.0487919999999999</v>
      </c>
      <c r="G8627" s="63">
        <v>-8.4614200000000001E-2</v>
      </c>
      <c r="H8627" s="63">
        <v>76.439899999999994</v>
      </c>
      <c r="I8627" s="63">
        <v>-0.22950180000000001</v>
      </c>
      <c r="J8627" s="63">
        <v>-0.143901</v>
      </c>
      <c r="K8627" s="63">
        <v>-8.4614200000000001E-2</v>
      </c>
      <c r="L8627" s="63">
        <v>-2.5327300000000001E-2</v>
      </c>
      <c r="M8627" s="63">
        <v>6.0273399999999998E-2</v>
      </c>
      <c r="N8627" s="63">
        <v>12799</v>
      </c>
      <c r="O8627" s="63">
        <v>0.1130564</v>
      </c>
      <c r="P8627" s="63">
        <v>9</v>
      </c>
      <c r="Q8627" s="63">
        <v>1.2781749580960001E-2</v>
      </c>
    </row>
    <row r="8628" spans="1:17">
      <c r="A8628" s="63" t="s">
        <v>81</v>
      </c>
      <c r="B8628" s="63" t="s">
        <v>44</v>
      </c>
      <c r="C8628" s="63" t="s">
        <v>54</v>
      </c>
      <c r="D8628" s="63">
        <v>11</v>
      </c>
      <c r="E8628" s="63">
        <v>1.0466409999999999</v>
      </c>
      <c r="F8628" s="63">
        <v>1.1386430000000001</v>
      </c>
      <c r="G8628" s="63">
        <v>9.2002399999999998E-2</v>
      </c>
      <c r="H8628" s="63">
        <v>80.657899999999998</v>
      </c>
      <c r="I8628" s="63">
        <v>-5.28852E-2</v>
      </c>
      <c r="J8628" s="63">
        <v>3.2715599999999997E-2</v>
      </c>
      <c r="K8628" s="63">
        <v>9.2002399999999998E-2</v>
      </c>
      <c r="L8628" s="63">
        <v>0.15128920000000001</v>
      </c>
      <c r="M8628" s="63">
        <v>0.23688999999999999</v>
      </c>
      <c r="N8628" s="63">
        <v>12799</v>
      </c>
      <c r="O8628" s="63">
        <v>0.1130564</v>
      </c>
      <c r="P8628" s="63">
        <v>9</v>
      </c>
      <c r="Q8628" s="63">
        <v>1.2781749580960001E-2</v>
      </c>
    </row>
    <row r="8629" spans="1:17">
      <c r="A8629" s="63" t="s">
        <v>81</v>
      </c>
      <c r="B8629" s="63" t="s">
        <v>44</v>
      </c>
      <c r="C8629" s="63" t="s">
        <v>54</v>
      </c>
      <c r="D8629" s="63">
        <v>12</v>
      </c>
      <c r="E8629" s="63">
        <v>1.032851</v>
      </c>
      <c r="F8629" s="63">
        <v>1.3010889999999999</v>
      </c>
      <c r="G8629" s="63">
        <v>0.26823809999999998</v>
      </c>
      <c r="H8629" s="63">
        <v>83.031800000000004</v>
      </c>
      <c r="I8629" s="63">
        <v>0.1233505</v>
      </c>
      <c r="J8629" s="63">
        <v>0.2089512</v>
      </c>
      <c r="K8629" s="63">
        <v>0.26823809999999998</v>
      </c>
      <c r="L8629" s="63">
        <v>0.32752490000000001</v>
      </c>
      <c r="M8629" s="63">
        <v>0.41312569999999998</v>
      </c>
      <c r="N8629" s="63">
        <v>12799</v>
      </c>
      <c r="O8629" s="63">
        <v>0.1130564</v>
      </c>
      <c r="P8629" s="63">
        <v>9</v>
      </c>
      <c r="Q8629" s="63">
        <v>1.2781749580960001E-2</v>
      </c>
    </row>
    <row r="8630" spans="1:17">
      <c r="A8630" s="63" t="s">
        <v>81</v>
      </c>
      <c r="B8630" s="63" t="s">
        <v>44</v>
      </c>
      <c r="C8630" s="63" t="s">
        <v>54</v>
      </c>
      <c r="D8630" s="63">
        <v>13</v>
      </c>
      <c r="E8630" s="63">
        <v>0.92636850000000004</v>
      </c>
      <c r="F8630" s="63">
        <v>1.4651110000000001</v>
      </c>
      <c r="G8630" s="63">
        <v>0.5387421</v>
      </c>
      <c r="H8630" s="63">
        <v>85.259900000000002</v>
      </c>
      <c r="I8630" s="63">
        <v>0.3938545</v>
      </c>
      <c r="J8630" s="63">
        <v>0.47945520000000003</v>
      </c>
      <c r="K8630" s="63">
        <v>0.5387421</v>
      </c>
      <c r="L8630" s="63">
        <v>0.59802889999999997</v>
      </c>
      <c r="M8630" s="63">
        <v>0.68362959999999995</v>
      </c>
      <c r="N8630" s="63">
        <v>12799</v>
      </c>
      <c r="O8630" s="63">
        <v>0.1130564</v>
      </c>
      <c r="P8630" s="63">
        <v>9</v>
      </c>
      <c r="Q8630" s="63">
        <v>1.2781749580960001E-2</v>
      </c>
    </row>
    <row r="8631" spans="1:17">
      <c r="A8631" s="63" t="s">
        <v>81</v>
      </c>
      <c r="B8631" s="63" t="s">
        <v>44</v>
      </c>
      <c r="C8631" s="63" t="s">
        <v>54</v>
      </c>
      <c r="D8631" s="63">
        <v>14</v>
      </c>
      <c r="E8631" s="63">
        <v>0.98747300000000005</v>
      </c>
      <c r="F8631" s="63">
        <v>1.674661</v>
      </c>
      <c r="G8631" s="63">
        <v>0.68718760000000001</v>
      </c>
      <c r="H8631" s="63">
        <v>87.0929</v>
      </c>
      <c r="I8631" s="63">
        <v>0.5423</v>
      </c>
      <c r="J8631" s="63">
        <v>0.62790080000000004</v>
      </c>
      <c r="K8631" s="63">
        <v>0.68718760000000001</v>
      </c>
      <c r="L8631" s="63">
        <v>0.74647439999999998</v>
      </c>
      <c r="M8631" s="63">
        <v>0.83207520000000001</v>
      </c>
      <c r="N8631" s="63">
        <v>12799</v>
      </c>
      <c r="O8631" s="63">
        <v>0.1130564</v>
      </c>
      <c r="P8631" s="63">
        <v>9</v>
      </c>
      <c r="Q8631" s="63">
        <v>1.2781749580960001E-2</v>
      </c>
    </row>
    <row r="8632" spans="1:17">
      <c r="A8632" s="63" t="s">
        <v>81</v>
      </c>
      <c r="B8632" s="63" t="s">
        <v>44</v>
      </c>
      <c r="C8632" s="63" t="s">
        <v>54</v>
      </c>
      <c r="D8632" s="63">
        <v>15</v>
      </c>
      <c r="E8632" s="63">
        <v>1.0872269999999999</v>
      </c>
      <c r="F8632" s="63">
        <v>1.853758</v>
      </c>
      <c r="G8632" s="63">
        <v>0.76653099999999996</v>
      </c>
      <c r="H8632" s="63">
        <v>87.620199999999997</v>
      </c>
      <c r="I8632" s="63">
        <v>0.62164339999999996</v>
      </c>
      <c r="J8632" s="63">
        <v>0.70724419999999999</v>
      </c>
      <c r="K8632" s="63">
        <v>0.76653099999999996</v>
      </c>
      <c r="L8632" s="63">
        <v>0.82581780000000005</v>
      </c>
      <c r="M8632" s="63">
        <v>0.91141859999999997</v>
      </c>
      <c r="N8632" s="63">
        <v>12799</v>
      </c>
      <c r="O8632" s="63">
        <v>0.1130564</v>
      </c>
      <c r="P8632" s="63">
        <v>9</v>
      </c>
      <c r="Q8632" s="63">
        <v>1.2781749580960001E-2</v>
      </c>
    </row>
    <row r="8633" spans="1:17">
      <c r="A8633" s="63" t="s">
        <v>81</v>
      </c>
      <c r="B8633" s="63" t="s">
        <v>44</v>
      </c>
      <c r="C8633" s="63" t="s">
        <v>54</v>
      </c>
      <c r="D8633" s="63">
        <v>16</v>
      </c>
      <c r="E8633" s="63">
        <v>1.2581990000000001</v>
      </c>
      <c r="F8633" s="63">
        <v>2.0327899999999999</v>
      </c>
      <c r="G8633" s="63">
        <v>0.77459120000000004</v>
      </c>
      <c r="H8633" s="63">
        <v>88.255099999999999</v>
      </c>
      <c r="I8633" s="63">
        <v>0.62970360000000003</v>
      </c>
      <c r="J8633" s="63">
        <v>0.71530439999999995</v>
      </c>
      <c r="K8633" s="63">
        <v>0.77459120000000004</v>
      </c>
      <c r="L8633" s="63">
        <v>0.83387800000000001</v>
      </c>
      <c r="M8633" s="63">
        <v>0.91947880000000004</v>
      </c>
      <c r="N8633" s="63">
        <v>12799</v>
      </c>
      <c r="O8633" s="63">
        <v>0.1130564</v>
      </c>
      <c r="P8633" s="63">
        <v>9</v>
      </c>
      <c r="Q8633" s="63">
        <v>1.2781749580960001E-2</v>
      </c>
    </row>
    <row r="8634" spans="1:17">
      <c r="A8634" s="63" t="s">
        <v>81</v>
      </c>
      <c r="B8634" s="63" t="s">
        <v>44</v>
      </c>
      <c r="C8634" s="63" t="s">
        <v>54</v>
      </c>
      <c r="D8634" s="63">
        <v>17</v>
      </c>
      <c r="E8634" s="63">
        <v>1.4019459999999999</v>
      </c>
      <c r="F8634" s="63">
        <v>2.143275</v>
      </c>
      <c r="G8634" s="63">
        <v>0.74132960000000003</v>
      </c>
      <c r="H8634" s="63">
        <v>88.402299999999997</v>
      </c>
      <c r="I8634" s="63">
        <v>0.59644200000000003</v>
      </c>
      <c r="J8634" s="63">
        <v>0.6820427</v>
      </c>
      <c r="K8634" s="63">
        <v>0.74132960000000003</v>
      </c>
      <c r="L8634" s="63">
        <v>0.80061640000000001</v>
      </c>
      <c r="M8634" s="63">
        <v>0.88621709999999998</v>
      </c>
      <c r="N8634" s="63">
        <v>12799</v>
      </c>
      <c r="O8634" s="63">
        <v>0.1130564</v>
      </c>
      <c r="P8634" s="63">
        <v>9</v>
      </c>
      <c r="Q8634" s="63">
        <v>1.2781749580960001E-2</v>
      </c>
    </row>
    <row r="8635" spans="1:17">
      <c r="A8635" s="63" t="s">
        <v>81</v>
      </c>
      <c r="B8635" s="63" t="s">
        <v>44</v>
      </c>
      <c r="C8635" s="63" t="s">
        <v>54</v>
      </c>
      <c r="D8635" s="63">
        <v>18</v>
      </c>
      <c r="E8635" s="63">
        <v>1.536238</v>
      </c>
      <c r="F8635" s="63">
        <v>2.190258</v>
      </c>
      <c r="G8635" s="63">
        <v>0.65402020000000005</v>
      </c>
      <c r="H8635" s="63">
        <v>87.148600000000002</v>
      </c>
      <c r="I8635" s="63">
        <v>0.50913260000000005</v>
      </c>
      <c r="J8635" s="63">
        <v>0.59473339999999997</v>
      </c>
      <c r="K8635" s="63">
        <v>0.65402020000000005</v>
      </c>
      <c r="L8635" s="63">
        <v>0.71330700000000002</v>
      </c>
      <c r="M8635" s="63">
        <v>0.79890779999999995</v>
      </c>
      <c r="N8635" s="63">
        <v>12799</v>
      </c>
      <c r="O8635" s="63">
        <v>0.1130564</v>
      </c>
      <c r="P8635" s="63">
        <v>9</v>
      </c>
      <c r="Q8635" s="63">
        <v>1.2781749580960001E-2</v>
      </c>
    </row>
    <row r="8636" spans="1:17">
      <c r="A8636" s="63" t="s">
        <v>81</v>
      </c>
      <c r="B8636" s="63" t="s">
        <v>44</v>
      </c>
      <c r="C8636" s="63" t="s">
        <v>54</v>
      </c>
      <c r="D8636" s="63">
        <v>19</v>
      </c>
      <c r="E8636" s="63">
        <v>1.774103</v>
      </c>
      <c r="F8636" s="63">
        <v>2.042656</v>
      </c>
      <c r="G8636" s="63">
        <v>0.26855329999999999</v>
      </c>
      <c r="H8636" s="63">
        <v>84.015000000000001</v>
      </c>
      <c r="I8636" s="63">
        <v>0.1236657</v>
      </c>
      <c r="J8636" s="63">
        <v>0.20926639999999999</v>
      </c>
      <c r="K8636" s="63">
        <v>0.26855329999999999</v>
      </c>
      <c r="L8636" s="63">
        <v>0.32784010000000002</v>
      </c>
      <c r="M8636" s="63">
        <v>0.4134409</v>
      </c>
      <c r="N8636" s="63">
        <v>12799</v>
      </c>
      <c r="O8636" s="63">
        <v>0.1130564</v>
      </c>
      <c r="P8636" s="63">
        <v>9</v>
      </c>
      <c r="Q8636" s="63">
        <v>1.2781749580960001E-2</v>
      </c>
    </row>
    <row r="8637" spans="1:17">
      <c r="A8637" s="63" t="s">
        <v>81</v>
      </c>
      <c r="B8637" s="63" t="s">
        <v>44</v>
      </c>
      <c r="C8637" s="63" t="s">
        <v>54</v>
      </c>
      <c r="D8637" s="63">
        <v>20</v>
      </c>
      <c r="E8637" s="63">
        <v>1.880679</v>
      </c>
      <c r="F8637" s="63">
        <v>1.880889</v>
      </c>
      <c r="G8637" s="63">
        <v>2.097E-4</v>
      </c>
      <c r="H8637" s="63">
        <v>79.593199999999996</v>
      </c>
      <c r="I8637" s="63">
        <v>-0.1446779</v>
      </c>
      <c r="J8637" s="63">
        <v>-5.90771E-2</v>
      </c>
      <c r="K8637" s="63">
        <v>2.097E-4</v>
      </c>
      <c r="L8637" s="63">
        <v>5.9496500000000001E-2</v>
      </c>
      <c r="M8637" s="63">
        <v>0.14509730000000001</v>
      </c>
      <c r="N8637" s="63">
        <v>12799</v>
      </c>
      <c r="O8637" s="63">
        <v>0.1130564</v>
      </c>
      <c r="P8637" s="63">
        <v>9</v>
      </c>
      <c r="Q8637" s="63">
        <v>1.2781749580960001E-2</v>
      </c>
    </row>
    <row r="8638" spans="1:17">
      <c r="A8638" s="63" t="s">
        <v>81</v>
      </c>
      <c r="B8638" s="63" t="s">
        <v>44</v>
      </c>
      <c r="C8638" s="63" t="s">
        <v>54</v>
      </c>
      <c r="D8638" s="63">
        <v>21</v>
      </c>
      <c r="E8638" s="63">
        <v>1.9007430000000001</v>
      </c>
      <c r="F8638" s="63">
        <v>1.777158</v>
      </c>
      <c r="G8638" s="63">
        <v>-0.1235855</v>
      </c>
      <c r="H8638" s="63">
        <v>76.296899999999994</v>
      </c>
      <c r="I8638" s="63">
        <v>-0.26847310000000002</v>
      </c>
      <c r="J8638" s="63">
        <v>-0.18287229999999999</v>
      </c>
      <c r="K8638" s="63">
        <v>-0.1235855</v>
      </c>
      <c r="L8638" s="63">
        <v>-6.4298599999999997E-2</v>
      </c>
      <c r="M8638" s="63">
        <v>2.1302100000000001E-2</v>
      </c>
      <c r="N8638" s="63">
        <v>12799</v>
      </c>
      <c r="O8638" s="63">
        <v>0.1130564</v>
      </c>
      <c r="P8638" s="63">
        <v>9</v>
      </c>
      <c r="Q8638" s="63">
        <v>1.2781749580960001E-2</v>
      </c>
    </row>
    <row r="8639" spans="1:17">
      <c r="A8639" s="63" t="s">
        <v>81</v>
      </c>
      <c r="B8639" s="63" t="s">
        <v>44</v>
      </c>
      <c r="C8639" s="63" t="s">
        <v>54</v>
      </c>
      <c r="D8639" s="63">
        <v>22</v>
      </c>
      <c r="E8639" s="63">
        <v>1.791793</v>
      </c>
      <c r="F8639" s="63">
        <v>1.635453</v>
      </c>
      <c r="G8639" s="63">
        <v>-0.15634039999999999</v>
      </c>
      <c r="H8639" s="63">
        <v>74.002899999999997</v>
      </c>
      <c r="I8639" s="63">
        <v>-0.301228</v>
      </c>
      <c r="J8639" s="63">
        <v>-0.21562719999999999</v>
      </c>
      <c r="K8639" s="63">
        <v>-0.15634039999999999</v>
      </c>
      <c r="L8639" s="63">
        <v>-9.7053500000000001E-2</v>
      </c>
      <c r="M8639" s="63">
        <v>-1.1452800000000001E-2</v>
      </c>
      <c r="N8639" s="63">
        <v>12799</v>
      </c>
      <c r="O8639" s="63">
        <v>0.1130564</v>
      </c>
      <c r="P8639" s="63">
        <v>9</v>
      </c>
      <c r="Q8639" s="63">
        <v>1.2781749580960001E-2</v>
      </c>
    </row>
    <row r="8640" spans="1:17">
      <c r="A8640" s="63" t="s">
        <v>81</v>
      </c>
      <c r="B8640" s="63" t="s">
        <v>44</v>
      </c>
      <c r="C8640" s="63" t="s">
        <v>54</v>
      </c>
      <c r="D8640" s="63">
        <v>23</v>
      </c>
      <c r="E8640" s="63">
        <v>1.4944189999999999</v>
      </c>
      <c r="F8640" s="63">
        <v>1.364606</v>
      </c>
      <c r="G8640" s="63">
        <v>-0.1298134</v>
      </c>
      <c r="H8640" s="63">
        <v>71.833299999999994</v>
      </c>
      <c r="I8640" s="63">
        <v>-0.27470099999999997</v>
      </c>
      <c r="J8640" s="63">
        <v>-0.1891003</v>
      </c>
      <c r="K8640" s="63">
        <v>-0.1298134</v>
      </c>
      <c r="L8640" s="63">
        <v>-7.0526599999999995E-2</v>
      </c>
      <c r="M8640" s="63">
        <v>1.5074199999999999E-2</v>
      </c>
      <c r="N8640" s="63">
        <v>12799</v>
      </c>
      <c r="O8640" s="63">
        <v>0.1130564</v>
      </c>
      <c r="P8640" s="63">
        <v>9</v>
      </c>
      <c r="Q8640" s="63">
        <v>1.2781749580960001E-2</v>
      </c>
    </row>
    <row r="8641" spans="1:17">
      <c r="A8641" s="63" t="s">
        <v>81</v>
      </c>
      <c r="B8641" s="63" t="s">
        <v>44</v>
      </c>
      <c r="C8641" s="63" t="s">
        <v>54</v>
      </c>
      <c r="D8641" s="63">
        <v>24</v>
      </c>
      <c r="E8641" s="63">
        <v>1.2117389999999999</v>
      </c>
      <c r="F8641" s="63">
        <v>1.0143139999999999</v>
      </c>
      <c r="G8641" s="63">
        <v>-0.19742499999999999</v>
      </c>
      <c r="H8641" s="63">
        <v>70.700500000000005</v>
      </c>
      <c r="I8641" s="63">
        <v>-0.34231260000000002</v>
      </c>
      <c r="J8641" s="63">
        <v>-0.25671179999999999</v>
      </c>
      <c r="K8641" s="63">
        <v>-0.19742499999999999</v>
      </c>
      <c r="L8641" s="63">
        <v>-0.13813819999999999</v>
      </c>
      <c r="M8641" s="63">
        <v>-5.2537399999999998E-2</v>
      </c>
      <c r="N8641" s="63">
        <v>12799</v>
      </c>
      <c r="O8641" s="63">
        <v>0.1130564</v>
      </c>
      <c r="P8641" s="63">
        <v>9</v>
      </c>
      <c r="Q8641" s="63">
        <v>1.2781749580960001E-2</v>
      </c>
    </row>
    <row r="8642" spans="1:17">
      <c r="A8642" s="63" t="s">
        <v>81</v>
      </c>
      <c r="B8642" s="63" t="s">
        <v>44</v>
      </c>
      <c r="C8642" s="63" t="s">
        <v>55</v>
      </c>
      <c r="D8642" s="63">
        <v>1</v>
      </c>
      <c r="E8642" s="63">
        <v>0.9495209</v>
      </c>
      <c r="F8642" s="63">
        <v>0.70806959999999997</v>
      </c>
      <c r="G8642" s="63">
        <v>-0.24145140000000001</v>
      </c>
      <c r="H8642" s="63">
        <v>67.241500000000002</v>
      </c>
      <c r="I8642" s="63">
        <v>-0.38633899999999999</v>
      </c>
      <c r="J8642" s="63">
        <v>-0.30073820000000001</v>
      </c>
      <c r="K8642" s="63">
        <v>-0.24145140000000001</v>
      </c>
      <c r="L8642" s="63">
        <v>-0.18216450000000001</v>
      </c>
      <c r="M8642" s="63">
        <v>-9.6563800000000005E-2</v>
      </c>
      <c r="N8642" s="63">
        <v>12799</v>
      </c>
      <c r="O8642" s="63">
        <v>0.1130564</v>
      </c>
      <c r="P8642" s="63">
        <v>10</v>
      </c>
      <c r="Q8642" s="63">
        <v>1.2781749580960001E-2</v>
      </c>
    </row>
    <row r="8643" spans="1:17">
      <c r="A8643" s="63" t="s">
        <v>81</v>
      </c>
      <c r="B8643" s="63" t="s">
        <v>44</v>
      </c>
      <c r="C8643" s="63" t="s">
        <v>55</v>
      </c>
      <c r="D8643" s="63">
        <v>2</v>
      </c>
      <c r="E8643" s="63">
        <v>0.86530229999999997</v>
      </c>
      <c r="F8643" s="63">
        <v>0.6009023</v>
      </c>
      <c r="G8643" s="63">
        <v>-0.26440000000000002</v>
      </c>
      <c r="H8643" s="63">
        <v>66.021299999999997</v>
      </c>
      <c r="I8643" s="63">
        <v>-0.40928759999999997</v>
      </c>
      <c r="J8643" s="63">
        <v>-0.3236868</v>
      </c>
      <c r="K8643" s="63">
        <v>-0.26440000000000002</v>
      </c>
      <c r="L8643" s="63">
        <v>-0.2051132</v>
      </c>
      <c r="M8643" s="63">
        <v>-0.1195124</v>
      </c>
      <c r="N8643" s="63">
        <v>12799</v>
      </c>
      <c r="O8643" s="63">
        <v>0.1130564</v>
      </c>
      <c r="P8643" s="63">
        <v>10</v>
      </c>
      <c r="Q8643" s="63">
        <v>1.2781749580960001E-2</v>
      </c>
    </row>
    <row r="8644" spans="1:17">
      <c r="A8644" s="63" t="s">
        <v>81</v>
      </c>
      <c r="B8644" s="63" t="s">
        <v>44</v>
      </c>
      <c r="C8644" s="63" t="s">
        <v>55</v>
      </c>
      <c r="D8644" s="63">
        <v>3</v>
      </c>
      <c r="E8644" s="63">
        <v>0.81322380000000005</v>
      </c>
      <c r="F8644" s="63">
        <v>0.55648850000000005</v>
      </c>
      <c r="G8644" s="63">
        <v>-0.2567353</v>
      </c>
      <c r="H8644" s="63">
        <v>64.825599999999994</v>
      </c>
      <c r="I8644" s="63">
        <v>-0.4016229</v>
      </c>
      <c r="J8644" s="63">
        <v>-0.31602219999999998</v>
      </c>
      <c r="K8644" s="63">
        <v>-0.2567353</v>
      </c>
      <c r="L8644" s="63">
        <v>-0.1974485</v>
      </c>
      <c r="M8644" s="63">
        <v>-0.11184769999999999</v>
      </c>
      <c r="N8644" s="63">
        <v>12799</v>
      </c>
      <c r="O8644" s="63">
        <v>0.1130564</v>
      </c>
      <c r="P8644" s="63">
        <v>10</v>
      </c>
      <c r="Q8644" s="63">
        <v>1.2781749580960001E-2</v>
      </c>
    </row>
    <row r="8645" spans="1:17">
      <c r="A8645" s="63" t="s">
        <v>81</v>
      </c>
      <c r="B8645" s="63" t="s">
        <v>44</v>
      </c>
      <c r="C8645" s="63" t="s">
        <v>55</v>
      </c>
      <c r="D8645" s="63">
        <v>4</v>
      </c>
      <c r="E8645" s="63">
        <v>0.7911783</v>
      </c>
      <c r="F8645" s="63">
        <v>0.56179489999999999</v>
      </c>
      <c r="G8645" s="63">
        <v>-0.22938339999999999</v>
      </c>
      <c r="H8645" s="63">
        <v>63.806100000000001</v>
      </c>
      <c r="I8645" s="63">
        <v>-0.37427100000000002</v>
      </c>
      <c r="J8645" s="63">
        <v>-0.28867019999999999</v>
      </c>
      <c r="K8645" s="63">
        <v>-0.22938339999999999</v>
      </c>
      <c r="L8645" s="63">
        <v>-0.17009659999999999</v>
      </c>
      <c r="M8645" s="63">
        <v>-8.4495799999999996E-2</v>
      </c>
      <c r="N8645" s="63">
        <v>12799</v>
      </c>
      <c r="O8645" s="63">
        <v>0.1130564</v>
      </c>
      <c r="P8645" s="63">
        <v>10</v>
      </c>
      <c r="Q8645" s="63">
        <v>1.2781749580960001E-2</v>
      </c>
    </row>
    <row r="8646" spans="1:17">
      <c r="A8646" s="63" t="s">
        <v>81</v>
      </c>
      <c r="B8646" s="63" t="s">
        <v>44</v>
      </c>
      <c r="C8646" s="63" t="s">
        <v>55</v>
      </c>
      <c r="D8646" s="63">
        <v>5</v>
      </c>
      <c r="E8646" s="63">
        <v>0.78347770000000005</v>
      </c>
      <c r="F8646" s="63">
        <v>0.57017739999999995</v>
      </c>
      <c r="G8646" s="63">
        <v>-0.2133002</v>
      </c>
      <c r="H8646" s="63">
        <v>62.945500000000003</v>
      </c>
      <c r="I8646" s="63">
        <v>-0.3581878</v>
      </c>
      <c r="J8646" s="63">
        <v>-0.27258710000000003</v>
      </c>
      <c r="K8646" s="63">
        <v>-0.2133002</v>
      </c>
      <c r="L8646" s="63">
        <v>-0.15401339999999999</v>
      </c>
      <c r="M8646" s="63">
        <v>-6.8412600000000004E-2</v>
      </c>
      <c r="N8646" s="63">
        <v>12799</v>
      </c>
      <c r="O8646" s="63">
        <v>0.1130564</v>
      </c>
      <c r="P8646" s="63">
        <v>10</v>
      </c>
      <c r="Q8646" s="63">
        <v>1.2781749580960001E-2</v>
      </c>
    </row>
    <row r="8647" spans="1:17">
      <c r="A8647" s="63" t="s">
        <v>81</v>
      </c>
      <c r="B8647" s="63" t="s">
        <v>44</v>
      </c>
      <c r="C8647" s="63" t="s">
        <v>55</v>
      </c>
      <c r="D8647" s="63">
        <v>6</v>
      </c>
      <c r="E8647" s="63">
        <v>0.91082750000000001</v>
      </c>
      <c r="F8647" s="63">
        <v>0.59939779999999998</v>
      </c>
      <c r="G8647" s="63">
        <v>-0.31142959999999997</v>
      </c>
      <c r="H8647" s="63">
        <v>62.143300000000004</v>
      </c>
      <c r="I8647" s="63">
        <v>-0.45631719999999998</v>
      </c>
      <c r="J8647" s="63">
        <v>-0.3707165</v>
      </c>
      <c r="K8647" s="63">
        <v>-0.31142959999999997</v>
      </c>
      <c r="L8647" s="63">
        <v>-0.2521428</v>
      </c>
      <c r="M8647" s="63">
        <v>-0.166542</v>
      </c>
      <c r="N8647" s="63">
        <v>12799</v>
      </c>
      <c r="O8647" s="63">
        <v>0.1130564</v>
      </c>
      <c r="P8647" s="63">
        <v>10</v>
      </c>
      <c r="Q8647" s="63">
        <v>1.2781749580960001E-2</v>
      </c>
    </row>
    <row r="8648" spans="1:17">
      <c r="A8648" s="63" t="s">
        <v>81</v>
      </c>
      <c r="B8648" s="63" t="s">
        <v>44</v>
      </c>
      <c r="C8648" s="63" t="s">
        <v>55</v>
      </c>
      <c r="D8648" s="63">
        <v>7</v>
      </c>
      <c r="E8648" s="63">
        <v>1.0764720000000001</v>
      </c>
      <c r="F8648" s="63">
        <v>0.80129740000000005</v>
      </c>
      <c r="G8648" s="63">
        <v>-0.27517449999999999</v>
      </c>
      <c r="H8648" s="63">
        <v>61.299300000000002</v>
      </c>
      <c r="I8648" s="63">
        <v>-0.42006209999999999</v>
      </c>
      <c r="J8648" s="63">
        <v>-0.33446130000000002</v>
      </c>
      <c r="K8648" s="63">
        <v>-0.27517449999999999</v>
      </c>
      <c r="L8648" s="63">
        <v>-0.21588769999999999</v>
      </c>
      <c r="M8648" s="63">
        <v>-0.13028690000000001</v>
      </c>
      <c r="N8648" s="63">
        <v>12799</v>
      </c>
      <c r="O8648" s="63">
        <v>0.1130564</v>
      </c>
      <c r="P8648" s="63">
        <v>10</v>
      </c>
      <c r="Q8648" s="63">
        <v>1.2781749580960001E-2</v>
      </c>
    </row>
    <row r="8649" spans="1:17">
      <c r="A8649" s="63" t="s">
        <v>81</v>
      </c>
      <c r="B8649" s="63" t="s">
        <v>44</v>
      </c>
      <c r="C8649" s="63" t="s">
        <v>55</v>
      </c>
      <c r="D8649" s="63">
        <v>8</v>
      </c>
      <c r="E8649" s="63">
        <v>1.1972989999999999</v>
      </c>
      <c r="F8649" s="63">
        <v>0.96171099999999998</v>
      </c>
      <c r="G8649" s="63">
        <v>-0.23558799999999999</v>
      </c>
      <c r="H8649" s="63">
        <v>61.671399999999998</v>
      </c>
      <c r="I8649" s="63">
        <v>-0.38047560000000002</v>
      </c>
      <c r="J8649" s="63">
        <v>-0.29487479999999999</v>
      </c>
      <c r="K8649" s="63">
        <v>-0.23558799999999999</v>
      </c>
      <c r="L8649" s="63">
        <v>-0.17630109999999999</v>
      </c>
      <c r="M8649" s="63">
        <v>-9.07004E-2</v>
      </c>
      <c r="N8649" s="63">
        <v>12799</v>
      </c>
      <c r="O8649" s="63">
        <v>0.1130564</v>
      </c>
      <c r="P8649" s="63">
        <v>10</v>
      </c>
      <c r="Q8649" s="63">
        <v>1.2781749580960001E-2</v>
      </c>
    </row>
    <row r="8650" spans="1:17">
      <c r="A8650" s="63" t="s">
        <v>81</v>
      </c>
      <c r="B8650" s="63" t="s">
        <v>44</v>
      </c>
      <c r="C8650" s="63" t="s">
        <v>55</v>
      </c>
      <c r="D8650" s="63">
        <v>9</v>
      </c>
      <c r="E8650" s="63">
        <v>1.1825330000000001</v>
      </c>
      <c r="F8650" s="63">
        <v>1.0778460000000001</v>
      </c>
      <c r="G8650" s="63">
        <v>-0.10468669999999999</v>
      </c>
      <c r="H8650" s="63">
        <v>65.690299999999993</v>
      </c>
      <c r="I8650" s="63">
        <v>-0.2495743</v>
      </c>
      <c r="J8650" s="63">
        <v>-0.1639736</v>
      </c>
      <c r="K8650" s="63">
        <v>-0.10468669999999999</v>
      </c>
      <c r="L8650" s="63">
        <v>-4.53999E-2</v>
      </c>
      <c r="M8650" s="63">
        <v>4.0200899999999998E-2</v>
      </c>
      <c r="N8650" s="63">
        <v>12799</v>
      </c>
      <c r="O8650" s="63">
        <v>0.1130564</v>
      </c>
      <c r="P8650" s="63">
        <v>10</v>
      </c>
      <c r="Q8650" s="63">
        <v>1.2781749580960001E-2</v>
      </c>
    </row>
    <row r="8651" spans="1:17">
      <c r="A8651" s="63" t="s">
        <v>81</v>
      </c>
      <c r="B8651" s="63" t="s">
        <v>44</v>
      </c>
      <c r="C8651" s="63" t="s">
        <v>55</v>
      </c>
      <c r="D8651" s="63">
        <v>10</v>
      </c>
      <c r="E8651" s="63">
        <v>1.192807</v>
      </c>
      <c r="F8651" s="63">
        <v>1.0926279999999999</v>
      </c>
      <c r="G8651" s="63">
        <v>-0.1001785</v>
      </c>
      <c r="H8651" s="63">
        <v>70.381600000000006</v>
      </c>
      <c r="I8651" s="63">
        <v>-0.24506610000000001</v>
      </c>
      <c r="J8651" s="63">
        <v>-0.1594653</v>
      </c>
      <c r="K8651" s="63">
        <v>-0.1001785</v>
      </c>
      <c r="L8651" s="63">
        <v>-4.0891700000000003E-2</v>
      </c>
      <c r="M8651" s="63">
        <v>4.4709100000000002E-2</v>
      </c>
      <c r="N8651" s="63">
        <v>12799</v>
      </c>
      <c r="O8651" s="63">
        <v>0.1130564</v>
      </c>
      <c r="P8651" s="63">
        <v>10</v>
      </c>
      <c r="Q8651" s="63">
        <v>1.2781749580960001E-2</v>
      </c>
    </row>
    <row r="8652" spans="1:17">
      <c r="A8652" s="63" t="s">
        <v>81</v>
      </c>
      <c r="B8652" s="63" t="s">
        <v>44</v>
      </c>
      <c r="C8652" s="63" t="s">
        <v>55</v>
      </c>
      <c r="D8652" s="63">
        <v>11</v>
      </c>
      <c r="E8652" s="63">
        <v>1.1035239999999999</v>
      </c>
      <c r="F8652" s="63">
        <v>1.160358</v>
      </c>
      <c r="G8652" s="63">
        <v>5.6833300000000003E-2</v>
      </c>
      <c r="H8652" s="63">
        <v>76.245999999999995</v>
      </c>
      <c r="I8652" s="63">
        <v>-8.8054300000000002E-2</v>
      </c>
      <c r="J8652" s="63">
        <v>-2.4535999999999998E-3</v>
      </c>
      <c r="K8652" s="63">
        <v>5.6833300000000003E-2</v>
      </c>
      <c r="L8652" s="63">
        <v>0.1161201</v>
      </c>
      <c r="M8652" s="63">
        <v>0.20172090000000001</v>
      </c>
      <c r="N8652" s="63">
        <v>12799</v>
      </c>
      <c r="O8652" s="63">
        <v>0.1130564</v>
      </c>
      <c r="P8652" s="63">
        <v>10</v>
      </c>
      <c r="Q8652" s="63">
        <v>1.2781749580960001E-2</v>
      </c>
    </row>
    <row r="8653" spans="1:17">
      <c r="A8653" s="63" t="s">
        <v>81</v>
      </c>
      <c r="B8653" s="63" t="s">
        <v>44</v>
      </c>
      <c r="C8653" s="63" t="s">
        <v>55</v>
      </c>
      <c r="D8653" s="63">
        <v>12</v>
      </c>
      <c r="E8653" s="63">
        <v>1.0611409999999999</v>
      </c>
      <c r="F8653" s="63">
        <v>1.2833680000000001</v>
      </c>
      <c r="G8653" s="63">
        <v>0.2222266</v>
      </c>
      <c r="H8653" s="63">
        <v>80.400999999999996</v>
      </c>
      <c r="I8653" s="63">
        <v>7.7339000000000005E-2</v>
      </c>
      <c r="J8653" s="63">
        <v>0.1629398</v>
      </c>
      <c r="K8653" s="63">
        <v>0.2222266</v>
      </c>
      <c r="L8653" s="63">
        <v>0.28151350000000003</v>
      </c>
      <c r="M8653" s="63">
        <v>0.3671142</v>
      </c>
      <c r="N8653" s="63">
        <v>12799</v>
      </c>
      <c r="O8653" s="63">
        <v>0.1130564</v>
      </c>
      <c r="P8653" s="63">
        <v>10</v>
      </c>
      <c r="Q8653" s="63">
        <v>1.2781749580960001E-2</v>
      </c>
    </row>
    <row r="8654" spans="1:17">
      <c r="A8654" s="63" t="s">
        <v>81</v>
      </c>
      <c r="B8654" s="63" t="s">
        <v>44</v>
      </c>
      <c r="C8654" s="63" t="s">
        <v>55</v>
      </c>
      <c r="D8654" s="63">
        <v>13</v>
      </c>
      <c r="E8654" s="63">
        <v>0.94195799999999996</v>
      </c>
      <c r="F8654" s="63">
        <v>1.445811</v>
      </c>
      <c r="G8654" s="63">
        <v>0.50385279999999999</v>
      </c>
      <c r="H8654" s="63">
        <v>83.037000000000006</v>
      </c>
      <c r="I8654" s="63">
        <v>0.35896519999999998</v>
      </c>
      <c r="J8654" s="63">
        <v>0.44456600000000002</v>
      </c>
      <c r="K8654" s="63">
        <v>0.50385279999999999</v>
      </c>
      <c r="L8654" s="63">
        <v>0.56313959999999996</v>
      </c>
      <c r="M8654" s="63">
        <v>0.64874039999999999</v>
      </c>
      <c r="N8654" s="63">
        <v>12799</v>
      </c>
      <c r="O8654" s="63">
        <v>0.1130564</v>
      </c>
      <c r="P8654" s="63">
        <v>10</v>
      </c>
      <c r="Q8654" s="63">
        <v>1.2781749580960001E-2</v>
      </c>
    </row>
    <row r="8655" spans="1:17">
      <c r="A8655" s="63" t="s">
        <v>81</v>
      </c>
      <c r="B8655" s="63" t="s">
        <v>44</v>
      </c>
      <c r="C8655" s="63" t="s">
        <v>55</v>
      </c>
      <c r="D8655" s="63">
        <v>14</v>
      </c>
      <c r="E8655" s="63">
        <v>1.0003070000000001</v>
      </c>
      <c r="F8655" s="63">
        <v>1.6343650000000001</v>
      </c>
      <c r="G8655" s="63">
        <v>0.63405789999999995</v>
      </c>
      <c r="H8655" s="63">
        <v>85.034300000000002</v>
      </c>
      <c r="I8655" s="63">
        <v>0.4891703</v>
      </c>
      <c r="J8655" s="63">
        <v>0.57477100000000003</v>
      </c>
      <c r="K8655" s="63">
        <v>0.63405789999999995</v>
      </c>
      <c r="L8655" s="63">
        <v>0.69334470000000004</v>
      </c>
      <c r="M8655" s="63">
        <v>0.77894540000000001</v>
      </c>
      <c r="N8655" s="63">
        <v>12799</v>
      </c>
      <c r="O8655" s="63">
        <v>0.1130564</v>
      </c>
      <c r="P8655" s="63">
        <v>10</v>
      </c>
      <c r="Q8655" s="63">
        <v>1.2781749580960001E-2</v>
      </c>
    </row>
    <row r="8656" spans="1:17">
      <c r="A8656" s="63" t="s">
        <v>81</v>
      </c>
      <c r="B8656" s="63" t="s">
        <v>44</v>
      </c>
      <c r="C8656" s="63" t="s">
        <v>55</v>
      </c>
      <c r="D8656" s="63">
        <v>15</v>
      </c>
      <c r="E8656" s="63">
        <v>1.0926940000000001</v>
      </c>
      <c r="F8656" s="63">
        <v>1.7992999999999999</v>
      </c>
      <c r="G8656" s="63">
        <v>0.70660579999999995</v>
      </c>
      <c r="H8656" s="63">
        <v>85.923599999999993</v>
      </c>
      <c r="I8656" s="63">
        <v>0.56171819999999995</v>
      </c>
      <c r="J8656" s="63">
        <v>0.64731899999999998</v>
      </c>
      <c r="K8656" s="63">
        <v>0.70660579999999995</v>
      </c>
      <c r="L8656" s="63">
        <v>0.76589260000000003</v>
      </c>
      <c r="M8656" s="63">
        <v>0.85149339999999996</v>
      </c>
      <c r="N8656" s="63">
        <v>12799</v>
      </c>
      <c r="O8656" s="63">
        <v>0.1130564</v>
      </c>
      <c r="P8656" s="63">
        <v>10</v>
      </c>
      <c r="Q8656" s="63">
        <v>1.2781749580960001E-2</v>
      </c>
    </row>
    <row r="8657" spans="1:17">
      <c r="A8657" s="63" t="s">
        <v>81</v>
      </c>
      <c r="B8657" s="63" t="s">
        <v>44</v>
      </c>
      <c r="C8657" s="63" t="s">
        <v>55</v>
      </c>
      <c r="D8657" s="63">
        <v>16</v>
      </c>
      <c r="E8657" s="63">
        <v>1.248421</v>
      </c>
      <c r="F8657" s="63">
        <v>1.963462</v>
      </c>
      <c r="G8657" s="63">
        <v>0.71504089999999998</v>
      </c>
      <c r="H8657" s="63">
        <v>86.018199999999993</v>
      </c>
      <c r="I8657" s="63">
        <v>0.57015340000000003</v>
      </c>
      <c r="J8657" s="63">
        <v>0.65575410000000001</v>
      </c>
      <c r="K8657" s="63">
        <v>0.71504089999999998</v>
      </c>
      <c r="L8657" s="63">
        <v>0.77432780000000001</v>
      </c>
      <c r="M8657" s="63">
        <v>0.85992849999999998</v>
      </c>
      <c r="N8657" s="63">
        <v>12799</v>
      </c>
      <c r="O8657" s="63">
        <v>0.1130564</v>
      </c>
      <c r="P8657" s="63">
        <v>10</v>
      </c>
      <c r="Q8657" s="63">
        <v>1.2781749580960001E-2</v>
      </c>
    </row>
    <row r="8658" spans="1:17">
      <c r="A8658" s="63" t="s">
        <v>81</v>
      </c>
      <c r="B8658" s="63" t="s">
        <v>44</v>
      </c>
      <c r="C8658" s="63" t="s">
        <v>55</v>
      </c>
      <c r="D8658" s="63">
        <v>17</v>
      </c>
      <c r="E8658" s="63">
        <v>1.391594</v>
      </c>
      <c r="F8658" s="63">
        <v>2.0964019999999999</v>
      </c>
      <c r="G8658" s="63">
        <v>0.70480799999999999</v>
      </c>
      <c r="H8658" s="63">
        <v>86.358000000000004</v>
      </c>
      <c r="I8658" s="63">
        <v>0.55992039999999998</v>
      </c>
      <c r="J8658" s="63">
        <v>0.64552120000000002</v>
      </c>
      <c r="K8658" s="63">
        <v>0.70480799999999999</v>
      </c>
      <c r="L8658" s="63">
        <v>0.76409479999999996</v>
      </c>
      <c r="M8658" s="63">
        <v>0.8496956</v>
      </c>
      <c r="N8658" s="63">
        <v>12799</v>
      </c>
      <c r="O8658" s="63">
        <v>0.1130564</v>
      </c>
      <c r="P8658" s="63">
        <v>10</v>
      </c>
      <c r="Q8658" s="63">
        <v>1.2781749580960001E-2</v>
      </c>
    </row>
    <row r="8659" spans="1:17">
      <c r="A8659" s="63" t="s">
        <v>81</v>
      </c>
      <c r="B8659" s="63" t="s">
        <v>44</v>
      </c>
      <c r="C8659" s="63" t="s">
        <v>55</v>
      </c>
      <c r="D8659" s="63">
        <v>18</v>
      </c>
      <c r="E8659" s="63">
        <v>1.5157529999999999</v>
      </c>
      <c r="F8659" s="63">
        <v>2.1292230000000001</v>
      </c>
      <c r="G8659" s="63">
        <v>0.61346959999999995</v>
      </c>
      <c r="H8659" s="63">
        <v>84.279300000000006</v>
      </c>
      <c r="I8659" s="63">
        <v>0.468582</v>
      </c>
      <c r="J8659" s="63">
        <v>0.55418279999999998</v>
      </c>
      <c r="K8659" s="63">
        <v>0.61346959999999995</v>
      </c>
      <c r="L8659" s="63">
        <v>0.67275640000000003</v>
      </c>
      <c r="M8659" s="63">
        <v>0.75835719999999995</v>
      </c>
      <c r="N8659" s="63">
        <v>12799</v>
      </c>
      <c r="O8659" s="63">
        <v>0.1130564</v>
      </c>
      <c r="P8659" s="63">
        <v>10</v>
      </c>
      <c r="Q8659" s="63">
        <v>1.2781749580960001E-2</v>
      </c>
    </row>
    <row r="8660" spans="1:17">
      <c r="A8660" s="63" t="s">
        <v>81</v>
      </c>
      <c r="B8660" s="63" t="s">
        <v>44</v>
      </c>
      <c r="C8660" s="63" t="s">
        <v>55</v>
      </c>
      <c r="D8660" s="63">
        <v>19</v>
      </c>
      <c r="E8660" s="63">
        <v>1.7024170000000001</v>
      </c>
      <c r="F8660" s="63">
        <v>1.8806909999999999</v>
      </c>
      <c r="G8660" s="63">
        <v>0.1782743</v>
      </c>
      <c r="H8660" s="63">
        <v>78.874399999999994</v>
      </c>
      <c r="I8660" s="63">
        <v>3.3386699999999998E-2</v>
      </c>
      <c r="J8660" s="63">
        <v>0.11898739999999999</v>
      </c>
      <c r="K8660" s="63">
        <v>0.1782743</v>
      </c>
      <c r="L8660" s="63">
        <v>0.2375611</v>
      </c>
      <c r="M8660" s="63">
        <v>0.3231619</v>
      </c>
      <c r="N8660" s="63">
        <v>12799</v>
      </c>
      <c r="O8660" s="63">
        <v>0.1130564</v>
      </c>
      <c r="P8660" s="63">
        <v>10</v>
      </c>
      <c r="Q8660" s="63">
        <v>1.2781749580960001E-2</v>
      </c>
    </row>
    <row r="8661" spans="1:17">
      <c r="A8661" s="63" t="s">
        <v>81</v>
      </c>
      <c r="B8661" s="63" t="s">
        <v>44</v>
      </c>
      <c r="C8661" s="63" t="s">
        <v>55</v>
      </c>
      <c r="D8661" s="63">
        <v>20</v>
      </c>
      <c r="E8661" s="63">
        <v>1.7696080000000001</v>
      </c>
      <c r="F8661" s="63">
        <v>1.710515</v>
      </c>
      <c r="G8661" s="63">
        <v>-5.9092899999999997E-2</v>
      </c>
      <c r="H8661" s="63">
        <v>73.912700000000001</v>
      </c>
      <c r="I8661" s="63">
        <v>-0.20398050000000001</v>
      </c>
      <c r="J8661" s="63">
        <v>-0.1183797</v>
      </c>
      <c r="K8661" s="63">
        <v>-5.9092899999999997E-2</v>
      </c>
      <c r="L8661" s="63">
        <v>1.94E-4</v>
      </c>
      <c r="M8661" s="63">
        <v>8.5794700000000002E-2</v>
      </c>
      <c r="N8661" s="63">
        <v>12799</v>
      </c>
      <c r="O8661" s="63">
        <v>0.1130564</v>
      </c>
      <c r="P8661" s="63">
        <v>10</v>
      </c>
      <c r="Q8661" s="63">
        <v>1.2781749580960001E-2</v>
      </c>
    </row>
    <row r="8662" spans="1:17">
      <c r="A8662" s="63" t="s">
        <v>81</v>
      </c>
      <c r="B8662" s="63" t="s">
        <v>44</v>
      </c>
      <c r="C8662" s="63" t="s">
        <v>55</v>
      </c>
      <c r="D8662" s="63">
        <v>21</v>
      </c>
      <c r="E8662" s="63">
        <v>1.806095</v>
      </c>
      <c r="F8662" s="63">
        <v>1.63629</v>
      </c>
      <c r="G8662" s="63">
        <v>-0.1698045</v>
      </c>
      <c r="H8662" s="63">
        <v>71.113500000000002</v>
      </c>
      <c r="I8662" s="63">
        <v>-0.31469209999999997</v>
      </c>
      <c r="J8662" s="63">
        <v>-0.2290913</v>
      </c>
      <c r="K8662" s="63">
        <v>-0.1698045</v>
      </c>
      <c r="L8662" s="63">
        <v>-0.11051759999999999</v>
      </c>
      <c r="M8662" s="63">
        <v>-2.4916899999999999E-2</v>
      </c>
      <c r="N8662" s="63">
        <v>12799</v>
      </c>
      <c r="O8662" s="63">
        <v>0.1130564</v>
      </c>
      <c r="P8662" s="63">
        <v>10</v>
      </c>
      <c r="Q8662" s="63">
        <v>1.2781749580960001E-2</v>
      </c>
    </row>
    <row r="8663" spans="1:17">
      <c r="A8663" s="63" t="s">
        <v>81</v>
      </c>
      <c r="B8663" s="63" t="s">
        <v>44</v>
      </c>
      <c r="C8663" s="63" t="s">
        <v>55</v>
      </c>
      <c r="D8663" s="63">
        <v>22</v>
      </c>
      <c r="E8663" s="63">
        <v>1.7196739999999999</v>
      </c>
      <c r="F8663" s="63">
        <v>1.49407</v>
      </c>
      <c r="G8663" s="63">
        <v>-0.22560440000000001</v>
      </c>
      <c r="H8663" s="63">
        <v>69.202200000000005</v>
      </c>
      <c r="I8663" s="63">
        <v>-0.37049199999999999</v>
      </c>
      <c r="J8663" s="63">
        <v>-0.28489120000000001</v>
      </c>
      <c r="K8663" s="63">
        <v>-0.22560440000000001</v>
      </c>
      <c r="L8663" s="63">
        <v>-0.16631760000000001</v>
      </c>
      <c r="M8663" s="63">
        <v>-8.0716800000000005E-2</v>
      </c>
      <c r="N8663" s="63">
        <v>12799</v>
      </c>
      <c r="O8663" s="63">
        <v>0.1130564</v>
      </c>
      <c r="P8663" s="63">
        <v>10</v>
      </c>
      <c r="Q8663" s="63">
        <v>1.2781749580960001E-2</v>
      </c>
    </row>
    <row r="8664" spans="1:17">
      <c r="A8664" s="63" t="s">
        <v>81</v>
      </c>
      <c r="B8664" s="63" t="s">
        <v>44</v>
      </c>
      <c r="C8664" s="63" t="s">
        <v>55</v>
      </c>
      <c r="D8664" s="63">
        <v>23</v>
      </c>
      <c r="E8664" s="63">
        <v>1.453009</v>
      </c>
      <c r="F8664" s="63">
        <v>1.2445440000000001</v>
      </c>
      <c r="G8664" s="63">
        <v>-0.20846500000000001</v>
      </c>
      <c r="H8664" s="63">
        <v>67.6571</v>
      </c>
      <c r="I8664" s="63">
        <v>-0.35335260000000002</v>
      </c>
      <c r="J8664" s="63">
        <v>-0.26775179999999998</v>
      </c>
      <c r="K8664" s="63">
        <v>-0.20846500000000001</v>
      </c>
      <c r="L8664" s="63">
        <v>-0.14917810000000001</v>
      </c>
      <c r="M8664" s="63">
        <v>-6.3577400000000006E-2</v>
      </c>
      <c r="N8664" s="63">
        <v>12799</v>
      </c>
      <c r="O8664" s="63">
        <v>0.1130564</v>
      </c>
      <c r="P8664" s="63">
        <v>10</v>
      </c>
      <c r="Q8664" s="63">
        <v>1.2781749580960001E-2</v>
      </c>
    </row>
    <row r="8665" spans="1:17">
      <c r="A8665" s="63" t="s">
        <v>81</v>
      </c>
      <c r="B8665" s="63" t="s">
        <v>44</v>
      </c>
      <c r="C8665" s="63" t="s">
        <v>55</v>
      </c>
      <c r="D8665" s="63">
        <v>24</v>
      </c>
      <c r="E8665" s="63">
        <v>1.1427659999999999</v>
      </c>
      <c r="F8665" s="63">
        <v>0.93095669999999997</v>
      </c>
      <c r="G8665" s="63">
        <v>-0.21180969999999999</v>
      </c>
      <c r="H8665" s="63">
        <v>66.002300000000005</v>
      </c>
      <c r="I8665" s="63">
        <v>-0.35669729999999999</v>
      </c>
      <c r="J8665" s="63">
        <v>-0.27109650000000002</v>
      </c>
      <c r="K8665" s="63">
        <v>-0.21180969999999999</v>
      </c>
      <c r="L8665" s="63">
        <v>-0.15252289999999999</v>
      </c>
      <c r="M8665" s="63">
        <v>-6.6922099999999998E-2</v>
      </c>
      <c r="N8665" s="63">
        <v>12799</v>
      </c>
      <c r="O8665" s="63">
        <v>0.1130564</v>
      </c>
      <c r="P8665" s="63">
        <v>10</v>
      </c>
      <c r="Q8665" s="63">
        <v>1.2781749580960001E-2</v>
      </c>
    </row>
    <row r="8666" spans="1:17">
      <c r="A8666" s="63" t="s">
        <v>81</v>
      </c>
      <c r="B8666" s="63" t="s">
        <v>44</v>
      </c>
      <c r="C8666" s="63" t="s">
        <v>56</v>
      </c>
      <c r="D8666" s="63">
        <v>1</v>
      </c>
      <c r="E8666" s="63">
        <v>1.0939399999999999</v>
      </c>
      <c r="F8666" s="63">
        <v>0.94903680000000001</v>
      </c>
      <c r="G8666" s="63">
        <v>-0.1449037</v>
      </c>
      <c r="H8666" s="63">
        <v>42.366700000000002</v>
      </c>
      <c r="I8666" s="63">
        <v>-0.28979129999999997</v>
      </c>
      <c r="J8666" s="63">
        <v>-0.2041906</v>
      </c>
      <c r="K8666" s="63">
        <v>-0.1449037</v>
      </c>
      <c r="L8666" s="63">
        <v>-8.5616899999999996E-2</v>
      </c>
      <c r="M8666" s="63">
        <v>-1.6099999999999998E-5</v>
      </c>
      <c r="N8666" s="63">
        <v>12799</v>
      </c>
      <c r="O8666" s="63">
        <v>0.1130564</v>
      </c>
      <c r="P8666" s="63">
        <v>11</v>
      </c>
      <c r="Q8666" s="63">
        <v>1.2781749580960001E-2</v>
      </c>
    </row>
    <row r="8667" spans="1:17">
      <c r="A8667" s="63" t="s">
        <v>81</v>
      </c>
      <c r="B8667" s="63" t="s">
        <v>44</v>
      </c>
      <c r="C8667" s="63" t="s">
        <v>56</v>
      </c>
      <c r="D8667" s="63">
        <v>2</v>
      </c>
      <c r="E8667" s="63">
        <v>1.0254300000000001</v>
      </c>
      <c r="F8667" s="63">
        <v>0.86461399999999999</v>
      </c>
      <c r="G8667" s="63">
        <v>-0.16081580000000001</v>
      </c>
      <c r="H8667" s="63">
        <v>42.081899999999997</v>
      </c>
      <c r="I8667" s="63">
        <v>-0.30570340000000001</v>
      </c>
      <c r="J8667" s="63">
        <v>-0.22010260000000001</v>
      </c>
      <c r="K8667" s="63">
        <v>-0.16081580000000001</v>
      </c>
      <c r="L8667" s="63">
        <v>-0.10152890000000001</v>
      </c>
      <c r="M8667" s="63">
        <v>-1.59282E-2</v>
      </c>
      <c r="N8667" s="63">
        <v>12799</v>
      </c>
      <c r="O8667" s="63">
        <v>0.1130564</v>
      </c>
      <c r="P8667" s="63">
        <v>11</v>
      </c>
      <c r="Q8667" s="63">
        <v>1.2781749580960001E-2</v>
      </c>
    </row>
    <row r="8668" spans="1:17">
      <c r="A8668" s="63" t="s">
        <v>81</v>
      </c>
      <c r="B8668" s="63" t="s">
        <v>44</v>
      </c>
      <c r="C8668" s="63" t="s">
        <v>56</v>
      </c>
      <c r="D8668" s="63">
        <v>3</v>
      </c>
      <c r="E8668" s="63">
        <v>1.024014</v>
      </c>
      <c r="F8668" s="63">
        <v>0.86761809999999995</v>
      </c>
      <c r="G8668" s="63">
        <v>-0.15639639999999999</v>
      </c>
      <c r="H8668" s="63">
        <v>42.050699999999999</v>
      </c>
      <c r="I8668" s="63">
        <v>-0.301284</v>
      </c>
      <c r="J8668" s="63">
        <v>-0.21568319999999999</v>
      </c>
      <c r="K8668" s="63">
        <v>-0.15639639999999999</v>
      </c>
      <c r="L8668" s="63">
        <v>-9.7109600000000004E-2</v>
      </c>
      <c r="M8668" s="63">
        <v>-1.15088E-2</v>
      </c>
      <c r="N8668" s="63">
        <v>12799</v>
      </c>
      <c r="O8668" s="63">
        <v>0.1130564</v>
      </c>
      <c r="P8668" s="63">
        <v>11</v>
      </c>
      <c r="Q8668" s="63">
        <v>1.2781749580960001E-2</v>
      </c>
    </row>
    <row r="8669" spans="1:17">
      <c r="A8669" s="63" t="s">
        <v>81</v>
      </c>
      <c r="B8669" s="63" t="s">
        <v>44</v>
      </c>
      <c r="C8669" s="63" t="s">
        <v>56</v>
      </c>
      <c r="D8669" s="63">
        <v>4</v>
      </c>
      <c r="E8669" s="63">
        <v>1.036791</v>
      </c>
      <c r="F8669" s="63">
        <v>0.87894059999999996</v>
      </c>
      <c r="G8669" s="63">
        <v>-0.1578503</v>
      </c>
      <c r="H8669" s="63">
        <v>41.436999999999998</v>
      </c>
      <c r="I8669" s="63">
        <v>-0.3027379</v>
      </c>
      <c r="J8669" s="63">
        <v>-0.2171371</v>
      </c>
      <c r="K8669" s="63">
        <v>-0.1578503</v>
      </c>
      <c r="L8669" s="63">
        <v>-9.8563399999999995E-2</v>
      </c>
      <c r="M8669" s="63">
        <v>-1.2962700000000001E-2</v>
      </c>
      <c r="N8669" s="63">
        <v>12799</v>
      </c>
      <c r="O8669" s="63">
        <v>0.1130564</v>
      </c>
      <c r="P8669" s="63">
        <v>11</v>
      </c>
      <c r="Q8669" s="63">
        <v>1.2781749580960001E-2</v>
      </c>
    </row>
    <row r="8670" spans="1:17">
      <c r="A8670" s="63" t="s">
        <v>81</v>
      </c>
      <c r="B8670" s="63" t="s">
        <v>44</v>
      </c>
      <c r="C8670" s="63" t="s">
        <v>56</v>
      </c>
      <c r="D8670" s="63">
        <v>5</v>
      </c>
      <c r="E8670" s="63">
        <v>1.076694</v>
      </c>
      <c r="F8670" s="63">
        <v>0.91960090000000005</v>
      </c>
      <c r="G8670" s="63">
        <v>-0.1570928</v>
      </c>
      <c r="H8670" s="63">
        <v>40.841799999999999</v>
      </c>
      <c r="I8670" s="63">
        <v>-0.30198029999999998</v>
      </c>
      <c r="J8670" s="63">
        <v>-0.21637960000000001</v>
      </c>
      <c r="K8670" s="63">
        <v>-0.1570928</v>
      </c>
      <c r="L8670" s="63">
        <v>-9.7805900000000001E-2</v>
      </c>
      <c r="M8670" s="63">
        <v>-1.2205199999999999E-2</v>
      </c>
      <c r="N8670" s="63">
        <v>12799</v>
      </c>
      <c r="O8670" s="63">
        <v>0.1130564</v>
      </c>
      <c r="P8670" s="63">
        <v>11</v>
      </c>
      <c r="Q8670" s="63">
        <v>1.2781749580960001E-2</v>
      </c>
    </row>
    <row r="8671" spans="1:17">
      <c r="A8671" s="63" t="s">
        <v>81</v>
      </c>
      <c r="B8671" s="63" t="s">
        <v>44</v>
      </c>
      <c r="C8671" s="63" t="s">
        <v>56</v>
      </c>
      <c r="D8671" s="63">
        <v>6</v>
      </c>
      <c r="E8671" s="63">
        <v>1.2448859999999999</v>
      </c>
      <c r="F8671" s="63">
        <v>1.009649</v>
      </c>
      <c r="G8671" s="63">
        <v>-0.23523769999999999</v>
      </c>
      <c r="H8671" s="63">
        <v>40.197699999999998</v>
      </c>
      <c r="I8671" s="63">
        <v>-0.3801253</v>
      </c>
      <c r="J8671" s="63">
        <v>-0.29452460000000003</v>
      </c>
      <c r="K8671" s="63">
        <v>-0.23523769999999999</v>
      </c>
      <c r="L8671" s="63">
        <v>-0.17595089999999999</v>
      </c>
      <c r="M8671" s="63">
        <v>-9.0350100000000003E-2</v>
      </c>
      <c r="N8671" s="63">
        <v>12799</v>
      </c>
      <c r="O8671" s="63">
        <v>0.1130564</v>
      </c>
      <c r="P8671" s="63">
        <v>11</v>
      </c>
      <c r="Q8671" s="63">
        <v>1.2781749580960001E-2</v>
      </c>
    </row>
    <row r="8672" spans="1:17">
      <c r="A8672" s="63" t="s">
        <v>81</v>
      </c>
      <c r="B8672" s="63" t="s">
        <v>44</v>
      </c>
      <c r="C8672" s="63" t="s">
        <v>56</v>
      </c>
      <c r="D8672" s="63">
        <v>7</v>
      </c>
      <c r="E8672" s="63">
        <v>1.599745</v>
      </c>
      <c r="F8672" s="63">
        <v>1.400569</v>
      </c>
      <c r="G8672" s="63">
        <v>-0.19917670000000001</v>
      </c>
      <c r="H8672" s="63">
        <v>39.044600000000003</v>
      </c>
      <c r="I8672" s="63">
        <v>-0.34406429999999999</v>
      </c>
      <c r="J8672" s="63">
        <v>-0.25846350000000001</v>
      </c>
      <c r="K8672" s="63">
        <v>-0.19917670000000001</v>
      </c>
      <c r="L8672" s="63">
        <v>-0.13988980000000001</v>
      </c>
      <c r="M8672" s="63">
        <v>-5.42891E-2</v>
      </c>
      <c r="N8672" s="63">
        <v>12799</v>
      </c>
      <c r="O8672" s="63">
        <v>0.1130564</v>
      </c>
      <c r="P8672" s="63">
        <v>11</v>
      </c>
      <c r="Q8672" s="63">
        <v>1.2781749580960001E-2</v>
      </c>
    </row>
    <row r="8673" spans="1:17">
      <c r="A8673" s="63" t="s">
        <v>81</v>
      </c>
      <c r="B8673" s="63" t="s">
        <v>44</v>
      </c>
      <c r="C8673" s="63" t="s">
        <v>56</v>
      </c>
      <c r="D8673" s="63">
        <v>8</v>
      </c>
      <c r="E8673" s="63">
        <v>1.8169850000000001</v>
      </c>
      <c r="F8673" s="63">
        <v>1.733033</v>
      </c>
      <c r="G8673" s="63">
        <v>-8.3951700000000004E-2</v>
      </c>
      <c r="H8673" s="63">
        <v>39.558500000000002</v>
      </c>
      <c r="I8673" s="63">
        <v>-0.2288393</v>
      </c>
      <c r="J8673" s="63">
        <v>-0.14323849999999999</v>
      </c>
      <c r="K8673" s="63">
        <v>-8.3951700000000004E-2</v>
      </c>
      <c r="L8673" s="63">
        <v>-2.46649E-2</v>
      </c>
      <c r="M8673" s="63">
        <v>6.0935900000000001E-2</v>
      </c>
      <c r="N8673" s="63">
        <v>12799</v>
      </c>
      <c r="O8673" s="63">
        <v>0.1130564</v>
      </c>
      <c r="P8673" s="63">
        <v>11</v>
      </c>
      <c r="Q8673" s="63">
        <v>1.2781749580960001E-2</v>
      </c>
    </row>
    <row r="8674" spans="1:17">
      <c r="A8674" s="63" t="s">
        <v>81</v>
      </c>
      <c r="B8674" s="63" t="s">
        <v>44</v>
      </c>
      <c r="C8674" s="63" t="s">
        <v>56</v>
      </c>
      <c r="D8674" s="63">
        <v>9</v>
      </c>
      <c r="E8674" s="63">
        <v>1.725519</v>
      </c>
      <c r="F8674" s="63">
        <v>1.7988519999999999</v>
      </c>
      <c r="G8674" s="63">
        <v>7.3333599999999999E-2</v>
      </c>
      <c r="H8674" s="63">
        <v>41.715200000000003</v>
      </c>
      <c r="I8674" s="63">
        <v>-7.1554000000000006E-2</v>
      </c>
      <c r="J8674" s="63">
        <v>1.40468E-2</v>
      </c>
      <c r="K8674" s="63">
        <v>7.3333599999999999E-2</v>
      </c>
      <c r="L8674" s="63">
        <v>0.1326205</v>
      </c>
      <c r="M8674" s="63">
        <v>0.2182212</v>
      </c>
      <c r="N8674" s="63">
        <v>12799</v>
      </c>
      <c r="O8674" s="63">
        <v>0.1130564</v>
      </c>
      <c r="P8674" s="63">
        <v>11</v>
      </c>
      <c r="Q8674" s="63">
        <v>1.2781749580960001E-2</v>
      </c>
    </row>
    <row r="8675" spans="1:17">
      <c r="A8675" s="63" t="s">
        <v>81</v>
      </c>
      <c r="B8675" s="63" t="s">
        <v>44</v>
      </c>
      <c r="C8675" s="63" t="s">
        <v>56</v>
      </c>
      <c r="D8675" s="63">
        <v>10</v>
      </c>
      <c r="E8675" s="63">
        <v>1.688339</v>
      </c>
      <c r="F8675" s="63">
        <v>1.764583</v>
      </c>
      <c r="G8675" s="63">
        <v>7.6243900000000003E-2</v>
      </c>
      <c r="H8675" s="63">
        <v>43.682699999999997</v>
      </c>
      <c r="I8675" s="63">
        <v>-6.8643700000000002E-2</v>
      </c>
      <c r="J8675" s="63">
        <v>1.6957E-2</v>
      </c>
      <c r="K8675" s="63">
        <v>7.6243900000000003E-2</v>
      </c>
      <c r="L8675" s="63">
        <v>0.1355307</v>
      </c>
      <c r="M8675" s="63">
        <v>0.22113150000000001</v>
      </c>
      <c r="N8675" s="63">
        <v>12799</v>
      </c>
      <c r="O8675" s="63">
        <v>0.1130564</v>
      </c>
      <c r="P8675" s="63">
        <v>11</v>
      </c>
      <c r="Q8675" s="63">
        <v>1.2781749580960001E-2</v>
      </c>
    </row>
    <row r="8676" spans="1:17">
      <c r="A8676" s="63" t="s">
        <v>81</v>
      </c>
      <c r="B8676" s="63" t="s">
        <v>44</v>
      </c>
      <c r="C8676" s="63" t="s">
        <v>56</v>
      </c>
      <c r="D8676" s="63">
        <v>11</v>
      </c>
      <c r="E8676" s="63">
        <v>1.5946849999999999</v>
      </c>
      <c r="F8676" s="63">
        <v>1.749296</v>
      </c>
      <c r="G8676" s="63">
        <v>0.15461030000000001</v>
      </c>
      <c r="H8676" s="63">
        <v>44.262900000000002</v>
      </c>
      <c r="I8676" s="63">
        <v>9.7227000000000008E-3</v>
      </c>
      <c r="J8676" s="63">
        <v>9.5323400000000003E-2</v>
      </c>
      <c r="K8676" s="63">
        <v>0.15461030000000001</v>
      </c>
      <c r="L8676" s="63">
        <v>0.21389710000000001</v>
      </c>
      <c r="M8676" s="63">
        <v>0.29949789999999998</v>
      </c>
      <c r="N8676" s="63">
        <v>12799</v>
      </c>
      <c r="O8676" s="63">
        <v>0.1130564</v>
      </c>
      <c r="P8676" s="63">
        <v>11</v>
      </c>
      <c r="Q8676" s="63">
        <v>1.2781749580960001E-2</v>
      </c>
    </row>
    <row r="8677" spans="1:17">
      <c r="A8677" s="63" t="s">
        <v>81</v>
      </c>
      <c r="B8677" s="63" t="s">
        <v>44</v>
      </c>
      <c r="C8677" s="63" t="s">
        <v>56</v>
      </c>
      <c r="D8677" s="63">
        <v>12</v>
      </c>
      <c r="E8677" s="63">
        <v>1.555186</v>
      </c>
      <c r="F8677" s="63">
        <v>1.6909479999999999</v>
      </c>
      <c r="G8677" s="63">
        <v>0.13576170000000001</v>
      </c>
      <c r="H8677" s="63">
        <v>47.0411</v>
      </c>
      <c r="I8677" s="63">
        <v>-9.1258999999999993E-3</v>
      </c>
      <c r="J8677" s="63">
        <v>7.6474899999999998E-2</v>
      </c>
      <c r="K8677" s="63">
        <v>0.13576170000000001</v>
      </c>
      <c r="L8677" s="63">
        <v>0.19504859999999999</v>
      </c>
      <c r="M8677" s="63">
        <v>0.28064929999999999</v>
      </c>
      <c r="N8677" s="63">
        <v>12799</v>
      </c>
      <c r="O8677" s="63">
        <v>0.1130564</v>
      </c>
      <c r="P8677" s="63">
        <v>11</v>
      </c>
      <c r="Q8677" s="63">
        <v>1.2781749580960001E-2</v>
      </c>
    </row>
    <row r="8678" spans="1:17">
      <c r="A8678" s="63" t="s">
        <v>81</v>
      </c>
      <c r="B8678" s="63" t="s">
        <v>44</v>
      </c>
      <c r="C8678" s="63" t="s">
        <v>56</v>
      </c>
      <c r="D8678" s="63">
        <v>13</v>
      </c>
      <c r="E8678" s="63">
        <v>1.4087099999999999</v>
      </c>
      <c r="F8678" s="63">
        <v>1.659872</v>
      </c>
      <c r="G8678" s="63">
        <v>0.25116240000000001</v>
      </c>
      <c r="H8678" s="63">
        <v>47.466799999999999</v>
      </c>
      <c r="I8678" s="63">
        <v>0.1062748</v>
      </c>
      <c r="J8678" s="63">
        <v>0.19187560000000001</v>
      </c>
      <c r="K8678" s="63">
        <v>0.25116240000000001</v>
      </c>
      <c r="L8678" s="63">
        <v>0.31044919999999998</v>
      </c>
      <c r="M8678" s="63">
        <v>0.39605000000000001</v>
      </c>
      <c r="N8678" s="63">
        <v>12799</v>
      </c>
      <c r="O8678" s="63">
        <v>0.1130564</v>
      </c>
      <c r="P8678" s="63">
        <v>11</v>
      </c>
      <c r="Q8678" s="63">
        <v>1.2781749580960001E-2</v>
      </c>
    </row>
    <row r="8679" spans="1:17">
      <c r="A8679" s="63" t="s">
        <v>81</v>
      </c>
      <c r="B8679" s="63" t="s">
        <v>44</v>
      </c>
      <c r="C8679" s="63" t="s">
        <v>56</v>
      </c>
      <c r="D8679" s="63">
        <v>14</v>
      </c>
      <c r="E8679" s="63">
        <v>1.27146</v>
      </c>
      <c r="F8679" s="63">
        <v>1.561156</v>
      </c>
      <c r="G8679" s="63">
        <v>0.2896956</v>
      </c>
      <c r="H8679" s="63">
        <v>47.131300000000003</v>
      </c>
      <c r="I8679" s="63">
        <v>0.14480799999999999</v>
      </c>
      <c r="J8679" s="63">
        <v>0.2304088</v>
      </c>
      <c r="K8679" s="63">
        <v>0.2896956</v>
      </c>
      <c r="L8679" s="63">
        <v>0.34898249999999997</v>
      </c>
      <c r="M8679" s="63">
        <v>0.4345832</v>
      </c>
      <c r="N8679" s="63">
        <v>12799</v>
      </c>
      <c r="O8679" s="63">
        <v>0.1130564</v>
      </c>
      <c r="P8679" s="63">
        <v>11</v>
      </c>
      <c r="Q8679" s="63">
        <v>1.2781749580960001E-2</v>
      </c>
    </row>
    <row r="8680" spans="1:17">
      <c r="A8680" s="63" t="s">
        <v>81</v>
      </c>
      <c r="B8680" s="63" t="s">
        <v>44</v>
      </c>
      <c r="C8680" s="63" t="s">
        <v>56</v>
      </c>
      <c r="D8680" s="63">
        <v>15</v>
      </c>
      <c r="E8680" s="63">
        <v>1.2488300000000001</v>
      </c>
      <c r="F8680" s="63">
        <v>1.5039400000000001</v>
      </c>
      <c r="G8680" s="63">
        <v>0.25511</v>
      </c>
      <c r="H8680" s="63">
        <v>47.060400000000001</v>
      </c>
      <c r="I8680" s="63">
        <v>0.1102224</v>
      </c>
      <c r="J8680" s="63">
        <v>0.1958232</v>
      </c>
      <c r="K8680" s="63">
        <v>0.25511</v>
      </c>
      <c r="L8680" s="63">
        <v>0.31439689999999998</v>
      </c>
      <c r="M8680" s="63">
        <v>0.39999760000000001</v>
      </c>
      <c r="N8680" s="63">
        <v>12799</v>
      </c>
      <c r="O8680" s="63">
        <v>0.1130564</v>
      </c>
      <c r="P8680" s="63">
        <v>11</v>
      </c>
      <c r="Q8680" s="63">
        <v>1.2781749580960001E-2</v>
      </c>
    </row>
    <row r="8681" spans="1:17">
      <c r="A8681" s="63" t="s">
        <v>81</v>
      </c>
      <c r="B8681" s="63" t="s">
        <v>44</v>
      </c>
      <c r="C8681" s="63" t="s">
        <v>56</v>
      </c>
      <c r="D8681" s="63">
        <v>16</v>
      </c>
      <c r="E8681" s="63">
        <v>1.3089500000000001</v>
      </c>
      <c r="F8681" s="63">
        <v>1.5264629999999999</v>
      </c>
      <c r="G8681" s="63">
        <v>0.21751329999999999</v>
      </c>
      <c r="H8681" s="63">
        <v>46.263300000000001</v>
      </c>
      <c r="I8681" s="63">
        <v>7.2625700000000001E-2</v>
      </c>
      <c r="J8681" s="63">
        <v>0.15822649999999999</v>
      </c>
      <c r="K8681" s="63">
        <v>0.21751329999999999</v>
      </c>
      <c r="L8681" s="63">
        <v>0.2768002</v>
      </c>
      <c r="M8681" s="63">
        <v>0.36240090000000003</v>
      </c>
      <c r="N8681" s="63">
        <v>12799</v>
      </c>
      <c r="O8681" s="63">
        <v>0.1130564</v>
      </c>
      <c r="P8681" s="63">
        <v>11</v>
      </c>
      <c r="Q8681" s="63">
        <v>1.2781749580960001E-2</v>
      </c>
    </row>
    <row r="8682" spans="1:17">
      <c r="A8682" s="63" t="s">
        <v>81</v>
      </c>
      <c r="B8682" s="63" t="s">
        <v>44</v>
      </c>
      <c r="C8682" s="63" t="s">
        <v>56</v>
      </c>
      <c r="D8682" s="63">
        <v>17</v>
      </c>
      <c r="E8682" s="63">
        <v>1.466637</v>
      </c>
      <c r="F8682" s="63">
        <v>1.6524540000000001</v>
      </c>
      <c r="G8682" s="63">
        <v>0.18581739999999999</v>
      </c>
      <c r="H8682" s="63">
        <v>44.645800000000001</v>
      </c>
      <c r="I8682" s="63">
        <v>4.0929800000000002E-2</v>
      </c>
      <c r="J8682" s="63">
        <v>0.12653049999999999</v>
      </c>
      <c r="K8682" s="63">
        <v>0.18581739999999999</v>
      </c>
      <c r="L8682" s="63">
        <v>0.24510419999999999</v>
      </c>
      <c r="M8682" s="63">
        <v>0.33070500000000003</v>
      </c>
      <c r="N8682" s="63">
        <v>12799</v>
      </c>
      <c r="O8682" s="63">
        <v>0.1130564</v>
      </c>
      <c r="P8682" s="63">
        <v>11</v>
      </c>
      <c r="Q8682" s="63">
        <v>1.2781749580960001E-2</v>
      </c>
    </row>
    <row r="8683" spans="1:17">
      <c r="A8683" s="63" t="s">
        <v>81</v>
      </c>
      <c r="B8683" s="63" t="s">
        <v>44</v>
      </c>
      <c r="C8683" s="63" t="s">
        <v>56</v>
      </c>
      <c r="D8683" s="63">
        <v>18</v>
      </c>
      <c r="E8683" s="63">
        <v>1.911408</v>
      </c>
      <c r="F8683" s="63">
        <v>1.990461</v>
      </c>
      <c r="G8683" s="63">
        <v>7.9052600000000001E-2</v>
      </c>
      <c r="H8683" s="63">
        <v>42.875</v>
      </c>
      <c r="I8683" s="63">
        <v>-6.5835000000000005E-2</v>
      </c>
      <c r="J8683" s="63">
        <v>1.9765700000000001E-2</v>
      </c>
      <c r="K8683" s="63">
        <v>7.9052600000000001E-2</v>
      </c>
      <c r="L8683" s="63">
        <v>0.1383394</v>
      </c>
      <c r="M8683" s="63">
        <v>0.22394020000000001</v>
      </c>
      <c r="N8683" s="63">
        <v>12799</v>
      </c>
      <c r="O8683" s="63">
        <v>0.1130564</v>
      </c>
      <c r="P8683" s="63">
        <v>11</v>
      </c>
      <c r="Q8683" s="63">
        <v>1.2781749580960001E-2</v>
      </c>
    </row>
    <row r="8684" spans="1:17">
      <c r="A8684" s="63" t="s">
        <v>81</v>
      </c>
      <c r="B8684" s="63" t="s">
        <v>44</v>
      </c>
      <c r="C8684" s="63" t="s">
        <v>56</v>
      </c>
      <c r="D8684" s="63">
        <v>19</v>
      </c>
      <c r="E8684" s="63">
        <v>2.1603089999999998</v>
      </c>
      <c r="F8684" s="63">
        <v>2.0955400000000002</v>
      </c>
      <c r="G8684" s="63">
        <v>-6.4768300000000001E-2</v>
      </c>
      <c r="H8684" s="63">
        <v>41.229700000000001</v>
      </c>
      <c r="I8684" s="63">
        <v>-0.20965590000000001</v>
      </c>
      <c r="J8684" s="63">
        <v>-0.1240551</v>
      </c>
      <c r="K8684" s="63">
        <v>-6.4768300000000001E-2</v>
      </c>
      <c r="L8684" s="63">
        <v>-5.4815000000000003E-3</v>
      </c>
      <c r="M8684" s="63">
        <v>8.0119300000000004E-2</v>
      </c>
      <c r="N8684" s="63">
        <v>12799</v>
      </c>
      <c r="O8684" s="63">
        <v>0.1130564</v>
      </c>
      <c r="P8684" s="63">
        <v>11</v>
      </c>
      <c r="Q8684" s="63">
        <v>1.2781749580960001E-2</v>
      </c>
    </row>
    <row r="8685" spans="1:17">
      <c r="A8685" s="63" t="s">
        <v>81</v>
      </c>
      <c r="B8685" s="63" t="s">
        <v>44</v>
      </c>
      <c r="C8685" s="63" t="s">
        <v>56</v>
      </c>
      <c r="D8685" s="63">
        <v>20</v>
      </c>
      <c r="E8685" s="63">
        <v>2.1390859999999998</v>
      </c>
      <c r="F8685" s="63">
        <v>2.0239180000000001</v>
      </c>
      <c r="G8685" s="63">
        <v>-0.1151681</v>
      </c>
      <c r="H8685" s="63">
        <v>39.993099999999998</v>
      </c>
      <c r="I8685" s="63">
        <v>-0.2600557</v>
      </c>
      <c r="J8685" s="63">
        <v>-0.1744549</v>
      </c>
      <c r="K8685" s="63">
        <v>-0.1151681</v>
      </c>
      <c r="L8685" s="63">
        <v>-5.5881300000000002E-2</v>
      </c>
      <c r="M8685" s="63">
        <v>2.9719499999999999E-2</v>
      </c>
      <c r="N8685" s="63">
        <v>12799</v>
      </c>
      <c r="O8685" s="63">
        <v>0.1130564</v>
      </c>
      <c r="P8685" s="63">
        <v>11</v>
      </c>
      <c r="Q8685" s="63">
        <v>1.2781749580960001E-2</v>
      </c>
    </row>
    <row r="8686" spans="1:17">
      <c r="A8686" s="63" t="s">
        <v>81</v>
      </c>
      <c r="B8686" s="63" t="s">
        <v>44</v>
      </c>
      <c r="C8686" s="63" t="s">
        <v>56</v>
      </c>
      <c r="D8686" s="63">
        <v>21</v>
      </c>
      <c r="E8686" s="63">
        <v>2.0891359999999999</v>
      </c>
      <c r="F8686" s="63">
        <v>1.9412780000000001</v>
      </c>
      <c r="G8686" s="63">
        <v>-0.14785860000000001</v>
      </c>
      <c r="H8686" s="63">
        <v>39.132899999999999</v>
      </c>
      <c r="I8686" s="63">
        <v>-0.29274620000000001</v>
      </c>
      <c r="J8686" s="63">
        <v>-0.20714550000000001</v>
      </c>
      <c r="K8686" s="63">
        <v>-0.14785860000000001</v>
      </c>
      <c r="L8686" s="63">
        <v>-8.8571800000000006E-2</v>
      </c>
      <c r="M8686" s="63">
        <v>-2.9710000000000001E-3</v>
      </c>
      <c r="N8686" s="63">
        <v>12799</v>
      </c>
      <c r="O8686" s="63">
        <v>0.1130564</v>
      </c>
      <c r="P8686" s="63">
        <v>11</v>
      </c>
      <c r="Q8686" s="63">
        <v>1.2781749580960001E-2</v>
      </c>
    </row>
    <row r="8687" spans="1:17">
      <c r="A8687" s="63" t="s">
        <v>81</v>
      </c>
      <c r="B8687" s="63" t="s">
        <v>44</v>
      </c>
      <c r="C8687" s="63" t="s">
        <v>56</v>
      </c>
      <c r="D8687" s="63">
        <v>22</v>
      </c>
      <c r="E8687" s="63">
        <v>1.890366</v>
      </c>
      <c r="F8687" s="63">
        <v>1.7420789999999999</v>
      </c>
      <c r="G8687" s="63">
        <v>-0.14828659999999999</v>
      </c>
      <c r="H8687" s="63">
        <v>38.299199999999999</v>
      </c>
      <c r="I8687" s="63">
        <v>-0.2931742</v>
      </c>
      <c r="J8687" s="63">
        <v>-0.20757339999999999</v>
      </c>
      <c r="K8687" s="63">
        <v>-0.14828659999999999</v>
      </c>
      <c r="L8687" s="63">
        <v>-8.8999700000000001E-2</v>
      </c>
      <c r="M8687" s="63">
        <v>-3.3990000000000001E-3</v>
      </c>
      <c r="N8687" s="63">
        <v>12799</v>
      </c>
      <c r="O8687" s="63">
        <v>0.1130564</v>
      </c>
      <c r="P8687" s="63">
        <v>11</v>
      </c>
      <c r="Q8687" s="63">
        <v>1.2781749580960001E-2</v>
      </c>
    </row>
    <row r="8688" spans="1:17">
      <c r="A8688" s="63" t="s">
        <v>81</v>
      </c>
      <c r="B8688" s="63" t="s">
        <v>44</v>
      </c>
      <c r="C8688" s="63" t="s">
        <v>56</v>
      </c>
      <c r="D8688" s="63">
        <v>23</v>
      </c>
      <c r="E8688" s="63">
        <v>1.6230439999999999</v>
      </c>
      <c r="F8688" s="63">
        <v>1.482866</v>
      </c>
      <c r="G8688" s="63">
        <v>-0.14017840000000001</v>
      </c>
      <c r="H8688" s="63">
        <v>37.027500000000003</v>
      </c>
      <c r="I8688" s="63">
        <v>-0.28506599999999999</v>
      </c>
      <c r="J8688" s="63">
        <v>-0.19946530000000001</v>
      </c>
      <c r="K8688" s="63">
        <v>-0.14017840000000001</v>
      </c>
      <c r="L8688" s="63">
        <v>-8.0891599999999994E-2</v>
      </c>
      <c r="M8688" s="63">
        <v>4.7092000000000002E-3</v>
      </c>
      <c r="N8688" s="63">
        <v>12799</v>
      </c>
      <c r="O8688" s="63">
        <v>0.1130564</v>
      </c>
      <c r="P8688" s="63">
        <v>11</v>
      </c>
      <c r="Q8688" s="63">
        <v>1.2781749580960001E-2</v>
      </c>
    </row>
    <row r="8689" spans="1:17">
      <c r="A8689" s="63" t="s">
        <v>81</v>
      </c>
      <c r="B8689" s="63" t="s">
        <v>44</v>
      </c>
      <c r="C8689" s="63" t="s">
        <v>56</v>
      </c>
      <c r="D8689" s="63">
        <v>24</v>
      </c>
      <c r="E8689" s="63">
        <v>1.3053539999999999</v>
      </c>
      <c r="F8689" s="63">
        <v>1.163262</v>
      </c>
      <c r="G8689" s="63">
        <v>-0.14209150000000001</v>
      </c>
      <c r="H8689" s="63">
        <v>36.298499999999997</v>
      </c>
      <c r="I8689" s="63">
        <v>-0.28697909999999999</v>
      </c>
      <c r="J8689" s="63">
        <v>-0.20137830000000001</v>
      </c>
      <c r="K8689" s="63">
        <v>-0.14209150000000001</v>
      </c>
      <c r="L8689" s="63">
        <v>-8.2804699999999995E-2</v>
      </c>
      <c r="M8689" s="63">
        <v>2.7961000000000001E-3</v>
      </c>
      <c r="N8689" s="63">
        <v>12799</v>
      </c>
      <c r="O8689" s="63">
        <v>0.1130564</v>
      </c>
      <c r="P8689" s="63">
        <v>11</v>
      </c>
      <c r="Q8689" s="63">
        <v>1.2781749580960001E-2</v>
      </c>
    </row>
    <row r="8690" spans="1:17">
      <c r="A8690" s="63" t="s">
        <v>81</v>
      </c>
      <c r="B8690" s="63" t="s">
        <v>44</v>
      </c>
      <c r="C8690" s="63" t="s">
        <v>57</v>
      </c>
      <c r="D8690" s="63">
        <v>1</v>
      </c>
      <c r="E8690" s="63">
        <v>1.272338</v>
      </c>
      <c r="F8690" s="63">
        <v>1.127434</v>
      </c>
      <c r="G8690" s="63">
        <v>-0.1449038</v>
      </c>
      <c r="H8690" s="63">
        <v>31.3431</v>
      </c>
      <c r="I8690" s="63">
        <v>-0.28979139999999998</v>
      </c>
      <c r="J8690" s="63">
        <v>-0.2041906</v>
      </c>
      <c r="K8690" s="63">
        <v>-0.1449038</v>
      </c>
      <c r="L8690" s="63">
        <v>-8.5616899999999996E-2</v>
      </c>
      <c r="M8690" s="63">
        <v>-1.6200000000000001E-5</v>
      </c>
      <c r="N8690" s="63">
        <v>12799</v>
      </c>
      <c r="O8690" s="63">
        <v>0.1130564</v>
      </c>
      <c r="P8690" s="63">
        <v>12</v>
      </c>
      <c r="Q8690" s="63">
        <v>1.2781749580960001E-2</v>
      </c>
    </row>
    <row r="8691" spans="1:17">
      <c r="A8691" s="63" t="s">
        <v>81</v>
      </c>
      <c r="B8691" s="63" t="s">
        <v>44</v>
      </c>
      <c r="C8691" s="63" t="s">
        <v>57</v>
      </c>
      <c r="D8691" s="63">
        <v>2</v>
      </c>
      <c r="E8691" s="63">
        <v>1.2030320000000001</v>
      </c>
      <c r="F8691" s="63">
        <v>1.042216</v>
      </c>
      <c r="G8691" s="63">
        <v>-0.16081580000000001</v>
      </c>
      <c r="H8691" s="63">
        <v>30.807500000000001</v>
      </c>
      <c r="I8691" s="63">
        <v>-0.30570340000000001</v>
      </c>
      <c r="J8691" s="63">
        <v>-0.22010270000000001</v>
      </c>
      <c r="K8691" s="63">
        <v>-0.16081580000000001</v>
      </c>
      <c r="L8691" s="63">
        <v>-0.10152899999999999</v>
      </c>
      <c r="M8691" s="63">
        <v>-1.59282E-2</v>
      </c>
      <c r="N8691" s="63">
        <v>12799</v>
      </c>
      <c r="O8691" s="63">
        <v>0.1130564</v>
      </c>
      <c r="P8691" s="63">
        <v>12</v>
      </c>
      <c r="Q8691" s="63">
        <v>1.2781749580960001E-2</v>
      </c>
    </row>
    <row r="8692" spans="1:17">
      <c r="A8692" s="63" t="s">
        <v>81</v>
      </c>
      <c r="B8692" s="63" t="s">
        <v>44</v>
      </c>
      <c r="C8692" s="63" t="s">
        <v>57</v>
      </c>
      <c r="D8692" s="63">
        <v>3</v>
      </c>
      <c r="E8692" s="63">
        <v>1.2044010000000001</v>
      </c>
      <c r="F8692" s="63">
        <v>1.0480050000000001</v>
      </c>
      <c r="G8692" s="63">
        <v>-0.15639639999999999</v>
      </c>
      <c r="H8692" s="63">
        <v>30.437899999999999</v>
      </c>
      <c r="I8692" s="63">
        <v>-0.301284</v>
      </c>
      <c r="J8692" s="63">
        <v>-0.21568319999999999</v>
      </c>
      <c r="K8692" s="63">
        <v>-0.15639639999999999</v>
      </c>
      <c r="L8692" s="63">
        <v>-9.7109600000000004E-2</v>
      </c>
      <c r="M8692" s="63">
        <v>-1.15088E-2</v>
      </c>
      <c r="N8692" s="63">
        <v>12799</v>
      </c>
      <c r="O8692" s="63">
        <v>0.1130564</v>
      </c>
      <c r="P8692" s="63">
        <v>12</v>
      </c>
      <c r="Q8692" s="63">
        <v>1.2781749580960001E-2</v>
      </c>
    </row>
    <row r="8693" spans="1:17">
      <c r="A8693" s="63" t="s">
        <v>81</v>
      </c>
      <c r="B8693" s="63" t="s">
        <v>44</v>
      </c>
      <c r="C8693" s="63" t="s">
        <v>57</v>
      </c>
      <c r="D8693" s="63">
        <v>4</v>
      </c>
      <c r="E8693" s="63">
        <v>1.1800889999999999</v>
      </c>
      <c r="F8693" s="63">
        <v>1.022238</v>
      </c>
      <c r="G8693" s="63">
        <v>-0.1578503</v>
      </c>
      <c r="H8693" s="63">
        <v>29.857800000000001</v>
      </c>
      <c r="I8693" s="63">
        <v>-0.3027379</v>
      </c>
      <c r="J8693" s="63">
        <v>-0.2171371</v>
      </c>
      <c r="K8693" s="63">
        <v>-0.1578503</v>
      </c>
      <c r="L8693" s="63">
        <v>-9.8563399999999995E-2</v>
      </c>
      <c r="M8693" s="63">
        <v>-1.2962700000000001E-2</v>
      </c>
      <c r="N8693" s="63">
        <v>12799</v>
      </c>
      <c r="O8693" s="63">
        <v>0.1130564</v>
      </c>
      <c r="P8693" s="63">
        <v>12</v>
      </c>
      <c r="Q8693" s="63">
        <v>1.2781749580960001E-2</v>
      </c>
    </row>
    <row r="8694" spans="1:17">
      <c r="A8694" s="63" t="s">
        <v>81</v>
      </c>
      <c r="B8694" s="63" t="s">
        <v>44</v>
      </c>
      <c r="C8694" s="63" t="s">
        <v>57</v>
      </c>
      <c r="D8694" s="63">
        <v>5</v>
      </c>
      <c r="E8694" s="63">
        <v>1.209136</v>
      </c>
      <c r="F8694" s="63">
        <v>1.052044</v>
      </c>
      <c r="G8694" s="63">
        <v>-0.1570928</v>
      </c>
      <c r="H8694" s="63">
        <v>29.721900000000002</v>
      </c>
      <c r="I8694" s="63">
        <v>-0.30198039999999998</v>
      </c>
      <c r="J8694" s="63">
        <v>-0.21637960000000001</v>
      </c>
      <c r="K8694" s="63">
        <v>-0.1570928</v>
      </c>
      <c r="L8694" s="63">
        <v>-9.7806000000000004E-2</v>
      </c>
      <c r="M8694" s="63">
        <v>-1.2205199999999999E-2</v>
      </c>
      <c r="N8694" s="63">
        <v>12799</v>
      </c>
      <c r="O8694" s="63">
        <v>0.1130564</v>
      </c>
      <c r="P8694" s="63">
        <v>12</v>
      </c>
      <c r="Q8694" s="63">
        <v>1.2781749580960001E-2</v>
      </c>
    </row>
    <row r="8695" spans="1:17">
      <c r="A8695" s="63" t="s">
        <v>81</v>
      </c>
      <c r="B8695" s="63" t="s">
        <v>44</v>
      </c>
      <c r="C8695" s="63" t="s">
        <v>57</v>
      </c>
      <c r="D8695" s="63">
        <v>6</v>
      </c>
      <c r="E8695" s="63">
        <v>1.3628670000000001</v>
      </c>
      <c r="F8695" s="63">
        <v>1.127629</v>
      </c>
      <c r="G8695" s="63">
        <v>-0.23523769999999999</v>
      </c>
      <c r="H8695" s="63">
        <v>29.559899999999999</v>
      </c>
      <c r="I8695" s="63">
        <v>-0.3801253</v>
      </c>
      <c r="J8695" s="63">
        <v>-0.29452460000000003</v>
      </c>
      <c r="K8695" s="63">
        <v>-0.23523769999999999</v>
      </c>
      <c r="L8695" s="63">
        <v>-0.17595089999999999</v>
      </c>
      <c r="M8695" s="63">
        <v>-9.0350100000000003E-2</v>
      </c>
      <c r="N8695" s="63">
        <v>12799</v>
      </c>
      <c r="O8695" s="63">
        <v>0.1130564</v>
      </c>
      <c r="P8695" s="63">
        <v>12</v>
      </c>
      <c r="Q8695" s="63">
        <v>1.2781749580960001E-2</v>
      </c>
    </row>
    <row r="8696" spans="1:17">
      <c r="A8696" s="63" t="s">
        <v>81</v>
      </c>
      <c r="B8696" s="63" t="s">
        <v>44</v>
      </c>
      <c r="C8696" s="63" t="s">
        <v>57</v>
      </c>
      <c r="D8696" s="63">
        <v>7</v>
      </c>
      <c r="E8696" s="63">
        <v>1.6674249999999999</v>
      </c>
      <c r="F8696" s="63">
        <v>1.4682489999999999</v>
      </c>
      <c r="G8696" s="63">
        <v>-0.19917679999999999</v>
      </c>
      <c r="H8696" s="63">
        <v>29.651700000000002</v>
      </c>
      <c r="I8696" s="63">
        <v>-0.34406439999999999</v>
      </c>
      <c r="J8696" s="63">
        <v>-0.25846360000000002</v>
      </c>
      <c r="K8696" s="63">
        <v>-0.19917679999999999</v>
      </c>
      <c r="L8696" s="63">
        <v>-0.13988999999999999</v>
      </c>
      <c r="M8696" s="63">
        <v>-5.4289200000000003E-2</v>
      </c>
      <c r="N8696" s="63">
        <v>12799</v>
      </c>
      <c r="O8696" s="63">
        <v>0.1130564</v>
      </c>
      <c r="P8696" s="63">
        <v>12</v>
      </c>
      <c r="Q8696" s="63">
        <v>1.2781749580960001E-2</v>
      </c>
    </row>
    <row r="8697" spans="1:17">
      <c r="A8697" s="63" t="s">
        <v>81</v>
      </c>
      <c r="B8697" s="63" t="s">
        <v>44</v>
      </c>
      <c r="C8697" s="63" t="s">
        <v>57</v>
      </c>
      <c r="D8697" s="63">
        <v>8</v>
      </c>
      <c r="E8697" s="63">
        <v>1.8622639999999999</v>
      </c>
      <c r="F8697" s="63">
        <v>1.7783119999999999</v>
      </c>
      <c r="G8697" s="63">
        <v>-8.3951700000000004E-2</v>
      </c>
      <c r="H8697" s="63">
        <v>30.447600000000001</v>
      </c>
      <c r="I8697" s="63">
        <v>-0.2288393</v>
      </c>
      <c r="J8697" s="63">
        <v>-0.14323849999999999</v>
      </c>
      <c r="K8697" s="63">
        <v>-8.3951700000000004E-2</v>
      </c>
      <c r="L8697" s="63">
        <v>-2.46649E-2</v>
      </c>
      <c r="M8697" s="63">
        <v>6.0935900000000001E-2</v>
      </c>
      <c r="N8697" s="63">
        <v>12799</v>
      </c>
      <c r="O8697" s="63">
        <v>0.1130564</v>
      </c>
      <c r="P8697" s="63">
        <v>12</v>
      </c>
      <c r="Q8697" s="63">
        <v>1.2781749580960001E-2</v>
      </c>
    </row>
    <row r="8698" spans="1:17">
      <c r="A8698" s="63" t="s">
        <v>81</v>
      </c>
      <c r="B8698" s="63" t="s">
        <v>44</v>
      </c>
      <c r="C8698" s="63" t="s">
        <v>57</v>
      </c>
      <c r="D8698" s="63">
        <v>9</v>
      </c>
      <c r="E8698" s="63">
        <v>1.866323</v>
      </c>
      <c r="F8698" s="63">
        <v>1.939656</v>
      </c>
      <c r="G8698" s="63">
        <v>7.3333499999999996E-2</v>
      </c>
      <c r="H8698" s="63">
        <v>33.468200000000003</v>
      </c>
      <c r="I8698" s="63">
        <v>-7.1554099999999995E-2</v>
      </c>
      <c r="J8698" s="63">
        <v>1.4046700000000001E-2</v>
      </c>
      <c r="K8698" s="63">
        <v>7.3333499999999996E-2</v>
      </c>
      <c r="L8698" s="63">
        <v>0.1326203</v>
      </c>
      <c r="M8698" s="63">
        <v>0.2182211</v>
      </c>
      <c r="N8698" s="63">
        <v>12799</v>
      </c>
      <c r="O8698" s="63">
        <v>0.1130564</v>
      </c>
      <c r="P8698" s="63">
        <v>12</v>
      </c>
      <c r="Q8698" s="63">
        <v>1.2781749580960001E-2</v>
      </c>
    </row>
    <row r="8699" spans="1:17">
      <c r="A8699" s="63" t="s">
        <v>81</v>
      </c>
      <c r="B8699" s="63" t="s">
        <v>44</v>
      </c>
      <c r="C8699" s="63" t="s">
        <v>57</v>
      </c>
      <c r="D8699" s="63">
        <v>10</v>
      </c>
      <c r="E8699" s="63">
        <v>1.907575</v>
      </c>
      <c r="F8699" s="63">
        <v>1.983819</v>
      </c>
      <c r="G8699" s="63">
        <v>7.6243900000000003E-2</v>
      </c>
      <c r="H8699" s="63">
        <v>37.674599999999998</v>
      </c>
      <c r="I8699" s="63">
        <v>-6.8643700000000002E-2</v>
      </c>
      <c r="J8699" s="63">
        <v>1.6957E-2</v>
      </c>
      <c r="K8699" s="63">
        <v>7.6243900000000003E-2</v>
      </c>
      <c r="L8699" s="63">
        <v>0.1355307</v>
      </c>
      <c r="M8699" s="63">
        <v>0.22113150000000001</v>
      </c>
      <c r="N8699" s="63">
        <v>12799</v>
      </c>
      <c r="O8699" s="63">
        <v>0.1130564</v>
      </c>
      <c r="P8699" s="63">
        <v>12</v>
      </c>
      <c r="Q8699" s="63">
        <v>1.2781749580960001E-2</v>
      </c>
    </row>
    <row r="8700" spans="1:17">
      <c r="A8700" s="63" t="s">
        <v>81</v>
      </c>
      <c r="B8700" s="63" t="s">
        <v>44</v>
      </c>
      <c r="C8700" s="63" t="s">
        <v>57</v>
      </c>
      <c r="D8700" s="63">
        <v>11</v>
      </c>
      <c r="E8700" s="63">
        <v>1.869164</v>
      </c>
      <c r="F8700" s="63">
        <v>2.023774</v>
      </c>
      <c r="G8700" s="63">
        <v>0.15461030000000001</v>
      </c>
      <c r="H8700" s="63">
        <v>40.979199999999999</v>
      </c>
      <c r="I8700" s="63">
        <v>9.7227000000000008E-3</v>
      </c>
      <c r="J8700" s="63">
        <v>9.5323400000000003E-2</v>
      </c>
      <c r="K8700" s="63">
        <v>0.15461030000000001</v>
      </c>
      <c r="L8700" s="63">
        <v>0.21389710000000001</v>
      </c>
      <c r="M8700" s="63">
        <v>0.29949789999999998</v>
      </c>
      <c r="N8700" s="63">
        <v>12799</v>
      </c>
      <c r="O8700" s="63">
        <v>0.1130564</v>
      </c>
      <c r="P8700" s="63">
        <v>12</v>
      </c>
      <c r="Q8700" s="63">
        <v>1.2781749580960001E-2</v>
      </c>
    </row>
    <row r="8701" spans="1:17">
      <c r="A8701" s="63" t="s">
        <v>81</v>
      </c>
      <c r="B8701" s="63" t="s">
        <v>44</v>
      </c>
      <c r="C8701" s="63" t="s">
        <v>57</v>
      </c>
      <c r="D8701" s="63">
        <v>12</v>
      </c>
      <c r="E8701" s="63">
        <v>1.9033500000000001</v>
      </c>
      <c r="F8701" s="63">
        <v>2.0391110000000001</v>
      </c>
      <c r="G8701" s="63">
        <v>0.13576160000000001</v>
      </c>
      <c r="H8701" s="63">
        <v>43.423900000000003</v>
      </c>
      <c r="I8701" s="63">
        <v>-9.1260000000000004E-3</v>
      </c>
      <c r="J8701" s="63">
        <v>7.6474799999999996E-2</v>
      </c>
      <c r="K8701" s="63">
        <v>0.13576160000000001</v>
      </c>
      <c r="L8701" s="63">
        <v>0.19504850000000001</v>
      </c>
      <c r="M8701" s="63">
        <v>0.28064919999999999</v>
      </c>
      <c r="N8701" s="63">
        <v>12799</v>
      </c>
      <c r="O8701" s="63">
        <v>0.1130564</v>
      </c>
      <c r="P8701" s="63">
        <v>12</v>
      </c>
      <c r="Q8701" s="63">
        <v>1.2781749580960001E-2</v>
      </c>
    </row>
    <row r="8702" spans="1:17">
      <c r="A8702" s="63" t="s">
        <v>81</v>
      </c>
      <c r="B8702" s="63" t="s">
        <v>44</v>
      </c>
      <c r="C8702" s="63" t="s">
        <v>57</v>
      </c>
      <c r="D8702" s="63">
        <v>13</v>
      </c>
      <c r="E8702" s="63">
        <v>1.7802199999999999</v>
      </c>
      <c r="F8702" s="63">
        <v>2.0313829999999999</v>
      </c>
      <c r="G8702" s="63">
        <v>0.25116240000000001</v>
      </c>
      <c r="H8702" s="63">
        <v>45.639200000000002</v>
      </c>
      <c r="I8702" s="63">
        <v>0.1062748</v>
      </c>
      <c r="J8702" s="63">
        <v>0.19187560000000001</v>
      </c>
      <c r="K8702" s="63">
        <v>0.25116240000000001</v>
      </c>
      <c r="L8702" s="63">
        <v>0.31044919999999998</v>
      </c>
      <c r="M8702" s="63">
        <v>0.39605000000000001</v>
      </c>
      <c r="N8702" s="63">
        <v>12799</v>
      </c>
      <c r="O8702" s="63">
        <v>0.1130564</v>
      </c>
      <c r="P8702" s="63">
        <v>12</v>
      </c>
      <c r="Q8702" s="63">
        <v>1.2781749580960001E-2</v>
      </c>
    </row>
    <row r="8703" spans="1:17">
      <c r="A8703" s="63" t="s">
        <v>81</v>
      </c>
      <c r="B8703" s="63" t="s">
        <v>44</v>
      </c>
      <c r="C8703" s="63" t="s">
        <v>57</v>
      </c>
      <c r="D8703" s="63">
        <v>14</v>
      </c>
      <c r="E8703" s="63">
        <v>1.6185590000000001</v>
      </c>
      <c r="F8703" s="63">
        <v>1.908255</v>
      </c>
      <c r="G8703" s="63">
        <v>0.2896956</v>
      </c>
      <c r="H8703" s="63">
        <v>46.9084</v>
      </c>
      <c r="I8703" s="63">
        <v>0.14480799999999999</v>
      </c>
      <c r="J8703" s="63">
        <v>0.2304088</v>
      </c>
      <c r="K8703" s="63">
        <v>0.2896956</v>
      </c>
      <c r="L8703" s="63">
        <v>0.34898249999999997</v>
      </c>
      <c r="M8703" s="63">
        <v>0.4345832</v>
      </c>
      <c r="N8703" s="63">
        <v>12799</v>
      </c>
      <c r="O8703" s="63">
        <v>0.1130564</v>
      </c>
      <c r="P8703" s="63">
        <v>12</v>
      </c>
      <c r="Q8703" s="63">
        <v>1.2781749580960001E-2</v>
      </c>
    </row>
    <row r="8704" spans="1:17">
      <c r="A8704" s="63" t="s">
        <v>81</v>
      </c>
      <c r="B8704" s="63" t="s">
        <v>44</v>
      </c>
      <c r="C8704" s="63" t="s">
        <v>57</v>
      </c>
      <c r="D8704" s="63">
        <v>15</v>
      </c>
      <c r="E8704" s="63">
        <v>1.6398269999999999</v>
      </c>
      <c r="F8704" s="63">
        <v>1.8949370000000001</v>
      </c>
      <c r="G8704" s="63">
        <v>0.25511</v>
      </c>
      <c r="H8704" s="63">
        <v>47.077300000000001</v>
      </c>
      <c r="I8704" s="63">
        <v>0.1102224</v>
      </c>
      <c r="J8704" s="63">
        <v>0.1958232</v>
      </c>
      <c r="K8704" s="63">
        <v>0.25511</v>
      </c>
      <c r="L8704" s="63">
        <v>0.31439689999999998</v>
      </c>
      <c r="M8704" s="63">
        <v>0.39999760000000001</v>
      </c>
      <c r="N8704" s="63">
        <v>12799</v>
      </c>
      <c r="O8704" s="63">
        <v>0.1130564</v>
      </c>
      <c r="P8704" s="63">
        <v>12</v>
      </c>
      <c r="Q8704" s="63">
        <v>1.2781749580960001E-2</v>
      </c>
    </row>
    <row r="8705" spans="1:17">
      <c r="A8705" s="63" t="s">
        <v>81</v>
      </c>
      <c r="B8705" s="63" t="s">
        <v>44</v>
      </c>
      <c r="C8705" s="63" t="s">
        <v>57</v>
      </c>
      <c r="D8705" s="63">
        <v>16</v>
      </c>
      <c r="E8705" s="63">
        <v>1.749549</v>
      </c>
      <c r="F8705" s="63">
        <v>1.967063</v>
      </c>
      <c r="G8705" s="63">
        <v>0.21751329999999999</v>
      </c>
      <c r="H8705" s="63">
        <v>46.2545</v>
      </c>
      <c r="I8705" s="63">
        <v>7.2625700000000001E-2</v>
      </c>
      <c r="J8705" s="63">
        <v>0.15822649999999999</v>
      </c>
      <c r="K8705" s="63">
        <v>0.21751329999999999</v>
      </c>
      <c r="L8705" s="63">
        <v>0.2768002</v>
      </c>
      <c r="M8705" s="63">
        <v>0.36240090000000003</v>
      </c>
      <c r="N8705" s="63">
        <v>12799</v>
      </c>
      <c r="O8705" s="63">
        <v>0.1130564</v>
      </c>
      <c r="P8705" s="63">
        <v>12</v>
      </c>
      <c r="Q8705" s="63">
        <v>1.2781749580960001E-2</v>
      </c>
    </row>
    <row r="8706" spans="1:17">
      <c r="A8706" s="63" t="s">
        <v>81</v>
      </c>
      <c r="B8706" s="63" t="s">
        <v>44</v>
      </c>
      <c r="C8706" s="63" t="s">
        <v>57</v>
      </c>
      <c r="D8706" s="63">
        <v>17</v>
      </c>
      <c r="E8706" s="63">
        <v>1.98491</v>
      </c>
      <c r="F8706" s="63">
        <v>2.1707269999999999</v>
      </c>
      <c r="G8706" s="63">
        <v>0.1858175</v>
      </c>
      <c r="H8706" s="63">
        <v>43.719200000000001</v>
      </c>
      <c r="I8706" s="63">
        <v>4.0929899999999998E-2</v>
      </c>
      <c r="J8706" s="63">
        <v>0.12653059999999999</v>
      </c>
      <c r="K8706" s="63">
        <v>0.1858175</v>
      </c>
      <c r="L8706" s="63">
        <v>0.2451043</v>
      </c>
      <c r="M8706" s="63">
        <v>0.33070509999999997</v>
      </c>
      <c r="N8706" s="63">
        <v>12799</v>
      </c>
      <c r="O8706" s="63">
        <v>0.1130564</v>
      </c>
      <c r="P8706" s="63">
        <v>12</v>
      </c>
      <c r="Q8706" s="63">
        <v>1.2781749580960001E-2</v>
      </c>
    </row>
    <row r="8707" spans="1:17">
      <c r="A8707" s="63" t="s">
        <v>81</v>
      </c>
      <c r="B8707" s="63" t="s">
        <v>44</v>
      </c>
      <c r="C8707" s="63" t="s">
        <v>57</v>
      </c>
      <c r="D8707" s="63">
        <v>18</v>
      </c>
      <c r="E8707" s="63">
        <v>2.5238360000000002</v>
      </c>
      <c r="F8707" s="63">
        <v>2.6028880000000001</v>
      </c>
      <c r="G8707" s="63">
        <v>7.9052399999999995E-2</v>
      </c>
      <c r="H8707" s="63">
        <v>39.977899999999998</v>
      </c>
      <c r="I8707" s="63">
        <v>-6.5835099999999994E-2</v>
      </c>
      <c r="J8707" s="63">
        <v>1.9765600000000001E-2</v>
      </c>
      <c r="K8707" s="63">
        <v>7.9052399999999995E-2</v>
      </c>
      <c r="L8707" s="63">
        <v>0.1383393</v>
      </c>
      <c r="M8707" s="63">
        <v>0.22394</v>
      </c>
      <c r="N8707" s="63">
        <v>12799</v>
      </c>
      <c r="O8707" s="63">
        <v>0.1130564</v>
      </c>
      <c r="P8707" s="63">
        <v>12</v>
      </c>
      <c r="Q8707" s="63">
        <v>1.2781749580960001E-2</v>
      </c>
    </row>
    <row r="8708" spans="1:17">
      <c r="A8708" s="63" t="s">
        <v>81</v>
      </c>
      <c r="B8708" s="63" t="s">
        <v>44</v>
      </c>
      <c r="C8708" s="63" t="s">
        <v>57</v>
      </c>
      <c r="D8708" s="63">
        <v>19</v>
      </c>
      <c r="E8708" s="63">
        <v>2.7131539999999998</v>
      </c>
      <c r="F8708" s="63">
        <v>2.6483850000000002</v>
      </c>
      <c r="G8708" s="63">
        <v>-6.4768300000000001E-2</v>
      </c>
      <c r="H8708" s="63">
        <v>37.6128</v>
      </c>
      <c r="I8708" s="63">
        <v>-0.20965590000000001</v>
      </c>
      <c r="J8708" s="63">
        <v>-0.1240551</v>
      </c>
      <c r="K8708" s="63">
        <v>-6.4768300000000001E-2</v>
      </c>
      <c r="L8708" s="63">
        <v>-5.4815000000000003E-3</v>
      </c>
      <c r="M8708" s="63">
        <v>8.0119300000000004E-2</v>
      </c>
      <c r="N8708" s="63">
        <v>12799</v>
      </c>
      <c r="O8708" s="63">
        <v>0.1130564</v>
      </c>
      <c r="P8708" s="63">
        <v>12</v>
      </c>
      <c r="Q8708" s="63">
        <v>1.2781749580960001E-2</v>
      </c>
    </row>
    <row r="8709" spans="1:17">
      <c r="A8709" s="63" t="s">
        <v>81</v>
      </c>
      <c r="B8709" s="63" t="s">
        <v>44</v>
      </c>
      <c r="C8709" s="63" t="s">
        <v>57</v>
      </c>
      <c r="D8709" s="63">
        <v>20</v>
      </c>
      <c r="E8709" s="63">
        <v>2.6082190000000001</v>
      </c>
      <c r="F8709" s="63">
        <v>2.4930500000000002</v>
      </c>
      <c r="G8709" s="63">
        <v>-0.1151683</v>
      </c>
      <c r="H8709" s="63">
        <v>35.192599999999999</v>
      </c>
      <c r="I8709" s="63">
        <v>-0.26005590000000001</v>
      </c>
      <c r="J8709" s="63">
        <v>-0.1744552</v>
      </c>
      <c r="K8709" s="63">
        <v>-0.1151683</v>
      </c>
      <c r="L8709" s="63">
        <v>-5.5881500000000001E-2</v>
      </c>
      <c r="M8709" s="63">
        <v>2.9719300000000001E-2</v>
      </c>
      <c r="N8709" s="63">
        <v>12799</v>
      </c>
      <c r="O8709" s="63">
        <v>0.1130564</v>
      </c>
      <c r="P8709" s="63">
        <v>12</v>
      </c>
      <c r="Q8709" s="63">
        <v>1.2781749580960001E-2</v>
      </c>
    </row>
    <row r="8710" spans="1:17">
      <c r="A8710" s="63" t="s">
        <v>81</v>
      </c>
      <c r="B8710" s="63" t="s">
        <v>44</v>
      </c>
      <c r="C8710" s="63" t="s">
        <v>57</v>
      </c>
      <c r="D8710" s="63">
        <v>21</v>
      </c>
      <c r="E8710" s="63">
        <v>2.502748</v>
      </c>
      <c r="F8710" s="63">
        <v>2.354889</v>
      </c>
      <c r="G8710" s="63">
        <v>-0.14785860000000001</v>
      </c>
      <c r="H8710" s="63">
        <v>34.2258</v>
      </c>
      <c r="I8710" s="63">
        <v>-0.29274620000000001</v>
      </c>
      <c r="J8710" s="63">
        <v>-0.20714550000000001</v>
      </c>
      <c r="K8710" s="63">
        <v>-0.14785860000000001</v>
      </c>
      <c r="L8710" s="63">
        <v>-8.8571800000000006E-2</v>
      </c>
      <c r="M8710" s="63">
        <v>-2.9710000000000001E-3</v>
      </c>
      <c r="N8710" s="63">
        <v>12799</v>
      </c>
      <c r="O8710" s="63">
        <v>0.1130564</v>
      </c>
      <c r="P8710" s="63">
        <v>12</v>
      </c>
      <c r="Q8710" s="63">
        <v>1.2781749580960001E-2</v>
      </c>
    </row>
    <row r="8711" spans="1:17">
      <c r="A8711" s="63" t="s">
        <v>81</v>
      </c>
      <c r="B8711" s="63" t="s">
        <v>44</v>
      </c>
      <c r="C8711" s="63" t="s">
        <v>57</v>
      </c>
      <c r="D8711" s="63">
        <v>22</v>
      </c>
      <c r="E8711" s="63">
        <v>2.2547079999999999</v>
      </c>
      <c r="F8711" s="63">
        <v>2.1064210000000001</v>
      </c>
      <c r="G8711" s="63">
        <v>-0.14828659999999999</v>
      </c>
      <c r="H8711" s="63">
        <v>32.846600000000002</v>
      </c>
      <c r="I8711" s="63">
        <v>-0.2931742</v>
      </c>
      <c r="J8711" s="63">
        <v>-0.20757339999999999</v>
      </c>
      <c r="K8711" s="63">
        <v>-0.14828659999999999</v>
      </c>
      <c r="L8711" s="63">
        <v>-8.8999700000000001E-2</v>
      </c>
      <c r="M8711" s="63">
        <v>-3.3990000000000001E-3</v>
      </c>
      <c r="N8711" s="63">
        <v>12799</v>
      </c>
      <c r="O8711" s="63">
        <v>0.1130564</v>
      </c>
      <c r="P8711" s="63">
        <v>12</v>
      </c>
      <c r="Q8711" s="63">
        <v>1.2781749580960001E-2</v>
      </c>
    </row>
    <row r="8712" spans="1:17">
      <c r="A8712" s="63" t="s">
        <v>81</v>
      </c>
      <c r="B8712" s="63" t="s">
        <v>44</v>
      </c>
      <c r="C8712" s="63" t="s">
        <v>57</v>
      </c>
      <c r="D8712" s="63">
        <v>23</v>
      </c>
      <c r="E8712" s="63">
        <v>1.9377960000000001</v>
      </c>
      <c r="F8712" s="63">
        <v>1.7976179999999999</v>
      </c>
      <c r="G8712" s="63">
        <v>-0.14017840000000001</v>
      </c>
      <c r="H8712" s="63">
        <v>31.7242</v>
      </c>
      <c r="I8712" s="63">
        <v>-0.28506599999999999</v>
      </c>
      <c r="J8712" s="63">
        <v>-0.19946530000000001</v>
      </c>
      <c r="K8712" s="63">
        <v>-0.14017840000000001</v>
      </c>
      <c r="L8712" s="63">
        <v>-8.0891599999999994E-2</v>
      </c>
      <c r="M8712" s="63">
        <v>4.7092000000000002E-3</v>
      </c>
      <c r="N8712" s="63">
        <v>12799</v>
      </c>
      <c r="O8712" s="63">
        <v>0.1130564</v>
      </c>
      <c r="P8712" s="63">
        <v>12</v>
      </c>
      <c r="Q8712" s="63">
        <v>1.2781749580960001E-2</v>
      </c>
    </row>
    <row r="8713" spans="1:17">
      <c r="A8713" s="63" t="s">
        <v>81</v>
      </c>
      <c r="B8713" s="63" t="s">
        <v>44</v>
      </c>
      <c r="C8713" s="63" t="s">
        <v>57</v>
      </c>
      <c r="D8713" s="63">
        <v>24</v>
      </c>
      <c r="E8713" s="63">
        <v>1.5298099999999999</v>
      </c>
      <c r="F8713" s="63">
        <v>1.387718</v>
      </c>
      <c r="G8713" s="63">
        <v>-0.14209160000000001</v>
      </c>
      <c r="H8713" s="63">
        <v>31.136700000000001</v>
      </c>
      <c r="I8713" s="63">
        <v>-0.28697919999999999</v>
      </c>
      <c r="J8713" s="63">
        <v>-0.20137849999999999</v>
      </c>
      <c r="K8713" s="63">
        <v>-0.14209160000000001</v>
      </c>
      <c r="L8713" s="63">
        <v>-8.2804799999999998E-2</v>
      </c>
      <c r="M8713" s="63">
        <v>2.7959999999999999E-3</v>
      </c>
      <c r="N8713" s="63">
        <v>12799</v>
      </c>
      <c r="O8713" s="63">
        <v>0.1130564</v>
      </c>
      <c r="P8713" s="63">
        <v>12</v>
      </c>
      <c r="Q8713" s="63">
        <v>1.2781749580960001E-2</v>
      </c>
    </row>
    <row r="8714" spans="1:17">
      <c r="A8714" s="63" t="s">
        <v>81</v>
      </c>
      <c r="B8714" s="63" t="s">
        <v>44</v>
      </c>
      <c r="C8714" s="63" t="s">
        <v>63</v>
      </c>
      <c r="D8714" s="63">
        <v>1</v>
      </c>
      <c r="E8714" s="63">
        <v>1.100895</v>
      </c>
      <c r="F8714" s="63">
        <v>0.95599100000000004</v>
      </c>
      <c r="G8714" s="63">
        <v>-0.1449038</v>
      </c>
      <c r="H8714" s="63">
        <v>38.808199999999999</v>
      </c>
      <c r="I8714" s="63">
        <v>-0.28979139999999998</v>
      </c>
      <c r="J8714" s="63">
        <v>-0.2041906</v>
      </c>
      <c r="K8714" s="63">
        <v>-0.1449038</v>
      </c>
      <c r="L8714" s="63">
        <v>-8.5616899999999996E-2</v>
      </c>
      <c r="M8714" s="63">
        <v>-1.6200000000000001E-5</v>
      </c>
      <c r="N8714" s="63">
        <v>12799</v>
      </c>
      <c r="O8714" s="63">
        <v>0.1130564</v>
      </c>
      <c r="P8714" s="63">
        <v>1</v>
      </c>
      <c r="Q8714" s="63">
        <v>1.2781749580960001E-2</v>
      </c>
    </row>
    <row r="8715" spans="1:17">
      <c r="A8715" s="63" t="s">
        <v>81</v>
      </c>
      <c r="B8715" s="63" t="s">
        <v>44</v>
      </c>
      <c r="C8715" s="63" t="s">
        <v>63</v>
      </c>
      <c r="D8715" s="63">
        <v>2</v>
      </c>
      <c r="E8715" s="63">
        <v>1.032575</v>
      </c>
      <c r="F8715" s="63">
        <v>0.87175939999999996</v>
      </c>
      <c r="G8715" s="63">
        <v>-0.16081580000000001</v>
      </c>
      <c r="H8715" s="63">
        <v>38.412199999999999</v>
      </c>
      <c r="I8715" s="63">
        <v>-0.30570340000000001</v>
      </c>
      <c r="J8715" s="63">
        <v>-0.22010270000000001</v>
      </c>
      <c r="K8715" s="63">
        <v>-0.16081580000000001</v>
      </c>
      <c r="L8715" s="63">
        <v>-0.10152899999999999</v>
      </c>
      <c r="M8715" s="63">
        <v>-1.59282E-2</v>
      </c>
      <c r="N8715" s="63">
        <v>12799</v>
      </c>
      <c r="O8715" s="63">
        <v>0.1130564</v>
      </c>
      <c r="P8715" s="63">
        <v>1</v>
      </c>
      <c r="Q8715" s="63">
        <v>1.2781749580960001E-2</v>
      </c>
    </row>
    <row r="8716" spans="1:17">
      <c r="A8716" s="63" t="s">
        <v>81</v>
      </c>
      <c r="B8716" s="63" t="s">
        <v>44</v>
      </c>
      <c r="C8716" s="63" t="s">
        <v>63</v>
      </c>
      <c r="D8716" s="63">
        <v>3</v>
      </c>
      <c r="E8716" s="63">
        <v>1.0303979999999999</v>
      </c>
      <c r="F8716" s="63">
        <v>0.87400180000000005</v>
      </c>
      <c r="G8716" s="63">
        <v>-0.15639639999999999</v>
      </c>
      <c r="H8716" s="63">
        <v>38.092700000000001</v>
      </c>
      <c r="I8716" s="63">
        <v>-0.301284</v>
      </c>
      <c r="J8716" s="63">
        <v>-0.21568329999999999</v>
      </c>
      <c r="K8716" s="63">
        <v>-0.15639639999999999</v>
      </c>
      <c r="L8716" s="63">
        <v>-9.7109600000000004E-2</v>
      </c>
      <c r="M8716" s="63">
        <v>-1.1508900000000001E-2</v>
      </c>
      <c r="N8716" s="63">
        <v>12799</v>
      </c>
      <c r="O8716" s="63">
        <v>0.1130564</v>
      </c>
      <c r="P8716" s="63">
        <v>1</v>
      </c>
      <c r="Q8716" s="63">
        <v>1.2781749580960001E-2</v>
      </c>
    </row>
    <row r="8717" spans="1:17">
      <c r="A8717" s="63" t="s">
        <v>81</v>
      </c>
      <c r="B8717" s="63" t="s">
        <v>44</v>
      </c>
      <c r="C8717" s="63" t="s">
        <v>63</v>
      </c>
      <c r="D8717" s="63">
        <v>4</v>
      </c>
      <c r="E8717" s="63">
        <v>1.048705</v>
      </c>
      <c r="F8717" s="63">
        <v>0.89085499999999995</v>
      </c>
      <c r="G8717" s="63">
        <v>-0.1578503</v>
      </c>
      <c r="H8717" s="63">
        <v>37.663899999999998</v>
      </c>
      <c r="I8717" s="63">
        <v>-0.3027379</v>
      </c>
      <c r="J8717" s="63">
        <v>-0.2171371</v>
      </c>
      <c r="K8717" s="63">
        <v>-0.1578503</v>
      </c>
      <c r="L8717" s="63">
        <v>-9.8563399999999995E-2</v>
      </c>
      <c r="M8717" s="63">
        <v>-1.2962700000000001E-2</v>
      </c>
      <c r="N8717" s="63">
        <v>12799</v>
      </c>
      <c r="O8717" s="63">
        <v>0.1130564</v>
      </c>
      <c r="P8717" s="63">
        <v>1</v>
      </c>
      <c r="Q8717" s="63">
        <v>1.2781749580960001E-2</v>
      </c>
    </row>
    <row r="8718" spans="1:17">
      <c r="A8718" s="63" t="s">
        <v>81</v>
      </c>
      <c r="B8718" s="63" t="s">
        <v>44</v>
      </c>
      <c r="C8718" s="63" t="s">
        <v>63</v>
      </c>
      <c r="D8718" s="63">
        <v>5</v>
      </c>
      <c r="E8718" s="63">
        <v>1.089858</v>
      </c>
      <c r="F8718" s="63">
        <v>0.93276510000000001</v>
      </c>
      <c r="G8718" s="63">
        <v>-0.1570928</v>
      </c>
      <c r="H8718" s="63">
        <v>37.220300000000002</v>
      </c>
      <c r="I8718" s="63">
        <v>-0.30198039999999998</v>
      </c>
      <c r="J8718" s="63">
        <v>-0.21637960000000001</v>
      </c>
      <c r="K8718" s="63">
        <v>-0.1570928</v>
      </c>
      <c r="L8718" s="63">
        <v>-9.7806000000000004E-2</v>
      </c>
      <c r="M8718" s="63">
        <v>-1.2205199999999999E-2</v>
      </c>
      <c r="N8718" s="63">
        <v>12799</v>
      </c>
      <c r="O8718" s="63">
        <v>0.1130564</v>
      </c>
      <c r="P8718" s="63">
        <v>1</v>
      </c>
      <c r="Q8718" s="63">
        <v>1.2781749580960001E-2</v>
      </c>
    </row>
    <row r="8719" spans="1:17">
      <c r="A8719" s="63" t="s">
        <v>81</v>
      </c>
      <c r="B8719" s="63" t="s">
        <v>44</v>
      </c>
      <c r="C8719" s="63" t="s">
        <v>63</v>
      </c>
      <c r="D8719" s="63">
        <v>6</v>
      </c>
      <c r="E8719" s="63">
        <v>1.259644</v>
      </c>
      <c r="F8719" s="63">
        <v>1.0244059999999999</v>
      </c>
      <c r="G8719" s="63">
        <v>-0.23523769999999999</v>
      </c>
      <c r="H8719" s="63">
        <v>36.904699999999998</v>
      </c>
      <c r="I8719" s="63">
        <v>-0.3801253</v>
      </c>
      <c r="J8719" s="63">
        <v>-0.29452460000000003</v>
      </c>
      <c r="K8719" s="63">
        <v>-0.23523769999999999</v>
      </c>
      <c r="L8719" s="63">
        <v>-0.17595089999999999</v>
      </c>
      <c r="M8719" s="63">
        <v>-9.0350100000000003E-2</v>
      </c>
      <c r="N8719" s="63">
        <v>12799</v>
      </c>
      <c r="O8719" s="63">
        <v>0.1130564</v>
      </c>
      <c r="P8719" s="63">
        <v>1</v>
      </c>
      <c r="Q8719" s="63">
        <v>1.2781749580960001E-2</v>
      </c>
    </row>
    <row r="8720" spans="1:17">
      <c r="A8720" s="63" t="s">
        <v>81</v>
      </c>
      <c r="B8720" s="63" t="s">
        <v>44</v>
      </c>
      <c r="C8720" s="63" t="s">
        <v>63</v>
      </c>
      <c r="D8720" s="63">
        <v>7</v>
      </c>
      <c r="E8720" s="63">
        <v>1.6197980000000001</v>
      </c>
      <c r="F8720" s="63">
        <v>1.4206209999999999</v>
      </c>
      <c r="G8720" s="63">
        <v>-0.19917679999999999</v>
      </c>
      <c r="H8720" s="63">
        <v>36.681399999999996</v>
      </c>
      <c r="I8720" s="63">
        <v>-0.34406439999999999</v>
      </c>
      <c r="J8720" s="63">
        <v>-0.25846360000000002</v>
      </c>
      <c r="K8720" s="63">
        <v>-0.19917679999999999</v>
      </c>
      <c r="L8720" s="63">
        <v>-0.13988999999999999</v>
      </c>
      <c r="M8720" s="63">
        <v>-5.4289200000000003E-2</v>
      </c>
      <c r="N8720" s="63">
        <v>12799</v>
      </c>
      <c r="O8720" s="63">
        <v>0.1130564</v>
      </c>
      <c r="P8720" s="63">
        <v>1</v>
      </c>
      <c r="Q8720" s="63">
        <v>1.2781749580960001E-2</v>
      </c>
    </row>
    <row r="8721" spans="1:17">
      <c r="A8721" s="63" t="s">
        <v>81</v>
      </c>
      <c r="B8721" s="63" t="s">
        <v>44</v>
      </c>
      <c r="C8721" s="63" t="s">
        <v>63</v>
      </c>
      <c r="D8721" s="63">
        <v>8</v>
      </c>
      <c r="E8721" s="63">
        <v>1.838722</v>
      </c>
      <c r="F8721" s="63">
        <v>1.7547699999999999</v>
      </c>
      <c r="G8721" s="63">
        <v>-8.3951799999999993E-2</v>
      </c>
      <c r="H8721" s="63">
        <v>36.875100000000003</v>
      </c>
      <c r="I8721" s="63">
        <v>-0.2288394</v>
      </c>
      <c r="J8721" s="63">
        <v>-0.1432387</v>
      </c>
      <c r="K8721" s="63">
        <v>-8.3951799999999993E-2</v>
      </c>
      <c r="L8721" s="63">
        <v>-2.4664999999999999E-2</v>
      </c>
      <c r="M8721" s="63">
        <v>6.0935799999999998E-2</v>
      </c>
      <c r="N8721" s="63">
        <v>12799</v>
      </c>
      <c r="O8721" s="63">
        <v>0.1130564</v>
      </c>
      <c r="P8721" s="63">
        <v>1</v>
      </c>
      <c r="Q8721" s="63">
        <v>1.2781749580960001E-2</v>
      </c>
    </row>
    <row r="8722" spans="1:17">
      <c r="A8722" s="63" t="s">
        <v>81</v>
      </c>
      <c r="B8722" s="63" t="s">
        <v>44</v>
      </c>
      <c r="C8722" s="63" t="s">
        <v>63</v>
      </c>
      <c r="D8722" s="63">
        <v>9</v>
      </c>
      <c r="E8722" s="63">
        <v>1.733333</v>
      </c>
      <c r="F8722" s="63">
        <v>1.8066660000000001</v>
      </c>
      <c r="G8722" s="63">
        <v>7.3333599999999999E-2</v>
      </c>
      <c r="H8722" s="63">
        <v>39.392000000000003</v>
      </c>
      <c r="I8722" s="63">
        <v>-7.1554000000000006E-2</v>
      </c>
      <c r="J8722" s="63">
        <v>1.40468E-2</v>
      </c>
      <c r="K8722" s="63">
        <v>7.3333599999999999E-2</v>
      </c>
      <c r="L8722" s="63">
        <v>0.1326205</v>
      </c>
      <c r="M8722" s="63">
        <v>0.2182212</v>
      </c>
      <c r="N8722" s="63">
        <v>12799</v>
      </c>
      <c r="O8722" s="63">
        <v>0.1130564</v>
      </c>
      <c r="P8722" s="63">
        <v>1</v>
      </c>
      <c r="Q8722" s="63">
        <v>1.2781749580960001E-2</v>
      </c>
    </row>
    <row r="8723" spans="1:17">
      <c r="A8723" s="63" t="s">
        <v>81</v>
      </c>
      <c r="B8723" s="63" t="s">
        <v>44</v>
      </c>
      <c r="C8723" s="63" t="s">
        <v>63</v>
      </c>
      <c r="D8723" s="63">
        <v>10</v>
      </c>
      <c r="E8723" s="63">
        <v>1.685073</v>
      </c>
      <c r="F8723" s="63">
        <v>1.761317</v>
      </c>
      <c r="G8723" s="63">
        <v>7.62438E-2</v>
      </c>
      <c r="H8723" s="63">
        <v>43.1937</v>
      </c>
      <c r="I8723" s="63">
        <v>-6.8643800000000005E-2</v>
      </c>
      <c r="J8723" s="63">
        <v>1.69569E-2</v>
      </c>
      <c r="K8723" s="63">
        <v>7.62438E-2</v>
      </c>
      <c r="L8723" s="63">
        <v>0.1355306</v>
      </c>
      <c r="M8723" s="63">
        <v>0.22113140000000001</v>
      </c>
      <c r="N8723" s="63">
        <v>12799</v>
      </c>
      <c r="O8723" s="63">
        <v>0.1130564</v>
      </c>
      <c r="P8723" s="63">
        <v>1</v>
      </c>
      <c r="Q8723" s="63">
        <v>1.2781749580960001E-2</v>
      </c>
    </row>
    <row r="8724" spans="1:17">
      <c r="A8724" s="63" t="s">
        <v>81</v>
      </c>
      <c r="B8724" s="63" t="s">
        <v>44</v>
      </c>
      <c r="C8724" s="63" t="s">
        <v>63</v>
      </c>
      <c r="D8724" s="63">
        <v>11</v>
      </c>
      <c r="E8724" s="63">
        <v>1.583691</v>
      </c>
      <c r="F8724" s="63">
        <v>1.7383010000000001</v>
      </c>
      <c r="G8724" s="63">
        <v>0.15461030000000001</v>
      </c>
      <c r="H8724" s="63">
        <v>46.805900000000001</v>
      </c>
      <c r="I8724" s="63">
        <v>9.7227000000000008E-3</v>
      </c>
      <c r="J8724" s="63">
        <v>9.5323400000000003E-2</v>
      </c>
      <c r="K8724" s="63">
        <v>0.15461030000000001</v>
      </c>
      <c r="L8724" s="63">
        <v>0.21389710000000001</v>
      </c>
      <c r="M8724" s="63">
        <v>0.29949789999999998</v>
      </c>
      <c r="N8724" s="63">
        <v>12799</v>
      </c>
      <c r="O8724" s="63">
        <v>0.1130564</v>
      </c>
      <c r="P8724" s="63">
        <v>1</v>
      </c>
      <c r="Q8724" s="63">
        <v>1.2781749580960001E-2</v>
      </c>
    </row>
    <row r="8725" spans="1:17">
      <c r="A8725" s="63" t="s">
        <v>81</v>
      </c>
      <c r="B8725" s="63" t="s">
        <v>44</v>
      </c>
      <c r="C8725" s="63" t="s">
        <v>63</v>
      </c>
      <c r="D8725" s="63">
        <v>12</v>
      </c>
      <c r="E8725" s="63">
        <v>1.5340689999999999</v>
      </c>
      <c r="F8725" s="63">
        <v>1.6698310000000001</v>
      </c>
      <c r="G8725" s="63">
        <v>0.13576170000000001</v>
      </c>
      <c r="H8725" s="63">
        <v>49.467500000000001</v>
      </c>
      <c r="I8725" s="63">
        <v>-9.1258999999999993E-3</v>
      </c>
      <c r="J8725" s="63">
        <v>7.6474899999999998E-2</v>
      </c>
      <c r="K8725" s="63">
        <v>0.13576170000000001</v>
      </c>
      <c r="L8725" s="63">
        <v>0.19504859999999999</v>
      </c>
      <c r="M8725" s="63">
        <v>0.28064929999999999</v>
      </c>
      <c r="N8725" s="63">
        <v>12799</v>
      </c>
      <c r="O8725" s="63">
        <v>0.1130564</v>
      </c>
      <c r="P8725" s="63">
        <v>1</v>
      </c>
      <c r="Q8725" s="63">
        <v>1.2781749580960001E-2</v>
      </c>
    </row>
    <row r="8726" spans="1:17">
      <c r="A8726" s="63" t="s">
        <v>81</v>
      </c>
      <c r="B8726" s="63" t="s">
        <v>44</v>
      </c>
      <c r="C8726" s="63" t="s">
        <v>63</v>
      </c>
      <c r="D8726" s="63">
        <v>13</v>
      </c>
      <c r="E8726" s="63">
        <v>1.384763</v>
      </c>
      <c r="F8726" s="63">
        <v>1.635926</v>
      </c>
      <c r="G8726" s="63">
        <v>0.25116240000000001</v>
      </c>
      <c r="H8726" s="63">
        <v>51.575099999999999</v>
      </c>
      <c r="I8726" s="63">
        <v>0.1062748</v>
      </c>
      <c r="J8726" s="63">
        <v>0.19187560000000001</v>
      </c>
      <c r="K8726" s="63">
        <v>0.25116240000000001</v>
      </c>
      <c r="L8726" s="63">
        <v>0.31044919999999998</v>
      </c>
      <c r="M8726" s="63">
        <v>0.39605000000000001</v>
      </c>
      <c r="N8726" s="63">
        <v>12799</v>
      </c>
      <c r="O8726" s="63">
        <v>0.1130564</v>
      </c>
      <c r="P8726" s="63">
        <v>1</v>
      </c>
      <c r="Q8726" s="63">
        <v>1.2781749580960001E-2</v>
      </c>
    </row>
    <row r="8727" spans="1:17">
      <c r="A8727" s="63" t="s">
        <v>81</v>
      </c>
      <c r="B8727" s="63" t="s">
        <v>44</v>
      </c>
      <c r="C8727" s="63" t="s">
        <v>63</v>
      </c>
      <c r="D8727" s="63">
        <v>14</v>
      </c>
      <c r="E8727" s="63">
        <v>1.2522150000000001</v>
      </c>
      <c r="F8727" s="63">
        <v>1.541911</v>
      </c>
      <c r="G8727" s="63">
        <v>0.2896956</v>
      </c>
      <c r="H8727" s="63">
        <v>53.057600000000001</v>
      </c>
      <c r="I8727" s="63">
        <v>0.14480799999999999</v>
      </c>
      <c r="J8727" s="63">
        <v>0.2304088</v>
      </c>
      <c r="K8727" s="63">
        <v>0.2896956</v>
      </c>
      <c r="L8727" s="63">
        <v>0.34898249999999997</v>
      </c>
      <c r="M8727" s="63">
        <v>0.4345832</v>
      </c>
      <c r="N8727" s="63">
        <v>12799</v>
      </c>
      <c r="O8727" s="63">
        <v>0.1130564</v>
      </c>
      <c r="P8727" s="63">
        <v>1</v>
      </c>
      <c r="Q8727" s="63">
        <v>1.2781749580960001E-2</v>
      </c>
    </row>
    <row r="8728" spans="1:17">
      <c r="A8728" s="63" t="s">
        <v>81</v>
      </c>
      <c r="B8728" s="63" t="s">
        <v>44</v>
      </c>
      <c r="C8728" s="63" t="s">
        <v>63</v>
      </c>
      <c r="D8728" s="63">
        <v>15</v>
      </c>
      <c r="E8728" s="63">
        <v>1.224024</v>
      </c>
      <c r="F8728" s="63">
        <v>1.4791339999999999</v>
      </c>
      <c r="G8728" s="63">
        <v>0.25511</v>
      </c>
      <c r="H8728" s="63">
        <v>53.756900000000002</v>
      </c>
      <c r="I8728" s="63">
        <v>0.1102224</v>
      </c>
      <c r="J8728" s="63">
        <v>0.1958232</v>
      </c>
      <c r="K8728" s="63">
        <v>0.25511</v>
      </c>
      <c r="L8728" s="63">
        <v>0.31439689999999998</v>
      </c>
      <c r="M8728" s="63">
        <v>0.39999760000000001</v>
      </c>
      <c r="N8728" s="63">
        <v>12799</v>
      </c>
      <c r="O8728" s="63">
        <v>0.1130564</v>
      </c>
      <c r="P8728" s="63">
        <v>1</v>
      </c>
      <c r="Q8728" s="63">
        <v>1.2781749580960001E-2</v>
      </c>
    </row>
    <row r="8729" spans="1:17">
      <c r="A8729" s="63" t="s">
        <v>81</v>
      </c>
      <c r="B8729" s="63" t="s">
        <v>44</v>
      </c>
      <c r="C8729" s="63" t="s">
        <v>63</v>
      </c>
      <c r="D8729" s="63">
        <v>16</v>
      </c>
      <c r="E8729" s="63">
        <v>1.276737</v>
      </c>
      <c r="F8729" s="63">
        <v>1.494251</v>
      </c>
      <c r="G8729" s="63">
        <v>0.21751329999999999</v>
      </c>
      <c r="H8729" s="63">
        <v>53.502600000000001</v>
      </c>
      <c r="I8729" s="63">
        <v>7.2625700000000001E-2</v>
      </c>
      <c r="J8729" s="63">
        <v>0.15822649999999999</v>
      </c>
      <c r="K8729" s="63">
        <v>0.21751329999999999</v>
      </c>
      <c r="L8729" s="63">
        <v>0.2768002</v>
      </c>
      <c r="M8729" s="63">
        <v>0.36240090000000003</v>
      </c>
      <c r="N8729" s="63">
        <v>12799</v>
      </c>
      <c r="O8729" s="63">
        <v>0.1130564</v>
      </c>
      <c r="P8729" s="63">
        <v>1</v>
      </c>
      <c r="Q8729" s="63">
        <v>1.2781749580960001E-2</v>
      </c>
    </row>
    <row r="8730" spans="1:17">
      <c r="A8730" s="63" t="s">
        <v>81</v>
      </c>
      <c r="B8730" s="63" t="s">
        <v>44</v>
      </c>
      <c r="C8730" s="63" t="s">
        <v>63</v>
      </c>
      <c r="D8730" s="63">
        <v>17</v>
      </c>
      <c r="E8730" s="63">
        <v>1.4219219999999999</v>
      </c>
      <c r="F8730" s="63">
        <v>1.6077399999999999</v>
      </c>
      <c r="G8730" s="63">
        <v>0.18581739999999999</v>
      </c>
      <c r="H8730" s="63">
        <v>51.567300000000003</v>
      </c>
      <c r="I8730" s="63">
        <v>4.0929800000000002E-2</v>
      </c>
      <c r="J8730" s="63">
        <v>0.12653049999999999</v>
      </c>
      <c r="K8730" s="63">
        <v>0.18581739999999999</v>
      </c>
      <c r="L8730" s="63">
        <v>0.24510419999999999</v>
      </c>
      <c r="M8730" s="63">
        <v>0.33070500000000003</v>
      </c>
      <c r="N8730" s="63">
        <v>12799</v>
      </c>
      <c r="O8730" s="63">
        <v>0.1130564</v>
      </c>
      <c r="P8730" s="63">
        <v>1</v>
      </c>
      <c r="Q8730" s="63">
        <v>1.2781749580960001E-2</v>
      </c>
    </row>
    <row r="8731" spans="1:17">
      <c r="A8731" s="63" t="s">
        <v>81</v>
      </c>
      <c r="B8731" s="63" t="s">
        <v>44</v>
      </c>
      <c r="C8731" s="63" t="s">
        <v>63</v>
      </c>
      <c r="D8731" s="63">
        <v>18</v>
      </c>
      <c r="E8731" s="63">
        <v>1.8491089999999999</v>
      </c>
      <c r="F8731" s="63">
        <v>1.928161</v>
      </c>
      <c r="G8731" s="63">
        <v>7.9052700000000004E-2</v>
      </c>
      <c r="H8731" s="63">
        <v>48.012599999999999</v>
      </c>
      <c r="I8731" s="63">
        <v>-6.5834900000000002E-2</v>
      </c>
      <c r="J8731" s="63">
        <v>1.9765899999999999E-2</v>
      </c>
      <c r="K8731" s="63">
        <v>7.9052700000000004E-2</v>
      </c>
      <c r="L8731" s="63">
        <v>0.1383395</v>
      </c>
      <c r="M8731" s="63">
        <v>0.22394030000000001</v>
      </c>
      <c r="N8731" s="63">
        <v>12799</v>
      </c>
      <c r="O8731" s="63">
        <v>0.1130564</v>
      </c>
      <c r="P8731" s="63">
        <v>1</v>
      </c>
      <c r="Q8731" s="63">
        <v>1.2781749580960001E-2</v>
      </c>
    </row>
    <row r="8732" spans="1:17">
      <c r="A8732" s="63" t="s">
        <v>81</v>
      </c>
      <c r="B8732" s="63" t="s">
        <v>44</v>
      </c>
      <c r="C8732" s="63" t="s">
        <v>63</v>
      </c>
      <c r="D8732" s="63">
        <v>19</v>
      </c>
      <c r="E8732" s="63">
        <v>2.1055160000000002</v>
      </c>
      <c r="F8732" s="63">
        <v>2.0407470000000001</v>
      </c>
      <c r="G8732" s="63">
        <v>-6.4768300000000001E-2</v>
      </c>
      <c r="H8732" s="63">
        <v>45.23</v>
      </c>
      <c r="I8732" s="63">
        <v>-0.20965590000000001</v>
      </c>
      <c r="J8732" s="63">
        <v>-0.1240551</v>
      </c>
      <c r="K8732" s="63">
        <v>-6.4768300000000001E-2</v>
      </c>
      <c r="L8732" s="63">
        <v>-5.4815000000000003E-3</v>
      </c>
      <c r="M8732" s="63">
        <v>8.0119300000000004E-2</v>
      </c>
      <c r="N8732" s="63">
        <v>12799</v>
      </c>
      <c r="O8732" s="63">
        <v>0.1130564</v>
      </c>
      <c r="P8732" s="63">
        <v>1</v>
      </c>
      <c r="Q8732" s="63">
        <v>1.2781749580960001E-2</v>
      </c>
    </row>
    <row r="8733" spans="1:17">
      <c r="A8733" s="63" t="s">
        <v>81</v>
      </c>
      <c r="B8733" s="63" t="s">
        <v>44</v>
      </c>
      <c r="C8733" s="63" t="s">
        <v>63</v>
      </c>
      <c r="D8733" s="63">
        <v>20</v>
      </c>
      <c r="E8733" s="63">
        <v>2.0982820000000002</v>
      </c>
      <c r="F8733" s="63">
        <v>1.983114</v>
      </c>
      <c r="G8733" s="63">
        <v>-0.1151681</v>
      </c>
      <c r="H8733" s="63">
        <v>43.212200000000003</v>
      </c>
      <c r="I8733" s="63">
        <v>-0.2600557</v>
      </c>
      <c r="J8733" s="63">
        <v>-0.1744549</v>
      </c>
      <c r="K8733" s="63">
        <v>-0.1151681</v>
      </c>
      <c r="L8733" s="63">
        <v>-5.5881300000000002E-2</v>
      </c>
      <c r="M8733" s="63">
        <v>2.9719499999999999E-2</v>
      </c>
      <c r="N8733" s="63">
        <v>12799</v>
      </c>
      <c r="O8733" s="63">
        <v>0.1130564</v>
      </c>
      <c r="P8733" s="63">
        <v>1</v>
      </c>
      <c r="Q8733" s="63">
        <v>1.2781749580960001E-2</v>
      </c>
    </row>
    <row r="8734" spans="1:17">
      <c r="A8734" s="63" t="s">
        <v>81</v>
      </c>
      <c r="B8734" s="63" t="s">
        <v>44</v>
      </c>
      <c r="C8734" s="63" t="s">
        <v>63</v>
      </c>
      <c r="D8734" s="63">
        <v>21</v>
      </c>
      <c r="E8734" s="63">
        <v>2.0578509999999999</v>
      </c>
      <c r="F8734" s="63">
        <v>1.9099930000000001</v>
      </c>
      <c r="G8734" s="63">
        <v>-0.14785870000000001</v>
      </c>
      <c r="H8734" s="63">
        <v>41.716799999999999</v>
      </c>
      <c r="I8734" s="63">
        <v>-0.29274630000000001</v>
      </c>
      <c r="J8734" s="63">
        <v>-0.20714560000000001</v>
      </c>
      <c r="K8734" s="63">
        <v>-0.14785870000000001</v>
      </c>
      <c r="L8734" s="63">
        <v>-8.8571899999999995E-2</v>
      </c>
      <c r="M8734" s="63">
        <v>-2.9711E-3</v>
      </c>
      <c r="N8734" s="63">
        <v>12799</v>
      </c>
      <c r="O8734" s="63">
        <v>0.1130564</v>
      </c>
      <c r="P8734" s="63">
        <v>1</v>
      </c>
      <c r="Q8734" s="63">
        <v>1.2781749580960001E-2</v>
      </c>
    </row>
    <row r="8735" spans="1:17">
      <c r="A8735" s="63" t="s">
        <v>81</v>
      </c>
      <c r="B8735" s="63" t="s">
        <v>44</v>
      </c>
      <c r="C8735" s="63" t="s">
        <v>63</v>
      </c>
      <c r="D8735" s="63">
        <v>22</v>
      </c>
      <c r="E8735" s="63">
        <v>1.867675</v>
      </c>
      <c r="F8735" s="63">
        <v>1.7193879999999999</v>
      </c>
      <c r="G8735" s="63">
        <v>-0.14828659999999999</v>
      </c>
      <c r="H8735" s="63">
        <v>40.630499999999998</v>
      </c>
      <c r="I8735" s="63">
        <v>-0.2931742</v>
      </c>
      <c r="J8735" s="63">
        <v>-0.20757339999999999</v>
      </c>
      <c r="K8735" s="63">
        <v>-0.14828659999999999</v>
      </c>
      <c r="L8735" s="63">
        <v>-8.8999700000000001E-2</v>
      </c>
      <c r="M8735" s="63">
        <v>-3.3990000000000001E-3</v>
      </c>
      <c r="N8735" s="63">
        <v>12799</v>
      </c>
      <c r="O8735" s="63">
        <v>0.1130564</v>
      </c>
      <c r="P8735" s="63">
        <v>1</v>
      </c>
      <c r="Q8735" s="63">
        <v>1.2781749580960001E-2</v>
      </c>
    </row>
    <row r="8736" spans="1:17">
      <c r="A8736" s="63" t="s">
        <v>81</v>
      </c>
      <c r="B8736" s="63" t="s">
        <v>44</v>
      </c>
      <c r="C8736" s="63" t="s">
        <v>63</v>
      </c>
      <c r="D8736" s="63">
        <v>23</v>
      </c>
      <c r="E8736" s="63">
        <v>1.6083769999999999</v>
      </c>
      <c r="F8736" s="63">
        <v>1.468199</v>
      </c>
      <c r="G8736" s="63">
        <v>-0.14017840000000001</v>
      </c>
      <c r="H8736" s="63">
        <v>39.729100000000003</v>
      </c>
      <c r="I8736" s="63">
        <v>-0.28506599999999999</v>
      </c>
      <c r="J8736" s="63">
        <v>-0.19946530000000001</v>
      </c>
      <c r="K8736" s="63">
        <v>-0.14017840000000001</v>
      </c>
      <c r="L8736" s="63">
        <v>-8.0891599999999994E-2</v>
      </c>
      <c r="M8736" s="63">
        <v>4.7092000000000002E-3</v>
      </c>
      <c r="N8736" s="63">
        <v>12799</v>
      </c>
      <c r="O8736" s="63">
        <v>0.1130564</v>
      </c>
      <c r="P8736" s="63">
        <v>1</v>
      </c>
      <c r="Q8736" s="63">
        <v>1.2781749580960001E-2</v>
      </c>
    </row>
    <row r="8737" spans="1:17">
      <c r="A8737" s="63" t="s">
        <v>81</v>
      </c>
      <c r="B8737" s="63" t="s">
        <v>44</v>
      </c>
      <c r="C8737" s="63" t="s">
        <v>63</v>
      </c>
      <c r="D8737" s="63">
        <v>24</v>
      </c>
      <c r="E8737" s="63">
        <v>1.304765</v>
      </c>
      <c r="F8737" s="63">
        <v>1.162674</v>
      </c>
      <c r="G8737" s="63">
        <v>-0.14209160000000001</v>
      </c>
      <c r="H8737" s="63">
        <v>39.071800000000003</v>
      </c>
      <c r="I8737" s="63">
        <v>-0.28697919999999999</v>
      </c>
      <c r="J8737" s="63">
        <v>-0.20137849999999999</v>
      </c>
      <c r="K8737" s="63">
        <v>-0.14209160000000001</v>
      </c>
      <c r="L8737" s="63">
        <v>-8.2804799999999998E-2</v>
      </c>
      <c r="M8737" s="63">
        <v>2.7959999999999999E-3</v>
      </c>
      <c r="N8737" s="63">
        <v>12799</v>
      </c>
      <c r="O8737" s="63">
        <v>0.1130564</v>
      </c>
      <c r="P8737" s="63">
        <v>1</v>
      </c>
      <c r="Q8737" s="63">
        <v>1.2781749580960001E-2</v>
      </c>
    </row>
    <row r="8738" spans="1:17">
      <c r="A8738" s="63" t="s">
        <v>81</v>
      </c>
      <c r="B8738" s="63" t="s">
        <v>44</v>
      </c>
      <c r="C8738" s="63" t="s">
        <v>64</v>
      </c>
      <c r="D8738" s="63">
        <v>1</v>
      </c>
      <c r="E8738" s="63">
        <v>1.012497</v>
      </c>
      <c r="F8738" s="63">
        <v>0.86759319999999995</v>
      </c>
      <c r="G8738" s="63">
        <v>-0.1449037</v>
      </c>
      <c r="H8738" s="63">
        <v>46.069099999999999</v>
      </c>
      <c r="I8738" s="63">
        <v>-0.28979129999999997</v>
      </c>
      <c r="J8738" s="63">
        <v>-0.2041906</v>
      </c>
      <c r="K8738" s="63">
        <v>-0.1449037</v>
      </c>
      <c r="L8738" s="63">
        <v>-8.5616899999999996E-2</v>
      </c>
      <c r="M8738" s="63">
        <v>-1.6099999999999998E-5</v>
      </c>
      <c r="N8738" s="63">
        <v>12799</v>
      </c>
      <c r="O8738" s="63">
        <v>0.1130564</v>
      </c>
      <c r="P8738" s="63">
        <v>2</v>
      </c>
      <c r="Q8738" s="63">
        <v>1.2781749580960001E-2</v>
      </c>
    </row>
    <row r="8739" spans="1:17">
      <c r="A8739" s="63" t="s">
        <v>81</v>
      </c>
      <c r="B8739" s="63" t="s">
        <v>44</v>
      </c>
      <c r="C8739" s="63" t="s">
        <v>64</v>
      </c>
      <c r="D8739" s="63">
        <v>2</v>
      </c>
      <c r="E8739" s="63">
        <v>0.94578589999999996</v>
      </c>
      <c r="F8739" s="63">
        <v>0.7849701</v>
      </c>
      <c r="G8739" s="63">
        <v>-0.16081580000000001</v>
      </c>
      <c r="H8739" s="63">
        <v>45.4133</v>
      </c>
      <c r="I8739" s="63">
        <v>-0.30570340000000001</v>
      </c>
      <c r="J8739" s="63">
        <v>-0.22010260000000001</v>
      </c>
      <c r="K8739" s="63">
        <v>-0.16081580000000001</v>
      </c>
      <c r="L8739" s="63">
        <v>-0.10152890000000001</v>
      </c>
      <c r="M8739" s="63">
        <v>-1.59282E-2</v>
      </c>
      <c r="N8739" s="63">
        <v>12799</v>
      </c>
      <c r="O8739" s="63">
        <v>0.1130564</v>
      </c>
      <c r="P8739" s="63">
        <v>2</v>
      </c>
      <c r="Q8739" s="63">
        <v>1.2781749580960001E-2</v>
      </c>
    </row>
    <row r="8740" spans="1:17">
      <c r="A8740" s="63" t="s">
        <v>81</v>
      </c>
      <c r="B8740" s="63" t="s">
        <v>44</v>
      </c>
      <c r="C8740" s="63" t="s">
        <v>64</v>
      </c>
      <c r="D8740" s="63">
        <v>3</v>
      </c>
      <c r="E8740" s="63">
        <v>0.93655259999999996</v>
      </c>
      <c r="F8740" s="63">
        <v>0.78015619999999997</v>
      </c>
      <c r="G8740" s="63">
        <v>-0.15639639999999999</v>
      </c>
      <c r="H8740" s="63">
        <v>44.680599999999998</v>
      </c>
      <c r="I8740" s="63">
        <v>-0.301284</v>
      </c>
      <c r="J8740" s="63">
        <v>-0.21568329999999999</v>
      </c>
      <c r="K8740" s="63">
        <v>-0.15639639999999999</v>
      </c>
      <c r="L8740" s="63">
        <v>-9.7109600000000004E-2</v>
      </c>
      <c r="M8740" s="63">
        <v>-1.1508900000000001E-2</v>
      </c>
      <c r="N8740" s="63">
        <v>12799</v>
      </c>
      <c r="O8740" s="63">
        <v>0.1130564</v>
      </c>
      <c r="P8740" s="63">
        <v>2</v>
      </c>
      <c r="Q8740" s="63">
        <v>1.2781749580960001E-2</v>
      </c>
    </row>
    <row r="8741" spans="1:17">
      <c r="A8741" s="63" t="s">
        <v>81</v>
      </c>
      <c r="B8741" s="63" t="s">
        <v>44</v>
      </c>
      <c r="C8741" s="63" t="s">
        <v>64</v>
      </c>
      <c r="D8741" s="63">
        <v>4</v>
      </c>
      <c r="E8741" s="63">
        <v>0.97759189999999996</v>
      </c>
      <c r="F8741" s="63">
        <v>0.81974159999999996</v>
      </c>
      <c r="G8741" s="63">
        <v>-0.1578503</v>
      </c>
      <c r="H8741" s="63">
        <v>44.075200000000002</v>
      </c>
      <c r="I8741" s="63">
        <v>-0.3027379</v>
      </c>
      <c r="J8741" s="63">
        <v>-0.2171371</v>
      </c>
      <c r="K8741" s="63">
        <v>-0.1578503</v>
      </c>
      <c r="L8741" s="63">
        <v>-9.8563399999999995E-2</v>
      </c>
      <c r="M8741" s="63">
        <v>-1.2962700000000001E-2</v>
      </c>
      <c r="N8741" s="63">
        <v>12799</v>
      </c>
      <c r="O8741" s="63">
        <v>0.1130564</v>
      </c>
      <c r="P8741" s="63">
        <v>2</v>
      </c>
      <c r="Q8741" s="63">
        <v>1.2781749580960001E-2</v>
      </c>
    </row>
    <row r="8742" spans="1:17">
      <c r="A8742" s="63" t="s">
        <v>81</v>
      </c>
      <c r="B8742" s="63" t="s">
        <v>44</v>
      </c>
      <c r="C8742" s="63" t="s">
        <v>64</v>
      </c>
      <c r="D8742" s="63">
        <v>5</v>
      </c>
      <c r="E8742" s="63">
        <v>1.019703</v>
      </c>
      <c r="F8742" s="63">
        <v>0.86261060000000001</v>
      </c>
      <c r="G8742" s="63">
        <v>-0.1570928</v>
      </c>
      <c r="H8742" s="63">
        <v>43.530200000000001</v>
      </c>
      <c r="I8742" s="63">
        <v>-0.30198029999999998</v>
      </c>
      <c r="J8742" s="63">
        <v>-0.21637960000000001</v>
      </c>
      <c r="K8742" s="63">
        <v>-0.1570928</v>
      </c>
      <c r="L8742" s="63">
        <v>-9.7805900000000001E-2</v>
      </c>
      <c r="M8742" s="63">
        <v>-1.2205199999999999E-2</v>
      </c>
      <c r="N8742" s="63">
        <v>12799</v>
      </c>
      <c r="O8742" s="63">
        <v>0.1130564</v>
      </c>
      <c r="P8742" s="63">
        <v>2</v>
      </c>
      <c r="Q8742" s="63">
        <v>1.2781749580960001E-2</v>
      </c>
    </row>
    <row r="8743" spans="1:17">
      <c r="A8743" s="63" t="s">
        <v>81</v>
      </c>
      <c r="B8743" s="63" t="s">
        <v>44</v>
      </c>
      <c r="C8743" s="63" t="s">
        <v>64</v>
      </c>
      <c r="D8743" s="63">
        <v>6</v>
      </c>
      <c r="E8743" s="63">
        <v>1.189654</v>
      </c>
      <c r="F8743" s="63">
        <v>0.95441609999999999</v>
      </c>
      <c r="G8743" s="63">
        <v>-0.2352378</v>
      </c>
      <c r="H8743" s="63">
        <v>43.132199999999997</v>
      </c>
      <c r="I8743" s="63">
        <v>-0.3801254</v>
      </c>
      <c r="J8743" s="63">
        <v>-0.29452460000000003</v>
      </c>
      <c r="K8743" s="63">
        <v>-0.2352378</v>
      </c>
      <c r="L8743" s="63">
        <v>-0.17595089999999999</v>
      </c>
      <c r="M8743" s="63">
        <v>-9.0350200000000006E-2</v>
      </c>
      <c r="N8743" s="63">
        <v>12799</v>
      </c>
      <c r="O8743" s="63">
        <v>0.1130564</v>
      </c>
      <c r="P8743" s="63">
        <v>2</v>
      </c>
      <c r="Q8743" s="63">
        <v>1.2781749580960001E-2</v>
      </c>
    </row>
    <row r="8744" spans="1:17">
      <c r="A8744" s="63" t="s">
        <v>81</v>
      </c>
      <c r="B8744" s="63" t="s">
        <v>44</v>
      </c>
      <c r="C8744" s="63" t="s">
        <v>64</v>
      </c>
      <c r="D8744" s="63">
        <v>7</v>
      </c>
      <c r="E8744" s="63">
        <v>1.5465880000000001</v>
      </c>
      <c r="F8744" s="63">
        <v>1.3474109999999999</v>
      </c>
      <c r="G8744" s="63">
        <v>-0.19917679999999999</v>
      </c>
      <c r="H8744" s="63">
        <v>42.731999999999999</v>
      </c>
      <c r="I8744" s="63">
        <v>-0.34406439999999999</v>
      </c>
      <c r="J8744" s="63">
        <v>-0.25846360000000002</v>
      </c>
      <c r="K8744" s="63">
        <v>-0.19917679999999999</v>
      </c>
      <c r="L8744" s="63">
        <v>-0.13988999999999999</v>
      </c>
      <c r="M8744" s="63">
        <v>-5.4289200000000003E-2</v>
      </c>
      <c r="N8744" s="63">
        <v>12799</v>
      </c>
      <c r="O8744" s="63">
        <v>0.1130564</v>
      </c>
      <c r="P8744" s="63">
        <v>2</v>
      </c>
      <c r="Q8744" s="63">
        <v>1.2781749580960001E-2</v>
      </c>
    </row>
    <row r="8745" spans="1:17">
      <c r="A8745" s="63" t="s">
        <v>81</v>
      </c>
      <c r="B8745" s="63" t="s">
        <v>44</v>
      </c>
      <c r="C8745" s="63" t="s">
        <v>64</v>
      </c>
      <c r="D8745" s="63">
        <v>8</v>
      </c>
      <c r="E8745" s="63">
        <v>1.7536769999999999</v>
      </c>
      <c r="F8745" s="63">
        <v>1.6697249999999999</v>
      </c>
      <c r="G8745" s="63">
        <v>-8.3951799999999993E-2</v>
      </c>
      <c r="H8745" s="63">
        <v>43.507199999999997</v>
      </c>
      <c r="I8745" s="63">
        <v>-0.2288394</v>
      </c>
      <c r="J8745" s="63">
        <v>-0.1432387</v>
      </c>
      <c r="K8745" s="63">
        <v>-8.3951799999999993E-2</v>
      </c>
      <c r="L8745" s="63">
        <v>-2.4664999999999999E-2</v>
      </c>
      <c r="M8745" s="63">
        <v>6.0935799999999998E-2</v>
      </c>
      <c r="N8745" s="63">
        <v>12799</v>
      </c>
      <c r="O8745" s="63">
        <v>0.1130564</v>
      </c>
      <c r="P8745" s="63">
        <v>2</v>
      </c>
      <c r="Q8745" s="63">
        <v>1.2781749580960001E-2</v>
      </c>
    </row>
    <row r="8746" spans="1:17">
      <c r="A8746" s="63" t="s">
        <v>81</v>
      </c>
      <c r="B8746" s="63" t="s">
        <v>44</v>
      </c>
      <c r="C8746" s="63" t="s">
        <v>64</v>
      </c>
      <c r="D8746" s="63">
        <v>9</v>
      </c>
      <c r="E8746" s="63">
        <v>1.5947020000000001</v>
      </c>
      <c r="F8746" s="63">
        <v>1.6680349999999999</v>
      </c>
      <c r="G8746" s="63">
        <v>7.3333599999999999E-2</v>
      </c>
      <c r="H8746" s="63">
        <v>47.090400000000002</v>
      </c>
      <c r="I8746" s="63">
        <v>-7.1554000000000006E-2</v>
      </c>
      <c r="J8746" s="63">
        <v>1.40468E-2</v>
      </c>
      <c r="K8746" s="63">
        <v>7.3333599999999999E-2</v>
      </c>
      <c r="L8746" s="63">
        <v>0.1326205</v>
      </c>
      <c r="M8746" s="63">
        <v>0.2182212</v>
      </c>
      <c r="N8746" s="63">
        <v>12799</v>
      </c>
      <c r="O8746" s="63">
        <v>0.1130564</v>
      </c>
      <c r="P8746" s="63">
        <v>2</v>
      </c>
      <c r="Q8746" s="63">
        <v>1.2781749580960001E-2</v>
      </c>
    </row>
    <row r="8747" spans="1:17">
      <c r="A8747" s="63" t="s">
        <v>81</v>
      </c>
      <c r="B8747" s="63" t="s">
        <v>44</v>
      </c>
      <c r="C8747" s="63" t="s">
        <v>64</v>
      </c>
      <c r="D8747" s="63">
        <v>10</v>
      </c>
      <c r="E8747" s="63">
        <v>1.5078670000000001</v>
      </c>
      <c r="F8747" s="63">
        <v>1.584111</v>
      </c>
      <c r="G8747" s="63">
        <v>7.6243900000000003E-2</v>
      </c>
      <c r="H8747" s="63">
        <v>51.031399999999998</v>
      </c>
      <c r="I8747" s="63">
        <v>-6.8643700000000002E-2</v>
      </c>
      <c r="J8747" s="63">
        <v>1.6957E-2</v>
      </c>
      <c r="K8747" s="63">
        <v>7.6243900000000003E-2</v>
      </c>
      <c r="L8747" s="63">
        <v>0.1355307</v>
      </c>
      <c r="M8747" s="63">
        <v>0.22113150000000001</v>
      </c>
      <c r="N8747" s="63">
        <v>12799</v>
      </c>
      <c r="O8747" s="63">
        <v>0.1130564</v>
      </c>
      <c r="P8747" s="63">
        <v>2</v>
      </c>
      <c r="Q8747" s="63">
        <v>1.2781749580960001E-2</v>
      </c>
    </row>
    <row r="8748" spans="1:17">
      <c r="A8748" s="63" t="s">
        <v>81</v>
      </c>
      <c r="B8748" s="63" t="s">
        <v>44</v>
      </c>
      <c r="C8748" s="63" t="s">
        <v>64</v>
      </c>
      <c r="D8748" s="63">
        <v>11</v>
      </c>
      <c r="E8748" s="63">
        <v>1.38049</v>
      </c>
      <c r="F8748" s="63">
        <v>1.535101</v>
      </c>
      <c r="G8748" s="63">
        <v>0.15461030000000001</v>
      </c>
      <c r="H8748" s="63">
        <v>54.151200000000003</v>
      </c>
      <c r="I8748" s="63">
        <v>9.7227000000000008E-3</v>
      </c>
      <c r="J8748" s="63">
        <v>9.5323400000000003E-2</v>
      </c>
      <c r="K8748" s="63">
        <v>0.15461030000000001</v>
      </c>
      <c r="L8748" s="63">
        <v>0.21389710000000001</v>
      </c>
      <c r="M8748" s="63">
        <v>0.29949789999999998</v>
      </c>
      <c r="N8748" s="63">
        <v>12799</v>
      </c>
      <c r="O8748" s="63">
        <v>0.1130564</v>
      </c>
      <c r="P8748" s="63">
        <v>2</v>
      </c>
      <c r="Q8748" s="63">
        <v>1.2781749580960001E-2</v>
      </c>
    </row>
    <row r="8749" spans="1:17">
      <c r="A8749" s="63" t="s">
        <v>81</v>
      </c>
      <c r="B8749" s="63" t="s">
        <v>44</v>
      </c>
      <c r="C8749" s="63" t="s">
        <v>64</v>
      </c>
      <c r="D8749" s="63">
        <v>12</v>
      </c>
      <c r="E8749" s="63">
        <v>1.2990660000000001</v>
      </c>
      <c r="F8749" s="63">
        <v>1.434828</v>
      </c>
      <c r="G8749" s="63">
        <v>0.13576160000000001</v>
      </c>
      <c r="H8749" s="63">
        <v>56.534199999999998</v>
      </c>
      <c r="I8749" s="63">
        <v>-9.1260000000000004E-3</v>
      </c>
      <c r="J8749" s="63">
        <v>7.6474799999999996E-2</v>
      </c>
      <c r="K8749" s="63">
        <v>0.13576160000000001</v>
      </c>
      <c r="L8749" s="63">
        <v>0.19504850000000001</v>
      </c>
      <c r="M8749" s="63">
        <v>0.28064919999999999</v>
      </c>
      <c r="N8749" s="63">
        <v>12799</v>
      </c>
      <c r="O8749" s="63">
        <v>0.1130564</v>
      </c>
      <c r="P8749" s="63">
        <v>2</v>
      </c>
      <c r="Q8749" s="63">
        <v>1.2781749580960001E-2</v>
      </c>
    </row>
    <row r="8750" spans="1:17">
      <c r="A8750" s="63" t="s">
        <v>81</v>
      </c>
      <c r="B8750" s="63" t="s">
        <v>44</v>
      </c>
      <c r="C8750" s="63" t="s">
        <v>64</v>
      </c>
      <c r="D8750" s="63">
        <v>13</v>
      </c>
      <c r="E8750" s="63">
        <v>1.145519</v>
      </c>
      <c r="F8750" s="63">
        <v>1.396682</v>
      </c>
      <c r="G8750" s="63">
        <v>0.25116240000000001</v>
      </c>
      <c r="H8750" s="63">
        <v>58.365499999999997</v>
      </c>
      <c r="I8750" s="63">
        <v>0.1062748</v>
      </c>
      <c r="J8750" s="63">
        <v>0.19187560000000001</v>
      </c>
      <c r="K8750" s="63">
        <v>0.25116240000000001</v>
      </c>
      <c r="L8750" s="63">
        <v>0.31044919999999998</v>
      </c>
      <c r="M8750" s="63">
        <v>0.39605000000000001</v>
      </c>
      <c r="N8750" s="63">
        <v>12799</v>
      </c>
      <c r="O8750" s="63">
        <v>0.1130564</v>
      </c>
      <c r="P8750" s="63">
        <v>2</v>
      </c>
      <c r="Q8750" s="63">
        <v>1.2781749580960001E-2</v>
      </c>
    </row>
    <row r="8751" spans="1:17">
      <c r="A8751" s="63" t="s">
        <v>81</v>
      </c>
      <c r="B8751" s="63" t="s">
        <v>44</v>
      </c>
      <c r="C8751" s="63" t="s">
        <v>64</v>
      </c>
      <c r="D8751" s="63">
        <v>14</v>
      </c>
      <c r="E8751" s="63">
        <v>1.0443180000000001</v>
      </c>
      <c r="F8751" s="63">
        <v>1.334014</v>
      </c>
      <c r="G8751" s="63">
        <v>0.2896956</v>
      </c>
      <c r="H8751" s="63">
        <v>59.573099999999997</v>
      </c>
      <c r="I8751" s="63">
        <v>0.14480799999999999</v>
      </c>
      <c r="J8751" s="63">
        <v>0.2304088</v>
      </c>
      <c r="K8751" s="63">
        <v>0.2896956</v>
      </c>
      <c r="L8751" s="63">
        <v>0.34898249999999997</v>
      </c>
      <c r="M8751" s="63">
        <v>0.4345832</v>
      </c>
      <c r="N8751" s="63">
        <v>12799</v>
      </c>
      <c r="O8751" s="63">
        <v>0.1130564</v>
      </c>
      <c r="P8751" s="63">
        <v>2</v>
      </c>
      <c r="Q8751" s="63">
        <v>1.2781749580960001E-2</v>
      </c>
    </row>
    <row r="8752" spans="1:17">
      <c r="A8752" s="63" t="s">
        <v>81</v>
      </c>
      <c r="B8752" s="63" t="s">
        <v>44</v>
      </c>
      <c r="C8752" s="63" t="s">
        <v>64</v>
      </c>
      <c r="D8752" s="63">
        <v>15</v>
      </c>
      <c r="E8752" s="63">
        <v>1.00441</v>
      </c>
      <c r="F8752" s="63">
        <v>1.25952</v>
      </c>
      <c r="G8752" s="63">
        <v>0.25511</v>
      </c>
      <c r="H8752" s="63">
        <v>60.2027</v>
      </c>
      <c r="I8752" s="63">
        <v>0.1102224</v>
      </c>
      <c r="J8752" s="63">
        <v>0.1958232</v>
      </c>
      <c r="K8752" s="63">
        <v>0.25511</v>
      </c>
      <c r="L8752" s="63">
        <v>0.31439689999999998</v>
      </c>
      <c r="M8752" s="63">
        <v>0.39999760000000001</v>
      </c>
      <c r="N8752" s="63">
        <v>12799</v>
      </c>
      <c r="O8752" s="63">
        <v>0.1130564</v>
      </c>
      <c r="P8752" s="63">
        <v>2</v>
      </c>
      <c r="Q8752" s="63">
        <v>1.2781749580960001E-2</v>
      </c>
    </row>
    <row r="8753" spans="1:17">
      <c r="A8753" s="63" t="s">
        <v>81</v>
      </c>
      <c r="B8753" s="63" t="s">
        <v>44</v>
      </c>
      <c r="C8753" s="63" t="s">
        <v>64</v>
      </c>
      <c r="D8753" s="63">
        <v>16</v>
      </c>
      <c r="E8753" s="63">
        <v>1.02658</v>
      </c>
      <c r="F8753" s="63">
        <v>1.2440929999999999</v>
      </c>
      <c r="G8753" s="63">
        <v>0.21751329999999999</v>
      </c>
      <c r="H8753" s="63">
        <v>60.144399999999997</v>
      </c>
      <c r="I8753" s="63">
        <v>7.2625700000000001E-2</v>
      </c>
      <c r="J8753" s="63">
        <v>0.15822649999999999</v>
      </c>
      <c r="K8753" s="63">
        <v>0.21751329999999999</v>
      </c>
      <c r="L8753" s="63">
        <v>0.2768002</v>
      </c>
      <c r="M8753" s="63">
        <v>0.36240090000000003</v>
      </c>
      <c r="N8753" s="63">
        <v>12799</v>
      </c>
      <c r="O8753" s="63">
        <v>0.1130564</v>
      </c>
      <c r="P8753" s="63">
        <v>2</v>
      </c>
      <c r="Q8753" s="63">
        <v>1.2781749580960001E-2</v>
      </c>
    </row>
    <row r="8754" spans="1:17">
      <c r="A8754" s="63" t="s">
        <v>81</v>
      </c>
      <c r="B8754" s="63" t="s">
        <v>44</v>
      </c>
      <c r="C8754" s="63" t="s">
        <v>64</v>
      </c>
      <c r="D8754" s="63">
        <v>17</v>
      </c>
      <c r="E8754" s="63">
        <v>1.1099680000000001</v>
      </c>
      <c r="F8754" s="63">
        <v>1.2957860000000001</v>
      </c>
      <c r="G8754" s="63">
        <v>0.1858175</v>
      </c>
      <c r="H8754" s="63">
        <v>59.172699999999999</v>
      </c>
      <c r="I8754" s="63">
        <v>4.0929899999999998E-2</v>
      </c>
      <c r="J8754" s="63">
        <v>0.12653059999999999</v>
      </c>
      <c r="K8754" s="63">
        <v>0.1858175</v>
      </c>
      <c r="L8754" s="63">
        <v>0.2451043</v>
      </c>
      <c r="M8754" s="63">
        <v>0.33070509999999997</v>
      </c>
      <c r="N8754" s="63">
        <v>12799</v>
      </c>
      <c r="O8754" s="63">
        <v>0.1130564</v>
      </c>
      <c r="P8754" s="63">
        <v>2</v>
      </c>
      <c r="Q8754" s="63">
        <v>1.2781749580960001E-2</v>
      </c>
    </row>
    <row r="8755" spans="1:17">
      <c r="A8755" s="63" t="s">
        <v>81</v>
      </c>
      <c r="B8755" s="63" t="s">
        <v>44</v>
      </c>
      <c r="C8755" s="63" t="s">
        <v>64</v>
      </c>
      <c r="D8755" s="63">
        <v>18</v>
      </c>
      <c r="E8755" s="63">
        <v>1.424714</v>
      </c>
      <c r="F8755" s="63">
        <v>1.5037670000000001</v>
      </c>
      <c r="G8755" s="63">
        <v>7.9052600000000001E-2</v>
      </c>
      <c r="H8755" s="63">
        <v>56.527900000000002</v>
      </c>
      <c r="I8755" s="63">
        <v>-6.5835000000000005E-2</v>
      </c>
      <c r="J8755" s="63">
        <v>1.9765700000000001E-2</v>
      </c>
      <c r="K8755" s="63">
        <v>7.9052600000000001E-2</v>
      </c>
      <c r="L8755" s="63">
        <v>0.1383394</v>
      </c>
      <c r="M8755" s="63">
        <v>0.22394020000000001</v>
      </c>
      <c r="N8755" s="63">
        <v>12799</v>
      </c>
      <c r="O8755" s="63">
        <v>0.1130564</v>
      </c>
      <c r="P8755" s="63">
        <v>2</v>
      </c>
      <c r="Q8755" s="63">
        <v>1.2781749580960001E-2</v>
      </c>
    </row>
    <row r="8756" spans="1:17">
      <c r="A8756" s="63" t="s">
        <v>81</v>
      </c>
      <c r="B8756" s="63" t="s">
        <v>44</v>
      </c>
      <c r="C8756" s="63" t="s">
        <v>64</v>
      </c>
      <c r="D8756" s="63">
        <v>19</v>
      </c>
      <c r="E8756" s="63">
        <v>1.696359</v>
      </c>
      <c r="F8756" s="63">
        <v>1.631591</v>
      </c>
      <c r="G8756" s="63">
        <v>-6.4768199999999998E-2</v>
      </c>
      <c r="H8756" s="63">
        <v>53.6738</v>
      </c>
      <c r="I8756" s="63">
        <v>-0.2096558</v>
      </c>
      <c r="J8756" s="63">
        <v>-0.124055</v>
      </c>
      <c r="K8756" s="63">
        <v>-6.4768199999999998E-2</v>
      </c>
      <c r="L8756" s="63">
        <v>-5.4814E-3</v>
      </c>
      <c r="M8756" s="63">
        <v>8.0119399999999993E-2</v>
      </c>
      <c r="N8756" s="63">
        <v>12799</v>
      </c>
      <c r="O8756" s="63">
        <v>0.1130564</v>
      </c>
      <c r="P8756" s="63">
        <v>2</v>
      </c>
      <c r="Q8756" s="63">
        <v>1.2781749580960001E-2</v>
      </c>
    </row>
    <row r="8757" spans="1:17">
      <c r="A8757" s="63" t="s">
        <v>81</v>
      </c>
      <c r="B8757" s="63" t="s">
        <v>44</v>
      </c>
      <c r="C8757" s="63" t="s">
        <v>64</v>
      </c>
      <c r="D8757" s="63">
        <v>20</v>
      </c>
      <c r="E8757" s="63">
        <v>1.763679</v>
      </c>
      <c r="F8757" s="63">
        <v>1.6485110000000001</v>
      </c>
      <c r="G8757" s="63">
        <v>-0.1151683</v>
      </c>
      <c r="H8757" s="63">
        <v>51.753999999999998</v>
      </c>
      <c r="I8757" s="63">
        <v>-0.26005590000000001</v>
      </c>
      <c r="J8757" s="63">
        <v>-0.1744552</v>
      </c>
      <c r="K8757" s="63">
        <v>-0.1151683</v>
      </c>
      <c r="L8757" s="63">
        <v>-5.5881500000000001E-2</v>
      </c>
      <c r="M8757" s="63">
        <v>2.9719300000000001E-2</v>
      </c>
      <c r="N8757" s="63">
        <v>12799</v>
      </c>
      <c r="O8757" s="63">
        <v>0.1130564</v>
      </c>
      <c r="P8757" s="63">
        <v>2</v>
      </c>
      <c r="Q8757" s="63">
        <v>1.2781749580960001E-2</v>
      </c>
    </row>
    <row r="8758" spans="1:17">
      <c r="A8758" s="63" t="s">
        <v>81</v>
      </c>
      <c r="B8758" s="63" t="s">
        <v>44</v>
      </c>
      <c r="C8758" s="63" t="s">
        <v>64</v>
      </c>
      <c r="D8758" s="63">
        <v>21</v>
      </c>
      <c r="E8758" s="63">
        <v>1.776427</v>
      </c>
      <c r="F8758" s="63">
        <v>1.6285689999999999</v>
      </c>
      <c r="G8758" s="63">
        <v>-0.14785870000000001</v>
      </c>
      <c r="H8758" s="63">
        <v>50.140999999999998</v>
      </c>
      <c r="I8758" s="63">
        <v>-0.29274630000000001</v>
      </c>
      <c r="J8758" s="63">
        <v>-0.20714560000000001</v>
      </c>
      <c r="K8758" s="63">
        <v>-0.14785870000000001</v>
      </c>
      <c r="L8758" s="63">
        <v>-8.8571899999999995E-2</v>
      </c>
      <c r="M8758" s="63">
        <v>-2.9711E-3</v>
      </c>
      <c r="N8758" s="63">
        <v>12799</v>
      </c>
      <c r="O8758" s="63">
        <v>0.1130564</v>
      </c>
      <c r="P8758" s="63">
        <v>2</v>
      </c>
      <c r="Q8758" s="63">
        <v>1.2781749580960001E-2</v>
      </c>
    </row>
    <row r="8759" spans="1:17">
      <c r="A8759" s="63" t="s">
        <v>81</v>
      </c>
      <c r="B8759" s="63" t="s">
        <v>44</v>
      </c>
      <c r="C8759" s="63" t="s">
        <v>64</v>
      </c>
      <c r="D8759" s="63">
        <v>22</v>
      </c>
      <c r="E8759" s="63">
        <v>1.635705</v>
      </c>
      <c r="F8759" s="63">
        <v>1.4874179999999999</v>
      </c>
      <c r="G8759" s="63">
        <v>-0.14828649999999999</v>
      </c>
      <c r="H8759" s="63">
        <v>48.727400000000003</v>
      </c>
      <c r="I8759" s="63">
        <v>-0.29317409999999999</v>
      </c>
      <c r="J8759" s="63">
        <v>-0.20757329999999999</v>
      </c>
      <c r="K8759" s="63">
        <v>-0.14828649999999999</v>
      </c>
      <c r="L8759" s="63">
        <v>-8.8999599999999998E-2</v>
      </c>
      <c r="M8759" s="63">
        <v>-3.3988999999999998E-3</v>
      </c>
      <c r="N8759" s="63">
        <v>12799</v>
      </c>
      <c r="O8759" s="63">
        <v>0.1130564</v>
      </c>
      <c r="P8759" s="63">
        <v>2</v>
      </c>
      <c r="Q8759" s="63">
        <v>1.2781749580960001E-2</v>
      </c>
    </row>
    <row r="8760" spans="1:17">
      <c r="A8760" s="63" t="s">
        <v>81</v>
      </c>
      <c r="B8760" s="63" t="s">
        <v>44</v>
      </c>
      <c r="C8760" s="63" t="s">
        <v>64</v>
      </c>
      <c r="D8760" s="63">
        <v>23</v>
      </c>
      <c r="E8760" s="63">
        <v>1.4165049999999999</v>
      </c>
      <c r="F8760" s="63">
        <v>1.276327</v>
      </c>
      <c r="G8760" s="63">
        <v>-0.14017840000000001</v>
      </c>
      <c r="H8760" s="63">
        <v>47.533999999999999</v>
      </c>
      <c r="I8760" s="63">
        <v>-0.28506599999999999</v>
      </c>
      <c r="J8760" s="63">
        <v>-0.19946530000000001</v>
      </c>
      <c r="K8760" s="63">
        <v>-0.14017840000000001</v>
      </c>
      <c r="L8760" s="63">
        <v>-8.0891599999999994E-2</v>
      </c>
      <c r="M8760" s="63">
        <v>4.7092000000000002E-3</v>
      </c>
      <c r="N8760" s="63">
        <v>12799</v>
      </c>
      <c r="O8760" s="63">
        <v>0.1130564</v>
      </c>
      <c r="P8760" s="63">
        <v>2</v>
      </c>
      <c r="Q8760" s="63">
        <v>1.2781749580960001E-2</v>
      </c>
    </row>
    <row r="8761" spans="1:17">
      <c r="A8761" s="63" t="s">
        <v>81</v>
      </c>
      <c r="B8761" s="63" t="s">
        <v>44</v>
      </c>
      <c r="C8761" s="63" t="s">
        <v>64</v>
      </c>
      <c r="D8761" s="63">
        <v>24</v>
      </c>
      <c r="E8761" s="63">
        <v>1.1777260000000001</v>
      </c>
      <c r="F8761" s="63">
        <v>1.0356339999999999</v>
      </c>
      <c r="G8761" s="63">
        <v>-0.14209160000000001</v>
      </c>
      <c r="H8761" s="63">
        <v>46.444400000000002</v>
      </c>
      <c r="I8761" s="63">
        <v>-0.28697919999999999</v>
      </c>
      <c r="J8761" s="63">
        <v>-0.20137849999999999</v>
      </c>
      <c r="K8761" s="63">
        <v>-0.14209160000000001</v>
      </c>
      <c r="L8761" s="63">
        <v>-8.2804799999999998E-2</v>
      </c>
      <c r="M8761" s="63">
        <v>2.7959999999999999E-3</v>
      </c>
      <c r="N8761" s="63">
        <v>12799</v>
      </c>
      <c r="O8761" s="63">
        <v>0.1130564</v>
      </c>
      <c r="P8761" s="63">
        <v>2</v>
      </c>
      <c r="Q8761" s="63">
        <v>1.2781749580960001E-2</v>
      </c>
    </row>
    <row r="8762" spans="1:17">
      <c r="A8762" s="63" t="s">
        <v>81</v>
      </c>
      <c r="B8762" s="63" t="s">
        <v>44</v>
      </c>
      <c r="C8762" s="63" t="s">
        <v>65</v>
      </c>
      <c r="D8762" s="63">
        <v>1</v>
      </c>
      <c r="E8762" s="63">
        <v>0.94255420000000001</v>
      </c>
      <c r="F8762" s="63">
        <v>0.79765039999999998</v>
      </c>
      <c r="G8762" s="63">
        <v>-0.1449038</v>
      </c>
      <c r="H8762" s="63">
        <v>46.074300000000001</v>
      </c>
      <c r="I8762" s="63">
        <v>-0.28979139999999998</v>
      </c>
      <c r="J8762" s="63">
        <v>-0.2041906</v>
      </c>
      <c r="K8762" s="63">
        <v>-0.1449038</v>
      </c>
      <c r="L8762" s="63">
        <v>-8.5616899999999996E-2</v>
      </c>
      <c r="M8762" s="63">
        <v>-1.6200000000000001E-5</v>
      </c>
      <c r="N8762" s="63">
        <v>12799</v>
      </c>
      <c r="O8762" s="63">
        <v>0.1130564</v>
      </c>
      <c r="P8762" s="63">
        <v>3</v>
      </c>
      <c r="Q8762" s="63">
        <v>1.2781749580960001E-2</v>
      </c>
    </row>
    <row r="8763" spans="1:17">
      <c r="A8763" s="63" t="s">
        <v>81</v>
      </c>
      <c r="B8763" s="63" t="s">
        <v>44</v>
      </c>
      <c r="C8763" s="63" t="s">
        <v>65</v>
      </c>
      <c r="D8763" s="63">
        <v>2</v>
      </c>
      <c r="E8763" s="63">
        <v>0.87561829999999996</v>
      </c>
      <c r="F8763" s="63">
        <v>0.71480259999999995</v>
      </c>
      <c r="G8763" s="63">
        <v>-0.16081580000000001</v>
      </c>
      <c r="H8763" s="63">
        <v>45.470999999999997</v>
      </c>
      <c r="I8763" s="63">
        <v>-0.30570340000000001</v>
      </c>
      <c r="J8763" s="63">
        <v>-0.22010260000000001</v>
      </c>
      <c r="K8763" s="63">
        <v>-0.16081580000000001</v>
      </c>
      <c r="L8763" s="63">
        <v>-0.10152890000000001</v>
      </c>
      <c r="M8763" s="63">
        <v>-1.59282E-2</v>
      </c>
      <c r="N8763" s="63">
        <v>12799</v>
      </c>
      <c r="O8763" s="63">
        <v>0.1130564</v>
      </c>
      <c r="P8763" s="63">
        <v>3</v>
      </c>
      <c r="Q8763" s="63">
        <v>1.2781749580960001E-2</v>
      </c>
    </row>
    <row r="8764" spans="1:17">
      <c r="A8764" s="63" t="s">
        <v>81</v>
      </c>
      <c r="B8764" s="63" t="s">
        <v>44</v>
      </c>
      <c r="C8764" s="63" t="s">
        <v>65</v>
      </c>
      <c r="D8764" s="63">
        <v>3</v>
      </c>
      <c r="E8764" s="63">
        <v>0.86741970000000002</v>
      </c>
      <c r="F8764" s="63">
        <v>0.71102319999999997</v>
      </c>
      <c r="G8764" s="63">
        <v>-0.15639639999999999</v>
      </c>
      <c r="H8764" s="63">
        <v>44.959600000000002</v>
      </c>
      <c r="I8764" s="63">
        <v>-0.301284</v>
      </c>
      <c r="J8764" s="63">
        <v>-0.21568329999999999</v>
      </c>
      <c r="K8764" s="63">
        <v>-0.15639639999999999</v>
      </c>
      <c r="L8764" s="63">
        <v>-9.7109600000000004E-2</v>
      </c>
      <c r="M8764" s="63">
        <v>-1.1508900000000001E-2</v>
      </c>
      <c r="N8764" s="63">
        <v>12799</v>
      </c>
      <c r="O8764" s="63">
        <v>0.1130564</v>
      </c>
      <c r="P8764" s="63">
        <v>3</v>
      </c>
      <c r="Q8764" s="63">
        <v>1.2781749580960001E-2</v>
      </c>
    </row>
    <row r="8765" spans="1:17">
      <c r="A8765" s="63" t="s">
        <v>81</v>
      </c>
      <c r="B8765" s="63" t="s">
        <v>44</v>
      </c>
      <c r="C8765" s="63" t="s">
        <v>65</v>
      </c>
      <c r="D8765" s="63">
        <v>4</v>
      </c>
      <c r="E8765" s="63">
        <v>0.90707340000000003</v>
      </c>
      <c r="F8765" s="63">
        <v>0.74922319999999998</v>
      </c>
      <c r="G8765" s="63">
        <v>-0.1578503</v>
      </c>
      <c r="H8765" s="63">
        <v>44.567900000000002</v>
      </c>
      <c r="I8765" s="63">
        <v>-0.3027379</v>
      </c>
      <c r="J8765" s="63">
        <v>-0.2171371</v>
      </c>
      <c r="K8765" s="63">
        <v>-0.1578503</v>
      </c>
      <c r="L8765" s="63">
        <v>-9.8563399999999995E-2</v>
      </c>
      <c r="M8765" s="63">
        <v>-1.2962700000000001E-2</v>
      </c>
      <c r="N8765" s="63">
        <v>12799</v>
      </c>
      <c r="O8765" s="63">
        <v>0.1130564</v>
      </c>
      <c r="P8765" s="63">
        <v>3</v>
      </c>
      <c r="Q8765" s="63">
        <v>1.2781749580960001E-2</v>
      </c>
    </row>
    <row r="8766" spans="1:17">
      <c r="A8766" s="63" t="s">
        <v>81</v>
      </c>
      <c r="B8766" s="63" t="s">
        <v>44</v>
      </c>
      <c r="C8766" s="63" t="s">
        <v>65</v>
      </c>
      <c r="D8766" s="63">
        <v>5</v>
      </c>
      <c r="E8766" s="63">
        <v>0.94976989999999994</v>
      </c>
      <c r="F8766" s="63">
        <v>0.79267719999999997</v>
      </c>
      <c r="G8766" s="63">
        <v>-0.1570928</v>
      </c>
      <c r="H8766" s="63">
        <v>44.290199999999999</v>
      </c>
      <c r="I8766" s="63">
        <v>-0.30198029999999998</v>
      </c>
      <c r="J8766" s="63">
        <v>-0.21637960000000001</v>
      </c>
      <c r="K8766" s="63">
        <v>-0.1570928</v>
      </c>
      <c r="L8766" s="63">
        <v>-9.7805900000000001E-2</v>
      </c>
      <c r="M8766" s="63">
        <v>-1.2205199999999999E-2</v>
      </c>
      <c r="N8766" s="63">
        <v>12799</v>
      </c>
      <c r="O8766" s="63">
        <v>0.1130564</v>
      </c>
      <c r="P8766" s="63">
        <v>3</v>
      </c>
      <c r="Q8766" s="63">
        <v>1.2781749580960001E-2</v>
      </c>
    </row>
    <row r="8767" spans="1:17">
      <c r="A8767" s="63" t="s">
        <v>81</v>
      </c>
      <c r="B8767" s="63" t="s">
        <v>44</v>
      </c>
      <c r="C8767" s="63" t="s">
        <v>65</v>
      </c>
      <c r="D8767" s="63">
        <v>6</v>
      </c>
      <c r="E8767" s="63">
        <v>1.1206929999999999</v>
      </c>
      <c r="F8767" s="63">
        <v>0.88545549999999995</v>
      </c>
      <c r="G8767" s="63">
        <v>-0.23523769999999999</v>
      </c>
      <c r="H8767" s="63">
        <v>44.038800000000002</v>
      </c>
      <c r="I8767" s="63">
        <v>-0.3801253</v>
      </c>
      <c r="J8767" s="63">
        <v>-0.29452450000000002</v>
      </c>
      <c r="K8767" s="63">
        <v>-0.23523769999999999</v>
      </c>
      <c r="L8767" s="63">
        <v>-0.17595079999999999</v>
      </c>
      <c r="M8767" s="63">
        <v>-9.0350100000000003E-2</v>
      </c>
      <c r="N8767" s="63">
        <v>12799</v>
      </c>
      <c r="O8767" s="63">
        <v>0.1130564</v>
      </c>
      <c r="P8767" s="63">
        <v>3</v>
      </c>
      <c r="Q8767" s="63">
        <v>1.2781749580960001E-2</v>
      </c>
    </row>
    <row r="8768" spans="1:17">
      <c r="A8768" s="63" t="s">
        <v>81</v>
      </c>
      <c r="B8768" s="63" t="s">
        <v>44</v>
      </c>
      <c r="C8768" s="63" t="s">
        <v>65</v>
      </c>
      <c r="D8768" s="63">
        <v>7</v>
      </c>
      <c r="E8768" s="63">
        <v>1.481671</v>
      </c>
      <c r="F8768" s="63">
        <v>1.282494</v>
      </c>
      <c r="G8768" s="63">
        <v>-0.19917670000000001</v>
      </c>
      <c r="H8768" s="63">
        <v>44.011000000000003</v>
      </c>
      <c r="I8768" s="63">
        <v>-0.34406429999999999</v>
      </c>
      <c r="J8768" s="63">
        <v>-0.25846350000000001</v>
      </c>
      <c r="K8768" s="63">
        <v>-0.19917670000000001</v>
      </c>
      <c r="L8768" s="63">
        <v>-0.13988980000000001</v>
      </c>
      <c r="M8768" s="63">
        <v>-5.42891E-2</v>
      </c>
      <c r="N8768" s="63">
        <v>12799</v>
      </c>
      <c r="O8768" s="63">
        <v>0.1130564</v>
      </c>
      <c r="P8768" s="63">
        <v>3</v>
      </c>
      <c r="Q8768" s="63">
        <v>1.2781749580960001E-2</v>
      </c>
    </row>
    <row r="8769" spans="1:17">
      <c r="A8769" s="63" t="s">
        <v>81</v>
      </c>
      <c r="B8769" s="63" t="s">
        <v>44</v>
      </c>
      <c r="C8769" s="63" t="s">
        <v>65</v>
      </c>
      <c r="D8769" s="63">
        <v>8</v>
      </c>
      <c r="E8769" s="63">
        <v>1.6923699999999999</v>
      </c>
      <c r="F8769" s="63">
        <v>1.6084179999999999</v>
      </c>
      <c r="G8769" s="63">
        <v>-8.3951799999999993E-2</v>
      </c>
      <c r="H8769" s="63">
        <v>45.624400000000001</v>
      </c>
      <c r="I8769" s="63">
        <v>-0.2288394</v>
      </c>
      <c r="J8769" s="63">
        <v>-0.1432387</v>
      </c>
      <c r="K8769" s="63">
        <v>-8.3951799999999993E-2</v>
      </c>
      <c r="L8769" s="63">
        <v>-2.4664999999999999E-2</v>
      </c>
      <c r="M8769" s="63">
        <v>6.0935799999999998E-2</v>
      </c>
      <c r="N8769" s="63">
        <v>12799</v>
      </c>
      <c r="O8769" s="63">
        <v>0.1130564</v>
      </c>
      <c r="P8769" s="63">
        <v>3</v>
      </c>
      <c r="Q8769" s="63">
        <v>1.2781749580960001E-2</v>
      </c>
    </row>
    <row r="8770" spans="1:17">
      <c r="A8770" s="63" t="s">
        <v>81</v>
      </c>
      <c r="B8770" s="63" t="s">
        <v>44</v>
      </c>
      <c r="C8770" s="63" t="s">
        <v>65</v>
      </c>
      <c r="D8770" s="63">
        <v>9</v>
      </c>
      <c r="E8770" s="63">
        <v>1.5361</v>
      </c>
      <c r="F8770" s="63">
        <v>1.6094329999999999</v>
      </c>
      <c r="G8770" s="63">
        <v>7.3333599999999999E-2</v>
      </c>
      <c r="H8770" s="63">
        <v>48.099699999999999</v>
      </c>
      <c r="I8770" s="63">
        <v>-7.1554000000000006E-2</v>
      </c>
      <c r="J8770" s="63">
        <v>1.40468E-2</v>
      </c>
      <c r="K8770" s="63">
        <v>7.3333599999999999E-2</v>
      </c>
      <c r="L8770" s="63">
        <v>0.1326205</v>
      </c>
      <c r="M8770" s="63">
        <v>0.2182212</v>
      </c>
      <c r="N8770" s="63">
        <v>12799</v>
      </c>
      <c r="O8770" s="63">
        <v>0.1130564</v>
      </c>
      <c r="P8770" s="63">
        <v>3</v>
      </c>
      <c r="Q8770" s="63">
        <v>1.2781749580960001E-2</v>
      </c>
    </row>
    <row r="8771" spans="1:17">
      <c r="A8771" s="63" t="s">
        <v>81</v>
      </c>
      <c r="B8771" s="63" t="s">
        <v>44</v>
      </c>
      <c r="C8771" s="63" t="s">
        <v>65</v>
      </c>
      <c r="D8771" s="63">
        <v>10</v>
      </c>
      <c r="E8771" s="63">
        <v>1.4505429999999999</v>
      </c>
      <c r="F8771" s="63">
        <v>1.5267869999999999</v>
      </c>
      <c r="G8771" s="63">
        <v>7.6243900000000003E-2</v>
      </c>
      <c r="H8771" s="63">
        <v>50.5505</v>
      </c>
      <c r="I8771" s="63">
        <v>-6.8643700000000002E-2</v>
      </c>
      <c r="J8771" s="63">
        <v>1.6957E-2</v>
      </c>
      <c r="K8771" s="63">
        <v>7.6243900000000003E-2</v>
      </c>
      <c r="L8771" s="63">
        <v>0.1355307</v>
      </c>
      <c r="M8771" s="63">
        <v>0.22113150000000001</v>
      </c>
      <c r="N8771" s="63">
        <v>12799</v>
      </c>
      <c r="O8771" s="63">
        <v>0.1130564</v>
      </c>
      <c r="P8771" s="63">
        <v>3</v>
      </c>
      <c r="Q8771" s="63">
        <v>1.2781749580960001E-2</v>
      </c>
    </row>
    <row r="8772" spans="1:17">
      <c r="A8772" s="63" t="s">
        <v>81</v>
      </c>
      <c r="B8772" s="63" t="s">
        <v>44</v>
      </c>
      <c r="C8772" s="63" t="s">
        <v>65</v>
      </c>
      <c r="D8772" s="63">
        <v>11</v>
      </c>
      <c r="E8772" s="63">
        <v>1.3238620000000001</v>
      </c>
      <c r="F8772" s="63">
        <v>1.478472</v>
      </c>
      <c r="G8772" s="63">
        <v>0.15461030000000001</v>
      </c>
      <c r="H8772" s="63">
        <v>52.6205</v>
      </c>
      <c r="I8772" s="63">
        <v>9.7227000000000008E-3</v>
      </c>
      <c r="J8772" s="63">
        <v>9.5323400000000003E-2</v>
      </c>
      <c r="K8772" s="63">
        <v>0.15461030000000001</v>
      </c>
      <c r="L8772" s="63">
        <v>0.21389710000000001</v>
      </c>
      <c r="M8772" s="63">
        <v>0.29949789999999998</v>
      </c>
      <c r="N8772" s="63">
        <v>12799</v>
      </c>
      <c r="O8772" s="63">
        <v>0.1130564</v>
      </c>
      <c r="P8772" s="63">
        <v>3</v>
      </c>
      <c r="Q8772" s="63">
        <v>1.2781749580960001E-2</v>
      </c>
    </row>
    <row r="8773" spans="1:17">
      <c r="A8773" s="63" t="s">
        <v>81</v>
      </c>
      <c r="B8773" s="63" t="s">
        <v>44</v>
      </c>
      <c r="C8773" s="63" t="s">
        <v>65</v>
      </c>
      <c r="D8773" s="63">
        <v>12</v>
      </c>
      <c r="E8773" s="63">
        <v>1.242866</v>
      </c>
      <c r="F8773" s="63">
        <v>1.378628</v>
      </c>
      <c r="G8773" s="63">
        <v>0.13576160000000001</v>
      </c>
      <c r="H8773" s="63">
        <v>54.238199999999999</v>
      </c>
      <c r="I8773" s="63">
        <v>-9.1260000000000004E-3</v>
      </c>
      <c r="J8773" s="63">
        <v>7.6474799999999996E-2</v>
      </c>
      <c r="K8773" s="63">
        <v>0.13576160000000001</v>
      </c>
      <c r="L8773" s="63">
        <v>0.19504850000000001</v>
      </c>
      <c r="M8773" s="63">
        <v>0.28064919999999999</v>
      </c>
      <c r="N8773" s="63">
        <v>12799</v>
      </c>
      <c r="O8773" s="63">
        <v>0.1130564</v>
      </c>
      <c r="P8773" s="63">
        <v>3</v>
      </c>
      <c r="Q8773" s="63">
        <v>1.2781749580960001E-2</v>
      </c>
    </row>
    <row r="8774" spans="1:17">
      <c r="A8774" s="63" t="s">
        <v>81</v>
      </c>
      <c r="B8774" s="63" t="s">
        <v>44</v>
      </c>
      <c r="C8774" s="63" t="s">
        <v>65</v>
      </c>
      <c r="D8774" s="63">
        <v>13</v>
      </c>
      <c r="E8774" s="63">
        <v>1.0884400000000001</v>
      </c>
      <c r="F8774" s="63">
        <v>1.339602</v>
      </c>
      <c r="G8774" s="63">
        <v>0.25116240000000001</v>
      </c>
      <c r="H8774" s="63">
        <v>55.368000000000002</v>
      </c>
      <c r="I8774" s="63">
        <v>0.1062748</v>
      </c>
      <c r="J8774" s="63">
        <v>0.19187560000000001</v>
      </c>
      <c r="K8774" s="63">
        <v>0.25116240000000001</v>
      </c>
      <c r="L8774" s="63">
        <v>0.31044919999999998</v>
      </c>
      <c r="M8774" s="63">
        <v>0.39605000000000001</v>
      </c>
      <c r="N8774" s="63">
        <v>12799</v>
      </c>
      <c r="O8774" s="63">
        <v>0.1130564</v>
      </c>
      <c r="P8774" s="63">
        <v>3</v>
      </c>
      <c r="Q8774" s="63">
        <v>1.2781749580960001E-2</v>
      </c>
    </row>
    <row r="8775" spans="1:17">
      <c r="A8775" s="63" t="s">
        <v>81</v>
      </c>
      <c r="B8775" s="63" t="s">
        <v>44</v>
      </c>
      <c r="C8775" s="63" t="s">
        <v>65</v>
      </c>
      <c r="D8775" s="63">
        <v>14</v>
      </c>
      <c r="E8775" s="63">
        <v>0.98347739999999995</v>
      </c>
      <c r="F8775" s="63">
        <v>1.2731730000000001</v>
      </c>
      <c r="G8775" s="63">
        <v>0.2896956</v>
      </c>
      <c r="H8775" s="63">
        <v>55.878999999999998</v>
      </c>
      <c r="I8775" s="63">
        <v>0.14480799999999999</v>
      </c>
      <c r="J8775" s="63">
        <v>0.2304088</v>
      </c>
      <c r="K8775" s="63">
        <v>0.2896956</v>
      </c>
      <c r="L8775" s="63">
        <v>0.34898249999999997</v>
      </c>
      <c r="M8775" s="63">
        <v>0.4345832</v>
      </c>
      <c r="N8775" s="63">
        <v>12799</v>
      </c>
      <c r="O8775" s="63">
        <v>0.1130564</v>
      </c>
      <c r="P8775" s="63">
        <v>3</v>
      </c>
      <c r="Q8775" s="63">
        <v>1.2781749580960001E-2</v>
      </c>
    </row>
    <row r="8776" spans="1:17">
      <c r="A8776" s="63" t="s">
        <v>81</v>
      </c>
      <c r="B8776" s="63" t="s">
        <v>44</v>
      </c>
      <c r="C8776" s="63" t="s">
        <v>65</v>
      </c>
      <c r="D8776" s="63">
        <v>15</v>
      </c>
      <c r="E8776" s="63">
        <v>0.9425673</v>
      </c>
      <c r="F8776" s="63">
        <v>1.1976770000000001</v>
      </c>
      <c r="G8776" s="63">
        <v>0.25511</v>
      </c>
      <c r="H8776" s="63">
        <v>56.021099999999997</v>
      </c>
      <c r="I8776" s="63">
        <v>0.1102224</v>
      </c>
      <c r="J8776" s="63">
        <v>0.1958231</v>
      </c>
      <c r="K8776" s="63">
        <v>0.25511</v>
      </c>
      <c r="L8776" s="63">
        <v>0.31439679999999998</v>
      </c>
      <c r="M8776" s="63">
        <v>0.39999760000000001</v>
      </c>
      <c r="N8776" s="63">
        <v>12799</v>
      </c>
      <c r="O8776" s="63">
        <v>0.1130564</v>
      </c>
      <c r="P8776" s="63">
        <v>3</v>
      </c>
      <c r="Q8776" s="63">
        <v>1.2781749580960001E-2</v>
      </c>
    </row>
    <row r="8777" spans="1:17">
      <c r="A8777" s="63" t="s">
        <v>81</v>
      </c>
      <c r="B8777" s="63" t="s">
        <v>44</v>
      </c>
      <c r="C8777" s="63" t="s">
        <v>65</v>
      </c>
      <c r="D8777" s="63">
        <v>16</v>
      </c>
      <c r="E8777" s="63">
        <v>0.96661450000000004</v>
      </c>
      <c r="F8777" s="63">
        <v>1.1841280000000001</v>
      </c>
      <c r="G8777" s="63">
        <v>0.21751329999999999</v>
      </c>
      <c r="H8777" s="63">
        <v>55.599899999999998</v>
      </c>
      <c r="I8777" s="63">
        <v>7.2625700000000001E-2</v>
      </c>
      <c r="J8777" s="63">
        <v>0.15822649999999999</v>
      </c>
      <c r="K8777" s="63">
        <v>0.21751329999999999</v>
      </c>
      <c r="L8777" s="63">
        <v>0.2768002</v>
      </c>
      <c r="M8777" s="63">
        <v>0.36240090000000003</v>
      </c>
      <c r="N8777" s="63">
        <v>12799</v>
      </c>
      <c r="O8777" s="63">
        <v>0.1130564</v>
      </c>
      <c r="P8777" s="63">
        <v>3</v>
      </c>
      <c r="Q8777" s="63">
        <v>1.2781749580960001E-2</v>
      </c>
    </row>
    <row r="8778" spans="1:17">
      <c r="A8778" s="63" t="s">
        <v>81</v>
      </c>
      <c r="B8778" s="63" t="s">
        <v>44</v>
      </c>
      <c r="C8778" s="63" t="s">
        <v>65</v>
      </c>
      <c r="D8778" s="63">
        <v>17</v>
      </c>
      <c r="E8778" s="63">
        <v>1.055372</v>
      </c>
      <c r="F8778" s="63">
        <v>1.24119</v>
      </c>
      <c r="G8778" s="63">
        <v>0.18581739999999999</v>
      </c>
      <c r="H8778" s="63">
        <v>54.714799999999997</v>
      </c>
      <c r="I8778" s="63">
        <v>4.0929800000000002E-2</v>
      </c>
      <c r="J8778" s="63">
        <v>0.12653049999999999</v>
      </c>
      <c r="K8778" s="63">
        <v>0.18581739999999999</v>
      </c>
      <c r="L8778" s="63">
        <v>0.24510419999999999</v>
      </c>
      <c r="M8778" s="63">
        <v>0.33070500000000003</v>
      </c>
      <c r="N8778" s="63">
        <v>12799</v>
      </c>
      <c r="O8778" s="63">
        <v>0.1130564</v>
      </c>
      <c r="P8778" s="63">
        <v>3</v>
      </c>
      <c r="Q8778" s="63">
        <v>1.2781749580960001E-2</v>
      </c>
    </row>
    <row r="8779" spans="1:17">
      <c r="A8779" s="63" t="s">
        <v>81</v>
      </c>
      <c r="B8779" s="63" t="s">
        <v>44</v>
      </c>
      <c r="C8779" s="63" t="s">
        <v>65</v>
      </c>
      <c r="D8779" s="63">
        <v>18</v>
      </c>
      <c r="E8779" s="63">
        <v>1.3831549999999999</v>
      </c>
      <c r="F8779" s="63">
        <v>1.462207</v>
      </c>
      <c r="G8779" s="63">
        <v>7.9052600000000001E-2</v>
      </c>
      <c r="H8779" s="63">
        <v>53.059899999999999</v>
      </c>
      <c r="I8779" s="63">
        <v>-6.5835000000000005E-2</v>
      </c>
      <c r="J8779" s="63">
        <v>1.9765700000000001E-2</v>
      </c>
      <c r="K8779" s="63">
        <v>7.9052600000000001E-2</v>
      </c>
      <c r="L8779" s="63">
        <v>0.1383394</v>
      </c>
      <c r="M8779" s="63">
        <v>0.22394020000000001</v>
      </c>
      <c r="N8779" s="63">
        <v>12799</v>
      </c>
      <c r="O8779" s="63">
        <v>0.1130564</v>
      </c>
      <c r="P8779" s="63">
        <v>3</v>
      </c>
      <c r="Q8779" s="63">
        <v>1.2781749580960001E-2</v>
      </c>
    </row>
    <row r="8780" spans="1:17">
      <c r="A8780" s="63" t="s">
        <v>81</v>
      </c>
      <c r="B8780" s="63" t="s">
        <v>44</v>
      </c>
      <c r="C8780" s="63" t="s">
        <v>65</v>
      </c>
      <c r="D8780" s="63">
        <v>19</v>
      </c>
      <c r="E8780" s="63">
        <v>1.6562760000000001</v>
      </c>
      <c r="F8780" s="63">
        <v>1.5915079999999999</v>
      </c>
      <c r="G8780" s="63">
        <v>-6.4768099999999995E-2</v>
      </c>
      <c r="H8780" s="63">
        <v>51.134300000000003</v>
      </c>
      <c r="I8780" s="63">
        <v>-0.2096557</v>
      </c>
      <c r="J8780" s="63">
        <v>-0.1240549</v>
      </c>
      <c r="K8780" s="63">
        <v>-6.4768099999999995E-2</v>
      </c>
      <c r="L8780" s="63">
        <v>-5.4812000000000003E-3</v>
      </c>
      <c r="M8780" s="63">
        <v>8.0119499999999996E-2</v>
      </c>
      <c r="N8780" s="63">
        <v>12799</v>
      </c>
      <c r="O8780" s="63">
        <v>0.1130564</v>
      </c>
      <c r="P8780" s="63">
        <v>3</v>
      </c>
      <c r="Q8780" s="63">
        <v>1.2781749580960001E-2</v>
      </c>
    </row>
    <row r="8781" spans="1:17">
      <c r="A8781" s="63" t="s">
        <v>81</v>
      </c>
      <c r="B8781" s="63" t="s">
        <v>44</v>
      </c>
      <c r="C8781" s="63" t="s">
        <v>65</v>
      </c>
      <c r="D8781" s="63">
        <v>20</v>
      </c>
      <c r="E8781" s="63">
        <v>1.716426</v>
      </c>
      <c r="F8781" s="63">
        <v>1.6012569999999999</v>
      </c>
      <c r="G8781" s="63">
        <v>-0.1151682</v>
      </c>
      <c r="H8781" s="63">
        <v>49.794800000000002</v>
      </c>
      <c r="I8781" s="63">
        <v>-0.2600558</v>
      </c>
      <c r="J8781" s="63">
        <v>-0.174455</v>
      </c>
      <c r="K8781" s="63">
        <v>-0.1151682</v>
      </c>
      <c r="L8781" s="63">
        <v>-5.5881399999999998E-2</v>
      </c>
      <c r="M8781" s="63">
        <v>2.97194E-2</v>
      </c>
      <c r="N8781" s="63">
        <v>12799</v>
      </c>
      <c r="O8781" s="63">
        <v>0.1130564</v>
      </c>
      <c r="P8781" s="63">
        <v>3</v>
      </c>
      <c r="Q8781" s="63">
        <v>1.2781749580960001E-2</v>
      </c>
    </row>
    <row r="8782" spans="1:17">
      <c r="A8782" s="63" t="s">
        <v>81</v>
      </c>
      <c r="B8782" s="63" t="s">
        <v>44</v>
      </c>
      <c r="C8782" s="63" t="s">
        <v>65</v>
      </c>
      <c r="D8782" s="63">
        <v>21</v>
      </c>
      <c r="E8782" s="63">
        <v>1.7237690000000001</v>
      </c>
      <c r="F8782" s="63">
        <v>1.5759099999999999</v>
      </c>
      <c r="G8782" s="63">
        <v>-0.14785860000000001</v>
      </c>
      <c r="H8782" s="63">
        <v>48.782899999999998</v>
      </c>
      <c r="I8782" s="63">
        <v>-0.29274620000000001</v>
      </c>
      <c r="J8782" s="63">
        <v>-0.20714550000000001</v>
      </c>
      <c r="K8782" s="63">
        <v>-0.14785860000000001</v>
      </c>
      <c r="L8782" s="63">
        <v>-8.8571800000000006E-2</v>
      </c>
      <c r="M8782" s="63">
        <v>-2.9710000000000001E-3</v>
      </c>
      <c r="N8782" s="63">
        <v>12799</v>
      </c>
      <c r="O8782" s="63">
        <v>0.1130564</v>
      </c>
      <c r="P8782" s="63">
        <v>3</v>
      </c>
      <c r="Q8782" s="63">
        <v>1.2781749580960001E-2</v>
      </c>
    </row>
    <row r="8783" spans="1:17">
      <c r="A8783" s="63" t="s">
        <v>81</v>
      </c>
      <c r="B8783" s="63" t="s">
        <v>44</v>
      </c>
      <c r="C8783" s="63" t="s">
        <v>65</v>
      </c>
      <c r="D8783" s="63">
        <v>22</v>
      </c>
      <c r="E8783" s="63">
        <v>1.5778570000000001</v>
      </c>
      <c r="F8783" s="63">
        <v>1.42957</v>
      </c>
      <c r="G8783" s="63">
        <v>-0.14828649999999999</v>
      </c>
      <c r="H8783" s="63">
        <v>48.033799999999999</v>
      </c>
      <c r="I8783" s="63">
        <v>-0.29317409999999999</v>
      </c>
      <c r="J8783" s="63">
        <v>-0.20757329999999999</v>
      </c>
      <c r="K8783" s="63">
        <v>-0.14828649999999999</v>
      </c>
      <c r="L8783" s="63">
        <v>-8.8999599999999998E-2</v>
      </c>
      <c r="M8783" s="63">
        <v>-3.3988999999999998E-3</v>
      </c>
      <c r="N8783" s="63">
        <v>12799</v>
      </c>
      <c r="O8783" s="63">
        <v>0.1130564</v>
      </c>
      <c r="P8783" s="63">
        <v>3</v>
      </c>
      <c r="Q8783" s="63">
        <v>1.2781749580960001E-2</v>
      </c>
    </row>
    <row r="8784" spans="1:17">
      <c r="A8784" s="63" t="s">
        <v>81</v>
      </c>
      <c r="B8784" s="63" t="s">
        <v>44</v>
      </c>
      <c r="C8784" s="63" t="s">
        <v>65</v>
      </c>
      <c r="D8784" s="63">
        <v>23</v>
      </c>
      <c r="E8784" s="63">
        <v>1.3551169999999999</v>
      </c>
      <c r="F8784" s="63">
        <v>1.214939</v>
      </c>
      <c r="G8784" s="63">
        <v>-0.14017840000000001</v>
      </c>
      <c r="H8784" s="63">
        <v>47.28</v>
      </c>
      <c r="I8784" s="63">
        <v>-0.28506599999999999</v>
      </c>
      <c r="J8784" s="63">
        <v>-0.19946530000000001</v>
      </c>
      <c r="K8784" s="63">
        <v>-0.14017840000000001</v>
      </c>
      <c r="L8784" s="63">
        <v>-8.0891599999999994E-2</v>
      </c>
      <c r="M8784" s="63">
        <v>4.7092000000000002E-3</v>
      </c>
      <c r="N8784" s="63">
        <v>12799</v>
      </c>
      <c r="O8784" s="63">
        <v>0.1130564</v>
      </c>
      <c r="P8784" s="63">
        <v>3</v>
      </c>
      <c r="Q8784" s="63">
        <v>1.2781749580960001E-2</v>
      </c>
    </row>
    <row r="8785" spans="1:17">
      <c r="A8785" s="63" t="s">
        <v>81</v>
      </c>
      <c r="B8785" s="63" t="s">
        <v>44</v>
      </c>
      <c r="C8785" s="63" t="s">
        <v>65</v>
      </c>
      <c r="D8785" s="63">
        <v>24</v>
      </c>
      <c r="E8785" s="63">
        <v>1.1113139999999999</v>
      </c>
      <c r="F8785" s="63">
        <v>0.96922269999999999</v>
      </c>
      <c r="G8785" s="63">
        <v>-0.14209160000000001</v>
      </c>
      <c r="H8785" s="63">
        <v>46.604900000000001</v>
      </c>
      <c r="I8785" s="63">
        <v>-0.28697919999999999</v>
      </c>
      <c r="J8785" s="63">
        <v>-0.20137849999999999</v>
      </c>
      <c r="K8785" s="63">
        <v>-0.14209160000000001</v>
      </c>
      <c r="L8785" s="63">
        <v>-8.2804799999999998E-2</v>
      </c>
      <c r="M8785" s="63">
        <v>2.7959999999999999E-3</v>
      </c>
      <c r="N8785" s="63">
        <v>12799</v>
      </c>
      <c r="O8785" s="63">
        <v>0.1130564</v>
      </c>
      <c r="P8785" s="63">
        <v>3</v>
      </c>
      <c r="Q8785" s="63">
        <v>1.2781749580960001E-2</v>
      </c>
    </row>
    <row r="8786" spans="1:17">
      <c r="A8786" s="63" t="s">
        <v>81</v>
      </c>
      <c r="B8786" s="63" t="s">
        <v>44</v>
      </c>
      <c r="C8786" s="63" t="s">
        <v>66</v>
      </c>
      <c r="D8786" s="63">
        <v>1</v>
      </c>
      <c r="E8786" s="63">
        <v>0.84826270000000004</v>
      </c>
      <c r="F8786" s="63">
        <v>0.70335890000000001</v>
      </c>
      <c r="G8786" s="63">
        <v>-0.1449038</v>
      </c>
      <c r="H8786" s="63">
        <v>54.420999999999999</v>
      </c>
      <c r="I8786" s="63">
        <v>-0.28979139999999998</v>
      </c>
      <c r="J8786" s="63">
        <v>-0.2041906</v>
      </c>
      <c r="K8786" s="63">
        <v>-0.1449038</v>
      </c>
      <c r="L8786" s="63">
        <v>-8.5616899999999996E-2</v>
      </c>
      <c r="M8786" s="63">
        <v>-1.6200000000000001E-5</v>
      </c>
      <c r="N8786" s="63">
        <v>12799</v>
      </c>
      <c r="O8786" s="63">
        <v>0.1130564</v>
      </c>
      <c r="P8786" s="63">
        <v>4</v>
      </c>
      <c r="Q8786" s="63">
        <v>1.2781749580960001E-2</v>
      </c>
    </row>
    <row r="8787" spans="1:17">
      <c r="A8787" s="63" t="s">
        <v>81</v>
      </c>
      <c r="B8787" s="63" t="s">
        <v>44</v>
      </c>
      <c r="C8787" s="63" t="s">
        <v>66</v>
      </c>
      <c r="D8787" s="63">
        <v>2</v>
      </c>
      <c r="E8787" s="63">
        <v>0.78451400000000004</v>
      </c>
      <c r="F8787" s="63">
        <v>0.62369819999999998</v>
      </c>
      <c r="G8787" s="63">
        <v>-0.16081580000000001</v>
      </c>
      <c r="H8787" s="63">
        <v>53.302700000000002</v>
      </c>
      <c r="I8787" s="63">
        <v>-0.30570340000000001</v>
      </c>
      <c r="J8787" s="63">
        <v>-0.22010260000000001</v>
      </c>
      <c r="K8787" s="63">
        <v>-0.16081580000000001</v>
      </c>
      <c r="L8787" s="63">
        <v>-0.10152890000000001</v>
      </c>
      <c r="M8787" s="63">
        <v>-1.59282E-2</v>
      </c>
      <c r="N8787" s="63">
        <v>12799</v>
      </c>
      <c r="O8787" s="63">
        <v>0.1130564</v>
      </c>
      <c r="P8787" s="63">
        <v>4</v>
      </c>
      <c r="Q8787" s="63">
        <v>1.2781749580960001E-2</v>
      </c>
    </row>
    <row r="8788" spans="1:17">
      <c r="A8788" s="63" t="s">
        <v>81</v>
      </c>
      <c r="B8788" s="63" t="s">
        <v>44</v>
      </c>
      <c r="C8788" s="63" t="s">
        <v>66</v>
      </c>
      <c r="D8788" s="63">
        <v>3</v>
      </c>
      <c r="E8788" s="63">
        <v>0.76088239999999996</v>
      </c>
      <c r="F8788" s="63">
        <v>0.60448599999999997</v>
      </c>
      <c r="G8788" s="63">
        <v>-0.15639639999999999</v>
      </c>
      <c r="H8788" s="63">
        <v>52.373399999999997</v>
      </c>
      <c r="I8788" s="63">
        <v>-0.301284</v>
      </c>
      <c r="J8788" s="63">
        <v>-0.21568329999999999</v>
      </c>
      <c r="K8788" s="63">
        <v>-0.15639639999999999</v>
      </c>
      <c r="L8788" s="63">
        <v>-9.7109600000000004E-2</v>
      </c>
      <c r="M8788" s="63">
        <v>-1.1508900000000001E-2</v>
      </c>
      <c r="N8788" s="63">
        <v>12799</v>
      </c>
      <c r="O8788" s="63">
        <v>0.1130564</v>
      </c>
      <c r="P8788" s="63">
        <v>4</v>
      </c>
      <c r="Q8788" s="63">
        <v>1.2781749580960001E-2</v>
      </c>
    </row>
    <row r="8789" spans="1:17">
      <c r="A8789" s="63" t="s">
        <v>81</v>
      </c>
      <c r="B8789" s="63" t="s">
        <v>44</v>
      </c>
      <c r="C8789" s="63" t="s">
        <v>66</v>
      </c>
      <c r="D8789" s="63">
        <v>4</v>
      </c>
      <c r="E8789" s="63">
        <v>0.79224079999999997</v>
      </c>
      <c r="F8789" s="63">
        <v>0.63439049999999997</v>
      </c>
      <c r="G8789" s="63">
        <v>-0.1578503</v>
      </c>
      <c r="H8789" s="63">
        <v>51.540799999999997</v>
      </c>
      <c r="I8789" s="63">
        <v>-0.3027379</v>
      </c>
      <c r="J8789" s="63">
        <v>-0.2171371</v>
      </c>
      <c r="K8789" s="63">
        <v>-0.1578503</v>
      </c>
      <c r="L8789" s="63">
        <v>-9.8563399999999995E-2</v>
      </c>
      <c r="M8789" s="63">
        <v>-1.2962700000000001E-2</v>
      </c>
      <c r="N8789" s="63">
        <v>12799</v>
      </c>
      <c r="O8789" s="63">
        <v>0.1130564</v>
      </c>
      <c r="P8789" s="63">
        <v>4</v>
      </c>
      <c r="Q8789" s="63">
        <v>1.2781749580960001E-2</v>
      </c>
    </row>
    <row r="8790" spans="1:17">
      <c r="A8790" s="63" t="s">
        <v>81</v>
      </c>
      <c r="B8790" s="63" t="s">
        <v>44</v>
      </c>
      <c r="C8790" s="63" t="s">
        <v>66</v>
      </c>
      <c r="D8790" s="63">
        <v>5</v>
      </c>
      <c r="E8790" s="63">
        <v>0.81542049999999999</v>
      </c>
      <c r="F8790" s="63">
        <v>0.65832780000000002</v>
      </c>
      <c r="G8790" s="63">
        <v>-0.1570928</v>
      </c>
      <c r="H8790" s="63">
        <v>50.943100000000001</v>
      </c>
      <c r="I8790" s="63">
        <v>-0.30198029999999998</v>
      </c>
      <c r="J8790" s="63">
        <v>-0.21637960000000001</v>
      </c>
      <c r="K8790" s="63">
        <v>-0.1570928</v>
      </c>
      <c r="L8790" s="63">
        <v>-9.7805900000000001E-2</v>
      </c>
      <c r="M8790" s="63">
        <v>-1.2205199999999999E-2</v>
      </c>
      <c r="N8790" s="63">
        <v>12799</v>
      </c>
      <c r="O8790" s="63">
        <v>0.1130564</v>
      </c>
      <c r="P8790" s="63">
        <v>4</v>
      </c>
      <c r="Q8790" s="63">
        <v>1.2781749580960001E-2</v>
      </c>
    </row>
    <row r="8791" spans="1:17">
      <c r="A8791" s="63" t="s">
        <v>81</v>
      </c>
      <c r="B8791" s="63" t="s">
        <v>44</v>
      </c>
      <c r="C8791" s="63" t="s">
        <v>66</v>
      </c>
      <c r="D8791" s="63">
        <v>6</v>
      </c>
      <c r="E8791" s="63">
        <v>0.95700149999999995</v>
      </c>
      <c r="F8791" s="63">
        <v>0.72176370000000001</v>
      </c>
      <c r="G8791" s="63">
        <v>-0.2352378</v>
      </c>
      <c r="H8791" s="63">
        <v>50.381300000000003</v>
      </c>
      <c r="I8791" s="63">
        <v>-0.3801254</v>
      </c>
      <c r="J8791" s="63">
        <v>-0.29452460000000003</v>
      </c>
      <c r="K8791" s="63">
        <v>-0.2352378</v>
      </c>
      <c r="L8791" s="63">
        <v>-0.17595089999999999</v>
      </c>
      <c r="M8791" s="63">
        <v>-9.0350200000000006E-2</v>
      </c>
      <c r="N8791" s="63">
        <v>12799</v>
      </c>
      <c r="O8791" s="63">
        <v>0.1130564</v>
      </c>
      <c r="P8791" s="63">
        <v>4</v>
      </c>
      <c r="Q8791" s="63">
        <v>1.2781749580960001E-2</v>
      </c>
    </row>
    <row r="8792" spans="1:17">
      <c r="A8792" s="63" t="s">
        <v>81</v>
      </c>
      <c r="B8792" s="63" t="s">
        <v>44</v>
      </c>
      <c r="C8792" s="63" t="s">
        <v>66</v>
      </c>
      <c r="D8792" s="63">
        <v>7</v>
      </c>
      <c r="E8792" s="63">
        <v>1.204542</v>
      </c>
      <c r="F8792" s="63">
        <v>1.0053650000000001</v>
      </c>
      <c r="G8792" s="63">
        <v>-0.19917679999999999</v>
      </c>
      <c r="H8792" s="63">
        <v>50.065199999999997</v>
      </c>
      <c r="I8792" s="63">
        <v>-0.34406439999999999</v>
      </c>
      <c r="J8792" s="63">
        <v>-0.25846360000000002</v>
      </c>
      <c r="K8792" s="63">
        <v>-0.19917679999999999</v>
      </c>
      <c r="L8792" s="63">
        <v>-0.13988999999999999</v>
      </c>
      <c r="M8792" s="63">
        <v>-5.4289200000000003E-2</v>
      </c>
      <c r="N8792" s="63">
        <v>12799</v>
      </c>
      <c r="O8792" s="63">
        <v>0.1130564</v>
      </c>
      <c r="P8792" s="63">
        <v>4</v>
      </c>
      <c r="Q8792" s="63">
        <v>1.2781749580960001E-2</v>
      </c>
    </row>
    <row r="8793" spans="1:17">
      <c r="A8793" s="63" t="s">
        <v>81</v>
      </c>
      <c r="B8793" s="63" t="s">
        <v>44</v>
      </c>
      <c r="C8793" s="63" t="s">
        <v>66</v>
      </c>
      <c r="D8793" s="63">
        <v>8</v>
      </c>
      <c r="E8793" s="63">
        <v>1.33351</v>
      </c>
      <c r="F8793" s="63">
        <v>1.2495579999999999</v>
      </c>
      <c r="G8793" s="63">
        <v>-8.3951799999999993E-2</v>
      </c>
      <c r="H8793" s="63">
        <v>51.866999999999997</v>
      </c>
      <c r="I8793" s="63">
        <v>-0.2288394</v>
      </c>
      <c r="J8793" s="63">
        <v>-0.1432387</v>
      </c>
      <c r="K8793" s="63">
        <v>-8.3951799999999993E-2</v>
      </c>
      <c r="L8793" s="63">
        <v>-2.4664999999999999E-2</v>
      </c>
      <c r="M8793" s="63">
        <v>6.0935799999999998E-2</v>
      </c>
      <c r="N8793" s="63">
        <v>12799</v>
      </c>
      <c r="O8793" s="63">
        <v>0.1130564</v>
      </c>
      <c r="P8793" s="63">
        <v>4</v>
      </c>
      <c r="Q8793" s="63">
        <v>1.2781749580960001E-2</v>
      </c>
    </row>
    <row r="8794" spans="1:17">
      <c r="A8794" s="63" t="s">
        <v>81</v>
      </c>
      <c r="B8794" s="63" t="s">
        <v>44</v>
      </c>
      <c r="C8794" s="63" t="s">
        <v>66</v>
      </c>
      <c r="D8794" s="63">
        <v>9</v>
      </c>
      <c r="E8794" s="63">
        <v>1.213497</v>
      </c>
      <c r="F8794" s="63">
        <v>1.2868310000000001</v>
      </c>
      <c r="G8794" s="63">
        <v>7.3333499999999996E-2</v>
      </c>
      <c r="H8794" s="63">
        <v>56.124299999999998</v>
      </c>
      <c r="I8794" s="63">
        <v>-7.1554099999999995E-2</v>
      </c>
      <c r="J8794" s="63">
        <v>1.4046700000000001E-2</v>
      </c>
      <c r="K8794" s="63">
        <v>7.3333499999999996E-2</v>
      </c>
      <c r="L8794" s="63">
        <v>0.1326203</v>
      </c>
      <c r="M8794" s="63">
        <v>0.2182211</v>
      </c>
      <c r="N8794" s="63">
        <v>12799</v>
      </c>
      <c r="O8794" s="63">
        <v>0.1130564</v>
      </c>
      <c r="P8794" s="63">
        <v>4</v>
      </c>
      <c r="Q8794" s="63">
        <v>1.2781749580960001E-2</v>
      </c>
    </row>
    <row r="8795" spans="1:17">
      <c r="A8795" s="63" t="s">
        <v>81</v>
      </c>
      <c r="B8795" s="63" t="s">
        <v>44</v>
      </c>
      <c r="C8795" s="63" t="s">
        <v>66</v>
      </c>
      <c r="D8795" s="63">
        <v>10</v>
      </c>
      <c r="E8795" s="63">
        <v>1.1739189999999999</v>
      </c>
      <c r="F8795" s="63">
        <v>1.2501629999999999</v>
      </c>
      <c r="G8795" s="63">
        <v>7.62438E-2</v>
      </c>
      <c r="H8795" s="63">
        <v>60.223599999999998</v>
      </c>
      <c r="I8795" s="63">
        <v>-6.8643800000000005E-2</v>
      </c>
      <c r="J8795" s="63">
        <v>1.69569E-2</v>
      </c>
      <c r="K8795" s="63">
        <v>7.62438E-2</v>
      </c>
      <c r="L8795" s="63">
        <v>0.1355306</v>
      </c>
      <c r="M8795" s="63">
        <v>0.22113140000000001</v>
      </c>
      <c r="N8795" s="63">
        <v>12799</v>
      </c>
      <c r="O8795" s="63">
        <v>0.1130564</v>
      </c>
      <c r="P8795" s="63">
        <v>4</v>
      </c>
      <c r="Q8795" s="63">
        <v>1.2781749580960001E-2</v>
      </c>
    </row>
    <row r="8796" spans="1:17">
      <c r="A8796" s="63" t="s">
        <v>81</v>
      </c>
      <c r="B8796" s="63" t="s">
        <v>44</v>
      </c>
      <c r="C8796" s="63" t="s">
        <v>66</v>
      </c>
      <c r="D8796" s="63">
        <v>11</v>
      </c>
      <c r="E8796" s="63">
        <v>1.0838399999999999</v>
      </c>
      <c r="F8796" s="63">
        <v>1.2384500000000001</v>
      </c>
      <c r="G8796" s="63">
        <v>0.15461030000000001</v>
      </c>
      <c r="H8796" s="63">
        <v>63.853400000000001</v>
      </c>
      <c r="I8796" s="63">
        <v>9.7227000000000008E-3</v>
      </c>
      <c r="J8796" s="63">
        <v>9.5323400000000003E-2</v>
      </c>
      <c r="K8796" s="63">
        <v>0.15461030000000001</v>
      </c>
      <c r="L8796" s="63">
        <v>0.21389710000000001</v>
      </c>
      <c r="M8796" s="63">
        <v>0.29949789999999998</v>
      </c>
      <c r="N8796" s="63">
        <v>12799</v>
      </c>
      <c r="O8796" s="63">
        <v>0.1130564</v>
      </c>
      <c r="P8796" s="63">
        <v>4</v>
      </c>
      <c r="Q8796" s="63">
        <v>1.2781749580960001E-2</v>
      </c>
    </row>
    <row r="8797" spans="1:17">
      <c r="A8797" s="63" t="s">
        <v>81</v>
      </c>
      <c r="B8797" s="63" t="s">
        <v>44</v>
      </c>
      <c r="C8797" s="63" t="s">
        <v>66</v>
      </c>
      <c r="D8797" s="63">
        <v>12</v>
      </c>
      <c r="E8797" s="63">
        <v>1.0595699999999999</v>
      </c>
      <c r="F8797" s="63">
        <v>1.1953309999999999</v>
      </c>
      <c r="G8797" s="63">
        <v>0.13576160000000001</v>
      </c>
      <c r="H8797" s="63">
        <v>66.988600000000005</v>
      </c>
      <c r="I8797" s="63">
        <v>-9.1260000000000004E-3</v>
      </c>
      <c r="J8797" s="63">
        <v>7.6474799999999996E-2</v>
      </c>
      <c r="K8797" s="63">
        <v>0.13576160000000001</v>
      </c>
      <c r="L8797" s="63">
        <v>0.19504850000000001</v>
      </c>
      <c r="M8797" s="63">
        <v>0.28064919999999999</v>
      </c>
      <c r="N8797" s="63">
        <v>12799</v>
      </c>
      <c r="O8797" s="63">
        <v>0.1130564</v>
      </c>
      <c r="P8797" s="63">
        <v>4</v>
      </c>
      <c r="Q8797" s="63">
        <v>1.2781749580960001E-2</v>
      </c>
    </row>
    <row r="8798" spans="1:17">
      <c r="A8798" s="63" t="s">
        <v>81</v>
      </c>
      <c r="B8798" s="63" t="s">
        <v>44</v>
      </c>
      <c r="C8798" s="63" t="s">
        <v>66</v>
      </c>
      <c r="D8798" s="63">
        <v>13</v>
      </c>
      <c r="E8798" s="63">
        <v>0.93744620000000001</v>
      </c>
      <c r="F8798" s="63">
        <v>1.188609</v>
      </c>
      <c r="G8798" s="63">
        <v>0.25116250000000001</v>
      </c>
      <c r="H8798" s="63">
        <v>69.424999999999997</v>
      </c>
      <c r="I8798" s="63">
        <v>0.10627490000000001</v>
      </c>
      <c r="J8798" s="63">
        <v>0.19187560000000001</v>
      </c>
      <c r="K8798" s="63">
        <v>0.25116250000000001</v>
      </c>
      <c r="L8798" s="63">
        <v>0.31044929999999998</v>
      </c>
      <c r="M8798" s="63">
        <v>0.39605010000000002</v>
      </c>
      <c r="N8798" s="63">
        <v>12799</v>
      </c>
      <c r="O8798" s="63">
        <v>0.1130564</v>
      </c>
      <c r="P8798" s="63">
        <v>4</v>
      </c>
      <c r="Q8798" s="63">
        <v>1.2781749580960001E-2</v>
      </c>
    </row>
    <row r="8799" spans="1:17">
      <c r="A8799" s="63" t="s">
        <v>81</v>
      </c>
      <c r="B8799" s="63" t="s">
        <v>44</v>
      </c>
      <c r="C8799" s="63" t="s">
        <v>66</v>
      </c>
      <c r="D8799" s="63">
        <v>14</v>
      </c>
      <c r="E8799" s="63">
        <v>0.88716499999999998</v>
      </c>
      <c r="F8799" s="63">
        <v>1.1768609999999999</v>
      </c>
      <c r="G8799" s="63">
        <v>0.2896956</v>
      </c>
      <c r="H8799" s="63">
        <v>71.159700000000001</v>
      </c>
      <c r="I8799" s="63">
        <v>0.14480799999999999</v>
      </c>
      <c r="J8799" s="63">
        <v>0.2304088</v>
      </c>
      <c r="K8799" s="63">
        <v>0.2896956</v>
      </c>
      <c r="L8799" s="63">
        <v>0.34898249999999997</v>
      </c>
      <c r="M8799" s="63">
        <v>0.4345832</v>
      </c>
      <c r="N8799" s="63">
        <v>12799</v>
      </c>
      <c r="O8799" s="63">
        <v>0.1130564</v>
      </c>
      <c r="P8799" s="63">
        <v>4</v>
      </c>
      <c r="Q8799" s="63">
        <v>1.2781749580960001E-2</v>
      </c>
    </row>
    <row r="8800" spans="1:17">
      <c r="A8800" s="63" t="s">
        <v>81</v>
      </c>
      <c r="B8800" s="63" t="s">
        <v>44</v>
      </c>
      <c r="C8800" s="63" t="s">
        <v>66</v>
      </c>
      <c r="D8800" s="63">
        <v>15</v>
      </c>
      <c r="E8800" s="63">
        <v>0.89287760000000005</v>
      </c>
      <c r="F8800" s="63">
        <v>1.147988</v>
      </c>
      <c r="G8800" s="63">
        <v>0.25511</v>
      </c>
      <c r="H8800" s="63">
        <v>72.534000000000006</v>
      </c>
      <c r="I8800" s="63">
        <v>0.1102224</v>
      </c>
      <c r="J8800" s="63">
        <v>0.1958232</v>
      </c>
      <c r="K8800" s="63">
        <v>0.25511</v>
      </c>
      <c r="L8800" s="63">
        <v>0.31439689999999998</v>
      </c>
      <c r="M8800" s="63">
        <v>0.39999760000000001</v>
      </c>
      <c r="N8800" s="63">
        <v>12799</v>
      </c>
      <c r="O8800" s="63">
        <v>0.1130564</v>
      </c>
      <c r="P8800" s="63">
        <v>4</v>
      </c>
      <c r="Q8800" s="63">
        <v>1.2781749580960001E-2</v>
      </c>
    </row>
    <row r="8801" spans="1:17">
      <c r="A8801" s="63" t="s">
        <v>81</v>
      </c>
      <c r="B8801" s="63" t="s">
        <v>44</v>
      </c>
      <c r="C8801" s="63" t="s">
        <v>66</v>
      </c>
      <c r="D8801" s="63">
        <v>16</v>
      </c>
      <c r="E8801" s="63">
        <v>0.92304339999999996</v>
      </c>
      <c r="F8801" s="63">
        <v>1.140557</v>
      </c>
      <c r="G8801" s="63">
        <v>0.21751329999999999</v>
      </c>
      <c r="H8801" s="63">
        <v>72.986900000000006</v>
      </c>
      <c r="I8801" s="63">
        <v>7.2625700000000001E-2</v>
      </c>
      <c r="J8801" s="63">
        <v>0.15822649999999999</v>
      </c>
      <c r="K8801" s="63">
        <v>0.21751329999999999</v>
      </c>
      <c r="L8801" s="63">
        <v>0.2768002</v>
      </c>
      <c r="M8801" s="63">
        <v>0.36240090000000003</v>
      </c>
      <c r="N8801" s="63">
        <v>12799</v>
      </c>
      <c r="O8801" s="63">
        <v>0.1130564</v>
      </c>
      <c r="P8801" s="63">
        <v>4</v>
      </c>
      <c r="Q8801" s="63">
        <v>1.2781749580960001E-2</v>
      </c>
    </row>
    <row r="8802" spans="1:17">
      <c r="A8802" s="63" t="s">
        <v>81</v>
      </c>
      <c r="B8802" s="63" t="s">
        <v>44</v>
      </c>
      <c r="C8802" s="63" t="s">
        <v>66</v>
      </c>
      <c r="D8802" s="63">
        <v>17</v>
      </c>
      <c r="E8802" s="63">
        <v>1.0002500000000001</v>
      </c>
      <c r="F8802" s="63">
        <v>1.1860679999999999</v>
      </c>
      <c r="G8802" s="63">
        <v>0.18581739999999999</v>
      </c>
      <c r="H8802" s="63">
        <v>72.454800000000006</v>
      </c>
      <c r="I8802" s="63">
        <v>4.0929800000000002E-2</v>
      </c>
      <c r="J8802" s="63">
        <v>0.12653049999999999</v>
      </c>
      <c r="K8802" s="63">
        <v>0.18581739999999999</v>
      </c>
      <c r="L8802" s="63">
        <v>0.24510419999999999</v>
      </c>
      <c r="M8802" s="63">
        <v>0.33070500000000003</v>
      </c>
      <c r="N8802" s="63">
        <v>12799</v>
      </c>
      <c r="O8802" s="63">
        <v>0.1130564</v>
      </c>
      <c r="P8802" s="63">
        <v>4</v>
      </c>
      <c r="Q8802" s="63">
        <v>1.2781749580960001E-2</v>
      </c>
    </row>
    <row r="8803" spans="1:17">
      <c r="A8803" s="63" t="s">
        <v>81</v>
      </c>
      <c r="B8803" s="63" t="s">
        <v>44</v>
      </c>
      <c r="C8803" s="63" t="s">
        <v>66</v>
      </c>
      <c r="D8803" s="63">
        <v>18</v>
      </c>
      <c r="E8803" s="63">
        <v>1.2137519999999999</v>
      </c>
      <c r="F8803" s="63">
        <v>1.292805</v>
      </c>
      <c r="G8803" s="63">
        <v>7.9052600000000001E-2</v>
      </c>
      <c r="H8803" s="63">
        <v>71.039199999999994</v>
      </c>
      <c r="I8803" s="63">
        <v>-6.5835000000000005E-2</v>
      </c>
      <c r="J8803" s="63">
        <v>1.9765700000000001E-2</v>
      </c>
      <c r="K8803" s="63">
        <v>7.9052600000000001E-2</v>
      </c>
      <c r="L8803" s="63">
        <v>0.1383394</v>
      </c>
      <c r="M8803" s="63">
        <v>0.22394020000000001</v>
      </c>
      <c r="N8803" s="63">
        <v>12799</v>
      </c>
      <c r="O8803" s="63">
        <v>0.1130564</v>
      </c>
      <c r="P8803" s="63">
        <v>4</v>
      </c>
      <c r="Q8803" s="63">
        <v>1.2781749580960001E-2</v>
      </c>
    </row>
    <row r="8804" spans="1:17">
      <c r="A8804" s="63" t="s">
        <v>81</v>
      </c>
      <c r="B8804" s="63" t="s">
        <v>44</v>
      </c>
      <c r="C8804" s="63" t="s">
        <v>66</v>
      </c>
      <c r="D8804" s="63">
        <v>19</v>
      </c>
      <c r="E8804" s="63">
        <v>1.429549</v>
      </c>
      <c r="F8804" s="63">
        <v>1.3647800000000001</v>
      </c>
      <c r="G8804" s="63">
        <v>-6.4768199999999998E-2</v>
      </c>
      <c r="H8804" s="63">
        <v>68.658000000000001</v>
      </c>
      <c r="I8804" s="63">
        <v>-0.2096558</v>
      </c>
      <c r="J8804" s="63">
        <v>-0.124055</v>
      </c>
      <c r="K8804" s="63">
        <v>-6.4768199999999998E-2</v>
      </c>
      <c r="L8804" s="63">
        <v>-5.4814E-3</v>
      </c>
      <c r="M8804" s="63">
        <v>8.0119399999999993E-2</v>
      </c>
      <c r="N8804" s="63">
        <v>12799</v>
      </c>
      <c r="O8804" s="63">
        <v>0.1130564</v>
      </c>
      <c r="P8804" s="63">
        <v>4</v>
      </c>
      <c r="Q8804" s="63">
        <v>1.2781749580960001E-2</v>
      </c>
    </row>
    <row r="8805" spans="1:17">
      <c r="A8805" s="63" t="s">
        <v>81</v>
      </c>
      <c r="B8805" s="63" t="s">
        <v>44</v>
      </c>
      <c r="C8805" s="63" t="s">
        <v>66</v>
      </c>
      <c r="D8805" s="63">
        <v>20</v>
      </c>
      <c r="E8805" s="63">
        <v>1.5128440000000001</v>
      </c>
      <c r="F8805" s="63">
        <v>1.3976759999999999</v>
      </c>
      <c r="G8805" s="63">
        <v>-0.1151683</v>
      </c>
      <c r="H8805" s="63">
        <v>65.094899999999996</v>
      </c>
      <c r="I8805" s="63">
        <v>-0.26005590000000001</v>
      </c>
      <c r="J8805" s="63">
        <v>-0.1744552</v>
      </c>
      <c r="K8805" s="63">
        <v>-0.1151683</v>
      </c>
      <c r="L8805" s="63">
        <v>-5.5881500000000001E-2</v>
      </c>
      <c r="M8805" s="63">
        <v>2.9719300000000001E-2</v>
      </c>
      <c r="N8805" s="63">
        <v>12799</v>
      </c>
      <c r="O8805" s="63">
        <v>0.1130564</v>
      </c>
      <c r="P8805" s="63">
        <v>4</v>
      </c>
      <c r="Q8805" s="63">
        <v>1.2781749580960001E-2</v>
      </c>
    </row>
    <row r="8806" spans="1:17">
      <c r="A8806" s="63" t="s">
        <v>81</v>
      </c>
      <c r="B8806" s="63" t="s">
        <v>44</v>
      </c>
      <c r="C8806" s="63" t="s">
        <v>66</v>
      </c>
      <c r="D8806" s="63">
        <v>21</v>
      </c>
      <c r="E8806" s="63">
        <v>1.542934</v>
      </c>
      <c r="F8806" s="63">
        <v>1.395076</v>
      </c>
      <c r="G8806" s="63">
        <v>-0.14785860000000001</v>
      </c>
      <c r="H8806" s="63">
        <v>61.592500000000001</v>
      </c>
      <c r="I8806" s="63">
        <v>-0.29274620000000001</v>
      </c>
      <c r="J8806" s="63">
        <v>-0.20714550000000001</v>
      </c>
      <c r="K8806" s="63">
        <v>-0.14785860000000001</v>
      </c>
      <c r="L8806" s="63">
        <v>-8.8571800000000006E-2</v>
      </c>
      <c r="M8806" s="63">
        <v>-2.9710000000000001E-3</v>
      </c>
      <c r="N8806" s="63">
        <v>12799</v>
      </c>
      <c r="O8806" s="63">
        <v>0.1130564</v>
      </c>
      <c r="P8806" s="63">
        <v>4</v>
      </c>
      <c r="Q8806" s="63">
        <v>1.2781749580960001E-2</v>
      </c>
    </row>
    <row r="8807" spans="1:17">
      <c r="A8807" s="63" t="s">
        <v>81</v>
      </c>
      <c r="B8807" s="63" t="s">
        <v>44</v>
      </c>
      <c r="C8807" s="63" t="s">
        <v>66</v>
      </c>
      <c r="D8807" s="63">
        <v>22</v>
      </c>
      <c r="E8807" s="63">
        <v>1.4367319999999999</v>
      </c>
      <c r="F8807" s="63">
        <v>1.2884450000000001</v>
      </c>
      <c r="G8807" s="63">
        <v>-0.14828659999999999</v>
      </c>
      <c r="H8807" s="63">
        <v>59.203499999999998</v>
      </c>
      <c r="I8807" s="63">
        <v>-0.2931742</v>
      </c>
      <c r="J8807" s="63">
        <v>-0.20757339999999999</v>
      </c>
      <c r="K8807" s="63">
        <v>-0.14828659999999999</v>
      </c>
      <c r="L8807" s="63">
        <v>-8.8999700000000001E-2</v>
      </c>
      <c r="M8807" s="63">
        <v>-3.3990000000000001E-3</v>
      </c>
      <c r="N8807" s="63">
        <v>12799</v>
      </c>
      <c r="O8807" s="63">
        <v>0.1130564</v>
      </c>
      <c r="P8807" s="63">
        <v>4</v>
      </c>
      <c r="Q8807" s="63">
        <v>1.2781749580960001E-2</v>
      </c>
    </row>
    <row r="8808" spans="1:17">
      <c r="A8808" s="63" t="s">
        <v>81</v>
      </c>
      <c r="B8808" s="63" t="s">
        <v>44</v>
      </c>
      <c r="C8808" s="63" t="s">
        <v>66</v>
      </c>
      <c r="D8808" s="63">
        <v>23</v>
      </c>
      <c r="E8808" s="63">
        <v>1.2317899999999999</v>
      </c>
      <c r="F8808" s="63">
        <v>1.091612</v>
      </c>
      <c r="G8808" s="63">
        <v>-0.14017840000000001</v>
      </c>
      <c r="H8808" s="63">
        <v>57.265999999999998</v>
      </c>
      <c r="I8808" s="63">
        <v>-0.28506599999999999</v>
      </c>
      <c r="J8808" s="63">
        <v>-0.19946530000000001</v>
      </c>
      <c r="K8808" s="63">
        <v>-0.14017840000000001</v>
      </c>
      <c r="L8808" s="63">
        <v>-8.0891599999999994E-2</v>
      </c>
      <c r="M8808" s="63">
        <v>4.7092000000000002E-3</v>
      </c>
      <c r="N8808" s="63">
        <v>12799</v>
      </c>
      <c r="O8808" s="63">
        <v>0.1130564</v>
      </c>
      <c r="P8808" s="63">
        <v>4</v>
      </c>
      <c r="Q8808" s="63">
        <v>1.2781749580960001E-2</v>
      </c>
    </row>
    <row r="8809" spans="1:17">
      <c r="A8809" s="63" t="s">
        <v>81</v>
      </c>
      <c r="B8809" s="63" t="s">
        <v>44</v>
      </c>
      <c r="C8809" s="63" t="s">
        <v>66</v>
      </c>
      <c r="D8809" s="63">
        <v>24</v>
      </c>
      <c r="E8809" s="63">
        <v>0.99614639999999999</v>
      </c>
      <c r="F8809" s="63">
        <v>0.8540548</v>
      </c>
      <c r="G8809" s="63">
        <v>-0.14209160000000001</v>
      </c>
      <c r="H8809" s="63">
        <v>55.748600000000003</v>
      </c>
      <c r="I8809" s="63">
        <v>-0.28697919999999999</v>
      </c>
      <c r="J8809" s="63">
        <v>-0.20137849999999999</v>
      </c>
      <c r="K8809" s="63">
        <v>-0.14209160000000001</v>
      </c>
      <c r="L8809" s="63">
        <v>-8.2804799999999998E-2</v>
      </c>
      <c r="M8809" s="63">
        <v>2.7959999999999999E-3</v>
      </c>
      <c r="N8809" s="63">
        <v>12799</v>
      </c>
      <c r="O8809" s="63">
        <v>0.1130564</v>
      </c>
      <c r="P8809" s="63">
        <v>4</v>
      </c>
      <c r="Q8809" s="63">
        <v>1.2781749580960001E-2</v>
      </c>
    </row>
    <row r="8810" spans="1:17">
      <c r="A8810" s="63" t="s">
        <v>81</v>
      </c>
      <c r="B8810" s="63" t="s">
        <v>44</v>
      </c>
      <c r="C8810" s="63" t="s">
        <v>67</v>
      </c>
      <c r="D8810" s="63">
        <v>1</v>
      </c>
      <c r="E8810" s="63">
        <v>0.95286380000000004</v>
      </c>
      <c r="F8810" s="63">
        <v>0.70641149999999997</v>
      </c>
      <c r="G8810" s="63">
        <v>-0.24645230000000001</v>
      </c>
      <c r="H8810" s="63">
        <v>57.667499999999997</v>
      </c>
      <c r="I8810" s="63">
        <v>-0.39133990000000002</v>
      </c>
      <c r="J8810" s="63">
        <v>-0.30573909999999999</v>
      </c>
      <c r="K8810" s="63">
        <v>-0.24645230000000001</v>
      </c>
      <c r="L8810" s="63">
        <v>-0.18716540000000001</v>
      </c>
      <c r="M8810" s="63">
        <v>-0.10156469999999999</v>
      </c>
      <c r="N8810" s="63">
        <v>12799</v>
      </c>
      <c r="O8810" s="63">
        <v>0.1130564</v>
      </c>
      <c r="P8810" s="63">
        <v>5</v>
      </c>
      <c r="Q8810" s="63">
        <v>1.2781749580960001E-2</v>
      </c>
    </row>
    <row r="8811" spans="1:17">
      <c r="A8811" s="63" t="s">
        <v>81</v>
      </c>
      <c r="B8811" s="63" t="s">
        <v>44</v>
      </c>
      <c r="C8811" s="63" t="s">
        <v>67</v>
      </c>
      <c r="D8811" s="63">
        <v>2</v>
      </c>
      <c r="E8811" s="63">
        <v>0.86193260000000005</v>
      </c>
      <c r="F8811" s="63">
        <v>0.62171759999999998</v>
      </c>
      <c r="G8811" s="63">
        <v>-0.24021500000000001</v>
      </c>
      <c r="H8811" s="63">
        <v>56.453899999999997</v>
      </c>
      <c r="I8811" s="63">
        <v>-0.38510260000000002</v>
      </c>
      <c r="J8811" s="63">
        <v>-0.29950179999999998</v>
      </c>
      <c r="K8811" s="63">
        <v>-0.24021500000000001</v>
      </c>
      <c r="L8811" s="63">
        <v>-0.18092820000000001</v>
      </c>
      <c r="M8811" s="63">
        <v>-9.5327400000000007E-2</v>
      </c>
      <c r="N8811" s="63">
        <v>12799</v>
      </c>
      <c r="O8811" s="63">
        <v>0.1130564</v>
      </c>
      <c r="P8811" s="63">
        <v>5</v>
      </c>
      <c r="Q8811" s="63">
        <v>1.2781749580960001E-2</v>
      </c>
    </row>
    <row r="8812" spans="1:17">
      <c r="A8812" s="63" t="s">
        <v>81</v>
      </c>
      <c r="B8812" s="63" t="s">
        <v>44</v>
      </c>
      <c r="C8812" s="63" t="s">
        <v>67</v>
      </c>
      <c r="D8812" s="63">
        <v>3</v>
      </c>
      <c r="E8812" s="63">
        <v>0.83553949999999999</v>
      </c>
      <c r="F8812" s="63">
        <v>0.59748409999999996</v>
      </c>
      <c r="G8812" s="63">
        <v>-0.2380554</v>
      </c>
      <c r="H8812" s="63">
        <v>55.409700000000001</v>
      </c>
      <c r="I8812" s="63">
        <v>-0.38294299999999998</v>
      </c>
      <c r="J8812" s="63">
        <v>-0.2973422</v>
      </c>
      <c r="K8812" s="63">
        <v>-0.2380554</v>
      </c>
      <c r="L8812" s="63">
        <v>-0.1787686</v>
      </c>
      <c r="M8812" s="63">
        <v>-9.3167799999999995E-2</v>
      </c>
      <c r="N8812" s="63">
        <v>12799</v>
      </c>
      <c r="O8812" s="63">
        <v>0.1130564</v>
      </c>
      <c r="P8812" s="63">
        <v>5</v>
      </c>
      <c r="Q8812" s="63">
        <v>1.2781749580960001E-2</v>
      </c>
    </row>
    <row r="8813" spans="1:17">
      <c r="A8813" s="63" t="s">
        <v>81</v>
      </c>
      <c r="B8813" s="63" t="s">
        <v>44</v>
      </c>
      <c r="C8813" s="63" t="s">
        <v>67</v>
      </c>
      <c r="D8813" s="63">
        <v>4</v>
      </c>
      <c r="E8813" s="63">
        <v>0.83130280000000001</v>
      </c>
      <c r="F8813" s="63">
        <v>0.61727799999999999</v>
      </c>
      <c r="G8813" s="63">
        <v>-0.21402479999999999</v>
      </c>
      <c r="H8813" s="63">
        <v>54.4739</v>
      </c>
      <c r="I8813" s="63">
        <v>-0.35891240000000002</v>
      </c>
      <c r="J8813" s="63">
        <v>-0.27331159999999999</v>
      </c>
      <c r="K8813" s="63">
        <v>-0.21402479999999999</v>
      </c>
      <c r="L8813" s="63">
        <v>-0.15473790000000001</v>
      </c>
      <c r="M8813" s="63">
        <v>-6.9137199999999996E-2</v>
      </c>
      <c r="N8813" s="63">
        <v>12799</v>
      </c>
      <c r="O8813" s="63">
        <v>0.1130564</v>
      </c>
      <c r="P8813" s="63">
        <v>5</v>
      </c>
      <c r="Q8813" s="63">
        <v>1.2781749580960001E-2</v>
      </c>
    </row>
    <row r="8814" spans="1:17">
      <c r="A8814" s="63" t="s">
        <v>81</v>
      </c>
      <c r="B8814" s="63" t="s">
        <v>44</v>
      </c>
      <c r="C8814" s="63" t="s">
        <v>67</v>
      </c>
      <c r="D8814" s="63">
        <v>5</v>
      </c>
      <c r="E8814" s="63">
        <v>0.84761569999999997</v>
      </c>
      <c r="F8814" s="63">
        <v>0.63251869999999999</v>
      </c>
      <c r="G8814" s="63">
        <v>-0.21509700000000001</v>
      </c>
      <c r="H8814" s="63">
        <v>53.782400000000003</v>
      </c>
      <c r="I8814" s="63">
        <v>-0.35998459999999999</v>
      </c>
      <c r="J8814" s="63">
        <v>-0.27438380000000001</v>
      </c>
      <c r="K8814" s="63">
        <v>-0.21509700000000001</v>
      </c>
      <c r="L8814" s="63">
        <v>-0.15581020000000001</v>
      </c>
      <c r="M8814" s="63">
        <v>-7.0209400000000005E-2</v>
      </c>
      <c r="N8814" s="63">
        <v>12799</v>
      </c>
      <c r="O8814" s="63">
        <v>0.1130564</v>
      </c>
      <c r="P8814" s="63">
        <v>5</v>
      </c>
      <c r="Q8814" s="63">
        <v>1.2781749580960001E-2</v>
      </c>
    </row>
    <row r="8815" spans="1:17">
      <c r="A8815" s="63" t="s">
        <v>81</v>
      </c>
      <c r="B8815" s="63" t="s">
        <v>44</v>
      </c>
      <c r="C8815" s="63" t="s">
        <v>67</v>
      </c>
      <c r="D8815" s="63">
        <v>6</v>
      </c>
      <c r="E8815" s="63">
        <v>0.95019580000000003</v>
      </c>
      <c r="F8815" s="63">
        <v>0.68323769999999995</v>
      </c>
      <c r="G8815" s="63">
        <v>-0.26695819999999998</v>
      </c>
      <c r="H8815" s="63">
        <v>53.157299999999999</v>
      </c>
      <c r="I8815" s="63">
        <v>-0.41184579999999998</v>
      </c>
      <c r="J8815" s="63">
        <v>-0.32624500000000001</v>
      </c>
      <c r="K8815" s="63">
        <v>-0.26695819999999998</v>
      </c>
      <c r="L8815" s="63">
        <v>-0.2076713</v>
      </c>
      <c r="M8815" s="63">
        <v>-0.1220706</v>
      </c>
      <c r="N8815" s="63">
        <v>12799</v>
      </c>
      <c r="O8815" s="63">
        <v>0.1130564</v>
      </c>
      <c r="P8815" s="63">
        <v>5</v>
      </c>
      <c r="Q8815" s="63">
        <v>1.2781749580960001E-2</v>
      </c>
    </row>
    <row r="8816" spans="1:17">
      <c r="A8816" s="63" t="s">
        <v>81</v>
      </c>
      <c r="B8816" s="63" t="s">
        <v>44</v>
      </c>
      <c r="C8816" s="63" t="s">
        <v>67</v>
      </c>
      <c r="D8816" s="63">
        <v>7</v>
      </c>
      <c r="E8816" s="63">
        <v>1.1913549999999999</v>
      </c>
      <c r="F8816" s="63">
        <v>0.91875439999999997</v>
      </c>
      <c r="G8816" s="63">
        <v>-0.27260079999999998</v>
      </c>
      <c r="H8816" s="63">
        <v>53.344000000000001</v>
      </c>
      <c r="I8816" s="63">
        <v>-0.41748839999999998</v>
      </c>
      <c r="J8816" s="63">
        <v>-0.33188770000000001</v>
      </c>
      <c r="K8816" s="63">
        <v>-0.27260079999999998</v>
      </c>
      <c r="L8816" s="63">
        <v>-0.213314</v>
      </c>
      <c r="M8816" s="63">
        <v>-0.1277132</v>
      </c>
      <c r="N8816" s="63">
        <v>12799</v>
      </c>
      <c r="O8816" s="63">
        <v>0.1130564</v>
      </c>
      <c r="P8816" s="63">
        <v>5</v>
      </c>
      <c r="Q8816" s="63">
        <v>1.2781749580960001E-2</v>
      </c>
    </row>
    <row r="8817" spans="1:17">
      <c r="A8817" s="63" t="s">
        <v>81</v>
      </c>
      <c r="B8817" s="63" t="s">
        <v>44</v>
      </c>
      <c r="C8817" s="63" t="s">
        <v>67</v>
      </c>
      <c r="D8817" s="63">
        <v>8</v>
      </c>
      <c r="E8817" s="63">
        <v>1.35839</v>
      </c>
      <c r="F8817" s="63">
        <v>1.130946</v>
      </c>
      <c r="G8817" s="63">
        <v>-0.2274439</v>
      </c>
      <c r="H8817" s="63">
        <v>55.9497</v>
      </c>
      <c r="I8817" s="63">
        <v>-0.37233149999999998</v>
      </c>
      <c r="J8817" s="63">
        <v>-0.28673080000000001</v>
      </c>
      <c r="K8817" s="63">
        <v>-0.2274439</v>
      </c>
      <c r="L8817" s="63">
        <v>-0.1681571</v>
      </c>
      <c r="M8817" s="63">
        <v>-8.2556299999999999E-2</v>
      </c>
      <c r="N8817" s="63">
        <v>12799</v>
      </c>
      <c r="O8817" s="63">
        <v>0.1130564</v>
      </c>
      <c r="P8817" s="63">
        <v>5</v>
      </c>
      <c r="Q8817" s="63">
        <v>1.2781749580960001E-2</v>
      </c>
    </row>
    <row r="8818" spans="1:17">
      <c r="A8818" s="63" t="s">
        <v>81</v>
      </c>
      <c r="B8818" s="63" t="s">
        <v>44</v>
      </c>
      <c r="C8818" s="63" t="s">
        <v>67</v>
      </c>
      <c r="D8818" s="63">
        <v>9</v>
      </c>
      <c r="E8818" s="63">
        <v>1.3115650000000001</v>
      </c>
      <c r="F8818" s="63">
        <v>1.1993659999999999</v>
      </c>
      <c r="G8818" s="63">
        <v>-0.1121989</v>
      </c>
      <c r="H8818" s="63">
        <v>59.330300000000001</v>
      </c>
      <c r="I8818" s="63">
        <v>-0.2570865</v>
      </c>
      <c r="J8818" s="63">
        <v>-0.17148579999999999</v>
      </c>
      <c r="K8818" s="63">
        <v>-0.1121989</v>
      </c>
      <c r="L8818" s="63">
        <v>-5.2912099999999997E-2</v>
      </c>
      <c r="M8818" s="63">
        <v>3.2688599999999998E-2</v>
      </c>
      <c r="N8818" s="63">
        <v>12799</v>
      </c>
      <c r="O8818" s="63">
        <v>0.1130564</v>
      </c>
      <c r="P8818" s="63">
        <v>5</v>
      </c>
      <c r="Q8818" s="63">
        <v>1.2781749580960001E-2</v>
      </c>
    </row>
    <row r="8819" spans="1:17">
      <c r="A8819" s="63" t="s">
        <v>81</v>
      </c>
      <c r="B8819" s="63" t="s">
        <v>44</v>
      </c>
      <c r="C8819" s="63" t="s">
        <v>67</v>
      </c>
      <c r="D8819" s="63">
        <v>10</v>
      </c>
      <c r="E8819" s="63">
        <v>1.328549</v>
      </c>
      <c r="F8819" s="63">
        <v>1.216375</v>
      </c>
      <c r="G8819" s="63">
        <v>-0.112174</v>
      </c>
      <c r="H8819" s="63">
        <v>62.465699999999998</v>
      </c>
      <c r="I8819" s="63">
        <v>-0.2570616</v>
      </c>
      <c r="J8819" s="63">
        <v>-0.1714609</v>
      </c>
      <c r="K8819" s="63">
        <v>-0.112174</v>
      </c>
      <c r="L8819" s="63">
        <v>-5.2887200000000002E-2</v>
      </c>
      <c r="M8819" s="63">
        <v>3.2713600000000002E-2</v>
      </c>
      <c r="N8819" s="63">
        <v>12799</v>
      </c>
      <c r="O8819" s="63">
        <v>0.1130564</v>
      </c>
      <c r="P8819" s="63">
        <v>5</v>
      </c>
      <c r="Q8819" s="63">
        <v>1.2781749580960001E-2</v>
      </c>
    </row>
    <row r="8820" spans="1:17">
      <c r="A8820" s="63" t="s">
        <v>81</v>
      </c>
      <c r="B8820" s="63" t="s">
        <v>44</v>
      </c>
      <c r="C8820" s="63" t="s">
        <v>67</v>
      </c>
      <c r="D8820" s="63">
        <v>11</v>
      </c>
      <c r="E8820" s="63">
        <v>1.273296</v>
      </c>
      <c r="F8820" s="63">
        <v>1.2848619999999999</v>
      </c>
      <c r="G8820" s="63">
        <v>1.1566399999999999E-2</v>
      </c>
      <c r="H8820" s="63">
        <v>65.632800000000003</v>
      </c>
      <c r="I8820" s="63">
        <v>-0.1333212</v>
      </c>
      <c r="J8820" s="63">
        <v>-4.7720400000000003E-2</v>
      </c>
      <c r="K8820" s="63">
        <v>1.1566399999999999E-2</v>
      </c>
      <c r="L8820" s="63">
        <v>7.0853200000000005E-2</v>
      </c>
      <c r="M8820" s="63">
        <v>0.15645400000000001</v>
      </c>
      <c r="N8820" s="63">
        <v>12799</v>
      </c>
      <c r="O8820" s="63">
        <v>0.1130564</v>
      </c>
      <c r="P8820" s="63">
        <v>5</v>
      </c>
      <c r="Q8820" s="63">
        <v>1.2781749580960001E-2</v>
      </c>
    </row>
    <row r="8821" spans="1:17">
      <c r="A8821" s="63" t="s">
        <v>81</v>
      </c>
      <c r="B8821" s="63" t="s">
        <v>44</v>
      </c>
      <c r="C8821" s="63" t="s">
        <v>67</v>
      </c>
      <c r="D8821" s="63">
        <v>12</v>
      </c>
      <c r="E8821" s="63">
        <v>1.232051</v>
      </c>
      <c r="F8821" s="63">
        <v>1.325582</v>
      </c>
      <c r="G8821" s="63">
        <v>9.3531100000000006E-2</v>
      </c>
      <c r="H8821" s="63">
        <v>68.641000000000005</v>
      </c>
      <c r="I8821" s="63">
        <v>-5.1356499999999999E-2</v>
      </c>
      <c r="J8821" s="63">
        <v>3.4244299999999998E-2</v>
      </c>
      <c r="K8821" s="63">
        <v>9.3531100000000006E-2</v>
      </c>
      <c r="L8821" s="63">
        <v>0.15281800000000001</v>
      </c>
      <c r="M8821" s="63">
        <v>0.23841870000000001</v>
      </c>
      <c r="N8821" s="63">
        <v>12799</v>
      </c>
      <c r="O8821" s="63">
        <v>0.1130564</v>
      </c>
      <c r="P8821" s="63">
        <v>5</v>
      </c>
      <c r="Q8821" s="63">
        <v>1.2781749580960001E-2</v>
      </c>
    </row>
    <row r="8822" spans="1:17">
      <c r="A8822" s="63" t="s">
        <v>81</v>
      </c>
      <c r="B8822" s="63" t="s">
        <v>44</v>
      </c>
      <c r="C8822" s="63" t="s">
        <v>67</v>
      </c>
      <c r="D8822" s="63">
        <v>13</v>
      </c>
      <c r="E8822" s="63">
        <v>1.144261</v>
      </c>
      <c r="F8822" s="63">
        <v>1.39367</v>
      </c>
      <c r="G8822" s="63">
        <v>0.24940909999999999</v>
      </c>
      <c r="H8822" s="63">
        <v>70.999099999999999</v>
      </c>
      <c r="I8822" s="63">
        <v>0.1045215</v>
      </c>
      <c r="J8822" s="63">
        <v>0.19012219999999999</v>
      </c>
      <c r="K8822" s="63">
        <v>0.24940909999999999</v>
      </c>
      <c r="L8822" s="63">
        <v>0.30869590000000002</v>
      </c>
      <c r="M8822" s="63">
        <v>0.3942967</v>
      </c>
      <c r="N8822" s="63">
        <v>12799</v>
      </c>
      <c r="O8822" s="63">
        <v>0.1130564</v>
      </c>
      <c r="P8822" s="63">
        <v>5</v>
      </c>
      <c r="Q8822" s="63">
        <v>1.2781749580960001E-2</v>
      </c>
    </row>
    <row r="8823" spans="1:17">
      <c r="A8823" s="63" t="s">
        <v>81</v>
      </c>
      <c r="B8823" s="63" t="s">
        <v>44</v>
      </c>
      <c r="C8823" s="63" t="s">
        <v>67</v>
      </c>
      <c r="D8823" s="63">
        <v>14</v>
      </c>
      <c r="E8823" s="63">
        <v>1.1370469999999999</v>
      </c>
      <c r="F8823" s="63">
        <v>1.4449270000000001</v>
      </c>
      <c r="G8823" s="63">
        <v>0.30787959999999998</v>
      </c>
      <c r="H8823" s="63">
        <v>72.600999999999999</v>
      </c>
      <c r="I8823" s="63">
        <v>0.162992</v>
      </c>
      <c r="J8823" s="63">
        <v>0.2485927</v>
      </c>
      <c r="K8823" s="63">
        <v>0.30787959999999998</v>
      </c>
      <c r="L8823" s="63">
        <v>0.3671664</v>
      </c>
      <c r="M8823" s="63">
        <v>0.45276719999999998</v>
      </c>
      <c r="N8823" s="63">
        <v>12799</v>
      </c>
      <c r="O8823" s="63">
        <v>0.1130564</v>
      </c>
      <c r="P8823" s="63">
        <v>5</v>
      </c>
      <c r="Q8823" s="63">
        <v>1.2781749580960001E-2</v>
      </c>
    </row>
    <row r="8824" spans="1:17">
      <c r="A8824" s="63" t="s">
        <v>81</v>
      </c>
      <c r="B8824" s="63" t="s">
        <v>44</v>
      </c>
      <c r="C8824" s="63" t="s">
        <v>67</v>
      </c>
      <c r="D8824" s="63">
        <v>15</v>
      </c>
      <c r="E8824" s="63">
        <v>1.1552119999999999</v>
      </c>
      <c r="F8824" s="63">
        <v>1.483025</v>
      </c>
      <c r="G8824" s="63">
        <v>0.32781310000000002</v>
      </c>
      <c r="H8824" s="63">
        <v>73.798100000000005</v>
      </c>
      <c r="I8824" s="63">
        <v>0.18292559999999999</v>
      </c>
      <c r="J8824" s="63">
        <v>0.2685263</v>
      </c>
      <c r="K8824" s="63">
        <v>0.32781310000000002</v>
      </c>
      <c r="L8824" s="63">
        <v>0.3871</v>
      </c>
      <c r="M8824" s="63">
        <v>0.47270069999999997</v>
      </c>
      <c r="N8824" s="63">
        <v>12799</v>
      </c>
      <c r="O8824" s="63">
        <v>0.1130564</v>
      </c>
      <c r="P8824" s="63">
        <v>5</v>
      </c>
      <c r="Q8824" s="63">
        <v>1.2781749580960001E-2</v>
      </c>
    </row>
    <row r="8825" spans="1:17">
      <c r="A8825" s="63" t="s">
        <v>81</v>
      </c>
      <c r="B8825" s="63" t="s">
        <v>44</v>
      </c>
      <c r="C8825" s="63" t="s">
        <v>67</v>
      </c>
      <c r="D8825" s="63">
        <v>16</v>
      </c>
      <c r="E8825" s="63">
        <v>1.2149890000000001</v>
      </c>
      <c r="F8825" s="63">
        <v>1.5226679999999999</v>
      </c>
      <c r="G8825" s="63">
        <v>0.30767850000000002</v>
      </c>
      <c r="H8825" s="63">
        <v>74.389600000000002</v>
      </c>
      <c r="I8825" s="63">
        <v>0.16279089999999999</v>
      </c>
      <c r="J8825" s="63">
        <v>0.24839159999999999</v>
      </c>
      <c r="K8825" s="63">
        <v>0.30767850000000002</v>
      </c>
      <c r="L8825" s="63">
        <v>0.36696529999999999</v>
      </c>
      <c r="M8825" s="63">
        <v>0.45256610000000003</v>
      </c>
      <c r="N8825" s="63">
        <v>12799</v>
      </c>
      <c r="O8825" s="63">
        <v>0.1130564</v>
      </c>
      <c r="P8825" s="63">
        <v>5</v>
      </c>
      <c r="Q8825" s="63">
        <v>1.2781749580960001E-2</v>
      </c>
    </row>
    <row r="8826" spans="1:17">
      <c r="A8826" s="63" t="s">
        <v>81</v>
      </c>
      <c r="B8826" s="63" t="s">
        <v>44</v>
      </c>
      <c r="C8826" s="63" t="s">
        <v>67</v>
      </c>
      <c r="D8826" s="63">
        <v>17</v>
      </c>
      <c r="E8826" s="63">
        <v>1.3091900000000001</v>
      </c>
      <c r="F8826" s="63">
        <v>1.5842970000000001</v>
      </c>
      <c r="G8826" s="63">
        <v>0.27510760000000001</v>
      </c>
      <c r="H8826" s="63">
        <v>74.184299999999993</v>
      </c>
      <c r="I8826" s="63">
        <v>0.13022</v>
      </c>
      <c r="J8826" s="63">
        <v>0.21582080000000001</v>
      </c>
      <c r="K8826" s="63">
        <v>0.27510760000000001</v>
      </c>
      <c r="L8826" s="63">
        <v>0.33439449999999998</v>
      </c>
      <c r="M8826" s="63">
        <v>0.41999520000000001</v>
      </c>
      <c r="N8826" s="63">
        <v>12799</v>
      </c>
      <c r="O8826" s="63">
        <v>0.1130564</v>
      </c>
      <c r="P8826" s="63">
        <v>5</v>
      </c>
      <c r="Q8826" s="63">
        <v>1.2781749580960001E-2</v>
      </c>
    </row>
    <row r="8827" spans="1:17">
      <c r="A8827" s="63" t="s">
        <v>81</v>
      </c>
      <c r="B8827" s="63" t="s">
        <v>44</v>
      </c>
      <c r="C8827" s="63" t="s">
        <v>67</v>
      </c>
      <c r="D8827" s="63">
        <v>18</v>
      </c>
      <c r="E8827" s="63">
        <v>1.4453499999999999</v>
      </c>
      <c r="F8827" s="63">
        <v>1.643084</v>
      </c>
      <c r="G8827" s="63">
        <v>0.19773379999999999</v>
      </c>
      <c r="H8827" s="63">
        <v>72.965699999999998</v>
      </c>
      <c r="I8827" s="63">
        <v>5.2846200000000003E-2</v>
      </c>
      <c r="J8827" s="63">
        <v>0.13844690000000001</v>
      </c>
      <c r="K8827" s="63">
        <v>0.19773379999999999</v>
      </c>
      <c r="L8827" s="63">
        <v>0.25702059999999999</v>
      </c>
      <c r="M8827" s="63">
        <v>0.34262140000000002</v>
      </c>
      <c r="N8827" s="63">
        <v>12799</v>
      </c>
      <c r="O8827" s="63">
        <v>0.1130564</v>
      </c>
      <c r="P8827" s="63">
        <v>5</v>
      </c>
      <c r="Q8827" s="63">
        <v>1.2781749580960001E-2</v>
      </c>
    </row>
    <row r="8828" spans="1:17">
      <c r="A8828" s="63" t="s">
        <v>81</v>
      </c>
      <c r="B8828" s="63" t="s">
        <v>44</v>
      </c>
      <c r="C8828" s="63" t="s">
        <v>67</v>
      </c>
      <c r="D8828" s="63">
        <v>19</v>
      </c>
      <c r="E8828" s="63">
        <v>1.6629160000000001</v>
      </c>
      <c r="F8828" s="63">
        <v>1.654004</v>
      </c>
      <c r="G8828" s="63">
        <v>-8.9122999999999997E-3</v>
      </c>
      <c r="H8828" s="63">
        <v>71.005799999999994</v>
      </c>
      <c r="I8828" s="63">
        <v>-0.15379989999999999</v>
      </c>
      <c r="J8828" s="63">
        <v>-6.8199200000000001E-2</v>
      </c>
      <c r="K8828" s="63">
        <v>-8.9122999999999997E-3</v>
      </c>
      <c r="L8828" s="63">
        <v>5.0374500000000003E-2</v>
      </c>
      <c r="M8828" s="63">
        <v>0.13597529999999999</v>
      </c>
      <c r="N8828" s="63">
        <v>12799</v>
      </c>
      <c r="O8828" s="63">
        <v>0.1130564</v>
      </c>
      <c r="P8828" s="63">
        <v>5</v>
      </c>
      <c r="Q8828" s="63">
        <v>1.2781749580960001E-2</v>
      </c>
    </row>
    <row r="8829" spans="1:17">
      <c r="A8829" s="63" t="s">
        <v>81</v>
      </c>
      <c r="B8829" s="63" t="s">
        <v>44</v>
      </c>
      <c r="C8829" s="63" t="s">
        <v>67</v>
      </c>
      <c r="D8829" s="63">
        <v>20</v>
      </c>
      <c r="E8829" s="63">
        <v>1.7307330000000001</v>
      </c>
      <c r="F8829" s="63">
        <v>1.618017</v>
      </c>
      <c r="G8829" s="63">
        <v>-0.1127161</v>
      </c>
      <c r="H8829" s="63">
        <v>67.674800000000005</v>
      </c>
      <c r="I8829" s="63">
        <v>-0.25760369999999999</v>
      </c>
      <c r="J8829" s="63">
        <v>-0.17200289999999999</v>
      </c>
      <c r="K8829" s="63">
        <v>-0.1127161</v>
      </c>
      <c r="L8829" s="63">
        <v>-5.3429200000000003E-2</v>
      </c>
      <c r="M8829" s="63">
        <v>3.2171499999999999E-2</v>
      </c>
      <c r="N8829" s="63">
        <v>12799</v>
      </c>
      <c r="O8829" s="63">
        <v>0.1130564</v>
      </c>
      <c r="P8829" s="63">
        <v>5</v>
      </c>
      <c r="Q8829" s="63">
        <v>1.2781749580960001E-2</v>
      </c>
    </row>
    <row r="8830" spans="1:17">
      <c r="A8830" s="63" t="s">
        <v>81</v>
      </c>
      <c r="B8830" s="63" t="s">
        <v>44</v>
      </c>
      <c r="C8830" s="63" t="s">
        <v>67</v>
      </c>
      <c r="D8830" s="63">
        <v>21</v>
      </c>
      <c r="E8830" s="63">
        <v>1.736059</v>
      </c>
      <c r="F8830" s="63">
        <v>1.5487249999999999</v>
      </c>
      <c r="G8830" s="63">
        <v>-0.1873339</v>
      </c>
      <c r="H8830" s="63">
        <v>64.194299999999998</v>
      </c>
      <c r="I8830" s="63">
        <v>-0.3322215</v>
      </c>
      <c r="J8830" s="63">
        <v>-0.2466208</v>
      </c>
      <c r="K8830" s="63">
        <v>-0.1873339</v>
      </c>
      <c r="L8830" s="63">
        <v>-0.1280471</v>
      </c>
      <c r="M8830" s="63">
        <v>-4.2446299999999999E-2</v>
      </c>
      <c r="N8830" s="63">
        <v>12799</v>
      </c>
      <c r="O8830" s="63">
        <v>0.1130564</v>
      </c>
      <c r="P8830" s="63">
        <v>5</v>
      </c>
      <c r="Q8830" s="63">
        <v>1.2781749580960001E-2</v>
      </c>
    </row>
    <row r="8831" spans="1:17">
      <c r="A8831" s="63" t="s">
        <v>81</v>
      </c>
      <c r="B8831" s="63" t="s">
        <v>44</v>
      </c>
      <c r="C8831" s="63" t="s">
        <v>67</v>
      </c>
      <c r="D8831" s="63">
        <v>22</v>
      </c>
      <c r="E8831" s="63">
        <v>1.6307450000000001</v>
      </c>
      <c r="F8831" s="63">
        <v>1.389642</v>
      </c>
      <c r="G8831" s="63">
        <v>-0.24110380000000001</v>
      </c>
      <c r="H8831" s="63">
        <v>61.881399999999999</v>
      </c>
      <c r="I8831" s="63">
        <v>-0.38599139999999998</v>
      </c>
      <c r="J8831" s="63">
        <v>-0.30039060000000001</v>
      </c>
      <c r="K8831" s="63">
        <v>-0.24110380000000001</v>
      </c>
      <c r="L8831" s="63">
        <v>-0.1818169</v>
      </c>
      <c r="M8831" s="63">
        <v>-9.6216200000000002E-2</v>
      </c>
      <c r="N8831" s="63">
        <v>12799</v>
      </c>
      <c r="O8831" s="63">
        <v>0.1130564</v>
      </c>
      <c r="P8831" s="63">
        <v>5</v>
      </c>
      <c r="Q8831" s="63">
        <v>1.2781749580960001E-2</v>
      </c>
    </row>
    <row r="8832" spans="1:17">
      <c r="A8832" s="63" t="s">
        <v>81</v>
      </c>
      <c r="B8832" s="63" t="s">
        <v>44</v>
      </c>
      <c r="C8832" s="63" t="s">
        <v>67</v>
      </c>
      <c r="D8832" s="63">
        <v>23</v>
      </c>
      <c r="E8832" s="63">
        <v>1.3857010000000001</v>
      </c>
      <c r="F8832" s="63">
        <v>1.1496230000000001</v>
      </c>
      <c r="G8832" s="63">
        <v>-0.23607829999999999</v>
      </c>
      <c r="H8832" s="63">
        <v>60.075499999999998</v>
      </c>
      <c r="I8832" s="63">
        <v>-0.38096590000000002</v>
      </c>
      <c r="J8832" s="63">
        <v>-0.29536509999999999</v>
      </c>
      <c r="K8832" s="63">
        <v>-0.23607829999999999</v>
      </c>
      <c r="L8832" s="63">
        <v>-0.17679139999999999</v>
      </c>
      <c r="M8832" s="63">
        <v>-9.11907E-2</v>
      </c>
      <c r="N8832" s="63">
        <v>12799</v>
      </c>
      <c r="O8832" s="63">
        <v>0.1130564</v>
      </c>
      <c r="P8832" s="63">
        <v>5</v>
      </c>
      <c r="Q8832" s="63">
        <v>1.2781749580960001E-2</v>
      </c>
    </row>
    <row r="8833" spans="1:17">
      <c r="A8833" s="63" t="s">
        <v>81</v>
      </c>
      <c r="B8833" s="63" t="s">
        <v>44</v>
      </c>
      <c r="C8833" s="63" t="s">
        <v>67</v>
      </c>
      <c r="D8833" s="63">
        <v>24</v>
      </c>
      <c r="E8833" s="63">
        <v>1.109672</v>
      </c>
      <c r="F8833" s="63">
        <v>0.88259880000000002</v>
      </c>
      <c r="G8833" s="63">
        <v>-0.22707359999999999</v>
      </c>
      <c r="H8833" s="63">
        <v>58.635800000000003</v>
      </c>
      <c r="I8833" s="63">
        <v>-0.37196109999999999</v>
      </c>
      <c r="J8833" s="63">
        <v>-0.28636040000000001</v>
      </c>
      <c r="K8833" s="63">
        <v>-0.22707359999999999</v>
      </c>
      <c r="L8833" s="63">
        <v>-0.16778670000000001</v>
      </c>
      <c r="M8833" s="63">
        <v>-8.2185999999999995E-2</v>
      </c>
      <c r="N8833" s="63">
        <v>12799</v>
      </c>
      <c r="O8833" s="63">
        <v>0.1130564</v>
      </c>
      <c r="P8833" s="63">
        <v>5</v>
      </c>
      <c r="Q8833" s="63">
        <v>1.2781749580960001E-2</v>
      </c>
    </row>
    <row r="8834" spans="1:17">
      <c r="A8834" s="63" t="s">
        <v>81</v>
      </c>
      <c r="B8834" s="63" t="s">
        <v>44</v>
      </c>
      <c r="C8834" s="63" t="s">
        <v>68</v>
      </c>
      <c r="D8834" s="63">
        <v>1</v>
      </c>
      <c r="E8834" s="63">
        <v>1.0559510000000001</v>
      </c>
      <c r="F8834" s="63">
        <v>0.81754059999999995</v>
      </c>
      <c r="G8834" s="63">
        <v>-0.2384105</v>
      </c>
      <c r="H8834" s="63">
        <v>62.384</v>
      </c>
      <c r="I8834" s="63">
        <v>-0.38329809999999997</v>
      </c>
      <c r="J8834" s="63">
        <v>-0.2976973</v>
      </c>
      <c r="K8834" s="63">
        <v>-0.2384105</v>
      </c>
      <c r="L8834" s="63">
        <v>-0.17912359999999999</v>
      </c>
      <c r="M8834" s="63">
        <v>-9.3522900000000006E-2</v>
      </c>
      <c r="N8834" s="63">
        <v>12799</v>
      </c>
      <c r="O8834" s="63">
        <v>0.1130564</v>
      </c>
      <c r="P8834" s="63">
        <v>6</v>
      </c>
      <c r="Q8834" s="63">
        <v>1.2781749580960001E-2</v>
      </c>
    </row>
    <row r="8835" spans="1:17">
      <c r="A8835" s="63" t="s">
        <v>81</v>
      </c>
      <c r="B8835" s="63" t="s">
        <v>44</v>
      </c>
      <c r="C8835" s="63" t="s">
        <v>68</v>
      </c>
      <c r="D8835" s="63">
        <v>2</v>
      </c>
      <c r="E8835" s="63">
        <v>0.95004900000000003</v>
      </c>
      <c r="F8835" s="63">
        <v>0.71098119999999998</v>
      </c>
      <c r="G8835" s="63">
        <v>-0.2390678</v>
      </c>
      <c r="H8835" s="63">
        <v>60.6751</v>
      </c>
      <c r="I8835" s="63">
        <v>-0.3839554</v>
      </c>
      <c r="J8835" s="63">
        <v>-0.29835460000000003</v>
      </c>
      <c r="K8835" s="63">
        <v>-0.2390678</v>
      </c>
      <c r="L8835" s="63">
        <v>-0.179781</v>
      </c>
      <c r="M8835" s="63">
        <v>-9.4180200000000006E-2</v>
      </c>
      <c r="N8835" s="63">
        <v>12799</v>
      </c>
      <c r="O8835" s="63">
        <v>0.1130564</v>
      </c>
      <c r="P8835" s="63">
        <v>6</v>
      </c>
      <c r="Q8835" s="63">
        <v>1.2781749580960001E-2</v>
      </c>
    </row>
    <row r="8836" spans="1:17">
      <c r="A8836" s="63" t="s">
        <v>81</v>
      </c>
      <c r="B8836" s="63" t="s">
        <v>44</v>
      </c>
      <c r="C8836" s="63" t="s">
        <v>68</v>
      </c>
      <c r="D8836" s="63">
        <v>3</v>
      </c>
      <c r="E8836" s="63">
        <v>0.91033200000000003</v>
      </c>
      <c r="F8836" s="63">
        <v>0.67327550000000003</v>
      </c>
      <c r="G8836" s="63">
        <v>-0.2370565</v>
      </c>
      <c r="H8836" s="63">
        <v>59.674900000000001</v>
      </c>
      <c r="I8836" s="63">
        <v>-0.38194410000000001</v>
      </c>
      <c r="J8836" s="63">
        <v>-0.29634329999999998</v>
      </c>
      <c r="K8836" s="63">
        <v>-0.2370565</v>
      </c>
      <c r="L8836" s="63">
        <v>-0.1777697</v>
      </c>
      <c r="M8836" s="63">
        <v>-9.2168899999999998E-2</v>
      </c>
      <c r="N8836" s="63">
        <v>12799</v>
      </c>
      <c r="O8836" s="63">
        <v>0.1130564</v>
      </c>
      <c r="P8836" s="63">
        <v>6</v>
      </c>
      <c r="Q8836" s="63">
        <v>1.2781749580960001E-2</v>
      </c>
    </row>
    <row r="8837" spans="1:17">
      <c r="A8837" s="63" t="s">
        <v>81</v>
      </c>
      <c r="B8837" s="63" t="s">
        <v>44</v>
      </c>
      <c r="C8837" s="63" t="s">
        <v>68</v>
      </c>
      <c r="D8837" s="63">
        <v>4</v>
      </c>
      <c r="E8837" s="63">
        <v>0.89327659999999998</v>
      </c>
      <c r="F8837" s="63">
        <v>0.68020950000000002</v>
      </c>
      <c r="G8837" s="63">
        <v>-0.21306710000000001</v>
      </c>
      <c r="H8837" s="63">
        <v>58.815899999999999</v>
      </c>
      <c r="I8837" s="63">
        <v>-0.35795470000000001</v>
      </c>
      <c r="J8837" s="63">
        <v>-0.27235389999999998</v>
      </c>
      <c r="K8837" s="63">
        <v>-0.21306710000000001</v>
      </c>
      <c r="L8837" s="63">
        <v>-0.15378020000000001</v>
      </c>
      <c r="M8837" s="63">
        <v>-6.8179500000000004E-2</v>
      </c>
      <c r="N8837" s="63">
        <v>12799</v>
      </c>
      <c r="O8837" s="63">
        <v>0.1130564</v>
      </c>
      <c r="P8837" s="63">
        <v>6</v>
      </c>
      <c r="Q8837" s="63">
        <v>1.2781749580960001E-2</v>
      </c>
    </row>
    <row r="8838" spans="1:17">
      <c r="A8838" s="63" t="s">
        <v>81</v>
      </c>
      <c r="B8838" s="63" t="s">
        <v>44</v>
      </c>
      <c r="C8838" s="63" t="s">
        <v>68</v>
      </c>
      <c r="D8838" s="63">
        <v>5</v>
      </c>
      <c r="E8838" s="63">
        <v>0.89991739999999998</v>
      </c>
      <c r="F8838" s="63">
        <v>0.68477429999999995</v>
      </c>
      <c r="G8838" s="63">
        <v>-0.2151431</v>
      </c>
      <c r="H8838" s="63">
        <v>57.986600000000003</v>
      </c>
      <c r="I8838" s="63">
        <v>-0.36003069999999998</v>
      </c>
      <c r="J8838" s="63">
        <v>-0.2744299</v>
      </c>
      <c r="K8838" s="63">
        <v>-0.2151431</v>
      </c>
      <c r="L8838" s="63">
        <v>-0.1558563</v>
      </c>
      <c r="M8838" s="63">
        <v>-7.0255499999999999E-2</v>
      </c>
      <c r="N8838" s="63">
        <v>12799</v>
      </c>
      <c r="O8838" s="63">
        <v>0.1130564</v>
      </c>
      <c r="P8838" s="63">
        <v>6</v>
      </c>
      <c r="Q8838" s="63">
        <v>1.2781749580960001E-2</v>
      </c>
    </row>
    <row r="8839" spans="1:17">
      <c r="A8839" s="63" t="s">
        <v>81</v>
      </c>
      <c r="B8839" s="63" t="s">
        <v>44</v>
      </c>
      <c r="C8839" s="63" t="s">
        <v>68</v>
      </c>
      <c r="D8839" s="63">
        <v>6</v>
      </c>
      <c r="E8839" s="63">
        <v>0.98986479999999999</v>
      </c>
      <c r="F8839" s="63">
        <v>0.72290659999999995</v>
      </c>
      <c r="G8839" s="63">
        <v>-0.26695819999999998</v>
      </c>
      <c r="H8839" s="63">
        <v>57.3108</v>
      </c>
      <c r="I8839" s="63">
        <v>-0.41184579999999998</v>
      </c>
      <c r="J8839" s="63">
        <v>-0.32624500000000001</v>
      </c>
      <c r="K8839" s="63">
        <v>-0.26695819999999998</v>
      </c>
      <c r="L8839" s="63">
        <v>-0.2076713</v>
      </c>
      <c r="M8839" s="63">
        <v>-0.1220706</v>
      </c>
      <c r="N8839" s="63">
        <v>12799</v>
      </c>
      <c r="O8839" s="63">
        <v>0.1130564</v>
      </c>
      <c r="P8839" s="63">
        <v>6</v>
      </c>
      <c r="Q8839" s="63">
        <v>1.2781749580960001E-2</v>
      </c>
    </row>
    <row r="8840" spans="1:17">
      <c r="A8840" s="63" t="s">
        <v>81</v>
      </c>
      <c r="B8840" s="63" t="s">
        <v>44</v>
      </c>
      <c r="C8840" s="63" t="s">
        <v>68</v>
      </c>
      <c r="D8840" s="63">
        <v>7</v>
      </c>
      <c r="E8840" s="63">
        <v>1.1840649999999999</v>
      </c>
      <c r="F8840" s="63">
        <v>0.91147529999999999</v>
      </c>
      <c r="G8840" s="63">
        <v>-0.27258969999999999</v>
      </c>
      <c r="H8840" s="63">
        <v>58.092500000000001</v>
      </c>
      <c r="I8840" s="63">
        <v>-0.4174773</v>
      </c>
      <c r="J8840" s="63">
        <v>-0.33187650000000002</v>
      </c>
      <c r="K8840" s="63">
        <v>-0.27258969999999999</v>
      </c>
      <c r="L8840" s="63">
        <v>-0.21330289999999999</v>
      </c>
      <c r="M8840" s="63">
        <v>-0.12770210000000001</v>
      </c>
      <c r="N8840" s="63">
        <v>12799</v>
      </c>
      <c r="O8840" s="63">
        <v>0.1130564</v>
      </c>
      <c r="P8840" s="63">
        <v>6</v>
      </c>
      <c r="Q8840" s="63">
        <v>1.2781749580960001E-2</v>
      </c>
    </row>
    <row r="8841" spans="1:17">
      <c r="A8841" s="63" t="s">
        <v>81</v>
      </c>
      <c r="B8841" s="63" t="s">
        <v>44</v>
      </c>
      <c r="C8841" s="63" t="s">
        <v>68</v>
      </c>
      <c r="D8841" s="63">
        <v>8</v>
      </c>
      <c r="E8841" s="63">
        <v>1.3134680000000001</v>
      </c>
      <c r="F8841" s="63">
        <v>1.083982</v>
      </c>
      <c r="G8841" s="63">
        <v>-0.2294862</v>
      </c>
      <c r="H8841" s="63">
        <v>61.721800000000002</v>
      </c>
      <c r="I8841" s="63">
        <v>-0.37437379999999998</v>
      </c>
      <c r="J8841" s="63">
        <v>-0.2887731</v>
      </c>
      <c r="K8841" s="63">
        <v>-0.2294862</v>
      </c>
      <c r="L8841" s="63">
        <v>-0.1701994</v>
      </c>
      <c r="M8841" s="63">
        <v>-8.4598599999999996E-2</v>
      </c>
      <c r="N8841" s="63">
        <v>12799</v>
      </c>
      <c r="O8841" s="63">
        <v>0.1130564</v>
      </c>
      <c r="P8841" s="63">
        <v>6</v>
      </c>
      <c r="Q8841" s="63">
        <v>1.2781749580960001E-2</v>
      </c>
    </row>
    <row r="8842" spans="1:17">
      <c r="A8842" s="63" t="s">
        <v>81</v>
      </c>
      <c r="B8842" s="63" t="s">
        <v>44</v>
      </c>
      <c r="C8842" s="63" t="s">
        <v>68</v>
      </c>
      <c r="D8842" s="63">
        <v>9</v>
      </c>
      <c r="E8842" s="63">
        <v>1.3262309999999999</v>
      </c>
      <c r="F8842" s="63">
        <v>1.217287</v>
      </c>
      <c r="G8842" s="63">
        <v>-0.10894330000000001</v>
      </c>
      <c r="H8842" s="63">
        <v>65.941199999999995</v>
      </c>
      <c r="I8842" s="63">
        <v>-0.25383090000000003</v>
      </c>
      <c r="J8842" s="63">
        <v>-0.1682302</v>
      </c>
      <c r="K8842" s="63">
        <v>-0.10894330000000001</v>
      </c>
      <c r="L8842" s="63">
        <v>-4.9656499999999999E-2</v>
      </c>
      <c r="M8842" s="63">
        <v>3.5944299999999998E-2</v>
      </c>
      <c r="N8842" s="63">
        <v>12799</v>
      </c>
      <c r="O8842" s="63">
        <v>0.1130564</v>
      </c>
      <c r="P8842" s="63">
        <v>6</v>
      </c>
      <c r="Q8842" s="63">
        <v>1.2781749580960001E-2</v>
      </c>
    </row>
    <row r="8843" spans="1:17">
      <c r="A8843" s="63" t="s">
        <v>81</v>
      </c>
      <c r="B8843" s="63" t="s">
        <v>44</v>
      </c>
      <c r="C8843" s="63" t="s">
        <v>68</v>
      </c>
      <c r="D8843" s="63">
        <v>10</v>
      </c>
      <c r="E8843" s="63">
        <v>1.3864510000000001</v>
      </c>
      <c r="F8843" s="63">
        <v>1.2801640000000001</v>
      </c>
      <c r="G8843" s="63">
        <v>-0.1062869</v>
      </c>
      <c r="H8843" s="63">
        <v>69.452399999999997</v>
      </c>
      <c r="I8843" s="63">
        <v>-0.25117450000000002</v>
      </c>
      <c r="J8843" s="63">
        <v>-0.16557369999999999</v>
      </c>
      <c r="K8843" s="63">
        <v>-0.1062869</v>
      </c>
      <c r="L8843" s="63">
        <v>-4.7000100000000003E-2</v>
      </c>
      <c r="M8843" s="63">
        <v>3.8600700000000002E-2</v>
      </c>
      <c r="N8843" s="63">
        <v>12799</v>
      </c>
      <c r="O8843" s="63">
        <v>0.1130564</v>
      </c>
      <c r="P8843" s="63">
        <v>6</v>
      </c>
      <c r="Q8843" s="63">
        <v>1.2781749580960001E-2</v>
      </c>
    </row>
    <row r="8844" spans="1:17">
      <c r="A8844" s="63" t="s">
        <v>81</v>
      </c>
      <c r="B8844" s="63" t="s">
        <v>44</v>
      </c>
      <c r="C8844" s="63" t="s">
        <v>68</v>
      </c>
      <c r="D8844" s="63">
        <v>11</v>
      </c>
      <c r="E8844" s="63">
        <v>1.3651960000000001</v>
      </c>
      <c r="F8844" s="63">
        <v>1.3895759999999999</v>
      </c>
      <c r="G8844" s="63">
        <v>2.4380200000000001E-2</v>
      </c>
      <c r="H8844" s="63">
        <v>72.462100000000007</v>
      </c>
      <c r="I8844" s="63">
        <v>-0.1205074</v>
      </c>
      <c r="J8844" s="63">
        <v>-3.4906600000000003E-2</v>
      </c>
      <c r="K8844" s="63">
        <v>2.4380200000000001E-2</v>
      </c>
      <c r="L8844" s="63">
        <v>8.3667000000000005E-2</v>
      </c>
      <c r="M8844" s="63">
        <v>0.1692678</v>
      </c>
      <c r="N8844" s="63">
        <v>12799</v>
      </c>
      <c r="O8844" s="63">
        <v>0.1130564</v>
      </c>
      <c r="P8844" s="63">
        <v>6</v>
      </c>
      <c r="Q8844" s="63">
        <v>1.2781749580960001E-2</v>
      </c>
    </row>
    <row r="8845" spans="1:17">
      <c r="A8845" s="63" t="s">
        <v>81</v>
      </c>
      <c r="B8845" s="63" t="s">
        <v>44</v>
      </c>
      <c r="C8845" s="63" t="s">
        <v>68</v>
      </c>
      <c r="D8845" s="63">
        <v>12</v>
      </c>
      <c r="E8845" s="63">
        <v>1.3561540000000001</v>
      </c>
      <c r="F8845" s="63">
        <v>1.4779880000000001</v>
      </c>
      <c r="G8845" s="63">
        <v>0.12183380000000001</v>
      </c>
      <c r="H8845" s="63">
        <v>75.092100000000002</v>
      </c>
      <c r="I8845" s="63">
        <v>-2.3053799999999999E-2</v>
      </c>
      <c r="J8845" s="63">
        <v>6.2547000000000005E-2</v>
      </c>
      <c r="K8845" s="63">
        <v>0.12183380000000001</v>
      </c>
      <c r="L8845" s="63">
        <v>0.18112059999999999</v>
      </c>
      <c r="M8845" s="63">
        <v>0.2667214</v>
      </c>
      <c r="N8845" s="63">
        <v>12799</v>
      </c>
      <c r="O8845" s="63">
        <v>0.1130564</v>
      </c>
      <c r="P8845" s="63">
        <v>6</v>
      </c>
      <c r="Q8845" s="63">
        <v>1.2781749580960001E-2</v>
      </c>
    </row>
    <row r="8846" spans="1:17">
      <c r="A8846" s="63" t="s">
        <v>81</v>
      </c>
      <c r="B8846" s="63" t="s">
        <v>44</v>
      </c>
      <c r="C8846" s="63" t="s">
        <v>68</v>
      </c>
      <c r="D8846" s="63">
        <v>13</v>
      </c>
      <c r="E8846" s="63">
        <v>1.276883</v>
      </c>
      <c r="F8846" s="63">
        <v>1.572028</v>
      </c>
      <c r="G8846" s="63">
        <v>0.29514580000000001</v>
      </c>
      <c r="H8846" s="63">
        <v>77.2624</v>
      </c>
      <c r="I8846" s="63">
        <v>0.15025820000000001</v>
      </c>
      <c r="J8846" s="63">
        <v>0.23585890000000001</v>
      </c>
      <c r="K8846" s="63">
        <v>0.29514580000000001</v>
      </c>
      <c r="L8846" s="63">
        <v>0.35443259999999999</v>
      </c>
      <c r="M8846" s="63">
        <v>0.44003330000000002</v>
      </c>
      <c r="N8846" s="63">
        <v>12799</v>
      </c>
      <c r="O8846" s="63">
        <v>0.1130564</v>
      </c>
      <c r="P8846" s="63">
        <v>6</v>
      </c>
      <c r="Q8846" s="63">
        <v>1.2781749580960001E-2</v>
      </c>
    </row>
    <row r="8847" spans="1:17">
      <c r="A8847" s="63" t="s">
        <v>81</v>
      </c>
      <c r="B8847" s="63" t="s">
        <v>44</v>
      </c>
      <c r="C8847" s="63" t="s">
        <v>68</v>
      </c>
      <c r="D8847" s="63">
        <v>14</v>
      </c>
      <c r="E8847" s="63">
        <v>1.2893399999999999</v>
      </c>
      <c r="F8847" s="63">
        <v>1.659392</v>
      </c>
      <c r="G8847" s="63">
        <v>0.37005139999999997</v>
      </c>
      <c r="H8847" s="63">
        <v>78.738100000000003</v>
      </c>
      <c r="I8847" s="63">
        <v>0.2251638</v>
      </c>
      <c r="J8847" s="63">
        <v>0.3107646</v>
      </c>
      <c r="K8847" s="63">
        <v>0.37005139999999997</v>
      </c>
      <c r="L8847" s="63">
        <v>0.4293382</v>
      </c>
      <c r="M8847" s="63">
        <v>0.51493900000000004</v>
      </c>
      <c r="N8847" s="63">
        <v>12799</v>
      </c>
      <c r="O8847" s="63">
        <v>0.1130564</v>
      </c>
      <c r="P8847" s="63">
        <v>6</v>
      </c>
      <c r="Q8847" s="63">
        <v>1.2781749580960001E-2</v>
      </c>
    </row>
    <row r="8848" spans="1:17">
      <c r="A8848" s="63" t="s">
        <v>81</v>
      </c>
      <c r="B8848" s="63" t="s">
        <v>44</v>
      </c>
      <c r="C8848" s="63" t="s">
        <v>68</v>
      </c>
      <c r="D8848" s="63">
        <v>15</v>
      </c>
      <c r="E8848" s="63">
        <v>1.335019</v>
      </c>
      <c r="F8848" s="63">
        <v>1.7336860000000001</v>
      </c>
      <c r="G8848" s="63">
        <v>0.39866629999999997</v>
      </c>
      <c r="H8848" s="63">
        <v>79.731700000000004</v>
      </c>
      <c r="I8848" s="63">
        <v>0.25377870000000002</v>
      </c>
      <c r="J8848" s="63">
        <v>0.3393794</v>
      </c>
      <c r="K8848" s="63">
        <v>0.39866629999999997</v>
      </c>
      <c r="L8848" s="63">
        <v>0.4579531</v>
      </c>
      <c r="M8848" s="63">
        <v>0.54355379999999998</v>
      </c>
      <c r="N8848" s="63">
        <v>12799</v>
      </c>
      <c r="O8848" s="63">
        <v>0.1130564</v>
      </c>
      <c r="P8848" s="63">
        <v>6</v>
      </c>
      <c r="Q8848" s="63">
        <v>1.2781749580960001E-2</v>
      </c>
    </row>
    <row r="8849" spans="1:17">
      <c r="A8849" s="63" t="s">
        <v>81</v>
      </c>
      <c r="B8849" s="63" t="s">
        <v>44</v>
      </c>
      <c r="C8849" s="63" t="s">
        <v>68</v>
      </c>
      <c r="D8849" s="63">
        <v>16</v>
      </c>
      <c r="E8849" s="63">
        <v>1.426566</v>
      </c>
      <c r="F8849" s="63">
        <v>1.7995719999999999</v>
      </c>
      <c r="G8849" s="63">
        <v>0.37300499999999998</v>
      </c>
      <c r="H8849" s="63">
        <v>80.288300000000007</v>
      </c>
      <c r="I8849" s="63">
        <v>0.2281174</v>
      </c>
      <c r="J8849" s="63">
        <v>0.3137182</v>
      </c>
      <c r="K8849" s="63">
        <v>0.37300499999999998</v>
      </c>
      <c r="L8849" s="63">
        <v>0.43229190000000001</v>
      </c>
      <c r="M8849" s="63">
        <v>0.51789260000000004</v>
      </c>
      <c r="N8849" s="63">
        <v>12799</v>
      </c>
      <c r="O8849" s="63">
        <v>0.1130564</v>
      </c>
      <c r="P8849" s="63">
        <v>6</v>
      </c>
      <c r="Q8849" s="63">
        <v>1.2781749580960001E-2</v>
      </c>
    </row>
    <row r="8850" spans="1:17">
      <c r="A8850" s="63" t="s">
        <v>81</v>
      </c>
      <c r="B8850" s="63" t="s">
        <v>44</v>
      </c>
      <c r="C8850" s="63" t="s">
        <v>68</v>
      </c>
      <c r="D8850" s="63">
        <v>17</v>
      </c>
      <c r="E8850" s="63">
        <v>1.5514319999999999</v>
      </c>
      <c r="F8850" s="63">
        <v>1.8828069999999999</v>
      </c>
      <c r="G8850" s="63">
        <v>0.33137480000000002</v>
      </c>
      <c r="H8850" s="63">
        <v>80.197000000000003</v>
      </c>
      <c r="I8850" s="63">
        <v>0.18648719999999999</v>
      </c>
      <c r="J8850" s="63">
        <v>0.27208789999999999</v>
      </c>
      <c r="K8850" s="63">
        <v>0.33137480000000002</v>
      </c>
      <c r="L8850" s="63">
        <v>0.3906616</v>
      </c>
      <c r="M8850" s="63">
        <v>0.47626239999999997</v>
      </c>
      <c r="N8850" s="63">
        <v>12799</v>
      </c>
      <c r="O8850" s="63">
        <v>0.1130564</v>
      </c>
      <c r="P8850" s="63">
        <v>6</v>
      </c>
      <c r="Q8850" s="63">
        <v>1.2781749580960001E-2</v>
      </c>
    </row>
    <row r="8851" spans="1:17">
      <c r="A8851" s="63" t="s">
        <v>81</v>
      </c>
      <c r="B8851" s="63" t="s">
        <v>44</v>
      </c>
      <c r="C8851" s="63" t="s">
        <v>68</v>
      </c>
      <c r="D8851" s="63">
        <v>18</v>
      </c>
      <c r="E8851" s="63">
        <v>1.6881079999999999</v>
      </c>
      <c r="F8851" s="63">
        <v>1.9460470000000001</v>
      </c>
      <c r="G8851" s="63">
        <v>0.25793969999999999</v>
      </c>
      <c r="H8851" s="63">
        <v>79.498599999999996</v>
      </c>
      <c r="I8851" s="63">
        <v>0.1130521</v>
      </c>
      <c r="J8851" s="63">
        <v>0.19865289999999999</v>
      </c>
      <c r="K8851" s="63">
        <v>0.25793969999999999</v>
      </c>
      <c r="L8851" s="63">
        <v>0.31722650000000002</v>
      </c>
      <c r="M8851" s="63">
        <v>0.4028273</v>
      </c>
      <c r="N8851" s="63">
        <v>12799</v>
      </c>
      <c r="O8851" s="63">
        <v>0.1130564</v>
      </c>
      <c r="P8851" s="63">
        <v>6</v>
      </c>
      <c r="Q8851" s="63">
        <v>1.2781749580960001E-2</v>
      </c>
    </row>
    <row r="8852" spans="1:17">
      <c r="A8852" s="63" t="s">
        <v>81</v>
      </c>
      <c r="B8852" s="63" t="s">
        <v>44</v>
      </c>
      <c r="C8852" s="63" t="s">
        <v>68</v>
      </c>
      <c r="D8852" s="63">
        <v>19</v>
      </c>
      <c r="E8852" s="63">
        <v>1.906183</v>
      </c>
      <c r="F8852" s="63">
        <v>1.934137</v>
      </c>
      <c r="G8852" s="63">
        <v>2.79545E-2</v>
      </c>
      <c r="H8852" s="63">
        <v>77.937100000000001</v>
      </c>
      <c r="I8852" s="63">
        <v>-0.1169331</v>
      </c>
      <c r="J8852" s="63">
        <v>-3.1332400000000003E-2</v>
      </c>
      <c r="K8852" s="63">
        <v>2.79545E-2</v>
      </c>
      <c r="L8852" s="63">
        <v>8.7241299999999994E-2</v>
      </c>
      <c r="M8852" s="63">
        <v>0.1728421</v>
      </c>
      <c r="N8852" s="63">
        <v>12799</v>
      </c>
      <c r="O8852" s="63">
        <v>0.1130564</v>
      </c>
      <c r="P8852" s="63">
        <v>6</v>
      </c>
      <c r="Q8852" s="63">
        <v>1.2781749580960001E-2</v>
      </c>
    </row>
    <row r="8853" spans="1:17">
      <c r="A8853" s="63" t="s">
        <v>81</v>
      </c>
      <c r="B8853" s="63" t="s">
        <v>44</v>
      </c>
      <c r="C8853" s="63" t="s">
        <v>68</v>
      </c>
      <c r="D8853" s="63">
        <v>20</v>
      </c>
      <c r="E8853" s="63">
        <v>1.9689239999999999</v>
      </c>
      <c r="F8853" s="63">
        <v>1.8813040000000001</v>
      </c>
      <c r="G8853" s="63">
        <v>-8.7620699999999996E-2</v>
      </c>
      <c r="H8853" s="63">
        <v>75.139200000000002</v>
      </c>
      <c r="I8853" s="63">
        <v>-0.2325083</v>
      </c>
      <c r="J8853" s="63">
        <v>-0.1469076</v>
      </c>
      <c r="K8853" s="63">
        <v>-8.7620699999999996E-2</v>
      </c>
      <c r="L8853" s="63">
        <v>-2.8333899999999999E-2</v>
      </c>
      <c r="M8853" s="63">
        <v>5.7266900000000003E-2</v>
      </c>
      <c r="N8853" s="63">
        <v>12799</v>
      </c>
      <c r="O8853" s="63">
        <v>0.1130564</v>
      </c>
      <c r="P8853" s="63">
        <v>6</v>
      </c>
      <c r="Q8853" s="63">
        <v>1.2781749580960001E-2</v>
      </c>
    </row>
    <row r="8854" spans="1:17">
      <c r="A8854" s="63" t="s">
        <v>81</v>
      </c>
      <c r="B8854" s="63" t="s">
        <v>44</v>
      </c>
      <c r="C8854" s="63" t="s">
        <v>68</v>
      </c>
      <c r="D8854" s="63">
        <v>21</v>
      </c>
      <c r="E8854" s="63">
        <v>1.9524010000000001</v>
      </c>
      <c r="F8854" s="63">
        <v>1.768588</v>
      </c>
      <c r="G8854" s="63">
        <v>-0.18381320000000001</v>
      </c>
      <c r="H8854" s="63">
        <v>70.861800000000002</v>
      </c>
      <c r="I8854" s="63">
        <v>-0.32870080000000002</v>
      </c>
      <c r="J8854" s="63">
        <v>-0.24310000000000001</v>
      </c>
      <c r="K8854" s="63">
        <v>-0.18381320000000001</v>
      </c>
      <c r="L8854" s="63">
        <v>-0.1245264</v>
      </c>
      <c r="M8854" s="63">
        <v>-3.8925599999999998E-2</v>
      </c>
      <c r="N8854" s="63">
        <v>12799</v>
      </c>
      <c r="O8854" s="63">
        <v>0.1130564</v>
      </c>
      <c r="P8854" s="63">
        <v>6</v>
      </c>
      <c r="Q8854" s="63">
        <v>1.2781749580960001E-2</v>
      </c>
    </row>
    <row r="8855" spans="1:17">
      <c r="A8855" s="63" t="s">
        <v>81</v>
      </c>
      <c r="B8855" s="63" t="s">
        <v>44</v>
      </c>
      <c r="C8855" s="63" t="s">
        <v>68</v>
      </c>
      <c r="D8855" s="63">
        <v>22</v>
      </c>
      <c r="E8855" s="63">
        <v>1.832425</v>
      </c>
      <c r="F8855" s="63">
        <v>1.583488</v>
      </c>
      <c r="G8855" s="63">
        <v>-0.24893689999999999</v>
      </c>
      <c r="H8855" s="63">
        <v>67.578299999999999</v>
      </c>
      <c r="I8855" s="63">
        <v>-0.39382450000000002</v>
      </c>
      <c r="J8855" s="63">
        <v>-0.30822369999999999</v>
      </c>
      <c r="K8855" s="63">
        <v>-0.24893689999999999</v>
      </c>
      <c r="L8855" s="63">
        <v>-0.18965009999999999</v>
      </c>
      <c r="M8855" s="63">
        <v>-0.1040493</v>
      </c>
      <c r="N8855" s="63">
        <v>12799</v>
      </c>
      <c r="O8855" s="63">
        <v>0.1130564</v>
      </c>
      <c r="P8855" s="63">
        <v>6</v>
      </c>
      <c r="Q8855" s="63">
        <v>1.2781749580960001E-2</v>
      </c>
    </row>
    <row r="8856" spans="1:17">
      <c r="A8856" s="63" t="s">
        <v>81</v>
      </c>
      <c r="B8856" s="63" t="s">
        <v>44</v>
      </c>
      <c r="C8856" s="63" t="s">
        <v>68</v>
      </c>
      <c r="D8856" s="63">
        <v>23</v>
      </c>
      <c r="E8856" s="63">
        <v>1.558489</v>
      </c>
      <c r="F8856" s="63">
        <v>1.3124130000000001</v>
      </c>
      <c r="G8856" s="63">
        <v>-0.24607660000000001</v>
      </c>
      <c r="H8856" s="63">
        <v>65.497500000000002</v>
      </c>
      <c r="I8856" s="63">
        <v>-0.39096419999999998</v>
      </c>
      <c r="J8856" s="63">
        <v>-0.30536340000000001</v>
      </c>
      <c r="K8856" s="63">
        <v>-0.24607660000000001</v>
      </c>
      <c r="L8856" s="63">
        <v>-0.18678980000000001</v>
      </c>
      <c r="M8856" s="63">
        <v>-0.101189</v>
      </c>
      <c r="N8856" s="63">
        <v>12799</v>
      </c>
      <c r="O8856" s="63">
        <v>0.1130564</v>
      </c>
      <c r="P8856" s="63">
        <v>6</v>
      </c>
      <c r="Q8856" s="63">
        <v>1.2781749580960001E-2</v>
      </c>
    </row>
    <row r="8857" spans="1:17">
      <c r="A8857" s="63" t="s">
        <v>81</v>
      </c>
      <c r="B8857" s="63" t="s">
        <v>44</v>
      </c>
      <c r="C8857" s="63" t="s">
        <v>68</v>
      </c>
      <c r="D8857" s="63">
        <v>24</v>
      </c>
      <c r="E8857" s="63">
        <v>1.23708</v>
      </c>
      <c r="F8857" s="63">
        <v>1.0158450000000001</v>
      </c>
      <c r="G8857" s="63">
        <v>-0.22123470000000001</v>
      </c>
      <c r="H8857" s="63">
        <v>63.876800000000003</v>
      </c>
      <c r="I8857" s="63">
        <v>-0.36612230000000001</v>
      </c>
      <c r="J8857" s="63">
        <v>-0.28052149999999998</v>
      </c>
      <c r="K8857" s="63">
        <v>-0.22123470000000001</v>
      </c>
      <c r="L8857" s="63">
        <v>-0.1619478</v>
      </c>
      <c r="M8857" s="63">
        <v>-7.6347100000000001E-2</v>
      </c>
      <c r="N8857" s="63">
        <v>12799</v>
      </c>
      <c r="O8857" s="63">
        <v>0.1130564</v>
      </c>
      <c r="P8857" s="63">
        <v>6</v>
      </c>
      <c r="Q8857" s="63">
        <v>1.2781749580960001E-2</v>
      </c>
    </row>
    <row r="8858" spans="1:17">
      <c r="A8858" s="63" t="s">
        <v>81</v>
      </c>
      <c r="B8858" s="63" t="s">
        <v>44</v>
      </c>
      <c r="C8858" s="63" t="s">
        <v>69</v>
      </c>
      <c r="D8858" s="63">
        <v>1</v>
      </c>
      <c r="E8858" s="63">
        <v>1.2004980000000001</v>
      </c>
      <c r="F8858" s="63">
        <v>0.95825400000000005</v>
      </c>
      <c r="G8858" s="63">
        <v>-0.24224370000000001</v>
      </c>
      <c r="H8858" s="63">
        <v>66.038799999999995</v>
      </c>
      <c r="I8858" s="63">
        <v>-0.38713130000000001</v>
      </c>
      <c r="J8858" s="63">
        <v>-0.30153049999999998</v>
      </c>
      <c r="K8858" s="63">
        <v>-0.24224370000000001</v>
      </c>
      <c r="L8858" s="63">
        <v>-0.18295690000000001</v>
      </c>
      <c r="M8858" s="63">
        <v>-9.7356100000000001E-2</v>
      </c>
      <c r="N8858" s="63">
        <v>12799</v>
      </c>
      <c r="O8858" s="63">
        <v>0.1130564</v>
      </c>
      <c r="P8858" s="63">
        <v>7</v>
      </c>
      <c r="Q8858" s="63">
        <v>1.2781749580960001E-2</v>
      </c>
    </row>
    <row r="8859" spans="1:17">
      <c r="A8859" s="63" t="s">
        <v>81</v>
      </c>
      <c r="B8859" s="63" t="s">
        <v>44</v>
      </c>
      <c r="C8859" s="63" t="s">
        <v>69</v>
      </c>
      <c r="D8859" s="63">
        <v>2</v>
      </c>
      <c r="E8859" s="63">
        <v>1.118166</v>
      </c>
      <c r="F8859" s="63">
        <v>0.85366620000000004</v>
      </c>
      <c r="G8859" s="63">
        <v>-0.26450020000000002</v>
      </c>
      <c r="H8859" s="63">
        <v>65.079400000000007</v>
      </c>
      <c r="I8859" s="63">
        <v>-0.40938780000000002</v>
      </c>
      <c r="J8859" s="63">
        <v>-0.32378699999999999</v>
      </c>
      <c r="K8859" s="63">
        <v>-0.26450020000000002</v>
      </c>
      <c r="L8859" s="63">
        <v>-0.20521339999999999</v>
      </c>
      <c r="M8859" s="63">
        <v>-0.1196126</v>
      </c>
      <c r="N8859" s="63">
        <v>12799</v>
      </c>
      <c r="O8859" s="63">
        <v>0.1130564</v>
      </c>
      <c r="P8859" s="63">
        <v>7</v>
      </c>
      <c r="Q8859" s="63">
        <v>1.2781749580960001E-2</v>
      </c>
    </row>
    <row r="8860" spans="1:17">
      <c r="A8860" s="63" t="s">
        <v>81</v>
      </c>
      <c r="B8860" s="63" t="s">
        <v>44</v>
      </c>
      <c r="C8860" s="63" t="s">
        <v>69</v>
      </c>
      <c r="D8860" s="63">
        <v>3</v>
      </c>
      <c r="E8860" s="63">
        <v>1.056854</v>
      </c>
      <c r="F8860" s="63">
        <v>0.80469000000000002</v>
      </c>
      <c r="G8860" s="63">
        <v>-0.25216349999999998</v>
      </c>
      <c r="H8860" s="63">
        <v>63.929499999999997</v>
      </c>
      <c r="I8860" s="63">
        <v>-0.39705109999999999</v>
      </c>
      <c r="J8860" s="63">
        <v>-0.31145040000000002</v>
      </c>
      <c r="K8860" s="63">
        <v>-0.25216349999999998</v>
      </c>
      <c r="L8860" s="63">
        <v>-0.19287670000000001</v>
      </c>
      <c r="M8860" s="63">
        <v>-0.10727589999999999</v>
      </c>
      <c r="N8860" s="63">
        <v>12799</v>
      </c>
      <c r="O8860" s="63">
        <v>0.1130564</v>
      </c>
      <c r="P8860" s="63">
        <v>7</v>
      </c>
      <c r="Q8860" s="63">
        <v>1.2781749580960001E-2</v>
      </c>
    </row>
    <row r="8861" spans="1:17">
      <c r="A8861" s="63" t="s">
        <v>81</v>
      </c>
      <c r="B8861" s="63" t="s">
        <v>44</v>
      </c>
      <c r="C8861" s="63" t="s">
        <v>69</v>
      </c>
      <c r="D8861" s="63">
        <v>4</v>
      </c>
      <c r="E8861" s="63">
        <v>1.032961</v>
      </c>
      <c r="F8861" s="63">
        <v>0.81757860000000004</v>
      </c>
      <c r="G8861" s="63">
        <v>-0.21538270000000001</v>
      </c>
      <c r="H8861" s="63">
        <v>62.947800000000001</v>
      </c>
      <c r="I8861" s="63">
        <v>-0.36027029999999999</v>
      </c>
      <c r="J8861" s="63">
        <v>-0.27466950000000001</v>
      </c>
      <c r="K8861" s="63">
        <v>-0.21538270000000001</v>
      </c>
      <c r="L8861" s="63">
        <v>-0.15609590000000001</v>
      </c>
      <c r="M8861" s="63">
        <v>-7.0495100000000005E-2</v>
      </c>
      <c r="N8861" s="63">
        <v>12799</v>
      </c>
      <c r="O8861" s="63">
        <v>0.1130564</v>
      </c>
      <c r="P8861" s="63">
        <v>7</v>
      </c>
      <c r="Q8861" s="63">
        <v>1.2781749580960001E-2</v>
      </c>
    </row>
    <row r="8862" spans="1:17">
      <c r="A8862" s="63" t="s">
        <v>81</v>
      </c>
      <c r="B8862" s="63" t="s">
        <v>44</v>
      </c>
      <c r="C8862" s="63" t="s">
        <v>69</v>
      </c>
      <c r="D8862" s="63">
        <v>5</v>
      </c>
      <c r="E8862" s="63">
        <v>1.0392159999999999</v>
      </c>
      <c r="F8862" s="63">
        <v>0.82075430000000005</v>
      </c>
      <c r="G8862" s="63">
        <v>-0.21846180000000001</v>
      </c>
      <c r="H8862" s="63">
        <v>62.049599999999998</v>
      </c>
      <c r="I8862" s="63">
        <v>-0.36334939999999999</v>
      </c>
      <c r="J8862" s="63">
        <v>-0.27774860000000001</v>
      </c>
      <c r="K8862" s="63">
        <v>-0.21846180000000001</v>
      </c>
      <c r="L8862" s="63">
        <v>-0.15917500000000001</v>
      </c>
      <c r="M8862" s="63">
        <v>-7.3574200000000006E-2</v>
      </c>
      <c r="N8862" s="63">
        <v>12799</v>
      </c>
      <c r="O8862" s="63">
        <v>0.1130564</v>
      </c>
      <c r="P8862" s="63">
        <v>7</v>
      </c>
      <c r="Q8862" s="63">
        <v>1.2781749580960001E-2</v>
      </c>
    </row>
    <row r="8863" spans="1:17">
      <c r="A8863" s="63" t="s">
        <v>81</v>
      </c>
      <c r="B8863" s="63" t="s">
        <v>44</v>
      </c>
      <c r="C8863" s="63" t="s">
        <v>69</v>
      </c>
      <c r="D8863" s="63">
        <v>6</v>
      </c>
      <c r="E8863" s="63">
        <v>1.138258</v>
      </c>
      <c r="F8863" s="63">
        <v>0.85439279999999995</v>
      </c>
      <c r="G8863" s="63">
        <v>-0.28386519999999998</v>
      </c>
      <c r="H8863" s="63">
        <v>61.411900000000003</v>
      </c>
      <c r="I8863" s="63">
        <v>-0.42875279999999999</v>
      </c>
      <c r="J8863" s="63">
        <v>-0.34315200000000001</v>
      </c>
      <c r="K8863" s="63">
        <v>-0.28386519999999998</v>
      </c>
      <c r="L8863" s="63">
        <v>-0.22457830000000001</v>
      </c>
      <c r="M8863" s="63">
        <v>-0.13897760000000001</v>
      </c>
      <c r="N8863" s="63">
        <v>12799</v>
      </c>
      <c r="O8863" s="63">
        <v>0.1130564</v>
      </c>
      <c r="P8863" s="63">
        <v>7</v>
      </c>
      <c r="Q8863" s="63">
        <v>1.2781749580960001E-2</v>
      </c>
    </row>
    <row r="8864" spans="1:17">
      <c r="A8864" s="63" t="s">
        <v>81</v>
      </c>
      <c r="B8864" s="63" t="s">
        <v>44</v>
      </c>
      <c r="C8864" s="63" t="s">
        <v>69</v>
      </c>
      <c r="D8864" s="63">
        <v>7</v>
      </c>
      <c r="E8864" s="63">
        <v>1.3159160000000001</v>
      </c>
      <c r="F8864" s="63">
        <v>1.040594</v>
      </c>
      <c r="G8864" s="63">
        <v>-0.27532230000000002</v>
      </c>
      <c r="H8864" s="63">
        <v>61.676900000000003</v>
      </c>
      <c r="I8864" s="63">
        <v>-0.42020990000000003</v>
      </c>
      <c r="J8864" s="63">
        <v>-0.3346092</v>
      </c>
      <c r="K8864" s="63">
        <v>-0.27532230000000002</v>
      </c>
      <c r="L8864" s="63">
        <v>-0.21603549999999999</v>
      </c>
      <c r="M8864" s="63">
        <v>-0.13043469999999999</v>
      </c>
      <c r="N8864" s="63">
        <v>12799</v>
      </c>
      <c r="O8864" s="63">
        <v>0.1130564</v>
      </c>
      <c r="P8864" s="63">
        <v>7</v>
      </c>
      <c r="Q8864" s="63">
        <v>1.2781749580960001E-2</v>
      </c>
    </row>
    <row r="8865" spans="1:17">
      <c r="A8865" s="63" t="s">
        <v>81</v>
      </c>
      <c r="B8865" s="63" t="s">
        <v>44</v>
      </c>
      <c r="C8865" s="63" t="s">
        <v>69</v>
      </c>
      <c r="D8865" s="63">
        <v>8</v>
      </c>
      <c r="E8865" s="63">
        <v>1.43754</v>
      </c>
      <c r="F8865" s="63">
        <v>1.175745</v>
      </c>
      <c r="G8865" s="63">
        <v>-0.261795</v>
      </c>
      <c r="H8865" s="63">
        <v>64.829800000000006</v>
      </c>
      <c r="I8865" s="63">
        <v>-0.40668260000000001</v>
      </c>
      <c r="J8865" s="63">
        <v>-0.32108189999999998</v>
      </c>
      <c r="K8865" s="63">
        <v>-0.261795</v>
      </c>
      <c r="L8865" s="63">
        <v>-0.2025082</v>
      </c>
      <c r="M8865" s="63">
        <v>-0.11690739999999999</v>
      </c>
      <c r="N8865" s="63">
        <v>12799</v>
      </c>
      <c r="O8865" s="63">
        <v>0.1130564</v>
      </c>
      <c r="P8865" s="63">
        <v>7</v>
      </c>
      <c r="Q8865" s="63">
        <v>1.2781749580960001E-2</v>
      </c>
    </row>
    <row r="8866" spans="1:17">
      <c r="A8866" s="63" t="s">
        <v>81</v>
      </c>
      <c r="B8866" s="63" t="s">
        <v>44</v>
      </c>
      <c r="C8866" s="63" t="s">
        <v>69</v>
      </c>
      <c r="D8866" s="63">
        <v>9</v>
      </c>
      <c r="E8866" s="63">
        <v>1.38178</v>
      </c>
      <c r="F8866" s="63">
        <v>1.2907500000000001</v>
      </c>
      <c r="G8866" s="63">
        <v>-9.103E-2</v>
      </c>
      <c r="H8866" s="63">
        <v>68.254800000000003</v>
      </c>
      <c r="I8866" s="63">
        <v>-0.23591760000000001</v>
      </c>
      <c r="J8866" s="63">
        <v>-0.1503168</v>
      </c>
      <c r="K8866" s="63">
        <v>-9.103E-2</v>
      </c>
      <c r="L8866" s="63">
        <v>-3.1743199999999999E-2</v>
      </c>
      <c r="M8866" s="63">
        <v>5.3857599999999999E-2</v>
      </c>
      <c r="N8866" s="63">
        <v>12799</v>
      </c>
      <c r="O8866" s="63">
        <v>0.1130564</v>
      </c>
      <c r="P8866" s="63">
        <v>7</v>
      </c>
      <c r="Q8866" s="63">
        <v>1.2781749580960001E-2</v>
      </c>
    </row>
    <row r="8867" spans="1:17">
      <c r="A8867" s="63" t="s">
        <v>81</v>
      </c>
      <c r="B8867" s="63" t="s">
        <v>44</v>
      </c>
      <c r="C8867" s="63" t="s">
        <v>69</v>
      </c>
      <c r="D8867" s="63">
        <v>10</v>
      </c>
      <c r="E8867" s="63">
        <v>1.4115359999999999</v>
      </c>
      <c r="F8867" s="63">
        <v>1.316886</v>
      </c>
      <c r="G8867" s="63">
        <v>-9.4649399999999995E-2</v>
      </c>
      <c r="H8867" s="63">
        <v>71.8095</v>
      </c>
      <c r="I8867" s="63">
        <v>-0.239537</v>
      </c>
      <c r="J8867" s="63">
        <v>-0.1539363</v>
      </c>
      <c r="K8867" s="63">
        <v>-9.4649399999999995E-2</v>
      </c>
      <c r="L8867" s="63">
        <v>-3.5362600000000001E-2</v>
      </c>
      <c r="M8867" s="63">
        <v>5.0238199999999997E-2</v>
      </c>
      <c r="N8867" s="63">
        <v>12799</v>
      </c>
      <c r="O8867" s="63">
        <v>0.1130564</v>
      </c>
      <c r="P8867" s="63">
        <v>7</v>
      </c>
      <c r="Q8867" s="63">
        <v>1.2781749580960001E-2</v>
      </c>
    </row>
    <row r="8868" spans="1:17">
      <c r="A8868" s="63" t="s">
        <v>81</v>
      </c>
      <c r="B8868" s="63" t="s">
        <v>44</v>
      </c>
      <c r="C8868" s="63" t="s">
        <v>69</v>
      </c>
      <c r="D8868" s="63">
        <v>11</v>
      </c>
      <c r="E8868" s="63">
        <v>1.3467819999999999</v>
      </c>
      <c r="F8868" s="63">
        <v>1.4058139999999999</v>
      </c>
      <c r="G8868" s="63">
        <v>5.9031800000000002E-2</v>
      </c>
      <c r="H8868" s="63">
        <v>75.574700000000007</v>
      </c>
      <c r="I8868" s="63">
        <v>-8.5855799999999996E-2</v>
      </c>
      <c r="J8868" s="63">
        <v>-2.5500000000000002E-4</v>
      </c>
      <c r="K8868" s="63">
        <v>5.9031800000000002E-2</v>
      </c>
      <c r="L8868" s="63">
        <v>0.1183187</v>
      </c>
      <c r="M8868" s="63">
        <v>0.2039194</v>
      </c>
      <c r="N8868" s="63">
        <v>12799</v>
      </c>
      <c r="O8868" s="63">
        <v>0.1130564</v>
      </c>
      <c r="P8868" s="63">
        <v>7</v>
      </c>
      <c r="Q8868" s="63">
        <v>1.2781749580960001E-2</v>
      </c>
    </row>
    <row r="8869" spans="1:17">
      <c r="A8869" s="63" t="s">
        <v>81</v>
      </c>
      <c r="B8869" s="63" t="s">
        <v>44</v>
      </c>
      <c r="C8869" s="63" t="s">
        <v>69</v>
      </c>
      <c r="D8869" s="63">
        <v>12</v>
      </c>
      <c r="E8869" s="63">
        <v>1.3275459999999999</v>
      </c>
      <c r="F8869" s="63">
        <v>1.530084</v>
      </c>
      <c r="G8869" s="63">
        <v>0.20253789999999999</v>
      </c>
      <c r="H8869" s="63">
        <v>78.976299999999995</v>
      </c>
      <c r="I8869" s="63">
        <v>5.7650300000000002E-2</v>
      </c>
      <c r="J8869" s="63">
        <v>0.14325109999999999</v>
      </c>
      <c r="K8869" s="63">
        <v>0.20253789999999999</v>
      </c>
      <c r="L8869" s="63">
        <v>0.26182470000000002</v>
      </c>
      <c r="M8869" s="63">
        <v>0.3474255</v>
      </c>
      <c r="N8869" s="63">
        <v>12799</v>
      </c>
      <c r="O8869" s="63">
        <v>0.1130564</v>
      </c>
      <c r="P8869" s="63">
        <v>7</v>
      </c>
      <c r="Q8869" s="63">
        <v>1.2781749580960001E-2</v>
      </c>
    </row>
    <row r="8870" spans="1:17">
      <c r="A8870" s="63" t="s">
        <v>81</v>
      </c>
      <c r="B8870" s="63" t="s">
        <v>44</v>
      </c>
      <c r="C8870" s="63" t="s">
        <v>69</v>
      </c>
      <c r="D8870" s="63">
        <v>13</v>
      </c>
      <c r="E8870" s="63">
        <v>1.2297149999999999</v>
      </c>
      <c r="F8870" s="63">
        <v>1.659486</v>
      </c>
      <c r="G8870" s="63">
        <v>0.42977080000000001</v>
      </c>
      <c r="H8870" s="63">
        <v>81.749200000000002</v>
      </c>
      <c r="I8870" s="63">
        <v>0.2848832</v>
      </c>
      <c r="J8870" s="63">
        <v>0.37048399999999998</v>
      </c>
      <c r="K8870" s="63">
        <v>0.42977080000000001</v>
      </c>
      <c r="L8870" s="63">
        <v>0.48905769999999998</v>
      </c>
      <c r="M8870" s="63">
        <v>0.57465840000000001</v>
      </c>
      <c r="N8870" s="63">
        <v>12799</v>
      </c>
      <c r="O8870" s="63">
        <v>0.1130564</v>
      </c>
      <c r="P8870" s="63">
        <v>7</v>
      </c>
      <c r="Q8870" s="63">
        <v>1.2781749580960001E-2</v>
      </c>
    </row>
    <row r="8871" spans="1:17">
      <c r="A8871" s="63" t="s">
        <v>81</v>
      </c>
      <c r="B8871" s="63" t="s">
        <v>44</v>
      </c>
      <c r="C8871" s="63" t="s">
        <v>69</v>
      </c>
      <c r="D8871" s="63">
        <v>14</v>
      </c>
      <c r="E8871" s="63">
        <v>1.2679450000000001</v>
      </c>
      <c r="F8871" s="63">
        <v>1.8142739999999999</v>
      </c>
      <c r="G8871" s="63">
        <v>0.54632879999999995</v>
      </c>
      <c r="H8871" s="63">
        <v>83.799199999999999</v>
      </c>
      <c r="I8871" s="63">
        <v>0.4014412</v>
      </c>
      <c r="J8871" s="63">
        <v>0.48704199999999997</v>
      </c>
      <c r="K8871" s="63">
        <v>0.54632879999999995</v>
      </c>
      <c r="L8871" s="63">
        <v>0.60561560000000003</v>
      </c>
      <c r="M8871" s="63">
        <v>0.69121630000000001</v>
      </c>
      <c r="N8871" s="63">
        <v>12799</v>
      </c>
      <c r="O8871" s="63">
        <v>0.1130564</v>
      </c>
      <c r="P8871" s="63">
        <v>7</v>
      </c>
      <c r="Q8871" s="63">
        <v>1.2781749580960001E-2</v>
      </c>
    </row>
    <row r="8872" spans="1:17">
      <c r="A8872" s="63" t="s">
        <v>81</v>
      </c>
      <c r="B8872" s="63" t="s">
        <v>44</v>
      </c>
      <c r="C8872" s="63" t="s">
        <v>69</v>
      </c>
      <c r="D8872" s="63">
        <v>15</v>
      </c>
      <c r="E8872" s="63">
        <v>1.339944</v>
      </c>
      <c r="F8872" s="63">
        <v>1.9365779999999999</v>
      </c>
      <c r="G8872" s="63">
        <v>0.596634</v>
      </c>
      <c r="H8872" s="63">
        <v>84.944800000000001</v>
      </c>
      <c r="I8872" s="63">
        <v>0.45174639999999999</v>
      </c>
      <c r="J8872" s="63">
        <v>0.53734720000000002</v>
      </c>
      <c r="K8872" s="63">
        <v>0.596634</v>
      </c>
      <c r="L8872" s="63">
        <v>0.65592090000000003</v>
      </c>
      <c r="M8872" s="63">
        <v>0.7415216</v>
      </c>
      <c r="N8872" s="63">
        <v>12799</v>
      </c>
      <c r="O8872" s="63">
        <v>0.1130564</v>
      </c>
      <c r="P8872" s="63">
        <v>7</v>
      </c>
      <c r="Q8872" s="63">
        <v>1.2781749580960001E-2</v>
      </c>
    </row>
    <row r="8873" spans="1:17">
      <c r="A8873" s="63" t="s">
        <v>81</v>
      </c>
      <c r="B8873" s="63" t="s">
        <v>44</v>
      </c>
      <c r="C8873" s="63" t="s">
        <v>69</v>
      </c>
      <c r="D8873" s="63">
        <v>16</v>
      </c>
      <c r="E8873" s="63">
        <v>1.470755</v>
      </c>
      <c r="F8873" s="63">
        <v>2.0493220000000001</v>
      </c>
      <c r="G8873" s="63">
        <v>0.57856700000000005</v>
      </c>
      <c r="H8873" s="63">
        <v>85.380899999999997</v>
      </c>
      <c r="I8873" s="63">
        <v>0.43367939999999999</v>
      </c>
      <c r="J8873" s="63">
        <v>0.51928019999999997</v>
      </c>
      <c r="K8873" s="63">
        <v>0.57856700000000005</v>
      </c>
      <c r="L8873" s="63">
        <v>0.63785389999999997</v>
      </c>
      <c r="M8873" s="63">
        <v>0.72345459999999995</v>
      </c>
      <c r="N8873" s="63">
        <v>12799</v>
      </c>
      <c r="O8873" s="63">
        <v>0.1130564</v>
      </c>
      <c r="P8873" s="63">
        <v>7</v>
      </c>
      <c r="Q8873" s="63">
        <v>1.2781749580960001E-2</v>
      </c>
    </row>
    <row r="8874" spans="1:17">
      <c r="A8874" s="63" t="s">
        <v>81</v>
      </c>
      <c r="B8874" s="63" t="s">
        <v>44</v>
      </c>
      <c r="C8874" s="63" t="s">
        <v>69</v>
      </c>
      <c r="D8874" s="63">
        <v>17</v>
      </c>
      <c r="E8874" s="63">
        <v>1.611483</v>
      </c>
      <c r="F8874" s="63">
        <v>2.1591079999999998</v>
      </c>
      <c r="G8874" s="63">
        <v>0.54762509999999998</v>
      </c>
      <c r="H8874" s="63">
        <v>85.261499999999998</v>
      </c>
      <c r="I8874" s="63">
        <v>0.40273750000000003</v>
      </c>
      <c r="J8874" s="63">
        <v>0.4883382</v>
      </c>
      <c r="K8874" s="63">
        <v>0.54762509999999998</v>
      </c>
      <c r="L8874" s="63">
        <v>0.60691189999999995</v>
      </c>
      <c r="M8874" s="63">
        <v>0.69251260000000003</v>
      </c>
      <c r="N8874" s="63">
        <v>12799</v>
      </c>
      <c r="O8874" s="63">
        <v>0.1130564</v>
      </c>
      <c r="P8874" s="63">
        <v>7</v>
      </c>
      <c r="Q8874" s="63">
        <v>1.2781749580960001E-2</v>
      </c>
    </row>
    <row r="8875" spans="1:17">
      <c r="A8875" s="63" t="s">
        <v>81</v>
      </c>
      <c r="B8875" s="63" t="s">
        <v>44</v>
      </c>
      <c r="C8875" s="63" t="s">
        <v>69</v>
      </c>
      <c r="D8875" s="63">
        <v>18</v>
      </c>
      <c r="E8875" s="63">
        <v>1.7531620000000001</v>
      </c>
      <c r="F8875" s="63">
        <v>2.229565</v>
      </c>
      <c r="G8875" s="63">
        <v>0.47640300000000002</v>
      </c>
      <c r="H8875" s="63">
        <v>84.340500000000006</v>
      </c>
      <c r="I8875" s="63">
        <v>0.33151540000000002</v>
      </c>
      <c r="J8875" s="63">
        <v>0.41711619999999999</v>
      </c>
      <c r="K8875" s="63">
        <v>0.47640300000000002</v>
      </c>
      <c r="L8875" s="63">
        <v>0.53568979999999999</v>
      </c>
      <c r="M8875" s="63">
        <v>0.62129060000000003</v>
      </c>
      <c r="N8875" s="63">
        <v>12799</v>
      </c>
      <c r="O8875" s="63">
        <v>0.1130564</v>
      </c>
      <c r="P8875" s="63">
        <v>7</v>
      </c>
      <c r="Q8875" s="63">
        <v>1.2781749580960001E-2</v>
      </c>
    </row>
    <row r="8876" spans="1:17">
      <c r="A8876" s="63" t="s">
        <v>81</v>
      </c>
      <c r="B8876" s="63" t="s">
        <v>44</v>
      </c>
      <c r="C8876" s="63" t="s">
        <v>69</v>
      </c>
      <c r="D8876" s="63">
        <v>19</v>
      </c>
      <c r="E8876" s="63">
        <v>2.003253</v>
      </c>
      <c r="F8876" s="63">
        <v>2.190839</v>
      </c>
      <c r="G8876" s="63">
        <v>0.1875858</v>
      </c>
      <c r="H8876" s="63">
        <v>82.601399999999998</v>
      </c>
      <c r="I8876" s="63">
        <v>4.2698199999999999E-2</v>
      </c>
      <c r="J8876" s="63">
        <v>0.128299</v>
      </c>
      <c r="K8876" s="63">
        <v>0.1875858</v>
      </c>
      <c r="L8876" s="63">
        <v>0.2468727</v>
      </c>
      <c r="M8876" s="63">
        <v>0.33247339999999997</v>
      </c>
      <c r="N8876" s="63">
        <v>12799</v>
      </c>
      <c r="O8876" s="63">
        <v>0.1130564</v>
      </c>
      <c r="P8876" s="63">
        <v>7</v>
      </c>
      <c r="Q8876" s="63">
        <v>1.2781749580960001E-2</v>
      </c>
    </row>
    <row r="8877" spans="1:17">
      <c r="A8877" s="63" t="s">
        <v>81</v>
      </c>
      <c r="B8877" s="63" t="s">
        <v>44</v>
      </c>
      <c r="C8877" s="63" t="s">
        <v>69</v>
      </c>
      <c r="D8877" s="63">
        <v>20</v>
      </c>
      <c r="E8877" s="63">
        <v>2.104832</v>
      </c>
      <c r="F8877" s="63">
        <v>2.086052</v>
      </c>
      <c r="G8877" s="63">
        <v>-1.8779500000000001E-2</v>
      </c>
      <c r="H8877" s="63">
        <v>79.022900000000007</v>
      </c>
      <c r="I8877" s="63">
        <v>-0.16366710000000001</v>
      </c>
      <c r="J8877" s="63">
        <v>-7.8066300000000005E-2</v>
      </c>
      <c r="K8877" s="63">
        <v>-1.8779500000000001E-2</v>
      </c>
      <c r="L8877" s="63">
        <v>4.0507300000000003E-2</v>
      </c>
      <c r="M8877" s="63">
        <v>0.1261081</v>
      </c>
      <c r="N8877" s="63">
        <v>12799</v>
      </c>
      <c r="O8877" s="63">
        <v>0.1130564</v>
      </c>
      <c r="P8877" s="63">
        <v>7</v>
      </c>
      <c r="Q8877" s="63">
        <v>1.2781749580960001E-2</v>
      </c>
    </row>
    <row r="8878" spans="1:17">
      <c r="A8878" s="63" t="s">
        <v>81</v>
      </c>
      <c r="B8878" s="63" t="s">
        <v>44</v>
      </c>
      <c r="C8878" s="63" t="s">
        <v>69</v>
      </c>
      <c r="D8878" s="63">
        <v>21</v>
      </c>
      <c r="E8878" s="63">
        <v>2.1050260000000001</v>
      </c>
      <c r="F8878" s="63">
        <v>1.9565859999999999</v>
      </c>
      <c r="G8878" s="63">
        <v>-0.1484405</v>
      </c>
      <c r="H8878" s="63">
        <v>74.177800000000005</v>
      </c>
      <c r="I8878" s="63">
        <v>-0.29332809999999998</v>
      </c>
      <c r="J8878" s="63">
        <v>-0.2077273</v>
      </c>
      <c r="K8878" s="63">
        <v>-0.1484405</v>
      </c>
      <c r="L8878" s="63">
        <v>-8.91536E-2</v>
      </c>
      <c r="M8878" s="63">
        <v>-3.5528999999999999E-3</v>
      </c>
      <c r="N8878" s="63">
        <v>12799</v>
      </c>
      <c r="O8878" s="63">
        <v>0.1130564</v>
      </c>
      <c r="P8878" s="63">
        <v>7</v>
      </c>
      <c r="Q8878" s="63">
        <v>1.2781749580960001E-2</v>
      </c>
    </row>
    <row r="8879" spans="1:17">
      <c r="A8879" s="63" t="s">
        <v>81</v>
      </c>
      <c r="B8879" s="63" t="s">
        <v>44</v>
      </c>
      <c r="C8879" s="63" t="s">
        <v>69</v>
      </c>
      <c r="D8879" s="63">
        <v>22</v>
      </c>
      <c r="E8879" s="63">
        <v>1.9913590000000001</v>
      </c>
      <c r="F8879" s="63">
        <v>1.7864850000000001</v>
      </c>
      <c r="G8879" s="63">
        <v>-0.2048739</v>
      </c>
      <c r="H8879" s="63">
        <v>70.950400000000002</v>
      </c>
      <c r="I8879" s="63">
        <v>-0.3497615</v>
      </c>
      <c r="J8879" s="63">
        <v>-0.26416079999999997</v>
      </c>
      <c r="K8879" s="63">
        <v>-0.2048739</v>
      </c>
      <c r="L8879" s="63">
        <v>-0.1455871</v>
      </c>
      <c r="M8879" s="63">
        <v>-5.9986299999999999E-2</v>
      </c>
      <c r="N8879" s="63">
        <v>12799</v>
      </c>
      <c r="O8879" s="63">
        <v>0.1130564</v>
      </c>
      <c r="P8879" s="63">
        <v>7</v>
      </c>
      <c r="Q8879" s="63">
        <v>1.2781749580960001E-2</v>
      </c>
    </row>
    <row r="8880" spans="1:17">
      <c r="A8880" s="63" t="s">
        <v>81</v>
      </c>
      <c r="B8880" s="63" t="s">
        <v>44</v>
      </c>
      <c r="C8880" s="63" t="s">
        <v>69</v>
      </c>
      <c r="D8880" s="63">
        <v>23</v>
      </c>
      <c r="E8880" s="63">
        <v>1.7095039999999999</v>
      </c>
      <c r="F8880" s="63">
        <v>1.5224409999999999</v>
      </c>
      <c r="G8880" s="63">
        <v>-0.1870636</v>
      </c>
      <c r="H8880" s="63">
        <v>68.965199999999996</v>
      </c>
      <c r="I8880" s="63">
        <v>-0.3319512</v>
      </c>
      <c r="J8880" s="63">
        <v>-0.2463504</v>
      </c>
      <c r="K8880" s="63">
        <v>-0.1870636</v>
      </c>
      <c r="L8880" s="63">
        <v>-0.12777669999999999</v>
      </c>
      <c r="M8880" s="63">
        <v>-4.2175999999999998E-2</v>
      </c>
      <c r="N8880" s="63">
        <v>12799</v>
      </c>
      <c r="O8880" s="63">
        <v>0.1130564</v>
      </c>
      <c r="P8880" s="63">
        <v>7</v>
      </c>
      <c r="Q8880" s="63">
        <v>1.2781749580960001E-2</v>
      </c>
    </row>
    <row r="8881" spans="1:17">
      <c r="A8881" s="63" t="s">
        <v>81</v>
      </c>
      <c r="B8881" s="63" t="s">
        <v>44</v>
      </c>
      <c r="C8881" s="63" t="s">
        <v>69</v>
      </c>
      <c r="D8881" s="63">
        <v>24</v>
      </c>
      <c r="E8881" s="63">
        <v>1.4028609999999999</v>
      </c>
      <c r="F8881" s="63">
        <v>1.1953009999999999</v>
      </c>
      <c r="G8881" s="63">
        <v>-0.20755979999999999</v>
      </c>
      <c r="H8881" s="63">
        <v>67.353200000000001</v>
      </c>
      <c r="I8881" s="63">
        <v>-0.35244740000000002</v>
      </c>
      <c r="J8881" s="63">
        <v>-0.26684669999999999</v>
      </c>
      <c r="K8881" s="63">
        <v>-0.20755979999999999</v>
      </c>
      <c r="L8881" s="63">
        <v>-0.14827299999999999</v>
      </c>
      <c r="M8881" s="63">
        <v>-6.2672199999999997E-2</v>
      </c>
      <c r="N8881" s="63">
        <v>12799</v>
      </c>
      <c r="O8881" s="63">
        <v>0.1130564</v>
      </c>
      <c r="P8881" s="63">
        <v>7</v>
      </c>
      <c r="Q8881" s="63">
        <v>1.2781749580960001E-2</v>
      </c>
    </row>
    <row r="8882" spans="1:17">
      <c r="A8882" s="63" t="s">
        <v>81</v>
      </c>
      <c r="B8882" s="63" t="s">
        <v>44</v>
      </c>
      <c r="C8882" s="63" t="s">
        <v>70</v>
      </c>
      <c r="D8882" s="63">
        <v>1</v>
      </c>
      <c r="E8882" s="63">
        <v>1.1188070000000001</v>
      </c>
      <c r="F8882" s="63">
        <v>0.88045569999999995</v>
      </c>
      <c r="G8882" s="63">
        <v>-0.23835129999999999</v>
      </c>
      <c r="H8882" s="63">
        <v>65.263599999999997</v>
      </c>
      <c r="I8882" s="63">
        <v>-0.38323889999999999</v>
      </c>
      <c r="J8882" s="63">
        <v>-0.29763810000000002</v>
      </c>
      <c r="K8882" s="63">
        <v>-0.23835129999999999</v>
      </c>
      <c r="L8882" s="63">
        <v>-0.17906449999999999</v>
      </c>
      <c r="M8882" s="63">
        <v>-9.3463699999999997E-2</v>
      </c>
      <c r="N8882" s="63">
        <v>12799</v>
      </c>
      <c r="O8882" s="63">
        <v>0.1130564</v>
      </c>
      <c r="P8882" s="63">
        <v>8</v>
      </c>
      <c r="Q8882" s="63">
        <v>1.2781749580960001E-2</v>
      </c>
    </row>
    <row r="8883" spans="1:17">
      <c r="A8883" s="63" t="s">
        <v>81</v>
      </c>
      <c r="B8883" s="63" t="s">
        <v>44</v>
      </c>
      <c r="C8883" s="63" t="s">
        <v>70</v>
      </c>
      <c r="D8883" s="63">
        <v>2</v>
      </c>
      <c r="E8883" s="63">
        <v>1.029218</v>
      </c>
      <c r="F8883" s="63">
        <v>0.77935829999999995</v>
      </c>
      <c r="G8883" s="63">
        <v>-0.24985930000000001</v>
      </c>
      <c r="H8883" s="63">
        <v>63.857700000000001</v>
      </c>
      <c r="I8883" s="63">
        <v>-0.39474690000000001</v>
      </c>
      <c r="J8883" s="63">
        <v>-0.30914609999999998</v>
      </c>
      <c r="K8883" s="63">
        <v>-0.24985930000000001</v>
      </c>
      <c r="L8883" s="63">
        <v>-0.1905724</v>
      </c>
      <c r="M8883" s="63">
        <v>-0.1049717</v>
      </c>
      <c r="N8883" s="63">
        <v>12799</v>
      </c>
      <c r="O8883" s="63">
        <v>0.1130564</v>
      </c>
      <c r="P8883" s="63">
        <v>8</v>
      </c>
      <c r="Q8883" s="63">
        <v>1.2781749580960001E-2</v>
      </c>
    </row>
    <row r="8884" spans="1:17">
      <c r="A8884" s="63" t="s">
        <v>81</v>
      </c>
      <c r="B8884" s="63" t="s">
        <v>44</v>
      </c>
      <c r="C8884" s="63" t="s">
        <v>70</v>
      </c>
      <c r="D8884" s="63">
        <v>3</v>
      </c>
      <c r="E8884" s="63">
        <v>0.97148900000000005</v>
      </c>
      <c r="F8884" s="63">
        <v>0.73088600000000004</v>
      </c>
      <c r="G8884" s="63">
        <v>-0.24060300000000001</v>
      </c>
      <c r="H8884" s="63">
        <v>62.903599999999997</v>
      </c>
      <c r="I8884" s="63">
        <v>-0.38549060000000002</v>
      </c>
      <c r="J8884" s="63">
        <v>-0.29988989999999999</v>
      </c>
      <c r="K8884" s="63">
        <v>-0.24060300000000001</v>
      </c>
      <c r="L8884" s="63">
        <v>-0.18131620000000001</v>
      </c>
      <c r="M8884" s="63">
        <v>-9.5715400000000006E-2</v>
      </c>
      <c r="N8884" s="63">
        <v>12799</v>
      </c>
      <c r="O8884" s="63">
        <v>0.1130564</v>
      </c>
      <c r="P8884" s="63">
        <v>8</v>
      </c>
      <c r="Q8884" s="63">
        <v>1.2781749580960001E-2</v>
      </c>
    </row>
    <row r="8885" spans="1:17">
      <c r="A8885" s="63" t="s">
        <v>81</v>
      </c>
      <c r="B8885" s="63" t="s">
        <v>44</v>
      </c>
      <c r="C8885" s="63" t="s">
        <v>70</v>
      </c>
      <c r="D8885" s="63">
        <v>4</v>
      </c>
      <c r="E8885" s="63">
        <v>0.94912770000000002</v>
      </c>
      <c r="F8885" s="63">
        <v>0.74098050000000004</v>
      </c>
      <c r="G8885" s="63">
        <v>-0.2081472</v>
      </c>
      <c r="H8885" s="63">
        <v>62.018500000000003</v>
      </c>
      <c r="I8885" s="63">
        <v>-0.35303479999999998</v>
      </c>
      <c r="J8885" s="63">
        <v>-0.26743410000000001</v>
      </c>
      <c r="K8885" s="63">
        <v>-0.2081472</v>
      </c>
      <c r="L8885" s="63">
        <v>-0.1488604</v>
      </c>
      <c r="M8885" s="63">
        <v>-6.3259599999999999E-2</v>
      </c>
      <c r="N8885" s="63">
        <v>12799</v>
      </c>
      <c r="O8885" s="63">
        <v>0.1130564</v>
      </c>
      <c r="P8885" s="63">
        <v>8</v>
      </c>
      <c r="Q8885" s="63">
        <v>1.2781749580960001E-2</v>
      </c>
    </row>
    <row r="8886" spans="1:17">
      <c r="A8886" s="63" t="s">
        <v>81</v>
      </c>
      <c r="B8886" s="63" t="s">
        <v>44</v>
      </c>
      <c r="C8886" s="63" t="s">
        <v>70</v>
      </c>
      <c r="D8886" s="63">
        <v>5</v>
      </c>
      <c r="E8886" s="63">
        <v>0.95944600000000002</v>
      </c>
      <c r="F8886" s="63">
        <v>0.74022980000000005</v>
      </c>
      <c r="G8886" s="63">
        <v>-0.2192162</v>
      </c>
      <c r="H8886" s="63">
        <v>61.274999999999999</v>
      </c>
      <c r="I8886" s="63">
        <v>-0.36410379999999998</v>
      </c>
      <c r="J8886" s="63">
        <v>-0.2785031</v>
      </c>
      <c r="K8886" s="63">
        <v>-0.2192162</v>
      </c>
      <c r="L8886" s="63">
        <v>-0.1599294</v>
      </c>
      <c r="M8886" s="63">
        <v>-7.4328599999999995E-2</v>
      </c>
      <c r="N8886" s="63">
        <v>12799</v>
      </c>
      <c r="O8886" s="63">
        <v>0.1130564</v>
      </c>
      <c r="P8886" s="63">
        <v>8</v>
      </c>
      <c r="Q8886" s="63">
        <v>1.2781749580960001E-2</v>
      </c>
    </row>
    <row r="8887" spans="1:17">
      <c r="A8887" s="63" t="s">
        <v>81</v>
      </c>
      <c r="B8887" s="63" t="s">
        <v>44</v>
      </c>
      <c r="C8887" s="63" t="s">
        <v>70</v>
      </c>
      <c r="D8887" s="63">
        <v>6</v>
      </c>
      <c r="E8887" s="63">
        <v>1.0441720000000001</v>
      </c>
      <c r="F8887" s="63">
        <v>0.77670490000000003</v>
      </c>
      <c r="G8887" s="63">
        <v>-0.26746700000000001</v>
      </c>
      <c r="H8887" s="63">
        <v>60.574399999999997</v>
      </c>
      <c r="I8887" s="63">
        <v>-0.41235460000000002</v>
      </c>
      <c r="J8887" s="63">
        <v>-0.32675389999999999</v>
      </c>
      <c r="K8887" s="63">
        <v>-0.26746700000000001</v>
      </c>
      <c r="L8887" s="63">
        <v>-0.20818020000000001</v>
      </c>
      <c r="M8887" s="63">
        <v>-0.12257940000000001</v>
      </c>
      <c r="N8887" s="63">
        <v>12799</v>
      </c>
      <c r="O8887" s="63">
        <v>0.1130564</v>
      </c>
      <c r="P8887" s="63">
        <v>8</v>
      </c>
      <c r="Q8887" s="63">
        <v>1.2781749580960001E-2</v>
      </c>
    </row>
    <row r="8888" spans="1:17">
      <c r="A8888" s="63" t="s">
        <v>81</v>
      </c>
      <c r="B8888" s="63" t="s">
        <v>44</v>
      </c>
      <c r="C8888" s="63" t="s">
        <v>70</v>
      </c>
      <c r="D8888" s="63">
        <v>7</v>
      </c>
      <c r="E8888" s="63">
        <v>1.231949</v>
      </c>
      <c r="F8888" s="63">
        <v>0.96026049999999996</v>
      </c>
      <c r="G8888" s="63">
        <v>-0.27168829999999999</v>
      </c>
      <c r="H8888" s="63">
        <v>60.186799999999998</v>
      </c>
      <c r="I8888" s="63">
        <v>-0.4165759</v>
      </c>
      <c r="J8888" s="63">
        <v>-0.33097520000000002</v>
      </c>
      <c r="K8888" s="63">
        <v>-0.27168829999999999</v>
      </c>
      <c r="L8888" s="63">
        <v>-0.21240149999999999</v>
      </c>
      <c r="M8888" s="63">
        <v>-0.12680069999999999</v>
      </c>
      <c r="N8888" s="63">
        <v>12799</v>
      </c>
      <c r="O8888" s="63">
        <v>0.1130564</v>
      </c>
      <c r="P8888" s="63">
        <v>8</v>
      </c>
      <c r="Q8888" s="63">
        <v>1.2781749580960001E-2</v>
      </c>
    </row>
    <row r="8889" spans="1:17">
      <c r="A8889" s="63" t="s">
        <v>81</v>
      </c>
      <c r="B8889" s="63" t="s">
        <v>44</v>
      </c>
      <c r="C8889" s="63" t="s">
        <v>70</v>
      </c>
      <c r="D8889" s="63">
        <v>8</v>
      </c>
      <c r="E8889" s="63">
        <v>1.3470979999999999</v>
      </c>
      <c r="F8889" s="63">
        <v>1.109038</v>
      </c>
      <c r="G8889" s="63">
        <v>-0.23805989999999999</v>
      </c>
      <c r="H8889" s="63">
        <v>62.549399999999999</v>
      </c>
      <c r="I8889" s="63">
        <v>-0.3829475</v>
      </c>
      <c r="J8889" s="63">
        <v>-0.29734670000000002</v>
      </c>
      <c r="K8889" s="63">
        <v>-0.23805989999999999</v>
      </c>
      <c r="L8889" s="63">
        <v>-0.17877299999999999</v>
      </c>
      <c r="M8889" s="63">
        <v>-9.31723E-2</v>
      </c>
      <c r="N8889" s="63">
        <v>12799</v>
      </c>
      <c r="O8889" s="63">
        <v>0.1130564</v>
      </c>
      <c r="P8889" s="63">
        <v>8</v>
      </c>
      <c r="Q8889" s="63">
        <v>1.2781749580960001E-2</v>
      </c>
    </row>
    <row r="8890" spans="1:17">
      <c r="A8890" s="63" t="s">
        <v>81</v>
      </c>
      <c r="B8890" s="63" t="s">
        <v>44</v>
      </c>
      <c r="C8890" s="63" t="s">
        <v>70</v>
      </c>
      <c r="D8890" s="63">
        <v>9</v>
      </c>
      <c r="E8890" s="63">
        <v>1.333137</v>
      </c>
      <c r="F8890" s="63">
        <v>1.233975</v>
      </c>
      <c r="G8890" s="63">
        <v>-9.9162E-2</v>
      </c>
      <c r="H8890" s="63">
        <v>66.774199999999993</v>
      </c>
      <c r="I8890" s="63">
        <v>-0.24404960000000001</v>
      </c>
      <c r="J8890" s="63">
        <v>-0.1584488</v>
      </c>
      <c r="K8890" s="63">
        <v>-9.9162E-2</v>
      </c>
      <c r="L8890" s="63">
        <v>-3.98752E-2</v>
      </c>
      <c r="M8890" s="63">
        <v>4.5725599999999998E-2</v>
      </c>
      <c r="N8890" s="63">
        <v>12799</v>
      </c>
      <c r="O8890" s="63">
        <v>0.1130564</v>
      </c>
      <c r="P8890" s="63">
        <v>8</v>
      </c>
      <c r="Q8890" s="63">
        <v>1.2781749580960001E-2</v>
      </c>
    </row>
    <row r="8891" spans="1:17">
      <c r="A8891" s="63" t="s">
        <v>81</v>
      </c>
      <c r="B8891" s="63" t="s">
        <v>44</v>
      </c>
      <c r="C8891" s="63" t="s">
        <v>70</v>
      </c>
      <c r="D8891" s="63">
        <v>10</v>
      </c>
      <c r="E8891" s="63">
        <v>1.3578129999999999</v>
      </c>
      <c r="F8891" s="63">
        <v>1.26024</v>
      </c>
      <c r="G8891" s="63">
        <v>-9.7572999999999993E-2</v>
      </c>
      <c r="H8891" s="63">
        <v>70.986800000000002</v>
      </c>
      <c r="I8891" s="63">
        <v>-0.2424606</v>
      </c>
      <c r="J8891" s="63">
        <v>-0.1568599</v>
      </c>
      <c r="K8891" s="63">
        <v>-9.7572999999999993E-2</v>
      </c>
      <c r="L8891" s="63">
        <v>-3.8286199999999999E-2</v>
      </c>
      <c r="M8891" s="63">
        <v>4.7314599999999998E-2</v>
      </c>
      <c r="N8891" s="63">
        <v>12799</v>
      </c>
      <c r="O8891" s="63">
        <v>0.1130564</v>
      </c>
      <c r="P8891" s="63">
        <v>8</v>
      </c>
      <c r="Q8891" s="63">
        <v>1.2781749580960001E-2</v>
      </c>
    </row>
    <row r="8892" spans="1:17">
      <c r="A8892" s="63" t="s">
        <v>81</v>
      </c>
      <c r="B8892" s="63" t="s">
        <v>44</v>
      </c>
      <c r="C8892" s="63" t="s">
        <v>70</v>
      </c>
      <c r="D8892" s="63">
        <v>11</v>
      </c>
      <c r="E8892" s="63">
        <v>1.2944389999999999</v>
      </c>
      <c r="F8892" s="63">
        <v>1.348519</v>
      </c>
      <c r="G8892" s="63">
        <v>5.4080400000000001E-2</v>
      </c>
      <c r="H8892" s="63">
        <v>75.123500000000007</v>
      </c>
      <c r="I8892" s="63">
        <v>-9.0807200000000005E-2</v>
      </c>
      <c r="J8892" s="63">
        <v>-5.2065000000000002E-3</v>
      </c>
      <c r="K8892" s="63">
        <v>5.4080400000000001E-2</v>
      </c>
      <c r="L8892" s="63">
        <v>0.1133672</v>
      </c>
      <c r="M8892" s="63">
        <v>0.19896800000000001</v>
      </c>
      <c r="N8892" s="63">
        <v>12799</v>
      </c>
      <c r="O8892" s="63">
        <v>0.1130564</v>
      </c>
      <c r="P8892" s="63">
        <v>8</v>
      </c>
      <c r="Q8892" s="63">
        <v>1.2781749580960001E-2</v>
      </c>
    </row>
    <row r="8893" spans="1:17">
      <c r="A8893" s="63" t="s">
        <v>81</v>
      </c>
      <c r="B8893" s="63" t="s">
        <v>44</v>
      </c>
      <c r="C8893" s="63" t="s">
        <v>70</v>
      </c>
      <c r="D8893" s="63">
        <v>12</v>
      </c>
      <c r="E8893" s="63">
        <v>1.2770269999999999</v>
      </c>
      <c r="F8893" s="63">
        <v>1.471536</v>
      </c>
      <c r="G8893" s="63">
        <v>0.19450890000000001</v>
      </c>
      <c r="H8893" s="63">
        <v>78.717100000000002</v>
      </c>
      <c r="I8893" s="63">
        <v>4.96213E-2</v>
      </c>
      <c r="J8893" s="63">
        <v>0.13522210000000001</v>
      </c>
      <c r="K8893" s="63">
        <v>0.19450890000000001</v>
      </c>
      <c r="L8893" s="63">
        <v>0.25379570000000001</v>
      </c>
      <c r="M8893" s="63">
        <v>0.33939649999999999</v>
      </c>
      <c r="N8893" s="63">
        <v>12799</v>
      </c>
      <c r="O8893" s="63">
        <v>0.1130564</v>
      </c>
      <c r="P8893" s="63">
        <v>8</v>
      </c>
      <c r="Q8893" s="63">
        <v>1.2781749580960001E-2</v>
      </c>
    </row>
    <row r="8894" spans="1:17">
      <c r="A8894" s="63" t="s">
        <v>81</v>
      </c>
      <c r="B8894" s="63" t="s">
        <v>44</v>
      </c>
      <c r="C8894" s="63" t="s">
        <v>70</v>
      </c>
      <c r="D8894" s="63">
        <v>13</v>
      </c>
      <c r="E8894" s="63">
        <v>1.1832339999999999</v>
      </c>
      <c r="F8894" s="63">
        <v>1.6041399999999999</v>
      </c>
      <c r="G8894" s="63">
        <v>0.42090610000000001</v>
      </c>
      <c r="H8894" s="63">
        <v>81.554100000000005</v>
      </c>
      <c r="I8894" s="63">
        <v>0.2760185</v>
      </c>
      <c r="J8894" s="63">
        <v>0.36161919999999997</v>
      </c>
      <c r="K8894" s="63">
        <v>0.42090610000000001</v>
      </c>
      <c r="L8894" s="63">
        <v>0.48019289999999998</v>
      </c>
      <c r="M8894" s="63">
        <v>0.56579360000000001</v>
      </c>
      <c r="N8894" s="63">
        <v>12799</v>
      </c>
      <c r="O8894" s="63">
        <v>0.1130564</v>
      </c>
      <c r="P8894" s="63">
        <v>8</v>
      </c>
      <c r="Q8894" s="63">
        <v>1.2781749580960001E-2</v>
      </c>
    </row>
    <row r="8895" spans="1:17">
      <c r="A8895" s="63" t="s">
        <v>81</v>
      </c>
      <c r="B8895" s="63" t="s">
        <v>44</v>
      </c>
      <c r="C8895" s="63" t="s">
        <v>70</v>
      </c>
      <c r="D8895" s="63">
        <v>14</v>
      </c>
      <c r="E8895" s="63">
        <v>1.222909</v>
      </c>
      <c r="F8895" s="63">
        <v>1.767228</v>
      </c>
      <c r="G8895" s="63">
        <v>0.5443192</v>
      </c>
      <c r="H8895" s="63">
        <v>83.738600000000005</v>
      </c>
      <c r="I8895" s="63">
        <v>0.3994316</v>
      </c>
      <c r="J8895" s="63">
        <v>0.48503230000000003</v>
      </c>
      <c r="K8895" s="63">
        <v>0.5443192</v>
      </c>
      <c r="L8895" s="63">
        <v>0.60360599999999998</v>
      </c>
      <c r="M8895" s="63">
        <v>0.68920669999999995</v>
      </c>
      <c r="N8895" s="63">
        <v>12799</v>
      </c>
      <c r="O8895" s="63">
        <v>0.1130564</v>
      </c>
      <c r="P8895" s="63">
        <v>8</v>
      </c>
      <c r="Q8895" s="63">
        <v>1.2781749580960001E-2</v>
      </c>
    </row>
    <row r="8896" spans="1:17">
      <c r="A8896" s="63" t="s">
        <v>81</v>
      </c>
      <c r="B8896" s="63" t="s">
        <v>44</v>
      </c>
      <c r="C8896" s="63" t="s">
        <v>70</v>
      </c>
      <c r="D8896" s="63">
        <v>15</v>
      </c>
      <c r="E8896" s="63">
        <v>1.299442</v>
      </c>
      <c r="F8896" s="63">
        <v>1.90395</v>
      </c>
      <c r="G8896" s="63">
        <v>0.60450780000000004</v>
      </c>
      <c r="H8896" s="63">
        <v>85.1083</v>
      </c>
      <c r="I8896" s="63">
        <v>0.45962019999999998</v>
      </c>
      <c r="J8896" s="63">
        <v>0.54522099999999996</v>
      </c>
      <c r="K8896" s="63">
        <v>0.60450780000000004</v>
      </c>
      <c r="L8896" s="63">
        <v>0.66379460000000001</v>
      </c>
      <c r="M8896" s="63">
        <v>0.74939540000000004</v>
      </c>
      <c r="N8896" s="63">
        <v>12799</v>
      </c>
      <c r="O8896" s="63">
        <v>0.1130564</v>
      </c>
      <c r="P8896" s="63">
        <v>8</v>
      </c>
      <c r="Q8896" s="63">
        <v>1.2781749580960001E-2</v>
      </c>
    </row>
    <row r="8897" spans="1:17">
      <c r="A8897" s="63" t="s">
        <v>81</v>
      </c>
      <c r="B8897" s="63" t="s">
        <v>44</v>
      </c>
      <c r="C8897" s="63" t="s">
        <v>70</v>
      </c>
      <c r="D8897" s="63">
        <v>16</v>
      </c>
      <c r="E8897" s="63">
        <v>1.4361729999999999</v>
      </c>
      <c r="F8897" s="63">
        <v>2.0273119999999998</v>
      </c>
      <c r="G8897" s="63">
        <v>0.59113919999999998</v>
      </c>
      <c r="H8897" s="63">
        <v>85.773600000000002</v>
      </c>
      <c r="I8897" s="63">
        <v>0.44625160000000003</v>
      </c>
      <c r="J8897" s="63">
        <v>0.5318524</v>
      </c>
      <c r="K8897" s="63">
        <v>0.59113919999999998</v>
      </c>
      <c r="L8897" s="63">
        <v>0.65042599999999995</v>
      </c>
      <c r="M8897" s="63">
        <v>0.73602679999999998</v>
      </c>
      <c r="N8897" s="63">
        <v>12799</v>
      </c>
      <c r="O8897" s="63">
        <v>0.1130564</v>
      </c>
      <c r="P8897" s="63">
        <v>8</v>
      </c>
      <c r="Q8897" s="63">
        <v>1.2781749580960001E-2</v>
      </c>
    </row>
    <row r="8898" spans="1:17">
      <c r="A8898" s="63" t="s">
        <v>81</v>
      </c>
      <c r="B8898" s="63" t="s">
        <v>44</v>
      </c>
      <c r="C8898" s="63" t="s">
        <v>70</v>
      </c>
      <c r="D8898" s="63">
        <v>17</v>
      </c>
      <c r="E8898" s="63">
        <v>1.5720620000000001</v>
      </c>
      <c r="F8898" s="63">
        <v>2.1203530000000002</v>
      </c>
      <c r="G8898" s="63">
        <v>0.54829170000000005</v>
      </c>
      <c r="H8898" s="63">
        <v>85.403199999999998</v>
      </c>
      <c r="I8898" s="63">
        <v>0.40340409999999999</v>
      </c>
      <c r="J8898" s="63">
        <v>0.48900490000000002</v>
      </c>
      <c r="K8898" s="63">
        <v>0.54829170000000005</v>
      </c>
      <c r="L8898" s="63">
        <v>0.60757850000000002</v>
      </c>
      <c r="M8898" s="63">
        <v>0.6931792</v>
      </c>
      <c r="N8898" s="63">
        <v>12799</v>
      </c>
      <c r="O8898" s="63">
        <v>0.1130564</v>
      </c>
      <c r="P8898" s="63">
        <v>8</v>
      </c>
      <c r="Q8898" s="63">
        <v>1.2781749580960001E-2</v>
      </c>
    </row>
    <row r="8899" spans="1:17">
      <c r="A8899" s="63" t="s">
        <v>81</v>
      </c>
      <c r="B8899" s="63" t="s">
        <v>44</v>
      </c>
      <c r="C8899" s="63" t="s">
        <v>70</v>
      </c>
      <c r="D8899" s="63">
        <v>18</v>
      </c>
      <c r="E8899" s="63">
        <v>1.705435</v>
      </c>
      <c r="F8899" s="63">
        <v>2.1730179999999999</v>
      </c>
      <c r="G8899" s="63">
        <v>0.46758250000000001</v>
      </c>
      <c r="H8899" s="63">
        <v>84.165400000000005</v>
      </c>
      <c r="I8899" s="63">
        <v>0.32269490000000001</v>
      </c>
      <c r="J8899" s="63">
        <v>0.40829559999999998</v>
      </c>
      <c r="K8899" s="63">
        <v>0.46758250000000001</v>
      </c>
      <c r="L8899" s="63">
        <v>0.52686929999999998</v>
      </c>
      <c r="M8899" s="63">
        <v>0.61246999999999996</v>
      </c>
      <c r="N8899" s="63">
        <v>12799</v>
      </c>
      <c r="O8899" s="63">
        <v>0.1130564</v>
      </c>
      <c r="P8899" s="63">
        <v>8</v>
      </c>
      <c r="Q8899" s="63">
        <v>1.2781749580960001E-2</v>
      </c>
    </row>
    <row r="8900" spans="1:17">
      <c r="A8900" s="63" t="s">
        <v>81</v>
      </c>
      <c r="B8900" s="63" t="s">
        <v>44</v>
      </c>
      <c r="C8900" s="63" t="s">
        <v>70</v>
      </c>
      <c r="D8900" s="63">
        <v>19</v>
      </c>
      <c r="E8900" s="63">
        <v>1.9344460000000001</v>
      </c>
      <c r="F8900" s="63">
        <v>2.0995490000000001</v>
      </c>
      <c r="G8900" s="63">
        <v>0.16510320000000001</v>
      </c>
      <c r="H8900" s="63">
        <v>81.749899999999997</v>
      </c>
      <c r="I8900" s="63">
        <v>2.02156E-2</v>
      </c>
      <c r="J8900" s="63">
        <v>0.1058164</v>
      </c>
      <c r="K8900" s="63">
        <v>0.16510320000000001</v>
      </c>
      <c r="L8900" s="63">
        <v>0.22439000000000001</v>
      </c>
      <c r="M8900" s="63">
        <v>0.30999080000000001</v>
      </c>
      <c r="N8900" s="63">
        <v>12799</v>
      </c>
      <c r="O8900" s="63">
        <v>0.1130564</v>
      </c>
      <c r="P8900" s="63">
        <v>8</v>
      </c>
      <c r="Q8900" s="63">
        <v>1.2781749580960001E-2</v>
      </c>
    </row>
    <row r="8901" spans="1:17">
      <c r="A8901" s="63" t="s">
        <v>81</v>
      </c>
      <c r="B8901" s="63" t="s">
        <v>44</v>
      </c>
      <c r="C8901" s="63" t="s">
        <v>70</v>
      </c>
      <c r="D8901" s="63">
        <v>20</v>
      </c>
      <c r="E8901" s="63">
        <v>2.0055190000000001</v>
      </c>
      <c r="F8901" s="63">
        <v>1.9655670000000001</v>
      </c>
      <c r="G8901" s="63">
        <v>-3.9951899999999999E-2</v>
      </c>
      <c r="H8901" s="63">
        <v>77.217100000000002</v>
      </c>
      <c r="I8901" s="63">
        <v>-0.18483949999999999</v>
      </c>
      <c r="J8901" s="63">
        <v>-9.9238800000000002E-2</v>
      </c>
      <c r="K8901" s="63">
        <v>-3.9951899999999999E-2</v>
      </c>
      <c r="L8901" s="63">
        <v>1.9334899999999999E-2</v>
      </c>
      <c r="M8901" s="63">
        <v>0.10493570000000001</v>
      </c>
      <c r="N8901" s="63">
        <v>12799</v>
      </c>
      <c r="O8901" s="63">
        <v>0.1130564</v>
      </c>
      <c r="P8901" s="63">
        <v>8</v>
      </c>
      <c r="Q8901" s="63">
        <v>1.2781749580960001E-2</v>
      </c>
    </row>
    <row r="8902" spans="1:17">
      <c r="A8902" s="63" t="s">
        <v>81</v>
      </c>
      <c r="B8902" s="63" t="s">
        <v>44</v>
      </c>
      <c r="C8902" s="63" t="s">
        <v>70</v>
      </c>
      <c r="D8902" s="63">
        <v>21</v>
      </c>
      <c r="E8902" s="63">
        <v>2.0085799999999998</v>
      </c>
      <c r="F8902" s="63">
        <v>1.844495</v>
      </c>
      <c r="G8902" s="63">
        <v>-0.1640848</v>
      </c>
      <c r="H8902" s="63">
        <v>72.500299999999996</v>
      </c>
      <c r="I8902" s="63">
        <v>-0.30897239999999998</v>
      </c>
      <c r="J8902" s="63">
        <v>-0.2233716</v>
      </c>
      <c r="K8902" s="63">
        <v>-0.1640848</v>
      </c>
      <c r="L8902" s="63">
        <v>-0.104798</v>
      </c>
      <c r="M8902" s="63">
        <v>-1.9197200000000001E-2</v>
      </c>
      <c r="N8902" s="63">
        <v>12799</v>
      </c>
      <c r="O8902" s="63">
        <v>0.1130564</v>
      </c>
      <c r="P8902" s="63">
        <v>8</v>
      </c>
      <c r="Q8902" s="63">
        <v>1.2781749580960001E-2</v>
      </c>
    </row>
    <row r="8903" spans="1:17">
      <c r="A8903" s="63" t="s">
        <v>81</v>
      </c>
      <c r="B8903" s="63" t="s">
        <v>44</v>
      </c>
      <c r="C8903" s="63" t="s">
        <v>70</v>
      </c>
      <c r="D8903" s="63">
        <v>22</v>
      </c>
      <c r="E8903" s="63">
        <v>1.9061239999999999</v>
      </c>
      <c r="F8903" s="63">
        <v>1.684013</v>
      </c>
      <c r="G8903" s="63">
        <v>-0.22211030000000001</v>
      </c>
      <c r="H8903" s="63">
        <v>69.919200000000004</v>
      </c>
      <c r="I8903" s="63">
        <v>-0.36699789999999999</v>
      </c>
      <c r="J8903" s="63">
        <v>-0.28139710000000001</v>
      </c>
      <c r="K8903" s="63">
        <v>-0.22211030000000001</v>
      </c>
      <c r="L8903" s="63">
        <v>-0.16282340000000001</v>
      </c>
      <c r="M8903" s="63">
        <v>-7.7222700000000005E-2</v>
      </c>
      <c r="N8903" s="63">
        <v>12799</v>
      </c>
      <c r="O8903" s="63">
        <v>0.1130564</v>
      </c>
      <c r="P8903" s="63">
        <v>8</v>
      </c>
      <c r="Q8903" s="63">
        <v>1.2781749580960001E-2</v>
      </c>
    </row>
    <row r="8904" spans="1:17">
      <c r="A8904" s="63" t="s">
        <v>81</v>
      </c>
      <c r="B8904" s="63" t="s">
        <v>44</v>
      </c>
      <c r="C8904" s="63" t="s">
        <v>70</v>
      </c>
      <c r="D8904" s="63">
        <v>23</v>
      </c>
      <c r="E8904" s="63">
        <v>1.6302760000000001</v>
      </c>
      <c r="F8904" s="63">
        <v>1.420021</v>
      </c>
      <c r="G8904" s="63">
        <v>-0.21025489999999999</v>
      </c>
      <c r="H8904" s="63">
        <v>68.021600000000007</v>
      </c>
      <c r="I8904" s="63">
        <v>-0.35514250000000003</v>
      </c>
      <c r="J8904" s="63">
        <v>-0.2695417</v>
      </c>
      <c r="K8904" s="63">
        <v>-0.21025489999999999</v>
      </c>
      <c r="L8904" s="63">
        <v>-0.15096809999999999</v>
      </c>
      <c r="M8904" s="63">
        <v>-6.5367300000000003E-2</v>
      </c>
      <c r="N8904" s="63">
        <v>12799</v>
      </c>
      <c r="O8904" s="63">
        <v>0.1130564</v>
      </c>
      <c r="P8904" s="63">
        <v>8</v>
      </c>
      <c r="Q8904" s="63">
        <v>1.2781749580960001E-2</v>
      </c>
    </row>
    <row r="8905" spans="1:17">
      <c r="A8905" s="63" t="s">
        <v>81</v>
      </c>
      <c r="B8905" s="63" t="s">
        <v>44</v>
      </c>
      <c r="C8905" s="63" t="s">
        <v>70</v>
      </c>
      <c r="D8905" s="63">
        <v>24</v>
      </c>
      <c r="E8905" s="63">
        <v>1.3164929999999999</v>
      </c>
      <c r="F8905" s="63">
        <v>1.1055250000000001</v>
      </c>
      <c r="G8905" s="63">
        <v>-0.2109685</v>
      </c>
      <c r="H8905" s="63">
        <v>66.510400000000004</v>
      </c>
      <c r="I8905" s="63">
        <v>-0.35585610000000001</v>
      </c>
      <c r="J8905" s="63">
        <v>-0.27025529999999998</v>
      </c>
      <c r="K8905" s="63">
        <v>-0.2109685</v>
      </c>
      <c r="L8905" s="63">
        <v>-0.1516817</v>
      </c>
      <c r="M8905" s="63">
        <v>-6.6080899999999998E-2</v>
      </c>
      <c r="N8905" s="63">
        <v>12799</v>
      </c>
      <c r="O8905" s="63">
        <v>0.1130564</v>
      </c>
      <c r="P8905" s="63">
        <v>8</v>
      </c>
      <c r="Q8905" s="63">
        <v>1.2781749580960001E-2</v>
      </c>
    </row>
    <row r="8906" spans="1:17">
      <c r="A8906" s="63" t="s">
        <v>81</v>
      </c>
      <c r="B8906" s="63" t="s">
        <v>44</v>
      </c>
      <c r="C8906" s="63" t="s">
        <v>71</v>
      </c>
      <c r="D8906" s="63">
        <v>1</v>
      </c>
      <c r="E8906" s="63">
        <v>1.0082040000000001</v>
      </c>
      <c r="F8906" s="63">
        <v>0.77149619999999997</v>
      </c>
      <c r="G8906" s="63">
        <v>-0.2367079</v>
      </c>
      <c r="H8906" s="63">
        <v>63.678899999999999</v>
      </c>
      <c r="I8906" s="63">
        <v>-0.38159549999999998</v>
      </c>
      <c r="J8906" s="63">
        <v>-0.2959948</v>
      </c>
      <c r="K8906" s="63">
        <v>-0.2367079</v>
      </c>
      <c r="L8906" s="63">
        <v>-0.1774211</v>
      </c>
      <c r="M8906" s="63">
        <v>-9.1820299999999994E-2</v>
      </c>
      <c r="N8906" s="63">
        <v>12799</v>
      </c>
      <c r="O8906" s="63">
        <v>0.1130564</v>
      </c>
      <c r="P8906" s="63">
        <v>9</v>
      </c>
      <c r="Q8906" s="63">
        <v>1.2781749580960001E-2</v>
      </c>
    </row>
    <row r="8907" spans="1:17">
      <c r="A8907" s="63" t="s">
        <v>81</v>
      </c>
      <c r="B8907" s="63" t="s">
        <v>44</v>
      </c>
      <c r="C8907" s="63" t="s">
        <v>71</v>
      </c>
      <c r="D8907" s="63">
        <v>2</v>
      </c>
      <c r="E8907" s="63">
        <v>0.91337480000000004</v>
      </c>
      <c r="F8907" s="63">
        <v>0.6743053</v>
      </c>
      <c r="G8907" s="63">
        <v>-0.23906959999999999</v>
      </c>
      <c r="H8907" s="63">
        <v>62.573700000000002</v>
      </c>
      <c r="I8907" s="63">
        <v>-0.3839572</v>
      </c>
      <c r="J8907" s="63">
        <v>-0.29835640000000002</v>
      </c>
      <c r="K8907" s="63">
        <v>-0.23906959999999999</v>
      </c>
      <c r="L8907" s="63">
        <v>-0.17978269999999999</v>
      </c>
      <c r="M8907" s="63">
        <v>-9.4182000000000002E-2</v>
      </c>
      <c r="N8907" s="63">
        <v>12799</v>
      </c>
      <c r="O8907" s="63">
        <v>0.1130564</v>
      </c>
      <c r="P8907" s="63">
        <v>9</v>
      </c>
      <c r="Q8907" s="63">
        <v>1.2781749580960001E-2</v>
      </c>
    </row>
    <row r="8908" spans="1:17">
      <c r="A8908" s="63" t="s">
        <v>81</v>
      </c>
      <c r="B8908" s="63" t="s">
        <v>44</v>
      </c>
      <c r="C8908" s="63" t="s">
        <v>71</v>
      </c>
      <c r="D8908" s="63">
        <v>3</v>
      </c>
      <c r="E8908" s="63">
        <v>0.86493500000000001</v>
      </c>
      <c r="F8908" s="63">
        <v>0.62973420000000002</v>
      </c>
      <c r="G8908" s="63">
        <v>-0.23520079999999999</v>
      </c>
      <c r="H8908" s="63">
        <v>61.569299999999998</v>
      </c>
      <c r="I8908" s="63">
        <v>-0.38008839999999999</v>
      </c>
      <c r="J8908" s="63">
        <v>-0.29448760000000002</v>
      </c>
      <c r="K8908" s="63">
        <v>-0.23520079999999999</v>
      </c>
      <c r="L8908" s="63">
        <v>-0.17591390000000001</v>
      </c>
      <c r="M8908" s="63">
        <v>-9.0313199999999996E-2</v>
      </c>
      <c r="N8908" s="63">
        <v>12799</v>
      </c>
      <c r="O8908" s="63">
        <v>0.1130564</v>
      </c>
      <c r="P8908" s="63">
        <v>9</v>
      </c>
      <c r="Q8908" s="63">
        <v>1.2781749580960001E-2</v>
      </c>
    </row>
    <row r="8909" spans="1:17">
      <c r="A8909" s="63" t="s">
        <v>81</v>
      </c>
      <c r="B8909" s="63" t="s">
        <v>44</v>
      </c>
      <c r="C8909" s="63" t="s">
        <v>71</v>
      </c>
      <c r="D8909" s="63">
        <v>4</v>
      </c>
      <c r="E8909" s="63">
        <v>0.84412010000000004</v>
      </c>
      <c r="F8909" s="63">
        <v>0.63244900000000004</v>
      </c>
      <c r="G8909" s="63">
        <v>-0.2116711</v>
      </c>
      <c r="H8909" s="63">
        <v>60.716099999999997</v>
      </c>
      <c r="I8909" s="63">
        <v>-0.35655870000000001</v>
      </c>
      <c r="J8909" s="63">
        <v>-0.27095789999999997</v>
      </c>
      <c r="K8909" s="63">
        <v>-0.2116711</v>
      </c>
      <c r="L8909" s="63">
        <v>-0.1523843</v>
      </c>
      <c r="M8909" s="63">
        <v>-6.6783499999999996E-2</v>
      </c>
      <c r="N8909" s="63">
        <v>12799</v>
      </c>
      <c r="O8909" s="63">
        <v>0.1130564</v>
      </c>
      <c r="P8909" s="63">
        <v>9</v>
      </c>
      <c r="Q8909" s="63">
        <v>1.2781749580960001E-2</v>
      </c>
    </row>
    <row r="8910" spans="1:17">
      <c r="A8910" s="63" t="s">
        <v>81</v>
      </c>
      <c r="B8910" s="63" t="s">
        <v>44</v>
      </c>
      <c r="C8910" s="63" t="s">
        <v>71</v>
      </c>
      <c r="D8910" s="63">
        <v>5</v>
      </c>
      <c r="E8910" s="63">
        <v>0.85150170000000003</v>
      </c>
      <c r="F8910" s="63">
        <v>0.63557549999999996</v>
      </c>
      <c r="G8910" s="63">
        <v>-0.21592620000000001</v>
      </c>
      <c r="H8910" s="63">
        <v>59.955800000000004</v>
      </c>
      <c r="I8910" s="63">
        <v>-0.36081380000000002</v>
      </c>
      <c r="J8910" s="63">
        <v>-0.27521299999999999</v>
      </c>
      <c r="K8910" s="63">
        <v>-0.21592620000000001</v>
      </c>
      <c r="L8910" s="63">
        <v>-0.15663930000000001</v>
      </c>
      <c r="M8910" s="63">
        <v>-7.1038599999999993E-2</v>
      </c>
      <c r="N8910" s="63">
        <v>12799</v>
      </c>
      <c r="O8910" s="63">
        <v>0.1130564</v>
      </c>
      <c r="P8910" s="63">
        <v>9</v>
      </c>
      <c r="Q8910" s="63">
        <v>1.2781749580960001E-2</v>
      </c>
    </row>
    <row r="8911" spans="1:17">
      <c r="A8911" s="63" t="s">
        <v>81</v>
      </c>
      <c r="B8911" s="63" t="s">
        <v>44</v>
      </c>
      <c r="C8911" s="63" t="s">
        <v>71</v>
      </c>
      <c r="D8911" s="63">
        <v>6</v>
      </c>
      <c r="E8911" s="63">
        <v>0.93961899999999998</v>
      </c>
      <c r="F8911" s="63">
        <v>0.67322249999999995</v>
      </c>
      <c r="G8911" s="63">
        <v>-0.26639649999999998</v>
      </c>
      <c r="H8911" s="63">
        <v>59.258600000000001</v>
      </c>
      <c r="I8911" s="63">
        <v>-0.41128409999999999</v>
      </c>
      <c r="J8911" s="63">
        <v>-0.32568330000000001</v>
      </c>
      <c r="K8911" s="63">
        <v>-0.26639649999999998</v>
      </c>
      <c r="L8911" s="63">
        <v>-0.2071096</v>
      </c>
      <c r="M8911" s="63">
        <v>-0.1215089</v>
      </c>
      <c r="N8911" s="63">
        <v>12799</v>
      </c>
      <c r="O8911" s="63">
        <v>0.1130564</v>
      </c>
      <c r="P8911" s="63">
        <v>9</v>
      </c>
      <c r="Q8911" s="63">
        <v>1.2781749580960001E-2</v>
      </c>
    </row>
    <row r="8912" spans="1:17">
      <c r="A8912" s="63" t="s">
        <v>81</v>
      </c>
      <c r="B8912" s="63" t="s">
        <v>44</v>
      </c>
      <c r="C8912" s="63" t="s">
        <v>71</v>
      </c>
      <c r="D8912" s="63">
        <v>7</v>
      </c>
      <c r="E8912" s="63">
        <v>1.133289</v>
      </c>
      <c r="F8912" s="63">
        <v>0.86069229999999997</v>
      </c>
      <c r="G8912" s="63">
        <v>-0.27259699999999998</v>
      </c>
      <c r="H8912" s="63">
        <v>58.7592</v>
      </c>
      <c r="I8912" s="63">
        <v>-0.41748459999999998</v>
      </c>
      <c r="J8912" s="63">
        <v>-0.33188380000000001</v>
      </c>
      <c r="K8912" s="63">
        <v>-0.27259699999999998</v>
      </c>
      <c r="L8912" s="63">
        <v>-0.21331020000000001</v>
      </c>
      <c r="M8912" s="63">
        <v>-0.1277094</v>
      </c>
      <c r="N8912" s="63">
        <v>12799</v>
      </c>
      <c r="O8912" s="63">
        <v>0.1130564</v>
      </c>
      <c r="P8912" s="63">
        <v>9</v>
      </c>
      <c r="Q8912" s="63">
        <v>1.2781749580960001E-2</v>
      </c>
    </row>
    <row r="8913" spans="1:17">
      <c r="A8913" s="63" t="s">
        <v>81</v>
      </c>
      <c r="B8913" s="63" t="s">
        <v>44</v>
      </c>
      <c r="C8913" s="63" t="s">
        <v>71</v>
      </c>
      <c r="D8913" s="63">
        <v>8</v>
      </c>
      <c r="E8913" s="63">
        <v>1.2685010000000001</v>
      </c>
      <c r="F8913" s="63">
        <v>1.0407660000000001</v>
      </c>
      <c r="G8913" s="63">
        <v>-0.2277353</v>
      </c>
      <c r="H8913" s="63">
        <v>59.852699999999999</v>
      </c>
      <c r="I8913" s="63">
        <v>-0.37262289999999998</v>
      </c>
      <c r="J8913" s="63">
        <v>-0.2870221</v>
      </c>
      <c r="K8913" s="63">
        <v>-0.2277353</v>
      </c>
      <c r="L8913" s="63">
        <v>-0.1684484</v>
      </c>
      <c r="M8913" s="63">
        <v>-8.2847699999999996E-2</v>
      </c>
      <c r="N8913" s="63">
        <v>12799</v>
      </c>
      <c r="O8913" s="63">
        <v>0.1130564</v>
      </c>
      <c r="P8913" s="63">
        <v>9</v>
      </c>
      <c r="Q8913" s="63">
        <v>1.2781749580960001E-2</v>
      </c>
    </row>
    <row r="8914" spans="1:17">
      <c r="A8914" s="63" t="s">
        <v>81</v>
      </c>
      <c r="B8914" s="63" t="s">
        <v>44</v>
      </c>
      <c r="C8914" s="63" t="s">
        <v>71</v>
      </c>
      <c r="D8914" s="63">
        <v>9</v>
      </c>
      <c r="E8914" s="63">
        <v>1.2644359999999999</v>
      </c>
      <c r="F8914" s="63">
        <v>1.1543699999999999</v>
      </c>
      <c r="G8914" s="63">
        <v>-0.11006589999999999</v>
      </c>
      <c r="H8914" s="63">
        <v>63.9512</v>
      </c>
      <c r="I8914" s="63">
        <v>-0.2549535</v>
      </c>
      <c r="J8914" s="63">
        <v>-0.1693528</v>
      </c>
      <c r="K8914" s="63">
        <v>-0.11006589999999999</v>
      </c>
      <c r="L8914" s="63">
        <v>-5.0779100000000001E-2</v>
      </c>
      <c r="M8914" s="63">
        <v>3.4821699999999997E-2</v>
      </c>
      <c r="N8914" s="63">
        <v>12799</v>
      </c>
      <c r="O8914" s="63">
        <v>0.1130564</v>
      </c>
      <c r="P8914" s="63">
        <v>9</v>
      </c>
      <c r="Q8914" s="63">
        <v>1.2781749580960001E-2</v>
      </c>
    </row>
    <row r="8915" spans="1:17">
      <c r="A8915" s="63" t="s">
        <v>81</v>
      </c>
      <c r="B8915" s="63" t="s">
        <v>44</v>
      </c>
      <c r="C8915" s="63" t="s">
        <v>71</v>
      </c>
      <c r="D8915" s="63">
        <v>10</v>
      </c>
      <c r="E8915" s="63">
        <v>1.3084180000000001</v>
      </c>
      <c r="F8915" s="63">
        <v>1.2023710000000001</v>
      </c>
      <c r="G8915" s="63">
        <v>-0.1060475</v>
      </c>
      <c r="H8915" s="63">
        <v>68.465800000000002</v>
      </c>
      <c r="I8915" s="63">
        <v>-0.25093510000000002</v>
      </c>
      <c r="J8915" s="63">
        <v>-0.16533429999999999</v>
      </c>
      <c r="K8915" s="63">
        <v>-0.1060475</v>
      </c>
      <c r="L8915" s="63">
        <v>-4.6760700000000002E-2</v>
      </c>
      <c r="M8915" s="63">
        <v>3.8840100000000002E-2</v>
      </c>
      <c r="N8915" s="63">
        <v>12799</v>
      </c>
      <c r="O8915" s="63">
        <v>0.1130564</v>
      </c>
      <c r="P8915" s="63">
        <v>9</v>
      </c>
      <c r="Q8915" s="63">
        <v>1.2781749580960001E-2</v>
      </c>
    </row>
    <row r="8916" spans="1:17">
      <c r="A8916" s="63" t="s">
        <v>81</v>
      </c>
      <c r="B8916" s="63" t="s">
        <v>44</v>
      </c>
      <c r="C8916" s="63" t="s">
        <v>71</v>
      </c>
      <c r="D8916" s="63">
        <v>11</v>
      </c>
      <c r="E8916" s="63">
        <v>1.269909</v>
      </c>
      <c r="F8916" s="63">
        <v>1.2994889999999999</v>
      </c>
      <c r="G8916" s="63">
        <v>2.9580200000000001E-2</v>
      </c>
      <c r="H8916" s="63">
        <v>72.656199999999998</v>
      </c>
      <c r="I8916" s="63">
        <v>-0.1153074</v>
      </c>
      <c r="J8916" s="63">
        <v>-2.97066E-2</v>
      </c>
      <c r="K8916" s="63">
        <v>2.9580200000000001E-2</v>
      </c>
      <c r="L8916" s="63">
        <v>8.8867100000000004E-2</v>
      </c>
      <c r="M8916" s="63">
        <v>0.17446780000000001</v>
      </c>
      <c r="N8916" s="63">
        <v>12799</v>
      </c>
      <c r="O8916" s="63">
        <v>0.1130564</v>
      </c>
      <c r="P8916" s="63">
        <v>9</v>
      </c>
      <c r="Q8916" s="63">
        <v>1.2781749580960001E-2</v>
      </c>
    </row>
    <row r="8917" spans="1:17">
      <c r="A8917" s="63" t="s">
        <v>81</v>
      </c>
      <c r="B8917" s="63" t="s">
        <v>44</v>
      </c>
      <c r="C8917" s="63" t="s">
        <v>71</v>
      </c>
      <c r="D8917" s="63">
        <v>12</v>
      </c>
      <c r="E8917" s="63">
        <v>1.258141</v>
      </c>
      <c r="F8917" s="63">
        <v>1.398741</v>
      </c>
      <c r="G8917" s="63">
        <v>0.14060039999999999</v>
      </c>
      <c r="H8917" s="63">
        <v>76.326599999999999</v>
      </c>
      <c r="I8917" s="63">
        <v>-4.2871999999999997E-3</v>
      </c>
      <c r="J8917" s="63">
        <v>8.13136E-2</v>
      </c>
      <c r="K8917" s="63">
        <v>0.14060039999999999</v>
      </c>
      <c r="L8917" s="63">
        <v>0.19988729999999999</v>
      </c>
      <c r="M8917" s="63">
        <v>0.28548800000000002</v>
      </c>
      <c r="N8917" s="63">
        <v>12799</v>
      </c>
      <c r="O8917" s="63">
        <v>0.1130564</v>
      </c>
      <c r="P8917" s="63">
        <v>9</v>
      </c>
      <c r="Q8917" s="63">
        <v>1.2781749580960001E-2</v>
      </c>
    </row>
    <row r="8918" spans="1:17">
      <c r="A8918" s="63" t="s">
        <v>81</v>
      </c>
      <c r="B8918" s="63" t="s">
        <v>44</v>
      </c>
      <c r="C8918" s="63" t="s">
        <v>71</v>
      </c>
      <c r="D8918" s="63">
        <v>13</v>
      </c>
      <c r="E8918" s="63">
        <v>1.1709039999999999</v>
      </c>
      <c r="F8918" s="63">
        <v>1.507147</v>
      </c>
      <c r="G8918" s="63">
        <v>0.33624320000000002</v>
      </c>
      <c r="H8918" s="63">
        <v>78.971900000000005</v>
      </c>
      <c r="I8918" s="63">
        <v>0.19135559999999999</v>
      </c>
      <c r="J8918" s="63">
        <v>0.27695629999999999</v>
      </c>
      <c r="K8918" s="63">
        <v>0.33624320000000002</v>
      </c>
      <c r="L8918" s="63">
        <v>0.39552999999999999</v>
      </c>
      <c r="M8918" s="63">
        <v>0.48113070000000002</v>
      </c>
      <c r="N8918" s="63">
        <v>12799</v>
      </c>
      <c r="O8918" s="63">
        <v>0.1130564</v>
      </c>
      <c r="P8918" s="63">
        <v>9</v>
      </c>
      <c r="Q8918" s="63">
        <v>1.2781749580960001E-2</v>
      </c>
    </row>
    <row r="8919" spans="1:17">
      <c r="A8919" s="63" t="s">
        <v>81</v>
      </c>
      <c r="B8919" s="63" t="s">
        <v>44</v>
      </c>
      <c r="C8919" s="63" t="s">
        <v>71</v>
      </c>
      <c r="D8919" s="63">
        <v>14</v>
      </c>
      <c r="E8919" s="63">
        <v>1.192591</v>
      </c>
      <c r="F8919" s="63">
        <v>1.6275489999999999</v>
      </c>
      <c r="G8919" s="63">
        <v>0.4349575</v>
      </c>
      <c r="H8919" s="63">
        <v>80.873900000000006</v>
      </c>
      <c r="I8919" s="63">
        <v>0.29006989999999999</v>
      </c>
      <c r="J8919" s="63">
        <v>0.37567070000000002</v>
      </c>
      <c r="K8919" s="63">
        <v>0.4349575</v>
      </c>
      <c r="L8919" s="63">
        <v>0.49424430000000003</v>
      </c>
      <c r="M8919" s="63">
        <v>0.5798451</v>
      </c>
      <c r="N8919" s="63">
        <v>12799</v>
      </c>
      <c r="O8919" s="63">
        <v>0.1130564</v>
      </c>
      <c r="P8919" s="63">
        <v>9</v>
      </c>
      <c r="Q8919" s="63">
        <v>1.2781749580960001E-2</v>
      </c>
    </row>
    <row r="8920" spans="1:17">
      <c r="A8920" s="63" t="s">
        <v>81</v>
      </c>
      <c r="B8920" s="63" t="s">
        <v>44</v>
      </c>
      <c r="C8920" s="63" t="s">
        <v>71</v>
      </c>
      <c r="D8920" s="63">
        <v>15</v>
      </c>
      <c r="E8920" s="63">
        <v>1.2516160000000001</v>
      </c>
      <c r="F8920" s="63">
        <v>1.7342919999999999</v>
      </c>
      <c r="G8920" s="63">
        <v>0.48267579999999999</v>
      </c>
      <c r="H8920" s="63">
        <v>82.198499999999996</v>
      </c>
      <c r="I8920" s="63">
        <v>0.33778819999999998</v>
      </c>
      <c r="J8920" s="63">
        <v>0.42338900000000002</v>
      </c>
      <c r="K8920" s="63">
        <v>0.48267579999999999</v>
      </c>
      <c r="L8920" s="63">
        <v>0.54196259999999996</v>
      </c>
      <c r="M8920" s="63">
        <v>0.62756339999999999</v>
      </c>
      <c r="N8920" s="63">
        <v>12799</v>
      </c>
      <c r="O8920" s="63">
        <v>0.1130564</v>
      </c>
      <c r="P8920" s="63">
        <v>9</v>
      </c>
      <c r="Q8920" s="63">
        <v>1.2781749580960001E-2</v>
      </c>
    </row>
    <row r="8921" spans="1:17">
      <c r="A8921" s="63" t="s">
        <v>81</v>
      </c>
      <c r="B8921" s="63" t="s">
        <v>44</v>
      </c>
      <c r="C8921" s="63" t="s">
        <v>71</v>
      </c>
      <c r="D8921" s="63">
        <v>16</v>
      </c>
      <c r="E8921" s="63">
        <v>1.3602590000000001</v>
      </c>
      <c r="F8921" s="63">
        <v>1.824017</v>
      </c>
      <c r="G8921" s="63">
        <v>0.46375820000000001</v>
      </c>
      <c r="H8921" s="63">
        <v>82.643199999999993</v>
      </c>
      <c r="I8921" s="63">
        <v>0.3188706</v>
      </c>
      <c r="J8921" s="63">
        <v>0.40447139999999998</v>
      </c>
      <c r="K8921" s="63">
        <v>0.46375820000000001</v>
      </c>
      <c r="L8921" s="63">
        <v>0.52304510000000004</v>
      </c>
      <c r="M8921" s="63">
        <v>0.60864580000000001</v>
      </c>
      <c r="N8921" s="63">
        <v>12799</v>
      </c>
      <c r="O8921" s="63">
        <v>0.1130564</v>
      </c>
      <c r="P8921" s="63">
        <v>9</v>
      </c>
      <c r="Q8921" s="63">
        <v>1.2781749580960001E-2</v>
      </c>
    </row>
    <row r="8922" spans="1:17">
      <c r="A8922" s="63" t="s">
        <v>81</v>
      </c>
      <c r="B8922" s="63" t="s">
        <v>44</v>
      </c>
      <c r="C8922" s="63" t="s">
        <v>71</v>
      </c>
      <c r="D8922" s="63">
        <v>17</v>
      </c>
      <c r="E8922" s="63">
        <v>1.486982</v>
      </c>
      <c r="F8922" s="63">
        <v>1.910895</v>
      </c>
      <c r="G8922" s="63">
        <v>0.42391250000000003</v>
      </c>
      <c r="H8922" s="63">
        <v>82.282499999999999</v>
      </c>
      <c r="I8922" s="63">
        <v>0.27902490000000002</v>
      </c>
      <c r="J8922" s="63">
        <v>0.3646257</v>
      </c>
      <c r="K8922" s="63">
        <v>0.42391250000000003</v>
      </c>
      <c r="L8922" s="63">
        <v>0.4831994</v>
      </c>
      <c r="M8922" s="63">
        <v>0.56880010000000003</v>
      </c>
      <c r="N8922" s="63">
        <v>12799</v>
      </c>
      <c r="O8922" s="63">
        <v>0.1130564</v>
      </c>
      <c r="P8922" s="63">
        <v>9</v>
      </c>
      <c r="Q8922" s="63">
        <v>1.2781749580960001E-2</v>
      </c>
    </row>
    <row r="8923" spans="1:17">
      <c r="A8923" s="63" t="s">
        <v>81</v>
      </c>
      <c r="B8923" s="63" t="s">
        <v>44</v>
      </c>
      <c r="C8923" s="63" t="s">
        <v>71</v>
      </c>
      <c r="D8923" s="63">
        <v>18</v>
      </c>
      <c r="E8923" s="63">
        <v>1.607607</v>
      </c>
      <c r="F8923" s="63">
        <v>1.955678</v>
      </c>
      <c r="G8923" s="63">
        <v>0.34807090000000002</v>
      </c>
      <c r="H8923" s="63">
        <v>80.776700000000005</v>
      </c>
      <c r="I8923" s="63">
        <v>0.20318330000000001</v>
      </c>
      <c r="J8923" s="63">
        <v>0.28878399999999999</v>
      </c>
      <c r="K8923" s="63">
        <v>0.34807090000000002</v>
      </c>
      <c r="L8923" s="63">
        <v>0.40735769999999999</v>
      </c>
      <c r="M8923" s="63">
        <v>0.49295850000000002</v>
      </c>
      <c r="N8923" s="63">
        <v>12799</v>
      </c>
      <c r="O8923" s="63">
        <v>0.1130564</v>
      </c>
      <c r="P8923" s="63">
        <v>9</v>
      </c>
      <c r="Q8923" s="63">
        <v>1.2781749580960001E-2</v>
      </c>
    </row>
    <row r="8924" spans="1:17">
      <c r="A8924" s="63" t="s">
        <v>81</v>
      </c>
      <c r="B8924" s="63" t="s">
        <v>44</v>
      </c>
      <c r="C8924" s="63" t="s">
        <v>71</v>
      </c>
      <c r="D8924" s="63">
        <v>19</v>
      </c>
      <c r="E8924" s="63">
        <v>1.7858080000000001</v>
      </c>
      <c r="F8924" s="63">
        <v>1.857947</v>
      </c>
      <c r="G8924" s="63">
        <v>7.2138900000000006E-2</v>
      </c>
      <c r="H8924" s="63">
        <v>77.468800000000002</v>
      </c>
      <c r="I8924" s="63">
        <v>-7.2748699999999999E-2</v>
      </c>
      <c r="J8924" s="63">
        <v>1.28521E-2</v>
      </c>
      <c r="K8924" s="63">
        <v>7.2138900000000006E-2</v>
      </c>
      <c r="L8924" s="63">
        <v>0.13142570000000001</v>
      </c>
      <c r="M8924" s="63">
        <v>0.21702650000000001</v>
      </c>
      <c r="N8924" s="63">
        <v>12799</v>
      </c>
      <c r="O8924" s="63">
        <v>0.1130564</v>
      </c>
      <c r="P8924" s="63">
        <v>9</v>
      </c>
      <c r="Q8924" s="63">
        <v>1.2781749580960001E-2</v>
      </c>
    </row>
    <row r="8925" spans="1:17">
      <c r="A8925" s="63" t="s">
        <v>81</v>
      </c>
      <c r="B8925" s="63" t="s">
        <v>44</v>
      </c>
      <c r="C8925" s="63" t="s">
        <v>71</v>
      </c>
      <c r="D8925" s="63">
        <v>20</v>
      </c>
      <c r="E8925" s="63">
        <v>1.842114</v>
      </c>
      <c r="F8925" s="63">
        <v>1.753241</v>
      </c>
      <c r="G8925" s="63">
        <v>-8.8873099999999997E-2</v>
      </c>
      <c r="H8925" s="63">
        <v>73.091300000000004</v>
      </c>
      <c r="I8925" s="63">
        <v>-0.23376069999999999</v>
      </c>
      <c r="J8925" s="63">
        <v>-0.14815999999999999</v>
      </c>
      <c r="K8925" s="63">
        <v>-8.8873099999999997E-2</v>
      </c>
      <c r="L8925" s="63">
        <v>-2.9586299999999999E-2</v>
      </c>
      <c r="M8925" s="63">
        <v>5.6014399999999999E-2</v>
      </c>
      <c r="N8925" s="63">
        <v>12799</v>
      </c>
      <c r="O8925" s="63">
        <v>0.1130564</v>
      </c>
      <c r="P8925" s="63">
        <v>9</v>
      </c>
      <c r="Q8925" s="63">
        <v>1.2781749580960001E-2</v>
      </c>
    </row>
    <row r="8926" spans="1:17">
      <c r="A8926" s="63" t="s">
        <v>81</v>
      </c>
      <c r="B8926" s="63" t="s">
        <v>44</v>
      </c>
      <c r="C8926" s="63" t="s">
        <v>71</v>
      </c>
      <c r="D8926" s="63">
        <v>21</v>
      </c>
      <c r="E8926" s="63">
        <v>1.874536</v>
      </c>
      <c r="F8926" s="63">
        <v>1.69085</v>
      </c>
      <c r="G8926" s="63">
        <v>-0.18368580000000001</v>
      </c>
      <c r="H8926" s="63">
        <v>70.284000000000006</v>
      </c>
      <c r="I8926" s="63">
        <v>-0.32857340000000002</v>
      </c>
      <c r="J8926" s="63">
        <v>-0.24297260000000001</v>
      </c>
      <c r="K8926" s="63">
        <v>-0.18368580000000001</v>
      </c>
      <c r="L8926" s="63">
        <v>-0.12439890000000001</v>
      </c>
      <c r="M8926" s="63">
        <v>-3.8798199999999998E-2</v>
      </c>
      <c r="N8926" s="63">
        <v>12799</v>
      </c>
      <c r="O8926" s="63">
        <v>0.1130564</v>
      </c>
      <c r="P8926" s="63">
        <v>9</v>
      </c>
      <c r="Q8926" s="63">
        <v>1.2781749580960001E-2</v>
      </c>
    </row>
    <row r="8927" spans="1:17">
      <c r="A8927" s="63" t="s">
        <v>81</v>
      </c>
      <c r="B8927" s="63" t="s">
        <v>44</v>
      </c>
      <c r="C8927" s="63" t="s">
        <v>71</v>
      </c>
      <c r="D8927" s="63">
        <v>22</v>
      </c>
      <c r="E8927" s="63">
        <v>1.778011</v>
      </c>
      <c r="F8927" s="63">
        <v>1.5326869999999999</v>
      </c>
      <c r="G8927" s="63">
        <v>-0.24532390000000001</v>
      </c>
      <c r="H8927" s="63">
        <v>68.049899999999994</v>
      </c>
      <c r="I8927" s="63">
        <v>-0.39021149999999999</v>
      </c>
      <c r="J8927" s="63">
        <v>-0.30461070000000001</v>
      </c>
      <c r="K8927" s="63">
        <v>-0.24532390000000001</v>
      </c>
      <c r="L8927" s="63">
        <v>-0.18603710000000001</v>
      </c>
      <c r="M8927" s="63">
        <v>-0.10043630000000001</v>
      </c>
      <c r="N8927" s="63">
        <v>12799</v>
      </c>
      <c r="O8927" s="63">
        <v>0.1130564</v>
      </c>
      <c r="P8927" s="63">
        <v>9</v>
      </c>
      <c r="Q8927" s="63">
        <v>1.2781749580960001E-2</v>
      </c>
    </row>
    <row r="8928" spans="1:17">
      <c r="A8928" s="63" t="s">
        <v>81</v>
      </c>
      <c r="B8928" s="63" t="s">
        <v>44</v>
      </c>
      <c r="C8928" s="63" t="s">
        <v>71</v>
      </c>
      <c r="D8928" s="63">
        <v>23</v>
      </c>
      <c r="E8928" s="63">
        <v>1.514003</v>
      </c>
      <c r="F8928" s="63">
        <v>1.273444</v>
      </c>
      <c r="G8928" s="63">
        <v>-0.2405592</v>
      </c>
      <c r="H8928" s="63">
        <v>66.322999999999993</v>
      </c>
      <c r="I8928" s="63">
        <v>-0.38544679999999998</v>
      </c>
      <c r="J8928" s="63">
        <v>-0.2998461</v>
      </c>
      <c r="K8928" s="63">
        <v>-0.2405592</v>
      </c>
      <c r="L8928" s="63">
        <v>-0.1812724</v>
      </c>
      <c r="M8928" s="63">
        <v>-9.5671599999999996E-2</v>
      </c>
      <c r="N8928" s="63">
        <v>12799</v>
      </c>
      <c r="O8928" s="63">
        <v>0.1130564</v>
      </c>
      <c r="P8928" s="63">
        <v>9</v>
      </c>
      <c r="Q8928" s="63">
        <v>1.2781749580960001E-2</v>
      </c>
    </row>
    <row r="8929" spans="1:17">
      <c r="A8929" s="63" t="s">
        <v>81</v>
      </c>
      <c r="B8929" s="63" t="s">
        <v>44</v>
      </c>
      <c r="C8929" s="63" t="s">
        <v>71</v>
      </c>
      <c r="D8929" s="63">
        <v>24</v>
      </c>
      <c r="E8929" s="63">
        <v>1.197646</v>
      </c>
      <c r="F8929" s="63">
        <v>0.97965060000000004</v>
      </c>
      <c r="G8929" s="63">
        <v>-0.21799489999999999</v>
      </c>
      <c r="H8929" s="63">
        <v>64.890900000000002</v>
      </c>
      <c r="I8929" s="63">
        <v>-0.3628825</v>
      </c>
      <c r="J8929" s="63">
        <v>-0.27728180000000002</v>
      </c>
      <c r="K8929" s="63">
        <v>-0.21799489999999999</v>
      </c>
      <c r="L8929" s="63">
        <v>-0.15870809999999999</v>
      </c>
      <c r="M8929" s="63">
        <v>-7.31073E-2</v>
      </c>
      <c r="N8929" s="63">
        <v>12799</v>
      </c>
      <c r="O8929" s="63">
        <v>0.1130564</v>
      </c>
      <c r="P8929" s="63">
        <v>9</v>
      </c>
      <c r="Q8929" s="63">
        <v>1.2781749580960001E-2</v>
      </c>
    </row>
    <row r="8930" spans="1:17">
      <c r="A8930" s="63" t="s">
        <v>81</v>
      </c>
      <c r="B8930" s="63" t="s">
        <v>44</v>
      </c>
      <c r="C8930" s="63" t="s">
        <v>72</v>
      </c>
      <c r="D8930" s="63">
        <v>1</v>
      </c>
      <c r="E8930" s="63">
        <v>0.91398950000000001</v>
      </c>
      <c r="F8930" s="63">
        <v>0.66613420000000001</v>
      </c>
      <c r="G8930" s="63">
        <v>-0.2478553</v>
      </c>
      <c r="H8930" s="63">
        <v>58.776600000000002</v>
      </c>
      <c r="I8930" s="63">
        <v>-0.39274290000000001</v>
      </c>
      <c r="J8930" s="63">
        <v>-0.30714209999999997</v>
      </c>
      <c r="K8930" s="63">
        <v>-0.2478553</v>
      </c>
      <c r="L8930" s="63">
        <v>-0.1885685</v>
      </c>
      <c r="M8930" s="63">
        <v>-0.1029677</v>
      </c>
      <c r="N8930" s="63">
        <v>12799</v>
      </c>
      <c r="O8930" s="63">
        <v>0.1130564</v>
      </c>
      <c r="P8930" s="63">
        <v>10</v>
      </c>
      <c r="Q8930" s="63">
        <v>1.2781749580960001E-2</v>
      </c>
    </row>
    <row r="8931" spans="1:17">
      <c r="A8931" s="63" t="s">
        <v>81</v>
      </c>
      <c r="B8931" s="63" t="s">
        <v>44</v>
      </c>
      <c r="C8931" s="63" t="s">
        <v>72</v>
      </c>
      <c r="D8931" s="63">
        <v>2</v>
      </c>
      <c r="E8931" s="63">
        <v>0.82816020000000001</v>
      </c>
      <c r="F8931" s="63">
        <v>0.58790580000000003</v>
      </c>
      <c r="G8931" s="63">
        <v>-0.24025450000000001</v>
      </c>
      <c r="H8931" s="63">
        <v>58.408999999999999</v>
      </c>
      <c r="I8931" s="63">
        <v>-0.38514209999999999</v>
      </c>
      <c r="J8931" s="63">
        <v>-0.29954130000000001</v>
      </c>
      <c r="K8931" s="63">
        <v>-0.24025450000000001</v>
      </c>
      <c r="L8931" s="63">
        <v>-0.18096760000000001</v>
      </c>
      <c r="M8931" s="63">
        <v>-9.5366900000000004E-2</v>
      </c>
      <c r="N8931" s="63">
        <v>12799</v>
      </c>
      <c r="O8931" s="63">
        <v>0.1130564</v>
      </c>
      <c r="P8931" s="63">
        <v>10</v>
      </c>
      <c r="Q8931" s="63">
        <v>1.2781749580960001E-2</v>
      </c>
    </row>
    <row r="8932" spans="1:17">
      <c r="A8932" s="63" t="s">
        <v>81</v>
      </c>
      <c r="B8932" s="63" t="s">
        <v>44</v>
      </c>
      <c r="C8932" s="63" t="s">
        <v>72</v>
      </c>
      <c r="D8932" s="63">
        <v>3</v>
      </c>
      <c r="E8932" s="63">
        <v>0.79951000000000005</v>
      </c>
      <c r="F8932" s="63">
        <v>0.56141509999999994</v>
      </c>
      <c r="G8932" s="63">
        <v>-0.2380949</v>
      </c>
      <c r="H8932" s="63">
        <v>57.6297</v>
      </c>
      <c r="I8932" s="63">
        <v>-0.3829825</v>
      </c>
      <c r="J8932" s="63">
        <v>-0.29738179999999997</v>
      </c>
      <c r="K8932" s="63">
        <v>-0.2380949</v>
      </c>
      <c r="L8932" s="63">
        <v>-0.1788081</v>
      </c>
      <c r="M8932" s="63">
        <v>-9.3207300000000007E-2</v>
      </c>
      <c r="N8932" s="63">
        <v>12799</v>
      </c>
      <c r="O8932" s="63">
        <v>0.1130564</v>
      </c>
      <c r="P8932" s="63">
        <v>10</v>
      </c>
      <c r="Q8932" s="63">
        <v>1.2781749580960001E-2</v>
      </c>
    </row>
    <row r="8933" spans="1:17">
      <c r="A8933" s="63" t="s">
        <v>81</v>
      </c>
      <c r="B8933" s="63" t="s">
        <v>44</v>
      </c>
      <c r="C8933" s="63" t="s">
        <v>72</v>
      </c>
      <c r="D8933" s="63">
        <v>4</v>
      </c>
      <c r="E8933" s="63">
        <v>0.78901739999999998</v>
      </c>
      <c r="F8933" s="63">
        <v>0.57499270000000002</v>
      </c>
      <c r="G8933" s="63">
        <v>-0.21402479999999999</v>
      </c>
      <c r="H8933" s="63">
        <v>56.901899999999998</v>
      </c>
      <c r="I8933" s="63">
        <v>-0.35891240000000002</v>
      </c>
      <c r="J8933" s="63">
        <v>-0.27331159999999999</v>
      </c>
      <c r="K8933" s="63">
        <v>-0.21402479999999999</v>
      </c>
      <c r="L8933" s="63">
        <v>-0.15473790000000001</v>
      </c>
      <c r="M8933" s="63">
        <v>-6.9137199999999996E-2</v>
      </c>
      <c r="N8933" s="63">
        <v>12799</v>
      </c>
      <c r="O8933" s="63">
        <v>0.1130564</v>
      </c>
      <c r="P8933" s="63">
        <v>10</v>
      </c>
      <c r="Q8933" s="63">
        <v>1.2781749580960001E-2</v>
      </c>
    </row>
    <row r="8934" spans="1:17">
      <c r="A8934" s="63" t="s">
        <v>81</v>
      </c>
      <c r="B8934" s="63" t="s">
        <v>44</v>
      </c>
      <c r="C8934" s="63" t="s">
        <v>72</v>
      </c>
      <c r="D8934" s="63">
        <v>5</v>
      </c>
      <c r="E8934" s="63">
        <v>0.80019680000000004</v>
      </c>
      <c r="F8934" s="63">
        <v>0.58509990000000001</v>
      </c>
      <c r="G8934" s="63">
        <v>-0.21509700000000001</v>
      </c>
      <c r="H8934" s="63">
        <v>56.322899999999997</v>
      </c>
      <c r="I8934" s="63">
        <v>-0.35998449999999999</v>
      </c>
      <c r="J8934" s="63">
        <v>-0.27438380000000001</v>
      </c>
      <c r="K8934" s="63">
        <v>-0.21509700000000001</v>
      </c>
      <c r="L8934" s="63">
        <v>-0.15581010000000001</v>
      </c>
      <c r="M8934" s="63">
        <v>-7.0209400000000005E-2</v>
      </c>
      <c r="N8934" s="63">
        <v>12799</v>
      </c>
      <c r="O8934" s="63">
        <v>0.1130564</v>
      </c>
      <c r="P8934" s="63">
        <v>10</v>
      </c>
      <c r="Q8934" s="63">
        <v>1.2781749580960001E-2</v>
      </c>
    </row>
    <row r="8935" spans="1:17">
      <c r="A8935" s="63" t="s">
        <v>81</v>
      </c>
      <c r="B8935" s="63" t="s">
        <v>44</v>
      </c>
      <c r="C8935" s="63" t="s">
        <v>72</v>
      </c>
      <c r="D8935" s="63">
        <v>6</v>
      </c>
      <c r="E8935" s="63">
        <v>0.89529899999999996</v>
      </c>
      <c r="F8935" s="63">
        <v>0.62834089999999998</v>
      </c>
      <c r="G8935" s="63">
        <v>-0.26695809999999998</v>
      </c>
      <c r="H8935" s="63">
        <v>55.761499999999998</v>
      </c>
      <c r="I8935" s="63">
        <v>-0.41184569999999998</v>
      </c>
      <c r="J8935" s="63">
        <v>-0.32624500000000001</v>
      </c>
      <c r="K8935" s="63">
        <v>-0.26695809999999998</v>
      </c>
      <c r="L8935" s="63">
        <v>-0.2076713</v>
      </c>
      <c r="M8935" s="63">
        <v>-0.1220705</v>
      </c>
      <c r="N8935" s="63">
        <v>12799</v>
      </c>
      <c r="O8935" s="63">
        <v>0.1130564</v>
      </c>
      <c r="P8935" s="63">
        <v>10</v>
      </c>
      <c r="Q8935" s="63">
        <v>1.2781749580960001E-2</v>
      </c>
    </row>
    <row r="8936" spans="1:17">
      <c r="A8936" s="63" t="s">
        <v>81</v>
      </c>
      <c r="B8936" s="63" t="s">
        <v>44</v>
      </c>
      <c r="C8936" s="63" t="s">
        <v>72</v>
      </c>
      <c r="D8936" s="63">
        <v>7</v>
      </c>
      <c r="E8936" s="63">
        <v>1.108274</v>
      </c>
      <c r="F8936" s="63">
        <v>0.83567329999999995</v>
      </c>
      <c r="G8936" s="63">
        <v>-0.27260079999999998</v>
      </c>
      <c r="H8936" s="63">
        <v>55.353099999999998</v>
      </c>
      <c r="I8936" s="63">
        <v>-0.41748839999999998</v>
      </c>
      <c r="J8936" s="63">
        <v>-0.33188770000000001</v>
      </c>
      <c r="K8936" s="63">
        <v>-0.27260079999999998</v>
      </c>
      <c r="L8936" s="63">
        <v>-0.213314</v>
      </c>
      <c r="M8936" s="63">
        <v>-0.1277132</v>
      </c>
      <c r="N8936" s="63">
        <v>12799</v>
      </c>
      <c r="O8936" s="63">
        <v>0.1130564</v>
      </c>
      <c r="P8936" s="63">
        <v>10</v>
      </c>
      <c r="Q8936" s="63">
        <v>1.2781749580960001E-2</v>
      </c>
    </row>
    <row r="8937" spans="1:17">
      <c r="A8937" s="63" t="s">
        <v>81</v>
      </c>
      <c r="B8937" s="63" t="s">
        <v>44</v>
      </c>
      <c r="C8937" s="63" t="s">
        <v>72</v>
      </c>
      <c r="D8937" s="63">
        <v>8</v>
      </c>
      <c r="E8937" s="63">
        <v>1.2568090000000001</v>
      </c>
      <c r="F8937" s="63">
        <v>1.029369</v>
      </c>
      <c r="G8937" s="63">
        <v>-0.2274398</v>
      </c>
      <c r="H8937" s="63">
        <v>55.559199999999997</v>
      </c>
      <c r="I8937" s="63">
        <v>-0.37232739999999998</v>
      </c>
      <c r="J8937" s="63">
        <v>-0.2867266</v>
      </c>
      <c r="K8937" s="63">
        <v>-0.2274398</v>
      </c>
      <c r="L8937" s="63">
        <v>-0.16815289999999999</v>
      </c>
      <c r="M8937" s="63">
        <v>-8.2552200000000006E-2</v>
      </c>
      <c r="N8937" s="63">
        <v>12799</v>
      </c>
      <c r="O8937" s="63">
        <v>0.1130564</v>
      </c>
      <c r="P8937" s="63">
        <v>10</v>
      </c>
      <c r="Q8937" s="63">
        <v>1.2781749580960001E-2</v>
      </c>
    </row>
    <row r="8938" spans="1:17">
      <c r="A8938" s="63" t="s">
        <v>81</v>
      </c>
      <c r="B8938" s="63" t="s">
        <v>44</v>
      </c>
      <c r="C8938" s="63" t="s">
        <v>72</v>
      </c>
      <c r="D8938" s="63">
        <v>9</v>
      </c>
      <c r="E8938" s="63">
        <v>1.22882</v>
      </c>
      <c r="F8938" s="63">
        <v>1.116581</v>
      </c>
      <c r="G8938" s="63">
        <v>-0.11223959999999999</v>
      </c>
      <c r="H8938" s="63">
        <v>58.575800000000001</v>
      </c>
      <c r="I8938" s="63">
        <v>-0.2571272</v>
      </c>
      <c r="J8938" s="63">
        <v>-0.1715264</v>
      </c>
      <c r="K8938" s="63">
        <v>-0.11223959999999999</v>
      </c>
      <c r="L8938" s="63">
        <v>-5.2952800000000001E-2</v>
      </c>
      <c r="M8938" s="63">
        <v>3.2648000000000003E-2</v>
      </c>
      <c r="N8938" s="63">
        <v>12799</v>
      </c>
      <c r="O8938" s="63">
        <v>0.1130564</v>
      </c>
      <c r="P8938" s="63">
        <v>10</v>
      </c>
      <c r="Q8938" s="63">
        <v>1.2781749580960001E-2</v>
      </c>
    </row>
    <row r="8939" spans="1:17">
      <c r="A8939" s="63" t="s">
        <v>81</v>
      </c>
      <c r="B8939" s="63" t="s">
        <v>44</v>
      </c>
      <c r="C8939" s="63" t="s">
        <v>72</v>
      </c>
      <c r="D8939" s="63">
        <v>10</v>
      </c>
      <c r="E8939" s="63">
        <v>1.242748</v>
      </c>
      <c r="F8939" s="63">
        <v>1.1293310000000001</v>
      </c>
      <c r="G8939" s="63">
        <v>-0.113417</v>
      </c>
      <c r="H8939" s="63">
        <v>63.150300000000001</v>
      </c>
      <c r="I8939" s="63">
        <v>-0.2583046</v>
      </c>
      <c r="J8939" s="63">
        <v>-0.17270389999999999</v>
      </c>
      <c r="K8939" s="63">
        <v>-0.113417</v>
      </c>
      <c r="L8939" s="63">
        <v>-5.4130200000000003E-2</v>
      </c>
      <c r="M8939" s="63">
        <v>3.1470600000000001E-2</v>
      </c>
      <c r="N8939" s="63">
        <v>12799</v>
      </c>
      <c r="O8939" s="63">
        <v>0.1130564</v>
      </c>
      <c r="P8939" s="63">
        <v>10</v>
      </c>
      <c r="Q8939" s="63">
        <v>1.2781749580960001E-2</v>
      </c>
    </row>
    <row r="8940" spans="1:17">
      <c r="A8940" s="63" t="s">
        <v>81</v>
      </c>
      <c r="B8940" s="63" t="s">
        <v>44</v>
      </c>
      <c r="C8940" s="63" t="s">
        <v>72</v>
      </c>
      <c r="D8940" s="63">
        <v>11</v>
      </c>
      <c r="E8940" s="63">
        <v>1.15021</v>
      </c>
      <c r="F8940" s="63">
        <v>1.159295</v>
      </c>
      <c r="G8940" s="63">
        <v>9.0857999999999998E-3</v>
      </c>
      <c r="H8940" s="63">
        <v>67.127700000000004</v>
      </c>
      <c r="I8940" s="63">
        <v>-0.1358018</v>
      </c>
      <c r="J8940" s="63">
        <v>-5.0201099999999999E-2</v>
      </c>
      <c r="K8940" s="63">
        <v>9.0857999999999998E-3</v>
      </c>
      <c r="L8940" s="63">
        <v>6.8372600000000006E-2</v>
      </c>
      <c r="M8940" s="63">
        <v>0.15397340000000001</v>
      </c>
      <c r="N8940" s="63">
        <v>12799</v>
      </c>
      <c r="O8940" s="63">
        <v>0.1130564</v>
      </c>
      <c r="P8940" s="63">
        <v>10</v>
      </c>
      <c r="Q8940" s="63">
        <v>1.2781749580960001E-2</v>
      </c>
    </row>
    <row r="8941" spans="1:17">
      <c r="A8941" s="63" t="s">
        <v>81</v>
      </c>
      <c r="B8941" s="63" t="s">
        <v>44</v>
      </c>
      <c r="C8941" s="63" t="s">
        <v>72</v>
      </c>
      <c r="D8941" s="63">
        <v>12</v>
      </c>
      <c r="E8941" s="63">
        <v>1.0794710000000001</v>
      </c>
      <c r="F8941" s="63">
        <v>1.1662360000000001</v>
      </c>
      <c r="G8941" s="63">
        <v>8.6765099999999998E-2</v>
      </c>
      <c r="H8941" s="63">
        <v>70.362899999999996</v>
      </c>
      <c r="I8941" s="63">
        <v>-5.8122500000000001E-2</v>
      </c>
      <c r="J8941" s="63">
        <v>2.7478200000000001E-2</v>
      </c>
      <c r="K8941" s="63">
        <v>8.6765099999999998E-2</v>
      </c>
      <c r="L8941" s="63">
        <v>0.14605190000000001</v>
      </c>
      <c r="M8941" s="63">
        <v>0.23165259999999999</v>
      </c>
      <c r="N8941" s="63">
        <v>12799</v>
      </c>
      <c r="O8941" s="63">
        <v>0.1130564</v>
      </c>
      <c r="P8941" s="63">
        <v>10</v>
      </c>
      <c r="Q8941" s="63">
        <v>1.2781749580960001E-2</v>
      </c>
    </row>
    <row r="8942" spans="1:17">
      <c r="A8942" s="63" t="s">
        <v>81</v>
      </c>
      <c r="B8942" s="63" t="s">
        <v>44</v>
      </c>
      <c r="C8942" s="63" t="s">
        <v>72</v>
      </c>
      <c r="D8942" s="63">
        <v>13</v>
      </c>
      <c r="E8942" s="63">
        <v>0.95241359999999997</v>
      </c>
      <c r="F8942" s="63">
        <v>1.1897450000000001</v>
      </c>
      <c r="G8942" s="63">
        <v>0.23733119999999999</v>
      </c>
      <c r="H8942" s="63">
        <v>72.874200000000002</v>
      </c>
      <c r="I8942" s="63">
        <v>9.2443600000000001E-2</v>
      </c>
      <c r="J8942" s="63">
        <v>0.17804429999999999</v>
      </c>
      <c r="K8942" s="63">
        <v>0.23733119999999999</v>
      </c>
      <c r="L8942" s="63">
        <v>0.29661799999999999</v>
      </c>
      <c r="M8942" s="63">
        <v>0.38221870000000002</v>
      </c>
      <c r="N8942" s="63">
        <v>12799</v>
      </c>
      <c r="O8942" s="63">
        <v>0.1130564</v>
      </c>
      <c r="P8942" s="63">
        <v>10</v>
      </c>
      <c r="Q8942" s="63">
        <v>1.2781749580960001E-2</v>
      </c>
    </row>
    <row r="8943" spans="1:17">
      <c r="A8943" s="63" t="s">
        <v>81</v>
      </c>
      <c r="B8943" s="63" t="s">
        <v>44</v>
      </c>
      <c r="C8943" s="63" t="s">
        <v>72</v>
      </c>
      <c r="D8943" s="63">
        <v>14</v>
      </c>
      <c r="E8943" s="63">
        <v>0.91506860000000001</v>
      </c>
      <c r="F8943" s="63">
        <v>1.2085600000000001</v>
      </c>
      <c r="G8943" s="63">
        <v>0.29349160000000002</v>
      </c>
      <c r="H8943" s="63">
        <v>74.642799999999994</v>
      </c>
      <c r="I8943" s="63">
        <v>0.14860400000000001</v>
      </c>
      <c r="J8943" s="63">
        <v>0.23420479999999999</v>
      </c>
      <c r="K8943" s="63">
        <v>0.29349160000000002</v>
      </c>
      <c r="L8943" s="63">
        <v>0.35277839999999999</v>
      </c>
      <c r="M8943" s="63">
        <v>0.43837920000000002</v>
      </c>
      <c r="N8943" s="63">
        <v>12799</v>
      </c>
      <c r="O8943" s="63">
        <v>0.1130564</v>
      </c>
      <c r="P8943" s="63">
        <v>10</v>
      </c>
      <c r="Q8943" s="63">
        <v>1.2781749580960001E-2</v>
      </c>
    </row>
    <row r="8944" spans="1:17">
      <c r="A8944" s="63" t="s">
        <v>81</v>
      </c>
      <c r="B8944" s="63" t="s">
        <v>44</v>
      </c>
      <c r="C8944" s="63" t="s">
        <v>72</v>
      </c>
      <c r="D8944" s="63">
        <v>15</v>
      </c>
      <c r="E8944" s="63">
        <v>0.91900519999999997</v>
      </c>
      <c r="F8944" s="63">
        <v>1.2240249999999999</v>
      </c>
      <c r="G8944" s="63">
        <v>0.30502020000000002</v>
      </c>
      <c r="H8944" s="63">
        <v>75.348200000000006</v>
      </c>
      <c r="I8944" s="63">
        <v>0.16013260000000001</v>
      </c>
      <c r="J8944" s="63">
        <v>0.24573339999999999</v>
      </c>
      <c r="K8944" s="63">
        <v>0.30502020000000002</v>
      </c>
      <c r="L8944" s="63">
        <v>0.36430699999999999</v>
      </c>
      <c r="M8944" s="63">
        <v>0.44990780000000002</v>
      </c>
      <c r="N8944" s="63">
        <v>12799</v>
      </c>
      <c r="O8944" s="63">
        <v>0.1130564</v>
      </c>
      <c r="P8944" s="63">
        <v>10</v>
      </c>
      <c r="Q8944" s="63">
        <v>1.2781749580960001E-2</v>
      </c>
    </row>
    <row r="8945" spans="1:17">
      <c r="A8945" s="63" t="s">
        <v>81</v>
      </c>
      <c r="B8945" s="63" t="s">
        <v>44</v>
      </c>
      <c r="C8945" s="63" t="s">
        <v>72</v>
      </c>
      <c r="D8945" s="63">
        <v>16</v>
      </c>
      <c r="E8945" s="63">
        <v>0.9672056</v>
      </c>
      <c r="F8945" s="63">
        <v>1.2394639999999999</v>
      </c>
      <c r="G8945" s="63">
        <v>0.27225820000000001</v>
      </c>
      <c r="H8945" s="63">
        <v>75.199299999999994</v>
      </c>
      <c r="I8945" s="63">
        <v>0.1273706</v>
      </c>
      <c r="J8945" s="63">
        <v>0.2129713</v>
      </c>
      <c r="K8945" s="63">
        <v>0.27225820000000001</v>
      </c>
      <c r="L8945" s="63">
        <v>0.33154499999999998</v>
      </c>
      <c r="M8945" s="63">
        <v>0.41714580000000001</v>
      </c>
      <c r="N8945" s="63">
        <v>12799</v>
      </c>
      <c r="O8945" s="63">
        <v>0.1130564</v>
      </c>
      <c r="P8945" s="63">
        <v>10</v>
      </c>
      <c r="Q8945" s="63">
        <v>1.2781749580960001E-2</v>
      </c>
    </row>
    <row r="8946" spans="1:17">
      <c r="A8946" s="63" t="s">
        <v>81</v>
      </c>
      <c r="B8946" s="63" t="s">
        <v>44</v>
      </c>
      <c r="C8946" s="63" t="s">
        <v>72</v>
      </c>
      <c r="D8946" s="63">
        <v>17</v>
      </c>
      <c r="E8946" s="63">
        <v>1.063553</v>
      </c>
      <c r="F8946" s="63">
        <v>1.2937240000000001</v>
      </c>
      <c r="G8946" s="63">
        <v>0.23017070000000001</v>
      </c>
      <c r="H8946" s="63">
        <v>74.257199999999997</v>
      </c>
      <c r="I8946" s="63">
        <v>8.5283100000000001E-2</v>
      </c>
      <c r="J8946" s="63">
        <v>0.17088390000000001</v>
      </c>
      <c r="K8946" s="63">
        <v>0.23017070000000001</v>
      </c>
      <c r="L8946" s="63">
        <v>0.28945759999999998</v>
      </c>
      <c r="M8946" s="63">
        <v>0.37505830000000001</v>
      </c>
      <c r="N8946" s="63">
        <v>12799</v>
      </c>
      <c r="O8946" s="63">
        <v>0.1130564</v>
      </c>
      <c r="P8946" s="63">
        <v>10</v>
      </c>
      <c r="Q8946" s="63">
        <v>1.2781749580960001E-2</v>
      </c>
    </row>
    <row r="8947" spans="1:17">
      <c r="A8947" s="63" t="s">
        <v>81</v>
      </c>
      <c r="B8947" s="63" t="s">
        <v>44</v>
      </c>
      <c r="C8947" s="63" t="s">
        <v>72</v>
      </c>
      <c r="D8947" s="63">
        <v>18</v>
      </c>
      <c r="E8947" s="63">
        <v>1.1944840000000001</v>
      </c>
      <c r="F8947" s="63">
        <v>1.3452409999999999</v>
      </c>
      <c r="G8947" s="63">
        <v>0.1507568</v>
      </c>
      <c r="H8947" s="63">
        <v>72.191500000000005</v>
      </c>
      <c r="I8947" s="63">
        <v>5.8691999999999998E-3</v>
      </c>
      <c r="J8947" s="63">
        <v>9.1469999999999996E-2</v>
      </c>
      <c r="K8947" s="63">
        <v>0.1507568</v>
      </c>
      <c r="L8947" s="63">
        <v>0.2100437</v>
      </c>
      <c r="M8947" s="63">
        <v>0.29564439999999997</v>
      </c>
      <c r="N8947" s="63">
        <v>12799</v>
      </c>
      <c r="O8947" s="63">
        <v>0.1130564</v>
      </c>
      <c r="P8947" s="63">
        <v>10</v>
      </c>
      <c r="Q8947" s="63">
        <v>1.2781749580960001E-2</v>
      </c>
    </row>
    <row r="8948" spans="1:17">
      <c r="A8948" s="63" t="s">
        <v>81</v>
      </c>
      <c r="B8948" s="63" t="s">
        <v>44</v>
      </c>
      <c r="C8948" s="63" t="s">
        <v>72</v>
      </c>
      <c r="D8948" s="63">
        <v>19</v>
      </c>
      <c r="E8948" s="63">
        <v>1.366398</v>
      </c>
      <c r="F8948" s="63">
        <v>1.340787</v>
      </c>
      <c r="G8948" s="63">
        <v>-2.56107E-2</v>
      </c>
      <c r="H8948" s="63">
        <v>68.392799999999994</v>
      </c>
      <c r="I8948" s="63">
        <v>-0.17049829999999999</v>
      </c>
      <c r="J8948" s="63">
        <v>-8.4897500000000001E-2</v>
      </c>
      <c r="K8948" s="63">
        <v>-2.56107E-2</v>
      </c>
      <c r="L8948" s="63">
        <v>3.36761E-2</v>
      </c>
      <c r="M8948" s="63">
        <v>0.11927690000000001</v>
      </c>
      <c r="N8948" s="63">
        <v>12799</v>
      </c>
      <c r="O8948" s="63">
        <v>0.1130564</v>
      </c>
      <c r="P8948" s="63">
        <v>10</v>
      </c>
      <c r="Q8948" s="63">
        <v>1.2781749580960001E-2</v>
      </c>
    </row>
    <row r="8949" spans="1:17">
      <c r="A8949" s="63" t="s">
        <v>81</v>
      </c>
      <c r="B8949" s="63" t="s">
        <v>44</v>
      </c>
      <c r="C8949" s="63" t="s">
        <v>72</v>
      </c>
      <c r="D8949" s="63">
        <v>20</v>
      </c>
      <c r="E8949" s="63">
        <v>1.495107</v>
      </c>
      <c r="F8949" s="63">
        <v>1.377095</v>
      </c>
      <c r="G8949" s="63">
        <v>-0.1180114</v>
      </c>
      <c r="H8949" s="63">
        <v>65.363600000000005</v>
      </c>
      <c r="I8949" s="63">
        <v>-0.26289899999999999</v>
      </c>
      <c r="J8949" s="63">
        <v>-0.17729819999999999</v>
      </c>
      <c r="K8949" s="63">
        <v>-0.1180114</v>
      </c>
      <c r="L8949" s="63">
        <v>-5.8724499999999999E-2</v>
      </c>
      <c r="M8949" s="63">
        <v>2.6876199999999999E-2</v>
      </c>
      <c r="N8949" s="63">
        <v>12799</v>
      </c>
      <c r="O8949" s="63">
        <v>0.1130564</v>
      </c>
      <c r="P8949" s="63">
        <v>10</v>
      </c>
      <c r="Q8949" s="63">
        <v>1.2781749580960001E-2</v>
      </c>
    </row>
    <row r="8950" spans="1:17">
      <c r="A8950" s="63" t="s">
        <v>81</v>
      </c>
      <c r="B8950" s="63" t="s">
        <v>44</v>
      </c>
      <c r="C8950" s="63" t="s">
        <v>72</v>
      </c>
      <c r="D8950" s="63">
        <v>21</v>
      </c>
      <c r="E8950" s="63">
        <v>1.5682720000000001</v>
      </c>
      <c r="F8950" s="63">
        <v>1.3901939999999999</v>
      </c>
      <c r="G8950" s="63">
        <v>-0.1780784</v>
      </c>
      <c r="H8950" s="63">
        <v>63.554099999999998</v>
      </c>
      <c r="I8950" s="63">
        <v>-0.32296599999999998</v>
      </c>
      <c r="J8950" s="63">
        <v>-0.2373652</v>
      </c>
      <c r="K8950" s="63">
        <v>-0.1780784</v>
      </c>
      <c r="L8950" s="63">
        <v>-0.1187916</v>
      </c>
      <c r="M8950" s="63">
        <v>-3.3190799999999999E-2</v>
      </c>
      <c r="N8950" s="63">
        <v>12799</v>
      </c>
      <c r="O8950" s="63">
        <v>0.1130564</v>
      </c>
      <c r="P8950" s="63">
        <v>10</v>
      </c>
      <c r="Q8950" s="63">
        <v>1.2781749580960001E-2</v>
      </c>
    </row>
    <row r="8951" spans="1:17">
      <c r="A8951" s="63" t="s">
        <v>81</v>
      </c>
      <c r="B8951" s="63" t="s">
        <v>44</v>
      </c>
      <c r="C8951" s="63" t="s">
        <v>72</v>
      </c>
      <c r="D8951" s="63">
        <v>22</v>
      </c>
      <c r="E8951" s="63">
        <v>1.51816</v>
      </c>
      <c r="F8951" s="63">
        <v>1.2905869999999999</v>
      </c>
      <c r="G8951" s="63">
        <v>-0.22757289999999999</v>
      </c>
      <c r="H8951" s="63">
        <v>62.136299999999999</v>
      </c>
      <c r="I8951" s="63">
        <v>-0.37246050000000003</v>
      </c>
      <c r="J8951" s="63">
        <v>-0.2868598</v>
      </c>
      <c r="K8951" s="63">
        <v>-0.22757289999999999</v>
      </c>
      <c r="L8951" s="63">
        <v>-0.16828609999999999</v>
      </c>
      <c r="M8951" s="63">
        <v>-8.2685300000000003E-2</v>
      </c>
      <c r="N8951" s="63">
        <v>12799</v>
      </c>
      <c r="O8951" s="63">
        <v>0.1130564</v>
      </c>
      <c r="P8951" s="63">
        <v>10</v>
      </c>
      <c r="Q8951" s="63">
        <v>1.2781749580960001E-2</v>
      </c>
    </row>
    <row r="8952" spans="1:17">
      <c r="A8952" s="63" t="s">
        <v>81</v>
      </c>
      <c r="B8952" s="63" t="s">
        <v>44</v>
      </c>
      <c r="C8952" s="63" t="s">
        <v>72</v>
      </c>
      <c r="D8952" s="63">
        <v>23</v>
      </c>
      <c r="E8952" s="63">
        <v>1.3076669999999999</v>
      </c>
      <c r="F8952" s="63">
        <v>1.0832790000000001</v>
      </c>
      <c r="G8952" s="63">
        <v>-0.22438849999999999</v>
      </c>
      <c r="H8952" s="63">
        <v>60.840899999999998</v>
      </c>
      <c r="I8952" s="63">
        <v>-0.3692761</v>
      </c>
      <c r="J8952" s="63">
        <v>-0.28367530000000002</v>
      </c>
      <c r="K8952" s="63">
        <v>-0.22438849999999999</v>
      </c>
      <c r="L8952" s="63">
        <v>-0.16510159999999999</v>
      </c>
      <c r="M8952" s="63">
        <v>-7.9500899999999999E-2</v>
      </c>
      <c r="N8952" s="63">
        <v>12799</v>
      </c>
      <c r="O8952" s="63">
        <v>0.1130564</v>
      </c>
      <c r="P8952" s="63">
        <v>10</v>
      </c>
      <c r="Q8952" s="63">
        <v>1.2781749580960001E-2</v>
      </c>
    </row>
    <row r="8953" spans="1:17">
      <c r="A8953" s="63" t="s">
        <v>81</v>
      </c>
      <c r="B8953" s="63" t="s">
        <v>44</v>
      </c>
      <c r="C8953" s="63" t="s">
        <v>72</v>
      </c>
      <c r="D8953" s="63">
        <v>24</v>
      </c>
      <c r="E8953" s="63">
        <v>1.0499959999999999</v>
      </c>
      <c r="F8953" s="63">
        <v>0.82053030000000005</v>
      </c>
      <c r="G8953" s="63">
        <v>-0.22946520000000001</v>
      </c>
      <c r="H8953" s="63">
        <v>59.626199999999997</v>
      </c>
      <c r="I8953" s="63">
        <v>-0.37435279999999999</v>
      </c>
      <c r="J8953" s="63">
        <v>-0.28875210000000001</v>
      </c>
      <c r="K8953" s="63">
        <v>-0.22946520000000001</v>
      </c>
      <c r="L8953" s="63">
        <v>-0.17017840000000001</v>
      </c>
      <c r="M8953" s="63">
        <v>-8.4577600000000003E-2</v>
      </c>
      <c r="N8953" s="63">
        <v>12799</v>
      </c>
      <c r="O8953" s="63">
        <v>0.1130564</v>
      </c>
      <c r="P8953" s="63">
        <v>10</v>
      </c>
      <c r="Q8953" s="63">
        <v>1.2781749580960001E-2</v>
      </c>
    </row>
    <row r="8954" spans="1:17">
      <c r="A8954" s="63" t="s">
        <v>81</v>
      </c>
      <c r="B8954" s="63" t="s">
        <v>44</v>
      </c>
      <c r="C8954" s="63" t="s">
        <v>73</v>
      </c>
      <c r="D8954" s="63">
        <v>1</v>
      </c>
      <c r="E8954" s="63">
        <v>1.011865</v>
      </c>
      <c r="F8954" s="63">
        <v>0.86696150000000005</v>
      </c>
      <c r="G8954" s="63">
        <v>-0.1449038</v>
      </c>
      <c r="H8954" s="63">
        <v>44.081000000000003</v>
      </c>
      <c r="I8954" s="63">
        <v>-0.28979139999999998</v>
      </c>
      <c r="J8954" s="63">
        <v>-0.2041906</v>
      </c>
      <c r="K8954" s="63">
        <v>-0.1449038</v>
      </c>
      <c r="L8954" s="63">
        <v>-8.5616899999999996E-2</v>
      </c>
      <c r="M8954" s="63">
        <v>-1.6200000000000001E-5</v>
      </c>
      <c r="N8954" s="63">
        <v>12799</v>
      </c>
      <c r="O8954" s="63">
        <v>0.1130564</v>
      </c>
      <c r="P8954" s="63">
        <v>11</v>
      </c>
      <c r="Q8954" s="63">
        <v>1.2781749580960001E-2</v>
      </c>
    </row>
    <row r="8955" spans="1:17">
      <c r="A8955" s="63" t="s">
        <v>81</v>
      </c>
      <c r="B8955" s="63" t="s">
        <v>44</v>
      </c>
      <c r="C8955" s="63" t="s">
        <v>73</v>
      </c>
      <c r="D8955" s="63">
        <v>2</v>
      </c>
      <c r="E8955" s="63">
        <v>0.94468149999999995</v>
      </c>
      <c r="F8955" s="63">
        <v>0.7838657</v>
      </c>
      <c r="G8955" s="63">
        <v>-0.16081580000000001</v>
      </c>
      <c r="H8955" s="63">
        <v>43.519500000000001</v>
      </c>
      <c r="I8955" s="63">
        <v>-0.30570340000000001</v>
      </c>
      <c r="J8955" s="63">
        <v>-0.22010260000000001</v>
      </c>
      <c r="K8955" s="63">
        <v>-0.16081580000000001</v>
      </c>
      <c r="L8955" s="63">
        <v>-0.10152890000000001</v>
      </c>
      <c r="M8955" s="63">
        <v>-1.59282E-2</v>
      </c>
      <c r="N8955" s="63">
        <v>12799</v>
      </c>
      <c r="O8955" s="63">
        <v>0.1130564</v>
      </c>
      <c r="P8955" s="63">
        <v>11</v>
      </c>
      <c r="Q8955" s="63">
        <v>1.2781749580960001E-2</v>
      </c>
    </row>
    <row r="8956" spans="1:17">
      <c r="A8956" s="63" t="s">
        <v>81</v>
      </c>
      <c r="B8956" s="63" t="s">
        <v>44</v>
      </c>
      <c r="C8956" s="63" t="s">
        <v>73</v>
      </c>
      <c r="D8956" s="63">
        <v>3</v>
      </c>
      <c r="E8956" s="63">
        <v>0.9376099</v>
      </c>
      <c r="F8956" s="63">
        <v>0.78121339999999995</v>
      </c>
      <c r="G8956" s="63">
        <v>-0.15639639999999999</v>
      </c>
      <c r="H8956" s="63">
        <v>43.059899999999999</v>
      </c>
      <c r="I8956" s="63">
        <v>-0.301284</v>
      </c>
      <c r="J8956" s="63">
        <v>-0.21568329999999999</v>
      </c>
      <c r="K8956" s="63">
        <v>-0.15639639999999999</v>
      </c>
      <c r="L8956" s="63">
        <v>-9.7109600000000004E-2</v>
      </c>
      <c r="M8956" s="63">
        <v>-1.1508900000000001E-2</v>
      </c>
      <c r="N8956" s="63">
        <v>12799</v>
      </c>
      <c r="O8956" s="63">
        <v>0.1130564</v>
      </c>
      <c r="P8956" s="63">
        <v>11</v>
      </c>
      <c r="Q8956" s="63">
        <v>1.2781749580960001E-2</v>
      </c>
    </row>
    <row r="8957" spans="1:17">
      <c r="A8957" s="63" t="s">
        <v>81</v>
      </c>
      <c r="B8957" s="63" t="s">
        <v>44</v>
      </c>
      <c r="C8957" s="63" t="s">
        <v>73</v>
      </c>
      <c r="D8957" s="63">
        <v>4</v>
      </c>
      <c r="E8957" s="63">
        <v>0.97520200000000001</v>
      </c>
      <c r="F8957" s="63">
        <v>0.81735179999999996</v>
      </c>
      <c r="G8957" s="63">
        <v>-0.1578503</v>
      </c>
      <c r="H8957" s="63">
        <v>42.558500000000002</v>
      </c>
      <c r="I8957" s="63">
        <v>-0.3027379</v>
      </c>
      <c r="J8957" s="63">
        <v>-0.2171371</v>
      </c>
      <c r="K8957" s="63">
        <v>-0.1578503</v>
      </c>
      <c r="L8957" s="63">
        <v>-9.8563399999999995E-2</v>
      </c>
      <c r="M8957" s="63">
        <v>-1.2962700000000001E-2</v>
      </c>
      <c r="N8957" s="63">
        <v>12799</v>
      </c>
      <c r="O8957" s="63">
        <v>0.1130564</v>
      </c>
      <c r="P8957" s="63">
        <v>11</v>
      </c>
      <c r="Q8957" s="63">
        <v>1.2781749580960001E-2</v>
      </c>
    </row>
    <row r="8958" spans="1:17">
      <c r="A8958" s="63" t="s">
        <v>81</v>
      </c>
      <c r="B8958" s="63" t="s">
        <v>44</v>
      </c>
      <c r="C8958" s="63" t="s">
        <v>73</v>
      </c>
      <c r="D8958" s="63">
        <v>5</v>
      </c>
      <c r="E8958" s="63">
        <v>1.01833</v>
      </c>
      <c r="F8958" s="63">
        <v>0.86123729999999998</v>
      </c>
      <c r="G8958" s="63">
        <v>-0.1570927</v>
      </c>
      <c r="H8958" s="63">
        <v>41.933100000000003</v>
      </c>
      <c r="I8958" s="63">
        <v>-0.30198029999999998</v>
      </c>
      <c r="J8958" s="63">
        <v>-0.2163795</v>
      </c>
      <c r="K8958" s="63">
        <v>-0.1570927</v>
      </c>
      <c r="L8958" s="63">
        <v>-9.7805900000000001E-2</v>
      </c>
      <c r="M8958" s="63">
        <v>-1.22051E-2</v>
      </c>
      <c r="N8958" s="63">
        <v>12799</v>
      </c>
      <c r="O8958" s="63">
        <v>0.1130564</v>
      </c>
      <c r="P8958" s="63">
        <v>11</v>
      </c>
      <c r="Q8958" s="63">
        <v>1.2781749580960001E-2</v>
      </c>
    </row>
    <row r="8959" spans="1:17">
      <c r="A8959" s="63" t="s">
        <v>81</v>
      </c>
      <c r="B8959" s="63" t="s">
        <v>44</v>
      </c>
      <c r="C8959" s="63" t="s">
        <v>73</v>
      </c>
      <c r="D8959" s="63">
        <v>6</v>
      </c>
      <c r="E8959" s="63">
        <v>1.1900310000000001</v>
      </c>
      <c r="F8959" s="63">
        <v>0.95479290000000006</v>
      </c>
      <c r="G8959" s="63">
        <v>-0.23523769999999999</v>
      </c>
      <c r="H8959" s="63">
        <v>41.550400000000003</v>
      </c>
      <c r="I8959" s="63">
        <v>-0.3801253</v>
      </c>
      <c r="J8959" s="63">
        <v>-0.29452460000000003</v>
      </c>
      <c r="K8959" s="63">
        <v>-0.23523769999999999</v>
      </c>
      <c r="L8959" s="63">
        <v>-0.17595089999999999</v>
      </c>
      <c r="M8959" s="63">
        <v>-9.0350100000000003E-2</v>
      </c>
      <c r="N8959" s="63">
        <v>12799</v>
      </c>
      <c r="O8959" s="63">
        <v>0.1130564</v>
      </c>
      <c r="P8959" s="63">
        <v>11</v>
      </c>
      <c r="Q8959" s="63">
        <v>1.2781749580960001E-2</v>
      </c>
    </row>
    <row r="8960" spans="1:17">
      <c r="A8960" s="63" t="s">
        <v>81</v>
      </c>
      <c r="B8960" s="63" t="s">
        <v>44</v>
      </c>
      <c r="C8960" s="63" t="s">
        <v>73</v>
      </c>
      <c r="D8960" s="63">
        <v>7</v>
      </c>
      <c r="E8960" s="63">
        <v>1.5544009999999999</v>
      </c>
      <c r="F8960" s="63">
        <v>1.355224</v>
      </c>
      <c r="G8960" s="63">
        <v>-0.19917670000000001</v>
      </c>
      <c r="H8960" s="63">
        <v>41.2879</v>
      </c>
      <c r="I8960" s="63">
        <v>-0.34406429999999999</v>
      </c>
      <c r="J8960" s="63">
        <v>-0.25846350000000001</v>
      </c>
      <c r="K8960" s="63">
        <v>-0.19917670000000001</v>
      </c>
      <c r="L8960" s="63">
        <v>-0.13988980000000001</v>
      </c>
      <c r="M8960" s="63">
        <v>-5.42891E-2</v>
      </c>
      <c r="N8960" s="63">
        <v>12799</v>
      </c>
      <c r="O8960" s="63">
        <v>0.1130564</v>
      </c>
      <c r="P8960" s="63">
        <v>11</v>
      </c>
      <c r="Q8960" s="63">
        <v>1.2781749580960001E-2</v>
      </c>
    </row>
    <row r="8961" spans="1:17">
      <c r="A8961" s="63" t="s">
        <v>81</v>
      </c>
      <c r="B8961" s="63" t="s">
        <v>44</v>
      </c>
      <c r="C8961" s="63" t="s">
        <v>73</v>
      </c>
      <c r="D8961" s="63">
        <v>8</v>
      </c>
      <c r="E8961" s="63">
        <v>1.7685010000000001</v>
      </c>
      <c r="F8961" s="63">
        <v>1.6845490000000001</v>
      </c>
      <c r="G8961" s="63">
        <v>-8.3951799999999993E-2</v>
      </c>
      <c r="H8961" s="63">
        <v>42.7791</v>
      </c>
      <c r="I8961" s="63">
        <v>-0.2288394</v>
      </c>
      <c r="J8961" s="63">
        <v>-0.1432387</v>
      </c>
      <c r="K8961" s="63">
        <v>-8.3951799999999993E-2</v>
      </c>
      <c r="L8961" s="63">
        <v>-2.4664999999999999E-2</v>
      </c>
      <c r="M8961" s="63">
        <v>6.0935799999999998E-2</v>
      </c>
      <c r="N8961" s="63">
        <v>12799</v>
      </c>
      <c r="O8961" s="63">
        <v>0.1130564</v>
      </c>
      <c r="P8961" s="63">
        <v>11</v>
      </c>
      <c r="Q8961" s="63">
        <v>1.2781749580960001E-2</v>
      </c>
    </row>
    <row r="8962" spans="1:17">
      <c r="A8962" s="63" t="s">
        <v>81</v>
      </c>
      <c r="B8962" s="63" t="s">
        <v>44</v>
      </c>
      <c r="C8962" s="63" t="s">
        <v>73</v>
      </c>
      <c r="D8962" s="63">
        <v>9</v>
      </c>
      <c r="E8962" s="63">
        <v>1.6166389999999999</v>
      </c>
      <c r="F8962" s="63">
        <v>1.689972</v>
      </c>
      <c r="G8962" s="63">
        <v>7.3333599999999999E-2</v>
      </c>
      <c r="H8962" s="63">
        <v>46.4636</v>
      </c>
      <c r="I8962" s="63">
        <v>-7.1554000000000006E-2</v>
      </c>
      <c r="J8962" s="63">
        <v>1.40468E-2</v>
      </c>
      <c r="K8962" s="63">
        <v>7.3333599999999999E-2</v>
      </c>
      <c r="L8962" s="63">
        <v>0.1326205</v>
      </c>
      <c r="M8962" s="63">
        <v>0.2182212</v>
      </c>
      <c r="N8962" s="63">
        <v>12799</v>
      </c>
      <c r="O8962" s="63">
        <v>0.1130564</v>
      </c>
      <c r="P8962" s="63">
        <v>11</v>
      </c>
      <c r="Q8962" s="63">
        <v>1.2781749580960001E-2</v>
      </c>
    </row>
    <row r="8963" spans="1:17">
      <c r="A8963" s="63" t="s">
        <v>81</v>
      </c>
      <c r="B8963" s="63" t="s">
        <v>44</v>
      </c>
      <c r="C8963" s="63" t="s">
        <v>73</v>
      </c>
      <c r="D8963" s="63">
        <v>10</v>
      </c>
      <c r="E8963" s="63">
        <v>1.5337160000000001</v>
      </c>
      <c r="F8963" s="63">
        <v>1.6099600000000001</v>
      </c>
      <c r="G8963" s="63">
        <v>7.62438E-2</v>
      </c>
      <c r="H8963" s="63">
        <v>50.365499999999997</v>
      </c>
      <c r="I8963" s="63">
        <v>-6.8643800000000005E-2</v>
      </c>
      <c r="J8963" s="63">
        <v>1.69569E-2</v>
      </c>
      <c r="K8963" s="63">
        <v>7.62438E-2</v>
      </c>
      <c r="L8963" s="63">
        <v>0.1355306</v>
      </c>
      <c r="M8963" s="63">
        <v>0.22113140000000001</v>
      </c>
      <c r="N8963" s="63">
        <v>12799</v>
      </c>
      <c r="O8963" s="63">
        <v>0.1130564</v>
      </c>
      <c r="P8963" s="63">
        <v>11</v>
      </c>
      <c r="Q8963" s="63">
        <v>1.2781749580960001E-2</v>
      </c>
    </row>
    <row r="8964" spans="1:17">
      <c r="A8964" s="63" t="s">
        <v>81</v>
      </c>
      <c r="B8964" s="63" t="s">
        <v>44</v>
      </c>
      <c r="C8964" s="63" t="s">
        <v>73</v>
      </c>
      <c r="D8964" s="63">
        <v>11</v>
      </c>
      <c r="E8964" s="63">
        <v>1.408676</v>
      </c>
      <c r="F8964" s="63">
        <v>1.5632870000000001</v>
      </c>
      <c r="G8964" s="63">
        <v>0.15461030000000001</v>
      </c>
      <c r="H8964" s="63">
        <v>53.380499999999998</v>
      </c>
      <c r="I8964" s="63">
        <v>9.7227000000000008E-3</v>
      </c>
      <c r="J8964" s="63">
        <v>9.5323400000000003E-2</v>
      </c>
      <c r="K8964" s="63">
        <v>0.15461030000000001</v>
      </c>
      <c r="L8964" s="63">
        <v>0.21389710000000001</v>
      </c>
      <c r="M8964" s="63">
        <v>0.29949789999999998</v>
      </c>
      <c r="N8964" s="63">
        <v>12799</v>
      </c>
      <c r="O8964" s="63">
        <v>0.1130564</v>
      </c>
      <c r="P8964" s="63">
        <v>11</v>
      </c>
      <c r="Q8964" s="63">
        <v>1.2781749580960001E-2</v>
      </c>
    </row>
    <row r="8965" spans="1:17">
      <c r="A8965" s="63" t="s">
        <v>81</v>
      </c>
      <c r="B8965" s="63" t="s">
        <v>44</v>
      </c>
      <c r="C8965" s="63" t="s">
        <v>73</v>
      </c>
      <c r="D8965" s="63">
        <v>12</v>
      </c>
      <c r="E8965" s="63">
        <v>1.329348</v>
      </c>
      <c r="F8965" s="63">
        <v>1.4651099999999999</v>
      </c>
      <c r="G8965" s="63">
        <v>0.13576160000000001</v>
      </c>
      <c r="H8965" s="63">
        <v>55.840400000000002</v>
      </c>
      <c r="I8965" s="63">
        <v>-9.1260000000000004E-3</v>
      </c>
      <c r="J8965" s="63">
        <v>7.6474799999999996E-2</v>
      </c>
      <c r="K8965" s="63">
        <v>0.13576160000000001</v>
      </c>
      <c r="L8965" s="63">
        <v>0.19504850000000001</v>
      </c>
      <c r="M8965" s="63">
        <v>0.28064919999999999</v>
      </c>
      <c r="N8965" s="63">
        <v>12799</v>
      </c>
      <c r="O8965" s="63">
        <v>0.1130564</v>
      </c>
      <c r="P8965" s="63">
        <v>11</v>
      </c>
      <c r="Q8965" s="63">
        <v>1.2781749580960001E-2</v>
      </c>
    </row>
    <row r="8966" spans="1:17">
      <c r="A8966" s="63" t="s">
        <v>81</v>
      </c>
      <c r="B8966" s="63" t="s">
        <v>44</v>
      </c>
      <c r="C8966" s="63" t="s">
        <v>73</v>
      </c>
      <c r="D8966" s="63">
        <v>13</v>
      </c>
      <c r="E8966" s="63">
        <v>1.17439</v>
      </c>
      <c r="F8966" s="63">
        <v>1.4255519999999999</v>
      </c>
      <c r="G8966" s="63">
        <v>0.25116240000000001</v>
      </c>
      <c r="H8966" s="63">
        <v>57.4724</v>
      </c>
      <c r="I8966" s="63">
        <v>0.1062748</v>
      </c>
      <c r="J8966" s="63">
        <v>0.19187560000000001</v>
      </c>
      <c r="K8966" s="63">
        <v>0.25116240000000001</v>
      </c>
      <c r="L8966" s="63">
        <v>0.31044919999999998</v>
      </c>
      <c r="M8966" s="63">
        <v>0.39605000000000001</v>
      </c>
      <c r="N8966" s="63">
        <v>12799</v>
      </c>
      <c r="O8966" s="63">
        <v>0.1130564</v>
      </c>
      <c r="P8966" s="63">
        <v>11</v>
      </c>
      <c r="Q8966" s="63">
        <v>1.2781749580960001E-2</v>
      </c>
    </row>
    <row r="8967" spans="1:17">
      <c r="A8967" s="63" t="s">
        <v>81</v>
      </c>
      <c r="B8967" s="63" t="s">
        <v>44</v>
      </c>
      <c r="C8967" s="63" t="s">
        <v>73</v>
      </c>
      <c r="D8967" s="63">
        <v>14</v>
      </c>
      <c r="E8967" s="63">
        <v>1.0650919999999999</v>
      </c>
      <c r="F8967" s="63">
        <v>1.3547880000000001</v>
      </c>
      <c r="G8967" s="63">
        <v>0.2896956</v>
      </c>
      <c r="H8967" s="63">
        <v>58.343899999999998</v>
      </c>
      <c r="I8967" s="63">
        <v>0.14480799999999999</v>
      </c>
      <c r="J8967" s="63">
        <v>0.2304088</v>
      </c>
      <c r="K8967" s="63">
        <v>0.2896956</v>
      </c>
      <c r="L8967" s="63">
        <v>0.34898249999999997</v>
      </c>
      <c r="M8967" s="63">
        <v>0.4345832</v>
      </c>
      <c r="N8967" s="63">
        <v>12799</v>
      </c>
      <c r="O8967" s="63">
        <v>0.1130564</v>
      </c>
      <c r="P8967" s="63">
        <v>11</v>
      </c>
      <c r="Q8967" s="63">
        <v>1.2781749580960001E-2</v>
      </c>
    </row>
    <row r="8968" spans="1:17">
      <c r="A8968" s="63" t="s">
        <v>81</v>
      </c>
      <c r="B8968" s="63" t="s">
        <v>44</v>
      </c>
      <c r="C8968" s="63" t="s">
        <v>73</v>
      </c>
      <c r="D8968" s="63">
        <v>15</v>
      </c>
      <c r="E8968" s="63">
        <v>1.023862</v>
      </c>
      <c r="F8968" s="63">
        <v>1.278972</v>
      </c>
      <c r="G8968" s="63">
        <v>0.25511</v>
      </c>
      <c r="H8968" s="63">
        <v>58.206800000000001</v>
      </c>
      <c r="I8968" s="63">
        <v>0.1102224</v>
      </c>
      <c r="J8968" s="63">
        <v>0.1958232</v>
      </c>
      <c r="K8968" s="63">
        <v>0.25511</v>
      </c>
      <c r="L8968" s="63">
        <v>0.31439689999999998</v>
      </c>
      <c r="M8968" s="63">
        <v>0.39999760000000001</v>
      </c>
      <c r="N8968" s="63">
        <v>12799</v>
      </c>
      <c r="O8968" s="63">
        <v>0.1130564</v>
      </c>
      <c r="P8968" s="63">
        <v>11</v>
      </c>
      <c r="Q8968" s="63">
        <v>1.2781749580960001E-2</v>
      </c>
    </row>
    <row r="8969" spans="1:17">
      <c r="A8969" s="63" t="s">
        <v>81</v>
      </c>
      <c r="B8969" s="63" t="s">
        <v>44</v>
      </c>
      <c r="C8969" s="63" t="s">
        <v>73</v>
      </c>
      <c r="D8969" s="63">
        <v>16</v>
      </c>
      <c r="E8969" s="63">
        <v>1.050692</v>
      </c>
      <c r="F8969" s="63">
        <v>1.268205</v>
      </c>
      <c r="G8969" s="63">
        <v>0.21751329999999999</v>
      </c>
      <c r="H8969" s="63">
        <v>57.364899999999999</v>
      </c>
      <c r="I8969" s="63">
        <v>7.2625700000000001E-2</v>
      </c>
      <c r="J8969" s="63">
        <v>0.15822649999999999</v>
      </c>
      <c r="K8969" s="63">
        <v>0.21751329999999999</v>
      </c>
      <c r="L8969" s="63">
        <v>0.2768002</v>
      </c>
      <c r="M8969" s="63">
        <v>0.36240090000000003</v>
      </c>
      <c r="N8969" s="63">
        <v>12799</v>
      </c>
      <c r="O8969" s="63">
        <v>0.1130564</v>
      </c>
      <c r="P8969" s="63">
        <v>11</v>
      </c>
      <c r="Q8969" s="63">
        <v>1.2781749580960001E-2</v>
      </c>
    </row>
    <row r="8970" spans="1:17">
      <c r="A8970" s="63" t="s">
        <v>81</v>
      </c>
      <c r="B8970" s="63" t="s">
        <v>44</v>
      </c>
      <c r="C8970" s="63" t="s">
        <v>73</v>
      </c>
      <c r="D8970" s="63">
        <v>17</v>
      </c>
      <c r="E8970" s="63">
        <v>1.146347</v>
      </c>
      <c r="F8970" s="63">
        <v>1.3321639999999999</v>
      </c>
      <c r="G8970" s="63">
        <v>0.18581739999999999</v>
      </c>
      <c r="H8970" s="63">
        <v>55.1066</v>
      </c>
      <c r="I8970" s="63">
        <v>4.0929800000000002E-2</v>
      </c>
      <c r="J8970" s="63">
        <v>0.12653049999999999</v>
      </c>
      <c r="K8970" s="63">
        <v>0.18581739999999999</v>
      </c>
      <c r="L8970" s="63">
        <v>0.24510419999999999</v>
      </c>
      <c r="M8970" s="63">
        <v>0.33070500000000003</v>
      </c>
      <c r="N8970" s="63">
        <v>12799</v>
      </c>
      <c r="O8970" s="63">
        <v>0.1130564</v>
      </c>
      <c r="P8970" s="63">
        <v>11</v>
      </c>
      <c r="Q8970" s="63">
        <v>1.2781749580960001E-2</v>
      </c>
    </row>
    <row r="8971" spans="1:17">
      <c r="A8971" s="63" t="s">
        <v>81</v>
      </c>
      <c r="B8971" s="63" t="s">
        <v>44</v>
      </c>
      <c r="C8971" s="63" t="s">
        <v>73</v>
      </c>
      <c r="D8971" s="63">
        <v>18</v>
      </c>
      <c r="E8971" s="63">
        <v>1.4893099999999999</v>
      </c>
      <c r="F8971" s="63">
        <v>1.568363</v>
      </c>
      <c r="G8971" s="63">
        <v>7.9052700000000004E-2</v>
      </c>
      <c r="H8971" s="63">
        <v>51.847900000000003</v>
      </c>
      <c r="I8971" s="63">
        <v>-6.5834900000000002E-2</v>
      </c>
      <c r="J8971" s="63">
        <v>1.9765899999999999E-2</v>
      </c>
      <c r="K8971" s="63">
        <v>7.9052700000000004E-2</v>
      </c>
      <c r="L8971" s="63">
        <v>0.1383395</v>
      </c>
      <c r="M8971" s="63">
        <v>0.22394030000000001</v>
      </c>
      <c r="N8971" s="63">
        <v>12799</v>
      </c>
      <c r="O8971" s="63">
        <v>0.1130564</v>
      </c>
      <c r="P8971" s="63">
        <v>11</v>
      </c>
      <c r="Q8971" s="63">
        <v>1.2781749580960001E-2</v>
      </c>
    </row>
    <row r="8972" spans="1:17">
      <c r="A8972" s="63" t="s">
        <v>81</v>
      </c>
      <c r="B8972" s="63" t="s">
        <v>44</v>
      </c>
      <c r="C8972" s="63" t="s">
        <v>73</v>
      </c>
      <c r="D8972" s="63">
        <v>19</v>
      </c>
      <c r="E8972" s="63">
        <v>1.7629870000000001</v>
      </c>
      <c r="F8972" s="63">
        <v>1.6982189999999999</v>
      </c>
      <c r="G8972" s="63">
        <v>-6.4768099999999995E-2</v>
      </c>
      <c r="H8972" s="63">
        <v>49.706800000000001</v>
      </c>
      <c r="I8972" s="63">
        <v>-0.2096557</v>
      </c>
      <c r="J8972" s="63">
        <v>-0.1240549</v>
      </c>
      <c r="K8972" s="63">
        <v>-6.4768099999999995E-2</v>
      </c>
      <c r="L8972" s="63">
        <v>-5.4812000000000003E-3</v>
      </c>
      <c r="M8972" s="63">
        <v>8.0119499999999996E-2</v>
      </c>
      <c r="N8972" s="63">
        <v>12799</v>
      </c>
      <c r="O8972" s="63">
        <v>0.1130564</v>
      </c>
      <c r="P8972" s="63">
        <v>11</v>
      </c>
      <c r="Q8972" s="63">
        <v>1.2781749580960001E-2</v>
      </c>
    </row>
    <row r="8973" spans="1:17">
      <c r="A8973" s="63" t="s">
        <v>81</v>
      </c>
      <c r="B8973" s="63" t="s">
        <v>44</v>
      </c>
      <c r="C8973" s="63" t="s">
        <v>73</v>
      </c>
      <c r="D8973" s="63">
        <v>20</v>
      </c>
      <c r="E8973" s="63">
        <v>1.8142590000000001</v>
      </c>
      <c r="F8973" s="63">
        <v>1.6990909999999999</v>
      </c>
      <c r="G8973" s="63">
        <v>-0.1151682</v>
      </c>
      <c r="H8973" s="63">
        <v>48.338500000000003</v>
      </c>
      <c r="I8973" s="63">
        <v>-0.2600558</v>
      </c>
      <c r="J8973" s="63">
        <v>-0.174455</v>
      </c>
      <c r="K8973" s="63">
        <v>-0.1151682</v>
      </c>
      <c r="L8973" s="63">
        <v>-5.5881399999999998E-2</v>
      </c>
      <c r="M8973" s="63">
        <v>2.97194E-2</v>
      </c>
      <c r="N8973" s="63">
        <v>12799</v>
      </c>
      <c r="O8973" s="63">
        <v>0.1130564</v>
      </c>
      <c r="P8973" s="63">
        <v>11</v>
      </c>
      <c r="Q8973" s="63">
        <v>1.2781749580960001E-2</v>
      </c>
    </row>
    <row r="8974" spans="1:17">
      <c r="A8974" s="63" t="s">
        <v>81</v>
      </c>
      <c r="B8974" s="63" t="s">
        <v>44</v>
      </c>
      <c r="C8974" s="63" t="s">
        <v>73</v>
      </c>
      <c r="D8974" s="63">
        <v>21</v>
      </c>
      <c r="E8974" s="63">
        <v>1.8150360000000001</v>
      </c>
      <c r="F8974" s="63">
        <v>1.6671769999999999</v>
      </c>
      <c r="G8974" s="63">
        <v>-0.14785860000000001</v>
      </c>
      <c r="H8974" s="63">
        <v>47.206699999999998</v>
      </c>
      <c r="I8974" s="63">
        <v>-0.29274620000000001</v>
      </c>
      <c r="J8974" s="63">
        <v>-0.20714550000000001</v>
      </c>
      <c r="K8974" s="63">
        <v>-0.14785860000000001</v>
      </c>
      <c r="L8974" s="63">
        <v>-8.8571800000000006E-2</v>
      </c>
      <c r="M8974" s="63">
        <v>-2.9710000000000001E-3</v>
      </c>
      <c r="N8974" s="63">
        <v>12799</v>
      </c>
      <c r="O8974" s="63">
        <v>0.1130564</v>
      </c>
      <c r="P8974" s="63">
        <v>11</v>
      </c>
      <c r="Q8974" s="63">
        <v>1.2781749580960001E-2</v>
      </c>
    </row>
    <row r="8975" spans="1:17">
      <c r="A8975" s="63" t="s">
        <v>81</v>
      </c>
      <c r="B8975" s="63" t="s">
        <v>44</v>
      </c>
      <c r="C8975" s="63" t="s">
        <v>73</v>
      </c>
      <c r="D8975" s="63">
        <v>22</v>
      </c>
      <c r="E8975" s="63">
        <v>1.6628849999999999</v>
      </c>
      <c r="F8975" s="63">
        <v>1.5145980000000001</v>
      </c>
      <c r="G8975" s="63">
        <v>-0.14828659999999999</v>
      </c>
      <c r="H8975" s="63">
        <v>46.1509</v>
      </c>
      <c r="I8975" s="63">
        <v>-0.2931742</v>
      </c>
      <c r="J8975" s="63">
        <v>-0.20757339999999999</v>
      </c>
      <c r="K8975" s="63">
        <v>-0.14828659999999999</v>
      </c>
      <c r="L8975" s="63">
        <v>-8.8999700000000001E-2</v>
      </c>
      <c r="M8975" s="63">
        <v>-3.3990000000000001E-3</v>
      </c>
      <c r="N8975" s="63">
        <v>12799</v>
      </c>
      <c r="O8975" s="63">
        <v>0.1130564</v>
      </c>
      <c r="P8975" s="63">
        <v>11</v>
      </c>
      <c r="Q8975" s="63">
        <v>1.2781749580960001E-2</v>
      </c>
    </row>
    <row r="8976" spans="1:17">
      <c r="A8976" s="63" t="s">
        <v>81</v>
      </c>
      <c r="B8976" s="63" t="s">
        <v>44</v>
      </c>
      <c r="C8976" s="63" t="s">
        <v>73</v>
      </c>
      <c r="D8976" s="63">
        <v>23</v>
      </c>
      <c r="E8976" s="63">
        <v>1.4356249999999999</v>
      </c>
      <c r="F8976" s="63">
        <v>1.295447</v>
      </c>
      <c r="G8976" s="63">
        <v>-0.14017830000000001</v>
      </c>
      <c r="H8976" s="63">
        <v>45.090299999999999</v>
      </c>
      <c r="I8976" s="63">
        <v>-0.28506589999999998</v>
      </c>
      <c r="J8976" s="63">
        <v>-0.19946520000000001</v>
      </c>
      <c r="K8976" s="63">
        <v>-0.14017830000000001</v>
      </c>
      <c r="L8976" s="63">
        <v>-8.0891500000000005E-2</v>
      </c>
      <c r="M8976" s="63">
        <v>4.7092999999999996E-3</v>
      </c>
      <c r="N8976" s="63">
        <v>12799</v>
      </c>
      <c r="O8976" s="63">
        <v>0.1130564</v>
      </c>
      <c r="P8976" s="63">
        <v>11</v>
      </c>
      <c r="Q8976" s="63">
        <v>1.2781749580960001E-2</v>
      </c>
    </row>
    <row r="8977" spans="1:17">
      <c r="A8977" s="63" t="s">
        <v>81</v>
      </c>
      <c r="B8977" s="63" t="s">
        <v>44</v>
      </c>
      <c r="C8977" s="63" t="s">
        <v>73</v>
      </c>
      <c r="D8977" s="63">
        <v>24</v>
      </c>
      <c r="E8977" s="63">
        <v>1.1850780000000001</v>
      </c>
      <c r="F8977" s="63">
        <v>1.042986</v>
      </c>
      <c r="G8977" s="63">
        <v>-0.14209160000000001</v>
      </c>
      <c r="H8977" s="63">
        <v>44.381999999999998</v>
      </c>
      <c r="I8977" s="63">
        <v>-0.28697919999999999</v>
      </c>
      <c r="J8977" s="63">
        <v>-0.20137849999999999</v>
      </c>
      <c r="K8977" s="63">
        <v>-0.14209160000000001</v>
      </c>
      <c r="L8977" s="63">
        <v>-8.2804799999999998E-2</v>
      </c>
      <c r="M8977" s="63">
        <v>2.7959999999999999E-3</v>
      </c>
      <c r="N8977" s="63">
        <v>12799</v>
      </c>
      <c r="O8977" s="63">
        <v>0.1130564</v>
      </c>
      <c r="P8977" s="63">
        <v>11</v>
      </c>
      <c r="Q8977" s="63">
        <v>1.2781749580960001E-2</v>
      </c>
    </row>
    <row r="8978" spans="1:17">
      <c r="A8978" s="63" t="s">
        <v>81</v>
      </c>
      <c r="B8978" s="63" t="s">
        <v>44</v>
      </c>
      <c r="C8978" s="63" t="s">
        <v>74</v>
      </c>
      <c r="D8978" s="63">
        <v>1</v>
      </c>
      <c r="E8978" s="63">
        <v>1.1362589999999999</v>
      </c>
      <c r="F8978" s="63">
        <v>0.99135519999999999</v>
      </c>
      <c r="G8978" s="63">
        <v>-0.1449037</v>
      </c>
      <c r="H8978" s="63">
        <v>40.450800000000001</v>
      </c>
      <c r="I8978" s="63">
        <v>-0.28979129999999997</v>
      </c>
      <c r="J8978" s="63">
        <v>-0.2041906</v>
      </c>
      <c r="K8978" s="63">
        <v>-0.1449037</v>
      </c>
      <c r="L8978" s="63">
        <v>-8.5616899999999996E-2</v>
      </c>
      <c r="M8978" s="63">
        <v>-1.6099999999999998E-5</v>
      </c>
      <c r="N8978" s="63">
        <v>12799</v>
      </c>
      <c r="O8978" s="63">
        <v>0.1130564</v>
      </c>
      <c r="P8978" s="63">
        <v>12</v>
      </c>
      <c r="Q8978" s="63">
        <v>1.2781749580960001E-2</v>
      </c>
    </row>
    <row r="8979" spans="1:17">
      <c r="A8979" s="63" t="s">
        <v>81</v>
      </c>
      <c r="B8979" s="63" t="s">
        <v>44</v>
      </c>
      <c r="C8979" s="63" t="s">
        <v>74</v>
      </c>
      <c r="D8979" s="63">
        <v>2</v>
      </c>
      <c r="E8979" s="63">
        <v>1.0683400000000001</v>
      </c>
      <c r="F8979" s="63">
        <v>0.9075242</v>
      </c>
      <c r="G8979" s="63">
        <v>-0.16081580000000001</v>
      </c>
      <c r="H8979" s="63">
        <v>39.727600000000002</v>
      </c>
      <c r="I8979" s="63">
        <v>-0.30570340000000001</v>
      </c>
      <c r="J8979" s="63">
        <v>-0.22010260000000001</v>
      </c>
      <c r="K8979" s="63">
        <v>-0.16081580000000001</v>
      </c>
      <c r="L8979" s="63">
        <v>-0.10152890000000001</v>
      </c>
      <c r="M8979" s="63">
        <v>-1.59282E-2</v>
      </c>
      <c r="N8979" s="63">
        <v>12799</v>
      </c>
      <c r="O8979" s="63">
        <v>0.1130564</v>
      </c>
      <c r="P8979" s="63">
        <v>12</v>
      </c>
      <c r="Q8979" s="63">
        <v>1.2781749580960001E-2</v>
      </c>
    </row>
    <row r="8980" spans="1:17">
      <c r="A8980" s="63" t="s">
        <v>81</v>
      </c>
      <c r="B8980" s="63" t="s">
        <v>44</v>
      </c>
      <c r="C8980" s="63" t="s">
        <v>74</v>
      </c>
      <c r="D8980" s="63">
        <v>3</v>
      </c>
      <c r="E8980" s="63">
        <v>1.0644979999999999</v>
      </c>
      <c r="F8980" s="63">
        <v>0.90810190000000002</v>
      </c>
      <c r="G8980" s="63">
        <v>-0.15639649999999999</v>
      </c>
      <c r="H8980" s="63">
        <v>39.180500000000002</v>
      </c>
      <c r="I8980" s="63">
        <v>-0.3012841</v>
      </c>
      <c r="J8980" s="63">
        <v>-0.21568329999999999</v>
      </c>
      <c r="K8980" s="63">
        <v>-0.15639649999999999</v>
      </c>
      <c r="L8980" s="63">
        <v>-9.7109699999999993E-2</v>
      </c>
      <c r="M8980" s="63">
        <v>-1.1508900000000001E-2</v>
      </c>
      <c r="N8980" s="63">
        <v>12799</v>
      </c>
      <c r="O8980" s="63">
        <v>0.1130564</v>
      </c>
      <c r="P8980" s="63">
        <v>12</v>
      </c>
      <c r="Q8980" s="63">
        <v>1.2781749580960001E-2</v>
      </c>
    </row>
    <row r="8981" spans="1:17">
      <c r="A8981" s="63" t="s">
        <v>81</v>
      </c>
      <c r="B8981" s="63" t="s">
        <v>44</v>
      </c>
      <c r="C8981" s="63" t="s">
        <v>74</v>
      </c>
      <c r="D8981" s="63">
        <v>4</v>
      </c>
      <c r="E8981" s="63">
        <v>1.0918650000000001</v>
      </c>
      <c r="F8981" s="63">
        <v>0.93401460000000003</v>
      </c>
      <c r="G8981" s="63">
        <v>-0.1578502</v>
      </c>
      <c r="H8981" s="63">
        <v>38.740900000000003</v>
      </c>
      <c r="I8981" s="63">
        <v>-0.3027378</v>
      </c>
      <c r="J8981" s="63">
        <v>-0.217137</v>
      </c>
      <c r="K8981" s="63">
        <v>-0.1578502</v>
      </c>
      <c r="L8981" s="63">
        <v>-9.8563399999999995E-2</v>
      </c>
      <c r="M8981" s="63">
        <v>-1.2962599999999999E-2</v>
      </c>
      <c r="N8981" s="63">
        <v>12799</v>
      </c>
      <c r="O8981" s="63">
        <v>0.1130564</v>
      </c>
      <c r="P8981" s="63">
        <v>12</v>
      </c>
      <c r="Q8981" s="63">
        <v>1.2781749580960001E-2</v>
      </c>
    </row>
    <row r="8982" spans="1:17">
      <c r="A8982" s="63" t="s">
        <v>81</v>
      </c>
      <c r="B8982" s="63" t="s">
        <v>44</v>
      </c>
      <c r="C8982" s="63" t="s">
        <v>74</v>
      </c>
      <c r="D8982" s="63">
        <v>5</v>
      </c>
      <c r="E8982" s="63">
        <v>1.1346210000000001</v>
      </c>
      <c r="F8982" s="63">
        <v>0.97752830000000002</v>
      </c>
      <c r="G8982" s="63">
        <v>-0.1570928</v>
      </c>
      <c r="H8982" s="63">
        <v>38.3523</v>
      </c>
      <c r="I8982" s="63">
        <v>-0.30198029999999998</v>
      </c>
      <c r="J8982" s="63">
        <v>-0.21637960000000001</v>
      </c>
      <c r="K8982" s="63">
        <v>-0.1570928</v>
      </c>
      <c r="L8982" s="63">
        <v>-9.7805900000000001E-2</v>
      </c>
      <c r="M8982" s="63">
        <v>-1.2205199999999999E-2</v>
      </c>
      <c r="N8982" s="63">
        <v>12799</v>
      </c>
      <c r="O8982" s="63">
        <v>0.1130564</v>
      </c>
      <c r="P8982" s="63">
        <v>12</v>
      </c>
      <c r="Q8982" s="63">
        <v>1.2781749580960001E-2</v>
      </c>
    </row>
    <row r="8983" spans="1:17">
      <c r="A8983" s="63" t="s">
        <v>81</v>
      </c>
      <c r="B8983" s="63" t="s">
        <v>44</v>
      </c>
      <c r="C8983" s="63" t="s">
        <v>74</v>
      </c>
      <c r="D8983" s="63">
        <v>6</v>
      </c>
      <c r="E8983" s="63">
        <v>1.306338</v>
      </c>
      <c r="F8983" s="63">
        <v>1.0711010000000001</v>
      </c>
      <c r="G8983" s="63">
        <v>-0.23523769999999999</v>
      </c>
      <c r="H8983" s="63">
        <v>38.117800000000003</v>
      </c>
      <c r="I8983" s="63">
        <v>-0.3801253</v>
      </c>
      <c r="J8983" s="63">
        <v>-0.29452460000000003</v>
      </c>
      <c r="K8983" s="63">
        <v>-0.23523769999999999</v>
      </c>
      <c r="L8983" s="63">
        <v>-0.17595089999999999</v>
      </c>
      <c r="M8983" s="63">
        <v>-9.0350100000000003E-2</v>
      </c>
      <c r="N8983" s="63">
        <v>12799</v>
      </c>
      <c r="O8983" s="63">
        <v>0.1130564</v>
      </c>
      <c r="P8983" s="63">
        <v>12</v>
      </c>
      <c r="Q8983" s="63">
        <v>1.2781749580960001E-2</v>
      </c>
    </row>
    <row r="8984" spans="1:17">
      <c r="A8984" s="63" t="s">
        <v>81</v>
      </c>
      <c r="B8984" s="63" t="s">
        <v>44</v>
      </c>
      <c r="C8984" s="63" t="s">
        <v>74</v>
      </c>
      <c r="D8984" s="63">
        <v>7</v>
      </c>
      <c r="E8984" s="63">
        <v>1.6725129999999999</v>
      </c>
      <c r="F8984" s="63">
        <v>1.473336</v>
      </c>
      <c r="G8984" s="63">
        <v>-0.19917679999999999</v>
      </c>
      <c r="H8984" s="63">
        <v>37.920499999999997</v>
      </c>
      <c r="I8984" s="63">
        <v>-0.34406439999999999</v>
      </c>
      <c r="J8984" s="63">
        <v>-0.25846360000000002</v>
      </c>
      <c r="K8984" s="63">
        <v>-0.19917679999999999</v>
      </c>
      <c r="L8984" s="63">
        <v>-0.13988999999999999</v>
      </c>
      <c r="M8984" s="63">
        <v>-5.4289200000000003E-2</v>
      </c>
      <c r="N8984" s="63">
        <v>12799</v>
      </c>
      <c r="O8984" s="63">
        <v>0.1130564</v>
      </c>
      <c r="P8984" s="63">
        <v>12</v>
      </c>
      <c r="Q8984" s="63">
        <v>1.2781749580960001E-2</v>
      </c>
    </row>
    <row r="8985" spans="1:17">
      <c r="A8985" s="63" t="s">
        <v>81</v>
      </c>
      <c r="B8985" s="63" t="s">
        <v>44</v>
      </c>
      <c r="C8985" s="63" t="s">
        <v>74</v>
      </c>
      <c r="D8985" s="63">
        <v>8</v>
      </c>
      <c r="E8985" s="63">
        <v>1.892204</v>
      </c>
      <c r="F8985" s="63">
        <v>1.808252</v>
      </c>
      <c r="G8985" s="63">
        <v>-8.3951799999999993E-2</v>
      </c>
      <c r="H8985" s="63">
        <v>38.073500000000003</v>
      </c>
      <c r="I8985" s="63">
        <v>-0.2288394</v>
      </c>
      <c r="J8985" s="63">
        <v>-0.1432387</v>
      </c>
      <c r="K8985" s="63">
        <v>-8.3951799999999993E-2</v>
      </c>
      <c r="L8985" s="63">
        <v>-2.4664999999999999E-2</v>
      </c>
      <c r="M8985" s="63">
        <v>6.0935799999999998E-2</v>
      </c>
      <c r="N8985" s="63">
        <v>12799</v>
      </c>
      <c r="O8985" s="63">
        <v>0.1130564</v>
      </c>
      <c r="P8985" s="63">
        <v>12</v>
      </c>
      <c r="Q8985" s="63">
        <v>1.2781749580960001E-2</v>
      </c>
    </row>
    <row r="8986" spans="1:17">
      <c r="A8986" s="63" t="s">
        <v>81</v>
      </c>
      <c r="B8986" s="63" t="s">
        <v>44</v>
      </c>
      <c r="C8986" s="63" t="s">
        <v>74</v>
      </c>
      <c r="D8986" s="63">
        <v>9</v>
      </c>
      <c r="E8986" s="63">
        <v>1.7643949999999999</v>
      </c>
      <c r="F8986" s="63">
        <v>1.837728</v>
      </c>
      <c r="G8986" s="63">
        <v>7.3333499999999996E-2</v>
      </c>
      <c r="H8986" s="63">
        <v>40.987299999999998</v>
      </c>
      <c r="I8986" s="63">
        <v>-7.1554099999999995E-2</v>
      </c>
      <c r="J8986" s="63">
        <v>1.4046700000000001E-2</v>
      </c>
      <c r="K8986" s="63">
        <v>7.3333499999999996E-2</v>
      </c>
      <c r="L8986" s="63">
        <v>0.1326203</v>
      </c>
      <c r="M8986" s="63">
        <v>0.2182211</v>
      </c>
      <c r="N8986" s="63">
        <v>12799</v>
      </c>
      <c r="O8986" s="63">
        <v>0.1130564</v>
      </c>
      <c r="P8986" s="63">
        <v>12</v>
      </c>
      <c r="Q8986" s="63">
        <v>1.2781749580960001E-2</v>
      </c>
    </row>
    <row r="8987" spans="1:17">
      <c r="A8987" s="63" t="s">
        <v>81</v>
      </c>
      <c r="B8987" s="63" t="s">
        <v>44</v>
      </c>
      <c r="C8987" s="63" t="s">
        <v>74</v>
      </c>
      <c r="D8987" s="63">
        <v>10</v>
      </c>
      <c r="E8987" s="63">
        <v>1.698725</v>
      </c>
      <c r="F8987" s="63">
        <v>1.774969</v>
      </c>
      <c r="G8987" s="63">
        <v>7.62438E-2</v>
      </c>
      <c r="H8987" s="63">
        <v>45.393799999999999</v>
      </c>
      <c r="I8987" s="63">
        <v>-6.8643800000000005E-2</v>
      </c>
      <c r="J8987" s="63">
        <v>1.69569E-2</v>
      </c>
      <c r="K8987" s="63">
        <v>7.62438E-2</v>
      </c>
      <c r="L8987" s="63">
        <v>0.1355306</v>
      </c>
      <c r="M8987" s="63">
        <v>0.22113140000000001</v>
      </c>
      <c r="N8987" s="63">
        <v>12799</v>
      </c>
      <c r="O8987" s="63">
        <v>0.1130564</v>
      </c>
      <c r="P8987" s="63">
        <v>12</v>
      </c>
      <c r="Q8987" s="63">
        <v>1.2781749580960001E-2</v>
      </c>
    </row>
    <row r="8988" spans="1:17">
      <c r="A8988" s="63" t="s">
        <v>81</v>
      </c>
      <c r="B8988" s="63" t="s">
        <v>44</v>
      </c>
      <c r="C8988" s="63" t="s">
        <v>74</v>
      </c>
      <c r="D8988" s="63">
        <v>11</v>
      </c>
      <c r="E8988" s="63">
        <v>1.585296</v>
      </c>
      <c r="F8988" s="63">
        <v>1.739906</v>
      </c>
      <c r="G8988" s="63">
        <v>0.15461030000000001</v>
      </c>
      <c r="H8988" s="63">
        <v>49.207900000000002</v>
      </c>
      <c r="I8988" s="63">
        <v>9.7227000000000008E-3</v>
      </c>
      <c r="J8988" s="63">
        <v>9.5323400000000003E-2</v>
      </c>
      <c r="K8988" s="63">
        <v>0.15461030000000001</v>
      </c>
      <c r="L8988" s="63">
        <v>0.21389710000000001</v>
      </c>
      <c r="M8988" s="63">
        <v>0.29949789999999998</v>
      </c>
      <c r="N8988" s="63">
        <v>12799</v>
      </c>
      <c r="O8988" s="63">
        <v>0.1130564</v>
      </c>
      <c r="P8988" s="63">
        <v>12</v>
      </c>
      <c r="Q8988" s="63">
        <v>1.2781749580960001E-2</v>
      </c>
    </row>
    <row r="8989" spans="1:17">
      <c r="A8989" s="63" t="s">
        <v>81</v>
      </c>
      <c r="B8989" s="63" t="s">
        <v>44</v>
      </c>
      <c r="C8989" s="63" t="s">
        <v>74</v>
      </c>
      <c r="D8989" s="63">
        <v>12</v>
      </c>
      <c r="E8989" s="63">
        <v>1.5201340000000001</v>
      </c>
      <c r="F8989" s="63">
        <v>1.655896</v>
      </c>
      <c r="G8989" s="63">
        <v>0.13576160000000001</v>
      </c>
      <c r="H8989" s="63">
        <v>52.001100000000001</v>
      </c>
      <c r="I8989" s="63">
        <v>-9.1260000000000004E-3</v>
      </c>
      <c r="J8989" s="63">
        <v>7.6474799999999996E-2</v>
      </c>
      <c r="K8989" s="63">
        <v>0.13576160000000001</v>
      </c>
      <c r="L8989" s="63">
        <v>0.19504850000000001</v>
      </c>
      <c r="M8989" s="63">
        <v>0.28064919999999999</v>
      </c>
      <c r="N8989" s="63">
        <v>12799</v>
      </c>
      <c r="O8989" s="63">
        <v>0.1130564</v>
      </c>
      <c r="P8989" s="63">
        <v>12</v>
      </c>
      <c r="Q8989" s="63">
        <v>1.2781749580960001E-2</v>
      </c>
    </row>
    <row r="8990" spans="1:17">
      <c r="A8990" s="63" t="s">
        <v>81</v>
      </c>
      <c r="B8990" s="63" t="s">
        <v>44</v>
      </c>
      <c r="C8990" s="63" t="s">
        <v>74</v>
      </c>
      <c r="D8990" s="63">
        <v>13</v>
      </c>
      <c r="E8990" s="63">
        <v>1.366978</v>
      </c>
      <c r="F8990" s="63">
        <v>1.6181410000000001</v>
      </c>
      <c r="G8990" s="63">
        <v>0.25116240000000001</v>
      </c>
      <c r="H8990" s="63">
        <v>53.892499999999998</v>
      </c>
      <c r="I8990" s="63">
        <v>0.1062748</v>
      </c>
      <c r="J8990" s="63">
        <v>0.19187560000000001</v>
      </c>
      <c r="K8990" s="63">
        <v>0.25116240000000001</v>
      </c>
      <c r="L8990" s="63">
        <v>0.31044919999999998</v>
      </c>
      <c r="M8990" s="63">
        <v>0.39605000000000001</v>
      </c>
      <c r="N8990" s="63">
        <v>12799</v>
      </c>
      <c r="O8990" s="63">
        <v>0.1130564</v>
      </c>
      <c r="P8990" s="63">
        <v>12</v>
      </c>
      <c r="Q8990" s="63">
        <v>1.2781749580960001E-2</v>
      </c>
    </row>
    <row r="8991" spans="1:17">
      <c r="A8991" s="63" t="s">
        <v>81</v>
      </c>
      <c r="B8991" s="63" t="s">
        <v>44</v>
      </c>
      <c r="C8991" s="63" t="s">
        <v>74</v>
      </c>
      <c r="D8991" s="63">
        <v>14</v>
      </c>
      <c r="E8991" s="63">
        <v>1.243409</v>
      </c>
      <c r="F8991" s="63">
        <v>1.533104</v>
      </c>
      <c r="G8991" s="63">
        <v>0.28969549999999999</v>
      </c>
      <c r="H8991" s="63">
        <v>55.089700000000001</v>
      </c>
      <c r="I8991" s="63">
        <v>0.14480789999999999</v>
      </c>
      <c r="J8991" s="63">
        <v>0.23040869999999999</v>
      </c>
      <c r="K8991" s="63">
        <v>0.28969549999999999</v>
      </c>
      <c r="L8991" s="63">
        <v>0.34898230000000002</v>
      </c>
      <c r="M8991" s="63">
        <v>0.4345831</v>
      </c>
      <c r="N8991" s="63">
        <v>12799</v>
      </c>
      <c r="O8991" s="63">
        <v>0.1130564</v>
      </c>
      <c r="P8991" s="63">
        <v>12</v>
      </c>
      <c r="Q8991" s="63">
        <v>1.2781749580960001E-2</v>
      </c>
    </row>
    <row r="8992" spans="1:17">
      <c r="A8992" s="63" t="s">
        <v>81</v>
      </c>
      <c r="B8992" s="63" t="s">
        <v>44</v>
      </c>
      <c r="C8992" s="63" t="s">
        <v>74</v>
      </c>
      <c r="D8992" s="63">
        <v>15</v>
      </c>
      <c r="E8992" s="63">
        <v>1.20729</v>
      </c>
      <c r="F8992" s="63">
        <v>1.4623999999999999</v>
      </c>
      <c r="G8992" s="63">
        <v>0.25511</v>
      </c>
      <c r="H8992" s="63">
        <v>55.603099999999998</v>
      </c>
      <c r="I8992" s="63">
        <v>0.1102224</v>
      </c>
      <c r="J8992" s="63">
        <v>0.1958232</v>
      </c>
      <c r="K8992" s="63">
        <v>0.25511</v>
      </c>
      <c r="L8992" s="63">
        <v>0.31439689999999998</v>
      </c>
      <c r="M8992" s="63">
        <v>0.39999760000000001</v>
      </c>
      <c r="N8992" s="63">
        <v>12799</v>
      </c>
      <c r="O8992" s="63">
        <v>0.1130564</v>
      </c>
      <c r="P8992" s="63">
        <v>12</v>
      </c>
      <c r="Q8992" s="63">
        <v>1.2781749580960001E-2</v>
      </c>
    </row>
    <row r="8993" spans="1:17">
      <c r="A8993" s="63" t="s">
        <v>81</v>
      </c>
      <c r="B8993" s="63" t="s">
        <v>44</v>
      </c>
      <c r="C8993" s="63" t="s">
        <v>74</v>
      </c>
      <c r="D8993" s="63">
        <v>16</v>
      </c>
      <c r="E8993" s="63">
        <v>1.2478610000000001</v>
      </c>
      <c r="F8993" s="63">
        <v>1.465374</v>
      </c>
      <c r="G8993" s="63">
        <v>0.21751329999999999</v>
      </c>
      <c r="H8993" s="63">
        <v>55.119700000000002</v>
      </c>
      <c r="I8993" s="63">
        <v>7.2625700000000001E-2</v>
      </c>
      <c r="J8993" s="63">
        <v>0.15822649999999999</v>
      </c>
      <c r="K8993" s="63">
        <v>0.21751329999999999</v>
      </c>
      <c r="L8993" s="63">
        <v>0.2768002</v>
      </c>
      <c r="M8993" s="63">
        <v>0.36240090000000003</v>
      </c>
      <c r="N8993" s="63">
        <v>12799</v>
      </c>
      <c r="O8993" s="63">
        <v>0.1130564</v>
      </c>
      <c r="P8993" s="63">
        <v>12</v>
      </c>
      <c r="Q8993" s="63">
        <v>1.2781749580960001E-2</v>
      </c>
    </row>
    <row r="8994" spans="1:17">
      <c r="A8994" s="63" t="s">
        <v>81</v>
      </c>
      <c r="B8994" s="63" t="s">
        <v>44</v>
      </c>
      <c r="C8994" s="63" t="s">
        <v>74</v>
      </c>
      <c r="D8994" s="63">
        <v>17</v>
      </c>
      <c r="E8994" s="63">
        <v>1.371462</v>
      </c>
      <c r="F8994" s="63">
        <v>1.5572790000000001</v>
      </c>
      <c r="G8994" s="63">
        <v>0.18581739999999999</v>
      </c>
      <c r="H8994" s="63">
        <v>52.869599999999998</v>
      </c>
      <c r="I8994" s="63">
        <v>4.0929800000000002E-2</v>
      </c>
      <c r="J8994" s="63">
        <v>0.12653049999999999</v>
      </c>
      <c r="K8994" s="63">
        <v>0.18581739999999999</v>
      </c>
      <c r="L8994" s="63">
        <v>0.24510419999999999</v>
      </c>
      <c r="M8994" s="63">
        <v>0.33070500000000003</v>
      </c>
      <c r="N8994" s="63">
        <v>12799</v>
      </c>
      <c r="O8994" s="63">
        <v>0.1130564</v>
      </c>
      <c r="P8994" s="63">
        <v>12</v>
      </c>
      <c r="Q8994" s="63">
        <v>1.2781749580960001E-2</v>
      </c>
    </row>
    <row r="8995" spans="1:17">
      <c r="A8995" s="63" t="s">
        <v>81</v>
      </c>
      <c r="B8995" s="63" t="s">
        <v>44</v>
      </c>
      <c r="C8995" s="63" t="s">
        <v>74</v>
      </c>
      <c r="D8995" s="63">
        <v>18</v>
      </c>
      <c r="E8995" s="63">
        <v>1.765577</v>
      </c>
      <c r="F8995" s="63">
        <v>1.8446290000000001</v>
      </c>
      <c r="G8995" s="63">
        <v>7.9052600000000001E-2</v>
      </c>
      <c r="H8995" s="63">
        <v>49.395600000000002</v>
      </c>
      <c r="I8995" s="63">
        <v>-6.5835000000000005E-2</v>
      </c>
      <c r="J8995" s="63">
        <v>1.9765700000000001E-2</v>
      </c>
      <c r="K8995" s="63">
        <v>7.9052600000000001E-2</v>
      </c>
      <c r="L8995" s="63">
        <v>0.1383394</v>
      </c>
      <c r="M8995" s="63">
        <v>0.22394020000000001</v>
      </c>
      <c r="N8995" s="63">
        <v>12799</v>
      </c>
      <c r="O8995" s="63">
        <v>0.1130564</v>
      </c>
      <c r="P8995" s="63">
        <v>12</v>
      </c>
      <c r="Q8995" s="63">
        <v>1.2781749580960001E-2</v>
      </c>
    </row>
    <row r="8996" spans="1:17">
      <c r="A8996" s="63" t="s">
        <v>81</v>
      </c>
      <c r="B8996" s="63" t="s">
        <v>44</v>
      </c>
      <c r="C8996" s="63" t="s">
        <v>74</v>
      </c>
      <c r="D8996" s="63">
        <v>19</v>
      </c>
      <c r="E8996" s="63">
        <v>2.0326209999999998</v>
      </c>
      <c r="F8996" s="63">
        <v>1.9678530000000001</v>
      </c>
      <c r="G8996" s="63">
        <v>-6.4768199999999998E-2</v>
      </c>
      <c r="H8996" s="63">
        <v>47.146700000000003</v>
      </c>
      <c r="I8996" s="63">
        <v>-0.2096558</v>
      </c>
      <c r="J8996" s="63">
        <v>-0.124055</v>
      </c>
      <c r="K8996" s="63">
        <v>-6.4768199999999998E-2</v>
      </c>
      <c r="L8996" s="63">
        <v>-5.4814E-3</v>
      </c>
      <c r="M8996" s="63">
        <v>8.0119399999999993E-2</v>
      </c>
      <c r="N8996" s="63">
        <v>12799</v>
      </c>
      <c r="O8996" s="63">
        <v>0.1130564</v>
      </c>
      <c r="P8996" s="63">
        <v>12</v>
      </c>
      <c r="Q8996" s="63">
        <v>1.2781749580960001E-2</v>
      </c>
    </row>
    <row r="8997" spans="1:17">
      <c r="A8997" s="63" t="s">
        <v>81</v>
      </c>
      <c r="B8997" s="63" t="s">
        <v>44</v>
      </c>
      <c r="C8997" s="63" t="s">
        <v>74</v>
      </c>
      <c r="D8997" s="63">
        <v>20</v>
      </c>
      <c r="E8997" s="63">
        <v>2.0501140000000002</v>
      </c>
      <c r="F8997" s="63">
        <v>1.9349460000000001</v>
      </c>
      <c r="G8997" s="63">
        <v>-0.1151683</v>
      </c>
      <c r="H8997" s="63">
        <v>45.418900000000001</v>
      </c>
      <c r="I8997" s="63">
        <v>-0.26005590000000001</v>
      </c>
      <c r="J8997" s="63">
        <v>-0.1744552</v>
      </c>
      <c r="K8997" s="63">
        <v>-0.1151683</v>
      </c>
      <c r="L8997" s="63">
        <v>-5.5881500000000001E-2</v>
      </c>
      <c r="M8997" s="63">
        <v>2.9719300000000001E-2</v>
      </c>
      <c r="N8997" s="63">
        <v>12799</v>
      </c>
      <c r="O8997" s="63">
        <v>0.1130564</v>
      </c>
      <c r="P8997" s="63">
        <v>12</v>
      </c>
      <c r="Q8997" s="63">
        <v>1.2781749580960001E-2</v>
      </c>
    </row>
    <row r="8998" spans="1:17">
      <c r="A8998" s="63" t="s">
        <v>81</v>
      </c>
      <c r="B8998" s="63" t="s">
        <v>44</v>
      </c>
      <c r="C8998" s="63" t="s">
        <v>74</v>
      </c>
      <c r="D8998" s="63">
        <v>21</v>
      </c>
      <c r="E8998" s="63">
        <v>2.0267689999999998</v>
      </c>
      <c r="F8998" s="63">
        <v>1.8789100000000001</v>
      </c>
      <c r="G8998" s="63">
        <v>-0.14785870000000001</v>
      </c>
      <c r="H8998" s="63">
        <v>44.074100000000001</v>
      </c>
      <c r="I8998" s="63">
        <v>-0.29274630000000001</v>
      </c>
      <c r="J8998" s="63">
        <v>-0.20714560000000001</v>
      </c>
      <c r="K8998" s="63">
        <v>-0.14785870000000001</v>
      </c>
      <c r="L8998" s="63">
        <v>-8.8571899999999995E-2</v>
      </c>
      <c r="M8998" s="63">
        <v>-2.9711E-3</v>
      </c>
      <c r="N8998" s="63">
        <v>12799</v>
      </c>
      <c r="O8998" s="63">
        <v>0.1130564</v>
      </c>
      <c r="P8998" s="63">
        <v>12</v>
      </c>
      <c r="Q8998" s="63">
        <v>1.2781749580960001E-2</v>
      </c>
    </row>
    <row r="8999" spans="1:17">
      <c r="A8999" s="63" t="s">
        <v>81</v>
      </c>
      <c r="B8999" s="63" t="s">
        <v>44</v>
      </c>
      <c r="C8999" s="63" t="s">
        <v>74</v>
      </c>
      <c r="D8999" s="63">
        <v>22</v>
      </c>
      <c r="E8999" s="63">
        <v>1.852171</v>
      </c>
      <c r="F8999" s="63">
        <v>1.7038850000000001</v>
      </c>
      <c r="G8999" s="63">
        <v>-0.14828649999999999</v>
      </c>
      <c r="H8999" s="63">
        <v>42.9437</v>
      </c>
      <c r="I8999" s="63">
        <v>-0.29317409999999999</v>
      </c>
      <c r="J8999" s="63">
        <v>-0.20757329999999999</v>
      </c>
      <c r="K8999" s="63">
        <v>-0.14828649999999999</v>
      </c>
      <c r="L8999" s="63">
        <v>-8.8999599999999998E-2</v>
      </c>
      <c r="M8999" s="63">
        <v>-3.3988999999999998E-3</v>
      </c>
      <c r="N8999" s="63">
        <v>12799</v>
      </c>
      <c r="O8999" s="63">
        <v>0.1130564</v>
      </c>
      <c r="P8999" s="63">
        <v>12</v>
      </c>
      <c r="Q8999" s="63">
        <v>1.2781749580960001E-2</v>
      </c>
    </row>
    <row r="9000" spans="1:17">
      <c r="A9000" s="63" t="s">
        <v>81</v>
      </c>
      <c r="B9000" s="63" t="s">
        <v>44</v>
      </c>
      <c r="C9000" s="63" t="s">
        <v>74</v>
      </c>
      <c r="D9000" s="63">
        <v>23</v>
      </c>
      <c r="E9000" s="63">
        <v>1.6067720000000001</v>
      </c>
      <c r="F9000" s="63">
        <v>1.466594</v>
      </c>
      <c r="G9000" s="63">
        <v>-0.14017840000000001</v>
      </c>
      <c r="H9000" s="63">
        <v>42.0274</v>
      </c>
      <c r="I9000" s="63">
        <v>-0.28506599999999999</v>
      </c>
      <c r="J9000" s="63">
        <v>-0.19946530000000001</v>
      </c>
      <c r="K9000" s="63">
        <v>-0.14017840000000001</v>
      </c>
      <c r="L9000" s="63">
        <v>-8.0891599999999994E-2</v>
      </c>
      <c r="M9000" s="63">
        <v>4.7092000000000002E-3</v>
      </c>
      <c r="N9000" s="63">
        <v>12799</v>
      </c>
      <c r="O9000" s="63">
        <v>0.1130564</v>
      </c>
      <c r="P9000" s="63">
        <v>12</v>
      </c>
      <c r="Q9000" s="63">
        <v>1.2781749580960001E-2</v>
      </c>
    </row>
    <row r="9001" spans="1:17">
      <c r="A9001" s="63" t="s">
        <v>81</v>
      </c>
      <c r="B9001" s="63" t="s">
        <v>44</v>
      </c>
      <c r="C9001" s="63" t="s">
        <v>74</v>
      </c>
      <c r="D9001" s="63">
        <v>24</v>
      </c>
      <c r="E9001" s="63">
        <v>1.3269629999999999</v>
      </c>
      <c r="F9001" s="63">
        <v>1.184871</v>
      </c>
      <c r="G9001" s="63">
        <v>-0.14209160000000001</v>
      </c>
      <c r="H9001" s="63">
        <v>41.270299999999999</v>
      </c>
      <c r="I9001" s="63">
        <v>-0.28697919999999999</v>
      </c>
      <c r="J9001" s="63">
        <v>-0.20137849999999999</v>
      </c>
      <c r="K9001" s="63">
        <v>-0.14209160000000001</v>
      </c>
      <c r="L9001" s="63">
        <v>-8.2804799999999998E-2</v>
      </c>
      <c r="M9001" s="63">
        <v>2.7959999999999999E-3</v>
      </c>
      <c r="N9001" s="63">
        <v>12799</v>
      </c>
      <c r="O9001" s="63">
        <v>0.1130564</v>
      </c>
      <c r="P9001" s="63">
        <v>12</v>
      </c>
      <c r="Q9001" s="63">
        <v>1.2781749580960001E-2</v>
      </c>
    </row>
    <row r="9002" spans="1:17">
      <c r="A9002" s="63" t="s">
        <v>81</v>
      </c>
      <c r="B9002" s="63" t="s">
        <v>58</v>
      </c>
      <c r="C9002" s="63" t="s">
        <v>45</v>
      </c>
      <c r="D9002" s="63">
        <v>1</v>
      </c>
      <c r="E9002" s="63">
        <v>1.1999580000000001</v>
      </c>
      <c r="F9002" s="63">
        <v>0.95243690000000003</v>
      </c>
      <c r="G9002" s="63">
        <v>-0.24752080000000001</v>
      </c>
      <c r="H9002" s="63">
        <v>68.600399999999993</v>
      </c>
      <c r="I9002" s="63">
        <v>-0.39240839999999999</v>
      </c>
      <c r="J9002" s="63">
        <v>-0.30680760000000001</v>
      </c>
      <c r="K9002" s="63">
        <v>-0.24752080000000001</v>
      </c>
      <c r="L9002" s="63">
        <v>-0.18823400000000001</v>
      </c>
      <c r="M9002" s="63">
        <v>-0.10263319999999999</v>
      </c>
      <c r="N9002" s="63">
        <v>12799</v>
      </c>
      <c r="O9002" s="63">
        <v>0.1130564</v>
      </c>
      <c r="P9002" s="63">
        <v>7</v>
      </c>
      <c r="Q9002" s="63">
        <v>1.2781749580960001E-2</v>
      </c>
    </row>
    <row r="9003" spans="1:17">
      <c r="A9003" s="63" t="s">
        <v>81</v>
      </c>
      <c r="B9003" s="63" t="s">
        <v>58</v>
      </c>
      <c r="C9003" s="63" t="s">
        <v>45</v>
      </c>
      <c r="D9003" s="63">
        <v>2</v>
      </c>
      <c r="E9003" s="63">
        <v>1.101656</v>
      </c>
      <c r="F9003" s="63">
        <v>0.83936710000000003</v>
      </c>
      <c r="G9003" s="63">
        <v>-0.26228849999999998</v>
      </c>
      <c r="H9003" s="63">
        <v>65.079599999999999</v>
      </c>
      <c r="I9003" s="63">
        <v>-0.40717609999999999</v>
      </c>
      <c r="J9003" s="63">
        <v>-0.32157530000000001</v>
      </c>
      <c r="K9003" s="63">
        <v>-0.26228849999999998</v>
      </c>
      <c r="L9003" s="63">
        <v>-0.20300170000000001</v>
      </c>
      <c r="M9003" s="63">
        <v>-0.1174009</v>
      </c>
      <c r="N9003" s="63">
        <v>12799</v>
      </c>
      <c r="O9003" s="63">
        <v>0.1130564</v>
      </c>
      <c r="P9003" s="63">
        <v>7</v>
      </c>
      <c r="Q9003" s="63">
        <v>1.2781749580960001E-2</v>
      </c>
    </row>
    <row r="9004" spans="1:17">
      <c r="A9004" s="63" t="s">
        <v>81</v>
      </c>
      <c r="B9004" s="63" t="s">
        <v>58</v>
      </c>
      <c r="C9004" s="63" t="s">
        <v>45</v>
      </c>
      <c r="D9004" s="63">
        <v>3</v>
      </c>
      <c r="E9004" s="63">
        <v>1.041806</v>
      </c>
      <c r="F9004" s="63">
        <v>0.78978090000000001</v>
      </c>
      <c r="G9004" s="63">
        <v>-0.2520252</v>
      </c>
      <c r="H9004" s="63">
        <v>63.6753</v>
      </c>
      <c r="I9004" s="63">
        <v>-0.39691280000000001</v>
      </c>
      <c r="J9004" s="63">
        <v>-0.31131209999999998</v>
      </c>
      <c r="K9004" s="63">
        <v>-0.2520252</v>
      </c>
      <c r="L9004" s="63">
        <v>-0.1927384</v>
      </c>
      <c r="M9004" s="63">
        <v>-0.1071377</v>
      </c>
      <c r="N9004" s="63">
        <v>12799</v>
      </c>
      <c r="O9004" s="63">
        <v>0.1130564</v>
      </c>
      <c r="P9004" s="63">
        <v>7</v>
      </c>
      <c r="Q9004" s="63">
        <v>1.2781749580960001E-2</v>
      </c>
    </row>
    <row r="9005" spans="1:17">
      <c r="A9005" s="63" t="s">
        <v>81</v>
      </c>
      <c r="B9005" s="63" t="s">
        <v>58</v>
      </c>
      <c r="C9005" s="63" t="s">
        <v>45</v>
      </c>
      <c r="D9005" s="63">
        <v>4</v>
      </c>
      <c r="E9005" s="63">
        <v>1.018256</v>
      </c>
      <c r="F9005" s="63">
        <v>0.8011606</v>
      </c>
      <c r="G9005" s="63">
        <v>-0.21709519999999999</v>
      </c>
      <c r="H9005" s="63">
        <v>62.382300000000001</v>
      </c>
      <c r="I9005" s="63">
        <v>-0.36198279999999999</v>
      </c>
      <c r="J9005" s="63">
        <v>-0.27638200000000002</v>
      </c>
      <c r="K9005" s="63">
        <v>-0.21709519999999999</v>
      </c>
      <c r="L9005" s="63">
        <v>-0.15780839999999999</v>
      </c>
      <c r="M9005" s="63">
        <v>-7.2207599999999997E-2</v>
      </c>
      <c r="N9005" s="63">
        <v>12799</v>
      </c>
      <c r="O9005" s="63">
        <v>0.1130564</v>
      </c>
      <c r="P9005" s="63">
        <v>7</v>
      </c>
      <c r="Q9005" s="63">
        <v>1.2781749580960001E-2</v>
      </c>
    </row>
    <row r="9006" spans="1:17">
      <c r="A9006" s="63" t="s">
        <v>81</v>
      </c>
      <c r="B9006" s="63" t="s">
        <v>58</v>
      </c>
      <c r="C9006" s="63" t="s">
        <v>45</v>
      </c>
      <c r="D9006" s="63">
        <v>5</v>
      </c>
      <c r="E9006" s="63">
        <v>1.020122</v>
      </c>
      <c r="F9006" s="63">
        <v>0.80376570000000003</v>
      </c>
      <c r="G9006" s="63">
        <v>-0.21635660000000001</v>
      </c>
      <c r="H9006" s="63">
        <v>61.704000000000001</v>
      </c>
      <c r="I9006" s="63">
        <v>-0.36124420000000002</v>
      </c>
      <c r="J9006" s="63">
        <v>-0.27564339999999998</v>
      </c>
      <c r="K9006" s="63">
        <v>-0.21635660000000001</v>
      </c>
      <c r="L9006" s="63">
        <v>-0.15706970000000001</v>
      </c>
      <c r="M9006" s="63">
        <v>-7.1469000000000005E-2</v>
      </c>
      <c r="N9006" s="63">
        <v>12799</v>
      </c>
      <c r="O9006" s="63">
        <v>0.1130564</v>
      </c>
      <c r="P9006" s="63">
        <v>7</v>
      </c>
      <c r="Q9006" s="63">
        <v>1.2781749580960001E-2</v>
      </c>
    </row>
    <row r="9007" spans="1:17">
      <c r="A9007" s="63" t="s">
        <v>81</v>
      </c>
      <c r="B9007" s="63" t="s">
        <v>58</v>
      </c>
      <c r="C9007" s="63" t="s">
        <v>45</v>
      </c>
      <c r="D9007" s="63">
        <v>6</v>
      </c>
      <c r="E9007" s="63">
        <v>1.132039</v>
      </c>
      <c r="F9007" s="63">
        <v>0.83214100000000002</v>
      </c>
      <c r="G9007" s="63">
        <v>-0.2998979</v>
      </c>
      <c r="H9007" s="63">
        <v>61.099299999999999</v>
      </c>
      <c r="I9007" s="63">
        <v>-0.4447855</v>
      </c>
      <c r="J9007" s="63">
        <v>-0.35918470000000002</v>
      </c>
      <c r="K9007" s="63">
        <v>-0.2998979</v>
      </c>
      <c r="L9007" s="63">
        <v>-0.24061109999999999</v>
      </c>
      <c r="M9007" s="63">
        <v>-0.15501029999999999</v>
      </c>
      <c r="N9007" s="63">
        <v>12799</v>
      </c>
      <c r="O9007" s="63">
        <v>0.1130564</v>
      </c>
      <c r="P9007" s="63">
        <v>7</v>
      </c>
      <c r="Q9007" s="63">
        <v>1.2781749580960001E-2</v>
      </c>
    </row>
    <row r="9008" spans="1:17">
      <c r="A9008" s="63" t="s">
        <v>81</v>
      </c>
      <c r="B9008" s="63" t="s">
        <v>58</v>
      </c>
      <c r="C9008" s="63" t="s">
        <v>45</v>
      </c>
      <c r="D9008" s="63">
        <v>7</v>
      </c>
      <c r="E9008" s="63">
        <v>1.3054809999999999</v>
      </c>
      <c r="F9008" s="63">
        <v>1.0287120000000001</v>
      </c>
      <c r="G9008" s="63">
        <v>-0.27676859999999998</v>
      </c>
      <c r="H9008" s="63">
        <v>61.100700000000003</v>
      </c>
      <c r="I9008" s="63">
        <v>-0.42165619999999998</v>
      </c>
      <c r="J9008" s="63">
        <v>-0.3360554</v>
      </c>
      <c r="K9008" s="63">
        <v>-0.27676859999999998</v>
      </c>
      <c r="L9008" s="63">
        <v>-0.2174817</v>
      </c>
      <c r="M9008" s="63">
        <v>-0.131881</v>
      </c>
      <c r="N9008" s="63">
        <v>12799</v>
      </c>
      <c r="O9008" s="63">
        <v>0.1130564</v>
      </c>
      <c r="P9008" s="63">
        <v>7</v>
      </c>
      <c r="Q9008" s="63">
        <v>1.2781749580960001E-2</v>
      </c>
    </row>
    <row r="9009" spans="1:17">
      <c r="A9009" s="63" t="s">
        <v>81</v>
      </c>
      <c r="B9009" s="63" t="s">
        <v>58</v>
      </c>
      <c r="C9009" s="63" t="s">
        <v>45</v>
      </c>
      <c r="D9009" s="63">
        <v>8</v>
      </c>
      <c r="E9009" s="63">
        <v>1.4105840000000001</v>
      </c>
      <c r="F9009" s="63">
        <v>1.1605369999999999</v>
      </c>
      <c r="G9009" s="63">
        <v>-0.25004700000000002</v>
      </c>
      <c r="H9009" s="63">
        <v>64.593400000000003</v>
      </c>
      <c r="I9009" s="63">
        <v>-0.39493460000000002</v>
      </c>
      <c r="J9009" s="63">
        <v>-0.30933379999999999</v>
      </c>
      <c r="K9009" s="63">
        <v>-0.25004700000000002</v>
      </c>
      <c r="L9009" s="63">
        <v>-0.19076009999999999</v>
      </c>
      <c r="M9009" s="63">
        <v>-0.1051594</v>
      </c>
      <c r="N9009" s="63">
        <v>12799</v>
      </c>
      <c r="O9009" s="63">
        <v>0.1130564</v>
      </c>
      <c r="P9009" s="63">
        <v>7</v>
      </c>
      <c r="Q9009" s="63">
        <v>1.2781749580960001E-2</v>
      </c>
    </row>
    <row r="9010" spans="1:17">
      <c r="A9010" s="63" t="s">
        <v>81</v>
      </c>
      <c r="B9010" s="63" t="s">
        <v>58</v>
      </c>
      <c r="C9010" s="63" t="s">
        <v>45</v>
      </c>
      <c r="D9010" s="63">
        <v>9</v>
      </c>
      <c r="E9010" s="63">
        <v>1.3740330000000001</v>
      </c>
      <c r="F9010" s="63">
        <v>1.2821499999999999</v>
      </c>
      <c r="G9010" s="63">
        <v>-9.1883300000000001E-2</v>
      </c>
      <c r="H9010" s="63">
        <v>70.414400000000001</v>
      </c>
      <c r="I9010" s="63">
        <v>-0.23677090000000001</v>
      </c>
      <c r="J9010" s="63">
        <v>-0.1511701</v>
      </c>
      <c r="K9010" s="63">
        <v>-9.1883300000000001E-2</v>
      </c>
      <c r="L9010" s="63">
        <v>-3.25965E-2</v>
      </c>
      <c r="M9010" s="63">
        <v>5.3004299999999997E-2</v>
      </c>
      <c r="N9010" s="63">
        <v>12799</v>
      </c>
      <c r="O9010" s="63">
        <v>0.1130564</v>
      </c>
      <c r="P9010" s="63">
        <v>7</v>
      </c>
      <c r="Q9010" s="63">
        <v>1.2781749580960001E-2</v>
      </c>
    </row>
    <row r="9011" spans="1:17">
      <c r="A9011" s="63" t="s">
        <v>81</v>
      </c>
      <c r="B9011" s="63" t="s">
        <v>58</v>
      </c>
      <c r="C9011" s="63" t="s">
        <v>45</v>
      </c>
      <c r="D9011" s="63">
        <v>10</v>
      </c>
      <c r="E9011" s="63">
        <v>1.3860129999999999</v>
      </c>
      <c r="F9011" s="63">
        <v>1.2958499999999999</v>
      </c>
      <c r="G9011" s="63">
        <v>-9.0162900000000004E-2</v>
      </c>
      <c r="H9011" s="63">
        <v>75.367199999999997</v>
      </c>
      <c r="I9011" s="63">
        <v>-0.2350505</v>
      </c>
      <c r="J9011" s="63">
        <v>-0.14944969999999999</v>
      </c>
      <c r="K9011" s="63">
        <v>-9.0162900000000004E-2</v>
      </c>
      <c r="L9011" s="63">
        <v>-3.0876000000000001E-2</v>
      </c>
      <c r="M9011" s="63">
        <v>5.4724700000000001E-2</v>
      </c>
      <c r="N9011" s="63">
        <v>12799</v>
      </c>
      <c r="O9011" s="63">
        <v>0.1130564</v>
      </c>
      <c r="P9011" s="63">
        <v>7</v>
      </c>
      <c r="Q9011" s="63">
        <v>1.2781749580960001E-2</v>
      </c>
    </row>
    <row r="9012" spans="1:17">
      <c r="A9012" s="63" t="s">
        <v>81</v>
      </c>
      <c r="B9012" s="63" t="s">
        <v>58</v>
      </c>
      <c r="C9012" s="63" t="s">
        <v>45</v>
      </c>
      <c r="D9012" s="63">
        <v>11</v>
      </c>
      <c r="E9012" s="63">
        <v>1.3195300000000001</v>
      </c>
      <c r="F9012" s="63">
        <v>1.399168</v>
      </c>
      <c r="G9012" s="63">
        <v>7.9637100000000002E-2</v>
      </c>
      <c r="H9012" s="63">
        <v>80.162199999999999</v>
      </c>
      <c r="I9012" s="63">
        <v>-6.5250500000000003E-2</v>
      </c>
      <c r="J9012" s="63">
        <v>2.0350199999999999E-2</v>
      </c>
      <c r="K9012" s="63">
        <v>7.9637100000000002E-2</v>
      </c>
      <c r="L9012" s="63">
        <v>0.13892389999999999</v>
      </c>
      <c r="M9012" s="63">
        <v>0.22452459999999999</v>
      </c>
      <c r="N9012" s="63">
        <v>12799</v>
      </c>
      <c r="O9012" s="63">
        <v>0.1130564</v>
      </c>
      <c r="P9012" s="63">
        <v>7</v>
      </c>
      <c r="Q9012" s="63">
        <v>1.2781749580960001E-2</v>
      </c>
    </row>
    <row r="9013" spans="1:17">
      <c r="A9013" s="63" t="s">
        <v>81</v>
      </c>
      <c r="B9013" s="63" t="s">
        <v>58</v>
      </c>
      <c r="C9013" s="63" t="s">
        <v>45</v>
      </c>
      <c r="D9013" s="63">
        <v>12</v>
      </c>
      <c r="E9013" s="63">
        <v>1.3038970000000001</v>
      </c>
      <c r="F9013" s="63">
        <v>1.570872</v>
      </c>
      <c r="G9013" s="63">
        <v>0.26697539999999997</v>
      </c>
      <c r="H9013" s="63">
        <v>84.704800000000006</v>
      </c>
      <c r="I9013" s="63">
        <v>0.1220878</v>
      </c>
      <c r="J9013" s="63">
        <v>0.2076886</v>
      </c>
      <c r="K9013" s="63">
        <v>0.26697539999999997</v>
      </c>
      <c r="L9013" s="63">
        <v>0.3262622</v>
      </c>
      <c r="M9013" s="63">
        <v>0.41186299999999998</v>
      </c>
      <c r="N9013" s="63">
        <v>12799</v>
      </c>
      <c r="O9013" s="63">
        <v>0.1130564</v>
      </c>
      <c r="P9013" s="63">
        <v>7</v>
      </c>
      <c r="Q9013" s="63">
        <v>1.2781749580960001E-2</v>
      </c>
    </row>
    <row r="9014" spans="1:17">
      <c r="A9014" s="63" t="s">
        <v>81</v>
      </c>
      <c r="B9014" s="63" t="s">
        <v>58</v>
      </c>
      <c r="C9014" s="63" t="s">
        <v>45</v>
      </c>
      <c r="D9014" s="63">
        <v>13</v>
      </c>
      <c r="E9014" s="63">
        <v>1.209279</v>
      </c>
      <c r="F9014" s="63">
        <v>1.754183</v>
      </c>
      <c r="G9014" s="63">
        <v>0.54490349999999999</v>
      </c>
      <c r="H9014" s="63">
        <v>87.952100000000002</v>
      </c>
      <c r="I9014" s="63">
        <v>0.40001589999999998</v>
      </c>
      <c r="J9014" s="63">
        <v>0.48561670000000001</v>
      </c>
      <c r="K9014" s="63">
        <v>0.54490349999999999</v>
      </c>
      <c r="L9014" s="63">
        <v>0.60419029999999996</v>
      </c>
      <c r="M9014" s="63">
        <v>0.68979109999999999</v>
      </c>
      <c r="N9014" s="63">
        <v>12799</v>
      </c>
      <c r="O9014" s="63">
        <v>0.1130564</v>
      </c>
      <c r="P9014" s="63">
        <v>7</v>
      </c>
      <c r="Q9014" s="63">
        <v>1.2781749580960001E-2</v>
      </c>
    </row>
    <row r="9015" spans="1:17">
      <c r="A9015" s="63" t="s">
        <v>81</v>
      </c>
      <c r="B9015" s="63" t="s">
        <v>58</v>
      </c>
      <c r="C9015" s="63" t="s">
        <v>45</v>
      </c>
      <c r="D9015" s="63">
        <v>14</v>
      </c>
      <c r="E9015" s="63">
        <v>1.2813699999999999</v>
      </c>
      <c r="F9015" s="63">
        <v>1.9812019999999999</v>
      </c>
      <c r="G9015" s="63">
        <v>0.69983200000000001</v>
      </c>
      <c r="H9015" s="63">
        <v>89.843599999999995</v>
      </c>
      <c r="I9015" s="63">
        <v>0.5549444</v>
      </c>
      <c r="J9015" s="63">
        <v>0.64054509999999998</v>
      </c>
      <c r="K9015" s="63">
        <v>0.69983200000000001</v>
      </c>
      <c r="L9015" s="63">
        <v>0.75911879999999998</v>
      </c>
      <c r="M9015" s="63">
        <v>0.84471949999999996</v>
      </c>
      <c r="N9015" s="63">
        <v>12799</v>
      </c>
      <c r="O9015" s="63">
        <v>0.1130564</v>
      </c>
      <c r="P9015" s="63">
        <v>7</v>
      </c>
      <c r="Q9015" s="63">
        <v>1.2781749580960001E-2</v>
      </c>
    </row>
    <row r="9016" spans="1:17">
      <c r="A9016" s="63" t="s">
        <v>81</v>
      </c>
      <c r="B9016" s="63" t="s">
        <v>58</v>
      </c>
      <c r="C9016" s="63" t="s">
        <v>45</v>
      </c>
      <c r="D9016" s="63">
        <v>15</v>
      </c>
      <c r="E9016" s="63">
        <v>1.381561</v>
      </c>
      <c r="F9016" s="63">
        <v>2.1521400000000002</v>
      </c>
      <c r="G9016" s="63">
        <v>0.77057920000000002</v>
      </c>
      <c r="H9016" s="63">
        <v>90.773499999999999</v>
      </c>
      <c r="I9016" s="63">
        <v>0.62569169999999996</v>
      </c>
      <c r="J9016" s="63">
        <v>0.71129240000000005</v>
      </c>
      <c r="K9016" s="63">
        <v>0.77057920000000002</v>
      </c>
      <c r="L9016" s="63">
        <v>0.82986610000000005</v>
      </c>
      <c r="M9016" s="63">
        <v>0.91546680000000002</v>
      </c>
      <c r="N9016" s="63">
        <v>12799</v>
      </c>
      <c r="O9016" s="63">
        <v>0.1130564</v>
      </c>
      <c r="P9016" s="63">
        <v>7</v>
      </c>
      <c r="Q9016" s="63">
        <v>1.2781749580960001E-2</v>
      </c>
    </row>
    <row r="9017" spans="1:17">
      <c r="A9017" s="63" t="s">
        <v>81</v>
      </c>
      <c r="B9017" s="63" t="s">
        <v>58</v>
      </c>
      <c r="C9017" s="63" t="s">
        <v>45</v>
      </c>
      <c r="D9017" s="63">
        <v>16</v>
      </c>
      <c r="E9017" s="63">
        <v>1.554694</v>
      </c>
      <c r="F9017" s="63">
        <v>2.3055560000000002</v>
      </c>
      <c r="G9017" s="63">
        <v>0.75086189999999997</v>
      </c>
      <c r="H9017" s="63">
        <v>91.279399999999995</v>
      </c>
      <c r="I9017" s="63">
        <v>0.60597429999999997</v>
      </c>
      <c r="J9017" s="63">
        <v>0.6915751</v>
      </c>
      <c r="K9017" s="63">
        <v>0.75086189999999997</v>
      </c>
      <c r="L9017" s="63">
        <v>0.81014870000000005</v>
      </c>
      <c r="M9017" s="63">
        <v>0.89574940000000003</v>
      </c>
      <c r="N9017" s="63">
        <v>12799</v>
      </c>
      <c r="O9017" s="63">
        <v>0.1130564</v>
      </c>
      <c r="P9017" s="63">
        <v>7</v>
      </c>
      <c r="Q9017" s="63">
        <v>1.2781749580960001E-2</v>
      </c>
    </row>
    <row r="9018" spans="1:17">
      <c r="A9018" s="63" t="s">
        <v>81</v>
      </c>
      <c r="B9018" s="63" t="s">
        <v>58</v>
      </c>
      <c r="C9018" s="63" t="s">
        <v>45</v>
      </c>
      <c r="D9018" s="63">
        <v>17</v>
      </c>
      <c r="E9018" s="63">
        <v>1.701389</v>
      </c>
      <c r="F9018" s="63">
        <v>2.3993229999999999</v>
      </c>
      <c r="G9018" s="63">
        <v>0.69793459999999996</v>
      </c>
      <c r="H9018" s="63">
        <v>90.346100000000007</v>
      </c>
      <c r="I9018" s="63">
        <v>0.55304710000000001</v>
      </c>
      <c r="J9018" s="63">
        <v>0.63864779999999999</v>
      </c>
      <c r="K9018" s="63">
        <v>0.69793459999999996</v>
      </c>
      <c r="L9018" s="63">
        <v>0.75722149999999999</v>
      </c>
      <c r="M9018" s="63">
        <v>0.84282219999999997</v>
      </c>
      <c r="N9018" s="63">
        <v>12799</v>
      </c>
      <c r="O9018" s="63">
        <v>0.1130564</v>
      </c>
      <c r="P9018" s="63">
        <v>7</v>
      </c>
      <c r="Q9018" s="63">
        <v>1.2781749580960001E-2</v>
      </c>
    </row>
    <row r="9019" spans="1:17">
      <c r="A9019" s="63" t="s">
        <v>81</v>
      </c>
      <c r="B9019" s="63" t="s">
        <v>58</v>
      </c>
      <c r="C9019" s="63" t="s">
        <v>45</v>
      </c>
      <c r="D9019" s="63">
        <v>18</v>
      </c>
      <c r="E9019" s="63">
        <v>1.8274980000000001</v>
      </c>
      <c r="F9019" s="63">
        <v>2.4401860000000002</v>
      </c>
      <c r="G9019" s="63">
        <v>0.6126876</v>
      </c>
      <c r="H9019" s="63">
        <v>88.237300000000005</v>
      </c>
      <c r="I9019" s="63">
        <v>0.46779999999999999</v>
      </c>
      <c r="J9019" s="63">
        <v>0.55340080000000003</v>
      </c>
      <c r="K9019" s="63">
        <v>0.6126876</v>
      </c>
      <c r="L9019" s="63">
        <v>0.67197439999999997</v>
      </c>
      <c r="M9019" s="63">
        <v>0.7575752</v>
      </c>
      <c r="N9019" s="63">
        <v>12799</v>
      </c>
      <c r="O9019" s="63">
        <v>0.1130564</v>
      </c>
      <c r="P9019" s="63">
        <v>7</v>
      </c>
      <c r="Q9019" s="63">
        <v>1.2781749580960001E-2</v>
      </c>
    </row>
    <row r="9020" spans="1:17">
      <c r="A9020" s="63" t="s">
        <v>81</v>
      </c>
      <c r="B9020" s="63" t="s">
        <v>58</v>
      </c>
      <c r="C9020" s="63" t="s">
        <v>45</v>
      </c>
      <c r="D9020" s="63">
        <v>19</v>
      </c>
      <c r="E9020" s="63">
        <v>2.048292</v>
      </c>
      <c r="F9020" s="63">
        <v>2.3149280000000001</v>
      </c>
      <c r="G9020" s="63">
        <v>0.2666364</v>
      </c>
      <c r="H9020" s="63">
        <v>84.881500000000003</v>
      </c>
      <c r="I9020" s="63">
        <v>0.1217488</v>
      </c>
      <c r="J9020" s="63">
        <v>0.20734949999999999</v>
      </c>
      <c r="K9020" s="63">
        <v>0.2666364</v>
      </c>
      <c r="L9020" s="63">
        <v>0.32592320000000002</v>
      </c>
      <c r="M9020" s="63">
        <v>0.411524</v>
      </c>
      <c r="N9020" s="63">
        <v>12799</v>
      </c>
      <c r="O9020" s="63">
        <v>0.1130564</v>
      </c>
      <c r="P9020" s="63">
        <v>7</v>
      </c>
      <c r="Q9020" s="63">
        <v>1.2781749580960001E-2</v>
      </c>
    </row>
    <row r="9021" spans="1:17">
      <c r="A9021" s="63" t="s">
        <v>81</v>
      </c>
      <c r="B9021" s="63" t="s">
        <v>58</v>
      </c>
      <c r="C9021" s="63" t="s">
        <v>45</v>
      </c>
      <c r="D9021" s="63">
        <v>20</v>
      </c>
      <c r="E9021" s="63">
        <v>2.1490649999999998</v>
      </c>
      <c r="F9021" s="63">
        <v>2.1610879999999999</v>
      </c>
      <c r="G9021" s="63">
        <v>1.20223E-2</v>
      </c>
      <c r="H9021" s="63">
        <v>81.096699999999998</v>
      </c>
      <c r="I9021" s="63">
        <v>-0.13286529999999999</v>
      </c>
      <c r="J9021" s="63">
        <v>-4.7264599999999997E-2</v>
      </c>
      <c r="K9021" s="63">
        <v>1.20223E-2</v>
      </c>
      <c r="L9021" s="63">
        <v>7.13091E-2</v>
      </c>
      <c r="M9021" s="63">
        <v>0.15690989999999999</v>
      </c>
      <c r="N9021" s="63">
        <v>12799</v>
      </c>
      <c r="O9021" s="63">
        <v>0.1130564</v>
      </c>
      <c r="P9021" s="63">
        <v>7</v>
      </c>
      <c r="Q9021" s="63">
        <v>1.2781749580960001E-2</v>
      </c>
    </row>
    <row r="9022" spans="1:17">
      <c r="A9022" s="63" t="s">
        <v>81</v>
      </c>
      <c r="B9022" s="63" t="s">
        <v>58</v>
      </c>
      <c r="C9022" s="63" t="s">
        <v>45</v>
      </c>
      <c r="D9022" s="63">
        <v>21</v>
      </c>
      <c r="E9022" s="63">
        <v>2.1403029999999998</v>
      </c>
      <c r="F9022" s="63">
        <v>2.0135299999999998</v>
      </c>
      <c r="G9022" s="63">
        <v>-0.12677340000000001</v>
      </c>
      <c r="H9022" s="63">
        <v>76.834699999999998</v>
      </c>
      <c r="I9022" s="63">
        <v>-0.27166099999999999</v>
      </c>
      <c r="J9022" s="63">
        <v>-0.18606020000000001</v>
      </c>
      <c r="K9022" s="63">
        <v>-0.12677340000000001</v>
      </c>
      <c r="L9022" s="63">
        <v>-6.7486500000000005E-2</v>
      </c>
      <c r="M9022" s="63">
        <v>1.81142E-2</v>
      </c>
      <c r="N9022" s="63">
        <v>12799</v>
      </c>
      <c r="O9022" s="63">
        <v>0.1130564</v>
      </c>
      <c r="P9022" s="63">
        <v>7</v>
      </c>
      <c r="Q9022" s="63">
        <v>1.2781749580960001E-2</v>
      </c>
    </row>
    <row r="9023" spans="1:17">
      <c r="A9023" s="63" t="s">
        <v>81</v>
      </c>
      <c r="B9023" s="63" t="s">
        <v>58</v>
      </c>
      <c r="C9023" s="63" t="s">
        <v>45</v>
      </c>
      <c r="D9023" s="63">
        <v>22</v>
      </c>
      <c r="E9023" s="63">
        <v>2.0139550000000002</v>
      </c>
      <c r="F9023" s="63">
        <v>1.8386</v>
      </c>
      <c r="G9023" s="63">
        <v>-0.1753546</v>
      </c>
      <c r="H9023" s="63">
        <v>73.666899999999998</v>
      </c>
      <c r="I9023" s="63">
        <v>-0.32024219999999998</v>
      </c>
      <c r="J9023" s="63">
        <v>-0.2346414</v>
      </c>
      <c r="K9023" s="63">
        <v>-0.1753546</v>
      </c>
      <c r="L9023" s="63">
        <v>-0.1160678</v>
      </c>
      <c r="M9023" s="63">
        <v>-3.0467000000000001E-2</v>
      </c>
      <c r="N9023" s="63">
        <v>12799</v>
      </c>
      <c r="O9023" s="63">
        <v>0.1130564</v>
      </c>
      <c r="P9023" s="63">
        <v>7</v>
      </c>
      <c r="Q9023" s="63">
        <v>1.2781749580960001E-2</v>
      </c>
    </row>
    <row r="9024" spans="1:17">
      <c r="A9024" s="63" t="s">
        <v>81</v>
      </c>
      <c r="B9024" s="63" t="s">
        <v>58</v>
      </c>
      <c r="C9024" s="63" t="s">
        <v>45</v>
      </c>
      <c r="D9024" s="63">
        <v>23</v>
      </c>
      <c r="E9024" s="63">
        <v>1.715862</v>
      </c>
      <c r="F9024" s="63">
        <v>1.5613950000000001</v>
      </c>
      <c r="G9024" s="63">
        <v>-0.1544673</v>
      </c>
      <c r="H9024" s="63">
        <v>71.5916</v>
      </c>
      <c r="I9024" s="63">
        <v>-0.29935489999999998</v>
      </c>
      <c r="J9024" s="63">
        <v>-0.21375420000000001</v>
      </c>
      <c r="K9024" s="63">
        <v>-0.1544673</v>
      </c>
      <c r="L9024" s="63">
        <v>-9.5180500000000001E-2</v>
      </c>
      <c r="M9024" s="63">
        <v>-9.5797E-3</v>
      </c>
      <c r="N9024" s="63">
        <v>12799</v>
      </c>
      <c r="O9024" s="63">
        <v>0.1130564</v>
      </c>
      <c r="P9024" s="63">
        <v>7</v>
      </c>
      <c r="Q9024" s="63">
        <v>1.2781749580960001E-2</v>
      </c>
    </row>
    <row r="9025" spans="1:17">
      <c r="A9025" s="63" t="s">
        <v>81</v>
      </c>
      <c r="B9025" s="63" t="s">
        <v>58</v>
      </c>
      <c r="C9025" s="63" t="s">
        <v>45</v>
      </c>
      <c r="D9025" s="63">
        <v>24</v>
      </c>
      <c r="E9025" s="63">
        <v>1.4168940000000001</v>
      </c>
      <c r="F9025" s="63">
        <v>1.215959</v>
      </c>
      <c r="G9025" s="63">
        <v>-0.20093539999999999</v>
      </c>
      <c r="H9025" s="63">
        <v>70.070899999999995</v>
      </c>
      <c r="I9025" s="63">
        <v>-0.34582299999999999</v>
      </c>
      <c r="J9025" s="63">
        <v>-0.26022220000000001</v>
      </c>
      <c r="K9025" s="63">
        <v>-0.20093539999999999</v>
      </c>
      <c r="L9025" s="63">
        <v>-0.14164850000000001</v>
      </c>
      <c r="M9025" s="63">
        <v>-5.6047800000000002E-2</v>
      </c>
      <c r="N9025" s="63">
        <v>12799</v>
      </c>
      <c r="O9025" s="63">
        <v>0.1130564</v>
      </c>
      <c r="P9025" s="63">
        <v>7</v>
      </c>
      <c r="Q9025" s="63">
        <v>1.2781749580960001E-2</v>
      </c>
    </row>
    <row r="9026" spans="1:17">
      <c r="A9026" s="63" t="s">
        <v>81</v>
      </c>
      <c r="B9026" s="63" t="s">
        <v>58</v>
      </c>
      <c r="C9026" s="63" t="s">
        <v>46</v>
      </c>
      <c r="D9026" s="63">
        <v>1</v>
      </c>
      <c r="E9026" s="63">
        <v>1.1217729999999999</v>
      </c>
      <c r="F9026" s="63">
        <v>0.97686949999999995</v>
      </c>
      <c r="G9026" s="63">
        <v>-0.1449037</v>
      </c>
      <c r="H9026" s="63">
        <v>36.867600000000003</v>
      </c>
      <c r="I9026" s="63">
        <v>-0.28979129999999997</v>
      </c>
      <c r="J9026" s="63">
        <v>-0.2041906</v>
      </c>
      <c r="K9026" s="63">
        <v>-0.1449037</v>
      </c>
      <c r="L9026" s="63">
        <v>-8.5616899999999996E-2</v>
      </c>
      <c r="M9026" s="63">
        <v>-1.6099999999999998E-5</v>
      </c>
      <c r="N9026" s="63">
        <v>12799</v>
      </c>
      <c r="O9026" s="63">
        <v>0.1130564</v>
      </c>
      <c r="P9026" s="63">
        <v>1</v>
      </c>
      <c r="Q9026" s="63">
        <v>1.2781749580960001E-2</v>
      </c>
    </row>
    <row r="9027" spans="1:17">
      <c r="A9027" s="63" t="s">
        <v>81</v>
      </c>
      <c r="B9027" s="63" t="s">
        <v>58</v>
      </c>
      <c r="C9027" s="63" t="s">
        <v>46</v>
      </c>
      <c r="D9027" s="63">
        <v>2</v>
      </c>
      <c r="E9027" s="63">
        <v>1.053283</v>
      </c>
      <c r="F9027" s="63">
        <v>0.89246740000000002</v>
      </c>
      <c r="G9027" s="63">
        <v>-0.16081570000000001</v>
      </c>
      <c r="H9027" s="63">
        <v>36.054299999999998</v>
      </c>
      <c r="I9027" s="63">
        <v>-0.30570330000000001</v>
      </c>
      <c r="J9027" s="63">
        <v>-0.22010250000000001</v>
      </c>
      <c r="K9027" s="63">
        <v>-0.16081570000000001</v>
      </c>
      <c r="L9027" s="63">
        <v>-0.10152890000000001</v>
      </c>
      <c r="M9027" s="63">
        <v>-1.5928100000000001E-2</v>
      </c>
      <c r="N9027" s="63">
        <v>12799</v>
      </c>
      <c r="O9027" s="63">
        <v>0.1130564</v>
      </c>
      <c r="P9027" s="63">
        <v>1</v>
      </c>
      <c r="Q9027" s="63">
        <v>1.2781749580960001E-2</v>
      </c>
    </row>
    <row r="9028" spans="1:17">
      <c r="A9028" s="63" t="s">
        <v>81</v>
      </c>
      <c r="B9028" s="63" t="s">
        <v>58</v>
      </c>
      <c r="C9028" s="63" t="s">
        <v>46</v>
      </c>
      <c r="D9028" s="63">
        <v>3</v>
      </c>
      <c r="E9028" s="63">
        <v>1.051787</v>
      </c>
      <c r="F9028" s="63">
        <v>0.89539049999999998</v>
      </c>
      <c r="G9028" s="63">
        <v>-0.15639649999999999</v>
      </c>
      <c r="H9028" s="63">
        <v>35.648000000000003</v>
      </c>
      <c r="I9028" s="63">
        <v>-0.3012841</v>
      </c>
      <c r="J9028" s="63">
        <v>-0.21568329999999999</v>
      </c>
      <c r="K9028" s="63">
        <v>-0.15639649999999999</v>
      </c>
      <c r="L9028" s="63">
        <v>-9.7109699999999993E-2</v>
      </c>
      <c r="M9028" s="63">
        <v>-1.1508900000000001E-2</v>
      </c>
      <c r="N9028" s="63">
        <v>12799</v>
      </c>
      <c r="O9028" s="63">
        <v>0.1130564</v>
      </c>
      <c r="P9028" s="63">
        <v>1</v>
      </c>
      <c r="Q9028" s="63">
        <v>1.2781749580960001E-2</v>
      </c>
    </row>
    <row r="9029" spans="1:17">
      <c r="A9029" s="63" t="s">
        <v>81</v>
      </c>
      <c r="B9029" s="63" t="s">
        <v>58</v>
      </c>
      <c r="C9029" s="63" t="s">
        <v>46</v>
      </c>
      <c r="D9029" s="63">
        <v>4</v>
      </c>
      <c r="E9029" s="63">
        <v>1.065204</v>
      </c>
      <c r="F9029" s="63">
        <v>0.90735390000000005</v>
      </c>
      <c r="G9029" s="63">
        <v>-0.1578503</v>
      </c>
      <c r="H9029" s="63">
        <v>35.473100000000002</v>
      </c>
      <c r="I9029" s="63">
        <v>-0.3027379</v>
      </c>
      <c r="J9029" s="63">
        <v>-0.2171371</v>
      </c>
      <c r="K9029" s="63">
        <v>-0.1578503</v>
      </c>
      <c r="L9029" s="63">
        <v>-9.8563399999999995E-2</v>
      </c>
      <c r="M9029" s="63">
        <v>-1.2962700000000001E-2</v>
      </c>
      <c r="N9029" s="63">
        <v>12799</v>
      </c>
      <c r="O9029" s="63">
        <v>0.1130564</v>
      </c>
      <c r="P9029" s="63">
        <v>1</v>
      </c>
      <c r="Q9029" s="63">
        <v>1.2781749580960001E-2</v>
      </c>
    </row>
    <row r="9030" spans="1:17">
      <c r="A9030" s="63" t="s">
        <v>81</v>
      </c>
      <c r="B9030" s="63" t="s">
        <v>58</v>
      </c>
      <c r="C9030" s="63" t="s">
        <v>46</v>
      </c>
      <c r="D9030" s="63">
        <v>5</v>
      </c>
      <c r="E9030" s="63">
        <v>1.1052599999999999</v>
      </c>
      <c r="F9030" s="63">
        <v>0.94816679999999998</v>
      </c>
      <c r="G9030" s="63">
        <v>-0.1570928</v>
      </c>
      <c r="H9030" s="63">
        <v>34.383099999999999</v>
      </c>
      <c r="I9030" s="63">
        <v>-0.30198029999999998</v>
      </c>
      <c r="J9030" s="63">
        <v>-0.21637960000000001</v>
      </c>
      <c r="K9030" s="63">
        <v>-0.1570928</v>
      </c>
      <c r="L9030" s="63">
        <v>-9.7805900000000001E-2</v>
      </c>
      <c r="M9030" s="63">
        <v>-1.2205199999999999E-2</v>
      </c>
      <c r="N9030" s="63">
        <v>12799</v>
      </c>
      <c r="O9030" s="63">
        <v>0.1130564</v>
      </c>
      <c r="P9030" s="63">
        <v>1</v>
      </c>
      <c r="Q9030" s="63">
        <v>1.2781749580960001E-2</v>
      </c>
    </row>
    <row r="9031" spans="1:17">
      <c r="A9031" s="63" t="s">
        <v>81</v>
      </c>
      <c r="B9031" s="63" t="s">
        <v>58</v>
      </c>
      <c r="C9031" s="63" t="s">
        <v>46</v>
      </c>
      <c r="D9031" s="63">
        <v>6</v>
      </c>
      <c r="E9031" s="63">
        <v>1.273649</v>
      </c>
      <c r="F9031" s="63">
        <v>1.038411</v>
      </c>
      <c r="G9031" s="63">
        <v>-0.23523769999999999</v>
      </c>
      <c r="H9031" s="63">
        <v>34.096499999999999</v>
      </c>
      <c r="I9031" s="63">
        <v>-0.3801253</v>
      </c>
      <c r="J9031" s="63">
        <v>-0.29452460000000003</v>
      </c>
      <c r="K9031" s="63">
        <v>-0.23523769999999999</v>
      </c>
      <c r="L9031" s="63">
        <v>-0.17595089999999999</v>
      </c>
      <c r="M9031" s="63">
        <v>-9.0350100000000003E-2</v>
      </c>
      <c r="N9031" s="63">
        <v>12799</v>
      </c>
      <c r="O9031" s="63">
        <v>0.1130564</v>
      </c>
      <c r="P9031" s="63">
        <v>1</v>
      </c>
      <c r="Q9031" s="63">
        <v>1.2781749580960001E-2</v>
      </c>
    </row>
    <row r="9032" spans="1:17">
      <c r="A9032" s="63" t="s">
        <v>81</v>
      </c>
      <c r="B9032" s="63" t="s">
        <v>58</v>
      </c>
      <c r="C9032" s="63" t="s">
        <v>46</v>
      </c>
      <c r="D9032" s="63">
        <v>7</v>
      </c>
      <c r="E9032" s="63">
        <v>1.6291679999999999</v>
      </c>
      <c r="F9032" s="63">
        <v>1.429991</v>
      </c>
      <c r="G9032" s="63">
        <v>-0.19917670000000001</v>
      </c>
      <c r="H9032" s="63">
        <v>34.7179</v>
      </c>
      <c r="I9032" s="63">
        <v>-0.34406429999999999</v>
      </c>
      <c r="J9032" s="63">
        <v>-0.25846350000000001</v>
      </c>
      <c r="K9032" s="63">
        <v>-0.19917670000000001</v>
      </c>
      <c r="L9032" s="63">
        <v>-0.13988980000000001</v>
      </c>
      <c r="M9032" s="63">
        <v>-5.42891E-2</v>
      </c>
      <c r="N9032" s="63">
        <v>12799</v>
      </c>
      <c r="O9032" s="63">
        <v>0.1130564</v>
      </c>
      <c r="P9032" s="63">
        <v>1</v>
      </c>
      <c r="Q9032" s="63">
        <v>1.2781749580960001E-2</v>
      </c>
    </row>
    <row r="9033" spans="1:17">
      <c r="A9033" s="63" t="s">
        <v>81</v>
      </c>
      <c r="B9033" s="63" t="s">
        <v>58</v>
      </c>
      <c r="C9033" s="63" t="s">
        <v>46</v>
      </c>
      <c r="D9033" s="63">
        <v>8</v>
      </c>
      <c r="E9033" s="63">
        <v>1.8466370000000001</v>
      </c>
      <c r="F9033" s="63">
        <v>1.7626850000000001</v>
      </c>
      <c r="G9033" s="63">
        <v>-8.3951799999999993E-2</v>
      </c>
      <c r="H9033" s="63">
        <v>35.4056</v>
      </c>
      <c r="I9033" s="63">
        <v>-0.2288394</v>
      </c>
      <c r="J9033" s="63">
        <v>-0.1432387</v>
      </c>
      <c r="K9033" s="63">
        <v>-8.3951799999999993E-2</v>
      </c>
      <c r="L9033" s="63">
        <v>-2.4664999999999999E-2</v>
      </c>
      <c r="M9033" s="63">
        <v>6.0935799999999998E-2</v>
      </c>
      <c r="N9033" s="63">
        <v>12799</v>
      </c>
      <c r="O9033" s="63">
        <v>0.1130564</v>
      </c>
      <c r="P9033" s="63">
        <v>1</v>
      </c>
      <c r="Q9033" s="63">
        <v>1.2781749580960001E-2</v>
      </c>
    </row>
    <row r="9034" spans="1:17">
      <c r="A9034" s="63" t="s">
        <v>81</v>
      </c>
      <c r="B9034" s="63" t="s">
        <v>58</v>
      </c>
      <c r="C9034" s="63" t="s">
        <v>46</v>
      </c>
      <c r="D9034" s="63">
        <v>9</v>
      </c>
      <c r="E9034" s="63">
        <v>1.7535510000000001</v>
      </c>
      <c r="F9034" s="63">
        <v>1.8268850000000001</v>
      </c>
      <c r="G9034" s="63">
        <v>7.3333599999999999E-2</v>
      </c>
      <c r="H9034" s="63">
        <v>38.9373</v>
      </c>
      <c r="I9034" s="63">
        <v>-7.1554000000000006E-2</v>
      </c>
      <c r="J9034" s="63">
        <v>1.40468E-2</v>
      </c>
      <c r="K9034" s="63">
        <v>7.3333599999999999E-2</v>
      </c>
      <c r="L9034" s="63">
        <v>0.1326205</v>
      </c>
      <c r="M9034" s="63">
        <v>0.2182212</v>
      </c>
      <c r="N9034" s="63">
        <v>12799</v>
      </c>
      <c r="O9034" s="63">
        <v>0.1130564</v>
      </c>
      <c r="P9034" s="63">
        <v>1</v>
      </c>
      <c r="Q9034" s="63">
        <v>1.2781749580960001E-2</v>
      </c>
    </row>
    <row r="9035" spans="1:17">
      <c r="A9035" s="63" t="s">
        <v>81</v>
      </c>
      <c r="B9035" s="63" t="s">
        <v>58</v>
      </c>
      <c r="C9035" s="63" t="s">
        <v>46</v>
      </c>
      <c r="D9035" s="63">
        <v>10</v>
      </c>
      <c r="E9035" s="63">
        <v>1.7150749999999999</v>
      </c>
      <c r="F9035" s="63">
        <v>1.7913190000000001</v>
      </c>
      <c r="G9035" s="63">
        <v>7.6243900000000003E-2</v>
      </c>
      <c r="H9035" s="63">
        <v>43.135399999999997</v>
      </c>
      <c r="I9035" s="63">
        <v>-6.8643700000000002E-2</v>
      </c>
      <c r="J9035" s="63">
        <v>1.6957E-2</v>
      </c>
      <c r="K9035" s="63">
        <v>7.6243900000000003E-2</v>
      </c>
      <c r="L9035" s="63">
        <v>0.1355307</v>
      </c>
      <c r="M9035" s="63">
        <v>0.22113150000000001</v>
      </c>
      <c r="N9035" s="63">
        <v>12799</v>
      </c>
      <c r="O9035" s="63">
        <v>0.1130564</v>
      </c>
      <c r="P9035" s="63">
        <v>1</v>
      </c>
      <c r="Q9035" s="63">
        <v>1.2781749580960001E-2</v>
      </c>
    </row>
    <row r="9036" spans="1:17">
      <c r="A9036" s="63" t="s">
        <v>81</v>
      </c>
      <c r="B9036" s="63" t="s">
        <v>58</v>
      </c>
      <c r="C9036" s="63" t="s">
        <v>46</v>
      </c>
      <c r="D9036" s="63">
        <v>11</v>
      </c>
      <c r="E9036" s="63">
        <v>1.6205149999999999</v>
      </c>
      <c r="F9036" s="63">
        <v>1.7751250000000001</v>
      </c>
      <c r="G9036" s="63">
        <v>0.15461030000000001</v>
      </c>
      <c r="H9036" s="63">
        <v>46.940899999999999</v>
      </c>
      <c r="I9036" s="63">
        <v>9.7227000000000008E-3</v>
      </c>
      <c r="J9036" s="63">
        <v>9.5323400000000003E-2</v>
      </c>
      <c r="K9036" s="63">
        <v>0.15461030000000001</v>
      </c>
      <c r="L9036" s="63">
        <v>0.21389710000000001</v>
      </c>
      <c r="M9036" s="63">
        <v>0.29949789999999998</v>
      </c>
      <c r="N9036" s="63">
        <v>12799</v>
      </c>
      <c r="O9036" s="63">
        <v>0.1130564</v>
      </c>
      <c r="P9036" s="63">
        <v>1</v>
      </c>
      <c r="Q9036" s="63">
        <v>1.2781749580960001E-2</v>
      </c>
    </row>
    <row r="9037" spans="1:17">
      <c r="A9037" s="63" t="s">
        <v>81</v>
      </c>
      <c r="B9037" s="63" t="s">
        <v>58</v>
      </c>
      <c r="C9037" s="63" t="s">
        <v>46</v>
      </c>
      <c r="D9037" s="63">
        <v>12</v>
      </c>
      <c r="E9037" s="63">
        <v>1.579825</v>
      </c>
      <c r="F9037" s="63">
        <v>1.7155860000000001</v>
      </c>
      <c r="G9037" s="63">
        <v>0.13576160000000001</v>
      </c>
      <c r="H9037" s="63">
        <v>50.004199999999997</v>
      </c>
      <c r="I9037" s="63">
        <v>-9.1260000000000004E-3</v>
      </c>
      <c r="J9037" s="63">
        <v>7.6474799999999996E-2</v>
      </c>
      <c r="K9037" s="63">
        <v>0.13576160000000001</v>
      </c>
      <c r="L9037" s="63">
        <v>0.19504850000000001</v>
      </c>
      <c r="M9037" s="63">
        <v>0.28064919999999999</v>
      </c>
      <c r="N9037" s="63">
        <v>12799</v>
      </c>
      <c r="O9037" s="63">
        <v>0.1130564</v>
      </c>
      <c r="P9037" s="63">
        <v>1</v>
      </c>
      <c r="Q9037" s="63">
        <v>1.2781749580960001E-2</v>
      </c>
    </row>
    <row r="9038" spans="1:17">
      <c r="A9038" s="63" t="s">
        <v>81</v>
      </c>
      <c r="B9038" s="63" t="s">
        <v>58</v>
      </c>
      <c r="C9038" s="63" t="s">
        <v>46</v>
      </c>
      <c r="D9038" s="63">
        <v>13</v>
      </c>
      <c r="E9038" s="63">
        <v>1.433006</v>
      </c>
      <c r="F9038" s="63">
        <v>1.684169</v>
      </c>
      <c r="G9038" s="63">
        <v>0.25116240000000001</v>
      </c>
      <c r="H9038" s="63">
        <v>52.021599999999999</v>
      </c>
      <c r="I9038" s="63">
        <v>0.1062748</v>
      </c>
      <c r="J9038" s="63">
        <v>0.19187560000000001</v>
      </c>
      <c r="K9038" s="63">
        <v>0.25116240000000001</v>
      </c>
      <c r="L9038" s="63">
        <v>0.31044919999999998</v>
      </c>
      <c r="M9038" s="63">
        <v>0.39605000000000001</v>
      </c>
      <c r="N9038" s="63">
        <v>12799</v>
      </c>
      <c r="O9038" s="63">
        <v>0.1130564</v>
      </c>
      <c r="P9038" s="63">
        <v>1</v>
      </c>
      <c r="Q9038" s="63">
        <v>1.2781749580960001E-2</v>
      </c>
    </row>
    <row r="9039" spans="1:17">
      <c r="A9039" s="63" t="s">
        <v>81</v>
      </c>
      <c r="B9039" s="63" t="s">
        <v>58</v>
      </c>
      <c r="C9039" s="63" t="s">
        <v>46</v>
      </c>
      <c r="D9039" s="63">
        <v>14</v>
      </c>
      <c r="E9039" s="63">
        <v>1.296279</v>
      </c>
      <c r="F9039" s="63">
        <v>1.5859749999999999</v>
      </c>
      <c r="G9039" s="63">
        <v>0.2896956</v>
      </c>
      <c r="H9039" s="63">
        <v>53.131500000000003</v>
      </c>
      <c r="I9039" s="63">
        <v>0.14480799999999999</v>
      </c>
      <c r="J9039" s="63">
        <v>0.2304088</v>
      </c>
      <c r="K9039" s="63">
        <v>0.2896956</v>
      </c>
      <c r="L9039" s="63">
        <v>0.34898249999999997</v>
      </c>
      <c r="M9039" s="63">
        <v>0.4345832</v>
      </c>
      <c r="N9039" s="63">
        <v>12799</v>
      </c>
      <c r="O9039" s="63">
        <v>0.1130564</v>
      </c>
      <c r="P9039" s="63">
        <v>1</v>
      </c>
      <c r="Q9039" s="63">
        <v>1.2781749580960001E-2</v>
      </c>
    </row>
    <row r="9040" spans="1:17">
      <c r="A9040" s="63" t="s">
        <v>81</v>
      </c>
      <c r="B9040" s="63" t="s">
        <v>58</v>
      </c>
      <c r="C9040" s="63" t="s">
        <v>46</v>
      </c>
      <c r="D9040" s="63">
        <v>15</v>
      </c>
      <c r="E9040" s="63">
        <v>1.272985</v>
      </c>
      <c r="F9040" s="63">
        <v>1.528095</v>
      </c>
      <c r="G9040" s="63">
        <v>0.25511</v>
      </c>
      <c r="H9040" s="63">
        <v>53.8354</v>
      </c>
      <c r="I9040" s="63">
        <v>0.1102224</v>
      </c>
      <c r="J9040" s="63">
        <v>0.1958232</v>
      </c>
      <c r="K9040" s="63">
        <v>0.25511</v>
      </c>
      <c r="L9040" s="63">
        <v>0.31439689999999998</v>
      </c>
      <c r="M9040" s="63">
        <v>0.39999760000000001</v>
      </c>
      <c r="N9040" s="63">
        <v>12799</v>
      </c>
      <c r="O9040" s="63">
        <v>0.1130564</v>
      </c>
      <c r="P9040" s="63">
        <v>1</v>
      </c>
      <c r="Q9040" s="63">
        <v>1.2781749580960001E-2</v>
      </c>
    </row>
    <row r="9041" spans="1:17">
      <c r="A9041" s="63" t="s">
        <v>81</v>
      </c>
      <c r="B9041" s="63" t="s">
        <v>58</v>
      </c>
      <c r="C9041" s="63" t="s">
        <v>46</v>
      </c>
      <c r="D9041" s="63">
        <v>16</v>
      </c>
      <c r="E9041" s="63">
        <v>1.332246</v>
      </c>
      <c r="F9041" s="63">
        <v>1.54976</v>
      </c>
      <c r="G9041" s="63">
        <v>0.21751329999999999</v>
      </c>
      <c r="H9041" s="63">
        <v>53.249699999999997</v>
      </c>
      <c r="I9041" s="63">
        <v>7.2625700000000001E-2</v>
      </c>
      <c r="J9041" s="63">
        <v>0.15822649999999999</v>
      </c>
      <c r="K9041" s="63">
        <v>0.21751329999999999</v>
      </c>
      <c r="L9041" s="63">
        <v>0.2768002</v>
      </c>
      <c r="M9041" s="63">
        <v>0.36240090000000003</v>
      </c>
      <c r="N9041" s="63">
        <v>12799</v>
      </c>
      <c r="O9041" s="63">
        <v>0.1130564</v>
      </c>
      <c r="P9041" s="63">
        <v>1</v>
      </c>
      <c r="Q9041" s="63">
        <v>1.2781749580960001E-2</v>
      </c>
    </row>
    <row r="9042" spans="1:17">
      <c r="A9042" s="63" t="s">
        <v>81</v>
      </c>
      <c r="B9042" s="63" t="s">
        <v>58</v>
      </c>
      <c r="C9042" s="63" t="s">
        <v>46</v>
      </c>
      <c r="D9042" s="63">
        <v>17</v>
      </c>
      <c r="E9042" s="63">
        <v>1.488504</v>
      </c>
      <c r="F9042" s="63">
        <v>1.6743209999999999</v>
      </c>
      <c r="G9042" s="63">
        <v>0.18581739999999999</v>
      </c>
      <c r="H9042" s="63">
        <v>51.011000000000003</v>
      </c>
      <c r="I9042" s="63">
        <v>4.0929800000000002E-2</v>
      </c>
      <c r="J9042" s="63">
        <v>0.12653049999999999</v>
      </c>
      <c r="K9042" s="63">
        <v>0.18581739999999999</v>
      </c>
      <c r="L9042" s="63">
        <v>0.24510419999999999</v>
      </c>
      <c r="M9042" s="63">
        <v>0.33070500000000003</v>
      </c>
      <c r="N9042" s="63">
        <v>12799</v>
      </c>
      <c r="O9042" s="63">
        <v>0.1130564</v>
      </c>
      <c r="P9042" s="63">
        <v>1</v>
      </c>
      <c r="Q9042" s="63">
        <v>1.2781749580960001E-2</v>
      </c>
    </row>
    <row r="9043" spans="1:17">
      <c r="A9043" s="63" t="s">
        <v>81</v>
      </c>
      <c r="B9043" s="63" t="s">
        <v>58</v>
      </c>
      <c r="C9043" s="63" t="s">
        <v>46</v>
      </c>
      <c r="D9043" s="63">
        <v>18</v>
      </c>
      <c r="E9043" s="63">
        <v>1.9313119999999999</v>
      </c>
      <c r="F9043" s="63">
        <v>2.0103650000000002</v>
      </c>
      <c r="G9043" s="63">
        <v>7.9052600000000001E-2</v>
      </c>
      <c r="H9043" s="63">
        <v>46.679900000000004</v>
      </c>
      <c r="I9043" s="63">
        <v>-6.5835000000000005E-2</v>
      </c>
      <c r="J9043" s="63">
        <v>1.9765700000000001E-2</v>
      </c>
      <c r="K9043" s="63">
        <v>7.9052600000000001E-2</v>
      </c>
      <c r="L9043" s="63">
        <v>0.1383394</v>
      </c>
      <c r="M9043" s="63">
        <v>0.22394020000000001</v>
      </c>
      <c r="N9043" s="63">
        <v>12799</v>
      </c>
      <c r="O9043" s="63">
        <v>0.1130564</v>
      </c>
      <c r="P9043" s="63">
        <v>1</v>
      </c>
      <c r="Q9043" s="63">
        <v>1.2781749580960001E-2</v>
      </c>
    </row>
    <row r="9044" spans="1:17">
      <c r="A9044" s="63" t="s">
        <v>81</v>
      </c>
      <c r="B9044" s="63" t="s">
        <v>58</v>
      </c>
      <c r="C9044" s="63" t="s">
        <v>46</v>
      </c>
      <c r="D9044" s="63">
        <v>19</v>
      </c>
      <c r="E9044" s="63">
        <v>2.1811120000000002</v>
      </c>
      <c r="F9044" s="63">
        <v>2.1163439999999998</v>
      </c>
      <c r="G9044" s="63">
        <v>-6.4768099999999995E-2</v>
      </c>
      <c r="H9044" s="63">
        <v>44.332599999999999</v>
      </c>
      <c r="I9044" s="63">
        <v>-0.2096557</v>
      </c>
      <c r="J9044" s="63">
        <v>-0.1240549</v>
      </c>
      <c r="K9044" s="63">
        <v>-6.4768099999999995E-2</v>
      </c>
      <c r="L9044" s="63">
        <v>-5.4812000000000003E-3</v>
      </c>
      <c r="M9044" s="63">
        <v>8.0119499999999996E-2</v>
      </c>
      <c r="N9044" s="63">
        <v>12799</v>
      </c>
      <c r="O9044" s="63">
        <v>0.1130564</v>
      </c>
      <c r="P9044" s="63">
        <v>1</v>
      </c>
      <c r="Q9044" s="63">
        <v>1.2781749580960001E-2</v>
      </c>
    </row>
    <row r="9045" spans="1:17">
      <c r="A9045" s="63" t="s">
        <v>81</v>
      </c>
      <c r="B9045" s="63" t="s">
        <v>58</v>
      </c>
      <c r="C9045" s="63" t="s">
        <v>46</v>
      </c>
      <c r="D9045" s="63">
        <v>20</v>
      </c>
      <c r="E9045" s="63">
        <v>2.1614789999999999</v>
      </c>
      <c r="F9045" s="63">
        <v>2.0463100000000001</v>
      </c>
      <c r="G9045" s="63">
        <v>-0.1151683</v>
      </c>
      <c r="H9045" s="63">
        <v>43.052799999999998</v>
      </c>
      <c r="I9045" s="63">
        <v>-0.26005590000000001</v>
      </c>
      <c r="J9045" s="63">
        <v>-0.1744552</v>
      </c>
      <c r="K9045" s="63">
        <v>-0.1151683</v>
      </c>
      <c r="L9045" s="63">
        <v>-5.5881500000000001E-2</v>
      </c>
      <c r="M9045" s="63">
        <v>2.9719300000000001E-2</v>
      </c>
      <c r="N9045" s="63">
        <v>12799</v>
      </c>
      <c r="O9045" s="63">
        <v>0.1130564</v>
      </c>
      <c r="P9045" s="63">
        <v>1</v>
      </c>
      <c r="Q9045" s="63">
        <v>1.2781749580960001E-2</v>
      </c>
    </row>
    <row r="9046" spans="1:17">
      <c r="A9046" s="63" t="s">
        <v>81</v>
      </c>
      <c r="B9046" s="63" t="s">
        <v>58</v>
      </c>
      <c r="C9046" s="63" t="s">
        <v>46</v>
      </c>
      <c r="D9046" s="63">
        <v>21</v>
      </c>
      <c r="E9046" s="63">
        <v>2.1126049999999998</v>
      </c>
      <c r="F9046" s="63">
        <v>1.9647460000000001</v>
      </c>
      <c r="G9046" s="63">
        <v>-0.14785860000000001</v>
      </c>
      <c r="H9046" s="63">
        <v>41.304699999999997</v>
      </c>
      <c r="I9046" s="63">
        <v>-0.29274620000000001</v>
      </c>
      <c r="J9046" s="63">
        <v>-0.20714550000000001</v>
      </c>
      <c r="K9046" s="63">
        <v>-0.14785860000000001</v>
      </c>
      <c r="L9046" s="63">
        <v>-8.8571800000000006E-2</v>
      </c>
      <c r="M9046" s="63">
        <v>-2.9710000000000001E-3</v>
      </c>
      <c r="N9046" s="63">
        <v>12799</v>
      </c>
      <c r="O9046" s="63">
        <v>0.1130564</v>
      </c>
      <c r="P9046" s="63">
        <v>1</v>
      </c>
      <c r="Q9046" s="63">
        <v>1.2781749580960001E-2</v>
      </c>
    </row>
    <row r="9047" spans="1:17">
      <c r="A9047" s="63" t="s">
        <v>81</v>
      </c>
      <c r="B9047" s="63" t="s">
        <v>58</v>
      </c>
      <c r="C9047" s="63" t="s">
        <v>46</v>
      </c>
      <c r="D9047" s="63">
        <v>22</v>
      </c>
      <c r="E9047" s="63">
        <v>1.914804</v>
      </c>
      <c r="F9047" s="63">
        <v>1.766518</v>
      </c>
      <c r="G9047" s="63">
        <v>-0.14828649999999999</v>
      </c>
      <c r="H9047" s="63">
        <v>39.717700000000001</v>
      </c>
      <c r="I9047" s="63">
        <v>-0.29317409999999999</v>
      </c>
      <c r="J9047" s="63">
        <v>-0.20757329999999999</v>
      </c>
      <c r="K9047" s="63">
        <v>-0.14828649999999999</v>
      </c>
      <c r="L9047" s="63">
        <v>-8.8999599999999998E-2</v>
      </c>
      <c r="M9047" s="63">
        <v>-3.3988999999999998E-3</v>
      </c>
      <c r="N9047" s="63">
        <v>12799</v>
      </c>
      <c r="O9047" s="63">
        <v>0.1130564</v>
      </c>
      <c r="P9047" s="63">
        <v>1</v>
      </c>
      <c r="Q9047" s="63">
        <v>1.2781749580960001E-2</v>
      </c>
    </row>
    <row r="9048" spans="1:17">
      <c r="A9048" s="63" t="s">
        <v>81</v>
      </c>
      <c r="B9048" s="63" t="s">
        <v>58</v>
      </c>
      <c r="C9048" s="63" t="s">
        <v>46</v>
      </c>
      <c r="D9048" s="63">
        <v>23</v>
      </c>
      <c r="E9048" s="63">
        <v>1.6483989999999999</v>
      </c>
      <c r="F9048" s="63">
        <v>1.508221</v>
      </c>
      <c r="G9048" s="63">
        <v>-0.14017840000000001</v>
      </c>
      <c r="H9048" s="63">
        <v>38.533799999999999</v>
      </c>
      <c r="I9048" s="63">
        <v>-0.28506599999999999</v>
      </c>
      <c r="J9048" s="63">
        <v>-0.19946530000000001</v>
      </c>
      <c r="K9048" s="63">
        <v>-0.14017840000000001</v>
      </c>
      <c r="L9048" s="63">
        <v>-8.0891599999999994E-2</v>
      </c>
      <c r="M9048" s="63">
        <v>4.7092000000000002E-3</v>
      </c>
      <c r="N9048" s="63">
        <v>12799</v>
      </c>
      <c r="O9048" s="63">
        <v>0.1130564</v>
      </c>
      <c r="P9048" s="63">
        <v>1</v>
      </c>
      <c r="Q9048" s="63">
        <v>1.2781749580960001E-2</v>
      </c>
    </row>
    <row r="9049" spans="1:17">
      <c r="A9049" s="63" t="s">
        <v>81</v>
      </c>
      <c r="B9049" s="63" t="s">
        <v>58</v>
      </c>
      <c r="C9049" s="63" t="s">
        <v>46</v>
      </c>
      <c r="D9049" s="63">
        <v>24</v>
      </c>
      <c r="E9049" s="63">
        <v>1.332327</v>
      </c>
      <c r="F9049" s="63">
        <v>1.1902349999999999</v>
      </c>
      <c r="G9049" s="63">
        <v>-0.14209150000000001</v>
      </c>
      <c r="H9049" s="63">
        <v>37.618000000000002</v>
      </c>
      <c r="I9049" s="63">
        <v>-0.28697909999999999</v>
      </c>
      <c r="J9049" s="63">
        <v>-0.20137830000000001</v>
      </c>
      <c r="K9049" s="63">
        <v>-0.14209150000000001</v>
      </c>
      <c r="L9049" s="63">
        <v>-8.2804699999999995E-2</v>
      </c>
      <c r="M9049" s="63">
        <v>2.7961000000000001E-3</v>
      </c>
      <c r="N9049" s="63">
        <v>12799</v>
      </c>
      <c r="O9049" s="63">
        <v>0.1130564</v>
      </c>
      <c r="P9049" s="63">
        <v>1</v>
      </c>
      <c r="Q9049" s="63">
        <v>1.2781749580960001E-2</v>
      </c>
    </row>
    <row r="9050" spans="1:17">
      <c r="A9050" s="63" t="s">
        <v>81</v>
      </c>
      <c r="B9050" s="63" t="s">
        <v>58</v>
      </c>
      <c r="C9050" s="63" t="s">
        <v>47</v>
      </c>
      <c r="D9050" s="63">
        <v>1</v>
      </c>
      <c r="E9050" s="63">
        <v>1.09344</v>
      </c>
      <c r="F9050" s="63">
        <v>0.94853620000000005</v>
      </c>
      <c r="G9050" s="63">
        <v>-0.1449037</v>
      </c>
      <c r="H9050" s="63">
        <v>40.063899999999997</v>
      </c>
      <c r="I9050" s="63">
        <v>-0.28979129999999997</v>
      </c>
      <c r="J9050" s="63">
        <v>-0.2041906</v>
      </c>
      <c r="K9050" s="63">
        <v>-0.1449037</v>
      </c>
      <c r="L9050" s="63">
        <v>-8.5616899999999996E-2</v>
      </c>
      <c r="M9050" s="63">
        <v>-1.6099999999999998E-5</v>
      </c>
      <c r="N9050" s="63">
        <v>12799</v>
      </c>
      <c r="O9050" s="63">
        <v>0.1130564</v>
      </c>
      <c r="P9050" s="63">
        <v>2</v>
      </c>
      <c r="Q9050" s="63">
        <v>1.2781749580960001E-2</v>
      </c>
    </row>
    <row r="9051" spans="1:17">
      <c r="A9051" s="63" t="s">
        <v>81</v>
      </c>
      <c r="B9051" s="63" t="s">
        <v>58</v>
      </c>
      <c r="C9051" s="63" t="s">
        <v>47</v>
      </c>
      <c r="D9051" s="63">
        <v>2</v>
      </c>
      <c r="E9051" s="63">
        <v>1.025444</v>
      </c>
      <c r="F9051" s="63">
        <v>0.86462839999999996</v>
      </c>
      <c r="G9051" s="63">
        <v>-0.16081580000000001</v>
      </c>
      <c r="H9051" s="63">
        <v>39.333199999999998</v>
      </c>
      <c r="I9051" s="63">
        <v>-0.30570340000000001</v>
      </c>
      <c r="J9051" s="63">
        <v>-0.22010260000000001</v>
      </c>
      <c r="K9051" s="63">
        <v>-0.16081580000000001</v>
      </c>
      <c r="L9051" s="63">
        <v>-0.10152890000000001</v>
      </c>
      <c r="M9051" s="63">
        <v>-1.59282E-2</v>
      </c>
      <c r="N9051" s="63">
        <v>12799</v>
      </c>
      <c r="O9051" s="63">
        <v>0.1130564</v>
      </c>
      <c r="P9051" s="63">
        <v>2</v>
      </c>
      <c r="Q9051" s="63">
        <v>1.2781749580960001E-2</v>
      </c>
    </row>
    <row r="9052" spans="1:17">
      <c r="A9052" s="63" t="s">
        <v>81</v>
      </c>
      <c r="B9052" s="63" t="s">
        <v>58</v>
      </c>
      <c r="C9052" s="63" t="s">
        <v>47</v>
      </c>
      <c r="D9052" s="63">
        <v>3</v>
      </c>
      <c r="E9052" s="63">
        <v>1.0219279999999999</v>
      </c>
      <c r="F9052" s="63">
        <v>0.86553150000000001</v>
      </c>
      <c r="G9052" s="63">
        <v>-0.15639639999999999</v>
      </c>
      <c r="H9052" s="63">
        <v>38.820999999999998</v>
      </c>
      <c r="I9052" s="63">
        <v>-0.301284</v>
      </c>
      <c r="J9052" s="63">
        <v>-0.21568329999999999</v>
      </c>
      <c r="K9052" s="63">
        <v>-0.15639639999999999</v>
      </c>
      <c r="L9052" s="63">
        <v>-9.7109600000000004E-2</v>
      </c>
      <c r="M9052" s="63">
        <v>-1.1508900000000001E-2</v>
      </c>
      <c r="N9052" s="63">
        <v>12799</v>
      </c>
      <c r="O9052" s="63">
        <v>0.1130564</v>
      </c>
      <c r="P9052" s="63">
        <v>2</v>
      </c>
      <c r="Q9052" s="63">
        <v>1.2781749580960001E-2</v>
      </c>
    </row>
    <row r="9053" spans="1:17">
      <c r="A9053" s="63" t="s">
        <v>81</v>
      </c>
      <c r="B9053" s="63" t="s">
        <v>58</v>
      </c>
      <c r="C9053" s="63" t="s">
        <v>47</v>
      </c>
      <c r="D9053" s="63">
        <v>4</v>
      </c>
      <c r="E9053" s="63">
        <v>1.0477860000000001</v>
      </c>
      <c r="F9053" s="63">
        <v>0.88993630000000001</v>
      </c>
      <c r="G9053" s="63">
        <v>-0.1578502</v>
      </c>
      <c r="H9053" s="63">
        <v>38.618899999999996</v>
      </c>
      <c r="I9053" s="63">
        <v>-0.3027378</v>
      </c>
      <c r="J9053" s="63">
        <v>-0.217137</v>
      </c>
      <c r="K9053" s="63">
        <v>-0.1578502</v>
      </c>
      <c r="L9053" s="63">
        <v>-9.8563399999999995E-2</v>
      </c>
      <c r="M9053" s="63">
        <v>-1.2962599999999999E-2</v>
      </c>
      <c r="N9053" s="63">
        <v>12799</v>
      </c>
      <c r="O9053" s="63">
        <v>0.1130564</v>
      </c>
      <c r="P9053" s="63">
        <v>2</v>
      </c>
      <c r="Q9053" s="63">
        <v>1.2781749580960001E-2</v>
      </c>
    </row>
    <row r="9054" spans="1:17">
      <c r="A9054" s="63" t="s">
        <v>81</v>
      </c>
      <c r="B9054" s="63" t="s">
        <v>58</v>
      </c>
      <c r="C9054" s="63" t="s">
        <v>47</v>
      </c>
      <c r="D9054" s="63">
        <v>5</v>
      </c>
      <c r="E9054" s="63">
        <v>1.090327</v>
      </c>
      <c r="F9054" s="63">
        <v>0.93323440000000002</v>
      </c>
      <c r="G9054" s="63">
        <v>-0.1570928</v>
      </c>
      <c r="H9054" s="63">
        <v>38.101199999999999</v>
      </c>
      <c r="I9054" s="63">
        <v>-0.30198029999999998</v>
      </c>
      <c r="J9054" s="63">
        <v>-0.21637960000000001</v>
      </c>
      <c r="K9054" s="63">
        <v>-0.1570928</v>
      </c>
      <c r="L9054" s="63">
        <v>-9.7805900000000001E-2</v>
      </c>
      <c r="M9054" s="63">
        <v>-1.2205199999999999E-2</v>
      </c>
      <c r="N9054" s="63">
        <v>12799</v>
      </c>
      <c r="O9054" s="63">
        <v>0.1130564</v>
      </c>
      <c r="P9054" s="63">
        <v>2</v>
      </c>
      <c r="Q9054" s="63">
        <v>1.2781749580960001E-2</v>
      </c>
    </row>
    <row r="9055" spans="1:17">
      <c r="A9055" s="63" t="s">
        <v>81</v>
      </c>
      <c r="B9055" s="63" t="s">
        <v>58</v>
      </c>
      <c r="C9055" s="63" t="s">
        <v>47</v>
      </c>
      <c r="D9055" s="63">
        <v>6</v>
      </c>
      <c r="E9055" s="63">
        <v>1.2618020000000001</v>
      </c>
      <c r="F9055" s="63">
        <v>1.026564</v>
      </c>
      <c r="G9055" s="63">
        <v>-0.2352378</v>
      </c>
      <c r="H9055" s="63">
        <v>38.401499999999999</v>
      </c>
      <c r="I9055" s="63">
        <v>-0.3801254</v>
      </c>
      <c r="J9055" s="63">
        <v>-0.29452469999999997</v>
      </c>
      <c r="K9055" s="63">
        <v>-0.2352378</v>
      </c>
      <c r="L9055" s="63">
        <v>-0.175951</v>
      </c>
      <c r="M9055" s="63">
        <v>-9.0350200000000006E-2</v>
      </c>
      <c r="N9055" s="63">
        <v>12799</v>
      </c>
      <c r="O9055" s="63">
        <v>0.1130564</v>
      </c>
      <c r="P9055" s="63">
        <v>2</v>
      </c>
      <c r="Q9055" s="63">
        <v>1.2781749580960001E-2</v>
      </c>
    </row>
    <row r="9056" spans="1:17">
      <c r="A9056" s="63" t="s">
        <v>81</v>
      </c>
      <c r="B9056" s="63" t="s">
        <v>58</v>
      </c>
      <c r="C9056" s="63" t="s">
        <v>47</v>
      </c>
      <c r="D9056" s="63">
        <v>7</v>
      </c>
      <c r="E9056" s="63">
        <v>1.627281</v>
      </c>
      <c r="F9056" s="63">
        <v>1.428104</v>
      </c>
      <c r="G9056" s="63">
        <v>-0.19917679999999999</v>
      </c>
      <c r="H9056" s="63">
        <v>38.332099999999997</v>
      </c>
      <c r="I9056" s="63">
        <v>-0.34406439999999999</v>
      </c>
      <c r="J9056" s="63">
        <v>-0.25846360000000002</v>
      </c>
      <c r="K9056" s="63">
        <v>-0.19917679999999999</v>
      </c>
      <c r="L9056" s="63">
        <v>-0.13988999999999999</v>
      </c>
      <c r="M9056" s="63">
        <v>-5.4289200000000003E-2</v>
      </c>
      <c r="N9056" s="63">
        <v>12799</v>
      </c>
      <c r="O9056" s="63">
        <v>0.1130564</v>
      </c>
      <c r="P9056" s="63">
        <v>2</v>
      </c>
      <c r="Q9056" s="63">
        <v>1.2781749580960001E-2</v>
      </c>
    </row>
    <row r="9057" spans="1:17">
      <c r="A9057" s="63" t="s">
        <v>81</v>
      </c>
      <c r="B9057" s="63" t="s">
        <v>58</v>
      </c>
      <c r="C9057" s="63" t="s">
        <v>47</v>
      </c>
      <c r="D9057" s="63">
        <v>8</v>
      </c>
      <c r="E9057" s="63">
        <v>1.847075</v>
      </c>
      <c r="F9057" s="63">
        <v>1.763123</v>
      </c>
      <c r="G9057" s="63">
        <v>-8.3951799999999993E-2</v>
      </c>
      <c r="H9057" s="63">
        <v>40.093400000000003</v>
      </c>
      <c r="I9057" s="63">
        <v>-0.2288394</v>
      </c>
      <c r="J9057" s="63">
        <v>-0.1432387</v>
      </c>
      <c r="K9057" s="63">
        <v>-8.3951799999999993E-2</v>
      </c>
      <c r="L9057" s="63">
        <v>-2.4664999999999999E-2</v>
      </c>
      <c r="M9057" s="63">
        <v>6.0935799999999998E-2</v>
      </c>
      <c r="N9057" s="63">
        <v>12799</v>
      </c>
      <c r="O9057" s="63">
        <v>0.1130564</v>
      </c>
      <c r="P9057" s="63">
        <v>2</v>
      </c>
      <c r="Q9057" s="63">
        <v>1.2781749580960001E-2</v>
      </c>
    </row>
    <row r="9058" spans="1:17">
      <c r="A9058" s="63" t="s">
        <v>81</v>
      </c>
      <c r="B9058" s="63" t="s">
        <v>58</v>
      </c>
      <c r="C9058" s="63" t="s">
        <v>47</v>
      </c>
      <c r="D9058" s="63">
        <v>9</v>
      </c>
      <c r="E9058" s="63">
        <v>1.722953</v>
      </c>
      <c r="F9058" s="63">
        <v>1.796286</v>
      </c>
      <c r="G9058" s="63">
        <v>7.3333599999999999E-2</v>
      </c>
      <c r="H9058" s="63">
        <v>43.101700000000001</v>
      </c>
      <c r="I9058" s="63">
        <v>-7.1554000000000006E-2</v>
      </c>
      <c r="J9058" s="63">
        <v>1.40468E-2</v>
      </c>
      <c r="K9058" s="63">
        <v>7.3333599999999999E-2</v>
      </c>
      <c r="L9058" s="63">
        <v>0.1326205</v>
      </c>
      <c r="M9058" s="63">
        <v>0.2182212</v>
      </c>
      <c r="N9058" s="63">
        <v>12799</v>
      </c>
      <c r="O9058" s="63">
        <v>0.1130564</v>
      </c>
      <c r="P9058" s="63">
        <v>2</v>
      </c>
      <c r="Q9058" s="63">
        <v>1.2781749580960001E-2</v>
      </c>
    </row>
    <row r="9059" spans="1:17">
      <c r="A9059" s="63" t="s">
        <v>81</v>
      </c>
      <c r="B9059" s="63" t="s">
        <v>58</v>
      </c>
      <c r="C9059" s="63" t="s">
        <v>47</v>
      </c>
      <c r="D9059" s="63">
        <v>10</v>
      </c>
      <c r="E9059" s="63">
        <v>1.6600950000000001</v>
      </c>
      <c r="F9059" s="63">
        <v>1.7363390000000001</v>
      </c>
      <c r="G9059" s="63">
        <v>7.6243900000000003E-2</v>
      </c>
      <c r="H9059" s="63">
        <v>46.2789</v>
      </c>
      <c r="I9059" s="63">
        <v>-6.8643700000000002E-2</v>
      </c>
      <c r="J9059" s="63">
        <v>1.6957E-2</v>
      </c>
      <c r="K9059" s="63">
        <v>7.6243900000000003E-2</v>
      </c>
      <c r="L9059" s="63">
        <v>0.1355307</v>
      </c>
      <c r="M9059" s="63">
        <v>0.22113150000000001</v>
      </c>
      <c r="N9059" s="63">
        <v>12799</v>
      </c>
      <c r="O9059" s="63">
        <v>0.1130564</v>
      </c>
      <c r="P9059" s="63">
        <v>2</v>
      </c>
      <c r="Q9059" s="63">
        <v>1.2781749580960001E-2</v>
      </c>
    </row>
    <row r="9060" spans="1:17">
      <c r="A9060" s="63" t="s">
        <v>81</v>
      </c>
      <c r="B9060" s="63" t="s">
        <v>58</v>
      </c>
      <c r="C9060" s="63" t="s">
        <v>47</v>
      </c>
      <c r="D9060" s="63">
        <v>11</v>
      </c>
      <c r="E9060" s="63">
        <v>1.5486</v>
      </c>
      <c r="F9060" s="63">
        <v>1.703211</v>
      </c>
      <c r="G9060" s="63">
        <v>0.15461030000000001</v>
      </c>
      <c r="H9060" s="63">
        <v>48.177999999999997</v>
      </c>
      <c r="I9060" s="63">
        <v>9.7227000000000008E-3</v>
      </c>
      <c r="J9060" s="63">
        <v>9.5323400000000003E-2</v>
      </c>
      <c r="K9060" s="63">
        <v>0.15461030000000001</v>
      </c>
      <c r="L9060" s="63">
        <v>0.21389710000000001</v>
      </c>
      <c r="M9060" s="63">
        <v>0.29949789999999998</v>
      </c>
      <c r="N9060" s="63">
        <v>12799</v>
      </c>
      <c r="O9060" s="63">
        <v>0.1130564</v>
      </c>
      <c r="P9060" s="63">
        <v>2</v>
      </c>
      <c r="Q9060" s="63">
        <v>1.2781749580960001E-2</v>
      </c>
    </row>
    <row r="9061" spans="1:17">
      <c r="A9061" s="63" t="s">
        <v>81</v>
      </c>
      <c r="B9061" s="63" t="s">
        <v>58</v>
      </c>
      <c r="C9061" s="63" t="s">
        <v>47</v>
      </c>
      <c r="D9061" s="63">
        <v>12</v>
      </c>
      <c r="E9061" s="63">
        <v>1.485905</v>
      </c>
      <c r="F9061" s="63">
        <v>1.6216660000000001</v>
      </c>
      <c r="G9061" s="63">
        <v>0.13576160000000001</v>
      </c>
      <c r="H9061" s="63">
        <v>49.056800000000003</v>
      </c>
      <c r="I9061" s="63">
        <v>-9.1260000000000004E-3</v>
      </c>
      <c r="J9061" s="63">
        <v>7.6474799999999996E-2</v>
      </c>
      <c r="K9061" s="63">
        <v>0.13576160000000001</v>
      </c>
      <c r="L9061" s="63">
        <v>0.19504850000000001</v>
      </c>
      <c r="M9061" s="63">
        <v>0.28064919999999999</v>
      </c>
      <c r="N9061" s="63">
        <v>12799</v>
      </c>
      <c r="O9061" s="63">
        <v>0.1130564</v>
      </c>
      <c r="P9061" s="63">
        <v>2</v>
      </c>
      <c r="Q9061" s="63">
        <v>1.2781749580960001E-2</v>
      </c>
    </row>
    <row r="9062" spans="1:17">
      <c r="A9062" s="63" t="s">
        <v>81</v>
      </c>
      <c r="B9062" s="63" t="s">
        <v>58</v>
      </c>
      <c r="C9062" s="63" t="s">
        <v>47</v>
      </c>
      <c r="D9062" s="63">
        <v>13</v>
      </c>
      <c r="E9062" s="63">
        <v>1.333299</v>
      </c>
      <c r="F9062" s="63">
        <v>1.5844609999999999</v>
      </c>
      <c r="G9062" s="63">
        <v>0.25116240000000001</v>
      </c>
      <c r="H9062" s="63">
        <v>49.681199999999997</v>
      </c>
      <c r="I9062" s="63">
        <v>0.1062748</v>
      </c>
      <c r="J9062" s="63">
        <v>0.19187560000000001</v>
      </c>
      <c r="K9062" s="63">
        <v>0.25116240000000001</v>
      </c>
      <c r="L9062" s="63">
        <v>0.31044919999999998</v>
      </c>
      <c r="M9062" s="63">
        <v>0.39605000000000001</v>
      </c>
      <c r="N9062" s="63">
        <v>12799</v>
      </c>
      <c r="O9062" s="63">
        <v>0.1130564</v>
      </c>
      <c r="P9062" s="63">
        <v>2</v>
      </c>
      <c r="Q9062" s="63">
        <v>1.2781749580960001E-2</v>
      </c>
    </row>
    <row r="9063" spans="1:17">
      <c r="A9063" s="63" t="s">
        <v>81</v>
      </c>
      <c r="B9063" s="63" t="s">
        <v>58</v>
      </c>
      <c r="C9063" s="63" t="s">
        <v>47</v>
      </c>
      <c r="D9063" s="63">
        <v>14</v>
      </c>
      <c r="E9063" s="63">
        <v>1.2080869999999999</v>
      </c>
      <c r="F9063" s="63">
        <v>1.4977819999999999</v>
      </c>
      <c r="G9063" s="63">
        <v>0.2896956</v>
      </c>
      <c r="H9063" s="63">
        <v>50.500599999999999</v>
      </c>
      <c r="I9063" s="63">
        <v>0.14480799999999999</v>
      </c>
      <c r="J9063" s="63">
        <v>0.2304088</v>
      </c>
      <c r="K9063" s="63">
        <v>0.2896956</v>
      </c>
      <c r="L9063" s="63">
        <v>0.34898249999999997</v>
      </c>
      <c r="M9063" s="63">
        <v>0.4345832</v>
      </c>
      <c r="N9063" s="63">
        <v>12799</v>
      </c>
      <c r="O9063" s="63">
        <v>0.1130564</v>
      </c>
      <c r="P9063" s="63">
        <v>2</v>
      </c>
      <c r="Q9063" s="63">
        <v>1.2781749580960001E-2</v>
      </c>
    </row>
    <row r="9064" spans="1:17">
      <c r="A9064" s="63" t="s">
        <v>81</v>
      </c>
      <c r="B9064" s="63" t="s">
        <v>58</v>
      </c>
      <c r="C9064" s="63" t="s">
        <v>47</v>
      </c>
      <c r="D9064" s="63">
        <v>15</v>
      </c>
      <c r="E9064" s="63">
        <v>1.1731499999999999</v>
      </c>
      <c r="F9064" s="63">
        <v>1.4282600000000001</v>
      </c>
      <c r="G9064" s="63">
        <v>0.25511</v>
      </c>
      <c r="H9064" s="63">
        <v>50.691600000000001</v>
      </c>
      <c r="I9064" s="63">
        <v>0.1102224</v>
      </c>
      <c r="J9064" s="63">
        <v>0.1958232</v>
      </c>
      <c r="K9064" s="63">
        <v>0.25511</v>
      </c>
      <c r="L9064" s="63">
        <v>0.31439689999999998</v>
      </c>
      <c r="M9064" s="63">
        <v>0.39999760000000001</v>
      </c>
      <c r="N9064" s="63">
        <v>12799</v>
      </c>
      <c r="O9064" s="63">
        <v>0.1130564</v>
      </c>
      <c r="P9064" s="63">
        <v>2</v>
      </c>
      <c r="Q9064" s="63">
        <v>1.2781749580960001E-2</v>
      </c>
    </row>
    <row r="9065" spans="1:17">
      <c r="A9065" s="63" t="s">
        <v>81</v>
      </c>
      <c r="B9065" s="63" t="s">
        <v>58</v>
      </c>
      <c r="C9065" s="63" t="s">
        <v>47</v>
      </c>
      <c r="D9065" s="63">
        <v>16</v>
      </c>
      <c r="E9065" s="63">
        <v>1.2157439999999999</v>
      </c>
      <c r="F9065" s="63">
        <v>1.4332579999999999</v>
      </c>
      <c r="G9065" s="63">
        <v>0.21751329999999999</v>
      </c>
      <c r="H9065" s="63">
        <v>50.6312</v>
      </c>
      <c r="I9065" s="63">
        <v>7.2625700000000001E-2</v>
      </c>
      <c r="J9065" s="63">
        <v>0.15822649999999999</v>
      </c>
      <c r="K9065" s="63">
        <v>0.21751329999999999</v>
      </c>
      <c r="L9065" s="63">
        <v>0.2768002</v>
      </c>
      <c r="M9065" s="63">
        <v>0.36240090000000003</v>
      </c>
      <c r="N9065" s="63">
        <v>12799</v>
      </c>
      <c r="O9065" s="63">
        <v>0.1130564</v>
      </c>
      <c r="P9065" s="63">
        <v>2</v>
      </c>
      <c r="Q9065" s="63">
        <v>1.2781749580960001E-2</v>
      </c>
    </row>
    <row r="9066" spans="1:17">
      <c r="A9066" s="63" t="s">
        <v>81</v>
      </c>
      <c r="B9066" s="63" t="s">
        <v>58</v>
      </c>
      <c r="C9066" s="63" t="s">
        <v>47</v>
      </c>
      <c r="D9066" s="63">
        <v>17</v>
      </c>
      <c r="E9066" s="63">
        <v>1.3430660000000001</v>
      </c>
      <c r="F9066" s="63">
        <v>1.528883</v>
      </c>
      <c r="G9066" s="63">
        <v>0.18581739999999999</v>
      </c>
      <c r="H9066" s="63">
        <v>49.969499999999996</v>
      </c>
      <c r="I9066" s="63">
        <v>4.0929800000000002E-2</v>
      </c>
      <c r="J9066" s="63">
        <v>0.12653049999999999</v>
      </c>
      <c r="K9066" s="63">
        <v>0.18581739999999999</v>
      </c>
      <c r="L9066" s="63">
        <v>0.24510419999999999</v>
      </c>
      <c r="M9066" s="63">
        <v>0.33070500000000003</v>
      </c>
      <c r="N9066" s="63">
        <v>12799</v>
      </c>
      <c r="O9066" s="63">
        <v>0.1130564</v>
      </c>
      <c r="P9066" s="63">
        <v>2</v>
      </c>
      <c r="Q9066" s="63">
        <v>1.2781749580960001E-2</v>
      </c>
    </row>
    <row r="9067" spans="1:17">
      <c r="A9067" s="63" t="s">
        <v>81</v>
      </c>
      <c r="B9067" s="63" t="s">
        <v>58</v>
      </c>
      <c r="C9067" s="63" t="s">
        <v>47</v>
      </c>
      <c r="D9067" s="63">
        <v>18</v>
      </c>
      <c r="E9067" s="63">
        <v>1.743179</v>
      </c>
      <c r="F9067" s="63">
        <v>1.8222309999999999</v>
      </c>
      <c r="G9067" s="63">
        <v>7.9052600000000001E-2</v>
      </c>
      <c r="H9067" s="63">
        <v>48.664900000000003</v>
      </c>
      <c r="I9067" s="63">
        <v>-6.5835000000000005E-2</v>
      </c>
      <c r="J9067" s="63">
        <v>1.9765700000000001E-2</v>
      </c>
      <c r="K9067" s="63">
        <v>7.9052600000000001E-2</v>
      </c>
      <c r="L9067" s="63">
        <v>0.1383394</v>
      </c>
      <c r="M9067" s="63">
        <v>0.22394020000000001</v>
      </c>
      <c r="N9067" s="63">
        <v>12799</v>
      </c>
      <c r="O9067" s="63">
        <v>0.1130564</v>
      </c>
      <c r="P9067" s="63">
        <v>2</v>
      </c>
      <c r="Q9067" s="63">
        <v>1.2781749580960001E-2</v>
      </c>
    </row>
    <row r="9068" spans="1:17">
      <c r="A9068" s="63" t="s">
        <v>81</v>
      </c>
      <c r="B9068" s="63" t="s">
        <v>58</v>
      </c>
      <c r="C9068" s="63" t="s">
        <v>47</v>
      </c>
      <c r="D9068" s="63">
        <v>19</v>
      </c>
      <c r="E9068" s="63">
        <v>2.008645</v>
      </c>
      <c r="F9068" s="63">
        <v>1.9438770000000001</v>
      </c>
      <c r="G9068" s="63">
        <v>-6.4768199999999998E-2</v>
      </c>
      <c r="H9068" s="63">
        <v>47.760300000000001</v>
      </c>
      <c r="I9068" s="63">
        <v>-0.2096558</v>
      </c>
      <c r="J9068" s="63">
        <v>-0.124055</v>
      </c>
      <c r="K9068" s="63">
        <v>-6.4768199999999998E-2</v>
      </c>
      <c r="L9068" s="63">
        <v>-5.4814E-3</v>
      </c>
      <c r="M9068" s="63">
        <v>8.0119399999999993E-2</v>
      </c>
      <c r="N9068" s="63">
        <v>12799</v>
      </c>
      <c r="O9068" s="63">
        <v>0.1130564</v>
      </c>
      <c r="P9068" s="63">
        <v>2</v>
      </c>
      <c r="Q9068" s="63">
        <v>1.2781749580960001E-2</v>
      </c>
    </row>
    <row r="9069" spans="1:17">
      <c r="A9069" s="63" t="s">
        <v>81</v>
      </c>
      <c r="B9069" s="63" t="s">
        <v>58</v>
      </c>
      <c r="C9069" s="63" t="s">
        <v>47</v>
      </c>
      <c r="D9069" s="63">
        <v>20</v>
      </c>
      <c r="E9069" s="63">
        <v>2.0218120000000002</v>
      </c>
      <c r="F9069" s="63">
        <v>1.906644</v>
      </c>
      <c r="G9069" s="63">
        <v>-0.1151681</v>
      </c>
      <c r="H9069" s="63">
        <v>47.247799999999998</v>
      </c>
      <c r="I9069" s="63">
        <v>-0.2600557</v>
      </c>
      <c r="J9069" s="63">
        <v>-0.1744549</v>
      </c>
      <c r="K9069" s="63">
        <v>-0.1151681</v>
      </c>
      <c r="L9069" s="63">
        <v>-5.5881300000000002E-2</v>
      </c>
      <c r="M9069" s="63">
        <v>2.9719499999999999E-2</v>
      </c>
      <c r="N9069" s="63">
        <v>12799</v>
      </c>
      <c r="O9069" s="63">
        <v>0.1130564</v>
      </c>
      <c r="P9069" s="63">
        <v>2</v>
      </c>
      <c r="Q9069" s="63">
        <v>1.2781749580960001E-2</v>
      </c>
    </row>
    <row r="9070" spans="1:17">
      <c r="A9070" s="63" t="s">
        <v>81</v>
      </c>
      <c r="B9070" s="63" t="s">
        <v>58</v>
      </c>
      <c r="C9070" s="63" t="s">
        <v>47</v>
      </c>
      <c r="D9070" s="63">
        <v>21</v>
      </c>
      <c r="E9070" s="63">
        <v>1.9954499999999999</v>
      </c>
      <c r="F9070" s="63">
        <v>1.8475919999999999</v>
      </c>
      <c r="G9070" s="63">
        <v>-0.14785860000000001</v>
      </c>
      <c r="H9070" s="63">
        <v>46.926200000000001</v>
      </c>
      <c r="I9070" s="63">
        <v>-0.29274620000000001</v>
      </c>
      <c r="J9070" s="63">
        <v>-0.20714550000000001</v>
      </c>
      <c r="K9070" s="63">
        <v>-0.14785860000000001</v>
      </c>
      <c r="L9070" s="63">
        <v>-8.8571800000000006E-2</v>
      </c>
      <c r="M9070" s="63">
        <v>-2.9710000000000001E-3</v>
      </c>
      <c r="N9070" s="63">
        <v>12799</v>
      </c>
      <c r="O9070" s="63">
        <v>0.1130564</v>
      </c>
      <c r="P9070" s="63">
        <v>2</v>
      </c>
      <c r="Q9070" s="63">
        <v>1.2781749580960001E-2</v>
      </c>
    </row>
    <row r="9071" spans="1:17">
      <c r="A9071" s="63" t="s">
        <v>81</v>
      </c>
      <c r="B9071" s="63" t="s">
        <v>58</v>
      </c>
      <c r="C9071" s="63" t="s">
        <v>47</v>
      </c>
      <c r="D9071" s="63">
        <v>22</v>
      </c>
      <c r="E9071" s="63">
        <v>1.8180860000000001</v>
      </c>
      <c r="F9071" s="63">
        <v>1.669799</v>
      </c>
      <c r="G9071" s="63">
        <v>-0.14828649999999999</v>
      </c>
      <c r="H9071" s="63">
        <v>46.611699999999999</v>
      </c>
      <c r="I9071" s="63">
        <v>-0.29317409999999999</v>
      </c>
      <c r="J9071" s="63">
        <v>-0.20757329999999999</v>
      </c>
      <c r="K9071" s="63">
        <v>-0.14828649999999999</v>
      </c>
      <c r="L9071" s="63">
        <v>-8.8999599999999998E-2</v>
      </c>
      <c r="M9071" s="63">
        <v>-3.3988999999999998E-3</v>
      </c>
      <c r="N9071" s="63">
        <v>12799</v>
      </c>
      <c r="O9071" s="63">
        <v>0.1130564</v>
      </c>
      <c r="P9071" s="63">
        <v>2</v>
      </c>
      <c r="Q9071" s="63">
        <v>1.2781749580960001E-2</v>
      </c>
    </row>
    <row r="9072" spans="1:17">
      <c r="A9072" s="63" t="s">
        <v>81</v>
      </c>
      <c r="B9072" s="63" t="s">
        <v>58</v>
      </c>
      <c r="C9072" s="63" t="s">
        <v>47</v>
      </c>
      <c r="D9072" s="63">
        <v>23</v>
      </c>
      <c r="E9072" s="63">
        <v>1.5702860000000001</v>
      </c>
      <c r="F9072" s="63">
        <v>1.4301079999999999</v>
      </c>
      <c r="G9072" s="63">
        <v>-0.14017830000000001</v>
      </c>
      <c r="H9072" s="63">
        <v>46.079000000000001</v>
      </c>
      <c r="I9072" s="63">
        <v>-0.28506589999999998</v>
      </c>
      <c r="J9072" s="63">
        <v>-0.19946520000000001</v>
      </c>
      <c r="K9072" s="63">
        <v>-0.14017830000000001</v>
      </c>
      <c r="L9072" s="63">
        <v>-8.0891500000000005E-2</v>
      </c>
      <c r="M9072" s="63">
        <v>4.7092999999999996E-3</v>
      </c>
      <c r="N9072" s="63">
        <v>12799</v>
      </c>
      <c r="O9072" s="63">
        <v>0.1130564</v>
      </c>
      <c r="P9072" s="63">
        <v>2</v>
      </c>
      <c r="Q9072" s="63">
        <v>1.2781749580960001E-2</v>
      </c>
    </row>
    <row r="9073" spans="1:17">
      <c r="A9073" s="63" t="s">
        <v>81</v>
      </c>
      <c r="B9073" s="63" t="s">
        <v>58</v>
      </c>
      <c r="C9073" s="63" t="s">
        <v>47</v>
      </c>
      <c r="D9073" s="63">
        <v>24</v>
      </c>
      <c r="E9073" s="63">
        <v>1.286429</v>
      </c>
      <c r="F9073" s="63">
        <v>1.1443380000000001</v>
      </c>
      <c r="G9073" s="63">
        <v>-0.14209160000000001</v>
      </c>
      <c r="H9073" s="63">
        <v>45.566499999999998</v>
      </c>
      <c r="I9073" s="63">
        <v>-0.28697919999999999</v>
      </c>
      <c r="J9073" s="63">
        <v>-0.20137849999999999</v>
      </c>
      <c r="K9073" s="63">
        <v>-0.14209160000000001</v>
      </c>
      <c r="L9073" s="63">
        <v>-8.2804799999999998E-2</v>
      </c>
      <c r="M9073" s="63">
        <v>2.7959999999999999E-3</v>
      </c>
      <c r="N9073" s="63">
        <v>12799</v>
      </c>
      <c r="O9073" s="63">
        <v>0.1130564</v>
      </c>
      <c r="P9073" s="63">
        <v>2</v>
      </c>
      <c r="Q9073" s="63">
        <v>1.2781749580960001E-2</v>
      </c>
    </row>
    <row r="9074" spans="1:17">
      <c r="A9074" s="63" t="s">
        <v>81</v>
      </c>
      <c r="B9074" s="63" t="s">
        <v>58</v>
      </c>
      <c r="C9074" s="63" t="s">
        <v>48</v>
      </c>
      <c r="D9074" s="63">
        <v>1</v>
      </c>
      <c r="E9074" s="63">
        <v>0.96756790000000004</v>
      </c>
      <c r="F9074" s="63">
        <v>0.82266419999999996</v>
      </c>
      <c r="G9074" s="63">
        <v>-0.1449037</v>
      </c>
      <c r="H9074" s="63">
        <v>48.435699999999997</v>
      </c>
      <c r="I9074" s="63">
        <v>-0.28979129999999997</v>
      </c>
      <c r="J9074" s="63">
        <v>-0.2041906</v>
      </c>
      <c r="K9074" s="63">
        <v>-0.1449037</v>
      </c>
      <c r="L9074" s="63">
        <v>-8.5616899999999996E-2</v>
      </c>
      <c r="M9074" s="63">
        <v>-1.6099999999999998E-5</v>
      </c>
      <c r="N9074" s="63">
        <v>12799</v>
      </c>
      <c r="O9074" s="63">
        <v>0.1130564</v>
      </c>
      <c r="P9074" s="63">
        <v>3</v>
      </c>
      <c r="Q9074" s="63">
        <v>1.2781749580960001E-2</v>
      </c>
    </row>
    <row r="9075" spans="1:17">
      <c r="A9075" s="63" t="s">
        <v>81</v>
      </c>
      <c r="B9075" s="63" t="s">
        <v>58</v>
      </c>
      <c r="C9075" s="63" t="s">
        <v>48</v>
      </c>
      <c r="D9075" s="63">
        <v>2</v>
      </c>
      <c r="E9075" s="63">
        <v>0.90015259999999997</v>
      </c>
      <c r="F9075" s="63">
        <v>0.73933680000000002</v>
      </c>
      <c r="G9075" s="63">
        <v>-0.16081580000000001</v>
      </c>
      <c r="H9075" s="63">
        <v>46.869399999999999</v>
      </c>
      <c r="I9075" s="63">
        <v>-0.30570340000000001</v>
      </c>
      <c r="J9075" s="63">
        <v>-0.22010260000000001</v>
      </c>
      <c r="K9075" s="63">
        <v>-0.16081580000000001</v>
      </c>
      <c r="L9075" s="63">
        <v>-0.10152890000000001</v>
      </c>
      <c r="M9075" s="63">
        <v>-1.59282E-2</v>
      </c>
      <c r="N9075" s="63">
        <v>12799</v>
      </c>
      <c r="O9075" s="63">
        <v>0.1130564</v>
      </c>
      <c r="P9075" s="63">
        <v>3</v>
      </c>
      <c r="Q9075" s="63">
        <v>1.2781749580960001E-2</v>
      </c>
    </row>
    <row r="9076" spans="1:17">
      <c r="A9076" s="63" t="s">
        <v>81</v>
      </c>
      <c r="B9076" s="63" t="s">
        <v>58</v>
      </c>
      <c r="C9076" s="63" t="s">
        <v>48</v>
      </c>
      <c r="D9076" s="63">
        <v>3</v>
      </c>
      <c r="E9076" s="63">
        <v>0.89411779999999996</v>
      </c>
      <c r="F9076" s="63">
        <v>0.73772139999999997</v>
      </c>
      <c r="G9076" s="63">
        <v>-0.15639639999999999</v>
      </c>
      <c r="H9076" s="63">
        <v>45.7104</v>
      </c>
      <c r="I9076" s="63">
        <v>-0.301284</v>
      </c>
      <c r="J9076" s="63">
        <v>-0.21568329999999999</v>
      </c>
      <c r="K9076" s="63">
        <v>-0.15639639999999999</v>
      </c>
      <c r="L9076" s="63">
        <v>-9.7109600000000004E-2</v>
      </c>
      <c r="M9076" s="63">
        <v>-1.1508900000000001E-2</v>
      </c>
      <c r="N9076" s="63">
        <v>12799</v>
      </c>
      <c r="O9076" s="63">
        <v>0.1130564</v>
      </c>
      <c r="P9076" s="63">
        <v>3</v>
      </c>
      <c r="Q9076" s="63">
        <v>1.2781749580960001E-2</v>
      </c>
    </row>
    <row r="9077" spans="1:17">
      <c r="A9077" s="63" t="s">
        <v>81</v>
      </c>
      <c r="B9077" s="63" t="s">
        <v>58</v>
      </c>
      <c r="C9077" s="63" t="s">
        <v>48</v>
      </c>
      <c r="D9077" s="63">
        <v>4</v>
      </c>
      <c r="E9077" s="63">
        <v>0.92921549999999997</v>
      </c>
      <c r="F9077" s="63">
        <v>0.77136519999999997</v>
      </c>
      <c r="G9077" s="63">
        <v>-0.1578503</v>
      </c>
      <c r="H9077" s="63">
        <v>45.020699999999998</v>
      </c>
      <c r="I9077" s="63">
        <v>-0.3027379</v>
      </c>
      <c r="J9077" s="63">
        <v>-0.2171371</v>
      </c>
      <c r="K9077" s="63">
        <v>-0.1578503</v>
      </c>
      <c r="L9077" s="63">
        <v>-9.8563399999999995E-2</v>
      </c>
      <c r="M9077" s="63">
        <v>-1.2962700000000001E-2</v>
      </c>
      <c r="N9077" s="63">
        <v>12799</v>
      </c>
      <c r="O9077" s="63">
        <v>0.1130564</v>
      </c>
      <c r="P9077" s="63">
        <v>3</v>
      </c>
      <c r="Q9077" s="63">
        <v>1.2781749580960001E-2</v>
      </c>
    </row>
    <row r="9078" spans="1:17">
      <c r="A9078" s="63" t="s">
        <v>81</v>
      </c>
      <c r="B9078" s="63" t="s">
        <v>58</v>
      </c>
      <c r="C9078" s="63" t="s">
        <v>48</v>
      </c>
      <c r="D9078" s="63">
        <v>5</v>
      </c>
      <c r="E9078" s="63">
        <v>0.97251770000000004</v>
      </c>
      <c r="F9078" s="63">
        <v>0.81542490000000001</v>
      </c>
      <c r="G9078" s="63">
        <v>-0.1570928</v>
      </c>
      <c r="H9078" s="63">
        <v>43.645899999999997</v>
      </c>
      <c r="I9078" s="63">
        <v>-0.30198029999999998</v>
      </c>
      <c r="J9078" s="63">
        <v>-0.21637960000000001</v>
      </c>
      <c r="K9078" s="63">
        <v>-0.1570928</v>
      </c>
      <c r="L9078" s="63">
        <v>-9.7805900000000001E-2</v>
      </c>
      <c r="M9078" s="63">
        <v>-1.2205199999999999E-2</v>
      </c>
      <c r="N9078" s="63">
        <v>12799</v>
      </c>
      <c r="O9078" s="63">
        <v>0.1130564</v>
      </c>
      <c r="P9078" s="63">
        <v>3</v>
      </c>
      <c r="Q9078" s="63">
        <v>1.2781749580960001E-2</v>
      </c>
    </row>
    <row r="9079" spans="1:17">
      <c r="A9079" s="63" t="s">
        <v>81</v>
      </c>
      <c r="B9079" s="63" t="s">
        <v>58</v>
      </c>
      <c r="C9079" s="63" t="s">
        <v>48</v>
      </c>
      <c r="D9079" s="63">
        <v>6</v>
      </c>
      <c r="E9079" s="63">
        <v>1.1446270000000001</v>
      </c>
      <c r="F9079" s="63">
        <v>0.90938920000000001</v>
      </c>
      <c r="G9079" s="63">
        <v>-0.2352378</v>
      </c>
      <c r="H9079" s="63">
        <v>42.31</v>
      </c>
      <c r="I9079" s="63">
        <v>-0.3801254</v>
      </c>
      <c r="J9079" s="63">
        <v>-0.29452460000000003</v>
      </c>
      <c r="K9079" s="63">
        <v>-0.2352378</v>
      </c>
      <c r="L9079" s="63">
        <v>-0.17595089999999999</v>
      </c>
      <c r="M9079" s="63">
        <v>-9.0350200000000006E-2</v>
      </c>
      <c r="N9079" s="63">
        <v>12799</v>
      </c>
      <c r="O9079" s="63">
        <v>0.1130564</v>
      </c>
      <c r="P9079" s="63">
        <v>3</v>
      </c>
      <c r="Q9079" s="63">
        <v>1.2781749580960001E-2</v>
      </c>
    </row>
    <row r="9080" spans="1:17">
      <c r="A9080" s="63" t="s">
        <v>81</v>
      </c>
      <c r="B9080" s="63" t="s">
        <v>58</v>
      </c>
      <c r="C9080" s="63" t="s">
        <v>48</v>
      </c>
      <c r="D9080" s="63">
        <v>7</v>
      </c>
      <c r="E9080" s="63">
        <v>1.5110209999999999</v>
      </c>
      <c r="F9080" s="63">
        <v>1.311844</v>
      </c>
      <c r="G9080" s="63">
        <v>-0.19917679999999999</v>
      </c>
      <c r="H9080" s="63">
        <v>41.919899999999998</v>
      </c>
      <c r="I9080" s="63">
        <v>-0.34406439999999999</v>
      </c>
      <c r="J9080" s="63">
        <v>-0.25846360000000002</v>
      </c>
      <c r="K9080" s="63">
        <v>-0.19917679999999999</v>
      </c>
      <c r="L9080" s="63">
        <v>-0.13988999999999999</v>
      </c>
      <c r="M9080" s="63">
        <v>-5.4289200000000003E-2</v>
      </c>
      <c r="N9080" s="63">
        <v>12799</v>
      </c>
      <c r="O9080" s="63">
        <v>0.1130564</v>
      </c>
      <c r="P9080" s="63">
        <v>3</v>
      </c>
      <c r="Q9080" s="63">
        <v>1.2781749580960001E-2</v>
      </c>
    </row>
    <row r="9081" spans="1:17">
      <c r="A9081" s="63" t="s">
        <v>81</v>
      </c>
      <c r="B9081" s="63" t="s">
        <v>58</v>
      </c>
      <c r="C9081" s="63" t="s">
        <v>48</v>
      </c>
      <c r="D9081" s="63">
        <v>8</v>
      </c>
      <c r="E9081" s="63">
        <v>1.7276739999999999</v>
      </c>
      <c r="F9081" s="63">
        <v>1.6437219999999999</v>
      </c>
      <c r="G9081" s="63">
        <v>-8.3951700000000004E-2</v>
      </c>
      <c r="H9081" s="63">
        <v>46.1081</v>
      </c>
      <c r="I9081" s="63">
        <v>-0.2288393</v>
      </c>
      <c r="J9081" s="63">
        <v>-0.14323849999999999</v>
      </c>
      <c r="K9081" s="63">
        <v>-8.3951700000000004E-2</v>
      </c>
      <c r="L9081" s="63">
        <v>-2.46649E-2</v>
      </c>
      <c r="M9081" s="63">
        <v>6.0935900000000001E-2</v>
      </c>
      <c r="N9081" s="63">
        <v>12799</v>
      </c>
      <c r="O9081" s="63">
        <v>0.1130564</v>
      </c>
      <c r="P9081" s="63">
        <v>3</v>
      </c>
      <c r="Q9081" s="63">
        <v>1.2781749580960001E-2</v>
      </c>
    </row>
    <row r="9082" spans="1:17">
      <c r="A9082" s="63" t="s">
        <v>81</v>
      </c>
      <c r="B9082" s="63" t="s">
        <v>58</v>
      </c>
      <c r="C9082" s="63" t="s">
        <v>48</v>
      </c>
      <c r="D9082" s="63">
        <v>9</v>
      </c>
      <c r="E9082" s="63">
        <v>1.5814490000000001</v>
      </c>
      <c r="F9082" s="63">
        <v>1.654782</v>
      </c>
      <c r="G9082" s="63">
        <v>7.3333599999999999E-2</v>
      </c>
      <c r="H9082" s="63">
        <v>49.4908</v>
      </c>
      <c r="I9082" s="63">
        <v>-7.1554000000000006E-2</v>
      </c>
      <c r="J9082" s="63">
        <v>1.40468E-2</v>
      </c>
      <c r="K9082" s="63">
        <v>7.3333599999999999E-2</v>
      </c>
      <c r="L9082" s="63">
        <v>0.1326205</v>
      </c>
      <c r="M9082" s="63">
        <v>0.2182212</v>
      </c>
      <c r="N9082" s="63">
        <v>12799</v>
      </c>
      <c r="O9082" s="63">
        <v>0.1130564</v>
      </c>
      <c r="P9082" s="63">
        <v>3</v>
      </c>
      <c r="Q9082" s="63">
        <v>1.2781749580960001E-2</v>
      </c>
    </row>
    <row r="9083" spans="1:17">
      <c r="A9083" s="63" t="s">
        <v>81</v>
      </c>
      <c r="B9083" s="63" t="s">
        <v>58</v>
      </c>
      <c r="C9083" s="63" t="s">
        <v>48</v>
      </c>
      <c r="D9083" s="63">
        <v>10</v>
      </c>
      <c r="E9083" s="63">
        <v>1.5022930000000001</v>
      </c>
      <c r="F9083" s="63">
        <v>1.5785370000000001</v>
      </c>
      <c r="G9083" s="63">
        <v>7.62438E-2</v>
      </c>
      <c r="H9083" s="63">
        <v>50.688299999999998</v>
      </c>
      <c r="I9083" s="63">
        <v>-6.8643800000000005E-2</v>
      </c>
      <c r="J9083" s="63">
        <v>1.69569E-2</v>
      </c>
      <c r="K9083" s="63">
        <v>7.62438E-2</v>
      </c>
      <c r="L9083" s="63">
        <v>0.1355306</v>
      </c>
      <c r="M9083" s="63">
        <v>0.22113140000000001</v>
      </c>
      <c r="N9083" s="63">
        <v>12799</v>
      </c>
      <c r="O9083" s="63">
        <v>0.1130564</v>
      </c>
      <c r="P9083" s="63">
        <v>3</v>
      </c>
      <c r="Q9083" s="63">
        <v>1.2781749580960001E-2</v>
      </c>
    </row>
    <row r="9084" spans="1:17">
      <c r="A9084" s="63" t="s">
        <v>81</v>
      </c>
      <c r="B9084" s="63" t="s">
        <v>58</v>
      </c>
      <c r="C9084" s="63" t="s">
        <v>48</v>
      </c>
      <c r="D9084" s="63">
        <v>11</v>
      </c>
      <c r="E9084" s="63">
        <v>1.3797200000000001</v>
      </c>
      <c r="F9084" s="63">
        <v>1.53433</v>
      </c>
      <c r="G9084" s="63">
        <v>0.15461030000000001</v>
      </c>
      <c r="H9084" s="63">
        <v>52.436900000000001</v>
      </c>
      <c r="I9084" s="63">
        <v>9.7227000000000008E-3</v>
      </c>
      <c r="J9084" s="63">
        <v>9.5323400000000003E-2</v>
      </c>
      <c r="K9084" s="63">
        <v>0.15461030000000001</v>
      </c>
      <c r="L9084" s="63">
        <v>0.21389710000000001</v>
      </c>
      <c r="M9084" s="63">
        <v>0.29949789999999998</v>
      </c>
      <c r="N9084" s="63">
        <v>12799</v>
      </c>
      <c r="O9084" s="63">
        <v>0.1130564</v>
      </c>
      <c r="P9084" s="63">
        <v>3</v>
      </c>
      <c r="Q9084" s="63">
        <v>1.2781749580960001E-2</v>
      </c>
    </row>
    <row r="9085" spans="1:17">
      <c r="A9085" s="63" t="s">
        <v>81</v>
      </c>
      <c r="B9085" s="63" t="s">
        <v>58</v>
      </c>
      <c r="C9085" s="63" t="s">
        <v>48</v>
      </c>
      <c r="D9085" s="63">
        <v>12</v>
      </c>
      <c r="E9085" s="63">
        <v>1.303226</v>
      </c>
      <c r="F9085" s="63">
        <v>1.4389879999999999</v>
      </c>
      <c r="G9085" s="63">
        <v>0.13576160000000001</v>
      </c>
      <c r="H9085" s="63">
        <v>54.110399999999998</v>
      </c>
      <c r="I9085" s="63">
        <v>-9.1260000000000004E-3</v>
      </c>
      <c r="J9085" s="63">
        <v>7.6474799999999996E-2</v>
      </c>
      <c r="K9085" s="63">
        <v>0.13576160000000001</v>
      </c>
      <c r="L9085" s="63">
        <v>0.19504850000000001</v>
      </c>
      <c r="M9085" s="63">
        <v>0.28064919999999999</v>
      </c>
      <c r="N9085" s="63">
        <v>12799</v>
      </c>
      <c r="O9085" s="63">
        <v>0.1130564</v>
      </c>
      <c r="P9085" s="63">
        <v>3</v>
      </c>
      <c r="Q9085" s="63">
        <v>1.2781749580960001E-2</v>
      </c>
    </row>
    <row r="9086" spans="1:17">
      <c r="A9086" s="63" t="s">
        <v>81</v>
      </c>
      <c r="B9086" s="63" t="s">
        <v>58</v>
      </c>
      <c r="C9086" s="63" t="s">
        <v>48</v>
      </c>
      <c r="D9086" s="63">
        <v>13</v>
      </c>
      <c r="E9086" s="63">
        <v>1.148239</v>
      </c>
      <c r="F9086" s="63">
        <v>1.399402</v>
      </c>
      <c r="G9086" s="63">
        <v>0.25116240000000001</v>
      </c>
      <c r="H9086" s="63">
        <v>54.6569</v>
      </c>
      <c r="I9086" s="63">
        <v>0.1062748</v>
      </c>
      <c r="J9086" s="63">
        <v>0.19187560000000001</v>
      </c>
      <c r="K9086" s="63">
        <v>0.25116240000000001</v>
      </c>
      <c r="L9086" s="63">
        <v>0.31044919999999998</v>
      </c>
      <c r="M9086" s="63">
        <v>0.39605000000000001</v>
      </c>
      <c r="N9086" s="63">
        <v>12799</v>
      </c>
      <c r="O9086" s="63">
        <v>0.1130564</v>
      </c>
      <c r="P9086" s="63">
        <v>3</v>
      </c>
      <c r="Q9086" s="63">
        <v>1.2781749580960001E-2</v>
      </c>
    </row>
    <row r="9087" spans="1:17">
      <c r="A9087" s="63" t="s">
        <v>81</v>
      </c>
      <c r="B9087" s="63" t="s">
        <v>58</v>
      </c>
      <c r="C9087" s="63" t="s">
        <v>48</v>
      </c>
      <c r="D9087" s="63">
        <v>14</v>
      </c>
      <c r="E9087" s="63">
        <v>1.0346979999999999</v>
      </c>
      <c r="F9087" s="63">
        <v>1.3243940000000001</v>
      </c>
      <c r="G9087" s="63">
        <v>0.2896956</v>
      </c>
      <c r="H9087" s="63">
        <v>54.772799999999997</v>
      </c>
      <c r="I9087" s="63">
        <v>0.14480799999999999</v>
      </c>
      <c r="J9087" s="63">
        <v>0.2304088</v>
      </c>
      <c r="K9087" s="63">
        <v>0.2896956</v>
      </c>
      <c r="L9087" s="63">
        <v>0.34898249999999997</v>
      </c>
      <c r="M9087" s="63">
        <v>0.4345832</v>
      </c>
      <c r="N9087" s="63">
        <v>12799</v>
      </c>
      <c r="O9087" s="63">
        <v>0.1130564</v>
      </c>
      <c r="P9087" s="63">
        <v>3</v>
      </c>
      <c r="Q9087" s="63">
        <v>1.2781749580960001E-2</v>
      </c>
    </row>
    <row r="9088" spans="1:17">
      <c r="A9088" s="63" t="s">
        <v>81</v>
      </c>
      <c r="B9088" s="63" t="s">
        <v>58</v>
      </c>
      <c r="C9088" s="63" t="s">
        <v>48</v>
      </c>
      <c r="D9088" s="63">
        <v>15</v>
      </c>
      <c r="E9088" s="63">
        <v>0.9940078</v>
      </c>
      <c r="F9088" s="63">
        <v>1.249118</v>
      </c>
      <c r="G9088" s="63">
        <v>0.25511</v>
      </c>
      <c r="H9088" s="63">
        <v>55.213299999999997</v>
      </c>
      <c r="I9088" s="63">
        <v>0.1102224</v>
      </c>
      <c r="J9088" s="63">
        <v>0.1958232</v>
      </c>
      <c r="K9088" s="63">
        <v>0.25511</v>
      </c>
      <c r="L9088" s="63">
        <v>0.31439689999999998</v>
      </c>
      <c r="M9088" s="63">
        <v>0.39999760000000001</v>
      </c>
      <c r="N9088" s="63">
        <v>12799</v>
      </c>
      <c r="O9088" s="63">
        <v>0.1130564</v>
      </c>
      <c r="P9088" s="63">
        <v>3</v>
      </c>
      <c r="Q9088" s="63">
        <v>1.2781749580960001E-2</v>
      </c>
    </row>
    <row r="9089" spans="1:17">
      <c r="A9089" s="63" t="s">
        <v>81</v>
      </c>
      <c r="B9089" s="63" t="s">
        <v>58</v>
      </c>
      <c r="C9089" s="63" t="s">
        <v>48</v>
      </c>
      <c r="D9089" s="63">
        <v>16</v>
      </c>
      <c r="E9089" s="63">
        <v>1.024197</v>
      </c>
      <c r="F9089" s="63">
        <v>1.2417100000000001</v>
      </c>
      <c r="G9089" s="63">
        <v>0.21751329999999999</v>
      </c>
      <c r="H9089" s="63">
        <v>54.2562</v>
      </c>
      <c r="I9089" s="63">
        <v>7.2625700000000001E-2</v>
      </c>
      <c r="J9089" s="63">
        <v>0.15822649999999999</v>
      </c>
      <c r="K9089" s="63">
        <v>0.21751329999999999</v>
      </c>
      <c r="L9089" s="63">
        <v>0.2768002</v>
      </c>
      <c r="M9089" s="63">
        <v>0.36240090000000003</v>
      </c>
      <c r="N9089" s="63">
        <v>12799</v>
      </c>
      <c r="O9089" s="63">
        <v>0.1130564</v>
      </c>
      <c r="P9089" s="63">
        <v>3</v>
      </c>
      <c r="Q9089" s="63">
        <v>1.2781749580960001E-2</v>
      </c>
    </row>
    <row r="9090" spans="1:17">
      <c r="A9090" s="63" t="s">
        <v>81</v>
      </c>
      <c r="B9090" s="63" t="s">
        <v>58</v>
      </c>
      <c r="C9090" s="63" t="s">
        <v>48</v>
      </c>
      <c r="D9090" s="63">
        <v>17</v>
      </c>
      <c r="E9090" s="63">
        <v>1.127329</v>
      </c>
      <c r="F9090" s="63">
        <v>1.3131459999999999</v>
      </c>
      <c r="G9090" s="63">
        <v>0.18581739999999999</v>
      </c>
      <c r="H9090" s="63">
        <v>53.914499999999997</v>
      </c>
      <c r="I9090" s="63">
        <v>4.0929800000000002E-2</v>
      </c>
      <c r="J9090" s="63">
        <v>0.12653049999999999</v>
      </c>
      <c r="K9090" s="63">
        <v>0.18581739999999999</v>
      </c>
      <c r="L9090" s="63">
        <v>0.24510419999999999</v>
      </c>
      <c r="M9090" s="63">
        <v>0.33070500000000003</v>
      </c>
      <c r="N9090" s="63">
        <v>12799</v>
      </c>
      <c r="O9090" s="63">
        <v>0.1130564</v>
      </c>
      <c r="P9090" s="63">
        <v>3</v>
      </c>
      <c r="Q9090" s="63">
        <v>1.2781749580960001E-2</v>
      </c>
    </row>
    <row r="9091" spans="1:17">
      <c r="A9091" s="63" t="s">
        <v>81</v>
      </c>
      <c r="B9091" s="63" t="s">
        <v>58</v>
      </c>
      <c r="C9091" s="63" t="s">
        <v>48</v>
      </c>
      <c r="D9091" s="63">
        <v>18</v>
      </c>
      <c r="E9091" s="63">
        <v>1.4853160000000001</v>
      </c>
      <c r="F9091" s="63">
        <v>1.5643689999999999</v>
      </c>
      <c r="G9091" s="63">
        <v>7.9052600000000001E-2</v>
      </c>
      <c r="H9091" s="63">
        <v>51.956000000000003</v>
      </c>
      <c r="I9091" s="63">
        <v>-6.5835000000000005E-2</v>
      </c>
      <c r="J9091" s="63">
        <v>1.9765700000000001E-2</v>
      </c>
      <c r="K9091" s="63">
        <v>7.9052600000000001E-2</v>
      </c>
      <c r="L9091" s="63">
        <v>0.1383394</v>
      </c>
      <c r="M9091" s="63">
        <v>0.22394020000000001</v>
      </c>
      <c r="N9091" s="63">
        <v>12799</v>
      </c>
      <c r="O9091" s="63">
        <v>0.1130564</v>
      </c>
      <c r="P9091" s="63">
        <v>3</v>
      </c>
      <c r="Q9091" s="63">
        <v>1.2781749580960001E-2</v>
      </c>
    </row>
    <row r="9092" spans="1:17">
      <c r="A9092" s="63" t="s">
        <v>81</v>
      </c>
      <c r="B9092" s="63" t="s">
        <v>58</v>
      </c>
      <c r="C9092" s="63" t="s">
        <v>48</v>
      </c>
      <c r="D9092" s="63">
        <v>19</v>
      </c>
      <c r="E9092" s="63">
        <v>1.758365</v>
      </c>
      <c r="F9092" s="63">
        <v>1.693597</v>
      </c>
      <c r="G9092" s="63">
        <v>-6.4768199999999998E-2</v>
      </c>
      <c r="H9092" s="63">
        <v>48.7149</v>
      </c>
      <c r="I9092" s="63">
        <v>-0.2096558</v>
      </c>
      <c r="J9092" s="63">
        <v>-0.124055</v>
      </c>
      <c r="K9092" s="63">
        <v>-6.4768199999999998E-2</v>
      </c>
      <c r="L9092" s="63">
        <v>-5.4814E-3</v>
      </c>
      <c r="M9092" s="63">
        <v>8.0119399999999993E-2</v>
      </c>
      <c r="N9092" s="63">
        <v>12799</v>
      </c>
      <c r="O9092" s="63">
        <v>0.1130564</v>
      </c>
      <c r="P9092" s="63">
        <v>3</v>
      </c>
      <c r="Q9092" s="63">
        <v>1.2781749580960001E-2</v>
      </c>
    </row>
    <row r="9093" spans="1:17">
      <c r="A9093" s="63" t="s">
        <v>81</v>
      </c>
      <c r="B9093" s="63" t="s">
        <v>58</v>
      </c>
      <c r="C9093" s="63" t="s">
        <v>48</v>
      </c>
      <c r="D9093" s="63">
        <v>20</v>
      </c>
      <c r="E9093" s="63">
        <v>1.8003150000000001</v>
      </c>
      <c r="F9093" s="63">
        <v>1.685147</v>
      </c>
      <c r="G9093" s="63">
        <v>-0.1151683</v>
      </c>
      <c r="H9093" s="63">
        <v>46.594000000000001</v>
      </c>
      <c r="I9093" s="63">
        <v>-0.26005590000000001</v>
      </c>
      <c r="J9093" s="63">
        <v>-0.1744552</v>
      </c>
      <c r="K9093" s="63">
        <v>-0.1151683</v>
      </c>
      <c r="L9093" s="63">
        <v>-5.5881500000000001E-2</v>
      </c>
      <c r="M9093" s="63">
        <v>2.9719300000000001E-2</v>
      </c>
      <c r="N9093" s="63">
        <v>12799</v>
      </c>
      <c r="O9093" s="63">
        <v>0.1130564</v>
      </c>
      <c r="P9093" s="63">
        <v>3</v>
      </c>
      <c r="Q9093" s="63">
        <v>1.2781749580960001E-2</v>
      </c>
    </row>
    <row r="9094" spans="1:17">
      <c r="A9094" s="63" t="s">
        <v>81</v>
      </c>
      <c r="B9094" s="63" t="s">
        <v>58</v>
      </c>
      <c r="C9094" s="63" t="s">
        <v>48</v>
      </c>
      <c r="D9094" s="63">
        <v>21</v>
      </c>
      <c r="E9094" s="63">
        <v>1.7943169999999999</v>
      </c>
      <c r="F9094" s="63">
        <v>1.646458</v>
      </c>
      <c r="G9094" s="63">
        <v>-0.14785860000000001</v>
      </c>
      <c r="H9094" s="63">
        <v>44.534100000000002</v>
      </c>
      <c r="I9094" s="63">
        <v>-0.29274620000000001</v>
      </c>
      <c r="J9094" s="63">
        <v>-0.20714550000000001</v>
      </c>
      <c r="K9094" s="63">
        <v>-0.14785860000000001</v>
      </c>
      <c r="L9094" s="63">
        <v>-8.8571800000000006E-2</v>
      </c>
      <c r="M9094" s="63">
        <v>-2.9710000000000001E-3</v>
      </c>
      <c r="N9094" s="63">
        <v>12799</v>
      </c>
      <c r="O9094" s="63">
        <v>0.1130564</v>
      </c>
      <c r="P9094" s="63">
        <v>3</v>
      </c>
      <c r="Q9094" s="63">
        <v>1.2781749580960001E-2</v>
      </c>
    </row>
    <row r="9095" spans="1:17">
      <c r="A9095" s="63" t="s">
        <v>81</v>
      </c>
      <c r="B9095" s="63" t="s">
        <v>58</v>
      </c>
      <c r="C9095" s="63" t="s">
        <v>48</v>
      </c>
      <c r="D9095" s="63">
        <v>22</v>
      </c>
      <c r="E9095" s="63">
        <v>1.6357950000000001</v>
      </c>
      <c r="F9095" s="63">
        <v>1.4875080000000001</v>
      </c>
      <c r="G9095" s="63">
        <v>-0.14828659999999999</v>
      </c>
      <c r="H9095" s="63">
        <v>43.077599999999997</v>
      </c>
      <c r="I9095" s="63">
        <v>-0.2931742</v>
      </c>
      <c r="J9095" s="63">
        <v>-0.20757339999999999</v>
      </c>
      <c r="K9095" s="63">
        <v>-0.14828659999999999</v>
      </c>
      <c r="L9095" s="63">
        <v>-8.8999700000000001E-2</v>
      </c>
      <c r="M9095" s="63">
        <v>-3.3990000000000001E-3</v>
      </c>
      <c r="N9095" s="63">
        <v>12799</v>
      </c>
      <c r="O9095" s="63">
        <v>0.1130564</v>
      </c>
      <c r="P9095" s="63">
        <v>3</v>
      </c>
      <c r="Q9095" s="63">
        <v>1.2781749580960001E-2</v>
      </c>
    </row>
    <row r="9096" spans="1:17">
      <c r="A9096" s="63" t="s">
        <v>81</v>
      </c>
      <c r="B9096" s="63" t="s">
        <v>58</v>
      </c>
      <c r="C9096" s="63" t="s">
        <v>48</v>
      </c>
      <c r="D9096" s="63">
        <v>23</v>
      </c>
      <c r="E9096" s="63">
        <v>1.403659</v>
      </c>
      <c r="F9096" s="63">
        <v>1.2634799999999999</v>
      </c>
      <c r="G9096" s="63">
        <v>-0.14017840000000001</v>
      </c>
      <c r="H9096" s="63">
        <v>41.767800000000001</v>
      </c>
      <c r="I9096" s="63">
        <v>-0.28506599999999999</v>
      </c>
      <c r="J9096" s="63">
        <v>-0.19946530000000001</v>
      </c>
      <c r="K9096" s="63">
        <v>-0.14017840000000001</v>
      </c>
      <c r="L9096" s="63">
        <v>-8.0891599999999994E-2</v>
      </c>
      <c r="M9096" s="63">
        <v>4.7092000000000002E-3</v>
      </c>
      <c r="N9096" s="63">
        <v>12799</v>
      </c>
      <c r="O9096" s="63">
        <v>0.1130564</v>
      </c>
      <c r="P9096" s="63">
        <v>3</v>
      </c>
      <c r="Q9096" s="63">
        <v>1.2781749580960001E-2</v>
      </c>
    </row>
    <row r="9097" spans="1:17">
      <c r="A9097" s="63" t="s">
        <v>81</v>
      </c>
      <c r="B9097" s="63" t="s">
        <v>58</v>
      </c>
      <c r="C9097" s="63" t="s">
        <v>48</v>
      </c>
      <c r="D9097" s="63">
        <v>24</v>
      </c>
      <c r="E9097" s="63">
        <v>1.145532</v>
      </c>
      <c r="F9097" s="63">
        <v>1.0034400000000001</v>
      </c>
      <c r="G9097" s="63">
        <v>-0.14209150000000001</v>
      </c>
      <c r="H9097" s="63">
        <v>40.987299999999998</v>
      </c>
      <c r="I9097" s="63">
        <v>-0.28697909999999999</v>
      </c>
      <c r="J9097" s="63">
        <v>-0.20137830000000001</v>
      </c>
      <c r="K9097" s="63">
        <v>-0.14209150000000001</v>
      </c>
      <c r="L9097" s="63">
        <v>-8.2804699999999995E-2</v>
      </c>
      <c r="M9097" s="63">
        <v>2.7961000000000001E-3</v>
      </c>
      <c r="N9097" s="63">
        <v>12799</v>
      </c>
      <c r="O9097" s="63">
        <v>0.1130564</v>
      </c>
      <c r="P9097" s="63">
        <v>3</v>
      </c>
      <c r="Q9097" s="63">
        <v>1.2781749580960001E-2</v>
      </c>
    </row>
    <row r="9098" spans="1:17">
      <c r="A9098" s="63" t="s">
        <v>81</v>
      </c>
      <c r="B9098" s="63" t="s">
        <v>58</v>
      </c>
      <c r="C9098" s="63" t="s">
        <v>49</v>
      </c>
      <c r="D9098" s="63">
        <v>1</v>
      </c>
      <c r="E9098" s="63">
        <v>0.80829810000000002</v>
      </c>
      <c r="F9098" s="63">
        <v>0.66339429999999999</v>
      </c>
      <c r="G9098" s="63">
        <v>-0.1449038</v>
      </c>
      <c r="H9098" s="63">
        <v>55.438200000000002</v>
      </c>
      <c r="I9098" s="63">
        <v>-0.28979139999999998</v>
      </c>
      <c r="J9098" s="63">
        <v>-0.2041906</v>
      </c>
      <c r="K9098" s="63">
        <v>-0.1449038</v>
      </c>
      <c r="L9098" s="63">
        <v>-8.5616899999999996E-2</v>
      </c>
      <c r="M9098" s="63">
        <v>-1.6200000000000001E-5</v>
      </c>
      <c r="N9098" s="63">
        <v>12799</v>
      </c>
      <c r="O9098" s="63">
        <v>0.1130564</v>
      </c>
      <c r="P9098" s="63">
        <v>4</v>
      </c>
      <c r="Q9098" s="63">
        <v>1.2781749580960001E-2</v>
      </c>
    </row>
    <row r="9099" spans="1:17">
      <c r="A9099" s="63" t="s">
        <v>81</v>
      </c>
      <c r="B9099" s="63" t="s">
        <v>58</v>
      </c>
      <c r="C9099" s="63" t="s">
        <v>49</v>
      </c>
      <c r="D9099" s="63">
        <v>2</v>
      </c>
      <c r="E9099" s="63">
        <v>0.74630770000000002</v>
      </c>
      <c r="F9099" s="63">
        <v>0.58549180000000001</v>
      </c>
      <c r="G9099" s="63">
        <v>-0.16081580000000001</v>
      </c>
      <c r="H9099" s="63">
        <v>54.176299999999998</v>
      </c>
      <c r="I9099" s="63">
        <v>-0.30570340000000001</v>
      </c>
      <c r="J9099" s="63">
        <v>-0.22010270000000001</v>
      </c>
      <c r="K9099" s="63">
        <v>-0.16081580000000001</v>
      </c>
      <c r="L9099" s="63">
        <v>-0.10152899999999999</v>
      </c>
      <c r="M9099" s="63">
        <v>-1.59282E-2</v>
      </c>
      <c r="N9099" s="63">
        <v>12799</v>
      </c>
      <c r="O9099" s="63">
        <v>0.1130564</v>
      </c>
      <c r="P9099" s="63">
        <v>4</v>
      </c>
      <c r="Q9099" s="63">
        <v>1.2781749580960001E-2</v>
      </c>
    </row>
    <row r="9100" spans="1:17">
      <c r="A9100" s="63" t="s">
        <v>81</v>
      </c>
      <c r="B9100" s="63" t="s">
        <v>58</v>
      </c>
      <c r="C9100" s="63" t="s">
        <v>49</v>
      </c>
      <c r="D9100" s="63">
        <v>3</v>
      </c>
      <c r="E9100" s="63">
        <v>0.71372190000000002</v>
      </c>
      <c r="F9100" s="63">
        <v>0.55732539999999997</v>
      </c>
      <c r="G9100" s="63">
        <v>-0.15639649999999999</v>
      </c>
      <c r="H9100" s="63">
        <v>53.157600000000002</v>
      </c>
      <c r="I9100" s="63">
        <v>-0.3012841</v>
      </c>
      <c r="J9100" s="63">
        <v>-0.21568329999999999</v>
      </c>
      <c r="K9100" s="63">
        <v>-0.15639649999999999</v>
      </c>
      <c r="L9100" s="63">
        <v>-9.7109699999999993E-2</v>
      </c>
      <c r="M9100" s="63">
        <v>-1.1508900000000001E-2</v>
      </c>
      <c r="N9100" s="63">
        <v>12799</v>
      </c>
      <c r="O9100" s="63">
        <v>0.1130564</v>
      </c>
      <c r="P9100" s="63">
        <v>4</v>
      </c>
      <c r="Q9100" s="63">
        <v>1.2781749580960001E-2</v>
      </c>
    </row>
    <row r="9101" spans="1:17">
      <c r="A9101" s="63" t="s">
        <v>81</v>
      </c>
      <c r="B9101" s="63" t="s">
        <v>58</v>
      </c>
      <c r="C9101" s="63" t="s">
        <v>49</v>
      </c>
      <c r="D9101" s="63">
        <v>4</v>
      </c>
      <c r="E9101" s="63">
        <v>0.72433610000000004</v>
      </c>
      <c r="F9101" s="63">
        <v>0.56648580000000004</v>
      </c>
      <c r="G9101" s="63">
        <v>-0.1578503</v>
      </c>
      <c r="H9101" s="63">
        <v>52.074100000000001</v>
      </c>
      <c r="I9101" s="63">
        <v>-0.3027379</v>
      </c>
      <c r="J9101" s="63">
        <v>-0.2171371</v>
      </c>
      <c r="K9101" s="63">
        <v>-0.1578503</v>
      </c>
      <c r="L9101" s="63">
        <v>-9.8563399999999995E-2</v>
      </c>
      <c r="M9101" s="63">
        <v>-1.2962700000000001E-2</v>
      </c>
      <c r="N9101" s="63">
        <v>12799</v>
      </c>
      <c r="O9101" s="63">
        <v>0.1130564</v>
      </c>
      <c r="P9101" s="63">
        <v>4</v>
      </c>
      <c r="Q9101" s="63">
        <v>1.2781749580960001E-2</v>
      </c>
    </row>
    <row r="9102" spans="1:17">
      <c r="A9102" s="63" t="s">
        <v>81</v>
      </c>
      <c r="B9102" s="63" t="s">
        <v>58</v>
      </c>
      <c r="C9102" s="63" t="s">
        <v>49</v>
      </c>
      <c r="D9102" s="63">
        <v>5</v>
      </c>
      <c r="E9102" s="63">
        <v>0.73025660000000003</v>
      </c>
      <c r="F9102" s="63">
        <v>0.5731638</v>
      </c>
      <c r="G9102" s="63">
        <v>-0.1570928</v>
      </c>
      <c r="H9102" s="63">
        <v>51.558900000000001</v>
      </c>
      <c r="I9102" s="63">
        <v>-0.30198029999999998</v>
      </c>
      <c r="J9102" s="63">
        <v>-0.21637960000000001</v>
      </c>
      <c r="K9102" s="63">
        <v>-0.1570928</v>
      </c>
      <c r="L9102" s="63">
        <v>-9.7805900000000001E-2</v>
      </c>
      <c r="M9102" s="63">
        <v>-1.2205199999999999E-2</v>
      </c>
      <c r="N9102" s="63">
        <v>12799</v>
      </c>
      <c r="O9102" s="63">
        <v>0.1130564</v>
      </c>
      <c r="P9102" s="63">
        <v>4</v>
      </c>
      <c r="Q9102" s="63">
        <v>1.2781749580960001E-2</v>
      </c>
    </row>
    <row r="9103" spans="1:17">
      <c r="A9103" s="63" t="s">
        <v>81</v>
      </c>
      <c r="B9103" s="63" t="s">
        <v>58</v>
      </c>
      <c r="C9103" s="63" t="s">
        <v>49</v>
      </c>
      <c r="D9103" s="63">
        <v>6</v>
      </c>
      <c r="E9103" s="63">
        <v>0.84665619999999997</v>
      </c>
      <c r="F9103" s="63">
        <v>0.61141849999999998</v>
      </c>
      <c r="G9103" s="63">
        <v>-0.23523769999999999</v>
      </c>
      <c r="H9103" s="63">
        <v>51.243200000000002</v>
      </c>
      <c r="I9103" s="63">
        <v>-0.3801253</v>
      </c>
      <c r="J9103" s="63">
        <v>-0.29452460000000003</v>
      </c>
      <c r="K9103" s="63">
        <v>-0.23523769999999999</v>
      </c>
      <c r="L9103" s="63">
        <v>-0.17595089999999999</v>
      </c>
      <c r="M9103" s="63">
        <v>-9.0350100000000003E-2</v>
      </c>
      <c r="N9103" s="63">
        <v>12799</v>
      </c>
      <c r="O9103" s="63">
        <v>0.1130564</v>
      </c>
      <c r="P9103" s="63">
        <v>4</v>
      </c>
      <c r="Q9103" s="63">
        <v>1.2781749580960001E-2</v>
      </c>
    </row>
    <row r="9104" spans="1:17">
      <c r="A9104" s="63" t="s">
        <v>81</v>
      </c>
      <c r="B9104" s="63" t="s">
        <v>58</v>
      </c>
      <c r="C9104" s="63" t="s">
        <v>49</v>
      </c>
      <c r="D9104" s="63">
        <v>7</v>
      </c>
      <c r="E9104" s="63">
        <v>0.99916159999999998</v>
      </c>
      <c r="F9104" s="63">
        <v>0.79998480000000005</v>
      </c>
      <c r="G9104" s="63">
        <v>-0.19917679999999999</v>
      </c>
      <c r="H9104" s="63">
        <v>51.396700000000003</v>
      </c>
      <c r="I9104" s="63">
        <v>-0.34406439999999999</v>
      </c>
      <c r="J9104" s="63">
        <v>-0.25846360000000002</v>
      </c>
      <c r="K9104" s="63">
        <v>-0.19917679999999999</v>
      </c>
      <c r="L9104" s="63">
        <v>-0.13988999999999999</v>
      </c>
      <c r="M9104" s="63">
        <v>-5.4289200000000003E-2</v>
      </c>
      <c r="N9104" s="63">
        <v>12799</v>
      </c>
      <c r="O9104" s="63">
        <v>0.1130564</v>
      </c>
      <c r="P9104" s="63">
        <v>4</v>
      </c>
      <c r="Q9104" s="63">
        <v>1.2781749580960001E-2</v>
      </c>
    </row>
    <row r="9105" spans="1:17">
      <c r="A9105" s="63" t="s">
        <v>81</v>
      </c>
      <c r="B9105" s="63" t="s">
        <v>58</v>
      </c>
      <c r="C9105" s="63" t="s">
        <v>49</v>
      </c>
      <c r="D9105" s="63">
        <v>8</v>
      </c>
      <c r="E9105" s="63">
        <v>1.0653729999999999</v>
      </c>
      <c r="F9105" s="63">
        <v>0.9814214</v>
      </c>
      <c r="G9105" s="63">
        <v>-8.3951799999999993E-2</v>
      </c>
      <c r="H9105" s="63">
        <v>55.5334</v>
      </c>
      <c r="I9105" s="63">
        <v>-0.2288394</v>
      </c>
      <c r="J9105" s="63">
        <v>-0.1432387</v>
      </c>
      <c r="K9105" s="63">
        <v>-8.3951799999999993E-2</v>
      </c>
      <c r="L9105" s="63">
        <v>-2.4664999999999999E-2</v>
      </c>
      <c r="M9105" s="63">
        <v>6.0935799999999998E-2</v>
      </c>
      <c r="N9105" s="63">
        <v>12799</v>
      </c>
      <c r="O9105" s="63">
        <v>0.1130564</v>
      </c>
      <c r="P9105" s="63">
        <v>4</v>
      </c>
      <c r="Q9105" s="63">
        <v>1.2781749580960001E-2</v>
      </c>
    </row>
    <row r="9106" spans="1:17">
      <c r="A9106" s="63" t="s">
        <v>81</v>
      </c>
      <c r="B9106" s="63" t="s">
        <v>58</v>
      </c>
      <c r="C9106" s="63" t="s">
        <v>49</v>
      </c>
      <c r="D9106" s="63">
        <v>9</v>
      </c>
      <c r="E9106" s="63">
        <v>1.008308</v>
      </c>
      <c r="F9106" s="63">
        <v>1.081642</v>
      </c>
      <c r="G9106" s="63">
        <v>7.3333499999999996E-2</v>
      </c>
      <c r="H9106" s="63">
        <v>60.747799999999998</v>
      </c>
      <c r="I9106" s="63">
        <v>-7.1554099999999995E-2</v>
      </c>
      <c r="J9106" s="63">
        <v>1.4046700000000001E-2</v>
      </c>
      <c r="K9106" s="63">
        <v>7.3333499999999996E-2</v>
      </c>
      <c r="L9106" s="63">
        <v>0.1326203</v>
      </c>
      <c r="M9106" s="63">
        <v>0.2182211</v>
      </c>
      <c r="N9106" s="63">
        <v>12799</v>
      </c>
      <c r="O9106" s="63">
        <v>0.1130564</v>
      </c>
      <c r="P9106" s="63">
        <v>4</v>
      </c>
      <c r="Q9106" s="63">
        <v>1.2781749580960001E-2</v>
      </c>
    </row>
    <row r="9107" spans="1:17">
      <c r="A9107" s="63" t="s">
        <v>81</v>
      </c>
      <c r="B9107" s="63" t="s">
        <v>58</v>
      </c>
      <c r="C9107" s="63" t="s">
        <v>49</v>
      </c>
      <c r="D9107" s="63">
        <v>10</v>
      </c>
      <c r="E9107" s="63">
        <v>1.0217769999999999</v>
      </c>
      <c r="F9107" s="63">
        <v>1.09802</v>
      </c>
      <c r="G9107" s="63">
        <v>7.62438E-2</v>
      </c>
      <c r="H9107" s="63">
        <v>65.573999999999998</v>
      </c>
      <c r="I9107" s="63">
        <v>-6.8643800000000005E-2</v>
      </c>
      <c r="J9107" s="63">
        <v>1.69569E-2</v>
      </c>
      <c r="K9107" s="63">
        <v>7.62438E-2</v>
      </c>
      <c r="L9107" s="63">
        <v>0.1355306</v>
      </c>
      <c r="M9107" s="63">
        <v>0.22113140000000001</v>
      </c>
      <c r="N9107" s="63">
        <v>12799</v>
      </c>
      <c r="O9107" s="63">
        <v>0.1130564</v>
      </c>
      <c r="P9107" s="63">
        <v>4</v>
      </c>
      <c r="Q9107" s="63">
        <v>1.2781749580960001E-2</v>
      </c>
    </row>
    <row r="9108" spans="1:17">
      <c r="A9108" s="63" t="s">
        <v>81</v>
      </c>
      <c r="B9108" s="63" t="s">
        <v>58</v>
      </c>
      <c r="C9108" s="63" t="s">
        <v>49</v>
      </c>
      <c r="D9108" s="63">
        <v>11</v>
      </c>
      <c r="E9108" s="63">
        <v>0.98829420000000001</v>
      </c>
      <c r="F9108" s="63">
        <v>1.1429050000000001</v>
      </c>
      <c r="G9108" s="63">
        <v>0.15461030000000001</v>
      </c>
      <c r="H9108" s="63">
        <v>69.649100000000004</v>
      </c>
      <c r="I9108" s="63">
        <v>9.7227000000000008E-3</v>
      </c>
      <c r="J9108" s="63">
        <v>9.5323500000000005E-2</v>
      </c>
      <c r="K9108" s="63">
        <v>0.15461030000000001</v>
      </c>
      <c r="L9108" s="63">
        <v>0.21389720000000001</v>
      </c>
      <c r="M9108" s="63">
        <v>0.29949789999999998</v>
      </c>
      <c r="N9108" s="63">
        <v>12799</v>
      </c>
      <c r="O9108" s="63">
        <v>0.1130564</v>
      </c>
      <c r="P9108" s="63">
        <v>4</v>
      </c>
      <c r="Q9108" s="63">
        <v>1.2781749580960001E-2</v>
      </c>
    </row>
    <row r="9109" spans="1:17">
      <c r="A9109" s="63" t="s">
        <v>81</v>
      </c>
      <c r="B9109" s="63" t="s">
        <v>58</v>
      </c>
      <c r="C9109" s="63" t="s">
        <v>49</v>
      </c>
      <c r="D9109" s="63">
        <v>12</v>
      </c>
      <c r="E9109" s="63">
        <v>1.0333490000000001</v>
      </c>
      <c r="F9109" s="63">
        <v>1.169111</v>
      </c>
      <c r="G9109" s="63">
        <v>0.13576160000000001</v>
      </c>
      <c r="H9109" s="63">
        <v>73.1327</v>
      </c>
      <c r="I9109" s="63">
        <v>-9.1260000000000004E-3</v>
      </c>
      <c r="J9109" s="63">
        <v>7.6474799999999996E-2</v>
      </c>
      <c r="K9109" s="63">
        <v>0.13576160000000001</v>
      </c>
      <c r="L9109" s="63">
        <v>0.19504850000000001</v>
      </c>
      <c r="M9109" s="63">
        <v>0.28064919999999999</v>
      </c>
      <c r="N9109" s="63">
        <v>12799</v>
      </c>
      <c r="O9109" s="63">
        <v>0.1130564</v>
      </c>
      <c r="P9109" s="63">
        <v>4</v>
      </c>
      <c r="Q9109" s="63">
        <v>1.2781749580960001E-2</v>
      </c>
    </row>
    <row r="9110" spans="1:17">
      <c r="A9110" s="63" t="s">
        <v>81</v>
      </c>
      <c r="B9110" s="63" t="s">
        <v>58</v>
      </c>
      <c r="C9110" s="63" t="s">
        <v>49</v>
      </c>
      <c r="D9110" s="63">
        <v>13</v>
      </c>
      <c r="E9110" s="63">
        <v>0.95575169999999998</v>
      </c>
      <c r="F9110" s="63">
        <v>1.206914</v>
      </c>
      <c r="G9110" s="63">
        <v>0.25116240000000001</v>
      </c>
      <c r="H9110" s="63">
        <v>75.009299999999996</v>
      </c>
      <c r="I9110" s="63">
        <v>0.1062748</v>
      </c>
      <c r="J9110" s="63">
        <v>0.19187560000000001</v>
      </c>
      <c r="K9110" s="63">
        <v>0.25116240000000001</v>
      </c>
      <c r="L9110" s="63">
        <v>0.31044919999999998</v>
      </c>
      <c r="M9110" s="63">
        <v>0.39605000000000001</v>
      </c>
      <c r="N9110" s="63">
        <v>12799</v>
      </c>
      <c r="O9110" s="63">
        <v>0.1130564</v>
      </c>
      <c r="P9110" s="63">
        <v>4</v>
      </c>
      <c r="Q9110" s="63">
        <v>1.2781749580960001E-2</v>
      </c>
    </row>
    <row r="9111" spans="1:17">
      <c r="A9111" s="63" t="s">
        <v>81</v>
      </c>
      <c r="B9111" s="63" t="s">
        <v>58</v>
      </c>
      <c r="C9111" s="63" t="s">
        <v>49</v>
      </c>
      <c r="D9111" s="63">
        <v>14</v>
      </c>
      <c r="E9111" s="63">
        <v>0.95197270000000001</v>
      </c>
      <c r="F9111" s="63">
        <v>1.241668</v>
      </c>
      <c r="G9111" s="63">
        <v>0.2896957</v>
      </c>
      <c r="H9111" s="63">
        <v>76.359899999999996</v>
      </c>
      <c r="I9111" s="63">
        <v>0.1448081</v>
      </c>
      <c r="J9111" s="63">
        <v>0.2304088</v>
      </c>
      <c r="K9111" s="63">
        <v>0.2896957</v>
      </c>
      <c r="L9111" s="63">
        <v>0.34898249999999997</v>
      </c>
      <c r="M9111" s="63">
        <v>0.43458330000000001</v>
      </c>
      <c r="N9111" s="63">
        <v>12799</v>
      </c>
      <c r="O9111" s="63">
        <v>0.1130564</v>
      </c>
      <c r="P9111" s="63">
        <v>4</v>
      </c>
      <c r="Q9111" s="63">
        <v>1.2781749580960001E-2</v>
      </c>
    </row>
    <row r="9112" spans="1:17">
      <c r="A9112" s="63" t="s">
        <v>81</v>
      </c>
      <c r="B9112" s="63" t="s">
        <v>58</v>
      </c>
      <c r="C9112" s="63" t="s">
        <v>49</v>
      </c>
      <c r="D9112" s="63">
        <v>15</v>
      </c>
      <c r="E9112" s="63">
        <v>1.0405249999999999</v>
      </c>
      <c r="F9112" s="63">
        <v>1.2956350000000001</v>
      </c>
      <c r="G9112" s="63">
        <v>0.25511</v>
      </c>
      <c r="H9112" s="63">
        <v>78.336100000000002</v>
      </c>
      <c r="I9112" s="63">
        <v>0.1102224</v>
      </c>
      <c r="J9112" s="63">
        <v>0.1958232</v>
      </c>
      <c r="K9112" s="63">
        <v>0.25511</v>
      </c>
      <c r="L9112" s="63">
        <v>0.31439689999999998</v>
      </c>
      <c r="M9112" s="63">
        <v>0.39999760000000001</v>
      </c>
      <c r="N9112" s="63">
        <v>12799</v>
      </c>
      <c r="O9112" s="63">
        <v>0.1130564</v>
      </c>
      <c r="P9112" s="63">
        <v>4</v>
      </c>
      <c r="Q9112" s="63">
        <v>1.2781749580960001E-2</v>
      </c>
    </row>
    <row r="9113" spans="1:17">
      <c r="A9113" s="63" t="s">
        <v>81</v>
      </c>
      <c r="B9113" s="63" t="s">
        <v>58</v>
      </c>
      <c r="C9113" s="63" t="s">
        <v>49</v>
      </c>
      <c r="D9113" s="63">
        <v>16</v>
      </c>
      <c r="E9113" s="63">
        <v>1.140083</v>
      </c>
      <c r="F9113" s="63">
        <v>1.3575969999999999</v>
      </c>
      <c r="G9113" s="63">
        <v>0.21751329999999999</v>
      </c>
      <c r="H9113" s="63">
        <v>79.400599999999997</v>
      </c>
      <c r="I9113" s="63">
        <v>7.2625700000000001E-2</v>
      </c>
      <c r="J9113" s="63">
        <v>0.15822649999999999</v>
      </c>
      <c r="K9113" s="63">
        <v>0.21751329999999999</v>
      </c>
      <c r="L9113" s="63">
        <v>0.2768002</v>
      </c>
      <c r="M9113" s="63">
        <v>0.36240090000000003</v>
      </c>
      <c r="N9113" s="63">
        <v>12799</v>
      </c>
      <c r="O9113" s="63">
        <v>0.1130564</v>
      </c>
      <c r="P9113" s="63">
        <v>4</v>
      </c>
      <c r="Q9113" s="63">
        <v>1.2781749580960001E-2</v>
      </c>
    </row>
    <row r="9114" spans="1:17">
      <c r="A9114" s="63" t="s">
        <v>81</v>
      </c>
      <c r="B9114" s="63" t="s">
        <v>58</v>
      </c>
      <c r="C9114" s="63" t="s">
        <v>49</v>
      </c>
      <c r="D9114" s="63">
        <v>17</v>
      </c>
      <c r="E9114" s="63">
        <v>1.269096</v>
      </c>
      <c r="F9114" s="63">
        <v>1.4549129999999999</v>
      </c>
      <c r="G9114" s="63">
        <v>0.1858175</v>
      </c>
      <c r="H9114" s="63">
        <v>79.537099999999995</v>
      </c>
      <c r="I9114" s="63">
        <v>4.0929899999999998E-2</v>
      </c>
      <c r="J9114" s="63">
        <v>0.12653059999999999</v>
      </c>
      <c r="K9114" s="63">
        <v>0.1858175</v>
      </c>
      <c r="L9114" s="63">
        <v>0.2451043</v>
      </c>
      <c r="M9114" s="63">
        <v>0.33070509999999997</v>
      </c>
      <c r="N9114" s="63">
        <v>12799</v>
      </c>
      <c r="O9114" s="63">
        <v>0.1130564</v>
      </c>
      <c r="P9114" s="63">
        <v>4</v>
      </c>
      <c r="Q9114" s="63">
        <v>1.2781749580960001E-2</v>
      </c>
    </row>
    <row r="9115" spans="1:17">
      <c r="A9115" s="63" t="s">
        <v>81</v>
      </c>
      <c r="B9115" s="63" t="s">
        <v>58</v>
      </c>
      <c r="C9115" s="63" t="s">
        <v>49</v>
      </c>
      <c r="D9115" s="63">
        <v>18</v>
      </c>
      <c r="E9115" s="63">
        <v>1.4570289999999999</v>
      </c>
      <c r="F9115" s="63">
        <v>1.5360819999999999</v>
      </c>
      <c r="G9115" s="63">
        <v>7.9052600000000001E-2</v>
      </c>
      <c r="H9115" s="63">
        <v>78.660300000000007</v>
      </c>
      <c r="I9115" s="63">
        <v>-6.5835000000000005E-2</v>
      </c>
      <c r="J9115" s="63">
        <v>1.9765700000000001E-2</v>
      </c>
      <c r="K9115" s="63">
        <v>7.9052600000000001E-2</v>
      </c>
      <c r="L9115" s="63">
        <v>0.1383394</v>
      </c>
      <c r="M9115" s="63">
        <v>0.22394020000000001</v>
      </c>
      <c r="N9115" s="63">
        <v>12799</v>
      </c>
      <c r="O9115" s="63">
        <v>0.1130564</v>
      </c>
      <c r="P9115" s="63">
        <v>4</v>
      </c>
      <c r="Q9115" s="63">
        <v>1.2781749580960001E-2</v>
      </c>
    </row>
    <row r="9116" spans="1:17">
      <c r="A9116" s="63" t="s">
        <v>81</v>
      </c>
      <c r="B9116" s="63" t="s">
        <v>58</v>
      </c>
      <c r="C9116" s="63" t="s">
        <v>49</v>
      </c>
      <c r="D9116" s="63">
        <v>19</v>
      </c>
      <c r="E9116" s="63">
        <v>1.59108</v>
      </c>
      <c r="F9116" s="63">
        <v>1.526311</v>
      </c>
      <c r="G9116" s="63">
        <v>-6.4768199999999998E-2</v>
      </c>
      <c r="H9116" s="63">
        <v>75.376400000000004</v>
      </c>
      <c r="I9116" s="63">
        <v>-0.2096558</v>
      </c>
      <c r="J9116" s="63">
        <v>-0.124055</v>
      </c>
      <c r="K9116" s="63">
        <v>-6.4768199999999998E-2</v>
      </c>
      <c r="L9116" s="63">
        <v>-5.4814E-3</v>
      </c>
      <c r="M9116" s="63">
        <v>8.0119399999999993E-2</v>
      </c>
      <c r="N9116" s="63">
        <v>12799</v>
      </c>
      <c r="O9116" s="63">
        <v>0.1130564</v>
      </c>
      <c r="P9116" s="63">
        <v>4</v>
      </c>
      <c r="Q9116" s="63">
        <v>1.2781749580960001E-2</v>
      </c>
    </row>
    <row r="9117" spans="1:17">
      <c r="A9117" s="63" t="s">
        <v>81</v>
      </c>
      <c r="B9117" s="63" t="s">
        <v>58</v>
      </c>
      <c r="C9117" s="63" t="s">
        <v>49</v>
      </c>
      <c r="D9117" s="63">
        <v>20</v>
      </c>
      <c r="E9117" s="63">
        <v>1.6160060000000001</v>
      </c>
      <c r="F9117" s="63">
        <v>1.5008379999999999</v>
      </c>
      <c r="G9117" s="63">
        <v>-0.1151682</v>
      </c>
      <c r="H9117" s="63">
        <v>70.421099999999996</v>
      </c>
      <c r="I9117" s="63">
        <v>-0.2600558</v>
      </c>
      <c r="J9117" s="63">
        <v>-0.174455</v>
      </c>
      <c r="K9117" s="63">
        <v>-0.1151682</v>
      </c>
      <c r="L9117" s="63">
        <v>-5.5881399999999998E-2</v>
      </c>
      <c r="M9117" s="63">
        <v>2.97194E-2</v>
      </c>
      <c r="N9117" s="63">
        <v>12799</v>
      </c>
      <c r="O9117" s="63">
        <v>0.1130564</v>
      </c>
      <c r="P9117" s="63">
        <v>4</v>
      </c>
      <c r="Q9117" s="63">
        <v>1.2781749580960001E-2</v>
      </c>
    </row>
    <row r="9118" spans="1:17">
      <c r="A9118" s="63" t="s">
        <v>81</v>
      </c>
      <c r="B9118" s="63" t="s">
        <v>58</v>
      </c>
      <c r="C9118" s="63" t="s">
        <v>49</v>
      </c>
      <c r="D9118" s="63">
        <v>21</v>
      </c>
      <c r="E9118" s="63">
        <v>1.611388</v>
      </c>
      <c r="F9118" s="63">
        <v>1.4635290000000001</v>
      </c>
      <c r="G9118" s="63">
        <v>-0.14785870000000001</v>
      </c>
      <c r="H9118" s="63">
        <v>65.749499999999998</v>
      </c>
      <c r="I9118" s="63">
        <v>-0.29274630000000001</v>
      </c>
      <c r="J9118" s="63">
        <v>-0.20714560000000001</v>
      </c>
      <c r="K9118" s="63">
        <v>-0.14785870000000001</v>
      </c>
      <c r="L9118" s="63">
        <v>-8.8571899999999995E-2</v>
      </c>
      <c r="M9118" s="63">
        <v>-2.9711E-3</v>
      </c>
      <c r="N9118" s="63">
        <v>12799</v>
      </c>
      <c r="O9118" s="63">
        <v>0.1130564</v>
      </c>
      <c r="P9118" s="63">
        <v>4</v>
      </c>
      <c r="Q9118" s="63">
        <v>1.2781749580960001E-2</v>
      </c>
    </row>
    <row r="9119" spans="1:17">
      <c r="A9119" s="63" t="s">
        <v>81</v>
      </c>
      <c r="B9119" s="63" t="s">
        <v>58</v>
      </c>
      <c r="C9119" s="63" t="s">
        <v>49</v>
      </c>
      <c r="D9119" s="63">
        <v>22</v>
      </c>
      <c r="E9119" s="63">
        <v>1.4871430000000001</v>
      </c>
      <c r="F9119" s="63">
        <v>1.338856</v>
      </c>
      <c r="G9119" s="63">
        <v>-0.14828659999999999</v>
      </c>
      <c r="H9119" s="63">
        <v>63.276400000000002</v>
      </c>
      <c r="I9119" s="63">
        <v>-0.2931742</v>
      </c>
      <c r="J9119" s="63">
        <v>-0.20757339999999999</v>
      </c>
      <c r="K9119" s="63">
        <v>-0.14828659999999999</v>
      </c>
      <c r="L9119" s="63">
        <v>-8.8999700000000001E-2</v>
      </c>
      <c r="M9119" s="63">
        <v>-3.3990000000000001E-3</v>
      </c>
      <c r="N9119" s="63">
        <v>12799</v>
      </c>
      <c r="O9119" s="63">
        <v>0.1130564</v>
      </c>
      <c r="P9119" s="63">
        <v>4</v>
      </c>
      <c r="Q9119" s="63">
        <v>1.2781749580960001E-2</v>
      </c>
    </row>
    <row r="9120" spans="1:17">
      <c r="A9120" s="63" t="s">
        <v>81</v>
      </c>
      <c r="B9120" s="63" t="s">
        <v>58</v>
      </c>
      <c r="C9120" s="63" t="s">
        <v>49</v>
      </c>
      <c r="D9120" s="63">
        <v>23</v>
      </c>
      <c r="E9120" s="63">
        <v>1.2506330000000001</v>
      </c>
      <c r="F9120" s="63">
        <v>1.110455</v>
      </c>
      <c r="G9120" s="63">
        <v>-0.14017840000000001</v>
      </c>
      <c r="H9120" s="63">
        <v>61.373199999999997</v>
      </c>
      <c r="I9120" s="63">
        <v>-0.28506599999999999</v>
      </c>
      <c r="J9120" s="63">
        <v>-0.19946530000000001</v>
      </c>
      <c r="K9120" s="63">
        <v>-0.14017840000000001</v>
      </c>
      <c r="L9120" s="63">
        <v>-8.0891599999999994E-2</v>
      </c>
      <c r="M9120" s="63">
        <v>4.7092000000000002E-3</v>
      </c>
      <c r="N9120" s="63">
        <v>12799</v>
      </c>
      <c r="O9120" s="63">
        <v>0.1130564</v>
      </c>
      <c r="P9120" s="63">
        <v>4</v>
      </c>
      <c r="Q9120" s="63">
        <v>1.2781749580960001E-2</v>
      </c>
    </row>
    <row r="9121" spans="1:17">
      <c r="A9121" s="63" t="s">
        <v>81</v>
      </c>
      <c r="B9121" s="63" t="s">
        <v>58</v>
      </c>
      <c r="C9121" s="63" t="s">
        <v>49</v>
      </c>
      <c r="D9121" s="63">
        <v>24</v>
      </c>
      <c r="E9121" s="63">
        <v>0.97677849999999999</v>
      </c>
      <c r="F9121" s="63">
        <v>0.83468690000000001</v>
      </c>
      <c r="G9121" s="63">
        <v>-0.14209160000000001</v>
      </c>
      <c r="H9121" s="63">
        <v>60.1404</v>
      </c>
      <c r="I9121" s="63">
        <v>-0.28697919999999999</v>
      </c>
      <c r="J9121" s="63">
        <v>-0.20137849999999999</v>
      </c>
      <c r="K9121" s="63">
        <v>-0.14209160000000001</v>
      </c>
      <c r="L9121" s="63">
        <v>-8.2804799999999998E-2</v>
      </c>
      <c r="M9121" s="63">
        <v>2.7959999999999999E-3</v>
      </c>
      <c r="N9121" s="63">
        <v>12799</v>
      </c>
      <c r="O9121" s="63">
        <v>0.1130564</v>
      </c>
      <c r="P9121" s="63">
        <v>4</v>
      </c>
      <c r="Q9121" s="63">
        <v>1.2781749580960001E-2</v>
      </c>
    </row>
    <row r="9122" spans="1:17">
      <c r="A9122" s="63" t="s">
        <v>81</v>
      </c>
      <c r="B9122" s="63" t="s">
        <v>58</v>
      </c>
      <c r="C9122" s="63" t="s">
        <v>50</v>
      </c>
      <c r="D9122" s="63">
        <v>1</v>
      </c>
      <c r="E9122" s="63">
        <v>0.98553559999999996</v>
      </c>
      <c r="F9122" s="63">
        <v>0.74245150000000004</v>
      </c>
      <c r="G9122" s="63">
        <v>-0.2430841</v>
      </c>
      <c r="H9122" s="63">
        <v>64.789900000000003</v>
      </c>
      <c r="I9122" s="63">
        <v>-0.38797169999999997</v>
      </c>
      <c r="J9122" s="63">
        <v>-0.3023709</v>
      </c>
      <c r="K9122" s="63">
        <v>-0.2430841</v>
      </c>
      <c r="L9122" s="63">
        <v>-0.18379719999999999</v>
      </c>
      <c r="M9122" s="63">
        <v>-9.8196500000000006E-2</v>
      </c>
      <c r="N9122" s="63">
        <v>12799</v>
      </c>
      <c r="O9122" s="63">
        <v>0.1130564</v>
      </c>
      <c r="P9122" s="63">
        <v>5</v>
      </c>
      <c r="Q9122" s="63">
        <v>1.2781749580960001E-2</v>
      </c>
    </row>
    <row r="9123" spans="1:17">
      <c r="A9123" s="63" t="s">
        <v>81</v>
      </c>
      <c r="B9123" s="63" t="s">
        <v>58</v>
      </c>
      <c r="C9123" s="63" t="s">
        <v>50</v>
      </c>
      <c r="D9123" s="63">
        <v>2</v>
      </c>
      <c r="E9123" s="63">
        <v>0.89785020000000004</v>
      </c>
      <c r="F9123" s="63">
        <v>0.63904360000000004</v>
      </c>
      <c r="G9123" s="63">
        <v>-0.2588066</v>
      </c>
      <c r="H9123" s="63">
        <v>63.494199999999999</v>
      </c>
      <c r="I9123" s="63">
        <v>-0.4036942</v>
      </c>
      <c r="J9123" s="63">
        <v>-0.31809340000000003</v>
      </c>
      <c r="K9123" s="63">
        <v>-0.2588066</v>
      </c>
      <c r="L9123" s="63">
        <v>-0.1995198</v>
      </c>
      <c r="M9123" s="63">
        <v>-0.11391900000000001</v>
      </c>
      <c r="N9123" s="63">
        <v>12799</v>
      </c>
      <c r="O9123" s="63">
        <v>0.1130564</v>
      </c>
      <c r="P9123" s="63">
        <v>5</v>
      </c>
      <c r="Q9123" s="63">
        <v>1.2781749580960001E-2</v>
      </c>
    </row>
    <row r="9124" spans="1:17">
      <c r="A9124" s="63" t="s">
        <v>81</v>
      </c>
      <c r="B9124" s="63" t="s">
        <v>58</v>
      </c>
      <c r="C9124" s="63" t="s">
        <v>50</v>
      </c>
      <c r="D9124" s="63">
        <v>3</v>
      </c>
      <c r="E9124" s="63">
        <v>0.83790359999999997</v>
      </c>
      <c r="F9124" s="63">
        <v>0.59220300000000003</v>
      </c>
      <c r="G9124" s="63">
        <v>-0.24570069999999999</v>
      </c>
      <c r="H9124" s="63">
        <v>62.103999999999999</v>
      </c>
      <c r="I9124" s="63">
        <v>-0.3905883</v>
      </c>
      <c r="J9124" s="63">
        <v>-0.30498750000000002</v>
      </c>
      <c r="K9124" s="63">
        <v>-0.24570069999999999</v>
      </c>
      <c r="L9124" s="63">
        <v>-0.18641379999999999</v>
      </c>
      <c r="M9124" s="63">
        <v>-0.1008131</v>
      </c>
      <c r="N9124" s="63">
        <v>12799</v>
      </c>
      <c r="O9124" s="63">
        <v>0.1130564</v>
      </c>
      <c r="P9124" s="63">
        <v>5</v>
      </c>
      <c r="Q9124" s="63">
        <v>1.2781749580960001E-2</v>
      </c>
    </row>
    <row r="9125" spans="1:17">
      <c r="A9125" s="63" t="s">
        <v>81</v>
      </c>
      <c r="B9125" s="63" t="s">
        <v>58</v>
      </c>
      <c r="C9125" s="63" t="s">
        <v>50</v>
      </c>
      <c r="D9125" s="63">
        <v>4</v>
      </c>
      <c r="E9125" s="63">
        <v>0.81522300000000003</v>
      </c>
      <c r="F9125" s="63">
        <v>0.60319210000000001</v>
      </c>
      <c r="G9125" s="63">
        <v>-0.21203089999999999</v>
      </c>
      <c r="H9125" s="63">
        <v>60.6477</v>
      </c>
      <c r="I9125" s="63">
        <v>-0.35691850000000003</v>
      </c>
      <c r="J9125" s="63">
        <v>-0.2713178</v>
      </c>
      <c r="K9125" s="63">
        <v>-0.21203089999999999</v>
      </c>
      <c r="L9125" s="63">
        <v>-0.15274409999999999</v>
      </c>
      <c r="M9125" s="63">
        <v>-6.7143400000000006E-2</v>
      </c>
      <c r="N9125" s="63">
        <v>12799</v>
      </c>
      <c r="O9125" s="63">
        <v>0.1130564</v>
      </c>
      <c r="P9125" s="63">
        <v>5</v>
      </c>
      <c r="Q9125" s="63">
        <v>1.2781749580960001E-2</v>
      </c>
    </row>
    <row r="9126" spans="1:17">
      <c r="A9126" s="63" t="s">
        <v>81</v>
      </c>
      <c r="B9126" s="63" t="s">
        <v>58</v>
      </c>
      <c r="C9126" s="63" t="s">
        <v>50</v>
      </c>
      <c r="D9126" s="63">
        <v>5</v>
      </c>
      <c r="E9126" s="63">
        <v>0.82067400000000001</v>
      </c>
      <c r="F9126" s="63">
        <v>0.60295580000000004</v>
      </c>
      <c r="G9126" s="63">
        <v>-0.2177182</v>
      </c>
      <c r="H9126" s="63">
        <v>60.695500000000003</v>
      </c>
      <c r="I9126" s="63">
        <v>-0.36260579999999998</v>
      </c>
      <c r="J9126" s="63">
        <v>-0.277005</v>
      </c>
      <c r="K9126" s="63">
        <v>-0.2177182</v>
      </c>
      <c r="L9126" s="63">
        <v>-0.1584314</v>
      </c>
      <c r="M9126" s="63">
        <v>-7.2830599999999995E-2</v>
      </c>
      <c r="N9126" s="63">
        <v>12799</v>
      </c>
      <c r="O9126" s="63">
        <v>0.1130564</v>
      </c>
      <c r="P9126" s="63">
        <v>5</v>
      </c>
      <c r="Q9126" s="63">
        <v>1.2781749580960001E-2</v>
      </c>
    </row>
    <row r="9127" spans="1:17">
      <c r="A9127" s="63" t="s">
        <v>81</v>
      </c>
      <c r="B9127" s="63" t="s">
        <v>58</v>
      </c>
      <c r="C9127" s="63" t="s">
        <v>50</v>
      </c>
      <c r="D9127" s="63">
        <v>6</v>
      </c>
      <c r="E9127" s="63">
        <v>0.9175894</v>
      </c>
      <c r="F9127" s="63">
        <v>0.6397003</v>
      </c>
      <c r="G9127" s="63">
        <v>-0.2778891</v>
      </c>
      <c r="H9127" s="63">
        <v>59.999000000000002</v>
      </c>
      <c r="I9127" s="63">
        <v>-0.42277670000000001</v>
      </c>
      <c r="J9127" s="63">
        <v>-0.33717599999999998</v>
      </c>
      <c r="K9127" s="63">
        <v>-0.2778891</v>
      </c>
      <c r="L9127" s="63">
        <v>-0.2186023</v>
      </c>
      <c r="M9127" s="63">
        <v>-0.13300149999999999</v>
      </c>
      <c r="N9127" s="63">
        <v>12799</v>
      </c>
      <c r="O9127" s="63">
        <v>0.1130564</v>
      </c>
      <c r="P9127" s="63">
        <v>5</v>
      </c>
      <c r="Q9127" s="63">
        <v>1.2781749580960001E-2</v>
      </c>
    </row>
    <row r="9128" spans="1:17">
      <c r="A9128" s="63" t="s">
        <v>81</v>
      </c>
      <c r="B9128" s="63" t="s">
        <v>58</v>
      </c>
      <c r="C9128" s="63" t="s">
        <v>50</v>
      </c>
      <c r="D9128" s="63">
        <v>7</v>
      </c>
      <c r="E9128" s="63">
        <v>1.101432</v>
      </c>
      <c r="F9128" s="63">
        <v>0.82499100000000003</v>
      </c>
      <c r="G9128" s="63">
        <v>-0.27644069999999998</v>
      </c>
      <c r="H9128" s="63">
        <v>60.360100000000003</v>
      </c>
      <c r="I9128" s="63">
        <v>-0.42132829999999999</v>
      </c>
      <c r="J9128" s="63">
        <v>-0.33572760000000001</v>
      </c>
      <c r="K9128" s="63">
        <v>-0.27644069999999998</v>
      </c>
      <c r="L9128" s="63">
        <v>-0.21715390000000001</v>
      </c>
      <c r="M9128" s="63">
        <v>-0.13155310000000001</v>
      </c>
      <c r="N9128" s="63">
        <v>12799</v>
      </c>
      <c r="O9128" s="63">
        <v>0.1130564</v>
      </c>
      <c r="P9128" s="63">
        <v>5</v>
      </c>
      <c r="Q9128" s="63">
        <v>1.2781749580960001E-2</v>
      </c>
    </row>
    <row r="9129" spans="1:17">
      <c r="A9129" s="63" t="s">
        <v>81</v>
      </c>
      <c r="B9129" s="63" t="s">
        <v>58</v>
      </c>
      <c r="C9129" s="63" t="s">
        <v>50</v>
      </c>
      <c r="D9129" s="63">
        <v>8</v>
      </c>
      <c r="E9129" s="63">
        <v>1.2228479999999999</v>
      </c>
      <c r="F9129" s="63">
        <v>0.97109619999999996</v>
      </c>
      <c r="G9129" s="63">
        <v>-0.25175199999999998</v>
      </c>
      <c r="H9129" s="63">
        <v>62.7029</v>
      </c>
      <c r="I9129" s="63">
        <v>-0.39663959999999998</v>
      </c>
      <c r="J9129" s="63">
        <v>-0.3110388</v>
      </c>
      <c r="K9129" s="63">
        <v>-0.25175199999999998</v>
      </c>
      <c r="L9129" s="63">
        <v>-0.1924651</v>
      </c>
      <c r="M9129" s="63">
        <v>-0.1068644</v>
      </c>
      <c r="N9129" s="63">
        <v>12799</v>
      </c>
      <c r="O9129" s="63">
        <v>0.1130564</v>
      </c>
      <c r="P9129" s="63">
        <v>5</v>
      </c>
      <c r="Q9129" s="63">
        <v>1.2781749580960001E-2</v>
      </c>
    </row>
    <row r="9130" spans="1:17">
      <c r="A9130" s="63" t="s">
        <v>81</v>
      </c>
      <c r="B9130" s="63" t="s">
        <v>58</v>
      </c>
      <c r="C9130" s="63" t="s">
        <v>50</v>
      </c>
      <c r="D9130" s="63">
        <v>9</v>
      </c>
      <c r="E9130" s="63">
        <v>1.1897930000000001</v>
      </c>
      <c r="F9130" s="63">
        <v>1.0924100000000001</v>
      </c>
      <c r="G9130" s="63">
        <v>-9.7383600000000001E-2</v>
      </c>
      <c r="H9130" s="63">
        <v>65.865899999999996</v>
      </c>
      <c r="I9130" s="63">
        <v>-0.24227119999999999</v>
      </c>
      <c r="J9130" s="63">
        <v>-0.15667049999999999</v>
      </c>
      <c r="K9130" s="63">
        <v>-9.7383600000000001E-2</v>
      </c>
      <c r="L9130" s="63">
        <v>-3.80968E-2</v>
      </c>
      <c r="M9130" s="63">
        <v>4.7503999999999998E-2</v>
      </c>
      <c r="N9130" s="63">
        <v>12799</v>
      </c>
      <c r="O9130" s="63">
        <v>0.1130564</v>
      </c>
      <c r="P9130" s="63">
        <v>5</v>
      </c>
      <c r="Q9130" s="63">
        <v>1.2781749580960001E-2</v>
      </c>
    </row>
    <row r="9131" spans="1:17">
      <c r="A9131" s="63" t="s">
        <v>81</v>
      </c>
      <c r="B9131" s="63" t="s">
        <v>58</v>
      </c>
      <c r="C9131" s="63" t="s">
        <v>50</v>
      </c>
      <c r="D9131" s="63">
        <v>10</v>
      </c>
      <c r="E9131" s="63">
        <v>1.2214769999999999</v>
      </c>
      <c r="F9131" s="63">
        <v>1.122895</v>
      </c>
      <c r="G9131" s="63">
        <v>-9.8582100000000006E-2</v>
      </c>
      <c r="H9131" s="63">
        <v>69.499499999999998</v>
      </c>
      <c r="I9131" s="63">
        <v>-0.24346970000000001</v>
      </c>
      <c r="J9131" s="63">
        <v>-0.15786900000000001</v>
      </c>
      <c r="K9131" s="63">
        <v>-9.8582100000000006E-2</v>
      </c>
      <c r="L9131" s="63">
        <v>-3.9295299999999998E-2</v>
      </c>
      <c r="M9131" s="63">
        <v>4.6305399999999997E-2</v>
      </c>
      <c r="N9131" s="63">
        <v>12799</v>
      </c>
      <c r="O9131" s="63">
        <v>0.1130564</v>
      </c>
      <c r="P9131" s="63">
        <v>5</v>
      </c>
      <c r="Q9131" s="63">
        <v>1.2781749580960001E-2</v>
      </c>
    </row>
    <row r="9132" spans="1:17">
      <c r="A9132" s="63" t="s">
        <v>81</v>
      </c>
      <c r="B9132" s="63" t="s">
        <v>58</v>
      </c>
      <c r="C9132" s="63" t="s">
        <v>50</v>
      </c>
      <c r="D9132" s="63">
        <v>11</v>
      </c>
      <c r="E9132" s="63">
        <v>1.1640729999999999</v>
      </c>
      <c r="F9132" s="63">
        <v>1.2108410000000001</v>
      </c>
      <c r="G9132" s="63">
        <v>4.6767799999999998E-2</v>
      </c>
      <c r="H9132" s="63">
        <v>72.792599999999993</v>
      </c>
      <c r="I9132" s="63">
        <v>-9.8119799999999993E-2</v>
      </c>
      <c r="J9132" s="63">
        <v>-1.2519000000000001E-2</v>
      </c>
      <c r="K9132" s="63">
        <v>4.6767799999999998E-2</v>
      </c>
      <c r="L9132" s="63">
        <v>0.1060547</v>
      </c>
      <c r="M9132" s="63">
        <v>0.1916554</v>
      </c>
      <c r="N9132" s="63">
        <v>12799</v>
      </c>
      <c r="O9132" s="63">
        <v>0.1130564</v>
      </c>
      <c r="P9132" s="63">
        <v>5</v>
      </c>
      <c r="Q9132" s="63">
        <v>1.2781749580960001E-2</v>
      </c>
    </row>
    <row r="9133" spans="1:17">
      <c r="A9133" s="63" t="s">
        <v>81</v>
      </c>
      <c r="B9133" s="63" t="s">
        <v>58</v>
      </c>
      <c r="C9133" s="63" t="s">
        <v>50</v>
      </c>
      <c r="D9133" s="63">
        <v>12</v>
      </c>
      <c r="E9133" s="63">
        <v>1.1354900000000001</v>
      </c>
      <c r="F9133" s="63">
        <v>1.307871</v>
      </c>
      <c r="G9133" s="63">
        <v>0.17238120000000001</v>
      </c>
      <c r="H9133" s="63">
        <v>75.702600000000004</v>
      </c>
      <c r="I9133" s="63">
        <v>2.74936E-2</v>
      </c>
      <c r="J9133" s="63">
        <v>0.11309429999999999</v>
      </c>
      <c r="K9133" s="63">
        <v>0.17238120000000001</v>
      </c>
      <c r="L9133" s="63">
        <v>0.23166800000000001</v>
      </c>
      <c r="M9133" s="63">
        <v>0.31726880000000002</v>
      </c>
      <c r="N9133" s="63">
        <v>12799</v>
      </c>
      <c r="O9133" s="63">
        <v>0.1130564</v>
      </c>
      <c r="P9133" s="63">
        <v>5</v>
      </c>
      <c r="Q9133" s="63">
        <v>1.2781749580960001E-2</v>
      </c>
    </row>
    <row r="9134" spans="1:17">
      <c r="A9134" s="63" t="s">
        <v>81</v>
      </c>
      <c r="B9134" s="63" t="s">
        <v>58</v>
      </c>
      <c r="C9134" s="63" t="s">
        <v>50</v>
      </c>
      <c r="D9134" s="63">
        <v>13</v>
      </c>
      <c r="E9134" s="63">
        <v>1.033331</v>
      </c>
      <c r="F9134" s="63">
        <v>1.418782</v>
      </c>
      <c r="G9134" s="63">
        <v>0.3854514</v>
      </c>
      <c r="H9134" s="63">
        <v>78.299000000000007</v>
      </c>
      <c r="I9134" s="63">
        <v>0.24056379999999999</v>
      </c>
      <c r="J9134" s="63">
        <v>0.32616460000000003</v>
      </c>
      <c r="K9134" s="63">
        <v>0.3854514</v>
      </c>
      <c r="L9134" s="63">
        <v>0.44473829999999998</v>
      </c>
      <c r="M9134" s="63">
        <v>0.530339</v>
      </c>
      <c r="N9134" s="63">
        <v>12799</v>
      </c>
      <c r="O9134" s="63">
        <v>0.1130564</v>
      </c>
      <c r="P9134" s="63">
        <v>5</v>
      </c>
      <c r="Q9134" s="63">
        <v>1.2781749580960001E-2</v>
      </c>
    </row>
    <row r="9135" spans="1:17">
      <c r="A9135" s="63" t="s">
        <v>81</v>
      </c>
      <c r="B9135" s="63" t="s">
        <v>58</v>
      </c>
      <c r="C9135" s="63" t="s">
        <v>50</v>
      </c>
      <c r="D9135" s="63">
        <v>14</v>
      </c>
      <c r="E9135" s="63">
        <v>1.0622100000000001</v>
      </c>
      <c r="F9135" s="63">
        <v>1.553274</v>
      </c>
      <c r="G9135" s="63">
        <v>0.4910641</v>
      </c>
      <c r="H9135" s="63">
        <v>80.763900000000007</v>
      </c>
      <c r="I9135" s="63">
        <v>0.3461765</v>
      </c>
      <c r="J9135" s="63">
        <v>0.43177720000000003</v>
      </c>
      <c r="K9135" s="63">
        <v>0.4910641</v>
      </c>
      <c r="L9135" s="63">
        <v>0.55035089999999998</v>
      </c>
      <c r="M9135" s="63">
        <v>0.63595159999999995</v>
      </c>
      <c r="N9135" s="63">
        <v>12799</v>
      </c>
      <c r="O9135" s="63">
        <v>0.1130564</v>
      </c>
      <c r="P9135" s="63">
        <v>5</v>
      </c>
      <c r="Q9135" s="63">
        <v>1.2781749580960001E-2</v>
      </c>
    </row>
    <row r="9136" spans="1:17">
      <c r="A9136" s="63" t="s">
        <v>81</v>
      </c>
      <c r="B9136" s="63" t="s">
        <v>58</v>
      </c>
      <c r="C9136" s="63" t="s">
        <v>50</v>
      </c>
      <c r="D9136" s="63">
        <v>15</v>
      </c>
      <c r="E9136" s="63">
        <v>1.130433</v>
      </c>
      <c r="F9136" s="63">
        <v>1.678806</v>
      </c>
      <c r="G9136" s="63">
        <v>0.54837329999999995</v>
      </c>
      <c r="H9136" s="63">
        <v>82.323700000000002</v>
      </c>
      <c r="I9136" s="63">
        <v>0.4034857</v>
      </c>
      <c r="J9136" s="63">
        <v>0.48908649999999998</v>
      </c>
      <c r="K9136" s="63">
        <v>0.54837329999999995</v>
      </c>
      <c r="L9136" s="63">
        <v>0.60766019999999998</v>
      </c>
      <c r="M9136" s="63">
        <v>0.69326089999999996</v>
      </c>
      <c r="N9136" s="63">
        <v>12799</v>
      </c>
      <c r="O9136" s="63">
        <v>0.1130564</v>
      </c>
      <c r="P9136" s="63">
        <v>5</v>
      </c>
      <c r="Q9136" s="63">
        <v>1.2781749580960001E-2</v>
      </c>
    </row>
    <row r="9137" spans="1:17">
      <c r="A9137" s="63" t="s">
        <v>81</v>
      </c>
      <c r="B9137" s="63" t="s">
        <v>58</v>
      </c>
      <c r="C9137" s="63" t="s">
        <v>50</v>
      </c>
      <c r="D9137" s="63">
        <v>16</v>
      </c>
      <c r="E9137" s="63">
        <v>1.248173</v>
      </c>
      <c r="F9137" s="63">
        <v>1.78325</v>
      </c>
      <c r="G9137" s="63">
        <v>0.53507720000000003</v>
      </c>
      <c r="H9137" s="63">
        <v>82.406999999999996</v>
      </c>
      <c r="I9137" s="63">
        <v>0.39018960000000003</v>
      </c>
      <c r="J9137" s="63">
        <v>0.4757904</v>
      </c>
      <c r="K9137" s="63">
        <v>0.53507720000000003</v>
      </c>
      <c r="L9137" s="63">
        <v>0.594364</v>
      </c>
      <c r="M9137" s="63">
        <v>0.67996480000000004</v>
      </c>
      <c r="N9137" s="63">
        <v>12799</v>
      </c>
      <c r="O9137" s="63">
        <v>0.1130564</v>
      </c>
      <c r="P9137" s="63">
        <v>5</v>
      </c>
      <c r="Q9137" s="63">
        <v>1.2781749580960001E-2</v>
      </c>
    </row>
    <row r="9138" spans="1:17">
      <c r="A9138" s="63" t="s">
        <v>81</v>
      </c>
      <c r="B9138" s="63" t="s">
        <v>58</v>
      </c>
      <c r="C9138" s="63" t="s">
        <v>50</v>
      </c>
      <c r="D9138" s="63">
        <v>17</v>
      </c>
      <c r="E9138" s="63">
        <v>1.387443</v>
      </c>
      <c r="F9138" s="63">
        <v>1.9072450000000001</v>
      </c>
      <c r="G9138" s="63">
        <v>0.51980150000000003</v>
      </c>
      <c r="H9138" s="63">
        <v>82.595200000000006</v>
      </c>
      <c r="I9138" s="63">
        <v>0.37491390000000002</v>
      </c>
      <c r="J9138" s="63">
        <v>0.4605147</v>
      </c>
      <c r="K9138" s="63">
        <v>0.51980150000000003</v>
      </c>
      <c r="L9138" s="63">
        <v>0.5790883</v>
      </c>
      <c r="M9138" s="63">
        <v>0.66468910000000003</v>
      </c>
      <c r="N9138" s="63">
        <v>12799</v>
      </c>
      <c r="O9138" s="63">
        <v>0.1130564</v>
      </c>
      <c r="P9138" s="63">
        <v>5</v>
      </c>
      <c r="Q9138" s="63">
        <v>1.2781749580960001E-2</v>
      </c>
    </row>
    <row r="9139" spans="1:17">
      <c r="A9139" s="63" t="s">
        <v>81</v>
      </c>
      <c r="B9139" s="63" t="s">
        <v>58</v>
      </c>
      <c r="C9139" s="63" t="s">
        <v>50</v>
      </c>
      <c r="D9139" s="63">
        <v>18</v>
      </c>
      <c r="E9139" s="63">
        <v>1.515139</v>
      </c>
      <c r="F9139" s="63">
        <v>1.9648509999999999</v>
      </c>
      <c r="G9139" s="63">
        <v>0.44971169999999999</v>
      </c>
      <c r="H9139" s="63">
        <v>81.168999999999997</v>
      </c>
      <c r="I9139" s="63">
        <v>0.30482409999999999</v>
      </c>
      <c r="J9139" s="63">
        <v>0.39042480000000002</v>
      </c>
      <c r="K9139" s="63">
        <v>0.44971169999999999</v>
      </c>
      <c r="L9139" s="63">
        <v>0.50899850000000002</v>
      </c>
      <c r="M9139" s="63">
        <v>0.59459919999999999</v>
      </c>
      <c r="N9139" s="63">
        <v>12799</v>
      </c>
      <c r="O9139" s="63">
        <v>0.1130564</v>
      </c>
      <c r="P9139" s="63">
        <v>5</v>
      </c>
      <c r="Q9139" s="63">
        <v>1.2781749580960001E-2</v>
      </c>
    </row>
    <row r="9140" spans="1:17">
      <c r="A9140" s="63" t="s">
        <v>81</v>
      </c>
      <c r="B9140" s="63" t="s">
        <v>58</v>
      </c>
      <c r="C9140" s="63" t="s">
        <v>50</v>
      </c>
      <c r="D9140" s="63">
        <v>19</v>
      </c>
      <c r="E9140" s="63">
        <v>1.740564</v>
      </c>
      <c r="F9140" s="63">
        <v>1.8853610000000001</v>
      </c>
      <c r="G9140" s="63">
        <v>0.14479629999999999</v>
      </c>
      <c r="H9140" s="63">
        <v>78.356800000000007</v>
      </c>
      <c r="I9140" s="63">
        <v>-9.1299999999999997E-5</v>
      </c>
      <c r="J9140" s="63">
        <v>8.5509399999999999E-2</v>
      </c>
      <c r="K9140" s="63">
        <v>0.14479629999999999</v>
      </c>
      <c r="L9140" s="63">
        <v>0.20408309999999999</v>
      </c>
      <c r="M9140" s="63">
        <v>0.28968379999999999</v>
      </c>
      <c r="N9140" s="63">
        <v>12799</v>
      </c>
      <c r="O9140" s="63">
        <v>0.1130564</v>
      </c>
      <c r="P9140" s="63">
        <v>5</v>
      </c>
      <c r="Q9140" s="63">
        <v>1.2781749580960001E-2</v>
      </c>
    </row>
    <row r="9141" spans="1:17">
      <c r="A9141" s="63" t="s">
        <v>81</v>
      </c>
      <c r="B9141" s="63" t="s">
        <v>58</v>
      </c>
      <c r="C9141" s="63" t="s">
        <v>50</v>
      </c>
      <c r="D9141" s="63">
        <v>20</v>
      </c>
      <c r="E9141" s="63">
        <v>1.8704160000000001</v>
      </c>
      <c r="F9141" s="63">
        <v>1.8369899999999999</v>
      </c>
      <c r="G9141" s="63">
        <v>-3.3426400000000002E-2</v>
      </c>
      <c r="H9141" s="63">
        <v>75.426199999999994</v>
      </c>
      <c r="I9141" s="63">
        <v>-0.178314</v>
      </c>
      <c r="J9141" s="63">
        <v>-9.2713199999999996E-2</v>
      </c>
      <c r="K9141" s="63">
        <v>-3.3426400000000002E-2</v>
      </c>
      <c r="L9141" s="63">
        <v>2.5860399999999999E-2</v>
      </c>
      <c r="M9141" s="63">
        <v>0.1114612</v>
      </c>
      <c r="N9141" s="63">
        <v>12799</v>
      </c>
      <c r="O9141" s="63">
        <v>0.1130564</v>
      </c>
      <c r="P9141" s="63">
        <v>5</v>
      </c>
      <c r="Q9141" s="63">
        <v>1.2781749580960001E-2</v>
      </c>
    </row>
    <row r="9142" spans="1:17">
      <c r="A9142" s="63" t="s">
        <v>81</v>
      </c>
      <c r="B9142" s="63" t="s">
        <v>58</v>
      </c>
      <c r="C9142" s="63" t="s">
        <v>50</v>
      </c>
      <c r="D9142" s="63">
        <v>21</v>
      </c>
      <c r="E9142" s="63">
        <v>1.8935999999999999</v>
      </c>
      <c r="F9142" s="63">
        <v>1.7427809999999999</v>
      </c>
      <c r="G9142" s="63">
        <v>-0.15081929999999999</v>
      </c>
      <c r="H9142" s="63">
        <v>72.040000000000006</v>
      </c>
      <c r="I9142" s="63">
        <v>-0.29570689999999999</v>
      </c>
      <c r="J9142" s="63">
        <v>-0.21010609999999999</v>
      </c>
      <c r="K9142" s="63">
        <v>-0.15081929999999999</v>
      </c>
      <c r="L9142" s="63">
        <v>-9.1532500000000003E-2</v>
      </c>
      <c r="M9142" s="63">
        <v>-5.9316999999999998E-3</v>
      </c>
      <c r="N9142" s="63">
        <v>12799</v>
      </c>
      <c r="O9142" s="63">
        <v>0.1130564</v>
      </c>
      <c r="P9142" s="63">
        <v>5</v>
      </c>
      <c r="Q9142" s="63">
        <v>1.2781749580960001E-2</v>
      </c>
    </row>
    <row r="9143" spans="1:17">
      <c r="A9143" s="63" t="s">
        <v>81</v>
      </c>
      <c r="B9143" s="63" t="s">
        <v>58</v>
      </c>
      <c r="C9143" s="63" t="s">
        <v>50</v>
      </c>
      <c r="D9143" s="63">
        <v>22</v>
      </c>
      <c r="E9143" s="63">
        <v>1.78864</v>
      </c>
      <c r="F9143" s="63">
        <v>1.5942970000000001</v>
      </c>
      <c r="G9143" s="63">
        <v>-0.19434319999999999</v>
      </c>
      <c r="H9143" s="63">
        <v>69.881100000000004</v>
      </c>
      <c r="I9143" s="63">
        <v>-0.3392308</v>
      </c>
      <c r="J9143" s="63">
        <v>-0.25363000000000002</v>
      </c>
      <c r="K9143" s="63">
        <v>-0.19434319999999999</v>
      </c>
      <c r="L9143" s="63">
        <v>-0.13505639999999999</v>
      </c>
      <c r="M9143" s="63">
        <v>-4.9455600000000002E-2</v>
      </c>
      <c r="N9143" s="63">
        <v>12799</v>
      </c>
      <c r="O9143" s="63">
        <v>0.1130564</v>
      </c>
      <c r="P9143" s="63">
        <v>5</v>
      </c>
      <c r="Q9143" s="63">
        <v>1.2781749580960001E-2</v>
      </c>
    </row>
    <row r="9144" spans="1:17">
      <c r="A9144" s="63" t="s">
        <v>81</v>
      </c>
      <c r="B9144" s="63" t="s">
        <v>58</v>
      </c>
      <c r="C9144" s="63" t="s">
        <v>50</v>
      </c>
      <c r="D9144" s="63">
        <v>23</v>
      </c>
      <c r="E9144" s="63">
        <v>1.4915309999999999</v>
      </c>
      <c r="F9144" s="63">
        <v>1.3235570000000001</v>
      </c>
      <c r="G9144" s="63">
        <v>-0.16797339999999999</v>
      </c>
      <c r="H9144" s="63">
        <v>67.650499999999994</v>
      </c>
      <c r="I9144" s="63">
        <v>-0.312861</v>
      </c>
      <c r="J9144" s="63">
        <v>-0.2272602</v>
      </c>
      <c r="K9144" s="63">
        <v>-0.16797339999999999</v>
      </c>
      <c r="L9144" s="63">
        <v>-0.10868659999999999</v>
      </c>
      <c r="M9144" s="63">
        <v>-2.30858E-2</v>
      </c>
      <c r="N9144" s="63">
        <v>12799</v>
      </c>
      <c r="O9144" s="63">
        <v>0.1130564</v>
      </c>
      <c r="P9144" s="63">
        <v>5</v>
      </c>
      <c r="Q9144" s="63">
        <v>1.2781749580960001E-2</v>
      </c>
    </row>
    <row r="9145" spans="1:17">
      <c r="A9145" s="63" t="s">
        <v>81</v>
      </c>
      <c r="B9145" s="63" t="s">
        <v>58</v>
      </c>
      <c r="C9145" s="63" t="s">
        <v>50</v>
      </c>
      <c r="D9145" s="63">
        <v>24</v>
      </c>
      <c r="E9145" s="63">
        <v>1.193257</v>
      </c>
      <c r="F9145" s="63">
        <v>0.98719009999999996</v>
      </c>
      <c r="G9145" s="63">
        <v>-0.206067</v>
      </c>
      <c r="H9145" s="63">
        <v>66.103700000000003</v>
      </c>
      <c r="I9145" s="63">
        <v>-0.35095460000000001</v>
      </c>
      <c r="J9145" s="63">
        <v>-0.26535389999999998</v>
      </c>
      <c r="K9145" s="63">
        <v>-0.206067</v>
      </c>
      <c r="L9145" s="63">
        <v>-0.1467802</v>
      </c>
      <c r="M9145" s="63">
        <v>-6.1179400000000002E-2</v>
      </c>
      <c r="N9145" s="63">
        <v>12799</v>
      </c>
      <c r="O9145" s="63">
        <v>0.1130564</v>
      </c>
      <c r="P9145" s="63">
        <v>5</v>
      </c>
      <c r="Q9145" s="63">
        <v>1.2781749580960001E-2</v>
      </c>
    </row>
    <row r="9146" spans="1:17">
      <c r="A9146" s="63" t="s">
        <v>81</v>
      </c>
      <c r="B9146" s="63" t="s">
        <v>58</v>
      </c>
      <c r="C9146" s="63" t="s">
        <v>51</v>
      </c>
      <c r="D9146" s="63">
        <v>1</v>
      </c>
      <c r="E9146" s="63">
        <v>1.099308</v>
      </c>
      <c r="F9146" s="63">
        <v>0.85721809999999998</v>
      </c>
      <c r="G9146" s="63">
        <v>-0.24208969999999999</v>
      </c>
      <c r="H9146" s="63">
        <v>65.314700000000002</v>
      </c>
      <c r="I9146" s="63">
        <v>-0.38697730000000002</v>
      </c>
      <c r="J9146" s="63">
        <v>-0.30137649999999999</v>
      </c>
      <c r="K9146" s="63">
        <v>-0.24208969999999999</v>
      </c>
      <c r="L9146" s="63">
        <v>-0.18280289999999999</v>
      </c>
      <c r="M9146" s="63">
        <v>-9.72021E-2</v>
      </c>
      <c r="N9146" s="63">
        <v>12799</v>
      </c>
      <c r="O9146" s="63">
        <v>0.1130564</v>
      </c>
      <c r="P9146" s="63">
        <v>6</v>
      </c>
      <c r="Q9146" s="63">
        <v>1.2781749580960001E-2</v>
      </c>
    </row>
    <row r="9147" spans="1:17">
      <c r="A9147" s="63" t="s">
        <v>81</v>
      </c>
      <c r="B9147" s="63" t="s">
        <v>58</v>
      </c>
      <c r="C9147" s="63" t="s">
        <v>51</v>
      </c>
      <c r="D9147" s="63">
        <v>2</v>
      </c>
      <c r="E9147" s="63">
        <v>0.97725050000000002</v>
      </c>
      <c r="F9147" s="63">
        <v>0.73219480000000003</v>
      </c>
      <c r="G9147" s="63">
        <v>-0.24505569999999999</v>
      </c>
      <c r="H9147" s="63">
        <v>60.119199999999999</v>
      </c>
      <c r="I9147" s="63">
        <v>-0.38994329999999999</v>
      </c>
      <c r="J9147" s="63">
        <v>-0.30434250000000002</v>
      </c>
      <c r="K9147" s="63">
        <v>-0.24505569999999999</v>
      </c>
      <c r="L9147" s="63">
        <v>-0.18576880000000001</v>
      </c>
      <c r="M9147" s="63">
        <v>-0.1001681</v>
      </c>
      <c r="N9147" s="63">
        <v>12799</v>
      </c>
      <c r="O9147" s="63">
        <v>0.1130564</v>
      </c>
      <c r="P9147" s="63">
        <v>6</v>
      </c>
      <c r="Q9147" s="63">
        <v>1.2781749580960001E-2</v>
      </c>
    </row>
    <row r="9148" spans="1:17">
      <c r="A9148" s="63" t="s">
        <v>81</v>
      </c>
      <c r="B9148" s="63" t="s">
        <v>58</v>
      </c>
      <c r="C9148" s="63" t="s">
        <v>51</v>
      </c>
      <c r="D9148" s="63">
        <v>3</v>
      </c>
      <c r="E9148" s="63">
        <v>0.93447530000000001</v>
      </c>
      <c r="F9148" s="63">
        <v>0.68963819999999998</v>
      </c>
      <c r="G9148" s="63">
        <v>-0.2448371</v>
      </c>
      <c r="H9148" s="63">
        <v>58.777700000000003</v>
      </c>
      <c r="I9148" s="63">
        <v>-0.38972469999999998</v>
      </c>
      <c r="J9148" s="63">
        <v>-0.3041239</v>
      </c>
      <c r="K9148" s="63">
        <v>-0.2448371</v>
      </c>
      <c r="L9148" s="63">
        <v>-0.1855503</v>
      </c>
      <c r="M9148" s="63">
        <v>-9.9949499999999997E-2</v>
      </c>
      <c r="N9148" s="63">
        <v>12799</v>
      </c>
      <c r="O9148" s="63">
        <v>0.1130564</v>
      </c>
      <c r="P9148" s="63">
        <v>6</v>
      </c>
      <c r="Q9148" s="63">
        <v>1.2781749580960001E-2</v>
      </c>
    </row>
    <row r="9149" spans="1:17">
      <c r="A9149" s="63" t="s">
        <v>81</v>
      </c>
      <c r="B9149" s="63" t="s">
        <v>58</v>
      </c>
      <c r="C9149" s="63" t="s">
        <v>51</v>
      </c>
      <c r="D9149" s="63">
        <v>4</v>
      </c>
      <c r="E9149" s="63">
        <v>0.91328189999999998</v>
      </c>
      <c r="F9149" s="63">
        <v>0.69741109999999995</v>
      </c>
      <c r="G9149" s="63">
        <v>-0.2158708</v>
      </c>
      <c r="H9149" s="63">
        <v>57.368299999999998</v>
      </c>
      <c r="I9149" s="63">
        <v>-0.36075839999999998</v>
      </c>
      <c r="J9149" s="63">
        <v>-0.2751576</v>
      </c>
      <c r="K9149" s="63">
        <v>-0.2158708</v>
      </c>
      <c r="L9149" s="63">
        <v>-0.156584</v>
      </c>
      <c r="M9149" s="63">
        <v>-7.0983199999999996E-2</v>
      </c>
      <c r="N9149" s="63">
        <v>12799</v>
      </c>
      <c r="O9149" s="63">
        <v>0.1130564</v>
      </c>
      <c r="P9149" s="63">
        <v>6</v>
      </c>
      <c r="Q9149" s="63">
        <v>1.2781749580960001E-2</v>
      </c>
    </row>
    <row r="9150" spans="1:17">
      <c r="A9150" s="63" t="s">
        <v>81</v>
      </c>
      <c r="B9150" s="63" t="s">
        <v>58</v>
      </c>
      <c r="C9150" s="63" t="s">
        <v>51</v>
      </c>
      <c r="D9150" s="63">
        <v>5</v>
      </c>
      <c r="E9150" s="63">
        <v>0.91284620000000005</v>
      </c>
      <c r="F9150" s="63">
        <v>0.69814739999999997</v>
      </c>
      <c r="G9150" s="63">
        <v>-0.2146989</v>
      </c>
      <c r="H9150" s="63">
        <v>56.580199999999998</v>
      </c>
      <c r="I9150" s="63">
        <v>-0.35958639999999997</v>
      </c>
      <c r="J9150" s="63">
        <v>-0.2739857</v>
      </c>
      <c r="K9150" s="63">
        <v>-0.2146989</v>
      </c>
      <c r="L9150" s="63">
        <v>-0.15541199999999999</v>
      </c>
      <c r="M9150" s="63">
        <v>-6.9811300000000007E-2</v>
      </c>
      <c r="N9150" s="63">
        <v>12799</v>
      </c>
      <c r="O9150" s="63">
        <v>0.1130564</v>
      </c>
      <c r="P9150" s="63">
        <v>6</v>
      </c>
      <c r="Q9150" s="63">
        <v>1.2781749580960001E-2</v>
      </c>
    </row>
    <row r="9151" spans="1:17">
      <c r="A9151" s="63" t="s">
        <v>81</v>
      </c>
      <c r="B9151" s="63" t="s">
        <v>58</v>
      </c>
      <c r="C9151" s="63" t="s">
        <v>51</v>
      </c>
      <c r="D9151" s="63">
        <v>6</v>
      </c>
      <c r="E9151" s="63">
        <v>1.0299670000000001</v>
      </c>
      <c r="F9151" s="63">
        <v>0.7216688</v>
      </c>
      <c r="G9151" s="63">
        <v>-0.30829859999999998</v>
      </c>
      <c r="H9151" s="63">
        <v>56.5364</v>
      </c>
      <c r="I9151" s="63">
        <v>-0.45318619999999998</v>
      </c>
      <c r="J9151" s="63">
        <v>-0.36758540000000001</v>
      </c>
      <c r="K9151" s="63">
        <v>-0.30829859999999998</v>
      </c>
      <c r="L9151" s="63">
        <v>-0.24901180000000001</v>
      </c>
      <c r="M9151" s="63">
        <v>-0.163411</v>
      </c>
      <c r="N9151" s="63">
        <v>12799</v>
      </c>
      <c r="O9151" s="63">
        <v>0.1130564</v>
      </c>
      <c r="P9151" s="63">
        <v>6</v>
      </c>
      <c r="Q9151" s="63">
        <v>1.2781749580960001E-2</v>
      </c>
    </row>
    <row r="9152" spans="1:17">
      <c r="A9152" s="63" t="s">
        <v>81</v>
      </c>
      <c r="B9152" s="63" t="s">
        <v>58</v>
      </c>
      <c r="C9152" s="63" t="s">
        <v>51</v>
      </c>
      <c r="D9152" s="63">
        <v>7</v>
      </c>
      <c r="E9152" s="63">
        <v>1.206334</v>
      </c>
      <c r="F9152" s="63">
        <v>0.92609589999999997</v>
      </c>
      <c r="G9152" s="63">
        <v>-0.2802383</v>
      </c>
      <c r="H9152" s="63">
        <v>57.901400000000002</v>
      </c>
      <c r="I9152" s="63">
        <v>-0.4251259</v>
      </c>
      <c r="J9152" s="63">
        <v>-0.33952520000000003</v>
      </c>
      <c r="K9152" s="63">
        <v>-0.2802383</v>
      </c>
      <c r="L9152" s="63">
        <v>-0.2209515</v>
      </c>
      <c r="M9152" s="63">
        <v>-0.13535069999999999</v>
      </c>
      <c r="N9152" s="63">
        <v>12799</v>
      </c>
      <c r="O9152" s="63">
        <v>0.1130564</v>
      </c>
      <c r="P9152" s="63">
        <v>6</v>
      </c>
      <c r="Q9152" s="63">
        <v>1.2781749580960001E-2</v>
      </c>
    </row>
    <row r="9153" spans="1:17">
      <c r="A9153" s="63" t="s">
        <v>81</v>
      </c>
      <c r="B9153" s="63" t="s">
        <v>58</v>
      </c>
      <c r="C9153" s="63" t="s">
        <v>51</v>
      </c>
      <c r="D9153" s="63">
        <v>8</v>
      </c>
      <c r="E9153" s="63">
        <v>1.324678</v>
      </c>
      <c r="F9153" s="63">
        <v>1.071774</v>
      </c>
      <c r="G9153" s="63">
        <v>-0.25290380000000001</v>
      </c>
      <c r="H9153" s="63">
        <v>62.9651</v>
      </c>
      <c r="I9153" s="63">
        <v>-0.39779140000000002</v>
      </c>
      <c r="J9153" s="63">
        <v>-0.31219069999999999</v>
      </c>
      <c r="K9153" s="63">
        <v>-0.25290380000000001</v>
      </c>
      <c r="L9153" s="63">
        <v>-0.19361700000000001</v>
      </c>
      <c r="M9153" s="63">
        <v>-0.10801620000000001</v>
      </c>
      <c r="N9153" s="63">
        <v>12799</v>
      </c>
      <c r="O9153" s="63">
        <v>0.1130564</v>
      </c>
      <c r="P9153" s="63">
        <v>6</v>
      </c>
      <c r="Q9153" s="63">
        <v>1.2781749580960001E-2</v>
      </c>
    </row>
    <row r="9154" spans="1:17">
      <c r="A9154" s="63" t="s">
        <v>81</v>
      </c>
      <c r="B9154" s="63" t="s">
        <v>58</v>
      </c>
      <c r="C9154" s="63" t="s">
        <v>51</v>
      </c>
      <c r="D9154" s="63">
        <v>9</v>
      </c>
      <c r="E9154" s="63">
        <v>1.3001750000000001</v>
      </c>
      <c r="F9154" s="63">
        <v>1.205714</v>
      </c>
      <c r="G9154" s="63">
        <v>-9.4461299999999998E-2</v>
      </c>
      <c r="H9154" s="63">
        <v>69.4178</v>
      </c>
      <c r="I9154" s="63">
        <v>-0.2393489</v>
      </c>
      <c r="J9154" s="63">
        <v>-0.1537482</v>
      </c>
      <c r="K9154" s="63">
        <v>-9.4461299999999998E-2</v>
      </c>
      <c r="L9154" s="63">
        <v>-3.5174499999999997E-2</v>
      </c>
      <c r="M9154" s="63">
        <v>5.04263E-2</v>
      </c>
      <c r="N9154" s="63">
        <v>12799</v>
      </c>
      <c r="O9154" s="63">
        <v>0.1130564</v>
      </c>
      <c r="P9154" s="63">
        <v>6</v>
      </c>
      <c r="Q9154" s="63">
        <v>1.2781749580960001E-2</v>
      </c>
    </row>
    <row r="9155" spans="1:17">
      <c r="A9155" s="63" t="s">
        <v>81</v>
      </c>
      <c r="B9155" s="63" t="s">
        <v>58</v>
      </c>
      <c r="C9155" s="63" t="s">
        <v>51</v>
      </c>
      <c r="D9155" s="63">
        <v>10</v>
      </c>
      <c r="E9155" s="63">
        <v>1.3388869999999999</v>
      </c>
      <c r="F9155" s="63">
        <v>1.2455510000000001</v>
      </c>
      <c r="G9155" s="63">
        <v>-9.3336299999999997E-2</v>
      </c>
      <c r="H9155" s="63">
        <v>74.255399999999995</v>
      </c>
      <c r="I9155" s="63">
        <v>-0.23822389999999999</v>
      </c>
      <c r="J9155" s="63">
        <v>-0.15262319999999999</v>
      </c>
      <c r="K9155" s="63">
        <v>-9.3336299999999997E-2</v>
      </c>
      <c r="L9155" s="63">
        <v>-3.4049500000000003E-2</v>
      </c>
      <c r="M9155" s="63">
        <v>5.1551300000000001E-2</v>
      </c>
      <c r="N9155" s="63">
        <v>12799</v>
      </c>
      <c r="O9155" s="63">
        <v>0.1130564</v>
      </c>
      <c r="P9155" s="63">
        <v>6</v>
      </c>
      <c r="Q9155" s="63">
        <v>1.2781749580960001E-2</v>
      </c>
    </row>
    <row r="9156" spans="1:17">
      <c r="A9156" s="63" t="s">
        <v>81</v>
      </c>
      <c r="B9156" s="63" t="s">
        <v>58</v>
      </c>
      <c r="C9156" s="63" t="s">
        <v>51</v>
      </c>
      <c r="D9156" s="63">
        <v>11</v>
      </c>
      <c r="E9156" s="63">
        <v>1.307741</v>
      </c>
      <c r="F9156" s="63">
        <v>1.3725499999999999</v>
      </c>
      <c r="G9156" s="63">
        <v>6.48088E-2</v>
      </c>
      <c r="H9156" s="63">
        <v>78.672200000000004</v>
      </c>
      <c r="I9156" s="63">
        <v>-8.0078800000000006E-2</v>
      </c>
      <c r="J9156" s="63">
        <v>5.522E-3</v>
      </c>
      <c r="K9156" s="63">
        <v>6.48088E-2</v>
      </c>
      <c r="L9156" s="63">
        <v>0.1240957</v>
      </c>
      <c r="M9156" s="63">
        <v>0.20969640000000001</v>
      </c>
      <c r="N9156" s="63">
        <v>12799</v>
      </c>
      <c r="O9156" s="63">
        <v>0.1130564</v>
      </c>
      <c r="P9156" s="63">
        <v>6</v>
      </c>
      <c r="Q9156" s="63">
        <v>1.2781749580960001E-2</v>
      </c>
    </row>
    <row r="9157" spans="1:17">
      <c r="A9157" s="63" t="s">
        <v>81</v>
      </c>
      <c r="B9157" s="63" t="s">
        <v>58</v>
      </c>
      <c r="C9157" s="63" t="s">
        <v>51</v>
      </c>
      <c r="D9157" s="63">
        <v>12</v>
      </c>
      <c r="E9157" s="63">
        <v>1.305771</v>
      </c>
      <c r="F9157" s="63">
        <v>1.5410900000000001</v>
      </c>
      <c r="G9157" s="63">
        <v>0.23531869999999999</v>
      </c>
      <c r="H9157" s="63">
        <v>83.331800000000001</v>
      </c>
      <c r="I9157" s="63">
        <v>9.04311E-2</v>
      </c>
      <c r="J9157" s="63">
        <v>0.17603179999999999</v>
      </c>
      <c r="K9157" s="63">
        <v>0.23531869999999999</v>
      </c>
      <c r="L9157" s="63">
        <v>0.29460550000000002</v>
      </c>
      <c r="M9157" s="63">
        <v>0.3802063</v>
      </c>
      <c r="N9157" s="63">
        <v>12799</v>
      </c>
      <c r="O9157" s="63">
        <v>0.1130564</v>
      </c>
      <c r="P9157" s="63">
        <v>6</v>
      </c>
      <c r="Q9157" s="63">
        <v>1.2781749580960001E-2</v>
      </c>
    </row>
    <row r="9158" spans="1:17">
      <c r="A9158" s="63" t="s">
        <v>81</v>
      </c>
      <c r="B9158" s="63" t="s">
        <v>58</v>
      </c>
      <c r="C9158" s="63" t="s">
        <v>51</v>
      </c>
      <c r="D9158" s="63">
        <v>13</v>
      </c>
      <c r="E9158" s="63">
        <v>1.2227790000000001</v>
      </c>
      <c r="F9158" s="63">
        <v>1.711668</v>
      </c>
      <c r="G9158" s="63">
        <v>0.48888949999999998</v>
      </c>
      <c r="H9158" s="63">
        <v>86.224800000000002</v>
      </c>
      <c r="I9158" s="63">
        <v>0.34400190000000003</v>
      </c>
      <c r="J9158" s="63">
        <v>0.4296026</v>
      </c>
      <c r="K9158" s="63">
        <v>0.48888949999999998</v>
      </c>
      <c r="L9158" s="63">
        <v>0.54817629999999995</v>
      </c>
      <c r="M9158" s="63">
        <v>0.63377700000000003</v>
      </c>
      <c r="N9158" s="63">
        <v>12799</v>
      </c>
      <c r="O9158" s="63">
        <v>0.1130564</v>
      </c>
      <c r="P9158" s="63">
        <v>6</v>
      </c>
      <c r="Q9158" s="63">
        <v>1.2781749580960001E-2</v>
      </c>
    </row>
    <row r="9159" spans="1:17">
      <c r="A9159" s="63" t="s">
        <v>81</v>
      </c>
      <c r="B9159" s="63" t="s">
        <v>58</v>
      </c>
      <c r="C9159" s="63" t="s">
        <v>51</v>
      </c>
      <c r="D9159" s="63">
        <v>14</v>
      </c>
      <c r="E9159" s="63">
        <v>1.2789619999999999</v>
      </c>
      <c r="F9159" s="63">
        <v>1.8734869999999999</v>
      </c>
      <c r="G9159" s="63">
        <v>0.59452459999999996</v>
      </c>
      <c r="H9159" s="63">
        <v>86.938699999999997</v>
      </c>
      <c r="I9159" s="63">
        <v>0.44963700000000001</v>
      </c>
      <c r="J9159" s="63">
        <v>0.53523779999999999</v>
      </c>
      <c r="K9159" s="63">
        <v>0.59452459999999996</v>
      </c>
      <c r="L9159" s="63">
        <v>0.65381149999999999</v>
      </c>
      <c r="M9159" s="63">
        <v>0.73941219999999996</v>
      </c>
      <c r="N9159" s="63">
        <v>12799</v>
      </c>
      <c r="O9159" s="63">
        <v>0.1130564</v>
      </c>
      <c r="P9159" s="63">
        <v>6</v>
      </c>
      <c r="Q9159" s="63">
        <v>1.2781749580960001E-2</v>
      </c>
    </row>
    <row r="9160" spans="1:17">
      <c r="A9160" s="63" t="s">
        <v>81</v>
      </c>
      <c r="B9160" s="63" t="s">
        <v>58</v>
      </c>
      <c r="C9160" s="63" t="s">
        <v>51</v>
      </c>
      <c r="D9160" s="63">
        <v>15</v>
      </c>
      <c r="E9160" s="63">
        <v>1.3606780000000001</v>
      </c>
      <c r="F9160" s="63">
        <v>2.0076429999999998</v>
      </c>
      <c r="G9160" s="63">
        <v>0.64696430000000005</v>
      </c>
      <c r="H9160" s="63">
        <v>87.863200000000006</v>
      </c>
      <c r="I9160" s="63">
        <v>0.50207670000000004</v>
      </c>
      <c r="J9160" s="63">
        <v>0.58767749999999996</v>
      </c>
      <c r="K9160" s="63">
        <v>0.64696430000000005</v>
      </c>
      <c r="L9160" s="63">
        <v>0.70625110000000002</v>
      </c>
      <c r="M9160" s="63">
        <v>0.79185190000000005</v>
      </c>
      <c r="N9160" s="63">
        <v>12799</v>
      </c>
      <c r="O9160" s="63">
        <v>0.1130564</v>
      </c>
      <c r="P9160" s="63">
        <v>6</v>
      </c>
      <c r="Q9160" s="63">
        <v>1.2781749580960001E-2</v>
      </c>
    </row>
    <row r="9161" spans="1:17">
      <c r="A9161" s="63" t="s">
        <v>81</v>
      </c>
      <c r="B9161" s="63" t="s">
        <v>58</v>
      </c>
      <c r="C9161" s="63" t="s">
        <v>51</v>
      </c>
      <c r="D9161" s="63">
        <v>16</v>
      </c>
      <c r="E9161" s="63">
        <v>1.5278149999999999</v>
      </c>
      <c r="F9161" s="63">
        <v>2.1734209999999998</v>
      </c>
      <c r="G9161" s="63">
        <v>0.6456054</v>
      </c>
      <c r="H9161" s="63">
        <v>89.482299999999995</v>
      </c>
      <c r="I9161" s="63">
        <v>0.50071790000000005</v>
      </c>
      <c r="J9161" s="63">
        <v>0.58631860000000002</v>
      </c>
      <c r="K9161" s="63">
        <v>0.6456054</v>
      </c>
      <c r="L9161" s="63">
        <v>0.70489230000000003</v>
      </c>
      <c r="M9161" s="63">
        <v>0.790493</v>
      </c>
      <c r="N9161" s="63">
        <v>12799</v>
      </c>
      <c r="O9161" s="63">
        <v>0.1130564</v>
      </c>
      <c r="P9161" s="63">
        <v>6</v>
      </c>
      <c r="Q9161" s="63">
        <v>1.2781749580960001E-2</v>
      </c>
    </row>
    <row r="9162" spans="1:17">
      <c r="A9162" s="63" t="s">
        <v>81</v>
      </c>
      <c r="B9162" s="63" t="s">
        <v>58</v>
      </c>
      <c r="C9162" s="63" t="s">
        <v>51</v>
      </c>
      <c r="D9162" s="63">
        <v>17</v>
      </c>
      <c r="E9162" s="63">
        <v>1.6890799999999999</v>
      </c>
      <c r="F9162" s="63">
        <v>2.2954110000000001</v>
      </c>
      <c r="G9162" s="63">
        <v>0.60633099999999995</v>
      </c>
      <c r="H9162" s="63">
        <v>89.5745</v>
      </c>
      <c r="I9162" s="63">
        <v>0.4614434</v>
      </c>
      <c r="J9162" s="63">
        <v>0.54704419999999998</v>
      </c>
      <c r="K9162" s="63">
        <v>0.60633099999999995</v>
      </c>
      <c r="L9162" s="63">
        <v>0.66561780000000004</v>
      </c>
      <c r="M9162" s="63">
        <v>0.75121859999999996</v>
      </c>
      <c r="N9162" s="63">
        <v>12799</v>
      </c>
      <c r="O9162" s="63">
        <v>0.1130564</v>
      </c>
      <c r="P9162" s="63">
        <v>6</v>
      </c>
      <c r="Q9162" s="63">
        <v>1.2781749580960001E-2</v>
      </c>
    </row>
    <row r="9163" spans="1:17">
      <c r="A9163" s="63" t="s">
        <v>81</v>
      </c>
      <c r="B9163" s="63" t="s">
        <v>58</v>
      </c>
      <c r="C9163" s="63" t="s">
        <v>51</v>
      </c>
      <c r="D9163" s="63">
        <v>18</v>
      </c>
      <c r="E9163" s="63">
        <v>1.8157909999999999</v>
      </c>
      <c r="F9163" s="63">
        <v>2.3432539999999999</v>
      </c>
      <c r="G9163" s="63">
        <v>0.52746309999999996</v>
      </c>
      <c r="H9163" s="63">
        <v>87.689599999999999</v>
      </c>
      <c r="I9163" s="63">
        <v>0.38257550000000001</v>
      </c>
      <c r="J9163" s="63">
        <v>0.46817619999999999</v>
      </c>
      <c r="K9163" s="63">
        <v>0.52746309999999996</v>
      </c>
      <c r="L9163" s="63">
        <v>0.58674990000000005</v>
      </c>
      <c r="M9163" s="63">
        <v>0.67235060000000002</v>
      </c>
      <c r="N9163" s="63">
        <v>12799</v>
      </c>
      <c r="O9163" s="63">
        <v>0.1130564</v>
      </c>
      <c r="P9163" s="63">
        <v>6</v>
      </c>
      <c r="Q9163" s="63">
        <v>1.2781749580960001E-2</v>
      </c>
    </row>
    <row r="9164" spans="1:17">
      <c r="A9164" s="63" t="s">
        <v>81</v>
      </c>
      <c r="B9164" s="63" t="s">
        <v>58</v>
      </c>
      <c r="C9164" s="63" t="s">
        <v>51</v>
      </c>
      <c r="D9164" s="63">
        <v>19</v>
      </c>
      <c r="E9164" s="63">
        <v>2.0076290000000001</v>
      </c>
      <c r="F9164" s="63">
        <v>2.2280389999999999</v>
      </c>
      <c r="G9164" s="63">
        <v>0.22040989999999999</v>
      </c>
      <c r="H9164" s="63">
        <v>83.552199999999999</v>
      </c>
      <c r="I9164" s="63">
        <v>7.5522300000000001E-2</v>
      </c>
      <c r="J9164" s="63">
        <v>0.16112299999999999</v>
      </c>
      <c r="K9164" s="63">
        <v>0.22040989999999999</v>
      </c>
      <c r="L9164" s="63">
        <v>0.27969670000000002</v>
      </c>
      <c r="M9164" s="63">
        <v>0.3652975</v>
      </c>
      <c r="N9164" s="63">
        <v>12799</v>
      </c>
      <c r="O9164" s="63">
        <v>0.1130564</v>
      </c>
      <c r="P9164" s="63">
        <v>6</v>
      </c>
      <c r="Q9164" s="63">
        <v>1.2781749580960001E-2</v>
      </c>
    </row>
    <row r="9165" spans="1:17">
      <c r="A9165" s="63" t="s">
        <v>81</v>
      </c>
      <c r="B9165" s="63" t="s">
        <v>58</v>
      </c>
      <c r="C9165" s="63" t="s">
        <v>51</v>
      </c>
      <c r="D9165" s="63">
        <v>20</v>
      </c>
      <c r="E9165" s="63">
        <v>2.1134309999999998</v>
      </c>
      <c r="F9165" s="63">
        <v>2.112975</v>
      </c>
      <c r="G9165" s="63">
        <v>-4.5590000000000002E-4</v>
      </c>
      <c r="H9165" s="63">
        <v>80.352900000000005</v>
      </c>
      <c r="I9165" s="63">
        <v>-0.14534349999999999</v>
      </c>
      <c r="J9165" s="63">
        <v>-5.9742700000000003E-2</v>
      </c>
      <c r="K9165" s="63">
        <v>-4.5590000000000002E-4</v>
      </c>
      <c r="L9165" s="63">
        <v>5.8831000000000001E-2</v>
      </c>
      <c r="M9165" s="63">
        <v>0.1444317</v>
      </c>
      <c r="N9165" s="63">
        <v>12799</v>
      </c>
      <c r="O9165" s="63">
        <v>0.1130564</v>
      </c>
      <c r="P9165" s="63">
        <v>6</v>
      </c>
      <c r="Q9165" s="63">
        <v>1.2781749580960001E-2</v>
      </c>
    </row>
    <row r="9166" spans="1:17">
      <c r="A9166" s="63" t="s">
        <v>81</v>
      </c>
      <c r="B9166" s="63" t="s">
        <v>58</v>
      </c>
      <c r="C9166" s="63" t="s">
        <v>51</v>
      </c>
      <c r="D9166" s="63">
        <v>21</v>
      </c>
      <c r="E9166" s="63">
        <v>2.0695700000000001</v>
      </c>
      <c r="F9166" s="63">
        <v>1.9344680000000001</v>
      </c>
      <c r="G9166" s="63">
        <v>-0.13510259999999999</v>
      </c>
      <c r="H9166" s="63">
        <v>75.166499999999999</v>
      </c>
      <c r="I9166" s="63">
        <v>-0.27999020000000002</v>
      </c>
      <c r="J9166" s="63">
        <v>-0.19438949999999999</v>
      </c>
      <c r="K9166" s="63">
        <v>-0.13510259999999999</v>
      </c>
      <c r="L9166" s="63">
        <v>-7.5815800000000003E-2</v>
      </c>
      <c r="M9166" s="63">
        <v>9.7850000000000003E-3</v>
      </c>
      <c r="N9166" s="63">
        <v>12799</v>
      </c>
      <c r="O9166" s="63">
        <v>0.1130564</v>
      </c>
      <c r="P9166" s="63">
        <v>6</v>
      </c>
      <c r="Q9166" s="63">
        <v>1.2781749580960001E-2</v>
      </c>
    </row>
    <row r="9167" spans="1:17">
      <c r="A9167" s="63" t="s">
        <v>81</v>
      </c>
      <c r="B9167" s="63" t="s">
        <v>58</v>
      </c>
      <c r="C9167" s="63" t="s">
        <v>51</v>
      </c>
      <c r="D9167" s="63">
        <v>22</v>
      </c>
      <c r="E9167" s="63">
        <v>1.9129769999999999</v>
      </c>
      <c r="F9167" s="63">
        <v>1.7139420000000001</v>
      </c>
      <c r="G9167" s="63">
        <v>-0.19903489999999999</v>
      </c>
      <c r="H9167" s="63">
        <v>70.840800000000002</v>
      </c>
      <c r="I9167" s="63">
        <v>-0.34392250000000002</v>
      </c>
      <c r="J9167" s="63">
        <v>-0.25832179999999999</v>
      </c>
      <c r="K9167" s="63">
        <v>-0.19903489999999999</v>
      </c>
      <c r="L9167" s="63">
        <v>-0.13974809999999999</v>
      </c>
      <c r="M9167" s="63">
        <v>-5.4147300000000002E-2</v>
      </c>
      <c r="N9167" s="63">
        <v>12799</v>
      </c>
      <c r="O9167" s="63">
        <v>0.1130564</v>
      </c>
      <c r="P9167" s="63">
        <v>6</v>
      </c>
      <c r="Q9167" s="63">
        <v>1.2781749580960001E-2</v>
      </c>
    </row>
    <row r="9168" spans="1:17">
      <c r="A9168" s="63" t="s">
        <v>81</v>
      </c>
      <c r="B9168" s="63" t="s">
        <v>58</v>
      </c>
      <c r="C9168" s="63" t="s">
        <v>51</v>
      </c>
      <c r="D9168" s="63">
        <v>23</v>
      </c>
      <c r="E9168" s="63">
        <v>1.612924</v>
      </c>
      <c r="F9168" s="63">
        <v>1.4193260000000001</v>
      </c>
      <c r="G9168" s="63">
        <v>-0.19359779999999999</v>
      </c>
      <c r="H9168" s="63">
        <v>68.580299999999994</v>
      </c>
      <c r="I9168" s="63">
        <v>-0.33848539999999999</v>
      </c>
      <c r="J9168" s="63">
        <v>-0.25288460000000001</v>
      </c>
      <c r="K9168" s="63">
        <v>-0.19359779999999999</v>
      </c>
      <c r="L9168" s="63">
        <v>-0.13431100000000001</v>
      </c>
      <c r="M9168" s="63">
        <v>-4.8710200000000002E-2</v>
      </c>
      <c r="N9168" s="63">
        <v>12799</v>
      </c>
      <c r="O9168" s="63">
        <v>0.1130564</v>
      </c>
      <c r="P9168" s="63">
        <v>6</v>
      </c>
      <c r="Q9168" s="63">
        <v>1.2781749580960001E-2</v>
      </c>
    </row>
    <row r="9169" spans="1:17">
      <c r="A9169" s="63" t="s">
        <v>81</v>
      </c>
      <c r="B9169" s="63" t="s">
        <v>58</v>
      </c>
      <c r="C9169" s="63" t="s">
        <v>51</v>
      </c>
      <c r="D9169" s="63">
        <v>24</v>
      </c>
      <c r="E9169" s="63">
        <v>1.3127219999999999</v>
      </c>
      <c r="F9169" s="63">
        <v>1.1055349999999999</v>
      </c>
      <c r="G9169" s="63">
        <v>-0.2071868</v>
      </c>
      <c r="H9169" s="63">
        <v>67.138099999999994</v>
      </c>
      <c r="I9169" s="63">
        <v>-0.35207440000000001</v>
      </c>
      <c r="J9169" s="63">
        <v>-0.26647369999999998</v>
      </c>
      <c r="K9169" s="63">
        <v>-0.2071868</v>
      </c>
      <c r="L9169" s="63">
        <v>-0.1479</v>
      </c>
      <c r="M9169" s="63">
        <v>-6.2299199999999999E-2</v>
      </c>
      <c r="N9169" s="63">
        <v>12799</v>
      </c>
      <c r="O9169" s="63">
        <v>0.1130564</v>
      </c>
      <c r="P9169" s="63">
        <v>6</v>
      </c>
      <c r="Q9169" s="63">
        <v>1.2781749580960001E-2</v>
      </c>
    </row>
    <row r="9170" spans="1:17">
      <c r="A9170" s="63" t="s">
        <v>81</v>
      </c>
      <c r="B9170" s="63" t="s">
        <v>58</v>
      </c>
      <c r="C9170" s="63" t="s">
        <v>52</v>
      </c>
      <c r="D9170" s="63">
        <v>1</v>
      </c>
      <c r="E9170" s="63">
        <v>1.1792290000000001</v>
      </c>
      <c r="F9170" s="63">
        <v>0.91728430000000005</v>
      </c>
      <c r="G9170" s="63">
        <v>-0.26194519999999999</v>
      </c>
      <c r="H9170" s="63">
        <v>69.3566</v>
      </c>
      <c r="I9170" s="63">
        <v>-0.40683279999999999</v>
      </c>
      <c r="J9170" s="63">
        <v>-0.32123200000000002</v>
      </c>
      <c r="K9170" s="63">
        <v>-0.26194519999999999</v>
      </c>
      <c r="L9170" s="63">
        <v>-0.20265839999999999</v>
      </c>
      <c r="M9170" s="63">
        <v>-0.1170576</v>
      </c>
      <c r="N9170" s="63">
        <v>12799</v>
      </c>
      <c r="O9170" s="63">
        <v>0.1130564</v>
      </c>
      <c r="P9170" s="63">
        <v>7</v>
      </c>
      <c r="Q9170" s="63">
        <v>1.2781749580960001E-2</v>
      </c>
    </row>
    <row r="9171" spans="1:17">
      <c r="A9171" s="63" t="s">
        <v>81</v>
      </c>
      <c r="B9171" s="63" t="s">
        <v>58</v>
      </c>
      <c r="C9171" s="63" t="s">
        <v>52</v>
      </c>
      <c r="D9171" s="63">
        <v>2</v>
      </c>
      <c r="E9171" s="63">
        <v>1.1005739999999999</v>
      </c>
      <c r="F9171" s="63">
        <v>0.80404370000000003</v>
      </c>
      <c r="G9171" s="63">
        <v>-0.29653010000000002</v>
      </c>
      <c r="H9171" s="63">
        <v>66.488100000000003</v>
      </c>
      <c r="I9171" s="63">
        <v>-0.44141770000000002</v>
      </c>
      <c r="J9171" s="63">
        <v>-0.35581689999999999</v>
      </c>
      <c r="K9171" s="63">
        <v>-0.29653010000000002</v>
      </c>
      <c r="L9171" s="63">
        <v>-0.23724319999999999</v>
      </c>
      <c r="M9171" s="63">
        <v>-0.15164250000000001</v>
      </c>
      <c r="N9171" s="63">
        <v>12799</v>
      </c>
      <c r="O9171" s="63">
        <v>0.1130564</v>
      </c>
      <c r="P9171" s="63">
        <v>7</v>
      </c>
      <c r="Q9171" s="63">
        <v>1.2781749580960001E-2</v>
      </c>
    </row>
    <row r="9172" spans="1:17">
      <c r="A9172" s="63" t="s">
        <v>81</v>
      </c>
      <c r="B9172" s="63" t="s">
        <v>58</v>
      </c>
      <c r="C9172" s="63" t="s">
        <v>52</v>
      </c>
      <c r="D9172" s="63">
        <v>3</v>
      </c>
      <c r="E9172" s="63">
        <v>1.0375019999999999</v>
      </c>
      <c r="F9172" s="63">
        <v>0.75341919999999996</v>
      </c>
      <c r="G9172" s="63">
        <v>-0.28408280000000002</v>
      </c>
      <c r="H9172" s="63">
        <v>65.327100000000002</v>
      </c>
      <c r="I9172" s="63">
        <v>-0.42897039999999997</v>
      </c>
      <c r="J9172" s="63">
        <v>-0.3433696</v>
      </c>
      <c r="K9172" s="63">
        <v>-0.28408280000000002</v>
      </c>
      <c r="L9172" s="63">
        <v>-0.22479589999999999</v>
      </c>
      <c r="M9172" s="63">
        <v>-0.13919519999999999</v>
      </c>
      <c r="N9172" s="63">
        <v>12799</v>
      </c>
      <c r="O9172" s="63">
        <v>0.1130564</v>
      </c>
      <c r="P9172" s="63">
        <v>7</v>
      </c>
      <c r="Q9172" s="63">
        <v>1.2781749580960001E-2</v>
      </c>
    </row>
    <row r="9173" spans="1:17">
      <c r="A9173" s="63" t="s">
        <v>81</v>
      </c>
      <c r="B9173" s="63" t="s">
        <v>58</v>
      </c>
      <c r="C9173" s="63" t="s">
        <v>52</v>
      </c>
      <c r="D9173" s="63">
        <v>4</v>
      </c>
      <c r="E9173" s="63">
        <v>1.0091000000000001</v>
      </c>
      <c r="F9173" s="63">
        <v>0.77881690000000003</v>
      </c>
      <c r="G9173" s="63">
        <v>-0.23028309999999999</v>
      </c>
      <c r="H9173" s="63">
        <v>63.8249</v>
      </c>
      <c r="I9173" s="63">
        <v>-0.37517070000000002</v>
      </c>
      <c r="J9173" s="63">
        <v>-0.28956989999999999</v>
      </c>
      <c r="K9173" s="63">
        <v>-0.23028309999999999</v>
      </c>
      <c r="L9173" s="63">
        <v>-0.17099619999999999</v>
      </c>
      <c r="M9173" s="63">
        <v>-8.5395499999999999E-2</v>
      </c>
      <c r="N9173" s="63">
        <v>12799</v>
      </c>
      <c r="O9173" s="63">
        <v>0.1130564</v>
      </c>
      <c r="P9173" s="63">
        <v>7</v>
      </c>
      <c r="Q9173" s="63">
        <v>1.2781749580960001E-2</v>
      </c>
    </row>
    <row r="9174" spans="1:17">
      <c r="A9174" s="63" t="s">
        <v>81</v>
      </c>
      <c r="B9174" s="63" t="s">
        <v>58</v>
      </c>
      <c r="C9174" s="63" t="s">
        <v>52</v>
      </c>
      <c r="D9174" s="63">
        <v>5</v>
      </c>
      <c r="E9174" s="63">
        <v>1.0043390000000001</v>
      </c>
      <c r="F9174" s="63">
        <v>0.78807499999999997</v>
      </c>
      <c r="G9174" s="63">
        <v>-0.2162637</v>
      </c>
      <c r="H9174" s="63">
        <v>62.7851</v>
      </c>
      <c r="I9174" s="63">
        <v>-0.36115130000000001</v>
      </c>
      <c r="J9174" s="63">
        <v>-0.27555049999999998</v>
      </c>
      <c r="K9174" s="63">
        <v>-0.2162637</v>
      </c>
      <c r="L9174" s="63">
        <v>-0.1569769</v>
      </c>
      <c r="M9174" s="63">
        <v>-7.1376099999999998E-2</v>
      </c>
      <c r="N9174" s="63">
        <v>12799</v>
      </c>
      <c r="O9174" s="63">
        <v>0.1130564</v>
      </c>
      <c r="P9174" s="63">
        <v>7</v>
      </c>
      <c r="Q9174" s="63">
        <v>1.2781749580960001E-2</v>
      </c>
    </row>
    <row r="9175" spans="1:17">
      <c r="A9175" s="63" t="s">
        <v>81</v>
      </c>
      <c r="B9175" s="63" t="s">
        <v>58</v>
      </c>
      <c r="C9175" s="63" t="s">
        <v>52</v>
      </c>
      <c r="D9175" s="63">
        <v>6</v>
      </c>
      <c r="E9175" s="63">
        <v>1.1420049999999999</v>
      </c>
      <c r="F9175" s="63">
        <v>0.81132349999999998</v>
      </c>
      <c r="G9175" s="63">
        <v>-0.33068110000000001</v>
      </c>
      <c r="H9175" s="63">
        <v>61.926000000000002</v>
      </c>
      <c r="I9175" s="63">
        <v>-0.47556870000000001</v>
      </c>
      <c r="J9175" s="63">
        <v>-0.38996799999999998</v>
      </c>
      <c r="K9175" s="63">
        <v>-0.33068110000000001</v>
      </c>
      <c r="L9175" s="63">
        <v>-0.27139429999999998</v>
      </c>
      <c r="M9175" s="63">
        <v>-0.1857935</v>
      </c>
      <c r="N9175" s="63">
        <v>12799</v>
      </c>
      <c r="O9175" s="63">
        <v>0.1130564</v>
      </c>
      <c r="P9175" s="63">
        <v>7</v>
      </c>
      <c r="Q9175" s="63">
        <v>1.2781749580960001E-2</v>
      </c>
    </row>
    <row r="9176" spans="1:17">
      <c r="A9176" s="63" t="s">
        <v>81</v>
      </c>
      <c r="B9176" s="63" t="s">
        <v>58</v>
      </c>
      <c r="C9176" s="63" t="s">
        <v>52</v>
      </c>
      <c r="D9176" s="63">
        <v>7</v>
      </c>
      <c r="E9176" s="63">
        <v>1.3055859999999999</v>
      </c>
      <c r="F9176" s="63">
        <v>1.0162180000000001</v>
      </c>
      <c r="G9176" s="63">
        <v>-0.28936820000000002</v>
      </c>
      <c r="H9176" s="63">
        <v>61.880099999999999</v>
      </c>
      <c r="I9176" s="63">
        <v>-0.43425570000000002</v>
      </c>
      <c r="J9176" s="63">
        <v>-0.34865499999999999</v>
      </c>
      <c r="K9176" s="63">
        <v>-0.28936820000000002</v>
      </c>
      <c r="L9176" s="63">
        <v>-0.23008129999999999</v>
      </c>
      <c r="M9176" s="63">
        <v>-0.14448059999999999</v>
      </c>
      <c r="N9176" s="63">
        <v>12799</v>
      </c>
      <c r="O9176" s="63">
        <v>0.1130564</v>
      </c>
      <c r="P9176" s="63">
        <v>7</v>
      </c>
      <c r="Q9176" s="63">
        <v>1.2781749580960001E-2</v>
      </c>
    </row>
    <row r="9177" spans="1:17">
      <c r="A9177" s="63" t="s">
        <v>81</v>
      </c>
      <c r="B9177" s="63" t="s">
        <v>58</v>
      </c>
      <c r="C9177" s="63" t="s">
        <v>52</v>
      </c>
      <c r="D9177" s="63">
        <v>8</v>
      </c>
      <c r="E9177" s="63">
        <v>1.442939</v>
      </c>
      <c r="F9177" s="63">
        <v>1.1447419999999999</v>
      </c>
      <c r="G9177" s="63">
        <v>-0.29819679999999998</v>
      </c>
      <c r="H9177" s="63">
        <v>67.351500000000001</v>
      </c>
      <c r="I9177" s="63">
        <v>-0.44308439999999999</v>
      </c>
      <c r="J9177" s="63">
        <v>-0.35748360000000001</v>
      </c>
      <c r="K9177" s="63">
        <v>-0.29819679999999998</v>
      </c>
      <c r="L9177" s="63">
        <v>-0.23891000000000001</v>
      </c>
      <c r="M9177" s="63">
        <v>-0.15330920000000001</v>
      </c>
      <c r="N9177" s="63">
        <v>12799</v>
      </c>
      <c r="O9177" s="63">
        <v>0.1130564</v>
      </c>
      <c r="P9177" s="63">
        <v>7</v>
      </c>
      <c r="Q9177" s="63">
        <v>1.2781749580960001E-2</v>
      </c>
    </row>
    <row r="9178" spans="1:17">
      <c r="A9178" s="63" t="s">
        <v>81</v>
      </c>
      <c r="B9178" s="63" t="s">
        <v>58</v>
      </c>
      <c r="C9178" s="63" t="s">
        <v>52</v>
      </c>
      <c r="D9178" s="63">
        <v>9</v>
      </c>
      <c r="E9178" s="63">
        <v>1.250219</v>
      </c>
      <c r="F9178" s="63">
        <v>1.1832149999999999</v>
      </c>
      <c r="G9178" s="63">
        <v>-6.7003400000000005E-2</v>
      </c>
      <c r="H9178" s="63">
        <v>74.261300000000006</v>
      </c>
      <c r="I9178" s="63">
        <v>-0.211891</v>
      </c>
      <c r="J9178" s="63">
        <v>-0.12629019999999999</v>
      </c>
      <c r="K9178" s="63">
        <v>-6.7003400000000005E-2</v>
      </c>
      <c r="L9178" s="63">
        <v>-7.7165000000000003E-3</v>
      </c>
      <c r="M9178" s="63">
        <v>7.7884200000000001E-2</v>
      </c>
      <c r="N9178" s="63">
        <v>12799</v>
      </c>
      <c r="O9178" s="63">
        <v>0.1130564</v>
      </c>
      <c r="P9178" s="63">
        <v>7</v>
      </c>
      <c r="Q9178" s="63">
        <v>1.2781749580960001E-2</v>
      </c>
    </row>
    <row r="9179" spans="1:17">
      <c r="A9179" s="63" t="s">
        <v>81</v>
      </c>
      <c r="B9179" s="63" t="s">
        <v>58</v>
      </c>
      <c r="C9179" s="63" t="s">
        <v>52</v>
      </c>
      <c r="D9179" s="63">
        <v>10</v>
      </c>
      <c r="E9179" s="63">
        <v>1.263922</v>
      </c>
      <c r="F9179" s="63">
        <v>1.1861409999999999</v>
      </c>
      <c r="G9179" s="63">
        <v>-7.7781699999999995E-2</v>
      </c>
      <c r="H9179" s="63">
        <v>78.997100000000003</v>
      </c>
      <c r="I9179" s="63">
        <v>-0.22266929999999999</v>
      </c>
      <c r="J9179" s="63">
        <v>-0.13706850000000001</v>
      </c>
      <c r="K9179" s="63">
        <v>-7.7781699999999995E-2</v>
      </c>
      <c r="L9179" s="63">
        <v>-1.8494799999999999E-2</v>
      </c>
      <c r="M9179" s="63">
        <v>6.7105899999999996E-2</v>
      </c>
      <c r="N9179" s="63">
        <v>12799</v>
      </c>
      <c r="O9179" s="63">
        <v>0.1130564</v>
      </c>
      <c r="P9179" s="63">
        <v>7</v>
      </c>
      <c r="Q9179" s="63">
        <v>1.2781749580960001E-2</v>
      </c>
    </row>
    <row r="9180" spans="1:17">
      <c r="A9180" s="63" t="s">
        <v>81</v>
      </c>
      <c r="B9180" s="63" t="s">
        <v>58</v>
      </c>
      <c r="C9180" s="63" t="s">
        <v>52</v>
      </c>
      <c r="D9180" s="63">
        <v>11</v>
      </c>
      <c r="E9180" s="63">
        <v>1.1714420000000001</v>
      </c>
      <c r="F9180" s="63">
        <v>1.2887109999999999</v>
      </c>
      <c r="G9180" s="63">
        <v>0.1172692</v>
      </c>
      <c r="H9180" s="63">
        <v>84.049700000000001</v>
      </c>
      <c r="I9180" s="63">
        <v>-2.7618400000000001E-2</v>
      </c>
      <c r="J9180" s="63">
        <v>5.7982300000000001E-2</v>
      </c>
      <c r="K9180" s="63">
        <v>0.1172692</v>
      </c>
      <c r="L9180" s="63">
        <v>0.17655599999999999</v>
      </c>
      <c r="M9180" s="63">
        <v>0.26215680000000002</v>
      </c>
      <c r="N9180" s="63">
        <v>12799</v>
      </c>
      <c r="O9180" s="63">
        <v>0.1130564</v>
      </c>
      <c r="P9180" s="63">
        <v>7</v>
      </c>
      <c r="Q9180" s="63">
        <v>1.2781749580960001E-2</v>
      </c>
    </row>
    <row r="9181" spans="1:17">
      <c r="A9181" s="63" t="s">
        <v>81</v>
      </c>
      <c r="B9181" s="63" t="s">
        <v>58</v>
      </c>
      <c r="C9181" s="63" t="s">
        <v>52</v>
      </c>
      <c r="D9181" s="63">
        <v>12</v>
      </c>
      <c r="E9181" s="63">
        <v>1.175243</v>
      </c>
      <c r="F9181" s="63">
        <v>1.5084169999999999</v>
      </c>
      <c r="G9181" s="63">
        <v>0.33317429999999998</v>
      </c>
      <c r="H9181" s="63">
        <v>87.835700000000003</v>
      </c>
      <c r="I9181" s="63">
        <v>0.1882868</v>
      </c>
      <c r="J9181" s="63">
        <v>0.27388750000000001</v>
      </c>
      <c r="K9181" s="63">
        <v>0.33317429999999998</v>
      </c>
      <c r="L9181" s="63">
        <v>0.39246120000000001</v>
      </c>
      <c r="M9181" s="63">
        <v>0.47806189999999998</v>
      </c>
      <c r="N9181" s="63">
        <v>12799</v>
      </c>
      <c r="O9181" s="63">
        <v>0.1130564</v>
      </c>
      <c r="P9181" s="63">
        <v>7</v>
      </c>
      <c r="Q9181" s="63">
        <v>1.2781749580960001E-2</v>
      </c>
    </row>
    <row r="9182" spans="1:17">
      <c r="A9182" s="63" t="s">
        <v>81</v>
      </c>
      <c r="B9182" s="63" t="s">
        <v>58</v>
      </c>
      <c r="C9182" s="63" t="s">
        <v>52</v>
      </c>
      <c r="D9182" s="63">
        <v>13</v>
      </c>
      <c r="E9182" s="63">
        <v>1.0842769999999999</v>
      </c>
      <c r="F9182" s="63">
        <v>1.7111529999999999</v>
      </c>
      <c r="G9182" s="63">
        <v>0.62687599999999999</v>
      </c>
      <c r="H9182" s="63">
        <v>90.478200000000001</v>
      </c>
      <c r="I9182" s="63">
        <v>0.48198839999999998</v>
      </c>
      <c r="J9182" s="63">
        <v>0.56758920000000002</v>
      </c>
      <c r="K9182" s="63">
        <v>0.62687599999999999</v>
      </c>
      <c r="L9182" s="63">
        <v>0.68616279999999996</v>
      </c>
      <c r="M9182" s="63">
        <v>0.77176359999999999</v>
      </c>
      <c r="N9182" s="63">
        <v>12799</v>
      </c>
      <c r="O9182" s="63">
        <v>0.1130564</v>
      </c>
      <c r="P9182" s="63">
        <v>7</v>
      </c>
      <c r="Q9182" s="63">
        <v>1.2781749580960001E-2</v>
      </c>
    </row>
    <row r="9183" spans="1:17">
      <c r="A9183" s="63" t="s">
        <v>81</v>
      </c>
      <c r="B9183" s="63" t="s">
        <v>58</v>
      </c>
      <c r="C9183" s="63" t="s">
        <v>52</v>
      </c>
      <c r="D9183" s="63">
        <v>14</v>
      </c>
      <c r="E9183" s="63">
        <v>1.1753549999999999</v>
      </c>
      <c r="F9183" s="63">
        <v>1.967228</v>
      </c>
      <c r="G9183" s="63">
        <v>0.7918733</v>
      </c>
      <c r="H9183" s="63">
        <v>92.376400000000004</v>
      </c>
      <c r="I9183" s="63">
        <v>0.64698580000000006</v>
      </c>
      <c r="J9183" s="63">
        <v>0.73258650000000003</v>
      </c>
      <c r="K9183" s="63">
        <v>0.7918733</v>
      </c>
      <c r="L9183" s="63">
        <v>0.85116020000000003</v>
      </c>
      <c r="M9183" s="63">
        <v>0.93676090000000001</v>
      </c>
      <c r="N9183" s="63">
        <v>12799</v>
      </c>
      <c r="O9183" s="63">
        <v>0.1130564</v>
      </c>
      <c r="P9183" s="63">
        <v>7</v>
      </c>
      <c r="Q9183" s="63">
        <v>1.2781749580960001E-2</v>
      </c>
    </row>
    <row r="9184" spans="1:17">
      <c r="A9184" s="63" t="s">
        <v>81</v>
      </c>
      <c r="B9184" s="63" t="s">
        <v>58</v>
      </c>
      <c r="C9184" s="63" t="s">
        <v>52</v>
      </c>
      <c r="D9184" s="63">
        <v>15</v>
      </c>
      <c r="E9184" s="63">
        <v>1.2895639999999999</v>
      </c>
      <c r="F9184" s="63">
        <v>2.1453359999999999</v>
      </c>
      <c r="G9184" s="63">
        <v>0.85577250000000005</v>
      </c>
      <c r="H9184" s="63">
        <v>92.9846</v>
      </c>
      <c r="I9184" s="63">
        <v>0.71088490000000004</v>
      </c>
      <c r="J9184" s="63">
        <v>0.79648569999999996</v>
      </c>
      <c r="K9184" s="63">
        <v>0.85577250000000005</v>
      </c>
      <c r="L9184" s="63">
        <v>0.91505930000000002</v>
      </c>
      <c r="M9184" s="63">
        <v>1.0006600000000001</v>
      </c>
      <c r="N9184" s="63">
        <v>12799</v>
      </c>
      <c r="O9184" s="63">
        <v>0.1130564</v>
      </c>
      <c r="P9184" s="63">
        <v>7</v>
      </c>
      <c r="Q9184" s="63">
        <v>1.2781749580960001E-2</v>
      </c>
    </row>
    <row r="9185" spans="1:17">
      <c r="A9185" s="63" t="s">
        <v>81</v>
      </c>
      <c r="B9185" s="63" t="s">
        <v>58</v>
      </c>
      <c r="C9185" s="63" t="s">
        <v>52</v>
      </c>
      <c r="D9185" s="63">
        <v>16</v>
      </c>
      <c r="E9185" s="63">
        <v>1.484154</v>
      </c>
      <c r="F9185" s="63">
        <v>2.3300019999999999</v>
      </c>
      <c r="G9185" s="63">
        <v>0.84584820000000005</v>
      </c>
      <c r="H9185" s="63">
        <v>94.006799999999998</v>
      </c>
      <c r="I9185" s="63">
        <v>0.70096060000000004</v>
      </c>
      <c r="J9185" s="63">
        <v>0.78656139999999997</v>
      </c>
      <c r="K9185" s="63">
        <v>0.84584820000000005</v>
      </c>
      <c r="L9185" s="63">
        <v>0.90513500000000002</v>
      </c>
      <c r="M9185" s="63">
        <v>0.99073580000000006</v>
      </c>
      <c r="N9185" s="63">
        <v>12799</v>
      </c>
      <c r="O9185" s="63">
        <v>0.1130564</v>
      </c>
      <c r="P9185" s="63">
        <v>7</v>
      </c>
      <c r="Q9185" s="63">
        <v>1.2781749580960001E-2</v>
      </c>
    </row>
    <row r="9186" spans="1:17">
      <c r="A9186" s="63" t="s">
        <v>81</v>
      </c>
      <c r="B9186" s="63" t="s">
        <v>58</v>
      </c>
      <c r="C9186" s="63" t="s">
        <v>52</v>
      </c>
      <c r="D9186" s="63">
        <v>17</v>
      </c>
      <c r="E9186" s="63">
        <v>1.634104</v>
      </c>
      <c r="F9186" s="63">
        <v>2.4148420000000002</v>
      </c>
      <c r="G9186" s="63">
        <v>0.78073840000000005</v>
      </c>
      <c r="H9186" s="63">
        <v>92.362799999999993</v>
      </c>
      <c r="I9186" s="63">
        <v>0.63585080000000005</v>
      </c>
      <c r="J9186" s="63">
        <v>0.72145150000000002</v>
      </c>
      <c r="K9186" s="63">
        <v>0.78073840000000005</v>
      </c>
      <c r="L9186" s="63">
        <v>0.84002520000000003</v>
      </c>
      <c r="M9186" s="63">
        <v>0.9256259</v>
      </c>
      <c r="N9186" s="63">
        <v>12799</v>
      </c>
      <c r="O9186" s="63">
        <v>0.1130564</v>
      </c>
      <c r="P9186" s="63">
        <v>7</v>
      </c>
      <c r="Q9186" s="63">
        <v>1.2781749580960001E-2</v>
      </c>
    </row>
    <row r="9187" spans="1:17">
      <c r="A9187" s="63" t="s">
        <v>81</v>
      </c>
      <c r="B9187" s="63" t="s">
        <v>58</v>
      </c>
      <c r="C9187" s="63" t="s">
        <v>52</v>
      </c>
      <c r="D9187" s="63">
        <v>18</v>
      </c>
      <c r="E9187" s="63">
        <v>1.7770630000000001</v>
      </c>
      <c r="F9187" s="63">
        <v>2.4956429999999998</v>
      </c>
      <c r="G9187" s="63">
        <v>0.71857959999999999</v>
      </c>
      <c r="H9187" s="63">
        <v>90.7072</v>
      </c>
      <c r="I9187" s="63">
        <v>0.57369210000000004</v>
      </c>
      <c r="J9187" s="63">
        <v>0.65929280000000001</v>
      </c>
      <c r="K9187" s="63">
        <v>0.71857959999999999</v>
      </c>
      <c r="L9187" s="63">
        <v>0.77786650000000002</v>
      </c>
      <c r="M9187" s="63">
        <v>0.86346719999999999</v>
      </c>
      <c r="N9187" s="63">
        <v>12799</v>
      </c>
      <c r="O9187" s="63">
        <v>0.1130564</v>
      </c>
      <c r="P9187" s="63">
        <v>7</v>
      </c>
      <c r="Q9187" s="63">
        <v>1.2781749580960001E-2</v>
      </c>
    </row>
    <row r="9188" spans="1:17">
      <c r="A9188" s="63" t="s">
        <v>81</v>
      </c>
      <c r="B9188" s="63" t="s">
        <v>58</v>
      </c>
      <c r="C9188" s="63" t="s">
        <v>52</v>
      </c>
      <c r="D9188" s="63">
        <v>19</v>
      </c>
      <c r="E9188" s="63">
        <v>2.0296080000000001</v>
      </c>
      <c r="F9188" s="63">
        <v>2.383473</v>
      </c>
      <c r="G9188" s="63">
        <v>0.35386489999999998</v>
      </c>
      <c r="H9188" s="63">
        <v>87.807100000000005</v>
      </c>
      <c r="I9188" s="63">
        <v>0.2089773</v>
      </c>
      <c r="J9188" s="63">
        <v>0.29457810000000001</v>
      </c>
      <c r="K9188" s="63">
        <v>0.35386489999999998</v>
      </c>
      <c r="L9188" s="63">
        <v>0.41315170000000001</v>
      </c>
      <c r="M9188" s="63">
        <v>0.49875249999999999</v>
      </c>
      <c r="N9188" s="63">
        <v>12799</v>
      </c>
      <c r="O9188" s="63">
        <v>0.1130564</v>
      </c>
      <c r="P9188" s="63">
        <v>7</v>
      </c>
      <c r="Q9188" s="63">
        <v>1.2781749580960001E-2</v>
      </c>
    </row>
    <row r="9189" spans="1:17">
      <c r="A9189" s="63" t="s">
        <v>81</v>
      </c>
      <c r="B9189" s="63" t="s">
        <v>58</v>
      </c>
      <c r="C9189" s="63" t="s">
        <v>52</v>
      </c>
      <c r="D9189" s="63">
        <v>20</v>
      </c>
      <c r="E9189" s="63">
        <v>2.1495470000000001</v>
      </c>
      <c r="F9189" s="63">
        <v>2.2177169999999999</v>
      </c>
      <c r="G9189" s="63">
        <v>6.8170099999999997E-2</v>
      </c>
      <c r="H9189" s="63">
        <v>84.0505</v>
      </c>
      <c r="I9189" s="63">
        <v>-7.6717499999999994E-2</v>
      </c>
      <c r="J9189" s="63">
        <v>8.8832000000000008E-3</v>
      </c>
      <c r="K9189" s="63">
        <v>6.8170099999999997E-2</v>
      </c>
      <c r="L9189" s="63">
        <v>0.12745690000000001</v>
      </c>
      <c r="M9189" s="63">
        <v>0.21305769999999999</v>
      </c>
      <c r="N9189" s="63">
        <v>12799</v>
      </c>
      <c r="O9189" s="63">
        <v>0.1130564</v>
      </c>
      <c r="P9189" s="63">
        <v>7</v>
      </c>
      <c r="Q9189" s="63">
        <v>1.2781749580960001E-2</v>
      </c>
    </row>
    <row r="9190" spans="1:17">
      <c r="A9190" s="63" t="s">
        <v>81</v>
      </c>
      <c r="B9190" s="63" t="s">
        <v>58</v>
      </c>
      <c r="C9190" s="63" t="s">
        <v>52</v>
      </c>
      <c r="D9190" s="63">
        <v>21</v>
      </c>
      <c r="E9190" s="63">
        <v>2.1279710000000001</v>
      </c>
      <c r="F9190" s="63">
        <v>2.0395089999999998</v>
      </c>
      <c r="G9190" s="63">
        <v>-8.8461600000000001E-2</v>
      </c>
      <c r="H9190" s="63">
        <v>79.258899999999997</v>
      </c>
      <c r="I9190" s="63">
        <v>-0.23334920000000001</v>
      </c>
      <c r="J9190" s="63">
        <v>-0.1477485</v>
      </c>
      <c r="K9190" s="63">
        <v>-8.8461600000000001E-2</v>
      </c>
      <c r="L9190" s="63">
        <v>-2.9174800000000001E-2</v>
      </c>
      <c r="M9190" s="63">
        <v>5.6425999999999997E-2</v>
      </c>
      <c r="N9190" s="63">
        <v>12799</v>
      </c>
      <c r="O9190" s="63">
        <v>0.1130564</v>
      </c>
      <c r="P9190" s="63">
        <v>7</v>
      </c>
      <c r="Q9190" s="63">
        <v>1.2781749580960001E-2</v>
      </c>
    </row>
    <row r="9191" spans="1:17">
      <c r="A9191" s="63" t="s">
        <v>81</v>
      </c>
      <c r="B9191" s="63" t="s">
        <v>58</v>
      </c>
      <c r="C9191" s="63" t="s">
        <v>52</v>
      </c>
      <c r="D9191" s="63">
        <v>22</v>
      </c>
      <c r="E9191" s="63">
        <v>1.982138</v>
      </c>
      <c r="F9191" s="63">
        <v>1.854004</v>
      </c>
      <c r="G9191" s="63">
        <v>-0.12813430000000001</v>
      </c>
      <c r="H9191" s="63">
        <v>75.085999999999999</v>
      </c>
      <c r="I9191" s="63">
        <v>-0.27302179999999998</v>
      </c>
      <c r="J9191" s="63">
        <v>-0.18742110000000001</v>
      </c>
      <c r="K9191" s="63">
        <v>-0.12813430000000001</v>
      </c>
      <c r="L9191" s="63">
        <v>-6.8847400000000003E-2</v>
      </c>
      <c r="M9191" s="63">
        <v>1.6753299999999999E-2</v>
      </c>
      <c r="N9191" s="63">
        <v>12799</v>
      </c>
      <c r="O9191" s="63">
        <v>0.1130564</v>
      </c>
      <c r="P9191" s="63">
        <v>7</v>
      </c>
      <c r="Q9191" s="63">
        <v>1.2781749580960001E-2</v>
      </c>
    </row>
    <row r="9192" spans="1:17">
      <c r="A9192" s="63" t="s">
        <v>81</v>
      </c>
      <c r="B9192" s="63" t="s">
        <v>58</v>
      </c>
      <c r="C9192" s="63" t="s">
        <v>52</v>
      </c>
      <c r="D9192" s="63">
        <v>23</v>
      </c>
      <c r="E9192" s="63">
        <v>1.6752990000000001</v>
      </c>
      <c r="F9192" s="63">
        <v>1.574387</v>
      </c>
      <c r="G9192" s="63">
        <v>-0.10091269999999999</v>
      </c>
      <c r="H9192" s="63">
        <v>72.698300000000003</v>
      </c>
      <c r="I9192" s="63">
        <v>-0.2458003</v>
      </c>
      <c r="J9192" s="63">
        <v>-0.16019949999999999</v>
      </c>
      <c r="K9192" s="63">
        <v>-0.10091269999999999</v>
      </c>
      <c r="L9192" s="63">
        <v>-4.16259E-2</v>
      </c>
      <c r="M9192" s="63">
        <v>4.3974899999999997E-2</v>
      </c>
      <c r="N9192" s="63">
        <v>12799</v>
      </c>
      <c r="O9192" s="63">
        <v>0.1130564</v>
      </c>
      <c r="P9192" s="63">
        <v>7</v>
      </c>
      <c r="Q9192" s="63">
        <v>1.2781749580960001E-2</v>
      </c>
    </row>
    <row r="9193" spans="1:17">
      <c r="A9193" s="63" t="s">
        <v>81</v>
      </c>
      <c r="B9193" s="63" t="s">
        <v>58</v>
      </c>
      <c r="C9193" s="63" t="s">
        <v>52</v>
      </c>
      <c r="D9193" s="63">
        <v>24</v>
      </c>
      <c r="E9193" s="63">
        <v>1.3958550000000001</v>
      </c>
      <c r="F9193" s="63">
        <v>1.1998960000000001</v>
      </c>
      <c r="G9193" s="63">
        <v>-0.19595940000000001</v>
      </c>
      <c r="H9193" s="63">
        <v>70.8476</v>
      </c>
      <c r="I9193" s="63">
        <v>-0.34084700000000001</v>
      </c>
      <c r="J9193" s="63">
        <v>-0.25524629999999998</v>
      </c>
      <c r="K9193" s="63">
        <v>-0.19595940000000001</v>
      </c>
      <c r="L9193" s="63">
        <v>-0.13667260000000001</v>
      </c>
      <c r="M9193" s="63">
        <v>-5.1071900000000003E-2</v>
      </c>
      <c r="N9193" s="63">
        <v>12799</v>
      </c>
      <c r="O9193" s="63">
        <v>0.1130564</v>
      </c>
      <c r="P9193" s="63">
        <v>7</v>
      </c>
      <c r="Q9193" s="63">
        <v>1.2781749580960001E-2</v>
      </c>
    </row>
    <row r="9194" spans="1:17">
      <c r="A9194" s="63" t="s">
        <v>81</v>
      </c>
      <c r="B9194" s="63" t="s">
        <v>58</v>
      </c>
      <c r="C9194" s="63" t="s">
        <v>53</v>
      </c>
      <c r="D9194" s="63">
        <v>1</v>
      </c>
      <c r="E9194" s="63">
        <v>1.122342</v>
      </c>
      <c r="F9194" s="63">
        <v>0.8609675</v>
      </c>
      <c r="G9194" s="63">
        <v>-0.26137480000000002</v>
      </c>
      <c r="H9194" s="63">
        <v>70.776700000000005</v>
      </c>
      <c r="I9194" s="63">
        <v>-0.40626240000000002</v>
      </c>
      <c r="J9194" s="63">
        <v>-0.32066159999999999</v>
      </c>
      <c r="K9194" s="63">
        <v>-0.26137480000000002</v>
      </c>
      <c r="L9194" s="63">
        <v>-0.20208789999999999</v>
      </c>
      <c r="M9194" s="63">
        <v>-0.1164872</v>
      </c>
      <c r="N9194" s="63">
        <v>12799</v>
      </c>
      <c r="O9194" s="63">
        <v>0.1130564</v>
      </c>
      <c r="P9194" s="63">
        <v>8</v>
      </c>
      <c r="Q9194" s="63">
        <v>1.2781749580960001E-2</v>
      </c>
    </row>
    <row r="9195" spans="1:17">
      <c r="A9195" s="63" t="s">
        <v>81</v>
      </c>
      <c r="B9195" s="63" t="s">
        <v>58</v>
      </c>
      <c r="C9195" s="63" t="s">
        <v>53</v>
      </c>
      <c r="D9195" s="63">
        <v>2</v>
      </c>
      <c r="E9195" s="63">
        <v>1.0087109999999999</v>
      </c>
      <c r="F9195" s="63">
        <v>0.76138680000000003</v>
      </c>
      <c r="G9195" s="63">
        <v>-0.2473243</v>
      </c>
      <c r="H9195" s="63">
        <v>65.110200000000006</v>
      </c>
      <c r="I9195" s="63">
        <v>-0.3922119</v>
      </c>
      <c r="J9195" s="63">
        <v>-0.30661110000000003</v>
      </c>
      <c r="K9195" s="63">
        <v>-0.2473243</v>
      </c>
      <c r="L9195" s="63">
        <v>-0.1880375</v>
      </c>
      <c r="M9195" s="63">
        <v>-0.10243670000000001</v>
      </c>
      <c r="N9195" s="63">
        <v>12799</v>
      </c>
      <c r="O9195" s="63">
        <v>0.1130564</v>
      </c>
      <c r="P9195" s="63">
        <v>8</v>
      </c>
      <c r="Q9195" s="63">
        <v>1.2781749580960001E-2</v>
      </c>
    </row>
    <row r="9196" spans="1:17">
      <c r="A9196" s="63" t="s">
        <v>81</v>
      </c>
      <c r="B9196" s="63" t="s">
        <v>58</v>
      </c>
      <c r="C9196" s="63" t="s">
        <v>53</v>
      </c>
      <c r="D9196" s="63">
        <v>3</v>
      </c>
      <c r="E9196" s="63">
        <v>0.95344870000000004</v>
      </c>
      <c r="F9196" s="63">
        <v>0.71297809999999995</v>
      </c>
      <c r="G9196" s="63">
        <v>-0.24047060000000001</v>
      </c>
      <c r="H9196" s="63">
        <v>63.554000000000002</v>
      </c>
      <c r="I9196" s="63">
        <v>-0.38535819999999998</v>
      </c>
      <c r="J9196" s="63">
        <v>-0.29975740000000001</v>
      </c>
      <c r="K9196" s="63">
        <v>-0.24047060000000001</v>
      </c>
      <c r="L9196" s="63">
        <v>-0.18118380000000001</v>
      </c>
      <c r="M9196" s="63">
        <v>-9.5583000000000001E-2</v>
      </c>
      <c r="N9196" s="63">
        <v>12799</v>
      </c>
      <c r="O9196" s="63">
        <v>0.1130564</v>
      </c>
      <c r="P9196" s="63">
        <v>8</v>
      </c>
      <c r="Q9196" s="63">
        <v>1.2781749580960001E-2</v>
      </c>
    </row>
    <row r="9197" spans="1:17">
      <c r="A9197" s="63" t="s">
        <v>81</v>
      </c>
      <c r="B9197" s="63" t="s">
        <v>58</v>
      </c>
      <c r="C9197" s="63" t="s">
        <v>53</v>
      </c>
      <c r="D9197" s="63">
        <v>4</v>
      </c>
      <c r="E9197" s="63">
        <v>0.93475649999999999</v>
      </c>
      <c r="F9197" s="63">
        <v>0.7202653</v>
      </c>
      <c r="G9197" s="63">
        <v>-0.21449109999999999</v>
      </c>
      <c r="H9197" s="63">
        <v>62.495899999999999</v>
      </c>
      <c r="I9197" s="63">
        <v>-0.3593787</v>
      </c>
      <c r="J9197" s="63">
        <v>-0.27377800000000002</v>
      </c>
      <c r="K9197" s="63">
        <v>-0.21449109999999999</v>
      </c>
      <c r="L9197" s="63">
        <v>-0.15520429999999999</v>
      </c>
      <c r="M9197" s="63">
        <v>-6.9603499999999999E-2</v>
      </c>
      <c r="N9197" s="63">
        <v>12799</v>
      </c>
      <c r="O9197" s="63">
        <v>0.1130564</v>
      </c>
      <c r="P9197" s="63">
        <v>8</v>
      </c>
      <c r="Q9197" s="63">
        <v>1.2781749580960001E-2</v>
      </c>
    </row>
    <row r="9198" spans="1:17">
      <c r="A9198" s="63" t="s">
        <v>81</v>
      </c>
      <c r="B9198" s="63" t="s">
        <v>58</v>
      </c>
      <c r="C9198" s="63" t="s">
        <v>53</v>
      </c>
      <c r="D9198" s="63">
        <v>5</v>
      </c>
      <c r="E9198" s="63">
        <v>0.94056850000000003</v>
      </c>
      <c r="F9198" s="63">
        <v>0.72371940000000001</v>
      </c>
      <c r="G9198" s="63">
        <v>-0.21684909999999999</v>
      </c>
      <c r="H9198" s="63">
        <v>62.195500000000003</v>
      </c>
      <c r="I9198" s="63">
        <v>-0.36173670000000002</v>
      </c>
      <c r="J9198" s="63">
        <v>-0.27613589999999999</v>
      </c>
      <c r="K9198" s="63">
        <v>-0.21684909999999999</v>
      </c>
      <c r="L9198" s="63">
        <v>-0.15756229999999999</v>
      </c>
      <c r="M9198" s="63">
        <v>-7.1961499999999998E-2</v>
      </c>
      <c r="N9198" s="63">
        <v>12799</v>
      </c>
      <c r="O9198" s="63">
        <v>0.1130564</v>
      </c>
      <c r="P9198" s="63">
        <v>8</v>
      </c>
      <c r="Q9198" s="63">
        <v>1.2781749580960001E-2</v>
      </c>
    </row>
    <row r="9199" spans="1:17">
      <c r="A9199" s="63" t="s">
        <v>81</v>
      </c>
      <c r="B9199" s="63" t="s">
        <v>58</v>
      </c>
      <c r="C9199" s="63" t="s">
        <v>53</v>
      </c>
      <c r="D9199" s="63">
        <v>6</v>
      </c>
      <c r="E9199" s="63">
        <v>1.038297</v>
      </c>
      <c r="F9199" s="63">
        <v>0.75962560000000001</v>
      </c>
      <c r="G9199" s="63">
        <v>-0.27867140000000001</v>
      </c>
      <c r="H9199" s="63">
        <v>61.101500000000001</v>
      </c>
      <c r="I9199" s="63">
        <v>-0.42355900000000002</v>
      </c>
      <c r="J9199" s="63">
        <v>-0.33795819999999999</v>
      </c>
      <c r="K9199" s="63">
        <v>-0.27867140000000001</v>
      </c>
      <c r="L9199" s="63">
        <v>-0.21938460000000001</v>
      </c>
      <c r="M9199" s="63">
        <v>-0.13378380000000001</v>
      </c>
      <c r="N9199" s="63">
        <v>12799</v>
      </c>
      <c r="O9199" s="63">
        <v>0.1130564</v>
      </c>
      <c r="P9199" s="63">
        <v>8</v>
      </c>
      <c r="Q9199" s="63">
        <v>1.2781749580960001E-2</v>
      </c>
    </row>
    <row r="9200" spans="1:17">
      <c r="A9200" s="63" t="s">
        <v>81</v>
      </c>
      <c r="B9200" s="63" t="s">
        <v>58</v>
      </c>
      <c r="C9200" s="63" t="s">
        <v>53</v>
      </c>
      <c r="D9200" s="63">
        <v>7</v>
      </c>
      <c r="E9200" s="63">
        <v>1.22271</v>
      </c>
      <c r="F9200" s="63">
        <v>0.94990839999999999</v>
      </c>
      <c r="G9200" s="63">
        <v>-0.27280169999999998</v>
      </c>
      <c r="H9200" s="63">
        <v>60.226700000000001</v>
      </c>
      <c r="I9200" s="63">
        <v>-0.41768929999999999</v>
      </c>
      <c r="J9200" s="63">
        <v>-0.33208850000000001</v>
      </c>
      <c r="K9200" s="63">
        <v>-0.27280169999999998</v>
      </c>
      <c r="L9200" s="63">
        <v>-0.21351490000000001</v>
      </c>
      <c r="M9200" s="63">
        <v>-0.1279141</v>
      </c>
      <c r="N9200" s="63">
        <v>12799</v>
      </c>
      <c r="O9200" s="63">
        <v>0.1130564</v>
      </c>
      <c r="P9200" s="63">
        <v>8</v>
      </c>
      <c r="Q9200" s="63">
        <v>1.2781749580960001E-2</v>
      </c>
    </row>
    <row r="9201" spans="1:17">
      <c r="A9201" s="63" t="s">
        <v>81</v>
      </c>
      <c r="B9201" s="63" t="s">
        <v>58</v>
      </c>
      <c r="C9201" s="63" t="s">
        <v>53</v>
      </c>
      <c r="D9201" s="63">
        <v>8</v>
      </c>
      <c r="E9201" s="63">
        <v>1.3447659999999999</v>
      </c>
      <c r="F9201" s="63">
        <v>1.1126309999999999</v>
      </c>
      <c r="G9201" s="63">
        <v>-0.2321358</v>
      </c>
      <c r="H9201" s="63">
        <v>62.833100000000002</v>
      </c>
      <c r="I9201" s="63">
        <v>-0.37702340000000001</v>
      </c>
      <c r="J9201" s="63">
        <v>-0.29142259999999998</v>
      </c>
      <c r="K9201" s="63">
        <v>-0.2321358</v>
      </c>
      <c r="L9201" s="63">
        <v>-0.1728489</v>
      </c>
      <c r="M9201" s="63">
        <v>-8.7248199999999998E-2</v>
      </c>
      <c r="N9201" s="63">
        <v>12799</v>
      </c>
      <c r="O9201" s="63">
        <v>0.1130564</v>
      </c>
      <c r="P9201" s="63">
        <v>8</v>
      </c>
      <c r="Q9201" s="63">
        <v>1.2781749580960001E-2</v>
      </c>
    </row>
    <row r="9202" spans="1:17">
      <c r="A9202" s="63" t="s">
        <v>81</v>
      </c>
      <c r="B9202" s="63" t="s">
        <v>58</v>
      </c>
      <c r="C9202" s="63" t="s">
        <v>53</v>
      </c>
      <c r="D9202" s="63">
        <v>9</v>
      </c>
      <c r="E9202" s="63">
        <v>1.3136060000000001</v>
      </c>
      <c r="F9202" s="63">
        <v>1.214601</v>
      </c>
      <c r="G9202" s="63">
        <v>-9.9005700000000002E-2</v>
      </c>
      <c r="H9202" s="63">
        <v>69.535200000000003</v>
      </c>
      <c r="I9202" s="63">
        <v>-0.24389330000000001</v>
      </c>
      <c r="J9202" s="63">
        <v>-0.1582925</v>
      </c>
      <c r="K9202" s="63">
        <v>-9.9005700000000002E-2</v>
      </c>
      <c r="L9202" s="63">
        <v>-3.9718900000000001E-2</v>
      </c>
      <c r="M9202" s="63">
        <v>4.5881900000000003E-2</v>
      </c>
      <c r="N9202" s="63">
        <v>12799</v>
      </c>
      <c r="O9202" s="63">
        <v>0.1130564</v>
      </c>
      <c r="P9202" s="63">
        <v>8</v>
      </c>
      <c r="Q9202" s="63">
        <v>1.2781749580960001E-2</v>
      </c>
    </row>
    <row r="9203" spans="1:17">
      <c r="A9203" s="63" t="s">
        <v>81</v>
      </c>
      <c r="B9203" s="63" t="s">
        <v>58</v>
      </c>
      <c r="C9203" s="63" t="s">
        <v>53</v>
      </c>
      <c r="D9203" s="63">
        <v>10</v>
      </c>
      <c r="E9203" s="63">
        <v>1.3075509999999999</v>
      </c>
      <c r="F9203" s="63">
        <v>1.2166920000000001</v>
      </c>
      <c r="G9203" s="63">
        <v>-9.0859499999999996E-2</v>
      </c>
      <c r="H9203" s="63">
        <v>75.556700000000006</v>
      </c>
      <c r="I9203" s="63">
        <v>-0.23574709999999999</v>
      </c>
      <c r="J9203" s="63">
        <v>-0.15014640000000001</v>
      </c>
      <c r="K9203" s="63">
        <v>-9.0859499999999996E-2</v>
      </c>
      <c r="L9203" s="63">
        <v>-3.1572700000000002E-2</v>
      </c>
      <c r="M9203" s="63">
        <v>5.4028100000000003E-2</v>
      </c>
      <c r="N9203" s="63">
        <v>12799</v>
      </c>
      <c r="O9203" s="63">
        <v>0.1130564</v>
      </c>
      <c r="P9203" s="63">
        <v>8</v>
      </c>
      <c r="Q9203" s="63">
        <v>1.2781749580960001E-2</v>
      </c>
    </row>
    <row r="9204" spans="1:17">
      <c r="A9204" s="63" t="s">
        <v>81</v>
      </c>
      <c r="B9204" s="63" t="s">
        <v>58</v>
      </c>
      <c r="C9204" s="63" t="s">
        <v>53</v>
      </c>
      <c r="D9204" s="63">
        <v>11</v>
      </c>
      <c r="E9204" s="63">
        <v>1.224588</v>
      </c>
      <c r="F9204" s="63">
        <v>1.307944</v>
      </c>
      <c r="G9204" s="63">
        <v>8.3356299999999994E-2</v>
      </c>
      <c r="H9204" s="63">
        <v>80.938699999999997</v>
      </c>
      <c r="I9204" s="63">
        <v>-6.1531299999999997E-2</v>
      </c>
      <c r="J9204" s="63">
        <v>2.4069400000000001E-2</v>
      </c>
      <c r="K9204" s="63">
        <v>8.3356299999999994E-2</v>
      </c>
      <c r="L9204" s="63">
        <v>0.14264309999999999</v>
      </c>
      <c r="M9204" s="63">
        <v>0.2282439</v>
      </c>
      <c r="N9204" s="63">
        <v>12799</v>
      </c>
      <c r="O9204" s="63">
        <v>0.1130564</v>
      </c>
      <c r="P9204" s="63">
        <v>8</v>
      </c>
      <c r="Q9204" s="63">
        <v>1.2781749580960001E-2</v>
      </c>
    </row>
    <row r="9205" spans="1:17">
      <c r="A9205" s="63" t="s">
        <v>81</v>
      </c>
      <c r="B9205" s="63" t="s">
        <v>58</v>
      </c>
      <c r="C9205" s="63" t="s">
        <v>53</v>
      </c>
      <c r="D9205" s="63">
        <v>12</v>
      </c>
      <c r="E9205" s="63">
        <v>1.2007380000000001</v>
      </c>
      <c r="F9205" s="63">
        <v>1.4858480000000001</v>
      </c>
      <c r="G9205" s="63">
        <v>0.28511059999999999</v>
      </c>
      <c r="H9205" s="63">
        <v>85.928799999999995</v>
      </c>
      <c r="I9205" s="63">
        <v>0.14022299999999999</v>
      </c>
      <c r="J9205" s="63">
        <v>0.22582379999999999</v>
      </c>
      <c r="K9205" s="63">
        <v>0.28511059999999999</v>
      </c>
      <c r="L9205" s="63">
        <v>0.34439740000000002</v>
      </c>
      <c r="M9205" s="63">
        <v>0.4299982</v>
      </c>
      <c r="N9205" s="63">
        <v>12799</v>
      </c>
      <c r="O9205" s="63">
        <v>0.1130564</v>
      </c>
      <c r="P9205" s="63">
        <v>8</v>
      </c>
      <c r="Q9205" s="63">
        <v>1.2781749580960001E-2</v>
      </c>
    </row>
    <row r="9206" spans="1:17">
      <c r="A9206" s="63" t="s">
        <v>81</v>
      </c>
      <c r="B9206" s="63" t="s">
        <v>58</v>
      </c>
      <c r="C9206" s="63" t="s">
        <v>53</v>
      </c>
      <c r="D9206" s="63">
        <v>13</v>
      </c>
      <c r="E9206" s="63">
        <v>1.0992679999999999</v>
      </c>
      <c r="F9206" s="63">
        <v>1.6890780000000001</v>
      </c>
      <c r="G9206" s="63">
        <v>0.5898101</v>
      </c>
      <c r="H9206" s="63">
        <v>89.525599999999997</v>
      </c>
      <c r="I9206" s="63">
        <v>0.4449225</v>
      </c>
      <c r="J9206" s="63">
        <v>0.53052330000000003</v>
      </c>
      <c r="K9206" s="63">
        <v>0.5898101</v>
      </c>
      <c r="L9206" s="63">
        <v>0.64909700000000004</v>
      </c>
      <c r="M9206" s="63">
        <v>0.73469770000000001</v>
      </c>
      <c r="N9206" s="63">
        <v>12799</v>
      </c>
      <c r="O9206" s="63">
        <v>0.1130564</v>
      </c>
      <c r="P9206" s="63">
        <v>8</v>
      </c>
      <c r="Q9206" s="63">
        <v>1.2781749580960001E-2</v>
      </c>
    </row>
    <row r="9207" spans="1:17">
      <c r="A9207" s="63" t="s">
        <v>81</v>
      </c>
      <c r="B9207" s="63" t="s">
        <v>58</v>
      </c>
      <c r="C9207" s="63" t="s">
        <v>53</v>
      </c>
      <c r="D9207" s="63">
        <v>14</v>
      </c>
      <c r="E9207" s="63">
        <v>1.1826159999999999</v>
      </c>
      <c r="F9207" s="63">
        <v>1.961708</v>
      </c>
      <c r="G9207" s="63">
        <v>0.77909240000000002</v>
      </c>
      <c r="H9207" s="63">
        <v>91.870699999999999</v>
      </c>
      <c r="I9207" s="63">
        <v>0.63420489999999996</v>
      </c>
      <c r="J9207" s="63">
        <v>0.71980560000000005</v>
      </c>
      <c r="K9207" s="63">
        <v>0.77909240000000002</v>
      </c>
      <c r="L9207" s="63">
        <v>0.83837930000000005</v>
      </c>
      <c r="M9207" s="63">
        <v>0.92398000000000002</v>
      </c>
      <c r="N9207" s="63">
        <v>12799</v>
      </c>
      <c r="O9207" s="63">
        <v>0.1130564</v>
      </c>
      <c r="P9207" s="63">
        <v>8</v>
      </c>
      <c r="Q9207" s="63">
        <v>1.2781749580960001E-2</v>
      </c>
    </row>
    <row r="9208" spans="1:17">
      <c r="A9208" s="63" t="s">
        <v>81</v>
      </c>
      <c r="B9208" s="63" t="s">
        <v>58</v>
      </c>
      <c r="C9208" s="63" t="s">
        <v>53</v>
      </c>
      <c r="D9208" s="63">
        <v>15</v>
      </c>
      <c r="E9208" s="63">
        <v>1.306853</v>
      </c>
      <c r="F9208" s="63">
        <v>2.1948319999999999</v>
      </c>
      <c r="G9208" s="63">
        <v>0.88797859999999995</v>
      </c>
      <c r="H9208" s="63">
        <v>93.843800000000002</v>
      </c>
      <c r="I9208" s="63">
        <v>0.74309099999999995</v>
      </c>
      <c r="J9208" s="63">
        <v>0.82869170000000003</v>
      </c>
      <c r="K9208" s="63">
        <v>0.88797859999999995</v>
      </c>
      <c r="L9208" s="63">
        <v>0.94726540000000004</v>
      </c>
      <c r="M9208" s="63">
        <v>1.0328660000000001</v>
      </c>
      <c r="N9208" s="63">
        <v>12799</v>
      </c>
      <c r="O9208" s="63">
        <v>0.1130564</v>
      </c>
      <c r="P9208" s="63">
        <v>8</v>
      </c>
      <c r="Q9208" s="63">
        <v>1.2781749580960001E-2</v>
      </c>
    </row>
    <row r="9209" spans="1:17">
      <c r="A9209" s="63" t="s">
        <v>81</v>
      </c>
      <c r="B9209" s="63" t="s">
        <v>58</v>
      </c>
      <c r="C9209" s="63" t="s">
        <v>53</v>
      </c>
      <c r="D9209" s="63">
        <v>16</v>
      </c>
      <c r="E9209" s="63">
        <v>1.495382</v>
      </c>
      <c r="F9209" s="63">
        <v>2.3469989999999998</v>
      </c>
      <c r="G9209" s="63">
        <v>0.85161719999999996</v>
      </c>
      <c r="H9209" s="63">
        <v>93.393600000000006</v>
      </c>
      <c r="I9209" s="63">
        <v>0.70672970000000002</v>
      </c>
      <c r="J9209" s="63">
        <v>0.79233039999999999</v>
      </c>
      <c r="K9209" s="63">
        <v>0.85161719999999996</v>
      </c>
      <c r="L9209" s="63">
        <v>0.91090400000000005</v>
      </c>
      <c r="M9209" s="63">
        <v>0.99650479999999997</v>
      </c>
      <c r="N9209" s="63">
        <v>12799</v>
      </c>
      <c r="O9209" s="63">
        <v>0.1130564</v>
      </c>
      <c r="P9209" s="63">
        <v>8</v>
      </c>
      <c r="Q9209" s="63">
        <v>1.2781749580960001E-2</v>
      </c>
    </row>
    <row r="9210" spans="1:17">
      <c r="A9210" s="63" t="s">
        <v>81</v>
      </c>
      <c r="B9210" s="63" t="s">
        <v>58</v>
      </c>
      <c r="C9210" s="63" t="s">
        <v>53</v>
      </c>
      <c r="D9210" s="63">
        <v>17</v>
      </c>
      <c r="E9210" s="63">
        <v>1.648355</v>
      </c>
      <c r="F9210" s="63">
        <v>2.4586999999999999</v>
      </c>
      <c r="G9210" s="63">
        <v>0.81034419999999996</v>
      </c>
      <c r="H9210" s="63">
        <v>92.406599999999997</v>
      </c>
      <c r="I9210" s="63">
        <v>0.66545670000000001</v>
      </c>
      <c r="J9210" s="63">
        <v>0.75105739999999999</v>
      </c>
      <c r="K9210" s="63">
        <v>0.81034419999999996</v>
      </c>
      <c r="L9210" s="63">
        <v>0.86963109999999999</v>
      </c>
      <c r="M9210" s="63">
        <v>0.95523179999999996</v>
      </c>
      <c r="N9210" s="63">
        <v>12799</v>
      </c>
      <c r="O9210" s="63">
        <v>0.1130564</v>
      </c>
      <c r="P9210" s="63">
        <v>8</v>
      </c>
      <c r="Q9210" s="63">
        <v>1.2781749580960001E-2</v>
      </c>
    </row>
    <row r="9211" spans="1:17">
      <c r="A9211" s="63" t="s">
        <v>81</v>
      </c>
      <c r="B9211" s="63" t="s">
        <v>58</v>
      </c>
      <c r="C9211" s="63" t="s">
        <v>53</v>
      </c>
      <c r="D9211" s="63">
        <v>18</v>
      </c>
      <c r="E9211" s="63">
        <v>1.7737560000000001</v>
      </c>
      <c r="F9211" s="63">
        <v>2.5064609999999998</v>
      </c>
      <c r="G9211" s="63">
        <v>0.73270460000000004</v>
      </c>
      <c r="H9211" s="63">
        <v>90.264499999999998</v>
      </c>
      <c r="I9211" s="63">
        <v>0.58781709999999998</v>
      </c>
      <c r="J9211" s="63">
        <v>0.67341779999999996</v>
      </c>
      <c r="K9211" s="63">
        <v>0.73270460000000004</v>
      </c>
      <c r="L9211" s="63">
        <v>0.79199149999999996</v>
      </c>
      <c r="M9211" s="63">
        <v>0.87759220000000004</v>
      </c>
      <c r="N9211" s="63">
        <v>12799</v>
      </c>
      <c r="O9211" s="63">
        <v>0.1130564</v>
      </c>
      <c r="P9211" s="63">
        <v>8</v>
      </c>
      <c r="Q9211" s="63">
        <v>1.2781749580960001E-2</v>
      </c>
    </row>
    <row r="9212" spans="1:17">
      <c r="A9212" s="63" t="s">
        <v>81</v>
      </c>
      <c r="B9212" s="63" t="s">
        <v>58</v>
      </c>
      <c r="C9212" s="63" t="s">
        <v>53</v>
      </c>
      <c r="D9212" s="63">
        <v>19</v>
      </c>
      <c r="E9212" s="63">
        <v>2.0170729999999999</v>
      </c>
      <c r="F9212" s="63">
        <v>2.3780700000000001</v>
      </c>
      <c r="G9212" s="63">
        <v>0.36099720000000002</v>
      </c>
      <c r="H9212" s="63">
        <v>87.438599999999994</v>
      </c>
      <c r="I9212" s="63">
        <v>0.21610960000000001</v>
      </c>
      <c r="J9212" s="63">
        <v>0.30171039999999999</v>
      </c>
      <c r="K9212" s="63">
        <v>0.36099720000000002</v>
      </c>
      <c r="L9212" s="63">
        <v>0.42028399999999999</v>
      </c>
      <c r="M9212" s="63">
        <v>0.50588480000000002</v>
      </c>
      <c r="N9212" s="63">
        <v>12799</v>
      </c>
      <c r="O9212" s="63">
        <v>0.1130564</v>
      </c>
      <c r="P9212" s="63">
        <v>8</v>
      </c>
      <c r="Q9212" s="63">
        <v>1.2781749580960001E-2</v>
      </c>
    </row>
    <row r="9213" spans="1:17">
      <c r="A9213" s="63" t="s">
        <v>81</v>
      </c>
      <c r="B9213" s="63" t="s">
        <v>58</v>
      </c>
      <c r="C9213" s="63" t="s">
        <v>53</v>
      </c>
      <c r="D9213" s="63">
        <v>20</v>
      </c>
      <c r="E9213" s="63">
        <v>2.0940799999999999</v>
      </c>
      <c r="F9213" s="63">
        <v>2.1348760000000002</v>
      </c>
      <c r="G9213" s="63">
        <v>4.0795100000000001E-2</v>
      </c>
      <c r="H9213" s="63">
        <v>82.645200000000003</v>
      </c>
      <c r="I9213" s="63">
        <v>-0.1040925</v>
      </c>
      <c r="J9213" s="63">
        <v>-1.84917E-2</v>
      </c>
      <c r="K9213" s="63">
        <v>4.0795100000000001E-2</v>
      </c>
      <c r="L9213" s="63">
        <v>0.1000819</v>
      </c>
      <c r="M9213" s="63">
        <v>0.18568270000000001</v>
      </c>
      <c r="N9213" s="63">
        <v>12799</v>
      </c>
      <c r="O9213" s="63">
        <v>0.1130564</v>
      </c>
      <c r="P9213" s="63">
        <v>8</v>
      </c>
      <c r="Q9213" s="63">
        <v>1.2781749580960001E-2</v>
      </c>
    </row>
    <row r="9214" spans="1:17">
      <c r="A9214" s="63" t="s">
        <v>81</v>
      </c>
      <c r="B9214" s="63" t="s">
        <v>58</v>
      </c>
      <c r="C9214" s="63" t="s">
        <v>53</v>
      </c>
      <c r="D9214" s="63">
        <v>21</v>
      </c>
      <c r="E9214" s="63">
        <v>2.0717029999999999</v>
      </c>
      <c r="F9214" s="63">
        <v>1.966968</v>
      </c>
      <c r="G9214" s="63">
        <v>-0.10473449999999999</v>
      </c>
      <c r="H9214" s="63">
        <v>78.515500000000003</v>
      </c>
      <c r="I9214" s="63">
        <v>-0.24962210000000001</v>
      </c>
      <c r="J9214" s="63">
        <v>-0.16402140000000001</v>
      </c>
      <c r="K9214" s="63">
        <v>-0.10473449999999999</v>
      </c>
      <c r="L9214" s="63">
        <v>-4.5447700000000001E-2</v>
      </c>
      <c r="M9214" s="63">
        <v>4.0153099999999997E-2</v>
      </c>
      <c r="N9214" s="63">
        <v>12799</v>
      </c>
      <c r="O9214" s="63">
        <v>0.1130564</v>
      </c>
      <c r="P9214" s="63">
        <v>8</v>
      </c>
      <c r="Q9214" s="63">
        <v>1.2781749580960001E-2</v>
      </c>
    </row>
    <row r="9215" spans="1:17">
      <c r="A9215" s="63" t="s">
        <v>81</v>
      </c>
      <c r="B9215" s="63" t="s">
        <v>58</v>
      </c>
      <c r="C9215" s="63" t="s">
        <v>53</v>
      </c>
      <c r="D9215" s="63">
        <v>22</v>
      </c>
      <c r="E9215" s="63">
        <v>1.9430419999999999</v>
      </c>
      <c r="F9215" s="63">
        <v>1.8186070000000001</v>
      </c>
      <c r="G9215" s="63">
        <v>-0.12443419999999999</v>
      </c>
      <c r="H9215" s="63">
        <v>76.209599999999995</v>
      </c>
      <c r="I9215" s="63">
        <v>-0.2693218</v>
      </c>
      <c r="J9215" s="63">
        <v>-0.1837211</v>
      </c>
      <c r="K9215" s="63">
        <v>-0.12443419999999999</v>
      </c>
      <c r="L9215" s="63">
        <v>-6.5147399999999994E-2</v>
      </c>
      <c r="M9215" s="63">
        <v>2.04534E-2</v>
      </c>
      <c r="N9215" s="63">
        <v>12799</v>
      </c>
      <c r="O9215" s="63">
        <v>0.1130564</v>
      </c>
      <c r="P9215" s="63">
        <v>8</v>
      </c>
      <c r="Q9215" s="63">
        <v>1.2781749580960001E-2</v>
      </c>
    </row>
    <row r="9216" spans="1:17">
      <c r="A9216" s="63" t="s">
        <v>81</v>
      </c>
      <c r="B9216" s="63" t="s">
        <v>58</v>
      </c>
      <c r="C9216" s="63" t="s">
        <v>53</v>
      </c>
      <c r="D9216" s="63">
        <v>23</v>
      </c>
      <c r="E9216" s="63">
        <v>1.62056</v>
      </c>
      <c r="F9216" s="63">
        <v>1.543588</v>
      </c>
      <c r="G9216" s="63">
        <v>-7.6971700000000004E-2</v>
      </c>
      <c r="H9216" s="63">
        <v>73.934100000000001</v>
      </c>
      <c r="I9216" s="63">
        <v>-0.22185920000000001</v>
      </c>
      <c r="J9216" s="63">
        <v>-0.1362585</v>
      </c>
      <c r="K9216" s="63">
        <v>-7.6971700000000004E-2</v>
      </c>
      <c r="L9216" s="63">
        <v>-1.7684800000000001E-2</v>
      </c>
      <c r="M9216" s="63">
        <v>6.7915900000000001E-2</v>
      </c>
      <c r="N9216" s="63">
        <v>12799</v>
      </c>
      <c r="O9216" s="63">
        <v>0.1130564</v>
      </c>
      <c r="P9216" s="63">
        <v>8</v>
      </c>
      <c r="Q9216" s="63">
        <v>1.2781749580960001E-2</v>
      </c>
    </row>
    <row r="9217" spans="1:17">
      <c r="A9217" s="63" t="s">
        <v>81</v>
      </c>
      <c r="B9217" s="63" t="s">
        <v>58</v>
      </c>
      <c r="C9217" s="63" t="s">
        <v>53</v>
      </c>
      <c r="D9217" s="63">
        <v>24</v>
      </c>
      <c r="E9217" s="63">
        <v>1.343809</v>
      </c>
      <c r="F9217" s="63">
        <v>1.150045</v>
      </c>
      <c r="G9217" s="63">
        <v>-0.19376399999999999</v>
      </c>
      <c r="H9217" s="63">
        <v>72.424899999999994</v>
      </c>
      <c r="I9217" s="63">
        <v>-0.3386516</v>
      </c>
      <c r="J9217" s="63">
        <v>-0.25305080000000002</v>
      </c>
      <c r="K9217" s="63">
        <v>-0.19376399999999999</v>
      </c>
      <c r="L9217" s="63">
        <v>-0.13447709999999999</v>
      </c>
      <c r="M9217" s="63">
        <v>-4.88764E-2</v>
      </c>
      <c r="N9217" s="63">
        <v>12799</v>
      </c>
      <c r="O9217" s="63">
        <v>0.1130564</v>
      </c>
      <c r="P9217" s="63">
        <v>8</v>
      </c>
      <c r="Q9217" s="63">
        <v>1.2781749580960001E-2</v>
      </c>
    </row>
    <row r="9218" spans="1:17">
      <c r="A9218" s="63" t="s">
        <v>81</v>
      </c>
      <c r="B9218" s="63" t="s">
        <v>58</v>
      </c>
      <c r="C9218" s="63" t="s">
        <v>54</v>
      </c>
      <c r="D9218" s="63">
        <v>1</v>
      </c>
      <c r="E9218" s="63">
        <v>1.0024500000000001</v>
      </c>
      <c r="F9218" s="63">
        <v>0.75942580000000004</v>
      </c>
      <c r="G9218" s="63">
        <v>-0.2430245</v>
      </c>
      <c r="H9218" s="63">
        <v>68.953599999999994</v>
      </c>
      <c r="I9218" s="63">
        <v>-0.38791209999999998</v>
      </c>
      <c r="J9218" s="63">
        <v>-0.30231130000000001</v>
      </c>
      <c r="K9218" s="63">
        <v>-0.2430245</v>
      </c>
      <c r="L9218" s="63">
        <v>-0.1837376</v>
      </c>
      <c r="M9218" s="63">
        <v>-9.8136899999999999E-2</v>
      </c>
      <c r="N9218" s="63">
        <v>12799</v>
      </c>
      <c r="O9218" s="63">
        <v>0.1130564</v>
      </c>
      <c r="P9218" s="63">
        <v>9</v>
      </c>
      <c r="Q9218" s="63">
        <v>1.2781749580960001E-2</v>
      </c>
    </row>
    <row r="9219" spans="1:17">
      <c r="A9219" s="63" t="s">
        <v>81</v>
      </c>
      <c r="B9219" s="63" t="s">
        <v>58</v>
      </c>
      <c r="C9219" s="63" t="s">
        <v>54</v>
      </c>
      <c r="D9219" s="63">
        <v>2</v>
      </c>
      <c r="E9219" s="63">
        <v>0.92760969999999998</v>
      </c>
      <c r="F9219" s="63">
        <v>0.62436999999999998</v>
      </c>
      <c r="G9219" s="63">
        <v>-0.3032398</v>
      </c>
      <c r="H9219" s="63">
        <v>68.600800000000007</v>
      </c>
      <c r="I9219" s="63">
        <v>-0.44812740000000001</v>
      </c>
      <c r="J9219" s="63">
        <v>-0.36252659999999998</v>
      </c>
      <c r="K9219" s="63">
        <v>-0.3032398</v>
      </c>
      <c r="L9219" s="63">
        <v>-0.2439529</v>
      </c>
      <c r="M9219" s="63">
        <v>-0.1583522</v>
      </c>
      <c r="N9219" s="63">
        <v>12799</v>
      </c>
      <c r="O9219" s="63">
        <v>0.1130564</v>
      </c>
      <c r="P9219" s="63">
        <v>9</v>
      </c>
      <c r="Q9219" s="63">
        <v>1.2781749580960001E-2</v>
      </c>
    </row>
    <row r="9220" spans="1:17">
      <c r="A9220" s="63" t="s">
        <v>81</v>
      </c>
      <c r="B9220" s="63" t="s">
        <v>58</v>
      </c>
      <c r="C9220" s="63" t="s">
        <v>54</v>
      </c>
      <c r="D9220" s="63">
        <v>3</v>
      </c>
      <c r="E9220" s="63">
        <v>0.86452289999999998</v>
      </c>
      <c r="F9220" s="63">
        <v>0.5791018</v>
      </c>
      <c r="G9220" s="63">
        <v>-0.28542109999999998</v>
      </c>
      <c r="H9220" s="63">
        <v>67.042500000000004</v>
      </c>
      <c r="I9220" s="63">
        <v>-0.43030869999999999</v>
      </c>
      <c r="J9220" s="63">
        <v>-0.34470790000000001</v>
      </c>
      <c r="K9220" s="63">
        <v>-0.28542109999999998</v>
      </c>
      <c r="L9220" s="63">
        <v>-0.22613420000000001</v>
      </c>
      <c r="M9220" s="63">
        <v>-0.14053350000000001</v>
      </c>
      <c r="N9220" s="63">
        <v>12799</v>
      </c>
      <c r="O9220" s="63">
        <v>0.1130564</v>
      </c>
      <c r="P9220" s="63">
        <v>9</v>
      </c>
      <c r="Q9220" s="63">
        <v>1.2781749580960001E-2</v>
      </c>
    </row>
    <row r="9221" spans="1:17">
      <c r="A9221" s="63" t="s">
        <v>81</v>
      </c>
      <c r="B9221" s="63" t="s">
        <v>58</v>
      </c>
      <c r="C9221" s="63" t="s">
        <v>54</v>
      </c>
      <c r="D9221" s="63">
        <v>4</v>
      </c>
      <c r="E9221" s="63">
        <v>0.83689899999999995</v>
      </c>
      <c r="F9221" s="63">
        <v>0.59447570000000005</v>
      </c>
      <c r="G9221" s="63">
        <v>-0.24242330000000001</v>
      </c>
      <c r="H9221" s="63">
        <v>65.840100000000007</v>
      </c>
      <c r="I9221" s="63">
        <v>-0.38731090000000001</v>
      </c>
      <c r="J9221" s="63">
        <v>-0.30171009999999998</v>
      </c>
      <c r="K9221" s="63">
        <v>-0.24242330000000001</v>
      </c>
      <c r="L9221" s="63">
        <v>-0.18313650000000001</v>
      </c>
      <c r="M9221" s="63">
        <v>-9.7535700000000003E-2</v>
      </c>
      <c r="N9221" s="63">
        <v>12799</v>
      </c>
      <c r="O9221" s="63">
        <v>0.1130564</v>
      </c>
      <c r="P9221" s="63">
        <v>9</v>
      </c>
      <c r="Q9221" s="63">
        <v>1.2781749580960001E-2</v>
      </c>
    </row>
    <row r="9222" spans="1:17">
      <c r="A9222" s="63" t="s">
        <v>81</v>
      </c>
      <c r="B9222" s="63" t="s">
        <v>58</v>
      </c>
      <c r="C9222" s="63" t="s">
        <v>54</v>
      </c>
      <c r="D9222" s="63">
        <v>5</v>
      </c>
      <c r="E9222" s="63">
        <v>0.81371570000000004</v>
      </c>
      <c r="F9222" s="63">
        <v>0.60486479999999998</v>
      </c>
      <c r="G9222" s="63">
        <v>-0.20885090000000001</v>
      </c>
      <c r="H9222" s="63">
        <v>65.255300000000005</v>
      </c>
      <c r="I9222" s="63">
        <v>-0.35373850000000001</v>
      </c>
      <c r="J9222" s="63">
        <v>-0.26813779999999998</v>
      </c>
      <c r="K9222" s="63">
        <v>-0.20885090000000001</v>
      </c>
      <c r="L9222" s="63">
        <v>-0.14956410000000001</v>
      </c>
      <c r="M9222" s="63">
        <v>-6.3963300000000001E-2</v>
      </c>
      <c r="N9222" s="63">
        <v>12799</v>
      </c>
      <c r="O9222" s="63">
        <v>0.1130564</v>
      </c>
      <c r="P9222" s="63">
        <v>9</v>
      </c>
      <c r="Q9222" s="63">
        <v>1.2781749580960001E-2</v>
      </c>
    </row>
    <row r="9223" spans="1:17">
      <c r="A9223" s="63" t="s">
        <v>81</v>
      </c>
      <c r="B9223" s="63" t="s">
        <v>58</v>
      </c>
      <c r="C9223" s="63" t="s">
        <v>54</v>
      </c>
      <c r="D9223" s="63">
        <v>6</v>
      </c>
      <c r="E9223" s="63">
        <v>0.99477879999999996</v>
      </c>
      <c r="F9223" s="63">
        <v>0.61048349999999996</v>
      </c>
      <c r="G9223" s="63">
        <v>-0.3842952</v>
      </c>
      <c r="H9223" s="63">
        <v>64.833200000000005</v>
      </c>
      <c r="I9223" s="63">
        <v>-0.52918279999999995</v>
      </c>
      <c r="J9223" s="63">
        <v>-0.44358209999999998</v>
      </c>
      <c r="K9223" s="63">
        <v>-0.3842952</v>
      </c>
      <c r="L9223" s="63">
        <v>-0.32500839999999998</v>
      </c>
      <c r="M9223" s="63">
        <v>-0.2394076</v>
      </c>
      <c r="N9223" s="63">
        <v>12799</v>
      </c>
      <c r="O9223" s="63">
        <v>0.1130564</v>
      </c>
      <c r="P9223" s="63">
        <v>9</v>
      </c>
      <c r="Q9223" s="63">
        <v>1.2781749580960001E-2</v>
      </c>
    </row>
    <row r="9224" spans="1:17">
      <c r="A9224" s="63" t="s">
        <v>81</v>
      </c>
      <c r="B9224" s="63" t="s">
        <v>58</v>
      </c>
      <c r="C9224" s="63" t="s">
        <v>54</v>
      </c>
      <c r="D9224" s="63">
        <v>7</v>
      </c>
      <c r="E9224" s="63">
        <v>1.1375280000000001</v>
      </c>
      <c r="F9224" s="63">
        <v>0.84614659999999997</v>
      </c>
      <c r="G9224" s="63">
        <v>-0.29138120000000001</v>
      </c>
      <c r="H9224" s="63">
        <v>64.394599999999997</v>
      </c>
      <c r="I9224" s="63">
        <v>-0.43626880000000001</v>
      </c>
      <c r="J9224" s="63">
        <v>-0.35066799999999998</v>
      </c>
      <c r="K9224" s="63">
        <v>-0.29138120000000001</v>
      </c>
      <c r="L9224" s="63">
        <v>-0.2320943</v>
      </c>
      <c r="M9224" s="63">
        <v>-0.1464936</v>
      </c>
      <c r="N9224" s="63">
        <v>12799</v>
      </c>
      <c r="O9224" s="63">
        <v>0.1130564</v>
      </c>
      <c r="P9224" s="63">
        <v>9</v>
      </c>
      <c r="Q9224" s="63">
        <v>1.2781749580960001E-2</v>
      </c>
    </row>
    <row r="9225" spans="1:17">
      <c r="A9225" s="63" t="s">
        <v>81</v>
      </c>
      <c r="B9225" s="63" t="s">
        <v>58</v>
      </c>
      <c r="C9225" s="63" t="s">
        <v>54</v>
      </c>
      <c r="D9225" s="63">
        <v>8</v>
      </c>
      <c r="E9225" s="63">
        <v>1.239188</v>
      </c>
      <c r="F9225" s="63">
        <v>0.98822960000000004</v>
      </c>
      <c r="G9225" s="63">
        <v>-0.25095879999999998</v>
      </c>
      <c r="H9225" s="63">
        <v>65.224000000000004</v>
      </c>
      <c r="I9225" s="63">
        <v>-0.39584639999999999</v>
      </c>
      <c r="J9225" s="63">
        <v>-0.31024560000000001</v>
      </c>
      <c r="K9225" s="63">
        <v>-0.25095879999999998</v>
      </c>
      <c r="L9225" s="63">
        <v>-0.19167200000000001</v>
      </c>
      <c r="M9225" s="63">
        <v>-0.1060712</v>
      </c>
      <c r="N9225" s="63">
        <v>12799</v>
      </c>
      <c r="O9225" s="63">
        <v>0.1130564</v>
      </c>
      <c r="P9225" s="63">
        <v>9</v>
      </c>
      <c r="Q9225" s="63">
        <v>1.2781749580960001E-2</v>
      </c>
    </row>
    <row r="9226" spans="1:17">
      <c r="A9226" s="63" t="s">
        <v>81</v>
      </c>
      <c r="B9226" s="63" t="s">
        <v>58</v>
      </c>
      <c r="C9226" s="63" t="s">
        <v>54</v>
      </c>
      <c r="D9226" s="63">
        <v>9</v>
      </c>
      <c r="E9226" s="63">
        <v>1.200693</v>
      </c>
      <c r="F9226" s="63">
        <v>1.1028009999999999</v>
      </c>
      <c r="G9226" s="63">
        <v>-9.7891599999999995E-2</v>
      </c>
      <c r="H9226" s="63">
        <v>68.443299999999994</v>
      </c>
      <c r="I9226" s="63">
        <v>-0.2427792</v>
      </c>
      <c r="J9226" s="63">
        <v>-0.1571784</v>
      </c>
      <c r="K9226" s="63">
        <v>-9.7891599999999995E-2</v>
      </c>
      <c r="L9226" s="63">
        <v>-3.8604699999999999E-2</v>
      </c>
      <c r="M9226" s="63">
        <v>4.6996000000000003E-2</v>
      </c>
      <c r="N9226" s="63">
        <v>12799</v>
      </c>
      <c r="O9226" s="63">
        <v>0.1130564</v>
      </c>
      <c r="P9226" s="63">
        <v>9</v>
      </c>
      <c r="Q9226" s="63">
        <v>1.2781749580960001E-2</v>
      </c>
    </row>
    <row r="9227" spans="1:17">
      <c r="A9227" s="63" t="s">
        <v>81</v>
      </c>
      <c r="B9227" s="63" t="s">
        <v>58</v>
      </c>
      <c r="C9227" s="63" t="s">
        <v>54</v>
      </c>
      <c r="D9227" s="63">
        <v>10</v>
      </c>
      <c r="E9227" s="63">
        <v>1.199695</v>
      </c>
      <c r="F9227" s="63">
        <v>1.1047279999999999</v>
      </c>
      <c r="G9227" s="63">
        <v>-9.4966700000000001E-2</v>
      </c>
      <c r="H9227" s="63">
        <v>72.659499999999994</v>
      </c>
      <c r="I9227" s="63">
        <v>-0.23985419999999999</v>
      </c>
      <c r="J9227" s="63">
        <v>-0.15425349999999999</v>
      </c>
      <c r="K9227" s="63">
        <v>-9.4966700000000001E-2</v>
      </c>
      <c r="L9227" s="63">
        <v>-3.5679799999999998E-2</v>
      </c>
      <c r="M9227" s="63">
        <v>4.9920899999999997E-2</v>
      </c>
      <c r="N9227" s="63">
        <v>12799</v>
      </c>
      <c r="O9227" s="63">
        <v>0.1130564</v>
      </c>
      <c r="P9227" s="63">
        <v>9</v>
      </c>
      <c r="Q9227" s="63">
        <v>1.2781749580960001E-2</v>
      </c>
    </row>
    <row r="9228" spans="1:17">
      <c r="A9228" s="63" t="s">
        <v>81</v>
      </c>
      <c r="B9228" s="63" t="s">
        <v>58</v>
      </c>
      <c r="C9228" s="63" t="s">
        <v>54</v>
      </c>
      <c r="D9228" s="63">
        <v>11</v>
      </c>
      <c r="E9228" s="63">
        <v>1.113127</v>
      </c>
      <c r="F9228" s="63">
        <v>1.1783889999999999</v>
      </c>
      <c r="G9228" s="63">
        <v>6.5261799999999995E-2</v>
      </c>
      <c r="H9228" s="63">
        <v>76.988299999999995</v>
      </c>
      <c r="I9228" s="63">
        <v>-7.9625799999999997E-2</v>
      </c>
      <c r="J9228" s="63">
        <v>5.9750000000000003E-3</v>
      </c>
      <c r="K9228" s="63">
        <v>6.5261799999999995E-2</v>
      </c>
      <c r="L9228" s="63">
        <v>0.1245487</v>
      </c>
      <c r="M9228" s="63">
        <v>0.21014939999999999</v>
      </c>
      <c r="N9228" s="63">
        <v>12799</v>
      </c>
      <c r="O9228" s="63">
        <v>0.1130564</v>
      </c>
      <c r="P9228" s="63">
        <v>9</v>
      </c>
      <c r="Q9228" s="63">
        <v>1.2781749580960001E-2</v>
      </c>
    </row>
    <row r="9229" spans="1:17">
      <c r="A9229" s="63" t="s">
        <v>81</v>
      </c>
      <c r="B9229" s="63" t="s">
        <v>58</v>
      </c>
      <c r="C9229" s="63" t="s">
        <v>54</v>
      </c>
      <c r="D9229" s="63">
        <v>12</v>
      </c>
      <c r="E9229" s="63">
        <v>1.0767040000000001</v>
      </c>
      <c r="F9229" s="63">
        <v>1.3131250000000001</v>
      </c>
      <c r="G9229" s="63">
        <v>0.23642150000000001</v>
      </c>
      <c r="H9229" s="63">
        <v>81.722899999999996</v>
      </c>
      <c r="I9229" s="63">
        <v>9.1533900000000001E-2</v>
      </c>
      <c r="J9229" s="63">
        <v>0.1771346</v>
      </c>
      <c r="K9229" s="63">
        <v>0.23642150000000001</v>
      </c>
      <c r="L9229" s="63">
        <v>0.29570829999999998</v>
      </c>
      <c r="M9229" s="63">
        <v>0.38130910000000001</v>
      </c>
      <c r="N9229" s="63">
        <v>12799</v>
      </c>
      <c r="O9229" s="63">
        <v>0.1130564</v>
      </c>
      <c r="P9229" s="63">
        <v>9</v>
      </c>
      <c r="Q9229" s="63">
        <v>1.2781749580960001E-2</v>
      </c>
    </row>
    <row r="9230" spans="1:17">
      <c r="A9230" s="63" t="s">
        <v>81</v>
      </c>
      <c r="B9230" s="63" t="s">
        <v>58</v>
      </c>
      <c r="C9230" s="63" t="s">
        <v>54</v>
      </c>
      <c r="D9230" s="63">
        <v>13</v>
      </c>
      <c r="E9230" s="63">
        <v>0.9681651</v>
      </c>
      <c r="F9230" s="63">
        <v>1.472645</v>
      </c>
      <c r="G9230" s="63">
        <v>0.50447989999999998</v>
      </c>
      <c r="H9230" s="63">
        <v>85.58</v>
      </c>
      <c r="I9230" s="63">
        <v>0.35959229999999998</v>
      </c>
      <c r="J9230" s="63">
        <v>0.44519310000000001</v>
      </c>
      <c r="K9230" s="63">
        <v>0.50447989999999998</v>
      </c>
      <c r="L9230" s="63">
        <v>0.56376680000000001</v>
      </c>
      <c r="M9230" s="63">
        <v>0.64936749999999999</v>
      </c>
      <c r="N9230" s="63">
        <v>12799</v>
      </c>
      <c r="O9230" s="63">
        <v>0.1130564</v>
      </c>
      <c r="P9230" s="63">
        <v>9</v>
      </c>
      <c r="Q9230" s="63">
        <v>1.2781749580960001E-2</v>
      </c>
    </row>
    <row r="9231" spans="1:17">
      <c r="A9231" s="63" t="s">
        <v>81</v>
      </c>
      <c r="B9231" s="63" t="s">
        <v>58</v>
      </c>
      <c r="C9231" s="63" t="s">
        <v>54</v>
      </c>
      <c r="D9231" s="63">
        <v>14</v>
      </c>
      <c r="E9231" s="63">
        <v>1.0221150000000001</v>
      </c>
      <c r="F9231" s="63">
        <v>1.6838070000000001</v>
      </c>
      <c r="G9231" s="63">
        <v>0.66169259999999996</v>
      </c>
      <c r="H9231" s="63">
        <v>88.188599999999994</v>
      </c>
      <c r="I9231" s="63">
        <v>0.51680510000000002</v>
      </c>
      <c r="J9231" s="63">
        <v>0.60240579999999999</v>
      </c>
      <c r="K9231" s="63">
        <v>0.66169259999999996</v>
      </c>
      <c r="L9231" s="63">
        <v>0.7209795</v>
      </c>
      <c r="M9231" s="63">
        <v>0.80658019999999997</v>
      </c>
      <c r="N9231" s="63">
        <v>12799</v>
      </c>
      <c r="O9231" s="63">
        <v>0.1130564</v>
      </c>
      <c r="P9231" s="63">
        <v>9</v>
      </c>
      <c r="Q9231" s="63">
        <v>1.2781749580960001E-2</v>
      </c>
    </row>
    <row r="9232" spans="1:17">
      <c r="A9232" s="63" t="s">
        <v>81</v>
      </c>
      <c r="B9232" s="63" t="s">
        <v>58</v>
      </c>
      <c r="C9232" s="63" t="s">
        <v>54</v>
      </c>
      <c r="D9232" s="63">
        <v>15</v>
      </c>
      <c r="E9232" s="63">
        <v>1.1118129999999999</v>
      </c>
      <c r="F9232" s="63">
        <v>1.8467629999999999</v>
      </c>
      <c r="G9232" s="63">
        <v>0.7349502</v>
      </c>
      <c r="H9232" s="63">
        <v>88.402199999999993</v>
      </c>
      <c r="I9232" s="63">
        <v>0.59006259999999999</v>
      </c>
      <c r="J9232" s="63">
        <v>0.67566340000000003</v>
      </c>
      <c r="K9232" s="63">
        <v>0.7349502</v>
      </c>
      <c r="L9232" s="63">
        <v>0.79423699999999997</v>
      </c>
      <c r="M9232" s="63">
        <v>0.8798378</v>
      </c>
      <c r="N9232" s="63">
        <v>12799</v>
      </c>
      <c r="O9232" s="63">
        <v>0.1130564</v>
      </c>
      <c r="P9232" s="63">
        <v>9</v>
      </c>
      <c r="Q9232" s="63">
        <v>1.2781749580960001E-2</v>
      </c>
    </row>
    <row r="9233" spans="1:17">
      <c r="A9233" s="63" t="s">
        <v>81</v>
      </c>
      <c r="B9233" s="63" t="s">
        <v>58</v>
      </c>
      <c r="C9233" s="63" t="s">
        <v>54</v>
      </c>
      <c r="D9233" s="63">
        <v>16</v>
      </c>
      <c r="E9233" s="63">
        <v>1.267825</v>
      </c>
      <c r="F9233" s="63">
        <v>1.9771719999999999</v>
      </c>
      <c r="G9233" s="63">
        <v>0.70934680000000006</v>
      </c>
      <c r="H9233" s="63">
        <v>88.234700000000004</v>
      </c>
      <c r="I9233" s="63">
        <v>0.56445920000000005</v>
      </c>
      <c r="J9233" s="63">
        <v>0.65005990000000002</v>
      </c>
      <c r="K9233" s="63">
        <v>0.70934680000000006</v>
      </c>
      <c r="L9233" s="63">
        <v>0.76863360000000003</v>
      </c>
      <c r="M9233" s="63">
        <v>0.8542343</v>
      </c>
      <c r="N9233" s="63">
        <v>12799</v>
      </c>
      <c r="O9233" s="63">
        <v>0.1130564</v>
      </c>
      <c r="P9233" s="63">
        <v>9</v>
      </c>
      <c r="Q9233" s="63">
        <v>1.2781749580960001E-2</v>
      </c>
    </row>
    <row r="9234" spans="1:17">
      <c r="A9234" s="63" t="s">
        <v>81</v>
      </c>
      <c r="B9234" s="63" t="s">
        <v>58</v>
      </c>
      <c r="C9234" s="63" t="s">
        <v>54</v>
      </c>
      <c r="D9234" s="63">
        <v>17</v>
      </c>
      <c r="E9234" s="63">
        <v>1.398873</v>
      </c>
      <c r="F9234" s="63">
        <v>2.046567</v>
      </c>
      <c r="G9234" s="63">
        <v>0.64769410000000005</v>
      </c>
      <c r="H9234" s="63">
        <v>87.040300000000002</v>
      </c>
      <c r="I9234" s="63">
        <v>0.50280650000000005</v>
      </c>
      <c r="J9234" s="63">
        <v>0.58840729999999997</v>
      </c>
      <c r="K9234" s="63">
        <v>0.64769410000000005</v>
      </c>
      <c r="L9234" s="63">
        <v>0.70698090000000002</v>
      </c>
      <c r="M9234" s="63">
        <v>0.79258169999999994</v>
      </c>
      <c r="N9234" s="63">
        <v>12799</v>
      </c>
      <c r="O9234" s="63">
        <v>0.1130564</v>
      </c>
      <c r="P9234" s="63">
        <v>9</v>
      </c>
      <c r="Q9234" s="63">
        <v>1.2781749580960001E-2</v>
      </c>
    </row>
    <row r="9235" spans="1:17">
      <c r="A9235" s="63" t="s">
        <v>81</v>
      </c>
      <c r="B9235" s="63" t="s">
        <v>58</v>
      </c>
      <c r="C9235" s="63" t="s">
        <v>54</v>
      </c>
      <c r="D9235" s="63">
        <v>18</v>
      </c>
      <c r="E9235" s="63">
        <v>1.511514</v>
      </c>
      <c r="F9235" s="63">
        <v>2.0449709999999999</v>
      </c>
      <c r="G9235" s="63">
        <v>0.53345679999999995</v>
      </c>
      <c r="H9235" s="63">
        <v>84.287899999999993</v>
      </c>
      <c r="I9235" s="63">
        <v>0.3885692</v>
      </c>
      <c r="J9235" s="63">
        <v>0.47416999999999998</v>
      </c>
      <c r="K9235" s="63">
        <v>0.53345679999999995</v>
      </c>
      <c r="L9235" s="63">
        <v>0.59274360000000004</v>
      </c>
      <c r="M9235" s="63">
        <v>0.67834439999999996</v>
      </c>
      <c r="N9235" s="63">
        <v>12799</v>
      </c>
      <c r="O9235" s="63">
        <v>0.1130564</v>
      </c>
      <c r="P9235" s="63">
        <v>9</v>
      </c>
      <c r="Q9235" s="63">
        <v>1.2781749580960001E-2</v>
      </c>
    </row>
    <row r="9236" spans="1:17">
      <c r="A9236" s="63" t="s">
        <v>81</v>
      </c>
      <c r="B9236" s="63" t="s">
        <v>58</v>
      </c>
      <c r="C9236" s="63" t="s">
        <v>54</v>
      </c>
      <c r="D9236" s="63">
        <v>19</v>
      </c>
      <c r="E9236" s="63">
        <v>1.729444</v>
      </c>
      <c r="F9236" s="63">
        <v>1.900477</v>
      </c>
      <c r="G9236" s="63">
        <v>0.17103280000000001</v>
      </c>
      <c r="H9236" s="63">
        <v>80.727800000000002</v>
      </c>
      <c r="I9236" s="63">
        <v>2.61452E-2</v>
      </c>
      <c r="J9236" s="63">
        <v>0.111746</v>
      </c>
      <c r="K9236" s="63">
        <v>0.17103280000000001</v>
      </c>
      <c r="L9236" s="63">
        <v>0.23031960000000001</v>
      </c>
      <c r="M9236" s="63">
        <v>0.31592039999999999</v>
      </c>
      <c r="N9236" s="63">
        <v>12799</v>
      </c>
      <c r="O9236" s="63">
        <v>0.1130564</v>
      </c>
      <c r="P9236" s="63">
        <v>9</v>
      </c>
      <c r="Q9236" s="63">
        <v>1.2781749580960001E-2</v>
      </c>
    </row>
    <row r="9237" spans="1:17">
      <c r="A9237" s="63" t="s">
        <v>81</v>
      </c>
      <c r="B9237" s="63" t="s">
        <v>58</v>
      </c>
      <c r="C9237" s="63" t="s">
        <v>54</v>
      </c>
      <c r="D9237" s="63">
        <v>20</v>
      </c>
      <c r="E9237" s="63">
        <v>1.8388439999999999</v>
      </c>
      <c r="F9237" s="63">
        <v>1.7994889999999999</v>
      </c>
      <c r="G9237" s="63">
        <v>-3.9354300000000002E-2</v>
      </c>
      <c r="H9237" s="63">
        <v>77.338300000000004</v>
      </c>
      <c r="I9237" s="63">
        <v>-0.18424189999999999</v>
      </c>
      <c r="J9237" s="63">
        <v>-9.8641199999999998E-2</v>
      </c>
      <c r="K9237" s="63">
        <v>-3.9354300000000002E-2</v>
      </c>
      <c r="L9237" s="63">
        <v>1.9932499999999999E-2</v>
      </c>
      <c r="M9237" s="63">
        <v>0.1055333</v>
      </c>
      <c r="N9237" s="63">
        <v>12799</v>
      </c>
      <c r="O9237" s="63">
        <v>0.1130564</v>
      </c>
      <c r="P9237" s="63">
        <v>9</v>
      </c>
      <c r="Q9237" s="63">
        <v>1.2781749580960001E-2</v>
      </c>
    </row>
    <row r="9238" spans="1:17">
      <c r="A9238" s="63" t="s">
        <v>81</v>
      </c>
      <c r="B9238" s="63" t="s">
        <v>58</v>
      </c>
      <c r="C9238" s="63" t="s">
        <v>54</v>
      </c>
      <c r="D9238" s="63">
        <v>21</v>
      </c>
      <c r="E9238" s="63">
        <v>1.8765320000000001</v>
      </c>
      <c r="F9238" s="63">
        <v>1.717854</v>
      </c>
      <c r="G9238" s="63">
        <v>-0.15867729999999999</v>
      </c>
      <c r="H9238" s="63">
        <v>74.3977</v>
      </c>
      <c r="I9238" s="63">
        <v>-0.30356490000000003</v>
      </c>
      <c r="J9238" s="63">
        <v>-0.2179642</v>
      </c>
      <c r="K9238" s="63">
        <v>-0.15867729999999999</v>
      </c>
      <c r="L9238" s="63">
        <v>-9.9390500000000007E-2</v>
      </c>
      <c r="M9238" s="63">
        <v>-1.37897E-2</v>
      </c>
      <c r="N9238" s="63">
        <v>12799</v>
      </c>
      <c r="O9238" s="63">
        <v>0.1130564</v>
      </c>
      <c r="P9238" s="63">
        <v>9</v>
      </c>
      <c r="Q9238" s="63">
        <v>1.2781749580960001E-2</v>
      </c>
    </row>
    <row r="9239" spans="1:17">
      <c r="A9239" s="63" t="s">
        <v>81</v>
      </c>
      <c r="B9239" s="63" t="s">
        <v>58</v>
      </c>
      <c r="C9239" s="63" t="s">
        <v>54</v>
      </c>
      <c r="D9239" s="63">
        <v>22</v>
      </c>
      <c r="E9239" s="63">
        <v>1.7883990000000001</v>
      </c>
      <c r="F9239" s="63">
        <v>1.5782780000000001</v>
      </c>
      <c r="G9239" s="63">
        <v>-0.21012059999999999</v>
      </c>
      <c r="H9239" s="63">
        <v>72.531400000000005</v>
      </c>
      <c r="I9239" s="63">
        <v>-0.3550082</v>
      </c>
      <c r="J9239" s="63">
        <v>-0.26940740000000002</v>
      </c>
      <c r="K9239" s="63">
        <v>-0.21012059999999999</v>
      </c>
      <c r="L9239" s="63">
        <v>-0.15083369999999999</v>
      </c>
      <c r="M9239" s="63">
        <v>-6.5232999999999999E-2</v>
      </c>
      <c r="N9239" s="63">
        <v>12799</v>
      </c>
      <c r="O9239" s="63">
        <v>0.1130564</v>
      </c>
      <c r="P9239" s="63">
        <v>9</v>
      </c>
      <c r="Q9239" s="63">
        <v>1.2781749580960001E-2</v>
      </c>
    </row>
    <row r="9240" spans="1:17">
      <c r="A9240" s="63" t="s">
        <v>81</v>
      </c>
      <c r="B9240" s="63" t="s">
        <v>58</v>
      </c>
      <c r="C9240" s="63" t="s">
        <v>54</v>
      </c>
      <c r="D9240" s="63">
        <v>23</v>
      </c>
      <c r="E9240" s="63">
        <v>1.5145580000000001</v>
      </c>
      <c r="F9240" s="63">
        <v>1.3263400000000001</v>
      </c>
      <c r="G9240" s="63">
        <v>-0.18821750000000001</v>
      </c>
      <c r="H9240" s="63">
        <v>71.153800000000004</v>
      </c>
      <c r="I9240" s="63">
        <v>-0.33310509999999999</v>
      </c>
      <c r="J9240" s="63">
        <v>-0.24750440000000001</v>
      </c>
      <c r="K9240" s="63">
        <v>-0.18821750000000001</v>
      </c>
      <c r="L9240" s="63">
        <v>-0.12893070000000001</v>
      </c>
      <c r="M9240" s="63">
        <v>-4.3329899999999998E-2</v>
      </c>
      <c r="N9240" s="63">
        <v>12799</v>
      </c>
      <c r="O9240" s="63">
        <v>0.1130564</v>
      </c>
      <c r="P9240" s="63">
        <v>9</v>
      </c>
      <c r="Q9240" s="63">
        <v>1.2781749580960001E-2</v>
      </c>
    </row>
    <row r="9241" spans="1:17">
      <c r="A9241" s="63" t="s">
        <v>81</v>
      </c>
      <c r="B9241" s="63" t="s">
        <v>58</v>
      </c>
      <c r="C9241" s="63" t="s">
        <v>54</v>
      </c>
      <c r="D9241" s="63">
        <v>24</v>
      </c>
      <c r="E9241" s="63">
        <v>1.209538</v>
      </c>
      <c r="F9241" s="63">
        <v>1.0049459999999999</v>
      </c>
      <c r="G9241" s="63">
        <v>-0.20459150000000001</v>
      </c>
      <c r="H9241" s="63">
        <v>69.873099999999994</v>
      </c>
      <c r="I9241" s="63">
        <v>-0.34947909999999999</v>
      </c>
      <c r="J9241" s="63">
        <v>-0.26387830000000001</v>
      </c>
      <c r="K9241" s="63">
        <v>-0.20459150000000001</v>
      </c>
      <c r="L9241" s="63">
        <v>-0.14530470000000001</v>
      </c>
      <c r="M9241" s="63">
        <v>-5.9703899999999997E-2</v>
      </c>
      <c r="N9241" s="63">
        <v>12799</v>
      </c>
      <c r="O9241" s="63">
        <v>0.1130564</v>
      </c>
      <c r="P9241" s="63">
        <v>9</v>
      </c>
      <c r="Q9241" s="63">
        <v>1.2781749580960001E-2</v>
      </c>
    </row>
    <row r="9242" spans="1:17">
      <c r="A9242" s="63" t="s">
        <v>81</v>
      </c>
      <c r="B9242" s="63" t="s">
        <v>58</v>
      </c>
      <c r="C9242" s="63" t="s">
        <v>55</v>
      </c>
      <c r="D9242" s="63">
        <v>1</v>
      </c>
      <c r="E9242" s="63">
        <v>0.94159760000000003</v>
      </c>
      <c r="F9242" s="63">
        <v>0.69544079999999997</v>
      </c>
      <c r="G9242" s="63">
        <v>-0.24615680000000001</v>
      </c>
      <c r="H9242" s="63">
        <v>60.386400000000002</v>
      </c>
      <c r="I9242" s="63">
        <v>-0.39104440000000001</v>
      </c>
      <c r="J9242" s="63">
        <v>-0.30544359999999998</v>
      </c>
      <c r="K9242" s="63">
        <v>-0.24615680000000001</v>
      </c>
      <c r="L9242" s="63">
        <v>-0.18687000000000001</v>
      </c>
      <c r="M9242" s="63">
        <v>-0.1012692</v>
      </c>
      <c r="N9242" s="63">
        <v>12799</v>
      </c>
      <c r="O9242" s="63">
        <v>0.1130564</v>
      </c>
      <c r="P9242" s="63">
        <v>10</v>
      </c>
      <c r="Q9242" s="63">
        <v>1.2781749580960001E-2</v>
      </c>
    </row>
    <row r="9243" spans="1:17">
      <c r="A9243" s="63" t="s">
        <v>81</v>
      </c>
      <c r="B9243" s="63" t="s">
        <v>58</v>
      </c>
      <c r="C9243" s="63" t="s">
        <v>55</v>
      </c>
      <c r="D9243" s="63">
        <v>2</v>
      </c>
      <c r="E9243" s="63">
        <v>0.85052779999999994</v>
      </c>
      <c r="F9243" s="63">
        <v>0.61044580000000004</v>
      </c>
      <c r="G9243" s="63">
        <v>-0.24008199999999999</v>
      </c>
      <c r="H9243" s="63">
        <v>58.616700000000002</v>
      </c>
      <c r="I9243" s="63">
        <v>-0.38496960000000002</v>
      </c>
      <c r="J9243" s="63">
        <v>-0.29936889999999999</v>
      </c>
      <c r="K9243" s="63">
        <v>-0.24008199999999999</v>
      </c>
      <c r="L9243" s="63">
        <v>-0.18079519999999999</v>
      </c>
      <c r="M9243" s="63">
        <v>-9.5194399999999998E-2</v>
      </c>
      <c r="N9243" s="63">
        <v>12799</v>
      </c>
      <c r="O9243" s="63">
        <v>0.1130564</v>
      </c>
      <c r="P9243" s="63">
        <v>10</v>
      </c>
      <c r="Q9243" s="63">
        <v>1.2781749580960001E-2</v>
      </c>
    </row>
    <row r="9244" spans="1:17">
      <c r="A9244" s="63" t="s">
        <v>81</v>
      </c>
      <c r="B9244" s="63" t="s">
        <v>58</v>
      </c>
      <c r="C9244" s="63" t="s">
        <v>55</v>
      </c>
      <c r="D9244" s="63">
        <v>3</v>
      </c>
      <c r="E9244" s="63">
        <v>0.81917910000000005</v>
      </c>
      <c r="F9244" s="63">
        <v>0.58108409999999999</v>
      </c>
      <c r="G9244" s="63">
        <v>-0.238095</v>
      </c>
      <c r="H9244" s="63">
        <v>57.758099999999999</v>
      </c>
      <c r="I9244" s="63">
        <v>-0.38298260000000001</v>
      </c>
      <c r="J9244" s="63">
        <v>-0.29738179999999997</v>
      </c>
      <c r="K9244" s="63">
        <v>-0.238095</v>
      </c>
      <c r="L9244" s="63">
        <v>-0.1788082</v>
      </c>
      <c r="M9244" s="63">
        <v>-9.3207399999999996E-2</v>
      </c>
      <c r="N9244" s="63">
        <v>12799</v>
      </c>
      <c r="O9244" s="63">
        <v>0.1130564</v>
      </c>
      <c r="P9244" s="63">
        <v>10</v>
      </c>
      <c r="Q9244" s="63">
        <v>1.2781749580960001E-2</v>
      </c>
    </row>
    <row r="9245" spans="1:17">
      <c r="A9245" s="63" t="s">
        <v>81</v>
      </c>
      <c r="B9245" s="63" t="s">
        <v>58</v>
      </c>
      <c r="C9245" s="63" t="s">
        <v>55</v>
      </c>
      <c r="D9245" s="63">
        <v>4</v>
      </c>
      <c r="E9245" s="63">
        <v>0.80426929999999996</v>
      </c>
      <c r="F9245" s="63">
        <v>0.59024449999999995</v>
      </c>
      <c r="G9245" s="63">
        <v>-0.21402479999999999</v>
      </c>
      <c r="H9245" s="63">
        <v>56.830300000000001</v>
      </c>
      <c r="I9245" s="63">
        <v>-0.35891240000000002</v>
      </c>
      <c r="J9245" s="63">
        <v>-0.27331159999999999</v>
      </c>
      <c r="K9245" s="63">
        <v>-0.21402479999999999</v>
      </c>
      <c r="L9245" s="63">
        <v>-0.15473790000000001</v>
      </c>
      <c r="M9245" s="63">
        <v>-6.9137199999999996E-2</v>
      </c>
      <c r="N9245" s="63">
        <v>12799</v>
      </c>
      <c r="O9245" s="63">
        <v>0.1130564</v>
      </c>
      <c r="P9245" s="63">
        <v>10</v>
      </c>
      <c r="Q9245" s="63">
        <v>1.2781749580960001E-2</v>
      </c>
    </row>
    <row r="9246" spans="1:17">
      <c r="A9246" s="63" t="s">
        <v>81</v>
      </c>
      <c r="B9246" s="63" t="s">
        <v>58</v>
      </c>
      <c r="C9246" s="63" t="s">
        <v>55</v>
      </c>
      <c r="D9246" s="63">
        <v>5</v>
      </c>
      <c r="E9246" s="63">
        <v>0.81201950000000001</v>
      </c>
      <c r="F9246" s="63">
        <v>0.59692250000000002</v>
      </c>
      <c r="G9246" s="63">
        <v>-0.21509700000000001</v>
      </c>
      <c r="H9246" s="63">
        <v>56.211500000000001</v>
      </c>
      <c r="I9246" s="63">
        <v>-0.35998459999999999</v>
      </c>
      <c r="J9246" s="63">
        <v>-0.27438380000000001</v>
      </c>
      <c r="K9246" s="63">
        <v>-0.21509700000000001</v>
      </c>
      <c r="L9246" s="63">
        <v>-0.15581020000000001</v>
      </c>
      <c r="M9246" s="63">
        <v>-7.0209400000000005E-2</v>
      </c>
      <c r="N9246" s="63">
        <v>12799</v>
      </c>
      <c r="O9246" s="63">
        <v>0.1130564</v>
      </c>
      <c r="P9246" s="63">
        <v>10</v>
      </c>
      <c r="Q9246" s="63">
        <v>1.2781749580960001E-2</v>
      </c>
    </row>
    <row r="9247" spans="1:17">
      <c r="A9247" s="63" t="s">
        <v>81</v>
      </c>
      <c r="B9247" s="63" t="s">
        <v>58</v>
      </c>
      <c r="C9247" s="63" t="s">
        <v>55</v>
      </c>
      <c r="D9247" s="63">
        <v>6</v>
      </c>
      <c r="E9247" s="63">
        <v>0.90213529999999997</v>
      </c>
      <c r="F9247" s="63">
        <v>0.63517710000000005</v>
      </c>
      <c r="G9247" s="63">
        <v>-0.26695809999999998</v>
      </c>
      <c r="H9247" s="63">
        <v>55.534500000000001</v>
      </c>
      <c r="I9247" s="63">
        <v>-0.41184569999999998</v>
      </c>
      <c r="J9247" s="63">
        <v>-0.32624500000000001</v>
      </c>
      <c r="K9247" s="63">
        <v>-0.26695809999999998</v>
      </c>
      <c r="L9247" s="63">
        <v>-0.2076713</v>
      </c>
      <c r="M9247" s="63">
        <v>-0.1220705</v>
      </c>
      <c r="N9247" s="63">
        <v>12799</v>
      </c>
      <c r="O9247" s="63">
        <v>0.1130564</v>
      </c>
      <c r="P9247" s="63">
        <v>10</v>
      </c>
      <c r="Q9247" s="63">
        <v>1.2781749580960001E-2</v>
      </c>
    </row>
    <row r="9248" spans="1:17">
      <c r="A9248" s="63" t="s">
        <v>81</v>
      </c>
      <c r="B9248" s="63" t="s">
        <v>58</v>
      </c>
      <c r="C9248" s="63" t="s">
        <v>55</v>
      </c>
      <c r="D9248" s="63">
        <v>7</v>
      </c>
      <c r="E9248" s="63">
        <v>1.096344</v>
      </c>
      <c r="F9248" s="63">
        <v>0.82374349999999996</v>
      </c>
      <c r="G9248" s="63">
        <v>-0.27260089999999998</v>
      </c>
      <c r="H9248" s="63">
        <v>54.679600000000001</v>
      </c>
      <c r="I9248" s="63">
        <v>-0.41748849999999998</v>
      </c>
      <c r="J9248" s="63">
        <v>-0.33188770000000001</v>
      </c>
      <c r="K9248" s="63">
        <v>-0.27260089999999998</v>
      </c>
      <c r="L9248" s="63">
        <v>-0.21331410000000001</v>
      </c>
      <c r="M9248" s="63">
        <v>-0.1277133</v>
      </c>
      <c r="N9248" s="63">
        <v>12799</v>
      </c>
      <c r="O9248" s="63">
        <v>0.1130564</v>
      </c>
      <c r="P9248" s="63">
        <v>10</v>
      </c>
      <c r="Q9248" s="63">
        <v>1.2781749580960001E-2</v>
      </c>
    </row>
    <row r="9249" spans="1:17">
      <c r="A9249" s="63" t="s">
        <v>81</v>
      </c>
      <c r="B9249" s="63" t="s">
        <v>58</v>
      </c>
      <c r="C9249" s="63" t="s">
        <v>55</v>
      </c>
      <c r="D9249" s="63">
        <v>8</v>
      </c>
      <c r="E9249" s="63">
        <v>1.23262</v>
      </c>
      <c r="F9249" s="63">
        <v>1.00518</v>
      </c>
      <c r="G9249" s="63">
        <v>-0.2274398</v>
      </c>
      <c r="H9249" s="63">
        <v>55.403399999999998</v>
      </c>
      <c r="I9249" s="63">
        <v>-0.37232739999999998</v>
      </c>
      <c r="J9249" s="63">
        <v>-0.2867266</v>
      </c>
      <c r="K9249" s="63">
        <v>-0.2274398</v>
      </c>
      <c r="L9249" s="63">
        <v>-0.16815289999999999</v>
      </c>
      <c r="M9249" s="63">
        <v>-8.2552200000000006E-2</v>
      </c>
      <c r="N9249" s="63">
        <v>12799</v>
      </c>
      <c r="O9249" s="63">
        <v>0.1130564</v>
      </c>
      <c r="P9249" s="63">
        <v>10</v>
      </c>
      <c r="Q9249" s="63">
        <v>1.2781749580960001E-2</v>
      </c>
    </row>
    <row r="9250" spans="1:17">
      <c r="A9250" s="63" t="s">
        <v>81</v>
      </c>
      <c r="B9250" s="63" t="s">
        <v>58</v>
      </c>
      <c r="C9250" s="63" t="s">
        <v>55</v>
      </c>
      <c r="D9250" s="63">
        <v>9</v>
      </c>
      <c r="E9250" s="63">
        <v>1.2267790000000001</v>
      </c>
      <c r="F9250" s="63">
        <v>1.11534</v>
      </c>
      <c r="G9250" s="63">
        <v>-0.11143980000000001</v>
      </c>
      <c r="H9250" s="63">
        <v>61.8125</v>
      </c>
      <c r="I9250" s="63">
        <v>-0.25632739999999998</v>
      </c>
      <c r="J9250" s="63">
        <v>-0.17072670000000001</v>
      </c>
      <c r="K9250" s="63">
        <v>-0.11143980000000001</v>
      </c>
      <c r="L9250" s="63">
        <v>-5.2152999999999998E-2</v>
      </c>
      <c r="M9250" s="63">
        <v>3.34478E-2</v>
      </c>
      <c r="N9250" s="63">
        <v>12799</v>
      </c>
      <c r="O9250" s="63">
        <v>0.1130564</v>
      </c>
      <c r="P9250" s="63">
        <v>10</v>
      </c>
      <c r="Q9250" s="63">
        <v>1.2781749580960001E-2</v>
      </c>
    </row>
    <row r="9251" spans="1:17">
      <c r="A9251" s="63" t="s">
        <v>81</v>
      </c>
      <c r="B9251" s="63" t="s">
        <v>58</v>
      </c>
      <c r="C9251" s="63" t="s">
        <v>55</v>
      </c>
      <c r="D9251" s="63">
        <v>10</v>
      </c>
      <c r="E9251" s="63">
        <v>1.3180989999999999</v>
      </c>
      <c r="F9251" s="63">
        <v>1.2109449999999999</v>
      </c>
      <c r="G9251" s="63">
        <v>-0.1071546</v>
      </c>
      <c r="H9251" s="63">
        <v>68.908000000000001</v>
      </c>
      <c r="I9251" s="63">
        <v>-0.25204219999999999</v>
      </c>
      <c r="J9251" s="63">
        <v>-0.16644139999999999</v>
      </c>
      <c r="K9251" s="63">
        <v>-0.1071546</v>
      </c>
      <c r="L9251" s="63">
        <v>-4.7867800000000002E-2</v>
      </c>
      <c r="M9251" s="63">
        <v>3.7733000000000003E-2</v>
      </c>
      <c r="N9251" s="63">
        <v>12799</v>
      </c>
      <c r="O9251" s="63">
        <v>0.1130564</v>
      </c>
      <c r="P9251" s="63">
        <v>10</v>
      </c>
      <c r="Q9251" s="63">
        <v>1.2781749580960001E-2</v>
      </c>
    </row>
    <row r="9252" spans="1:17">
      <c r="A9252" s="63" t="s">
        <v>81</v>
      </c>
      <c r="B9252" s="63" t="s">
        <v>58</v>
      </c>
      <c r="C9252" s="63" t="s">
        <v>55</v>
      </c>
      <c r="D9252" s="63">
        <v>11</v>
      </c>
      <c r="E9252" s="63">
        <v>1.366727</v>
      </c>
      <c r="F9252" s="63">
        <v>1.4012309999999999</v>
      </c>
      <c r="G9252" s="63">
        <v>3.4504300000000002E-2</v>
      </c>
      <c r="H9252" s="63">
        <v>74.594899999999996</v>
      </c>
      <c r="I9252" s="63">
        <v>-0.1103833</v>
      </c>
      <c r="J9252" s="63">
        <v>-2.4782499999999999E-2</v>
      </c>
      <c r="K9252" s="63">
        <v>3.4504300000000002E-2</v>
      </c>
      <c r="L9252" s="63">
        <v>9.3791100000000002E-2</v>
      </c>
      <c r="M9252" s="63">
        <v>0.17939189999999999</v>
      </c>
      <c r="N9252" s="63">
        <v>12799</v>
      </c>
      <c r="O9252" s="63">
        <v>0.1130564</v>
      </c>
      <c r="P9252" s="63">
        <v>10</v>
      </c>
      <c r="Q9252" s="63">
        <v>1.2781749580960001E-2</v>
      </c>
    </row>
    <row r="9253" spans="1:17">
      <c r="A9253" s="63" t="s">
        <v>81</v>
      </c>
      <c r="B9253" s="63" t="s">
        <v>58</v>
      </c>
      <c r="C9253" s="63" t="s">
        <v>55</v>
      </c>
      <c r="D9253" s="63">
        <v>12</v>
      </c>
      <c r="E9253" s="63">
        <v>1.414865</v>
      </c>
      <c r="F9253" s="63">
        <v>1.5789880000000001</v>
      </c>
      <c r="G9253" s="63">
        <v>0.16412309999999999</v>
      </c>
      <c r="H9253" s="63">
        <v>79.197299999999998</v>
      </c>
      <c r="I9253" s="63">
        <v>1.9235499999999999E-2</v>
      </c>
      <c r="J9253" s="63">
        <v>0.1048362</v>
      </c>
      <c r="K9253" s="63">
        <v>0.16412309999999999</v>
      </c>
      <c r="L9253" s="63">
        <v>0.22340989999999999</v>
      </c>
      <c r="M9253" s="63">
        <v>0.30901070000000003</v>
      </c>
      <c r="N9253" s="63">
        <v>12799</v>
      </c>
      <c r="O9253" s="63">
        <v>0.1130564</v>
      </c>
      <c r="P9253" s="63">
        <v>10</v>
      </c>
      <c r="Q9253" s="63">
        <v>1.2781749580960001E-2</v>
      </c>
    </row>
    <row r="9254" spans="1:17">
      <c r="A9254" s="63" t="s">
        <v>81</v>
      </c>
      <c r="B9254" s="63" t="s">
        <v>58</v>
      </c>
      <c r="C9254" s="63" t="s">
        <v>55</v>
      </c>
      <c r="D9254" s="63">
        <v>13</v>
      </c>
      <c r="E9254" s="63">
        <v>1.375861</v>
      </c>
      <c r="F9254" s="63">
        <v>1.7643720000000001</v>
      </c>
      <c r="G9254" s="63">
        <v>0.3885111</v>
      </c>
      <c r="H9254" s="63">
        <v>82.739199999999997</v>
      </c>
      <c r="I9254" s="63">
        <v>0.24362349999999999</v>
      </c>
      <c r="J9254" s="63">
        <v>0.32922420000000002</v>
      </c>
      <c r="K9254" s="63">
        <v>0.3885111</v>
      </c>
      <c r="L9254" s="63">
        <v>0.44779790000000003</v>
      </c>
      <c r="M9254" s="63">
        <v>0.53339859999999994</v>
      </c>
      <c r="N9254" s="63">
        <v>12799</v>
      </c>
      <c r="O9254" s="63">
        <v>0.1130564</v>
      </c>
      <c r="P9254" s="63">
        <v>10</v>
      </c>
      <c r="Q9254" s="63">
        <v>1.2781749580960001E-2</v>
      </c>
    </row>
    <row r="9255" spans="1:17">
      <c r="A9255" s="63" t="s">
        <v>81</v>
      </c>
      <c r="B9255" s="63" t="s">
        <v>58</v>
      </c>
      <c r="C9255" s="63" t="s">
        <v>55</v>
      </c>
      <c r="D9255" s="63">
        <v>14</v>
      </c>
      <c r="E9255" s="63">
        <v>1.4569589999999999</v>
      </c>
      <c r="F9255" s="63">
        <v>1.9580610000000001</v>
      </c>
      <c r="G9255" s="63">
        <v>0.50110189999999999</v>
      </c>
      <c r="H9255" s="63">
        <v>85.387200000000007</v>
      </c>
      <c r="I9255" s="63">
        <v>0.35621429999999998</v>
      </c>
      <c r="J9255" s="63">
        <v>0.44181500000000001</v>
      </c>
      <c r="K9255" s="63">
        <v>0.50110189999999999</v>
      </c>
      <c r="L9255" s="63">
        <v>0.56038869999999996</v>
      </c>
      <c r="M9255" s="63">
        <v>0.64598940000000005</v>
      </c>
      <c r="N9255" s="63">
        <v>12799</v>
      </c>
      <c r="O9255" s="63">
        <v>0.1130564</v>
      </c>
      <c r="P9255" s="63">
        <v>10</v>
      </c>
      <c r="Q9255" s="63">
        <v>1.2781749580960001E-2</v>
      </c>
    </row>
    <row r="9256" spans="1:17">
      <c r="A9256" s="63" t="s">
        <v>81</v>
      </c>
      <c r="B9256" s="63" t="s">
        <v>58</v>
      </c>
      <c r="C9256" s="63" t="s">
        <v>55</v>
      </c>
      <c r="D9256" s="63">
        <v>15</v>
      </c>
      <c r="E9256" s="63">
        <v>1.528411</v>
      </c>
      <c r="F9256" s="63">
        <v>2.0708120000000001</v>
      </c>
      <c r="G9256" s="63">
        <v>0.54240069999999996</v>
      </c>
      <c r="H9256" s="63">
        <v>86.291799999999995</v>
      </c>
      <c r="I9256" s="63">
        <v>0.39751310000000001</v>
      </c>
      <c r="J9256" s="63">
        <v>0.48311389999999999</v>
      </c>
      <c r="K9256" s="63">
        <v>0.54240069999999996</v>
      </c>
      <c r="L9256" s="63">
        <v>0.60168759999999999</v>
      </c>
      <c r="M9256" s="63">
        <v>0.68728829999999996</v>
      </c>
      <c r="N9256" s="63">
        <v>12799</v>
      </c>
      <c r="O9256" s="63">
        <v>0.1130564</v>
      </c>
      <c r="P9256" s="63">
        <v>10</v>
      </c>
      <c r="Q9256" s="63">
        <v>1.2781749580960001E-2</v>
      </c>
    </row>
    <row r="9257" spans="1:17">
      <c r="A9257" s="63" t="s">
        <v>81</v>
      </c>
      <c r="B9257" s="63" t="s">
        <v>58</v>
      </c>
      <c r="C9257" s="63" t="s">
        <v>55</v>
      </c>
      <c r="D9257" s="63">
        <v>16</v>
      </c>
      <c r="E9257" s="63">
        <v>1.6272219999999999</v>
      </c>
      <c r="F9257" s="63">
        <v>2.1110570000000002</v>
      </c>
      <c r="G9257" s="63">
        <v>0.48383490000000001</v>
      </c>
      <c r="H9257" s="63">
        <v>85.822400000000002</v>
      </c>
      <c r="I9257" s="63">
        <v>0.33894730000000001</v>
      </c>
      <c r="J9257" s="63">
        <v>0.42454799999999998</v>
      </c>
      <c r="K9257" s="63">
        <v>0.48383490000000001</v>
      </c>
      <c r="L9257" s="63">
        <v>0.54312170000000004</v>
      </c>
      <c r="M9257" s="63">
        <v>0.62872240000000001</v>
      </c>
      <c r="N9257" s="63">
        <v>12799</v>
      </c>
      <c r="O9257" s="63">
        <v>0.1130564</v>
      </c>
      <c r="P9257" s="63">
        <v>10</v>
      </c>
      <c r="Q9257" s="63">
        <v>1.2781749580960001E-2</v>
      </c>
    </row>
    <row r="9258" spans="1:17">
      <c r="A9258" s="63" t="s">
        <v>81</v>
      </c>
      <c r="B9258" s="63" t="s">
        <v>58</v>
      </c>
      <c r="C9258" s="63" t="s">
        <v>55</v>
      </c>
      <c r="D9258" s="63">
        <v>17</v>
      </c>
      <c r="E9258" s="63">
        <v>1.7564569999999999</v>
      </c>
      <c r="F9258" s="63">
        <v>2.1838730000000002</v>
      </c>
      <c r="G9258" s="63">
        <v>0.42741630000000003</v>
      </c>
      <c r="H9258" s="63">
        <v>85.233199999999997</v>
      </c>
      <c r="I9258" s="63">
        <v>0.28252870000000002</v>
      </c>
      <c r="J9258" s="63">
        <v>0.3681295</v>
      </c>
      <c r="K9258" s="63">
        <v>0.42741630000000003</v>
      </c>
      <c r="L9258" s="63">
        <v>0.4867032</v>
      </c>
      <c r="M9258" s="63">
        <v>0.57230389999999998</v>
      </c>
      <c r="N9258" s="63">
        <v>12799</v>
      </c>
      <c r="O9258" s="63">
        <v>0.1130564</v>
      </c>
      <c r="P9258" s="63">
        <v>10</v>
      </c>
      <c r="Q9258" s="63">
        <v>1.2781749580960001E-2</v>
      </c>
    </row>
    <row r="9259" spans="1:17">
      <c r="A9259" s="63" t="s">
        <v>81</v>
      </c>
      <c r="B9259" s="63" t="s">
        <v>58</v>
      </c>
      <c r="C9259" s="63" t="s">
        <v>55</v>
      </c>
      <c r="D9259" s="63">
        <v>18</v>
      </c>
      <c r="E9259" s="63">
        <v>1.8770180000000001</v>
      </c>
      <c r="F9259" s="63">
        <v>2.2103860000000002</v>
      </c>
      <c r="G9259" s="63">
        <v>0.3333682</v>
      </c>
      <c r="H9259" s="63">
        <v>83.951999999999998</v>
      </c>
      <c r="I9259" s="63">
        <v>0.1884806</v>
      </c>
      <c r="J9259" s="63">
        <v>0.27408130000000003</v>
      </c>
      <c r="K9259" s="63">
        <v>0.3333682</v>
      </c>
      <c r="L9259" s="63">
        <v>0.39265499999999998</v>
      </c>
      <c r="M9259" s="63">
        <v>0.47825580000000001</v>
      </c>
      <c r="N9259" s="63">
        <v>12799</v>
      </c>
      <c r="O9259" s="63">
        <v>0.1130564</v>
      </c>
      <c r="P9259" s="63">
        <v>10</v>
      </c>
      <c r="Q9259" s="63">
        <v>1.2781749580960001E-2</v>
      </c>
    </row>
    <row r="9260" spans="1:17">
      <c r="A9260" s="63" t="s">
        <v>81</v>
      </c>
      <c r="B9260" s="63" t="s">
        <v>58</v>
      </c>
      <c r="C9260" s="63" t="s">
        <v>55</v>
      </c>
      <c r="D9260" s="63">
        <v>19</v>
      </c>
      <c r="E9260" s="63">
        <v>1.9094599999999999</v>
      </c>
      <c r="F9260" s="63">
        <v>1.92459</v>
      </c>
      <c r="G9260" s="63">
        <v>1.51299E-2</v>
      </c>
      <c r="H9260" s="63">
        <v>77.796700000000001</v>
      </c>
      <c r="I9260" s="63">
        <v>-0.1297577</v>
      </c>
      <c r="J9260" s="63">
        <v>-4.4156899999999999E-2</v>
      </c>
      <c r="K9260" s="63">
        <v>1.51299E-2</v>
      </c>
      <c r="L9260" s="63">
        <v>7.4416800000000005E-2</v>
      </c>
      <c r="M9260" s="63">
        <v>0.16001750000000001</v>
      </c>
      <c r="N9260" s="63">
        <v>12799</v>
      </c>
      <c r="O9260" s="63">
        <v>0.1130564</v>
      </c>
      <c r="P9260" s="63">
        <v>10</v>
      </c>
      <c r="Q9260" s="63">
        <v>1.2781749580960001E-2</v>
      </c>
    </row>
    <row r="9261" spans="1:17">
      <c r="A9261" s="63" t="s">
        <v>81</v>
      </c>
      <c r="B9261" s="63" t="s">
        <v>58</v>
      </c>
      <c r="C9261" s="63" t="s">
        <v>55</v>
      </c>
      <c r="D9261" s="63">
        <v>20</v>
      </c>
      <c r="E9261" s="63">
        <v>1.81281</v>
      </c>
      <c r="F9261" s="63">
        <v>1.698358</v>
      </c>
      <c r="G9261" s="63">
        <v>-0.1144526</v>
      </c>
      <c r="H9261" s="63">
        <v>71.864599999999996</v>
      </c>
      <c r="I9261" s="63">
        <v>-0.25934020000000002</v>
      </c>
      <c r="J9261" s="63">
        <v>-0.17373939999999999</v>
      </c>
      <c r="K9261" s="63">
        <v>-0.1144526</v>
      </c>
      <c r="L9261" s="63">
        <v>-5.5165800000000001E-2</v>
      </c>
      <c r="M9261" s="63">
        <v>3.0435E-2</v>
      </c>
      <c r="N9261" s="63">
        <v>12799</v>
      </c>
      <c r="O9261" s="63">
        <v>0.1130564</v>
      </c>
      <c r="P9261" s="63">
        <v>10</v>
      </c>
      <c r="Q9261" s="63">
        <v>1.2781749580960001E-2</v>
      </c>
    </row>
    <row r="9262" spans="1:17">
      <c r="A9262" s="63" t="s">
        <v>81</v>
      </c>
      <c r="B9262" s="63" t="s">
        <v>58</v>
      </c>
      <c r="C9262" s="63" t="s">
        <v>55</v>
      </c>
      <c r="D9262" s="63">
        <v>21</v>
      </c>
      <c r="E9262" s="63">
        <v>1.776821</v>
      </c>
      <c r="F9262" s="63">
        <v>1.5876600000000001</v>
      </c>
      <c r="G9262" s="63">
        <v>-0.18916050000000001</v>
      </c>
      <c r="H9262" s="63">
        <v>68.291899999999998</v>
      </c>
      <c r="I9262" s="63">
        <v>-0.33404810000000001</v>
      </c>
      <c r="J9262" s="63">
        <v>-0.24844730000000001</v>
      </c>
      <c r="K9262" s="63">
        <v>-0.18916050000000001</v>
      </c>
      <c r="L9262" s="63">
        <v>-0.12987360000000001</v>
      </c>
      <c r="M9262" s="63">
        <v>-4.4272899999999997E-2</v>
      </c>
      <c r="N9262" s="63">
        <v>12799</v>
      </c>
      <c r="O9262" s="63">
        <v>0.1130564</v>
      </c>
      <c r="P9262" s="63">
        <v>10</v>
      </c>
      <c r="Q9262" s="63">
        <v>1.2781749580960001E-2</v>
      </c>
    </row>
    <row r="9263" spans="1:17">
      <c r="A9263" s="63" t="s">
        <v>81</v>
      </c>
      <c r="B9263" s="63" t="s">
        <v>58</v>
      </c>
      <c r="C9263" s="63" t="s">
        <v>55</v>
      </c>
      <c r="D9263" s="63">
        <v>22</v>
      </c>
      <c r="E9263" s="63">
        <v>1.685584</v>
      </c>
      <c r="F9263" s="63">
        <v>1.4391320000000001</v>
      </c>
      <c r="G9263" s="63">
        <v>-0.24645139999999999</v>
      </c>
      <c r="H9263" s="63">
        <v>66.435400000000001</v>
      </c>
      <c r="I9263" s="63">
        <v>-0.39133899999999999</v>
      </c>
      <c r="J9263" s="63">
        <v>-0.30573820000000002</v>
      </c>
      <c r="K9263" s="63">
        <v>-0.24645139999999999</v>
      </c>
      <c r="L9263" s="63">
        <v>-0.18716450000000001</v>
      </c>
      <c r="M9263" s="63">
        <v>-0.1015638</v>
      </c>
      <c r="N9263" s="63">
        <v>12799</v>
      </c>
      <c r="O9263" s="63">
        <v>0.1130564</v>
      </c>
      <c r="P9263" s="63">
        <v>10</v>
      </c>
      <c r="Q9263" s="63">
        <v>1.2781749580960001E-2</v>
      </c>
    </row>
    <row r="9264" spans="1:17">
      <c r="A9264" s="63" t="s">
        <v>81</v>
      </c>
      <c r="B9264" s="63" t="s">
        <v>58</v>
      </c>
      <c r="C9264" s="63" t="s">
        <v>55</v>
      </c>
      <c r="D9264" s="63">
        <v>23</v>
      </c>
      <c r="E9264" s="63">
        <v>1.402231</v>
      </c>
      <c r="F9264" s="63">
        <v>1.164029</v>
      </c>
      <c r="G9264" s="63">
        <v>-0.238202</v>
      </c>
      <c r="H9264" s="63">
        <v>63.916600000000003</v>
      </c>
      <c r="I9264" s="63">
        <v>-0.38308959999999997</v>
      </c>
      <c r="J9264" s="63">
        <v>-0.2974888</v>
      </c>
      <c r="K9264" s="63">
        <v>-0.238202</v>
      </c>
      <c r="L9264" s="63">
        <v>-0.17891509999999999</v>
      </c>
      <c r="M9264" s="63">
        <v>-9.3314400000000006E-2</v>
      </c>
      <c r="N9264" s="63">
        <v>12799</v>
      </c>
      <c r="O9264" s="63">
        <v>0.1130564</v>
      </c>
      <c r="P9264" s="63">
        <v>10</v>
      </c>
      <c r="Q9264" s="63">
        <v>1.2781749580960001E-2</v>
      </c>
    </row>
    <row r="9265" spans="1:17">
      <c r="A9265" s="63" t="s">
        <v>81</v>
      </c>
      <c r="B9265" s="63" t="s">
        <v>58</v>
      </c>
      <c r="C9265" s="63" t="s">
        <v>55</v>
      </c>
      <c r="D9265" s="63">
        <v>24</v>
      </c>
      <c r="E9265" s="63">
        <v>1.1009340000000001</v>
      </c>
      <c r="F9265" s="63">
        <v>0.87381240000000004</v>
      </c>
      <c r="G9265" s="63">
        <v>-0.2271212</v>
      </c>
      <c r="H9265" s="63">
        <v>62.53</v>
      </c>
      <c r="I9265" s="63">
        <v>-0.37200879999999997</v>
      </c>
      <c r="J9265" s="63">
        <v>-0.2864081</v>
      </c>
      <c r="K9265" s="63">
        <v>-0.2271212</v>
      </c>
      <c r="L9265" s="63">
        <v>-0.16783439999999999</v>
      </c>
      <c r="M9265" s="63">
        <v>-8.2233600000000004E-2</v>
      </c>
      <c r="N9265" s="63">
        <v>12799</v>
      </c>
      <c r="O9265" s="63">
        <v>0.1130564</v>
      </c>
      <c r="P9265" s="63">
        <v>10</v>
      </c>
      <c r="Q9265" s="63">
        <v>1.2781749580960001E-2</v>
      </c>
    </row>
    <row r="9266" spans="1:17">
      <c r="A9266" s="63" t="s">
        <v>81</v>
      </c>
      <c r="B9266" s="63" t="s">
        <v>58</v>
      </c>
      <c r="C9266" s="63" t="s">
        <v>56</v>
      </c>
      <c r="D9266" s="63">
        <v>1</v>
      </c>
      <c r="E9266" s="63">
        <v>1.029468</v>
      </c>
      <c r="F9266" s="63">
        <v>0.88456420000000002</v>
      </c>
      <c r="G9266" s="63">
        <v>-0.1449037</v>
      </c>
      <c r="H9266" s="63">
        <v>40.039700000000003</v>
      </c>
      <c r="I9266" s="63">
        <v>-0.28979129999999997</v>
      </c>
      <c r="J9266" s="63">
        <v>-0.2041906</v>
      </c>
      <c r="K9266" s="63">
        <v>-0.1449037</v>
      </c>
      <c r="L9266" s="63">
        <v>-8.5616899999999996E-2</v>
      </c>
      <c r="M9266" s="63">
        <v>-1.6099999999999998E-5</v>
      </c>
      <c r="N9266" s="63">
        <v>12799</v>
      </c>
      <c r="O9266" s="63">
        <v>0.1130564</v>
      </c>
      <c r="P9266" s="63">
        <v>11</v>
      </c>
      <c r="Q9266" s="63">
        <v>1.2781749580960001E-2</v>
      </c>
    </row>
    <row r="9267" spans="1:17">
      <c r="A9267" s="63" t="s">
        <v>81</v>
      </c>
      <c r="B9267" s="63" t="s">
        <v>58</v>
      </c>
      <c r="C9267" s="63" t="s">
        <v>56</v>
      </c>
      <c r="D9267" s="63">
        <v>2</v>
      </c>
      <c r="E9267" s="63">
        <v>0.96169289999999996</v>
      </c>
      <c r="F9267" s="63">
        <v>0.80087719999999996</v>
      </c>
      <c r="G9267" s="63">
        <v>-0.16081580000000001</v>
      </c>
      <c r="H9267" s="63">
        <v>39.084600000000002</v>
      </c>
      <c r="I9267" s="63">
        <v>-0.30570340000000001</v>
      </c>
      <c r="J9267" s="63">
        <v>-0.22010260000000001</v>
      </c>
      <c r="K9267" s="63">
        <v>-0.16081580000000001</v>
      </c>
      <c r="L9267" s="63">
        <v>-0.10152890000000001</v>
      </c>
      <c r="M9267" s="63">
        <v>-1.59282E-2</v>
      </c>
      <c r="N9267" s="63">
        <v>12799</v>
      </c>
      <c r="O9267" s="63">
        <v>0.1130564</v>
      </c>
      <c r="P9267" s="63">
        <v>11</v>
      </c>
      <c r="Q9267" s="63">
        <v>1.2781749580960001E-2</v>
      </c>
    </row>
    <row r="9268" spans="1:17">
      <c r="A9268" s="63" t="s">
        <v>81</v>
      </c>
      <c r="B9268" s="63" t="s">
        <v>58</v>
      </c>
      <c r="C9268" s="63" t="s">
        <v>56</v>
      </c>
      <c r="D9268" s="63">
        <v>3</v>
      </c>
      <c r="E9268" s="63">
        <v>0.95723429999999998</v>
      </c>
      <c r="F9268" s="63">
        <v>0.80083780000000004</v>
      </c>
      <c r="G9268" s="63">
        <v>-0.15639639999999999</v>
      </c>
      <c r="H9268" s="63">
        <v>37.847799999999999</v>
      </c>
      <c r="I9268" s="63">
        <v>-0.301284</v>
      </c>
      <c r="J9268" s="63">
        <v>-0.21568329999999999</v>
      </c>
      <c r="K9268" s="63">
        <v>-0.15639639999999999</v>
      </c>
      <c r="L9268" s="63">
        <v>-9.7109600000000004E-2</v>
      </c>
      <c r="M9268" s="63">
        <v>-1.1508900000000001E-2</v>
      </c>
      <c r="N9268" s="63">
        <v>12799</v>
      </c>
      <c r="O9268" s="63">
        <v>0.1130564</v>
      </c>
      <c r="P9268" s="63">
        <v>11</v>
      </c>
      <c r="Q9268" s="63">
        <v>1.2781749580960001E-2</v>
      </c>
    </row>
    <row r="9269" spans="1:17">
      <c r="A9269" s="63" t="s">
        <v>81</v>
      </c>
      <c r="B9269" s="63" t="s">
        <v>58</v>
      </c>
      <c r="C9269" s="63" t="s">
        <v>56</v>
      </c>
      <c r="D9269" s="63">
        <v>4</v>
      </c>
      <c r="E9269" s="63">
        <v>0.98717469999999996</v>
      </c>
      <c r="F9269" s="63">
        <v>0.82932450000000002</v>
      </c>
      <c r="G9269" s="63">
        <v>-0.1578503</v>
      </c>
      <c r="H9269" s="63">
        <v>36.748699999999999</v>
      </c>
      <c r="I9269" s="63">
        <v>-0.3027379</v>
      </c>
      <c r="J9269" s="63">
        <v>-0.2171371</v>
      </c>
      <c r="K9269" s="63">
        <v>-0.1578503</v>
      </c>
      <c r="L9269" s="63">
        <v>-9.8563399999999995E-2</v>
      </c>
      <c r="M9269" s="63">
        <v>-1.2962700000000001E-2</v>
      </c>
      <c r="N9269" s="63">
        <v>12799</v>
      </c>
      <c r="O9269" s="63">
        <v>0.1130564</v>
      </c>
      <c r="P9269" s="63">
        <v>11</v>
      </c>
      <c r="Q9269" s="63">
        <v>1.2781749580960001E-2</v>
      </c>
    </row>
    <row r="9270" spans="1:17">
      <c r="A9270" s="63" t="s">
        <v>81</v>
      </c>
      <c r="B9270" s="63" t="s">
        <v>58</v>
      </c>
      <c r="C9270" s="63" t="s">
        <v>56</v>
      </c>
      <c r="D9270" s="63">
        <v>5</v>
      </c>
      <c r="E9270" s="63">
        <v>1.030233</v>
      </c>
      <c r="F9270" s="63">
        <v>0.87314029999999998</v>
      </c>
      <c r="G9270" s="63">
        <v>-0.1570928</v>
      </c>
      <c r="H9270" s="63">
        <v>36.428800000000003</v>
      </c>
      <c r="I9270" s="63">
        <v>-0.30198039999999998</v>
      </c>
      <c r="J9270" s="63">
        <v>-0.21637960000000001</v>
      </c>
      <c r="K9270" s="63">
        <v>-0.1570928</v>
      </c>
      <c r="L9270" s="63">
        <v>-9.7806000000000004E-2</v>
      </c>
      <c r="M9270" s="63">
        <v>-1.2205199999999999E-2</v>
      </c>
      <c r="N9270" s="63">
        <v>12799</v>
      </c>
      <c r="O9270" s="63">
        <v>0.1130564</v>
      </c>
      <c r="P9270" s="63">
        <v>11</v>
      </c>
      <c r="Q9270" s="63">
        <v>1.2781749580960001E-2</v>
      </c>
    </row>
    <row r="9271" spans="1:17">
      <c r="A9271" s="63" t="s">
        <v>81</v>
      </c>
      <c r="B9271" s="63" t="s">
        <v>58</v>
      </c>
      <c r="C9271" s="63" t="s">
        <v>56</v>
      </c>
      <c r="D9271" s="63">
        <v>6</v>
      </c>
      <c r="E9271" s="63">
        <v>1.2022649999999999</v>
      </c>
      <c r="F9271" s="63">
        <v>0.96702710000000003</v>
      </c>
      <c r="G9271" s="63">
        <v>-0.2352378</v>
      </c>
      <c r="H9271" s="63">
        <v>35.556100000000001</v>
      </c>
      <c r="I9271" s="63">
        <v>-0.3801254</v>
      </c>
      <c r="J9271" s="63">
        <v>-0.29452460000000003</v>
      </c>
      <c r="K9271" s="63">
        <v>-0.2352378</v>
      </c>
      <c r="L9271" s="63">
        <v>-0.17595089999999999</v>
      </c>
      <c r="M9271" s="63">
        <v>-9.0350200000000006E-2</v>
      </c>
      <c r="N9271" s="63">
        <v>12799</v>
      </c>
      <c r="O9271" s="63">
        <v>0.1130564</v>
      </c>
      <c r="P9271" s="63">
        <v>11</v>
      </c>
      <c r="Q9271" s="63">
        <v>1.2781749580960001E-2</v>
      </c>
    </row>
    <row r="9272" spans="1:17">
      <c r="A9272" s="63" t="s">
        <v>81</v>
      </c>
      <c r="B9272" s="63" t="s">
        <v>58</v>
      </c>
      <c r="C9272" s="63" t="s">
        <v>56</v>
      </c>
      <c r="D9272" s="63">
        <v>7</v>
      </c>
      <c r="E9272" s="63">
        <v>1.569232</v>
      </c>
      <c r="F9272" s="63">
        <v>1.370055</v>
      </c>
      <c r="G9272" s="63">
        <v>-0.19917679999999999</v>
      </c>
      <c r="H9272" s="63">
        <v>35.396700000000003</v>
      </c>
      <c r="I9272" s="63">
        <v>-0.34406439999999999</v>
      </c>
      <c r="J9272" s="63">
        <v>-0.25846360000000002</v>
      </c>
      <c r="K9272" s="63">
        <v>-0.19917679999999999</v>
      </c>
      <c r="L9272" s="63">
        <v>-0.13988999999999999</v>
      </c>
      <c r="M9272" s="63">
        <v>-5.4289200000000003E-2</v>
      </c>
      <c r="N9272" s="63">
        <v>12799</v>
      </c>
      <c r="O9272" s="63">
        <v>0.1130564</v>
      </c>
      <c r="P9272" s="63">
        <v>11</v>
      </c>
      <c r="Q9272" s="63">
        <v>1.2781749580960001E-2</v>
      </c>
    </row>
    <row r="9273" spans="1:17">
      <c r="A9273" s="63" t="s">
        <v>81</v>
      </c>
      <c r="B9273" s="63" t="s">
        <v>58</v>
      </c>
      <c r="C9273" s="63" t="s">
        <v>56</v>
      </c>
      <c r="D9273" s="63">
        <v>8</v>
      </c>
      <c r="E9273" s="63">
        <v>1.7884519999999999</v>
      </c>
      <c r="F9273" s="63">
        <v>1.7044999999999999</v>
      </c>
      <c r="G9273" s="63">
        <v>-8.3951799999999993E-2</v>
      </c>
      <c r="H9273" s="63">
        <v>36.900199999999998</v>
      </c>
      <c r="I9273" s="63">
        <v>-0.2288394</v>
      </c>
      <c r="J9273" s="63">
        <v>-0.1432387</v>
      </c>
      <c r="K9273" s="63">
        <v>-8.3951799999999993E-2</v>
      </c>
      <c r="L9273" s="63">
        <v>-2.4664999999999999E-2</v>
      </c>
      <c r="M9273" s="63">
        <v>6.0935799999999998E-2</v>
      </c>
      <c r="N9273" s="63">
        <v>12799</v>
      </c>
      <c r="O9273" s="63">
        <v>0.1130564</v>
      </c>
      <c r="P9273" s="63">
        <v>11</v>
      </c>
      <c r="Q9273" s="63">
        <v>1.2781749580960001E-2</v>
      </c>
    </row>
    <row r="9274" spans="1:17">
      <c r="A9274" s="63" t="s">
        <v>81</v>
      </c>
      <c r="B9274" s="63" t="s">
        <v>58</v>
      </c>
      <c r="C9274" s="63" t="s">
        <v>56</v>
      </c>
      <c r="D9274" s="63">
        <v>9</v>
      </c>
      <c r="E9274" s="63">
        <v>1.654406</v>
      </c>
      <c r="F9274" s="63">
        <v>1.7277400000000001</v>
      </c>
      <c r="G9274" s="63">
        <v>7.3333499999999996E-2</v>
      </c>
      <c r="H9274" s="63">
        <v>42.335900000000002</v>
      </c>
      <c r="I9274" s="63">
        <v>-7.1554099999999995E-2</v>
      </c>
      <c r="J9274" s="63">
        <v>1.4046700000000001E-2</v>
      </c>
      <c r="K9274" s="63">
        <v>7.3333499999999996E-2</v>
      </c>
      <c r="L9274" s="63">
        <v>0.1326203</v>
      </c>
      <c r="M9274" s="63">
        <v>0.2182211</v>
      </c>
      <c r="N9274" s="63">
        <v>12799</v>
      </c>
      <c r="O9274" s="63">
        <v>0.1130564</v>
      </c>
      <c r="P9274" s="63">
        <v>11</v>
      </c>
      <c r="Q9274" s="63">
        <v>1.2781749580960001E-2</v>
      </c>
    </row>
    <row r="9275" spans="1:17">
      <c r="A9275" s="63" t="s">
        <v>81</v>
      </c>
      <c r="B9275" s="63" t="s">
        <v>58</v>
      </c>
      <c r="C9275" s="63" t="s">
        <v>56</v>
      </c>
      <c r="D9275" s="63">
        <v>10</v>
      </c>
      <c r="E9275" s="63">
        <v>1.5840460000000001</v>
      </c>
      <c r="F9275" s="63">
        <v>1.66029</v>
      </c>
      <c r="G9275" s="63">
        <v>7.62438E-2</v>
      </c>
      <c r="H9275" s="63">
        <v>48.497199999999999</v>
      </c>
      <c r="I9275" s="63">
        <v>-6.8643800000000005E-2</v>
      </c>
      <c r="J9275" s="63">
        <v>1.69569E-2</v>
      </c>
      <c r="K9275" s="63">
        <v>7.62438E-2</v>
      </c>
      <c r="L9275" s="63">
        <v>0.1355306</v>
      </c>
      <c r="M9275" s="63">
        <v>0.22113140000000001</v>
      </c>
      <c r="N9275" s="63">
        <v>12799</v>
      </c>
      <c r="O9275" s="63">
        <v>0.1130564</v>
      </c>
      <c r="P9275" s="63">
        <v>11</v>
      </c>
      <c r="Q9275" s="63">
        <v>1.2781749580960001E-2</v>
      </c>
    </row>
    <row r="9276" spans="1:17">
      <c r="A9276" s="63" t="s">
        <v>81</v>
      </c>
      <c r="B9276" s="63" t="s">
        <v>58</v>
      </c>
      <c r="C9276" s="63" t="s">
        <v>56</v>
      </c>
      <c r="D9276" s="63">
        <v>11</v>
      </c>
      <c r="E9276" s="63">
        <v>1.467406</v>
      </c>
      <c r="F9276" s="63">
        <v>1.622017</v>
      </c>
      <c r="G9276" s="63">
        <v>0.15461030000000001</v>
      </c>
      <c r="H9276" s="63">
        <v>52.760399999999997</v>
      </c>
      <c r="I9276" s="63">
        <v>9.7227000000000008E-3</v>
      </c>
      <c r="J9276" s="63">
        <v>9.5323400000000003E-2</v>
      </c>
      <c r="K9276" s="63">
        <v>0.15461030000000001</v>
      </c>
      <c r="L9276" s="63">
        <v>0.21389710000000001</v>
      </c>
      <c r="M9276" s="63">
        <v>0.29949789999999998</v>
      </c>
      <c r="N9276" s="63">
        <v>12799</v>
      </c>
      <c r="O9276" s="63">
        <v>0.1130564</v>
      </c>
      <c r="P9276" s="63">
        <v>11</v>
      </c>
      <c r="Q9276" s="63">
        <v>1.2781749580960001E-2</v>
      </c>
    </row>
    <row r="9277" spans="1:17">
      <c r="A9277" s="63" t="s">
        <v>81</v>
      </c>
      <c r="B9277" s="63" t="s">
        <v>58</v>
      </c>
      <c r="C9277" s="63" t="s">
        <v>56</v>
      </c>
      <c r="D9277" s="63">
        <v>12</v>
      </c>
      <c r="E9277" s="63">
        <v>1.3981889999999999</v>
      </c>
      <c r="F9277" s="63">
        <v>1.5339510000000001</v>
      </c>
      <c r="G9277" s="63">
        <v>0.13576160000000001</v>
      </c>
      <c r="H9277" s="63">
        <v>55.6935</v>
      </c>
      <c r="I9277" s="63">
        <v>-9.1260000000000004E-3</v>
      </c>
      <c r="J9277" s="63">
        <v>7.6474799999999996E-2</v>
      </c>
      <c r="K9277" s="63">
        <v>0.13576160000000001</v>
      </c>
      <c r="L9277" s="63">
        <v>0.19504850000000001</v>
      </c>
      <c r="M9277" s="63">
        <v>0.28064919999999999</v>
      </c>
      <c r="N9277" s="63">
        <v>12799</v>
      </c>
      <c r="O9277" s="63">
        <v>0.1130564</v>
      </c>
      <c r="P9277" s="63">
        <v>11</v>
      </c>
      <c r="Q9277" s="63">
        <v>1.2781749580960001E-2</v>
      </c>
    </row>
    <row r="9278" spans="1:17">
      <c r="A9278" s="63" t="s">
        <v>81</v>
      </c>
      <c r="B9278" s="63" t="s">
        <v>58</v>
      </c>
      <c r="C9278" s="63" t="s">
        <v>56</v>
      </c>
      <c r="D9278" s="63">
        <v>13</v>
      </c>
      <c r="E9278" s="63">
        <v>1.244211</v>
      </c>
      <c r="F9278" s="63">
        <v>1.4953730000000001</v>
      </c>
      <c r="G9278" s="63">
        <v>0.25116240000000001</v>
      </c>
      <c r="H9278" s="63">
        <v>57.978299999999997</v>
      </c>
      <c r="I9278" s="63">
        <v>0.1062748</v>
      </c>
      <c r="J9278" s="63">
        <v>0.19187560000000001</v>
      </c>
      <c r="K9278" s="63">
        <v>0.25116240000000001</v>
      </c>
      <c r="L9278" s="63">
        <v>0.31044919999999998</v>
      </c>
      <c r="M9278" s="63">
        <v>0.39605000000000001</v>
      </c>
      <c r="N9278" s="63">
        <v>12799</v>
      </c>
      <c r="O9278" s="63">
        <v>0.1130564</v>
      </c>
      <c r="P9278" s="63">
        <v>11</v>
      </c>
      <c r="Q9278" s="63">
        <v>1.2781749580960001E-2</v>
      </c>
    </row>
    <row r="9279" spans="1:17">
      <c r="A9279" s="63" t="s">
        <v>81</v>
      </c>
      <c r="B9279" s="63" t="s">
        <v>58</v>
      </c>
      <c r="C9279" s="63" t="s">
        <v>56</v>
      </c>
      <c r="D9279" s="63">
        <v>14</v>
      </c>
      <c r="E9279" s="63">
        <v>1.123634</v>
      </c>
      <c r="F9279" s="63">
        <v>1.4133290000000001</v>
      </c>
      <c r="G9279" s="63">
        <v>0.2896956</v>
      </c>
      <c r="H9279" s="63">
        <v>59.121400000000001</v>
      </c>
      <c r="I9279" s="63">
        <v>0.14480799999999999</v>
      </c>
      <c r="J9279" s="63">
        <v>0.2304088</v>
      </c>
      <c r="K9279" s="63">
        <v>0.2896956</v>
      </c>
      <c r="L9279" s="63">
        <v>0.34898249999999997</v>
      </c>
      <c r="M9279" s="63">
        <v>0.4345832</v>
      </c>
      <c r="N9279" s="63">
        <v>12799</v>
      </c>
      <c r="O9279" s="63">
        <v>0.1130564</v>
      </c>
      <c r="P9279" s="63">
        <v>11</v>
      </c>
      <c r="Q9279" s="63">
        <v>1.2781749580960001E-2</v>
      </c>
    </row>
    <row r="9280" spans="1:17">
      <c r="A9280" s="63" t="s">
        <v>81</v>
      </c>
      <c r="B9280" s="63" t="s">
        <v>58</v>
      </c>
      <c r="C9280" s="63" t="s">
        <v>56</v>
      </c>
      <c r="D9280" s="63">
        <v>15</v>
      </c>
      <c r="E9280" s="63">
        <v>1.085672</v>
      </c>
      <c r="F9280" s="63">
        <v>1.3407819999999999</v>
      </c>
      <c r="G9280" s="63">
        <v>0.25511</v>
      </c>
      <c r="H9280" s="63">
        <v>59.488599999999998</v>
      </c>
      <c r="I9280" s="63">
        <v>0.1102224</v>
      </c>
      <c r="J9280" s="63">
        <v>0.1958232</v>
      </c>
      <c r="K9280" s="63">
        <v>0.25511</v>
      </c>
      <c r="L9280" s="63">
        <v>0.31439689999999998</v>
      </c>
      <c r="M9280" s="63">
        <v>0.39999760000000001</v>
      </c>
      <c r="N9280" s="63">
        <v>12799</v>
      </c>
      <c r="O9280" s="63">
        <v>0.1130564</v>
      </c>
      <c r="P9280" s="63">
        <v>11</v>
      </c>
      <c r="Q9280" s="63">
        <v>1.2781749580960001E-2</v>
      </c>
    </row>
    <row r="9281" spans="1:17">
      <c r="A9281" s="63" t="s">
        <v>81</v>
      </c>
      <c r="B9281" s="63" t="s">
        <v>58</v>
      </c>
      <c r="C9281" s="63" t="s">
        <v>56</v>
      </c>
      <c r="D9281" s="63">
        <v>16</v>
      </c>
      <c r="E9281" s="63">
        <v>1.12279</v>
      </c>
      <c r="F9281" s="63">
        <v>1.340303</v>
      </c>
      <c r="G9281" s="63">
        <v>0.21751319999999999</v>
      </c>
      <c r="H9281" s="63">
        <v>58.664200000000001</v>
      </c>
      <c r="I9281" s="63">
        <v>7.2625599999999998E-2</v>
      </c>
      <c r="J9281" s="63">
        <v>0.15822639999999999</v>
      </c>
      <c r="K9281" s="63">
        <v>0.21751319999999999</v>
      </c>
      <c r="L9281" s="63">
        <v>0.27679999999999999</v>
      </c>
      <c r="M9281" s="63">
        <v>0.36240080000000002</v>
      </c>
      <c r="N9281" s="63">
        <v>12799</v>
      </c>
      <c r="O9281" s="63">
        <v>0.1130564</v>
      </c>
      <c r="P9281" s="63">
        <v>11</v>
      </c>
      <c r="Q9281" s="63">
        <v>1.2781749580960001E-2</v>
      </c>
    </row>
    <row r="9282" spans="1:17">
      <c r="A9282" s="63" t="s">
        <v>81</v>
      </c>
      <c r="B9282" s="63" t="s">
        <v>58</v>
      </c>
      <c r="C9282" s="63" t="s">
        <v>56</v>
      </c>
      <c r="D9282" s="63">
        <v>17</v>
      </c>
      <c r="E9282" s="63">
        <v>1.2398750000000001</v>
      </c>
      <c r="F9282" s="63">
        <v>1.4256930000000001</v>
      </c>
      <c r="G9282" s="63">
        <v>0.18581739999999999</v>
      </c>
      <c r="H9282" s="63">
        <v>54.723500000000001</v>
      </c>
      <c r="I9282" s="63">
        <v>4.0929800000000002E-2</v>
      </c>
      <c r="J9282" s="63">
        <v>0.12653049999999999</v>
      </c>
      <c r="K9282" s="63">
        <v>0.18581739999999999</v>
      </c>
      <c r="L9282" s="63">
        <v>0.24510419999999999</v>
      </c>
      <c r="M9282" s="63">
        <v>0.33070500000000003</v>
      </c>
      <c r="N9282" s="63">
        <v>12799</v>
      </c>
      <c r="O9282" s="63">
        <v>0.1130564</v>
      </c>
      <c r="P9282" s="63">
        <v>11</v>
      </c>
      <c r="Q9282" s="63">
        <v>1.2781749580960001E-2</v>
      </c>
    </row>
    <row r="9283" spans="1:17">
      <c r="A9283" s="63" t="s">
        <v>81</v>
      </c>
      <c r="B9283" s="63" t="s">
        <v>58</v>
      </c>
      <c r="C9283" s="63" t="s">
        <v>56</v>
      </c>
      <c r="D9283" s="63">
        <v>18</v>
      </c>
      <c r="E9283" s="63">
        <v>1.623119</v>
      </c>
      <c r="F9283" s="63">
        <v>1.7021710000000001</v>
      </c>
      <c r="G9283" s="63">
        <v>7.9052600000000001E-2</v>
      </c>
      <c r="H9283" s="63">
        <v>49.400700000000001</v>
      </c>
      <c r="I9283" s="63">
        <v>-6.5835000000000005E-2</v>
      </c>
      <c r="J9283" s="63">
        <v>1.9765700000000001E-2</v>
      </c>
      <c r="K9283" s="63">
        <v>7.9052600000000001E-2</v>
      </c>
      <c r="L9283" s="63">
        <v>0.1383394</v>
      </c>
      <c r="M9283" s="63">
        <v>0.22394020000000001</v>
      </c>
      <c r="N9283" s="63">
        <v>12799</v>
      </c>
      <c r="O9283" s="63">
        <v>0.1130564</v>
      </c>
      <c r="P9283" s="63">
        <v>11</v>
      </c>
      <c r="Q9283" s="63">
        <v>1.2781749580960001E-2</v>
      </c>
    </row>
    <row r="9284" spans="1:17">
      <c r="A9284" s="63" t="s">
        <v>81</v>
      </c>
      <c r="B9284" s="63" t="s">
        <v>58</v>
      </c>
      <c r="C9284" s="63" t="s">
        <v>56</v>
      </c>
      <c r="D9284" s="63">
        <v>19</v>
      </c>
      <c r="E9284" s="63">
        <v>1.892612</v>
      </c>
      <c r="F9284" s="63">
        <v>1.827844</v>
      </c>
      <c r="G9284" s="63">
        <v>-6.4768199999999998E-2</v>
      </c>
      <c r="H9284" s="63">
        <v>45.994900000000001</v>
      </c>
      <c r="I9284" s="63">
        <v>-0.2096558</v>
      </c>
      <c r="J9284" s="63">
        <v>-0.124055</v>
      </c>
      <c r="K9284" s="63">
        <v>-6.4768199999999998E-2</v>
      </c>
      <c r="L9284" s="63">
        <v>-5.4814E-3</v>
      </c>
      <c r="M9284" s="63">
        <v>8.0119399999999993E-2</v>
      </c>
      <c r="N9284" s="63">
        <v>12799</v>
      </c>
      <c r="O9284" s="63">
        <v>0.1130564</v>
      </c>
      <c r="P9284" s="63">
        <v>11</v>
      </c>
      <c r="Q9284" s="63">
        <v>1.2781749580960001E-2</v>
      </c>
    </row>
    <row r="9285" spans="1:17">
      <c r="A9285" s="63" t="s">
        <v>81</v>
      </c>
      <c r="B9285" s="63" t="s">
        <v>58</v>
      </c>
      <c r="C9285" s="63" t="s">
        <v>56</v>
      </c>
      <c r="D9285" s="63">
        <v>20</v>
      </c>
      <c r="E9285" s="63">
        <v>1.917756</v>
      </c>
      <c r="F9285" s="63">
        <v>1.8025880000000001</v>
      </c>
      <c r="G9285" s="63">
        <v>-0.1151682</v>
      </c>
      <c r="H9285" s="63">
        <v>43.256500000000003</v>
      </c>
      <c r="I9285" s="63">
        <v>-0.2600558</v>
      </c>
      <c r="J9285" s="63">
        <v>-0.174455</v>
      </c>
      <c r="K9285" s="63">
        <v>-0.1151682</v>
      </c>
      <c r="L9285" s="63">
        <v>-5.5881399999999998E-2</v>
      </c>
      <c r="M9285" s="63">
        <v>2.97194E-2</v>
      </c>
      <c r="N9285" s="63">
        <v>12799</v>
      </c>
      <c r="O9285" s="63">
        <v>0.1130564</v>
      </c>
      <c r="P9285" s="63">
        <v>11</v>
      </c>
      <c r="Q9285" s="63">
        <v>1.2781749580960001E-2</v>
      </c>
    </row>
    <row r="9286" spans="1:17">
      <c r="A9286" s="63" t="s">
        <v>81</v>
      </c>
      <c r="B9286" s="63" t="s">
        <v>58</v>
      </c>
      <c r="C9286" s="63" t="s">
        <v>56</v>
      </c>
      <c r="D9286" s="63">
        <v>21</v>
      </c>
      <c r="E9286" s="63">
        <v>1.8997820000000001</v>
      </c>
      <c r="F9286" s="63">
        <v>1.7519229999999999</v>
      </c>
      <c r="G9286" s="63">
        <v>-0.14785860000000001</v>
      </c>
      <c r="H9286" s="63">
        <v>41.063000000000002</v>
      </c>
      <c r="I9286" s="63">
        <v>-0.29274620000000001</v>
      </c>
      <c r="J9286" s="63">
        <v>-0.20714550000000001</v>
      </c>
      <c r="K9286" s="63">
        <v>-0.14785860000000001</v>
      </c>
      <c r="L9286" s="63">
        <v>-8.8571800000000006E-2</v>
      </c>
      <c r="M9286" s="63">
        <v>-2.9710000000000001E-3</v>
      </c>
      <c r="N9286" s="63">
        <v>12799</v>
      </c>
      <c r="O9286" s="63">
        <v>0.1130564</v>
      </c>
      <c r="P9286" s="63">
        <v>11</v>
      </c>
      <c r="Q9286" s="63">
        <v>1.2781749580960001E-2</v>
      </c>
    </row>
    <row r="9287" spans="1:17">
      <c r="A9287" s="63" t="s">
        <v>81</v>
      </c>
      <c r="B9287" s="63" t="s">
        <v>58</v>
      </c>
      <c r="C9287" s="63" t="s">
        <v>56</v>
      </c>
      <c r="D9287" s="63">
        <v>22</v>
      </c>
      <c r="E9287" s="63">
        <v>1.730129</v>
      </c>
      <c r="F9287" s="63">
        <v>1.5818430000000001</v>
      </c>
      <c r="G9287" s="63">
        <v>-0.14828649999999999</v>
      </c>
      <c r="H9287" s="63">
        <v>39.538800000000002</v>
      </c>
      <c r="I9287" s="63">
        <v>-0.29317409999999999</v>
      </c>
      <c r="J9287" s="63">
        <v>-0.20757329999999999</v>
      </c>
      <c r="K9287" s="63">
        <v>-0.14828649999999999</v>
      </c>
      <c r="L9287" s="63">
        <v>-8.8999599999999998E-2</v>
      </c>
      <c r="M9287" s="63">
        <v>-3.3988999999999998E-3</v>
      </c>
      <c r="N9287" s="63">
        <v>12799</v>
      </c>
      <c r="O9287" s="63">
        <v>0.1130564</v>
      </c>
      <c r="P9287" s="63">
        <v>11</v>
      </c>
      <c r="Q9287" s="63">
        <v>1.2781749580960001E-2</v>
      </c>
    </row>
    <row r="9288" spans="1:17">
      <c r="A9288" s="63" t="s">
        <v>81</v>
      </c>
      <c r="B9288" s="63" t="s">
        <v>58</v>
      </c>
      <c r="C9288" s="63" t="s">
        <v>56</v>
      </c>
      <c r="D9288" s="63">
        <v>23</v>
      </c>
      <c r="E9288" s="63">
        <v>1.4889410000000001</v>
      </c>
      <c r="F9288" s="63">
        <v>1.3487629999999999</v>
      </c>
      <c r="G9288" s="63">
        <v>-0.14017830000000001</v>
      </c>
      <c r="H9288" s="63">
        <v>38.5625</v>
      </c>
      <c r="I9288" s="63">
        <v>-0.28506589999999998</v>
      </c>
      <c r="J9288" s="63">
        <v>-0.19946520000000001</v>
      </c>
      <c r="K9288" s="63">
        <v>-0.14017830000000001</v>
      </c>
      <c r="L9288" s="63">
        <v>-8.0891500000000005E-2</v>
      </c>
      <c r="M9288" s="63">
        <v>4.7092999999999996E-3</v>
      </c>
      <c r="N9288" s="63">
        <v>12799</v>
      </c>
      <c r="O9288" s="63">
        <v>0.1130564</v>
      </c>
      <c r="P9288" s="63">
        <v>11</v>
      </c>
      <c r="Q9288" s="63">
        <v>1.2781749580960001E-2</v>
      </c>
    </row>
    <row r="9289" spans="1:17">
      <c r="A9289" s="63" t="s">
        <v>81</v>
      </c>
      <c r="B9289" s="63" t="s">
        <v>58</v>
      </c>
      <c r="C9289" s="63" t="s">
        <v>56</v>
      </c>
      <c r="D9289" s="63">
        <v>24</v>
      </c>
      <c r="E9289" s="63">
        <v>1.2161500000000001</v>
      </c>
      <c r="F9289" s="63">
        <v>1.0740590000000001</v>
      </c>
      <c r="G9289" s="63">
        <v>-0.14209150000000001</v>
      </c>
      <c r="H9289" s="63">
        <v>37.925199999999997</v>
      </c>
      <c r="I9289" s="63">
        <v>-0.28697909999999999</v>
      </c>
      <c r="J9289" s="63">
        <v>-0.20137830000000001</v>
      </c>
      <c r="K9289" s="63">
        <v>-0.14209150000000001</v>
      </c>
      <c r="L9289" s="63">
        <v>-8.2804699999999995E-2</v>
      </c>
      <c r="M9289" s="63">
        <v>2.7961000000000001E-3</v>
      </c>
      <c r="N9289" s="63">
        <v>12799</v>
      </c>
      <c r="O9289" s="63">
        <v>0.1130564</v>
      </c>
      <c r="P9289" s="63">
        <v>11</v>
      </c>
      <c r="Q9289" s="63">
        <v>1.2781749580960001E-2</v>
      </c>
    </row>
    <row r="9290" spans="1:17">
      <c r="A9290" s="63" t="s">
        <v>81</v>
      </c>
      <c r="B9290" s="63" t="s">
        <v>58</v>
      </c>
      <c r="C9290" s="63" t="s">
        <v>57</v>
      </c>
      <c r="D9290" s="63">
        <v>1</v>
      </c>
      <c r="E9290" s="63">
        <v>1.2003459999999999</v>
      </c>
      <c r="F9290" s="63">
        <v>1.055442</v>
      </c>
      <c r="G9290" s="63">
        <v>-0.1449038</v>
      </c>
      <c r="H9290" s="63">
        <v>37.826599999999999</v>
      </c>
      <c r="I9290" s="63">
        <v>-0.28979139999999998</v>
      </c>
      <c r="J9290" s="63">
        <v>-0.2041906</v>
      </c>
      <c r="K9290" s="63">
        <v>-0.1449038</v>
      </c>
      <c r="L9290" s="63">
        <v>-8.5616899999999996E-2</v>
      </c>
      <c r="M9290" s="63">
        <v>-1.6200000000000001E-5</v>
      </c>
      <c r="N9290" s="63">
        <v>12799</v>
      </c>
      <c r="O9290" s="63">
        <v>0.1130564</v>
      </c>
      <c r="P9290" s="63">
        <v>12</v>
      </c>
      <c r="Q9290" s="63">
        <v>1.2781749580960001E-2</v>
      </c>
    </row>
    <row r="9291" spans="1:17">
      <c r="A9291" s="63" t="s">
        <v>81</v>
      </c>
      <c r="B9291" s="63" t="s">
        <v>58</v>
      </c>
      <c r="C9291" s="63" t="s">
        <v>57</v>
      </c>
      <c r="D9291" s="63">
        <v>2</v>
      </c>
      <c r="E9291" s="63">
        <v>1.1315759999999999</v>
      </c>
      <c r="F9291" s="63">
        <v>0.97076050000000003</v>
      </c>
      <c r="G9291" s="63">
        <v>-0.16081580000000001</v>
      </c>
      <c r="H9291" s="63">
        <v>37.689</v>
      </c>
      <c r="I9291" s="63">
        <v>-0.30570340000000001</v>
      </c>
      <c r="J9291" s="63">
        <v>-0.22010270000000001</v>
      </c>
      <c r="K9291" s="63">
        <v>-0.16081580000000001</v>
      </c>
      <c r="L9291" s="63">
        <v>-0.10152899999999999</v>
      </c>
      <c r="M9291" s="63">
        <v>-1.59282E-2</v>
      </c>
      <c r="N9291" s="63">
        <v>12799</v>
      </c>
      <c r="O9291" s="63">
        <v>0.1130564</v>
      </c>
      <c r="P9291" s="63">
        <v>12</v>
      </c>
      <c r="Q9291" s="63">
        <v>1.2781749580960001E-2</v>
      </c>
    </row>
    <row r="9292" spans="1:17">
      <c r="A9292" s="63" t="s">
        <v>81</v>
      </c>
      <c r="B9292" s="63" t="s">
        <v>58</v>
      </c>
      <c r="C9292" s="63" t="s">
        <v>57</v>
      </c>
      <c r="D9292" s="63">
        <v>3</v>
      </c>
      <c r="E9292" s="63">
        <v>1.131149</v>
      </c>
      <c r="F9292" s="63">
        <v>0.97475239999999996</v>
      </c>
      <c r="G9292" s="63">
        <v>-0.15639639999999999</v>
      </c>
      <c r="H9292" s="63">
        <v>37.378599999999999</v>
      </c>
      <c r="I9292" s="63">
        <v>-0.301284</v>
      </c>
      <c r="J9292" s="63">
        <v>-0.21568329999999999</v>
      </c>
      <c r="K9292" s="63">
        <v>-0.15639639999999999</v>
      </c>
      <c r="L9292" s="63">
        <v>-9.7109600000000004E-2</v>
      </c>
      <c r="M9292" s="63">
        <v>-1.1508900000000001E-2</v>
      </c>
      <c r="N9292" s="63">
        <v>12799</v>
      </c>
      <c r="O9292" s="63">
        <v>0.1130564</v>
      </c>
      <c r="P9292" s="63">
        <v>12</v>
      </c>
      <c r="Q9292" s="63">
        <v>1.2781749580960001E-2</v>
      </c>
    </row>
    <row r="9293" spans="1:17">
      <c r="A9293" s="63" t="s">
        <v>81</v>
      </c>
      <c r="B9293" s="63" t="s">
        <v>58</v>
      </c>
      <c r="C9293" s="63" t="s">
        <v>57</v>
      </c>
      <c r="D9293" s="63">
        <v>4</v>
      </c>
      <c r="E9293" s="63">
        <v>1.134806</v>
      </c>
      <c r="F9293" s="63">
        <v>0.97695569999999998</v>
      </c>
      <c r="G9293" s="63">
        <v>-0.1578503</v>
      </c>
      <c r="H9293" s="63">
        <v>37.465299999999999</v>
      </c>
      <c r="I9293" s="63">
        <v>-0.3027379</v>
      </c>
      <c r="J9293" s="63">
        <v>-0.2171371</v>
      </c>
      <c r="K9293" s="63">
        <v>-0.1578503</v>
      </c>
      <c r="L9293" s="63">
        <v>-9.8563399999999995E-2</v>
      </c>
      <c r="M9293" s="63">
        <v>-1.2962700000000001E-2</v>
      </c>
      <c r="N9293" s="63">
        <v>12799</v>
      </c>
      <c r="O9293" s="63">
        <v>0.1130564</v>
      </c>
      <c r="P9293" s="63">
        <v>12</v>
      </c>
      <c r="Q9293" s="63">
        <v>1.2781749580960001E-2</v>
      </c>
    </row>
    <row r="9294" spans="1:17">
      <c r="A9294" s="63" t="s">
        <v>81</v>
      </c>
      <c r="B9294" s="63" t="s">
        <v>58</v>
      </c>
      <c r="C9294" s="63" t="s">
        <v>57</v>
      </c>
      <c r="D9294" s="63">
        <v>5</v>
      </c>
      <c r="E9294" s="63">
        <v>1.172363</v>
      </c>
      <c r="F9294" s="63">
        <v>1.0152699999999999</v>
      </c>
      <c r="G9294" s="63">
        <v>-0.1570928</v>
      </c>
      <c r="H9294" s="63">
        <v>37.672800000000002</v>
      </c>
      <c r="I9294" s="63">
        <v>-0.30198039999999998</v>
      </c>
      <c r="J9294" s="63">
        <v>-0.21637960000000001</v>
      </c>
      <c r="K9294" s="63">
        <v>-0.1570928</v>
      </c>
      <c r="L9294" s="63">
        <v>-9.7806000000000004E-2</v>
      </c>
      <c r="M9294" s="63">
        <v>-1.2205199999999999E-2</v>
      </c>
      <c r="N9294" s="63">
        <v>12799</v>
      </c>
      <c r="O9294" s="63">
        <v>0.1130564</v>
      </c>
      <c r="P9294" s="63">
        <v>12</v>
      </c>
      <c r="Q9294" s="63">
        <v>1.2781749580960001E-2</v>
      </c>
    </row>
    <row r="9295" spans="1:17">
      <c r="A9295" s="63" t="s">
        <v>81</v>
      </c>
      <c r="B9295" s="63" t="s">
        <v>58</v>
      </c>
      <c r="C9295" s="63" t="s">
        <v>57</v>
      </c>
      <c r="D9295" s="63">
        <v>6</v>
      </c>
      <c r="E9295" s="63">
        <v>1.3374919999999999</v>
      </c>
      <c r="F9295" s="63">
        <v>1.102255</v>
      </c>
      <c r="G9295" s="63">
        <v>-0.23523769999999999</v>
      </c>
      <c r="H9295" s="63">
        <v>37.581099999999999</v>
      </c>
      <c r="I9295" s="63">
        <v>-0.3801253</v>
      </c>
      <c r="J9295" s="63">
        <v>-0.29452460000000003</v>
      </c>
      <c r="K9295" s="63">
        <v>-0.23523769999999999</v>
      </c>
      <c r="L9295" s="63">
        <v>-0.17595089999999999</v>
      </c>
      <c r="M9295" s="63">
        <v>-9.0350100000000003E-2</v>
      </c>
      <c r="N9295" s="63">
        <v>12799</v>
      </c>
      <c r="O9295" s="63">
        <v>0.1130564</v>
      </c>
      <c r="P9295" s="63">
        <v>12</v>
      </c>
      <c r="Q9295" s="63">
        <v>1.2781749580960001E-2</v>
      </c>
    </row>
    <row r="9296" spans="1:17">
      <c r="A9296" s="63" t="s">
        <v>81</v>
      </c>
      <c r="B9296" s="63" t="s">
        <v>58</v>
      </c>
      <c r="C9296" s="63" t="s">
        <v>57</v>
      </c>
      <c r="D9296" s="63">
        <v>7</v>
      </c>
      <c r="E9296" s="63">
        <v>1.6819139999999999</v>
      </c>
      <c r="F9296" s="63">
        <v>1.482737</v>
      </c>
      <c r="G9296" s="63">
        <v>-0.19917679999999999</v>
      </c>
      <c r="H9296" s="63">
        <v>37.590800000000002</v>
      </c>
      <c r="I9296" s="63">
        <v>-0.34406439999999999</v>
      </c>
      <c r="J9296" s="63">
        <v>-0.25846360000000002</v>
      </c>
      <c r="K9296" s="63">
        <v>-0.19917679999999999</v>
      </c>
      <c r="L9296" s="63">
        <v>-0.13988999999999999</v>
      </c>
      <c r="M9296" s="63">
        <v>-5.4289200000000003E-2</v>
      </c>
      <c r="N9296" s="63">
        <v>12799</v>
      </c>
      <c r="O9296" s="63">
        <v>0.1130564</v>
      </c>
      <c r="P9296" s="63">
        <v>12</v>
      </c>
      <c r="Q9296" s="63">
        <v>1.2781749580960001E-2</v>
      </c>
    </row>
    <row r="9297" spans="1:17">
      <c r="A9297" s="63" t="s">
        <v>81</v>
      </c>
      <c r="B9297" s="63" t="s">
        <v>58</v>
      </c>
      <c r="C9297" s="63" t="s">
        <v>57</v>
      </c>
      <c r="D9297" s="63">
        <v>8</v>
      </c>
      <c r="E9297" s="63">
        <v>1.8950940000000001</v>
      </c>
      <c r="F9297" s="63">
        <v>1.8111429999999999</v>
      </c>
      <c r="G9297" s="63">
        <v>-8.3951799999999993E-2</v>
      </c>
      <c r="H9297" s="63">
        <v>37.659599999999998</v>
      </c>
      <c r="I9297" s="63">
        <v>-0.2288394</v>
      </c>
      <c r="J9297" s="63">
        <v>-0.1432387</v>
      </c>
      <c r="K9297" s="63">
        <v>-8.3951799999999993E-2</v>
      </c>
      <c r="L9297" s="63">
        <v>-2.4664999999999999E-2</v>
      </c>
      <c r="M9297" s="63">
        <v>6.0935799999999998E-2</v>
      </c>
      <c r="N9297" s="63">
        <v>12799</v>
      </c>
      <c r="O9297" s="63">
        <v>0.1130564</v>
      </c>
      <c r="P9297" s="63">
        <v>12</v>
      </c>
      <c r="Q9297" s="63">
        <v>1.2781749580960001E-2</v>
      </c>
    </row>
    <row r="9298" spans="1:17">
      <c r="A9298" s="63" t="s">
        <v>81</v>
      </c>
      <c r="B9298" s="63" t="s">
        <v>58</v>
      </c>
      <c r="C9298" s="63" t="s">
        <v>57</v>
      </c>
      <c r="D9298" s="63">
        <v>9</v>
      </c>
      <c r="E9298" s="63">
        <v>1.8268340000000001</v>
      </c>
      <c r="F9298" s="63">
        <v>1.9001680000000001</v>
      </c>
      <c r="G9298" s="63">
        <v>7.3333499999999996E-2</v>
      </c>
      <c r="H9298" s="63">
        <v>39.427100000000003</v>
      </c>
      <c r="I9298" s="63">
        <v>-7.1554099999999995E-2</v>
      </c>
      <c r="J9298" s="63">
        <v>1.4046700000000001E-2</v>
      </c>
      <c r="K9298" s="63">
        <v>7.3333499999999996E-2</v>
      </c>
      <c r="L9298" s="63">
        <v>0.1326203</v>
      </c>
      <c r="M9298" s="63">
        <v>0.2182211</v>
      </c>
      <c r="N9298" s="63">
        <v>12799</v>
      </c>
      <c r="O9298" s="63">
        <v>0.1130564</v>
      </c>
      <c r="P9298" s="63">
        <v>12</v>
      </c>
      <c r="Q9298" s="63">
        <v>1.2781749580960001E-2</v>
      </c>
    </row>
    <row r="9299" spans="1:17">
      <c r="A9299" s="63" t="s">
        <v>81</v>
      </c>
      <c r="B9299" s="63" t="s">
        <v>58</v>
      </c>
      <c r="C9299" s="63" t="s">
        <v>57</v>
      </c>
      <c r="D9299" s="63">
        <v>10</v>
      </c>
      <c r="E9299" s="63">
        <v>1.8084009999999999</v>
      </c>
      <c r="F9299" s="63">
        <v>1.8846449999999999</v>
      </c>
      <c r="G9299" s="63">
        <v>7.6243900000000003E-2</v>
      </c>
      <c r="H9299" s="63">
        <v>41.586100000000002</v>
      </c>
      <c r="I9299" s="63">
        <v>-6.8643700000000002E-2</v>
      </c>
      <c r="J9299" s="63">
        <v>1.6957E-2</v>
      </c>
      <c r="K9299" s="63">
        <v>7.6243900000000003E-2</v>
      </c>
      <c r="L9299" s="63">
        <v>0.1355307</v>
      </c>
      <c r="M9299" s="63">
        <v>0.22113150000000001</v>
      </c>
      <c r="N9299" s="63">
        <v>12799</v>
      </c>
      <c r="O9299" s="63">
        <v>0.1130564</v>
      </c>
      <c r="P9299" s="63">
        <v>12</v>
      </c>
      <c r="Q9299" s="63">
        <v>1.2781749580960001E-2</v>
      </c>
    </row>
    <row r="9300" spans="1:17">
      <c r="A9300" s="63" t="s">
        <v>81</v>
      </c>
      <c r="B9300" s="63" t="s">
        <v>58</v>
      </c>
      <c r="C9300" s="63" t="s">
        <v>57</v>
      </c>
      <c r="D9300" s="63">
        <v>11</v>
      </c>
      <c r="E9300" s="63">
        <v>1.727884</v>
      </c>
      <c r="F9300" s="63">
        <v>1.8824939999999999</v>
      </c>
      <c r="G9300" s="63">
        <v>0.15461030000000001</v>
      </c>
      <c r="H9300" s="63">
        <v>43.115699999999997</v>
      </c>
      <c r="I9300" s="63">
        <v>9.7227000000000008E-3</v>
      </c>
      <c r="J9300" s="63">
        <v>9.5323400000000003E-2</v>
      </c>
      <c r="K9300" s="63">
        <v>0.15461030000000001</v>
      </c>
      <c r="L9300" s="63">
        <v>0.21389710000000001</v>
      </c>
      <c r="M9300" s="63">
        <v>0.29949789999999998</v>
      </c>
      <c r="N9300" s="63">
        <v>12799</v>
      </c>
      <c r="O9300" s="63">
        <v>0.1130564</v>
      </c>
      <c r="P9300" s="63">
        <v>12</v>
      </c>
      <c r="Q9300" s="63">
        <v>1.2781749580960001E-2</v>
      </c>
    </row>
    <row r="9301" spans="1:17">
      <c r="A9301" s="63" t="s">
        <v>81</v>
      </c>
      <c r="B9301" s="63" t="s">
        <v>58</v>
      </c>
      <c r="C9301" s="63" t="s">
        <v>57</v>
      </c>
      <c r="D9301" s="63">
        <v>12</v>
      </c>
      <c r="E9301" s="63">
        <v>1.7057450000000001</v>
      </c>
      <c r="F9301" s="63">
        <v>1.8415060000000001</v>
      </c>
      <c r="G9301" s="63">
        <v>0.13576160000000001</v>
      </c>
      <c r="H9301" s="63">
        <v>44.811100000000003</v>
      </c>
      <c r="I9301" s="63">
        <v>-9.1260000000000004E-3</v>
      </c>
      <c r="J9301" s="63">
        <v>7.6474799999999996E-2</v>
      </c>
      <c r="K9301" s="63">
        <v>0.13576160000000001</v>
      </c>
      <c r="L9301" s="63">
        <v>0.19504850000000001</v>
      </c>
      <c r="M9301" s="63">
        <v>0.28064919999999999</v>
      </c>
      <c r="N9301" s="63">
        <v>12799</v>
      </c>
      <c r="O9301" s="63">
        <v>0.1130564</v>
      </c>
      <c r="P9301" s="63">
        <v>12</v>
      </c>
      <c r="Q9301" s="63">
        <v>1.2781749580960001E-2</v>
      </c>
    </row>
    <row r="9302" spans="1:17">
      <c r="A9302" s="63" t="s">
        <v>81</v>
      </c>
      <c r="B9302" s="63" t="s">
        <v>58</v>
      </c>
      <c r="C9302" s="63" t="s">
        <v>57</v>
      </c>
      <c r="D9302" s="63">
        <v>13</v>
      </c>
      <c r="E9302" s="63">
        <v>1.564438</v>
      </c>
      <c r="F9302" s="63">
        <v>1.8156000000000001</v>
      </c>
      <c r="G9302" s="63">
        <v>0.25116240000000001</v>
      </c>
      <c r="H9302" s="63">
        <v>46.124600000000001</v>
      </c>
      <c r="I9302" s="63">
        <v>0.1062748</v>
      </c>
      <c r="J9302" s="63">
        <v>0.19187560000000001</v>
      </c>
      <c r="K9302" s="63">
        <v>0.25116240000000001</v>
      </c>
      <c r="L9302" s="63">
        <v>0.31044919999999998</v>
      </c>
      <c r="M9302" s="63">
        <v>0.39605000000000001</v>
      </c>
      <c r="N9302" s="63">
        <v>12799</v>
      </c>
      <c r="O9302" s="63">
        <v>0.1130564</v>
      </c>
      <c r="P9302" s="63">
        <v>12</v>
      </c>
      <c r="Q9302" s="63">
        <v>1.2781749580960001E-2</v>
      </c>
    </row>
    <row r="9303" spans="1:17">
      <c r="A9303" s="63" t="s">
        <v>81</v>
      </c>
      <c r="B9303" s="63" t="s">
        <v>58</v>
      </c>
      <c r="C9303" s="63" t="s">
        <v>57</v>
      </c>
      <c r="D9303" s="63">
        <v>14</v>
      </c>
      <c r="E9303" s="63">
        <v>1.420258</v>
      </c>
      <c r="F9303" s="63">
        <v>1.7099530000000001</v>
      </c>
      <c r="G9303" s="63">
        <v>0.28969549999999999</v>
      </c>
      <c r="H9303" s="63">
        <v>47.175600000000003</v>
      </c>
      <c r="I9303" s="63">
        <v>0.14480789999999999</v>
      </c>
      <c r="J9303" s="63">
        <v>0.23040869999999999</v>
      </c>
      <c r="K9303" s="63">
        <v>0.28969549999999999</v>
      </c>
      <c r="L9303" s="63">
        <v>0.34898230000000002</v>
      </c>
      <c r="M9303" s="63">
        <v>0.4345831</v>
      </c>
      <c r="N9303" s="63">
        <v>12799</v>
      </c>
      <c r="O9303" s="63">
        <v>0.1130564</v>
      </c>
      <c r="P9303" s="63">
        <v>12</v>
      </c>
      <c r="Q9303" s="63">
        <v>1.2781749580960001E-2</v>
      </c>
    </row>
    <row r="9304" spans="1:17">
      <c r="A9304" s="63" t="s">
        <v>81</v>
      </c>
      <c r="B9304" s="63" t="s">
        <v>58</v>
      </c>
      <c r="C9304" s="63" t="s">
        <v>57</v>
      </c>
      <c r="D9304" s="63">
        <v>15</v>
      </c>
      <c r="E9304" s="63">
        <v>1.4075599999999999</v>
      </c>
      <c r="F9304" s="63">
        <v>1.6626700000000001</v>
      </c>
      <c r="G9304" s="63">
        <v>0.25511</v>
      </c>
      <c r="H9304" s="63">
        <v>47.113599999999998</v>
      </c>
      <c r="I9304" s="63">
        <v>0.1102224</v>
      </c>
      <c r="J9304" s="63">
        <v>0.1958232</v>
      </c>
      <c r="K9304" s="63">
        <v>0.25511</v>
      </c>
      <c r="L9304" s="63">
        <v>0.31439689999999998</v>
      </c>
      <c r="M9304" s="63">
        <v>0.39999760000000001</v>
      </c>
      <c r="N9304" s="63">
        <v>12799</v>
      </c>
      <c r="O9304" s="63">
        <v>0.1130564</v>
      </c>
      <c r="P9304" s="63">
        <v>12</v>
      </c>
      <c r="Q9304" s="63">
        <v>1.2781749580960001E-2</v>
      </c>
    </row>
    <row r="9305" spans="1:17">
      <c r="A9305" s="63" t="s">
        <v>81</v>
      </c>
      <c r="B9305" s="63" t="s">
        <v>58</v>
      </c>
      <c r="C9305" s="63" t="s">
        <v>57</v>
      </c>
      <c r="D9305" s="63">
        <v>16</v>
      </c>
      <c r="E9305" s="63">
        <v>1.479884</v>
      </c>
      <c r="F9305" s="63">
        <v>1.697397</v>
      </c>
      <c r="G9305" s="63">
        <v>0.21751329999999999</v>
      </c>
      <c r="H9305" s="63">
        <v>46.319699999999997</v>
      </c>
      <c r="I9305" s="63">
        <v>7.2625700000000001E-2</v>
      </c>
      <c r="J9305" s="63">
        <v>0.15822649999999999</v>
      </c>
      <c r="K9305" s="63">
        <v>0.21751329999999999</v>
      </c>
      <c r="L9305" s="63">
        <v>0.2768002</v>
      </c>
      <c r="M9305" s="63">
        <v>0.36240090000000003</v>
      </c>
      <c r="N9305" s="63">
        <v>12799</v>
      </c>
      <c r="O9305" s="63">
        <v>0.1130564</v>
      </c>
      <c r="P9305" s="63">
        <v>12</v>
      </c>
      <c r="Q9305" s="63">
        <v>1.2781749580960001E-2</v>
      </c>
    </row>
    <row r="9306" spans="1:17">
      <c r="A9306" s="63" t="s">
        <v>81</v>
      </c>
      <c r="B9306" s="63" t="s">
        <v>58</v>
      </c>
      <c r="C9306" s="63" t="s">
        <v>57</v>
      </c>
      <c r="D9306" s="63">
        <v>17</v>
      </c>
      <c r="E9306" s="63">
        <v>1.657473</v>
      </c>
      <c r="F9306" s="63">
        <v>1.8432900000000001</v>
      </c>
      <c r="G9306" s="63">
        <v>0.18581739999999999</v>
      </c>
      <c r="H9306" s="63">
        <v>44.846499999999999</v>
      </c>
      <c r="I9306" s="63">
        <v>4.0929800000000002E-2</v>
      </c>
      <c r="J9306" s="63">
        <v>0.12653049999999999</v>
      </c>
      <c r="K9306" s="63">
        <v>0.18581739999999999</v>
      </c>
      <c r="L9306" s="63">
        <v>0.24510419999999999</v>
      </c>
      <c r="M9306" s="63">
        <v>0.33070500000000003</v>
      </c>
      <c r="N9306" s="63">
        <v>12799</v>
      </c>
      <c r="O9306" s="63">
        <v>0.1130564</v>
      </c>
      <c r="P9306" s="63">
        <v>12</v>
      </c>
      <c r="Q9306" s="63">
        <v>1.2781749580960001E-2</v>
      </c>
    </row>
    <row r="9307" spans="1:17">
      <c r="A9307" s="63" t="s">
        <v>81</v>
      </c>
      <c r="B9307" s="63" t="s">
        <v>58</v>
      </c>
      <c r="C9307" s="63" t="s">
        <v>57</v>
      </c>
      <c r="D9307" s="63">
        <v>18</v>
      </c>
      <c r="E9307" s="63">
        <v>2.1284969999999999</v>
      </c>
      <c r="F9307" s="63">
        <v>2.2075490000000002</v>
      </c>
      <c r="G9307" s="63">
        <v>7.9052700000000004E-2</v>
      </c>
      <c r="H9307" s="63">
        <v>42.734299999999998</v>
      </c>
      <c r="I9307" s="63">
        <v>-6.5834900000000002E-2</v>
      </c>
      <c r="J9307" s="63">
        <v>1.9765899999999999E-2</v>
      </c>
      <c r="K9307" s="63">
        <v>7.9052700000000004E-2</v>
      </c>
      <c r="L9307" s="63">
        <v>0.1383395</v>
      </c>
      <c r="M9307" s="63">
        <v>0.22394030000000001</v>
      </c>
      <c r="N9307" s="63">
        <v>12799</v>
      </c>
      <c r="O9307" s="63">
        <v>0.1130564</v>
      </c>
      <c r="P9307" s="63">
        <v>12</v>
      </c>
      <c r="Q9307" s="63">
        <v>1.2781749580960001E-2</v>
      </c>
    </row>
    <row r="9308" spans="1:17">
      <c r="A9308" s="63" t="s">
        <v>81</v>
      </c>
      <c r="B9308" s="63" t="s">
        <v>58</v>
      </c>
      <c r="C9308" s="63" t="s">
        <v>57</v>
      </c>
      <c r="D9308" s="63">
        <v>19</v>
      </c>
      <c r="E9308" s="63">
        <v>2.3639540000000001</v>
      </c>
      <c r="F9308" s="63">
        <v>2.2991860000000002</v>
      </c>
      <c r="G9308" s="63">
        <v>-6.4768099999999995E-2</v>
      </c>
      <c r="H9308" s="63">
        <v>41.420299999999997</v>
      </c>
      <c r="I9308" s="63">
        <v>-0.2096557</v>
      </c>
      <c r="J9308" s="63">
        <v>-0.1240549</v>
      </c>
      <c r="K9308" s="63">
        <v>-6.4768099999999995E-2</v>
      </c>
      <c r="L9308" s="63">
        <v>-5.4812000000000003E-3</v>
      </c>
      <c r="M9308" s="63">
        <v>8.0119499999999996E-2</v>
      </c>
      <c r="N9308" s="63">
        <v>12799</v>
      </c>
      <c r="O9308" s="63">
        <v>0.1130564</v>
      </c>
      <c r="P9308" s="63">
        <v>12</v>
      </c>
      <c r="Q9308" s="63">
        <v>1.2781749580960001E-2</v>
      </c>
    </row>
    <row r="9309" spans="1:17">
      <c r="A9309" s="63" t="s">
        <v>81</v>
      </c>
      <c r="B9309" s="63" t="s">
        <v>58</v>
      </c>
      <c r="C9309" s="63" t="s">
        <v>57</v>
      </c>
      <c r="D9309" s="63">
        <v>20</v>
      </c>
      <c r="E9309" s="63">
        <v>2.3208310000000001</v>
      </c>
      <c r="F9309" s="63">
        <v>2.2056629999999999</v>
      </c>
      <c r="G9309" s="63">
        <v>-0.1151683</v>
      </c>
      <c r="H9309" s="63">
        <v>40.210500000000003</v>
      </c>
      <c r="I9309" s="63">
        <v>-0.26005590000000001</v>
      </c>
      <c r="J9309" s="63">
        <v>-0.1744552</v>
      </c>
      <c r="K9309" s="63">
        <v>-0.1151683</v>
      </c>
      <c r="L9309" s="63">
        <v>-5.5881500000000001E-2</v>
      </c>
      <c r="M9309" s="63">
        <v>2.9719300000000001E-2</v>
      </c>
      <c r="N9309" s="63">
        <v>12799</v>
      </c>
      <c r="O9309" s="63">
        <v>0.1130564</v>
      </c>
      <c r="P9309" s="63">
        <v>12</v>
      </c>
      <c r="Q9309" s="63">
        <v>1.2781749580960001E-2</v>
      </c>
    </row>
    <row r="9310" spans="1:17">
      <c r="A9310" s="63" t="s">
        <v>81</v>
      </c>
      <c r="B9310" s="63" t="s">
        <v>58</v>
      </c>
      <c r="C9310" s="63" t="s">
        <v>57</v>
      </c>
      <c r="D9310" s="63">
        <v>21</v>
      </c>
      <c r="E9310" s="63">
        <v>2.2561439999999999</v>
      </c>
      <c r="F9310" s="63">
        <v>2.1082860000000001</v>
      </c>
      <c r="G9310" s="63">
        <v>-0.14785860000000001</v>
      </c>
      <c r="H9310" s="63">
        <v>39.105800000000002</v>
      </c>
      <c r="I9310" s="63">
        <v>-0.29274620000000001</v>
      </c>
      <c r="J9310" s="63">
        <v>-0.20714550000000001</v>
      </c>
      <c r="K9310" s="63">
        <v>-0.14785860000000001</v>
      </c>
      <c r="L9310" s="63">
        <v>-8.8571800000000006E-2</v>
      </c>
      <c r="M9310" s="63">
        <v>-2.9710000000000001E-3</v>
      </c>
      <c r="N9310" s="63">
        <v>12799</v>
      </c>
      <c r="O9310" s="63">
        <v>0.1130564</v>
      </c>
      <c r="P9310" s="63">
        <v>12</v>
      </c>
      <c r="Q9310" s="63">
        <v>1.2781749580960001E-2</v>
      </c>
    </row>
    <row r="9311" spans="1:17">
      <c r="A9311" s="63" t="s">
        <v>81</v>
      </c>
      <c r="B9311" s="63" t="s">
        <v>58</v>
      </c>
      <c r="C9311" s="63" t="s">
        <v>57</v>
      </c>
      <c r="D9311" s="63">
        <v>22</v>
      </c>
      <c r="E9311" s="63">
        <v>2.044168</v>
      </c>
      <c r="F9311" s="63">
        <v>1.8958820000000001</v>
      </c>
      <c r="G9311" s="63">
        <v>-0.14828649999999999</v>
      </c>
      <c r="H9311" s="63">
        <v>38.041899999999998</v>
      </c>
      <c r="I9311" s="63">
        <v>-0.29317409999999999</v>
      </c>
      <c r="J9311" s="63">
        <v>-0.20757329999999999</v>
      </c>
      <c r="K9311" s="63">
        <v>-0.14828649999999999</v>
      </c>
      <c r="L9311" s="63">
        <v>-8.8999599999999998E-2</v>
      </c>
      <c r="M9311" s="63">
        <v>-3.3988999999999998E-3</v>
      </c>
      <c r="N9311" s="63">
        <v>12799</v>
      </c>
      <c r="O9311" s="63">
        <v>0.1130564</v>
      </c>
      <c r="P9311" s="63">
        <v>12</v>
      </c>
      <c r="Q9311" s="63">
        <v>1.2781749580960001E-2</v>
      </c>
    </row>
    <row r="9312" spans="1:17">
      <c r="A9312" s="63" t="s">
        <v>81</v>
      </c>
      <c r="B9312" s="63" t="s">
        <v>58</v>
      </c>
      <c r="C9312" s="63" t="s">
        <v>57</v>
      </c>
      <c r="D9312" s="63">
        <v>23</v>
      </c>
      <c r="E9312" s="63">
        <v>1.7641039999999999</v>
      </c>
      <c r="F9312" s="63">
        <v>1.623926</v>
      </c>
      <c r="G9312" s="63">
        <v>-0.14017830000000001</v>
      </c>
      <c r="H9312" s="63">
        <v>37.173499999999997</v>
      </c>
      <c r="I9312" s="63">
        <v>-0.28506589999999998</v>
      </c>
      <c r="J9312" s="63">
        <v>-0.19946520000000001</v>
      </c>
      <c r="K9312" s="63">
        <v>-0.14017830000000001</v>
      </c>
      <c r="L9312" s="63">
        <v>-8.0891500000000005E-2</v>
      </c>
      <c r="M9312" s="63">
        <v>4.7092999999999996E-3</v>
      </c>
      <c r="N9312" s="63">
        <v>12799</v>
      </c>
      <c r="O9312" s="63">
        <v>0.1130564</v>
      </c>
      <c r="P9312" s="63">
        <v>12</v>
      </c>
      <c r="Q9312" s="63">
        <v>1.2781749580960001E-2</v>
      </c>
    </row>
    <row r="9313" spans="1:17">
      <c r="A9313" s="63" t="s">
        <v>81</v>
      </c>
      <c r="B9313" s="63" t="s">
        <v>58</v>
      </c>
      <c r="C9313" s="63" t="s">
        <v>57</v>
      </c>
      <c r="D9313" s="63">
        <v>24</v>
      </c>
      <c r="E9313" s="63">
        <v>1.4236740000000001</v>
      </c>
      <c r="F9313" s="63">
        <v>1.281582</v>
      </c>
      <c r="G9313" s="63">
        <v>-0.14209160000000001</v>
      </c>
      <c r="H9313" s="63">
        <v>36.145400000000002</v>
      </c>
      <c r="I9313" s="63">
        <v>-0.28697919999999999</v>
      </c>
      <c r="J9313" s="63">
        <v>-0.20137849999999999</v>
      </c>
      <c r="K9313" s="63">
        <v>-0.14209160000000001</v>
      </c>
      <c r="L9313" s="63">
        <v>-8.2804799999999998E-2</v>
      </c>
      <c r="M9313" s="63">
        <v>2.7959999999999999E-3</v>
      </c>
      <c r="N9313" s="63">
        <v>12799</v>
      </c>
      <c r="O9313" s="63">
        <v>0.1130564</v>
      </c>
      <c r="P9313" s="63">
        <v>12</v>
      </c>
      <c r="Q9313" s="63">
        <v>1.2781749580960001E-2</v>
      </c>
    </row>
    <row r="9314" spans="1:17">
      <c r="A9314" s="63" t="s">
        <v>81</v>
      </c>
      <c r="B9314" s="63" t="s">
        <v>58</v>
      </c>
      <c r="C9314" s="63" t="s">
        <v>63</v>
      </c>
      <c r="D9314" s="63">
        <v>1</v>
      </c>
      <c r="E9314" s="63">
        <v>1.05786</v>
      </c>
      <c r="F9314" s="63">
        <v>0.9129562</v>
      </c>
      <c r="G9314" s="63">
        <v>-0.1449038</v>
      </c>
      <c r="H9314" s="63">
        <v>44.436100000000003</v>
      </c>
      <c r="I9314" s="63">
        <v>-0.28979139999999998</v>
      </c>
      <c r="J9314" s="63">
        <v>-0.2041906</v>
      </c>
      <c r="K9314" s="63">
        <v>-0.1449038</v>
      </c>
      <c r="L9314" s="63">
        <v>-8.5616899999999996E-2</v>
      </c>
      <c r="M9314" s="63">
        <v>-1.6200000000000001E-5</v>
      </c>
      <c r="N9314" s="63">
        <v>12799</v>
      </c>
      <c r="O9314" s="63">
        <v>0.1130564</v>
      </c>
      <c r="P9314" s="63">
        <v>1</v>
      </c>
      <c r="Q9314" s="63">
        <v>1.2781749580960001E-2</v>
      </c>
    </row>
    <row r="9315" spans="1:17">
      <c r="A9315" s="63" t="s">
        <v>81</v>
      </c>
      <c r="B9315" s="63" t="s">
        <v>58</v>
      </c>
      <c r="C9315" s="63" t="s">
        <v>63</v>
      </c>
      <c r="D9315" s="63">
        <v>2</v>
      </c>
      <c r="E9315" s="63">
        <v>0.990448</v>
      </c>
      <c r="F9315" s="63">
        <v>0.82963220000000004</v>
      </c>
      <c r="G9315" s="63">
        <v>-0.16081580000000001</v>
      </c>
      <c r="H9315" s="63">
        <v>44.110799999999998</v>
      </c>
      <c r="I9315" s="63">
        <v>-0.30570340000000001</v>
      </c>
      <c r="J9315" s="63">
        <v>-0.22010260000000001</v>
      </c>
      <c r="K9315" s="63">
        <v>-0.16081580000000001</v>
      </c>
      <c r="L9315" s="63">
        <v>-0.10152890000000001</v>
      </c>
      <c r="M9315" s="63">
        <v>-1.59282E-2</v>
      </c>
      <c r="N9315" s="63">
        <v>12799</v>
      </c>
      <c r="O9315" s="63">
        <v>0.1130564</v>
      </c>
      <c r="P9315" s="63">
        <v>1</v>
      </c>
      <c r="Q9315" s="63">
        <v>1.2781749580960001E-2</v>
      </c>
    </row>
    <row r="9316" spans="1:17">
      <c r="A9316" s="63" t="s">
        <v>81</v>
      </c>
      <c r="B9316" s="63" t="s">
        <v>58</v>
      </c>
      <c r="C9316" s="63" t="s">
        <v>63</v>
      </c>
      <c r="D9316" s="63">
        <v>3</v>
      </c>
      <c r="E9316" s="63">
        <v>0.98439860000000001</v>
      </c>
      <c r="F9316" s="63">
        <v>0.82800220000000002</v>
      </c>
      <c r="G9316" s="63">
        <v>-0.15639639999999999</v>
      </c>
      <c r="H9316" s="63">
        <v>43.833500000000001</v>
      </c>
      <c r="I9316" s="63">
        <v>-0.301284</v>
      </c>
      <c r="J9316" s="63">
        <v>-0.21568329999999999</v>
      </c>
      <c r="K9316" s="63">
        <v>-0.15639639999999999</v>
      </c>
      <c r="L9316" s="63">
        <v>-9.7109600000000004E-2</v>
      </c>
      <c r="M9316" s="63">
        <v>-1.1508900000000001E-2</v>
      </c>
      <c r="N9316" s="63">
        <v>12799</v>
      </c>
      <c r="O9316" s="63">
        <v>0.1130564</v>
      </c>
      <c r="P9316" s="63">
        <v>1</v>
      </c>
      <c r="Q9316" s="63">
        <v>1.2781749580960001E-2</v>
      </c>
    </row>
    <row r="9317" spans="1:17">
      <c r="A9317" s="63" t="s">
        <v>81</v>
      </c>
      <c r="B9317" s="63" t="s">
        <v>58</v>
      </c>
      <c r="C9317" s="63" t="s">
        <v>63</v>
      </c>
      <c r="D9317" s="63">
        <v>4</v>
      </c>
      <c r="E9317" s="63">
        <v>1.019536</v>
      </c>
      <c r="F9317" s="63">
        <v>0.86168560000000005</v>
      </c>
      <c r="G9317" s="63">
        <v>-0.1578502</v>
      </c>
      <c r="H9317" s="63">
        <v>43.545900000000003</v>
      </c>
      <c r="I9317" s="63">
        <v>-0.3027378</v>
      </c>
      <c r="J9317" s="63">
        <v>-0.217137</v>
      </c>
      <c r="K9317" s="63">
        <v>-0.1578502</v>
      </c>
      <c r="L9317" s="63">
        <v>-9.8563399999999995E-2</v>
      </c>
      <c r="M9317" s="63">
        <v>-1.2962599999999999E-2</v>
      </c>
      <c r="N9317" s="63">
        <v>12799</v>
      </c>
      <c r="O9317" s="63">
        <v>0.1130564</v>
      </c>
      <c r="P9317" s="63">
        <v>1</v>
      </c>
      <c r="Q9317" s="63">
        <v>1.2781749580960001E-2</v>
      </c>
    </row>
    <row r="9318" spans="1:17">
      <c r="A9318" s="63" t="s">
        <v>81</v>
      </c>
      <c r="B9318" s="63" t="s">
        <v>58</v>
      </c>
      <c r="C9318" s="63" t="s">
        <v>63</v>
      </c>
      <c r="D9318" s="63">
        <v>5</v>
      </c>
      <c r="E9318" s="63">
        <v>1.062837</v>
      </c>
      <c r="F9318" s="63">
        <v>0.90574440000000001</v>
      </c>
      <c r="G9318" s="63">
        <v>-0.1570928</v>
      </c>
      <c r="H9318" s="63">
        <v>43.2883</v>
      </c>
      <c r="I9318" s="63">
        <v>-0.30198039999999998</v>
      </c>
      <c r="J9318" s="63">
        <v>-0.21637960000000001</v>
      </c>
      <c r="K9318" s="63">
        <v>-0.1570928</v>
      </c>
      <c r="L9318" s="63">
        <v>-9.7806000000000004E-2</v>
      </c>
      <c r="M9318" s="63">
        <v>-1.2205199999999999E-2</v>
      </c>
      <c r="N9318" s="63">
        <v>12799</v>
      </c>
      <c r="O9318" s="63">
        <v>0.1130564</v>
      </c>
      <c r="P9318" s="63">
        <v>1</v>
      </c>
      <c r="Q9318" s="63">
        <v>1.2781749580960001E-2</v>
      </c>
    </row>
    <row r="9319" spans="1:17">
      <c r="A9319" s="63" t="s">
        <v>81</v>
      </c>
      <c r="B9319" s="63" t="s">
        <v>58</v>
      </c>
      <c r="C9319" s="63" t="s">
        <v>63</v>
      </c>
      <c r="D9319" s="63">
        <v>6</v>
      </c>
      <c r="E9319" s="63">
        <v>1.2349429999999999</v>
      </c>
      <c r="F9319" s="63">
        <v>0.99970530000000002</v>
      </c>
      <c r="G9319" s="63">
        <v>-0.23523769999999999</v>
      </c>
      <c r="H9319" s="63">
        <v>43.204300000000003</v>
      </c>
      <c r="I9319" s="63">
        <v>-0.3801253</v>
      </c>
      <c r="J9319" s="63">
        <v>-0.29452460000000003</v>
      </c>
      <c r="K9319" s="63">
        <v>-0.23523769999999999</v>
      </c>
      <c r="L9319" s="63">
        <v>-0.17595089999999999</v>
      </c>
      <c r="M9319" s="63">
        <v>-9.0350100000000003E-2</v>
      </c>
      <c r="N9319" s="63">
        <v>12799</v>
      </c>
      <c r="O9319" s="63">
        <v>0.1130564</v>
      </c>
      <c r="P9319" s="63">
        <v>1</v>
      </c>
      <c r="Q9319" s="63">
        <v>1.2781749580960001E-2</v>
      </c>
    </row>
    <row r="9320" spans="1:17">
      <c r="A9320" s="63" t="s">
        <v>81</v>
      </c>
      <c r="B9320" s="63" t="s">
        <v>58</v>
      </c>
      <c r="C9320" s="63" t="s">
        <v>63</v>
      </c>
      <c r="D9320" s="63">
        <v>7</v>
      </c>
      <c r="E9320" s="63">
        <v>1.6013170000000001</v>
      </c>
      <c r="F9320" s="63">
        <v>1.4021399999999999</v>
      </c>
      <c r="G9320" s="63">
        <v>-0.19917679999999999</v>
      </c>
      <c r="H9320" s="63">
        <v>43.112499999999997</v>
      </c>
      <c r="I9320" s="63">
        <v>-0.34406439999999999</v>
      </c>
      <c r="J9320" s="63">
        <v>-0.25846360000000002</v>
      </c>
      <c r="K9320" s="63">
        <v>-0.19917679999999999</v>
      </c>
      <c r="L9320" s="63">
        <v>-0.13988999999999999</v>
      </c>
      <c r="M9320" s="63">
        <v>-5.4289200000000003E-2</v>
      </c>
      <c r="N9320" s="63">
        <v>12799</v>
      </c>
      <c r="O9320" s="63">
        <v>0.1130564</v>
      </c>
      <c r="P9320" s="63">
        <v>1</v>
      </c>
      <c r="Q9320" s="63">
        <v>1.2781749580960001E-2</v>
      </c>
    </row>
    <row r="9321" spans="1:17">
      <c r="A9321" s="63" t="s">
        <v>81</v>
      </c>
      <c r="B9321" s="63" t="s">
        <v>58</v>
      </c>
      <c r="C9321" s="63" t="s">
        <v>63</v>
      </c>
      <c r="D9321" s="63">
        <v>8</v>
      </c>
      <c r="E9321" s="63">
        <v>1.8179380000000001</v>
      </c>
      <c r="F9321" s="63">
        <v>1.733986</v>
      </c>
      <c r="G9321" s="63">
        <v>-8.3951799999999993E-2</v>
      </c>
      <c r="H9321" s="63">
        <v>43.256999999999998</v>
      </c>
      <c r="I9321" s="63">
        <v>-0.2288394</v>
      </c>
      <c r="J9321" s="63">
        <v>-0.1432387</v>
      </c>
      <c r="K9321" s="63">
        <v>-8.3951799999999993E-2</v>
      </c>
      <c r="L9321" s="63">
        <v>-2.4664999999999999E-2</v>
      </c>
      <c r="M9321" s="63">
        <v>6.0935799999999998E-2</v>
      </c>
      <c r="N9321" s="63">
        <v>12799</v>
      </c>
      <c r="O9321" s="63">
        <v>0.1130564</v>
      </c>
      <c r="P9321" s="63">
        <v>1</v>
      </c>
      <c r="Q9321" s="63">
        <v>1.2781749580960001E-2</v>
      </c>
    </row>
    <row r="9322" spans="1:17">
      <c r="A9322" s="63" t="s">
        <v>81</v>
      </c>
      <c r="B9322" s="63" t="s">
        <v>58</v>
      </c>
      <c r="C9322" s="63" t="s">
        <v>63</v>
      </c>
      <c r="D9322" s="63">
        <v>9</v>
      </c>
      <c r="E9322" s="63">
        <v>1.6716219999999999</v>
      </c>
      <c r="F9322" s="63">
        <v>1.744955</v>
      </c>
      <c r="G9322" s="63">
        <v>7.3333599999999999E-2</v>
      </c>
      <c r="H9322" s="63">
        <v>44.766500000000001</v>
      </c>
      <c r="I9322" s="63">
        <v>-7.1554000000000006E-2</v>
      </c>
      <c r="J9322" s="63">
        <v>1.40468E-2</v>
      </c>
      <c r="K9322" s="63">
        <v>7.3333599999999999E-2</v>
      </c>
      <c r="L9322" s="63">
        <v>0.1326205</v>
      </c>
      <c r="M9322" s="63">
        <v>0.2182212</v>
      </c>
      <c r="N9322" s="63">
        <v>12799</v>
      </c>
      <c r="O9322" s="63">
        <v>0.1130564</v>
      </c>
      <c r="P9322" s="63">
        <v>1</v>
      </c>
      <c r="Q9322" s="63">
        <v>1.2781749580960001E-2</v>
      </c>
    </row>
    <row r="9323" spans="1:17">
      <c r="A9323" s="63" t="s">
        <v>81</v>
      </c>
      <c r="B9323" s="63" t="s">
        <v>58</v>
      </c>
      <c r="C9323" s="63" t="s">
        <v>63</v>
      </c>
      <c r="D9323" s="63">
        <v>10</v>
      </c>
      <c r="E9323" s="63">
        <v>1.592403</v>
      </c>
      <c r="F9323" s="63">
        <v>1.668647</v>
      </c>
      <c r="G9323" s="63">
        <v>7.62438E-2</v>
      </c>
      <c r="H9323" s="63">
        <v>47.459000000000003</v>
      </c>
      <c r="I9323" s="63">
        <v>-6.8643800000000005E-2</v>
      </c>
      <c r="J9323" s="63">
        <v>1.69569E-2</v>
      </c>
      <c r="K9323" s="63">
        <v>7.62438E-2</v>
      </c>
      <c r="L9323" s="63">
        <v>0.1355306</v>
      </c>
      <c r="M9323" s="63">
        <v>0.22113140000000001</v>
      </c>
      <c r="N9323" s="63">
        <v>12799</v>
      </c>
      <c r="O9323" s="63">
        <v>0.1130564</v>
      </c>
      <c r="P9323" s="63">
        <v>1</v>
      </c>
      <c r="Q9323" s="63">
        <v>1.2781749580960001E-2</v>
      </c>
    </row>
    <row r="9324" spans="1:17">
      <c r="A9324" s="63" t="s">
        <v>81</v>
      </c>
      <c r="B9324" s="63" t="s">
        <v>58</v>
      </c>
      <c r="C9324" s="63" t="s">
        <v>63</v>
      </c>
      <c r="D9324" s="63">
        <v>11</v>
      </c>
      <c r="E9324" s="63">
        <v>1.4697880000000001</v>
      </c>
      <c r="F9324" s="63">
        <v>1.624398</v>
      </c>
      <c r="G9324" s="63">
        <v>0.15461030000000001</v>
      </c>
      <c r="H9324" s="63">
        <v>50.026299999999999</v>
      </c>
      <c r="I9324" s="63">
        <v>9.7227000000000008E-3</v>
      </c>
      <c r="J9324" s="63">
        <v>9.5323400000000003E-2</v>
      </c>
      <c r="K9324" s="63">
        <v>0.15461030000000001</v>
      </c>
      <c r="L9324" s="63">
        <v>0.21389710000000001</v>
      </c>
      <c r="M9324" s="63">
        <v>0.29949789999999998</v>
      </c>
      <c r="N9324" s="63">
        <v>12799</v>
      </c>
      <c r="O9324" s="63">
        <v>0.1130564</v>
      </c>
      <c r="P9324" s="63">
        <v>1</v>
      </c>
      <c r="Q9324" s="63">
        <v>1.2781749580960001E-2</v>
      </c>
    </row>
    <row r="9325" spans="1:17">
      <c r="A9325" s="63" t="s">
        <v>81</v>
      </c>
      <c r="B9325" s="63" t="s">
        <v>58</v>
      </c>
      <c r="C9325" s="63" t="s">
        <v>63</v>
      </c>
      <c r="D9325" s="63">
        <v>12</v>
      </c>
      <c r="E9325" s="63">
        <v>1.3932450000000001</v>
      </c>
      <c r="F9325" s="63">
        <v>1.5290060000000001</v>
      </c>
      <c r="G9325" s="63">
        <v>0.13576160000000001</v>
      </c>
      <c r="H9325" s="63">
        <v>52.049799999999998</v>
      </c>
      <c r="I9325" s="63">
        <v>-9.1260000000000004E-3</v>
      </c>
      <c r="J9325" s="63">
        <v>7.6474799999999996E-2</v>
      </c>
      <c r="K9325" s="63">
        <v>0.13576160000000001</v>
      </c>
      <c r="L9325" s="63">
        <v>0.19504850000000001</v>
      </c>
      <c r="M9325" s="63">
        <v>0.28064919999999999</v>
      </c>
      <c r="N9325" s="63">
        <v>12799</v>
      </c>
      <c r="O9325" s="63">
        <v>0.1130564</v>
      </c>
      <c r="P9325" s="63">
        <v>1</v>
      </c>
      <c r="Q9325" s="63">
        <v>1.2781749580960001E-2</v>
      </c>
    </row>
    <row r="9326" spans="1:17">
      <c r="A9326" s="63" t="s">
        <v>81</v>
      </c>
      <c r="B9326" s="63" t="s">
        <v>58</v>
      </c>
      <c r="C9326" s="63" t="s">
        <v>63</v>
      </c>
      <c r="D9326" s="63">
        <v>13</v>
      </c>
      <c r="E9326" s="63">
        <v>1.2382550000000001</v>
      </c>
      <c r="F9326" s="63">
        <v>1.489417</v>
      </c>
      <c r="G9326" s="63">
        <v>0.25116240000000001</v>
      </c>
      <c r="H9326" s="63">
        <v>53.552399999999999</v>
      </c>
      <c r="I9326" s="63">
        <v>0.1062748</v>
      </c>
      <c r="J9326" s="63">
        <v>0.19187560000000001</v>
      </c>
      <c r="K9326" s="63">
        <v>0.25116240000000001</v>
      </c>
      <c r="L9326" s="63">
        <v>0.31044919999999998</v>
      </c>
      <c r="M9326" s="63">
        <v>0.39605000000000001</v>
      </c>
      <c r="N9326" s="63">
        <v>12799</v>
      </c>
      <c r="O9326" s="63">
        <v>0.1130564</v>
      </c>
      <c r="P9326" s="63">
        <v>1</v>
      </c>
      <c r="Q9326" s="63">
        <v>1.2781749580960001E-2</v>
      </c>
    </row>
    <row r="9327" spans="1:17">
      <c r="A9327" s="63" t="s">
        <v>81</v>
      </c>
      <c r="B9327" s="63" t="s">
        <v>58</v>
      </c>
      <c r="C9327" s="63" t="s">
        <v>63</v>
      </c>
      <c r="D9327" s="63">
        <v>14</v>
      </c>
      <c r="E9327" s="63">
        <v>1.1247750000000001</v>
      </c>
      <c r="F9327" s="63">
        <v>1.414471</v>
      </c>
      <c r="G9327" s="63">
        <v>0.2896956</v>
      </c>
      <c r="H9327" s="63">
        <v>54.598799999999997</v>
      </c>
      <c r="I9327" s="63">
        <v>0.14480799999999999</v>
      </c>
      <c r="J9327" s="63">
        <v>0.2304088</v>
      </c>
      <c r="K9327" s="63">
        <v>0.2896956</v>
      </c>
      <c r="L9327" s="63">
        <v>0.34898249999999997</v>
      </c>
      <c r="M9327" s="63">
        <v>0.4345832</v>
      </c>
      <c r="N9327" s="63">
        <v>12799</v>
      </c>
      <c r="O9327" s="63">
        <v>0.1130564</v>
      </c>
      <c r="P9327" s="63">
        <v>1</v>
      </c>
      <c r="Q9327" s="63">
        <v>1.2781749580960001E-2</v>
      </c>
    </row>
    <row r="9328" spans="1:17">
      <c r="A9328" s="63" t="s">
        <v>81</v>
      </c>
      <c r="B9328" s="63" t="s">
        <v>58</v>
      </c>
      <c r="C9328" s="63" t="s">
        <v>63</v>
      </c>
      <c r="D9328" s="63">
        <v>15</v>
      </c>
      <c r="E9328" s="63">
        <v>1.084071</v>
      </c>
      <c r="F9328" s="63">
        <v>1.339181</v>
      </c>
      <c r="G9328" s="63">
        <v>0.25511</v>
      </c>
      <c r="H9328" s="63">
        <v>55.036700000000003</v>
      </c>
      <c r="I9328" s="63">
        <v>0.1102224</v>
      </c>
      <c r="J9328" s="63">
        <v>0.1958232</v>
      </c>
      <c r="K9328" s="63">
        <v>0.25511</v>
      </c>
      <c r="L9328" s="63">
        <v>0.31439689999999998</v>
      </c>
      <c r="M9328" s="63">
        <v>0.39999760000000001</v>
      </c>
      <c r="N9328" s="63">
        <v>12799</v>
      </c>
      <c r="O9328" s="63">
        <v>0.1130564</v>
      </c>
      <c r="P9328" s="63">
        <v>1</v>
      </c>
      <c r="Q9328" s="63">
        <v>1.2781749580960001E-2</v>
      </c>
    </row>
    <row r="9329" spans="1:17">
      <c r="A9329" s="63" t="s">
        <v>81</v>
      </c>
      <c r="B9329" s="63" t="s">
        <v>58</v>
      </c>
      <c r="C9329" s="63" t="s">
        <v>63</v>
      </c>
      <c r="D9329" s="63">
        <v>16</v>
      </c>
      <c r="E9329" s="63">
        <v>1.1142069999999999</v>
      </c>
      <c r="F9329" s="63">
        <v>1.33172</v>
      </c>
      <c r="G9329" s="63">
        <v>0.21751329999999999</v>
      </c>
      <c r="H9329" s="63">
        <v>54.775799999999997</v>
      </c>
      <c r="I9329" s="63">
        <v>7.2625700000000001E-2</v>
      </c>
      <c r="J9329" s="63">
        <v>0.15822649999999999</v>
      </c>
      <c r="K9329" s="63">
        <v>0.21751329999999999</v>
      </c>
      <c r="L9329" s="63">
        <v>0.2768002</v>
      </c>
      <c r="M9329" s="63">
        <v>0.36240090000000003</v>
      </c>
      <c r="N9329" s="63">
        <v>12799</v>
      </c>
      <c r="O9329" s="63">
        <v>0.1130564</v>
      </c>
      <c r="P9329" s="63">
        <v>1</v>
      </c>
      <c r="Q9329" s="63">
        <v>1.2781749580960001E-2</v>
      </c>
    </row>
    <row r="9330" spans="1:17">
      <c r="A9330" s="63" t="s">
        <v>81</v>
      </c>
      <c r="B9330" s="63" t="s">
        <v>58</v>
      </c>
      <c r="C9330" s="63" t="s">
        <v>63</v>
      </c>
      <c r="D9330" s="63">
        <v>17</v>
      </c>
      <c r="E9330" s="63">
        <v>1.217225</v>
      </c>
      <c r="F9330" s="63">
        <v>1.4030419999999999</v>
      </c>
      <c r="G9330" s="63">
        <v>0.18581739999999999</v>
      </c>
      <c r="H9330" s="63">
        <v>53.6004</v>
      </c>
      <c r="I9330" s="63">
        <v>4.0929800000000002E-2</v>
      </c>
      <c r="J9330" s="63">
        <v>0.12653049999999999</v>
      </c>
      <c r="K9330" s="63">
        <v>0.18581739999999999</v>
      </c>
      <c r="L9330" s="63">
        <v>0.24510419999999999</v>
      </c>
      <c r="M9330" s="63">
        <v>0.33070500000000003</v>
      </c>
      <c r="N9330" s="63">
        <v>12799</v>
      </c>
      <c r="O9330" s="63">
        <v>0.1130564</v>
      </c>
      <c r="P9330" s="63">
        <v>1</v>
      </c>
      <c r="Q9330" s="63">
        <v>1.2781749580960001E-2</v>
      </c>
    </row>
    <row r="9331" spans="1:17">
      <c r="A9331" s="63" t="s">
        <v>81</v>
      </c>
      <c r="B9331" s="63" t="s">
        <v>58</v>
      </c>
      <c r="C9331" s="63" t="s">
        <v>63</v>
      </c>
      <c r="D9331" s="63">
        <v>18</v>
      </c>
      <c r="E9331" s="63">
        <v>1.5749930000000001</v>
      </c>
      <c r="F9331" s="63">
        <v>1.6540459999999999</v>
      </c>
      <c r="G9331" s="63">
        <v>7.9052700000000004E-2</v>
      </c>
      <c r="H9331" s="63">
        <v>51.325699999999998</v>
      </c>
      <c r="I9331" s="63">
        <v>-6.5834900000000002E-2</v>
      </c>
      <c r="J9331" s="63">
        <v>1.9765899999999999E-2</v>
      </c>
      <c r="K9331" s="63">
        <v>7.9052700000000004E-2</v>
      </c>
      <c r="L9331" s="63">
        <v>0.1383395</v>
      </c>
      <c r="M9331" s="63">
        <v>0.22394030000000001</v>
      </c>
      <c r="N9331" s="63">
        <v>12799</v>
      </c>
      <c r="O9331" s="63">
        <v>0.1130564</v>
      </c>
      <c r="P9331" s="63">
        <v>1</v>
      </c>
      <c r="Q9331" s="63">
        <v>1.2781749580960001E-2</v>
      </c>
    </row>
    <row r="9332" spans="1:17">
      <c r="A9332" s="63" t="s">
        <v>81</v>
      </c>
      <c r="B9332" s="63" t="s">
        <v>58</v>
      </c>
      <c r="C9332" s="63" t="s">
        <v>63</v>
      </c>
      <c r="D9332" s="63">
        <v>19</v>
      </c>
      <c r="E9332" s="63">
        <v>1.8480589999999999</v>
      </c>
      <c r="F9332" s="63">
        <v>1.783291</v>
      </c>
      <c r="G9332" s="63">
        <v>-6.4768199999999998E-2</v>
      </c>
      <c r="H9332" s="63">
        <v>49.563099999999999</v>
      </c>
      <c r="I9332" s="63">
        <v>-0.2096558</v>
      </c>
      <c r="J9332" s="63">
        <v>-0.124055</v>
      </c>
      <c r="K9332" s="63">
        <v>-6.4768199999999998E-2</v>
      </c>
      <c r="L9332" s="63">
        <v>-5.4814E-3</v>
      </c>
      <c r="M9332" s="63">
        <v>8.0119399999999993E-2</v>
      </c>
      <c r="N9332" s="63">
        <v>12799</v>
      </c>
      <c r="O9332" s="63">
        <v>0.1130564</v>
      </c>
      <c r="P9332" s="63">
        <v>1</v>
      </c>
      <c r="Q9332" s="63">
        <v>1.2781749580960001E-2</v>
      </c>
    </row>
    <row r="9333" spans="1:17">
      <c r="A9333" s="63" t="s">
        <v>81</v>
      </c>
      <c r="B9333" s="63" t="s">
        <v>58</v>
      </c>
      <c r="C9333" s="63" t="s">
        <v>63</v>
      </c>
      <c r="D9333" s="63">
        <v>20</v>
      </c>
      <c r="E9333" s="63">
        <v>1.89015</v>
      </c>
      <c r="F9333" s="63">
        <v>1.7749809999999999</v>
      </c>
      <c r="G9333" s="63">
        <v>-0.1151683</v>
      </c>
      <c r="H9333" s="63">
        <v>48.393599999999999</v>
      </c>
      <c r="I9333" s="63">
        <v>-0.26005590000000001</v>
      </c>
      <c r="J9333" s="63">
        <v>-0.1744552</v>
      </c>
      <c r="K9333" s="63">
        <v>-0.1151683</v>
      </c>
      <c r="L9333" s="63">
        <v>-5.5881500000000001E-2</v>
      </c>
      <c r="M9333" s="63">
        <v>2.9719300000000001E-2</v>
      </c>
      <c r="N9333" s="63">
        <v>12799</v>
      </c>
      <c r="O9333" s="63">
        <v>0.1130564</v>
      </c>
      <c r="P9333" s="63">
        <v>1</v>
      </c>
      <c r="Q9333" s="63">
        <v>1.2781749580960001E-2</v>
      </c>
    </row>
    <row r="9334" spans="1:17">
      <c r="A9334" s="63" t="s">
        <v>81</v>
      </c>
      <c r="B9334" s="63" t="s">
        <v>58</v>
      </c>
      <c r="C9334" s="63" t="s">
        <v>63</v>
      </c>
      <c r="D9334" s="63">
        <v>21</v>
      </c>
      <c r="E9334" s="63">
        <v>1.884252</v>
      </c>
      <c r="F9334" s="63">
        <v>1.7363930000000001</v>
      </c>
      <c r="G9334" s="63">
        <v>-0.14785870000000001</v>
      </c>
      <c r="H9334" s="63">
        <v>47.574399999999997</v>
      </c>
      <c r="I9334" s="63">
        <v>-0.29274630000000001</v>
      </c>
      <c r="J9334" s="63">
        <v>-0.20714560000000001</v>
      </c>
      <c r="K9334" s="63">
        <v>-0.14785870000000001</v>
      </c>
      <c r="L9334" s="63">
        <v>-8.8571899999999995E-2</v>
      </c>
      <c r="M9334" s="63">
        <v>-2.9711E-3</v>
      </c>
      <c r="N9334" s="63">
        <v>12799</v>
      </c>
      <c r="O9334" s="63">
        <v>0.1130564</v>
      </c>
      <c r="P9334" s="63">
        <v>1</v>
      </c>
      <c r="Q9334" s="63">
        <v>1.2781749580960001E-2</v>
      </c>
    </row>
    <row r="9335" spans="1:17">
      <c r="A9335" s="63" t="s">
        <v>81</v>
      </c>
      <c r="B9335" s="63" t="s">
        <v>58</v>
      </c>
      <c r="C9335" s="63" t="s">
        <v>63</v>
      </c>
      <c r="D9335" s="63">
        <v>22</v>
      </c>
      <c r="E9335" s="63">
        <v>1.725824</v>
      </c>
      <c r="F9335" s="63">
        <v>1.5775380000000001</v>
      </c>
      <c r="G9335" s="63">
        <v>-0.14828649999999999</v>
      </c>
      <c r="H9335" s="63">
        <v>46.864199999999997</v>
      </c>
      <c r="I9335" s="63">
        <v>-0.29317409999999999</v>
      </c>
      <c r="J9335" s="63">
        <v>-0.20757329999999999</v>
      </c>
      <c r="K9335" s="63">
        <v>-0.14828649999999999</v>
      </c>
      <c r="L9335" s="63">
        <v>-8.8999599999999998E-2</v>
      </c>
      <c r="M9335" s="63">
        <v>-3.3988999999999998E-3</v>
      </c>
      <c r="N9335" s="63">
        <v>12799</v>
      </c>
      <c r="O9335" s="63">
        <v>0.1130564</v>
      </c>
      <c r="P9335" s="63">
        <v>1</v>
      </c>
      <c r="Q9335" s="63">
        <v>1.2781749580960001E-2</v>
      </c>
    </row>
    <row r="9336" spans="1:17">
      <c r="A9336" s="63" t="s">
        <v>81</v>
      </c>
      <c r="B9336" s="63" t="s">
        <v>58</v>
      </c>
      <c r="C9336" s="63" t="s">
        <v>63</v>
      </c>
      <c r="D9336" s="63">
        <v>23</v>
      </c>
      <c r="E9336" s="63">
        <v>1.493762</v>
      </c>
      <c r="F9336" s="63">
        <v>1.353583</v>
      </c>
      <c r="G9336" s="63">
        <v>-0.14017840000000001</v>
      </c>
      <c r="H9336" s="63">
        <v>46.219299999999997</v>
      </c>
      <c r="I9336" s="63">
        <v>-0.28506599999999999</v>
      </c>
      <c r="J9336" s="63">
        <v>-0.19946530000000001</v>
      </c>
      <c r="K9336" s="63">
        <v>-0.14017840000000001</v>
      </c>
      <c r="L9336" s="63">
        <v>-8.0891599999999994E-2</v>
      </c>
      <c r="M9336" s="63">
        <v>4.7092000000000002E-3</v>
      </c>
      <c r="N9336" s="63">
        <v>12799</v>
      </c>
      <c r="O9336" s="63">
        <v>0.1130564</v>
      </c>
      <c r="P9336" s="63">
        <v>1</v>
      </c>
      <c r="Q9336" s="63">
        <v>1.2781749580960001E-2</v>
      </c>
    </row>
    <row r="9337" spans="1:17">
      <c r="A9337" s="63" t="s">
        <v>81</v>
      </c>
      <c r="B9337" s="63" t="s">
        <v>58</v>
      </c>
      <c r="C9337" s="63" t="s">
        <v>63</v>
      </c>
      <c r="D9337" s="63">
        <v>24</v>
      </c>
      <c r="E9337" s="63">
        <v>1.235752</v>
      </c>
      <c r="F9337" s="63">
        <v>1.093661</v>
      </c>
      <c r="G9337" s="63">
        <v>-0.14209150000000001</v>
      </c>
      <c r="H9337" s="63">
        <v>45.598500000000001</v>
      </c>
      <c r="I9337" s="63">
        <v>-0.28697909999999999</v>
      </c>
      <c r="J9337" s="63">
        <v>-0.20137830000000001</v>
      </c>
      <c r="K9337" s="63">
        <v>-0.14209150000000001</v>
      </c>
      <c r="L9337" s="63">
        <v>-8.2804699999999995E-2</v>
      </c>
      <c r="M9337" s="63">
        <v>2.7961000000000001E-3</v>
      </c>
      <c r="N9337" s="63">
        <v>12799</v>
      </c>
      <c r="O9337" s="63">
        <v>0.1130564</v>
      </c>
      <c r="P9337" s="63">
        <v>1</v>
      </c>
      <c r="Q9337" s="63">
        <v>1.2781749580960001E-2</v>
      </c>
    </row>
    <row r="9338" spans="1:17">
      <c r="A9338" s="63" t="s">
        <v>81</v>
      </c>
      <c r="B9338" s="63" t="s">
        <v>58</v>
      </c>
      <c r="C9338" s="63" t="s">
        <v>64</v>
      </c>
      <c r="D9338" s="63">
        <v>1</v>
      </c>
      <c r="E9338" s="63">
        <v>1.0374220000000001</v>
      </c>
      <c r="F9338" s="63">
        <v>0.89251820000000004</v>
      </c>
      <c r="G9338" s="63">
        <v>-0.1449037</v>
      </c>
      <c r="H9338" s="63">
        <v>46.750900000000001</v>
      </c>
      <c r="I9338" s="63">
        <v>-0.28979129999999997</v>
      </c>
      <c r="J9338" s="63">
        <v>-0.2041906</v>
      </c>
      <c r="K9338" s="63">
        <v>-0.1449037</v>
      </c>
      <c r="L9338" s="63">
        <v>-8.5616899999999996E-2</v>
      </c>
      <c r="M9338" s="63">
        <v>-1.6099999999999998E-5</v>
      </c>
      <c r="N9338" s="63">
        <v>12799</v>
      </c>
      <c r="O9338" s="63">
        <v>0.1130564</v>
      </c>
      <c r="P9338" s="63">
        <v>2</v>
      </c>
      <c r="Q9338" s="63">
        <v>1.2781749580960001E-2</v>
      </c>
    </row>
    <row r="9339" spans="1:17">
      <c r="A9339" s="63" t="s">
        <v>81</v>
      </c>
      <c r="B9339" s="63" t="s">
        <v>58</v>
      </c>
      <c r="C9339" s="63" t="s">
        <v>64</v>
      </c>
      <c r="D9339" s="63">
        <v>2</v>
      </c>
      <c r="E9339" s="63">
        <v>0.97063739999999998</v>
      </c>
      <c r="F9339" s="63">
        <v>0.80982160000000003</v>
      </c>
      <c r="G9339" s="63">
        <v>-0.16081580000000001</v>
      </c>
      <c r="H9339" s="63">
        <v>46.184399999999997</v>
      </c>
      <c r="I9339" s="63">
        <v>-0.30570340000000001</v>
      </c>
      <c r="J9339" s="63">
        <v>-0.22010260000000001</v>
      </c>
      <c r="K9339" s="63">
        <v>-0.16081580000000001</v>
      </c>
      <c r="L9339" s="63">
        <v>-0.10152890000000001</v>
      </c>
      <c r="M9339" s="63">
        <v>-1.59282E-2</v>
      </c>
      <c r="N9339" s="63">
        <v>12799</v>
      </c>
      <c r="O9339" s="63">
        <v>0.1130564</v>
      </c>
      <c r="P9339" s="63">
        <v>2</v>
      </c>
      <c r="Q9339" s="63">
        <v>1.2781749580960001E-2</v>
      </c>
    </row>
    <row r="9340" spans="1:17">
      <c r="A9340" s="63" t="s">
        <v>81</v>
      </c>
      <c r="B9340" s="63" t="s">
        <v>58</v>
      </c>
      <c r="C9340" s="63" t="s">
        <v>64</v>
      </c>
      <c r="D9340" s="63">
        <v>3</v>
      </c>
      <c r="E9340" s="63">
        <v>0.96174380000000004</v>
      </c>
      <c r="F9340" s="63">
        <v>0.80534729999999999</v>
      </c>
      <c r="G9340" s="63">
        <v>-0.15639639999999999</v>
      </c>
      <c r="H9340" s="63">
        <v>45.704799999999999</v>
      </c>
      <c r="I9340" s="63">
        <v>-0.301284</v>
      </c>
      <c r="J9340" s="63">
        <v>-0.21568329999999999</v>
      </c>
      <c r="K9340" s="63">
        <v>-0.15639639999999999</v>
      </c>
      <c r="L9340" s="63">
        <v>-9.7109600000000004E-2</v>
      </c>
      <c r="M9340" s="63">
        <v>-1.1508900000000001E-2</v>
      </c>
      <c r="N9340" s="63">
        <v>12799</v>
      </c>
      <c r="O9340" s="63">
        <v>0.1130564</v>
      </c>
      <c r="P9340" s="63">
        <v>2</v>
      </c>
      <c r="Q9340" s="63">
        <v>1.2781749580960001E-2</v>
      </c>
    </row>
    <row r="9341" spans="1:17">
      <c r="A9341" s="63" t="s">
        <v>81</v>
      </c>
      <c r="B9341" s="63" t="s">
        <v>58</v>
      </c>
      <c r="C9341" s="63" t="s">
        <v>64</v>
      </c>
      <c r="D9341" s="63">
        <v>4</v>
      </c>
      <c r="E9341" s="63">
        <v>1.0023770000000001</v>
      </c>
      <c r="F9341" s="63">
        <v>0.84452689999999997</v>
      </c>
      <c r="G9341" s="63">
        <v>-0.1578502</v>
      </c>
      <c r="H9341" s="63">
        <v>45.333100000000002</v>
      </c>
      <c r="I9341" s="63">
        <v>-0.3027378</v>
      </c>
      <c r="J9341" s="63">
        <v>-0.217137</v>
      </c>
      <c r="K9341" s="63">
        <v>-0.1578502</v>
      </c>
      <c r="L9341" s="63">
        <v>-9.8563399999999995E-2</v>
      </c>
      <c r="M9341" s="63">
        <v>-1.2962599999999999E-2</v>
      </c>
      <c r="N9341" s="63">
        <v>12799</v>
      </c>
      <c r="O9341" s="63">
        <v>0.1130564</v>
      </c>
      <c r="P9341" s="63">
        <v>2</v>
      </c>
      <c r="Q9341" s="63">
        <v>1.2781749580960001E-2</v>
      </c>
    </row>
    <row r="9342" spans="1:17">
      <c r="A9342" s="63" t="s">
        <v>81</v>
      </c>
      <c r="B9342" s="63" t="s">
        <v>58</v>
      </c>
      <c r="C9342" s="63" t="s">
        <v>64</v>
      </c>
      <c r="D9342" s="63">
        <v>5</v>
      </c>
      <c r="E9342" s="63">
        <v>1.044699</v>
      </c>
      <c r="F9342" s="63">
        <v>0.88760629999999996</v>
      </c>
      <c r="G9342" s="63">
        <v>-0.1570928</v>
      </c>
      <c r="H9342" s="63">
        <v>44.969799999999999</v>
      </c>
      <c r="I9342" s="63">
        <v>-0.30198039999999998</v>
      </c>
      <c r="J9342" s="63">
        <v>-0.21637960000000001</v>
      </c>
      <c r="K9342" s="63">
        <v>-0.1570928</v>
      </c>
      <c r="L9342" s="63">
        <v>-9.7806000000000004E-2</v>
      </c>
      <c r="M9342" s="63">
        <v>-1.2205199999999999E-2</v>
      </c>
      <c r="N9342" s="63">
        <v>12799</v>
      </c>
      <c r="O9342" s="63">
        <v>0.1130564</v>
      </c>
      <c r="P9342" s="63">
        <v>2</v>
      </c>
      <c r="Q9342" s="63">
        <v>1.2781749580960001E-2</v>
      </c>
    </row>
    <row r="9343" spans="1:17">
      <c r="A9343" s="63" t="s">
        <v>81</v>
      </c>
      <c r="B9343" s="63" t="s">
        <v>58</v>
      </c>
      <c r="C9343" s="63" t="s">
        <v>64</v>
      </c>
      <c r="D9343" s="63">
        <v>6</v>
      </c>
      <c r="E9343" s="63">
        <v>1.2149939999999999</v>
      </c>
      <c r="F9343" s="63">
        <v>0.97975619999999997</v>
      </c>
      <c r="G9343" s="63">
        <v>-0.2352378</v>
      </c>
      <c r="H9343" s="63">
        <v>44.630699999999997</v>
      </c>
      <c r="I9343" s="63">
        <v>-0.3801254</v>
      </c>
      <c r="J9343" s="63">
        <v>-0.29452460000000003</v>
      </c>
      <c r="K9343" s="63">
        <v>-0.2352378</v>
      </c>
      <c r="L9343" s="63">
        <v>-0.17595089999999999</v>
      </c>
      <c r="M9343" s="63">
        <v>-9.0350200000000006E-2</v>
      </c>
      <c r="N9343" s="63">
        <v>12799</v>
      </c>
      <c r="O9343" s="63">
        <v>0.1130564</v>
      </c>
      <c r="P9343" s="63">
        <v>2</v>
      </c>
      <c r="Q9343" s="63">
        <v>1.2781749580960001E-2</v>
      </c>
    </row>
    <row r="9344" spans="1:17">
      <c r="A9344" s="63" t="s">
        <v>81</v>
      </c>
      <c r="B9344" s="63" t="s">
        <v>58</v>
      </c>
      <c r="C9344" s="63" t="s">
        <v>64</v>
      </c>
      <c r="D9344" s="63">
        <v>7</v>
      </c>
      <c r="E9344" s="63">
        <v>1.573345</v>
      </c>
      <c r="F9344" s="63">
        <v>1.3741680000000001</v>
      </c>
      <c r="G9344" s="63">
        <v>-0.19917679999999999</v>
      </c>
      <c r="H9344" s="63">
        <v>44.322299999999998</v>
      </c>
      <c r="I9344" s="63">
        <v>-0.34406439999999999</v>
      </c>
      <c r="J9344" s="63">
        <v>-0.25846360000000002</v>
      </c>
      <c r="K9344" s="63">
        <v>-0.19917679999999999</v>
      </c>
      <c r="L9344" s="63">
        <v>-0.13988999999999999</v>
      </c>
      <c r="M9344" s="63">
        <v>-5.4289200000000003E-2</v>
      </c>
      <c r="N9344" s="63">
        <v>12799</v>
      </c>
      <c r="O9344" s="63">
        <v>0.1130564</v>
      </c>
      <c r="P9344" s="63">
        <v>2</v>
      </c>
      <c r="Q9344" s="63">
        <v>1.2781749580960001E-2</v>
      </c>
    </row>
    <row r="9345" spans="1:17">
      <c r="A9345" s="63" t="s">
        <v>81</v>
      </c>
      <c r="B9345" s="63" t="s">
        <v>58</v>
      </c>
      <c r="C9345" s="63" t="s">
        <v>64</v>
      </c>
      <c r="D9345" s="63">
        <v>8</v>
      </c>
      <c r="E9345" s="63">
        <v>1.7816669999999999</v>
      </c>
      <c r="F9345" s="63">
        <v>1.6977150000000001</v>
      </c>
      <c r="G9345" s="63">
        <v>-8.3951799999999993E-2</v>
      </c>
      <c r="H9345" s="63">
        <v>44.659700000000001</v>
      </c>
      <c r="I9345" s="63">
        <v>-0.2288394</v>
      </c>
      <c r="J9345" s="63">
        <v>-0.1432387</v>
      </c>
      <c r="K9345" s="63">
        <v>-8.3951799999999993E-2</v>
      </c>
      <c r="L9345" s="63">
        <v>-2.4664999999999999E-2</v>
      </c>
      <c r="M9345" s="63">
        <v>6.0935799999999998E-2</v>
      </c>
      <c r="N9345" s="63">
        <v>12799</v>
      </c>
      <c r="O9345" s="63">
        <v>0.1130564</v>
      </c>
      <c r="P9345" s="63">
        <v>2</v>
      </c>
      <c r="Q9345" s="63">
        <v>1.2781749580960001E-2</v>
      </c>
    </row>
    <row r="9346" spans="1:17">
      <c r="A9346" s="63" t="s">
        <v>81</v>
      </c>
      <c r="B9346" s="63" t="s">
        <v>58</v>
      </c>
      <c r="C9346" s="63" t="s">
        <v>64</v>
      </c>
      <c r="D9346" s="63">
        <v>9</v>
      </c>
      <c r="E9346" s="63">
        <v>1.6234500000000001</v>
      </c>
      <c r="F9346" s="63">
        <v>1.6967829999999999</v>
      </c>
      <c r="G9346" s="63">
        <v>7.3333599999999999E-2</v>
      </c>
      <c r="H9346" s="63">
        <v>47.242199999999997</v>
      </c>
      <c r="I9346" s="63">
        <v>-7.1554000000000006E-2</v>
      </c>
      <c r="J9346" s="63">
        <v>1.40468E-2</v>
      </c>
      <c r="K9346" s="63">
        <v>7.3333599999999999E-2</v>
      </c>
      <c r="L9346" s="63">
        <v>0.1326205</v>
      </c>
      <c r="M9346" s="63">
        <v>0.2182212</v>
      </c>
      <c r="N9346" s="63">
        <v>12799</v>
      </c>
      <c r="O9346" s="63">
        <v>0.1130564</v>
      </c>
      <c r="P9346" s="63">
        <v>2</v>
      </c>
      <c r="Q9346" s="63">
        <v>1.2781749580960001E-2</v>
      </c>
    </row>
    <row r="9347" spans="1:17">
      <c r="A9347" s="63" t="s">
        <v>81</v>
      </c>
      <c r="B9347" s="63" t="s">
        <v>58</v>
      </c>
      <c r="C9347" s="63" t="s">
        <v>64</v>
      </c>
      <c r="D9347" s="63">
        <v>10</v>
      </c>
      <c r="E9347" s="63">
        <v>1.5369250000000001</v>
      </c>
      <c r="F9347" s="63">
        <v>1.6131690000000001</v>
      </c>
      <c r="G9347" s="63">
        <v>7.6243900000000003E-2</v>
      </c>
      <c r="H9347" s="63">
        <v>50.415399999999998</v>
      </c>
      <c r="I9347" s="63">
        <v>-6.8643700000000002E-2</v>
      </c>
      <c r="J9347" s="63">
        <v>1.6957E-2</v>
      </c>
      <c r="K9347" s="63">
        <v>7.6243900000000003E-2</v>
      </c>
      <c r="L9347" s="63">
        <v>0.1355307</v>
      </c>
      <c r="M9347" s="63">
        <v>0.22113150000000001</v>
      </c>
      <c r="N9347" s="63">
        <v>12799</v>
      </c>
      <c r="O9347" s="63">
        <v>0.1130564</v>
      </c>
      <c r="P9347" s="63">
        <v>2</v>
      </c>
      <c r="Q9347" s="63">
        <v>1.2781749580960001E-2</v>
      </c>
    </row>
    <row r="9348" spans="1:17">
      <c r="A9348" s="63" t="s">
        <v>81</v>
      </c>
      <c r="B9348" s="63" t="s">
        <v>58</v>
      </c>
      <c r="C9348" s="63" t="s">
        <v>64</v>
      </c>
      <c r="D9348" s="63">
        <v>11</v>
      </c>
      <c r="E9348" s="63">
        <v>1.4096979999999999</v>
      </c>
      <c r="F9348" s="63">
        <v>1.564308</v>
      </c>
      <c r="G9348" s="63">
        <v>0.15461030000000001</v>
      </c>
      <c r="H9348" s="63">
        <v>53.101900000000001</v>
      </c>
      <c r="I9348" s="63">
        <v>9.7227000000000008E-3</v>
      </c>
      <c r="J9348" s="63">
        <v>9.5323400000000003E-2</v>
      </c>
      <c r="K9348" s="63">
        <v>0.15461030000000001</v>
      </c>
      <c r="L9348" s="63">
        <v>0.21389710000000001</v>
      </c>
      <c r="M9348" s="63">
        <v>0.29949789999999998</v>
      </c>
      <c r="N9348" s="63">
        <v>12799</v>
      </c>
      <c r="O9348" s="63">
        <v>0.1130564</v>
      </c>
      <c r="P9348" s="63">
        <v>2</v>
      </c>
      <c r="Q9348" s="63">
        <v>1.2781749580960001E-2</v>
      </c>
    </row>
    <row r="9349" spans="1:17">
      <c r="A9349" s="63" t="s">
        <v>81</v>
      </c>
      <c r="B9349" s="63" t="s">
        <v>58</v>
      </c>
      <c r="C9349" s="63" t="s">
        <v>64</v>
      </c>
      <c r="D9349" s="63">
        <v>12</v>
      </c>
      <c r="E9349" s="63">
        <v>1.328308</v>
      </c>
      <c r="F9349" s="63">
        <v>1.4640690000000001</v>
      </c>
      <c r="G9349" s="63">
        <v>0.13576160000000001</v>
      </c>
      <c r="H9349" s="63">
        <v>55.437800000000003</v>
      </c>
      <c r="I9349" s="63">
        <v>-9.1260000000000004E-3</v>
      </c>
      <c r="J9349" s="63">
        <v>7.6474799999999996E-2</v>
      </c>
      <c r="K9349" s="63">
        <v>0.13576160000000001</v>
      </c>
      <c r="L9349" s="63">
        <v>0.19504850000000001</v>
      </c>
      <c r="M9349" s="63">
        <v>0.28064919999999999</v>
      </c>
      <c r="N9349" s="63">
        <v>12799</v>
      </c>
      <c r="O9349" s="63">
        <v>0.1130564</v>
      </c>
      <c r="P9349" s="63">
        <v>2</v>
      </c>
      <c r="Q9349" s="63">
        <v>1.2781749580960001E-2</v>
      </c>
    </row>
    <row r="9350" spans="1:17">
      <c r="A9350" s="63" t="s">
        <v>81</v>
      </c>
      <c r="B9350" s="63" t="s">
        <v>58</v>
      </c>
      <c r="C9350" s="63" t="s">
        <v>64</v>
      </c>
      <c r="D9350" s="63">
        <v>13</v>
      </c>
      <c r="E9350" s="63">
        <v>1.174434</v>
      </c>
      <c r="F9350" s="63">
        <v>1.4255960000000001</v>
      </c>
      <c r="G9350" s="63">
        <v>0.25116240000000001</v>
      </c>
      <c r="H9350" s="63">
        <v>57.192500000000003</v>
      </c>
      <c r="I9350" s="63">
        <v>0.1062748</v>
      </c>
      <c r="J9350" s="63">
        <v>0.19187560000000001</v>
      </c>
      <c r="K9350" s="63">
        <v>0.25116240000000001</v>
      </c>
      <c r="L9350" s="63">
        <v>0.31044919999999998</v>
      </c>
      <c r="M9350" s="63">
        <v>0.39605000000000001</v>
      </c>
      <c r="N9350" s="63">
        <v>12799</v>
      </c>
      <c r="O9350" s="63">
        <v>0.1130564</v>
      </c>
      <c r="P9350" s="63">
        <v>2</v>
      </c>
      <c r="Q9350" s="63">
        <v>1.2781749580960001E-2</v>
      </c>
    </row>
    <row r="9351" spans="1:17">
      <c r="A9351" s="63" t="s">
        <v>81</v>
      </c>
      <c r="B9351" s="63" t="s">
        <v>58</v>
      </c>
      <c r="C9351" s="63" t="s">
        <v>64</v>
      </c>
      <c r="D9351" s="63">
        <v>14</v>
      </c>
      <c r="E9351" s="63">
        <v>1.0720190000000001</v>
      </c>
      <c r="F9351" s="63">
        <v>1.361715</v>
      </c>
      <c r="G9351" s="63">
        <v>0.28969549999999999</v>
      </c>
      <c r="H9351" s="63">
        <v>58.255600000000001</v>
      </c>
      <c r="I9351" s="63">
        <v>0.14480789999999999</v>
      </c>
      <c r="J9351" s="63">
        <v>0.23040869999999999</v>
      </c>
      <c r="K9351" s="63">
        <v>0.28969549999999999</v>
      </c>
      <c r="L9351" s="63">
        <v>0.34898230000000002</v>
      </c>
      <c r="M9351" s="63">
        <v>0.4345831</v>
      </c>
      <c r="N9351" s="63">
        <v>12799</v>
      </c>
      <c r="O9351" s="63">
        <v>0.1130564</v>
      </c>
      <c r="P9351" s="63">
        <v>2</v>
      </c>
      <c r="Q9351" s="63">
        <v>1.2781749580960001E-2</v>
      </c>
    </row>
    <row r="9352" spans="1:17">
      <c r="A9352" s="63" t="s">
        <v>81</v>
      </c>
      <c r="B9352" s="63" t="s">
        <v>58</v>
      </c>
      <c r="C9352" s="63" t="s">
        <v>64</v>
      </c>
      <c r="D9352" s="63">
        <v>15</v>
      </c>
      <c r="E9352" s="63">
        <v>1.031714</v>
      </c>
      <c r="F9352" s="63">
        <v>1.286824</v>
      </c>
      <c r="G9352" s="63">
        <v>0.25511</v>
      </c>
      <c r="H9352" s="63">
        <v>58.625</v>
      </c>
      <c r="I9352" s="63">
        <v>0.1102224</v>
      </c>
      <c r="J9352" s="63">
        <v>0.1958232</v>
      </c>
      <c r="K9352" s="63">
        <v>0.25511</v>
      </c>
      <c r="L9352" s="63">
        <v>0.31439689999999998</v>
      </c>
      <c r="M9352" s="63">
        <v>0.39999760000000001</v>
      </c>
      <c r="N9352" s="63">
        <v>12799</v>
      </c>
      <c r="O9352" s="63">
        <v>0.1130564</v>
      </c>
      <c r="P9352" s="63">
        <v>2</v>
      </c>
      <c r="Q9352" s="63">
        <v>1.2781749580960001E-2</v>
      </c>
    </row>
    <row r="9353" spans="1:17">
      <c r="A9353" s="63" t="s">
        <v>81</v>
      </c>
      <c r="B9353" s="63" t="s">
        <v>58</v>
      </c>
      <c r="C9353" s="63" t="s">
        <v>64</v>
      </c>
      <c r="D9353" s="63">
        <v>16</v>
      </c>
      <c r="E9353" s="63">
        <v>1.0544340000000001</v>
      </c>
      <c r="F9353" s="63">
        <v>1.2719480000000001</v>
      </c>
      <c r="G9353" s="63">
        <v>0.21751329999999999</v>
      </c>
      <c r="H9353" s="63">
        <v>58.304900000000004</v>
      </c>
      <c r="I9353" s="63">
        <v>7.2625700000000001E-2</v>
      </c>
      <c r="J9353" s="63">
        <v>0.15822649999999999</v>
      </c>
      <c r="K9353" s="63">
        <v>0.21751329999999999</v>
      </c>
      <c r="L9353" s="63">
        <v>0.2768002</v>
      </c>
      <c r="M9353" s="63">
        <v>0.36240090000000003</v>
      </c>
      <c r="N9353" s="63">
        <v>12799</v>
      </c>
      <c r="O9353" s="63">
        <v>0.1130564</v>
      </c>
      <c r="P9353" s="63">
        <v>2</v>
      </c>
      <c r="Q9353" s="63">
        <v>1.2781749580960001E-2</v>
      </c>
    </row>
    <row r="9354" spans="1:17">
      <c r="A9354" s="63" t="s">
        <v>81</v>
      </c>
      <c r="B9354" s="63" t="s">
        <v>58</v>
      </c>
      <c r="C9354" s="63" t="s">
        <v>64</v>
      </c>
      <c r="D9354" s="63">
        <v>17</v>
      </c>
      <c r="E9354" s="63">
        <v>1.1394930000000001</v>
      </c>
      <c r="F9354" s="63">
        <v>1.32531</v>
      </c>
      <c r="G9354" s="63">
        <v>0.18581739999999999</v>
      </c>
      <c r="H9354" s="63">
        <v>56.996200000000002</v>
      </c>
      <c r="I9354" s="63">
        <v>4.0929800000000002E-2</v>
      </c>
      <c r="J9354" s="63">
        <v>0.12653049999999999</v>
      </c>
      <c r="K9354" s="63">
        <v>0.18581739999999999</v>
      </c>
      <c r="L9354" s="63">
        <v>0.24510419999999999</v>
      </c>
      <c r="M9354" s="63">
        <v>0.33070500000000003</v>
      </c>
      <c r="N9354" s="63">
        <v>12799</v>
      </c>
      <c r="O9354" s="63">
        <v>0.1130564</v>
      </c>
      <c r="P9354" s="63">
        <v>2</v>
      </c>
      <c r="Q9354" s="63">
        <v>1.2781749580960001E-2</v>
      </c>
    </row>
    <row r="9355" spans="1:17">
      <c r="A9355" s="63" t="s">
        <v>81</v>
      </c>
      <c r="B9355" s="63" t="s">
        <v>58</v>
      </c>
      <c r="C9355" s="63" t="s">
        <v>64</v>
      </c>
      <c r="D9355" s="63">
        <v>18</v>
      </c>
      <c r="E9355" s="63">
        <v>1.458431</v>
      </c>
      <c r="F9355" s="63">
        <v>1.5374840000000001</v>
      </c>
      <c r="G9355" s="63">
        <v>7.9052600000000001E-2</v>
      </c>
      <c r="H9355" s="63">
        <v>54.618400000000001</v>
      </c>
      <c r="I9355" s="63">
        <v>-6.5835000000000005E-2</v>
      </c>
      <c r="J9355" s="63">
        <v>1.9765700000000001E-2</v>
      </c>
      <c r="K9355" s="63">
        <v>7.9052600000000001E-2</v>
      </c>
      <c r="L9355" s="63">
        <v>0.1383394</v>
      </c>
      <c r="M9355" s="63">
        <v>0.22394020000000001</v>
      </c>
      <c r="N9355" s="63">
        <v>12799</v>
      </c>
      <c r="O9355" s="63">
        <v>0.1130564</v>
      </c>
      <c r="P9355" s="63">
        <v>2</v>
      </c>
      <c r="Q9355" s="63">
        <v>1.2781749580960001E-2</v>
      </c>
    </row>
    <row r="9356" spans="1:17">
      <c r="A9356" s="63" t="s">
        <v>81</v>
      </c>
      <c r="B9356" s="63" t="s">
        <v>58</v>
      </c>
      <c r="C9356" s="63" t="s">
        <v>64</v>
      </c>
      <c r="D9356" s="63">
        <v>19</v>
      </c>
      <c r="E9356" s="63">
        <v>1.7306539999999999</v>
      </c>
      <c r="F9356" s="63">
        <v>1.665886</v>
      </c>
      <c r="G9356" s="63">
        <v>-6.4768199999999998E-2</v>
      </c>
      <c r="H9356" s="63">
        <v>52.148699999999998</v>
      </c>
      <c r="I9356" s="63">
        <v>-0.2096558</v>
      </c>
      <c r="J9356" s="63">
        <v>-0.124055</v>
      </c>
      <c r="K9356" s="63">
        <v>-6.4768199999999998E-2</v>
      </c>
      <c r="L9356" s="63">
        <v>-5.4814E-3</v>
      </c>
      <c r="M9356" s="63">
        <v>8.0119399999999993E-2</v>
      </c>
      <c r="N9356" s="63">
        <v>12799</v>
      </c>
      <c r="O9356" s="63">
        <v>0.1130564</v>
      </c>
      <c r="P9356" s="63">
        <v>2</v>
      </c>
      <c r="Q9356" s="63">
        <v>1.2781749580960001E-2</v>
      </c>
    </row>
    <row r="9357" spans="1:17">
      <c r="A9357" s="63" t="s">
        <v>81</v>
      </c>
      <c r="B9357" s="63" t="s">
        <v>58</v>
      </c>
      <c r="C9357" s="63" t="s">
        <v>64</v>
      </c>
      <c r="D9357" s="63">
        <v>20</v>
      </c>
      <c r="E9357" s="63">
        <v>1.795715</v>
      </c>
      <c r="F9357" s="63">
        <v>1.680547</v>
      </c>
      <c r="G9357" s="63">
        <v>-0.1151683</v>
      </c>
      <c r="H9357" s="63">
        <v>50.487900000000003</v>
      </c>
      <c r="I9357" s="63">
        <v>-0.26005590000000001</v>
      </c>
      <c r="J9357" s="63">
        <v>-0.1744552</v>
      </c>
      <c r="K9357" s="63">
        <v>-0.1151683</v>
      </c>
      <c r="L9357" s="63">
        <v>-5.5881500000000001E-2</v>
      </c>
      <c r="M9357" s="63">
        <v>2.9719300000000001E-2</v>
      </c>
      <c r="N9357" s="63">
        <v>12799</v>
      </c>
      <c r="O9357" s="63">
        <v>0.1130564</v>
      </c>
      <c r="P9357" s="63">
        <v>2</v>
      </c>
      <c r="Q9357" s="63">
        <v>1.2781749580960001E-2</v>
      </c>
    </row>
    <row r="9358" spans="1:17">
      <c r="A9358" s="63" t="s">
        <v>81</v>
      </c>
      <c r="B9358" s="63" t="s">
        <v>58</v>
      </c>
      <c r="C9358" s="63" t="s">
        <v>64</v>
      </c>
      <c r="D9358" s="63">
        <v>21</v>
      </c>
      <c r="E9358" s="63">
        <v>1.8067489999999999</v>
      </c>
      <c r="F9358" s="63">
        <v>1.65889</v>
      </c>
      <c r="G9358" s="63">
        <v>-0.14785870000000001</v>
      </c>
      <c r="H9358" s="63">
        <v>49.248600000000003</v>
      </c>
      <c r="I9358" s="63">
        <v>-0.29274630000000001</v>
      </c>
      <c r="J9358" s="63">
        <v>-0.20714560000000001</v>
      </c>
      <c r="K9358" s="63">
        <v>-0.14785870000000001</v>
      </c>
      <c r="L9358" s="63">
        <v>-8.8571899999999995E-2</v>
      </c>
      <c r="M9358" s="63">
        <v>-2.9711E-3</v>
      </c>
      <c r="N9358" s="63">
        <v>12799</v>
      </c>
      <c r="O9358" s="63">
        <v>0.1130564</v>
      </c>
      <c r="P9358" s="63">
        <v>2</v>
      </c>
      <c r="Q9358" s="63">
        <v>1.2781749580960001E-2</v>
      </c>
    </row>
    <row r="9359" spans="1:17">
      <c r="A9359" s="63" t="s">
        <v>81</v>
      </c>
      <c r="B9359" s="63" t="s">
        <v>58</v>
      </c>
      <c r="C9359" s="63" t="s">
        <v>64</v>
      </c>
      <c r="D9359" s="63">
        <v>22</v>
      </c>
      <c r="E9359" s="63">
        <v>1.6643749999999999</v>
      </c>
      <c r="F9359" s="63">
        <v>1.5160880000000001</v>
      </c>
      <c r="G9359" s="63">
        <v>-0.14828659999999999</v>
      </c>
      <c r="H9359" s="63">
        <v>48.305199999999999</v>
      </c>
      <c r="I9359" s="63">
        <v>-0.2931742</v>
      </c>
      <c r="J9359" s="63">
        <v>-0.20757339999999999</v>
      </c>
      <c r="K9359" s="63">
        <v>-0.14828659999999999</v>
      </c>
      <c r="L9359" s="63">
        <v>-8.8999700000000001E-2</v>
      </c>
      <c r="M9359" s="63">
        <v>-3.3990000000000001E-3</v>
      </c>
      <c r="N9359" s="63">
        <v>12799</v>
      </c>
      <c r="O9359" s="63">
        <v>0.1130564</v>
      </c>
      <c r="P9359" s="63">
        <v>2</v>
      </c>
      <c r="Q9359" s="63">
        <v>1.2781749580960001E-2</v>
      </c>
    </row>
    <row r="9360" spans="1:17">
      <c r="A9360" s="63" t="s">
        <v>81</v>
      </c>
      <c r="B9360" s="63" t="s">
        <v>58</v>
      </c>
      <c r="C9360" s="63" t="s">
        <v>64</v>
      </c>
      <c r="D9360" s="63">
        <v>23</v>
      </c>
      <c r="E9360" s="63">
        <v>1.444072</v>
      </c>
      <c r="F9360" s="63">
        <v>1.3038940000000001</v>
      </c>
      <c r="G9360" s="63">
        <v>-0.14017840000000001</v>
      </c>
      <c r="H9360" s="63">
        <v>47.491399999999999</v>
      </c>
      <c r="I9360" s="63">
        <v>-0.28506599999999999</v>
      </c>
      <c r="J9360" s="63">
        <v>-0.19946530000000001</v>
      </c>
      <c r="K9360" s="63">
        <v>-0.14017840000000001</v>
      </c>
      <c r="L9360" s="63">
        <v>-8.0891599999999994E-2</v>
      </c>
      <c r="M9360" s="63">
        <v>4.7092000000000002E-3</v>
      </c>
      <c r="N9360" s="63">
        <v>12799</v>
      </c>
      <c r="O9360" s="63">
        <v>0.1130564</v>
      </c>
      <c r="P9360" s="63">
        <v>2</v>
      </c>
      <c r="Q9360" s="63">
        <v>1.2781749580960001E-2</v>
      </c>
    </row>
    <row r="9361" spans="1:17">
      <c r="A9361" s="63" t="s">
        <v>81</v>
      </c>
      <c r="B9361" s="63" t="s">
        <v>58</v>
      </c>
      <c r="C9361" s="63" t="s">
        <v>64</v>
      </c>
      <c r="D9361" s="63">
        <v>24</v>
      </c>
      <c r="E9361" s="63">
        <v>1.203756</v>
      </c>
      <c r="F9361" s="63">
        <v>1.0616650000000001</v>
      </c>
      <c r="G9361" s="63">
        <v>-0.14209160000000001</v>
      </c>
      <c r="H9361" s="63">
        <v>46.745199999999997</v>
      </c>
      <c r="I9361" s="63">
        <v>-0.28697919999999999</v>
      </c>
      <c r="J9361" s="63">
        <v>-0.20137849999999999</v>
      </c>
      <c r="K9361" s="63">
        <v>-0.14209160000000001</v>
      </c>
      <c r="L9361" s="63">
        <v>-8.2804799999999998E-2</v>
      </c>
      <c r="M9361" s="63">
        <v>2.7959999999999999E-3</v>
      </c>
      <c r="N9361" s="63">
        <v>12799</v>
      </c>
      <c r="O9361" s="63">
        <v>0.1130564</v>
      </c>
      <c r="P9361" s="63">
        <v>2</v>
      </c>
      <c r="Q9361" s="63">
        <v>1.2781749580960001E-2</v>
      </c>
    </row>
    <row r="9362" spans="1:17">
      <c r="A9362" s="63" t="s">
        <v>81</v>
      </c>
      <c r="B9362" s="63" t="s">
        <v>58</v>
      </c>
      <c r="C9362" s="63" t="s">
        <v>65</v>
      </c>
      <c r="D9362" s="63">
        <v>1</v>
      </c>
      <c r="E9362" s="63">
        <v>0.94196369999999996</v>
      </c>
      <c r="F9362" s="63">
        <v>0.79705999999999999</v>
      </c>
      <c r="G9362" s="63">
        <v>-0.1449037</v>
      </c>
      <c r="H9362" s="63">
        <v>48.013399999999997</v>
      </c>
      <c r="I9362" s="63">
        <v>-0.28979129999999997</v>
      </c>
      <c r="J9362" s="63">
        <v>-0.2041906</v>
      </c>
      <c r="K9362" s="63">
        <v>-0.1449037</v>
      </c>
      <c r="L9362" s="63">
        <v>-8.5616899999999996E-2</v>
      </c>
      <c r="M9362" s="63">
        <v>-1.6099999999999998E-5</v>
      </c>
      <c r="N9362" s="63">
        <v>12799</v>
      </c>
      <c r="O9362" s="63">
        <v>0.1130564</v>
      </c>
      <c r="P9362" s="63">
        <v>3</v>
      </c>
      <c r="Q9362" s="63">
        <v>1.2781749580960001E-2</v>
      </c>
    </row>
    <row r="9363" spans="1:17">
      <c r="A9363" s="63" t="s">
        <v>81</v>
      </c>
      <c r="B9363" s="63" t="s">
        <v>58</v>
      </c>
      <c r="C9363" s="63" t="s">
        <v>65</v>
      </c>
      <c r="D9363" s="63">
        <v>2</v>
      </c>
      <c r="E9363" s="63">
        <v>0.87615390000000004</v>
      </c>
      <c r="F9363" s="63">
        <v>0.71533820000000004</v>
      </c>
      <c r="G9363" s="63">
        <v>-0.16081580000000001</v>
      </c>
      <c r="H9363" s="63">
        <v>47.101199999999999</v>
      </c>
      <c r="I9363" s="63">
        <v>-0.30570340000000001</v>
      </c>
      <c r="J9363" s="63">
        <v>-0.22010260000000001</v>
      </c>
      <c r="K9363" s="63">
        <v>-0.16081580000000001</v>
      </c>
      <c r="L9363" s="63">
        <v>-0.10152890000000001</v>
      </c>
      <c r="M9363" s="63">
        <v>-1.59282E-2</v>
      </c>
      <c r="N9363" s="63">
        <v>12799</v>
      </c>
      <c r="O9363" s="63">
        <v>0.1130564</v>
      </c>
      <c r="P9363" s="63">
        <v>3</v>
      </c>
      <c r="Q9363" s="63">
        <v>1.2781749580960001E-2</v>
      </c>
    </row>
    <row r="9364" spans="1:17">
      <c r="A9364" s="63" t="s">
        <v>81</v>
      </c>
      <c r="B9364" s="63" t="s">
        <v>58</v>
      </c>
      <c r="C9364" s="63" t="s">
        <v>65</v>
      </c>
      <c r="D9364" s="63">
        <v>3</v>
      </c>
      <c r="E9364" s="63">
        <v>0.86266880000000001</v>
      </c>
      <c r="F9364" s="63">
        <v>0.70627229999999996</v>
      </c>
      <c r="G9364" s="63">
        <v>-0.15639639999999999</v>
      </c>
      <c r="H9364" s="63">
        <v>46.365400000000001</v>
      </c>
      <c r="I9364" s="63">
        <v>-0.301284</v>
      </c>
      <c r="J9364" s="63">
        <v>-0.21568329999999999</v>
      </c>
      <c r="K9364" s="63">
        <v>-0.15639639999999999</v>
      </c>
      <c r="L9364" s="63">
        <v>-9.7109600000000004E-2</v>
      </c>
      <c r="M9364" s="63">
        <v>-1.1508900000000001E-2</v>
      </c>
      <c r="N9364" s="63">
        <v>12799</v>
      </c>
      <c r="O9364" s="63">
        <v>0.1130564</v>
      </c>
      <c r="P9364" s="63">
        <v>3</v>
      </c>
      <c r="Q9364" s="63">
        <v>1.2781749580960001E-2</v>
      </c>
    </row>
    <row r="9365" spans="1:17">
      <c r="A9365" s="63" t="s">
        <v>81</v>
      </c>
      <c r="B9365" s="63" t="s">
        <v>58</v>
      </c>
      <c r="C9365" s="63" t="s">
        <v>65</v>
      </c>
      <c r="D9365" s="63">
        <v>4</v>
      </c>
      <c r="E9365" s="63">
        <v>0.9055029</v>
      </c>
      <c r="F9365" s="63">
        <v>0.7476526</v>
      </c>
      <c r="G9365" s="63">
        <v>-0.1578503</v>
      </c>
      <c r="H9365" s="63">
        <v>45.774000000000001</v>
      </c>
      <c r="I9365" s="63">
        <v>-0.3027379</v>
      </c>
      <c r="J9365" s="63">
        <v>-0.2171371</v>
      </c>
      <c r="K9365" s="63">
        <v>-0.1578503</v>
      </c>
      <c r="L9365" s="63">
        <v>-9.8563399999999995E-2</v>
      </c>
      <c r="M9365" s="63">
        <v>-1.2962700000000001E-2</v>
      </c>
      <c r="N9365" s="63">
        <v>12799</v>
      </c>
      <c r="O9365" s="63">
        <v>0.1130564</v>
      </c>
      <c r="P9365" s="63">
        <v>3</v>
      </c>
      <c r="Q9365" s="63">
        <v>1.2781749580960001E-2</v>
      </c>
    </row>
    <row r="9366" spans="1:17">
      <c r="A9366" s="63" t="s">
        <v>81</v>
      </c>
      <c r="B9366" s="63" t="s">
        <v>58</v>
      </c>
      <c r="C9366" s="63" t="s">
        <v>65</v>
      </c>
      <c r="D9366" s="63">
        <v>5</v>
      </c>
      <c r="E9366" s="63">
        <v>0.94375750000000003</v>
      </c>
      <c r="F9366" s="63">
        <v>0.78666469999999999</v>
      </c>
      <c r="G9366" s="63">
        <v>-0.1570928</v>
      </c>
      <c r="H9366" s="63">
        <v>45.248600000000003</v>
      </c>
      <c r="I9366" s="63">
        <v>-0.30198029999999998</v>
      </c>
      <c r="J9366" s="63">
        <v>-0.21637960000000001</v>
      </c>
      <c r="K9366" s="63">
        <v>-0.1570928</v>
      </c>
      <c r="L9366" s="63">
        <v>-9.7805900000000001E-2</v>
      </c>
      <c r="M9366" s="63">
        <v>-1.2205199999999999E-2</v>
      </c>
      <c r="N9366" s="63">
        <v>12799</v>
      </c>
      <c r="O9366" s="63">
        <v>0.1130564</v>
      </c>
      <c r="P9366" s="63">
        <v>3</v>
      </c>
      <c r="Q9366" s="63">
        <v>1.2781749580960001E-2</v>
      </c>
    </row>
    <row r="9367" spans="1:17">
      <c r="A9367" s="63" t="s">
        <v>81</v>
      </c>
      <c r="B9367" s="63" t="s">
        <v>58</v>
      </c>
      <c r="C9367" s="63" t="s">
        <v>65</v>
      </c>
      <c r="D9367" s="63">
        <v>6</v>
      </c>
      <c r="E9367" s="63">
        <v>1.1077129999999999</v>
      </c>
      <c r="F9367" s="63">
        <v>0.87247509999999995</v>
      </c>
      <c r="G9367" s="63">
        <v>-0.2352378</v>
      </c>
      <c r="H9367" s="63">
        <v>44.819499999999998</v>
      </c>
      <c r="I9367" s="63">
        <v>-0.3801254</v>
      </c>
      <c r="J9367" s="63">
        <v>-0.29452460000000003</v>
      </c>
      <c r="K9367" s="63">
        <v>-0.2352378</v>
      </c>
      <c r="L9367" s="63">
        <v>-0.17595089999999999</v>
      </c>
      <c r="M9367" s="63">
        <v>-9.0350200000000006E-2</v>
      </c>
      <c r="N9367" s="63">
        <v>12799</v>
      </c>
      <c r="O9367" s="63">
        <v>0.1130564</v>
      </c>
      <c r="P9367" s="63">
        <v>3</v>
      </c>
      <c r="Q9367" s="63">
        <v>1.2781749580960001E-2</v>
      </c>
    </row>
    <row r="9368" spans="1:17">
      <c r="A9368" s="63" t="s">
        <v>81</v>
      </c>
      <c r="B9368" s="63" t="s">
        <v>58</v>
      </c>
      <c r="C9368" s="63" t="s">
        <v>65</v>
      </c>
      <c r="D9368" s="63">
        <v>7</v>
      </c>
      <c r="E9368" s="63">
        <v>1.440877</v>
      </c>
      <c r="F9368" s="63">
        <v>1.2417</v>
      </c>
      <c r="G9368" s="63">
        <v>-0.19917670000000001</v>
      </c>
      <c r="H9368" s="63">
        <v>45.065100000000001</v>
      </c>
      <c r="I9368" s="63">
        <v>-0.34406429999999999</v>
      </c>
      <c r="J9368" s="63">
        <v>-0.25846350000000001</v>
      </c>
      <c r="K9368" s="63">
        <v>-0.19917670000000001</v>
      </c>
      <c r="L9368" s="63">
        <v>-0.13988980000000001</v>
      </c>
      <c r="M9368" s="63">
        <v>-5.42891E-2</v>
      </c>
      <c r="N9368" s="63">
        <v>12799</v>
      </c>
      <c r="O9368" s="63">
        <v>0.1130564</v>
      </c>
      <c r="P9368" s="63">
        <v>3</v>
      </c>
      <c r="Q9368" s="63">
        <v>1.2781749580960001E-2</v>
      </c>
    </row>
    <row r="9369" spans="1:17">
      <c r="A9369" s="63" t="s">
        <v>81</v>
      </c>
      <c r="B9369" s="63" t="s">
        <v>58</v>
      </c>
      <c r="C9369" s="63" t="s">
        <v>65</v>
      </c>
      <c r="D9369" s="63">
        <v>8</v>
      </c>
      <c r="E9369" s="63">
        <v>1.6293759999999999</v>
      </c>
      <c r="F9369" s="63">
        <v>1.5454239999999999</v>
      </c>
      <c r="G9369" s="63">
        <v>-8.3951799999999993E-2</v>
      </c>
      <c r="H9369" s="63">
        <v>47.847299999999997</v>
      </c>
      <c r="I9369" s="63">
        <v>-0.2288394</v>
      </c>
      <c r="J9369" s="63">
        <v>-0.1432387</v>
      </c>
      <c r="K9369" s="63">
        <v>-8.3951799999999993E-2</v>
      </c>
      <c r="L9369" s="63">
        <v>-2.4664999999999999E-2</v>
      </c>
      <c r="M9369" s="63">
        <v>6.0935799999999998E-2</v>
      </c>
      <c r="N9369" s="63">
        <v>12799</v>
      </c>
      <c r="O9369" s="63">
        <v>0.1130564</v>
      </c>
      <c r="P9369" s="63">
        <v>3</v>
      </c>
      <c r="Q9369" s="63">
        <v>1.2781749580960001E-2</v>
      </c>
    </row>
    <row r="9370" spans="1:17">
      <c r="A9370" s="63" t="s">
        <v>81</v>
      </c>
      <c r="B9370" s="63" t="s">
        <v>58</v>
      </c>
      <c r="C9370" s="63" t="s">
        <v>65</v>
      </c>
      <c r="D9370" s="63">
        <v>9</v>
      </c>
      <c r="E9370" s="63">
        <v>1.469597</v>
      </c>
      <c r="F9370" s="63">
        <v>1.5429310000000001</v>
      </c>
      <c r="G9370" s="63">
        <v>7.3333599999999999E-2</v>
      </c>
      <c r="H9370" s="63">
        <v>51.963999999999999</v>
      </c>
      <c r="I9370" s="63">
        <v>-7.1554000000000006E-2</v>
      </c>
      <c r="J9370" s="63">
        <v>1.40468E-2</v>
      </c>
      <c r="K9370" s="63">
        <v>7.3333599999999999E-2</v>
      </c>
      <c r="L9370" s="63">
        <v>0.1326205</v>
      </c>
      <c r="M9370" s="63">
        <v>0.2182212</v>
      </c>
      <c r="N9370" s="63">
        <v>12799</v>
      </c>
      <c r="O9370" s="63">
        <v>0.1130564</v>
      </c>
      <c r="P9370" s="63">
        <v>3</v>
      </c>
      <c r="Q9370" s="63">
        <v>1.2781749580960001E-2</v>
      </c>
    </row>
    <row r="9371" spans="1:17">
      <c r="A9371" s="63" t="s">
        <v>81</v>
      </c>
      <c r="B9371" s="63" t="s">
        <v>58</v>
      </c>
      <c r="C9371" s="63" t="s">
        <v>65</v>
      </c>
      <c r="D9371" s="63">
        <v>10</v>
      </c>
      <c r="E9371" s="63">
        <v>1.3862760000000001</v>
      </c>
      <c r="F9371" s="63">
        <v>1.4625189999999999</v>
      </c>
      <c r="G9371" s="63">
        <v>7.62438E-2</v>
      </c>
      <c r="H9371" s="63">
        <v>55.521999999999998</v>
      </c>
      <c r="I9371" s="63">
        <v>-6.8643800000000005E-2</v>
      </c>
      <c r="J9371" s="63">
        <v>1.69569E-2</v>
      </c>
      <c r="K9371" s="63">
        <v>7.62438E-2</v>
      </c>
      <c r="L9371" s="63">
        <v>0.1355306</v>
      </c>
      <c r="M9371" s="63">
        <v>0.22113140000000001</v>
      </c>
      <c r="N9371" s="63">
        <v>12799</v>
      </c>
      <c r="O9371" s="63">
        <v>0.1130564</v>
      </c>
      <c r="P9371" s="63">
        <v>3</v>
      </c>
      <c r="Q9371" s="63">
        <v>1.2781749580960001E-2</v>
      </c>
    </row>
    <row r="9372" spans="1:17">
      <c r="A9372" s="63" t="s">
        <v>81</v>
      </c>
      <c r="B9372" s="63" t="s">
        <v>58</v>
      </c>
      <c r="C9372" s="63" t="s">
        <v>65</v>
      </c>
      <c r="D9372" s="63">
        <v>11</v>
      </c>
      <c r="E9372" s="63">
        <v>1.2622770000000001</v>
      </c>
      <c r="F9372" s="63">
        <v>1.416887</v>
      </c>
      <c r="G9372" s="63">
        <v>0.15461030000000001</v>
      </c>
      <c r="H9372" s="63">
        <v>58.341700000000003</v>
      </c>
      <c r="I9372" s="63">
        <v>9.7227000000000008E-3</v>
      </c>
      <c r="J9372" s="63">
        <v>9.5323400000000003E-2</v>
      </c>
      <c r="K9372" s="63">
        <v>0.15461030000000001</v>
      </c>
      <c r="L9372" s="63">
        <v>0.21389710000000001</v>
      </c>
      <c r="M9372" s="63">
        <v>0.29949789999999998</v>
      </c>
      <c r="N9372" s="63">
        <v>12799</v>
      </c>
      <c r="O9372" s="63">
        <v>0.1130564</v>
      </c>
      <c r="P9372" s="63">
        <v>3</v>
      </c>
      <c r="Q9372" s="63">
        <v>1.2781749580960001E-2</v>
      </c>
    </row>
    <row r="9373" spans="1:17">
      <c r="A9373" s="63" t="s">
        <v>81</v>
      </c>
      <c r="B9373" s="63" t="s">
        <v>58</v>
      </c>
      <c r="C9373" s="63" t="s">
        <v>65</v>
      </c>
      <c r="D9373" s="63">
        <v>12</v>
      </c>
      <c r="E9373" s="63">
        <v>1.1875690000000001</v>
      </c>
      <c r="F9373" s="63">
        <v>1.323331</v>
      </c>
      <c r="G9373" s="63">
        <v>0.13576160000000001</v>
      </c>
      <c r="H9373" s="63">
        <v>60.556899999999999</v>
      </c>
      <c r="I9373" s="63">
        <v>-9.1260000000000004E-3</v>
      </c>
      <c r="J9373" s="63">
        <v>7.6474799999999996E-2</v>
      </c>
      <c r="K9373" s="63">
        <v>0.13576160000000001</v>
      </c>
      <c r="L9373" s="63">
        <v>0.19504850000000001</v>
      </c>
      <c r="M9373" s="63">
        <v>0.28064919999999999</v>
      </c>
      <c r="N9373" s="63">
        <v>12799</v>
      </c>
      <c r="O9373" s="63">
        <v>0.1130564</v>
      </c>
      <c r="P9373" s="63">
        <v>3</v>
      </c>
      <c r="Q9373" s="63">
        <v>1.2781749580960001E-2</v>
      </c>
    </row>
    <row r="9374" spans="1:17">
      <c r="A9374" s="63" t="s">
        <v>81</v>
      </c>
      <c r="B9374" s="63" t="s">
        <v>58</v>
      </c>
      <c r="C9374" s="63" t="s">
        <v>65</v>
      </c>
      <c r="D9374" s="63">
        <v>13</v>
      </c>
      <c r="E9374" s="63">
        <v>1.040508</v>
      </c>
      <c r="F9374" s="63">
        <v>1.291671</v>
      </c>
      <c r="G9374" s="63">
        <v>0.25116240000000001</v>
      </c>
      <c r="H9374" s="63">
        <v>62.118699999999997</v>
      </c>
      <c r="I9374" s="63">
        <v>0.1062748</v>
      </c>
      <c r="J9374" s="63">
        <v>0.19187560000000001</v>
      </c>
      <c r="K9374" s="63">
        <v>0.25116240000000001</v>
      </c>
      <c r="L9374" s="63">
        <v>0.31044919999999998</v>
      </c>
      <c r="M9374" s="63">
        <v>0.39605000000000001</v>
      </c>
      <c r="N9374" s="63">
        <v>12799</v>
      </c>
      <c r="O9374" s="63">
        <v>0.1130564</v>
      </c>
      <c r="P9374" s="63">
        <v>3</v>
      </c>
      <c r="Q9374" s="63">
        <v>1.2781749580960001E-2</v>
      </c>
    </row>
    <row r="9375" spans="1:17">
      <c r="A9375" s="63" t="s">
        <v>81</v>
      </c>
      <c r="B9375" s="63" t="s">
        <v>58</v>
      </c>
      <c r="C9375" s="63" t="s">
        <v>65</v>
      </c>
      <c r="D9375" s="63">
        <v>14</v>
      </c>
      <c r="E9375" s="63">
        <v>0.95278819999999997</v>
      </c>
      <c r="F9375" s="63">
        <v>1.2424839999999999</v>
      </c>
      <c r="G9375" s="63">
        <v>0.2896956</v>
      </c>
      <c r="H9375" s="63">
        <v>63.0214</v>
      </c>
      <c r="I9375" s="63">
        <v>0.14480799999999999</v>
      </c>
      <c r="J9375" s="63">
        <v>0.2304088</v>
      </c>
      <c r="K9375" s="63">
        <v>0.2896956</v>
      </c>
      <c r="L9375" s="63">
        <v>0.34898249999999997</v>
      </c>
      <c r="M9375" s="63">
        <v>0.4345832</v>
      </c>
      <c r="N9375" s="63">
        <v>12799</v>
      </c>
      <c r="O9375" s="63">
        <v>0.1130564</v>
      </c>
      <c r="P9375" s="63">
        <v>3</v>
      </c>
      <c r="Q9375" s="63">
        <v>1.2781749580960001E-2</v>
      </c>
    </row>
    <row r="9376" spans="1:17">
      <c r="A9376" s="63" t="s">
        <v>81</v>
      </c>
      <c r="B9376" s="63" t="s">
        <v>58</v>
      </c>
      <c r="C9376" s="63" t="s">
        <v>65</v>
      </c>
      <c r="D9376" s="63">
        <v>15</v>
      </c>
      <c r="E9376" s="63">
        <v>0.92223109999999997</v>
      </c>
      <c r="F9376" s="63">
        <v>1.177341</v>
      </c>
      <c r="G9376" s="63">
        <v>0.25511010000000001</v>
      </c>
      <c r="H9376" s="63">
        <v>63.346600000000002</v>
      </c>
      <c r="I9376" s="63">
        <v>0.1102225</v>
      </c>
      <c r="J9376" s="63">
        <v>0.19582330000000001</v>
      </c>
      <c r="K9376" s="63">
        <v>0.25511010000000001</v>
      </c>
      <c r="L9376" s="63">
        <v>0.31439689999999998</v>
      </c>
      <c r="M9376" s="63">
        <v>0.39999770000000001</v>
      </c>
      <c r="N9376" s="63">
        <v>12799</v>
      </c>
      <c r="O9376" s="63">
        <v>0.1130564</v>
      </c>
      <c r="P9376" s="63">
        <v>3</v>
      </c>
      <c r="Q9376" s="63">
        <v>1.2781749580960001E-2</v>
      </c>
    </row>
    <row r="9377" spans="1:17">
      <c r="A9377" s="63" t="s">
        <v>81</v>
      </c>
      <c r="B9377" s="63" t="s">
        <v>58</v>
      </c>
      <c r="C9377" s="63" t="s">
        <v>65</v>
      </c>
      <c r="D9377" s="63">
        <v>16</v>
      </c>
      <c r="E9377" s="63">
        <v>0.94241330000000001</v>
      </c>
      <c r="F9377" s="63">
        <v>1.1599269999999999</v>
      </c>
      <c r="G9377" s="63">
        <v>0.21751329999999999</v>
      </c>
      <c r="H9377" s="63">
        <v>62.9739</v>
      </c>
      <c r="I9377" s="63">
        <v>7.2625700000000001E-2</v>
      </c>
      <c r="J9377" s="63">
        <v>0.15822639999999999</v>
      </c>
      <c r="K9377" s="63">
        <v>0.21751329999999999</v>
      </c>
      <c r="L9377" s="63">
        <v>0.27680009999999999</v>
      </c>
      <c r="M9377" s="63">
        <v>0.36240090000000003</v>
      </c>
      <c r="N9377" s="63">
        <v>12799</v>
      </c>
      <c r="O9377" s="63">
        <v>0.1130564</v>
      </c>
      <c r="P9377" s="63">
        <v>3</v>
      </c>
      <c r="Q9377" s="63">
        <v>1.2781749580960001E-2</v>
      </c>
    </row>
    <row r="9378" spans="1:17">
      <c r="A9378" s="63" t="s">
        <v>81</v>
      </c>
      <c r="B9378" s="63" t="s">
        <v>58</v>
      </c>
      <c r="C9378" s="63" t="s">
        <v>65</v>
      </c>
      <c r="D9378" s="63">
        <v>17</v>
      </c>
      <c r="E9378" s="63">
        <v>1.0111669999999999</v>
      </c>
      <c r="F9378" s="63">
        <v>1.196985</v>
      </c>
      <c r="G9378" s="63">
        <v>0.18581739999999999</v>
      </c>
      <c r="H9378" s="63">
        <v>61.769599999999997</v>
      </c>
      <c r="I9378" s="63">
        <v>4.0929800000000002E-2</v>
      </c>
      <c r="J9378" s="63">
        <v>0.12653049999999999</v>
      </c>
      <c r="K9378" s="63">
        <v>0.18581739999999999</v>
      </c>
      <c r="L9378" s="63">
        <v>0.24510419999999999</v>
      </c>
      <c r="M9378" s="63">
        <v>0.33070500000000003</v>
      </c>
      <c r="N9378" s="63">
        <v>12799</v>
      </c>
      <c r="O9378" s="63">
        <v>0.1130564</v>
      </c>
      <c r="P9378" s="63">
        <v>3</v>
      </c>
      <c r="Q9378" s="63">
        <v>1.2781749580960001E-2</v>
      </c>
    </row>
    <row r="9379" spans="1:17">
      <c r="A9379" s="63" t="s">
        <v>81</v>
      </c>
      <c r="B9379" s="63" t="s">
        <v>58</v>
      </c>
      <c r="C9379" s="63" t="s">
        <v>65</v>
      </c>
      <c r="D9379" s="63">
        <v>18</v>
      </c>
      <c r="E9379" s="63">
        <v>1.27932</v>
      </c>
      <c r="F9379" s="63">
        <v>1.3583719999999999</v>
      </c>
      <c r="G9379" s="63">
        <v>7.9052600000000001E-2</v>
      </c>
      <c r="H9379" s="63">
        <v>59.820900000000002</v>
      </c>
      <c r="I9379" s="63">
        <v>-6.5835000000000005E-2</v>
      </c>
      <c r="J9379" s="63">
        <v>1.9765700000000001E-2</v>
      </c>
      <c r="K9379" s="63">
        <v>7.9052600000000001E-2</v>
      </c>
      <c r="L9379" s="63">
        <v>0.1383394</v>
      </c>
      <c r="M9379" s="63">
        <v>0.22394020000000001</v>
      </c>
      <c r="N9379" s="63">
        <v>12799</v>
      </c>
      <c r="O9379" s="63">
        <v>0.1130564</v>
      </c>
      <c r="P9379" s="63">
        <v>3</v>
      </c>
      <c r="Q9379" s="63">
        <v>1.2781749580960001E-2</v>
      </c>
    </row>
    <row r="9380" spans="1:17">
      <c r="A9380" s="63" t="s">
        <v>81</v>
      </c>
      <c r="B9380" s="63" t="s">
        <v>58</v>
      </c>
      <c r="C9380" s="63" t="s">
        <v>65</v>
      </c>
      <c r="D9380" s="63">
        <v>19</v>
      </c>
      <c r="E9380" s="63">
        <v>1.5374760000000001</v>
      </c>
      <c r="F9380" s="63">
        <v>1.4727079999999999</v>
      </c>
      <c r="G9380" s="63">
        <v>-6.4768199999999998E-2</v>
      </c>
      <c r="H9380" s="63">
        <v>57.100099999999998</v>
      </c>
      <c r="I9380" s="63">
        <v>-0.2096558</v>
      </c>
      <c r="J9380" s="63">
        <v>-0.124055</v>
      </c>
      <c r="K9380" s="63">
        <v>-6.4768199999999998E-2</v>
      </c>
      <c r="L9380" s="63">
        <v>-5.4814E-3</v>
      </c>
      <c r="M9380" s="63">
        <v>8.0119399999999993E-2</v>
      </c>
      <c r="N9380" s="63">
        <v>12799</v>
      </c>
      <c r="O9380" s="63">
        <v>0.1130564</v>
      </c>
      <c r="P9380" s="63">
        <v>3</v>
      </c>
      <c r="Q9380" s="63">
        <v>1.2781749580960001E-2</v>
      </c>
    </row>
    <row r="9381" spans="1:17">
      <c r="A9381" s="63" t="s">
        <v>81</v>
      </c>
      <c r="B9381" s="63" t="s">
        <v>58</v>
      </c>
      <c r="C9381" s="63" t="s">
        <v>65</v>
      </c>
      <c r="D9381" s="63">
        <v>20</v>
      </c>
      <c r="E9381" s="63">
        <v>1.626736</v>
      </c>
      <c r="F9381" s="63">
        <v>1.511568</v>
      </c>
      <c r="G9381" s="63">
        <v>-0.1151682</v>
      </c>
      <c r="H9381" s="63">
        <v>54.891500000000001</v>
      </c>
      <c r="I9381" s="63">
        <v>-0.2600558</v>
      </c>
      <c r="J9381" s="63">
        <v>-0.174455</v>
      </c>
      <c r="K9381" s="63">
        <v>-0.1151682</v>
      </c>
      <c r="L9381" s="63">
        <v>-5.5881399999999998E-2</v>
      </c>
      <c r="M9381" s="63">
        <v>2.97194E-2</v>
      </c>
      <c r="N9381" s="63">
        <v>12799</v>
      </c>
      <c r="O9381" s="63">
        <v>0.1130564</v>
      </c>
      <c r="P9381" s="63">
        <v>3</v>
      </c>
      <c r="Q9381" s="63">
        <v>1.2781749580960001E-2</v>
      </c>
    </row>
    <row r="9382" spans="1:17">
      <c r="A9382" s="63" t="s">
        <v>81</v>
      </c>
      <c r="B9382" s="63" t="s">
        <v>58</v>
      </c>
      <c r="C9382" s="63" t="s">
        <v>65</v>
      </c>
      <c r="D9382" s="63">
        <v>21</v>
      </c>
      <c r="E9382" s="63">
        <v>1.656909</v>
      </c>
      <c r="F9382" s="63">
        <v>1.50905</v>
      </c>
      <c r="G9382" s="63">
        <v>-0.14785860000000001</v>
      </c>
      <c r="H9382" s="63">
        <v>53.136000000000003</v>
      </c>
      <c r="I9382" s="63">
        <v>-0.29274620000000001</v>
      </c>
      <c r="J9382" s="63">
        <v>-0.20714550000000001</v>
      </c>
      <c r="K9382" s="63">
        <v>-0.14785860000000001</v>
      </c>
      <c r="L9382" s="63">
        <v>-8.8571800000000006E-2</v>
      </c>
      <c r="M9382" s="63">
        <v>-2.9710000000000001E-3</v>
      </c>
      <c r="N9382" s="63">
        <v>12799</v>
      </c>
      <c r="O9382" s="63">
        <v>0.1130564</v>
      </c>
      <c r="P9382" s="63">
        <v>3</v>
      </c>
      <c r="Q9382" s="63">
        <v>1.2781749580960001E-2</v>
      </c>
    </row>
    <row r="9383" spans="1:17">
      <c r="A9383" s="63" t="s">
        <v>81</v>
      </c>
      <c r="B9383" s="63" t="s">
        <v>58</v>
      </c>
      <c r="C9383" s="63" t="s">
        <v>65</v>
      </c>
      <c r="D9383" s="63">
        <v>22</v>
      </c>
      <c r="E9383" s="63">
        <v>1.53339</v>
      </c>
      <c r="F9383" s="63">
        <v>1.385103</v>
      </c>
      <c r="G9383" s="63">
        <v>-0.14828659999999999</v>
      </c>
      <c r="H9383" s="63">
        <v>51.817500000000003</v>
      </c>
      <c r="I9383" s="63">
        <v>-0.2931742</v>
      </c>
      <c r="J9383" s="63">
        <v>-0.20757339999999999</v>
      </c>
      <c r="K9383" s="63">
        <v>-0.14828659999999999</v>
      </c>
      <c r="L9383" s="63">
        <v>-8.8999700000000001E-2</v>
      </c>
      <c r="M9383" s="63">
        <v>-3.3990000000000001E-3</v>
      </c>
      <c r="N9383" s="63">
        <v>12799</v>
      </c>
      <c r="O9383" s="63">
        <v>0.1130564</v>
      </c>
      <c r="P9383" s="63">
        <v>3</v>
      </c>
      <c r="Q9383" s="63">
        <v>1.2781749580960001E-2</v>
      </c>
    </row>
    <row r="9384" spans="1:17">
      <c r="A9384" s="63" t="s">
        <v>81</v>
      </c>
      <c r="B9384" s="63" t="s">
        <v>58</v>
      </c>
      <c r="C9384" s="63" t="s">
        <v>65</v>
      </c>
      <c r="D9384" s="63">
        <v>23</v>
      </c>
      <c r="E9384" s="63">
        <v>1.324058</v>
      </c>
      <c r="F9384" s="63">
        <v>1.18388</v>
      </c>
      <c r="G9384" s="63">
        <v>-0.14017830000000001</v>
      </c>
      <c r="H9384" s="63">
        <v>50.516399999999997</v>
      </c>
      <c r="I9384" s="63">
        <v>-0.28506589999999998</v>
      </c>
      <c r="J9384" s="63">
        <v>-0.19946520000000001</v>
      </c>
      <c r="K9384" s="63">
        <v>-0.14017830000000001</v>
      </c>
      <c r="L9384" s="63">
        <v>-8.0891500000000005E-2</v>
      </c>
      <c r="M9384" s="63">
        <v>4.7092999999999996E-3</v>
      </c>
      <c r="N9384" s="63">
        <v>12799</v>
      </c>
      <c r="O9384" s="63">
        <v>0.1130564</v>
      </c>
      <c r="P9384" s="63">
        <v>3</v>
      </c>
      <c r="Q9384" s="63">
        <v>1.2781749580960001E-2</v>
      </c>
    </row>
    <row r="9385" spans="1:17">
      <c r="A9385" s="63" t="s">
        <v>81</v>
      </c>
      <c r="B9385" s="63" t="s">
        <v>58</v>
      </c>
      <c r="C9385" s="63" t="s">
        <v>65</v>
      </c>
      <c r="D9385" s="63">
        <v>24</v>
      </c>
      <c r="E9385" s="63">
        <v>1.096951</v>
      </c>
      <c r="F9385" s="63">
        <v>0.95485909999999996</v>
      </c>
      <c r="G9385" s="63">
        <v>-0.14209160000000001</v>
      </c>
      <c r="H9385" s="63">
        <v>49.2926</v>
      </c>
      <c r="I9385" s="63">
        <v>-0.28697919999999999</v>
      </c>
      <c r="J9385" s="63">
        <v>-0.20137840000000001</v>
      </c>
      <c r="K9385" s="63">
        <v>-0.14209160000000001</v>
      </c>
      <c r="L9385" s="63">
        <v>-8.2804699999999995E-2</v>
      </c>
      <c r="M9385" s="63">
        <v>2.7959999999999999E-3</v>
      </c>
      <c r="N9385" s="63">
        <v>12799</v>
      </c>
      <c r="O9385" s="63">
        <v>0.1130564</v>
      </c>
      <c r="P9385" s="63">
        <v>3</v>
      </c>
      <c r="Q9385" s="63">
        <v>1.2781749580960001E-2</v>
      </c>
    </row>
    <row r="9386" spans="1:17">
      <c r="A9386" s="63" t="s">
        <v>81</v>
      </c>
      <c r="B9386" s="63" t="s">
        <v>58</v>
      </c>
      <c r="C9386" s="63" t="s">
        <v>66</v>
      </c>
      <c r="D9386" s="63">
        <v>1</v>
      </c>
      <c r="E9386" s="63">
        <v>0.85349830000000004</v>
      </c>
      <c r="F9386" s="63">
        <v>0.70859459999999996</v>
      </c>
      <c r="G9386" s="63">
        <v>-0.1449037</v>
      </c>
      <c r="H9386" s="63">
        <v>54.295900000000003</v>
      </c>
      <c r="I9386" s="63">
        <v>-0.28979129999999997</v>
      </c>
      <c r="J9386" s="63">
        <v>-0.2041906</v>
      </c>
      <c r="K9386" s="63">
        <v>-0.1449037</v>
      </c>
      <c r="L9386" s="63">
        <v>-8.5616899999999996E-2</v>
      </c>
      <c r="M9386" s="63">
        <v>-1.6099999999999998E-5</v>
      </c>
      <c r="N9386" s="63">
        <v>12799</v>
      </c>
      <c r="O9386" s="63">
        <v>0.1130564</v>
      </c>
      <c r="P9386" s="63">
        <v>4</v>
      </c>
      <c r="Q9386" s="63">
        <v>1.2781749580960001E-2</v>
      </c>
    </row>
    <row r="9387" spans="1:17">
      <c r="A9387" s="63" t="s">
        <v>81</v>
      </c>
      <c r="B9387" s="63" t="s">
        <v>58</v>
      </c>
      <c r="C9387" s="63" t="s">
        <v>66</v>
      </c>
      <c r="D9387" s="63">
        <v>2</v>
      </c>
      <c r="E9387" s="63">
        <v>0.78931169999999995</v>
      </c>
      <c r="F9387" s="63">
        <v>0.6284959</v>
      </c>
      <c r="G9387" s="63">
        <v>-0.16081580000000001</v>
      </c>
      <c r="H9387" s="63">
        <v>53.419600000000003</v>
      </c>
      <c r="I9387" s="63">
        <v>-0.30570340000000001</v>
      </c>
      <c r="J9387" s="63">
        <v>-0.22010270000000001</v>
      </c>
      <c r="K9387" s="63">
        <v>-0.16081580000000001</v>
      </c>
      <c r="L9387" s="63">
        <v>-0.10152899999999999</v>
      </c>
      <c r="M9387" s="63">
        <v>-1.59282E-2</v>
      </c>
      <c r="N9387" s="63">
        <v>12799</v>
      </c>
      <c r="O9387" s="63">
        <v>0.1130564</v>
      </c>
      <c r="P9387" s="63">
        <v>4</v>
      </c>
      <c r="Q9387" s="63">
        <v>1.2781749580960001E-2</v>
      </c>
    </row>
    <row r="9388" spans="1:17">
      <c r="A9388" s="63" t="s">
        <v>81</v>
      </c>
      <c r="B9388" s="63" t="s">
        <v>58</v>
      </c>
      <c r="C9388" s="63" t="s">
        <v>66</v>
      </c>
      <c r="D9388" s="63">
        <v>3</v>
      </c>
      <c r="E9388" s="63">
        <v>0.76787349999999999</v>
      </c>
      <c r="F9388" s="63">
        <v>0.61147700000000005</v>
      </c>
      <c r="G9388" s="63">
        <v>-0.15639639999999999</v>
      </c>
      <c r="H9388" s="63">
        <v>52.559600000000003</v>
      </c>
      <c r="I9388" s="63">
        <v>-0.301284</v>
      </c>
      <c r="J9388" s="63">
        <v>-0.21568329999999999</v>
      </c>
      <c r="K9388" s="63">
        <v>-0.15639639999999999</v>
      </c>
      <c r="L9388" s="63">
        <v>-9.7109600000000004E-2</v>
      </c>
      <c r="M9388" s="63">
        <v>-1.1508900000000001E-2</v>
      </c>
      <c r="N9388" s="63">
        <v>12799</v>
      </c>
      <c r="O9388" s="63">
        <v>0.1130564</v>
      </c>
      <c r="P9388" s="63">
        <v>4</v>
      </c>
      <c r="Q9388" s="63">
        <v>1.2781749580960001E-2</v>
      </c>
    </row>
    <row r="9389" spans="1:17">
      <c r="A9389" s="63" t="s">
        <v>81</v>
      </c>
      <c r="B9389" s="63" t="s">
        <v>58</v>
      </c>
      <c r="C9389" s="63" t="s">
        <v>66</v>
      </c>
      <c r="D9389" s="63">
        <v>4</v>
      </c>
      <c r="E9389" s="63">
        <v>0.80304750000000003</v>
      </c>
      <c r="F9389" s="63">
        <v>0.64519729999999997</v>
      </c>
      <c r="G9389" s="63">
        <v>-0.1578503</v>
      </c>
      <c r="H9389" s="63">
        <v>51.747999999999998</v>
      </c>
      <c r="I9389" s="63">
        <v>-0.3027379</v>
      </c>
      <c r="J9389" s="63">
        <v>-0.2171371</v>
      </c>
      <c r="K9389" s="63">
        <v>-0.1578503</v>
      </c>
      <c r="L9389" s="63">
        <v>-9.8563399999999995E-2</v>
      </c>
      <c r="M9389" s="63">
        <v>-1.2962700000000001E-2</v>
      </c>
      <c r="N9389" s="63">
        <v>12799</v>
      </c>
      <c r="O9389" s="63">
        <v>0.1130564</v>
      </c>
      <c r="P9389" s="63">
        <v>4</v>
      </c>
      <c r="Q9389" s="63">
        <v>1.2781749580960001E-2</v>
      </c>
    </row>
    <row r="9390" spans="1:17">
      <c r="A9390" s="63" t="s">
        <v>81</v>
      </c>
      <c r="B9390" s="63" t="s">
        <v>58</v>
      </c>
      <c r="C9390" s="63" t="s">
        <v>66</v>
      </c>
      <c r="D9390" s="63">
        <v>5</v>
      </c>
      <c r="E9390" s="63">
        <v>0.82998340000000004</v>
      </c>
      <c r="F9390" s="63">
        <v>0.67289060000000001</v>
      </c>
      <c r="G9390" s="63">
        <v>-0.1570928</v>
      </c>
      <c r="H9390" s="63">
        <v>51.026699999999998</v>
      </c>
      <c r="I9390" s="63">
        <v>-0.30198029999999998</v>
      </c>
      <c r="J9390" s="63">
        <v>-0.21637960000000001</v>
      </c>
      <c r="K9390" s="63">
        <v>-0.1570928</v>
      </c>
      <c r="L9390" s="63">
        <v>-9.7805900000000001E-2</v>
      </c>
      <c r="M9390" s="63">
        <v>-1.2205199999999999E-2</v>
      </c>
      <c r="N9390" s="63">
        <v>12799</v>
      </c>
      <c r="O9390" s="63">
        <v>0.1130564</v>
      </c>
      <c r="P9390" s="63">
        <v>4</v>
      </c>
      <c r="Q9390" s="63">
        <v>1.2781749580960001E-2</v>
      </c>
    </row>
    <row r="9391" spans="1:17">
      <c r="A9391" s="63" t="s">
        <v>81</v>
      </c>
      <c r="B9391" s="63" t="s">
        <v>58</v>
      </c>
      <c r="C9391" s="63" t="s">
        <v>66</v>
      </c>
      <c r="D9391" s="63">
        <v>6</v>
      </c>
      <c r="E9391" s="63">
        <v>0.97708450000000002</v>
      </c>
      <c r="F9391" s="63">
        <v>0.74184669999999997</v>
      </c>
      <c r="G9391" s="63">
        <v>-0.23523769999999999</v>
      </c>
      <c r="H9391" s="63">
        <v>50.423900000000003</v>
      </c>
      <c r="I9391" s="63">
        <v>-0.3801253</v>
      </c>
      <c r="J9391" s="63">
        <v>-0.29452460000000003</v>
      </c>
      <c r="K9391" s="63">
        <v>-0.23523769999999999</v>
      </c>
      <c r="L9391" s="63">
        <v>-0.17595089999999999</v>
      </c>
      <c r="M9391" s="63">
        <v>-9.0350100000000003E-2</v>
      </c>
      <c r="N9391" s="63">
        <v>12799</v>
      </c>
      <c r="O9391" s="63">
        <v>0.1130564</v>
      </c>
      <c r="P9391" s="63">
        <v>4</v>
      </c>
      <c r="Q9391" s="63">
        <v>1.2781749580960001E-2</v>
      </c>
    </row>
    <row r="9392" spans="1:17">
      <c r="A9392" s="63" t="s">
        <v>81</v>
      </c>
      <c r="B9392" s="63" t="s">
        <v>58</v>
      </c>
      <c r="C9392" s="63" t="s">
        <v>66</v>
      </c>
      <c r="D9392" s="63">
        <v>7</v>
      </c>
      <c r="E9392" s="63">
        <v>1.245582</v>
      </c>
      <c r="F9392" s="63">
        <v>1.046405</v>
      </c>
      <c r="G9392" s="63">
        <v>-0.19917670000000001</v>
      </c>
      <c r="H9392" s="63">
        <v>50.134099999999997</v>
      </c>
      <c r="I9392" s="63">
        <v>-0.34406429999999999</v>
      </c>
      <c r="J9392" s="63">
        <v>-0.25846350000000001</v>
      </c>
      <c r="K9392" s="63">
        <v>-0.19917670000000001</v>
      </c>
      <c r="L9392" s="63">
        <v>-0.13988980000000001</v>
      </c>
      <c r="M9392" s="63">
        <v>-5.42891E-2</v>
      </c>
      <c r="N9392" s="63">
        <v>12799</v>
      </c>
      <c r="O9392" s="63">
        <v>0.1130564</v>
      </c>
      <c r="P9392" s="63">
        <v>4</v>
      </c>
      <c r="Q9392" s="63">
        <v>1.2781749580960001E-2</v>
      </c>
    </row>
    <row r="9393" spans="1:17">
      <c r="A9393" s="63" t="s">
        <v>81</v>
      </c>
      <c r="B9393" s="63" t="s">
        <v>58</v>
      </c>
      <c r="C9393" s="63" t="s">
        <v>66</v>
      </c>
      <c r="D9393" s="63">
        <v>8</v>
      </c>
      <c r="E9393" s="63">
        <v>1.3887039999999999</v>
      </c>
      <c r="F9393" s="63">
        <v>1.3047519999999999</v>
      </c>
      <c r="G9393" s="63">
        <v>-8.3951799999999993E-2</v>
      </c>
      <c r="H9393" s="63">
        <v>51.683300000000003</v>
      </c>
      <c r="I9393" s="63">
        <v>-0.2288394</v>
      </c>
      <c r="J9393" s="63">
        <v>-0.1432387</v>
      </c>
      <c r="K9393" s="63">
        <v>-8.3951799999999993E-2</v>
      </c>
      <c r="L9393" s="63">
        <v>-2.4664999999999999E-2</v>
      </c>
      <c r="M9393" s="63">
        <v>6.0935799999999998E-2</v>
      </c>
      <c r="N9393" s="63">
        <v>12799</v>
      </c>
      <c r="O9393" s="63">
        <v>0.1130564</v>
      </c>
      <c r="P9393" s="63">
        <v>4</v>
      </c>
      <c r="Q9393" s="63">
        <v>1.2781749580960001E-2</v>
      </c>
    </row>
    <row r="9394" spans="1:17">
      <c r="A9394" s="63" t="s">
        <v>81</v>
      </c>
      <c r="B9394" s="63" t="s">
        <v>58</v>
      </c>
      <c r="C9394" s="63" t="s">
        <v>66</v>
      </c>
      <c r="D9394" s="63">
        <v>9</v>
      </c>
      <c r="E9394" s="63">
        <v>1.256564</v>
      </c>
      <c r="F9394" s="63">
        <v>1.3298970000000001</v>
      </c>
      <c r="G9394" s="63">
        <v>7.3333599999999999E-2</v>
      </c>
      <c r="H9394" s="63">
        <v>55.357700000000001</v>
      </c>
      <c r="I9394" s="63">
        <v>-7.1554000000000006E-2</v>
      </c>
      <c r="J9394" s="63">
        <v>1.40468E-2</v>
      </c>
      <c r="K9394" s="63">
        <v>7.3333599999999999E-2</v>
      </c>
      <c r="L9394" s="63">
        <v>0.1326205</v>
      </c>
      <c r="M9394" s="63">
        <v>0.2182212</v>
      </c>
      <c r="N9394" s="63">
        <v>12799</v>
      </c>
      <c r="O9394" s="63">
        <v>0.1130564</v>
      </c>
      <c r="P9394" s="63">
        <v>4</v>
      </c>
      <c r="Q9394" s="63">
        <v>1.2781749580960001E-2</v>
      </c>
    </row>
    <row r="9395" spans="1:17">
      <c r="A9395" s="63" t="s">
        <v>81</v>
      </c>
      <c r="B9395" s="63" t="s">
        <v>58</v>
      </c>
      <c r="C9395" s="63" t="s">
        <v>66</v>
      </c>
      <c r="D9395" s="63">
        <v>10</v>
      </c>
      <c r="E9395" s="63">
        <v>1.2045710000000001</v>
      </c>
      <c r="F9395" s="63">
        <v>1.280815</v>
      </c>
      <c r="G9395" s="63">
        <v>7.6243900000000003E-2</v>
      </c>
      <c r="H9395" s="63">
        <v>58.862000000000002</v>
      </c>
      <c r="I9395" s="63">
        <v>-6.8643700000000002E-2</v>
      </c>
      <c r="J9395" s="63">
        <v>1.6957E-2</v>
      </c>
      <c r="K9395" s="63">
        <v>7.6243900000000003E-2</v>
      </c>
      <c r="L9395" s="63">
        <v>0.1355307</v>
      </c>
      <c r="M9395" s="63">
        <v>0.22113150000000001</v>
      </c>
      <c r="N9395" s="63">
        <v>12799</v>
      </c>
      <c r="O9395" s="63">
        <v>0.1130564</v>
      </c>
      <c r="P9395" s="63">
        <v>4</v>
      </c>
      <c r="Q9395" s="63">
        <v>1.2781749580960001E-2</v>
      </c>
    </row>
    <row r="9396" spans="1:17">
      <c r="A9396" s="63" t="s">
        <v>81</v>
      </c>
      <c r="B9396" s="63" t="s">
        <v>58</v>
      </c>
      <c r="C9396" s="63" t="s">
        <v>66</v>
      </c>
      <c r="D9396" s="63">
        <v>11</v>
      </c>
      <c r="E9396" s="63">
        <v>1.104681</v>
      </c>
      <c r="F9396" s="63">
        <v>1.2592909999999999</v>
      </c>
      <c r="G9396" s="63">
        <v>0.15461040000000001</v>
      </c>
      <c r="H9396" s="63">
        <v>61.8127</v>
      </c>
      <c r="I9396" s="63">
        <v>9.7228000000000002E-3</v>
      </c>
      <c r="J9396" s="63">
        <v>9.5323599999999994E-2</v>
      </c>
      <c r="K9396" s="63">
        <v>0.15461040000000001</v>
      </c>
      <c r="L9396" s="63">
        <v>0.21389720000000001</v>
      </c>
      <c r="M9396" s="63">
        <v>0.29949799999999999</v>
      </c>
      <c r="N9396" s="63">
        <v>12799</v>
      </c>
      <c r="O9396" s="63">
        <v>0.1130564</v>
      </c>
      <c r="P9396" s="63">
        <v>4</v>
      </c>
      <c r="Q9396" s="63">
        <v>1.2781749580960001E-2</v>
      </c>
    </row>
    <row r="9397" spans="1:17">
      <c r="A9397" s="63" t="s">
        <v>81</v>
      </c>
      <c r="B9397" s="63" t="s">
        <v>58</v>
      </c>
      <c r="C9397" s="63" t="s">
        <v>66</v>
      </c>
      <c r="D9397" s="63">
        <v>12</v>
      </c>
      <c r="E9397" s="63">
        <v>1.0666</v>
      </c>
      <c r="F9397" s="63">
        <v>1.202361</v>
      </c>
      <c r="G9397" s="63">
        <v>0.13576160000000001</v>
      </c>
      <c r="H9397" s="63">
        <v>64.476699999999994</v>
      </c>
      <c r="I9397" s="63">
        <v>-9.1260000000000004E-3</v>
      </c>
      <c r="J9397" s="63">
        <v>7.6474799999999996E-2</v>
      </c>
      <c r="K9397" s="63">
        <v>0.13576160000000001</v>
      </c>
      <c r="L9397" s="63">
        <v>0.19504850000000001</v>
      </c>
      <c r="M9397" s="63">
        <v>0.28064919999999999</v>
      </c>
      <c r="N9397" s="63">
        <v>12799</v>
      </c>
      <c r="O9397" s="63">
        <v>0.1130564</v>
      </c>
      <c r="P9397" s="63">
        <v>4</v>
      </c>
      <c r="Q9397" s="63">
        <v>1.2781749580960001E-2</v>
      </c>
    </row>
    <row r="9398" spans="1:17">
      <c r="A9398" s="63" t="s">
        <v>81</v>
      </c>
      <c r="B9398" s="63" t="s">
        <v>58</v>
      </c>
      <c r="C9398" s="63" t="s">
        <v>66</v>
      </c>
      <c r="D9398" s="63">
        <v>13</v>
      </c>
      <c r="E9398" s="63">
        <v>0.93775030000000004</v>
      </c>
      <c r="F9398" s="63">
        <v>1.1889130000000001</v>
      </c>
      <c r="G9398" s="63">
        <v>0.25116240000000001</v>
      </c>
      <c r="H9398" s="63">
        <v>66.640299999999996</v>
      </c>
      <c r="I9398" s="63">
        <v>0.1062748</v>
      </c>
      <c r="J9398" s="63">
        <v>0.19187560000000001</v>
      </c>
      <c r="K9398" s="63">
        <v>0.25116240000000001</v>
      </c>
      <c r="L9398" s="63">
        <v>0.31044919999999998</v>
      </c>
      <c r="M9398" s="63">
        <v>0.39605000000000001</v>
      </c>
      <c r="N9398" s="63">
        <v>12799</v>
      </c>
      <c r="O9398" s="63">
        <v>0.1130564</v>
      </c>
      <c r="P9398" s="63">
        <v>4</v>
      </c>
      <c r="Q9398" s="63">
        <v>1.2781749580960001E-2</v>
      </c>
    </row>
    <row r="9399" spans="1:17">
      <c r="A9399" s="63" t="s">
        <v>81</v>
      </c>
      <c r="B9399" s="63" t="s">
        <v>58</v>
      </c>
      <c r="C9399" s="63" t="s">
        <v>66</v>
      </c>
      <c r="D9399" s="63">
        <v>14</v>
      </c>
      <c r="E9399" s="63">
        <v>0.87541659999999999</v>
      </c>
      <c r="F9399" s="63">
        <v>1.1651119999999999</v>
      </c>
      <c r="G9399" s="63">
        <v>0.2896956</v>
      </c>
      <c r="H9399" s="63">
        <v>68.124799999999993</v>
      </c>
      <c r="I9399" s="63">
        <v>0.14480799999999999</v>
      </c>
      <c r="J9399" s="63">
        <v>0.23040869999999999</v>
      </c>
      <c r="K9399" s="63">
        <v>0.2896956</v>
      </c>
      <c r="L9399" s="63">
        <v>0.34898240000000003</v>
      </c>
      <c r="M9399" s="63">
        <v>0.4345832</v>
      </c>
      <c r="N9399" s="63">
        <v>12799</v>
      </c>
      <c r="O9399" s="63">
        <v>0.1130564</v>
      </c>
      <c r="P9399" s="63">
        <v>4</v>
      </c>
      <c r="Q9399" s="63">
        <v>1.2781749580960001E-2</v>
      </c>
    </row>
    <row r="9400" spans="1:17">
      <c r="A9400" s="63" t="s">
        <v>81</v>
      </c>
      <c r="B9400" s="63" t="s">
        <v>58</v>
      </c>
      <c r="C9400" s="63" t="s">
        <v>66</v>
      </c>
      <c r="D9400" s="63">
        <v>15</v>
      </c>
      <c r="E9400" s="63">
        <v>0.87111989999999995</v>
      </c>
      <c r="F9400" s="63">
        <v>1.1262300000000001</v>
      </c>
      <c r="G9400" s="63">
        <v>0.25511</v>
      </c>
      <c r="H9400" s="63">
        <v>69.018100000000004</v>
      </c>
      <c r="I9400" s="63">
        <v>0.1102224</v>
      </c>
      <c r="J9400" s="63">
        <v>0.1958232</v>
      </c>
      <c r="K9400" s="63">
        <v>0.25511</v>
      </c>
      <c r="L9400" s="63">
        <v>0.31439689999999998</v>
      </c>
      <c r="M9400" s="63">
        <v>0.39999760000000001</v>
      </c>
      <c r="N9400" s="63">
        <v>12799</v>
      </c>
      <c r="O9400" s="63">
        <v>0.1130564</v>
      </c>
      <c r="P9400" s="63">
        <v>4</v>
      </c>
      <c r="Q9400" s="63">
        <v>1.2781749580960001E-2</v>
      </c>
    </row>
    <row r="9401" spans="1:17">
      <c r="A9401" s="63" t="s">
        <v>81</v>
      </c>
      <c r="B9401" s="63" t="s">
        <v>58</v>
      </c>
      <c r="C9401" s="63" t="s">
        <v>66</v>
      </c>
      <c r="D9401" s="63">
        <v>16</v>
      </c>
      <c r="E9401" s="63">
        <v>0.89497380000000004</v>
      </c>
      <c r="F9401" s="63">
        <v>1.112487</v>
      </c>
      <c r="G9401" s="63">
        <v>0.2175134</v>
      </c>
      <c r="H9401" s="63">
        <v>69.357900000000001</v>
      </c>
      <c r="I9401" s="63">
        <v>7.2625800000000004E-2</v>
      </c>
      <c r="J9401" s="63">
        <v>0.15822649999999999</v>
      </c>
      <c r="K9401" s="63">
        <v>0.2175134</v>
      </c>
      <c r="L9401" s="63">
        <v>0.2768002</v>
      </c>
      <c r="M9401" s="63">
        <v>0.36240099999999997</v>
      </c>
      <c r="N9401" s="63">
        <v>12799</v>
      </c>
      <c r="O9401" s="63">
        <v>0.1130564</v>
      </c>
      <c r="P9401" s="63">
        <v>4</v>
      </c>
      <c r="Q9401" s="63">
        <v>1.2781749580960001E-2</v>
      </c>
    </row>
    <row r="9402" spans="1:17">
      <c r="A9402" s="63" t="s">
        <v>81</v>
      </c>
      <c r="B9402" s="63" t="s">
        <v>58</v>
      </c>
      <c r="C9402" s="63" t="s">
        <v>66</v>
      </c>
      <c r="D9402" s="63">
        <v>17</v>
      </c>
      <c r="E9402" s="63">
        <v>0.96537200000000001</v>
      </c>
      <c r="F9402" s="63">
        <v>1.151189</v>
      </c>
      <c r="G9402" s="63">
        <v>0.18581739999999999</v>
      </c>
      <c r="H9402" s="63">
        <v>69.159099999999995</v>
      </c>
      <c r="I9402" s="63">
        <v>4.0929800000000002E-2</v>
      </c>
      <c r="J9402" s="63">
        <v>0.12653049999999999</v>
      </c>
      <c r="K9402" s="63">
        <v>0.18581739999999999</v>
      </c>
      <c r="L9402" s="63">
        <v>0.24510419999999999</v>
      </c>
      <c r="M9402" s="63">
        <v>0.33070500000000003</v>
      </c>
      <c r="N9402" s="63">
        <v>12799</v>
      </c>
      <c r="O9402" s="63">
        <v>0.1130564</v>
      </c>
      <c r="P9402" s="63">
        <v>4</v>
      </c>
      <c r="Q9402" s="63">
        <v>1.2781749580960001E-2</v>
      </c>
    </row>
    <row r="9403" spans="1:17">
      <c r="A9403" s="63" t="s">
        <v>81</v>
      </c>
      <c r="B9403" s="63" t="s">
        <v>58</v>
      </c>
      <c r="C9403" s="63" t="s">
        <v>66</v>
      </c>
      <c r="D9403" s="63">
        <v>18</v>
      </c>
      <c r="E9403" s="63">
        <v>1.185467</v>
      </c>
      <c r="F9403" s="63">
        <v>1.2645200000000001</v>
      </c>
      <c r="G9403" s="63">
        <v>7.9052600000000001E-2</v>
      </c>
      <c r="H9403" s="63">
        <v>68.214299999999994</v>
      </c>
      <c r="I9403" s="63">
        <v>-6.5835000000000005E-2</v>
      </c>
      <c r="J9403" s="63">
        <v>1.9765700000000001E-2</v>
      </c>
      <c r="K9403" s="63">
        <v>7.9052600000000001E-2</v>
      </c>
      <c r="L9403" s="63">
        <v>0.1383394</v>
      </c>
      <c r="M9403" s="63">
        <v>0.22394020000000001</v>
      </c>
      <c r="N9403" s="63">
        <v>12799</v>
      </c>
      <c r="O9403" s="63">
        <v>0.1130564</v>
      </c>
      <c r="P9403" s="63">
        <v>4</v>
      </c>
      <c r="Q9403" s="63">
        <v>1.2781749580960001E-2</v>
      </c>
    </row>
    <row r="9404" spans="1:17">
      <c r="A9404" s="63" t="s">
        <v>81</v>
      </c>
      <c r="B9404" s="63" t="s">
        <v>58</v>
      </c>
      <c r="C9404" s="63" t="s">
        <v>66</v>
      </c>
      <c r="D9404" s="63">
        <v>19</v>
      </c>
      <c r="E9404" s="63">
        <v>1.416258</v>
      </c>
      <c r="F9404" s="63">
        <v>1.3514900000000001</v>
      </c>
      <c r="G9404" s="63">
        <v>-6.4768099999999995E-2</v>
      </c>
      <c r="H9404" s="63">
        <v>66.139600000000002</v>
      </c>
      <c r="I9404" s="63">
        <v>-0.2096557</v>
      </c>
      <c r="J9404" s="63">
        <v>-0.1240549</v>
      </c>
      <c r="K9404" s="63">
        <v>-6.4768099999999995E-2</v>
      </c>
      <c r="L9404" s="63">
        <v>-5.4812000000000003E-3</v>
      </c>
      <c r="M9404" s="63">
        <v>8.0119499999999996E-2</v>
      </c>
      <c r="N9404" s="63">
        <v>12799</v>
      </c>
      <c r="O9404" s="63">
        <v>0.1130564</v>
      </c>
      <c r="P9404" s="63">
        <v>4</v>
      </c>
      <c r="Q9404" s="63">
        <v>1.2781749580960001E-2</v>
      </c>
    </row>
    <row r="9405" spans="1:17">
      <c r="A9405" s="63" t="s">
        <v>81</v>
      </c>
      <c r="B9405" s="63" t="s">
        <v>58</v>
      </c>
      <c r="C9405" s="63" t="s">
        <v>66</v>
      </c>
      <c r="D9405" s="63">
        <v>20</v>
      </c>
      <c r="E9405" s="63">
        <v>1.508195</v>
      </c>
      <c r="F9405" s="63">
        <v>1.393027</v>
      </c>
      <c r="G9405" s="63">
        <v>-0.1151682</v>
      </c>
      <c r="H9405" s="63">
        <v>62.7348</v>
      </c>
      <c r="I9405" s="63">
        <v>-0.2600558</v>
      </c>
      <c r="J9405" s="63">
        <v>-0.174455</v>
      </c>
      <c r="K9405" s="63">
        <v>-0.1151682</v>
      </c>
      <c r="L9405" s="63">
        <v>-5.5881399999999998E-2</v>
      </c>
      <c r="M9405" s="63">
        <v>2.97194E-2</v>
      </c>
      <c r="N9405" s="63">
        <v>12799</v>
      </c>
      <c r="O9405" s="63">
        <v>0.1130564</v>
      </c>
      <c r="P9405" s="63">
        <v>4</v>
      </c>
      <c r="Q9405" s="63">
        <v>1.2781749580960001E-2</v>
      </c>
    </row>
    <row r="9406" spans="1:17">
      <c r="A9406" s="63" t="s">
        <v>81</v>
      </c>
      <c r="B9406" s="63" t="s">
        <v>58</v>
      </c>
      <c r="C9406" s="63" t="s">
        <v>66</v>
      </c>
      <c r="D9406" s="63">
        <v>21</v>
      </c>
      <c r="E9406" s="63">
        <v>1.5408809999999999</v>
      </c>
      <c r="F9406" s="63">
        <v>1.3930229999999999</v>
      </c>
      <c r="G9406" s="63">
        <v>-0.14785870000000001</v>
      </c>
      <c r="H9406" s="63">
        <v>59.888199999999998</v>
      </c>
      <c r="I9406" s="63">
        <v>-0.29274630000000001</v>
      </c>
      <c r="J9406" s="63">
        <v>-0.20714560000000001</v>
      </c>
      <c r="K9406" s="63">
        <v>-0.14785870000000001</v>
      </c>
      <c r="L9406" s="63">
        <v>-8.8571899999999995E-2</v>
      </c>
      <c r="M9406" s="63">
        <v>-2.9711E-3</v>
      </c>
      <c r="N9406" s="63">
        <v>12799</v>
      </c>
      <c r="O9406" s="63">
        <v>0.1130564</v>
      </c>
      <c r="P9406" s="63">
        <v>4</v>
      </c>
      <c r="Q9406" s="63">
        <v>1.2781749580960001E-2</v>
      </c>
    </row>
    <row r="9407" spans="1:17">
      <c r="A9407" s="63" t="s">
        <v>81</v>
      </c>
      <c r="B9407" s="63" t="s">
        <v>58</v>
      </c>
      <c r="C9407" s="63" t="s">
        <v>66</v>
      </c>
      <c r="D9407" s="63">
        <v>22</v>
      </c>
      <c r="E9407" s="63">
        <v>1.436431</v>
      </c>
      <c r="F9407" s="63">
        <v>1.288144</v>
      </c>
      <c r="G9407" s="63">
        <v>-0.14828649999999999</v>
      </c>
      <c r="H9407" s="63">
        <v>57.918100000000003</v>
      </c>
      <c r="I9407" s="63">
        <v>-0.29317409999999999</v>
      </c>
      <c r="J9407" s="63">
        <v>-0.20757329999999999</v>
      </c>
      <c r="K9407" s="63">
        <v>-0.14828649999999999</v>
      </c>
      <c r="L9407" s="63">
        <v>-8.8999599999999998E-2</v>
      </c>
      <c r="M9407" s="63">
        <v>-3.3988999999999998E-3</v>
      </c>
      <c r="N9407" s="63">
        <v>12799</v>
      </c>
      <c r="O9407" s="63">
        <v>0.1130564</v>
      </c>
      <c r="P9407" s="63">
        <v>4</v>
      </c>
      <c r="Q9407" s="63">
        <v>1.2781749580960001E-2</v>
      </c>
    </row>
    <row r="9408" spans="1:17">
      <c r="A9408" s="63" t="s">
        <v>81</v>
      </c>
      <c r="B9408" s="63" t="s">
        <v>58</v>
      </c>
      <c r="C9408" s="63" t="s">
        <v>66</v>
      </c>
      <c r="D9408" s="63">
        <v>23</v>
      </c>
      <c r="E9408" s="63">
        <v>1.232091</v>
      </c>
      <c r="F9408" s="63">
        <v>1.0919129999999999</v>
      </c>
      <c r="G9408" s="63">
        <v>-0.14017840000000001</v>
      </c>
      <c r="H9408" s="63">
        <v>56.367699999999999</v>
      </c>
      <c r="I9408" s="63">
        <v>-0.28506599999999999</v>
      </c>
      <c r="J9408" s="63">
        <v>-0.19946530000000001</v>
      </c>
      <c r="K9408" s="63">
        <v>-0.14017840000000001</v>
      </c>
      <c r="L9408" s="63">
        <v>-8.0891599999999994E-2</v>
      </c>
      <c r="M9408" s="63">
        <v>4.7092000000000002E-3</v>
      </c>
      <c r="N9408" s="63">
        <v>12799</v>
      </c>
      <c r="O9408" s="63">
        <v>0.1130564</v>
      </c>
      <c r="P9408" s="63">
        <v>4</v>
      </c>
      <c r="Q9408" s="63">
        <v>1.2781749580960001E-2</v>
      </c>
    </row>
    <row r="9409" spans="1:17">
      <c r="A9409" s="63" t="s">
        <v>81</v>
      </c>
      <c r="B9409" s="63" t="s">
        <v>58</v>
      </c>
      <c r="C9409" s="63" t="s">
        <v>66</v>
      </c>
      <c r="D9409" s="63">
        <v>24</v>
      </c>
      <c r="E9409" s="63">
        <v>1.001401</v>
      </c>
      <c r="F9409" s="63">
        <v>0.85930930000000005</v>
      </c>
      <c r="G9409" s="63">
        <v>-0.14209160000000001</v>
      </c>
      <c r="H9409" s="63">
        <v>55.057200000000002</v>
      </c>
      <c r="I9409" s="63">
        <v>-0.28697919999999999</v>
      </c>
      <c r="J9409" s="63">
        <v>-0.20137849999999999</v>
      </c>
      <c r="K9409" s="63">
        <v>-0.14209160000000001</v>
      </c>
      <c r="L9409" s="63">
        <v>-8.2804799999999998E-2</v>
      </c>
      <c r="M9409" s="63">
        <v>2.7959999999999999E-3</v>
      </c>
      <c r="N9409" s="63">
        <v>12799</v>
      </c>
      <c r="O9409" s="63">
        <v>0.1130564</v>
      </c>
      <c r="P9409" s="63">
        <v>4</v>
      </c>
      <c r="Q9409" s="63">
        <v>1.2781749580960001E-2</v>
      </c>
    </row>
    <row r="9410" spans="1:17">
      <c r="A9410" s="63" t="s">
        <v>81</v>
      </c>
      <c r="B9410" s="63" t="s">
        <v>58</v>
      </c>
      <c r="C9410" s="63" t="s">
        <v>67</v>
      </c>
      <c r="D9410" s="63">
        <v>1</v>
      </c>
      <c r="E9410" s="63">
        <v>0.94798720000000003</v>
      </c>
      <c r="F9410" s="63">
        <v>0.70020349999999998</v>
      </c>
      <c r="G9410" s="63">
        <v>-0.2477837</v>
      </c>
      <c r="H9410" s="63">
        <v>55.895099999999999</v>
      </c>
      <c r="I9410" s="63">
        <v>-0.3926713</v>
      </c>
      <c r="J9410" s="63">
        <v>-0.30707050000000002</v>
      </c>
      <c r="K9410" s="63">
        <v>-0.2477837</v>
      </c>
      <c r="L9410" s="63">
        <v>-0.18849679999999999</v>
      </c>
      <c r="M9410" s="63">
        <v>-0.1028961</v>
      </c>
      <c r="N9410" s="63">
        <v>12799</v>
      </c>
      <c r="O9410" s="63">
        <v>0.1130564</v>
      </c>
      <c r="P9410" s="63">
        <v>5</v>
      </c>
      <c r="Q9410" s="63">
        <v>1.2781749580960001E-2</v>
      </c>
    </row>
    <row r="9411" spans="1:17">
      <c r="A9411" s="63" t="s">
        <v>81</v>
      </c>
      <c r="B9411" s="63" t="s">
        <v>58</v>
      </c>
      <c r="C9411" s="63" t="s">
        <v>67</v>
      </c>
      <c r="D9411" s="63">
        <v>2</v>
      </c>
      <c r="E9411" s="63">
        <v>0.86075840000000003</v>
      </c>
      <c r="F9411" s="63">
        <v>0.62050399999999994</v>
      </c>
      <c r="G9411" s="63">
        <v>-0.24025440000000001</v>
      </c>
      <c r="H9411" s="63">
        <v>54.768500000000003</v>
      </c>
      <c r="I9411" s="63">
        <v>-0.38514199999999998</v>
      </c>
      <c r="J9411" s="63">
        <v>-0.29954120000000001</v>
      </c>
      <c r="K9411" s="63">
        <v>-0.24025440000000001</v>
      </c>
      <c r="L9411" s="63">
        <v>-0.18096760000000001</v>
      </c>
      <c r="M9411" s="63">
        <v>-9.5366800000000002E-2</v>
      </c>
      <c r="N9411" s="63">
        <v>12799</v>
      </c>
      <c r="O9411" s="63">
        <v>0.1130564</v>
      </c>
      <c r="P9411" s="63">
        <v>5</v>
      </c>
      <c r="Q9411" s="63">
        <v>1.2781749580960001E-2</v>
      </c>
    </row>
    <row r="9412" spans="1:17">
      <c r="A9412" s="63" t="s">
        <v>81</v>
      </c>
      <c r="B9412" s="63" t="s">
        <v>58</v>
      </c>
      <c r="C9412" s="63" t="s">
        <v>67</v>
      </c>
      <c r="D9412" s="63">
        <v>3</v>
      </c>
      <c r="E9412" s="63">
        <v>0.83781340000000004</v>
      </c>
      <c r="F9412" s="63">
        <v>0.59971839999999998</v>
      </c>
      <c r="G9412" s="63">
        <v>-0.238095</v>
      </c>
      <c r="H9412" s="63">
        <v>53.747999999999998</v>
      </c>
      <c r="I9412" s="63">
        <v>-0.38298260000000001</v>
      </c>
      <c r="J9412" s="63">
        <v>-0.29738179999999997</v>
      </c>
      <c r="K9412" s="63">
        <v>-0.238095</v>
      </c>
      <c r="L9412" s="63">
        <v>-0.1788082</v>
      </c>
      <c r="M9412" s="63">
        <v>-9.3207399999999996E-2</v>
      </c>
      <c r="N9412" s="63">
        <v>12799</v>
      </c>
      <c r="O9412" s="63">
        <v>0.1130564</v>
      </c>
      <c r="P9412" s="63">
        <v>5</v>
      </c>
      <c r="Q9412" s="63">
        <v>1.2781749580960001E-2</v>
      </c>
    </row>
    <row r="9413" spans="1:17">
      <c r="A9413" s="63" t="s">
        <v>81</v>
      </c>
      <c r="B9413" s="63" t="s">
        <v>58</v>
      </c>
      <c r="C9413" s="63" t="s">
        <v>67</v>
      </c>
      <c r="D9413" s="63">
        <v>4</v>
      </c>
      <c r="E9413" s="63">
        <v>0.84056260000000005</v>
      </c>
      <c r="F9413" s="63">
        <v>0.62653789999999998</v>
      </c>
      <c r="G9413" s="63">
        <v>-0.21402479999999999</v>
      </c>
      <c r="H9413" s="63">
        <v>52.9</v>
      </c>
      <c r="I9413" s="63">
        <v>-0.35891240000000002</v>
      </c>
      <c r="J9413" s="63">
        <v>-0.27331159999999999</v>
      </c>
      <c r="K9413" s="63">
        <v>-0.21402479999999999</v>
      </c>
      <c r="L9413" s="63">
        <v>-0.15473790000000001</v>
      </c>
      <c r="M9413" s="63">
        <v>-6.9137199999999996E-2</v>
      </c>
      <c r="N9413" s="63">
        <v>12799</v>
      </c>
      <c r="O9413" s="63">
        <v>0.1130564</v>
      </c>
      <c r="P9413" s="63">
        <v>5</v>
      </c>
      <c r="Q9413" s="63">
        <v>1.2781749580960001E-2</v>
      </c>
    </row>
    <row r="9414" spans="1:17">
      <c r="A9414" s="63" t="s">
        <v>81</v>
      </c>
      <c r="B9414" s="63" t="s">
        <v>58</v>
      </c>
      <c r="C9414" s="63" t="s">
        <v>67</v>
      </c>
      <c r="D9414" s="63">
        <v>5</v>
      </c>
      <c r="E9414" s="63">
        <v>0.86274790000000001</v>
      </c>
      <c r="F9414" s="63">
        <v>0.64765099999999998</v>
      </c>
      <c r="G9414" s="63">
        <v>-0.21509700000000001</v>
      </c>
      <c r="H9414" s="63">
        <v>52.170699999999997</v>
      </c>
      <c r="I9414" s="63">
        <v>-0.35998449999999999</v>
      </c>
      <c r="J9414" s="63">
        <v>-0.27438380000000001</v>
      </c>
      <c r="K9414" s="63">
        <v>-0.21509700000000001</v>
      </c>
      <c r="L9414" s="63">
        <v>-0.15581010000000001</v>
      </c>
      <c r="M9414" s="63">
        <v>-7.0209400000000005E-2</v>
      </c>
      <c r="N9414" s="63">
        <v>12799</v>
      </c>
      <c r="O9414" s="63">
        <v>0.1130564</v>
      </c>
      <c r="P9414" s="63">
        <v>5</v>
      </c>
      <c r="Q9414" s="63">
        <v>1.2781749580960001E-2</v>
      </c>
    </row>
    <row r="9415" spans="1:17">
      <c r="A9415" s="63" t="s">
        <v>81</v>
      </c>
      <c r="B9415" s="63" t="s">
        <v>58</v>
      </c>
      <c r="C9415" s="63" t="s">
        <v>67</v>
      </c>
      <c r="D9415" s="63">
        <v>6</v>
      </c>
      <c r="E9415" s="63">
        <v>0.97390699999999997</v>
      </c>
      <c r="F9415" s="63">
        <v>0.70694880000000004</v>
      </c>
      <c r="G9415" s="63">
        <v>-0.26695819999999998</v>
      </c>
      <c r="H9415" s="63">
        <v>51.455800000000004</v>
      </c>
      <c r="I9415" s="63">
        <v>-0.41184579999999998</v>
      </c>
      <c r="J9415" s="63">
        <v>-0.32624500000000001</v>
      </c>
      <c r="K9415" s="63">
        <v>-0.26695819999999998</v>
      </c>
      <c r="L9415" s="63">
        <v>-0.2076713</v>
      </c>
      <c r="M9415" s="63">
        <v>-0.1220706</v>
      </c>
      <c r="N9415" s="63">
        <v>12799</v>
      </c>
      <c r="O9415" s="63">
        <v>0.1130564</v>
      </c>
      <c r="P9415" s="63">
        <v>5</v>
      </c>
      <c r="Q9415" s="63">
        <v>1.2781749580960001E-2</v>
      </c>
    </row>
    <row r="9416" spans="1:17">
      <c r="A9416" s="63" t="s">
        <v>81</v>
      </c>
      <c r="B9416" s="63" t="s">
        <v>58</v>
      </c>
      <c r="C9416" s="63" t="s">
        <v>67</v>
      </c>
      <c r="D9416" s="63">
        <v>7</v>
      </c>
      <c r="E9416" s="63">
        <v>1.2474780000000001</v>
      </c>
      <c r="F9416" s="63">
        <v>0.97487740000000001</v>
      </c>
      <c r="G9416" s="63">
        <v>-0.27260079999999998</v>
      </c>
      <c r="H9416" s="63">
        <v>51.919699999999999</v>
      </c>
      <c r="I9416" s="63">
        <v>-0.41748839999999998</v>
      </c>
      <c r="J9416" s="63">
        <v>-0.33188770000000001</v>
      </c>
      <c r="K9416" s="63">
        <v>-0.27260079999999998</v>
      </c>
      <c r="L9416" s="63">
        <v>-0.213314</v>
      </c>
      <c r="M9416" s="63">
        <v>-0.1277132</v>
      </c>
      <c r="N9416" s="63">
        <v>12799</v>
      </c>
      <c r="O9416" s="63">
        <v>0.1130564</v>
      </c>
      <c r="P9416" s="63">
        <v>5</v>
      </c>
      <c r="Q9416" s="63">
        <v>1.2781749580960001E-2</v>
      </c>
    </row>
    <row r="9417" spans="1:17">
      <c r="A9417" s="63" t="s">
        <v>81</v>
      </c>
      <c r="B9417" s="63" t="s">
        <v>58</v>
      </c>
      <c r="C9417" s="63" t="s">
        <v>67</v>
      </c>
      <c r="D9417" s="63">
        <v>8</v>
      </c>
      <c r="E9417" s="63">
        <v>1.4360219999999999</v>
      </c>
      <c r="F9417" s="63">
        <v>1.208583</v>
      </c>
      <c r="G9417" s="63">
        <v>-0.22743959999999999</v>
      </c>
      <c r="H9417" s="63">
        <v>54.733199999999997</v>
      </c>
      <c r="I9417" s="63">
        <v>-0.37232720000000002</v>
      </c>
      <c r="J9417" s="63">
        <v>-0.2867265</v>
      </c>
      <c r="K9417" s="63">
        <v>-0.22743959999999999</v>
      </c>
      <c r="L9417" s="63">
        <v>-0.16815279999999999</v>
      </c>
      <c r="M9417" s="63">
        <v>-8.2552E-2</v>
      </c>
      <c r="N9417" s="63">
        <v>12799</v>
      </c>
      <c r="O9417" s="63">
        <v>0.1130564</v>
      </c>
      <c r="P9417" s="63">
        <v>5</v>
      </c>
      <c r="Q9417" s="63">
        <v>1.2781749580960001E-2</v>
      </c>
    </row>
    <row r="9418" spans="1:17">
      <c r="A9418" s="63" t="s">
        <v>81</v>
      </c>
      <c r="B9418" s="63" t="s">
        <v>58</v>
      </c>
      <c r="C9418" s="63" t="s">
        <v>67</v>
      </c>
      <c r="D9418" s="63">
        <v>9</v>
      </c>
      <c r="E9418" s="63">
        <v>1.3679520000000001</v>
      </c>
      <c r="F9418" s="63">
        <v>1.2557229999999999</v>
      </c>
      <c r="G9418" s="63">
        <v>-0.1122293</v>
      </c>
      <c r="H9418" s="63">
        <v>58.1616</v>
      </c>
      <c r="I9418" s="63">
        <v>-0.25711689999999998</v>
      </c>
      <c r="J9418" s="63">
        <v>-0.17151620000000001</v>
      </c>
      <c r="K9418" s="63">
        <v>-0.1122293</v>
      </c>
      <c r="L9418" s="63">
        <v>-5.2942500000000003E-2</v>
      </c>
      <c r="M9418" s="63">
        <v>3.2658199999999998E-2</v>
      </c>
      <c r="N9418" s="63">
        <v>12799</v>
      </c>
      <c r="O9418" s="63">
        <v>0.1130564</v>
      </c>
      <c r="P9418" s="63">
        <v>5</v>
      </c>
      <c r="Q9418" s="63">
        <v>1.2781749580960001E-2</v>
      </c>
    </row>
    <row r="9419" spans="1:17">
      <c r="A9419" s="63" t="s">
        <v>81</v>
      </c>
      <c r="B9419" s="63" t="s">
        <v>58</v>
      </c>
      <c r="C9419" s="63" t="s">
        <v>67</v>
      </c>
      <c r="D9419" s="63">
        <v>10</v>
      </c>
      <c r="E9419" s="63">
        <v>1.3530899999999999</v>
      </c>
      <c r="F9419" s="63">
        <v>1.2400709999999999</v>
      </c>
      <c r="G9419" s="63">
        <v>-0.1130186</v>
      </c>
      <c r="H9419" s="63">
        <v>61.454999999999998</v>
      </c>
      <c r="I9419" s="63">
        <v>-0.25790619999999997</v>
      </c>
      <c r="J9419" s="63">
        <v>-0.1723055</v>
      </c>
      <c r="K9419" s="63">
        <v>-0.1130186</v>
      </c>
      <c r="L9419" s="63">
        <v>-5.3731800000000003E-2</v>
      </c>
      <c r="M9419" s="63">
        <v>3.1869000000000001E-2</v>
      </c>
      <c r="N9419" s="63">
        <v>12799</v>
      </c>
      <c r="O9419" s="63">
        <v>0.1130564</v>
      </c>
      <c r="P9419" s="63">
        <v>5</v>
      </c>
      <c r="Q9419" s="63">
        <v>1.2781749580960001E-2</v>
      </c>
    </row>
    <row r="9420" spans="1:17">
      <c r="A9420" s="63" t="s">
        <v>81</v>
      </c>
      <c r="B9420" s="63" t="s">
        <v>58</v>
      </c>
      <c r="C9420" s="63" t="s">
        <v>67</v>
      </c>
      <c r="D9420" s="63">
        <v>11</v>
      </c>
      <c r="E9420" s="63">
        <v>1.268302</v>
      </c>
      <c r="F9420" s="63">
        <v>1.2774509999999999</v>
      </c>
      <c r="G9420" s="63">
        <v>9.1489999999999991E-3</v>
      </c>
      <c r="H9420" s="63">
        <v>64.550899999999999</v>
      </c>
      <c r="I9420" s="63">
        <v>-0.13573859999999999</v>
      </c>
      <c r="J9420" s="63">
        <v>-5.0137899999999999E-2</v>
      </c>
      <c r="K9420" s="63">
        <v>9.1489999999999991E-3</v>
      </c>
      <c r="L9420" s="63">
        <v>6.8435800000000005E-2</v>
      </c>
      <c r="M9420" s="63">
        <v>0.1540366</v>
      </c>
      <c r="N9420" s="63">
        <v>12799</v>
      </c>
      <c r="O9420" s="63">
        <v>0.1130564</v>
      </c>
      <c r="P9420" s="63">
        <v>5</v>
      </c>
      <c r="Q9420" s="63">
        <v>1.2781749580960001E-2</v>
      </c>
    </row>
    <row r="9421" spans="1:17">
      <c r="A9421" s="63" t="s">
        <v>81</v>
      </c>
      <c r="B9421" s="63" t="s">
        <v>58</v>
      </c>
      <c r="C9421" s="63" t="s">
        <v>67</v>
      </c>
      <c r="D9421" s="63">
        <v>12</v>
      </c>
      <c r="E9421" s="63">
        <v>1.2088669999999999</v>
      </c>
      <c r="F9421" s="63">
        <v>1.294384</v>
      </c>
      <c r="G9421" s="63">
        <v>8.5516900000000007E-2</v>
      </c>
      <c r="H9421" s="63">
        <v>67.276799999999994</v>
      </c>
      <c r="I9421" s="63">
        <v>-5.9370699999999998E-2</v>
      </c>
      <c r="J9421" s="63">
        <v>2.6230099999999999E-2</v>
      </c>
      <c r="K9421" s="63">
        <v>8.5516900000000007E-2</v>
      </c>
      <c r="L9421" s="63">
        <v>0.14480380000000001</v>
      </c>
      <c r="M9421" s="63">
        <v>0.23040450000000001</v>
      </c>
      <c r="N9421" s="63">
        <v>12799</v>
      </c>
      <c r="O9421" s="63">
        <v>0.1130564</v>
      </c>
      <c r="P9421" s="63">
        <v>5</v>
      </c>
      <c r="Q9421" s="63">
        <v>1.2781749580960001E-2</v>
      </c>
    </row>
    <row r="9422" spans="1:17">
      <c r="A9422" s="63" t="s">
        <v>81</v>
      </c>
      <c r="B9422" s="63" t="s">
        <v>58</v>
      </c>
      <c r="C9422" s="63" t="s">
        <v>67</v>
      </c>
      <c r="D9422" s="63">
        <v>13</v>
      </c>
      <c r="E9422" s="63">
        <v>1.108123</v>
      </c>
      <c r="F9422" s="63">
        <v>1.3400049999999999</v>
      </c>
      <c r="G9422" s="63">
        <v>0.23188210000000001</v>
      </c>
      <c r="H9422" s="63">
        <v>69.324799999999996</v>
      </c>
      <c r="I9422" s="63">
        <v>8.6994500000000002E-2</v>
      </c>
      <c r="J9422" s="63">
        <v>0.17259530000000001</v>
      </c>
      <c r="K9422" s="63">
        <v>0.23188210000000001</v>
      </c>
      <c r="L9422" s="63">
        <v>0.29116890000000001</v>
      </c>
      <c r="M9422" s="63">
        <v>0.37676969999999999</v>
      </c>
      <c r="N9422" s="63">
        <v>12799</v>
      </c>
      <c r="O9422" s="63">
        <v>0.1130564</v>
      </c>
      <c r="P9422" s="63">
        <v>5</v>
      </c>
      <c r="Q9422" s="63">
        <v>1.2781749580960001E-2</v>
      </c>
    </row>
    <row r="9423" spans="1:17">
      <c r="A9423" s="63" t="s">
        <v>81</v>
      </c>
      <c r="B9423" s="63" t="s">
        <v>58</v>
      </c>
      <c r="C9423" s="63" t="s">
        <v>67</v>
      </c>
      <c r="D9423" s="63">
        <v>14</v>
      </c>
      <c r="E9423" s="63">
        <v>1.0918890000000001</v>
      </c>
      <c r="F9423" s="63">
        <v>1.3751949999999999</v>
      </c>
      <c r="G9423" s="63">
        <v>0.2833058</v>
      </c>
      <c r="H9423" s="63">
        <v>70.872100000000003</v>
      </c>
      <c r="I9423" s="63">
        <v>0.13841819999999999</v>
      </c>
      <c r="J9423" s="63">
        <v>0.22401889999999999</v>
      </c>
      <c r="K9423" s="63">
        <v>0.2833058</v>
      </c>
      <c r="L9423" s="63">
        <v>0.34259260000000002</v>
      </c>
      <c r="M9423" s="63">
        <v>0.4281934</v>
      </c>
      <c r="N9423" s="63">
        <v>12799</v>
      </c>
      <c r="O9423" s="63">
        <v>0.1130564</v>
      </c>
      <c r="P9423" s="63">
        <v>5</v>
      </c>
      <c r="Q9423" s="63">
        <v>1.2781749580960001E-2</v>
      </c>
    </row>
    <row r="9424" spans="1:17">
      <c r="A9424" s="63" t="s">
        <v>81</v>
      </c>
      <c r="B9424" s="63" t="s">
        <v>58</v>
      </c>
      <c r="C9424" s="63" t="s">
        <v>67</v>
      </c>
      <c r="D9424" s="63">
        <v>15</v>
      </c>
      <c r="E9424" s="63">
        <v>1.0975379999999999</v>
      </c>
      <c r="F9424" s="63">
        <v>1.39581</v>
      </c>
      <c r="G9424" s="63">
        <v>0.29827150000000002</v>
      </c>
      <c r="H9424" s="63">
        <v>71.969499999999996</v>
      </c>
      <c r="I9424" s="63">
        <v>0.15338389999999999</v>
      </c>
      <c r="J9424" s="63">
        <v>0.23898469999999999</v>
      </c>
      <c r="K9424" s="63">
        <v>0.29827150000000002</v>
      </c>
      <c r="L9424" s="63">
        <v>0.3575584</v>
      </c>
      <c r="M9424" s="63">
        <v>0.44315909999999997</v>
      </c>
      <c r="N9424" s="63">
        <v>12799</v>
      </c>
      <c r="O9424" s="63">
        <v>0.1130564</v>
      </c>
      <c r="P9424" s="63">
        <v>5</v>
      </c>
      <c r="Q9424" s="63">
        <v>1.2781749580960001E-2</v>
      </c>
    </row>
    <row r="9425" spans="1:17">
      <c r="A9425" s="63" t="s">
        <v>81</v>
      </c>
      <c r="B9425" s="63" t="s">
        <v>58</v>
      </c>
      <c r="C9425" s="63" t="s">
        <v>67</v>
      </c>
      <c r="D9425" s="63">
        <v>16</v>
      </c>
      <c r="E9425" s="63">
        <v>1.1426890000000001</v>
      </c>
      <c r="F9425" s="63">
        <v>1.42</v>
      </c>
      <c r="G9425" s="63">
        <v>0.27731129999999998</v>
      </c>
      <c r="H9425" s="63">
        <v>72.508499999999998</v>
      </c>
      <c r="I9425" s="63">
        <v>0.13242370000000001</v>
      </c>
      <c r="J9425" s="63">
        <v>0.21802450000000001</v>
      </c>
      <c r="K9425" s="63">
        <v>0.27731129999999998</v>
      </c>
      <c r="L9425" s="63">
        <v>0.33659820000000001</v>
      </c>
      <c r="M9425" s="63">
        <v>0.42219889999999999</v>
      </c>
      <c r="N9425" s="63">
        <v>12799</v>
      </c>
      <c r="O9425" s="63">
        <v>0.1130564</v>
      </c>
      <c r="P9425" s="63">
        <v>5</v>
      </c>
      <c r="Q9425" s="63">
        <v>1.2781749580960001E-2</v>
      </c>
    </row>
    <row r="9426" spans="1:17">
      <c r="A9426" s="63" t="s">
        <v>81</v>
      </c>
      <c r="B9426" s="63" t="s">
        <v>58</v>
      </c>
      <c r="C9426" s="63" t="s">
        <v>67</v>
      </c>
      <c r="D9426" s="63">
        <v>17</v>
      </c>
      <c r="E9426" s="63">
        <v>1.2274179999999999</v>
      </c>
      <c r="F9426" s="63">
        <v>1.4748060000000001</v>
      </c>
      <c r="G9426" s="63">
        <v>0.247388</v>
      </c>
      <c r="H9426" s="63">
        <v>72.388400000000004</v>
      </c>
      <c r="I9426" s="63">
        <v>0.10250040000000001</v>
      </c>
      <c r="J9426" s="63">
        <v>0.1881012</v>
      </c>
      <c r="K9426" s="63">
        <v>0.247388</v>
      </c>
      <c r="L9426" s="63">
        <v>0.30667480000000003</v>
      </c>
      <c r="M9426" s="63">
        <v>0.3922756</v>
      </c>
      <c r="N9426" s="63">
        <v>12799</v>
      </c>
      <c r="O9426" s="63">
        <v>0.1130564</v>
      </c>
      <c r="P9426" s="63">
        <v>5</v>
      </c>
      <c r="Q9426" s="63">
        <v>1.2781749580960001E-2</v>
      </c>
    </row>
    <row r="9427" spans="1:17">
      <c r="A9427" s="63" t="s">
        <v>81</v>
      </c>
      <c r="B9427" s="63" t="s">
        <v>58</v>
      </c>
      <c r="C9427" s="63" t="s">
        <v>67</v>
      </c>
      <c r="D9427" s="63">
        <v>18</v>
      </c>
      <c r="E9427" s="63">
        <v>1.386512</v>
      </c>
      <c r="F9427" s="63">
        <v>1.559609</v>
      </c>
      <c r="G9427" s="63">
        <v>0.17309730000000001</v>
      </c>
      <c r="H9427" s="63">
        <v>71.482600000000005</v>
      </c>
      <c r="I9427" s="63">
        <v>2.8209700000000001E-2</v>
      </c>
      <c r="J9427" s="63">
        <v>0.11381040000000001</v>
      </c>
      <c r="K9427" s="63">
        <v>0.17309730000000001</v>
      </c>
      <c r="L9427" s="63">
        <v>0.23238410000000001</v>
      </c>
      <c r="M9427" s="63">
        <v>0.31798480000000001</v>
      </c>
      <c r="N9427" s="63">
        <v>12799</v>
      </c>
      <c r="O9427" s="63">
        <v>0.1130564</v>
      </c>
      <c r="P9427" s="63">
        <v>5</v>
      </c>
      <c r="Q9427" s="63">
        <v>1.2781749580960001E-2</v>
      </c>
    </row>
    <row r="9428" spans="1:17">
      <c r="A9428" s="63" t="s">
        <v>81</v>
      </c>
      <c r="B9428" s="63" t="s">
        <v>58</v>
      </c>
      <c r="C9428" s="63" t="s">
        <v>67</v>
      </c>
      <c r="D9428" s="63">
        <v>19</v>
      </c>
      <c r="E9428" s="63">
        <v>1.6194459999999999</v>
      </c>
      <c r="F9428" s="63">
        <v>1.6000129999999999</v>
      </c>
      <c r="G9428" s="63">
        <v>-1.9432499999999998E-2</v>
      </c>
      <c r="H9428" s="63">
        <v>69.756699999999995</v>
      </c>
      <c r="I9428" s="63">
        <v>-0.1643201</v>
      </c>
      <c r="J9428" s="63">
        <v>-7.8719399999999995E-2</v>
      </c>
      <c r="K9428" s="63">
        <v>-1.9432499999999998E-2</v>
      </c>
      <c r="L9428" s="63">
        <v>3.9854300000000002E-2</v>
      </c>
      <c r="M9428" s="63">
        <v>0.12545510000000001</v>
      </c>
      <c r="N9428" s="63">
        <v>12799</v>
      </c>
      <c r="O9428" s="63">
        <v>0.1130564</v>
      </c>
      <c r="P9428" s="63">
        <v>5</v>
      </c>
      <c r="Q9428" s="63">
        <v>1.2781749580960001E-2</v>
      </c>
    </row>
    <row r="9429" spans="1:17">
      <c r="A9429" s="63" t="s">
        <v>81</v>
      </c>
      <c r="B9429" s="63" t="s">
        <v>58</v>
      </c>
      <c r="C9429" s="63" t="s">
        <v>67</v>
      </c>
      <c r="D9429" s="63">
        <v>20</v>
      </c>
      <c r="E9429" s="63">
        <v>1.6934709999999999</v>
      </c>
      <c r="F9429" s="63">
        <v>1.5769960000000001</v>
      </c>
      <c r="G9429" s="63">
        <v>-0.11647490000000001</v>
      </c>
      <c r="H9429" s="63">
        <v>66.655900000000003</v>
      </c>
      <c r="I9429" s="63">
        <v>-0.2613625</v>
      </c>
      <c r="J9429" s="63">
        <v>-0.17576169999999999</v>
      </c>
      <c r="K9429" s="63">
        <v>-0.11647490000000001</v>
      </c>
      <c r="L9429" s="63">
        <v>-5.7188000000000003E-2</v>
      </c>
      <c r="M9429" s="63">
        <v>2.8412699999999999E-2</v>
      </c>
      <c r="N9429" s="63">
        <v>12799</v>
      </c>
      <c r="O9429" s="63">
        <v>0.1130564</v>
      </c>
      <c r="P9429" s="63">
        <v>5</v>
      </c>
      <c r="Q9429" s="63">
        <v>1.2781749580960001E-2</v>
      </c>
    </row>
    <row r="9430" spans="1:17">
      <c r="A9430" s="63" t="s">
        <v>81</v>
      </c>
      <c r="B9430" s="63" t="s">
        <v>58</v>
      </c>
      <c r="C9430" s="63" t="s">
        <v>67</v>
      </c>
      <c r="D9430" s="63">
        <v>21</v>
      </c>
      <c r="E9430" s="63">
        <v>1.6814229999999999</v>
      </c>
      <c r="F9430" s="63">
        <v>1.4964789999999999</v>
      </c>
      <c r="G9430" s="63">
        <v>-0.1849442</v>
      </c>
      <c r="H9430" s="63">
        <v>62.813000000000002</v>
      </c>
      <c r="I9430" s="63">
        <v>-0.32983170000000001</v>
      </c>
      <c r="J9430" s="63">
        <v>-0.244231</v>
      </c>
      <c r="K9430" s="63">
        <v>-0.1849442</v>
      </c>
      <c r="L9430" s="63">
        <v>-0.1256573</v>
      </c>
      <c r="M9430" s="63">
        <v>-4.0056599999999998E-2</v>
      </c>
      <c r="N9430" s="63">
        <v>12799</v>
      </c>
      <c r="O9430" s="63">
        <v>0.1130564</v>
      </c>
      <c r="P9430" s="63">
        <v>5</v>
      </c>
      <c r="Q9430" s="63">
        <v>1.2781749580960001E-2</v>
      </c>
    </row>
    <row r="9431" spans="1:17">
      <c r="A9431" s="63" t="s">
        <v>81</v>
      </c>
      <c r="B9431" s="63" t="s">
        <v>58</v>
      </c>
      <c r="C9431" s="63" t="s">
        <v>67</v>
      </c>
      <c r="D9431" s="63">
        <v>22</v>
      </c>
      <c r="E9431" s="63">
        <v>1.5757399999999999</v>
      </c>
      <c r="F9431" s="63">
        <v>1.340543</v>
      </c>
      <c r="G9431" s="63">
        <v>-0.2351965</v>
      </c>
      <c r="H9431" s="63">
        <v>60.451099999999997</v>
      </c>
      <c r="I9431" s="63">
        <v>-0.38008409999999998</v>
      </c>
      <c r="J9431" s="63">
        <v>-0.2944833</v>
      </c>
      <c r="K9431" s="63">
        <v>-0.2351965</v>
      </c>
      <c r="L9431" s="63">
        <v>-0.1759096</v>
      </c>
      <c r="M9431" s="63">
        <v>-9.0308899999999998E-2</v>
      </c>
      <c r="N9431" s="63">
        <v>12799</v>
      </c>
      <c r="O9431" s="63">
        <v>0.1130564</v>
      </c>
      <c r="P9431" s="63">
        <v>5</v>
      </c>
      <c r="Q9431" s="63">
        <v>1.2781749580960001E-2</v>
      </c>
    </row>
    <row r="9432" spans="1:17">
      <c r="A9432" s="63" t="s">
        <v>81</v>
      </c>
      <c r="B9432" s="63" t="s">
        <v>58</v>
      </c>
      <c r="C9432" s="63" t="s">
        <v>67</v>
      </c>
      <c r="D9432" s="63">
        <v>23</v>
      </c>
      <c r="E9432" s="63">
        <v>1.3474520000000001</v>
      </c>
      <c r="F9432" s="63">
        <v>1.115629</v>
      </c>
      <c r="G9432" s="63">
        <v>-0.2318228</v>
      </c>
      <c r="H9432" s="63">
        <v>58.751800000000003</v>
      </c>
      <c r="I9432" s="63">
        <v>-0.3767104</v>
      </c>
      <c r="J9432" s="63">
        <v>-0.29110970000000003</v>
      </c>
      <c r="K9432" s="63">
        <v>-0.2318228</v>
      </c>
      <c r="L9432" s="63">
        <v>-0.17253599999999999</v>
      </c>
      <c r="M9432" s="63">
        <v>-8.6935299999999993E-2</v>
      </c>
      <c r="N9432" s="63">
        <v>12799</v>
      </c>
      <c r="O9432" s="63">
        <v>0.1130564</v>
      </c>
      <c r="P9432" s="63">
        <v>5</v>
      </c>
      <c r="Q9432" s="63">
        <v>1.2781749580960001E-2</v>
      </c>
    </row>
    <row r="9433" spans="1:17">
      <c r="A9433" s="63" t="s">
        <v>81</v>
      </c>
      <c r="B9433" s="63" t="s">
        <v>58</v>
      </c>
      <c r="C9433" s="63" t="s">
        <v>67</v>
      </c>
      <c r="D9433" s="63">
        <v>24</v>
      </c>
      <c r="E9433" s="63">
        <v>1.0857330000000001</v>
      </c>
      <c r="F9433" s="63">
        <v>0.85668549999999999</v>
      </c>
      <c r="G9433" s="63">
        <v>-0.22904720000000001</v>
      </c>
      <c r="H9433" s="63">
        <v>57.264899999999997</v>
      </c>
      <c r="I9433" s="63">
        <v>-0.37393480000000001</v>
      </c>
      <c r="J9433" s="63">
        <v>-0.28833409999999998</v>
      </c>
      <c r="K9433" s="63">
        <v>-0.22904720000000001</v>
      </c>
      <c r="L9433" s="63">
        <v>-0.16976040000000001</v>
      </c>
      <c r="M9433" s="63">
        <v>-8.4159600000000001E-2</v>
      </c>
      <c r="N9433" s="63">
        <v>12799</v>
      </c>
      <c r="O9433" s="63">
        <v>0.1130564</v>
      </c>
      <c r="P9433" s="63">
        <v>5</v>
      </c>
      <c r="Q9433" s="63">
        <v>1.2781749580960001E-2</v>
      </c>
    </row>
    <row r="9434" spans="1:17">
      <c r="A9434" s="63" t="s">
        <v>81</v>
      </c>
      <c r="B9434" s="63" t="s">
        <v>58</v>
      </c>
      <c r="C9434" s="63" t="s">
        <v>68</v>
      </c>
      <c r="D9434" s="63">
        <v>1</v>
      </c>
      <c r="E9434" s="63">
        <v>1.08301</v>
      </c>
      <c r="F9434" s="63">
        <v>0.84194610000000003</v>
      </c>
      <c r="G9434" s="63">
        <v>-0.2410641</v>
      </c>
      <c r="H9434" s="63">
        <v>61.279699999999998</v>
      </c>
      <c r="I9434" s="63">
        <v>-0.38595170000000001</v>
      </c>
      <c r="J9434" s="63">
        <v>-0.30035099999999998</v>
      </c>
      <c r="K9434" s="63">
        <v>-0.2410641</v>
      </c>
      <c r="L9434" s="63">
        <v>-0.1817773</v>
      </c>
      <c r="M9434" s="63">
        <v>-9.6176499999999998E-2</v>
      </c>
      <c r="N9434" s="63">
        <v>12799</v>
      </c>
      <c r="O9434" s="63">
        <v>0.1130564</v>
      </c>
      <c r="P9434" s="63">
        <v>6</v>
      </c>
      <c r="Q9434" s="63">
        <v>1.2781749580960001E-2</v>
      </c>
    </row>
    <row r="9435" spans="1:17">
      <c r="A9435" s="63" t="s">
        <v>81</v>
      </c>
      <c r="B9435" s="63" t="s">
        <v>58</v>
      </c>
      <c r="C9435" s="63" t="s">
        <v>68</v>
      </c>
      <c r="D9435" s="63">
        <v>2</v>
      </c>
      <c r="E9435" s="63">
        <v>0.99198900000000001</v>
      </c>
      <c r="F9435" s="63">
        <v>0.75138910000000003</v>
      </c>
      <c r="G9435" s="63">
        <v>-0.2405998</v>
      </c>
      <c r="H9435" s="63">
        <v>60.3538</v>
      </c>
      <c r="I9435" s="63">
        <v>-0.38548739999999998</v>
      </c>
      <c r="J9435" s="63">
        <v>-0.2998866</v>
      </c>
      <c r="K9435" s="63">
        <v>-0.2405998</v>
      </c>
      <c r="L9435" s="63">
        <v>-0.181313</v>
      </c>
      <c r="M9435" s="63">
        <v>-9.5712199999999997E-2</v>
      </c>
      <c r="N9435" s="63">
        <v>12799</v>
      </c>
      <c r="O9435" s="63">
        <v>0.1130564</v>
      </c>
      <c r="P9435" s="63">
        <v>6</v>
      </c>
      <c r="Q9435" s="63">
        <v>1.2781749580960001E-2</v>
      </c>
    </row>
    <row r="9436" spans="1:17">
      <c r="A9436" s="63" t="s">
        <v>81</v>
      </c>
      <c r="B9436" s="63" t="s">
        <v>58</v>
      </c>
      <c r="C9436" s="63" t="s">
        <v>68</v>
      </c>
      <c r="D9436" s="63">
        <v>3</v>
      </c>
      <c r="E9436" s="63">
        <v>0.94422410000000001</v>
      </c>
      <c r="F9436" s="63">
        <v>0.70815039999999996</v>
      </c>
      <c r="G9436" s="63">
        <v>-0.23607359999999999</v>
      </c>
      <c r="H9436" s="63">
        <v>59.139000000000003</v>
      </c>
      <c r="I9436" s="63">
        <v>-0.3809612</v>
      </c>
      <c r="J9436" s="63">
        <v>-0.29536040000000002</v>
      </c>
      <c r="K9436" s="63">
        <v>-0.23607359999999999</v>
      </c>
      <c r="L9436" s="63">
        <v>-0.17678679999999999</v>
      </c>
      <c r="M9436" s="63">
        <v>-9.1186000000000003E-2</v>
      </c>
      <c r="N9436" s="63">
        <v>12799</v>
      </c>
      <c r="O9436" s="63">
        <v>0.1130564</v>
      </c>
      <c r="P9436" s="63">
        <v>6</v>
      </c>
      <c r="Q9436" s="63">
        <v>1.2781749580960001E-2</v>
      </c>
    </row>
    <row r="9437" spans="1:17">
      <c r="A9437" s="63" t="s">
        <v>81</v>
      </c>
      <c r="B9437" s="63" t="s">
        <v>58</v>
      </c>
      <c r="C9437" s="63" t="s">
        <v>68</v>
      </c>
      <c r="D9437" s="63">
        <v>4</v>
      </c>
      <c r="E9437" s="63">
        <v>0.92365560000000002</v>
      </c>
      <c r="F9437" s="63">
        <v>0.71120660000000002</v>
      </c>
      <c r="G9437" s="63">
        <v>-0.212449</v>
      </c>
      <c r="H9437" s="63">
        <v>58.088799999999999</v>
      </c>
      <c r="I9437" s="63">
        <v>-0.3573366</v>
      </c>
      <c r="J9437" s="63">
        <v>-0.27173580000000003</v>
      </c>
      <c r="K9437" s="63">
        <v>-0.212449</v>
      </c>
      <c r="L9437" s="63">
        <v>-0.1531622</v>
      </c>
      <c r="M9437" s="63">
        <v>-6.7561399999999994E-2</v>
      </c>
      <c r="N9437" s="63">
        <v>12799</v>
      </c>
      <c r="O9437" s="63">
        <v>0.1130564</v>
      </c>
      <c r="P9437" s="63">
        <v>6</v>
      </c>
      <c r="Q9437" s="63">
        <v>1.2781749580960001E-2</v>
      </c>
    </row>
    <row r="9438" spans="1:17">
      <c r="A9438" s="63" t="s">
        <v>81</v>
      </c>
      <c r="B9438" s="63" t="s">
        <v>58</v>
      </c>
      <c r="C9438" s="63" t="s">
        <v>68</v>
      </c>
      <c r="D9438" s="63">
        <v>5</v>
      </c>
      <c r="E9438" s="63">
        <v>0.92982620000000005</v>
      </c>
      <c r="F9438" s="63">
        <v>0.71448739999999999</v>
      </c>
      <c r="G9438" s="63">
        <v>-0.2153388</v>
      </c>
      <c r="H9438" s="63">
        <v>57.285499999999999</v>
      </c>
      <c r="I9438" s="63">
        <v>-0.3602264</v>
      </c>
      <c r="J9438" s="63">
        <v>-0.27462569999999997</v>
      </c>
      <c r="K9438" s="63">
        <v>-0.2153388</v>
      </c>
      <c r="L9438" s="63">
        <v>-0.156052</v>
      </c>
      <c r="M9438" s="63">
        <v>-7.0451200000000005E-2</v>
      </c>
      <c r="N9438" s="63">
        <v>12799</v>
      </c>
      <c r="O9438" s="63">
        <v>0.1130564</v>
      </c>
      <c r="P9438" s="63">
        <v>6</v>
      </c>
      <c r="Q9438" s="63">
        <v>1.2781749580960001E-2</v>
      </c>
    </row>
    <row r="9439" spans="1:17">
      <c r="A9439" s="63" t="s">
        <v>81</v>
      </c>
      <c r="B9439" s="63" t="s">
        <v>58</v>
      </c>
      <c r="C9439" s="63" t="s">
        <v>68</v>
      </c>
      <c r="D9439" s="63">
        <v>6</v>
      </c>
      <c r="E9439" s="63">
        <v>1.019174</v>
      </c>
      <c r="F9439" s="63">
        <v>0.75230509999999995</v>
      </c>
      <c r="G9439" s="63">
        <v>-0.26686870000000001</v>
      </c>
      <c r="H9439" s="63">
        <v>56.762599999999999</v>
      </c>
      <c r="I9439" s="63">
        <v>-0.41175620000000002</v>
      </c>
      <c r="J9439" s="63">
        <v>-0.32615549999999999</v>
      </c>
      <c r="K9439" s="63">
        <v>-0.26686870000000001</v>
      </c>
      <c r="L9439" s="63">
        <v>-0.20758180000000001</v>
      </c>
      <c r="M9439" s="63">
        <v>-0.1219811</v>
      </c>
      <c r="N9439" s="63">
        <v>12799</v>
      </c>
      <c r="O9439" s="63">
        <v>0.1130564</v>
      </c>
      <c r="P9439" s="63">
        <v>6</v>
      </c>
      <c r="Q9439" s="63">
        <v>1.2781749580960001E-2</v>
      </c>
    </row>
    <row r="9440" spans="1:17">
      <c r="A9440" s="63" t="s">
        <v>81</v>
      </c>
      <c r="B9440" s="63" t="s">
        <v>58</v>
      </c>
      <c r="C9440" s="63" t="s">
        <v>68</v>
      </c>
      <c r="D9440" s="63">
        <v>7</v>
      </c>
      <c r="E9440" s="63">
        <v>1.213309</v>
      </c>
      <c r="F9440" s="63">
        <v>0.94073490000000004</v>
      </c>
      <c r="G9440" s="63">
        <v>-0.2725745</v>
      </c>
      <c r="H9440" s="63">
        <v>57.537700000000001</v>
      </c>
      <c r="I9440" s="63">
        <v>-0.4174621</v>
      </c>
      <c r="J9440" s="63">
        <v>-0.33186139999999997</v>
      </c>
      <c r="K9440" s="63">
        <v>-0.2725745</v>
      </c>
      <c r="L9440" s="63">
        <v>-0.2132877</v>
      </c>
      <c r="M9440" s="63">
        <v>-0.12768689999999999</v>
      </c>
      <c r="N9440" s="63">
        <v>12799</v>
      </c>
      <c r="O9440" s="63">
        <v>0.1130564</v>
      </c>
      <c r="P9440" s="63">
        <v>6</v>
      </c>
      <c r="Q9440" s="63">
        <v>1.2781749580960001E-2</v>
      </c>
    </row>
    <row r="9441" spans="1:17">
      <c r="A9441" s="63" t="s">
        <v>81</v>
      </c>
      <c r="B9441" s="63" t="s">
        <v>58</v>
      </c>
      <c r="C9441" s="63" t="s">
        <v>68</v>
      </c>
      <c r="D9441" s="63">
        <v>8</v>
      </c>
      <c r="E9441" s="63">
        <v>1.34294</v>
      </c>
      <c r="F9441" s="63">
        <v>1.112992</v>
      </c>
      <c r="G9441" s="63">
        <v>-0.22994800000000001</v>
      </c>
      <c r="H9441" s="63">
        <v>60.586199999999998</v>
      </c>
      <c r="I9441" s="63">
        <v>-0.37483559999999999</v>
      </c>
      <c r="J9441" s="63">
        <v>-0.28923490000000002</v>
      </c>
      <c r="K9441" s="63">
        <v>-0.22994800000000001</v>
      </c>
      <c r="L9441" s="63">
        <v>-0.17066120000000001</v>
      </c>
      <c r="M9441" s="63">
        <v>-8.5060399999999994E-2</v>
      </c>
      <c r="N9441" s="63">
        <v>12799</v>
      </c>
      <c r="O9441" s="63">
        <v>0.1130564</v>
      </c>
      <c r="P9441" s="63">
        <v>6</v>
      </c>
      <c r="Q9441" s="63">
        <v>1.2781749580960001E-2</v>
      </c>
    </row>
    <row r="9442" spans="1:17">
      <c r="A9442" s="63" t="s">
        <v>81</v>
      </c>
      <c r="B9442" s="63" t="s">
        <v>58</v>
      </c>
      <c r="C9442" s="63" t="s">
        <v>68</v>
      </c>
      <c r="D9442" s="63">
        <v>9</v>
      </c>
      <c r="E9442" s="63">
        <v>1.350751</v>
      </c>
      <c r="F9442" s="63">
        <v>1.2418089999999999</v>
      </c>
      <c r="G9442" s="63">
        <v>-0.10894189999999999</v>
      </c>
      <c r="H9442" s="63">
        <v>63.991300000000003</v>
      </c>
      <c r="I9442" s="63">
        <v>-0.25382949999999999</v>
      </c>
      <c r="J9442" s="63">
        <v>-0.16822870000000001</v>
      </c>
      <c r="K9442" s="63">
        <v>-0.10894189999999999</v>
      </c>
      <c r="L9442" s="63">
        <v>-4.9655100000000001E-2</v>
      </c>
      <c r="M9442" s="63">
        <v>3.5945699999999997E-2</v>
      </c>
      <c r="N9442" s="63">
        <v>12799</v>
      </c>
      <c r="O9442" s="63">
        <v>0.1130564</v>
      </c>
      <c r="P9442" s="63">
        <v>6</v>
      </c>
      <c r="Q9442" s="63">
        <v>1.2781749580960001E-2</v>
      </c>
    </row>
    <row r="9443" spans="1:17">
      <c r="A9443" s="63" t="s">
        <v>81</v>
      </c>
      <c r="B9443" s="63" t="s">
        <v>58</v>
      </c>
      <c r="C9443" s="63" t="s">
        <v>68</v>
      </c>
      <c r="D9443" s="63">
        <v>10</v>
      </c>
      <c r="E9443" s="63">
        <v>1.4013679999999999</v>
      </c>
      <c r="F9443" s="63">
        <v>1.294694</v>
      </c>
      <c r="G9443" s="63">
        <v>-0.10667409999999999</v>
      </c>
      <c r="H9443" s="63">
        <v>67.265600000000006</v>
      </c>
      <c r="I9443" s="63">
        <v>-0.2515617</v>
      </c>
      <c r="J9443" s="63">
        <v>-0.16596089999999999</v>
      </c>
      <c r="K9443" s="63">
        <v>-0.10667409999999999</v>
      </c>
      <c r="L9443" s="63">
        <v>-4.7387199999999997E-2</v>
      </c>
      <c r="M9443" s="63">
        <v>3.8213499999999997E-2</v>
      </c>
      <c r="N9443" s="63">
        <v>12799</v>
      </c>
      <c r="O9443" s="63">
        <v>0.1130564</v>
      </c>
      <c r="P9443" s="63">
        <v>6</v>
      </c>
      <c r="Q9443" s="63">
        <v>1.2781749580960001E-2</v>
      </c>
    </row>
    <row r="9444" spans="1:17">
      <c r="A9444" s="63" t="s">
        <v>81</v>
      </c>
      <c r="B9444" s="63" t="s">
        <v>58</v>
      </c>
      <c r="C9444" s="63" t="s">
        <v>68</v>
      </c>
      <c r="D9444" s="63">
        <v>11</v>
      </c>
      <c r="E9444" s="63">
        <v>1.363534</v>
      </c>
      <c r="F9444" s="63">
        <v>1.388455</v>
      </c>
      <c r="G9444" s="63">
        <v>2.4920500000000002E-2</v>
      </c>
      <c r="H9444" s="63">
        <v>70.592600000000004</v>
      </c>
      <c r="I9444" s="63">
        <v>-0.11996709999999999</v>
      </c>
      <c r="J9444" s="63">
        <v>-3.4366399999999998E-2</v>
      </c>
      <c r="K9444" s="63">
        <v>2.4920500000000002E-2</v>
      </c>
      <c r="L9444" s="63">
        <v>8.4207299999999999E-2</v>
      </c>
      <c r="M9444" s="63">
        <v>0.16980809999999999</v>
      </c>
      <c r="N9444" s="63">
        <v>12799</v>
      </c>
      <c r="O9444" s="63">
        <v>0.1130564</v>
      </c>
      <c r="P9444" s="63">
        <v>6</v>
      </c>
      <c r="Q9444" s="63">
        <v>1.2781749580960001E-2</v>
      </c>
    </row>
    <row r="9445" spans="1:17">
      <c r="A9445" s="63" t="s">
        <v>81</v>
      </c>
      <c r="B9445" s="63" t="s">
        <v>58</v>
      </c>
      <c r="C9445" s="63" t="s">
        <v>68</v>
      </c>
      <c r="D9445" s="63">
        <v>12</v>
      </c>
      <c r="E9445" s="63">
        <v>1.3476379999999999</v>
      </c>
      <c r="F9445" s="63">
        <v>1.4728079999999999</v>
      </c>
      <c r="G9445" s="63">
        <v>0.1251699</v>
      </c>
      <c r="H9445" s="63">
        <v>73.584500000000006</v>
      </c>
      <c r="I9445" s="63">
        <v>-1.9717700000000001E-2</v>
      </c>
      <c r="J9445" s="63">
        <v>6.5882999999999997E-2</v>
      </c>
      <c r="K9445" s="63">
        <v>0.1251699</v>
      </c>
      <c r="L9445" s="63">
        <v>0.1844567</v>
      </c>
      <c r="M9445" s="63">
        <v>0.27005750000000001</v>
      </c>
      <c r="N9445" s="63">
        <v>12799</v>
      </c>
      <c r="O9445" s="63">
        <v>0.1130564</v>
      </c>
      <c r="P9445" s="63">
        <v>6</v>
      </c>
      <c r="Q9445" s="63">
        <v>1.2781749580960001E-2</v>
      </c>
    </row>
    <row r="9446" spans="1:17">
      <c r="A9446" s="63" t="s">
        <v>81</v>
      </c>
      <c r="B9446" s="63" t="s">
        <v>58</v>
      </c>
      <c r="C9446" s="63" t="s">
        <v>68</v>
      </c>
      <c r="D9446" s="63">
        <v>13</v>
      </c>
      <c r="E9446" s="63">
        <v>1.2674129999999999</v>
      </c>
      <c r="F9446" s="63">
        <v>1.5682910000000001</v>
      </c>
      <c r="G9446" s="63">
        <v>0.30087750000000002</v>
      </c>
      <c r="H9446" s="63">
        <v>75.977199999999996</v>
      </c>
      <c r="I9446" s="63">
        <v>0.15598989999999999</v>
      </c>
      <c r="J9446" s="63">
        <v>0.24159059999999999</v>
      </c>
      <c r="K9446" s="63">
        <v>0.30087750000000002</v>
      </c>
      <c r="L9446" s="63">
        <v>0.36016429999999999</v>
      </c>
      <c r="M9446" s="63">
        <v>0.44576500000000002</v>
      </c>
      <c r="N9446" s="63">
        <v>12799</v>
      </c>
      <c r="O9446" s="63">
        <v>0.1130564</v>
      </c>
      <c r="P9446" s="63">
        <v>6</v>
      </c>
      <c r="Q9446" s="63">
        <v>1.2781749580960001E-2</v>
      </c>
    </row>
    <row r="9447" spans="1:17">
      <c r="A9447" s="63" t="s">
        <v>81</v>
      </c>
      <c r="B9447" s="63" t="s">
        <v>58</v>
      </c>
      <c r="C9447" s="63" t="s">
        <v>68</v>
      </c>
      <c r="D9447" s="63">
        <v>14</v>
      </c>
      <c r="E9447" s="63">
        <v>1.283239</v>
      </c>
      <c r="F9447" s="63">
        <v>1.6633519999999999</v>
      </c>
      <c r="G9447" s="63">
        <v>0.38011230000000001</v>
      </c>
      <c r="H9447" s="63">
        <v>77.698899999999995</v>
      </c>
      <c r="I9447" s="63">
        <v>0.23522470000000001</v>
      </c>
      <c r="J9447" s="63">
        <v>0.32082549999999999</v>
      </c>
      <c r="K9447" s="63">
        <v>0.38011230000000001</v>
      </c>
      <c r="L9447" s="63">
        <v>0.43939909999999999</v>
      </c>
      <c r="M9447" s="63">
        <v>0.52499989999999996</v>
      </c>
      <c r="N9447" s="63">
        <v>12799</v>
      </c>
      <c r="O9447" s="63">
        <v>0.1130564</v>
      </c>
      <c r="P9447" s="63">
        <v>6</v>
      </c>
      <c r="Q9447" s="63">
        <v>1.2781749580960001E-2</v>
      </c>
    </row>
    <row r="9448" spans="1:17">
      <c r="A9448" s="63" t="s">
        <v>81</v>
      </c>
      <c r="B9448" s="63" t="s">
        <v>58</v>
      </c>
      <c r="C9448" s="63" t="s">
        <v>68</v>
      </c>
      <c r="D9448" s="63">
        <v>15</v>
      </c>
      <c r="E9448" s="63">
        <v>1.33653</v>
      </c>
      <c r="F9448" s="63">
        <v>1.7491110000000001</v>
      </c>
      <c r="G9448" s="63">
        <v>0.41258099999999998</v>
      </c>
      <c r="H9448" s="63">
        <v>78.8934</v>
      </c>
      <c r="I9448" s="63">
        <v>0.26769340000000003</v>
      </c>
      <c r="J9448" s="63">
        <v>0.3532941</v>
      </c>
      <c r="K9448" s="63">
        <v>0.41258099999999998</v>
      </c>
      <c r="L9448" s="63">
        <v>0.4718678</v>
      </c>
      <c r="M9448" s="63">
        <v>0.55746850000000003</v>
      </c>
      <c r="N9448" s="63">
        <v>12799</v>
      </c>
      <c r="O9448" s="63">
        <v>0.1130564</v>
      </c>
      <c r="P9448" s="63">
        <v>6</v>
      </c>
      <c r="Q9448" s="63">
        <v>1.2781749580960001E-2</v>
      </c>
    </row>
    <row r="9449" spans="1:17">
      <c r="A9449" s="63" t="s">
        <v>81</v>
      </c>
      <c r="B9449" s="63" t="s">
        <v>58</v>
      </c>
      <c r="C9449" s="63" t="s">
        <v>68</v>
      </c>
      <c r="D9449" s="63">
        <v>16</v>
      </c>
      <c r="E9449" s="63">
        <v>1.429772</v>
      </c>
      <c r="F9449" s="63">
        <v>1.8188120000000001</v>
      </c>
      <c r="G9449" s="63">
        <v>0.38904</v>
      </c>
      <c r="H9449" s="63">
        <v>79.520799999999994</v>
      </c>
      <c r="I9449" s="63">
        <v>0.24415239999999999</v>
      </c>
      <c r="J9449" s="63">
        <v>0.32975320000000002</v>
      </c>
      <c r="K9449" s="63">
        <v>0.38904</v>
      </c>
      <c r="L9449" s="63">
        <v>0.44832680000000003</v>
      </c>
      <c r="M9449" s="63">
        <v>0.53392759999999995</v>
      </c>
      <c r="N9449" s="63">
        <v>12799</v>
      </c>
      <c r="O9449" s="63">
        <v>0.1130564</v>
      </c>
      <c r="P9449" s="63">
        <v>6</v>
      </c>
      <c r="Q9449" s="63">
        <v>1.2781749580960001E-2</v>
      </c>
    </row>
    <row r="9450" spans="1:17">
      <c r="A9450" s="63" t="s">
        <v>81</v>
      </c>
      <c r="B9450" s="63" t="s">
        <v>58</v>
      </c>
      <c r="C9450" s="63" t="s">
        <v>68</v>
      </c>
      <c r="D9450" s="63">
        <v>17</v>
      </c>
      <c r="E9450" s="63">
        <v>1.5446310000000001</v>
      </c>
      <c r="F9450" s="63">
        <v>1.8939630000000001</v>
      </c>
      <c r="G9450" s="63">
        <v>0.34933140000000001</v>
      </c>
      <c r="H9450" s="63">
        <v>79.217399999999998</v>
      </c>
      <c r="I9450" s="63">
        <v>0.20444380000000001</v>
      </c>
      <c r="J9450" s="63">
        <v>0.29004449999999998</v>
      </c>
      <c r="K9450" s="63">
        <v>0.34933140000000001</v>
      </c>
      <c r="L9450" s="63">
        <v>0.40861819999999999</v>
      </c>
      <c r="M9450" s="63">
        <v>0.49421900000000002</v>
      </c>
      <c r="N9450" s="63">
        <v>12799</v>
      </c>
      <c r="O9450" s="63">
        <v>0.1130564</v>
      </c>
      <c r="P9450" s="63">
        <v>6</v>
      </c>
      <c r="Q9450" s="63">
        <v>1.2781749580960001E-2</v>
      </c>
    </row>
    <row r="9451" spans="1:17">
      <c r="A9451" s="63" t="s">
        <v>81</v>
      </c>
      <c r="B9451" s="63" t="s">
        <v>58</v>
      </c>
      <c r="C9451" s="63" t="s">
        <v>68</v>
      </c>
      <c r="D9451" s="63">
        <v>18</v>
      </c>
      <c r="E9451" s="63">
        <v>1.670615</v>
      </c>
      <c r="F9451" s="63">
        <v>1.9440710000000001</v>
      </c>
      <c r="G9451" s="63">
        <v>0.27345570000000002</v>
      </c>
      <c r="H9451" s="63">
        <v>78.192099999999996</v>
      </c>
      <c r="I9451" s="63">
        <v>0.12856809999999999</v>
      </c>
      <c r="J9451" s="63">
        <v>0.2141689</v>
      </c>
      <c r="K9451" s="63">
        <v>0.27345570000000002</v>
      </c>
      <c r="L9451" s="63">
        <v>0.3327426</v>
      </c>
      <c r="M9451" s="63">
        <v>0.41834329999999997</v>
      </c>
      <c r="N9451" s="63">
        <v>12799</v>
      </c>
      <c r="O9451" s="63">
        <v>0.1130564</v>
      </c>
      <c r="P9451" s="63">
        <v>6</v>
      </c>
      <c r="Q9451" s="63">
        <v>1.2781749580960001E-2</v>
      </c>
    </row>
    <row r="9452" spans="1:17">
      <c r="A9452" s="63" t="s">
        <v>81</v>
      </c>
      <c r="B9452" s="63" t="s">
        <v>58</v>
      </c>
      <c r="C9452" s="63" t="s">
        <v>68</v>
      </c>
      <c r="D9452" s="63">
        <v>19</v>
      </c>
      <c r="E9452" s="63">
        <v>1.8628979999999999</v>
      </c>
      <c r="F9452" s="63">
        <v>1.905969</v>
      </c>
      <c r="G9452" s="63">
        <v>4.3070799999999999E-2</v>
      </c>
      <c r="H9452" s="63">
        <v>76.101100000000002</v>
      </c>
      <c r="I9452" s="63">
        <v>-0.1018168</v>
      </c>
      <c r="J9452" s="63">
        <v>-1.6216000000000001E-2</v>
      </c>
      <c r="K9452" s="63">
        <v>4.3070799999999999E-2</v>
      </c>
      <c r="L9452" s="63">
        <v>0.10235760000000001</v>
      </c>
      <c r="M9452" s="63">
        <v>0.1879584</v>
      </c>
      <c r="N9452" s="63">
        <v>12799</v>
      </c>
      <c r="O9452" s="63">
        <v>0.1130564</v>
      </c>
      <c r="P9452" s="63">
        <v>6</v>
      </c>
      <c r="Q9452" s="63">
        <v>1.2781749580960001E-2</v>
      </c>
    </row>
    <row r="9453" spans="1:17">
      <c r="A9453" s="63" t="s">
        <v>81</v>
      </c>
      <c r="B9453" s="63" t="s">
        <v>58</v>
      </c>
      <c r="C9453" s="63" t="s">
        <v>68</v>
      </c>
      <c r="D9453" s="63">
        <v>20</v>
      </c>
      <c r="E9453" s="63">
        <v>1.9447680000000001</v>
      </c>
      <c r="F9453" s="63">
        <v>1.856941</v>
      </c>
      <c r="G9453" s="63">
        <v>-8.7827100000000005E-2</v>
      </c>
      <c r="H9453" s="63">
        <v>72.989999999999995</v>
      </c>
      <c r="I9453" s="63">
        <v>-0.2327147</v>
      </c>
      <c r="J9453" s="63">
        <v>-0.14711389999999999</v>
      </c>
      <c r="K9453" s="63">
        <v>-8.7827100000000005E-2</v>
      </c>
      <c r="L9453" s="63">
        <v>-2.8540300000000001E-2</v>
      </c>
      <c r="M9453" s="63">
        <v>5.70605E-2</v>
      </c>
      <c r="N9453" s="63">
        <v>12799</v>
      </c>
      <c r="O9453" s="63">
        <v>0.1130564</v>
      </c>
      <c r="P9453" s="63">
        <v>6</v>
      </c>
      <c r="Q9453" s="63">
        <v>1.2781749580960001E-2</v>
      </c>
    </row>
    <row r="9454" spans="1:17">
      <c r="A9454" s="63" t="s">
        <v>81</v>
      </c>
      <c r="B9454" s="63" t="s">
        <v>58</v>
      </c>
      <c r="C9454" s="63" t="s">
        <v>68</v>
      </c>
      <c r="D9454" s="63">
        <v>21</v>
      </c>
      <c r="E9454" s="63">
        <v>1.9497800000000001</v>
      </c>
      <c r="F9454" s="63">
        <v>1.7682850000000001</v>
      </c>
      <c r="G9454" s="63">
        <v>-0.18149460000000001</v>
      </c>
      <c r="H9454" s="63">
        <v>69.094899999999996</v>
      </c>
      <c r="I9454" s="63">
        <v>-0.32638220000000001</v>
      </c>
      <c r="J9454" s="63">
        <v>-0.24078140000000001</v>
      </c>
      <c r="K9454" s="63">
        <v>-0.18149460000000001</v>
      </c>
      <c r="L9454" s="63">
        <v>-0.12220780000000001</v>
      </c>
      <c r="M9454" s="63">
        <v>-3.6607000000000001E-2</v>
      </c>
      <c r="N9454" s="63">
        <v>12799</v>
      </c>
      <c r="O9454" s="63">
        <v>0.1130564</v>
      </c>
      <c r="P9454" s="63">
        <v>6</v>
      </c>
      <c r="Q9454" s="63">
        <v>1.2781749580960001E-2</v>
      </c>
    </row>
    <row r="9455" spans="1:17">
      <c r="A9455" s="63" t="s">
        <v>81</v>
      </c>
      <c r="B9455" s="63" t="s">
        <v>58</v>
      </c>
      <c r="C9455" s="63" t="s">
        <v>68</v>
      </c>
      <c r="D9455" s="63">
        <v>22</v>
      </c>
      <c r="E9455" s="63">
        <v>1.8359270000000001</v>
      </c>
      <c r="F9455" s="63">
        <v>1.596606</v>
      </c>
      <c r="G9455" s="63">
        <v>-0.23932139999999999</v>
      </c>
      <c r="H9455" s="63">
        <v>66.255700000000004</v>
      </c>
      <c r="I9455" s="63">
        <v>-0.38420890000000002</v>
      </c>
      <c r="J9455" s="63">
        <v>-0.29860819999999999</v>
      </c>
      <c r="K9455" s="63">
        <v>-0.23932139999999999</v>
      </c>
      <c r="L9455" s="63">
        <v>-0.18003449999999999</v>
      </c>
      <c r="M9455" s="63">
        <v>-9.4433799999999998E-2</v>
      </c>
      <c r="N9455" s="63">
        <v>12799</v>
      </c>
      <c r="O9455" s="63">
        <v>0.1130564</v>
      </c>
      <c r="P9455" s="63">
        <v>6</v>
      </c>
      <c r="Q9455" s="63">
        <v>1.2781749580960001E-2</v>
      </c>
    </row>
    <row r="9456" spans="1:17">
      <c r="A9456" s="63" t="s">
        <v>81</v>
      </c>
      <c r="B9456" s="63" t="s">
        <v>58</v>
      </c>
      <c r="C9456" s="63" t="s">
        <v>68</v>
      </c>
      <c r="D9456" s="63">
        <v>23</v>
      </c>
      <c r="E9456" s="63">
        <v>1.564961</v>
      </c>
      <c r="F9456" s="63">
        <v>1.3337680000000001</v>
      </c>
      <c r="G9456" s="63">
        <v>-0.23119239999999999</v>
      </c>
      <c r="H9456" s="63">
        <v>64.378100000000003</v>
      </c>
      <c r="I9456" s="63">
        <v>-0.37607990000000002</v>
      </c>
      <c r="J9456" s="63">
        <v>-0.29047919999999999</v>
      </c>
      <c r="K9456" s="63">
        <v>-0.23119239999999999</v>
      </c>
      <c r="L9456" s="63">
        <v>-0.17190549999999999</v>
      </c>
      <c r="M9456" s="63">
        <v>-8.6304800000000001E-2</v>
      </c>
      <c r="N9456" s="63">
        <v>12799</v>
      </c>
      <c r="O9456" s="63">
        <v>0.1130564</v>
      </c>
      <c r="P9456" s="63">
        <v>6</v>
      </c>
      <c r="Q9456" s="63">
        <v>1.2781749580960001E-2</v>
      </c>
    </row>
    <row r="9457" spans="1:17">
      <c r="A9457" s="63" t="s">
        <v>81</v>
      </c>
      <c r="B9457" s="63" t="s">
        <v>58</v>
      </c>
      <c r="C9457" s="63" t="s">
        <v>68</v>
      </c>
      <c r="D9457" s="63">
        <v>24</v>
      </c>
      <c r="E9457" s="63">
        <v>1.2574019999999999</v>
      </c>
      <c r="F9457" s="63">
        <v>1.0360990000000001</v>
      </c>
      <c r="G9457" s="63">
        <v>-0.2213031</v>
      </c>
      <c r="H9457" s="63">
        <v>62.7624</v>
      </c>
      <c r="I9457" s="63">
        <v>-0.36619069999999998</v>
      </c>
      <c r="J9457" s="63">
        <v>-0.2805899</v>
      </c>
      <c r="K9457" s="63">
        <v>-0.2213031</v>
      </c>
      <c r="L9457" s="63">
        <v>-0.1620163</v>
      </c>
      <c r="M9457" s="63">
        <v>-7.6415499999999997E-2</v>
      </c>
      <c r="N9457" s="63">
        <v>12799</v>
      </c>
      <c r="O9457" s="63">
        <v>0.1130564</v>
      </c>
      <c r="P9457" s="63">
        <v>6</v>
      </c>
      <c r="Q9457" s="63">
        <v>1.2781749580960001E-2</v>
      </c>
    </row>
    <row r="9458" spans="1:17">
      <c r="A9458" s="63" t="s">
        <v>81</v>
      </c>
      <c r="B9458" s="63" t="s">
        <v>58</v>
      </c>
      <c r="C9458" s="63" t="s">
        <v>69</v>
      </c>
      <c r="D9458" s="63">
        <v>1</v>
      </c>
      <c r="E9458" s="63">
        <v>1.2015530000000001</v>
      </c>
      <c r="F9458" s="63">
        <v>0.95889849999999999</v>
      </c>
      <c r="G9458" s="63">
        <v>-0.24265439999999999</v>
      </c>
      <c r="H9458" s="63">
        <v>64.510900000000007</v>
      </c>
      <c r="I9458" s="63">
        <v>-0.387542</v>
      </c>
      <c r="J9458" s="63">
        <v>-0.30194120000000002</v>
      </c>
      <c r="K9458" s="63">
        <v>-0.24265439999999999</v>
      </c>
      <c r="L9458" s="63">
        <v>-0.18336759999999999</v>
      </c>
      <c r="M9458" s="63">
        <v>-9.7766800000000001E-2</v>
      </c>
      <c r="N9458" s="63">
        <v>12799</v>
      </c>
      <c r="O9458" s="63">
        <v>0.1130564</v>
      </c>
      <c r="P9458" s="63">
        <v>7</v>
      </c>
      <c r="Q9458" s="63">
        <v>1.2781749580960001E-2</v>
      </c>
    </row>
    <row r="9459" spans="1:17">
      <c r="A9459" s="63" t="s">
        <v>81</v>
      </c>
      <c r="B9459" s="63" t="s">
        <v>58</v>
      </c>
      <c r="C9459" s="63" t="s">
        <v>69</v>
      </c>
      <c r="D9459" s="63">
        <v>2</v>
      </c>
      <c r="E9459" s="63">
        <v>1.1136710000000001</v>
      </c>
      <c r="F9459" s="63">
        <v>0.85650009999999999</v>
      </c>
      <c r="G9459" s="63">
        <v>-0.25717099999999998</v>
      </c>
      <c r="H9459" s="63">
        <v>63.629300000000001</v>
      </c>
      <c r="I9459" s="63">
        <v>-0.40205859999999999</v>
      </c>
      <c r="J9459" s="63">
        <v>-0.31645790000000001</v>
      </c>
      <c r="K9459" s="63">
        <v>-0.25717099999999998</v>
      </c>
      <c r="L9459" s="63">
        <v>-0.19788420000000001</v>
      </c>
      <c r="M9459" s="63">
        <v>-0.11228340000000001</v>
      </c>
      <c r="N9459" s="63">
        <v>12799</v>
      </c>
      <c r="O9459" s="63">
        <v>0.1130564</v>
      </c>
      <c r="P9459" s="63">
        <v>7</v>
      </c>
      <c r="Q9459" s="63">
        <v>1.2781749580960001E-2</v>
      </c>
    </row>
    <row r="9460" spans="1:17">
      <c r="A9460" s="63" t="s">
        <v>81</v>
      </c>
      <c r="B9460" s="63" t="s">
        <v>58</v>
      </c>
      <c r="C9460" s="63" t="s">
        <v>69</v>
      </c>
      <c r="D9460" s="63">
        <v>3</v>
      </c>
      <c r="E9460" s="63">
        <v>1.057998</v>
      </c>
      <c r="F9460" s="63">
        <v>0.80879959999999995</v>
      </c>
      <c r="G9460" s="63">
        <v>-0.24919830000000001</v>
      </c>
      <c r="H9460" s="63">
        <v>62.582900000000002</v>
      </c>
      <c r="I9460" s="63">
        <v>-0.39408589999999999</v>
      </c>
      <c r="J9460" s="63">
        <v>-0.30848520000000001</v>
      </c>
      <c r="K9460" s="63">
        <v>-0.24919830000000001</v>
      </c>
      <c r="L9460" s="63">
        <v>-0.18991150000000001</v>
      </c>
      <c r="M9460" s="63">
        <v>-0.10431070000000001</v>
      </c>
      <c r="N9460" s="63">
        <v>12799</v>
      </c>
      <c r="O9460" s="63">
        <v>0.1130564</v>
      </c>
      <c r="P9460" s="63">
        <v>7</v>
      </c>
      <c r="Q9460" s="63">
        <v>1.2781749580960001E-2</v>
      </c>
    </row>
    <row r="9461" spans="1:17">
      <c r="A9461" s="63" t="s">
        <v>81</v>
      </c>
      <c r="B9461" s="63" t="s">
        <v>58</v>
      </c>
      <c r="C9461" s="63" t="s">
        <v>69</v>
      </c>
      <c r="D9461" s="63">
        <v>4</v>
      </c>
      <c r="E9461" s="63">
        <v>1.034791</v>
      </c>
      <c r="F9461" s="63">
        <v>0.81623100000000004</v>
      </c>
      <c r="G9461" s="63">
        <v>-0.21856049999999999</v>
      </c>
      <c r="H9461" s="63">
        <v>61.560899999999997</v>
      </c>
      <c r="I9461" s="63">
        <v>-0.3634481</v>
      </c>
      <c r="J9461" s="63">
        <v>-0.27784730000000002</v>
      </c>
      <c r="K9461" s="63">
        <v>-0.21856049999999999</v>
      </c>
      <c r="L9461" s="63">
        <v>-0.15927359999999999</v>
      </c>
      <c r="M9461" s="63">
        <v>-7.3672899999999999E-2</v>
      </c>
      <c r="N9461" s="63">
        <v>12799</v>
      </c>
      <c r="O9461" s="63">
        <v>0.1130564</v>
      </c>
      <c r="P9461" s="63">
        <v>7</v>
      </c>
      <c r="Q9461" s="63">
        <v>1.2781749580960001E-2</v>
      </c>
    </row>
    <row r="9462" spans="1:17">
      <c r="A9462" s="63" t="s">
        <v>81</v>
      </c>
      <c r="B9462" s="63" t="s">
        <v>58</v>
      </c>
      <c r="C9462" s="63" t="s">
        <v>69</v>
      </c>
      <c r="D9462" s="63">
        <v>5</v>
      </c>
      <c r="E9462" s="63">
        <v>1.036341</v>
      </c>
      <c r="F9462" s="63">
        <v>0.82095850000000004</v>
      </c>
      <c r="G9462" s="63">
        <v>-0.21538289999999999</v>
      </c>
      <c r="H9462" s="63">
        <v>60.765599999999999</v>
      </c>
      <c r="I9462" s="63">
        <v>-0.36027049999999999</v>
      </c>
      <c r="J9462" s="63">
        <v>-0.27466980000000002</v>
      </c>
      <c r="K9462" s="63">
        <v>-0.21538289999999999</v>
      </c>
      <c r="L9462" s="63">
        <v>-0.15609609999999999</v>
      </c>
      <c r="M9462" s="63">
        <v>-7.0495299999999997E-2</v>
      </c>
      <c r="N9462" s="63">
        <v>12799</v>
      </c>
      <c r="O9462" s="63">
        <v>0.1130564</v>
      </c>
      <c r="P9462" s="63">
        <v>7</v>
      </c>
      <c r="Q9462" s="63">
        <v>1.2781749580960001E-2</v>
      </c>
    </row>
    <row r="9463" spans="1:17">
      <c r="A9463" s="63" t="s">
        <v>81</v>
      </c>
      <c r="B9463" s="63" t="s">
        <v>58</v>
      </c>
      <c r="C9463" s="63" t="s">
        <v>69</v>
      </c>
      <c r="D9463" s="63">
        <v>6</v>
      </c>
      <c r="E9463" s="63">
        <v>1.14049</v>
      </c>
      <c r="F9463" s="63">
        <v>0.85323879999999996</v>
      </c>
      <c r="G9463" s="63">
        <v>-0.28725129999999999</v>
      </c>
      <c r="H9463" s="63">
        <v>60.125500000000002</v>
      </c>
      <c r="I9463" s="63">
        <v>-0.43213889999999999</v>
      </c>
      <c r="J9463" s="63">
        <v>-0.34653810000000002</v>
      </c>
      <c r="K9463" s="63">
        <v>-0.28725129999999999</v>
      </c>
      <c r="L9463" s="63">
        <v>-0.22796449999999999</v>
      </c>
      <c r="M9463" s="63">
        <v>-0.14236370000000001</v>
      </c>
      <c r="N9463" s="63">
        <v>12799</v>
      </c>
      <c r="O9463" s="63">
        <v>0.1130564</v>
      </c>
      <c r="P9463" s="63">
        <v>7</v>
      </c>
      <c r="Q9463" s="63">
        <v>1.2781749580960001E-2</v>
      </c>
    </row>
    <row r="9464" spans="1:17">
      <c r="A9464" s="63" t="s">
        <v>81</v>
      </c>
      <c r="B9464" s="63" t="s">
        <v>58</v>
      </c>
      <c r="C9464" s="63" t="s">
        <v>69</v>
      </c>
      <c r="D9464" s="63">
        <v>7</v>
      </c>
      <c r="E9464" s="63">
        <v>1.3242419999999999</v>
      </c>
      <c r="F9464" s="63">
        <v>1.0471029999999999</v>
      </c>
      <c r="G9464" s="63">
        <v>-0.27713880000000002</v>
      </c>
      <c r="H9464" s="63">
        <v>60.384099999999997</v>
      </c>
      <c r="I9464" s="63">
        <v>-0.42202640000000002</v>
      </c>
      <c r="J9464" s="63">
        <v>-0.33642569999999999</v>
      </c>
      <c r="K9464" s="63">
        <v>-0.27713880000000002</v>
      </c>
      <c r="L9464" s="63">
        <v>-0.21785199999999999</v>
      </c>
      <c r="M9464" s="63">
        <v>-0.13225120000000001</v>
      </c>
      <c r="N9464" s="63">
        <v>12799</v>
      </c>
      <c r="O9464" s="63">
        <v>0.1130564</v>
      </c>
      <c r="P9464" s="63">
        <v>7</v>
      </c>
      <c r="Q9464" s="63">
        <v>1.2781749580960001E-2</v>
      </c>
    </row>
    <row r="9465" spans="1:17">
      <c r="A9465" s="63" t="s">
        <v>81</v>
      </c>
      <c r="B9465" s="63" t="s">
        <v>58</v>
      </c>
      <c r="C9465" s="63" t="s">
        <v>69</v>
      </c>
      <c r="D9465" s="63">
        <v>8</v>
      </c>
      <c r="E9465" s="63">
        <v>1.443586</v>
      </c>
      <c r="F9465" s="63">
        <v>1.1961139999999999</v>
      </c>
      <c r="G9465" s="63">
        <v>-0.24747189999999999</v>
      </c>
      <c r="H9465" s="63">
        <v>62.952100000000002</v>
      </c>
      <c r="I9465" s="63">
        <v>-0.39235950000000003</v>
      </c>
      <c r="J9465" s="63">
        <v>-0.3067588</v>
      </c>
      <c r="K9465" s="63">
        <v>-0.24747189999999999</v>
      </c>
      <c r="L9465" s="63">
        <v>-0.18818509999999999</v>
      </c>
      <c r="M9465" s="63">
        <v>-0.1025843</v>
      </c>
      <c r="N9465" s="63">
        <v>12799</v>
      </c>
      <c r="O9465" s="63">
        <v>0.1130564</v>
      </c>
      <c r="P9465" s="63">
        <v>7</v>
      </c>
      <c r="Q9465" s="63">
        <v>1.2781749580960001E-2</v>
      </c>
    </row>
    <row r="9466" spans="1:17">
      <c r="A9466" s="63" t="s">
        <v>81</v>
      </c>
      <c r="B9466" s="63" t="s">
        <v>58</v>
      </c>
      <c r="C9466" s="63" t="s">
        <v>69</v>
      </c>
      <c r="D9466" s="63">
        <v>9</v>
      </c>
      <c r="E9466" s="63">
        <v>1.4166719999999999</v>
      </c>
      <c r="F9466" s="63">
        <v>1.3183199999999999</v>
      </c>
      <c r="G9466" s="63">
        <v>-9.8351800000000003E-2</v>
      </c>
      <c r="H9466" s="63">
        <v>66.197199999999995</v>
      </c>
      <c r="I9466" s="63">
        <v>-0.24323939999999999</v>
      </c>
      <c r="J9466" s="63">
        <v>-0.15763869999999999</v>
      </c>
      <c r="K9466" s="63">
        <v>-9.8351800000000003E-2</v>
      </c>
      <c r="L9466" s="63">
        <v>-3.9065000000000003E-2</v>
      </c>
      <c r="M9466" s="63">
        <v>4.6535800000000002E-2</v>
      </c>
      <c r="N9466" s="63">
        <v>12799</v>
      </c>
      <c r="O9466" s="63">
        <v>0.1130564</v>
      </c>
      <c r="P9466" s="63">
        <v>7</v>
      </c>
      <c r="Q9466" s="63">
        <v>1.2781749580960001E-2</v>
      </c>
    </row>
    <row r="9467" spans="1:17">
      <c r="A9467" s="63" t="s">
        <v>81</v>
      </c>
      <c r="B9467" s="63" t="s">
        <v>58</v>
      </c>
      <c r="C9467" s="63" t="s">
        <v>69</v>
      </c>
      <c r="D9467" s="63">
        <v>10</v>
      </c>
      <c r="E9467" s="63">
        <v>1.450134</v>
      </c>
      <c r="F9467" s="63">
        <v>1.3511359999999999</v>
      </c>
      <c r="G9467" s="63">
        <v>-9.8998100000000006E-2</v>
      </c>
      <c r="H9467" s="63">
        <v>69.628299999999996</v>
      </c>
      <c r="I9467" s="63">
        <v>-0.24388570000000001</v>
      </c>
      <c r="J9467" s="63">
        <v>-0.15828490000000001</v>
      </c>
      <c r="K9467" s="63">
        <v>-9.8998100000000006E-2</v>
      </c>
      <c r="L9467" s="63">
        <v>-3.9711200000000002E-2</v>
      </c>
      <c r="M9467" s="63">
        <v>4.58895E-2</v>
      </c>
      <c r="N9467" s="63">
        <v>12799</v>
      </c>
      <c r="O9467" s="63">
        <v>0.1130564</v>
      </c>
      <c r="P9467" s="63">
        <v>7</v>
      </c>
      <c r="Q9467" s="63">
        <v>1.2781749580960001E-2</v>
      </c>
    </row>
    <row r="9468" spans="1:17">
      <c r="A9468" s="63" t="s">
        <v>81</v>
      </c>
      <c r="B9468" s="63" t="s">
        <v>58</v>
      </c>
      <c r="C9468" s="63" t="s">
        <v>69</v>
      </c>
      <c r="D9468" s="63">
        <v>11</v>
      </c>
      <c r="E9468" s="63">
        <v>1.389052</v>
      </c>
      <c r="F9468" s="63">
        <v>1.436382</v>
      </c>
      <c r="G9468" s="63">
        <v>4.7329700000000002E-2</v>
      </c>
      <c r="H9468" s="63">
        <v>73.117099999999994</v>
      </c>
      <c r="I9468" s="63">
        <v>-9.7557900000000003E-2</v>
      </c>
      <c r="J9468" s="63">
        <v>-1.1957199999999999E-2</v>
      </c>
      <c r="K9468" s="63">
        <v>4.7329700000000002E-2</v>
      </c>
      <c r="L9468" s="63">
        <v>0.1066165</v>
      </c>
      <c r="M9468" s="63">
        <v>0.19221730000000001</v>
      </c>
      <c r="N9468" s="63">
        <v>12799</v>
      </c>
      <c r="O9468" s="63">
        <v>0.1130564</v>
      </c>
      <c r="P9468" s="63">
        <v>7</v>
      </c>
      <c r="Q9468" s="63">
        <v>1.2781749580960001E-2</v>
      </c>
    </row>
    <row r="9469" spans="1:17">
      <c r="A9469" s="63" t="s">
        <v>81</v>
      </c>
      <c r="B9469" s="63" t="s">
        <v>58</v>
      </c>
      <c r="C9469" s="63" t="s">
        <v>69</v>
      </c>
      <c r="D9469" s="63">
        <v>12</v>
      </c>
      <c r="E9469" s="63">
        <v>1.3660810000000001</v>
      </c>
      <c r="F9469" s="63">
        <v>1.5423439999999999</v>
      </c>
      <c r="G9469" s="63">
        <v>0.17626349999999999</v>
      </c>
      <c r="H9469" s="63">
        <v>76.272000000000006</v>
      </c>
      <c r="I9469" s="63">
        <v>3.1375899999999998E-2</v>
      </c>
      <c r="J9469" s="63">
        <v>0.1169766</v>
      </c>
      <c r="K9469" s="63">
        <v>0.17626349999999999</v>
      </c>
      <c r="L9469" s="63">
        <v>0.23555029999999999</v>
      </c>
      <c r="M9469" s="63">
        <v>0.32115100000000002</v>
      </c>
      <c r="N9469" s="63">
        <v>12799</v>
      </c>
      <c r="O9469" s="63">
        <v>0.1130564</v>
      </c>
      <c r="P9469" s="63">
        <v>7</v>
      </c>
      <c r="Q9469" s="63">
        <v>1.2781749580960001E-2</v>
      </c>
    </row>
    <row r="9470" spans="1:17">
      <c r="A9470" s="63" t="s">
        <v>81</v>
      </c>
      <c r="B9470" s="63" t="s">
        <v>58</v>
      </c>
      <c r="C9470" s="63" t="s">
        <v>69</v>
      </c>
      <c r="D9470" s="63">
        <v>13</v>
      </c>
      <c r="E9470" s="63">
        <v>1.2692380000000001</v>
      </c>
      <c r="F9470" s="63">
        <v>1.661135</v>
      </c>
      <c r="G9470" s="63">
        <v>0.39189649999999998</v>
      </c>
      <c r="H9470" s="63">
        <v>79.042599999999993</v>
      </c>
      <c r="I9470" s="63">
        <v>0.2470089</v>
      </c>
      <c r="J9470" s="63">
        <v>0.33260970000000001</v>
      </c>
      <c r="K9470" s="63">
        <v>0.39189649999999998</v>
      </c>
      <c r="L9470" s="63">
        <v>0.45118330000000001</v>
      </c>
      <c r="M9470" s="63">
        <v>0.53678409999999999</v>
      </c>
      <c r="N9470" s="63">
        <v>12799</v>
      </c>
      <c r="O9470" s="63">
        <v>0.1130564</v>
      </c>
      <c r="P9470" s="63">
        <v>7</v>
      </c>
      <c r="Q9470" s="63">
        <v>1.2781749580960001E-2</v>
      </c>
    </row>
    <row r="9471" spans="1:17">
      <c r="A9471" s="63" t="s">
        <v>81</v>
      </c>
      <c r="B9471" s="63" t="s">
        <v>58</v>
      </c>
      <c r="C9471" s="63" t="s">
        <v>69</v>
      </c>
      <c r="D9471" s="63">
        <v>14</v>
      </c>
      <c r="E9471" s="63">
        <v>1.297822</v>
      </c>
      <c r="F9471" s="63">
        <v>1.7993410000000001</v>
      </c>
      <c r="G9471" s="63">
        <v>0.5015193</v>
      </c>
      <c r="H9471" s="63">
        <v>81.141999999999996</v>
      </c>
      <c r="I9471" s="63">
        <v>0.3566317</v>
      </c>
      <c r="J9471" s="63">
        <v>0.44223249999999997</v>
      </c>
      <c r="K9471" s="63">
        <v>0.5015193</v>
      </c>
      <c r="L9471" s="63">
        <v>0.56080620000000003</v>
      </c>
      <c r="M9471" s="63">
        <v>0.64640690000000001</v>
      </c>
      <c r="N9471" s="63">
        <v>12799</v>
      </c>
      <c r="O9471" s="63">
        <v>0.1130564</v>
      </c>
      <c r="P9471" s="63">
        <v>7</v>
      </c>
      <c r="Q9471" s="63">
        <v>1.2781749580960001E-2</v>
      </c>
    </row>
    <row r="9472" spans="1:17">
      <c r="A9472" s="63" t="s">
        <v>81</v>
      </c>
      <c r="B9472" s="63" t="s">
        <v>58</v>
      </c>
      <c r="C9472" s="63" t="s">
        <v>69</v>
      </c>
      <c r="D9472" s="63">
        <v>15</v>
      </c>
      <c r="E9472" s="63">
        <v>1.367612</v>
      </c>
      <c r="F9472" s="63">
        <v>1.9206300000000001</v>
      </c>
      <c r="G9472" s="63">
        <v>0.55301809999999996</v>
      </c>
      <c r="H9472" s="63">
        <v>82.350700000000003</v>
      </c>
      <c r="I9472" s="63">
        <v>0.40813050000000001</v>
      </c>
      <c r="J9472" s="63">
        <v>0.49373129999999998</v>
      </c>
      <c r="K9472" s="63">
        <v>0.55301809999999996</v>
      </c>
      <c r="L9472" s="63">
        <v>0.61230490000000004</v>
      </c>
      <c r="M9472" s="63">
        <v>0.69790569999999996</v>
      </c>
      <c r="N9472" s="63">
        <v>12799</v>
      </c>
      <c r="O9472" s="63">
        <v>0.1130564</v>
      </c>
      <c r="P9472" s="63">
        <v>7</v>
      </c>
      <c r="Q9472" s="63">
        <v>1.2781749580960001E-2</v>
      </c>
    </row>
    <row r="9473" spans="1:17">
      <c r="A9473" s="63" t="s">
        <v>81</v>
      </c>
      <c r="B9473" s="63" t="s">
        <v>58</v>
      </c>
      <c r="C9473" s="63" t="s">
        <v>69</v>
      </c>
      <c r="D9473" s="63">
        <v>16</v>
      </c>
      <c r="E9473" s="63">
        <v>1.4894909999999999</v>
      </c>
      <c r="F9473" s="63">
        <v>2.0325820000000001</v>
      </c>
      <c r="G9473" s="63">
        <v>0.54309130000000005</v>
      </c>
      <c r="H9473" s="63">
        <v>82.878699999999995</v>
      </c>
      <c r="I9473" s="63">
        <v>0.39820369999999999</v>
      </c>
      <c r="J9473" s="63">
        <v>0.48380450000000003</v>
      </c>
      <c r="K9473" s="63">
        <v>0.54309130000000005</v>
      </c>
      <c r="L9473" s="63">
        <v>0.60237810000000003</v>
      </c>
      <c r="M9473" s="63">
        <v>0.68797889999999995</v>
      </c>
      <c r="N9473" s="63">
        <v>12799</v>
      </c>
      <c r="O9473" s="63">
        <v>0.1130564</v>
      </c>
      <c r="P9473" s="63">
        <v>7</v>
      </c>
      <c r="Q9473" s="63">
        <v>1.2781749580960001E-2</v>
      </c>
    </row>
    <row r="9474" spans="1:17">
      <c r="A9474" s="63" t="s">
        <v>81</v>
      </c>
      <c r="B9474" s="63" t="s">
        <v>58</v>
      </c>
      <c r="C9474" s="63" t="s">
        <v>69</v>
      </c>
      <c r="D9474" s="63">
        <v>17</v>
      </c>
      <c r="E9474" s="63">
        <v>1.6145700000000001</v>
      </c>
      <c r="F9474" s="63">
        <v>2.1287120000000002</v>
      </c>
      <c r="G9474" s="63">
        <v>0.51414119999999996</v>
      </c>
      <c r="H9474" s="63">
        <v>82.512200000000007</v>
      </c>
      <c r="I9474" s="63">
        <v>0.36925360000000002</v>
      </c>
      <c r="J9474" s="63">
        <v>0.45485439999999999</v>
      </c>
      <c r="K9474" s="63">
        <v>0.51414119999999996</v>
      </c>
      <c r="L9474" s="63">
        <v>0.57342800000000005</v>
      </c>
      <c r="M9474" s="63">
        <v>0.65902879999999997</v>
      </c>
      <c r="N9474" s="63">
        <v>12799</v>
      </c>
      <c r="O9474" s="63">
        <v>0.1130564</v>
      </c>
      <c r="P9474" s="63">
        <v>7</v>
      </c>
      <c r="Q9474" s="63">
        <v>1.2781749580960001E-2</v>
      </c>
    </row>
    <row r="9475" spans="1:17">
      <c r="A9475" s="63" t="s">
        <v>81</v>
      </c>
      <c r="B9475" s="63" t="s">
        <v>58</v>
      </c>
      <c r="C9475" s="63" t="s">
        <v>69</v>
      </c>
      <c r="D9475" s="63">
        <v>18</v>
      </c>
      <c r="E9475" s="63">
        <v>1.744005</v>
      </c>
      <c r="F9475" s="63">
        <v>2.186296</v>
      </c>
      <c r="G9475" s="63">
        <v>0.4422915</v>
      </c>
      <c r="H9475" s="63">
        <v>81.323899999999995</v>
      </c>
      <c r="I9475" s="63">
        <v>0.2974039</v>
      </c>
      <c r="J9475" s="63">
        <v>0.38300469999999998</v>
      </c>
      <c r="K9475" s="63">
        <v>0.4422915</v>
      </c>
      <c r="L9475" s="63">
        <v>0.50157830000000003</v>
      </c>
      <c r="M9475" s="63">
        <v>0.58717909999999995</v>
      </c>
      <c r="N9475" s="63">
        <v>12799</v>
      </c>
      <c r="O9475" s="63">
        <v>0.1130564</v>
      </c>
      <c r="P9475" s="63">
        <v>7</v>
      </c>
      <c r="Q9475" s="63">
        <v>1.2781749580960001E-2</v>
      </c>
    </row>
    <row r="9476" spans="1:17">
      <c r="A9476" s="63" t="s">
        <v>81</v>
      </c>
      <c r="B9476" s="63" t="s">
        <v>58</v>
      </c>
      <c r="C9476" s="63" t="s">
        <v>69</v>
      </c>
      <c r="D9476" s="63">
        <v>19</v>
      </c>
      <c r="E9476" s="63">
        <v>1.9797260000000001</v>
      </c>
      <c r="F9476" s="63">
        <v>2.1412239999999998</v>
      </c>
      <c r="G9476" s="63">
        <v>0.1614978</v>
      </c>
      <c r="H9476" s="63">
        <v>79.334699999999998</v>
      </c>
      <c r="I9476" s="63">
        <v>1.6610199999999999E-2</v>
      </c>
      <c r="J9476" s="63">
        <v>0.102211</v>
      </c>
      <c r="K9476" s="63">
        <v>0.1614978</v>
      </c>
      <c r="L9476" s="63">
        <v>0.2207847</v>
      </c>
      <c r="M9476" s="63">
        <v>0.30638539999999997</v>
      </c>
      <c r="N9476" s="63">
        <v>12799</v>
      </c>
      <c r="O9476" s="63">
        <v>0.1130564</v>
      </c>
      <c r="P9476" s="63">
        <v>7</v>
      </c>
      <c r="Q9476" s="63">
        <v>1.2781749580960001E-2</v>
      </c>
    </row>
    <row r="9477" spans="1:17">
      <c r="A9477" s="63" t="s">
        <v>81</v>
      </c>
      <c r="B9477" s="63" t="s">
        <v>58</v>
      </c>
      <c r="C9477" s="63" t="s">
        <v>69</v>
      </c>
      <c r="D9477" s="63">
        <v>20</v>
      </c>
      <c r="E9477" s="63">
        <v>2.097175</v>
      </c>
      <c r="F9477" s="63">
        <v>2.0645289999999998</v>
      </c>
      <c r="G9477" s="63">
        <v>-3.26462E-2</v>
      </c>
      <c r="H9477" s="63">
        <v>76.245900000000006</v>
      </c>
      <c r="I9477" s="63">
        <v>-0.17753379999999999</v>
      </c>
      <c r="J9477" s="63">
        <v>-9.1933000000000001E-2</v>
      </c>
      <c r="K9477" s="63">
        <v>-3.26462E-2</v>
      </c>
      <c r="L9477" s="63">
        <v>2.66406E-2</v>
      </c>
      <c r="M9477" s="63">
        <v>0.11224140000000001</v>
      </c>
      <c r="N9477" s="63">
        <v>12799</v>
      </c>
      <c r="O9477" s="63">
        <v>0.1130564</v>
      </c>
      <c r="P9477" s="63">
        <v>7</v>
      </c>
      <c r="Q9477" s="63">
        <v>1.2781749580960001E-2</v>
      </c>
    </row>
    <row r="9478" spans="1:17">
      <c r="A9478" s="63" t="s">
        <v>81</v>
      </c>
      <c r="B9478" s="63" t="s">
        <v>58</v>
      </c>
      <c r="C9478" s="63" t="s">
        <v>69</v>
      </c>
      <c r="D9478" s="63">
        <v>21</v>
      </c>
      <c r="E9478" s="63">
        <v>2.096406</v>
      </c>
      <c r="F9478" s="63">
        <v>1.940015</v>
      </c>
      <c r="G9478" s="63">
        <v>-0.15639049999999999</v>
      </c>
      <c r="H9478" s="63">
        <v>71.938999999999993</v>
      </c>
      <c r="I9478" s="63">
        <v>-0.30127809999999999</v>
      </c>
      <c r="J9478" s="63">
        <v>-0.21567739999999999</v>
      </c>
      <c r="K9478" s="63">
        <v>-0.15639049999999999</v>
      </c>
      <c r="L9478" s="63">
        <v>-9.7103700000000001E-2</v>
      </c>
      <c r="M9478" s="63">
        <v>-1.1502999999999999E-2</v>
      </c>
      <c r="N9478" s="63">
        <v>12799</v>
      </c>
      <c r="O9478" s="63">
        <v>0.1130564</v>
      </c>
      <c r="P9478" s="63">
        <v>7</v>
      </c>
      <c r="Q9478" s="63">
        <v>1.2781749580960001E-2</v>
      </c>
    </row>
    <row r="9479" spans="1:17">
      <c r="A9479" s="63" t="s">
        <v>81</v>
      </c>
      <c r="B9479" s="63" t="s">
        <v>58</v>
      </c>
      <c r="C9479" s="63" t="s">
        <v>69</v>
      </c>
      <c r="D9479" s="63">
        <v>22</v>
      </c>
      <c r="E9479" s="63">
        <v>1.9829330000000001</v>
      </c>
      <c r="F9479" s="63">
        <v>1.7692490000000001</v>
      </c>
      <c r="G9479" s="63">
        <v>-0.21368400000000001</v>
      </c>
      <c r="H9479" s="63">
        <v>69.070400000000006</v>
      </c>
      <c r="I9479" s="63">
        <v>-0.35857159999999999</v>
      </c>
      <c r="J9479" s="63">
        <v>-0.27297080000000001</v>
      </c>
      <c r="K9479" s="63">
        <v>-0.21368400000000001</v>
      </c>
      <c r="L9479" s="63">
        <v>-0.15439710000000001</v>
      </c>
      <c r="M9479" s="63">
        <v>-6.8796399999999994E-2</v>
      </c>
      <c r="N9479" s="63">
        <v>12799</v>
      </c>
      <c r="O9479" s="63">
        <v>0.1130564</v>
      </c>
      <c r="P9479" s="63">
        <v>7</v>
      </c>
      <c r="Q9479" s="63">
        <v>1.2781749580960001E-2</v>
      </c>
    </row>
    <row r="9480" spans="1:17">
      <c r="A9480" s="63" t="s">
        <v>81</v>
      </c>
      <c r="B9480" s="63" t="s">
        <v>58</v>
      </c>
      <c r="C9480" s="63" t="s">
        <v>69</v>
      </c>
      <c r="D9480" s="63">
        <v>23</v>
      </c>
      <c r="E9480" s="63">
        <v>1.707875</v>
      </c>
      <c r="F9480" s="63">
        <v>1.508365</v>
      </c>
      <c r="G9480" s="63">
        <v>-0.1995101</v>
      </c>
      <c r="H9480" s="63">
        <v>67.270700000000005</v>
      </c>
      <c r="I9480" s="63">
        <v>-0.34439769999999997</v>
      </c>
      <c r="J9480" s="63">
        <v>-0.2587969</v>
      </c>
      <c r="K9480" s="63">
        <v>-0.1995101</v>
      </c>
      <c r="L9480" s="63">
        <v>-0.1402233</v>
      </c>
      <c r="M9480" s="63">
        <v>-5.4622499999999997E-2</v>
      </c>
      <c r="N9480" s="63">
        <v>12799</v>
      </c>
      <c r="O9480" s="63">
        <v>0.1130564</v>
      </c>
      <c r="P9480" s="63">
        <v>7</v>
      </c>
      <c r="Q9480" s="63">
        <v>1.2781749580960001E-2</v>
      </c>
    </row>
    <row r="9481" spans="1:17">
      <c r="A9481" s="63" t="s">
        <v>81</v>
      </c>
      <c r="B9481" s="63" t="s">
        <v>58</v>
      </c>
      <c r="C9481" s="63" t="s">
        <v>69</v>
      </c>
      <c r="D9481" s="63">
        <v>24</v>
      </c>
      <c r="E9481" s="63">
        <v>1.400053</v>
      </c>
      <c r="F9481" s="63">
        <v>1.189147</v>
      </c>
      <c r="G9481" s="63">
        <v>-0.21090629999999999</v>
      </c>
      <c r="H9481" s="63">
        <v>65.865200000000002</v>
      </c>
      <c r="I9481" s="63">
        <v>-0.3557939</v>
      </c>
      <c r="J9481" s="63">
        <v>-0.27019310000000002</v>
      </c>
      <c r="K9481" s="63">
        <v>-0.21090629999999999</v>
      </c>
      <c r="L9481" s="63">
        <v>-0.15161939999999999</v>
      </c>
      <c r="M9481" s="63">
        <v>-6.60187E-2</v>
      </c>
      <c r="N9481" s="63">
        <v>12799</v>
      </c>
      <c r="O9481" s="63">
        <v>0.1130564</v>
      </c>
      <c r="P9481" s="63">
        <v>7</v>
      </c>
      <c r="Q9481" s="63">
        <v>1.2781749580960001E-2</v>
      </c>
    </row>
    <row r="9482" spans="1:17">
      <c r="A9482" s="63" t="s">
        <v>81</v>
      </c>
      <c r="B9482" s="63" t="s">
        <v>58</v>
      </c>
      <c r="C9482" s="63" t="s">
        <v>70</v>
      </c>
      <c r="D9482" s="63">
        <v>1</v>
      </c>
      <c r="E9482" s="63">
        <v>1.1064560000000001</v>
      </c>
      <c r="F9482" s="63">
        <v>0.86850099999999997</v>
      </c>
      <c r="G9482" s="63">
        <v>-0.237955</v>
      </c>
      <c r="H9482" s="63">
        <v>64.093599999999995</v>
      </c>
      <c r="I9482" s="63">
        <v>-0.38284259999999998</v>
      </c>
      <c r="J9482" s="63">
        <v>-0.2972419</v>
      </c>
      <c r="K9482" s="63">
        <v>-0.237955</v>
      </c>
      <c r="L9482" s="63">
        <v>-0.1786682</v>
      </c>
      <c r="M9482" s="63">
        <v>-9.3067399999999995E-2</v>
      </c>
      <c r="N9482" s="63">
        <v>12799</v>
      </c>
      <c r="O9482" s="63">
        <v>0.1130564</v>
      </c>
      <c r="P9482" s="63">
        <v>8</v>
      </c>
      <c r="Q9482" s="63">
        <v>1.2781749580960001E-2</v>
      </c>
    </row>
    <row r="9483" spans="1:17">
      <c r="A9483" s="63" t="s">
        <v>81</v>
      </c>
      <c r="B9483" s="63" t="s">
        <v>58</v>
      </c>
      <c r="C9483" s="63" t="s">
        <v>70</v>
      </c>
      <c r="D9483" s="63">
        <v>2</v>
      </c>
      <c r="E9483" s="63">
        <v>1.015058</v>
      </c>
      <c r="F9483" s="63">
        <v>0.76969160000000003</v>
      </c>
      <c r="G9483" s="63">
        <v>-0.24536669999999999</v>
      </c>
      <c r="H9483" s="63">
        <v>62.971699999999998</v>
      </c>
      <c r="I9483" s="63">
        <v>-0.3902543</v>
      </c>
      <c r="J9483" s="63">
        <v>-0.30465350000000002</v>
      </c>
      <c r="K9483" s="63">
        <v>-0.24536669999999999</v>
      </c>
      <c r="L9483" s="63">
        <v>-0.18607989999999999</v>
      </c>
      <c r="M9483" s="63">
        <v>-0.1004791</v>
      </c>
      <c r="N9483" s="63">
        <v>12799</v>
      </c>
      <c r="O9483" s="63">
        <v>0.1130564</v>
      </c>
      <c r="P9483" s="63">
        <v>8</v>
      </c>
      <c r="Q9483" s="63">
        <v>1.2781749580960001E-2</v>
      </c>
    </row>
    <row r="9484" spans="1:17">
      <c r="A9484" s="63" t="s">
        <v>81</v>
      </c>
      <c r="B9484" s="63" t="s">
        <v>58</v>
      </c>
      <c r="C9484" s="63" t="s">
        <v>70</v>
      </c>
      <c r="D9484" s="63">
        <v>3</v>
      </c>
      <c r="E9484" s="63">
        <v>0.96115240000000002</v>
      </c>
      <c r="F9484" s="63">
        <v>0.72269090000000002</v>
      </c>
      <c r="G9484" s="63">
        <v>-0.23846149999999999</v>
      </c>
      <c r="H9484" s="63">
        <v>61.953400000000002</v>
      </c>
      <c r="I9484" s="63">
        <v>-0.3833491</v>
      </c>
      <c r="J9484" s="63">
        <v>-0.29774830000000002</v>
      </c>
      <c r="K9484" s="63">
        <v>-0.23846149999999999</v>
      </c>
      <c r="L9484" s="63">
        <v>-0.17917469999999999</v>
      </c>
      <c r="M9484" s="63">
        <v>-9.3573900000000002E-2</v>
      </c>
      <c r="N9484" s="63">
        <v>12799</v>
      </c>
      <c r="O9484" s="63">
        <v>0.1130564</v>
      </c>
      <c r="P9484" s="63">
        <v>8</v>
      </c>
      <c r="Q9484" s="63">
        <v>1.2781749580960001E-2</v>
      </c>
    </row>
    <row r="9485" spans="1:17">
      <c r="A9485" s="63" t="s">
        <v>81</v>
      </c>
      <c r="B9485" s="63" t="s">
        <v>58</v>
      </c>
      <c r="C9485" s="63" t="s">
        <v>70</v>
      </c>
      <c r="D9485" s="63">
        <v>4</v>
      </c>
      <c r="E9485" s="63">
        <v>0.94040570000000001</v>
      </c>
      <c r="F9485" s="63">
        <v>0.73029699999999997</v>
      </c>
      <c r="G9485" s="63">
        <v>-0.21010880000000001</v>
      </c>
      <c r="H9485" s="63">
        <v>61.084800000000001</v>
      </c>
      <c r="I9485" s="63">
        <v>-0.35499639999999999</v>
      </c>
      <c r="J9485" s="63">
        <v>-0.26939560000000001</v>
      </c>
      <c r="K9485" s="63">
        <v>-0.21010880000000001</v>
      </c>
      <c r="L9485" s="63">
        <v>-0.15082190000000001</v>
      </c>
      <c r="M9485" s="63">
        <v>-6.5221199999999993E-2</v>
      </c>
      <c r="N9485" s="63">
        <v>12799</v>
      </c>
      <c r="O9485" s="63">
        <v>0.1130564</v>
      </c>
      <c r="P9485" s="63">
        <v>8</v>
      </c>
      <c r="Q9485" s="63">
        <v>1.2781749580960001E-2</v>
      </c>
    </row>
    <row r="9486" spans="1:17">
      <c r="A9486" s="63" t="s">
        <v>81</v>
      </c>
      <c r="B9486" s="63" t="s">
        <v>58</v>
      </c>
      <c r="C9486" s="63" t="s">
        <v>70</v>
      </c>
      <c r="D9486" s="63">
        <v>5</v>
      </c>
      <c r="E9486" s="63">
        <v>0.94781439999999995</v>
      </c>
      <c r="F9486" s="63">
        <v>0.7307131</v>
      </c>
      <c r="G9486" s="63">
        <v>-0.2171013</v>
      </c>
      <c r="H9486" s="63">
        <v>60.302599999999998</v>
      </c>
      <c r="I9486" s="63">
        <v>-0.3619889</v>
      </c>
      <c r="J9486" s="63">
        <v>-0.27638810000000003</v>
      </c>
      <c r="K9486" s="63">
        <v>-0.2171013</v>
      </c>
      <c r="L9486" s="63">
        <v>-0.15781439999999999</v>
      </c>
      <c r="M9486" s="63">
        <v>-7.2213700000000006E-2</v>
      </c>
      <c r="N9486" s="63">
        <v>12799</v>
      </c>
      <c r="O9486" s="63">
        <v>0.1130564</v>
      </c>
      <c r="P9486" s="63">
        <v>8</v>
      </c>
      <c r="Q9486" s="63">
        <v>1.2781749580960001E-2</v>
      </c>
    </row>
    <row r="9487" spans="1:17">
      <c r="A9487" s="63" t="s">
        <v>81</v>
      </c>
      <c r="B9487" s="63" t="s">
        <v>58</v>
      </c>
      <c r="C9487" s="63" t="s">
        <v>70</v>
      </c>
      <c r="D9487" s="63">
        <v>6</v>
      </c>
      <c r="E9487" s="63">
        <v>1.0346900000000001</v>
      </c>
      <c r="F9487" s="63">
        <v>0.76753669999999996</v>
      </c>
      <c r="G9487" s="63">
        <v>-0.26715369999999999</v>
      </c>
      <c r="H9487" s="63">
        <v>59.802</v>
      </c>
      <c r="I9487" s="63">
        <v>-0.4120413</v>
      </c>
      <c r="J9487" s="63">
        <v>-0.32644050000000002</v>
      </c>
      <c r="K9487" s="63">
        <v>-0.26715369999999999</v>
      </c>
      <c r="L9487" s="63">
        <v>-0.20786679999999999</v>
      </c>
      <c r="M9487" s="63">
        <v>-0.1222661</v>
      </c>
      <c r="N9487" s="63">
        <v>12799</v>
      </c>
      <c r="O9487" s="63">
        <v>0.1130564</v>
      </c>
      <c r="P9487" s="63">
        <v>8</v>
      </c>
      <c r="Q9487" s="63">
        <v>1.2781749580960001E-2</v>
      </c>
    </row>
    <row r="9488" spans="1:17">
      <c r="A9488" s="63" t="s">
        <v>81</v>
      </c>
      <c r="B9488" s="63" t="s">
        <v>58</v>
      </c>
      <c r="C9488" s="63" t="s">
        <v>70</v>
      </c>
      <c r="D9488" s="63">
        <v>7</v>
      </c>
      <c r="E9488" s="63">
        <v>1.226205</v>
      </c>
      <c r="F9488" s="63">
        <v>0.95384449999999998</v>
      </c>
      <c r="G9488" s="63">
        <v>-0.27235999999999999</v>
      </c>
      <c r="H9488" s="63">
        <v>59.475700000000003</v>
      </c>
      <c r="I9488" s="63">
        <v>-0.4172476</v>
      </c>
      <c r="J9488" s="63">
        <v>-0.33164690000000002</v>
      </c>
      <c r="K9488" s="63">
        <v>-0.27235999999999999</v>
      </c>
      <c r="L9488" s="63">
        <v>-0.21307319999999999</v>
      </c>
      <c r="M9488" s="63">
        <v>-0.12747240000000001</v>
      </c>
      <c r="N9488" s="63">
        <v>12799</v>
      </c>
      <c r="O9488" s="63">
        <v>0.1130564</v>
      </c>
      <c r="P9488" s="63">
        <v>8</v>
      </c>
      <c r="Q9488" s="63">
        <v>1.2781749580960001E-2</v>
      </c>
    </row>
    <row r="9489" spans="1:17">
      <c r="A9489" s="63" t="s">
        <v>81</v>
      </c>
      <c r="B9489" s="63" t="s">
        <v>58</v>
      </c>
      <c r="C9489" s="63" t="s">
        <v>70</v>
      </c>
      <c r="D9489" s="63">
        <v>8</v>
      </c>
      <c r="E9489" s="63">
        <v>1.3484780000000001</v>
      </c>
      <c r="F9489" s="63">
        <v>1.1164769999999999</v>
      </c>
      <c r="G9489" s="63">
        <v>-0.2320015</v>
      </c>
      <c r="H9489" s="63">
        <v>61.523600000000002</v>
      </c>
      <c r="I9489" s="63">
        <v>-0.37688909999999998</v>
      </c>
      <c r="J9489" s="63">
        <v>-0.2912884</v>
      </c>
      <c r="K9489" s="63">
        <v>-0.2320015</v>
      </c>
      <c r="L9489" s="63">
        <v>-0.1727147</v>
      </c>
      <c r="M9489" s="63">
        <v>-8.7113899999999994E-2</v>
      </c>
      <c r="N9489" s="63">
        <v>12799</v>
      </c>
      <c r="O9489" s="63">
        <v>0.1130564</v>
      </c>
      <c r="P9489" s="63">
        <v>8</v>
      </c>
      <c r="Q9489" s="63">
        <v>1.2781749580960001E-2</v>
      </c>
    </row>
    <row r="9490" spans="1:17">
      <c r="A9490" s="63" t="s">
        <v>81</v>
      </c>
      <c r="B9490" s="63" t="s">
        <v>58</v>
      </c>
      <c r="C9490" s="63" t="s">
        <v>70</v>
      </c>
      <c r="D9490" s="63">
        <v>9</v>
      </c>
      <c r="E9490" s="63">
        <v>1.348055</v>
      </c>
      <c r="F9490" s="63">
        <v>1.2422610000000001</v>
      </c>
      <c r="G9490" s="63">
        <v>-0.1057941</v>
      </c>
      <c r="H9490" s="63">
        <v>64.810299999999998</v>
      </c>
      <c r="I9490" s="63">
        <v>-0.25068170000000001</v>
      </c>
      <c r="J9490" s="63">
        <v>-0.1650809</v>
      </c>
      <c r="K9490" s="63">
        <v>-0.1057941</v>
      </c>
      <c r="L9490" s="63">
        <v>-4.6507199999999999E-2</v>
      </c>
      <c r="M9490" s="63">
        <v>3.9093500000000003E-2</v>
      </c>
      <c r="N9490" s="63">
        <v>12799</v>
      </c>
      <c r="O9490" s="63">
        <v>0.1130564</v>
      </c>
      <c r="P9490" s="63">
        <v>8</v>
      </c>
      <c r="Q9490" s="63">
        <v>1.2781749580960001E-2</v>
      </c>
    </row>
    <row r="9491" spans="1:17">
      <c r="A9491" s="63" t="s">
        <v>81</v>
      </c>
      <c r="B9491" s="63" t="s">
        <v>58</v>
      </c>
      <c r="C9491" s="63" t="s">
        <v>70</v>
      </c>
      <c r="D9491" s="63">
        <v>10</v>
      </c>
      <c r="E9491" s="63">
        <v>1.3839779999999999</v>
      </c>
      <c r="F9491" s="63">
        <v>1.2802960000000001</v>
      </c>
      <c r="G9491" s="63">
        <v>-0.103682</v>
      </c>
      <c r="H9491" s="63">
        <v>68.220799999999997</v>
      </c>
      <c r="I9491" s="63">
        <v>-0.2485696</v>
      </c>
      <c r="J9491" s="63">
        <v>-0.1629689</v>
      </c>
      <c r="K9491" s="63">
        <v>-0.103682</v>
      </c>
      <c r="L9491" s="63">
        <v>-4.4395200000000003E-2</v>
      </c>
      <c r="M9491" s="63">
        <v>4.1205600000000002E-2</v>
      </c>
      <c r="N9491" s="63">
        <v>12799</v>
      </c>
      <c r="O9491" s="63">
        <v>0.1130564</v>
      </c>
      <c r="P9491" s="63">
        <v>8</v>
      </c>
      <c r="Q9491" s="63">
        <v>1.2781749580960001E-2</v>
      </c>
    </row>
    <row r="9492" spans="1:17">
      <c r="A9492" s="63" t="s">
        <v>81</v>
      </c>
      <c r="B9492" s="63" t="s">
        <v>58</v>
      </c>
      <c r="C9492" s="63" t="s">
        <v>70</v>
      </c>
      <c r="D9492" s="63">
        <v>11</v>
      </c>
      <c r="E9492" s="63">
        <v>1.329585</v>
      </c>
      <c r="F9492" s="63">
        <v>1.3627309999999999</v>
      </c>
      <c r="G9492" s="63">
        <v>3.3146500000000002E-2</v>
      </c>
      <c r="H9492" s="63">
        <v>71.563900000000004</v>
      </c>
      <c r="I9492" s="63">
        <v>-0.1117411</v>
      </c>
      <c r="J9492" s="63">
        <v>-2.6140300000000002E-2</v>
      </c>
      <c r="K9492" s="63">
        <v>3.3146500000000002E-2</v>
      </c>
      <c r="L9492" s="63">
        <v>9.2433299999999996E-2</v>
      </c>
      <c r="M9492" s="63">
        <v>0.1780341</v>
      </c>
      <c r="N9492" s="63">
        <v>12799</v>
      </c>
      <c r="O9492" s="63">
        <v>0.1130564</v>
      </c>
      <c r="P9492" s="63">
        <v>8</v>
      </c>
      <c r="Q9492" s="63">
        <v>1.2781749580960001E-2</v>
      </c>
    </row>
    <row r="9493" spans="1:17">
      <c r="A9493" s="63" t="s">
        <v>81</v>
      </c>
      <c r="B9493" s="63" t="s">
        <v>58</v>
      </c>
      <c r="C9493" s="63" t="s">
        <v>70</v>
      </c>
      <c r="D9493" s="63">
        <v>12</v>
      </c>
      <c r="E9493" s="63">
        <v>1.3048310000000001</v>
      </c>
      <c r="F9493" s="63">
        <v>1.450987</v>
      </c>
      <c r="G9493" s="63">
        <v>0.14615639999999999</v>
      </c>
      <c r="H9493" s="63">
        <v>74.783900000000003</v>
      </c>
      <c r="I9493" s="63">
        <v>1.2688E-3</v>
      </c>
      <c r="J9493" s="63">
        <v>8.6869600000000005E-2</v>
      </c>
      <c r="K9493" s="63">
        <v>0.14615639999999999</v>
      </c>
      <c r="L9493" s="63">
        <v>0.2054433</v>
      </c>
      <c r="M9493" s="63">
        <v>0.29104400000000002</v>
      </c>
      <c r="N9493" s="63">
        <v>12799</v>
      </c>
      <c r="O9493" s="63">
        <v>0.1130564</v>
      </c>
      <c r="P9493" s="63">
        <v>8</v>
      </c>
      <c r="Q9493" s="63">
        <v>1.2781749580960001E-2</v>
      </c>
    </row>
    <row r="9494" spans="1:17">
      <c r="A9494" s="63" t="s">
        <v>81</v>
      </c>
      <c r="B9494" s="63" t="s">
        <v>58</v>
      </c>
      <c r="C9494" s="63" t="s">
        <v>70</v>
      </c>
      <c r="D9494" s="63">
        <v>13</v>
      </c>
      <c r="E9494" s="63">
        <v>1.2100169999999999</v>
      </c>
      <c r="F9494" s="63">
        <v>1.552216</v>
      </c>
      <c r="G9494" s="63">
        <v>0.34219899999999998</v>
      </c>
      <c r="H9494" s="63">
        <v>77.509699999999995</v>
      </c>
      <c r="I9494" s="63">
        <v>0.1973114</v>
      </c>
      <c r="J9494" s="63">
        <v>0.2829121</v>
      </c>
      <c r="K9494" s="63">
        <v>0.34219899999999998</v>
      </c>
      <c r="L9494" s="63">
        <v>0.4014858</v>
      </c>
      <c r="M9494" s="63">
        <v>0.48708659999999998</v>
      </c>
      <c r="N9494" s="63">
        <v>12799</v>
      </c>
      <c r="O9494" s="63">
        <v>0.1130564</v>
      </c>
      <c r="P9494" s="63">
        <v>8</v>
      </c>
      <c r="Q9494" s="63">
        <v>1.2781749580960001E-2</v>
      </c>
    </row>
    <row r="9495" spans="1:17">
      <c r="A9495" s="63" t="s">
        <v>81</v>
      </c>
      <c r="B9495" s="63" t="s">
        <v>58</v>
      </c>
      <c r="C9495" s="63" t="s">
        <v>70</v>
      </c>
      <c r="D9495" s="63">
        <v>14</v>
      </c>
      <c r="E9495" s="63">
        <v>1.2284539999999999</v>
      </c>
      <c r="F9495" s="63">
        <v>1.665276</v>
      </c>
      <c r="G9495" s="63">
        <v>0.43682179999999998</v>
      </c>
      <c r="H9495" s="63">
        <v>79.415700000000001</v>
      </c>
      <c r="I9495" s="63">
        <v>0.29193419999999998</v>
      </c>
      <c r="J9495" s="63">
        <v>0.37753500000000001</v>
      </c>
      <c r="K9495" s="63">
        <v>0.43682179999999998</v>
      </c>
      <c r="L9495" s="63">
        <v>0.49610870000000001</v>
      </c>
      <c r="M9495" s="63">
        <v>0.58170940000000004</v>
      </c>
      <c r="N9495" s="63">
        <v>12799</v>
      </c>
      <c r="O9495" s="63">
        <v>0.1130564</v>
      </c>
      <c r="P9495" s="63">
        <v>8</v>
      </c>
      <c r="Q9495" s="63">
        <v>1.2781749580960001E-2</v>
      </c>
    </row>
    <row r="9496" spans="1:17">
      <c r="A9496" s="63" t="s">
        <v>81</v>
      </c>
      <c r="B9496" s="63" t="s">
        <v>58</v>
      </c>
      <c r="C9496" s="63" t="s">
        <v>70</v>
      </c>
      <c r="D9496" s="63">
        <v>15</v>
      </c>
      <c r="E9496" s="63">
        <v>1.2856780000000001</v>
      </c>
      <c r="F9496" s="63">
        <v>1.7613669999999999</v>
      </c>
      <c r="G9496" s="63">
        <v>0.47568860000000002</v>
      </c>
      <c r="H9496" s="63">
        <v>80.5608</v>
      </c>
      <c r="I9496" s="63">
        <v>0.33080100000000001</v>
      </c>
      <c r="J9496" s="63">
        <v>0.41640169999999999</v>
      </c>
      <c r="K9496" s="63">
        <v>0.47568860000000002</v>
      </c>
      <c r="L9496" s="63">
        <v>0.53497539999999999</v>
      </c>
      <c r="M9496" s="63">
        <v>0.62057609999999996</v>
      </c>
      <c r="N9496" s="63">
        <v>12799</v>
      </c>
      <c r="O9496" s="63">
        <v>0.1130564</v>
      </c>
      <c r="P9496" s="63">
        <v>8</v>
      </c>
      <c r="Q9496" s="63">
        <v>1.2781749580960001E-2</v>
      </c>
    </row>
    <row r="9497" spans="1:17">
      <c r="A9497" s="63" t="s">
        <v>81</v>
      </c>
      <c r="B9497" s="63" t="s">
        <v>58</v>
      </c>
      <c r="C9497" s="63" t="s">
        <v>70</v>
      </c>
      <c r="D9497" s="63">
        <v>16</v>
      </c>
      <c r="E9497" s="63">
        <v>1.3908290000000001</v>
      </c>
      <c r="F9497" s="63">
        <v>1.8473889999999999</v>
      </c>
      <c r="G9497" s="63">
        <v>0.45656059999999998</v>
      </c>
      <c r="H9497" s="63">
        <v>81.220100000000002</v>
      </c>
      <c r="I9497" s="63">
        <v>0.31167299999999998</v>
      </c>
      <c r="J9497" s="63">
        <v>0.39727380000000001</v>
      </c>
      <c r="K9497" s="63">
        <v>0.45656059999999998</v>
      </c>
      <c r="L9497" s="63">
        <v>0.51584739999999996</v>
      </c>
      <c r="M9497" s="63">
        <v>0.60144819999999999</v>
      </c>
      <c r="N9497" s="63">
        <v>12799</v>
      </c>
      <c r="O9497" s="63">
        <v>0.1130564</v>
      </c>
      <c r="P9497" s="63">
        <v>8</v>
      </c>
      <c r="Q9497" s="63">
        <v>1.2781749580960001E-2</v>
      </c>
    </row>
    <row r="9498" spans="1:17">
      <c r="A9498" s="63" t="s">
        <v>81</v>
      </c>
      <c r="B9498" s="63" t="s">
        <v>58</v>
      </c>
      <c r="C9498" s="63" t="s">
        <v>70</v>
      </c>
      <c r="D9498" s="63">
        <v>17</v>
      </c>
      <c r="E9498" s="63">
        <v>1.516256</v>
      </c>
      <c r="F9498" s="63">
        <v>1.938531</v>
      </c>
      <c r="G9498" s="63">
        <v>0.42227550000000003</v>
      </c>
      <c r="H9498" s="63">
        <v>81.1267</v>
      </c>
      <c r="I9498" s="63">
        <v>0.27738790000000002</v>
      </c>
      <c r="J9498" s="63">
        <v>0.3629887</v>
      </c>
      <c r="K9498" s="63">
        <v>0.42227550000000003</v>
      </c>
      <c r="L9498" s="63">
        <v>0.4815624</v>
      </c>
      <c r="M9498" s="63">
        <v>0.56716310000000003</v>
      </c>
      <c r="N9498" s="63">
        <v>12799</v>
      </c>
      <c r="O9498" s="63">
        <v>0.1130564</v>
      </c>
      <c r="P9498" s="63">
        <v>8</v>
      </c>
      <c r="Q9498" s="63">
        <v>1.2781749580960001E-2</v>
      </c>
    </row>
    <row r="9499" spans="1:17">
      <c r="A9499" s="63" t="s">
        <v>81</v>
      </c>
      <c r="B9499" s="63" t="s">
        <v>58</v>
      </c>
      <c r="C9499" s="63" t="s">
        <v>70</v>
      </c>
      <c r="D9499" s="63">
        <v>18</v>
      </c>
      <c r="E9499" s="63">
        <v>1.6461220000000001</v>
      </c>
      <c r="F9499" s="63">
        <v>1.990391</v>
      </c>
      <c r="G9499" s="63">
        <v>0.34426980000000001</v>
      </c>
      <c r="H9499" s="63">
        <v>80.056299999999993</v>
      </c>
      <c r="I9499" s="63">
        <v>0.19938220000000001</v>
      </c>
      <c r="J9499" s="63">
        <v>0.28498289999999998</v>
      </c>
      <c r="K9499" s="63">
        <v>0.34426980000000001</v>
      </c>
      <c r="L9499" s="63">
        <v>0.40355659999999999</v>
      </c>
      <c r="M9499" s="63">
        <v>0.48915730000000002</v>
      </c>
      <c r="N9499" s="63">
        <v>12799</v>
      </c>
      <c r="O9499" s="63">
        <v>0.1130564</v>
      </c>
      <c r="P9499" s="63">
        <v>8</v>
      </c>
      <c r="Q9499" s="63">
        <v>1.2781749580960001E-2</v>
      </c>
    </row>
    <row r="9500" spans="1:17">
      <c r="A9500" s="63" t="s">
        <v>81</v>
      </c>
      <c r="B9500" s="63" t="s">
        <v>58</v>
      </c>
      <c r="C9500" s="63" t="s">
        <v>70</v>
      </c>
      <c r="D9500" s="63">
        <v>19</v>
      </c>
      <c r="E9500" s="63">
        <v>1.861313</v>
      </c>
      <c r="F9500" s="63">
        <v>1.943695</v>
      </c>
      <c r="G9500" s="63">
        <v>8.2381700000000002E-2</v>
      </c>
      <c r="H9500" s="63">
        <v>77.924899999999994</v>
      </c>
      <c r="I9500" s="63">
        <v>-6.2505900000000003E-2</v>
      </c>
      <c r="J9500" s="63">
        <v>2.3094900000000002E-2</v>
      </c>
      <c r="K9500" s="63">
        <v>8.2381700000000002E-2</v>
      </c>
      <c r="L9500" s="63">
        <v>0.14166860000000001</v>
      </c>
      <c r="M9500" s="63">
        <v>0.22726930000000001</v>
      </c>
      <c r="N9500" s="63">
        <v>12799</v>
      </c>
      <c r="O9500" s="63">
        <v>0.1130564</v>
      </c>
      <c r="P9500" s="63">
        <v>8</v>
      </c>
      <c r="Q9500" s="63">
        <v>1.2781749580960001E-2</v>
      </c>
    </row>
    <row r="9501" spans="1:17">
      <c r="A9501" s="63" t="s">
        <v>81</v>
      </c>
      <c r="B9501" s="63" t="s">
        <v>58</v>
      </c>
      <c r="C9501" s="63" t="s">
        <v>70</v>
      </c>
      <c r="D9501" s="63">
        <v>20</v>
      </c>
      <c r="E9501" s="63">
        <v>1.9473739999999999</v>
      </c>
      <c r="F9501" s="63">
        <v>1.8721289999999999</v>
      </c>
      <c r="G9501" s="63">
        <v>-7.5245400000000004E-2</v>
      </c>
      <c r="H9501" s="63">
        <v>74.335700000000003</v>
      </c>
      <c r="I9501" s="63">
        <v>-0.220133</v>
      </c>
      <c r="J9501" s="63">
        <v>-0.13453219999999999</v>
      </c>
      <c r="K9501" s="63">
        <v>-7.5245400000000004E-2</v>
      </c>
      <c r="L9501" s="63">
        <v>-1.59586E-2</v>
      </c>
      <c r="M9501" s="63">
        <v>6.9642200000000001E-2</v>
      </c>
      <c r="N9501" s="63">
        <v>12799</v>
      </c>
      <c r="O9501" s="63">
        <v>0.1130564</v>
      </c>
      <c r="P9501" s="63">
        <v>8</v>
      </c>
      <c r="Q9501" s="63">
        <v>1.2781749580960001E-2</v>
      </c>
    </row>
    <row r="9502" spans="1:17">
      <c r="A9502" s="63" t="s">
        <v>81</v>
      </c>
      <c r="B9502" s="63" t="s">
        <v>58</v>
      </c>
      <c r="C9502" s="63" t="s">
        <v>70</v>
      </c>
      <c r="D9502" s="63">
        <v>21</v>
      </c>
      <c r="E9502" s="63">
        <v>1.9572769999999999</v>
      </c>
      <c r="F9502" s="63">
        <v>1.7767710000000001</v>
      </c>
      <c r="G9502" s="63">
        <v>-0.18050649999999999</v>
      </c>
      <c r="H9502" s="63">
        <v>70.364000000000004</v>
      </c>
      <c r="I9502" s="63">
        <v>-0.32539410000000002</v>
      </c>
      <c r="J9502" s="63">
        <v>-0.23979329999999999</v>
      </c>
      <c r="K9502" s="63">
        <v>-0.18050649999999999</v>
      </c>
      <c r="L9502" s="63">
        <v>-0.1212196</v>
      </c>
      <c r="M9502" s="63">
        <v>-3.5618900000000002E-2</v>
      </c>
      <c r="N9502" s="63">
        <v>12799</v>
      </c>
      <c r="O9502" s="63">
        <v>0.1130564</v>
      </c>
      <c r="P9502" s="63">
        <v>8</v>
      </c>
      <c r="Q9502" s="63">
        <v>1.2781749580960001E-2</v>
      </c>
    </row>
    <row r="9503" spans="1:17">
      <c r="A9503" s="63" t="s">
        <v>81</v>
      </c>
      <c r="B9503" s="63" t="s">
        <v>58</v>
      </c>
      <c r="C9503" s="63" t="s">
        <v>70</v>
      </c>
      <c r="D9503" s="63">
        <v>22</v>
      </c>
      <c r="E9503" s="63">
        <v>1.8618570000000001</v>
      </c>
      <c r="F9503" s="63">
        <v>1.6218269999999999</v>
      </c>
      <c r="G9503" s="63">
        <v>-0.2400304</v>
      </c>
      <c r="H9503" s="63">
        <v>68.0976</v>
      </c>
      <c r="I9503" s="63">
        <v>-0.38491799999999998</v>
      </c>
      <c r="J9503" s="63">
        <v>-0.29931720000000001</v>
      </c>
      <c r="K9503" s="63">
        <v>-0.2400304</v>
      </c>
      <c r="L9503" s="63">
        <v>-0.1807436</v>
      </c>
      <c r="M9503" s="63">
        <v>-9.51428E-2</v>
      </c>
      <c r="N9503" s="63">
        <v>12799</v>
      </c>
      <c r="O9503" s="63">
        <v>0.1130564</v>
      </c>
      <c r="P9503" s="63">
        <v>8</v>
      </c>
      <c r="Q9503" s="63">
        <v>1.2781749580960001E-2</v>
      </c>
    </row>
    <row r="9504" spans="1:17">
      <c r="A9504" s="63" t="s">
        <v>81</v>
      </c>
      <c r="B9504" s="63" t="s">
        <v>58</v>
      </c>
      <c r="C9504" s="63" t="s">
        <v>70</v>
      </c>
      <c r="D9504" s="63">
        <v>23</v>
      </c>
      <c r="E9504" s="63">
        <v>1.601288</v>
      </c>
      <c r="F9504" s="63">
        <v>1.3689830000000001</v>
      </c>
      <c r="G9504" s="63">
        <v>-0.23230500000000001</v>
      </c>
      <c r="H9504" s="63">
        <v>66.449100000000001</v>
      </c>
      <c r="I9504" s="63">
        <v>-0.37719259999999999</v>
      </c>
      <c r="J9504" s="63">
        <v>-0.29159190000000001</v>
      </c>
      <c r="K9504" s="63">
        <v>-0.23230500000000001</v>
      </c>
      <c r="L9504" s="63">
        <v>-0.17301820000000001</v>
      </c>
      <c r="M9504" s="63">
        <v>-8.7417499999999995E-2</v>
      </c>
      <c r="N9504" s="63">
        <v>12799</v>
      </c>
      <c r="O9504" s="63">
        <v>0.1130564</v>
      </c>
      <c r="P9504" s="63">
        <v>8</v>
      </c>
      <c r="Q9504" s="63">
        <v>1.2781749580960001E-2</v>
      </c>
    </row>
    <row r="9505" spans="1:17">
      <c r="A9505" s="63" t="s">
        <v>81</v>
      </c>
      <c r="B9505" s="63" t="s">
        <v>58</v>
      </c>
      <c r="C9505" s="63" t="s">
        <v>70</v>
      </c>
      <c r="D9505" s="63">
        <v>24</v>
      </c>
      <c r="E9505" s="63">
        <v>1.289261</v>
      </c>
      <c r="F9505" s="63">
        <v>1.0726100000000001</v>
      </c>
      <c r="G9505" s="63">
        <v>-0.21665139999999999</v>
      </c>
      <c r="H9505" s="63">
        <v>65.049300000000002</v>
      </c>
      <c r="I9505" s="63">
        <v>-0.361539</v>
      </c>
      <c r="J9505" s="63">
        <v>-0.27593830000000003</v>
      </c>
      <c r="K9505" s="63">
        <v>-0.21665139999999999</v>
      </c>
      <c r="L9505" s="63">
        <v>-0.15736459999999999</v>
      </c>
      <c r="M9505" s="63">
        <v>-7.1763800000000003E-2</v>
      </c>
      <c r="N9505" s="63">
        <v>12799</v>
      </c>
      <c r="O9505" s="63">
        <v>0.1130564</v>
      </c>
      <c r="P9505" s="63">
        <v>8</v>
      </c>
      <c r="Q9505" s="63">
        <v>1.2781749580960001E-2</v>
      </c>
    </row>
    <row r="9506" spans="1:17">
      <c r="A9506" s="63" t="s">
        <v>81</v>
      </c>
      <c r="B9506" s="63" t="s">
        <v>58</v>
      </c>
      <c r="C9506" s="63" t="s">
        <v>71</v>
      </c>
      <c r="D9506" s="63">
        <v>1</v>
      </c>
      <c r="E9506" s="63">
        <v>1.0027539999999999</v>
      </c>
      <c r="F9506" s="63">
        <v>0.76199729999999999</v>
      </c>
      <c r="G9506" s="63">
        <v>-0.240757</v>
      </c>
      <c r="H9506" s="63">
        <v>62.291499999999999</v>
      </c>
      <c r="I9506" s="63">
        <v>-0.3856446</v>
      </c>
      <c r="J9506" s="63">
        <v>-0.30004389999999997</v>
      </c>
      <c r="K9506" s="63">
        <v>-0.240757</v>
      </c>
      <c r="L9506" s="63">
        <v>-0.1814702</v>
      </c>
      <c r="M9506" s="63">
        <v>-9.5869499999999996E-2</v>
      </c>
      <c r="N9506" s="63">
        <v>12799</v>
      </c>
      <c r="O9506" s="63">
        <v>0.1130564</v>
      </c>
      <c r="P9506" s="63">
        <v>9</v>
      </c>
      <c r="Q9506" s="63">
        <v>1.2781749580960001E-2</v>
      </c>
    </row>
    <row r="9507" spans="1:17">
      <c r="A9507" s="63" t="s">
        <v>81</v>
      </c>
      <c r="B9507" s="63" t="s">
        <v>58</v>
      </c>
      <c r="C9507" s="63" t="s">
        <v>71</v>
      </c>
      <c r="D9507" s="63">
        <v>2</v>
      </c>
      <c r="E9507" s="63">
        <v>0.91028089999999995</v>
      </c>
      <c r="F9507" s="63">
        <v>0.67186990000000002</v>
      </c>
      <c r="G9507" s="63">
        <v>-0.23841109999999999</v>
      </c>
      <c r="H9507" s="63">
        <v>61.366900000000001</v>
      </c>
      <c r="I9507" s="63">
        <v>-0.38329869999999999</v>
      </c>
      <c r="J9507" s="63">
        <v>-0.29769790000000002</v>
      </c>
      <c r="K9507" s="63">
        <v>-0.23841109999999999</v>
      </c>
      <c r="L9507" s="63">
        <v>-0.17912420000000001</v>
      </c>
      <c r="M9507" s="63">
        <v>-9.3523499999999996E-2</v>
      </c>
      <c r="N9507" s="63">
        <v>12799</v>
      </c>
      <c r="O9507" s="63">
        <v>0.1130564</v>
      </c>
      <c r="P9507" s="63">
        <v>9</v>
      </c>
      <c r="Q9507" s="63">
        <v>1.2781749580960001E-2</v>
      </c>
    </row>
    <row r="9508" spans="1:17">
      <c r="A9508" s="63" t="s">
        <v>81</v>
      </c>
      <c r="B9508" s="63" t="s">
        <v>58</v>
      </c>
      <c r="C9508" s="63" t="s">
        <v>71</v>
      </c>
      <c r="D9508" s="63">
        <v>3</v>
      </c>
      <c r="E9508" s="63">
        <v>0.86496910000000005</v>
      </c>
      <c r="F9508" s="63">
        <v>0.62833260000000002</v>
      </c>
      <c r="G9508" s="63">
        <v>-0.2366365</v>
      </c>
      <c r="H9508" s="63">
        <v>60.432899999999997</v>
      </c>
      <c r="I9508" s="63">
        <v>-0.38152409999999998</v>
      </c>
      <c r="J9508" s="63">
        <v>-0.2959234</v>
      </c>
      <c r="K9508" s="63">
        <v>-0.2366365</v>
      </c>
      <c r="L9508" s="63">
        <v>-0.1773497</v>
      </c>
      <c r="M9508" s="63">
        <v>-9.1748899999999994E-2</v>
      </c>
      <c r="N9508" s="63">
        <v>12799</v>
      </c>
      <c r="O9508" s="63">
        <v>0.1130564</v>
      </c>
      <c r="P9508" s="63">
        <v>9</v>
      </c>
      <c r="Q9508" s="63">
        <v>1.2781749580960001E-2</v>
      </c>
    </row>
    <row r="9509" spans="1:17">
      <c r="A9509" s="63" t="s">
        <v>81</v>
      </c>
      <c r="B9509" s="63" t="s">
        <v>58</v>
      </c>
      <c r="C9509" s="63" t="s">
        <v>71</v>
      </c>
      <c r="D9509" s="63">
        <v>4</v>
      </c>
      <c r="E9509" s="63">
        <v>0.84692529999999999</v>
      </c>
      <c r="F9509" s="63">
        <v>0.63300380000000001</v>
      </c>
      <c r="G9509" s="63">
        <v>-0.21392149999999999</v>
      </c>
      <c r="H9509" s="63">
        <v>59.689500000000002</v>
      </c>
      <c r="I9509" s="63">
        <v>-0.35880909999999999</v>
      </c>
      <c r="J9509" s="63">
        <v>-0.27320830000000002</v>
      </c>
      <c r="K9509" s="63">
        <v>-0.21392149999999999</v>
      </c>
      <c r="L9509" s="63">
        <v>-0.15463470000000001</v>
      </c>
      <c r="M9509" s="63">
        <v>-6.9033899999999995E-2</v>
      </c>
      <c r="N9509" s="63">
        <v>12799</v>
      </c>
      <c r="O9509" s="63">
        <v>0.1130564</v>
      </c>
      <c r="P9509" s="63">
        <v>9</v>
      </c>
      <c r="Q9509" s="63">
        <v>1.2781749580960001E-2</v>
      </c>
    </row>
    <row r="9510" spans="1:17">
      <c r="A9510" s="63" t="s">
        <v>81</v>
      </c>
      <c r="B9510" s="63" t="s">
        <v>58</v>
      </c>
      <c r="C9510" s="63" t="s">
        <v>71</v>
      </c>
      <c r="D9510" s="63">
        <v>5</v>
      </c>
      <c r="E9510" s="63">
        <v>0.85467329999999997</v>
      </c>
      <c r="F9510" s="63">
        <v>0.63952240000000005</v>
      </c>
      <c r="G9510" s="63">
        <v>-0.21515090000000001</v>
      </c>
      <c r="H9510" s="63">
        <v>58.968299999999999</v>
      </c>
      <c r="I9510" s="63">
        <v>-0.36003849999999998</v>
      </c>
      <c r="J9510" s="63">
        <v>-0.27443770000000001</v>
      </c>
      <c r="K9510" s="63">
        <v>-0.21515090000000001</v>
      </c>
      <c r="L9510" s="63">
        <v>-0.15586410000000001</v>
      </c>
      <c r="M9510" s="63">
        <v>-7.0263300000000001E-2</v>
      </c>
      <c r="N9510" s="63">
        <v>12799</v>
      </c>
      <c r="O9510" s="63">
        <v>0.1130564</v>
      </c>
      <c r="P9510" s="63">
        <v>9</v>
      </c>
      <c r="Q9510" s="63">
        <v>1.2781749580960001E-2</v>
      </c>
    </row>
    <row r="9511" spans="1:17">
      <c r="A9511" s="63" t="s">
        <v>81</v>
      </c>
      <c r="B9511" s="63" t="s">
        <v>58</v>
      </c>
      <c r="C9511" s="63" t="s">
        <v>71</v>
      </c>
      <c r="D9511" s="63">
        <v>6</v>
      </c>
      <c r="E9511" s="63">
        <v>0.94459099999999996</v>
      </c>
      <c r="F9511" s="63">
        <v>0.67765140000000001</v>
      </c>
      <c r="G9511" s="63">
        <v>-0.2669396</v>
      </c>
      <c r="H9511" s="63">
        <v>58.330399999999997</v>
      </c>
      <c r="I9511" s="63">
        <v>-0.4118272</v>
      </c>
      <c r="J9511" s="63">
        <v>-0.32622649999999997</v>
      </c>
      <c r="K9511" s="63">
        <v>-0.2669396</v>
      </c>
      <c r="L9511" s="63">
        <v>-0.2076528</v>
      </c>
      <c r="M9511" s="63">
        <v>-0.12205199999999999</v>
      </c>
      <c r="N9511" s="63">
        <v>12799</v>
      </c>
      <c r="O9511" s="63">
        <v>0.1130564</v>
      </c>
      <c r="P9511" s="63">
        <v>9</v>
      </c>
      <c r="Q9511" s="63">
        <v>1.2781749580960001E-2</v>
      </c>
    </row>
    <row r="9512" spans="1:17">
      <c r="A9512" s="63" t="s">
        <v>81</v>
      </c>
      <c r="B9512" s="63" t="s">
        <v>58</v>
      </c>
      <c r="C9512" s="63" t="s">
        <v>71</v>
      </c>
      <c r="D9512" s="63">
        <v>7</v>
      </c>
      <c r="E9512" s="63">
        <v>1.1387970000000001</v>
      </c>
      <c r="F9512" s="63">
        <v>0.86619599999999997</v>
      </c>
      <c r="G9512" s="63">
        <v>-0.27260089999999998</v>
      </c>
      <c r="H9512" s="63">
        <v>57.7624</v>
      </c>
      <c r="I9512" s="63">
        <v>-0.41748849999999998</v>
      </c>
      <c r="J9512" s="63">
        <v>-0.33188770000000001</v>
      </c>
      <c r="K9512" s="63">
        <v>-0.27260089999999998</v>
      </c>
      <c r="L9512" s="63">
        <v>-0.21331410000000001</v>
      </c>
      <c r="M9512" s="63">
        <v>-0.1277133</v>
      </c>
      <c r="N9512" s="63">
        <v>12799</v>
      </c>
      <c r="O9512" s="63">
        <v>0.1130564</v>
      </c>
      <c r="P9512" s="63">
        <v>9</v>
      </c>
      <c r="Q9512" s="63">
        <v>1.2781749580960001E-2</v>
      </c>
    </row>
    <row r="9513" spans="1:17">
      <c r="A9513" s="63" t="s">
        <v>81</v>
      </c>
      <c r="B9513" s="63" t="s">
        <v>58</v>
      </c>
      <c r="C9513" s="63" t="s">
        <v>71</v>
      </c>
      <c r="D9513" s="63">
        <v>8</v>
      </c>
      <c r="E9513" s="63">
        <v>1.2749649999999999</v>
      </c>
      <c r="F9513" s="63">
        <v>1.047499</v>
      </c>
      <c r="G9513" s="63">
        <v>-0.22746569999999999</v>
      </c>
      <c r="H9513" s="63">
        <v>58.805399999999999</v>
      </c>
      <c r="I9513" s="63">
        <v>-0.3723533</v>
      </c>
      <c r="J9513" s="63">
        <v>-0.28675260000000002</v>
      </c>
      <c r="K9513" s="63">
        <v>-0.22746569999999999</v>
      </c>
      <c r="L9513" s="63">
        <v>-0.16817889999999999</v>
      </c>
      <c r="M9513" s="63">
        <v>-8.2578200000000004E-2</v>
      </c>
      <c r="N9513" s="63">
        <v>12799</v>
      </c>
      <c r="O9513" s="63">
        <v>0.1130564</v>
      </c>
      <c r="P9513" s="63">
        <v>9</v>
      </c>
      <c r="Q9513" s="63">
        <v>1.2781749580960001E-2</v>
      </c>
    </row>
    <row r="9514" spans="1:17">
      <c r="A9514" s="63" t="s">
        <v>81</v>
      </c>
      <c r="B9514" s="63" t="s">
        <v>58</v>
      </c>
      <c r="C9514" s="63" t="s">
        <v>71</v>
      </c>
      <c r="D9514" s="63">
        <v>9</v>
      </c>
      <c r="E9514" s="63">
        <v>1.273282</v>
      </c>
      <c r="F9514" s="63">
        <v>1.162558</v>
      </c>
      <c r="G9514" s="63">
        <v>-0.110724</v>
      </c>
      <c r="H9514" s="63">
        <v>62.753700000000002</v>
      </c>
      <c r="I9514" s="63">
        <v>-0.25561159999999999</v>
      </c>
      <c r="J9514" s="63">
        <v>-0.17001079999999999</v>
      </c>
      <c r="K9514" s="63">
        <v>-0.110724</v>
      </c>
      <c r="L9514" s="63">
        <v>-5.1437099999999999E-2</v>
      </c>
      <c r="M9514" s="63">
        <v>3.4163600000000002E-2</v>
      </c>
      <c r="N9514" s="63">
        <v>12799</v>
      </c>
      <c r="O9514" s="63">
        <v>0.1130564</v>
      </c>
      <c r="P9514" s="63">
        <v>9</v>
      </c>
      <c r="Q9514" s="63">
        <v>1.2781749580960001E-2</v>
      </c>
    </row>
    <row r="9515" spans="1:17">
      <c r="A9515" s="63" t="s">
        <v>81</v>
      </c>
      <c r="B9515" s="63" t="s">
        <v>58</v>
      </c>
      <c r="C9515" s="63" t="s">
        <v>71</v>
      </c>
      <c r="D9515" s="63">
        <v>10</v>
      </c>
      <c r="E9515" s="63">
        <v>1.3283780000000001</v>
      </c>
      <c r="F9515" s="63">
        <v>1.2208829999999999</v>
      </c>
      <c r="G9515" s="63">
        <v>-0.1074944</v>
      </c>
      <c r="H9515" s="63">
        <v>66.710499999999996</v>
      </c>
      <c r="I9515" s="63">
        <v>-0.252382</v>
      </c>
      <c r="J9515" s="63">
        <v>-0.16678119999999999</v>
      </c>
      <c r="K9515" s="63">
        <v>-0.1074944</v>
      </c>
      <c r="L9515" s="63">
        <v>-4.82075E-2</v>
      </c>
      <c r="M9515" s="63">
        <v>3.7393200000000001E-2</v>
      </c>
      <c r="N9515" s="63">
        <v>12799</v>
      </c>
      <c r="O9515" s="63">
        <v>0.1130564</v>
      </c>
      <c r="P9515" s="63">
        <v>9</v>
      </c>
      <c r="Q9515" s="63">
        <v>1.2781749580960001E-2</v>
      </c>
    </row>
    <row r="9516" spans="1:17">
      <c r="A9516" s="63" t="s">
        <v>81</v>
      </c>
      <c r="B9516" s="63" t="s">
        <v>58</v>
      </c>
      <c r="C9516" s="63" t="s">
        <v>71</v>
      </c>
      <c r="D9516" s="63">
        <v>11</v>
      </c>
      <c r="E9516" s="63">
        <v>1.294138</v>
      </c>
      <c r="F9516" s="63">
        <v>1.318646</v>
      </c>
      <c r="G9516" s="63">
        <v>2.4507999999999999E-2</v>
      </c>
      <c r="H9516" s="63">
        <v>70.641400000000004</v>
      </c>
      <c r="I9516" s="63">
        <v>-0.1203796</v>
      </c>
      <c r="J9516" s="63">
        <v>-3.4778799999999999E-2</v>
      </c>
      <c r="K9516" s="63">
        <v>2.4507999999999999E-2</v>
      </c>
      <c r="L9516" s="63">
        <v>8.3794800000000003E-2</v>
      </c>
      <c r="M9516" s="63">
        <v>0.16939560000000001</v>
      </c>
      <c r="N9516" s="63">
        <v>12799</v>
      </c>
      <c r="O9516" s="63">
        <v>0.1130564</v>
      </c>
      <c r="P9516" s="63">
        <v>9</v>
      </c>
      <c r="Q9516" s="63">
        <v>1.2781749580960001E-2</v>
      </c>
    </row>
    <row r="9517" spans="1:17">
      <c r="A9517" s="63" t="s">
        <v>81</v>
      </c>
      <c r="B9517" s="63" t="s">
        <v>58</v>
      </c>
      <c r="C9517" s="63" t="s">
        <v>71</v>
      </c>
      <c r="D9517" s="63">
        <v>12</v>
      </c>
      <c r="E9517" s="63">
        <v>1.2901590000000001</v>
      </c>
      <c r="F9517" s="63">
        <v>1.4167130000000001</v>
      </c>
      <c r="G9517" s="63">
        <v>0.12655379999999999</v>
      </c>
      <c r="H9517" s="63">
        <v>74.167699999999996</v>
      </c>
      <c r="I9517" s="63">
        <v>-1.8333800000000001E-2</v>
      </c>
      <c r="J9517" s="63">
        <v>6.7266900000000004E-2</v>
      </c>
      <c r="K9517" s="63">
        <v>0.12655379999999999</v>
      </c>
      <c r="L9517" s="63">
        <v>0.18584059999999999</v>
      </c>
      <c r="M9517" s="63">
        <v>0.2714414</v>
      </c>
      <c r="N9517" s="63">
        <v>12799</v>
      </c>
      <c r="O9517" s="63">
        <v>0.1130564</v>
      </c>
      <c r="P9517" s="63">
        <v>9</v>
      </c>
      <c r="Q9517" s="63">
        <v>1.2781749580960001E-2</v>
      </c>
    </row>
    <row r="9518" spans="1:17">
      <c r="A9518" s="63" t="s">
        <v>81</v>
      </c>
      <c r="B9518" s="63" t="s">
        <v>58</v>
      </c>
      <c r="C9518" s="63" t="s">
        <v>71</v>
      </c>
      <c r="D9518" s="63">
        <v>13</v>
      </c>
      <c r="E9518" s="63">
        <v>1.2192730000000001</v>
      </c>
      <c r="F9518" s="63">
        <v>1.5279119999999999</v>
      </c>
      <c r="G9518" s="63">
        <v>0.30863950000000001</v>
      </c>
      <c r="H9518" s="63">
        <v>76.864599999999996</v>
      </c>
      <c r="I9518" s="63">
        <v>0.16375190000000001</v>
      </c>
      <c r="J9518" s="63">
        <v>0.24935270000000001</v>
      </c>
      <c r="K9518" s="63">
        <v>0.30863950000000001</v>
      </c>
      <c r="L9518" s="63">
        <v>0.36792639999999999</v>
      </c>
      <c r="M9518" s="63">
        <v>0.45352710000000002</v>
      </c>
      <c r="N9518" s="63">
        <v>12799</v>
      </c>
      <c r="O9518" s="63">
        <v>0.1130564</v>
      </c>
      <c r="P9518" s="63">
        <v>9</v>
      </c>
      <c r="Q9518" s="63">
        <v>1.2781749580960001E-2</v>
      </c>
    </row>
    <row r="9519" spans="1:17">
      <c r="A9519" s="63" t="s">
        <v>81</v>
      </c>
      <c r="B9519" s="63" t="s">
        <v>58</v>
      </c>
      <c r="C9519" s="63" t="s">
        <v>71</v>
      </c>
      <c r="D9519" s="63">
        <v>14</v>
      </c>
      <c r="E9519" s="63">
        <v>1.2417849999999999</v>
      </c>
      <c r="F9519" s="63">
        <v>1.6344320000000001</v>
      </c>
      <c r="G9519" s="63">
        <v>0.39264700000000002</v>
      </c>
      <c r="H9519" s="63">
        <v>78.713399999999993</v>
      </c>
      <c r="I9519" s="63">
        <v>0.24775939999999999</v>
      </c>
      <c r="J9519" s="63">
        <v>0.3333602</v>
      </c>
      <c r="K9519" s="63">
        <v>0.39264700000000002</v>
      </c>
      <c r="L9519" s="63">
        <v>0.4519339</v>
      </c>
      <c r="M9519" s="63">
        <v>0.53753459999999997</v>
      </c>
      <c r="N9519" s="63">
        <v>12799</v>
      </c>
      <c r="O9519" s="63">
        <v>0.1130564</v>
      </c>
      <c r="P9519" s="63">
        <v>9</v>
      </c>
      <c r="Q9519" s="63">
        <v>1.2781749580960001E-2</v>
      </c>
    </row>
    <row r="9520" spans="1:17">
      <c r="A9520" s="63" t="s">
        <v>81</v>
      </c>
      <c r="B9520" s="63" t="s">
        <v>58</v>
      </c>
      <c r="C9520" s="63" t="s">
        <v>71</v>
      </c>
      <c r="D9520" s="63">
        <v>15</v>
      </c>
      <c r="E9520" s="63">
        <v>1.2966800000000001</v>
      </c>
      <c r="F9520" s="63">
        <v>1.7216149999999999</v>
      </c>
      <c r="G9520" s="63">
        <v>0.42493510000000001</v>
      </c>
      <c r="H9520" s="63">
        <v>79.859899999999996</v>
      </c>
      <c r="I9520" s="63">
        <v>0.2800475</v>
      </c>
      <c r="J9520" s="63">
        <v>0.36564829999999998</v>
      </c>
      <c r="K9520" s="63">
        <v>0.42493510000000001</v>
      </c>
      <c r="L9520" s="63">
        <v>0.48422189999999998</v>
      </c>
      <c r="M9520" s="63">
        <v>0.56982270000000002</v>
      </c>
      <c r="N9520" s="63">
        <v>12799</v>
      </c>
      <c r="O9520" s="63">
        <v>0.1130564</v>
      </c>
      <c r="P9520" s="63">
        <v>9</v>
      </c>
      <c r="Q9520" s="63">
        <v>1.2781749580960001E-2</v>
      </c>
    </row>
    <row r="9521" spans="1:17">
      <c r="A9521" s="63" t="s">
        <v>81</v>
      </c>
      <c r="B9521" s="63" t="s">
        <v>58</v>
      </c>
      <c r="C9521" s="63" t="s">
        <v>71</v>
      </c>
      <c r="D9521" s="63">
        <v>16</v>
      </c>
      <c r="E9521" s="63">
        <v>1.394781</v>
      </c>
      <c r="F9521" s="63">
        <v>1.798962</v>
      </c>
      <c r="G9521" s="63">
        <v>0.40418080000000001</v>
      </c>
      <c r="H9521" s="63">
        <v>80.442400000000006</v>
      </c>
      <c r="I9521" s="63">
        <v>0.2592932</v>
      </c>
      <c r="J9521" s="63">
        <v>0.34489389999999998</v>
      </c>
      <c r="K9521" s="63">
        <v>0.40418080000000001</v>
      </c>
      <c r="L9521" s="63">
        <v>0.46346759999999998</v>
      </c>
      <c r="M9521" s="63">
        <v>0.54906829999999995</v>
      </c>
      <c r="N9521" s="63">
        <v>12799</v>
      </c>
      <c r="O9521" s="63">
        <v>0.1130564</v>
      </c>
      <c r="P9521" s="63">
        <v>9</v>
      </c>
      <c r="Q9521" s="63">
        <v>1.2781749580960001E-2</v>
      </c>
    </row>
    <row r="9522" spans="1:17">
      <c r="A9522" s="63" t="s">
        <v>81</v>
      </c>
      <c r="B9522" s="63" t="s">
        <v>58</v>
      </c>
      <c r="C9522" s="63" t="s">
        <v>71</v>
      </c>
      <c r="D9522" s="63">
        <v>17</v>
      </c>
      <c r="E9522" s="63">
        <v>1.5133970000000001</v>
      </c>
      <c r="F9522" s="63">
        <v>1.8781540000000001</v>
      </c>
      <c r="G9522" s="63">
        <v>0.3647569</v>
      </c>
      <c r="H9522" s="63">
        <v>80.150800000000004</v>
      </c>
      <c r="I9522" s="63">
        <v>0.21986929999999999</v>
      </c>
      <c r="J9522" s="63">
        <v>0.30547010000000002</v>
      </c>
      <c r="K9522" s="63">
        <v>0.3647569</v>
      </c>
      <c r="L9522" s="63">
        <v>0.42404380000000003</v>
      </c>
      <c r="M9522" s="63">
        <v>0.50964449999999994</v>
      </c>
      <c r="N9522" s="63">
        <v>12799</v>
      </c>
      <c r="O9522" s="63">
        <v>0.1130564</v>
      </c>
      <c r="P9522" s="63">
        <v>9</v>
      </c>
      <c r="Q9522" s="63">
        <v>1.2781749580960001E-2</v>
      </c>
    </row>
    <row r="9523" spans="1:17">
      <c r="A9523" s="63" t="s">
        <v>81</v>
      </c>
      <c r="B9523" s="63" t="s">
        <v>58</v>
      </c>
      <c r="C9523" s="63" t="s">
        <v>71</v>
      </c>
      <c r="D9523" s="63">
        <v>18</v>
      </c>
      <c r="E9523" s="63">
        <v>1.6266259999999999</v>
      </c>
      <c r="F9523" s="63">
        <v>1.906253</v>
      </c>
      <c r="G9523" s="63">
        <v>0.27962710000000002</v>
      </c>
      <c r="H9523" s="63">
        <v>78.754599999999996</v>
      </c>
      <c r="I9523" s="63">
        <v>0.13473950000000001</v>
      </c>
      <c r="J9523" s="63">
        <v>0.22034029999999999</v>
      </c>
      <c r="K9523" s="63">
        <v>0.27962710000000002</v>
      </c>
      <c r="L9523" s="63">
        <v>0.33891389999999999</v>
      </c>
      <c r="M9523" s="63">
        <v>0.42451470000000002</v>
      </c>
      <c r="N9523" s="63">
        <v>12799</v>
      </c>
      <c r="O9523" s="63">
        <v>0.1130564</v>
      </c>
      <c r="P9523" s="63">
        <v>9</v>
      </c>
      <c r="Q9523" s="63">
        <v>1.2781749580960001E-2</v>
      </c>
    </row>
    <row r="9524" spans="1:17">
      <c r="A9524" s="63" t="s">
        <v>81</v>
      </c>
      <c r="B9524" s="63" t="s">
        <v>58</v>
      </c>
      <c r="C9524" s="63" t="s">
        <v>71</v>
      </c>
      <c r="D9524" s="63">
        <v>19</v>
      </c>
      <c r="E9524" s="63">
        <v>1.7891109999999999</v>
      </c>
      <c r="F9524" s="63">
        <v>1.8164629999999999</v>
      </c>
      <c r="G9524" s="63">
        <v>2.7352700000000001E-2</v>
      </c>
      <c r="H9524" s="63">
        <v>75.680099999999996</v>
      </c>
      <c r="I9524" s="63">
        <v>-0.1175349</v>
      </c>
      <c r="J9524" s="63">
        <v>-3.19341E-2</v>
      </c>
      <c r="K9524" s="63">
        <v>2.7352700000000001E-2</v>
      </c>
      <c r="L9524" s="63">
        <v>8.6639499999999994E-2</v>
      </c>
      <c r="M9524" s="63">
        <v>0.17224030000000001</v>
      </c>
      <c r="N9524" s="63">
        <v>12799</v>
      </c>
      <c r="O9524" s="63">
        <v>0.1130564</v>
      </c>
      <c r="P9524" s="63">
        <v>9</v>
      </c>
      <c r="Q9524" s="63">
        <v>1.2781749580960001E-2</v>
      </c>
    </row>
    <row r="9525" spans="1:17">
      <c r="A9525" s="63" t="s">
        <v>81</v>
      </c>
      <c r="B9525" s="63" t="s">
        <v>58</v>
      </c>
      <c r="C9525" s="63" t="s">
        <v>71</v>
      </c>
      <c r="D9525" s="63">
        <v>20</v>
      </c>
      <c r="E9525" s="63">
        <v>1.8100830000000001</v>
      </c>
      <c r="F9525" s="63">
        <v>1.7047289999999999</v>
      </c>
      <c r="G9525" s="63">
        <v>-0.1053538</v>
      </c>
      <c r="H9525" s="63">
        <v>71.081100000000006</v>
      </c>
      <c r="I9525" s="63">
        <v>-0.2502414</v>
      </c>
      <c r="J9525" s="63">
        <v>-0.1646407</v>
      </c>
      <c r="K9525" s="63">
        <v>-0.1053538</v>
      </c>
      <c r="L9525" s="63">
        <v>-4.6066999999999997E-2</v>
      </c>
      <c r="M9525" s="63">
        <v>3.9533800000000001E-2</v>
      </c>
      <c r="N9525" s="63">
        <v>12799</v>
      </c>
      <c r="O9525" s="63">
        <v>0.1130564</v>
      </c>
      <c r="P9525" s="63">
        <v>9</v>
      </c>
      <c r="Q9525" s="63">
        <v>1.2781749580960001E-2</v>
      </c>
    </row>
    <row r="9526" spans="1:17">
      <c r="A9526" s="63" t="s">
        <v>81</v>
      </c>
      <c r="B9526" s="63" t="s">
        <v>58</v>
      </c>
      <c r="C9526" s="63" t="s">
        <v>71</v>
      </c>
      <c r="D9526" s="63">
        <v>21</v>
      </c>
      <c r="E9526" s="63">
        <v>1.834811</v>
      </c>
      <c r="F9526" s="63">
        <v>1.646968</v>
      </c>
      <c r="G9526" s="63">
        <v>-0.18784310000000001</v>
      </c>
      <c r="H9526" s="63">
        <v>68.301199999999994</v>
      </c>
      <c r="I9526" s="63">
        <v>-0.33273069999999999</v>
      </c>
      <c r="J9526" s="63">
        <v>-0.24712990000000001</v>
      </c>
      <c r="K9526" s="63">
        <v>-0.18784310000000001</v>
      </c>
      <c r="L9526" s="63">
        <v>-0.12855630000000001</v>
      </c>
      <c r="M9526" s="63">
        <v>-4.2955500000000001E-2</v>
      </c>
      <c r="N9526" s="63">
        <v>12799</v>
      </c>
      <c r="O9526" s="63">
        <v>0.1130564</v>
      </c>
      <c r="P9526" s="63">
        <v>9</v>
      </c>
      <c r="Q9526" s="63">
        <v>1.2781749580960001E-2</v>
      </c>
    </row>
    <row r="9527" spans="1:17">
      <c r="A9527" s="63" t="s">
        <v>81</v>
      </c>
      <c r="B9527" s="63" t="s">
        <v>58</v>
      </c>
      <c r="C9527" s="63" t="s">
        <v>71</v>
      </c>
      <c r="D9527" s="63">
        <v>22</v>
      </c>
      <c r="E9527" s="63">
        <v>1.749951</v>
      </c>
      <c r="F9527" s="63">
        <v>1.5015480000000001</v>
      </c>
      <c r="G9527" s="63">
        <v>-0.24840329999999999</v>
      </c>
      <c r="H9527" s="63">
        <v>66.397900000000007</v>
      </c>
      <c r="I9527" s="63">
        <v>-0.3932909</v>
      </c>
      <c r="J9527" s="63">
        <v>-0.30769010000000002</v>
      </c>
      <c r="K9527" s="63">
        <v>-0.24840329999999999</v>
      </c>
      <c r="L9527" s="63">
        <v>-0.18911649999999999</v>
      </c>
      <c r="M9527" s="63">
        <v>-0.1035157</v>
      </c>
      <c r="N9527" s="63">
        <v>12799</v>
      </c>
      <c r="O9527" s="63">
        <v>0.1130564</v>
      </c>
      <c r="P9527" s="63">
        <v>9</v>
      </c>
      <c r="Q9527" s="63">
        <v>1.2781749580960001E-2</v>
      </c>
    </row>
    <row r="9528" spans="1:17">
      <c r="A9528" s="63" t="s">
        <v>81</v>
      </c>
      <c r="B9528" s="63" t="s">
        <v>58</v>
      </c>
      <c r="C9528" s="63" t="s">
        <v>71</v>
      </c>
      <c r="D9528" s="63">
        <v>23</v>
      </c>
      <c r="E9528" s="63">
        <v>1.4954829999999999</v>
      </c>
      <c r="F9528" s="63">
        <v>1.2490779999999999</v>
      </c>
      <c r="G9528" s="63">
        <v>-0.2464044</v>
      </c>
      <c r="H9528" s="63">
        <v>64.842299999999994</v>
      </c>
      <c r="I9528" s="63">
        <v>-0.39129199999999997</v>
      </c>
      <c r="J9528" s="63">
        <v>-0.3056912</v>
      </c>
      <c r="K9528" s="63">
        <v>-0.2464044</v>
      </c>
      <c r="L9528" s="63">
        <v>-0.1871176</v>
      </c>
      <c r="M9528" s="63">
        <v>-0.1015168</v>
      </c>
      <c r="N9528" s="63">
        <v>12799</v>
      </c>
      <c r="O9528" s="63">
        <v>0.1130564</v>
      </c>
      <c r="P9528" s="63">
        <v>9</v>
      </c>
      <c r="Q9528" s="63">
        <v>1.2781749580960001E-2</v>
      </c>
    </row>
    <row r="9529" spans="1:17">
      <c r="A9529" s="63" t="s">
        <v>81</v>
      </c>
      <c r="B9529" s="63" t="s">
        <v>58</v>
      </c>
      <c r="C9529" s="63" t="s">
        <v>71</v>
      </c>
      <c r="D9529" s="63">
        <v>24</v>
      </c>
      <c r="E9529" s="63">
        <v>1.180223</v>
      </c>
      <c r="F9529" s="63">
        <v>0.95767500000000005</v>
      </c>
      <c r="G9529" s="63">
        <v>-0.2225483</v>
      </c>
      <c r="H9529" s="63">
        <v>63.603700000000003</v>
      </c>
      <c r="I9529" s="63">
        <v>-0.36743589999999998</v>
      </c>
      <c r="J9529" s="63">
        <v>-0.28183510000000001</v>
      </c>
      <c r="K9529" s="63">
        <v>-0.2225483</v>
      </c>
      <c r="L9529" s="63">
        <v>-0.1632615</v>
      </c>
      <c r="M9529" s="63">
        <v>-7.7660699999999999E-2</v>
      </c>
      <c r="N9529" s="63">
        <v>12799</v>
      </c>
      <c r="O9529" s="63">
        <v>0.1130564</v>
      </c>
      <c r="P9529" s="63">
        <v>9</v>
      </c>
      <c r="Q9529" s="63">
        <v>1.2781749580960001E-2</v>
      </c>
    </row>
    <row r="9530" spans="1:17">
      <c r="A9530" s="63" t="s">
        <v>81</v>
      </c>
      <c r="B9530" s="63" t="s">
        <v>58</v>
      </c>
      <c r="C9530" s="63" t="s">
        <v>72</v>
      </c>
      <c r="D9530" s="63">
        <v>1</v>
      </c>
      <c r="E9530" s="63">
        <v>0.94586959999999998</v>
      </c>
      <c r="F9530" s="63">
        <v>0.69801429999999998</v>
      </c>
      <c r="G9530" s="63">
        <v>-0.2478553</v>
      </c>
      <c r="H9530" s="63">
        <v>55.779699999999998</v>
      </c>
      <c r="I9530" s="63">
        <v>-0.39274290000000001</v>
      </c>
      <c r="J9530" s="63">
        <v>-0.30714209999999997</v>
      </c>
      <c r="K9530" s="63">
        <v>-0.2478553</v>
      </c>
      <c r="L9530" s="63">
        <v>-0.1885685</v>
      </c>
      <c r="M9530" s="63">
        <v>-0.1029677</v>
      </c>
      <c r="N9530" s="63">
        <v>12799</v>
      </c>
      <c r="O9530" s="63">
        <v>0.1130564</v>
      </c>
      <c r="P9530" s="63">
        <v>10</v>
      </c>
      <c r="Q9530" s="63">
        <v>1.2781749580960001E-2</v>
      </c>
    </row>
    <row r="9531" spans="1:17">
      <c r="A9531" s="63" t="s">
        <v>81</v>
      </c>
      <c r="B9531" s="63" t="s">
        <v>58</v>
      </c>
      <c r="C9531" s="63" t="s">
        <v>72</v>
      </c>
      <c r="D9531" s="63">
        <v>2</v>
      </c>
      <c r="E9531" s="63">
        <v>0.85886899999999999</v>
      </c>
      <c r="F9531" s="63">
        <v>0.61861460000000001</v>
      </c>
      <c r="G9531" s="63">
        <v>-0.24025440000000001</v>
      </c>
      <c r="H9531" s="63">
        <v>54.735799999999998</v>
      </c>
      <c r="I9531" s="63">
        <v>-0.38514199999999998</v>
      </c>
      <c r="J9531" s="63">
        <v>-0.29954120000000001</v>
      </c>
      <c r="K9531" s="63">
        <v>-0.24025440000000001</v>
      </c>
      <c r="L9531" s="63">
        <v>-0.18096760000000001</v>
      </c>
      <c r="M9531" s="63">
        <v>-9.5366800000000002E-2</v>
      </c>
      <c r="N9531" s="63">
        <v>12799</v>
      </c>
      <c r="O9531" s="63">
        <v>0.1130564</v>
      </c>
      <c r="P9531" s="63">
        <v>10</v>
      </c>
      <c r="Q9531" s="63">
        <v>1.2781749580960001E-2</v>
      </c>
    </row>
    <row r="9532" spans="1:17">
      <c r="A9532" s="63" t="s">
        <v>81</v>
      </c>
      <c r="B9532" s="63" t="s">
        <v>58</v>
      </c>
      <c r="C9532" s="63" t="s">
        <v>72</v>
      </c>
      <c r="D9532" s="63">
        <v>3</v>
      </c>
      <c r="E9532" s="63">
        <v>0.83618179999999998</v>
      </c>
      <c r="F9532" s="63">
        <v>0.59808680000000003</v>
      </c>
      <c r="G9532" s="63">
        <v>-0.238095</v>
      </c>
      <c r="H9532" s="63">
        <v>53.972099999999998</v>
      </c>
      <c r="I9532" s="63">
        <v>-0.38298260000000001</v>
      </c>
      <c r="J9532" s="63">
        <v>-0.29738179999999997</v>
      </c>
      <c r="K9532" s="63">
        <v>-0.238095</v>
      </c>
      <c r="L9532" s="63">
        <v>-0.1788082</v>
      </c>
      <c r="M9532" s="63">
        <v>-9.3207399999999996E-2</v>
      </c>
      <c r="N9532" s="63">
        <v>12799</v>
      </c>
      <c r="O9532" s="63">
        <v>0.1130564</v>
      </c>
      <c r="P9532" s="63">
        <v>10</v>
      </c>
      <c r="Q9532" s="63">
        <v>1.2781749580960001E-2</v>
      </c>
    </row>
    <row r="9533" spans="1:17">
      <c r="A9533" s="63" t="s">
        <v>81</v>
      </c>
      <c r="B9533" s="63" t="s">
        <v>58</v>
      </c>
      <c r="C9533" s="63" t="s">
        <v>72</v>
      </c>
      <c r="D9533" s="63">
        <v>4</v>
      </c>
      <c r="E9533" s="63">
        <v>0.83945499999999995</v>
      </c>
      <c r="F9533" s="63">
        <v>0.62543020000000005</v>
      </c>
      <c r="G9533" s="63">
        <v>-0.21402479999999999</v>
      </c>
      <c r="H9533" s="63">
        <v>53.374200000000002</v>
      </c>
      <c r="I9533" s="63">
        <v>-0.35891240000000002</v>
      </c>
      <c r="J9533" s="63">
        <v>-0.27331159999999999</v>
      </c>
      <c r="K9533" s="63">
        <v>-0.21402479999999999</v>
      </c>
      <c r="L9533" s="63">
        <v>-0.15473790000000001</v>
      </c>
      <c r="M9533" s="63">
        <v>-6.9137199999999996E-2</v>
      </c>
      <c r="N9533" s="63">
        <v>12799</v>
      </c>
      <c r="O9533" s="63">
        <v>0.1130564</v>
      </c>
      <c r="P9533" s="63">
        <v>10</v>
      </c>
      <c r="Q9533" s="63">
        <v>1.2781749580960001E-2</v>
      </c>
    </row>
    <row r="9534" spans="1:17">
      <c r="A9534" s="63" t="s">
        <v>81</v>
      </c>
      <c r="B9534" s="63" t="s">
        <v>58</v>
      </c>
      <c r="C9534" s="63" t="s">
        <v>72</v>
      </c>
      <c r="D9534" s="63">
        <v>5</v>
      </c>
      <c r="E9534" s="63">
        <v>0.86210980000000004</v>
      </c>
      <c r="F9534" s="63">
        <v>0.6470129</v>
      </c>
      <c r="G9534" s="63">
        <v>-0.21509700000000001</v>
      </c>
      <c r="H9534" s="63">
        <v>52.674599999999998</v>
      </c>
      <c r="I9534" s="63">
        <v>-0.35998449999999999</v>
      </c>
      <c r="J9534" s="63">
        <v>-0.27438380000000001</v>
      </c>
      <c r="K9534" s="63">
        <v>-0.21509700000000001</v>
      </c>
      <c r="L9534" s="63">
        <v>-0.15581010000000001</v>
      </c>
      <c r="M9534" s="63">
        <v>-7.0209400000000005E-2</v>
      </c>
      <c r="N9534" s="63">
        <v>12799</v>
      </c>
      <c r="O9534" s="63">
        <v>0.1130564</v>
      </c>
      <c r="P9534" s="63">
        <v>10</v>
      </c>
      <c r="Q9534" s="63">
        <v>1.2781749580960001E-2</v>
      </c>
    </row>
    <row r="9535" spans="1:17">
      <c r="A9535" s="63" t="s">
        <v>81</v>
      </c>
      <c r="B9535" s="63" t="s">
        <v>58</v>
      </c>
      <c r="C9535" s="63" t="s">
        <v>72</v>
      </c>
      <c r="D9535" s="63">
        <v>6</v>
      </c>
      <c r="E9535" s="63">
        <v>0.9739563</v>
      </c>
      <c r="F9535" s="63">
        <v>0.70699820000000002</v>
      </c>
      <c r="G9535" s="63">
        <v>-0.26695819999999998</v>
      </c>
      <c r="H9535" s="63">
        <v>52.200800000000001</v>
      </c>
      <c r="I9535" s="63">
        <v>-0.41184579999999998</v>
      </c>
      <c r="J9535" s="63">
        <v>-0.32624500000000001</v>
      </c>
      <c r="K9535" s="63">
        <v>-0.26695819999999998</v>
      </c>
      <c r="L9535" s="63">
        <v>-0.2076713</v>
      </c>
      <c r="M9535" s="63">
        <v>-0.1220706</v>
      </c>
      <c r="N9535" s="63">
        <v>12799</v>
      </c>
      <c r="O9535" s="63">
        <v>0.1130564</v>
      </c>
      <c r="P9535" s="63">
        <v>10</v>
      </c>
      <c r="Q9535" s="63">
        <v>1.2781749580960001E-2</v>
      </c>
    </row>
    <row r="9536" spans="1:17">
      <c r="A9536" s="63" t="s">
        <v>81</v>
      </c>
      <c r="B9536" s="63" t="s">
        <v>58</v>
      </c>
      <c r="C9536" s="63" t="s">
        <v>72</v>
      </c>
      <c r="D9536" s="63">
        <v>7</v>
      </c>
      <c r="E9536" s="63">
        <v>1.250129</v>
      </c>
      <c r="F9536" s="63">
        <v>0.97752830000000002</v>
      </c>
      <c r="G9536" s="63">
        <v>-0.27260089999999998</v>
      </c>
      <c r="H9536" s="63">
        <v>51.929000000000002</v>
      </c>
      <c r="I9536" s="63">
        <v>-0.41748849999999998</v>
      </c>
      <c r="J9536" s="63">
        <v>-0.33188770000000001</v>
      </c>
      <c r="K9536" s="63">
        <v>-0.27260089999999998</v>
      </c>
      <c r="L9536" s="63">
        <v>-0.21331410000000001</v>
      </c>
      <c r="M9536" s="63">
        <v>-0.1277133</v>
      </c>
      <c r="N9536" s="63">
        <v>12799</v>
      </c>
      <c r="O9536" s="63">
        <v>0.1130564</v>
      </c>
      <c r="P9536" s="63">
        <v>10</v>
      </c>
      <c r="Q9536" s="63">
        <v>1.2781749580960001E-2</v>
      </c>
    </row>
    <row r="9537" spans="1:17">
      <c r="A9537" s="63" t="s">
        <v>81</v>
      </c>
      <c r="B9537" s="63" t="s">
        <v>58</v>
      </c>
      <c r="C9537" s="63" t="s">
        <v>72</v>
      </c>
      <c r="D9537" s="63">
        <v>8</v>
      </c>
      <c r="E9537" s="63">
        <v>1.4404090000000001</v>
      </c>
      <c r="F9537" s="63">
        <v>1.2129700000000001</v>
      </c>
      <c r="G9537" s="63">
        <v>-0.22743959999999999</v>
      </c>
      <c r="H9537" s="63">
        <v>52.159500000000001</v>
      </c>
      <c r="I9537" s="63">
        <v>-0.37232720000000002</v>
      </c>
      <c r="J9537" s="63">
        <v>-0.2867265</v>
      </c>
      <c r="K9537" s="63">
        <v>-0.22743959999999999</v>
      </c>
      <c r="L9537" s="63">
        <v>-0.16815279999999999</v>
      </c>
      <c r="M9537" s="63">
        <v>-8.2552E-2</v>
      </c>
      <c r="N9537" s="63">
        <v>12799</v>
      </c>
      <c r="O9537" s="63">
        <v>0.1130564</v>
      </c>
      <c r="P9537" s="63">
        <v>10</v>
      </c>
      <c r="Q9537" s="63">
        <v>1.2781749580960001E-2</v>
      </c>
    </row>
    <row r="9538" spans="1:17">
      <c r="A9538" s="63" t="s">
        <v>81</v>
      </c>
      <c r="B9538" s="63" t="s">
        <v>58</v>
      </c>
      <c r="C9538" s="63" t="s">
        <v>72</v>
      </c>
      <c r="D9538" s="63">
        <v>9</v>
      </c>
      <c r="E9538" s="63">
        <v>1.3704769999999999</v>
      </c>
      <c r="F9538" s="63">
        <v>1.258237</v>
      </c>
      <c r="G9538" s="63">
        <v>-0.11223959999999999</v>
      </c>
      <c r="H9538" s="63">
        <v>55.652299999999997</v>
      </c>
      <c r="I9538" s="63">
        <v>-0.2571272</v>
      </c>
      <c r="J9538" s="63">
        <v>-0.1715264</v>
      </c>
      <c r="K9538" s="63">
        <v>-0.11223959999999999</v>
      </c>
      <c r="L9538" s="63">
        <v>-5.2952800000000001E-2</v>
      </c>
      <c r="M9538" s="63">
        <v>3.2648000000000003E-2</v>
      </c>
      <c r="N9538" s="63">
        <v>12799</v>
      </c>
      <c r="O9538" s="63">
        <v>0.1130564</v>
      </c>
      <c r="P9538" s="63">
        <v>10</v>
      </c>
      <c r="Q9538" s="63">
        <v>1.2781749580960001E-2</v>
      </c>
    </row>
    <row r="9539" spans="1:17">
      <c r="A9539" s="63" t="s">
        <v>81</v>
      </c>
      <c r="B9539" s="63" t="s">
        <v>58</v>
      </c>
      <c r="C9539" s="63" t="s">
        <v>72</v>
      </c>
      <c r="D9539" s="63">
        <v>10</v>
      </c>
      <c r="E9539" s="63">
        <v>1.343275</v>
      </c>
      <c r="F9539" s="63">
        <v>1.229725</v>
      </c>
      <c r="G9539" s="63">
        <v>-0.11354980000000001</v>
      </c>
      <c r="H9539" s="63">
        <v>60.286499999999997</v>
      </c>
      <c r="I9539" s="63">
        <v>-0.25843739999999998</v>
      </c>
      <c r="J9539" s="63">
        <v>-0.17283670000000001</v>
      </c>
      <c r="K9539" s="63">
        <v>-0.11354980000000001</v>
      </c>
      <c r="L9539" s="63">
        <v>-5.4262999999999999E-2</v>
      </c>
      <c r="M9539" s="63">
        <v>3.1337799999999999E-2</v>
      </c>
      <c r="N9539" s="63">
        <v>12799</v>
      </c>
      <c r="O9539" s="63">
        <v>0.1130564</v>
      </c>
      <c r="P9539" s="63">
        <v>10</v>
      </c>
      <c r="Q9539" s="63">
        <v>1.2781749580960001E-2</v>
      </c>
    </row>
    <row r="9540" spans="1:17">
      <c r="A9540" s="63" t="s">
        <v>81</v>
      </c>
      <c r="B9540" s="63" t="s">
        <v>58</v>
      </c>
      <c r="C9540" s="63" t="s">
        <v>72</v>
      </c>
      <c r="D9540" s="63">
        <v>11</v>
      </c>
      <c r="E9540" s="63">
        <v>1.2172190000000001</v>
      </c>
      <c r="F9540" s="63">
        <v>1.2250810000000001</v>
      </c>
      <c r="G9540" s="63">
        <v>7.8624000000000003E-3</v>
      </c>
      <c r="H9540" s="63">
        <v>64.108400000000003</v>
      </c>
      <c r="I9540" s="63">
        <v>-0.13702510000000001</v>
      </c>
      <c r="J9540" s="63">
        <v>-5.1424400000000002E-2</v>
      </c>
      <c r="K9540" s="63">
        <v>7.8624000000000003E-3</v>
      </c>
      <c r="L9540" s="63">
        <v>6.7149299999999995E-2</v>
      </c>
      <c r="M9540" s="63">
        <v>0.15275</v>
      </c>
      <c r="N9540" s="63">
        <v>12799</v>
      </c>
      <c r="O9540" s="63">
        <v>0.1130564</v>
      </c>
      <c r="P9540" s="63">
        <v>10</v>
      </c>
      <c r="Q9540" s="63">
        <v>1.2781749580960001E-2</v>
      </c>
    </row>
    <row r="9541" spans="1:17">
      <c r="A9541" s="63" t="s">
        <v>81</v>
      </c>
      <c r="B9541" s="63" t="s">
        <v>58</v>
      </c>
      <c r="C9541" s="63" t="s">
        <v>72</v>
      </c>
      <c r="D9541" s="63">
        <v>12</v>
      </c>
      <c r="E9541" s="63">
        <v>1.108798</v>
      </c>
      <c r="F9541" s="63">
        <v>1.189859</v>
      </c>
      <c r="G9541" s="63">
        <v>8.1060900000000005E-2</v>
      </c>
      <c r="H9541" s="63">
        <v>67.509600000000006</v>
      </c>
      <c r="I9541" s="63">
        <v>-6.38267E-2</v>
      </c>
      <c r="J9541" s="63">
        <v>2.1774100000000001E-2</v>
      </c>
      <c r="K9541" s="63">
        <v>8.1060900000000005E-2</v>
      </c>
      <c r="L9541" s="63">
        <v>0.14034769999999999</v>
      </c>
      <c r="M9541" s="63">
        <v>0.2259485</v>
      </c>
      <c r="N9541" s="63">
        <v>12799</v>
      </c>
      <c r="O9541" s="63">
        <v>0.1130564</v>
      </c>
      <c r="P9541" s="63">
        <v>10</v>
      </c>
      <c r="Q9541" s="63">
        <v>1.2781749580960001E-2</v>
      </c>
    </row>
    <row r="9542" spans="1:17">
      <c r="A9542" s="63" t="s">
        <v>81</v>
      </c>
      <c r="B9542" s="63" t="s">
        <v>58</v>
      </c>
      <c r="C9542" s="63" t="s">
        <v>72</v>
      </c>
      <c r="D9542" s="63">
        <v>13</v>
      </c>
      <c r="E9542" s="63">
        <v>0.96415399999999996</v>
      </c>
      <c r="F9542" s="63">
        <v>1.188321</v>
      </c>
      <c r="G9542" s="63">
        <v>0.22416749999999999</v>
      </c>
      <c r="H9542" s="63">
        <v>70.374200000000002</v>
      </c>
      <c r="I9542" s="63">
        <v>7.92799E-2</v>
      </c>
      <c r="J9542" s="63">
        <v>0.16488059999999999</v>
      </c>
      <c r="K9542" s="63">
        <v>0.22416749999999999</v>
      </c>
      <c r="L9542" s="63">
        <v>0.28345429999999999</v>
      </c>
      <c r="M9542" s="63">
        <v>0.36905510000000002</v>
      </c>
      <c r="N9542" s="63">
        <v>12799</v>
      </c>
      <c r="O9542" s="63">
        <v>0.1130564</v>
      </c>
      <c r="P9542" s="63">
        <v>10</v>
      </c>
      <c r="Q9542" s="63">
        <v>1.2781749580960001E-2</v>
      </c>
    </row>
    <row r="9543" spans="1:17">
      <c r="A9543" s="63" t="s">
        <v>81</v>
      </c>
      <c r="B9543" s="63" t="s">
        <v>58</v>
      </c>
      <c r="C9543" s="63" t="s">
        <v>72</v>
      </c>
      <c r="D9543" s="63">
        <v>14</v>
      </c>
      <c r="E9543" s="63">
        <v>0.91056360000000003</v>
      </c>
      <c r="F9543" s="63">
        <v>1.1822969999999999</v>
      </c>
      <c r="G9543" s="63">
        <v>0.27173360000000002</v>
      </c>
      <c r="H9543" s="63">
        <v>72.108699999999999</v>
      </c>
      <c r="I9543" s="63">
        <v>0.12684599999999999</v>
      </c>
      <c r="J9543" s="63">
        <v>0.21244679999999999</v>
      </c>
      <c r="K9543" s="63">
        <v>0.27173360000000002</v>
      </c>
      <c r="L9543" s="63">
        <v>0.3310205</v>
      </c>
      <c r="M9543" s="63">
        <v>0.41662120000000002</v>
      </c>
      <c r="N9543" s="63">
        <v>12799</v>
      </c>
      <c r="O9543" s="63">
        <v>0.1130564</v>
      </c>
      <c r="P9543" s="63">
        <v>10</v>
      </c>
      <c r="Q9543" s="63">
        <v>1.2781749580960001E-2</v>
      </c>
    </row>
    <row r="9544" spans="1:17">
      <c r="A9544" s="63" t="s">
        <v>81</v>
      </c>
      <c r="B9544" s="63" t="s">
        <v>58</v>
      </c>
      <c r="C9544" s="63" t="s">
        <v>72</v>
      </c>
      <c r="D9544" s="63">
        <v>15</v>
      </c>
      <c r="E9544" s="63">
        <v>0.87820330000000002</v>
      </c>
      <c r="F9544" s="63">
        <v>1.1626449999999999</v>
      </c>
      <c r="G9544" s="63">
        <v>0.28444209999999998</v>
      </c>
      <c r="H9544" s="63">
        <v>72.990099999999998</v>
      </c>
      <c r="I9544" s="63">
        <v>0.1395545</v>
      </c>
      <c r="J9544" s="63">
        <v>0.2251552</v>
      </c>
      <c r="K9544" s="63">
        <v>0.28444209999999998</v>
      </c>
      <c r="L9544" s="63">
        <v>0.3437289</v>
      </c>
      <c r="M9544" s="63">
        <v>0.42932969999999998</v>
      </c>
      <c r="N9544" s="63">
        <v>12799</v>
      </c>
      <c r="O9544" s="63">
        <v>0.1130564</v>
      </c>
      <c r="P9544" s="63">
        <v>10</v>
      </c>
      <c r="Q9544" s="63">
        <v>1.2781749580960001E-2</v>
      </c>
    </row>
    <row r="9545" spans="1:17">
      <c r="A9545" s="63" t="s">
        <v>81</v>
      </c>
      <c r="B9545" s="63" t="s">
        <v>58</v>
      </c>
      <c r="C9545" s="63" t="s">
        <v>72</v>
      </c>
      <c r="D9545" s="63">
        <v>16</v>
      </c>
      <c r="E9545" s="63">
        <v>0.9014297</v>
      </c>
      <c r="F9545" s="63">
        <v>1.161173</v>
      </c>
      <c r="G9545" s="63">
        <v>0.25974380000000002</v>
      </c>
      <c r="H9545" s="63">
        <v>73.102000000000004</v>
      </c>
      <c r="I9545" s="63">
        <v>0.11485620000000001</v>
      </c>
      <c r="J9545" s="63">
        <v>0.200457</v>
      </c>
      <c r="K9545" s="63">
        <v>0.25974380000000002</v>
      </c>
      <c r="L9545" s="63">
        <v>0.3190306</v>
      </c>
      <c r="M9545" s="63">
        <v>0.40463139999999997</v>
      </c>
      <c r="N9545" s="63">
        <v>12799</v>
      </c>
      <c r="O9545" s="63">
        <v>0.1130564</v>
      </c>
      <c r="P9545" s="63">
        <v>10</v>
      </c>
      <c r="Q9545" s="63">
        <v>1.2781749580960001E-2</v>
      </c>
    </row>
    <row r="9546" spans="1:17">
      <c r="A9546" s="63" t="s">
        <v>81</v>
      </c>
      <c r="B9546" s="63" t="s">
        <v>58</v>
      </c>
      <c r="C9546" s="63" t="s">
        <v>72</v>
      </c>
      <c r="D9546" s="63">
        <v>17</v>
      </c>
      <c r="E9546" s="63">
        <v>0.9783674</v>
      </c>
      <c r="F9546" s="63">
        <v>1.2045269999999999</v>
      </c>
      <c r="G9546" s="63">
        <v>0.2261592</v>
      </c>
      <c r="H9546" s="63">
        <v>72.054299999999998</v>
      </c>
      <c r="I9546" s="63">
        <v>8.1271599999999999E-2</v>
      </c>
      <c r="J9546" s="63">
        <v>0.1668723</v>
      </c>
      <c r="K9546" s="63">
        <v>0.2261592</v>
      </c>
      <c r="L9546" s="63">
        <v>0.28544599999999998</v>
      </c>
      <c r="M9546" s="63">
        <v>0.37104680000000001</v>
      </c>
      <c r="N9546" s="63">
        <v>12799</v>
      </c>
      <c r="O9546" s="63">
        <v>0.1130564</v>
      </c>
      <c r="P9546" s="63">
        <v>10</v>
      </c>
      <c r="Q9546" s="63">
        <v>1.2781749580960001E-2</v>
      </c>
    </row>
    <row r="9547" spans="1:17">
      <c r="A9547" s="63" t="s">
        <v>81</v>
      </c>
      <c r="B9547" s="63" t="s">
        <v>58</v>
      </c>
      <c r="C9547" s="63" t="s">
        <v>72</v>
      </c>
      <c r="D9547" s="63">
        <v>18</v>
      </c>
      <c r="E9547" s="63">
        <v>1.138798</v>
      </c>
      <c r="F9547" s="63">
        <v>1.2890429999999999</v>
      </c>
      <c r="G9547" s="63">
        <v>0.15024499999999999</v>
      </c>
      <c r="H9547" s="63">
        <v>69.601699999999994</v>
      </c>
      <c r="I9547" s="63">
        <v>5.3574E-3</v>
      </c>
      <c r="J9547" s="63">
        <v>9.09581E-2</v>
      </c>
      <c r="K9547" s="63">
        <v>0.15024499999999999</v>
      </c>
      <c r="L9547" s="63">
        <v>0.20953179999999999</v>
      </c>
      <c r="M9547" s="63">
        <v>0.29513250000000002</v>
      </c>
      <c r="N9547" s="63">
        <v>12799</v>
      </c>
      <c r="O9547" s="63">
        <v>0.1130564</v>
      </c>
      <c r="P9547" s="63">
        <v>10</v>
      </c>
      <c r="Q9547" s="63">
        <v>1.2781749580960001E-2</v>
      </c>
    </row>
    <row r="9548" spans="1:17">
      <c r="A9548" s="63" t="s">
        <v>81</v>
      </c>
      <c r="B9548" s="63" t="s">
        <v>58</v>
      </c>
      <c r="C9548" s="63" t="s">
        <v>72</v>
      </c>
      <c r="D9548" s="63">
        <v>19</v>
      </c>
      <c r="E9548" s="63">
        <v>1.353208</v>
      </c>
      <c r="F9548" s="63">
        <v>1.332705</v>
      </c>
      <c r="G9548" s="63">
        <v>-2.0503E-2</v>
      </c>
      <c r="H9548" s="63">
        <v>65.628699999999995</v>
      </c>
      <c r="I9548" s="63">
        <v>-0.1653906</v>
      </c>
      <c r="J9548" s="63">
        <v>-7.9789899999999997E-2</v>
      </c>
      <c r="K9548" s="63">
        <v>-2.0503E-2</v>
      </c>
      <c r="L9548" s="63">
        <v>3.87838E-2</v>
      </c>
      <c r="M9548" s="63">
        <v>0.1243846</v>
      </c>
      <c r="N9548" s="63">
        <v>12799</v>
      </c>
      <c r="O9548" s="63">
        <v>0.1130564</v>
      </c>
      <c r="P9548" s="63">
        <v>10</v>
      </c>
      <c r="Q9548" s="63">
        <v>1.2781749580960001E-2</v>
      </c>
    </row>
    <row r="9549" spans="1:17">
      <c r="A9549" s="63" t="s">
        <v>81</v>
      </c>
      <c r="B9549" s="63" t="s">
        <v>58</v>
      </c>
      <c r="C9549" s="63" t="s">
        <v>72</v>
      </c>
      <c r="D9549" s="63">
        <v>20</v>
      </c>
      <c r="E9549" s="63">
        <v>1.493071</v>
      </c>
      <c r="F9549" s="63">
        <v>1.3771310000000001</v>
      </c>
      <c r="G9549" s="63">
        <v>-0.11593970000000001</v>
      </c>
      <c r="H9549" s="63">
        <v>62.811399999999999</v>
      </c>
      <c r="I9549" s="63">
        <v>-0.26082729999999998</v>
      </c>
      <c r="J9549" s="63">
        <v>-0.17522660000000001</v>
      </c>
      <c r="K9549" s="63">
        <v>-0.11593970000000001</v>
      </c>
      <c r="L9549" s="63">
        <v>-5.6652899999999999E-2</v>
      </c>
      <c r="M9549" s="63">
        <v>2.8947899999999999E-2</v>
      </c>
      <c r="N9549" s="63">
        <v>12799</v>
      </c>
      <c r="O9549" s="63">
        <v>0.1130564</v>
      </c>
      <c r="P9549" s="63">
        <v>10</v>
      </c>
      <c r="Q9549" s="63">
        <v>1.2781749580960001E-2</v>
      </c>
    </row>
    <row r="9550" spans="1:17">
      <c r="A9550" s="63" t="s">
        <v>81</v>
      </c>
      <c r="B9550" s="63" t="s">
        <v>58</v>
      </c>
      <c r="C9550" s="63" t="s">
        <v>72</v>
      </c>
      <c r="D9550" s="63">
        <v>21</v>
      </c>
      <c r="E9550" s="63">
        <v>1.561151</v>
      </c>
      <c r="F9550" s="63">
        <v>1.3880429999999999</v>
      </c>
      <c r="G9550" s="63">
        <v>-0.17310790000000001</v>
      </c>
      <c r="H9550" s="63">
        <v>60.935499999999998</v>
      </c>
      <c r="I9550" s="63">
        <v>-0.31799549999999999</v>
      </c>
      <c r="J9550" s="63">
        <v>-0.23239470000000001</v>
      </c>
      <c r="K9550" s="63">
        <v>-0.17310790000000001</v>
      </c>
      <c r="L9550" s="63">
        <v>-0.11382100000000001</v>
      </c>
      <c r="M9550" s="63">
        <v>-2.82203E-2</v>
      </c>
      <c r="N9550" s="63">
        <v>12799</v>
      </c>
      <c r="O9550" s="63">
        <v>0.1130564</v>
      </c>
      <c r="P9550" s="63">
        <v>10</v>
      </c>
      <c r="Q9550" s="63">
        <v>1.2781749580960001E-2</v>
      </c>
    </row>
    <row r="9551" spans="1:17">
      <c r="A9551" s="63" t="s">
        <v>81</v>
      </c>
      <c r="B9551" s="63" t="s">
        <v>58</v>
      </c>
      <c r="C9551" s="63" t="s">
        <v>72</v>
      </c>
      <c r="D9551" s="63">
        <v>22</v>
      </c>
      <c r="E9551" s="63">
        <v>1.5100180000000001</v>
      </c>
      <c r="F9551" s="63">
        <v>1.2873270000000001</v>
      </c>
      <c r="G9551" s="63">
        <v>-0.22269050000000001</v>
      </c>
      <c r="H9551" s="63">
        <v>59.243400000000001</v>
      </c>
      <c r="I9551" s="63">
        <v>-0.36757810000000002</v>
      </c>
      <c r="J9551" s="63">
        <v>-0.28197729999999999</v>
      </c>
      <c r="K9551" s="63">
        <v>-0.22269050000000001</v>
      </c>
      <c r="L9551" s="63">
        <v>-0.16340360000000001</v>
      </c>
      <c r="M9551" s="63">
        <v>-7.7802899999999994E-2</v>
      </c>
      <c r="N9551" s="63">
        <v>12799</v>
      </c>
      <c r="O9551" s="63">
        <v>0.1130564</v>
      </c>
      <c r="P9551" s="63">
        <v>10</v>
      </c>
      <c r="Q9551" s="63">
        <v>1.2781749580960001E-2</v>
      </c>
    </row>
    <row r="9552" spans="1:17">
      <c r="A9552" s="63" t="s">
        <v>81</v>
      </c>
      <c r="B9552" s="63" t="s">
        <v>58</v>
      </c>
      <c r="C9552" s="63" t="s">
        <v>72</v>
      </c>
      <c r="D9552" s="63">
        <v>23</v>
      </c>
      <c r="E9552" s="63">
        <v>1.313104</v>
      </c>
      <c r="F9552" s="63">
        <v>1.0898829999999999</v>
      </c>
      <c r="G9552" s="63">
        <v>-0.22322110000000001</v>
      </c>
      <c r="H9552" s="63">
        <v>57.921300000000002</v>
      </c>
      <c r="I9552" s="63">
        <v>-0.36810870000000001</v>
      </c>
      <c r="J9552" s="63">
        <v>-0.28250789999999998</v>
      </c>
      <c r="K9552" s="63">
        <v>-0.22322110000000001</v>
      </c>
      <c r="L9552" s="63">
        <v>-0.1639342</v>
      </c>
      <c r="M9552" s="63">
        <v>-7.83335E-2</v>
      </c>
      <c r="N9552" s="63">
        <v>12799</v>
      </c>
      <c r="O9552" s="63">
        <v>0.1130564</v>
      </c>
      <c r="P9552" s="63">
        <v>10</v>
      </c>
      <c r="Q9552" s="63">
        <v>1.2781749580960001E-2</v>
      </c>
    </row>
    <row r="9553" spans="1:17">
      <c r="A9553" s="63" t="s">
        <v>81</v>
      </c>
      <c r="B9553" s="63" t="s">
        <v>58</v>
      </c>
      <c r="C9553" s="63" t="s">
        <v>72</v>
      </c>
      <c r="D9553" s="63">
        <v>24</v>
      </c>
      <c r="E9553" s="63">
        <v>1.07836</v>
      </c>
      <c r="F9553" s="63">
        <v>0.84888739999999996</v>
      </c>
      <c r="G9553" s="63">
        <v>-0.22947290000000001</v>
      </c>
      <c r="H9553" s="63">
        <v>56.836599999999997</v>
      </c>
      <c r="I9553" s="63">
        <v>-0.37436049999999998</v>
      </c>
      <c r="J9553" s="63">
        <v>-0.28875970000000001</v>
      </c>
      <c r="K9553" s="63">
        <v>-0.22947290000000001</v>
      </c>
      <c r="L9553" s="63">
        <v>-0.170186</v>
      </c>
      <c r="M9553" s="63">
        <v>-8.4585300000000002E-2</v>
      </c>
      <c r="N9553" s="63">
        <v>12799</v>
      </c>
      <c r="O9553" s="63">
        <v>0.1130564</v>
      </c>
      <c r="P9553" s="63">
        <v>10</v>
      </c>
      <c r="Q9553" s="63">
        <v>1.2781749580960001E-2</v>
      </c>
    </row>
    <row r="9554" spans="1:17">
      <c r="A9554" s="63" t="s">
        <v>81</v>
      </c>
      <c r="B9554" s="63" t="s">
        <v>58</v>
      </c>
      <c r="C9554" s="63" t="s">
        <v>73</v>
      </c>
      <c r="D9554" s="63">
        <v>1</v>
      </c>
      <c r="E9554" s="63">
        <v>0.96341100000000002</v>
      </c>
      <c r="F9554" s="63">
        <v>0.81850730000000005</v>
      </c>
      <c r="G9554" s="63">
        <v>-0.1449037</v>
      </c>
      <c r="H9554" s="63">
        <v>48.614800000000002</v>
      </c>
      <c r="I9554" s="63">
        <v>-0.28979129999999997</v>
      </c>
      <c r="J9554" s="63">
        <v>-0.2041906</v>
      </c>
      <c r="K9554" s="63">
        <v>-0.1449037</v>
      </c>
      <c r="L9554" s="63">
        <v>-8.5616899999999996E-2</v>
      </c>
      <c r="M9554" s="63">
        <v>-1.6099999999999998E-5</v>
      </c>
      <c r="N9554" s="63">
        <v>12799</v>
      </c>
      <c r="O9554" s="63">
        <v>0.1130564</v>
      </c>
      <c r="P9554" s="63">
        <v>11</v>
      </c>
      <c r="Q9554" s="63">
        <v>1.2781749580960001E-2</v>
      </c>
    </row>
    <row r="9555" spans="1:17">
      <c r="A9555" s="63" t="s">
        <v>81</v>
      </c>
      <c r="B9555" s="63" t="s">
        <v>58</v>
      </c>
      <c r="C9555" s="63" t="s">
        <v>73</v>
      </c>
      <c r="D9555" s="63">
        <v>2</v>
      </c>
      <c r="E9555" s="63">
        <v>0.89775870000000002</v>
      </c>
      <c r="F9555" s="63">
        <v>0.73694289999999996</v>
      </c>
      <c r="G9555" s="63">
        <v>-0.16081580000000001</v>
      </c>
      <c r="H9555" s="63">
        <v>47.785699999999999</v>
      </c>
      <c r="I9555" s="63">
        <v>-0.30570340000000001</v>
      </c>
      <c r="J9555" s="63">
        <v>-0.22010270000000001</v>
      </c>
      <c r="K9555" s="63">
        <v>-0.16081580000000001</v>
      </c>
      <c r="L9555" s="63">
        <v>-0.10152899999999999</v>
      </c>
      <c r="M9555" s="63">
        <v>-1.59282E-2</v>
      </c>
      <c r="N9555" s="63">
        <v>12799</v>
      </c>
      <c r="O9555" s="63">
        <v>0.1130564</v>
      </c>
      <c r="P9555" s="63">
        <v>11</v>
      </c>
      <c r="Q9555" s="63">
        <v>1.2781749580960001E-2</v>
      </c>
    </row>
    <row r="9556" spans="1:17">
      <c r="A9556" s="63" t="s">
        <v>81</v>
      </c>
      <c r="B9556" s="63" t="s">
        <v>58</v>
      </c>
      <c r="C9556" s="63" t="s">
        <v>73</v>
      </c>
      <c r="D9556" s="63">
        <v>3</v>
      </c>
      <c r="E9556" s="63">
        <v>0.88351659999999999</v>
      </c>
      <c r="F9556" s="63">
        <v>0.72712019999999999</v>
      </c>
      <c r="G9556" s="63">
        <v>-0.15639639999999999</v>
      </c>
      <c r="H9556" s="63">
        <v>47.078800000000001</v>
      </c>
      <c r="I9556" s="63">
        <v>-0.301284</v>
      </c>
      <c r="J9556" s="63">
        <v>-0.21568329999999999</v>
      </c>
      <c r="K9556" s="63">
        <v>-0.15639639999999999</v>
      </c>
      <c r="L9556" s="63">
        <v>-9.7109600000000004E-2</v>
      </c>
      <c r="M9556" s="63">
        <v>-1.1508900000000001E-2</v>
      </c>
      <c r="N9556" s="63">
        <v>12799</v>
      </c>
      <c r="O9556" s="63">
        <v>0.1130564</v>
      </c>
      <c r="P9556" s="63">
        <v>11</v>
      </c>
      <c r="Q9556" s="63">
        <v>1.2781749580960001E-2</v>
      </c>
    </row>
    <row r="9557" spans="1:17">
      <c r="A9557" s="63" t="s">
        <v>81</v>
      </c>
      <c r="B9557" s="63" t="s">
        <v>58</v>
      </c>
      <c r="C9557" s="63" t="s">
        <v>73</v>
      </c>
      <c r="D9557" s="63">
        <v>4</v>
      </c>
      <c r="E9557" s="63">
        <v>0.92614569999999996</v>
      </c>
      <c r="F9557" s="63">
        <v>0.76829550000000002</v>
      </c>
      <c r="G9557" s="63">
        <v>-0.1578503</v>
      </c>
      <c r="H9557" s="63">
        <v>46.4724</v>
      </c>
      <c r="I9557" s="63">
        <v>-0.3027379</v>
      </c>
      <c r="J9557" s="63">
        <v>-0.2171371</v>
      </c>
      <c r="K9557" s="63">
        <v>-0.1578503</v>
      </c>
      <c r="L9557" s="63">
        <v>-9.8563399999999995E-2</v>
      </c>
      <c r="M9557" s="63">
        <v>-1.2962700000000001E-2</v>
      </c>
      <c r="N9557" s="63">
        <v>12799</v>
      </c>
      <c r="O9557" s="63">
        <v>0.1130564</v>
      </c>
      <c r="P9557" s="63">
        <v>11</v>
      </c>
      <c r="Q9557" s="63">
        <v>1.2781749580960001E-2</v>
      </c>
    </row>
    <row r="9558" spans="1:17">
      <c r="A9558" s="63" t="s">
        <v>81</v>
      </c>
      <c r="B9558" s="63" t="s">
        <v>58</v>
      </c>
      <c r="C9558" s="63" t="s">
        <v>73</v>
      </c>
      <c r="D9558" s="63">
        <v>5</v>
      </c>
      <c r="E9558" s="63">
        <v>0.9635184</v>
      </c>
      <c r="F9558" s="63">
        <v>0.80642559999999996</v>
      </c>
      <c r="G9558" s="63">
        <v>-0.1570928</v>
      </c>
      <c r="H9558" s="63">
        <v>45.775300000000001</v>
      </c>
      <c r="I9558" s="63">
        <v>-0.30198039999999998</v>
      </c>
      <c r="J9558" s="63">
        <v>-0.21637960000000001</v>
      </c>
      <c r="K9558" s="63">
        <v>-0.1570928</v>
      </c>
      <c r="L9558" s="63">
        <v>-9.7806000000000004E-2</v>
      </c>
      <c r="M9558" s="63">
        <v>-1.2205199999999999E-2</v>
      </c>
      <c r="N9558" s="63">
        <v>12799</v>
      </c>
      <c r="O9558" s="63">
        <v>0.1130564</v>
      </c>
      <c r="P9558" s="63">
        <v>11</v>
      </c>
      <c r="Q9558" s="63">
        <v>1.2781749580960001E-2</v>
      </c>
    </row>
    <row r="9559" spans="1:17">
      <c r="A9559" s="63" t="s">
        <v>81</v>
      </c>
      <c r="B9559" s="63" t="s">
        <v>58</v>
      </c>
      <c r="C9559" s="63" t="s">
        <v>73</v>
      </c>
      <c r="D9559" s="63">
        <v>6</v>
      </c>
      <c r="E9559" s="63">
        <v>1.1261380000000001</v>
      </c>
      <c r="F9559" s="63">
        <v>0.89090020000000003</v>
      </c>
      <c r="G9559" s="63">
        <v>-0.2352378</v>
      </c>
      <c r="H9559" s="63">
        <v>45.298999999999999</v>
      </c>
      <c r="I9559" s="63">
        <v>-0.3801254</v>
      </c>
      <c r="J9559" s="63">
        <v>-0.29452460000000003</v>
      </c>
      <c r="K9559" s="63">
        <v>-0.2352378</v>
      </c>
      <c r="L9559" s="63">
        <v>-0.17595089999999999</v>
      </c>
      <c r="M9559" s="63">
        <v>-9.0350200000000006E-2</v>
      </c>
      <c r="N9559" s="63">
        <v>12799</v>
      </c>
      <c r="O9559" s="63">
        <v>0.1130564</v>
      </c>
      <c r="P9559" s="63">
        <v>11</v>
      </c>
      <c r="Q9559" s="63">
        <v>1.2781749580960001E-2</v>
      </c>
    </row>
    <row r="9560" spans="1:17">
      <c r="A9560" s="63" t="s">
        <v>81</v>
      </c>
      <c r="B9560" s="63" t="s">
        <v>58</v>
      </c>
      <c r="C9560" s="63" t="s">
        <v>73</v>
      </c>
      <c r="D9560" s="63">
        <v>7</v>
      </c>
      <c r="E9560" s="63">
        <v>1.454108</v>
      </c>
      <c r="F9560" s="63">
        <v>1.2549319999999999</v>
      </c>
      <c r="G9560" s="63">
        <v>-0.19917679999999999</v>
      </c>
      <c r="H9560" s="63">
        <v>45.069099999999999</v>
      </c>
      <c r="I9560" s="63">
        <v>-0.34406439999999999</v>
      </c>
      <c r="J9560" s="63">
        <v>-0.25846360000000002</v>
      </c>
      <c r="K9560" s="63">
        <v>-0.19917679999999999</v>
      </c>
      <c r="L9560" s="63">
        <v>-0.13988999999999999</v>
      </c>
      <c r="M9560" s="63">
        <v>-5.4289200000000003E-2</v>
      </c>
      <c r="N9560" s="63">
        <v>12799</v>
      </c>
      <c r="O9560" s="63">
        <v>0.1130564</v>
      </c>
      <c r="P9560" s="63">
        <v>11</v>
      </c>
      <c r="Q9560" s="63">
        <v>1.2781749580960001E-2</v>
      </c>
    </row>
    <row r="9561" spans="1:17">
      <c r="A9561" s="63" t="s">
        <v>81</v>
      </c>
      <c r="B9561" s="63" t="s">
        <v>58</v>
      </c>
      <c r="C9561" s="63" t="s">
        <v>73</v>
      </c>
      <c r="D9561" s="63">
        <v>8</v>
      </c>
      <c r="E9561" s="63">
        <v>1.6387940000000001</v>
      </c>
      <c r="F9561" s="63">
        <v>1.5548420000000001</v>
      </c>
      <c r="G9561" s="63">
        <v>-8.3951799999999993E-2</v>
      </c>
      <c r="H9561" s="63">
        <v>46.578600000000002</v>
      </c>
      <c r="I9561" s="63">
        <v>-0.2288394</v>
      </c>
      <c r="J9561" s="63">
        <v>-0.1432387</v>
      </c>
      <c r="K9561" s="63">
        <v>-8.3951799999999993E-2</v>
      </c>
      <c r="L9561" s="63">
        <v>-2.4664999999999999E-2</v>
      </c>
      <c r="M9561" s="63">
        <v>6.0935799999999998E-2</v>
      </c>
      <c r="N9561" s="63">
        <v>12799</v>
      </c>
      <c r="O9561" s="63">
        <v>0.1130564</v>
      </c>
      <c r="P9561" s="63">
        <v>11</v>
      </c>
      <c r="Q9561" s="63">
        <v>1.2781749580960001E-2</v>
      </c>
    </row>
    <row r="9562" spans="1:17">
      <c r="A9562" s="63" t="s">
        <v>81</v>
      </c>
      <c r="B9562" s="63" t="s">
        <v>58</v>
      </c>
      <c r="C9562" s="63" t="s">
        <v>73</v>
      </c>
      <c r="D9562" s="63">
        <v>9</v>
      </c>
      <c r="E9562" s="63">
        <v>1.480259</v>
      </c>
      <c r="F9562" s="63">
        <v>1.5535920000000001</v>
      </c>
      <c r="G9562" s="63">
        <v>7.3333599999999999E-2</v>
      </c>
      <c r="H9562" s="63">
        <v>51.786799999999999</v>
      </c>
      <c r="I9562" s="63">
        <v>-7.1554000000000006E-2</v>
      </c>
      <c r="J9562" s="63">
        <v>1.40468E-2</v>
      </c>
      <c r="K9562" s="63">
        <v>7.3333599999999999E-2</v>
      </c>
      <c r="L9562" s="63">
        <v>0.1326205</v>
      </c>
      <c r="M9562" s="63">
        <v>0.2182212</v>
      </c>
      <c r="N9562" s="63">
        <v>12799</v>
      </c>
      <c r="O9562" s="63">
        <v>0.1130564</v>
      </c>
      <c r="P9562" s="63">
        <v>11</v>
      </c>
      <c r="Q9562" s="63">
        <v>1.2781749580960001E-2</v>
      </c>
    </row>
    <row r="9563" spans="1:17">
      <c r="A9563" s="63" t="s">
        <v>81</v>
      </c>
      <c r="B9563" s="63" t="s">
        <v>58</v>
      </c>
      <c r="C9563" s="63" t="s">
        <v>73</v>
      </c>
      <c r="D9563" s="63">
        <v>10</v>
      </c>
      <c r="E9563" s="63">
        <v>1.3987419999999999</v>
      </c>
      <c r="F9563" s="63">
        <v>1.4749859999999999</v>
      </c>
      <c r="G9563" s="63">
        <v>7.6243900000000003E-2</v>
      </c>
      <c r="H9563" s="63">
        <v>57.183700000000002</v>
      </c>
      <c r="I9563" s="63">
        <v>-6.8643700000000002E-2</v>
      </c>
      <c r="J9563" s="63">
        <v>1.6957E-2</v>
      </c>
      <c r="K9563" s="63">
        <v>7.6243900000000003E-2</v>
      </c>
      <c r="L9563" s="63">
        <v>0.1355307</v>
      </c>
      <c r="M9563" s="63">
        <v>0.22113150000000001</v>
      </c>
      <c r="N9563" s="63">
        <v>12799</v>
      </c>
      <c r="O9563" s="63">
        <v>0.1130564</v>
      </c>
      <c r="P9563" s="63">
        <v>11</v>
      </c>
      <c r="Q9563" s="63">
        <v>1.2781749580960001E-2</v>
      </c>
    </row>
    <row r="9564" spans="1:17">
      <c r="A9564" s="63" t="s">
        <v>81</v>
      </c>
      <c r="B9564" s="63" t="s">
        <v>58</v>
      </c>
      <c r="C9564" s="63" t="s">
        <v>73</v>
      </c>
      <c r="D9564" s="63">
        <v>11</v>
      </c>
      <c r="E9564" s="63">
        <v>1.2767839999999999</v>
      </c>
      <c r="F9564" s="63">
        <v>1.4313940000000001</v>
      </c>
      <c r="G9564" s="63">
        <v>0.15461030000000001</v>
      </c>
      <c r="H9564" s="63">
        <v>61.264800000000001</v>
      </c>
      <c r="I9564" s="63">
        <v>9.7227000000000008E-3</v>
      </c>
      <c r="J9564" s="63">
        <v>9.5323400000000003E-2</v>
      </c>
      <c r="K9564" s="63">
        <v>0.15461030000000001</v>
      </c>
      <c r="L9564" s="63">
        <v>0.21389710000000001</v>
      </c>
      <c r="M9564" s="63">
        <v>0.29949789999999998</v>
      </c>
      <c r="N9564" s="63">
        <v>12799</v>
      </c>
      <c r="O9564" s="63">
        <v>0.1130564</v>
      </c>
      <c r="P9564" s="63">
        <v>11</v>
      </c>
      <c r="Q9564" s="63">
        <v>1.2781749580960001E-2</v>
      </c>
    </row>
    <row r="9565" spans="1:17">
      <c r="A9565" s="63" t="s">
        <v>81</v>
      </c>
      <c r="B9565" s="63" t="s">
        <v>58</v>
      </c>
      <c r="C9565" s="63" t="s">
        <v>73</v>
      </c>
      <c r="D9565" s="63">
        <v>12</v>
      </c>
      <c r="E9565" s="63">
        <v>1.2040029999999999</v>
      </c>
      <c r="F9565" s="63">
        <v>1.3397650000000001</v>
      </c>
      <c r="G9565" s="63">
        <v>0.13576160000000001</v>
      </c>
      <c r="H9565" s="63">
        <v>64.249300000000005</v>
      </c>
      <c r="I9565" s="63">
        <v>-9.1260000000000004E-3</v>
      </c>
      <c r="J9565" s="63">
        <v>7.6474799999999996E-2</v>
      </c>
      <c r="K9565" s="63">
        <v>0.13576160000000001</v>
      </c>
      <c r="L9565" s="63">
        <v>0.19504850000000001</v>
      </c>
      <c r="M9565" s="63">
        <v>0.28064919999999999</v>
      </c>
      <c r="N9565" s="63">
        <v>12799</v>
      </c>
      <c r="O9565" s="63">
        <v>0.1130564</v>
      </c>
      <c r="P9565" s="63">
        <v>11</v>
      </c>
      <c r="Q9565" s="63">
        <v>1.2781749580960001E-2</v>
      </c>
    </row>
    <row r="9566" spans="1:17">
      <c r="A9566" s="63" t="s">
        <v>81</v>
      </c>
      <c r="B9566" s="63" t="s">
        <v>58</v>
      </c>
      <c r="C9566" s="63" t="s">
        <v>73</v>
      </c>
      <c r="D9566" s="63">
        <v>13</v>
      </c>
      <c r="E9566" s="63">
        <v>1.0566139999999999</v>
      </c>
      <c r="F9566" s="63">
        <v>1.307777</v>
      </c>
      <c r="G9566" s="63">
        <v>0.25116240000000001</v>
      </c>
      <c r="H9566" s="63">
        <v>66.198400000000007</v>
      </c>
      <c r="I9566" s="63">
        <v>0.1062748</v>
      </c>
      <c r="J9566" s="63">
        <v>0.19187560000000001</v>
      </c>
      <c r="K9566" s="63">
        <v>0.25116240000000001</v>
      </c>
      <c r="L9566" s="63">
        <v>0.31044919999999998</v>
      </c>
      <c r="M9566" s="63">
        <v>0.39605000000000001</v>
      </c>
      <c r="N9566" s="63">
        <v>12799</v>
      </c>
      <c r="O9566" s="63">
        <v>0.1130564</v>
      </c>
      <c r="P9566" s="63">
        <v>11</v>
      </c>
      <c r="Q9566" s="63">
        <v>1.2781749580960001E-2</v>
      </c>
    </row>
    <row r="9567" spans="1:17">
      <c r="A9567" s="63" t="s">
        <v>81</v>
      </c>
      <c r="B9567" s="63" t="s">
        <v>58</v>
      </c>
      <c r="C9567" s="63" t="s">
        <v>73</v>
      </c>
      <c r="D9567" s="63">
        <v>14</v>
      </c>
      <c r="E9567" s="63">
        <v>0.97011020000000003</v>
      </c>
      <c r="F9567" s="63">
        <v>1.259806</v>
      </c>
      <c r="G9567" s="63">
        <v>0.2896956</v>
      </c>
      <c r="H9567" s="63">
        <v>67.167500000000004</v>
      </c>
      <c r="I9567" s="63">
        <v>0.14480799999999999</v>
      </c>
      <c r="J9567" s="63">
        <v>0.2304088</v>
      </c>
      <c r="K9567" s="63">
        <v>0.2896956</v>
      </c>
      <c r="L9567" s="63">
        <v>0.34898249999999997</v>
      </c>
      <c r="M9567" s="63">
        <v>0.4345832</v>
      </c>
      <c r="N9567" s="63">
        <v>12799</v>
      </c>
      <c r="O9567" s="63">
        <v>0.1130564</v>
      </c>
      <c r="P9567" s="63">
        <v>11</v>
      </c>
      <c r="Q9567" s="63">
        <v>1.2781749580960001E-2</v>
      </c>
    </row>
    <row r="9568" spans="1:17">
      <c r="A9568" s="63" t="s">
        <v>81</v>
      </c>
      <c r="B9568" s="63" t="s">
        <v>58</v>
      </c>
      <c r="C9568" s="63" t="s">
        <v>73</v>
      </c>
      <c r="D9568" s="63">
        <v>15</v>
      </c>
      <c r="E9568" s="63">
        <v>0.93295850000000002</v>
      </c>
      <c r="F9568" s="63">
        <v>1.188069</v>
      </c>
      <c r="G9568" s="63">
        <v>0.25511</v>
      </c>
      <c r="H9568" s="63">
        <v>67.186700000000002</v>
      </c>
      <c r="I9568" s="63">
        <v>0.1102224</v>
      </c>
      <c r="J9568" s="63">
        <v>0.1958231</v>
      </c>
      <c r="K9568" s="63">
        <v>0.25511</v>
      </c>
      <c r="L9568" s="63">
        <v>0.31439679999999998</v>
      </c>
      <c r="M9568" s="63">
        <v>0.39999760000000001</v>
      </c>
      <c r="N9568" s="63">
        <v>12799</v>
      </c>
      <c r="O9568" s="63">
        <v>0.1130564</v>
      </c>
      <c r="P9568" s="63">
        <v>11</v>
      </c>
      <c r="Q9568" s="63">
        <v>1.2781749580960001E-2</v>
      </c>
    </row>
    <row r="9569" spans="1:17">
      <c r="A9569" s="63" t="s">
        <v>81</v>
      </c>
      <c r="B9569" s="63" t="s">
        <v>58</v>
      </c>
      <c r="C9569" s="63" t="s">
        <v>73</v>
      </c>
      <c r="D9569" s="63">
        <v>16</v>
      </c>
      <c r="E9569" s="63">
        <v>0.95412799999999998</v>
      </c>
      <c r="F9569" s="63">
        <v>1.1716409999999999</v>
      </c>
      <c r="G9569" s="63">
        <v>0.21751329999999999</v>
      </c>
      <c r="H9569" s="63">
        <v>66.054199999999994</v>
      </c>
      <c r="I9569" s="63">
        <v>7.2625700000000001E-2</v>
      </c>
      <c r="J9569" s="63">
        <v>0.15822649999999999</v>
      </c>
      <c r="K9569" s="63">
        <v>0.21751329999999999</v>
      </c>
      <c r="L9569" s="63">
        <v>0.2768002</v>
      </c>
      <c r="M9569" s="63">
        <v>0.36240090000000003</v>
      </c>
      <c r="N9569" s="63">
        <v>12799</v>
      </c>
      <c r="O9569" s="63">
        <v>0.1130564</v>
      </c>
      <c r="P9569" s="63">
        <v>11</v>
      </c>
      <c r="Q9569" s="63">
        <v>1.2781749580960001E-2</v>
      </c>
    </row>
    <row r="9570" spans="1:17">
      <c r="A9570" s="63" t="s">
        <v>81</v>
      </c>
      <c r="B9570" s="63" t="s">
        <v>58</v>
      </c>
      <c r="C9570" s="63" t="s">
        <v>73</v>
      </c>
      <c r="D9570" s="63">
        <v>17</v>
      </c>
      <c r="E9570" s="63">
        <v>1.0318860000000001</v>
      </c>
      <c r="F9570" s="63">
        <v>1.217703</v>
      </c>
      <c r="G9570" s="63">
        <v>0.18581739999999999</v>
      </c>
      <c r="H9570" s="63">
        <v>62.953899999999997</v>
      </c>
      <c r="I9570" s="63">
        <v>4.0929800000000002E-2</v>
      </c>
      <c r="J9570" s="63">
        <v>0.12653049999999999</v>
      </c>
      <c r="K9570" s="63">
        <v>0.18581739999999999</v>
      </c>
      <c r="L9570" s="63">
        <v>0.24510419999999999</v>
      </c>
      <c r="M9570" s="63">
        <v>0.33070500000000003</v>
      </c>
      <c r="N9570" s="63">
        <v>12799</v>
      </c>
      <c r="O9570" s="63">
        <v>0.1130564</v>
      </c>
      <c r="P9570" s="63">
        <v>11</v>
      </c>
      <c r="Q9570" s="63">
        <v>1.2781749580960001E-2</v>
      </c>
    </row>
    <row r="9571" spans="1:17">
      <c r="A9571" s="63" t="s">
        <v>81</v>
      </c>
      <c r="B9571" s="63" t="s">
        <v>58</v>
      </c>
      <c r="C9571" s="63" t="s">
        <v>73</v>
      </c>
      <c r="D9571" s="63">
        <v>18</v>
      </c>
      <c r="E9571" s="63">
        <v>1.2930699999999999</v>
      </c>
      <c r="F9571" s="63">
        <v>1.3721220000000001</v>
      </c>
      <c r="G9571" s="63">
        <v>7.9052600000000001E-2</v>
      </c>
      <c r="H9571" s="63">
        <v>58.764400000000002</v>
      </c>
      <c r="I9571" s="63">
        <v>-6.5835000000000005E-2</v>
      </c>
      <c r="J9571" s="63">
        <v>1.9765700000000001E-2</v>
      </c>
      <c r="K9571" s="63">
        <v>7.9052600000000001E-2</v>
      </c>
      <c r="L9571" s="63">
        <v>0.1383394</v>
      </c>
      <c r="M9571" s="63">
        <v>0.22394020000000001</v>
      </c>
      <c r="N9571" s="63">
        <v>12799</v>
      </c>
      <c r="O9571" s="63">
        <v>0.1130564</v>
      </c>
      <c r="P9571" s="63">
        <v>11</v>
      </c>
      <c r="Q9571" s="63">
        <v>1.2781749580960001E-2</v>
      </c>
    </row>
    <row r="9572" spans="1:17">
      <c r="A9572" s="63" t="s">
        <v>81</v>
      </c>
      <c r="B9572" s="63" t="s">
        <v>58</v>
      </c>
      <c r="C9572" s="63" t="s">
        <v>73</v>
      </c>
      <c r="D9572" s="63">
        <v>19</v>
      </c>
      <c r="E9572" s="63">
        <v>1.54782</v>
      </c>
      <c r="F9572" s="63">
        <v>1.483052</v>
      </c>
      <c r="G9572" s="63">
        <v>-6.4768199999999998E-2</v>
      </c>
      <c r="H9572" s="63">
        <v>55.867199999999997</v>
      </c>
      <c r="I9572" s="63">
        <v>-0.2096558</v>
      </c>
      <c r="J9572" s="63">
        <v>-0.124055</v>
      </c>
      <c r="K9572" s="63">
        <v>-6.4768199999999998E-2</v>
      </c>
      <c r="L9572" s="63">
        <v>-5.4814E-3</v>
      </c>
      <c r="M9572" s="63">
        <v>8.0119399999999993E-2</v>
      </c>
      <c r="N9572" s="63">
        <v>12799</v>
      </c>
      <c r="O9572" s="63">
        <v>0.1130564</v>
      </c>
      <c r="P9572" s="63">
        <v>11</v>
      </c>
      <c r="Q9572" s="63">
        <v>1.2781749580960001E-2</v>
      </c>
    </row>
    <row r="9573" spans="1:17">
      <c r="A9573" s="63" t="s">
        <v>81</v>
      </c>
      <c r="B9573" s="63" t="s">
        <v>58</v>
      </c>
      <c r="C9573" s="63" t="s">
        <v>73</v>
      </c>
      <c r="D9573" s="63">
        <v>20</v>
      </c>
      <c r="E9573" s="63">
        <v>1.6399729999999999</v>
      </c>
      <c r="F9573" s="63">
        <v>1.524805</v>
      </c>
      <c r="G9573" s="63">
        <v>-0.1151683</v>
      </c>
      <c r="H9573" s="63">
        <v>53.835700000000003</v>
      </c>
      <c r="I9573" s="63">
        <v>-0.26005590000000001</v>
      </c>
      <c r="J9573" s="63">
        <v>-0.1744552</v>
      </c>
      <c r="K9573" s="63">
        <v>-0.1151683</v>
      </c>
      <c r="L9573" s="63">
        <v>-5.5881500000000001E-2</v>
      </c>
      <c r="M9573" s="63">
        <v>2.9719300000000001E-2</v>
      </c>
      <c r="N9573" s="63">
        <v>12799</v>
      </c>
      <c r="O9573" s="63">
        <v>0.1130564</v>
      </c>
      <c r="P9573" s="63">
        <v>11</v>
      </c>
      <c r="Q9573" s="63">
        <v>1.2781749580960001E-2</v>
      </c>
    </row>
    <row r="9574" spans="1:17">
      <c r="A9574" s="63" t="s">
        <v>81</v>
      </c>
      <c r="B9574" s="63" t="s">
        <v>58</v>
      </c>
      <c r="C9574" s="63" t="s">
        <v>73</v>
      </c>
      <c r="D9574" s="63">
        <v>21</v>
      </c>
      <c r="E9574" s="63">
        <v>1.6726030000000001</v>
      </c>
      <c r="F9574" s="63">
        <v>1.5247440000000001</v>
      </c>
      <c r="G9574" s="63">
        <v>-0.14785870000000001</v>
      </c>
      <c r="H9574" s="63">
        <v>52.312800000000003</v>
      </c>
      <c r="I9574" s="63">
        <v>-0.29274630000000001</v>
      </c>
      <c r="J9574" s="63">
        <v>-0.20714560000000001</v>
      </c>
      <c r="K9574" s="63">
        <v>-0.14785870000000001</v>
      </c>
      <c r="L9574" s="63">
        <v>-8.8571899999999995E-2</v>
      </c>
      <c r="M9574" s="63">
        <v>-2.9711E-3</v>
      </c>
      <c r="N9574" s="63">
        <v>12799</v>
      </c>
      <c r="O9574" s="63">
        <v>0.1130564</v>
      </c>
      <c r="P9574" s="63">
        <v>11</v>
      </c>
      <c r="Q9574" s="63">
        <v>1.2781749580960001E-2</v>
      </c>
    </row>
    <row r="9575" spans="1:17">
      <c r="A9575" s="63" t="s">
        <v>81</v>
      </c>
      <c r="B9575" s="63" t="s">
        <v>58</v>
      </c>
      <c r="C9575" s="63" t="s">
        <v>73</v>
      </c>
      <c r="D9575" s="63">
        <v>22</v>
      </c>
      <c r="E9575" s="63">
        <v>1.5515909999999999</v>
      </c>
      <c r="F9575" s="63">
        <v>1.403305</v>
      </c>
      <c r="G9575" s="63">
        <v>-0.14828649999999999</v>
      </c>
      <c r="H9575" s="63">
        <v>51.110500000000002</v>
      </c>
      <c r="I9575" s="63">
        <v>-0.29317409999999999</v>
      </c>
      <c r="J9575" s="63">
        <v>-0.20757329999999999</v>
      </c>
      <c r="K9575" s="63">
        <v>-0.14828649999999999</v>
      </c>
      <c r="L9575" s="63">
        <v>-8.8999599999999998E-2</v>
      </c>
      <c r="M9575" s="63">
        <v>-3.3988999999999998E-3</v>
      </c>
      <c r="N9575" s="63">
        <v>12799</v>
      </c>
      <c r="O9575" s="63">
        <v>0.1130564</v>
      </c>
      <c r="P9575" s="63">
        <v>11</v>
      </c>
      <c r="Q9575" s="63">
        <v>1.2781749580960001E-2</v>
      </c>
    </row>
    <row r="9576" spans="1:17">
      <c r="A9576" s="63" t="s">
        <v>81</v>
      </c>
      <c r="B9576" s="63" t="s">
        <v>58</v>
      </c>
      <c r="C9576" s="63" t="s">
        <v>73</v>
      </c>
      <c r="D9576" s="63">
        <v>23</v>
      </c>
      <c r="E9576" s="63">
        <v>1.343386</v>
      </c>
      <c r="F9576" s="63">
        <v>1.2032080000000001</v>
      </c>
      <c r="G9576" s="63">
        <v>-0.14017840000000001</v>
      </c>
      <c r="H9576" s="63">
        <v>49.942700000000002</v>
      </c>
      <c r="I9576" s="63">
        <v>-0.28506599999999999</v>
      </c>
      <c r="J9576" s="63">
        <v>-0.19946530000000001</v>
      </c>
      <c r="K9576" s="63">
        <v>-0.14017840000000001</v>
      </c>
      <c r="L9576" s="63">
        <v>-8.0891599999999994E-2</v>
      </c>
      <c r="M9576" s="63">
        <v>4.7092000000000002E-3</v>
      </c>
      <c r="N9576" s="63">
        <v>12799</v>
      </c>
      <c r="O9576" s="63">
        <v>0.1130564</v>
      </c>
      <c r="P9576" s="63">
        <v>11</v>
      </c>
      <c r="Q9576" s="63">
        <v>1.2781749580960001E-2</v>
      </c>
    </row>
    <row r="9577" spans="1:17">
      <c r="A9577" s="63" t="s">
        <v>81</v>
      </c>
      <c r="B9577" s="63" t="s">
        <v>58</v>
      </c>
      <c r="C9577" s="63" t="s">
        <v>73</v>
      </c>
      <c r="D9577" s="63">
        <v>24</v>
      </c>
      <c r="E9577" s="63">
        <v>1.1171500000000001</v>
      </c>
      <c r="F9577" s="63">
        <v>0.97505799999999998</v>
      </c>
      <c r="G9577" s="63">
        <v>-0.14209160000000001</v>
      </c>
      <c r="H9577" s="63">
        <v>48.924700000000001</v>
      </c>
      <c r="I9577" s="63">
        <v>-0.28697919999999999</v>
      </c>
      <c r="J9577" s="63">
        <v>-0.20137849999999999</v>
      </c>
      <c r="K9577" s="63">
        <v>-0.14209160000000001</v>
      </c>
      <c r="L9577" s="63">
        <v>-8.2804799999999998E-2</v>
      </c>
      <c r="M9577" s="63">
        <v>2.7959999999999999E-3</v>
      </c>
      <c r="N9577" s="63">
        <v>12799</v>
      </c>
      <c r="O9577" s="63">
        <v>0.1130564</v>
      </c>
      <c r="P9577" s="63">
        <v>11</v>
      </c>
      <c r="Q9577" s="63">
        <v>1.2781749580960001E-2</v>
      </c>
    </row>
    <row r="9578" spans="1:17">
      <c r="A9578" s="63" t="s">
        <v>81</v>
      </c>
      <c r="B9578" s="63" t="s">
        <v>58</v>
      </c>
      <c r="C9578" s="63" t="s">
        <v>74</v>
      </c>
      <c r="D9578" s="63">
        <v>1</v>
      </c>
      <c r="E9578" s="63">
        <v>1.117639</v>
      </c>
      <c r="F9578" s="63">
        <v>0.97273529999999997</v>
      </c>
      <c r="G9578" s="63">
        <v>-0.1449038</v>
      </c>
      <c r="H9578" s="63">
        <v>43.2624</v>
      </c>
      <c r="I9578" s="63">
        <v>-0.28979139999999998</v>
      </c>
      <c r="J9578" s="63">
        <v>-0.2041906</v>
      </c>
      <c r="K9578" s="63">
        <v>-0.1449038</v>
      </c>
      <c r="L9578" s="63">
        <v>-8.5616899999999996E-2</v>
      </c>
      <c r="M9578" s="63">
        <v>-1.6200000000000001E-5</v>
      </c>
      <c r="N9578" s="63">
        <v>12799</v>
      </c>
      <c r="O9578" s="63">
        <v>0.1130564</v>
      </c>
      <c r="P9578" s="63">
        <v>12</v>
      </c>
      <c r="Q9578" s="63">
        <v>1.2781749580960001E-2</v>
      </c>
    </row>
    <row r="9579" spans="1:17">
      <c r="A9579" s="63" t="s">
        <v>81</v>
      </c>
      <c r="B9579" s="63" t="s">
        <v>58</v>
      </c>
      <c r="C9579" s="63" t="s">
        <v>74</v>
      </c>
      <c r="D9579" s="63">
        <v>2</v>
      </c>
      <c r="E9579" s="63">
        <v>1.050071</v>
      </c>
      <c r="F9579" s="63">
        <v>0.88925489999999996</v>
      </c>
      <c r="G9579" s="63">
        <v>-0.16081580000000001</v>
      </c>
      <c r="H9579" s="63">
        <v>42.7699</v>
      </c>
      <c r="I9579" s="63">
        <v>-0.30570340000000001</v>
      </c>
      <c r="J9579" s="63">
        <v>-0.22010260000000001</v>
      </c>
      <c r="K9579" s="63">
        <v>-0.16081580000000001</v>
      </c>
      <c r="L9579" s="63">
        <v>-0.10152890000000001</v>
      </c>
      <c r="M9579" s="63">
        <v>-1.59282E-2</v>
      </c>
      <c r="N9579" s="63">
        <v>12799</v>
      </c>
      <c r="O9579" s="63">
        <v>0.1130564</v>
      </c>
      <c r="P9579" s="63">
        <v>12</v>
      </c>
      <c r="Q9579" s="63">
        <v>1.2781749580960001E-2</v>
      </c>
    </row>
    <row r="9580" spans="1:17">
      <c r="A9580" s="63" t="s">
        <v>81</v>
      </c>
      <c r="B9580" s="63" t="s">
        <v>58</v>
      </c>
      <c r="C9580" s="63" t="s">
        <v>74</v>
      </c>
      <c r="D9580" s="63">
        <v>3</v>
      </c>
      <c r="E9580" s="63">
        <v>1.0447120000000001</v>
      </c>
      <c r="F9580" s="63">
        <v>0.88831570000000004</v>
      </c>
      <c r="G9580" s="63">
        <v>-0.15639649999999999</v>
      </c>
      <c r="H9580" s="63">
        <v>42.5229</v>
      </c>
      <c r="I9580" s="63">
        <v>-0.3012841</v>
      </c>
      <c r="J9580" s="63">
        <v>-0.21568329999999999</v>
      </c>
      <c r="K9580" s="63">
        <v>-0.15639649999999999</v>
      </c>
      <c r="L9580" s="63">
        <v>-9.7109699999999993E-2</v>
      </c>
      <c r="M9580" s="63">
        <v>-1.1508900000000001E-2</v>
      </c>
      <c r="N9580" s="63">
        <v>12799</v>
      </c>
      <c r="O9580" s="63">
        <v>0.1130564</v>
      </c>
      <c r="P9580" s="63">
        <v>12</v>
      </c>
      <c r="Q9580" s="63">
        <v>1.2781749580960001E-2</v>
      </c>
    </row>
    <row r="9581" spans="1:17">
      <c r="A9581" s="63" t="s">
        <v>81</v>
      </c>
      <c r="B9581" s="63" t="s">
        <v>58</v>
      </c>
      <c r="C9581" s="63" t="s">
        <v>74</v>
      </c>
      <c r="D9581" s="63">
        <v>4</v>
      </c>
      <c r="E9581" s="63">
        <v>1.0778209999999999</v>
      </c>
      <c r="F9581" s="63">
        <v>0.91997059999999997</v>
      </c>
      <c r="G9581" s="63">
        <v>-0.1578502</v>
      </c>
      <c r="H9581" s="63">
        <v>42.307899999999997</v>
      </c>
      <c r="I9581" s="63">
        <v>-0.3027378</v>
      </c>
      <c r="J9581" s="63">
        <v>-0.217137</v>
      </c>
      <c r="K9581" s="63">
        <v>-0.1578502</v>
      </c>
      <c r="L9581" s="63">
        <v>-9.8563399999999995E-2</v>
      </c>
      <c r="M9581" s="63">
        <v>-1.2962599999999999E-2</v>
      </c>
      <c r="N9581" s="63">
        <v>12799</v>
      </c>
      <c r="O9581" s="63">
        <v>0.1130564</v>
      </c>
      <c r="P9581" s="63">
        <v>12</v>
      </c>
      <c r="Q9581" s="63">
        <v>1.2781749580960001E-2</v>
      </c>
    </row>
    <row r="9582" spans="1:17">
      <c r="A9582" s="63" t="s">
        <v>81</v>
      </c>
      <c r="B9582" s="63" t="s">
        <v>58</v>
      </c>
      <c r="C9582" s="63" t="s">
        <v>74</v>
      </c>
      <c r="D9582" s="63">
        <v>5</v>
      </c>
      <c r="E9582" s="63">
        <v>1.121102</v>
      </c>
      <c r="F9582" s="63">
        <v>0.964009</v>
      </c>
      <c r="G9582" s="63">
        <v>-0.1570927</v>
      </c>
      <c r="H9582" s="63">
        <v>42.122100000000003</v>
      </c>
      <c r="I9582" s="63">
        <v>-0.30198029999999998</v>
      </c>
      <c r="J9582" s="63">
        <v>-0.2163795</v>
      </c>
      <c r="K9582" s="63">
        <v>-0.1570927</v>
      </c>
      <c r="L9582" s="63">
        <v>-9.7805900000000001E-2</v>
      </c>
      <c r="M9582" s="63">
        <v>-1.22051E-2</v>
      </c>
      <c r="N9582" s="63">
        <v>12799</v>
      </c>
      <c r="O9582" s="63">
        <v>0.1130564</v>
      </c>
      <c r="P9582" s="63">
        <v>12</v>
      </c>
      <c r="Q9582" s="63">
        <v>1.2781749580960001E-2</v>
      </c>
    </row>
    <row r="9583" spans="1:17">
      <c r="A9583" s="63" t="s">
        <v>81</v>
      </c>
      <c r="B9583" s="63" t="s">
        <v>58</v>
      </c>
      <c r="C9583" s="63" t="s">
        <v>74</v>
      </c>
      <c r="D9583" s="63">
        <v>6</v>
      </c>
      <c r="E9583" s="63">
        <v>1.2932920000000001</v>
      </c>
      <c r="F9583" s="63">
        <v>1.058055</v>
      </c>
      <c r="G9583" s="63">
        <v>-0.23523769999999999</v>
      </c>
      <c r="H9583" s="63">
        <v>41.869399999999999</v>
      </c>
      <c r="I9583" s="63">
        <v>-0.3801253</v>
      </c>
      <c r="J9583" s="63">
        <v>-0.29452460000000003</v>
      </c>
      <c r="K9583" s="63">
        <v>-0.23523769999999999</v>
      </c>
      <c r="L9583" s="63">
        <v>-0.17595089999999999</v>
      </c>
      <c r="M9583" s="63">
        <v>-9.0350100000000003E-2</v>
      </c>
      <c r="N9583" s="63">
        <v>12799</v>
      </c>
      <c r="O9583" s="63">
        <v>0.1130564</v>
      </c>
      <c r="P9583" s="63">
        <v>12</v>
      </c>
      <c r="Q9583" s="63">
        <v>1.2781749580960001E-2</v>
      </c>
    </row>
    <row r="9584" spans="1:17">
      <c r="A9584" s="63" t="s">
        <v>81</v>
      </c>
      <c r="B9584" s="63" t="s">
        <v>58</v>
      </c>
      <c r="C9584" s="63" t="s">
        <v>74</v>
      </c>
      <c r="D9584" s="63">
        <v>7</v>
      </c>
      <c r="E9584" s="63">
        <v>1.6603429999999999</v>
      </c>
      <c r="F9584" s="63">
        <v>1.461166</v>
      </c>
      <c r="G9584" s="63">
        <v>-0.19917679999999999</v>
      </c>
      <c r="H9584" s="63">
        <v>41.792299999999997</v>
      </c>
      <c r="I9584" s="63">
        <v>-0.34406439999999999</v>
      </c>
      <c r="J9584" s="63">
        <v>-0.25846360000000002</v>
      </c>
      <c r="K9584" s="63">
        <v>-0.19917679999999999</v>
      </c>
      <c r="L9584" s="63">
        <v>-0.13988999999999999</v>
      </c>
      <c r="M9584" s="63">
        <v>-5.4289200000000003E-2</v>
      </c>
      <c r="N9584" s="63">
        <v>12799</v>
      </c>
      <c r="O9584" s="63">
        <v>0.1130564</v>
      </c>
      <c r="P9584" s="63">
        <v>12</v>
      </c>
      <c r="Q9584" s="63">
        <v>1.2781749580960001E-2</v>
      </c>
    </row>
    <row r="9585" spans="1:17">
      <c r="A9585" s="63" t="s">
        <v>81</v>
      </c>
      <c r="B9585" s="63" t="s">
        <v>58</v>
      </c>
      <c r="C9585" s="63" t="s">
        <v>74</v>
      </c>
      <c r="D9585" s="63">
        <v>8</v>
      </c>
      <c r="E9585" s="63">
        <v>1.8783129999999999</v>
      </c>
      <c r="F9585" s="63">
        <v>1.7943610000000001</v>
      </c>
      <c r="G9585" s="63">
        <v>-8.3951799999999993E-2</v>
      </c>
      <c r="H9585" s="63">
        <v>42.114800000000002</v>
      </c>
      <c r="I9585" s="63">
        <v>-0.2288394</v>
      </c>
      <c r="J9585" s="63">
        <v>-0.1432387</v>
      </c>
      <c r="K9585" s="63">
        <v>-8.3951799999999993E-2</v>
      </c>
      <c r="L9585" s="63">
        <v>-2.4664999999999999E-2</v>
      </c>
      <c r="M9585" s="63">
        <v>6.0935799999999998E-2</v>
      </c>
      <c r="N9585" s="63">
        <v>12799</v>
      </c>
      <c r="O9585" s="63">
        <v>0.1130564</v>
      </c>
      <c r="P9585" s="63">
        <v>12</v>
      </c>
      <c r="Q9585" s="63">
        <v>1.2781749580960001E-2</v>
      </c>
    </row>
    <row r="9586" spans="1:17">
      <c r="A9586" s="63" t="s">
        <v>81</v>
      </c>
      <c r="B9586" s="63" t="s">
        <v>58</v>
      </c>
      <c r="C9586" s="63" t="s">
        <v>74</v>
      </c>
      <c r="D9586" s="63">
        <v>9</v>
      </c>
      <c r="E9586" s="63">
        <v>1.736721</v>
      </c>
      <c r="F9586" s="63">
        <v>1.810055</v>
      </c>
      <c r="G9586" s="63">
        <v>7.3333499999999996E-2</v>
      </c>
      <c r="H9586" s="63">
        <v>44.236899999999999</v>
      </c>
      <c r="I9586" s="63">
        <v>-7.1554099999999995E-2</v>
      </c>
      <c r="J9586" s="63">
        <v>1.4046700000000001E-2</v>
      </c>
      <c r="K9586" s="63">
        <v>7.3333499999999996E-2</v>
      </c>
      <c r="L9586" s="63">
        <v>0.1326203</v>
      </c>
      <c r="M9586" s="63">
        <v>0.2182211</v>
      </c>
      <c r="N9586" s="63">
        <v>12799</v>
      </c>
      <c r="O9586" s="63">
        <v>0.1130564</v>
      </c>
      <c r="P9586" s="63">
        <v>12</v>
      </c>
      <c r="Q9586" s="63">
        <v>1.2781749580960001E-2</v>
      </c>
    </row>
    <row r="9587" spans="1:17">
      <c r="A9587" s="63" t="s">
        <v>81</v>
      </c>
      <c r="B9587" s="63" t="s">
        <v>58</v>
      </c>
      <c r="C9587" s="63" t="s">
        <v>74</v>
      </c>
      <c r="D9587" s="63">
        <v>10</v>
      </c>
      <c r="E9587" s="63">
        <v>1.660836</v>
      </c>
      <c r="F9587" s="63">
        <v>1.73708</v>
      </c>
      <c r="G9587" s="63">
        <v>7.62438E-2</v>
      </c>
      <c r="H9587" s="63">
        <v>47.491300000000003</v>
      </c>
      <c r="I9587" s="63">
        <v>-6.8643800000000005E-2</v>
      </c>
      <c r="J9587" s="63">
        <v>1.69569E-2</v>
      </c>
      <c r="K9587" s="63">
        <v>7.62438E-2</v>
      </c>
      <c r="L9587" s="63">
        <v>0.1355306</v>
      </c>
      <c r="M9587" s="63">
        <v>0.22113140000000001</v>
      </c>
      <c r="N9587" s="63">
        <v>12799</v>
      </c>
      <c r="O9587" s="63">
        <v>0.1130564</v>
      </c>
      <c r="P9587" s="63">
        <v>12</v>
      </c>
      <c r="Q9587" s="63">
        <v>1.2781749580960001E-2</v>
      </c>
    </row>
    <row r="9588" spans="1:17">
      <c r="A9588" s="63" t="s">
        <v>81</v>
      </c>
      <c r="B9588" s="63" t="s">
        <v>58</v>
      </c>
      <c r="C9588" s="63" t="s">
        <v>74</v>
      </c>
      <c r="D9588" s="63">
        <v>11</v>
      </c>
      <c r="E9588" s="63">
        <v>1.540451</v>
      </c>
      <c r="F9588" s="63">
        <v>1.6950609999999999</v>
      </c>
      <c r="G9588" s="63">
        <v>0.15461030000000001</v>
      </c>
      <c r="H9588" s="63">
        <v>50.453400000000002</v>
      </c>
      <c r="I9588" s="63">
        <v>9.7227000000000008E-3</v>
      </c>
      <c r="J9588" s="63">
        <v>9.5323400000000003E-2</v>
      </c>
      <c r="K9588" s="63">
        <v>0.15461030000000001</v>
      </c>
      <c r="L9588" s="63">
        <v>0.21389710000000001</v>
      </c>
      <c r="M9588" s="63">
        <v>0.29949789999999998</v>
      </c>
      <c r="N9588" s="63">
        <v>12799</v>
      </c>
      <c r="O9588" s="63">
        <v>0.1130564</v>
      </c>
      <c r="P9588" s="63">
        <v>12</v>
      </c>
      <c r="Q9588" s="63">
        <v>1.2781749580960001E-2</v>
      </c>
    </row>
    <row r="9589" spans="1:17">
      <c r="A9589" s="63" t="s">
        <v>81</v>
      </c>
      <c r="B9589" s="63" t="s">
        <v>58</v>
      </c>
      <c r="C9589" s="63" t="s">
        <v>74</v>
      </c>
      <c r="D9589" s="63">
        <v>12</v>
      </c>
      <c r="E9589" s="63">
        <v>1.466593</v>
      </c>
      <c r="F9589" s="63">
        <v>1.602355</v>
      </c>
      <c r="G9589" s="63">
        <v>0.13576170000000001</v>
      </c>
      <c r="H9589" s="63">
        <v>52.652999999999999</v>
      </c>
      <c r="I9589" s="63">
        <v>-9.1258999999999993E-3</v>
      </c>
      <c r="J9589" s="63">
        <v>7.6474899999999998E-2</v>
      </c>
      <c r="K9589" s="63">
        <v>0.13576170000000001</v>
      </c>
      <c r="L9589" s="63">
        <v>0.19504859999999999</v>
      </c>
      <c r="M9589" s="63">
        <v>0.28064929999999999</v>
      </c>
      <c r="N9589" s="63">
        <v>12799</v>
      </c>
      <c r="O9589" s="63">
        <v>0.1130564</v>
      </c>
      <c r="P9589" s="63">
        <v>12</v>
      </c>
      <c r="Q9589" s="63">
        <v>1.2781749580960001E-2</v>
      </c>
    </row>
    <row r="9590" spans="1:17">
      <c r="A9590" s="63" t="s">
        <v>81</v>
      </c>
      <c r="B9590" s="63" t="s">
        <v>58</v>
      </c>
      <c r="C9590" s="63" t="s">
        <v>74</v>
      </c>
      <c r="D9590" s="63">
        <v>13</v>
      </c>
      <c r="E9590" s="63">
        <v>1.311866</v>
      </c>
      <c r="F9590" s="63">
        <v>1.5630280000000001</v>
      </c>
      <c r="G9590" s="63">
        <v>0.25116240000000001</v>
      </c>
      <c r="H9590" s="63">
        <v>54.0623</v>
      </c>
      <c r="I9590" s="63">
        <v>0.1062748</v>
      </c>
      <c r="J9590" s="63">
        <v>0.19187560000000001</v>
      </c>
      <c r="K9590" s="63">
        <v>0.25116240000000001</v>
      </c>
      <c r="L9590" s="63">
        <v>0.31044919999999998</v>
      </c>
      <c r="M9590" s="63">
        <v>0.39605000000000001</v>
      </c>
      <c r="N9590" s="63">
        <v>12799</v>
      </c>
      <c r="O9590" s="63">
        <v>0.1130564</v>
      </c>
      <c r="P9590" s="63">
        <v>12</v>
      </c>
      <c r="Q9590" s="63">
        <v>1.2781749580960001E-2</v>
      </c>
    </row>
    <row r="9591" spans="1:17">
      <c r="A9591" s="63" t="s">
        <v>81</v>
      </c>
      <c r="B9591" s="63" t="s">
        <v>58</v>
      </c>
      <c r="C9591" s="63" t="s">
        <v>74</v>
      </c>
      <c r="D9591" s="63">
        <v>14</v>
      </c>
      <c r="E9591" s="63">
        <v>1.1954020000000001</v>
      </c>
      <c r="F9591" s="63">
        <v>1.4850969999999999</v>
      </c>
      <c r="G9591" s="63">
        <v>0.2896956</v>
      </c>
      <c r="H9591" s="63">
        <v>54.667999999999999</v>
      </c>
      <c r="I9591" s="63">
        <v>0.14480799999999999</v>
      </c>
      <c r="J9591" s="63">
        <v>0.2304088</v>
      </c>
      <c r="K9591" s="63">
        <v>0.2896956</v>
      </c>
      <c r="L9591" s="63">
        <v>0.34898249999999997</v>
      </c>
      <c r="M9591" s="63">
        <v>0.4345832</v>
      </c>
      <c r="N9591" s="63">
        <v>12799</v>
      </c>
      <c r="O9591" s="63">
        <v>0.1130564</v>
      </c>
      <c r="P9591" s="63">
        <v>12</v>
      </c>
      <c r="Q9591" s="63">
        <v>1.2781749580960001E-2</v>
      </c>
    </row>
    <row r="9592" spans="1:17">
      <c r="A9592" s="63" t="s">
        <v>81</v>
      </c>
      <c r="B9592" s="63" t="s">
        <v>58</v>
      </c>
      <c r="C9592" s="63" t="s">
        <v>74</v>
      </c>
      <c r="D9592" s="63">
        <v>15</v>
      </c>
      <c r="E9592" s="63">
        <v>1.15557</v>
      </c>
      <c r="F9592" s="63">
        <v>1.4106799999999999</v>
      </c>
      <c r="G9592" s="63">
        <v>0.25511</v>
      </c>
      <c r="H9592" s="63">
        <v>54.907800000000002</v>
      </c>
      <c r="I9592" s="63">
        <v>0.1102224</v>
      </c>
      <c r="J9592" s="63">
        <v>0.1958232</v>
      </c>
      <c r="K9592" s="63">
        <v>0.25511</v>
      </c>
      <c r="L9592" s="63">
        <v>0.31439689999999998</v>
      </c>
      <c r="M9592" s="63">
        <v>0.39999760000000001</v>
      </c>
      <c r="N9592" s="63">
        <v>12799</v>
      </c>
      <c r="O9592" s="63">
        <v>0.1130564</v>
      </c>
      <c r="P9592" s="63">
        <v>12</v>
      </c>
      <c r="Q9592" s="63">
        <v>1.2781749580960001E-2</v>
      </c>
    </row>
    <row r="9593" spans="1:17">
      <c r="A9593" s="63" t="s">
        <v>81</v>
      </c>
      <c r="B9593" s="63" t="s">
        <v>58</v>
      </c>
      <c r="C9593" s="63" t="s">
        <v>74</v>
      </c>
      <c r="D9593" s="63">
        <v>16</v>
      </c>
      <c r="E9593" s="63">
        <v>1.1884330000000001</v>
      </c>
      <c r="F9593" s="63">
        <v>1.4059459999999999</v>
      </c>
      <c r="G9593" s="63">
        <v>0.21751329999999999</v>
      </c>
      <c r="H9593" s="63">
        <v>54.204300000000003</v>
      </c>
      <c r="I9593" s="63">
        <v>7.2625700000000001E-2</v>
      </c>
      <c r="J9593" s="63">
        <v>0.15822649999999999</v>
      </c>
      <c r="K9593" s="63">
        <v>0.21751329999999999</v>
      </c>
      <c r="L9593" s="63">
        <v>0.2768002</v>
      </c>
      <c r="M9593" s="63">
        <v>0.36240090000000003</v>
      </c>
      <c r="N9593" s="63">
        <v>12799</v>
      </c>
      <c r="O9593" s="63">
        <v>0.1130564</v>
      </c>
      <c r="P9593" s="63">
        <v>12</v>
      </c>
      <c r="Q9593" s="63">
        <v>1.2781749580960001E-2</v>
      </c>
    </row>
    <row r="9594" spans="1:17">
      <c r="A9594" s="63" t="s">
        <v>81</v>
      </c>
      <c r="B9594" s="63" t="s">
        <v>58</v>
      </c>
      <c r="C9594" s="63" t="s">
        <v>74</v>
      </c>
      <c r="D9594" s="63">
        <v>17</v>
      </c>
      <c r="E9594" s="63">
        <v>1.2971269999999999</v>
      </c>
      <c r="F9594" s="63">
        <v>1.482945</v>
      </c>
      <c r="G9594" s="63">
        <v>0.18581739999999999</v>
      </c>
      <c r="H9594" s="63">
        <v>52.194699999999997</v>
      </c>
      <c r="I9594" s="63">
        <v>4.0929800000000002E-2</v>
      </c>
      <c r="J9594" s="63">
        <v>0.12653049999999999</v>
      </c>
      <c r="K9594" s="63">
        <v>0.18581739999999999</v>
      </c>
      <c r="L9594" s="63">
        <v>0.24510419999999999</v>
      </c>
      <c r="M9594" s="63">
        <v>0.33070500000000003</v>
      </c>
      <c r="N9594" s="63">
        <v>12799</v>
      </c>
      <c r="O9594" s="63">
        <v>0.1130564</v>
      </c>
      <c r="P9594" s="63">
        <v>12</v>
      </c>
      <c r="Q9594" s="63">
        <v>1.2781749580960001E-2</v>
      </c>
    </row>
    <row r="9595" spans="1:17">
      <c r="A9595" s="63" t="s">
        <v>81</v>
      </c>
      <c r="B9595" s="63" t="s">
        <v>58</v>
      </c>
      <c r="C9595" s="63" t="s">
        <v>74</v>
      </c>
      <c r="D9595" s="63">
        <v>18</v>
      </c>
      <c r="E9595" s="63">
        <v>1.6655549999999999</v>
      </c>
      <c r="F9595" s="63">
        <v>1.7446079999999999</v>
      </c>
      <c r="G9595" s="63">
        <v>7.9052600000000001E-2</v>
      </c>
      <c r="H9595" s="63">
        <v>49.505099999999999</v>
      </c>
      <c r="I9595" s="63">
        <v>-6.5835000000000005E-2</v>
      </c>
      <c r="J9595" s="63">
        <v>1.9765700000000001E-2</v>
      </c>
      <c r="K9595" s="63">
        <v>7.9052600000000001E-2</v>
      </c>
      <c r="L9595" s="63">
        <v>0.1383394</v>
      </c>
      <c r="M9595" s="63">
        <v>0.22394020000000001</v>
      </c>
      <c r="N9595" s="63">
        <v>12799</v>
      </c>
      <c r="O9595" s="63">
        <v>0.1130564</v>
      </c>
      <c r="P9595" s="63">
        <v>12</v>
      </c>
      <c r="Q9595" s="63">
        <v>1.2781749580960001E-2</v>
      </c>
    </row>
    <row r="9596" spans="1:17">
      <c r="A9596" s="63" t="s">
        <v>81</v>
      </c>
      <c r="B9596" s="63" t="s">
        <v>58</v>
      </c>
      <c r="C9596" s="63" t="s">
        <v>74</v>
      </c>
      <c r="D9596" s="63">
        <v>19</v>
      </c>
      <c r="E9596" s="63">
        <v>1.937505</v>
      </c>
      <c r="F9596" s="63">
        <v>1.8727370000000001</v>
      </c>
      <c r="G9596" s="63">
        <v>-6.4768199999999998E-2</v>
      </c>
      <c r="H9596" s="63">
        <v>47.724200000000003</v>
      </c>
      <c r="I9596" s="63">
        <v>-0.2096558</v>
      </c>
      <c r="J9596" s="63">
        <v>-0.124055</v>
      </c>
      <c r="K9596" s="63">
        <v>-6.4768199999999998E-2</v>
      </c>
      <c r="L9596" s="63">
        <v>-5.4814E-3</v>
      </c>
      <c r="M9596" s="63">
        <v>8.0119399999999993E-2</v>
      </c>
      <c r="N9596" s="63">
        <v>12799</v>
      </c>
      <c r="O9596" s="63">
        <v>0.1130564</v>
      </c>
      <c r="P9596" s="63">
        <v>12</v>
      </c>
      <c r="Q9596" s="63">
        <v>1.2781749580960001E-2</v>
      </c>
    </row>
    <row r="9597" spans="1:17">
      <c r="A9597" s="63" t="s">
        <v>81</v>
      </c>
      <c r="B9597" s="63" t="s">
        <v>58</v>
      </c>
      <c r="C9597" s="63" t="s">
        <v>74</v>
      </c>
      <c r="D9597" s="63">
        <v>20</v>
      </c>
      <c r="E9597" s="63">
        <v>1.972677</v>
      </c>
      <c r="F9597" s="63">
        <v>1.8575079999999999</v>
      </c>
      <c r="G9597" s="63">
        <v>-0.1151683</v>
      </c>
      <c r="H9597" s="63">
        <v>46.410699999999999</v>
      </c>
      <c r="I9597" s="63">
        <v>-0.26005590000000001</v>
      </c>
      <c r="J9597" s="63">
        <v>-0.1744552</v>
      </c>
      <c r="K9597" s="63">
        <v>-0.1151683</v>
      </c>
      <c r="L9597" s="63">
        <v>-5.5881500000000001E-2</v>
      </c>
      <c r="M9597" s="63">
        <v>2.9719300000000001E-2</v>
      </c>
      <c r="N9597" s="63">
        <v>12799</v>
      </c>
      <c r="O9597" s="63">
        <v>0.1130564</v>
      </c>
      <c r="P9597" s="63">
        <v>12</v>
      </c>
      <c r="Q9597" s="63">
        <v>1.2781749580960001E-2</v>
      </c>
    </row>
    <row r="9598" spans="1:17">
      <c r="A9598" s="63" t="s">
        <v>81</v>
      </c>
      <c r="B9598" s="63" t="s">
        <v>58</v>
      </c>
      <c r="C9598" s="63" t="s">
        <v>74</v>
      </c>
      <c r="D9598" s="63">
        <v>21</v>
      </c>
      <c r="E9598" s="63">
        <v>1.9618139999999999</v>
      </c>
      <c r="F9598" s="63">
        <v>1.8139559999999999</v>
      </c>
      <c r="G9598" s="63">
        <v>-0.14785860000000001</v>
      </c>
      <c r="H9598" s="63">
        <v>45.241500000000002</v>
      </c>
      <c r="I9598" s="63">
        <v>-0.29274620000000001</v>
      </c>
      <c r="J9598" s="63">
        <v>-0.20714550000000001</v>
      </c>
      <c r="K9598" s="63">
        <v>-0.14785860000000001</v>
      </c>
      <c r="L9598" s="63">
        <v>-8.8571800000000006E-2</v>
      </c>
      <c r="M9598" s="63">
        <v>-2.9710000000000001E-3</v>
      </c>
      <c r="N9598" s="63">
        <v>12799</v>
      </c>
      <c r="O9598" s="63">
        <v>0.1130564</v>
      </c>
      <c r="P9598" s="63">
        <v>12</v>
      </c>
      <c r="Q9598" s="63">
        <v>1.2781749580960001E-2</v>
      </c>
    </row>
    <row r="9599" spans="1:17">
      <c r="A9599" s="63" t="s">
        <v>81</v>
      </c>
      <c r="B9599" s="63" t="s">
        <v>58</v>
      </c>
      <c r="C9599" s="63" t="s">
        <v>74</v>
      </c>
      <c r="D9599" s="63">
        <v>22</v>
      </c>
      <c r="E9599" s="63">
        <v>1.798753</v>
      </c>
      <c r="F9599" s="63">
        <v>1.6504669999999999</v>
      </c>
      <c r="G9599" s="63">
        <v>-0.14828649999999999</v>
      </c>
      <c r="H9599" s="63">
        <v>44.334899999999998</v>
      </c>
      <c r="I9599" s="63">
        <v>-0.29317409999999999</v>
      </c>
      <c r="J9599" s="63">
        <v>-0.20757329999999999</v>
      </c>
      <c r="K9599" s="63">
        <v>-0.14828649999999999</v>
      </c>
      <c r="L9599" s="63">
        <v>-8.8999599999999998E-2</v>
      </c>
      <c r="M9599" s="63">
        <v>-3.3988999999999998E-3</v>
      </c>
      <c r="N9599" s="63">
        <v>12799</v>
      </c>
      <c r="O9599" s="63">
        <v>0.1130564</v>
      </c>
      <c r="P9599" s="63">
        <v>12</v>
      </c>
      <c r="Q9599" s="63">
        <v>1.2781749580960001E-2</v>
      </c>
    </row>
    <row r="9600" spans="1:17">
      <c r="A9600" s="63" t="s">
        <v>81</v>
      </c>
      <c r="B9600" s="63" t="s">
        <v>58</v>
      </c>
      <c r="C9600" s="63" t="s">
        <v>74</v>
      </c>
      <c r="D9600" s="63">
        <v>23</v>
      </c>
      <c r="E9600" s="63">
        <v>1.563002</v>
      </c>
      <c r="F9600" s="63">
        <v>1.4228240000000001</v>
      </c>
      <c r="G9600" s="63">
        <v>-0.14017840000000001</v>
      </c>
      <c r="H9600" s="63">
        <v>43.618499999999997</v>
      </c>
      <c r="I9600" s="63">
        <v>-0.28506599999999999</v>
      </c>
      <c r="J9600" s="63">
        <v>-0.19946530000000001</v>
      </c>
      <c r="K9600" s="63">
        <v>-0.14017840000000001</v>
      </c>
      <c r="L9600" s="63">
        <v>-8.0891599999999994E-2</v>
      </c>
      <c r="M9600" s="63">
        <v>4.7092000000000002E-3</v>
      </c>
      <c r="N9600" s="63">
        <v>12799</v>
      </c>
      <c r="O9600" s="63">
        <v>0.1130564</v>
      </c>
      <c r="P9600" s="63">
        <v>12</v>
      </c>
      <c r="Q9600" s="63">
        <v>1.2781749580960001E-2</v>
      </c>
    </row>
    <row r="9601" spans="1:17">
      <c r="A9601" s="63" t="s">
        <v>81</v>
      </c>
      <c r="B9601" s="63" t="s">
        <v>58</v>
      </c>
      <c r="C9601" s="63" t="s">
        <v>74</v>
      </c>
      <c r="D9601" s="63">
        <v>24</v>
      </c>
      <c r="E9601" s="63">
        <v>1.2990980000000001</v>
      </c>
      <c r="F9601" s="63">
        <v>1.1570069999999999</v>
      </c>
      <c r="G9601" s="63">
        <v>-0.14209160000000001</v>
      </c>
      <c r="H9601" s="63">
        <v>43.091099999999997</v>
      </c>
      <c r="I9601" s="63">
        <v>-0.28697919999999999</v>
      </c>
      <c r="J9601" s="63">
        <v>-0.20137849999999999</v>
      </c>
      <c r="K9601" s="63">
        <v>-0.14209160000000001</v>
      </c>
      <c r="L9601" s="63">
        <v>-8.2804799999999998E-2</v>
      </c>
      <c r="M9601" s="63">
        <v>2.7959999999999999E-3</v>
      </c>
      <c r="N9601" s="63">
        <v>12799</v>
      </c>
      <c r="O9601" s="63">
        <v>0.1130564</v>
      </c>
      <c r="P9601" s="63">
        <v>12</v>
      </c>
      <c r="Q9601" s="63">
        <v>1.2781749580960001E-2</v>
      </c>
    </row>
    <row r="9602" spans="1:17">
      <c r="A9602" s="63" t="s">
        <v>82</v>
      </c>
      <c r="B9602" s="63" t="s">
        <v>44</v>
      </c>
      <c r="C9602" s="63" t="s">
        <v>45</v>
      </c>
      <c r="D9602" s="63">
        <v>1</v>
      </c>
      <c r="E9602" s="63">
        <v>1.1681360000000001</v>
      </c>
      <c r="F9602" s="63">
        <v>0.93564720000000001</v>
      </c>
      <c r="G9602" s="63">
        <v>-0.2324888</v>
      </c>
      <c r="H9602" s="63">
        <v>71.582899999999995</v>
      </c>
      <c r="I9602" s="63">
        <v>-0.3773763</v>
      </c>
      <c r="J9602" s="63">
        <v>-0.29177560000000002</v>
      </c>
      <c r="K9602" s="63">
        <v>-0.2324888</v>
      </c>
      <c r="L9602" s="63">
        <v>-0.17320189999999999</v>
      </c>
      <c r="M9602" s="63">
        <v>-8.7601200000000004E-2</v>
      </c>
      <c r="N9602" s="63">
        <v>6409</v>
      </c>
      <c r="O9602" s="63">
        <v>0.1130564</v>
      </c>
      <c r="P9602" s="63">
        <v>7</v>
      </c>
      <c r="Q9602" s="63">
        <v>1.2781749580960001E-2</v>
      </c>
    </row>
    <row r="9603" spans="1:17">
      <c r="A9603" s="63" t="s">
        <v>82</v>
      </c>
      <c r="B9603" s="63" t="s">
        <v>44</v>
      </c>
      <c r="C9603" s="63" t="s">
        <v>45</v>
      </c>
      <c r="D9603" s="63">
        <v>2</v>
      </c>
      <c r="E9603" s="63">
        <v>1.0965940000000001</v>
      </c>
      <c r="F9603" s="63">
        <v>0.83070480000000002</v>
      </c>
      <c r="G9603" s="63">
        <v>-0.2658895</v>
      </c>
      <c r="H9603" s="63">
        <v>71.021100000000004</v>
      </c>
      <c r="I9603" s="63">
        <v>-0.41077710000000001</v>
      </c>
      <c r="J9603" s="63">
        <v>-0.32517639999999998</v>
      </c>
      <c r="K9603" s="63">
        <v>-0.2658895</v>
      </c>
      <c r="L9603" s="63">
        <v>-0.2066027</v>
      </c>
      <c r="M9603" s="63">
        <v>-0.1210019</v>
      </c>
      <c r="N9603" s="63">
        <v>6409</v>
      </c>
      <c r="O9603" s="63">
        <v>0.1130564</v>
      </c>
      <c r="P9603" s="63">
        <v>7</v>
      </c>
      <c r="Q9603" s="63">
        <v>1.2781749580960001E-2</v>
      </c>
    </row>
    <row r="9604" spans="1:17">
      <c r="A9604" s="63" t="s">
        <v>82</v>
      </c>
      <c r="B9604" s="63" t="s">
        <v>44</v>
      </c>
      <c r="C9604" s="63" t="s">
        <v>45</v>
      </c>
      <c r="D9604" s="63">
        <v>3</v>
      </c>
      <c r="E9604" s="63">
        <v>1.0242279999999999</v>
      </c>
      <c r="F9604" s="63">
        <v>0.76758890000000002</v>
      </c>
      <c r="G9604" s="63">
        <v>-0.2566388</v>
      </c>
      <c r="H9604" s="63">
        <v>70.316100000000006</v>
      </c>
      <c r="I9604" s="63">
        <v>-0.40152640000000001</v>
      </c>
      <c r="J9604" s="63">
        <v>-0.31592569999999998</v>
      </c>
      <c r="K9604" s="63">
        <v>-0.2566388</v>
      </c>
      <c r="L9604" s="63">
        <v>-0.197352</v>
      </c>
      <c r="M9604" s="63">
        <v>-0.11175119999999999</v>
      </c>
      <c r="N9604" s="63">
        <v>6409</v>
      </c>
      <c r="O9604" s="63">
        <v>0.1130564</v>
      </c>
      <c r="P9604" s="63">
        <v>7</v>
      </c>
      <c r="Q9604" s="63">
        <v>1.2781749580960001E-2</v>
      </c>
    </row>
    <row r="9605" spans="1:17">
      <c r="A9605" s="63" t="s">
        <v>82</v>
      </c>
      <c r="B9605" s="63" t="s">
        <v>44</v>
      </c>
      <c r="C9605" s="63" t="s">
        <v>45</v>
      </c>
      <c r="D9605" s="63">
        <v>4</v>
      </c>
      <c r="E9605" s="63">
        <v>1.0001389999999999</v>
      </c>
      <c r="F9605" s="63">
        <v>0.78486800000000001</v>
      </c>
      <c r="G9605" s="63">
        <v>-0.2152705</v>
      </c>
      <c r="H9605" s="63">
        <v>69.752300000000005</v>
      </c>
      <c r="I9605" s="63">
        <v>-0.36015809999999998</v>
      </c>
      <c r="J9605" s="63">
        <v>-0.27455740000000001</v>
      </c>
      <c r="K9605" s="63">
        <v>-0.2152705</v>
      </c>
      <c r="L9605" s="63">
        <v>-0.1559837</v>
      </c>
      <c r="M9605" s="63">
        <v>-7.0382899999999998E-2</v>
      </c>
      <c r="N9605" s="63">
        <v>6409</v>
      </c>
      <c r="O9605" s="63">
        <v>0.1130564</v>
      </c>
      <c r="P9605" s="63">
        <v>7</v>
      </c>
      <c r="Q9605" s="63">
        <v>1.2781749580960001E-2</v>
      </c>
    </row>
    <row r="9606" spans="1:17">
      <c r="A9606" s="63" t="s">
        <v>82</v>
      </c>
      <c r="B9606" s="63" t="s">
        <v>44</v>
      </c>
      <c r="C9606" s="63" t="s">
        <v>45</v>
      </c>
      <c r="D9606" s="63">
        <v>5</v>
      </c>
      <c r="E9606" s="63">
        <v>1.0102420000000001</v>
      </c>
      <c r="F9606" s="63">
        <v>0.78691739999999999</v>
      </c>
      <c r="G9606" s="63">
        <v>-0.22332450000000001</v>
      </c>
      <c r="H9606" s="63">
        <v>69.016300000000001</v>
      </c>
      <c r="I9606" s="63">
        <v>-0.36821209999999999</v>
      </c>
      <c r="J9606" s="63">
        <v>-0.28261140000000001</v>
      </c>
      <c r="K9606" s="63">
        <v>-0.22332450000000001</v>
      </c>
      <c r="L9606" s="63">
        <v>-0.16403770000000001</v>
      </c>
      <c r="M9606" s="63">
        <v>-7.8436900000000004E-2</v>
      </c>
      <c r="N9606" s="63">
        <v>6409</v>
      </c>
      <c r="O9606" s="63">
        <v>0.1130564</v>
      </c>
      <c r="P9606" s="63">
        <v>7</v>
      </c>
      <c r="Q9606" s="63">
        <v>1.2781749580960001E-2</v>
      </c>
    </row>
    <row r="9607" spans="1:17">
      <c r="A9607" s="63" t="s">
        <v>82</v>
      </c>
      <c r="B9607" s="63" t="s">
        <v>44</v>
      </c>
      <c r="C9607" s="63" t="s">
        <v>45</v>
      </c>
      <c r="D9607" s="63">
        <v>6</v>
      </c>
      <c r="E9607" s="63">
        <v>1.1344350000000001</v>
      </c>
      <c r="F9607" s="63">
        <v>0.82271119999999998</v>
      </c>
      <c r="G9607" s="63">
        <v>-0.31172369999999999</v>
      </c>
      <c r="H9607" s="63">
        <v>67.832999999999998</v>
      </c>
      <c r="I9607" s="63">
        <v>-0.4566113</v>
      </c>
      <c r="J9607" s="63">
        <v>-0.37101050000000002</v>
      </c>
      <c r="K9607" s="63">
        <v>-0.31172369999999999</v>
      </c>
      <c r="L9607" s="63">
        <v>-0.25243690000000002</v>
      </c>
      <c r="M9607" s="63">
        <v>-0.16683609999999999</v>
      </c>
      <c r="N9607" s="63">
        <v>6409</v>
      </c>
      <c r="O9607" s="63">
        <v>0.1130564</v>
      </c>
      <c r="P9607" s="63">
        <v>7</v>
      </c>
      <c r="Q9607" s="63">
        <v>1.2781749580960001E-2</v>
      </c>
    </row>
    <row r="9608" spans="1:17">
      <c r="A9608" s="63" t="s">
        <v>82</v>
      </c>
      <c r="B9608" s="63" t="s">
        <v>44</v>
      </c>
      <c r="C9608" s="63" t="s">
        <v>45</v>
      </c>
      <c r="D9608" s="63">
        <v>7</v>
      </c>
      <c r="E9608" s="63">
        <v>1.287725</v>
      </c>
      <c r="F9608" s="63">
        <v>1.0075769999999999</v>
      </c>
      <c r="G9608" s="63">
        <v>-0.28014830000000002</v>
      </c>
      <c r="H9608" s="63">
        <v>67.984300000000005</v>
      </c>
      <c r="I9608" s="63">
        <v>-0.42503590000000002</v>
      </c>
      <c r="J9608" s="63">
        <v>-0.33943509999999999</v>
      </c>
      <c r="K9608" s="63">
        <v>-0.28014830000000002</v>
      </c>
      <c r="L9608" s="63">
        <v>-0.22086140000000001</v>
      </c>
      <c r="M9608" s="63">
        <v>-0.13526070000000001</v>
      </c>
      <c r="N9608" s="63">
        <v>6409</v>
      </c>
      <c r="O9608" s="63">
        <v>0.1130564</v>
      </c>
      <c r="P9608" s="63">
        <v>7</v>
      </c>
      <c r="Q9608" s="63">
        <v>1.2781749580960001E-2</v>
      </c>
    </row>
    <row r="9609" spans="1:17">
      <c r="A9609" s="63" t="s">
        <v>82</v>
      </c>
      <c r="B9609" s="63" t="s">
        <v>44</v>
      </c>
      <c r="C9609" s="63" t="s">
        <v>45</v>
      </c>
      <c r="D9609" s="63">
        <v>8</v>
      </c>
      <c r="E9609" s="63">
        <v>1.344536</v>
      </c>
      <c r="F9609" s="63">
        <v>1.0512550000000001</v>
      </c>
      <c r="G9609" s="63">
        <v>-0.29328130000000002</v>
      </c>
      <c r="H9609" s="63">
        <v>72.0929</v>
      </c>
      <c r="I9609" s="63">
        <v>-0.43816889999999997</v>
      </c>
      <c r="J9609" s="63">
        <v>-0.3525681</v>
      </c>
      <c r="K9609" s="63">
        <v>-0.29328130000000002</v>
      </c>
      <c r="L9609" s="63">
        <v>-0.23399449999999999</v>
      </c>
      <c r="M9609" s="63">
        <v>-0.14839369999999999</v>
      </c>
      <c r="N9609" s="63">
        <v>6409</v>
      </c>
      <c r="O9609" s="63">
        <v>0.1130564</v>
      </c>
      <c r="P9609" s="63">
        <v>7</v>
      </c>
      <c r="Q9609" s="63">
        <v>1.2781749580960001E-2</v>
      </c>
    </row>
    <row r="9610" spans="1:17">
      <c r="A9610" s="63" t="s">
        <v>82</v>
      </c>
      <c r="B9610" s="63" t="s">
        <v>44</v>
      </c>
      <c r="C9610" s="63" t="s">
        <v>45</v>
      </c>
      <c r="D9610" s="63">
        <v>9</v>
      </c>
      <c r="E9610" s="63">
        <v>1.1789829999999999</v>
      </c>
      <c r="F9610" s="63">
        <v>1.119148</v>
      </c>
      <c r="G9610" s="63">
        <v>-5.9835300000000001E-2</v>
      </c>
      <c r="H9610" s="63">
        <v>78.492599999999996</v>
      </c>
      <c r="I9610" s="63">
        <v>-0.20472290000000001</v>
      </c>
      <c r="J9610" s="63">
        <v>-0.11912209999999999</v>
      </c>
      <c r="K9610" s="63">
        <v>-5.9835300000000001E-2</v>
      </c>
      <c r="L9610" s="63">
        <v>-5.4850000000000005E-4</v>
      </c>
      <c r="M9610" s="63">
        <v>8.5052299999999997E-2</v>
      </c>
      <c r="N9610" s="63">
        <v>6409</v>
      </c>
      <c r="O9610" s="63">
        <v>0.1130564</v>
      </c>
      <c r="P9610" s="63">
        <v>7</v>
      </c>
      <c r="Q9610" s="63">
        <v>1.2781749580960001E-2</v>
      </c>
    </row>
    <row r="9611" spans="1:17">
      <c r="A9611" s="63" t="s">
        <v>82</v>
      </c>
      <c r="B9611" s="63" t="s">
        <v>44</v>
      </c>
      <c r="C9611" s="63" t="s">
        <v>45</v>
      </c>
      <c r="D9611" s="63">
        <v>10</v>
      </c>
      <c r="E9611" s="63">
        <v>1.1265430000000001</v>
      </c>
      <c r="F9611" s="63">
        <v>1.0617220000000001</v>
      </c>
      <c r="G9611" s="63">
        <v>-6.4820500000000003E-2</v>
      </c>
      <c r="H9611" s="63">
        <v>84.372299999999996</v>
      </c>
      <c r="I9611" s="63">
        <v>-0.20970810000000001</v>
      </c>
      <c r="J9611" s="63">
        <v>-0.12410740000000001</v>
      </c>
      <c r="K9611" s="63">
        <v>-6.4820500000000003E-2</v>
      </c>
      <c r="L9611" s="63">
        <v>-5.5336999999999999E-3</v>
      </c>
      <c r="M9611" s="63">
        <v>8.0067100000000002E-2</v>
      </c>
      <c r="N9611" s="63">
        <v>6409</v>
      </c>
      <c r="O9611" s="63">
        <v>0.1130564</v>
      </c>
      <c r="P9611" s="63">
        <v>7</v>
      </c>
      <c r="Q9611" s="63">
        <v>1.2781749580960001E-2</v>
      </c>
    </row>
    <row r="9612" spans="1:17">
      <c r="A9612" s="63" t="s">
        <v>82</v>
      </c>
      <c r="B9612" s="63" t="s">
        <v>44</v>
      </c>
      <c r="C9612" s="63" t="s">
        <v>45</v>
      </c>
      <c r="D9612" s="63">
        <v>11</v>
      </c>
      <c r="E9612" s="63">
        <v>0.99263539999999995</v>
      </c>
      <c r="F9612" s="63">
        <v>1.1502190000000001</v>
      </c>
      <c r="G9612" s="63">
        <v>0.15758340000000001</v>
      </c>
      <c r="H9612" s="63">
        <v>89.602400000000003</v>
      </c>
      <c r="I9612" s="63">
        <v>1.26958E-2</v>
      </c>
      <c r="J9612" s="63">
        <v>9.8296599999999998E-2</v>
      </c>
      <c r="K9612" s="63">
        <v>0.15758340000000001</v>
      </c>
      <c r="L9612" s="63">
        <v>0.21687020000000001</v>
      </c>
      <c r="M9612" s="63">
        <v>0.30247099999999999</v>
      </c>
      <c r="N9612" s="63">
        <v>6409</v>
      </c>
      <c r="O9612" s="63">
        <v>0.1130564</v>
      </c>
      <c r="P9612" s="63">
        <v>7</v>
      </c>
      <c r="Q9612" s="63">
        <v>1.2781749580960001E-2</v>
      </c>
    </row>
    <row r="9613" spans="1:17">
      <c r="A9613" s="63" t="s">
        <v>82</v>
      </c>
      <c r="B9613" s="63" t="s">
        <v>44</v>
      </c>
      <c r="C9613" s="63" t="s">
        <v>45</v>
      </c>
      <c r="D9613" s="63">
        <v>12</v>
      </c>
      <c r="E9613" s="63">
        <v>1.0405219999999999</v>
      </c>
      <c r="F9613" s="63">
        <v>1.4222189999999999</v>
      </c>
      <c r="G9613" s="63">
        <v>0.38169720000000001</v>
      </c>
      <c r="H9613" s="63">
        <v>91.843699999999998</v>
      </c>
      <c r="I9613" s="63">
        <v>0.23680960000000001</v>
      </c>
      <c r="J9613" s="63">
        <v>0.32241029999999998</v>
      </c>
      <c r="K9613" s="63">
        <v>0.38169720000000001</v>
      </c>
      <c r="L9613" s="63">
        <v>0.44098399999999999</v>
      </c>
      <c r="M9613" s="63">
        <v>0.52658470000000002</v>
      </c>
      <c r="N9613" s="63">
        <v>6409</v>
      </c>
      <c r="O9613" s="63">
        <v>0.1130564</v>
      </c>
      <c r="P9613" s="63">
        <v>7</v>
      </c>
      <c r="Q9613" s="63">
        <v>1.2781749580960001E-2</v>
      </c>
    </row>
    <row r="9614" spans="1:17">
      <c r="A9614" s="63" t="s">
        <v>82</v>
      </c>
      <c r="B9614" s="63" t="s">
        <v>44</v>
      </c>
      <c r="C9614" s="63" t="s">
        <v>45</v>
      </c>
      <c r="D9614" s="63">
        <v>13</v>
      </c>
      <c r="E9614" s="63">
        <v>0.97584369999999998</v>
      </c>
      <c r="F9614" s="63">
        <v>1.6154219999999999</v>
      </c>
      <c r="G9614" s="63">
        <v>0.63957830000000004</v>
      </c>
      <c r="H9614" s="63">
        <v>92.516900000000007</v>
      </c>
      <c r="I9614" s="63">
        <v>0.49469069999999998</v>
      </c>
      <c r="J9614" s="63">
        <v>0.58029149999999996</v>
      </c>
      <c r="K9614" s="63">
        <v>0.63957830000000004</v>
      </c>
      <c r="L9614" s="63">
        <v>0.69886519999999996</v>
      </c>
      <c r="M9614" s="63">
        <v>0.78446590000000005</v>
      </c>
      <c r="N9614" s="63">
        <v>6409</v>
      </c>
      <c r="O9614" s="63">
        <v>0.1130564</v>
      </c>
      <c r="P9614" s="63">
        <v>7</v>
      </c>
      <c r="Q9614" s="63">
        <v>1.2781749580960001E-2</v>
      </c>
    </row>
    <row r="9615" spans="1:17">
      <c r="A9615" s="63" t="s">
        <v>82</v>
      </c>
      <c r="B9615" s="63" t="s">
        <v>44</v>
      </c>
      <c r="C9615" s="63" t="s">
        <v>45</v>
      </c>
      <c r="D9615" s="63">
        <v>14</v>
      </c>
      <c r="E9615" s="63">
        <v>1.0706519999999999</v>
      </c>
      <c r="F9615" s="63">
        <v>1.8397779999999999</v>
      </c>
      <c r="G9615" s="63">
        <v>0.76912650000000005</v>
      </c>
      <c r="H9615" s="63">
        <v>93.411699999999996</v>
      </c>
      <c r="I9615" s="63">
        <v>0.62423899999999999</v>
      </c>
      <c r="J9615" s="63">
        <v>0.70983969999999996</v>
      </c>
      <c r="K9615" s="63">
        <v>0.76912650000000005</v>
      </c>
      <c r="L9615" s="63">
        <v>0.82841339999999997</v>
      </c>
      <c r="M9615" s="63">
        <v>0.91401410000000005</v>
      </c>
      <c r="N9615" s="63">
        <v>6409</v>
      </c>
      <c r="O9615" s="63">
        <v>0.1130564</v>
      </c>
      <c r="P9615" s="63">
        <v>7</v>
      </c>
      <c r="Q9615" s="63">
        <v>1.2781749580960001E-2</v>
      </c>
    </row>
    <row r="9616" spans="1:17">
      <c r="A9616" s="63" t="s">
        <v>82</v>
      </c>
      <c r="B9616" s="63" t="s">
        <v>44</v>
      </c>
      <c r="C9616" s="63" t="s">
        <v>45</v>
      </c>
      <c r="D9616" s="63">
        <v>15</v>
      </c>
      <c r="E9616" s="63">
        <v>1.1731240000000001</v>
      </c>
      <c r="F9616" s="63">
        <v>2.072371</v>
      </c>
      <c r="G9616" s="63">
        <v>0.89924680000000001</v>
      </c>
      <c r="H9616" s="63">
        <v>95.989099999999993</v>
      </c>
      <c r="I9616" s="63">
        <v>0.75435920000000001</v>
      </c>
      <c r="J9616" s="63">
        <v>0.83996000000000004</v>
      </c>
      <c r="K9616" s="63">
        <v>0.89924680000000001</v>
      </c>
      <c r="L9616" s="63">
        <v>0.95853359999999999</v>
      </c>
      <c r="M9616" s="63">
        <v>1.0441339999999999</v>
      </c>
      <c r="N9616" s="63">
        <v>6409</v>
      </c>
      <c r="O9616" s="63">
        <v>0.1130564</v>
      </c>
      <c r="P9616" s="63">
        <v>7</v>
      </c>
      <c r="Q9616" s="63">
        <v>1.2781749580960001E-2</v>
      </c>
    </row>
    <row r="9617" spans="1:17">
      <c r="A9617" s="63" t="s">
        <v>82</v>
      </c>
      <c r="B9617" s="63" t="s">
        <v>44</v>
      </c>
      <c r="C9617" s="63" t="s">
        <v>45</v>
      </c>
      <c r="D9617" s="63">
        <v>16</v>
      </c>
      <c r="E9617" s="63">
        <v>1.396447</v>
      </c>
      <c r="F9617" s="63">
        <v>2.3668079999999998</v>
      </c>
      <c r="G9617" s="63">
        <v>0.97036040000000001</v>
      </c>
      <c r="H9617" s="63">
        <v>98.553299999999993</v>
      </c>
      <c r="I9617" s="63">
        <v>0.82547280000000001</v>
      </c>
      <c r="J9617" s="63">
        <v>0.91107360000000004</v>
      </c>
      <c r="K9617" s="63">
        <v>0.97036040000000001</v>
      </c>
      <c r="L9617" s="63">
        <v>1.029647</v>
      </c>
      <c r="M9617" s="63">
        <v>1.115248</v>
      </c>
      <c r="N9617" s="63">
        <v>6409</v>
      </c>
      <c r="O9617" s="63">
        <v>0.1130564</v>
      </c>
      <c r="P9617" s="63">
        <v>7</v>
      </c>
      <c r="Q9617" s="63">
        <v>1.2781749580960001E-2</v>
      </c>
    </row>
    <row r="9618" spans="1:17">
      <c r="A9618" s="63" t="s">
        <v>82</v>
      </c>
      <c r="B9618" s="63" t="s">
        <v>44</v>
      </c>
      <c r="C9618" s="63" t="s">
        <v>45</v>
      </c>
      <c r="D9618" s="63">
        <v>17</v>
      </c>
      <c r="E9618" s="63">
        <v>1.5926309999999999</v>
      </c>
      <c r="F9618" s="63">
        <v>2.5579640000000001</v>
      </c>
      <c r="G9618" s="63">
        <v>0.96533290000000005</v>
      </c>
      <c r="H9618" s="63">
        <v>99.279399999999995</v>
      </c>
      <c r="I9618" s="63">
        <v>0.82044530000000004</v>
      </c>
      <c r="J9618" s="63">
        <v>0.90604600000000002</v>
      </c>
      <c r="K9618" s="63">
        <v>0.96533290000000005</v>
      </c>
      <c r="L9618" s="63">
        <v>1.0246200000000001</v>
      </c>
      <c r="M9618" s="63">
        <v>1.11022</v>
      </c>
      <c r="N9618" s="63">
        <v>6409</v>
      </c>
      <c r="O9618" s="63">
        <v>0.1130564</v>
      </c>
      <c r="P9618" s="63">
        <v>7</v>
      </c>
      <c r="Q9618" s="63">
        <v>1.2781749580960001E-2</v>
      </c>
    </row>
    <row r="9619" spans="1:17">
      <c r="A9619" s="63" t="s">
        <v>82</v>
      </c>
      <c r="B9619" s="63" t="s">
        <v>44</v>
      </c>
      <c r="C9619" s="63" t="s">
        <v>45</v>
      </c>
      <c r="D9619" s="63">
        <v>18</v>
      </c>
      <c r="E9619" s="63">
        <v>1.7650250000000001</v>
      </c>
      <c r="F9619" s="63">
        <v>2.6695950000000002</v>
      </c>
      <c r="G9619" s="63">
        <v>0.90457030000000005</v>
      </c>
      <c r="H9619" s="63">
        <v>98.792299999999997</v>
      </c>
      <c r="I9619" s="63">
        <v>0.75968279999999999</v>
      </c>
      <c r="J9619" s="63">
        <v>0.84528349999999997</v>
      </c>
      <c r="K9619" s="63">
        <v>0.90457030000000005</v>
      </c>
      <c r="L9619" s="63">
        <v>0.96385719999999997</v>
      </c>
      <c r="M9619" s="63">
        <v>1.049458</v>
      </c>
      <c r="N9619" s="63">
        <v>6409</v>
      </c>
      <c r="O9619" s="63">
        <v>0.1130564</v>
      </c>
      <c r="P9619" s="63">
        <v>7</v>
      </c>
      <c r="Q9619" s="63">
        <v>1.2781749580960001E-2</v>
      </c>
    </row>
    <row r="9620" spans="1:17">
      <c r="A9620" s="63" t="s">
        <v>82</v>
      </c>
      <c r="B9620" s="63" t="s">
        <v>44</v>
      </c>
      <c r="C9620" s="63" t="s">
        <v>45</v>
      </c>
      <c r="D9620" s="63">
        <v>19</v>
      </c>
      <c r="E9620" s="63">
        <v>2.0997690000000002</v>
      </c>
      <c r="F9620" s="63">
        <v>2.5419670000000001</v>
      </c>
      <c r="G9620" s="63">
        <v>0.44219849999999999</v>
      </c>
      <c r="H9620" s="63">
        <v>96.4268</v>
      </c>
      <c r="I9620" s="63">
        <v>0.29731089999999999</v>
      </c>
      <c r="J9620" s="63">
        <v>0.38291170000000002</v>
      </c>
      <c r="K9620" s="63">
        <v>0.44219849999999999</v>
      </c>
      <c r="L9620" s="63">
        <v>0.50148530000000002</v>
      </c>
      <c r="M9620" s="63">
        <v>0.58708610000000006</v>
      </c>
      <c r="N9620" s="63">
        <v>6409</v>
      </c>
      <c r="O9620" s="63">
        <v>0.1130564</v>
      </c>
      <c r="P9620" s="63">
        <v>7</v>
      </c>
      <c r="Q9620" s="63">
        <v>1.2781749580960001E-2</v>
      </c>
    </row>
    <row r="9621" spans="1:17">
      <c r="A9621" s="63" t="s">
        <v>82</v>
      </c>
      <c r="B9621" s="63" t="s">
        <v>44</v>
      </c>
      <c r="C9621" s="63" t="s">
        <v>45</v>
      </c>
      <c r="D9621" s="63">
        <v>20</v>
      </c>
      <c r="E9621" s="63">
        <v>2.182906</v>
      </c>
      <c r="F9621" s="63">
        <v>2.2388880000000002</v>
      </c>
      <c r="G9621" s="63">
        <v>5.5981599999999999E-2</v>
      </c>
      <c r="H9621" s="63">
        <v>90.353999999999999</v>
      </c>
      <c r="I9621" s="63">
        <v>-8.8905999999999999E-2</v>
      </c>
      <c r="J9621" s="63">
        <v>-3.3051999999999999E-3</v>
      </c>
      <c r="K9621" s="63">
        <v>5.5981599999999999E-2</v>
      </c>
      <c r="L9621" s="63">
        <v>0.1152685</v>
      </c>
      <c r="M9621" s="63">
        <v>0.2008692</v>
      </c>
      <c r="N9621" s="63">
        <v>6409</v>
      </c>
      <c r="O9621" s="63">
        <v>0.1130564</v>
      </c>
      <c r="P9621" s="63">
        <v>7</v>
      </c>
      <c r="Q9621" s="63">
        <v>1.2781749580960001E-2</v>
      </c>
    </row>
    <row r="9622" spans="1:17">
      <c r="A9622" s="63" t="s">
        <v>82</v>
      </c>
      <c r="B9622" s="63" t="s">
        <v>44</v>
      </c>
      <c r="C9622" s="63" t="s">
        <v>45</v>
      </c>
      <c r="D9622" s="63">
        <v>21</v>
      </c>
      <c r="E9622" s="63">
        <v>2.147634</v>
      </c>
      <c r="F9622" s="63">
        <v>2.000124</v>
      </c>
      <c r="G9622" s="63">
        <v>-0.1475091</v>
      </c>
      <c r="H9622" s="63">
        <v>82.923299999999998</v>
      </c>
      <c r="I9622" s="63">
        <v>-0.29239670000000001</v>
      </c>
      <c r="J9622" s="63">
        <v>-0.2067959</v>
      </c>
      <c r="K9622" s="63">
        <v>-0.1475091</v>
      </c>
      <c r="L9622" s="63">
        <v>-8.8222300000000003E-2</v>
      </c>
      <c r="M9622" s="63">
        <v>-2.6215000000000001E-3</v>
      </c>
      <c r="N9622" s="63">
        <v>6409</v>
      </c>
      <c r="O9622" s="63">
        <v>0.1130564</v>
      </c>
      <c r="P9622" s="63">
        <v>7</v>
      </c>
      <c r="Q9622" s="63">
        <v>1.2781749580960001E-2</v>
      </c>
    </row>
    <row r="9623" spans="1:17">
      <c r="A9623" s="63" t="s">
        <v>82</v>
      </c>
      <c r="B9623" s="63" t="s">
        <v>44</v>
      </c>
      <c r="C9623" s="63" t="s">
        <v>45</v>
      </c>
      <c r="D9623" s="63">
        <v>22</v>
      </c>
      <c r="E9623" s="63">
        <v>2.0235660000000002</v>
      </c>
      <c r="F9623" s="63">
        <v>1.8153269999999999</v>
      </c>
      <c r="G9623" s="63">
        <v>-0.2082388</v>
      </c>
      <c r="H9623" s="63">
        <v>78.78</v>
      </c>
      <c r="I9623" s="63">
        <v>-0.35312640000000001</v>
      </c>
      <c r="J9623" s="63">
        <v>-0.26752569999999998</v>
      </c>
      <c r="K9623" s="63">
        <v>-0.2082388</v>
      </c>
      <c r="L9623" s="63">
        <v>-0.148952</v>
      </c>
      <c r="M9623" s="63">
        <v>-6.3351199999999996E-2</v>
      </c>
      <c r="N9623" s="63">
        <v>6409</v>
      </c>
      <c r="O9623" s="63">
        <v>0.1130564</v>
      </c>
      <c r="P9623" s="63">
        <v>7</v>
      </c>
      <c r="Q9623" s="63">
        <v>1.2781749580960001E-2</v>
      </c>
    </row>
    <row r="9624" spans="1:17">
      <c r="A9624" s="63" t="s">
        <v>82</v>
      </c>
      <c r="B9624" s="63" t="s">
        <v>44</v>
      </c>
      <c r="C9624" s="63" t="s">
        <v>45</v>
      </c>
      <c r="D9624" s="63">
        <v>23</v>
      </c>
      <c r="E9624" s="63">
        <v>1.7214119999999999</v>
      </c>
      <c r="F9624" s="63">
        <v>1.539174</v>
      </c>
      <c r="G9624" s="63">
        <v>-0.1822386</v>
      </c>
      <c r="H9624" s="63">
        <v>76.198099999999997</v>
      </c>
      <c r="I9624" s="63">
        <v>-0.32712619999999998</v>
      </c>
      <c r="J9624" s="63">
        <v>-0.2415254</v>
      </c>
      <c r="K9624" s="63">
        <v>-0.1822386</v>
      </c>
      <c r="L9624" s="63">
        <v>-0.1229517</v>
      </c>
      <c r="M9624" s="63">
        <v>-3.7351000000000002E-2</v>
      </c>
      <c r="N9624" s="63">
        <v>6409</v>
      </c>
      <c r="O9624" s="63">
        <v>0.1130564</v>
      </c>
      <c r="P9624" s="63">
        <v>7</v>
      </c>
      <c r="Q9624" s="63">
        <v>1.2781749580960001E-2</v>
      </c>
    </row>
    <row r="9625" spans="1:17">
      <c r="A9625" s="63" t="s">
        <v>82</v>
      </c>
      <c r="B9625" s="63" t="s">
        <v>44</v>
      </c>
      <c r="C9625" s="63" t="s">
        <v>45</v>
      </c>
      <c r="D9625" s="63">
        <v>24</v>
      </c>
      <c r="E9625" s="63">
        <v>1.4035340000000001</v>
      </c>
      <c r="F9625" s="63">
        <v>1.2112540000000001</v>
      </c>
      <c r="G9625" s="63">
        <v>-0.1922808</v>
      </c>
      <c r="H9625" s="63">
        <v>74.563000000000002</v>
      </c>
      <c r="I9625" s="63">
        <v>-0.33716839999999998</v>
      </c>
      <c r="J9625" s="63">
        <v>-0.2515676</v>
      </c>
      <c r="K9625" s="63">
        <v>-0.1922808</v>
      </c>
      <c r="L9625" s="63">
        <v>-0.1329939</v>
      </c>
      <c r="M9625" s="63">
        <v>-4.7393200000000003E-2</v>
      </c>
      <c r="N9625" s="63">
        <v>6409</v>
      </c>
      <c r="O9625" s="63">
        <v>0.1130564</v>
      </c>
      <c r="P9625" s="63">
        <v>7</v>
      </c>
      <c r="Q9625" s="63">
        <v>1.2781749580960001E-2</v>
      </c>
    </row>
    <row r="9626" spans="1:17">
      <c r="A9626" s="63" t="s">
        <v>82</v>
      </c>
      <c r="B9626" s="63" t="s">
        <v>44</v>
      </c>
      <c r="C9626" s="63" t="s">
        <v>46</v>
      </c>
      <c r="D9626" s="63">
        <v>1</v>
      </c>
      <c r="E9626" s="63">
        <v>1.15425</v>
      </c>
      <c r="F9626" s="63">
        <v>1.0093460000000001</v>
      </c>
      <c r="G9626" s="63">
        <v>-0.1449038</v>
      </c>
      <c r="H9626" s="63">
        <v>26.328399999999998</v>
      </c>
      <c r="I9626" s="63">
        <v>-0.28979139999999998</v>
      </c>
      <c r="J9626" s="63">
        <v>-0.2041906</v>
      </c>
      <c r="K9626" s="63">
        <v>-0.1449038</v>
      </c>
      <c r="L9626" s="63">
        <v>-8.5616899999999996E-2</v>
      </c>
      <c r="M9626" s="63">
        <v>-1.6200000000000001E-5</v>
      </c>
      <c r="N9626" s="63">
        <v>6409</v>
      </c>
      <c r="O9626" s="63">
        <v>0.1130564</v>
      </c>
      <c r="P9626" s="63">
        <v>1</v>
      </c>
      <c r="Q9626" s="63">
        <v>1.2781749580960001E-2</v>
      </c>
    </row>
    <row r="9627" spans="1:17">
      <c r="A9627" s="63" t="s">
        <v>82</v>
      </c>
      <c r="B9627" s="63" t="s">
        <v>44</v>
      </c>
      <c r="C9627" s="63" t="s">
        <v>46</v>
      </c>
      <c r="D9627" s="63">
        <v>2</v>
      </c>
      <c r="E9627" s="63">
        <v>1.0853269999999999</v>
      </c>
      <c r="F9627" s="63">
        <v>0.92451159999999999</v>
      </c>
      <c r="G9627" s="63">
        <v>-0.16081580000000001</v>
      </c>
      <c r="H9627" s="63">
        <v>25.967199999999998</v>
      </c>
      <c r="I9627" s="63">
        <v>-0.30570340000000001</v>
      </c>
      <c r="J9627" s="63">
        <v>-0.22010270000000001</v>
      </c>
      <c r="K9627" s="63">
        <v>-0.16081580000000001</v>
      </c>
      <c r="L9627" s="63">
        <v>-0.10152899999999999</v>
      </c>
      <c r="M9627" s="63">
        <v>-1.59282E-2</v>
      </c>
      <c r="N9627" s="63">
        <v>6409</v>
      </c>
      <c r="O9627" s="63">
        <v>0.1130564</v>
      </c>
      <c r="P9627" s="63">
        <v>1</v>
      </c>
      <c r="Q9627" s="63">
        <v>1.2781749580960001E-2</v>
      </c>
    </row>
    <row r="9628" spans="1:17">
      <c r="A9628" s="63" t="s">
        <v>82</v>
      </c>
      <c r="B9628" s="63" t="s">
        <v>44</v>
      </c>
      <c r="C9628" s="63" t="s">
        <v>46</v>
      </c>
      <c r="D9628" s="63">
        <v>3</v>
      </c>
      <c r="E9628" s="63">
        <v>1.085453</v>
      </c>
      <c r="F9628" s="63">
        <v>0.9290562</v>
      </c>
      <c r="G9628" s="63">
        <v>-0.15639639999999999</v>
      </c>
      <c r="H9628" s="63">
        <v>25.3795</v>
      </c>
      <c r="I9628" s="63">
        <v>-0.301284</v>
      </c>
      <c r="J9628" s="63">
        <v>-0.21568329999999999</v>
      </c>
      <c r="K9628" s="63">
        <v>-0.15639639999999999</v>
      </c>
      <c r="L9628" s="63">
        <v>-9.7109600000000004E-2</v>
      </c>
      <c r="M9628" s="63">
        <v>-1.1508900000000001E-2</v>
      </c>
      <c r="N9628" s="63">
        <v>6409</v>
      </c>
      <c r="O9628" s="63">
        <v>0.1130564</v>
      </c>
      <c r="P9628" s="63">
        <v>1</v>
      </c>
      <c r="Q9628" s="63">
        <v>1.2781749580960001E-2</v>
      </c>
    </row>
    <row r="9629" spans="1:17">
      <c r="A9629" s="63" t="s">
        <v>82</v>
      </c>
      <c r="B9629" s="63" t="s">
        <v>44</v>
      </c>
      <c r="C9629" s="63" t="s">
        <v>46</v>
      </c>
      <c r="D9629" s="63">
        <v>4</v>
      </c>
      <c r="E9629" s="63">
        <v>1.08263</v>
      </c>
      <c r="F9629" s="63">
        <v>0.92477969999999998</v>
      </c>
      <c r="G9629" s="63">
        <v>-0.1578503</v>
      </c>
      <c r="H9629" s="63">
        <v>25.197800000000001</v>
      </c>
      <c r="I9629" s="63">
        <v>-0.3027379</v>
      </c>
      <c r="J9629" s="63">
        <v>-0.2171372</v>
      </c>
      <c r="K9629" s="63">
        <v>-0.1578503</v>
      </c>
      <c r="L9629" s="63">
        <v>-9.8563499999999998E-2</v>
      </c>
      <c r="M9629" s="63">
        <v>-1.2962700000000001E-2</v>
      </c>
      <c r="N9629" s="63">
        <v>6409</v>
      </c>
      <c r="O9629" s="63">
        <v>0.1130564</v>
      </c>
      <c r="P9629" s="63">
        <v>1</v>
      </c>
      <c r="Q9629" s="63">
        <v>1.2781749580960001E-2</v>
      </c>
    </row>
    <row r="9630" spans="1:17">
      <c r="A9630" s="63" t="s">
        <v>82</v>
      </c>
      <c r="B9630" s="63" t="s">
        <v>44</v>
      </c>
      <c r="C9630" s="63" t="s">
        <v>46</v>
      </c>
      <c r="D9630" s="63">
        <v>5</v>
      </c>
      <c r="E9630" s="63">
        <v>1.1183609999999999</v>
      </c>
      <c r="F9630" s="63">
        <v>0.96126809999999996</v>
      </c>
      <c r="G9630" s="63">
        <v>-0.1570927</v>
      </c>
      <c r="H9630" s="63">
        <v>24.8767</v>
      </c>
      <c r="I9630" s="63">
        <v>-0.30198029999999998</v>
      </c>
      <c r="J9630" s="63">
        <v>-0.2163795</v>
      </c>
      <c r="K9630" s="63">
        <v>-0.1570927</v>
      </c>
      <c r="L9630" s="63">
        <v>-9.7805900000000001E-2</v>
      </c>
      <c r="M9630" s="63">
        <v>-1.22051E-2</v>
      </c>
      <c r="N9630" s="63">
        <v>6409</v>
      </c>
      <c r="O9630" s="63">
        <v>0.1130564</v>
      </c>
      <c r="P9630" s="63">
        <v>1</v>
      </c>
      <c r="Q9630" s="63">
        <v>1.2781749580960001E-2</v>
      </c>
    </row>
    <row r="9631" spans="1:17">
      <c r="A9631" s="63" t="s">
        <v>82</v>
      </c>
      <c r="B9631" s="63" t="s">
        <v>44</v>
      </c>
      <c r="C9631" s="63" t="s">
        <v>46</v>
      </c>
      <c r="D9631" s="63">
        <v>6</v>
      </c>
      <c r="E9631" s="63">
        <v>1.281072</v>
      </c>
      <c r="F9631" s="63">
        <v>1.0458339999999999</v>
      </c>
      <c r="G9631" s="63">
        <v>-0.23523769999999999</v>
      </c>
      <c r="H9631" s="63">
        <v>24.965599999999998</v>
      </c>
      <c r="I9631" s="63">
        <v>-0.3801253</v>
      </c>
      <c r="J9631" s="63">
        <v>-0.29452460000000003</v>
      </c>
      <c r="K9631" s="63">
        <v>-0.23523769999999999</v>
      </c>
      <c r="L9631" s="63">
        <v>-0.17595089999999999</v>
      </c>
      <c r="M9631" s="63">
        <v>-9.0350100000000003E-2</v>
      </c>
      <c r="N9631" s="63">
        <v>6409</v>
      </c>
      <c r="O9631" s="63">
        <v>0.1130564</v>
      </c>
      <c r="P9631" s="63">
        <v>1</v>
      </c>
      <c r="Q9631" s="63">
        <v>1.2781749580960001E-2</v>
      </c>
    </row>
    <row r="9632" spans="1:17">
      <c r="A9632" s="63" t="s">
        <v>82</v>
      </c>
      <c r="B9632" s="63" t="s">
        <v>44</v>
      </c>
      <c r="C9632" s="63" t="s">
        <v>46</v>
      </c>
      <c r="D9632" s="63">
        <v>7</v>
      </c>
      <c r="E9632" s="63">
        <v>1.6171279999999999</v>
      </c>
      <c r="F9632" s="63">
        <v>1.417951</v>
      </c>
      <c r="G9632" s="63">
        <v>-0.19917679999999999</v>
      </c>
      <c r="H9632" s="63">
        <v>24.5929</v>
      </c>
      <c r="I9632" s="63">
        <v>-0.34406439999999999</v>
      </c>
      <c r="J9632" s="63">
        <v>-0.25846360000000002</v>
      </c>
      <c r="K9632" s="63">
        <v>-0.19917679999999999</v>
      </c>
      <c r="L9632" s="63">
        <v>-0.13988999999999999</v>
      </c>
      <c r="M9632" s="63">
        <v>-5.4289200000000003E-2</v>
      </c>
      <c r="N9632" s="63">
        <v>6409</v>
      </c>
      <c r="O9632" s="63">
        <v>0.1130564</v>
      </c>
      <c r="P9632" s="63">
        <v>1</v>
      </c>
      <c r="Q9632" s="63">
        <v>1.2781749580960001E-2</v>
      </c>
    </row>
    <row r="9633" spans="1:17">
      <c r="A9633" s="63" t="s">
        <v>82</v>
      </c>
      <c r="B9633" s="63" t="s">
        <v>44</v>
      </c>
      <c r="C9633" s="63" t="s">
        <v>46</v>
      </c>
      <c r="D9633" s="63">
        <v>8</v>
      </c>
      <c r="E9633" s="63">
        <v>1.8267119999999999</v>
      </c>
      <c r="F9633" s="63">
        <v>1.7427600000000001</v>
      </c>
      <c r="G9633" s="63">
        <v>-8.3951799999999993E-2</v>
      </c>
      <c r="H9633" s="63">
        <v>24.848600000000001</v>
      </c>
      <c r="I9633" s="63">
        <v>-0.2288394</v>
      </c>
      <c r="J9633" s="63">
        <v>-0.1432387</v>
      </c>
      <c r="K9633" s="63">
        <v>-8.3951799999999993E-2</v>
      </c>
      <c r="L9633" s="63">
        <v>-2.4664999999999999E-2</v>
      </c>
      <c r="M9633" s="63">
        <v>6.0935799999999998E-2</v>
      </c>
      <c r="N9633" s="63">
        <v>6409</v>
      </c>
      <c r="O9633" s="63">
        <v>0.1130564</v>
      </c>
      <c r="P9633" s="63">
        <v>1</v>
      </c>
      <c r="Q9633" s="63">
        <v>1.2781749580960001E-2</v>
      </c>
    </row>
    <row r="9634" spans="1:17">
      <c r="A9634" s="63" t="s">
        <v>82</v>
      </c>
      <c r="B9634" s="63" t="s">
        <v>44</v>
      </c>
      <c r="C9634" s="63" t="s">
        <v>46</v>
      </c>
      <c r="D9634" s="63">
        <v>9</v>
      </c>
      <c r="E9634" s="63">
        <v>1.77508</v>
      </c>
      <c r="F9634" s="63">
        <v>1.8484130000000001</v>
      </c>
      <c r="G9634" s="63">
        <v>7.3333599999999999E-2</v>
      </c>
      <c r="H9634" s="63">
        <v>29.187200000000001</v>
      </c>
      <c r="I9634" s="63">
        <v>-7.1554000000000006E-2</v>
      </c>
      <c r="J9634" s="63">
        <v>1.40468E-2</v>
      </c>
      <c r="K9634" s="63">
        <v>7.3333599999999999E-2</v>
      </c>
      <c r="L9634" s="63">
        <v>0.1326205</v>
      </c>
      <c r="M9634" s="63">
        <v>0.2182212</v>
      </c>
      <c r="N9634" s="63">
        <v>6409</v>
      </c>
      <c r="O9634" s="63">
        <v>0.1130564</v>
      </c>
      <c r="P9634" s="63">
        <v>1</v>
      </c>
      <c r="Q9634" s="63">
        <v>1.2781749580960001E-2</v>
      </c>
    </row>
    <row r="9635" spans="1:17">
      <c r="A9635" s="63" t="s">
        <v>82</v>
      </c>
      <c r="B9635" s="63" t="s">
        <v>44</v>
      </c>
      <c r="C9635" s="63" t="s">
        <v>46</v>
      </c>
      <c r="D9635" s="63">
        <v>10</v>
      </c>
      <c r="E9635" s="63">
        <v>1.7702310000000001</v>
      </c>
      <c r="F9635" s="63">
        <v>1.8464750000000001</v>
      </c>
      <c r="G9635" s="63">
        <v>7.6243900000000003E-2</v>
      </c>
      <c r="H9635" s="63">
        <v>36.295099999999998</v>
      </c>
      <c r="I9635" s="63">
        <v>-6.8643700000000002E-2</v>
      </c>
      <c r="J9635" s="63">
        <v>1.6957E-2</v>
      </c>
      <c r="K9635" s="63">
        <v>7.6243900000000003E-2</v>
      </c>
      <c r="L9635" s="63">
        <v>0.1355307</v>
      </c>
      <c r="M9635" s="63">
        <v>0.22113150000000001</v>
      </c>
      <c r="N9635" s="63">
        <v>6409</v>
      </c>
      <c r="O9635" s="63">
        <v>0.1130564</v>
      </c>
      <c r="P9635" s="63">
        <v>1</v>
      </c>
      <c r="Q9635" s="63">
        <v>1.2781749580960001E-2</v>
      </c>
    </row>
    <row r="9636" spans="1:17">
      <c r="A9636" s="63" t="s">
        <v>82</v>
      </c>
      <c r="B9636" s="63" t="s">
        <v>44</v>
      </c>
      <c r="C9636" s="63" t="s">
        <v>46</v>
      </c>
      <c r="D9636" s="63">
        <v>11</v>
      </c>
      <c r="E9636" s="63">
        <v>1.699268</v>
      </c>
      <c r="F9636" s="63">
        <v>1.8538779999999999</v>
      </c>
      <c r="G9636" s="63">
        <v>0.15461030000000001</v>
      </c>
      <c r="H9636" s="63">
        <v>41.548699999999997</v>
      </c>
      <c r="I9636" s="63">
        <v>9.7227000000000008E-3</v>
      </c>
      <c r="J9636" s="63">
        <v>9.5323400000000003E-2</v>
      </c>
      <c r="K9636" s="63">
        <v>0.15461030000000001</v>
      </c>
      <c r="L9636" s="63">
        <v>0.21389710000000001</v>
      </c>
      <c r="M9636" s="63">
        <v>0.29949789999999998</v>
      </c>
      <c r="N9636" s="63">
        <v>6409</v>
      </c>
      <c r="O9636" s="63">
        <v>0.1130564</v>
      </c>
      <c r="P9636" s="63">
        <v>1</v>
      </c>
      <c r="Q9636" s="63">
        <v>1.2781749580960001E-2</v>
      </c>
    </row>
    <row r="9637" spans="1:17">
      <c r="A9637" s="63" t="s">
        <v>82</v>
      </c>
      <c r="B9637" s="63" t="s">
        <v>44</v>
      </c>
      <c r="C9637" s="63" t="s">
        <v>46</v>
      </c>
      <c r="D9637" s="63">
        <v>12</v>
      </c>
      <c r="E9637" s="63">
        <v>1.689837</v>
      </c>
      <c r="F9637" s="63">
        <v>1.8255980000000001</v>
      </c>
      <c r="G9637" s="63">
        <v>0.13576170000000001</v>
      </c>
      <c r="H9637" s="63">
        <v>44.616799999999998</v>
      </c>
      <c r="I9637" s="63">
        <v>-9.1258999999999993E-3</v>
      </c>
      <c r="J9637" s="63">
        <v>7.6474899999999998E-2</v>
      </c>
      <c r="K9637" s="63">
        <v>0.13576170000000001</v>
      </c>
      <c r="L9637" s="63">
        <v>0.19504859999999999</v>
      </c>
      <c r="M9637" s="63">
        <v>0.28064929999999999</v>
      </c>
      <c r="N9637" s="63">
        <v>6409</v>
      </c>
      <c r="O9637" s="63">
        <v>0.1130564</v>
      </c>
      <c r="P9637" s="63">
        <v>1</v>
      </c>
      <c r="Q9637" s="63">
        <v>1.2781749580960001E-2</v>
      </c>
    </row>
    <row r="9638" spans="1:17">
      <c r="A9638" s="63" t="s">
        <v>82</v>
      </c>
      <c r="B9638" s="63" t="s">
        <v>44</v>
      </c>
      <c r="C9638" s="63" t="s">
        <v>46</v>
      </c>
      <c r="D9638" s="63">
        <v>13</v>
      </c>
      <c r="E9638" s="63">
        <v>1.552484</v>
      </c>
      <c r="F9638" s="63">
        <v>1.8036460000000001</v>
      </c>
      <c r="G9638" s="63">
        <v>0.25116240000000001</v>
      </c>
      <c r="H9638" s="63">
        <v>44.884700000000002</v>
      </c>
      <c r="I9638" s="63">
        <v>0.1062748</v>
      </c>
      <c r="J9638" s="63">
        <v>0.19187560000000001</v>
      </c>
      <c r="K9638" s="63">
        <v>0.25116240000000001</v>
      </c>
      <c r="L9638" s="63">
        <v>0.31044919999999998</v>
      </c>
      <c r="M9638" s="63">
        <v>0.39605000000000001</v>
      </c>
      <c r="N9638" s="63">
        <v>6409</v>
      </c>
      <c r="O9638" s="63">
        <v>0.1130564</v>
      </c>
      <c r="P9638" s="63">
        <v>1</v>
      </c>
      <c r="Q9638" s="63">
        <v>1.2781749580960001E-2</v>
      </c>
    </row>
    <row r="9639" spans="1:17">
      <c r="A9639" s="63" t="s">
        <v>82</v>
      </c>
      <c r="B9639" s="63" t="s">
        <v>44</v>
      </c>
      <c r="C9639" s="63" t="s">
        <v>46</v>
      </c>
      <c r="D9639" s="63">
        <v>14</v>
      </c>
      <c r="E9639" s="63">
        <v>1.4038349999999999</v>
      </c>
      <c r="F9639" s="63">
        <v>1.6935309999999999</v>
      </c>
      <c r="G9639" s="63">
        <v>0.28969549999999999</v>
      </c>
      <c r="H9639" s="63">
        <v>46.4861</v>
      </c>
      <c r="I9639" s="63">
        <v>0.14480789999999999</v>
      </c>
      <c r="J9639" s="63">
        <v>0.23040869999999999</v>
      </c>
      <c r="K9639" s="63">
        <v>0.28969549999999999</v>
      </c>
      <c r="L9639" s="63">
        <v>0.34898230000000002</v>
      </c>
      <c r="M9639" s="63">
        <v>0.4345831</v>
      </c>
      <c r="N9639" s="63">
        <v>6409</v>
      </c>
      <c r="O9639" s="63">
        <v>0.1130564</v>
      </c>
      <c r="P9639" s="63">
        <v>1</v>
      </c>
      <c r="Q9639" s="63">
        <v>1.2781749580960001E-2</v>
      </c>
    </row>
    <row r="9640" spans="1:17">
      <c r="A9640" s="63" t="s">
        <v>82</v>
      </c>
      <c r="B9640" s="63" t="s">
        <v>44</v>
      </c>
      <c r="C9640" s="63" t="s">
        <v>46</v>
      </c>
      <c r="D9640" s="63">
        <v>15</v>
      </c>
      <c r="E9640" s="63">
        <v>1.3986190000000001</v>
      </c>
      <c r="F9640" s="63">
        <v>1.653729</v>
      </c>
      <c r="G9640" s="63">
        <v>0.25511</v>
      </c>
      <c r="H9640" s="63">
        <v>47.443100000000001</v>
      </c>
      <c r="I9640" s="63">
        <v>0.1102224</v>
      </c>
      <c r="J9640" s="63">
        <v>0.1958232</v>
      </c>
      <c r="K9640" s="63">
        <v>0.25511</v>
      </c>
      <c r="L9640" s="63">
        <v>0.31439689999999998</v>
      </c>
      <c r="M9640" s="63">
        <v>0.39999760000000001</v>
      </c>
      <c r="N9640" s="63">
        <v>6409</v>
      </c>
      <c r="O9640" s="63">
        <v>0.1130564</v>
      </c>
      <c r="P9640" s="63">
        <v>1</v>
      </c>
      <c r="Q9640" s="63">
        <v>1.2781749580960001E-2</v>
      </c>
    </row>
    <row r="9641" spans="1:17">
      <c r="A9641" s="63" t="s">
        <v>82</v>
      </c>
      <c r="B9641" s="63" t="s">
        <v>44</v>
      </c>
      <c r="C9641" s="63" t="s">
        <v>46</v>
      </c>
      <c r="D9641" s="63">
        <v>16</v>
      </c>
      <c r="E9641" s="63">
        <v>1.4796100000000001</v>
      </c>
      <c r="F9641" s="63">
        <v>1.6971240000000001</v>
      </c>
      <c r="G9641" s="63">
        <v>0.21751319999999999</v>
      </c>
      <c r="H9641" s="63">
        <v>47.400500000000001</v>
      </c>
      <c r="I9641" s="63">
        <v>7.2625599999999998E-2</v>
      </c>
      <c r="J9641" s="63">
        <v>0.15822639999999999</v>
      </c>
      <c r="K9641" s="63">
        <v>0.21751319999999999</v>
      </c>
      <c r="L9641" s="63">
        <v>0.27679999999999999</v>
      </c>
      <c r="M9641" s="63">
        <v>0.36240080000000002</v>
      </c>
      <c r="N9641" s="63">
        <v>6409</v>
      </c>
      <c r="O9641" s="63">
        <v>0.1130564</v>
      </c>
      <c r="P9641" s="63">
        <v>1</v>
      </c>
      <c r="Q9641" s="63">
        <v>1.2781749580960001E-2</v>
      </c>
    </row>
    <row r="9642" spans="1:17">
      <c r="A9642" s="63" t="s">
        <v>82</v>
      </c>
      <c r="B9642" s="63" t="s">
        <v>44</v>
      </c>
      <c r="C9642" s="63" t="s">
        <v>46</v>
      </c>
      <c r="D9642" s="63">
        <v>17</v>
      </c>
      <c r="E9642" s="63">
        <v>1.670946</v>
      </c>
      <c r="F9642" s="63">
        <v>1.8567629999999999</v>
      </c>
      <c r="G9642" s="63">
        <v>0.1858175</v>
      </c>
      <c r="H9642" s="63">
        <v>43.824100000000001</v>
      </c>
      <c r="I9642" s="63">
        <v>4.0929899999999998E-2</v>
      </c>
      <c r="J9642" s="63">
        <v>0.12653059999999999</v>
      </c>
      <c r="K9642" s="63">
        <v>0.1858175</v>
      </c>
      <c r="L9642" s="63">
        <v>0.2451043</v>
      </c>
      <c r="M9642" s="63">
        <v>0.33070509999999997</v>
      </c>
      <c r="N9642" s="63">
        <v>6409</v>
      </c>
      <c r="O9642" s="63">
        <v>0.1130564</v>
      </c>
      <c r="P9642" s="63">
        <v>1</v>
      </c>
      <c r="Q9642" s="63">
        <v>1.2781749580960001E-2</v>
      </c>
    </row>
    <row r="9643" spans="1:17">
      <c r="A9643" s="63" t="s">
        <v>82</v>
      </c>
      <c r="B9643" s="63" t="s">
        <v>44</v>
      </c>
      <c r="C9643" s="63" t="s">
        <v>46</v>
      </c>
      <c r="D9643" s="63">
        <v>18</v>
      </c>
      <c r="E9643" s="63">
        <v>2.1590989999999999</v>
      </c>
      <c r="F9643" s="63">
        <v>2.2381509999999998</v>
      </c>
      <c r="G9643" s="63">
        <v>7.9052399999999995E-2</v>
      </c>
      <c r="H9643" s="63">
        <v>37.676699999999997</v>
      </c>
      <c r="I9643" s="63">
        <v>-6.5835099999999994E-2</v>
      </c>
      <c r="J9643" s="63">
        <v>1.9765600000000001E-2</v>
      </c>
      <c r="K9643" s="63">
        <v>7.9052399999999995E-2</v>
      </c>
      <c r="L9643" s="63">
        <v>0.1383393</v>
      </c>
      <c r="M9643" s="63">
        <v>0.22394</v>
      </c>
      <c r="N9643" s="63">
        <v>6409</v>
      </c>
      <c r="O9643" s="63">
        <v>0.1130564</v>
      </c>
      <c r="P9643" s="63">
        <v>1</v>
      </c>
      <c r="Q9643" s="63">
        <v>1.2781749580960001E-2</v>
      </c>
    </row>
    <row r="9644" spans="1:17">
      <c r="A9644" s="63" t="s">
        <v>82</v>
      </c>
      <c r="B9644" s="63" t="s">
        <v>44</v>
      </c>
      <c r="C9644" s="63" t="s">
        <v>46</v>
      </c>
      <c r="D9644" s="63">
        <v>19</v>
      </c>
      <c r="E9644" s="63">
        <v>2.3844099999999999</v>
      </c>
      <c r="F9644" s="63">
        <v>2.319642</v>
      </c>
      <c r="G9644" s="63">
        <v>-6.4768099999999995E-2</v>
      </c>
      <c r="H9644" s="63">
        <v>34.6646</v>
      </c>
      <c r="I9644" s="63">
        <v>-0.2096557</v>
      </c>
      <c r="J9644" s="63">
        <v>-0.1240549</v>
      </c>
      <c r="K9644" s="63">
        <v>-6.4768099999999995E-2</v>
      </c>
      <c r="L9644" s="63">
        <v>-5.4812000000000003E-3</v>
      </c>
      <c r="M9644" s="63">
        <v>8.0119499999999996E-2</v>
      </c>
      <c r="N9644" s="63">
        <v>6409</v>
      </c>
      <c r="O9644" s="63">
        <v>0.1130564</v>
      </c>
      <c r="P9644" s="63">
        <v>1</v>
      </c>
      <c r="Q9644" s="63">
        <v>1.2781749580960001E-2</v>
      </c>
    </row>
    <row r="9645" spans="1:17">
      <c r="A9645" s="63" t="s">
        <v>82</v>
      </c>
      <c r="B9645" s="63" t="s">
        <v>44</v>
      </c>
      <c r="C9645" s="63" t="s">
        <v>46</v>
      </c>
      <c r="D9645" s="63">
        <v>20</v>
      </c>
      <c r="E9645" s="63">
        <v>2.3263739999999999</v>
      </c>
      <c r="F9645" s="63">
        <v>2.2112050000000001</v>
      </c>
      <c r="G9645" s="63">
        <v>-0.1151683</v>
      </c>
      <c r="H9645" s="63">
        <v>33.732700000000001</v>
      </c>
      <c r="I9645" s="63">
        <v>-0.26005590000000001</v>
      </c>
      <c r="J9645" s="63">
        <v>-0.1744552</v>
      </c>
      <c r="K9645" s="63">
        <v>-0.1151683</v>
      </c>
      <c r="L9645" s="63">
        <v>-5.5881500000000001E-2</v>
      </c>
      <c r="M9645" s="63">
        <v>2.9719300000000001E-2</v>
      </c>
      <c r="N9645" s="63">
        <v>6409</v>
      </c>
      <c r="O9645" s="63">
        <v>0.1130564</v>
      </c>
      <c r="P9645" s="63">
        <v>1</v>
      </c>
      <c r="Q9645" s="63">
        <v>1.2781749580960001E-2</v>
      </c>
    </row>
    <row r="9646" spans="1:17">
      <c r="A9646" s="63" t="s">
        <v>82</v>
      </c>
      <c r="B9646" s="63" t="s">
        <v>44</v>
      </c>
      <c r="C9646" s="63" t="s">
        <v>46</v>
      </c>
      <c r="D9646" s="63">
        <v>21</v>
      </c>
      <c r="E9646" s="63">
        <v>2.2517489999999998</v>
      </c>
      <c r="F9646" s="63">
        <v>2.1038899999999998</v>
      </c>
      <c r="G9646" s="63">
        <v>-0.14785860000000001</v>
      </c>
      <c r="H9646" s="63">
        <v>33.557200000000002</v>
      </c>
      <c r="I9646" s="63">
        <v>-0.29274620000000001</v>
      </c>
      <c r="J9646" s="63">
        <v>-0.20714550000000001</v>
      </c>
      <c r="K9646" s="63">
        <v>-0.14785860000000001</v>
      </c>
      <c r="L9646" s="63">
        <v>-8.8571800000000006E-2</v>
      </c>
      <c r="M9646" s="63">
        <v>-2.9710000000000001E-3</v>
      </c>
      <c r="N9646" s="63">
        <v>6409</v>
      </c>
      <c r="O9646" s="63">
        <v>0.1130564</v>
      </c>
      <c r="P9646" s="63">
        <v>1</v>
      </c>
      <c r="Q9646" s="63">
        <v>1.2781749580960001E-2</v>
      </c>
    </row>
    <row r="9647" spans="1:17">
      <c r="A9647" s="63" t="s">
        <v>82</v>
      </c>
      <c r="B9647" s="63" t="s">
        <v>44</v>
      </c>
      <c r="C9647" s="63" t="s">
        <v>46</v>
      </c>
      <c r="D9647" s="63">
        <v>22</v>
      </c>
      <c r="E9647" s="63">
        <v>2.030926</v>
      </c>
      <c r="F9647" s="63">
        <v>1.8826400000000001</v>
      </c>
      <c r="G9647" s="63">
        <v>-0.14828649999999999</v>
      </c>
      <c r="H9647" s="63">
        <v>33.494500000000002</v>
      </c>
      <c r="I9647" s="63">
        <v>-0.29317409999999999</v>
      </c>
      <c r="J9647" s="63">
        <v>-0.20757329999999999</v>
      </c>
      <c r="K9647" s="63">
        <v>-0.14828649999999999</v>
      </c>
      <c r="L9647" s="63">
        <v>-8.8999599999999998E-2</v>
      </c>
      <c r="M9647" s="63">
        <v>-3.3988999999999998E-3</v>
      </c>
      <c r="N9647" s="63">
        <v>6409</v>
      </c>
      <c r="O9647" s="63">
        <v>0.1130564</v>
      </c>
      <c r="P9647" s="63">
        <v>1</v>
      </c>
      <c r="Q9647" s="63">
        <v>1.2781749580960001E-2</v>
      </c>
    </row>
    <row r="9648" spans="1:17">
      <c r="A9648" s="63" t="s">
        <v>82</v>
      </c>
      <c r="B9648" s="63" t="s">
        <v>44</v>
      </c>
      <c r="C9648" s="63" t="s">
        <v>46</v>
      </c>
      <c r="D9648" s="63">
        <v>23</v>
      </c>
      <c r="E9648" s="63">
        <v>1.7420770000000001</v>
      </c>
      <c r="F9648" s="63">
        <v>1.601899</v>
      </c>
      <c r="G9648" s="63">
        <v>-0.14017840000000001</v>
      </c>
      <c r="H9648" s="63">
        <v>32.7697</v>
      </c>
      <c r="I9648" s="63">
        <v>-0.28506599999999999</v>
      </c>
      <c r="J9648" s="63">
        <v>-0.19946530000000001</v>
      </c>
      <c r="K9648" s="63">
        <v>-0.14017840000000001</v>
      </c>
      <c r="L9648" s="63">
        <v>-8.0891599999999994E-2</v>
      </c>
      <c r="M9648" s="63">
        <v>4.7092000000000002E-3</v>
      </c>
      <c r="N9648" s="63">
        <v>6409</v>
      </c>
      <c r="O9648" s="63">
        <v>0.1130564</v>
      </c>
      <c r="P9648" s="63">
        <v>1</v>
      </c>
      <c r="Q9648" s="63">
        <v>1.2781749580960001E-2</v>
      </c>
    </row>
    <row r="9649" spans="1:17">
      <c r="A9649" s="63" t="s">
        <v>82</v>
      </c>
      <c r="B9649" s="63" t="s">
        <v>44</v>
      </c>
      <c r="C9649" s="63" t="s">
        <v>46</v>
      </c>
      <c r="D9649" s="63">
        <v>24</v>
      </c>
      <c r="E9649" s="63">
        <v>1.3857539999999999</v>
      </c>
      <c r="F9649" s="63">
        <v>1.243662</v>
      </c>
      <c r="G9649" s="63">
        <v>-0.14209160000000001</v>
      </c>
      <c r="H9649" s="63">
        <v>31.329699999999999</v>
      </c>
      <c r="I9649" s="63">
        <v>-0.28697919999999999</v>
      </c>
      <c r="J9649" s="63">
        <v>-0.20137849999999999</v>
      </c>
      <c r="K9649" s="63">
        <v>-0.14209160000000001</v>
      </c>
      <c r="L9649" s="63">
        <v>-8.2804799999999998E-2</v>
      </c>
      <c r="M9649" s="63">
        <v>2.7959999999999999E-3</v>
      </c>
      <c r="N9649" s="63">
        <v>6409</v>
      </c>
      <c r="O9649" s="63">
        <v>0.1130564</v>
      </c>
      <c r="P9649" s="63">
        <v>1</v>
      </c>
      <c r="Q9649" s="63">
        <v>1.2781749580960001E-2</v>
      </c>
    </row>
    <row r="9650" spans="1:17">
      <c r="A9650" s="63" t="s">
        <v>82</v>
      </c>
      <c r="B9650" s="63" t="s">
        <v>44</v>
      </c>
      <c r="C9650" s="63" t="s">
        <v>47</v>
      </c>
      <c r="D9650" s="63">
        <v>1</v>
      </c>
      <c r="E9650" s="63">
        <v>1.036152</v>
      </c>
      <c r="F9650" s="63">
        <v>0.89124780000000003</v>
      </c>
      <c r="G9650" s="63">
        <v>-0.1449037</v>
      </c>
      <c r="H9650" s="63">
        <v>53.466000000000001</v>
      </c>
      <c r="I9650" s="63">
        <v>-0.28979129999999997</v>
      </c>
      <c r="J9650" s="63">
        <v>-0.2041906</v>
      </c>
      <c r="K9650" s="63">
        <v>-0.1449037</v>
      </c>
      <c r="L9650" s="63">
        <v>-8.5616899999999996E-2</v>
      </c>
      <c r="M9650" s="63">
        <v>-1.6099999999999998E-5</v>
      </c>
      <c r="N9650" s="63">
        <v>6409</v>
      </c>
      <c r="O9650" s="63">
        <v>0.1130564</v>
      </c>
      <c r="P9650" s="63">
        <v>2</v>
      </c>
      <c r="Q9650" s="63">
        <v>1.2781749580960001E-2</v>
      </c>
    </row>
    <row r="9651" spans="1:17">
      <c r="A9651" s="63" t="s">
        <v>82</v>
      </c>
      <c r="B9651" s="63" t="s">
        <v>44</v>
      </c>
      <c r="C9651" s="63" t="s">
        <v>47</v>
      </c>
      <c r="D9651" s="63">
        <v>2</v>
      </c>
      <c r="E9651" s="63">
        <v>0.96871609999999997</v>
      </c>
      <c r="F9651" s="63">
        <v>0.80790030000000002</v>
      </c>
      <c r="G9651" s="63">
        <v>-0.16081580000000001</v>
      </c>
      <c r="H9651" s="63">
        <v>53.222700000000003</v>
      </c>
      <c r="I9651" s="63">
        <v>-0.30570340000000001</v>
      </c>
      <c r="J9651" s="63">
        <v>-0.22010260000000001</v>
      </c>
      <c r="K9651" s="63">
        <v>-0.16081580000000001</v>
      </c>
      <c r="L9651" s="63">
        <v>-0.10152890000000001</v>
      </c>
      <c r="M9651" s="63">
        <v>-1.59282E-2</v>
      </c>
      <c r="N9651" s="63">
        <v>6409</v>
      </c>
      <c r="O9651" s="63">
        <v>0.1130564</v>
      </c>
      <c r="P9651" s="63">
        <v>2</v>
      </c>
      <c r="Q9651" s="63">
        <v>1.2781749580960001E-2</v>
      </c>
    </row>
    <row r="9652" spans="1:17">
      <c r="A9652" s="63" t="s">
        <v>82</v>
      </c>
      <c r="B9652" s="63" t="s">
        <v>44</v>
      </c>
      <c r="C9652" s="63" t="s">
        <v>47</v>
      </c>
      <c r="D9652" s="63">
        <v>3</v>
      </c>
      <c r="E9652" s="63">
        <v>0.96277089999999999</v>
      </c>
      <c r="F9652" s="63">
        <v>0.80637449999999999</v>
      </c>
      <c r="G9652" s="63">
        <v>-0.15639639999999999</v>
      </c>
      <c r="H9652" s="63">
        <v>52.334400000000002</v>
      </c>
      <c r="I9652" s="63">
        <v>-0.301284</v>
      </c>
      <c r="J9652" s="63">
        <v>-0.21568329999999999</v>
      </c>
      <c r="K9652" s="63">
        <v>-0.15639639999999999</v>
      </c>
      <c r="L9652" s="63">
        <v>-9.7109600000000004E-2</v>
      </c>
      <c r="M9652" s="63">
        <v>-1.1508900000000001E-2</v>
      </c>
      <c r="N9652" s="63">
        <v>6409</v>
      </c>
      <c r="O9652" s="63">
        <v>0.1130564</v>
      </c>
      <c r="P9652" s="63">
        <v>2</v>
      </c>
      <c r="Q9652" s="63">
        <v>1.2781749580960001E-2</v>
      </c>
    </row>
    <row r="9653" spans="1:17">
      <c r="A9653" s="63" t="s">
        <v>82</v>
      </c>
      <c r="B9653" s="63" t="s">
        <v>44</v>
      </c>
      <c r="C9653" s="63" t="s">
        <v>47</v>
      </c>
      <c r="D9653" s="63">
        <v>4</v>
      </c>
      <c r="E9653" s="63">
        <v>0.99762249999999997</v>
      </c>
      <c r="F9653" s="63">
        <v>0.83977219999999997</v>
      </c>
      <c r="G9653" s="63">
        <v>-0.1578503</v>
      </c>
      <c r="H9653" s="63">
        <v>52.054099999999998</v>
      </c>
      <c r="I9653" s="63">
        <v>-0.3027379</v>
      </c>
      <c r="J9653" s="63">
        <v>-0.2171371</v>
      </c>
      <c r="K9653" s="63">
        <v>-0.1578503</v>
      </c>
      <c r="L9653" s="63">
        <v>-9.8563399999999995E-2</v>
      </c>
      <c r="M9653" s="63">
        <v>-1.2962700000000001E-2</v>
      </c>
      <c r="N9653" s="63">
        <v>6409</v>
      </c>
      <c r="O9653" s="63">
        <v>0.1130564</v>
      </c>
      <c r="P9653" s="63">
        <v>2</v>
      </c>
      <c r="Q9653" s="63">
        <v>1.2781749580960001E-2</v>
      </c>
    </row>
    <row r="9654" spans="1:17">
      <c r="A9654" s="63" t="s">
        <v>82</v>
      </c>
      <c r="B9654" s="63" t="s">
        <v>44</v>
      </c>
      <c r="C9654" s="63" t="s">
        <v>47</v>
      </c>
      <c r="D9654" s="63">
        <v>5</v>
      </c>
      <c r="E9654" s="63">
        <v>1.0409280000000001</v>
      </c>
      <c r="F9654" s="63">
        <v>0.88383560000000005</v>
      </c>
      <c r="G9654" s="63">
        <v>-0.1570928</v>
      </c>
      <c r="H9654" s="63">
        <v>51.785400000000003</v>
      </c>
      <c r="I9654" s="63">
        <v>-0.30198029999999998</v>
      </c>
      <c r="J9654" s="63">
        <v>-0.21637960000000001</v>
      </c>
      <c r="K9654" s="63">
        <v>-0.1570928</v>
      </c>
      <c r="L9654" s="63">
        <v>-9.7805900000000001E-2</v>
      </c>
      <c r="M9654" s="63">
        <v>-1.2205199999999999E-2</v>
      </c>
      <c r="N9654" s="63">
        <v>6409</v>
      </c>
      <c r="O9654" s="63">
        <v>0.1130564</v>
      </c>
      <c r="P9654" s="63">
        <v>2</v>
      </c>
      <c r="Q9654" s="63">
        <v>1.2781749580960001E-2</v>
      </c>
    </row>
    <row r="9655" spans="1:17">
      <c r="A9655" s="63" t="s">
        <v>82</v>
      </c>
      <c r="B9655" s="63" t="s">
        <v>44</v>
      </c>
      <c r="C9655" s="63" t="s">
        <v>47</v>
      </c>
      <c r="D9655" s="63">
        <v>6</v>
      </c>
      <c r="E9655" s="63">
        <v>1.2130570000000001</v>
      </c>
      <c r="F9655" s="63">
        <v>0.97781969999999996</v>
      </c>
      <c r="G9655" s="63">
        <v>-0.23523769999999999</v>
      </c>
      <c r="H9655" s="63">
        <v>51.424199999999999</v>
      </c>
      <c r="I9655" s="63">
        <v>-0.3801253</v>
      </c>
      <c r="J9655" s="63">
        <v>-0.29452460000000003</v>
      </c>
      <c r="K9655" s="63">
        <v>-0.23523769999999999</v>
      </c>
      <c r="L9655" s="63">
        <v>-0.17595089999999999</v>
      </c>
      <c r="M9655" s="63">
        <v>-9.0350100000000003E-2</v>
      </c>
      <c r="N9655" s="63">
        <v>6409</v>
      </c>
      <c r="O9655" s="63">
        <v>0.1130564</v>
      </c>
      <c r="P9655" s="63">
        <v>2</v>
      </c>
      <c r="Q9655" s="63">
        <v>1.2781749580960001E-2</v>
      </c>
    </row>
    <row r="9656" spans="1:17">
      <c r="A9656" s="63" t="s">
        <v>82</v>
      </c>
      <c r="B9656" s="63" t="s">
        <v>44</v>
      </c>
      <c r="C9656" s="63" t="s">
        <v>47</v>
      </c>
      <c r="D9656" s="63">
        <v>7</v>
      </c>
      <c r="E9656" s="63">
        <v>1.5795710000000001</v>
      </c>
      <c r="F9656" s="63">
        <v>1.3803939999999999</v>
      </c>
      <c r="G9656" s="63">
        <v>-0.19917679999999999</v>
      </c>
      <c r="H9656" s="63">
        <v>48.197400000000002</v>
      </c>
      <c r="I9656" s="63">
        <v>-0.34406439999999999</v>
      </c>
      <c r="J9656" s="63">
        <v>-0.25846360000000002</v>
      </c>
      <c r="K9656" s="63">
        <v>-0.19917679999999999</v>
      </c>
      <c r="L9656" s="63">
        <v>-0.13988999999999999</v>
      </c>
      <c r="M9656" s="63">
        <v>-5.4289200000000003E-2</v>
      </c>
      <c r="N9656" s="63">
        <v>6409</v>
      </c>
      <c r="O9656" s="63">
        <v>0.1130564</v>
      </c>
      <c r="P9656" s="63">
        <v>2</v>
      </c>
      <c r="Q9656" s="63">
        <v>1.2781749580960001E-2</v>
      </c>
    </row>
    <row r="9657" spans="1:17">
      <c r="A9657" s="63" t="s">
        <v>82</v>
      </c>
      <c r="B9657" s="63" t="s">
        <v>44</v>
      </c>
      <c r="C9657" s="63" t="s">
        <v>47</v>
      </c>
      <c r="D9657" s="63">
        <v>8</v>
      </c>
      <c r="E9657" s="63">
        <v>1.7964150000000001</v>
      </c>
      <c r="F9657" s="63">
        <v>1.7124630000000001</v>
      </c>
      <c r="G9657" s="63">
        <v>-8.3951799999999993E-2</v>
      </c>
      <c r="H9657" s="63">
        <v>47.423999999999999</v>
      </c>
      <c r="I9657" s="63">
        <v>-0.2288394</v>
      </c>
      <c r="J9657" s="63">
        <v>-0.1432387</v>
      </c>
      <c r="K9657" s="63">
        <v>-8.3951799999999993E-2</v>
      </c>
      <c r="L9657" s="63">
        <v>-2.4664999999999999E-2</v>
      </c>
      <c r="M9657" s="63">
        <v>6.0935799999999998E-2</v>
      </c>
      <c r="N9657" s="63">
        <v>6409</v>
      </c>
      <c r="O9657" s="63">
        <v>0.1130564</v>
      </c>
      <c r="P9657" s="63">
        <v>2</v>
      </c>
      <c r="Q9657" s="63">
        <v>1.2781749580960001E-2</v>
      </c>
    </row>
    <row r="9658" spans="1:17">
      <c r="A9658" s="63" t="s">
        <v>82</v>
      </c>
      <c r="B9658" s="63" t="s">
        <v>44</v>
      </c>
      <c r="C9658" s="63" t="s">
        <v>47</v>
      </c>
      <c r="D9658" s="63">
        <v>9</v>
      </c>
      <c r="E9658" s="63">
        <v>1.6507579999999999</v>
      </c>
      <c r="F9658" s="63">
        <v>1.724091</v>
      </c>
      <c r="G9658" s="63">
        <v>7.3333599999999999E-2</v>
      </c>
      <c r="H9658" s="63">
        <v>46.549199999999999</v>
      </c>
      <c r="I9658" s="63">
        <v>-7.1554000000000006E-2</v>
      </c>
      <c r="J9658" s="63">
        <v>1.40468E-2</v>
      </c>
      <c r="K9658" s="63">
        <v>7.3333599999999999E-2</v>
      </c>
      <c r="L9658" s="63">
        <v>0.1326205</v>
      </c>
      <c r="M9658" s="63">
        <v>0.2182212</v>
      </c>
      <c r="N9658" s="63">
        <v>6409</v>
      </c>
      <c r="O9658" s="63">
        <v>0.1130564</v>
      </c>
      <c r="P9658" s="63">
        <v>2</v>
      </c>
      <c r="Q9658" s="63">
        <v>1.2781749580960001E-2</v>
      </c>
    </row>
    <row r="9659" spans="1:17">
      <c r="A9659" s="63" t="s">
        <v>82</v>
      </c>
      <c r="B9659" s="63" t="s">
        <v>44</v>
      </c>
      <c r="C9659" s="63" t="s">
        <v>47</v>
      </c>
      <c r="D9659" s="63">
        <v>10</v>
      </c>
      <c r="E9659" s="63">
        <v>1.5719959999999999</v>
      </c>
      <c r="F9659" s="63">
        <v>1.6482399999999999</v>
      </c>
      <c r="G9659" s="63">
        <v>7.62438E-2</v>
      </c>
      <c r="H9659" s="63">
        <v>43.171799999999998</v>
      </c>
      <c r="I9659" s="63">
        <v>-6.8643800000000005E-2</v>
      </c>
      <c r="J9659" s="63">
        <v>1.69569E-2</v>
      </c>
      <c r="K9659" s="63">
        <v>7.62438E-2</v>
      </c>
      <c r="L9659" s="63">
        <v>0.1355306</v>
      </c>
      <c r="M9659" s="63">
        <v>0.22113140000000001</v>
      </c>
      <c r="N9659" s="63">
        <v>6409</v>
      </c>
      <c r="O9659" s="63">
        <v>0.1130564</v>
      </c>
      <c r="P9659" s="63">
        <v>2</v>
      </c>
      <c r="Q9659" s="63">
        <v>1.2781749580960001E-2</v>
      </c>
    </row>
    <row r="9660" spans="1:17">
      <c r="A9660" s="63" t="s">
        <v>82</v>
      </c>
      <c r="B9660" s="63" t="s">
        <v>44</v>
      </c>
      <c r="C9660" s="63" t="s">
        <v>47</v>
      </c>
      <c r="D9660" s="63">
        <v>11</v>
      </c>
      <c r="E9660" s="63">
        <v>1.4496849999999999</v>
      </c>
      <c r="F9660" s="63">
        <v>1.604295</v>
      </c>
      <c r="G9660" s="63">
        <v>0.15461030000000001</v>
      </c>
      <c r="H9660" s="63">
        <v>41.546999999999997</v>
      </c>
      <c r="I9660" s="63">
        <v>9.7227000000000008E-3</v>
      </c>
      <c r="J9660" s="63">
        <v>9.5323400000000003E-2</v>
      </c>
      <c r="K9660" s="63">
        <v>0.15461030000000001</v>
      </c>
      <c r="L9660" s="63">
        <v>0.21389710000000001</v>
      </c>
      <c r="M9660" s="63">
        <v>0.29949789999999998</v>
      </c>
      <c r="N9660" s="63">
        <v>6409</v>
      </c>
      <c r="O9660" s="63">
        <v>0.1130564</v>
      </c>
      <c r="P9660" s="63">
        <v>2</v>
      </c>
      <c r="Q9660" s="63">
        <v>1.2781749580960001E-2</v>
      </c>
    </row>
    <row r="9661" spans="1:17">
      <c r="A9661" s="63" t="s">
        <v>82</v>
      </c>
      <c r="B9661" s="63" t="s">
        <v>44</v>
      </c>
      <c r="C9661" s="63" t="s">
        <v>47</v>
      </c>
      <c r="D9661" s="63">
        <v>12</v>
      </c>
      <c r="E9661" s="63">
        <v>1.3735029999999999</v>
      </c>
      <c r="F9661" s="63">
        <v>1.5092639999999999</v>
      </c>
      <c r="G9661" s="63">
        <v>0.13576160000000001</v>
      </c>
      <c r="H9661" s="63">
        <v>41.354799999999997</v>
      </c>
      <c r="I9661" s="63">
        <v>-9.1260000000000004E-3</v>
      </c>
      <c r="J9661" s="63">
        <v>7.6474799999999996E-2</v>
      </c>
      <c r="K9661" s="63">
        <v>0.13576160000000001</v>
      </c>
      <c r="L9661" s="63">
        <v>0.19504850000000001</v>
      </c>
      <c r="M9661" s="63">
        <v>0.28064919999999999</v>
      </c>
      <c r="N9661" s="63">
        <v>6409</v>
      </c>
      <c r="O9661" s="63">
        <v>0.1130564</v>
      </c>
      <c r="P9661" s="63">
        <v>2</v>
      </c>
      <c r="Q9661" s="63">
        <v>1.2781749580960001E-2</v>
      </c>
    </row>
    <row r="9662" spans="1:17">
      <c r="A9662" s="63" t="s">
        <v>82</v>
      </c>
      <c r="B9662" s="63" t="s">
        <v>44</v>
      </c>
      <c r="C9662" s="63" t="s">
        <v>47</v>
      </c>
      <c r="D9662" s="63">
        <v>13</v>
      </c>
      <c r="E9662" s="63">
        <v>1.2185360000000001</v>
      </c>
      <c r="F9662" s="63">
        <v>1.4696990000000001</v>
      </c>
      <c r="G9662" s="63">
        <v>0.25116240000000001</v>
      </c>
      <c r="H9662" s="63">
        <v>42.075000000000003</v>
      </c>
      <c r="I9662" s="63">
        <v>0.1062748</v>
      </c>
      <c r="J9662" s="63">
        <v>0.19187560000000001</v>
      </c>
      <c r="K9662" s="63">
        <v>0.25116240000000001</v>
      </c>
      <c r="L9662" s="63">
        <v>0.31044919999999998</v>
      </c>
      <c r="M9662" s="63">
        <v>0.39605000000000001</v>
      </c>
      <c r="N9662" s="63">
        <v>6409</v>
      </c>
      <c r="O9662" s="63">
        <v>0.1130564</v>
      </c>
      <c r="P9662" s="63">
        <v>2</v>
      </c>
      <c r="Q9662" s="63">
        <v>1.2781749580960001E-2</v>
      </c>
    </row>
    <row r="9663" spans="1:17">
      <c r="A9663" s="63" t="s">
        <v>82</v>
      </c>
      <c r="B9663" s="63" t="s">
        <v>44</v>
      </c>
      <c r="C9663" s="63" t="s">
        <v>47</v>
      </c>
      <c r="D9663" s="63">
        <v>14</v>
      </c>
      <c r="E9663" s="63">
        <v>1.1046149999999999</v>
      </c>
      <c r="F9663" s="63">
        <v>1.3943110000000001</v>
      </c>
      <c r="G9663" s="63">
        <v>0.2896956</v>
      </c>
      <c r="H9663" s="63">
        <v>41.047699999999999</v>
      </c>
      <c r="I9663" s="63">
        <v>0.14480799999999999</v>
      </c>
      <c r="J9663" s="63">
        <v>0.2304088</v>
      </c>
      <c r="K9663" s="63">
        <v>0.2896956</v>
      </c>
      <c r="L9663" s="63">
        <v>0.34898249999999997</v>
      </c>
      <c r="M9663" s="63">
        <v>0.4345832</v>
      </c>
      <c r="N9663" s="63">
        <v>6409</v>
      </c>
      <c r="O9663" s="63">
        <v>0.1130564</v>
      </c>
      <c r="P9663" s="63">
        <v>2</v>
      </c>
      <c r="Q9663" s="63">
        <v>1.2781749580960001E-2</v>
      </c>
    </row>
    <row r="9664" spans="1:17">
      <c r="A9664" s="63" t="s">
        <v>82</v>
      </c>
      <c r="B9664" s="63" t="s">
        <v>44</v>
      </c>
      <c r="C9664" s="63" t="s">
        <v>47</v>
      </c>
      <c r="D9664" s="63">
        <v>15</v>
      </c>
      <c r="E9664" s="63">
        <v>1.064014</v>
      </c>
      <c r="F9664" s="63">
        <v>1.319124</v>
      </c>
      <c r="G9664" s="63">
        <v>0.25511</v>
      </c>
      <c r="H9664" s="63">
        <v>41.117400000000004</v>
      </c>
      <c r="I9664" s="63">
        <v>0.1102224</v>
      </c>
      <c r="J9664" s="63">
        <v>0.1958232</v>
      </c>
      <c r="K9664" s="63">
        <v>0.25511</v>
      </c>
      <c r="L9664" s="63">
        <v>0.31439689999999998</v>
      </c>
      <c r="M9664" s="63">
        <v>0.39999760000000001</v>
      </c>
      <c r="N9664" s="63">
        <v>6409</v>
      </c>
      <c r="O9664" s="63">
        <v>0.1130564</v>
      </c>
      <c r="P9664" s="63">
        <v>2</v>
      </c>
      <c r="Q9664" s="63">
        <v>1.2781749580960001E-2</v>
      </c>
    </row>
    <row r="9665" spans="1:17">
      <c r="A9665" s="63" t="s">
        <v>82</v>
      </c>
      <c r="B9665" s="63" t="s">
        <v>44</v>
      </c>
      <c r="C9665" s="63" t="s">
        <v>47</v>
      </c>
      <c r="D9665" s="63">
        <v>16</v>
      </c>
      <c r="E9665" s="63">
        <v>1.0945339999999999</v>
      </c>
      <c r="F9665" s="63">
        <v>1.3120480000000001</v>
      </c>
      <c r="G9665" s="63">
        <v>0.21751329999999999</v>
      </c>
      <c r="H9665" s="63">
        <v>41.110300000000002</v>
      </c>
      <c r="I9665" s="63">
        <v>7.2625700000000001E-2</v>
      </c>
      <c r="J9665" s="63">
        <v>0.15822649999999999</v>
      </c>
      <c r="K9665" s="63">
        <v>0.21751329999999999</v>
      </c>
      <c r="L9665" s="63">
        <v>0.2768002</v>
      </c>
      <c r="M9665" s="63">
        <v>0.36240090000000003</v>
      </c>
      <c r="N9665" s="63">
        <v>6409</v>
      </c>
      <c r="O9665" s="63">
        <v>0.1130564</v>
      </c>
      <c r="P9665" s="63">
        <v>2</v>
      </c>
      <c r="Q9665" s="63">
        <v>1.2781749580960001E-2</v>
      </c>
    </row>
    <row r="9666" spans="1:17">
      <c r="A9666" s="63" t="s">
        <v>82</v>
      </c>
      <c r="B9666" s="63" t="s">
        <v>44</v>
      </c>
      <c r="C9666" s="63" t="s">
        <v>47</v>
      </c>
      <c r="D9666" s="63">
        <v>17</v>
      </c>
      <c r="E9666" s="63">
        <v>1.1983699999999999</v>
      </c>
      <c r="F9666" s="63">
        <v>1.384188</v>
      </c>
      <c r="G9666" s="63">
        <v>0.18581739999999999</v>
      </c>
      <c r="H9666" s="63">
        <v>40.571599999999997</v>
      </c>
      <c r="I9666" s="63">
        <v>4.0929800000000002E-2</v>
      </c>
      <c r="J9666" s="63">
        <v>0.12653049999999999</v>
      </c>
      <c r="K9666" s="63">
        <v>0.18581739999999999</v>
      </c>
      <c r="L9666" s="63">
        <v>0.24510419999999999</v>
      </c>
      <c r="M9666" s="63">
        <v>0.33070500000000003</v>
      </c>
      <c r="N9666" s="63">
        <v>6409</v>
      </c>
      <c r="O9666" s="63">
        <v>0.1130564</v>
      </c>
      <c r="P9666" s="63">
        <v>2</v>
      </c>
      <c r="Q9666" s="63">
        <v>1.2781749580960001E-2</v>
      </c>
    </row>
    <row r="9667" spans="1:17">
      <c r="A9667" s="63" t="s">
        <v>82</v>
      </c>
      <c r="B9667" s="63" t="s">
        <v>44</v>
      </c>
      <c r="C9667" s="63" t="s">
        <v>47</v>
      </c>
      <c r="D9667" s="63">
        <v>18</v>
      </c>
      <c r="E9667" s="63">
        <v>1.5577110000000001</v>
      </c>
      <c r="F9667" s="63">
        <v>1.636763</v>
      </c>
      <c r="G9667" s="63">
        <v>7.9052600000000001E-2</v>
      </c>
      <c r="H9667" s="63">
        <v>39.207500000000003</v>
      </c>
      <c r="I9667" s="63">
        <v>-6.5835000000000005E-2</v>
      </c>
      <c r="J9667" s="63">
        <v>1.9765700000000001E-2</v>
      </c>
      <c r="K9667" s="63">
        <v>7.9052600000000001E-2</v>
      </c>
      <c r="L9667" s="63">
        <v>0.1383394</v>
      </c>
      <c r="M9667" s="63">
        <v>0.22394020000000001</v>
      </c>
      <c r="N9667" s="63">
        <v>6409</v>
      </c>
      <c r="O9667" s="63">
        <v>0.1130564</v>
      </c>
      <c r="P9667" s="63">
        <v>2</v>
      </c>
      <c r="Q9667" s="63">
        <v>1.2781749580960001E-2</v>
      </c>
    </row>
    <row r="9668" spans="1:17">
      <c r="A9668" s="63" t="s">
        <v>82</v>
      </c>
      <c r="B9668" s="63" t="s">
        <v>44</v>
      </c>
      <c r="C9668" s="63" t="s">
        <v>47</v>
      </c>
      <c r="D9668" s="63">
        <v>19</v>
      </c>
      <c r="E9668" s="63">
        <v>1.8306469999999999</v>
      </c>
      <c r="F9668" s="63">
        <v>1.765879</v>
      </c>
      <c r="G9668" s="63">
        <v>-6.4768199999999998E-2</v>
      </c>
      <c r="H9668" s="63">
        <v>37.781199999999998</v>
      </c>
      <c r="I9668" s="63">
        <v>-0.2096558</v>
      </c>
      <c r="J9668" s="63">
        <v>-0.124055</v>
      </c>
      <c r="K9668" s="63">
        <v>-6.4768199999999998E-2</v>
      </c>
      <c r="L9668" s="63">
        <v>-5.4814E-3</v>
      </c>
      <c r="M9668" s="63">
        <v>8.0119399999999993E-2</v>
      </c>
      <c r="N9668" s="63">
        <v>6409</v>
      </c>
      <c r="O9668" s="63">
        <v>0.1130564</v>
      </c>
      <c r="P9668" s="63">
        <v>2</v>
      </c>
      <c r="Q9668" s="63">
        <v>1.2781749580960001E-2</v>
      </c>
    </row>
    <row r="9669" spans="1:17">
      <c r="A9669" s="63" t="s">
        <v>82</v>
      </c>
      <c r="B9669" s="63" t="s">
        <v>44</v>
      </c>
      <c r="C9669" s="63" t="s">
        <v>47</v>
      </c>
      <c r="D9669" s="63">
        <v>20</v>
      </c>
      <c r="E9669" s="63">
        <v>1.8717330000000001</v>
      </c>
      <c r="F9669" s="63">
        <v>1.7565649999999999</v>
      </c>
      <c r="G9669" s="63">
        <v>-0.1151682</v>
      </c>
      <c r="H9669" s="63">
        <v>36.189</v>
      </c>
      <c r="I9669" s="63">
        <v>-0.2600558</v>
      </c>
      <c r="J9669" s="63">
        <v>-0.174455</v>
      </c>
      <c r="K9669" s="63">
        <v>-0.1151682</v>
      </c>
      <c r="L9669" s="63">
        <v>-5.5881399999999998E-2</v>
      </c>
      <c r="M9669" s="63">
        <v>2.97194E-2</v>
      </c>
      <c r="N9669" s="63">
        <v>6409</v>
      </c>
      <c r="O9669" s="63">
        <v>0.1130564</v>
      </c>
      <c r="P9669" s="63">
        <v>2</v>
      </c>
      <c r="Q9669" s="63">
        <v>1.2781749580960001E-2</v>
      </c>
    </row>
    <row r="9670" spans="1:17">
      <c r="A9670" s="63" t="s">
        <v>82</v>
      </c>
      <c r="B9670" s="63" t="s">
        <v>44</v>
      </c>
      <c r="C9670" s="63" t="s">
        <v>47</v>
      </c>
      <c r="D9670" s="63">
        <v>21</v>
      </c>
      <c r="E9670" s="63">
        <v>1.865111</v>
      </c>
      <c r="F9670" s="63">
        <v>1.7172529999999999</v>
      </c>
      <c r="G9670" s="63">
        <v>-0.14785870000000001</v>
      </c>
      <c r="H9670" s="63">
        <v>34.229100000000003</v>
      </c>
      <c r="I9670" s="63">
        <v>-0.29274630000000001</v>
      </c>
      <c r="J9670" s="63">
        <v>-0.20714560000000001</v>
      </c>
      <c r="K9670" s="63">
        <v>-0.14785870000000001</v>
      </c>
      <c r="L9670" s="63">
        <v>-8.8571899999999995E-2</v>
      </c>
      <c r="M9670" s="63">
        <v>-2.9711E-3</v>
      </c>
      <c r="N9670" s="63">
        <v>6409</v>
      </c>
      <c r="O9670" s="63">
        <v>0.1130564</v>
      </c>
      <c r="P9670" s="63">
        <v>2</v>
      </c>
      <c r="Q9670" s="63">
        <v>1.2781749580960001E-2</v>
      </c>
    </row>
    <row r="9671" spans="1:17">
      <c r="A9671" s="63" t="s">
        <v>82</v>
      </c>
      <c r="B9671" s="63" t="s">
        <v>44</v>
      </c>
      <c r="C9671" s="63" t="s">
        <v>47</v>
      </c>
      <c r="D9671" s="63">
        <v>22</v>
      </c>
      <c r="E9671" s="63">
        <v>1.7060059999999999</v>
      </c>
      <c r="F9671" s="63">
        <v>1.55772</v>
      </c>
      <c r="G9671" s="63">
        <v>-0.14828649999999999</v>
      </c>
      <c r="H9671" s="63">
        <v>33.238</v>
      </c>
      <c r="I9671" s="63">
        <v>-0.29317409999999999</v>
      </c>
      <c r="J9671" s="63">
        <v>-0.20757329999999999</v>
      </c>
      <c r="K9671" s="63">
        <v>-0.14828649999999999</v>
      </c>
      <c r="L9671" s="63">
        <v>-8.8999599999999998E-2</v>
      </c>
      <c r="M9671" s="63">
        <v>-3.3988999999999998E-3</v>
      </c>
      <c r="N9671" s="63">
        <v>6409</v>
      </c>
      <c r="O9671" s="63">
        <v>0.1130564</v>
      </c>
      <c r="P9671" s="63">
        <v>2</v>
      </c>
      <c r="Q9671" s="63">
        <v>1.2781749580960001E-2</v>
      </c>
    </row>
    <row r="9672" spans="1:17">
      <c r="A9672" s="63" t="s">
        <v>82</v>
      </c>
      <c r="B9672" s="63" t="s">
        <v>44</v>
      </c>
      <c r="C9672" s="63" t="s">
        <v>47</v>
      </c>
      <c r="D9672" s="63">
        <v>23</v>
      </c>
      <c r="E9672" s="63">
        <v>1.4734119999999999</v>
      </c>
      <c r="F9672" s="63">
        <v>1.3332329999999999</v>
      </c>
      <c r="G9672" s="63">
        <v>-0.14017840000000001</v>
      </c>
      <c r="H9672" s="63">
        <v>32.4422</v>
      </c>
      <c r="I9672" s="63">
        <v>-0.28506599999999999</v>
      </c>
      <c r="J9672" s="63">
        <v>-0.19946530000000001</v>
      </c>
      <c r="K9672" s="63">
        <v>-0.14017840000000001</v>
      </c>
      <c r="L9672" s="63">
        <v>-8.0891599999999994E-2</v>
      </c>
      <c r="M9672" s="63">
        <v>4.7092000000000002E-3</v>
      </c>
      <c r="N9672" s="63">
        <v>6409</v>
      </c>
      <c r="O9672" s="63">
        <v>0.1130564</v>
      </c>
      <c r="P9672" s="63">
        <v>2</v>
      </c>
      <c r="Q9672" s="63">
        <v>1.2781749580960001E-2</v>
      </c>
    </row>
    <row r="9673" spans="1:17">
      <c r="A9673" s="63" t="s">
        <v>82</v>
      </c>
      <c r="B9673" s="63" t="s">
        <v>44</v>
      </c>
      <c r="C9673" s="63" t="s">
        <v>47</v>
      </c>
      <c r="D9673" s="63">
        <v>24</v>
      </c>
      <c r="E9673" s="63">
        <v>1.2145600000000001</v>
      </c>
      <c r="F9673" s="63">
        <v>1.072468</v>
      </c>
      <c r="G9673" s="63">
        <v>-0.14209150000000001</v>
      </c>
      <c r="H9673" s="63">
        <v>31.8368</v>
      </c>
      <c r="I9673" s="63">
        <v>-0.28697909999999999</v>
      </c>
      <c r="J9673" s="63">
        <v>-0.20137830000000001</v>
      </c>
      <c r="K9673" s="63">
        <v>-0.14209150000000001</v>
      </c>
      <c r="L9673" s="63">
        <v>-8.2804699999999995E-2</v>
      </c>
      <c r="M9673" s="63">
        <v>2.7961000000000001E-3</v>
      </c>
      <c r="N9673" s="63">
        <v>6409</v>
      </c>
      <c r="O9673" s="63">
        <v>0.1130564</v>
      </c>
      <c r="P9673" s="63">
        <v>2</v>
      </c>
      <c r="Q9673" s="63">
        <v>1.2781749580960001E-2</v>
      </c>
    </row>
    <row r="9674" spans="1:17">
      <c r="A9674" s="63" t="s">
        <v>82</v>
      </c>
      <c r="B9674" s="63" t="s">
        <v>44</v>
      </c>
      <c r="C9674" s="63" t="s">
        <v>48</v>
      </c>
      <c r="D9674" s="63">
        <v>1</v>
      </c>
      <c r="E9674" s="63">
        <v>1.0274319999999999</v>
      </c>
      <c r="F9674" s="63">
        <v>0.88252819999999998</v>
      </c>
      <c r="G9674" s="63">
        <v>-0.1449037</v>
      </c>
      <c r="H9674" s="63">
        <v>41.814700000000002</v>
      </c>
      <c r="I9674" s="63">
        <v>-0.28979129999999997</v>
      </c>
      <c r="J9674" s="63">
        <v>-0.2041906</v>
      </c>
      <c r="K9674" s="63">
        <v>-0.1449037</v>
      </c>
      <c r="L9674" s="63">
        <v>-8.5616899999999996E-2</v>
      </c>
      <c r="M9674" s="63">
        <v>-1.6099999999999998E-5</v>
      </c>
      <c r="N9674" s="63">
        <v>6409</v>
      </c>
      <c r="O9674" s="63">
        <v>0.1130564</v>
      </c>
      <c r="P9674" s="63">
        <v>3</v>
      </c>
      <c r="Q9674" s="63">
        <v>1.2781749580960001E-2</v>
      </c>
    </row>
    <row r="9675" spans="1:17">
      <c r="A9675" s="63" t="s">
        <v>82</v>
      </c>
      <c r="B9675" s="63" t="s">
        <v>44</v>
      </c>
      <c r="C9675" s="63" t="s">
        <v>48</v>
      </c>
      <c r="D9675" s="63">
        <v>2</v>
      </c>
      <c r="E9675" s="63">
        <v>0.95940879999999995</v>
      </c>
      <c r="F9675" s="63">
        <v>0.79859290000000005</v>
      </c>
      <c r="G9675" s="63">
        <v>-0.16081580000000001</v>
      </c>
      <c r="H9675" s="63">
        <v>42.6449</v>
      </c>
      <c r="I9675" s="63">
        <v>-0.30570340000000001</v>
      </c>
      <c r="J9675" s="63">
        <v>-0.22010270000000001</v>
      </c>
      <c r="K9675" s="63">
        <v>-0.16081580000000001</v>
      </c>
      <c r="L9675" s="63">
        <v>-0.10152899999999999</v>
      </c>
      <c r="M9675" s="63">
        <v>-1.59282E-2</v>
      </c>
      <c r="N9675" s="63">
        <v>6409</v>
      </c>
      <c r="O9675" s="63">
        <v>0.1130564</v>
      </c>
      <c r="P9675" s="63">
        <v>3</v>
      </c>
      <c r="Q9675" s="63">
        <v>1.2781749580960001E-2</v>
      </c>
    </row>
    <row r="9676" spans="1:17">
      <c r="A9676" s="63" t="s">
        <v>82</v>
      </c>
      <c r="B9676" s="63" t="s">
        <v>44</v>
      </c>
      <c r="C9676" s="63" t="s">
        <v>48</v>
      </c>
      <c r="D9676" s="63">
        <v>3</v>
      </c>
      <c r="E9676" s="63">
        <v>0.95600799999999997</v>
      </c>
      <c r="F9676" s="63">
        <v>0.79961159999999998</v>
      </c>
      <c r="G9676" s="63">
        <v>-0.15639639999999999</v>
      </c>
      <c r="H9676" s="63">
        <v>42.731499999999997</v>
      </c>
      <c r="I9676" s="63">
        <v>-0.301284</v>
      </c>
      <c r="J9676" s="63">
        <v>-0.21568329999999999</v>
      </c>
      <c r="K9676" s="63">
        <v>-0.15639639999999999</v>
      </c>
      <c r="L9676" s="63">
        <v>-9.7109600000000004E-2</v>
      </c>
      <c r="M9676" s="63">
        <v>-1.1508900000000001E-2</v>
      </c>
      <c r="N9676" s="63">
        <v>6409</v>
      </c>
      <c r="O9676" s="63">
        <v>0.1130564</v>
      </c>
      <c r="P9676" s="63">
        <v>3</v>
      </c>
      <c r="Q9676" s="63">
        <v>1.2781749580960001E-2</v>
      </c>
    </row>
    <row r="9677" spans="1:17">
      <c r="A9677" s="63" t="s">
        <v>82</v>
      </c>
      <c r="B9677" s="63" t="s">
        <v>44</v>
      </c>
      <c r="C9677" s="63" t="s">
        <v>48</v>
      </c>
      <c r="D9677" s="63">
        <v>4</v>
      </c>
      <c r="E9677" s="63">
        <v>0.98130390000000001</v>
      </c>
      <c r="F9677" s="63">
        <v>0.82345369999999996</v>
      </c>
      <c r="G9677" s="63">
        <v>-0.1578503</v>
      </c>
      <c r="H9677" s="63">
        <v>42.398899999999998</v>
      </c>
      <c r="I9677" s="63">
        <v>-0.3027379</v>
      </c>
      <c r="J9677" s="63">
        <v>-0.2171371</v>
      </c>
      <c r="K9677" s="63">
        <v>-0.1578503</v>
      </c>
      <c r="L9677" s="63">
        <v>-9.8563399999999995E-2</v>
      </c>
      <c r="M9677" s="63">
        <v>-1.2962700000000001E-2</v>
      </c>
      <c r="N9677" s="63">
        <v>6409</v>
      </c>
      <c r="O9677" s="63">
        <v>0.1130564</v>
      </c>
      <c r="P9677" s="63">
        <v>3</v>
      </c>
      <c r="Q9677" s="63">
        <v>1.2781749580960001E-2</v>
      </c>
    </row>
    <row r="9678" spans="1:17">
      <c r="A9678" s="63" t="s">
        <v>82</v>
      </c>
      <c r="B9678" s="63" t="s">
        <v>44</v>
      </c>
      <c r="C9678" s="63" t="s">
        <v>48</v>
      </c>
      <c r="D9678" s="63">
        <v>5</v>
      </c>
      <c r="E9678" s="63">
        <v>1.0237579999999999</v>
      </c>
      <c r="F9678" s="63">
        <v>0.86666509999999997</v>
      </c>
      <c r="G9678" s="63">
        <v>-0.1570928</v>
      </c>
      <c r="H9678" s="63">
        <v>39.914900000000003</v>
      </c>
      <c r="I9678" s="63">
        <v>-0.30198039999999998</v>
      </c>
      <c r="J9678" s="63">
        <v>-0.21637960000000001</v>
      </c>
      <c r="K9678" s="63">
        <v>-0.1570928</v>
      </c>
      <c r="L9678" s="63">
        <v>-9.7806000000000004E-2</v>
      </c>
      <c r="M9678" s="63">
        <v>-1.2205199999999999E-2</v>
      </c>
      <c r="N9678" s="63">
        <v>6409</v>
      </c>
      <c r="O9678" s="63">
        <v>0.1130564</v>
      </c>
      <c r="P9678" s="63">
        <v>3</v>
      </c>
      <c r="Q9678" s="63">
        <v>1.2781749580960001E-2</v>
      </c>
    </row>
    <row r="9679" spans="1:17">
      <c r="A9679" s="63" t="s">
        <v>82</v>
      </c>
      <c r="B9679" s="63" t="s">
        <v>44</v>
      </c>
      <c r="C9679" s="63" t="s">
        <v>48</v>
      </c>
      <c r="D9679" s="63">
        <v>6</v>
      </c>
      <c r="E9679" s="63">
        <v>1.1951320000000001</v>
      </c>
      <c r="F9679" s="63">
        <v>0.95989420000000003</v>
      </c>
      <c r="G9679" s="63">
        <v>-0.2352378</v>
      </c>
      <c r="H9679" s="63">
        <v>38.2425</v>
      </c>
      <c r="I9679" s="63">
        <v>-0.3801254</v>
      </c>
      <c r="J9679" s="63">
        <v>-0.29452460000000003</v>
      </c>
      <c r="K9679" s="63">
        <v>-0.2352378</v>
      </c>
      <c r="L9679" s="63">
        <v>-0.17595089999999999</v>
      </c>
      <c r="M9679" s="63">
        <v>-9.0350200000000006E-2</v>
      </c>
      <c r="N9679" s="63">
        <v>6409</v>
      </c>
      <c r="O9679" s="63">
        <v>0.1130564</v>
      </c>
      <c r="P9679" s="63">
        <v>3</v>
      </c>
      <c r="Q9679" s="63">
        <v>1.2781749580960001E-2</v>
      </c>
    </row>
    <row r="9680" spans="1:17">
      <c r="A9680" s="63" t="s">
        <v>82</v>
      </c>
      <c r="B9680" s="63" t="s">
        <v>44</v>
      </c>
      <c r="C9680" s="63" t="s">
        <v>48</v>
      </c>
      <c r="D9680" s="63">
        <v>7</v>
      </c>
      <c r="E9680" s="63">
        <v>1.5603149999999999</v>
      </c>
      <c r="F9680" s="63">
        <v>1.361138</v>
      </c>
      <c r="G9680" s="63">
        <v>-0.19917679999999999</v>
      </c>
      <c r="H9680" s="63">
        <v>38.122199999999999</v>
      </c>
      <c r="I9680" s="63">
        <v>-0.34406439999999999</v>
      </c>
      <c r="J9680" s="63">
        <v>-0.25846360000000002</v>
      </c>
      <c r="K9680" s="63">
        <v>-0.19917679999999999</v>
      </c>
      <c r="L9680" s="63">
        <v>-0.13988999999999999</v>
      </c>
      <c r="M9680" s="63">
        <v>-5.4289200000000003E-2</v>
      </c>
      <c r="N9680" s="63">
        <v>6409</v>
      </c>
      <c r="O9680" s="63">
        <v>0.1130564</v>
      </c>
      <c r="P9680" s="63">
        <v>3</v>
      </c>
      <c r="Q9680" s="63">
        <v>1.2781749580960001E-2</v>
      </c>
    </row>
    <row r="9681" spans="1:17">
      <c r="A9681" s="63" t="s">
        <v>82</v>
      </c>
      <c r="B9681" s="63" t="s">
        <v>44</v>
      </c>
      <c r="C9681" s="63" t="s">
        <v>48</v>
      </c>
      <c r="D9681" s="63">
        <v>8</v>
      </c>
      <c r="E9681" s="63">
        <v>1.780119</v>
      </c>
      <c r="F9681" s="63">
        <v>1.696167</v>
      </c>
      <c r="G9681" s="63">
        <v>-8.3951700000000004E-2</v>
      </c>
      <c r="H9681" s="63">
        <v>38.124099999999999</v>
      </c>
      <c r="I9681" s="63">
        <v>-0.2288393</v>
      </c>
      <c r="J9681" s="63">
        <v>-0.14323849999999999</v>
      </c>
      <c r="K9681" s="63">
        <v>-8.3951700000000004E-2</v>
      </c>
      <c r="L9681" s="63">
        <v>-2.46649E-2</v>
      </c>
      <c r="M9681" s="63">
        <v>6.0935900000000001E-2</v>
      </c>
      <c r="N9681" s="63">
        <v>6409</v>
      </c>
      <c r="O9681" s="63">
        <v>0.1130564</v>
      </c>
      <c r="P9681" s="63">
        <v>3</v>
      </c>
      <c r="Q9681" s="63">
        <v>1.2781749580960001E-2</v>
      </c>
    </row>
    <row r="9682" spans="1:17">
      <c r="A9682" s="63" t="s">
        <v>82</v>
      </c>
      <c r="B9682" s="63" t="s">
        <v>44</v>
      </c>
      <c r="C9682" s="63" t="s">
        <v>48</v>
      </c>
      <c r="D9682" s="63">
        <v>9</v>
      </c>
      <c r="E9682" s="63">
        <v>1.657378</v>
      </c>
      <c r="F9682" s="63">
        <v>1.7307110000000001</v>
      </c>
      <c r="G9682" s="63">
        <v>7.3333599999999999E-2</v>
      </c>
      <c r="H9682" s="63">
        <v>38.273200000000003</v>
      </c>
      <c r="I9682" s="63">
        <v>-7.1554000000000006E-2</v>
      </c>
      <c r="J9682" s="63">
        <v>1.40468E-2</v>
      </c>
      <c r="K9682" s="63">
        <v>7.3333599999999999E-2</v>
      </c>
      <c r="L9682" s="63">
        <v>0.1326205</v>
      </c>
      <c r="M9682" s="63">
        <v>0.2182212</v>
      </c>
      <c r="N9682" s="63">
        <v>6409</v>
      </c>
      <c r="O9682" s="63">
        <v>0.1130564</v>
      </c>
      <c r="P9682" s="63">
        <v>3</v>
      </c>
      <c r="Q9682" s="63">
        <v>1.2781749580960001E-2</v>
      </c>
    </row>
    <row r="9683" spans="1:17">
      <c r="A9683" s="63" t="s">
        <v>82</v>
      </c>
      <c r="B9683" s="63" t="s">
        <v>44</v>
      </c>
      <c r="C9683" s="63" t="s">
        <v>48</v>
      </c>
      <c r="D9683" s="63">
        <v>10</v>
      </c>
      <c r="E9683" s="63">
        <v>1.59558</v>
      </c>
      <c r="F9683" s="63">
        <v>1.671824</v>
      </c>
      <c r="G9683" s="63">
        <v>7.62438E-2</v>
      </c>
      <c r="H9683" s="63">
        <v>38.828400000000002</v>
      </c>
      <c r="I9683" s="63">
        <v>-6.8643800000000005E-2</v>
      </c>
      <c r="J9683" s="63">
        <v>1.69569E-2</v>
      </c>
      <c r="K9683" s="63">
        <v>7.62438E-2</v>
      </c>
      <c r="L9683" s="63">
        <v>0.1355306</v>
      </c>
      <c r="M9683" s="63">
        <v>0.22113140000000001</v>
      </c>
      <c r="N9683" s="63">
        <v>6409</v>
      </c>
      <c r="O9683" s="63">
        <v>0.1130564</v>
      </c>
      <c r="P9683" s="63">
        <v>3</v>
      </c>
      <c r="Q9683" s="63">
        <v>1.2781749580960001E-2</v>
      </c>
    </row>
    <row r="9684" spans="1:17">
      <c r="A9684" s="63" t="s">
        <v>82</v>
      </c>
      <c r="B9684" s="63" t="s">
        <v>44</v>
      </c>
      <c r="C9684" s="63" t="s">
        <v>48</v>
      </c>
      <c r="D9684" s="63">
        <v>11</v>
      </c>
      <c r="E9684" s="63">
        <v>1.4848159999999999</v>
      </c>
      <c r="F9684" s="63">
        <v>1.639426</v>
      </c>
      <c r="G9684" s="63">
        <v>0.15461030000000001</v>
      </c>
      <c r="H9684" s="63">
        <v>39.469200000000001</v>
      </c>
      <c r="I9684" s="63">
        <v>9.7227000000000008E-3</v>
      </c>
      <c r="J9684" s="63">
        <v>9.5323400000000003E-2</v>
      </c>
      <c r="K9684" s="63">
        <v>0.15461030000000001</v>
      </c>
      <c r="L9684" s="63">
        <v>0.21389710000000001</v>
      </c>
      <c r="M9684" s="63">
        <v>0.29949789999999998</v>
      </c>
      <c r="N9684" s="63">
        <v>6409</v>
      </c>
      <c r="O9684" s="63">
        <v>0.1130564</v>
      </c>
      <c r="P9684" s="63">
        <v>3</v>
      </c>
      <c r="Q9684" s="63">
        <v>1.2781749580960001E-2</v>
      </c>
    </row>
    <row r="9685" spans="1:17">
      <c r="A9685" s="63" t="s">
        <v>82</v>
      </c>
      <c r="B9685" s="63" t="s">
        <v>44</v>
      </c>
      <c r="C9685" s="63" t="s">
        <v>48</v>
      </c>
      <c r="D9685" s="63">
        <v>12</v>
      </c>
      <c r="E9685" s="63">
        <v>1.423055</v>
      </c>
      <c r="F9685" s="63">
        <v>1.558816</v>
      </c>
      <c r="G9685" s="63">
        <v>0.13576160000000001</v>
      </c>
      <c r="H9685" s="63">
        <v>41.743299999999998</v>
      </c>
      <c r="I9685" s="63">
        <v>-9.1260000000000004E-3</v>
      </c>
      <c r="J9685" s="63">
        <v>7.6474799999999996E-2</v>
      </c>
      <c r="K9685" s="63">
        <v>0.13576160000000001</v>
      </c>
      <c r="L9685" s="63">
        <v>0.19504850000000001</v>
      </c>
      <c r="M9685" s="63">
        <v>0.28064919999999999</v>
      </c>
      <c r="N9685" s="63">
        <v>6409</v>
      </c>
      <c r="O9685" s="63">
        <v>0.1130564</v>
      </c>
      <c r="P9685" s="63">
        <v>3</v>
      </c>
      <c r="Q9685" s="63">
        <v>1.2781749580960001E-2</v>
      </c>
    </row>
    <row r="9686" spans="1:17">
      <c r="A9686" s="63" t="s">
        <v>82</v>
      </c>
      <c r="B9686" s="63" t="s">
        <v>44</v>
      </c>
      <c r="C9686" s="63" t="s">
        <v>48</v>
      </c>
      <c r="D9686" s="63">
        <v>13</v>
      </c>
      <c r="E9686" s="63">
        <v>1.2706649999999999</v>
      </c>
      <c r="F9686" s="63">
        <v>1.521828</v>
      </c>
      <c r="G9686" s="63">
        <v>0.25116240000000001</v>
      </c>
      <c r="H9686" s="63">
        <v>44.272199999999998</v>
      </c>
      <c r="I9686" s="63">
        <v>0.1062748</v>
      </c>
      <c r="J9686" s="63">
        <v>0.19187560000000001</v>
      </c>
      <c r="K9686" s="63">
        <v>0.25116240000000001</v>
      </c>
      <c r="L9686" s="63">
        <v>0.31044919999999998</v>
      </c>
      <c r="M9686" s="63">
        <v>0.39605000000000001</v>
      </c>
      <c r="N9686" s="63">
        <v>6409</v>
      </c>
      <c r="O9686" s="63">
        <v>0.1130564</v>
      </c>
      <c r="P9686" s="63">
        <v>3</v>
      </c>
      <c r="Q9686" s="63">
        <v>1.2781749580960001E-2</v>
      </c>
    </row>
    <row r="9687" spans="1:17">
      <c r="A9687" s="63" t="s">
        <v>82</v>
      </c>
      <c r="B9687" s="63" t="s">
        <v>44</v>
      </c>
      <c r="C9687" s="63" t="s">
        <v>48</v>
      </c>
      <c r="D9687" s="63">
        <v>14</v>
      </c>
      <c r="E9687" s="63">
        <v>1.1448579999999999</v>
      </c>
      <c r="F9687" s="63">
        <v>1.4345540000000001</v>
      </c>
      <c r="G9687" s="63">
        <v>0.2896956</v>
      </c>
      <c r="H9687" s="63">
        <v>45.278399999999998</v>
      </c>
      <c r="I9687" s="63">
        <v>0.14480799999999999</v>
      </c>
      <c r="J9687" s="63">
        <v>0.2304088</v>
      </c>
      <c r="K9687" s="63">
        <v>0.2896956</v>
      </c>
      <c r="L9687" s="63">
        <v>0.34898249999999997</v>
      </c>
      <c r="M9687" s="63">
        <v>0.4345832</v>
      </c>
      <c r="N9687" s="63">
        <v>6409</v>
      </c>
      <c r="O9687" s="63">
        <v>0.1130564</v>
      </c>
      <c r="P9687" s="63">
        <v>3</v>
      </c>
      <c r="Q9687" s="63">
        <v>1.2781749580960001E-2</v>
      </c>
    </row>
    <row r="9688" spans="1:17">
      <c r="A9688" s="63" t="s">
        <v>82</v>
      </c>
      <c r="B9688" s="63" t="s">
        <v>44</v>
      </c>
      <c r="C9688" s="63" t="s">
        <v>48</v>
      </c>
      <c r="D9688" s="63">
        <v>15</v>
      </c>
      <c r="E9688" s="63">
        <v>1.1103799999999999</v>
      </c>
      <c r="F9688" s="63">
        <v>1.3654900000000001</v>
      </c>
      <c r="G9688" s="63">
        <v>0.25511</v>
      </c>
      <c r="H9688" s="63">
        <v>46.025399999999998</v>
      </c>
      <c r="I9688" s="63">
        <v>0.1102224</v>
      </c>
      <c r="J9688" s="63">
        <v>0.1958232</v>
      </c>
      <c r="K9688" s="63">
        <v>0.25511</v>
      </c>
      <c r="L9688" s="63">
        <v>0.31439689999999998</v>
      </c>
      <c r="M9688" s="63">
        <v>0.39999760000000001</v>
      </c>
      <c r="N9688" s="63">
        <v>6409</v>
      </c>
      <c r="O9688" s="63">
        <v>0.1130564</v>
      </c>
      <c r="P9688" s="63">
        <v>3</v>
      </c>
      <c r="Q9688" s="63">
        <v>1.2781749580960001E-2</v>
      </c>
    </row>
    <row r="9689" spans="1:17">
      <c r="A9689" s="63" t="s">
        <v>82</v>
      </c>
      <c r="B9689" s="63" t="s">
        <v>44</v>
      </c>
      <c r="C9689" s="63" t="s">
        <v>48</v>
      </c>
      <c r="D9689" s="63">
        <v>16</v>
      </c>
      <c r="E9689" s="63">
        <v>1.1537280000000001</v>
      </c>
      <c r="F9689" s="63">
        <v>1.3712420000000001</v>
      </c>
      <c r="G9689" s="63">
        <v>0.21751329999999999</v>
      </c>
      <c r="H9689" s="63">
        <v>46.395899999999997</v>
      </c>
      <c r="I9689" s="63">
        <v>7.2625700000000001E-2</v>
      </c>
      <c r="J9689" s="63">
        <v>0.15822649999999999</v>
      </c>
      <c r="K9689" s="63">
        <v>0.21751329999999999</v>
      </c>
      <c r="L9689" s="63">
        <v>0.2768002</v>
      </c>
      <c r="M9689" s="63">
        <v>0.36240090000000003</v>
      </c>
      <c r="N9689" s="63">
        <v>6409</v>
      </c>
      <c r="O9689" s="63">
        <v>0.1130564</v>
      </c>
      <c r="P9689" s="63">
        <v>3</v>
      </c>
      <c r="Q9689" s="63">
        <v>1.2781749580960001E-2</v>
      </c>
    </row>
    <row r="9690" spans="1:17">
      <c r="A9690" s="63" t="s">
        <v>82</v>
      </c>
      <c r="B9690" s="63" t="s">
        <v>44</v>
      </c>
      <c r="C9690" s="63" t="s">
        <v>48</v>
      </c>
      <c r="D9690" s="63">
        <v>17</v>
      </c>
      <c r="E9690" s="63">
        <v>1.282422</v>
      </c>
      <c r="F9690" s="63">
        <v>1.46824</v>
      </c>
      <c r="G9690" s="63">
        <v>0.1858175</v>
      </c>
      <c r="H9690" s="63">
        <v>45.302300000000002</v>
      </c>
      <c r="I9690" s="63">
        <v>4.0929899999999998E-2</v>
      </c>
      <c r="J9690" s="63">
        <v>0.12653059999999999</v>
      </c>
      <c r="K9690" s="63">
        <v>0.1858175</v>
      </c>
      <c r="L9690" s="63">
        <v>0.2451043</v>
      </c>
      <c r="M9690" s="63">
        <v>0.33070509999999997</v>
      </c>
      <c r="N9690" s="63">
        <v>6409</v>
      </c>
      <c r="O9690" s="63">
        <v>0.1130564</v>
      </c>
      <c r="P9690" s="63">
        <v>3</v>
      </c>
      <c r="Q9690" s="63">
        <v>1.2781749580960001E-2</v>
      </c>
    </row>
    <row r="9691" spans="1:17">
      <c r="A9691" s="63" t="s">
        <v>82</v>
      </c>
      <c r="B9691" s="63" t="s">
        <v>44</v>
      </c>
      <c r="C9691" s="63" t="s">
        <v>48</v>
      </c>
      <c r="D9691" s="63">
        <v>18</v>
      </c>
      <c r="E9691" s="63">
        <v>1.6847129999999999</v>
      </c>
      <c r="F9691" s="63">
        <v>1.7637659999999999</v>
      </c>
      <c r="G9691" s="63">
        <v>7.9052600000000001E-2</v>
      </c>
      <c r="H9691" s="63">
        <v>43.559399999999997</v>
      </c>
      <c r="I9691" s="63">
        <v>-6.5835000000000005E-2</v>
      </c>
      <c r="J9691" s="63">
        <v>1.9765700000000001E-2</v>
      </c>
      <c r="K9691" s="63">
        <v>7.9052600000000001E-2</v>
      </c>
      <c r="L9691" s="63">
        <v>0.1383394</v>
      </c>
      <c r="M9691" s="63">
        <v>0.22394020000000001</v>
      </c>
      <c r="N9691" s="63">
        <v>6409</v>
      </c>
      <c r="O9691" s="63">
        <v>0.1130564</v>
      </c>
      <c r="P9691" s="63">
        <v>3</v>
      </c>
      <c r="Q9691" s="63">
        <v>1.2781749580960001E-2</v>
      </c>
    </row>
    <row r="9692" spans="1:17">
      <c r="A9692" s="63" t="s">
        <v>82</v>
      </c>
      <c r="B9692" s="63" t="s">
        <v>44</v>
      </c>
      <c r="C9692" s="63" t="s">
        <v>48</v>
      </c>
      <c r="D9692" s="63">
        <v>19</v>
      </c>
      <c r="E9692" s="63">
        <v>1.949567</v>
      </c>
      <c r="F9692" s="63">
        <v>1.8847989999999999</v>
      </c>
      <c r="G9692" s="63">
        <v>-6.4768199999999998E-2</v>
      </c>
      <c r="H9692" s="63">
        <v>41.699300000000001</v>
      </c>
      <c r="I9692" s="63">
        <v>-0.2096558</v>
      </c>
      <c r="J9692" s="63">
        <v>-0.124055</v>
      </c>
      <c r="K9692" s="63">
        <v>-6.4768199999999998E-2</v>
      </c>
      <c r="L9692" s="63">
        <v>-5.4814E-3</v>
      </c>
      <c r="M9692" s="63">
        <v>8.0119399999999993E-2</v>
      </c>
      <c r="N9692" s="63">
        <v>6409</v>
      </c>
      <c r="O9692" s="63">
        <v>0.1130564</v>
      </c>
      <c r="P9692" s="63">
        <v>3</v>
      </c>
      <c r="Q9692" s="63">
        <v>1.2781749580960001E-2</v>
      </c>
    </row>
    <row r="9693" spans="1:17">
      <c r="A9693" s="63" t="s">
        <v>82</v>
      </c>
      <c r="B9693" s="63" t="s">
        <v>44</v>
      </c>
      <c r="C9693" s="63" t="s">
        <v>48</v>
      </c>
      <c r="D9693" s="63">
        <v>20</v>
      </c>
      <c r="E9693" s="63">
        <v>1.9611460000000001</v>
      </c>
      <c r="F9693" s="63">
        <v>1.8459779999999999</v>
      </c>
      <c r="G9693" s="63">
        <v>-0.1151682</v>
      </c>
      <c r="H9693" s="63">
        <v>38.9086</v>
      </c>
      <c r="I9693" s="63">
        <v>-0.2600558</v>
      </c>
      <c r="J9693" s="63">
        <v>-0.174455</v>
      </c>
      <c r="K9693" s="63">
        <v>-0.1151682</v>
      </c>
      <c r="L9693" s="63">
        <v>-5.5881399999999998E-2</v>
      </c>
      <c r="M9693" s="63">
        <v>2.97194E-2</v>
      </c>
      <c r="N9693" s="63">
        <v>6409</v>
      </c>
      <c r="O9693" s="63">
        <v>0.1130564</v>
      </c>
      <c r="P9693" s="63">
        <v>3</v>
      </c>
      <c r="Q9693" s="63">
        <v>1.2781749580960001E-2</v>
      </c>
    </row>
    <row r="9694" spans="1:17">
      <c r="A9694" s="63" t="s">
        <v>82</v>
      </c>
      <c r="B9694" s="63" t="s">
        <v>44</v>
      </c>
      <c r="C9694" s="63" t="s">
        <v>48</v>
      </c>
      <c r="D9694" s="63">
        <v>21</v>
      </c>
      <c r="E9694" s="63">
        <v>1.9336800000000001</v>
      </c>
      <c r="F9694" s="63">
        <v>1.7858210000000001</v>
      </c>
      <c r="G9694" s="63">
        <v>-0.14785870000000001</v>
      </c>
      <c r="H9694" s="63">
        <v>37.088900000000002</v>
      </c>
      <c r="I9694" s="63">
        <v>-0.29274630000000001</v>
      </c>
      <c r="J9694" s="63">
        <v>-0.20714560000000001</v>
      </c>
      <c r="K9694" s="63">
        <v>-0.14785870000000001</v>
      </c>
      <c r="L9694" s="63">
        <v>-8.8571899999999995E-2</v>
      </c>
      <c r="M9694" s="63">
        <v>-2.9711E-3</v>
      </c>
      <c r="N9694" s="63">
        <v>6409</v>
      </c>
      <c r="O9694" s="63">
        <v>0.1130564</v>
      </c>
      <c r="P9694" s="63">
        <v>3</v>
      </c>
      <c r="Q9694" s="63">
        <v>1.2781749580960001E-2</v>
      </c>
    </row>
    <row r="9695" spans="1:17">
      <c r="A9695" s="63" t="s">
        <v>82</v>
      </c>
      <c r="B9695" s="63" t="s">
        <v>44</v>
      </c>
      <c r="C9695" s="63" t="s">
        <v>48</v>
      </c>
      <c r="D9695" s="63">
        <v>22</v>
      </c>
      <c r="E9695" s="63">
        <v>1.755304</v>
      </c>
      <c r="F9695" s="63">
        <v>1.6070180000000001</v>
      </c>
      <c r="G9695" s="63">
        <v>-0.14828649999999999</v>
      </c>
      <c r="H9695" s="63">
        <v>35.778399999999998</v>
      </c>
      <c r="I9695" s="63">
        <v>-0.29317409999999999</v>
      </c>
      <c r="J9695" s="63">
        <v>-0.20757329999999999</v>
      </c>
      <c r="K9695" s="63">
        <v>-0.14828649999999999</v>
      </c>
      <c r="L9695" s="63">
        <v>-8.8999599999999998E-2</v>
      </c>
      <c r="M9695" s="63">
        <v>-3.3988999999999998E-3</v>
      </c>
      <c r="N9695" s="63">
        <v>6409</v>
      </c>
      <c r="O9695" s="63">
        <v>0.1130564</v>
      </c>
      <c r="P9695" s="63">
        <v>3</v>
      </c>
      <c r="Q9695" s="63">
        <v>1.2781749580960001E-2</v>
      </c>
    </row>
    <row r="9696" spans="1:17">
      <c r="A9696" s="63" t="s">
        <v>82</v>
      </c>
      <c r="B9696" s="63" t="s">
        <v>44</v>
      </c>
      <c r="C9696" s="63" t="s">
        <v>48</v>
      </c>
      <c r="D9696" s="63">
        <v>23</v>
      </c>
      <c r="E9696" s="63">
        <v>1.5066189999999999</v>
      </c>
      <c r="F9696" s="63">
        <v>1.366441</v>
      </c>
      <c r="G9696" s="63">
        <v>-0.14017840000000001</v>
      </c>
      <c r="H9696" s="63">
        <v>34.046999999999997</v>
      </c>
      <c r="I9696" s="63">
        <v>-0.28506599999999999</v>
      </c>
      <c r="J9696" s="63">
        <v>-0.19946530000000001</v>
      </c>
      <c r="K9696" s="63">
        <v>-0.14017840000000001</v>
      </c>
      <c r="L9696" s="63">
        <v>-8.0891599999999994E-2</v>
      </c>
      <c r="M9696" s="63">
        <v>4.7092000000000002E-3</v>
      </c>
      <c r="N9696" s="63">
        <v>6409</v>
      </c>
      <c r="O9696" s="63">
        <v>0.1130564</v>
      </c>
      <c r="P9696" s="63">
        <v>3</v>
      </c>
      <c r="Q9696" s="63">
        <v>1.2781749580960001E-2</v>
      </c>
    </row>
    <row r="9697" spans="1:17">
      <c r="A9697" s="63" t="s">
        <v>82</v>
      </c>
      <c r="B9697" s="63" t="s">
        <v>44</v>
      </c>
      <c r="C9697" s="63" t="s">
        <v>48</v>
      </c>
      <c r="D9697" s="63">
        <v>24</v>
      </c>
      <c r="E9697" s="63">
        <v>1.221263</v>
      </c>
      <c r="F9697" s="63">
        <v>1.0791710000000001</v>
      </c>
      <c r="G9697" s="63">
        <v>-0.14209160000000001</v>
      </c>
      <c r="H9697" s="63">
        <v>32.574300000000001</v>
      </c>
      <c r="I9697" s="63">
        <v>-0.28697919999999999</v>
      </c>
      <c r="J9697" s="63">
        <v>-0.20137849999999999</v>
      </c>
      <c r="K9697" s="63">
        <v>-0.14209160000000001</v>
      </c>
      <c r="L9697" s="63">
        <v>-8.2804799999999998E-2</v>
      </c>
      <c r="M9697" s="63">
        <v>2.7959999999999999E-3</v>
      </c>
      <c r="N9697" s="63">
        <v>6409</v>
      </c>
      <c r="O9697" s="63">
        <v>0.1130564</v>
      </c>
      <c r="P9697" s="63">
        <v>3</v>
      </c>
      <c r="Q9697" s="63">
        <v>1.2781749580960001E-2</v>
      </c>
    </row>
    <row r="9698" spans="1:17">
      <c r="A9698" s="63" t="s">
        <v>82</v>
      </c>
      <c r="B9698" s="63" t="s">
        <v>44</v>
      </c>
      <c r="C9698" s="63" t="s">
        <v>49</v>
      </c>
      <c r="D9698" s="63">
        <v>1</v>
      </c>
      <c r="E9698" s="63">
        <v>0.81380220000000003</v>
      </c>
      <c r="F9698" s="63">
        <v>0.66889849999999995</v>
      </c>
      <c r="G9698" s="63">
        <v>-0.1449038</v>
      </c>
      <c r="H9698" s="63">
        <v>55.983699999999999</v>
      </c>
      <c r="I9698" s="63">
        <v>-0.28979139999999998</v>
      </c>
      <c r="J9698" s="63">
        <v>-0.2041906</v>
      </c>
      <c r="K9698" s="63">
        <v>-0.1449038</v>
      </c>
      <c r="L9698" s="63">
        <v>-8.5616899999999996E-2</v>
      </c>
      <c r="M9698" s="63">
        <v>-1.6200000000000001E-5</v>
      </c>
      <c r="N9698" s="63">
        <v>6409</v>
      </c>
      <c r="O9698" s="63">
        <v>0.1130564</v>
      </c>
      <c r="P9698" s="63">
        <v>4</v>
      </c>
      <c r="Q9698" s="63">
        <v>1.2781749580960001E-2</v>
      </c>
    </row>
    <row r="9699" spans="1:17">
      <c r="A9699" s="63" t="s">
        <v>82</v>
      </c>
      <c r="B9699" s="63" t="s">
        <v>44</v>
      </c>
      <c r="C9699" s="63" t="s">
        <v>49</v>
      </c>
      <c r="D9699" s="63">
        <v>2</v>
      </c>
      <c r="E9699" s="63">
        <v>0.75181189999999998</v>
      </c>
      <c r="F9699" s="63">
        <v>0.59099599999999997</v>
      </c>
      <c r="G9699" s="63">
        <v>-0.16081580000000001</v>
      </c>
      <c r="H9699" s="63">
        <v>55.372100000000003</v>
      </c>
      <c r="I9699" s="63">
        <v>-0.30570340000000001</v>
      </c>
      <c r="J9699" s="63">
        <v>-0.22010270000000001</v>
      </c>
      <c r="K9699" s="63">
        <v>-0.16081580000000001</v>
      </c>
      <c r="L9699" s="63">
        <v>-0.10152899999999999</v>
      </c>
      <c r="M9699" s="63">
        <v>-1.59282E-2</v>
      </c>
      <c r="N9699" s="63">
        <v>6409</v>
      </c>
      <c r="O9699" s="63">
        <v>0.1130564</v>
      </c>
      <c r="P9699" s="63">
        <v>4</v>
      </c>
      <c r="Q9699" s="63">
        <v>1.2781749580960001E-2</v>
      </c>
    </row>
    <row r="9700" spans="1:17">
      <c r="A9700" s="63" t="s">
        <v>82</v>
      </c>
      <c r="B9700" s="63" t="s">
        <v>44</v>
      </c>
      <c r="C9700" s="63" t="s">
        <v>49</v>
      </c>
      <c r="D9700" s="63">
        <v>3</v>
      </c>
      <c r="E9700" s="63">
        <v>0.71922609999999998</v>
      </c>
      <c r="F9700" s="63">
        <v>0.56282969999999999</v>
      </c>
      <c r="G9700" s="63">
        <v>-0.15639639999999999</v>
      </c>
      <c r="H9700" s="63">
        <v>54.2834</v>
      </c>
      <c r="I9700" s="63">
        <v>-0.301284</v>
      </c>
      <c r="J9700" s="63">
        <v>-0.21568329999999999</v>
      </c>
      <c r="K9700" s="63">
        <v>-0.15639639999999999</v>
      </c>
      <c r="L9700" s="63">
        <v>-9.7109600000000004E-2</v>
      </c>
      <c r="M9700" s="63">
        <v>-1.1508900000000001E-2</v>
      </c>
      <c r="N9700" s="63">
        <v>6409</v>
      </c>
      <c r="O9700" s="63">
        <v>0.1130564</v>
      </c>
      <c r="P9700" s="63">
        <v>4</v>
      </c>
      <c r="Q9700" s="63">
        <v>1.2781749580960001E-2</v>
      </c>
    </row>
    <row r="9701" spans="1:17">
      <c r="A9701" s="63" t="s">
        <v>82</v>
      </c>
      <c r="B9701" s="63" t="s">
        <v>44</v>
      </c>
      <c r="C9701" s="63" t="s">
        <v>49</v>
      </c>
      <c r="D9701" s="63">
        <v>4</v>
      </c>
      <c r="E9701" s="63">
        <v>0.7298403</v>
      </c>
      <c r="F9701" s="63">
        <v>0.57199009999999995</v>
      </c>
      <c r="G9701" s="63">
        <v>-0.1578502</v>
      </c>
      <c r="H9701" s="63">
        <v>53.196800000000003</v>
      </c>
      <c r="I9701" s="63">
        <v>-0.3027378</v>
      </c>
      <c r="J9701" s="63">
        <v>-0.217137</v>
      </c>
      <c r="K9701" s="63">
        <v>-0.1578502</v>
      </c>
      <c r="L9701" s="63">
        <v>-9.8563399999999995E-2</v>
      </c>
      <c r="M9701" s="63">
        <v>-1.2962599999999999E-2</v>
      </c>
      <c r="N9701" s="63">
        <v>6409</v>
      </c>
      <c r="O9701" s="63">
        <v>0.1130564</v>
      </c>
      <c r="P9701" s="63">
        <v>4</v>
      </c>
      <c r="Q9701" s="63">
        <v>1.2781749580960001E-2</v>
      </c>
    </row>
    <row r="9702" spans="1:17">
      <c r="A9702" s="63" t="s">
        <v>82</v>
      </c>
      <c r="B9702" s="63" t="s">
        <v>44</v>
      </c>
      <c r="C9702" s="63" t="s">
        <v>49</v>
      </c>
      <c r="D9702" s="63">
        <v>5</v>
      </c>
      <c r="E9702" s="63">
        <v>0.73576070000000005</v>
      </c>
      <c r="F9702" s="63">
        <v>0.57866799999999996</v>
      </c>
      <c r="G9702" s="63">
        <v>-0.1570928</v>
      </c>
      <c r="H9702" s="63">
        <v>53.294800000000002</v>
      </c>
      <c r="I9702" s="63">
        <v>-0.30198029999999998</v>
      </c>
      <c r="J9702" s="63">
        <v>-0.21637960000000001</v>
      </c>
      <c r="K9702" s="63">
        <v>-0.1570928</v>
      </c>
      <c r="L9702" s="63">
        <v>-9.7805900000000001E-2</v>
      </c>
      <c r="M9702" s="63">
        <v>-1.2205199999999999E-2</v>
      </c>
      <c r="N9702" s="63">
        <v>6409</v>
      </c>
      <c r="O9702" s="63">
        <v>0.1130564</v>
      </c>
      <c r="P9702" s="63">
        <v>4</v>
      </c>
      <c r="Q9702" s="63">
        <v>1.2781749580960001E-2</v>
      </c>
    </row>
    <row r="9703" spans="1:17">
      <c r="A9703" s="63" t="s">
        <v>82</v>
      </c>
      <c r="B9703" s="63" t="s">
        <v>44</v>
      </c>
      <c r="C9703" s="63" t="s">
        <v>49</v>
      </c>
      <c r="D9703" s="63">
        <v>6</v>
      </c>
      <c r="E9703" s="63">
        <v>0.85216040000000004</v>
      </c>
      <c r="F9703" s="63">
        <v>0.61692270000000005</v>
      </c>
      <c r="G9703" s="63">
        <v>-0.23523769999999999</v>
      </c>
      <c r="H9703" s="63">
        <v>52.896900000000002</v>
      </c>
      <c r="I9703" s="63">
        <v>-0.3801253</v>
      </c>
      <c r="J9703" s="63">
        <v>-0.29452460000000003</v>
      </c>
      <c r="K9703" s="63">
        <v>-0.23523769999999999</v>
      </c>
      <c r="L9703" s="63">
        <v>-0.17595089999999999</v>
      </c>
      <c r="M9703" s="63">
        <v>-9.0350100000000003E-2</v>
      </c>
      <c r="N9703" s="63">
        <v>6409</v>
      </c>
      <c r="O9703" s="63">
        <v>0.1130564</v>
      </c>
      <c r="P9703" s="63">
        <v>4</v>
      </c>
      <c r="Q9703" s="63">
        <v>1.2781749580960001E-2</v>
      </c>
    </row>
    <row r="9704" spans="1:17">
      <c r="A9704" s="63" t="s">
        <v>82</v>
      </c>
      <c r="B9704" s="63" t="s">
        <v>44</v>
      </c>
      <c r="C9704" s="63" t="s">
        <v>49</v>
      </c>
      <c r="D9704" s="63">
        <v>7</v>
      </c>
      <c r="E9704" s="63">
        <v>1.0046660000000001</v>
      </c>
      <c r="F9704" s="63">
        <v>0.80548909999999996</v>
      </c>
      <c r="G9704" s="63">
        <v>-0.19917679999999999</v>
      </c>
      <c r="H9704" s="63">
        <v>53.289299999999997</v>
      </c>
      <c r="I9704" s="63">
        <v>-0.34406439999999999</v>
      </c>
      <c r="J9704" s="63">
        <v>-0.25846360000000002</v>
      </c>
      <c r="K9704" s="63">
        <v>-0.19917679999999999</v>
      </c>
      <c r="L9704" s="63">
        <v>-0.13988999999999999</v>
      </c>
      <c r="M9704" s="63">
        <v>-5.4289200000000003E-2</v>
      </c>
      <c r="N9704" s="63">
        <v>6409</v>
      </c>
      <c r="O9704" s="63">
        <v>0.1130564</v>
      </c>
      <c r="P9704" s="63">
        <v>4</v>
      </c>
      <c r="Q9704" s="63">
        <v>1.2781749580960001E-2</v>
      </c>
    </row>
    <row r="9705" spans="1:17">
      <c r="A9705" s="63" t="s">
        <v>82</v>
      </c>
      <c r="B9705" s="63" t="s">
        <v>44</v>
      </c>
      <c r="C9705" s="63" t="s">
        <v>49</v>
      </c>
      <c r="D9705" s="63">
        <v>8</v>
      </c>
      <c r="E9705" s="63">
        <v>1.0708770000000001</v>
      </c>
      <c r="F9705" s="63">
        <v>0.98692559999999996</v>
      </c>
      <c r="G9705" s="63">
        <v>-8.3951700000000004E-2</v>
      </c>
      <c r="H9705" s="63">
        <v>58.381</v>
      </c>
      <c r="I9705" s="63">
        <v>-0.2288393</v>
      </c>
      <c r="J9705" s="63">
        <v>-0.14323849999999999</v>
      </c>
      <c r="K9705" s="63">
        <v>-8.3951700000000004E-2</v>
      </c>
      <c r="L9705" s="63">
        <v>-2.46649E-2</v>
      </c>
      <c r="M9705" s="63">
        <v>6.0935900000000001E-2</v>
      </c>
      <c r="N9705" s="63">
        <v>6409</v>
      </c>
      <c r="O9705" s="63">
        <v>0.1130564</v>
      </c>
      <c r="P9705" s="63">
        <v>4</v>
      </c>
      <c r="Q9705" s="63">
        <v>1.2781749580960001E-2</v>
      </c>
    </row>
    <row r="9706" spans="1:17">
      <c r="A9706" s="63" t="s">
        <v>82</v>
      </c>
      <c r="B9706" s="63" t="s">
        <v>44</v>
      </c>
      <c r="C9706" s="63" t="s">
        <v>49</v>
      </c>
      <c r="D9706" s="63">
        <v>9</v>
      </c>
      <c r="E9706" s="63">
        <v>1.024735</v>
      </c>
      <c r="F9706" s="63">
        <v>1.098068</v>
      </c>
      <c r="G9706" s="63">
        <v>7.3333599999999999E-2</v>
      </c>
      <c r="H9706" s="63">
        <v>65.53</v>
      </c>
      <c r="I9706" s="63">
        <v>-7.1554000000000006E-2</v>
      </c>
      <c r="J9706" s="63">
        <v>1.40468E-2</v>
      </c>
      <c r="K9706" s="63">
        <v>7.3333599999999999E-2</v>
      </c>
      <c r="L9706" s="63">
        <v>0.1326205</v>
      </c>
      <c r="M9706" s="63">
        <v>0.2182212</v>
      </c>
      <c r="N9706" s="63">
        <v>6409</v>
      </c>
      <c r="O9706" s="63">
        <v>0.1130564</v>
      </c>
      <c r="P9706" s="63">
        <v>4</v>
      </c>
      <c r="Q9706" s="63">
        <v>1.2781749580960001E-2</v>
      </c>
    </row>
    <row r="9707" spans="1:17">
      <c r="A9707" s="63" t="s">
        <v>82</v>
      </c>
      <c r="B9707" s="63" t="s">
        <v>44</v>
      </c>
      <c r="C9707" s="63" t="s">
        <v>49</v>
      </c>
      <c r="D9707" s="63">
        <v>10</v>
      </c>
      <c r="E9707" s="63">
        <v>1.1481159999999999</v>
      </c>
      <c r="F9707" s="63">
        <v>1.2243599999999999</v>
      </c>
      <c r="G9707" s="63">
        <v>7.62438E-2</v>
      </c>
      <c r="H9707" s="63">
        <v>70.546300000000002</v>
      </c>
      <c r="I9707" s="63">
        <v>-6.8643800000000005E-2</v>
      </c>
      <c r="J9707" s="63">
        <v>1.69569E-2</v>
      </c>
      <c r="K9707" s="63">
        <v>7.62438E-2</v>
      </c>
      <c r="L9707" s="63">
        <v>0.1355306</v>
      </c>
      <c r="M9707" s="63">
        <v>0.22113140000000001</v>
      </c>
      <c r="N9707" s="63">
        <v>6409</v>
      </c>
      <c r="O9707" s="63">
        <v>0.1130564</v>
      </c>
      <c r="P9707" s="63">
        <v>4</v>
      </c>
      <c r="Q9707" s="63">
        <v>1.2781749580960001E-2</v>
      </c>
    </row>
    <row r="9708" spans="1:17">
      <c r="A9708" s="63" t="s">
        <v>82</v>
      </c>
      <c r="B9708" s="63" t="s">
        <v>44</v>
      </c>
      <c r="C9708" s="63" t="s">
        <v>49</v>
      </c>
      <c r="D9708" s="63">
        <v>11</v>
      </c>
      <c r="E9708" s="63">
        <v>1.2161</v>
      </c>
      <c r="F9708" s="63">
        <v>1.3707100000000001</v>
      </c>
      <c r="G9708" s="63">
        <v>0.15461030000000001</v>
      </c>
      <c r="H9708" s="63">
        <v>74.115899999999996</v>
      </c>
      <c r="I9708" s="63">
        <v>9.7227000000000008E-3</v>
      </c>
      <c r="J9708" s="63">
        <v>9.5323400000000003E-2</v>
      </c>
      <c r="K9708" s="63">
        <v>0.15461030000000001</v>
      </c>
      <c r="L9708" s="63">
        <v>0.21389710000000001</v>
      </c>
      <c r="M9708" s="63">
        <v>0.29949789999999998</v>
      </c>
      <c r="N9708" s="63">
        <v>6409</v>
      </c>
      <c r="O9708" s="63">
        <v>0.1130564</v>
      </c>
      <c r="P9708" s="63">
        <v>4</v>
      </c>
      <c r="Q9708" s="63">
        <v>1.2781749580960001E-2</v>
      </c>
    </row>
    <row r="9709" spans="1:17">
      <c r="A9709" s="63" t="s">
        <v>82</v>
      </c>
      <c r="B9709" s="63" t="s">
        <v>44</v>
      </c>
      <c r="C9709" s="63" t="s">
        <v>49</v>
      </c>
      <c r="D9709" s="63">
        <v>12</v>
      </c>
      <c r="E9709" s="63">
        <v>1.3179399999999999</v>
      </c>
      <c r="F9709" s="63">
        <v>1.4537009999999999</v>
      </c>
      <c r="G9709" s="63">
        <v>0.13576160000000001</v>
      </c>
      <c r="H9709" s="63">
        <v>75.924899999999994</v>
      </c>
      <c r="I9709" s="63">
        <v>-9.1260000000000004E-3</v>
      </c>
      <c r="J9709" s="63">
        <v>7.6474799999999996E-2</v>
      </c>
      <c r="K9709" s="63">
        <v>0.13576160000000001</v>
      </c>
      <c r="L9709" s="63">
        <v>0.19504850000000001</v>
      </c>
      <c r="M9709" s="63">
        <v>0.28064919999999999</v>
      </c>
      <c r="N9709" s="63">
        <v>6409</v>
      </c>
      <c r="O9709" s="63">
        <v>0.1130564</v>
      </c>
      <c r="P9709" s="63">
        <v>4</v>
      </c>
      <c r="Q9709" s="63">
        <v>1.2781749580960001E-2</v>
      </c>
    </row>
    <row r="9710" spans="1:17">
      <c r="A9710" s="63" t="s">
        <v>82</v>
      </c>
      <c r="B9710" s="63" t="s">
        <v>44</v>
      </c>
      <c r="C9710" s="63" t="s">
        <v>49</v>
      </c>
      <c r="D9710" s="63">
        <v>13</v>
      </c>
      <c r="E9710" s="63">
        <v>1.2736400000000001</v>
      </c>
      <c r="F9710" s="63">
        <v>1.524802</v>
      </c>
      <c r="G9710" s="63">
        <v>0.25116240000000001</v>
      </c>
      <c r="H9710" s="63">
        <v>77.035700000000006</v>
      </c>
      <c r="I9710" s="63">
        <v>0.1062748</v>
      </c>
      <c r="J9710" s="63">
        <v>0.19187560000000001</v>
      </c>
      <c r="K9710" s="63">
        <v>0.25116240000000001</v>
      </c>
      <c r="L9710" s="63">
        <v>0.31044919999999998</v>
      </c>
      <c r="M9710" s="63">
        <v>0.39605000000000001</v>
      </c>
      <c r="N9710" s="63">
        <v>6409</v>
      </c>
      <c r="O9710" s="63">
        <v>0.1130564</v>
      </c>
      <c r="P9710" s="63">
        <v>4</v>
      </c>
      <c r="Q9710" s="63">
        <v>1.2781749580960001E-2</v>
      </c>
    </row>
    <row r="9711" spans="1:17">
      <c r="A9711" s="63" t="s">
        <v>82</v>
      </c>
      <c r="B9711" s="63" t="s">
        <v>44</v>
      </c>
      <c r="C9711" s="63" t="s">
        <v>49</v>
      </c>
      <c r="D9711" s="63">
        <v>14</v>
      </c>
      <c r="E9711" s="63">
        <v>1.3466590000000001</v>
      </c>
      <c r="F9711" s="63">
        <v>1.6363540000000001</v>
      </c>
      <c r="G9711" s="63">
        <v>0.28969549999999999</v>
      </c>
      <c r="H9711" s="63">
        <v>79.231999999999999</v>
      </c>
      <c r="I9711" s="63">
        <v>0.14480789999999999</v>
      </c>
      <c r="J9711" s="63">
        <v>0.23040869999999999</v>
      </c>
      <c r="K9711" s="63">
        <v>0.28969549999999999</v>
      </c>
      <c r="L9711" s="63">
        <v>0.34898230000000002</v>
      </c>
      <c r="M9711" s="63">
        <v>0.4345831</v>
      </c>
      <c r="N9711" s="63">
        <v>6409</v>
      </c>
      <c r="O9711" s="63">
        <v>0.1130564</v>
      </c>
      <c r="P9711" s="63">
        <v>4</v>
      </c>
      <c r="Q9711" s="63">
        <v>1.2781749580960001E-2</v>
      </c>
    </row>
    <row r="9712" spans="1:17">
      <c r="A9712" s="63" t="s">
        <v>82</v>
      </c>
      <c r="B9712" s="63" t="s">
        <v>44</v>
      </c>
      <c r="C9712" s="63" t="s">
        <v>49</v>
      </c>
      <c r="D9712" s="63">
        <v>15</v>
      </c>
      <c r="E9712" s="63">
        <v>1.5039960000000001</v>
      </c>
      <c r="F9712" s="63">
        <v>1.7591060000000001</v>
      </c>
      <c r="G9712" s="63">
        <v>0.25511</v>
      </c>
      <c r="H9712" s="63">
        <v>81.420900000000003</v>
      </c>
      <c r="I9712" s="63">
        <v>0.1102224</v>
      </c>
      <c r="J9712" s="63">
        <v>0.1958232</v>
      </c>
      <c r="K9712" s="63">
        <v>0.25511</v>
      </c>
      <c r="L9712" s="63">
        <v>0.31439689999999998</v>
      </c>
      <c r="M9712" s="63">
        <v>0.39999760000000001</v>
      </c>
      <c r="N9712" s="63">
        <v>6409</v>
      </c>
      <c r="O9712" s="63">
        <v>0.1130564</v>
      </c>
      <c r="P9712" s="63">
        <v>4</v>
      </c>
      <c r="Q9712" s="63">
        <v>1.2781749580960001E-2</v>
      </c>
    </row>
    <row r="9713" spans="1:17">
      <c r="A9713" s="63" t="s">
        <v>82</v>
      </c>
      <c r="B9713" s="63" t="s">
        <v>44</v>
      </c>
      <c r="C9713" s="63" t="s">
        <v>49</v>
      </c>
      <c r="D9713" s="63">
        <v>16</v>
      </c>
      <c r="E9713" s="63">
        <v>1.6113519999999999</v>
      </c>
      <c r="F9713" s="63">
        <v>1.8288660000000001</v>
      </c>
      <c r="G9713" s="63">
        <v>0.21751329999999999</v>
      </c>
      <c r="H9713" s="63">
        <v>82.128200000000007</v>
      </c>
      <c r="I9713" s="63">
        <v>7.2625700000000001E-2</v>
      </c>
      <c r="J9713" s="63">
        <v>0.15822649999999999</v>
      </c>
      <c r="K9713" s="63">
        <v>0.21751329999999999</v>
      </c>
      <c r="L9713" s="63">
        <v>0.2768002</v>
      </c>
      <c r="M9713" s="63">
        <v>0.36240090000000003</v>
      </c>
      <c r="N9713" s="63">
        <v>6409</v>
      </c>
      <c r="O9713" s="63">
        <v>0.1130564</v>
      </c>
      <c r="P9713" s="63">
        <v>4</v>
      </c>
      <c r="Q9713" s="63">
        <v>1.2781749580960001E-2</v>
      </c>
    </row>
    <row r="9714" spans="1:17">
      <c r="A9714" s="63" t="s">
        <v>82</v>
      </c>
      <c r="B9714" s="63" t="s">
        <v>44</v>
      </c>
      <c r="C9714" s="63" t="s">
        <v>49</v>
      </c>
      <c r="D9714" s="63">
        <v>17</v>
      </c>
      <c r="E9714" s="63">
        <v>1.7391570000000001</v>
      </c>
      <c r="F9714" s="63">
        <v>1.924974</v>
      </c>
      <c r="G9714" s="63">
        <v>0.18581739999999999</v>
      </c>
      <c r="H9714" s="63">
        <v>82.349400000000003</v>
      </c>
      <c r="I9714" s="63">
        <v>4.0929800000000002E-2</v>
      </c>
      <c r="J9714" s="63">
        <v>0.12653049999999999</v>
      </c>
      <c r="K9714" s="63">
        <v>0.18581739999999999</v>
      </c>
      <c r="L9714" s="63">
        <v>0.24510419999999999</v>
      </c>
      <c r="M9714" s="63">
        <v>0.33070500000000003</v>
      </c>
      <c r="N9714" s="63">
        <v>6409</v>
      </c>
      <c r="O9714" s="63">
        <v>0.1130564</v>
      </c>
      <c r="P9714" s="63">
        <v>4</v>
      </c>
      <c r="Q9714" s="63">
        <v>1.2781749580960001E-2</v>
      </c>
    </row>
    <row r="9715" spans="1:17">
      <c r="A9715" s="63" t="s">
        <v>82</v>
      </c>
      <c r="B9715" s="63" t="s">
        <v>44</v>
      </c>
      <c r="C9715" s="63" t="s">
        <v>49</v>
      </c>
      <c r="D9715" s="63">
        <v>18</v>
      </c>
      <c r="E9715" s="63">
        <v>1.9712209999999999</v>
      </c>
      <c r="F9715" s="63">
        <v>2.0502739999999999</v>
      </c>
      <c r="G9715" s="63">
        <v>7.9052700000000004E-2</v>
      </c>
      <c r="H9715" s="63">
        <v>82.772099999999995</v>
      </c>
      <c r="I9715" s="63">
        <v>-6.5834900000000002E-2</v>
      </c>
      <c r="J9715" s="63">
        <v>1.9765899999999999E-2</v>
      </c>
      <c r="K9715" s="63">
        <v>7.9052700000000004E-2</v>
      </c>
      <c r="L9715" s="63">
        <v>0.1383395</v>
      </c>
      <c r="M9715" s="63">
        <v>0.22394030000000001</v>
      </c>
      <c r="N9715" s="63">
        <v>6409</v>
      </c>
      <c r="O9715" s="63">
        <v>0.1130564</v>
      </c>
      <c r="P9715" s="63">
        <v>4</v>
      </c>
      <c r="Q9715" s="63">
        <v>1.2781749580960001E-2</v>
      </c>
    </row>
    <row r="9716" spans="1:17">
      <c r="A9716" s="63" t="s">
        <v>82</v>
      </c>
      <c r="B9716" s="63" t="s">
        <v>44</v>
      </c>
      <c r="C9716" s="63" t="s">
        <v>49</v>
      </c>
      <c r="D9716" s="63">
        <v>19</v>
      </c>
      <c r="E9716" s="63">
        <v>2.0997119999999998</v>
      </c>
      <c r="F9716" s="63">
        <v>2.0349439999999999</v>
      </c>
      <c r="G9716" s="63">
        <v>-6.4768099999999995E-2</v>
      </c>
      <c r="H9716" s="63">
        <v>81.2393</v>
      </c>
      <c r="I9716" s="63">
        <v>-0.2096557</v>
      </c>
      <c r="J9716" s="63">
        <v>-0.1240549</v>
      </c>
      <c r="K9716" s="63">
        <v>-6.4768099999999995E-2</v>
      </c>
      <c r="L9716" s="63">
        <v>-5.4812000000000003E-3</v>
      </c>
      <c r="M9716" s="63">
        <v>8.0119499999999996E-2</v>
      </c>
      <c r="N9716" s="63">
        <v>6409</v>
      </c>
      <c r="O9716" s="63">
        <v>0.1130564</v>
      </c>
      <c r="P9716" s="63">
        <v>4</v>
      </c>
      <c r="Q9716" s="63">
        <v>1.2781749580960001E-2</v>
      </c>
    </row>
    <row r="9717" spans="1:17">
      <c r="A9717" s="63" t="s">
        <v>82</v>
      </c>
      <c r="B9717" s="63" t="s">
        <v>44</v>
      </c>
      <c r="C9717" s="63" t="s">
        <v>49</v>
      </c>
      <c r="D9717" s="63">
        <v>20</v>
      </c>
      <c r="E9717" s="63">
        <v>1.812038</v>
      </c>
      <c r="F9717" s="63">
        <v>1.6968700000000001</v>
      </c>
      <c r="G9717" s="63">
        <v>-0.1151683</v>
      </c>
      <c r="H9717" s="63">
        <v>73.043000000000006</v>
      </c>
      <c r="I9717" s="63">
        <v>-0.26005590000000001</v>
      </c>
      <c r="J9717" s="63">
        <v>-0.1744552</v>
      </c>
      <c r="K9717" s="63">
        <v>-0.1151683</v>
      </c>
      <c r="L9717" s="63">
        <v>-5.5881500000000001E-2</v>
      </c>
      <c r="M9717" s="63">
        <v>2.9719300000000001E-2</v>
      </c>
      <c r="N9717" s="63">
        <v>6409</v>
      </c>
      <c r="O9717" s="63">
        <v>0.1130564</v>
      </c>
      <c r="P9717" s="63">
        <v>4</v>
      </c>
      <c r="Q9717" s="63">
        <v>1.2781749580960001E-2</v>
      </c>
    </row>
    <row r="9718" spans="1:17">
      <c r="A9718" s="63" t="s">
        <v>82</v>
      </c>
      <c r="B9718" s="63" t="s">
        <v>44</v>
      </c>
      <c r="C9718" s="63" t="s">
        <v>49</v>
      </c>
      <c r="D9718" s="63">
        <v>21</v>
      </c>
      <c r="E9718" s="63">
        <v>1.650423</v>
      </c>
      <c r="F9718" s="63">
        <v>1.502564</v>
      </c>
      <c r="G9718" s="63">
        <v>-0.14785870000000001</v>
      </c>
      <c r="H9718" s="63">
        <v>66.866</v>
      </c>
      <c r="I9718" s="63">
        <v>-0.29274630000000001</v>
      </c>
      <c r="J9718" s="63">
        <v>-0.20714560000000001</v>
      </c>
      <c r="K9718" s="63">
        <v>-0.14785870000000001</v>
      </c>
      <c r="L9718" s="63">
        <v>-8.8571899999999995E-2</v>
      </c>
      <c r="M9718" s="63">
        <v>-2.9711E-3</v>
      </c>
      <c r="N9718" s="63">
        <v>6409</v>
      </c>
      <c r="O9718" s="63">
        <v>0.1130564</v>
      </c>
      <c r="P9718" s="63">
        <v>4</v>
      </c>
      <c r="Q9718" s="63">
        <v>1.2781749580960001E-2</v>
      </c>
    </row>
    <row r="9719" spans="1:17">
      <c r="A9719" s="63" t="s">
        <v>82</v>
      </c>
      <c r="B9719" s="63" t="s">
        <v>44</v>
      </c>
      <c r="C9719" s="63" t="s">
        <v>49</v>
      </c>
      <c r="D9719" s="63">
        <v>22</v>
      </c>
      <c r="E9719" s="63">
        <v>1.520912</v>
      </c>
      <c r="F9719" s="63">
        <v>1.372625</v>
      </c>
      <c r="G9719" s="63">
        <v>-0.14828659999999999</v>
      </c>
      <c r="H9719" s="63">
        <v>64.080699999999993</v>
      </c>
      <c r="I9719" s="63">
        <v>-0.2931742</v>
      </c>
      <c r="J9719" s="63">
        <v>-0.20757339999999999</v>
      </c>
      <c r="K9719" s="63">
        <v>-0.14828659999999999</v>
      </c>
      <c r="L9719" s="63">
        <v>-8.8999700000000001E-2</v>
      </c>
      <c r="M9719" s="63">
        <v>-3.3990000000000001E-3</v>
      </c>
      <c r="N9719" s="63">
        <v>6409</v>
      </c>
      <c r="O9719" s="63">
        <v>0.1130564</v>
      </c>
      <c r="P9719" s="63">
        <v>4</v>
      </c>
      <c r="Q9719" s="63">
        <v>1.2781749580960001E-2</v>
      </c>
    </row>
    <row r="9720" spans="1:17">
      <c r="A9720" s="63" t="s">
        <v>82</v>
      </c>
      <c r="B9720" s="63" t="s">
        <v>44</v>
      </c>
      <c r="C9720" s="63" t="s">
        <v>49</v>
      </c>
      <c r="D9720" s="63">
        <v>23</v>
      </c>
      <c r="E9720" s="63">
        <v>1.2876510000000001</v>
      </c>
      <c r="F9720" s="63">
        <v>1.147473</v>
      </c>
      <c r="G9720" s="63">
        <v>-0.14017840000000001</v>
      </c>
      <c r="H9720" s="63">
        <v>62.145299999999999</v>
      </c>
      <c r="I9720" s="63">
        <v>-0.28506599999999999</v>
      </c>
      <c r="J9720" s="63">
        <v>-0.19946530000000001</v>
      </c>
      <c r="K9720" s="63">
        <v>-0.14017840000000001</v>
      </c>
      <c r="L9720" s="63">
        <v>-8.0891599999999994E-2</v>
      </c>
      <c r="M9720" s="63">
        <v>4.7092000000000002E-3</v>
      </c>
      <c r="N9720" s="63">
        <v>6409</v>
      </c>
      <c r="O9720" s="63">
        <v>0.1130564</v>
      </c>
      <c r="P9720" s="63">
        <v>4</v>
      </c>
      <c r="Q9720" s="63">
        <v>1.2781749580960001E-2</v>
      </c>
    </row>
    <row r="9721" spans="1:17">
      <c r="A9721" s="63" t="s">
        <v>82</v>
      </c>
      <c r="B9721" s="63" t="s">
        <v>44</v>
      </c>
      <c r="C9721" s="63" t="s">
        <v>49</v>
      </c>
      <c r="D9721" s="63">
        <v>24</v>
      </c>
      <c r="E9721" s="63">
        <v>0.99379779999999995</v>
      </c>
      <c r="F9721" s="63">
        <v>0.85170619999999997</v>
      </c>
      <c r="G9721" s="63">
        <v>-0.14209160000000001</v>
      </c>
      <c r="H9721" s="63">
        <v>61.006500000000003</v>
      </c>
      <c r="I9721" s="63">
        <v>-0.28697919999999999</v>
      </c>
      <c r="J9721" s="63">
        <v>-0.20137840000000001</v>
      </c>
      <c r="K9721" s="63">
        <v>-0.14209160000000001</v>
      </c>
      <c r="L9721" s="63">
        <v>-8.2804699999999995E-2</v>
      </c>
      <c r="M9721" s="63">
        <v>2.7959999999999999E-3</v>
      </c>
      <c r="N9721" s="63">
        <v>6409</v>
      </c>
      <c r="O9721" s="63">
        <v>0.1130564</v>
      </c>
      <c r="P9721" s="63">
        <v>4</v>
      </c>
      <c r="Q9721" s="63">
        <v>1.2781749580960001E-2</v>
      </c>
    </row>
    <row r="9722" spans="1:17">
      <c r="A9722" s="63" t="s">
        <v>82</v>
      </c>
      <c r="B9722" s="63" t="s">
        <v>44</v>
      </c>
      <c r="C9722" s="63" t="s">
        <v>50</v>
      </c>
      <c r="D9722" s="63">
        <v>1</v>
      </c>
      <c r="E9722" s="63">
        <v>0.96960290000000005</v>
      </c>
      <c r="F9722" s="63">
        <v>0.72505180000000002</v>
      </c>
      <c r="G9722" s="63">
        <v>-0.24455109999999999</v>
      </c>
      <c r="H9722" s="63">
        <v>67.343999999999994</v>
      </c>
      <c r="I9722" s="63">
        <v>-0.38943870000000003</v>
      </c>
      <c r="J9722" s="63">
        <v>-0.303838</v>
      </c>
      <c r="K9722" s="63">
        <v>-0.24455109999999999</v>
      </c>
      <c r="L9722" s="63">
        <v>-0.18526429999999999</v>
      </c>
      <c r="M9722" s="63">
        <v>-9.9663500000000002E-2</v>
      </c>
      <c r="N9722" s="63">
        <v>6409</v>
      </c>
      <c r="O9722" s="63">
        <v>0.1130564</v>
      </c>
      <c r="P9722" s="63">
        <v>5</v>
      </c>
      <c r="Q9722" s="63">
        <v>1.2781749580960001E-2</v>
      </c>
    </row>
    <row r="9723" spans="1:17">
      <c r="A9723" s="63" t="s">
        <v>82</v>
      </c>
      <c r="B9723" s="63" t="s">
        <v>44</v>
      </c>
      <c r="C9723" s="63" t="s">
        <v>50</v>
      </c>
      <c r="D9723" s="63">
        <v>2</v>
      </c>
      <c r="E9723" s="63">
        <v>0.88730750000000003</v>
      </c>
      <c r="F9723" s="63">
        <v>0.63344619999999996</v>
      </c>
      <c r="G9723" s="63">
        <v>-0.25386140000000001</v>
      </c>
      <c r="H9723" s="63">
        <v>66.662499999999994</v>
      </c>
      <c r="I9723" s="63">
        <v>-0.39874900000000002</v>
      </c>
      <c r="J9723" s="63">
        <v>-0.31314819999999999</v>
      </c>
      <c r="K9723" s="63">
        <v>-0.25386140000000001</v>
      </c>
      <c r="L9723" s="63">
        <v>-0.19457450000000001</v>
      </c>
      <c r="M9723" s="63">
        <v>-0.1089738</v>
      </c>
      <c r="N9723" s="63">
        <v>6409</v>
      </c>
      <c r="O9723" s="63">
        <v>0.1130564</v>
      </c>
      <c r="P9723" s="63">
        <v>5</v>
      </c>
      <c r="Q9723" s="63">
        <v>1.2781749580960001E-2</v>
      </c>
    </row>
    <row r="9724" spans="1:17">
      <c r="A9724" s="63" t="s">
        <v>82</v>
      </c>
      <c r="B9724" s="63" t="s">
        <v>44</v>
      </c>
      <c r="C9724" s="63" t="s">
        <v>50</v>
      </c>
      <c r="D9724" s="63">
        <v>3</v>
      </c>
      <c r="E9724" s="63">
        <v>0.84155650000000004</v>
      </c>
      <c r="F9724" s="63">
        <v>0.59858290000000003</v>
      </c>
      <c r="G9724" s="63">
        <v>-0.24297360000000001</v>
      </c>
      <c r="H9724" s="63">
        <v>65.732299999999995</v>
      </c>
      <c r="I9724" s="63">
        <v>-0.38786120000000002</v>
      </c>
      <c r="J9724" s="63">
        <v>-0.30226049999999999</v>
      </c>
      <c r="K9724" s="63">
        <v>-0.24297360000000001</v>
      </c>
      <c r="L9724" s="63">
        <v>-0.18368680000000001</v>
      </c>
      <c r="M9724" s="63">
        <v>-9.8086000000000007E-2</v>
      </c>
      <c r="N9724" s="63">
        <v>6409</v>
      </c>
      <c r="O9724" s="63">
        <v>0.1130564</v>
      </c>
      <c r="P9724" s="63">
        <v>5</v>
      </c>
      <c r="Q9724" s="63">
        <v>1.2781749580960001E-2</v>
      </c>
    </row>
    <row r="9725" spans="1:17">
      <c r="A9725" s="63" t="s">
        <v>82</v>
      </c>
      <c r="B9725" s="63" t="s">
        <v>44</v>
      </c>
      <c r="C9725" s="63" t="s">
        <v>50</v>
      </c>
      <c r="D9725" s="63">
        <v>4</v>
      </c>
      <c r="E9725" s="63">
        <v>0.82340150000000001</v>
      </c>
      <c r="F9725" s="63">
        <v>0.60922180000000004</v>
      </c>
      <c r="G9725" s="63">
        <v>-0.2141797</v>
      </c>
      <c r="H9725" s="63">
        <v>65.534000000000006</v>
      </c>
      <c r="I9725" s="63">
        <v>-0.35906729999999998</v>
      </c>
      <c r="J9725" s="63">
        <v>-0.2734665</v>
      </c>
      <c r="K9725" s="63">
        <v>-0.2141797</v>
      </c>
      <c r="L9725" s="63">
        <v>-0.1548929</v>
      </c>
      <c r="M9725" s="63">
        <v>-6.9292099999999995E-2</v>
      </c>
      <c r="N9725" s="63">
        <v>6409</v>
      </c>
      <c r="O9725" s="63">
        <v>0.1130564</v>
      </c>
      <c r="P9725" s="63">
        <v>5</v>
      </c>
      <c r="Q9725" s="63">
        <v>1.2781749580960001E-2</v>
      </c>
    </row>
    <row r="9726" spans="1:17">
      <c r="A9726" s="63" t="s">
        <v>82</v>
      </c>
      <c r="B9726" s="63" t="s">
        <v>44</v>
      </c>
      <c r="C9726" s="63" t="s">
        <v>50</v>
      </c>
      <c r="D9726" s="63">
        <v>5</v>
      </c>
      <c r="E9726" s="63">
        <v>0.83353829999999995</v>
      </c>
      <c r="F9726" s="63">
        <v>0.61567620000000001</v>
      </c>
      <c r="G9726" s="63">
        <v>-0.2178621</v>
      </c>
      <c r="H9726" s="63">
        <v>64.733099999999993</v>
      </c>
      <c r="I9726" s="63">
        <v>-0.36274970000000001</v>
      </c>
      <c r="J9726" s="63">
        <v>-0.27714889999999998</v>
      </c>
      <c r="K9726" s="63">
        <v>-0.2178621</v>
      </c>
      <c r="L9726" s="63">
        <v>-0.1585752</v>
      </c>
      <c r="M9726" s="63">
        <v>-7.2974499999999998E-2</v>
      </c>
      <c r="N9726" s="63">
        <v>6409</v>
      </c>
      <c r="O9726" s="63">
        <v>0.1130564</v>
      </c>
      <c r="P9726" s="63">
        <v>5</v>
      </c>
      <c r="Q9726" s="63">
        <v>1.2781749580960001E-2</v>
      </c>
    </row>
    <row r="9727" spans="1:17">
      <c r="A9727" s="63" t="s">
        <v>82</v>
      </c>
      <c r="B9727" s="63" t="s">
        <v>44</v>
      </c>
      <c r="C9727" s="63" t="s">
        <v>50</v>
      </c>
      <c r="D9727" s="63">
        <v>6</v>
      </c>
      <c r="E9727" s="63">
        <v>0.92785770000000001</v>
      </c>
      <c r="F9727" s="63">
        <v>0.65036210000000005</v>
      </c>
      <c r="G9727" s="63">
        <v>-0.27749560000000001</v>
      </c>
      <c r="H9727" s="63">
        <v>64.257900000000006</v>
      </c>
      <c r="I9727" s="63">
        <v>-0.42238320000000001</v>
      </c>
      <c r="J9727" s="63">
        <v>-0.33678249999999998</v>
      </c>
      <c r="K9727" s="63">
        <v>-0.27749560000000001</v>
      </c>
      <c r="L9727" s="63">
        <v>-0.21820880000000001</v>
      </c>
      <c r="M9727" s="63">
        <v>-0.132608</v>
      </c>
      <c r="N9727" s="63">
        <v>6409</v>
      </c>
      <c r="O9727" s="63">
        <v>0.1130564</v>
      </c>
      <c r="P9727" s="63">
        <v>5</v>
      </c>
      <c r="Q9727" s="63">
        <v>1.2781749580960001E-2</v>
      </c>
    </row>
    <row r="9728" spans="1:17">
      <c r="A9728" s="63" t="s">
        <v>82</v>
      </c>
      <c r="B9728" s="63" t="s">
        <v>44</v>
      </c>
      <c r="C9728" s="63" t="s">
        <v>50</v>
      </c>
      <c r="D9728" s="63">
        <v>7</v>
      </c>
      <c r="E9728" s="63">
        <v>1.1104229999999999</v>
      </c>
      <c r="F9728" s="63">
        <v>0.83646209999999999</v>
      </c>
      <c r="G9728" s="63">
        <v>-0.27396110000000001</v>
      </c>
      <c r="H9728" s="63">
        <v>65.098500000000001</v>
      </c>
      <c r="I9728" s="63">
        <v>-0.41884870000000002</v>
      </c>
      <c r="J9728" s="63">
        <v>-0.33324799999999999</v>
      </c>
      <c r="K9728" s="63">
        <v>-0.27396110000000001</v>
      </c>
      <c r="L9728" s="63">
        <v>-0.21467430000000001</v>
      </c>
      <c r="M9728" s="63">
        <v>-0.12907350000000001</v>
      </c>
      <c r="N9728" s="63">
        <v>6409</v>
      </c>
      <c r="O9728" s="63">
        <v>0.1130564</v>
      </c>
      <c r="P9728" s="63">
        <v>5</v>
      </c>
      <c r="Q9728" s="63">
        <v>1.2781749580960001E-2</v>
      </c>
    </row>
    <row r="9729" spans="1:17">
      <c r="A9729" s="63" t="s">
        <v>82</v>
      </c>
      <c r="B9729" s="63" t="s">
        <v>44</v>
      </c>
      <c r="C9729" s="63" t="s">
        <v>50</v>
      </c>
      <c r="D9729" s="63">
        <v>8</v>
      </c>
      <c r="E9729" s="63">
        <v>1.185413</v>
      </c>
      <c r="F9729" s="63">
        <v>0.92878470000000002</v>
      </c>
      <c r="G9729" s="63">
        <v>-0.25662800000000002</v>
      </c>
      <c r="H9729" s="63">
        <v>68.890500000000003</v>
      </c>
      <c r="I9729" s="63">
        <v>-0.40151559999999997</v>
      </c>
      <c r="J9729" s="63">
        <v>-0.3159149</v>
      </c>
      <c r="K9729" s="63">
        <v>-0.25662800000000002</v>
      </c>
      <c r="L9729" s="63">
        <v>-0.19734119999999999</v>
      </c>
      <c r="M9729" s="63">
        <v>-0.1117404</v>
      </c>
      <c r="N9729" s="63">
        <v>6409</v>
      </c>
      <c r="O9729" s="63">
        <v>0.1130564</v>
      </c>
      <c r="P9729" s="63">
        <v>5</v>
      </c>
      <c r="Q9729" s="63">
        <v>1.2781749580960001E-2</v>
      </c>
    </row>
    <row r="9730" spans="1:17">
      <c r="A9730" s="63" t="s">
        <v>82</v>
      </c>
      <c r="B9730" s="63" t="s">
        <v>44</v>
      </c>
      <c r="C9730" s="63" t="s">
        <v>50</v>
      </c>
      <c r="D9730" s="63">
        <v>9</v>
      </c>
      <c r="E9730" s="63">
        <v>1.1370100000000001</v>
      </c>
      <c r="F9730" s="63">
        <v>1.05243</v>
      </c>
      <c r="G9730" s="63">
        <v>-8.4580500000000003E-2</v>
      </c>
      <c r="H9730" s="63">
        <v>74.341300000000004</v>
      </c>
      <c r="I9730" s="63">
        <v>-0.22946810000000001</v>
      </c>
      <c r="J9730" s="63">
        <v>-0.14386740000000001</v>
      </c>
      <c r="K9730" s="63">
        <v>-8.4580500000000003E-2</v>
      </c>
      <c r="L9730" s="63">
        <v>-2.5293699999999999E-2</v>
      </c>
      <c r="M9730" s="63">
        <v>6.0307100000000002E-2</v>
      </c>
      <c r="N9730" s="63">
        <v>6409</v>
      </c>
      <c r="O9730" s="63">
        <v>0.1130564</v>
      </c>
      <c r="P9730" s="63">
        <v>5</v>
      </c>
      <c r="Q9730" s="63">
        <v>1.2781749580960001E-2</v>
      </c>
    </row>
    <row r="9731" spans="1:17">
      <c r="A9731" s="63" t="s">
        <v>82</v>
      </c>
      <c r="B9731" s="63" t="s">
        <v>44</v>
      </c>
      <c r="C9731" s="63" t="s">
        <v>50</v>
      </c>
      <c r="D9731" s="63">
        <v>10</v>
      </c>
      <c r="E9731" s="63">
        <v>1.1522829999999999</v>
      </c>
      <c r="F9731" s="63">
        <v>1.0664469999999999</v>
      </c>
      <c r="G9731" s="63">
        <v>-8.5836300000000004E-2</v>
      </c>
      <c r="H9731" s="63">
        <v>78.304500000000004</v>
      </c>
      <c r="I9731" s="63">
        <v>-0.23072390000000001</v>
      </c>
      <c r="J9731" s="63">
        <v>-0.1451231</v>
      </c>
      <c r="K9731" s="63">
        <v>-8.5836300000000004E-2</v>
      </c>
      <c r="L9731" s="63">
        <v>-2.65495E-2</v>
      </c>
      <c r="M9731" s="63">
        <v>5.9051300000000001E-2</v>
      </c>
      <c r="N9731" s="63">
        <v>6409</v>
      </c>
      <c r="O9731" s="63">
        <v>0.1130564</v>
      </c>
      <c r="P9731" s="63">
        <v>5</v>
      </c>
      <c r="Q9731" s="63">
        <v>1.2781749580960001E-2</v>
      </c>
    </row>
    <row r="9732" spans="1:17">
      <c r="A9732" s="63" t="s">
        <v>82</v>
      </c>
      <c r="B9732" s="63" t="s">
        <v>44</v>
      </c>
      <c r="C9732" s="63" t="s">
        <v>50</v>
      </c>
      <c r="D9732" s="63">
        <v>11</v>
      </c>
      <c r="E9732" s="63">
        <v>1.066899</v>
      </c>
      <c r="F9732" s="63">
        <v>1.1574230000000001</v>
      </c>
      <c r="G9732" s="63">
        <v>9.0524199999999999E-2</v>
      </c>
      <c r="H9732" s="63">
        <v>83.381</v>
      </c>
      <c r="I9732" s="63">
        <v>-5.4363399999999999E-2</v>
      </c>
      <c r="J9732" s="63">
        <v>3.1237399999999999E-2</v>
      </c>
      <c r="K9732" s="63">
        <v>9.0524199999999999E-2</v>
      </c>
      <c r="L9732" s="63">
        <v>0.149811</v>
      </c>
      <c r="M9732" s="63">
        <v>0.2354118</v>
      </c>
      <c r="N9732" s="63">
        <v>6409</v>
      </c>
      <c r="O9732" s="63">
        <v>0.1130564</v>
      </c>
      <c r="P9732" s="63">
        <v>5</v>
      </c>
      <c r="Q9732" s="63">
        <v>1.2781749580960001E-2</v>
      </c>
    </row>
    <row r="9733" spans="1:17">
      <c r="A9733" s="63" t="s">
        <v>82</v>
      </c>
      <c r="B9733" s="63" t="s">
        <v>44</v>
      </c>
      <c r="C9733" s="63" t="s">
        <v>50</v>
      </c>
      <c r="D9733" s="63">
        <v>12</v>
      </c>
      <c r="E9733" s="63">
        <v>1.0198499999999999</v>
      </c>
      <c r="F9733" s="63">
        <v>1.330301</v>
      </c>
      <c r="G9733" s="63">
        <v>0.31045070000000002</v>
      </c>
      <c r="H9733" s="63">
        <v>88.707599999999999</v>
      </c>
      <c r="I9733" s="63">
        <v>0.16556309999999999</v>
      </c>
      <c r="J9733" s="63">
        <v>0.25116379999999999</v>
      </c>
      <c r="K9733" s="63">
        <v>0.31045070000000002</v>
      </c>
      <c r="L9733" s="63">
        <v>0.3697375</v>
      </c>
      <c r="M9733" s="63">
        <v>0.45533829999999997</v>
      </c>
      <c r="N9733" s="63">
        <v>6409</v>
      </c>
      <c r="O9733" s="63">
        <v>0.1130564</v>
      </c>
      <c r="P9733" s="63">
        <v>5</v>
      </c>
      <c r="Q9733" s="63">
        <v>1.2781749580960001E-2</v>
      </c>
    </row>
    <row r="9734" spans="1:17">
      <c r="A9734" s="63" t="s">
        <v>82</v>
      </c>
      <c r="B9734" s="63" t="s">
        <v>44</v>
      </c>
      <c r="C9734" s="63" t="s">
        <v>50</v>
      </c>
      <c r="D9734" s="63">
        <v>13</v>
      </c>
      <c r="E9734" s="63">
        <v>0.9133964</v>
      </c>
      <c r="F9734" s="63">
        <v>1.530902</v>
      </c>
      <c r="G9734" s="63">
        <v>0.61750519999999998</v>
      </c>
      <c r="H9734" s="63">
        <v>91.912899999999993</v>
      </c>
      <c r="I9734" s="63">
        <v>0.47261760000000003</v>
      </c>
      <c r="J9734" s="63">
        <v>0.5582184</v>
      </c>
      <c r="K9734" s="63">
        <v>0.61750519999999998</v>
      </c>
      <c r="L9734" s="63">
        <v>0.67679199999999995</v>
      </c>
      <c r="M9734" s="63">
        <v>0.76239279999999998</v>
      </c>
      <c r="N9734" s="63">
        <v>6409</v>
      </c>
      <c r="O9734" s="63">
        <v>0.1130564</v>
      </c>
      <c r="P9734" s="63">
        <v>5</v>
      </c>
      <c r="Q9734" s="63">
        <v>1.2781749580960001E-2</v>
      </c>
    </row>
    <row r="9735" spans="1:17">
      <c r="A9735" s="63" t="s">
        <v>82</v>
      </c>
      <c r="B9735" s="63" t="s">
        <v>44</v>
      </c>
      <c r="C9735" s="63" t="s">
        <v>50</v>
      </c>
      <c r="D9735" s="63">
        <v>14</v>
      </c>
      <c r="E9735" s="63">
        <v>1.006178</v>
      </c>
      <c r="F9735" s="63">
        <v>1.7457290000000001</v>
      </c>
      <c r="G9735" s="63">
        <v>0.73955079999999995</v>
      </c>
      <c r="H9735" s="63">
        <v>92.787999999999997</v>
      </c>
      <c r="I9735" s="63">
        <v>0.59466330000000001</v>
      </c>
      <c r="J9735" s="63">
        <v>0.68026399999999998</v>
      </c>
      <c r="K9735" s="63">
        <v>0.73955079999999995</v>
      </c>
      <c r="L9735" s="63">
        <v>0.79883769999999998</v>
      </c>
      <c r="M9735" s="63">
        <v>0.88443839999999996</v>
      </c>
      <c r="N9735" s="63">
        <v>6409</v>
      </c>
      <c r="O9735" s="63">
        <v>0.1130564</v>
      </c>
      <c r="P9735" s="63">
        <v>5</v>
      </c>
      <c r="Q9735" s="63">
        <v>1.2781749580960001E-2</v>
      </c>
    </row>
    <row r="9736" spans="1:17">
      <c r="A9736" s="63" t="s">
        <v>82</v>
      </c>
      <c r="B9736" s="63" t="s">
        <v>44</v>
      </c>
      <c r="C9736" s="63" t="s">
        <v>50</v>
      </c>
      <c r="D9736" s="63">
        <v>15</v>
      </c>
      <c r="E9736" s="63">
        <v>1.102217</v>
      </c>
      <c r="F9736" s="63">
        <v>1.874943</v>
      </c>
      <c r="G9736" s="63">
        <v>0.77272620000000003</v>
      </c>
      <c r="H9736" s="63">
        <v>93.146000000000001</v>
      </c>
      <c r="I9736" s="63">
        <v>0.62783860000000002</v>
      </c>
      <c r="J9736" s="63">
        <v>0.7134393</v>
      </c>
      <c r="K9736" s="63">
        <v>0.77272620000000003</v>
      </c>
      <c r="L9736" s="63">
        <v>0.832013</v>
      </c>
      <c r="M9736" s="63">
        <v>0.91761369999999998</v>
      </c>
      <c r="N9736" s="63">
        <v>6409</v>
      </c>
      <c r="O9736" s="63">
        <v>0.1130564</v>
      </c>
      <c r="P9736" s="63">
        <v>5</v>
      </c>
      <c r="Q9736" s="63">
        <v>1.2781749580960001E-2</v>
      </c>
    </row>
    <row r="9737" spans="1:17">
      <c r="A9737" s="63" t="s">
        <v>82</v>
      </c>
      <c r="B9737" s="63" t="s">
        <v>44</v>
      </c>
      <c r="C9737" s="63" t="s">
        <v>50</v>
      </c>
      <c r="D9737" s="63">
        <v>16</v>
      </c>
      <c r="E9737" s="63">
        <v>1.280443</v>
      </c>
      <c r="F9737" s="63">
        <v>2.034564</v>
      </c>
      <c r="G9737" s="63">
        <v>0.75412109999999999</v>
      </c>
      <c r="H9737" s="63">
        <v>93.947000000000003</v>
      </c>
      <c r="I9737" s="63">
        <v>0.60923349999999998</v>
      </c>
      <c r="J9737" s="63">
        <v>0.69483419999999996</v>
      </c>
      <c r="K9737" s="63">
        <v>0.75412109999999999</v>
      </c>
      <c r="L9737" s="63">
        <v>0.81340789999999996</v>
      </c>
      <c r="M9737" s="63">
        <v>0.89900860000000005</v>
      </c>
      <c r="N9737" s="63">
        <v>6409</v>
      </c>
      <c r="O9737" s="63">
        <v>0.1130564</v>
      </c>
      <c r="P9737" s="63">
        <v>5</v>
      </c>
      <c r="Q9737" s="63">
        <v>1.2781749580960001E-2</v>
      </c>
    </row>
    <row r="9738" spans="1:17">
      <c r="A9738" s="63" t="s">
        <v>82</v>
      </c>
      <c r="B9738" s="63" t="s">
        <v>44</v>
      </c>
      <c r="C9738" s="63" t="s">
        <v>50</v>
      </c>
      <c r="D9738" s="63">
        <v>17</v>
      </c>
      <c r="E9738" s="63">
        <v>1.4588810000000001</v>
      </c>
      <c r="F9738" s="63">
        <v>2.1702900000000001</v>
      </c>
      <c r="G9738" s="63">
        <v>0.71140959999999998</v>
      </c>
      <c r="H9738" s="63">
        <v>94.148899999999998</v>
      </c>
      <c r="I9738" s="63">
        <v>0.56652199999999997</v>
      </c>
      <c r="J9738" s="63">
        <v>0.65212270000000006</v>
      </c>
      <c r="K9738" s="63">
        <v>0.71140959999999998</v>
      </c>
      <c r="L9738" s="63">
        <v>0.77069639999999995</v>
      </c>
      <c r="M9738" s="63">
        <v>0.85629710000000003</v>
      </c>
      <c r="N9738" s="63">
        <v>6409</v>
      </c>
      <c r="O9738" s="63">
        <v>0.1130564</v>
      </c>
      <c r="P9738" s="63">
        <v>5</v>
      </c>
      <c r="Q9738" s="63">
        <v>1.2781749580960001E-2</v>
      </c>
    </row>
    <row r="9739" spans="1:17">
      <c r="A9739" s="63" t="s">
        <v>82</v>
      </c>
      <c r="B9739" s="63" t="s">
        <v>44</v>
      </c>
      <c r="C9739" s="63" t="s">
        <v>50</v>
      </c>
      <c r="D9739" s="63">
        <v>18</v>
      </c>
      <c r="E9739" s="63">
        <v>1.6303890000000001</v>
      </c>
      <c r="F9739" s="63">
        <v>2.2705190000000002</v>
      </c>
      <c r="G9739" s="63">
        <v>0.64012930000000001</v>
      </c>
      <c r="H9739" s="63">
        <v>93.607399999999998</v>
      </c>
      <c r="I9739" s="63">
        <v>0.49524170000000001</v>
      </c>
      <c r="J9739" s="63">
        <v>0.58084250000000004</v>
      </c>
      <c r="K9739" s="63">
        <v>0.64012930000000001</v>
      </c>
      <c r="L9739" s="63">
        <v>0.69941620000000004</v>
      </c>
      <c r="M9739" s="63">
        <v>0.78501690000000002</v>
      </c>
      <c r="N9739" s="63">
        <v>6409</v>
      </c>
      <c r="O9739" s="63">
        <v>0.1130564</v>
      </c>
      <c r="P9739" s="63">
        <v>5</v>
      </c>
      <c r="Q9739" s="63">
        <v>1.2781749580960001E-2</v>
      </c>
    </row>
    <row r="9740" spans="1:17">
      <c r="A9740" s="63" t="s">
        <v>82</v>
      </c>
      <c r="B9740" s="63" t="s">
        <v>44</v>
      </c>
      <c r="C9740" s="63" t="s">
        <v>50</v>
      </c>
      <c r="D9740" s="63">
        <v>19</v>
      </c>
      <c r="E9740" s="63">
        <v>1.9747889999999999</v>
      </c>
      <c r="F9740" s="63">
        <v>2.274022</v>
      </c>
      <c r="G9740" s="63">
        <v>0.29923300000000003</v>
      </c>
      <c r="H9740" s="63">
        <v>92.803399999999996</v>
      </c>
      <c r="I9740" s="63">
        <v>0.15434539999999999</v>
      </c>
      <c r="J9740" s="63">
        <v>0.2399461</v>
      </c>
      <c r="K9740" s="63">
        <v>0.29923300000000003</v>
      </c>
      <c r="L9740" s="63">
        <v>0.3585198</v>
      </c>
      <c r="M9740" s="63">
        <v>0.44412059999999998</v>
      </c>
      <c r="N9740" s="63">
        <v>6409</v>
      </c>
      <c r="O9740" s="63">
        <v>0.1130564</v>
      </c>
      <c r="P9740" s="63">
        <v>5</v>
      </c>
      <c r="Q9740" s="63">
        <v>1.2781749580960001E-2</v>
      </c>
    </row>
    <row r="9741" spans="1:17">
      <c r="A9741" s="63" t="s">
        <v>82</v>
      </c>
      <c r="B9741" s="63" t="s">
        <v>44</v>
      </c>
      <c r="C9741" s="63" t="s">
        <v>50</v>
      </c>
      <c r="D9741" s="63">
        <v>20</v>
      </c>
      <c r="E9741" s="63">
        <v>1.9831300000000001</v>
      </c>
      <c r="F9741" s="63">
        <v>1.9657249999999999</v>
      </c>
      <c r="G9741" s="63">
        <v>-1.7405199999999999E-2</v>
      </c>
      <c r="H9741" s="63">
        <v>85.708500000000001</v>
      </c>
      <c r="I9741" s="63">
        <v>-0.16229270000000001</v>
      </c>
      <c r="J9741" s="63">
        <v>-7.6691999999999996E-2</v>
      </c>
      <c r="K9741" s="63">
        <v>-1.7405199999999999E-2</v>
      </c>
      <c r="L9741" s="63">
        <v>4.1881700000000001E-2</v>
      </c>
      <c r="M9741" s="63">
        <v>0.1274824</v>
      </c>
      <c r="N9741" s="63">
        <v>6409</v>
      </c>
      <c r="O9741" s="63">
        <v>0.1130564</v>
      </c>
      <c r="P9741" s="63">
        <v>5</v>
      </c>
      <c r="Q9741" s="63">
        <v>1.2781749580960001E-2</v>
      </c>
    </row>
    <row r="9742" spans="1:17">
      <c r="A9742" s="63" t="s">
        <v>82</v>
      </c>
      <c r="B9742" s="63" t="s">
        <v>44</v>
      </c>
      <c r="C9742" s="63" t="s">
        <v>50</v>
      </c>
      <c r="D9742" s="63">
        <v>21</v>
      </c>
      <c r="E9742" s="63">
        <v>1.931324</v>
      </c>
      <c r="F9742" s="63">
        <v>1.755358</v>
      </c>
      <c r="G9742" s="63">
        <v>-0.17596580000000001</v>
      </c>
      <c r="H9742" s="63">
        <v>78.555800000000005</v>
      </c>
      <c r="I9742" s="63">
        <v>-0.32085340000000001</v>
      </c>
      <c r="J9742" s="63">
        <v>-0.23525260000000001</v>
      </c>
      <c r="K9742" s="63">
        <v>-0.17596580000000001</v>
      </c>
      <c r="L9742" s="63">
        <v>-0.116679</v>
      </c>
      <c r="M9742" s="63">
        <v>-3.10782E-2</v>
      </c>
      <c r="N9742" s="63">
        <v>6409</v>
      </c>
      <c r="O9742" s="63">
        <v>0.1130564</v>
      </c>
      <c r="P9742" s="63">
        <v>5</v>
      </c>
      <c r="Q9742" s="63">
        <v>1.2781749580960001E-2</v>
      </c>
    </row>
    <row r="9743" spans="1:17">
      <c r="A9743" s="63" t="s">
        <v>82</v>
      </c>
      <c r="B9743" s="63" t="s">
        <v>44</v>
      </c>
      <c r="C9743" s="63" t="s">
        <v>50</v>
      </c>
      <c r="D9743" s="63">
        <v>22</v>
      </c>
      <c r="E9743" s="63">
        <v>1.7936479999999999</v>
      </c>
      <c r="F9743" s="63">
        <v>1.561477</v>
      </c>
      <c r="G9743" s="63">
        <v>-0.2321706</v>
      </c>
      <c r="H9743" s="63">
        <v>74.434200000000004</v>
      </c>
      <c r="I9743" s="63">
        <v>-0.37705820000000001</v>
      </c>
      <c r="J9743" s="63">
        <v>-0.29145739999999998</v>
      </c>
      <c r="K9743" s="63">
        <v>-0.2321706</v>
      </c>
      <c r="L9743" s="63">
        <v>-0.1728837</v>
      </c>
      <c r="M9743" s="63">
        <v>-8.7282999999999999E-2</v>
      </c>
      <c r="N9743" s="63">
        <v>6409</v>
      </c>
      <c r="O9743" s="63">
        <v>0.1130564</v>
      </c>
      <c r="P9743" s="63">
        <v>5</v>
      </c>
      <c r="Q9743" s="63">
        <v>1.2781749580960001E-2</v>
      </c>
    </row>
    <row r="9744" spans="1:17">
      <c r="A9744" s="63" t="s">
        <v>82</v>
      </c>
      <c r="B9744" s="63" t="s">
        <v>44</v>
      </c>
      <c r="C9744" s="63" t="s">
        <v>50</v>
      </c>
      <c r="D9744" s="63">
        <v>23</v>
      </c>
      <c r="E9744" s="63">
        <v>1.4944029999999999</v>
      </c>
      <c r="F9744" s="63">
        <v>1.2877609999999999</v>
      </c>
      <c r="G9744" s="63">
        <v>-0.20664160000000001</v>
      </c>
      <c r="H9744" s="63">
        <v>71.906899999999993</v>
      </c>
      <c r="I9744" s="63">
        <v>-0.35152919999999999</v>
      </c>
      <c r="J9744" s="63">
        <v>-0.26592840000000001</v>
      </c>
      <c r="K9744" s="63">
        <v>-0.20664160000000001</v>
      </c>
      <c r="L9744" s="63">
        <v>-0.14735470000000001</v>
      </c>
      <c r="M9744" s="63">
        <v>-6.1754000000000003E-2</v>
      </c>
      <c r="N9744" s="63">
        <v>6409</v>
      </c>
      <c r="O9744" s="63">
        <v>0.1130564</v>
      </c>
      <c r="P9744" s="63">
        <v>5</v>
      </c>
      <c r="Q9744" s="63">
        <v>1.2781749580960001E-2</v>
      </c>
    </row>
    <row r="9745" spans="1:17">
      <c r="A9745" s="63" t="s">
        <v>82</v>
      </c>
      <c r="B9745" s="63" t="s">
        <v>44</v>
      </c>
      <c r="C9745" s="63" t="s">
        <v>50</v>
      </c>
      <c r="D9745" s="63">
        <v>24</v>
      </c>
      <c r="E9745" s="63">
        <v>1.1765589999999999</v>
      </c>
      <c r="F9745" s="63">
        <v>0.96773929999999997</v>
      </c>
      <c r="G9745" s="63">
        <v>-0.2088199</v>
      </c>
      <c r="H9745" s="63">
        <v>70.282399999999996</v>
      </c>
      <c r="I9745" s="63">
        <v>-0.35370750000000001</v>
      </c>
      <c r="J9745" s="63">
        <v>-0.26810679999999998</v>
      </c>
      <c r="K9745" s="63">
        <v>-0.2088199</v>
      </c>
      <c r="L9745" s="63">
        <v>-0.1495331</v>
      </c>
      <c r="M9745" s="63">
        <v>-6.3932299999999997E-2</v>
      </c>
      <c r="N9745" s="63">
        <v>6409</v>
      </c>
      <c r="O9745" s="63">
        <v>0.1130564</v>
      </c>
      <c r="P9745" s="63">
        <v>5</v>
      </c>
      <c r="Q9745" s="63">
        <v>1.2781749580960001E-2</v>
      </c>
    </row>
    <row r="9746" spans="1:17">
      <c r="A9746" s="63" t="s">
        <v>82</v>
      </c>
      <c r="B9746" s="63" t="s">
        <v>44</v>
      </c>
      <c r="C9746" s="63" t="s">
        <v>51</v>
      </c>
      <c r="D9746" s="63">
        <v>1</v>
      </c>
      <c r="E9746" s="63">
        <v>1.0394410000000001</v>
      </c>
      <c r="F9746" s="63">
        <v>0.79382439999999999</v>
      </c>
      <c r="G9746" s="63">
        <v>-0.24561669999999999</v>
      </c>
      <c r="H9746" s="63">
        <v>65.196100000000001</v>
      </c>
      <c r="I9746" s="63">
        <v>-0.39050430000000003</v>
      </c>
      <c r="J9746" s="63">
        <v>-0.3049036</v>
      </c>
      <c r="K9746" s="63">
        <v>-0.24561669999999999</v>
      </c>
      <c r="L9746" s="63">
        <v>-0.18632989999999999</v>
      </c>
      <c r="M9746" s="63">
        <v>-0.1007291</v>
      </c>
      <c r="N9746" s="63">
        <v>6409</v>
      </c>
      <c r="O9746" s="63">
        <v>0.1130564</v>
      </c>
      <c r="P9746" s="63">
        <v>6</v>
      </c>
      <c r="Q9746" s="63">
        <v>1.2781749580960001E-2</v>
      </c>
    </row>
    <row r="9747" spans="1:17">
      <c r="A9747" s="63" t="s">
        <v>82</v>
      </c>
      <c r="B9747" s="63" t="s">
        <v>44</v>
      </c>
      <c r="C9747" s="63" t="s">
        <v>51</v>
      </c>
      <c r="D9747" s="63">
        <v>2</v>
      </c>
      <c r="E9747" s="63">
        <v>0.95749640000000003</v>
      </c>
      <c r="F9747" s="63">
        <v>0.704206</v>
      </c>
      <c r="G9747" s="63">
        <v>-0.25329040000000003</v>
      </c>
      <c r="H9747" s="63">
        <v>65.742900000000006</v>
      </c>
      <c r="I9747" s="63">
        <v>-0.39817799999999998</v>
      </c>
      <c r="J9747" s="63">
        <v>-0.3125772</v>
      </c>
      <c r="K9747" s="63">
        <v>-0.25329040000000003</v>
      </c>
      <c r="L9747" s="63">
        <v>-0.1940036</v>
      </c>
      <c r="M9747" s="63">
        <v>-0.10840279999999999</v>
      </c>
      <c r="N9747" s="63">
        <v>6409</v>
      </c>
      <c r="O9747" s="63">
        <v>0.1130564</v>
      </c>
      <c r="P9747" s="63">
        <v>6</v>
      </c>
      <c r="Q9747" s="63">
        <v>1.2781749580960001E-2</v>
      </c>
    </row>
    <row r="9748" spans="1:17">
      <c r="A9748" s="63" t="s">
        <v>82</v>
      </c>
      <c r="B9748" s="63" t="s">
        <v>44</v>
      </c>
      <c r="C9748" s="63" t="s">
        <v>51</v>
      </c>
      <c r="D9748" s="63">
        <v>3</v>
      </c>
      <c r="E9748" s="63">
        <v>0.91396029999999995</v>
      </c>
      <c r="F9748" s="63">
        <v>0.66707459999999996</v>
      </c>
      <c r="G9748" s="63">
        <v>-0.24688570000000001</v>
      </c>
      <c r="H9748" s="63">
        <v>65.781099999999995</v>
      </c>
      <c r="I9748" s="63">
        <v>-0.39177329999999999</v>
      </c>
      <c r="J9748" s="63">
        <v>-0.30617250000000001</v>
      </c>
      <c r="K9748" s="63">
        <v>-0.24688570000000001</v>
      </c>
      <c r="L9748" s="63">
        <v>-0.18759880000000001</v>
      </c>
      <c r="M9748" s="63">
        <v>-0.10199809999999999</v>
      </c>
      <c r="N9748" s="63">
        <v>6409</v>
      </c>
      <c r="O9748" s="63">
        <v>0.1130564</v>
      </c>
      <c r="P9748" s="63">
        <v>6</v>
      </c>
      <c r="Q9748" s="63">
        <v>1.2781749580960001E-2</v>
      </c>
    </row>
    <row r="9749" spans="1:17">
      <c r="A9749" s="63" t="s">
        <v>82</v>
      </c>
      <c r="B9749" s="63" t="s">
        <v>44</v>
      </c>
      <c r="C9749" s="63" t="s">
        <v>51</v>
      </c>
      <c r="D9749" s="63">
        <v>4</v>
      </c>
      <c r="E9749" s="63">
        <v>0.89582810000000002</v>
      </c>
      <c r="F9749" s="63">
        <v>0.68479440000000003</v>
      </c>
      <c r="G9749" s="63">
        <v>-0.21103369999999999</v>
      </c>
      <c r="H9749" s="63">
        <v>65.111000000000004</v>
      </c>
      <c r="I9749" s="63">
        <v>-0.3559213</v>
      </c>
      <c r="J9749" s="63">
        <v>-0.27032050000000002</v>
      </c>
      <c r="K9749" s="63">
        <v>-0.21103369999999999</v>
      </c>
      <c r="L9749" s="63">
        <v>-0.15174689999999999</v>
      </c>
      <c r="M9749" s="63">
        <v>-6.6146099999999999E-2</v>
      </c>
      <c r="N9749" s="63">
        <v>6409</v>
      </c>
      <c r="O9749" s="63">
        <v>0.1130564</v>
      </c>
      <c r="P9749" s="63">
        <v>6</v>
      </c>
      <c r="Q9749" s="63">
        <v>1.2781749580960001E-2</v>
      </c>
    </row>
    <row r="9750" spans="1:17">
      <c r="A9750" s="63" t="s">
        <v>82</v>
      </c>
      <c r="B9750" s="63" t="s">
        <v>44</v>
      </c>
      <c r="C9750" s="63" t="s">
        <v>51</v>
      </c>
      <c r="D9750" s="63">
        <v>5</v>
      </c>
      <c r="E9750" s="63">
        <v>0.90778289999999995</v>
      </c>
      <c r="F9750" s="63">
        <v>0.68990949999999995</v>
      </c>
      <c r="G9750" s="63">
        <v>-0.21787339999999999</v>
      </c>
      <c r="H9750" s="63">
        <v>64.431200000000004</v>
      </c>
      <c r="I9750" s="63">
        <v>-0.362761</v>
      </c>
      <c r="J9750" s="63">
        <v>-0.27716020000000002</v>
      </c>
      <c r="K9750" s="63">
        <v>-0.21787339999999999</v>
      </c>
      <c r="L9750" s="63">
        <v>-0.15858659999999999</v>
      </c>
      <c r="M9750" s="63">
        <v>-7.2985800000000003E-2</v>
      </c>
      <c r="N9750" s="63">
        <v>6409</v>
      </c>
      <c r="O9750" s="63">
        <v>0.1130564</v>
      </c>
      <c r="P9750" s="63">
        <v>6</v>
      </c>
      <c r="Q9750" s="63">
        <v>1.2781749580960001E-2</v>
      </c>
    </row>
    <row r="9751" spans="1:17">
      <c r="A9751" s="63" t="s">
        <v>82</v>
      </c>
      <c r="B9751" s="63" t="s">
        <v>44</v>
      </c>
      <c r="C9751" s="63" t="s">
        <v>51</v>
      </c>
      <c r="D9751" s="63">
        <v>6</v>
      </c>
      <c r="E9751" s="63">
        <v>0.99383200000000005</v>
      </c>
      <c r="F9751" s="63">
        <v>0.72923740000000004</v>
      </c>
      <c r="G9751" s="63">
        <v>-0.26459460000000001</v>
      </c>
      <c r="H9751" s="63">
        <v>63.133600000000001</v>
      </c>
      <c r="I9751" s="63">
        <v>-0.40948220000000002</v>
      </c>
      <c r="J9751" s="63">
        <v>-0.32388139999999999</v>
      </c>
      <c r="K9751" s="63">
        <v>-0.26459460000000001</v>
      </c>
      <c r="L9751" s="63">
        <v>-0.20530780000000001</v>
      </c>
      <c r="M9751" s="63">
        <v>-0.11970699999999999</v>
      </c>
      <c r="N9751" s="63">
        <v>6409</v>
      </c>
      <c r="O9751" s="63">
        <v>0.1130564</v>
      </c>
      <c r="P9751" s="63">
        <v>6</v>
      </c>
      <c r="Q9751" s="63">
        <v>1.2781749580960001E-2</v>
      </c>
    </row>
    <row r="9752" spans="1:17">
      <c r="A9752" s="63" t="s">
        <v>82</v>
      </c>
      <c r="B9752" s="63" t="s">
        <v>44</v>
      </c>
      <c r="C9752" s="63" t="s">
        <v>51</v>
      </c>
      <c r="D9752" s="63">
        <v>7</v>
      </c>
      <c r="E9752" s="63">
        <v>1.1831769999999999</v>
      </c>
      <c r="F9752" s="63">
        <v>0.91181449999999997</v>
      </c>
      <c r="G9752" s="63">
        <v>-0.2713623</v>
      </c>
      <c r="H9752" s="63">
        <v>64.663799999999995</v>
      </c>
      <c r="I9752" s="63">
        <v>-0.41624990000000001</v>
      </c>
      <c r="J9752" s="63">
        <v>-0.33064909999999997</v>
      </c>
      <c r="K9752" s="63">
        <v>-0.2713623</v>
      </c>
      <c r="L9752" s="63">
        <v>-0.2120755</v>
      </c>
      <c r="M9752" s="63">
        <v>-0.1264747</v>
      </c>
      <c r="N9752" s="63">
        <v>6409</v>
      </c>
      <c r="O9752" s="63">
        <v>0.1130564</v>
      </c>
      <c r="P9752" s="63">
        <v>6</v>
      </c>
      <c r="Q9752" s="63">
        <v>1.2781749580960001E-2</v>
      </c>
    </row>
    <row r="9753" spans="1:17">
      <c r="A9753" s="63" t="s">
        <v>82</v>
      </c>
      <c r="B9753" s="63" t="s">
        <v>44</v>
      </c>
      <c r="C9753" s="63" t="s">
        <v>51</v>
      </c>
      <c r="D9753" s="63">
        <v>8</v>
      </c>
      <c r="E9753" s="63">
        <v>1.230907</v>
      </c>
      <c r="F9753" s="63">
        <v>0.96310030000000002</v>
      </c>
      <c r="G9753" s="63">
        <v>-0.2678064</v>
      </c>
      <c r="H9753" s="63">
        <v>70.342100000000002</v>
      </c>
      <c r="I9753" s="63">
        <v>-0.41269400000000001</v>
      </c>
      <c r="J9753" s="63">
        <v>-0.32709319999999997</v>
      </c>
      <c r="K9753" s="63">
        <v>-0.2678064</v>
      </c>
      <c r="L9753" s="63">
        <v>-0.2085196</v>
      </c>
      <c r="M9753" s="63">
        <v>-0.12291879999999999</v>
      </c>
      <c r="N9753" s="63">
        <v>6409</v>
      </c>
      <c r="O9753" s="63">
        <v>0.1130564</v>
      </c>
      <c r="P9753" s="63">
        <v>6</v>
      </c>
      <c r="Q9753" s="63">
        <v>1.2781749580960001E-2</v>
      </c>
    </row>
    <row r="9754" spans="1:17">
      <c r="A9754" s="63" t="s">
        <v>82</v>
      </c>
      <c r="B9754" s="63" t="s">
        <v>44</v>
      </c>
      <c r="C9754" s="63" t="s">
        <v>51</v>
      </c>
      <c r="D9754" s="63">
        <v>9</v>
      </c>
      <c r="E9754" s="63">
        <v>1.141858</v>
      </c>
      <c r="F9754" s="63">
        <v>1.0730420000000001</v>
      </c>
      <c r="G9754" s="63">
        <v>-6.8816699999999995E-2</v>
      </c>
      <c r="H9754" s="63">
        <v>77.195700000000002</v>
      </c>
      <c r="I9754" s="63">
        <v>-0.21370430000000001</v>
      </c>
      <c r="J9754" s="63">
        <v>-0.12810350000000001</v>
      </c>
      <c r="K9754" s="63">
        <v>-6.8816699999999995E-2</v>
      </c>
      <c r="L9754" s="63">
        <v>-9.5297999999999997E-3</v>
      </c>
      <c r="M9754" s="63">
        <v>7.6070899999999997E-2</v>
      </c>
      <c r="N9754" s="63">
        <v>6409</v>
      </c>
      <c r="O9754" s="63">
        <v>0.1130564</v>
      </c>
      <c r="P9754" s="63">
        <v>6</v>
      </c>
      <c r="Q9754" s="63">
        <v>1.2781749580960001E-2</v>
      </c>
    </row>
    <row r="9755" spans="1:17">
      <c r="A9755" s="63" t="s">
        <v>82</v>
      </c>
      <c r="B9755" s="63" t="s">
        <v>44</v>
      </c>
      <c r="C9755" s="63" t="s">
        <v>51</v>
      </c>
      <c r="D9755" s="63">
        <v>10</v>
      </c>
      <c r="E9755" s="63">
        <v>1.1268400000000001</v>
      </c>
      <c r="F9755" s="63">
        <v>1.0550809999999999</v>
      </c>
      <c r="G9755" s="63">
        <v>-7.1759500000000004E-2</v>
      </c>
      <c r="H9755" s="63">
        <v>82.556299999999993</v>
      </c>
      <c r="I9755" s="63">
        <v>-0.21664710000000001</v>
      </c>
      <c r="J9755" s="63">
        <v>-0.1310463</v>
      </c>
      <c r="K9755" s="63">
        <v>-7.1759500000000004E-2</v>
      </c>
      <c r="L9755" s="63">
        <v>-1.24726E-2</v>
      </c>
      <c r="M9755" s="63">
        <v>7.3128100000000001E-2</v>
      </c>
      <c r="N9755" s="63">
        <v>6409</v>
      </c>
      <c r="O9755" s="63">
        <v>0.1130564</v>
      </c>
      <c r="P9755" s="63">
        <v>6</v>
      </c>
      <c r="Q9755" s="63">
        <v>1.2781749580960001E-2</v>
      </c>
    </row>
    <row r="9756" spans="1:17">
      <c r="A9756" s="63" t="s">
        <v>82</v>
      </c>
      <c r="B9756" s="63" t="s">
        <v>44</v>
      </c>
      <c r="C9756" s="63" t="s">
        <v>51</v>
      </c>
      <c r="D9756" s="63">
        <v>11</v>
      </c>
      <c r="E9756" s="63">
        <v>1.0355890000000001</v>
      </c>
      <c r="F9756" s="63">
        <v>1.1656420000000001</v>
      </c>
      <c r="G9756" s="63">
        <v>0.13005340000000001</v>
      </c>
      <c r="H9756" s="63">
        <v>87.260400000000004</v>
      </c>
      <c r="I9756" s="63">
        <v>-1.4834200000000001E-2</v>
      </c>
      <c r="J9756" s="63">
        <v>7.0766599999999999E-2</v>
      </c>
      <c r="K9756" s="63">
        <v>0.13005340000000001</v>
      </c>
      <c r="L9756" s="63">
        <v>0.18934019999999999</v>
      </c>
      <c r="M9756" s="63">
        <v>0.27494099999999999</v>
      </c>
      <c r="N9756" s="63">
        <v>6409</v>
      </c>
      <c r="O9756" s="63">
        <v>0.1130564</v>
      </c>
      <c r="P9756" s="63">
        <v>6</v>
      </c>
      <c r="Q9756" s="63">
        <v>1.2781749580960001E-2</v>
      </c>
    </row>
    <row r="9757" spans="1:17">
      <c r="A9757" s="63" t="s">
        <v>82</v>
      </c>
      <c r="B9757" s="63" t="s">
        <v>44</v>
      </c>
      <c r="C9757" s="63" t="s">
        <v>51</v>
      </c>
      <c r="D9757" s="63">
        <v>12</v>
      </c>
      <c r="E9757" s="63">
        <v>1.0499959999999999</v>
      </c>
      <c r="F9757" s="63">
        <v>1.3994169999999999</v>
      </c>
      <c r="G9757" s="63">
        <v>0.34942109999999998</v>
      </c>
      <c r="H9757" s="63">
        <v>90.4572</v>
      </c>
      <c r="I9757" s="63">
        <v>0.20453350000000001</v>
      </c>
      <c r="J9757" s="63">
        <v>0.29013430000000001</v>
      </c>
      <c r="K9757" s="63">
        <v>0.34942109999999998</v>
      </c>
      <c r="L9757" s="63">
        <v>0.40870800000000002</v>
      </c>
      <c r="M9757" s="63">
        <v>0.49430869999999999</v>
      </c>
      <c r="N9757" s="63">
        <v>6409</v>
      </c>
      <c r="O9757" s="63">
        <v>0.1130564</v>
      </c>
      <c r="P9757" s="63">
        <v>6</v>
      </c>
      <c r="Q9757" s="63">
        <v>1.2781749580960001E-2</v>
      </c>
    </row>
    <row r="9758" spans="1:17">
      <c r="A9758" s="63" t="s">
        <v>82</v>
      </c>
      <c r="B9758" s="63" t="s">
        <v>44</v>
      </c>
      <c r="C9758" s="63" t="s">
        <v>51</v>
      </c>
      <c r="D9758" s="63">
        <v>13</v>
      </c>
      <c r="E9758" s="63">
        <v>0.96038520000000005</v>
      </c>
      <c r="F9758" s="63">
        <v>1.6060639999999999</v>
      </c>
      <c r="G9758" s="63">
        <v>0.6456788</v>
      </c>
      <c r="H9758" s="63">
        <v>92.741100000000003</v>
      </c>
      <c r="I9758" s="63">
        <v>0.50079119999999999</v>
      </c>
      <c r="J9758" s="63">
        <v>0.58639189999999997</v>
      </c>
      <c r="K9758" s="63">
        <v>0.6456788</v>
      </c>
      <c r="L9758" s="63">
        <v>0.70496559999999997</v>
      </c>
      <c r="M9758" s="63">
        <v>0.79056630000000006</v>
      </c>
      <c r="N9758" s="63">
        <v>6409</v>
      </c>
      <c r="O9758" s="63">
        <v>0.1130564</v>
      </c>
      <c r="P9758" s="63">
        <v>6</v>
      </c>
      <c r="Q9758" s="63">
        <v>1.2781749580960001E-2</v>
      </c>
    </row>
    <row r="9759" spans="1:17">
      <c r="A9759" s="63" t="s">
        <v>82</v>
      </c>
      <c r="B9759" s="63" t="s">
        <v>44</v>
      </c>
      <c r="C9759" s="63" t="s">
        <v>51</v>
      </c>
      <c r="D9759" s="63">
        <v>14</v>
      </c>
      <c r="E9759" s="63">
        <v>1.061304</v>
      </c>
      <c r="F9759" s="63">
        <v>1.837326</v>
      </c>
      <c r="G9759" s="63">
        <v>0.77602150000000003</v>
      </c>
      <c r="H9759" s="63">
        <v>93.719499999999996</v>
      </c>
      <c r="I9759" s="63">
        <v>0.63113390000000003</v>
      </c>
      <c r="J9759" s="63">
        <v>0.7167346</v>
      </c>
      <c r="K9759" s="63">
        <v>0.77602150000000003</v>
      </c>
      <c r="L9759" s="63">
        <v>0.8353083</v>
      </c>
      <c r="M9759" s="63">
        <v>0.92090899999999998</v>
      </c>
      <c r="N9759" s="63">
        <v>6409</v>
      </c>
      <c r="O9759" s="63">
        <v>0.1130564</v>
      </c>
      <c r="P9759" s="63">
        <v>6</v>
      </c>
      <c r="Q9759" s="63">
        <v>1.2781749580960001E-2</v>
      </c>
    </row>
    <row r="9760" spans="1:17">
      <c r="A9760" s="63" t="s">
        <v>82</v>
      </c>
      <c r="B9760" s="63" t="s">
        <v>44</v>
      </c>
      <c r="C9760" s="63" t="s">
        <v>51</v>
      </c>
      <c r="D9760" s="63">
        <v>15</v>
      </c>
      <c r="E9760" s="63">
        <v>1.1726380000000001</v>
      </c>
      <c r="F9760" s="63">
        <v>2.050427</v>
      </c>
      <c r="G9760" s="63">
        <v>0.87778840000000002</v>
      </c>
      <c r="H9760" s="63">
        <v>95.596400000000003</v>
      </c>
      <c r="I9760" s="63">
        <v>0.73290089999999997</v>
      </c>
      <c r="J9760" s="63">
        <v>0.81850160000000005</v>
      </c>
      <c r="K9760" s="63">
        <v>0.87778840000000002</v>
      </c>
      <c r="L9760" s="63">
        <v>0.93707530000000006</v>
      </c>
      <c r="M9760" s="63">
        <v>1.0226759999999999</v>
      </c>
      <c r="N9760" s="63">
        <v>6409</v>
      </c>
      <c r="O9760" s="63">
        <v>0.1130564</v>
      </c>
      <c r="P9760" s="63">
        <v>6</v>
      </c>
      <c r="Q9760" s="63">
        <v>1.2781749580960001E-2</v>
      </c>
    </row>
    <row r="9761" spans="1:17">
      <c r="A9761" s="63" t="s">
        <v>82</v>
      </c>
      <c r="B9761" s="63" t="s">
        <v>44</v>
      </c>
      <c r="C9761" s="63" t="s">
        <v>51</v>
      </c>
      <c r="D9761" s="63">
        <v>16</v>
      </c>
      <c r="E9761" s="63">
        <v>1.375311</v>
      </c>
      <c r="F9761" s="63">
        <v>2.2407789999999999</v>
      </c>
      <c r="G9761" s="63">
        <v>0.86546780000000001</v>
      </c>
      <c r="H9761" s="63">
        <v>96.455100000000002</v>
      </c>
      <c r="I9761" s="63">
        <v>0.7205802</v>
      </c>
      <c r="J9761" s="63">
        <v>0.80618100000000004</v>
      </c>
      <c r="K9761" s="63">
        <v>0.86546780000000001</v>
      </c>
      <c r="L9761" s="63">
        <v>0.92475459999999998</v>
      </c>
      <c r="M9761" s="63">
        <v>1.0103549999999999</v>
      </c>
      <c r="N9761" s="63">
        <v>6409</v>
      </c>
      <c r="O9761" s="63">
        <v>0.1130564</v>
      </c>
      <c r="P9761" s="63">
        <v>6</v>
      </c>
      <c r="Q9761" s="63">
        <v>1.2781749580960001E-2</v>
      </c>
    </row>
    <row r="9762" spans="1:17">
      <c r="A9762" s="63" t="s">
        <v>82</v>
      </c>
      <c r="B9762" s="63" t="s">
        <v>44</v>
      </c>
      <c r="C9762" s="63" t="s">
        <v>51</v>
      </c>
      <c r="D9762" s="63">
        <v>17</v>
      </c>
      <c r="E9762" s="63">
        <v>1.559396</v>
      </c>
      <c r="F9762" s="63">
        <v>2.384452</v>
      </c>
      <c r="G9762" s="63">
        <v>0.82505660000000003</v>
      </c>
      <c r="H9762" s="63">
        <v>96.619100000000003</v>
      </c>
      <c r="I9762" s="63">
        <v>0.68016900000000002</v>
      </c>
      <c r="J9762" s="63">
        <v>0.7657697</v>
      </c>
      <c r="K9762" s="63">
        <v>0.82505660000000003</v>
      </c>
      <c r="L9762" s="63">
        <v>0.8843434</v>
      </c>
      <c r="M9762" s="63">
        <v>0.96994409999999998</v>
      </c>
      <c r="N9762" s="63">
        <v>6409</v>
      </c>
      <c r="O9762" s="63">
        <v>0.1130564</v>
      </c>
      <c r="P9762" s="63">
        <v>6</v>
      </c>
      <c r="Q9762" s="63">
        <v>1.2781749580960001E-2</v>
      </c>
    </row>
    <row r="9763" spans="1:17">
      <c r="A9763" s="63" t="s">
        <v>82</v>
      </c>
      <c r="B9763" s="63" t="s">
        <v>44</v>
      </c>
      <c r="C9763" s="63" t="s">
        <v>51</v>
      </c>
      <c r="D9763" s="63">
        <v>18</v>
      </c>
      <c r="E9763" s="63">
        <v>1.7339629999999999</v>
      </c>
      <c r="F9763" s="63">
        <v>2.500426</v>
      </c>
      <c r="G9763" s="63">
        <v>0.7664628</v>
      </c>
      <c r="H9763" s="63">
        <v>96.256799999999998</v>
      </c>
      <c r="I9763" s="63">
        <v>0.62157519999999999</v>
      </c>
      <c r="J9763" s="63">
        <v>0.70717600000000003</v>
      </c>
      <c r="K9763" s="63">
        <v>0.7664628</v>
      </c>
      <c r="L9763" s="63">
        <v>0.82574959999999997</v>
      </c>
      <c r="M9763" s="63">
        <v>0.9113504</v>
      </c>
      <c r="N9763" s="63">
        <v>6409</v>
      </c>
      <c r="O9763" s="63">
        <v>0.1130564</v>
      </c>
      <c r="P9763" s="63">
        <v>6</v>
      </c>
      <c r="Q9763" s="63">
        <v>1.2781749580960001E-2</v>
      </c>
    </row>
    <row r="9764" spans="1:17">
      <c r="A9764" s="63" t="s">
        <v>82</v>
      </c>
      <c r="B9764" s="63" t="s">
        <v>44</v>
      </c>
      <c r="C9764" s="63" t="s">
        <v>51</v>
      </c>
      <c r="D9764" s="63">
        <v>19</v>
      </c>
      <c r="E9764" s="63">
        <v>2.0884499999999999</v>
      </c>
      <c r="F9764" s="63">
        <v>2.4963630000000001</v>
      </c>
      <c r="G9764" s="63">
        <v>0.40791250000000001</v>
      </c>
      <c r="H9764" s="63">
        <v>95.632900000000006</v>
      </c>
      <c r="I9764" s="63">
        <v>0.26302490000000001</v>
      </c>
      <c r="J9764" s="63">
        <v>0.34862569999999998</v>
      </c>
      <c r="K9764" s="63">
        <v>0.40791250000000001</v>
      </c>
      <c r="L9764" s="63">
        <v>0.46719929999999998</v>
      </c>
      <c r="M9764" s="63">
        <v>0.55280010000000002</v>
      </c>
      <c r="N9764" s="63">
        <v>6409</v>
      </c>
      <c r="O9764" s="63">
        <v>0.1130564</v>
      </c>
      <c r="P9764" s="63">
        <v>6</v>
      </c>
      <c r="Q9764" s="63">
        <v>1.2781749580960001E-2</v>
      </c>
    </row>
    <row r="9765" spans="1:17">
      <c r="A9765" s="63" t="s">
        <v>82</v>
      </c>
      <c r="B9765" s="63" t="s">
        <v>44</v>
      </c>
      <c r="C9765" s="63" t="s">
        <v>51</v>
      </c>
      <c r="D9765" s="63">
        <v>20</v>
      </c>
      <c r="E9765" s="63">
        <v>2.1898260000000001</v>
      </c>
      <c r="F9765" s="63">
        <v>2.2666170000000001</v>
      </c>
      <c r="G9765" s="63">
        <v>7.6790300000000006E-2</v>
      </c>
      <c r="H9765" s="63">
        <v>91.506399999999999</v>
      </c>
      <c r="I9765" s="63">
        <v>-6.8097299999999999E-2</v>
      </c>
      <c r="J9765" s="63">
        <v>1.7503500000000002E-2</v>
      </c>
      <c r="K9765" s="63">
        <v>7.6790300000000006E-2</v>
      </c>
      <c r="L9765" s="63">
        <v>0.13607720000000001</v>
      </c>
      <c r="M9765" s="63">
        <v>0.22167790000000001</v>
      </c>
      <c r="N9765" s="63">
        <v>6409</v>
      </c>
      <c r="O9765" s="63">
        <v>0.1130564</v>
      </c>
      <c r="P9765" s="63">
        <v>6</v>
      </c>
      <c r="Q9765" s="63">
        <v>1.2781749580960001E-2</v>
      </c>
    </row>
    <row r="9766" spans="1:17">
      <c r="A9766" s="63" t="s">
        <v>82</v>
      </c>
      <c r="B9766" s="63" t="s">
        <v>44</v>
      </c>
      <c r="C9766" s="63" t="s">
        <v>51</v>
      </c>
      <c r="D9766" s="63">
        <v>21</v>
      </c>
      <c r="E9766" s="63">
        <v>2.0641370000000001</v>
      </c>
      <c r="F9766" s="63">
        <v>1.9079170000000001</v>
      </c>
      <c r="G9766" s="63">
        <v>-0.15622040000000001</v>
      </c>
      <c r="H9766" s="63">
        <v>81.5976</v>
      </c>
      <c r="I9766" s="63">
        <v>-0.30110799999999999</v>
      </c>
      <c r="J9766" s="63">
        <v>-0.21550730000000001</v>
      </c>
      <c r="K9766" s="63">
        <v>-0.15622040000000001</v>
      </c>
      <c r="L9766" s="63">
        <v>-9.6933599999999995E-2</v>
      </c>
      <c r="M9766" s="63">
        <v>-1.1332800000000001E-2</v>
      </c>
      <c r="N9766" s="63">
        <v>6409</v>
      </c>
      <c r="O9766" s="63">
        <v>0.1130564</v>
      </c>
      <c r="P9766" s="63">
        <v>6</v>
      </c>
      <c r="Q9766" s="63">
        <v>1.2781749580960001E-2</v>
      </c>
    </row>
    <row r="9767" spans="1:17">
      <c r="A9767" s="63" t="s">
        <v>82</v>
      </c>
      <c r="B9767" s="63" t="s">
        <v>44</v>
      </c>
      <c r="C9767" s="63" t="s">
        <v>51</v>
      </c>
      <c r="D9767" s="63">
        <v>22</v>
      </c>
      <c r="E9767" s="63">
        <v>1.9053530000000001</v>
      </c>
      <c r="F9767" s="63">
        <v>1.681376</v>
      </c>
      <c r="G9767" s="63">
        <v>-0.22397739999999999</v>
      </c>
      <c r="H9767" s="63">
        <v>76.477199999999996</v>
      </c>
      <c r="I9767" s="63">
        <v>-0.368865</v>
      </c>
      <c r="J9767" s="63">
        <v>-0.28326430000000002</v>
      </c>
      <c r="K9767" s="63">
        <v>-0.22397739999999999</v>
      </c>
      <c r="L9767" s="63">
        <v>-0.16469059999999999</v>
      </c>
      <c r="M9767" s="63">
        <v>-7.9089900000000005E-2</v>
      </c>
      <c r="N9767" s="63">
        <v>6409</v>
      </c>
      <c r="O9767" s="63">
        <v>0.1130564</v>
      </c>
      <c r="P9767" s="63">
        <v>6</v>
      </c>
      <c r="Q9767" s="63">
        <v>1.2781749580960001E-2</v>
      </c>
    </row>
    <row r="9768" spans="1:17">
      <c r="A9768" s="63" t="s">
        <v>82</v>
      </c>
      <c r="B9768" s="63" t="s">
        <v>44</v>
      </c>
      <c r="C9768" s="63" t="s">
        <v>51</v>
      </c>
      <c r="D9768" s="63">
        <v>23</v>
      </c>
      <c r="E9768" s="63">
        <v>1.599</v>
      </c>
      <c r="F9768" s="63">
        <v>1.4064639999999999</v>
      </c>
      <c r="G9768" s="63">
        <v>-0.1925354</v>
      </c>
      <c r="H9768" s="63">
        <v>74.021100000000004</v>
      </c>
      <c r="I9768" s="63">
        <v>-0.33742299999999997</v>
      </c>
      <c r="J9768" s="63">
        <v>-0.2518222</v>
      </c>
      <c r="K9768" s="63">
        <v>-0.1925354</v>
      </c>
      <c r="L9768" s="63">
        <v>-0.13324859999999999</v>
      </c>
      <c r="M9768" s="63">
        <v>-4.7647799999999997E-2</v>
      </c>
      <c r="N9768" s="63">
        <v>6409</v>
      </c>
      <c r="O9768" s="63">
        <v>0.1130564</v>
      </c>
      <c r="P9768" s="63">
        <v>6</v>
      </c>
      <c r="Q9768" s="63">
        <v>1.2781749580960001E-2</v>
      </c>
    </row>
    <row r="9769" spans="1:17">
      <c r="A9769" s="63" t="s">
        <v>82</v>
      </c>
      <c r="B9769" s="63" t="s">
        <v>44</v>
      </c>
      <c r="C9769" s="63" t="s">
        <v>51</v>
      </c>
      <c r="D9769" s="63">
        <v>24</v>
      </c>
      <c r="E9769" s="63">
        <v>1.284456</v>
      </c>
      <c r="F9769" s="63">
        <v>1.0837749999999999</v>
      </c>
      <c r="G9769" s="63">
        <v>-0.20068069999999999</v>
      </c>
      <c r="H9769" s="63">
        <v>72.495000000000005</v>
      </c>
      <c r="I9769" s="63">
        <v>-0.34556829999999999</v>
      </c>
      <c r="J9769" s="63">
        <v>-0.25996760000000002</v>
      </c>
      <c r="K9769" s="63">
        <v>-0.20068069999999999</v>
      </c>
      <c r="L9769" s="63">
        <v>-0.14139389999999999</v>
      </c>
      <c r="M9769" s="63">
        <v>-5.5793099999999998E-2</v>
      </c>
      <c r="N9769" s="63">
        <v>6409</v>
      </c>
      <c r="O9769" s="63">
        <v>0.1130564</v>
      </c>
      <c r="P9769" s="63">
        <v>6</v>
      </c>
      <c r="Q9769" s="63">
        <v>1.2781749580960001E-2</v>
      </c>
    </row>
    <row r="9770" spans="1:17">
      <c r="A9770" s="63" t="s">
        <v>82</v>
      </c>
      <c r="B9770" s="63" t="s">
        <v>44</v>
      </c>
      <c r="C9770" s="63" t="s">
        <v>52</v>
      </c>
      <c r="D9770" s="63">
        <v>1</v>
      </c>
      <c r="E9770" s="63">
        <v>1.1218269999999999</v>
      </c>
      <c r="F9770" s="63">
        <v>0.87011519999999998</v>
      </c>
      <c r="G9770" s="63">
        <v>-0.25171139999999997</v>
      </c>
      <c r="H9770" s="63">
        <v>74.759600000000006</v>
      </c>
      <c r="I9770" s="63">
        <v>-0.39659899999999998</v>
      </c>
      <c r="J9770" s="63">
        <v>-0.31099830000000001</v>
      </c>
      <c r="K9770" s="63">
        <v>-0.25171139999999997</v>
      </c>
      <c r="L9770" s="63">
        <v>-0.1924246</v>
      </c>
      <c r="M9770" s="63">
        <v>-0.1068238</v>
      </c>
      <c r="N9770" s="63">
        <v>6409</v>
      </c>
      <c r="O9770" s="63">
        <v>0.1130564</v>
      </c>
      <c r="P9770" s="63">
        <v>7</v>
      </c>
      <c r="Q9770" s="63">
        <v>1.2781749580960001E-2</v>
      </c>
    </row>
    <row r="9771" spans="1:17">
      <c r="A9771" s="63" t="s">
        <v>82</v>
      </c>
      <c r="B9771" s="63" t="s">
        <v>44</v>
      </c>
      <c r="C9771" s="63" t="s">
        <v>52</v>
      </c>
      <c r="D9771" s="63">
        <v>2</v>
      </c>
      <c r="E9771" s="63">
        <v>1.0617300000000001</v>
      </c>
      <c r="F9771" s="63">
        <v>0.72736639999999997</v>
      </c>
      <c r="G9771" s="63">
        <v>-0.33436379999999999</v>
      </c>
      <c r="H9771" s="63">
        <v>74.397300000000001</v>
      </c>
      <c r="I9771" s="63">
        <v>-0.47925139999999999</v>
      </c>
      <c r="J9771" s="63">
        <v>-0.39365070000000002</v>
      </c>
      <c r="K9771" s="63">
        <v>-0.33436379999999999</v>
      </c>
      <c r="L9771" s="63">
        <v>-0.27507700000000002</v>
      </c>
      <c r="M9771" s="63">
        <v>-0.18947620000000001</v>
      </c>
      <c r="N9771" s="63">
        <v>6409</v>
      </c>
      <c r="O9771" s="63">
        <v>0.1130564</v>
      </c>
      <c r="P9771" s="63">
        <v>7</v>
      </c>
      <c r="Q9771" s="63">
        <v>1.2781749580960001E-2</v>
      </c>
    </row>
    <row r="9772" spans="1:17">
      <c r="A9772" s="63" t="s">
        <v>82</v>
      </c>
      <c r="B9772" s="63" t="s">
        <v>44</v>
      </c>
      <c r="C9772" s="63" t="s">
        <v>52</v>
      </c>
      <c r="D9772" s="63">
        <v>3</v>
      </c>
      <c r="E9772" s="63">
        <v>0.98268109999999997</v>
      </c>
      <c r="F9772" s="63">
        <v>0.65250710000000001</v>
      </c>
      <c r="G9772" s="63">
        <v>-0.33017400000000002</v>
      </c>
      <c r="H9772" s="63">
        <v>73.631799999999998</v>
      </c>
      <c r="I9772" s="63">
        <v>-0.47506159999999997</v>
      </c>
      <c r="J9772" s="63">
        <v>-0.3894608</v>
      </c>
      <c r="K9772" s="63">
        <v>-0.33017400000000002</v>
      </c>
      <c r="L9772" s="63">
        <v>-0.27088709999999999</v>
      </c>
      <c r="M9772" s="63">
        <v>-0.18528639999999999</v>
      </c>
      <c r="N9772" s="63">
        <v>6409</v>
      </c>
      <c r="O9772" s="63">
        <v>0.1130564</v>
      </c>
      <c r="P9772" s="63">
        <v>7</v>
      </c>
      <c r="Q9772" s="63">
        <v>1.2781749580960001E-2</v>
      </c>
    </row>
    <row r="9773" spans="1:17">
      <c r="A9773" s="63" t="s">
        <v>82</v>
      </c>
      <c r="B9773" s="63" t="s">
        <v>44</v>
      </c>
      <c r="C9773" s="63" t="s">
        <v>52</v>
      </c>
      <c r="D9773" s="63">
        <v>4</v>
      </c>
      <c r="E9773" s="63">
        <v>0.94735639999999999</v>
      </c>
      <c r="F9773" s="63">
        <v>0.6695179</v>
      </c>
      <c r="G9773" s="63">
        <v>-0.27783849999999999</v>
      </c>
      <c r="H9773" s="63">
        <v>72.9756</v>
      </c>
      <c r="I9773" s="63">
        <v>-0.42272609999999999</v>
      </c>
      <c r="J9773" s="63">
        <v>-0.33712530000000002</v>
      </c>
      <c r="K9773" s="63">
        <v>-0.27783849999999999</v>
      </c>
      <c r="L9773" s="63">
        <v>-0.21855160000000001</v>
      </c>
      <c r="M9773" s="63">
        <v>-0.13295090000000001</v>
      </c>
      <c r="N9773" s="63">
        <v>6409</v>
      </c>
      <c r="O9773" s="63">
        <v>0.1130564</v>
      </c>
      <c r="P9773" s="63">
        <v>7</v>
      </c>
      <c r="Q9773" s="63">
        <v>1.2781749580960001E-2</v>
      </c>
    </row>
    <row r="9774" spans="1:17">
      <c r="A9774" s="63" t="s">
        <v>82</v>
      </c>
      <c r="B9774" s="63" t="s">
        <v>44</v>
      </c>
      <c r="C9774" s="63" t="s">
        <v>52</v>
      </c>
      <c r="D9774" s="63">
        <v>5</v>
      </c>
      <c r="E9774" s="63">
        <v>0.9197187</v>
      </c>
      <c r="F9774" s="63">
        <v>0.71014200000000005</v>
      </c>
      <c r="G9774" s="63">
        <v>-0.2095767</v>
      </c>
      <c r="H9774" s="63">
        <v>71.478200000000001</v>
      </c>
      <c r="I9774" s="63">
        <v>-0.35446430000000001</v>
      </c>
      <c r="J9774" s="63">
        <v>-0.26886359999999998</v>
      </c>
      <c r="K9774" s="63">
        <v>-0.2095767</v>
      </c>
      <c r="L9774" s="63">
        <v>-0.1502899</v>
      </c>
      <c r="M9774" s="63">
        <v>-6.4689099999999999E-2</v>
      </c>
      <c r="N9774" s="63">
        <v>6409</v>
      </c>
      <c r="O9774" s="63">
        <v>0.1130564</v>
      </c>
      <c r="P9774" s="63">
        <v>7</v>
      </c>
      <c r="Q9774" s="63">
        <v>1.2781749580960001E-2</v>
      </c>
    </row>
    <row r="9775" spans="1:17">
      <c r="A9775" s="63" t="s">
        <v>82</v>
      </c>
      <c r="B9775" s="63" t="s">
        <v>44</v>
      </c>
      <c r="C9775" s="63" t="s">
        <v>52</v>
      </c>
      <c r="D9775" s="63">
        <v>6</v>
      </c>
      <c r="E9775" s="63">
        <v>1.1747529999999999</v>
      </c>
      <c r="F9775" s="63">
        <v>0.71081209999999995</v>
      </c>
      <c r="G9775" s="63">
        <v>-0.46394049999999998</v>
      </c>
      <c r="H9775" s="63">
        <v>70.175799999999995</v>
      </c>
      <c r="I9775" s="63">
        <v>-0.60882809999999998</v>
      </c>
      <c r="J9775" s="63">
        <v>-0.52322729999999995</v>
      </c>
      <c r="K9775" s="63">
        <v>-0.46394049999999998</v>
      </c>
      <c r="L9775" s="63">
        <v>-0.40465370000000001</v>
      </c>
      <c r="M9775" s="63">
        <v>-0.31905289999999997</v>
      </c>
      <c r="N9775" s="63">
        <v>6409</v>
      </c>
      <c r="O9775" s="63">
        <v>0.1130564</v>
      </c>
      <c r="P9775" s="63">
        <v>7</v>
      </c>
      <c r="Q9775" s="63">
        <v>1.2781749580960001E-2</v>
      </c>
    </row>
    <row r="9776" spans="1:17">
      <c r="A9776" s="63" t="s">
        <v>82</v>
      </c>
      <c r="B9776" s="63" t="s">
        <v>44</v>
      </c>
      <c r="C9776" s="63" t="s">
        <v>52</v>
      </c>
      <c r="D9776" s="63">
        <v>7</v>
      </c>
      <c r="E9776" s="63">
        <v>1.2946390000000001</v>
      </c>
      <c r="F9776" s="63">
        <v>0.96406170000000002</v>
      </c>
      <c r="G9776" s="63">
        <v>-0.33057720000000002</v>
      </c>
      <c r="H9776" s="63">
        <v>70.854699999999994</v>
      </c>
      <c r="I9776" s="63">
        <v>-0.47546480000000002</v>
      </c>
      <c r="J9776" s="63">
        <v>-0.38986399999999999</v>
      </c>
      <c r="K9776" s="63">
        <v>-0.33057720000000002</v>
      </c>
      <c r="L9776" s="63">
        <v>-0.27129039999999999</v>
      </c>
      <c r="M9776" s="63">
        <v>-0.18568960000000001</v>
      </c>
      <c r="N9776" s="63">
        <v>6409</v>
      </c>
      <c r="O9776" s="63">
        <v>0.1130564</v>
      </c>
      <c r="P9776" s="63">
        <v>7</v>
      </c>
      <c r="Q9776" s="63">
        <v>1.2781749580960001E-2</v>
      </c>
    </row>
    <row r="9777" spans="1:17">
      <c r="A9777" s="63" t="s">
        <v>82</v>
      </c>
      <c r="B9777" s="63" t="s">
        <v>44</v>
      </c>
      <c r="C9777" s="63" t="s">
        <v>52</v>
      </c>
      <c r="D9777" s="63">
        <v>8</v>
      </c>
      <c r="E9777" s="63">
        <v>1.3686579999999999</v>
      </c>
      <c r="F9777" s="63">
        <v>0.99848340000000002</v>
      </c>
      <c r="G9777" s="63">
        <v>-0.37017480000000003</v>
      </c>
      <c r="H9777" s="63">
        <v>76.171099999999996</v>
      </c>
      <c r="I9777" s="63">
        <v>-0.51506240000000003</v>
      </c>
      <c r="J9777" s="63">
        <v>-0.4294617</v>
      </c>
      <c r="K9777" s="63">
        <v>-0.37017480000000003</v>
      </c>
      <c r="L9777" s="63">
        <v>-0.310888</v>
      </c>
      <c r="M9777" s="63">
        <v>-0.22528719999999999</v>
      </c>
      <c r="N9777" s="63">
        <v>6409</v>
      </c>
      <c r="O9777" s="63">
        <v>0.1130564</v>
      </c>
      <c r="P9777" s="63">
        <v>7</v>
      </c>
      <c r="Q9777" s="63">
        <v>1.2781749580960001E-2</v>
      </c>
    </row>
    <row r="9778" spans="1:17">
      <c r="A9778" s="63" t="s">
        <v>82</v>
      </c>
      <c r="B9778" s="63" t="s">
        <v>44</v>
      </c>
      <c r="C9778" s="63" t="s">
        <v>52</v>
      </c>
      <c r="D9778" s="63">
        <v>9</v>
      </c>
      <c r="E9778" s="63">
        <v>0.9656093</v>
      </c>
      <c r="F9778" s="63">
        <v>0.93522240000000001</v>
      </c>
      <c r="G9778" s="63">
        <v>-3.0386900000000001E-2</v>
      </c>
      <c r="H9778" s="63">
        <v>82.123000000000005</v>
      </c>
      <c r="I9778" s="63">
        <v>-0.1752745</v>
      </c>
      <c r="J9778" s="63">
        <v>-8.9673799999999998E-2</v>
      </c>
      <c r="K9778" s="63">
        <v>-3.0386900000000001E-2</v>
      </c>
      <c r="L9778" s="63">
        <v>2.8899899999999999E-2</v>
      </c>
      <c r="M9778" s="63">
        <v>0.1145007</v>
      </c>
      <c r="N9778" s="63">
        <v>6409</v>
      </c>
      <c r="O9778" s="63">
        <v>0.1130564</v>
      </c>
      <c r="P9778" s="63">
        <v>7</v>
      </c>
      <c r="Q9778" s="63">
        <v>1.2781749580960001E-2</v>
      </c>
    </row>
    <row r="9779" spans="1:17">
      <c r="A9779" s="63" t="s">
        <v>82</v>
      </c>
      <c r="B9779" s="63" t="s">
        <v>44</v>
      </c>
      <c r="C9779" s="63" t="s">
        <v>52</v>
      </c>
      <c r="D9779" s="63">
        <v>10</v>
      </c>
      <c r="E9779" s="63">
        <v>0.9398668</v>
      </c>
      <c r="F9779" s="63">
        <v>0.88548919999999998</v>
      </c>
      <c r="G9779" s="63">
        <v>-5.4377700000000001E-2</v>
      </c>
      <c r="H9779" s="63">
        <v>86.876199999999997</v>
      </c>
      <c r="I9779" s="63">
        <v>-0.19926530000000001</v>
      </c>
      <c r="J9779" s="63">
        <v>-0.1136645</v>
      </c>
      <c r="K9779" s="63">
        <v>-5.4377700000000001E-2</v>
      </c>
      <c r="L9779" s="63">
        <v>4.9091999999999998E-3</v>
      </c>
      <c r="M9779" s="63">
        <v>9.0509900000000004E-2</v>
      </c>
      <c r="N9779" s="63">
        <v>6409</v>
      </c>
      <c r="O9779" s="63">
        <v>0.1130564</v>
      </c>
      <c r="P9779" s="63">
        <v>7</v>
      </c>
      <c r="Q9779" s="63">
        <v>1.2781749580960001E-2</v>
      </c>
    </row>
    <row r="9780" spans="1:17">
      <c r="A9780" s="63" t="s">
        <v>82</v>
      </c>
      <c r="B9780" s="63" t="s">
        <v>44</v>
      </c>
      <c r="C9780" s="63" t="s">
        <v>52</v>
      </c>
      <c r="D9780" s="63">
        <v>11</v>
      </c>
      <c r="E9780" s="63">
        <v>0.84426699999999999</v>
      </c>
      <c r="F9780" s="63">
        <v>1.0127930000000001</v>
      </c>
      <c r="G9780" s="63">
        <v>0.16852629999999999</v>
      </c>
      <c r="H9780" s="63">
        <v>90.463300000000004</v>
      </c>
      <c r="I9780" s="63">
        <v>2.3638699999999999E-2</v>
      </c>
      <c r="J9780" s="63">
        <v>0.1092395</v>
      </c>
      <c r="K9780" s="63">
        <v>0.16852629999999999</v>
      </c>
      <c r="L9780" s="63">
        <v>0.22781309999999999</v>
      </c>
      <c r="M9780" s="63">
        <v>0.31341390000000002</v>
      </c>
      <c r="N9780" s="63">
        <v>6409</v>
      </c>
      <c r="O9780" s="63">
        <v>0.1130564</v>
      </c>
      <c r="P9780" s="63">
        <v>7</v>
      </c>
      <c r="Q9780" s="63">
        <v>1.2781749580960001E-2</v>
      </c>
    </row>
    <row r="9781" spans="1:17">
      <c r="A9781" s="63" t="s">
        <v>82</v>
      </c>
      <c r="B9781" s="63" t="s">
        <v>44</v>
      </c>
      <c r="C9781" s="63" t="s">
        <v>52</v>
      </c>
      <c r="D9781" s="63">
        <v>12</v>
      </c>
      <c r="E9781" s="63">
        <v>0.87623510000000004</v>
      </c>
      <c r="F9781" s="63">
        <v>1.2935479999999999</v>
      </c>
      <c r="G9781" s="63">
        <v>0.41731239999999997</v>
      </c>
      <c r="H9781" s="63">
        <v>93.247600000000006</v>
      </c>
      <c r="I9781" s="63">
        <v>0.27242480000000002</v>
      </c>
      <c r="J9781" s="63">
        <v>0.3580256</v>
      </c>
      <c r="K9781" s="63">
        <v>0.41731239999999997</v>
      </c>
      <c r="L9781" s="63">
        <v>0.4765992</v>
      </c>
      <c r="M9781" s="63">
        <v>0.56220000000000003</v>
      </c>
      <c r="N9781" s="63">
        <v>6409</v>
      </c>
      <c r="O9781" s="63">
        <v>0.1130564</v>
      </c>
      <c r="P9781" s="63">
        <v>7</v>
      </c>
      <c r="Q9781" s="63">
        <v>1.2781749580960001E-2</v>
      </c>
    </row>
    <row r="9782" spans="1:17">
      <c r="A9782" s="63" t="s">
        <v>82</v>
      </c>
      <c r="B9782" s="63" t="s">
        <v>44</v>
      </c>
      <c r="C9782" s="63" t="s">
        <v>52</v>
      </c>
      <c r="D9782" s="63">
        <v>13</v>
      </c>
      <c r="E9782" s="63">
        <v>0.77277410000000002</v>
      </c>
      <c r="F9782" s="63">
        <v>1.5266169999999999</v>
      </c>
      <c r="G9782" s="63">
        <v>0.75384329999999999</v>
      </c>
      <c r="H9782" s="63">
        <v>95.661299999999997</v>
      </c>
      <c r="I9782" s="63">
        <v>0.60895569999999999</v>
      </c>
      <c r="J9782" s="63">
        <v>0.69455650000000002</v>
      </c>
      <c r="K9782" s="63">
        <v>0.75384329999999999</v>
      </c>
      <c r="L9782" s="63">
        <v>0.81313009999999997</v>
      </c>
      <c r="M9782" s="63">
        <v>0.8987309</v>
      </c>
      <c r="N9782" s="63">
        <v>6409</v>
      </c>
      <c r="O9782" s="63">
        <v>0.1130564</v>
      </c>
      <c r="P9782" s="63">
        <v>7</v>
      </c>
      <c r="Q9782" s="63">
        <v>1.2781749580960001E-2</v>
      </c>
    </row>
    <row r="9783" spans="1:17">
      <c r="A9783" s="63" t="s">
        <v>82</v>
      </c>
      <c r="B9783" s="63" t="s">
        <v>44</v>
      </c>
      <c r="C9783" s="63" t="s">
        <v>52</v>
      </c>
      <c r="D9783" s="63">
        <v>14</v>
      </c>
      <c r="E9783" s="63">
        <v>0.88005029999999995</v>
      </c>
      <c r="F9783" s="63">
        <v>1.846943</v>
      </c>
      <c r="G9783" s="63">
        <v>0.96689219999999998</v>
      </c>
      <c r="H9783" s="63">
        <v>97.992400000000004</v>
      </c>
      <c r="I9783" s="63">
        <v>0.82200470000000003</v>
      </c>
      <c r="J9783" s="63">
        <v>0.90760540000000001</v>
      </c>
      <c r="K9783" s="63">
        <v>0.96689219999999998</v>
      </c>
      <c r="L9783" s="63">
        <v>1.026179</v>
      </c>
      <c r="M9783" s="63">
        <v>1.11178</v>
      </c>
      <c r="N9783" s="63">
        <v>6409</v>
      </c>
      <c r="O9783" s="63">
        <v>0.1130564</v>
      </c>
      <c r="P9783" s="63">
        <v>7</v>
      </c>
      <c r="Q9783" s="63">
        <v>1.2781749580960001E-2</v>
      </c>
    </row>
    <row r="9784" spans="1:17">
      <c r="A9784" s="63" t="s">
        <v>82</v>
      </c>
      <c r="B9784" s="63" t="s">
        <v>44</v>
      </c>
      <c r="C9784" s="63" t="s">
        <v>52</v>
      </c>
      <c r="D9784" s="63">
        <v>15</v>
      </c>
      <c r="E9784" s="63">
        <v>1.02027</v>
      </c>
      <c r="F9784" s="63">
        <v>2.0755910000000002</v>
      </c>
      <c r="G9784" s="63">
        <v>1.055321</v>
      </c>
      <c r="H9784" s="63">
        <v>99.162000000000006</v>
      </c>
      <c r="I9784" s="63">
        <v>0.9104333</v>
      </c>
      <c r="J9784" s="63">
        <v>0.99603399999999997</v>
      </c>
      <c r="K9784" s="63">
        <v>1.055321</v>
      </c>
      <c r="L9784" s="63">
        <v>1.114608</v>
      </c>
      <c r="M9784" s="63">
        <v>1.2002079999999999</v>
      </c>
      <c r="N9784" s="63">
        <v>6409</v>
      </c>
      <c r="O9784" s="63">
        <v>0.1130564</v>
      </c>
      <c r="P9784" s="63">
        <v>7</v>
      </c>
      <c r="Q9784" s="63">
        <v>1.2781749580960001E-2</v>
      </c>
    </row>
    <row r="9785" spans="1:17">
      <c r="A9785" s="63" t="s">
        <v>82</v>
      </c>
      <c r="B9785" s="63" t="s">
        <v>44</v>
      </c>
      <c r="C9785" s="63" t="s">
        <v>52</v>
      </c>
      <c r="D9785" s="63">
        <v>16</v>
      </c>
      <c r="E9785" s="63">
        <v>1.257131</v>
      </c>
      <c r="F9785" s="63">
        <v>2.3203209999999999</v>
      </c>
      <c r="G9785" s="63">
        <v>1.0631889999999999</v>
      </c>
      <c r="H9785" s="63">
        <v>100.21299999999999</v>
      </c>
      <c r="I9785" s="63">
        <v>0.9183017</v>
      </c>
      <c r="J9785" s="63">
        <v>1.0039020000000001</v>
      </c>
      <c r="K9785" s="63">
        <v>1.0631889999999999</v>
      </c>
      <c r="L9785" s="63">
        <v>1.122476</v>
      </c>
      <c r="M9785" s="63">
        <v>1.2080770000000001</v>
      </c>
      <c r="N9785" s="63">
        <v>6409</v>
      </c>
      <c r="O9785" s="63">
        <v>0.1130564</v>
      </c>
      <c r="P9785" s="63">
        <v>7</v>
      </c>
      <c r="Q9785" s="63">
        <v>1.2781749580960001E-2</v>
      </c>
    </row>
    <row r="9786" spans="1:17">
      <c r="A9786" s="63" t="s">
        <v>82</v>
      </c>
      <c r="B9786" s="63" t="s">
        <v>44</v>
      </c>
      <c r="C9786" s="63" t="s">
        <v>52</v>
      </c>
      <c r="D9786" s="63">
        <v>17</v>
      </c>
      <c r="E9786" s="63">
        <v>1.4523029999999999</v>
      </c>
      <c r="F9786" s="63">
        <v>2.5113840000000001</v>
      </c>
      <c r="G9786" s="63">
        <v>1.0590809999999999</v>
      </c>
      <c r="H9786" s="63">
        <v>100.833</v>
      </c>
      <c r="I9786" s="63">
        <v>0.91419300000000003</v>
      </c>
      <c r="J9786" s="63">
        <v>0.99979379999999995</v>
      </c>
      <c r="K9786" s="63">
        <v>1.0590809999999999</v>
      </c>
      <c r="L9786" s="63">
        <v>1.1183670000000001</v>
      </c>
      <c r="M9786" s="63">
        <v>1.2039679999999999</v>
      </c>
      <c r="N9786" s="63">
        <v>6409</v>
      </c>
      <c r="O9786" s="63">
        <v>0.1130564</v>
      </c>
      <c r="P9786" s="63">
        <v>7</v>
      </c>
      <c r="Q9786" s="63">
        <v>1.2781749580960001E-2</v>
      </c>
    </row>
    <row r="9787" spans="1:17">
      <c r="A9787" s="63" t="s">
        <v>82</v>
      </c>
      <c r="B9787" s="63" t="s">
        <v>44</v>
      </c>
      <c r="C9787" s="63" t="s">
        <v>52</v>
      </c>
      <c r="D9787" s="63">
        <v>18</v>
      </c>
      <c r="E9787" s="63">
        <v>1.62076</v>
      </c>
      <c r="F9787" s="63">
        <v>2.5978110000000001</v>
      </c>
      <c r="G9787" s="63">
        <v>0.97705140000000001</v>
      </c>
      <c r="H9787" s="63">
        <v>99.923699999999997</v>
      </c>
      <c r="I9787" s="63">
        <v>0.83216380000000001</v>
      </c>
      <c r="J9787" s="63">
        <v>0.91776449999999998</v>
      </c>
      <c r="K9787" s="63">
        <v>0.97705140000000001</v>
      </c>
      <c r="L9787" s="63">
        <v>1.036338</v>
      </c>
      <c r="M9787" s="63">
        <v>1.121939</v>
      </c>
      <c r="N9787" s="63">
        <v>6409</v>
      </c>
      <c r="O9787" s="63">
        <v>0.1130564</v>
      </c>
      <c r="P9787" s="63">
        <v>7</v>
      </c>
      <c r="Q9787" s="63">
        <v>1.2781749580960001E-2</v>
      </c>
    </row>
    <row r="9788" spans="1:17">
      <c r="A9788" s="63" t="s">
        <v>82</v>
      </c>
      <c r="B9788" s="63" t="s">
        <v>44</v>
      </c>
      <c r="C9788" s="63" t="s">
        <v>52</v>
      </c>
      <c r="D9788" s="63">
        <v>19</v>
      </c>
      <c r="E9788" s="63">
        <v>1.9719469999999999</v>
      </c>
      <c r="F9788" s="63">
        <v>2.4900690000000001</v>
      </c>
      <c r="G9788" s="63">
        <v>0.51812179999999997</v>
      </c>
      <c r="H9788" s="63">
        <v>98.095500000000001</v>
      </c>
      <c r="I9788" s="63">
        <v>0.37323420000000002</v>
      </c>
      <c r="J9788" s="63">
        <v>0.45883499999999999</v>
      </c>
      <c r="K9788" s="63">
        <v>0.51812179999999997</v>
      </c>
      <c r="L9788" s="63">
        <v>0.5774087</v>
      </c>
      <c r="M9788" s="63">
        <v>0.66300939999999997</v>
      </c>
      <c r="N9788" s="63">
        <v>6409</v>
      </c>
      <c r="O9788" s="63">
        <v>0.1130564</v>
      </c>
      <c r="P9788" s="63">
        <v>7</v>
      </c>
      <c r="Q9788" s="63">
        <v>1.2781749580960001E-2</v>
      </c>
    </row>
    <row r="9789" spans="1:17">
      <c r="A9789" s="63" t="s">
        <v>82</v>
      </c>
      <c r="B9789" s="63" t="s">
        <v>44</v>
      </c>
      <c r="C9789" s="63" t="s">
        <v>52</v>
      </c>
      <c r="D9789" s="63">
        <v>20</v>
      </c>
      <c r="E9789" s="63">
        <v>2.1196480000000002</v>
      </c>
      <c r="F9789" s="63">
        <v>2.2377379999999998</v>
      </c>
      <c r="G9789" s="63">
        <v>0.1180899</v>
      </c>
      <c r="H9789" s="63">
        <v>93.506399999999999</v>
      </c>
      <c r="I9789" s="63">
        <v>-2.6797700000000001E-2</v>
      </c>
      <c r="J9789" s="63">
        <v>5.8803099999999997E-2</v>
      </c>
      <c r="K9789" s="63">
        <v>0.1180899</v>
      </c>
      <c r="L9789" s="63">
        <v>0.1773767</v>
      </c>
      <c r="M9789" s="63">
        <v>0.26297749999999998</v>
      </c>
      <c r="N9789" s="63">
        <v>6409</v>
      </c>
      <c r="O9789" s="63">
        <v>0.1130564</v>
      </c>
      <c r="P9789" s="63">
        <v>7</v>
      </c>
      <c r="Q9789" s="63">
        <v>1.2781749580960001E-2</v>
      </c>
    </row>
    <row r="9790" spans="1:17">
      <c r="A9790" s="63" t="s">
        <v>82</v>
      </c>
      <c r="B9790" s="63" t="s">
        <v>44</v>
      </c>
      <c r="C9790" s="63" t="s">
        <v>52</v>
      </c>
      <c r="D9790" s="63">
        <v>21</v>
      </c>
      <c r="E9790" s="63">
        <v>2.1038199999999998</v>
      </c>
      <c r="F9790" s="63">
        <v>1.9970110000000001</v>
      </c>
      <c r="G9790" s="63">
        <v>-0.1068089</v>
      </c>
      <c r="H9790" s="63">
        <v>86.249200000000002</v>
      </c>
      <c r="I9790" s="63">
        <v>-0.25169649999999999</v>
      </c>
      <c r="J9790" s="63">
        <v>-0.16609570000000001</v>
      </c>
      <c r="K9790" s="63">
        <v>-0.1068089</v>
      </c>
      <c r="L9790" s="63">
        <v>-4.7522099999999998E-2</v>
      </c>
      <c r="M9790" s="63">
        <v>3.80787E-2</v>
      </c>
      <c r="N9790" s="63">
        <v>6409</v>
      </c>
      <c r="O9790" s="63">
        <v>0.1130564</v>
      </c>
      <c r="P9790" s="63">
        <v>7</v>
      </c>
      <c r="Q9790" s="63">
        <v>1.2781749580960001E-2</v>
      </c>
    </row>
    <row r="9791" spans="1:17">
      <c r="A9791" s="63" t="s">
        <v>82</v>
      </c>
      <c r="B9791" s="63" t="s">
        <v>44</v>
      </c>
      <c r="C9791" s="63" t="s">
        <v>52</v>
      </c>
      <c r="D9791" s="63">
        <v>22</v>
      </c>
      <c r="E9791" s="63">
        <v>1.9723980000000001</v>
      </c>
      <c r="F9791" s="63">
        <v>1.832668</v>
      </c>
      <c r="G9791" s="63">
        <v>-0.13972999999999999</v>
      </c>
      <c r="H9791" s="63">
        <v>82.036699999999996</v>
      </c>
      <c r="I9791" s="63">
        <v>-0.28461760000000003</v>
      </c>
      <c r="J9791" s="63">
        <v>-0.19901679999999999</v>
      </c>
      <c r="K9791" s="63">
        <v>-0.13972999999999999</v>
      </c>
      <c r="L9791" s="63">
        <v>-8.0443100000000003E-2</v>
      </c>
      <c r="M9791" s="63">
        <v>5.1576E-3</v>
      </c>
      <c r="N9791" s="63">
        <v>6409</v>
      </c>
      <c r="O9791" s="63">
        <v>0.1130564</v>
      </c>
      <c r="P9791" s="63">
        <v>7</v>
      </c>
      <c r="Q9791" s="63">
        <v>1.2781749580960001E-2</v>
      </c>
    </row>
    <row r="9792" spans="1:17">
      <c r="A9792" s="63" t="s">
        <v>82</v>
      </c>
      <c r="B9792" s="63" t="s">
        <v>44</v>
      </c>
      <c r="C9792" s="63" t="s">
        <v>52</v>
      </c>
      <c r="D9792" s="63">
        <v>23</v>
      </c>
      <c r="E9792" s="63">
        <v>1.652155</v>
      </c>
      <c r="F9792" s="63">
        <v>1.550098</v>
      </c>
      <c r="G9792" s="63">
        <v>-0.1020561</v>
      </c>
      <c r="H9792" s="63">
        <v>78.840999999999994</v>
      </c>
      <c r="I9792" s="63">
        <v>-0.24694369999999999</v>
      </c>
      <c r="J9792" s="63">
        <v>-0.16134299999999999</v>
      </c>
      <c r="K9792" s="63">
        <v>-0.1020561</v>
      </c>
      <c r="L9792" s="63">
        <v>-4.2769300000000003E-2</v>
      </c>
      <c r="M9792" s="63">
        <v>4.2831500000000002E-2</v>
      </c>
      <c r="N9792" s="63">
        <v>6409</v>
      </c>
      <c r="O9792" s="63">
        <v>0.1130564</v>
      </c>
      <c r="P9792" s="63">
        <v>7</v>
      </c>
      <c r="Q9792" s="63">
        <v>1.2781749580960001E-2</v>
      </c>
    </row>
    <row r="9793" spans="1:17">
      <c r="A9793" s="63" t="s">
        <v>82</v>
      </c>
      <c r="B9793" s="63" t="s">
        <v>44</v>
      </c>
      <c r="C9793" s="63" t="s">
        <v>52</v>
      </c>
      <c r="D9793" s="63">
        <v>24</v>
      </c>
      <c r="E9793" s="63">
        <v>1.360411</v>
      </c>
      <c r="F9793" s="63">
        <v>1.181945</v>
      </c>
      <c r="G9793" s="63">
        <v>-0.17846619999999999</v>
      </c>
      <c r="H9793" s="63">
        <v>77.543099999999995</v>
      </c>
      <c r="I9793" s="63">
        <v>-0.32335380000000002</v>
      </c>
      <c r="J9793" s="63">
        <v>-0.23775299999999999</v>
      </c>
      <c r="K9793" s="63">
        <v>-0.17846619999999999</v>
      </c>
      <c r="L9793" s="63">
        <v>-0.1191794</v>
      </c>
      <c r="M9793" s="63">
        <v>-3.35786E-2</v>
      </c>
      <c r="N9793" s="63">
        <v>6409</v>
      </c>
      <c r="O9793" s="63">
        <v>0.1130564</v>
      </c>
      <c r="P9793" s="63">
        <v>7</v>
      </c>
      <c r="Q9793" s="63">
        <v>1.2781749580960001E-2</v>
      </c>
    </row>
    <row r="9794" spans="1:17">
      <c r="A9794" s="63" t="s">
        <v>82</v>
      </c>
      <c r="B9794" s="63" t="s">
        <v>44</v>
      </c>
      <c r="C9794" s="63" t="s">
        <v>53</v>
      </c>
      <c r="D9794" s="63">
        <v>1</v>
      </c>
      <c r="E9794" s="63">
        <v>1.047668</v>
      </c>
      <c r="F9794" s="63">
        <v>0.77688809999999997</v>
      </c>
      <c r="G9794" s="63">
        <v>-0.2707794</v>
      </c>
      <c r="H9794" s="63">
        <v>78.398300000000006</v>
      </c>
      <c r="I9794" s="63">
        <v>-0.41566700000000001</v>
      </c>
      <c r="J9794" s="63">
        <v>-0.33006629999999998</v>
      </c>
      <c r="K9794" s="63">
        <v>-0.2707794</v>
      </c>
      <c r="L9794" s="63">
        <v>-0.2114926</v>
      </c>
      <c r="M9794" s="63">
        <v>-0.1258918</v>
      </c>
      <c r="N9794" s="63">
        <v>6409</v>
      </c>
      <c r="O9794" s="63">
        <v>0.1130564</v>
      </c>
      <c r="P9794" s="63">
        <v>8</v>
      </c>
      <c r="Q9794" s="63">
        <v>1.2781749580960001E-2</v>
      </c>
    </row>
    <row r="9795" spans="1:17">
      <c r="A9795" s="63" t="s">
        <v>82</v>
      </c>
      <c r="B9795" s="63" t="s">
        <v>44</v>
      </c>
      <c r="C9795" s="63" t="s">
        <v>53</v>
      </c>
      <c r="D9795" s="63">
        <v>2</v>
      </c>
      <c r="E9795" s="63">
        <v>0.99820209999999998</v>
      </c>
      <c r="F9795" s="63">
        <v>0.61432070000000005</v>
      </c>
      <c r="G9795" s="63">
        <v>-0.38388139999999998</v>
      </c>
      <c r="H9795" s="63">
        <v>77.418999999999997</v>
      </c>
      <c r="I9795" s="63">
        <v>-0.52876900000000004</v>
      </c>
      <c r="J9795" s="63">
        <v>-0.44316830000000001</v>
      </c>
      <c r="K9795" s="63">
        <v>-0.38388139999999998</v>
      </c>
      <c r="L9795" s="63">
        <v>-0.32459460000000001</v>
      </c>
      <c r="M9795" s="63">
        <v>-0.23899390000000001</v>
      </c>
      <c r="N9795" s="63">
        <v>6409</v>
      </c>
      <c r="O9795" s="63">
        <v>0.1130564</v>
      </c>
      <c r="P9795" s="63">
        <v>8</v>
      </c>
      <c r="Q9795" s="63">
        <v>1.2781749580960001E-2</v>
      </c>
    </row>
    <row r="9796" spans="1:17">
      <c r="A9796" s="63" t="s">
        <v>82</v>
      </c>
      <c r="B9796" s="63" t="s">
        <v>44</v>
      </c>
      <c r="C9796" s="63" t="s">
        <v>53</v>
      </c>
      <c r="D9796" s="63">
        <v>3</v>
      </c>
      <c r="E9796" s="63">
        <v>0.90802950000000004</v>
      </c>
      <c r="F9796" s="63">
        <v>0.5277231</v>
      </c>
      <c r="G9796" s="63">
        <v>-0.38030639999999999</v>
      </c>
      <c r="H9796" s="63">
        <v>76.223299999999995</v>
      </c>
      <c r="I9796" s="63">
        <v>-0.52519389999999999</v>
      </c>
      <c r="J9796" s="63">
        <v>-0.43959320000000002</v>
      </c>
      <c r="K9796" s="63">
        <v>-0.38030639999999999</v>
      </c>
      <c r="L9796" s="63">
        <v>-0.32101950000000001</v>
      </c>
      <c r="M9796" s="63">
        <v>-0.23541880000000001</v>
      </c>
      <c r="N9796" s="63">
        <v>6409</v>
      </c>
      <c r="O9796" s="63">
        <v>0.1130564</v>
      </c>
      <c r="P9796" s="63">
        <v>8</v>
      </c>
      <c r="Q9796" s="63">
        <v>1.2781749580960001E-2</v>
      </c>
    </row>
    <row r="9797" spans="1:17">
      <c r="A9797" s="63" t="s">
        <v>82</v>
      </c>
      <c r="B9797" s="63" t="s">
        <v>44</v>
      </c>
      <c r="C9797" s="63" t="s">
        <v>53</v>
      </c>
      <c r="D9797" s="63">
        <v>4</v>
      </c>
      <c r="E9797" s="63">
        <v>0.85669070000000003</v>
      </c>
      <c r="F9797" s="63">
        <v>0.51193339999999998</v>
      </c>
      <c r="G9797" s="63">
        <v>-0.34475729999999999</v>
      </c>
      <c r="H9797" s="63">
        <v>76.1815</v>
      </c>
      <c r="I9797" s="63">
        <v>-0.48964489999999999</v>
      </c>
      <c r="J9797" s="63">
        <v>-0.40404410000000002</v>
      </c>
      <c r="K9797" s="63">
        <v>-0.34475729999999999</v>
      </c>
      <c r="L9797" s="63">
        <v>-0.28547040000000001</v>
      </c>
      <c r="M9797" s="63">
        <v>-0.19986970000000001</v>
      </c>
      <c r="N9797" s="63">
        <v>6409</v>
      </c>
      <c r="O9797" s="63">
        <v>0.1130564</v>
      </c>
      <c r="P9797" s="63">
        <v>8</v>
      </c>
      <c r="Q9797" s="63">
        <v>1.2781749580960001E-2</v>
      </c>
    </row>
    <row r="9798" spans="1:17">
      <c r="A9798" s="63" t="s">
        <v>82</v>
      </c>
      <c r="B9798" s="63" t="s">
        <v>44</v>
      </c>
      <c r="C9798" s="63" t="s">
        <v>53</v>
      </c>
      <c r="D9798" s="63">
        <v>5</v>
      </c>
      <c r="E9798" s="63">
        <v>0.63198049999999995</v>
      </c>
      <c r="F9798" s="63">
        <v>0.4819309</v>
      </c>
      <c r="G9798" s="63">
        <v>-0.15004960000000001</v>
      </c>
      <c r="H9798" s="63">
        <v>76.938699999999997</v>
      </c>
      <c r="I9798" s="63">
        <v>-0.29493720000000001</v>
      </c>
      <c r="J9798" s="63">
        <v>-0.20933640000000001</v>
      </c>
      <c r="K9798" s="63">
        <v>-0.15004960000000001</v>
      </c>
      <c r="L9798" s="63">
        <v>-9.0762700000000002E-2</v>
      </c>
      <c r="M9798" s="63">
        <v>-5.1619999999999999E-3</v>
      </c>
      <c r="N9798" s="63">
        <v>6409</v>
      </c>
      <c r="O9798" s="63">
        <v>0.1130564</v>
      </c>
      <c r="P9798" s="63">
        <v>8</v>
      </c>
      <c r="Q9798" s="63">
        <v>1.2781749580960001E-2</v>
      </c>
    </row>
    <row r="9799" spans="1:17">
      <c r="A9799" s="63" t="s">
        <v>82</v>
      </c>
      <c r="B9799" s="63" t="s">
        <v>44</v>
      </c>
      <c r="C9799" s="63" t="s">
        <v>53</v>
      </c>
      <c r="D9799" s="63">
        <v>6</v>
      </c>
      <c r="E9799" s="63">
        <v>1.3515429999999999</v>
      </c>
      <c r="F9799" s="63">
        <v>0.30314619999999998</v>
      </c>
      <c r="G9799" s="63">
        <v>-1.0483960000000001</v>
      </c>
      <c r="H9799" s="63">
        <v>75.805199999999999</v>
      </c>
      <c r="I9799" s="63">
        <v>-1.193284</v>
      </c>
      <c r="J9799" s="63">
        <v>-1.107683</v>
      </c>
      <c r="K9799" s="63">
        <v>-1.0483960000000001</v>
      </c>
      <c r="L9799" s="63">
        <v>-0.98910960000000003</v>
      </c>
      <c r="M9799" s="63">
        <v>-0.90350889999999995</v>
      </c>
      <c r="N9799" s="63">
        <v>6409</v>
      </c>
      <c r="O9799" s="63">
        <v>0.1130564</v>
      </c>
      <c r="P9799" s="63">
        <v>8</v>
      </c>
      <c r="Q9799" s="63">
        <v>1.2781749580960001E-2</v>
      </c>
    </row>
    <row r="9800" spans="1:17">
      <c r="A9800" s="63" t="s">
        <v>82</v>
      </c>
      <c r="B9800" s="63" t="s">
        <v>44</v>
      </c>
      <c r="C9800" s="63" t="s">
        <v>53</v>
      </c>
      <c r="D9800" s="63">
        <v>7</v>
      </c>
      <c r="E9800" s="63">
        <v>1.296276</v>
      </c>
      <c r="F9800" s="63">
        <v>0.87318560000000001</v>
      </c>
      <c r="G9800" s="63">
        <v>-0.42309079999999999</v>
      </c>
      <c r="H9800" s="63">
        <v>74.773300000000006</v>
      </c>
      <c r="I9800" s="63">
        <v>-0.56797839999999999</v>
      </c>
      <c r="J9800" s="63">
        <v>-0.48237760000000002</v>
      </c>
      <c r="K9800" s="63">
        <v>-0.42309079999999999</v>
      </c>
      <c r="L9800" s="63">
        <v>-0.36380400000000002</v>
      </c>
      <c r="M9800" s="63">
        <v>-0.27820319999999998</v>
      </c>
      <c r="N9800" s="63">
        <v>6409</v>
      </c>
      <c r="O9800" s="63">
        <v>0.1130564</v>
      </c>
      <c r="P9800" s="63">
        <v>8</v>
      </c>
      <c r="Q9800" s="63">
        <v>1.2781749580960001E-2</v>
      </c>
    </row>
    <row r="9801" spans="1:17">
      <c r="A9801" s="63" t="s">
        <v>82</v>
      </c>
      <c r="B9801" s="63" t="s">
        <v>44</v>
      </c>
      <c r="C9801" s="63" t="s">
        <v>53</v>
      </c>
      <c r="D9801" s="63">
        <v>8</v>
      </c>
      <c r="E9801" s="63">
        <v>1.341944</v>
      </c>
      <c r="F9801" s="63">
        <v>0.93999580000000005</v>
      </c>
      <c r="G9801" s="63">
        <v>-0.40194829999999998</v>
      </c>
      <c r="H9801" s="63">
        <v>77.719099999999997</v>
      </c>
      <c r="I9801" s="63">
        <v>-0.54683579999999998</v>
      </c>
      <c r="J9801" s="63">
        <v>-0.46123510000000001</v>
      </c>
      <c r="K9801" s="63">
        <v>-0.40194829999999998</v>
      </c>
      <c r="L9801" s="63">
        <v>-0.3426614</v>
      </c>
      <c r="M9801" s="63">
        <v>-0.25706069999999998</v>
      </c>
      <c r="N9801" s="63">
        <v>6409</v>
      </c>
      <c r="O9801" s="63">
        <v>0.1130564</v>
      </c>
      <c r="P9801" s="63">
        <v>8</v>
      </c>
      <c r="Q9801" s="63">
        <v>1.2781749580960001E-2</v>
      </c>
    </row>
    <row r="9802" spans="1:17">
      <c r="A9802" s="63" t="s">
        <v>82</v>
      </c>
      <c r="B9802" s="63" t="s">
        <v>44</v>
      </c>
      <c r="C9802" s="63" t="s">
        <v>53</v>
      </c>
      <c r="D9802" s="63">
        <v>9</v>
      </c>
      <c r="E9802" s="63">
        <v>0.9193865</v>
      </c>
      <c r="F9802" s="63">
        <v>0.88829539999999996</v>
      </c>
      <c r="G9802" s="63">
        <v>-3.10911E-2</v>
      </c>
      <c r="H9802" s="63">
        <v>81.978499999999997</v>
      </c>
      <c r="I9802" s="63">
        <v>-0.17597869999999999</v>
      </c>
      <c r="J9802" s="63">
        <v>-9.0377899999999997E-2</v>
      </c>
      <c r="K9802" s="63">
        <v>-3.10911E-2</v>
      </c>
      <c r="L9802" s="63">
        <v>2.8195700000000001E-2</v>
      </c>
      <c r="M9802" s="63">
        <v>0.11379649999999999</v>
      </c>
      <c r="N9802" s="63">
        <v>6409</v>
      </c>
      <c r="O9802" s="63">
        <v>0.1130564</v>
      </c>
      <c r="P9802" s="63">
        <v>8</v>
      </c>
      <c r="Q9802" s="63">
        <v>1.2781749580960001E-2</v>
      </c>
    </row>
    <row r="9803" spans="1:17">
      <c r="A9803" s="63" t="s">
        <v>82</v>
      </c>
      <c r="B9803" s="63" t="s">
        <v>44</v>
      </c>
      <c r="C9803" s="63" t="s">
        <v>53</v>
      </c>
      <c r="D9803" s="63">
        <v>10</v>
      </c>
      <c r="E9803" s="63">
        <v>0.98273379999999999</v>
      </c>
      <c r="F9803" s="63">
        <v>0.91882509999999995</v>
      </c>
      <c r="G9803" s="63">
        <v>-6.3908699999999999E-2</v>
      </c>
      <c r="H9803" s="63">
        <v>84.497699999999995</v>
      </c>
      <c r="I9803" s="63">
        <v>-0.20879629999999999</v>
      </c>
      <c r="J9803" s="63">
        <v>-0.1231955</v>
      </c>
      <c r="K9803" s="63">
        <v>-6.3908699999999999E-2</v>
      </c>
      <c r="L9803" s="63">
        <v>-4.6219E-3</v>
      </c>
      <c r="M9803" s="63">
        <v>8.0978900000000006E-2</v>
      </c>
      <c r="N9803" s="63">
        <v>6409</v>
      </c>
      <c r="O9803" s="63">
        <v>0.1130564</v>
      </c>
      <c r="P9803" s="63">
        <v>8</v>
      </c>
      <c r="Q9803" s="63">
        <v>1.2781749580960001E-2</v>
      </c>
    </row>
    <row r="9804" spans="1:17">
      <c r="A9804" s="63" t="s">
        <v>82</v>
      </c>
      <c r="B9804" s="63" t="s">
        <v>44</v>
      </c>
      <c r="C9804" s="63" t="s">
        <v>53</v>
      </c>
      <c r="D9804" s="63">
        <v>11</v>
      </c>
      <c r="E9804" s="63">
        <v>0.73707230000000001</v>
      </c>
      <c r="F9804" s="63">
        <v>0.92856159999999999</v>
      </c>
      <c r="G9804" s="63">
        <v>0.1914892</v>
      </c>
      <c r="H9804" s="63">
        <v>92.1845</v>
      </c>
      <c r="I9804" s="63">
        <v>4.66016E-2</v>
      </c>
      <c r="J9804" s="63">
        <v>0.1322024</v>
      </c>
      <c r="K9804" s="63">
        <v>0.1914892</v>
      </c>
      <c r="L9804" s="63">
        <v>0.2507761</v>
      </c>
      <c r="M9804" s="63">
        <v>0.33637679999999998</v>
      </c>
      <c r="N9804" s="63">
        <v>6409</v>
      </c>
      <c r="O9804" s="63">
        <v>0.1130564</v>
      </c>
      <c r="P9804" s="63">
        <v>8</v>
      </c>
      <c r="Q9804" s="63">
        <v>1.2781749580960001E-2</v>
      </c>
    </row>
    <row r="9805" spans="1:17">
      <c r="A9805" s="63" t="s">
        <v>82</v>
      </c>
      <c r="B9805" s="63" t="s">
        <v>44</v>
      </c>
      <c r="C9805" s="63" t="s">
        <v>53</v>
      </c>
      <c r="D9805" s="63">
        <v>12</v>
      </c>
      <c r="E9805" s="63">
        <v>0.89193929999999999</v>
      </c>
      <c r="F9805" s="63">
        <v>1.2661819999999999</v>
      </c>
      <c r="G9805" s="63">
        <v>0.37424289999999999</v>
      </c>
      <c r="H9805" s="63">
        <v>91.488900000000001</v>
      </c>
      <c r="I9805" s="63">
        <v>0.22935530000000001</v>
      </c>
      <c r="J9805" s="63">
        <v>0.31495610000000002</v>
      </c>
      <c r="K9805" s="63">
        <v>0.37424289999999999</v>
      </c>
      <c r="L9805" s="63">
        <v>0.43352970000000002</v>
      </c>
      <c r="M9805" s="63">
        <v>0.51913050000000005</v>
      </c>
      <c r="N9805" s="63">
        <v>6409</v>
      </c>
      <c r="O9805" s="63">
        <v>0.1130564</v>
      </c>
      <c r="P9805" s="63">
        <v>8</v>
      </c>
      <c r="Q9805" s="63">
        <v>1.2781749580960001E-2</v>
      </c>
    </row>
    <row r="9806" spans="1:17">
      <c r="A9806" s="63" t="s">
        <v>82</v>
      </c>
      <c r="B9806" s="63" t="s">
        <v>44</v>
      </c>
      <c r="C9806" s="63" t="s">
        <v>53</v>
      </c>
      <c r="D9806" s="63">
        <v>13</v>
      </c>
      <c r="E9806" s="63">
        <v>0.91223600000000005</v>
      </c>
      <c r="F9806" s="63">
        <v>1.4072960000000001</v>
      </c>
      <c r="G9806" s="63">
        <v>0.49506</v>
      </c>
      <c r="H9806" s="63">
        <v>87.368300000000005</v>
      </c>
      <c r="I9806" s="63">
        <v>0.35017239999999999</v>
      </c>
      <c r="J9806" s="63">
        <v>0.43577320000000003</v>
      </c>
      <c r="K9806" s="63">
        <v>0.49506</v>
      </c>
      <c r="L9806" s="63">
        <v>0.55434689999999998</v>
      </c>
      <c r="M9806" s="63">
        <v>0.63994759999999995</v>
      </c>
      <c r="N9806" s="63">
        <v>6409</v>
      </c>
      <c r="O9806" s="63">
        <v>0.1130564</v>
      </c>
      <c r="P9806" s="63">
        <v>8</v>
      </c>
      <c r="Q9806" s="63">
        <v>1.2781749580960001E-2</v>
      </c>
    </row>
    <row r="9807" spans="1:17">
      <c r="A9807" s="63" t="s">
        <v>82</v>
      </c>
      <c r="B9807" s="63" t="s">
        <v>44</v>
      </c>
      <c r="C9807" s="63" t="s">
        <v>53</v>
      </c>
      <c r="D9807" s="63">
        <v>14</v>
      </c>
      <c r="E9807" s="63">
        <v>0.97124549999999998</v>
      </c>
      <c r="F9807" s="63">
        <v>1.5350269999999999</v>
      </c>
      <c r="G9807" s="63">
        <v>0.56378189999999995</v>
      </c>
      <c r="H9807" s="63">
        <v>86.632599999999996</v>
      </c>
      <c r="I9807" s="63">
        <v>0.4188943</v>
      </c>
      <c r="J9807" s="63">
        <v>0.50449509999999997</v>
      </c>
      <c r="K9807" s="63">
        <v>0.56378189999999995</v>
      </c>
      <c r="L9807" s="63">
        <v>0.62306870000000003</v>
      </c>
      <c r="M9807" s="63">
        <v>0.70866949999999995</v>
      </c>
      <c r="N9807" s="63">
        <v>6409</v>
      </c>
      <c r="O9807" s="63">
        <v>0.1130564</v>
      </c>
      <c r="P9807" s="63">
        <v>8</v>
      </c>
      <c r="Q9807" s="63">
        <v>1.2781749580960001E-2</v>
      </c>
    </row>
    <row r="9808" spans="1:17">
      <c r="A9808" s="63" t="s">
        <v>82</v>
      </c>
      <c r="B9808" s="63" t="s">
        <v>44</v>
      </c>
      <c r="C9808" s="63" t="s">
        <v>53</v>
      </c>
      <c r="D9808" s="63">
        <v>15</v>
      </c>
      <c r="E9808" s="63">
        <v>1.0121020000000001</v>
      </c>
      <c r="F9808" s="63">
        <v>1.7877449999999999</v>
      </c>
      <c r="G9808" s="63">
        <v>0.77564310000000003</v>
      </c>
      <c r="H9808" s="63">
        <v>92.872299999999996</v>
      </c>
      <c r="I9808" s="63">
        <v>0.63075550000000002</v>
      </c>
      <c r="J9808" s="63">
        <v>0.71635629999999995</v>
      </c>
      <c r="K9808" s="63">
        <v>0.77564310000000003</v>
      </c>
      <c r="L9808" s="63">
        <v>0.8349299</v>
      </c>
      <c r="M9808" s="63">
        <v>0.92053070000000004</v>
      </c>
      <c r="N9808" s="63">
        <v>6409</v>
      </c>
      <c r="O9808" s="63">
        <v>0.1130564</v>
      </c>
      <c r="P9808" s="63">
        <v>8</v>
      </c>
      <c r="Q9808" s="63">
        <v>1.2781749580960001E-2</v>
      </c>
    </row>
    <row r="9809" spans="1:17">
      <c r="A9809" s="63" t="s">
        <v>82</v>
      </c>
      <c r="B9809" s="63" t="s">
        <v>44</v>
      </c>
      <c r="C9809" s="63" t="s">
        <v>53</v>
      </c>
      <c r="D9809" s="63">
        <v>16</v>
      </c>
      <c r="E9809" s="63">
        <v>1.2385759999999999</v>
      </c>
      <c r="F9809" s="63">
        <v>2.3090739999999998</v>
      </c>
      <c r="G9809" s="63">
        <v>1.0704979999999999</v>
      </c>
      <c r="H9809" s="63">
        <v>100.47199999999999</v>
      </c>
      <c r="I9809" s="63">
        <v>0.92561040000000006</v>
      </c>
      <c r="J9809" s="63">
        <v>1.0112110000000001</v>
      </c>
      <c r="K9809" s="63">
        <v>1.0704979999999999</v>
      </c>
      <c r="L9809" s="63">
        <v>1.129785</v>
      </c>
      <c r="M9809" s="63">
        <v>1.2153860000000001</v>
      </c>
      <c r="N9809" s="63">
        <v>6409</v>
      </c>
      <c r="O9809" s="63">
        <v>0.1130564</v>
      </c>
      <c r="P9809" s="63">
        <v>8</v>
      </c>
      <c r="Q9809" s="63">
        <v>1.2781749580960001E-2</v>
      </c>
    </row>
    <row r="9810" spans="1:17">
      <c r="A9810" s="63" t="s">
        <v>82</v>
      </c>
      <c r="B9810" s="63" t="s">
        <v>44</v>
      </c>
      <c r="C9810" s="63" t="s">
        <v>53</v>
      </c>
      <c r="D9810" s="63">
        <v>17</v>
      </c>
      <c r="E9810" s="63">
        <v>1.441907</v>
      </c>
      <c r="F9810" s="63">
        <v>2.5377360000000002</v>
      </c>
      <c r="G9810" s="63">
        <v>1.0958289999999999</v>
      </c>
      <c r="H9810" s="63">
        <v>101.57599999999999</v>
      </c>
      <c r="I9810" s="63">
        <v>0.95094100000000004</v>
      </c>
      <c r="J9810" s="63">
        <v>1.0365420000000001</v>
      </c>
      <c r="K9810" s="63">
        <v>1.0958289999999999</v>
      </c>
      <c r="L9810" s="63">
        <v>1.1551149999999999</v>
      </c>
      <c r="M9810" s="63">
        <v>1.2407159999999999</v>
      </c>
      <c r="N9810" s="63">
        <v>6409</v>
      </c>
      <c r="O9810" s="63">
        <v>0.1130564</v>
      </c>
      <c r="P9810" s="63">
        <v>8</v>
      </c>
      <c r="Q9810" s="63">
        <v>1.2781749580960001E-2</v>
      </c>
    </row>
    <row r="9811" spans="1:17">
      <c r="A9811" s="63" t="s">
        <v>82</v>
      </c>
      <c r="B9811" s="63" t="s">
        <v>44</v>
      </c>
      <c r="C9811" s="63" t="s">
        <v>53</v>
      </c>
      <c r="D9811" s="63">
        <v>18</v>
      </c>
      <c r="E9811" s="63">
        <v>1.61656</v>
      </c>
      <c r="F9811" s="63">
        <v>2.6749800000000001</v>
      </c>
      <c r="G9811" s="63">
        <v>1.0584199999999999</v>
      </c>
      <c r="H9811" s="63">
        <v>101.41</v>
      </c>
      <c r="I9811" s="63">
        <v>0.91353229999999996</v>
      </c>
      <c r="J9811" s="63">
        <v>0.99913300000000005</v>
      </c>
      <c r="K9811" s="63">
        <v>1.0584199999999999</v>
      </c>
      <c r="L9811" s="63">
        <v>1.117707</v>
      </c>
      <c r="M9811" s="63">
        <v>1.2033069999999999</v>
      </c>
      <c r="N9811" s="63">
        <v>6409</v>
      </c>
      <c r="O9811" s="63">
        <v>0.1130564</v>
      </c>
      <c r="P9811" s="63">
        <v>8</v>
      </c>
      <c r="Q9811" s="63">
        <v>1.2781749580960001E-2</v>
      </c>
    </row>
    <row r="9812" spans="1:17">
      <c r="A9812" s="63" t="s">
        <v>82</v>
      </c>
      <c r="B9812" s="63" t="s">
        <v>44</v>
      </c>
      <c r="C9812" s="63" t="s">
        <v>53</v>
      </c>
      <c r="D9812" s="63">
        <v>19</v>
      </c>
      <c r="E9812" s="63">
        <v>1.974159</v>
      </c>
      <c r="F9812" s="63">
        <v>2.592794</v>
      </c>
      <c r="G9812" s="63">
        <v>0.61863509999999999</v>
      </c>
      <c r="H9812" s="63">
        <v>100.285</v>
      </c>
      <c r="I9812" s="63">
        <v>0.47374749999999999</v>
      </c>
      <c r="J9812" s="63">
        <v>0.55934819999999996</v>
      </c>
      <c r="K9812" s="63">
        <v>0.61863509999999999</v>
      </c>
      <c r="L9812" s="63">
        <v>0.67792189999999997</v>
      </c>
      <c r="M9812" s="63">
        <v>0.76352260000000005</v>
      </c>
      <c r="N9812" s="63">
        <v>6409</v>
      </c>
      <c r="O9812" s="63">
        <v>0.1130564</v>
      </c>
      <c r="P9812" s="63">
        <v>8</v>
      </c>
      <c r="Q9812" s="63">
        <v>1.2781749580960001E-2</v>
      </c>
    </row>
    <row r="9813" spans="1:17">
      <c r="A9813" s="63" t="s">
        <v>82</v>
      </c>
      <c r="B9813" s="63" t="s">
        <v>44</v>
      </c>
      <c r="C9813" s="63" t="s">
        <v>53</v>
      </c>
      <c r="D9813" s="63">
        <v>20</v>
      </c>
      <c r="E9813" s="63">
        <v>2.0969000000000002</v>
      </c>
      <c r="F9813" s="63">
        <v>2.226556</v>
      </c>
      <c r="G9813" s="63">
        <v>0.1296561</v>
      </c>
      <c r="H9813" s="63">
        <v>93.889700000000005</v>
      </c>
      <c r="I9813" s="63">
        <v>-1.52315E-2</v>
      </c>
      <c r="J9813" s="63">
        <v>7.0369200000000007E-2</v>
      </c>
      <c r="K9813" s="63">
        <v>0.1296561</v>
      </c>
      <c r="L9813" s="63">
        <v>0.1889429</v>
      </c>
      <c r="M9813" s="63">
        <v>0.2745437</v>
      </c>
      <c r="N9813" s="63">
        <v>6409</v>
      </c>
      <c r="O9813" s="63">
        <v>0.1130564</v>
      </c>
      <c r="P9813" s="63">
        <v>8</v>
      </c>
      <c r="Q9813" s="63">
        <v>1.2781749580960001E-2</v>
      </c>
    </row>
    <row r="9814" spans="1:17">
      <c r="A9814" s="63" t="s">
        <v>82</v>
      </c>
      <c r="B9814" s="63" t="s">
        <v>44</v>
      </c>
      <c r="C9814" s="63" t="s">
        <v>53</v>
      </c>
      <c r="D9814" s="63">
        <v>21</v>
      </c>
      <c r="E9814" s="63">
        <v>2.0626929999999999</v>
      </c>
      <c r="F9814" s="63">
        <v>1.9550099999999999</v>
      </c>
      <c r="G9814" s="63">
        <v>-0.1076831</v>
      </c>
      <c r="H9814" s="63">
        <v>86.3506</v>
      </c>
      <c r="I9814" s="63">
        <v>-0.25257069999999998</v>
      </c>
      <c r="J9814" s="63">
        <v>-0.1669699</v>
      </c>
      <c r="K9814" s="63">
        <v>-0.1076831</v>
      </c>
      <c r="L9814" s="63">
        <v>-4.83962E-2</v>
      </c>
      <c r="M9814" s="63">
        <v>3.7204500000000001E-2</v>
      </c>
      <c r="N9814" s="63">
        <v>6409</v>
      </c>
      <c r="O9814" s="63">
        <v>0.1130564</v>
      </c>
      <c r="P9814" s="63">
        <v>8</v>
      </c>
      <c r="Q9814" s="63">
        <v>1.2781749580960001E-2</v>
      </c>
    </row>
    <row r="9815" spans="1:17">
      <c r="A9815" s="63" t="s">
        <v>82</v>
      </c>
      <c r="B9815" s="63" t="s">
        <v>44</v>
      </c>
      <c r="C9815" s="63" t="s">
        <v>53</v>
      </c>
      <c r="D9815" s="63">
        <v>22</v>
      </c>
      <c r="E9815" s="63">
        <v>1.932294</v>
      </c>
      <c r="F9815" s="63">
        <v>1.7671920000000001</v>
      </c>
      <c r="G9815" s="63">
        <v>-0.16510159999999999</v>
      </c>
      <c r="H9815" s="63">
        <v>81.842299999999994</v>
      </c>
      <c r="I9815" s="63">
        <v>-0.30998920000000002</v>
      </c>
      <c r="J9815" s="63">
        <v>-0.22438849999999999</v>
      </c>
      <c r="K9815" s="63">
        <v>-0.16510159999999999</v>
      </c>
      <c r="L9815" s="63">
        <v>-0.1058148</v>
      </c>
      <c r="M9815" s="63">
        <v>-2.0214099999999999E-2</v>
      </c>
      <c r="N9815" s="63">
        <v>6409</v>
      </c>
      <c r="O9815" s="63">
        <v>0.1130564</v>
      </c>
      <c r="P9815" s="63">
        <v>8</v>
      </c>
      <c r="Q9815" s="63">
        <v>1.2781749580960001E-2</v>
      </c>
    </row>
    <row r="9816" spans="1:17">
      <c r="A9816" s="63" t="s">
        <v>82</v>
      </c>
      <c r="B9816" s="63" t="s">
        <v>44</v>
      </c>
      <c r="C9816" s="63" t="s">
        <v>53</v>
      </c>
      <c r="D9816" s="63">
        <v>23</v>
      </c>
      <c r="E9816" s="63">
        <v>1.6107180000000001</v>
      </c>
      <c r="F9816" s="63">
        <v>1.498831</v>
      </c>
      <c r="G9816" s="63">
        <v>-0.111887</v>
      </c>
      <c r="H9816" s="63">
        <v>79.426900000000003</v>
      </c>
      <c r="I9816" s="63">
        <v>-0.25677460000000002</v>
      </c>
      <c r="J9816" s="63">
        <v>-0.17117379999999999</v>
      </c>
      <c r="K9816" s="63">
        <v>-0.111887</v>
      </c>
      <c r="L9816" s="63">
        <v>-5.2600099999999997E-2</v>
      </c>
      <c r="M9816" s="63">
        <v>3.3000599999999998E-2</v>
      </c>
      <c r="N9816" s="63">
        <v>6409</v>
      </c>
      <c r="O9816" s="63">
        <v>0.1130564</v>
      </c>
      <c r="P9816" s="63">
        <v>8</v>
      </c>
      <c r="Q9816" s="63">
        <v>1.2781749580960001E-2</v>
      </c>
    </row>
    <row r="9817" spans="1:17">
      <c r="A9817" s="63" t="s">
        <v>82</v>
      </c>
      <c r="B9817" s="63" t="s">
        <v>44</v>
      </c>
      <c r="C9817" s="63" t="s">
        <v>53</v>
      </c>
      <c r="D9817" s="63">
        <v>24</v>
      </c>
      <c r="E9817" s="63">
        <v>1.3120019999999999</v>
      </c>
      <c r="F9817" s="63">
        <v>1.132892</v>
      </c>
      <c r="G9817" s="63">
        <v>-0.17910970000000001</v>
      </c>
      <c r="H9817" s="63">
        <v>77.640500000000003</v>
      </c>
      <c r="I9817" s="63">
        <v>-0.32399729999999999</v>
      </c>
      <c r="J9817" s="63">
        <v>-0.23839650000000001</v>
      </c>
      <c r="K9817" s="63">
        <v>-0.17910970000000001</v>
      </c>
      <c r="L9817" s="63">
        <v>-0.1198229</v>
      </c>
      <c r="M9817" s="63">
        <v>-3.4222099999999998E-2</v>
      </c>
      <c r="N9817" s="63">
        <v>6409</v>
      </c>
      <c r="O9817" s="63">
        <v>0.1130564</v>
      </c>
      <c r="P9817" s="63">
        <v>8</v>
      </c>
      <c r="Q9817" s="63">
        <v>1.2781749580960001E-2</v>
      </c>
    </row>
    <row r="9818" spans="1:17">
      <c r="A9818" s="63" t="s">
        <v>82</v>
      </c>
      <c r="B9818" s="63" t="s">
        <v>44</v>
      </c>
      <c r="C9818" s="63" t="s">
        <v>54</v>
      </c>
      <c r="D9818" s="63">
        <v>1</v>
      </c>
      <c r="E9818" s="63">
        <v>0.98886479999999999</v>
      </c>
      <c r="F9818" s="63">
        <v>0.75562569999999996</v>
      </c>
      <c r="G9818" s="63">
        <v>-0.2332391</v>
      </c>
      <c r="H9818" s="63">
        <v>67.977800000000002</v>
      </c>
      <c r="I9818" s="63">
        <v>-0.37812669999999998</v>
      </c>
      <c r="J9818" s="63">
        <v>-0.29252590000000001</v>
      </c>
      <c r="K9818" s="63">
        <v>-0.2332391</v>
      </c>
      <c r="L9818" s="63">
        <v>-0.1739523</v>
      </c>
      <c r="M9818" s="63">
        <v>-8.8351499999999999E-2</v>
      </c>
      <c r="N9818" s="63">
        <v>6409</v>
      </c>
      <c r="O9818" s="63">
        <v>0.1130564</v>
      </c>
      <c r="P9818" s="63">
        <v>9</v>
      </c>
      <c r="Q9818" s="63">
        <v>1.2781749580960001E-2</v>
      </c>
    </row>
    <row r="9819" spans="1:17">
      <c r="A9819" s="63" t="s">
        <v>82</v>
      </c>
      <c r="B9819" s="63" t="s">
        <v>44</v>
      </c>
      <c r="C9819" s="63" t="s">
        <v>54</v>
      </c>
      <c r="D9819" s="63">
        <v>2</v>
      </c>
      <c r="E9819" s="63">
        <v>0.89851139999999996</v>
      </c>
      <c r="F9819" s="63">
        <v>0.65804090000000004</v>
      </c>
      <c r="G9819" s="63">
        <v>-0.2404705</v>
      </c>
      <c r="H9819" s="63">
        <v>66.525300000000001</v>
      </c>
      <c r="I9819" s="63">
        <v>-0.38535809999999998</v>
      </c>
      <c r="J9819" s="63">
        <v>-0.29975740000000001</v>
      </c>
      <c r="K9819" s="63">
        <v>-0.2404705</v>
      </c>
      <c r="L9819" s="63">
        <v>-0.1811837</v>
      </c>
      <c r="M9819" s="63">
        <v>-9.5582899999999998E-2</v>
      </c>
      <c r="N9819" s="63">
        <v>6409</v>
      </c>
      <c r="O9819" s="63">
        <v>0.1130564</v>
      </c>
      <c r="P9819" s="63">
        <v>9</v>
      </c>
      <c r="Q9819" s="63">
        <v>1.2781749580960001E-2</v>
      </c>
    </row>
    <row r="9820" spans="1:17">
      <c r="A9820" s="63" t="s">
        <v>82</v>
      </c>
      <c r="B9820" s="63" t="s">
        <v>44</v>
      </c>
      <c r="C9820" s="63" t="s">
        <v>54</v>
      </c>
      <c r="D9820" s="63">
        <v>3</v>
      </c>
      <c r="E9820" s="63">
        <v>0.85598280000000004</v>
      </c>
      <c r="F9820" s="63">
        <v>0.61693790000000004</v>
      </c>
      <c r="G9820" s="63">
        <v>-0.2390448</v>
      </c>
      <c r="H9820" s="63">
        <v>65.628399999999999</v>
      </c>
      <c r="I9820" s="63">
        <v>-0.38393240000000001</v>
      </c>
      <c r="J9820" s="63">
        <v>-0.29833169999999998</v>
      </c>
      <c r="K9820" s="63">
        <v>-0.2390448</v>
      </c>
      <c r="L9820" s="63">
        <v>-0.179758</v>
      </c>
      <c r="M9820" s="63">
        <v>-9.4157199999999996E-2</v>
      </c>
      <c r="N9820" s="63">
        <v>6409</v>
      </c>
      <c r="O9820" s="63">
        <v>0.1130564</v>
      </c>
      <c r="P9820" s="63">
        <v>9</v>
      </c>
      <c r="Q9820" s="63">
        <v>1.2781749580960001E-2</v>
      </c>
    </row>
    <row r="9821" spans="1:17">
      <c r="A9821" s="63" t="s">
        <v>82</v>
      </c>
      <c r="B9821" s="63" t="s">
        <v>44</v>
      </c>
      <c r="C9821" s="63" t="s">
        <v>54</v>
      </c>
      <c r="D9821" s="63">
        <v>4</v>
      </c>
      <c r="E9821" s="63">
        <v>0.8393446</v>
      </c>
      <c r="F9821" s="63">
        <v>0.62373520000000005</v>
      </c>
      <c r="G9821" s="63">
        <v>-0.2156093</v>
      </c>
      <c r="H9821" s="63">
        <v>64.741200000000006</v>
      </c>
      <c r="I9821" s="63">
        <v>-0.36049690000000001</v>
      </c>
      <c r="J9821" s="63">
        <v>-0.27489609999999998</v>
      </c>
      <c r="K9821" s="63">
        <v>-0.2156093</v>
      </c>
      <c r="L9821" s="63">
        <v>-0.1563225</v>
      </c>
      <c r="M9821" s="63">
        <v>-7.0721699999999998E-2</v>
      </c>
      <c r="N9821" s="63">
        <v>6409</v>
      </c>
      <c r="O9821" s="63">
        <v>0.1130564</v>
      </c>
      <c r="P9821" s="63">
        <v>9</v>
      </c>
      <c r="Q9821" s="63">
        <v>1.2781749580960001E-2</v>
      </c>
    </row>
    <row r="9822" spans="1:17">
      <c r="A9822" s="63" t="s">
        <v>82</v>
      </c>
      <c r="B9822" s="63" t="s">
        <v>44</v>
      </c>
      <c r="C9822" s="63" t="s">
        <v>54</v>
      </c>
      <c r="D9822" s="63">
        <v>5</v>
      </c>
      <c r="E9822" s="63">
        <v>0.84061430000000004</v>
      </c>
      <c r="F9822" s="63">
        <v>0.62606280000000003</v>
      </c>
      <c r="G9822" s="63">
        <v>-0.21455150000000001</v>
      </c>
      <c r="H9822" s="63">
        <v>63.217199999999998</v>
      </c>
      <c r="I9822" s="63">
        <v>-0.35943910000000001</v>
      </c>
      <c r="J9822" s="63">
        <v>-0.27383829999999998</v>
      </c>
      <c r="K9822" s="63">
        <v>-0.21455150000000001</v>
      </c>
      <c r="L9822" s="63">
        <v>-0.15526470000000001</v>
      </c>
      <c r="M9822" s="63">
        <v>-6.9663900000000001E-2</v>
      </c>
      <c r="N9822" s="63">
        <v>6409</v>
      </c>
      <c r="O9822" s="63">
        <v>0.1130564</v>
      </c>
      <c r="P9822" s="63">
        <v>9</v>
      </c>
      <c r="Q9822" s="63">
        <v>1.2781749580960001E-2</v>
      </c>
    </row>
    <row r="9823" spans="1:17">
      <c r="A9823" s="63" t="s">
        <v>82</v>
      </c>
      <c r="B9823" s="63" t="s">
        <v>44</v>
      </c>
      <c r="C9823" s="63" t="s">
        <v>54</v>
      </c>
      <c r="D9823" s="63">
        <v>6</v>
      </c>
      <c r="E9823" s="63">
        <v>0.95242450000000001</v>
      </c>
      <c r="F9823" s="63">
        <v>0.65669670000000002</v>
      </c>
      <c r="G9823" s="63">
        <v>-0.29572779999999999</v>
      </c>
      <c r="H9823" s="63">
        <v>62.217399999999998</v>
      </c>
      <c r="I9823" s="63">
        <v>-0.44061539999999999</v>
      </c>
      <c r="J9823" s="63">
        <v>-0.35501470000000002</v>
      </c>
      <c r="K9823" s="63">
        <v>-0.29572779999999999</v>
      </c>
      <c r="L9823" s="63">
        <v>-0.23644100000000001</v>
      </c>
      <c r="M9823" s="63">
        <v>-0.15084030000000001</v>
      </c>
      <c r="N9823" s="63">
        <v>6409</v>
      </c>
      <c r="O9823" s="63">
        <v>0.1130564</v>
      </c>
      <c r="P9823" s="63">
        <v>9</v>
      </c>
      <c r="Q9823" s="63">
        <v>1.2781749580960001E-2</v>
      </c>
    </row>
    <row r="9824" spans="1:17">
      <c r="A9824" s="63" t="s">
        <v>82</v>
      </c>
      <c r="B9824" s="63" t="s">
        <v>44</v>
      </c>
      <c r="C9824" s="63" t="s">
        <v>54</v>
      </c>
      <c r="D9824" s="63">
        <v>7</v>
      </c>
      <c r="E9824" s="63">
        <v>1.1368940000000001</v>
      </c>
      <c r="F9824" s="63">
        <v>0.85681439999999998</v>
      </c>
      <c r="G9824" s="63">
        <v>-0.28007949999999998</v>
      </c>
      <c r="H9824" s="63">
        <v>61.645400000000002</v>
      </c>
      <c r="I9824" s="63">
        <v>-0.42496709999999999</v>
      </c>
      <c r="J9824" s="63">
        <v>-0.33936640000000001</v>
      </c>
      <c r="K9824" s="63">
        <v>-0.28007949999999998</v>
      </c>
      <c r="L9824" s="63">
        <v>-0.22079270000000001</v>
      </c>
      <c r="M9824" s="63">
        <v>-0.1351919</v>
      </c>
      <c r="N9824" s="63">
        <v>6409</v>
      </c>
      <c r="O9824" s="63">
        <v>0.1130564</v>
      </c>
      <c r="P9824" s="63">
        <v>9</v>
      </c>
      <c r="Q9824" s="63">
        <v>1.2781749580960001E-2</v>
      </c>
    </row>
    <row r="9825" spans="1:17">
      <c r="A9825" s="63" t="s">
        <v>82</v>
      </c>
      <c r="B9825" s="63" t="s">
        <v>44</v>
      </c>
      <c r="C9825" s="63" t="s">
        <v>54</v>
      </c>
      <c r="D9825" s="63">
        <v>8</v>
      </c>
      <c r="E9825" s="63">
        <v>1.2663789999999999</v>
      </c>
      <c r="F9825" s="63">
        <v>1.0247759999999999</v>
      </c>
      <c r="G9825" s="63">
        <v>-0.2416034</v>
      </c>
      <c r="H9825" s="63">
        <v>64.139200000000002</v>
      </c>
      <c r="I9825" s="63">
        <v>-0.38649099999999997</v>
      </c>
      <c r="J9825" s="63">
        <v>-0.3008902</v>
      </c>
      <c r="K9825" s="63">
        <v>-0.2416034</v>
      </c>
      <c r="L9825" s="63">
        <v>-0.18231649999999999</v>
      </c>
      <c r="M9825" s="63">
        <v>-9.6715800000000005E-2</v>
      </c>
      <c r="N9825" s="63">
        <v>6409</v>
      </c>
      <c r="O9825" s="63">
        <v>0.1130564</v>
      </c>
      <c r="P9825" s="63">
        <v>9</v>
      </c>
      <c r="Q9825" s="63">
        <v>1.2781749580960001E-2</v>
      </c>
    </row>
    <row r="9826" spans="1:17">
      <c r="A9826" s="63" t="s">
        <v>82</v>
      </c>
      <c r="B9826" s="63" t="s">
        <v>44</v>
      </c>
      <c r="C9826" s="63" t="s">
        <v>54</v>
      </c>
      <c r="D9826" s="63">
        <v>9</v>
      </c>
      <c r="E9826" s="63">
        <v>1.176515</v>
      </c>
      <c r="F9826" s="63">
        <v>1.0839460000000001</v>
      </c>
      <c r="G9826" s="63">
        <v>-9.2569700000000005E-2</v>
      </c>
      <c r="H9826" s="63">
        <v>72.673100000000005</v>
      </c>
      <c r="I9826" s="63">
        <v>-0.23745730000000001</v>
      </c>
      <c r="J9826" s="63">
        <v>-0.15185650000000001</v>
      </c>
      <c r="K9826" s="63">
        <v>-9.2569700000000005E-2</v>
      </c>
      <c r="L9826" s="63">
        <v>-3.3282899999999997E-2</v>
      </c>
      <c r="M9826" s="63">
        <v>5.2317900000000001E-2</v>
      </c>
      <c r="N9826" s="63">
        <v>6409</v>
      </c>
      <c r="O9826" s="63">
        <v>0.1130564</v>
      </c>
      <c r="P9826" s="63">
        <v>9</v>
      </c>
      <c r="Q9826" s="63">
        <v>1.2781749580960001E-2</v>
      </c>
    </row>
    <row r="9827" spans="1:17">
      <c r="A9827" s="63" t="s">
        <v>82</v>
      </c>
      <c r="B9827" s="63" t="s">
        <v>44</v>
      </c>
      <c r="C9827" s="63" t="s">
        <v>54</v>
      </c>
      <c r="D9827" s="63">
        <v>10</v>
      </c>
      <c r="E9827" s="63">
        <v>1.033415</v>
      </c>
      <c r="F9827" s="63">
        <v>0.96564559999999999</v>
      </c>
      <c r="G9827" s="63">
        <v>-6.7769800000000005E-2</v>
      </c>
      <c r="H9827" s="63">
        <v>83.558999999999997</v>
      </c>
      <c r="I9827" s="63">
        <v>-0.2126574</v>
      </c>
      <c r="J9827" s="63">
        <v>-0.12705659999999999</v>
      </c>
      <c r="K9827" s="63">
        <v>-6.7769800000000005E-2</v>
      </c>
      <c r="L9827" s="63">
        <v>-8.4828999999999998E-3</v>
      </c>
      <c r="M9827" s="63">
        <v>7.71178E-2</v>
      </c>
      <c r="N9827" s="63">
        <v>6409</v>
      </c>
      <c r="O9827" s="63">
        <v>0.1130564</v>
      </c>
      <c r="P9827" s="63">
        <v>9</v>
      </c>
      <c r="Q9827" s="63">
        <v>1.2781749580960001E-2</v>
      </c>
    </row>
    <row r="9828" spans="1:17">
      <c r="A9828" s="63" t="s">
        <v>82</v>
      </c>
      <c r="B9828" s="63" t="s">
        <v>44</v>
      </c>
      <c r="C9828" s="63" t="s">
        <v>54</v>
      </c>
      <c r="D9828" s="63">
        <v>11</v>
      </c>
      <c r="E9828" s="63">
        <v>0.92952389999999996</v>
      </c>
      <c r="F9828" s="63">
        <v>1.074889</v>
      </c>
      <c r="G9828" s="63">
        <v>0.14536540000000001</v>
      </c>
      <c r="H9828" s="63">
        <v>88.501499999999993</v>
      </c>
      <c r="I9828" s="63">
        <v>4.7780000000000001E-4</v>
      </c>
      <c r="J9828" s="63">
        <v>8.6078500000000002E-2</v>
      </c>
      <c r="K9828" s="63">
        <v>0.14536540000000001</v>
      </c>
      <c r="L9828" s="63">
        <v>0.20465220000000001</v>
      </c>
      <c r="M9828" s="63">
        <v>0.29025299999999998</v>
      </c>
      <c r="N9828" s="63">
        <v>6409</v>
      </c>
      <c r="O9828" s="63">
        <v>0.1130564</v>
      </c>
      <c r="P9828" s="63">
        <v>9</v>
      </c>
      <c r="Q9828" s="63">
        <v>1.2781749580960001E-2</v>
      </c>
    </row>
    <row r="9829" spans="1:17">
      <c r="A9829" s="63" t="s">
        <v>82</v>
      </c>
      <c r="B9829" s="63" t="s">
        <v>44</v>
      </c>
      <c r="C9829" s="63" t="s">
        <v>54</v>
      </c>
      <c r="D9829" s="63">
        <v>12</v>
      </c>
      <c r="E9829" s="63">
        <v>0.94660270000000002</v>
      </c>
      <c r="F9829" s="63">
        <v>1.338797</v>
      </c>
      <c r="G9829" s="63">
        <v>0.3921944</v>
      </c>
      <c r="H9829" s="63">
        <v>92.181200000000004</v>
      </c>
      <c r="I9829" s="63">
        <v>0.24730679999999999</v>
      </c>
      <c r="J9829" s="63">
        <v>0.33290760000000003</v>
      </c>
      <c r="K9829" s="63">
        <v>0.3921944</v>
      </c>
      <c r="L9829" s="63">
        <v>0.45148120000000003</v>
      </c>
      <c r="M9829" s="63">
        <v>0.53708199999999995</v>
      </c>
      <c r="N9829" s="63">
        <v>6409</v>
      </c>
      <c r="O9829" s="63">
        <v>0.1130564</v>
      </c>
      <c r="P9829" s="63">
        <v>9</v>
      </c>
      <c r="Q9829" s="63">
        <v>1.2781749580960001E-2</v>
      </c>
    </row>
    <row r="9830" spans="1:17">
      <c r="A9830" s="63" t="s">
        <v>82</v>
      </c>
      <c r="B9830" s="63" t="s">
        <v>44</v>
      </c>
      <c r="C9830" s="63" t="s">
        <v>54</v>
      </c>
      <c r="D9830" s="63">
        <v>13</v>
      </c>
      <c r="E9830" s="63">
        <v>0.8659076</v>
      </c>
      <c r="F9830" s="63">
        <v>1.5682659999999999</v>
      </c>
      <c r="G9830" s="63">
        <v>0.70235840000000005</v>
      </c>
      <c r="H9830" s="63">
        <v>94.296999999999997</v>
      </c>
      <c r="I9830" s="63">
        <v>0.55747089999999999</v>
      </c>
      <c r="J9830" s="63">
        <v>0.64307159999999997</v>
      </c>
      <c r="K9830" s="63">
        <v>0.70235840000000005</v>
      </c>
      <c r="L9830" s="63">
        <v>0.76164529999999997</v>
      </c>
      <c r="M9830" s="63">
        <v>0.84724600000000005</v>
      </c>
      <c r="N9830" s="63">
        <v>6409</v>
      </c>
      <c r="O9830" s="63">
        <v>0.1130564</v>
      </c>
      <c r="P9830" s="63">
        <v>9</v>
      </c>
      <c r="Q9830" s="63">
        <v>1.2781749580960001E-2</v>
      </c>
    </row>
    <row r="9831" spans="1:17">
      <c r="A9831" s="63" t="s">
        <v>82</v>
      </c>
      <c r="B9831" s="63" t="s">
        <v>44</v>
      </c>
      <c r="C9831" s="63" t="s">
        <v>54</v>
      </c>
      <c r="D9831" s="63">
        <v>14</v>
      </c>
      <c r="E9831" s="63">
        <v>0.98400860000000001</v>
      </c>
      <c r="F9831" s="63">
        <v>1.827412</v>
      </c>
      <c r="G9831" s="63">
        <v>0.84340369999999998</v>
      </c>
      <c r="H9831" s="63">
        <v>95.302499999999995</v>
      </c>
      <c r="I9831" s="63">
        <v>0.69851609999999997</v>
      </c>
      <c r="J9831" s="63">
        <v>0.78411690000000001</v>
      </c>
      <c r="K9831" s="63">
        <v>0.84340369999999998</v>
      </c>
      <c r="L9831" s="63">
        <v>0.90269049999999995</v>
      </c>
      <c r="M9831" s="63">
        <v>0.98829129999999998</v>
      </c>
      <c r="N9831" s="63">
        <v>6409</v>
      </c>
      <c r="O9831" s="63">
        <v>0.1130564</v>
      </c>
      <c r="P9831" s="63">
        <v>9</v>
      </c>
      <c r="Q9831" s="63">
        <v>1.2781749580960001E-2</v>
      </c>
    </row>
    <row r="9832" spans="1:17">
      <c r="A9832" s="63" t="s">
        <v>82</v>
      </c>
      <c r="B9832" s="63" t="s">
        <v>44</v>
      </c>
      <c r="C9832" s="63" t="s">
        <v>54</v>
      </c>
      <c r="D9832" s="63">
        <v>15</v>
      </c>
      <c r="E9832" s="63">
        <v>1.105437</v>
      </c>
      <c r="F9832" s="63">
        <v>2.0189339999999998</v>
      </c>
      <c r="G9832" s="63">
        <v>0.91349760000000002</v>
      </c>
      <c r="H9832" s="63">
        <v>96.325699999999998</v>
      </c>
      <c r="I9832" s="63">
        <v>0.76861000000000002</v>
      </c>
      <c r="J9832" s="63">
        <v>0.85421069999999999</v>
      </c>
      <c r="K9832" s="63">
        <v>0.91349760000000002</v>
      </c>
      <c r="L9832" s="63">
        <v>0.97278439999999999</v>
      </c>
      <c r="M9832" s="63">
        <v>1.0583849999999999</v>
      </c>
      <c r="N9832" s="63">
        <v>6409</v>
      </c>
      <c r="O9832" s="63">
        <v>0.1130564</v>
      </c>
      <c r="P9832" s="63">
        <v>9</v>
      </c>
      <c r="Q9832" s="63">
        <v>1.2781749580960001E-2</v>
      </c>
    </row>
    <row r="9833" spans="1:17">
      <c r="A9833" s="63" t="s">
        <v>82</v>
      </c>
      <c r="B9833" s="63" t="s">
        <v>44</v>
      </c>
      <c r="C9833" s="63" t="s">
        <v>54</v>
      </c>
      <c r="D9833" s="63">
        <v>16</v>
      </c>
      <c r="E9833" s="63">
        <v>1.31406</v>
      </c>
      <c r="F9833" s="63">
        <v>2.2116500000000001</v>
      </c>
      <c r="G9833" s="63">
        <v>0.89758979999999999</v>
      </c>
      <c r="H9833" s="63">
        <v>97.072199999999995</v>
      </c>
      <c r="I9833" s="63">
        <v>0.75270219999999999</v>
      </c>
      <c r="J9833" s="63">
        <v>0.83830300000000002</v>
      </c>
      <c r="K9833" s="63">
        <v>0.89758979999999999</v>
      </c>
      <c r="L9833" s="63">
        <v>0.95687659999999997</v>
      </c>
      <c r="M9833" s="63">
        <v>1.0424770000000001</v>
      </c>
      <c r="N9833" s="63">
        <v>6409</v>
      </c>
      <c r="O9833" s="63">
        <v>0.1130564</v>
      </c>
      <c r="P9833" s="63">
        <v>9</v>
      </c>
      <c r="Q9833" s="63">
        <v>1.2781749580960001E-2</v>
      </c>
    </row>
    <row r="9834" spans="1:17">
      <c r="A9834" s="63" t="s">
        <v>82</v>
      </c>
      <c r="B9834" s="63" t="s">
        <v>44</v>
      </c>
      <c r="C9834" s="63" t="s">
        <v>54</v>
      </c>
      <c r="D9834" s="63">
        <v>17</v>
      </c>
      <c r="E9834" s="63">
        <v>1.5144899999999999</v>
      </c>
      <c r="F9834" s="63">
        <v>2.4167589999999999</v>
      </c>
      <c r="G9834" s="63">
        <v>0.90226879999999998</v>
      </c>
      <c r="H9834" s="63">
        <v>98.089699999999993</v>
      </c>
      <c r="I9834" s="63">
        <v>0.75738119999999998</v>
      </c>
      <c r="J9834" s="63">
        <v>0.84298189999999995</v>
      </c>
      <c r="K9834" s="63">
        <v>0.90226879999999998</v>
      </c>
      <c r="L9834" s="63">
        <v>0.96155559999999995</v>
      </c>
      <c r="M9834" s="63">
        <v>1.047156</v>
      </c>
      <c r="N9834" s="63">
        <v>6409</v>
      </c>
      <c r="O9834" s="63">
        <v>0.1130564</v>
      </c>
      <c r="P9834" s="63">
        <v>9</v>
      </c>
      <c r="Q9834" s="63">
        <v>1.2781749580960001E-2</v>
      </c>
    </row>
    <row r="9835" spans="1:17">
      <c r="A9835" s="63" t="s">
        <v>82</v>
      </c>
      <c r="B9835" s="63" t="s">
        <v>44</v>
      </c>
      <c r="C9835" s="63" t="s">
        <v>54</v>
      </c>
      <c r="D9835" s="63">
        <v>18</v>
      </c>
      <c r="E9835" s="63">
        <v>1.6855119999999999</v>
      </c>
      <c r="F9835" s="63">
        <v>2.5229789999999999</v>
      </c>
      <c r="G9835" s="63">
        <v>0.83746730000000003</v>
      </c>
      <c r="H9835" s="63">
        <v>97.579099999999997</v>
      </c>
      <c r="I9835" s="63">
        <v>0.69257970000000002</v>
      </c>
      <c r="J9835" s="63">
        <v>0.77818050000000005</v>
      </c>
      <c r="K9835" s="63">
        <v>0.83746730000000003</v>
      </c>
      <c r="L9835" s="63">
        <v>0.8967541</v>
      </c>
      <c r="M9835" s="63">
        <v>0.98235490000000003</v>
      </c>
      <c r="N9835" s="63">
        <v>6409</v>
      </c>
      <c r="O9835" s="63">
        <v>0.1130564</v>
      </c>
      <c r="P9835" s="63">
        <v>9</v>
      </c>
      <c r="Q9835" s="63">
        <v>1.2781749580960001E-2</v>
      </c>
    </row>
    <row r="9836" spans="1:17">
      <c r="A9836" s="63" t="s">
        <v>82</v>
      </c>
      <c r="B9836" s="63" t="s">
        <v>44</v>
      </c>
      <c r="C9836" s="63" t="s">
        <v>54</v>
      </c>
      <c r="D9836" s="63">
        <v>19</v>
      </c>
      <c r="E9836" s="63">
        <v>1.9416549999999999</v>
      </c>
      <c r="F9836" s="63">
        <v>2.2061470000000001</v>
      </c>
      <c r="G9836" s="63">
        <v>0.26449240000000002</v>
      </c>
      <c r="H9836" s="63">
        <v>91.694299999999998</v>
      </c>
      <c r="I9836" s="63">
        <v>0.1196048</v>
      </c>
      <c r="J9836" s="63">
        <v>0.20520559999999999</v>
      </c>
      <c r="K9836" s="63">
        <v>0.26449240000000002</v>
      </c>
      <c r="L9836" s="63">
        <v>0.32377919999999999</v>
      </c>
      <c r="M9836" s="63">
        <v>0.40938000000000002</v>
      </c>
      <c r="N9836" s="63">
        <v>6409</v>
      </c>
      <c r="O9836" s="63">
        <v>0.1130564</v>
      </c>
      <c r="P9836" s="63">
        <v>9</v>
      </c>
      <c r="Q9836" s="63">
        <v>1.2781749580960001E-2</v>
      </c>
    </row>
    <row r="9837" spans="1:17">
      <c r="A9837" s="63" t="s">
        <v>82</v>
      </c>
      <c r="B9837" s="63" t="s">
        <v>44</v>
      </c>
      <c r="C9837" s="63" t="s">
        <v>54</v>
      </c>
      <c r="D9837" s="63">
        <v>20</v>
      </c>
      <c r="E9837" s="63">
        <v>1.9037580000000001</v>
      </c>
      <c r="F9837" s="63">
        <v>1.8475200000000001</v>
      </c>
      <c r="G9837" s="63">
        <v>-5.6238499999999997E-2</v>
      </c>
      <c r="H9837" s="63">
        <v>82.513499999999993</v>
      </c>
      <c r="I9837" s="63">
        <v>-0.2011261</v>
      </c>
      <c r="J9837" s="63">
        <v>-0.1155254</v>
      </c>
      <c r="K9837" s="63">
        <v>-5.6238499999999997E-2</v>
      </c>
      <c r="L9837" s="63">
        <v>3.0482999999999999E-3</v>
      </c>
      <c r="M9837" s="63">
        <v>8.8649099999999995E-2</v>
      </c>
      <c r="N9837" s="63">
        <v>6409</v>
      </c>
      <c r="O9837" s="63">
        <v>0.1130564</v>
      </c>
      <c r="P9837" s="63">
        <v>9</v>
      </c>
      <c r="Q9837" s="63">
        <v>1.2781749580960001E-2</v>
      </c>
    </row>
    <row r="9838" spans="1:17">
      <c r="A9838" s="63" t="s">
        <v>82</v>
      </c>
      <c r="B9838" s="63" t="s">
        <v>44</v>
      </c>
      <c r="C9838" s="63" t="s">
        <v>54</v>
      </c>
      <c r="D9838" s="63">
        <v>21</v>
      </c>
      <c r="E9838" s="63">
        <v>1.912388</v>
      </c>
      <c r="F9838" s="63">
        <v>1.7257039999999999</v>
      </c>
      <c r="G9838" s="63">
        <v>-0.1866835</v>
      </c>
      <c r="H9838" s="63">
        <v>77.495999999999995</v>
      </c>
      <c r="I9838" s="63">
        <v>-0.33157110000000001</v>
      </c>
      <c r="J9838" s="63">
        <v>-0.24597040000000001</v>
      </c>
      <c r="K9838" s="63">
        <v>-0.1866835</v>
      </c>
      <c r="L9838" s="63">
        <v>-0.1273967</v>
      </c>
      <c r="M9838" s="63">
        <v>-4.1795899999999997E-2</v>
      </c>
      <c r="N9838" s="63">
        <v>6409</v>
      </c>
      <c r="O9838" s="63">
        <v>0.1130564</v>
      </c>
      <c r="P9838" s="63">
        <v>9</v>
      </c>
      <c r="Q9838" s="63">
        <v>1.2781749580960001E-2</v>
      </c>
    </row>
    <row r="9839" spans="1:17">
      <c r="A9839" s="63" t="s">
        <v>82</v>
      </c>
      <c r="B9839" s="63" t="s">
        <v>44</v>
      </c>
      <c r="C9839" s="63" t="s">
        <v>54</v>
      </c>
      <c r="D9839" s="63">
        <v>22</v>
      </c>
      <c r="E9839" s="63">
        <v>1.8177179999999999</v>
      </c>
      <c r="F9839" s="63">
        <v>1.5674060000000001</v>
      </c>
      <c r="G9839" s="63">
        <v>-0.25031239999999999</v>
      </c>
      <c r="H9839" s="63">
        <v>74.763599999999997</v>
      </c>
      <c r="I9839" s="63">
        <v>-0.3952</v>
      </c>
      <c r="J9839" s="63">
        <v>-0.30959930000000002</v>
      </c>
      <c r="K9839" s="63">
        <v>-0.25031239999999999</v>
      </c>
      <c r="L9839" s="63">
        <v>-0.19102559999999999</v>
      </c>
      <c r="M9839" s="63">
        <v>-0.1054249</v>
      </c>
      <c r="N9839" s="63">
        <v>6409</v>
      </c>
      <c r="O9839" s="63">
        <v>0.1130564</v>
      </c>
      <c r="P9839" s="63">
        <v>9</v>
      </c>
      <c r="Q9839" s="63">
        <v>1.2781749580960001E-2</v>
      </c>
    </row>
    <row r="9840" spans="1:17">
      <c r="A9840" s="63" t="s">
        <v>82</v>
      </c>
      <c r="B9840" s="63" t="s">
        <v>44</v>
      </c>
      <c r="C9840" s="63" t="s">
        <v>54</v>
      </c>
      <c r="D9840" s="63">
        <v>23</v>
      </c>
      <c r="E9840" s="63">
        <v>1.538886</v>
      </c>
      <c r="F9840" s="63">
        <v>1.295469</v>
      </c>
      <c r="G9840" s="63">
        <v>-0.24341789999999999</v>
      </c>
      <c r="H9840" s="63">
        <v>72.503200000000007</v>
      </c>
      <c r="I9840" s="63">
        <v>-0.38830550000000003</v>
      </c>
      <c r="J9840" s="63">
        <v>-0.30270469999999999</v>
      </c>
      <c r="K9840" s="63">
        <v>-0.24341789999999999</v>
      </c>
      <c r="L9840" s="63">
        <v>-0.18413099999999999</v>
      </c>
      <c r="M9840" s="63">
        <v>-9.8530300000000001E-2</v>
      </c>
      <c r="N9840" s="63">
        <v>6409</v>
      </c>
      <c r="O9840" s="63">
        <v>0.1130564</v>
      </c>
      <c r="P9840" s="63">
        <v>9</v>
      </c>
      <c r="Q9840" s="63">
        <v>1.2781749580960001E-2</v>
      </c>
    </row>
    <row r="9841" spans="1:17">
      <c r="A9841" s="63" t="s">
        <v>82</v>
      </c>
      <c r="B9841" s="63" t="s">
        <v>44</v>
      </c>
      <c r="C9841" s="63" t="s">
        <v>54</v>
      </c>
      <c r="D9841" s="63">
        <v>24</v>
      </c>
      <c r="E9841" s="63">
        <v>1.200334</v>
      </c>
      <c r="F9841" s="63">
        <v>0.99164770000000002</v>
      </c>
      <c r="G9841" s="63">
        <v>-0.20868600000000001</v>
      </c>
      <c r="H9841" s="63">
        <v>70.573499999999996</v>
      </c>
      <c r="I9841" s="63">
        <v>-0.35357359999999999</v>
      </c>
      <c r="J9841" s="63">
        <v>-0.26797280000000001</v>
      </c>
      <c r="K9841" s="63">
        <v>-0.20868600000000001</v>
      </c>
      <c r="L9841" s="63">
        <v>-0.14939920000000001</v>
      </c>
      <c r="M9841" s="63">
        <v>-6.3798400000000005E-2</v>
      </c>
      <c r="N9841" s="63">
        <v>6409</v>
      </c>
      <c r="O9841" s="63">
        <v>0.1130564</v>
      </c>
      <c r="P9841" s="63">
        <v>9</v>
      </c>
      <c r="Q9841" s="63">
        <v>1.2781749580960001E-2</v>
      </c>
    </row>
    <row r="9842" spans="1:17">
      <c r="A9842" s="63" t="s">
        <v>82</v>
      </c>
      <c r="B9842" s="63" t="s">
        <v>44</v>
      </c>
      <c r="C9842" s="63" t="s">
        <v>55</v>
      </c>
      <c r="D9842" s="63">
        <v>1</v>
      </c>
      <c r="E9842" s="63">
        <v>0.95629540000000002</v>
      </c>
      <c r="F9842" s="63">
        <v>0.73002999999999996</v>
      </c>
      <c r="G9842" s="63">
        <v>-0.22626540000000001</v>
      </c>
      <c r="H9842" s="63">
        <v>68.976500000000001</v>
      </c>
      <c r="I9842" s="63">
        <v>-0.37115300000000001</v>
      </c>
      <c r="J9842" s="63">
        <v>-0.28555229999999998</v>
      </c>
      <c r="K9842" s="63">
        <v>-0.22626540000000001</v>
      </c>
      <c r="L9842" s="63">
        <v>-0.1669786</v>
      </c>
      <c r="M9842" s="63">
        <v>-8.13778E-2</v>
      </c>
      <c r="N9842" s="63">
        <v>6409</v>
      </c>
      <c r="O9842" s="63">
        <v>0.1130564</v>
      </c>
      <c r="P9842" s="63">
        <v>10</v>
      </c>
      <c r="Q9842" s="63">
        <v>1.2781749580960001E-2</v>
      </c>
    </row>
    <row r="9843" spans="1:17">
      <c r="A9843" s="63" t="s">
        <v>82</v>
      </c>
      <c r="B9843" s="63" t="s">
        <v>44</v>
      </c>
      <c r="C9843" s="63" t="s">
        <v>55</v>
      </c>
      <c r="D9843" s="63">
        <v>2</v>
      </c>
      <c r="E9843" s="63">
        <v>0.85702730000000005</v>
      </c>
      <c r="F9843" s="63">
        <v>0.61856060000000002</v>
      </c>
      <c r="G9843" s="63">
        <v>-0.2384667</v>
      </c>
      <c r="H9843" s="63">
        <v>66.811400000000006</v>
      </c>
      <c r="I9843" s="63">
        <v>-0.38335429999999998</v>
      </c>
      <c r="J9843" s="63">
        <v>-0.2977535</v>
      </c>
      <c r="K9843" s="63">
        <v>-0.2384667</v>
      </c>
      <c r="L9843" s="63">
        <v>-0.1791798</v>
      </c>
      <c r="M9843" s="63">
        <v>-9.3579099999999998E-2</v>
      </c>
      <c r="N9843" s="63">
        <v>6409</v>
      </c>
      <c r="O9843" s="63">
        <v>0.1130564</v>
      </c>
      <c r="P9843" s="63">
        <v>10</v>
      </c>
      <c r="Q9843" s="63">
        <v>1.2781749580960001E-2</v>
      </c>
    </row>
    <row r="9844" spans="1:17">
      <c r="A9844" s="63" t="s">
        <v>82</v>
      </c>
      <c r="B9844" s="63" t="s">
        <v>44</v>
      </c>
      <c r="C9844" s="63" t="s">
        <v>55</v>
      </c>
      <c r="D9844" s="63">
        <v>3</v>
      </c>
      <c r="E9844" s="63">
        <v>0.81677509999999998</v>
      </c>
      <c r="F9844" s="63">
        <v>0.57077480000000003</v>
      </c>
      <c r="G9844" s="63">
        <v>-0.24600030000000001</v>
      </c>
      <c r="H9844" s="63">
        <v>69.180099999999996</v>
      </c>
      <c r="I9844" s="63">
        <v>-0.39088790000000001</v>
      </c>
      <c r="J9844" s="63">
        <v>-0.30528719999999998</v>
      </c>
      <c r="K9844" s="63">
        <v>-0.24600030000000001</v>
      </c>
      <c r="L9844" s="63">
        <v>-0.1867135</v>
      </c>
      <c r="M9844" s="63">
        <v>-0.1011128</v>
      </c>
      <c r="N9844" s="63">
        <v>6409</v>
      </c>
      <c r="O9844" s="63">
        <v>0.1130564</v>
      </c>
      <c r="P9844" s="63">
        <v>10</v>
      </c>
      <c r="Q9844" s="63">
        <v>1.2781749580960001E-2</v>
      </c>
    </row>
    <row r="9845" spans="1:17">
      <c r="A9845" s="63" t="s">
        <v>82</v>
      </c>
      <c r="B9845" s="63" t="s">
        <v>44</v>
      </c>
      <c r="C9845" s="63" t="s">
        <v>55</v>
      </c>
      <c r="D9845" s="63">
        <v>4</v>
      </c>
      <c r="E9845" s="63">
        <v>0.79525970000000001</v>
      </c>
      <c r="F9845" s="63">
        <v>0.55350279999999996</v>
      </c>
      <c r="G9845" s="63">
        <v>-0.2417569</v>
      </c>
      <c r="H9845" s="63">
        <v>70.935199999999995</v>
      </c>
      <c r="I9845" s="63">
        <v>-0.3866445</v>
      </c>
      <c r="J9845" s="63">
        <v>-0.30104370000000003</v>
      </c>
      <c r="K9845" s="63">
        <v>-0.2417569</v>
      </c>
      <c r="L9845" s="63">
        <v>-0.18246999999999999</v>
      </c>
      <c r="M9845" s="63">
        <v>-9.6869300000000005E-2</v>
      </c>
      <c r="N9845" s="63">
        <v>6409</v>
      </c>
      <c r="O9845" s="63">
        <v>0.1130564</v>
      </c>
      <c r="P9845" s="63">
        <v>10</v>
      </c>
      <c r="Q9845" s="63">
        <v>1.2781749580960001E-2</v>
      </c>
    </row>
    <row r="9846" spans="1:17">
      <c r="A9846" s="63" t="s">
        <v>82</v>
      </c>
      <c r="B9846" s="63" t="s">
        <v>44</v>
      </c>
      <c r="C9846" s="63" t="s">
        <v>55</v>
      </c>
      <c r="D9846" s="63">
        <v>5</v>
      </c>
      <c r="E9846" s="63">
        <v>0.76502650000000005</v>
      </c>
      <c r="F9846" s="63">
        <v>0.55171879999999995</v>
      </c>
      <c r="G9846" s="63">
        <v>-0.21330769999999999</v>
      </c>
      <c r="H9846" s="63">
        <v>70.522499999999994</v>
      </c>
      <c r="I9846" s="63">
        <v>-0.35819529999999999</v>
      </c>
      <c r="J9846" s="63">
        <v>-0.27259450000000002</v>
      </c>
      <c r="K9846" s="63">
        <v>-0.21330769999999999</v>
      </c>
      <c r="L9846" s="63">
        <v>-0.15402080000000001</v>
      </c>
      <c r="M9846" s="63">
        <v>-6.8420099999999998E-2</v>
      </c>
      <c r="N9846" s="63">
        <v>6409</v>
      </c>
      <c r="O9846" s="63">
        <v>0.1130564</v>
      </c>
      <c r="P9846" s="63">
        <v>10</v>
      </c>
      <c r="Q9846" s="63">
        <v>1.2781749580960001E-2</v>
      </c>
    </row>
    <row r="9847" spans="1:17">
      <c r="A9847" s="63" t="s">
        <v>82</v>
      </c>
      <c r="B9847" s="63" t="s">
        <v>44</v>
      </c>
      <c r="C9847" s="63" t="s">
        <v>55</v>
      </c>
      <c r="D9847" s="63">
        <v>6</v>
      </c>
      <c r="E9847" s="63">
        <v>1.017998</v>
      </c>
      <c r="F9847" s="63">
        <v>0.50772510000000004</v>
      </c>
      <c r="G9847" s="63">
        <v>-0.51027330000000004</v>
      </c>
      <c r="H9847" s="63">
        <v>70.397599999999997</v>
      </c>
      <c r="I9847" s="63">
        <v>-0.65516090000000005</v>
      </c>
      <c r="J9847" s="63">
        <v>-0.56956019999999996</v>
      </c>
      <c r="K9847" s="63">
        <v>-0.51027330000000004</v>
      </c>
      <c r="L9847" s="63">
        <v>-0.45098650000000001</v>
      </c>
      <c r="M9847" s="63">
        <v>-0.36538569999999998</v>
      </c>
      <c r="N9847" s="63">
        <v>6409</v>
      </c>
      <c r="O9847" s="63">
        <v>0.1130564</v>
      </c>
      <c r="P9847" s="63">
        <v>10</v>
      </c>
      <c r="Q9847" s="63">
        <v>1.2781749580960001E-2</v>
      </c>
    </row>
    <row r="9848" spans="1:17">
      <c r="A9848" s="63" t="s">
        <v>82</v>
      </c>
      <c r="B9848" s="63" t="s">
        <v>44</v>
      </c>
      <c r="C9848" s="63" t="s">
        <v>55</v>
      </c>
      <c r="D9848" s="63">
        <v>7</v>
      </c>
      <c r="E9848" s="63">
        <v>1.0744089999999999</v>
      </c>
      <c r="F9848" s="63">
        <v>0.78565649999999998</v>
      </c>
      <c r="G9848" s="63">
        <v>-0.28875260000000003</v>
      </c>
      <c r="H9848" s="63">
        <v>68.105699999999999</v>
      </c>
      <c r="I9848" s="63">
        <v>-0.43364019999999998</v>
      </c>
      <c r="J9848" s="63">
        <v>-0.3480394</v>
      </c>
      <c r="K9848" s="63">
        <v>-0.28875260000000003</v>
      </c>
      <c r="L9848" s="63">
        <v>-0.22946569999999999</v>
      </c>
      <c r="M9848" s="63">
        <v>-0.14386499999999999</v>
      </c>
      <c r="N9848" s="63">
        <v>6409</v>
      </c>
      <c r="O9848" s="63">
        <v>0.1130564</v>
      </c>
      <c r="P9848" s="63">
        <v>10</v>
      </c>
      <c r="Q9848" s="63">
        <v>1.2781749580960001E-2</v>
      </c>
    </row>
    <row r="9849" spans="1:17">
      <c r="A9849" s="63" t="s">
        <v>82</v>
      </c>
      <c r="B9849" s="63" t="s">
        <v>44</v>
      </c>
      <c r="C9849" s="63" t="s">
        <v>55</v>
      </c>
      <c r="D9849" s="63">
        <v>8</v>
      </c>
      <c r="E9849" s="63">
        <v>1.15164</v>
      </c>
      <c r="F9849" s="63">
        <v>0.89262549999999996</v>
      </c>
      <c r="G9849" s="63">
        <v>-0.25901439999999998</v>
      </c>
      <c r="H9849" s="63">
        <v>68.430899999999994</v>
      </c>
      <c r="I9849" s="63">
        <v>-0.40390199999999998</v>
      </c>
      <c r="J9849" s="63">
        <v>-0.31830130000000001</v>
      </c>
      <c r="K9849" s="63">
        <v>-0.25901439999999998</v>
      </c>
      <c r="L9849" s="63">
        <v>-0.19972760000000001</v>
      </c>
      <c r="M9849" s="63">
        <v>-0.1141268</v>
      </c>
      <c r="N9849" s="63">
        <v>6409</v>
      </c>
      <c r="O9849" s="63">
        <v>0.1130564</v>
      </c>
      <c r="P9849" s="63">
        <v>10</v>
      </c>
      <c r="Q9849" s="63">
        <v>1.2781749580960001E-2</v>
      </c>
    </row>
    <row r="9850" spans="1:17">
      <c r="A9850" s="63" t="s">
        <v>82</v>
      </c>
      <c r="B9850" s="63" t="s">
        <v>44</v>
      </c>
      <c r="C9850" s="63" t="s">
        <v>55</v>
      </c>
      <c r="D9850" s="63">
        <v>9</v>
      </c>
      <c r="E9850" s="63">
        <v>1.1090150000000001</v>
      </c>
      <c r="F9850" s="63">
        <v>1.027045</v>
      </c>
      <c r="G9850" s="63">
        <v>-8.1969899999999998E-2</v>
      </c>
      <c r="H9850" s="63">
        <v>74.116600000000005</v>
      </c>
      <c r="I9850" s="63">
        <v>-0.22685749999999999</v>
      </c>
      <c r="J9850" s="63">
        <v>-0.14125670000000001</v>
      </c>
      <c r="K9850" s="63">
        <v>-8.1969899999999998E-2</v>
      </c>
      <c r="L9850" s="63">
        <v>-2.2682999999999998E-2</v>
      </c>
      <c r="M9850" s="63">
        <v>6.2917699999999993E-2</v>
      </c>
      <c r="N9850" s="63">
        <v>6409</v>
      </c>
      <c r="O9850" s="63">
        <v>0.1130564</v>
      </c>
      <c r="P9850" s="63">
        <v>10</v>
      </c>
      <c r="Q9850" s="63">
        <v>1.2781749580960001E-2</v>
      </c>
    </row>
    <row r="9851" spans="1:17">
      <c r="A9851" s="63" t="s">
        <v>82</v>
      </c>
      <c r="B9851" s="63" t="s">
        <v>44</v>
      </c>
      <c r="C9851" s="63" t="s">
        <v>55</v>
      </c>
      <c r="D9851" s="63">
        <v>10</v>
      </c>
      <c r="E9851" s="63">
        <v>1.06236</v>
      </c>
      <c r="F9851" s="63">
        <v>0.98959269999999999</v>
      </c>
      <c r="G9851" s="63">
        <v>-7.2766800000000006E-2</v>
      </c>
      <c r="H9851" s="63">
        <v>81.816000000000003</v>
      </c>
      <c r="I9851" s="63">
        <v>-0.2176544</v>
      </c>
      <c r="J9851" s="63">
        <v>-0.1320537</v>
      </c>
      <c r="K9851" s="63">
        <v>-7.2766800000000006E-2</v>
      </c>
      <c r="L9851" s="63">
        <v>-1.3480000000000001E-2</v>
      </c>
      <c r="M9851" s="63">
        <v>7.2120799999999999E-2</v>
      </c>
      <c r="N9851" s="63">
        <v>6409</v>
      </c>
      <c r="O9851" s="63">
        <v>0.1130564</v>
      </c>
      <c r="P9851" s="63">
        <v>10</v>
      </c>
      <c r="Q9851" s="63">
        <v>1.2781749580960001E-2</v>
      </c>
    </row>
    <row r="9852" spans="1:17">
      <c r="A9852" s="63" t="s">
        <v>82</v>
      </c>
      <c r="B9852" s="63" t="s">
        <v>44</v>
      </c>
      <c r="C9852" s="63" t="s">
        <v>55</v>
      </c>
      <c r="D9852" s="63">
        <v>11</v>
      </c>
      <c r="E9852" s="63">
        <v>0.92385079999999997</v>
      </c>
      <c r="F9852" s="63">
        <v>1.078471</v>
      </c>
      <c r="G9852" s="63">
        <v>0.1546198</v>
      </c>
      <c r="H9852" s="63">
        <v>88.931100000000001</v>
      </c>
      <c r="I9852" s="63">
        <v>9.7321999999999999E-3</v>
      </c>
      <c r="J9852" s="63">
        <v>9.5333000000000001E-2</v>
      </c>
      <c r="K9852" s="63">
        <v>0.1546198</v>
      </c>
      <c r="L9852" s="63">
        <v>0.2139066</v>
      </c>
      <c r="M9852" s="63">
        <v>0.29950739999999998</v>
      </c>
      <c r="N9852" s="63">
        <v>6409</v>
      </c>
      <c r="O9852" s="63">
        <v>0.1130564</v>
      </c>
      <c r="P9852" s="63">
        <v>10</v>
      </c>
      <c r="Q9852" s="63">
        <v>1.2781749580960001E-2</v>
      </c>
    </row>
    <row r="9853" spans="1:17">
      <c r="A9853" s="63" t="s">
        <v>82</v>
      </c>
      <c r="B9853" s="63" t="s">
        <v>44</v>
      </c>
      <c r="C9853" s="63" t="s">
        <v>55</v>
      </c>
      <c r="D9853" s="63">
        <v>12</v>
      </c>
      <c r="E9853" s="63">
        <v>0.96575619999999995</v>
      </c>
      <c r="F9853" s="63">
        <v>1.3727039999999999</v>
      </c>
      <c r="G9853" s="63">
        <v>0.40694740000000001</v>
      </c>
      <c r="H9853" s="63">
        <v>92.666300000000007</v>
      </c>
      <c r="I9853" s="63">
        <v>0.26205980000000001</v>
      </c>
      <c r="J9853" s="63">
        <v>0.34766059999999999</v>
      </c>
      <c r="K9853" s="63">
        <v>0.40694740000000001</v>
      </c>
      <c r="L9853" s="63">
        <v>0.46623429999999999</v>
      </c>
      <c r="M9853" s="63">
        <v>0.55183499999999996</v>
      </c>
      <c r="N9853" s="63">
        <v>6409</v>
      </c>
      <c r="O9853" s="63">
        <v>0.1130564</v>
      </c>
      <c r="P9853" s="63">
        <v>10</v>
      </c>
      <c r="Q9853" s="63">
        <v>1.2781749580960001E-2</v>
      </c>
    </row>
    <row r="9854" spans="1:17">
      <c r="A9854" s="63" t="s">
        <v>82</v>
      </c>
      <c r="B9854" s="63" t="s">
        <v>44</v>
      </c>
      <c r="C9854" s="63" t="s">
        <v>55</v>
      </c>
      <c r="D9854" s="63">
        <v>13</v>
      </c>
      <c r="E9854" s="63">
        <v>0.90479639999999995</v>
      </c>
      <c r="F9854" s="63">
        <v>1.6008910000000001</v>
      </c>
      <c r="G9854" s="63">
        <v>0.69609410000000005</v>
      </c>
      <c r="H9854" s="63">
        <v>94.136099999999999</v>
      </c>
      <c r="I9854" s="63">
        <v>0.55120650000000004</v>
      </c>
      <c r="J9854" s="63">
        <v>0.63680729999999997</v>
      </c>
      <c r="K9854" s="63">
        <v>0.69609410000000005</v>
      </c>
      <c r="L9854" s="63">
        <v>0.75538090000000002</v>
      </c>
      <c r="M9854" s="63">
        <v>0.84098170000000005</v>
      </c>
      <c r="N9854" s="63">
        <v>6409</v>
      </c>
      <c r="O9854" s="63">
        <v>0.1130564</v>
      </c>
      <c r="P9854" s="63">
        <v>10</v>
      </c>
      <c r="Q9854" s="63">
        <v>1.2781749580960001E-2</v>
      </c>
    </row>
    <row r="9855" spans="1:17">
      <c r="A9855" s="63" t="s">
        <v>82</v>
      </c>
      <c r="B9855" s="63" t="s">
        <v>44</v>
      </c>
      <c r="C9855" s="63" t="s">
        <v>55</v>
      </c>
      <c r="D9855" s="63">
        <v>14</v>
      </c>
      <c r="E9855" s="63">
        <v>1.0236240000000001</v>
      </c>
      <c r="F9855" s="63">
        <v>1.8741950000000001</v>
      </c>
      <c r="G9855" s="63">
        <v>0.85057099999999997</v>
      </c>
      <c r="H9855" s="63">
        <v>95.507400000000004</v>
      </c>
      <c r="I9855" s="63">
        <v>0.70568350000000002</v>
      </c>
      <c r="J9855" s="63">
        <v>0.79128419999999999</v>
      </c>
      <c r="K9855" s="63">
        <v>0.85057099999999997</v>
      </c>
      <c r="L9855" s="63">
        <v>0.9098579</v>
      </c>
      <c r="M9855" s="63">
        <v>0.99545859999999997</v>
      </c>
      <c r="N9855" s="63">
        <v>6409</v>
      </c>
      <c r="O9855" s="63">
        <v>0.1130564</v>
      </c>
      <c r="P9855" s="63">
        <v>10</v>
      </c>
      <c r="Q9855" s="63">
        <v>1.2781749580960001E-2</v>
      </c>
    </row>
    <row r="9856" spans="1:17">
      <c r="A9856" s="63" t="s">
        <v>82</v>
      </c>
      <c r="B9856" s="63" t="s">
        <v>44</v>
      </c>
      <c r="C9856" s="63" t="s">
        <v>55</v>
      </c>
      <c r="D9856" s="63">
        <v>15</v>
      </c>
      <c r="E9856" s="63">
        <v>1.148339</v>
      </c>
      <c r="F9856" s="63">
        <v>2.0612370000000002</v>
      </c>
      <c r="G9856" s="63">
        <v>0.91289779999999998</v>
      </c>
      <c r="H9856" s="63">
        <v>96.375600000000006</v>
      </c>
      <c r="I9856" s="63">
        <v>0.76801030000000003</v>
      </c>
      <c r="J9856" s="63">
        <v>0.85361100000000001</v>
      </c>
      <c r="K9856" s="63">
        <v>0.91289779999999998</v>
      </c>
      <c r="L9856" s="63">
        <v>0.97218470000000001</v>
      </c>
      <c r="M9856" s="63">
        <v>1.057785</v>
      </c>
      <c r="N9856" s="63">
        <v>6409</v>
      </c>
      <c r="O9856" s="63">
        <v>0.1130564</v>
      </c>
      <c r="P9856" s="63">
        <v>10</v>
      </c>
      <c r="Q9856" s="63">
        <v>1.2781749580960001E-2</v>
      </c>
    </row>
    <row r="9857" spans="1:17">
      <c r="A9857" s="63" t="s">
        <v>82</v>
      </c>
      <c r="B9857" s="63" t="s">
        <v>44</v>
      </c>
      <c r="C9857" s="63" t="s">
        <v>55</v>
      </c>
      <c r="D9857" s="63">
        <v>16</v>
      </c>
      <c r="E9857" s="63">
        <v>1.3639680000000001</v>
      </c>
      <c r="F9857" s="63">
        <v>2.2736749999999999</v>
      </c>
      <c r="G9857" s="63">
        <v>0.90970740000000005</v>
      </c>
      <c r="H9857" s="63">
        <v>97.366</v>
      </c>
      <c r="I9857" s="63">
        <v>0.7648199</v>
      </c>
      <c r="J9857" s="63">
        <v>0.85042059999999997</v>
      </c>
      <c r="K9857" s="63">
        <v>0.90970740000000005</v>
      </c>
      <c r="L9857" s="63">
        <v>0.96899429999999998</v>
      </c>
      <c r="M9857" s="63">
        <v>1.0545949999999999</v>
      </c>
      <c r="N9857" s="63">
        <v>6409</v>
      </c>
      <c r="O9857" s="63">
        <v>0.1130564</v>
      </c>
      <c r="P9857" s="63">
        <v>10</v>
      </c>
      <c r="Q9857" s="63">
        <v>1.2781749580960001E-2</v>
      </c>
    </row>
    <row r="9858" spans="1:17">
      <c r="A9858" s="63" t="s">
        <v>82</v>
      </c>
      <c r="B9858" s="63" t="s">
        <v>44</v>
      </c>
      <c r="C9858" s="63" t="s">
        <v>55</v>
      </c>
      <c r="D9858" s="63">
        <v>17</v>
      </c>
      <c r="E9858" s="63">
        <v>1.558681</v>
      </c>
      <c r="F9858" s="63">
        <v>2.4499949999999999</v>
      </c>
      <c r="G9858" s="63">
        <v>0.8913143</v>
      </c>
      <c r="H9858" s="63">
        <v>97.917500000000004</v>
      </c>
      <c r="I9858" s="63">
        <v>0.7464267</v>
      </c>
      <c r="J9858" s="63">
        <v>0.83202739999999997</v>
      </c>
      <c r="K9858" s="63">
        <v>0.8913143</v>
      </c>
      <c r="L9858" s="63">
        <v>0.95060109999999998</v>
      </c>
      <c r="M9858" s="63">
        <v>1.0362020000000001</v>
      </c>
      <c r="N9858" s="63">
        <v>6409</v>
      </c>
      <c r="O9858" s="63">
        <v>0.1130564</v>
      </c>
      <c r="P9858" s="63">
        <v>10</v>
      </c>
      <c r="Q9858" s="63">
        <v>1.2781749580960001E-2</v>
      </c>
    </row>
    <row r="9859" spans="1:17">
      <c r="A9859" s="63" t="s">
        <v>82</v>
      </c>
      <c r="B9859" s="63" t="s">
        <v>44</v>
      </c>
      <c r="C9859" s="63" t="s">
        <v>55</v>
      </c>
      <c r="D9859" s="63">
        <v>18</v>
      </c>
      <c r="E9859" s="63">
        <v>1.718764</v>
      </c>
      <c r="F9859" s="63">
        <v>2.5198649999999998</v>
      </c>
      <c r="G9859" s="63">
        <v>0.80110049999999999</v>
      </c>
      <c r="H9859" s="63">
        <v>96.925200000000004</v>
      </c>
      <c r="I9859" s="63">
        <v>0.65621289999999999</v>
      </c>
      <c r="J9859" s="63">
        <v>0.74181370000000002</v>
      </c>
      <c r="K9859" s="63">
        <v>0.80110049999999999</v>
      </c>
      <c r="L9859" s="63">
        <v>0.86038729999999997</v>
      </c>
      <c r="M9859" s="63">
        <v>0.9459881</v>
      </c>
      <c r="N9859" s="63">
        <v>6409</v>
      </c>
      <c r="O9859" s="63">
        <v>0.1130564</v>
      </c>
      <c r="P9859" s="63">
        <v>10</v>
      </c>
      <c r="Q9859" s="63">
        <v>1.2781749580960001E-2</v>
      </c>
    </row>
    <row r="9860" spans="1:17">
      <c r="A9860" s="63" t="s">
        <v>82</v>
      </c>
      <c r="B9860" s="63" t="s">
        <v>44</v>
      </c>
      <c r="C9860" s="63" t="s">
        <v>55</v>
      </c>
      <c r="D9860" s="63">
        <v>19</v>
      </c>
      <c r="E9860" s="63">
        <v>1.9163380000000001</v>
      </c>
      <c r="F9860" s="63">
        <v>2.102662</v>
      </c>
      <c r="G9860" s="63">
        <v>0.18632409999999999</v>
      </c>
      <c r="H9860" s="63">
        <v>89.316400000000002</v>
      </c>
      <c r="I9860" s="63">
        <v>4.1436500000000001E-2</v>
      </c>
      <c r="J9860" s="63">
        <v>0.12703729999999999</v>
      </c>
      <c r="K9860" s="63">
        <v>0.18632409999999999</v>
      </c>
      <c r="L9860" s="63">
        <v>0.245611</v>
      </c>
      <c r="M9860" s="63">
        <v>0.3312117</v>
      </c>
      <c r="N9860" s="63">
        <v>6409</v>
      </c>
      <c r="O9860" s="63">
        <v>0.1130564</v>
      </c>
      <c r="P9860" s="63">
        <v>10</v>
      </c>
      <c r="Q9860" s="63">
        <v>1.2781749580960001E-2</v>
      </c>
    </row>
    <row r="9861" spans="1:17">
      <c r="A9861" s="63" t="s">
        <v>82</v>
      </c>
      <c r="B9861" s="63" t="s">
        <v>44</v>
      </c>
      <c r="C9861" s="63" t="s">
        <v>55</v>
      </c>
      <c r="D9861" s="63">
        <v>20</v>
      </c>
      <c r="E9861" s="63">
        <v>1.8229070000000001</v>
      </c>
      <c r="F9861" s="63">
        <v>1.73298</v>
      </c>
      <c r="G9861" s="63">
        <v>-8.9927300000000002E-2</v>
      </c>
      <c r="H9861" s="63">
        <v>79.412700000000001</v>
      </c>
      <c r="I9861" s="63">
        <v>-0.23481489999999999</v>
      </c>
      <c r="J9861" s="63">
        <v>-0.14921409999999999</v>
      </c>
      <c r="K9861" s="63">
        <v>-8.9927300000000002E-2</v>
      </c>
      <c r="L9861" s="63">
        <v>-3.0640500000000001E-2</v>
      </c>
      <c r="M9861" s="63">
        <v>5.4960299999999997E-2</v>
      </c>
      <c r="N9861" s="63">
        <v>6409</v>
      </c>
      <c r="O9861" s="63">
        <v>0.1130564</v>
      </c>
      <c r="P9861" s="63">
        <v>10</v>
      </c>
      <c r="Q9861" s="63">
        <v>1.2781749580960001E-2</v>
      </c>
    </row>
    <row r="9862" spans="1:17">
      <c r="A9862" s="63" t="s">
        <v>82</v>
      </c>
      <c r="B9862" s="63" t="s">
        <v>44</v>
      </c>
      <c r="C9862" s="63" t="s">
        <v>55</v>
      </c>
      <c r="D9862" s="63">
        <v>21</v>
      </c>
      <c r="E9862" s="63">
        <v>1.835712</v>
      </c>
      <c r="F9862" s="63">
        <v>1.6360980000000001</v>
      </c>
      <c r="G9862" s="63">
        <v>-0.19961480000000001</v>
      </c>
      <c r="H9862" s="63">
        <v>75.015900000000002</v>
      </c>
      <c r="I9862" s="63">
        <v>-0.34450239999999999</v>
      </c>
      <c r="J9862" s="63">
        <v>-0.25890160000000001</v>
      </c>
      <c r="K9862" s="63">
        <v>-0.19961480000000001</v>
      </c>
      <c r="L9862" s="63">
        <v>-0.14032790000000001</v>
      </c>
      <c r="M9862" s="63">
        <v>-5.4727199999999997E-2</v>
      </c>
      <c r="N9862" s="63">
        <v>6409</v>
      </c>
      <c r="O9862" s="63">
        <v>0.1130564</v>
      </c>
      <c r="P9862" s="63">
        <v>10</v>
      </c>
      <c r="Q9862" s="63">
        <v>1.2781749580960001E-2</v>
      </c>
    </row>
    <row r="9863" spans="1:17">
      <c r="A9863" s="63" t="s">
        <v>82</v>
      </c>
      <c r="B9863" s="63" t="s">
        <v>44</v>
      </c>
      <c r="C9863" s="63" t="s">
        <v>55</v>
      </c>
      <c r="D9863" s="63">
        <v>22</v>
      </c>
      <c r="E9863" s="63">
        <v>1.7365349999999999</v>
      </c>
      <c r="F9863" s="63">
        <v>1.4678290000000001</v>
      </c>
      <c r="G9863" s="63">
        <v>-0.268706</v>
      </c>
      <c r="H9863" s="63">
        <v>72.173299999999998</v>
      </c>
      <c r="I9863" s="63">
        <v>-0.41359360000000001</v>
      </c>
      <c r="J9863" s="63">
        <v>-0.32799279999999997</v>
      </c>
      <c r="K9863" s="63">
        <v>-0.268706</v>
      </c>
      <c r="L9863" s="63">
        <v>-0.2094191</v>
      </c>
      <c r="M9863" s="63">
        <v>-0.1238184</v>
      </c>
      <c r="N9863" s="63">
        <v>6409</v>
      </c>
      <c r="O9863" s="63">
        <v>0.1130564</v>
      </c>
      <c r="P9863" s="63">
        <v>10</v>
      </c>
      <c r="Q9863" s="63">
        <v>1.2781749580960001E-2</v>
      </c>
    </row>
    <row r="9864" spans="1:17">
      <c r="A9864" s="63" t="s">
        <v>82</v>
      </c>
      <c r="B9864" s="63" t="s">
        <v>44</v>
      </c>
      <c r="C9864" s="63" t="s">
        <v>55</v>
      </c>
      <c r="D9864" s="63">
        <v>23</v>
      </c>
      <c r="E9864" s="63">
        <v>1.4497009999999999</v>
      </c>
      <c r="F9864" s="63">
        <v>1.1889860000000001</v>
      </c>
      <c r="G9864" s="63">
        <v>-0.26071480000000002</v>
      </c>
      <c r="H9864" s="63">
        <v>69.527199999999993</v>
      </c>
      <c r="I9864" s="63">
        <v>-0.40560239999999997</v>
      </c>
      <c r="J9864" s="63">
        <v>-0.3200016</v>
      </c>
      <c r="K9864" s="63">
        <v>-0.26071480000000002</v>
      </c>
      <c r="L9864" s="63">
        <v>-0.20142789999999999</v>
      </c>
      <c r="M9864" s="63">
        <v>-0.11582720000000001</v>
      </c>
      <c r="N9864" s="63">
        <v>6409</v>
      </c>
      <c r="O9864" s="63">
        <v>0.1130564</v>
      </c>
      <c r="P9864" s="63">
        <v>10</v>
      </c>
      <c r="Q9864" s="63">
        <v>1.2781749580960001E-2</v>
      </c>
    </row>
    <row r="9865" spans="1:17">
      <c r="A9865" s="63" t="s">
        <v>82</v>
      </c>
      <c r="B9865" s="63" t="s">
        <v>44</v>
      </c>
      <c r="C9865" s="63" t="s">
        <v>55</v>
      </c>
      <c r="D9865" s="63">
        <v>24</v>
      </c>
      <c r="E9865" s="63">
        <v>1.1046659999999999</v>
      </c>
      <c r="F9865" s="63">
        <v>0.88343289999999997</v>
      </c>
      <c r="G9865" s="63">
        <v>-0.2212326</v>
      </c>
      <c r="H9865" s="63">
        <v>67.3108</v>
      </c>
      <c r="I9865" s="63">
        <v>-0.36612020000000001</v>
      </c>
      <c r="J9865" s="63">
        <v>-0.28051939999999997</v>
      </c>
      <c r="K9865" s="63">
        <v>-0.2212326</v>
      </c>
      <c r="L9865" s="63">
        <v>-0.1619458</v>
      </c>
      <c r="M9865" s="63">
        <v>-7.6344999999999996E-2</v>
      </c>
      <c r="N9865" s="63">
        <v>6409</v>
      </c>
      <c r="O9865" s="63">
        <v>0.1130564</v>
      </c>
      <c r="P9865" s="63">
        <v>10</v>
      </c>
      <c r="Q9865" s="63">
        <v>1.2781749580960001E-2</v>
      </c>
    </row>
    <row r="9866" spans="1:17">
      <c r="A9866" s="63" t="s">
        <v>82</v>
      </c>
      <c r="B9866" s="63" t="s">
        <v>44</v>
      </c>
      <c r="C9866" s="63" t="s">
        <v>56</v>
      </c>
      <c r="D9866" s="63">
        <v>1</v>
      </c>
      <c r="E9866" s="63">
        <v>1.0939399999999999</v>
      </c>
      <c r="F9866" s="63">
        <v>0.94903680000000001</v>
      </c>
      <c r="G9866" s="63">
        <v>-0.1449037</v>
      </c>
      <c r="H9866" s="63">
        <v>38.069699999999997</v>
      </c>
      <c r="I9866" s="63">
        <v>-0.28979129999999997</v>
      </c>
      <c r="J9866" s="63">
        <v>-0.2041906</v>
      </c>
      <c r="K9866" s="63">
        <v>-0.1449037</v>
      </c>
      <c r="L9866" s="63">
        <v>-8.5616899999999996E-2</v>
      </c>
      <c r="M9866" s="63">
        <v>-1.6099999999999998E-5</v>
      </c>
      <c r="N9866" s="63">
        <v>6409</v>
      </c>
      <c r="O9866" s="63">
        <v>0.1130564</v>
      </c>
      <c r="P9866" s="63">
        <v>11</v>
      </c>
      <c r="Q9866" s="63">
        <v>1.2781749580960001E-2</v>
      </c>
    </row>
    <row r="9867" spans="1:17">
      <c r="A9867" s="63" t="s">
        <v>82</v>
      </c>
      <c r="B9867" s="63" t="s">
        <v>44</v>
      </c>
      <c r="C9867" s="63" t="s">
        <v>56</v>
      </c>
      <c r="D9867" s="63">
        <v>2</v>
      </c>
      <c r="E9867" s="63">
        <v>1.0254300000000001</v>
      </c>
      <c r="F9867" s="63">
        <v>0.86461399999999999</v>
      </c>
      <c r="G9867" s="63">
        <v>-0.16081580000000001</v>
      </c>
      <c r="H9867" s="63">
        <v>38.127400000000002</v>
      </c>
      <c r="I9867" s="63">
        <v>-0.30570340000000001</v>
      </c>
      <c r="J9867" s="63">
        <v>-0.22010260000000001</v>
      </c>
      <c r="K9867" s="63">
        <v>-0.16081580000000001</v>
      </c>
      <c r="L9867" s="63">
        <v>-0.10152890000000001</v>
      </c>
      <c r="M9867" s="63">
        <v>-1.59282E-2</v>
      </c>
      <c r="N9867" s="63">
        <v>6409</v>
      </c>
      <c r="O9867" s="63">
        <v>0.1130564</v>
      </c>
      <c r="P9867" s="63">
        <v>11</v>
      </c>
      <c r="Q9867" s="63">
        <v>1.2781749580960001E-2</v>
      </c>
    </row>
    <row r="9868" spans="1:17">
      <c r="A9868" s="63" t="s">
        <v>82</v>
      </c>
      <c r="B9868" s="63" t="s">
        <v>44</v>
      </c>
      <c r="C9868" s="63" t="s">
        <v>56</v>
      </c>
      <c r="D9868" s="63">
        <v>3</v>
      </c>
      <c r="E9868" s="63">
        <v>1.024014</v>
      </c>
      <c r="F9868" s="63">
        <v>0.86761809999999995</v>
      </c>
      <c r="G9868" s="63">
        <v>-0.15639639999999999</v>
      </c>
      <c r="H9868" s="63">
        <v>38.122500000000002</v>
      </c>
      <c r="I9868" s="63">
        <v>-0.301284</v>
      </c>
      <c r="J9868" s="63">
        <v>-0.21568319999999999</v>
      </c>
      <c r="K9868" s="63">
        <v>-0.15639639999999999</v>
      </c>
      <c r="L9868" s="63">
        <v>-9.7109600000000004E-2</v>
      </c>
      <c r="M9868" s="63">
        <v>-1.15088E-2</v>
      </c>
      <c r="N9868" s="63">
        <v>6409</v>
      </c>
      <c r="O9868" s="63">
        <v>0.1130564</v>
      </c>
      <c r="P9868" s="63">
        <v>11</v>
      </c>
      <c r="Q9868" s="63">
        <v>1.2781749580960001E-2</v>
      </c>
    </row>
    <row r="9869" spans="1:17">
      <c r="A9869" s="63" t="s">
        <v>82</v>
      </c>
      <c r="B9869" s="63" t="s">
        <v>44</v>
      </c>
      <c r="C9869" s="63" t="s">
        <v>56</v>
      </c>
      <c r="D9869" s="63">
        <v>4</v>
      </c>
      <c r="E9869" s="63">
        <v>1.036791</v>
      </c>
      <c r="F9869" s="63">
        <v>0.87894059999999996</v>
      </c>
      <c r="G9869" s="63">
        <v>-0.1578503</v>
      </c>
      <c r="H9869" s="63">
        <v>37.604999999999997</v>
      </c>
      <c r="I9869" s="63">
        <v>-0.3027379</v>
      </c>
      <c r="J9869" s="63">
        <v>-0.2171371</v>
      </c>
      <c r="K9869" s="63">
        <v>-0.1578503</v>
      </c>
      <c r="L9869" s="63">
        <v>-9.8563399999999995E-2</v>
      </c>
      <c r="M9869" s="63">
        <v>-1.2962700000000001E-2</v>
      </c>
      <c r="N9869" s="63">
        <v>6409</v>
      </c>
      <c r="O9869" s="63">
        <v>0.1130564</v>
      </c>
      <c r="P9869" s="63">
        <v>11</v>
      </c>
      <c r="Q9869" s="63">
        <v>1.2781749580960001E-2</v>
      </c>
    </row>
    <row r="9870" spans="1:17">
      <c r="A9870" s="63" t="s">
        <v>82</v>
      </c>
      <c r="B9870" s="63" t="s">
        <v>44</v>
      </c>
      <c r="C9870" s="63" t="s">
        <v>56</v>
      </c>
      <c r="D9870" s="63">
        <v>5</v>
      </c>
      <c r="E9870" s="63">
        <v>1.076694</v>
      </c>
      <c r="F9870" s="63">
        <v>0.91960090000000005</v>
      </c>
      <c r="G9870" s="63">
        <v>-0.1570928</v>
      </c>
      <c r="H9870" s="63">
        <v>35.148299999999999</v>
      </c>
      <c r="I9870" s="63">
        <v>-0.30198029999999998</v>
      </c>
      <c r="J9870" s="63">
        <v>-0.21637960000000001</v>
      </c>
      <c r="K9870" s="63">
        <v>-0.1570928</v>
      </c>
      <c r="L9870" s="63">
        <v>-9.7805900000000001E-2</v>
      </c>
      <c r="M9870" s="63">
        <v>-1.2205199999999999E-2</v>
      </c>
      <c r="N9870" s="63">
        <v>6409</v>
      </c>
      <c r="O9870" s="63">
        <v>0.1130564</v>
      </c>
      <c r="P9870" s="63">
        <v>11</v>
      </c>
      <c r="Q9870" s="63">
        <v>1.2781749580960001E-2</v>
      </c>
    </row>
    <row r="9871" spans="1:17">
      <c r="A9871" s="63" t="s">
        <v>82</v>
      </c>
      <c r="B9871" s="63" t="s">
        <v>44</v>
      </c>
      <c r="C9871" s="63" t="s">
        <v>56</v>
      </c>
      <c r="D9871" s="63">
        <v>6</v>
      </c>
      <c r="E9871" s="63">
        <v>1.2448859999999999</v>
      </c>
      <c r="F9871" s="63">
        <v>1.009649</v>
      </c>
      <c r="G9871" s="63">
        <v>-0.23523769999999999</v>
      </c>
      <c r="H9871" s="63">
        <v>34.538899999999998</v>
      </c>
      <c r="I9871" s="63">
        <v>-0.3801253</v>
      </c>
      <c r="J9871" s="63">
        <v>-0.29452460000000003</v>
      </c>
      <c r="K9871" s="63">
        <v>-0.23523769999999999</v>
      </c>
      <c r="L9871" s="63">
        <v>-0.17595089999999999</v>
      </c>
      <c r="M9871" s="63">
        <v>-9.0350100000000003E-2</v>
      </c>
      <c r="N9871" s="63">
        <v>6409</v>
      </c>
      <c r="O9871" s="63">
        <v>0.1130564</v>
      </c>
      <c r="P9871" s="63">
        <v>11</v>
      </c>
      <c r="Q9871" s="63">
        <v>1.2781749580960001E-2</v>
      </c>
    </row>
    <row r="9872" spans="1:17">
      <c r="A9872" s="63" t="s">
        <v>82</v>
      </c>
      <c r="B9872" s="63" t="s">
        <v>44</v>
      </c>
      <c r="C9872" s="63" t="s">
        <v>56</v>
      </c>
      <c r="D9872" s="63">
        <v>7</v>
      </c>
      <c r="E9872" s="63">
        <v>1.599745</v>
      </c>
      <c r="F9872" s="63">
        <v>1.400569</v>
      </c>
      <c r="G9872" s="63">
        <v>-0.19917670000000001</v>
      </c>
      <c r="H9872" s="63">
        <v>33.350999999999999</v>
      </c>
      <c r="I9872" s="63">
        <v>-0.34406429999999999</v>
      </c>
      <c r="J9872" s="63">
        <v>-0.25846350000000001</v>
      </c>
      <c r="K9872" s="63">
        <v>-0.19917670000000001</v>
      </c>
      <c r="L9872" s="63">
        <v>-0.13988980000000001</v>
      </c>
      <c r="M9872" s="63">
        <v>-5.42891E-2</v>
      </c>
      <c r="N9872" s="63">
        <v>6409</v>
      </c>
      <c r="O9872" s="63">
        <v>0.1130564</v>
      </c>
      <c r="P9872" s="63">
        <v>11</v>
      </c>
      <c r="Q9872" s="63">
        <v>1.2781749580960001E-2</v>
      </c>
    </row>
    <row r="9873" spans="1:17">
      <c r="A9873" s="63" t="s">
        <v>82</v>
      </c>
      <c r="B9873" s="63" t="s">
        <v>44</v>
      </c>
      <c r="C9873" s="63" t="s">
        <v>56</v>
      </c>
      <c r="D9873" s="63">
        <v>8</v>
      </c>
      <c r="E9873" s="63">
        <v>1.8169850000000001</v>
      </c>
      <c r="F9873" s="63">
        <v>1.733033</v>
      </c>
      <c r="G9873" s="63">
        <v>-8.3951700000000004E-2</v>
      </c>
      <c r="H9873" s="63">
        <v>33.254300000000001</v>
      </c>
      <c r="I9873" s="63">
        <v>-0.2288393</v>
      </c>
      <c r="J9873" s="63">
        <v>-0.14323849999999999</v>
      </c>
      <c r="K9873" s="63">
        <v>-8.3951700000000004E-2</v>
      </c>
      <c r="L9873" s="63">
        <v>-2.46649E-2</v>
      </c>
      <c r="M9873" s="63">
        <v>6.0935900000000001E-2</v>
      </c>
      <c r="N9873" s="63">
        <v>6409</v>
      </c>
      <c r="O9873" s="63">
        <v>0.1130564</v>
      </c>
      <c r="P9873" s="63">
        <v>11</v>
      </c>
      <c r="Q9873" s="63">
        <v>1.2781749580960001E-2</v>
      </c>
    </row>
    <row r="9874" spans="1:17">
      <c r="A9874" s="63" t="s">
        <v>82</v>
      </c>
      <c r="B9874" s="63" t="s">
        <v>44</v>
      </c>
      <c r="C9874" s="63" t="s">
        <v>56</v>
      </c>
      <c r="D9874" s="63">
        <v>9</v>
      </c>
      <c r="E9874" s="63">
        <v>1.725519</v>
      </c>
      <c r="F9874" s="63">
        <v>1.7988519999999999</v>
      </c>
      <c r="G9874" s="63">
        <v>7.3333599999999999E-2</v>
      </c>
      <c r="H9874" s="63">
        <v>33.341900000000003</v>
      </c>
      <c r="I9874" s="63">
        <v>-7.1554000000000006E-2</v>
      </c>
      <c r="J9874" s="63">
        <v>1.40468E-2</v>
      </c>
      <c r="K9874" s="63">
        <v>7.3333599999999999E-2</v>
      </c>
      <c r="L9874" s="63">
        <v>0.1326205</v>
      </c>
      <c r="M9874" s="63">
        <v>0.2182212</v>
      </c>
      <c r="N9874" s="63">
        <v>6409</v>
      </c>
      <c r="O9874" s="63">
        <v>0.1130564</v>
      </c>
      <c r="P9874" s="63">
        <v>11</v>
      </c>
      <c r="Q9874" s="63">
        <v>1.2781749580960001E-2</v>
      </c>
    </row>
    <row r="9875" spans="1:17">
      <c r="A9875" s="63" t="s">
        <v>82</v>
      </c>
      <c r="B9875" s="63" t="s">
        <v>44</v>
      </c>
      <c r="C9875" s="63" t="s">
        <v>56</v>
      </c>
      <c r="D9875" s="63">
        <v>10</v>
      </c>
      <c r="E9875" s="63">
        <v>1.688339</v>
      </c>
      <c r="F9875" s="63">
        <v>1.764583</v>
      </c>
      <c r="G9875" s="63">
        <v>7.6243900000000003E-2</v>
      </c>
      <c r="H9875" s="63">
        <v>33.975700000000003</v>
      </c>
      <c r="I9875" s="63">
        <v>-6.8643700000000002E-2</v>
      </c>
      <c r="J9875" s="63">
        <v>1.6957E-2</v>
      </c>
      <c r="K9875" s="63">
        <v>7.6243900000000003E-2</v>
      </c>
      <c r="L9875" s="63">
        <v>0.1355307</v>
      </c>
      <c r="M9875" s="63">
        <v>0.22113150000000001</v>
      </c>
      <c r="N9875" s="63">
        <v>6409</v>
      </c>
      <c r="O9875" s="63">
        <v>0.1130564</v>
      </c>
      <c r="P9875" s="63">
        <v>11</v>
      </c>
      <c r="Q9875" s="63">
        <v>1.2781749580960001E-2</v>
      </c>
    </row>
    <row r="9876" spans="1:17">
      <c r="A9876" s="63" t="s">
        <v>82</v>
      </c>
      <c r="B9876" s="63" t="s">
        <v>44</v>
      </c>
      <c r="C9876" s="63" t="s">
        <v>56</v>
      </c>
      <c r="D9876" s="63">
        <v>11</v>
      </c>
      <c r="E9876" s="63">
        <v>1.5946849999999999</v>
      </c>
      <c r="F9876" s="63">
        <v>1.749296</v>
      </c>
      <c r="G9876" s="63">
        <v>0.15461030000000001</v>
      </c>
      <c r="H9876" s="63">
        <v>34.897799999999997</v>
      </c>
      <c r="I9876" s="63">
        <v>9.7227000000000008E-3</v>
      </c>
      <c r="J9876" s="63">
        <v>9.5323400000000003E-2</v>
      </c>
      <c r="K9876" s="63">
        <v>0.15461030000000001</v>
      </c>
      <c r="L9876" s="63">
        <v>0.21389710000000001</v>
      </c>
      <c r="M9876" s="63">
        <v>0.29949789999999998</v>
      </c>
      <c r="N9876" s="63">
        <v>6409</v>
      </c>
      <c r="O9876" s="63">
        <v>0.1130564</v>
      </c>
      <c r="P9876" s="63">
        <v>11</v>
      </c>
      <c r="Q9876" s="63">
        <v>1.2781749580960001E-2</v>
      </c>
    </row>
    <row r="9877" spans="1:17">
      <c r="A9877" s="63" t="s">
        <v>82</v>
      </c>
      <c r="B9877" s="63" t="s">
        <v>44</v>
      </c>
      <c r="C9877" s="63" t="s">
        <v>56</v>
      </c>
      <c r="D9877" s="63">
        <v>12</v>
      </c>
      <c r="E9877" s="63">
        <v>1.555186</v>
      </c>
      <c r="F9877" s="63">
        <v>1.6909479999999999</v>
      </c>
      <c r="G9877" s="63">
        <v>0.13576170000000001</v>
      </c>
      <c r="H9877" s="63">
        <v>36.604500000000002</v>
      </c>
      <c r="I9877" s="63">
        <v>-9.1258999999999993E-3</v>
      </c>
      <c r="J9877" s="63">
        <v>7.6474899999999998E-2</v>
      </c>
      <c r="K9877" s="63">
        <v>0.13576170000000001</v>
      </c>
      <c r="L9877" s="63">
        <v>0.19504859999999999</v>
      </c>
      <c r="M9877" s="63">
        <v>0.28064929999999999</v>
      </c>
      <c r="N9877" s="63">
        <v>6409</v>
      </c>
      <c r="O9877" s="63">
        <v>0.1130564</v>
      </c>
      <c r="P9877" s="63">
        <v>11</v>
      </c>
      <c r="Q9877" s="63">
        <v>1.2781749580960001E-2</v>
      </c>
    </row>
    <row r="9878" spans="1:17">
      <c r="A9878" s="63" t="s">
        <v>82</v>
      </c>
      <c r="B9878" s="63" t="s">
        <v>44</v>
      </c>
      <c r="C9878" s="63" t="s">
        <v>56</v>
      </c>
      <c r="D9878" s="63">
        <v>13</v>
      </c>
      <c r="E9878" s="63">
        <v>1.4087099999999999</v>
      </c>
      <c r="F9878" s="63">
        <v>1.659872</v>
      </c>
      <c r="G9878" s="63">
        <v>0.25116240000000001</v>
      </c>
      <c r="H9878" s="63">
        <v>37.486699999999999</v>
      </c>
      <c r="I9878" s="63">
        <v>0.1062748</v>
      </c>
      <c r="J9878" s="63">
        <v>0.19187560000000001</v>
      </c>
      <c r="K9878" s="63">
        <v>0.25116240000000001</v>
      </c>
      <c r="L9878" s="63">
        <v>0.31044919999999998</v>
      </c>
      <c r="M9878" s="63">
        <v>0.39605000000000001</v>
      </c>
      <c r="N9878" s="63">
        <v>6409</v>
      </c>
      <c r="O9878" s="63">
        <v>0.1130564</v>
      </c>
      <c r="P9878" s="63">
        <v>11</v>
      </c>
      <c r="Q9878" s="63">
        <v>1.2781749580960001E-2</v>
      </c>
    </row>
    <row r="9879" spans="1:17">
      <c r="A9879" s="63" t="s">
        <v>82</v>
      </c>
      <c r="B9879" s="63" t="s">
        <v>44</v>
      </c>
      <c r="C9879" s="63" t="s">
        <v>56</v>
      </c>
      <c r="D9879" s="63">
        <v>14</v>
      </c>
      <c r="E9879" s="63">
        <v>1.27146</v>
      </c>
      <c r="F9879" s="63">
        <v>1.561156</v>
      </c>
      <c r="G9879" s="63">
        <v>0.2896956</v>
      </c>
      <c r="H9879" s="63">
        <v>37.673900000000003</v>
      </c>
      <c r="I9879" s="63">
        <v>0.14480799999999999</v>
      </c>
      <c r="J9879" s="63">
        <v>0.2304088</v>
      </c>
      <c r="K9879" s="63">
        <v>0.2896956</v>
      </c>
      <c r="L9879" s="63">
        <v>0.34898249999999997</v>
      </c>
      <c r="M9879" s="63">
        <v>0.4345832</v>
      </c>
      <c r="N9879" s="63">
        <v>6409</v>
      </c>
      <c r="O9879" s="63">
        <v>0.1130564</v>
      </c>
      <c r="P9879" s="63">
        <v>11</v>
      </c>
      <c r="Q9879" s="63">
        <v>1.2781749580960001E-2</v>
      </c>
    </row>
    <row r="9880" spans="1:17">
      <c r="A9880" s="63" t="s">
        <v>82</v>
      </c>
      <c r="B9880" s="63" t="s">
        <v>44</v>
      </c>
      <c r="C9880" s="63" t="s">
        <v>56</v>
      </c>
      <c r="D9880" s="63">
        <v>15</v>
      </c>
      <c r="E9880" s="63">
        <v>1.2488300000000001</v>
      </c>
      <c r="F9880" s="63">
        <v>1.5039400000000001</v>
      </c>
      <c r="G9880" s="63">
        <v>0.25511</v>
      </c>
      <c r="H9880" s="63">
        <v>38.286099999999998</v>
      </c>
      <c r="I9880" s="63">
        <v>0.1102224</v>
      </c>
      <c r="J9880" s="63">
        <v>0.1958232</v>
      </c>
      <c r="K9880" s="63">
        <v>0.25511</v>
      </c>
      <c r="L9880" s="63">
        <v>0.31439689999999998</v>
      </c>
      <c r="M9880" s="63">
        <v>0.39999760000000001</v>
      </c>
      <c r="N9880" s="63">
        <v>6409</v>
      </c>
      <c r="O9880" s="63">
        <v>0.1130564</v>
      </c>
      <c r="P9880" s="63">
        <v>11</v>
      </c>
      <c r="Q9880" s="63">
        <v>1.2781749580960001E-2</v>
      </c>
    </row>
    <row r="9881" spans="1:17">
      <c r="A9881" s="63" t="s">
        <v>82</v>
      </c>
      <c r="B9881" s="63" t="s">
        <v>44</v>
      </c>
      <c r="C9881" s="63" t="s">
        <v>56</v>
      </c>
      <c r="D9881" s="63">
        <v>16</v>
      </c>
      <c r="E9881" s="63">
        <v>1.3089500000000001</v>
      </c>
      <c r="F9881" s="63">
        <v>1.5264629999999999</v>
      </c>
      <c r="G9881" s="63">
        <v>0.21751329999999999</v>
      </c>
      <c r="H9881" s="63">
        <v>38.646700000000003</v>
      </c>
      <c r="I9881" s="63">
        <v>7.2625700000000001E-2</v>
      </c>
      <c r="J9881" s="63">
        <v>0.15822649999999999</v>
      </c>
      <c r="K9881" s="63">
        <v>0.21751329999999999</v>
      </c>
      <c r="L9881" s="63">
        <v>0.2768002</v>
      </c>
      <c r="M9881" s="63">
        <v>0.36240090000000003</v>
      </c>
      <c r="N9881" s="63">
        <v>6409</v>
      </c>
      <c r="O9881" s="63">
        <v>0.1130564</v>
      </c>
      <c r="P9881" s="63">
        <v>11</v>
      </c>
      <c r="Q9881" s="63">
        <v>1.2781749580960001E-2</v>
      </c>
    </row>
    <row r="9882" spans="1:17">
      <c r="A9882" s="63" t="s">
        <v>82</v>
      </c>
      <c r="B9882" s="63" t="s">
        <v>44</v>
      </c>
      <c r="C9882" s="63" t="s">
        <v>56</v>
      </c>
      <c r="D9882" s="63">
        <v>17</v>
      </c>
      <c r="E9882" s="63">
        <v>1.466637</v>
      </c>
      <c r="F9882" s="63">
        <v>1.6524540000000001</v>
      </c>
      <c r="G9882" s="63">
        <v>0.18581739999999999</v>
      </c>
      <c r="H9882" s="63">
        <v>38.447299999999998</v>
      </c>
      <c r="I9882" s="63">
        <v>4.0929800000000002E-2</v>
      </c>
      <c r="J9882" s="63">
        <v>0.12653049999999999</v>
      </c>
      <c r="K9882" s="63">
        <v>0.18581739999999999</v>
      </c>
      <c r="L9882" s="63">
        <v>0.24510419999999999</v>
      </c>
      <c r="M9882" s="63">
        <v>0.33070500000000003</v>
      </c>
      <c r="N9882" s="63">
        <v>6409</v>
      </c>
      <c r="O9882" s="63">
        <v>0.1130564</v>
      </c>
      <c r="P9882" s="63">
        <v>11</v>
      </c>
      <c r="Q9882" s="63">
        <v>1.2781749580960001E-2</v>
      </c>
    </row>
    <row r="9883" spans="1:17">
      <c r="A9883" s="63" t="s">
        <v>82</v>
      </c>
      <c r="B9883" s="63" t="s">
        <v>44</v>
      </c>
      <c r="C9883" s="63" t="s">
        <v>56</v>
      </c>
      <c r="D9883" s="63">
        <v>18</v>
      </c>
      <c r="E9883" s="63">
        <v>1.911408</v>
      </c>
      <c r="F9883" s="63">
        <v>1.990461</v>
      </c>
      <c r="G9883" s="63">
        <v>7.9052600000000001E-2</v>
      </c>
      <c r="H9883" s="63">
        <v>37.099200000000003</v>
      </c>
      <c r="I9883" s="63">
        <v>-6.5835000000000005E-2</v>
      </c>
      <c r="J9883" s="63">
        <v>1.9765700000000001E-2</v>
      </c>
      <c r="K9883" s="63">
        <v>7.9052600000000001E-2</v>
      </c>
      <c r="L9883" s="63">
        <v>0.1383394</v>
      </c>
      <c r="M9883" s="63">
        <v>0.22394020000000001</v>
      </c>
      <c r="N9883" s="63">
        <v>6409</v>
      </c>
      <c r="O9883" s="63">
        <v>0.1130564</v>
      </c>
      <c r="P9883" s="63">
        <v>11</v>
      </c>
      <c r="Q9883" s="63">
        <v>1.2781749580960001E-2</v>
      </c>
    </row>
    <row r="9884" spans="1:17">
      <c r="A9884" s="63" t="s">
        <v>82</v>
      </c>
      <c r="B9884" s="63" t="s">
        <v>44</v>
      </c>
      <c r="C9884" s="63" t="s">
        <v>56</v>
      </c>
      <c r="D9884" s="63">
        <v>19</v>
      </c>
      <c r="E9884" s="63">
        <v>2.1603089999999998</v>
      </c>
      <c r="F9884" s="63">
        <v>2.0955400000000002</v>
      </c>
      <c r="G9884" s="63">
        <v>-6.4768300000000001E-2</v>
      </c>
      <c r="H9884" s="63">
        <v>35.122999999999998</v>
      </c>
      <c r="I9884" s="63">
        <v>-0.20965590000000001</v>
      </c>
      <c r="J9884" s="63">
        <v>-0.1240551</v>
      </c>
      <c r="K9884" s="63">
        <v>-6.4768300000000001E-2</v>
      </c>
      <c r="L9884" s="63">
        <v>-5.4815000000000003E-3</v>
      </c>
      <c r="M9884" s="63">
        <v>8.0119300000000004E-2</v>
      </c>
      <c r="N9884" s="63">
        <v>6409</v>
      </c>
      <c r="O9884" s="63">
        <v>0.1130564</v>
      </c>
      <c r="P9884" s="63">
        <v>11</v>
      </c>
      <c r="Q9884" s="63">
        <v>1.2781749580960001E-2</v>
      </c>
    </row>
    <row r="9885" spans="1:17">
      <c r="A9885" s="63" t="s">
        <v>82</v>
      </c>
      <c r="B9885" s="63" t="s">
        <v>44</v>
      </c>
      <c r="C9885" s="63" t="s">
        <v>56</v>
      </c>
      <c r="D9885" s="63">
        <v>20</v>
      </c>
      <c r="E9885" s="63">
        <v>2.1390859999999998</v>
      </c>
      <c r="F9885" s="63">
        <v>2.0239180000000001</v>
      </c>
      <c r="G9885" s="63">
        <v>-0.1151681</v>
      </c>
      <c r="H9885" s="63">
        <v>33.155799999999999</v>
      </c>
      <c r="I9885" s="63">
        <v>-0.2600557</v>
      </c>
      <c r="J9885" s="63">
        <v>-0.1744549</v>
      </c>
      <c r="K9885" s="63">
        <v>-0.1151681</v>
      </c>
      <c r="L9885" s="63">
        <v>-5.5881300000000002E-2</v>
      </c>
      <c r="M9885" s="63">
        <v>2.9719499999999999E-2</v>
      </c>
      <c r="N9885" s="63">
        <v>6409</v>
      </c>
      <c r="O9885" s="63">
        <v>0.1130564</v>
      </c>
      <c r="P9885" s="63">
        <v>11</v>
      </c>
      <c r="Q9885" s="63">
        <v>1.2781749580960001E-2</v>
      </c>
    </row>
    <row r="9886" spans="1:17">
      <c r="A9886" s="63" t="s">
        <v>82</v>
      </c>
      <c r="B9886" s="63" t="s">
        <v>44</v>
      </c>
      <c r="C9886" s="63" t="s">
        <v>56</v>
      </c>
      <c r="D9886" s="63">
        <v>21</v>
      </c>
      <c r="E9886" s="63">
        <v>2.0891359999999999</v>
      </c>
      <c r="F9886" s="63">
        <v>1.9412780000000001</v>
      </c>
      <c r="G9886" s="63">
        <v>-0.14785860000000001</v>
      </c>
      <c r="H9886" s="63">
        <v>32.553899999999999</v>
      </c>
      <c r="I9886" s="63">
        <v>-0.29274620000000001</v>
      </c>
      <c r="J9886" s="63">
        <v>-0.20714550000000001</v>
      </c>
      <c r="K9886" s="63">
        <v>-0.14785860000000001</v>
      </c>
      <c r="L9886" s="63">
        <v>-8.8571800000000006E-2</v>
      </c>
      <c r="M9886" s="63">
        <v>-2.9710000000000001E-3</v>
      </c>
      <c r="N9886" s="63">
        <v>6409</v>
      </c>
      <c r="O9886" s="63">
        <v>0.1130564</v>
      </c>
      <c r="P9886" s="63">
        <v>11</v>
      </c>
      <c r="Q9886" s="63">
        <v>1.2781749580960001E-2</v>
      </c>
    </row>
    <row r="9887" spans="1:17">
      <c r="A9887" s="63" t="s">
        <v>82</v>
      </c>
      <c r="B9887" s="63" t="s">
        <v>44</v>
      </c>
      <c r="C9887" s="63" t="s">
        <v>56</v>
      </c>
      <c r="D9887" s="63">
        <v>22</v>
      </c>
      <c r="E9887" s="63">
        <v>1.890366</v>
      </c>
      <c r="F9887" s="63">
        <v>1.7420789999999999</v>
      </c>
      <c r="G9887" s="63">
        <v>-0.14828659999999999</v>
      </c>
      <c r="H9887" s="63">
        <v>31.553899999999999</v>
      </c>
      <c r="I9887" s="63">
        <v>-0.2931742</v>
      </c>
      <c r="J9887" s="63">
        <v>-0.20757339999999999</v>
      </c>
      <c r="K9887" s="63">
        <v>-0.14828659999999999</v>
      </c>
      <c r="L9887" s="63">
        <v>-8.8999700000000001E-2</v>
      </c>
      <c r="M9887" s="63">
        <v>-3.3990000000000001E-3</v>
      </c>
      <c r="N9887" s="63">
        <v>6409</v>
      </c>
      <c r="O9887" s="63">
        <v>0.1130564</v>
      </c>
      <c r="P9887" s="63">
        <v>11</v>
      </c>
      <c r="Q9887" s="63">
        <v>1.2781749580960001E-2</v>
      </c>
    </row>
    <row r="9888" spans="1:17">
      <c r="A9888" s="63" t="s">
        <v>82</v>
      </c>
      <c r="B9888" s="63" t="s">
        <v>44</v>
      </c>
      <c r="C9888" s="63" t="s">
        <v>56</v>
      </c>
      <c r="D9888" s="63">
        <v>23</v>
      </c>
      <c r="E9888" s="63">
        <v>1.6230439999999999</v>
      </c>
      <c r="F9888" s="63">
        <v>1.482866</v>
      </c>
      <c r="G9888" s="63">
        <v>-0.14017840000000001</v>
      </c>
      <c r="H9888" s="63">
        <v>31.034099999999999</v>
      </c>
      <c r="I9888" s="63">
        <v>-0.28506599999999999</v>
      </c>
      <c r="J9888" s="63">
        <v>-0.19946530000000001</v>
      </c>
      <c r="K9888" s="63">
        <v>-0.14017840000000001</v>
      </c>
      <c r="L9888" s="63">
        <v>-8.0891599999999994E-2</v>
      </c>
      <c r="M9888" s="63">
        <v>4.7092000000000002E-3</v>
      </c>
      <c r="N9888" s="63">
        <v>6409</v>
      </c>
      <c r="O9888" s="63">
        <v>0.1130564</v>
      </c>
      <c r="P9888" s="63">
        <v>11</v>
      </c>
      <c r="Q9888" s="63">
        <v>1.2781749580960001E-2</v>
      </c>
    </row>
    <row r="9889" spans="1:17">
      <c r="A9889" s="63" t="s">
        <v>82</v>
      </c>
      <c r="B9889" s="63" t="s">
        <v>44</v>
      </c>
      <c r="C9889" s="63" t="s">
        <v>56</v>
      </c>
      <c r="D9889" s="63">
        <v>24</v>
      </c>
      <c r="E9889" s="63">
        <v>1.3053539999999999</v>
      </c>
      <c r="F9889" s="63">
        <v>1.163262</v>
      </c>
      <c r="G9889" s="63">
        <v>-0.14209150000000001</v>
      </c>
      <c r="H9889" s="63">
        <v>30.303599999999999</v>
      </c>
      <c r="I9889" s="63">
        <v>-0.28697909999999999</v>
      </c>
      <c r="J9889" s="63">
        <v>-0.20137830000000001</v>
      </c>
      <c r="K9889" s="63">
        <v>-0.14209150000000001</v>
      </c>
      <c r="L9889" s="63">
        <v>-8.2804699999999995E-2</v>
      </c>
      <c r="M9889" s="63">
        <v>2.7961000000000001E-3</v>
      </c>
      <c r="N9889" s="63">
        <v>6409</v>
      </c>
      <c r="O9889" s="63">
        <v>0.1130564</v>
      </c>
      <c r="P9889" s="63">
        <v>11</v>
      </c>
      <c r="Q9889" s="63">
        <v>1.2781749580960001E-2</v>
      </c>
    </row>
    <row r="9890" spans="1:17">
      <c r="A9890" s="63" t="s">
        <v>82</v>
      </c>
      <c r="B9890" s="63" t="s">
        <v>44</v>
      </c>
      <c r="C9890" s="63" t="s">
        <v>57</v>
      </c>
      <c r="D9890" s="63">
        <v>1</v>
      </c>
      <c r="E9890" s="63">
        <v>1.272338</v>
      </c>
      <c r="F9890" s="63">
        <v>1.127434</v>
      </c>
      <c r="G9890" s="63">
        <v>-0.1449038</v>
      </c>
      <c r="H9890" s="63">
        <v>27.427299999999999</v>
      </c>
      <c r="I9890" s="63">
        <v>-0.28979139999999998</v>
      </c>
      <c r="J9890" s="63">
        <v>-0.2041906</v>
      </c>
      <c r="K9890" s="63">
        <v>-0.1449038</v>
      </c>
      <c r="L9890" s="63">
        <v>-8.5616899999999996E-2</v>
      </c>
      <c r="M9890" s="63">
        <v>-1.6200000000000001E-5</v>
      </c>
      <c r="N9890" s="63">
        <v>6409</v>
      </c>
      <c r="O9890" s="63">
        <v>0.1130564</v>
      </c>
      <c r="P9890" s="63">
        <v>12</v>
      </c>
      <c r="Q9890" s="63">
        <v>1.2781749580960001E-2</v>
      </c>
    </row>
    <row r="9891" spans="1:17">
      <c r="A9891" s="63" t="s">
        <v>82</v>
      </c>
      <c r="B9891" s="63" t="s">
        <v>44</v>
      </c>
      <c r="C9891" s="63" t="s">
        <v>57</v>
      </c>
      <c r="D9891" s="63">
        <v>2</v>
      </c>
      <c r="E9891" s="63">
        <v>1.2030320000000001</v>
      </c>
      <c r="F9891" s="63">
        <v>1.042216</v>
      </c>
      <c r="G9891" s="63">
        <v>-0.16081580000000001</v>
      </c>
      <c r="H9891" s="63">
        <v>26.5595</v>
      </c>
      <c r="I9891" s="63">
        <v>-0.30570340000000001</v>
      </c>
      <c r="J9891" s="63">
        <v>-0.22010270000000001</v>
      </c>
      <c r="K9891" s="63">
        <v>-0.16081580000000001</v>
      </c>
      <c r="L9891" s="63">
        <v>-0.10152899999999999</v>
      </c>
      <c r="M9891" s="63">
        <v>-1.59282E-2</v>
      </c>
      <c r="N9891" s="63">
        <v>6409</v>
      </c>
      <c r="O9891" s="63">
        <v>0.1130564</v>
      </c>
      <c r="P9891" s="63">
        <v>12</v>
      </c>
      <c r="Q9891" s="63">
        <v>1.2781749580960001E-2</v>
      </c>
    </row>
    <row r="9892" spans="1:17">
      <c r="A9892" s="63" t="s">
        <v>82</v>
      </c>
      <c r="B9892" s="63" t="s">
        <v>44</v>
      </c>
      <c r="C9892" s="63" t="s">
        <v>57</v>
      </c>
      <c r="D9892" s="63">
        <v>3</v>
      </c>
      <c r="E9892" s="63">
        <v>1.2044010000000001</v>
      </c>
      <c r="F9892" s="63">
        <v>1.0480050000000001</v>
      </c>
      <c r="G9892" s="63">
        <v>-0.15639639999999999</v>
      </c>
      <c r="H9892" s="63">
        <v>26.047000000000001</v>
      </c>
      <c r="I9892" s="63">
        <v>-0.301284</v>
      </c>
      <c r="J9892" s="63">
        <v>-0.21568319999999999</v>
      </c>
      <c r="K9892" s="63">
        <v>-0.15639639999999999</v>
      </c>
      <c r="L9892" s="63">
        <v>-9.7109600000000004E-2</v>
      </c>
      <c r="M9892" s="63">
        <v>-1.15088E-2</v>
      </c>
      <c r="N9892" s="63">
        <v>6409</v>
      </c>
      <c r="O9892" s="63">
        <v>0.1130564</v>
      </c>
      <c r="P9892" s="63">
        <v>12</v>
      </c>
      <c r="Q9892" s="63">
        <v>1.2781749580960001E-2</v>
      </c>
    </row>
    <row r="9893" spans="1:17">
      <c r="A9893" s="63" t="s">
        <v>82</v>
      </c>
      <c r="B9893" s="63" t="s">
        <v>44</v>
      </c>
      <c r="C9893" s="63" t="s">
        <v>57</v>
      </c>
      <c r="D9893" s="63">
        <v>4</v>
      </c>
      <c r="E9893" s="63">
        <v>1.1800889999999999</v>
      </c>
      <c r="F9893" s="63">
        <v>1.022238</v>
      </c>
      <c r="G9893" s="63">
        <v>-0.1578503</v>
      </c>
      <c r="H9893" s="63">
        <v>25.996600000000001</v>
      </c>
      <c r="I9893" s="63">
        <v>-0.3027379</v>
      </c>
      <c r="J9893" s="63">
        <v>-0.2171371</v>
      </c>
      <c r="K9893" s="63">
        <v>-0.1578503</v>
      </c>
      <c r="L9893" s="63">
        <v>-9.8563399999999995E-2</v>
      </c>
      <c r="M9893" s="63">
        <v>-1.2962700000000001E-2</v>
      </c>
      <c r="N9893" s="63">
        <v>6409</v>
      </c>
      <c r="O9893" s="63">
        <v>0.1130564</v>
      </c>
      <c r="P9893" s="63">
        <v>12</v>
      </c>
      <c r="Q9893" s="63">
        <v>1.2781749580960001E-2</v>
      </c>
    </row>
    <row r="9894" spans="1:17">
      <c r="A9894" s="63" t="s">
        <v>82</v>
      </c>
      <c r="B9894" s="63" t="s">
        <v>44</v>
      </c>
      <c r="C9894" s="63" t="s">
        <v>57</v>
      </c>
      <c r="D9894" s="63">
        <v>5</v>
      </c>
      <c r="E9894" s="63">
        <v>1.209136</v>
      </c>
      <c r="F9894" s="63">
        <v>1.052044</v>
      </c>
      <c r="G9894" s="63">
        <v>-0.1570928</v>
      </c>
      <c r="H9894" s="63">
        <v>25.831900000000001</v>
      </c>
      <c r="I9894" s="63">
        <v>-0.30198039999999998</v>
      </c>
      <c r="J9894" s="63">
        <v>-0.21637960000000001</v>
      </c>
      <c r="K9894" s="63">
        <v>-0.1570928</v>
      </c>
      <c r="L9894" s="63">
        <v>-9.7806000000000004E-2</v>
      </c>
      <c r="M9894" s="63">
        <v>-1.2205199999999999E-2</v>
      </c>
      <c r="N9894" s="63">
        <v>6409</v>
      </c>
      <c r="O9894" s="63">
        <v>0.1130564</v>
      </c>
      <c r="P9894" s="63">
        <v>12</v>
      </c>
      <c r="Q9894" s="63">
        <v>1.2781749580960001E-2</v>
      </c>
    </row>
    <row r="9895" spans="1:17">
      <c r="A9895" s="63" t="s">
        <v>82</v>
      </c>
      <c r="B9895" s="63" t="s">
        <v>44</v>
      </c>
      <c r="C9895" s="63" t="s">
        <v>57</v>
      </c>
      <c r="D9895" s="63">
        <v>6</v>
      </c>
      <c r="E9895" s="63">
        <v>1.3628670000000001</v>
      </c>
      <c r="F9895" s="63">
        <v>1.127629</v>
      </c>
      <c r="G9895" s="63">
        <v>-0.23523769999999999</v>
      </c>
      <c r="H9895" s="63">
        <v>25.0212</v>
      </c>
      <c r="I9895" s="63">
        <v>-0.3801253</v>
      </c>
      <c r="J9895" s="63">
        <v>-0.29452460000000003</v>
      </c>
      <c r="K9895" s="63">
        <v>-0.23523769999999999</v>
      </c>
      <c r="L9895" s="63">
        <v>-0.17595089999999999</v>
      </c>
      <c r="M9895" s="63">
        <v>-9.0350100000000003E-2</v>
      </c>
      <c r="N9895" s="63">
        <v>6409</v>
      </c>
      <c r="O9895" s="63">
        <v>0.1130564</v>
      </c>
      <c r="P9895" s="63">
        <v>12</v>
      </c>
      <c r="Q9895" s="63">
        <v>1.2781749580960001E-2</v>
      </c>
    </row>
    <row r="9896" spans="1:17">
      <c r="A9896" s="63" t="s">
        <v>82</v>
      </c>
      <c r="B9896" s="63" t="s">
        <v>44</v>
      </c>
      <c r="C9896" s="63" t="s">
        <v>57</v>
      </c>
      <c r="D9896" s="63">
        <v>7</v>
      </c>
      <c r="E9896" s="63">
        <v>1.6674249999999999</v>
      </c>
      <c r="F9896" s="63">
        <v>1.4682489999999999</v>
      </c>
      <c r="G9896" s="63">
        <v>-0.19917679999999999</v>
      </c>
      <c r="H9896" s="63">
        <v>23.044899999999998</v>
      </c>
      <c r="I9896" s="63">
        <v>-0.34406439999999999</v>
      </c>
      <c r="J9896" s="63">
        <v>-0.25846360000000002</v>
      </c>
      <c r="K9896" s="63">
        <v>-0.19917679999999999</v>
      </c>
      <c r="L9896" s="63">
        <v>-0.13988999999999999</v>
      </c>
      <c r="M9896" s="63">
        <v>-5.4289200000000003E-2</v>
      </c>
      <c r="N9896" s="63">
        <v>6409</v>
      </c>
      <c r="O9896" s="63">
        <v>0.1130564</v>
      </c>
      <c r="P9896" s="63">
        <v>12</v>
      </c>
      <c r="Q9896" s="63">
        <v>1.2781749580960001E-2</v>
      </c>
    </row>
    <row r="9897" spans="1:17">
      <c r="A9897" s="63" t="s">
        <v>82</v>
      </c>
      <c r="B9897" s="63" t="s">
        <v>44</v>
      </c>
      <c r="C9897" s="63" t="s">
        <v>57</v>
      </c>
      <c r="D9897" s="63">
        <v>8</v>
      </c>
      <c r="E9897" s="63">
        <v>1.8622639999999999</v>
      </c>
      <c r="F9897" s="63">
        <v>1.7783119999999999</v>
      </c>
      <c r="G9897" s="63">
        <v>-8.3951700000000004E-2</v>
      </c>
      <c r="H9897" s="63">
        <v>23.007300000000001</v>
      </c>
      <c r="I9897" s="63">
        <v>-0.2288393</v>
      </c>
      <c r="J9897" s="63">
        <v>-0.14323849999999999</v>
      </c>
      <c r="K9897" s="63">
        <v>-8.3951700000000004E-2</v>
      </c>
      <c r="L9897" s="63">
        <v>-2.46649E-2</v>
      </c>
      <c r="M9897" s="63">
        <v>6.0935900000000001E-2</v>
      </c>
      <c r="N9897" s="63">
        <v>6409</v>
      </c>
      <c r="O9897" s="63">
        <v>0.1130564</v>
      </c>
      <c r="P9897" s="63">
        <v>12</v>
      </c>
      <c r="Q9897" s="63">
        <v>1.2781749580960001E-2</v>
      </c>
    </row>
    <row r="9898" spans="1:17">
      <c r="A9898" s="63" t="s">
        <v>82</v>
      </c>
      <c r="B9898" s="63" t="s">
        <v>44</v>
      </c>
      <c r="C9898" s="63" t="s">
        <v>57</v>
      </c>
      <c r="D9898" s="63">
        <v>9</v>
      </c>
      <c r="E9898" s="63">
        <v>1.866323</v>
      </c>
      <c r="F9898" s="63">
        <v>1.939656</v>
      </c>
      <c r="G9898" s="63">
        <v>7.3333499999999996E-2</v>
      </c>
      <c r="H9898" s="63">
        <v>26.072800000000001</v>
      </c>
      <c r="I9898" s="63">
        <v>-7.1554099999999995E-2</v>
      </c>
      <c r="J9898" s="63">
        <v>1.4046700000000001E-2</v>
      </c>
      <c r="K9898" s="63">
        <v>7.3333499999999996E-2</v>
      </c>
      <c r="L9898" s="63">
        <v>0.1326203</v>
      </c>
      <c r="M9898" s="63">
        <v>0.2182211</v>
      </c>
      <c r="N9898" s="63">
        <v>6409</v>
      </c>
      <c r="O9898" s="63">
        <v>0.1130564</v>
      </c>
      <c r="P9898" s="63">
        <v>12</v>
      </c>
      <c r="Q9898" s="63">
        <v>1.2781749580960001E-2</v>
      </c>
    </row>
    <row r="9899" spans="1:17">
      <c r="A9899" s="63" t="s">
        <v>82</v>
      </c>
      <c r="B9899" s="63" t="s">
        <v>44</v>
      </c>
      <c r="C9899" s="63" t="s">
        <v>57</v>
      </c>
      <c r="D9899" s="63">
        <v>10</v>
      </c>
      <c r="E9899" s="63">
        <v>1.907575</v>
      </c>
      <c r="F9899" s="63">
        <v>1.983819</v>
      </c>
      <c r="G9899" s="63">
        <v>7.6243900000000003E-2</v>
      </c>
      <c r="H9899" s="63">
        <v>31.275500000000001</v>
      </c>
      <c r="I9899" s="63">
        <v>-6.8643700000000002E-2</v>
      </c>
      <c r="J9899" s="63">
        <v>1.6957E-2</v>
      </c>
      <c r="K9899" s="63">
        <v>7.6243900000000003E-2</v>
      </c>
      <c r="L9899" s="63">
        <v>0.1355307</v>
      </c>
      <c r="M9899" s="63">
        <v>0.22113150000000001</v>
      </c>
      <c r="N9899" s="63">
        <v>6409</v>
      </c>
      <c r="O9899" s="63">
        <v>0.1130564</v>
      </c>
      <c r="P9899" s="63">
        <v>12</v>
      </c>
      <c r="Q9899" s="63">
        <v>1.2781749580960001E-2</v>
      </c>
    </row>
    <row r="9900" spans="1:17">
      <c r="A9900" s="63" t="s">
        <v>82</v>
      </c>
      <c r="B9900" s="63" t="s">
        <v>44</v>
      </c>
      <c r="C9900" s="63" t="s">
        <v>57</v>
      </c>
      <c r="D9900" s="63">
        <v>11</v>
      </c>
      <c r="E9900" s="63">
        <v>1.869164</v>
      </c>
      <c r="F9900" s="63">
        <v>2.023774</v>
      </c>
      <c r="G9900" s="63">
        <v>0.15461030000000001</v>
      </c>
      <c r="H9900" s="63">
        <v>34.706099999999999</v>
      </c>
      <c r="I9900" s="63">
        <v>9.7227000000000008E-3</v>
      </c>
      <c r="J9900" s="63">
        <v>9.5323400000000003E-2</v>
      </c>
      <c r="K9900" s="63">
        <v>0.15461030000000001</v>
      </c>
      <c r="L9900" s="63">
        <v>0.21389710000000001</v>
      </c>
      <c r="M9900" s="63">
        <v>0.29949789999999998</v>
      </c>
      <c r="N9900" s="63">
        <v>6409</v>
      </c>
      <c r="O9900" s="63">
        <v>0.1130564</v>
      </c>
      <c r="P9900" s="63">
        <v>12</v>
      </c>
      <c r="Q9900" s="63">
        <v>1.2781749580960001E-2</v>
      </c>
    </row>
    <row r="9901" spans="1:17">
      <c r="A9901" s="63" t="s">
        <v>82</v>
      </c>
      <c r="B9901" s="63" t="s">
        <v>44</v>
      </c>
      <c r="C9901" s="63" t="s">
        <v>57</v>
      </c>
      <c r="D9901" s="63">
        <v>12</v>
      </c>
      <c r="E9901" s="63">
        <v>1.9033500000000001</v>
      </c>
      <c r="F9901" s="63">
        <v>2.0391110000000001</v>
      </c>
      <c r="G9901" s="63">
        <v>0.13576160000000001</v>
      </c>
      <c r="H9901" s="63">
        <v>37.4131</v>
      </c>
      <c r="I9901" s="63">
        <v>-9.1260000000000004E-3</v>
      </c>
      <c r="J9901" s="63">
        <v>7.6474799999999996E-2</v>
      </c>
      <c r="K9901" s="63">
        <v>0.13576160000000001</v>
      </c>
      <c r="L9901" s="63">
        <v>0.19504850000000001</v>
      </c>
      <c r="M9901" s="63">
        <v>0.28064919999999999</v>
      </c>
      <c r="N9901" s="63">
        <v>6409</v>
      </c>
      <c r="O9901" s="63">
        <v>0.1130564</v>
      </c>
      <c r="P9901" s="63">
        <v>12</v>
      </c>
      <c r="Q9901" s="63">
        <v>1.2781749580960001E-2</v>
      </c>
    </row>
    <row r="9902" spans="1:17">
      <c r="A9902" s="63" t="s">
        <v>82</v>
      </c>
      <c r="B9902" s="63" t="s">
        <v>44</v>
      </c>
      <c r="C9902" s="63" t="s">
        <v>57</v>
      </c>
      <c r="D9902" s="63">
        <v>13</v>
      </c>
      <c r="E9902" s="63">
        <v>1.7802199999999999</v>
      </c>
      <c r="F9902" s="63">
        <v>2.0313829999999999</v>
      </c>
      <c r="G9902" s="63">
        <v>0.25116240000000001</v>
      </c>
      <c r="H9902" s="63">
        <v>40.187399999999997</v>
      </c>
      <c r="I9902" s="63">
        <v>0.1062748</v>
      </c>
      <c r="J9902" s="63">
        <v>0.19187560000000001</v>
      </c>
      <c r="K9902" s="63">
        <v>0.25116240000000001</v>
      </c>
      <c r="L9902" s="63">
        <v>0.31044919999999998</v>
      </c>
      <c r="M9902" s="63">
        <v>0.39605000000000001</v>
      </c>
      <c r="N9902" s="63">
        <v>6409</v>
      </c>
      <c r="O9902" s="63">
        <v>0.1130564</v>
      </c>
      <c r="P9902" s="63">
        <v>12</v>
      </c>
      <c r="Q9902" s="63">
        <v>1.2781749580960001E-2</v>
      </c>
    </row>
    <row r="9903" spans="1:17">
      <c r="A9903" s="63" t="s">
        <v>82</v>
      </c>
      <c r="B9903" s="63" t="s">
        <v>44</v>
      </c>
      <c r="C9903" s="63" t="s">
        <v>57</v>
      </c>
      <c r="D9903" s="63">
        <v>14</v>
      </c>
      <c r="E9903" s="63">
        <v>1.6185590000000001</v>
      </c>
      <c r="F9903" s="63">
        <v>1.908255</v>
      </c>
      <c r="G9903" s="63">
        <v>0.2896956</v>
      </c>
      <c r="H9903" s="63">
        <v>43.203499999999998</v>
      </c>
      <c r="I9903" s="63">
        <v>0.14480799999999999</v>
      </c>
      <c r="J9903" s="63">
        <v>0.2304088</v>
      </c>
      <c r="K9903" s="63">
        <v>0.2896956</v>
      </c>
      <c r="L9903" s="63">
        <v>0.34898249999999997</v>
      </c>
      <c r="M9903" s="63">
        <v>0.4345832</v>
      </c>
      <c r="N9903" s="63">
        <v>6409</v>
      </c>
      <c r="O9903" s="63">
        <v>0.1130564</v>
      </c>
      <c r="P9903" s="63">
        <v>12</v>
      </c>
      <c r="Q9903" s="63">
        <v>1.2781749580960001E-2</v>
      </c>
    </row>
    <row r="9904" spans="1:17">
      <c r="A9904" s="63" t="s">
        <v>82</v>
      </c>
      <c r="B9904" s="63" t="s">
        <v>44</v>
      </c>
      <c r="C9904" s="63" t="s">
        <v>57</v>
      </c>
      <c r="D9904" s="63">
        <v>15</v>
      </c>
      <c r="E9904" s="63">
        <v>1.6398269999999999</v>
      </c>
      <c r="F9904" s="63">
        <v>1.8949370000000001</v>
      </c>
      <c r="G9904" s="63">
        <v>0.25511</v>
      </c>
      <c r="H9904" s="63">
        <v>43.666800000000002</v>
      </c>
      <c r="I9904" s="63">
        <v>0.1102224</v>
      </c>
      <c r="J9904" s="63">
        <v>0.1958232</v>
      </c>
      <c r="K9904" s="63">
        <v>0.25511</v>
      </c>
      <c r="L9904" s="63">
        <v>0.31439689999999998</v>
      </c>
      <c r="M9904" s="63">
        <v>0.39999760000000001</v>
      </c>
      <c r="N9904" s="63">
        <v>6409</v>
      </c>
      <c r="O9904" s="63">
        <v>0.1130564</v>
      </c>
      <c r="P9904" s="63">
        <v>12</v>
      </c>
      <c r="Q9904" s="63">
        <v>1.2781749580960001E-2</v>
      </c>
    </row>
    <row r="9905" spans="1:17">
      <c r="A9905" s="63" t="s">
        <v>82</v>
      </c>
      <c r="B9905" s="63" t="s">
        <v>44</v>
      </c>
      <c r="C9905" s="63" t="s">
        <v>57</v>
      </c>
      <c r="D9905" s="63">
        <v>16</v>
      </c>
      <c r="E9905" s="63">
        <v>1.749549</v>
      </c>
      <c r="F9905" s="63">
        <v>1.967063</v>
      </c>
      <c r="G9905" s="63">
        <v>0.21751329999999999</v>
      </c>
      <c r="H9905" s="63">
        <v>43.104100000000003</v>
      </c>
      <c r="I9905" s="63">
        <v>7.2625700000000001E-2</v>
      </c>
      <c r="J9905" s="63">
        <v>0.15822649999999999</v>
      </c>
      <c r="K9905" s="63">
        <v>0.21751329999999999</v>
      </c>
      <c r="L9905" s="63">
        <v>0.2768002</v>
      </c>
      <c r="M9905" s="63">
        <v>0.36240090000000003</v>
      </c>
      <c r="N9905" s="63">
        <v>6409</v>
      </c>
      <c r="O9905" s="63">
        <v>0.1130564</v>
      </c>
      <c r="P9905" s="63">
        <v>12</v>
      </c>
      <c r="Q9905" s="63">
        <v>1.2781749580960001E-2</v>
      </c>
    </row>
    <row r="9906" spans="1:17">
      <c r="A9906" s="63" t="s">
        <v>82</v>
      </c>
      <c r="B9906" s="63" t="s">
        <v>44</v>
      </c>
      <c r="C9906" s="63" t="s">
        <v>57</v>
      </c>
      <c r="D9906" s="63">
        <v>17</v>
      </c>
      <c r="E9906" s="63">
        <v>1.98491</v>
      </c>
      <c r="F9906" s="63">
        <v>2.1707269999999999</v>
      </c>
      <c r="G9906" s="63">
        <v>0.1858175</v>
      </c>
      <c r="H9906" s="63">
        <v>39.475499999999997</v>
      </c>
      <c r="I9906" s="63">
        <v>4.0929899999999998E-2</v>
      </c>
      <c r="J9906" s="63">
        <v>0.12653059999999999</v>
      </c>
      <c r="K9906" s="63">
        <v>0.1858175</v>
      </c>
      <c r="L9906" s="63">
        <v>0.2451043</v>
      </c>
      <c r="M9906" s="63">
        <v>0.33070509999999997</v>
      </c>
      <c r="N9906" s="63">
        <v>6409</v>
      </c>
      <c r="O9906" s="63">
        <v>0.1130564</v>
      </c>
      <c r="P9906" s="63">
        <v>12</v>
      </c>
      <c r="Q9906" s="63">
        <v>1.2781749580960001E-2</v>
      </c>
    </row>
    <row r="9907" spans="1:17">
      <c r="A9907" s="63" t="s">
        <v>82</v>
      </c>
      <c r="B9907" s="63" t="s">
        <v>44</v>
      </c>
      <c r="C9907" s="63" t="s">
        <v>57</v>
      </c>
      <c r="D9907" s="63">
        <v>18</v>
      </c>
      <c r="E9907" s="63">
        <v>2.5238360000000002</v>
      </c>
      <c r="F9907" s="63">
        <v>2.6028880000000001</v>
      </c>
      <c r="G9907" s="63">
        <v>7.9052399999999995E-2</v>
      </c>
      <c r="H9907" s="63">
        <v>33.668399999999998</v>
      </c>
      <c r="I9907" s="63">
        <v>-6.5835099999999994E-2</v>
      </c>
      <c r="J9907" s="63">
        <v>1.9765600000000001E-2</v>
      </c>
      <c r="K9907" s="63">
        <v>7.9052399999999995E-2</v>
      </c>
      <c r="L9907" s="63">
        <v>0.1383393</v>
      </c>
      <c r="M9907" s="63">
        <v>0.22394</v>
      </c>
      <c r="N9907" s="63">
        <v>6409</v>
      </c>
      <c r="O9907" s="63">
        <v>0.1130564</v>
      </c>
      <c r="P9907" s="63">
        <v>12</v>
      </c>
      <c r="Q9907" s="63">
        <v>1.2781749580960001E-2</v>
      </c>
    </row>
    <row r="9908" spans="1:17">
      <c r="A9908" s="63" t="s">
        <v>82</v>
      </c>
      <c r="B9908" s="63" t="s">
        <v>44</v>
      </c>
      <c r="C9908" s="63" t="s">
        <v>57</v>
      </c>
      <c r="D9908" s="63">
        <v>19</v>
      </c>
      <c r="E9908" s="63">
        <v>2.7131539999999998</v>
      </c>
      <c r="F9908" s="63">
        <v>2.6483850000000002</v>
      </c>
      <c r="G9908" s="63">
        <v>-6.4768300000000001E-2</v>
      </c>
      <c r="H9908" s="63">
        <v>30.259899999999998</v>
      </c>
      <c r="I9908" s="63">
        <v>-0.20965590000000001</v>
      </c>
      <c r="J9908" s="63">
        <v>-0.1240551</v>
      </c>
      <c r="K9908" s="63">
        <v>-6.4768300000000001E-2</v>
      </c>
      <c r="L9908" s="63">
        <v>-5.4815000000000003E-3</v>
      </c>
      <c r="M9908" s="63">
        <v>8.0119300000000004E-2</v>
      </c>
      <c r="N9908" s="63">
        <v>6409</v>
      </c>
      <c r="O9908" s="63">
        <v>0.1130564</v>
      </c>
      <c r="P9908" s="63">
        <v>12</v>
      </c>
      <c r="Q9908" s="63">
        <v>1.2781749580960001E-2</v>
      </c>
    </row>
    <row r="9909" spans="1:17">
      <c r="A9909" s="63" t="s">
        <v>82</v>
      </c>
      <c r="B9909" s="63" t="s">
        <v>44</v>
      </c>
      <c r="C9909" s="63" t="s">
        <v>57</v>
      </c>
      <c r="D9909" s="63">
        <v>20</v>
      </c>
      <c r="E9909" s="63">
        <v>2.6082190000000001</v>
      </c>
      <c r="F9909" s="63">
        <v>2.4930500000000002</v>
      </c>
      <c r="G9909" s="63">
        <v>-0.1151683</v>
      </c>
      <c r="H9909" s="63">
        <v>29.6953</v>
      </c>
      <c r="I9909" s="63">
        <v>-0.26005590000000001</v>
      </c>
      <c r="J9909" s="63">
        <v>-0.1744552</v>
      </c>
      <c r="K9909" s="63">
        <v>-0.1151683</v>
      </c>
      <c r="L9909" s="63">
        <v>-5.5881500000000001E-2</v>
      </c>
      <c r="M9909" s="63">
        <v>2.9719300000000001E-2</v>
      </c>
      <c r="N9909" s="63">
        <v>6409</v>
      </c>
      <c r="O9909" s="63">
        <v>0.1130564</v>
      </c>
      <c r="P9909" s="63">
        <v>12</v>
      </c>
      <c r="Q9909" s="63">
        <v>1.2781749580960001E-2</v>
      </c>
    </row>
    <row r="9910" spans="1:17">
      <c r="A9910" s="63" t="s">
        <v>82</v>
      </c>
      <c r="B9910" s="63" t="s">
        <v>44</v>
      </c>
      <c r="C9910" s="63" t="s">
        <v>57</v>
      </c>
      <c r="D9910" s="63">
        <v>21</v>
      </c>
      <c r="E9910" s="63">
        <v>2.502748</v>
      </c>
      <c r="F9910" s="63">
        <v>2.354889</v>
      </c>
      <c r="G9910" s="63">
        <v>-0.14785860000000001</v>
      </c>
      <c r="H9910" s="63">
        <v>29.218399999999999</v>
      </c>
      <c r="I9910" s="63">
        <v>-0.29274620000000001</v>
      </c>
      <c r="J9910" s="63">
        <v>-0.20714550000000001</v>
      </c>
      <c r="K9910" s="63">
        <v>-0.14785860000000001</v>
      </c>
      <c r="L9910" s="63">
        <v>-8.8571800000000006E-2</v>
      </c>
      <c r="M9910" s="63">
        <v>-2.9710000000000001E-3</v>
      </c>
      <c r="N9910" s="63">
        <v>6409</v>
      </c>
      <c r="O9910" s="63">
        <v>0.1130564</v>
      </c>
      <c r="P9910" s="63">
        <v>12</v>
      </c>
      <c r="Q9910" s="63">
        <v>1.2781749580960001E-2</v>
      </c>
    </row>
    <row r="9911" spans="1:17">
      <c r="A9911" s="63" t="s">
        <v>82</v>
      </c>
      <c r="B9911" s="63" t="s">
        <v>44</v>
      </c>
      <c r="C9911" s="63" t="s">
        <v>57</v>
      </c>
      <c r="D9911" s="63">
        <v>22</v>
      </c>
      <c r="E9911" s="63">
        <v>2.2547079999999999</v>
      </c>
      <c r="F9911" s="63">
        <v>2.1064210000000001</v>
      </c>
      <c r="G9911" s="63">
        <v>-0.14828659999999999</v>
      </c>
      <c r="H9911" s="63">
        <v>28.4297</v>
      </c>
      <c r="I9911" s="63">
        <v>-0.2931742</v>
      </c>
      <c r="J9911" s="63">
        <v>-0.20757339999999999</v>
      </c>
      <c r="K9911" s="63">
        <v>-0.14828659999999999</v>
      </c>
      <c r="L9911" s="63">
        <v>-8.8999700000000001E-2</v>
      </c>
      <c r="M9911" s="63">
        <v>-3.3990000000000001E-3</v>
      </c>
      <c r="N9911" s="63">
        <v>6409</v>
      </c>
      <c r="O9911" s="63">
        <v>0.1130564</v>
      </c>
      <c r="P9911" s="63">
        <v>12</v>
      </c>
      <c r="Q9911" s="63">
        <v>1.2781749580960001E-2</v>
      </c>
    </row>
    <row r="9912" spans="1:17">
      <c r="A9912" s="63" t="s">
        <v>82</v>
      </c>
      <c r="B9912" s="63" t="s">
        <v>44</v>
      </c>
      <c r="C9912" s="63" t="s">
        <v>57</v>
      </c>
      <c r="D9912" s="63">
        <v>23</v>
      </c>
      <c r="E9912" s="63">
        <v>1.9377960000000001</v>
      </c>
      <c r="F9912" s="63">
        <v>1.7976179999999999</v>
      </c>
      <c r="G9912" s="63">
        <v>-0.14017840000000001</v>
      </c>
      <c r="H9912" s="63">
        <v>27.554500000000001</v>
      </c>
      <c r="I9912" s="63">
        <v>-0.28506599999999999</v>
      </c>
      <c r="J9912" s="63">
        <v>-0.19946530000000001</v>
      </c>
      <c r="K9912" s="63">
        <v>-0.14017840000000001</v>
      </c>
      <c r="L9912" s="63">
        <v>-8.0891599999999994E-2</v>
      </c>
      <c r="M9912" s="63">
        <v>4.7092000000000002E-3</v>
      </c>
      <c r="N9912" s="63">
        <v>6409</v>
      </c>
      <c r="O9912" s="63">
        <v>0.1130564</v>
      </c>
      <c r="P9912" s="63">
        <v>12</v>
      </c>
      <c r="Q9912" s="63">
        <v>1.2781749580960001E-2</v>
      </c>
    </row>
    <row r="9913" spans="1:17">
      <c r="A9913" s="63" t="s">
        <v>82</v>
      </c>
      <c r="B9913" s="63" t="s">
        <v>44</v>
      </c>
      <c r="C9913" s="63" t="s">
        <v>57</v>
      </c>
      <c r="D9913" s="63">
        <v>24</v>
      </c>
      <c r="E9913" s="63">
        <v>1.5298099999999999</v>
      </c>
      <c r="F9913" s="63">
        <v>1.387718</v>
      </c>
      <c r="G9913" s="63">
        <v>-0.14209160000000001</v>
      </c>
      <c r="H9913" s="63">
        <v>26.753599999999999</v>
      </c>
      <c r="I9913" s="63">
        <v>-0.28697919999999999</v>
      </c>
      <c r="J9913" s="63">
        <v>-0.20137849999999999</v>
      </c>
      <c r="K9913" s="63">
        <v>-0.14209160000000001</v>
      </c>
      <c r="L9913" s="63">
        <v>-8.2804799999999998E-2</v>
      </c>
      <c r="M9913" s="63">
        <v>2.7959999999999999E-3</v>
      </c>
      <c r="N9913" s="63">
        <v>6409</v>
      </c>
      <c r="O9913" s="63">
        <v>0.1130564</v>
      </c>
      <c r="P9913" s="63">
        <v>12</v>
      </c>
      <c r="Q9913" s="63">
        <v>1.2781749580960001E-2</v>
      </c>
    </row>
    <row r="9914" spans="1:17">
      <c r="A9914" s="63" t="s">
        <v>82</v>
      </c>
      <c r="B9914" s="63" t="s">
        <v>44</v>
      </c>
      <c r="C9914" s="63" t="s">
        <v>63</v>
      </c>
      <c r="D9914" s="63">
        <v>1</v>
      </c>
      <c r="E9914" s="63">
        <v>1.100895</v>
      </c>
      <c r="F9914" s="63">
        <v>0.95599100000000004</v>
      </c>
      <c r="G9914" s="63">
        <v>-0.1449038</v>
      </c>
      <c r="H9914" s="63">
        <v>34.316200000000002</v>
      </c>
      <c r="I9914" s="63">
        <v>-0.28979139999999998</v>
      </c>
      <c r="J9914" s="63">
        <v>-0.2041906</v>
      </c>
      <c r="K9914" s="63">
        <v>-0.1449038</v>
      </c>
      <c r="L9914" s="63">
        <v>-8.5616899999999996E-2</v>
      </c>
      <c r="M9914" s="63">
        <v>-1.6200000000000001E-5</v>
      </c>
      <c r="N9914" s="63">
        <v>6409</v>
      </c>
      <c r="O9914" s="63">
        <v>0.1130564</v>
      </c>
      <c r="P9914" s="63">
        <v>1</v>
      </c>
      <c r="Q9914" s="63">
        <v>1.2781749580960001E-2</v>
      </c>
    </row>
    <row r="9915" spans="1:17">
      <c r="A9915" s="63" t="s">
        <v>82</v>
      </c>
      <c r="B9915" s="63" t="s">
        <v>44</v>
      </c>
      <c r="C9915" s="63" t="s">
        <v>63</v>
      </c>
      <c r="D9915" s="63">
        <v>2</v>
      </c>
      <c r="E9915" s="63">
        <v>1.032575</v>
      </c>
      <c r="F9915" s="63">
        <v>0.87175939999999996</v>
      </c>
      <c r="G9915" s="63">
        <v>-0.16081580000000001</v>
      </c>
      <c r="H9915" s="63">
        <v>34.122199999999999</v>
      </c>
      <c r="I9915" s="63">
        <v>-0.30570340000000001</v>
      </c>
      <c r="J9915" s="63">
        <v>-0.22010270000000001</v>
      </c>
      <c r="K9915" s="63">
        <v>-0.16081580000000001</v>
      </c>
      <c r="L9915" s="63">
        <v>-0.10152899999999999</v>
      </c>
      <c r="M9915" s="63">
        <v>-1.59282E-2</v>
      </c>
      <c r="N9915" s="63">
        <v>6409</v>
      </c>
      <c r="O9915" s="63">
        <v>0.1130564</v>
      </c>
      <c r="P9915" s="63">
        <v>1</v>
      </c>
      <c r="Q9915" s="63">
        <v>1.2781749580960001E-2</v>
      </c>
    </row>
    <row r="9916" spans="1:17">
      <c r="A9916" s="63" t="s">
        <v>82</v>
      </c>
      <c r="B9916" s="63" t="s">
        <v>44</v>
      </c>
      <c r="C9916" s="63" t="s">
        <v>63</v>
      </c>
      <c r="D9916" s="63">
        <v>3</v>
      </c>
      <c r="E9916" s="63">
        <v>1.0303979999999999</v>
      </c>
      <c r="F9916" s="63">
        <v>0.87400180000000005</v>
      </c>
      <c r="G9916" s="63">
        <v>-0.15639639999999999</v>
      </c>
      <c r="H9916" s="63">
        <v>34.128999999999998</v>
      </c>
      <c r="I9916" s="63">
        <v>-0.301284</v>
      </c>
      <c r="J9916" s="63">
        <v>-0.21568329999999999</v>
      </c>
      <c r="K9916" s="63">
        <v>-0.15639639999999999</v>
      </c>
      <c r="L9916" s="63">
        <v>-9.7109600000000004E-2</v>
      </c>
      <c r="M9916" s="63">
        <v>-1.1508900000000001E-2</v>
      </c>
      <c r="N9916" s="63">
        <v>6409</v>
      </c>
      <c r="O9916" s="63">
        <v>0.1130564</v>
      </c>
      <c r="P9916" s="63">
        <v>1</v>
      </c>
      <c r="Q9916" s="63">
        <v>1.2781749580960001E-2</v>
      </c>
    </row>
    <row r="9917" spans="1:17">
      <c r="A9917" s="63" t="s">
        <v>82</v>
      </c>
      <c r="B9917" s="63" t="s">
        <v>44</v>
      </c>
      <c r="C9917" s="63" t="s">
        <v>63</v>
      </c>
      <c r="D9917" s="63">
        <v>4</v>
      </c>
      <c r="E9917" s="63">
        <v>1.048705</v>
      </c>
      <c r="F9917" s="63">
        <v>0.89085499999999995</v>
      </c>
      <c r="G9917" s="63">
        <v>-0.1578503</v>
      </c>
      <c r="H9917" s="63">
        <v>33.797499999999999</v>
      </c>
      <c r="I9917" s="63">
        <v>-0.3027379</v>
      </c>
      <c r="J9917" s="63">
        <v>-0.2171371</v>
      </c>
      <c r="K9917" s="63">
        <v>-0.1578503</v>
      </c>
      <c r="L9917" s="63">
        <v>-9.8563399999999995E-2</v>
      </c>
      <c r="M9917" s="63">
        <v>-1.2962700000000001E-2</v>
      </c>
      <c r="N9917" s="63">
        <v>6409</v>
      </c>
      <c r="O9917" s="63">
        <v>0.1130564</v>
      </c>
      <c r="P9917" s="63">
        <v>1</v>
      </c>
      <c r="Q9917" s="63">
        <v>1.2781749580960001E-2</v>
      </c>
    </row>
    <row r="9918" spans="1:17">
      <c r="A9918" s="63" t="s">
        <v>82</v>
      </c>
      <c r="B9918" s="63" t="s">
        <v>44</v>
      </c>
      <c r="C9918" s="63" t="s">
        <v>63</v>
      </c>
      <c r="D9918" s="63">
        <v>5</v>
      </c>
      <c r="E9918" s="63">
        <v>1.089858</v>
      </c>
      <c r="F9918" s="63">
        <v>0.93276510000000001</v>
      </c>
      <c r="G9918" s="63">
        <v>-0.1570928</v>
      </c>
      <c r="H9918" s="63">
        <v>33.213500000000003</v>
      </c>
      <c r="I9918" s="63">
        <v>-0.30198039999999998</v>
      </c>
      <c r="J9918" s="63">
        <v>-0.21637960000000001</v>
      </c>
      <c r="K9918" s="63">
        <v>-0.1570928</v>
      </c>
      <c r="L9918" s="63">
        <v>-9.7806000000000004E-2</v>
      </c>
      <c r="M9918" s="63">
        <v>-1.2205199999999999E-2</v>
      </c>
      <c r="N9918" s="63">
        <v>6409</v>
      </c>
      <c r="O9918" s="63">
        <v>0.1130564</v>
      </c>
      <c r="P9918" s="63">
        <v>1</v>
      </c>
      <c r="Q9918" s="63">
        <v>1.2781749580960001E-2</v>
      </c>
    </row>
    <row r="9919" spans="1:17">
      <c r="A9919" s="63" t="s">
        <v>82</v>
      </c>
      <c r="B9919" s="63" t="s">
        <v>44</v>
      </c>
      <c r="C9919" s="63" t="s">
        <v>63</v>
      </c>
      <c r="D9919" s="63">
        <v>6</v>
      </c>
      <c r="E9919" s="63">
        <v>1.259644</v>
      </c>
      <c r="F9919" s="63">
        <v>1.0244059999999999</v>
      </c>
      <c r="G9919" s="63">
        <v>-0.23523769999999999</v>
      </c>
      <c r="H9919" s="63">
        <v>32.6158</v>
      </c>
      <c r="I9919" s="63">
        <v>-0.3801253</v>
      </c>
      <c r="J9919" s="63">
        <v>-0.29452460000000003</v>
      </c>
      <c r="K9919" s="63">
        <v>-0.23523769999999999</v>
      </c>
      <c r="L9919" s="63">
        <v>-0.17595089999999999</v>
      </c>
      <c r="M9919" s="63">
        <v>-9.0350100000000003E-2</v>
      </c>
      <c r="N9919" s="63">
        <v>6409</v>
      </c>
      <c r="O9919" s="63">
        <v>0.1130564</v>
      </c>
      <c r="P9919" s="63">
        <v>1</v>
      </c>
      <c r="Q9919" s="63">
        <v>1.2781749580960001E-2</v>
      </c>
    </row>
    <row r="9920" spans="1:17">
      <c r="A9920" s="63" t="s">
        <v>82</v>
      </c>
      <c r="B9920" s="63" t="s">
        <v>44</v>
      </c>
      <c r="C9920" s="63" t="s">
        <v>63</v>
      </c>
      <c r="D9920" s="63">
        <v>7</v>
      </c>
      <c r="E9920" s="63">
        <v>1.6197980000000001</v>
      </c>
      <c r="F9920" s="63">
        <v>1.4206209999999999</v>
      </c>
      <c r="G9920" s="63">
        <v>-0.19917679999999999</v>
      </c>
      <c r="H9920" s="63">
        <v>32.400500000000001</v>
      </c>
      <c r="I9920" s="63">
        <v>-0.34406439999999999</v>
      </c>
      <c r="J9920" s="63">
        <v>-0.25846360000000002</v>
      </c>
      <c r="K9920" s="63">
        <v>-0.19917679999999999</v>
      </c>
      <c r="L9920" s="63">
        <v>-0.13988999999999999</v>
      </c>
      <c r="M9920" s="63">
        <v>-5.4289200000000003E-2</v>
      </c>
      <c r="N9920" s="63">
        <v>6409</v>
      </c>
      <c r="O9920" s="63">
        <v>0.1130564</v>
      </c>
      <c r="P9920" s="63">
        <v>1</v>
      </c>
      <c r="Q9920" s="63">
        <v>1.2781749580960001E-2</v>
      </c>
    </row>
    <row r="9921" spans="1:17">
      <c r="A9921" s="63" t="s">
        <v>82</v>
      </c>
      <c r="B9921" s="63" t="s">
        <v>44</v>
      </c>
      <c r="C9921" s="63" t="s">
        <v>63</v>
      </c>
      <c r="D9921" s="63">
        <v>8</v>
      </c>
      <c r="E9921" s="63">
        <v>1.838722</v>
      </c>
      <c r="F9921" s="63">
        <v>1.7547699999999999</v>
      </c>
      <c r="G9921" s="63">
        <v>-8.3951799999999993E-2</v>
      </c>
      <c r="H9921" s="63">
        <v>32.426499999999997</v>
      </c>
      <c r="I9921" s="63">
        <v>-0.2288394</v>
      </c>
      <c r="J9921" s="63">
        <v>-0.1432387</v>
      </c>
      <c r="K9921" s="63">
        <v>-8.3951799999999993E-2</v>
      </c>
      <c r="L9921" s="63">
        <v>-2.4664999999999999E-2</v>
      </c>
      <c r="M9921" s="63">
        <v>6.0935799999999998E-2</v>
      </c>
      <c r="N9921" s="63">
        <v>6409</v>
      </c>
      <c r="O9921" s="63">
        <v>0.1130564</v>
      </c>
      <c r="P9921" s="63">
        <v>1</v>
      </c>
      <c r="Q9921" s="63">
        <v>1.2781749580960001E-2</v>
      </c>
    </row>
    <row r="9922" spans="1:17">
      <c r="A9922" s="63" t="s">
        <v>82</v>
      </c>
      <c r="B9922" s="63" t="s">
        <v>44</v>
      </c>
      <c r="C9922" s="63" t="s">
        <v>63</v>
      </c>
      <c r="D9922" s="63">
        <v>9</v>
      </c>
      <c r="E9922" s="63">
        <v>1.733333</v>
      </c>
      <c r="F9922" s="63">
        <v>1.8066660000000001</v>
      </c>
      <c r="G9922" s="63">
        <v>7.3333599999999999E-2</v>
      </c>
      <c r="H9922" s="63">
        <v>34.86</v>
      </c>
      <c r="I9922" s="63">
        <v>-7.1554000000000006E-2</v>
      </c>
      <c r="J9922" s="63">
        <v>1.40468E-2</v>
      </c>
      <c r="K9922" s="63">
        <v>7.3333599999999999E-2</v>
      </c>
      <c r="L9922" s="63">
        <v>0.1326205</v>
      </c>
      <c r="M9922" s="63">
        <v>0.2182212</v>
      </c>
      <c r="N9922" s="63">
        <v>6409</v>
      </c>
      <c r="O9922" s="63">
        <v>0.1130564</v>
      </c>
      <c r="P9922" s="63">
        <v>1</v>
      </c>
      <c r="Q9922" s="63">
        <v>1.2781749580960001E-2</v>
      </c>
    </row>
    <row r="9923" spans="1:17">
      <c r="A9923" s="63" t="s">
        <v>82</v>
      </c>
      <c r="B9923" s="63" t="s">
        <v>44</v>
      </c>
      <c r="C9923" s="63" t="s">
        <v>63</v>
      </c>
      <c r="D9923" s="63">
        <v>10</v>
      </c>
      <c r="E9923" s="63">
        <v>1.685073</v>
      </c>
      <c r="F9923" s="63">
        <v>1.761317</v>
      </c>
      <c r="G9923" s="63">
        <v>7.62438E-2</v>
      </c>
      <c r="H9923" s="63">
        <v>39.480800000000002</v>
      </c>
      <c r="I9923" s="63">
        <v>-6.8643800000000005E-2</v>
      </c>
      <c r="J9923" s="63">
        <v>1.69569E-2</v>
      </c>
      <c r="K9923" s="63">
        <v>7.62438E-2</v>
      </c>
      <c r="L9923" s="63">
        <v>0.1355306</v>
      </c>
      <c r="M9923" s="63">
        <v>0.22113140000000001</v>
      </c>
      <c r="N9923" s="63">
        <v>6409</v>
      </c>
      <c r="O9923" s="63">
        <v>0.1130564</v>
      </c>
      <c r="P9923" s="63">
        <v>1</v>
      </c>
      <c r="Q9923" s="63">
        <v>1.2781749580960001E-2</v>
      </c>
    </row>
    <row r="9924" spans="1:17">
      <c r="A9924" s="63" t="s">
        <v>82</v>
      </c>
      <c r="B9924" s="63" t="s">
        <v>44</v>
      </c>
      <c r="C9924" s="63" t="s">
        <v>63</v>
      </c>
      <c r="D9924" s="63">
        <v>11</v>
      </c>
      <c r="E9924" s="63">
        <v>1.583691</v>
      </c>
      <c r="F9924" s="63">
        <v>1.7383010000000001</v>
      </c>
      <c r="G9924" s="63">
        <v>0.15461030000000001</v>
      </c>
      <c r="H9924" s="63">
        <v>43.174799999999998</v>
      </c>
      <c r="I9924" s="63">
        <v>9.7227000000000008E-3</v>
      </c>
      <c r="J9924" s="63">
        <v>9.5323400000000003E-2</v>
      </c>
      <c r="K9924" s="63">
        <v>0.15461030000000001</v>
      </c>
      <c r="L9924" s="63">
        <v>0.21389710000000001</v>
      </c>
      <c r="M9924" s="63">
        <v>0.29949789999999998</v>
      </c>
      <c r="N9924" s="63">
        <v>6409</v>
      </c>
      <c r="O9924" s="63">
        <v>0.1130564</v>
      </c>
      <c r="P9924" s="63">
        <v>1</v>
      </c>
      <c r="Q9924" s="63">
        <v>1.2781749580960001E-2</v>
      </c>
    </row>
    <row r="9925" spans="1:17">
      <c r="A9925" s="63" t="s">
        <v>82</v>
      </c>
      <c r="B9925" s="63" t="s">
        <v>44</v>
      </c>
      <c r="C9925" s="63" t="s">
        <v>63</v>
      </c>
      <c r="D9925" s="63">
        <v>12</v>
      </c>
      <c r="E9925" s="63">
        <v>1.5340689999999999</v>
      </c>
      <c r="F9925" s="63">
        <v>1.6698310000000001</v>
      </c>
      <c r="G9925" s="63">
        <v>0.13576170000000001</v>
      </c>
      <c r="H9925" s="63">
        <v>45.9848</v>
      </c>
      <c r="I9925" s="63">
        <v>-9.1258999999999993E-3</v>
      </c>
      <c r="J9925" s="63">
        <v>7.6474899999999998E-2</v>
      </c>
      <c r="K9925" s="63">
        <v>0.13576170000000001</v>
      </c>
      <c r="L9925" s="63">
        <v>0.19504859999999999</v>
      </c>
      <c r="M9925" s="63">
        <v>0.28064929999999999</v>
      </c>
      <c r="N9925" s="63">
        <v>6409</v>
      </c>
      <c r="O9925" s="63">
        <v>0.1130564</v>
      </c>
      <c r="P9925" s="63">
        <v>1</v>
      </c>
      <c r="Q9925" s="63">
        <v>1.2781749580960001E-2</v>
      </c>
    </row>
    <row r="9926" spans="1:17">
      <c r="A9926" s="63" t="s">
        <v>82</v>
      </c>
      <c r="B9926" s="63" t="s">
        <v>44</v>
      </c>
      <c r="C9926" s="63" t="s">
        <v>63</v>
      </c>
      <c r="D9926" s="63">
        <v>13</v>
      </c>
      <c r="E9926" s="63">
        <v>1.384763</v>
      </c>
      <c r="F9926" s="63">
        <v>1.635926</v>
      </c>
      <c r="G9926" s="63">
        <v>0.25116240000000001</v>
      </c>
      <c r="H9926" s="63">
        <v>47.165700000000001</v>
      </c>
      <c r="I9926" s="63">
        <v>0.1062748</v>
      </c>
      <c r="J9926" s="63">
        <v>0.19187560000000001</v>
      </c>
      <c r="K9926" s="63">
        <v>0.25116240000000001</v>
      </c>
      <c r="L9926" s="63">
        <v>0.31044919999999998</v>
      </c>
      <c r="M9926" s="63">
        <v>0.39605000000000001</v>
      </c>
      <c r="N9926" s="63">
        <v>6409</v>
      </c>
      <c r="O9926" s="63">
        <v>0.1130564</v>
      </c>
      <c r="P9926" s="63">
        <v>1</v>
      </c>
      <c r="Q9926" s="63">
        <v>1.2781749580960001E-2</v>
      </c>
    </row>
    <row r="9927" spans="1:17">
      <c r="A9927" s="63" t="s">
        <v>82</v>
      </c>
      <c r="B9927" s="63" t="s">
        <v>44</v>
      </c>
      <c r="C9927" s="63" t="s">
        <v>63</v>
      </c>
      <c r="D9927" s="63">
        <v>14</v>
      </c>
      <c r="E9927" s="63">
        <v>1.2522150000000001</v>
      </c>
      <c r="F9927" s="63">
        <v>1.541911</v>
      </c>
      <c r="G9927" s="63">
        <v>0.2896956</v>
      </c>
      <c r="H9927" s="63">
        <v>48.300199999999997</v>
      </c>
      <c r="I9927" s="63">
        <v>0.14480799999999999</v>
      </c>
      <c r="J9927" s="63">
        <v>0.2304088</v>
      </c>
      <c r="K9927" s="63">
        <v>0.2896956</v>
      </c>
      <c r="L9927" s="63">
        <v>0.34898249999999997</v>
      </c>
      <c r="M9927" s="63">
        <v>0.4345832</v>
      </c>
      <c r="N9927" s="63">
        <v>6409</v>
      </c>
      <c r="O9927" s="63">
        <v>0.1130564</v>
      </c>
      <c r="P9927" s="63">
        <v>1</v>
      </c>
      <c r="Q9927" s="63">
        <v>1.2781749580960001E-2</v>
      </c>
    </row>
    <row r="9928" spans="1:17">
      <c r="A9928" s="63" t="s">
        <v>82</v>
      </c>
      <c r="B9928" s="63" t="s">
        <v>44</v>
      </c>
      <c r="C9928" s="63" t="s">
        <v>63</v>
      </c>
      <c r="D9928" s="63">
        <v>15</v>
      </c>
      <c r="E9928" s="63">
        <v>1.224024</v>
      </c>
      <c r="F9928" s="63">
        <v>1.4791339999999999</v>
      </c>
      <c r="G9928" s="63">
        <v>0.25511</v>
      </c>
      <c r="H9928" s="63">
        <v>48.781100000000002</v>
      </c>
      <c r="I9928" s="63">
        <v>0.1102224</v>
      </c>
      <c r="J9928" s="63">
        <v>0.1958232</v>
      </c>
      <c r="K9928" s="63">
        <v>0.25511</v>
      </c>
      <c r="L9928" s="63">
        <v>0.31439689999999998</v>
      </c>
      <c r="M9928" s="63">
        <v>0.39999760000000001</v>
      </c>
      <c r="N9928" s="63">
        <v>6409</v>
      </c>
      <c r="O9928" s="63">
        <v>0.1130564</v>
      </c>
      <c r="P9928" s="63">
        <v>1</v>
      </c>
      <c r="Q9928" s="63">
        <v>1.2781749580960001E-2</v>
      </c>
    </row>
    <row r="9929" spans="1:17">
      <c r="A9929" s="63" t="s">
        <v>82</v>
      </c>
      <c r="B9929" s="63" t="s">
        <v>44</v>
      </c>
      <c r="C9929" s="63" t="s">
        <v>63</v>
      </c>
      <c r="D9929" s="63">
        <v>16</v>
      </c>
      <c r="E9929" s="63">
        <v>1.276737</v>
      </c>
      <c r="F9929" s="63">
        <v>1.494251</v>
      </c>
      <c r="G9929" s="63">
        <v>0.21751329999999999</v>
      </c>
      <c r="H9929" s="63">
        <v>47.9602</v>
      </c>
      <c r="I9929" s="63">
        <v>7.2625700000000001E-2</v>
      </c>
      <c r="J9929" s="63">
        <v>0.15822649999999999</v>
      </c>
      <c r="K9929" s="63">
        <v>0.21751329999999999</v>
      </c>
      <c r="L9929" s="63">
        <v>0.2768002</v>
      </c>
      <c r="M9929" s="63">
        <v>0.36240090000000003</v>
      </c>
      <c r="N9929" s="63">
        <v>6409</v>
      </c>
      <c r="O9929" s="63">
        <v>0.1130564</v>
      </c>
      <c r="P9929" s="63">
        <v>1</v>
      </c>
      <c r="Q9929" s="63">
        <v>1.2781749580960001E-2</v>
      </c>
    </row>
    <row r="9930" spans="1:17">
      <c r="A9930" s="63" t="s">
        <v>82</v>
      </c>
      <c r="B9930" s="63" t="s">
        <v>44</v>
      </c>
      <c r="C9930" s="63" t="s">
        <v>63</v>
      </c>
      <c r="D9930" s="63">
        <v>17</v>
      </c>
      <c r="E9930" s="63">
        <v>1.4219219999999999</v>
      </c>
      <c r="F9930" s="63">
        <v>1.6077399999999999</v>
      </c>
      <c r="G9930" s="63">
        <v>0.18581739999999999</v>
      </c>
      <c r="H9930" s="63">
        <v>45.1449</v>
      </c>
      <c r="I9930" s="63">
        <v>4.0929800000000002E-2</v>
      </c>
      <c r="J9930" s="63">
        <v>0.12653049999999999</v>
      </c>
      <c r="K9930" s="63">
        <v>0.18581739999999999</v>
      </c>
      <c r="L9930" s="63">
        <v>0.24510419999999999</v>
      </c>
      <c r="M9930" s="63">
        <v>0.33070500000000003</v>
      </c>
      <c r="N9930" s="63">
        <v>6409</v>
      </c>
      <c r="O9930" s="63">
        <v>0.1130564</v>
      </c>
      <c r="P9930" s="63">
        <v>1</v>
      </c>
      <c r="Q9930" s="63">
        <v>1.2781749580960001E-2</v>
      </c>
    </row>
    <row r="9931" spans="1:17">
      <c r="A9931" s="63" t="s">
        <v>82</v>
      </c>
      <c r="B9931" s="63" t="s">
        <v>44</v>
      </c>
      <c r="C9931" s="63" t="s">
        <v>63</v>
      </c>
      <c r="D9931" s="63">
        <v>18</v>
      </c>
      <c r="E9931" s="63">
        <v>1.8491089999999999</v>
      </c>
      <c r="F9931" s="63">
        <v>1.928161</v>
      </c>
      <c r="G9931" s="63">
        <v>7.9052700000000004E-2</v>
      </c>
      <c r="H9931" s="63">
        <v>41.371699999999997</v>
      </c>
      <c r="I9931" s="63">
        <v>-6.5834900000000002E-2</v>
      </c>
      <c r="J9931" s="63">
        <v>1.9765899999999999E-2</v>
      </c>
      <c r="K9931" s="63">
        <v>7.9052700000000004E-2</v>
      </c>
      <c r="L9931" s="63">
        <v>0.1383395</v>
      </c>
      <c r="M9931" s="63">
        <v>0.22394030000000001</v>
      </c>
      <c r="N9931" s="63">
        <v>6409</v>
      </c>
      <c r="O9931" s="63">
        <v>0.1130564</v>
      </c>
      <c r="P9931" s="63">
        <v>1</v>
      </c>
      <c r="Q9931" s="63">
        <v>1.2781749580960001E-2</v>
      </c>
    </row>
    <row r="9932" spans="1:17">
      <c r="A9932" s="63" t="s">
        <v>82</v>
      </c>
      <c r="B9932" s="63" t="s">
        <v>44</v>
      </c>
      <c r="C9932" s="63" t="s">
        <v>63</v>
      </c>
      <c r="D9932" s="63">
        <v>19</v>
      </c>
      <c r="E9932" s="63">
        <v>2.1055160000000002</v>
      </c>
      <c r="F9932" s="63">
        <v>2.0407470000000001</v>
      </c>
      <c r="G9932" s="63">
        <v>-6.4768300000000001E-2</v>
      </c>
      <c r="H9932" s="63">
        <v>38.701700000000002</v>
      </c>
      <c r="I9932" s="63">
        <v>-0.20965590000000001</v>
      </c>
      <c r="J9932" s="63">
        <v>-0.1240551</v>
      </c>
      <c r="K9932" s="63">
        <v>-6.4768300000000001E-2</v>
      </c>
      <c r="L9932" s="63">
        <v>-5.4815000000000003E-3</v>
      </c>
      <c r="M9932" s="63">
        <v>8.0119300000000004E-2</v>
      </c>
      <c r="N9932" s="63">
        <v>6409</v>
      </c>
      <c r="O9932" s="63">
        <v>0.1130564</v>
      </c>
      <c r="P9932" s="63">
        <v>1</v>
      </c>
      <c r="Q9932" s="63">
        <v>1.2781749580960001E-2</v>
      </c>
    </row>
    <row r="9933" spans="1:17">
      <c r="A9933" s="63" t="s">
        <v>82</v>
      </c>
      <c r="B9933" s="63" t="s">
        <v>44</v>
      </c>
      <c r="C9933" s="63" t="s">
        <v>63</v>
      </c>
      <c r="D9933" s="63">
        <v>20</v>
      </c>
      <c r="E9933" s="63">
        <v>2.0982820000000002</v>
      </c>
      <c r="F9933" s="63">
        <v>1.983114</v>
      </c>
      <c r="G9933" s="63">
        <v>-0.1151681</v>
      </c>
      <c r="H9933" s="63">
        <v>37.169800000000002</v>
      </c>
      <c r="I9933" s="63">
        <v>-0.2600557</v>
      </c>
      <c r="J9933" s="63">
        <v>-0.1744549</v>
      </c>
      <c r="K9933" s="63">
        <v>-0.1151681</v>
      </c>
      <c r="L9933" s="63">
        <v>-5.5881300000000002E-2</v>
      </c>
      <c r="M9933" s="63">
        <v>2.9719499999999999E-2</v>
      </c>
      <c r="N9933" s="63">
        <v>6409</v>
      </c>
      <c r="O9933" s="63">
        <v>0.1130564</v>
      </c>
      <c r="P9933" s="63">
        <v>1</v>
      </c>
      <c r="Q9933" s="63">
        <v>1.2781749580960001E-2</v>
      </c>
    </row>
    <row r="9934" spans="1:17">
      <c r="A9934" s="63" t="s">
        <v>82</v>
      </c>
      <c r="B9934" s="63" t="s">
        <v>44</v>
      </c>
      <c r="C9934" s="63" t="s">
        <v>63</v>
      </c>
      <c r="D9934" s="63">
        <v>21</v>
      </c>
      <c r="E9934" s="63">
        <v>2.0578509999999999</v>
      </c>
      <c r="F9934" s="63">
        <v>1.9099930000000001</v>
      </c>
      <c r="G9934" s="63">
        <v>-0.14785870000000001</v>
      </c>
      <c r="H9934" s="63">
        <v>36.104199999999999</v>
      </c>
      <c r="I9934" s="63">
        <v>-0.29274630000000001</v>
      </c>
      <c r="J9934" s="63">
        <v>-0.20714560000000001</v>
      </c>
      <c r="K9934" s="63">
        <v>-0.14785870000000001</v>
      </c>
      <c r="L9934" s="63">
        <v>-8.8571899999999995E-2</v>
      </c>
      <c r="M9934" s="63">
        <v>-2.9711E-3</v>
      </c>
      <c r="N9934" s="63">
        <v>6409</v>
      </c>
      <c r="O9934" s="63">
        <v>0.1130564</v>
      </c>
      <c r="P9934" s="63">
        <v>1</v>
      </c>
      <c r="Q9934" s="63">
        <v>1.2781749580960001E-2</v>
      </c>
    </row>
    <row r="9935" spans="1:17">
      <c r="A9935" s="63" t="s">
        <v>82</v>
      </c>
      <c r="B9935" s="63" t="s">
        <v>44</v>
      </c>
      <c r="C9935" s="63" t="s">
        <v>63</v>
      </c>
      <c r="D9935" s="63">
        <v>22</v>
      </c>
      <c r="E9935" s="63">
        <v>1.867675</v>
      </c>
      <c r="F9935" s="63">
        <v>1.7193879999999999</v>
      </c>
      <c r="G9935" s="63">
        <v>-0.14828659999999999</v>
      </c>
      <c r="H9935" s="63">
        <v>35.358600000000003</v>
      </c>
      <c r="I9935" s="63">
        <v>-0.2931742</v>
      </c>
      <c r="J9935" s="63">
        <v>-0.20757339999999999</v>
      </c>
      <c r="K9935" s="63">
        <v>-0.14828659999999999</v>
      </c>
      <c r="L9935" s="63">
        <v>-8.8999700000000001E-2</v>
      </c>
      <c r="M9935" s="63">
        <v>-3.3990000000000001E-3</v>
      </c>
      <c r="N9935" s="63">
        <v>6409</v>
      </c>
      <c r="O9935" s="63">
        <v>0.1130564</v>
      </c>
      <c r="P9935" s="63">
        <v>1</v>
      </c>
      <c r="Q9935" s="63">
        <v>1.2781749580960001E-2</v>
      </c>
    </row>
    <row r="9936" spans="1:17">
      <c r="A9936" s="63" t="s">
        <v>82</v>
      </c>
      <c r="B9936" s="63" t="s">
        <v>44</v>
      </c>
      <c r="C9936" s="63" t="s">
        <v>63</v>
      </c>
      <c r="D9936" s="63">
        <v>23</v>
      </c>
      <c r="E9936" s="63">
        <v>1.6083769999999999</v>
      </c>
      <c r="F9936" s="63">
        <v>1.468199</v>
      </c>
      <c r="G9936" s="63">
        <v>-0.14017840000000001</v>
      </c>
      <c r="H9936" s="63">
        <v>34.740200000000002</v>
      </c>
      <c r="I9936" s="63">
        <v>-0.28506599999999999</v>
      </c>
      <c r="J9936" s="63">
        <v>-0.19946530000000001</v>
      </c>
      <c r="K9936" s="63">
        <v>-0.14017840000000001</v>
      </c>
      <c r="L9936" s="63">
        <v>-8.0891599999999994E-2</v>
      </c>
      <c r="M9936" s="63">
        <v>4.7092000000000002E-3</v>
      </c>
      <c r="N9936" s="63">
        <v>6409</v>
      </c>
      <c r="O9936" s="63">
        <v>0.1130564</v>
      </c>
      <c r="P9936" s="63">
        <v>1</v>
      </c>
      <c r="Q9936" s="63">
        <v>1.2781749580960001E-2</v>
      </c>
    </row>
    <row r="9937" spans="1:17">
      <c r="A9937" s="63" t="s">
        <v>82</v>
      </c>
      <c r="B9937" s="63" t="s">
        <v>44</v>
      </c>
      <c r="C9937" s="63" t="s">
        <v>63</v>
      </c>
      <c r="D9937" s="63">
        <v>24</v>
      </c>
      <c r="E9937" s="63">
        <v>1.304765</v>
      </c>
      <c r="F9937" s="63">
        <v>1.162674</v>
      </c>
      <c r="G9937" s="63">
        <v>-0.14209160000000001</v>
      </c>
      <c r="H9937" s="63">
        <v>34.5291</v>
      </c>
      <c r="I9937" s="63">
        <v>-0.28697919999999999</v>
      </c>
      <c r="J9937" s="63">
        <v>-0.20137849999999999</v>
      </c>
      <c r="K9937" s="63">
        <v>-0.14209160000000001</v>
      </c>
      <c r="L9937" s="63">
        <v>-8.2804799999999998E-2</v>
      </c>
      <c r="M9937" s="63">
        <v>2.7959999999999999E-3</v>
      </c>
      <c r="N9937" s="63">
        <v>6409</v>
      </c>
      <c r="O9937" s="63">
        <v>0.1130564</v>
      </c>
      <c r="P9937" s="63">
        <v>1</v>
      </c>
      <c r="Q9937" s="63">
        <v>1.2781749580960001E-2</v>
      </c>
    </row>
    <row r="9938" spans="1:17">
      <c r="A9938" s="63" t="s">
        <v>82</v>
      </c>
      <c r="B9938" s="63" t="s">
        <v>44</v>
      </c>
      <c r="C9938" s="63" t="s">
        <v>64</v>
      </c>
      <c r="D9938" s="63">
        <v>1</v>
      </c>
      <c r="E9938" s="63">
        <v>1.012497</v>
      </c>
      <c r="F9938" s="63">
        <v>0.86759319999999995</v>
      </c>
      <c r="G9938" s="63">
        <v>-0.1449037</v>
      </c>
      <c r="H9938" s="63">
        <v>40.834099999999999</v>
      </c>
      <c r="I9938" s="63">
        <v>-0.28979129999999997</v>
      </c>
      <c r="J9938" s="63">
        <v>-0.2041906</v>
      </c>
      <c r="K9938" s="63">
        <v>-0.1449037</v>
      </c>
      <c r="L9938" s="63">
        <v>-8.5616899999999996E-2</v>
      </c>
      <c r="M9938" s="63">
        <v>-1.6099999999999998E-5</v>
      </c>
      <c r="N9938" s="63">
        <v>6409</v>
      </c>
      <c r="O9938" s="63">
        <v>0.1130564</v>
      </c>
      <c r="P9938" s="63">
        <v>2</v>
      </c>
      <c r="Q9938" s="63">
        <v>1.2781749580960001E-2</v>
      </c>
    </row>
    <row r="9939" spans="1:17">
      <c r="A9939" s="63" t="s">
        <v>82</v>
      </c>
      <c r="B9939" s="63" t="s">
        <v>44</v>
      </c>
      <c r="C9939" s="63" t="s">
        <v>64</v>
      </c>
      <c r="D9939" s="63">
        <v>2</v>
      </c>
      <c r="E9939" s="63">
        <v>0.94578589999999996</v>
      </c>
      <c r="F9939" s="63">
        <v>0.7849701</v>
      </c>
      <c r="G9939" s="63">
        <v>-0.16081580000000001</v>
      </c>
      <c r="H9939" s="63">
        <v>40.4694</v>
      </c>
      <c r="I9939" s="63">
        <v>-0.30570340000000001</v>
      </c>
      <c r="J9939" s="63">
        <v>-0.22010260000000001</v>
      </c>
      <c r="K9939" s="63">
        <v>-0.16081580000000001</v>
      </c>
      <c r="L9939" s="63">
        <v>-0.10152890000000001</v>
      </c>
      <c r="M9939" s="63">
        <v>-1.59282E-2</v>
      </c>
      <c r="N9939" s="63">
        <v>6409</v>
      </c>
      <c r="O9939" s="63">
        <v>0.1130564</v>
      </c>
      <c r="P9939" s="63">
        <v>2</v>
      </c>
      <c r="Q9939" s="63">
        <v>1.2781749580960001E-2</v>
      </c>
    </row>
    <row r="9940" spans="1:17">
      <c r="A9940" s="63" t="s">
        <v>82</v>
      </c>
      <c r="B9940" s="63" t="s">
        <v>44</v>
      </c>
      <c r="C9940" s="63" t="s">
        <v>64</v>
      </c>
      <c r="D9940" s="63">
        <v>3</v>
      </c>
      <c r="E9940" s="63">
        <v>0.93655259999999996</v>
      </c>
      <c r="F9940" s="63">
        <v>0.78015619999999997</v>
      </c>
      <c r="G9940" s="63">
        <v>-0.15639639999999999</v>
      </c>
      <c r="H9940" s="63">
        <v>39.889600000000002</v>
      </c>
      <c r="I9940" s="63">
        <v>-0.301284</v>
      </c>
      <c r="J9940" s="63">
        <v>-0.21568329999999999</v>
      </c>
      <c r="K9940" s="63">
        <v>-0.15639639999999999</v>
      </c>
      <c r="L9940" s="63">
        <v>-9.7109600000000004E-2</v>
      </c>
      <c r="M9940" s="63">
        <v>-1.1508900000000001E-2</v>
      </c>
      <c r="N9940" s="63">
        <v>6409</v>
      </c>
      <c r="O9940" s="63">
        <v>0.1130564</v>
      </c>
      <c r="P9940" s="63">
        <v>2</v>
      </c>
      <c r="Q9940" s="63">
        <v>1.2781749580960001E-2</v>
      </c>
    </row>
    <row r="9941" spans="1:17">
      <c r="A9941" s="63" t="s">
        <v>82</v>
      </c>
      <c r="B9941" s="63" t="s">
        <v>44</v>
      </c>
      <c r="C9941" s="63" t="s">
        <v>64</v>
      </c>
      <c r="D9941" s="63">
        <v>4</v>
      </c>
      <c r="E9941" s="63">
        <v>0.97759189999999996</v>
      </c>
      <c r="F9941" s="63">
        <v>0.81974159999999996</v>
      </c>
      <c r="G9941" s="63">
        <v>-0.1578503</v>
      </c>
      <c r="H9941" s="63">
        <v>39.567999999999998</v>
      </c>
      <c r="I9941" s="63">
        <v>-0.3027379</v>
      </c>
      <c r="J9941" s="63">
        <v>-0.2171371</v>
      </c>
      <c r="K9941" s="63">
        <v>-0.1578503</v>
      </c>
      <c r="L9941" s="63">
        <v>-9.8563399999999995E-2</v>
      </c>
      <c r="M9941" s="63">
        <v>-1.2962700000000001E-2</v>
      </c>
      <c r="N9941" s="63">
        <v>6409</v>
      </c>
      <c r="O9941" s="63">
        <v>0.1130564</v>
      </c>
      <c r="P9941" s="63">
        <v>2</v>
      </c>
      <c r="Q9941" s="63">
        <v>1.2781749580960001E-2</v>
      </c>
    </row>
    <row r="9942" spans="1:17">
      <c r="A9942" s="63" t="s">
        <v>82</v>
      </c>
      <c r="B9942" s="63" t="s">
        <v>44</v>
      </c>
      <c r="C9942" s="63" t="s">
        <v>64</v>
      </c>
      <c r="D9942" s="63">
        <v>5</v>
      </c>
      <c r="E9942" s="63">
        <v>1.019703</v>
      </c>
      <c r="F9942" s="63">
        <v>0.86261060000000001</v>
      </c>
      <c r="G9942" s="63">
        <v>-0.1570928</v>
      </c>
      <c r="H9942" s="63">
        <v>39.2151</v>
      </c>
      <c r="I9942" s="63">
        <v>-0.30198029999999998</v>
      </c>
      <c r="J9942" s="63">
        <v>-0.21637960000000001</v>
      </c>
      <c r="K9942" s="63">
        <v>-0.1570928</v>
      </c>
      <c r="L9942" s="63">
        <v>-9.7805900000000001E-2</v>
      </c>
      <c r="M9942" s="63">
        <v>-1.2205199999999999E-2</v>
      </c>
      <c r="N9942" s="63">
        <v>6409</v>
      </c>
      <c r="O9942" s="63">
        <v>0.1130564</v>
      </c>
      <c r="P9942" s="63">
        <v>2</v>
      </c>
      <c r="Q9942" s="63">
        <v>1.2781749580960001E-2</v>
      </c>
    </row>
    <row r="9943" spans="1:17">
      <c r="A9943" s="63" t="s">
        <v>82</v>
      </c>
      <c r="B9943" s="63" t="s">
        <v>44</v>
      </c>
      <c r="C9943" s="63" t="s">
        <v>64</v>
      </c>
      <c r="D9943" s="63">
        <v>6</v>
      </c>
      <c r="E9943" s="63">
        <v>1.189654</v>
      </c>
      <c r="F9943" s="63">
        <v>0.95441609999999999</v>
      </c>
      <c r="G9943" s="63">
        <v>-0.2352378</v>
      </c>
      <c r="H9943" s="63">
        <v>38.777099999999997</v>
      </c>
      <c r="I9943" s="63">
        <v>-0.3801254</v>
      </c>
      <c r="J9943" s="63">
        <v>-0.29452460000000003</v>
      </c>
      <c r="K9943" s="63">
        <v>-0.2352378</v>
      </c>
      <c r="L9943" s="63">
        <v>-0.17595089999999999</v>
      </c>
      <c r="M9943" s="63">
        <v>-9.0350200000000006E-2</v>
      </c>
      <c r="N9943" s="63">
        <v>6409</v>
      </c>
      <c r="O9943" s="63">
        <v>0.1130564</v>
      </c>
      <c r="P9943" s="63">
        <v>2</v>
      </c>
      <c r="Q9943" s="63">
        <v>1.2781749580960001E-2</v>
      </c>
    </row>
    <row r="9944" spans="1:17">
      <c r="A9944" s="63" t="s">
        <v>82</v>
      </c>
      <c r="B9944" s="63" t="s">
        <v>44</v>
      </c>
      <c r="C9944" s="63" t="s">
        <v>64</v>
      </c>
      <c r="D9944" s="63">
        <v>7</v>
      </c>
      <c r="E9944" s="63">
        <v>1.5465880000000001</v>
      </c>
      <c r="F9944" s="63">
        <v>1.3474109999999999</v>
      </c>
      <c r="G9944" s="63">
        <v>-0.19917679999999999</v>
      </c>
      <c r="H9944" s="63">
        <v>38.258499999999998</v>
      </c>
      <c r="I9944" s="63">
        <v>-0.34406439999999999</v>
      </c>
      <c r="J9944" s="63">
        <v>-0.25846360000000002</v>
      </c>
      <c r="K9944" s="63">
        <v>-0.19917679999999999</v>
      </c>
      <c r="L9944" s="63">
        <v>-0.13988999999999999</v>
      </c>
      <c r="M9944" s="63">
        <v>-5.4289200000000003E-2</v>
      </c>
      <c r="N9944" s="63">
        <v>6409</v>
      </c>
      <c r="O9944" s="63">
        <v>0.1130564</v>
      </c>
      <c r="P9944" s="63">
        <v>2</v>
      </c>
      <c r="Q9944" s="63">
        <v>1.2781749580960001E-2</v>
      </c>
    </row>
    <row r="9945" spans="1:17">
      <c r="A9945" s="63" t="s">
        <v>82</v>
      </c>
      <c r="B9945" s="63" t="s">
        <v>44</v>
      </c>
      <c r="C9945" s="63" t="s">
        <v>64</v>
      </c>
      <c r="D9945" s="63">
        <v>8</v>
      </c>
      <c r="E9945" s="63">
        <v>1.7536769999999999</v>
      </c>
      <c r="F9945" s="63">
        <v>1.6697249999999999</v>
      </c>
      <c r="G9945" s="63">
        <v>-8.3951799999999993E-2</v>
      </c>
      <c r="H9945" s="63">
        <v>39.678800000000003</v>
      </c>
      <c r="I9945" s="63">
        <v>-0.2288394</v>
      </c>
      <c r="J9945" s="63">
        <v>-0.1432387</v>
      </c>
      <c r="K9945" s="63">
        <v>-8.3951799999999993E-2</v>
      </c>
      <c r="L9945" s="63">
        <v>-2.4664999999999999E-2</v>
      </c>
      <c r="M9945" s="63">
        <v>6.0935799999999998E-2</v>
      </c>
      <c r="N9945" s="63">
        <v>6409</v>
      </c>
      <c r="O9945" s="63">
        <v>0.1130564</v>
      </c>
      <c r="P9945" s="63">
        <v>2</v>
      </c>
      <c r="Q9945" s="63">
        <v>1.2781749580960001E-2</v>
      </c>
    </row>
    <row r="9946" spans="1:17">
      <c r="A9946" s="63" t="s">
        <v>82</v>
      </c>
      <c r="B9946" s="63" t="s">
        <v>44</v>
      </c>
      <c r="C9946" s="63" t="s">
        <v>64</v>
      </c>
      <c r="D9946" s="63">
        <v>9</v>
      </c>
      <c r="E9946" s="63">
        <v>1.5947020000000001</v>
      </c>
      <c r="F9946" s="63">
        <v>1.6680349999999999</v>
      </c>
      <c r="G9946" s="63">
        <v>7.3333599999999999E-2</v>
      </c>
      <c r="H9946" s="63">
        <v>44.615699999999997</v>
      </c>
      <c r="I9946" s="63">
        <v>-7.1554000000000006E-2</v>
      </c>
      <c r="J9946" s="63">
        <v>1.40468E-2</v>
      </c>
      <c r="K9946" s="63">
        <v>7.3333599999999999E-2</v>
      </c>
      <c r="L9946" s="63">
        <v>0.1326205</v>
      </c>
      <c r="M9946" s="63">
        <v>0.2182212</v>
      </c>
      <c r="N9946" s="63">
        <v>6409</v>
      </c>
      <c r="O9946" s="63">
        <v>0.1130564</v>
      </c>
      <c r="P9946" s="63">
        <v>2</v>
      </c>
      <c r="Q9946" s="63">
        <v>1.2781749580960001E-2</v>
      </c>
    </row>
    <row r="9947" spans="1:17">
      <c r="A9947" s="63" t="s">
        <v>82</v>
      </c>
      <c r="B9947" s="63" t="s">
        <v>44</v>
      </c>
      <c r="C9947" s="63" t="s">
        <v>64</v>
      </c>
      <c r="D9947" s="63">
        <v>10</v>
      </c>
      <c r="E9947" s="63">
        <v>1.5078670000000001</v>
      </c>
      <c r="F9947" s="63">
        <v>1.584111</v>
      </c>
      <c r="G9947" s="63">
        <v>7.6243900000000003E-2</v>
      </c>
      <c r="H9947" s="63">
        <v>49.464700000000001</v>
      </c>
      <c r="I9947" s="63">
        <v>-6.8643700000000002E-2</v>
      </c>
      <c r="J9947" s="63">
        <v>1.6957E-2</v>
      </c>
      <c r="K9947" s="63">
        <v>7.6243900000000003E-2</v>
      </c>
      <c r="L9947" s="63">
        <v>0.1355307</v>
      </c>
      <c r="M9947" s="63">
        <v>0.22113150000000001</v>
      </c>
      <c r="N9947" s="63">
        <v>6409</v>
      </c>
      <c r="O9947" s="63">
        <v>0.1130564</v>
      </c>
      <c r="P9947" s="63">
        <v>2</v>
      </c>
      <c r="Q9947" s="63">
        <v>1.2781749580960001E-2</v>
      </c>
    </row>
    <row r="9948" spans="1:17">
      <c r="A9948" s="63" t="s">
        <v>82</v>
      </c>
      <c r="B9948" s="63" t="s">
        <v>44</v>
      </c>
      <c r="C9948" s="63" t="s">
        <v>64</v>
      </c>
      <c r="D9948" s="63">
        <v>11</v>
      </c>
      <c r="E9948" s="63">
        <v>1.38049</v>
      </c>
      <c r="F9948" s="63">
        <v>1.535101</v>
      </c>
      <c r="G9948" s="63">
        <v>0.15461030000000001</v>
      </c>
      <c r="H9948" s="63">
        <v>52.747199999999999</v>
      </c>
      <c r="I9948" s="63">
        <v>9.7227000000000008E-3</v>
      </c>
      <c r="J9948" s="63">
        <v>9.5323400000000003E-2</v>
      </c>
      <c r="K9948" s="63">
        <v>0.15461030000000001</v>
      </c>
      <c r="L9948" s="63">
        <v>0.21389710000000001</v>
      </c>
      <c r="M9948" s="63">
        <v>0.29949789999999998</v>
      </c>
      <c r="N9948" s="63">
        <v>6409</v>
      </c>
      <c r="O9948" s="63">
        <v>0.1130564</v>
      </c>
      <c r="P9948" s="63">
        <v>2</v>
      </c>
      <c r="Q9948" s="63">
        <v>1.2781749580960001E-2</v>
      </c>
    </row>
    <row r="9949" spans="1:17">
      <c r="A9949" s="63" t="s">
        <v>82</v>
      </c>
      <c r="B9949" s="63" t="s">
        <v>44</v>
      </c>
      <c r="C9949" s="63" t="s">
        <v>64</v>
      </c>
      <c r="D9949" s="63">
        <v>12</v>
      </c>
      <c r="E9949" s="63">
        <v>1.2990660000000001</v>
      </c>
      <c r="F9949" s="63">
        <v>1.434828</v>
      </c>
      <c r="G9949" s="63">
        <v>0.13576160000000001</v>
      </c>
      <c r="H9949" s="63">
        <v>54.810699999999997</v>
      </c>
      <c r="I9949" s="63">
        <v>-9.1260000000000004E-3</v>
      </c>
      <c r="J9949" s="63">
        <v>7.6474799999999996E-2</v>
      </c>
      <c r="K9949" s="63">
        <v>0.13576160000000001</v>
      </c>
      <c r="L9949" s="63">
        <v>0.19504850000000001</v>
      </c>
      <c r="M9949" s="63">
        <v>0.28064919999999999</v>
      </c>
      <c r="N9949" s="63">
        <v>6409</v>
      </c>
      <c r="O9949" s="63">
        <v>0.1130564</v>
      </c>
      <c r="P9949" s="63">
        <v>2</v>
      </c>
      <c r="Q9949" s="63">
        <v>1.2781749580960001E-2</v>
      </c>
    </row>
    <row r="9950" spans="1:17">
      <c r="A9950" s="63" t="s">
        <v>82</v>
      </c>
      <c r="B9950" s="63" t="s">
        <v>44</v>
      </c>
      <c r="C9950" s="63" t="s">
        <v>64</v>
      </c>
      <c r="D9950" s="63">
        <v>13</v>
      </c>
      <c r="E9950" s="63">
        <v>1.145519</v>
      </c>
      <c r="F9950" s="63">
        <v>1.396682</v>
      </c>
      <c r="G9950" s="63">
        <v>0.25116240000000001</v>
      </c>
      <c r="H9950" s="63">
        <v>56.15</v>
      </c>
      <c r="I9950" s="63">
        <v>0.1062748</v>
      </c>
      <c r="J9950" s="63">
        <v>0.19187560000000001</v>
      </c>
      <c r="K9950" s="63">
        <v>0.25116240000000001</v>
      </c>
      <c r="L9950" s="63">
        <v>0.31044919999999998</v>
      </c>
      <c r="M9950" s="63">
        <v>0.39605000000000001</v>
      </c>
      <c r="N9950" s="63">
        <v>6409</v>
      </c>
      <c r="O9950" s="63">
        <v>0.1130564</v>
      </c>
      <c r="P9950" s="63">
        <v>2</v>
      </c>
      <c r="Q9950" s="63">
        <v>1.2781749580960001E-2</v>
      </c>
    </row>
    <row r="9951" spans="1:17">
      <c r="A9951" s="63" t="s">
        <v>82</v>
      </c>
      <c r="B9951" s="63" t="s">
        <v>44</v>
      </c>
      <c r="C9951" s="63" t="s">
        <v>64</v>
      </c>
      <c r="D9951" s="63">
        <v>14</v>
      </c>
      <c r="E9951" s="63">
        <v>1.0443180000000001</v>
      </c>
      <c r="F9951" s="63">
        <v>1.334014</v>
      </c>
      <c r="G9951" s="63">
        <v>0.2896956</v>
      </c>
      <c r="H9951" s="63">
        <v>56.844200000000001</v>
      </c>
      <c r="I9951" s="63">
        <v>0.14480799999999999</v>
      </c>
      <c r="J9951" s="63">
        <v>0.2304088</v>
      </c>
      <c r="K9951" s="63">
        <v>0.2896956</v>
      </c>
      <c r="L9951" s="63">
        <v>0.34898249999999997</v>
      </c>
      <c r="M9951" s="63">
        <v>0.4345832</v>
      </c>
      <c r="N9951" s="63">
        <v>6409</v>
      </c>
      <c r="O9951" s="63">
        <v>0.1130564</v>
      </c>
      <c r="P9951" s="63">
        <v>2</v>
      </c>
      <c r="Q9951" s="63">
        <v>1.2781749580960001E-2</v>
      </c>
    </row>
    <row r="9952" spans="1:17">
      <c r="A9952" s="63" t="s">
        <v>82</v>
      </c>
      <c r="B9952" s="63" t="s">
        <v>44</v>
      </c>
      <c r="C9952" s="63" t="s">
        <v>64</v>
      </c>
      <c r="D9952" s="63">
        <v>15</v>
      </c>
      <c r="E9952" s="63">
        <v>1.00441</v>
      </c>
      <c r="F9952" s="63">
        <v>1.25952</v>
      </c>
      <c r="G9952" s="63">
        <v>0.25511</v>
      </c>
      <c r="H9952" s="63">
        <v>57.328499999999998</v>
      </c>
      <c r="I9952" s="63">
        <v>0.1102224</v>
      </c>
      <c r="J9952" s="63">
        <v>0.1958232</v>
      </c>
      <c r="K9952" s="63">
        <v>0.25511</v>
      </c>
      <c r="L9952" s="63">
        <v>0.31439689999999998</v>
      </c>
      <c r="M9952" s="63">
        <v>0.39999760000000001</v>
      </c>
      <c r="N9952" s="63">
        <v>6409</v>
      </c>
      <c r="O9952" s="63">
        <v>0.1130564</v>
      </c>
      <c r="P9952" s="63">
        <v>2</v>
      </c>
      <c r="Q9952" s="63">
        <v>1.2781749580960001E-2</v>
      </c>
    </row>
    <row r="9953" spans="1:17">
      <c r="A9953" s="63" t="s">
        <v>82</v>
      </c>
      <c r="B9953" s="63" t="s">
        <v>44</v>
      </c>
      <c r="C9953" s="63" t="s">
        <v>64</v>
      </c>
      <c r="D9953" s="63">
        <v>16</v>
      </c>
      <c r="E9953" s="63">
        <v>1.02658</v>
      </c>
      <c r="F9953" s="63">
        <v>1.2440929999999999</v>
      </c>
      <c r="G9953" s="63">
        <v>0.21751329999999999</v>
      </c>
      <c r="H9953" s="63">
        <v>57.091799999999999</v>
      </c>
      <c r="I9953" s="63">
        <v>7.2625700000000001E-2</v>
      </c>
      <c r="J9953" s="63">
        <v>0.15822649999999999</v>
      </c>
      <c r="K9953" s="63">
        <v>0.21751329999999999</v>
      </c>
      <c r="L9953" s="63">
        <v>0.2768002</v>
      </c>
      <c r="M9953" s="63">
        <v>0.36240090000000003</v>
      </c>
      <c r="N9953" s="63">
        <v>6409</v>
      </c>
      <c r="O9953" s="63">
        <v>0.1130564</v>
      </c>
      <c r="P9953" s="63">
        <v>2</v>
      </c>
      <c r="Q9953" s="63">
        <v>1.2781749580960001E-2</v>
      </c>
    </row>
    <row r="9954" spans="1:17">
      <c r="A9954" s="63" t="s">
        <v>82</v>
      </c>
      <c r="B9954" s="63" t="s">
        <v>44</v>
      </c>
      <c r="C9954" s="63" t="s">
        <v>64</v>
      </c>
      <c r="D9954" s="63">
        <v>17</v>
      </c>
      <c r="E9954" s="63">
        <v>1.1099680000000001</v>
      </c>
      <c r="F9954" s="63">
        <v>1.2957860000000001</v>
      </c>
      <c r="G9954" s="63">
        <v>0.1858175</v>
      </c>
      <c r="H9954" s="63">
        <v>55.754399999999997</v>
      </c>
      <c r="I9954" s="63">
        <v>4.0929899999999998E-2</v>
      </c>
      <c r="J9954" s="63">
        <v>0.12653059999999999</v>
      </c>
      <c r="K9954" s="63">
        <v>0.1858175</v>
      </c>
      <c r="L9954" s="63">
        <v>0.2451043</v>
      </c>
      <c r="M9954" s="63">
        <v>0.33070509999999997</v>
      </c>
      <c r="N9954" s="63">
        <v>6409</v>
      </c>
      <c r="O9954" s="63">
        <v>0.1130564</v>
      </c>
      <c r="P9954" s="63">
        <v>2</v>
      </c>
      <c r="Q9954" s="63">
        <v>1.2781749580960001E-2</v>
      </c>
    </row>
    <row r="9955" spans="1:17">
      <c r="A9955" s="63" t="s">
        <v>82</v>
      </c>
      <c r="B9955" s="63" t="s">
        <v>44</v>
      </c>
      <c r="C9955" s="63" t="s">
        <v>64</v>
      </c>
      <c r="D9955" s="63">
        <v>18</v>
      </c>
      <c r="E9955" s="63">
        <v>1.424714</v>
      </c>
      <c r="F9955" s="63">
        <v>1.5037670000000001</v>
      </c>
      <c r="G9955" s="63">
        <v>7.9052600000000001E-2</v>
      </c>
      <c r="H9955" s="63">
        <v>52.304099999999998</v>
      </c>
      <c r="I9955" s="63">
        <v>-6.5835000000000005E-2</v>
      </c>
      <c r="J9955" s="63">
        <v>1.9765700000000001E-2</v>
      </c>
      <c r="K9955" s="63">
        <v>7.9052600000000001E-2</v>
      </c>
      <c r="L9955" s="63">
        <v>0.1383394</v>
      </c>
      <c r="M9955" s="63">
        <v>0.22394020000000001</v>
      </c>
      <c r="N9955" s="63">
        <v>6409</v>
      </c>
      <c r="O9955" s="63">
        <v>0.1130564</v>
      </c>
      <c r="P9955" s="63">
        <v>2</v>
      </c>
      <c r="Q9955" s="63">
        <v>1.2781749580960001E-2</v>
      </c>
    </row>
    <row r="9956" spans="1:17">
      <c r="A9956" s="63" t="s">
        <v>82</v>
      </c>
      <c r="B9956" s="63" t="s">
        <v>44</v>
      </c>
      <c r="C9956" s="63" t="s">
        <v>64</v>
      </c>
      <c r="D9956" s="63">
        <v>19</v>
      </c>
      <c r="E9956" s="63">
        <v>1.696359</v>
      </c>
      <c r="F9956" s="63">
        <v>1.631591</v>
      </c>
      <c r="G9956" s="63">
        <v>-6.4768199999999998E-2</v>
      </c>
      <c r="H9956" s="63">
        <v>47.992400000000004</v>
      </c>
      <c r="I9956" s="63">
        <v>-0.2096558</v>
      </c>
      <c r="J9956" s="63">
        <v>-0.124055</v>
      </c>
      <c r="K9956" s="63">
        <v>-6.4768199999999998E-2</v>
      </c>
      <c r="L9956" s="63">
        <v>-5.4814E-3</v>
      </c>
      <c r="M9956" s="63">
        <v>8.0119399999999993E-2</v>
      </c>
      <c r="N9956" s="63">
        <v>6409</v>
      </c>
      <c r="O9956" s="63">
        <v>0.1130564</v>
      </c>
      <c r="P9956" s="63">
        <v>2</v>
      </c>
      <c r="Q9956" s="63">
        <v>1.2781749580960001E-2</v>
      </c>
    </row>
    <row r="9957" spans="1:17">
      <c r="A9957" s="63" t="s">
        <v>82</v>
      </c>
      <c r="B9957" s="63" t="s">
        <v>44</v>
      </c>
      <c r="C9957" s="63" t="s">
        <v>64</v>
      </c>
      <c r="D9957" s="63">
        <v>20</v>
      </c>
      <c r="E9957" s="63">
        <v>1.763679</v>
      </c>
      <c r="F9957" s="63">
        <v>1.6485110000000001</v>
      </c>
      <c r="G9957" s="63">
        <v>-0.1151683</v>
      </c>
      <c r="H9957" s="63">
        <v>45.402099999999997</v>
      </c>
      <c r="I9957" s="63">
        <v>-0.26005590000000001</v>
      </c>
      <c r="J9957" s="63">
        <v>-0.1744552</v>
      </c>
      <c r="K9957" s="63">
        <v>-0.1151683</v>
      </c>
      <c r="L9957" s="63">
        <v>-5.5881500000000001E-2</v>
      </c>
      <c r="M9957" s="63">
        <v>2.9719300000000001E-2</v>
      </c>
      <c r="N9957" s="63">
        <v>6409</v>
      </c>
      <c r="O9957" s="63">
        <v>0.1130564</v>
      </c>
      <c r="P9957" s="63">
        <v>2</v>
      </c>
      <c r="Q9957" s="63">
        <v>1.2781749580960001E-2</v>
      </c>
    </row>
    <row r="9958" spans="1:17">
      <c r="A9958" s="63" t="s">
        <v>82</v>
      </c>
      <c r="B9958" s="63" t="s">
        <v>44</v>
      </c>
      <c r="C9958" s="63" t="s">
        <v>64</v>
      </c>
      <c r="D9958" s="63">
        <v>21</v>
      </c>
      <c r="E9958" s="63">
        <v>1.776427</v>
      </c>
      <c r="F9958" s="63">
        <v>1.6285689999999999</v>
      </c>
      <c r="G9958" s="63">
        <v>-0.14785870000000001</v>
      </c>
      <c r="H9958" s="63">
        <v>44.045900000000003</v>
      </c>
      <c r="I9958" s="63">
        <v>-0.29274630000000001</v>
      </c>
      <c r="J9958" s="63">
        <v>-0.20714560000000001</v>
      </c>
      <c r="K9958" s="63">
        <v>-0.14785870000000001</v>
      </c>
      <c r="L9958" s="63">
        <v>-8.8571899999999995E-2</v>
      </c>
      <c r="M9958" s="63">
        <v>-2.9711E-3</v>
      </c>
      <c r="N9958" s="63">
        <v>6409</v>
      </c>
      <c r="O9958" s="63">
        <v>0.1130564</v>
      </c>
      <c r="P9958" s="63">
        <v>2</v>
      </c>
      <c r="Q9958" s="63">
        <v>1.2781749580960001E-2</v>
      </c>
    </row>
    <row r="9959" spans="1:17">
      <c r="A9959" s="63" t="s">
        <v>82</v>
      </c>
      <c r="B9959" s="63" t="s">
        <v>44</v>
      </c>
      <c r="C9959" s="63" t="s">
        <v>64</v>
      </c>
      <c r="D9959" s="63">
        <v>22</v>
      </c>
      <c r="E9959" s="63">
        <v>1.635705</v>
      </c>
      <c r="F9959" s="63">
        <v>1.4874179999999999</v>
      </c>
      <c r="G9959" s="63">
        <v>-0.14828649999999999</v>
      </c>
      <c r="H9959" s="63">
        <v>43.055100000000003</v>
      </c>
      <c r="I9959" s="63">
        <v>-0.29317409999999999</v>
      </c>
      <c r="J9959" s="63">
        <v>-0.20757329999999999</v>
      </c>
      <c r="K9959" s="63">
        <v>-0.14828649999999999</v>
      </c>
      <c r="L9959" s="63">
        <v>-8.8999599999999998E-2</v>
      </c>
      <c r="M9959" s="63">
        <v>-3.3988999999999998E-3</v>
      </c>
      <c r="N9959" s="63">
        <v>6409</v>
      </c>
      <c r="O9959" s="63">
        <v>0.1130564</v>
      </c>
      <c r="P9959" s="63">
        <v>2</v>
      </c>
      <c r="Q9959" s="63">
        <v>1.2781749580960001E-2</v>
      </c>
    </row>
    <row r="9960" spans="1:17">
      <c r="A9960" s="63" t="s">
        <v>82</v>
      </c>
      <c r="B9960" s="63" t="s">
        <v>44</v>
      </c>
      <c r="C9960" s="63" t="s">
        <v>64</v>
      </c>
      <c r="D9960" s="63">
        <v>23</v>
      </c>
      <c r="E9960" s="63">
        <v>1.4165049999999999</v>
      </c>
      <c r="F9960" s="63">
        <v>1.276327</v>
      </c>
      <c r="G9960" s="63">
        <v>-0.14017840000000001</v>
      </c>
      <c r="H9960" s="63">
        <v>42.128100000000003</v>
      </c>
      <c r="I9960" s="63">
        <v>-0.28506599999999999</v>
      </c>
      <c r="J9960" s="63">
        <v>-0.19946530000000001</v>
      </c>
      <c r="K9960" s="63">
        <v>-0.14017840000000001</v>
      </c>
      <c r="L9960" s="63">
        <v>-8.0891599999999994E-2</v>
      </c>
      <c r="M9960" s="63">
        <v>4.7092000000000002E-3</v>
      </c>
      <c r="N9960" s="63">
        <v>6409</v>
      </c>
      <c r="O9960" s="63">
        <v>0.1130564</v>
      </c>
      <c r="P9960" s="63">
        <v>2</v>
      </c>
      <c r="Q9960" s="63">
        <v>1.2781749580960001E-2</v>
      </c>
    </row>
    <row r="9961" spans="1:17">
      <c r="A9961" s="63" t="s">
        <v>82</v>
      </c>
      <c r="B9961" s="63" t="s">
        <v>44</v>
      </c>
      <c r="C9961" s="63" t="s">
        <v>64</v>
      </c>
      <c r="D9961" s="63">
        <v>24</v>
      </c>
      <c r="E9961" s="63">
        <v>1.1777260000000001</v>
      </c>
      <c r="F9961" s="63">
        <v>1.0356339999999999</v>
      </c>
      <c r="G9961" s="63">
        <v>-0.14209160000000001</v>
      </c>
      <c r="H9961" s="63">
        <v>41.317900000000002</v>
      </c>
      <c r="I9961" s="63">
        <v>-0.28697919999999999</v>
      </c>
      <c r="J9961" s="63">
        <v>-0.20137849999999999</v>
      </c>
      <c r="K9961" s="63">
        <v>-0.14209160000000001</v>
      </c>
      <c r="L9961" s="63">
        <v>-8.2804799999999998E-2</v>
      </c>
      <c r="M9961" s="63">
        <v>2.7959999999999999E-3</v>
      </c>
      <c r="N9961" s="63">
        <v>6409</v>
      </c>
      <c r="O9961" s="63">
        <v>0.1130564</v>
      </c>
      <c r="P9961" s="63">
        <v>2</v>
      </c>
      <c r="Q9961" s="63">
        <v>1.2781749580960001E-2</v>
      </c>
    </row>
    <row r="9962" spans="1:17">
      <c r="A9962" s="63" t="s">
        <v>82</v>
      </c>
      <c r="B9962" s="63" t="s">
        <v>44</v>
      </c>
      <c r="C9962" s="63" t="s">
        <v>65</v>
      </c>
      <c r="D9962" s="63">
        <v>1</v>
      </c>
      <c r="E9962" s="63">
        <v>0.94255420000000001</v>
      </c>
      <c r="F9962" s="63">
        <v>0.79765039999999998</v>
      </c>
      <c r="G9962" s="63">
        <v>-0.1449038</v>
      </c>
      <c r="H9962" s="63">
        <v>41.9863</v>
      </c>
      <c r="I9962" s="63">
        <v>-0.28979139999999998</v>
      </c>
      <c r="J9962" s="63">
        <v>-0.2041906</v>
      </c>
      <c r="K9962" s="63">
        <v>-0.1449038</v>
      </c>
      <c r="L9962" s="63">
        <v>-8.5616899999999996E-2</v>
      </c>
      <c r="M9962" s="63">
        <v>-1.6200000000000001E-5</v>
      </c>
      <c r="N9962" s="63">
        <v>6409</v>
      </c>
      <c r="O9962" s="63">
        <v>0.1130564</v>
      </c>
      <c r="P9962" s="63">
        <v>3</v>
      </c>
      <c r="Q9962" s="63">
        <v>1.2781749580960001E-2</v>
      </c>
    </row>
    <row r="9963" spans="1:17">
      <c r="A9963" s="63" t="s">
        <v>82</v>
      </c>
      <c r="B9963" s="63" t="s">
        <v>44</v>
      </c>
      <c r="C9963" s="63" t="s">
        <v>65</v>
      </c>
      <c r="D9963" s="63">
        <v>2</v>
      </c>
      <c r="E9963" s="63">
        <v>0.87561829999999996</v>
      </c>
      <c r="F9963" s="63">
        <v>0.71480259999999995</v>
      </c>
      <c r="G9963" s="63">
        <v>-0.16081580000000001</v>
      </c>
      <c r="H9963" s="63">
        <v>41.388100000000001</v>
      </c>
      <c r="I9963" s="63">
        <v>-0.30570340000000001</v>
      </c>
      <c r="J9963" s="63">
        <v>-0.22010260000000001</v>
      </c>
      <c r="K9963" s="63">
        <v>-0.16081580000000001</v>
      </c>
      <c r="L9963" s="63">
        <v>-0.10152890000000001</v>
      </c>
      <c r="M9963" s="63">
        <v>-1.59282E-2</v>
      </c>
      <c r="N9963" s="63">
        <v>6409</v>
      </c>
      <c r="O9963" s="63">
        <v>0.1130564</v>
      </c>
      <c r="P9963" s="63">
        <v>3</v>
      </c>
      <c r="Q9963" s="63">
        <v>1.2781749580960001E-2</v>
      </c>
    </row>
    <row r="9964" spans="1:17">
      <c r="A9964" s="63" t="s">
        <v>82</v>
      </c>
      <c r="B9964" s="63" t="s">
        <v>44</v>
      </c>
      <c r="C9964" s="63" t="s">
        <v>65</v>
      </c>
      <c r="D9964" s="63">
        <v>3</v>
      </c>
      <c r="E9964" s="63">
        <v>0.86741970000000002</v>
      </c>
      <c r="F9964" s="63">
        <v>0.71102319999999997</v>
      </c>
      <c r="G9964" s="63">
        <v>-0.15639639999999999</v>
      </c>
      <c r="H9964" s="63">
        <v>40.812100000000001</v>
      </c>
      <c r="I9964" s="63">
        <v>-0.301284</v>
      </c>
      <c r="J9964" s="63">
        <v>-0.21568329999999999</v>
      </c>
      <c r="K9964" s="63">
        <v>-0.15639639999999999</v>
      </c>
      <c r="L9964" s="63">
        <v>-9.7109600000000004E-2</v>
      </c>
      <c r="M9964" s="63">
        <v>-1.1508900000000001E-2</v>
      </c>
      <c r="N9964" s="63">
        <v>6409</v>
      </c>
      <c r="O9964" s="63">
        <v>0.1130564</v>
      </c>
      <c r="P9964" s="63">
        <v>3</v>
      </c>
      <c r="Q9964" s="63">
        <v>1.2781749580960001E-2</v>
      </c>
    </row>
    <row r="9965" spans="1:17">
      <c r="A9965" s="63" t="s">
        <v>82</v>
      </c>
      <c r="B9965" s="63" t="s">
        <v>44</v>
      </c>
      <c r="C9965" s="63" t="s">
        <v>65</v>
      </c>
      <c r="D9965" s="63">
        <v>4</v>
      </c>
      <c r="E9965" s="63">
        <v>0.90707340000000003</v>
      </c>
      <c r="F9965" s="63">
        <v>0.74922319999999998</v>
      </c>
      <c r="G9965" s="63">
        <v>-0.1578503</v>
      </c>
      <c r="H9965" s="63">
        <v>40.490400000000001</v>
      </c>
      <c r="I9965" s="63">
        <v>-0.3027379</v>
      </c>
      <c r="J9965" s="63">
        <v>-0.2171371</v>
      </c>
      <c r="K9965" s="63">
        <v>-0.1578503</v>
      </c>
      <c r="L9965" s="63">
        <v>-9.8563399999999995E-2</v>
      </c>
      <c r="M9965" s="63">
        <v>-1.2962700000000001E-2</v>
      </c>
      <c r="N9965" s="63">
        <v>6409</v>
      </c>
      <c r="O9965" s="63">
        <v>0.1130564</v>
      </c>
      <c r="P9965" s="63">
        <v>3</v>
      </c>
      <c r="Q9965" s="63">
        <v>1.2781749580960001E-2</v>
      </c>
    </row>
    <row r="9966" spans="1:17">
      <c r="A9966" s="63" t="s">
        <v>82</v>
      </c>
      <c r="B9966" s="63" t="s">
        <v>44</v>
      </c>
      <c r="C9966" s="63" t="s">
        <v>65</v>
      </c>
      <c r="D9966" s="63">
        <v>5</v>
      </c>
      <c r="E9966" s="63">
        <v>0.94976989999999994</v>
      </c>
      <c r="F9966" s="63">
        <v>0.79267719999999997</v>
      </c>
      <c r="G9966" s="63">
        <v>-0.1570928</v>
      </c>
      <c r="H9966" s="63">
        <v>40.3962</v>
      </c>
      <c r="I9966" s="63">
        <v>-0.30198029999999998</v>
      </c>
      <c r="J9966" s="63">
        <v>-0.21637960000000001</v>
      </c>
      <c r="K9966" s="63">
        <v>-0.1570928</v>
      </c>
      <c r="L9966" s="63">
        <v>-9.7805900000000001E-2</v>
      </c>
      <c r="M9966" s="63">
        <v>-1.2205199999999999E-2</v>
      </c>
      <c r="N9966" s="63">
        <v>6409</v>
      </c>
      <c r="O9966" s="63">
        <v>0.1130564</v>
      </c>
      <c r="P9966" s="63">
        <v>3</v>
      </c>
      <c r="Q9966" s="63">
        <v>1.2781749580960001E-2</v>
      </c>
    </row>
    <row r="9967" spans="1:17">
      <c r="A9967" s="63" t="s">
        <v>82</v>
      </c>
      <c r="B9967" s="63" t="s">
        <v>44</v>
      </c>
      <c r="C9967" s="63" t="s">
        <v>65</v>
      </c>
      <c r="D9967" s="63">
        <v>6</v>
      </c>
      <c r="E9967" s="63">
        <v>1.1206929999999999</v>
      </c>
      <c r="F9967" s="63">
        <v>0.88545549999999995</v>
      </c>
      <c r="G9967" s="63">
        <v>-0.23523769999999999</v>
      </c>
      <c r="H9967" s="63">
        <v>40.341200000000001</v>
      </c>
      <c r="I9967" s="63">
        <v>-0.3801253</v>
      </c>
      <c r="J9967" s="63">
        <v>-0.29452450000000002</v>
      </c>
      <c r="K9967" s="63">
        <v>-0.23523769999999999</v>
      </c>
      <c r="L9967" s="63">
        <v>-0.17595079999999999</v>
      </c>
      <c r="M9967" s="63">
        <v>-9.0350100000000003E-2</v>
      </c>
      <c r="N9967" s="63">
        <v>6409</v>
      </c>
      <c r="O9967" s="63">
        <v>0.1130564</v>
      </c>
      <c r="P9967" s="63">
        <v>3</v>
      </c>
      <c r="Q9967" s="63">
        <v>1.2781749580960001E-2</v>
      </c>
    </row>
    <row r="9968" spans="1:17">
      <c r="A9968" s="63" t="s">
        <v>82</v>
      </c>
      <c r="B9968" s="63" t="s">
        <v>44</v>
      </c>
      <c r="C9968" s="63" t="s">
        <v>65</v>
      </c>
      <c r="D9968" s="63">
        <v>7</v>
      </c>
      <c r="E9968" s="63">
        <v>1.481671</v>
      </c>
      <c r="F9968" s="63">
        <v>1.282494</v>
      </c>
      <c r="G9968" s="63">
        <v>-0.19917670000000001</v>
      </c>
      <c r="H9968" s="63">
        <v>40.3339</v>
      </c>
      <c r="I9968" s="63">
        <v>-0.34406429999999999</v>
      </c>
      <c r="J9968" s="63">
        <v>-0.25846350000000001</v>
      </c>
      <c r="K9968" s="63">
        <v>-0.19917670000000001</v>
      </c>
      <c r="L9968" s="63">
        <v>-0.13988980000000001</v>
      </c>
      <c r="M9968" s="63">
        <v>-5.42891E-2</v>
      </c>
      <c r="N9968" s="63">
        <v>6409</v>
      </c>
      <c r="O9968" s="63">
        <v>0.1130564</v>
      </c>
      <c r="P9968" s="63">
        <v>3</v>
      </c>
      <c r="Q9968" s="63">
        <v>1.2781749580960001E-2</v>
      </c>
    </row>
    <row r="9969" spans="1:17">
      <c r="A9969" s="63" t="s">
        <v>82</v>
      </c>
      <c r="B9969" s="63" t="s">
        <v>44</v>
      </c>
      <c r="C9969" s="63" t="s">
        <v>65</v>
      </c>
      <c r="D9969" s="63">
        <v>8</v>
      </c>
      <c r="E9969" s="63">
        <v>1.6923699999999999</v>
      </c>
      <c r="F9969" s="63">
        <v>1.6084179999999999</v>
      </c>
      <c r="G9969" s="63">
        <v>-8.3951799999999993E-2</v>
      </c>
      <c r="H9969" s="63">
        <v>42.171999999999997</v>
      </c>
      <c r="I9969" s="63">
        <v>-0.2288394</v>
      </c>
      <c r="J9969" s="63">
        <v>-0.1432387</v>
      </c>
      <c r="K9969" s="63">
        <v>-8.3951799999999993E-2</v>
      </c>
      <c r="L9969" s="63">
        <v>-2.4664999999999999E-2</v>
      </c>
      <c r="M9969" s="63">
        <v>6.0935799999999998E-2</v>
      </c>
      <c r="N9969" s="63">
        <v>6409</v>
      </c>
      <c r="O9969" s="63">
        <v>0.1130564</v>
      </c>
      <c r="P9969" s="63">
        <v>3</v>
      </c>
      <c r="Q9969" s="63">
        <v>1.2781749580960001E-2</v>
      </c>
    </row>
    <row r="9970" spans="1:17">
      <c r="A9970" s="63" t="s">
        <v>82</v>
      </c>
      <c r="B9970" s="63" t="s">
        <v>44</v>
      </c>
      <c r="C9970" s="63" t="s">
        <v>65</v>
      </c>
      <c r="D9970" s="63">
        <v>9</v>
      </c>
      <c r="E9970" s="63">
        <v>1.5361</v>
      </c>
      <c r="F9970" s="63">
        <v>1.6094329999999999</v>
      </c>
      <c r="G9970" s="63">
        <v>7.3333599999999999E-2</v>
      </c>
      <c r="H9970" s="63">
        <v>44.431399999999996</v>
      </c>
      <c r="I9970" s="63">
        <v>-7.1554000000000006E-2</v>
      </c>
      <c r="J9970" s="63">
        <v>1.40468E-2</v>
      </c>
      <c r="K9970" s="63">
        <v>7.3333599999999999E-2</v>
      </c>
      <c r="L9970" s="63">
        <v>0.1326205</v>
      </c>
      <c r="M9970" s="63">
        <v>0.2182212</v>
      </c>
      <c r="N9970" s="63">
        <v>6409</v>
      </c>
      <c r="O9970" s="63">
        <v>0.1130564</v>
      </c>
      <c r="P9970" s="63">
        <v>3</v>
      </c>
      <c r="Q9970" s="63">
        <v>1.2781749580960001E-2</v>
      </c>
    </row>
    <row r="9971" spans="1:17">
      <c r="A9971" s="63" t="s">
        <v>82</v>
      </c>
      <c r="B9971" s="63" t="s">
        <v>44</v>
      </c>
      <c r="C9971" s="63" t="s">
        <v>65</v>
      </c>
      <c r="D9971" s="63">
        <v>10</v>
      </c>
      <c r="E9971" s="63">
        <v>1.4505429999999999</v>
      </c>
      <c r="F9971" s="63">
        <v>1.5267869999999999</v>
      </c>
      <c r="G9971" s="63">
        <v>7.6243900000000003E-2</v>
      </c>
      <c r="H9971" s="63">
        <v>46.374699999999997</v>
      </c>
      <c r="I9971" s="63">
        <v>-6.8643700000000002E-2</v>
      </c>
      <c r="J9971" s="63">
        <v>1.6957E-2</v>
      </c>
      <c r="K9971" s="63">
        <v>7.6243900000000003E-2</v>
      </c>
      <c r="L9971" s="63">
        <v>0.1355307</v>
      </c>
      <c r="M9971" s="63">
        <v>0.22113150000000001</v>
      </c>
      <c r="N9971" s="63">
        <v>6409</v>
      </c>
      <c r="O9971" s="63">
        <v>0.1130564</v>
      </c>
      <c r="P9971" s="63">
        <v>3</v>
      </c>
      <c r="Q9971" s="63">
        <v>1.2781749580960001E-2</v>
      </c>
    </row>
    <row r="9972" spans="1:17">
      <c r="A9972" s="63" t="s">
        <v>82</v>
      </c>
      <c r="B9972" s="63" t="s">
        <v>44</v>
      </c>
      <c r="C9972" s="63" t="s">
        <v>65</v>
      </c>
      <c r="D9972" s="63">
        <v>11</v>
      </c>
      <c r="E9972" s="63">
        <v>1.3238620000000001</v>
      </c>
      <c r="F9972" s="63">
        <v>1.478472</v>
      </c>
      <c r="G9972" s="63">
        <v>0.15461030000000001</v>
      </c>
      <c r="H9972" s="63">
        <v>48.1128</v>
      </c>
      <c r="I9972" s="63">
        <v>9.7227000000000008E-3</v>
      </c>
      <c r="J9972" s="63">
        <v>9.5323400000000003E-2</v>
      </c>
      <c r="K9972" s="63">
        <v>0.15461030000000001</v>
      </c>
      <c r="L9972" s="63">
        <v>0.21389710000000001</v>
      </c>
      <c r="M9972" s="63">
        <v>0.29949789999999998</v>
      </c>
      <c r="N9972" s="63">
        <v>6409</v>
      </c>
      <c r="O9972" s="63">
        <v>0.1130564</v>
      </c>
      <c r="P9972" s="63">
        <v>3</v>
      </c>
      <c r="Q9972" s="63">
        <v>1.2781749580960001E-2</v>
      </c>
    </row>
    <row r="9973" spans="1:17">
      <c r="A9973" s="63" t="s">
        <v>82</v>
      </c>
      <c r="B9973" s="63" t="s">
        <v>44</v>
      </c>
      <c r="C9973" s="63" t="s">
        <v>65</v>
      </c>
      <c r="D9973" s="63">
        <v>12</v>
      </c>
      <c r="E9973" s="63">
        <v>1.242866</v>
      </c>
      <c r="F9973" s="63">
        <v>1.378628</v>
      </c>
      <c r="G9973" s="63">
        <v>0.13576160000000001</v>
      </c>
      <c r="H9973" s="63">
        <v>49.719799999999999</v>
      </c>
      <c r="I9973" s="63">
        <v>-9.1260000000000004E-3</v>
      </c>
      <c r="J9973" s="63">
        <v>7.6474799999999996E-2</v>
      </c>
      <c r="K9973" s="63">
        <v>0.13576160000000001</v>
      </c>
      <c r="L9973" s="63">
        <v>0.19504850000000001</v>
      </c>
      <c r="M9973" s="63">
        <v>0.28064919999999999</v>
      </c>
      <c r="N9973" s="63">
        <v>6409</v>
      </c>
      <c r="O9973" s="63">
        <v>0.1130564</v>
      </c>
      <c r="P9973" s="63">
        <v>3</v>
      </c>
      <c r="Q9973" s="63">
        <v>1.2781749580960001E-2</v>
      </c>
    </row>
    <row r="9974" spans="1:17">
      <c r="A9974" s="63" t="s">
        <v>82</v>
      </c>
      <c r="B9974" s="63" t="s">
        <v>44</v>
      </c>
      <c r="C9974" s="63" t="s">
        <v>65</v>
      </c>
      <c r="D9974" s="63">
        <v>13</v>
      </c>
      <c r="E9974" s="63">
        <v>1.0884400000000001</v>
      </c>
      <c r="F9974" s="63">
        <v>1.339602</v>
      </c>
      <c r="G9974" s="63">
        <v>0.25116240000000001</v>
      </c>
      <c r="H9974" s="63">
        <v>50.965200000000003</v>
      </c>
      <c r="I9974" s="63">
        <v>0.1062748</v>
      </c>
      <c r="J9974" s="63">
        <v>0.19187560000000001</v>
      </c>
      <c r="K9974" s="63">
        <v>0.25116240000000001</v>
      </c>
      <c r="L9974" s="63">
        <v>0.31044919999999998</v>
      </c>
      <c r="M9974" s="63">
        <v>0.39605000000000001</v>
      </c>
      <c r="N9974" s="63">
        <v>6409</v>
      </c>
      <c r="O9974" s="63">
        <v>0.1130564</v>
      </c>
      <c r="P9974" s="63">
        <v>3</v>
      </c>
      <c r="Q9974" s="63">
        <v>1.2781749580960001E-2</v>
      </c>
    </row>
    <row r="9975" spans="1:17">
      <c r="A9975" s="63" t="s">
        <v>82</v>
      </c>
      <c r="B9975" s="63" t="s">
        <v>44</v>
      </c>
      <c r="C9975" s="63" t="s">
        <v>65</v>
      </c>
      <c r="D9975" s="63">
        <v>14</v>
      </c>
      <c r="E9975" s="63">
        <v>0.98347739999999995</v>
      </c>
      <c r="F9975" s="63">
        <v>1.2731730000000001</v>
      </c>
      <c r="G9975" s="63">
        <v>0.2896956</v>
      </c>
      <c r="H9975" s="63">
        <v>51.901200000000003</v>
      </c>
      <c r="I9975" s="63">
        <v>0.14480799999999999</v>
      </c>
      <c r="J9975" s="63">
        <v>0.2304088</v>
      </c>
      <c r="K9975" s="63">
        <v>0.2896956</v>
      </c>
      <c r="L9975" s="63">
        <v>0.34898249999999997</v>
      </c>
      <c r="M9975" s="63">
        <v>0.4345832</v>
      </c>
      <c r="N9975" s="63">
        <v>6409</v>
      </c>
      <c r="O9975" s="63">
        <v>0.1130564</v>
      </c>
      <c r="P9975" s="63">
        <v>3</v>
      </c>
      <c r="Q9975" s="63">
        <v>1.2781749580960001E-2</v>
      </c>
    </row>
    <row r="9976" spans="1:17">
      <c r="A9976" s="63" t="s">
        <v>82</v>
      </c>
      <c r="B9976" s="63" t="s">
        <v>44</v>
      </c>
      <c r="C9976" s="63" t="s">
        <v>65</v>
      </c>
      <c r="D9976" s="63">
        <v>15</v>
      </c>
      <c r="E9976" s="63">
        <v>0.9425673</v>
      </c>
      <c r="F9976" s="63">
        <v>1.1976770000000001</v>
      </c>
      <c r="G9976" s="63">
        <v>0.25511</v>
      </c>
      <c r="H9976" s="63">
        <v>51.966799999999999</v>
      </c>
      <c r="I9976" s="63">
        <v>0.1102224</v>
      </c>
      <c r="J9976" s="63">
        <v>0.1958231</v>
      </c>
      <c r="K9976" s="63">
        <v>0.25511</v>
      </c>
      <c r="L9976" s="63">
        <v>0.31439679999999998</v>
      </c>
      <c r="M9976" s="63">
        <v>0.39999760000000001</v>
      </c>
      <c r="N9976" s="63">
        <v>6409</v>
      </c>
      <c r="O9976" s="63">
        <v>0.1130564</v>
      </c>
      <c r="P9976" s="63">
        <v>3</v>
      </c>
      <c r="Q9976" s="63">
        <v>1.2781749580960001E-2</v>
      </c>
    </row>
    <row r="9977" spans="1:17">
      <c r="A9977" s="63" t="s">
        <v>82</v>
      </c>
      <c r="B9977" s="63" t="s">
        <v>44</v>
      </c>
      <c r="C9977" s="63" t="s">
        <v>65</v>
      </c>
      <c r="D9977" s="63">
        <v>16</v>
      </c>
      <c r="E9977" s="63">
        <v>0.96661450000000004</v>
      </c>
      <c r="F9977" s="63">
        <v>1.1841280000000001</v>
      </c>
      <c r="G9977" s="63">
        <v>0.21751329999999999</v>
      </c>
      <c r="H9977" s="63">
        <v>51.605899999999998</v>
      </c>
      <c r="I9977" s="63">
        <v>7.2625700000000001E-2</v>
      </c>
      <c r="J9977" s="63">
        <v>0.15822649999999999</v>
      </c>
      <c r="K9977" s="63">
        <v>0.21751329999999999</v>
      </c>
      <c r="L9977" s="63">
        <v>0.2768002</v>
      </c>
      <c r="M9977" s="63">
        <v>0.36240090000000003</v>
      </c>
      <c r="N9977" s="63">
        <v>6409</v>
      </c>
      <c r="O9977" s="63">
        <v>0.1130564</v>
      </c>
      <c r="P9977" s="63">
        <v>3</v>
      </c>
      <c r="Q9977" s="63">
        <v>1.2781749580960001E-2</v>
      </c>
    </row>
    <row r="9978" spans="1:17">
      <c r="A9978" s="63" t="s">
        <v>82</v>
      </c>
      <c r="B9978" s="63" t="s">
        <v>44</v>
      </c>
      <c r="C9978" s="63" t="s">
        <v>65</v>
      </c>
      <c r="D9978" s="63">
        <v>17</v>
      </c>
      <c r="E9978" s="63">
        <v>1.055372</v>
      </c>
      <c r="F9978" s="63">
        <v>1.24119</v>
      </c>
      <c r="G9978" s="63">
        <v>0.18581739999999999</v>
      </c>
      <c r="H9978" s="63">
        <v>50.6432</v>
      </c>
      <c r="I9978" s="63">
        <v>4.0929800000000002E-2</v>
      </c>
      <c r="J9978" s="63">
        <v>0.12653049999999999</v>
      </c>
      <c r="K9978" s="63">
        <v>0.18581739999999999</v>
      </c>
      <c r="L9978" s="63">
        <v>0.24510419999999999</v>
      </c>
      <c r="M9978" s="63">
        <v>0.33070500000000003</v>
      </c>
      <c r="N9978" s="63">
        <v>6409</v>
      </c>
      <c r="O9978" s="63">
        <v>0.1130564</v>
      </c>
      <c r="P9978" s="63">
        <v>3</v>
      </c>
      <c r="Q9978" s="63">
        <v>1.2781749580960001E-2</v>
      </c>
    </row>
    <row r="9979" spans="1:17">
      <c r="A9979" s="63" t="s">
        <v>82</v>
      </c>
      <c r="B9979" s="63" t="s">
        <v>44</v>
      </c>
      <c r="C9979" s="63" t="s">
        <v>65</v>
      </c>
      <c r="D9979" s="63">
        <v>18</v>
      </c>
      <c r="E9979" s="63">
        <v>1.3831549999999999</v>
      </c>
      <c r="F9979" s="63">
        <v>1.462207</v>
      </c>
      <c r="G9979" s="63">
        <v>7.9052600000000001E-2</v>
      </c>
      <c r="H9979" s="63">
        <v>49.0702</v>
      </c>
      <c r="I9979" s="63">
        <v>-6.5835000000000005E-2</v>
      </c>
      <c r="J9979" s="63">
        <v>1.9765700000000001E-2</v>
      </c>
      <c r="K9979" s="63">
        <v>7.9052600000000001E-2</v>
      </c>
      <c r="L9979" s="63">
        <v>0.1383394</v>
      </c>
      <c r="M9979" s="63">
        <v>0.22394020000000001</v>
      </c>
      <c r="N9979" s="63">
        <v>6409</v>
      </c>
      <c r="O9979" s="63">
        <v>0.1130564</v>
      </c>
      <c r="P9979" s="63">
        <v>3</v>
      </c>
      <c r="Q9979" s="63">
        <v>1.2781749580960001E-2</v>
      </c>
    </row>
    <row r="9980" spans="1:17">
      <c r="A9980" s="63" t="s">
        <v>82</v>
      </c>
      <c r="B9980" s="63" t="s">
        <v>44</v>
      </c>
      <c r="C9980" s="63" t="s">
        <v>65</v>
      </c>
      <c r="D9980" s="63">
        <v>19</v>
      </c>
      <c r="E9980" s="63">
        <v>1.6562760000000001</v>
      </c>
      <c r="F9980" s="63">
        <v>1.5915079999999999</v>
      </c>
      <c r="G9980" s="63">
        <v>-6.4768099999999995E-2</v>
      </c>
      <c r="H9980" s="63">
        <v>46.704000000000001</v>
      </c>
      <c r="I9980" s="63">
        <v>-0.2096557</v>
      </c>
      <c r="J9980" s="63">
        <v>-0.1240549</v>
      </c>
      <c r="K9980" s="63">
        <v>-6.4768099999999995E-2</v>
      </c>
      <c r="L9980" s="63">
        <v>-5.4812000000000003E-3</v>
      </c>
      <c r="M9980" s="63">
        <v>8.0119499999999996E-2</v>
      </c>
      <c r="N9980" s="63">
        <v>6409</v>
      </c>
      <c r="O9980" s="63">
        <v>0.1130564</v>
      </c>
      <c r="P9980" s="63">
        <v>3</v>
      </c>
      <c r="Q9980" s="63">
        <v>1.2781749580960001E-2</v>
      </c>
    </row>
    <row r="9981" spans="1:17">
      <c r="A9981" s="63" t="s">
        <v>82</v>
      </c>
      <c r="B9981" s="63" t="s">
        <v>44</v>
      </c>
      <c r="C9981" s="63" t="s">
        <v>65</v>
      </c>
      <c r="D9981" s="63">
        <v>20</v>
      </c>
      <c r="E9981" s="63">
        <v>1.716426</v>
      </c>
      <c r="F9981" s="63">
        <v>1.6012569999999999</v>
      </c>
      <c r="G9981" s="63">
        <v>-0.1151682</v>
      </c>
      <c r="H9981" s="63">
        <v>45.112699999999997</v>
      </c>
      <c r="I9981" s="63">
        <v>-0.2600558</v>
      </c>
      <c r="J9981" s="63">
        <v>-0.174455</v>
      </c>
      <c r="K9981" s="63">
        <v>-0.1151682</v>
      </c>
      <c r="L9981" s="63">
        <v>-5.5881399999999998E-2</v>
      </c>
      <c r="M9981" s="63">
        <v>2.97194E-2</v>
      </c>
      <c r="N9981" s="63">
        <v>6409</v>
      </c>
      <c r="O9981" s="63">
        <v>0.1130564</v>
      </c>
      <c r="P9981" s="63">
        <v>3</v>
      </c>
      <c r="Q9981" s="63">
        <v>1.2781749580960001E-2</v>
      </c>
    </row>
    <row r="9982" spans="1:17">
      <c r="A9982" s="63" t="s">
        <v>82</v>
      </c>
      <c r="B9982" s="63" t="s">
        <v>44</v>
      </c>
      <c r="C9982" s="63" t="s">
        <v>65</v>
      </c>
      <c r="D9982" s="63">
        <v>21</v>
      </c>
      <c r="E9982" s="63">
        <v>1.7237690000000001</v>
      </c>
      <c r="F9982" s="63">
        <v>1.5759099999999999</v>
      </c>
      <c r="G9982" s="63">
        <v>-0.14785860000000001</v>
      </c>
      <c r="H9982" s="63">
        <v>44.0199</v>
      </c>
      <c r="I9982" s="63">
        <v>-0.29274620000000001</v>
      </c>
      <c r="J9982" s="63">
        <v>-0.20714550000000001</v>
      </c>
      <c r="K9982" s="63">
        <v>-0.14785860000000001</v>
      </c>
      <c r="L9982" s="63">
        <v>-8.8571800000000006E-2</v>
      </c>
      <c r="M9982" s="63">
        <v>-2.9710000000000001E-3</v>
      </c>
      <c r="N9982" s="63">
        <v>6409</v>
      </c>
      <c r="O9982" s="63">
        <v>0.1130564</v>
      </c>
      <c r="P9982" s="63">
        <v>3</v>
      </c>
      <c r="Q9982" s="63">
        <v>1.2781749580960001E-2</v>
      </c>
    </row>
    <row r="9983" spans="1:17">
      <c r="A9983" s="63" t="s">
        <v>82</v>
      </c>
      <c r="B9983" s="63" t="s">
        <v>44</v>
      </c>
      <c r="C9983" s="63" t="s">
        <v>65</v>
      </c>
      <c r="D9983" s="63">
        <v>22</v>
      </c>
      <c r="E9983" s="63">
        <v>1.5778570000000001</v>
      </c>
      <c r="F9983" s="63">
        <v>1.42957</v>
      </c>
      <c r="G9983" s="63">
        <v>-0.14828649999999999</v>
      </c>
      <c r="H9983" s="63">
        <v>43.301400000000001</v>
      </c>
      <c r="I9983" s="63">
        <v>-0.29317409999999999</v>
      </c>
      <c r="J9983" s="63">
        <v>-0.20757329999999999</v>
      </c>
      <c r="K9983" s="63">
        <v>-0.14828649999999999</v>
      </c>
      <c r="L9983" s="63">
        <v>-8.8999599999999998E-2</v>
      </c>
      <c r="M9983" s="63">
        <v>-3.3988999999999998E-3</v>
      </c>
      <c r="N9983" s="63">
        <v>6409</v>
      </c>
      <c r="O9983" s="63">
        <v>0.1130564</v>
      </c>
      <c r="P9983" s="63">
        <v>3</v>
      </c>
      <c r="Q9983" s="63">
        <v>1.2781749580960001E-2</v>
      </c>
    </row>
    <row r="9984" spans="1:17">
      <c r="A9984" s="63" t="s">
        <v>82</v>
      </c>
      <c r="B9984" s="63" t="s">
        <v>44</v>
      </c>
      <c r="C9984" s="63" t="s">
        <v>65</v>
      </c>
      <c r="D9984" s="63">
        <v>23</v>
      </c>
      <c r="E9984" s="63">
        <v>1.3551169999999999</v>
      </c>
      <c r="F9984" s="63">
        <v>1.214939</v>
      </c>
      <c r="G9984" s="63">
        <v>-0.14017840000000001</v>
      </c>
      <c r="H9984" s="63">
        <v>42.8172</v>
      </c>
      <c r="I9984" s="63">
        <v>-0.28506599999999999</v>
      </c>
      <c r="J9984" s="63">
        <v>-0.19946530000000001</v>
      </c>
      <c r="K9984" s="63">
        <v>-0.14017840000000001</v>
      </c>
      <c r="L9984" s="63">
        <v>-8.0891599999999994E-2</v>
      </c>
      <c r="M9984" s="63">
        <v>4.7092000000000002E-3</v>
      </c>
      <c r="N9984" s="63">
        <v>6409</v>
      </c>
      <c r="O9984" s="63">
        <v>0.1130564</v>
      </c>
      <c r="P9984" s="63">
        <v>3</v>
      </c>
      <c r="Q9984" s="63">
        <v>1.2781749580960001E-2</v>
      </c>
    </row>
    <row r="9985" spans="1:17">
      <c r="A9985" s="63" t="s">
        <v>82</v>
      </c>
      <c r="B9985" s="63" t="s">
        <v>44</v>
      </c>
      <c r="C9985" s="63" t="s">
        <v>65</v>
      </c>
      <c r="D9985" s="63">
        <v>24</v>
      </c>
      <c r="E9985" s="63">
        <v>1.1113139999999999</v>
      </c>
      <c r="F9985" s="63">
        <v>0.96922269999999999</v>
      </c>
      <c r="G9985" s="63">
        <v>-0.14209160000000001</v>
      </c>
      <c r="H9985" s="63">
        <v>42.358499999999999</v>
      </c>
      <c r="I9985" s="63">
        <v>-0.28697919999999999</v>
      </c>
      <c r="J9985" s="63">
        <v>-0.20137849999999999</v>
      </c>
      <c r="K9985" s="63">
        <v>-0.14209160000000001</v>
      </c>
      <c r="L9985" s="63">
        <v>-8.2804799999999998E-2</v>
      </c>
      <c r="M9985" s="63">
        <v>2.7959999999999999E-3</v>
      </c>
      <c r="N9985" s="63">
        <v>6409</v>
      </c>
      <c r="O9985" s="63">
        <v>0.1130564</v>
      </c>
      <c r="P9985" s="63">
        <v>3</v>
      </c>
      <c r="Q9985" s="63">
        <v>1.2781749580960001E-2</v>
      </c>
    </row>
    <row r="9986" spans="1:17">
      <c r="A9986" s="63" t="s">
        <v>82</v>
      </c>
      <c r="B9986" s="63" t="s">
        <v>44</v>
      </c>
      <c r="C9986" s="63" t="s">
        <v>66</v>
      </c>
      <c r="D9986" s="63">
        <v>1</v>
      </c>
      <c r="E9986" s="63">
        <v>0.84826270000000004</v>
      </c>
      <c r="F9986" s="63">
        <v>0.70335890000000001</v>
      </c>
      <c r="G9986" s="63">
        <v>-0.1449038</v>
      </c>
      <c r="H9986" s="63">
        <v>51.419499999999999</v>
      </c>
      <c r="I9986" s="63">
        <v>-0.28979139999999998</v>
      </c>
      <c r="J9986" s="63">
        <v>-0.2041906</v>
      </c>
      <c r="K9986" s="63">
        <v>-0.1449038</v>
      </c>
      <c r="L9986" s="63">
        <v>-8.5616899999999996E-2</v>
      </c>
      <c r="M9986" s="63">
        <v>-1.6200000000000001E-5</v>
      </c>
      <c r="N9986" s="63">
        <v>6409</v>
      </c>
      <c r="O9986" s="63">
        <v>0.1130564</v>
      </c>
      <c r="P9986" s="63">
        <v>4</v>
      </c>
      <c r="Q9986" s="63">
        <v>1.2781749580960001E-2</v>
      </c>
    </row>
    <row r="9987" spans="1:17">
      <c r="A9987" s="63" t="s">
        <v>82</v>
      </c>
      <c r="B9987" s="63" t="s">
        <v>44</v>
      </c>
      <c r="C9987" s="63" t="s">
        <v>66</v>
      </c>
      <c r="D9987" s="63">
        <v>2</v>
      </c>
      <c r="E9987" s="63">
        <v>0.78451400000000004</v>
      </c>
      <c r="F9987" s="63">
        <v>0.62369819999999998</v>
      </c>
      <c r="G9987" s="63">
        <v>-0.16081580000000001</v>
      </c>
      <c r="H9987" s="63">
        <v>51.058300000000003</v>
      </c>
      <c r="I9987" s="63">
        <v>-0.30570340000000001</v>
      </c>
      <c r="J9987" s="63">
        <v>-0.22010260000000001</v>
      </c>
      <c r="K9987" s="63">
        <v>-0.16081580000000001</v>
      </c>
      <c r="L9987" s="63">
        <v>-0.10152890000000001</v>
      </c>
      <c r="M9987" s="63">
        <v>-1.59282E-2</v>
      </c>
      <c r="N9987" s="63">
        <v>6409</v>
      </c>
      <c r="O9987" s="63">
        <v>0.1130564</v>
      </c>
      <c r="P9987" s="63">
        <v>4</v>
      </c>
      <c r="Q9987" s="63">
        <v>1.2781749580960001E-2</v>
      </c>
    </row>
    <row r="9988" spans="1:17">
      <c r="A9988" s="63" t="s">
        <v>82</v>
      </c>
      <c r="B9988" s="63" t="s">
        <v>44</v>
      </c>
      <c r="C9988" s="63" t="s">
        <v>66</v>
      </c>
      <c r="D9988" s="63">
        <v>3</v>
      </c>
      <c r="E9988" s="63">
        <v>0.76088239999999996</v>
      </c>
      <c r="F9988" s="63">
        <v>0.60448599999999997</v>
      </c>
      <c r="G9988" s="63">
        <v>-0.15639639999999999</v>
      </c>
      <c r="H9988" s="63">
        <v>50.313400000000001</v>
      </c>
      <c r="I9988" s="63">
        <v>-0.301284</v>
      </c>
      <c r="J9988" s="63">
        <v>-0.21568329999999999</v>
      </c>
      <c r="K9988" s="63">
        <v>-0.15639639999999999</v>
      </c>
      <c r="L9988" s="63">
        <v>-9.7109600000000004E-2</v>
      </c>
      <c r="M9988" s="63">
        <v>-1.1508900000000001E-2</v>
      </c>
      <c r="N9988" s="63">
        <v>6409</v>
      </c>
      <c r="O9988" s="63">
        <v>0.1130564</v>
      </c>
      <c r="P9988" s="63">
        <v>4</v>
      </c>
      <c r="Q9988" s="63">
        <v>1.2781749580960001E-2</v>
      </c>
    </row>
    <row r="9989" spans="1:17">
      <c r="A9989" s="63" t="s">
        <v>82</v>
      </c>
      <c r="B9989" s="63" t="s">
        <v>44</v>
      </c>
      <c r="C9989" s="63" t="s">
        <v>66</v>
      </c>
      <c r="D9989" s="63">
        <v>4</v>
      </c>
      <c r="E9989" s="63">
        <v>0.79224079999999997</v>
      </c>
      <c r="F9989" s="63">
        <v>0.63439049999999997</v>
      </c>
      <c r="G9989" s="63">
        <v>-0.1578503</v>
      </c>
      <c r="H9989" s="63">
        <v>49.615000000000002</v>
      </c>
      <c r="I9989" s="63">
        <v>-0.3027379</v>
      </c>
      <c r="J9989" s="63">
        <v>-0.2171371</v>
      </c>
      <c r="K9989" s="63">
        <v>-0.1578503</v>
      </c>
      <c r="L9989" s="63">
        <v>-9.8563399999999995E-2</v>
      </c>
      <c r="M9989" s="63">
        <v>-1.2962700000000001E-2</v>
      </c>
      <c r="N9989" s="63">
        <v>6409</v>
      </c>
      <c r="O9989" s="63">
        <v>0.1130564</v>
      </c>
      <c r="P9989" s="63">
        <v>4</v>
      </c>
      <c r="Q9989" s="63">
        <v>1.2781749580960001E-2</v>
      </c>
    </row>
    <row r="9990" spans="1:17">
      <c r="A9990" s="63" t="s">
        <v>82</v>
      </c>
      <c r="B9990" s="63" t="s">
        <v>44</v>
      </c>
      <c r="C9990" s="63" t="s">
        <v>66</v>
      </c>
      <c r="D9990" s="63">
        <v>5</v>
      </c>
      <c r="E9990" s="63">
        <v>0.81542049999999999</v>
      </c>
      <c r="F9990" s="63">
        <v>0.65832780000000002</v>
      </c>
      <c r="G9990" s="63">
        <v>-0.1570928</v>
      </c>
      <c r="H9990" s="63">
        <v>48.603999999999999</v>
      </c>
      <c r="I9990" s="63">
        <v>-0.30198029999999998</v>
      </c>
      <c r="J9990" s="63">
        <v>-0.21637960000000001</v>
      </c>
      <c r="K9990" s="63">
        <v>-0.1570928</v>
      </c>
      <c r="L9990" s="63">
        <v>-9.7805900000000001E-2</v>
      </c>
      <c r="M9990" s="63">
        <v>-1.2205199999999999E-2</v>
      </c>
      <c r="N9990" s="63">
        <v>6409</v>
      </c>
      <c r="O9990" s="63">
        <v>0.1130564</v>
      </c>
      <c r="P9990" s="63">
        <v>4</v>
      </c>
      <c r="Q9990" s="63">
        <v>1.2781749580960001E-2</v>
      </c>
    </row>
    <row r="9991" spans="1:17">
      <c r="A9991" s="63" t="s">
        <v>82</v>
      </c>
      <c r="B9991" s="63" t="s">
        <v>44</v>
      </c>
      <c r="C9991" s="63" t="s">
        <v>66</v>
      </c>
      <c r="D9991" s="63">
        <v>6</v>
      </c>
      <c r="E9991" s="63">
        <v>0.95700149999999995</v>
      </c>
      <c r="F9991" s="63">
        <v>0.72176370000000001</v>
      </c>
      <c r="G9991" s="63">
        <v>-0.2352378</v>
      </c>
      <c r="H9991" s="63">
        <v>47.925600000000003</v>
      </c>
      <c r="I9991" s="63">
        <v>-0.3801254</v>
      </c>
      <c r="J9991" s="63">
        <v>-0.29452460000000003</v>
      </c>
      <c r="K9991" s="63">
        <v>-0.2352378</v>
      </c>
      <c r="L9991" s="63">
        <v>-0.17595089999999999</v>
      </c>
      <c r="M9991" s="63">
        <v>-9.0350200000000006E-2</v>
      </c>
      <c r="N9991" s="63">
        <v>6409</v>
      </c>
      <c r="O9991" s="63">
        <v>0.1130564</v>
      </c>
      <c r="P9991" s="63">
        <v>4</v>
      </c>
      <c r="Q9991" s="63">
        <v>1.2781749580960001E-2</v>
      </c>
    </row>
    <row r="9992" spans="1:17">
      <c r="A9992" s="63" t="s">
        <v>82</v>
      </c>
      <c r="B9992" s="63" t="s">
        <v>44</v>
      </c>
      <c r="C9992" s="63" t="s">
        <v>66</v>
      </c>
      <c r="D9992" s="63">
        <v>7</v>
      </c>
      <c r="E9992" s="63">
        <v>1.204542</v>
      </c>
      <c r="F9992" s="63">
        <v>1.0053650000000001</v>
      </c>
      <c r="G9992" s="63">
        <v>-0.19917679999999999</v>
      </c>
      <c r="H9992" s="63">
        <v>47.749600000000001</v>
      </c>
      <c r="I9992" s="63">
        <v>-0.34406439999999999</v>
      </c>
      <c r="J9992" s="63">
        <v>-0.25846360000000002</v>
      </c>
      <c r="K9992" s="63">
        <v>-0.19917679999999999</v>
      </c>
      <c r="L9992" s="63">
        <v>-0.13988999999999999</v>
      </c>
      <c r="M9992" s="63">
        <v>-5.4289200000000003E-2</v>
      </c>
      <c r="N9992" s="63">
        <v>6409</v>
      </c>
      <c r="O9992" s="63">
        <v>0.1130564</v>
      </c>
      <c r="P9992" s="63">
        <v>4</v>
      </c>
      <c r="Q9992" s="63">
        <v>1.2781749580960001E-2</v>
      </c>
    </row>
    <row r="9993" spans="1:17">
      <c r="A9993" s="63" t="s">
        <v>82</v>
      </c>
      <c r="B9993" s="63" t="s">
        <v>44</v>
      </c>
      <c r="C9993" s="63" t="s">
        <v>66</v>
      </c>
      <c r="D9993" s="63">
        <v>8</v>
      </c>
      <c r="E9993" s="63">
        <v>1.33351</v>
      </c>
      <c r="F9993" s="63">
        <v>1.2495579999999999</v>
      </c>
      <c r="G9993" s="63">
        <v>-8.3951799999999993E-2</v>
      </c>
      <c r="H9993" s="63">
        <v>50.500999999999998</v>
      </c>
      <c r="I9993" s="63">
        <v>-0.2288394</v>
      </c>
      <c r="J9993" s="63">
        <v>-0.1432387</v>
      </c>
      <c r="K9993" s="63">
        <v>-8.3951799999999993E-2</v>
      </c>
      <c r="L9993" s="63">
        <v>-2.4664999999999999E-2</v>
      </c>
      <c r="M9993" s="63">
        <v>6.0935799999999998E-2</v>
      </c>
      <c r="N9993" s="63">
        <v>6409</v>
      </c>
      <c r="O9993" s="63">
        <v>0.1130564</v>
      </c>
      <c r="P9993" s="63">
        <v>4</v>
      </c>
      <c r="Q9993" s="63">
        <v>1.2781749580960001E-2</v>
      </c>
    </row>
    <row r="9994" spans="1:17">
      <c r="A9994" s="63" t="s">
        <v>82</v>
      </c>
      <c r="B9994" s="63" t="s">
        <v>44</v>
      </c>
      <c r="C9994" s="63" t="s">
        <v>66</v>
      </c>
      <c r="D9994" s="63">
        <v>9</v>
      </c>
      <c r="E9994" s="63">
        <v>1.213497</v>
      </c>
      <c r="F9994" s="63">
        <v>1.2868310000000001</v>
      </c>
      <c r="G9994" s="63">
        <v>7.3333499999999996E-2</v>
      </c>
      <c r="H9994" s="63">
        <v>55.827100000000002</v>
      </c>
      <c r="I9994" s="63">
        <v>-7.1554099999999995E-2</v>
      </c>
      <c r="J9994" s="63">
        <v>1.4046700000000001E-2</v>
      </c>
      <c r="K9994" s="63">
        <v>7.3333499999999996E-2</v>
      </c>
      <c r="L9994" s="63">
        <v>0.1326203</v>
      </c>
      <c r="M9994" s="63">
        <v>0.2182211</v>
      </c>
      <c r="N9994" s="63">
        <v>6409</v>
      </c>
      <c r="O9994" s="63">
        <v>0.1130564</v>
      </c>
      <c r="P9994" s="63">
        <v>4</v>
      </c>
      <c r="Q9994" s="63">
        <v>1.2781749580960001E-2</v>
      </c>
    </row>
    <row r="9995" spans="1:17">
      <c r="A9995" s="63" t="s">
        <v>82</v>
      </c>
      <c r="B9995" s="63" t="s">
        <v>44</v>
      </c>
      <c r="C9995" s="63" t="s">
        <v>66</v>
      </c>
      <c r="D9995" s="63">
        <v>10</v>
      </c>
      <c r="E9995" s="63">
        <v>1.173983</v>
      </c>
      <c r="F9995" s="63">
        <v>1.250227</v>
      </c>
      <c r="G9995" s="63">
        <v>7.62438E-2</v>
      </c>
      <c r="H9995" s="63">
        <v>59.945300000000003</v>
      </c>
      <c r="I9995" s="63">
        <v>-6.8643800000000005E-2</v>
      </c>
      <c r="J9995" s="63">
        <v>1.69569E-2</v>
      </c>
      <c r="K9995" s="63">
        <v>7.62438E-2</v>
      </c>
      <c r="L9995" s="63">
        <v>0.1355306</v>
      </c>
      <c r="M9995" s="63">
        <v>0.22113140000000001</v>
      </c>
      <c r="N9995" s="63">
        <v>6409</v>
      </c>
      <c r="O9995" s="63">
        <v>0.1130564</v>
      </c>
      <c r="P9995" s="63">
        <v>4</v>
      </c>
      <c r="Q9995" s="63">
        <v>1.2781749580960001E-2</v>
      </c>
    </row>
    <row r="9996" spans="1:17">
      <c r="A9996" s="63" t="s">
        <v>82</v>
      </c>
      <c r="B9996" s="63" t="s">
        <v>44</v>
      </c>
      <c r="C9996" s="63" t="s">
        <v>66</v>
      </c>
      <c r="D9996" s="63">
        <v>11</v>
      </c>
      <c r="E9996" s="63">
        <v>1.0835539999999999</v>
      </c>
      <c r="F9996" s="63">
        <v>1.238164</v>
      </c>
      <c r="G9996" s="63">
        <v>0.15461030000000001</v>
      </c>
      <c r="H9996" s="63">
        <v>63.344099999999997</v>
      </c>
      <c r="I9996" s="63">
        <v>9.7227000000000008E-3</v>
      </c>
      <c r="J9996" s="63">
        <v>9.5323400000000003E-2</v>
      </c>
      <c r="K9996" s="63">
        <v>0.15461030000000001</v>
      </c>
      <c r="L9996" s="63">
        <v>0.21389710000000001</v>
      </c>
      <c r="M9996" s="63">
        <v>0.29949789999999998</v>
      </c>
      <c r="N9996" s="63">
        <v>6409</v>
      </c>
      <c r="O9996" s="63">
        <v>0.1130564</v>
      </c>
      <c r="P9996" s="63">
        <v>4</v>
      </c>
      <c r="Q9996" s="63">
        <v>1.2781749580960001E-2</v>
      </c>
    </row>
    <row r="9997" spans="1:17">
      <c r="A9997" s="63" t="s">
        <v>82</v>
      </c>
      <c r="B9997" s="63" t="s">
        <v>44</v>
      </c>
      <c r="C9997" s="63" t="s">
        <v>66</v>
      </c>
      <c r="D9997" s="63">
        <v>12</v>
      </c>
      <c r="E9997" s="63">
        <v>1.0591060000000001</v>
      </c>
      <c r="F9997" s="63">
        <v>1.194868</v>
      </c>
      <c r="G9997" s="63">
        <v>0.13576160000000001</v>
      </c>
      <c r="H9997" s="63">
        <v>65.947299999999998</v>
      </c>
      <c r="I9997" s="63">
        <v>-9.1260000000000004E-3</v>
      </c>
      <c r="J9997" s="63">
        <v>7.6474799999999996E-2</v>
      </c>
      <c r="K9997" s="63">
        <v>0.13576160000000001</v>
      </c>
      <c r="L9997" s="63">
        <v>0.19504850000000001</v>
      </c>
      <c r="M9997" s="63">
        <v>0.28064919999999999</v>
      </c>
      <c r="N9997" s="63">
        <v>6409</v>
      </c>
      <c r="O9997" s="63">
        <v>0.1130564</v>
      </c>
      <c r="P9997" s="63">
        <v>4</v>
      </c>
      <c r="Q9997" s="63">
        <v>1.2781749580960001E-2</v>
      </c>
    </row>
    <row r="9998" spans="1:17">
      <c r="A9998" s="63" t="s">
        <v>82</v>
      </c>
      <c r="B9998" s="63" t="s">
        <v>44</v>
      </c>
      <c r="C9998" s="63" t="s">
        <v>66</v>
      </c>
      <c r="D9998" s="63">
        <v>13</v>
      </c>
      <c r="E9998" s="63">
        <v>0.93661380000000005</v>
      </c>
      <c r="F9998" s="63">
        <v>1.1877759999999999</v>
      </c>
      <c r="G9998" s="63">
        <v>0.25116250000000001</v>
      </c>
      <c r="H9998" s="63">
        <v>67.859200000000001</v>
      </c>
      <c r="I9998" s="63">
        <v>0.10627490000000001</v>
      </c>
      <c r="J9998" s="63">
        <v>0.19187570000000001</v>
      </c>
      <c r="K9998" s="63">
        <v>0.25116250000000001</v>
      </c>
      <c r="L9998" s="63">
        <v>0.31044939999999999</v>
      </c>
      <c r="M9998" s="63">
        <v>0.39605010000000002</v>
      </c>
      <c r="N9998" s="63">
        <v>6409</v>
      </c>
      <c r="O9998" s="63">
        <v>0.1130564</v>
      </c>
      <c r="P9998" s="63">
        <v>4</v>
      </c>
      <c r="Q9998" s="63">
        <v>1.2781749580960001E-2</v>
      </c>
    </row>
    <row r="9999" spans="1:17">
      <c r="A9999" s="63" t="s">
        <v>82</v>
      </c>
      <c r="B9999" s="63" t="s">
        <v>44</v>
      </c>
      <c r="C9999" s="63" t="s">
        <v>66</v>
      </c>
      <c r="D9999" s="63">
        <v>14</v>
      </c>
      <c r="E9999" s="63">
        <v>0.87900409999999995</v>
      </c>
      <c r="F9999" s="63">
        <v>1.1687000000000001</v>
      </c>
      <c r="G9999" s="63">
        <v>0.2896956</v>
      </c>
      <c r="H9999" s="63">
        <v>69.710499999999996</v>
      </c>
      <c r="I9999" s="63">
        <v>0.14480799999999999</v>
      </c>
      <c r="J9999" s="63">
        <v>0.2304088</v>
      </c>
      <c r="K9999" s="63">
        <v>0.2896956</v>
      </c>
      <c r="L9999" s="63">
        <v>0.34898249999999997</v>
      </c>
      <c r="M9999" s="63">
        <v>0.4345832</v>
      </c>
      <c r="N9999" s="63">
        <v>6409</v>
      </c>
      <c r="O9999" s="63">
        <v>0.1130564</v>
      </c>
      <c r="P9999" s="63">
        <v>4</v>
      </c>
      <c r="Q9999" s="63">
        <v>1.2781749580960001E-2</v>
      </c>
    </row>
    <row r="10000" spans="1:17">
      <c r="A10000" s="63" t="s">
        <v>82</v>
      </c>
      <c r="B10000" s="63" t="s">
        <v>44</v>
      </c>
      <c r="C10000" s="63" t="s">
        <v>66</v>
      </c>
      <c r="D10000" s="63">
        <v>15</v>
      </c>
      <c r="E10000" s="63">
        <v>0.88250490000000004</v>
      </c>
      <c r="F10000" s="63">
        <v>1.137615</v>
      </c>
      <c r="G10000" s="63">
        <v>0.25511</v>
      </c>
      <c r="H10000" s="63">
        <v>71.016300000000001</v>
      </c>
      <c r="I10000" s="63">
        <v>0.1102224</v>
      </c>
      <c r="J10000" s="63">
        <v>0.1958231</v>
      </c>
      <c r="K10000" s="63">
        <v>0.25511</v>
      </c>
      <c r="L10000" s="63">
        <v>0.31439679999999998</v>
      </c>
      <c r="M10000" s="63">
        <v>0.39999760000000001</v>
      </c>
      <c r="N10000" s="63">
        <v>6409</v>
      </c>
      <c r="O10000" s="63">
        <v>0.1130564</v>
      </c>
      <c r="P10000" s="63">
        <v>4</v>
      </c>
      <c r="Q10000" s="63">
        <v>1.2781749580960001E-2</v>
      </c>
    </row>
    <row r="10001" spans="1:17">
      <c r="A10001" s="63" t="s">
        <v>82</v>
      </c>
      <c r="B10001" s="63" t="s">
        <v>44</v>
      </c>
      <c r="C10001" s="63" t="s">
        <v>66</v>
      </c>
      <c r="D10001" s="63">
        <v>16</v>
      </c>
      <c r="E10001" s="63">
        <v>0.90940759999999998</v>
      </c>
      <c r="F10001" s="63">
        <v>1.1269210000000001</v>
      </c>
      <c r="G10001" s="63">
        <v>0.2175134</v>
      </c>
      <c r="H10001" s="63">
        <v>71.587100000000007</v>
      </c>
      <c r="I10001" s="63">
        <v>7.2625800000000004E-2</v>
      </c>
      <c r="J10001" s="63">
        <v>0.15822649999999999</v>
      </c>
      <c r="K10001" s="63">
        <v>0.2175134</v>
      </c>
      <c r="L10001" s="63">
        <v>0.2768002</v>
      </c>
      <c r="M10001" s="63">
        <v>0.36240099999999997</v>
      </c>
      <c r="N10001" s="63">
        <v>6409</v>
      </c>
      <c r="O10001" s="63">
        <v>0.1130564</v>
      </c>
      <c r="P10001" s="63">
        <v>4</v>
      </c>
      <c r="Q10001" s="63">
        <v>1.2781749580960001E-2</v>
      </c>
    </row>
    <row r="10002" spans="1:17">
      <c r="A10002" s="63" t="s">
        <v>82</v>
      </c>
      <c r="B10002" s="63" t="s">
        <v>44</v>
      </c>
      <c r="C10002" s="63" t="s">
        <v>66</v>
      </c>
      <c r="D10002" s="63">
        <v>17</v>
      </c>
      <c r="E10002" s="63">
        <v>0.98335950000000005</v>
      </c>
      <c r="F10002" s="63">
        <v>1.1691769999999999</v>
      </c>
      <c r="G10002" s="63">
        <v>0.1858175</v>
      </c>
      <c r="H10002" s="63">
        <v>71.395200000000003</v>
      </c>
      <c r="I10002" s="63">
        <v>4.0929899999999998E-2</v>
      </c>
      <c r="J10002" s="63">
        <v>0.12653059999999999</v>
      </c>
      <c r="K10002" s="63">
        <v>0.1858175</v>
      </c>
      <c r="L10002" s="63">
        <v>0.2451043</v>
      </c>
      <c r="M10002" s="63">
        <v>0.33070509999999997</v>
      </c>
      <c r="N10002" s="63">
        <v>6409</v>
      </c>
      <c r="O10002" s="63">
        <v>0.1130564</v>
      </c>
      <c r="P10002" s="63">
        <v>4</v>
      </c>
      <c r="Q10002" s="63">
        <v>1.2781749580960001E-2</v>
      </c>
    </row>
    <row r="10003" spans="1:17">
      <c r="A10003" s="63" t="s">
        <v>82</v>
      </c>
      <c r="B10003" s="63" t="s">
        <v>44</v>
      </c>
      <c r="C10003" s="63" t="s">
        <v>66</v>
      </c>
      <c r="D10003" s="63">
        <v>18</v>
      </c>
      <c r="E10003" s="63">
        <v>1.1928609999999999</v>
      </c>
      <c r="F10003" s="63">
        <v>1.271914</v>
      </c>
      <c r="G10003" s="63">
        <v>7.9052600000000001E-2</v>
      </c>
      <c r="H10003" s="63">
        <v>70.5441</v>
      </c>
      <c r="I10003" s="63">
        <v>-6.5835000000000005E-2</v>
      </c>
      <c r="J10003" s="63">
        <v>1.9765700000000001E-2</v>
      </c>
      <c r="K10003" s="63">
        <v>7.9052600000000001E-2</v>
      </c>
      <c r="L10003" s="63">
        <v>0.1383394</v>
      </c>
      <c r="M10003" s="63">
        <v>0.22394020000000001</v>
      </c>
      <c r="N10003" s="63">
        <v>6409</v>
      </c>
      <c r="O10003" s="63">
        <v>0.1130564</v>
      </c>
      <c r="P10003" s="63">
        <v>4</v>
      </c>
      <c r="Q10003" s="63">
        <v>1.2781749580960001E-2</v>
      </c>
    </row>
    <row r="10004" spans="1:17">
      <c r="A10004" s="63" t="s">
        <v>82</v>
      </c>
      <c r="B10004" s="63" t="s">
        <v>44</v>
      </c>
      <c r="C10004" s="63" t="s">
        <v>66</v>
      </c>
      <c r="D10004" s="63">
        <v>19</v>
      </c>
      <c r="E10004" s="63">
        <v>1.4095279999999999</v>
      </c>
      <c r="F10004" s="63">
        <v>1.34476</v>
      </c>
      <c r="G10004" s="63">
        <v>-6.4768199999999998E-2</v>
      </c>
      <c r="H10004" s="63">
        <v>68.457599999999999</v>
      </c>
      <c r="I10004" s="63">
        <v>-0.2096558</v>
      </c>
      <c r="J10004" s="63">
        <v>-0.124055</v>
      </c>
      <c r="K10004" s="63">
        <v>-6.4768199999999998E-2</v>
      </c>
      <c r="L10004" s="63">
        <v>-5.4814E-3</v>
      </c>
      <c r="M10004" s="63">
        <v>8.0119399999999993E-2</v>
      </c>
      <c r="N10004" s="63">
        <v>6409</v>
      </c>
      <c r="O10004" s="63">
        <v>0.1130564</v>
      </c>
      <c r="P10004" s="63">
        <v>4</v>
      </c>
      <c r="Q10004" s="63">
        <v>1.2781749580960001E-2</v>
      </c>
    </row>
    <row r="10005" spans="1:17">
      <c r="A10005" s="63" t="s">
        <v>82</v>
      </c>
      <c r="B10005" s="63" t="s">
        <v>44</v>
      </c>
      <c r="C10005" s="63" t="s">
        <v>66</v>
      </c>
      <c r="D10005" s="63">
        <v>20</v>
      </c>
      <c r="E10005" s="63">
        <v>1.4976510000000001</v>
      </c>
      <c r="F10005" s="63">
        <v>1.3824829999999999</v>
      </c>
      <c r="G10005" s="63">
        <v>-0.1151682</v>
      </c>
      <c r="H10005" s="63">
        <v>63.673699999999997</v>
      </c>
      <c r="I10005" s="63">
        <v>-0.2600558</v>
      </c>
      <c r="J10005" s="63">
        <v>-0.174455</v>
      </c>
      <c r="K10005" s="63">
        <v>-0.1151682</v>
      </c>
      <c r="L10005" s="63">
        <v>-5.5881399999999998E-2</v>
      </c>
      <c r="M10005" s="63">
        <v>2.97194E-2</v>
      </c>
      <c r="N10005" s="63">
        <v>6409</v>
      </c>
      <c r="O10005" s="63">
        <v>0.1130564</v>
      </c>
      <c r="P10005" s="63">
        <v>4</v>
      </c>
      <c r="Q10005" s="63">
        <v>1.2781749580960001E-2</v>
      </c>
    </row>
    <row r="10006" spans="1:17">
      <c r="A10006" s="63" t="s">
        <v>82</v>
      </c>
      <c r="B10006" s="63" t="s">
        <v>44</v>
      </c>
      <c r="C10006" s="63" t="s">
        <v>66</v>
      </c>
      <c r="D10006" s="63">
        <v>21</v>
      </c>
      <c r="E10006" s="63">
        <v>1.538098</v>
      </c>
      <c r="F10006" s="63">
        <v>1.390239</v>
      </c>
      <c r="G10006" s="63">
        <v>-0.14785870000000001</v>
      </c>
      <c r="H10006" s="63">
        <v>58.904400000000003</v>
      </c>
      <c r="I10006" s="63">
        <v>-0.29274630000000001</v>
      </c>
      <c r="J10006" s="63">
        <v>-0.20714560000000001</v>
      </c>
      <c r="K10006" s="63">
        <v>-0.14785870000000001</v>
      </c>
      <c r="L10006" s="63">
        <v>-8.8571899999999995E-2</v>
      </c>
      <c r="M10006" s="63">
        <v>-2.9711E-3</v>
      </c>
      <c r="N10006" s="63">
        <v>6409</v>
      </c>
      <c r="O10006" s="63">
        <v>0.1130564</v>
      </c>
      <c r="P10006" s="63">
        <v>4</v>
      </c>
      <c r="Q10006" s="63">
        <v>1.2781749580960001E-2</v>
      </c>
    </row>
    <row r="10007" spans="1:17">
      <c r="A10007" s="63" t="s">
        <v>82</v>
      </c>
      <c r="B10007" s="63" t="s">
        <v>44</v>
      </c>
      <c r="C10007" s="63" t="s">
        <v>66</v>
      </c>
      <c r="D10007" s="63">
        <v>22</v>
      </c>
      <c r="E10007" s="63">
        <v>1.4363079999999999</v>
      </c>
      <c r="F10007" s="63">
        <v>1.288022</v>
      </c>
      <c r="G10007" s="63">
        <v>-0.14828659999999999</v>
      </c>
      <c r="H10007" s="63">
        <v>55.706600000000002</v>
      </c>
      <c r="I10007" s="63">
        <v>-0.2931742</v>
      </c>
      <c r="J10007" s="63">
        <v>-0.20757339999999999</v>
      </c>
      <c r="K10007" s="63">
        <v>-0.14828659999999999</v>
      </c>
      <c r="L10007" s="63">
        <v>-8.8999700000000001E-2</v>
      </c>
      <c r="M10007" s="63">
        <v>-3.3990000000000001E-3</v>
      </c>
      <c r="N10007" s="63">
        <v>6409</v>
      </c>
      <c r="O10007" s="63">
        <v>0.1130564</v>
      </c>
      <c r="P10007" s="63">
        <v>4</v>
      </c>
      <c r="Q10007" s="63">
        <v>1.2781749580960001E-2</v>
      </c>
    </row>
    <row r="10008" spans="1:17">
      <c r="A10008" s="63" t="s">
        <v>82</v>
      </c>
      <c r="B10008" s="63" t="s">
        <v>44</v>
      </c>
      <c r="C10008" s="63" t="s">
        <v>66</v>
      </c>
      <c r="D10008" s="63">
        <v>23</v>
      </c>
      <c r="E10008" s="63">
        <v>1.2315990000000001</v>
      </c>
      <c r="F10008" s="63">
        <v>1.091421</v>
      </c>
      <c r="G10008" s="63">
        <v>-0.14017840000000001</v>
      </c>
      <c r="H10008" s="63">
        <v>53.796900000000001</v>
      </c>
      <c r="I10008" s="63">
        <v>-0.28506599999999999</v>
      </c>
      <c r="J10008" s="63">
        <v>-0.19946530000000001</v>
      </c>
      <c r="K10008" s="63">
        <v>-0.14017840000000001</v>
      </c>
      <c r="L10008" s="63">
        <v>-8.0891599999999994E-2</v>
      </c>
      <c r="M10008" s="63">
        <v>4.7092000000000002E-3</v>
      </c>
      <c r="N10008" s="63">
        <v>6409</v>
      </c>
      <c r="O10008" s="63">
        <v>0.1130564</v>
      </c>
      <c r="P10008" s="63">
        <v>4</v>
      </c>
      <c r="Q10008" s="63">
        <v>1.2781749580960001E-2</v>
      </c>
    </row>
    <row r="10009" spans="1:17">
      <c r="A10009" s="63" t="s">
        <v>82</v>
      </c>
      <c r="B10009" s="63" t="s">
        <v>44</v>
      </c>
      <c r="C10009" s="63" t="s">
        <v>66</v>
      </c>
      <c r="D10009" s="63">
        <v>24</v>
      </c>
      <c r="E10009" s="63">
        <v>0.99607789999999996</v>
      </c>
      <c r="F10009" s="63">
        <v>0.85398629999999998</v>
      </c>
      <c r="G10009" s="63">
        <v>-0.14209160000000001</v>
      </c>
      <c r="H10009" s="63">
        <v>52.542099999999998</v>
      </c>
      <c r="I10009" s="63">
        <v>-0.28697919999999999</v>
      </c>
      <c r="J10009" s="63">
        <v>-0.20137849999999999</v>
      </c>
      <c r="K10009" s="63">
        <v>-0.14209160000000001</v>
      </c>
      <c r="L10009" s="63">
        <v>-8.2804799999999998E-2</v>
      </c>
      <c r="M10009" s="63">
        <v>2.7959999999999999E-3</v>
      </c>
      <c r="N10009" s="63">
        <v>6409</v>
      </c>
      <c r="O10009" s="63">
        <v>0.1130564</v>
      </c>
      <c r="P10009" s="63">
        <v>4</v>
      </c>
      <c r="Q10009" s="63">
        <v>1.2781749580960001E-2</v>
      </c>
    </row>
    <row r="10010" spans="1:17">
      <c r="A10010" s="63" t="s">
        <v>82</v>
      </c>
      <c r="B10010" s="63" t="s">
        <v>44</v>
      </c>
      <c r="C10010" s="63" t="s">
        <v>67</v>
      </c>
      <c r="D10010" s="63">
        <v>1</v>
      </c>
      <c r="E10010" s="63">
        <v>0.95017039999999997</v>
      </c>
      <c r="F10010" s="63">
        <v>0.70299909999999999</v>
      </c>
      <c r="G10010" s="63">
        <v>-0.24717130000000001</v>
      </c>
      <c r="H10010" s="63">
        <v>57.109099999999998</v>
      </c>
      <c r="I10010" s="63">
        <v>-0.39205889999999999</v>
      </c>
      <c r="J10010" s="63">
        <v>-0.30645810000000001</v>
      </c>
      <c r="K10010" s="63">
        <v>-0.24717130000000001</v>
      </c>
      <c r="L10010" s="63">
        <v>-0.18788440000000001</v>
      </c>
      <c r="M10010" s="63">
        <v>-0.10228370000000001</v>
      </c>
      <c r="N10010" s="63">
        <v>6409</v>
      </c>
      <c r="O10010" s="63">
        <v>0.1130564</v>
      </c>
      <c r="P10010" s="63">
        <v>5</v>
      </c>
      <c r="Q10010" s="63">
        <v>1.2781749580960001E-2</v>
      </c>
    </row>
    <row r="10011" spans="1:17">
      <c r="A10011" s="63" t="s">
        <v>82</v>
      </c>
      <c r="B10011" s="63" t="s">
        <v>44</v>
      </c>
      <c r="C10011" s="63" t="s">
        <v>67</v>
      </c>
      <c r="D10011" s="63">
        <v>2</v>
      </c>
      <c r="E10011" s="63">
        <v>0.86147589999999996</v>
      </c>
      <c r="F10011" s="63">
        <v>0.62122149999999998</v>
      </c>
      <c r="G10011" s="63">
        <v>-0.24025440000000001</v>
      </c>
      <c r="H10011" s="63">
        <v>56.119900000000001</v>
      </c>
      <c r="I10011" s="63">
        <v>-0.38514199999999998</v>
      </c>
      <c r="J10011" s="63">
        <v>-0.29954120000000001</v>
      </c>
      <c r="K10011" s="63">
        <v>-0.24025440000000001</v>
      </c>
      <c r="L10011" s="63">
        <v>-0.18096760000000001</v>
      </c>
      <c r="M10011" s="63">
        <v>-9.5366800000000002E-2</v>
      </c>
      <c r="N10011" s="63">
        <v>6409</v>
      </c>
      <c r="O10011" s="63">
        <v>0.1130564</v>
      </c>
      <c r="P10011" s="63">
        <v>5</v>
      </c>
      <c r="Q10011" s="63">
        <v>1.2781749580960001E-2</v>
      </c>
    </row>
    <row r="10012" spans="1:17">
      <c r="A10012" s="63" t="s">
        <v>82</v>
      </c>
      <c r="B10012" s="63" t="s">
        <v>44</v>
      </c>
      <c r="C10012" s="63" t="s">
        <v>67</v>
      </c>
      <c r="D10012" s="63">
        <v>3</v>
      </c>
      <c r="E10012" s="63">
        <v>0.83541580000000004</v>
      </c>
      <c r="F10012" s="63">
        <v>0.59732079999999999</v>
      </c>
      <c r="G10012" s="63">
        <v>-0.238095</v>
      </c>
      <c r="H10012" s="63">
        <v>55.082999999999998</v>
      </c>
      <c r="I10012" s="63">
        <v>-0.38298260000000001</v>
      </c>
      <c r="J10012" s="63">
        <v>-0.29738179999999997</v>
      </c>
      <c r="K10012" s="63">
        <v>-0.238095</v>
      </c>
      <c r="L10012" s="63">
        <v>-0.1788082</v>
      </c>
      <c r="M10012" s="63">
        <v>-9.3207399999999996E-2</v>
      </c>
      <c r="N10012" s="63">
        <v>6409</v>
      </c>
      <c r="O10012" s="63">
        <v>0.1130564</v>
      </c>
      <c r="P10012" s="63">
        <v>5</v>
      </c>
      <c r="Q10012" s="63">
        <v>1.2781749580960001E-2</v>
      </c>
    </row>
    <row r="10013" spans="1:17">
      <c r="A10013" s="63" t="s">
        <v>82</v>
      </c>
      <c r="B10013" s="63" t="s">
        <v>44</v>
      </c>
      <c r="C10013" s="63" t="s">
        <v>67</v>
      </c>
      <c r="D10013" s="63">
        <v>4</v>
      </c>
      <c r="E10013" s="63">
        <v>0.83130280000000001</v>
      </c>
      <c r="F10013" s="63">
        <v>0.61727799999999999</v>
      </c>
      <c r="G10013" s="63">
        <v>-0.21402479999999999</v>
      </c>
      <c r="H10013" s="63">
        <v>53.908799999999999</v>
      </c>
      <c r="I10013" s="63">
        <v>-0.35891240000000002</v>
      </c>
      <c r="J10013" s="63">
        <v>-0.27331159999999999</v>
      </c>
      <c r="K10013" s="63">
        <v>-0.21402479999999999</v>
      </c>
      <c r="L10013" s="63">
        <v>-0.15473790000000001</v>
      </c>
      <c r="M10013" s="63">
        <v>-6.9137199999999996E-2</v>
      </c>
      <c r="N10013" s="63">
        <v>6409</v>
      </c>
      <c r="O10013" s="63">
        <v>0.1130564</v>
      </c>
      <c r="P10013" s="63">
        <v>5</v>
      </c>
      <c r="Q10013" s="63">
        <v>1.2781749580960001E-2</v>
      </c>
    </row>
    <row r="10014" spans="1:17">
      <c r="A10014" s="63" t="s">
        <v>82</v>
      </c>
      <c r="B10014" s="63" t="s">
        <v>44</v>
      </c>
      <c r="C10014" s="63" t="s">
        <v>67</v>
      </c>
      <c r="D10014" s="63">
        <v>5</v>
      </c>
      <c r="E10014" s="63">
        <v>0.84761569999999997</v>
      </c>
      <c r="F10014" s="63">
        <v>0.63251869999999999</v>
      </c>
      <c r="G10014" s="63">
        <v>-0.21509700000000001</v>
      </c>
      <c r="H10014" s="63">
        <v>52.741799999999998</v>
      </c>
      <c r="I10014" s="63">
        <v>-0.35998459999999999</v>
      </c>
      <c r="J10014" s="63">
        <v>-0.27438380000000001</v>
      </c>
      <c r="K10014" s="63">
        <v>-0.21509700000000001</v>
      </c>
      <c r="L10014" s="63">
        <v>-0.15581020000000001</v>
      </c>
      <c r="M10014" s="63">
        <v>-7.0209400000000005E-2</v>
      </c>
      <c r="N10014" s="63">
        <v>6409</v>
      </c>
      <c r="O10014" s="63">
        <v>0.1130564</v>
      </c>
      <c r="P10014" s="63">
        <v>5</v>
      </c>
      <c r="Q10014" s="63">
        <v>1.2781749580960001E-2</v>
      </c>
    </row>
    <row r="10015" spans="1:17">
      <c r="A10015" s="63" t="s">
        <v>82</v>
      </c>
      <c r="B10015" s="63" t="s">
        <v>44</v>
      </c>
      <c r="C10015" s="63" t="s">
        <v>67</v>
      </c>
      <c r="D10015" s="63">
        <v>6</v>
      </c>
      <c r="E10015" s="63">
        <v>0.95019580000000003</v>
      </c>
      <c r="F10015" s="63">
        <v>0.68323769999999995</v>
      </c>
      <c r="G10015" s="63">
        <v>-0.26695819999999998</v>
      </c>
      <c r="H10015" s="63">
        <v>51.620899999999999</v>
      </c>
      <c r="I10015" s="63">
        <v>-0.41184579999999998</v>
      </c>
      <c r="J10015" s="63">
        <v>-0.32624500000000001</v>
      </c>
      <c r="K10015" s="63">
        <v>-0.26695819999999998</v>
      </c>
      <c r="L10015" s="63">
        <v>-0.2076713</v>
      </c>
      <c r="M10015" s="63">
        <v>-0.1220706</v>
      </c>
      <c r="N10015" s="63">
        <v>6409</v>
      </c>
      <c r="O10015" s="63">
        <v>0.1130564</v>
      </c>
      <c r="P10015" s="63">
        <v>5</v>
      </c>
      <c r="Q10015" s="63">
        <v>1.2781749580960001E-2</v>
      </c>
    </row>
    <row r="10016" spans="1:17">
      <c r="A10016" s="63" t="s">
        <v>82</v>
      </c>
      <c r="B10016" s="63" t="s">
        <v>44</v>
      </c>
      <c r="C10016" s="63" t="s">
        <v>67</v>
      </c>
      <c r="D10016" s="63">
        <v>7</v>
      </c>
      <c r="E10016" s="63">
        <v>1.1913549999999999</v>
      </c>
      <c r="F10016" s="63">
        <v>0.91875439999999997</v>
      </c>
      <c r="G10016" s="63">
        <v>-0.27260079999999998</v>
      </c>
      <c r="H10016" s="63">
        <v>52.482700000000001</v>
      </c>
      <c r="I10016" s="63">
        <v>-0.41748839999999998</v>
      </c>
      <c r="J10016" s="63">
        <v>-0.33188770000000001</v>
      </c>
      <c r="K10016" s="63">
        <v>-0.27260079999999998</v>
      </c>
      <c r="L10016" s="63">
        <v>-0.213314</v>
      </c>
      <c r="M10016" s="63">
        <v>-0.1277132</v>
      </c>
      <c r="N10016" s="63">
        <v>6409</v>
      </c>
      <c r="O10016" s="63">
        <v>0.1130564</v>
      </c>
      <c r="P10016" s="63">
        <v>5</v>
      </c>
      <c r="Q10016" s="63">
        <v>1.2781749580960001E-2</v>
      </c>
    </row>
    <row r="10017" spans="1:17">
      <c r="A10017" s="63" t="s">
        <v>82</v>
      </c>
      <c r="B10017" s="63" t="s">
        <v>44</v>
      </c>
      <c r="C10017" s="63" t="s">
        <v>67</v>
      </c>
      <c r="D10017" s="63">
        <v>8</v>
      </c>
      <c r="E10017" s="63">
        <v>1.3584080000000001</v>
      </c>
      <c r="F10017" s="63">
        <v>1.130968</v>
      </c>
      <c r="G10017" s="63">
        <v>-0.2274398</v>
      </c>
      <c r="H10017" s="63">
        <v>57.531999999999996</v>
      </c>
      <c r="I10017" s="63">
        <v>-0.37232739999999998</v>
      </c>
      <c r="J10017" s="63">
        <v>-0.2867266</v>
      </c>
      <c r="K10017" s="63">
        <v>-0.2274398</v>
      </c>
      <c r="L10017" s="63">
        <v>-0.16815289999999999</v>
      </c>
      <c r="M10017" s="63">
        <v>-8.2552200000000006E-2</v>
      </c>
      <c r="N10017" s="63">
        <v>6409</v>
      </c>
      <c r="O10017" s="63">
        <v>0.1130564</v>
      </c>
      <c r="P10017" s="63">
        <v>5</v>
      </c>
      <c r="Q10017" s="63">
        <v>1.2781749580960001E-2</v>
      </c>
    </row>
    <row r="10018" spans="1:17">
      <c r="A10018" s="63" t="s">
        <v>82</v>
      </c>
      <c r="B10018" s="63" t="s">
        <v>44</v>
      </c>
      <c r="C10018" s="63" t="s">
        <v>67</v>
      </c>
      <c r="D10018" s="63">
        <v>9</v>
      </c>
      <c r="E10018" s="63">
        <v>1.3111409999999999</v>
      </c>
      <c r="F10018" s="63">
        <v>1.1989019999999999</v>
      </c>
      <c r="G10018" s="63">
        <v>-0.11223959999999999</v>
      </c>
      <c r="H10018" s="63">
        <v>62.784100000000002</v>
      </c>
      <c r="I10018" s="63">
        <v>-0.2571272</v>
      </c>
      <c r="J10018" s="63">
        <v>-0.1715264</v>
      </c>
      <c r="K10018" s="63">
        <v>-0.11223959999999999</v>
      </c>
      <c r="L10018" s="63">
        <v>-5.2952800000000001E-2</v>
      </c>
      <c r="M10018" s="63">
        <v>3.2648000000000003E-2</v>
      </c>
      <c r="N10018" s="63">
        <v>6409</v>
      </c>
      <c r="O10018" s="63">
        <v>0.1130564</v>
      </c>
      <c r="P10018" s="63">
        <v>5</v>
      </c>
      <c r="Q10018" s="63">
        <v>1.2781749580960001E-2</v>
      </c>
    </row>
    <row r="10019" spans="1:17">
      <c r="A10019" s="63" t="s">
        <v>82</v>
      </c>
      <c r="B10019" s="63" t="s">
        <v>44</v>
      </c>
      <c r="C10019" s="63" t="s">
        <v>67</v>
      </c>
      <c r="D10019" s="63">
        <v>10</v>
      </c>
      <c r="E10019" s="63">
        <v>1.3444940000000001</v>
      </c>
      <c r="F10019" s="63">
        <v>1.2330779999999999</v>
      </c>
      <c r="G10019" s="63">
        <v>-0.1114156</v>
      </c>
      <c r="H10019" s="63">
        <v>66.749799999999993</v>
      </c>
      <c r="I10019" s="63">
        <v>-0.25630320000000001</v>
      </c>
      <c r="J10019" s="63">
        <v>-0.17070250000000001</v>
      </c>
      <c r="K10019" s="63">
        <v>-0.1114156</v>
      </c>
      <c r="L10019" s="63">
        <v>-5.2128800000000003E-2</v>
      </c>
      <c r="M10019" s="63">
        <v>3.3472000000000002E-2</v>
      </c>
      <c r="N10019" s="63">
        <v>6409</v>
      </c>
      <c r="O10019" s="63">
        <v>0.1130564</v>
      </c>
      <c r="P10019" s="63">
        <v>5</v>
      </c>
      <c r="Q10019" s="63">
        <v>1.2781749580960001E-2</v>
      </c>
    </row>
    <row r="10020" spans="1:17">
      <c r="A10020" s="63" t="s">
        <v>82</v>
      </c>
      <c r="B10020" s="63" t="s">
        <v>44</v>
      </c>
      <c r="C10020" s="63" t="s">
        <v>67</v>
      </c>
      <c r="D10020" s="63">
        <v>11</v>
      </c>
      <c r="E10020" s="63">
        <v>1.3153790000000001</v>
      </c>
      <c r="F10020" s="63">
        <v>1.3274900000000001</v>
      </c>
      <c r="G10020" s="63">
        <v>1.21108E-2</v>
      </c>
      <c r="H10020" s="63">
        <v>69.587999999999994</v>
      </c>
      <c r="I10020" s="63">
        <v>-0.1327768</v>
      </c>
      <c r="J10020" s="63">
        <v>-4.7176000000000003E-2</v>
      </c>
      <c r="K10020" s="63">
        <v>1.21108E-2</v>
      </c>
      <c r="L10020" s="63">
        <v>7.1397699999999995E-2</v>
      </c>
      <c r="M10020" s="63">
        <v>0.15699840000000001</v>
      </c>
      <c r="N10020" s="63">
        <v>6409</v>
      </c>
      <c r="O10020" s="63">
        <v>0.1130564</v>
      </c>
      <c r="P10020" s="63">
        <v>5</v>
      </c>
      <c r="Q10020" s="63">
        <v>1.2781749580960001E-2</v>
      </c>
    </row>
    <row r="10021" spans="1:17">
      <c r="A10021" s="63" t="s">
        <v>82</v>
      </c>
      <c r="B10021" s="63" t="s">
        <v>44</v>
      </c>
      <c r="C10021" s="63" t="s">
        <v>67</v>
      </c>
      <c r="D10021" s="63">
        <v>12</v>
      </c>
      <c r="E10021" s="63">
        <v>1.2818130000000001</v>
      </c>
      <c r="F10021" s="63">
        <v>1.374239</v>
      </c>
      <c r="G10021" s="63">
        <v>9.24257E-2</v>
      </c>
      <c r="H10021" s="63">
        <v>71.995400000000004</v>
      </c>
      <c r="I10021" s="63">
        <v>-5.2461899999999999E-2</v>
      </c>
      <c r="J10021" s="63">
        <v>3.3138899999999999E-2</v>
      </c>
      <c r="K10021" s="63">
        <v>9.24257E-2</v>
      </c>
      <c r="L10021" s="63">
        <v>0.1517125</v>
      </c>
      <c r="M10021" s="63">
        <v>0.2373133</v>
      </c>
      <c r="N10021" s="63">
        <v>6409</v>
      </c>
      <c r="O10021" s="63">
        <v>0.1130564</v>
      </c>
      <c r="P10021" s="63">
        <v>5</v>
      </c>
      <c r="Q10021" s="63">
        <v>1.2781749580960001E-2</v>
      </c>
    </row>
    <row r="10022" spans="1:17">
      <c r="A10022" s="63" t="s">
        <v>82</v>
      </c>
      <c r="B10022" s="63" t="s">
        <v>44</v>
      </c>
      <c r="C10022" s="63" t="s">
        <v>67</v>
      </c>
      <c r="D10022" s="63">
        <v>13</v>
      </c>
      <c r="E10022" s="63">
        <v>1.196007</v>
      </c>
      <c r="F10022" s="63">
        <v>1.439576</v>
      </c>
      <c r="G10022" s="63">
        <v>0.24356849999999999</v>
      </c>
      <c r="H10022" s="63">
        <v>73.966099999999997</v>
      </c>
      <c r="I10022" s="63">
        <v>9.8680900000000002E-2</v>
      </c>
      <c r="J10022" s="63">
        <v>0.18428169999999999</v>
      </c>
      <c r="K10022" s="63">
        <v>0.24356849999999999</v>
      </c>
      <c r="L10022" s="63">
        <v>0.3028554</v>
      </c>
      <c r="M10022" s="63">
        <v>0.38845610000000003</v>
      </c>
      <c r="N10022" s="63">
        <v>6409</v>
      </c>
      <c r="O10022" s="63">
        <v>0.1130564</v>
      </c>
      <c r="P10022" s="63">
        <v>5</v>
      </c>
      <c r="Q10022" s="63">
        <v>1.2781749580960001E-2</v>
      </c>
    </row>
    <row r="10023" spans="1:17">
      <c r="A10023" s="63" t="s">
        <v>82</v>
      </c>
      <c r="B10023" s="63" t="s">
        <v>44</v>
      </c>
      <c r="C10023" s="63" t="s">
        <v>67</v>
      </c>
      <c r="D10023" s="63">
        <v>14</v>
      </c>
      <c r="E10023" s="63">
        <v>1.1985760000000001</v>
      </c>
      <c r="F10023" s="63">
        <v>1.500294</v>
      </c>
      <c r="G10023" s="63">
        <v>0.30171809999999999</v>
      </c>
      <c r="H10023" s="63">
        <v>75.648700000000005</v>
      </c>
      <c r="I10023" s="63">
        <v>0.15683050000000001</v>
      </c>
      <c r="J10023" s="63">
        <v>0.24243129999999999</v>
      </c>
      <c r="K10023" s="63">
        <v>0.30171809999999999</v>
      </c>
      <c r="L10023" s="63">
        <v>0.36100490000000002</v>
      </c>
      <c r="M10023" s="63">
        <v>0.44660569999999999</v>
      </c>
      <c r="N10023" s="63">
        <v>6409</v>
      </c>
      <c r="O10023" s="63">
        <v>0.1130564</v>
      </c>
      <c r="P10023" s="63">
        <v>5</v>
      </c>
      <c r="Q10023" s="63">
        <v>1.2781749580960001E-2</v>
      </c>
    </row>
    <row r="10024" spans="1:17">
      <c r="A10024" s="63" t="s">
        <v>82</v>
      </c>
      <c r="B10024" s="63" t="s">
        <v>44</v>
      </c>
      <c r="C10024" s="63" t="s">
        <v>67</v>
      </c>
      <c r="D10024" s="63">
        <v>15</v>
      </c>
      <c r="E10024" s="63">
        <v>1.2172480000000001</v>
      </c>
      <c r="F10024" s="63">
        <v>1.5384230000000001</v>
      </c>
      <c r="G10024" s="63">
        <v>0.32117469999999998</v>
      </c>
      <c r="H10024" s="63">
        <v>76.908600000000007</v>
      </c>
      <c r="I10024" s="63">
        <v>0.1762871</v>
      </c>
      <c r="J10024" s="63">
        <v>0.26188790000000001</v>
      </c>
      <c r="K10024" s="63">
        <v>0.32117469999999998</v>
      </c>
      <c r="L10024" s="63">
        <v>0.38046160000000001</v>
      </c>
      <c r="M10024" s="63">
        <v>0.46606229999999998</v>
      </c>
      <c r="N10024" s="63">
        <v>6409</v>
      </c>
      <c r="O10024" s="63">
        <v>0.1130564</v>
      </c>
      <c r="P10024" s="63">
        <v>5</v>
      </c>
      <c r="Q10024" s="63">
        <v>1.2781749580960001E-2</v>
      </c>
    </row>
    <row r="10025" spans="1:17">
      <c r="A10025" s="63" t="s">
        <v>82</v>
      </c>
      <c r="B10025" s="63" t="s">
        <v>44</v>
      </c>
      <c r="C10025" s="63" t="s">
        <v>67</v>
      </c>
      <c r="D10025" s="63">
        <v>16</v>
      </c>
      <c r="E10025" s="63">
        <v>1.28715</v>
      </c>
      <c r="F10025" s="63">
        <v>1.5813299999999999</v>
      </c>
      <c r="G10025" s="63">
        <v>0.2941802</v>
      </c>
      <c r="H10025" s="63">
        <v>77.823099999999997</v>
      </c>
      <c r="I10025" s="63">
        <v>0.1492926</v>
      </c>
      <c r="J10025" s="63">
        <v>0.2348933</v>
      </c>
      <c r="K10025" s="63">
        <v>0.2941802</v>
      </c>
      <c r="L10025" s="63">
        <v>0.35346699999999998</v>
      </c>
      <c r="M10025" s="63">
        <v>0.43906780000000001</v>
      </c>
      <c r="N10025" s="63">
        <v>6409</v>
      </c>
      <c r="O10025" s="63">
        <v>0.1130564</v>
      </c>
      <c r="P10025" s="63">
        <v>5</v>
      </c>
      <c r="Q10025" s="63">
        <v>1.2781749580960001E-2</v>
      </c>
    </row>
    <row r="10026" spans="1:17">
      <c r="A10026" s="63" t="s">
        <v>82</v>
      </c>
      <c r="B10026" s="63" t="s">
        <v>44</v>
      </c>
      <c r="C10026" s="63" t="s">
        <v>67</v>
      </c>
      <c r="D10026" s="63">
        <v>17</v>
      </c>
      <c r="E10026" s="63">
        <v>1.40747</v>
      </c>
      <c r="F10026" s="63">
        <v>1.659478</v>
      </c>
      <c r="G10026" s="63">
        <v>0.2520075</v>
      </c>
      <c r="H10026" s="63">
        <v>78.167699999999996</v>
      </c>
      <c r="I10026" s="63">
        <v>0.1071199</v>
      </c>
      <c r="J10026" s="63">
        <v>0.19272069999999999</v>
      </c>
      <c r="K10026" s="63">
        <v>0.2520075</v>
      </c>
      <c r="L10026" s="63">
        <v>0.31129430000000002</v>
      </c>
      <c r="M10026" s="63">
        <v>0.3968951</v>
      </c>
      <c r="N10026" s="63">
        <v>6409</v>
      </c>
      <c r="O10026" s="63">
        <v>0.1130564</v>
      </c>
      <c r="P10026" s="63">
        <v>5</v>
      </c>
      <c r="Q10026" s="63">
        <v>1.2781749580960001E-2</v>
      </c>
    </row>
    <row r="10027" spans="1:17">
      <c r="A10027" s="63" t="s">
        <v>82</v>
      </c>
      <c r="B10027" s="63" t="s">
        <v>44</v>
      </c>
      <c r="C10027" s="63" t="s">
        <v>67</v>
      </c>
      <c r="D10027" s="63">
        <v>18</v>
      </c>
      <c r="E10027" s="63">
        <v>1.58247</v>
      </c>
      <c r="F10027" s="63">
        <v>1.76101</v>
      </c>
      <c r="G10027" s="63">
        <v>0.1785398</v>
      </c>
      <c r="H10027" s="63">
        <v>78.009799999999998</v>
      </c>
      <c r="I10027" s="63">
        <v>3.36522E-2</v>
      </c>
      <c r="J10027" s="63">
        <v>0.1192529</v>
      </c>
      <c r="K10027" s="63">
        <v>0.1785398</v>
      </c>
      <c r="L10027" s="63">
        <v>0.2378266</v>
      </c>
      <c r="M10027" s="63">
        <v>0.32342729999999997</v>
      </c>
      <c r="N10027" s="63">
        <v>6409</v>
      </c>
      <c r="O10027" s="63">
        <v>0.1130564</v>
      </c>
      <c r="P10027" s="63">
        <v>5</v>
      </c>
      <c r="Q10027" s="63">
        <v>1.2781749580960001E-2</v>
      </c>
    </row>
    <row r="10028" spans="1:17">
      <c r="A10028" s="63" t="s">
        <v>82</v>
      </c>
      <c r="B10028" s="63" t="s">
        <v>44</v>
      </c>
      <c r="C10028" s="63" t="s">
        <v>67</v>
      </c>
      <c r="D10028" s="63">
        <v>19</v>
      </c>
      <c r="E10028" s="63">
        <v>1.8372390000000001</v>
      </c>
      <c r="F10028" s="63">
        <v>1.796659</v>
      </c>
      <c r="G10028" s="63">
        <v>-4.0580199999999997E-2</v>
      </c>
      <c r="H10028" s="63">
        <v>76.689899999999994</v>
      </c>
      <c r="I10028" s="63">
        <v>-0.18546770000000001</v>
      </c>
      <c r="J10028" s="63">
        <v>-9.9866999999999997E-2</v>
      </c>
      <c r="K10028" s="63">
        <v>-4.0580199999999997E-2</v>
      </c>
      <c r="L10028" s="63">
        <v>1.87067E-2</v>
      </c>
      <c r="M10028" s="63">
        <v>0.10430739999999999</v>
      </c>
      <c r="N10028" s="63">
        <v>6409</v>
      </c>
      <c r="O10028" s="63">
        <v>0.1130564</v>
      </c>
      <c r="P10028" s="63">
        <v>5</v>
      </c>
      <c r="Q10028" s="63">
        <v>1.2781749580960001E-2</v>
      </c>
    </row>
    <row r="10029" spans="1:17">
      <c r="A10029" s="63" t="s">
        <v>82</v>
      </c>
      <c r="B10029" s="63" t="s">
        <v>44</v>
      </c>
      <c r="C10029" s="63" t="s">
        <v>67</v>
      </c>
      <c r="D10029" s="63">
        <v>20</v>
      </c>
      <c r="E10029" s="63">
        <v>1.7495430000000001</v>
      </c>
      <c r="F10029" s="63">
        <v>1.625337</v>
      </c>
      <c r="G10029" s="63">
        <v>-0.1242056</v>
      </c>
      <c r="H10029" s="63">
        <v>71.290400000000005</v>
      </c>
      <c r="I10029" s="63">
        <v>-0.26909319999999998</v>
      </c>
      <c r="J10029" s="63">
        <v>-0.1834924</v>
      </c>
      <c r="K10029" s="63">
        <v>-0.1242056</v>
      </c>
      <c r="L10029" s="63">
        <v>-6.4918799999999999E-2</v>
      </c>
      <c r="M10029" s="63">
        <v>2.0681999999999999E-2</v>
      </c>
      <c r="N10029" s="63">
        <v>6409</v>
      </c>
      <c r="O10029" s="63">
        <v>0.1130564</v>
      </c>
      <c r="P10029" s="63">
        <v>5</v>
      </c>
      <c r="Q10029" s="63">
        <v>1.2781749580960001E-2</v>
      </c>
    </row>
    <row r="10030" spans="1:17">
      <c r="A10030" s="63" t="s">
        <v>82</v>
      </c>
      <c r="B10030" s="63" t="s">
        <v>44</v>
      </c>
      <c r="C10030" s="63" t="s">
        <v>67</v>
      </c>
      <c r="D10030" s="63">
        <v>21</v>
      </c>
      <c r="E10030" s="63">
        <v>1.6506510000000001</v>
      </c>
      <c r="F10030" s="63">
        <v>1.471009</v>
      </c>
      <c r="G10030" s="63">
        <v>-0.1796411</v>
      </c>
      <c r="H10030" s="63">
        <v>64.639300000000006</v>
      </c>
      <c r="I10030" s="63">
        <v>-0.3245287</v>
      </c>
      <c r="J10030" s="63">
        <v>-0.238928</v>
      </c>
      <c r="K10030" s="63">
        <v>-0.1796411</v>
      </c>
      <c r="L10030" s="63">
        <v>-0.1203543</v>
      </c>
      <c r="M10030" s="63">
        <v>-3.47535E-2</v>
      </c>
      <c r="N10030" s="63">
        <v>6409</v>
      </c>
      <c r="O10030" s="63">
        <v>0.1130564</v>
      </c>
      <c r="P10030" s="63">
        <v>5</v>
      </c>
      <c r="Q10030" s="63">
        <v>1.2781749580960001E-2</v>
      </c>
    </row>
    <row r="10031" spans="1:17">
      <c r="A10031" s="63" t="s">
        <v>82</v>
      </c>
      <c r="B10031" s="63" t="s">
        <v>44</v>
      </c>
      <c r="C10031" s="63" t="s">
        <v>67</v>
      </c>
      <c r="D10031" s="63">
        <v>22</v>
      </c>
      <c r="E10031" s="63">
        <v>1.5738399999999999</v>
      </c>
      <c r="F10031" s="63">
        <v>1.341933</v>
      </c>
      <c r="G10031" s="63">
        <v>-0.231907</v>
      </c>
      <c r="H10031" s="63">
        <v>61.036900000000003</v>
      </c>
      <c r="I10031" s="63">
        <v>-0.37679459999999998</v>
      </c>
      <c r="J10031" s="63">
        <v>-0.2911938</v>
      </c>
      <c r="K10031" s="63">
        <v>-0.231907</v>
      </c>
      <c r="L10031" s="63">
        <v>-0.1726202</v>
      </c>
      <c r="M10031" s="63">
        <v>-8.7019399999999997E-2</v>
      </c>
      <c r="N10031" s="63">
        <v>6409</v>
      </c>
      <c r="O10031" s="63">
        <v>0.1130564</v>
      </c>
      <c r="P10031" s="63">
        <v>5</v>
      </c>
      <c r="Q10031" s="63">
        <v>1.2781749580960001E-2</v>
      </c>
    </row>
    <row r="10032" spans="1:17">
      <c r="A10032" s="63" t="s">
        <v>82</v>
      </c>
      <c r="B10032" s="63" t="s">
        <v>44</v>
      </c>
      <c r="C10032" s="63" t="s">
        <v>67</v>
      </c>
      <c r="D10032" s="63">
        <v>23</v>
      </c>
      <c r="E10032" s="63">
        <v>1.345974</v>
      </c>
      <c r="F10032" s="63">
        <v>1.118795</v>
      </c>
      <c r="G10032" s="63">
        <v>-0.2271794</v>
      </c>
      <c r="H10032" s="63">
        <v>58.915799999999997</v>
      </c>
      <c r="I10032" s="63">
        <v>-0.37206699999999998</v>
      </c>
      <c r="J10032" s="63">
        <v>-0.2864662</v>
      </c>
      <c r="K10032" s="63">
        <v>-0.2271794</v>
      </c>
      <c r="L10032" s="63">
        <v>-0.1678926</v>
      </c>
      <c r="M10032" s="63">
        <v>-8.2291799999999998E-2</v>
      </c>
      <c r="N10032" s="63">
        <v>6409</v>
      </c>
      <c r="O10032" s="63">
        <v>0.1130564</v>
      </c>
      <c r="P10032" s="63">
        <v>5</v>
      </c>
      <c r="Q10032" s="63">
        <v>1.2781749580960001E-2</v>
      </c>
    </row>
    <row r="10033" spans="1:17">
      <c r="A10033" s="63" t="s">
        <v>82</v>
      </c>
      <c r="B10033" s="63" t="s">
        <v>44</v>
      </c>
      <c r="C10033" s="63" t="s">
        <v>67</v>
      </c>
      <c r="D10033" s="63">
        <v>24</v>
      </c>
      <c r="E10033" s="63">
        <v>1.0921400000000001</v>
      </c>
      <c r="F10033" s="63">
        <v>0.86356200000000005</v>
      </c>
      <c r="G10033" s="63">
        <v>-0.2285779</v>
      </c>
      <c r="H10033" s="63">
        <v>57.580300000000001</v>
      </c>
      <c r="I10033" s="63">
        <v>-0.37346550000000001</v>
      </c>
      <c r="J10033" s="63">
        <v>-0.28786469999999997</v>
      </c>
      <c r="K10033" s="63">
        <v>-0.2285779</v>
      </c>
      <c r="L10033" s="63">
        <v>-0.1692911</v>
      </c>
      <c r="M10033" s="63">
        <v>-8.3690299999999995E-2</v>
      </c>
      <c r="N10033" s="63">
        <v>6409</v>
      </c>
      <c r="O10033" s="63">
        <v>0.1130564</v>
      </c>
      <c r="P10033" s="63">
        <v>5</v>
      </c>
      <c r="Q10033" s="63">
        <v>1.2781749580960001E-2</v>
      </c>
    </row>
    <row r="10034" spans="1:17">
      <c r="A10034" s="63" t="s">
        <v>82</v>
      </c>
      <c r="B10034" s="63" t="s">
        <v>44</v>
      </c>
      <c r="C10034" s="63" t="s">
        <v>68</v>
      </c>
      <c r="D10034" s="63">
        <v>1</v>
      </c>
      <c r="E10034" s="63">
        <v>1.0334639999999999</v>
      </c>
      <c r="F10034" s="63">
        <v>0.78905590000000003</v>
      </c>
      <c r="G10034" s="63">
        <v>-0.24440809999999999</v>
      </c>
      <c r="H10034" s="63">
        <v>59.347000000000001</v>
      </c>
      <c r="I10034" s="63">
        <v>-0.38929570000000002</v>
      </c>
      <c r="J10034" s="63">
        <v>-0.30369499999999999</v>
      </c>
      <c r="K10034" s="63">
        <v>-0.24440809999999999</v>
      </c>
      <c r="L10034" s="63">
        <v>-0.18512129999999999</v>
      </c>
      <c r="M10034" s="63">
        <v>-9.9520499999999998E-2</v>
      </c>
      <c r="N10034" s="63">
        <v>6409</v>
      </c>
      <c r="O10034" s="63">
        <v>0.1130564</v>
      </c>
      <c r="P10034" s="63">
        <v>6</v>
      </c>
      <c r="Q10034" s="63">
        <v>1.2781749580960001E-2</v>
      </c>
    </row>
    <row r="10035" spans="1:17">
      <c r="A10035" s="63" t="s">
        <v>82</v>
      </c>
      <c r="B10035" s="63" t="s">
        <v>44</v>
      </c>
      <c r="C10035" s="63" t="s">
        <v>68</v>
      </c>
      <c r="D10035" s="63">
        <v>2</v>
      </c>
      <c r="E10035" s="63">
        <v>0.93851130000000005</v>
      </c>
      <c r="F10035" s="63">
        <v>0.69852349999999996</v>
      </c>
      <c r="G10035" s="63">
        <v>-0.2399878</v>
      </c>
      <c r="H10035" s="63">
        <v>58.584600000000002</v>
      </c>
      <c r="I10035" s="63">
        <v>-0.38487539999999998</v>
      </c>
      <c r="J10035" s="63">
        <v>-0.2992746</v>
      </c>
      <c r="K10035" s="63">
        <v>-0.2399878</v>
      </c>
      <c r="L10035" s="63">
        <v>-0.180701</v>
      </c>
      <c r="M10035" s="63">
        <v>-9.5100199999999996E-2</v>
      </c>
      <c r="N10035" s="63">
        <v>6409</v>
      </c>
      <c r="O10035" s="63">
        <v>0.1130564</v>
      </c>
      <c r="P10035" s="63">
        <v>6</v>
      </c>
      <c r="Q10035" s="63">
        <v>1.2781749580960001E-2</v>
      </c>
    </row>
    <row r="10036" spans="1:17">
      <c r="A10036" s="63" t="s">
        <v>82</v>
      </c>
      <c r="B10036" s="63" t="s">
        <v>44</v>
      </c>
      <c r="C10036" s="63" t="s">
        <v>68</v>
      </c>
      <c r="D10036" s="63">
        <v>3</v>
      </c>
      <c r="E10036" s="63">
        <v>0.90690859999999995</v>
      </c>
      <c r="F10036" s="63">
        <v>0.66881360000000001</v>
      </c>
      <c r="G10036" s="63">
        <v>-0.238095</v>
      </c>
      <c r="H10036" s="63">
        <v>57.517699999999998</v>
      </c>
      <c r="I10036" s="63">
        <v>-0.38298260000000001</v>
      </c>
      <c r="J10036" s="63">
        <v>-0.29738179999999997</v>
      </c>
      <c r="K10036" s="63">
        <v>-0.238095</v>
      </c>
      <c r="L10036" s="63">
        <v>-0.1788082</v>
      </c>
      <c r="M10036" s="63">
        <v>-9.3207399999999996E-2</v>
      </c>
      <c r="N10036" s="63">
        <v>6409</v>
      </c>
      <c r="O10036" s="63">
        <v>0.1130564</v>
      </c>
      <c r="P10036" s="63">
        <v>6</v>
      </c>
      <c r="Q10036" s="63">
        <v>1.2781749580960001E-2</v>
      </c>
    </row>
    <row r="10037" spans="1:17">
      <c r="A10037" s="63" t="s">
        <v>82</v>
      </c>
      <c r="B10037" s="63" t="s">
        <v>44</v>
      </c>
      <c r="C10037" s="63" t="s">
        <v>68</v>
      </c>
      <c r="D10037" s="63">
        <v>4</v>
      </c>
      <c r="E10037" s="63">
        <v>0.89199879999999998</v>
      </c>
      <c r="F10037" s="63">
        <v>0.67797399999999997</v>
      </c>
      <c r="G10037" s="63">
        <v>-0.21402479999999999</v>
      </c>
      <c r="H10037" s="63">
        <v>56.264400000000002</v>
      </c>
      <c r="I10037" s="63">
        <v>-0.35891240000000002</v>
      </c>
      <c r="J10037" s="63">
        <v>-0.27331159999999999</v>
      </c>
      <c r="K10037" s="63">
        <v>-0.21402479999999999</v>
      </c>
      <c r="L10037" s="63">
        <v>-0.15473790000000001</v>
      </c>
      <c r="M10037" s="63">
        <v>-6.9137199999999996E-2</v>
      </c>
      <c r="N10037" s="63">
        <v>6409</v>
      </c>
      <c r="O10037" s="63">
        <v>0.1130564</v>
      </c>
      <c r="P10037" s="63">
        <v>6</v>
      </c>
      <c r="Q10037" s="63">
        <v>1.2781749580960001E-2</v>
      </c>
    </row>
    <row r="10038" spans="1:17">
      <c r="A10038" s="63" t="s">
        <v>82</v>
      </c>
      <c r="B10038" s="63" t="s">
        <v>44</v>
      </c>
      <c r="C10038" s="63" t="s">
        <v>68</v>
      </c>
      <c r="D10038" s="63">
        <v>5</v>
      </c>
      <c r="E10038" s="63">
        <v>0.89974889999999996</v>
      </c>
      <c r="F10038" s="63">
        <v>0.68465200000000004</v>
      </c>
      <c r="G10038" s="63">
        <v>-0.21509700000000001</v>
      </c>
      <c r="H10038" s="63">
        <v>55.630899999999997</v>
      </c>
      <c r="I10038" s="63">
        <v>-0.35998449999999999</v>
      </c>
      <c r="J10038" s="63">
        <v>-0.27438380000000001</v>
      </c>
      <c r="K10038" s="63">
        <v>-0.21509700000000001</v>
      </c>
      <c r="L10038" s="63">
        <v>-0.15581010000000001</v>
      </c>
      <c r="M10038" s="63">
        <v>-7.0209400000000005E-2</v>
      </c>
      <c r="N10038" s="63">
        <v>6409</v>
      </c>
      <c r="O10038" s="63">
        <v>0.1130564</v>
      </c>
      <c r="P10038" s="63">
        <v>6</v>
      </c>
      <c r="Q10038" s="63">
        <v>1.2781749580960001E-2</v>
      </c>
    </row>
    <row r="10039" spans="1:17">
      <c r="A10039" s="63" t="s">
        <v>82</v>
      </c>
      <c r="B10039" s="63" t="s">
        <v>44</v>
      </c>
      <c r="C10039" s="63" t="s">
        <v>68</v>
      </c>
      <c r="D10039" s="63">
        <v>6</v>
      </c>
      <c r="E10039" s="63">
        <v>0.98986479999999999</v>
      </c>
      <c r="F10039" s="63">
        <v>0.72290659999999995</v>
      </c>
      <c r="G10039" s="63">
        <v>-0.26695819999999998</v>
      </c>
      <c r="H10039" s="63">
        <v>54.878</v>
      </c>
      <c r="I10039" s="63">
        <v>-0.41184579999999998</v>
      </c>
      <c r="J10039" s="63">
        <v>-0.32624500000000001</v>
      </c>
      <c r="K10039" s="63">
        <v>-0.26695819999999998</v>
      </c>
      <c r="L10039" s="63">
        <v>-0.2076713</v>
      </c>
      <c r="M10039" s="63">
        <v>-0.1220706</v>
      </c>
      <c r="N10039" s="63">
        <v>6409</v>
      </c>
      <c r="O10039" s="63">
        <v>0.1130564</v>
      </c>
      <c r="P10039" s="63">
        <v>6</v>
      </c>
      <c r="Q10039" s="63">
        <v>1.2781749580960001E-2</v>
      </c>
    </row>
    <row r="10040" spans="1:17">
      <c r="A10040" s="63" t="s">
        <v>82</v>
      </c>
      <c r="B10040" s="63" t="s">
        <v>44</v>
      </c>
      <c r="C10040" s="63" t="s">
        <v>68</v>
      </c>
      <c r="D10040" s="63">
        <v>7</v>
      </c>
      <c r="E10040" s="63">
        <v>1.1840740000000001</v>
      </c>
      <c r="F10040" s="63">
        <v>0.91147299999999998</v>
      </c>
      <c r="G10040" s="63">
        <v>-0.27260079999999998</v>
      </c>
      <c r="H10040" s="63">
        <v>56.606400000000001</v>
      </c>
      <c r="I10040" s="63">
        <v>-0.41748839999999998</v>
      </c>
      <c r="J10040" s="63">
        <v>-0.33188770000000001</v>
      </c>
      <c r="K10040" s="63">
        <v>-0.27260079999999998</v>
      </c>
      <c r="L10040" s="63">
        <v>-0.213314</v>
      </c>
      <c r="M10040" s="63">
        <v>-0.1277132</v>
      </c>
      <c r="N10040" s="63">
        <v>6409</v>
      </c>
      <c r="O10040" s="63">
        <v>0.1130564</v>
      </c>
      <c r="P10040" s="63">
        <v>6</v>
      </c>
      <c r="Q10040" s="63">
        <v>1.2781749580960001E-2</v>
      </c>
    </row>
    <row r="10041" spans="1:17">
      <c r="A10041" s="63" t="s">
        <v>82</v>
      </c>
      <c r="B10041" s="63" t="s">
        <v>44</v>
      </c>
      <c r="C10041" s="63" t="s">
        <v>68</v>
      </c>
      <c r="D10041" s="63">
        <v>8</v>
      </c>
      <c r="E10041" s="63">
        <v>1.3186</v>
      </c>
      <c r="F10041" s="63">
        <v>1.0906340000000001</v>
      </c>
      <c r="G10041" s="63">
        <v>-0.2279661</v>
      </c>
      <c r="H10041" s="63">
        <v>60.510399999999997</v>
      </c>
      <c r="I10041" s="63">
        <v>-0.37285370000000001</v>
      </c>
      <c r="J10041" s="63">
        <v>-0.28725289999999998</v>
      </c>
      <c r="K10041" s="63">
        <v>-0.2279661</v>
      </c>
      <c r="L10041" s="63">
        <v>-0.1686792</v>
      </c>
      <c r="M10041" s="63">
        <v>-8.30785E-2</v>
      </c>
      <c r="N10041" s="63">
        <v>6409</v>
      </c>
      <c r="O10041" s="63">
        <v>0.1130564</v>
      </c>
      <c r="P10041" s="63">
        <v>6</v>
      </c>
      <c r="Q10041" s="63">
        <v>1.2781749580960001E-2</v>
      </c>
    </row>
    <row r="10042" spans="1:17">
      <c r="A10042" s="63" t="s">
        <v>82</v>
      </c>
      <c r="B10042" s="63" t="s">
        <v>44</v>
      </c>
      <c r="C10042" s="63" t="s">
        <v>68</v>
      </c>
      <c r="D10042" s="63">
        <v>9</v>
      </c>
      <c r="E10042" s="63">
        <v>1.3143370000000001</v>
      </c>
      <c r="F10042" s="63">
        <v>1.2033130000000001</v>
      </c>
      <c r="G10042" s="63">
        <v>-0.1110244</v>
      </c>
      <c r="H10042" s="63">
        <v>65.8048</v>
      </c>
      <c r="I10042" s="63">
        <v>-0.25591199999999997</v>
      </c>
      <c r="J10042" s="63">
        <v>-0.1703112</v>
      </c>
      <c r="K10042" s="63">
        <v>-0.1110244</v>
      </c>
      <c r="L10042" s="63">
        <v>-5.1737600000000002E-2</v>
      </c>
      <c r="M10042" s="63">
        <v>3.3863200000000003E-2</v>
      </c>
      <c r="N10042" s="63">
        <v>6409</v>
      </c>
      <c r="O10042" s="63">
        <v>0.1130564</v>
      </c>
      <c r="P10042" s="63">
        <v>6</v>
      </c>
      <c r="Q10042" s="63">
        <v>1.2781749580960001E-2</v>
      </c>
    </row>
    <row r="10043" spans="1:17">
      <c r="A10043" s="63" t="s">
        <v>82</v>
      </c>
      <c r="B10043" s="63" t="s">
        <v>44</v>
      </c>
      <c r="C10043" s="63" t="s">
        <v>68</v>
      </c>
      <c r="D10043" s="63">
        <v>10</v>
      </c>
      <c r="E10043" s="63">
        <v>1.400288</v>
      </c>
      <c r="F10043" s="63">
        <v>1.2945599999999999</v>
      </c>
      <c r="G10043" s="63">
        <v>-0.10572769999999999</v>
      </c>
      <c r="H10043" s="63">
        <v>70.326800000000006</v>
      </c>
      <c r="I10043" s="63">
        <v>-0.25061529999999999</v>
      </c>
      <c r="J10043" s="63">
        <v>-0.16501450000000001</v>
      </c>
      <c r="K10043" s="63">
        <v>-0.10572769999999999</v>
      </c>
      <c r="L10043" s="63">
        <v>-4.6440799999999997E-2</v>
      </c>
      <c r="M10043" s="63">
        <v>3.9159899999999997E-2</v>
      </c>
      <c r="N10043" s="63">
        <v>6409</v>
      </c>
      <c r="O10043" s="63">
        <v>0.1130564</v>
      </c>
      <c r="P10043" s="63">
        <v>6</v>
      </c>
      <c r="Q10043" s="63">
        <v>1.2781749580960001E-2</v>
      </c>
    </row>
    <row r="10044" spans="1:17">
      <c r="A10044" s="63" t="s">
        <v>82</v>
      </c>
      <c r="B10044" s="63" t="s">
        <v>44</v>
      </c>
      <c r="C10044" s="63" t="s">
        <v>68</v>
      </c>
      <c r="D10044" s="63">
        <v>11</v>
      </c>
      <c r="E10044" s="63">
        <v>1.3863190000000001</v>
      </c>
      <c r="F10044" s="63">
        <v>1.409972</v>
      </c>
      <c r="G10044" s="63">
        <v>2.3653400000000002E-2</v>
      </c>
      <c r="H10044" s="63">
        <v>73.282700000000006</v>
      </c>
      <c r="I10044" s="63">
        <v>-0.1212342</v>
      </c>
      <c r="J10044" s="63">
        <v>-3.5633400000000003E-2</v>
      </c>
      <c r="K10044" s="63">
        <v>2.3653400000000002E-2</v>
      </c>
      <c r="L10044" s="63">
        <v>8.2940200000000006E-2</v>
      </c>
      <c r="M10044" s="63">
        <v>0.168541</v>
      </c>
      <c r="N10044" s="63">
        <v>6409</v>
      </c>
      <c r="O10044" s="63">
        <v>0.1130564</v>
      </c>
      <c r="P10044" s="63">
        <v>6</v>
      </c>
      <c r="Q10044" s="63">
        <v>1.2781749580960001E-2</v>
      </c>
    </row>
    <row r="10045" spans="1:17">
      <c r="A10045" s="63" t="s">
        <v>82</v>
      </c>
      <c r="B10045" s="63" t="s">
        <v>44</v>
      </c>
      <c r="C10045" s="63" t="s">
        <v>68</v>
      </c>
      <c r="D10045" s="63">
        <v>12</v>
      </c>
      <c r="E10045" s="63">
        <v>1.374096</v>
      </c>
      <c r="F10045" s="63">
        <v>1.494321</v>
      </c>
      <c r="G10045" s="63">
        <v>0.12022529999999999</v>
      </c>
      <c r="H10045" s="63">
        <v>75.921999999999997</v>
      </c>
      <c r="I10045" s="63">
        <v>-2.4662300000000002E-2</v>
      </c>
      <c r="J10045" s="63">
        <v>6.09385E-2</v>
      </c>
      <c r="K10045" s="63">
        <v>0.12022529999999999</v>
      </c>
      <c r="L10045" s="63">
        <v>0.17951210000000001</v>
      </c>
      <c r="M10045" s="63">
        <v>0.26511289999999998</v>
      </c>
      <c r="N10045" s="63">
        <v>6409</v>
      </c>
      <c r="O10045" s="63">
        <v>0.1130564</v>
      </c>
      <c r="P10045" s="63">
        <v>6</v>
      </c>
      <c r="Q10045" s="63">
        <v>1.2781749580960001E-2</v>
      </c>
    </row>
    <row r="10046" spans="1:17">
      <c r="A10046" s="63" t="s">
        <v>82</v>
      </c>
      <c r="B10046" s="63" t="s">
        <v>44</v>
      </c>
      <c r="C10046" s="63" t="s">
        <v>68</v>
      </c>
      <c r="D10046" s="63">
        <v>13</v>
      </c>
      <c r="E10046" s="63">
        <v>1.2909459999999999</v>
      </c>
      <c r="F10046" s="63">
        <v>1.5803290000000001</v>
      </c>
      <c r="G10046" s="63">
        <v>0.28938390000000003</v>
      </c>
      <c r="H10046" s="63">
        <v>77.863200000000006</v>
      </c>
      <c r="I10046" s="63">
        <v>0.14449629999999999</v>
      </c>
      <c r="J10046" s="63">
        <v>0.2300971</v>
      </c>
      <c r="K10046" s="63">
        <v>0.28938390000000003</v>
      </c>
      <c r="L10046" s="63">
        <v>0.3486707</v>
      </c>
      <c r="M10046" s="63">
        <v>0.43427149999999998</v>
      </c>
      <c r="N10046" s="63">
        <v>6409</v>
      </c>
      <c r="O10046" s="63">
        <v>0.1130564</v>
      </c>
      <c r="P10046" s="63">
        <v>6</v>
      </c>
      <c r="Q10046" s="63">
        <v>1.2781749580960001E-2</v>
      </c>
    </row>
    <row r="10047" spans="1:17">
      <c r="A10047" s="63" t="s">
        <v>82</v>
      </c>
      <c r="B10047" s="63" t="s">
        <v>44</v>
      </c>
      <c r="C10047" s="63" t="s">
        <v>68</v>
      </c>
      <c r="D10047" s="63">
        <v>14</v>
      </c>
      <c r="E10047" s="63">
        <v>1.302926</v>
      </c>
      <c r="F10047" s="63">
        <v>1.6633720000000001</v>
      </c>
      <c r="G10047" s="63">
        <v>0.3604465</v>
      </c>
      <c r="H10047" s="63">
        <v>79.365200000000002</v>
      </c>
      <c r="I10047" s="63">
        <v>0.2155589</v>
      </c>
      <c r="J10047" s="63">
        <v>0.30115960000000003</v>
      </c>
      <c r="K10047" s="63">
        <v>0.3604465</v>
      </c>
      <c r="L10047" s="63">
        <v>0.41973329999999998</v>
      </c>
      <c r="M10047" s="63">
        <v>0.50533399999999995</v>
      </c>
      <c r="N10047" s="63">
        <v>6409</v>
      </c>
      <c r="O10047" s="63">
        <v>0.1130564</v>
      </c>
      <c r="P10047" s="63">
        <v>6</v>
      </c>
      <c r="Q10047" s="63">
        <v>1.2781749580960001E-2</v>
      </c>
    </row>
    <row r="10048" spans="1:17">
      <c r="A10048" s="63" t="s">
        <v>82</v>
      </c>
      <c r="B10048" s="63" t="s">
        <v>44</v>
      </c>
      <c r="C10048" s="63" t="s">
        <v>68</v>
      </c>
      <c r="D10048" s="63">
        <v>15</v>
      </c>
      <c r="E10048" s="63">
        <v>1.3529549999999999</v>
      </c>
      <c r="F10048" s="63">
        <v>1.74579</v>
      </c>
      <c r="G10048" s="63">
        <v>0.39283560000000001</v>
      </c>
      <c r="H10048" s="63">
        <v>80.850700000000003</v>
      </c>
      <c r="I10048" s="63">
        <v>0.247948</v>
      </c>
      <c r="J10048" s="63">
        <v>0.33354879999999998</v>
      </c>
      <c r="K10048" s="63">
        <v>0.39283560000000001</v>
      </c>
      <c r="L10048" s="63">
        <v>0.45212239999999998</v>
      </c>
      <c r="M10048" s="63">
        <v>0.53772319999999996</v>
      </c>
      <c r="N10048" s="63">
        <v>6409</v>
      </c>
      <c r="O10048" s="63">
        <v>0.1130564</v>
      </c>
      <c r="P10048" s="63">
        <v>6</v>
      </c>
      <c r="Q10048" s="63">
        <v>1.2781749580960001E-2</v>
      </c>
    </row>
    <row r="10049" spans="1:17">
      <c r="A10049" s="63" t="s">
        <v>82</v>
      </c>
      <c r="B10049" s="63" t="s">
        <v>44</v>
      </c>
      <c r="C10049" s="63" t="s">
        <v>68</v>
      </c>
      <c r="D10049" s="63">
        <v>16</v>
      </c>
      <c r="E10049" s="63">
        <v>1.449819</v>
      </c>
      <c r="F10049" s="63">
        <v>1.8127169999999999</v>
      </c>
      <c r="G10049" s="63">
        <v>0.36289779999999999</v>
      </c>
      <c r="H10049" s="63">
        <v>81.672499999999999</v>
      </c>
      <c r="I10049" s="63">
        <v>0.21801019999999999</v>
      </c>
      <c r="J10049" s="63">
        <v>0.30361090000000002</v>
      </c>
      <c r="K10049" s="63">
        <v>0.36289779999999999</v>
      </c>
      <c r="L10049" s="63">
        <v>0.42218460000000002</v>
      </c>
      <c r="M10049" s="63">
        <v>0.5077853</v>
      </c>
      <c r="N10049" s="63">
        <v>6409</v>
      </c>
      <c r="O10049" s="63">
        <v>0.1130564</v>
      </c>
      <c r="P10049" s="63">
        <v>6</v>
      </c>
      <c r="Q10049" s="63">
        <v>1.2781749580960001E-2</v>
      </c>
    </row>
    <row r="10050" spans="1:17">
      <c r="A10050" s="63" t="s">
        <v>82</v>
      </c>
      <c r="B10050" s="63" t="s">
        <v>44</v>
      </c>
      <c r="C10050" s="63" t="s">
        <v>68</v>
      </c>
      <c r="D10050" s="63">
        <v>17</v>
      </c>
      <c r="E10050" s="63">
        <v>1.5755710000000001</v>
      </c>
      <c r="F10050" s="63">
        <v>1.8815839999999999</v>
      </c>
      <c r="G10050" s="63">
        <v>0.30601319999999999</v>
      </c>
      <c r="H10050" s="63">
        <v>81.360100000000003</v>
      </c>
      <c r="I10050" s="63">
        <v>0.16112560000000001</v>
      </c>
      <c r="J10050" s="63">
        <v>0.24672640000000001</v>
      </c>
      <c r="K10050" s="63">
        <v>0.30601319999999999</v>
      </c>
      <c r="L10050" s="63">
        <v>0.36530010000000002</v>
      </c>
      <c r="M10050" s="63">
        <v>0.45090079999999999</v>
      </c>
      <c r="N10050" s="63">
        <v>6409</v>
      </c>
      <c r="O10050" s="63">
        <v>0.1130564</v>
      </c>
      <c r="P10050" s="63">
        <v>6</v>
      </c>
      <c r="Q10050" s="63">
        <v>1.2781749580960001E-2</v>
      </c>
    </row>
    <row r="10051" spans="1:17">
      <c r="A10051" s="63" t="s">
        <v>82</v>
      </c>
      <c r="B10051" s="63" t="s">
        <v>44</v>
      </c>
      <c r="C10051" s="63" t="s">
        <v>68</v>
      </c>
      <c r="D10051" s="63">
        <v>18</v>
      </c>
      <c r="E10051" s="63">
        <v>1.727422</v>
      </c>
      <c r="F10051" s="63">
        <v>1.9585330000000001</v>
      </c>
      <c r="G10051" s="63">
        <v>0.23111139999999999</v>
      </c>
      <c r="H10051" s="63">
        <v>80.934899999999999</v>
      </c>
      <c r="I10051" s="63">
        <v>8.6223800000000003E-2</v>
      </c>
      <c r="J10051" s="63">
        <v>0.17182459999999999</v>
      </c>
      <c r="K10051" s="63">
        <v>0.23111139999999999</v>
      </c>
      <c r="L10051" s="63">
        <v>0.2903982</v>
      </c>
      <c r="M10051" s="63">
        <v>0.37599900000000003</v>
      </c>
      <c r="N10051" s="63">
        <v>6409</v>
      </c>
      <c r="O10051" s="63">
        <v>0.1130564</v>
      </c>
      <c r="P10051" s="63">
        <v>6</v>
      </c>
      <c r="Q10051" s="63">
        <v>1.2781749580960001E-2</v>
      </c>
    </row>
    <row r="10052" spans="1:17">
      <c r="A10052" s="63" t="s">
        <v>82</v>
      </c>
      <c r="B10052" s="63" t="s">
        <v>44</v>
      </c>
      <c r="C10052" s="63" t="s">
        <v>68</v>
      </c>
      <c r="D10052" s="63">
        <v>19</v>
      </c>
      <c r="E10052" s="63">
        <v>1.984855</v>
      </c>
      <c r="F10052" s="63">
        <v>1.978526</v>
      </c>
      <c r="G10052" s="63">
        <v>-6.3287999999999999E-3</v>
      </c>
      <c r="H10052" s="63">
        <v>79.870500000000007</v>
      </c>
      <c r="I10052" s="63">
        <v>-0.1512164</v>
      </c>
      <c r="J10052" s="63">
        <v>-6.5615699999999999E-2</v>
      </c>
      <c r="K10052" s="63">
        <v>-6.3287999999999999E-3</v>
      </c>
      <c r="L10052" s="63">
        <v>5.2957999999999998E-2</v>
      </c>
      <c r="M10052" s="63">
        <v>0.13855880000000001</v>
      </c>
      <c r="N10052" s="63">
        <v>6409</v>
      </c>
      <c r="O10052" s="63">
        <v>0.1130564</v>
      </c>
      <c r="P10052" s="63">
        <v>6</v>
      </c>
      <c r="Q10052" s="63">
        <v>1.2781749580960001E-2</v>
      </c>
    </row>
    <row r="10053" spans="1:17">
      <c r="A10053" s="63" t="s">
        <v>82</v>
      </c>
      <c r="B10053" s="63" t="s">
        <v>44</v>
      </c>
      <c r="C10053" s="63" t="s">
        <v>68</v>
      </c>
      <c r="D10053" s="63">
        <v>20</v>
      </c>
      <c r="E10053" s="63">
        <v>1.956588</v>
      </c>
      <c r="F10053" s="63">
        <v>1.845947</v>
      </c>
      <c r="G10053" s="63">
        <v>-0.1106409</v>
      </c>
      <c r="H10053" s="63">
        <v>75.291499999999999</v>
      </c>
      <c r="I10053" s="63">
        <v>-0.25552849999999999</v>
      </c>
      <c r="J10053" s="63">
        <v>-0.16992769999999999</v>
      </c>
      <c r="K10053" s="63">
        <v>-0.1106409</v>
      </c>
      <c r="L10053" s="63">
        <v>-5.13541E-2</v>
      </c>
      <c r="M10053" s="63">
        <v>3.4246699999999998E-2</v>
      </c>
      <c r="N10053" s="63">
        <v>6409</v>
      </c>
      <c r="O10053" s="63">
        <v>0.1130564</v>
      </c>
      <c r="P10053" s="63">
        <v>6</v>
      </c>
      <c r="Q10053" s="63">
        <v>1.2781749580960001E-2</v>
      </c>
    </row>
    <row r="10054" spans="1:17">
      <c r="A10054" s="63" t="s">
        <v>82</v>
      </c>
      <c r="B10054" s="63" t="s">
        <v>44</v>
      </c>
      <c r="C10054" s="63" t="s">
        <v>68</v>
      </c>
      <c r="D10054" s="63">
        <v>21</v>
      </c>
      <c r="E10054" s="63">
        <v>1.810111</v>
      </c>
      <c r="F10054" s="63">
        <v>1.6309769999999999</v>
      </c>
      <c r="G10054" s="63">
        <v>-0.1791345</v>
      </c>
      <c r="H10054" s="63">
        <v>68.603700000000003</v>
      </c>
      <c r="I10054" s="63">
        <v>-0.32402209999999998</v>
      </c>
      <c r="J10054" s="63">
        <v>-0.2384213</v>
      </c>
      <c r="K10054" s="63">
        <v>-0.1791345</v>
      </c>
      <c r="L10054" s="63">
        <v>-0.1198477</v>
      </c>
      <c r="M10054" s="63">
        <v>-3.4246899999999997E-2</v>
      </c>
      <c r="N10054" s="63">
        <v>6409</v>
      </c>
      <c r="O10054" s="63">
        <v>0.1130564</v>
      </c>
      <c r="P10054" s="63">
        <v>6</v>
      </c>
      <c r="Q10054" s="63">
        <v>1.2781749580960001E-2</v>
      </c>
    </row>
    <row r="10055" spans="1:17">
      <c r="A10055" s="63" t="s">
        <v>82</v>
      </c>
      <c r="B10055" s="63" t="s">
        <v>44</v>
      </c>
      <c r="C10055" s="63" t="s">
        <v>68</v>
      </c>
      <c r="D10055" s="63">
        <v>22</v>
      </c>
      <c r="E10055" s="63">
        <v>1.7195750000000001</v>
      </c>
      <c r="F10055" s="63">
        <v>1.4846410000000001</v>
      </c>
      <c r="G10055" s="63">
        <v>-0.2349337</v>
      </c>
      <c r="H10055" s="63">
        <v>63.494799999999998</v>
      </c>
      <c r="I10055" s="63">
        <v>-0.37982129999999997</v>
      </c>
      <c r="J10055" s="63">
        <v>-0.2942206</v>
      </c>
      <c r="K10055" s="63">
        <v>-0.2349337</v>
      </c>
      <c r="L10055" s="63">
        <v>-0.17564689999999999</v>
      </c>
      <c r="M10055" s="63">
        <v>-9.0046100000000004E-2</v>
      </c>
      <c r="N10055" s="63">
        <v>6409</v>
      </c>
      <c r="O10055" s="63">
        <v>0.1130564</v>
      </c>
      <c r="P10055" s="63">
        <v>6</v>
      </c>
      <c r="Q10055" s="63">
        <v>1.2781749580960001E-2</v>
      </c>
    </row>
    <row r="10056" spans="1:17">
      <c r="A10056" s="63" t="s">
        <v>82</v>
      </c>
      <c r="B10056" s="63" t="s">
        <v>44</v>
      </c>
      <c r="C10056" s="63" t="s">
        <v>68</v>
      </c>
      <c r="D10056" s="63">
        <v>23</v>
      </c>
      <c r="E10056" s="63">
        <v>1.484264</v>
      </c>
      <c r="F10056" s="63">
        <v>1.2488939999999999</v>
      </c>
      <c r="G10056" s="63">
        <v>-0.2353693</v>
      </c>
      <c r="H10056" s="63">
        <v>61.398800000000001</v>
      </c>
      <c r="I10056" s="63">
        <v>-0.38025690000000001</v>
      </c>
      <c r="J10056" s="63">
        <v>-0.29465619999999998</v>
      </c>
      <c r="K10056" s="63">
        <v>-0.2353693</v>
      </c>
      <c r="L10056" s="63">
        <v>-0.1760825</v>
      </c>
      <c r="M10056" s="63">
        <v>-9.0481699999999998E-2</v>
      </c>
      <c r="N10056" s="63">
        <v>6409</v>
      </c>
      <c r="O10056" s="63">
        <v>0.1130564</v>
      </c>
      <c r="P10056" s="63">
        <v>6</v>
      </c>
      <c r="Q10056" s="63">
        <v>1.2781749580960001E-2</v>
      </c>
    </row>
    <row r="10057" spans="1:17">
      <c r="A10057" s="63" t="s">
        <v>82</v>
      </c>
      <c r="B10057" s="63" t="s">
        <v>44</v>
      </c>
      <c r="C10057" s="63" t="s">
        <v>68</v>
      </c>
      <c r="D10057" s="63">
        <v>24</v>
      </c>
      <c r="E10057" s="63">
        <v>1.192642</v>
      </c>
      <c r="F10057" s="63">
        <v>0.96654770000000001</v>
      </c>
      <c r="G10057" s="63">
        <v>-0.22609399999999999</v>
      </c>
      <c r="H10057" s="63">
        <v>60.457299999999996</v>
      </c>
      <c r="I10057" s="63">
        <v>-0.37098160000000002</v>
      </c>
      <c r="J10057" s="63">
        <v>-0.28538079999999999</v>
      </c>
      <c r="K10057" s="63">
        <v>-0.22609399999999999</v>
      </c>
      <c r="L10057" s="63">
        <v>-0.16680719999999999</v>
      </c>
      <c r="M10057" s="63">
        <v>-8.1206399999999998E-2</v>
      </c>
      <c r="N10057" s="63">
        <v>6409</v>
      </c>
      <c r="O10057" s="63">
        <v>0.1130564</v>
      </c>
      <c r="P10057" s="63">
        <v>6</v>
      </c>
      <c r="Q10057" s="63">
        <v>1.2781749580960001E-2</v>
      </c>
    </row>
    <row r="10058" spans="1:17">
      <c r="A10058" s="63" t="s">
        <v>82</v>
      </c>
      <c r="B10058" s="63" t="s">
        <v>44</v>
      </c>
      <c r="C10058" s="63" t="s">
        <v>69</v>
      </c>
      <c r="D10058" s="63">
        <v>1</v>
      </c>
      <c r="E10058" s="63">
        <v>1.1837759999999999</v>
      </c>
      <c r="F10058" s="63">
        <v>0.94514200000000004</v>
      </c>
      <c r="G10058" s="63">
        <v>-0.23863380000000001</v>
      </c>
      <c r="H10058" s="63">
        <v>67.546000000000006</v>
      </c>
      <c r="I10058" s="63">
        <v>-0.38352140000000001</v>
      </c>
      <c r="J10058" s="63">
        <v>-0.29792059999999998</v>
      </c>
      <c r="K10058" s="63">
        <v>-0.23863380000000001</v>
      </c>
      <c r="L10058" s="63">
        <v>-0.17934700000000001</v>
      </c>
      <c r="M10058" s="63">
        <v>-9.3746200000000002E-2</v>
      </c>
      <c r="N10058" s="63">
        <v>6409</v>
      </c>
      <c r="O10058" s="63">
        <v>0.1130564</v>
      </c>
      <c r="P10058" s="63">
        <v>7</v>
      </c>
      <c r="Q10058" s="63">
        <v>1.2781749580960001E-2</v>
      </c>
    </row>
    <row r="10059" spans="1:17">
      <c r="A10059" s="63" t="s">
        <v>82</v>
      </c>
      <c r="B10059" s="63" t="s">
        <v>44</v>
      </c>
      <c r="C10059" s="63" t="s">
        <v>69</v>
      </c>
      <c r="D10059" s="63">
        <v>2</v>
      </c>
      <c r="E10059" s="63">
        <v>1.099774</v>
      </c>
      <c r="F10059" s="63">
        <v>0.85556359999999998</v>
      </c>
      <c r="G10059" s="63">
        <v>-0.24421010000000001</v>
      </c>
      <c r="H10059" s="63">
        <v>67.166200000000003</v>
      </c>
      <c r="I10059" s="63">
        <v>-0.38909769999999999</v>
      </c>
      <c r="J10059" s="63">
        <v>-0.30349700000000002</v>
      </c>
      <c r="K10059" s="63">
        <v>-0.24421010000000001</v>
      </c>
      <c r="L10059" s="63">
        <v>-0.18492330000000001</v>
      </c>
      <c r="M10059" s="63">
        <v>-9.9322499999999994E-2</v>
      </c>
      <c r="N10059" s="63">
        <v>6409</v>
      </c>
      <c r="O10059" s="63">
        <v>0.1130564</v>
      </c>
      <c r="P10059" s="63">
        <v>7</v>
      </c>
      <c r="Q10059" s="63">
        <v>1.2781749580960001E-2</v>
      </c>
    </row>
    <row r="10060" spans="1:17">
      <c r="A10060" s="63" t="s">
        <v>82</v>
      </c>
      <c r="B10060" s="63" t="s">
        <v>44</v>
      </c>
      <c r="C10060" s="63" t="s">
        <v>69</v>
      </c>
      <c r="D10060" s="63">
        <v>3</v>
      </c>
      <c r="E10060" s="63">
        <v>1.048187</v>
      </c>
      <c r="F10060" s="63">
        <v>0.80824739999999995</v>
      </c>
      <c r="G10060" s="63">
        <v>-0.23993990000000001</v>
      </c>
      <c r="H10060" s="63">
        <v>65.851699999999994</v>
      </c>
      <c r="I10060" s="63">
        <v>-0.38482749999999999</v>
      </c>
      <c r="J10060" s="63">
        <v>-0.29922670000000001</v>
      </c>
      <c r="K10060" s="63">
        <v>-0.23993990000000001</v>
      </c>
      <c r="L10060" s="63">
        <v>-0.18065300000000001</v>
      </c>
      <c r="M10060" s="63">
        <v>-9.5052300000000006E-2</v>
      </c>
      <c r="N10060" s="63">
        <v>6409</v>
      </c>
      <c r="O10060" s="63">
        <v>0.1130564</v>
      </c>
      <c r="P10060" s="63">
        <v>7</v>
      </c>
      <c r="Q10060" s="63">
        <v>1.2781749580960001E-2</v>
      </c>
    </row>
    <row r="10061" spans="1:17">
      <c r="A10061" s="63" t="s">
        <v>82</v>
      </c>
      <c r="B10061" s="63" t="s">
        <v>44</v>
      </c>
      <c r="C10061" s="63" t="s">
        <v>69</v>
      </c>
      <c r="D10061" s="63">
        <v>4</v>
      </c>
      <c r="E10061" s="63">
        <v>1.0300739999999999</v>
      </c>
      <c r="F10061" s="63">
        <v>0.81866680000000003</v>
      </c>
      <c r="G10061" s="63">
        <v>-0.2114077</v>
      </c>
      <c r="H10061" s="63">
        <v>64.963999999999999</v>
      </c>
      <c r="I10061" s="63">
        <v>-0.35629529999999998</v>
      </c>
      <c r="J10061" s="63">
        <v>-0.2706945</v>
      </c>
      <c r="K10061" s="63">
        <v>-0.2114077</v>
      </c>
      <c r="L10061" s="63">
        <v>-0.1521208</v>
      </c>
      <c r="M10061" s="63">
        <v>-6.6520099999999999E-2</v>
      </c>
      <c r="N10061" s="63">
        <v>6409</v>
      </c>
      <c r="O10061" s="63">
        <v>0.1130564</v>
      </c>
      <c r="P10061" s="63">
        <v>7</v>
      </c>
      <c r="Q10061" s="63">
        <v>1.2781749580960001E-2</v>
      </c>
    </row>
    <row r="10062" spans="1:17">
      <c r="A10062" s="63" t="s">
        <v>82</v>
      </c>
      <c r="B10062" s="63" t="s">
        <v>44</v>
      </c>
      <c r="C10062" s="63" t="s">
        <v>69</v>
      </c>
      <c r="D10062" s="63">
        <v>5</v>
      </c>
      <c r="E10062" s="63">
        <v>1.04009</v>
      </c>
      <c r="F10062" s="63">
        <v>0.82285580000000003</v>
      </c>
      <c r="G10062" s="63">
        <v>-0.2172338</v>
      </c>
      <c r="H10062" s="63">
        <v>63.7547</v>
      </c>
      <c r="I10062" s="63">
        <v>-0.36212139999999998</v>
      </c>
      <c r="J10062" s="63">
        <v>-0.27652060000000001</v>
      </c>
      <c r="K10062" s="63">
        <v>-0.2172338</v>
      </c>
      <c r="L10062" s="63">
        <v>-0.1579469</v>
      </c>
      <c r="M10062" s="63">
        <v>-7.2346199999999999E-2</v>
      </c>
      <c r="N10062" s="63">
        <v>6409</v>
      </c>
      <c r="O10062" s="63">
        <v>0.1130564</v>
      </c>
      <c r="P10062" s="63">
        <v>7</v>
      </c>
      <c r="Q10062" s="63">
        <v>1.2781749580960001E-2</v>
      </c>
    </row>
    <row r="10063" spans="1:17">
      <c r="A10063" s="63" t="s">
        <v>82</v>
      </c>
      <c r="B10063" s="63" t="s">
        <v>44</v>
      </c>
      <c r="C10063" s="63" t="s">
        <v>69</v>
      </c>
      <c r="D10063" s="63">
        <v>6</v>
      </c>
      <c r="E10063" s="63">
        <v>1.126155</v>
      </c>
      <c r="F10063" s="63">
        <v>0.86141040000000002</v>
      </c>
      <c r="G10063" s="63">
        <v>-0.26474419999999999</v>
      </c>
      <c r="H10063" s="63">
        <v>62.954999999999998</v>
      </c>
      <c r="I10063" s="63">
        <v>-0.40963179999999999</v>
      </c>
      <c r="J10063" s="63">
        <v>-0.32403110000000002</v>
      </c>
      <c r="K10063" s="63">
        <v>-0.26474419999999999</v>
      </c>
      <c r="L10063" s="63">
        <v>-0.20545740000000001</v>
      </c>
      <c r="M10063" s="63">
        <v>-0.11985659999999999</v>
      </c>
      <c r="N10063" s="63">
        <v>6409</v>
      </c>
      <c r="O10063" s="63">
        <v>0.1130564</v>
      </c>
      <c r="P10063" s="63">
        <v>7</v>
      </c>
      <c r="Q10063" s="63">
        <v>1.2781749580960001E-2</v>
      </c>
    </row>
    <row r="10064" spans="1:17">
      <c r="A10064" s="63" t="s">
        <v>82</v>
      </c>
      <c r="B10064" s="63" t="s">
        <v>44</v>
      </c>
      <c r="C10064" s="63" t="s">
        <v>69</v>
      </c>
      <c r="D10064" s="63">
        <v>7</v>
      </c>
      <c r="E10064" s="63">
        <v>1.3181130000000001</v>
      </c>
      <c r="F10064" s="63">
        <v>1.0458460000000001</v>
      </c>
      <c r="G10064" s="63">
        <v>-0.27226719999999999</v>
      </c>
      <c r="H10064" s="63">
        <v>63.618299999999998</v>
      </c>
      <c r="I10064" s="63">
        <v>-0.41715479999999999</v>
      </c>
      <c r="J10064" s="63">
        <v>-0.33155410000000002</v>
      </c>
      <c r="K10064" s="63">
        <v>-0.27226719999999999</v>
      </c>
      <c r="L10064" s="63">
        <v>-0.21298039999999999</v>
      </c>
      <c r="M10064" s="63">
        <v>-0.12737960000000001</v>
      </c>
      <c r="N10064" s="63">
        <v>6409</v>
      </c>
      <c r="O10064" s="63">
        <v>0.1130564</v>
      </c>
      <c r="P10064" s="63">
        <v>7</v>
      </c>
      <c r="Q10064" s="63">
        <v>1.2781749580960001E-2</v>
      </c>
    </row>
    <row r="10065" spans="1:17">
      <c r="A10065" s="63" t="s">
        <v>82</v>
      </c>
      <c r="B10065" s="63" t="s">
        <v>44</v>
      </c>
      <c r="C10065" s="63" t="s">
        <v>69</v>
      </c>
      <c r="D10065" s="63">
        <v>8</v>
      </c>
      <c r="E10065" s="63">
        <v>1.3869940000000001</v>
      </c>
      <c r="F10065" s="63">
        <v>1.1260410000000001</v>
      </c>
      <c r="G10065" s="63">
        <v>-0.26095259999999998</v>
      </c>
      <c r="H10065" s="63">
        <v>69.616600000000005</v>
      </c>
      <c r="I10065" s="63">
        <v>-0.40584019999999998</v>
      </c>
      <c r="J10065" s="63">
        <v>-0.32023940000000001</v>
      </c>
      <c r="K10065" s="63">
        <v>-0.26095259999999998</v>
      </c>
      <c r="L10065" s="63">
        <v>-0.20166580000000001</v>
      </c>
      <c r="M10065" s="63">
        <v>-0.116065</v>
      </c>
      <c r="N10065" s="63">
        <v>6409</v>
      </c>
      <c r="O10065" s="63">
        <v>0.1130564</v>
      </c>
      <c r="P10065" s="63">
        <v>7</v>
      </c>
      <c r="Q10065" s="63">
        <v>1.2781749580960001E-2</v>
      </c>
    </row>
    <row r="10066" spans="1:17">
      <c r="A10066" s="63" t="s">
        <v>82</v>
      </c>
      <c r="B10066" s="63" t="s">
        <v>44</v>
      </c>
      <c r="C10066" s="63" t="s">
        <v>69</v>
      </c>
      <c r="D10066" s="63">
        <v>9</v>
      </c>
      <c r="E10066" s="63">
        <v>1.352563</v>
      </c>
      <c r="F10066" s="63">
        <v>1.273463</v>
      </c>
      <c r="G10066" s="63">
        <v>-7.9099900000000001E-2</v>
      </c>
      <c r="H10066" s="63">
        <v>75.477900000000005</v>
      </c>
      <c r="I10066" s="63">
        <v>-0.22398750000000001</v>
      </c>
      <c r="J10066" s="63">
        <v>-0.1383867</v>
      </c>
      <c r="K10066" s="63">
        <v>-7.9099900000000001E-2</v>
      </c>
      <c r="L10066" s="63">
        <v>-1.98131E-2</v>
      </c>
      <c r="M10066" s="63">
        <v>6.5787700000000005E-2</v>
      </c>
      <c r="N10066" s="63">
        <v>6409</v>
      </c>
      <c r="O10066" s="63">
        <v>0.1130564</v>
      </c>
      <c r="P10066" s="63">
        <v>7</v>
      </c>
      <c r="Q10066" s="63">
        <v>1.2781749580960001E-2</v>
      </c>
    </row>
    <row r="10067" spans="1:17">
      <c r="A10067" s="63" t="s">
        <v>82</v>
      </c>
      <c r="B10067" s="63" t="s">
        <v>44</v>
      </c>
      <c r="C10067" s="63" t="s">
        <v>69</v>
      </c>
      <c r="D10067" s="63">
        <v>10</v>
      </c>
      <c r="E10067" s="63">
        <v>1.3641160000000001</v>
      </c>
      <c r="F10067" s="63">
        <v>1.2848679999999999</v>
      </c>
      <c r="G10067" s="63">
        <v>-7.9248200000000005E-2</v>
      </c>
      <c r="H10067" s="63">
        <v>80.399600000000007</v>
      </c>
      <c r="I10067" s="63">
        <v>-0.2241358</v>
      </c>
      <c r="J10067" s="63">
        <v>-0.13853499999999999</v>
      </c>
      <c r="K10067" s="63">
        <v>-7.9248200000000005E-2</v>
      </c>
      <c r="L10067" s="63">
        <v>-1.9961400000000001E-2</v>
      </c>
      <c r="M10067" s="63">
        <v>6.5639400000000001E-2</v>
      </c>
      <c r="N10067" s="63">
        <v>6409</v>
      </c>
      <c r="O10067" s="63">
        <v>0.1130564</v>
      </c>
      <c r="P10067" s="63">
        <v>7</v>
      </c>
      <c r="Q10067" s="63">
        <v>1.2781749580960001E-2</v>
      </c>
    </row>
    <row r="10068" spans="1:17">
      <c r="A10068" s="63" t="s">
        <v>82</v>
      </c>
      <c r="B10068" s="63" t="s">
        <v>44</v>
      </c>
      <c r="C10068" s="63" t="s">
        <v>69</v>
      </c>
      <c r="D10068" s="63">
        <v>11</v>
      </c>
      <c r="E10068" s="63">
        <v>1.312541</v>
      </c>
      <c r="F10068" s="63">
        <v>1.411214</v>
      </c>
      <c r="G10068" s="63">
        <v>9.8671999999999996E-2</v>
      </c>
      <c r="H10068" s="63">
        <v>84.237799999999993</v>
      </c>
      <c r="I10068" s="63">
        <v>-4.6215600000000003E-2</v>
      </c>
      <c r="J10068" s="63">
        <v>3.9385200000000002E-2</v>
      </c>
      <c r="K10068" s="63">
        <v>9.8671999999999996E-2</v>
      </c>
      <c r="L10068" s="63">
        <v>0.15795890000000001</v>
      </c>
      <c r="M10068" s="63">
        <v>0.24355959999999999</v>
      </c>
      <c r="N10068" s="63">
        <v>6409</v>
      </c>
      <c r="O10068" s="63">
        <v>0.1130564</v>
      </c>
      <c r="P10068" s="63">
        <v>7</v>
      </c>
      <c r="Q10068" s="63">
        <v>1.2781749580960001E-2</v>
      </c>
    </row>
    <row r="10069" spans="1:17">
      <c r="A10069" s="63" t="s">
        <v>82</v>
      </c>
      <c r="B10069" s="63" t="s">
        <v>44</v>
      </c>
      <c r="C10069" s="63" t="s">
        <v>69</v>
      </c>
      <c r="D10069" s="63">
        <v>12</v>
      </c>
      <c r="E10069" s="63">
        <v>1.3181290000000001</v>
      </c>
      <c r="F10069" s="63">
        <v>1.593758</v>
      </c>
      <c r="G10069" s="63">
        <v>0.27562959999999997</v>
      </c>
      <c r="H10069" s="63">
        <v>86.963200000000001</v>
      </c>
      <c r="I10069" s="63">
        <v>0.130742</v>
      </c>
      <c r="J10069" s="63">
        <v>0.2163428</v>
      </c>
      <c r="K10069" s="63">
        <v>0.27562959999999997</v>
      </c>
      <c r="L10069" s="63">
        <v>0.33491650000000001</v>
      </c>
      <c r="M10069" s="63">
        <v>0.42051719999999998</v>
      </c>
      <c r="N10069" s="63">
        <v>6409</v>
      </c>
      <c r="O10069" s="63">
        <v>0.1130564</v>
      </c>
      <c r="P10069" s="63">
        <v>7</v>
      </c>
      <c r="Q10069" s="63">
        <v>1.2781749580960001E-2</v>
      </c>
    </row>
    <row r="10070" spans="1:17">
      <c r="A10070" s="63" t="s">
        <v>82</v>
      </c>
      <c r="B10070" s="63" t="s">
        <v>44</v>
      </c>
      <c r="C10070" s="63" t="s">
        <v>69</v>
      </c>
      <c r="D10070" s="63">
        <v>13</v>
      </c>
      <c r="E10070" s="63">
        <v>1.2293700000000001</v>
      </c>
      <c r="F10070" s="63">
        <v>1.7528760000000001</v>
      </c>
      <c r="G10070" s="63">
        <v>0.52350580000000002</v>
      </c>
      <c r="H10070" s="63">
        <v>88.862499999999997</v>
      </c>
      <c r="I10070" s="63">
        <v>0.37861820000000002</v>
      </c>
      <c r="J10070" s="63">
        <v>0.46421899999999999</v>
      </c>
      <c r="K10070" s="63">
        <v>0.52350580000000002</v>
      </c>
      <c r="L10070" s="63">
        <v>0.58279259999999999</v>
      </c>
      <c r="M10070" s="63">
        <v>0.66839340000000003</v>
      </c>
      <c r="N10070" s="63">
        <v>6409</v>
      </c>
      <c r="O10070" s="63">
        <v>0.1130564</v>
      </c>
      <c r="P10070" s="63">
        <v>7</v>
      </c>
      <c r="Q10070" s="63">
        <v>1.2781749580960001E-2</v>
      </c>
    </row>
    <row r="10071" spans="1:17">
      <c r="A10071" s="63" t="s">
        <v>82</v>
      </c>
      <c r="B10071" s="63" t="s">
        <v>44</v>
      </c>
      <c r="C10071" s="63" t="s">
        <v>69</v>
      </c>
      <c r="D10071" s="63">
        <v>14</v>
      </c>
      <c r="E10071" s="63">
        <v>1.296378</v>
      </c>
      <c r="F10071" s="63">
        <v>1.9604969999999999</v>
      </c>
      <c r="G10071" s="63">
        <v>0.66411830000000005</v>
      </c>
      <c r="H10071" s="63">
        <v>90.762900000000002</v>
      </c>
      <c r="I10071" s="63">
        <v>0.51923070000000004</v>
      </c>
      <c r="J10071" s="63">
        <v>0.60483149999999997</v>
      </c>
      <c r="K10071" s="63">
        <v>0.66411830000000005</v>
      </c>
      <c r="L10071" s="63">
        <v>0.72340510000000002</v>
      </c>
      <c r="M10071" s="63">
        <v>0.80900589999999994</v>
      </c>
      <c r="N10071" s="63">
        <v>6409</v>
      </c>
      <c r="O10071" s="63">
        <v>0.1130564</v>
      </c>
      <c r="P10071" s="63">
        <v>7</v>
      </c>
      <c r="Q10071" s="63">
        <v>1.2781749580960001E-2</v>
      </c>
    </row>
    <row r="10072" spans="1:17">
      <c r="A10072" s="63" t="s">
        <v>82</v>
      </c>
      <c r="B10072" s="63" t="s">
        <v>44</v>
      </c>
      <c r="C10072" s="63" t="s">
        <v>69</v>
      </c>
      <c r="D10072" s="63">
        <v>15</v>
      </c>
      <c r="E10072" s="63">
        <v>1.3849750000000001</v>
      </c>
      <c r="F10072" s="63">
        <v>2.1118860000000002</v>
      </c>
      <c r="G10072" s="63">
        <v>0.72691150000000004</v>
      </c>
      <c r="H10072" s="63">
        <v>92.015600000000006</v>
      </c>
      <c r="I10072" s="63">
        <v>0.58202399999999999</v>
      </c>
      <c r="J10072" s="63">
        <v>0.66762469999999996</v>
      </c>
      <c r="K10072" s="63">
        <v>0.72691150000000004</v>
      </c>
      <c r="L10072" s="63">
        <v>0.78619839999999996</v>
      </c>
      <c r="M10072" s="63">
        <v>0.87179910000000005</v>
      </c>
      <c r="N10072" s="63">
        <v>6409</v>
      </c>
      <c r="O10072" s="63">
        <v>0.1130564</v>
      </c>
      <c r="P10072" s="63">
        <v>7</v>
      </c>
      <c r="Q10072" s="63">
        <v>1.2781749580960001E-2</v>
      </c>
    </row>
    <row r="10073" spans="1:17">
      <c r="A10073" s="63" t="s">
        <v>82</v>
      </c>
      <c r="B10073" s="63" t="s">
        <v>44</v>
      </c>
      <c r="C10073" s="63" t="s">
        <v>69</v>
      </c>
      <c r="D10073" s="63">
        <v>16</v>
      </c>
      <c r="E10073" s="63">
        <v>1.555218</v>
      </c>
      <c r="F10073" s="63">
        <v>2.2617660000000002</v>
      </c>
      <c r="G10073" s="63">
        <v>0.7065477</v>
      </c>
      <c r="H10073" s="63">
        <v>92.836399999999998</v>
      </c>
      <c r="I10073" s="63">
        <v>0.56166020000000005</v>
      </c>
      <c r="J10073" s="63">
        <v>0.64726090000000003</v>
      </c>
      <c r="K10073" s="63">
        <v>0.7065477</v>
      </c>
      <c r="L10073" s="63">
        <v>0.76583460000000003</v>
      </c>
      <c r="M10073" s="63">
        <v>0.85143530000000001</v>
      </c>
      <c r="N10073" s="63">
        <v>6409</v>
      </c>
      <c r="O10073" s="63">
        <v>0.1130564</v>
      </c>
      <c r="P10073" s="63">
        <v>7</v>
      </c>
      <c r="Q10073" s="63">
        <v>1.2781749580960001E-2</v>
      </c>
    </row>
    <row r="10074" spans="1:17">
      <c r="A10074" s="63" t="s">
        <v>82</v>
      </c>
      <c r="B10074" s="63" t="s">
        <v>44</v>
      </c>
      <c r="C10074" s="63" t="s">
        <v>69</v>
      </c>
      <c r="D10074" s="63">
        <v>17</v>
      </c>
      <c r="E10074" s="63">
        <v>1.738116</v>
      </c>
      <c r="F10074" s="63">
        <v>2.413904</v>
      </c>
      <c r="G10074" s="63">
        <v>0.67578830000000001</v>
      </c>
      <c r="H10074" s="63">
        <v>93.379199999999997</v>
      </c>
      <c r="I10074" s="63">
        <v>0.5309007</v>
      </c>
      <c r="J10074" s="63">
        <v>0.61650150000000004</v>
      </c>
      <c r="K10074" s="63">
        <v>0.67578830000000001</v>
      </c>
      <c r="L10074" s="63">
        <v>0.73507509999999998</v>
      </c>
      <c r="M10074" s="63">
        <v>0.82067579999999996</v>
      </c>
      <c r="N10074" s="63">
        <v>6409</v>
      </c>
      <c r="O10074" s="63">
        <v>0.1130564</v>
      </c>
      <c r="P10074" s="63">
        <v>7</v>
      </c>
      <c r="Q10074" s="63">
        <v>1.2781749580960001E-2</v>
      </c>
    </row>
    <row r="10075" spans="1:17">
      <c r="A10075" s="63" t="s">
        <v>82</v>
      </c>
      <c r="B10075" s="63" t="s">
        <v>44</v>
      </c>
      <c r="C10075" s="63" t="s">
        <v>69</v>
      </c>
      <c r="D10075" s="63">
        <v>18</v>
      </c>
      <c r="E10075" s="63">
        <v>1.913702</v>
      </c>
      <c r="F10075" s="63">
        <v>2.5301670000000001</v>
      </c>
      <c r="G10075" s="63">
        <v>0.61646540000000005</v>
      </c>
      <c r="H10075" s="63">
        <v>93.108099999999993</v>
      </c>
      <c r="I10075" s="63">
        <v>0.47157789999999999</v>
      </c>
      <c r="J10075" s="63">
        <v>0.55717859999999997</v>
      </c>
      <c r="K10075" s="63">
        <v>0.61646540000000005</v>
      </c>
      <c r="L10075" s="63">
        <v>0.67575229999999997</v>
      </c>
      <c r="M10075" s="63">
        <v>0.76135299999999995</v>
      </c>
      <c r="N10075" s="63">
        <v>6409</v>
      </c>
      <c r="O10075" s="63">
        <v>0.1130564</v>
      </c>
      <c r="P10075" s="63">
        <v>7</v>
      </c>
      <c r="Q10075" s="63">
        <v>1.2781749580960001E-2</v>
      </c>
    </row>
    <row r="10076" spans="1:17">
      <c r="A10076" s="63" t="s">
        <v>82</v>
      </c>
      <c r="B10076" s="63" t="s">
        <v>44</v>
      </c>
      <c r="C10076" s="63" t="s">
        <v>69</v>
      </c>
      <c r="D10076" s="63">
        <v>19</v>
      </c>
      <c r="E10076" s="63">
        <v>2.2379829999999998</v>
      </c>
      <c r="F10076" s="63">
        <v>2.4951089999999998</v>
      </c>
      <c r="G10076" s="63">
        <v>0.25712590000000002</v>
      </c>
      <c r="H10076" s="63">
        <v>91.612700000000004</v>
      </c>
      <c r="I10076" s="63">
        <v>0.1122383</v>
      </c>
      <c r="J10076" s="63">
        <v>0.19783899999999999</v>
      </c>
      <c r="K10076" s="63">
        <v>0.25712590000000002</v>
      </c>
      <c r="L10076" s="63">
        <v>0.31641269999999999</v>
      </c>
      <c r="M10076" s="63">
        <v>0.40201350000000002</v>
      </c>
      <c r="N10076" s="63">
        <v>6409</v>
      </c>
      <c r="O10076" s="63">
        <v>0.1130564</v>
      </c>
      <c r="P10076" s="63">
        <v>7</v>
      </c>
      <c r="Q10076" s="63">
        <v>1.2781749580960001E-2</v>
      </c>
    </row>
    <row r="10077" spans="1:17">
      <c r="A10077" s="63" t="s">
        <v>82</v>
      </c>
      <c r="B10077" s="63" t="s">
        <v>44</v>
      </c>
      <c r="C10077" s="63" t="s">
        <v>69</v>
      </c>
      <c r="D10077" s="63">
        <v>20</v>
      </c>
      <c r="E10077" s="63">
        <v>2.257101</v>
      </c>
      <c r="F10077" s="63">
        <v>2.239125</v>
      </c>
      <c r="G10077" s="63">
        <v>-1.7975999999999999E-2</v>
      </c>
      <c r="H10077" s="63">
        <v>85.918400000000005</v>
      </c>
      <c r="I10077" s="63">
        <v>-0.1628636</v>
      </c>
      <c r="J10077" s="63">
        <v>-7.7262899999999995E-2</v>
      </c>
      <c r="K10077" s="63">
        <v>-1.7975999999999999E-2</v>
      </c>
      <c r="L10077" s="63">
        <v>4.1310800000000002E-2</v>
      </c>
      <c r="M10077" s="63">
        <v>0.12691160000000001</v>
      </c>
      <c r="N10077" s="63">
        <v>6409</v>
      </c>
      <c r="O10077" s="63">
        <v>0.1130564</v>
      </c>
      <c r="P10077" s="63">
        <v>7</v>
      </c>
      <c r="Q10077" s="63">
        <v>1.2781749580960001E-2</v>
      </c>
    </row>
    <row r="10078" spans="1:17">
      <c r="A10078" s="63" t="s">
        <v>82</v>
      </c>
      <c r="B10078" s="63" t="s">
        <v>44</v>
      </c>
      <c r="C10078" s="63" t="s">
        <v>69</v>
      </c>
      <c r="D10078" s="63">
        <v>21</v>
      </c>
      <c r="E10078" s="63">
        <v>2.160444</v>
      </c>
      <c r="F10078" s="63">
        <v>1.973892</v>
      </c>
      <c r="G10078" s="63">
        <v>-0.18655169999999999</v>
      </c>
      <c r="H10078" s="63">
        <v>77.820700000000002</v>
      </c>
      <c r="I10078" s="63">
        <v>-0.33143929999999999</v>
      </c>
      <c r="J10078" s="63">
        <v>-0.24583849999999999</v>
      </c>
      <c r="K10078" s="63">
        <v>-0.18655169999999999</v>
      </c>
      <c r="L10078" s="63">
        <v>-0.12726489999999999</v>
      </c>
      <c r="M10078" s="63">
        <v>-4.1664100000000003E-2</v>
      </c>
      <c r="N10078" s="63">
        <v>6409</v>
      </c>
      <c r="O10078" s="63">
        <v>0.1130564</v>
      </c>
      <c r="P10078" s="63">
        <v>7</v>
      </c>
      <c r="Q10078" s="63">
        <v>1.2781749580960001E-2</v>
      </c>
    </row>
    <row r="10079" spans="1:17">
      <c r="A10079" s="63" t="s">
        <v>82</v>
      </c>
      <c r="B10079" s="63" t="s">
        <v>44</v>
      </c>
      <c r="C10079" s="63" t="s">
        <v>69</v>
      </c>
      <c r="D10079" s="63">
        <v>22</v>
      </c>
      <c r="E10079" s="63">
        <v>1.997798</v>
      </c>
      <c r="F10079" s="63">
        <v>1.7407029999999999</v>
      </c>
      <c r="G10079" s="63">
        <v>-0.25709470000000001</v>
      </c>
      <c r="H10079" s="63">
        <v>72.881799999999998</v>
      </c>
      <c r="I10079" s="63">
        <v>-0.40198230000000001</v>
      </c>
      <c r="J10079" s="63">
        <v>-0.31638159999999999</v>
      </c>
      <c r="K10079" s="63">
        <v>-0.25709470000000001</v>
      </c>
      <c r="L10079" s="63">
        <v>-0.19780790000000001</v>
      </c>
      <c r="M10079" s="63">
        <v>-0.1122071</v>
      </c>
      <c r="N10079" s="63">
        <v>6409</v>
      </c>
      <c r="O10079" s="63">
        <v>0.1130564</v>
      </c>
      <c r="P10079" s="63">
        <v>7</v>
      </c>
      <c r="Q10079" s="63">
        <v>1.2781749580960001E-2</v>
      </c>
    </row>
    <row r="10080" spans="1:17">
      <c r="A10080" s="63" t="s">
        <v>82</v>
      </c>
      <c r="B10080" s="63" t="s">
        <v>44</v>
      </c>
      <c r="C10080" s="63" t="s">
        <v>69</v>
      </c>
      <c r="D10080" s="63">
        <v>23</v>
      </c>
      <c r="E10080" s="63">
        <v>1.702609</v>
      </c>
      <c r="F10080" s="63">
        <v>1.4585680000000001</v>
      </c>
      <c r="G10080" s="63">
        <v>-0.2440406</v>
      </c>
      <c r="H10080" s="63">
        <v>70.262100000000004</v>
      </c>
      <c r="I10080" s="63">
        <v>-0.3889282</v>
      </c>
      <c r="J10080" s="63">
        <v>-0.30332740000000002</v>
      </c>
      <c r="K10080" s="63">
        <v>-0.2440406</v>
      </c>
      <c r="L10080" s="63">
        <v>-0.1847538</v>
      </c>
      <c r="M10080" s="63">
        <v>-9.9153000000000005E-2</v>
      </c>
      <c r="N10080" s="63">
        <v>6409</v>
      </c>
      <c r="O10080" s="63">
        <v>0.1130564</v>
      </c>
      <c r="P10080" s="63">
        <v>7</v>
      </c>
      <c r="Q10080" s="63">
        <v>1.2781749580960001E-2</v>
      </c>
    </row>
    <row r="10081" spans="1:17">
      <c r="A10081" s="63" t="s">
        <v>82</v>
      </c>
      <c r="B10081" s="63" t="s">
        <v>44</v>
      </c>
      <c r="C10081" s="63" t="s">
        <v>69</v>
      </c>
      <c r="D10081" s="63">
        <v>24</v>
      </c>
      <c r="E10081" s="63">
        <v>1.374126</v>
      </c>
      <c r="F10081" s="63">
        <v>1.1584989999999999</v>
      </c>
      <c r="G10081" s="63">
        <v>-0.2156265</v>
      </c>
      <c r="H10081" s="63">
        <v>68.736599999999996</v>
      </c>
      <c r="I10081" s="63">
        <v>-0.3605141</v>
      </c>
      <c r="J10081" s="63">
        <v>-0.27491330000000003</v>
      </c>
      <c r="K10081" s="63">
        <v>-0.2156265</v>
      </c>
      <c r="L10081" s="63">
        <v>-0.1563396</v>
      </c>
      <c r="M10081" s="63">
        <v>-7.0738899999999993E-2</v>
      </c>
      <c r="N10081" s="63">
        <v>6409</v>
      </c>
      <c r="O10081" s="63">
        <v>0.1130564</v>
      </c>
      <c r="P10081" s="63">
        <v>7</v>
      </c>
      <c r="Q10081" s="63">
        <v>1.2781749580960001E-2</v>
      </c>
    </row>
    <row r="10082" spans="1:17">
      <c r="A10082" s="63" t="s">
        <v>82</v>
      </c>
      <c r="B10082" s="63" t="s">
        <v>44</v>
      </c>
      <c r="C10082" s="63" t="s">
        <v>70</v>
      </c>
      <c r="D10082" s="63">
        <v>1</v>
      </c>
      <c r="E10082" s="63">
        <v>1.095337</v>
      </c>
      <c r="F10082" s="63">
        <v>0.85458639999999997</v>
      </c>
      <c r="G10082" s="63">
        <v>-0.2407502</v>
      </c>
      <c r="H10082" s="63">
        <v>66.822800000000001</v>
      </c>
      <c r="I10082" s="63">
        <v>-0.38563779999999998</v>
      </c>
      <c r="J10082" s="63">
        <v>-0.300037</v>
      </c>
      <c r="K10082" s="63">
        <v>-0.2407502</v>
      </c>
      <c r="L10082" s="63">
        <v>-0.1814634</v>
      </c>
      <c r="M10082" s="63">
        <v>-9.5862600000000006E-2</v>
      </c>
      <c r="N10082" s="63">
        <v>6409</v>
      </c>
      <c r="O10082" s="63">
        <v>0.1130564</v>
      </c>
      <c r="P10082" s="63">
        <v>8</v>
      </c>
      <c r="Q10082" s="63">
        <v>1.2781749580960001E-2</v>
      </c>
    </row>
    <row r="10083" spans="1:17">
      <c r="A10083" s="63" t="s">
        <v>82</v>
      </c>
      <c r="B10083" s="63" t="s">
        <v>44</v>
      </c>
      <c r="C10083" s="63" t="s">
        <v>70</v>
      </c>
      <c r="D10083" s="63">
        <v>2</v>
      </c>
      <c r="E10083" s="63">
        <v>1.0052399999999999</v>
      </c>
      <c r="F10083" s="63">
        <v>0.76304890000000003</v>
      </c>
      <c r="G10083" s="63">
        <v>-0.24219109999999999</v>
      </c>
      <c r="H10083" s="63">
        <v>65.037800000000004</v>
      </c>
      <c r="I10083" s="63">
        <v>-0.3870787</v>
      </c>
      <c r="J10083" s="63">
        <v>-0.30147790000000002</v>
      </c>
      <c r="K10083" s="63">
        <v>-0.24219109999999999</v>
      </c>
      <c r="L10083" s="63">
        <v>-0.18290419999999999</v>
      </c>
      <c r="M10083" s="63">
        <v>-9.7303500000000001E-2</v>
      </c>
      <c r="N10083" s="63">
        <v>6409</v>
      </c>
      <c r="O10083" s="63">
        <v>0.1130564</v>
      </c>
      <c r="P10083" s="63">
        <v>8</v>
      </c>
      <c r="Q10083" s="63">
        <v>1.2781749580960001E-2</v>
      </c>
    </row>
    <row r="10084" spans="1:17">
      <c r="A10084" s="63" t="s">
        <v>82</v>
      </c>
      <c r="B10084" s="63" t="s">
        <v>44</v>
      </c>
      <c r="C10084" s="63" t="s">
        <v>70</v>
      </c>
      <c r="D10084" s="63">
        <v>3</v>
      </c>
      <c r="E10084" s="63">
        <v>0.96285030000000005</v>
      </c>
      <c r="F10084" s="63">
        <v>0.72564229999999996</v>
      </c>
      <c r="G10084" s="63">
        <v>-0.237208</v>
      </c>
      <c r="H10084" s="63">
        <v>63.935699999999997</v>
      </c>
      <c r="I10084" s="63">
        <v>-0.38209559999999998</v>
      </c>
      <c r="J10084" s="63">
        <v>-0.2964948</v>
      </c>
      <c r="K10084" s="63">
        <v>-0.237208</v>
      </c>
      <c r="L10084" s="63">
        <v>-0.1779212</v>
      </c>
      <c r="M10084" s="63">
        <v>-9.2320399999999997E-2</v>
      </c>
      <c r="N10084" s="63">
        <v>6409</v>
      </c>
      <c r="O10084" s="63">
        <v>0.1130564</v>
      </c>
      <c r="P10084" s="63">
        <v>8</v>
      </c>
      <c r="Q10084" s="63">
        <v>1.2781749580960001E-2</v>
      </c>
    </row>
    <row r="10085" spans="1:17">
      <c r="A10085" s="63" t="s">
        <v>82</v>
      </c>
      <c r="B10085" s="63" t="s">
        <v>44</v>
      </c>
      <c r="C10085" s="63" t="s">
        <v>70</v>
      </c>
      <c r="D10085" s="63">
        <v>4</v>
      </c>
      <c r="E10085" s="63">
        <v>0.94492379999999998</v>
      </c>
      <c r="F10085" s="63">
        <v>0.7342573</v>
      </c>
      <c r="G10085" s="63">
        <v>-0.2106664</v>
      </c>
      <c r="H10085" s="63">
        <v>63.055500000000002</v>
      </c>
      <c r="I10085" s="63">
        <v>-0.35555399999999998</v>
      </c>
      <c r="J10085" s="63">
        <v>-0.26995330000000001</v>
      </c>
      <c r="K10085" s="63">
        <v>-0.2106664</v>
      </c>
      <c r="L10085" s="63">
        <v>-0.1513796</v>
      </c>
      <c r="M10085" s="63">
        <v>-6.5778799999999998E-2</v>
      </c>
      <c r="N10085" s="63">
        <v>6409</v>
      </c>
      <c r="O10085" s="63">
        <v>0.1130564</v>
      </c>
      <c r="P10085" s="63">
        <v>8</v>
      </c>
      <c r="Q10085" s="63">
        <v>1.2781749580960001E-2</v>
      </c>
    </row>
    <row r="10086" spans="1:17">
      <c r="A10086" s="63" t="s">
        <v>82</v>
      </c>
      <c r="B10086" s="63" t="s">
        <v>44</v>
      </c>
      <c r="C10086" s="63" t="s">
        <v>70</v>
      </c>
      <c r="D10086" s="63">
        <v>5</v>
      </c>
      <c r="E10086" s="63">
        <v>0.95326160000000004</v>
      </c>
      <c r="F10086" s="63">
        <v>0.73708430000000003</v>
      </c>
      <c r="G10086" s="63">
        <v>-0.21617729999999999</v>
      </c>
      <c r="H10086" s="63">
        <v>62.366900000000001</v>
      </c>
      <c r="I10086" s="63">
        <v>-0.36106490000000002</v>
      </c>
      <c r="J10086" s="63">
        <v>-0.27546409999999999</v>
      </c>
      <c r="K10086" s="63">
        <v>-0.21617729999999999</v>
      </c>
      <c r="L10086" s="63">
        <v>-0.15689049999999999</v>
      </c>
      <c r="M10086" s="63">
        <v>-7.1289699999999998E-2</v>
      </c>
      <c r="N10086" s="63">
        <v>6409</v>
      </c>
      <c r="O10086" s="63">
        <v>0.1130564</v>
      </c>
      <c r="P10086" s="63">
        <v>8</v>
      </c>
      <c r="Q10086" s="63">
        <v>1.2781749580960001E-2</v>
      </c>
    </row>
    <row r="10087" spans="1:17">
      <c r="A10087" s="63" t="s">
        <v>82</v>
      </c>
      <c r="B10087" s="63" t="s">
        <v>44</v>
      </c>
      <c r="C10087" s="63" t="s">
        <v>70</v>
      </c>
      <c r="D10087" s="63">
        <v>6</v>
      </c>
      <c r="E10087" s="63">
        <v>1.0409649999999999</v>
      </c>
      <c r="F10087" s="63">
        <v>0.77423419999999998</v>
      </c>
      <c r="G10087" s="63">
        <v>-0.26673049999999998</v>
      </c>
      <c r="H10087" s="63">
        <v>61.4529</v>
      </c>
      <c r="I10087" s="63">
        <v>-0.41161809999999999</v>
      </c>
      <c r="J10087" s="63">
        <v>-0.32601740000000001</v>
      </c>
      <c r="K10087" s="63">
        <v>-0.26673049999999998</v>
      </c>
      <c r="L10087" s="63">
        <v>-0.20744370000000001</v>
      </c>
      <c r="M10087" s="63">
        <v>-0.12184300000000001</v>
      </c>
      <c r="N10087" s="63">
        <v>6409</v>
      </c>
      <c r="O10087" s="63">
        <v>0.1130564</v>
      </c>
      <c r="P10087" s="63">
        <v>8</v>
      </c>
      <c r="Q10087" s="63">
        <v>1.2781749580960001E-2</v>
      </c>
    </row>
    <row r="10088" spans="1:17">
      <c r="A10088" s="63" t="s">
        <v>82</v>
      </c>
      <c r="B10088" s="63" t="s">
        <v>44</v>
      </c>
      <c r="C10088" s="63" t="s">
        <v>70</v>
      </c>
      <c r="D10088" s="63">
        <v>7</v>
      </c>
      <c r="E10088" s="63">
        <v>1.2352320000000001</v>
      </c>
      <c r="F10088" s="63">
        <v>0.96263209999999999</v>
      </c>
      <c r="G10088" s="63">
        <v>-0.27259949999999999</v>
      </c>
      <c r="H10088" s="63">
        <v>61.023200000000003</v>
      </c>
      <c r="I10088" s="63">
        <v>-0.4174871</v>
      </c>
      <c r="J10088" s="63">
        <v>-0.33188630000000002</v>
      </c>
      <c r="K10088" s="63">
        <v>-0.27259949999999999</v>
      </c>
      <c r="L10088" s="63">
        <v>-0.21331259999999999</v>
      </c>
      <c r="M10088" s="63">
        <v>-0.12771189999999999</v>
      </c>
      <c r="N10088" s="63">
        <v>6409</v>
      </c>
      <c r="O10088" s="63">
        <v>0.1130564</v>
      </c>
      <c r="P10088" s="63">
        <v>8</v>
      </c>
      <c r="Q10088" s="63">
        <v>1.2781749580960001E-2</v>
      </c>
    </row>
    <row r="10089" spans="1:17">
      <c r="A10089" s="63" t="s">
        <v>82</v>
      </c>
      <c r="B10089" s="63" t="s">
        <v>44</v>
      </c>
      <c r="C10089" s="63" t="s">
        <v>70</v>
      </c>
      <c r="D10089" s="63">
        <v>8</v>
      </c>
      <c r="E10089" s="63">
        <v>1.363262</v>
      </c>
      <c r="F10089" s="63">
        <v>1.132871</v>
      </c>
      <c r="G10089" s="63">
        <v>-0.23039129999999999</v>
      </c>
      <c r="H10089" s="63">
        <v>65.394000000000005</v>
      </c>
      <c r="I10089" s="63">
        <v>-0.37527890000000003</v>
      </c>
      <c r="J10089" s="63">
        <v>-0.28967809999999999</v>
      </c>
      <c r="K10089" s="63">
        <v>-0.23039129999999999</v>
      </c>
      <c r="L10089" s="63">
        <v>-0.17110439999999999</v>
      </c>
      <c r="M10089" s="63">
        <v>-8.5503700000000002E-2</v>
      </c>
      <c r="N10089" s="63">
        <v>6409</v>
      </c>
      <c r="O10089" s="63">
        <v>0.1130564</v>
      </c>
      <c r="P10089" s="63">
        <v>8</v>
      </c>
      <c r="Q10089" s="63">
        <v>1.2781749580960001E-2</v>
      </c>
    </row>
    <row r="10090" spans="1:17">
      <c r="A10090" s="63" t="s">
        <v>82</v>
      </c>
      <c r="B10090" s="63" t="s">
        <v>44</v>
      </c>
      <c r="C10090" s="63" t="s">
        <v>70</v>
      </c>
      <c r="D10090" s="63">
        <v>9</v>
      </c>
      <c r="E10090" s="63">
        <v>1.3299859999999999</v>
      </c>
      <c r="F10090" s="63">
        <v>1.2366060000000001</v>
      </c>
      <c r="G10090" s="63">
        <v>-9.3380000000000005E-2</v>
      </c>
      <c r="H10090" s="63">
        <v>72.648300000000006</v>
      </c>
      <c r="I10090" s="63">
        <v>-0.2382676</v>
      </c>
      <c r="J10090" s="63">
        <v>-0.15266679999999999</v>
      </c>
      <c r="K10090" s="63">
        <v>-9.3380000000000005E-2</v>
      </c>
      <c r="L10090" s="63">
        <v>-3.4093100000000001E-2</v>
      </c>
      <c r="M10090" s="63">
        <v>5.1507600000000001E-2</v>
      </c>
      <c r="N10090" s="63">
        <v>6409</v>
      </c>
      <c r="O10090" s="63">
        <v>0.1130564</v>
      </c>
      <c r="P10090" s="63">
        <v>8</v>
      </c>
      <c r="Q10090" s="63">
        <v>1.2781749580960001E-2</v>
      </c>
    </row>
    <row r="10091" spans="1:17">
      <c r="A10091" s="63" t="s">
        <v>82</v>
      </c>
      <c r="B10091" s="63" t="s">
        <v>44</v>
      </c>
      <c r="C10091" s="63" t="s">
        <v>70</v>
      </c>
      <c r="D10091" s="63">
        <v>10</v>
      </c>
      <c r="E10091" s="63">
        <v>1.3431120000000001</v>
      </c>
      <c r="F10091" s="63">
        <v>1.257118</v>
      </c>
      <c r="G10091" s="63">
        <v>-8.5995000000000002E-2</v>
      </c>
      <c r="H10091" s="63">
        <v>78.325299999999999</v>
      </c>
      <c r="I10091" s="63">
        <v>-0.23088259999999999</v>
      </c>
      <c r="J10091" s="63">
        <v>-0.14528179999999999</v>
      </c>
      <c r="K10091" s="63">
        <v>-8.5995000000000002E-2</v>
      </c>
      <c r="L10091" s="63">
        <v>-2.6708099999999999E-2</v>
      </c>
      <c r="M10091" s="63">
        <v>5.8892600000000003E-2</v>
      </c>
      <c r="N10091" s="63">
        <v>6409</v>
      </c>
      <c r="O10091" s="63">
        <v>0.1130564</v>
      </c>
      <c r="P10091" s="63">
        <v>8</v>
      </c>
      <c r="Q10091" s="63">
        <v>1.2781749580960001E-2</v>
      </c>
    </row>
    <row r="10092" spans="1:17">
      <c r="A10092" s="63" t="s">
        <v>82</v>
      </c>
      <c r="B10092" s="63" t="s">
        <v>44</v>
      </c>
      <c r="C10092" s="63" t="s">
        <v>70</v>
      </c>
      <c r="D10092" s="63">
        <v>11</v>
      </c>
      <c r="E10092" s="63">
        <v>1.2874810000000001</v>
      </c>
      <c r="F10092" s="63">
        <v>1.375203</v>
      </c>
      <c r="G10092" s="63">
        <v>8.7721599999999997E-2</v>
      </c>
      <c r="H10092" s="63">
        <v>83.080299999999994</v>
      </c>
      <c r="I10092" s="63">
        <v>-5.7166000000000002E-2</v>
      </c>
      <c r="J10092" s="63">
        <v>2.84348E-2</v>
      </c>
      <c r="K10092" s="63">
        <v>8.7721599999999997E-2</v>
      </c>
      <c r="L10092" s="63">
        <v>0.14700840000000001</v>
      </c>
      <c r="M10092" s="63">
        <v>0.23260919999999999</v>
      </c>
      <c r="N10092" s="63">
        <v>6409</v>
      </c>
      <c r="O10092" s="63">
        <v>0.1130564</v>
      </c>
      <c r="P10092" s="63">
        <v>8</v>
      </c>
      <c r="Q10092" s="63">
        <v>1.2781749580960001E-2</v>
      </c>
    </row>
    <row r="10093" spans="1:17">
      <c r="A10093" s="63" t="s">
        <v>82</v>
      </c>
      <c r="B10093" s="63" t="s">
        <v>44</v>
      </c>
      <c r="C10093" s="63" t="s">
        <v>70</v>
      </c>
      <c r="D10093" s="63">
        <v>12</v>
      </c>
      <c r="E10093" s="63">
        <v>1.289201</v>
      </c>
      <c r="F10093" s="63">
        <v>1.5441910000000001</v>
      </c>
      <c r="G10093" s="63">
        <v>0.25498929999999997</v>
      </c>
      <c r="H10093" s="63">
        <v>85.874499999999998</v>
      </c>
      <c r="I10093" s="63">
        <v>0.1101017</v>
      </c>
      <c r="J10093" s="63">
        <v>0.1957024</v>
      </c>
      <c r="K10093" s="63">
        <v>0.25498929999999997</v>
      </c>
      <c r="L10093" s="63">
        <v>0.3142761</v>
      </c>
      <c r="M10093" s="63">
        <v>0.39987689999999998</v>
      </c>
      <c r="N10093" s="63">
        <v>6409</v>
      </c>
      <c r="O10093" s="63">
        <v>0.1130564</v>
      </c>
      <c r="P10093" s="63">
        <v>8</v>
      </c>
      <c r="Q10093" s="63">
        <v>1.2781749580960001E-2</v>
      </c>
    </row>
    <row r="10094" spans="1:17">
      <c r="A10094" s="63" t="s">
        <v>82</v>
      </c>
      <c r="B10094" s="63" t="s">
        <v>44</v>
      </c>
      <c r="C10094" s="63" t="s">
        <v>70</v>
      </c>
      <c r="D10094" s="63">
        <v>13</v>
      </c>
      <c r="E10094" s="63">
        <v>1.200828</v>
      </c>
      <c r="F10094" s="63">
        <v>1.6972480000000001</v>
      </c>
      <c r="G10094" s="63">
        <v>0.49642049999999999</v>
      </c>
      <c r="H10094" s="63">
        <v>87.900499999999994</v>
      </c>
      <c r="I10094" s="63">
        <v>0.35153289999999998</v>
      </c>
      <c r="J10094" s="63">
        <v>0.43713370000000001</v>
      </c>
      <c r="K10094" s="63">
        <v>0.49642049999999999</v>
      </c>
      <c r="L10094" s="63">
        <v>0.55570730000000002</v>
      </c>
      <c r="M10094" s="63">
        <v>0.64130810000000005</v>
      </c>
      <c r="N10094" s="63">
        <v>6409</v>
      </c>
      <c r="O10094" s="63">
        <v>0.1130564</v>
      </c>
      <c r="P10094" s="63">
        <v>8</v>
      </c>
      <c r="Q10094" s="63">
        <v>1.2781749580960001E-2</v>
      </c>
    </row>
    <row r="10095" spans="1:17">
      <c r="A10095" s="63" t="s">
        <v>82</v>
      </c>
      <c r="B10095" s="63" t="s">
        <v>44</v>
      </c>
      <c r="C10095" s="63" t="s">
        <v>70</v>
      </c>
      <c r="D10095" s="63">
        <v>14</v>
      </c>
      <c r="E10095" s="63">
        <v>1.2631749999999999</v>
      </c>
      <c r="F10095" s="63">
        <v>1.8896580000000001</v>
      </c>
      <c r="G10095" s="63">
        <v>0.6264826</v>
      </c>
      <c r="H10095" s="63">
        <v>89.664599999999993</v>
      </c>
      <c r="I10095" s="63">
        <v>0.481595</v>
      </c>
      <c r="J10095" s="63">
        <v>0.56719580000000003</v>
      </c>
      <c r="K10095" s="63">
        <v>0.6264826</v>
      </c>
      <c r="L10095" s="63">
        <v>0.68576939999999997</v>
      </c>
      <c r="M10095" s="63">
        <v>0.77137020000000001</v>
      </c>
      <c r="N10095" s="63">
        <v>6409</v>
      </c>
      <c r="O10095" s="63">
        <v>0.1130564</v>
      </c>
      <c r="P10095" s="63">
        <v>8</v>
      </c>
      <c r="Q10095" s="63">
        <v>1.2781749580960001E-2</v>
      </c>
    </row>
    <row r="10096" spans="1:17">
      <c r="A10096" s="63" t="s">
        <v>82</v>
      </c>
      <c r="B10096" s="63" t="s">
        <v>44</v>
      </c>
      <c r="C10096" s="63" t="s">
        <v>70</v>
      </c>
      <c r="D10096" s="63">
        <v>15</v>
      </c>
      <c r="E10096" s="63">
        <v>1.3515170000000001</v>
      </c>
      <c r="F10096" s="63">
        <v>2.0548229999999998</v>
      </c>
      <c r="G10096" s="63">
        <v>0.70330519999999996</v>
      </c>
      <c r="H10096" s="63">
        <v>91.3917</v>
      </c>
      <c r="I10096" s="63">
        <v>0.55841770000000002</v>
      </c>
      <c r="J10096" s="63">
        <v>0.64401839999999999</v>
      </c>
      <c r="K10096" s="63">
        <v>0.70330519999999996</v>
      </c>
      <c r="L10096" s="63">
        <v>0.76259209999999999</v>
      </c>
      <c r="M10096" s="63">
        <v>0.84819279999999997</v>
      </c>
      <c r="N10096" s="63">
        <v>6409</v>
      </c>
      <c r="O10096" s="63">
        <v>0.1130564</v>
      </c>
      <c r="P10096" s="63">
        <v>8</v>
      </c>
      <c r="Q10096" s="63">
        <v>1.2781749580960001E-2</v>
      </c>
    </row>
    <row r="10097" spans="1:17">
      <c r="A10097" s="63" t="s">
        <v>82</v>
      </c>
      <c r="B10097" s="63" t="s">
        <v>44</v>
      </c>
      <c r="C10097" s="63" t="s">
        <v>70</v>
      </c>
      <c r="D10097" s="63">
        <v>16</v>
      </c>
      <c r="E10097" s="63">
        <v>1.523201</v>
      </c>
      <c r="F10097" s="63">
        <v>2.2158350000000002</v>
      </c>
      <c r="G10097" s="63">
        <v>0.69263350000000001</v>
      </c>
      <c r="H10097" s="63">
        <v>92.486199999999997</v>
      </c>
      <c r="I10097" s="63">
        <v>0.54774590000000001</v>
      </c>
      <c r="J10097" s="63">
        <v>0.63334670000000004</v>
      </c>
      <c r="K10097" s="63">
        <v>0.69263350000000001</v>
      </c>
      <c r="L10097" s="63">
        <v>0.75192029999999999</v>
      </c>
      <c r="M10097" s="63">
        <v>0.83752110000000002</v>
      </c>
      <c r="N10097" s="63">
        <v>6409</v>
      </c>
      <c r="O10097" s="63">
        <v>0.1130564</v>
      </c>
      <c r="P10097" s="63">
        <v>8</v>
      </c>
      <c r="Q10097" s="63">
        <v>1.2781749580960001E-2</v>
      </c>
    </row>
    <row r="10098" spans="1:17">
      <c r="A10098" s="63" t="s">
        <v>82</v>
      </c>
      <c r="B10098" s="63" t="s">
        <v>44</v>
      </c>
      <c r="C10098" s="63" t="s">
        <v>70</v>
      </c>
      <c r="D10098" s="63">
        <v>17</v>
      </c>
      <c r="E10098" s="63">
        <v>1.7022710000000001</v>
      </c>
      <c r="F10098" s="63">
        <v>2.3557440000000001</v>
      </c>
      <c r="G10098" s="63">
        <v>0.65347359999999999</v>
      </c>
      <c r="H10098" s="63">
        <v>92.856399999999994</v>
      </c>
      <c r="I10098" s="63">
        <v>0.50858599999999998</v>
      </c>
      <c r="J10098" s="63">
        <v>0.59418680000000001</v>
      </c>
      <c r="K10098" s="63">
        <v>0.65347359999999999</v>
      </c>
      <c r="L10098" s="63">
        <v>0.71276039999999996</v>
      </c>
      <c r="M10098" s="63">
        <v>0.79836119999999999</v>
      </c>
      <c r="N10098" s="63">
        <v>6409</v>
      </c>
      <c r="O10098" s="63">
        <v>0.1130564</v>
      </c>
      <c r="P10098" s="63">
        <v>8</v>
      </c>
      <c r="Q10098" s="63">
        <v>1.2781749580960001E-2</v>
      </c>
    </row>
    <row r="10099" spans="1:17">
      <c r="A10099" s="63" t="s">
        <v>82</v>
      </c>
      <c r="B10099" s="63" t="s">
        <v>44</v>
      </c>
      <c r="C10099" s="63" t="s">
        <v>70</v>
      </c>
      <c r="D10099" s="63">
        <v>18</v>
      </c>
      <c r="E10099" s="63">
        <v>1.8722300000000001</v>
      </c>
      <c r="F10099" s="63">
        <v>2.456156</v>
      </c>
      <c r="G10099" s="63">
        <v>0.58392549999999999</v>
      </c>
      <c r="H10099" s="63">
        <v>92.367400000000004</v>
      </c>
      <c r="I10099" s="63">
        <v>0.43903789999999998</v>
      </c>
      <c r="J10099" s="63">
        <v>0.52463870000000001</v>
      </c>
      <c r="K10099" s="63">
        <v>0.58392549999999999</v>
      </c>
      <c r="L10099" s="63">
        <v>0.64321229999999996</v>
      </c>
      <c r="M10099" s="63">
        <v>0.72881309999999999</v>
      </c>
      <c r="N10099" s="63">
        <v>6409</v>
      </c>
      <c r="O10099" s="63">
        <v>0.1130564</v>
      </c>
      <c r="P10099" s="63">
        <v>8</v>
      </c>
      <c r="Q10099" s="63">
        <v>1.2781749580960001E-2</v>
      </c>
    </row>
    <row r="10100" spans="1:17">
      <c r="A10100" s="63" t="s">
        <v>82</v>
      </c>
      <c r="B10100" s="63" t="s">
        <v>44</v>
      </c>
      <c r="C10100" s="63" t="s">
        <v>70</v>
      </c>
      <c r="D10100" s="63">
        <v>19</v>
      </c>
      <c r="E10100" s="63">
        <v>2.174137</v>
      </c>
      <c r="F10100" s="63">
        <v>2.3856799999999998</v>
      </c>
      <c r="G10100" s="63">
        <v>0.2115436</v>
      </c>
      <c r="H10100" s="63">
        <v>90.226699999999994</v>
      </c>
      <c r="I10100" s="63">
        <v>6.6656000000000007E-2</v>
      </c>
      <c r="J10100" s="63">
        <v>0.15225669999999999</v>
      </c>
      <c r="K10100" s="63">
        <v>0.2115436</v>
      </c>
      <c r="L10100" s="63">
        <v>0.27083040000000003</v>
      </c>
      <c r="M10100" s="63">
        <v>0.3564312</v>
      </c>
      <c r="N10100" s="63">
        <v>6409</v>
      </c>
      <c r="O10100" s="63">
        <v>0.1130564</v>
      </c>
      <c r="P10100" s="63">
        <v>8</v>
      </c>
      <c r="Q10100" s="63">
        <v>1.2781749580960001E-2</v>
      </c>
    </row>
    <row r="10101" spans="1:17">
      <c r="A10101" s="63" t="s">
        <v>82</v>
      </c>
      <c r="B10101" s="63" t="s">
        <v>44</v>
      </c>
      <c r="C10101" s="63" t="s">
        <v>70</v>
      </c>
      <c r="D10101" s="63">
        <v>20</v>
      </c>
      <c r="E10101" s="63">
        <v>2.1163409999999998</v>
      </c>
      <c r="F10101" s="63">
        <v>2.0558670000000001</v>
      </c>
      <c r="G10101" s="63">
        <v>-6.0474399999999998E-2</v>
      </c>
      <c r="H10101" s="63">
        <v>82.562299999999993</v>
      </c>
      <c r="I10101" s="63">
        <v>-0.20536199999999999</v>
      </c>
      <c r="J10101" s="63">
        <v>-0.1197612</v>
      </c>
      <c r="K10101" s="63">
        <v>-6.0474399999999998E-2</v>
      </c>
      <c r="L10101" s="63">
        <v>-1.1876E-3</v>
      </c>
      <c r="M10101" s="63">
        <v>8.4413199999999994E-2</v>
      </c>
      <c r="N10101" s="63">
        <v>6409</v>
      </c>
      <c r="O10101" s="63">
        <v>0.1130564</v>
      </c>
      <c r="P10101" s="63">
        <v>8</v>
      </c>
      <c r="Q10101" s="63">
        <v>1.2781749580960001E-2</v>
      </c>
    </row>
    <row r="10102" spans="1:17">
      <c r="A10102" s="63" t="s">
        <v>82</v>
      </c>
      <c r="B10102" s="63" t="s">
        <v>44</v>
      </c>
      <c r="C10102" s="63" t="s">
        <v>70</v>
      </c>
      <c r="D10102" s="63">
        <v>21</v>
      </c>
      <c r="E10102" s="63">
        <v>2.0237340000000001</v>
      </c>
      <c r="F10102" s="63">
        <v>1.825806</v>
      </c>
      <c r="G10102" s="63">
        <v>-0.1979284</v>
      </c>
      <c r="H10102" s="63">
        <v>75.059299999999993</v>
      </c>
      <c r="I10102" s="63">
        <v>-0.34281600000000001</v>
      </c>
      <c r="J10102" s="63">
        <v>-0.25721529999999998</v>
      </c>
      <c r="K10102" s="63">
        <v>-0.1979284</v>
      </c>
      <c r="L10102" s="63">
        <v>-0.1386416</v>
      </c>
      <c r="M10102" s="63">
        <v>-5.3040799999999999E-2</v>
      </c>
      <c r="N10102" s="63">
        <v>6409</v>
      </c>
      <c r="O10102" s="63">
        <v>0.1130564</v>
      </c>
      <c r="P10102" s="63">
        <v>8</v>
      </c>
      <c r="Q10102" s="63">
        <v>1.2781749580960001E-2</v>
      </c>
    </row>
    <row r="10103" spans="1:17">
      <c r="A10103" s="63" t="s">
        <v>82</v>
      </c>
      <c r="B10103" s="63" t="s">
        <v>44</v>
      </c>
      <c r="C10103" s="63" t="s">
        <v>70</v>
      </c>
      <c r="D10103" s="63">
        <v>22</v>
      </c>
      <c r="E10103" s="63">
        <v>1.888442</v>
      </c>
      <c r="F10103" s="63">
        <v>1.626876</v>
      </c>
      <c r="G10103" s="63">
        <v>-0.26156580000000001</v>
      </c>
      <c r="H10103" s="63">
        <v>71.415300000000002</v>
      </c>
      <c r="I10103" s="63">
        <v>-0.40645340000000002</v>
      </c>
      <c r="J10103" s="63">
        <v>-0.32085259999999999</v>
      </c>
      <c r="K10103" s="63">
        <v>-0.26156580000000001</v>
      </c>
      <c r="L10103" s="63">
        <v>-0.20227899999999999</v>
      </c>
      <c r="M10103" s="63">
        <v>-0.1166782</v>
      </c>
      <c r="N10103" s="63">
        <v>6409</v>
      </c>
      <c r="O10103" s="63">
        <v>0.1130564</v>
      </c>
      <c r="P10103" s="63">
        <v>8</v>
      </c>
      <c r="Q10103" s="63">
        <v>1.2781749580960001E-2</v>
      </c>
    </row>
    <row r="10104" spans="1:17">
      <c r="A10104" s="63" t="s">
        <v>82</v>
      </c>
      <c r="B10104" s="63" t="s">
        <v>44</v>
      </c>
      <c r="C10104" s="63" t="s">
        <v>70</v>
      </c>
      <c r="D10104" s="63">
        <v>23</v>
      </c>
      <c r="E10104" s="63">
        <v>1.6047720000000001</v>
      </c>
      <c r="F10104" s="63">
        <v>1.3551340000000001</v>
      </c>
      <c r="G10104" s="63">
        <v>-0.24963869999999999</v>
      </c>
      <c r="H10104" s="63">
        <v>69.25</v>
      </c>
      <c r="I10104" s="63">
        <v>-0.3945263</v>
      </c>
      <c r="J10104" s="63">
        <v>-0.30892550000000002</v>
      </c>
      <c r="K10104" s="63">
        <v>-0.24963869999999999</v>
      </c>
      <c r="L10104" s="63">
        <v>-0.19035179999999999</v>
      </c>
      <c r="M10104" s="63">
        <v>-0.1047511</v>
      </c>
      <c r="N10104" s="63">
        <v>6409</v>
      </c>
      <c r="O10104" s="63">
        <v>0.1130564</v>
      </c>
      <c r="P10104" s="63">
        <v>8</v>
      </c>
      <c r="Q10104" s="63">
        <v>1.2781749580960001E-2</v>
      </c>
    </row>
    <row r="10105" spans="1:17">
      <c r="A10105" s="63" t="s">
        <v>82</v>
      </c>
      <c r="B10105" s="63" t="s">
        <v>44</v>
      </c>
      <c r="C10105" s="63" t="s">
        <v>70</v>
      </c>
      <c r="D10105" s="63">
        <v>24</v>
      </c>
      <c r="E10105" s="63">
        <v>1.2744869999999999</v>
      </c>
      <c r="F10105" s="63">
        <v>1.05501</v>
      </c>
      <c r="G10105" s="63">
        <v>-0.2194769</v>
      </c>
      <c r="H10105" s="63">
        <v>67.726200000000006</v>
      </c>
      <c r="I10105" s="63">
        <v>-0.36436449999999998</v>
      </c>
      <c r="J10105" s="63">
        <v>-0.27876380000000001</v>
      </c>
      <c r="K10105" s="63">
        <v>-0.2194769</v>
      </c>
      <c r="L10105" s="63">
        <v>-0.1601901</v>
      </c>
      <c r="M10105" s="63">
        <v>-7.4589299999999997E-2</v>
      </c>
      <c r="N10105" s="63">
        <v>6409</v>
      </c>
      <c r="O10105" s="63">
        <v>0.1130564</v>
      </c>
      <c r="P10105" s="63">
        <v>8</v>
      </c>
      <c r="Q10105" s="63">
        <v>1.2781749580960001E-2</v>
      </c>
    </row>
    <row r="10106" spans="1:17">
      <c r="A10106" s="63" t="s">
        <v>82</v>
      </c>
      <c r="B10106" s="63" t="s">
        <v>44</v>
      </c>
      <c r="C10106" s="63" t="s">
        <v>71</v>
      </c>
      <c r="D10106" s="63">
        <v>1</v>
      </c>
      <c r="E10106" s="63">
        <v>0.98415319999999995</v>
      </c>
      <c r="F10106" s="63">
        <v>0.74047099999999999</v>
      </c>
      <c r="G10106" s="63">
        <v>-0.24368219999999999</v>
      </c>
      <c r="H10106" s="63">
        <v>63.118600000000001</v>
      </c>
      <c r="I10106" s="63">
        <v>-0.38856980000000002</v>
      </c>
      <c r="J10106" s="63">
        <v>-0.30296899999999999</v>
      </c>
      <c r="K10106" s="63">
        <v>-0.24368219999999999</v>
      </c>
      <c r="L10106" s="63">
        <v>-0.18439539999999999</v>
      </c>
      <c r="M10106" s="63">
        <v>-9.8794599999999996E-2</v>
      </c>
      <c r="N10106" s="63">
        <v>6409</v>
      </c>
      <c r="O10106" s="63">
        <v>0.1130564</v>
      </c>
      <c r="P10106" s="63">
        <v>9</v>
      </c>
      <c r="Q10106" s="63">
        <v>1.2781749580960001E-2</v>
      </c>
    </row>
    <row r="10107" spans="1:17">
      <c r="A10107" s="63" t="s">
        <v>82</v>
      </c>
      <c r="B10107" s="63" t="s">
        <v>44</v>
      </c>
      <c r="C10107" s="63" t="s">
        <v>71</v>
      </c>
      <c r="D10107" s="63">
        <v>2</v>
      </c>
      <c r="E10107" s="63">
        <v>0.89446879999999995</v>
      </c>
      <c r="F10107" s="63">
        <v>0.65480689999999997</v>
      </c>
      <c r="G10107" s="63">
        <v>-0.23966190000000001</v>
      </c>
      <c r="H10107" s="63">
        <v>62.277000000000001</v>
      </c>
      <c r="I10107" s="63">
        <v>-0.38454949999999999</v>
      </c>
      <c r="J10107" s="63">
        <v>-0.29894870000000001</v>
      </c>
      <c r="K10107" s="63">
        <v>-0.23966190000000001</v>
      </c>
      <c r="L10107" s="63">
        <v>-0.18037500000000001</v>
      </c>
      <c r="M10107" s="63">
        <v>-9.4774300000000006E-2</v>
      </c>
      <c r="N10107" s="63">
        <v>6409</v>
      </c>
      <c r="O10107" s="63">
        <v>0.1130564</v>
      </c>
      <c r="P10107" s="63">
        <v>9</v>
      </c>
      <c r="Q10107" s="63">
        <v>1.2781749580960001E-2</v>
      </c>
    </row>
    <row r="10108" spans="1:17">
      <c r="A10108" s="63" t="s">
        <v>82</v>
      </c>
      <c r="B10108" s="63" t="s">
        <v>44</v>
      </c>
      <c r="C10108" s="63" t="s">
        <v>71</v>
      </c>
      <c r="D10108" s="63">
        <v>3</v>
      </c>
      <c r="E10108" s="63">
        <v>0.85843829999999999</v>
      </c>
      <c r="F10108" s="63">
        <v>0.62140189999999995</v>
      </c>
      <c r="G10108" s="63">
        <v>-0.23703630000000001</v>
      </c>
      <c r="H10108" s="63">
        <v>61.262599999999999</v>
      </c>
      <c r="I10108" s="63">
        <v>-0.38192389999999998</v>
      </c>
      <c r="J10108" s="63">
        <v>-0.29632320000000001</v>
      </c>
      <c r="K10108" s="63">
        <v>-0.23703630000000001</v>
      </c>
      <c r="L10108" s="63">
        <v>-0.1777495</v>
      </c>
      <c r="M10108" s="63">
        <v>-9.2148800000000003E-2</v>
      </c>
      <c r="N10108" s="63">
        <v>6409</v>
      </c>
      <c r="O10108" s="63">
        <v>0.1130564</v>
      </c>
      <c r="P10108" s="63">
        <v>9</v>
      </c>
      <c r="Q10108" s="63">
        <v>1.2781749580960001E-2</v>
      </c>
    </row>
    <row r="10109" spans="1:17">
      <c r="A10109" s="63" t="s">
        <v>82</v>
      </c>
      <c r="B10109" s="63" t="s">
        <v>44</v>
      </c>
      <c r="C10109" s="63" t="s">
        <v>71</v>
      </c>
      <c r="D10109" s="63">
        <v>4</v>
      </c>
      <c r="E10109" s="63">
        <v>0.84146109999999996</v>
      </c>
      <c r="F10109" s="63">
        <v>0.62775800000000004</v>
      </c>
      <c r="G10109" s="63">
        <v>-0.21370320000000001</v>
      </c>
      <c r="H10109" s="63">
        <v>60.385300000000001</v>
      </c>
      <c r="I10109" s="63">
        <v>-0.35859079999999999</v>
      </c>
      <c r="J10109" s="63">
        <v>-0.27299000000000001</v>
      </c>
      <c r="K10109" s="63">
        <v>-0.21370320000000001</v>
      </c>
      <c r="L10109" s="63">
        <v>-0.15441630000000001</v>
      </c>
      <c r="M10109" s="63">
        <v>-6.8815600000000005E-2</v>
      </c>
      <c r="N10109" s="63">
        <v>6409</v>
      </c>
      <c r="O10109" s="63">
        <v>0.1130564</v>
      </c>
      <c r="P10109" s="63">
        <v>9</v>
      </c>
      <c r="Q10109" s="63">
        <v>1.2781749580960001E-2</v>
      </c>
    </row>
    <row r="10110" spans="1:17">
      <c r="A10110" s="63" t="s">
        <v>82</v>
      </c>
      <c r="B10110" s="63" t="s">
        <v>44</v>
      </c>
      <c r="C10110" s="63" t="s">
        <v>71</v>
      </c>
      <c r="D10110" s="63">
        <v>5</v>
      </c>
      <c r="E10110" s="63">
        <v>0.84896780000000005</v>
      </c>
      <c r="F10110" s="63">
        <v>0.63387079999999996</v>
      </c>
      <c r="G10110" s="63">
        <v>-0.21509700000000001</v>
      </c>
      <c r="H10110" s="63">
        <v>59.645499999999998</v>
      </c>
      <c r="I10110" s="63">
        <v>-0.35998449999999999</v>
      </c>
      <c r="J10110" s="63">
        <v>-0.27438380000000001</v>
      </c>
      <c r="K10110" s="63">
        <v>-0.21509700000000001</v>
      </c>
      <c r="L10110" s="63">
        <v>-0.15581010000000001</v>
      </c>
      <c r="M10110" s="63">
        <v>-7.0209400000000005E-2</v>
      </c>
      <c r="N10110" s="63">
        <v>6409</v>
      </c>
      <c r="O10110" s="63">
        <v>0.1130564</v>
      </c>
      <c r="P10110" s="63">
        <v>9</v>
      </c>
      <c r="Q10110" s="63">
        <v>1.2781749580960001E-2</v>
      </c>
    </row>
    <row r="10111" spans="1:17">
      <c r="A10111" s="63" t="s">
        <v>82</v>
      </c>
      <c r="B10111" s="63" t="s">
        <v>44</v>
      </c>
      <c r="C10111" s="63" t="s">
        <v>71</v>
      </c>
      <c r="D10111" s="63">
        <v>6</v>
      </c>
      <c r="E10111" s="63">
        <v>0.93908360000000002</v>
      </c>
      <c r="F10111" s="63">
        <v>0.67212550000000004</v>
      </c>
      <c r="G10111" s="63">
        <v>-0.26695819999999998</v>
      </c>
      <c r="H10111" s="63">
        <v>58.989899999999999</v>
      </c>
      <c r="I10111" s="63">
        <v>-0.41184579999999998</v>
      </c>
      <c r="J10111" s="63">
        <v>-0.32624500000000001</v>
      </c>
      <c r="K10111" s="63">
        <v>-0.26695819999999998</v>
      </c>
      <c r="L10111" s="63">
        <v>-0.2076713</v>
      </c>
      <c r="M10111" s="63">
        <v>-0.1220706</v>
      </c>
      <c r="N10111" s="63">
        <v>6409</v>
      </c>
      <c r="O10111" s="63">
        <v>0.1130564</v>
      </c>
      <c r="P10111" s="63">
        <v>9</v>
      </c>
      <c r="Q10111" s="63">
        <v>1.2781749580960001E-2</v>
      </c>
    </row>
    <row r="10112" spans="1:17">
      <c r="A10112" s="63" t="s">
        <v>82</v>
      </c>
      <c r="B10112" s="63" t="s">
        <v>44</v>
      </c>
      <c r="C10112" s="63" t="s">
        <v>71</v>
      </c>
      <c r="D10112" s="63">
        <v>7</v>
      </c>
      <c r="E10112" s="63">
        <v>1.1332930000000001</v>
      </c>
      <c r="F10112" s="63">
        <v>0.86069180000000001</v>
      </c>
      <c r="G10112" s="63">
        <v>-0.27260079999999998</v>
      </c>
      <c r="H10112" s="63">
        <v>58.582900000000002</v>
      </c>
      <c r="I10112" s="63">
        <v>-0.41748839999999998</v>
      </c>
      <c r="J10112" s="63">
        <v>-0.33188770000000001</v>
      </c>
      <c r="K10112" s="63">
        <v>-0.27260079999999998</v>
      </c>
      <c r="L10112" s="63">
        <v>-0.213314</v>
      </c>
      <c r="M10112" s="63">
        <v>-0.1277132</v>
      </c>
      <c r="N10112" s="63">
        <v>6409</v>
      </c>
      <c r="O10112" s="63">
        <v>0.1130564</v>
      </c>
      <c r="P10112" s="63">
        <v>9</v>
      </c>
      <c r="Q10112" s="63">
        <v>1.2781749580960001E-2</v>
      </c>
    </row>
    <row r="10113" spans="1:17">
      <c r="A10113" s="63" t="s">
        <v>82</v>
      </c>
      <c r="B10113" s="63" t="s">
        <v>44</v>
      </c>
      <c r="C10113" s="63" t="s">
        <v>71</v>
      </c>
      <c r="D10113" s="63">
        <v>8</v>
      </c>
      <c r="E10113" s="63">
        <v>1.2695669999999999</v>
      </c>
      <c r="F10113" s="63">
        <v>1.042127</v>
      </c>
      <c r="G10113" s="63">
        <v>-0.2274398</v>
      </c>
      <c r="H10113" s="63">
        <v>60.295699999999997</v>
      </c>
      <c r="I10113" s="63">
        <v>-0.37232739999999998</v>
      </c>
      <c r="J10113" s="63">
        <v>-0.2867266</v>
      </c>
      <c r="K10113" s="63">
        <v>-0.2274398</v>
      </c>
      <c r="L10113" s="63">
        <v>-0.16815289999999999</v>
      </c>
      <c r="M10113" s="63">
        <v>-8.2552200000000006E-2</v>
      </c>
      <c r="N10113" s="63">
        <v>6409</v>
      </c>
      <c r="O10113" s="63">
        <v>0.1130564</v>
      </c>
      <c r="P10113" s="63">
        <v>9</v>
      </c>
      <c r="Q10113" s="63">
        <v>1.2781749580960001E-2</v>
      </c>
    </row>
    <row r="10114" spans="1:17">
      <c r="A10114" s="63" t="s">
        <v>82</v>
      </c>
      <c r="B10114" s="63" t="s">
        <v>44</v>
      </c>
      <c r="C10114" s="63" t="s">
        <v>71</v>
      </c>
      <c r="D10114" s="63">
        <v>9</v>
      </c>
      <c r="E10114" s="63">
        <v>1.269917</v>
      </c>
      <c r="F10114" s="63">
        <v>1.1599470000000001</v>
      </c>
      <c r="G10114" s="63">
        <v>-0.1099696</v>
      </c>
      <c r="H10114" s="63">
        <v>67.092100000000002</v>
      </c>
      <c r="I10114" s="63">
        <v>-0.25485720000000001</v>
      </c>
      <c r="J10114" s="63">
        <v>-0.1692564</v>
      </c>
      <c r="K10114" s="63">
        <v>-0.1099696</v>
      </c>
      <c r="L10114" s="63">
        <v>-5.06828E-2</v>
      </c>
      <c r="M10114" s="63">
        <v>3.4917999999999998E-2</v>
      </c>
      <c r="N10114" s="63">
        <v>6409</v>
      </c>
      <c r="O10114" s="63">
        <v>0.1130564</v>
      </c>
      <c r="P10114" s="63">
        <v>9</v>
      </c>
      <c r="Q10114" s="63">
        <v>1.2781749580960001E-2</v>
      </c>
    </row>
    <row r="10115" spans="1:17">
      <c r="A10115" s="63" t="s">
        <v>82</v>
      </c>
      <c r="B10115" s="63" t="s">
        <v>44</v>
      </c>
      <c r="C10115" s="63" t="s">
        <v>71</v>
      </c>
      <c r="D10115" s="63">
        <v>10</v>
      </c>
      <c r="E10115" s="63">
        <v>1.3274360000000001</v>
      </c>
      <c r="F10115" s="63">
        <v>1.230264</v>
      </c>
      <c r="G10115" s="63">
        <v>-9.71717E-2</v>
      </c>
      <c r="H10115" s="63">
        <v>74.255099999999999</v>
      </c>
      <c r="I10115" s="63">
        <v>-0.24205930000000001</v>
      </c>
      <c r="J10115" s="63">
        <v>-0.1564585</v>
      </c>
      <c r="K10115" s="63">
        <v>-9.71717E-2</v>
      </c>
      <c r="L10115" s="63">
        <v>-3.7884800000000003E-2</v>
      </c>
      <c r="M10115" s="63">
        <v>4.7715899999999999E-2</v>
      </c>
      <c r="N10115" s="63">
        <v>6409</v>
      </c>
      <c r="O10115" s="63">
        <v>0.1130564</v>
      </c>
      <c r="P10115" s="63">
        <v>9</v>
      </c>
      <c r="Q10115" s="63">
        <v>1.2781749580960001E-2</v>
      </c>
    </row>
    <row r="10116" spans="1:17">
      <c r="A10116" s="63" t="s">
        <v>82</v>
      </c>
      <c r="B10116" s="63" t="s">
        <v>44</v>
      </c>
      <c r="C10116" s="63" t="s">
        <v>71</v>
      </c>
      <c r="D10116" s="63">
        <v>11</v>
      </c>
      <c r="E10116" s="63">
        <v>1.30104</v>
      </c>
      <c r="F10116" s="63">
        <v>1.3575200000000001</v>
      </c>
      <c r="G10116" s="63">
        <v>5.64804E-2</v>
      </c>
      <c r="H10116" s="63">
        <v>79.150599999999997</v>
      </c>
      <c r="I10116" s="63">
        <v>-8.8407200000000005E-2</v>
      </c>
      <c r="J10116" s="63">
        <v>-2.8064000000000001E-3</v>
      </c>
      <c r="K10116" s="63">
        <v>5.64804E-2</v>
      </c>
      <c r="L10116" s="63">
        <v>0.1157672</v>
      </c>
      <c r="M10116" s="63">
        <v>0.20136799999999999</v>
      </c>
      <c r="N10116" s="63">
        <v>6409</v>
      </c>
      <c r="O10116" s="63">
        <v>0.1130564</v>
      </c>
      <c r="P10116" s="63">
        <v>9</v>
      </c>
      <c r="Q10116" s="63">
        <v>1.2781749580960001E-2</v>
      </c>
    </row>
    <row r="10117" spans="1:17">
      <c r="A10117" s="63" t="s">
        <v>82</v>
      </c>
      <c r="B10117" s="63" t="s">
        <v>44</v>
      </c>
      <c r="C10117" s="63" t="s">
        <v>71</v>
      </c>
      <c r="D10117" s="63">
        <v>12</v>
      </c>
      <c r="E10117" s="63">
        <v>1.2941929999999999</v>
      </c>
      <c r="F10117" s="63">
        <v>1.484078</v>
      </c>
      <c r="G10117" s="63">
        <v>0.18988440000000001</v>
      </c>
      <c r="H10117" s="63">
        <v>81.904899999999998</v>
      </c>
      <c r="I10117" s="63">
        <v>4.4996800000000003E-2</v>
      </c>
      <c r="J10117" s="63">
        <v>0.13059760000000001</v>
      </c>
      <c r="K10117" s="63">
        <v>0.18988440000000001</v>
      </c>
      <c r="L10117" s="63">
        <v>0.24917130000000001</v>
      </c>
      <c r="M10117" s="63">
        <v>0.33477200000000001</v>
      </c>
      <c r="N10117" s="63">
        <v>6409</v>
      </c>
      <c r="O10117" s="63">
        <v>0.1130564</v>
      </c>
      <c r="P10117" s="63">
        <v>9</v>
      </c>
      <c r="Q10117" s="63">
        <v>1.2781749580960001E-2</v>
      </c>
    </row>
    <row r="10118" spans="1:17">
      <c r="A10118" s="63" t="s">
        <v>82</v>
      </c>
      <c r="B10118" s="63" t="s">
        <v>44</v>
      </c>
      <c r="C10118" s="63" t="s">
        <v>71</v>
      </c>
      <c r="D10118" s="63">
        <v>13</v>
      </c>
      <c r="E10118" s="63">
        <v>1.2075940000000001</v>
      </c>
      <c r="F10118" s="63">
        <v>1.601032</v>
      </c>
      <c r="G10118" s="63">
        <v>0.39343800000000001</v>
      </c>
      <c r="H10118" s="63">
        <v>83.745000000000005</v>
      </c>
      <c r="I10118" s="63">
        <v>0.2485504</v>
      </c>
      <c r="J10118" s="63">
        <v>0.33415109999999998</v>
      </c>
      <c r="K10118" s="63">
        <v>0.39343800000000001</v>
      </c>
      <c r="L10118" s="63">
        <v>0.45272479999999998</v>
      </c>
      <c r="M10118" s="63">
        <v>0.53832550000000001</v>
      </c>
      <c r="N10118" s="63">
        <v>6409</v>
      </c>
      <c r="O10118" s="63">
        <v>0.1130564</v>
      </c>
      <c r="P10118" s="63">
        <v>9</v>
      </c>
      <c r="Q10118" s="63">
        <v>1.2781749580960001E-2</v>
      </c>
    </row>
    <row r="10119" spans="1:17">
      <c r="A10119" s="63" t="s">
        <v>82</v>
      </c>
      <c r="B10119" s="63" t="s">
        <v>44</v>
      </c>
      <c r="C10119" s="63" t="s">
        <v>71</v>
      </c>
      <c r="D10119" s="63">
        <v>14</v>
      </c>
      <c r="E10119" s="63">
        <v>1.246402</v>
      </c>
      <c r="F10119" s="63">
        <v>1.7420519999999999</v>
      </c>
      <c r="G10119" s="63">
        <v>0.49565019999999999</v>
      </c>
      <c r="H10119" s="63">
        <v>85.417699999999996</v>
      </c>
      <c r="I10119" s="63">
        <v>0.35076259999999998</v>
      </c>
      <c r="J10119" s="63">
        <v>0.43636330000000001</v>
      </c>
      <c r="K10119" s="63">
        <v>0.49565019999999999</v>
      </c>
      <c r="L10119" s="63">
        <v>0.55493700000000001</v>
      </c>
      <c r="M10119" s="63">
        <v>0.64053769999999999</v>
      </c>
      <c r="N10119" s="63">
        <v>6409</v>
      </c>
      <c r="O10119" s="63">
        <v>0.1130564</v>
      </c>
      <c r="P10119" s="63">
        <v>9</v>
      </c>
      <c r="Q10119" s="63">
        <v>1.2781749580960001E-2</v>
      </c>
    </row>
    <row r="10120" spans="1:17">
      <c r="A10120" s="63" t="s">
        <v>82</v>
      </c>
      <c r="B10120" s="63" t="s">
        <v>44</v>
      </c>
      <c r="C10120" s="63" t="s">
        <v>71</v>
      </c>
      <c r="D10120" s="63">
        <v>15</v>
      </c>
      <c r="E10120" s="63">
        <v>1.3143119999999999</v>
      </c>
      <c r="F10120" s="63">
        <v>1.864285</v>
      </c>
      <c r="G10120" s="63">
        <v>0.54997339999999995</v>
      </c>
      <c r="H10120" s="63">
        <v>86.987799999999993</v>
      </c>
      <c r="I10120" s="63">
        <v>0.4050858</v>
      </c>
      <c r="J10120" s="63">
        <v>0.49068650000000003</v>
      </c>
      <c r="K10120" s="63">
        <v>0.54997339999999995</v>
      </c>
      <c r="L10120" s="63">
        <v>0.60926020000000003</v>
      </c>
      <c r="M10120" s="63">
        <v>0.6948609</v>
      </c>
      <c r="N10120" s="63">
        <v>6409</v>
      </c>
      <c r="O10120" s="63">
        <v>0.1130564</v>
      </c>
      <c r="P10120" s="63">
        <v>9</v>
      </c>
      <c r="Q10120" s="63">
        <v>1.2781749580960001E-2</v>
      </c>
    </row>
    <row r="10121" spans="1:17">
      <c r="A10121" s="63" t="s">
        <v>82</v>
      </c>
      <c r="B10121" s="63" t="s">
        <v>44</v>
      </c>
      <c r="C10121" s="63" t="s">
        <v>71</v>
      </c>
      <c r="D10121" s="63">
        <v>16</v>
      </c>
      <c r="E10121" s="63">
        <v>1.4553970000000001</v>
      </c>
      <c r="F10121" s="63">
        <v>1.9889399999999999</v>
      </c>
      <c r="G10121" s="63">
        <v>0.5335432</v>
      </c>
      <c r="H10121" s="63">
        <v>88.146699999999996</v>
      </c>
      <c r="I10121" s="63">
        <v>0.38865559999999999</v>
      </c>
      <c r="J10121" s="63">
        <v>0.47425640000000002</v>
      </c>
      <c r="K10121" s="63">
        <v>0.5335432</v>
      </c>
      <c r="L10121" s="63">
        <v>0.59283010000000003</v>
      </c>
      <c r="M10121" s="63">
        <v>0.6784308</v>
      </c>
      <c r="N10121" s="63">
        <v>6409</v>
      </c>
      <c r="O10121" s="63">
        <v>0.1130564</v>
      </c>
      <c r="P10121" s="63">
        <v>9</v>
      </c>
      <c r="Q10121" s="63">
        <v>1.2781749580960001E-2</v>
      </c>
    </row>
    <row r="10122" spans="1:17">
      <c r="A10122" s="63" t="s">
        <v>82</v>
      </c>
      <c r="B10122" s="63" t="s">
        <v>44</v>
      </c>
      <c r="C10122" s="63" t="s">
        <v>71</v>
      </c>
      <c r="D10122" s="63">
        <v>17</v>
      </c>
      <c r="E10122" s="63">
        <v>1.6127910000000001</v>
      </c>
      <c r="F10122" s="63">
        <v>2.089175</v>
      </c>
      <c r="G10122" s="63">
        <v>0.47638459999999999</v>
      </c>
      <c r="H10122" s="63">
        <v>88.130399999999995</v>
      </c>
      <c r="I10122" s="63">
        <v>0.33149699999999999</v>
      </c>
      <c r="J10122" s="63">
        <v>0.41709780000000002</v>
      </c>
      <c r="K10122" s="63">
        <v>0.47638459999999999</v>
      </c>
      <c r="L10122" s="63">
        <v>0.53567149999999997</v>
      </c>
      <c r="M10122" s="63">
        <v>0.62127220000000005</v>
      </c>
      <c r="N10122" s="63">
        <v>6409</v>
      </c>
      <c r="O10122" s="63">
        <v>0.1130564</v>
      </c>
      <c r="P10122" s="63">
        <v>9</v>
      </c>
      <c r="Q10122" s="63">
        <v>1.2781749580960001E-2</v>
      </c>
    </row>
    <row r="10123" spans="1:17">
      <c r="A10123" s="63" t="s">
        <v>82</v>
      </c>
      <c r="B10123" s="63" t="s">
        <v>44</v>
      </c>
      <c r="C10123" s="63" t="s">
        <v>71</v>
      </c>
      <c r="D10123" s="63">
        <v>18</v>
      </c>
      <c r="E10123" s="63">
        <v>1.7624409999999999</v>
      </c>
      <c r="F10123" s="63">
        <v>2.1472199999999999</v>
      </c>
      <c r="G10123" s="63">
        <v>0.38477830000000002</v>
      </c>
      <c r="H10123" s="63">
        <v>87.087500000000006</v>
      </c>
      <c r="I10123" s="63">
        <v>0.23989070000000001</v>
      </c>
      <c r="J10123" s="63">
        <v>0.32549139999999999</v>
      </c>
      <c r="K10123" s="63">
        <v>0.38477830000000002</v>
      </c>
      <c r="L10123" s="63">
        <v>0.44406509999999999</v>
      </c>
      <c r="M10123" s="63">
        <v>0.52966579999999996</v>
      </c>
      <c r="N10123" s="63">
        <v>6409</v>
      </c>
      <c r="O10123" s="63">
        <v>0.1130564</v>
      </c>
      <c r="P10123" s="63">
        <v>9</v>
      </c>
      <c r="Q10123" s="63">
        <v>1.2781749580960001E-2</v>
      </c>
    </row>
    <row r="10124" spans="1:17">
      <c r="A10124" s="63" t="s">
        <v>82</v>
      </c>
      <c r="B10124" s="63" t="s">
        <v>44</v>
      </c>
      <c r="C10124" s="63" t="s">
        <v>71</v>
      </c>
      <c r="D10124" s="63">
        <v>19</v>
      </c>
      <c r="E10124" s="63">
        <v>1.966647</v>
      </c>
      <c r="F10124" s="63">
        <v>2.001649</v>
      </c>
      <c r="G10124" s="63">
        <v>3.5001499999999998E-2</v>
      </c>
      <c r="H10124" s="63">
        <v>82.980599999999995</v>
      </c>
      <c r="I10124" s="63">
        <v>-0.1098861</v>
      </c>
      <c r="J10124" s="63">
        <v>-2.4285299999999999E-2</v>
      </c>
      <c r="K10124" s="63">
        <v>3.5001499999999998E-2</v>
      </c>
      <c r="L10124" s="63">
        <v>9.4288300000000005E-2</v>
      </c>
      <c r="M10124" s="63">
        <v>0.1798891</v>
      </c>
      <c r="N10124" s="63">
        <v>6409</v>
      </c>
      <c r="O10124" s="63">
        <v>0.1130564</v>
      </c>
      <c r="P10124" s="63">
        <v>9</v>
      </c>
      <c r="Q10124" s="63">
        <v>1.2781749580960001E-2</v>
      </c>
    </row>
    <row r="10125" spans="1:17">
      <c r="A10125" s="63" t="s">
        <v>82</v>
      </c>
      <c r="B10125" s="63" t="s">
        <v>44</v>
      </c>
      <c r="C10125" s="63" t="s">
        <v>71</v>
      </c>
      <c r="D10125" s="63">
        <v>20</v>
      </c>
      <c r="E10125" s="63">
        <v>1.842268</v>
      </c>
      <c r="F10125" s="63">
        <v>1.7254119999999999</v>
      </c>
      <c r="G10125" s="63">
        <v>-0.1168561</v>
      </c>
      <c r="H10125" s="63">
        <v>74.867199999999997</v>
      </c>
      <c r="I10125" s="63">
        <v>-0.26174370000000002</v>
      </c>
      <c r="J10125" s="63">
        <v>-0.17614289999999999</v>
      </c>
      <c r="K10125" s="63">
        <v>-0.1168561</v>
      </c>
      <c r="L10125" s="63">
        <v>-5.7569299999999997E-2</v>
      </c>
      <c r="M10125" s="63">
        <v>2.8031500000000001E-2</v>
      </c>
      <c r="N10125" s="63">
        <v>6409</v>
      </c>
      <c r="O10125" s="63">
        <v>0.1130564</v>
      </c>
      <c r="P10125" s="63">
        <v>9</v>
      </c>
      <c r="Q10125" s="63">
        <v>1.2781749580960001E-2</v>
      </c>
    </row>
    <row r="10126" spans="1:17">
      <c r="A10126" s="63" t="s">
        <v>82</v>
      </c>
      <c r="B10126" s="63" t="s">
        <v>44</v>
      </c>
      <c r="C10126" s="63" t="s">
        <v>71</v>
      </c>
      <c r="D10126" s="63">
        <v>21</v>
      </c>
      <c r="E10126" s="63">
        <v>1.7972109999999999</v>
      </c>
      <c r="F10126" s="63">
        <v>1.6029880000000001</v>
      </c>
      <c r="G10126" s="63">
        <v>-0.19422249999999999</v>
      </c>
      <c r="H10126" s="63">
        <v>70.062100000000001</v>
      </c>
      <c r="I10126" s="63">
        <v>-0.33911000000000002</v>
      </c>
      <c r="J10126" s="63">
        <v>-0.25350929999999999</v>
      </c>
      <c r="K10126" s="63">
        <v>-0.19422249999999999</v>
      </c>
      <c r="L10126" s="63">
        <v>-0.13493559999999999</v>
      </c>
      <c r="M10126" s="63">
        <v>-4.9334900000000001E-2</v>
      </c>
      <c r="N10126" s="63">
        <v>6409</v>
      </c>
      <c r="O10126" s="63">
        <v>0.1130564</v>
      </c>
      <c r="P10126" s="63">
        <v>9</v>
      </c>
      <c r="Q10126" s="63">
        <v>1.2781749580960001E-2</v>
      </c>
    </row>
    <row r="10127" spans="1:17">
      <c r="A10127" s="63" t="s">
        <v>82</v>
      </c>
      <c r="B10127" s="63" t="s">
        <v>44</v>
      </c>
      <c r="C10127" s="63" t="s">
        <v>71</v>
      </c>
      <c r="D10127" s="63">
        <v>22</v>
      </c>
      <c r="E10127" s="63">
        <v>1.6734180000000001</v>
      </c>
      <c r="F10127" s="63">
        <v>1.43405</v>
      </c>
      <c r="G10127" s="63">
        <v>-0.2393681</v>
      </c>
      <c r="H10127" s="63">
        <v>67.542299999999997</v>
      </c>
      <c r="I10127" s="63">
        <v>-0.38425569999999998</v>
      </c>
      <c r="J10127" s="63">
        <v>-0.2986549</v>
      </c>
      <c r="K10127" s="63">
        <v>-0.2393681</v>
      </c>
      <c r="L10127" s="63">
        <v>-0.1800812</v>
      </c>
      <c r="M10127" s="63">
        <v>-9.4480499999999995E-2</v>
      </c>
      <c r="N10127" s="63">
        <v>6409</v>
      </c>
      <c r="O10127" s="63">
        <v>0.1130564</v>
      </c>
      <c r="P10127" s="63">
        <v>9</v>
      </c>
      <c r="Q10127" s="63">
        <v>1.2781749580960001E-2</v>
      </c>
    </row>
    <row r="10128" spans="1:17">
      <c r="A10128" s="63" t="s">
        <v>82</v>
      </c>
      <c r="B10128" s="63" t="s">
        <v>44</v>
      </c>
      <c r="C10128" s="63" t="s">
        <v>71</v>
      </c>
      <c r="D10128" s="63">
        <v>23</v>
      </c>
      <c r="E10128" s="63">
        <v>1.429449</v>
      </c>
      <c r="F10128" s="63">
        <v>1.196863</v>
      </c>
      <c r="G10128" s="63">
        <v>-0.23258599999999999</v>
      </c>
      <c r="H10128" s="63">
        <v>65.8309</v>
      </c>
      <c r="I10128" s="63">
        <v>-0.37747360000000002</v>
      </c>
      <c r="J10128" s="63">
        <v>-0.29187289999999999</v>
      </c>
      <c r="K10128" s="63">
        <v>-0.23258599999999999</v>
      </c>
      <c r="L10128" s="63">
        <v>-0.17329919999999999</v>
      </c>
      <c r="M10128" s="63">
        <v>-8.7698399999999996E-2</v>
      </c>
      <c r="N10128" s="63">
        <v>6409</v>
      </c>
      <c r="O10128" s="63">
        <v>0.1130564</v>
      </c>
      <c r="P10128" s="63">
        <v>9</v>
      </c>
      <c r="Q10128" s="63">
        <v>1.2781749580960001E-2</v>
      </c>
    </row>
    <row r="10129" spans="1:17">
      <c r="A10129" s="63" t="s">
        <v>82</v>
      </c>
      <c r="B10129" s="63" t="s">
        <v>44</v>
      </c>
      <c r="C10129" s="63" t="s">
        <v>71</v>
      </c>
      <c r="D10129" s="63">
        <v>24</v>
      </c>
      <c r="E10129" s="63">
        <v>1.1433059999999999</v>
      </c>
      <c r="F10129" s="63">
        <v>0.91813800000000001</v>
      </c>
      <c r="G10129" s="63">
        <v>-0.2251678</v>
      </c>
      <c r="H10129" s="63">
        <v>64.373000000000005</v>
      </c>
      <c r="I10129" s="63">
        <v>-0.37005529999999998</v>
      </c>
      <c r="J10129" s="63">
        <v>-0.2844546</v>
      </c>
      <c r="K10129" s="63">
        <v>-0.2251678</v>
      </c>
      <c r="L10129" s="63">
        <v>-0.1658809</v>
      </c>
      <c r="M10129" s="63">
        <v>-8.0280199999999996E-2</v>
      </c>
      <c r="N10129" s="63">
        <v>6409</v>
      </c>
      <c r="O10129" s="63">
        <v>0.1130564</v>
      </c>
      <c r="P10129" s="63">
        <v>9</v>
      </c>
      <c r="Q10129" s="63">
        <v>1.2781749580960001E-2</v>
      </c>
    </row>
    <row r="10130" spans="1:17">
      <c r="A10130" s="63" t="s">
        <v>82</v>
      </c>
      <c r="B10130" s="63" t="s">
        <v>44</v>
      </c>
      <c r="C10130" s="63" t="s">
        <v>72</v>
      </c>
      <c r="D10130" s="63">
        <v>1</v>
      </c>
      <c r="E10130" s="63">
        <v>0.91398950000000001</v>
      </c>
      <c r="F10130" s="63">
        <v>0.66613420000000001</v>
      </c>
      <c r="G10130" s="63">
        <v>-0.2478553</v>
      </c>
      <c r="H10130" s="63">
        <v>55.778500000000001</v>
      </c>
      <c r="I10130" s="63">
        <v>-0.39274290000000001</v>
      </c>
      <c r="J10130" s="63">
        <v>-0.30714209999999997</v>
      </c>
      <c r="K10130" s="63">
        <v>-0.2478553</v>
      </c>
      <c r="L10130" s="63">
        <v>-0.1885685</v>
      </c>
      <c r="M10130" s="63">
        <v>-0.1029677</v>
      </c>
      <c r="N10130" s="63">
        <v>6409</v>
      </c>
      <c r="O10130" s="63">
        <v>0.1130564</v>
      </c>
      <c r="P10130" s="63">
        <v>10</v>
      </c>
      <c r="Q10130" s="63">
        <v>1.2781749580960001E-2</v>
      </c>
    </row>
    <row r="10131" spans="1:17">
      <c r="A10131" s="63" t="s">
        <v>82</v>
      </c>
      <c r="B10131" s="63" t="s">
        <v>44</v>
      </c>
      <c r="C10131" s="63" t="s">
        <v>72</v>
      </c>
      <c r="D10131" s="63">
        <v>2</v>
      </c>
      <c r="E10131" s="63">
        <v>0.82816020000000001</v>
      </c>
      <c r="F10131" s="63">
        <v>0.58790580000000003</v>
      </c>
      <c r="G10131" s="63">
        <v>-0.24025450000000001</v>
      </c>
      <c r="H10131" s="63">
        <v>56.137999999999998</v>
      </c>
      <c r="I10131" s="63">
        <v>-0.38514209999999999</v>
      </c>
      <c r="J10131" s="63">
        <v>-0.29954130000000001</v>
      </c>
      <c r="K10131" s="63">
        <v>-0.24025450000000001</v>
      </c>
      <c r="L10131" s="63">
        <v>-0.18096760000000001</v>
      </c>
      <c r="M10131" s="63">
        <v>-9.5366900000000004E-2</v>
      </c>
      <c r="N10131" s="63">
        <v>6409</v>
      </c>
      <c r="O10131" s="63">
        <v>0.1130564</v>
      </c>
      <c r="P10131" s="63">
        <v>10</v>
      </c>
      <c r="Q10131" s="63">
        <v>1.2781749580960001E-2</v>
      </c>
    </row>
    <row r="10132" spans="1:17">
      <c r="A10132" s="63" t="s">
        <v>82</v>
      </c>
      <c r="B10132" s="63" t="s">
        <v>44</v>
      </c>
      <c r="C10132" s="63" t="s">
        <v>72</v>
      </c>
      <c r="D10132" s="63">
        <v>3</v>
      </c>
      <c r="E10132" s="63">
        <v>0.79951000000000005</v>
      </c>
      <c r="F10132" s="63">
        <v>0.56141509999999994</v>
      </c>
      <c r="G10132" s="63">
        <v>-0.2380949</v>
      </c>
      <c r="H10132" s="63">
        <v>55.719499999999996</v>
      </c>
      <c r="I10132" s="63">
        <v>-0.3829825</v>
      </c>
      <c r="J10132" s="63">
        <v>-0.29738179999999997</v>
      </c>
      <c r="K10132" s="63">
        <v>-0.2380949</v>
      </c>
      <c r="L10132" s="63">
        <v>-0.1788081</v>
      </c>
      <c r="M10132" s="63">
        <v>-9.3207300000000007E-2</v>
      </c>
      <c r="N10132" s="63">
        <v>6409</v>
      </c>
      <c r="O10132" s="63">
        <v>0.1130564</v>
      </c>
      <c r="P10132" s="63">
        <v>10</v>
      </c>
      <c r="Q10132" s="63">
        <v>1.2781749580960001E-2</v>
      </c>
    </row>
    <row r="10133" spans="1:17">
      <c r="A10133" s="63" t="s">
        <v>82</v>
      </c>
      <c r="B10133" s="63" t="s">
        <v>44</v>
      </c>
      <c r="C10133" s="63" t="s">
        <v>72</v>
      </c>
      <c r="D10133" s="63">
        <v>4</v>
      </c>
      <c r="E10133" s="63">
        <v>0.78901739999999998</v>
      </c>
      <c r="F10133" s="63">
        <v>0.57499270000000002</v>
      </c>
      <c r="G10133" s="63">
        <v>-0.21402479999999999</v>
      </c>
      <c r="H10133" s="63">
        <v>55.252099999999999</v>
      </c>
      <c r="I10133" s="63">
        <v>-0.35891240000000002</v>
      </c>
      <c r="J10133" s="63">
        <v>-0.27331159999999999</v>
      </c>
      <c r="K10133" s="63">
        <v>-0.21402479999999999</v>
      </c>
      <c r="L10133" s="63">
        <v>-0.15473790000000001</v>
      </c>
      <c r="M10133" s="63">
        <v>-6.9137199999999996E-2</v>
      </c>
      <c r="N10133" s="63">
        <v>6409</v>
      </c>
      <c r="O10133" s="63">
        <v>0.1130564</v>
      </c>
      <c r="P10133" s="63">
        <v>10</v>
      </c>
      <c r="Q10133" s="63">
        <v>1.2781749580960001E-2</v>
      </c>
    </row>
    <row r="10134" spans="1:17">
      <c r="A10134" s="63" t="s">
        <v>82</v>
      </c>
      <c r="B10134" s="63" t="s">
        <v>44</v>
      </c>
      <c r="C10134" s="63" t="s">
        <v>72</v>
      </c>
      <c r="D10134" s="63">
        <v>5</v>
      </c>
      <c r="E10134" s="63">
        <v>0.80019680000000004</v>
      </c>
      <c r="F10134" s="63">
        <v>0.58509990000000001</v>
      </c>
      <c r="G10134" s="63">
        <v>-0.21509700000000001</v>
      </c>
      <c r="H10134" s="63">
        <v>54.570599999999999</v>
      </c>
      <c r="I10134" s="63">
        <v>-0.35998449999999999</v>
      </c>
      <c r="J10134" s="63">
        <v>-0.27438380000000001</v>
      </c>
      <c r="K10134" s="63">
        <v>-0.21509700000000001</v>
      </c>
      <c r="L10134" s="63">
        <v>-0.15581010000000001</v>
      </c>
      <c r="M10134" s="63">
        <v>-7.0209400000000005E-2</v>
      </c>
      <c r="N10134" s="63">
        <v>6409</v>
      </c>
      <c r="O10134" s="63">
        <v>0.1130564</v>
      </c>
      <c r="P10134" s="63">
        <v>10</v>
      </c>
      <c r="Q10134" s="63">
        <v>1.2781749580960001E-2</v>
      </c>
    </row>
    <row r="10135" spans="1:17">
      <c r="A10135" s="63" t="s">
        <v>82</v>
      </c>
      <c r="B10135" s="63" t="s">
        <v>44</v>
      </c>
      <c r="C10135" s="63" t="s">
        <v>72</v>
      </c>
      <c r="D10135" s="63">
        <v>6</v>
      </c>
      <c r="E10135" s="63">
        <v>0.89529899999999996</v>
      </c>
      <c r="F10135" s="63">
        <v>0.62834089999999998</v>
      </c>
      <c r="G10135" s="63">
        <v>-0.26695809999999998</v>
      </c>
      <c r="H10135" s="63">
        <v>53.7881</v>
      </c>
      <c r="I10135" s="63">
        <v>-0.41184569999999998</v>
      </c>
      <c r="J10135" s="63">
        <v>-0.32624500000000001</v>
      </c>
      <c r="K10135" s="63">
        <v>-0.26695809999999998</v>
      </c>
      <c r="L10135" s="63">
        <v>-0.2076713</v>
      </c>
      <c r="M10135" s="63">
        <v>-0.1220705</v>
      </c>
      <c r="N10135" s="63">
        <v>6409</v>
      </c>
      <c r="O10135" s="63">
        <v>0.1130564</v>
      </c>
      <c r="P10135" s="63">
        <v>10</v>
      </c>
      <c r="Q10135" s="63">
        <v>1.2781749580960001E-2</v>
      </c>
    </row>
    <row r="10136" spans="1:17">
      <c r="A10136" s="63" t="s">
        <v>82</v>
      </c>
      <c r="B10136" s="63" t="s">
        <v>44</v>
      </c>
      <c r="C10136" s="63" t="s">
        <v>72</v>
      </c>
      <c r="D10136" s="63">
        <v>7</v>
      </c>
      <c r="E10136" s="63">
        <v>1.108274</v>
      </c>
      <c r="F10136" s="63">
        <v>0.83567329999999995</v>
      </c>
      <c r="G10136" s="63">
        <v>-0.27260079999999998</v>
      </c>
      <c r="H10136" s="63">
        <v>53.031199999999998</v>
      </c>
      <c r="I10136" s="63">
        <v>-0.41748839999999998</v>
      </c>
      <c r="J10136" s="63">
        <v>-0.33188770000000001</v>
      </c>
      <c r="K10136" s="63">
        <v>-0.27260079999999998</v>
      </c>
      <c r="L10136" s="63">
        <v>-0.213314</v>
      </c>
      <c r="M10136" s="63">
        <v>-0.1277132</v>
      </c>
      <c r="N10136" s="63">
        <v>6409</v>
      </c>
      <c r="O10136" s="63">
        <v>0.1130564</v>
      </c>
      <c r="P10136" s="63">
        <v>10</v>
      </c>
      <c r="Q10136" s="63">
        <v>1.2781749580960001E-2</v>
      </c>
    </row>
    <row r="10137" spans="1:17">
      <c r="A10137" s="63" t="s">
        <v>82</v>
      </c>
      <c r="B10137" s="63" t="s">
        <v>44</v>
      </c>
      <c r="C10137" s="63" t="s">
        <v>72</v>
      </c>
      <c r="D10137" s="63">
        <v>8</v>
      </c>
      <c r="E10137" s="63">
        <v>1.2568090000000001</v>
      </c>
      <c r="F10137" s="63">
        <v>1.029369</v>
      </c>
      <c r="G10137" s="63">
        <v>-0.2274398</v>
      </c>
      <c r="H10137" s="63">
        <v>53.263399999999997</v>
      </c>
      <c r="I10137" s="63">
        <v>-0.37232739999999998</v>
      </c>
      <c r="J10137" s="63">
        <v>-0.2867266</v>
      </c>
      <c r="K10137" s="63">
        <v>-0.2274398</v>
      </c>
      <c r="L10137" s="63">
        <v>-0.16815289999999999</v>
      </c>
      <c r="M10137" s="63">
        <v>-8.2552200000000006E-2</v>
      </c>
      <c r="N10137" s="63">
        <v>6409</v>
      </c>
      <c r="O10137" s="63">
        <v>0.1130564</v>
      </c>
      <c r="P10137" s="63">
        <v>10</v>
      </c>
      <c r="Q10137" s="63">
        <v>1.2781749580960001E-2</v>
      </c>
    </row>
    <row r="10138" spans="1:17">
      <c r="A10138" s="63" t="s">
        <v>82</v>
      </c>
      <c r="B10138" s="63" t="s">
        <v>44</v>
      </c>
      <c r="C10138" s="63" t="s">
        <v>72</v>
      </c>
      <c r="D10138" s="63">
        <v>9</v>
      </c>
      <c r="E10138" s="63">
        <v>1.22882</v>
      </c>
      <c r="F10138" s="63">
        <v>1.116581</v>
      </c>
      <c r="G10138" s="63">
        <v>-0.11223959999999999</v>
      </c>
      <c r="H10138" s="63">
        <v>56.857199999999999</v>
      </c>
      <c r="I10138" s="63">
        <v>-0.2571272</v>
      </c>
      <c r="J10138" s="63">
        <v>-0.1715264</v>
      </c>
      <c r="K10138" s="63">
        <v>-0.11223959999999999</v>
      </c>
      <c r="L10138" s="63">
        <v>-5.2952800000000001E-2</v>
      </c>
      <c r="M10138" s="63">
        <v>3.2648000000000003E-2</v>
      </c>
      <c r="N10138" s="63">
        <v>6409</v>
      </c>
      <c r="O10138" s="63">
        <v>0.1130564</v>
      </c>
      <c r="P10138" s="63">
        <v>10</v>
      </c>
      <c r="Q10138" s="63">
        <v>1.2781749580960001E-2</v>
      </c>
    </row>
    <row r="10139" spans="1:17">
      <c r="A10139" s="63" t="s">
        <v>82</v>
      </c>
      <c r="B10139" s="63" t="s">
        <v>44</v>
      </c>
      <c r="C10139" s="63" t="s">
        <v>72</v>
      </c>
      <c r="D10139" s="63">
        <v>10</v>
      </c>
      <c r="E10139" s="63">
        <v>1.2430600000000001</v>
      </c>
      <c r="F10139" s="63">
        <v>1.1295440000000001</v>
      </c>
      <c r="G10139" s="63">
        <v>-0.1135168</v>
      </c>
      <c r="H10139" s="63">
        <v>62.897500000000001</v>
      </c>
      <c r="I10139" s="63">
        <v>-0.25840439999999998</v>
      </c>
      <c r="J10139" s="63">
        <v>-0.1728036</v>
      </c>
      <c r="K10139" s="63">
        <v>-0.1135168</v>
      </c>
      <c r="L10139" s="63">
        <v>-5.423E-2</v>
      </c>
      <c r="M10139" s="63">
        <v>3.1370799999999997E-2</v>
      </c>
      <c r="N10139" s="63">
        <v>6409</v>
      </c>
      <c r="O10139" s="63">
        <v>0.1130564</v>
      </c>
      <c r="P10139" s="63">
        <v>10</v>
      </c>
      <c r="Q10139" s="63">
        <v>1.2781749580960001E-2</v>
      </c>
    </row>
    <row r="10140" spans="1:17">
      <c r="A10140" s="63" t="s">
        <v>82</v>
      </c>
      <c r="B10140" s="63" t="s">
        <v>44</v>
      </c>
      <c r="C10140" s="63" t="s">
        <v>72</v>
      </c>
      <c r="D10140" s="63">
        <v>11</v>
      </c>
      <c r="E10140" s="63">
        <v>1.15177</v>
      </c>
      <c r="F10140" s="63">
        <v>1.1605220000000001</v>
      </c>
      <c r="G10140" s="63">
        <v>8.7527999999999998E-3</v>
      </c>
      <c r="H10140" s="63">
        <v>67.380099999999999</v>
      </c>
      <c r="I10140" s="63">
        <v>-0.1361348</v>
      </c>
      <c r="J10140" s="63">
        <v>-5.0534000000000003E-2</v>
      </c>
      <c r="K10140" s="63">
        <v>8.7527999999999998E-3</v>
      </c>
      <c r="L10140" s="63">
        <v>6.8039699999999995E-2</v>
      </c>
      <c r="M10140" s="63">
        <v>0.15364040000000001</v>
      </c>
      <c r="N10140" s="63">
        <v>6409</v>
      </c>
      <c r="O10140" s="63">
        <v>0.1130564</v>
      </c>
      <c r="P10140" s="63">
        <v>10</v>
      </c>
      <c r="Q10140" s="63">
        <v>1.2781749580960001E-2</v>
      </c>
    </row>
    <row r="10141" spans="1:17">
      <c r="A10141" s="63" t="s">
        <v>82</v>
      </c>
      <c r="B10141" s="63" t="s">
        <v>44</v>
      </c>
      <c r="C10141" s="63" t="s">
        <v>72</v>
      </c>
      <c r="D10141" s="63">
        <v>12</v>
      </c>
      <c r="E10141" s="63">
        <v>1.080193</v>
      </c>
      <c r="F10141" s="63">
        <v>1.166277</v>
      </c>
      <c r="G10141" s="63">
        <v>8.6083499999999993E-2</v>
      </c>
      <c r="H10141" s="63">
        <v>70.575299999999999</v>
      </c>
      <c r="I10141" s="63">
        <v>-5.8804099999999998E-2</v>
      </c>
      <c r="J10141" s="63">
        <v>2.67967E-2</v>
      </c>
      <c r="K10141" s="63">
        <v>8.6083499999999993E-2</v>
      </c>
      <c r="L10141" s="63">
        <v>0.14537040000000001</v>
      </c>
      <c r="M10141" s="63">
        <v>0.23097110000000001</v>
      </c>
      <c r="N10141" s="63">
        <v>6409</v>
      </c>
      <c r="O10141" s="63">
        <v>0.1130564</v>
      </c>
      <c r="P10141" s="63">
        <v>10</v>
      </c>
      <c r="Q10141" s="63">
        <v>1.2781749580960001E-2</v>
      </c>
    </row>
    <row r="10142" spans="1:17">
      <c r="A10142" s="63" t="s">
        <v>82</v>
      </c>
      <c r="B10142" s="63" t="s">
        <v>44</v>
      </c>
      <c r="C10142" s="63" t="s">
        <v>72</v>
      </c>
      <c r="D10142" s="63">
        <v>13</v>
      </c>
      <c r="E10142" s="63">
        <v>0.95417799999999997</v>
      </c>
      <c r="F10142" s="63">
        <v>1.1881569999999999</v>
      </c>
      <c r="G10142" s="63">
        <v>0.2339792</v>
      </c>
      <c r="H10142" s="63">
        <v>72.8155</v>
      </c>
      <c r="I10142" s="63">
        <v>8.9091600000000007E-2</v>
      </c>
      <c r="J10142" s="63">
        <v>0.1746924</v>
      </c>
      <c r="K10142" s="63">
        <v>0.2339792</v>
      </c>
      <c r="L10142" s="63">
        <v>0.29326609999999997</v>
      </c>
      <c r="M10142" s="63">
        <v>0.3788668</v>
      </c>
      <c r="N10142" s="63">
        <v>6409</v>
      </c>
      <c r="O10142" s="63">
        <v>0.1130564</v>
      </c>
      <c r="P10142" s="63">
        <v>10</v>
      </c>
      <c r="Q10142" s="63">
        <v>1.2781749580960001E-2</v>
      </c>
    </row>
    <row r="10143" spans="1:17">
      <c r="A10143" s="63" t="s">
        <v>82</v>
      </c>
      <c r="B10143" s="63" t="s">
        <v>44</v>
      </c>
      <c r="C10143" s="63" t="s">
        <v>72</v>
      </c>
      <c r="D10143" s="63">
        <v>14</v>
      </c>
      <c r="E10143" s="63">
        <v>0.91749630000000004</v>
      </c>
      <c r="F10143" s="63">
        <v>1.1995290000000001</v>
      </c>
      <c r="G10143" s="63">
        <v>0.28203250000000002</v>
      </c>
      <c r="H10143" s="63">
        <v>73.888000000000005</v>
      </c>
      <c r="I10143" s="63">
        <v>0.13714489999999999</v>
      </c>
      <c r="J10143" s="63">
        <v>0.22274569999999999</v>
      </c>
      <c r="K10143" s="63">
        <v>0.28203250000000002</v>
      </c>
      <c r="L10143" s="63">
        <v>0.34131929999999999</v>
      </c>
      <c r="M10143" s="63">
        <v>0.42692010000000002</v>
      </c>
      <c r="N10143" s="63">
        <v>6409</v>
      </c>
      <c r="O10143" s="63">
        <v>0.1130564</v>
      </c>
      <c r="P10143" s="63">
        <v>10</v>
      </c>
      <c r="Q10143" s="63">
        <v>1.2781749580960001E-2</v>
      </c>
    </row>
    <row r="10144" spans="1:17">
      <c r="A10144" s="63" t="s">
        <v>82</v>
      </c>
      <c r="B10144" s="63" t="s">
        <v>44</v>
      </c>
      <c r="C10144" s="63" t="s">
        <v>72</v>
      </c>
      <c r="D10144" s="63">
        <v>15</v>
      </c>
      <c r="E10144" s="63">
        <v>0.91937519999999995</v>
      </c>
      <c r="F10144" s="63">
        <v>1.214021</v>
      </c>
      <c r="G10144" s="63">
        <v>0.2946455</v>
      </c>
      <c r="H10144" s="63">
        <v>74.896600000000007</v>
      </c>
      <c r="I10144" s="63">
        <v>0.149758</v>
      </c>
      <c r="J10144" s="63">
        <v>0.2353587</v>
      </c>
      <c r="K10144" s="63">
        <v>0.2946455</v>
      </c>
      <c r="L10144" s="63">
        <v>0.35393239999999998</v>
      </c>
      <c r="M10144" s="63">
        <v>0.43953310000000001</v>
      </c>
      <c r="N10144" s="63">
        <v>6409</v>
      </c>
      <c r="O10144" s="63">
        <v>0.1130564</v>
      </c>
      <c r="P10144" s="63">
        <v>10</v>
      </c>
      <c r="Q10144" s="63">
        <v>1.2781749580960001E-2</v>
      </c>
    </row>
    <row r="10145" spans="1:17">
      <c r="A10145" s="63" t="s">
        <v>82</v>
      </c>
      <c r="B10145" s="63" t="s">
        <v>44</v>
      </c>
      <c r="C10145" s="63" t="s">
        <v>72</v>
      </c>
      <c r="D10145" s="63">
        <v>16</v>
      </c>
      <c r="E10145" s="63">
        <v>0.96501650000000005</v>
      </c>
      <c r="F10145" s="63">
        <v>1.229681</v>
      </c>
      <c r="G10145" s="63">
        <v>0.26466460000000003</v>
      </c>
      <c r="H10145" s="63">
        <v>75.480900000000005</v>
      </c>
      <c r="I10145" s="63">
        <v>0.1197771</v>
      </c>
      <c r="J10145" s="63">
        <v>0.2053778</v>
      </c>
      <c r="K10145" s="63">
        <v>0.26466460000000003</v>
      </c>
      <c r="L10145" s="63">
        <v>0.3239515</v>
      </c>
      <c r="M10145" s="63">
        <v>0.40955219999999998</v>
      </c>
      <c r="N10145" s="63">
        <v>6409</v>
      </c>
      <c r="O10145" s="63">
        <v>0.1130564</v>
      </c>
      <c r="P10145" s="63">
        <v>10</v>
      </c>
      <c r="Q10145" s="63">
        <v>1.2781749580960001E-2</v>
      </c>
    </row>
    <row r="10146" spans="1:17">
      <c r="A10146" s="63" t="s">
        <v>82</v>
      </c>
      <c r="B10146" s="63" t="s">
        <v>44</v>
      </c>
      <c r="C10146" s="63" t="s">
        <v>72</v>
      </c>
      <c r="D10146" s="63">
        <v>17</v>
      </c>
      <c r="E10146" s="63">
        <v>1.065572</v>
      </c>
      <c r="F10146" s="63">
        <v>1.2848349999999999</v>
      </c>
      <c r="G10146" s="63">
        <v>0.21926309999999999</v>
      </c>
      <c r="H10146" s="63">
        <v>75.021100000000004</v>
      </c>
      <c r="I10146" s="63">
        <v>7.4375499999999997E-2</v>
      </c>
      <c r="J10146" s="63">
        <v>0.15997620000000001</v>
      </c>
      <c r="K10146" s="63">
        <v>0.21926309999999999</v>
      </c>
      <c r="L10146" s="63">
        <v>0.27854990000000002</v>
      </c>
      <c r="M10146" s="63">
        <v>0.36415069999999999</v>
      </c>
      <c r="N10146" s="63">
        <v>6409</v>
      </c>
      <c r="O10146" s="63">
        <v>0.1130564</v>
      </c>
      <c r="P10146" s="63">
        <v>10</v>
      </c>
      <c r="Q10146" s="63">
        <v>1.2781749580960001E-2</v>
      </c>
    </row>
    <row r="10147" spans="1:17">
      <c r="A10147" s="63" t="s">
        <v>82</v>
      </c>
      <c r="B10147" s="63" t="s">
        <v>44</v>
      </c>
      <c r="C10147" s="63" t="s">
        <v>72</v>
      </c>
      <c r="D10147" s="63">
        <v>18</v>
      </c>
      <c r="E10147" s="63">
        <v>1.2005699999999999</v>
      </c>
      <c r="F10147" s="63">
        <v>1.3359639999999999</v>
      </c>
      <c r="G10147" s="63">
        <v>0.13539329999999999</v>
      </c>
      <c r="H10147" s="63">
        <v>72.968400000000003</v>
      </c>
      <c r="I10147" s="63">
        <v>-9.4943000000000007E-3</v>
      </c>
      <c r="J10147" s="63">
        <v>7.6106400000000005E-2</v>
      </c>
      <c r="K10147" s="63">
        <v>0.13539329999999999</v>
      </c>
      <c r="L10147" s="63">
        <v>0.19468009999999999</v>
      </c>
      <c r="M10147" s="63">
        <v>0.2802809</v>
      </c>
      <c r="N10147" s="63">
        <v>6409</v>
      </c>
      <c r="O10147" s="63">
        <v>0.1130564</v>
      </c>
      <c r="P10147" s="63">
        <v>10</v>
      </c>
      <c r="Q10147" s="63">
        <v>1.2781749580960001E-2</v>
      </c>
    </row>
    <row r="10148" spans="1:17">
      <c r="A10148" s="63" t="s">
        <v>82</v>
      </c>
      <c r="B10148" s="63" t="s">
        <v>44</v>
      </c>
      <c r="C10148" s="63" t="s">
        <v>72</v>
      </c>
      <c r="D10148" s="63">
        <v>19</v>
      </c>
      <c r="E10148" s="63">
        <v>1.3447229999999999</v>
      </c>
      <c r="F10148" s="63">
        <v>1.321952</v>
      </c>
      <c r="G10148" s="63">
        <v>-2.27704E-2</v>
      </c>
      <c r="H10148" s="63">
        <v>68.028199999999998</v>
      </c>
      <c r="I10148" s="63">
        <v>-0.167658</v>
      </c>
      <c r="J10148" s="63">
        <v>-8.2057199999999997E-2</v>
      </c>
      <c r="K10148" s="63">
        <v>-2.27704E-2</v>
      </c>
      <c r="L10148" s="63">
        <v>3.6516399999999997E-2</v>
      </c>
      <c r="M10148" s="63">
        <v>0.1221172</v>
      </c>
      <c r="N10148" s="63">
        <v>6409</v>
      </c>
      <c r="O10148" s="63">
        <v>0.1130564</v>
      </c>
      <c r="P10148" s="63">
        <v>10</v>
      </c>
      <c r="Q10148" s="63">
        <v>1.2781749580960001E-2</v>
      </c>
    </row>
    <row r="10149" spans="1:17">
      <c r="A10149" s="63" t="s">
        <v>82</v>
      </c>
      <c r="B10149" s="63" t="s">
        <v>44</v>
      </c>
      <c r="C10149" s="63" t="s">
        <v>72</v>
      </c>
      <c r="D10149" s="63">
        <v>20</v>
      </c>
      <c r="E10149" s="63">
        <v>1.476416</v>
      </c>
      <c r="F10149" s="63">
        <v>1.3622069999999999</v>
      </c>
      <c r="G10149" s="63">
        <v>-0.11420859999999999</v>
      </c>
      <c r="H10149" s="63">
        <v>62.817799999999998</v>
      </c>
      <c r="I10149" s="63">
        <v>-0.2590962</v>
      </c>
      <c r="J10149" s="63">
        <v>-0.17349539999999999</v>
      </c>
      <c r="K10149" s="63">
        <v>-0.11420859999999999</v>
      </c>
      <c r="L10149" s="63">
        <v>-5.4921699999999997E-2</v>
      </c>
      <c r="M10149" s="63">
        <v>3.0679000000000001E-2</v>
      </c>
      <c r="N10149" s="63">
        <v>6409</v>
      </c>
      <c r="O10149" s="63">
        <v>0.1130564</v>
      </c>
      <c r="P10149" s="63">
        <v>10</v>
      </c>
      <c r="Q10149" s="63">
        <v>1.2781749580960001E-2</v>
      </c>
    </row>
    <row r="10150" spans="1:17">
      <c r="A10150" s="63" t="s">
        <v>82</v>
      </c>
      <c r="B10150" s="63" t="s">
        <v>44</v>
      </c>
      <c r="C10150" s="63" t="s">
        <v>72</v>
      </c>
      <c r="D10150" s="63">
        <v>21</v>
      </c>
      <c r="E10150" s="63">
        <v>1.5545249999999999</v>
      </c>
      <c r="F10150" s="63">
        <v>1.380935</v>
      </c>
      <c r="G10150" s="63">
        <v>-0.1735902</v>
      </c>
      <c r="H10150" s="63">
        <v>60.187899999999999</v>
      </c>
      <c r="I10150" s="63">
        <v>-0.31847779999999998</v>
      </c>
      <c r="J10150" s="63">
        <v>-0.232877</v>
      </c>
      <c r="K10150" s="63">
        <v>-0.1735902</v>
      </c>
      <c r="L10150" s="63">
        <v>-0.1143034</v>
      </c>
      <c r="M10150" s="63">
        <v>-2.8702600000000002E-2</v>
      </c>
      <c r="N10150" s="63">
        <v>6409</v>
      </c>
      <c r="O10150" s="63">
        <v>0.1130564</v>
      </c>
      <c r="P10150" s="63">
        <v>10</v>
      </c>
      <c r="Q10150" s="63">
        <v>1.2781749580960001E-2</v>
      </c>
    </row>
    <row r="10151" spans="1:17">
      <c r="A10151" s="63" t="s">
        <v>82</v>
      </c>
      <c r="B10151" s="63" t="s">
        <v>44</v>
      </c>
      <c r="C10151" s="63" t="s">
        <v>72</v>
      </c>
      <c r="D10151" s="63">
        <v>22</v>
      </c>
      <c r="E10151" s="63">
        <v>1.511236</v>
      </c>
      <c r="F10151" s="63">
        <v>1.287107</v>
      </c>
      <c r="G10151" s="63">
        <v>-0.22412960000000001</v>
      </c>
      <c r="H10151" s="63">
        <v>58.652799999999999</v>
      </c>
      <c r="I10151" s="63">
        <v>-0.36901719999999999</v>
      </c>
      <c r="J10151" s="63">
        <v>-0.28341640000000001</v>
      </c>
      <c r="K10151" s="63">
        <v>-0.22412960000000001</v>
      </c>
      <c r="L10151" s="63">
        <v>-0.16484270000000001</v>
      </c>
      <c r="M10151" s="63">
        <v>-7.9242000000000007E-2</v>
      </c>
      <c r="N10151" s="63">
        <v>6409</v>
      </c>
      <c r="O10151" s="63">
        <v>0.1130564</v>
      </c>
      <c r="P10151" s="63">
        <v>10</v>
      </c>
      <c r="Q10151" s="63">
        <v>1.2781749580960001E-2</v>
      </c>
    </row>
    <row r="10152" spans="1:17">
      <c r="A10152" s="63" t="s">
        <v>82</v>
      </c>
      <c r="B10152" s="63" t="s">
        <v>44</v>
      </c>
      <c r="C10152" s="63" t="s">
        <v>72</v>
      </c>
      <c r="D10152" s="63">
        <v>23</v>
      </c>
      <c r="E10152" s="63">
        <v>1.3058080000000001</v>
      </c>
      <c r="F10152" s="63">
        <v>1.082587</v>
      </c>
      <c r="G10152" s="63">
        <v>-0.22322110000000001</v>
      </c>
      <c r="H10152" s="63">
        <v>57.607100000000003</v>
      </c>
      <c r="I10152" s="63">
        <v>-0.36810870000000001</v>
      </c>
      <c r="J10152" s="63">
        <v>-0.28250789999999998</v>
      </c>
      <c r="K10152" s="63">
        <v>-0.22322110000000001</v>
      </c>
      <c r="L10152" s="63">
        <v>-0.1639342</v>
      </c>
      <c r="M10152" s="63">
        <v>-7.83335E-2</v>
      </c>
      <c r="N10152" s="63">
        <v>6409</v>
      </c>
      <c r="O10152" s="63">
        <v>0.1130564</v>
      </c>
      <c r="P10152" s="63">
        <v>10</v>
      </c>
      <c r="Q10152" s="63">
        <v>1.2781749580960001E-2</v>
      </c>
    </row>
    <row r="10153" spans="1:17">
      <c r="A10153" s="63" t="s">
        <v>82</v>
      </c>
      <c r="B10153" s="63" t="s">
        <v>44</v>
      </c>
      <c r="C10153" s="63" t="s">
        <v>72</v>
      </c>
      <c r="D10153" s="63">
        <v>24</v>
      </c>
      <c r="E10153" s="63">
        <v>1.04996</v>
      </c>
      <c r="F10153" s="63">
        <v>0.82048679999999996</v>
      </c>
      <c r="G10153" s="63">
        <v>-0.2294728</v>
      </c>
      <c r="H10153" s="63">
        <v>56.399900000000002</v>
      </c>
      <c r="I10153" s="63">
        <v>-0.37436039999999998</v>
      </c>
      <c r="J10153" s="63">
        <v>-0.28875960000000001</v>
      </c>
      <c r="K10153" s="63">
        <v>-0.2294728</v>
      </c>
      <c r="L10153" s="63">
        <v>-0.1701859</v>
      </c>
      <c r="M10153" s="63">
        <v>-8.4585199999999999E-2</v>
      </c>
      <c r="N10153" s="63">
        <v>6409</v>
      </c>
      <c r="O10153" s="63">
        <v>0.1130564</v>
      </c>
      <c r="P10153" s="63">
        <v>10</v>
      </c>
      <c r="Q10153" s="63">
        <v>1.2781749580960001E-2</v>
      </c>
    </row>
    <row r="10154" spans="1:17">
      <c r="A10154" s="63" t="s">
        <v>82</v>
      </c>
      <c r="B10154" s="63" t="s">
        <v>44</v>
      </c>
      <c r="C10154" s="63" t="s">
        <v>73</v>
      </c>
      <c r="D10154" s="63">
        <v>1</v>
      </c>
      <c r="E10154" s="63">
        <v>1.011865</v>
      </c>
      <c r="F10154" s="63">
        <v>0.86696150000000005</v>
      </c>
      <c r="G10154" s="63">
        <v>-0.1449038</v>
      </c>
      <c r="H10154" s="63">
        <v>40.570099999999996</v>
      </c>
      <c r="I10154" s="63">
        <v>-0.28979139999999998</v>
      </c>
      <c r="J10154" s="63">
        <v>-0.2041906</v>
      </c>
      <c r="K10154" s="63">
        <v>-0.1449038</v>
      </c>
      <c r="L10154" s="63">
        <v>-8.5616899999999996E-2</v>
      </c>
      <c r="M10154" s="63">
        <v>-1.6200000000000001E-5</v>
      </c>
      <c r="N10154" s="63">
        <v>6409</v>
      </c>
      <c r="O10154" s="63">
        <v>0.1130564</v>
      </c>
      <c r="P10154" s="63">
        <v>11</v>
      </c>
      <c r="Q10154" s="63">
        <v>1.2781749580960001E-2</v>
      </c>
    </row>
    <row r="10155" spans="1:17">
      <c r="A10155" s="63" t="s">
        <v>82</v>
      </c>
      <c r="B10155" s="63" t="s">
        <v>44</v>
      </c>
      <c r="C10155" s="63" t="s">
        <v>73</v>
      </c>
      <c r="D10155" s="63">
        <v>2</v>
      </c>
      <c r="E10155" s="63">
        <v>0.94468149999999995</v>
      </c>
      <c r="F10155" s="63">
        <v>0.7838657</v>
      </c>
      <c r="G10155" s="63">
        <v>-0.16081580000000001</v>
      </c>
      <c r="H10155" s="63">
        <v>40.187199999999997</v>
      </c>
      <c r="I10155" s="63">
        <v>-0.30570340000000001</v>
      </c>
      <c r="J10155" s="63">
        <v>-0.22010260000000001</v>
      </c>
      <c r="K10155" s="63">
        <v>-0.16081580000000001</v>
      </c>
      <c r="L10155" s="63">
        <v>-0.10152890000000001</v>
      </c>
      <c r="M10155" s="63">
        <v>-1.59282E-2</v>
      </c>
      <c r="N10155" s="63">
        <v>6409</v>
      </c>
      <c r="O10155" s="63">
        <v>0.1130564</v>
      </c>
      <c r="P10155" s="63">
        <v>11</v>
      </c>
      <c r="Q10155" s="63">
        <v>1.2781749580960001E-2</v>
      </c>
    </row>
    <row r="10156" spans="1:17">
      <c r="A10156" s="63" t="s">
        <v>82</v>
      </c>
      <c r="B10156" s="63" t="s">
        <v>44</v>
      </c>
      <c r="C10156" s="63" t="s">
        <v>73</v>
      </c>
      <c r="D10156" s="63">
        <v>3</v>
      </c>
      <c r="E10156" s="63">
        <v>0.9376099</v>
      </c>
      <c r="F10156" s="63">
        <v>0.78121339999999995</v>
      </c>
      <c r="G10156" s="63">
        <v>-0.15639639999999999</v>
      </c>
      <c r="H10156" s="63">
        <v>39.764400000000002</v>
      </c>
      <c r="I10156" s="63">
        <v>-0.301284</v>
      </c>
      <c r="J10156" s="63">
        <v>-0.21568329999999999</v>
      </c>
      <c r="K10156" s="63">
        <v>-0.15639639999999999</v>
      </c>
      <c r="L10156" s="63">
        <v>-9.7109600000000004E-2</v>
      </c>
      <c r="M10156" s="63">
        <v>-1.1508900000000001E-2</v>
      </c>
      <c r="N10156" s="63">
        <v>6409</v>
      </c>
      <c r="O10156" s="63">
        <v>0.1130564</v>
      </c>
      <c r="P10156" s="63">
        <v>11</v>
      </c>
      <c r="Q10156" s="63">
        <v>1.2781749580960001E-2</v>
      </c>
    </row>
    <row r="10157" spans="1:17">
      <c r="A10157" s="63" t="s">
        <v>82</v>
      </c>
      <c r="B10157" s="63" t="s">
        <v>44</v>
      </c>
      <c r="C10157" s="63" t="s">
        <v>73</v>
      </c>
      <c r="D10157" s="63">
        <v>4</v>
      </c>
      <c r="E10157" s="63">
        <v>0.97520200000000001</v>
      </c>
      <c r="F10157" s="63">
        <v>0.81735179999999996</v>
      </c>
      <c r="G10157" s="63">
        <v>-0.1578503</v>
      </c>
      <c r="H10157" s="63">
        <v>39.572200000000002</v>
      </c>
      <c r="I10157" s="63">
        <v>-0.3027379</v>
      </c>
      <c r="J10157" s="63">
        <v>-0.2171371</v>
      </c>
      <c r="K10157" s="63">
        <v>-0.1578503</v>
      </c>
      <c r="L10157" s="63">
        <v>-9.8563399999999995E-2</v>
      </c>
      <c r="M10157" s="63">
        <v>-1.2962700000000001E-2</v>
      </c>
      <c r="N10157" s="63">
        <v>6409</v>
      </c>
      <c r="O10157" s="63">
        <v>0.1130564</v>
      </c>
      <c r="P10157" s="63">
        <v>11</v>
      </c>
      <c r="Q10157" s="63">
        <v>1.2781749580960001E-2</v>
      </c>
    </row>
    <row r="10158" spans="1:17">
      <c r="A10158" s="63" t="s">
        <v>82</v>
      </c>
      <c r="B10158" s="63" t="s">
        <v>44</v>
      </c>
      <c r="C10158" s="63" t="s">
        <v>73</v>
      </c>
      <c r="D10158" s="63">
        <v>5</v>
      </c>
      <c r="E10158" s="63">
        <v>1.01833</v>
      </c>
      <c r="F10158" s="63">
        <v>0.86123729999999998</v>
      </c>
      <c r="G10158" s="63">
        <v>-0.1570927</v>
      </c>
      <c r="H10158" s="63">
        <v>39.247599999999998</v>
      </c>
      <c r="I10158" s="63">
        <v>-0.30198029999999998</v>
      </c>
      <c r="J10158" s="63">
        <v>-0.2163795</v>
      </c>
      <c r="K10158" s="63">
        <v>-0.1570927</v>
      </c>
      <c r="L10158" s="63">
        <v>-9.7805900000000001E-2</v>
      </c>
      <c r="M10158" s="63">
        <v>-1.22051E-2</v>
      </c>
      <c r="N10158" s="63">
        <v>6409</v>
      </c>
      <c r="O10158" s="63">
        <v>0.1130564</v>
      </c>
      <c r="P10158" s="63">
        <v>11</v>
      </c>
      <c r="Q10158" s="63">
        <v>1.2781749580960001E-2</v>
      </c>
    </row>
    <row r="10159" spans="1:17">
      <c r="A10159" s="63" t="s">
        <v>82</v>
      </c>
      <c r="B10159" s="63" t="s">
        <v>44</v>
      </c>
      <c r="C10159" s="63" t="s">
        <v>73</v>
      </c>
      <c r="D10159" s="63">
        <v>6</v>
      </c>
      <c r="E10159" s="63">
        <v>1.1900310000000001</v>
      </c>
      <c r="F10159" s="63">
        <v>0.95479290000000006</v>
      </c>
      <c r="G10159" s="63">
        <v>-0.23523769999999999</v>
      </c>
      <c r="H10159" s="63">
        <v>38.79</v>
      </c>
      <c r="I10159" s="63">
        <v>-0.3801253</v>
      </c>
      <c r="J10159" s="63">
        <v>-0.29452460000000003</v>
      </c>
      <c r="K10159" s="63">
        <v>-0.23523769999999999</v>
      </c>
      <c r="L10159" s="63">
        <v>-0.17595089999999999</v>
      </c>
      <c r="M10159" s="63">
        <v>-9.0350100000000003E-2</v>
      </c>
      <c r="N10159" s="63">
        <v>6409</v>
      </c>
      <c r="O10159" s="63">
        <v>0.1130564</v>
      </c>
      <c r="P10159" s="63">
        <v>11</v>
      </c>
      <c r="Q10159" s="63">
        <v>1.2781749580960001E-2</v>
      </c>
    </row>
    <row r="10160" spans="1:17">
      <c r="A10160" s="63" t="s">
        <v>82</v>
      </c>
      <c r="B10160" s="63" t="s">
        <v>44</v>
      </c>
      <c r="C10160" s="63" t="s">
        <v>73</v>
      </c>
      <c r="D10160" s="63">
        <v>7</v>
      </c>
      <c r="E10160" s="63">
        <v>1.5544009999999999</v>
      </c>
      <c r="F10160" s="63">
        <v>1.355224</v>
      </c>
      <c r="G10160" s="63">
        <v>-0.19917670000000001</v>
      </c>
      <c r="H10160" s="63">
        <v>38.3078</v>
      </c>
      <c r="I10160" s="63">
        <v>-0.34406429999999999</v>
      </c>
      <c r="J10160" s="63">
        <v>-0.25846350000000001</v>
      </c>
      <c r="K10160" s="63">
        <v>-0.19917670000000001</v>
      </c>
      <c r="L10160" s="63">
        <v>-0.13988980000000001</v>
      </c>
      <c r="M10160" s="63">
        <v>-5.42891E-2</v>
      </c>
      <c r="N10160" s="63">
        <v>6409</v>
      </c>
      <c r="O10160" s="63">
        <v>0.1130564</v>
      </c>
      <c r="P10160" s="63">
        <v>11</v>
      </c>
      <c r="Q10160" s="63">
        <v>1.2781749580960001E-2</v>
      </c>
    </row>
    <row r="10161" spans="1:17">
      <c r="A10161" s="63" t="s">
        <v>82</v>
      </c>
      <c r="B10161" s="63" t="s">
        <v>44</v>
      </c>
      <c r="C10161" s="63" t="s">
        <v>73</v>
      </c>
      <c r="D10161" s="63">
        <v>8</v>
      </c>
      <c r="E10161" s="63">
        <v>1.7685010000000001</v>
      </c>
      <c r="F10161" s="63">
        <v>1.6845490000000001</v>
      </c>
      <c r="G10161" s="63">
        <v>-8.3951799999999993E-2</v>
      </c>
      <c r="H10161" s="63">
        <v>39.572699999999998</v>
      </c>
      <c r="I10161" s="63">
        <v>-0.2288394</v>
      </c>
      <c r="J10161" s="63">
        <v>-0.1432387</v>
      </c>
      <c r="K10161" s="63">
        <v>-8.3951799999999993E-2</v>
      </c>
      <c r="L10161" s="63">
        <v>-2.4664999999999999E-2</v>
      </c>
      <c r="M10161" s="63">
        <v>6.0935799999999998E-2</v>
      </c>
      <c r="N10161" s="63">
        <v>6409</v>
      </c>
      <c r="O10161" s="63">
        <v>0.1130564</v>
      </c>
      <c r="P10161" s="63">
        <v>11</v>
      </c>
      <c r="Q10161" s="63">
        <v>1.2781749580960001E-2</v>
      </c>
    </row>
    <row r="10162" spans="1:17">
      <c r="A10162" s="63" t="s">
        <v>82</v>
      </c>
      <c r="B10162" s="63" t="s">
        <v>44</v>
      </c>
      <c r="C10162" s="63" t="s">
        <v>73</v>
      </c>
      <c r="D10162" s="63">
        <v>9</v>
      </c>
      <c r="E10162" s="63">
        <v>1.6166389999999999</v>
      </c>
      <c r="F10162" s="63">
        <v>1.689972</v>
      </c>
      <c r="G10162" s="63">
        <v>7.3333599999999999E-2</v>
      </c>
      <c r="H10162" s="63">
        <v>44.019300000000001</v>
      </c>
      <c r="I10162" s="63">
        <v>-7.1554000000000006E-2</v>
      </c>
      <c r="J10162" s="63">
        <v>1.40468E-2</v>
      </c>
      <c r="K10162" s="63">
        <v>7.3333599999999999E-2</v>
      </c>
      <c r="L10162" s="63">
        <v>0.1326205</v>
      </c>
      <c r="M10162" s="63">
        <v>0.2182212</v>
      </c>
      <c r="N10162" s="63">
        <v>6409</v>
      </c>
      <c r="O10162" s="63">
        <v>0.1130564</v>
      </c>
      <c r="P10162" s="63">
        <v>11</v>
      </c>
      <c r="Q10162" s="63">
        <v>1.2781749580960001E-2</v>
      </c>
    </row>
    <row r="10163" spans="1:17">
      <c r="A10163" s="63" t="s">
        <v>82</v>
      </c>
      <c r="B10163" s="63" t="s">
        <v>44</v>
      </c>
      <c r="C10163" s="63" t="s">
        <v>73</v>
      </c>
      <c r="D10163" s="63">
        <v>10</v>
      </c>
      <c r="E10163" s="63">
        <v>1.5337160000000001</v>
      </c>
      <c r="F10163" s="63">
        <v>1.6099600000000001</v>
      </c>
      <c r="G10163" s="63">
        <v>7.62438E-2</v>
      </c>
      <c r="H10163" s="63">
        <v>48.444099999999999</v>
      </c>
      <c r="I10163" s="63">
        <v>-6.8643800000000005E-2</v>
      </c>
      <c r="J10163" s="63">
        <v>1.69569E-2</v>
      </c>
      <c r="K10163" s="63">
        <v>7.62438E-2</v>
      </c>
      <c r="L10163" s="63">
        <v>0.1355306</v>
      </c>
      <c r="M10163" s="63">
        <v>0.22113140000000001</v>
      </c>
      <c r="N10163" s="63">
        <v>6409</v>
      </c>
      <c r="O10163" s="63">
        <v>0.1130564</v>
      </c>
      <c r="P10163" s="63">
        <v>11</v>
      </c>
      <c r="Q10163" s="63">
        <v>1.2781749580960001E-2</v>
      </c>
    </row>
    <row r="10164" spans="1:17">
      <c r="A10164" s="63" t="s">
        <v>82</v>
      </c>
      <c r="B10164" s="63" t="s">
        <v>44</v>
      </c>
      <c r="C10164" s="63" t="s">
        <v>73</v>
      </c>
      <c r="D10164" s="63">
        <v>11</v>
      </c>
      <c r="E10164" s="63">
        <v>1.408676</v>
      </c>
      <c r="F10164" s="63">
        <v>1.5632870000000001</v>
      </c>
      <c r="G10164" s="63">
        <v>0.15461030000000001</v>
      </c>
      <c r="H10164" s="63">
        <v>51.219900000000003</v>
      </c>
      <c r="I10164" s="63">
        <v>9.7227000000000008E-3</v>
      </c>
      <c r="J10164" s="63">
        <v>9.5323400000000003E-2</v>
      </c>
      <c r="K10164" s="63">
        <v>0.15461030000000001</v>
      </c>
      <c r="L10164" s="63">
        <v>0.21389710000000001</v>
      </c>
      <c r="M10164" s="63">
        <v>0.29949789999999998</v>
      </c>
      <c r="N10164" s="63">
        <v>6409</v>
      </c>
      <c r="O10164" s="63">
        <v>0.1130564</v>
      </c>
      <c r="P10164" s="63">
        <v>11</v>
      </c>
      <c r="Q10164" s="63">
        <v>1.2781749580960001E-2</v>
      </c>
    </row>
    <row r="10165" spans="1:17">
      <c r="A10165" s="63" t="s">
        <v>82</v>
      </c>
      <c r="B10165" s="63" t="s">
        <v>44</v>
      </c>
      <c r="C10165" s="63" t="s">
        <v>73</v>
      </c>
      <c r="D10165" s="63">
        <v>12</v>
      </c>
      <c r="E10165" s="63">
        <v>1.329348</v>
      </c>
      <c r="F10165" s="63">
        <v>1.4651099999999999</v>
      </c>
      <c r="G10165" s="63">
        <v>0.13576160000000001</v>
      </c>
      <c r="H10165" s="63">
        <v>53.066499999999998</v>
      </c>
      <c r="I10165" s="63">
        <v>-9.1260000000000004E-3</v>
      </c>
      <c r="J10165" s="63">
        <v>7.6474799999999996E-2</v>
      </c>
      <c r="K10165" s="63">
        <v>0.13576160000000001</v>
      </c>
      <c r="L10165" s="63">
        <v>0.19504850000000001</v>
      </c>
      <c r="M10165" s="63">
        <v>0.28064919999999999</v>
      </c>
      <c r="N10165" s="63">
        <v>6409</v>
      </c>
      <c r="O10165" s="63">
        <v>0.1130564</v>
      </c>
      <c r="P10165" s="63">
        <v>11</v>
      </c>
      <c r="Q10165" s="63">
        <v>1.2781749580960001E-2</v>
      </c>
    </row>
    <row r="10166" spans="1:17">
      <c r="A10166" s="63" t="s">
        <v>82</v>
      </c>
      <c r="B10166" s="63" t="s">
        <v>44</v>
      </c>
      <c r="C10166" s="63" t="s">
        <v>73</v>
      </c>
      <c r="D10166" s="63">
        <v>13</v>
      </c>
      <c r="E10166" s="63">
        <v>1.17439</v>
      </c>
      <c r="F10166" s="63">
        <v>1.4255519999999999</v>
      </c>
      <c r="G10166" s="63">
        <v>0.25116240000000001</v>
      </c>
      <c r="H10166" s="63">
        <v>53.929499999999997</v>
      </c>
      <c r="I10166" s="63">
        <v>0.1062748</v>
      </c>
      <c r="J10166" s="63">
        <v>0.19187560000000001</v>
      </c>
      <c r="K10166" s="63">
        <v>0.25116240000000001</v>
      </c>
      <c r="L10166" s="63">
        <v>0.31044919999999998</v>
      </c>
      <c r="M10166" s="63">
        <v>0.39605000000000001</v>
      </c>
      <c r="N10166" s="63">
        <v>6409</v>
      </c>
      <c r="O10166" s="63">
        <v>0.1130564</v>
      </c>
      <c r="P10166" s="63">
        <v>11</v>
      </c>
      <c r="Q10166" s="63">
        <v>1.2781749580960001E-2</v>
      </c>
    </row>
    <row r="10167" spans="1:17">
      <c r="A10167" s="63" t="s">
        <v>82</v>
      </c>
      <c r="B10167" s="63" t="s">
        <v>44</v>
      </c>
      <c r="C10167" s="63" t="s">
        <v>73</v>
      </c>
      <c r="D10167" s="63">
        <v>14</v>
      </c>
      <c r="E10167" s="63">
        <v>1.0650919999999999</v>
      </c>
      <c r="F10167" s="63">
        <v>1.3547880000000001</v>
      </c>
      <c r="G10167" s="63">
        <v>0.2896956</v>
      </c>
      <c r="H10167" s="63">
        <v>54.341200000000001</v>
      </c>
      <c r="I10167" s="63">
        <v>0.14480799999999999</v>
      </c>
      <c r="J10167" s="63">
        <v>0.2304088</v>
      </c>
      <c r="K10167" s="63">
        <v>0.2896956</v>
      </c>
      <c r="L10167" s="63">
        <v>0.34898249999999997</v>
      </c>
      <c r="M10167" s="63">
        <v>0.4345832</v>
      </c>
      <c r="N10167" s="63">
        <v>6409</v>
      </c>
      <c r="O10167" s="63">
        <v>0.1130564</v>
      </c>
      <c r="P10167" s="63">
        <v>11</v>
      </c>
      <c r="Q10167" s="63">
        <v>1.2781749580960001E-2</v>
      </c>
    </row>
    <row r="10168" spans="1:17">
      <c r="A10168" s="63" t="s">
        <v>82</v>
      </c>
      <c r="B10168" s="63" t="s">
        <v>44</v>
      </c>
      <c r="C10168" s="63" t="s">
        <v>73</v>
      </c>
      <c r="D10168" s="63">
        <v>15</v>
      </c>
      <c r="E10168" s="63">
        <v>1.023862</v>
      </c>
      <c r="F10168" s="63">
        <v>1.278972</v>
      </c>
      <c r="G10168" s="63">
        <v>0.25511</v>
      </c>
      <c r="H10168" s="63">
        <v>54.387799999999999</v>
      </c>
      <c r="I10168" s="63">
        <v>0.1102224</v>
      </c>
      <c r="J10168" s="63">
        <v>0.1958232</v>
      </c>
      <c r="K10168" s="63">
        <v>0.25511</v>
      </c>
      <c r="L10168" s="63">
        <v>0.31439689999999998</v>
      </c>
      <c r="M10168" s="63">
        <v>0.39999760000000001</v>
      </c>
      <c r="N10168" s="63">
        <v>6409</v>
      </c>
      <c r="O10168" s="63">
        <v>0.1130564</v>
      </c>
      <c r="P10168" s="63">
        <v>11</v>
      </c>
      <c r="Q10168" s="63">
        <v>1.2781749580960001E-2</v>
      </c>
    </row>
    <row r="10169" spans="1:17">
      <c r="A10169" s="63" t="s">
        <v>82</v>
      </c>
      <c r="B10169" s="63" t="s">
        <v>44</v>
      </c>
      <c r="C10169" s="63" t="s">
        <v>73</v>
      </c>
      <c r="D10169" s="63">
        <v>16</v>
      </c>
      <c r="E10169" s="63">
        <v>1.050692</v>
      </c>
      <c r="F10169" s="63">
        <v>1.268205</v>
      </c>
      <c r="G10169" s="63">
        <v>0.21751329999999999</v>
      </c>
      <c r="H10169" s="63">
        <v>53.364600000000003</v>
      </c>
      <c r="I10169" s="63">
        <v>7.2625700000000001E-2</v>
      </c>
      <c r="J10169" s="63">
        <v>0.15822649999999999</v>
      </c>
      <c r="K10169" s="63">
        <v>0.21751329999999999</v>
      </c>
      <c r="L10169" s="63">
        <v>0.2768002</v>
      </c>
      <c r="M10169" s="63">
        <v>0.36240090000000003</v>
      </c>
      <c r="N10169" s="63">
        <v>6409</v>
      </c>
      <c r="O10169" s="63">
        <v>0.1130564</v>
      </c>
      <c r="P10169" s="63">
        <v>11</v>
      </c>
      <c r="Q10169" s="63">
        <v>1.2781749580960001E-2</v>
      </c>
    </row>
    <row r="10170" spans="1:17">
      <c r="A10170" s="63" t="s">
        <v>82</v>
      </c>
      <c r="B10170" s="63" t="s">
        <v>44</v>
      </c>
      <c r="C10170" s="63" t="s">
        <v>73</v>
      </c>
      <c r="D10170" s="63">
        <v>17</v>
      </c>
      <c r="E10170" s="63">
        <v>1.146347</v>
      </c>
      <c r="F10170" s="63">
        <v>1.3321639999999999</v>
      </c>
      <c r="G10170" s="63">
        <v>0.18581739999999999</v>
      </c>
      <c r="H10170" s="63">
        <v>51.363900000000001</v>
      </c>
      <c r="I10170" s="63">
        <v>4.0929800000000002E-2</v>
      </c>
      <c r="J10170" s="63">
        <v>0.12653049999999999</v>
      </c>
      <c r="K10170" s="63">
        <v>0.18581739999999999</v>
      </c>
      <c r="L10170" s="63">
        <v>0.24510419999999999</v>
      </c>
      <c r="M10170" s="63">
        <v>0.33070500000000003</v>
      </c>
      <c r="N10170" s="63">
        <v>6409</v>
      </c>
      <c r="O10170" s="63">
        <v>0.1130564</v>
      </c>
      <c r="P10170" s="63">
        <v>11</v>
      </c>
      <c r="Q10170" s="63">
        <v>1.2781749580960001E-2</v>
      </c>
    </row>
    <row r="10171" spans="1:17">
      <c r="A10171" s="63" t="s">
        <v>82</v>
      </c>
      <c r="B10171" s="63" t="s">
        <v>44</v>
      </c>
      <c r="C10171" s="63" t="s">
        <v>73</v>
      </c>
      <c r="D10171" s="63">
        <v>18</v>
      </c>
      <c r="E10171" s="63">
        <v>1.4893099999999999</v>
      </c>
      <c r="F10171" s="63">
        <v>1.568363</v>
      </c>
      <c r="G10171" s="63">
        <v>7.9052700000000004E-2</v>
      </c>
      <c r="H10171" s="63">
        <v>48.001100000000001</v>
      </c>
      <c r="I10171" s="63">
        <v>-6.5834900000000002E-2</v>
      </c>
      <c r="J10171" s="63">
        <v>1.9765899999999999E-2</v>
      </c>
      <c r="K10171" s="63">
        <v>7.9052700000000004E-2</v>
      </c>
      <c r="L10171" s="63">
        <v>0.1383395</v>
      </c>
      <c r="M10171" s="63">
        <v>0.22394030000000001</v>
      </c>
      <c r="N10171" s="63">
        <v>6409</v>
      </c>
      <c r="O10171" s="63">
        <v>0.1130564</v>
      </c>
      <c r="P10171" s="63">
        <v>11</v>
      </c>
      <c r="Q10171" s="63">
        <v>1.2781749580960001E-2</v>
      </c>
    </row>
    <row r="10172" spans="1:17">
      <c r="A10172" s="63" t="s">
        <v>82</v>
      </c>
      <c r="B10172" s="63" t="s">
        <v>44</v>
      </c>
      <c r="C10172" s="63" t="s">
        <v>73</v>
      </c>
      <c r="D10172" s="63">
        <v>19</v>
      </c>
      <c r="E10172" s="63">
        <v>1.7629870000000001</v>
      </c>
      <c r="F10172" s="63">
        <v>1.6982189999999999</v>
      </c>
      <c r="G10172" s="63">
        <v>-6.4768099999999995E-2</v>
      </c>
      <c r="H10172" s="63">
        <v>45.700499999999998</v>
      </c>
      <c r="I10172" s="63">
        <v>-0.2096557</v>
      </c>
      <c r="J10172" s="63">
        <v>-0.1240549</v>
      </c>
      <c r="K10172" s="63">
        <v>-6.4768099999999995E-2</v>
      </c>
      <c r="L10172" s="63">
        <v>-5.4812000000000003E-3</v>
      </c>
      <c r="M10172" s="63">
        <v>8.0119499999999996E-2</v>
      </c>
      <c r="N10172" s="63">
        <v>6409</v>
      </c>
      <c r="O10172" s="63">
        <v>0.1130564</v>
      </c>
      <c r="P10172" s="63">
        <v>11</v>
      </c>
      <c r="Q10172" s="63">
        <v>1.2781749580960001E-2</v>
      </c>
    </row>
    <row r="10173" spans="1:17">
      <c r="A10173" s="63" t="s">
        <v>82</v>
      </c>
      <c r="B10173" s="63" t="s">
        <v>44</v>
      </c>
      <c r="C10173" s="63" t="s">
        <v>73</v>
      </c>
      <c r="D10173" s="63">
        <v>20</v>
      </c>
      <c r="E10173" s="63">
        <v>1.8142590000000001</v>
      </c>
      <c r="F10173" s="63">
        <v>1.6990909999999999</v>
      </c>
      <c r="G10173" s="63">
        <v>-0.1151682</v>
      </c>
      <c r="H10173" s="63">
        <v>44.1751</v>
      </c>
      <c r="I10173" s="63">
        <v>-0.2600558</v>
      </c>
      <c r="J10173" s="63">
        <v>-0.174455</v>
      </c>
      <c r="K10173" s="63">
        <v>-0.1151682</v>
      </c>
      <c r="L10173" s="63">
        <v>-5.5881399999999998E-2</v>
      </c>
      <c r="M10173" s="63">
        <v>2.97194E-2</v>
      </c>
      <c r="N10173" s="63">
        <v>6409</v>
      </c>
      <c r="O10173" s="63">
        <v>0.1130564</v>
      </c>
      <c r="P10173" s="63">
        <v>11</v>
      </c>
      <c r="Q10173" s="63">
        <v>1.2781749580960001E-2</v>
      </c>
    </row>
    <row r="10174" spans="1:17">
      <c r="A10174" s="63" t="s">
        <v>82</v>
      </c>
      <c r="B10174" s="63" t="s">
        <v>44</v>
      </c>
      <c r="C10174" s="63" t="s">
        <v>73</v>
      </c>
      <c r="D10174" s="63">
        <v>21</v>
      </c>
      <c r="E10174" s="63">
        <v>1.8150360000000001</v>
      </c>
      <c r="F10174" s="63">
        <v>1.6671769999999999</v>
      </c>
      <c r="G10174" s="63">
        <v>-0.14785860000000001</v>
      </c>
      <c r="H10174" s="63">
        <v>43.2089</v>
      </c>
      <c r="I10174" s="63">
        <v>-0.29274620000000001</v>
      </c>
      <c r="J10174" s="63">
        <v>-0.20714550000000001</v>
      </c>
      <c r="K10174" s="63">
        <v>-0.14785860000000001</v>
      </c>
      <c r="L10174" s="63">
        <v>-8.8571800000000006E-2</v>
      </c>
      <c r="M10174" s="63">
        <v>-2.9710000000000001E-3</v>
      </c>
      <c r="N10174" s="63">
        <v>6409</v>
      </c>
      <c r="O10174" s="63">
        <v>0.1130564</v>
      </c>
      <c r="P10174" s="63">
        <v>11</v>
      </c>
      <c r="Q10174" s="63">
        <v>1.2781749580960001E-2</v>
      </c>
    </row>
    <row r="10175" spans="1:17">
      <c r="A10175" s="63" t="s">
        <v>82</v>
      </c>
      <c r="B10175" s="63" t="s">
        <v>44</v>
      </c>
      <c r="C10175" s="63" t="s">
        <v>73</v>
      </c>
      <c r="D10175" s="63">
        <v>22</v>
      </c>
      <c r="E10175" s="63">
        <v>1.6628849999999999</v>
      </c>
      <c r="F10175" s="63">
        <v>1.5145980000000001</v>
      </c>
      <c r="G10175" s="63">
        <v>-0.14828659999999999</v>
      </c>
      <c r="H10175" s="63">
        <v>42.659500000000001</v>
      </c>
      <c r="I10175" s="63">
        <v>-0.2931742</v>
      </c>
      <c r="J10175" s="63">
        <v>-0.20757339999999999</v>
      </c>
      <c r="K10175" s="63">
        <v>-0.14828659999999999</v>
      </c>
      <c r="L10175" s="63">
        <v>-8.8999700000000001E-2</v>
      </c>
      <c r="M10175" s="63">
        <v>-3.3990000000000001E-3</v>
      </c>
      <c r="N10175" s="63">
        <v>6409</v>
      </c>
      <c r="O10175" s="63">
        <v>0.1130564</v>
      </c>
      <c r="P10175" s="63">
        <v>11</v>
      </c>
      <c r="Q10175" s="63">
        <v>1.2781749580960001E-2</v>
      </c>
    </row>
    <row r="10176" spans="1:17">
      <c r="A10176" s="63" t="s">
        <v>82</v>
      </c>
      <c r="B10176" s="63" t="s">
        <v>44</v>
      </c>
      <c r="C10176" s="63" t="s">
        <v>73</v>
      </c>
      <c r="D10176" s="63">
        <v>23</v>
      </c>
      <c r="E10176" s="63">
        <v>1.4356249999999999</v>
      </c>
      <c r="F10176" s="63">
        <v>1.295447</v>
      </c>
      <c r="G10176" s="63">
        <v>-0.14017830000000001</v>
      </c>
      <c r="H10176" s="63">
        <v>41.929099999999998</v>
      </c>
      <c r="I10176" s="63">
        <v>-0.28506589999999998</v>
      </c>
      <c r="J10176" s="63">
        <v>-0.19946520000000001</v>
      </c>
      <c r="K10176" s="63">
        <v>-0.14017830000000001</v>
      </c>
      <c r="L10176" s="63">
        <v>-8.0891500000000005E-2</v>
      </c>
      <c r="M10176" s="63">
        <v>4.7092999999999996E-3</v>
      </c>
      <c r="N10176" s="63">
        <v>6409</v>
      </c>
      <c r="O10176" s="63">
        <v>0.1130564</v>
      </c>
      <c r="P10176" s="63">
        <v>11</v>
      </c>
      <c r="Q10176" s="63">
        <v>1.2781749580960001E-2</v>
      </c>
    </row>
    <row r="10177" spans="1:17">
      <c r="A10177" s="63" t="s">
        <v>82</v>
      </c>
      <c r="B10177" s="63" t="s">
        <v>44</v>
      </c>
      <c r="C10177" s="63" t="s">
        <v>73</v>
      </c>
      <c r="D10177" s="63">
        <v>24</v>
      </c>
      <c r="E10177" s="63">
        <v>1.1850780000000001</v>
      </c>
      <c r="F10177" s="63">
        <v>1.042986</v>
      </c>
      <c r="G10177" s="63">
        <v>-0.14209160000000001</v>
      </c>
      <c r="H10177" s="63">
        <v>41.193300000000001</v>
      </c>
      <c r="I10177" s="63">
        <v>-0.28697919999999999</v>
      </c>
      <c r="J10177" s="63">
        <v>-0.20137849999999999</v>
      </c>
      <c r="K10177" s="63">
        <v>-0.14209160000000001</v>
      </c>
      <c r="L10177" s="63">
        <v>-8.2804799999999998E-2</v>
      </c>
      <c r="M10177" s="63">
        <v>2.7959999999999999E-3</v>
      </c>
      <c r="N10177" s="63">
        <v>6409</v>
      </c>
      <c r="O10177" s="63">
        <v>0.1130564</v>
      </c>
      <c r="P10177" s="63">
        <v>11</v>
      </c>
      <c r="Q10177" s="63">
        <v>1.2781749580960001E-2</v>
      </c>
    </row>
    <row r="10178" spans="1:17">
      <c r="A10178" s="63" t="s">
        <v>82</v>
      </c>
      <c r="B10178" s="63" t="s">
        <v>44</v>
      </c>
      <c r="C10178" s="63" t="s">
        <v>74</v>
      </c>
      <c r="D10178" s="63">
        <v>1</v>
      </c>
      <c r="E10178" s="63">
        <v>1.1362589999999999</v>
      </c>
      <c r="F10178" s="63">
        <v>0.99135519999999999</v>
      </c>
      <c r="G10178" s="63">
        <v>-0.1449037</v>
      </c>
      <c r="H10178" s="63">
        <v>36.932699999999997</v>
      </c>
      <c r="I10178" s="63">
        <v>-0.28979129999999997</v>
      </c>
      <c r="J10178" s="63">
        <v>-0.2041906</v>
      </c>
      <c r="K10178" s="63">
        <v>-0.1449037</v>
      </c>
      <c r="L10178" s="63">
        <v>-8.5616899999999996E-2</v>
      </c>
      <c r="M10178" s="63">
        <v>-1.6099999999999998E-5</v>
      </c>
      <c r="N10178" s="63">
        <v>6409</v>
      </c>
      <c r="O10178" s="63">
        <v>0.1130564</v>
      </c>
      <c r="P10178" s="63">
        <v>12</v>
      </c>
      <c r="Q10178" s="63">
        <v>1.2781749580960001E-2</v>
      </c>
    </row>
    <row r="10179" spans="1:17">
      <c r="A10179" s="63" t="s">
        <v>82</v>
      </c>
      <c r="B10179" s="63" t="s">
        <v>44</v>
      </c>
      <c r="C10179" s="63" t="s">
        <v>74</v>
      </c>
      <c r="D10179" s="63">
        <v>2</v>
      </c>
      <c r="E10179" s="63">
        <v>1.0683400000000001</v>
      </c>
      <c r="F10179" s="63">
        <v>0.9075242</v>
      </c>
      <c r="G10179" s="63">
        <v>-0.16081580000000001</v>
      </c>
      <c r="H10179" s="63">
        <v>36.634799999999998</v>
      </c>
      <c r="I10179" s="63">
        <v>-0.30570340000000001</v>
      </c>
      <c r="J10179" s="63">
        <v>-0.22010260000000001</v>
      </c>
      <c r="K10179" s="63">
        <v>-0.16081580000000001</v>
      </c>
      <c r="L10179" s="63">
        <v>-0.10152890000000001</v>
      </c>
      <c r="M10179" s="63">
        <v>-1.59282E-2</v>
      </c>
      <c r="N10179" s="63">
        <v>6409</v>
      </c>
      <c r="O10179" s="63">
        <v>0.1130564</v>
      </c>
      <c r="P10179" s="63">
        <v>12</v>
      </c>
      <c r="Q10179" s="63">
        <v>1.2781749580960001E-2</v>
      </c>
    </row>
    <row r="10180" spans="1:17">
      <c r="A10180" s="63" t="s">
        <v>82</v>
      </c>
      <c r="B10180" s="63" t="s">
        <v>44</v>
      </c>
      <c r="C10180" s="63" t="s">
        <v>74</v>
      </c>
      <c r="D10180" s="63">
        <v>3</v>
      </c>
      <c r="E10180" s="63">
        <v>1.0644979999999999</v>
      </c>
      <c r="F10180" s="63">
        <v>0.90810190000000002</v>
      </c>
      <c r="G10180" s="63">
        <v>-0.15639649999999999</v>
      </c>
      <c r="H10180" s="63">
        <v>36.117800000000003</v>
      </c>
      <c r="I10180" s="63">
        <v>-0.3012841</v>
      </c>
      <c r="J10180" s="63">
        <v>-0.21568329999999999</v>
      </c>
      <c r="K10180" s="63">
        <v>-0.15639649999999999</v>
      </c>
      <c r="L10180" s="63">
        <v>-9.7109699999999993E-2</v>
      </c>
      <c r="M10180" s="63">
        <v>-1.1508900000000001E-2</v>
      </c>
      <c r="N10180" s="63">
        <v>6409</v>
      </c>
      <c r="O10180" s="63">
        <v>0.1130564</v>
      </c>
      <c r="P10180" s="63">
        <v>12</v>
      </c>
      <c r="Q10180" s="63">
        <v>1.2781749580960001E-2</v>
      </c>
    </row>
    <row r="10181" spans="1:17">
      <c r="A10181" s="63" t="s">
        <v>82</v>
      </c>
      <c r="B10181" s="63" t="s">
        <v>44</v>
      </c>
      <c r="C10181" s="63" t="s">
        <v>74</v>
      </c>
      <c r="D10181" s="63">
        <v>4</v>
      </c>
      <c r="E10181" s="63">
        <v>1.0918650000000001</v>
      </c>
      <c r="F10181" s="63">
        <v>0.93401460000000003</v>
      </c>
      <c r="G10181" s="63">
        <v>-0.1578502</v>
      </c>
      <c r="H10181" s="63">
        <v>35.632399999999997</v>
      </c>
      <c r="I10181" s="63">
        <v>-0.3027378</v>
      </c>
      <c r="J10181" s="63">
        <v>-0.217137</v>
      </c>
      <c r="K10181" s="63">
        <v>-0.1578502</v>
      </c>
      <c r="L10181" s="63">
        <v>-9.8563399999999995E-2</v>
      </c>
      <c r="M10181" s="63">
        <v>-1.2962599999999999E-2</v>
      </c>
      <c r="N10181" s="63">
        <v>6409</v>
      </c>
      <c r="O10181" s="63">
        <v>0.1130564</v>
      </c>
      <c r="P10181" s="63">
        <v>12</v>
      </c>
      <c r="Q10181" s="63">
        <v>1.2781749580960001E-2</v>
      </c>
    </row>
    <row r="10182" spans="1:17">
      <c r="A10182" s="63" t="s">
        <v>82</v>
      </c>
      <c r="B10182" s="63" t="s">
        <v>44</v>
      </c>
      <c r="C10182" s="63" t="s">
        <v>74</v>
      </c>
      <c r="D10182" s="63">
        <v>5</v>
      </c>
      <c r="E10182" s="63">
        <v>1.1346210000000001</v>
      </c>
      <c r="F10182" s="63">
        <v>0.97752830000000002</v>
      </c>
      <c r="G10182" s="63">
        <v>-0.1570928</v>
      </c>
      <c r="H10182" s="63">
        <v>35.155999999999999</v>
      </c>
      <c r="I10182" s="63">
        <v>-0.30198029999999998</v>
      </c>
      <c r="J10182" s="63">
        <v>-0.21637960000000001</v>
      </c>
      <c r="K10182" s="63">
        <v>-0.1570928</v>
      </c>
      <c r="L10182" s="63">
        <v>-9.7805900000000001E-2</v>
      </c>
      <c r="M10182" s="63">
        <v>-1.2205199999999999E-2</v>
      </c>
      <c r="N10182" s="63">
        <v>6409</v>
      </c>
      <c r="O10182" s="63">
        <v>0.1130564</v>
      </c>
      <c r="P10182" s="63">
        <v>12</v>
      </c>
      <c r="Q10182" s="63">
        <v>1.2781749580960001E-2</v>
      </c>
    </row>
    <row r="10183" spans="1:17">
      <c r="A10183" s="63" t="s">
        <v>82</v>
      </c>
      <c r="B10183" s="63" t="s">
        <v>44</v>
      </c>
      <c r="C10183" s="63" t="s">
        <v>74</v>
      </c>
      <c r="D10183" s="63">
        <v>6</v>
      </c>
      <c r="E10183" s="63">
        <v>1.306338</v>
      </c>
      <c r="F10183" s="63">
        <v>1.0711010000000001</v>
      </c>
      <c r="G10183" s="63">
        <v>-0.23523769999999999</v>
      </c>
      <c r="H10183" s="63">
        <v>34.856000000000002</v>
      </c>
      <c r="I10183" s="63">
        <v>-0.3801253</v>
      </c>
      <c r="J10183" s="63">
        <v>-0.29452460000000003</v>
      </c>
      <c r="K10183" s="63">
        <v>-0.23523769999999999</v>
      </c>
      <c r="L10183" s="63">
        <v>-0.17595089999999999</v>
      </c>
      <c r="M10183" s="63">
        <v>-9.0350100000000003E-2</v>
      </c>
      <c r="N10183" s="63">
        <v>6409</v>
      </c>
      <c r="O10183" s="63">
        <v>0.1130564</v>
      </c>
      <c r="P10183" s="63">
        <v>12</v>
      </c>
      <c r="Q10183" s="63">
        <v>1.2781749580960001E-2</v>
      </c>
    </row>
    <row r="10184" spans="1:17">
      <c r="A10184" s="63" t="s">
        <v>82</v>
      </c>
      <c r="B10184" s="63" t="s">
        <v>44</v>
      </c>
      <c r="C10184" s="63" t="s">
        <v>74</v>
      </c>
      <c r="D10184" s="63">
        <v>7</v>
      </c>
      <c r="E10184" s="63">
        <v>1.6725129999999999</v>
      </c>
      <c r="F10184" s="63">
        <v>1.473336</v>
      </c>
      <c r="G10184" s="63">
        <v>-0.19917679999999999</v>
      </c>
      <c r="H10184" s="63">
        <v>34.797899999999998</v>
      </c>
      <c r="I10184" s="63">
        <v>-0.34406439999999999</v>
      </c>
      <c r="J10184" s="63">
        <v>-0.25846360000000002</v>
      </c>
      <c r="K10184" s="63">
        <v>-0.19917679999999999</v>
      </c>
      <c r="L10184" s="63">
        <v>-0.13988999999999999</v>
      </c>
      <c r="M10184" s="63">
        <v>-5.4289200000000003E-2</v>
      </c>
      <c r="N10184" s="63">
        <v>6409</v>
      </c>
      <c r="O10184" s="63">
        <v>0.1130564</v>
      </c>
      <c r="P10184" s="63">
        <v>12</v>
      </c>
      <c r="Q10184" s="63">
        <v>1.2781749580960001E-2</v>
      </c>
    </row>
    <row r="10185" spans="1:17">
      <c r="A10185" s="63" t="s">
        <v>82</v>
      </c>
      <c r="B10185" s="63" t="s">
        <v>44</v>
      </c>
      <c r="C10185" s="63" t="s">
        <v>74</v>
      </c>
      <c r="D10185" s="63">
        <v>8</v>
      </c>
      <c r="E10185" s="63">
        <v>1.892204</v>
      </c>
      <c r="F10185" s="63">
        <v>1.808252</v>
      </c>
      <c r="G10185" s="63">
        <v>-8.3951799999999993E-2</v>
      </c>
      <c r="H10185" s="63">
        <v>34.8322</v>
      </c>
      <c r="I10185" s="63">
        <v>-0.2288394</v>
      </c>
      <c r="J10185" s="63">
        <v>-0.1432387</v>
      </c>
      <c r="K10185" s="63">
        <v>-8.3951799999999993E-2</v>
      </c>
      <c r="L10185" s="63">
        <v>-2.4664999999999999E-2</v>
      </c>
      <c r="M10185" s="63">
        <v>6.0935799999999998E-2</v>
      </c>
      <c r="N10185" s="63">
        <v>6409</v>
      </c>
      <c r="O10185" s="63">
        <v>0.1130564</v>
      </c>
      <c r="P10185" s="63">
        <v>12</v>
      </c>
      <c r="Q10185" s="63">
        <v>1.2781749580960001E-2</v>
      </c>
    </row>
    <row r="10186" spans="1:17">
      <c r="A10186" s="63" t="s">
        <v>82</v>
      </c>
      <c r="B10186" s="63" t="s">
        <v>44</v>
      </c>
      <c r="C10186" s="63" t="s">
        <v>74</v>
      </c>
      <c r="D10186" s="63">
        <v>9</v>
      </c>
      <c r="E10186" s="63">
        <v>1.7643949999999999</v>
      </c>
      <c r="F10186" s="63">
        <v>1.837728</v>
      </c>
      <c r="G10186" s="63">
        <v>7.3333499999999996E-2</v>
      </c>
      <c r="H10186" s="63">
        <v>37.8523</v>
      </c>
      <c r="I10186" s="63">
        <v>-7.1554099999999995E-2</v>
      </c>
      <c r="J10186" s="63">
        <v>1.4046700000000001E-2</v>
      </c>
      <c r="K10186" s="63">
        <v>7.3333499999999996E-2</v>
      </c>
      <c r="L10186" s="63">
        <v>0.1326203</v>
      </c>
      <c r="M10186" s="63">
        <v>0.2182211</v>
      </c>
      <c r="N10186" s="63">
        <v>6409</v>
      </c>
      <c r="O10186" s="63">
        <v>0.1130564</v>
      </c>
      <c r="P10186" s="63">
        <v>12</v>
      </c>
      <c r="Q10186" s="63">
        <v>1.2781749580960001E-2</v>
      </c>
    </row>
    <row r="10187" spans="1:17">
      <c r="A10187" s="63" t="s">
        <v>82</v>
      </c>
      <c r="B10187" s="63" t="s">
        <v>44</v>
      </c>
      <c r="C10187" s="63" t="s">
        <v>74</v>
      </c>
      <c r="D10187" s="63">
        <v>10</v>
      </c>
      <c r="E10187" s="63">
        <v>1.698725</v>
      </c>
      <c r="F10187" s="63">
        <v>1.774969</v>
      </c>
      <c r="G10187" s="63">
        <v>7.62438E-2</v>
      </c>
      <c r="H10187" s="63">
        <v>43.715299999999999</v>
      </c>
      <c r="I10187" s="63">
        <v>-6.8643800000000005E-2</v>
      </c>
      <c r="J10187" s="63">
        <v>1.69569E-2</v>
      </c>
      <c r="K10187" s="63">
        <v>7.62438E-2</v>
      </c>
      <c r="L10187" s="63">
        <v>0.1355306</v>
      </c>
      <c r="M10187" s="63">
        <v>0.22113140000000001</v>
      </c>
      <c r="N10187" s="63">
        <v>6409</v>
      </c>
      <c r="O10187" s="63">
        <v>0.1130564</v>
      </c>
      <c r="P10187" s="63">
        <v>12</v>
      </c>
      <c r="Q10187" s="63">
        <v>1.2781749580960001E-2</v>
      </c>
    </row>
    <row r="10188" spans="1:17">
      <c r="A10188" s="63" t="s">
        <v>82</v>
      </c>
      <c r="B10188" s="63" t="s">
        <v>44</v>
      </c>
      <c r="C10188" s="63" t="s">
        <v>74</v>
      </c>
      <c r="D10188" s="63">
        <v>11</v>
      </c>
      <c r="E10188" s="63">
        <v>1.585296</v>
      </c>
      <c r="F10188" s="63">
        <v>1.739906</v>
      </c>
      <c r="G10188" s="63">
        <v>0.15461030000000001</v>
      </c>
      <c r="H10188" s="63">
        <v>47.579300000000003</v>
      </c>
      <c r="I10188" s="63">
        <v>9.7227000000000008E-3</v>
      </c>
      <c r="J10188" s="63">
        <v>9.5323400000000003E-2</v>
      </c>
      <c r="K10188" s="63">
        <v>0.15461030000000001</v>
      </c>
      <c r="L10188" s="63">
        <v>0.21389710000000001</v>
      </c>
      <c r="M10188" s="63">
        <v>0.29949789999999998</v>
      </c>
      <c r="N10188" s="63">
        <v>6409</v>
      </c>
      <c r="O10188" s="63">
        <v>0.1130564</v>
      </c>
      <c r="P10188" s="63">
        <v>12</v>
      </c>
      <c r="Q10188" s="63">
        <v>1.2781749580960001E-2</v>
      </c>
    </row>
    <row r="10189" spans="1:17">
      <c r="A10189" s="63" t="s">
        <v>82</v>
      </c>
      <c r="B10189" s="63" t="s">
        <v>44</v>
      </c>
      <c r="C10189" s="63" t="s">
        <v>74</v>
      </c>
      <c r="D10189" s="63">
        <v>12</v>
      </c>
      <c r="E10189" s="63">
        <v>1.5201340000000001</v>
      </c>
      <c r="F10189" s="63">
        <v>1.655896</v>
      </c>
      <c r="G10189" s="63">
        <v>0.13576160000000001</v>
      </c>
      <c r="H10189" s="63">
        <v>49.7151</v>
      </c>
      <c r="I10189" s="63">
        <v>-9.1260000000000004E-3</v>
      </c>
      <c r="J10189" s="63">
        <v>7.6474799999999996E-2</v>
      </c>
      <c r="K10189" s="63">
        <v>0.13576160000000001</v>
      </c>
      <c r="L10189" s="63">
        <v>0.19504850000000001</v>
      </c>
      <c r="M10189" s="63">
        <v>0.28064919999999999</v>
      </c>
      <c r="N10189" s="63">
        <v>6409</v>
      </c>
      <c r="O10189" s="63">
        <v>0.1130564</v>
      </c>
      <c r="P10189" s="63">
        <v>12</v>
      </c>
      <c r="Q10189" s="63">
        <v>1.2781749580960001E-2</v>
      </c>
    </row>
    <row r="10190" spans="1:17">
      <c r="A10190" s="63" t="s">
        <v>82</v>
      </c>
      <c r="B10190" s="63" t="s">
        <v>44</v>
      </c>
      <c r="C10190" s="63" t="s">
        <v>74</v>
      </c>
      <c r="D10190" s="63">
        <v>13</v>
      </c>
      <c r="E10190" s="63">
        <v>1.366978</v>
      </c>
      <c r="F10190" s="63">
        <v>1.6181410000000001</v>
      </c>
      <c r="G10190" s="63">
        <v>0.25116240000000001</v>
      </c>
      <c r="H10190" s="63">
        <v>51.143500000000003</v>
      </c>
      <c r="I10190" s="63">
        <v>0.1062748</v>
      </c>
      <c r="J10190" s="63">
        <v>0.19187560000000001</v>
      </c>
      <c r="K10190" s="63">
        <v>0.25116240000000001</v>
      </c>
      <c r="L10190" s="63">
        <v>0.31044919999999998</v>
      </c>
      <c r="M10190" s="63">
        <v>0.39605000000000001</v>
      </c>
      <c r="N10190" s="63">
        <v>6409</v>
      </c>
      <c r="O10190" s="63">
        <v>0.1130564</v>
      </c>
      <c r="P10190" s="63">
        <v>12</v>
      </c>
      <c r="Q10190" s="63">
        <v>1.2781749580960001E-2</v>
      </c>
    </row>
    <row r="10191" spans="1:17">
      <c r="A10191" s="63" t="s">
        <v>82</v>
      </c>
      <c r="B10191" s="63" t="s">
        <v>44</v>
      </c>
      <c r="C10191" s="63" t="s">
        <v>74</v>
      </c>
      <c r="D10191" s="63">
        <v>14</v>
      </c>
      <c r="E10191" s="63">
        <v>1.243409</v>
      </c>
      <c r="F10191" s="63">
        <v>1.533104</v>
      </c>
      <c r="G10191" s="63">
        <v>0.28969549999999999</v>
      </c>
      <c r="H10191" s="63">
        <v>51.877499999999998</v>
      </c>
      <c r="I10191" s="63">
        <v>0.14480789999999999</v>
      </c>
      <c r="J10191" s="63">
        <v>0.23040869999999999</v>
      </c>
      <c r="K10191" s="63">
        <v>0.28969549999999999</v>
      </c>
      <c r="L10191" s="63">
        <v>0.34898230000000002</v>
      </c>
      <c r="M10191" s="63">
        <v>0.4345831</v>
      </c>
      <c r="N10191" s="63">
        <v>6409</v>
      </c>
      <c r="O10191" s="63">
        <v>0.1130564</v>
      </c>
      <c r="P10191" s="63">
        <v>12</v>
      </c>
      <c r="Q10191" s="63">
        <v>1.2781749580960001E-2</v>
      </c>
    </row>
    <row r="10192" spans="1:17">
      <c r="A10192" s="63" t="s">
        <v>82</v>
      </c>
      <c r="B10192" s="63" t="s">
        <v>44</v>
      </c>
      <c r="C10192" s="63" t="s">
        <v>74</v>
      </c>
      <c r="D10192" s="63">
        <v>15</v>
      </c>
      <c r="E10192" s="63">
        <v>1.20729</v>
      </c>
      <c r="F10192" s="63">
        <v>1.4623999999999999</v>
      </c>
      <c r="G10192" s="63">
        <v>0.25511</v>
      </c>
      <c r="H10192" s="63">
        <v>52.153100000000002</v>
      </c>
      <c r="I10192" s="63">
        <v>0.1102224</v>
      </c>
      <c r="J10192" s="63">
        <v>0.1958232</v>
      </c>
      <c r="K10192" s="63">
        <v>0.25511</v>
      </c>
      <c r="L10192" s="63">
        <v>0.31439689999999998</v>
      </c>
      <c r="M10192" s="63">
        <v>0.39999760000000001</v>
      </c>
      <c r="N10192" s="63">
        <v>6409</v>
      </c>
      <c r="O10192" s="63">
        <v>0.1130564</v>
      </c>
      <c r="P10192" s="63">
        <v>12</v>
      </c>
      <c r="Q10192" s="63">
        <v>1.2781749580960001E-2</v>
      </c>
    </row>
    <row r="10193" spans="1:17">
      <c r="A10193" s="63" t="s">
        <v>82</v>
      </c>
      <c r="B10193" s="63" t="s">
        <v>44</v>
      </c>
      <c r="C10193" s="63" t="s">
        <v>74</v>
      </c>
      <c r="D10193" s="63">
        <v>16</v>
      </c>
      <c r="E10193" s="63">
        <v>1.2478610000000001</v>
      </c>
      <c r="F10193" s="63">
        <v>1.465374</v>
      </c>
      <c r="G10193" s="63">
        <v>0.21751329999999999</v>
      </c>
      <c r="H10193" s="63">
        <v>50.741599999999998</v>
      </c>
      <c r="I10193" s="63">
        <v>7.2625700000000001E-2</v>
      </c>
      <c r="J10193" s="63">
        <v>0.15822649999999999</v>
      </c>
      <c r="K10193" s="63">
        <v>0.21751329999999999</v>
      </c>
      <c r="L10193" s="63">
        <v>0.2768002</v>
      </c>
      <c r="M10193" s="63">
        <v>0.36240090000000003</v>
      </c>
      <c r="N10193" s="63">
        <v>6409</v>
      </c>
      <c r="O10193" s="63">
        <v>0.1130564</v>
      </c>
      <c r="P10193" s="63">
        <v>12</v>
      </c>
      <c r="Q10193" s="63">
        <v>1.2781749580960001E-2</v>
      </c>
    </row>
    <row r="10194" spans="1:17">
      <c r="A10194" s="63" t="s">
        <v>82</v>
      </c>
      <c r="B10194" s="63" t="s">
        <v>44</v>
      </c>
      <c r="C10194" s="63" t="s">
        <v>74</v>
      </c>
      <c r="D10194" s="63">
        <v>17</v>
      </c>
      <c r="E10194" s="63">
        <v>1.371462</v>
      </c>
      <c r="F10194" s="63">
        <v>1.5572790000000001</v>
      </c>
      <c r="G10194" s="63">
        <v>0.18581739999999999</v>
      </c>
      <c r="H10194" s="63">
        <v>47.332299999999996</v>
      </c>
      <c r="I10194" s="63">
        <v>4.0929800000000002E-2</v>
      </c>
      <c r="J10194" s="63">
        <v>0.12653049999999999</v>
      </c>
      <c r="K10194" s="63">
        <v>0.18581739999999999</v>
      </c>
      <c r="L10194" s="63">
        <v>0.24510419999999999</v>
      </c>
      <c r="M10194" s="63">
        <v>0.33070500000000003</v>
      </c>
      <c r="N10194" s="63">
        <v>6409</v>
      </c>
      <c r="O10194" s="63">
        <v>0.1130564</v>
      </c>
      <c r="P10194" s="63">
        <v>12</v>
      </c>
      <c r="Q10194" s="63">
        <v>1.2781749580960001E-2</v>
      </c>
    </row>
    <row r="10195" spans="1:17">
      <c r="A10195" s="63" t="s">
        <v>82</v>
      </c>
      <c r="B10195" s="63" t="s">
        <v>44</v>
      </c>
      <c r="C10195" s="63" t="s">
        <v>74</v>
      </c>
      <c r="D10195" s="63">
        <v>18</v>
      </c>
      <c r="E10195" s="63">
        <v>1.765577</v>
      </c>
      <c r="F10195" s="63">
        <v>1.8446290000000001</v>
      </c>
      <c r="G10195" s="63">
        <v>7.9052600000000001E-2</v>
      </c>
      <c r="H10195" s="63">
        <v>43.503900000000002</v>
      </c>
      <c r="I10195" s="63">
        <v>-6.5835000000000005E-2</v>
      </c>
      <c r="J10195" s="63">
        <v>1.9765700000000001E-2</v>
      </c>
      <c r="K10195" s="63">
        <v>7.9052600000000001E-2</v>
      </c>
      <c r="L10195" s="63">
        <v>0.1383394</v>
      </c>
      <c r="M10195" s="63">
        <v>0.22394020000000001</v>
      </c>
      <c r="N10195" s="63">
        <v>6409</v>
      </c>
      <c r="O10195" s="63">
        <v>0.1130564</v>
      </c>
      <c r="P10195" s="63">
        <v>12</v>
      </c>
      <c r="Q10195" s="63">
        <v>1.2781749580960001E-2</v>
      </c>
    </row>
    <row r="10196" spans="1:17">
      <c r="A10196" s="63" t="s">
        <v>82</v>
      </c>
      <c r="B10196" s="63" t="s">
        <v>44</v>
      </c>
      <c r="C10196" s="63" t="s">
        <v>74</v>
      </c>
      <c r="D10196" s="63">
        <v>19</v>
      </c>
      <c r="E10196" s="63">
        <v>2.0326209999999998</v>
      </c>
      <c r="F10196" s="63">
        <v>1.9678530000000001</v>
      </c>
      <c r="G10196" s="63">
        <v>-6.4768199999999998E-2</v>
      </c>
      <c r="H10196" s="63">
        <v>41.393000000000001</v>
      </c>
      <c r="I10196" s="63">
        <v>-0.2096558</v>
      </c>
      <c r="J10196" s="63">
        <v>-0.124055</v>
      </c>
      <c r="K10196" s="63">
        <v>-6.4768199999999998E-2</v>
      </c>
      <c r="L10196" s="63">
        <v>-5.4814E-3</v>
      </c>
      <c r="M10196" s="63">
        <v>8.0119399999999993E-2</v>
      </c>
      <c r="N10196" s="63">
        <v>6409</v>
      </c>
      <c r="O10196" s="63">
        <v>0.1130564</v>
      </c>
      <c r="P10196" s="63">
        <v>12</v>
      </c>
      <c r="Q10196" s="63">
        <v>1.2781749580960001E-2</v>
      </c>
    </row>
    <row r="10197" spans="1:17">
      <c r="A10197" s="63" t="s">
        <v>82</v>
      </c>
      <c r="B10197" s="63" t="s">
        <v>44</v>
      </c>
      <c r="C10197" s="63" t="s">
        <v>74</v>
      </c>
      <c r="D10197" s="63">
        <v>20</v>
      </c>
      <c r="E10197" s="63">
        <v>2.0501140000000002</v>
      </c>
      <c r="F10197" s="63">
        <v>1.9349460000000001</v>
      </c>
      <c r="G10197" s="63">
        <v>-0.1151683</v>
      </c>
      <c r="H10197" s="63">
        <v>40.063600000000001</v>
      </c>
      <c r="I10197" s="63">
        <v>-0.26005590000000001</v>
      </c>
      <c r="J10197" s="63">
        <v>-0.1744552</v>
      </c>
      <c r="K10197" s="63">
        <v>-0.1151683</v>
      </c>
      <c r="L10197" s="63">
        <v>-5.5881500000000001E-2</v>
      </c>
      <c r="M10197" s="63">
        <v>2.9719300000000001E-2</v>
      </c>
      <c r="N10197" s="63">
        <v>6409</v>
      </c>
      <c r="O10197" s="63">
        <v>0.1130564</v>
      </c>
      <c r="P10197" s="63">
        <v>12</v>
      </c>
      <c r="Q10197" s="63">
        <v>1.2781749580960001E-2</v>
      </c>
    </row>
    <row r="10198" spans="1:17">
      <c r="A10198" s="63" t="s">
        <v>82</v>
      </c>
      <c r="B10198" s="63" t="s">
        <v>44</v>
      </c>
      <c r="C10198" s="63" t="s">
        <v>74</v>
      </c>
      <c r="D10198" s="63">
        <v>21</v>
      </c>
      <c r="E10198" s="63">
        <v>2.0267689999999998</v>
      </c>
      <c r="F10198" s="63">
        <v>1.8789100000000001</v>
      </c>
      <c r="G10198" s="63">
        <v>-0.14785870000000001</v>
      </c>
      <c r="H10198" s="63">
        <v>39.221299999999999</v>
      </c>
      <c r="I10198" s="63">
        <v>-0.29274630000000001</v>
      </c>
      <c r="J10198" s="63">
        <v>-0.20714560000000001</v>
      </c>
      <c r="K10198" s="63">
        <v>-0.14785870000000001</v>
      </c>
      <c r="L10198" s="63">
        <v>-8.8571899999999995E-2</v>
      </c>
      <c r="M10198" s="63">
        <v>-2.9711E-3</v>
      </c>
      <c r="N10198" s="63">
        <v>6409</v>
      </c>
      <c r="O10198" s="63">
        <v>0.1130564</v>
      </c>
      <c r="P10198" s="63">
        <v>12</v>
      </c>
      <c r="Q10198" s="63">
        <v>1.2781749580960001E-2</v>
      </c>
    </row>
    <row r="10199" spans="1:17">
      <c r="A10199" s="63" t="s">
        <v>82</v>
      </c>
      <c r="B10199" s="63" t="s">
        <v>44</v>
      </c>
      <c r="C10199" s="63" t="s">
        <v>74</v>
      </c>
      <c r="D10199" s="63">
        <v>22</v>
      </c>
      <c r="E10199" s="63">
        <v>1.852171</v>
      </c>
      <c r="F10199" s="63">
        <v>1.7038850000000001</v>
      </c>
      <c r="G10199" s="63">
        <v>-0.14828649999999999</v>
      </c>
      <c r="H10199" s="63">
        <v>38.784700000000001</v>
      </c>
      <c r="I10199" s="63">
        <v>-0.29317409999999999</v>
      </c>
      <c r="J10199" s="63">
        <v>-0.20757329999999999</v>
      </c>
      <c r="K10199" s="63">
        <v>-0.14828649999999999</v>
      </c>
      <c r="L10199" s="63">
        <v>-8.8999599999999998E-2</v>
      </c>
      <c r="M10199" s="63">
        <v>-3.3988999999999998E-3</v>
      </c>
      <c r="N10199" s="63">
        <v>6409</v>
      </c>
      <c r="O10199" s="63">
        <v>0.1130564</v>
      </c>
      <c r="P10199" s="63">
        <v>12</v>
      </c>
      <c r="Q10199" s="63">
        <v>1.2781749580960001E-2</v>
      </c>
    </row>
    <row r="10200" spans="1:17">
      <c r="A10200" s="63" t="s">
        <v>82</v>
      </c>
      <c r="B10200" s="63" t="s">
        <v>44</v>
      </c>
      <c r="C10200" s="63" t="s">
        <v>74</v>
      </c>
      <c r="D10200" s="63">
        <v>23</v>
      </c>
      <c r="E10200" s="63">
        <v>1.6067720000000001</v>
      </c>
      <c r="F10200" s="63">
        <v>1.466594</v>
      </c>
      <c r="G10200" s="63">
        <v>-0.14017840000000001</v>
      </c>
      <c r="H10200" s="63">
        <v>38.092799999999997</v>
      </c>
      <c r="I10200" s="63">
        <v>-0.28506599999999999</v>
      </c>
      <c r="J10200" s="63">
        <v>-0.19946530000000001</v>
      </c>
      <c r="K10200" s="63">
        <v>-0.14017840000000001</v>
      </c>
      <c r="L10200" s="63">
        <v>-8.0891599999999994E-2</v>
      </c>
      <c r="M10200" s="63">
        <v>4.7092000000000002E-3</v>
      </c>
      <c r="N10200" s="63">
        <v>6409</v>
      </c>
      <c r="O10200" s="63">
        <v>0.1130564</v>
      </c>
      <c r="P10200" s="63">
        <v>12</v>
      </c>
      <c r="Q10200" s="63">
        <v>1.2781749580960001E-2</v>
      </c>
    </row>
    <row r="10201" spans="1:17">
      <c r="A10201" s="63" t="s">
        <v>82</v>
      </c>
      <c r="B10201" s="63" t="s">
        <v>44</v>
      </c>
      <c r="C10201" s="63" t="s">
        <v>74</v>
      </c>
      <c r="D10201" s="63">
        <v>24</v>
      </c>
      <c r="E10201" s="63">
        <v>1.3269629999999999</v>
      </c>
      <c r="F10201" s="63">
        <v>1.184871</v>
      </c>
      <c r="G10201" s="63">
        <v>-0.14209160000000001</v>
      </c>
      <c r="H10201" s="63">
        <v>37.380899999999997</v>
      </c>
      <c r="I10201" s="63">
        <v>-0.28697919999999999</v>
      </c>
      <c r="J10201" s="63">
        <v>-0.20137849999999999</v>
      </c>
      <c r="K10201" s="63">
        <v>-0.14209160000000001</v>
      </c>
      <c r="L10201" s="63">
        <v>-8.2804799999999998E-2</v>
      </c>
      <c r="M10201" s="63">
        <v>2.7959999999999999E-3</v>
      </c>
      <c r="N10201" s="63">
        <v>6409</v>
      </c>
      <c r="O10201" s="63">
        <v>0.1130564</v>
      </c>
      <c r="P10201" s="63">
        <v>12</v>
      </c>
      <c r="Q10201" s="63">
        <v>1.2781749580960001E-2</v>
      </c>
    </row>
    <row r="10202" spans="1:17">
      <c r="A10202" s="63" t="s">
        <v>82</v>
      </c>
      <c r="B10202" s="63" t="s">
        <v>58</v>
      </c>
      <c r="C10202" s="63" t="s">
        <v>45</v>
      </c>
      <c r="D10202" s="63">
        <v>1</v>
      </c>
      <c r="E10202" s="63">
        <v>1.2018070000000001</v>
      </c>
      <c r="F10202" s="63">
        <v>0.97396199999999999</v>
      </c>
      <c r="G10202" s="63">
        <v>-0.22784470000000001</v>
      </c>
      <c r="H10202" s="63">
        <v>70.710499999999996</v>
      </c>
      <c r="I10202" s="63">
        <v>-0.37273230000000002</v>
      </c>
      <c r="J10202" s="63">
        <v>-0.28713149999999998</v>
      </c>
      <c r="K10202" s="63">
        <v>-0.22784470000000001</v>
      </c>
      <c r="L10202" s="63">
        <v>-0.16855780000000001</v>
      </c>
      <c r="M10202" s="63">
        <v>-8.2957100000000006E-2</v>
      </c>
      <c r="N10202" s="63">
        <v>6409</v>
      </c>
      <c r="O10202" s="63">
        <v>0.1130564</v>
      </c>
      <c r="P10202" s="63">
        <v>7</v>
      </c>
      <c r="Q10202" s="63">
        <v>1.2781749580960001E-2</v>
      </c>
    </row>
    <row r="10203" spans="1:17">
      <c r="A10203" s="63" t="s">
        <v>82</v>
      </c>
      <c r="B10203" s="63" t="s">
        <v>58</v>
      </c>
      <c r="C10203" s="63" t="s">
        <v>45</v>
      </c>
      <c r="D10203" s="63">
        <v>2</v>
      </c>
      <c r="E10203" s="63">
        <v>1.087102</v>
      </c>
      <c r="F10203" s="63">
        <v>0.84069550000000004</v>
      </c>
      <c r="G10203" s="63">
        <v>-0.24640690000000001</v>
      </c>
      <c r="H10203" s="63">
        <v>67.272000000000006</v>
      </c>
      <c r="I10203" s="63">
        <v>-0.39129449999999999</v>
      </c>
      <c r="J10203" s="63">
        <v>-0.30569370000000001</v>
      </c>
      <c r="K10203" s="63">
        <v>-0.24640690000000001</v>
      </c>
      <c r="L10203" s="63">
        <v>-0.18712010000000001</v>
      </c>
      <c r="M10203" s="63">
        <v>-0.10151930000000001</v>
      </c>
      <c r="N10203" s="63">
        <v>6409</v>
      </c>
      <c r="O10203" s="63">
        <v>0.1130564</v>
      </c>
      <c r="P10203" s="63">
        <v>7</v>
      </c>
      <c r="Q10203" s="63">
        <v>1.2781749580960001E-2</v>
      </c>
    </row>
    <row r="10204" spans="1:17">
      <c r="A10204" s="63" t="s">
        <v>82</v>
      </c>
      <c r="B10204" s="63" t="s">
        <v>58</v>
      </c>
      <c r="C10204" s="63" t="s">
        <v>45</v>
      </c>
      <c r="D10204" s="63">
        <v>3</v>
      </c>
      <c r="E10204" s="63">
        <v>1.0334909999999999</v>
      </c>
      <c r="F10204" s="63">
        <v>0.79369250000000002</v>
      </c>
      <c r="G10204" s="63">
        <v>-0.23979880000000001</v>
      </c>
      <c r="H10204" s="63">
        <v>65.867400000000004</v>
      </c>
      <c r="I10204" s="63">
        <v>-0.38468639999999998</v>
      </c>
      <c r="J10204" s="63">
        <v>-0.29908560000000001</v>
      </c>
      <c r="K10204" s="63">
        <v>-0.23979880000000001</v>
      </c>
      <c r="L10204" s="63">
        <v>-0.18051200000000001</v>
      </c>
      <c r="M10204" s="63">
        <v>-9.4911200000000001E-2</v>
      </c>
      <c r="N10204" s="63">
        <v>6409</v>
      </c>
      <c r="O10204" s="63">
        <v>0.1130564</v>
      </c>
      <c r="P10204" s="63">
        <v>7</v>
      </c>
      <c r="Q10204" s="63">
        <v>1.2781749580960001E-2</v>
      </c>
    </row>
    <row r="10205" spans="1:17">
      <c r="A10205" s="63" t="s">
        <v>82</v>
      </c>
      <c r="B10205" s="63" t="s">
        <v>58</v>
      </c>
      <c r="C10205" s="63" t="s">
        <v>45</v>
      </c>
      <c r="D10205" s="63">
        <v>4</v>
      </c>
      <c r="E10205" s="63">
        <v>1.015028</v>
      </c>
      <c r="F10205" s="63">
        <v>0.80401829999999996</v>
      </c>
      <c r="G10205" s="63">
        <v>-0.2110099</v>
      </c>
      <c r="H10205" s="63">
        <v>64.8001</v>
      </c>
      <c r="I10205" s="63">
        <v>-0.35589749999999998</v>
      </c>
      <c r="J10205" s="63">
        <v>-0.2702967</v>
      </c>
      <c r="K10205" s="63">
        <v>-0.2110099</v>
      </c>
      <c r="L10205" s="63">
        <v>-0.151723</v>
      </c>
      <c r="M10205" s="63">
        <v>-6.6122299999999995E-2</v>
      </c>
      <c r="N10205" s="63">
        <v>6409</v>
      </c>
      <c r="O10205" s="63">
        <v>0.1130564</v>
      </c>
      <c r="P10205" s="63">
        <v>7</v>
      </c>
      <c r="Q10205" s="63">
        <v>1.2781749580960001E-2</v>
      </c>
    </row>
    <row r="10206" spans="1:17">
      <c r="A10206" s="63" t="s">
        <v>82</v>
      </c>
      <c r="B10206" s="63" t="s">
        <v>58</v>
      </c>
      <c r="C10206" s="63" t="s">
        <v>45</v>
      </c>
      <c r="D10206" s="63">
        <v>5</v>
      </c>
      <c r="E10206" s="63">
        <v>1.024351</v>
      </c>
      <c r="F10206" s="63">
        <v>0.80772719999999998</v>
      </c>
      <c r="G10206" s="63">
        <v>-0.21662410000000001</v>
      </c>
      <c r="H10206" s="63">
        <v>64.608699999999999</v>
      </c>
      <c r="I10206" s="63">
        <v>-0.36151169999999999</v>
      </c>
      <c r="J10206" s="63">
        <v>-0.27591090000000001</v>
      </c>
      <c r="K10206" s="63">
        <v>-0.21662410000000001</v>
      </c>
      <c r="L10206" s="63">
        <v>-0.15733720000000001</v>
      </c>
      <c r="M10206" s="63">
        <v>-7.1736499999999995E-2</v>
      </c>
      <c r="N10206" s="63">
        <v>6409</v>
      </c>
      <c r="O10206" s="63">
        <v>0.1130564</v>
      </c>
      <c r="P10206" s="63">
        <v>7</v>
      </c>
      <c r="Q10206" s="63">
        <v>1.2781749580960001E-2</v>
      </c>
    </row>
    <row r="10207" spans="1:17">
      <c r="A10207" s="63" t="s">
        <v>82</v>
      </c>
      <c r="B10207" s="63" t="s">
        <v>58</v>
      </c>
      <c r="C10207" s="63" t="s">
        <v>45</v>
      </c>
      <c r="D10207" s="63">
        <v>6</v>
      </c>
      <c r="E10207" s="63">
        <v>1.1112899999999999</v>
      </c>
      <c r="F10207" s="63">
        <v>0.84598660000000003</v>
      </c>
      <c r="G10207" s="63">
        <v>-0.26530310000000001</v>
      </c>
      <c r="H10207" s="63">
        <v>64.707700000000003</v>
      </c>
      <c r="I10207" s="63">
        <v>-0.41019070000000002</v>
      </c>
      <c r="J10207" s="63">
        <v>-0.32458999999999999</v>
      </c>
      <c r="K10207" s="63">
        <v>-0.26530310000000001</v>
      </c>
      <c r="L10207" s="63">
        <v>-0.20601630000000001</v>
      </c>
      <c r="M10207" s="63">
        <v>-0.12041549999999999</v>
      </c>
      <c r="N10207" s="63">
        <v>6409</v>
      </c>
      <c r="O10207" s="63">
        <v>0.1130564</v>
      </c>
      <c r="P10207" s="63">
        <v>7</v>
      </c>
      <c r="Q10207" s="63">
        <v>1.2781749580960001E-2</v>
      </c>
    </row>
    <row r="10208" spans="1:17">
      <c r="A10208" s="63" t="s">
        <v>82</v>
      </c>
      <c r="B10208" s="63" t="s">
        <v>58</v>
      </c>
      <c r="C10208" s="63" t="s">
        <v>45</v>
      </c>
      <c r="D10208" s="63">
        <v>7</v>
      </c>
      <c r="E10208" s="63">
        <v>1.3008150000000001</v>
      </c>
      <c r="F10208" s="63">
        <v>1.030149</v>
      </c>
      <c r="G10208" s="63">
        <v>-0.2706654</v>
      </c>
      <c r="H10208" s="63">
        <v>65.282600000000002</v>
      </c>
      <c r="I10208" s="63">
        <v>-0.41555300000000001</v>
      </c>
      <c r="J10208" s="63">
        <v>-0.32995219999999997</v>
      </c>
      <c r="K10208" s="63">
        <v>-0.2706654</v>
      </c>
      <c r="L10208" s="63">
        <v>-0.2113786</v>
      </c>
      <c r="M10208" s="63">
        <v>-0.1257778</v>
      </c>
      <c r="N10208" s="63">
        <v>6409</v>
      </c>
      <c r="O10208" s="63">
        <v>0.1130564</v>
      </c>
      <c r="P10208" s="63">
        <v>7</v>
      </c>
      <c r="Q10208" s="63">
        <v>1.2781749580960001E-2</v>
      </c>
    </row>
    <row r="10209" spans="1:17">
      <c r="A10209" s="63" t="s">
        <v>82</v>
      </c>
      <c r="B10209" s="63" t="s">
        <v>58</v>
      </c>
      <c r="C10209" s="63" t="s">
        <v>45</v>
      </c>
      <c r="D10209" s="63">
        <v>8</v>
      </c>
      <c r="E10209" s="63">
        <v>1.374938</v>
      </c>
      <c r="F10209" s="63">
        <v>1.126482</v>
      </c>
      <c r="G10209" s="63">
        <v>-0.24845600000000001</v>
      </c>
      <c r="H10209" s="63">
        <v>68.502899999999997</v>
      </c>
      <c r="I10209" s="63">
        <v>-0.39334360000000002</v>
      </c>
      <c r="J10209" s="63">
        <v>-0.30774279999999998</v>
      </c>
      <c r="K10209" s="63">
        <v>-0.24845600000000001</v>
      </c>
      <c r="L10209" s="63">
        <v>-0.18916920000000001</v>
      </c>
      <c r="M10209" s="63">
        <v>-0.1035684</v>
      </c>
      <c r="N10209" s="63">
        <v>6409</v>
      </c>
      <c r="O10209" s="63">
        <v>0.1130564</v>
      </c>
      <c r="P10209" s="63">
        <v>7</v>
      </c>
      <c r="Q10209" s="63">
        <v>1.2781749580960001E-2</v>
      </c>
    </row>
    <row r="10210" spans="1:17">
      <c r="A10210" s="63" t="s">
        <v>82</v>
      </c>
      <c r="B10210" s="63" t="s">
        <v>58</v>
      </c>
      <c r="C10210" s="63" t="s">
        <v>45</v>
      </c>
      <c r="D10210" s="63">
        <v>9</v>
      </c>
      <c r="E10210" s="63">
        <v>1.3515630000000001</v>
      </c>
      <c r="F10210" s="63">
        <v>1.2699929999999999</v>
      </c>
      <c r="G10210" s="63">
        <v>-8.1569799999999998E-2</v>
      </c>
      <c r="H10210" s="63">
        <v>75.136399999999995</v>
      </c>
      <c r="I10210" s="63">
        <v>-0.2264574</v>
      </c>
      <c r="J10210" s="63">
        <v>-0.1408566</v>
      </c>
      <c r="K10210" s="63">
        <v>-8.1569799999999998E-2</v>
      </c>
      <c r="L10210" s="63">
        <v>-2.2283000000000001E-2</v>
      </c>
      <c r="M10210" s="63">
        <v>6.3317799999999994E-2</v>
      </c>
      <c r="N10210" s="63">
        <v>6409</v>
      </c>
      <c r="O10210" s="63">
        <v>0.1130564</v>
      </c>
      <c r="P10210" s="63">
        <v>7</v>
      </c>
      <c r="Q10210" s="63">
        <v>1.2781749580960001E-2</v>
      </c>
    </row>
    <row r="10211" spans="1:17">
      <c r="A10211" s="63" t="s">
        <v>82</v>
      </c>
      <c r="B10211" s="63" t="s">
        <v>58</v>
      </c>
      <c r="C10211" s="63" t="s">
        <v>45</v>
      </c>
      <c r="D10211" s="63">
        <v>10</v>
      </c>
      <c r="E10211" s="63">
        <v>1.335704</v>
      </c>
      <c r="F10211" s="63">
        <v>1.260599</v>
      </c>
      <c r="G10211" s="63">
        <v>-7.5105000000000005E-2</v>
      </c>
      <c r="H10211" s="63">
        <v>81.664400000000001</v>
      </c>
      <c r="I10211" s="63">
        <v>-0.21999250000000001</v>
      </c>
      <c r="J10211" s="63">
        <v>-0.13439180000000001</v>
      </c>
      <c r="K10211" s="63">
        <v>-7.5105000000000005E-2</v>
      </c>
      <c r="L10211" s="63">
        <v>-1.5818100000000002E-2</v>
      </c>
      <c r="M10211" s="63">
        <v>6.97826E-2</v>
      </c>
      <c r="N10211" s="63">
        <v>6409</v>
      </c>
      <c r="O10211" s="63">
        <v>0.1130564</v>
      </c>
      <c r="P10211" s="63">
        <v>7</v>
      </c>
      <c r="Q10211" s="63">
        <v>1.2781749580960001E-2</v>
      </c>
    </row>
    <row r="10212" spans="1:17">
      <c r="A10212" s="63" t="s">
        <v>82</v>
      </c>
      <c r="B10212" s="63" t="s">
        <v>58</v>
      </c>
      <c r="C10212" s="63" t="s">
        <v>45</v>
      </c>
      <c r="D10212" s="63">
        <v>11</v>
      </c>
      <c r="E10212" s="63">
        <v>1.2581709999999999</v>
      </c>
      <c r="F10212" s="63">
        <v>1.381999</v>
      </c>
      <c r="G10212" s="63">
        <v>0.1238278</v>
      </c>
      <c r="H10212" s="63">
        <v>86.749300000000005</v>
      </c>
      <c r="I10212" s="63">
        <v>-2.10598E-2</v>
      </c>
      <c r="J10212" s="63">
        <v>6.4541000000000001E-2</v>
      </c>
      <c r="K10212" s="63">
        <v>0.1238278</v>
      </c>
      <c r="L10212" s="63">
        <v>0.18311459999999999</v>
      </c>
      <c r="M10212" s="63">
        <v>0.26871539999999999</v>
      </c>
      <c r="N10212" s="63">
        <v>6409</v>
      </c>
      <c r="O10212" s="63">
        <v>0.1130564</v>
      </c>
      <c r="P10212" s="63">
        <v>7</v>
      </c>
      <c r="Q10212" s="63">
        <v>1.2781749580960001E-2</v>
      </c>
    </row>
    <row r="10213" spans="1:17">
      <c r="A10213" s="63" t="s">
        <v>82</v>
      </c>
      <c r="B10213" s="63" t="s">
        <v>58</v>
      </c>
      <c r="C10213" s="63" t="s">
        <v>45</v>
      </c>
      <c r="D10213" s="63">
        <v>12</v>
      </c>
      <c r="E10213" s="63">
        <v>1.2687980000000001</v>
      </c>
      <c r="F10213" s="63">
        <v>1.624633</v>
      </c>
      <c r="G10213" s="63">
        <v>0.35583409999999999</v>
      </c>
      <c r="H10213" s="63">
        <v>90.767899999999997</v>
      </c>
      <c r="I10213" s="63">
        <v>0.21094650000000001</v>
      </c>
      <c r="J10213" s="63">
        <v>0.29654730000000001</v>
      </c>
      <c r="K10213" s="63">
        <v>0.35583409999999999</v>
      </c>
      <c r="L10213" s="63">
        <v>0.41512100000000002</v>
      </c>
      <c r="M10213" s="63">
        <v>0.50072170000000005</v>
      </c>
      <c r="N10213" s="63">
        <v>6409</v>
      </c>
      <c r="O10213" s="63">
        <v>0.1130564</v>
      </c>
      <c r="P10213" s="63">
        <v>7</v>
      </c>
      <c r="Q10213" s="63">
        <v>1.2781749580960001E-2</v>
      </c>
    </row>
    <row r="10214" spans="1:17">
      <c r="A10214" s="63" t="s">
        <v>82</v>
      </c>
      <c r="B10214" s="63" t="s">
        <v>58</v>
      </c>
      <c r="C10214" s="63" t="s">
        <v>45</v>
      </c>
      <c r="D10214" s="63">
        <v>13</v>
      </c>
      <c r="E10214" s="63">
        <v>1.19004</v>
      </c>
      <c r="F10214" s="63">
        <v>1.8432770000000001</v>
      </c>
      <c r="G10214" s="63">
        <v>0.65323790000000004</v>
      </c>
      <c r="H10214" s="63">
        <v>92.962100000000007</v>
      </c>
      <c r="I10214" s="63">
        <v>0.50835039999999998</v>
      </c>
      <c r="J10214" s="63">
        <v>0.59395109999999995</v>
      </c>
      <c r="K10214" s="63">
        <v>0.65323790000000004</v>
      </c>
      <c r="L10214" s="63">
        <v>0.71252479999999996</v>
      </c>
      <c r="M10214" s="63">
        <v>0.79812550000000004</v>
      </c>
      <c r="N10214" s="63">
        <v>6409</v>
      </c>
      <c r="O10214" s="63">
        <v>0.1130564</v>
      </c>
      <c r="P10214" s="63">
        <v>7</v>
      </c>
      <c r="Q10214" s="63">
        <v>1.2781749580960001E-2</v>
      </c>
    </row>
    <row r="10215" spans="1:17">
      <c r="A10215" s="63" t="s">
        <v>82</v>
      </c>
      <c r="B10215" s="63" t="s">
        <v>58</v>
      </c>
      <c r="C10215" s="63" t="s">
        <v>45</v>
      </c>
      <c r="D10215" s="63">
        <v>14</v>
      </c>
      <c r="E10215" s="63">
        <v>1.297355</v>
      </c>
      <c r="F10215" s="63">
        <v>2.112708</v>
      </c>
      <c r="G10215" s="63">
        <v>0.81535290000000005</v>
      </c>
      <c r="H10215" s="63">
        <v>94.646500000000003</v>
      </c>
      <c r="I10215" s="63">
        <v>0.67046539999999999</v>
      </c>
      <c r="J10215" s="63">
        <v>0.75606609999999996</v>
      </c>
      <c r="K10215" s="63">
        <v>0.81535290000000005</v>
      </c>
      <c r="L10215" s="63">
        <v>0.87463970000000002</v>
      </c>
      <c r="M10215" s="63">
        <v>0.96024050000000005</v>
      </c>
      <c r="N10215" s="63">
        <v>6409</v>
      </c>
      <c r="O10215" s="63">
        <v>0.1130564</v>
      </c>
      <c r="P10215" s="63">
        <v>7</v>
      </c>
      <c r="Q10215" s="63">
        <v>1.2781749580960001E-2</v>
      </c>
    </row>
    <row r="10216" spans="1:17">
      <c r="A10216" s="63" t="s">
        <v>82</v>
      </c>
      <c r="B10216" s="63" t="s">
        <v>58</v>
      </c>
      <c r="C10216" s="63" t="s">
        <v>45</v>
      </c>
      <c r="D10216" s="63">
        <v>15</v>
      </c>
      <c r="E10216" s="63">
        <v>1.424628</v>
      </c>
      <c r="F10216" s="63">
        <v>2.343162</v>
      </c>
      <c r="G10216" s="63">
        <v>0.91853390000000001</v>
      </c>
      <c r="H10216" s="63">
        <v>96.446899999999999</v>
      </c>
      <c r="I10216" s="63">
        <v>0.77364639999999996</v>
      </c>
      <c r="J10216" s="63">
        <v>0.85924710000000004</v>
      </c>
      <c r="K10216" s="63">
        <v>0.91853390000000001</v>
      </c>
      <c r="L10216" s="63">
        <v>0.97782080000000005</v>
      </c>
      <c r="M10216" s="63">
        <v>1.0634209999999999</v>
      </c>
      <c r="N10216" s="63">
        <v>6409</v>
      </c>
      <c r="O10216" s="63">
        <v>0.1130564</v>
      </c>
      <c r="P10216" s="63">
        <v>7</v>
      </c>
      <c r="Q10216" s="63">
        <v>1.2781749580960001E-2</v>
      </c>
    </row>
    <row r="10217" spans="1:17">
      <c r="A10217" s="63" t="s">
        <v>82</v>
      </c>
      <c r="B10217" s="63" t="s">
        <v>58</v>
      </c>
      <c r="C10217" s="63" t="s">
        <v>45</v>
      </c>
      <c r="D10217" s="63">
        <v>16</v>
      </c>
      <c r="E10217" s="63">
        <v>1.645446</v>
      </c>
      <c r="F10217" s="63">
        <v>2.566735</v>
      </c>
      <c r="G10217" s="63">
        <v>0.92128960000000004</v>
      </c>
      <c r="H10217" s="63">
        <v>97.566900000000004</v>
      </c>
      <c r="I10217" s="63">
        <v>0.77640200000000004</v>
      </c>
      <c r="J10217" s="63">
        <v>0.86200270000000001</v>
      </c>
      <c r="K10217" s="63">
        <v>0.92128960000000004</v>
      </c>
      <c r="L10217" s="63">
        <v>0.98057640000000001</v>
      </c>
      <c r="M10217" s="63">
        <v>1.0661769999999999</v>
      </c>
      <c r="N10217" s="63">
        <v>6409</v>
      </c>
      <c r="O10217" s="63">
        <v>0.1130564</v>
      </c>
      <c r="P10217" s="63">
        <v>7</v>
      </c>
      <c r="Q10217" s="63">
        <v>1.2781749580960001E-2</v>
      </c>
    </row>
    <row r="10218" spans="1:17">
      <c r="A10218" s="63" t="s">
        <v>82</v>
      </c>
      <c r="B10218" s="63" t="s">
        <v>58</v>
      </c>
      <c r="C10218" s="63" t="s">
        <v>45</v>
      </c>
      <c r="D10218" s="63">
        <v>17</v>
      </c>
      <c r="E10218" s="63">
        <v>1.8326720000000001</v>
      </c>
      <c r="F10218" s="63">
        <v>2.7161179999999998</v>
      </c>
      <c r="G10218" s="63">
        <v>0.88344560000000005</v>
      </c>
      <c r="H10218" s="63">
        <v>97.731999999999999</v>
      </c>
      <c r="I10218" s="63">
        <v>0.7385581</v>
      </c>
      <c r="J10218" s="63">
        <v>0.82415879999999997</v>
      </c>
      <c r="K10218" s="63">
        <v>0.88344560000000005</v>
      </c>
      <c r="L10218" s="63">
        <v>0.94273249999999997</v>
      </c>
      <c r="M10218" s="63">
        <v>1.0283329999999999</v>
      </c>
      <c r="N10218" s="63">
        <v>6409</v>
      </c>
      <c r="O10218" s="63">
        <v>0.1130564</v>
      </c>
      <c r="P10218" s="63">
        <v>7</v>
      </c>
      <c r="Q10218" s="63">
        <v>1.2781749580960001E-2</v>
      </c>
    </row>
    <row r="10219" spans="1:17">
      <c r="A10219" s="63" t="s">
        <v>82</v>
      </c>
      <c r="B10219" s="63" t="s">
        <v>58</v>
      </c>
      <c r="C10219" s="63" t="s">
        <v>45</v>
      </c>
      <c r="D10219" s="63">
        <v>18</v>
      </c>
      <c r="E10219" s="63">
        <v>2.0060539999999998</v>
      </c>
      <c r="F10219" s="63">
        <v>2.8353060000000001</v>
      </c>
      <c r="G10219" s="63">
        <v>0.82925130000000002</v>
      </c>
      <c r="H10219" s="63">
        <v>97.424199999999999</v>
      </c>
      <c r="I10219" s="63">
        <v>0.68436370000000002</v>
      </c>
      <c r="J10219" s="63">
        <v>0.76996450000000005</v>
      </c>
      <c r="K10219" s="63">
        <v>0.82925130000000002</v>
      </c>
      <c r="L10219" s="63">
        <v>0.8885381</v>
      </c>
      <c r="M10219" s="63">
        <v>0.97413890000000003</v>
      </c>
      <c r="N10219" s="63">
        <v>6409</v>
      </c>
      <c r="O10219" s="63">
        <v>0.1130564</v>
      </c>
      <c r="P10219" s="63">
        <v>7</v>
      </c>
      <c r="Q10219" s="63">
        <v>1.2781749580960001E-2</v>
      </c>
    </row>
    <row r="10220" spans="1:17">
      <c r="A10220" s="63" t="s">
        <v>82</v>
      </c>
      <c r="B10220" s="63" t="s">
        <v>58</v>
      </c>
      <c r="C10220" s="63" t="s">
        <v>45</v>
      </c>
      <c r="D10220" s="63">
        <v>19</v>
      </c>
      <c r="E10220" s="63">
        <v>2.3346010000000001</v>
      </c>
      <c r="F10220" s="63">
        <v>2.7439770000000001</v>
      </c>
      <c r="G10220" s="63">
        <v>0.40937639999999997</v>
      </c>
      <c r="H10220" s="63">
        <v>95.716899999999995</v>
      </c>
      <c r="I10220" s="63">
        <v>0.26448880000000002</v>
      </c>
      <c r="J10220" s="63">
        <v>0.3500896</v>
      </c>
      <c r="K10220" s="63">
        <v>0.40937639999999997</v>
      </c>
      <c r="L10220" s="63">
        <v>0.4686632</v>
      </c>
      <c r="M10220" s="63">
        <v>0.55426390000000003</v>
      </c>
      <c r="N10220" s="63">
        <v>6409</v>
      </c>
      <c r="O10220" s="63">
        <v>0.1130564</v>
      </c>
      <c r="P10220" s="63">
        <v>7</v>
      </c>
      <c r="Q10220" s="63">
        <v>1.2781749580960001E-2</v>
      </c>
    </row>
    <row r="10221" spans="1:17">
      <c r="A10221" s="63" t="s">
        <v>82</v>
      </c>
      <c r="B10221" s="63" t="s">
        <v>58</v>
      </c>
      <c r="C10221" s="63" t="s">
        <v>45</v>
      </c>
      <c r="D10221" s="63">
        <v>20</v>
      </c>
      <c r="E10221" s="63">
        <v>2.3586</v>
      </c>
      <c r="F10221" s="63">
        <v>2.3973049999999998</v>
      </c>
      <c r="G10221" s="63">
        <v>3.87049E-2</v>
      </c>
      <c r="H10221" s="63">
        <v>89.566599999999994</v>
      </c>
      <c r="I10221" s="63">
        <v>-0.1061827</v>
      </c>
      <c r="J10221" s="63">
        <v>-2.0582E-2</v>
      </c>
      <c r="K10221" s="63">
        <v>3.87049E-2</v>
      </c>
      <c r="L10221" s="63">
        <v>9.7991700000000001E-2</v>
      </c>
      <c r="M10221" s="63">
        <v>0.18359249999999999</v>
      </c>
      <c r="N10221" s="63">
        <v>6409</v>
      </c>
      <c r="O10221" s="63">
        <v>0.1130564</v>
      </c>
      <c r="P10221" s="63">
        <v>7</v>
      </c>
      <c r="Q10221" s="63">
        <v>1.2781749580960001E-2</v>
      </c>
    </row>
    <row r="10222" spans="1:17">
      <c r="A10222" s="63" t="s">
        <v>82</v>
      </c>
      <c r="B10222" s="63" t="s">
        <v>58</v>
      </c>
      <c r="C10222" s="63" t="s">
        <v>45</v>
      </c>
      <c r="D10222" s="63">
        <v>21</v>
      </c>
      <c r="E10222" s="63">
        <v>2.2530000000000001</v>
      </c>
      <c r="F10222" s="63">
        <v>2.091421</v>
      </c>
      <c r="G10222" s="63">
        <v>-0.1615789</v>
      </c>
      <c r="H10222" s="63">
        <v>81.663799999999995</v>
      </c>
      <c r="I10222" s="63">
        <v>-0.30646649999999998</v>
      </c>
      <c r="J10222" s="63">
        <v>-0.2208657</v>
      </c>
      <c r="K10222" s="63">
        <v>-0.1615789</v>
      </c>
      <c r="L10222" s="63">
        <v>-0.1022921</v>
      </c>
      <c r="M10222" s="63">
        <v>-1.6691299999999999E-2</v>
      </c>
      <c r="N10222" s="63">
        <v>6409</v>
      </c>
      <c r="O10222" s="63">
        <v>0.1130564</v>
      </c>
      <c r="P10222" s="63">
        <v>7</v>
      </c>
      <c r="Q10222" s="63">
        <v>1.2781749580960001E-2</v>
      </c>
    </row>
    <row r="10223" spans="1:17">
      <c r="A10223" s="63" t="s">
        <v>82</v>
      </c>
      <c r="B10223" s="63" t="s">
        <v>58</v>
      </c>
      <c r="C10223" s="63" t="s">
        <v>45</v>
      </c>
      <c r="D10223" s="63">
        <v>22</v>
      </c>
      <c r="E10223" s="63">
        <v>2.0639050000000001</v>
      </c>
      <c r="F10223" s="63">
        <v>1.8237730000000001</v>
      </c>
      <c r="G10223" s="63">
        <v>-0.2401326</v>
      </c>
      <c r="H10223" s="63">
        <v>75.971299999999999</v>
      </c>
      <c r="I10223" s="63">
        <v>-0.38502019999999998</v>
      </c>
      <c r="J10223" s="63">
        <v>-0.2994194</v>
      </c>
      <c r="K10223" s="63">
        <v>-0.2401326</v>
      </c>
      <c r="L10223" s="63">
        <v>-0.1808457</v>
      </c>
      <c r="M10223" s="63">
        <v>-9.5244999999999996E-2</v>
      </c>
      <c r="N10223" s="63">
        <v>6409</v>
      </c>
      <c r="O10223" s="63">
        <v>0.1130564</v>
      </c>
      <c r="P10223" s="63">
        <v>7</v>
      </c>
      <c r="Q10223" s="63">
        <v>1.2781749580960001E-2</v>
      </c>
    </row>
    <row r="10224" spans="1:17">
      <c r="A10224" s="63" t="s">
        <v>82</v>
      </c>
      <c r="B10224" s="63" t="s">
        <v>58</v>
      </c>
      <c r="C10224" s="63" t="s">
        <v>45</v>
      </c>
      <c r="D10224" s="63">
        <v>23</v>
      </c>
      <c r="E10224" s="63">
        <v>1.7522230000000001</v>
      </c>
      <c r="F10224" s="63">
        <v>1.5170269999999999</v>
      </c>
      <c r="G10224" s="63">
        <v>-0.2351954</v>
      </c>
      <c r="H10224" s="63">
        <v>72.940100000000001</v>
      </c>
      <c r="I10224" s="63">
        <v>-0.380083</v>
      </c>
      <c r="J10224" s="63">
        <v>-0.29448220000000003</v>
      </c>
      <c r="K10224" s="63">
        <v>-0.2351954</v>
      </c>
      <c r="L10224" s="63">
        <v>-0.1759086</v>
      </c>
      <c r="M10224" s="63">
        <v>-9.0307799999999994E-2</v>
      </c>
      <c r="N10224" s="63">
        <v>6409</v>
      </c>
      <c r="O10224" s="63">
        <v>0.1130564</v>
      </c>
      <c r="P10224" s="63">
        <v>7</v>
      </c>
      <c r="Q10224" s="63">
        <v>1.2781749580960001E-2</v>
      </c>
    </row>
    <row r="10225" spans="1:17">
      <c r="A10225" s="63" t="s">
        <v>82</v>
      </c>
      <c r="B10225" s="63" t="s">
        <v>58</v>
      </c>
      <c r="C10225" s="63" t="s">
        <v>45</v>
      </c>
      <c r="D10225" s="63">
        <v>24</v>
      </c>
      <c r="E10225" s="63">
        <v>1.4231419999999999</v>
      </c>
      <c r="F10225" s="63">
        <v>1.2190460000000001</v>
      </c>
      <c r="G10225" s="63">
        <v>-0.20409550000000001</v>
      </c>
      <c r="H10225" s="63">
        <v>71.776399999999995</v>
      </c>
      <c r="I10225" s="63">
        <v>-0.34898309999999999</v>
      </c>
      <c r="J10225" s="63">
        <v>-0.26338230000000001</v>
      </c>
      <c r="K10225" s="63">
        <v>-0.20409550000000001</v>
      </c>
      <c r="L10225" s="63">
        <v>-0.14480870000000001</v>
      </c>
      <c r="M10225" s="63">
        <v>-5.9207900000000001E-2</v>
      </c>
      <c r="N10225" s="63">
        <v>6409</v>
      </c>
      <c r="O10225" s="63">
        <v>0.1130564</v>
      </c>
      <c r="P10225" s="63">
        <v>7</v>
      </c>
      <c r="Q10225" s="63">
        <v>1.2781749580960001E-2</v>
      </c>
    </row>
    <row r="10226" spans="1:17">
      <c r="A10226" s="63" t="s">
        <v>82</v>
      </c>
      <c r="B10226" s="63" t="s">
        <v>58</v>
      </c>
      <c r="C10226" s="63" t="s">
        <v>46</v>
      </c>
      <c r="D10226" s="63">
        <v>1</v>
      </c>
      <c r="E10226" s="63">
        <v>1.1217729999999999</v>
      </c>
      <c r="F10226" s="63">
        <v>0.97686949999999995</v>
      </c>
      <c r="G10226" s="63">
        <v>-0.1449037</v>
      </c>
      <c r="H10226" s="63">
        <v>32.704099999999997</v>
      </c>
      <c r="I10226" s="63">
        <v>-0.28979129999999997</v>
      </c>
      <c r="J10226" s="63">
        <v>-0.2041906</v>
      </c>
      <c r="K10226" s="63">
        <v>-0.1449037</v>
      </c>
      <c r="L10226" s="63">
        <v>-8.5616899999999996E-2</v>
      </c>
      <c r="M10226" s="63">
        <v>-1.6099999999999998E-5</v>
      </c>
      <c r="N10226" s="63">
        <v>6409</v>
      </c>
      <c r="O10226" s="63">
        <v>0.1130564</v>
      </c>
      <c r="P10226" s="63">
        <v>1</v>
      </c>
      <c r="Q10226" s="63">
        <v>1.2781749580960001E-2</v>
      </c>
    </row>
    <row r="10227" spans="1:17">
      <c r="A10227" s="63" t="s">
        <v>82</v>
      </c>
      <c r="B10227" s="63" t="s">
        <v>58</v>
      </c>
      <c r="C10227" s="63" t="s">
        <v>46</v>
      </c>
      <c r="D10227" s="63">
        <v>2</v>
      </c>
      <c r="E10227" s="63">
        <v>1.053283</v>
      </c>
      <c r="F10227" s="63">
        <v>0.89246740000000002</v>
      </c>
      <c r="G10227" s="63">
        <v>-0.16081570000000001</v>
      </c>
      <c r="H10227" s="63">
        <v>32.473300000000002</v>
      </c>
      <c r="I10227" s="63">
        <v>-0.30570330000000001</v>
      </c>
      <c r="J10227" s="63">
        <v>-0.22010250000000001</v>
      </c>
      <c r="K10227" s="63">
        <v>-0.16081570000000001</v>
      </c>
      <c r="L10227" s="63">
        <v>-0.10152890000000001</v>
      </c>
      <c r="M10227" s="63">
        <v>-1.5928100000000001E-2</v>
      </c>
      <c r="N10227" s="63">
        <v>6409</v>
      </c>
      <c r="O10227" s="63">
        <v>0.1130564</v>
      </c>
      <c r="P10227" s="63">
        <v>1</v>
      </c>
      <c r="Q10227" s="63">
        <v>1.2781749580960001E-2</v>
      </c>
    </row>
    <row r="10228" spans="1:17">
      <c r="A10228" s="63" t="s">
        <v>82</v>
      </c>
      <c r="B10228" s="63" t="s">
        <v>58</v>
      </c>
      <c r="C10228" s="63" t="s">
        <v>46</v>
      </c>
      <c r="D10228" s="63">
        <v>3</v>
      </c>
      <c r="E10228" s="63">
        <v>1.051787</v>
      </c>
      <c r="F10228" s="63">
        <v>0.89539049999999998</v>
      </c>
      <c r="G10228" s="63">
        <v>-0.15639649999999999</v>
      </c>
      <c r="H10228" s="63">
        <v>31.683199999999999</v>
      </c>
      <c r="I10228" s="63">
        <v>-0.3012841</v>
      </c>
      <c r="J10228" s="63">
        <v>-0.21568329999999999</v>
      </c>
      <c r="K10228" s="63">
        <v>-0.15639649999999999</v>
      </c>
      <c r="L10228" s="63">
        <v>-9.7109699999999993E-2</v>
      </c>
      <c r="M10228" s="63">
        <v>-1.1508900000000001E-2</v>
      </c>
      <c r="N10228" s="63">
        <v>6409</v>
      </c>
      <c r="O10228" s="63">
        <v>0.1130564</v>
      </c>
      <c r="P10228" s="63">
        <v>1</v>
      </c>
      <c r="Q10228" s="63">
        <v>1.2781749580960001E-2</v>
      </c>
    </row>
    <row r="10229" spans="1:17">
      <c r="A10229" s="63" t="s">
        <v>82</v>
      </c>
      <c r="B10229" s="63" t="s">
        <v>58</v>
      </c>
      <c r="C10229" s="63" t="s">
        <v>46</v>
      </c>
      <c r="D10229" s="63">
        <v>4</v>
      </c>
      <c r="E10229" s="63">
        <v>1.065204</v>
      </c>
      <c r="F10229" s="63">
        <v>0.90735390000000005</v>
      </c>
      <c r="G10229" s="63">
        <v>-0.1578503</v>
      </c>
      <c r="H10229" s="63">
        <v>32.035600000000002</v>
      </c>
      <c r="I10229" s="63">
        <v>-0.3027379</v>
      </c>
      <c r="J10229" s="63">
        <v>-0.2171371</v>
      </c>
      <c r="K10229" s="63">
        <v>-0.1578503</v>
      </c>
      <c r="L10229" s="63">
        <v>-9.8563399999999995E-2</v>
      </c>
      <c r="M10229" s="63">
        <v>-1.2962700000000001E-2</v>
      </c>
      <c r="N10229" s="63">
        <v>6409</v>
      </c>
      <c r="O10229" s="63">
        <v>0.1130564</v>
      </c>
      <c r="P10229" s="63">
        <v>1</v>
      </c>
      <c r="Q10229" s="63">
        <v>1.2781749580960001E-2</v>
      </c>
    </row>
    <row r="10230" spans="1:17">
      <c r="A10230" s="63" t="s">
        <v>82</v>
      </c>
      <c r="B10230" s="63" t="s">
        <v>58</v>
      </c>
      <c r="C10230" s="63" t="s">
        <v>46</v>
      </c>
      <c r="D10230" s="63">
        <v>5</v>
      </c>
      <c r="E10230" s="63">
        <v>1.1052599999999999</v>
      </c>
      <c r="F10230" s="63">
        <v>0.94816679999999998</v>
      </c>
      <c r="G10230" s="63">
        <v>-0.1570928</v>
      </c>
      <c r="H10230" s="63">
        <v>31.648900000000001</v>
      </c>
      <c r="I10230" s="63">
        <v>-0.30198029999999998</v>
      </c>
      <c r="J10230" s="63">
        <v>-0.21637960000000001</v>
      </c>
      <c r="K10230" s="63">
        <v>-0.1570928</v>
      </c>
      <c r="L10230" s="63">
        <v>-9.7805900000000001E-2</v>
      </c>
      <c r="M10230" s="63">
        <v>-1.2205199999999999E-2</v>
      </c>
      <c r="N10230" s="63">
        <v>6409</v>
      </c>
      <c r="O10230" s="63">
        <v>0.1130564</v>
      </c>
      <c r="P10230" s="63">
        <v>1</v>
      </c>
      <c r="Q10230" s="63">
        <v>1.2781749580960001E-2</v>
      </c>
    </row>
    <row r="10231" spans="1:17">
      <c r="A10231" s="63" t="s">
        <v>82</v>
      </c>
      <c r="B10231" s="63" t="s">
        <v>58</v>
      </c>
      <c r="C10231" s="63" t="s">
        <v>46</v>
      </c>
      <c r="D10231" s="63">
        <v>6</v>
      </c>
      <c r="E10231" s="63">
        <v>1.273649</v>
      </c>
      <c r="F10231" s="63">
        <v>1.038411</v>
      </c>
      <c r="G10231" s="63">
        <v>-0.23523769999999999</v>
      </c>
      <c r="H10231" s="63">
        <v>31.300799999999999</v>
      </c>
      <c r="I10231" s="63">
        <v>-0.3801253</v>
      </c>
      <c r="J10231" s="63">
        <v>-0.29452460000000003</v>
      </c>
      <c r="K10231" s="63">
        <v>-0.23523769999999999</v>
      </c>
      <c r="L10231" s="63">
        <v>-0.17595089999999999</v>
      </c>
      <c r="M10231" s="63">
        <v>-9.0350100000000003E-2</v>
      </c>
      <c r="N10231" s="63">
        <v>6409</v>
      </c>
      <c r="O10231" s="63">
        <v>0.1130564</v>
      </c>
      <c r="P10231" s="63">
        <v>1</v>
      </c>
      <c r="Q10231" s="63">
        <v>1.2781749580960001E-2</v>
      </c>
    </row>
    <row r="10232" spans="1:17">
      <c r="A10232" s="63" t="s">
        <v>82</v>
      </c>
      <c r="B10232" s="63" t="s">
        <v>58</v>
      </c>
      <c r="C10232" s="63" t="s">
        <v>46</v>
      </c>
      <c r="D10232" s="63">
        <v>7</v>
      </c>
      <c r="E10232" s="63">
        <v>1.6291679999999999</v>
      </c>
      <c r="F10232" s="63">
        <v>1.429991</v>
      </c>
      <c r="G10232" s="63">
        <v>-0.19917670000000001</v>
      </c>
      <c r="H10232" s="63">
        <v>30.465299999999999</v>
      </c>
      <c r="I10232" s="63">
        <v>-0.34406429999999999</v>
      </c>
      <c r="J10232" s="63">
        <v>-0.25846350000000001</v>
      </c>
      <c r="K10232" s="63">
        <v>-0.19917670000000001</v>
      </c>
      <c r="L10232" s="63">
        <v>-0.13988980000000001</v>
      </c>
      <c r="M10232" s="63">
        <v>-5.42891E-2</v>
      </c>
      <c r="N10232" s="63">
        <v>6409</v>
      </c>
      <c r="O10232" s="63">
        <v>0.1130564</v>
      </c>
      <c r="P10232" s="63">
        <v>1</v>
      </c>
      <c r="Q10232" s="63">
        <v>1.2781749580960001E-2</v>
      </c>
    </row>
    <row r="10233" spans="1:17">
      <c r="A10233" s="63" t="s">
        <v>82</v>
      </c>
      <c r="B10233" s="63" t="s">
        <v>58</v>
      </c>
      <c r="C10233" s="63" t="s">
        <v>46</v>
      </c>
      <c r="D10233" s="63">
        <v>8</v>
      </c>
      <c r="E10233" s="63">
        <v>1.8466370000000001</v>
      </c>
      <c r="F10233" s="63">
        <v>1.7626850000000001</v>
      </c>
      <c r="G10233" s="63">
        <v>-8.3951799999999993E-2</v>
      </c>
      <c r="H10233" s="63">
        <v>29.736499999999999</v>
      </c>
      <c r="I10233" s="63">
        <v>-0.2288394</v>
      </c>
      <c r="J10233" s="63">
        <v>-0.1432387</v>
      </c>
      <c r="K10233" s="63">
        <v>-8.3951799999999993E-2</v>
      </c>
      <c r="L10233" s="63">
        <v>-2.4664999999999999E-2</v>
      </c>
      <c r="M10233" s="63">
        <v>6.0935799999999998E-2</v>
      </c>
      <c r="N10233" s="63">
        <v>6409</v>
      </c>
      <c r="O10233" s="63">
        <v>0.1130564</v>
      </c>
      <c r="P10233" s="63">
        <v>1</v>
      </c>
      <c r="Q10233" s="63">
        <v>1.2781749580960001E-2</v>
      </c>
    </row>
    <row r="10234" spans="1:17">
      <c r="A10234" s="63" t="s">
        <v>82</v>
      </c>
      <c r="B10234" s="63" t="s">
        <v>58</v>
      </c>
      <c r="C10234" s="63" t="s">
        <v>46</v>
      </c>
      <c r="D10234" s="63">
        <v>9</v>
      </c>
      <c r="E10234" s="63">
        <v>1.7535510000000001</v>
      </c>
      <c r="F10234" s="63">
        <v>1.8268850000000001</v>
      </c>
      <c r="G10234" s="63">
        <v>7.3333599999999999E-2</v>
      </c>
      <c r="H10234" s="63">
        <v>33.839500000000001</v>
      </c>
      <c r="I10234" s="63">
        <v>-7.1554000000000006E-2</v>
      </c>
      <c r="J10234" s="63">
        <v>1.40468E-2</v>
      </c>
      <c r="K10234" s="63">
        <v>7.3333599999999999E-2</v>
      </c>
      <c r="L10234" s="63">
        <v>0.1326205</v>
      </c>
      <c r="M10234" s="63">
        <v>0.2182212</v>
      </c>
      <c r="N10234" s="63">
        <v>6409</v>
      </c>
      <c r="O10234" s="63">
        <v>0.1130564</v>
      </c>
      <c r="P10234" s="63">
        <v>1</v>
      </c>
      <c r="Q10234" s="63">
        <v>1.2781749580960001E-2</v>
      </c>
    </row>
    <row r="10235" spans="1:17">
      <c r="A10235" s="63" t="s">
        <v>82</v>
      </c>
      <c r="B10235" s="63" t="s">
        <v>58</v>
      </c>
      <c r="C10235" s="63" t="s">
        <v>46</v>
      </c>
      <c r="D10235" s="63">
        <v>10</v>
      </c>
      <c r="E10235" s="63">
        <v>1.7150749999999999</v>
      </c>
      <c r="F10235" s="63">
        <v>1.7913190000000001</v>
      </c>
      <c r="G10235" s="63">
        <v>7.6243900000000003E-2</v>
      </c>
      <c r="H10235" s="63">
        <v>39.347700000000003</v>
      </c>
      <c r="I10235" s="63">
        <v>-6.8643700000000002E-2</v>
      </c>
      <c r="J10235" s="63">
        <v>1.6957E-2</v>
      </c>
      <c r="K10235" s="63">
        <v>7.6243900000000003E-2</v>
      </c>
      <c r="L10235" s="63">
        <v>0.1355307</v>
      </c>
      <c r="M10235" s="63">
        <v>0.22113150000000001</v>
      </c>
      <c r="N10235" s="63">
        <v>6409</v>
      </c>
      <c r="O10235" s="63">
        <v>0.1130564</v>
      </c>
      <c r="P10235" s="63">
        <v>1</v>
      </c>
      <c r="Q10235" s="63">
        <v>1.2781749580960001E-2</v>
      </c>
    </row>
    <row r="10236" spans="1:17">
      <c r="A10236" s="63" t="s">
        <v>82</v>
      </c>
      <c r="B10236" s="63" t="s">
        <v>58</v>
      </c>
      <c r="C10236" s="63" t="s">
        <v>46</v>
      </c>
      <c r="D10236" s="63">
        <v>11</v>
      </c>
      <c r="E10236" s="63">
        <v>1.6205149999999999</v>
      </c>
      <c r="F10236" s="63">
        <v>1.7751250000000001</v>
      </c>
      <c r="G10236" s="63">
        <v>0.15461030000000001</v>
      </c>
      <c r="H10236" s="63">
        <v>42.317599999999999</v>
      </c>
      <c r="I10236" s="63">
        <v>9.7227000000000008E-3</v>
      </c>
      <c r="J10236" s="63">
        <v>9.5323400000000003E-2</v>
      </c>
      <c r="K10236" s="63">
        <v>0.15461030000000001</v>
      </c>
      <c r="L10236" s="63">
        <v>0.21389710000000001</v>
      </c>
      <c r="M10236" s="63">
        <v>0.29949789999999998</v>
      </c>
      <c r="N10236" s="63">
        <v>6409</v>
      </c>
      <c r="O10236" s="63">
        <v>0.1130564</v>
      </c>
      <c r="P10236" s="63">
        <v>1</v>
      </c>
      <c r="Q10236" s="63">
        <v>1.2781749580960001E-2</v>
      </c>
    </row>
    <row r="10237" spans="1:17">
      <c r="A10237" s="63" t="s">
        <v>82</v>
      </c>
      <c r="B10237" s="63" t="s">
        <v>58</v>
      </c>
      <c r="C10237" s="63" t="s">
        <v>46</v>
      </c>
      <c r="D10237" s="63">
        <v>12</v>
      </c>
      <c r="E10237" s="63">
        <v>1.579825</v>
      </c>
      <c r="F10237" s="63">
        <v>1.7155860000000001</v>
      </c>
      <c r="G10237" s="63">
        <v>0.13576160000000001</v>
      </c>
      <c r="H10237" s="63">
        <v>44.931800000000003</v>
      </c>
      <c r="I10237" s="63">
        <v>-9.1260000000000004E-3</v>
      </c>
      <c r="J10237" s="63">
        <v>7.6474799999999996E-2</v>
      </c>
      <c r="K10237" s="63">
        <v>0.13576160000000001</v>
      </c>
      <c r="L10237" s="63">
        <v>0.19504850000000001</v>
      </c>
      <c r="M10237" s="63">
        <v>0.28064919999999999</v>
      </c>
      <c r="N10237" s="63">
        <v>6409</v>
      </c>
      <c r="O10237" s="63">
        <v>0.1130564</v>
      </c>
      <c r="P10237" s="63">
        <v>1</v>
      </c>
      <c r="Q10237" s="63">
        <v>1.2781749580960001E-2</v>
      </c>
    </row>
    <row r="10238" spans="1:17">
      <c r="A10238" s="63" t="s">
        <v>82</v>
      </c>
      <c r="B10238" s="63" t="s">
        <v>58</v>
      </c>
      <c r="C10238" s="63" t="s">
        <v>46</v>
      </c>
      <c r="D10238" s="63">
        <v>13</v>
      </c>
      <c r="E10238" s="63">
        <v>1.433006</v>
      </c>
      <c r="F10238" s="63">
        <v>1.684169</v>
      </c>
      <c r="G10238" s="63">
        <v>0.25116240000000001</v>
      </c>
      <c r="H10238" s="63">
        <v>47.288699999999999</v>
      </c>
      <c r="I10238" s="63">
        <v>0.1062748</v>
      </c>
      <c r="J10238" s="63">
        <v>0.19187560000000001</v>
      </c>
      <c r="K10238" s="63">
        <v>0.25116240000000001</v>
      </c>
      <c r="L10238" s="63">
        <v>0.31044919999999998</v>
      </c>
      <c r="M10238" s="63">
        <v>0.39605000000000001</v>
      </c>
      <c r="N10238" s="63">
        <v>6409</v>
      </c>
      <c r="O10238" s="63">
        <v>0.1130564</v>
      </c>
      <c r="P10238" s="63">
        <v>1</v>
      </c>
      <c r="Q10238" s="63">
        <v>1.2781749580960001E-2</v>
      </c>
    </row>
    <row r="10239" spans="1:17">
      <c r="A10239" s="63" t="s">
        <v>82</v>
      </c>
      <c r="B10239" s="63" t="s">
        <v>58</v>
      </c>
      <c r="C10239" s="63" t="s">
        <v>46</v>
      </c>
      <c r="D10239" s="63">
        <v>14</v>
      </c>
      <c r="E10239" s="63">
        <v>1.296279</v>
      </c>
      <c r="F10239" s="63">
        <v>1.5859749999999999</v>
      </c>
      <c r="G10239" s="63">
        <v>0.2896956</v>
      </c>
      <c r="H10239" s="63">
        <v>48.259599999999999</v>
      </c>
      <c r="I10239" s="63">
        <v>0.14480799999999999</v>
      </c>
      <c r="J10239" s="63">
        <v>0.2304088</v>
      </c>
      <c r="K10239" s="63">
        <v>0.2896956</v>
      </c>
      <c r="L10239" s="63">
        <v>0.34898249999999997</v>
      </c>
      <c r="M10239" s="63">
        <v>0.4345832</v>
      </c>
      <c r="N10239" s="63">
        <v>6409</v>
      </c>
      <c r="O10239" s="63">
        <v>0.1130564</v>
      </c>
      <c r="P10239" s="63">
        <v>1</v>
      </c>
      <c r="Q10239" s="63">
        <v>1.2781749580960001E-2</v>
      </c>
    </row>
    <row r="10240" spans="1:17">
      <c r="A10240" s="63" t="s">
        <v>82</v>
      </c>
      <c r="B10240" s="63" t="s">
        <v>58</v>
      </c>
      <c r="C10240" s="63" t="s">
        <v>46</v>
      </c>
      <c r="D10240" s="63">
        <v>15</v>
      </c>
      <c r="E10240" s="63">
        <v>1.272985</v>
      </c>
      <c r="F10240" s="63">
        <v>1.528095</v>
      </c>
      <c r="G10240" s="63">
        <v>0.25511</v>
      </c>
      <c r="H10240" s="63">
        <v>49.040100000000002</v>
      </c>
      <c r="I10240" s="63">
        <v>0.1102224</v>
      </c>
      <c r="J10240" s="63">
        <v>0.1958232</v>
      </c>
      <c r="K10240" s="63">
        <v>0.25511</v>
      </c>
      <c r="L10240" s="63">
        <v>0.31439689999999998</v>
      </c>
      <c r="M10240" s="63">
        <v>0.39999760000000001</v>
      </c>
      <c r="N10240" s="63">
        <v>6409</v>
      </c>
      <c r="O10240" s="63">
        <v>0.1130564</v>
      </c>
      <c r="P10240" s="63">
        <v>1</v>
      </c>
      <c r="Q10240" s="63">
        <v>1.2781749580960001E-2</v>
      </c>
    </row>
    <row r="10241" spans="1:17">
      <c r="A10241" s="63" t="s">
        <v>82</v>
      </c>
      <c r="B10241" s="63" t="s">
        <v>58</v>
      </c>
      <c r="C10241" s="63" t="s">
        <v>46</v>
      </c>
      <c r="D10241" s="63">
        <v>16</v>
      </c>
      <c r="E10241" s="63">
        <v>1.332246</v>
      </c>
      <c r="F10241" s="63">
        <v>1.54976</v>
      </c>
      <c r="G10241" s="63">
        <v>0.21751329999999999</v>
      </c>
      <c r="H10241" s="63">
        <v>48.191699999999997</v>
      </c>
      <c r="I10241" s="63">
        <v>7.2625700000000001E-2</v>
      </c>
      <c r="J10241" s="63">
        <v>0.15822649999999999</v>
      </c>
      <c r="K10241" s="63">
        <v>0.21751329999999999</v>
      </c>
      <c r="L10241" s="63">
        <v>0.2768002</v>
      </c>
      <c r="M10241" s="63">
        <v>0.36240090000000003</v>
      </c>
      <c r="N10241" s="63">
        <v>6409</v>
      </c>
      <c r="O10241" s="63">
        <v>0.1130564</v>
      </c>
      <c r="P10241" s="63">
        <v>1</v>
      </c>
      <c r="Q10241" s="63">
        <v>1.2781749580960001E-2</v>
      </c>
    </row>
    <row r="10242" spans="1:17">
      <c r="A10242" s="63" t="s">
        <v>82</v>
      </c>
      <c r="B10242" s="63" t="s">
        <v>58</v>
      </c>
      <c r="C10242" s="63" t="s">
        <v>46</v>
      </c>
      <c r="D10242" s="63">
        <v>17</v>
      </c>
      <c r="E10242" s="63">
        <v>1.488504</v>
      </c>
      <c r="F10242" s="63">
        <v>1.6743209999999999</v>
      </c>
      <c r="G10242" s="63">
        <v>0.18581739999999999</v>
      </c>
      <c r="H10242" s="63">
        <v>45.341700000000003</v>
      </c>
      <c r="I10242" s="63">
        <v>4.0929800000000002E-2</v>
      </c>
      <c r="J10242" s="63">
        <v>0.12653049999999999</v>
      </c>
      <c r="K10242" s="63">
        <v>0.18581739999999999</v>
      </c>
      <c r="L10242" s="63">
        <v>0.24510419999999999</v>
      </c>
      <c r="M10242" s="63">
        <v>0.33070500000000003</v>
      </c>
      <c r="N10242" s="63">
        <v>6409</v>
      </c>
      <c r="O10242" s="63">
        <v>0.1130564</v>
      </c>
      <c r="P10242" s="63">
        <v>1</v>
      </c>
      <c r="Q10242" s="63">
        <v>1.2781749580960001E-2</v>
      </c>
    </row>
    <row r="10243" spans="1:17">
      <c r="A10243" s="63" t="s">
        <v>82</v>
      </c>
      <c r="B10243" s="63" t="s">
        <v>58</v>
      </c>
      <c r="C10243" s="63" t="s">
        <v>46</v>
      </c>
      <c r="D10243" s="63">
        <v>18</v>
      </c>
      <c r="E10243" s="63">
        <v>1.9313119999999999</v>
      </c>
      <c r="F10243" s="63">
        <v>2.0103650000000002</v>
      </c>
      <c r="G10243" s="63">
        <v>7.9052600000000001E-2</v>
      </c>
      <c r="H10243" s="63">
        <v>41.261600000000001</v>
      </c>
      <c r="I10243" s="63">
        <v>-6.5835000000000005E-2</v>
      </c>
      <c r="J10243" s="63">
        <v>1.9765700000000001E-2</v>
      </c>
      <c r="K10243" s="63">
        <v>7.9052600000000001E-2</v>
      </c>
      <c r="L10243" s="63">
        <v>0.1383394</v>
      </c>
      <c r="M10243" s="63">
        <v>0.22394020000000001</v>
      </c>
      <c r="N10243" s="63">
        <v>6409</v>
      </c>
      <c r="O10243" s="63">
        <v>0.1130564</v>
      </c>
      <c r="P10243" s="63">
        <v>1</v>
      </c>
      <c r="Q10243" s="63">
        <v>1.2781749580960001E-2</v>
      </c>
    </row>
    <row r="10244" spans="1:17">
      <c r="A10244" s="63" t="s">
        <v>82</v>
      </c>
      <c r="B10244" s="63" t="s">
        <v>58</v>
      </c>
      <c r="C10244" s="63" t="s">
        <v>46</v>
      </c>
      <c r="D10244" s="63">
        <v>19</v>
      </c>
      <c r="E10244" s="63">
        <v>2.1811120000000002</v>
      </c>
      <c r="F10244" s="63">
        <v>2.1163439999999998</v>
      </c>
      <c r="G10244" s="63">
        <v>-6.4768099999999995E-2</v>
      </c>
      <c r="H10244" s="63">
        <v>38.286900000000003</v>
      </c>
      <c r="I10244" s="63">
        <v>-0.2096557</v>
      </c>
      <c r="J10244" s="63">
        <v>-0.1240549</v>
      </c>
      <c r="K10244" s="63">
        <v>-6.4768099999999995E-2</v>
      </c>
      <c r="L10244" s="63">
        <v>-5.4812000000000003E-3</v>
      </c>
      <c r="M10244" s="63">
        <v>8.0119499999999996E-2</v>
      </c>
      <c r="N10244" s="63">
        <v>6409</v>
      </c>
      <c r="O10244" s="63">
        <v>0.1130564</v>
      </c>
      <c r="P10244" s="63">
        <v>1</v>
      </c>
      <c r="Q10244" s="63">
        <v>1.2781749580960001E-2</v>
      </c>
    </row>
    <row r="10245" spans="1:17">
      <c r="A10245" s="63" t="s">
        <v>82</v>
      </c>
      <c r="B10245" s="63" t="s">
        <v>58</v>
      </c>
      <c r="C10245" s="63" t="s">
        <v>46</v>
      </c>
      <c r="D10245" s="63">
        <v>20</v>
      </c>
      <c r="E10245" s="63">
        <v>2.1614789999999999</v>
      </c>
      <c r="F10245" s="63">
        <v>2.0463100000000001</v>
      </c>
      <c r="G10245" s="63">
        <v>-0.1151683</v>
      </c>
      <c r="H10245" s="63">
        <v>36.8414</v>
      </c>
      <c r="I10245" s="63">
        <v>-0.26005590000000001</v>
      </c>
      <c r="J10245" s="63">
        <v>-0.1744552</v>
      </c>
      <c r="K10245" s="63">
        <v>-0.1151683</v>
      </c>
      <c r="L10245" s="63">
        <v>-5.5881500000000001E-2</v>
      </c>
      <c r="M10245" s="63">
        <v>2.9719300000000001E-2</v>
      </c>
      <c r="N10245" s="63">
        <v>6409</v>
      </c>
      <c r="O10245" s="63">
        <v>0.1130564</v>
      </c>
      <c r="P10245" s="63">
        <v>1</v>
      </c>
      <c r="Q10245" s="63">
        <v>1.2781749580960001E-2</v>
      </c>
    </row>
    <row r="10246" spans="1:17">
      <c r="A10246" s="63" t="s">
        <v>82</v>
      </c>
      <c r="B10246" s="63" t="s">
        <v>58</v>
      </c>
      <c r="C10246" s="63" t="s">
        <v>46</v>
      </c>
      <c r="D10246" s="63">
        <v>21</v>
      </c>
      <c r="E10246" s="63">
        <v>2.1126049999999998</v>
      </c>
      <c r="F10246" s="63">
        <v>1.9647460000000001</v>
      </c>
      <c r="G10246" s="63">
        <v>-0.14785860000000001</v>
      </c>
      <c r="H10246" s="63">
        <v>34.2455</v>
      </c>
      <c r="I10246" s="63">
        <v>-0.29274620000000001</v>
      </c>
      <c r="J10246" s="63">
        <v>-0.20714550000000001</v>
      </c>
      <c r="K10246" s="63">
        <v>-0.14785860000000001</v>
      </c>
      <c r="L10246" s="63">
        <v>-8.8571800000000006E-2</v>
      </c>
      <c r="M10246" s="63">
        <v>-2.9710000000000001E-3</v>
      </c>
      <c r="N10246" s="63">
        <v>6409</v>
      </c>
      <c r="O10246" s="63">
        <v>0.1130564</v>
      </c>
      <c r="P10246" s="63">
        <v>1</v>
      </c>
      <c r="Q10246" s="63">
        <v>1.2781749580960001E-2</v>
      </c>
    </row>
    <row r="10247" spans="1:17">
      <c r="A10247" s="63" t="s">
        <v>82</v>
      </c>
      <c r="B10247" s="63" t="s">
        <v>58</v>
      </c>
      <c r="C10247" s="63" t="s">
        <v>46</v>
      </c>
      <c r="D10247" s="63">
        <v>22</v>
      </c>
      <c r="E10247" s="63">
        <v>1.914804</v>
      </c>
      <c r="F10247" s="63">
        <v>1.766518</v>
      </c>
      <c r="G10247" s="63">
        <v>-0.14828649999999999</v>
      </c>
      <c r="H10247" s="63">
        <v>32.648899999999998</v>
      </c>
      <c r="I10247" s="63">
        <v>-0.29317409999999999</v>
      </c>
      <c r="J10247" s="63">
        <v>-0.20757329999999999</v>
      </c>
      <c r="K10247" s="63">
        <v>-0.14828649999999999</v>
      </c>
      <c r="L10247" s="63">
        <v>-8.8999599999999998E-2</v>
      </c>
      <c r="M10247" s="63">
        <v>-3.3988999999999998E-3</v>
      </c>
      <c r="N10247" s="63">
        <v>6409</v>
      </c>
      <c r="O10247" s="63">
        <v>0.1130564</v>
      </c>
      <c r="P10247" s="63">
        <v>1</v>
      </c>
      <c r="Q10247" s="63">
        <v>1.2781749580960001E-2</v>
      </c>
    </row>
    <row r="10248" spans="1:17">
      <c r="A10248" s="63" t="s">
        <v>82</v>
      </c>
      <c r="B10248" s="63" t="s">
        <v>58</v>
      </c>
      <c r="C10248" s="63" t="s">
        <v>46</v>
      </c>
      <c r="D10248" s="63">
        <v>23</v>
      </c>
      <c r="E10248" s="63">
        <v>1.6483989999999999</v>
      </c>
      <c r="F10248" s="63">
        <v>1.508221</v>
      </c>
      <c r="G10248" s="63">
        <v>-0.14017840000000001</v>
      </c>
      <c r="H10248" s="63">
        <v>31.613600000000002</v>
      </c>
      <c r="I10248" s="63">
        <v>-0.28506599999999999</v>
      </c>
      <c r="J10248" s="63">
        <v>-0.19946530000000001</v>
      </c>
      <c r="K10248" s="63">
        <v>-0.14017840000000001</v>
      </c>
      <c r="L10248" s="63">
        <v>-8.0891599999999994E-2</v>
      </c>
      <c r="M10248" s="63">
        <v>4.7092000000000002E-3</v>
      </c>
      <c r="N10248" s="63">
        <v>6409</v>
      </c>
      <c r="O10248" s="63">
        <v>0.1130564</v>
      </c>
      <c r="P10248" s="63">
        <v>1</v>
      </c>
      <c r="Q10248" s="63">
        <v>1.2781749580960001E-2</v>
      </c>
    </row>
    <row r="10249" spans="1:17">
      <c r="A10249" s="63" t="s">
        <v>82</v>
      </c>
      <c r="B10249" s="63" t="s">
        <v>58</v>
      </c>
      <c r="C10249" s="63" t="s">
        <v>46</v>
      </c>
      <c r="D10249" s="63">
        <v>24</v>
      </c>
      <c r="E10249" s="63">
        <v>1.332327</v>
      </c>
      <c r="F10249" s="63">
        <v>1.1902349999999999</v>
      </c>
      <c r="G10249" s="63">
        <v>-0.14209150000000001</v>
      </c>
      <c r="H10249" s="63">
        <v>32.0623</v>
      </c>
      <c r="I10249" s="63">
        <v>-0.28697909999999999</v>
      </c>
      <c r="J10249" s="63">
        <v>-0.20137830000000001</v>
      </c>
      <c r="K10249" s="63">
        <v>-0.14209150000000001</v>
      </c>
      <c r="L10249" s="63">
        <v>-8.2804699999999995E-2</v>
      </c>
      <c r="M10249" s="63">
        <v>2.7961000000000001E-3</v>
      </c>
      <c r="N10249" s="63">
        <v>6409</v>
      </c>
      <c r="O10249" s="63">
        <v>0.1130564</v>
      </c>
      <c r="P10249" s="63">
        <v>1</v>
      </c>
      <c r="Q10249" s="63">
        <v>1.2781749580960001E-2</v>
      </c>
    </row>
    <row r="10250" spans="1:17">
      <c r="A10250" s="63" t="s">
        <v>82</v>
      </c>
      <c r="B10250" s="63" t="s">
        <v>58</v>
      </c>
      <c r="C10250" s="63" t="s">
        <v>47</v>
      </c>
      <c r="D10250" s="63">
        <v>1</v>
      </c>
      <c r="E10250" s="63">
        <v>1.09344</v>
      </c>
      <c r="F10250" s="63">
        <v>0.94853620000000005</v>
      </c>
      <c r="G10250" s="63">
        <v>-0.1449037</v>
      </c>
      <c r="H10250" s="63">
        <v>33.735100000000003</v>
      </c>
      <c r="I10250" s="63">
        <v>-0.28979129999999997</v>
      </c>
      <c r="J10250" s="63">
        <v>-0.2041906</v>
      </c>
      <c r="K10250" s="63">
        <v>-0.1449037</v>
      </c>
      <c r="L10250" s="63">
        <v>-8.5616899999999996E-2</v>
      </c>
      <c r="M10250" s="63">
        <v>-1.6099999999999998E-5</v>
      </c>
      <c r="N10250" s="63">
        <v>6409</v>
      </c>
      <c r="O10250" s="63">
        <v>0.1130564</v>
      </c>
      <c r="P10250" s="63">
        <v>2</v>
      </c>
      <c r="Q10250" s="63">
        <v>1.2781749580960001E-2</v>
      </c>
    </row>
    <row r="10251" spans="1:17">
      <c r="A10251" s="63" t="s">
        <v>82</v>
      </c>
      <c r="B10251" s="63" t="s">
        <v>58</v>
      </c>
      <c r="C10251" s="63" t="s">
        <v>47</v>
      </c>
      <c r="D10251" s="63">
        <v>2</v>
      </c>
      <c r="E10251" s="63">
        <v>1.025444</v>
      </c>
      <c r="F10251" s="63">
        <v>0.86462839999999996</v>
      </c>
      <c r="G10251" s="63">
        <v>-0.16081580000000001</v>
      </c>
      <c r="H10251" s="63">
        <v>33.6663</v>
      </c>
      <c r="I10251" s="63">
        <v>-0.30570340000000001</v>
      </c>
      <c r="J10251" s="63">
        <v>-0.22010260000000001</v>
      </c>
      <c r="K10251" s="63">
        <v>-0.16081580000000001</v>
      </c>
      <c r="L10251" s="63">
        <v>-0.10152890000000001</v>
      </c>
      <c r="M10251" s="63">
        <v>-1.59282E-2</v>
      </c>
      <c r="N10251" s="63">
        <v>6409</v>
      </c>
      <c r="O10251" s="63">
        <v>0.1130564</v>
      </c>
      <c r="P10251" s="63">
        <v>2</v>
      </c>
      <c r="Q10251" s="63">
        <v>1.2781749580960001E-2</v>
      </c>
    </row>
    <row r="10252" spans="1:17">
      <c r="A10252" s="63" t="s">
        <v>82</v>
      </c>
      <c r="B10252" s="63" t="s">
        <v>58</v>
      </c>
      <c r="C10252" s="63" t="s">
        <v>47</v>
      </c>
      <c r="D10252" s="63">
        <v>3</v>
      </c>
      <c r="E10252" s="63">
        <v>1.0219279999999999</v>
      </c>
      <c r="F10252" s="63">
        <v>0.86553150000000001</v>
      </c>
      <c r="G10252" s="63">
        <v>-0.15639639999999999</v>
      </c>
      <c r="H10252" s="63">
        <v>35.108800000000002</v>
      </c>
      <c r="I10252" s="63">
        <v>-0.301284</v>
      </c>
      <c r="J10252" s="63">
        <v>-0.21568329999999999</v>
      </c>
      <c r="K10252" s="63">
        <v>-0.15639639999999999</v>
      </c>
      <c r="L10252" s="63">
        <v>-9.7109600000000004E-2</v>
      </c>
      <c r="M10252" s="63">
        <v>-1.1508900000000001E-2</v>
      </c>
      <c r="N10252" s="63">
        <v>6409</v>
      </c>
      <c r="O10252" s="63">
        <v>0.1130564</v>
      </c>
      <c r="P10252" s="63">
        <v>2</v>
      </c>
      <c r="Q10252" s="63">
        <v>1.2781749580960001E-2</v>
      </c>
    </row>
    <row r="10253" spans="1:17">
      <c r="A10253" s="63" t="s">
        <v>82</v>
      </c>
      <c r="B10253" s="63" t="s">
        <v>58</v>
      </c>
      <c r="C10253" s="63" t="s">
        <v>47</v>
      </c>
      <c r="D10253" s="63">
        <v>4</v>
      </c>
      <c r="E10253" s="63">
        <v>1.0477860000000001</v>
      </c>
      <c r="F10253" s="63">
        <v>0.88993630000000001</v>
      </c>
      <c r="G10253" s="63">
        <v>-0.1578502</v>
      </c>
      <c r="H10253" s="63">
        <v>34.633299999999998</v>
      </c>
      <c r="I10253" s="63">
        <v>-0.3027378</v>
      </c>
      <c r="J10253" s="63">
        <v>-0.217137</v>
      </c>
      <c r="K10253" s="63">
        <v>-0.1578502</v>
      </c>
      <c r="L10253" s="63">
        <v>-9.8563399999999995E-2</v>
      </c>
      <c r="M10253" s="63">
        <v>-1.2962599999999999E-2</v>
      </c>
      <c r="N10253" s="63">
        <v>6409</v>
      </c>
      <c r="O10253" s="63">
        <v>0.1130564</v>
      </c>
      <c r="P10253" s="63">
        <v>2</v>
      </c>
      <c r="Q10253" s="63">
        <v>1.2781749580960001E-2</v>
      </c>
    </row>
    <row r="10254" spans="1:17">
      <c r="A10254" s="63" t="s">
        <v>82</v>
      </c>
      <c r="B10254" s="63" t="s">
        <v>58</v>
      </c>
      <c r="C10254" s="63" t="s">
        <v>47</v>
      </c>
      <c r="D10254" s="63">
        <v>5</v>
      </c>
      <c r="E10254" s="63">
        <v>1.090327</v>
      </c>
      <c r="F10254" s="63">
        <v>0.93323440000000002</v>
      </c>
      <c r="G10254" s="63">
        <v>-0.1570928</v>
      </c>
      <c r="H10254" s="63">
        <v>33.440199999999997</v>
      </c>
      <c r="I10254" s="63">
        <v>-0.30198029999999998</v>
      </c>
      <c r="J10254" s="63">
        <v>-0.21637960000000001</v>
      </c>
      <c r="K10254" s="63">
        <v>-0.1570928</v>
      </c>
      <c r="L10254" s="63">
        <v>-9.7805900000000001E-2</v>
      </c>
      <c r="M10254" s="63">
        <v>-1.2205199999999999E-2</v>
      </c>
      <c r="N10254" s="63">
        <v>6409</v>
      </c>
      <c r="O10254" s="63">
        <v>0.1130564</v>
      </c>
      <c r="P10254" s="63">
        <v>2</v>
      </c>
      <c r="Q10254" s="63">
        <v>1.2781749580960001E-2</v>
      </c>
    </row>
    <row r="10255" spans="1:17">
      <c r="A10255" s="63" t="s">
        <v>82</v>
      </c>
      <c r="B10255" s="63" t="s">
        <v>58</v>
      </c>
      <c r="C10255" s="63" t="s">
        <v>47</v>
      </c>
      <c r="D10255" s="63">
        <v>6</v>
      </c>
      <c r="E10255" s="63">
        <v>1.2618020000000001</v>
      </c>
      <c r="F10255" s="63">
        <v>1.026564</v>
      </c>
      <c r="G10255" s="63">
        <v>-0.2352378</v>
      </c>
      <c r="H10255" s="63">
        <v>34.349600000000002</v>
      </c>
      <c r="I10255" s="63">
        <v>-0.3801254</v>
      </c>
      <c r="J10255" s="63">
        <v>-0.29452469999999997</v>
      </c>
      <c r="K10255" s="63">
        <v>-0.2352378</v>
      </c>
      <c r="L10255" s="63">
        <v>-0.175951</v>
      </c>
      <c r="M10255" s="63">
        <v>-9.0350200000000006E-2</v>
      </c>
      <c r="N10255" s="63">
        <v>6409</v>
      </c>
      <c r="O10255" s="63">
        <v>0.1130564</v>
      </c>
      <c r="P10255" s="63">
        <v>2</v>
      </c>
      <c r="Q10255" s="63">
        <v>1.2781749580960001E-2</v>
      </c>
    </row>
    <row r="10256" spans="1:17">
      <c r="A10256" s="63" t="s">
        <v>82</v>
      </c>
      <c r="B10256" s="63" t="s">
        <v>58</v>
      </c>
      <c r="C10256" s="63" t="s">
        <v>47</v>
      </c>
      <c r="D10256" s="63">
        <v>7</v>
      </c>
      <c r="E10256" s="63">
        <v>1.627281</v>
      </c>
      <c r="F10256" s="63">
        <v>1.428104</v>
      </c>
      <c r="G10256" s="63">
        <v>-0.19917679999999999</v>
      </c>
      <c r="H10256" s="63">
        <v>34.784999999999997</v>
      </c>
      <c r="I10256" s="63">
        <v>-0.34406439999999999</v>
      </c>
      <c r="J10256" s="63">
        <v>-0.25846360000000002</v>
      </c>
      <c r="K10256" s="63">
        <v>-0.19917679999999999</v>
      </c>
      <c r="L10256" s="63">
        <v>-0.13988999999999999</v>
      </c>
      <c r="M10256" s="63">
        <v>-5.4289200000000003E-2</v>
      </c>
      <c r="N10256" s="63">
        <v>6409</v>
      </c>
      <c r="O10256" s="63">
        <v>0.1130564</v>
      </c>
      <c r="P10256" s="63">
        <v>2</v>
      </c>
      <c r="Q10256" s="63">
        <v>1.2781749580960001E-2</v>
      </c>
    </row>
    <row r="10257" spans="1:17">
      <c r="A10257" s="63" t="s">
        <v>82</v>
      </c>
      <c r="B10257" s="63" t="s">
        <v>58</v>
      </c>
      <c r="C10257" s="63" t="s">
        <v>47</v>
      </c>
      <c r="D10257" s="63">
        <v>8</v>
      </c>
      <c r="E10257" s="63">
        <v>1.847075</v>
      </c>
      <c r="F10257" s="63">
        <v>1.763123</v>
      </c>
      <c r="G10257" s="63">
        <v>-8.3951799999999993E-2</v>
      </c>
      <c r="H10257" s="63">
        <v>37.1205</v>
      </c>
      <c r="I10257" s="63">
        <v>-0.2288394</v>
      </c>
      <c r="J10257" s="63">
        <v>-0.1432387</v>
      </c>
      <c r="K10257" s="63">
        <v>-8.3951799999999993E-2</v>
      </c>
      <c r="L10257" s="63">
        <v>-2.4664999999999999E-2</v>
      </c>
      <c r="M10257" s="63">
        <v>6.0935799999999998E-2</v>
      </c>
      <c r="N10257" s="63">
        <v>6409</v>
      </c>
      <c r="O10257" s="63">
        <v>0.1130564</v>
      </c>
      <c r="P10257" s="63">
        <v>2</v>
      </c>
      <c r="Q10257" s="63">
        <v>1.2781749580960001E-2</v>
      </c>
    </row>
    <row r="10258" spans="1:17">
      <c r="A10258" s="63" t="s">
        <v>82</v>
      </c>
      <c r="B10258" s="63" t="s">
        <v>58</v>
      </c>
      <c r="C10258" s="63" t="s">
        <v>47</v>
      </c>
      <c r="D10258" s="63">
        <v>9</v>
      </c>
      <c r="E10258" s="63">
        <v>1.722953</v>
      </c>
      <c r="F10258" s="63">
        <v>1.796286</v>
      </c>
      <c r="G10258" s="63">
        <v>7.3333599999999999E-2</v>
      </c>
      <c r="H10258" s="63">
        <v>40.368499999999997</v>
      </c>
      <c r="I10258" s="63">
        <v>-7.1554000000000006E-2</v>
      </c>
      <c r="J10258" s="63">
        <v>1.40468E-2</v>
      </c>
      <c r="K10258" s="63">
        <v>7.3333599999999999E-2</v>
      </c>
      <c r="L10258" s="63">
        <v>0.1326205</v>
      </c>
      <c r="M10258" s="63">
        <v>0.2182212</v>
      </c>
      <c r="N10258" s="63">
        <v>6409</v>
      </c>
      <c r="O10258" s="63">
        <v>0.1130564</v>
      </c>
      <c r="P10258" s="63">
        <v>2</v>
      </c>
      <c r="Q10258" s="63">
        <v>1.2781749580960001E-2</v>
      </c>
    </row>
    <row r="10259" spans="1:17">
      <c r="A10259" s="63" t="s">
        <v>82</v>
      </c>
      <c r="B10259" s="63" t="s">
        <v>58</v>
      </c>
      <c r="C10259" s="63" t="s">
        <v>47</v>
      </c>
      <c r="D10259" s="63">
        <v>10</v>
      </c>
      <c r="E10259" s="63">
        <v>1.6600950000000001</v>
      </c>
      <c r="F10259" s="63">
        <v>1.7363390000000001</v>
      </c>
      <c r="G10259" s="63">
        <v>7.6243900000000003E-2</v>
      </c>
      <c r="H10259" s="63">
        <v>44.089799999999997</v>
      </c>
      <c r="I10259" s="63">
        <v>-6.8643700000000002E-2</v>
      </c>
      <c r="J10259" s="63">
        <v>1.6957E-2</v>
      </c>
      <c r="K10259" s="63">
        <v>7.6243900000000003E-2</v>
      </c>
      <c r="L10259" s="63">
        <v>0.1355307</v>
      </c>
      <c r="M10259" s="63">
        <v>0.22113150000000001</v>
      </c>
      <c r="N10259" s="63">
        <v>6409</v>
      </c>
      <c r="O10259" s="63">
        <v>0.1130564</v>
      </c>
      <c r="P10259" s="63">
        <v>2</v>
      </c>
      <c r="Q10259" s="63">
        <v>1.2781749580960001E-2</v>
      </c>
    </row>
    <row r="10260" spans="1:17">
      <c r="A10260" s="63" t="s">
        <v>82</v>
      </c>
      <c r="B10260" s="63" t="s">
        <v>58</v>
      </c>
      <c r="C10260" s="63" t="s">
        <v>47</v>
      </c>
      <c r="D10260" s="63">
        <v>11</v>
      </c>
      <c r="E10260" s="63">
        <v>1.5486</v>
      </c>
      <c r="F10260" s="63">
        <v>1.703211</v>
      </c>
      <c r="G10260" s="63">
        <v>0.15461030000000001</v>
      </c>
      <c r="H10260" s="63">
        <v>45.726500000000001</v>
      </c>
      <c r="I10260" s="63">
        <v>9.7227000000000008E-3</v>
      </c>
      <c r="J10260" s="63">
        <v>9.5323400000000003E-2</v>
      </c>
      <c r="K10260" s="63">
        <v>0.15461030000000001</v>
      </c>
      <c r="L10260" s="63">
        <v>0.21389710000000001</v>
      </c>
      <c r="M10260" s="63">
        <v>0.29949789999999998</v>
      </c>
      <c r="N10260" s="63">
        <v>6409</v>
      </c>
      <c r="O10260" s="63">
        <v>0.1130564</v>
      </c>
      <c r="P10260" s="63">
        <v>2</v>
      </c>
      <c r="Q10260" s="63">
        <v>1.2781749580960001E-2</v>
      </c>
    </row>
    <row r="10261" spans="1:17">
      <c r="A10261" s="63" t="s">
        <v>82</v>
      </c>
      <c r="B10261" s="63" t="s">
        <v>58</v>
      </c>
      <c r="C10261" s="63" t="s">
        <v>47</v>
      </c>
      <c r="D10261" s="63">
        <v>12</v>
      </c>
      <c r="E10261" s="63">
        <v>1.485905</v>
      </c>
      <c r="F10261" s="63">
        <v>1.6216660000000001</v>
      </c>
      <c r="G10261" s="63">
        <v>0.13576160000000001</v>
      </c>
      <c r="H10261" s="63">
        <v>46.238999999999997</v>
      </c>
      <c r="I10261" s="63">
        <v>-9.1260000000000004E-3</v>
      </c>
      <c r="J10261" s="63">
        <v>7.6474799999999996E-2</v>
      </c>
      <c r="K10261" s="63">
        <v>0.13576160000000001</v>
      </c>
      <c r="L10261" s="63">
        <v>0.19504850000000001</v>
      </c>
      <c r="M10261" s="63">
        <v>0.28064919999999999</v>
      </c>
      <c r="N10261" s="63">
        <v>6409</v>
      </c>
      <c r="O10261" s="63">
        <v>0.1130564</v>
      </c>
      <c r="P10261" s="63">
        <v>2</v>
      </c>
      <c r="Q10261" s="63">
        <v>1.2781749580960001E-2</v>
      </c>
    </row>
    <row r="10262" spans="1:17">
      <c r="A10262" s="63" t="s">
        <v>82</v>
      </c>
      <c r="B10262" s="63" t="s">
        <v>58</v>
      </c>
      <c r="C10262" s="63" t="s">
        <v>47</v>
      </c>
      <c r="D10262" s="63">
        <v>13</v>
      </c>
      <c r="E10262" s="63">
        <v>1.333299</v>
      </c>
      <c r="F10262" s="63">
        <v>1.5844609999999999</v>
      </c>
      <c r="G10262" s="63">
        <v>0.25116240000000001</v>
      </c>
      <c r="H10262" s="63">
        <v>46.3857</v>
      </c>
      <c r="I10262" s="63">
        <v>0.1062748</v>
      </c>
      <c r="J10262" s="63">
        <v>0.19187560000000001</v>
      </c>
      <c r="K10262" s="63">
        <v>0.25116240000000001</v>
      </c>
      <c r="L10262" s="63">
        <v>0.31044919999999998</v>
      </c>
      <c r="M10262" s="63">
        <v>0.39605000000000001</v>
      </c>
      <c r="N10262" s="63">
        <v>6409</v>
      </c>
      <c r="O10262" s="63">
        <v>0.1130564</v>
      </c>
      <c r="P10262" s="63">
        <v>2</v>
      </c>
      <c r="Q10262" s="63">
        <v>1.2781749580960001E-2</v>
      </c>
    </row>
    <row r="10263" spans="1:17">
      <c r="A10263" s="63" t="s">
        <v>82</v>
      </c>
      <c r="B10263" s="63" t="s">
        <v>58</v>
      </c>
      <c r="C10263" s="63" t="s">
        <v>47</v>
      </c>
      <c r="D10263" s="63">
        <v>14</v>
      </c>
      <c r="E10263" s="63">
        <v>1.2080869999999999</v>
      </c>
      <c r="F10263" s="63">
        <v>1.4977819999999999</v>
      </c>
      <c r="G10263" s="63">
        <v>0.2896956</v>
      </c>
      <c r="H10263" s="63">
        <v>46.400500000000001</v>
      </c>
      <c r="I10263" s="63">
        <v>0.14480799999999999</v>
      </c>
      <c r="J10263" s="63">
        <v>0.2304088</v>
      </c>
      <c r="K10263" s="63">
        <v>0.2896956</v>
      </c>
      <c r="L10263" s="63">
        <v>0.34898249999999997</v>
      </c>
      <c r="M10263" s="63">
        <v>0.4345832</v>
      </c>
      <c r="N10263" s="63">
        <v>6409</v>
      </c>
      <c r="O10263" s="63">
        <v>0.1130564</v>
      </c>
      <c r="P10263" s="63">
        <v>2</v>
      </c>
      <c r="Q10263" s="63">
        <v>1.2781749580960001E-2</v>
      </c>
    </row>
    <row r="10264" spans="1:17">
      <c r="A10264" s="63" t="s">
        <v>82</v>
      </c>
      <c r="B10264" s="63" t="s">
        <v>58</v>
      </c>
      <c r="C10264" s="63" t="s">
        <v>47</v>
      </c>
      <c r="D10264" s="63">
        <v>15</v>
      </c>
      <c r="E10264" s="63">
        <v>1.1731499999999999</v>
      </c>
      <c r="F10264" s="63">
        <v>1.4282600000000001</v>
      </c>
      <c r="G10264" s="63">
        <v>0.25511</v>
      </c>
      <c r="H10264" s="63">
        <v>45.937899999999999</v>
      </c>
      <c r="I10264" s="63">
        <v>0.1102224</v>
      </c>
      <c r="J10264" s="63">
        <v>0.1958232</v>
      </c>
      <c r="K10264" s="63">
        <v>0.25511</v>
      </c>
      <c r="L10264" s="63">
        <v>0.31439689999999998</v>
      </c>
      <c r="M10264" s="63">
        <v>0.39999760000000001</v>
      </c>
      <c r="N10264" s="63">
        <v>6409</v>
      </c>
      <c r="O10264" s="63">
        <v>0.1130564</v>
      </c>
      <c r="P10264" s="63">
        <v>2</v>
      </c>
      <c r="Q10264" s="63">
        <v>1.2781749580960001E-2</v>
      </c>
    </row>
    <row r="10265" spans="1:17">
      <c r="A10265" s="63" t="s">
        <v>82</v>
      </c>
      <c r="B10265" s="63" t="s">
        <v>58</v>
      </c>
      <c r="C10265" s="63" t="s">
        <v>47</v>
      </c>
      <c r="D10265" s="63">
        <v>16</v>
      </c>
      <c r="E10265" s="63">
        <v>1.2157439999999999</v>
      </c>
      <c r="F10265" s="63">
        <v>1.4332579999999999</v>
      </c>
      <c r="G10265" s="63">
        <v>0.21751329999999999</v>
      </c>
      <c r="H10265" s="63">
        <v>44.7468</v>
      </c>
      <c r="I10265" s="63">
        <v>7.2625700000000001E-2</v>
      </c>
      <c r="J10265" s="63">
        <v>0.15822649999999999</v>
      </c>
      <c r="K10265" s="63">
        <v>0.21751329999999999</v>
      </c>
      <c r="L10265" s="63">
        <v>0.2768002</v>
      </c>
      <c r="M10265" s="63">
        <v>0.36240090000000003</v>
      </c>
      <c r="N10265" s="63">
        <v>6409</v>
      </c>
      <c r="O10265" s="63">
        <v>0.1130564</v>
      </c>
      <c r="P10265" s="63">
        <v>2</v>
      </c>
      <c r="Q10265" s="63">
        <v>1.2781749580960001E-2</v>
      </c>
    </row>
    <row r="10266" spans="1:17">
      <c r="A10266" s="63" t="s">
        <v>82</v>
      </c>
      <c r="B10266" s="63" t="s">
        <v>58</v>
      </c>
      <c r="C10266" s="63" t="s">
        <v>47</v>
      </c>
      <c r="D10266" s="63">
        <v>17</v>
      </c>
      <c r="E10266" s="63">
        <v>1.3430660000000001</v>
      </c>
      <c r="F10266" s="63">
        <v>1.528883</v>
      </c>
      <c r="G10266" s="63">
        <v>0.18581739999999999</v>
      </c>
      <c r="H10266" s="63">
        <v>44.3018</v>
      </c>
      <c r="I10266" s="63">
        <v>4.0929800000000002E-2</v>
      </c>
      <c r="J10266" s="63">
        <v>0.12653049999999999</v>
      </c>
      <c r="K10266" s="63">
        <v>0.18581739999999999</v>
      </c>
      <c r="L10266" s="63">
        <v>0.24510419999999999</v>
      </c>
      <c r="M10266" s="63">
        <v>0.33070500000000003</v>
      </c>
      <c r="N10266" s="63">
        <v>6409</v>
      </c>
      <c r="O10266" s="63">
        <v>0.1130564</v>
      </c>
      <c r="P10266" s="63">
        <v>2</v>
      </c>
      <c r="Q10266" s="63">
        <v>1.2781749580960001E-2</v>
      </c>
    </row>
    <row r="10267" spans="1:17">
      <c r="A10267" s="63" t="s">
        <v>82</v>
      </c>
      <c r="B10267" s="63" t="s">
        <v>58</v>
      </c>
      <c r="C10267" s="63" t="s">
        <v>47</v>
      </c>
      <c r="D10267" s="63">
        <v>18</v>
      </c>
      <c r="E10267" s="63">
        <v>1.743179</v>
      </c>
      <c r="F10267" s="63">
        <v>1.8222309999999999</v>
      </c>
      <c r="G10267" s="63">
        <v>7.9052600000000001E-2</v>
      </c>
      <c r="H10267" s="63">
        <v>43.095999999999997</v>
      </c>
      <c r="I10267" s="63">
        <v>-6.5835000000000005E-2</v>
      </c>
      <c r="J10267" s="63">
        <v>1.9765700000000001E-2</v>
      </c>
      <c r="K10267" s="63">
        <v>7.9052600000000001E-2</v>
      </c>
      <c r="L10267" s="63">
        <v>0.1383394</v>
      </c>
      <c r="M10267" s="63">
        <v>0.22394020000000001</v>
      </c>
      <c r="N10267" s="63">
        <v>6409</v>
      </c>
      <c r="O10267" s="63">
        <v>0.1130564</v>
      </c>
      <c r="P10267" s="63">
        <v>2</v>
      </c>
      <c r="Q10267" s="63">
        <v>1.2781749580960001E-2</v>
      </c>
    </row>
    <row r="10268" spans="1:17">
      <c r="A10268" s="63" t="s">
        <v>82</v>
      </c>
      <c r="B10268" s="63" t="s">
        <v>58</v>
      </c>
      <c r="C10268" s="63" t="s">
        <v>47</v>
      </c>
      <c r="D10268" s="63">
        <v>19</v>
      </c>
      <c r="E10268" s="63">
        <v>2.008645</v>
      </c>
      <c r="F10268" s="63">
        <v>1.9438770000000001</v>
      </c>
      <c r="G10268" s="63">
        <v>-6.4768199999999998E-2</v>
      </c>
      <c r="H10268" s="63">
        <v>41.941800000000001</v>
      </c>
      <c r="I10268" s="63">
        <v>-0.2096558</v>
      </c>
      <c r="J10268" s="63">
        <v>-0.124055</v>
      </c>
      <c r="K10268" s="63">
        <v>-6.4768199999999998E-2</v>
      </c>
      <c r="L10268" s="63">
        <v>-5.4814E-3</v>
      </c>
      <c r="M10268" s="63">
        <v>8.0119399999999993E-2</v>
      </c>
      <c r="N10268" s="63">
        <v>6409</v>
      </c>
      <c r="O10268" s="63">
        <v>0.1130564</v>
      </c>
      <c r="P10268" s="63">
        <v>2</v>
      </c>
      <c r="Q10268" s="63">
        <v>1.2781749580960001E-2</v>
      </c>
    </row>
    <row r="10269" spans="1:17">
      <c r="A10269" s="63" t="s">
        <v>82</v>
      </c>
      <c r="B10269" s="63" t="s">
        <v>58</v>
      </c>
      <c r="C10269" s="63" t="s">
        <v>47</v>
      </c>
      <c r="D10269" s="63">
        <v>20</v>
      </c>
      <c r="E10269" s="63">
        <v>2.0218120000000002</v>
      </c>
      <c r="F10269" s="63">
        <v>1.906644</v>
      </c>
      <c r="G10269" s="63">
        <v>-0.1151681</v>
      </c>
      <c r="H10269" s="63">
        <v>41.548400000000001</v>
      </c>
      <c r="I10269" s="63">
        <v>-0.2600557</v>
      </c>
      <c r="J10269" s="63">
        <v>-0.1744549</v>
      </c>
      <c r="K10269" s="63">
        <v>-0.1151681</v>
      </c>
      <c r="L10269" s="63">
        <v>-5.5881300000000002E-2</v>
      </c>
      <c r="M10269" s="63">
        <v>2.9719499999999999E-2</v>
      </c>
      <c r="N10269" s="63">
        <v>6409</v>
      </c>
      <c r="O10269" s="63">
        <v>0.1130564</v>
      </c>
      <c r="P10269" s="63">
        <v>2</v>
      </c>
      <c r="Q10269" s="63">
        <v>1.2781749580960001E-2</v>
      </c>
    </row>
    <row r="10270" spans="1:17">
      <c r="A10270" s="63" t="s">
        <v>82</v>
      </c>
      <c r="B10270" s="63" t="s">
        <v>58</v>
      </c>
      <c r="C10270" s="63" t="s">
        <v>47</v>
      </c>
      <c r="D10270" s="63">
        <v>21</v>
      </c>
      <c r="E10270" s="63">
        <v>1.9954499999999999</v>
      </c>
      <c r="F10270" s="63">
        <v>1.8475919999999999</v>
      </c>
      <c r="G10270" s="63">
        <v>-0.14785860000000001</v>
      </c>
      <c r="H10270" s="63">
        <v>41.5535</v>
      </c>
      <c r="I10270" s="63">
        <v>-0.29274620000000001</v>
      </c>
      <c r="J10270" s="63">
        <v>-0.20714550000000001</v>
      </c>
      <c r="K10270" s="63">
        <v>-0.14785860000000001</v>
      </c>
      <c r="L10270" s="63">
        <v>-8.8571800000000006E-2</v>
      </c>
      <c r="M10270" s="63">
        <v>-2.9710000000000001E-3</v>
      </c>
      <c r="N10270" s="63">
        <v>6409</v>
      </c>
      <c r="O10270" s="63">
        <v>0.1130564</v>
      </c>
      <c r="P10270" s="63">
        <v>2</v>
      </c>
      <c r="Q10270" s="63">
        <v>1.2781749580960001E-2</v>
      </c>
    </row>
    <row r="10271" spans="1:17">
      <c r="A10271" s="63" t="s">
        <v>82</v>
      </c>
      <c r="B10271" s="63" t="s">
        <v>58</v>
      </c>
      <c r="C10271" s="63" t="s">
        <v>47</v>
      </c>
      <c r="D10271" s="63">
        <v>22</v>
      </c>
      <c r="E10271" s="63">
        <v>1.8180860000000001</v>
      </c>
      <c r="F10271" s="63">
        <v>1.669799</v>
      </c>
      <c r="G10271" s="63">
        <v>-0.14828649999999999</v>
      </c>
      <c r="H10271" s="63">
        <v>41.5959</v>
      </c>
      <c r="I10271" s="63">
        <v>-0.29317409999999999</v>
      </c>
      <c r="J10271" s="63">
        <v>-0.20757329999999999</v>
      </c>
      <c r="K10271" s="63">
        <v>-0.14828649999999999</v>
      </c>
      <c r="L10271" s="63">
        <v>-8.8999599999999998E-2</v>
      </c>
      <c r="M10271" s="63">
        <v>-3.3988999999999998E-3</v>
      </c>
      <c r="N10271" s="63">
        <v>6409</v>
      </c>
      <c r="O10271" s="63">
        <v>0.1130564</v>
      </c>
      <c r="P10271" s="63">
        <v>2</v>
      </c>
      <c r="Q10271" s="63">
        <v>1.2781749580960001E-2</v>
      </c>
    </row>
    <row r="10272" spans="1:17">
      <c r="A10272" s="63" t="s">
        <v>82</v>
      </c>
      <c r="B10272" s="63" t="s">
        <v>58</v>
      </c>
      <c r="C10272" s="63" t="s">
        <v>47</v>
      </c>
      <c r="D10272" s="63">
        <v>23</v>
      </c>
      <c r="E10272" s="63">
        <v>1.5702860000000001</v>
      </c>
      <c r="F10272" s="63">
        <v>1.4301079999999999</v>
      </c>
      <c r="G10272" s="63">
        <v>-0.14017830000000001</v>
      </c>
      <c r="H10272" s="63">
        <v>41.533200000000001</v>
      </c>
      <c r="I10272" s="63">
        <v>-0.28506589999999998</v>
      </c>
      <c r="J10272" s="63">
        <v>-0.19946520000000001</v>
      </c>
      <c r="K10272" s="63">
        <v>-0.14017830000000001</v>
      </c>
      <c r="L10272" s="63">
        <v>-8.0891500000000005E-2</v>
      </c>
      <c r="M10272" s="63">
        <v>4.7092999999999996E-3</v>
      </c>
      <c r="N10272" s="63">
        <v>6409</v>
      </c>
      <c r="O10272" s="63">
        <v>0.1130564</v>
      </c>
      <c r="P10272" s="63">
        <v>2</v>
      </c>
      <c r="Q10272" s="63">
        <v>1.2781749580960001E-2</v>
      </c>
    </row>
    <row r="10273" spans="1:17">
      <c r="A10273" s="63" t="s">
        <v>82</v>
      </c>
      <c r="B10273" s="63" t="s">
        <v>58</v>
      </c>
      <c r="C10273" s="63" t="s">
        <v>47</v>
      </c>
      <c r="D10273" s="63">
        <v>24</v>
      </c>
      <c r="E10273" s="63">
        <v>1.286429</v>
      </c>
      <c r="F10273" s="63">
        <v>1.1443380000000001</v>
      </c>
      <c r="G10273" s="63">
        <v>-0.14209160000000001</v>
      </c>
      <c r="H10273" s="63">
        <v>41.570399999999999</v>
      </c>
      <c r="I10273" s="63">
        <v>-0.28697919999999999</v>
      </c>
      <c r="J10273" s="63">
        <v>-0.20137849999999999</v>
      </c>
      <c r="K10273" s="63">
        <v>-0.14209160000000001</v>
      </c>
      <c r="L10273" s="63">
        <v>-8.2804799999999998E-2</v>
      </c>
      <c r="M10273" s="63">
        <v>2.7959999999999999E-3</v>
      </c>
      <c r="N10273" s="63">
        <v>6409</v>
      </c>
      <c r="O10273" s="63">
        <v>0.1130564</v>
      </c>
      <c r="P10273" s="63">
        <v>2</v>
      </c>
      <c r="Q10273" s="63">
        <v>1.2781749580960001E-2</v>
      </c>
    </row>
    <row r="10274" spans="1:17">
      <c r="A10274" s="63" t="s">
        <v>82</v>
      </c>
      <c r="B10274" s="63" t="s">
        <v>58</v>
      </c>
      <c r="C10274" s="63" t="s">
        <v>48</v>
      </c>
      <c r="D10274" s="63">
        <v>1</v>
      </c>
      <c r="E10274" s="63">
        <v>0.96756790000000004</v>
      </c>
      <c r="F10274" s="63">
        <v>0.82266419999999996</v>
      </c>
      <c r="G10274" s="63">
        <v>-0.1449037</v>
      </c>
      <c r="H10274" s="63">
        <v>44.7301</v>
      </c>
      <c r="I10274" s="63">
        <v>-0.28979129999999997</v>
      </c>
      <c r="J10274" s="63">
        <v>-0.2041906</v>
      </c>
      <c r="K10274" s="63">
        <v>-0.1449037</v>
      </c>
      <c r="L10274" s="63">
        <v>-8.5616899999999996E-2</v>
      </c>
      <c r="M10274" s="63">
        <v>-1.6099999999999998E-5</v>
      </c>
      <c r="N10274" s="63">
        <v>6409</v>
      </c>
      <c r="O10274" s="63">
        <v>0.1130564</v>
      </c>
      <c r="P10274" s="63">
        <v>3</v>
      </c>
      <c r="Q10274" s="63">
        <v>1.2781749580960001E-2</v>
      </c>
    </row>
    <row r="10275" spans="1:17">
      <c r="A10275" s="63" t="s">
        <v>82</v>
      </c>
      <c r="B10275" s="63" t="s">
        <v>58</v>
      </c>
      <c r="C10275" s="63" t="s">
        <v>48</v>
      </c>
      <c r="D10275" s="63">
        <v>2</v>
      </c>
      <c r="E10275" s="63">
        <v>0.90015259999999997</v>
      </c>
      <c r="F10275" s="63">
        <v>0.73933680000000002</v>
      </c>
      <c r="G10275" s="63">
        <v>-0.16081580000000001</v>
      </c>
      <c r="H10275" s="63">
        <v>42.755099999999999</v>
      </c>
      <c r="I10275" s="63">
        <v>-0.30570340000000001</v>
      </c>
      <c r="J10275" s="63">
        <v>-0.22010260000000001</v>
      </c>
      <c r="K10275" s="63">
        <v>-0.16081580000000001</v>
      </c>
      <c r="L10275" s="63">
        <v>-0.10152890000000001</v>
      </c>
      <c r="M10275" s="63">
        <v>-1.59282E-2</v>
      </c>
      <c r="N10275" s="63">
        <v>6409</v>
      </c>
      <c r="O10275" s="63">
        <v>0.1130564</v>
      </c>
      <c r="P10275" s="63">
        <v>3</v>
      </c>
      <c r="Q10275" s="63">
        <v>1.2781749580960001E-2</v>
      </c>
    </row>
    <row r="10276" spans="1:17">
      <c r="A10276" s="63" t="s">
        <v>82</v>
      </c>
      <c r="B10276" s="63" t="s">
        <v>58</v>
      </c>
      <c r="C10276" s="63" t="s">
        <v>48</v>
      </c>
      <c r="D10276" s="63">
        <v>3</v>
      </c>
      <c r="E10276" s="63">
        <v>0.89411779999999996</v>
      </c>
      <c r="F10276" s="63">
        <v>0.73772139999999997</v>
      </c>
      <c r="G10276" s="63">
        <v>-0.15639639999999999</v>
      </c>
      <c r="H10276" s="63">
        <v>41.667499999999997</v>
      </c>
      <c r="I10276" s="63">
        <v>-0.301284</v>
      </c>
      <c r="J10276" s="63">
        <v>-0.21568329999999999</v>
      </c>
      <c r="K10276" s="63">
        <v>-0.15639639999999999</v>
      </c>
      <c r="L10276" s="63">
        <v>-9.7109600000000004E-2</v>
      </c>
      <c r="M10276" s="63">
        <v>-1.1508900000000001E-2</v>
      </c>
      <c r="N10276" s="63">
        <v>6409</v>
      </c>
      <c r="O10276" s="63">
        <v>0.1130564</v>
      </c>
      <c r="P10276" s="63">
        <v>3</v>
      </c>
      <c r="Q10276" s="63">
        <v>1.2781749580960001E-2</v>
      </c>
    </row>
    <row r="10277" spans="1:17">
      <c r="A10277" s="63" t="s">
        <v>82</v>
      </c>
      <c r="B10277" s="63" t="s">
        <v>58</v>
      </c>
      <c r="C10277" s="63" t="s">
        <v>48</v>
      </c>
      <c r="D10277" s="63">
        <v>4</v>
      </c>
      <c r="E10277" s="63">
        <v>0.92921549999999997</v>
      </c>
      <c r="F10277" s="63">
        <v>0.77136519999999997</v>
      </c>
      <c r="G10277" s="63">
        <v>-0.1578503</v>
      </c>
      <c r="H10277" s="63">
        <v>40.612400000000001</v>
      </c>
      <c r="I10277" s="63">
        <v>-0.3027379</v>
      </c>
      <c r="J10277" s="63">
        <v>-0.2171371</v>
      </c>
      <c r="K10277" s="63">
        <v>-0.1578503</v>
      </c>
      <c r="L10277" s="63">
        <v>-9.8563399999999995E-2</v>
      </c>
      <c r="M10277" s="63">
        <v>-1.2962700000000001E-2</v>
      </c>
      <c r="N10277" s="63">
        <v>6409</v>
      </c>
      <c r="O10277" s="63">
        <v>0.1130564</v>
      </c>
      <c r="P10277" s="63">
        <v>3</v>
      </c>
      <c r="Q10277" s="63">
        <v>1.2781749580960001E-2</v>
      </c>
    </row>
    <row r="10278" spans="1:17">
      <c r="A10278" s="63" t="s">
        <v>82</v>
      </c>
      <c r="B10278" s="63" t="s">
        <v>58</v>
      </c>
      <c r="C10278" s="63" t="s">
        <v>48</v>
      </c>
      <c r="D10278" s="63">
        <v>5</v>
      </c>
      <c r="E10278" s="63">
        <v>0.97251770000000004</v>
      </c>
      <c r="F10278" s="63">
        <v>0.81542490000000001</v>
      </c>
      <c r="G10278" s="63">
        <v>-0.1570928</v>
      </c>
      <c r="H10278" s="63">
        <v>37.876899999999999</v>
      </c>
      <c r="I10278" s="63">
        <v>-0.30198029999999998</v>
      </c>
      <c r="J10278" s="63">
        <v>-0.21637960000000001</v>
      </c>
      <c r="K10278" s="63">
        <v>-0.1570928</v>
      </c>
      <c r="L10278" s="63">
        <v>-9.7805900000000001E-2</v>
      </c>
      <c r="M10278" s="63">
        <v>-1.2205199999999999E-2</v>
      </c>
      <c r="N10278" s="63">
        <v>6409</v>
      </c>
      <c r="O10278" s="63">
        <v>0.1130564</v>
      </c>
      <c r="P10278" s="63">
        <v>3</v>
      </c>
      <c r="Q10278" s="63">
        <v>1.2781749580960001E-2</v>
      </c>
    </row>
    <row r="10279" spans="1:17">
      <c r="A10279" s="63" t="s">
        <v>82</v>
      </c>
      <c r="B10279" s="63" t="s">
        <v>58</v>
      </c>
      <c r="C10279" s="63" t="s">
        <v>48</v>
      </c>
      <c r="D10279" s="63">
        <v>6</v>
      </c>
      <c r="E10279" s="63">
        <v>1.1446270000000001</v>
      </c>
      <c r="F10279" s="63">
        <v>0.90938920000000001</v>
      </c>
      <c r="G10279" s="63">
        <v>-0.2352378</v>
      </c>
      <c r="H10279" s="63">
        <v>37.401400000000002</v>
      </c>
      <c r="I10279" s="63">
        <v>-0.3801254</v>
      </c>
      <c r="J10279" s="63">
        <v>-0.29452460000000003</v>
      </c>
      <c r="K10279" s="63">
        <v>-0.2352378</v>
      </c>
      <c r="L10279" s="63">
        <v>-0.17595089999999999</v>
      </c>
      <c r="M10279" s="63">
        <v>-9.0350200000000006E-2</v>
      </c>
      <c r="N10279" s="63">
        <v>6409</v>
      </c>
      <c r="O10279" s="63">
        <v>0.1130564</v>
      </c>
      <c r="P10279" s="63">
        <v>3</v>
      </c>
      <c r="Q10279" s="63">
        <v>1.2781749580960001E-2</v>
      </c>
    </row>
    <row r="10280" spans="1:17">
      <c r="A10280" s="63" t="s">
        <v>82</v>
      </c>
      <c r="B10280" s="63" t="s">
        <v>58</v>
      </c>
      <c r="C10280" s="63" t="s">
        <v>48</v>
      </c>
      <c r="D10280" s="63">
        <v>7</v>
      </c>
      <c r="E10280" s="63">
        <v>1.5110209999999999</v>
      </c>
      <c r="F10280" s="63">
        <v>1.311844</v>
      </c>
      <c r="G10280" s="63">
        <v>-0.19917679999999999</v>
      </c>
      <c r="H10280" s="63">
        <v>36.603900000000003</v>
      </c>
      <c r="I10280" s="63">
        <v>-0.34406439999999999</v>
      </c>
      <c r="J10280" s="63">
        <v>-0.25846360000000002</v>
      </c>
      <c r="K10280" s="63">
        <v>-0.19917679999999999</v>
      </c>
      <c r="L10280" s="63">
        <v>-0.13988999999999999</v>
      </c>
      <c r="M10280" s="63">
        <v>-5.4289200000000003E-2</v>
      </c>
      <c r="N10280" s="63">
        <v>6409</v>
      </c>
      <c r="O10280" s="63">
        <v>0.1130564</v>
      </c>
      <c r="P10280" s="63">
        <v>3</v>
      </c>
      <c r="Q10280" s="63">
        <v>1.2781749580960001E-2</v>
      </c>
    </row>
    <row r="10281" spans="1:17">
      <c r="A10281" s="63" t="s">
        <v>82</v>
      </c>
      <c r="B10281" s="63" t="s">
        <v>58</v>
      </c>
      <c r="C10281" s="63" t="s">
        <v>48</v>
      </c>
      <c r="D10281" s="63">
        <v>8</v>
      </c>
      <c r="E10281" s="63">
        <v>1.7276739999999999</v>
      </c>
      <c r="F10281" s="63">
        <v>1.6437219999999999</v>
      </c>
      <c r="G10281" s="63">
        <v>-8.3951700000000004E-2</v>
      </c>
      <c r="H10281" s="63">
        <v>39.692</v>
      </c>
      <c r="I10281" s="63">
        <v>-0.2288393</v>
      </c>
      <c r="J10281" s="63">
        <v>-0.14323849999999999</v>
      </c>
      <c r="K10281" s="63">
        <v>-8.3951700000000004E-2</v>
      </c>
      <c r="L10281" s="63">
        <v>-2.46649E-2</v>
      </c>
      <c r="M10281" s="63">
        <v>6.0935900000000001E-2</v>
      </c>
      <c r="N10281" s="63">
        <v>6409</v>
      </c>
      <c r="O10281" s="63">
        <v>0.1130564</v>
      </c>
      <c r="P10281" s="63">
        <v>3</v>
      </c>
      <c r="Q10281" s="63">
        <v>1.2781749580960001E-2</v>
      </c>
    </row>
    <row r="10282" spans="1:17">
      <c r="A10282" s="63" t="s">
        <v>82</v>
      </c>
      <c r="B10282" s="63" t="s">
        <v>58</v>
      </c>
      <c r="C10282" s="63" t="s">
        <v>48</v>
      </c>
      <c r="D10282" s="63">
        <v>9</v>
      </c>
      <c r="E10282" s="63">
        <v>1.5814490000000001</v>
      </c>
      <c r="F10282" s="63">
        <v>1.654782</v>
      </c>
      <c r="G10282" s="63">
        <v>7.3333599999999999E-2</v>
      </c>
      <c r="H10282" s="63">
        <v>42.9788</v>
      </c>
      <c r="I10282" s="63">
        <v>-7.1554000000000006E-2</v>
      </c>
      <c r="J10282" s="63">
        <v>1.40468E-2</v>
      </c>
      <c r="K10282" s="63">
        <v>7.3333599999999999E-2</v>
      </c>
      <c r="L10282" s="63">
        <v>0.1326205</v>
      </c>
      <c r="M10282" s="63">
        <v>0.2182212</v>
      </c>
      <c r="N10282" s="63">
        <v>6409</v>
      </c>
      <c r="O10282" s="63">
        <v>0.1130564</v>
      </c>
      <c r="P10282" s="63">
        <v>3</v>
      </c>
      <c r="Q10282" s="63">
        <v>1.2781749580960001E-2</v>
      </c>
    </row>
    <row r="10283" spans="1:17">
      <c r="A10283" s="63" t="s">
        <v>82</v>
      </c>
      <c r="B10283" s="63" t="s">
        <v>58</v>
      </c>
      <c r="C10283" s="63" t="s">
        <v>48</v>
      </c>
      <c r="D10283" s="63">
        <v>10</v>
      </c>
      <c r="E10283" s="63">
        <v>1.5022930000000001</v>
      </c>
      <c r="F10283" s="63">
        <v>1.5785370000000001</v>
      </c>
      <c r="G10283" s="63">
        <v>7.62438E-2</v>
      </c>
      <c r="H10283" s="63">
        <v>45.123699999999999</v>
      </c>
      <c r="I10283" s="63">
        <v>-6.8643800000000005E-2</v>
      </c>
      <c r="J10283" s="63">
        <v>1.69569E-2</v>
      </c>
      <c r="K10283" s="63">
        <v>7.62438E-2</v>
      </c>
      <c r="L10283" s="63">
        <v>0.1355306</v>
      </c>
      <c r="M10283" s="63">
        <v>0.22113140000000001</v>
      </c>
      <c r="N10283" s="63">
        <v>6409</v>
      </c>
      <c r="O10283" s="63">
        <v>0.1130564</v>
      </c>
      <c r="P10283" s="63">
        <v>3</v>
      </c>
      <c r="Q10283" s="63">
        <v>1.2781749580960001E-2</v>
      </c>
    </row>
    <row r="10284" spans="1:17">
      <c r="A10284" s="63" t="s">
        <v>82</v>
      </c>
      <c r="B10284" s="63" t="s">
        <v>58</v>
      </c>
      <c r="C10284" s="63" t="s">
        <v>48</v>
      </c>
      <c r="D10284" s="63">
        <v>11</v>
      </c>
      <c r="E10284" s="63">
        <v>1.3797200000000001</v>
      </c>
      <c r="F10284" s="63">
        <v>1.53433</v>
      </c>
      <c r="G10284" s="63">
        <v>0.15461030000000001</v>
      </c>
      <c r="H10284" s="63">
        <v>47.765599999999999</v>
      </c>
      <c r="I10284" s="63">
        <v>9.7227000000000008E-3</v>
      </c>
      <c r="J10284" s="63">
        <v>9.5323400000000003E-2</v>
      </c>
      <c r="K10284" s="63">
        <v>0.15461030000000001</v>
      </c>
      <c r="L10284" s="63">
        <v>0.21389710000000001</v>
      </c>
      <c r="M10284" s="63">
        <v>0.29949789999999998</v>
      </c>
      <c r="N10284" s="63">
        <v>6409</v>
      </c>
      <c r="O10284" s="63">
        <v>0.1130564</v>
      </c>
      <c r="P10284" s="63">
        <v>3</v>
      </c>
      <c r="Q10284" s="63">
        <v>1.2781749580960001E-2</v>
      </c>
    </row>
    <row r="10285" spans="1:17">
      <c r="A10285" s="63" t="s">
        <v>82</v>
      </c>
      <c r="B10285" s="63" t="s">
        <v>58</v>
      </c>
      <c r="C10285" s="63" t="s">
        <v>48</v>
      </c>
      <c r="D10285" s="63">
        <v>12</v>
      </c>
      <c r="E10285" s="63">
        <v>1.303226</v>
      </c>
      <c r="F10285" s="63">
        <v>1.4389879999999999</v>
      </c>
      <c r="G10285" s="63">
        <v>0.13576160000000001</v>
      </c>
      <c r="H10285" s="63">
        <v>49.683599999999998</v>
      </c>
      <c r="I10285" s="63">
        <v>-9.1260000000000004E-3</v>
      </c>
      <c r="J10285" s="63">
        <v>7.6474799999999996E-2</v>
      </c>
      <c r="K10285" s="63">
        <v>0.13576160000000001</v>
      </c>
      <c r="L10285" s="63">
        <v>0.19504850000000001</v>
      </c>
      <c r="M10285" s="63">
        <v>0.28064919999999999</v>
      </c>
      <c r="N10285" s="63">
        <v>6409</v>
      </c>
      <c r="O10285" s="63">
        <v>0.1130564</v>
      </c>
      <c r="P10285" s="63">
        <v>3</v>
      </c>
      <c r="Q10285" s="63">
        <v>1.2781749580960001E-2</v>
      </c>
    </row>
    <row r="10286" spans="1:17">
      <c r="A10286" s="63" t="s">
        <v>82</v>
      </c>
      <c r="B10286" s="63" t="s">
        <v>58</v>
      </c>
      <c r="C10286" s="63" t="s">
        <v>48</v>
      </c>
      <c r="D10286" s="63">
        <v>13</v>
      </c>
      <c r="E10286" s="63">
        <v>1.148239</v>
      </c>
      <c r="F10286" s="63">
        <v>1.399402</v>
      </c>
      <c r="G10286" s="63">
        <v>0.25116240000000001</v>
      </c>
      <c r="H10286" s="63">
        <v>49.5886</v>
      </c>
      <c r="I10286" s="63">
        <v>0.1062748</v>
      </c>
      <c r="J10286" s="63">
        <v>0.19187560000000001</v>
      </c>
      <c r="K10286" s="63">
        <v>0.25116240000000001</v>
      </c>
      <c r="L10286" s="63">
        <v>0.31044919999999998</v>
      </c>
      <c r="M10286" s="63">
        <v>0.39605000000000001</v>
      </c>
      <c r="N10286" s="63">
        <v>6409</v>
      </c>
      <c r="O10286" s="63">
        <v>0.1130564</v>
      </c>
      <c r="P10286" s="63">
        <v>3</v>
      </c>
      <c r="Q10286" s="63">
        <v>1.2781749580960001E-2</v>
      </c>
    </row>
    <row r="10287" spans="1:17">
      <c r="A10287" s="63" t="s">
        <v>82</v>
      </c>
      <c r="B10287" s="63" t="s">
        <v>58</v>
      </c>
      <c r="C10287" s="63" t="s">
        <v>48</v>
      </c>
      <c r="D10287" s="63">
        <v>14</v>
      </c>
      <c r="E10287" s="63">
        <v>1.0346979999999999</v>
      </c>
      <c r="F10287" s="63">
        <v>1.3243940000000001</v>
      </c>
      <c r="G10287" s="63">
        <v>0.2896956</v>
      </c>
      <c r="H10287" s="63">
        <v>49.5124</v>
      </c>
      <c r="I10287" s="63">
        <v>0.14480799999999999</v>
      </c>
      <c r="J10287" s="63">
        <v>0.2304088</v>
      </c>
      <c r="K10287" s="63">
        <v>0.2896956</v>
      </c>
      <c r="L10287" s="63">
        <v>0.34898249999999997</v>
      </c>
      <c r="M10287" s="63">
        <v>0.4345832</v>
      </c>
      <c r="N10287" s="63">
        <v>6409</v>
      </c>
      <c r="O10287" s="63">
        <v>0.1130564</v>
      </c>
      <c r="P10287" s="63">
        <v>3</v>
      </c>
      <c r="Q10287" s="63">
        <v>1.2781749580960001E-2</v>
      </c>
    </row>
    <row r="10288" spans="1:17">
      <c r="A10288" s="63" t="s">
        <v>82</v>
      </c>
      <c r="B10288" s="63" t="s">
        <v>58</v>
      </c>
      <c r="C10288" s="63" t="s">
        <v>48</v>
      </c>
      <c r="D10288" s="63">
        <v>15</v>
      </c>
      <c r="E10288" s="63">
        <v>0.9940078</v>
      </c>
      <c r="F10288" s="63">
        <v>1.249118</v>
      </c>
      <c r="G10288" s="63">
        <v>0.25511</v>
      </c>
      <c r="H10288" s="63">
        <v>46.459699999999998</v>
      </c>
      <c r="I10288" s="63">
        <v>0.1102224</v>
      </c>
      <c r="J10288" s="63">
        <v>0.1958232</v>
      </c>
      <c r="K10288" s="63">
        <v>0.25511</v>
      </c>
      <c r="L10288" s="63">
        <v>0.31439689999999998</v>
      </c>
      <c r="M10288" s="63">
        <v>0.39999760000000001</v>
      </c>
      <c r="N10288" s="63">
        <v>6409</v>
      </c>
      <c r="O10288" s="63">
        <v>0.1130564</v>
      </c>
      <c r="P10288" s="63">
        <v>3</v>
      </c>
      <c r="Q10288" s="63">
        <v>1.2781749580960001E-2</v>
      </c>
    </row>
    <row r="10289" spans="1:17">
      <c r="A10289" s="63" t="s">
        <v>82</v>
      </c>
      <c r="B10289" s="63" t="s">
        <v>58</v>
      </c>
      <c r="C10289" s="63" t="s">
        <v>48</v>
      </c>
      <c r="D10289" s="63">
        <v>16</v>
      </c>
      <c r="E10289" s="63">
        <v>1.024197</v>
      </c>
      <c r="F10289" s="63">
        <v>1.2417100000000001</v>
      </c>
      <c r="G10289" s="63">
        <v>0.21751329999999999</v>
      </c>
      <c r="H10289" s="63">
        <v>44.323900000000002</v>
      </c>
      <c r="I10289" s="63">
        <v>7.2625700000000001E-2</v>
      </c>
      <c r="J10289" s="63">
        <v>0.15822649999999999</v>
      </c>
      <c r="K10289" s="63">
        <v>0.21751329999999999</v>
      </c>
      <c r="L10289" s="63">
        <v>0.2768002</v>
      </c>
      <c r="M10289" s="63">
        <v>0.36240090000000003</v>
      </c>
      <c r="N10289" s="63">
        <v>6409</v>
      </c>
      <c r="O10289" s="63">
        <v>0.1130564</v>
      </c>
      <c r="P10289" s="63">
        <v>3</v>
      </c>
      <c r="Q10289" s="63">
        <v>1.2781749580960001E-2</v>
      </c>
    </row>
    <row r="10290" spans="1:17">
      <c r="A10290" s="63" t="s">
        <v>82</v>
      </c>
      <c r="B10290" s="63" t="s">
        <v>58</v>
      </c>
      <c r="C10290" s="63" t="s">
        <v>48</v>
      </c>
      <c r="D10290" s="63">
        <v>17</v>
      </c>
      <c r="E10290" s="63">
        <v>1.127329</v>
      </c>
      <c r="F10290" s="63">
        <v>1.3131459999999999</v>
      </c>
      <c r="G10290" s="63">
        <v>0.18581739999999999</v>
      </c>
      <c r="H10290" s="63">
        <v>44.348700000000001</v>
      </c>
      <c r="I10290" s="63">
        <v>4.0929800000000002E-2</v>
      </c>
      <c r="J10290" s="63">
        <v>0.12653049999999999</v>
      </c>
      <c r="K10290" s="63">
        <v>0.18581739999999999</v>
      </c>
      <c r="L10290" s="63">
        <v>0.24510419999999999</v>
      </c>
      <c r="M10290" s="63">
        <v>0.33070500000000003</v>
      </c>
      <c r="N10290" s="63">
        <v>6409</v>
      </c>
      <c r="O10290" s="63">
        <v>0.1130564</v>
      </c>
      <c r="P10290" s="63">
        <v>3</v>
      </c>
      <c r="Q10290" s="63">
        <v>1.2781749580960001E-2</v>
      </c>
    </row>
    <row r="10291" spans="1:17">
      <c r="A10291" s="63" t="s">
        <v>82</v>
      </c>
      <c r="B10291" s="63" t="s">
        <v>58</v>
      </c>
      <c r="C10291" s="63" t="s">
        <v>48</v>
      </c>
      <c r="D10291" s="63">
        <v>18</v>
      </c>
      <c r="E10291" s="63">
        <v>1.4853160000000001</v>
      </c>
      <c r="F10291" s="63">
        <v>1.5643689999999999</v>
      </c>
      <c r="G10291" s="63">
        <v>7.9052600000000001E-2</v>
      </c>
      <c r="H10291" s="63">
        <v>42.819200000000002</v>
      </c>
      <c r="I10291" s="63">
        <v>-6.5835000000000005E-2</v>
      </c>
      <c r="J10291" s="63">
        <v>1.9765700000000001E-2</v>
      </c>
      <c r="K10291" s="63">
        <v>7.9052600000000001E-2</v>
      </c>
      <c r="L10291" s="63">
        <v>0.1383394</v>
      </c>
      <c r="M10291" s="63">
        <v>0.22394020000000001</v>
      </c>
      <c r="N10291" s="63">
        <v>6409</v>
      </c>
      <c r="O10291" s="63">
        <v>0.1130564</v>
      </c>
      <c r="P10291" s="63">
        <v>3</v>
      </c>
      <c r="Q10291" s="63">
        <v>1.2781749580960001E-2</v>
      </c>
    </row>
    <row r="10292" spans="1:17">
      <c r="A10292" s="63" t="s">
        <v>82</v>
      </c>
      <c r="B10292" s="63" t="s">
        <v>58</v>
      </c>
      <c r="C10292" s="63" t="s">
        <v>48</v>
      </c>
      <c r="D10292" s="63">
        <v>19</v>
      </c>
      <c r="E10292" s="63">
        <v>1.758365</v>
      </c>
      <c r="F10292" s="63">
        <v>1.693597</v>
      </c>
      <c r="G10292" s="63">
        <v>-6.4768199999999998E-2</v>
      </c>
      <c r="H10292" s="63">
        <v>41.285299999999999</v>
      </c>
      <c r="I10292" s="63">
        <v>-0.2096558</v>
      </c>
      <c r="J10292" s="63">
        <v>-0.124055</v>
      </c>
      <c r="K10292" s="63">
        <v>-6.4768199999999998E-2</v>
      </c>
      <c r="L10292" s="63">
        <v>-5.4814E-3</v>
      </c>
      <c r="M10292" s="63">
        <v>8.0119399999999993E-2</v>
      </c>
      <c r="N10292" s="63">
        <v>6409</v>
      </c>
      <c r="O10292" s="63">
        <v>0.1130564</v>
      </c>
      <c r="P10292" s="63">
        <v>3</v>
      </c>
      <c r="Q10292" s="63">
        <v>1.2781749580960001E-2</v>
      </c>
    </row>
    <row r="10293" spans="1:17">
      <c r="A10293" s="63" t="s">
        <v>82</v>
      </c>
      <c r="B10293" s="63" t="s">
        <v>58</v>
      </c>
      <c r="C10293" s="63" t="s">
        <v>48</v>
      </c>
      <c r="D10293" s="63">
        <v>20</v>
      </c>
      <c r="E10293" s="63">
        <v>1.8003150000000001</v>
      </c>
      <c r="F10293" s="63">
        <v>1.685147</v>
      </c>
      <c r="G10293" s="63">
        <v>-0.1151683</v>
      </c>
      <c r="H10293" s="63">
        <v>40.1937</v>
      </c>
      <c r="I10293" s="63">
        <v>-0.26005590000000001</v>
      </c>
      <c r="J10293" s="63">
        <v>-0.1744552</v>
      </c>
      <c r="K10293" s="63">
        <v>-0.1151683</v>
      </c>
      <c r="L10293" s="63">
        <v>-5.5881500000000001E-2</v>
      </c>
      <c r="M10293" s="63">
        <v>2.9719300000000001E-2</v>
      </c>
      <c r="N10293" s="63">
        <v>6409</v>
      </c>
      <c r="O10293" s="63">
        <v>0.1130564</v>
      </c>
      <c r="P10293" s="63">
        <v>3</v>
      </c>
      <c r="Q10293" s="63">
        <v>1.2781749580960001E-2</v>
      </c>
    </row>
    <row r="10294" spans="1:17">
      <c r="A10294" s="63" t="s">
        <v>82</v>
      </c>
      <c r="B10294" s="63" t="s">
        <v>58</v>
      </c>
      <c r="C10294" s="63" t="s">
        <v>48</v>
      </c>
      <c r="D10294" s="63">
        <v>21</v>
      </c>
      <c r="E10294" s="63">
        <v>1.7943169999999999</v>
      </c>
      <c r="F10294" s="63">
        <v>1.646458</v>
      </c>
      <c r="G10294" s="63">
        <v>-0.14785860000000001</v>
      </c>
      <c r="H10294" s="63">
        <v>38.372399999999999</v>
      </c>
      <c r="I10294" s="63">
        <v>-0.29274620000000001</v>
      </c>
      <c r="J10294" s="63">
        <v>-0.20714550000000001</v>
      </c>
      <c r="K10294" s="63">
        <v>-0.14785860000000001</v>
      </c>
      <c r="L10294" s="63">
        <v>-8.8571800000000006E-2</v>
      </c>
      <c r="M10294" s="63">
        <v>-2.9710000000000001E-3</v>
      </c>
      <c r="N10294" s="63">
        <v>6409</v>
      </c>
      <c r="O10294" s="63">
        <v>0.1130564</v>
      </c>
      <c r="P10294" s="63">
        <v>3</v>
      </c>
      <c r="Q10294" s="63">
        <v>1.2781749580960001E-2</v>
      </c>
    </row>
    <row r="10295" spans="1:17">
      <c r="A10295" s="63" t="s">
        <v>82</v>
      </c>
      <c r="B10295" s="63" t="s">
        <v>58</v>
      </c>
      <c r="C10295" s="63" t="s">
        <v>48</v>
      </c>
      <c r="D10295" s="63">
        <v>22</v>
      </c>
      <c r="E10295" s="63">
        <v>1.6357950000000001</v>
      </c>
      <c r="F10295" s="63">
        <v>1.4875080000000001</v>
      </c>
      <c r="G10295" s="63">
        <v>-0.14828659999999999</v>
      </c>
      <c r="H10295" s="63">
        <v>36.671799999999998</v>
      </c>
      <c r="I10295" s="63">
        <v>-0.2931742</v>
      </c>
      <c r="J10295" s="63">
        <v>-0.20757339999999999</v>
      </c>
      <c r="K10295" s="63">
        <v>-0.14828659999999999</v>
      </c>
      <c r="L10295" s="63">
        <v>-8.8999700000000001E-2</v>
      </c>
      <c r="M10295" s="63">
        <v>-3.3990000000000001E-3</v>
      </c>
      <c r="N10295" s="63">
        <v>6409</v>
      </c>
      <c r="O10295" s="63">
        <v>0.1130564</v>
      </c>
      <c r="P10295" s="63">
        <v>3</v>
      </c>
      <c r="Q10295" s="63">
        <v>1.2781749580960001E-2</v>
      </c>
    </row>
    <row r="10296" spans="1:17">
      <c r="A10296" s="63" t="s">
        <v>82</v>
      </c>
      <c r="B10296" s="63" t="s">
        <v>58</v>
      </c>
      <c r="C10296" s="63" t="s">
        <v>48</v>
      </c>
      <c r="D10296" s="63">
        <v>23</v>
      </c>
      <c r="E10296" s="63">
        <v>1.403659</v>
      </c>
      <c r="F10296" s="63">
        <v>1.2634799999999999</v>
      </c>
      <c r="G10296" s="63">
        <v>-0.14017840000000001</v>
      </c>
      <c r="H10296" s="63">
        <v>35.768799999999999</v>
      </c>
      <c r="I10296" s="63">
        <v>-0.28506599999999999</v>
      </c>
      <c r="J10296" s="63">
        <v>-0.19946530000000001</v>
      </c>
      <c r="K10296" s="63">
        <v>-0.14017840000000001</v>
      </c>
      <c r="L10296" s="63">
        <v>-8.0891599999999994E-2</v>
      </c>
      <c r="M10296" s="63">
        <v>4.7092000000000002E-3</v>
      </c>
      <c r="N10296" s="63">
        <v>6409</v>
      </c>
      <c r="O10296" s="63">
        <v>0.1130564</v>
      </c>
      <c r="P10296" s="63">
        <v>3</v>
      </c>
      <c r="Q10296" s="63">
        <v>1.2781749580960001E-2</v>
      </c>
    </row>
    <row r="10297" spans="1:17">
      <c r="A10297" s="63" t="s">
        <v>82</v>
      </c>
      <c r="B10297" s="63" t="s">
        <v>58</v>
      </c>
      <c r="C10297" s="63" t="s">
        <v>48</v>
      </c>
      <c r="D10297" s="63">
        <v>24</v>
      </c>
      <c r="E10297" s="63">
        <v>1.145532</v>
      </c>
      <c r="F10297" s="63">
        <v>1.0034400000000001</v>
      </c>
      <c r="G10297" s="63">
        <v>-0.14209150000000001</v>
      </c>
      <c r="H10297" s="63">
        <v>35.012900000000002</v>
      </c>
      <c r="I10297" s="63">
        <v>-0.28697909999999999</v>
      </c>
      <c r="J10297" s="63">
        <v>-0.20137830000000001</v>
      </c>
      <c r="K10297" s="63">
        <v>-0.14209150000000001</v>
      </c>
      <c r="L10297" s="63">
        <v>-8.2804699999999995E-2</v>
      </c>
      <c r="M10297" s="63">
        <v>2.7961000000000001E-3</v>
      </c>
      <c r="N10297" s="63">
        <v>6409</v>
      </c>
      <c r="O10297" s="63">
        <v>0.1130564</v>
      </c>
      <c r="P10297" s="63">
        <v>3</v>
      </c>
      <c r="Q10297" s="63">
        <v>1.2781749580960001E-2</v>
      </c>
    </row>
    <row r="10298" spans="1:17">
      <c r="A10298" s="63" t="s">
        <v>82</v>
      </c>
      <c r="B10298" s="63" t="s">
        <v>58</v>
      </c>
      <c r="C10298" s="63" t="s">
        <v>49</v>
      </c>
      <c r="D10298" s="63">
        <v>1</v>
      </c>
      <c r="E10298" s="63">
        <v>0.80829810000000002</v>
      </c>
      <c r="F10298" s="63">
        <v>0.66339429999999999</v>
      </c>
      <c r="G10298" s="63">
        <v>-0.1449038</v>
      </c>
      <c r="H10298" s="63">
        <v>53.126100000000001</v>
      </c>
      <c r="I10298" s="63">
        <v>-0.28979139999999998</v>
      </c>
      <c r="J10298" s="63">
        <v>-0.2041906</v>
      </c>
      <c r="K10298" s="63">
        <v>-0.1449038</v>
      </c>
      <c r="L10298" s="63">
        <v>-8.5616899999999996E-2</v>
      </c>
      <c r="M10298" s="63">
        <v>-1.6200000000000001E-5</v>
      </c>
      <c r="N10298" s="63">
        <v>6409</v>
      </c>
      <c r="O10298" s="63">
        <v>0.1130564</v>
      </c>
      <c r="P10298" s="63">
        <v>4</v>
      </c>
      <c r="Q10298" s="63">
        <v>1.2781749580960001E-2</v>
      </c>
    </row>
    <row r="10299" spans="1:17">
      <c r="A10299" s="63" t="s">
        <v>82</v>
      </c>
      <c r="B10299" s="63" t="s">
        <v>58</v>
      </c>
      <c r="C10299" s="63" t="s">
        <v>49</v>
      </c>
      <c r="D10299" s="63">
        <v>2</v>
      </c>
      <c r="E10299" s="63">
        <v>0.74630770000000002</v>
      </c>
      <c r="F10299" s="63">
        <v>0.58549180000000001</v>
      </c>
      <c r="G10299" s="63">
        <v>-0.16081580000000001</v>
      </c>
      <c r="H10299" s="63">
        <v>51.9024</v>
      </c>
      <c r="I10299" s="63">
        <v>-0.30570340000000001</v>
      </c>
      <c r="J10299" s="63">
        <v>-0.22010270000000001</v>
      </c>
      <c r="K10299" s="63">
        <v>-0.16081580000000001</v>
      </c>
      <c r="L10299" s="63">
        <v>-0.10152899999999999</v>
      </c>
      <c r="M10299" s="63">
        <v>-1.59282E-2</v>
      </c>
      <c r="N10299" s="63">
        <v>6409</v>
      </c>
      <c r="O10299" s="63">
        <v>0.1130564</v>
      </c>
      <c r="P10299" s="63">
        <v>4</v>
      </c>
      <c r="Q10299" s="63">
        <v>1.2781749580960001E-2</v>
      </c>
    </row>
    <row r="10300" spans="1:17">
      <c r="A10300" s="63" t="s">
        <v>82</v>
      </c>
      <c r="B10300" s="63" t="s">
        <v>58</v>
      </c>
      <c r="C10300" s="63" t="s">
        <v>49</v>
      </c>
      <c r="D10300" s="63">
        <v>3</v>
      </c>
      <c r="E10300" s="63">
        <v>0.71372190000000002</v>
      </c>
      <c r="F10300" s="63">
        <v>0.55732539999999997</v>
      </c>
      <c r="G10300" s="63">
        <v>-0.15639649999999999</v>
      </c>
      <c r="H10300" s="63">
        <v>51.1616</v>
      </c>
      <c r="I10300" s="63">
        <v>-0.3012841</v>
      </c>
      <c r="J10300" s="63">
        <v>-0.21568329999999999</v>
      </c>
      <c r="K10300" s="63">
        <v>-0.15639649999999999</v>
      </c>
      <c r="L10300" s="63">
        <v>-9.7109699999999993E-2</v>
      </c>
      <c r="M10300" s="63">
        <v>-1.1508900000000001E-2</v>
      </c>
      <c r="N10300" s="63">
        <v>6409</v>
      </c>
      <c r="O10300" s="63">
        <v>0.1130564</v>
      </c>
      <c r="P10300" s="63">
        <v>4</v>
      </c>
      <c r="Q10300" s="63">
        <v>1.2781749580960001E-2</v>
      </c>
    </row>
    <row r="10301" spans="1:17">
      <c r="A10301" s="63" t="s">
        <v>82</v>
      </c>
      <c r="B10301" s="63" t="s">
        <v>58</v>
      </c>
      <c r="C10301" s="63" t="s">
        <v>49</v>
      </c>
      <c r="D10301" s="63">
        <v>4</v>
      </c>
      <c r="E10301" s="63">
        <v>0.72433610000000004</v>
      </c>
      <c r="F10301" s="63">
        <v>0.56648580000000004</v>
      </c>
      <c r="G10301" s="63">
        <v>-0.1578503</v>
      </c>
      <c r="H10301" s="63">
        <v>50.398299999999999</v>
      </c>
      <c r="I10301" s="63">
        <v>-0.3027379</v>
      </c>
      <c r="J10301" s="63">
        <v>-0.2171371</v>
      </c>
      <c r="K10301" s="63">
        <v>-0.1578503</v>
      </c>
      <c r="L10301" s="63">
        <v>-9.8563399999999995E-2</v>
      </c>
      <c r="M10301" s="63">
        <v>-1.2962700000000001E-2</v>
      </c>
      <c r="N10301" s="63">
        <v>6409</v>
      </c>
      <c r="O10301" s="63">
        <v>0.1130564</v>
      </c>
      <c r="P10301" s="63">
        <v>4</v>
      </c>
      <c r="Q10301" s="63">
        <v>1.2781749580960001E-2</v>
      </c>
    </row>
    <row r="10302" spans="1:17">
      <c r="A10302" s="63" t="s">
        <v>82</v>
      </c>
      <c r="B10302" s="63" t="s">
        <v>58</v>
      </c>
      <c r="C10302" s="63" t="s">
        <v>49</v>
      </c>
      <c r="D10302" s="63">
        <v>5</v>
      </c>
      <c r="E10302" s="63">
        <v>0.73025660000000003</v>
      </c>
      <c r="F10302" s="63">
        <v>0.5731638</v>
      </c>
      <c r="G10302" s="63">
        <v>-0.1570928</v>
      </c>
      <c r="H10302" s="63">
        <v>49.8307</v>
      </c>
      <c r="I10302" s="63">
        <v>-0.30198029999999998</v>
      </c>
      <c r="J10302" s="63">
        <v>-0.21637960000000001</v>
      </c>
      <c r="K10302" s="63">
        <v>-0.1570928</v>
      </c>
      <c r="L10302" s="63">
        <v>-9.7805900000000001E-2</v>
      </c>
      <c r="M10302" s="63">
        <v>-1.2205199999999999E-2</v>
      </c>
      <c r="N10302" s="63">
        <v>6409</v>
      </c>
      <c r="O10302" s="63">
        <v>0.1130564</v>
      </c>
      <c r="P10302" s="63">
        <v>4</v>
      </c>
      <c r="Q10302" s="63">
        <v>1.2781749580960001E-2</v>
      </c>
    </row>
    <row r="10303" spans="1:17">
      <c r="A10303" s="63" t="s">
        <v>82</v>
      </c>
      <c r="B10303" s="63" t="s">
        <v>58</v>
      </c>
      <c r="C10303" s="63" t="s">
        <v>49</v>
      </c>
      <c r="D10303" s="63">
        <v>6</v>
      </c>
      <c r="E10303" s="63">
        <v>0.84665619999999997</v>
      </c>
      <c r="F10303" s="63">
        <v>0.61141849999999998</v>
      </c>
      <c r="G10303" s="63">
        <v>-0.23523769999999999</v>
      </c>
      <c r="H10303" s="63">
        <v>49.275599999999997</v>
      </c>
      <c r="I10303" s="63">
        <v>-0.3801253</v>
      </c>
      <c r="J10303" s="63">
        <v>-0.29452460000000003</v>
      </c>
      <c r="K10303" s="63">
        <v>-0.23523769999999999</v>
      </c>
      <c r="L10303" s="63">
        <v>-0.17595089999999999</v>
      </c>
      <c r="M10303" s="63">
        <v>-9.0350100000000003E-2</v>
      </c>
      <c r="N10303" s="63">
        <v>6409</v>
      </c>
      <c r="O10303" s="63">
        <v>0.1130564</v>
      </c>
      <c r="P10303" s="63">
        <v>4</v>
      </c>
      <c r="Q10303" s="63">
        <v>1.2781749580960001E-2</v>
      </c>
    </row>
    <row r="10304" spans="1:17">
      <c r="A10304" s="63" t="s">
        <v>82</v>
      </c>
      <c r="B10304" s="63" t="s">
        <v>58</v>
      </c>
      <c r="C10304" s="63" t="s">
        <v>49</v>
      </c>
      <c r="D10304" s="63">
        <v>7</v>
      </c>
      <c r="E10304" s="63">
        <v>0.99916159999999998</v>
      </c>
      <c r="F10304" s="63">
        <v>0.79998480000000005</v>
      </c>
      <c r="G10304" s="63">
        <v>-0.19917679999999999</v>
      </c>
      <c r="H10304" s="63">
        <v>49.800199999999997</v>
      </c>
      <c r="I10304" s="63">
        <v>-0.34406439999999999</v>
      </c>
      <c r="J10304" s="63">
        <v>-0.25846360000000002</v>
      </c>
      <c r="K10304" s="63">
        <v>-0.19917679999999999</v>
      </c>
      <c r="L10304" s="63">
        <v>-0.13988999999999999</v>
      </c>
      <c r="M10304" s="63">
        <v>-5.4289200000000003E-2</v>
      </c>
      <c r="N10304" s="63">
        <v>6409</v>
      </c>
      <c r="O10304" s="63">
        <v>0.1130564</v>
      </c>
      <c r="P10304" s="63">
        <v>4</v>
      </c>
      <c r="Q10304" s="63">
        <v>1.2781749580960001E-2</v>
      </c>
    </row>
    <row r="10305" spans="1:17">
      <c r="A10305" s="63" t="s">
        <v>82</v>
      </c>
      <c r="B10305" s="63" t="s">
        <v>58</v>
      </c>
      <c r="C10305" s="63" t="s">
        <v>49</v>
      </c>
      <c r="D10305" s="63">
        <v>8</v>
      </c>
      <c r="E10305" s="63">
        <v>1.0653729999999999</v>
      </c>
      <c r="F10305" s="63">
        <v>0.9814214</v>
      </c>
      <c r="G10305" s="63">
        <v>-8.3951799999999993E-2</v>
      </c>
      <c r="H10305" s="63">
        <v>54.956699999999998</v>
      </c>
      <c r="I10305" s="63">
        <v>-0.2288394</v>
      </c>
      <c r="J10305" s="63">
        <v>-0.1432387</v>
      </c>
      <c r="K10305" s="63">
        <v>-8.3951799999999993E-2</v>
      </c>
      <c r="L10305" s="63">
        <v>-2.4664999999999999E-2</v>
      </c>
      <c r="M10305" s="63">
        <v>6.0935799999999998E-2</v>
      </c>
      <c r="N10305" s="63">
        <v>6409</v>
      </c>
      <c r="O10305" s="63">
        <v>0.1130564</v>
      </c>
      <c r="P10305" s="63">
        <v>4</v>
      </c>
      <c r="Q10305" s="63">
        <v>1.2781749580960001E-2</v>
      </c>
    </row>
    <row r="10306" spans="1:17">
      <c r="A10306" s="63" t="s">
        <v>82</v>
      </c>
      <c r="B10306" s="63" t="s">
        <v>58</v>
      </c>
      <c r="C10306" s="63" t="s">
        <v>49</v>
      </c>
      <c r="D10306" s="63">
        <v>9</v>
      </c>
      <c r="E10306" s="63">
        <v>1.0085379999999999</v>
      </c>
      <c r="F10306" s="63">
        <v>1.081871</v>
      </c>
      <c r="G10306" s="63">
        <v>7.3333499999999996E-2</v>
      </c>
      <c r="H10306" s="63">
        <v>61.7834</v>
      </c>
      <c r="I10306" s="63">
        <v>-7.1554099999999995E-2</v>
      </c>
      <c r="J10306" s="63">
        <v>1.4046700000000001E-2</v>
      </c>
      <c r="K10306" s="63">
        <v>7.3333499999999996E-2</v>
      </c>
      <c r="L10306" s="63">
        <v>0.1326203</v>
      </c>
      <c r="M10306" s="63">
        <v>0.2182211</v>
      </c>
      <c r="N10306" s="63">
        <v>6409</v>
      </c>
      <c r="O10306" s="63">
        <v>0.1130564</v>
      </c>
      <c r="P10306" s="63">
        <v>4</v>
      </c>
      <c r="Q10306" s="63">
        <v>1.2781749580960001E-2</v>
      </c>
    </row>
    <row r="10307" spans="1:17">
      <c r="A10307" s="63" t="s">
        <v>82</v>
      </c>
      <c r="B10307" s="63" t="s">
        <v>58</v>
      </c>
      <c r="C10307" s="63" t="s">
        <v>49</v>
      </c>
      <c r="D10307" s="63">
        <v>10</v>
      </c>
      <c r="E10307" s="63">
        <v>1.025493</v>
      </c>
      <c r="F10307" s="63">
        <v>1.101737</v>
      </c>
      <c r="G10307" s="63">
        <v>7.62438E-2</v>
      </c>
      <c r="H10307" s="63">
        <v>67.052000000000007</v>
      </c>
      <c r="I10307" s="63">
        <v>-6.8643800000000005E-2</v>
      </c>
      <c r="J10307" s="63">
        <v>1.69569E-2</v>
      </c>
      <c r="K10307" s="63">
        <v>7.62438E-2</v>
      </c>
      <c r="L10307" s="63">
        <v>0.1355306</v>
      </c>
      <c r="M10307" s="63">
        <v>0.22113140000000001</v>
      </c>
      <c r="N10307" s="63">
        <v>6409</v>
      </c>
      <c r="O10307" s="63">
        <v>0.1130564</v>
      </c>
      <c r="P10307" s="63">
        <v>4</v>
      </c>
      <c r="Q10307" s="63">
        <v>1.2781749580960001E-2</v>
      </c>
    </row>
    <row r="10308" spans="1:17">
      <c r="A10308" s="63" t="s">
        <v>82</v>
      </c>
      <c r="B10308" s="63" t="s">
        <v>58</v>
      </c>
      <c r="C10308" s="63" t="s">
        <v>49</v>
      </c>
      <c r="D10308" s="63">
        <v>11</v>
      </c>
      <c r="E10308" s="63">
        <v>0.99347059999999998</v>
      </c>
      <c r="F10308" s="63">
        <v>1.1480809999999999</v>
      </c>
      <c r="G10308" s="63">
        <v>0.1546102</v>
      </c>
      <c r="H10308" s="63">
        <v>70.241200000000006</v>
      </c>
      <c r="I10308" s="63">
        <v>9.7225999999999996E-3</v>
      </c>
      <c r="J10308" s="63">
        <v>9.5323400000000003E-2</v>
      </c>
      <c r="K10308" s="63">
        <v>0.1546102</v>
      </c>
      <c r="L10308" s="63">
        <v>0.213897</v>
      </c>
      <c r="M10308" s="63">
        <v>0.29949779999999998</v>
      </c>
      <c r="N10308" s="63">
        <v>6409</v>
      </c>
      <c r="O10308" s="63">
        <v>0.1130564</v>
      </c>
      <c r="P10308" s="63">
        <v>4</v>
      </c>
      <c r="Q10308" s="63">
        <v>1.2781749580960001E-2</v>
      </c>
    </row>
    <row r="10309" spans="1:17">
      <c r="A10309" s="63" t="s">
        <v>82</v>
      </c>
      <c r="B10309" s="63" t="s">
        <v>58</v>
      </c>
      <c r="C10309" s="63" t="s">
        <v>49</v>
      </c>
      <c r="D10309" s="63">
        <v>12</v>
      </c>
      <c r="E10309" s="63">
        <v>1.0330330000000001</v>
      </c>
      <c r="F10309" s="63">
        <v>1.168795</v>
      </c>
      <c r="G10309" s="63">
        <v>0.13576160000000001</v>
      </c>
      <c r="H10309" s="63">
        <v>72.860600000000005</v>
      </c>
      <c r="I10309" s="63">
        <v>-9.1260000000000004E-3</v>
      </c>
      <c r="J10309" s="63">
        <v>7.6474799999999996E-2</v>
      </c>
      <c r="K10309" s="63">
        <v>0.13576160000000001</v>
      </c>
      <c r="L10309" s="63">
        <v>0.19504850000000001</v>
      </c>
      <c r="M10309" s="63">
        <v>0.28064919999999999</v>
      </c>
      <c r="N10309" s="63">
        <v>6409</v>
      </c>
      <c r="O10309" s="63">
        <v>0.1130564</v>
      </c>
      <c r="P10309" s="63">
        <v>4</v>
      </c>
      <c r="Q10309" s="63">
        <v>1.2781749580960001E-2</v>
      </c>
    </row>
    <row r="10310" spans="1:17">
      <c r="A10310" s="63" t="s">
        <v>82</v>
      </c>
      <c r="B10310" s="63" t="s">
        <v>58</v>
      </c>
      <c r="C10310" s="63" t="s">
        <v>49</v>
      </c>
      <c r="D10310" s="63">
        <v>13</v>
      </c>
      <c r="E10310" s="63">
        <v>0.95014759999999998</v>
      </c>
      <c r="F10310" s="63">
        <v>1.2013100000000001</v>
      </c>
      <c r="G10310" s="63">
        <v>0.25116250000000001</v>
      </c>
      <c r="H10310" s="63">
        <v>74.319500000000005</v>
      </c>
      <c r="I10310" s="63">
        <v>0.10627490000000001</v>
      </c>
      <c r="J10310" s="63">
        <v>0.19187560000000001</v>
      </c>
      <c r="K10310" s="63">
        <v>0.25116250000000001</v>
      </c>
      <c r="L10310" s="63">
        <v>0.31044929999999998</v>
      </c>
      <c r="M10310" s="63">
        <v>0.39605010000000002</v>
      </c>
      <c r="N10310" s="63">
        <v>6409</v>
      </c>
      <c r="O10310" s="63">
        <v>0.1130564</v>
      </c>
      <c r="P10310" s="63">
        <v>4</v>
      </c>
      <c r="Q10310" s="63">
        <v>1.2781749580960001E-2</v>
      </c>
    </row>
    <row r="10311" spans="1:17">
      <c r="A10311" s="63" t="s">
        <v>82</v>
      </c>
      <c r="B10311" s="63" t="s">
        <v>58</v>
      </c>
      <c r="C10311" s="63" t="s">
        <v>49</v>
      </c>
      <c r="D10311" s="63">
        <v>14</v>
      </c>
      <c r="E10311" s="63">
        <v>0.94465189999999999</v>
      </c>
      <c r="F10311" s="63">
        <v>1.2343470000000001</v>
      </c>
      <c r="G10311" s="63">
        <v>0.2896956</v>
      </c>
      <c r="H10311" s="63">
        <v>76.421099999999996</v>
      </c>
      <c r="I10311" s="63">
        <v>0.14480799999999999</v>
      </c>
      <c r="J10311" s="63">
        <v>0.23040869999999999</v>
      </c>
      <c r="K10311" s="63">
        <v>0.2896956</v>
      </c>
      <c r="L10311" s="63">
        <v>0.34898240000000003</v>
      </c>
      <c r="M10311" s="63">
        <v>0.4345832</v>
      </c>
      <c r="N10311" s="63">
        <v>6409</v>
      </c>
      <c r="O10311" s="63">
        <v>0.1130564</v>
      </c>
      <c r="P10311" s="63">
        <v>4</v>
      </c>
      <c r="Q10311" s="63">
        <v>1.2781749580960001E-2</v>
      </c>
    </row>
    <row r="10312" spans="1:17">
      <c r="A10312" s="63" t="s">
        <v>82</v>
      </c>
      <c r="B10312" s="63" t="s">
        <v>58</v>
      </c>
      <c r="C10312" s="63" t="s">
        <v>49</v>
      </c>
      <c r="D10312" s="63">
        <v>15</v>
      </c>
      <c r="E10312" s="63">
        <v>1.0143120000000001</v>
      </c>
      <c r="F10312" s="63">
        <v>1.2694220000000001</v>
      </c>
      <c r="G10312" s="63">
        <v>0.2551099</v>
      </c>
      <c r="H10312" s="63">
        <v>77.597399999999993</v>
      </c>
      <c r="I10312" s="63">
        <v>0.1102223</v>
      </c>
      <c r="J10312" s="63">
        <v>0.1958231</v>
      </c>
      <c r="K10312" s="63">
        <v>0.2551099</v>
      </c>
      <c r="L10312" s="63">
        <v>0.31439669999999997</v>
      </c>
      <c r="M10312" s="63">
        <v>0.39999750000000001</v>
      </c>
      <c r="N10312" s="63">
        <v>6409</v>
      </c>
      <c r="O10312" s="63">
        <v>0.1130564</v>
      </c>
      <c r="P10312" s="63">
        <v>4</v>
      </c>
      <c r="Q10312" s="63">
        <v>1.2781749580960001E-2</v>
      </c>
    </row>
    <row r="10313" spans="1:17">
      <c r="A10313" s="63" t="s">
        <v>82</v>
      </c>
      <c r="B10313" s="63" t="s">
        <v>58</v>
      </c>
      <c r="C10313" s="63" t="s">
        <v>49</v>
      </c>
      <c r="D10313" s="63">
        <v>16</v>
      </c>
      <c r="E10313" s="63">
        <v>1.0950869999999999</v>
      </c>
      <c r="F10313" s="63">
        <v>1.3126</v>
      </c>
      <c r="G10313" s="63">
        <v>0.21751329999999999</v>
      </c>
      <c r="H10313" s="63">
        <v>78.804199999999994</v>
      </c>
      <c r="I10313" s="63">
        <v>7.2625700000000001E-2</v>
      </c>
      <c r="J10313" s="63">
        <v>0.15822649999999999</v>
      </c>
      <c r="K10313" s="63">
        <v>0.21751329999999999</v>
      </c>
      <c r="L10313" s="63">
        <v>0.2768002</v>
      </c>
      <c r="M10313" s="63">
        <v>0.36240090000000003</v>
      </c>
      <c r="N10313" s="63">
        <v>6409</v>
      </c>
      <c r="O10313" s="63">
        <v>0.1130564</v>
      </c>
      <c r="P10313" s="63">
        <v>4</v>
      </c>
      <c r="Q10313" s="63">
        <v>1.2781749580960001E-2</v>
      </c>
    </row>
    <row r="10314" spans="1:17">
      <c r="A10314" s="63" t="s">
        <v>82</v>
      </c>
      <c r="B10314" s="63" t="s">
        <v>58</v>
      </c>
      <c r="C10314" s="63" t="s">
        <v>49</v>
      </c>
      <c r="D10314" s="63">
        <v>17</v>
      </c>
      <c r="E10314" s="63">
        <v>1.213762</v>
      </c>
      <c r="F10314" s="63">
        <v>1.3995789999999999</v>
      </c>
      <c r="G10314" s="63">
        <v>0.18581739999999999</v>
      </c>
      <c r="H10314" s="63">
        <v>79.391300000000001</v>
      </c>
      <c r="I10314" s="63">
        <v>4.0929800000000002E-2</v>
      </c>
      <c r="J10314" s="63">
        <v>0.12653049999999999</v>
      </c>
      <c r="K10314" s="63">
        <v>0.18581739999999999</v>
      </c>
      <c r="L10314" s="63">
        <v>0.24510419999999999</v>
      </c>
      <c r="M10314" s="63">
        <v>0.33070500000000003</v>
      </c>
      <c r="N10314" s="63">
        <v>6409</v>
      </c>
      <c r="O10314" s="63">
        <v>0.1130564</v>
      </c>
      <c r="P10314" s="63">
        <v>4</v>
      </c>
      <c r="Q10314" s="63">
        <v>1.2781749580960001E-2</v>
      </c>
    </row>
    <row r="10315" spans="1:17">
      <c r="A10315" s="63" t="s">
        <v>82</v>
      </c>
      <c r="B10315" s="63" t="s">
        <v>58</v>
      </c>
      <c r="C10315" s="63" t="s">
        <v>49</v>
      </c>
      <c r="D10315" s="63">
        <v>18</v>
      </c>
      <c r="E10315" s="63">
        <v>1.4162600000000001</v>
      </c>
      <c r="F10315" s="63">
        <v>1.4953129999999999</v>
      </c>
      <c r="G10315" s="63">
        <v>7.9052600000000001E-2</v>
      </c>
      <c r="H10315" s="63">
        <v>79.548299999999998</v>
      </c>
      <c r="I10315" s="63">
        <v>-6.5835000000000005E-2</v>
      </c>
      <c r="J10315" s="63">
        <v>1.9765700000000001E-2</v>
      </c>
      <c r="K10315" s="63">
        <v>7.9052600000000001E-2</v>
      </c>
      <c r="L10315" s="63">
        <v>0.1383394</v>
      </c>
      <c r="M10315" s="63">
        <v>0.22394020000000001</v>
      </c>
      <c r="N10315" s="63">
        <v>6409</v>
      </c>
      <c r="O10315" s="63">
        <v>0.1130564</v>
      </c>
      <c r="P10315" s="63">
        <v>4</v>
      </c>
      <c r="Q10315" s="63">
        <v>1.2781749580960001E-2</v>
      </c>
    </row>
    <row r="10316" spans="1:17">
      <c r="A10316" s="63" t="s">
        <v>82</v>
      </c>
      <c r="B10316" s="63" t="s">
        <v>58</v>
      </c>
      <c r="C10316" s="63" t="s">
        <v>49</v>
      </c>
      <c r="D10316" s="63">
        <v>19</v>
      </c>
      <c r="E10316" s="63">
        <v>1.6123799999999999</v>
      </c>
      <c r="F10316" s="63">
        <v>1.547612</v>
      </c>
      <c r="G10316" s="63">
        <v>-6.4768199999999998E-2</v>
      </c>
      <c r="H10316" s="63">
        <v>78.955299999999994</v>
      </c>
      <c r="I10316" s="63">
        <v>-0.2096558</v>
      </c>
      <c r="J10316" s="63">
        <v>-0.124055</v>
      </c>
      <c r="K10316" s="63">
        <v>-6.4768199999999998E-2</v>
      </c>
      <c r="L10316" s="63">
        <v>-5.4814E-3</v>
      </c>
      <c r="M10316" s="63">
        <v>8.0119399999999993E-2</v>
      </c>
      <c r="N10316" s="63">
        <v>6409</v>
      </c>
      <c r="O10316" s="63">
        <v>0.1130564</v>
      </c>
      <c r="P10316" s="63">
        <v>4</v>
      </c>
      <c r="Q10316" s="63">
        <v>1.2781749580960001E-2</v>
      </c>
    </row>
    <row r="10317" spans="1:17">
      <c r="A10317" s="63" t="s">
        <v>82</v>
      </c>
      <c r="B10317" s="63" t="s">
        <v>58</v>
      </c>
      <c r="C10317" s="63" t="s">
        <v>49</v>
      </c>
      <c r="D10317" s="63">
        <v>20</v>
      </c>
      <c r="E10317" s="63">
        <v>1.564702</v>
      </c>
      <c r="F10317" s="63">
        <v>1.4495340000000001</v>
      </c>
      <c r="G10317" s="63">
        <v>-0.1151682</v>
      </c>
      <c r="H10317" s="63">
        <v>71.015299999999996</v>
      </c>
      <c r="I10317" s="63">
        <v>-0.2600558</v>
      </c>
      <c r="J10317" s="63">
        <v>-0.174455</v>
      </c>
      <c r="K10317" s="63">
        <v>-0.1151682</v>
      </c>
      <c r="L10317" s="63">
        <v>-5.5881399999999998E-2</v>
      </c>
      <c r="M10317" s="63">
        <v>2.97194E-2</v>
      </c>
      <c r="N10317" s="63">
        <v>6409</v>
      </c>
      <c r="O10317" s="63">
        <v>0.1130564</v>
      </c>
      <c r="P10317" s="63">
        <v>4</v>
      </c>
      <c r="Q10317" s="63">
        <v>1.2781749580960001E-2</v>
      </c>
    </row>
    <row r="10318" spans="1:17">
      <c r="A10318" s="63" t="s">
        <v>82</v>
      </c>
      <c r="B10318" s="63" t="s">
        <v>58</v>
      </c>
      <c r="C10318" s="63" t="s">
        <v>49</v>
      </c>
      <c r="D10318" s="63">
        <v>21</v>
      </c>
      <c r="E10318" s="63">
        <v>1.56345</v>
      </c>
      <c r="F10318" s="63">
        <v>1.415591</v>
      </c>
      <c r="G10318" s="63">
        <v>-0.14785870000000001</v>
      </c>
      <c r="H10318" s="63">
        <v>64.644499999999994</v>
      </c>
      <c r="I10318" s="63">
        <v>-0.29274630000000001</v>
      </c>
      <c r="J10318" s="63">
        <v>-0.20714560000000001</v>
      </c>
      <c r="K10318" s="63">
        <v>-0.14785870000000001</v>
      </c>
      <c r="L10318" s="63">
        <v>-8.8571899999999995E-2</v>
      </c>
      <c r="M10318" s="63">
        <v>-2.9711E-3</v>
      </c>
      <c r="N10318" s="63">
        <v>6409</v>
      </c>
      <c r="O10318" s="63">
        <v>0.1130564</v>
      </c>
      <c r="P10318" s="63">
        <v>4</v>
      </c>
      <c r="Q10318" s="63">
        <v>1.2781749580960001E-2</v>
      </c>
    </row>
    <row r="10319" spans="1:17">
      <c r="A10319" s="63" t="s">
        <v>82</v>
      </c>
      <c r="B10319" s="63" t="s">
        <v>58</v>
      </c>
      <c r="C10319" s="63" t="s">
        <v>49</v>
      </c>
      <c r="D10319" s="63">
        <v>22</v>
      </c>
      <c r="E10319" s="63">
        <v>1.4591369999999999</v>
      </c>
      <c r="F10319" s="63">
        <v>1.3108500000000001</v>
      </c>
      <c r="G10319" s="63">
        <v>-0.14828659999999999</v>
      </c>
      <c r="H10319" s="63">
        <v>61.9193</v>
      </c>
      <c r="I10319" s="63">
        <v>-0.2931742</v>
      </c>
      <c r="J10319" s="63">
        <v>-0.20757339999999999</v>
      </c>
      <c r="K10319" s="63">
        <v>-0.14828659999999999</v>
      </c>
      <c r="L10319" s="63">
        <v>-8.8999700000000001E-2</v>
      </c>
      <c r="M10319" s="63">
        <v>-3.3990000000000001E-3</v>
      </c>
      <c r="N10319" s="63">
        <v>6409</v>
      </c>
      <c r="O10319" s="63">
        <v>0.1130564</v>
      </c>
      <c r="P10319" s="63">
        <v>4</v>
      </c>
      <c r="Q10319" s="63">
        <v>1.2781749580960001E-2</v>
      </c>
    </row>
    <row r="10320" spans="1:17">
      <c r="A10320" s="63" t="s">
        <v>82</v>
      </c>
      <c r="B10320" s="63" t="s">
        <v>58</v>
      </c>
      <c r="C10320" s="63" t="s">
        <v>49</v>
      </c>
      <c r="D10320" s="63">
        <v>23</v>
      </c>
      <c r="E10320" s="63">
        <v>1.236354</v>
      </c>
      <c r="F10320" s="63">
        <v>1.096176</v>
      </c>
      <c r="G10320" s="63">
        <v>-0.14017840000000001</v>
      </c>
      <c r="H10320" s="63">
        <v>59.874499999999998</v>
      </c>
      <c r="I10320" s="63">
        <v>-0.28506599999999999</v>
      </c>
      <c r="J10320" s="63">
        <v>-0.19946530000000001</v>
      </c>
      <c r="K10320" s="63">
        <v>-0.14017840000000001</v>
      </c>
      <c r="L10320" s="63">
        <v>-8.0891599999999994E-2</v>
      </c>
      <c r="M10320" s="63">
        <v>4.7092000000000002E-3</v>
      </c>
      <c r="N10320" s="63">
        <v>6409</v>
      </c>
      <c r="O10320" s="63">
        <v>0.1130564</v>
      </c>
      <c r="P10320" s="63">
        <v>4</v>
      </c>
      <c r="Q10320" s="63">
        <v>1.2781749580960001E-2</v>
      </c>
    </row>
    <row r="10321" spans="1:17">
      <c r="A10321" s="63" t="s">
        <v>82</v>
      </c>
      <c r="B10321" s="63" t="s">
        <v>58</v>
      </c>
      <c r="C10321" s="63" t="s">
        <v>49</v>
      </c>
      <c r="D10321" s="63">
        <v>24</v>
      </c>
      <c r="E10321" s="63">
        <v>0.96654079999999998</v>
      </c>
      <c r="F10321" s="63">
        <v>0.82444910000000005</v>
      </c>
      <c r="G10321" s="63">
        <v>-0.14209160000000001</v>
      </c>
      <c r="H10321" s="63">
        <v>58.655999999999999</v>
      </c>
      <c r="I10321" s="63">
        <v>-0.28697919999999999</v>
      </c>
      <c r="J10321" s="63">
        <v>-0.20137849999999999</v>
      </c>
      <c r="K10321" s="63">
        <v>-0.14209160000000001</v>
      </c>
      <c r="L10321" s="63">
        <v>-8.2804799999999998E-2</v>
      </c>
      <c r="M10321" s="63">
        <v>2.7959999999999999E-3</v>
      </c>
      <c r="N10321" s="63">
        <v>6409</v>
      </c>
      <c r="O10321" s="63">
        <v>0.1130564</v>
      </c>
      <c r="P10321" s="63">
        <v>4</v>
      </c>
      <c r="Q10321" s="63">
        <v>1.2781749580960001E-2</v>
      </c>
    </row>
    <row r="10322" spans="1:17">
      <c r="A10322" s="63" t="s">
        <v>82</v>
      </c>
      <c r="B10322" s="63" t="s">
        <v>58</v>
      </c>
      <c r="C10322" s="63" t="s">
        <v>50</v>
      </c>
      <c r="D10322" s="63">
        <v>1</v>
      </c>
      <c r="E10322" s="63">
        <v>0.9693368</v>
      </c>
      <c r="F10322" s="63">
        <v>0.73066160000000002</v>
      </c>
      <c r="G10322" s="63">
        <v>-0.2386752</v>
      </c>
      <c r="H10322" s="63">
        <v>67.626000000000005</v>
      </c>
      <c r="I10322" s="63">
        <v>-0.38356279999999998</v>
      </c>
      <c r="J10322" s="63">
        <v>-0.297962</v>
      </c>
      <c r="K10322" s="63">
        <v>-0.2386752</v>
      </c>
      <c r="L10322" s="63">
        <v>-0.1793883</v>
      </c>
      <c r="M10322" s="63">
        <v>-9.3787599999999999E-2</v>
      </c>
      <c r="N10322" s="63">
        <v>6409</v>
      </c>
      <c r="O10322" s="63">
        <v>0.1130564</v>
      </c>
      <c r="P10322" s="63">
        <v>5</v>
      </c>
      <c r="Q10322" s="63">
        <v>1.2781749580960001E-2</v>
      </c>
    </row>
    <row r="10323" spans="1:17">
      <c r="A10323" s="63" t="s">
        <v>82</v>
      </c>
      <c r="B10323" s="63" t="s">
        <v>58</v>
      </c>
      <c r="C10323" s="63" t="s">
        <v>50</v>
      </c>
      <c r="D10323" s="63">
        <v>2</v>
      </c>
      <c r="E10323" s="63">
        <v>0.88042549999999997</v>
      </c>
      <c r="F10323" s="63">
        <v>0.63475890000000001</v>
      </c>
      <c r="G10323" s="63">
        <v>-0.24566660000000001</v>
      </c>
      <c r="H10323" s="63">
        <v>66.907300000000006</v>
      </c>
      <c r="I10323" s="63">
        <v>-0.39055420000000002</v>
      </c>
      <c r="J10323" s="63">
        <v>-0.30495339999999999</v>
      </c>
      <c r="K10323" s="63">
        <v>-0.24566660000000001</v>
      </c>
      <c r="L10323" s="63">
        <v>-0.18637970000000001</v>
      </c>
      <c r="M10323" s="63">
        <v>-0.10077899999999999</v>
      </c>
      <c r="N10323" s="63">
        <v>6409</v>
      </c>
      <c r="O10323" s="63">
        <v>0.1130564</v>
      </c>
      <c r="P10323" s="63">
        <v>5</v>
      </c>
      <c r="Q10323" s="63">
        <v>1.2781749580960001E-2</v>
      </c>
    </row>
    <row r="10324" spans="1:17">
      <c r="A10324" s="63" t="s">
        <v>82</v>
      </c>
      <c r="B10324" s="63" t="s">
        <v>58</v>
      </c>
      <c r="C10324" s="63" t="s">
        <v>50</v>
      </c>
      <c r="D10324" s="63">
        <v>3</v>
      </c>
      <c r="E10324" s="63">
        <v>0.83053030000000005</v>
      </c>
      <c r="F10324" s="63">
        <v>0.59064530000000004</v>
      </c>
      <c r="G10324" s="63">
        <v>-0.23988499999999999</v>
      </c>
      <c r="H10324" s="63">
        <v>64.897300000000001</v>
      </c>
      <c r="I10324" s="63">
        <v>-0.38477260000000002</v>
      </c>
      <c r="J10324" s="63">
        <v>-0.29917179999999999</v>
      </c>
      <c r="K10324" s="63">
        <v>-0.23988499999999999</v>
      </c>
      <c r="L10324" s="63">
        <v>-0.18059810000000001</v>
      </c>
      <c r="M10324" s="63">
        <v>-9.4997399999999996E-2</v>
      </c>
      <c r="N10324" s="63">
        <v>6409</v>
      </c>
      <c r="O10324" s="63">
        <v>0.1130564</v>
      </c>
      <c r="P10324" s="63">
        <v>5</v>
      </c>
      <c r="Q10324" s="63">
        <v>1.2781749580960001E-2</v>
      </c>
    </row>
    <row r="10325" spans="1:17">
      <c r="A10325" s="63" t="s">
        <v>82</v>
      </c>
      <c r="B10325" s="63" t="s">
        <v>58</v>
      </c>
      <c r="C10325" s="63" t="s">
        <v>50</v>
      </c>
      <c r="D10325" s="63">
        <v>4</v>
      </c>
      <c r="E10325" s="63">
        <v>0.81206</v>
      </c>
      <c r="F10325" s="63">
        <v>0.60063800000000001</v>
      </c>
      <c r="G10325" s="63">
        <v>-0.211422</v>
      </c>
      <c r="H10325" s="63">
        <v>63.7532</v>
      </c>
      <c r="I10325" s="63">
        <v>-0.3563096</v>
      </c>
      <c r="J10325" s="63">
        <v>-0.27070889999999997</v>
      </c>
      <c r="K10325" s="63">
        <v>-0.211422</v>
      </c>
      <c r="L10325" s="63">
        <v>-0.1521352</v>
      </c>
      <c r="M10325" s="63">
        <v>-6.6534399999999994E-2</v>
      </c>
      <c r="N10325" s="63">
        <v>6409</v>
      </c>
      <c r="O10325" s="63">
        <v>0.1130564</v>
      </c>
      <c r="P10325" s="63">
        <v>5</v>
      </c>
      <c r="Q10325" s="63">
        <v>1.2781749580960001E-2</v>
      </c>
    </row>
    <row r="10326" spans="1:17">
      <c r="A10326" s="63" t="s">
        <v>82</v>
      </c>
      <c r="B10326" s="63" t="s">
        <v>58</v>
      </c>
      <c r="C10326" s="63" t="s">
        <v>50</v>
      </c>
      <c r="D10326" s="63">
        <v>5</v>
      </c>
      <c r="E10326" s="63">
        <v>0.81889339999999999</v>
      </c>
      <c r="F10326" s="63">
        <v>0.60289789999999999</v>
      </c>
      <c r="G10326" s="63">
        <v>-0.21599550000000001</v>
      </c>
      <c r="H10326" s="63">
        <v>63.183</v>
      </c>
      <c r="I10326" s="63">
        <v>-0.36088310000000001</v>
      </c>
      <c r="J10326" s="63">
        <v>-0.27528229999999998</v>
      </c>
      <c r="K10326" s="63">
        <v>-0.21599550000000001</v>
      </c>
      <c r="L10326" s="63">
        <v>-0.15670870000000001</v>
      </c>
      <c r="M10326" s="63">
        <v>-7.1107900000000002E-2</v>
      </c>
      <c r="N10326" s="63">
        <v>6409</v>
      </c>
      <c r="O10326" s="63">
        <v>0.1130564</v>
      </c>
      <c r="P10326" s="63">
        <v>5</v>
      </c>
      <c r="Q10326" s="63">
        <v>1.2781749580960001E-2</v>
      </c>
    </row>
    <row r="10327" spans="1:17">
      <c r="A10327" s="63" t="s">
        <v>82</v>
      </c>
      <c r="B10327" s="63" t="s">
        <v>58</v>
      </c>
      <c r="C10327" s="63" t="s">
        <v>50</v>
      </c>
      <c r="D10327" s="63">
        <v>6</v>
      </c>
      <c r="E10327" s="63">
        <v>0.90921209999999997</v>
      </c>
      <c r="F10327" s="63">
        <v>0.64152770000000003</v>
      </c>
      <c r="G10327" s="63">
        <v>-0.26768439999999999</v>
      </c>
      <c r="H10327" s="63">
        <v>61.901899999999998</v>
      </c>
      <c r="I10327" s="63">
        <v>-0.41257199999999999</v>
      </c>
      <c r="J10327" s="63">
        <v>-0.32697120000000002</v>
      </c>
      <c r="K10327" s="63">
        <v>-0.26768439999999999</v>
      </c>
      <c r="L10327" s="63">
        <v>-0.20839759999999999</v>
      </c>
      <c r="M10327" s="63">
        <v>-0.1227968</v>
      </c>
      <c r="N10327" s="63">
        <v>6409</v>
      </c>
      <c r="O10327" s="63">
        <v>0.1130564</v>
      </c>
      <c r="P10327" s="63">
        <v>5</v>
      </c>
      <c r="Q10327" s="63">
        <v>1.2781749580960001E-2</v>
      </c>
    </row>
    <row r="10328" spans="1:17">
      <c r="A10328" s="63" t="s">
        <v>82</v>
      </c>
      <c r="B10328" s="63" t="s">
        <v>58</v>
      </c>
      <c r="C10328" s="63" t="s">
        <v>50</v>
      </c>
      <c r="D10328" s="63">
        <v>7</v>
      </c>
      <c r="E10328" s="63">
        <v>1.1010690000000001</v>
      </c>
      <c r="F10328" s="63">
        <v>0.82773600000000003</v>
      </c>
      <c r="G10328" s="63">
        <v>-0.27333299999999999</v>
      </c>
      <c r="H10328" s="63">
        <v>62.974800000000002</v>
      </c>
      <c r="I10328" s="63">
        <v>-0.4182206</v>
      </c>
      <c r="J10328" s="63">
        <v>-0.33261980000000002</v>
      </c>
      <c r="K10328" s="63">
        <v>-0.27333299999999999</v>
      </c>
      <c r="L10328" s="63">
        <v>-0.21404619999999999</v>
      </c>
      <c r="M10328" s="63">
        <v>-0.12844539999999999</v>
      </c>
      <c r="N10328" s="63">
        <v>6409</v>
      </c>
      <c r="O10328" s="63">
        <v>0.1130564</v>
      </c>
      <c r="P10328" s="63">
        <v>5</v>
      </c>
      <c r="Q10328" s="63">
        <v>1.2781749580960001E-2</v>
      </c>
    </row>
    <row r="10329" spans="1:17">
      <c r="A10329" s="63" t="s">
        <v>82</v>
      </c>
      <c r="B10329" s="63" t="s">
        <v>58</v>
      </c>
      <c r="C10329" s="63" t="s">
        <v>50</v>
      </c>
      <c r="D10329" s="63">
        <v>8</v>
      </c>
      <c r="E10329" s="63">
        <v>1.1845349999999999</v>
      </c>
      <c r="F10329" s="63">
        <v>0.93649110000000002</v>
      </c>
      <c r="G10329" s="63">
        <v>-0.24804380000000001</v>
      </c>
      <c r="H10329" s="63">
        <v>68.140699999999995</v>
      </c>
      <c r="I10329" s="63">
        <v>-0.39293139999999999</v>
      </c>
      <c r="J10329" s="63">
        <v>-0.30733070000000001</v>
      </c>
      <c r="K10329" s="63">
        <v>-0.24804380000000001</v>
      </c>
      <c r="L10329" s="63">
        <v>-0.18875700000000001</v>
      </c>
      <c r="M10329" s="63">
        <v>-0.1031562</v>
      </c>
      <c r="N10329" s="63">
        <v>6409</v>
      </c>
      <c r="O10329" s="63">
        <v>0.1130564</v>
      </c>
      <c r="P10329" s="63">
        <v>5</v>
      </c>
      <c r="Q10329" s="63">
        <v>1.2781749580960001E-2</v>
      </c>
    </row>
    <row r="10330" spans="1:17">
      <c r="A10330" s="63" t="s">
        <v>82</v>
      </c>
      <c r="B10330" s="63" t="s">
        <v>58</v>
      </c>
      <c r="C10330" s="63" t="s">
        <v>50</v>
      </c>
      <c r="D10330" s="63">
        <v>9</v>
      </c>
      <c r="E10330" s="63">
        <v>1.165937</v>
      </c>
      <c r="F10330" s="63">
        <v>1.080964</v>
      </c>
      <c r="G10330" s="63">
        <v>-8.4972699999999998E-2</v>
      </c>
      <c r="H10330" s="63">
        <v>74.361699999999999</v>
      </c>
      <c r="I10330" s="63">
        <v>-0.22986029999999999</v>
      </c>
      <c r="J10330" s="63">
        <v>-0.14425959999999999</v>
      </c>
      <c r="K10330" s="63">
        <v>-8.4972699999999998E-2</v>
      </c>
      <c r="L10330" s="63">
        <v>-2.5685900000000001E-2</v>
      </c>
      <c r="M10330" s="63">
        <v>5.99149E-2</v>
      </c>
      <c r="N10330" s="63">
        <v>6409</v>
      </c>
      <c r="O10330" s="63">
        <v>0.1130564</v>
      </c>
      <c r="P10330" s="63">
        <v>5</v>
      </c>
      <c r="Q10330" s="63">
        <v>1.2781749580960001E-2</v>
      </c>
    </row>
    <row r="10331" spans="1:17">
      <c r="A10331" s="63" t="s">
        <v>82</v>
      </c>
      <c r="B10331" s="63" t="s">
        <v>58</v>
      </c>
      <c r="C10331" s="63" t="s">
        <v>50</v>
      </c>
      <c r="D10331" s="63">
        <v>10</v>
      </c>
      <c r="E10331" s="63">
        <v>1.158863</v>
      </c>
      <c r="F10331" s="63">
        <v>1.080819</v>
      </c>
      <c r="G10331" s="63">
        <v>-7.8044699999999995E-2</v>
      </c>
      <c r="H10331" s="63">
        <v>80.6708</v>
      </c>
      <c r="I10331" s="63">
        <v>-0.2229322</v>
      </c>
      <c r="J10331" s="63">
        <v>-0.1373315</v>
      </c>
      <c r="K10331" s="63">
        <v>-7.8044699999999995E-2</v>
      </c>
      <c r="L10331" s="63">
        <v>-1.8757800000000002E-2</v>
      </c>
      <c r="M10331" s="63">
        <v>6.6842899999999997E-2</v>
      </c>
      <c r="N10331" s="63">
        <v>6409</v>
      </c>
      <c r="O10331" s="63">
        <v>0.1130564</v>
      </c>
      <c r="P10331" s="63">
        <v>5</v>
      </c>
      <c r="Q10331" s="63">
        <v>1.2781749580960001E-2</v>
      </c>
    </row>
    <row r="10332" spans="1:17">
      <c r="A10332" s="63" t="s">
        <v>82</v>
      </c>
      <c r="B10332" s="63" t="s">
        <v>58</v>
      </c>
      <c r="C10332" s="63" t="s">
        <v>50</v>
      </c>
      <c r="D10332" s="63">
        <v>11</v>
      </c>
      <c r="E10332" s="63">
        <v>1.144182</v>
      </c>
      <c r="F10332" s="63">
        <v>1.2292430000000001</v>
      </c>
      <c r="G10332" s="63">
        <v>8.5061100000000001E-2</v>
      </c>
      <c r="H10332" s="63">
        <v>82.763900000000007</v>
      </c>
      <c r="I10332" s="63">
        <v>-5.9826499999999998E-2</v>
      </c>
      <c r="J10332" s="63">
        <v>2.5774200000000001E-2</v>
      </c>
      <c r="K10332" s="63">
        <v>8.5061100000000001E-2</v>
      </c>
      <c r="L10332" s="63">
        <v>0.1443479</v>
      </c>
      <c r="M10332" s="63">
        <v>0.22994870000000001</v>
      </c>
      <c r="N10332" s="63">
        <v>6409</v>
      </c>
      <c r="O10332" s="63">
        <v>0.1130564</v>
      </c>
      <c r="P10332" s="63">
        <v>5</v>
      </c>
      <c r="Q10332" s="63">
        <v>1.2781749580960001E-2</v>
      </c>
    </row>
    <row r="10333" spans="1:17">
      <c r="A10333" s="63" t="s">
        <v>82</v>
      </c>
      <c r="B10333" s="63" t="s">
        <v>58</v>
      </c>
      <c r="C10333" s="63" t="s">
        <v>50</v>
      </c>
      <c r="D10333" s="63">
        <v>12</v>
      </c>
      <c r="E10333" s="63">
        <v>1.1536310000000001</v>
      </c>
      <c r="F10333" s="63">
        <v>1.3758550000000001</v>
      </c>
      <c r="G10333" s="63">
        <v>0.22222339999999999</v>
      </c>
      <c r="H10333" s="63">
        <v>83.994200000000006</v>
      </c>
      <c r="I10333" s="63">
        <v>7.7335799999999996E-2</v>
      </c>
      <c r="J10333" s="63">
        <v>0.16293659999999999</v>
      </c>
      <c r="K10333" s="63">
        <v>0.22222339999999999</v>
      </c>
      <c r="L10333" s="63">
        <v>0.28151019999999999</v>
      </c>
      <c r="M10333" s="63">
        <v>0.36711100000000002</v>
      </c>
      <c r="N10333" s="63">
        <v>6409</v>
      </c>
      <c r="O10333" s="63">
        <v>0.1130564</v>
      </c>
      <c r="P10333" s="63">
        <v>5</v>
      </c>
      <c r="Q10333" s="63">
        <v>1.2781749580960001E-2</v>
      </c>
    </row>
    <row r="10334" spans="1:17">
      <c r="A10334" s="63" t="s">
        <v>82</v>
      </c>
      <c r="B10334" s="63" t="s">
        <v>58</v>
      </c>
      <c r="C10334" s="63" t="s">
        <v>50</v>
      </c>
      <c r="D10334" s="63">
        <v>13</v>
      </c>
      <c r="E10334" s="63">
        <v>1.0595380000000001</v>
      </c>
      <c r="F10334" s="63">
        <v>1.504815</v>
      </c>
      <c r="G10334" s="63">
        <v>0.44527729999999999</v>
      </c>
      <c r="H10334" s="63">
        <v>85.930099999999996</v>
      </c>
      <c r="I10334" s="63">
        <v>0.30038969999999998</v>
      </c>
      <c r="J10334" s="63">
        <v>0.38599050000000001</v>
      </c>
      <c r="K10334" s="63">
        <v>0.44527729999999999</v>
      </c>
      <c r="L10334" s="63">
        <v>0.50456420000000002</v>
      </c>
      <c r="M10334" s="63">
        <v>0.59016489999999999</v>
      </c>
      <c r="N10334" s="63">
        <v>6409</v>
      </c>
      <c r="O10334" s="63">
        <v>0.1130564</v>
      </c>
      <c r="P10334" s="63">
        <v>5</v>
      </c>
      <c r="Q10334" s="63">
        <v>1.2781749580960001E-2</v>
      </c>
    </row>
    <row r="10335" spans="1:17">
      <c r="A10335" s="63" t="s">
        <v>82</v>
      </c>
      <c r="B10335" s="63" t="s">
        <v>58</v>
      </c>
      <c r="C10335" s="63" t="s">
        <v>50</v>
      </c>
      <c r="D10335" s="63">
        <v>14</v>
      </c>
      <c r="E10335" s="63">
        <v>1.103818</v>
      </c>
      <c r="F10335" s="63">
        <v>1.6587909999999999</v>
      </c>
      <c r="G10335" s="63">
        <v>0.5549731</v>
      </c>
      <c r="H10335" s="63">
        <v>87.403099999999995</v>
      </c>
      <c r="I10335" s="63">
        <v>0.41008549999999999</v>
      </c>
      <c r="J10335" s="63">
        <v>0.49568630000000002</v>
      </c>
      <c r="K10335" s="63">
        <v>0.5549731</v>
      </c>
      <c r="L10335" s="63">
        <v>0.61426000000000003</v>
      </c>
      <c r="M10335" s="63">
        <v>0.6998607</v>
      </c>
      <c r="N10335" s="63">
        <v>6409</v>
      </c>
      <c r="O10335" s="63">
        <v>0.1130564</v>
      </c>
      <c r="P10335" s="63">
        <v>5</v>
      </c>
      <c r="Q10335" s="63">
        <v>1.2781749580960001E-2</v>
      </c>
    </row>
    <row r="10336" spans="1:17">
      <c r="A10336" s="63" t="s">
        <v>82</v>
      </c>
      <c r="B10336" s="63" t="s">
        <v>58</v>
      </c>
      <c r="C10336" s="63" t="s">
        <v>50</v>
      </c>
      <c r="D10336" s="63">
        <v>15</v>
      </c>
      <c r="E10336" s="63">
        <v>1.172606</v>
      </c>
      <c r="F10336" s="63">
        <v>1.782869</v>
      </c>
      <c r="G10336" s="63">
        <v>0.61026309999999995</v>
      </c>
      <c r="H10336" s="63">
        <v>88.743600000000001</v>
      </c>
      <c r="I10336" s="63">
        <v>0.4653755</v>
      </c>
      <c r="J10336" s="63">
        <v>0.55097629999999997</v>
      </c>
      <c r="K10336" s="63">
        <v>0.61026309999999995</v>
      </c>
      <c r="L10336" s="63">
        <v>0.66954990000000003</v>
      </c>
      <c r="M10336" s="63">
        <v>0.75515069999999995</v>
      </c>
      <c r="N10336" s="63">
        <v>6409</v>
      </c>
      <c r="O10336" s="63">
        <v>0.1130564</v>
      </c>
      <c r="P10336" s="63">
        <v>5</v>
      </c>
      <c r="Q10336" s="63">
        <v>1.2781749580960001E-2</v>
      </c>
    </row>
    <row r="10337" spans="1:17">
      <c r="A10337" s="63" t="s">
        <v>82</v>
      </c>
      <c r="B10337" s="63" t="s">
        <v>58</v>
      </c>
      <c r="C10337" s="63" t="s">
        <v>50</v>
      </c>
      <c r="D10337" s="63">
        <v>16</v>
      </c>
      <c r="E10337" s="63">
        <v>1.3210850000000001</v>
      </c>
      <c r="F10337" s="63">
        <v>1.9166829999999999</v>
      </c>
      <c r="G10337" s="63">
        <v>0.59559830000000002</v>
      </c>
      <c r="H10337" s="63">
        <v>89.857500000000002</v>
      </c>
      <c r="I10337" s="63">
        <v>0.45071070000000002</v>
      </c>
      <c r="J10337" s="63">
        <v>0.53631150000000005</v>
      </c>
      <c r="K10337" s="63">
        <v>0.59559830000000002</v>
      </c>
      <c r="L10337" s="63">
        <v>0.65488519999999995</v>
      </c>
      <c r="M10337" s="63">
        <v>0.74048590000000003</v>
      </c>
      <c r="N10337" s="63">
        <v>6409</v>
      </c>
      <c r="O10337" s="63">
        <v>0.1130564</v>
      </c>
      <c r="P10337" s="63">
        <v>5</v>
      </c>
      <c r="Q10337" s="63">
        <v>1.2781749580960001E-2</v>
      </c>
    </row>
    <row r="10338" spans="1:17">
      <c r="A10338" s="63" t="s">
        <v>82</v>
      </c>
      <c r="B10338" s="63" t="s">
        <v>58</v>
      </c>
      <c r="C10338" s="63" t="s">
        <v>50</v>
      </c>
      <c r="D10338" s="63">
        <v>17</v>
      </c>
      <c r="E10338" s="63">
        <v>1.5039979999999999</v>
      </c>
      <c r="F10338" s="63">
        <v>2.0787930000000001</v>
      </c>
      <c r="G10338" s="63">
        <v>0.57479499999999994</v>
      </c>
      <c r="H10338" s="63">
        <v>90.825299999999999</v>
      </c>
      <c r="I10338" s="63">
        <v>0.4299074</v>
      </c>
      <c r="J10338" s="63">
        <v>0.51550819999999997</v>
      </c>
      <c r="K10338" s="63">
        <v>0.57479499999999994</v>
      </c>
      <c r="L10338" s="63">
        <v>0.63408180000000003</v>
      </c>
      <c r="M10338" s="63">
        <v>0.71968259999999995</v>
      </c>
      <c r="N10338" s="63">
        <v>6409</v>
      </c>
      <c r="O10338" s="63">
        <v>0.1130564</v>
      </c>
      <c r="P10338" s="63">
        <v>5</v>
      </c>
      <c r="Q10338" s="63">
        <v>1.2781749580960001E-2</v>
      </c>
    </row>
    <row r="10339" spans="1:17">
      <c r="A10339" s="63" t="s">
        <v>82</v>
      </c>
      <c r="B10339" s="63" t="s">
        <v>58</v>
      </c>
      <c r="C10339" s="63" t="s">
        <v>50</v>
      </c>
      <c r="D10339" s="63">
        <v>18</v>
      </c>
      <c r="E10339" s="63">
        <v>1.6890860000000001</v>
      </c>
      <c r="F10339" s="63">
        <v>2.2198129999999998</v>
      </c>
      <c r="G10339" s="63">
        <v>0.53072730000000001</v>
      </c>
      <c r="H10339" s="63">
        <v>91.076599999999999</v>
      </c>
      <c r="I10339" s="63">
        <v>0.38583970000000001</v>
      </c>
      <c r="J10339" s="63">
        <v>0.47144039999999998</v>
      </c>
      <c r="K10339" s="63">
        <v>0.53072730000000001</v>
      </c>
      <c r="L10339" s="63">
        <v>0.59001409999999999</v>
      </c>
      <c r="M10339" s="63">
        <v>0.67561479999999996</v>
      </c>
      <c r="N10339" s="63">
        <v>6409</v>
      </c>
      <c r="O10339" s="63">
        <v>0.1130564</v>
      </c>
      <c r="P10339" s="63">
        <v>5</v>
      </c>
      <c r="Q10339" s="63">
        <v>1.2781749580960001E-2</v>
      </c>
    </row>
    <row r="10340" spans="1:17">
      <c r="A10340" s="63" t="s">
        <v>82</v>
      </c>
      <c r="B10340" s="63" t="s">
        <v>58</v>
      </c>
      <c r="C10340" s="63" t="s">
        <v>50</v>
      </c>
      <c r="D10340" s="63">
        <v>19</v>
      </c>
      <c r="E10340" s="63">
        <v>1.990931</v>
      </c>
      <c r="F10340" s="63">
        <v>2.1675399999999998</v>
      </c>
      <c r="G10340" s="63">
        <v>0.1766093</v>
      </c>
      <c r="H10340" s="63">
        <v>89.056799999999996</v>
      </c>
      <c r="I10340" s="63">
        <v>3.1721699999999999E-2</v>
      </c>
      <c r="J10340" s="63">
        <v>0.11732239999999999</v>
      </c>
      <c r="K10340" s="63">
        <v>0.1766093</v>
      </c>
      <c r="L10340" s="63">
        <v>0.2358961</v>
      </c>
      <c r="M10340" s="63">
        <v>0.32149689999999997</v>
      </c>
      <c r="N10340" s="63">
        <v>6409</v>
      </c>
      <c r="O10340" s="63">
        <v>0.1130564</v>
      </c>
      <c r="P10340" s="63">
        <v>5</v>
      </c>
      <c r="Q10340" s="63">
        <v>1.2781749580960001E-2</v>
      </c>
    </row>
    <row r="10341" spans="1:17">
      <c r="A10341" s="63" t="s">
        <v>82</v>
      </c>
      <c r="B10341" s="63" t="s">
        <v>58</v>
      </c>
      <c r="C10341" s="63" t="s">
        <v>50</v>
      </c>
      <c r="D10341" s="63">
        <v>20</v>
      </c>
      <c r="E10341" s="63">
        <v>2.0276640000000001</v>
      </c>
      <c r="F10341" s="63">
        <v>1.990542</v>
      </c>
      <c r="G10341" s="63">
        <v>-3.7122000000000002E-2</v>
      </c>
      <c r="H10341" s="63">
        <v>84.5899</v>
      </c>
      <c r="I10341" s="63">
        <v>-0.18200959999999999</v>
      </c>
      <c r="J10341" s="63">
        <v>-9.6408800000000003E-2</v>
      </c>
      <c r="K10341" s="63">
        <v>-3.7122000000000002E-2</v>
      </c>
      <c r="L10341" s="63">
        <v>2.2164799999999998E-2</v>
      </c>
      <c r="M10341" s="63">
        <v>0.1077656</v>
      </c>
      <c r="N10341" s="63">
        <v>6409</v>
      </c>
      <c r="O10341" s="63">
        <v>0.1130564</v>
      </c>
      <c r="P10341" s="63">
        <v>5</v>
      </c>
      <c r="Q10341" s="63">
        <v>1.2781749580960001E-2</v>
      </c>
    </row>
    <row r="10342" spans="1:17">
      <c r="A10342" s="63" t="s">
        <v>82</v>
      </c>
      <c r="B10342" s="63" t="s">
        <v>58</v>
      </c>
      <c r="C10342" s="63" t="s">
        <v>50</v>
      </c>
      <c r="D10342" s="63">
        <v>21</v>
      </c>
      <c r="E10342" s="63">
        <v>2.012464</v>
      </c>
      <c r="F10342" s="63">
        <v>1.833717</v>
      </c>
      <c r="G10342" s="63">
        <v>-0.17874719999999999</v>
      </c>
      <c r="H10342" s="63">
        <v>79.736999999999995</v>
      </c>
      <c r="I10342" s="63">
        <v>-0.3236348</v>
      </c>
      <c r="J10342" s="63">
        <v>-0.238034</v>
      </c>
      <c r="K10342" s="63">
        <v>-0.17874719999999999</v>
      </c>
      <c r="L10342" s="63">
        <v>-0.11946030000000001</v>
      </c>
      <c r="M10342" s="63">
        <v>-3.3859599999999997E-2</v>
      </c>
      <c r="N10342" s="63">
        <v>6409</v>
      </c>
      <c r="O10342" s="63">
        <v>0.1130564</v>
      </c>
      <c r="P10342" s="63">
        <v>5</v>
      </c>
      <c r="Q10342" s="63">
        <v>1.2781749580960001E-2</v>
      </c>
    </row>
    <row r="10343" spans="1:17">
      <c r="A10343" s="63" t="s">
        <v>82</v>
      </c>
      <c r="B10343" s="63" t="s">
        <v>58</v>
      </c>
      <c r="C10343" s="63" t="s">
        <v>50</v>
      </c>
      <c r="D10343" s="63">
        <v>22</v>
      </c>
      <c r="E10343" s="63">
        <v>1.87192</v>
      </c>
      <c r="F10343" s="63">
        <v>1.6268290000000001</v>
      </c>
      <c r="G10343" s="63">
        <v>-0.24509059999999999</v>
      </c>
      <c r="H10343" s="63">
        <v>75.967200000000005</v>
      </c>
      <c r="I10343" s="63">
        <v>-0.3899782</v>
      </c>
      <c r="J10343" s="63">
        <v>-0.30437740000000002</v>
      </c>
      <c r="K10343" s="63">
        <v>-0.24509059999999999</v>
      </c>
      <c r="L10343" s="63">
        <v>-0.18580379999999999</v>
      </c>
      <c r="M10343" s="63">
        <v>-0.100203</v>
      </c>
      <c r="N10343" s="63">
        <v>6409</v>
      </c>
      <c r="O10343" s="63">
        <v>0.1130564</v>
      </c>
      <c r="P10343" s="63">
        <v>5</v>
      </c>
      <c r="Q10343" s="63">
        <v>1.2781749580960001E-2</v>
      </c>
    </row>
    <row r="10344" spans="1:17">
      <c r="A10344" s="63" t="s">
        <v>82</v>
      </c>
      <c r="B10344" s="63" t="s">
        <v>58</v>
      </c>
      <c r="C10344" s="63" t="s">
        <v>50</v>
      </c>
      <c r="D10344" s="63">
        <v>23</v>
      </c>
      <c r="E10344" s="63">
        <v>1.5616840000000001</v>
      </c>
      <c r="F10344" s="63">
        <v>1.3243609999999999</v>
      </c>
      <c r="G10344" s="63">
        <v>-0.23732220000000001</v>
      </c>
      <c r="H10344" s="63">
        <v>73.139300000000006</v>
      </c>
      <c r="I10344" s="63">
        <v>-0.38220979999999999</v>
      </c>
      <c r="J10344" s="63">
        <v>-0.29660900000000001</v>
      </c>
      <c r="K10344" s="63">
        <v>-0.23732220000000001</v>
      </c>
      <c r="L10344" s="63">
        <v>-0.17803540000000001</v>
      </c>
      <c r="M10344" s="63">
        <v>-9.2434600000000006E-2</v>
      </c>
      <c r="N10344" s="63">
        <v>6409</v>
      </c>
      <c r="O10344" s="63">
        <v>0.1130564</v>
      </c>
      <c r="P10344" s="63">
        <v>5</v>
      </c>
      <c r="Q10344" s="63">
        <v>1.2781749580960001E-2</v>
      </c>
    </row>
    <row r="10345" spans="1:17">
      <c r="A10345" s="63" t="s">
        <v>82</v>
      </c>
      <c r="B10345" s="63" t="s">
        <v>58</v>
      </c>
      <c r="C10345" s="63" t="s">
        <v>50</v>
      </c>
      <c r="D10345" s="63">
        <v>24</v>
      </c>
      <c r="E10345" s="63">
        <v>1.2012910000000001</v>
      </c>
      <c r="F10345" s="63">
        <v>0.99296510000000004</v>
      </c>
      <c r="G10345" s="63">
        <v>-0.20832600000000001</v>
      </c>
      <c r="H10345" s="63">
        <v>70.658799999999999</v>
      </c>
      <c r="I10345" s="63">
        <v>-0.35321360000000002</v>
      </c>
      <c r="J10345" s="63">
        <v>-0.26761279999999998</v>
      </c>
      <c r="K10345" s="63">
        <v>-0.20832600000000001</v>
      </c>
      <c r="L10345" s="63">
        <v>-0.14903910000000001</v>
      </c>
      <c r="M10345" s="63">
        <v>-6.3438400000000006E-2</v>
      </c>
      <c r="N10345" s="63">
        <v>6409</v>
      </c>
      <c r="O10345" s="63">
        <v>0.1130564</v>
      </c>
      <c r="P10345" s="63">
        <v>5</v>
      </c>
      <c r="Q10345" s="63">
        <v>1.2781749580960001E-2</v>
      </c>
    </row>
    <row r="10346" spans="1:17">
      <c r="A10346" s="63" t="s">
        <v>82</v>
      </c>
      <c r="B10346" s="63" t="s">
        <v>58</v>
      </c>
      <c r="C10346" s="63" t="s">
        <v>51</v>
      </c>
      <c r="D10346" s="63">
        <v>1</v>
      </c>
      <c r="E10346" s="63">
        <v>1.06521</v>
      </c>
      <c r="F10346" s="63">
        <v>0.82013820000000004</v>
      </c>
      <c r="G10346" s="63">
        <v>-0.2450716</v>
      </c>
      <c r="H10346" s="63">
        <v>65.940700000000007</v>
      </c>
      <c r="I10346" s="63">
        <v>-0.38995920000000001</v>
      </c>
      <c r="J10346" s="63">
        <v>-0.30435849999999998</v>
      </c>
      <c r="K10346" s="63">
        <v>-0.2450716</v>
      </c>
      <c r="L10346" s="63">
        <v>-0.1857848</v>
      </c>
      <c r="M10346" s="63">
        <v>-0.1001841</v>
      </c>
      <c r="N10346" s="63">
        <v>6409</v>
      </c>
      <c r="O10346" s="63">
        <v>0.1130564</v>
      </c>
      <c r="P10346" s="63">
        <v>6</v>
      </c>
      <c r="Q10346" s="63">
        <v>1.2781749580960001E-2</v>
      </c>
    </row>
    <row r="10347" spans="1:17">
      <c r="A10347" s="63" t="s">
        <v>82</v>
      </c>
      <c r="B10347" s="63" t="s">
        <v>58</v>
      </c>
      <c r="C10347" s="63" t="s">
        <v>51</v>
      </c>
      <c r="D10347" s="63">
        <v>2</v>
      </c>
      <c r="E10347" s="63">
        <v>0.95888399999999996</v>
      </c>
      <c r="F10347" s="63">
        <v>0.71801619999999999</v>
      </c>
      <c r="G10347" s="63">
        <v>-0.24086779999999999</v>
      </c>
      <c r="H10347" s="63">
        <v>62.439799999999998</v>
      </c>
      <c r="I10347" s="63">
        <v>-0.38575540000000003</v>
      </c>
      <c r="J10347" s="63">
        <v>-0.30015459999999999</v>
      </c>
      <c r="K10347" s="63">
        <v>-0.24086779999999999</v>
      </c>
      <c r="L10347" s="63">
        <v>-0.18158099999999999</v>
      </c>
      <c r="M10347" s="63">
        <v>-9.5980200000000002E-2</v>
      </c>
      <c r="N10347" s="63">
        <v>6409</v>
      </c>
      <c r="O10347" s="63">
        <v>0.1130564</v>
      </c>
      <c r="P10347" s="63">
        <v>6</v>
      </c>
      <c r="Q10347" s="63">
        <v>1.2781749580960001E-2</v>
      </c>
    </row>
    <row r="10348" spans="1:17">
      <c r="A10348" s="63" t="s">
        <v>82</v>
      </c>
      <c r="B10348" s="63" t="s">
        <v>58</v>
      </c>
      <c r="C10348" s="63" t="s">
        <v>51</v>
      </c>
      <c r="D10348" s="63">
        <v>3</v>
      </c>
      <c r="E10348" s="63">
        <v>0.92207749999999999</v>
      </c>
      <c r="F10348" s="63">
        <v>0.68400369999999999</v>
      </c>
      <c r="G10348" s="63">
        <v>-0.2380738</v>
      </c>
      <c r="H10348" s="63">
        <v>58.973500000000001</v>
      </c>
      <c r="I10348" s="63">
        <v>-0.38296140000000001</v>
      </c>
      <c r="J10348" s="63">
        <v>-0.29736069999999998</v>
      </c>
      <c r="K10348" s="63">
        <v>-0.2380738</v>
      </c>
      <c r="L10348" s="63">
        <v>-0.178787</v>
      </c>
      <c r="M10348" s="63">
        <v>-9.3186199999999997E-2</v>
      </c>
      <c r="N10348" s="63">
        <v>6409</v>
      </c>
      <c r="O10348" s="63">
        <v>0.1130564</v>
      </c>
      <c r="P10348" s="63">
        <v>6</v>
      </c>
      <c r="Q10348" s="63">
        <v>1.2781749580960001E-2</v>
      </c>
    </row>
    <row r="10349" spans="1:17">
      <c r="A10349" s="63" t="s">
        <v>82</v>
      </c>
      <c r="B10349" s="63" t="s">
        <v>58</v>
      </c>
      <c r="C10349" s="63" t="s">
        <v>51</v>
      </c>
      <c r="D10349" s="63">
        <v>4</v>
      </c>
      <c r="E10349" s="63">
        <v>0.90538450000000004</v>
      </c>
      <c r="F10349" s="63">
        <v>0.69261700000000004</v>
      </c>
      <c r="G10349" s="63">
        <v>-0.2127675</v>
      </c>
      <c r="H10349" s="63">
        <v>56.708199999999998</v>
      </c>
      <c r="I10349" s="63">
        <v>-0.3576551</v>
      </c>
      <c r="J10349" s="63">
        <v>-0.27205439999999997</v>
      </c>
      <c r="K10349" s="63">
        <v>-0.2127675</v>
      </c>
      <c r="L10349" s="63">
        <v>-0.1534807</v>
      </c>
      <c r="M10349" s="63">
        <v>-6.7879900000000007E-2</v>
      </c>
      <c r="N10349" s="63">
        <v>6409</v>
      </c>
      <c r="O10349" s="63">
        <v>0.1130564</v>
      </c>
      <c r="P10349" s="63">
        <v>6</v>
      </c>
      <c r="Q10349" s="63">
        <v>1.2781749580960001E-2</v>
      </c>
    </row>
    <row r="10350" spans="1:17">
      <c r="A10350" s="63" t="s">
        <v>82</v>
      </c>
      <c r="B10350" s="63" t="s">
        <v>58</v>
      </c>
      <c r="C10350" s="63" t="s">
        <v>51</v>
      </c>
      <c r="D10350" s="63">
        <v>5</v>
      </c>
      <c r="E10350" s="63">
        <v>0.91253130000000005</v>
      </c>
      <c r="F10350" s="63">
        <v>0.69716279999999997</v>
      </c>
      <c r="G10350" s="63">
        <v>-0.21536839999999999</v>
      </c>
      <c r="H10350" s="63">
        <v>56.36</v>
      </c>
      <c r="I10350" s="63">
        <v>-0.36025600000000002</v>
      </c>
      <c r="J10350" s="63">
        <v>-0.27465529999999999</v>
      </c>
      <c r="K10350" s="63">
        <v>-0.21536839999999999</v>
      </c>
      <c r="L10350" s="63">
        <v>-0.15608159999999999</v>
      </c>
      <c r="M10350" s="63">
        <v>-7.0480899999999999E-2</v>
      </c>
      <c r="N10350" s="63">
        <v>6409</v>
      </c>
      <c r="O10350" s="63">
        <v>0.1130564</v>
      </c>
      <c r="P10350" s="63">
        <v>6</v>
      </c>
      <c r="Q10350" s="63">
        <v>1.2781749580960001E-2</v>
      </c>
    </row>
    <row r="10351" spans="1:17">
      <c r="A10351" s="63" t="s">
        <v>82</v>
      </c>
      <c r="B10351" s="63" t="s">
        <v>58</v>
      </c>
      <c r="C10351" s="63" t="s">
        <v>51</v>
      </c>
      <c r="D10351" s="63">
        <v>6</v>
      </c>
      <c r="E10351" s="63">
        <v>1.0019229999999999</v>
      </c>
      <c r="F10351" s="63">
        <v>0.73496519999999999</v>
      </c>
      <c r="G10351" s="63">
        <v>-0.26695819999999998</v>
      </c>
      <c r="H10351" s="63">
        <v>58.327800000000003</v>
      </c>
      <c r="I10351" s="63">
        <v>-0.41184579999999998</v>
      </c>
      <c r="J10351" s="63">
        <v>-0.32624510000000001</v>
      </c>
      <c r="K10351" s="63">
        <v>-0.26695819999999998</v>
      </c>
      <c r="L10351" s="63">
        <v>-0.20767140000000001</v>
      </c>
      <c r="M10351" s="63">
        <v>-0.1220706</v>
      </c>
      <c r="N10351" s="63">
        <v>6409</v>
      </c>
      <c r="O10351" s="63">
        <v>0.1130564</v>
      </c>
      <c r="P10351" s="63">
        <v>6</v>
      </c>
      <c r="Q10351" s="63">
        <v>1.2781749580960001E-2</v>
      </c>
    </row>
    <row r="10352" spans="1:17">
      <c r="A10352" s="63" t="s">
        <v>82</v>
      </c>
      <c r="B10352" s="63" t="s">
        <v>58</v>
      </c>
      <c r="C10352" s="63" t="s">
        <v>51</v>
      </c>
      <c r="D10352" s="63">
        <v>7</v>
      </c>
      <c r="E10352" s="63">
        <v>1.195462</v>
      </c>
      <c r="F10352" s="63">
        <v>0.92323200000000005</v>
      </c>
      <c r="G10352" s="63">
        <v>-0.27223039999999998</v>
      </c>
      <c r="H10352" s="63">
        <v>61.499000000000002</v>
      </c>
      <c r="I10352" s="63">
        <v>-0.41711799999999999</v>
      </c>
      <c r="J10352" s="63">
        <v>-0.33151720000000001</v>
      </c>
      <c r="K10352" s="63">
        <v>-0.27223039999999998</v>
      </c>
      <c r="L10352" s="63">
        <v>-0.21294360000000001</v>
      </c>
      <c r="M10352" s="63">
        <v>-0.12734280000000001</v>
      </c>
      <c r="N10352" s="63">
        <v>6409</v>
      </c>
      <c r="O10352" s="63">
        <v>0.1130564</v>
      </c>
      <c r="P10352" s="63">
        <v>6</v>
      </c>
      <c r="Q10352" s="63">
        <v>1.2781749580960001E-2</v>
      </c>
    </row>
    <row r="10353" spans="1:17">
      <c r="A10353" s="63" t="s">
        <v>82</v>
      </c>
      <c r="B10353" s="63" t="s">
        <v>58</v>
      </c>
      <c r="C10353" s="63" t="s">
        <v>51</v>
      </c>
      <c r="D10353" s="63">
        <v>8</v>
      </c>
      <c r="E10353" s="63">
        <v>1.3223659999999999</v>
      </c>
      <c r="F10353" s="63">
        <v>1.087486</v>
      </c>
      <c r="G10353" s="63">
        <v>-0.23488020000000001</v>
      </c>
      <c r="H10353" s="63">
        <v>66.028199999999998</v>
      </c>
      <c r="I10353" s="63">
        <v>-0.37976779999999999</v>
      </c>
      <c r="J10353" s="63">
        <v>-0.29416700000000001</v>
      </c>
      <c r="K10353" s="63">
        <v>-0.23488020000000001</v>
      </c>
      <c r="L10353" s="63">
        <v>-0.17559340000000001</v>
      </c>
      <c r="M10353" s="63">
        <v>-8.9992600000000006E-2</v>
      </c>
      <c r="N10353" s="63">
        <v>6409</v>
      </c>
      <c r="O10353" s="63">
        <v>0.1130564</v>
      </c>
      <c r="P10353" s="63">
        <v>6</v>
      </c>
      <c r="Q10353" s="63">
        <v>1.2781749580960001E-2</v>
      </c>
    </row>
    <row r="10354" spans="1:17">
      <c r="A10354" s="63" t="s">
        <v>82</v>
      </c>
      <c r="B10354" s="63" t="s">
        <v>58</v>
      </c>
      <c r="C10354" s="63" t="s">
        <v>51</v>
      </c>
      <c r="D10354" s="63">
        <v>9</v>
      </c>
      <c r="E10354" s="63">
        <v>1.2962389999999999</v>
      </c>
      <c r="F10354" s="63">
        <v>1.2131959999999999</v>
      </c>
      <c r="G10354" s="63">
        <v>-8.3043099999999995E-2</v>
      </c>
      <c r="H10354" s="63">
        <v>74.856499999999997</v>
      </c>
      <c r="I10354" s="63">
        <v>-0.22793070000000001</v>
      </c>
      <c r="J10354" s="63">
        <v>-0.14232990000000001</v>
      </c>
      <c r="K10354" s="63">
        <v>-8.3043099999999995E-2</v>
      </c>
      <c r="L10354" s="63">
        <v>-2.3756300000000001E-2</v>
      </c>
      <c r="M10354" s="63">
        <v>6.1844499999999997E-2</v>
      </c>
      <c r="N10354" s="63">
        <v>6409</v>
      </c>
      <c r="O10354" s="63">
        <v>0.1130564</v>
      </c>
      <c r="P10354" s="63">
        <v>6</v>
      </c>
      <c r="Q10354" s="63">
        <v>1.2781749580960001E-2</v>
      </c>
    </row>
    <row r="10355" spans="1:17">
      <c r="A10355" s="63" t="s">
        <v>82</v>
      </c>
      <c r="B10355" s="63" t="s">
        <v>58</v>
      </c>
      <c r="C10355" s="63" t="s">
        <v>51</v>
      </c>
      <c r="D10355" s="63">
        <v>10</v>
      </c>
      <c r="E10355" s="63">
        <v>1.318101</v>
      </c>
      <c r="F10355" s="63">
        <v>1.2408110000000001</v>
      </c>
      <c r="G10355" s="63">
        <v>-7.7289800000000006E-2</v>
      </c>
      <c r="H10355" s="63">
        <v>81.003900000000002</v>
      </c>
      <c r="I10355" s="63">
        <v>-0.2221774</v>
      </c>
      <c r="J10355" s="63">
        <v>-0.1365767</v>
      </c>
      <c r="K10355" s="63">
        <v>-7.7289800000000006E-2</v>
      </c>
      <c r="L10355" s="63">
        <v>-1.8003000000000002E-2</v>
      </c>
      <c r="M10355" s="63">
        <v>6.75978E-2</v>
      </c>
      <c r="N10355" s="63">
        <v>6409</v>
      </c>
      <c r="O10355" s="63">
        <v>0.1130564</v>
      </c>
      <c r="P10355" s="63">
        <v>6</v>
      </c>
      <c r="Q10355" s="63">
        <v>1.2781749580960001E-2</v>
      </c>
    </row>
    <row r="10356" spans="1:17">
      <c r="A10356" s="63" t="s">
        <v>82</v>
      </c>
      <c r="B10356" s="63" t="s">
        <v>58</v>
      </c>
      <c r="C10356" s="63" t="s">
        <v>51</v>
      </c>
      <c r="D10356" s="63">
        <v>11</v>
      </c>
      <c r="E10356" s="63">
        <v>1.30898</v>
      </c>
      <c r="F10356" s="63">
        <v>1.397813</v>
      </c>
      <c r="G10356" s="63">
        <v>8.8832700000000001E-2</v>
      </c>
      <c r="H10356" s="63">
        <v>83.243099999999998</v>
      </c>
      <c r="I10356" s="63">
        <v>-5.6054899999999998E-2</v>
      </c>
      <c r="J10356" s="63">
        <v>2.95459E-2</v>
      </c>
      <c r="K10356" s="63">
        <v>8.8832700000000001E-2</v>
      </c>
      <c r="L10356" s="63">
        <v>0.14811959999999999</v>
      </c>
      <c r="M10356" s="63">
        <v>0.23372029999999999</v>
      </c>
      <c r="N10356" s="63">
        <v>6409</v>
      </c>
      <c r="O10356" s="63">
        <v>0.1130564</v>
      </c>
      <c r="P10356" s="63">
        <v>6</v>
      </c>
      <c r="Q10356" s="63">
        <v>1.2781749580960001E-2</v>
      </c>
    </row>
    <row r="10357" spans="1:17">
      <c r="A10357" s="63" t="s">
        <v>82</v>
      </c>
      <c r="B10357" s="63" t="s">
        <v>58</v>
      </c>
      <c r="C10357" s="63" t="s">
        <v>51</v>
      </c>
      <c r="D10357" s="63">
        <v>12</v>
      </c>
      <c r="E10357" s="63">
        <v>1.3174980000000001</v>
      </c>
      <c r="F10357" s="63">
        <v>1.5853660000000001</v>
      </c>
      <c r="G10357" s="63">
        <v>0.26786850000000001</v>
      </c>
      <c r="H10357" s="63">
        <v>86.546300000000002</v>
      </c>
      <c r="I10357" s="63">
        <v>0.1229809</v>
      </c>
      <c r="J10357" s="63">
        <v>0.20858170000000001</v>
      </c>
      <c r="K10357" s="63">
        <v>0.26786850000000001</v>
      </c>
      <c r="L10357" s="63">
        <v>0.32715539999999999</v>
      </c>
      <c r="M10357" s="63">
        <v>0.41275610000000001</v>
      </c>
      <c r="N10357" s="63">
        <v>6409</v>
      </c>
      <c r="O10357" s="63">
        <v>0.1130564</v>
      </c>
      <c r="P10357" s="63">
        <v>6</v>
      </c>
      <c r="Q10357" s="63">
        <v>1.2781749580960001E-2</v>
      </c>
    </row>
    <row r="10358" spans="1:17">
      <c r="A10358" s="63" t="s">
        <v>82</v>
      </c>
      <c r="B10358" s="63" t="s">
        <v>58</v>
      </c>
      <c r="C10358" s="63" t="s">
        <v>51</v>
      </c>
      <c r="D10358" s="63">
        <v>13</v>
      </c>
      <c r="E10358" s="63">
        <v>1.23763</v>
      </c>
      <c r="F10358" s="63">
        <v>1.74299</v>
      </c>
      <c r="G10358" s="63">
        <v>0.50536049999999999</v>
      </c>
      <c r="H10358" s="63">
        <v>88.125299999999996</v>
      </c>
      <c r="I10358" s="63">
        <v>0.36047289999999998</v>
      </c>
      <c r="J10358" s="63">
        <v>0.44607370000000002</v>
      </c>
      <c r="K10358" s="63">
        <v>0.50536049999999999</v>
      </c>
      <c r="L10358" s="63">
        <v>0.56464729999999996</v>
      </c>
      <c r="M10358" s="63">
        <v>0.6502481</v>
      </c>
      <c r="N10358" s="63">
        <v>6409</v>
      </c>
      <c r="O10358" s="63">
        <v>0.1130564</v>
      </c>
      <c r="P10358" s="63">
        <v>6</v>
      </c>
      <c r="Q10358" s="63">
        <v>1.2781749580960001E-2</v>
      </c>
    </row>
    <row r="10359" spans="1:17">
      <c r="A10359" s="63" t="s">
        <v>82</v>
      </c>
      <c r="B10359" s="63" t="s">
        <v>58</v>
      </c>
      <c r="C10359" s="63" t="s">
        <v>51</v>
      </c>
      <c r="D10359" s="63">
        <v>14</v>
      </c>
      <c r="E10359" s="63">
        <v>1.307153</v>
      </c>
      <c r="F10359" s="63">
        <v>1.9357279999999999</v>
      </c>
      <c r="G10359" s="63">
        <v>0.6285752</v>
      </c>
      <c r="H10359" s="63">
        <v>89.645099999999999</v>
      </c>
      <c r="I10359" s="63">
        <v>0.4836876</v>
      </c>
      <c r="J10359" s="63">
        <v>0.56928840000000003</v>
      </c>
      <c r="K10359" s="63">
        <v>0.6285752</v>
      </c>
      <c r="L10359" s="63">
        <v>0.68786199999999997</v>
      </c>
      <c r="M10359" s="63">
        <v>0.77346280000000001</v>
      </c>
      <c r="N10359" s="63">
        <v>6409</v>
      </c>
      <c r="O10359" s="63">
        <v>0.1130564</v>
      </c>
      <c r="P10359" s="63">
        <v>6</v>
      </c>
      <c r="Q10359" s="63">
        <v>1.2781749580960001E-2</v>
      </c>
    </row>
    <row r="10360" spans="1:17">
      <c r="A10360" s="63" t="s">
        <v>82</v>
      </c>
      <c r="B10360" s="63" t="s">
        <v>58</v>
      </c>
      <c r="C10360" s="63" t="s">
        <v>51</v>
      </c>
      <c r="D10360" s="63">
        <v>15</v>
      </c>
      <c r="E10360" s="63">
        <v>1.406075</v>
      </c>
      <c r="F10360" s="63">
        <v>2.1223640000000001</v>
      </c>
      <c r="G10360" s="63">
        <v>0.71628919999999996</v>
      </c>
      <c r="H10360" s="63">
        <v>91.6751</v>
      </c>
      <c r="I10360" s="63">
        <v>0.57140159999999995</v>
      </c>
      <c r="J10360" s="63">
        <v>0.65700230000000004</v>
      </c>
      <c r="K10360" s="63">
        <v>0.71628919999999996</v>
      </c>
      <c r="L10360" s="63">
        <v>0.77557600000000004</v>
      </c>
      <c r="M10360" s="63">
        <v>0.86117670000000002</v>
      </c>
      <c r="N10360" s="63">
        <v>6409</v>
      </c>
      <c r="O10360" s="63">
        <v>0.1130564</v>
      </c>
      <c r="P10360" s="63">
        <v>6</v>
      </c>
      <c r="Q10360" s="63">
        <v>1.2781749580960001E-2</v>
      </c>
    </row>
    <row r="10361" spans="1:17">
      <c r="A10361" s="63" t="s">
        <v>82</v>
      </c>
      <c r="B10361" s="63" t="s">
        <v>58</v>
      </c>
      <c r="C10361" s="63" t="s">
        <v>51</v>
      </c>
      <c r="D10361" s="63">
        <v>16</v>
      </c>
      <c r="E10361" s="63">
        <v>1.577375</v>
      </c>
      <c r="F10361" s="63">
        <v>2.2719049999999998</v>
      </c>
      <c r="G10361" s="63">
        <v>0.69452979999999997</v>
      </c>
      <c r="H10361" s="63">
        <v>92.446600000000004</v>
      </c>
      <c r="I10361" s="63">
        <v>0.54964219999999997</v>
      </c>
      <c r="J10361" s="63">
        <v>0.63524290000000005</v>
      </c>
      <c r="K10361" s="63">
        <v>0.69452979999999997</v>
      </c>
      <c r="L10361" s="63">
        <v>0.75381659999999995</v>
      </c>
      <c r="M10361" s="63">
        <v>0.83941730000000003</v>
      </c>
      <c r="N10361" s="63">
        <v>6409</v>
      </c>
      <c r="O10361" s="63">
        <v>0.1130564</v>
      </c>
      <c r="P10361" s="63">
        <v>6</v>
      </c>
      <c r="Q10361" s="63">
        <v>1.2781749580960001E-2</v>
      </c>
    </row>
    <row r="10362" spans="1:17">
      <c r="A10362" s="63" t="s">
        <v>82</v>
      </c>
      <c r="B10362" s="63" t="s">
        <v>58</v>
      </c>
      <c r="C10362" s="63" t="s">
        <v>51</v>
      </c>
      <c r="D10362" s="63">
        <v>17</v>
      </c>
      <c r="E10362" s="63">
        <v>1.7611779999999999</v>
      </c>
      <c r="F10362" s="63">
        <v>2.4230520000000002</v>
      </c>
      <c r="G10362" s="63">
        <v>0.66187390000000001</v>
      </c>
      <c r="H10362" s="63">
        <v>92.964500000000001</v>
      </c>
      <c r="I10362" s="63">
        <v>0.51698639999999996</v>
      </c>
      <c r="J10362" s="63">
        <v>0.60258710000000004</v>
      </c>
      <c r="K10362" s="63">
        <v>0.66187390000000001</v>
      </c>
      <c r="L10362" s="63">
        <v>0.72116080000000005</v>
      </c>
      <c r="M10362" s="63">
        <v>0.80676150000000002</v>
      </c>
      <c r="N10362" s="63">
        <v>6409</v>
      </c>
      <c r="O10362" s="63">
        <v>0.1130564</v>
      </c>
      <c r="P10362" s="63">
        <v>6</v>
      </c>
      <c r="Q10362" s="63">
        <v>1.2781749580960001E-2</v>
      </c>
    </row>
    <row r="10363" spans="1:17">
      <c r="A10363" s="63" t="s">
        <v>82</v>
      </c>
      <c r="B10363" s="63" t="s">
        <v>58</v>
      </c>
      <c r="C10363" s="63" t="s">
        <v>51</v>
      </c>
      <c r="D10363" s="63">
        <v>18</v>
      </c>
      <c r="E10363" s="63">
        <v>1.9364600000000001</v>
      </c>
      <c r="F10363" s="63">
        <v>2.5433759999999999</v>
      </c>
      <c r="G10363" s="63">
        <v>0.60691629999999996</v>
      </c>
      <c r="H10363" s="63">
        <v>92.748800000000003</v>
      </c>
      <c r="I10363" s="63">
        <v>0.46202870000000001</v>
      </c>
      <c r="J10363" s="63">
        <v>0.54762949999999999</v>
      </c>
      <c r="K10363" s="63">
        <v>0.60691629999999996</v>
      </c>
      <c r="L10363" s="63">
        <v>0.66620310000000005</v>
      </c>
      <c r="M10363" s="63">
        <v>0.75180389999999997</v>
      </c>
      <c r="N10363" s="63">
        <v>6409</v>
      </c>
      <c r="O10363" s="63">
        <v>0.1130564</v>
      </c>
      <c r="P10363" s="63">
        <v>6</v>
      </c>
      <c r="Q10363" s="63">
        <v>1.2781749580960001E-2</v>
      </c>
    </row>
    <row r="10364" spans="1:17">
      <c r="A10364" s="63" t="s">
        <v>82</v>
      </c>
      <c r="B10364" s="63" t="s">
        <v>58</v>
      </c>
      <c r="C10364" s="63" t="s">
        <v>51</v>
      </c>
      <c r="D10364" s="63">
        <v>19</v>
      </c>
      <c r="E10364" s="63">
        <v>2.271706</v>
      </c>
      <c r="F10364" s="63">
        <v>2.5434969999999999</v>
      </c>
      <c r="G10364" s="63">
        <v>0.2717907</v>
      </c>
      <c r="H10364" s="63">
        <v>91.977099999999993</v>
      </c>
      <c r="I10364" s="63">
        <v>0.12690309999999999</v>
      </c>
      <c r="J10364" s="63">
        <v>0.2125039</v>
      </c>
      <c r="K10364" s="63">
        <v>0.2717907</v>
      </c>
      <c r="L10364" s="63">
        <v>0.33107760000000003</v>
      </c>
      <c r="M10364" s="63">
        <v>0.4166783</v>
      </c>
      <c r="N10364" s="63">
        <v>6409</v>
      </c>
      <c r="O10364" s="63">
        <v>0.1130564</v>
      </c>
      <c r="P10364" s="63">
        <v>6</v>
      </c>
      <c r="Q10364" s="63">
        <v>1.2781749580960001E-2</v>
      </c>
    </row>
    <row r="10365" spans="1:17">
      <c r="A10365" s="63" t="s">
        <v>82</v>
      </c>
      <c r="B10365" s="63" t="s">
        <v>58</v>
      </c>
      <c r="C10365" s="63" t="s">
        <v>51</v>
      </c>
      <c r="D10365" s="63">
        <v>20</v>
      </c>
      <c r="E10365" s="63">
        <v>2.3403689999999999</v>
      </c>
      <c r="F10365" s="63">
        <v>2.3635649999999999</v>
      </c>
      <c r="G10365" s="63">
        <v>2.3196899999999999E-2</v>
      </c>
      <c r="H10365" s="63">
        <v>88.617699999999999</v>
      </c>
      <c r="I10365" s="63">
        <v>-0.1216907</v>
      </c>
      <c r="J10365" s="63">
        <v>-3.6089900000000001E-2</v>
      </c>
      <c r="K10365" s="63">
        <v>2.3196899999999999E-2</v>
      </c>
      <c r="L10365" s="63">
        <v>8.2483799999999996E-2</v>
      </c>
      <c r="M10365" s="63">
        <v>0.1680845</v>
      </c>
      <c r="N10365" s="63">
        <v>6409</v>
      </c>
      <c r="O10365" s="63">
        <v>0.1130564</v>
      </c>
      <c r="P10365" s="63">
        <v>6</v>
      </c>
      <c r="Q10365" s="63">
        <v>1.2781749580960001E-2</v>
      </c>
    </row>
    <row r="10366" spans="1:17">
      <c r="A10366" s="63" t="s">
        <v>82</v>
      </c>
      <c r="B10366" s="63" t="s">
        <v>58</v>
      </c>
      <c r="C10366" s="63" t="s">
        <v>51</v>
      </c>
      <c r="D10366" s="63">
        <v>21</v>
      </c>
      <c r="E10366" s="63">
        <v>2.1906620000000001</v>
      </c>
      <c r="F10366" s="63">
        <v>2.021547</v>
      </c>
      <c r="G10366" s="63">
        <v>-0.1691153</v>
      </c>
      <c r="H10366" s="63">
        <v>80.492900000000006</v>
      </c>
      <c r="I10366" s="63">
        <v>-0.31400289999999997</v>
      </c>
      <c r="J10366" s="63">
        <v>-0.2284021</v>
      </c>
      <c r="K10366" s="63">
        <v>-0.1691153</v>
      </c>
      <c r="L10366" s="63">
        <v>-0.1098285</v>
      </c>
      <c r="M10366" s="63">
        <v>-2.4227700000000001E-2</v>
      </c>
      <c r="N10366" s="63">
        <v>6409</v>
      </c>
      <c r="O10366" s="63">
        <v>0.1130564</v>
      </c>
      <c r="P10366" s="63">
        <v>6</v>
      </c>
      <c r="Q10366" s="63">
        <v>1.2781749580960001E-2</v>
      </c>
    </row>
    <row r="10367" spans="1:17">
      <c r="A10367" s="63" t="s">
        <v>82</v>
      </c>
      <c r="B10367" s="63" t="s">
        <v>58</v>
      </c>
      <c r="C10367" s="63" t="s">
        <v>51</v>
      </c>
      <c r="D10367" s="63">
        <v>22</v>
      </c>
      <c r="E10367" s="63">
        <v>1.9298360000000001</v>
      </c>
      <c r="F10367" s="63">
        <v>1.681915</v>
      </c>
      <c r="G10367" s="63">
        <v>-0.247921</v>
      </c>
      <c r="H10367" s="63">
        <v>73.421099999999996</v>
      </c>
      <c r="I10367" s="63">
        <v>-0.39280860000000001</v>
      </c>
      <c r="J10367" s="63">
        <v>-0.30720779999999998</v>
      </c>
      <c r="K10367" s="63">
        <v>-0.247921</v>
      </c>
      <c r="L10367" s="63">
        <v>-0.1886342</v>
      </c>
      <c r="M10367" s="63">
        <v>-0.1030334</v>
      </c>
      <c r="N10367" s="63">
        <v>6409</v>
      </c>
      <c r="O10367" s="63">
        <v>0.1130564</v>
      </c>
      <c r="P10367" s="63">
        <v>6</v>
      </c>
      <c r="Q10367" s="63">
        <v>1.2781749580960001E-2</v>
      </c>
    </row>
    <row r="10368" spans="1:17">
      <c r="A10368" s="63" t="s">
        <v>82</v>
      </c>
      <c r="B10368" s="63" t="s">
        <v>58</v>
      </c>
      <c r="C10368" s="63" t="s">
        <v>51</v>
      </c>
      <c r="D10368" s="63">
        <v>23</v>
      </c>
      <c r="E10368" s="63">
        <v>1.524408</v>
      </c>
      <c r="F10368" s="63">
        <v>1.317955</v>
      </c>
      <c r="G10368" s="63">
        <v>-0.2064521</v>
      </c>
      <c r="H10368" s="63">
        <v>68.293599999999998</v>
      </c>
      <c r="I10368" s="63">
        <v>-0.35133969999999998</v>
      </c>
      <c r="J10368" s="63">
        <v>-0.265739</v>
      </c>
      <c r="K10368" s="63">
        <v>-0.2064521</v>
      </c>
      <c r="L10368" s="63">
        <v>-0.1471653</v>
      </c>
      <c r="M10368" s="63">
        <v>-6.1564500000000001E-2</v>
      </c>
      <c r="N10368" s="63">
        <v>6409</v>
      </c>
      <c r="O10368" s="63">
        <v>0.1130564</v>
      </c>
      <c r="P10368" s="63">
        <v>6</v>
      </c>
      <c r="Q10368" s="63">
        <v>1.2781749580960001E-2</v>
      </c>
    </row>
    <row r="10369" spans="1:17">
      <c r="A10369" s="63" t="s">
        <v>82</v>
      </c>
      <c r="B10369" s="63" t="s">
        <v>58</v>
      </c>
      <c r="C10369" s="63" t="s">
        <v>51</v>
      </c>
      <c r="D10369" s="63">
        <v>24</v>
      </c>
      <c r="E10369" s="63">
        <v>1.2350950000000001</v>
      </c>
      <c r="F10369" s="63">
        <v>1.0153509999999999</v>
      </c>
      <c r="G10369" s="63">
        <v>-0.21974350000000001</v>
      </c>
      <c r="H10369" s="63">
        <v>66.760099999999994</v>
      </c>
      <c r="I10369" s="63">
        <v>-0.36463109999999999</v>
      </c>
      <c r="J10369" s="63">
        <v>-0.27903030000000001</v>
      </c>
      <c r="K10369" s="63">
        <v>-0.21974350000000001</v>
      </c>
      <c r="L10369" s="63">
        <v>-0.16045670000000001</v>
      </c>
      <c r="M10369" s="63">
        <v>-7.4855900000000003E-2</v>
      </c>
      <c r="N10369" s="63">
        <v>6409</v>
      </c>
      <c r="O10369" s="63">
        <v>0.1130564</v>
      </c>
      <c r="P10369" s="63">
        <v>6</v>
      </c>
      <c r="Q10369" s="63">
        <v>1.2781749580960001E-2</v>
      </c>
    </row>
    <row r="10370" spans="1:17">
      <c r="A10370" s="63" t="s">
        <v>82</v>
      </c>
      <c r="B10370" s="63" t="s">
        <v>58</v>
      </c>
      <c r="C10370" s="63" t="s">
        <v>52</v>
      </c>
      <c r="D10370" s="63">
        <v>1</v>
      </c>
      <c r="E10370" s="63">
        <v>1.180653</v>
      </c>
      <c r="F10370" s="63">
        <v>0.94476939999999998</v>
      </c>
      <c r="G10370" s="63">
        <v>-0.23588400000000001</v>
      </c>
      <c r="H10370" s="63">
        <v>71.327799999999996</v>
      </c>
      <c r="I10370" s="63">
        <v>-0.38077159999999999</v>
      </c>
      <c r="J10370" s="63">
        <v>-0.29517080000000001</v>
      </c>
      <c r="K10370" s="63">
        <v>-0.23588400000000001</v>
      </c>
      <c r="L10370" s="63">
        <v>-0.17659720000000001</v>
      </c>
      <c r="M10370" s="63">
        <v>-9.0996400000000005E-2</v>
      </c>
      <c r="N10370" s="63">
        <v>6409</v>
      </c>
      <c r="O10370" s="63">
        <v>0.1130564</v>
      </c>
      <c r="P10370" s="63">
        <v>7</v>
      </c>
      <c r="Q10370" s="63">
        <v>1.2781749580960001E-2</v>
      </c>
    </row>
    <row r="10371" spans="1:17">
      <c r="A10371" s="63" t="s">
        <v>82</v>
      </c>
      <c r="B10371" s="63" t="s">
        <v>58</v>
      </c>
      <c r="C10371" s="63" t="s">
        <v>52</v>
      </c>
      <c r="D10371" s="63">
        <v>2</v>
      </c>
      <c r="E10371" s="63">
        <v>1.0837749999999999</v>
      </c>
      <c r="F10371" s="63">
        <v>0.81536649999999999</v>
      </c>
      <c r="G10371" s="63">
        <v>-0.2684087</v>
      </c>
      <c r="H10371" s="63">
        <v>68.144999999999996</v>
      </c>
      <c r="I10371" s="63">
        <v>-0.41329630000000001</v>
      </c>
      <c r="J10371" s="63">
        <v>-0.32769549999999997</v>
      </c>
      <c r="K10371" s="63">
        <v>-0.2684087</v>
      </c>
      <c r="L10371" s="63">
        <v>-0.2091218</v>
      </c>
      <c r="M10371" s="63">
        <v>-0.12352109999999999</v>
      </c>
      <c r="N10371" s="63">
        <v>6409</v>
      </c>
      <c r="O10371" s="63">
        <v>0.1130564</v>
      </c>
      <c r="P10371" s="63">
        <v>7</v>
      </c>
      <c r="Q10371" s="63">
        <v>1.2781749580960001E-2</v>
      </c>
    </row>
    <row r="10372" spans="1:17">
      <c r="A10372" s="63" t="s">
        <v>82</v>
      </c>
      <c r="B10372" s="63" t="s">
        <v>58</v>
      </c>
      <c r="C10372" s="63" t="s">
        <v>52</v>
      </c>
      <c r="D10372" s="63">
        <v>3</v>
      </c>
      <c r="E10372" s="63">
        <v>1.0318400000000001</v>
      </c>
      <c r="F10372" s="63">
        <v>0.78007360000000003</v>
      </c>
      <c r="G10372" s="63">
        <v>-0.2517663</v>
      </c>
      <c r="H10372" s="63">
        <v>68.362799999999993</v>
      </c>
      <c r="I10372" s="63">
        <v>-0.3966539</v>
      </c>
      <c r="J10372" s="63">
        <v>-0.31105310000000003</v>
      </c>
      <c r="K10372" s="63">
        <v>-0.2517663</v>
      </c>
      <c r="L10372" s="63">
        <v>-0.19247939999999999</v>
      </c>
      <c r="M10372" s="63">
        <v>-0.10687869999999999</v>
      </c>
      <c r="N10372" s="63">
        <v>6409</v>
      </c>
      <c r="O10372" s="63">
        <v>0.1130564</v>
      </c>
      <c r="P10372" s="63">
        <v>7</v>
      </c>
      <c r="Q10372" s="63">
        <v>1.2781749580960001E-2</v>
      </c>
    </row>
    <row r="10373" spans="1:17">
      <c r="A10373" s="63" t="s">
        <v>82</v>
      </c>
      <c r="B10373" s="63" t="s">
        <v>58</v>
      </c>
      <c r="C10373" s="63" t="s">
        <v>52</v>
      </c>
      <c r="D10373" s="63">
        <v>4</v>
      </c>
      <c r="E10373" s="63">
        <v>1.0091779999999999</v>
      </c>
      <c r="F10373" s="63">
        <v>0.80065319999999995</v>
      </c>
      <c r="G10373" s="63">
        <v>-0.20852519999999999</v>
      </c>
      <c r="H10373" s="63">
        <v>67.808800000000005</v>
      </c>
      <c r="I10373" s="63">
        <v>-0.35341280000000003</v>
      </c>
      <c r="J10373" s="63">
        <v>-0.26781199999999999</v>
      </c>
      <c r="K10373" s="63">
        <v>-0.20852519999999999</v>
      </c>
      <c r="L10373" s="63">
        <v>-0.14923829999999999</v>
      </c>
      <c r="M10373" s="63">
        <v>-6.3637600000000002E-2</v>
      </c>
      <c r="N10373" s="63">
        <v>6409</v>
      </c>
      <c r="O10373" s="63">
        <v>0.1130564</v>
      </c>
      <c r="P10373" s="63">
        <v>7</v>
      </c>
      <c r="Q10373" s="63">
        <v>1.2781749580960001E-2</v>
      </c>
    </row>
    <row r="10374" spans="1:17">
      <c r="A10374" s="63" t="s">
        <v>82</v>
      </c>
      <c r="B10374" s="63" t="s">
        <v>58</v>
      </c>
      <c r="C10374" s="63" t="s">
        <v>52</v>
      </c>
      <c r="D10374" s="63">
        <v>5</v>
      </c>
      <c r="E10374" s="63">
        <v>1.0271239999999999</v>
      </c>
      <c r="F10374" s="63">
        <v>0.80133350000000003</v>
      </c>
      <c r="G10374" s="63">
        <v>-0.22579070000000001</v>
      </c>
      <c r="H10374" s="63">
        <v>67.869799999999998</v>
      </c>
      <c r="I10374" s="63">
        <v>-0.37067830000000002</v>
      </c>
      <c r="J10374" s="63">
        <v>-0.28507749999999998</v>
      </c>
      <c r="K10374" s="63">
        <v>-0.22579070000000001</v>
      </c>
      <c r="L10374" s="63">
        <v>-0.16650380000000001</v>
      </c>
      <c r="M10374" s="63">
        <v>-8.0903100000000006E-2</v>
      </c>
      <c r="N10374" s="63">
        <v>6409</v>
      </c>
      <c r="O10374" s="63">
        <v>0.1130564</v>
      </c>
      <c r="P10374" s="63">
        <v>7</v>
      </c>
      <c r="Q10374" s="63">
        <v>1.2781749580960001E-2</v>
      </c>
    </row>
    <row r="10375" spans="1:17">
      <c r="A10375" s="63" t="s">
        <v>82</v>
      </c>
      <c r="B10375" s="63" t="s">
        <v>58</v>
      </c>
      <c r="C10375" s="63" t="s">
        <v>52</v>
      </c>
      <c r="D10375" s="63">
        <v>6</v>
      </c>
      <c r="E10375" s="63">
        <v>1.1173919999999999</v>
      </c>
      <c r="F10375" s="63">
        <v>0.83549340000000005</v>
      </c>
      <c r="G10375" s="63">
        <v>-0.2818988</v>
      </c>
      <c r="H10375" s="63">
        <v>67.671099999999996</v>
      </c>
      <c r="I10375" s="63">
        <v>-0.42678640000000001</v>
      </c>
      <c r="J10375" s="63">
        <v>-0.34118559999999998</v>
      </c>
      <c r="K10375" s="63">
        <v>-0.2818988</v>
      </c>
      <c r="L10375" s="63">
        <v>-0.222612</v>
      </c>
      <c r="M10375" s="63">
        <v>-0.1370112</v>
      </c>
      <c r="N10375" s="63">
        <v>6409</v>
      </c>
      <c r="O10375" s="63">
        <v>0.1130564</v>
      </c>
      <c r="P10375" s="63">
        <v>7</v>
      </c>
      <c r="Q10375" s="63">
        <v>1.2781749580960001E-2</v>
      </c>
    </row>
    <row r="10376" spans="1:17">
      <c r="A10376" s="63" t="s">
        <v>82</v>
      </c>
      <c r="B10376" s="63" t="s">
        <v>58</v>
      </c>
      <c r="C10376" s="63" t="s">
        <v>52</v>
      </c>
      <c r="D10376" s="63">
        <v>7</v>
      </c>
      <c r="E10376" s="63">
        <v>1.2794810000000001</v>
      </c>
      <c r="F10376" s="63">
        <v>1.002766</v>
      </c>
      <c r="G10376" s="63">
        <v>-0.27671440000000003</v>
      </c>
      <c r="H10376" s="63">
        <v>68.125100000000003</v>
      </c>
      <c r="I10376" s="63">
        <v>-0.42160199999999998</v>
      </c>
      <c r="J10376" s="63">
        <v>-0.3360013</v>
      </c>
      <c r="K10376" s="63">
        <v>-0.27671440000000003</v>
      </c>
      <c r="L10376" s="63">
        <v>-0.2174276</v>
      </c>
      <c r="M10376" s="63">
        <v>-0.13182679999999999</v>
      </c>
      <c r="N10376" s="63">
        <v>6409</v>
      </c>
      <c r="O10376" s="63">
        <v>0.1130564</v>
      </c>
      <c r="P10376" s="63">
        <v>7</v>
      </c>
      <c r="Q10376" s="63">
        <v>1.2781749580960001E-2</v>
      </c>
    </row>
    <row r="10377" spans="1:17">
      <c r="A10377" s="63" t="s">
        <v>82</v>
      </c>
      <c r="B10377" s="63" t="s">
        <v>58</v>
      </c>
      <c r="C10377" s="63" t="s">
        <v>52</v>
      </c>
      <c r="D10377" s="63">
        <v>8</v>
      </c>
      <c r="E10377" s="63">
        <v>1.390468</v>
      </c>
      <c r="F10377" s="63">
        <v>1.0626500000000001</v>
      </c>
      <c r="G10377" s="63">
        <v>-0.32781830000000001</v>
      </c>
      <c r="H10377" s="63">
        <v>74.216200000000001</v>
      </c>
      <c r="I10377" s="63">
        <v>-0.47270590000000001</v>
      </c>
      <c r="J10377" s="63">
        <v>-0.38710509999999998</v>
      </c>
      <c r="K10377" s="63">
        <v>-0.32781830000000001</v>
      </c>
      <c r="L10377" s="63">
        <v>-0.26853139999999998</v>
      </c>
      <c r="M10377" s="63">
        <v>-0.1829307</v>
      </c>
      <c r="N10377" s="63">
        <v>6409</v>
      </c>
      <c r="O10377" s="63">
        <v>0.1130564</v>
      </c>
      <c r="P10377" s="63">
        <v>7</v>
      </c>
      <c r="Q10377" s="63">
        <v>1.2781749580960001E-2</v>
      </c>
    </row>
    <row r="10378" spans="1:17">
      <c r="A10378" s="63" t="s">
        <v>82</v>
      </c>
      <c r="B10378" s="63" t="s">
        <v>58</v>
      </c>
      <c r="C10378" s="63" t="s">
        <v>52</v>
      </c>
      <c r="D10378" s="63">
        <v>9</v>
      </c>
      <c r="E10378" s="63">
        <v>1.177956</v>
      </c>
      <c r="F10378" s="63">
        <v>1.1297280000000001</v>
      </c>
      <c r="G10378" s="63">
        <v>-4.8228100000000003E-2</v>
      </c>
      <c r="H10378" s="63">
        <v>79.993899999999996</v>
      </c>
      <c r="I10378" s="63">
        <v>-0.1931157</v>
      </c>
      <c r="J10378" s="63">
        <v>-0.107515</v>
      </c>
      <c r="K10378" s="63">
        <v>-4.8228100000000003E-2</v>
      </c>
      <c r="L10378" s="63">
        <v>1.1058699999999999E-2</v>
      </c>
      <c r="M10378" s="63">
        <v>9.6659499999999995E-2</v>
      </c>
      <c r="N10378" s="63">
        <v>6409</v>
      </c>
      <c r="O10378" s="63">
        <v>0.1130564</v>
      </c>
      <c r="P10378" s="63">
        <v>7</v>
      </c>
      <c r="Q10378" s="63">
        <v>1.2781749580960001E-2</v>
      </c>
    </row>
    <row r="10379" spans="1:17">
      <c r="A10379" s="63" t="s">
        <v>82</v>
      </c>
      <c r="B10379" s="63" t="s">
        <v>58</v>
      </c>
      <c r="C10379" s="63" t="s">
        <v>52</v>
      </c>
      <c r="D10379" s="63">
        <v>10</v>
      </c>
      <c r="E10379" s="63">
        <v>1.199357</v>
      </c>
      <c r="F10379" s="63">
        <v>1.1343939999999999</v>
      </c>
      <c r="G10379" s="63">
        <v>-6.4962599999999995E-2</v>
      </c>
      <c r="H10379" s="63">
        <v>84.324399999999997</v>
      </c>
      <c r="I10379" s="63">
        <v>-0.20985019999999999</v>
      </c>
      <c r="J10379" s="63">
        <v>-0.1242495</v>
      </c>
      <c r="K10379" s="63">
        <v>-6.4962599999999995E-2</v>
      </c>
      <c r="L10379" s="63">
        <v>-5.6757999999999999E-3</v>
      </c>
      <c r="M10379" s="63">
        <v>7.9924999999999996E-2</v>
      </c>
      <c r="N10379" s="63">
        <v>6409</v>
      </c>
      <c r="O10379" s="63">
        <v>0.1130564</v>
      </c>
      <c r="P10379" s="63">
        <v>7</v>
      </c>
      <c r="Q10379" s="63">
        <v>1.2781749580960001E-2</v>
      </c>
    </row>
    <row r="10380" spans="1:17">
      <c r="A10380" s="63" t="s">
        <v>82</v>
      </c>
      <c r="B10380" s="63" t="s">
        <v>58</v>
      </c>
      <c r="C10380" s="63" t="s">
        <v>52</v>
      </c>
      <c r="D10380" s="63">
        <v>11</v>
      </c>
      <c r="E10380" s="63">
        <v>1.045148</v>
      </c>
      <c r="F10380" s="63">
        <v>1.219849</v>
      </c>
      <c r="G10380" s="63">
        <v>0.17470089999999999</v>
      </c>
      <c r="H10380" s="63">
        <v>90.981300000000005</v>
      </c>
      <c r="I10380" s="63">
        <v>2.9813300000000001E-2</v>
      </c>
      <c r="J10380" s="63">
        <v>0.115414</v>
      </c>
      <c r="K10380" s="63">
        <v>0.17470089999999999</v>
      </c>
      <c r="L10380" s="63">
        <v>0.23398769999999999</v>
      </c>
      <c r="M10380" s="63">
        <v>0.3195885</v>
      </c>
      <c r="N10380" s="63">
        <v>6409</v>
      </c>
      <c r="O10380" s="63">
        <v>0.1130564</v>
      </c>
      <c r="P10380" s="63">
        <v>7</v>
      </c>
      <c r="Q10380" s="63">
        <v>1.2781749580960001E-2</v>
      </c>
    </row>
    <row r="10381" spans="1:17">
      <c r="A10381" s="63" t="s">
        <v>82</v>
      </c>
      <c r="B10381" s="63" t="s">
        <v>58</v>
      </c>
      <c r="C10381" s="63" t="s">
        <v>52</v>
      </c>
      <c r="D10381" s="63">
        <v>12</v>
      </c>
      <c r="E10381" s="63">
        <v>1.0827279999999999</v>
      </c>
      <c r="F10381" s="63">
        <v>1.5439959999999999</v>
      </c>
      <c r="G10381" s="63">
        <v>0.4612676</v>
      </c>
      <c r="H10381" s="63">
        <v>94.964299999999994</v>
      </c>
      <c r="I10381" s="63">
        <v>0.31637999999999999</v>
      </c>
      <c r="J10381" s="63">
        <v>0.40198080000000003</v>
      </c>
      <c r="K10381" s="63">
        <v>0.4612676</v>
      </c>
      <c r="L10381" s="63">
        <v>0.52055439999999997</v>
      </c>
      <c r="M10381" s="63">
        <v>0.60615520000000001</v>
      </c>
      <c r="N10381" s="63">
        <v>6409</v>
      </c>
      <c r="O10381" s="63">
        <v>0.1130564</v>
      </c>
      <c r="P10381" s="63">
        <v>7</v>
      </c>
      <c r="Q10381" s="63">
        <v>1.2781749580960001E-2</v>
      </c>
    </row>
    <row r="10382" spans="1:17">
      <c r="A10382" s="63" t="s">
        <v>82</v>
      </c>
      <c r="B10382" s="63" t="s">
        <v>58</v>
      </c>
      <c r="C10382" s="63" t="s">
        <v>52</v>
      </c>
      <c r="D10382" s="63">
        <v>13</v>
      </c>
      <c r="E10382" s="63">
        <v>1.012939</v>
      </c>
      <c r="F10382" s="63">
        <v>1.821717</v>
      </c>
      <c r="G10382" s="63">
        <v>0.80877710000000003</v>
      </c>
      <c r="H10382" s="63">
        <v>97.155299999999997</v>
      </c>
      <c r="I10382" s="63">
        <v>0.66388950000000002</v>
      </c>
      <c r="J10382" s="63">
        <v>0.74949030000000005</v>
      </c>
      <c r="K10382" s="63">
        <v>0.80877710000000003</v>
      </c>
      <c r="L10382" s="63">
        <v>0.8680639</v>
      </c>
      <c r="M10382" s="63">
        <v>0.95366470000000003</v>
      </c>
      <c r="N10382" s="63">
        <v>6409</v>
      </c>
      <c r="O10382" s="63">
        <v>0.1130564</v>
      </c>
      <c r="P10382" s="63">
        <v>7</v>
      </c>
      <c r="Q10382" s="63">
        <v>1.2781749580960001E-2</v>
      </c>
    </row>
    <row r="10383" spans="1:17">
      <c r="A10383" s="63" t="s">
        <v>82</v>
      </c>
      <c r="B10383" s="63" t="s">
        <v>58</v>
      </c>
      <c r="C10383" s="63" t="s">
        <v>52</v>
      </c>
      <c r="D10383" s="63">
        <v>14</v>
      </c>
      <c r="E10383" s="63">
        <v>1.1607259999999999</v>
      </c>
      <c r="F10383" s="63">
        <v>2.1698979999999999</v>
      </c>
      <c r="G10383" s="63">
        <v>1.009172</v>
      </c>
      <c r="H10383" s="63">
        <v>98.999099999999999</v>
      </c>
      <c r="I10383" s="63">
        <v>0.86428430000000001</v>
      </c>
      <c r="J10383" s="63">
        <v>0.94988499999999998</v>
      </c>
      <c r="K10383" s="63">
        <v>1.009172</v>
      </c>
      <c r="L10383" s="63">
        <v>1.068459</v>
      </c>
      <c r="M10383" s="63">
        <v>1.1540589999999999</v>
      </c>
      <c r="N10383" s="63">
        <v>6409</v>
      </c>
      <c r="O10383" s="63">
        <v>0.1130564</v>
      </c>
      <c r="P10383" s="63">
        <v>7</v>
      </c>
      <c r="Q10383" s="63">
        <v>1.2781749580960001E-2</v>
      </c>
    </row>
    <row r="10384" spans="1:17">
      <c r="A10384" s="63" t="s">
        <v>82</v>
      </c>
      <c r="B10384" s="63" t="s">
        <v>58</v>
      </c>
      <c r="C10384" s="63" t="s">
        <v>52</v>
      </c>
      <c r="D10384" s="63">
        <v>15</v>
      </c>
      <c r="E10384" s="63">
        <v>1.323342</v>
      </c>
      <c r="F10384" s="63">
        <v>2.4457870000000002</v>
      </c>
      <c r="G10384" s="63">
        <v>1.1224449999999999</v>
      </c>
      <c r="H10384" s="63">
        <v>100.581</v>
      </c>
      <c r="I10384" s="63">
        <v>0.97755709999999996</v>
      </c>
      <c r="J10384" s="63">
        <v>1.063158</v>
      </c>
      <c r="K10384" s="63">
        <v>1.1224449999999999</v>
      </c>
      <c r="L10384" s="63">
        <v>1.1817310000000001</v>
      </c>
      <c r="M10384" s="63">
        <v>1.2673319999999999</v>
      </c>
      <c r="N10384" s="63">
        <v>6409</v>
      </c>
      <c r="O10384" s="63">
        <v>0.1130564</v>
      </c>
      <c r="P10384" s="63">
        <v>7</v>
      </c>
      <c r="Q10384" s="63">
        <v>1.2781749580960001E-2</v>
      </c>
    </row>
    <row r="10385" spans="1:17">
      <c r="A10385" s="63" t="s">
        <v>82</v>
      </c>
      <c r="B10385" s="63" t="s">
        <v>58</v>
      </c>
      <c r="C10385" s="63" t="s">
        <v>52</v>
      </c>
      <c r="D10385" s="63">
        <v>16</v>
      </c>
      <c r="E10385" s="63">
        <v>1.5742670000000001</v>
      </c>
      <c r="F10385" s="63">
        <v>2.6748219999999998</v>
      </c>
      <c r="G10385" s="63">
        <v>1.1005549999999999</v>
      </c>
      <c r="H10385" s="63">
        <v>101.00700000000001</v>
      </c>
      <c r="I10385" s="63">
        <v>0.95566709999999999</v>
      </c>
      <c r="J10385" s="63">
        <v>1.0412680000000001</v>
      </c>
      <c r="K10385" s="63">
        <v>1.1005549999999999</v>
      </c>
      <c r="L10385" s="63">
        <v>1.159842</v>
      </c>
      <c r="M10385" s="63">
        <v>1.2454419999999999</v>
      </c>
      <c r="N10385" s="63">
        <v>6409</v>
      </c>
      <c r="O10385" s="63">
        <v>0.1130564</v>
      </c>
      <c r="P10385" s="63">
        <v>7</v>
      </c>
      <c r="Q10385" s="63">
        <v>1.2781749580960001E-2</v>
      </c>
    </row>
    <row r="10386" spans="1:17">
      <c r="A10386" s="63" t="s">
        <v>82</v>
      </c>
      <c r="B10386" s="63" t="s">
        <v>58</v>
      </c>
      <c r="C10386" s="63" t="s">
        <v>52</v>
      </c>
      <c r="D10386" s="63">
        <v>17</v>
      </c>
      <c r="E10386" s="63">
        <v>1.766923</v>
      </c>
      <c r="F10386" s="63">
        <v>2.8356349999999999</v>
      </c>
      <c r="G10386" s="63">
        <v>1.0687120000000001</v>
      </c>
      <c r="H10386" s="63">
        <v>101.10899999999999</v>
      </c>
      <c r="I10386" s="63">
        <v>0.92382419999999998</v>
      </c>
      <c r="J10386" s="63">
        <v>1.009425</v>
      </c>
      <c r="K10386" s="63">
        <v>1.0687120000000001</v>
      </c>
      <c r="L10386" s="63">
        <v>1.127999</v>
      </c>
      <c r="M10386" s="63">
        <v>1.2135990000000001</v>
      </c>
      <c r="N10386" s="63">
        <v>6409</v>
      </c>
      <c r="O10386" s="63">
        <v>0.1130564</v>
      </c>
      <c r="P10386" s="63">
        <v>7</v>
      </c>
      <c r="Q10386" s="63">
        <v>1.2781749580960001E-2</v>
      </c>
    </row>
    <row r="10387" spans="1:17">
      <c r="A10387" s="63" t="s">
        <v>82</v>
      </c>
      <c r="B10387" s="63" t="s">
        <v>58</v>
      </c>
      <c r="C10387" s="63" t="s">
        <v>52</v>
      </c>
      <c r="D10387" s="63">
        <v>18</v>
      </c>
      <c r="E10387" s="63">
        <v>1.9352180000000001</v>
      </c>
      <c r="F10387" s="63">
        <v>2.946529</v>
      </c>
      <c r="G10387" s="63">
        <v>1.0113110000000001</v>
      </c>
      <c r="H10387" s="63">
        <v>100.634</v>
      </c>
      <c r="I10387" s="63">
        <v>0.86642379999999997</v>
      </c>
      <c r="J10387" s="63">
        <v>0.9520246</v>
      </c>
      <c r="K10387" s="63">
        <v>1.0113110000000001</v>
      </c>
      <c r="L10387" s="63">
        <v>1.0705979999999999</v>
      </c>
      <c r="M10387" s="63">
        <v>1.156199</v>
      </c>
      <c r="N10387" s="63">
        <v>6409</v>
      </c>
      <c r="O10387" s="63">
        <v>0.1130564</v>
      </c>
      <c r="P10387" s="63">
        <v>7</v>
      </c>
      <c r="Q10387" s="63">
        <v>1.2781749580960001E-2</v>
      </c>
    </row>
    <row r="10388" spans="1:17">
      <c r="A10388" s="63" t="s">
        <v>82</v>
      </c>
      <c r="B10388" s="63" t="s">
        <v>58</v>
      </c>
      <c r="C10388" s="63" t="s">
        <v>52</v>
      </c>
      <c r="D10388" s="63">
        <v>19</v>
      </c>
      <c r="E10388" s="63">
        <v>2.2749839999999999</v>
      </c>
      <c r="F10388" s="63">
        <v>2.8306429999999998</v>
      </c>
      <c r="G10388" s="63">
        <v>0.5556586</v>
      </c>
      <c r="H10388" s="63">
        <v>99.000900000000001</v>
      </c>
      <c r="I10388" s="63">
        <v>0.410771</v>
      </c>
      <c r="J10388" s="63">
        <v>0.49637170000000003</v>
      </c>
      <c r="K10388" s="63">
        <v>0.5556586</v>
      </c>
      <c r="L10388" s="63">
        <v>0.61494539999999998</v>
      </c>
      <c r="M10388" s="63">
        <v>0.70054609999999995</v>
      </c>
      <c r="N10388" s="63">
        <v>6409</v>
      </c>
      <c r="O10388" s="63">
        <v>0.1130564</v>
      </c>
      <c r="P10388" s="63">
        <v>7</v>
      </c>
      <c r="Q10388" s="63">
        <v>1.2781749580960001E-2</v>
      </c>
    </row>
    <row r="10389" spans="1:17">
      <c r="A10389" s="63" t="s">
        <v>82</v>
      </c>
      <c r="B10389" s="63" t="s">
        <v>58</v>
      </c>
      <c r="C10389" s="63" t="s">
        <v>52</v>
      </c>
      <c r="D10389" s="63">
        <v>20</v>
      </c>
      <c r="E10389" s="63">
        <v>2.297345</v>
      </c>
      <c r="F10389" s="63">
        <v>2.367845</v>
      </c>
      <c r="G10389" s="63">
        <v>7.0500099999999996E-2</v>
      </c>
      <c r="H10389" s="63">
        <v>90.928799999999995</v>
      </c>
      <c r="I10389" s="63">
        <v>-7.4387499999999995E-2</v>
      </c>
      <c r="J10389" s="63">
        <v>1.1213300000000001E-2</v>
      </c>
      <c r="K10389" s="63">
        <v>7.0500099999999996E-2</v>
      </c>
      <c r="L10389" s="63">
        <v>0.12978700000000001</v>
      </c>
      <c r="M10389" s="63">
        <v>0.21538769999999999</v>
      </c>
      <c r="N10389" s="63">
        <v>6409</v>
      </c>
      <c r="O10389" s="63">
        <v>0.1130564</v>
      </c>
      <c r="P10389" s="63">
        <v>7</v>
      </c>
      <c r="Q10389" s="63">
        <v>1.2781749580960001E-2</v>
      </c>
    </row>
    <row r="10390" spans="1:17">
      <c r="A10390" s="63" t="s">
        <v>82</v>
      </c>
      <c r="B10390" s="63" t="s">
        <v>58</v>
      </c>
      <c r="C10390" s="63" t="s">
        <v>52</v>
      </c>
      <c r="D10390" s="63">
        <v>21</v>
      </c>
      <c r="E10390" s="63">
        <v>2.191567</v>
      </c>
      <c r="F10390" s="63">
        <v>2.0481579999999999</v>
      </c>
      <c r="G10390" s="63">
        <v>-0.14340900000000001</v>
      </c>
      <c r="H10390" s="63">
        <v>82.078599999999994</v>
      </c>
      <c r="I10390" s="63">
        <v>-0.28829660000000001</v>
      </c>
      <c r="J10390" s="63">
        <v>-0.20269580000000001</v>
      </c>
      <c r="K10390" s="63">
        <v>-0.14340900000000001</v>
      </c>
      <c r="L10390" s="63">
        <v>-8.4122199999999994E-2</v>
      </c>
      <c r="M10390" s="63">
        <v>1.4786000000000001E-3</v>
      </c>
      <c r="N10390" s="63">
        <v>6409</v>
      </c>
      <c r="O10390" s="63">
        <v>0.1130564</v>
      </c>
      <c r="P10390" s="63">
        <v>7</v>
      </c>
      <c r="Q10390" s="63">
        <v>1.2781749580960001E-2</v>
      </c>
    </row>
    <row r="10391" spans="1:17">
      <c r="A10391" s="63" t="s">
        <v>82</v>
      </c>
      <c r="B10391" s="63" t="s">
        <v>58</v>
      </c>
      <c r="C10391" s="63" t="s">
        <v>52</v>
      </c>
      <c r="D10391" s="63">
        <v>22</v>
      </c>
      <c r="E10391" s="63">
        <v>2.0127809999999999</v>
      </c>
      <c r="F10391" s="63">
        <v>1.81107</v>
      </c>
      <c r="G10391" s="63">
        <v>-0.20171169999999999</v>
      </c>
      <c r="H10391" s="63">
        <v>76.502600000000001</v>
      </c>
      <c r="I10391" s="63">
        <v>-0.3465993</v>
      </c>
      <c r="J10391" s="63">
        <v>-0.26099850000000002</v>
      </c>
      <c r="K10391" s="63">
        <v>-0.20171169999999999</v>
      </c>
      <c r="L10391" s="63">
        <v>-0.14242479999999999</v>
      </c>
      <c r="M10391" s="63">
        <v>-5.6824100000000002E-2</v>
      </c>
      <c r="N10391" s="63">
        <v>6409</v>
      </c>
      <c r="O10391" s="63">
        <v>0.1130564</v>
      </c>
      <c r="P10391" s="63">
        <v>7</v>
      </c>
      <c r="Q10391" s="63">
        <v>1.2781749580960001E-2</v>
      </c>
    </row>
    <row r="10392" spans="1:17">
      <c r="A10392" s="63" t="s">
        <v>82</v>
      </c>
      <c r="B10392" s="63" t="s">
        <v>58</v>
      </c>
      <c r="C10392" s="63" t="s">
        <v>52</v>
      </c>
      <c r="D10392" s="63">
        <v>23</v>
      </c>
      <c r="E10392" s="63">
        <v>1.721303</v>
      </c>
      <c r="F10392" s="63">
        <v>1.5257879999999999</v>
      </c>
      <c r="G10392" s="63">
        <v>-0.1955144</v>
      </c>
      <c r="H10392" s="63">
        <v>74.1357</v>
      </c>
      <c r="I10392" s="63">
        <v>-0.34040199999999998</v>
      </c>
      <c r="J10392" s="63">
        <v>-0.25480130000000001</v>
      </c>
      <c r="K10392" s="63">
        <v>-0.1955144</v>
      </c>
      <c r="L10392" s="63">
        <v>-0.1362276</v>
      </c>
      <c r="M10392" s="63">
        <v>-5.06268E-2</v>
      </c>
      <c r="N10392" s="63">
        <v>6409</v>
      </c>
      <c r="O10392" s="63">
        <v>0.1130564</v>
      </c>
      <c r="P10392" s="63">
        <v>7</v>
      </c>
      <c r="Q10392" s="63">
        <v>1.2781749580960001E-2</v>
      </c>
    </row>
    <row r="10393" spans="1:17">
      <c r="A10393" s="63" t="s">
        <v>82</v>
      </c>
      <c r="B10393" s="63" t="s">
        <v>58</v>
      </c>
      <c r="C10393" s="63" t="s">
        <v>52</v>
      </c>
      <c r="D10393" s="63">
        <v>24</v>
      </c>
      <c r="E10393" s="63">
        <v>1.4030720000000001</v>
      </c>
      <c r="F10393" s="63">
        <v>1.2024900000000001</v>
      </c>
      <c r="G10393" s="63">
        <v>-0.20058200000000001</v>
      </c>
      <c r="H10393" s="63">
        <v>72.530299999999997</v>
      </c>
      <c r="I10393" s="63">
        <v>-0.34546959999999999</v>
      </c>
      <c r="J10393" s="63">
        <v>-0.25986890000000001</v>
      </c>
      <c r="K10393" s="63">
        <v>-0.20058200000000001</v>
      </c>
      <c r="L10393" s="63">
        <v>-0.14129520000000001</v>
      </c>
      <c r="M10393" s="63">
        <v>-5.5694399999999998E-2</v>
      </c>
      <c r="N10393" s="63">
        <v>6409</v>
      </c>
      <c r="O10393" s="63">
        <v>0.1130564</v>
      </c>
      <c r="P10393" s="63">
        <v>7</v>
      </c>
      <c r="Q10393" s="63">
        <v>1.2781749580960001E-2</v>
      </c>
    </row>
    <row r="10394" spans="1:17">
      <c r="A10394" s="63" t="s">
        <v>82</v>
      </c>
      <c r="B10394" s="63" t="s">
        <v>58</v>
      </c>
      <c r="C10394" s="63" t="s">
        <v>53</v>
      </c>
      <c r="D10394" s="63">
        <v>1</v>
      </c>
      <c r="E10394" s="63">
        <v>1.1256870000000001</v>
      </c>
      <c r="F10394" s="63">
        <v>0.89974759999999998</v>
      </c>
      <c r="G10394" s="63">
        <v>-0.2259399</v>
      </c>
      <c r="H10394" s="63">
        <v>71.716999999999999</v>
      </c>
      <c r="I10394" s="63">
        <v>-0.37082749999999998</v>
      </c>
      <c r="J10394" s="63">
        <v>-0.2852267</v>
      </c>
      <c r="K10394" s="63">
        <v>-0.2259399</v>
      </c>
      <c r="L10394" s="63">
        <v>-0.166653</v>
      </c>
      <c r="M10394" s="63">
        <v>-8.1052299999999994E-2</v>
      </c>
      <c r="N10394" s="63">
        <v>6409</v>
      </c>
      <c r="O10394" s="63">
        <v>0.1130564</v>
      </c>
      <c r="P10394" s="63">
        <v>8</v>
      </c>
      <c r="Q10394" s="63">
        <v>1.2781749580960001E-2</v>
      </c>
    </row>
    <row r="10395" spans="1:17">
      <c r="A10395" s="63" t="s">
        <v>82</v>
      </c>
      <c r="B10395" s="63" t="s">
        <v>58</v>
      </c>
      <c r="C10395" s="63" t="s">
        <v>53</v>
      </c>
      <c r="D10395" s="63">
        <v>2</v>
      </c>
      <c r="E10395" s="63">
        <v>0.9893149</v>
      </c>
      <c r="F10395" s="63">
        <v>0.74805080000000002</v>
      </c>
      <c r="G10395" s="63">
        <v>-0.24126400000000001</v>
      </c>
      <c r="H10395" s="63">
        <v>65.966800000000006</v>
      </c>
      <c r="I10395" s="63">
        <v>-0.38615159999999998</v>
      </c>
      <c r="J10395" s="63">
        <v>-0.30055090000000001</v>
      </c>
      <c r="K10395" s="63">
        <v>-0.24126400000000001</v>
      </c>
      <c r="L10395" s="63">
        <v>-0.18197720000000001</v>
      </c>
      <c r="M10395" s="63">
        <v>-9.6376400000000001E-2</v>
      </c>
      <c r="N10395" s="63">
        <v>6409</v>
      </c>
      <c r="O10395" s="63">
        <v>0.1130564</v>
      </c>
      <c r="P10395" s="63">
        <v>8</v>
      </c>
      <c r="Q10395" s="63">
        <v>1.2781749580960001E-2</v>
      </c>
    </row>
    <row r="10396" spans="1:17">
      <c r="A10396" s="63" t="s">
        <v>82</v>
      </c>
      <c r="B10396" s="63" t="s">
        <v>58</v>
      </c>
      <c r="C10396" s="63" t="s">
        <v>53</v>
      </c>
      <c r="D10396" s="63">
        <v>3</v>
      </c>
      <c r="E10396" s="63">
        <v>0.94827110000000003</v>
      </c>
      <c r="F10396" s="63">
        <v>0.71152029999999999</v>
      </c>
      <c r="G10396" s="63">
        <v>-0.23675080000000001</v>
      </c>
      <c r="H10396" s="63">
        <v>64.806299999999993</v>
      </c>
      <c r="I10396" s="63">
        <v>-0.38163839999999999</v>
      </c>
      <c r="J10396" s="63">
        <v>-0.29603760000000001</v>
      </c>
      <c r="K10396" s="63">
        <v>-0.23675080000000001</v>
      </c>
      <c r="L10396" s="63">
        <v>-0.17746390000000001</v>
      </c>
      <c r="M10396" s="63">
        <v>-9.1863200000000006E-2</v>
      </c>
      <c r="N10396" s="63">
        <v>6409</v>
      </c>
      <c r="O10396" s="63">
        <v>0.1130564</v>
      </c>
      <c r="P10396" s="63">
        <v>8</v>
      </c>
      <c r="Q10396" s="63">
        <v>1.2781749580960001E-2</v>
      </c>
    </row>
    <row r="10397" spans="1:17">
      <c r="A10397" s="63" t="s">
        <v>82</v>
      </c>
      <c r="B10397" s="63" t="s">
        <v>58</v>
      </c>
      <c r="C10397" s="63" t="s">
        <v>53</v>
      </c>
      <c r="D10397" s="63">
        <v>4</v>
      </c>
      <c r="E10397" s="63">
        <v>0.93270109999999995</v>
      </c>
      <c r="F10397" s="63">
        <v>0.71867510000000001</v>
      </c>
      <c r="G10397" s="63">
        <v>-0.21402589999999999</v>
      </c>
      <c r="H10397" s="63">
        <v>63.878500000000003</v>
      </c>
      <c r="I10397" s="63">
        <v>-0.3589135</v>
      </c>
      <c r="J10397" s="63">
        <v>-0.27331270000000002</v>
      </c>
      <c r="K10397" s="63">
        <v>-0.21402589999999999</v>
      </c>
      <c r="L10397" s="63">
        <v>-0.15473909999999999</v>
      </c>
      <c r="M10397" s="63">
        <v>-6.91383E-2</v>
      </c>
      <c r="N10397" s="63">
        <v>6409</v>
      </c>
      <c r="O10397" s="63">
        <v>0.1130564</v>
      </c>
      <c r="P10397" s="63">
        <v>8</v>
      </c>
      <c r="Q10397" s="63">
        <v>1.2781749580960001E-2</v>
      </c>
    </row>
    <row r="10398" spans="1:17">
      <c r="A10398" s="63" t="s">
        <v>82</v>
      </c>
      <c r="B10398" s="63" t="s">
        <v>58</v>
      </c>
      <c r="C10398" s="63" t="s">
        <v>53</v>
      </c>
      <c r="D10398" s="63">
        <v>5</v>
      </c>
      <c r="E10398" s="63">
        <v>0.94044879999999997</v>
      </c>
      <c r="F10398" s="63">
        <v>0.72534880000000002</v>
      </c>
      <c r="G10398" s="63">
        <v>-0.21510000000000001</v>
      </c>
      <c r="H10398" s="63">
        <v>63.775700000000001</v>
      </c>
      <c r="I10398" s="63">
        <v>-0.35998760000000002</v>
      </c>
      <c r="J10398" s="63">
        <v>-0.27438679999999999</v>
      </c>
      <c r="K10398" s="63">
        <v>-0.21510000000000001</v>
      </c>
      <c r="L10398" s="63">
        <v>-0.15581320000000001</v>
      </c>
      <c r="M10398" s="63">
        <v>-7.0212399999999994E-2</v>
      </c>
      <c r="N10398" s="63">
        <v>6409</v>
      </c>
      <c r="O10398" s="63">
        <v>0.1130564</v>
      </c>
      <c r="P10398" s="63">
        <v>8</v>
      </c>
      <c r="Q10398" s="63">
        <v>1.2781749580960001E-2</v>
      </c>
    </row>
    <row r="10399" spans="1:17">
      <c r="A10399" s="63" t="s">
        <v>82</v>
      </c>
      <c r="B10399" s="63" t="s">
        <v>58</v>
      </c>
      <c r="C10399" s="63" t="s">
        <v>53</v>
      </c>
      <c r="D10399" s="63">
        <v>6</v>
      </c>
      <c r="E10399" s="63">
        <v>1.030565</v>
      </c>
      <c r="F10399" s="63">
        <v>0.76360810000000001</v>
      </c>
      <c r="G10399" s="63">
        <v>-0.26695720000000001</v>
      </c>
      <c r="H10399" s="63">
        <v>62.677599999999998</v>
      </c>
      <c r="I10399" s="63">
        <v>-0.41184480000000001</v>
      </c>
      <c r="J10399" s="63">
        <v>-0.32624399999999998</v>
      </c>
      <c r="K10399" s="63">
        <v>-0.26695720000000001</v>
      </c>
      <c r="L10399" s="63">
        <v>-0.2076703</v>
      </c>
      <c r="M10399" s="63">
        <v>-0.1220696</v>
      </c>
      <c r="N10399" s="63">
        <v>6409</v>
      </c>
      <c r="O10399" s="63">
        <v>0.1130564</v>
      </c>
      <c r="P10399" s="63">
        <v>8</v>
      </c>
      <c r="Q10399" s="63">
        <v>1.2781749580960001E-2</v>
      </c>
    </row>
    <row r="10400" spans="1:17">
      <c r="A10400" s="63" t="s">
        <v>82</v>
      </c>
      <c r="B10400" s="63" t="s">
        <v>58</v>
      </c>
      <c r="C10400" s="63" t="s">
        <v>53</v>
      </c>
      <c r="D10400" s="63">
        <v>7</v>
      </c>
      <c r="E10400" s="63">
        <v>1.224766</v>
      </c>
      <c r="F10400" s="63">
        <v>0.95216659999999997</v>
      </c>
      <c r="G10400" s="63">
        <v>-0.27259919999999999</v>
      </c>
      <c r="H10400" s="63">
        <v>62.343499999999999</v>
      </c>
      <c r="I10400" s="63">
        <v>-0.41748679999999999</v>
      </c>
      <c r="J10400" s="63">
        <v>-0.33188610000000002</v>
      </c>
      <c r="K10400" s="63">
        <v>-0.27259919999999999</v>
      </c>
      <c r="L10400" s="63">
        <v>-0.21331240000000001</v>
      </c>
      <c r="M10400" s="63">
        <v>-0.12771160000000001</v>
      </c>
      <c r="N10400" s="63">
        <v>6409</v>
      </c>
      <c r="O10400" s="63">
        <v>0.1130564</v>
      </c>
      <c r="P10400" s="63">
        <v>8</v>
      </c>
      <c r="Q10400" s="63">
        <v>1.2781749580960001E-2</v>
      </c>
    </row>
    <row r="10401" spans="1:17">
      <c r="A10401" s="63" t="s">
        <v>82</v>
      </c>
      <c r="B10401" s="63" t="s">
        <v>58</v>
      </c>
      <c r="C10401" s="63" t="s">
        <v>53</v>
      </c>
      <c r="D10401" s="63">
        <v>8</v>
      </c>
      <c r="E10401" s="63">
        <v>1.359917</v>
      </c>
      <c r="F10401" s="63">
        <v>1.132347</v>
      </c>
      <c r="G10401" s="63">
        <v>-0.22756950000000001</v>
      </c>
      <c r="H10401" s="63">
        <v>62.972499999999997</v>
      </c>
      <c r="I10401" s="63">
        <v>-0.37245709999999999</v>
      </c>
      <c r="J10401" s="63">
        <v>-0.28685630000000001</v>
      </c>
      <c r="K10401" s="63">
        <v>-0.22756950000000001</v>
      </c>
      <c r="L10401" s="63">
        <v>-0.1682826</v>
      </c>
      <c r="M10401" s="63">
        <v>-8.2681900000000003E-2</v>
      </c>
      <c r="N10401" s="63">
        <v>6409</v>
      </c>
      <c r="O10401" s="63">
        <v>0.1130564</v>
      </c>
      <c r="P10401" s="63">
        <v>8</v>
      </c>
      <c r="Q10401" s="63">
        <v>1.2781749580960001E-2</v>
      </c>
    </row>
    <row r="10402" spans="1:17">
      <c r="A10402" s="63" t="s">
        <v>82</v>
      </c>
      <c r="B10402" s="63" t="s">
        <v>58</v>
      </c>
      <c r="C10402" s="63" t="s">
        <v>53</v>
      </c>
      <c r="D10402" s="63">
        <v>9</v>
      </c>
      <c r="E10402" s="63">
        <v>1.3282149999999999</v>
      </c>
      <c r="F10402" s="63">
        <v>1.225379</v>
      </c>
      <c r="G10402" s="63">
        <v>-0.10283630000000001</v>
      </c>
      <c r="H10402" s="63">
        <v>69.780500000000004</v>
      </c>
      <c r="I10402" s="63">
        <v>-0.24772379999999999</v>
      </c>
      <c r="J10402" s="63">
        <v>-0.16212309999999999</v>
      </c>
      <c r="K10402" s="63">
        <v>-0.10283630000000001</v>
      </c>
      <c r="L10402" s="63">
        <v>-4.3549400000000002E-2</v>
      </c>
      <c r="M10402" s="63">
        <v>4.20513E-2</v>
      </c>
      <c r="N10402" s="63">
        <v>6409</v>
      </c>
      <c r="O10402" s="63">
        <v>0.1130564</v>
      </c>
      <c r="P10402" s="63">
        <v>8</v>
      </c>
      <c r="Q10402" s="63">
        <v>1.2781749580960001E-2</v>
      </c>
    </row>
    <row r="10403" spans="1:17">
      <c r="A10403" s="63" t="s">
        <v>82</v>
      </c>
      <c r="B10403" s="63" t="s">
        <v>58</v>
      </c>
      <c r="C10403" s="63" t="s">
        <v>53</v>
      </c>
      <c r="D10403" s="63">
        <v>10</v>
      </c>
      <c r="E10403" s="63">
        <v>1.293712</v>
      </c>
      <c r="F10403" s="63">
        <v>1.209287</v>
      </c>
      <c r="G10403" s="63">
        <v>-8.4425100000000003E-2</v>
      </c>
      <c r="H10403" s="63">
        <v>78.865099999999998</v>
      </c>
      <c r="I10403" s="63">
        <v>-0.22931270000000001</v>
      </c>
      <c r="J10403" s="63">
        <v>-0.1437119</v>
      </c>
      <c r="K10403" s="63">
        <v>-8.4425100000000003E-2</v>
      </c>
      <c r="L10403" s="63">
        <v>-2.5138299999999999E-2</v>
      </c>
      <c r="M10403" s="63">
        <v>6.0462500000000002E-2</v>
      </c>
      <c r="N10403" s="63">
        <v>6409</v>
      </c>
      <c r="O10403" s="63">
        <v>0.1130564</v>
      </c>
      <c r="P10403" s="63">
        <v>8</v>
      </c>
      <c r="Q10403" s="63">
        <v>1.2781749580960001E-2</v>
      </c>
    </row>
    <row r="10404" spans="1:17">
      <c r="A10404" s="63" t="s">
        <v>82</v>
      </c>
      <c r="B10404" s="63" t="s">
        <v>58</v>
      </c>
      <c r="C10404" s="63" t="s">
        <v>53</v>
      </c>
      <c r="D10404" s="63">
        <v>11</v>
      </c>
      <c r="E10404" s="63">
        <v>1.2142390000000001</v>
      </c>
      <c r="F10404" s="63">
        <v>1.3124880000000001</v>
      </c>
      <c r="G10404" s="63">
        <v>9.8248500000000002E-2</v>
      </c>
      <c r="H10404" s="63">
        <v>84.245599999999996</v>
      </c>
      <c r="I10404" s="63">
        <v>-4.6639100000000003E-2</v>
      </c>
      <c r="J10404" s="63">
        <v>3.8961700000000002E-2</v>
      </c>
      <c r="K10404" s="63">
        <v>9.8248500000000002E-2</v>
      </c>
      <c r="L10404" s="63">
        <v>0.15753529999999999</v>
      </c>
      <c r="M10404" s="63">
        <v>0.24313609999999999</v>
      </c>
      <c r="N10404" s="63">
        <v>6409</v>
      </c>
      <c r="O10404" s="63">
        <v>0.1130564</v>
      </c>
      <c r="P10404" s="63">
        <v>8</v>
      </c>
      <c r="Q10404" s="63">
        <v>1.2781749580960001E-2</v>
      </c>
    </row>
    <row r="10405" spans="1:17">
      <c r="A10405" s="63" t="s">
        <v>82</v>
      </c>
      <c r="B10405" s="63" t="s">
        <v>58</v>
      </c>
      <c r="C10405" s="63" t="s">
        <v>53</v>
      </c>
      <c r="D10405" s="63">
        <v>12</v>
      </c>
      <c r="E10405" s="63">
        <v>1.1995340000000001</v>
      </c>
      <c r="F10405" s="63">
        <v>1.506459</v>
      </c>
      <c r="G10405" s="63">
        <v>0.30692520000000001</v>
      </c>
      <c r="H10405" s="63">
        <v>88.514799999999994</v>
      </c>
      <c r="I10405" s="63">
        <v>0.1620376</v>
      </c>
      <c r="J10405" s="63">
        <v>0.24763830000000001</v>
      </c>
      <c r="K10405" s="63">
        <v>0.30692520000000001</v>
      </c>
      <c r="L10405" s="63">
        <v>0.36621199999999998</v>
      </c>
      <c r="M10405" s="63">
        <v>0.45181280000000001</v>
      </c>
      <c r="N10405" s="63">
        <v>6409</v>
      </c>
      <c r="O10405" s="63">
        <v>0.1130564</v>
      </c>
      <c r="P10405" s="63">
        <v>8</v>
      </c>
      <c r="Q10405" s="63">
        <v>1.2781749580960001E-2</v>
      </c>
    </row>
    <row r="10406" spans="1:17">
      <c r="A10406" s="63" t="s">
        <v>82</v>
      </c>
      <c r="B10406" s="63" t="s">
        <v>58</v>
      </c>
      <c r="C10406" s="63" t="s">
        <v>53</v>
      </c>
      <c r="D10406" s="63">
        <v>13</v>
      </c>
      <c r="E10406" s="63">
        <v>1.104239</v>
      </c>
      <c r="F10406" s="63">
        <v>1.708556</v>
      </c>
      <c r="G10406" s="63">
        <v>0.60431610000000002</v>
      </c>
      <c r="H10406" s="63">
        <v>91.433700000000002</v>
      </c>
      <c r="I10406" s="63">
        <v>0.45942850000000002</v>
      </c>
      <c r="J10406" s="63">
        <v>0.54502930000000005</v>
      </c>
      <c r="K10406" s="63">
        <v>0.60431610000000002</v>
      </c>
      <c r="L10406" s="63">
        <v>0.6636029</v>
      </c>
      <c r="M10406" s="63">
        <v>0.74920370000000003</v>
      </c>
      <c r="N10406" s="63">
        <v>6409</v>
      </c>
      <c r="O10406" s="63">
        <v>0.1130564</v>
      </c>
      <c r="P10406" s="63">
        <v>8</v>
      </c>
      <c r="Q10406" s="63">
        <v>1.2781749580960001E-2</v>
      </c>
    </row>
    <row r="10407" spans="1:17">
      <c r="A10407" s="63" t="s">
        <v>82</v>
      </c>
      <c r="B10407" s="63" t="s">
        <v>58</v>
      </c>
      <c r="C10407" s="63" t="s">
        <v>53</v>
      </c>
      <c r="D10407" s="63">
        <v>14</v>
      </c>
      <c r="E10407" s="63">
        <v>1.1946600000000001</v>
      </c>
      <c r="F10407" s="63">
        <v>1.9879150000000001</v>
      </c>
      <c r="G10407" s="63">
        <v>0.79325489999999999</v>
      </c>
      <c r="H10407" s="63">
        <v>93.9803</v>
      </c>
      <c r="I10407" s="63">
        <v>0.64836729999999998</v>
      </c>
      <c r="J10407" s="63">
        <v>0.73396799999999995</v>
      </c>
      <c r="K10407" s="63">
        <v>0.79325489999999999</v>
      </c>
      <c r="L10407" s="63">
        <v>0.85254169999999996</v>
      </c>
      <c r="M10407" s="63">
        <v>0.93814240000000004</v>
      </c>
      <c r="N10407" s="63">
        <v>6409</v>
      </c>
      <c r="O10407" s="63">
        <v>0.1130564</v>
      </c>
      <c r="P10407" s="63">
        <v>8</v>
      </c>
      <c r="Q10407" s="63">
        <v>1.2781749580960001E-2</v>
      </c>
    </row>
    <row r="10408" spans="1:17">
      <c r="A10408" s="63" t="s">
        <v>82</v>
      </c>
      <c r="B10408" s="63" t="s">
        <v>58</v>
      </c>
      <c r="C10408" s="63" t="s">
        <v>53</v>
      </c>
      <c r="D10408" s="63">
        <v>15</v>
      </c>
      <c r="E10408" s="63">
        <v>1.319742</v>
      </c>
      <c r="F10408" s="63">
        <v>2.2334520000000002</v>
      </c>
      <c r="G10408" s="63">
        <v>0.91371020000000003</v>
      </c>
      <c r="H10408" s="63">
        <v>96.191699999999997</v>
      </c>
      <c r="I10408" s="63">
        <v>0.76882269999999997</v>
      </c>
      <c r="J10408" s="63">
        <v>0.85442340000000006</v>
      </c>
      <c r="K10408" s="63">
        <v>0.91371020000000003</v>
      </c>
      <c r="L10408" s="63">
        <v>0.97299709999999995</v>
      </c>
      <c r="M10408" s="63">
        <v>1.0585979999999999</v>
      </c>
      <c r="N10408" s="63">
        <v>6409</v>
      </c>
      <c r="O10408" s="63">
        <v>0.1130564</v>
      </c>
      <c r="P10408" s="63">
        <v>8</v>
      </c>
      <c r="Q10408" s="63">
        <v>1.2781749580960001E-2</v>
      </c>
    </row>
    <row r="10409" spans="1:17">
      <c r="A10409" s="63" t="s">
        <v>82</v>
      </c>
      <c r="B10409" s="63" t="s">
        <v>58</v>
      </c>
      <c r="C10409" s="63" t="s">
        <v>53</v>
      </c>
      <c r="D10409" s="63">
        <v>16</v>
      </c>
      <c r="E10409" s="63">
        <v>1.5608489999999999</v>
      </c>
      <c r="F10409" s="63">
        <v>2.5331549999999998</v>
      </c>
      <c r="G10409" s="63">
        <v>0.972306</v>
      </c>
      <c r="H10409" s="63">
        <v>98.497</v>
      </c>
      <c r="I10409" s="63">
        <v>0.8274184</v>
      </c>
      <c r="J10409" s="63">
        <v>0.91301920000000003</v>
      </c>
      <c r="K10409" s="63">
        <v>0.972306</v>
      </c>
      <c r="L10409" s="63">
        <v>1.031593</v>
      </c>
      <c r="M10409" s="63">
        <v>1.117194</v>
      </c>
      <c r="N10409" s="63">
        <v>6409</v>
      </c>
      <c r="O10409" s="63">
        <v>0.1130564</v>
      </c>
      <c r="P10409" s="63">
        <v>8</v>
      </c>
      <c r="Q10409" s="63">
        <v>1.2781749580960001E-2</v>
      </c>
    </row>
    <row r="10410" spans="1:17">
      <c r="A10410" s="63" t="s">
        <v>82</v>
      </c>
      <c r="B10410" s="63" t="s">
        <v>58</v>
      </c>
      <c r="C10410" s="63" t="s">
        <v>53</v>
      </c>
      <c r="D10410" s="63">
        <v>17</v>
      </c>
      <c r="E10410" s="63">
        <v>1.7585869999999999</v>
      </c>
      <c r="F10410" s="63">
        <v>2.716761</v>
      </c>
      <c r="G10410" s="63">
        <v>0.95817319999999995</v>
      </c>
      <c r="H10410" s="63">
        <v>99.0672</v>
      </c>
      <c r="I10410" s="63">
        <v>0.81328560000000005</v>
      </c>
      <c r="J10410" s="63">
        <v>0.89888630000000003</v>
      </c>
      <c r="K10410" s="63">
        <v>0.95817319999999995</v>
      </c>
      <c r="L10410" s="63">
        <v>1.01746</v>
      </c>
      <c r="M10410" s="63">
        <v>1.1030610000000001</v>
      </c>
      <c r="N10410" s="63">
        <v>6409</v>
      </c>
      <c r="O10410" s="63">
        <v>0.1130564</v>
      </c>
      <c r="P10410" s="63">
        <v>8</v>
      </c>
      <c r="Q10410" s="63">
        <v>1.2781749580960001E-2</v>
      </c>
    </row>
    <row r="10411" spans="1:17">
      <c r="A10411" s="63" t="s">
        <v>82</v>
      </c>
      <c r="B10411" s="63" t="s">
        <v>58</v>
      </c>
      <c r="C10411" s="63" t="s">
        <v>53</v>
      </c>
      <c r="D10411" s="63">
        <v>18</v>
      </c>
      <c r="E10411" s="63">
        <v>1.94539</v>
      </c>
      <c r="F10411" s="63">
        <v>2.8899249999999999</v>
      </c>
      <c r="G10411" s="63">
        <v>0.94453410000000004</v>
      </c>
      <c r="H10411" s="63">
        <v>99.447599999999994</v>
      </c>
      <c r="I10411" s="63">
        <v>0.79964650000000004</v>
      </c>
      <c r="J10411" s="63">
        <v>0.88524720000000001</v>
      </c>
      <c r="K10411" s="63">
        <v>0.94453410000000004</v>
      </c>
      <c r="L10411" s="63">
        <v>1.0038210000000001</v>
      </c>
      <c r="M10411" s="63">
        <v>1.0894219999999999</v>
      </c>
      <c r="N10411" s="63">
        <v>6409</v>
      </c>
      <c r="O10411" s="63">
        <v>0.1130564</v>
      </c>
      <c r="P10411" s="63">
        <v>8</v>
      </c>
      <c r="Q10411" s="63">
        <v>1.2781749580960001E-2</v>
      </c>
    </row>
    <row r="10412" spans="1:17">
      <c r="A10412" s="63" t="s">
        <v>82</v>
      </c>
      <c r="B10412" s="63" t="s">
        <v>58</v>
      </c>
      <c r="C10412" s="63" t="s">
        <v>53</v>
      </c>
      <c r="D10412" s="63">
        <v>19</v>
      </c>
      <c r="E10412" s="63">
        <v>2.2845960000000001</v>
      </c>
      <c r="F10412" s="63">
        <v>2.7981090000000002</v>
      </c>
      <c r="G10412" s="63">
        <v>0.51351309999999994</v>
      </c>
      <c r="H10412" s="63">
        <v>98.076099999999997</v>
      </c>
      <c r="I10412" s="63">
        <v>0.36862549999999999</v>
      </c>
      <c r="J10412" s="63">
        <v>0.45422630000000003</v>
      </c>
      <c r="K10412" s="63">
        <v>0.51351309999999994</v>
      </c>
      <c r="L10412" s="63">
        <v>0.57279990000000003</v>
      </c>
      <c r="M10412" s="63">
        <v>0.65840069999999995</v>
      </c>
      <c r="N10412" s="63">
        <v>6409</v>
      </c>
      <c r="O10412" s="63">
        <v>0.1130564</v>
      </c>
      <c r="P10412" s="63">
        <v>8</v>
      </c>
      <c r="Q10412" s="63">
        <v>1.2781749580960001E-2</v>
      </c>
    </row>
    <row r="10413" spans="1:17">
      <c r="A10413" s="63" t="s">
        <v>82</v>
      </c>
      <c r="B10413" s="63" t="s">
        <v>58</v>
      </c>
      <c r="C10413" s="63" t="s">
        <v>53</v>
      </c>
      <c r="D10413" s="63">
        <v>20</v>
      </c>
      <c r="E10413" s="63">
        <v>2.368268</v>
      </c>
      <c r="F10413" s="63">
        <v>2.4796399999999998</v>
      </c>
      <c r="G10413" s="63">
        <v>0.11137270000000001</v>
      </c>
      <c r="H10413" s="63">
        <v>93.269900000000007</v>
      </c>
      <c r="I10413" s="63">
        <v>-3.35149E-2</v>
      </c>
      <c r="J10413" s="63">
        <v>5.2085899999999997E-2</v>
      </c>
      <c r="K10413" s="63">
        <v>0.11137270000000001</v>
      </c>
      <c r="L10413" s="63">
        <v>0.17065949999999999</v>
      </c>
      <c r="M10413" s="63">
        <v>0.2562603</v>
      </c>
      <c r="N10413" s="63">
        <v>6409</v>
      </c>
      <c r="O10413" s="63">
        <v>0.1130564</v>
      </c>
      <c r="P10413" s="63">
        <v>8</v>
      </c>
      <c r="Q10413" s="63">
        <v>1.2781749580960001E-2</v>
      </c>
    </row>
    <row r="10414" spans="1:17">
      <c r="A10414" s="63" t="s">
        <v>82</v>
      </c>
      <c r="B10414" s="63" t="s">
        <v>58</v>
      </c>
      <c r="C10414" s="63" t="s">
        <v>53</v>
      </c>
      <c r="D10414" s="63">
        <v>21</v>
      </c>
      <c r="E10414" s="63">
        <v>2.2406220000000001</v>
      </c>
      <c r="F10414" s="63">
        <v>2.1109710000000002</v>
      </c>
      <c r="G10414" s="63">
        <v>-0.1296515</v>
      </c>
      <c r="H10414" s="63">
        <v>84.933400000000006</v>
      </c>
      <c r="I10414" s="63">
        <v>-0.27453909999999998</v>
      </c>
      <c r="J10414" s="63">
        <v>-0.18893840000000001</v>
      </c>
      <c r="K10414" s="63">
        <v>-0.1296515</v>
      </c>
      <c r="L10414" s="63">
        <v>-7.0364700000000002E-2</v>
      </c>
      <c r="M10414" s="63">
        <v>1.5236E-2</v>
      </c>
      <c r="N10414" s="63">
        <v>6409</v>
      </c>
      <c r="O10414" s="63">
        <v>0.1130564</v>
      </c>
      <c r="P10414" s="63">
        <v>8</v>
      </c>
      <c r="Q10414" s="63">
        <v>1.2781749580960001E-2</v>
      </c>
    </row>
    <row r="10415" spans="1:17">
      <c r="A10415" s="63" t="s">
        <v>82</v>
      </c>
      <c r="B10415" s="63" t="s">
        <v>58</v>
      </c>
      <c r="C10415" s="63" t="s">
        <v>53</v>
      </c>
      <c r="D10415" s="63">
        <v>22</v>
      </c>
      <c r="E10415" s="63">
        <v>2.0362330000000002</v>
      </c>
      <c r="F10415" s="63">
        <v>1.813612</v>
      </c>
      <c r="G10415" s="63">
        <v>-0.2226205</v>
      </c>
      <c r="H10415" s="63">
        <v>78.568799999999996</v>
      </c>
      <c r="I10415" s="63">
        <v>-0.3675081</v>
      </c>
      <c r="J10415" s="63">
        <v>-0.28190730000000003</v>
      </c>
      <c r="K10415" s="63">
        <v>-0.2226205</v>
      </c>
      <c r="L10415" s="63">
        <v>-0.1633337</v>
      </c>
      <c r="M10415" s="63">
        <v>-7.7732899999999994E-2</v>
      </c>
      <c r="N10415" s="63">
        <v>6409</v>
      </c>
      <c r="O10415" s="63">
        <v>0.1130564</v>
      </c>
      <c r="P10415" s="63">
        <v>8</v>
      </c>
      <c r="Q10415" s="63">
        <v>1.2781749580960001E-2</v>
      </c>
    </row>
    <row r="10416" spans="1:17">
      <c r="A10416" s="63" t="s">
        <v>82</v>
      </c>
      <c r="B10416" s="63" t="s">
        <v>58</v>
      </c>
      <c r="C10416" s="63" t="s">
        <v>53</v>
      </c>
      <c r="D10416" s="63">
        <v>23</v>
      </c>
      <c r="E10416" s="63">
        <v>1.7096370000000001</v>
      </c>
      <c r="F10416" s="63">
        <v>1.4879290000000001</v>
      </c>
      <c r="G10416" s="63">
        <v>-0.22170819999999999</v>
      </c>
      <c r="H10416" s="63">
        <v>75.089100000000002</v>
      </c>
      <c r="I10416" s="63">
        <v>-0.36659580000000003</v>
      </c>
      <c r="J10416" s="63">
        <v>-0.28099499999999999</v>
      </c>
      <c r="K10416" s="63">
        <v>-0.22170819999999999</v>
      </c>
      <c r="L10416" s="63">
        <v>-0.16242129999999999</v>
      </c>
      <c r="M10416" s="63">
        <v>-7.6820600000000003E-2</v>
      </c>
      <c r="N10416" s="63">
        <v>6409</v>
      </c>
      <c r="O10416" s="63">
        <v>0.1130564</v>
      </c>
      <c r="P10416" s="63">
        <v>8</v>
      </c>
      <c r="Q10416" s="63">
        <v>1.2781749580960001E-2</v>
      </c>
    </row>
    <row r="10417" spans="1:17">
      <c r="A10417" s="63" t="s">
        <v>82</v>
      </c>
      <c r="B10417" s="63" t="s">
        <v>58</v>
      </c>
      <c r="C10417" s="63" t="s">
        <v>53</v>
      </c>
      <c r="D10417" s="63">
        <v>24</v>
      </c>
      <c r="E10417" s="63">
        <v>1.3753249999999999</v>
      </c>
      <c r="F10417" s="63">
        <v>1.179678</v>
      </c>
      <c r="G10417" s="63">
        <v>-0.1956475</v>
      </c>
      <c r="H10417" s="63">
        <v>73.891400000000004</v>
      </c>
      <c r="I10417" s="63">
        <v>-0.34053509999999998</v>
      </c>
      <c r="J10417" s="63">
        <v>-0.2549343</v>
      </c>
      <c r="K10417" s="63">
        <v>-0.1956475</v>
      </c>
      <c r="L10417" s="63">
        <v>-0.1363606</v>
      </c>
      <c r="M10417" s="63">
        <v>-5.0759899999999997E-2</v>
      </c>
      <c r="N10417" s="63">
        <v>6409</v>
      </c>
      <c r="O10417" s="63">
        <v>0.1130564</v>
      </c>
      <c r="P10417" s="63">
        <v>8</v>
      </c>
      <c r="Q10417" s="63">
        <v>1.2781749580960001E-2</v>
      </c>
    </row>
    <row r="10418" spans="1:17">
      <c r="A10418" s="63" t="s">
        <v>82</v>
      </c>
      <c r="B10418" s="63" t="s">
        <v>58</v>
      </c>
      <c r="C10418" s="63" t="s">
        <v>54</v>
      </c>
      <c r="D10418" s="63">
        <v>1</v>
      </c>
      <c r="E10418" s="63">
        <v>1.0253129999999999</v>
      </c>
      <c r="F10418" s="63">
        <v>0.79549340000000002</v>
      </c>
      <c r="G10418" s="63">
        <v>-0.22981940000000001</v>
      </c>
      <c r="H10418" s="63">
        <v>73.856300000000005</v>
      </c>
      <c r="I10418" s="63">
        <v>-0.37470700000000001</v>
      </c>
      <c r="J10418" s="63">
        <v>-0.28910619999999998</v>
      </c>
      <c r="K10418" s="63">
        <v>-0.22981940000000001</v>
      </c>
      <c r="L10418" s="63">
        <v>-0.17053260000000001</v>
      </c>
      <c r="M10418" s="63">
        <v>-8.4931800000000002E-2</v>
      </c>
      <c r="N10418" s="63">
        <v>6409</v>
      </c>
      <c r="O10418" s="63">
        <v>0.1130564</v>
      </c>
      <c r="P10418" s="63">
        <v>9</v>
      </c>
      <c r="Q10418" s="63">
        <v>1.2781749580960001E-2</v>
      </c>
    </row>
    <row r="10419" spans="1:17">
      <c r="A10419" s="63" t="s">
        <v>82</v>
      </c>
      <c r="B10419" s="63" t="s">
        <v>58</v>
      </c>
      <c r="C10419" s="63" t="s">
        <v>54</v>
      </c>
      <c r="D10419" s="63">
        <v>2</v>
      </c>
      <c r="E10419" s="63">
        <v>0.94921929999999999</v>
      </c>
      <c r="F10419" s="63">
        <v>0.66354049999999998</v>
      </c>
      <c r="G10419" s="63">
        <v>-0.28567880000000001</v>
      </c>
      <c r="H10419" s="63">
        <v>72.536100000000005</v>
      </c>
      <c r="I10419" s="63">
        <v>-0.43056640000000002</v>
      </c>
      <c r="J10419" s="63">
        <v>-0.34496559999999998</v>
      </c>
      <c r="K10419" s="63">
        <v>-0.28567880000000001</v>
      </c>
      <c r="L10419" s="63">
        <v>-0.22639200000000001</v>
      </c>
      <c r="M10419" s="63">
        <v>-0.14079120000000001</v>
      </c>
      <c r="N10419" s="63">
        <v>6409</v>
      </c>
      <c r="O10419" s="63">
        <v>0.1130564</v>
      </c>
      <c r="P10419" s="63">
        <v>9</v>
      </c>
      <c r="Q10419" s="63">
        <v>1.2781749580960001E-2</v>
      </c>
    </row>
    <row r="10420" spans="1:17">
      <c r="A10420" s="63" t="s">
        <v>82</v>
      </c>
      <c r="B10420" s="63" t="s">
        <v>58</v>
      </c>
      <c r="C10420" s="63" t="s">
        <v>54</v>
      </c>
      <c r="D10420" s="63">
        <v>3</v>
      </c>
      <c r="E10420" s="63">
        <v>0.86312449999999996</v>
      </c>
      <c r="F10420" s="63">
        <v>0.59845760000000003</v>
      </c>
      <c r="G10420" s="63">
        <v>-0.26466689999999998</v>
      </c>
      <c r="H10420" s="63">
        <v>71.326800000000006</v>
      </c>
      <c r="I10420" s="63">
        <v>-0.40955449999999999</v>
      </c>
      <c r="J10420" s="63">
        <v>-0.32395370000000001</v>
      </c>
      <c r="K10420" s="63">
        <v>-0.26466689999999998</v>
      </c>
      <c r="L10420" s="63">
        <v>-0.20538010000000001</v>
      </c>
      <c r="M10420" s="63">
        <v>-0.11977930000000001</v>
      </c>
      <c r="N10420" s="63">
        <v>6409</v>
      </c>
      <c r="O10420" s="63">
        <v>0.1130564</v>
      </c>
      <c r="P10420" s="63">
        <v>9</v>
      </c>
      <c r="Q10420" s="63">
        <v>1.2781749580960001E-2</v>
      </c>
    </row>
    <row r="10421" spans="1:17">
      <c r="A10421" s="63" t="s">
        <v>82</v>
      </c>
      <c r="B10421" s="63" t="s">
        <v>58</v>
      </c>
      <c r="C10421" s="63" t="s">
        <v>54</v>
      </c>
      <c r="D10421" s="63">
        <v>4</v>
      </c>
      <c r="E10421" s="63">
        <v>0.83328219999999997</v>
      </c>
      <c r="F10421" s="63">
        <v>0.6121413</v>
      </c>
      <c r="G10421" s="63">
        <v>-0.2211409</v>
      </c>
      <c r="H10421" s="63">
        <v>70.804900000000004</v>
      </c>
      <c r="I10421" s="63">
        <v>-0.36602849999999998</v>
      </c>
      <c r="J10421" s="63">
        <v>-0.2804278</v>
      </c>
      <c r="K10421" s="63">
        <v>-0.2211409</v>
      </c>
      <c r="L10421" s="63">
        <v>-0.1618541</v>
      </c>
      <c r="M10421" s="63">
        <v>-7.6253299999999996E-2</v>
      </c>
      <c r="N10421" s="63">
        <v>6409</v>
      </c>
      <c r="O10421" s="63">
        <v>0.1130564</v>
      </c>
      <c r="P10421" s="63">
        <v>9</v>
      </c>
      <c r="Q10421" s="63">
        <v>1.2781749580960001E-2</v>
      </c>
    </row>
    <row r="10422" spans="1:17">
      <c r="A10422" s="63" t="s">
        <v>82</v>
      </c>
      <c r="B10422" s="63" t="s">
        <v>58</v>
      </c>
      <c r="C10422" s="63" t="s">
        <v>54</v>
      </c>
      <c r="D10422" s="63">
        <v>5</v>
      </c>
      <c r="E10422" s="63">
        <v>0.82636960000000004</v>
      </c>
      <c r="F10422" s="63">
        <v>0.60507180000000005</v>
      </c>
      <c r="G10422" s="63">
        <v>-0.22129779999999999</v>
      </c>
      <c r="H10422" s="63">
        <v>70.429199999999994</v>
      </c>
      <c r="I10422" s="63">
        <v>-0.36618539999999999</v>
      </c>
      <c r="J10422" s="63">
        <v>-0.28058460000000002</v>
      </c>
      <c r="K10422" s="63">
        <v>-0.22129779999999999</v>
      </c>
      <c r="L10422" s="63">
        <v>-0.16201099999999999</v>
      </c>
      <c r="M10422" s="63">
        <v>-7.6410199999999998E-2</v>
      </c>
      <c r="N10422" s="63">
        <v>6409</v>
      </c>
      <c r="O10422" s="63">
        <v>0.1130564</v>
      </c>
      <c r="P10422" s="63">
        <v>9</v>
      </c>
      <c r="Q10422" s="63">
        <v>1.2781749580960001E-2</v>
      </c>
    </row>
    <row r="10423" spans="1:17">
      <c r="A10423" s="63" t="s">
        <v>82</v>
      </c>
      <c r="B10423" s="63" t="s">
        <v>58</v>
      </c>
      <c r="C10423" s="63" t="s">
        <v>54</v>
      </c>
      <c r="D10423" s="63">
        <v>6</v>
      </c>
      <c r="E10423" s="63">
        <v>1.0112779999999999</v>
      </c>
      <c r="F10423" s="63">
        <v>0.59374450000000001</v>
      </c>
      <c r="G10423" s="63">
        <v>-0.4175335</v>
      </c>
      <c r="H10423" s="63">
        <v>70.154399999999995</v>
      </c>
      <c r="I10423" s="63">
        <v>-0.56242099999999995</v>
      </c>
      <c r="J10423" s="63">
        <v>-0.47682029999999997</v>
      </c>
      <c r="K10423" s="63">
        <v>-0.4175335</v>
      </c>
      <c r="L10423" s="63">
        <v>-0.35824660000000003</v>
      </c>
      <c r="M10423" s="63">
        <v>-0.2726459</v>
      </c>
      <c r="N10423" s="63">
        <v>6409</v>
      </c>
      <c r="O10423" s="63">
        <v>0.1130564</v>
      </c>
      <c r="P10423" s="63">
        <v>9</v>
      </c>
      <c r="Q10423" s="63">
        <v>1.2781749580960001E-2</v>
      </c>
    </row>
    <row r="10424" spans="1:17">
      <c r="A10424" s="63" t="s">
        <v>82</v>
      </c>
      <c r="B10424" s="63" t="s">
        <v>58</v>
      </c>
      <c r="C10424" s="63" t="s">
        <v>54</v>
      </c>
      <c r="D10424" s="63">
        <v>7</v>
      </c>
      <c r="E10424" s="63">
        <v>1.1134949999999999</v>
      </c>
      <c r="F10424" s="63">
        <v>0.82424839999999999</v>
      </c>
      <c r="G10424" s="63">
        <v>-0.28924660000000002</v>
      </c>
      <c r="H10424" s="63">
        <v>69.162800000000004</v>
      </c>
      <c r="I10424" s="63">
        <v>-0.43413420000000003</v>
      </c>
      <c r="J10424" s="63">
        <v>-0.3485335</v>
      </c>
      <c r="K10424" s="63">
        <v>-0.28924660000000002</v>
      </c>
      <c r="L10424" s="63">
        <v>-0.22995979999999999</v>
      </c>
      <c r="M10424" s="63">
        <v>-0.14435899999999999</v>
      </c>
      <c r="N10424" s="63">
        <v>6409</v>
      </c>
      <c r="O10424" s="63">
        <v>0.1130564</v>
      </c>
      <c r="P10424" s="63">
        <v>9</v>
      </c>
      <c r="Q10424" s="63">
        <v>1.2781749580960001E-2</v>
      </c>
    </row>
    <row r="10425" spans="1:17">
      <c r="A10425" s="63" t="s">
        <v>82</v>
      </c>
      <c r="B10425" s="63" t="s">
        <v>58</v>
      </c>
      <c r="C10425" s="63" t="s">
        <v>54</v>
      </c>
      <c r="D10425" s="63">
        <v>8</v>
      </c>
      <c r="E10425" s="63">
        <v>1.1815009999999999</v>
      </c>
      <c r="F10425" s="63">
        <v>0.90661210000000003</v>
      </c>
      <c r="G10425" s="63">
        <v>-0.27488859999999998</v>
      </c>
      <c r="H10425" s="63">
        <v>70.794899999999998</v>
      </c>
      <c r="I10425" s="63">
        <v>-0.41977619999999999</v>
      </c>
      <c r="J10425" s="63">
        <v>-0.33417540000000001</v>
      </c>
      <c r="K10425" s="63">
        <v>-0.27488859999999998</v>
      </c>
      <c r="L10425" s="63">
        <v>-0.21560170000000001</v>
      </c>
      <c r="M10425" s="63">
        <v>-0.13000100000000001</v>
      </c>
      <c r="N10425" s="63">
        <v>6409</v>
      </c>
      <c r="O10425" s="63">
        <v>0.1130564</v>
      </c>
      <c r="P10425" s="63">
        <v>9</v>
      </c>
      <c r="Q10425" s="63">
        <v>1.2781749580960001E-2</v>
      </c>
    </row>
    <row r="10426" spans="1:17">
      <c r="A10426" s="63" t="s">
        <v>82</v>
      </c>
      <c r="B10426" s="63" t="s">
        <v>58</v>
      </c>
      <c r="C10426" s="63" t="s">
        <v>54</v>
      </c>
      <c r="D10426" s="63">
        <v>9</v>
      </c>
      <c r="E10426" s="63">
        <v>1.123346</v>
      </c>
      <c r="F10426" s="63">
        <v>1.046583</v>
      </c>
      <c r="G10426" s="63">
        <v>-7.6762700000000003E-2</v>
      </c>
      <c r="H10426" s="63">
        <v>75.914599999999993</v>
      </c>
      <c r="I10426" s="63">
        <v>-0.22165029999999999</v>
      </c>
      <c r="J10426" s="63">
        <v>-0.13604949999999999</v>
      </c>
      <c r="K10426" s="63">
        <v>-7.6762700000000003E-2</v>
      </c>
      <c r="L10426" s="63">
        <v>-1.74758E-2</v>
      </c>
      <c r="M10426" s="63">
        <v>6.8124900000000002E-2</v>
      </c>
      <c r="N10426" s="63">
        <v>6409</v>
      </c>
      <c r="O10426" s="63">
        <v>0.1130564</v>
      </c>
      <c r="P10426" s="63">
        <v>9</v>
      </c>
      <c r="Q10426" s="63">
        <v>1.2781749580960001E-2</v>
      </c>
    </row>
    <row r="10427" spans="1:17">
      <c r="A10427" s="63" t="s">
        <v>82</v>
      </c>
      <c r="B10427" s="63" t="s">
        <v>58</v>
      </c>
      <c r="C10427" s="63" t="s">
        <v>54</v>
      </c>
      <c r="D10427" s="63">
        <v>10</v>
      </c>
      <c r="E10427" s="63">
        <v>1.0837049999999999</v>
      </c>
      <c r="F10427" s="63">
        <v>1.011641</v>
      </c>
      <c r="G10427" s="63">
        <v>-7.2064000000000003E-2</v>
      </c>
      <c r="H10427" s="63">
        <v>82.464200000000005</v>
      </c>
      <c r="I10427" s="63">
        <v>-0.21695159999999999</v>
      </c>
      <c r="J10427" s="63">
        <v>-0.13135089999999999</v>
      </c>
      <c r="K10427" s="63">
        <v>-7.2064000000000003E-2</v>
      </c>
      <c r="L10427" s="63">
        <v>-1.2777200000000001E-2</v>
      </c>
      <c r="M10427" s="63">
        <v>7.2823600000000002E-2</v>
      </c>
      <c r="N10427" s="63">
        <v>6409</v>
      </c>
      <c r="O10427" s="63">
        <v>0.1130564</v>
      </c>
      <c r="P10427" s="63">
        <v>9</v>
      </c>
      <c r="Q10427" s="63">
        <v>1.2781749580960001E-2</v>
      </c>
    </row>
    <row r="10428" spans="1:17">
      <c r="A10428" s="63" t="s">
        <v>82</v>
      </c>
      <c r="B10428" s="63" t="s">
        <v>58</v>
      </c>
      <c r="C10428" s="63" t="s">
        <v>54</v>
      </c>
      <c r="D10428" s="63">
        <v>11</v>
      </c>
      <c r="E10428" s="63">
        <v>0.95830570000000004</v>
      </c>
      <c r="F10428" s="63">
        <v>1.103251</v>
      </c>
      <c r="G10428" s="63">
        <v>0.14494499999999999</v>
      </c>
      <c r="H10428" s="63">
        <v>88.527100000000004</v>
      </c>
      <c r="I10428" s="63">
        <v>5.7399999999999999E-5</v>
      </c>
      <c r="J10428" s="63">
        <v>8.5658200000000004E-2</v>
      </c>
      <c r="K10428" s="63">
        <v>0.14494499999999999</v>
      </c>
      <c r="L10428" s="63">
        <v>0.20423189999999999</v>
      </c>
      <c r="M10428" s="63">
        <v>0.2898326</v>
      </c>
      <c r="N10428" s="63">
        <v>6409</v>
      </c>
      <c r="O10428" s="63">
        <v>0.1130564</v>
      </c>
      <c r="P10428" s="63">
        <v>9</v>
      </c>
      <c r="Q10428" s="63">
        <v>1.2781749580960001E-2</v>
      </c>
    </row>
    <row r="10429" spans="1:17">
      <c r="A10429" s="63" t="s">
        <v>82</v>
      </c>
      <c r="B10429" s="63" t="s">
        <v>58</v>
      </c>
      <c r="C10429" s="63" t="s">
        <v>54</v>
      </c>
      <c r="D10429" s="63">
        <v>12</v>
      </c>
      <c r="E10429" s="63">
        <v>0.96346549999999997</v>
      </c>
      <c r="F10429" s="63">
        <v>1.3757630000000001</v>
      </c>
      <c r="G10429" s="63">
        <v>0.41229779999999999</v>
      </c>
      <c r="H10429" s="63">
        <v>93.046300000000002</v>
      </c>
      <c r="I10429" s="63">
        <v>0.26741019999999999</v>
      </c>
      <c r="J10429" s="63">
        <v>0.35301100000000002</v>
      </c>
      <c r="K10429" s="63">
        <v>0.41229779999999999</v>
      </c>
      <c r="L10429" s="63">
        <v>0.47158460000000002</v>
      </c>
      <c r="M10429" s="63">
        <v>0.55718540000000005</v>
      </c>
      <c r="N10429" s="63">
        <v>6409</v>
      </c>
      <c r="O10429" s="63">
        <v>0.1130564</v>
      </c>
      <c r="P10429" s="63">
        <v>9</v>
      </c>
      <c r="Q10429" s="63">
        <v>1.2781749580960001E-2</v>
      </c>
    </row>
    <row r="10430" spans="1:17">
      <c r="A10430" s="63" t="s">
        <v>82</v>
      </c>
      <c r="B10430" s="63" t="s">
        <v>58</v>
      </c>
      <c r="C10430" s="63" t="s">
        <v>54</v>
      </c>
      <c r="D10430" s="63">
        <v>13</v>
      </c>
      <c r="E10430" s="63">
        <v>0.88923660000000004</v>
      </c>
      <c r="F10430" s="63">
        <v>1.6201490000000001</v>
      </c>
      <c r="G10430" s="63">
        <v>0.73091229999999996</v>
      </c>
      <c r="H10430" s="63">
        <v>95.134299999999996</v>
      </c>
      <c r="I10430" s="63">
        <v>0.58602469999999995</v>
      </c>
      <c r="J10430" s="63">
        <v>0.67162540000000004</v>
      </c>
      <c r="K10430" s="63">
        <v>0.73091229999999996</v>
      </c>
      <c r="L10430" s="63">
        <v>0.79019910000000004</v>
      </c>
      <c r="M10430" s="63">
        <v>0.87579980000000002</v>
      </c>
      <c r="N10430" s="63">
        <v>6409</v>
      </c>
      <c r="O10430" s="63">
        <v>0.1130564</v>
      </c>
      <c r="P10430" s="63">
        <v>9</v>
      </c>
      <c r="Q10430" s="63">
        <v>1.2781749580960001E-2</v>
      </c>
    </row>
    <row r="10431" spans="1:17">
      <c r="A10431" s="63" t="s">
        <v>82</v>
      </c>
      <c r="B10431" s="63" t="s">
        <v>58</v>
      </c>
      <c r="C10431" s="63" t="s">
        <v>54</v>
      </c>
      <c r="D10431" s="63">
        <v>14</v>
      </c>
      <c r="E10431" s="63">
        <v>1.0180419999999999</v>
      </c>
      <c r="F10431" s="63">
        <v>1.88809</v>
      </c>
      <c r="G10431" s="63">
        <v>0.87004800000000004</v>
      </c>
      <c r="H10431" s="63">
        <v>95.961500000000001</v>
      </c>
      <c r="I10431" s="63">
        <v>0.72516049999999999</v>
      </c>
      <c r="J10431" s="63">
        <v>0.81076119999999996</v>
      </c>
      <c r="K10431" s="63">
        <v>0.87004800000000004</v>
      </c>
      <c r="L10431" s="63">
        <v>0.92933489999999996</v>
      </c>
      <c r="M10431" s="63">
        <v>1.0149360000000001</v>
      </c>
      <c r="N10431" s="63">
        <v>6409</v>
      </c>
      <c r="O10431" s="63">
        <v>0.1130564</v>
      </c>
      <c r="P10431" s="63">
        <v>9</v>
      </c>
      <c r="Q10431" s="63">
        <v>1.2781749580960001E-2</v>
      </c>
    </row>
    <row r="10432" spans="1:17">
      <c r="A10432" s="63" t="s">
        <v>82</v>
      </c>
      <c r="B10432" s="63" t="s">
        <v>58</v>
      </c>
      <c r="C10432" s="63" t="s">
        <v>54</v>
      </c>
      <c r="D10432" s="63">
        <v>15</v>
      </c>
      <c r="E10432" s="63">
        <v>1.1488309999999999</v>
      </c>
      <c r="F10432" s="63">
        <v>2.1084429999999998</v>
      </c>
      <c r="G10432" s="63">
        <v>0.95961149999999995</v>
      </c>
      <c r="H10432" s="63">
        <v>97.339699999999993</v>
      </c>
      <c r="I10432" s="63">
        <v>0.814724</v>
      </c>
      <c r="J10432" s="63">
        <v>0.90032469999999998</v>
      </c>
      <c r="K10432" s="63">
        <v>0.95961149999999995</v>
      </c>
      <c r="L10432" s="63">
        <v>1.0188980000000001</v>
      </c>
      <c r="M10432" s="63">
        <v>1.1044989999999999</v>
      </c>
      <c r="N10432" s="63">
        <v>6409</v>
      </c>
      <c r="O10432" s="63">
        <v>0.1130564</v>
      </c>
      <c r="P10432" s="63">
        <v>9</v>
      </c>
      <c r="Q10432" s="63">
        <v>1.2781749580960001E-2</v>
      </c>
    </row>
    <row r="10433" spans="1:17">
      <c r="A10433" s="63" t="s">
        <v>82</v>
      </c>
      <c r="B10433" s="63" t="s">
        <v>58</v>
      </c>
      <c r="C10433" s="63" t="s">
        <v>54</v>
      </c>
      <c r="D10433" s="63">
        <v>16</v>
      </c>
      <c r="E10433" s="63">
        <v>1.3727860000000001</v>
      </c>
      <c r="F10433" s="63">
        <v>2.3298320000000001</v>
      </c>
      <c r="G10433" s="63">
        <v>0.95704630000000002</v>
      </c>
      <c r="H10433" s="63">
        <v>98.316800000000001</v>
      </c>
      <c r="I10433" s="63">
        <v>0.81215870000000001</v>
      </c>
      <c r="J10433" s="63">
        <v>0.89775939999999999</v>
      </c>
      <c r="K10433" s="63">
        <v>0.95704630000000002</v>
      </c>
      <c r="L10433" s="63">
        <v>1.0163329999999999</v>
      </c>
      <c r="M10433" s="63">
        <v>1.101934</v>
      </c>
      <c r="N10433" s="63">
        <v>6409</v>
      </c>
      <c r="O10433" s="63">
        <v>0.1130564</v>
      </c>
      <c r="P10433" s="63">
        <v>9</v>
      </c>
      <c r="Q10433" s="63">
        <v>1.2781749580960001E-2</v>
      </c>
    </row>
    <row r="10434" spans="1:17">
      <c r="A10434" s="63" t="s">
        <v>82</v>
      </c>
      <c r="B10434" s="63" t="s">
        <v>58</v>
      </c>
      <c r="C10434" s="63" t="s">
        <v>54</v>
      </c>
      <c r="D10434" s="63">
        <v>17</v>
      </c>
      <c r="E10434" s="63">
        <v>1.5479240000000001</v>
      </c>
      <c r="F10434" s="63">
        <v>2.4327109999999998</v>
      </c>
      <c r="G10434" s="63">
        <v>0.88478710000000005</v>
      </c>
      <c r="H10434" s="63">
        <v>97.787300000000002</v>
      </c>
      <c r="I10434" s="63">
        <v>0.73989950000000004</v>
      </c>
      <c r="J10434" s="63">
        <v>0.82550020000000002</v>
      </c>
      <c r="K10434" s="63">
        <v>0.88478710000000005</v>
      </c>
      <c r="L10434" s="63">
        <v>0.94407390000000002</v>
      </c>
      <c r="M10434" s="63">
        <v>1.0296749999999999</v>
      </c>
      <c r="N10434" s="63">
        <v>6409</v>
      </c>
      <c r="O10434" s="63">
        <v>0.1130564</v>
      </c>
      <c r="P10434" s="63">
        <v>9</v>
      </c>
      <c r="Q10434" s="63">
        <v>1.2781749580960001E-2</v>
      </c>
    </row>
    <row r="10435" spans="1:17">
      <c r="A10435" s="63" t="s">
        <v>82</v>
      </c>
      <c r="B10435" s="63" t="s">
        <v>58</v>
      </c>
      <c r="C10435" s="63" t="s">
        <v>54</v>
      </c>
      <c r="D10435" s="63">
        <v>18</v>
      </c>
      <c r="E10435" s="63">
        <v>1.7111350000000001</v>
      </c>
      <c r="F10435" s="63">
        <v>2.5090599999999998</v>
      </c>
      <c r="G10435" s="63">
        <v>0.79792510000000005</v>
      </c>
      <c r="H10435" s="63">
        <v>96.866900000000001</v>
      </c>
      <c r="I10435" s="63">
        <v>0.65303750000000005</v>
      </c>
      <c r="J10435" s="63">
        <v>0.73863829999999997</v>
      </c>
      <c r="K10435" s="63">
        <v>0.79792510000000005</v>
      </c>
      <c r="L10435" s="63">
        <v>0.85721190000000003</v>
      </c>
      <c r="M10435" s="63">
        <v>0.94281269999999995</v>
      </c>
      <c r="N10435" s="63">
        <v>6409</v>
      </c>
      <c r="O10435" s="63">
        <v>0.1130564</v>
      </c>
      <c r="P10435" s="63">
        <v>9</v>
      </c>
      <c r="Q10435" s="63">
        <v>1.2781749580960001E-2</v>
      </c>
    </row>
    <row r="10436" spans="1:17">
      <c r="A10436" s="63" t="s">
        <v>82</v>
      </c>
      <c r="B10436" s="63" t="s">
        <v>58</v>
      </c>
      <c r="C10436" s="63" t="s">
        <v>54</v>
      </c>
      <c r="D10436" s="63">
        <v>19</v>
      </c>
      <c r="E10436" s="63">
        <v>2.0173199999999998</v>
      </c>
      <c r="F10436" s="63">
        <v>2.3518789999999998</v>
      </c>
      <c r="G10436" s="63">
        <v>0.33455940000000001</v>
      </c>
      <c r="H10436" s="63">
        <v>93.813500000000005</v>
      </c>
      <c r="I10436" s="63">
        <v>0.1896718</v>
      </c>
      <c r="J10436" s="63">
        <v>0.27527259999999998</v>
      </c>
      <c r="K10436" s="63">
        <v>0.33455940000000001</v>
      </c>
      <c r="L10436" s="63">
        <v>0.39384629999999998</v>
      </c>
      <c r="M10436" s="63">
        <v>0.47944700000000001</v>
      </c>
      <c r="N10436" s="63">
        <v>6409</v>
      </c>
      <c r="O10436" s="63">
        <v>0.1130564</v>
      </c>
      <c r="P10436" s="63">
        <v>9</v>
      </c>
      <c r="Q10436" s="63">
        <v>1.2781749580960001E-2</v>
      </c>
    </row>
    <row r="10437" spans="1:17">
      <c r="A10437" s="63" t="s">
        <v>82</v>
      </c>
      <c r="B10437" s="63" t="s">
        <v>58</v>
      </c>
      <c r="C10437" s="63" t="s">
        <v>54</v>
      </c>
      <c r="D10437" s="63">
        <v>20</v>
      </c>
      <c r="E10437" s="63">
        <v>1.994405</v>
      </c>
      <c r="F10437" s="63">
        <v>1.9659450000000001</v>
      </c>
      <c r="G10437" s="63">
        <v>-2.84598E-2</v>
      </c>
      <c r="H10437" s="63">
        <v>85.450100000000006</v>
      </c>
      <c r="I10437" s="63">
        <v>-0.17334740000000001</v>
      </c>
      <c r="J10437" s="63">
        <v>-8.7746599999999994E-2</v>
      </c>
      <c r="K10437" s="63">
        <v>-2.84598E-2</v>
      </c>
      <c r="L10437" s="63">
        <v>3.0827E-2</v>
      </c>
      <c r="M10437" s="63">
        <v>0.1164278</v>
      </c>
      <c r="N10437" s="63">
        <v>6409</v>
      </c>
      <c r="O10437" s="63">
        <v>0.1130564</v>
      </c>
      <c r="P10437" s="63">
        <v>9</v>
      </c>
      <c r="Q10437" s="63">
        <v>1.2781749580960001E-2</v>
      </c>
    </row>
    <row r="10438" spans="1:17">
      <c r="A10438" s="63" t="s">
        <v>82</v>
      </c>
      <c r="B10438" s="63" t="s">
        <v>58</v>
      </c>
      <c r="C10438" s="63" t="s">
        <v>54</v>
      </c>
      <c r="D10438" s="63">
        <v>21</v>
      </c>
      <c r="E10438" s="63">
        <v>1.9659519999999999</v>
      </c>
      <c r="F10438" s="63">
        <v>1.7810060000000001</v>
      </c>
      <c r="G10438" s="63">
        <v>-0.18494650000000001</v>
      </c>
      <c r="H10438" s="63">
        <v>79.150599999999997</v>
      </c>
      <c r="I10438" s="63">
        <v>-0.32983410000000002</v>
      </c>
      <c r="J10438" s="63">
        <v>-0.24423339999999999</v>
      </c>
      <c r="K10438" s="63">
        <v>-0.18494650000000001</v>
      </c>
      <c r="L10438" s="63">
        <v>-0.12565970000000001</v>
      </c>
      <c r="M10438" s="63">
        <v>-4.0058900000000001E-2</v>
      </c>
      <c r="N10438" s="63">
        <v>6409</v>
      </c>
      <c r="O10438" s="63">
        <v>0.1130564</v>
      </c>
      <c r="P10438" s="63">
        <v>9</v>
      </c>
      <c r="Q10438" s="63">
        <v>1.2781749580960001E-2</v>
      </c>
    </row>
    <row r="10439" spans="1:17">
      <c r="A10439" s="63" t="s">
        <v>82</v>
      </c>
      <c r="B10439" s="63" t="s">
        <v>58</v>
      </c>
      <c r="C10439" s="63" t="s">
        <v>54</v>
      </c>
      <c r="D10439" s="63">
        <v>22</v>
      </c>
      <c r="E10439" s="63">
        <v>1.8453930000000001</v>
      </c>
      <c r="F10439" s="63">
        <v>1.58999</v>
      </c>
      <c r="G10439" s="63">
        <v>-0.25540360000000001</v>
      </c>
      <c r="H10439" s="63">
        <v>75.392600000000002</v>
      </c>
      <c r="I10439" s="63">
        <v>-0.40029120000000001</v>
      </c>
      <c r="J10439" s="63">
        <v>-0.31469049999999998</v>
      </c>
      <c r="K10439" s="63">
        <v>-0.25540360000000001</v>
      </c>
      <c r="L10439" s="63">
        <v>-0.19611680000000001</v>
      </c>
      <c r="M10439" s="63">
        <v>-0.110516</v>
      </c>
      <c r="N10439" s="63">
        <v>6409</v>
      </c>
      <c r="O10439" s="63">
        <v>0.1130564</v>
      </c>
      <c r="P10439" s="63">
        <v>9</v>
      </c>
      <c r="Q10439" s="63">
        <v>1.2781749580960001E-2</v>
      </c>
    </row>
    <row r="10440" spans="1:17">
      <c r="A10440" s="63" t="s">
        <v>82</v>
      </c>
      <c r="B10440" s="63" t="s">
        <v>58</v>
      </c>
      <c r="C10440" s="63" t="s">
        <v>54</v>
      </c>
      <c r="D10440" s="63">
        <v>23</v>
      </c>
      <c r="E10440" s="63">
        <v>1.5818080000000001</v>
      </c>
      <c r="F10440" s="63">
        <v>1.3411120000000001</v>
      </c>
      <c r="G10440" s="63">
        <v>-0.2406964</v>
      </c>
      <c r="H10440" s="63">
        <v>74.241900000000001</v>
      </c>
      <c r="I10440" s="63">
        <v>-0.38558399999999998</v>
      </c>
      <c r="J10440" s="63">
        <v>-0.29998330000000001</v>
      </c>
      <c r="K10440" s="63">
        <v>-0.2406964</v>
      </c>
      <c r="L10440" s="63">
        <v>-0.1814096</v>
      </c>
      <c r="M10440" s="63">
        <v>-9.58088E-2</v>
      </c>
      <c r="N10440" s="63">
        <v>6409</v>
      </c>
      <c r="O10440" s="63">
        <v>0.1130564</v>
      </c>
      <c r="P10440" s="63">
        <v>9</v>
      </c>
      <c r="Q10440" s="63">
        <v>1.2781749580960001E-2</v>
      </c>
    </row>
    <row r="10441" spans="1:17">
      <c r="A10441" s="63" t="s">
        <v>82</v>
      </c>
      <c r="B10441" s="63" t="s">
        <v>58</v>
      </c>
      <c r="C10441" s="63" t="s">
        <v>54</v>
      </c>
      <c r="D10441" s="63">
        <v>24</v>
      </c>
      <c r="E10441" s="63">
        <v>1.258893</v>
      </c>
      <c r="F10441" s="63">
        <v>1.0632490000000001</v>
      </c>
      <c r="G10441" s="63">
        <v>-0.19564409999999999</v>
      </c>
      <c r="H10441" s="63">
        <v>73.923699999999997</v>
      </c>
      <c r="I10441" s="63">
        <v>-0.34053169999999999</v>
      </c>
      <c r="J10441" s="63">
        <v>-0.25493100000000002</v>
      </c>
      <c r="K10441" s="63">
        <v>-0.19564409999999999</v>
      </c>
      <c r="L10441" s="63">
        <v>-0.13635729999999999</v>
      </c>
      <c r="M10441" s="63">
        <v>-5.0756500000000003E-2</v>
      </c>
      <c r="N10441" s="63">
        <v>6409</v>
      </c>
      <c r="O10441" s="63">
        <v>0.1130564</v>
      </c>
      <c r="P10441" s="63">
        <v>9</v>
      </c>
      <c r="Q10441" s="63">
        <v>1.2781749580960001E-2</v>
      </c>
    </row>
    <row r="10442" spans="1:17">
      <c r="A10442" s="63" t="s">
        <v>82</v>
      </c>
      <c r="B10442" s="63" t="s">
        <v>58</v>
      </c>
      <c r="C10442" s="63" t="s">
        <v>55</v>
      </c>
      <c r="D10442" s="63">
        <v>1</v>
      </c>
      <c r="E10442" s="63">
        <v>0.93597319999999995</v>
      </c>
      <c r="F10442" s="63">
        <v>0.68839859999999997</v>
      </c>
      <c r="G10442" s="63">
        <v>-0.24757460000000001</v>
      </c>
      <c r="H10442" s="63">
        <v>58.134399999999999</v>
      </c>
      <c r="I10442" s="63">
        <v>-0.39246219999999998</v>
      </c>
      <c r="J10442" s="63">
        <v>-0.30686150000000001</v>
      </c>
      <c r="K10442" s="63">
        <v>-0.24757460000000001</v>
      </c>
      <c r="L10442" s="63">
        <v>-0.18828780000000001</v>
      </c>
      <c r="M10442" s="63">
        <v>-0.102687</v>
      </c>
      <c r="N10442" s="63">
        <v>6409</v>
      </c>
      <c r="O10442" s="63">
        <v>0.1130564</v>
      </c>
      <c r="P10442" s="63">
        <v>10</v>
      </c>
      <c r="Q10442" s="63">
        <v>1.2781749580960001E-2</v>
      </c>
    </row>
    <row r="10443" spans="1:17">
      <c r="A10443" s="63" t="s">
        <v>82</v>
      </c>
      <c r="B10443" s="63" t="s">
        <v>58</v>
      </c>
      <c r="C10443" s="63" t="s">
        <v>55</v>
      </c>
      <c r="D10443" s="63">
        <v>2</v>
      </c>
      <c r="E10443" s="63">
        <v>0.84950490000000001</v>
      </c>
      <c r="F10443" s="63">
        <v>0.60925050000000003</v>
      </c>
      <c r="G10443" s="63">
        <v>-0.24025440000000001</v>
      </c>
      <c r="H10443" s="63">
        <v>57.263800000000003</v>
      </c>
      <c r="I10443" s="63">
        <v>-0.38514199999999998</v>
      </c>
      <c r="J10443" s="63">
        <v>-0.29954120000000001</v>
      </c>
      <c r="K10443" s="63">
        <v>-0.24025440000000001</v>
      </c>
      <c r="L10443" s="63">
        <v>-0.18096760000000001</v>
      </c>
      <c r="M10443" s="63">
        <v>-9.5366800000000002E-2</v>
      </c>
      <c r="N10443" s="63">
        <v>6409</v>
      </c>
      <c r="O10443" s="63">
        <v>0.1130564</v>
      </c>
      <c r="P10443" s="63">
        <v>10</v>
      </c>
      <c r="Q10443" s="63">
        <v>1.2781749580960001E-2</v>
      </c>
    </row>
    <row r="10444" spans="1:17">
      <c r="A10444" s="63" t="s">
        <v>82</v>
      </c>
      <c r="B10444" s="63" t="s">
        <v>58</v>
      </c>
      <c r="C10444" s="63" t="s">
        <v>55</v>
      </c>
      <c r="D10444" s="63">
        <v>3</v>
      </c>
      <c r="E10444" s="63">
        <v>0.81917910000000005</v>
      </c>
      <c r="F10444" s="63">
        <v>0.58108409999999999</v>
      </c>
      <c r="G10444" s="63">
        <v>-0.238095</v>
      </c>
      <c r="H10444" s="63">
        <v>56.726900000000001</v>
      </c>
      <c r="I10444" s="63">
        <v>-0.38298260000000001</v>
      </c>
      <c r="J10444" s="63">
        <v>-0.29738179999999997</v>
      </c>
      <c r="K10444" s="63">
        <v>-0.238095</v>
      </c>
      <c r="L10444" s="63">
        <v>-0.1788082</v>
      </c>
      <c r="M10444" s="63">
        <v>-9.3207399999999996E-2</v>
      </c>
      <c r="N10444" s="63">
        <v>6409</v>
      </c>
      <c r="O10444" s="63">
        <v>0.1130564</v>
      </c>
      <c r="P10444" s="63">
        <v>10</v>
      </c>
      <c r="Q10444" s="63">
        <v>1.2781749580960001E-2</v>
      </c>
    </row>
    <row r="10445" spans="1:17">
      <c r="A10445" s="63" t="s">
        <v>82</v>
      </c>
      <c r="B10445" s="63" t="s">
        <v>58</v>
      </c>
      <c r="C10445" s="63" t="s">
        <v>55</v>
      </c>
      <c r="D10445" s="63">
        <v>4</v>
      </c>
      <c r="E10445" s="63">
        <v>0.80426929999999996</v>
      </c>
      <c r="F10445" s="63">
        <v>0.59024449999999995</v>
      </c>
      <c r="G10445" s="63">
        <v>-0.21402479999999999</v>
      </c>
      <c r="H10445" s="63">
        <v>56.4056</v>
      </c>
      <c r="I10445" s="63">
        <v>-0.35891240000000002</v>
      </c>
      <c r="J10445" s="63">
        <v>-0.27331159999999999</v>
      </c>
      <c r="K10445" s="63">
        <v>-0.21402479999999999</v>
      </c>
      <c r="L10445" s="63">
        <v>-0.15473790000000001</v>
      </c>
      <c r="M10445" s="63">
        <v>-6.9137199999999996E-2</v>
      </c>
      <c r="N10445" s="63">
        <v>6409</v>
      </c>
      <c r="O10445" s="63">
        <v>0.1130564</v>
      </c>
      <c r="P10445" s="63">
        <v>10</v>
      </c>
      <c r="Q10445" s="63">
        <v>1.2781749580960001E-2</v>
      </c>
    </row>
    <row r="10446" spans="1:17">
      <c r="A10446" s="63" t="s">
        <v>82</v>
      </c>
      <c r="B10446" s="63" t="s">
        <v>58</v>
      </c>
      <c r="C10446" s="63" t="s">
        <v>55</v>
      </c>
      <c r="D10446" s="63">
        <v>5</v>
      </c>
      <c r="E10446" s="63">
        <v>0.81201950000000001</v>
      </c>
      <c r="F10446" s="63">
        <v>0.59692250000000002</v>
      </c>
      <c r="G10446" s="63">
        <v>-0.21509700000000001</v>
      </c>
      <c r="H10446" s="63">
        <v>56.373399999999997</v>
      </c>
      <c r="I10446" s="63">
        <v>-0.35998459999999999</v>
      </c>
      <c r="J10446" s="63">
        <v>-0.27438380000000001</v>
      </c>
      <c r="K10446" s="63">
        <v>-0.21509700000000001</v>
      </c>
      <c r="L10446" s="63">
        <v>-0.15581020000000001</v>
      </c>
      <c r="M10446" s="63">
        <v>-7.0209400000000005E-2</v>
      </c>
      <c r="N10446" s="63">
        <v>6409</v>
      </c>
      <c r="O10446" s="63">
        <v>0.1130564</v>
      </c>
      <c r="P10446" s="63">
        <v>10</v>
      </c>
      <c r="Q10446" s="63">
        <v>1.2781749580960001E-2</v>
      </c>
    </row>
    <row r="10447" spans="1:17">
      <c r="A10447" s="63" t="s">
        <v>82</v>
      </c>
      <c r="B10447" s="63" t="s">
        <v>58</v>
      </c>
      <c r="C10447" s="63" t="s">
        <v>55</v>
      </c>
      <c r="D10447" s="63">
        <v>6</v>
      </c>
      <c r="E10447" s="63">
        <v>0.90213529999999997</v>
      </c>
      <c r="F10447" s="63">
        <v>0.63517710000000005</v>
      </c>
      <c r="G10447" s="63">
        <v>-0.26695809999999998</v>
      </c>
      <c r="H10447" s="63">
        <v>55.6663</v>
      </c>
      <c r="I10447" s="63">
        <v>-0.41184569999999998</v>
      </c>
      <c r="J10447" s="63">
        <v>-0.32624500000000001</v>
      </c>
      <c r="K10447" s="63">
        <v>-0.26695809999999998</v>
      </c>
      <c r="L10447" s="63">
        <v>-0.2076713</v>
      </c>
      <c r="M10447" s="63">
        <v>-0.1220705</v>
      </c>
      <c r="N10447" s="63">
        <v>6409</v>
      </c>
      <c r="O10447" s="63">
        <v>0.1130564</v>
      </c>
      <c r="P10447" s="63">
        <v>10</v>
      </c>
      <c r="Q10447" s="63">
        <v>1.2781749580960001E-2</v>
      </c>
    </row>
    <row r="10448" spans="1:17">
      <c r="A10448" s="63" t="s">
        <v>82</v>
      </c>
      <c r="B10448" s="63" t="s">
        <v>58</v>
      </c>
      <c r="C10448" s="63" t="s">
        <v>55</v>
      </c>
      <c r="D10448" s="63">
        <v>7</v>
      </c>
      <c r="E10448" s="63">
        <v>1.096344</v>
      </c>
      <c r="F10448" s="63">
        <v>0.82374349999999996</v>
      </c>
      <c r="G10448" s="63">
        <v>-0.27260089999999998</v>
      </c>
      <c r="H10448" s="63">
        <v>54.161200000000001</v>
      </c>
      <c r="I10448" s="63">
        <v>-0.41748849999999998</v>
      </c>
      <c r="J10448" s="63">
        <v>-0.33188770000000001</v>
      </c>
      <c r="K10448" s="63">
        <v>-0.27260089999999998</v>
      </c>
      <c r="L10448" s="63">
        <v>-0.21331410000000001</v>
      </c>
      <c r="M10448" s="63">
        <v>-0.1277133</v>
      </c>
      <c r="N10448" s="63">
        <v>6409</v>
      </c>
      <c r="O10448" s="63">
        <v>0.1130564</v>
      </c>
      <c r="P10448" s="63">
        <v>10</v>
      </c>
      <c r="Q10448" s="63">
        <v>1.2781749580960001E-2</v>
      </c>
    </row>
    <row r="10449" spans="1:17">
      <c r="A10449" s="63" t="s">
        <v>82</v>
      </c>
      <c r="B10449" s="63" t="s">
        <v>58</v>
      </c>
      <c r="C10449" s="63" t="s">
        <v>55</v>
      </c>
      <c r="D10449" s="63">
        <v>8</v>
      </c>
      <c r="E10449" s="63">
        <v>1.23262</v>
      </c>
      <c r="F10449" s="63">
        <v>1.00518</v>
      </c>
      <c r="G10449" s="63">
        <v>-0.2274398</v>
      </c>
      <c r="H10449" s="63">
        <v>55.284199999999998</v>
      </c>
      <c r="I10449" s="63">
        <v>-0.37232739999999998</v>
      </c>
      <c r="J10449" s="63">
        <v>-0.2867266</v>
      </c>
      <c r="K10449" s="63">
        <v>-0.2274398</v>
      </c>
      <c r="L10449" s="63">
        <v>-0.16815289999999999</v>
      </c>
      <c r="M10449" s="63">
        <v>-8.2552200000000006E-2</v>
      </c>
      <c r="N10449" s="63">
        <v>6409</v>
      </c>
      <c r="O10449" s="63">
        <v>0.1130564</v>
      </c>
      <c r="P10449" s="63">
        <v>10</v>
      </c>
      <c r="Q10449" s="63">
        <v>1.2781749580960001E-2</v>
      </c>
    </row>
    <row r="10450" spans="1:17">
      <c r="A10450" s="63" t="s">
        <v>82</v>
      </c>
      <c r="B10450" s="63" t="s">
        <v>58</v>
      </c>
      <c r="C10450" s="63" t="s">
        <v>55</v>
      </c>
      <c r="D10450" s="63">
        <v>9</v>
      </c>
      <c r="E10450" s="63">
        <v>1.21787</v>
      </c>
      <c r="F10450" s="63">
        <v>1.1056299999999999</v>
      </c>
      <c r="G10450" s="63">
        <v>-0.11223959999999999</v>
      </c>
      <c r="H10450" s="63">
        <v>62.320599999999999</v>
      </c>
      <c r="I10450" s="63">
        <v>-0.2571272</v>
      </c>
      <c r="J10450" s="63">
        <v>-0.1715264</v>
      </c>
      <c r="K10450" s="63">
        <v>-0.11223959999999999</v>
      </c>
      <c r="L10450" s="63">
        <v>-5.2952800000000001E-2</v>
      </c>
      <c r="M10450" s="63">
        <v>3.2648000000000003E-2</v>
      </c>
      <c r="N10450" s="63">
        <v>6409</v>
      </c>
      <c r="O10450" s="63">
        <v>0.1130564</v>
      </c>
      <c r="P10450" s="63">
        <v>10</v>
      </c>
      <c r="Q10450" s="63">
        <v>1.2781749580960001E-2</v>
      </c>
    </row>
    <row r="10451" spans="1:17">
      <c r="A10451" s="63" t="s">
        <v>82</v>
      </c>
      <c r="B10451" s="63" t="s">
        <v>58</v>
      </c>
      <c r="C10451" s="63" t="s">
        <v>55</v>
      </c>
      <c r="D10451" s="63">
        <v>10</v>
      </c>
      <c r="E10451" s="63">
        <v>1.3518730000000001</v>
      </c>
      <c r="F10451" s="63">
        <v>1.246588</v>
      </c>
      <c r="G10451" s="63">
        <v>-0.105285</v>
      </c>
      <c r="H10451" s="63">
        <v>70.437399999999997</v>
      </c>
      <c r="I10451" s="63">
        <v>-0.25017260000000002</v>
      </c>
      <c r="J10451" s="63">
        <v>-0.16457189999999999</v>
      </c>
      <c r="K10451" s="63">
        <v>-0.105285</v>
      </c>
      <c r="L10451" s="63">
        <v>-4.5998200000000003E-2</v>
      </c>
      <c r="M10451" s="63">
        <v>3.9602499999999999E-2</v>
      </c>
      <c r="N10451" s="63">
        <v>6409</v>
      </c>
      <c r="O10451" s="63">
        <v>0.1130564</v>
      </c>
      <c r="P10451" s="63">
        <v>10</v>
      </c>
      <c r="Q10451" s="63">
        <v>1.2781749580960001E-2</v>
      </c>
    </row>
    <row r="10452" spans="1:17">
      <c r="A10452" s="63" t="s">
        <v>82</v>
      </c>
      <c r="B10452" s="63" t="s">
        <v>58</v>
      </c>
      <c r="C10452" s="63" t="s">
        <v>55</v>
      </c>
      <c r="D10452" s="63">
        <v>11</v>
      </c>
      <c r="E10452" s="63">
        <v>1.4172400000000001</v>
      </c>
      <c r="F10452" s="63">
        <v>1.4639059999999999</v>
      </c>
      <c r="G10452" s="63">
        <v>4.6665999999999999E-2</v>
      </c>
      <c r="H10452" s="63">
        <v>77.500200000000007</v>
      </c>
      <c r="I10452" s="63">
        <v>-9.8221600000000006E-2</v>
      </c>
      <c r="J10452" s="63">
        <v>-1.26208E-2</v>
      </c>
      <c r="K10452" s="63">
        <v>4.6665999999999999E-2</v>
      </c>
      <c r="L10452" s="63">
        <v>0.1059529</v>
      </c>
      <c r="M10452" s="63">
        <v>0.19155359999999999</v>
      </c>
      <c r="N10452" s="63">
        <v>6409</v>
      </c>
      <c r="O10452" s="63">
        <v>0.1130564</v>
      </c>
      <c r="P10452" s="63">
        <v>10</v>
      </c>
      <c r="Q10452" s="63">
        <v>1.2781749580960001E-2</v>
      </c>
    </row>
    <row r="10453" spans="1:17">
      <c r="A10453" s="63" t="s">
        <v>82</v>
      </c>
      <c r="B10453" s="63" t="s">
        <v>58</v>
      </c>
      <c r="C10453" s="63" t="s">
        <v>55</v>
      </c>
      <c r="D10453" s="63">
        <v>12</v>
      </c>
      <c r="E10453" s="63">
        <v>1.4412879999999999</v>
      </c>
      <c r="F10453" s="63">
        <v>1.6113710000000001</v>
      </c>
      <c r="G10453" s="63">
        <v>0.17008290000000001</v>
      </c>
      <c r="H10453" s="63">
        <v>80.379499999999993</v>
      </c>
      <c r="I10453" s="63">
        <v>2.51953E-2</v>
      </c>
      <c r="J10453" s="63">
        <v>0.11079609999999999</v>
      </c>
      <c r="K10453" s="63">
        <v>0.17008290000000001</v>
      </c>
      <c r="L10453" s="63">
        <v>0.22936980000000001</v>
      </c>
      <c r="M10453" s="63">
        <v>0.31497049999999999</v>
      </c>
      <c r="N10453" s="63">
        <v>6409</v>
      </c>
      <c r="O10453" s="63">
        <v>0.1130564</v>
      </c>
      <c r="P10453" s="63">
        <v>10</v>
      </c>
      <c r="Q10453" s="63">
        <v>1.2781749580960001E-2</v>
      </c>
    </row>
    <row r="10454" spans="1:17">
      <c r="A10454" s="63" t="s">
        <v>82</v>
      </c>
      <c r="B10454" s="63" t="s">
        <v>58</v>
      </c>
      <c r="C10454" s="63" t="s">
        <v>55</v>
      </c>
      <c r="D10454" s="63">
        <v>13</v>
      </c>
      <c r="E10454" s="63">
        <v>1.3876379999999999</v>
      </c>
      <c r="F10454" s="63">
        <v>1.7651330000000001</v>
      </c>
      <c r="G10454" s="63">
        <v>0.37749509999999997</v>
      </c>
      <c r="H10454" s="63">
        <v>82.976100000000002</v>
      </c>
      <c r="I10454" s="63">
        <v>0.23260749999999999</v>
      </c>
      <c r="J10454" s="63">
        <v>0.3182082</v>
      </c>
      <c r="K10454" s="63">
        <v>0.37749509999999997</v>
      </c>
      <c r="L10454" s="63">
        <v>0.4367819</v>
      </c>
      <c r="M10454" s="63">
        <v>0.52238260000000003</v>
      </c>
      <c r="N10454" s="63">
        <v>6409</v>
      </c>
      <c r="O10454" s="63">
        <v>0.1130564</v>
      </c>
      <c r="P10454" s="63">
        <v>10</v>
      </c>
      <c r="Q10454" s="63">
        <v>1.2781749580960001E-2</v>
      </c>
    </row>
    <row r="10455" spans="1:17">
      <c r="A10455" s="63" t="s">
        <v>82</v>
      </c>
      <c r="B10455" s="63" t="s">
        <v>58</v>
      </c>
      <c r="C10455" s="63" t="s">
        <v>55</v>
      </c>
      <c r="D10455" s="63">
        <v>14</v>
      </c>
      <c r="E10455" s="63">
        <v>1.4449799999999999</v>
      </c>
      <c r="F10455" s="63">
        <v>1.9232229999999999</v>
      </c>
      <c r="G10455" s="63">
        <v>0.47824349999999999</v>
      </c>
      <c r="H10455" s="63">
        <v>84.78</v>
      </c>
      <c r="I10455" s="63">
        <v>0.33335589999999998</v>
      </c>
      <c r="J10455" s="63">
        <v>0.41895660000000001</v>
      </c>
      <c r="K10455" s="63">
        <v>0.47824349999999999</v>
      </c>
      <c r="L10455" s="63">
        <v>0.53753030000000002</v>
      </c>
      <c r="M10455" s="63">
        <v>0.62313099999999999</v>
      </c>
      <c r="N10455" s="63">
        <v>6409</v>
      </c>
      <c r="O10455" s="63">
        <v>0.1130564</v>
      </c>
      <c r="P10455" s="63">
        <v>10</v>
      </c>
      <c r="Q10455" s="63">
        <v>1.2781749580960001E-2</v>
      </c>
    </row>
    <row r="10456" spans="1:17">
      <c r="A10456" s="63" t="s">
        <v>82</v>
      </c>
      <c r="B10456" s="63" t="s">
        <v>58</v>
      </c>
      <c r="C10456" s="63" t="s">
        <v>55</v>
      </c>
      <c r="D10456" s="63">
        <v>15</v>
      </c>
      <c r="E10456" s="63">
        <v>1.501495</v>
      </c>
      <c r="F10456" s="63">
        <v>2.0016949999999998</v>
      </c>
      <c r="G10456" s="63">
        <v>0.50019979999999997</v>
      </c>
      <c r="H10456" s="63">
        <v>85.332800000000006</v>
      </c>
      <c r="I10456" s="63">
        <v>0.35531220000000002</v>
      </c>
      <c r="J10456" s="63">
        <v>0.440913</v>
      </c>
      <c r="K10456" s="63">
        <v>0.50019979999999997</v>
      </c>
      <c r="L10456" s="63">
        <v>0.55948659999999995</v>
      </c>
      <c r="M10456" s="63">
        <v>0.64508739999999998</v>
      </c>
      <c r="N10456" s="63">
        <v>6409</v>
      </c>
      <c r="O10456" s="63">
        <v>0.1130564</v>
      </c>
      <c r="P10456" s="63">
        <v>10</v>
      </c>
      <c r="Q10456" s="63">
        <v>1.2781749580960001E-2</v>
      </c>
    </row>
    <row r="10457" spans="1:17">
      <c r="A10457" s="63" t="s">
        <v>82</v>
      </c>
      <c r="B10457" s="63" t="s">
        <v>58</v>
      </c>
      <c r="C10457" s="63" t="s">
        <v>55</v>
      </c>
      <c r="D10457" s="63">
        <v>16</v>
      </c>
      <c r="E10457" s="63">
        <v>1.6265149999999999</v>
      </c>
      <c r="F10457" s="63">
        <v>2.0926429999999998</v>
      </c>
      <c r="G10457" s="63">
        <v>0.46612819999999999</v>
      </c>
      <c r="H10457" s="63">
        <v>85.971500000000006</v>
      </c>
      <c r="I10457" s="63">
        <v>0.32124059999999999</v>
      </c>
      <c r="J10457" s="63">
        <v>0.40684140000000002</v>
      </c>
      <c r="K10457" s="63">
        <v>0.46612819999999999</v>
      </c>
      <c r="L10457" s="63">
        <v>0.52541510000000002</v>
      </c>
      <c r="M10457" s="63">
        <v>0.6110158</v>
      </c>
      <c r="N10457" s="63">
        <v>6409</v>
      </c>
      <c r="O10457" s="63">
        <v>0.1130564</v>
      </c>
      <c r="P10457" s="63">
        <v>10</v>
      </c>
      <c r="Q10457" s="63">
        <v>1.2781749580960001E-2</v>
      </c>
    </row>
    <row r="10458" spans="1:17">
      <c r="A10458" s="63" t="s">
        <v>82</v>
      </c>
      <c r="B10458" s="63" t="s">
        <v>58</v>
      </c>
      <c r="C10458" s="63" t="s">
        <v>55</v>
      </c>
      <c r="D10458" s="63">
        <v>17</v>
      </c>
      <c r="E10458" s="63">
        <v>1.771873</v>
      </c>
      <c r="F10458" s="63">
        <v>2.1781540000000001</v>
      </c>
      <c r="G10458" s="63">
        <v>0.40628170000000002</v>
      </c>
      <c r="H10458" s="63">
        <v>85.830100000000002</v>
      </c>
      <c r="I10458" s="63">
        <v>0.26139410000000002</v>
      </c>
      <c r="J10458" s="63">
        <v>0.3469949</v>
      </c>
      <c r="K10458" s="63">
        <v>0.40628170000000002</v>
      </c>
      <c r="L10458" s="63">
        <v>0.4655685</v>
      </c>
      <c r="M10458" s="63">
        <v>0.55116929999999997</v>
      </c>
      <c r="N10458" s="63">
        <v>6409</v>
      </c>
      <c r="O10458" s="63">
        <v>0.1130564</v>
      </c>
      <c r="P10458" s="63">
        <v>10</v>
      </c>
      <c r="Q10458" s="63">
        <v>1.2781749580960001E-2</v>
      </c>
    </row>
    <row r="10459" spans="1:17">
      <c r="A10459" s="63" t="s">
        <v>82</v>
      </c>
      <c r="B10459" s="63" t="s">
        <v>58</v>
      </c>
      <c r="C10459" s="63" t="s">
        <v>55</v>
      </c>
      <c r="D10459" s="63">
        <v>18</v>
      </c>
      <c r="E10459" s="63">
        <v>1.895937</v>
      </c>
      <c r="F10459" s="63">
        <v>2.2046929999999998</v>
      </c>
      <c r="G10459" s="63">
        <v>0.30875609999999998</v>
      </c>
      <c r="H10459" s="63">
        <v>84.526600000000002</v>
      </c>
      <c r="I10459" s="63">
        <v>0.1638685</v>
      </c>
      <c r="J10459" s="63">
        <v>0.2494693</v>
      </c>
      <c r="K10459" s="63">
        <v>0.30875609999999998</v>
      </c>
      <c r="L10459" s="63">
        <v>0.36804290000000001</v>
      </c>
      <c r="M10459" s="63">
        <v>0.45364369999999998</v>
      </c>
      <c r="N10459" s="63">
        <v>6409</v>
      </c>
      <c r="O10459" s="63">
        <v>0.1130564</v>
      </c>
      <c r="P10459" s="63">
        <v>10</v>
      </c>
      <c r="Q10459" s="63">
        <v>1.2781749580960001E-2</v>
      </c>
    </row>
    <row r="10460" spans="1:17">
      <c r="A10460" s="63" t="s">
        <v>82</v>
      </c>
      <c r="B10460" s="63" t="s">
        <v>58</v>
      </c>
      <c r="C10460" s="63" t="s">
        <v>55</v>
      </c>
      <c r="D10460" s="63">
        <v>19</v>
      </c>
      <c r="E10460" s="63">
        <v>1.808835</v>
      </c>
      <c r="F10460" s="63">
        <v>1.7700979999999999</v>
      </c>
      <c r="G10460" s="63">
        <v>-3.8737500000000001E-2</v>
      </c>
      <c r="H10460" s="63">
        <v>75.515799999999999</v>
      </c>
      <c r="I10460" s="63">
        <v>-0.18362510000000001</v>
      </c>
      <c r="J10460" s="63">
        <v>-9.8024399999999998E-2</v>
      </c>
      <c r="K10460" s="63">
        <v>-3.8737500000000001E-2</v>
      </c>
      <c r="L10460" s="63">
        <v>2.05493E-2</v>
      </c>
      <c r="M10460" s="63">
        <v>0.1061501</v>
      </c>
      <c r="N10460" s="63">
        <v>6409</v>
      </c>
      <c r="O10460" s="63">
        <v>0.1130564</v>
      </c>
      <c r="P10460" s="63">
        <v>10</v>
      </c>
      <c r="Q10460" s="63">
        <v>1.2781749580960001E-2</v>
      </c>
    </row>
    <row r="10461" spans="1:17">
      <c r="A10461" s="63" t="s">
        <v>82</v>
      </c>
      <c r="B10461" s="63" t="s">
        <v>58</v>
      </c>
      <c r="C10461" s="63" t="s">
        <v>55</v>
      </c>
      <c r="D10461" s="63">
        <v>20</v>
      </c>
      <c r="E10461" s="63">
        <v>1.6124430000000001</v>
      </c>
      <c r="F10461" s="63">
        <v>1.498167</v>
      </c>
      <c r="G10461" s="63">
        <v>-0.1142763</v>
      </c>
      <c r="H10461" s="63">
        <v>67.765699999999995</v>
      </c>
      <c r="I10461" s="63">
        <v>-0.2591639</v>
      </c>
      <c r="J10461" s="63">
        <v>-0.1735631</v>
      </c>
      <c r="K10461" s="63">
        <v>-0.1142763</v>
      </c>
      <c r="L10461" s="63">
        <v>-5.4989499999999997E-2</v>
      </c>
      <c r="M10461" s="63">
        <v>3.0611300000000001E-2</v>
      </c>
      <c r="N10461" s="63">
        <v>6409</v>
      </c>
      <c r="O10461" s="63">
        <v>0.1130564</v>
      </c>
      <c r="P10461" s="63">
        <v>10</v>
      </c>
      <c r="Q10461" s="63">
        <v>1.2781749580960001E-2</v>
      </c>
    </row>
    <row r="10462" spans="1:17">
      <c r="A10462" s="63" t="s">
        <v>82</v>
      </c>
      <c r="B10462" s="63" t="s">
        <v>58</v>
      </c>
      <c r="C10462" s="63" t="s">
        <v>55</v>
      </c>
      <c r="D10462" s="63">
        <v>21</v>
      </c>
      <c r="E10462" s="63">
        <v>1.6469780000000001</v>
      </c>
      <c r="F10462" s="63">
        <v>1.46902</v>
      </c>
      <c r="G10462" s="63">
        <v>-0.1779579</v>
      </c>
      <c r="H10462" s="63">
        <v>63.7654</v>
      </c>
      <c r="I10462" s="63">
        <v>-0.32284550000000001</v>
      </c>
      <c r="J10462" s="63">
        <v>-0.2372447</v>
      </c>
      <c r="K10462" s="63">
        <v>-0.1779579</v>
      </c>
      <c r="L10462" s="63">
        <v>-0.1186711</v>
      </c>
      <c r="M10462" s="63">
        <v>-3.3070299999999997E-2</v>
      </c>
      <c r="N10462" s="63">
        <v>6409</v>
      </c>
      <c r="O10462" s="63">
        <v>0.1130564</v>
      </c>
      <c r="P10462" s="63">
        <v>10</v>
      </c>
      <c r="Q10462" s="63">
        <v>1.2781749580960001E-2</v>
      </c>
    </row>
    <row r="10463" spans="1:17">
      <c r="A10463" s="63" t="s">
        <v>82</v>
      </c>
      <c r="B10463" s="63" t="s">
        <v>58</v>
      </c>
      <c r="C10463" s="63" t="s">
        <v>55</v>
      </c>
      <c r="D10463" s="63">
        <v>22</v>
      </c>
      <c r="E10463" s="63">
        <v>1.5832759999999999</v>
      </c>
      <c r="F10463" s="63">
        <v>1.3537939999999999</v>
      </c>
      <c r="G10463" s="63">
        <v>-0.2294813</v>
      </c>
      <c r="H10463" s="63">
        <v>62.323500000000003</v>
      </c>
      <c r="I10463" s="63">
        <v>-0.3743689</v>
      </c>
      <c r="J10463" s="63">
        <v>-0.28876819999999997</v>
      </c>
      <c r="K10463" s="63">
        <v>-0.2294813</v>
      </c>
      <c r="L10463" s="63">
        <v>-0.1701945</v>
      </c>
      <c r="M10463" s="63">
        <v>-8.4593699999999994E-2</v>
      </c>
      <c r="N10463" s="63">
        <v>6409</v>
      </c>
      <c r="O10463" s="63">
        <v>0.1130564</v>
      </c>
      <c r="P10463" s="63">
        <v>10</v>
      </c>
      <c r="Q10463" s="63">
        <v>1.2781749580960001E-2</v>
      </c>
    </row>
    <row r="10464" spans="1:17">
      <c r="A10464" s="63" t="s">
        <v>82</v>
      </c>
      <c r="B10464" s="63" t="s">
        <v>58</v>
      </c>
      <c r="C10464" s="63" t="s">
        <v>55</v>
      </c>
      <c r="D10464" s="63">
        <v>23</v>
      </c>
      <c r="E10464" s="63">
        <v>1.35249</v>
      </c>
      <c r="F10464" s="63">
        <v>1.125238</v>
      </c>
      <c r="G10464" s="63">
        <v>-0.22725200000000001</v>
      </c>
      <c r="H10464" s="63">
        <v>61.323999999999998</v>
      </c>
      <c r="I10464" s="63">
        <v>-0.37213960000000001</v>
      </c>
      <c r="J10464" s="63">
        <v>-0.28653879999999998</v>
      </c>
      <c r="K10464" s="63">
        <v>-0.22725200000000001</v>
      </c>
      <c r="L10464" s="63">
        <v>-0.16796520000000001</v>
      </c>
      <c r="M10464" s="63">
        <v>-8.2364400000000004E-2</v>
      </c>
      <c r="N10464" s="63">
        <v>6409</v>
      </c>
      <c r="O10464" s="63">
        <v>0.1130564</v>
      </c>
      <c r="P10464" s="63">
        <v>10</v>
      </c>
      <c r="Q10464" s="63">
        <v>1.2781749580960001E-2</v>
      </c>
    </row>
    <row r="10465" spans="1:17">
      <c r="A10465" s="63" t="s">
        <v>82</v>
      </c>
      <c r="B10465" s="63" t="s">
        <v>58</v>
      </c>
      <c r="C10465" s="63" t="s">
        <v>55</v>
      </c>
      <c r="D10465" s="63">
        <v>24</v>
      </c>
      <c r="E10465" s="63">
        <v>1.078025</v>
      </c>
      <c r="F10465" s="63">
        <v>0.84899449999999999</v>
      </c>
      <c r="G10465" s="63">
        <v>-0.22903029999999999</v>
      </c>
      <c r="H10465" s="63">
        <v>58.264499999999998</v>
      </c>
      <c r="I10465" s="63">
        <v>-0.37391780000000002</v>
      </c>
      <c r="J10465" s="63">
        <v>-0.28831709999999999</v>
      </c>
      <c r="K10465" s="63">
        <v>-0.22903029999999999</v>
      </c>
      <c r="L10465" s="63">
        <v>-0.16974339999999999</v>
      </c>
      <c r="M10465" s="63">
        <v>-8.4142700000000001E-2</v>
      </c>
      <c r="N10465" s="63">
        <v>6409</v>
      </c>
      <c r="O10465" s="63">
        <v>0.1130564</v>
      </c>
      <c r="P10465" s="63">
        <v>10</v>
      </c>
      <c r="Q10465" s="63">
        <v>1.2781749580960001E-2</v>
      </c>
    </row>
    <row r="10466" spans="1:17">
      <c r="A10466" s="63" t="s">
        <v>82</v>
      </c>
      <c r="B10466" s="63" t="s">
        <v>58</v>
      </c>
      <c r="C10466" s="63" t="s">
        <v>56</v>
      </c>
      <c r="D10466" s="63">
        <v>1</v>
      </c>
      <c r="E10466" s="63">
        <v>1.029468</v>
      </c>
      <c r="F10466" s="63">
        <v>0.88456420000000002</v>
      </c>
      <c r="G10466" s="63">
        <v>-0.1449037</v>
      </c>
      <c r="H10466" s="63">
        <v>36.072899999999997</v>
      </c>
      <c r="I10466" s="63">
        <v>-0.28979129999999997</v>
      </c>
      <c r="J10466" s="63">
        <v>-0.2041906</v>
      </c>
      <c r="K10466" s="63">
        <v>-0.1449037</v>
      </c>
      <c r="L10466" s="63">
        <v>-8.5616899999999996E-2</v>
      </c>
      <c r="M10466" s="63">
        <v>-1.6099999999999998E-5</v>
      </c>
      <c r="N10466" s="63">
        <v>6409</v>
      </c>
      <c r="O10466" s="63">
        <v>0.1130564</v>
      </c>
      <c r="P10466" s="63">
        <v>11</v>
      </c>
      <c r="Q10466" s="63">
        <v>1.2781749580960001E-2</v>
      </c>
    </row>
    <row r="10467" spans="1:17">
      <c r="A10467" s="63" t="s">
        <v>82</v>
      </c>
      <c r="B10467" s="63" t="s">
        <v>58</v>
      </c>
      <c r="C10467" s="63" t="s">
        <v>56</v>
      </c>
      <c r="D10467" s="63">
        <v>2</v>
      </c>
      <c r="E10467" s="63">
        <v>0.96169289999999996</v>
      </c>
      <c r="F10467" s="63">
        <v>0.80087719999999996</v>
      </c>
      <c r="G10467" s="63">
        <v>-0.16081580000000001</v>
      </c>
      <c r="H10467" s="63">
        <v>33.8506</v>
      </c>
      <c r="I10467" s="63">
        <v>-0.30570340000000001</v>
      </c>
      <c r="J10467" s="63">
        <v>-0.22010260000000001</v>
      </c>
      <c r="K10467" s="63">
        <v>-0.16081580000000001</v>
      </c>
      <c r="L10467" s="63">
        <v>-0.10152890000000001</v>
      </c>
      <c r="M10467" s="63">
        <v>-1.59282E-2</v>
      </c>
      <c r="N10467" s="63">
        <v>6409</v>
      </c>
      <c r="O10467" s="63">
        <v>0.1130564</v>
      </c>
      <c r="P10467" s="63">
        <v>11</v>
      </c>
      <c r="Q10467" s="63">
        <v>1.2781749580960001E-2</v>
      </c>
    </row>
    <row r="10468" spans="1:17">
      <c r="A10468" s="63" t="s">
        <v>82</v>
      </c>
      <c r="B10468" s="63" t="s">
        <v>58</v>
      </c>
      <c r="C10468" s="63" t="s">
        <v>56</v>
      </c>
      <c r="D10468" s="63">
        <v>3</v>
      </c>
      <c r="E10468" s="63">
        <v>0.95723429999999998</v>
      </c>
      <c r="F10468" s="63">
        <v>0.80083780000000004</v>
      </c>
      <c r="G10468" s="63">
        <v>-0.15639639999999999</v>
      </c>
      <c r="H10468" s="63">
        <v>32.431399999999996</v>
      </c>
      <c r="I10468" s="63">
        <v>-0.301284</v>
      </c>
      <c r="J10468" s="63">
        <v>-0.21568329999999999</v>
      </c>
      <c r="K10468" s="63">
        <v>-0.15639639999999999</v>
      </c>
      <c r="L10468" s="63">
        <v>-9.7109600000000004E-2</v>
      </c>
      <c r="M10468" s="63">
        <v>-1.1508900000000001E-2</v>
      </c>
      <c r="N10468" s="63">
        <v>6409</v>
      </c>
      <c r="O10468" s="63">
        <v>0.1130564</v>
      </c>
      <c r="P10468" s="63">
        <v>11</v>
      </c>
      <c r="Q10468" s="63">
        <v>1.2781749580960001E-2</v>
      </c>
    </row>
    <row r="10469" spans="1:17">
      <c r="A10469" s="63" t="s">
        <v>82</v>
      </c>
      <c r="B10469" s="63" t="s">
        <v>58</v>
      </c>
      <c r="C10469" s="63" t="s">
        <v>56</v>
      </c>
      <c r="D10469" s="63">
        <v>4</v>
      </c>
      <c r="E10469" s="63">
        <v>0.98717469999999996</v>
      </c>
      <c r="F10469" s="63">
        <v>0.82932450000000002</v>
      </c>
      <c r="G10469" s="63">
        <v>-0.1578503</v>
      </c>
      <c r="H10469" s="63">
        <v>30.564499999999999</v>
      </c>
      <c r="I10469" s="63">
        <v>-0.3027379</v>
      </c>
      <c r="J10469" s="63">
        <v>-0.2171371</v>
      </c>
      <c r="K10469" s="63">
        <v>-0.1578503</v>
      </c>
      <c r="L10469" s="63">
        <v>-9.8563399999999995E-2</v>
      </c>
      <c r="M10469" s="63">
        <v>-1.2962700000000001E-2</v>
      </c>
      <c r="N10469" s="63">
        <v>6409</v>
      </c>
      <c r="O10469" s="63">
        <v>0.1130564</v>
      </c>
      <c r="P10469" s="63">
        <v>11</v>
      </c>
      <c r="Q10469" s="63">
        <v>1.2781749580960001E-2</v>
      </c>
    </row>
    <row r="10470" spans="1:17">
      <c r="A10470" s="63" t="s">
        <v>82</v>
      </c>
      <c r="B10470" s="63" t="s">
        <v>58</v>
      </c>
      <c r="C10470" s="63" t="s">
        <v>56</v>
      </c>
      <c r="D10470" s="63">
        <v>5</v>
      </c>
      <c r="E10470" s="63">
        <v>1.030233</v>
      </c>
      <c r="F10470" s="63">
        <v>0.87314029999999998</v>
      </c>
      <c r="G10470" s="63">
        <v>-0.1570928</v>
      </c>
      <c r="H10470" s="63">
        <v>30.058900000000001</v>
      </c>
      <c r="I10470" s="63">
        <v>-0.30198039999999998</v>
      </c>
      <c r="J10470" s="63">
        <v>-0.21637960000000001</v>
      </c>
      <c r="K10470" s="63">
        <v>-0.1570928</v>
      </c>
      <c r="L10470" s="63">
        <v>-9.7806000000000004E-2</v>
      </c>
      <c r="M10470" s="63">
        <v>-1.2205199999999999E-2</v>
      </c>
      <c r="N10470" s="63">
        <v>6409</v>
      </c>
      <c r="O10470" s="63">
        <v>0.1130564</v>
      </c>
      <c r="P10470" s="63">
        <v>11</v>
      </c>
      <c r="Q10470" s="63">
        <v>1.2781749580960001E-2</v>
      </c>
    </row>
    <row r="10471" spans="1:17">
      <c r="A10471" s="63" t="s">
        <v>82</v>
      </c>
      <c r="B10471" s="63" t="s">
        <v>58</v>
      </c>
      <c r="C10471" s="63" t="s">
        <v>56</v>
      </c>
      <c r="D10471" s="63">
        <v>6</v>
      </c>
      <c r="E10471" s="63">
        <v>1.2022649999999999</v>
      </c>
      <c r="F10471" s="63">
        <v>0.96702710000000003</v>
      </c>
      <c r="G10471" s="63">
        <v>-0.2352378</v>
      </c>
      <c r="H10471" s="63">
        <v>30.356100000000001</v>
      </c>
      <c r="I10471" s="63">
        <v>-0.3801254</v>
      </c>
      <c r="J10471" s="63">
        <v>-0.29452460000000003</v>
      </c>
      <c r="K10471" s="63">
        <v>-0.2352378</v>
      </c>
      <c r="L10471" s="63">
        <v>-0.17595089999999999</v>
      </c>
      <c r="M10471" s="63">
        <v>-9.0350200000000006E-2</v>
      </c>
      <c r="N10471" s="63">
        <v>6409</v>
      </c>
      <c r="O10471" s="63">
        <v>0.1130564</v>
      </c>
      <c r="P10471" s="63">
        <v>11</v>
      </c>
      <c r="Q10471" s="63">
        <v>1.2781749580960001E-2</v>
      </c>
    </row>
    <row r="10472" spans="1:17">
      <c r="A10472" s="63" t="s">
        <v>82</v>
      </c>
      <c r="B10472" s="63" t="s">
        <v>58</v>
      </c>
      <c r="C10472" s="63" t="s">
        <v>56</v>
      </c>
      <c r="D10472" s="63">
        <v>7</v>
      </c>
      <c r="E10472" s="63">
        <v>1.569232</v>
      </c>
      <c r="F10472" s="63">
        <v>1.370055</v>
      </c>
      <c r="G10472" s="63">
        <v>-0.19917679999999999</v>
      </c>
      <c r="H10472" s="63">
        <v>30.274799999999999</v>
      </c>
      <c r="I10472" s="63">
        <v>-0.34406439999999999</v>
      </c>
      <c r="J10472" s="63">
        <v>-0.25846360000000002</v>
      </c>
      <c r="K10472" s="63">
        <v>-0.19917679999999999</v>
      </c>
      <c r="L10472" s="63">
        <v>-0.13988999999999999</v>
      </c>
      <c r="M10472" s="63">
        <v>-5.4289200000000003E-2</v>
      </c>
      <c r="N10472" s="63">
        <v>6409</v>
      </c>
      <c r="O10472" s="63">
        <v>0.1130564</v>
      </c>
      <c r="P10472" s="63">
        <v>11</v>
      </c>
      <c r="Q10472" s="63">
        <v>1.2781749580960001E-2</v>
      </c>
    </row>
    <row r="10473" spans="1:17">
      <c r="A10473" s="63" t="s">
        <v>82</v>
      </c>
      <c r="B10473" s="63" t="s">
        <v>58</v>
      </c>
      <c r="C10473" s="63" t="s">
        <v>56</v>
      </c>
      <c r="D10473" s="63">
        <v>8</v>
      </c>
      <c r="E10473" s="63">
        <v>1.7884519999999999</v>
      </c>
      <c r="F10473" s="63">
        <v>1.7044999999999999</v>
      </c>
      <c r="G10473" s="63">
        <v>-8.3951799999999993E-2</v>
      </c>
      <c r="H10473" s="63">
        <v>31.524899999999999</v>
      </c>
      <c r="I10473" s="63">
        <v>-0.2288394</v>
      </c>
      <c r="J10473" s="63">
        <v>-0.1432387</v>
      </c>
      <c r="K10473" s="63">
        <v>-8.3951799999999993E-2</v>
      </c>
      <c r="L10473" s="63">
        <v>-2.4664999999999999E-2</v>
      </c>
      <c r="M10473" s="63">
        <v>6.0935799999999998E-2</v>
      </c>
      <c r="N10473" s="63">
        <v>6409</v>
      </c>
      <c r="O10473" s="63">
        <v>0.1130564</v>
      </c>
      <c r="P10473" s="63">
        <v>11</v>
      </c>
      <c r="Q10473" s="63">
        <v>1.2781749580960001E-2</v>
      </c>
    </row>
    <row r="10474" spans="1:17">
      <c r="A10474" s="63" t="s">
        <v>82</v>
      </c>
      <c r="B10474" s="63" t="s">
        <v>58</v>
      </c>
      <c r="C10474" s="63" t="s">
        <v>56</v>
      </c>
      <c r="D10474" s="63">
        <v>9</v>
      </c>
      <c r="E10474" s="63">
        <v>1.654406</v>
      </c>
      <c r="F10474" s="63">
        <v>1.7277400000000001</v>
      </c>
      <c r="G10474" s="63">
        <v>7.3333499999999996E-2</v>
      </c>
      <c r="H10474" s="63">
        <v>39.1051</v>
      </c>
      <c r="I10474" s="63">
        <v>-7.1554099999999995E-2</v>
      </c>
      <c r="J10474" s="63">
        <v>1.4046700000000001E-2</v>
      </c>
      <c r="K10474" s="63">
        <v>7.3333499999999996E-2</v>
      </c>
      <c r="L10474" s="63">
        <v>0.1326203</v>
      </c>
      <c r="M10474" s="63">
        <v>0.2182211</v>
      </c>
      <c r="N10474" s="63">
        <v>6409</v>
      </c>
      <c r="O10474" s="63">
        <v>0.1130564</v>
      </c>
      <c r="P10474" s="63">
        <v>11</v>
      </c>
      <c r="Q10474" s="63">
        <v>1.2781749580960001E-2</v>
      </c>
    </row>
    <row r="10475" spans="1:17">
      <c r="A10475" s="63" t="s">
        <v>82</v>
      </c>
      <c r="B10475" s="63" t="s">
        <v>58</v>
      </c>
      <c r="C10475" s="63" t="s">
        <v>56</v>
      </c>
      <c r="D10475" s="63">
        <v>10</v>
      </c>
      <c r="E10475" s="63">
        <v>1.5840460000000001</v>
      </c>
      <c r="F10475" s="63">
        <v>1.66029</v>
      </c>
      <c r="G10475" s="63">
        <v>7.62438E-2</v>
      </c>
      <c r="H10475" s="63">
        <v>46.3767</v>
      </c>
      <c r="I10475" s="63">
        <v>-6.8643800000000005E-2</v>
      </c>
      <c r="J10475" s="63">
        <v>1.69569E-2</v>
      </c>
      <c r="K10475" s="63">
        <v>7.62438E-2</v>
      </c>
      <c r="L10475" s="63">
        <v>0.1355306</v>
      </c>
      <c r="M10475" s="63">
        <v>0.22113140000000001</v>
      </c>
      <c r="N10475" s="63">
        <v>6409</v>
      </c>
      <c r="O10475" s="63">
        <v>0.1130564</v>
      </c>
      <c r="P10475" s="63">
        <v>11</v>
      </c>
      <c r="Q10475" s="63">
        <v>1.2781749580960001E-2</v>
      </c>
    </row>
    <row r="10476" spans="1:17">
      <c r="A10476" s="63" t="s">
        <v>82</v>
      </c>
      <c r="B10476" s="63" t="s">
        <v>58</v>
      </c>
      <c r="C10476" s="63" t="s">
        <v>56</v>
      </c>
      <c r="D10476" s="63">
        <v>11</v>
      </c>
      <c r="E10476" s="63">
        <v>1.467406</v>
      </c>
      <c r="F10476" s="63">
        <v>1.622017</v>
      </c>
      <c r="G10476" s="63">
        <v>0.15461030000000001</v>
      </c>
      <c r="H10476" s="63">
        <v>49.352899999999998</v>
      </c>
      <c r="I10476" s="63">
        <v>9.7227000000000008E-3</v>
      </c>
      <c r="J10476" s="63">
        <v>9.5323400000000003E-2</v>
      </c>
      <c r="K10476" s="63">
        <v>0.15461030000000001</v>
      </c>
      <c r="L10476" s="63">
        <v>0.21389710000000001</v>
      </c>
      <c r="M10476" s="63">
        <v>0.29949789999999998</v>
      </c>
      <c r="N10476" s="63">
        <v>6409</v>
      </c>
      <c r="O10476" s="63">
        <v>0.1130564</v>
      </c>
      <c r="P10476" s="63">
        <v>11</v>
      </c>
      <c r="Q10476" s="63">
        <v>1.2781749580960001E-2</v>
      </c>
    </row>
    <row r="10477" spans="1:17">
      <c r="A10477" s="63" t="s">
        <v>82</v>
      </c>
      <c r="B10477" s="63" t="s">
        <v>58</v>
      </c>
      <c r="C10477" s="63" t="s">
        <v>56</v>
      </c>
      <c r="D10477" s="63">
        <v>12</v>
      </c>
      <c r="E10477" s="63">
        <v>1.3981889999999999</v>
      </c>
      <c r="F10477" s="63">
        <v>1.5339510000000001</v>
      </c>
      <c r="G10477" s="63">
        <v>0.13576160000000001</v>
      </c>
      <c r="H10477" s="63">
        <v>51.498100000000001</v>
      </c>
      <c r="I10477" s="63">
        <v>-9.1260000000000004E-3</v>
      </c>
      <c r="J10477" s="63">
        <v>7.6474799999999996E-2</v>
      </c>
      <c r="K10477" s="63">
        <v>0.13576160000000001</v>
      </c>
      <c r="L10477" s="63">
        <v>0.19504850000000001</v>
      </c>
      <c r="M10477" s="63">
        <v>0.28064919999999999</v>
      </c>
      <c r="N10477" s="63">
        <v>6409</v>
      </c>
      <c r="O10477" s="63">
        <v>0.1130564</v>
      </c>
      <c r="P10477" s="63">
        <v>11</v>
      </c>
      <c r="Q10477" s="63">
        <v>1.2781749580960001E-2</v>
      </c>
    </row>
    <row r="10478" spans="1:17">
      <c r="A10478" s="63" t="s">
        <v>82</v>
      </c>
      <c r="B10478" s="63" t="s">
        <v>58</v>
      </c>
      <c r="C10478" s="63" t="s">
        <v>56</v>
      </c>
      <c r="D10478" s="63">
        <v>13</v>
      </c>
      <c r="E10478" s="63">
        <v>1.244211</v>
      </c>
      <c r="F10478" s="63">
        <v>1.4953730000000001</v>
      </c>
      <c r="G10478" s="63">
        <v>0.25116240000000001</v>
      </c>
      <c r="H10478" s="63">
        <v>52.737400000000001</v>
      </c>
      <c r="I10478" s="63">
        <v>0.1062748</v>
      </c>
      <c r="J10478" s="63">
        <v>0.19187560000000001</v>
      </c>
      <c r="K10478" s="63">
        <v>0.25116240000000001</v>
      </c>
      <c r="L10478" s="63">
        <v>0.31044919999999998</v>
      </c>
      <c r="M10478" s="63">
        <v>0.39605000000000001</v>
      </c>
      <c r="N10478" s="63">
        <v>6409</v>
      </c>
      <c r="O10478" s="63">
        <v>0.1130564</v>
      </c>
      <c r="P10478" s="63">
        <v>11</v>
      </c>
      <c r="Q10478" s="63">
        <v>1.2781749580960001E-2</v>
      </c>
    </row>
    <row r="10479" spans="1:17">
      <c r="A10479" s="63" t="s">
        <v>82</v>
      </c>
      <c r="B10479" s="63" t="s">
        <v>58</v>
      </c>
      <c r="C10479" s="63" t="s">
        <v>56</v>
      </c>
      <c r="D10479" s="63">
        <v>14</v>
      </c>
      <c r="E10479" s="63">
        <v>1.123634</v>
      </c>
      <c r="F10479" s="63">
        <v>1.4133290000000001</v>
      </c>
      <c r="G10479" s="63">
        <v>0.2896956</v>
      </c>
      <c r="H10479" s="63">
        <v>54.823099999999997</v>
      </c>
      <c r="I10479" s="63">
        <v>0.14480799999999999</v>
      </c>
      <c r="J10479" s="63">
        <v>0.2304088</v>
      </c>
      <c r="K10479" s="63">
        <v>0.2896956</v>
      </c>
      <c r="L10479" s="63">
        <v>0.34898249999999997</v>
      </c>
      <c r="M10479" s="63">
        <v>0.4345832</v>
      </c>
      <c r="N10479" s="63">
        <v>6409</v>
      </c>
      <c r="O10479" s="63">
        <v>0.1130564</v>
      </c>
      <c r="P10479" s="63">
        <v>11</v>
      </c>
      <c r="Q10479" s="63">
        <v>1.2781749580960001E-2</v>
      </c>
    </row>
    <row r="10480" spans="1:17">
      <c r="A10480" s="63" t="s">
        <v>82</v>
      </c>
      <c r="B10480" s="63" t="s">
        <v>58</v>
      </c>
      <c r="C10480" s="63" t="s">
        <v>56</v>
      </c>
      <c r="D10480" s="63">
        <v>15</v>
      </c>
      <c r="E10480" s="63">
        <v>1.085672</v>
      </c>
      <c r="F10480" s="63">
        <v>1.3407819999999999</v>
      </c>
      <c r="G10480" s="63">
        <v>0.25511</v>
      </c>
      <c r="H10480" s="63">
        <v>55.615900000000003</v>
      </c>
      <c r="I10480" s="63">
        <v>0.1102224</v>
      </c>
      <c r="J10480" s="63">
        <v>0.1958232</v>
      </c>
      <c r="K10480" s="63">
        <v>0.25511</v>
      </c>
      <c r="L10480" s="63">
        <v>0.31439689999999998</v>
      </c>
      <c r="M10480" s="63">
        <v>0.39999760000000001</v>
      </c>
      <c r="N10480" s="63">
        <v>6409</v>
      </c>
      <c r="O10480" s="63">
        <v>0.1130564</v>
      </c>
      <c r="P10480" s="63">
        <v>11</v>
      </c>
      <c r="Q10480" s="63">
        <v>1.2781749580960001E-2</v>
      </c>
    </row>
    <row r="10481" spans="1:17">
      <c r="A10481" s="63" t="s">
        <v>82</v>
      </c>
      <c r="B10481" s="63" t="s">
        <v>58</v>
      </c>
      <c r="C10481" s="63" t="s">
        <v>56</v>
      </c>
      <c r="D10481" s="63">
        <v>16</v>
      </c>
      <c r="E10481" s="63">
        <v>1.12279</v>
      </c>
      <c r="F10481" s="63">
        <v>1.340303</v>
      </c>
      <c r="G10481" s="63">
        <v>0.21751319999999999</v>
      </c>
      <c r="H10481" s="63">
        <v>53.575099999999999</v>
      </c>
      <c r="I10481" s="63">
        <v>7.2625599999999998E-2</v>
      </c>
      <c r="J10481" s="63">
        <v>0.15822639999999999</v>
      </c>
      <c r="K10481" s="63">
        <v>0.21751319999999999</v>
      </c>
      <c r="L10481" s="63">
        <v>0.27679999999999999</v>
      </c>
      <c r="M10481" s="63">
        <v>0.36240080000000002</v>
      </c>
      <c r="N10481" s="63">
        <v>6409</v>
      </c>
      <c r="O10481" s="63">
        <v>0.1130564</v>
      </c>
      <c r="P10481" s="63">
        <v>11</v>
      </c>
      <c r="Q10481" s="63">
        <v>1.2781749580960001E-2</v>
      </c>
    </row>
    <row r="10482" spans="1:17">
      <c r="A10482" s="63" t="s">
        <v>82</v>
      </c>
      <c r="B10482" s="63" t="s">
        <v>58</v>
      </c>
      <c r="C10482" s="63" t="s">
        <v>56</v>
      </c>
      <c r="D10482" s="63">
        <v>17</v>
      </c>
      <c r="E10482" s="63">
        <v>1.2398750000000001</v>
      </c>
      <c r="F10482" s="63">
        <v>1.4256930000000001</v>
      </c>
      <c r="G10482" s="63">
        <v>0.18581739999999999</v>
      </c>
      <c r="H10482" s="63">
        <v>47.564799999999998</v>
      </c>
      <c r="I10482" s="63">
        <v>4.0929800000000002E-2</v>
      </c>
      <c r="J10482" s="63">
        <v>0.12653049999999999</v>
      </c>
      <c r="K10482" s="63">
        <v>0.18581739999999999</v>
      </c>
      <c r="L10482" s="63">
        <v>0.24510419999999999</v>
      </c>
      <c r="M10482" s="63">
        <v>0.33070500000000003</v>
      </c>
      <c r="N10482" s="63">
        <v>6409</v>
      </c>
      <c r="O10482" s="63">
        <v>0.1130564</v>
      </c>
      <c r="P10482" s="63">
        <v>11</v>
      </c>
      <c r="Q10482" s="63">
        <v>1.2781749580960001E-2</v>
      </c>
    </row>
    <row r="10483" spans="1:17">
      <c r="A10483" s="63" t="s">
        <v>82</v>
      </c>
      <c r="B10483" s="63" t="s">
        <v>58</v>
      </c>
      <c r="C10483" s="63" t="s">
        <v>56</v>
      </c>
      <c r="D10483" s="63">
        <v>18</v>
      </c>
      <c r="E10483" s="63">
        <v>1.623119</v>
      </c>
      <c r="F10483" s="63">
        <v>1.7021710000000001</v>
      </c>
      <c r="G10483" s="63">
        <v>7.9052600000000001E-2</v>
      </c>
      <c r="H10483" s="63">
        <v>42.341000000000001</v>
      </c>
      <c r="I10483" s="63">
        <v>-6.5835000000000005E-2</v>
      </c>
      <c r="J10483" s="63">
        <v>1.9765700000000001E-2</v>
      </c>
      <c r="K10483" s="63">
        <v>7.9052600000000001E-2</v>
      </c>
      <c r="L10483" s="63">
        <v>0.1383394</v>
      </c>
      <c r="M10483" s="63">
        <v>0.22394020000000001</v>
      </c>
      <c r="N10483" s="63">
        <v>6409</v>
      </c>
      <c r="O10483" s="63">
        <v>0.1130564</v>
      </c>
      <c r="P10483" s="63">
        <v>11</v>
      </c>
      <c r="Q10483" s="63">
        <v>1.2781749580960001E-2</v>
      </c>
    </row>
    <row r="10484" spans="1:17">
      <c r="A10484" s="63" t="s">
        <v>82</v>
      </c>
      <c r="B10484" s="63" t="s">
        <v>58</v>
      </c>
      <c r="C10484" s="63" t="s">
        <v>56</v>
      </c>
      <c r="D10484" s="63">
        <v>19</v>
      </c>
      <c r="E10484" s="63">
        <v>1.892612</v>
      </c>
      <c r="F10484" s="63">
        <v>1.827844</v>
      </c>
      <c r="G10484" s="63">
        <v>-6.4768199999999998E-2</v>
      </c>
      <c r="H10484" s="63">
        <v>39.365600000000001</v>
      </c>
      <c r="I10484" s="63">
        <v>-0.2096558</v>
      </c>
      <c r="J10484" s="63">
        <v>-0.124055</v>
      </c>
      <c r="K10484" s="63">
        <v>-6.4768199999999998E-2</v>
      </c>
      <c r="L10484" s="63">
        <v>-5.4814E-3</v>
      </c>
      <c r="M10484" s="63">
        <v>8.0119399999999993E-2</v>
      </c>
      <c r="N10484" s="63">
        <v>6409</v>
      </c>
      <c r="O10484" s="63">
        <v>0.1130564</v>
      </c>
      <c r="P10484" s="63">
        <v>11</v>
      </c>
      <c r="Q10484" s="63">
        <v>1.2781749580960001E-2</v>
      </c>
    </row>
    <row r="10485" spans="1:17">
      <c r="A10485" s="63" t="s">
        <v>82</v>
      </c>
      <c r="B10485" s="63" t="s">
        <v>58</v>
      </c>
      <c r="C10485" s="63" t="s">
        <v>56</v>
      </c>
      <c r="D10485" s="63">
        <v>20</v>
      </c>
      <c r="E10485" s="63">
        <v>1.917756</v>
      </c>
      <c r="F10485" s="63">
        <v>1.8025880000000001</v>
      </c>
      <c r="G10485" s="63">
        <v>-0.1151682</v>
      </c>
      <c r="H10485" s="63">
        <v>37.937199999999997</v>
      </c>
      <c r="I10485" s="63">
        <v>-0.2600558</v>
      </c>
      <c r="J10485" s="63">
        <v>-0.174455</v>
      </c>
      <c r="K10485" s="63">
        <v>-0.1151682</v>
      </c>
      <c r="L10485" s="63">
        <v>-5.5881399999999998E-2</v>
      </c>
      <c r="M10485" s="63">
        <v>2.97194E-2</v>
      </c>
      <c r="N10485" s="63">
        <v>6409</v>
      </c>
      <c r="O10485" s="63">
        <v>0.1130564</v>
      </c>
      <c r="P10485" s="63">
        <v>11</v>
      </c>
      <c r="Q10485" s="63">
        <v>1.2781749580960001E-2</v>
      </c>
    </row>
    <row r="10486" spans="1:17">
      <c r="A10486" s="63" t="s">
        <v>82</v>
      </c>
      <c r="B10486" s="63" t="s">
        <v>58</v>
      </c>
      <c r="C10486" s="63" t="s">
        <v>56</v>
      </c>
      <c r="D10486" s="63">
        <v>21</v>
      </c>
      <c r="E10486" s="63">
        <v>1.8997820000000001</v>
      </c>
      <c r="F10486" s="63">
        <v>1.7519229999999999</v>
      </c>
      <c r="G10486" s="63">
        <v>-0.14785860000000001</v>
      </c>
      <c r="H10486" s="63">
        <v>37.388500000000001</v>
      </c>
      <c r="I10486" s="63">
        <v>-0.29274620000000001</v>
      </c>
      <c r="J10486" s="63">
        <v>-0.20714550000000001</v>
      </c>
      <c r="K10486" s="63">
        <v>-0.14785860000000001</v>
      </c>
      <c r="L10486" s="63">
        <v>-8.8571800000000006E-2</v>
      </c>
      <c r="M10486" s="63">
        <v>-2.9710000000000001E-3</v>
      </c>
      <c r="N10486" s="63">
        <v>6409</v>
      </c>
      <c r="O10486" s="63">
        <v>0.1130564</v>
      </c>
      <c r="P10486" s="63">
        <v>11</v>
      </c>
      <c r="Q10486" s="63">
        <v>1.2781749580960001E-2</v>
      </c>
    </row>
    <row r="10487" spans="1:17">
      <c r="A10487" s="63" t="s">
        <v>82</v>
      </c>
      <c r="B10487" s="63" t="s">
        <v>58</v>
      </c>
      <c r="C10487" s="63" t="s">
        <v>56</v>
      </c>
      <c r="D10487" s="63">
        <v>22</v>
      </c>
      <c r="E10487" s="63">
        <v>1.730129</v>
      </c>
      <c r="F10487" s="63">
        <v>1.5818430000000001</v>
      </c>
      <c r="G10487" s="63">
        <v>-0.14828649999999999</v>
      </c>
      <c r="H10487" s="63">
        <v>36.719099999999997</v>
      </c>
      <c r="I10487" s="63">
        <v>-0.29317409999999999</v>
      </c>
      <c r="J10487" s="63">
        <v>-0.20757329999999999</v>
      </c>
      <c r="K10487" s="63">
        <v>-0.14828649999999999</v>
      </c>
      <c r="L10487" s="63">
        <v>-8.8999599999999998E-2</v>
      </c>
      <c r="M10487" s="63">
        <v>-3.3988999999999998E-3</v>
      </c>
      <c r="N10487" s="63">
        <v>6409</v>
      </c>
      <c r="O10487" s="63">
        <v>0.1130564</v>
      </c>
      <c r="P10487" s="63">
        <v>11</v>
      </c>
      <c r="Q10487" s="63">
        <v>1.2781749580960001E-2</v>
      </c>
    </row>
    <row r="10488" spans="1:17">
      <c r="A10488" s="63" t="s">
        <v>82</v>
      </c>
      <c r="B10488" s="63" t="s">
        <v>58</v>
      </c>
      <c r="C10488" s="63" t="s">
        <v>56</v>
      </c>
      <c r="D10488" s="63">
        <v>23</v>
      </c>
      <c r="E10488" s="63">
        <v>1.4889410000000001</v>
      </c>
      <c r="F10488" s="63">
        <v>1.3487629999999999</v>
      </c>
      <c r="G10488" s="63">
        <v>-0.14017830000000001</v>
      </c>
      <c r="H10488" s="63">
        <v>36.063099999999999</v>
      </c>
      <c r="I10488" s="63">
        <v>-0.28506589999999998</v>
      </c>
      <c r="J10488" s="63">
        <v>-0.19946520000000001</v>
      </c>
      <c r="K10488" s="63">
        <v>-0.14017830000000001</v>
      </c>
      <c r="L10488" s="63">
        <v>-8.0891500000000005E-2</v>
      </c>
      <c r="M10488" s="63">
        <v>4.7092999999999996E-3</v>
      </c>
      <c r="N10488" s="63">
        <v>6409</v>
      </c>
      <c r="O10488" s="63">
        <v>0.1130564</v>
      </c>
      <c r="P10488" s="63">
        <v>11</v>
      </c>
      <c r="Q10488" s="63">
        <v>1.2781749580960001E-2</v>
      </c>
    </row>
    <row r="10489" spans="1:17">
      <c r="A10489" s="63" t="s">
        <v>82</v>
      </c>
      <c r="B10489" s="63" t="s">
        <v>58</v>
      </c>
      <c r="C10489" s="63" t="s">
        <v>56</v>
      </c>
      <c r="D10489" s="63">
        <v>24</v>
      </c>
      <c r="E10489" s="63">
        <v>1.2161500000000001</v>
      </c>
      <c r="F10489" s="63">
        <v>1.0740590000000001</v>
      </c>
      <c r="G10489" s="63">
        <v>-0.14209150000000001</v>
      </c>
      <c r="H10489" s="63">
        <v>35.531199999999998</v>
      </c>
      <c r="I10489" s="63">
        <v>-0.28697909999999999</v>
      </c>
      <c r="J10489" s="63">
        <v>-0.20137830000000001</v>
      </c>
      <c r="K10489" s="63">
        <v>-0.14209150000000001</v>
      </c>
      <c r="L10489" s="63">
        <v>-8.2804699999999995E-2</v>
      </c>
      <c r="M10489" s="63">
        <v>2.7961000000000001E-3</v>
      </c>
      <c r="N10489" s="63">
        <v>6409</v>
      </c>
      <c r="O10489" s="63">
        <v>0.1130564</v>
      </c>
      <c r="P10489" s="63">
        <v>11</v>
      </c>
      <c r="Q10489" s="63">
        <v>1.2781749580960001E-2</v>
      </c>
    </row>
    <row r="10490" spans="1:17">
      <c r="A10490" s="63" t="s">
        <v>82</v>
      </c>
      <c r="B10490" s="63" t="s">
        <v>58</v>
      </c>
      <c r="C10490" s="63" t="s">
        <v>57</v>
      </c>
      <c r="D10490" s="63">
        <v>1</v>
      </c>
      <c r="E10490" s="63">
        <v>1.2003459999999999</v>
      </c>
      <c r="F10490" s="63">
        <v>1.055442</v>
      </c>
      <c r="G10490" s="63">
        <v>-0.1449038</v>
      </c>
      <c r="H10490" s="63">
        <v>36.503599999999999</v>
      </c>
      <c r="I10490" s="63">
        <v>-0.28979139999999998</v>
      </c>
      <c r="J10490" s="63">
        <v>-0.2041906</v>
      </c>
      <c r="K10490" s="63">
        <v>-0.1449038</v>
      </c>
      <c r="L10490" s="63">
        <v>-8.5616899999999996E-2</v>
      </c>
      <c r="M10490" s="63">
        <v>-1.6200000000000001E-5</v>
      </c>
      <c r="N10490" s="63">
        <v>6409</v>
      </c>
      <c r="O10490" s="63">
        <v>0.1130564</v>
      </c>
      <c r="P10490" s="63">
        <v>12</v>
      </c>
      <c r="Q10490" s="63">
        <v>1.2781749580960001E-2</v>
      </c>
    </row>
    <row r="10491" spans="1:17">
      <c r="A10491" s="63" t="s">
        <v>82</v>
      </c>
      <c r="B10491" s="63" t="s">
        <v>58</v>
      </c>
      <c r="C10491" s="63" t="s">
        <v>57</v>
      </c>
      <c r="D10491" s="63">
        <v>2</v>
      </c>
      <c r="E10491" s="63">
        <v>1.1315759999999999</v>
      </c>
      <c r="F10491" s="63">
        <v>0.97076050000000003</v>
      </c>
      <c r="G10491" s="63">
        <v>-0.16081580000000001</v>
      </c>
      <c r="H10491" s="63">
        <v>36.123100000000001</v>
      </c>
      <c r="I10491" s="63">
        <v>-0.30570340000000001</v>
      </c>
      <c r="J10491" s="63">
        <v>-0.22010270000000001</v>
      </c>
      <c r="K10491" s="63">
        <v>-0.16081580000000001</v>
      </c>
      <c r="L10491" s="63">
        <v>-0.10152899999999999</v>
      </c>
      <c r="M10491" s="63">
        <v>-1.59282E-2</v>
      </c>
      <c r="N10491" s="63">
        <v>6409</v>
      </c>
      <c r="O10491" s="63">
        <v>0.1130564</v>
      </c>
      <c r="P10491" s="63">
        <v>12</v>
      </c>
      <c r="Q10491" s="63">
        <v>1.2781749580960001E-2</v>
      </c>
    </row>
    <row r="10492" spans="1:17">
      <c r="A10492" s="63" t="s">
        <v>82</v>
      </c>
      <c r="B10492" s="63" t="s">
        <v>58</v>
      </c>
      <c r="C10492" s="63" t="s">
        <v>57</v>
      </c>
      <c r="D10492" s="63">
        <v>3</v>
      </c>
      <c r="E10492" s="63">
        <v>1.131149</v>
      </c>
      <c r="F10492" s="63">
        <v>0.97475239999999996</v>
      </c>
      <c r="G10492" s="63">
        <v>-0.15639639999999999</v>
      </c>
      <c r="H10492" s="63">
        <v>35.362099999999998</v>
      </c>
      <c r="I10492" s="63">
        <v>-0.301284</v>
      </c>
      <c r="J10492" s="63">
        <v>-0.21568329999999999</v>
      </c>
      <c r="K10492" s="63">
        <v>-0.15639639999999999</v>
      </c>
      <c r="L10492" s="63">
        <v>-9.7109600000000004E-2</v>
      </c>
      <c r="M10492" s="63">
        <v>-1.1508900000000001E-2</v>
      </c>
      <c r="N10492" s="63">
        <v>6409</v>
      </c>
      <c r="O10492" s="63">
        <v>0.1130564</v>
      </c>
      <c r="P10492" s="63">
        <v>12</v>
      </c>
      <c r="Q10492" s="63">
        <v>1.2781749580960001E-2</v>
      </c>
    </row>
    <row r="10493" spans="1:17">
      <c r="A10493" s="63" t="s">
        <v>82</v>
      </c>
      <c r="B10493" s="63" t="s">
        <v>58</v>
      </c>
      <c r="C10493" s="63" t="s">
        <v>57</v>
      </c>
      <c r="D10493" s="63">
        <v>4</v>
      </c>
      <c r="E10493" s="63">
        <v>1.134806</v>
      </c>
      <c r="F10493" s="63">
        <v>0.97695569999999998</v>
      </c>
      <c r="G10493" s="63">
        <v>-0.1578503</v>
      </c>
      <c r="H10493" s="63">
        <v>34.982100000000003</v>
      </c>
      <c r="I10493" s="63">
        <v>-0.3027379</v>
      </c>
      <c r="J10493" s="63">
        <v>-0.2171371</v>
      </c>
      <c r="K10493" s="63">
        <v>-0.1578503</v>
      </c>
      <c r="L10493" s="63">
        <v>-9.8563399999999995E-2</v>
      </c>
      <c r="M10493" s="63">
        <v>-1.2962700000000001E-2</v>
      </c>
      <c r="N10493" s="63">
        <v>6409</v>
      </c>
      <c r="O10493" s="63">
        <v>0.1130564</v>
      </c>
      <c r="P10493" s="63">
        <v>12</v>
      </c>
      <c r="Q10493" s="63">
        <v>1.2781749580960001E-2</v>
      </c>
    </row>
    <row r="10494" spans="1:17">
      <c r="A10494" s="63" t="s">
        <v>82</v>
      </c>
      <c r="B10494" s="63" t="s">
        <v>58</v>
      </c>
      <c r="C10494" s="63" t="s">
        <v>57</v>
      </c>
      <c r="D10494" s="63">
        <v>5</v>
      </c>
      <c r="E10494" s="63">
        <v>1.172363</v>
      </c>
      <c r="F10494" s="63">
        <v>1.0152699999999999</v>
      </c>
      <c r="G10494" s="63">
        <v>-0.1570928</v>
      </c>
      <c r="H10494" s="63">
        <v>34.573900000000002</v>
      </c>
      <c r="I10494" s="63">
        <v>-0.30198039999999998</v>
      </c>
      <c r="J10494" s="63">
        <v>-0.21637960000000001</v>
      </c>
      <c r="K10494" s="63">
        <v>-0.1570928</v>
      </c>
      <c r="L10494" s="63">
        <v>-9.7806000000000004E-2</v>
      </c>
      <c r="M10494" s="63">
        <v>-1.2205199999999999E-2</v>
      </c>
      <c r="N10494" s="63">
        <v>6409</v>
      </c>
      <c r="O10494" s="63">
        <v>0.1130564</v>
      </c>
      <c r="P10494" s="63">
        <v>12</v>
      </c>
      <c r="Q10494" s="63">
        <v>1.2781749580960001E-2</v>
      </c>
    </row>
    <row r="10495" spans="1:17">
      <c r="A10495" s="63" t="s">
        <v>82</v>
      </c>
      <c r="B10495" s="63" t="s">
        <v>58</v>
      </c>
      <c r="C10495" s="63" t="s">
        <v>57</v>
      </c>
      <c r="D10495" s="63">
        <v>6</v>
      </c>
      <c r="E10495" s="63">
        <v>1.3374919999999999</v>
      </c>
      <c r="F10495" s="63">
        <v>1.102255</v>
      </c>
      <c r="G10495" s="63">
        <v>-0.23523769999999999</v>
      </c>
      <c r="H10495" s="63">
        <v>34.538899999999998</v>
      </c>
      <c r="I10495" s="63">
        <v>-0.3801253</v>
      </c>
      <c r="J10495" s="63">
        <v>-0.29452460000000003</v>
      </c>
      <c r="K10495" s="63">
        <v>-0.23523769999999999</v>
      </c>
      <c r="L10495" s="63">
        <v>-0.17595089999999999</v>
      </c>
      <c r="M10495" s="63">
        <v>-9.0350100000000003E-2</v>
      </c>
      <c r="N10495" s="63">
        <v>6409</v>
      </c>
      <c r="O10495" s="63">
        <v>0.1130564</v>
      </c>
      <c r="P10495" s="63">
        <v>12</v>
      </c>
      <c r="Q10495" s="63">
        <v>1.2781749580960001E-2</v>
      </c>
    </row>
    <row r="10496" spans="1:17">
      <c r="A10496" s="63" t="s">
        <v>82</v>
      </c>
      <c r="B10496" s="63" t="s">
        <v>58</v>
      </c>
      <c r="C10496" s="63" t="s">
        <v>57</v>
      </c>
      <c r="D10496" s="63">
        <v>7</v>
      </c>
      <c r="E10496" s="63">
        <v>1.6819139999999999</v>
      </c>
      <c r="F10496" s="63">
        <v>1.482737</v>
      </c>
      <c r="G10496" s="63">
        <v>-0.19917679999999999</v>
      </c>
      <c r="H10496" s="63">
        <v>34.483600000000003</v>
      </c>
      <c r="I10496" s="63">
        <v>-0.34406439999999999</v>
      </c>
      <c r="J10496" s="63">
        <v>-0.25846360000000002</v>
      </c>
      <c r="K10496" s="63">
        <v>-0.19917679999999999</v>
      </c>
      <c r="L10496" s="63">
        <v>-0.13988999999999999</v>
      </c>
      <c r="M10496" s="63">
        <v>-5.4289200000000003E-2</v>
      </c>
      <c r="N10496" s="63">
        <v>6409</v>
      </c>
      <c r="O10496" s="63">
        <v>0.1130564</v>
      </c>
      <c r="P10496" s="63">
        <v>12</v>
      </c>
      <c r="Q10496" s="63">
        <v>1.2781749580960001E-2</v>
      </c>
    </row>
    <row r="10497" spans="1:17">
      <c r="A10497" s="63" t="s">
        <v>82</v>
      </c>
      <c r="B10497" s="63" t="s">
        <v>58</v>
      </c>
      <c r="C10497" s="63" t="s">
        <v>57</v>
      </c>
      <c r="D10497" s="63">
        <v>8</v>
      </c>
      <c r="E10497" s="63">
        <v>1.8950940000000001</v>
      </c>
      <c r="F10497" s="63">
        <v>1.8111429999999999</v>
      </c>
      <c r="G10497" s="63">
        <v>-8.3951799999999993E-2</v>
      </c>
      <c r="H10497" s="63">
        <v>35.139200000000002</v>
      </c>
      <c r="I10497" s="63">
        <v>-0.2288394</v>
      </c>
      <c r="J10497" s="63">
        <v>-0.1432387</v>
      </c>
      <c r="K10497" s="63">
        <v>-8.3951799999999993E-2</v>
      </c>
      <c r="L10497" s="63">
        <v>-2.4664999999999999E-2</v>
      </c>
      <c r="M10497" s="63">
        <v>6.0935799999999998E-2</v>
      </c>
      <c r="N10497" s="63">
        <v>6409</v>
      </c>
      <c r="O10497" s="63">
        <v>0.1130564</v>
      </c>
      <c r="P10497" s="63">
        <v>12</v>
      </c>
      <c r="Q10497" s="63">
        <v>1.2781749580960001E-2</v>
      </c>
    </row>
    <row r="10498" spans="1:17">
      <c r="A10498" s="63" t="s">
        <v>82</v>
      </c>
      <c r="B10498" s="63" t="s">
        <v>58</v>
      </c>
      <c r="C10498" s="63" t="s">
        <v>57</v>
      </c>
      <c r="D10498" s="63">
        <v>9</v>
      </c>
      <c r="E10498" s="63">
        <v>1.8268340000000001</v>
      </c>
      <c r="F10498" s="63">
        <v>1.9001680000000001</v>
      </c>
      <c r="G10498" s="63">
        <v>7.3333499999999996E-2</v>
      </c>
      <c r="H10498" s="63">
        <v>36.524999999999999</v>
      </c>
      <c r="I10498" s="63">
        <v>-7.1554099999999995E-2</v>
      </c>
      <c r="J10498" s="63">
        <v>1.4046700000000001E-2</v>
      </c>
      <c r="K10498" s="63">
        <v>7.3333499999999996E-2</v>
      </c>
      <c r="L10498" s="63">
        <v>0.1326203</v>
      </c>
      <c r="M10498" s="63">
        <v>0.2182211</v>
      </c>
      <c r="N10498" s="63">
        <v>6409</v>
      </c>
      <c r="O10498" s="63">
        <v>0.1130564</v>
      </c>
      <c r="P10498" s="63">
        <v>12</v>
      </c>
      <c r="Q10498" s="63">
        <v>1.2781749580960001E-2</v>
      </c>
    </row>
    <row r="10499" spans="1:17">
      <c r="A10499" s="63" t="s">
        <v>82</v>
      </c>
      <c r="B10499" s="63" t="s">
        <v>58</v>
      </c>
      <c r="C10499" s="63" t="s">
        <v>57</v>
      </c>
      <c r="D10499" s="63">
        <v>10</v>
      </c>
      <c r="E10499" s="63">
        <v>1.8084009999999999</v>
      </c>
      <c r="F10499" s="63">
        <v>1.8846449999999999</v>
      </c>
      <c r="G10499" s="63">
        <v>7.6243900000000003E-2</v>
      </c>
      <c r="H10499" s="63">
        <v>37.872900000000001</v>
      </c>
      <c r="I10499" s="63">
        <v>-6.8643700000000002E-2</v>
      </c>
      <c r="J10499" s="63">
        <v>1.6957E-2</v>
      </c>
      <c r="K10499" s="63">
        <v>7.6243900000000003E-2</v>
      </c>
      <c r="L10499" s="63">
        <v>0.1355307</v>
      </c>
      <c r="M10499" s="63">
        <v>0.22113150000000001</v>
      </c>
      <c r="N10499" s="63">
        <v>6409</v>
      </c>
      <c r="O10499" s="63">
        <v>0.1130564</v>
      </c>
      <c r="P10499" s="63">
        <v>12</v>
      </c>
      <c r="Q10499" s="63">
        <v>1.2781749580960001E-2</v>
      </c>
    </row>
    <row r="10500" spans="1:17">
      <c r="A10500" s="63" t="s">
        <v>82</v>
      </c>
      <c r="B10500" s="63" t="s">
        <v>58</v>
      </c>
      <c r="C10500" s="63" t="s">
        <v>57</v>
      </c>
      <c r="D10500" s="63">
        <v>11</v>
      </c>
      <c r="E10500" s="63">
        <v>1.727884</v>
      </c>
      <c r="F10500" s="63">
        <v>1.8824939999999999</v>
      </c>
      <c r="G10500" s="63">
        <v>0.15461030000000001</v>
      </c>
      <c r="H10500" s="63">
        <v>36.060499999999998</v>
      </c>
      <c r="I10500" s="63">
        <v>9.7227000000000008E-3</v>
      </c>
      <c r="J10500" s="63">
        <v>9.5323400000000003E-2</v>
      </c>
      <c r="K10500" s="63">
        <v>0.15461030000000001</v>
      </c>
      <c r="L10500" s="63">
        <v>0.21389710000000001</v>
      </c>
      <c r="M10500" s="63">
        <v>0.29949789999999998</v>
      </c>
      <c r="N10500" s="63">
        <v>6409</v>
      </c>
      <c r="O10500" s="63">
        <v>0.1130564</v>
      </c>
      <c r="P10500" s="63">
        <v>12</v>
      </c>
      <c r="Q10500" s="63">
        <v>1.2781749580960001E-2</v>
      </c>
    </row>
    <row r="10501" spans="1:17">
      <c r="A10501" s="63" t="s">
        <v>82</v>
      </c>
      <c r="B10501" s="63" t="s">
        <v>58</v>
      </c>
      <c r="C10501" s="63" t="s">
        <v>57</v>
      </c>
      <c r="D10501" s="63">
        <v>12</v>
      </c>
      <c r="E10501" s="63">
        <v>1.7057450000000001</v>
      </c>
      <c r="F10501" s="63">
        <v>1.8415060000000001</v>
      </c>
      <c r="G10501" s="63">
        <v>0.13576160000000001</v>
      </c>
      <c r="H10501" s="63">
        <v>38.96</v>
      </c>
      <c r="I10501" s="63">
        <v>-9.1260000000000004E-3</v>
      </c>
      <c r="J10501" s="63">
        <v>7.6474799999999996E-2</v>
      </c>
      <c r="K10501" s="63">
        <v>0.13576160000000001</v>
      </c>
      <c r="L10501" s="63">
        <v>0.19504850000000001</v>
      </c>
      <c r="M10501" s="63">
        <v>0.28064919999999999</v>
      </c>
      <c r="N10501" s="63">
        <v>6409</v>
      </c>
      <c r="O10501" s="63">
        <v>0.1130564</v>
      </c>
      <c r="P10501" s="63">
        <v>12</v>
      </c>
      <c r="Q10501" s="63">
        <v>1.2781749580960001E-2</v>
      </c>
    </row>
    <row r="10502" spans="1:17">
      <c r="A10502" s="63" t="s">
        <v>82</v>
      </c>
      <c r="B10502" s="63" t="s">
        <v>58</v>
      </c>
      <c r="C10502" s="63" t="s">
        <v>57</v>
      </c>
      <c r="D10502" s="63">
        <v>13</v>
      </c>
      <c r="E10502" s="63">
        <v>1.564438</v>
      </c>
      <c r="F10502" s="63">
        <v>1.8156000000000001</v>
      </c>
      <c r="G10502" s="63">
        <v>0.25116240000000001</v>
      </c>
      <c r="H10502" s="63">
        <v>41.846899999999998</v>
      </c>
      <c r="I10502" s="63">
        <v>0.1062748</v>
      </c>
      <c r="J10502" s="63">
        <v>0.19187560000000001</v>
      </c>
      <c r="K10502" s="63">
        <v>0.25116240000000001</v>
      </c>
      <c r="L10502" s="63">
        <v>0.31044919999999998</v>
      </c>
      <c r="M10502" s="63">
        <v>0.39605000000000001</v>
      </c>
      <c r="N10502" s="63">
        <v>6409</v>
      </c>
      <c r="O10502" s="63">
        <v>0.1130564</v>
      </c>
      <c r="P10502" s="63">
        <v>12</v>
      </c>
      <c r="Q10502" s="63">
        <v>1.2781749580960001E-2</v>
      </c>
    </row>
    <row r="10503" spans="1:17">
      <c r="A10503" s="63" t="s">
        <v>82</v>
      </c>
      <c r="B10503" s="63" t="s">
        <v>58</v>
      </c>
      <c r="C10503" s="63" t="s">
        <v>57</v>
      </c>
      <c r="D10503" s="63">
        <v>14</v>
      </c>
      <c r="E10503" s="63">
        <v>1.420258</v>
      </c>
      <c r="F10503" s="63">
        <v>1.7099530000000001</v>
      </c>
      <c r="G10503" s="63">
        <v>0.28969549999999999</v>
      </c>
      <c r="H10503" s="63">
        <v>42.645899999999997</v>
      </c>
      <c r="I10503" s="63">
        <v>0.14480789999999999</v>
      </c>
      <c r="J10503" s="63">
        <v>0.23040869999999999</v>
      </c>
      <c r="K10503" s="63">
        <v>0.28969549999999999</v>
      </c>
      <c r="L10503" s="63">
        <v>0.34898230000000002</v>
      </c>
      <c r="M10503" s="63">
        <v>0.4345831</v>
      </c>
      <c r="N10503" s="63">
        <v>6409</v>
      </c>
      <c r="O10503" s="63">
        <v>0.1130564</v>
      </c>
      <c r="P10503" s="63">
        <v>12</v>
      </c>
      <c r="Q10503" s="63">
        <v>1.2781749580960001E-2</v>
      </c>
    </row>
    <row r="10504" spans="1:17">
      <c r="A10504" s="63" t="s">
        <v>82</v>
      </c>
      <c r="B10504" s="63" t="s">
        <v>58</v>
      </c>
      <c r="C10504" s="63" t="s">
        <v>57</v>
      </c>
      <c r="D10504" s="63">
        <v>15</v>
      </c>
      <c r="E10504" s="63">
        <v>1.4075599999999999</v>
      </c>
      <c r="F10504" s="63">
        <v>1.6626700000000001</v>
      </c>
      <c r="G10504" s="63">
        <v>0.25511</v>
      </c>
      <c r="H10504" s="63">
        <v>42.510800000000003</v>
      </c>
      <c r="I10504" s="63">
        <v>0.1102224</v>
      </c>
      <c r="J10504" s="63">
        <v>0.1958232</v>
      </c>
      <c r="K10504" s="63">
        <v>0.25511</v>
      </c>
      <c r="L10504" s="63">
        <v>0.31439689999999998</v>
      </c>
      <c r="M10504" s="63">
        <v>0.39999760000000001</v>
      </c>
      <c r="N10504" s="63">
        <v>6409</v>
      </c>
      <c r="O10504" s="63">
        <v>0.1130564</v>
      </c>
      <c r="P10504" s="63">
        <v>12</v>
      </c>
      <c r="Q10504" s="63">
        <v>1.2781749580960001E-2</v>
      </c>
    </row>
    <row r="10505" spans="1:17">
      <c r="A10505" s="63" t="s">
        <v>82</v>
      </c>
      <c r="B10505" s="63" t="s">
        <v>58</v>
      </c>
      <c r="C10505" s="63" t="s">
        <v>57</v>
      </c>
      <c r="D10505" s="63">
        <v>16</v>
      </c>
      <c r="E10505" s="63">
        <v>1.479884</v>
      </c>
      <c r="F10505" s="63">
        <v>1.697397</v>
      </c>
      <c r="G10505" s="63">
        <v>0.21751329999999999</v>
      </c>
      <c r="H10505" s="63">
        <v>40.979199999999999</v>
      </c>
      <c r="I10505" s="63">
        <v>7.2625700000000001E-2</v>
      </c>
      <c r="J10505" s="63">
        <v>0.15822649999999999</v>
      </c>
      <c r="K10505" s="63">
        <v>0.21751329999999999</v>
      </c>
      <c r="L10505" s="63">
        <v>0.2768002</v>
      </c>
      <c r="M10505" s="63">
        <v>0.36240090000000003</v>
      </c>
      <c r="N10505" s="63">
        <v>6409</v>
      </c>
      <c r="O10505" s="63">
        <v>0.1130564</v>
      </c>
      <c r="P10505" s="63">
        <v>12</v>
      </c>
      <c r="Q10505" s="63">
        <v>1.2781749580960001E-2</v>
      </c>
    </row>
    <row r="10506" spans="1:17">
      <c r="A10506" s="63" t="s">
        <v>82</v>
      </c>
      <c r="B10506" s="63" t="s">
        <v>58</v>
      </c>
      <c r="C10506" s="63" t="s">
        <v>57</v>
      </c>
      <c r="D10506" s="63">
        <v>17</v>
      </c>
      <c r="E10506" s="63">
        <v>1.657473</v>
      </c>
      <c r="F10506" s="63">
        <v>1.8432900000000001</v>
      </c>
      <c r="G10506" s="63">
        <v>0.18581739999999999</v>
      </c>
      <c r="H10506" s="63">
        <v>38.496400000000001</v>
      </c>
      <c r="I10506" s="63">
        <v>4.0929800000000002E-2</v>
      </c>
      <c r="J10506" s="63">
        <v>0.12653049999999999</v>
      </c>
      <c r="K10506" s="63">
        <v>0.18581739999999999</v>
      </c>
      <c r="L10506" s="63">
        <v>0.24510419999999999</v>
      </c>
      <c r="M10506" s="63">
        <v>0.33070500000000003</v>
      </c>
      <c r="N10506" s="63">
        <v>6409</v>
      </c>
      <c r="O10506" s="63">
        <v>0.1130564</v>
      </c>
      <c r="P10506" s="63">
        <v>12</v>
      </c>
      <c r="Q10506" s="63">
        <v>1.2781749580960001E-2</v>
      </c>
    </row>
    <row r="10507" spans="1:17">
      <c r="A10507" s="63" t="s">
        <v>82</v>
      </c>
      <c r="B10507" s="63" t="s">
        <v>58</v>
      </c>
      <c r="C10507" s="63" t="s">
        <v>57</v>
      </c>
      <c r="D10507" s="63">
        <v>18</v>
      </c>
      <c r="E10507" s="63">
        <v>2.1284969999999999</v>
      </c>
      <c r="F10507" s="63">
        <v>2.2075490000000002</v>
      </c>
      <c r="G10507" s="63">
        <v>7.9052700000000004E-2</v>
      </c>
      <c r="H10507" s="63">
        <v>37.527900000000002</v>
      </c>
      <c r="I10507" s="63">
        <v>-6.5834900000000002E-2</v>
      </c>
      <c r="J10507" s="63">
        <v>1.9765899999999999E-2</v>
      </c>
      <c r="K10507" s="63">
        <v>7.9052700000000004E-2</v>
      </c>
      <c r="L10507" s="63">
        <v>0.1383395</v>
      </c>
      <c r="M10507" s="63">
        <v>0.22394030000000001</v>
      </c>
      <c r="N10507" s="63">
        <v>6409</v>
      </c>
      <c r="O10507" s="63">
        <v>0.1130564</v>
      </c>
      <c r="P10507" s="63">
        <v>12</v>
      </c>
      <c r="Q10507" s="63">
        <v>1.2781749580960001E-2</v>
      </c>
    </row>
    <row r="10508" spans="1:17">
      <c r="A10508" s="63" t="s">
        <v>82</v>
      </c>
      <c r="B10508" s="63" t="s">
        <v>58</v>
      </c>
      <c r="C10508" s="63" t="s">
        <v>57</v>
      </c>
      <c r="D10508" s="63">
        <v>19</v>
      </c>
      <c r="E10508" s="63">
        <v>2.3639540000000001</v>
      </c>
      <c r="F10508" s="63">
        <v>2.2991860000000002</v>
      </c>
      <c r="G10508" s="63">
        <v>-6.4768099999999995E-2</v>
      </c>
      <c r="H10508" s="63">
        <v>35.7072</v>
      </c>
      <c r="I10508" s="63">
        <v>-0.2096557</v>
      </c>
      <c r="J10508" s="63">
        <v>-0.1240549</v>
      </c>
      <c r="K10508" s="63">
        <v>-6.4768099999999995E-2</v>
      </c>
      <c r="L10508" s="63">
        <v>-5.4812000000000003E-3</v>
      </c>
      <c r="M10508" s="63">
        <v>8.0119499999999996E-2</v>
      </c>
      <c r="N10508" s="63">
        <v>6409</v>
      </c>
      <c r="O10508" s="63">
        <v>0.1130564</v>
      </c>
      <c r="P10508" s="63">
        <v>12</v>
      </c>
      <c r="Q10508" s="63">
        <v>1.2781749580960001E-2</v>
      </c>
    </row>
    <row r="10509" spans="1:17">
      <c r="A10509" s="63" t="s">
        <v>82</v>
      </c>
      <c r="B10509" s="63" t="s">
        <v>58</v>
      </c>
      <c r="C10509" s="63" t="s">
        <v>57</v>
      </c>
      <c r="D10509" s="63">
        <v>20</v>
      </c>
      <c r="E10509" s="63">
        <v>2.3208310000000001</v>
      </c>
      <c r="F10509" s="63">
        <v>2.2056629999999999</v>
      </c>
      <c r="G10509" s="63">
        <v>-0.1151683</v>
      </c>
      <c r="H10509" s="63">
        <v>33.967100000000002</v>
      </c>
      <c r="I10509" s="63">
        <v>-0.26005590000000001</v>
      </c>
      <c r="J10509" s="63">
        <v>-0.1744552</v>
      </c>
      <c r="K10509" s="63">
        <v>-0.1151683</v>
      </c>
      <c r="L10509" s="63">
        <v>-5.5881500000000001E-2</v>
      </c>
      <c r="M10509" s="63">
        <v>2.9719300000000001E-2</v>
      </c>
      <c r="N10509" s="63">
        <v>6409</v>
      </c>
      <c r="O10509" s="63">
        <v>0.1130564</v>
      </c>
      <c r="P10509" s="63">
        <v>12</v>
      </c>
      <c r="Q10509" s="63">
        <v>1.2781749580960001E-2</v>
      </c>
    </row>
    <row r="10510" spans="1:17">
      <c r="A10510" s="63" t="s">
        <v>82</v>
      </c>
      <c r="B10510" s="63" t="s">
        <v>58</v>
      </c>
      <c r="C10510" s="63" t="s">
        <v>57</v>
      </c>
      <c r="D10510" s="63">
        <v>21</v>
      </c>
      <c r="E10510" s="63">
        <v>2.2561439999999999</v>
      </c>
      <c r="F10510" s="63">
        <v>2.1082860000000001</v>
      </c>
      <c r="G10510" s="63">
        <v>-0.14785860000000001</v>
      </c>
      <c r="H10510" s="63">
        <v>32.462299999999999</v>
      </c>
      <c r="I10510" s="63">
        <v>-0.29274620000000001</v>
      </c>
      <c r="J10510" s="63">
        <v>-0.20714550000000001</v>
      </c>
      <c r="K10510" s="63">
        <v>-0.14785860000000001</v>
      </c>
      <c r="L10510" s="63">
        <v>-8.8571800000000006E-2</v>
      </c>
      <c r="M10510" s="63">
        <v>-2.9710000000000001E-3</v>
      </c>
      <c r="N10510" s="63">
        <v>6409</v>
      </c>
      <c r="O10510" s="63">
        <v>0.1130564</v>
      </c>
      <c r="P10510" s="63">
        <v>12</v>
      </c>
      <c r="Q10510" s="63">
        <v>1.2781749580960001E-2</v>
      </c>
    </row>
    <row r="10511" spans="1:17">
      <c r="A10511" s="63" t="s">
        <v>82</v>
      </c>
      <c r="B10511" s="63" t="s">
        <v>58</v>
      </c>
      <c r="C10511" s="63" t="s">
        <v>57</v>
      </c>
      <c r="D10511" s="63">
        <v>22</v>
      </c>
      <c r="E10511" s="63">
        <v>2.044168</v>
      </c>
      <c r="F10511" s="63">
        <v>1.8958820000000001</v>
      </c>
      <c r="G10511" s="63">
        <v>-0.14828649999999999</v>
      </c>
      <c r="H10511" s="63">
        <v>32.31</v>
      </c>
      <c r="I10511" s="63">
        <v>-0.29317409999999999</v>
      </c>
      <c r="J10511" s="63">
        <v>-0.20757329999999999</v>
      </c>
      <c r="K10511" s="63">
        <v>-0.14828649999999999</v>
      </c>
      <c r="L10511" s="63">
        <v>-8.8999599999999998E-2</v>
      </c>
      <c r="M10511" s="63">
        <v>-3.3988999999999998E-3</v>
      </c>
      <c r="N10511" s="63">
        <v>6409</v>
      </c>
      <c r="O10511" s="63">
        <v>0.1130564</v>
      </c>
      <c r="P10511" s="63">
        <v>12</v>
      </c>
      <c r="Q10511" s="63">
        <v>1.2781749580960001E-2</v>
      </c>
    </row>
    <row r="10512" spans="1:17">
      <c r="A10512" s="63" t="s">
        <v>82</v>
      </c>
      <c r="B10512" s="63" t="s">
        <v>58</v>
      </c>
      <c r="C10512" s="63" t="s">
        <v>57</v>
      </c>
      <c r="D10512" s="63">
        <v>23</v>
      </c>
      <c r="E10512" s="63">
        <v>1.7641039999999999</v>
      </c>
      <c r="F10512" s="63">
        <v>1.623926</v>
      </c>
      <c r="G10512" s="63">
        <v>-0.14017830000000001</v>
      </c>
      <c r="H10512" s="63">
        <v>30.828099999999999</v>
      </c>
      <c r="I10512" s="63">
        <v>-0.28506589999999998</v>
      </c>
      <c r="J10512" s="63">
        <v>-0.19946520000000001</v>
      </c>
      <c r="K10512" s="63">
        <v>-0.14017830000000001</v>
      </c>
      <c r="L10512" s="63">
        <v>-8.0891500000000005E-2</v>
      </c>
      <c r="M10512" s="63">
        <v>4.7092999999999996E-3</v>
      </c>
      <c r="N10512" s="63">
        <v>6409</v>
      </c>
      <c r="O10512" s="63">
        <v>0.1130564</v>
      </c>
      <c r="P10512" s="63">
        <v>12</v>
      </c>
      <c r="Q10512" s="63">
        <v>1.2781749580960001E-2</v>
      </c>
    </row>
    <row r="10513" spans="1:17">
      <c r="A10513" s="63" t="s">
        <v>82</v>
      </c>
      <c r="B10513" s="63" t="s">
        <v>58</v>
      </c>
      <c r="C10513" s="63" t="s">
        <v>57</v>
      </c>
      <c r="D10513" s="63">
        <v>24</v>
      </c>
      <c r="E10513" s="63">
        <v>1.4236740000000001</v>
      </c>
      <c r="F10513" s="63">
        <v>1.281582</v>
      </c>
      <c r="G10513" s="63">
        <v>-0.14209160000000001</v>
      </c>
      <c r="H10513" s="63">
        <v>30.176600000000001</v>
      </c>
      <c r="I10513" s="63">
        <v>-0.28697919999999999</v>
      </c>
      <c r="J10513" s="63">
        <v>-0.20137849999999999</v>
      </c>
      <c r="K10513" s="63">
        <v>-0.14209160000000001</v>
      </c>
      <c r="L10513" s="63">
        <v>-8.2804799999999998E-2</v>
      </c>
      <c r="M10513" s="63">
        <v>2.7959999999999999E-3</v>
      </c>
      <c r="N10513" s="63">
        <v>6409</v>
      </c>
      <c r="O10513" s="63">
        <v>0.1130564</v>
      </c>
      <c r="P10513" s="63">
        <v>12</v>
      </c>
      <c r="Q10513" s="63">
        <v>1.2781749580960001E-2</v>
      </c>
    </row>
    <row r="10514" spans="1:17">
      <c r="A10514" s="63" t="s">
        <v>82</v>
      </c>
      <c r="B10514" s="63" t="s">
        <v>58</v>
      </c>
      <c r="C10514" s="63" t="s">
        <v>63</v>
      </c>
      <c r="D10514" s="63">
        <v>1</v>
      </c>
      <c r="E10514" s="63">
        <v>1.05786</v>
      </c>
      <c r="F10514" s="63">
        <v>0.9129562</v>
      </c>
      <c r="G10514" s="63">
        <v>-0.1449038</v>
      </c>
      <c r="H10514" s="63">
        <v>40.406300000000002</v>
      </c>
      <c r="I10514" s="63">
        <v>-0.28979139999999998</v>
      </c>
      <c r="J10514" s="63">
        <v>-0.2041906</v>
      </c>
      <c r="K10514" s="63">
        <v>-0.1449038</v>
      </c>
      <c r="L10514" s="63">
        <v>-8.5616899999999996E-2</v>
      </c>
      <c r="M10514" s="63">
        <v>-1.6200000000000001E-5</v>
      </c>
      <c r="N10514" s="63">
        <v>6409</v>
      </c>
      <c r="O10514" s="63">
        <v>0.1130564</v>
      </c>
      <c r="P10514" s="63">
        <v>1</v>
      </c>
      <c r="Q10514" s="63">
        <v>1.2781749580960001E-2</v>
      </c>
    </row>
    <row r="10515" spans="1:17">
      <c r="A10515" s="63" t="s">
        <v>82</v>
      </c>
      <c r="B10515" s="63" t="s">
        <v>58</v>
      </c>
      <c r="C10515" s="63" t="s">
        <v>63</v>
      </c>
      <c r="D10515" s="63">
        <v>2</v>
      </c>
      <c r="E10515" s="63">
        <v>0.990448</v>
      </c>
      <c r="F10515" s="63">
        <v>0.82963220000000004</v>
      </c>
      <c r="G10515" s="63">
        <v>-0.16081580000000001</v>
      </c>
      <c r="H10515" s="63">
        <v>40.300600000000003</v>
      </c>
      <c r="I10515" s="63">
        <v>-0.30570340000000001</v>
      </c>
      <c r="J10515" s="63">
        <v>-0.22010260000000001</v>
      </c>
      <c r="K10515" s="63">
        <v>-0.16081580000000001</v>
      </c>
      <c r="L10515" s="63">
        <v>-0.10152890000000001</v>
      </c>
      <c r="M10515" s="63">
        <v>-1.59282E-2</v>
      </c>
      <c r="N10515" s="63">
        <v>6409</v>
      </c>
      <c r="O10515" s="63">
        <v>0.1130564</v>
      </c>
      <c r="P10515" s="63">
        <v>1</v>
      </c>
      <c r="Q10515" s="63">
        <v>1.2781749580960001E-2</v>
      </c>
    </row>
    <row r="10516" spans="1:17">
      <c r="A10516" s="63" t="s">
        <v>82</v>
      </c>
      <c r="B10516" s="63" t="s">
        <v>58</v>
      </c>
      <c r="C10516" s="63" t="s">
        <v>63</v>
      </c>
      <c r="D10516" s="63">
        <v>3</v>
      </c>
      <c r="E10516" s="63">
        <v>0.98439860000000001</v>
      </c>
      <c r="F10516" s="63">
        <v>0.82800220000000002</v>
      </c>
      <c r="G10516" s="63">
        <v>-0.15639639999999999</v>
      </c>
      <c r="H10516" s="63">
        <v>40.241199999999999</v>
      </c>
      <c r="I10516" s="63">
        <v>-0.301284</v>
      </c>
      <c r="J10516" s="63">
        <v>-0.21568329999999999</v>
      </c>
      <c r="K10516" s="63">
        <v>-0.15639639999999999</v>
      </c>
      <c r="L10516" s="63">
        <v>-9.7109600000000004E-2</v>
      </c>
      <c r="M10516" s="63">
        <v>-1.1508900000000001E-2</v>
      </c>
      <c r="N10516" s="63">
        <v>6409</v>
      </c>
      <c r="O10516" s="63">
        <v>0.1130564</v>
      </c>
      <c r="P10516" s="63">
        <v>1</v>
      </c>
      <c r="Q10516" s="63">
        <v>1.2781749580960001E-2</v>
      </c>
    </row>
    <row r="10517" spans="1:17">
      <c r="A10517" s="63" t="s">
        <v>82</v>
      </c>
      <c r="B10517" s="63" t="s">
        <v>58</v>
      </c>
      <c r="C10517" s="63" t="s">
        <v>63</v>
      </c>
      <c r="D10517" s="63">
        <v>4</v>
      </c>
      <c r="E10517" s="63">
        <v>1.019536</v>
      </c>
      <c r="F10517" s="63">
        <v>0.86168560000000005</v>
      </c>
      <c r="G10517" s="63">
        <v>-0.1578502</v>
      </c>
      <c r="H10517" s="63">
        <v>40.330399999999997</v>
      </c>
      <c r="I10517" s="63">
        <v>-0.3027378</v>
      </c>
      <c r="J10517" s="63">
        <v>-0.217137</v>
      </c>
      <c r="K10517" s="63">
        <v>-0.1578502</v>
      </c>
      <c r="L10517" s="63">
        <v>-9.8563399999999995E-2</v>
      </c>
      <c r="M10517" s="63">
        <v>-1.2962599999999999E-2</v>
      </c>
      <c r="N10517" s="63">
        <v>6409</v>
      </c>
      <c r="O10517" s="63">
        <v>0.1130564</v>
      </c>
      <c r="P10517" s="63">
        <v>1</v>
      </c>
      <c r="Q10517" s="63">
        <v>1.2781749580960001E-2</v>
      </c>
    </row>
    <row r="10518" spans="1:17">
      <c r="A10518" s="63" t="s">
        <v>82</v>
      </c>
      <c r="B10518" s="63" t="s">
        <v>58</v>
      </c>
      <c r="C10518" s="63" t="s">
        <v>63</v>
      </c>
      <c r="D10518" s="63">
        <v>5</v>
      </c>
      <c r="E10518" s="63">
        <v>1.062837</v>
      </c>
      <c r="F10518" s="63">
        <v>0.90574440000000001</v>
      </c>
      <c r="G10518" s="63">
        <v>-0.1570928</v>
      </c>
      <c r="H10518" s="63">
        <v>40.2879</v>
      </c>
      <c r="I10518" s="63">
        <v>-0.30198039999999998</v>
      </c>
      <c r="J10518" s="63">
        <v>-0.21637960000000001</v>
      </c>
      <c r="K10518" s="63">
        <v>-0.1570928</v>
      </c>
      <c r="L10518" s="63">
        <v>-9.7806000000000004E-2</v>
      </c>
      <c r="M10518" s="63">
        <v>-1.2205199999999999E-2</v>
      </c>
      <c r="N10518" s="63">
        <v>6409</v>
      </c>
      <c r="O10518" s="63">
        <v>0.1130564</v>
      </c>
      <c r="P10518" s="63">
        <v>1</v>
      </c>
      <c r="Q10518" s="63">
        <v>1.2781749580960001E-2</v>
      </c>
    </row>
    <row r="10519" spans="1:17">
      <c r="A10519" s="63" t="s">
        <v>82</v>
      </c>
      <c r="B10519" s="63" t="s">
        <v>58</v>
      </c>
      <c r="C10519" s="63" t="s">
        <v>63</v>
      </c>
      <c r="D10519" s="63">
        <v>6</v>
      </c>
      <c r="E10519" s="63">
        <v>1.2349429999999999</v>
      </c>
      <c r="F10519" s="63">
        <v>0.99970530000000002</v>
      </c>
      <c r="G10519" s="63">
        <v>-0.23523769999999999</v>
      </c>
      <c r="H10519" s="63">
        <v>40.381900000000002</v>
      </c>
      <c r="I10519" s="63">
        <v>-0.3801253</v>
      </c>
      <c r="J10519" s="63">
        <v>-0.29452460000000003</v>
      </c>
      <c r="K10519" s="63">
        <v>-0.23523769999999999</v>
      </c>
      <c r="L10519" s="63">
        <v>-0.17595089999999999</v>
      </c>
      <c r="M10519" s="63">
        <v>-9.0350100000000003E-2</v>
      </c>
      <c r="N10519" s="63">
        <v>6409</v>
      </c>
      <c r="O10519" s="63">
        <v>0.1130564</v>
      </c>
      <c r="P10519" s="63">
        <v>1</v>
      </c>
      <c r="Q10519" s="63">
        <v>1.2781749580960001E-2</v>
      </c>
    </row>
    <row r="10520" spans="1:17">
      <c r="A10520" s="63" t="s">
        <v>82</v>
      </c>
      <c r="B10520" s="63" t="s">
        <v>58</v>
      </c>
      <c r="C10520" s="63" t="s">
        <v>63</v>
      </c>
      <c r="D10520" s="63">
        <v>7</v>
      </c>
      <c r="E10520" s="63">
        <v>1.6013170000000001</v>
      </c>
      <c r="F10520" s="63">
        <v>1.4021399999999999</v>
      </c>
      <c r="G10520" s="63">
        <v>-0.19917679999999999</v>
      </c>
      <c r="H10520" s="63">
        <v>39.9619</v>
      </c>
      <c r="I10520" s="63">
        <v>-0.34406439999999999</v>
      </c>
      <c r="J10520" s="63">
        <v>-0.25846360000000002</v>
      </c>
      <c r="K10520" s="63">
        <v>-0.19917679999999999</v>
      </c>
      <c r="L10520" s="63">
        <v>-0.13988999999999999</v>
      </c>
      <c r="M10520" s="63">
        <v>-5.4289200000000003E-2</v>
      </c>
      <c r="N10520" s="63">
        <v>6409</v>
      </c>
      <c r="O10520" s="63">
        <v>0.1130564</v>
      </c>
      <c r="P10520" s="63">
        <v>1</v>
      </c>
      <c r="Q10520" s="63">
        <v>1.2781749580960001E-2</v>
      </c>
    </row>
    <row r="10521" spans="1:17">
      <c r="A10521" s="63" t="s">
        <v>82</v>
      </c>
      <c r="B10521" s="63" t="s">
        <v>58</v>
      </c>
      <c r="C10521" s="63" t="s">
        <v>63</v>
      </c>
      <c r="D10521" s="63">
        <v>8</v>
      </c>
      <c r="E10521" s="63">
        <v>1.8179380000000001</v>
      </c>
      <c r="F10521" s="63">
        <v>1.733986</v>
      </c>
      <c r="G10521" s="63">
        <v>-8.3951799999999993E-2</v>
      </c>
      <c r="H10521" s="63">
        <v>39.824100000000001</v>
      </c>
      <c r="I10521" s="63">
        <v>-0.2288394</v>
      </c>
      <c r="J10521" s="63">
        <v>-0.1432387</v>
      </c>
      <c r="K10521" s="63">
        <v>-8.3951799999999993E-2</v>
      </c>
      <c r="L10521" s="63">
        <v>-2.4664999999999999E-2</v>
      </c>
      <c r="M10521" s="63">
        <v>6.0935799999999998E-2</v>
      </c>
      <c r="N10521" s="63">
        <v>6409</v>
      </c>
      <c r="O10521" s="63">
        <v>0.1130564</v>
      </c>
      <c r="P10521" s="63">
        <v>1</v>
      </c>
      <c r="Q10521" s="63">
        <v>1.2781749580960001E-2</v>
      </c>
    </row>
    <row r="10522" spans="1:17">
      <c r="A10522" s="63" t="s">
        <v>82</v>
      </c>
      <c r="B10522" s="63" t="s">
        <v>58</v>
      </c>
      <c r="C10522" s="63" t="s">
        <v>63</v>
      </c>
      <c r="D10522" s="63">
        <v>9</v>
      </c>
      <c r="E10522" s="63">
        <v>1.6716219999999999</v>
      </c>
      <c r="F10522" s="63">
        <v>1.744955</v>
      </c>
      <c r="G10522" s="63">
        <v>7.3333599999999999E-2</v>
      </c>
      <c r="H10522" s="63">
        <v>40.860999999999997</v>
      </c>
      <c r="I10522" s="63">
        <v>-7.1554000000000006E-2</v>
      </c>
      <c r="J10522" s="63">
        <v>1.40468E-2</v>
      </c>
      <c r="K10522" s="63">
        <v>7.3333599999999999E-2</v>
      </c>
      <c r="L10522" s="63">
        <v>0.1326205</v>
      </c>
      <c r="M10522" s="63">
        <v>0.2182212</v>
      </c>
      <c r="N10522" s="63">
        <v>6409</v>
      </c>
      <c r="O10522" s="63">
        <v>0.1130564</v>
      </c>
      <c r="P10522" s="63">
        <v>1</v>
      </c>
      <c r="Q10522" s="63">
        <v>1.2781749580960001E-2</v>
      </c>
    </row>
    <row r="10523" spans="1:17">
      <c r="A10523" s="63" t="s">
        <v>82</v>
      </c>
      <c r="B10523" s="63" t="s">
        <v>58</v>
      </c>
      <c r="C10523" s="63" t="s">
        <v>63</v>
      </c>
      <c r="D10523" s="63">
        <v>10</v>
      </c>
      <c r="E10523" s="63">
        <v>1.592403</v>
      </c>
      <c r="F10523" s="63">
        <v>1.668647</v>
      </c>
      <c r="G10523" s="63">
        <v>7.62438E-2</v>
      </c>
      <c r="H10523" s="63">
        <v>43.575299999999999</v>
      </c>
      <c r="I10523" s="63">
        <v>-6.8643800000000005E-2</v>
      </c>
      <c r="J10523" s="63">
        <v>1.69569E-2</v>
      </c>
      <c r="K10523" s="63">
        <v>7.62438E-2</v>
      </c>
      <c r="L10523" s="63">
        <v>0.1355306</v>
      </c>
      <c r="M10523" s="63">
        <v>0.22113140000000001</v>
      </c>
      <c r="N10523" s="63">
        <v>6409</v>
      </c>
      <c r="O10523" s="63">
        <v>0.1130564</v>
      </c>
      <c r="P10523" s="63">
        <v>1</v>
      </c>
      <c r="Q10523" s="63">
        <v>1.2781749580960001E-2</v>
      </c>
    </row>
    <row r="10524" spans="1:17">
      <c r="A10524" s="63" t="s">
        <v>82</v>
      </c>
      <c r="B10524" s="63" t="s">
        <v>58</v>
      </c>
      <c r="C10524" s="63" t="s">
        <v>63</v>
      </c>
      <c r="D10524" s="63">
        <v>11</v>
      </c>
      <c r="E10524" s="63">
        <v>1.4697880000000001</v>
      </c>
      <c r="F10524" s="63">
        <v>1.624398</v>
      </c>
      <c r="G10524" s="63">
        <v>0.15461030000000001</v>
      </c>
      <c r="H10524" s="63">
        <v>45.92</v>
      </c>
      <c r="I10524" s="63">
        <v>9.7227000000000008E-3</v>
      </c>
      <c r="J10524" s="63">
        <v>9.5323400000000003E-2</v>
      </c>
      <c r="K10524" s="63">
        <v>0.15461030000000001</v>
      </c>
      <c r="L10524" s="63">
        <v>0.21389710000000001</v>
      </c>
      <c r="M10524" s="63">
        <v>0.29949789999999998</v>
      </c>
      <c r="N10524" s="63">
        <v>6409</v>
      </c>
      <c r="O10524" s="63">
        <v>0.1130564</v>
      </c>
      <c r="P10524" s="63">
        <v>1</v>
      </c>
      <c r="Q10524" s="63">
        <v>1.2781749580960001E-2</v>
      </c>
    </row>
    <row r="10525" spans="1:17">
      <c r="A10525" s="63" t="s">
        <v>82</v>
      </c>
      <c r="B10525" s="63" t="s">
        <v>58</v>
      </c>
      <c r="C10525" s="63" t="s">
        <v>63</v>
      </c>
      <c r="D10525" s="63">
        <v>12</v>
      </c>
      <c r="E10525" s="63">
        <v>1.3932450000000001</v>
      </c>
      <c r="F10525" s="63">
        <v>1.5290060000000001</v>
      </c>
      <c r="G10525" s="63">
        <v>0.13576160000000001</v>
      </c>
      <c r="H10525" s="63">
        <v>47.488500000000002</v>
      </c>
      <c r="I10525" s="63">
        <v>-9.1260000000000004E-3</v>
      </c>
      <c r="J10525" s="63">
        <v>7.6474799999999996E-2</v>
      </c>
      <c r="K10525" s="63">
        <v>0.13576160000000001</v>
      </c>
      <c r="L10525" s="63">
        <v>0.19504850000000001</v>
      </c>
      <c r="M10525" s="63">
        <v>0.28064919999999999</v>
      </c>
      <c r="N10525" s="63">
        <v>6409</v>
      </c>
      <c r="O10525" s="63">
        <v>0.1130564</v>
      </c>
      <c r="P10525" s="63">
        <v>1</v>
      </c>
      <c r="Q10525" s="63">
        <v>1.2781749580960001E-2</v>
      </c>
    </row>
    <row r="10526" spans="1:17">
      <c r="A10526" s="63" t="s">
        <v>82</v>
      </c>
      <c r="B10526" s="63" t="s">
        <v>58</v>
      </c>
      <c r="C10526" s="63" t="s">
        <v>63</v>
      </c>
      <c r="D10526" s="63">
        <v>13</v>
      </c>
      <c r="E10526" s="63">
        <v>1.2382550000000001</v>
      </c>
      <c r="F10526" s="63">
        <v>1.489417</v>
      </c>
      <c r="G10526" s="63">
        <v>0.25116240000000001</v>
      </c>
      <c r="H10526" s="63">
        <v>48.569899999999997</v>
      </c>
      <c r="I10526" s="63">
        <v>0.1062748</v>
      </c>
      <c r="J10526" s="63">
        <v>0.19187560000000001</v>
      </c>
      <c r="K10526" s="63">
        <v>0.25116240000000001</v>
      </c>
      <c r="L10526" s="63">
        <v>0.31044919999999998</v>
      </c>
      <c r="M10526" s="63">
        <v>0.39605000000000001</v>
      </c>
      <c r="N10526" s="63">
        <v>6409</v>
      </c>
      <c r="O10526" s="63">
        <v>0.1130564</v>
      </c>
      <c r="P10526" s="63">
        <v>1</v>
      </c>
      <c r="Q10526" s="63">
        <v>1.2781749580960001E-2</v>
      </c>
    </row>
    <row r="10527" spans="1:17">
      <c r="A10527" s="63" t="s">
        <v>82</v>
      </c>
      <c r="B10527" s="63" t="s">
        <v>58</v>
      </c>
      <c r="C10527" s="63" t="s">
        <v>63</v>
      </c>
      <c r="D10527" s="63">
        <v>14</v>
      </c>
      <c r="E10527" s="63">
        <v>1.1247750000000001</v>
      </c>
      <c r="F10527" s="63">
        <v>1.414471</v>
      </c>
      <c r="G10527" s="63">
        <v>0.2896956</v>
      </c>
      <c r="H10527" s="63">
        <v>49.248399999999997</v>
      </c>
      <c r="I10527" s="63">
        <v>0.14480799999999999</v>
      </c>
      <c r="J10527" s="63">
        <v>0.2304088</v>
      </c>
      <c r="K10527" s="63">
        <v>0.2896956</v>
      </c>
      <c r="L10527" s="63">
        <v>0.34898249999999997</v>
      </c>
      <c r="M10527" s="63">
        <v>0.4345832</v>
      </c>
      <c r="N10527" s="63">
        <v>6409</v>
      </c>
      <c r="O10527" s="63">
        <v>0.1130564</v>
      </c>
      <c r="P10527" s="63">
        <v>1</v>
      </c>
      <c r="Q10527" s="63">
        <v>1.2781749580960001E-2</v>
      </c>
    </row>
    <row r="10528" spans="1:17">
      <c r="A10528" s="63" t="s">
        <v>82</v>
      </c>
      <c r="B10528" s="63" t="s">
        <v>58</v>
      </c>
      <c r="C10528" s="63" t="s">
        <v>63</v>
      </c>
      <c r="D10528" s="63">
        <v>15</v>
      </c>
      <c r="E10528" s="63">
        <v>1.084071</v>
      </c>
      <c r="F10528" s="63">
        <v>1.339181</v>
      </c>
      <c r="G10528" s="63">
        <v>0.25511</v>
      </c>
      <c r="H10528" s="63">
        <v>49.450099999999999</v>
      </c>
      <c r="I10528" s="63">
        <v>0.1102224</v>
      </c>
      <c r="J10528" s="63">
        <v>0.1958232</v>
      </c>
      <c r="K10528" s="63">
        <v>0.25511</v>
      </c>
      <c r="L10528" s="63">
        <v>0.31439689999999998</v>
      </c>
      <c r="M10528" s="63">
        <v>0.39999760000000001</v>
      </c>
      <c r="N10528" s="63">
        <v>6409</v>
      </c>
      <c r="O10528" s="63">
        <v>0.1130564</v>
      </c>
      <c r="P10528" s="63">
        <v>1</v>
      </c>
      <c r="Q10528" s="63">
        <v>1.2781749580960001E-2</v>
      </c>
    </row>
    <row r="10529" spans="1:17">
      <c r="A10529" s="63" t="s">
        <v>82</v>
      </c>
      <c r="B10529" s="63" t="s">
        <v>58</v>
      </c>
      <c r="C10529" s="63" t="s">
        <v>63</v>
      </c>
      <c r="D10529" s="63">
        <v>16</v>
      </c>
      <c r="E10529" s="63">
        <v>1.1142069999999999</v>
      </c>
      <c r="F10529" s="63">
        <v>1.33172</v>
      </c>
      <c r="G10529" s="63">
        <v>0.21751329999999999</v>
      </c>
      <c r="H10529" s="63">
        <v>49.083199999999998</v>
      </c>
      <c r="I10529" s="63">
        <v>7.2625700000000001E-2</v>
      </c>
      <c r="J10529" s="63">
        <v>0.15822649999999999</v>
      </c>
      <c r="K10529" s="63">
        <v>0.21751329999999999</v>
      </c>
      <c r="L10529" s="63">
        <v>0.2768002</v>
      </c>
      <c r="M10529" s="63">
        <v>0.36240090000000003</v>
      </c>
      <c r="N10529" s="63">
        <v>6409</v>
      </c>
      <c r="O10529" s="63">
        <v>0.1130564</v>
      </c>
      <c r="P10529" s="63">
        <v>1</v>
      </c>
      <c r="Q10529" s="63">
        <v>1.2781749580960001E-2</v>
      </c>
    </row>
    <row r="10530" spans="1:17">
      <c r="A10530" s="63" t="s">
        <v>82</v>
      </c>
      <c r="B10530" s="63" t="s">
        <v>58</v>
      </c>
      <c r="C10530" s="63" t="s">
        <v>63</v>
      </c>
      <c r="D10530" s="63">
        <v>17</v>
      </c>
      <c r="E10530" s="63">
        <v>1.217225</v>
      </c>
      <c r="F10530" s="63">
        <v>1.4030419999999999</v>
      </c>
      <c r="G10530" s="63">
        <v>0.18581739999999999</v>
      </c>
      <c r="H10530" s="63">
        <v>47.623600000000003</v>
      </c>
      <c r="I10530" s="63">
        <v>4.0929800000000002E-2</v>
      </c>
      <c r="J10530" s="63">
        <v>0.12653049999999999</v>
      </c>
      <c r="K10530" s="63">
        <v>0.18581739999999999</v>
      </c>
      <c r="L10530" s="63">
        <v>0.24510419999999999</v>
      </c>
      <c r="M10530" s="63">
        <v>0.33070500000000003</v>
      </c>
      <c r="N10530" s="63">
        <v>6409</v>
      </c>
      <c r="O10530" s="63">
        <v>0.1130564</v>
      </c>
      <c r="P10530" s="63">
        <v>1</v>
      </c>
      <c r="Q10530" s="63">
        <v>1.2781749580960001E-2</v>
      </c>
    </row>
    <row r="10531" spans="1:17">
      <c r="A10531" s="63" t="s">
        <v>82</v>
      </c>
      <c r="B10531" s="63" t="s">
        <v>58</v>
      </c>
      <c r="C10531" s="63" t="s">
        <v>63</v>
      </c>
      <c r="D10531" s="63">
        <v>18</v>
      </c>
      <c r="E10531" s="63">
        <v>1.5749930000000001</v>
      </c>
      <c r="F10531" s="63">
        <v>1.6540459999999999</v>
      </c>
      <c r="G10531" s="63">
        <v>7.9052700000000004E-2</v>
      </c>
      <c r="H10531" s="63">
        <v>45.187899999999999</v>
      </c>
      <c r="I10531" s="63">
        <v>-6.5834900000000002E-2</v>
      </c>
      <c r="J10531" s="63">
        <v>1.9765899999999999E-2</v>
      </c>
      <c r="K10531" s="63">
        <v>7.9052700000000004E-2</v>
      </c>
      <c r="L10531" s="63">
        <v>0.1383395</v>
      </c>
      <c r="M10531" s="63">
        <v>0.22394030000000001</v>
      </c>
      <c r="N10531" s="63">
        <v>6409</v>
      </c>
      <c r="O10531" s="63">
        <v>0.1130564</v>
      </c>
      <c r="P10531" s="63">
        <v>1</v>
      </c>
      <c r="Q10531" s="63">
        <v>1.2781749580960001E-2</v>
      </c>
    </row>
    <row r="10532" spans="1:17">
      <c r="A10532" s="63" t="s">
        <v>82</v>
      </c>
      <c r="B10532" s="63" t="s">
        <v>58</v>
      </c>
      <c r="C10532" s="63" t="s">
        <v>63</v>
      </c>
      <c r="D10532" s="63">
        <v>19</v>
      </c>
      <c r="E10532" s="63">
        <v>1.8480589999999999</v>
      </c>
      <c r="F10532" s="63">
        <v>1.783291</v>
      </c>
      <c r="G10532" s="63">
        <v>-6.4768199999999998E-2</v>
      </c>
      <c r="H10532" s="63">
        <v>43.358699999999999</v>
      </c>
      <c r="I10532" s="63">
        <v>-0.2096558</v>
      </c>
      <c r="J10532" s="63">
        <v>-0.124055</v>
      </c>
      <c r="K10532" s="63">
        <v>-6.4768199999999998E-2</v>
      </c>
      <c r="L10532" s="63">
        <v>-5.4814E-3</v>
      </c>
      <c r="M10532" s="63">
        <v>8.0119399999999993E-2</v>
      </c>
      <c r="N10532" s="63">
        <v>6409</v>
      </c>
      <c r="O10532" s="63">
        <v>0.1130564</v>
      </c>
      <c r="P10532" s="63">
        <v>1</v>
      </c>
      <c r="Q10532" s="63">
        <v>1.2781749580960001E-2</v>
      </c>
    </row>
    <row r="10533" spans="1:17">
      <c r="A10533" s="63" t="s">
        <v>82</v>
      </c>
      <c r="B10533" s="63" t="s">
        <v>58</v>
      </c>
      <c r="C10533" s="63" t="s">
        <v>63</v>
      </c>
      <c r="D10533" s="63">
        <v>20</v>
      </c>
      <c r="E10533" s="63">
        <v>1.89015</v>
      </c>
      <c r="F10533" s="63">
        <v>1.7749809999999999</v>
      </c>
      <c r="G10533" s="63">
        <v>-0.1151683</v>
      </c>
      <c r="H10533" s="63">
        <v>42.423099999999998</v>
      </c>
      <c r="I10533" s="63">
        <v>-0.26005590000000001</v>
      </c>
      <c r="J10533" s="63">
        <v>-0.1744552</v>
      </c>
      <c r="K10533" s="63">
        <v>-0.1151683</v>
      </c>
      <c r="L10533" s="63">
        <v>-5.5881500000000001E-2</v>
      </c>
      <c r="M10533" s="63">
        <v>2.9719300000000001E-2</v>
      </c>
      <c r="N10533" s="63">
        <v>6409</v>
      </c>
      <c r="O10533" s="63">
        <v>0.1130564</v>
      </c>
      <c r="P10533" s="63">
        <v>1</v>
      </c>
      <c r="Q10533" s="63">
        <v>1.2781749580960001E-2</v>
      </c>
    </row>
    <row r="10534" spans="1:17">
      <c r="A10534" s="63" t="s">
        <v>82</v>
      </c>
      <c r="B10534" s="63" t="s">
        <v>58</v>
      </c>
      <c r="C10534" s="63" t="s">
        <v>63</v>
      </c>
      <c r="D10534" s="63">
        <v>21</v>
      </c>
      <c r="E10534" s="63">
        <v>1.884252</v>
      </c>
      <c r="F10534" s="63">
        <v>1.7363930000000001</v>
      </c>
      <c r="G10534" s="63">
        <v>-0.14785870000000001</v>
      </c>
      <c r="H10534" s="63">
        <v>42.0777</v>
      </c>
      <c r="I10534" s="63">
        <v>-0.29274630000000001</v>
      </c>
      <c r="J10534" s="63">
        <v>-0.20714560000000001</v>
      </c>
      <c r="K10534" s="63">
        <v>-0.14785870000000001</v>
      </c>
      <c r="L10534" s="63">
        <v>-8.8571899999999995E-2</v>
      </c>
      <c r="M10534" s="63">
        <v>-2.9711E-3</v>
      </c>
      <c r="N10534" s="63">
        <v>6409</v>
      </c>
      <c r="O10534" s="63">
        <v>0.1130564</v>
      </c>
      <c r="P10534" s="63">
        <v>1</v>
      </c>
      <c r="Q10534" s="63">
        <v>1.2781749580960001E-2</v>
      </c>
    </row>
    <row r="10535" spans="1:17">
      <c r="A10535" s="63" t="s">
        <v>82</v>
      </c>
      <c r="B10535" s="63" t="s">
        <v>58</v>
      </c>
      <c r="C10535" s="63" t="s">
        <v>63</v>
      </c>
      <c r="D10535" s="63">
        <v>22</v>
      </c>
      <c r="E10535" s="63">
        <v>1.725824</v>
      </c>
      <c r="F10535" s="63">
        <v>1.5775380000000001</v>
      </c>
      <c r="G10535" s="63">
        <v>-0.14828649999999999</v>
      </c>
      <c r="H10535" s="63">
        <v>41.535899999999998</v>
      </c>
      <c r="I10535" s="63">
        <v>-0.29317409999999999</v>
      </c>
      <c r="J10535" s="63">
        <v>-0.20757329999999999</v>
      </c>
      <c r="K10535" s="63">
        <v>-0.14828649999999999</v>
      </c>
      <c r="L10535" s="63">
        <v>-8.8999599999999998E-2</v>
      </c>
      <c r="M10535" s="63">
        <v>-3.3988999999999998E-3</v>
      </c>
      <c r="N10535" s="63">
        <v>6409</v>
      </c>
      <c r="O10535" s="63">
        <v>0.1130564</v>
      </c>
      <c r="P10535" s="63">
        <v>1</v>
      </c>
      <c r="Q10535" s="63">
        <v>1.2781749580960001E-2</v>
      </c>
    </row>
    <row r="10536" spans="1:17">
      <c r="A10536" s="63" t="s">
        <v>82</v>
      </c>
      <c r="B10536" s="63" t="s">
        <v>58</v>
      </c>
      <c r="C10536" s="63" t="s">
        <v>63</v>
      </c>
      <c r="D10536" s="63">
        <v>23</v>
      </c>
      <c r="E10536" s="63">
        <v>1.493762</v>
      </c>
      <c r="F10536" s="63">
        <v>1.353583</v>
      </c>
      <c r="G10536" s="63">
        <v>-0.14017840000000001</v>
      </c>
      <c r="H10536" s="63">
        <v>41.499099999999999</v>
      </c>
      <c r="I10536" s="63">
        <v>-0.28506599999999999</v>
      </c>
      <c r="J10536" s="63">
        <v>-0.19946530000000001</v>
      </c>
      <c r="K10536" s="63">
        <v>-0.14017840000000001</v>
      </c>
      <c r="L10536" s="63">
        <v>-8.0891599999999994E-2</v>
      </c>
      <c r="M10536" s="63">
        <v>4.7092000000000002E-3</v>
      </c>
      <c r="N10536" s="63">
        <v>6409</v>
      </c>
      <c r="O10536" s="63">
        <v>0.1130564</v>
      </c>
      <c r="P10536" s="63">
        <v>1</v>
      </c>
      <c r="Q10536" s="63">
        <v>1.2781749580960001E-2</v>
      </c>
    </row>
    <row r="10537" spans="1:17">
      <c r="A10537" s="63" t="s">
        <v>82</v>
      </c>
      <c r="B10537" s="63" t="s">
        <v>58</v>
      </c>
      <c r="C10537" s="63" t="s">
        <v>63</v>
      </c>
      <c r="D10537" s="63">
        <v>24</v>
      </c>
      <c r="E10537" s="63">
        <v>1.235752</v>
      </c>
      <c r="F10537" s="63">
        <v>1.093661</v>
      </c>
      <c r="G10537" s="63">
        <v>-0.14209150000000001</v>
      </c>
      <c r="H10537" s="63">
        <v>40.7928</v>
      </c>
      <c r="I10537" s="63">
        <v>-0.28697909999999999</v>
      </c>
      <c r="J10537" s="63">
        <v>-0.20137830000000001</v>
      </c>
      <c r="K10537" s="63">
        <v>-0.14209150000000001</v>
      </c>
      <c r="L10537" s="63">
        <v>-8.2804699999999995E-2</v>
      </c>
      <c r="M10537" s="63">
        <v>2.7961000000000001E-3</v>
      </c>
      <c r="N10537" s="63">
        <v>6409</v>
      </c>
      <c r="O10537" s="63">
        <v>0.1130564</v>
      </c>
      <c r="P10537" s="63">
        <v>1</v>
      </c>
      <c r="Q10537" s="63">
        <v>1.2781749580960001E-2</v>
      </c>
    </row>
    <row r="10538" spans="1:17">
      <c r="A10538" s="63" t="s">
        <v>82</v>
      </c>
      <c r="B10538" s="63" t="s">
        <v>58</v>
      </c>
      <c r="C10538" s="63" t="s">
        <v>64</v>
      </c>
      <c r="D10538" s="63">
        <v>1</v>
      </c>
      <c r="E10538" s="63">
        <v>1.0374220000000001</v>
      </c>
      <c r="F10538" s="63">
        <v>0.89251820000000004</v>
      </c>
      <c r="G10538" s="63">
        <v>-0.1449037</v>
      </c>
      <c r="H10538" s="63">
        <v>43.451099999999997</v>
      </c>
      <c r="I10538" s="63">
        <v>-0.28979129999999997</v>
      </c>
      <c r="J10538" s="63">
        <v>-0.2041906</v>
      </c>
      <c r="K10538" s="63">
        <v>-0.1449037</v>
      </c>
      <c r="L10538" s="63">
        <v>-8.5616899999999996E-2</v>
      </c>
      <c r="M10538" s="63">
        <v>-1.6099999999999998E-5</v>
      </c>
      <c r="N10538" s="63">
        <v>6409</v>
      </c>
      <c r="O10538" s="63">
        <v>0.1130564</v>
      </c>
      <c r="P10538" s="63">
        <v>2</v>
      </c>
      <c r="Q10538" s="63">
        <v>1.2781749580960001E-2</v>
      </c>
    </row>
    <row r="10539" spans="1:17">
      <c r="A10539" s="63" t="s">
        <v>82</v>
      </c>
      <c r="B10539" s="63" t="s">
        <v>58</v>
      </c>
      <c r="C10539" s="63" t="s">
        <v>64</v>
      </c>
      <c r="D10539" s="63">
        <v>2</v>
      </c>
      <c r="E10539" s="63">
        <v>0.97063739999999998</v>
      </c>
      <c r="F10539" s="63">
        <v>0.80982160000000003</v>
      </c>
      <c r="G10539" s="63">
        <v>-0.16081580000000001</v>
      </c>
      <c r="H10539" s="63">
        <v>43.066099999999999</v>
      </c>
      <c r="I10539" s="63">
        <v>-0.30570340000000001</v>
      </c>
      <c r="J10539" s="63">
        <v>-0.22010260000000001</v>
      </c>
      <c r="K10539" s="63">
        <v>-0.16081580000000001</v>
      </c>
      <c r="L10539" s="63">
        <v>-0.10152890000000001</v>
      </c>
      <c r="M10539" s="63">
        <v>-1.59282E-2</v>
      </c>
      <c r="N10539" s="63">
        <v>6409</v>
      </c>
      <c r="O10539" s="63">
        <v>0.1130564</v>
      </c>
      <c r="P10539" s="63">
        <v>2</v>
      </c>
      <c r="Q10539" s="63">
        <v>1.2781749580960001E-2</v>
      </c>
    </row>
    <row r="10540" spans="1:17">
      <c r="A10540" s="63" t="s">
        <v>82</v>
      </c>
      <c r="B10540" s="63" t="s">
        <v>58</v>
      </c>
      <c r="C10540" s="63" t="s">
        <v>64</v>
      </c>
      <c r="D10540" s="63">
        <v>3</v>
      </c>
      <c r="E10540" s="63">
        <v>0.96174380000000004</v>
      </c>
      <c r="F10540" s="63">
        <v>0.80534729999999999</v>
      </c>
      <c r="G10540" s="63">
        <v>-0.15639639999999999</v>
      </c>
      <c r="H10540" s="63">
        <v>42.803800000000003</v>
      </c>
      <c r="I10540" s="63">
        <v>-0.301284</v>
      </c>
      <c r="J10540" s="63">
        <v>-0.21568329999999999</v>
      </c>
      <c r="K10540" s="63">
        <v>-0.15639639999999999</v>
      </c>
      <c r="L10540" s="63">
        <v>-9.7109600000000004E-2</v>
      </c>
      <c r="M10540" s="63">
        <v>-1.1508900000000001E-2</v>
      </c>
      <c r="N10540" s="63">
        <v>6409</v>
      </c>
      <c r="O10540" s="63">
        <v>0.1130564</v>
      </c>
      <c r="P10540" s="63">
        <v>2</v>
      </c>
      <c r="Q10540" s="63">
        <v>1.2781749580960001E-2</v>
      </c>
    </row>
    <row r="10541" spans="1:17">
      <c r="A10541" s="63" t="s">
        <v>82</v>
      </c>
      <c r="B10541" s="63" t="s">
        <v>58</v>
      </c>
      <c r="C10541" s="63" t="s">
        <v>64</v>
      </c>
      <c r="D10541" s="63">
        <v>4</v>
      </c>
      <c r="E10541" s="63">
        <v>1.0023770000000001</v>
      </c>
      <c r="F10541" s="63">
        <v>0.84452689999999997</v>
      </c>
      <c r="G10541" s="63">
        <v>-0.1578502</v>
      </c>
      <c r="H10541" s="63">
        <v>42.6965</v>
      </c>
      <c r="I10541" s="63">
        <v>-0.3027378</v>
      </c>
      <c r="J10541" s="63">
        <v>-0.217137</v>
      </c>
      <c r="K10541" s="63">
        <v>-0.1578502</v>
      </c>
      <c r="L10541" s="63">
        <v>-9.8563399999999995E-2</v>
      </c>
      <c r="M10541" s="63">
        <v>-1.2962599999999999E-2</v>
      </c>
      <c r="N10541" s="63">
        <v>6409</v>
      </c>
      <c r="O10541" s="63">
        <v>0.1130564</v>
      </c>
      <c r="P10541" s="63">
        <v>2</v>
      </c>
      <c r="Q10541" s="63">
        <v>1.2781749580960001E-2</v>
      </c>
    </row>
    <row r="10542" spans="1:17">
      <c r="A10542" s="63" t="s">
        <v>82</v>
      </c>
      <c r="B10542" s="63" t="s">
        <v>58</v>
      </c>
      <c r="C10542" s="63" t="s">
        <v>64</v>
      </c>
      <c r="D10542" s="63">
        <v>5</v>
      </c>
      <c r="E10542" s="63">
        <v>1.044699</v>
      </c>
      <c r="F10542" s="63">
        <v>0.88760629999999996</v>
      </c>
      <c r="G10542" s="63">
        <v>-0.1570928</v>
      </c>
      <c r="H10542" s="63">
        <v>42.354100000000003</v>
      </c>
      <c r="I10542" s="63">
        <v>-0.30198039999999998</v>
      </c>
      <c r="J10542" s="63">
        <v>-0.21637960000000001</v>
      </c>
      <c r="K10542" s="63">
        <v>-0.1570928</v>
      </c>
      <c r="L10542" s="63">
        <v>-9.7806000000000004E-2</v>
      </c>
      <c r="M10542" s="63">
        <v>-1.2205199999999999E-2</v>
      </c>
      <c r="N10542" s="63">
        <v>6409</v>
      </c>
      <c r="O10542" s="63">
        <v>0.1130564</v>
      </c>
      <c r="P10542" s="63">
        <v>2</v>
      </c>
      <c r="Q10542" s="63">
        <v>1.2781749580960001E-2</v>
      </c>
    </row>
    <row r="10543" spans="1:17">
      <c r="A10543" s="63" t="s">
        <v>82</v>
      </c>
      <c r="B10543" s="63" t="s">
        <v>58</v>
      </c>
      <c r="C10543" s="63" t="s">
        <v>64</v>
      </c>
      <c r="D10543" s="63">
        <v>6</v>
      </c>
      <c r="E10543" s="63">
        <v>1.2149939999999999</v>
      </c>
      <c r="F10543" s="63">
        <v>0.97975619999999997</v>
      </c>
      <c r="G10543" s="63">
        <v>-0.2352378</v>
      </c>
      <c r="H10543" s="63">
        <v>41.906199999999998</v>
      </c>
      <c r="I10543" s="63">
        <v>-0.3801254</v>
      </c>
      <c r="J10543" s="63">
        <v>-0.29452460000000003</v>
      </c>
      <c r="K10543" s="63">
        <v>-0.2352378</v>
      </c>
      <c r="L10543" s="63">
        <v>-0.17595089999999999</v>
      </c>
      <c r="M10543" s="63">
        <v>-9.0350200000000006E-2</v>
      </c>
      <c r="N10543" s="63">
        <v>6409</v>
      </c>
      <c r="O10543" s="63">
        <v>0.1130564</v>
      </c>
      <c r="P10543" s="63">
        <v>2</v>
      </c>
      <c r="Q10543" s="63">
        <v>1.2781749580960001E-2</v>
      </c>
    </row>
    <row r="10544" spans="1:17">
      <c r="A10544" s="63" t="s">
        <v>82</v>
      </c>
      <c r="B10544" s="63" t="s">
        <v>58</v>
      </c>
      <c r="C10544" s="63" t="s">
        <v>64</v>
      </c>
      <c r="D10544" s="63">
        <v>7</v>
      </c>
      <c r="E10544" s="63">
        <v>1.573345</v>
      </c>
      <c r="F10544" s="63">
        <v>1.3741680000000001</v>
      </c>
      <c r="G10544" s="63">
        <v>-0.19917679999999999</v>
      </c>
      <c r="H10544" s="63">
        <v>41.723500000000001</v>
      </c>
      <c r="I10544" s="63">
        <v>-0.34406439999999999</v>
      </c>
      <c r="J10544" s="63">
        <v>-0.25846360000000002</v>
      </c>
      <c r="K10544" s="63">
        <v>-0.19917679999999999</v>
      </c>
      <c r="L10544" s="63">
        <v>-0.13988999999999999</v>
      </c>
      <c r="M10544" s="63">
        <v>-5.4289200000000003E-2</v>
      </c>
      <c r="N10544" s="63">
        <v>6409</v>
      </c>
      <c r="O10544" s="63">
        <v>0.1130564</v>
      </c>
      <c r="P10544" s="63">
        <v>2</v>
      </c>
      <c r="Q10544" s="63">
        <v>1.2781749580960001E-2</v>
      </c>
    </row>
    <row r="10545" spans="1:17">
      <c r="A10545" s="63" t="s">
        <v>82</v>
      </c>
      <c r="B10545" s="63" t="s">
        <v>58</v>
      </c>
      <c r="C10545" s="63" t="s">
        <v>64</v>
      </c>
      <c r="D10545" s="63">
        <v>8</v>
      </c>
      <c r="E10545" s="63">
        <v>1.7816669999999999</v>
      </c>
      <c r="F10545" s="63">
        <v>1.6977150000000001</v>
      </c>
      <c r="G10545" s="63">
        <v>-8.3951799999999993E-2</v>
      </c>
      <c r="H10545" s="63">
        <v>42.031500000000001</v>
      </c>
      <c r="I10545" s="63">
        <v>-0.2288394</v>
      </c>
      <c r="J10545" s="63">
        <v>-0.1432387</v>
      </c>
      <c r="K10545" s="63">
        <v>-8.3951799999999993E-2</v>
      </c>
      <c r="L10545" s="63">
        <v>-2.4664999999999999E-2</v>
      </c>
      <c r="M10545" s="63">
        <v>6.0935799999999998E-2</v>
      </c>
      <c r="N10545" s="63">
        <v>6409</v>
      </c>
      <c r="O10545" s="63">
        <v>0.1130564</v>
      </c>
      <c r="P10545" s="63">
        <v>2</v>
      </c>
      <c r="Q10545" s="63">
        <v>1.2781749580960001E-2</v>
      </c>
    </row>
    <row r="10546" spans="1:17">
      <c r="A10546" s="63" t="s">
        <v>82</v>
      </c>
      <c r="B10546" s="63" t="s">
        <v>58</v>
      </c>
      <c r="C10546" s="63" t="s">
        <v>64</v>
      </c>
      <c r="D10546" s="63">
        <v>9</v>
      </c>
      <c r="E10546" s="63">
        <v>1.6234500000000001</v>
      </c>
      <c r="F10546" s="63">
        <v>1.6967829999999999</v>
      </c>
      <c r="G10546" s="63">
        <v>7.3333599999999999E-2</v>
      </c>
      <c r="H10546" s="63">
        <v>44.937199999999997</v>
      </c>
      <c r="I10546" s="63">
        <v>-7.1554000000000006E-2</v>
      </c>
      <c r="J10546" s="63">
        <v>1.40468E-2</v>
      </c>
      <c r="K10546" s="63">
        <v>7.3333599999999999E-2</v>
      </c>
      <c r="L10546" s="63">
        <v>0.1326205</v>
      </c>
      <c r="M10546" s="63">
        <v>0.2182212</v>
      </c>
      <c r="N10546" s="63">
        <v>6409</v>
      </c>
      <c r="O10546" s="63">
        <v>0.1130564</v>
      </c>
      <c r="P10546" s="63">
        <v>2</v>
      </c>
      <c r="Q10546" s="63">
        <v>1.2781749580960001E-2</v>
      </c>
    </row>
    <row r="10547" spans="1:17">
      <c r="A10547" s="63" t="s">
        <v>82</v>
      </c>
      <c r="B10547" s="63" t="s">
        <v>58</v>
      </c>
      <c r="C10547" s="63" t="s">
        <v>64</v>
      </c>
      <c r="D10547" s="63">
        <v>10</v>
      </c>
      <c r="E10547" s="63">
        <v>1.5369250000000001</v>
      </c>
      <c r="F10547" s="63">
        <v>1.6131690000000001</v>
      </c>
      <c r="G10547" s="63">
        <v>7.6243900000000003E-2</v>
      </c>
      <c r="H10547" s="63">
        <v>48.002600000000001</v>
      </c>
      <c r="I10547" s="63">
        <v>-6.8643700000000002E-2</v>
      </c>
      <c r="J10547" s="63">
        <v>1.6957E-2</v>
      </c>
      <c r="K10547" s="63">
        <v>7.6243900000000003E-2</v>
      </c>
      <c r="L10547" s="63">
        <v>0.1355307</v>
      </c>
      <c r="M10547" s="63">
        <v>0.22113150000000001</v>
      </c>
      <c r="N10547" s="63">
        <v>6409</v>
      </c>
      <c r="O10547" s="63">
        <v>0.1130564</v>
      </c>
      <c r="P10547" s="63">
        <v>2</v>
      </c>
      <c r="Q10547" s="63">
        <v>1.2781749580960001E-2</v>
      </c>
    </row>
    <row r="10548" spans="1:17">
      <c r="A10548" s="63" t="s">
        <v>82</v>
      </c>
      <c r="B10548" s="63" t="s">
        <v>58</v>
      </c>
      <c r="C10548" s="63" t="s">
        <v>64</v>
      </c>
      <c r="D10548" s="63">
        <v>11</v>
      </c>
      <c r="E10548" s="63">
        <v>1.4096979999999999</v>
      </c>
      <c r="F10548" s="63">
        <v>1.564308</v>
      </c>
      <c r="G10548" s="63">
        <v>0.15461030000000001</v>
      </c>
      <c r="H10548" s="63">
        <v>50.616300000000003</v>
      </c>
      <c r="I10548" s="63">
        <v>9.7227000000000008E-3</v>
      </c>
      <c r="J10548" s="63">
        <v>9.5323400000000003E-2</v>
      </c>
      <c r="K10548" s="63">
        <v>0.15461030000000001</v>
      </c>
      <c r="L10548" s="63">
        <v>0.21389710000000001</v>
      </c>
      <c r="M10548" s="63">
        <v>0.29949789999999998</v>
      </c>
      <c r="N10548" s="63">
        <v>6409</v>
      </c>
      <c r="O10548" s="63">
        <v>0.1130564</v>
      </c>
      <c r="P10548" s="63">
        <v>2</v>
      </c>
      <c r="Q10548" s="63">
        <v>1.2781749580960001E-2</v>
      </c>
    </row>
    <row r="10549" spans="1:17">
      <c r="A10549" s="63" t="s">
        <v>82</v>
      </c>
      <c r="B10549" s="63" t="s">
        <v>58</v>
      </c>
      <c r="C10549" s="63" t="s">
        <v>64</v>
      </c>
      <c r="D10549" s="63">
        <v>12</v>
      </c>
      <c r="E10549" s="63">
        <v>1.328308</v>
      </c>
      <c r="F10549" s="63">
        <v>1.4640690000000001</v>
      </c>
      <c r="G10549" s="63">
        <v>0.13576160000000001</v>
      </c>
      <c r="H10549" s="63">
        <v>52.324599999999997</v>
      </c>
      <c r="I10549" s="63">
        <v>-9.1260000000000004E-3</v>
      </c>
      <c r="J10549" s="63">
        <v>7.6474799999999996E-2</v>
      </c>
      <c r="K10549" s="63">
        <v>0.13576160000000001</v>
      </c>
      <c r="L10549" s="63">
        <v>0.19504850000000001</v>
      </c>
      <c r="M10549" s="63">
        <v>0.28064919999999999</v>
      </c>
      <c r="N10549" s="63">
        <v>6409</v>
      </c>
      <c r="O10549" s="63">
        <v>0.1130564</v>
      </c>
      <c r="P10549" s="63">
        <v>2</v>
      </c>
      <c r="Q10549" s="63">
        <v>1.2781749580960001E-2</v>
      </c>
    </row>
    <row r="10550" spans="1:17">
      <c r="A10550" s="63" t="s">
        <v>82</v>
      </c>
      <c r="B10550" s="63" t="s">
        <v>58</v>
      </c>
      <c r="C10550" s="63" t="s">
        <v>64</v>
      </c>
      <c r="D10550" s="63">
        <v>13</v>
      </c>
      <c r="E10550" s="63">
        <v>1.174434</v>
      </c>
      <c r="F10550" s="63">
        <v>1.4255960000000001</v>
      </c>
      <c r="G10550" s="63">
        <v>0.25116240000000001</v>
      </c>
      <c r="H10550" s="63">
        <v>53.483199999999997</v>
      </c>
      <c r="I10550" s="63">
        <v>0.1062748</v>
      </c>
      <c r="J10550" s="63">
        <v>0.19187560000000001</v>
      </c>
      <c r="K10550" s="63">
        <v>0.25116240000000001</v>
      </c>
      <c r="L10550" s="63">
        <v>0.31044919999999998</v>
      </c>
      <c r="M10550" s="63">
        <v>0.39605000000000001</v>
      </c>
      <c r="N10550" s="63">
        <v>6409</v>
      </c>
      <c r="O10550" s="63">
        <v>0.1130564</v>
      </c>
      <c r="P10550" s="63">
        <v>2</v>
      </c>
      <c r="Q10550" s="63">
        <v>1.2781749580960001E-2</v>
      </c>
    </row>
    <row r="10551" spans="1:17">
      <c r="A10551" s="63" t="s">
        <v>82</v>
      </c>
      <c r="B10551" s="63" t="s">
        <v>58</v>
      </c>
      <c r="C10551" s="63" t="s">
        <v>64</v>
      </c>
      <c r="D10551" s="63">
        <v>14</v>
      </c>
      <c r="E10551" s="63">
        <v>1.0720190000000001</v>
      </c>
      <c r="F10551" s="63">
        <v>1.361715</v>
      </c>
      <c r="G10551" s="63">
        <v>0.28969549999999999</v>
      </c>
      <c r="H10551" s="63">
        <v>54.290100000000002</v>
      </c>
      <c r="I10551" s="63">
        <v>0.14480789999999999</v>
      </c>
      <c r="J10551" s="63">
        <v>0.23040869999999999</v>
      </c>
      <c r="K10551" s="63">
        <v>0.28969549999999999</v>
      </c>
      <c r="L10551" s="63">
        <v>0.34898230000000002</v>
      </c>
      <c r="M10551" s="63">
        <v>0.4345831</v>
      </c>
      <c r="N10551" s="63">
        <v>6409</v>
      </c>
      <c r="O10551" s="63">
        <v>0.1130564</v>
      </c>
      <c r="P10551" s="63">
        <v>2</v>
      </c>
      <c r="Q10551" s="63">
        <v>1.2781749580960001E-2</v>
      </c>
    </row>
    <row r="10552" spans="1:17">
      <c r="A10552" s="63" t="s">
        <v>82</v>
      </c>
      <c r="B10552" s="63" t="s">
        <v>58</v>
      </c>
      <c r="C10552" s="63" t="s">
        <v>64</v>
      </c>
      <c r="D10552" s="63">
        <v>15</v>
      </c>
      <c r="E10552" s="63">
        <v>1.031714</v>
      </c>
      <c r="F10552" s="63">
        <v>1.286824</v>
      </c>
      <c r="G10552" s="63">
        <v>0.25511</v>
      </c>
      <c r="H10552" s="63">
        <v>54.667299999999997</v>
      </c>
      <c r="I10552" s="63">
        <v>0.1102224</v>
      </c>
      <c r="J10552" s="63">
        <v>0.1958232</v>
      </c>
      <c r="K10552" s="63">
        <v>0.25511</v>
      </c>
      <c r="L10552" s="63">
        <v>0.31439689999999998</v>
      </c>
      <c r="M10552" s="63">
        <v>0.39999760000000001</v>
      </c>
      <c r="N10552" s="63">
        <v>6409</v>
      </c>
      <c r="O10552" s="63">
        <v>0.1130564</v>
      </c>
      <c r="P10552" s="63">
        <v>2</v>
      </c>
      <c r="Q10552" s="63">
        <v>1.2781749580960001E-2</v>
      </c>
    </row>
    <row r="10553" spans="1:17">
      <c r="A10553" s="63" t="s">
        <v>82</v>
      </c>
      <c r="B10553" s="63" t="s">
        <v>58</v>
      </c>
      <c r="C10553" s="63" t="s">
        <v>64</v>
      </c>
      <c r="D10553" s="63">
        <v>16</v>
      </c>
      <c r="E10553" s="63">
        <v>1.0544340000000001</v>
      </c>
      <c r="F10553" s="63">
        <v>1.2719480000000001</v>
      </c>
      <c r="G10553" s="63">
        <v>0.21751329999999999</v>
      </c>
      <c r="H10553" s="63">
        <v>54.4482</v>
      </c>
      <c r="I10553" s="63">
        <v>7.2625700000000001E-2</v>
      </c>
      <c r="J10553" s="63">
        <v>0.15822649999999999</v>
      </c>
      <c r="K10553" s="63">
        <v>0.21751329999999999</v>
      </c>
      <c r="L10553" s="63">
        <v>0.2768002</v>
      </c>
      <c r="M10553" s="63">
        <v>0.36240090000000003</v>
      </c>
      <c r="N10553" s="63">
        <v>6409</v>
      </c>
      <c r="O10553" s="63">
        <v>0.1130564</v>
      </c>
      <c r="P10553" s="63">
        <v>2</v>
      </c>
      <c r="Q10553" s="63">
        <v>1.2781749580960001E-2</v>
      </c>
    </row>
    <row r="10554" spans="1:17">
      <c r="A10554" s="63" t="s">
        <v>82</v>
      </c>
      <c r="B10554" s="63" t="s">
        <v>58</v>
      </c>
      <c r="C10554" s="63" t="s">
        <v>64</v>
      </c>
      <c r="D10554" s="63">
        <v>17</v>
      </c>
      <c r="E10554" s="63">
        <v>1.1394930000000001</v>
      </c>
      <c r="F10554" s="63">
        <v>1.32531</v>
      </c>
      <c r="G10554" s="63">
        <v>0.18581739999999999</v>
      </c>
      <c r="H10554" s="63">
        <v>52.811799999999998</v>
      </c>
      <c r="I10554" s="63">
        <v>4.0929800000000002E-2</v>
      </c>
      <c r="J10554" s="63">
        <v>0.12653049999999999</v>
      </c>
      <c r="K10554" s="63">
        <v>0.18581739999999999</v>
      </c>
      <c r="L10554" s="63">
        <v>0.24510419999999999</v>
      </c>
      <c r="M10554" s="63">
        <v>0.33070500000000003</v>
      </c>
      <c r="N10554" s="63">
        <v>6409</v>
      </c>
      <c r="O10554" s="63">
        <v>0.1130564</v>
      </c>
      <c r="P10554" s="63">
        <v>2</v>
      </c>
      <c r="Q10554" s="63">
        <v>1.2781749580960001E-2</v>
      </c>
    </row>
    <row r="10555" spans="1:17">
      <c r="A10555" s="63" t="s">
        <v>82</v>
      </c>
      <c r="B10555" s="63" t="s">
        <v>58</v>
      </c>
      <c r="C10555" s="63" t="s">
        <v>64</v>
      </c>
      <c r="D10555" s="63">
        <v>18</v>
      </c>
      <c r="E10555" s="63">
        <v>1.458431</v>
      </c>
      <c r="F10555" s="63">
        <v>1.5374840000000001</v>
      </c>
      <c r="G10555" s="63">
        <v>7.9052600000000001E-2</v>
      </c>
      <c r="H10555" s="63">
        <v>50.372500000000002</v>
      </c>
      <c r="I10555" s="63">
        <v>-6.5835000000000005E-2</v>
      </c>
      <c r="J10555" s="63">
        <v>1.9765700000000001E-2</v>
      </c>
      <c r="K10555" s="63">
        <v>7.9052600000000001E-2</v>
      </c>
      <c r="L10555" s="63">
        <v>0.1383394</v>
      </c>
      <c r="M10555" s="63">
        <v>0.22394020000000001</v>
      </c>
      <c r="N10555" s="63">
        <v>6409</v>
      </c>
      <c r="O10555" s="63">
        <v>0.1130564</v>
      </c>
      <c r="P10555" s="63">
        <v>2</v>
      </c>
      <c r="Q10555" s="63">
        <v>1.2781749580960001E-2</v>
      </c>
    </row>
    <row r="10556" spans="1:17">
      <c r="A10556" s="63" t="s">
        <v>82</v>
      </c>
      <c r="B10556" s="63" t="s">
        <v>58</v>
      </c>
      <c r="C10556" s="63" t="s">
        <v>64</v>
      </c>
      <c r="D10556" s="63">
        <v>19</v>
      </c>
      <c r="E10556" s="63">
        <v>1.7306539999999999</v>
      </c>
      <c r="F10556" s="63">
        <v>1.665886</v>
      </c>
      <c r="G10556" s="63">
        <v>-6.4768199999999998E-2</v>
      </c>
      <c r="H10556" s="63">
        <v>47.262799999999999</v>
      </c>
      <c r="I10556" s="63">
        <v>-0.2096558</v>
      </c>
      <c r="J10556" s="63">
        <v>-0.124055</v>
      </c>
      <c r="K10556" s="63">
        <v>-6.4768199999999998E-2</v>
      </c>
      <c r="L10556" s="63">
        <v>-5.4814E-3</v>
      </c>
      <c r="M10556" s="63">
        <v>8.0119399999999993E-2</v>
      </c>
      <c r="N10556" s="63">
        <v>6409</v>
      </c>
      <c r="O10556" s="63">
        <v>0.1130564</v>
      </c>
      <c r="P10556" s="63">
        <v>2</v>
      </c>
      <c r="Q10556" s="63">
        <v>1.2781749580960001E-2</v>
      </c>
    </row>
    <row r="10557" spans="1:17">
      <c r="A10557" s="63" t="s">
        <v>82</v>
      </c>
      <c r="B10557" s="63" t="s">
        <v>58</v>
      </c>
      <c r="C10557" s="63" t="s">
        <v>64</v>
      </c>
      <c r="D10557" s="63">
        <v>20</v>
      </c>
      <c r="E10557" s="63">
        <v>1.795715</v>
      </c>
      <c r="F10557" s="63">
        <v>1.680547</v>
      </c>
      <c r="G10557" s="63">
        <v>-0.1151683</v>
      </c>
      <c r="H10557" s="63">
        <v>45.382599999999996</v>
      </c>
      <c r="I10557" s="63">
        <v>-0.26005590000000001</v>
      </c>
      <c r="J10557" s="63">
        <v>-0.1744552</v>
      </c>
      <c r="K10557" s="63">
        <v>-0.1151683</v>
      </c>
      <c r="L10557" s="63">
        <v>-5.5881500000000001E-2</v>
      </c>
      <c r="M10557" s="63">
        <v>2.9719300000000001E-2</v>
      </c>
      <c r="N10557" s="63">
        <v>6409</v>
      </c>
      <c r="O10557" s="63">
        <v>0.1130564</v>
      </c>
      <c r="P10557" s="63">
        <v>2</v>
      </c>
      <c r="Q10557" s="63">
        <v>1.2781749580960001E-2</v>
      </c>
    </row>
    <row r="10558" spans="1:17">
      <c r="A10558" s="63" t="s">
        <v>82</v>
      </c>
      <c r="B10558" s="63" t="s">
        <v>58</v>
      </c>
      <c r="C10558" s="63" t="s">
        <v>64</v>
      </c>
      <c r="D10558" s="63">
        <v>21</v>
      </c>
      <c r="E10558" s="63">
        <v>1.8067489999999999</v>
      </c>
      <c r="F10558" s="63">
        <v>1.65889</v>
      </c>
      <c r="G10558" s="63">
        <v>-0.14785870000000001</v>
      </c>
      <c r="H10558" s="63">
        <v>44.395299999999999</v>
      </c>
      <c r="I10558" s="63">
        <v>-0.29274630000000001</v>
      </c>
      <c r="J10558" s="63">
        <v>-0.20714560000000001</v>
      </c>
      <c r="K10558" s="63">
        <v>-0.14785870000000001</v>
      </c>
      <c r="L10558" s="63">
        <v>-8.8571899999999995E-2</v>
      </c>
      <c r="M10558" s="63">
        <v>-2.9711E-3</v>
      </c>
      <c r="N10558" s="63">
        <v>6409</v>
      </c>
      <c r="O10558" s="63">
        <v>0.1130564</v>
      </c>
      <c r="P10558" s="63">
        <v>2</v>
      </c>
      <c r="Q10558" s="63">
        <v>1.2781749580960001E-2</v>
      </c>
    </row>
    <row r="10559" spans="1:17">
      <c r="A10559" s="63" t="s">
        <v>82</v>
      </c>
      <c r="B10559" s="63" t="s">
        <v>58</v>
      </c>
      <c r="C10559" s="63" t="s">
        <v>64</v>
      </c>
      <c r="D10559" s="63">
        <v>22</v>
      </c>
      <c r="E10559" s="63">
        <v>1.6643749999999999</v>
      </c>
      <c r="F10559" s="63">
        <v>1.5160880000000001</v>
      </c>
      <c r="G10559" s="63">
        <v>-0.14828659999999999</v>
      </c>
      <c r="H10559" s="63">
        <v>43.719099999999997</v>
      </c>
      <c r="I10559" s="63">
        <v>-0.2931742</v>
      </c>
      <c r="J10559" s="63">
        <v>-0.20757339999999999</v>
      </c>
      <c r="K10559" s="63">
        <v>-0.14828659999999999</v>
      </c>
      <c r="L10559" s="63">
        <v>-8.8999700000000001E-2</v>
      </c>
      <c r="M10559" s="63">
        <v>-3.3990000000000001E-3</v>
      </c>
      <c r="N10559" s="63">
        <v>6409</v>
      </c>
      <c r="O10559" s="63">
        <v>0.1130564</v>
      </c>
      <c r="P10559" s="63">
        <v>2</v>
      </c>
      <c r="Q10559" s="63">
        <v>1.2781749580960001E-2</v>
      </c>
    </row>
    <row r="10560" spans="1:17">
      <c r="A10560" s="63" t="s">
        <v>82</v>
      </c>
      <c r="B10560" s="63" t="s">
        <v>58</v>
      </c>
      <c r="C10560" s="63" t="s">
        <v>64</v>
      </c>
      <c r="D10560" s="63">
        <v>23</v>
      </c>
      <c r="E10560" s="63">
        <v>1.444072</v>
      </c>
      <c r="F10560" s="63">
        <v>1.3038940000000001</v>
      </c>
      <c r="G10560" s="63">
        <v>-0.14017840000000001</v>
      </c>
      <c r="H10560" s="63">
        <v>43.32</v>
      </c>
      <c r="I10560" s="63">
        <v>-0.28506599999999999</v>
      </c>
      <c r="J10560" s="63">
        <v>-0.19946530000000001</v>
      </c>
      <c r="K10560" s="63">
        <v>-0.14017840000000001</v>
      </c>
      <c r="L10560" s="63">
        <v>-8.0891599999999994E-2</v>
      </c>
      <c r="M10560" s="63">
        <v>4.7092000000000002E-3</v>
      </c>
      <c r="N10560" s="63">
        <v>6409</v>
      </c>
      <c r="O10560" s="63">
        <v>0.1130564</v>
      </c>
      <c r="P10560" s="63">
        <v>2</v>
      </c>
      <c r="Q10560" s="63">
        <v>1.2781749580960001E-2</v>
      </c>
    </row>
    <row r="10561" spans="1:17">
      <c r="A10561" s="63" t="s">
        <v>82</v>
      </c>
      <c r="B10561" s="63" t="s">
        <v>58</v>
      </c>
      <c r="C10561" s="63" t="s">
        <v>64</v>
      </c>
      <c r="D10561" s="63">
        <v>24</v>
      </c>
      <c r="E10561" s="63">
        <v>1.203756</v>
      </c>
      <c r="F10561" s="63">
        <v>1.0616650000000001</v>
      </c>
      <c r="G10561" s="63">
        <v>-0.14209160000000001</v>
      </c>
      <c r="H10561" s="63">
        <v>42.961599999999997</v>
      </c>
      <c r="I10561" s="63">
        <v>-0.28697919999999999</v>
      </c>
      <c r="J10561" s="63">
        <v>-0.20137849999999999</v>
      </c>
      <c r="K10561" s="63">
        <v>-0.14209160000000001</v>
      </c>
      <c r="L10561" s="63">
        <v>-8.2804799999999998E-2</v>
      </c>
      <c r="M10561" s="63">
        <v>2.7959999999999999E-3</v>
      </c>
      <c r="N10561" s="63">
        <v>6409</v>
      </c>
      <c r="O10561" s="63">
        <v>0.1130564</v>
      </c>
      <c r="P10561" s="63">
        <v>2</v>
      </c>
      <c r="Q10561" s="63">
        <v>1.2781749580960001E-2</v>
      </c>
    </row>
    <row r="10562" spans="1:17">
      <c r="A10562" s="63" t="s">
        <v>82</v>
      </c>
      <c r="B10562" s="63" t="s">
        <v>58</v>
      </c>
      <c r="C10562" s="63" t="s">
        <v>65</v>
      </c>
      <c r="D10562" s="63">
        <v>1</v>
      </c>
      <c r="E10562" s="63">
        <v>0.94196369999999996</v>
      </c>
      <c r="F10562" s="63">
        <v>0.79705999999999999</v>
      </c>
      <c r="G10562" s="63">
        <v>-0.1449037</v>
      </c>
      <c r="H10562" s="63">
        <v>44.770200000000003</v>
      </c>
      <c r="I10562" s="63">
        <v>-0.28979129999999997</v>
      </c>
      <c r="J10562" s="63">
        <v>-0.2041906</v>
      </c>
      <c r="K10562" s="63">
        <v>-0.1449037</v>
      </c>
      <c r="L10562" s="63">
        <v>-8.5616899999999996E-2</v>
      </c>
      <c r="M10562" s="63">
        <v>-1.6099999999999998E-5</v>
      </c>
      <c r="N10562" s="63">
        <v>6409</v>
      </c>
      <c r="O10562" s="63">
        <v>0.1130564</v>
      </c>
      <c r="P10562" s="63">
        <v>3</v>
      </c>
      <c r="Q10562" s="63">
        <v>1.2781749580960001E-2</v>
      </c>
    </row>
    <row r="10563" spans="1:17">
      <c r="A10563" s="63" t="s">
        <v>82</v>
      </c>
      <c r="B10563" s="63" t="s">
        <v>58</v>
      </c>
      <c r="C10563" s="63" t="s">
        <v>65</v>
      </c>
      <c r="D10563" s="63">
        <v>2</v>
      </c>
      <c r="E10563" s="63">
        <v>0.87615390000000004</v>
      </c>
      <c r="F10563" s="63">
        <v>0.71533820000000004</v>
      </c>
      <c r="G10563" s="63">
        <v>-0.16081580000000001</v>
      </c>
      <c r="H10563" s="63">
        <v>43.9512</v>
      </c>
      <c r="I10563" s="63">
        <v>-0.30570340000000001</v>
      </c>
      <c r="J10563" s="63">
        <v>-0.22010260000000001</v>
      </c>
      <c r="K10563" s="63">
        <v>-0.16081580000000001</v>
      </c>
      <c r="L10563" s="63">
        <v>-0.10152890000000001</v>
      </c>
      <c r="M10563" s="63">
        <v>-1.59282E-2</v>
      </c>
      <c r="N10563" s="63">
        <v>6409</v>
      </c>
      <c r="O10563" s="63">
        <v>0.1130564</v>
      </c>
      <c r="P10563" s="63">
        <v>3</v>
      </c>
      <c r="Q10563" s="63">
        <v>1.2781749580960001E-2</v>
      </c>
    </row>
    <row r="10564" spans="1:17">
      <c r="A10564" s="63" t="s">
        <v>82</v>
      </c>
      <c r="B10564" s="63" t="s">
        <v>58</v>
      </c>
      <c r="C10564" s="63" t="s">
        <v>65</v>
      </c>
      <c r="D10564" s="63">
        <v>3</v>
      </c>
      <c r="E10564" s="63">
        <v>0.86266880000000001</v>
      </c>
      <c r="F10564" s="63">
        <v>0.70627229999999996</v>
      </c>
      <c r="G10564" s="63">
        <v>-0.15639639999999999</v>
      </c>
      <c r="H10564" s="63">
        <v>43.465299999999999</v>
      </c>
      <c r="I10564" s="63">
        <v>-0.301284</v>
      </c>
      <c r="J10564" s="63">
        <v>-0.21568329999999999</v>
      </c>
      <c r="K10564" s="63">
        <v>-0.15639639999999999</v>
      </c>
      <c r="L10564" s="63">
        <v>-9.7109600000000004E-2</v>
      </c>
      <c r="M10564" s="63">
        <v>-1.1508900000000001E-2</v>
      </c>
      <c r="N10564" s="63">
        <v>6409</v>
      </c>
      <c r="O10564" s="63">
        <v>0.1130564</v>
      </c>
      <c r="P10564" s="63">
        <v>3</v>
      </c>
      <c r="Q10564" s="63">
        <v>1.2781749580960001E-2</v>
      </c>
    </row>
    <row r="10565" spans="1:17">
      <c r="A10565" s="63" t="s">
        <v>82</v>
      </c>
      <c r="B10565" s="63" t="s">
        <v>58</v>
      </c>
      <c r="C10565" s="63" t="s">
        <v>65</v>
      </c>
      <c r="D10565" s="63">
        <v>4</v>
      </c>
      <c r="E10565" s="63">
        <v>0.9055029</v>
      </c>
      <c r="F10565" s="63">
        <v>0.7476526</v>
      </c>
      <c r="G10565" s="63">
        <v>-0.1578503</v>
      </c>
      <c r="H10565" s="63">
        <v>43.021900000000002</v>
      </c>
      <c r="I10565" s="63">
        <v>-0.3027379</v>
      </c>
      <c r="J10565" s="63">
        <v>-0.2171371</v>
      </c>
      <c r="K10565" s="63">
        <v>-0.1578503</v>
      </c>
      <c r="L10565" s="63">
        <v>-9.8563399999999995E-2</v>
      </c>
      <c r="M10565" s="63">
        <v>-1.2962700000000001E-2</v>
      </c>
      <c r="N10565" s="63">
        <v>6409</v>
      </c>
      <c r="O10565" s="63">
        <v>0.1130564</v>
      </c>
      <c r="P10565" s="63">
        <v>3</v>
      </c>
      <c r="Q10565" s="63">
        <v>1.2781749580960001E-2</v>
      </c>
    </row>
    <row r="10566" spans="1:17">
      <c r="A10566" s="63" t="s">
        <v>82</v>
      </c>
      <c r="B10566" s="63" t="s">
        <v>58</v>
      </c>
      <c r="C10566" s="63" t="s">
        <v>65</v>
      </c>
      <c r="D10566" s="63">
        <v>5</v>
      </c>
      <c r="E10566" s="63">
        <v>0.94375750000000003</v>
      </c>
      <c r="F10566" s="63">
        <v>0.78666469999999999</v>
      </c>
      <c r="G10566" s="63">
        <v>-0.1570928</v>
      </c>
      <c r="H10566" s="63">
        <v>42.430999999999997</v>
      </c>
      <c r="I10566" s="63">
        <v>-0.30198029999999998</v>
      </c>
      <c r="J10566" s="63">
        <v>-0.21637960000000001</v>
      </c>
      <c r="K10566" s="63">
        <v>-0.1570928</v>
      </c>
      <c r="L10566" s="63">
        <v>-9.7805900000000001E-2</v>
      </c>
      <c r="M10566" s="63">
        <v>-1.2205199999999999E-2</v>
      </c>
      <c r="N10566" s="63">
        <v>6409</v>
      </c>
      <c r="O10566" s="63">
        <v>0.1130564</v>
      </c>
      <c r="P10566" s="63">
        <v>3</v>
      </c>
      <c r="Q10566" s="63">
        <v>1.2781749580960001E-2</v>
      </c>
    </row>
    <row r="10567" spans="1:17">
      <c r="A10567" s="63" t="s">
        <v>82</v>
      </c>
      <c r="B10567" s="63" t="s">
        <v>58</v>
      </c>
      <c r="C10567" s="63" t="s">
        <v>65</v>
      </c>
      <c r="D10567" s="63">
        <v>6</v>
      </c>
      <c r="E10567" s="63">
        <v>1.1077129999999999</v>
      </c>
      <c r="F10567" s="63">
        <v>0.87247509999999995</v>
      </c>
      <c r="G10567" s="63">
        <v>-0.2352378</v>
      </c>
      <c r="H10567" s="63">
        <v>41.898200000000003</v>
      </c>
      <c r="I10567" s="63">
        <v>-0.3801254</v>
      </c>
      <c r="J10567" s="63">
        <v>-0.29452460000000003</v>
      </c>
      <c r="K10567" s="63">
        <v>-0.2352378</v>
      </c>
      <c r="L10567" s="63">
        <v>-0.17595089999999999</v>
      </c>
      <c r="M10567" s="63">
        <v>-9.0350200000000006E-2</v>
      </c>
      <c r="N10567" s="63">
        <v>6409</v>
      </c>
      <c r="O10567" s="63">
        <v>0.1130564</v>
      </c>
      <c r="P10567" s="63">
        <v>3</v>
      </c>
      <c r="Q10567" s="63">
        <v>1.2781749580960001E-2</v>
      </c>
    </row>
    <row r="10568" spans="1:17">
      <c r="A10568" s="63" t="s">
        <v>82</v>
      </c>
      <c r="B10568" s="63" t="s">
        <v>58</v>
      </c>
      <c r="C10568" s="63" t="s">
        <v>65</v>
      </c>
      <c r="D10568" s="63">
        <v>7</v>
      </c>
      <c r="E10568" s="63">
        <v>1.440877</v>
      </c>
      <c r="F10568" s="63">
        <v>1.2417</v>
      </c>
      <c r="G10568" s="63">
        <v>-0.19917670000000001</v>
      </c>
      <c r="H10568" s="63">
        <v>42.018799999999999</v>
      </c>
      <c r="I10568" s="63">
        <v>-0.34406429999999999</v>
      </c>
      <c r="J10568" s="63">
        <v>-0.25846350000000001</v>
      </c>
      <c r="K10568" s="63">
        <v>-0.19917670000000001</v>
      </c>
      <c r="L10568" s="63">
        <v>-0.13988980000000001</v>
      </c>
      <c r="M10568" s="63">
        <v>-5.42891E-2</v>
      </c>
      <c r="N10568" s="63">
        <v>6409</v>
      </c>
      <c r="O10568" s="63">
        <v>0.1130564</v>
      </c>
      <c r="P10568" s="63">
        <v>3</v>
      </c>
      <c r="Q10568" s="63">
        <v>1.2781749580960001E-2</v>
      </c>
    </row>
    <row r="10569" spans="1:17">
      <c r="A10569" s="63" t="s">
        <v>82</v>
      </c>
      <c r="B10569" s="63" t="s">
        <v>58</v>
      </c>
      <c r="C10569" s="63" t="s">
        <v>65</v>
      </c>
      <c r="D10569" s="63">
        <v>8</v>
      </c>
      <c r="E10569" s="63">
        <v>1.6293759999999999</v>
      </c>
      <c r="F10569" s="63">
        <v>1.5454239999999999</v>
      </c>
      <c r="G10569" s="63">
        <v>-8.3951799999999993E-2</v>
      </c>
      <c r="H10569" s="63">
        <v>45.014800000000001</v>
      </c>
      <c r="I10569" s="63">
        <v>-0.2288394</v>
      </c>
      <c r="J10569" s="63">
        <v>-0.1432387</v>
      </c>
      <c r="K10569" s="63">
        <v>-8.3951799999999993E-2</v>
      </c>
      <c r="L10569" s="63">
        <v>-2.4664999999999999E-2</v>
      </c>
      <c r="M10569" s="63">
        <v>6.0935799999999998E-2</v>
      </c>
      <c r="N10569" s="63">
        <v>6409</v>
      </c>
      <c r="O10569" s="63">
        <v>0.1130564</v>
      </c>
      <c r="P10569" s="63">
        <v>3</v>
      </c>
      <c r="Q10569" s="63">
        <v>1.2781749580960001E-2</v>
      </c>
    </row>
    <row r="10570" spans="1:17">
      <c r="A10570" s="63" t="s">
        <v>82</v>
      </c>
      <c r="B10570" s="63" t="s">
        <v>58</v>
      </c>
      <c r="C10570" s="63" t="s">
        <v>65</v>
      </c>
      <c r="D10570" s="63">
        <v>9</v>
      </c>
      <c r="E10570" s="63">
        <v>1.469597</v>
      </c>
      <c r="F10570" s="63">
        <v>1.5429310000000001</v>
      </c>
      <c r="G10570" s="63">
        <v>7.3333599999999999E-2</v>
      </c>
      <c r="H10570" s="63">
        <v>49.907699999999998</v>
      </c>
      <c r="I10570" s="63">
        <v>-7.1554000000000006E-2</v>
      </c>
      <c r="J10570" s="63">
        <v>1.40468E-2</v>
      </c>
      <c r="K10570" s="63">
        <v>7.3333599999999999E-2</v>
      </c>
      <c r="L10570" s="63">
        <v>0.1326205</v>
      </c>
      <c r="M10570" s="63">
        <v>0.2182212</v>
      </c>
      <c r="N10570" s="63">
        <v>6409</v>
      </c>
      <c r="O10570" s="63">
        <v>0.1130564</v>
      </c>
      <c r="P10570" s="63">
        <v>3</v>
      </c>
      <c r="Q10570" s="63">
        <v>1.2781749580960001E-2</v>
      </c>
    </row>
    <row r="10571" spans="1:17">
      <c r="A10571" s="63" t="s">
        <v>82</v>
      </c>
      <c r="B10571" s="63" t="s">
        <v>58</v>
      </c>
      <c r="C10571" s="63" t="s">
        <v>65</v>
      </c>
      <c r="D10571" s="63">
        <v>10</v>
      </c>
      <c r="E10571" s="63">
        <v>1.3862760000000001</v>
      </c>
      <c r="F10571" s="63">
        <v>1.4625189999999999</v>
      </c>
      <c r="G10571" s="63">
        <v>7.62438E-2</v>
      </c>
      <c r="H10571" s="63">
        <v>53.630899999999997</v>
      </c>
      <c r="I10571" s="63">
        <v>-6.8643800000000005E-2</v>
      </c>
      <c r="J10571" s="63">
        <v>1.69569E-2</v>
      </c>
      <c r="K10571" s="63">
        <v>7.62438E-2</v>
      </c>
      <c r="L10571" s="63">
        <v>0.1355306</v>
      </c>
      <c r="M10571" s="63">
        <v>0.22113140000000001</v>
      </c>
      <c r="N10571" s="63">
        <v>6409</v>
      </c>
      <c r="O10571" s="63">
        <v>0.1130564</v>
      </c>
      <c r="P10571" s="63">
        <v>3</v>
      </c>
      <c r="Q10571" s="63">
        <v>1.2781749580960001E-2</v>
      </c>
    </row>
    <row r="10572" spans="1:17">
      <c r="A10572" s="63" t="s">
        <v>82</v>
      </c>
      <c r="B10572" s="63" t="s">
        <v>58</v>
      </c>
      <c r="C10572" s="63" t="s">
        <v>65</v>
      </c>
      <c r="D10572" s="63">
        <v>11</v>
      </c>
      <c r="E10572" s="63">
        <v>1.2622770000000001</v>
      </c>
      <c r="F10572" s="63">
        <v>1.416887</v>
      </c>
      <c r="G10572" s="63">
        <v>0.15461030000000001</v>
      </c>
      <c r="H10572" s="63">
        <v>56.1935</v>
      </c>
      <c r="I10572" s="63">
        <v>9.7227000000000008E-3</v>
      </c>
      <c r="J10572" s="63">
        <v>9.5323400000000003E-2</v>
      </c>
      <c r="K10572" s="63">
        <v>0.15461030000000001</v>
      </c>
      <c r="L10572" s="63">
        <v>0.21389710000000001</v>
      </c>
      <c r="M10572" s="63">
        <v>0.29949789999999998</v>
      </c>
      <c r="N10572" s="63">
        <v>6409</v>
      </c>
      <c r="O10572" s="63">
        <v>0.1130564</v>
      </c>
      <c r="P10572" s="63">
        <v>3</v>
      </c>
      <c r="Q10572" s="63">
        <v>1.2781749580960001E-2</v>
      </c>
    </row>
    <row r="10573" spans="1:17">
      <c r="A10573" s="63" t="s">
        <v>82</v>
      </c>
      <c r="B10573" s="63" t="s">
        <v>58</v>
      </c>
      <c r="C10573" s="63" t="s">
        <v>65</v>
      </c>
      <c r="D10573" s="63">
        <v>12</v>
      </c>
      <c r="E10573" s="63">
        <v>1.1875690000000001</v>
      </c>
      <c r="F10573" s="63">
        <v>1.323331</v>
      </c>
      <c r="G10573" s="63">
        <v>0.13576160000000001</v>
      </c>
      <c r="H10573" s="63">
        <v>58.106400000000001</v>
      </c>
      <c r="I10573" s="63">
        <v>-9.1260000000000004E-3</v>
      </c>
      <c r="J10573" s="63">
        <v>7.6474799999999996E-2</v>
      </c>
      <c r="K10573" s="63">
        <v>0.13576160000000001</v>
      </c>
      <c r="L10573" s="63">
        <v>0.19504850000000001</v>
      </c>
      <c r="M10573" s="63">
        <v>0.28064919999999999</v>
      </c>
      <c r="N10573" s="63">
        <v>6409</v>
      </c>
      <c r="O10573" s="63">
        <v>0.1130564</v>
      </c>
      <c r="P10573" s="63">
        <v>3</v>
      </c>
      <c r="Q10573" s="63">
        <v>1.2781749580960001E-2</v>
      </c>
    </row>
    <row r="10574" spans="1:17">
      <c r="A10574" s="63" t="s">
        <v>82</v>
      </c>
      <c r="B10574" s="63" t="s">
        <v>58</v>
      </c>
      <c r="C10574" s="63" t="s">
        <v>65</v>
      </c>
      <c r="D10574" s="63">
        <v>13</v>
      </c>
      <c r="E10574" s="63">
        <v>1.04064</v>
      </c>
      <c r="F10574" s="63">
        <v>1.291803</v>
      </c>
      <c r="G10574" s="63">
        <v>0.25116240000000001</v>
      </c>
      <c r="H10574" s="63">
        <v>59.804600000000001</v>
      </c>
      <c r="I10574" s="63">
        <v>0.1062748</v>
      </c>
      <c r="J10574" s="63">
        <v>0.19187560000000001</v>
      </c>
      <c r="K10574" s="63">
        <v>0.25116240000000001</v>
      </c>
      <c r="L10574" s="63">
        <v>0.31044919999999998</v>
      </c>
      <c r="M10574" s="63">
        <v>0.39605000000000001</v>
      </c>
      <c r="N10574" s="63">
        <v>6409</v>
      </c>
      <c r="O10574" s="63">
        <v>0.1130564</v>
      </c>
      <c r="P10574" s="63">
        <v>3</v>
      </c>
      <c r="Q10574" s="63">
        <v>1.2781749580960001E-2</v>
      </c>
    </row>
    <row r="10575" spans="1:17">
      <c r="A10575" s="63" t="s">
        <v>82</v>
      </c>
      <c r="B10575" s="63" t="s">
        <v>58</v>
      </c>
      <c r="C10575" s="63" t="s">
        <v>65</v>
      </c>
      <c r="D10575" s="63">
        <v>14</v>
      </c>
      <c r="E10575" s="63">
        <v>0.95323080000000004</v>
      </c>
      <c r="F10575" s="63">
        <v>1.242926</v>
      </c>
      <c r="G10575" s="63">
        <v>0.2896956</v>
      </c>
      <c r="H10575" s="63">
        <v>60.497399999999999</v>
      </c>
      <c r="I10575" s="63">
        <v>0.14480799999999999</v>
      </c>
      <c r="J10575" s="63">
        <v>0.23040869999999999</v>
      </c>
      <c r="K10575" s="63">
        <v>0.2896956</v>
      </c>
      <c r="L10575" s="63">
        <v>0.34898240000000003</v>
      </c>
      <c r="M10575" s="63">
        <v>0.4345832</v>
      </c>
      <c r="N10575" s="63">
        <v>6409</v>
      </c>
      <c r="O10575" s="63">
        <v>0.1130564</v>
      </c>
      <c r="P10575" s="63">
        <v>3</v>
      </c>
      <c r="Q10575" s="63">
        <v>1.2781749580960001E-2</v>
      </c>
    </row>
    <row r="10576" spans="1:17">
      <c r="A10576" s="63" t="s">
        <v>82</v>
      </c>
      <c r="B10576" s="63" t="s">
        <v>58</v>
      </c>
      <c r="C10576" s="63" t="s">
        <v>65</v>
      </c>
      <c r="D10576" s="63">
        <v>15</v>
      </c>
      <c r="E10576" s="63">
        <v>0.92288769999999998</v>
      </c>
      <c r="F10576" s="63">
        <v>1.1779980000000001</v>
      </c>
      <c r="G10576" s="63">
        <v>0.25511</v>
      </c>
      <c r="H10576" s="63">
        <v>60.511400000000002</v>
      </c>
      <c r="I10576" s="63">
        <v>0.1102224</v>
      </c>
      <c r="J10576" s="63">
        <v>0.1958232</v>
      </c>
      <c r="K10576" s="63">
        <v>0.25511</v>
      </c>
      <c r="L10576" s="63">
        <v>0.31439689999999998</v>
      </c>
      <c r="M10576" s="63">
        <v>0.39999760000000001</v>
      </c>
      <c r="N10576" s="63">
        <v>6409</v>
      </c>
      <c r="O10576" s="63">
        <v>0.1130564</v>
      </c>
      <c r="P10576" s="63">
        <v>3</v>
      </c>
      <c r="Q10576" s="63">
        <v>1.2781749580960001E-2</v>
      </c>
    </row>
    <row r="10577" spans="1:17">
      <c r="A10577" s="63" t="s">
        <v>82</v>
      </c>
      <c r="B10577" s="63" t="s">
        <v>58</v>
      </c>
      <c r="C10577" s="63" t="s">
        <v>65</v>
      </c>
      <c r="D10577" s="63">
        <v>16</v>
      </c>
      <c r="E10577" s="63">
        <v>0.94254729999999998</v>
      </c>
      <c r="F10577" s="63">
        <v>1.160061</v>
      </c>
      <c r="G10577" s="63">
        <v>0.21751329999999999</v>
      </c>
      <c r="H10577" s="63">
        <v>60.642000000000003</v>
      </c>
      <c r="I10577" s="63">
        <v>7.2625700000000001E-2</v>
      </c>
      <c r="J10577" s="63">
        <v>0.15822639999999999</v>
      </c>
      <c r="K10577" s="63">
        <v>0.21751329999999999</v>
      </c>
      <c r="L10577" s="63">
        <v>0.27680009999999999</v>
      </c>
      <c r="M10577" s="63">
        <v>0.36240090000000003</v>
      </c>
      <c r="N10577" s="63">
        <v>6409</v>
      </c>
      <c r="O10577" s="63">
        <v>0.1130564</v>
      </c>
      <c r="P10577" s="63">
        <v>3</v>
      </c>
      <c r="Q10577" s="63">
        <v>1.2781749580960001E-2</v>
      </c>
    </row>
    <row r="10578" spans="1:17">
      <c r="A10578" s="63" t="s">
        <v>82</v>
      </c>
      <c r="B10578" s="63" t="s">
        <v>58</v>
      </c>
      <c r="C10578" s="63" t="s">
        <v>65</v>
      </c>
      <c r="D10578" s="63">
        <v>17</v>
      </c>
      <c r="E10578" s="63">
        <v>1.0112570000000001</v>
      </c>
      <c r="F10578" s="63">
        <v>1.197074</v>
      </c>
      <c r="G10578" s="63">
        <v>0.18581739999999999</v>
      </c>
      <c r="H10578" s="63">
        <v>60.018599999999999</v>
      </c>
      <c r="I10578" s="63">
        <v>4.0929800000000002E-2</v>
      </c>
      <c r="J10578" s="63">
        <v>0.12653049999999999</v>
      </c>
      <c r="K10578" s="63">
        <v>0.18581739999999999</v>
      </c>
      <c r="L10578" s="63">
        <v>0.24510419999999999</v>
      </c>
      <c r="M10578" s="63">
        <v>0.33070500000000003</v>
      </c>
      <c r="N10578" s="63">
        <v>6409</v>
      </c>
      <c r="O10578" s="63">
        <v>0.1130564</v>
      </c>
      <c r="P10578" s="63">
        <v>3</v>
      </c>
      <c r="Q10578" s="63">
        <v>1.2781749580960001E-2</v>
      </c>
    </row>
    <row r="10579" spans="1:17">
      <c r="A10579" s="63" t="s">
        <v>82</v>
      </c>
      <c r="B10579" s="63" t="s">
        <v>58</v>
      </c>
      <c r="C10579" s="63" t="s">
        <v>65</v>
      </c>
      <c r="D10579" s="63">
        <v>18</v>
      </c>
      <c r="E10579" s="63">
        <v>1.279325</v>
      </c>
      <c r="F10579" s="63">
        <v>1.3583769999999999</v>
      </c>
      <c r="G10579" s="63">
        <v>7.9052600000000001E-2</v>
      </c>
      <c r="H10579" s="63">
        <v>58.499299999999998</v>
      </c>
      <c r="I10579" s="63">
        <v>-6.5835000000000005E-2</v>
      </c>
      <c r="J10579" s="63">
        <v>1.9765700000000001E-2</v>
      </c>
      <c r="K10579" s="63">
        <v>7.9052600000000001E-2</v>
      </c>
      <c r="L10579" s="63">
        <v>0.1383394</v>
      </c>
      <c r="M10579" s="63">
        <v>0.22394020000000001</v>
      </c>
      <c r="N10579" s="63">
        <v>6409</v>
      </c>
      <c r="O10579" s="63">
        <v>0.1130564</v>
      </c>
      <c r="P10579" s="63">
        <v>3</v>
      </c>
      <c r="Q10579" s="63">
        <v>1.2781749580960001E-2</v>
      </c>
    </row>
    <row r="10580" spans="1:17">
      <c r="A10580" s="63" t="s">
        <v>82</v>
      </c>
      <c r="B10580" s="63" t="s">
        <v>58</v>
      </c>
      <c r="C10580" s="63" t="s">
        <v>65</v>
      </c>
      <c r="D10580" s="63">
        <v>19</v>
      </c>
      <c r="E10580" s="63">
        <v>1.5374760000000001</v>
      </c>
      <c r="F10580" s="63">
        <v>1.4727079999999999</v>
      </c>
      <c r="G10580" s="63">
        <v>-6.4768199999999998E-2</v>
      </c>
      <c r="H10580" s="63">
        <v>54.77</v>
      </c>
      <c r="I10580" s="63">
        <v>-0.2096558</v>
      </c>
      <c r="J10580" s="63">
        <v>-0.124055</v>
      </c>
      <c r="K10580" s="63">
        <v>-6.4768199999999998E-2</v>
      </c>
      <c r="L10580" s="63">
        <v>-5.4814E-3</v>
      </c>
      <c r="M10580" s="63">
        <v>8.0119399999999993E-2</v>
      </c>
      <c r="N10580" s="63">
        <v>6409</v>
      </c>
      <c r="O10580" s="63">
        <v>0.1130564</v>
      </c>
      <c r="P10580" s="63">
        <v>3</v>
      </c>
      <c r="Q10580" s="63">
        <v>1.2781749580960001E-2</v>
      </c>
    </row>
    <row r="10581" spans="1:17">
      <c r="A10581" s="63" t="s">
        <v>82</v>
      </c>
      <c r="B10581" s="63" t="s">
        <v>58</v>
      </c>
      <c r="C10581" s="63" t="s">
        <v>65</v>
      </c>
      <c r="D10581" s="63">
        <v>20</v>
      </c>
      <c r="E10581" s="63">
        <v>1.626736</v>
      </c>
      <c r="F10581" s="63">
        <v>1.511568</v>
      </c>
      <c r="G10581" s="63">
        <v>-0.1151682</v>
      </c>
      <c r="H10581" s="63">
        <v>51.027700000000003</v>
      </c>
      <c r="I10581" s="63">
        <v>-0.2600558</v>
      </c>
      <c r="J10581" s="63">
        <v>-0.174455</v>
      </c>
      <c r="K10581" s="63">
        <v>-0.1151682</v>
      </c>
      <c r="L10581" s="63">
        <v>-5.5881399999999998E-2</v>
      </c>
      <c r="M10581" s="63">
        <v>2.97194E-2</v>
      </c>
      <c r="N10581" s="63">
        <v>6409</v>
      </c>
      <c r="O10581" s="63">
        <v>0.1130564</v>
      </c>
      <c r="P10581" s="63">
        <v>3</v>
      </c>
      <c r="Q10581" s="63">
        <v>1.2781749580960001E-2</v>
      </c>
    </row>
    <row r="10582" spans="1:17">
      <c r="A10582" s="63" t="s">
        <v>82</v>
      </c>
      <c r="B10582" s="63" t="s">
        <v>58</v>
      </c>
      <c r="C10582" s="63" t="s">
        <v>65</v>
      </c>
      <c r="D10582" s="63">
        <v>21</v>
      </c>
      <c r="E10582" s="63">
        <v>1.656909</v>
      </c>
      <c r="F10582" s="63">
        <v>1.50905</v>
      </c>
      <c r="G10582" s="63">
        <v>-0.14785860000000001</v>
      </c>
      <c r="H10582" s="63">
        <v>48.718600000000002</v>
      </c>
      <c r="I10582" s="63">
        <v>-0.29274620000000001</v>
      </c>
      <c r="J10582" s="63">
        <v>-0.20714550000000001</v>
      </c>
      <c r="K10582" s="63">
        <v>-0.14785860000000001</v>
      </c>
      <c r="L10582" s="63">
        <v>-8.8571800000000006E-2</v>
      </c>
      <c r="M10582" s="63">
        <v>-2.9710000000000001E-3</v>
      </c>
      <c r="N10582" s="63">
        <v>6409</v>
      </c>
      <c r="O10582" s="63">
        <v>0.1130564</v>
      </c>
      <c r="P10582" s="63">
        <v>3</v>
      </c>
      <c r="Q10582" s="63">
        <v>1.2781749580960001E-2</v>
      </c>
    </row>
    <row r="10583" spans="1:17">
      <c r="A10583" s="63" t="s">
        <v>82</v>
      </c>
      <c r="B10583" s="63" t="s">
        <v>58</v>
      </c>
      <c r="C10583" s="63" t="s">
        <v>65</v>
      </c>
      <c r="D10583" s="63">
        <v>22</v>
      </c>
      <c r="E10583" s="63">
        <v>1.53339</v>
      </c>
      <c r="F10583" s="63">
        <v>1.385103</v>
      </c>
      <c r="G10583" s="63">
        <v>-0.14828659999999999</v>
      </c>
      <c r="H10583" s="63">
        <v>47.447099999999999</v>
      </c>
      <c r="I10583" s="63">
        <v>-0.2931742</v>
      </c>
      <c r="J10583" s="63">
        <v>-0.20757339999999999</v>
      </c>
      <c r="K10583" s="63">
        <v>-0.14828659999999999</v>
      </c>
      <c r="L10583" s="63">
        <v>-8.8999700000000001E-2</v>
      </c>
      <c r="M10583" s="63">
        <v>-3.3990000000000001E-3</v>
      </c>
      <c r="N10583" s="63">
        <v>6409</v>
      </c>
      <c r="O10583" s="63">
        <v>0.1130564</v>
      </c>
      <c r="P10583" s="63">
        <v>3</v>
      </c>
      <c r="Q10583" s="63">
        <v>1.2781749580960001E-2</v>
      </c>
    </row>
    <row r="10584" spans="1:17">
      <c r="A10584" s="63" t="s">
        <v>82</v>
      </c>
      <c r="B10584" s="63" t="s">
        <v>58</v>
      </c>
      <c r="C10584" s="63" t="s">
        <v>65</v>
      </c>
      <c r="D10584" s="63">
        <v>23</v>
      </c>
      <c r="E10584" s="63">
        <v>1.324058</v>
      </c>
      <c r="F10584" s="63">
        <v>1.18388</v>
      </c>
      <c r="G10584" s="63">
        <v>-0.14017830000000001</v>
      </c>
      <c r="H10584" s="63">
        <v>46.289099999999998</v>
      </c>
      <c r="I10584" s="63">
        <v>-0.28506589999999998</v>
      </c>
      <c r="J10584" s="63">
        <v>-0.19946520000000001</v>
      </c>
      <c r="K10584" s="63">
        <v>-0.14017830000000001</v>
      </c>
      <c r="L10584" s="63">
        <v>-8.0891500000000005E-2</v>
      </c>
      <c r="M10584" s="63">
        <v>4.7092999999999996E-3</v>
      </c>
      <c r="N10584" s="63">
        <v>6409</v>
      </c>
      <c r="O10584" s="63">
        <v>0.1130564</v>
      </c>
      <c r="P10584" s="63">
        <v>3</v>
      </c>
      <c r="Q10584" s="63">
        <v>1.2781749580960001E-2</v>
      </c>
    </row>
    <row r="10585" spans="1:17">
      <c r="A10585" s="63" t="s">
        <v>82</v>
      </c>
      <c r="B10585" s="63" t="s">
        <v>58</v>
      </c>
      <c r="C10585" s="63" t="s">
        <v>65</v>
      </c>
      <c r="D10585" s="63">
        <v>24</v>
      </c>
      <c r="E10585" s="63">
        <v>1.096951</v>
      </c>
      <c r="F10585" s="63">
        <v>0.95485909999999996</v>
      </c>
      <c r="G10585" s="63">
        <v>-0.14209160000000001</v>
      </c>
      <c r="H10585" s="63">
        <v>45.658200000000001</v>
      </c>
      <c r="I10585" s="63">
        <v>-0.28697919999999999</v>
      </c>
      <c r="J10585" s="63">
        <v>-0.20137840000000001</v>
      </c>
      <c r="K10585" s="63">
        <v>-0.14209160000000001</v>
      </c>
      <c r="L10585" s="63">
        <v>-8.2804699999999995E-2</v>
      </c>
      <c r="M10585" s="63">
        <v>2.7959999999999999E-3</v>
      </c>
      <c r="N10585" s="63">
        <v>6409</v>
      </c>
      <c r="O10585" s="63">
        <v>0.1130564</v>
      </c>
      <c r="P10585" s="63">
        <v>3</v>
      </c>
      <c r="Q10585" s="63">
        <v>1.2781749580960001E-2</v>
      </c>
    </row>
    <row r="10586" spans="1:17">
      <c r="A10586" s="63" t="s">
        <v>82</v>
      </c>
      <c r="B10586" s="63" t="s">
        <v>58</v>
      </c>
      <c r="C10586" s="63" t="s">
        <v>66</v>
      </c>
      <c r="D10586" s="63">
        <v>1</v>
      </c>
      <c r="E10586" s="63">
        <v>0.85349830000000004</v>
      </c>
      <c r="F10586" s="63">
        <v>0.70859459999999996</v>
      </c>
      <c r="G10586" s="63">
        <v>-0.1449037</v>
      </c>
      <c r="H10586" s="63">
        <v>51.2378</v>
      </c>
      <c r="I10586" s="63">
        <v>-0.28979129999999997</v>
      </c>
      <c r="J10586" s="63">
        <v>-0.2041906</v>
      </c>
      <c r="K10586" s="63">
        <v>-0.1449037</v>
      </c>
      <c r="L10586" s="63">
        <v>-8.5616899999999996E-2</v>
      </c>
      <c r="M10586" s="63">
        <v>-1.6099999999999998E-5</v>
      </c>
      <c r="N10586" s="63">
        <v>6409</v>
      </c>
      <c r="O10586" s="63">
        <v>0.1130564</v>
      </c>
      <c r="P10586" s="63">
        <v>4</v>
      </c>
      <c r="Q10586" s="63">
        <v>1.2781749580960001E-2</v>
      </c>
    </row>
    <row r="10587" spans="1:17">
      <c r="A10587" s="63" t="s">
        <v>82</v>
      </c>
      <c r="B10587" s="63" t="s">
        <v>58</v>
      </c>
      <c r="C10587" s="63" t="s">
        <v>66</v>
      </c>
      <c r="D10587" s="63">
        <v>2</v>
      </c>
      <c r="E10587" s="63">
        <v>0.78931169999999995</v>
      </c>
      <c r="F10587" s="63">
        <v>0.6284959</v>
      </c>
      <c r="G10587" s="63">
        <v>-0.16081580000000001</v>
      </c>
      <c r="H10587" s="63">
        <v>50.617600000000003</v>
      </c>
      <c r="I10587" s="63">
        <v>-0.30570340000000001</v>
      </c>
      <c r="J10587" s="63">
        <v>-0.22010270000000001</v>
      </c>
      <c r="K10587" s="63">
        <v>-0.16081580000000001</v>
      </c>
      <c r="L10587" s="63">
        <v>-0.10152899999999999</v>
      </c>
      <c r="M10587" s="63">
        <v>-1.59282E-2</v>
      </c>
      <c r="N10587" s="63">
        <v>6409</v>
      </c>
      <c r="O10587" s="63">
        <v>0.1130564</v>
      </c>
      <c r="P10587" s="63">
        <v>4</v>
      </c>
      <c r="Q10587" s="63">
        <v>1.2781749580960001E-2</v>
      </c>
    </row>
    <row r="10588" spans="1:17">
      <c r="A10588" s="63" t="s">
        <v>82</v>
      </c>
      <c r="B10588" s="63" t="s">
        <v>58</v>
      </c>
      <c r="C10588" s="63" t="s">
        <v>66</v>
      </c>
      <c r="D10588" s="63">
        <v>3</v>
      </c>
      <c r="E10588" s="63">
        <v>0.76787349999999999</v>
      </c>
      <c r="F10588" s="63">
        <v>0.61147700000000005</v>
      </c>
      <c r="G10588" s="63">
        <v>-0.15639639999999999</v>
      </c>
      <c r="H10588" s="63">
        <v>49.8705</v>
      </c>
      <c r="I10588" s="63">
        <v>-0.301284</v>
      </c>
      <c r="J10588" s="63">
        <v>-0.21568329999999999</v>
      </c>
      <c r="K10588" s="63">
        <v>-0.15639639999999999</v>
      </c>
      <c r="L10588" s="63">
        <v>-9.7109600000000004E-2</v>
      </c>
      <c r="M10588" s="63">
        <v>-1.1508900000000001E-2</v>
      </c>
      <c r="N10588" s="63">
        <v>6409</v>
      </c>
      <c r="O10588" s="63">
        <v>0.1130564</v>
      </c>
      <c r="P10588" s="63">
        <v>4</v>
      </c>
      <c r="Q10588" s="63">
        <v>1.2781749580960001E-2</v>
      </c>
    </row>
    <row r="10589" spans="1:17">
      <c r="A10589" s="63" t="s">
        <v>82</v>
      </c>
      <c r="B10589" s="63" t="s">
        <v>58</v>
      </c>
      <c r="C10589" s="63" t="s">
        <v>66</v>
      </c>
      <c r="D10589" s="63">
        <v>4</v>
      </c>
      <c r="E10589" s="63">
        <v>0.80304750000000003</v>
      </c>
      <c r="F10589" s="63">
        <v>0.64519729999999997</v>
      </c>
      <c r="G10589" s="63">
        <v>-0.1578503</v>
      </c>
      <c r="H10589" s="63">
        <v>49.142099999999999</v>
      </c>
      <c r="I10589" s="63">
        <v>-0.3027379</v>
      </c>
      <c r="J10589" s="63">
        <v>-0.2171371</v>
      </c>
      <c r="K10589" s="63">
        <v>-0.1578503</v>
      </c>
      <c r="L10589" s="63">
        <v>-9.8563399999999995E-2</v>
      </c>
      <c r="M10589" s="63">
        <v>-1.2962700000000001E-2</v>
      </c>
      <c r="N10589" s="63">
        <v>6409</v>
      </c>
      <c r="O10589" s="63">
        <v>0.1130564</v>
      </c>
      <c r="P10589" s="63">
        <v>4</v>
      </c>
      <c r="Q10589" s="63">
        <v>1.2781749580960001E-2</v>
      </c>
    </row>
    <row r="10590" spans="1:17">
      <c r="A10590" s="63" t="s">
        <v>82</v>
      </c>
      <c r="B10590" s="63" t="s">
        <v>58</v>
      </c>
      <c r="C10590" s="63" t="s">
        <v>66</v>
      </c>
      <c r="D10590" s="63">
        <v>5</v>
      </c>
      <c r="E10590" s="63">
        <v>0.82998340000000004</v>
      </c>
      <c r="F10590" s="63">
        <v>0.67289060000000001</v>
      </c>
      <c r="G10590" s="63">
        <v>-0.1570928</v>
      </c>
      <c r="H10590" s="63">
        <v>48.581400000000002</v>
      </c>
      <c r="I10590" s="63">
        <v>-0.30198029999999998</v>
      </c>
      <c r="J10590" s="63">
        <v>-0.21637960000000001</v>
      </c>
      <c r="K10590" s="63">
        <v>-0.1570928</v>
      </c>
      <c r="L10590" s="63">
        <v>-9.7805900000000001E-2</v>
      </c>
      <c r="M10590" s="63">
        <v>-1.2205199999999999E-2</v>
      </c>
      <c r="N10590" s="63">
        <v>6409</v>
      </c>
      <c r="O10590" s="63">
        <v>0.1130564</v>
      </c>
      <c r="P10590" s="63">
        <v>4</v>
      </c>
      <c r="Q10590" s="63">
        <v>1.2781749580960001E-2</v>
      </c>
    </row>
    <row r="10591" spans="1:17">
      <c r="A10591" s="63" t="s">
        <v>82</v>
      </c>
      <c r="B10591" s="63" t="s">
        <v>58</v>
      </c>
      <c r="C10591" s="63" t="s">
        <v>66</v>
      </c>
      <c r="D10591" s="63">
        <v>6</v>
      </c>
      <c r="E10591" s="63">
        <v>0.97708450000000002</v>
      </c>
      <c r="F10591" s="63">
        <v>0.74184669999999997</v>
      </c>
      <c r="G10591" s="63">
        <v>-0.23523769999999999</v>
      </c>
      <c r="H10591" s="63">
        <v>47.521000000000001</v>
      </c>
      <c r="I10591" s="63">
        <v>-0.3801253</v>
      </c>
      <c r="J10591" s="63">
        <v>-0.29452460000000003</v>
      </c>
      <c r="K10591" s="63">
        <v>-0.23523769999999999</v>
      </c>
      <c r="L10591" s="63">
        <v>-0.17595089999999999</v>
      </c>
      <c r="M10591" s="63">
        <v>-9.0350100000000003E-2</v>
      </c>
      <c r="N10591" s="63">
        <v>6409</v>
      </c>
      <c r="O10591" s="63">
        <v>0.1130564</v>
      </c>
      <c r="P10591" s="63">
        <v>4</v>
      </c>
      <c r="Q10591" s="63">
        <v>1.2781749580960001E-2</v>
      </c>
    </row>
    <row r="10592" spans="1:17">
      <c r="A10592" s="63" t="s">
        <v>82</v>
      </c>
      <c r="B10592" s="63" t="s">
        <v>58</v>
      </c>
      <c r="C10592" s="63" t="s">
        <v>66</v>
      </c>
      <c r="D10592" s="63">
        <v>7</v>
      </c>
      <c r="E10592" s="63">
        <v>1.245582</v>
      </c>
      <c r="F10592" s="63">
        <v>1.046405</v>
      </c>
      <c r="G10592" s="63">
        <v>-0.19917670000000001</v>
      </c>
      <c r="H10592" s="63">
        <v>46.957599999999999</v>
      </c>
      <c r="I10592" s="63">
        <v>-0.34406429999999999</v>
      </c>
      <c r="J10592" s="63">
        <v>-0.25846350000000001</v>
      </c>
      <c r="K10592" s="63">
        <v>-0.19917670000000001</v>
      </c>
      <c r="L10592" s="63">
        <v>-0.13988980000000001</v>
      </c>
      <c r="M10592" s="63">
        <v>-5.42891E-2</v>
      </c>
      <c r="N10592" s="63">
        <v>6409</v>
      </c>
      <c r="O10592" s="63">
        <v>0.1130564</v>
      </c>
      <c r="P10592" s="63">
        <v>4</v>
      </c>
      <c r="Q10592" s="63">
        <v>1.2781749580960001E-2</v>
      </c>
    </row>
    <row r="10593" spans="1:17">
      <c r="A10593" s="63" t="s">
        <v>82</v>
      </c>
      <c r="B10593" s="63" t="s">
        <v>58</v>
      </c>
      <c r="C10593" s="63" t="s">
        <v>66</v>
      </c>
      <c r="D10593" s="63">
        <v>8</v>
      </c>
      <c r="E10593" s="63">
        <v>1.3887039999999999</v>
      </c>
      <c r="F10593" s="63">
        <v>1.3047519999999999</v>
      </c>
      <c r="G10593" s="63">
        <v>-8.3951799999999993E-2</v>
      </c>
      <c r="H10593" s="63">
        <v>49.795999999999999</v>
      </c>
      <c r="I10593" s="63">
        <v>-0.2288394</v>
      </c>
      <c r="J10593" s="63">
        <v>-0.1432387</v>
      </c>
      <c r="K10593" s="63">
        <v>-8.3951799999999993E-2</v>
      </c>
      <c r="L10593" s="63">
        <v>-2.4664999999999999E-2</v>
      </c>
      <c r="M10593" s="63">
        <v>6.0935799999999998E-2</v>
      </c>
      <c r="N10593" s="63">
        <v>6409</v>
      </c>
      <c r="O10593" s="63">
        <v>0.1130564</v>
      </c>
      <c r="P10593" s="63">
        <v>4</v>
      </c>
      <c r="Q10593" s="63">
        <v>1.2781749580960001E-2</v>
      </c>
    </row>
    <row r="10594" spans="1:17">
      <c r="A10594" s="63" t="s">
        <v>82</v>
      </c>
      <c r="B10594" s="63" t="s">
        <v>58</v>
      </c>
      <c r="C10594" s="63" t="s">
        <v>66</v>
      </c>
      <c r="D10594" s="63">
        <v>9</v>
      </c>
      <c r="E10594" s="63">
        <v>1.256564</v>
      </c>
      <c r="F10594" s="63">
        <v>1.3298970000000001</v>
      </c>
      <c r="G10594" s="63">
        <v>7.3333599999999999E-2</v>
      </c>
      <c r="H10594" s="63">
        <v>55.746099999999998</v>
      </c>
      <c r="I10594" s="63">
        <v>-7.1554000000000006E-2</v>
      </c>
      <c r="J10594" s="63">
        <v>1.40468E-2</v>
      </c>
      <c r="K10594" s="63">
        <v>7.3333599999999999E-2</v>
      </c>
      <c r="L10594" s="63">
        <v>0.1326205</v>
      </c>
      <c r="M10594" s="63">
        <v>0.2182212</v>
      </c>
      <c r="N10594" s="63">
        <v>6409</v>
      </c>
      <c r="O10594" s="63">
        <v>0.1130564</v>
      </c>
      <c r="P10594" s="63">
        <v>4</v>
      </c>
      <c r="Q10594" s="63">
        <v>1.2781749580960001E-2</v>
      </c>
    </row>
    <row r="10595" spans="1:17">
      <c r="A10595" s="63" t="s">
        <v>82</v>
      </c>
      <c r="B10595" s="63" t="s">
        <v>58</v>
      </c>
      <c r="C10595" s="63" t="s">
        <v>66</v>
      </c>
      <c r="D10595" s="63">
        <v>10</v>
      </c>
      <c r="E10595" s="63">
        <v>1.2045790000000001</v>
      </c>
      <c r="F10595" s="63">
        <v>1.280823</v>
      </c>
      <c r="G10595" s="63">
        <v>7.6243900000000003E-2</v>
      </c>
      <c r="H10595" s="63">
        <v>60.431600000000003</v>
      </c>
      <c r="I10595" s="63">
        <v>-6.8643700000000002E-2</v>
      </c>
      <c r="J10595" s="63">
        <v>1.6957E-2</v>
      </c>
      <c r="K10595" s="63">
        <v>7.6243900000000003E-2</v>
      </c>
      <c r="L10595" s="63">
        <v>0.1355307</v>
      </c>
      <c r="M10595" s="63">
        <v>0.22113150000000001</v>
      </c>
      <c r="N10595" s="63">
        <v>6409</v>
      </c>
      <c r="O10595" s="63">
        <v>0.1130564</v>
      </c>
      <c r="P10595" s="63">
        <v>4</v>
      </c>
      <c r="Q10595" s="63">
        <v>1.2781749580960001E-2</v>
      </c>
    </row>
    <row r="10596" spans="1:17">
      <c r="A10596" s="63" t="s">
        <v>82</v>
      </c>
      <c r="B10596" s="63" t="s">
        <v>58</v>
      </c>
      <c r="C10596" s="63" t="s">
        <v>66</v>
      </c>
      <c r="D10596" s="63">
        <v>11</v>
      </c>
      <c r="E10596" s="63">
        <v>1.1045849999999999</v>
      </c>
      <c r="F10596" s="63">
        <v>1.259196</v>
      </c>
      <c r="G10596" s="63">
        <v>0.15461040000000001</v>
      </c>
      <c r="H10596" s="63">
        <v>63.259500000000003</v>
      </c>
      <c r="I10596" s="63">
        <v>9.7228000000000002E-3</v>
      </c>
      <c r="J10596" s="63">
        <v>9.5323599999999994E-2</v>
      </c>
      <c r="K10596" s="63">
        <v>0.15461040000000001</v>
      </c>
      <c r="L10596" s="63">
        <v>0.21389720000000001</v>
      </c>
      <c r="M10596" s="63">
        <v>0.29949799999999999</v>
      </c>
      <c r="N10596" s="63">
        <v>6409</v>
      </c>
      <c r="O10596" s="63">
        <v>0.1130564</v>
      </c>
      <c r="P10596" s="63">
        <v>4</v>
      </c>
      <c r="Q10596" s="63">
        <v>1.2781749580960001E-2</v>
      </c>
    </row>
    <row r="10597" spans="1:17">
      <c r="A10597" s="63" t="s">
        <v>82</v>
      </c>
      <c r="B10597" s="63" t="s">
        <v>58</v>
      </c>
      <c r="C10597" s="63" t="s">
        <v>66</v>
      </c>
      <c r="D10597" s="63">
        <v>12</v>
      </c>
      <c r="E10597" s="63">
        <v>1.0664370000000001</v>
      </c>
      <c r="F10597" s="63">
        <v>1.2021980000000001</v>
      </c>
      <c r="G10597" s="63">
        <v>0.13576160000000001</v>
      </c>
      <c r="H10597" s="63">
        <v>65.23</v>
      </c>
      <c r="I10597" s="63">
        <v>-9.1260000000000004E-3</v>
      </c>
      <c r="J10597" s="63">
        <v>7.6474799999999996E-2</v>
      </c>
      <c r="K10597" s="63">
        <v>0.13576160000000001</v>
      </c>
      <c r="L10597" s="63">
        <v>0.19504850000000001</v>
      </c>
      <c r="M10597" s="63">
        <v>0.28064919999999999</v>
      </c>
      <c r="N10597" s="63">
        <v>6409</v>
      </c>
      <c r="O10597" s="63">
        <v>0.1130564</v>
      </c>
      <c r="P10597" s="63">
        <v>4</v>
      </c>
      <c r="Q10597" s="63">
        <v>1.2781749580960001E-2</v>
      </c>
    </row>
    <row r="10598" spans="1:17">
      <c r="A10598" s="63" t="s">
        <v>82</v>
      </c>
      <c r="B10598" s="63" t="s">
        <v>58</v>
      </c>
      <c r="C10598" s="63" t="s">
        <v>66</v>
      </c>
      <c r="D10598" s="63">
        <v>13</v>
      </c>
      <c r="E10598" s="63">
        <v>0.93773240000000002</v>
      </c>
      <c r="F10598" s="63">
        <v>1.188895</v>
      </c>
      <c r="G10598" s="63">
        <v>0.25116250000000001</v>
      </c>
      <c r="H10598" s="63">
        <v>66.677899999999994</v>
      </c>
      <c r="I10598" s="63">
        <v>0.10627490000000001</v>
      </c>
      <c r="J10598" s="63">
        <v>0.19187560000000001</v>
      </c>
      <c r="K10598" s="63">
        <v>0.25116250000000001</v>
      </c>
      <c r="L10598" s="63">
        <v>0.31044929999999998</v>
      </c>
      <c r="M10598" s="63">
        <v>0.39605010000000002</v>
      </c>
      <c r="N10598" s="63">
        <v>6409</v>
      </c>
      <c r="O10598" s="63">
        <v>0.1130564</v>
      </c>
      <c r="P10598" s="63">
        <v>4</v>
      </c>
      <c r="Q10598" s="63">
        <v>1.2781749580960001E-2</v>
      </c>
    </row>
    <row r="10599" spans="1:17">
      <c r="A10599" s="63" t="s">
        <v>82</v>
      </c>
      <c r="B10599" s="63" t="s">
        <v>58</v>
      </c>
      <c r="C10599" s="63" t="s">
        <v>66</v>
      </c>
      <c r="D10599" s="63">
        <v>14</v>
      </c>
      <c r="E10599" s="63">
        <v>0.87116700000000002</v>
      </c>
      <c r="F10599" s="63">
        <v>1.160863</v>
      </c>
      <c r="G10599" s="63">
        <v>0.2896956</v>
      </c>
      <c r="H10599" s="63">
        <v>68.000200000000007</v>
      </c>
      <c r="I10599" s="63">
        <v>0.14480799999999999</v>
      </c>
      <c r="J10599" s="63">
        <v>0.23040869999999999</v>
      </c>
      <c r="K10599" s="63">
        <v>0.2896956</v>
      </c>
      <c r="L10599" s="63">
        <v>0.34898240000000003</v>
      </c>
      <c r="M10599" s="63">
        <v>0.4345832</v>
      </c>
      <c r="N10599" s="63">
        <v>6409</v>
      </c>
      <c r="O10599" s="63">
        <v>0.1130564</v>
      </c>
      <c r="P10599" s="63">
        <v>4</v>
      </c>
      <c r="Q10599" s="63">
        <v>1.2781749580960001E-2</v>
      </c>
    </row>
    <row r="10600" spans="1:17">
      <c r="A10600" s="63" t="s">
        <v>82</v>
      </c>
      <c r="B10600" s="63" t="s">
        <v>58</v>
      </c>
      <c r="C10600" s="63" t="s">
        <v>66</v>
      </c>
      <c r="D10600" s="63">
        <v>15</v>
      </c>
      <c r="E10600" s="63">
        <v>0.86367260000000001</v>
      </c>
      <c r="F10600" s="63">
        <v>1.1187830000000001</v>
      </c>
      <c r="G10600" s="63">
        <v>0.25511</v>
      </c>
      <c r="H10600" s="63">
        <v>68.976900000000001</v>
      </c>
      <c r="I10600" s="63">
        <v>0.1102224</v>
      </c>
      <c r="J10600" s="63">
        <v>0.1958232</v>
      </c>
      <c r="K10600" s="63">
        <v>0.25511</v>
      </c>
      <c r="L10600" s="63">
        <v>0.31439689999999998</v>
      </c>
      <c r="M10600" s="63">
        <v>0.39999760000000001</v>
      </c>
      <c r="N10600" s="63">
        <v>6409</v>
      </c>
      <c r="O10600" s="63">
        <v>0.1130564</v>
      </c>
      <c r="P10600" s="63">
        <v>4</v>
      </c>
      <c r="Q10600" s="63">
        <v>1.2781749580960001E-2</v>
      </c>
    </row>
    <row r="10601" spans="1:17">
      <c r="A10601" s="63" t="s">
        <v>82</v>
      </c>
      <c r="B10601" s="63" t="s">
        <v>58</v>
      </c>
      <c r="C10601" s="63" t="s">
        <v>66</v>
      </c>
      <c r="D10601" s="63">
        <v>16</v>
      </c>
      <c r="E10601" s="63">
        <v>0.88464209999999999</v>
      </c>
      <c r="F10601" s="63">
        <v>1.102155</v>
      </c>
      <c r="G10601" s="63">
        <v>0.21751329999999999</v>
      </c>
      <c r="H10601" s="63">
        <v>69.575599999999994</v>
      </c>
      <c r="I10601" s="63">
        <v>7.2625700000000001E-2</v>
      </c>
      <c r="J10601" s="63">
        <v>0.15822639999999999</v>
      </c>
      <c r="K10601" s="63">
        <v>0.21751329999999999</v>
      </c>
      <c r="L10601" s="63">
        <v>0.27680009999999999</v>
      </c>
      <c r="M10601" s="63">
        <v>0.36240090000000003</v>
      </c>
      <c r="N10601" s="63">
        <v>6409</v>
      </c>
      <c r="O10601" s="63">
        <v>0.1130564</v>
      </c>
      <c r="P10601" s="63">
        <v>4</v>
      </c>
      <c r="Q10601" s="63">
        <v>1.2781749580960001E-2</v>
      </c>
    </row>
    <row r="10602" spans="1:17">
      <c r="A10602" s="63" t="s">
        <v>82</v>
      </c>
      <c r="B10602" s="63" t="s">
        <v>58</v>
      </c>
      <c r="C10602" s="63" t="s">
        <v>66</v>
      </c>
      <c r="D10602" s="63">
        <v>17</v>
      </c>
      <c r="E10602" s="63">
        <v>0.95330139999999997</v>
      </c>
      <c r="F10602" s="63">
        <v>1.139119</v>
      </c>
      <c r="G10602" s="63">
        <v>0.18581739999999999</v>
      </c>
      <c r="H10602" s="63">
        <v>69.915000000000006</v>
      </c>
      <c r="I10602" s="63">
        <v>4.0929800000000002E-2</v>
      </c>
      <c r="J10602" s="63">
        <v>0.12653059999999999</v>
      </c>
      <c r="K10602" s="63">
        <v>0.18581739999999999</v>
      </c>
      <c r="L10602" s="63">
        <v>0.2451043</v>
      </c>
      <c r="M10602" s="63">
        <v>0.33070500000000003</v>
      </c>
      <c r="N10602" s="63">
        <v>6409</v>
      </c>
      <c r="O10602" s="63">
        <v>0.1130564</v>
      </c>
      <c r="P10602" s="63">
        <v>4</v>
      </c>
      <c r="Q10602" s="63">
        <v>1.2781749580960001E-2</v>
      </c>
    </row>
    <row r="10603" spans="1:17">
      <c r="A10603" s="63" t="s">
        <v>82</v>
      </c>
      <c r="B10603" s="63" t="s">
        <v>58</v>
      </c>
      <c r="C10603" s="63" t="s">
        <v>66</v>
      </c>
      <c r="D10603" s="63">
        <v>18</v>
      </c>
      <c r="E10603" s="63">
        <v>1.175354</v>
      </c>
      <c r="F10603" s="63">
        <v>1.254407</v>
      </c>
      <c r="G10603" s="63">
        <v>7.9052700000000004E-2</v>
      </c>
      <c r="H10603" s="63">
        <v>69.248000000000005</v>
      </c>
      <c r="I10603" s="63">
        <v>-6.5834900000000002E-2</v>
      </c>
      <c r="J10603" s="63">
        <v>1.9765899999999999E-2</v>
      </c>
      <c r="K10603" s="63">
        <v>7.9052700000000004E-2</v>
      </c>
      <c r="L10603" s="63">
        <v>0.1383395</v>
      </c>
      <c r="M10603" s="63">
        <v>0.22394030000000001</v>
      </c>
      <c r="N10603" s="63">
        <v>6409</v>
      </c>
      <c r="O10603" s="63">
        <v>0.1130564</v>
      </c>
      <c r="P10603" s="63">
        <v>4</v>
      </c>
      <c r="Q10603" s="63">
        <v>1.2781749580960001E-2</v>
      </c>
    </row>
    <row r="10604" spans="1:17">
      <c r="A10604" s="63" t="s">
        <v>82</v>
      </c>
      <c r="B10604" s="63" t="s">
        <v>58</v>
      </c>
      <c r="C10604" s="63" t="s">
        <v>66</v>
      </c>
      <c r="D10604" s="63">
        <v>19</v>
      </c>
      <c r="E10604" s="63">
        <v>1.406663</v>
      </c>
      <c r="F10604" s="63">
        <v>1.3418939999999999</v>
      </c>
      <c r="G10604" s="63">
        <v>-6.4768199999999998E-2</v>
      </c>
      <c r="H10604" s="63">
        <v>67.5334</v>
      </c>
      <c r="I10604" s="63">
        <v>-0.2096558</v>
      </c>
      <c r="J10604" s="63">
        <v>-0.124055</v>
      </c>
      <c r="K10604" s="63">
        <v>-6.4768199999999998E-2</v>
      </c>
      <c r="L10604" s="63">
        <v>-5.4814E-3</v>
      </c>
      <c r="M10604" s="63">
        <v>8.0119399999999993E-2</v>
      </c>
      <c r="N10604" s="63">
        <v>6409</v>
      </c>
      <c r="O10604" s="63">
        <v>0.1130564</v>
      </c>
      <c r="P10604" s="63">
        <v>4</v>
      </c>
      <c r="Q10604" s="63">
        <v>1.2781749580960001E-2</v>
      </c>
    </row>
    <row r="10605" spans="1:17">
      <c r="A10605" s="63" t="s">
        <v>82</v>
      </c>
      <c r="B10605" s="63" t="s">
        <v>58</v>
      </c>
      <c r="C10605" s="63" t="s">
        <v>66</v>
      </c>
      <c r="D10605" s="63">
        <v>20</v>
      </c>
      <c r="E10605" s="63">
        <v>1.4995780000000001</v>
      </c>
      <c r="F10605" s="63">
        <v>1.3844099999999999</v>
      </c>
      <c r="G10605" s="63">
        <v>-0.1151682</v>
      </c>
      <c r="H10605" s="63">
        <v>61.959600000000002</v>
      </c>
      <c r="I10605" s="63">
        <v>-0.2600558</v>
      </c>
      <c r="J10605" s="63">
        <v>-0.174455</v>
      </c>
      <c r="K10605" s="63">
        <v>-0.1151682</v>
      </c>
      <c r="L10605" s="63">
        <v>-5.5881399999999998E-2</v>
      </c>
      <c r="M10605" s="63">
        <v>2.97194E-2</v>
      </c>
      <c r="N10605" s="63">
        <v>6409</v>
      </c>
      <c r="O10605" s="63">
        <v>0.1130564</v>
      </c>
      <c r="P10605" s="63">
        <v>4</v>
      </c>
      <c r="Q10605" s="63">
        <v>1.2781749580960001E-2</v>
      </c>
    </row>
    <row r="10606" spans="1:17">
      <c r="A10606" s="63" t="s">
        <v>82</v>
      </c>
      <c r="B10606" s="63" t="s">
        <v>58</v>
      </c>
      <c r="C10606" s="63" t="s">
        <v>66</v>
      </c>
      <c r="D10606" s="63">
        <v>21</v>
      </c>
      <c r="E10606" s="63">
        <v>1.5395399999999999</v>
      </c>
      <c r="F10606" s="63">
        <v>1.3916809999999999</v>
      </c>
      <c r="G10606" s="63">
        <v>-0.14785860000000001</v>
      </c>
      <c r="H10606" s="63">
        <v>56.776299999999999</v>
      </c>
      <c r="I10606" s="63">
        <v>-0.29274620000000001</v>
      </c>
      <c r="J10606" s="63">
        <v>-0.20714550000000001</v>
      </c>
      <c r="K10606" s="63">
        <v>-0.14785860000000001</v>
      </c>
      <c r="L10606" s="63">
        <v>-8.8571800000000006E-2</v>
      </c>
      <c r="M10606" s="63">
        <v>-2.9710000000000001E-3</v>
      </c>
      <c r="N10606" s="63">
        <v>6409</v>
      </c>
      <c r="O10606" s="63">
        <v>0.1130564</v>
      </c>
      <c r="P10606" s="63">
        <v>4</v>
      </c>
      <c r="Q10606" s="63">
        <v>1.2781749580960001E-2</v>
      </c>
    </row>
    <row r="10607" spans="1:17">
      <c r="A10607" s="63" t="s">
        <v>82</v>
      </c>
      <c r="B10607" s="63" t="s">
        <v>58</v>
      </c>
      <c r="C10607" s="63" t="s">
        <v>66</v>
      </c>
      <c r="D10607" s="63">
        <v>22</v>
      </c>
      <c r="E10607" s="63">
        <v>1.4361360000000001</v>
      </c>
      <c r="F10607" s="63">
        <v>1.2878499999999999</v>
      </c>
      <c r="G10607" s="63">
        <v>-0.14828649999999999</v>
      </c>
      <c r="H10607" s="63">
        <v>54.346400000000003</v>
      </c>
      <c r="I10607" s="63">
        <v>-0.29317409999999999</v>
      </c>
      <c r="J10607" s="63">
        <v>-0.20757329999999999</v>
      </c>
      <c r="K10607" s="63">
        <v>-0.14828649999999999</v>
      </c>
      <c r="L10607" s="63">
        <v>-8.8999599999999998E-2</v>
      </c>
      <c r="M10607" s="63">
        <v>-3.3988999999999998E-3</v>
      </c>
      <c r="N10607" s="63">
        <v>6409</v>
      </c>
      <c r="O10607" s="63">
        <v>0.1130564</v>
      </c>
      <c r="P10607" s="63">
        <v>4</v>
      </c>
      <c r="Q10607" s="63">
        <v>1.2781749580960001E-2</v>
      </c>
    </row>
    <row r="10608" spans="1:17">
      <c r="A10608" s="63" t="s">
        <v>82</v>
      </c>
      <c r="B10608" s="63" t="s">
        <v>58</v>
      </c>
      <c r="C10608" s="63" t="s">
        <v>66</v>
      </c>
      <c r="D10608" s="63">
        <v>23</v>
      </c>
      <c r="E10608" s="63">
        <v>1.2320310000000001</v>
      </c>
      <c r="F10608" s="63">
        <v>1.091853</v>
      </c>
      <c r="G10608" s="63">
        <v>-0.14017840000000001</v>
      </c>
      <c r="H10608" s="63">
        <v>52.889099999999999</v>
      </c>
      <c r="I10608" s="63">
        <v>-0.28506599999999999</v>
      </c>
      <c r="J10608" s="63">
        <v>-0.19946530000000001</v>
      </c>
      <c r="K10608" s="63">
        <v>-0.14017840000000001</v>
      </c>
      <c r="L10608" s="63">
        <v>-8.0891599999999994E-2</v>
      </c>
      <c r="M10608" s="63">
        <v>4.7092000000000002E-3</v>
      </c>
      <c r="N10608" s="63">
        <v>6409</v>
      </c>
      <c r="O10608" s="63">
        <v>0.1130564</v>
      </c>
      <c r="P10608" s="63">
        <v>4</v>
      </c>
      <c r="Q10608" s="63">
        <v>1.2781749580960001E-2</v>
      </c>
    </row>
    <row r="10609" spans="1:17">
      <c r="A10609" s="63" t="s">
        <v>82</v>
      </c>
      <c r="B10609" s="63" t="s">
        <v>58</v>
      </c>
      <c r="C10609" s="63" t="s">
        <v>66</v>
      </c>
      <c r="D10609" s="63">
        <v>24</v>
      </c>
      <c r="E10609" s="63">
        <v>1.001401</v>
      </c>
      <c r="F10609" s="63">
        <v>0.85930930000000005</v>
      </c>
      <c r="G10609" s="63">
        <v>-0.14209160000000001</v>
      </c>
      <c r="H10609" s="63">
        <v>51.780700000000003</v>
      </c>
      <c r="I10609" s="63">
        <v>-0.28697919999999999</v>
      </c>
      <c r="J10609" s="63">
        <v>-0.20137849999999999</v>
      </c>
      <c r="K10609" s="63">
        <v>-0.14209160000000001</v>
      </c>
      <c r="L10609" s="63">
        <v>-8.2804799999999998E-2</v>
      </c>
      <c r="M10609" s="63">
        <v>2.7959999999999999E-3</v>
      </c>
      <c r="N10609" s="63">
        <v>6409</v>
      </c>
      <c r="O10609" s="63">
        <v>0.1130564</v>
      </c>
      <c r="P10609" s="63">
        <v>4</v>
      </c>
      <c r="Q10609" s="63">
        <v>1.2781749580960001E-2</v>
      </c>
    </row>
    <row r="10610" spans="1:17">
      <c r="A10610" s="63" t="s">
        <v>82</v>
      </c>
      <c r="B10610" s="63" t="s">
        <v>58</v>
      </c>
      <c r="C10610" s="63" t="s">
        <v>67</v>
      </c>
      <c r="D10610" s="63">
        <v>1</v>
      </c>
      <c r="E10610" s="63">
        <v>0.94770799999999999</v>
      </c>
      <c r="F10610" s="63">
        <v>0.69985260000000005</v>
      </c>
      <c r="G10610" s="63">
        <v>-0.2478554</v>
      </c>
      <c r="H10610" s="63">
        <v>53.791800000000002</v>
      </c>
      <c r="I10610" s="63">
        <v>-0.39274300000000001</v>
      </c>
      <c r="J10610" s="63">
        <v>-0.30714219999999998</v>
      </c>
      <c r="K10610" s="63">
        <v>-0.2478554</v>
      </c>
      <c r="L10610" s="63">
        <v>-0.1885685</v>
      </c>
      <c r="M10610" s="63">
        <v>-0.1029678</v>
      </c>
      <c r="N10610" s="63">
        <v>6409</v>
      </c>
      <c r="O10610" s="63">
        <v>0.1130564</v>
      </c>
      <c r="P10610" s="63">
        <v>5</v>
      </c>
      <c r="Q10610" s="63">
        <v>1.2781749580960001E-2</v>
      </c>
    </row>
    <row r="10611" spans="1:17">
      <c r="A10611" s="63" t="s">
        <v>82</v>
      </c>
      <c r="B10611" s="63" t="s">
        <v>58</v>
      </c>
      <c r="C10611" s="63" t="s">
        <v>67</v>
      </c>
      <c r="D10611" s="63">
        <v>2</v>
      </c>
      <c r="E10611" s="63">
        <v>0.86075840000000003</v>
      </c>
      <c r="F10611" s="63">
        <v>0.62050399999999994</v>
      </c>
      <c r="G10611" s="63">
        <v>-0.24025440000000001</v>
      </c>
      <c r="H10611" s="63">
        <v>52.967599999999997</v>
      </c>
      <c r="I10611" s="63">
        <v>-0.38514199999999998</v>
      </c>
      <c r="J10611" s="63">
        <v>-0.29954120000000001</v>
      </c>
      <c r="K10611" s="63">
        <v>-0.24025440000000001</v>
      </c>
      <c r="L10611" s="63">
        <v>-0.18096760000000001</v>
      </c>
      <c r="M10611" s="63">
        <v>-9.5366800000000002E-2</v>
      </c>
      <c r="N10611" s="63">
        <v>6409</v>
      </c>
      <c r="O10611" s="63">
        <v>0.1130564</v>
      </c>
      <c r="P10611" s="63">
        <v>5</v>
      </c>
      <c r="Q10611" s="63">
        <v>1.2781749580960001E-2</v>
      </c>
    </row>
    <row r="10612" spans="1:17">
      <c r="A10612" s="63" t="s">
        <v>82</v>
      </c>
      <c r="B10612" s="63" t="s">
        <v>58</v>
      </c>
      <c r="C10612" s="63" t="s">
        <v>67</v>
      </c>
      <c r="D10612" s="63">
        <v>3</v>
      </c>
      <c r="E10612" s="63">
        <v>0.83781340000000004</v>
      </c>
      <c r="F10612" s="63">
        <v>0.59971839999999998</v>
      </c>
      <c r="G10612" s="63">
        <v>-0.238095</v>
      </c>
      <c r="H10612" s="63">
        <v>51.810600000000001</v>
      </c>
      <c r="I10612" s="63">
        <v>-0.38298260000000001</v>
      </c>
      <c r="J10612" s="63">
        <v>-0.29738179999999997</v>
      </c>
      <c r="K10612" s="63">
        <v>-0.238095</v>
      </c>
      <c r="L10612" s="63">
        <v>-0.1788082</v>
      </c>
      <c r="M10612" s="63">
        <v>-9.3207399999999996E-2</v>
      </c>
      <c r="N10612" s="63">
        <v>6409</v>
      </c>
      <c r="O10612" s="63">
        <v>0.1130564</v>
      </c>
      <c r="P10612" s="63">
        <v>5</v>
      </c>
      <c r="Q10612" s="63">
        <v>1.2781749580960001E-2</v>
      </c>
    </row>
    <row r="10613" spans="1:17">
      <c r="A10613" s="63" t="s">
        <v>82</v>
      </c>
      <c r="B10613" s="63" t="s">
        <v>58</v>
      </c>
      <c r="C10613" s="63" t="s">
        <v>67</v>
      </c>
      <c r="D10613" s="63">
        <v>4</v>
      </c>
      <c r="E10613" s="63">
        <v>0.84056260000000005</v>
      </c>
      <c r="F10613" s="63">
        <v>0.62653789999999998</v>
      </c>
      <c r="G10613" s="63">
        <v>-0.21402479999999999</v>
      </c>
      <c r="H10613" s="63">
        <v>51.053899999999999</v>
      </c>
      <c r="I10613" s="63">
        <v>-0.35891240000000002</v>
      </c>
      <c r="J10613" s="63">
        <v>-0.27331159999999999</v>
      </c>
      <c r="K10613" s="63">
        <v>-0.21402479999999999</v>
      </c>
      <c r="L10613" s="63">
        <v>-0.15473790000000001</v>
      </c>
      <c r="M10613" s="63">
        <v>-6.9137199999999996E-2</v>
      </c>
      <c r="N10613" s="63">
        <v>6409</v>
      </c>
      <c r="O10613" s="63">
        <v>0.1130564</v>
      </c>
      <c r="P10613" s="63">
        <v>5</v>
      </c>
      <c r="Q10613" s="63">
        <v>1.2781749580960001E-2</v>
      </c>
    </row>
    <row r="10614" spans="1:17">
      <c r="A10614" s="63" t="s">
        <v>82</v>
      </c>
      <c r="B10614" s="63" t="s">
        <v>58</v>
      </c>
      <c r="C10614" s="63" t="s">
        <v>67</v>
      </c>
      <c r="D10614" s="63">
        <v>5</v>
      </c>
      <c r="E10614" s="63">
        <v>0.86274790000000001</v>
      </c>
      <c r="F10614" s="63">
        <v>0.64765099999999998</v>
      </c>
      <c r="G10614" s="63">
        <v>-0.21509700000000001</v>
      </c>
      <c r="H10614" s="63">
        <v>50.238300000000002</v>
      </c>
      <c r="I10614" s="63">
        <v>-0.35998449999999999</v>
      </c>
      <c r="J10614" s="63">
        <v>-0.27438380000000001</v>
      </c>
      <c r="K10614" s="63">
        <v>-0.21509700000000001</v>
      </c>
      <c r="L10614" s="63">
        <v>-0.15581010000000001</v>
      </c>
      <c r="M10614" s="63">
        <v>-7.0209400000000005E-2</v>
      </c>
      <c r="N10614" s="63">
        <v>6409</v>
      </c>
      <c r="O10614" s="63">
        <v>0.1130564</v>
      </c>
      <c r="P10614" s="63">
        <v>5</v>
      </c>
      <c r="Q10614" s="63">
        <v>1.2781749580960001E-2</v>
      </c>
    </row>
    <row r="10615" spans="1:17">
      <c r="A10615" s="63" t="s">
        <v>82</v>
      </c>
      <c r="B10615" s="63" t="s">
        <v>58</v>
      </c>
      <c r="C10615" s="63" t="s">
        <v>67</v>
      </c>
      <c r="D10615" s="63">
        <v>6</v>
      </c>
      <c r="E10615" s="63">
        <v>0.97390699999999997</v>
      </c>
      <c r="F10615" s="63">
        <v>0.70694880000000004</v>
      </c>
      <c r="G10615" s="63">
        <v>-0.26695819999999998</v>
      </c>
      <c r="H10615" s="63">
        <v>49.606000000000002</v>
      </c>
      <c r="I10615" s="63">
        <v>-0.41184579999999998</v>
      </c>
      <c r="J10615" s="63">
        <v>-0.32624500000000001</v>
      </c>
      <c r="K10615" s="63">
        <v>-0.26695819999999998</v>
      </c>
      <c r="L10615" s="63">
        <v>-0.2076713</v>
      </c>
      <c r="M10615" s="63">
        <v>-0.1220706</v>
      </c>
      <c r="N10615" s="63">
        <v>6409</v>
      </c>
      <c r="O10615" s="63">
        <v>0.1130564</v>
      </c>
      <c r="P10615" s="63">
        <v>5</v>
      </c>
      <c r="Q10615" s="63">
        <v>1.2781749580960001E-2</v>
      </c>
    </row>
    <row r="10616" spans="1:17">
      <c r="A10616" s="63" t="s">
        <v>82</v>
      </c>
      <c r="B10616" s="63" t="s">
        <v>58</v>
      </c>
      <c r="C10616" s="63" t="s">
        <v>67</v>
      </c>
      <c r="D10616" s="63">
        <v>7</v>
      </c>
      <c r="E10616" s="63">
        <v>1.2474780000000001</v>
      </c>
      <c r="F10616" s="63">
        <v>0.97487740000000001</v>
      </c>
      <c r="G10616" s="63">
        <v>-0.27260079999999998</v>
      </c>
      <c r="H10616" s="63">
        <v>50.249200000000002</v>
      </c>
      <c r="I10616" s="63">
        <v>-0.41748839999999998</v>
      </c>
      <c r="J10616" s="63">
        <v>-0.33188770000000001</v>
      </c>
      <c r="K10616" s="63">
        <v>-0.27260079999999998</v>
      </c>
      <c r="L10616" s="63">
        <v>-0.213314</v>
      </c>
      <c r="M10616" s="63">
        <v>-0.1277132</v>
      </c>
      <c r="N10616" s="63">
        <v>6409</v>
      </c>
      <c r="O10616" s="63">
        <v>0.1130564</v>
      </c>
      <c r="P10616" s="63">
        <v>5</v>
      </c>
      <c r="Q10616" s="63">
        <v>1.2781749580960001E-2</v>
      </c>
    </row>
    <row r="10617" spans="1:17">
      <c r="A10617" s="63" t="s">
        <v>82</v>
      </c>
      <c r="B10617" s="63" t="s">
        <v>58</v>
      </c>
      <c r="C10617" s="63" t="s">
        <v>67</v>
      </c>
      <c r="D10617" s="63">
        <v>8</v>
      </c>
      <c r="E10617" s="63">
        <v>1.4360219999999999</v>
      </c>
      <c r="F10617" s="63">
        <v>1.208583</v>
      </c>
      <c r="G10617" s="63">
        <v>-0.22743959999999999</v>
      </c>
      <c r="H10617" s="63">
        <v>55.146799999999999</v>
      </c>
      <c r="I10617" s="63">
        <v>-0.37232720000000002</v>
      </c>
      <c r="J10617" s="63">
        <v>-0.2867265</v>
      </c>
      <c r="K10617" s="63">
        <v>-0.22743959999999999</v>
      </c>
      <c r="L10617" s="63">
        <v>-0.16815279999999999</v>
      </c>
      <c r="M10617" s="63">
        <v>-8.2552E-2</v>
      </c>
      <c r="N10617" s="63">
        <v>6409</v>
      </c>
      <c r="O10617" s="63">
        <v>0.1130564</v>
      </c>
      <c r="P10617" s="63">
        <v>5</v>
      </c>
      <c r="Q10617" s="63">
        <v>1.2781749580960001E-2</v>
      </c>
    </row>
    <row r="10618" spans="1:17">
      <c r="A10618" s="63" t="s">
        <v>82</v>
      </c>
      <c r="B10618" s="63" t="s">
        <v>58</v>
      </c>
      <c r="C10618" s="63" t="s">
        <v>67</v>
      </c>
      <c r="D10618" s="63">
        <v>9</v>
      </c>
      <c r="E10618" s="63">
        <v>1.367715</v>
      </c>
      <c r="F10618" s="63">
        <v>1.2554749999999999</v>
      </c>
      <c r="G10618" s="63">
        <v>-0.11223959999999999</v>
      </c>
      <c r="H10618" s="63">
        <v>60.278799999999997</v>
      </c>
      <c r="I10618" s="63">
        <v>-0.2571272</v>
      </c>
      <c r="J10618" s="63">
        <v>-0.1715264</v>
      </c>
      <c r="K10618" s="63">
        <v>-0.11223959999999999</v>
      </c>
      <c r="L10618" s="63">
        <v>-5.2952800000000001E-2</v>
      </c>
      <c r="M10618" s="63">
        <v>3.2648000000000003E-2</v>
      </c>
      <c r="N10618" s="63">
        <v>6409</v>
      </c>
      <c r="O10618" s="63">
        <v>0.1130564</v>
      </c>
      <c r="P10618" s="63">
        <v>5</v>
      </c>
      <c r="Q10618" s="63">
        <v>1.2781749580960001E-2</v>
      </c>
    </row>
    <row r="10619" spans="1:17">
      <c r="A10619" s="63" t="s">
        <v>82</v>
      </c>
      <c r="B10619" s="63" t="s">
        <v>58</v>
      </c>
      <c r="C10619" s="63" t="s">
        <v>67</v>
      </c>
      <c r="D10619" s="63">
        <v>10</v>
      </c>
      <c r="E10619" s="63">
        <v>1.344975</v>
      </c>
      <c r="F10619" s="63">
        <v>1.23156</v>
      </c>
      <c r="G10619" s="63">
        <v>-0.1134154</v>
      </c>
      <c r="H10619" s="63">
        <v>63.985599999999998</v>
      </c>
      <c r="I10619" s="63">
        <v>-0.258303</v>
      </c>
      <c r="J10619" s="63">
        <v>-0.1727022</v>
      </c>
      <c r="K10619" s="63">
        <v>-0.1134154</v>
      </c>
      <c r="L10619" s="63">
        <v>-5.4128500000000003E-2</v>
      </c>
      <c r="M10619" s="63">
        <v>3.1472199999999999E-2</v>
      </c>
      <c r="N10619" s="63">
        <v>6409</v>
      </c>
      <c r="O10619" s="63">
        <v>0.1130564</v>
      </c>
      <c r="P10619" s="63">
        <v>5</v>
      </c>
      <c r="Q10619" s="63">
        <v>1.2781749580960001E-2</v>
      </c>
    </row>
    <row r="10620" spans="1:17">
      <c r="A10620" s="63" t="s">
        <v>82</v>
      </c>
      <c r="B10620" s="63" t="s">
        <v>58</v>
      </c>
      <c r="C10620" s="63" t="s">
        <v>67</v>
      </c>
      <c r="D10620" s="63">
        <v>11</v>
      </c>
      <c r="E10620" s="63">
        <v>1.2620610000000001</v>
      </c>
      <c r="F10620" s="63">
        <v>1.2702979999999999</v>
      </c>
      <c r="G10620" s="63">
        <v>8.2371000000000007E-3</v>
      </c>
      <c r="H10620" s="63">
        <v>66.500900000000001</v>
      </c>
      <c r="I10620" s="63">
        <v>-0.13665050000000001</v>
      </c>
      <c r="J10620" s="63">
        <v>-5.1049700000000003E-2</v>
      </c>
      <c r="K10620" s="63">
        <v>8.2371000000000007E-3</v>
      </c>
      <c r="L10620" s="63">
        <v>6.7524000000000001E-2</v>
      </c>
      <c r="M10620" s="63">
        <v>0.1531247</v>
      </c>
      <c r="N10620" s="63">
        <v>6409</v>
      </c>
      <c r="O10620" s="63">
        <v>0.1130564</v>
      </c>
      <c r="P10620" s="63">
        <v>5</v>
      </c>
      <c r="Q10620" s="63">
        <v>1.2781749580960001E-2</v>
      </c>
    </row>
    <row r="10621" spans="1:17">
      <c r="A10621" s="63" t="s">
        <v>82</v>
      </c>
      <c r="B10621" s="63" t="s">
        <v>58</v>
      </c>
      <c r="C10621" s="63" t="s">
        <v>67</v>
      </c>
      <c r="D10621" s="63">
        <v>12</v>
      </c>
      <c r="E10621" s="63">
        <v>1.207003</v>
      </c>
      <c r="F10621" s="63">
        <v>1.2879970000000001</v>
      </c>
      <c r="G10621" s="63">
        <v>8.0993999999999997E-2</v>
      </c>
      <c r="H10621" s="63">
        <v>68.406599999999997</v>
      </c>
      <c r="I10621" s="63">
        <v>-6.3893599999999995E-2</v>
      </c>
      <c r="J10621" s="63">
        <v>2.1707199999999999E-2</v>
      </c>
      <c r="K10621" s="63">
        <v>8.0993999999999997E-2</v>
      </c>
      <c r="L10621" s="63">
        <v>0.14028080000000001</v>
      </c>
      <c r="M10621" s="63">
        <v>0.22588159999999999</v>
      </c>
      <c r="N10621" s="63">
        <v>6409</v>
      </c>
      <c r="O10621" s="63">
        <v>0.1130564</v>
      </c>
      <c r="P10621" s="63">
        <v>5</v>
      </c>
      <c r="Q10621" s="63">
        <v>1.2781749580960001E-2</v>
      </c>
    </row>
    <row r="10622" spans="1:17">
      <c r="A10622" s="63" t="s">
        <v>82</v>
      </c>
      <c r="B10622" s="63" t="s">
        <v>58</v>
      </c>
      <c r="C10622" s="63" t="s">
        <v>67</v>
      </c>
      <c r="D10622" s="63">
        <v>13</v>
      </c>
      <c r="E10622" s="63">
        <v>1.118798</v>
      </c>
      <c r="F10622" s="63">
        <v>1.340103</v>
      </c>
      <c r="G10622" s="63">
        <v>0.2213049</v>
      </c>
      <c r="H10622" s="63">
        <v>70.329800000000006</v>
      </c>
      <c r="I10622" s="63">
        <v>7.6417299999999994E-2</v>
      </c>
      <c r="J10622" s="63">
        <v>0.1620181</v>
      </c>
      <c r="K10622" s="63">
        <v>0.2213049</v>
      </c>
      <c r="L10622" s="63">
        <v>0.2805917</v>
      </c>
      <c r="M10622" s="63">
        <v>0.36619249999999998</v>
      </c>
      <c r="N10622" s="63">
        <v>6409</v>
      </c>
      <c r="O10622" s="63">
        <v>0.1130564</v>
      </c>
      <c r="P10622" s="63">
        <v>5</v>
      </c>
      <c r="Q10622" s="63">
        <v>1.2781749580960001E-2</v>
      </c>
    </row>
    <row r="10623" spans="1:17">
      <c r="A10623" s="63" t="s">
        <v>82</v>
      </c>
      <c r="B10623" s="63" t="s">
        <v>58</v>
      </c>
      <c r="C10623" s="63" t="s">
        <v>67</v>
      </c>
      <c r="D10623" s="63">
        <v>14</v>
      </c>
      <c r="E10623" s="63">
        <v>1.110419</v>
      </c>
      <c r="F10623" s="63">
        <v>1.377289</v>
      </c>
      <c r="G10623" s="63">
        <v>0.26686989999999999</v>
      </c>
      <c r="H10623" s="63">
        <v>71.9315</v>
      </c>
      <c r="I10623" s="63">
        <v>0.1219823</v>
      </c>
      <c r="J10623" s="63">
        <v>0.20758309999999999</v>
      </c>
      <c r="K10623" s="63">
        <v>0.26686989999999999</v>
      </c>
      <c r="L10623" s="63">
        <v>0.32615670000000002</v>
      </c>
      <c r="M10623" s="63">
        <v>0.4117575</v>
      </c>
      <c r="N10623" s="63">
        <v>6409</v>
      </c>
      <c r="O10623" s="63">
        <v>0.1130564</v>
      </c>
      <c r="P10623" s="63">
        <v>5</v>
      </c>
      <c r="Q10623" s="63">
        <v>1.2781749580960001E-2</v>
      </c>
    </row>
    <row r="10624" spans="1:17">
      <c r="A10624" s="63" t="s">
        <v>82</v>
      </c>
      <c r="B10624" s="63" t="s">
        <v>58</v>
      </c>
      <c r="C10624" s="63" t="s">
        <v>67</v>
      </c>
      <c r="D10624" s="63">
        <v>15</v>
      </c>
      <c r="E10624" s="63">
        <v>1.111397</v>
      </c>
      <c r="F10624" s="63">
        <v>1.3900349999999999</v>
      </c>
      <c r="G10624" s="63">
        <v>0.27863789999999999</v>
      </c>
      <c r="H10624" s="63">
        <v>73.128600000000006</v>
      </c>
      <c r="I10624" s="63">
        <v>0.13375029999999999</v>
      </c>
      <c r="J10624" s="63">
        <v>0.21935109999999999</v>
      </c>
      <c r="K10624" s="63">
        <v>0.27863789999999999</v>
      </c>
      <c r="L10624" s="63">
        <v>0.33792470000000002</v>
      </c>
      <c r="M10624" s="63">
        <v>0.4235255</v>
      </c>
      <c r="N10624" s="63">
        <v>6409</v>
      </c>
      <c r="O10624" s="63">
        <v>0.1130564</v>
      </c>
      <c r="P10624" s="63">
        <v>5</v>
      </c>
      <c r="Q10624" s="63">
        <v>1.2781749580960001E-2</v>
      </c>
    </row>
    <row r="10625" spans="1:17">
      <c r="A10625" s="63" t="s">
        <v>82</v>
      </c>
      <c r="B10625" s="63" t="s">
        <v>58</v>
      </c>
      <c r="C10625" s="63" t="s">
        <v>67</v>
      </c>
      <c r="D10625" s="63">
        <v>16</v>
      </c>
      <c r="E10625" s="63">
        <v>1.163727</v>
      </c>
      <c r="F10625" s="63">
        <v>1.4188510000000001</v>
      </c>
      <c r="G10625" s="63">
        <v>0.25512420000000002</v>
      </c>
      <c r="H10625" s="63">
        <v>74.172200000000004</v>
      </c>
      <c r="I10625" s="63">
        <v>0.1102366</v>
      </c>
      <c r="J10625" s="63">
        <v>0.19583739999999999</v>
      </c>
      <c r="K10625" s="63">
        <v>0.25512420000000002</v>
      </c>
      <c r="L10625" s="63">
        <v>0.314411</v>
      </c>
      <c r="M10625" s="63">
        <v>0.40001179999999997</v>
      </c>
      <c r="N10625" s="63">
        <v>6409</v>
      </c>
      <c r="O10625" s="63">
        <v>0.1130564</v>
      </c>
      <c r="P10625" s="63">
        <v>5</v>
      </c>
      <c r="Q10625" s="63">
        <v>1.2781749580960001E-2</v>
      </c>
    </row>
    <row r="10626" spans="1:17">
      <c r="A10626" s="63" t="s">
        <v>82</v>
      </c>
      <c r="B10626" s="63" t="s">
        <v>58</v>
      </c>
      <c r="C10626" s="63" t="s">
        <v>67</v>
      </c>
      <c r="D10626" s="63">
        <v>17</v>
      </c>
      <c r="E10626" s="63">
        <v>1.267909</v>
      </c>
      <c r="F10626" s="63">
        <v>1.4879530000000001</v>
      </c>
      <c r="G10626" s="63">
        <v>0.2200435</v>
      </c>
      <c r="H10626" s="63">
        <v>74.661699999999996</v>
      </c>
      <c r="I10626" s="63">
        <v>7.5155899999999998E-2</v>
      </c>
      <c r="J10626" s="63">
        <v>0.1607567</v>
      </c>
      <c r="K10626" s="63">
        <v>0.2200435</v>
      </c>
      <c r="L10626" s="63">
        <v>0.27933039999999998</v>
      </c>
      <c r="M10626" s="63">
        <v>0.36493110000000001</v>
      </c>
      <c r="N10626" s="63">
        <v>6409</v>
      </c>
      <c r="O10626" s="63">
        <v>0.1130564</v>
      </c>
      <c r="P10626" s="63">
        <v>5</v>
      </c>
      <c r="Q10626" s="63">
        <v>1.2781749580960001E-2</v>
      </c>
    </row>
    <row r="10627" spans="1:17">
      <c r="A10627" s="63" t="s">
        <v>82</v>
      </c>
      <c r="B10627" s="63" t="s">
        <v>58</v>
      </c>
      <c r="C10627" s="63" t="s">
        <v>67</v>
      </c>
      <c r="D10627" s="63">
        <v>18</v>
      </c>
      <c r="E10627" s="63">
        <v>1.449514</v>
      </c>
      <c r="F10627" s="63">
        <v>1.5948880000000001</v>
      </c>
      <c r="G10627" s="63">
        <v>0.14537439999999999</v>
      </c>
      <c r="H10627" s="63">
        <v>74.481200000000001</v>
      </c>
      <c r="I10627" s="63">
        <v>4.8680000000000001E-4</v>
      </c>
      <c r="J10627" s="63">
        <v>8.60876E-2</v>
      </c>
      <c r="K10627" s="63">
        <v>0.14537439999999999</v>
      </c>
      <c r="L10627" s="63">
        <v>0.20466129999999999</v>
      </c>
      <c r="M10627" s="63">
        <v>0.29026200000000002</v>
      </c>
      <c r="N10627" s="63">
        <v>6409</v>
      </c>
      <c r="O10627" s="63">
        <v>0.1130564</v>
      </c>
      <c r="P10627" s="63">
        <v>5</v>
      </c>
      <c r="Q10627" s="63">
        <v>1.2781749580960001E-2</v>
      </c>
    </row>
    <row r="10628" spans="1:17">
      <c r="A10628" s="63" t="s">
        <v>82</v>
      </c>
      <c r="B10628" s="63" t="s">
        <v>58</v>
      </c>
      <c r="C10628" s="63" t="s">
        <v>67</v>
      </c>
      <c r="D10628" s="63">
        <v>19</v>
      </c>
      <c r="E10628" s="63">
        <v>1.7127829999999999</v>
      </c>
      <c r="F10628" s="63">
        <v>1.6633309999999999</v>
      </c>
      <c r="G10628" s="63">
        <v>-4.94519E-2</v>
      </c>
      <c r="H10628" s="63">
        <v>73.565200000000004</v>
      </c>
      <c r="I10628" s="63">
        <v>-0.1943395</v>
      </c>
      <c r="J10628" s="63">
        <v>-0.1087388</v>
      </c>
      <c r="K10628" s="63">
        <v>-4.94519E-2</v>
      </c>
      <c r="L10628" s="63">
        <v>9.8349000000000006E-3</v>
      </c>
      <c r="M10628" s="63">
        <v>9.5435599999999995E-2</v>
      </c>
      <c r="N10628" s="63">
        <v>6409</v>
      </c>
      <c r="O10628" s="63">
        <v>0.1130564</v>
      </c>
      <c r="P10628" s="63">
        <v>5</v>
      </c>
      <c r="Q10628" s="63">
        <v>1.2781749580960001E-2</v>
      </c>
    </row>
    <row r="10629" spans="1:17">
      <c r="A10629" s="63" t="s">
        <v>82</v>
      </c>
      <c r="B10629" s="63" t="s">
        <v>58</v>
      </c>
      <c r="C10629" s="63" t="s">
        <v>67</v>
      </c>
      <c r="D10629" s="63">
        <v>20</v>
      </c>
      <c r="E10629" s="63">
        <v>1.6743520000000001</v>
      </c>
      <c r="F10629" s="63">
        <v>1.551366</v>
      </c>
      <c r="G10629" s="63">
        <v>-0.1229861</v>
      </c>
      <c r="H10629" s="63">
        <v>69.424499999999995</v>
      </c>
      <c r="I10629" s="63">
        <v>-0.26787369999999999</v>
      </c>
      <c r="J10629" s="63">
        <v>-0.18227289999999999</v>
      </c>
      <c r="K10629" s="63">
        <v>-0.1229861</v>
      </c>
      <c r="L10629" s="63">
        <v>-6.3699199999999997E-2</v>
      </c>
      <c r="M10629" s="63">
        <v>2.1901500000000001E-2</v>
      </c>
      <c r="N10629" s="63">
        <v>6409</v>
      </c>
      <c r="O10629" s="63">
        <v>0.1130564</v>
      </c>
      <c r="P10629" s="63">
        <v>5</v>
      </c>
      <c r="Q10629" s="63">
        <v>1.2781749580960001E-2</v>
      </c>
    </row>
    <row r="10630" spans="1:17">
      <c r="A10630" s="63" t="s">
        <v>82</v>
      </c>
      <c r="B10630" s="63" t="s">
        <v>58</v>
      </c>
      <c r="C10630" s="63" t="s">
        <v>67</v>
      </c>
      <c r="D10630" s="63">
        <v>21</v>
      </c>
      <c r="E10630" s="63">
        <v>1.619216</v>
      </c>
      <c r="F10630" s="63">
        <v>1.440544</v>
      </c>
      <c r="G10630" s="63">
        <v>-0.17867230000000001</v>
      </c>
      <c r="H10630" s="63">
        <v>62.598700000000001</v>
      </c>
      <c r="I10630" s="63">
        <v>-0.32355990000000001</v>
      </c>
      <c r="J10630" s="63">
        <v>-0.23795910000000001</v>
      </c>
      <c r="K10630" s="63">
        <v>-0.17867230000000001</v>
      </c>
      <c r="L10630" s="63">
        <v>-0.11938550000000001</v>
      </c>
      <c r="M10630" s="63">
        <v>-3.3784700000000001E-2</v>
      </c>
      <c r="N10630" s="63">
        <v>6409</v>
      </c>
      <c r="O10630" s="63">
        <v>0.1130564</v>
      </c>
      <c r="P10630" s="63">
        <v>5</v>
      </c>
      <c r="Q10630" s="63">
        <v>1.2781749580960001E-2</v>
      </c>
    </row>
    <row r="10631" spans="1:17">
      <c r="A10631" s="63" t="s">
        <v>82</v>
      </c>
      <c r="B10631" s="63" t="s">
        <v>58</v>
      </c>
      <c r="C10631" s="63" t="s">
        <v>67</v>
      </c>
      <c r="D10631" s="63">
        <v>22</v>
      </c>
      <c r="E10631" s="63">
        <v>1.534481</v>
      </c>
      <c r="F10631" s="63">
        <v>1.3068489999999999</v>
      </c>
      <c r="G10631" s="63">
        <v>-0.22763140000000001</v>
      </c>
      <c r="H10631" s="63">
        <v>59.018799999999999</v>
      </c>
      <c r="I10631" s="63">
        <v>-0.37251899999999999</v>
      </c>
      <c r="J10631" s="63">
        <v>-0.28691830000000001</v>
      </c>
      <c r="K10631" s="63">
        <v>-0.22763140000000001</v>
      </c>
      <c r="L10631" s="63">
        <v>-0.16834460000000001</v>
      </c>
      <c r="M10631" s="63">
        <v>-8.2743899999999995E-2</v>
      </c>
      <c r="N10631" s="63">
        <v>6409</v>
      </c>
      <c r="O10631" s="63">
        <v>0.1130564</v>
      </c>
      <c r="P10631" s="63">
        <v>5</v>
      </c>
      <c r="Q10631" s="63">
        <v>1.2781749580960001E-2</v>
      </c>
    </row>
    <row r="10632" spans="1:17">
      <c r="A10632" s="63" t="s">
        <v>82</v>
      </c>
      <c r="B10632" s="63" t="s">
        <v>58</v>
      </c>
      <c r="C10632" s="63" t="s">
        <v>67</v>
      </c>
      <c r="D10632" s="63">
        <v>23</v>
      </c>
      <c r="E10632" s="63">
        <v>1.322694</v>
      </c>
      <c r="F10632" s="63">
        <v>1.0974060000000001</v>
      </c>
      <c r="G10632" s="63">
        <v>-0.22528790000000001</v>
      </c>
      <c r="H10632" s="63">
        <v>56.926099999999998</v>
      </c>
      <c r="I10632" s="63">
        <v>-0.37017549999999999</v>
      </c>
      <c r="J10632" s="63">
        <v>-0.28457470000000001</v>
      </c>
      <c r="K10632" s="63">
        <v>-0.22528790000000001</v>
      </c>
      <c r="L10632" s="63">
        <v>-0.16600110000000001</v>
      </c>
      <c r="M10632" s="63">
        <v>-8.0400299999999994E-2</v>
      </c>
      <c r="N10632" s="63">
        <v>6409</v>
      </c>
      <c r="O10632" s="63">
        <v>0.1130564</v>
      </c>
      <c r="P10632" s="63">
        <v>5</v>
      </c>
      <c r="Q10632" s="63">
        <v>1.2781749580960001E-2</v>
      </c>
    </row>
    <row r="10633" spans="1:17">
      <c r="A10633" s="63" t="s">
        <v>82</v>
      </c>
      <c r="B10633" s="63" t="s">
        <v>58</v>
      </c>
      <c r="C10633" s="63" t="s">
        <v>67</v>
      </c>
      <c r="D10633" s="63">
        <v>24</v>
      </c>
      <c r="E10633" s="63">
        <v>1.080271</v>
      </c>
      <c r="F10633" s="63">
        <v>0.85079839999999995</v>
      </c>
      <c r="G10633" s="63">
        <v>-0.22947290000000001</v>
      </c>
      <c r="H10633" s="63">
        <v>55.2498</v>
      </c>
      <c r="I10633" s="63">
        <v>-0.37436049999999998</v>
      </c>
      <c r="J10633" s="63">
        <v>-0.28875970000000001</v>
      </c>
      <c r="K10633" s="63">
        <v>-0.22947290000000001</v>
      </c>
      <c r="L10633" s="63">
        <v>-0.170186</v>
      </c>
      <c r="M10633" s="63">
        <v>-8.4585300000000002E-2</v>
      </c>
      <c r="N10633" s="63">
        <v>6409</v>
      </c>
      <c r="O10633" s="63">
        <v>0.1130564</v>
      </c>
      <c r="P10633" s="63">
        <v>5</v>
      </c>
      <c r="Q10633" s="63">
        <v>1.2781749580960001E-2</v>
      </c>
    </row>
    <row r="10634" spans="1:17">
      <c r="A10634" s="63" t="s">
        <v>82</v>
      </c>
      <c r="B10634" s="63" t="s">
        <v>58</v>
      </c>
      <c r="C10634" s="63" t="s">
        <v>68</v>
      </c>
      <c r="D10634" s="63">
        <v>1</v>
      </c>
      <c r="E10634" s="63">
        <v>1.063226</v>
      </c>
      <c r="F10634" s="63">
        <v>0.81847579999999998</v>
      </c>
      <c r="G10634" s="63">
        <v>-0.24475060000000001</v>
      </c>
      <c r="H10634" s="63">
        <v>62.094000000000001</v>
      </c>
      <c r="I10634" s="63">
        <v>-0.38963819999999999</v>
      </c>
      <c r="J10634" s="63">
        <v>-0.30403740000000001</v>
      </c>
      <c r="K10634" s="63">
        <v>-0.24475060000000001</v>
      </c>
      <c r="L10634" s="63">
        <v>-0.18546370000000001</v>
      </c>
      <c r="M10634" s="63">
        <v>-9.9862999999999993E-2</v>
      </c>
      <c r="N10634" s="63">
        <v>6409</v>
      </c>
      <c r="O10634" s="63">
        <v>0.1130564</v>
      </c>
      <c r="P10634" s="63">
        <v>6</v>
      </c>
      <c r="Q10634" s="63">
        <v>1.2781749580960001E-2</v>
      </c>
    </row>
    <row r="10635" spans="1:17">
      <c r="A10635" s="63" t="s">
        <v>82</v>
      </c>
      <c r="B10635" s="63" t="s">
        <v>58</v>
      </c>
      <c r="C10635" s="63" t="s">
        <v>68</v>
      </c>
      <c r="D10635" s="63">
        <v>2</v>
      </c>
      <c r="E10635" s="63">
        <v>0.97363069999999996</v>
      </c>
      <c r="F10635" s="63">
        <v>0.73349489999999995</v>
      </c>
      <c r="G10635" s="63">
        <v>-0.24013580000000001</v>
      </c>
      <c r="H10635" s="63">
        <v>61.566400000000002</v>
      </c>
      <c r="I10635" s="63">
        <v>-0.38502340000000002</v>
      </c>
      <c r="J10635" s="63">
        <v>-0.29942259999999998</v>
      </c>
      <c r="K10635" s="63">
        <v>-0.24013580000000001</v>
      </c>
      <c r="L10635" s="63">
        <v>-0.18084900000000001</v>
      </c>
      <c r="M10635" s="63">
        <v>-9.5248200000000005E-2</v>
      </c>
      <c r="N10635" s="63">
        <v>6409</v>
      </c>
      <c r="O10635" s="63">
        <v>0.1130564</v>
      </c>
      <c r="P10635" s="63">
        <v>6</v>
      </c>
      <c r="Q10635" s="63">
        <v>1.2781749580960001E-2</v>
      </c>
    </row>
    <row r="10636" spans="1:17">
      <c r="A10636" s="63" t="s">
        <v>82</v>
      </c>
      <c r="B10636" s="63" t="s">
        <v>58</v>
      </c>
      <c r="C10636" s="63" t="s">
        <v>68</v>
      </c>
      <c r="D10636" s="63">
        <v>3</v>
      </c>
      <c r="E10636" s="63">
        <v>0.93774380000000002</v>
      </c>
      <c r="F10636" s="63">
        <v>0.70029379999999997</v>
      </c>
      <c r="G10636" s="63">
        <v>-0.23744999999999999</v>
      </c>
      <c r="H10636" s="63">
        <v>60.258299999999998</v>
      </c>
      <c r="I10636" s="63">
        <v>-0.3823376</v>
      </c>
      <c r="J10636" s="63">
        <v>-0.29673680000000002</v>
      </c>
      <c r="K10636" s="63">
        <v>-0.23744999999999999</v>
      </c>
      <c r="L10636" s="63">
        <v>-0.17816319999999999</v>
      </c>
      <c r="M10636" s="63">
        <v>-9.2562400000000003E-2</v>
      </c>
      <c r="N10636" s="63">
        <v>6409</v>
      </c>
      <c r="O10636" s="63">
        <v>0.1130564</v>
      </c>
      <c r="P10636" s="63">
        <v>6</v>
      </c>
      <c r="Q10636" s="63">
        <v>1.2781749580960001E-2</v>
      </c>
    </row>
    <row r="10637" spans="1:17">
      <c r="A10637" s="63" t="s">
        <v>82</v>
      </c>
      <c r="B10637" s="63" t="s">
        <v>58</v>
      </c>
      <c r="C10637" s="63" t="s">
        <v>68</v>
      </c>
      <c r="D10637" s="63">
        <v>4</v>
      </c>
      <c r="E10637" s="63">
        <v>0.92121909999999996</v>
      </c>
      <c r="F10637" s="63">
        <v>0.70719430000000005</v>
      </c>
      <c r="G10637" s="63">
        <v>-0.21402479999999999</v>
      </c>
      <c r="H10637" s="63">
        <v>58.970999999999997</v>
      </c>
      <c r="I10637" s="63">
        <v>-0.35891240000000002</v>
      </c>
      <c r="J10637" s="63">
        <v>-0.27331159999999999</v>
      </c>
      <c r="K10637" s="63">
        <v>-0.21402479999999999</v>
      </c>
      <c r="L10637" s="63">
        <v>-0.15473790000000001</v>
      </c>
      <c r="M10637" s="63">
        <v>-6.9137199999999996E-2</v>
      </c>
      <c r="N10637" s="63">
        <v>6409</v>
      </c>
      <c r="O10637" s="63">
        <v>0.1130564</v>
      </c>
      <c r="P10637" s="63">
        <v>6</v>
      </c>
      <c r="Q10637" s="63">
        <v>1.2781749580960001E-2</v>
      </c>
    </row>
    <row r="10638" spans="1:17">
      <c r="A10638" s="63" t="s">
        <v>82</v>
      </c>
      <c r="B10638" s="63" t="s">
        <v>58</v>
      </c>
      <c r="C10638" s="63" t="s">
        <v>68</v>
      </c>
      <c r="D10638" s="63">
        <v>5</v>
      </c>
      <c r="E10638" s="63">
        <v>0.9289693</v>
      </c>
      <c r="F10638" s="63">
        <v>0.71387230000000002</v>
      </c>
      <c r="G10638" s="63">
        <v>-0.21509700000000001</v>
      </c>
      <c r="H10638" s="63">
        <v>57.985700000000001</v>
      </c>
      <c r="I10638" s="63">
        <v>-0.35998449999999999</v>
      </c>
      <c r="J10638" s="63">
        <v>-0.27438380000000001</v>
      </c>
      <c r="K10638" s="63">
        <v>-0.21509700000000001</v>
      </c>
      <c r="L10638" s="63">
        <v>-0.15581010000000001</v>
      </c>
      <c r="M10638" s="63">
        <v>-7.0209400000000005E-2</v>
      </c>
      <c r="N10638" s="63">
        <v>6409</v>
      </c>
      <c r="O10638" s="63">
        <v>0.1130564</v>
      </c>
      <c r="P10638" s="63">
        <v>6</v>
      </c>
      <c r="Q10638" s="63">
        <v>1.2781749580960001E-2</v>
      </c>
    </row>
    <row r="10639" spans="1:17">
      <c r="A10639" s="63" t="s">
        <v>82</v>
      </c>
      <c r="B10639" s="63" t="s">
        <v>58</v>
      </c>
      <c r="C10639" s="63" t="s">
        <v>68</v>
      </c>
      <c r="D10639" s="63">
        <v>6</v>
      </c>
      <c r="E10639" s="63">
        <v>1.019085</v>
      </c>
      <c r="F10639" s="63">
        <v>0.75212690000000004</v>
      </c>
      <c r="G10639" s="63">
        <v>-0.26695819999999998</v>
      </c>
      <c r="H10639" s="63">
        <v>57.534999999999997</v>
      </c>
      <c r="I10639" s="63">
        <v>-0.41184579999999998</v>
      </c>
      <c r="J10639" s="63">
        <v>-0.32624510000000001</v>
      </c>
      <c r="K10639" s="63">
        <v>-0.26695819999999998</v>
      </c>
      <c r="L10639" s="63">
        <v>-0.20767140000000001</v>
      </c>
      <c r="M10639" s="63">
        <v>-0.1220706</v>
      </c>
      <c r="N10639" s="63">
        <v>6409</v>
      </c>
      <c r="O10639" s="63">
        <v>0.1130564</v>
      </c>
      <c r="P10639" s="63">
        <v>6</v>
      </c>
      <c r="Q10639" s="63">
        <v>1.2781749580960001E-2</v>
      </c>
    </row>
    <row r="10640" spans="1:17">
      <c r="A10640" s="63" t="s">
        <v>82</v>
      </c>
      <c r="B10640" s="63" t="s">
        <v>58</v>
      </c>
      <c r="C10640" s="63" t="s">
        <v>68</v>
      </c>
      <c r="D10640" s="63">
        <v>7</v>
      </c>
      <c r="E10640" s="63">
        <v>1.2132940000000001</v>
      </c>
      <c r="F10640" s="63">
        <v>0.94069329999999995</v>
      </c>
      <c r="G10640" s="63">
        <v>-0.27260079999999998</v>
      </c>
      <c r="H10640" s="63">
        <v>58.051200000000001</v>
      </c>
      <c r="I10640" s="63">
        <v>-0.41748839999999998</v>
      </c>
      <c r="J10640" s="63">
        <v>-0.33188770000000001</v>
      </c>
      <c r="K10640" s="63">
        <v>-0.27260079999999998</v>
      </c>
      <c r="L10640" s="63">
        <v>-0.213314</v>
      </c>
      <c r="M10640" s="63">
        <v>-0.1277132</v>
      </c>
      <c r="N10640" s="63">
        <v>6409</v>
      </c>
      <c r="O10640" s="63">
        <v>0.1130564</v>
      </c>
      <c r="P10640" s="63">
        <v>6</v>
      </c>
      <c r="Q10640" s="63">
        <v>1.2781749580960001E-2</v>
      </c>
    </row>
    <row r="10641" spans="1:17">
      <c r="A10641" s="63" t="s">
        <v>82</v>
      </c>
      <c r="B10641" s="63" t="s">
        <v>58</v>
      </c>
      <c r="C10641" s="63" t="s">
        <v>68</v>
      </c>
      <c r="D10641" s="63">
        <v>8</v>
      </c>
      <c r="E10641" s="63">
        <v>1.3479140000000001</v>
      </c>
      <c r="F10641" s="63">
        <v>1.1200600000000001</v>
      </c>
      <c r="G10641" s="63">
        <v>-0.22785340000000001</v>
      </c>
      <c r="H10641" s="63">
        <v>62.412100000000002</v>
      </c>
      <c r="I10641" s="63">
        <v>-0.37274099999999999</v>
      </c>
      <c r="J10641" s="63">
        <v>-0.28714030000000001</v>
      </c>
      <c r="K10641" s="63">
        <v>-0.22785340000000001</v>
      </c>
      <c r="L10641" s="63">
        <v>-0.16856660000000001</v>
      </c>
      <c r="M10641" s="63">
        <v>-8.2965800000000006E-2</v>
      </c>
      <c r="N10641" s="63">
        <v>6409</v>
      </c>
      <c r="O10641" s="63">
        <v>0.1130564</v>
      </c>
      <c r="P10641" s="63">
        <v>6</v>
      </c>
      <c r="Q10641" s="63">
        <v>1.2781749580960001E-2</v>
      </c>
    </row>
    <row r="10642" spans="1:17">
      <c r="A10642" s="63" t="s">
        <v>82</v>
      </c>
      <c r="B10642" s="63" t="s">
        <v>58</v>
      </c>
      <c r="C10642" s="63" t="s">
        <v>68</v>
      </c>
      <c r="D10642" s="63">
        <v>9</v>
      </c>
      <c r="E10642" s="63">
        <v>1.363737</v>
      </c>
      <c r="F10642" s="63">
        <v>1.2553399999999999</v>
      </c>
      <c r="G10642" s="63">
        <v>-0.1083977</v>
      </c>
      <c r="H10642" s="63">
        <v>67.926500000000004</v>
      </c>
      <c r="I10642" s="63">
        <v>-0.25328529999999999</v>
      </c>
      <c r="J10642" s="63">
        <v>-0.16768459999999999</v>
      </c>
      <c r="K10642" s="63">
        <v>-0.1083977</v>
      </c>
      <c r="L10642" s="63">
        <v>-4.9110899999999999E-2</v>
      </c>
      <c r="M10642" s="63">
        <v>3.6489899999999999E-2</v>
      </c>
      <c r="N10642" s="63">
        <v>6409</v>
      </c>
      <c r="O10642" s="63">
        <v>0.1130564</v>
      </c>
      <c r="P10642" s="63">
        <v>6</v>
      </c>
      <c r="Q10642" s="63">
        <v>1.2781749580960001E-2</v>
      </c>
    </row>
    <row r="10643" spans="1:17">
      <c r="A10643" s="63" t="s">
        <v>82</v>
      </c>
      <c r="B10643" s="63" t="s">
        <v>58</v>
      </c>
      <c r="C10643" s="63" t="s">
        <v>68</v>
      </c>
      <c r="D10643" s="63">
        <v>10</v>
      </c>
      <c r="E10643" s="63">
        <v>1.437262</v>
      </c>
      <c r="F10643" s="63">
        <v>1.3365590000000001</v>
      </c>
      <c r="G10643" s="63">
        <v>-0.1007025</v>
      </c>
      <c r="H10643" s="63">
        <v>72.763000000000005</v>
      </c>
      <c r="I10643" s="63">
        <v>-0.24559010000000001</v>
      </c>
      <c r="J10643" s="63">
        <v>-0.1599894</v>
      </c>
      <c r="K10643" s="63">
        <v>-0.1007025</v>
      </c>
      <c r="L10643" s="63">
        <v>-4.14157E-2</v>
      </c>
      <c r="M10643" s="63">
        <v>4.4185099999999998E-2</v>
      </c>
      <c r="N10643" s="63">
        <v>6409</v>
      </c>
      <c r="O10643" s="63">
        <v>0.1130564</v>
      </c>
      <c r="P10643" s="63">
        <v>6</v>
      </c>
      <c r="Q10643" s="63">
        <v>1.2781749580960001E-2</v>
      </c>
    </row>
    <row r="10644" spans="1:17">
      <c r="A10644" s="63" t="s">
        <v>82</v>
      </c>
      <c r="B10644" s="63" t="s">
        <v>58</v>
      </c>
      <c r="C10644" s="63" t="s">
        <v>68</v>
      </c>
      <c r="D10644" s="63">
        <v>11</v>
      </c>
      <c r="E10644" s="63">
        <v>1.4270879999999999</v>
      </c>
      <c r="F10644" s="63">
        <v>1.4647289999999999</v>
      </c>
      <c r="G10644" s="63">
        <v>3.7641000000000001E-2</v>
      </c>
      <c r="H10644" s="63">
        <v>76.220699999999994</v>
      </c>
      <c r="I10644" s="63">
        <v>-0.10724649999999999</v>
      </c>
      <c r="J10644" s="63">
        <v>-2.16458E-2</v>
      </c>
      <c r="K10644" s="63">
        <v>3.7641000000000001E-2</v>
      </c>
      <c r="L10644" s="63">
        <v>9.6927899999999997E-2</v>
      </c>
      <c r="M10644" s="63">
        <v>0.18252860000000001</v>
      </c>
      <c r="N10644" s="63">
        <v>6409</v>
      </c>
      <c r="O10644" s="63">
        <v>0.1130564</v>
      </c>
      <c r="P10644" s="63">
        <v>6</v>
      </c>
      <c r="Q10644" s="63">
        <v>1.2781749580960001E-2</v>
      </c>
    </row>
    <row r="10645" spans="1:17">
      <c r="A10645" s="63" t="s">
        <v>82</v>
      </c>
      <c r="B10645" s="63" t="s">
        <v>58</v>
      </c>
      <c r="C10645" s="63" t="s">
        <v>68</v>
      </c>
      <c r="D10645" s="63">
        <v>12</v>
      </c>
      <c r="E10645" s="63">
        <v>1.414776</v>
      </c>
      <c r="F10645" s="63">
        <v>1.5602100000000001</v>
      </c>
      <c r="G10645" s="63">
        <v>0.1454339</v>
      </c>
      <c r="H10645" s="63">
        <v>78.485200000000006</v>
      </c>
      <c r="I10645" s="63">
        <v>5.463E-4</v>
      </c>
      <c r="J10645" s="63">
        <v>8.6147100000000004E-2</v>
      </c>
      <c r="K10645" s="63">
        <v>0.1454339</v>
      </c>
      <c r="L10645" s="63">
        <v>0.20472070000000001</v>
      </c>
      <c r="M10645" s="63">
        <v>0.29032150000000001</v>
      </c>
      <c r="N10645" s="63">
        <v>6409</v>
      </c>
      <c r="O10645" s="63">
        <v>0.1130564</v>
      </c>
      <c r="P10645" s="63">
        <v>6</v>
      </c>
      <c r="Q10645" s="63">
        <v>1.2781749580960001E-2</v>
      </c>
    </row>
    <row r="10646" spans="1:17">
      <c r="A10646" s="63" t="s">
        <v>82</v>
      </c>
      <c r="B10646" s="63" t="s">
        <v>58</v>
      </c>
      <c r="C10646" s="63" t="s">
        <v>68</v>
      </c>
      <c r="D10646" s="63">
        <v>13</v>
      </c>
      <c r="E10646" s="63">
        <v>1.332784</v>
      </c>
      <c r="F10646" s="63">
        <v>1.664455</v>
      </c>
      <c r="G10646" s="63">
        <v>0.3316712</v>
      </c>
      <c r="H10646" s="63">
        <v>80.630600000000001</v>
      </c>
      <c r="I10646" s="63">
        <v>0.18678359999999999</v>
      </c>
      <c r="J10646" s="63">
        <v>0.27238440000000003</v>
      </c>
      <c r="K10646" s="63">
        <v>0.3316712</v>
      </c>
      <c r="L10646" s="63">
        <v>0.39095809999999998</v>
      </c>
      <c r="M10646" s="63">
        <v>0.4765588</v>
      </c>
      <c r="N10646" s="63">
        <v>6409</v>
      </c>
      <c r="O10646" s="63">
        <v>0.1130564</v>
      </c>
      <c r="P10646" s="63">
        <v>6</v>
      </c>
      <c r="Q10646" s="63">
        <v>1.2781749580960001E-2</v>
      </c>
    </row>
    <row r="10647" spans="1:17">
      <c r="A10647" s="63" t="s">
        <v>82</v>
      </c>
      <c r="B10647" s="63" t="s">
        <v>58</v>
      </c>
      <c r="C10647" s="63" t="s">
        <v>68</v>
      </c>
      <c r="D10647" s="63">
        <v>14</v>
      </c>
      <c r="E10647" s="63">
        <v>1.3618710000000001</v>
      </c>
      <c r="F10647" s="63">
        <v>1.7850170000000001</v>
      </c>
      <c r="G10647" s="63">
        <v>0.4231452</v>
      </c>
      <c r="H10647" s="63">
        <v>82.534499999999994</v>
      </c>
      <c r="I10647" s="63">
        <v>0.27825759999999999</v>
      </c>
      <c r="J10647" s="63">
        <v>0.36385830000000002</v>
      </c>
      <c r="K10647" s="63">
        <v>0.4231452</v>
      </c>
      <c r="L10647" s="63">
        <v>0.48243200000000003</v>
      </c>
      <c r="M10647" s="63">
        <v>0.56803269999999995</v>
      </c>
      <c r="N10647" s="63">
        <v>6409</v>
      </c>
      <c r="O10647" s="63">
        <v>0.1130564</v>
      </c>
      <c r="P10647" s="63">
        <v>6</v>
      </c>
      <c r="Q10647" s="63">
        <v>1.2781749580960001E-2</v>
      </c>
    </row>
    <row r="10648" spans="1:17">
      <c r="A10648" s="63" t="s">
        <v>82</v>
      </c>
      <c r="B10648" s="63" t="s">
        <v>58</v>
      </c>
      <c r="C10648" s="63" t="s">
        <v>68</v>
      </c>
      <c r="D10648" s="63">
        <v>15</v>
      </c>
      <c r="E10648" s="63">
        <v>1.4233169999999999</v>
      </c>
      <c r="F10648" s="63">
        <v>1.892587</v>
      </c>
      <c r="G10648" s="63">
        <v>0.46927010000000002</v>
      </c>
      <c r="H10648" s="63">
        <v>84.182699999999997</v>
      </c>
      <c r="I10648" s="63">
        <v>0.32438250000000002</v>
      </c>
      <c r="J10648" s="63">
        <v>0.40998329999999999</v>
      </c>
      <c r="K10648" s="63">
        <v>0.46927010000000002</v>
      </c>
      <c r="L10648" s="63">
        <v>0.5285569</v>
      </c>
      <c r="M10648" s="63">
        <v>0.61415770000000003</v>
      </c>
      <c r="N10648" s="63">
        <v>6409</v>
      </c>
      <c r="O10648" s="63">
        <v>0.1130564</v>
      </c>
      <c r="P10648" s="63">
        <v>6</v>
      </c>
      <c r="Q10648" s="63">
        <v>1.2781749580960001E-2</v>
      </c>
    </row>
    <row r="10649" spans="1:17">
      <c r="A10649" s="63" t="s">
        <v>82</v>
      </c>
      <c r="B10649" s="63" t="s">
        <v>58</v>
      </c>
      <c r="C10649" s="63" t="s">
        <v>68</v>
      </c>
      <c r="D10649" s="63">
        <v>16</v>
      </c>
      <c r="E10649" s="63">
        <v>1.543782</v>
      </c>
      <c r="F10649" s="63">
        <v>1.9884040000000001</v>
      </c>
      <c r="G10649" s="63">
        <v>0.44462180000000001</v>
      </c>
      <c r="H10649" s="63">
        <v>85.173199999999994</v>
      </c>
      <c r="I10649" s="63">
        <v>0.29973420000000001</v>
      </c>
      <c r="J10649" s="63">
        <v>0.38533499999999998</v>
      </c>
      <c r="K10649" s="63">
        <v>0.44462180000000001</v>
      </c>
      <c r="L10649" s="63">
        <v>0.50390860000000004</v>
      </c>
      <c r="M10649" s="63">
        <v>0.58950939999999996</v>
      </c>
      <c r="N10649" s="63">
        <v>6409</v>
      </c>
      <c r="O10649" s="63">
        <v>0.1130564</v>
      </c>
      <c r="P10649" s="63">
        <v>6</v>
      </c>
      <c r="Q10649" s="63">
        <v>1.2781749580960001E-2</v>
      </c>
    </row>
    <row r="10650" spans="1:17">
      <c r="A10650" s="63" t="s">
        <v>82</v>
      </c>
      <c r="B10650" s="63" t="s">
        <v>58</v>
      </c>
      <c r="C10650" s="63" t="s">
        <v>68</v>
      </c>
      <c r="D10650" s="63">
        <v>17</v>
      </c>
      <c r="E10650" s="63">
        <v>1.700852</v>
      </c>
      <c r="F10650" s="63">
        <v>2.0982479999999999</v>
      </c>
      <c r="G10650" s="63">
        <v>0.39739540000000001</v>
      </c>
      <c r="H10650" s="63">
        <v>85.507999999999996</v>
      </c>
      <c r="I10650" s="63">
        <v>0.2525078</v>
      </c>
      <c r="J10650" s="63">
        <v>0.33810849999999998</v>
      </c>
      <c r="K10650" s="63">
        <v>0.39739540000000001</v>
      </c>
      <c r="L10650" s="63">
        <v>0.45668219999999998</v>
      </c>
      <c r="M10650" s="63">
        <v>0.54228290000000001</v>
      </c>
      <c r="N10650" s="63">
        <v>6409</v>
      </c>
      <c r="O10650" s="63">
        <v>0.1130564</v>
      </c>
      <c r="P10650" s="63">
        <v>6</v>
      </c>
      <c r="Q10650" s="63">
        <v>1.2781749580960001E-2</v>
      </c>
    </row>
    <row r="10651" spans="1:17">
      <c r="A10651" s="63" t="s">
        <v>82</v>
      </c>
      <c r="B10651" s="63" t="s">
        <v>58</v>
      </c>
      <c r="C10651" s="63" t="s">
        <v>68</v>
      </c>
      <c r="D10651" s="63">
        <v>18</v>
      </c>
      <c r="E10651" s="63">
        <v>1.865567</v>
      </c>
      <c r="F10651" s="63">
        <v>2.1924860000000002</v>
      </c>
      <c r="G10651" s="63">
        <v>0.32691910000000002</v>
      </c>
      <c r="H10651" s="63">
        <v>85.204800000000006</v>
      </c>
      <c r="I10651" s="63">
        <v>0.18203150000000001</v>
      </c>
      <c r="J10651" s="63">
        <v>0.26763219999999999</v>
      </c>
      <c r="K10651" s="63">
        <v>0.32691910000000002</v>
      </c>
      <c r="L10651" s="63">
        <v>0.38620589999999999</v>
      </c>
      <c r="M10651" s="63">
        <v>0.47180670000000002</v>
      </c>
      <c r="N10651" s="63">
        <v>6409</v>
      </c>
      <c r="O10651" s="63">
        <v>0.1130564</v>
      </c>
      <c r="P10651" s="63">
        <v>6</v>
      </c>
      <c r="Q10651" s="63">
        <v>1.2781749580960001E-2</v>
      </c>
    </row>
    <row r="10652" spans="1:17">
      <c r="A10652" s="63" t="s">
        <v>82</v>
      </c>
      <c r="B10652" s="63" t="s">
        <v>58</v>
      </c>
      <c r="C10652" s="63" t="s">
        <v>68</v>
      </c>
      <c r="D10652" s="63">
        <v>19</v>
      </c>
      <c r="E10652" s="63">
        <v>2.1400420000000002</v>
      </c>
      <c r="F10652" s="63">
        <v>2.1879080000000002</v>
      </c>
      <c r="G10652" s="63">
        <v>4.7866800000000001E-2</v>
      </c>
      <c r="H10652" s="63">
        <v>83.757900000000006</v>
      </c>
      <c r="I10652" s="63">
        <v>-9.7020800000000004E-2</v>
      </c>
      <c r="J10652" s="63">
        <v>-1.142E-2</v>
      </c>
      <c r="K10652" s="63">
        <v>4.7866800000000001E-2</v>
      </c>
      <c r="L10652" s="63">
        <v>0.1071537</v>
      </c>
      <c r="M10652" s="63">
        <v>0.19275439999999999</v>
      </c>
      <c r="N10652" s="63">
        <v>6409</v>
      </c>
      <c r="O10652" s="63">
        <v>0.1130564</v>
      </c>
      <c r="P10652" s="63">
        <v>6</v>
      </c>
      <c r="Q10652" s="63">
        <v>1.2781749580960001E-2</v>
      </c>
    </row>
    <row r="10653" spans="1:17">
      <c r="A10653" s="63" t="s">
        <v>82</v>
      </c>
      <c r="B10653" s="63" t="s">
        <v>58</v>
      </c>
      <c r="C10653" s="63" t="s">
        <v>68</v>
      </c>
      <c r="D10653" s="63">
        <v>20</v>
      </c>
      <c r="E10653" s="63">
        <v>2.1587619999999998</v>
      </c>
      <c r="F10653" s="63">
        <v>2.0720610000000002</v>
      </c>
      <c r="G10653" s="63">
        <v>-8.6701200000000006E-2</v>
      </c>
      <c r="H10653" s="63">
        <v>80.307199999999995</v>
      </c>
      <c r="I10653" s="63">
        <v>-0.23158880000000001</v>
      </c>
      <c r="J10653" s="63">
        <v>-0.14598800000000001</v>
      </c>
      <c r="K10653" s="63">
        <v>-8.6701200000000006E-2</v>
      </c>
      <c r="L10653" s="63">
        <v>-2.7414299999999999E-2</v>
      </c>
      <c r="M10653" s="63">
        <v>5.8186399999999999E-2</v>
      </c>
      <c r="N10653" s="63">
        <v>6409</v>
      </c>
      <c r="O10653" s="63">
        <v>0.1130564</v>
      </c>
      <c r="P10653" s="63">
        <v>6</v>
      </c>
      <c r="Q10653" s="63">
        <v>1.2781749580960001E-2</v>
      </c>
    </row>
    <row r="10654" spans="1:17">
      <c r="A10654" s="63" t="s">
        <v>82</v>
      </c>
      <c r="B10654" s="63" t="s">
        <v>58</v>
      </c>
      <c r="C10654" s="63" t="s">
        <v>68</v>
      </c>
      <c r="D10654" s="63">
        <v>21</v>
      </c>
      <c r="E10654" s="63">
        <v>2.0482279999999999</v>
      </c>
      <c r="F10654" s="63">
        <v>1.8455109999999999</v>
      </c>
      <c r="G10654" s="63">
        <v>-0.20271649999999999</v>
      </c>
      <c r="H10654" s="63">
        <v>73.982900000000001</v>
      </c>
      <c r="I10654" s="63">
        <v>-0.34760410000000003</v>
      </c>
      <c r="J10654" s="63">
        <v>-0.26200329999999999</v>
      </c>
      <c r="K10654" s="63">
        <v>-0.20271649999999999</v>
      </c>
      <c r="L10654" s="63">
        <v>-0.14342959999999999</v>
      </c>
      <c r="M10654" s="63">
        <v>-5.7828900000000003E-2</v>
      </c>
      <c r="N10654" s="63">
        <v>6409</v>
      </c>
      <c r="O10654" s="63">
        <v>0.1130564</v>
      </c>
      <c r="P10654" s="63">
        <v>6</v>
      </c>
      <c r="Q10654" s="63">
        <v>1.2781749580960001E-2</v>
      </c>
    </row>
    <row r="10655" spans="1:17">
      <c r="A10655" s="63" t="s">
        <v>82</v>
      </c>
      <c r="B10655" s="63" t="s">
        <v>58</v>
      </c>
      <c r="C10655" s="63" t="s">
        <v>68</v>
      </c>
      <c r="D10655" s="63">
        <v>22</v>
      </c>
      <c r="E10655" s="63">
        <v>1.8024910000000001</v>
      </c>
      <c r="F10655" s="63">
        <v>1.554746</v>
      </c>
      <c r="G10655" s="63">
        <v>-0.2477453</v>
      </c>
      <c r="H10655" s="63">
        <v>68.474800000000002</v>
      </c>
      <c r="I10655" s="63">
        <v>-0.39263290000000001</v>
      </c>
      <c r="J10655" s="63">
        <v>-0.30703209999999997</v>
      </c>
      <c r="K10655" s="63">
        <v>-0.2477453</v>
      </c>
      <c r="L10655" s="63">
        <v>-0.1884584</v>
      </c>
      <c r="M10655" s="63">
        <v>-0.1028577</v>
      </c>
      <c r="N10655" s="63">
        <v>6409</v>
      </c>
      <c r="O10655" s="63">
        <v>0.1130564</v>
      </c>
      <c r="P10655" s="63">
        <v>6</v>
      </c>
      <c r="Q10655" s="63">
        <v>1.2781749580960001E-2</v>
      </c>
    </row>
    <row r="10656" spans="1:17">
      <c r="A10656" s="63" t="s">
        <v>82</v>
      </c>
      <c r="B10656" s="63" t="s">
        <v>58</v>
      </c>
      <c r="C10656" s="63" t="s">
        <v>68</v>
      </c>
      <c r="D10656" s="63">
        <v>23</v>
      </c>
      <c r="E10656" s="63">
        <v>1.5121260000000001</v>
      </c>
      <c r="F10656" s="63">
        <v>1.281177</v>
      </c>
      <c r="G10656" s="63">
        <v>-0.2309494</v>
      </c>
      <c r="H10656" s="63">
        <v>65.353099999999998</v>
      </c>
      <c r="I10656" s="63">
        <v>-0.37583699999999998</v>
      </c>
      <c r="J10656" s="63">
        <v>-0.2902362</v>
      </c>
      <c r="K10656" s="63">
        <v>-0.2309494</v>
      </c>
      <c r="L10656" s="63">
        <v>-0.1716626</v>
      </c>
      <c r="M10656" s="63">
        <v>-8.6061799999999994E-2</v>
      </c>
      <c r="N10656" s="63">
        <v>6409</v>
      </c>
      <c r="O10656" s="63">
        <v>0.1130564</v>
      </c>
      <c r="P10656" s="63">
        <v>6</v>
      </c>
      <c r="Q10656" s="63">
        <v>1.2781749580960001E-2</v>
      </c>
    </row>
    <row r="10657" spans="1:17">
      <c r="A10657" s="63" t="s">
        <v>82</v>
      </c>
      <c r="B10657" s="63" t="s">
        <v>58</v>
      </c>
      <c r="C10657" s="63" t="s">
        <v>68</v>
      </c>
      <c r="D10657" s="63">
        <v>24</v>
      </c>
      <c r="E10657" s="63">
        <v>1.219692</v>
      </c>
      <c r="F10657" s="63">
        <v>0.99366109999999996</v>
      </c>
      <c r="G10657" s="63">
        <v>-0.2260305</v>
      </c>
      <c r="H10657" s="63">
        <v>63.333300000000001</v>
      </c>
      <c r="I10657" s="63">
        <v>-0.37091809999999997</v>
      </c>
      <c r="J10657" s="63">
        <v>-0.2853174</v>
      </c>
      <c r="K10657" s="63">
        <v>-0.2260305</v>
      </c>
      <c r="L10657" s="63">
        <v>-0.16674369999999999</v>
      </c>
      <c r="M10657" s="63">
        <v>-8.1142900000000004E-2</v>
      </c>
      <c r="N10657" s="63">
        <v>6409</v>
      </c>
      <c r="O10657" s="63">
        <v>0.1130564</v>
      </c>
      <c r="P10657" s="63">
        <v>6</v>
      </c>
      <c r="Q10657" s="63">
        <v>1.2781749580960001E-2</v>
      </c>
    </row>
    <row r="10658" spans="1:17">
      <c r="A10658" s="63" t="s">
        <v>82</v>
      </c>
      <c r="B10658" s="63" t="s">
        <v>58</v>
      </c>
      <c r="C10658" s="63" t="s">
        <v>69</v>
      </c>
      <c r="D10658" s="63">
        <v>1</v>
      </c>
      <c r="E10658" s="63">
        <v>1.197179</v>
      </c>
      <c r="F10658" s="63">
        <v>0.96514069999999996</v>
      </c>
      <c r="G10658" s="63">
        <v>-0.2320383</v>
      </c>
      <c r="H10658" s="63">
        <v>68.0398</v>
      </c>
      <c r="I10658" s="63">
        <v>-0.37692589999999998</v>
      </c>
      <c r="J10658" s="63">
        <v>-0.2913251</v>
      </c>
      <c r="K10658" s="63">
        <v>-0.2320383</v>
      </c>
      <c r="L10658" s="63">
        <v>-0.1727514</v>
      </c>
      <c r="M10658" s="63">
        <v>-8.7150699999999998E-2</v>
      </c>
      <c r="N10658" s="63">
        <v>6409</v>
      </c>
      <c r="O10658" s="63">
        <v>0.1130564</v>
      </c>
      <c r="P10658" s="63">
        <v>7</v>
      </c>
      <c r="Q10658" s="63">
        <v>1.2781749580960001E-2</v>
      </c>
    </row>
    <row r="10659" spans="1:17">
      <c r="A10659" s="63" t="s">
        <v>82</v>
      </c>
      <c r="B10659" s="63" t="s">
        <v>58</v>
      </c>
      <c r="C10659" s="63" t="s">
        <v>69</v>
      </c>
      <c r="D10659" s="63">
        <v>2</v>
      </c>
      <c r="E10659" s="63">
        <v>1.107605</v>
      </c>
      <c r="F10659" s="63">
        <v>0.86897500000000005</v>
      </c>
      <c r="G10659" s="63">
        <v>-0.2386298</v>
      </c>
      <c r="H10659" s="63">
        <v>67.297300000000007</v>
      </c>
      <c r="I10659" s="63">
        <v>-0.38351740000000001</v>
      </c>
      <c r="J10659" s="63">
        <v>-0.29791659999999998</v>
      </c>
      <c r="K10659" s="63">
        <v>-0.2386298</v>
      </c>
      <c r="L10659" s="63">
        <v>-0.1793429</v>
      </c>
      <c r="M10659" s="63">
        <v>-9.3742199999999998E-2</v>
      </c>
      <c r="N10659" s="63">
        <v>6409</v>
      </c>
      <c r="O10659" s="63">
        <v>0.1130564</v>
      </c>
      <c r="P10659" s="63">
        <v>7</v>
      </c>
      <c r="Q10659" s="63">
        <v>1.2781749580960001E-2</v>
      </c>
    </row>
    <row r="10660" spans="1:17">
      <c r="A10660" s="63" t="s">
        <v>82</v>
      </c>
      <c r="B10660" s="63" t="s">
        <v>58</v>
      </c>
      <c r="C10660" s="63" t="s">
        <v>69</v>
      </c>
      <c r="D10660" s="63">
        <v>3</v>
      </c>
      <c r="E10660" s="63">
        <v>1.050778</v>
      </c>
      <c r="F10660" s="63">
        <v>0.81660940000000004</v>
      </c>
      <c r="G10660" s="63">
        <v>-0.23416899999999999</v>
      </c>
      <c r="H10660" s="63">
        <v>66.242199999999997</v>
      </c>
      <c r="I10660" s="63">
        <v>-0.37905660000000002</v>
      </c>
      <c r="J10660" s="63">
        <v>-0.29345579999999999</v>
      </c>
      <c r="K10660" s="63">
        <v>-0.23416899999999999</v>
      </c>
      <c r="L10660" s="63">
        <v>-0.17488219999999999</v>
      </c>
      <c r="M10660" s="63">
        <v>-8.9281399999999997E-2</v>
      </c>
      <c r="N10660" s="63">
        <v>6409</v>
      </c>
      <c r="O10660" s="63">
        <v>0.1130564</v>
      </c>
      <c r="P10660" s="63">
        <v>7</v>
      </c>
      <c r="Q10660" s="63">
        <v>1.2781749580960001E-2</v>
      </c>
    </row>
    <row r="10661" spans="1:17">
      <c r="A10661" s="63" t="s">
        <v>82</v>
      </c>
      <c r="B10661" s="63" t="s">
        <v>58</v>
      </c>
      <c r="C10661" s="63" t="s">
        <v>69</v>
      </c>
      <c r="D10661" s="63">
        <v>4</v>
      </c>
      <c r="E10661" s="63">
        <v>1.0303789999999999</v>
      </c>
      <c r="F10661" s="63">
        <v>0.81914129999999996</v>
      </c>
      <c r="G10661" s="63">
        <v>-0.2112378</v>
      </c>
      <c r="H10661" s="63">
        <v>65.147199999999998</v>
      </c>
      <c r="I10661" s="63">
        <v>-0.35612539999999998</v>
      </c>
      <c r="J10661" s="63">
        <v>-0.27052470000000001</v>
      </c>
      <c r="K10661" s="63">
        <v>-0.2112378</v>
      </c>
      <c r="L10661" s="63">
        <v>-0.151951</v>
      </c>
      <c r="M10661" s="63">
        <v>-6.6350300000000001E-2</v>
      </c>
      <c r="N10661" s="63">
        <v>6409</v>
      </c>
      <c r="O10661" s="63">
        <v>0.1130564</v>
      </c>
      <c r="P10661" s="63">
        <v>7</v>
      </c>
      <c r="Q10661" s="63">
        <v>1.2781749580960001E-2</v>
      </c>
    </row>
    <row r="10662" spans="1:17">
      <c r="A10662" s="63" t="s">
        <v>82</v>
      </c>
      <c r="B10662" s="63" t="s">
        <v>58</v>
      </c>
      <c r="C10662" s="63" t="s">
        <v>69</v>
      </c>
      <c r="D10662" s="63">
        <v>5</v>
      </c>
      <c r="E10662" s="63">
        <v>1.038762</v>
      </c>
      <c r="F10662" s="63">
        <v>0.82265949999999999</v>
      </c>
      <c r="G10662" s="63">
        <v>-0.21610209999999999</v>
      </c>
      <c r="H10662" s="63">
        <v>64.056299999999993</v>
      </c>
      <c r="I10662" s="63">
        <v>-0.36098970000000002</v>
      </c>
      <c r="J10662" s="63">
        <v>-0.27538899999999999</v>
      </c>
      <c r="K10662" s="63">
        <v>-0.21610209999999999</v>
      </c>
      <c r="L10662" s="63">
        <v>-0.15681529999999999</v>
      </c>
      <c r="M10662" s="63">
        <v>-7.12145E-2</v>
      </c>
      <c r="N10662" s="63">
        <v>6409</v>
      </c>
      <c r="O10662" s="63">
        <v>0.1130564</v>
      </c>
      <c r="P10662" s="63">
        <v>7</v>
      </c>
      <c r="Q10662" s="63">
        <v>1.2781749580960001E-2</v>
      </c>
    </row>
    <row r="10663" spans="1:17">
      <c r="A10663" s="63" t="s">
        <v>82</v>
      </c>
      <c r="B10663" s="63" t="s">
        <v>58</v>
      </c>
      <c r="C10663" s="63" t="s">
        <v>69</v>
      </c>
      <c r="D10663" s="63">
        <v>6</v>
      </c>
      <c r="E10663" s="63">
        <v>1.126474</v>
      </c>
      <c r="F10663" s="63">
        <v>0.86017600000000005</v>
      </c>
      <c r="G10663" s="63">
        <v>-0.26629779999999997</v>
      </c>
      <c r="H10663" s="63">
        <v>62.956299999999999</v>
      </c>
      <c r="I10663" s="63">
        <v>-0.41118539999999998</v>
      </c>
      <c r="J10663" s="63">
        <v>-0.3255847</v>
      </c>
      <c r="K10663" s="63">
        <v>-0.26629779999999997</v>
      </c>
      <c r="L10663" s="63">
        <v>-0.207011</v>
      </c>
      <c r="M10663" s="63">
        <v>-0.1214102</v>
      </c>
      <c r="N10663" s="63">
        <v>6409</v>
      </c>
      <c r="O10663" s="63">
        <v>0.1130564</v>
      </c>
      <c r="P10663" s="63">
        <v>7</v>
      </c>
      <c r="Q10663" s="63">
        <v>1.2781749580960001E-2</v>
      </c>
    </row>
    <row r="10664" spans="1:17">
      <c r="A10664" s="63" t="s">
        <v>82</v>
      </c>
      <c r="B10664" s="63" t="s">
        <v>58</v>
      </c>
      <c r="C10664" s="63" t="s">
        <v>69</v>
      </c>
      <c r="D10664" s="63">
        <v>7</v>
      </c>
      <c r="E10664" s="63">
        <v>1.3194980000000001</v>
      </c>
      <c r="F10664" s="63">
        <v>1.0474859999999999</v>
      </c>
      <c r="G10664" s="63">
        <v>-0.27201219999999998</v>
      </c>
      <c r="H10664" s="63">
        <v>63.447499999999998</v>
      </c>
      <c r="I10664" s="63">
        <v>-0.41689979999999999</v>
      </c>
      <c r="J10664" s="63">
        <v>-0.33129910000000001</v>
      </c>
      <c r="K10664" s="63">
        <v>-0.27201219999999998</v>
      </c>
      <c r="L10664" s="63">
        <v>-0.21272540000000001</v>
      </c>
      <c r="M10664" s="63">
        <v>-0.1271246</v>
      </c>
      <c r="N10664" s="63">
        <v>6409</v>
      </c>
      <c r="O10664" s="63">
        <v>0.1130564</v>
      </c>
      <c r="P10664" s="63">
        <v>7</v>
      </c>
      <c r="Q10664" s="63">
        <v>1.2781749580960001E-2</v>
      </c>
    </row>
    <row r="10665" spans="1:17">
      <c r="A10665" s="63" t="s">
        <v>82</v>
      </c>
      <c r="B10665" s="63" t="s">
        <v>58</v>
      </c>
      <c r="C10665" s="63" t="s">
        <v>69</v>
      </c>
      <c r="D10665" s="63">
        <v>8</v>
      </c>
      <c r="E10665" s="63">
        <v>1.397883</v>
      </c>
      <c r="F10665" s="63">
        <v>1.1493770000000001</v>
      </c>
      <c r="G10665" s="63">
        <v>-0.2485057</v>
      </c>
      <c r="H10665" s="63">
        <v>68.465699999999998</v>
      </c>
      <c r="I10665" s="63">
        <v>-0.3933933</v>
      </c>
      <c r="J10665" s="63">
        <v>-0.30779250000000002</v>
      </c>
      <c r="K10665" s="63">
        <v>-0.2485057</v>
      </c>
      <c r="L10665" s="63">
        <v>-0.1892189</v>
      </c>
      <c r="M10665" s="63">
        <v>-0.1036181</v>
      </c>
      <c r="N10665" s="63">
        <v>6409</v>
      </c>
      <c r="O10665" s="63">
        <v>0.1130564</v>
      </c>
      <c r="P10665" s="63">
        <v>7</v>
      </c>
      <c r="Q10665" s="63">
        <v>1.2781749580960001E-2</v>
      </c>
    </row>
    <row r="10666" spans="1:17">
      <c r="A10666" s="63" t="s">
        <v>82</v>
      </c>
      <c r="B10666" s="63" t="s">
        <v>58</v>
      </c>
      <c r="C10666" s="63" t="s">
        <v>69</v>
      </c>
      <c r="D10666" s="63">
        <v>9</v>
      </c>
      <c r="E10666" s="63">
        <v>1.4007000000000001</v>
      </c>
      <c r="F10666" s="63">
        <v>1.3140339999999999</v>
      </c>
      <c r="G10666" s="63">
        <v>-8.6666000000000007E-2</v>
      </c>
      <c r="H10666" s="63">
        <v>74.100099999999998</v>
      </c>
      <c r="I10666" s="63">
        <v>-0.2315536</v>
      </c>
      <c r="J10666" s="63">
        <v>-0.14595279999999999</v>
      </c>
      <c r="K10666" s="63">
        <v>-8.6666000000000007E-2</v>
      </c>
      <c r="L10666" s="63">
        <v>-2.7379199999999999E-2</v>
      </c>
      <c r="M10666" s="63">
        <v>5.8221599999999998E-2</v>
      </c>
      <c r="N10666" s="63">
        <v>6409</v>
      </c>
      <c r="O10666" s="63">
        <v>0.1130564</v>
      </c>
      <c r="P10666" s="63">
        <v>7</v>
      </c>
      <c r="Q10666" s="63">
        <v>1.2781749580960001E-2</v>
      </c>
    </row>
    <row r="10667" spans="1:17">
      <c r="A10667" s="63" t="s">
        <v>82</v>
      </c>
      <c r="B10667" s="63" t="s">
        <v>58</v>
      </c>
      <c r="C10667" s="63" t="s">
        <v>69</v>
      </c>
      <c r="D10667" s="63">
        <v>10</v>
      </c>
      <c r="E10667" s="63">
        <v>1.4315389999999999</v>
      </c>
      <c r="F10667" s="63">
        <v>1.3460319999999999</v>
      </c>
      <c r="G10667" s="63">
        <v>-8.55075E-2</v>
      </c>
      <c r="H10667" s="63">
        <v>78.490700000000004</v>
      </c>
      <c r="I10667" s="63">
        <v>-0.23039509999999999</v>
      </c>
      <c r="J10667" s="63">
        <v>-0.14479429999999999</v>
      </c>
      <c r="K10667" s="63">
        <v>-8.55075E-2</v>
      </c>
      <c r="L10667" s="63">
        <v>-2.62207E-2</v>
      </c>
      <c r="M10667" s="63">
        <v>5.9380099999999998E-2</v>
      </c>
      <c r="N10667" s="63">
        <v>6409</v>
      </c>
      <c r="O10667" s="63">
        <v>0.1130564</v>
      </c>
      <c r="P10667" s="63">
        <v>7</v>
      </c>
      <c r="Q10667" s="63">
        <v>1.2781749580960001E-2</v>
      </c>
    </row>
    <row r="10668" spans="1:17">
      <c r="A10668" s="63" t="s">
        <v>82</v>
      </c>
      <c r="B10668" s="63" t="s">
        <v>58</v>
      </c>
      <c r="C10668" s="63" t="s">
        <v>69</v>
      </c>
      <c r="D10668" s="63">
        <v>11</v>
      </c>
      <c r="E10668" s="63">
        <v>1.3930469999999999</v>
      </c>
      <c r="F10668" s="63">
        <v>1.472404</v>
      </c>
      <c r="G10668" s="63">
        <v>7.9357300000000006E-2</v>
      </c>
      <c r="H10668" s="63">
        <v>82.157300000000006</v>
      </c>
      <c r="I10668" s="63">
        <v>-6.55303E-2</v>
      </c>
      <c r="J10668" s="63">
        <v>2.0070399999999999E-2</v>
      </c>
      <c r="K10668" s="63">
        <v>7.9357300000000006E-2</v>
      </c>
      <c r="L10668" s="63">
        <v>0.13864409999999999</v>
      </c>
      <c r="M10668" s="63">
        <v>0.2242449</v>
      </c>
      <c r="N10668" s="63">
        <v>6409</v>
      </c>
      <c r="O10668" s="63">
        <v>0.1130564</v>
      </c>
      <c r="P10668" s="63">
        <v>7</v>
      </c>
      <c r="Q10668" s="63">
        <v>1.2781749580960001E-2</v>
      </c>
    </row>
    <row r="10669" spans="1:17">
      <c r="A10669" s="63" t="s">
        <v>82</v>
      </c>
      <c r="B10669" s="63" t="s">
        <v>58</v>
      </c>
      <c r="C10669" s="63" t="s">
        <v>69</v>
      </c>
      <c r="D10669" s="63">
        <v>12</v>
      </c>
      <c r="E10669" s="63">
        <v>1.388719</v>
      </c>
      <c r="F10669" s="63">
        <v>1.627367</v>
      </c>
      <c r="G10669" s="63">
        <v>0.2386482</v>
      </c>
      <c r="H10669" s="63">
        <v>84.977599999999995</v>
      </c>
      <c r="I10669" s="63">
        <v>9.3760599999999999E-2</v>
      </c>
      <c r="J10669" s="63">
        <v>0.1793613</v>
      </c>
      <c r="K10669" s="63">
        <v>0.2386482</v>
      </c>
      <c r="L10669" s="63">
        <v>0.29793500000000001</v>
      </c>
      <c r="M10669" s="63">
        <v>0.38353579999999998</v>
      </c>
      <c r="N10669" s="63">
        <v>6409</v>
      </c>
      <c r="O10669" s="63">
        <v>0.1130564</v>
      </c>
      <c r="P10669" s="63">
        <v>7</v>
      </c>
      <c r="Q10669" s="63">
        <v>1.2781749580960001E-2</v>
      </c>
    </row>
    <row r="10670" spans="1:17">
      <c r="A10670" s="63" t="s">
        <v>82</v>
      </c>
      <c r="B10670" s="63" t="s">
        <v>58</v>
      </c>
      <c r="C10670" s="63" t="s">
        <v>69</v>
      </c>
      <c r="D10670" s="63">
        <v>13</v>
      </c>
      <c r="E10670" s="63">
        <v>1.297461</v>
      </c>
      <c r="F10670" s="63">
        <v>1.777458</v>
      </c>
      <c r="G10670" s="63">
        <v>0.47999730000000002</v>
      </c>
      <c r="H10670" s="63">
        <v>87.303200000000004</v>
      </c>
      <c r="I10670" s="63">
        <v>0.33510970000000001</v>
      </c>
      <c r="J10670" s="63">
        <v>0.42071039999999998</v>
      </c>
      <c r="K10670" s="63">
        <v>0.47999730000000002</v>
      </c>
      <c r="L10670" s="63">
        <v>0.53928410000000004</v>
      </c>
      <c r="M10670" s="63">
        <v>0.62488480000000002</v>
      </c>
      <c r="N10670" s="63">
        <v>6409</v>
      </c>
      <c r="O10670" s="63">
        <v>0.1130564</v>
      </c>
      <c r="P10670" s="63">
        <v>7</v>
      </c>
      <c r="Q10670" s="63">
        <v>1.2781749580960001E-2</v>
      </c>
    </row>
    <row r="10671" spans="1:17">
      <c r="A10671" s="63" t="s">
        <v>82</v>
      </c>
      <c r="B10671" s="63" t="s">
        <v>58</v>
      </c>
      <c r="C10671" s="63" t="s">
        <v>69</v>
      </c>
      <c r="D10671" s="63">
        <v>14</v>
      </c>
      <c r="E10671" s="63">
        <v>1.3564179999999999</v>
      </c>
      <c r="F10671" s="63">
        <v>1.971195</v>
      </c>
      <c r="G10671" s="63">
        <v>0.61477780000000004</v>
      </c>
      <c r="H10671" s="63">
        <v>89.33</v>
      </c>
      <c r="I10671" s="63">
        <v>0.46989019999999998</v>
      </c>
      <c r="J10671" s="63">
        <v>0.55549099999999996</v>
      </c>
      <c r="K10671" s="63">
        <v>0.61477780000000004</v>
      </c>
      <c r="L10671" s="63">
        <v>0.67406460000000001</v>
      </c>
      <c r="M10671" s="63">
        <v>0.75966540000000005</v>
      </c>
      <c r="N10671" s="63">
        <v>6409</v>
      </c>
      <c r="O10671" s="63">
        <v>0.1130564</v>
      </c>
      <c r="P10671" s="63">
        <v>7</v>
      </c>
      <c r="Q10671" s="63">
        <v>1.2781749580960001E-2</v>
      </c>
    </row>
    <row r="10672" spans="1:17">
      <c r="A10672" s="63" t="s">
        <v>82</v>
      </c>
      <c r="B10672" s="63" t="s">
        <v>58</v>
      </c>
      <c r="C10672" s="63" t="s">
        <v>69</v>
      </c>
      <c r="D10672" s="63">
        <v>15</v>
      </c>
      <c r="E10672" s="63">
        <v>1.4432929999999999</v>
      </c>
      <c r="F10672" s="63">
        <v>2.134814</v>
      </c>
      <c r="G10672" s="63">
        <v>0.69152069999999999</v>
      </c>
      <c r="H10672" s="63">
        <v>91.095799999999997</v>
      </c>
      <c r="I10672" s="63">
        <v>0.54663309999999998</v>
      </c>
      <c r="J10672" s="63">
        <v>0.63223390000000002</v>
      </c>
      <c r="K10672" s="63">
        <v>0.69152069999999999</v>
      </c>
      <c r="L10672" s="63">
        <v>0.75080749999999996</v>
      </c>
      <c r="M10672" s="63">
        <v>0.83640829999999999</v>
      </c>
      <c r="N10672" s="63">
        <v>6409</v>
      </c>
      <c r="O10672" s="63">
        <v>0.1130564</v>
      </c>
      <c r="P10672" s="63">
        <v>7</v>
      </c>
      <c r="Q10672" s="63">
        <v>1.2781749580960001E-2</v>
      </c>
    </row>
    <row r="10673" spans="1:17">
      <c r="A10673" s="63" t="s">
        <v>82</v>
      </c>
      <c r="B10673" s="63" t="s">
        <v>58</v>
      </c>
      <c r="C10673" s="63" t="s">
        <v>69</v>
      </c>
      <c r="D10673" s="63">
        <v>16</v>
      </c>
      <c r="E10673" s="63">
        <v>1.6140730000000001</v>
      </c>
      <c r="F10673" s="63">
        <v>2.2973370000000002</v>
      </c>
      <c r="G10673" s="63">
        <v>0.68326319999999996</v>
      </c>
      <c r="H10673" s="63">
        <v>92.265799999999999</v>
      </c>
      <c r="I10673" s="63">
        <v>0.53837559999999995</v>
      </c>
      <c r="J10673" s="63">
        <v>0.62397630000000004</v>
      </c>
      <c r="K10673" s="63">
        <v>0.68326319999999996</v>
      </c>
      <c r="L10673" s="63">
        <v>0.74255000000000004</v>
      </c>
      <c r="M10673" s="63">
        <v>0.82815070000000002</v>
      </c>
      <c r="N10673" s="63">
        <v>6409</v>
      </c>
      <c r="O10673" s="63">
        <v>0.1130564</v>
      </c>
      <c r="P10673" s="63">
        <v>7</v>
      </c>
      <c r="Q10673" s="63">
        <v>1.2781749580960001E-2</v>
      </c>
    </row>
    <row r="10674" spans="1:17">
      <c r="A10674" s="63" t="s">
        <v>82</v>
      </c>
      <c r="B10674" s="63" t="s">
        <v>58</v>
      </c>
      <c r="C10674" s="63" t="s">
        <v>69</v>
      </c>
      <c r="D10674" s="63">
        <v>17</v>
      </c>
      <c r="E10674" s="63">
        <v>1.7927280000000001</v>
      </c>
      <c r="F10674" s="63">
        <v>2.4372410000000002</v>
      </c>
      <c r="G10674" s="63">
        <v>0.64451349999999996</v>
      </c>
      <c r="H10674" s="63">
        <v>92.630399999999995</v>
      </c>
      <c r="I10674" s="63">
        <v>0.49962590000000001</v>
      </c>
      <c r="J10674" s="63">
        <v>0.58522669999999999</v>
      </c>
      <c r="K10674" s="63">
        <v>0.64451349999999996</v>
      </c>
      <c r="L10674" s="63">
        <v>0.70380030000000005</v>
      </c>
      <c r="M10674" s="63">
        <v>0.78940109999999997</v>
      </c>
      <c r="N10674" s="63">
        <v>6409</v>
      </c>
      <c r="O10674" s="63">
        <v>0.1130564</v>
      </c>
      <c r="P10674" s="63">
        <v>7</v>
      </c>
      <c r="Q10674" s="63">
        <v>1.2781749580960001E-2</v>
      </c>
    </row>
    <row r="10675" spans="1:17">
      <c r="A10675" s="63" t="s">
        <v>82</v>
      </c>
      <c r="B10675" s="63" t="s">
        <v>58</v>
      </c>
      <c r="C10675" s="63" t="s">
        <v>69</v>
      </c>
      <c r="D10675" s="63">
        <v>18</v>
      </c>
      <c r="E10675" s="63">
        <v>1.962299</v>
      </c>
      <c r="F10675" s="63">
        <v>2.5371459999999999</v>
      </c>
      <c r="G10675" s="63">
        <v>0.57484710000000006</v>
      </c>
      <c r="H10675" s="63">
        <v>92.135199999999998</v>
      </c>
      <c r="I10675" s="63">
        <v>0.42995949999999999</v>
      </c>
      <c r="J10675" s="63">
        <v>0.51556029999999997</v>
      </c>
      <c r="K10675" s="63">
        <v>0.57484710000000006</v>
      </c>
      <c r="L10675" s="63">
        <v>0.63413390000000003</v>
      </c>
      <c r="M10675" s="63">
        <v>0.71973469999999995</v>
      </c>
      <c r="N10675" s="63">
        <v>6409</v>
      </c>
      <c r="O10675" s="63">
        <v>0.1130564</v>
      </c>
      <c r="P10675" s="63">
        <v>7</v>
      </c>
      <c r="Q10675" s="63">
        <v>1.2781749580960001E-2</v>
      </c>
    </row>
    <row r="10676" spans="1:17">
      <c r="A10676" s="63" t="s">
        <v>82</v>
      </c>
      <c r="B10676" s="63" t="s">
        <v>58</v>
      </c>
      <c r="C10676" s="63" t="s">
        <v>69</v>
      </c>
      <c r="D10676" s="63">
        <v>19</v>
      </c>
      <c r="E10676" s="63">
        <v>2.2760729999999998</v>
      </c>
      <c r="F10676" s="63">
        <v>2.4975429999999998</v>
      </c>
      <c r="G10676" s="63">
        <v>0.22147040000000001</v>
      </c>
      <c r="H10676" s="63">
        <v>90.509100000000004</v>
      </c>
      <c r="I10676" s="63">
        <v>7.6582800000000006E-2</v>
      </c>
      <c r="J10676" s="63">
        <v>0.16218350000000001</v>
      </c>
      <c r="K10676" s="63">
        <v>0.22147040000000001</v>
      </c>
      <c r="L10676" s="63">
        <v>0.28075719999999998</v>
      </c>
      <c r="M10676" s="63">
        <v>0.36635800000000002</v>
      </c>
      <c r="N10676" s="63">
        <v>6409</v>
      </c>
      <c r="O10676" s="63">
        <v>0.1130564</v>
      </c>
      <c r="P10676" s="63">
        <v>7</v>
      </c>
      <c r="Q10676" s="63">
        <v>1.2781749580960001E-2</v>
      </c>
    </row>
    <row r="10677" spans="1:17">
      <c r="A10677" s="63" t="s">
        <v>82</v>
      </c>
      <c r="B10677" s="63" t="s">
        <v>58</v>
      </c>
      <c r="C10677" s="63" t="s">
        <v>69</v>
      </c>
      <c r="D10677" s="63">
        <v>20</v>
      </c>
      <c r="E10677" s="63">
        <v>2.3126500000000001</v>
      </c>
      <c r="F10677" s="63">
        <v>2.294467</v>
      </c>
      <c r="G10677" s="63">
        <v>-1.8183000000000001E-2</v>
      </c>
      <c r="H10677" s="63">
        <v>86.020200000000003</v>
      </c>
      <c r="I10677" s="63">
        <v>-0.16307060000000001</v>
      </c>
      <c r="J10677" s="63">
        <v>-7.7469800000000005E-2</v>
      </c>
      <c r="K10677" s="63">
        <v>-1.8183000000000001E-2</v>
      </c>
      <c r="L10677" s="63">
        <v>4.1103800000000003E-2</v>
      </c>
      <c r="M10677" s="63">
        <v>0.1267046</v>
      </c>
      <c r="N10677" s="63">
        <v>6409</v>
      </c>
      <c r="O10677" s="63">
        <v>0.1130564</v>
      </c>
      <c r="P10677" s="63">
        <v>7</v>
      </c>
      <c r="Q10677" s="63">
        <v>1.2781749580960001E-2</v>
      </c>
    </row>
    <row r="10678" spans="1:17">
      <c r="A10678" s="63" t="s">
        <v>82</v>
      </c>
      <c r="B10678" s="63" t="s">
        <v>58</v>
      </c>
      <c r="C10678" s="63" t="s">
        <v>69</v>
      </c>
      <c r="D10678" s="63">
        <v>21</v>
      </c>
      <c r="E10678" s="63">
        <v>2.219503</v>
      </c>
      <c r="F10678" s="63">
        <v>2.0331809999999999</v>
      </c>
      <c r="G10678" s="63">
        <v>-0.18632170000000001</v>
      </c>
      <c r="H10678" s="63">
        <v>78.709699999999998</v>
      </c>
      <c r="I10678" s="63">
        <v>-0.33120929999999998</v>
      </c>
      <c r="J10678" s="63">
        <v>-0.24560860000000001</v>
      </c>
      <c r="K10678" s="63">
        <v>-0.18632170000000001</v>
      </c>
      <c r="L10678" s="63">
        <v>-0.12703490000000001</v>
      </c>
      <c r="M10678" s="63">
        <v>-4.1434100000000001E-2</v>
      </c>
      <c r="N10678" s="63">
        <v>6409</v>
      </c>
      <c r="O10678" s="63">
        <v>0.1130564</v>
      </c>
      <c r="P10678" s="63">
        <v>7</v>
      </c>
      <c r="Q10678" s="63">
        <v>1.2781749580960001E-2</v>
      </c>
    </row>
    <row r="10679" spans="1:17">
      <c r="A10679" s="63" t="s">
        <v>82</v>
      </c>
      <c r="B10679" s="63" t="s">
        <v>58</v>
      </c>
      <c r="C10679" s="63" t="s">
        <v>69</v>
      </c>
      <c r="D10679" s="63">
        <v>22</v>
      </c>
      <c r="E10679" s="63">
        <v>2.0492620000000001</v>
      </c>
      <c r="F10679" s="63">
        <v>1.784823</v>
      </c>
      <c r="G10679" s="63">
        <v>-0.26443909999999998</v>
      </c>
      <c r="H10679" s="63">
        <v>73.811800000000005</v>
      </c>
      <c r="I10679" s="63">
        <v>-0.40932669999999999</v>
      </c>
      <c r="J10679" s="63">
        <v>-0.32372590000000001</v>
      </c>
      <c r="K10679" s="63">
        <v>-0.26443909999999998</v>
      </c>
      <c r="L10679" s="63">
        <v>-0.20515230000000001</v>
      </c>
      <c r="M10679" s="63">
        <v>-0.1195515</v>
      </c>
      <c r="N10679" s="63">
        <v>6409</v>
      </c>
      <c r="O10679" s="63">
        <v>0.1130564</v>
      </c>
      <c r="P10679" s="63">
        <v>7</v>
      </c>
      <c r="Q10679" s="63">
        <v>1.2781749580960001E-2</v>
      </c>
    </row>
    <row r="10680" spans="1:17">
      <c r="A10680" s="63" t="s">
        <v>82</v>
      </c>
      <c r="B10680" s="63" t="s">
        <v>58</v>
      </c>
      <c r="C10680" s="63" t="s">
        <v>69</v>
      </c>
      <c r="D10680" s="63">
        <v>23</v>
      </c>
      <c r="E10680" s="63">
        <v>1.7540119999999999</v>
      </c>
      <c r="F10680" s="63">
        <v>1.494567</v>
      </c>
      <c r="G10680" s="63">
        <v>-0.25944420000000001</v>
      </c>
      <c r="H10680" s="63">
        <v>71.313800000000001</v>
      </c>
      <c r="I10680" s="63">
        <v>-0.40433180000000002</v>
      </c>
      <c r="J10680" s="63">
        <v>-0.31873109999999999</v>
      </c>
      <c r="K10680" s="63">
        <v>-0.25944420000000001</v>
      </c>
      <c r="L10680" s="63">
        <v>-0.20015740000000001</v>
      </c>
      <c r="M10680" s="63">
        <v>-0.11455659999999999</v>
      </c>
      <c r="N10680" s="63">
        <v>6409</v>
      </c>
      <c r="O10680" s="63">
        <v>0.1130564</v>
      </c>
      <c r="P10680" s="63">
        <v>7</v>
      </c>
      <c r="Q10680" s="63">
        <v>1.2781749580960001E-2</v>
      </c>
    </row>
    <row r="10681" spans="1:17">
      <c r="A10681" s="63" t="s">
        <v>82</v>
      </c>
      <c r="B10681" s="63" t="s">
        <v>58</v>
      </c>
      <c r="C10681" s="63" t="s">
        <v>69</v>
      </c>
      <c r="D10681" s="63">
        <v>24</v>
      </c>
      <c r="E10681" s="63">
        <v>1.40838</v>
      </c>
      <c r="F10681" s="63">
        <v>1.1959690000000001</v>
      </c>
      <c r="G10681" s="63">
        <v>-0.21241080000000001</v>
      </c>
      <c r="H10681" s="63">
        <v>69.691400000000002</v>
      </c>
      <c r="I10681" s="63">
        <v>-0.35729840000000002</v>
      </c>
      <c r="J10681" s="63">
        <v>-0.27169759999999998</v>
      </c>
      <c r="K10681" s="63">
        <v>-0.21241080000000001</v>
      </c>
      <c r="L10681" s="63">
        <v>-0.15312400000000001</v>
      </c>
      <c r="M10681" s="63">
        <v>-6.7523200000000005E-2</v>
      </c>
      <c r="N10681" s="63">
        <v>6409</v>
      </c>
      <c r="O10681" s="63">
        <v>0.1130564</v>
      </c>
      <c r="P10681" s="63">
        <v>7</v>
      </c>
      <c r="Q10681" s="63">
        <v>1.2781749580960001E-2</v>
      </c>
    </row>
    <row r="10682" spans="1:17">
      <c r="A10682" s="63" t="s">
        <v>82</v>
      </c>
      <c r="B10682" s="63" t="s">
        <v>58</v>
      </c>
      <c r="C10682" s="63" t="s">
        <v>70</v>
      </c>
      <c r="D10682" s="63">
        <v>1</v>
      </c>
      <c r="E10682" s="63">
        <v>1.081661</v>
      </c>
      <c r="F10682" s="63">
        <v>0.83892080000000002</v>
      </c>
      <c r="G10682" s="63">
        <v>-0.2427405</v>
      </c>
      <c r="H10682" s="63">
        <v>65.069800000000001</v>
      </c>
      <c r="I10682" s="63">
        <v>-0.38762799999999997</v>
      </c>
      <c r="J10682" s="63">
        <v>-0.3020273</v>
      </c>
      <c r="K10682" s="63">
        <v>-0.2427405</v>
      </c>
      <c r="L10682" s="63">
        <v>-0.18345359999999999</v>
      </c>
      <c r="M10682" s="63">
        <v>-9.7852900000000007E-2</v>
      </c>
      <c r="N10682" s="63">
        <v>6409</v>
      </c>
      <c r="O10682" s="63">
        <v>0.1130564</v>
      </c>
      <c r="P10682" s="63">
        <v>8</v>
      </c>
      <c r="Q10682" s="63">
        <v>1.2781749580960001E-2</v>
      </c>
    </row>
    <row r="10683" spans="1:17">
      <c r="A10683" s="63" t="s">
        <v>82</v>
      </c>
      <c r="B10683" s="63" t="s">
        <v>58</v>
      </c>
      <c r="C10683" s="63" t="s">
        <v>70</v>
      </c>
      <c r="D10683" s="63">
        <v>2</v>
      </c>
      <c r="E10683" s="63">
        <v>0.99248829999999999</v>
      </c>
      <c r="F10683" s="63">
        <v>0.75176940000000003</v>
      </c>
      <c r="G10683" s="63">
        <v>-0.24071890000000001</v>
      </c>
      <c r="H10683" s="63">
        <v>64.082300000000004</v>
      </c>
      <c r="I10683" s="63">
        <v>-0.38560650000000002</v>
      </c>
      <c r="J10683" s="63">
        <v>-0.30000569999999999</v>
      </c>
      <c r="K10683" s="63">
        <v>-0.24071890000000001</v>
      </c>
      <c r="L10683" s="63">
        <v>-0.18143210000000001</v>
      </c>
      <c r="M10683" s="63">
        <v>-9.5831299999999994E-2</v>
      </c>
      <c r="N10683" s="63">
        <v>6409</v>
      </c>
      <c r="O10683" s="63">
        <v>0.1130564</v>
      </c>
      <c r="P10683" s="63">
        <v>8</v>
      </c>
      <c r="Q10683" s="63">
        <v>1.2781749580960001E-2</v>
      </c>
    </row>
    <row r="10684" spans="1:17">
      <c r="A10684" s="63" t="s">
        <v>82</v>
      </c>
      <c r="B10684" s="63" t="s">
        <v>58</v>
      </c>
      <c r="C10684" s="63" t="s">
        <v>70</v>
      </c>
      <c r="D10684" s="63">
        <v>3</v>
      </c>
      <c r="E10684" s="63">
        <v>0.95261609999999997</v>
      </c>
      <c r="F10684" s="63">
        <v>0.71522030000000003</v>
      </c>
      <c r="G10684" s="63">
        <v>-0.23739579999999999</v>
      </c>
      <c r="H10684" s="63">
        <v>63.118000000000002</v>
      </c>
      <c r="I10684" s="63">
        <v>-0.3822834</v>
      </c>
      <c r="J10684" s="63">
        <v>-0.29668260000000002</v>
      </c>
      <c r="K10684" s="63">
        <v>-0.23739579999999999</v>
      </c>
      <c r="L10684" s="63">
        <v>-0.17810889999999999</v>
      </c>
      <c r="M10684" s="63">
        <v>-9.2508199999999999E-2</v>
      </c>
      <c r="N10684" s="63">
        <v>6409</v>
      </c>
      <c r="O10684" s="63">
        <v>0.1130564</v>
      </c>
      <c r="P10684" s="63">
        <v>8</v>
      </c>
      <c r="Q10684" s="63">
        <v>1.2781749580960001E-2</v>
      </c>
    </row>
    <row r="10685" spans="1:17">
      <c r="A10685" s="63" t="s">
        <v>82</v>
      </c>
      <c r="B10685" s="63" t="s">
        <v>58</v>
      </c>
      <c r="C10685" s="63" t="s">
        <v>70</v>
      </c>
      <c r="D10685" s="63">
        <v>4</v>
      </c>
      <c r="E10685" s="63">
        <v>0.93574550000000001</v>
      </c>
      <c r="F10685" s="63">
        <v>0.72291490000000003</v>
      </c>
      <c r="G10685" s="63">
        <v>-0.21283060000000001</v>
      </c>
      <c r="H10685" s="63">
        <v>62.373800000000003</v>
      </c>
      <c r="I10685" s="63">
        <v>-0.35771819999999999</v>
      </c>
      <c r="J10685" s="63">
        <v>-0.27211740000000001</v>
      </c>
      <c r="K10685" s="63">
        <v>-0.21283060000000001</v>
      </c>
      <c r="L10685" s="63">
        <v>-0.15354380000000001</v>
      </c>
      <c r="M10685" s="63">
        <v>-6.7943000000000003E-2</v>
      </c>
      <c r="N10685" s="63">
        <v>6409</v>
      </c>
      <c r="O10685" s="63">
        <v>0.1130564</v>
      </c>
      <c r="P10685" s="63">
        <v>8</v>
      </c>
      <c r="Q10685" s="63">
        <v>1.2781749580960001E-2</v>
      </c>
    </row>
    <row r="10686" spans="1:17">
      <c r="A10686" s="63" t="s">
        <v>82</v>
      </c>
      <c r="B10686" s="63" t="s">
        <v>58</v>
      </c>
      <c r="C10686" s="63" t="s">
        <v>70</v>
      </c>
      <c r="D10686" s="63">
        <v>5</v>
      </c>
      <c r="E10686" s="63">
        <v>0.94307260000000004</v>
      </c>
      <c r="F10686" s="63">
        <v>0.72775959999999995</v>
      </c>
      <c r="G10686" s="63">
        <v>-0.215313</v>
      </c>
      <c r="H10686" s="63">
        <v>61.568199999999997</v>
      </c>
      <c r="I10686" s="63">
        <v>-0.36020059999999998</v>
      </c>
      <c r="J10686" s="63">
        <v>-0.27459990000000001</v>
      </c>
      <c r="K10686" s="63">
        <v>-0.215313</v>
      </c>
      <c r="L10686" s="63">
        <v>-0.1560262</v>
      </c>
      <c r="M10686" s="63">
        <v>-7.0425399999999999E-2</v>
      </c>
      <c r="N10686" s="63">
        <v>6409</v>
      </c>
      <c r="O10686" s="63">
        <v>0.1130564</v>
      </c>
      <c r="P10686" s="63">
        <v>8</v>
      </c>
      <c r="Q10686" s="63">
        <v>1.2781749580960001E-2</v>
      </c>
    </row>
    <row r="10687" spans="1:17">
      <c r="A10687" s="63" t="s">
        <v>82</v>
      </c>
      <c r="B10687" s="63" t="s">
        <v>58</v>
      </c>
      <c r="C10687" s="63" t="s">
        <v>70</v>
      </c>
      <c r="D10687" s="63">
        <v>6</v>
      </c>
      <c r="E10687" s="63">
        <v>1.0326420000000001</v>
      </c>
      <c r="F10687" s="63">
        <v>0.76568409999999998</v>
      </c>
      <c r="G10687" s="63">
        <v>-0.26695819999999998</v>
      </c>
      <c r="H10687" s="63">
        <v>60.821399999999997</v>
      </c>
      <c r="I10687" s="63">
        <v>-0.41184579999999998</v>
      </c>
      <c r="J10687" s="63">
        <v>-0.32624500000000001</v>
      </c>
      <c r="K10687" s="63">
        <v>-0.26695819999999998</v>
      </c>
      <c r="L10687" s="63">
        <v>-0.2076713</v>
      </c>
      <c r="M10687" s="63">
        <v>-0.1220706</v>
      </c>
      <c r="N10687" s="63">
        <v>6409</v>
      </c>
      <c r="O10687" s="63">
        <v>0.1130564</v>
      </c>
      <c r="P10687" s="63">
        <v>8</v>
      </c>
      <c r="Q10687" s="63">
        <v>1.2781749580960001E-2</v>
      </c>
    </row>
    <row r="10688" spans="1:17">
      <c r="A10688" s="63" t="s">
        <v>82</v>
      </c>
      <c r="B10688" s="63" t="s">
        <v>58</v>
      </c>
      <c r="C10688" s="63" t="s">
        <v>70</v>
      </c>
      <c r="D10688" s="63">
        <v>7</v>
      </c>
      <c r="E10688" s="63">
        <v>1.2268509999999999</v>
      </c>
      <c r="F10688" s="63">
        <v>0.95425040000000005</v>
      </c>
      <c r="G10688" s="63">
        <v>-0.27260079999999998</v>
      </c>
      <c r="H10688" s="63">
        <v>60.6008</v>
      </c>
      <c r="I10688" s="63">
        <v>-0.41748839999999998</v>
      </c>
      <c r="J10688" s="63">
        <v>-0.33188770000000001</v>
      </c>
      <c r="K10688" s="63">
        <v>-0.27260079999999998</v>
      </c>
      <c r="L10688" s="63">
        <v>-0.213314</v>
      </c>
      <c r="M10688" s="63">
        <v>-0.1277132</v>
      </c>
      <c r="N10688" s="63">
        <v>6409</v>
      </c>
      <c r="O10688" s="63">
        <v>0.1130564</v>
      </c>
      <c r="P10688" s="63">
        <v>8</v>
      </c>
      <c r="Q10688" s="63">
        <v>1.2781749580960001E-2</v>
      </c>
    </row>
    <row r="10689" spans="1:17">
      <c r="A10689" s="63" t="s">
        <v>82</v>
      </c>
      <c r="B10689" s="63" t="s">
        <v>58</v>
      </c>
      <c r="C10689" s="63" t="s">
        <v>70</v>
      </c>
      <c r="D10689" s="63">
        <v>8</v>
      </c>
      <c r="E10689" s="63">
        <v>1.3595109999999999</v>
      </c>
      <c r="F10689" s="63">
        <v>1.131081</v>
      </c>
      <c r="G10689" s="63">
        <v>-0.22842989999999999</v>
      </c>
      <c r="H10689" s="63">
        <v>64.327500000000001</v>
      </c>
      <c r="I10689" s="63">
        <v>-0.37331750000000002</v>
      </c>
      <c r="J10689" s="63">
        <v>-0.28771669999999999</v>
      </c>
      <c r="K10689" s="63">
        <v>-0.22842989999999999</v>
      </c>
      <c r="L10689" s="63">
        <v>-0.16914309999999999</v>
      </c>
      <c r="M10689" s="63">
        <v>-8.35423E-2</v>
      </c>
      <c r="N10689" s="63">
        <v>6409</v>
      </c>
      <c r="O10689" s="63">
        <v>0.1130564</v>
      </c>
      <c r="P10689" s="63">
        <v>8</v>
      </c>
      <c r="Q10689" s="63">
        <v>1.2781749580960001E-2</v>
      </c>
    </row>
    <row r="10690" spans="1:17">
      <c r="A10690" s="63" t="s">
        <v>82</v>
      </c>
      <c r="B10690" s="63" t="s">
        <v>58</v>
      </c>
      <c r="C10690" s="63" t="s">
        <v>70</v>
      </c>
      <c r="D10690" s="63">
        <v>9</v>
      </c>
      <c r="E10690" s="63">
        <v>1.35256</v>
      </c>
      <c r="F10690" s="63">
        <v>1.252057</v>
      </c>
      <c r="G10690" s="63">
        <v>-0.1005028</v>
      </c>
      <c r="H10690" s="63">
        <v>70.777500000000003</v>
      </c>
      <c r="I10690" s="63">
        <v>-0.24539040000000001</v>
      </c>
      <c r="J10690" s="63">
        <v>-0.15978970000000001</v>
      </c>
      <c r="K10690" s="63">
        <v>-0.1005028</v>
      </c>
      <c r="L10690" s="63">
        <v>-4.1216000000000003E-2</v>
      </c>
      <c r="M10690" s="63">
        <v>4.4384699999999999E-2</v>
      </c>
      <c r="N10690" s="63">
        <v>6409</v>
      </c>
      <c r="O10690" s="63">
        <v>0.1130564</v>
      </c>
      <c r="P10690" s="63">
        <v>8</v>
      </c>
      <c r="Q10690" s="63">
        <v>1.2781749580960001E-2</v>
      </c>
    </row>
    <row r="10691" spans="1:17">
      <c r="A10691" s="63" t="s">
        <v>82</v>
      </c>
      <c r="B10691" s="63" t="s">
        <v>58</v>
      </c>
      <c r="C10691" s="63" t="s">
        <v>70</v>
      </c>
      <c r="D10691" s="63">
        <v>10</v>
      </c>
      <c r="E10691" s="63">
        <v>1.3833599999999999</v>
      </c>
      <c r="F10691" s="63">
        <v>1.2915970000000001</v>
      </c>
      <c r="G10691" s="63">
        <v>-9.1763899999999995E-2</v>
      </c>
      <c r="H10691" s="63">
        <v>76.257099999999994</v>
      </c>
      <c r="I10691" s="63">
        <v>-0.23665149999999999</v>
      </c>
      <c r="J10691" s="63">
        <v>-0.15105070000000001</v>
      </c>
      <c r="K10691" s="63">
        <v>-9.1763899999999995E-2</v>
      </c>
      <c r="L10691" s="63">
        <v>-3.2476999999999999E-2</v>
      </c>
      <c r="M10691" s="63">
        <v>5.3123700000000003E-2</v>
      </c>
      <c r="N10691" s="63">
        <v>6409</v>
      </c>
      <c r="O10691" s="63">
        <v>0.1130564</v>
      </c>
      <c r="P10691" s="63">
        <v>8</v>
      </c>
      <c r="Q10691" s="63">
        <v>1.2781749580960001E-2</v>
      </c>
    </row>
    <row r="10692" spans="1:17">
      <c r="A10692" s="63" t="s">
        <v>82</v>
      </c>
      <c r="B10692" s="63" t="s">
        <v>58</v>
      </c>
      <c r="C10692" s="63" t="s">
        <v>70</v>
      </c>
      <c r="D10692" s="63">
        <v>11</v>
      </c>
      <c r="E10692" s="63">
        <v>1.3551120000000001</v>
      </c>
      <c r="F10692" s="63">
        <v>1.4148750000000001</v>
      </c>
      <c r="G10692" s="63">
        <v>5.97631E-2</v>
      </c>
      <c r="H10692" s="63">
        <v>79.578500000000005</v>
      </c>
      <c r="I10692" s="63">
        <v>-8.5124500000000006E-2</v>
      </c>
      <c r="J10692" s="63">
        <v>4.7619999999999997E-4</v>
      </c>
      <c r="K10692" s="63">
        <v>5.97631E-2</v>
      </c>
      <c r="L10692" s="63">
        <v>0.1190499</v>
      </c>
      <c r="M10692" s="63">
        <v>0.20465069999999999</v>
      </c>
      <c r="N10692" s="63">
        <v>6409</v>
      </c>
      <c r="O10692" s="63">
        <v>0.1130564</v>
      </c>
      <c r="P10692" s="63">
        <v>8</v>
      </c>
      <c r="Q10692" s="63">
        <v>1.2781749580960001E-2</v>
      </c>
    </row>
    <row r="10693" spans="1:17">
      <c r="A10693" s="63" t="s">
        <v>82</v>
      </c>
      <c r="B10693" s="63" t="s">
        <v>58</v>
      </c>
      <c r="C10693" s="63" t="s">
        <v>70</v>
      </c>
      <c r="D10693" s="63">
        <v>12</v>
      </c>
      <c r="E10693" s="63">
        <v>1.3444020000000001</v>
      </c>
      <c r="F10693" s="63">
        <v>1.534783</v>
      </c>
      <c r="G10693" s="63">
        <v>0.19038079999999999</v>
      </c>
      <c r="H10693" s="63">
        <v>81.911600000000007</v>
      </c>
      <c r="I10693" s="63">
        <v>4.5493199999999998E-2</v>
      </c>
      <c r="J10693" s="63">
        <v>0.13109399999999999</v>
      </c>
      <c r="K10693" s="63">
        <v>0.19038079999999999</v>
      </c>
      <c r="L10693" s="63">
        <v>0.24966759999999999</v>
      </c>
      <c r="M10693" s="63">
        <v>0.33526840000000002</v>
      </c>
      <c r="N10693" s="63">
        <v>6409</v>
      </c>
      <c r="O10693" s="63">
        <v>0.1130564</v>
      </c>
      <c r="P10693" s="63">
        <v>8</v>
      </c>
      <c r="Q10693" s="63">
        <v>1.2781749580960001E-2</v>
      </c>
    </row>
    <row r="10694" spans="1:17">
      <c r="A10694" s="63" t="s">
        <v>82</v>
      </c>
      <c r="B10694" s="63" t="s">
        <v>58</v>
      </c>
      <c r="C10694" s="63" t="s">
        <v>70</v>
      </c>
      <c r="D10694" s="63">
        <v>13</v>
      </c>
      <c r="E10694" s="63">
        <v>1.2531669999999999</v>
      </c>
      <c r="F10694" s="63">
        <v>1.654547</v>
      </c>
      <c r="G10694" s="63">
        <v>0.40138020000000002</v>
      </c>
      <c r="H10694" s="63">
        <v>84.073099999999997</v>
      </c>
      <c r="I10694" s="63">
        <v>0.25649260000000002</v>
      </c>
      <c r="J10694" s="63">
        <v>0.34209329999999999</v>
      </c>
      <c r="K10694" s="63">
        <v>0.40138020000000002</v>
      </c>
      <c r="L10694" s="63">
        <v>0.46066699999999999</v>
      </c>
      <c r="M10694" s="63">
        <v>0.54626770000000002</v>
      </c>
      <c r="N10694" s="63">
        <v>6409</v>
      </c>
      <c r="O10694" s="63">
        <v>0.1130564</v>
      </c>
      <c r="P10694" s="63">
        <v>8</v>
      </c>
      <c r="Q10694" s="63">
        <v>1.2781749580960001E-2</v>
      </c>
    </row>
    <row r="10695" spans="1:17">
      <c r="A10695" s="63" t="s">
        <v>82</v>
      </c>
      <c r="B10695" s="63" t="s">
        <v>58</v>
      </c>
      <c r="C10695" s="63" t="s">
        <v>70</v>
      </c>
      <c r="D10695" s="63">
        <v>14</v>
      </c>
      <c r="E10695" s="63">
        <v>1.290375</v>
      </c>
      <c r="F10695" s="63">
        <v>1.7960860000000001</v>
      </c>
      <c r="G10695" s="63">
        <v>0.50571080000000002</v>
      </c>
      <c r="H10695" s="63">
        <v>85.767399999999995</v>
      </c>
      <c r="I10695" s="63">
        <v>0.36082320000000001</v>
      </c>
      <c r="J10695" s="63">
        <v>0.44642399999999999</v>
      </c>
      <c r="K10695" s="63">
        <v>0.50571080000000002</v>
      </c>
      <c r="L10695" s="63">
        <v>0.56499770000000005</v>
      </c>
      <c r="M10695" s="63">
        <v>0.65059840000000002</v>
      </c>
      <c r="N10695" s="63">
        <v>6409</v>
      </c>
      <c r="O10695" s="63">
        <v>0.1130564</v>
      </c>
      <c r="P10695" s="63">
        <v>8</v>
      </c>
      <c r="Q10695" s="63">
        <v>1.2781749580960001E-2</v>
      </c>
    </row>
    <row r="10696" spans="1:17">
      <c r="A10696" s="63" t="s">
        <v>82</v>
      </c>
      <c r="B10696" s="63" t="s">
        <v>58</v>
      </c>
      <c r="C10696" s="63" t="s">
        <v>70</v>
      </c>
      <c r="D10696" s="63">
        <v>15</v>
      </c>
      <c r="E10696" s="63">
        <v>1.356749</v>
      </c>
      <c r="F10696" s="63">
        <v>1.9187639999999999</v>
      </c>
      <c r="G10696" s="63">
        <v>0.56201540000000005</v>
      </c>
      <c r="H10696" s="63">
        <v>87.380499999999998</v>
      </c>
      <c r="I10696" s="63">
        <v>0.41712779999999999</v>
      </c>
      <c r="J10696" s="63">
        <v>0.50272859999999997</v>
      </c>
      <c r="K10696" s="63">
        <v>0.56201540000000005</v>
      </c>
      <c r="L10696" s="63">
        <v>0.62130220000000003</v>
      </c>
      <c r="M10696" s="63">
        <v>0.70690299999999995</v>
      </c>
      <c r="N10696" s="63">
        <v>6409</v>
      </c>
      <c r="O10696" s="63">
        <v>0.1130564</v>
      </c>
      <c r="P10696" s="63">
        <v>8</v>
      </c>
      <c r="Q10696" s="63">
        <v>1.2781749580960001E-2</v>
      </c>
    </row>
    <row r="10697" spans="1:17">
      <c r="A10697" s="63" t="s">
        <v>82</v>
      </c>
      <c r="B10697" s="63" t="s">
        <v>58</v>
      </c>
      <c r="C10697" s="63" t="s">
        <v>70</v>
      </c>
      <c r="D10697" s="63">
        <v>16</v>
      </c>
      <c r="E10697" s="63">
        <v>1.487765</v>
      </c>
      <c r="F10697" s="63">
        <v>2.0171760000000001</v>
      </c>
      <c r="G10697" s="63">
        <v>0.52941099999999996</v>
      </c>
      <c r="H10697" s="63">
        <v>88.033000000000001</v>
      </c>
      <c r="I10697" s="63">
        <v>0.38452340000000002</v>
      </c>
      <c r="J10697" s="63">
        <v>0.47012409999999999</v>
      </c>
      <c r="K10697" s="63">
        <v>0.52941099999999996</v>
      </c>
      <c r="L10697" s="63">
        <v>0.58869780000000005</v>
      </c>
      <c r="M10697" s="63">
        <v>0.67429850000000002</v>
      </c>
      <c r="N10697" s="63">
        <v>6409</v>
      </c>
      <c r="O10697" s="63">
        <v>0.1130564</v>
      </c>
      <c r="P10697" s="63">
        <v>8</v>
      </c>
      <c r="Q10697" s="63">
        <v>1.2781749580960001E-2</v>
      </c>
    </row>
    <row r="10698" spans="1:17">
      <c r="A10698" s="63" t="s">
        <v>82</v>
      </c>
      <c r="B10698" s="63" t="s">
        <v>58</v>
      </c>
      <c r="C10698" s="63" t="s">
        <v>70</v>
      </c>
      <c r="D10698" s="63">
        <v>17</v>
      </c>
      <c r="E10698" s="63">
        <v>1.6505099999999999</v>
      </c>
      <c r="F10698" s="63">
        <v>2.1304059999999998</v>
      </c>
      <c r="G10698" s="63">
        <v>0.4798965</v>
      </c>
      <c r="H10698" s="63">
        <v>88.263099999999994</v>
      </c>
      <c r="I10698" s="63">
        <v>0.3350089</v>
      </c>
      <c r="J10698" s="63">
        <v>0.42060969999999998</v>
      </c>
      <c r="K10698" s="63">
        <v>0.4798965</v>
      </c>
      <c r="L10698" s="63">
        <v>0.53918339999999998</v>
      </c>
      <c r="M10698" s="63">
        <v>0.62478409999999995</v>
      </c>
      <c r="N10698" s="63">
        <v>6409</v>
      </c>
      <c r="O10698" s="63">
        <v>0.1130564</v>
      </c>
      <c r="P10698" s="63">
        <v>8</v>
      </c>
      <c r="Q10698" s="63">
        <v>1.2781749580960001E-2</v>
      </c>
    </row>
    <row r="10699" spans="1:17">
      <c r="A10699" s="63" t="s">
        <v>82</v>
      </c>
      <c r="B10699" s="63" t="s">
        <v>58</v>
      </c>
      <c r="C10699" s="63" t="s">
        <v>70</v>
      </c>
      <c r="D10699" s="63">
        <v>18</v>
      </c>
      <c r="E10699" s="63">
        <v>1.8201579999999999</v>
      </c>
      <c r="F10699" s="63">
        <v>2.230858</v>
      </c>
      <c r="G10699" s="63">
        <v>0.41070020000000002</v>
      </c>
      <c r="H10699" s="63">
        <v>87.929500000000004</v>
      </c>
      <c r="I10699" s="63">
        <v>0.26581260000000001</v>
      </c>
      <c r="J10699" s="63">
        <v>0.35141339999999999</v>
      </c>
      <c r="K10699" s="63">
        <v>0.41070020000000002</v>
      </c>
      <c r="L10699" s="63">
        <v>0.46998699999999999</v>
      </c>
      <c r="M10699" s="63">
        <v>0.55558779999999997</v>
      </c>
      <c r="N10699" s="63">
        <v>6409</v>
      </c>
      <c r="O10699" s="63">
        <v>0.1130564</v>
      </c>
      <c r="P10699" s="63">
        <v>8</v>
      </c>
      <c r="Q10699" s="63">
        <v>1.2781749580960001E-2</v>
      </c>
    </row>
    <row r="10700" spans="1:17">
      <c r="A10700" s="63" t="s">
        <v>82</v>
      </c>
      <c r="B10700" s="63" t="s">
        <v>58</v>
      </c>
      <c r="C10700" s="63" t="s">
        <v>70</v>
      </c>
      <c r="D10700" s="63">
        <v>19</v>
      </c>
      <c r="E10700" s="63">
        <v>2.1196100000000002</v>
      </c>
      <c r="F10700" s="63">
        <v>2.2253150000000002</v>
      </c>
      <c r="G10700" s="63">
        <v>0.10570499999999999</v>
      </c>
      <c r="H10700" s="63">
        <v>86.512600000000006</v>
      </c>
      <c r="I10700" s="63">
        <v>-3.9182599999999998E-2</v>
      </c>
      <c r="J10700" s="63">
        <v>4.64182E-2</v>
      </c>
      <c r="K10700" s="63">
        <v>0.10570499999999999</v>
      </c>
      <c r="L10700" s="63">
        <v>0.1649919</v>
      </c>
      <c r="M10700" s="63">
        <v>0.2505926</v>
      </c>
      <c r="N10700" s="63">
        <v>6409</v>
      </c>
      <c r="O10700" s="63">
        <v>0.1130564</v>
      </c>
      <c r="P10700" s="63">
        <v>8</v>
      </c>
      <c r="Q10700" s="63">
        <v>1.2781749580960001E-2</v>
      </c>
    </row>
    <row r="10701" spans="1:17">
      <c r="A10701" s="63" t="s">
        <v>82</v>
      </c>
      <c r="B10701" s="63" t="s">
        <v>58</v>
      </c>
      <c r="C10701" s="63" t="s">
        <v>70</v>
      </c>
      <c r="D10701" s="63">
        <v>20</v>
      </c>
      <c r="E10701" s="63">
        <v>2.0945209999999999</v>
      </c>
      <c r="F10701" s="63">
        <v>2.0119579999999999</v>
      </c>
      <c r="G10701" s="63">
        <v>-8.2563200000000003E-2</v>
      </c>
      <c r="H10701" s="63">
        <v>80.837900000000005</v>
      </c>
      <c r="I10701" s="63">
        <v>-0.22745080000000001</v>
      </c>
      <c r="J10701" s="63">
        <v>-0.14185</v>
      </c>
      <c r="K10701" s="63">
        <v>-8.2563200000000003E-2</v>
      </c>
      <c r="L10701" s="63">
        <v>-2.32763E-2</v>
      </c>
      <c r="M10701" s="63">
        <v>6.2324400000000002E-2</v>
      </c>
      <c r="N10701" s="63">
        <v>6409</v>
      </c>
      <c r="O10701" s="63">
        <v>0.1130564</v>
      </c>
      <c r="P10701" s="63">
        <v>8</v>
      </c>
      <c r="Q10701" s="63">
        <v>1.2781749580960001E-2</v>
      </c>
    </row>
    <row r="10702" spans="1:17">
      <c r="A10702" s="63" t="s">
        <v>82</v>
      </c>
      <c r="B10702" s="63" t="s">
        <v>58</v>
      </c>
      <c r="C10702" s="63" t="s">
        <v>70</v>
      </c>
      <c r="D10702" s="63">
        <v>21</v>
      </c>
      <c r="E10702" s="63">
        <v>1.9860880000000001</v>
      </c>
      <c r="F10702" s="63">
        <v>1.7819609999999999</v>
      </c>
      <c r="G10702" s="63">
        <v>-0.20412710000000001</v>
      </c>
      <c r="H10702" s="63">
        <v>73.338899999999995</v>
      </c>
      <c r="I10702" s="63">
        <v>-0.34901470000000001</v>
      </c>
      <c r="J10702" s="63">
        <v>-0.26341389999999998</v>
      </c>
      <c r="K10702" s="63">
        <v>-0.20412710000000001</v>
      </c>
      <c r="L10702" s="63">
        <v>-0.1448402</v>
      </c>
      <c r="M10702" s="63">
        <v>-5.92395E-2</v>
      </c>
      <c r="N10702" s="63">
        <v>6409</v>
      </c>
      <c r="O10702" s="63">
        <v>0.1130564</v>
      </c>
      <c r="P10702" s="63">
        <v>8</v>
      </c>
      <c r="Q10702" s="63">
        <v>1.2781749580960001E-2</v>
      </c>
    </row>
    <row r="10703" spans="1:17">
      <c r="A10703" s="63" t="s">
        <v>82</v>
      </c>
      <c r="B10703" s="63" t="s">
        <v>58</v>
      </c>
      <c r="C10703" s="63" t="s">
        <v>70</v>
      </c>
      <c r="D10703" s="63">
        <v>22</v>
      </c>
      <c r="E10703" s="63">
        <v>1.8249120000000001</v>
      </c>
      <c r="F10703" s="63">
        <v>1.567169</v>
      </c>
      <c r="G10703" s="63">
        <v>-0.257743</v>
      </c>
      <c r="H10703" s="63">
        <v>69.260999999999996</v>
      </c>
      <c r="I10703" s="63">
        <v>-0.40263060000000001</v>
      </c>
      <c r="J10703" s="63">
        <v>-0.31702979999999997</v>
      </c>
      <c r="K10703" s="63">
        <v>-0.257743</v>
      </c>
      <c r="L10703" s="63">
        <v>-0.1984562</v>
      </c>
      <c r="M10703" s="63">
        <v>-0.11285539999999999</v>
      </c>
      <c r="N10703" s="63">
        <v>6409</v>
      </c>
      <c r="O10703" s="63">
        <v>0.1130564</v>
      </c>
      <c r="P10703" s="63">
        <v>8</v>
      </c>
      <c r="Q10703" s="63">
        <v>1.2781749580960001E-2</v>
      </c>
    </row>
    <row r="10704" spans="1:17">
      <c r="A10704" s="63" t="s">
        <v>82</v>
      </c>
      <c r="B10704" s="63" t="s">
        <v>58</v>
      </c>
      <c r="C10704" s="63" t="s">
        <v>70</v>
      </c>
      <c r="D10704" s="63">
        <v>23</v>
      </c>
      <c r="E10704" s="63">
        <v>1.530143</v>
      </c>
      <c r="F10704" s="63">
        <v>1.295528</v>
      </c>
      <c r="G10704" s="63">
        <v>-0.23461570000000001</v>
      </c>
      <c r="H10704" s="63">
        <v>66.95</v>
      </c>
      <c r="I10704" s="63">
        <v>-0.37950329999999999</v>
      </c>
      <c r="J10704" s="63">
        <v>-0.29390250000000001</v>
      </c>
      <c r="K10704" s="63">
        <v>-0.23461570000000001</v>
      </c>
      <c r="L10704" s="63">
        <v>-0.17532890000000001</v>
      </c>
      <c r="M10704" s="63">
        <v>-8.9728100000000005E-2</v>
      </c>
      <c r="N10704" s="63">
        <v>6409</v>
      </c>
      <c r="O10704" s="63">
        <v>0.1130564</v>
      </c>
      <c r="P10704" s="63">
        <v>8</v>
      </c>
      <c r="Q10704" s="63">
        <v>1.2781749580960001E-2</v>
      </c>
    </row>
    <row r="10705" spans="1:17">
      <c r="A10705" s="63" t="s">
        <v>82</v>
      </c>
      <c r="B10705" s="63" t="s">
        <v>58</v>
      </c>
      <c r="C10705" s="63" t="s">
        <v>70</v>
      </c>
      <c r="D10705" s="63">
        <v>24</v>
      </c>
      <c r="E10705" s="63">
        <v>1.2382340000000001</v>
      </c>
      <c r="F10705" s="63">
        <v>1.0137769999999999</v>
      </c>
      <c r="G10705" s="63">
        <v>-0.2244575</v>
      </c>
      <c r="H10705" s="63">
        <v>65.627899999999997</v>
      </c>
      <c r="I10705" s="63">
        <v>-0.36934509999999998</v>
      </c>
      <c r="J10705" s="63">
        <v>-0.2837443</v>
      </c>
      <c r="K10705" s="63">
        <v>-0.2244575</v>
      </c>
      <c r="L10705" s="63">
        <v>-0.1651707</v>
      </c>
      <c r="M10705" s="63">
        <v>-7.9569899999999999E-2</v>
      </c>
      <c r="N10705" s="63">
        <v>6409</v>
      </c>
      <c r="O10705" s="63">
        <v>0.1130564</v>
      </c>
      <c r="P10705" s="63">
        <v>8</v>
      </c>
      <c r="Q10705" s="63">
        <v>1.2781749580960001E-2</v>
      </c>
    </row>
    <row r="10706" spans="1:17">
      <c r="A10706" s="63" t="s">
        <v>82</v>
      </c>
      <c r="B10706" s="63" t="s">
        <v>58</v>
      </c>
      <c r="C10706" s="63" t="s">
        <v>71</v>
      </c>
      <c r="D10706" s="63">
        <v>1</v>
      </c>
      <c r="E10706" s="63">
        <v>0.98511649999999995</v>
      </c>
      <c r="F10706" s="63">
        <v>0.73946750000000006</v>
      </c>
      <c r="G10706" s="63">
        <v>-0.24564900000000001</v>
      </c>
      <c r="H10706" s="63">
        <v>61.720700000000001</v>
      </c>
      <c r="I10706" s="63">
        <v>-0.39053660000000001</v>
      </c>
      <c r="J10706" s="63">
        <v>-0.30493579999999998</v>
      </c>
      <c r="K10706" s="63">
        <v>-0.24564900000000001</v>
      </c>
      <c r="L10706" s="63">
        <v>-0.1863621</v>
      </c>
      <c r="M10706" s="63">
        <v>-0.1007614</v>
      </c>
      <c r="N10706" s="63">
        <v>6409</v>
      </c>
      <c r="O10706" s="63">
        <v>0.1130564</v>
      </c>
      <c r="P10706" s="63">
        <v>9</v>
      </c>
      <c r="Q10706" s="63">
        <v>1.2781749580960001E-2</v>
      </c>
    </row>
    <row r="10707" spans="1:17">
      <c r="A10707" s="63" t="s">
        <v>82</v>
      </c>
      <c r="B10707" s="63" t="s">
        <v>58</v>
      </c>
      <c r="C10707" s="63" t="s">
        <v>71</v>
      </c>
      <c r="D10707" s="63">
        <v>2</v>
      </c>
      <c r="E10707" s="63">
        <v>0.89680459999999995</v>
      </c>
      <c r="F10707" s="63">
        <v>0.65700599999999998</v>
      </c>
      <c r="G10707" s="63">
        <v>-0.2397986</v>
      </c>
      <c r="H10707" s="63">
        <v>60.6402</v>
      </c>
      <c r="I10707" s="63">
        <v>-0.38468619999999998</v>
      </c>
      <c r="J10707" s="63">
        <v>-0.2990854</v>
      </c>
      <c r="K10707" s="63">
        <v>-0.2397986</v>
      </c>
      <c r="L10707" s="63">
        <v>-0.1805118</v>
      </c>
      <c r="M10707" s="63">
        <v>-9.4910999999999995E-2</v>
      </c>
      <c r="N10707" s="63">
        <v>6409</v>
      </c>
      <c r="O10707" s="63">
        <v>0.1130564</v>
      </c>
      <c r="P10707" s="63">
        <v>9</v>
      </c>
      <c r="Q10707" s="63">
        <v>1.2781749580960001E-2</v>
      </c>
    </row>
    <row r="10708" spans="1:17">
      <c r="A10708" s="63" t="s">
        <v>82</v>
      </c>
      <c r="B10708" s="63" t="s">
        <v>58</v>
      </c>
      <c r="C10708" s="63" t="s">
        <v>71</v>
      </c>
      <c r="D10708" s="63">
        <v>3</v>
      </c>
      <c r="E10708" s="63">
        <v>0.86239639999999995</v>
      </c>
      <c r="F10708" s="63">
        <v>0.62467260000000002</v>
      </c>
      <c r="G10708" s="63">
        <v>-0.23772380000000001</v>
      </c>
      <c r="H10708" s="63">
        <v>59.689700000000002</v>
      </c>
      <c r="I10708" s="63">
        <v>-0.38261139999999999</v>
      </c>
      <c r="J10708" s="63">
        <v>-0.29701070000000002</v>
      </c>
      <c r="K10708" s="63">
        <v>-0.23772380000000001</v>
      </c>
      <c r="L10708" s="63">
        <v>-0.17843700000000001</v>
      </c>
      <c r="M10708" s="63">
        <v>-9.2836199999999994E-2</v>
      </c>
      <c r="N10708" s="63">
        <v>6409</v>
      </c>
      <c r="O10708" s="63">
        <v>0.1130564</v>
      </c>
      <c r="P10708" s="63">
        <v>9</v>
      </c>
      <c r="Q10708" s="63">
        <v>1.2781749580960001E-2</v>
      </c>
    </row>
    <row r="10709" spans="1:17">
      <c r="A10709" s="63" t="s">
        <v>82</v>
      </c>
      <c r="B10709" s="63" t="s">
        <v>58</v>
      </c>
      <c r="C10709" s="63" t="s">
        <v>71</v>
      </c>
      <c r="D10709" s="63">
        <v>4</v>
      </c>
      <c r="E10709" s="63">
        <v>0.84672179999999997</v>
      </c>
      <c r="F10709" s="63">
        <v>0.63269699999999995</v>
      </c>
      <c r="G10709" s="63">
        <v>-0.21402479999999999</v>
      </c>
      <c r="H10709" s="63">
        <v>59.102899999999998</v>
      </c>
      <c r="I10709" s="63">
        <v>-0.35891240000000002</v>
      </c>
      <c r="J10709" s="63">
        <v>-0.27331159999999999</v>
      </c>
      <c r="K10709" s="63">
        <v>-0.21402479999999999</v>
      </c>
      <c r="L10709" s="63">
        <v>-0.15473790000000001</v>
      </c>
      <c r="M10709" s="63">
        <v>-6.9137199999999996E-2</v>
      </c>
      <c r="N10709" s="63">
        <v>6409</v>
      </c>
      <c r="O10709" s="63">
        <v>0.1130564</v>
      </c>
      <c r="P10709" s="63">
        <v>9</v>
      </c>
      <c r="Q10709" s="63">
        <v>1.2781749580960001E-2</v>
      </c>
    </row>
    <row r="10710" spans="1:17">
      <c r="A10710" s="63" t="s">
        <v>82</v>
      </c>
      <c r="B10710" s="63" t="s">
        <v>58</v>
      </c>
      <c r="C10710" s="63" t="s">
        <v>71</v>
      </c>
      <c r="D10710" s="63">
        <v>5</v>
      </c>
      <c r="E10710" s="63">
        <v>0.85447200000000001</v>
      </c>
      <c r="F10710" s="63">
        <v>0.63937500000000003</v>
      </c>
      <c r="G10710" s="63">
        <v>-0.21509700000000001</v>
      </c>
      <c r="H10710" s="63">
        <v>58.469700000000003</v>
      </c>
      <c r="I10710" s="63">
        <v>-0.35998459999999999</v>
      </c>
      <c r="J10710" s="63">
        <v>-0.27438380000000001</v>
      </c>
      <c r="K10710" s="63">
        <v>-0.21509700000000001</v>
      </c>
      <c r="L10710" s="63">
        <v>-0.15581020000000001</v>
      </c>
      <c r="M10710" s="63">
        <v>-7.0209400000000005E-2</v>
      </c>
      <c r="N10710" s="63">
        <v>6409</v>
      </c>
      <c r="O10710" s="63">
        <v>0.1130564</v>
      </c>
      <c r="P10710" s="63">
        <v>9</v>
      </c>
      <c r="Q10710" s="63">
        <v>1.2781749580960001E-2</v>
      </c>
    </row>
    <row r="10711" spans="1:17">
      <c r="A10711" s="63" t="s">
        <v>82</v>
      </c>
      <c r="B10711" s="63" t="s">
        <v>58</v>
      </c>
      <c r="C10711" s="63" t="s">
        <v>71</v>
      </c>
      <c r="D10711" s="63">
        <v>6</v>
      </c>
      <c r="E10711" s="63">
        <v>0.94458779999999998</v>
      </c>
      <c r="F10711" s="63">
        <v>0.6776297</v>
      </c>
      <c r="G10711" s="63">
        <v>-0.26695809999999998</v>
      </c>
      <c r="H10711" s="63">
        <v>58.023400000000002</v>
      </c>
      <c r="I10711" s="63">
        <v>-0.41184569999999998</v>
      </c>
      <c r="J10711" s="63">
        <v>-0.32624500000000001</v>
      </c>
      <c r="K10711" s="63">
        <v>-0.26695809999999998</v>
      </c>
      <c r="L10711" s="63">
        <v>-0.2076713</v>
      </c>
      <c r="M10711" s="63">
        <v>-0.1220705</v>
      </c>
      <c r="N10711" s="63">
        <v>6409</v>
      </c>
      <c r="O10711" s="63">
        <v>0.1130564</v>
      </c>
      <c r="P10711" s="63">
        <v>9</v>
      </c>
      <c r="Q10711" s="63">
        <v>1.2781749580960001E-2</v>
      </c>
    </row>
    <row r="10712" spans="1:17">
      <c r="A10712" s="63" t="s">
        <v>82</v>
      </c>
      <c r="B10712" s="63" t="s">
        <v>58</v>
      </c>
      <c r="C10712" s="63" t="s">
        <v>71</v>
      </c>
      <c r="D10712" s="63">
        <v>7</v>
      </c>
      <c r="E10712" s="63">
        <v>1.1387970000000001</v>
      </c>
      <c r="F10712" s="63">
        <v>0.86619599999999997</v>
      </c>
      <c r="G10712" s="63">
        <v>-0.27260089999999998</v>
      </c>
      <c r="H10712" s="63">
        <v>57.365000000000002</v>
      </c>
      <c r="I10712" s="63">
        <v>-0.41748849999999998</v>
      </c>
      <c r="J10712" s="63">
        <v>-0.33188770000000001</v>
      </c>
      <c r="K10712" s="63">
        <v>-0.27260089999999998</v>
      </c>
      <c r="L10712" s="63">
        <v>-0.21331410000000001</v>
      </c>
      <c r="M10712" s="63">
        <v>-0.1277133</v>
      </c>
      <c r="N10712" s="63">
        <v>6409</v>
      </c>
      <c r="O10712" s="63">
        <v>0.1130564</v>
      </c>
      <c r="P10712" s="63">
        <v>9</v>
      </c>
      <c r="Q10712" s="63">
        <v>1.2781749580960001E-2</v>
      </c>
    </row>
    <row r="10713" spans="1:17">
      <c r="A10713" s="63" t="s">
        <v>82</v>
      </c>
      <c r="B10713" s="63" t="s">
        <v>58</v>
      </c>
      <c r="C10713" s="63" t="s">
        <v>71</v>
      </c>
      <c r="D10713" s="63">
        <v>8</v>
      </c>
      <c r="E10713" s="63">
        <v>1.275072</v>
      </c>
      <c r="F10713" s="63">
        <v>1.047633</v>
      </c>
      <c r="G10713" s="63">
        <v>-0.2274398</v>
      </c>
      <c r="H10713" s="63">
        <v>59.000100000000003</v>
      </c>
      <c r="I10713" s="63">
        <v>-0.37232739999999998</v>
      </c>
      <c r="J10713" s="63">
        <v>-0.2867266</v>
      </c>
      <c r="K10713" s="63">
        <v>-0.2274398</v>
      </c>
      <c r="L10713" s="63">
        <v>-0.16815289999999999</v>
      </c>
      <c r="M10713" s="63">
        <v>-8.2552200000000006E-2</v>
      </c>
      <c r="N10713" s="63">
        <v>6409</v>
      </c>
      <c r="O10713" s="63">
        <v>0.1130564</v>
      </c>
      <c r="P10713" s="63">
        <v>9</v>
      </c>
      <c r="Q10713" s="63">
        <v>1.2781749580960001E-2</v>
      </c>
    </row>
    <row r="10714" spans="1:17">
      <c r="A10714" s="63" t="s">
        <v>82</v>
      </c>
      <c r="B10714" s="63" t="s">
        <v>58</v>
      </c>
      <c r="C10714" s="63" t="s">
        <v>71</v>
      </c>
      <c r="D10714" s="63">
        <v>9</v>
      </c>
      <c r="E10714" s="63">
        <v>1.2762720000000001</v>
      </c>
      <c r="F10714" s="63">
        <v>1.165227</v>
      </c>
      <c r="G10714" s="63">
        <v>-0.11104509999999999</v>
      </c>
      <c r="H10714" s="63">
        <v>66.066800000000001</v>
      </c>
      <c r="I10714" s="63">
        <v>-0.25593270000000001</v>
      </c>
      <c r="J10714" s="63">
        <v>-0.17033200000000001</v>
      </c>
      <c r="K10714" s="63">
        <v>-0.11104509999999999</v>
      </c>
      <c r="L10714" s="63">
        <v>-5.17583E-2</v>
      </c>
      <c r="M10714" s="63">
        <v>3.3842499999999998E-2</v>
      </c>
      <c r="N10714" s="63">
        <v>6409</v>
      </c>
      <c r="O10714" s="63">
        <v>0.1130564</v>
      </c>
      <c r="P10714" s="63">
        <v>9</v>
      </c>
      <c r="Q10714" s="63">
        <v>1.2781749580960001E-2</v>
      </c>
    </row>
    <row r="10715" spans="1:17">
      <c r="A10715" s="63" t="s">
        <v>82</v>
      </c>
      <c r="B10715" s="63" t="s">
        <v>58</v>
      </c>
      <c r="C10715" s="63" t="s">
        <v>71</v>
      </c>
      <c r="D10715" s="63">
        <v>10</v>
      </c>
      <c r="E10715" s="63">
        <v>1.3719749999999999</v>
      </c>
      <c r="F10715" s="63">
        <v>1.27169</v>
      </c>
      <c r="G10715" s="63">
        <v>-0.1002847</v>
      </c>
      <c r="H10715" s="63">
        <v>72.897300000000001</v>
      </c>
      <c r="I10715" s="63">
        <v>-0.24517230000000001</v>
      </c>
      <c r="J10715" s="63">
        <v>-0.15957150000000001</v>
      </c>
      <c r="K10715" s="63">
        <v>-0.1002847</v>
      </c>
      <c r="L10715" s="63">
        <v>-4.0997899999999997E-2</v>
      </c>
      <c r="M10715" s="63">
        <v>4.4602900000000001E-2</v>
      </c>
      <c r="N10715" s="63">
        <v>6409</v>
      </c>
      <c r="O10715" s="63">
        <v>0.1130564</v>
      </c>
      <c r="P10715" s="63">
        <v>9</v>
      </c>
      <c r="Q10715" s="63">
        <v>1.2781749580960001E-2</v>
      </c>
    </row>
    <row r="10716" spans="1:17">
      <c r="A10716" s="63" t="s">
        <v>82</v>
      </c>
      <c r="B10716" s="63" t="s">
        <v>58</v>
      </c>
      <c r="C10716" s="63" t="s">
        <v>71</v>
      </c>
      <c r="D10716" s="63">
        <v>11</v>
      </c>
      <c r="E10716" s="63">
        <v>1.37216</v>
      </c>
      <c r="F10716" s="63">
        <v>1.420185</v>
      </c>
      <c r="G10716" s="63">
        <v>4.8025400000000003E-2</v>
      </c>
      <c r="H10716" s="63">
        <v>77.861900000000006</v>
      </c>
      <c r="I10716" s="63">
        <v>-9.6862199999999996E-2</v>
      </c>
      <c r="J10716" s="63">
        <v>-1.1261500000000001E-2</v>
      </c>
      <c r="K10716" s="63">
        <v>4.8025400000000003E-2</v>
      </c>
      <c r="L10716" s="63">
        <v>0.1073122</v>
      </c>
      <c r="M10716" s="63">
        <v>0.192913</v>
      </c>
      <c r="N10716" s="63">
        <v>6409</v>
      </c>
      <c r="O10716" s="63">
        <v>0.1130564</v>
      </c>
      <c r="P10716" s="63">
        <v>9</v>
      </c>
      <c r="Q10716" s="63">
        <v>1.2781749580960001E-2</v>
      </c>
    </row>
    <row r="10717" spans="1:17">
      <c r="A10717" s="63" t="s">
        <v>82</v>
      </c>
      <c r="B10717" s="63" t="s">
        <v>58</v>
      </c>
      <c r="C10717" s="63" t="s">
        <v>71</v>
      </c>
      <c r="D10717" s="63">
        <v>12</v>
      </c>
      <c r="E10717" s="63">
        <v>1.374681</v>
      </c>
      <c r="F10717" s="63">
        <v>1.5494490000000001</v>
      </c>
      <c r="G10717" s="63">
        <v>0.17476820000000001</v>
      </c>
      <c r="H10717" s="63">
        <v>80.793899999999994</v>
      </c>
      <c r="I10717" s="63">
        <v>2.98806E-2</v>
      </c>
      <c r="J10717" s="63">
        <v>0.1154814</v>
      </c>
      <c r="K10717" s="63">
        <v>0.17476820000000001</v>
      </c>
      <c r="L10717" s="63">
        <v>0.23405500000000001</v>
      </c>
      <c r="M10717" s="63">
        <v>0.31965579999999999</v>
      </c>
      <c r="N10717" s="63">
        <v>6409</v>
      </c>
      <c r="O10717" s="63">
        <v>0.1130564</v>
      </c>
      <c r="P10717" s="63">
        <v>9</v>
      </c>
      <c r="Q10717" s="63">
        <v>1.2781749580960001E-2</v>
      </c>
    </row>
    <row r="10718" spans="1:17">
      <c r="A10718" s="63" t="s">
        <v>82</v>
      </c>
      <c r="B10718" s="63" t="s">
        <v>58</v>
      </c>
      <c r="C10718" s="63" t="s">
        <v>71</v>
      </c>
      <c r="D10718" s="63">
        <v>13</v>
      </c>
      <c r="E10718" s="63">
        <v>1.29051</v>
      </c>
      <c r="F10718" s="63">
        <v>1.6485609999999999</v>
      </c>
      <c r="G10718" s="63">
        <v>0.35805120000000001</v>
      </c>
      <c r="H10718" s="63">
        <v>82.028599999999997</v>
      </c>
      <c r="I10718" s="63">
        <v>0.21316360000000001</v>
      </c>
      <c r="J10718" s="63">
        <v>0.29876429999999998</v>
      </c>
      <c r="K10718" s="63">
        <v>0.35805120000000001</v>
      </c>
      <c r="L10718" s="63">
        <v>0.41733799999999999</v>
      </c>
      <c r="M10718" s="63">
        <v>0.50293869999999996</v>
      </c>
      <c r="N10718" s="63">
        <v>6409</v>
      </c>
      <c r="O10718" s="63">
        <v>0.1130564</v>
      </c>
      <c r="P10718" s="63">
        <v>9</v>
      </c>
      <c r="Q10718" s="63">
        <v>1.2781749580960001E-2</v>
      </c>
    </row>
    <row r="10719" spans="1:17">
      <c r="A10719" s="63" t="s">
        <v>82</v>
      </c>
      <c r="B10719" s="63" t="s">
        <v>58</v>
      </c>
      <c r="C10719" s="63" t="s">
        <v>71</v>
      </c>
      <c r="D10719" s="63">
        <v>14</v>
      </c>
      <c r="E10719" s="63">
        <v>1.3226640000000001</v>
      </c>
      <c r="F10719" s="63">
        <v>1.7673700000000001</v>
      </c>
      <c r="G10719" s="63">
        <v>0.44470660000000001</v>
      </c>
      <c r="H10719" s="63">
        <v>83.433800000000005</v>
      </c>
      <c r="I10719" s="63">
        <v>0.299819</v>
      </c>
      <c r="J10719" s="63">
        <v>0.38541969999999998</v>
      </c>
      <c r="K10719" s="63">
        <v>0.44470660000000001</v>
      </c>
      <c r="L10719" s="63">
        <v>0.50399340000000004</v>
      </c>
      <c r="M10719" s="63">
        <v>0.58959410000000001</v>
      </c>
      <c r="N10719" s="63">
        <v>6409</v>
      </c>
      <c r="O10719" s="63">
        <v>0.1130564</v>
      </c>
      <c r="P10719" s="63">
        <v>9</v>
      </c>
      <c r="Q10719" s="63">
        <v>1.2781749580960001E-2</v>
      </c>
    </row>
    <row r="10720" spans="1:17">
      <c r="A10720" s="63" t="s">
        <v>82</v>
      </c>
      <c r="B10720" s="63" t="s">
        <v>58</v>
      </c>
      <c r="C10720" s="63" t="s">
        <v>71</v>
      </c>
      <c r="D10720" s="63">
        <v>15</v>
      </c>
      <c r="E10720" s="63">
        <v>1.3779140000000001</v>
      </c>
      <c r="F10720" s="63">
        <v>1.854751</v>
      </c>
      <c r="G10720" s="63">
        <v>0.47683690000000001</v>
      </c>
      <c r="H10720" s="63">
        <v>84.445400000000006</v>
      </c>
      <c r="I10720" s="63">
        <v>0.3319493</v>
      </c>
      <c r="J10720" s="63">
        <v>0.41755009999999998</v>
      </c>
      <c r="K10720" s="63">
        <v>0.47683690000000001</v>
      </c>
      <c r="L10720" s="63">
        <v>0.53612380000000004</v>
      </c>
      <c r="M10720" s="63">
        <v>0.62172450000000001</v>
      </c>
      <c r="N10720" s="63">
        <v>6409</v>
      </c>
      <c r="O10720" s="63">
        <v>0.1130564</v>
      </c>
      <c r="P10720" s="63">
        <v>9</v>
      </c>
      <c r="Q10720" s="63">
        <v>1.2781749580960001E-2</v>
      </c>
    </row>
    <row r="10721" spans="1:17">
      <c r="A10721" s="63" t="s">
        <v>82</v>
      </c>
      <c r="B10721" s="63" t="s">
        <v>58</v>
      </c>
      <c r="C10721" s="63" t="s">
        <v>71</v>
      </c>
      <c r="D10721" s="63">
        <v>16</v>
      </c>
      <c r="E10721" s="63">
        <v>1.499752</v>
      </c>
      <c r="F10721" s="63">
        <v>1.950442</v>
      </c>
      <c r="G10721" s="63">
        <v>0.45068960000000002</v>
      </c>
      <c r="H10721" s="63">
        <v>85.365600000000001</v>
      </c>
      <c r="I10721" s="63">
        <v>0.30580200000000002</v>
      </c>
      <c r="J10721" s="63">
        <v>0.39140269999999999</v>
      </c>
      <c r="K10721" s="63">
        <v>0.45068960000000002</v>
      </c>
      <c r="L10721" s="63">
        <v>0.5099764</v>
      </c>
      <c r="M10721" s="63">
        <v>0.59557709999999997</v>
      </c>
      <c r="N10721" s="63">
        <v>6409</v>
      </c>
      <c r="O10721" s="63">
        <v>0.1130564</v>
      </c>
      <c r="P10721" s="63">
        <v>9</v>
      </c>
      <c r="Q10721" s="63">
        <v>1.2781749580960001E-2</v>
      </c>
    </row>
    <row r="10722" spans="1:17">
      <c r="A10722" s="63" t="s">
        <v>82</v>
      </c>
      <c r="B10722" s="63" t="s">
        <v>58</v>
      </c>
      <c r="C10722" s="63" t="s">
        <v>71</v>
      </c>
      <c r="D10722" s="63">
        <v>17</v>
      </c>
      <c r="E10722" s="63">
        <v>1.6604460000000001</v>
      </c>
      <c r="F10722" s="63">
        <v>2.0660270000000001</v>
      </c>
      <c r="G10722" s="63">
        <v>0.40558149999999998</v>
      </c>
      <c r="H10722" s="63">
        <v>85.788700000000006</v>
      </c>
      <c r="I10722" s="63">
        <v>0.26069389999999998</v>
      </c>
      <c r="J10722" s="63">
        <v>0.34629460000000001</v>
      </c>
      <c r="K10722" s="63">
        <v>0.40558149999999998</v>
      </c>
      <c r="L10722" s="63">
        <v>0.46486830000000001</v>
      </c>
      <c r="M10722" s="63">
        <v>0.55046899999999999</v>
      </c>
      <c r="N10722" s="63">
        <v>6409</v>
      </c>
      <c r="O10722" s="63">
        <v>0.1130564</v>
      </c>
      <c r="P10722" s="63">
        <v>9</v>
      </c>
      <c r="Q10722" s="63">
        <v>1.2781749580960001E-2</v>
      </c>
    </row>
    <row r="10723" spans="1:17">
      <c r="A10723" s="63" t="s">
        <v>82</v>
      </c>
      <c r="B10723" s="63" t="s">
        <v>58</v>
      </c>
      <c r="C10723" s="63" t="s">
        <v>71</v>
      </c>
      <c r="D10723" s="63">
        <v>18</v>
      </c>
      <c r="E10723" s="63">
        <v>1.8092870000000001</v>
      </c>
      <c r="F10723" s="63">
        <v>2.1300430000000001</v>
      </c>
      <c r="G10723" s="63">
        <v>0.32075510000000002</v>
      </c>
      <c r="H10723" s="63">
        <v>84.978099999999998</v>
      </c>
      <c r="I10723" s="63">
        <v>0.17586750000000001</v>
      </c>
      <c r="J10723" s="63">
        <v>0.26146829999999999</v>
      </c>
      <c r="K10723" s="63">
        <v>0.32075510000000002</v>
      </c>
      <c r="L10723" s="63">
        <v>0.38004199999999999</v>
      </c>
      <c r="M10723" s="63">
        <v>0.46564270000000002</v>
      </c>
      <c r="N10723" s="63">
        <v>6409</v>
      </c>
      <c r="O10723" s="63">
        <v>0.1130564</v>
      </c>
      <c r="P10723" s="63">
        <v>9</v>
      </c>
      <c r="Q10723" s="63">
        <v>1.2781749580960001E-2</v>
      </c>
    </row>
    <row r="10724" spans="1:17">
      <c r="A10724" s="63" t="s">
        <v>82</v>
      </c>
      <c r="B10724" s="63" t="s">
        <v>58</v>
      </c>
      <c r="C10724" s="63" t="s">
        <v>71</v>
      </c>
      <c r="D10724" s="63">
        <v>19</v>
      </c>
      <c r="E10724" s="63">
        <v>2.00597</v>
      </c>
      <c r="F10724" s="63">
        <v>2.0158659999999999</v>
      </c>
      <c r="G10724" s="63">
        <v>9.8955999999999992E-3</v>
      </c>
      <c r="H10724" s="63">
        <v>81.542000000000002</v>
      </c>
      <c r="I10724" s="63">
        <v>-0.134992</v>
      </c>
      <c r="J10724" s="63">
        <v>-4.9391299999999999E-2</v>
      </c>
      <c r="K10724" s="63">
        <v>9.8955999999999992E-3</v>
      </c>
      <c r="L10724" s="63">
        <v>6.9182400000000005E-2</v>
      </c>
      <c r="M10724" s="63">
        <v>0.15478320000000001</v>
      </c>
      <c r="N10724" s="63">
        <v>6409</v>
      </c>
      <c r="O10724" s="63">
        <v>0.1130564</v>
      </c>
      <c r="P10724" s="63">
        <v>9</v>
      </c>
      <c r="Q10724" s="63">
        <v>1.2781749580960001E-2</v>
      </c>
    </row>
    <row r="10725" spans="1:17">
      <c r="A10725" s="63" t="s">
        <v>82</v>
      </c>
      <c r="B10725" s="63" t="s">
        <v>58</v>
      </c>
      <c r="C10725" s="63" t="s">
        <v>71</v>
      </c>
      <c r="D10725" s="63">
        <v>20</v>
      </c>
      <c r="E10725" s="63">
        <v>1.831191</v>
      </c>
      <c r="F10725" s="63">
        <v>1.7085779999999999</v>
      </c>
      <c r="G10725" s="63">
        <v>-0.1226139</v>
      </c>
      <c r="H10725" s="63">
        <v>73.148499999999999</v>
      </c>
      <c r="I10725" s="63">
        <v>-0.2675015</v>
      </c>
      <c r="J10725" s="63">
        <v>-0.1819007</v>
      </c>
      <c r="K10725" s="63">
        <v>-0.1226139</v>
      </c>
      <c r="L10725" s="63">
        <v>-6.3327099999999997E-2</v>
      </c>
      <c r="M10725" s="63">
        <v>2.22737E-2</v>
      </c>
      <c r="N10725" s="63">
        <v>6409</v>
      </c>
      <c r="O10725" s="63">
        <v>0.1130564</v>
      </c>
      <c r="P10725" s="63">
        <v>9</v>
      </c>
      <c r="Q10725" s="63">
        <v>1.2781749580960001E-2</v>
      </c>
    </row>
    <row r="10726" spans="1:17">
      <c r="A10726" s="63" t="s">
        <v>82</v>
      </c>
      <c r="B10726" s="63" t="s">
        <v>58</v>
      </c>
      <c r="C10726" s="63" t="s">
        <v>71</v>
      </c>
      <c r="D10726" s="63">
        <v>21</v>
      </c>
      <c r="E10726" s="63">
        <v>1.743376</v>
      </c>
      <c r="F10726" s="63">
        <v>1.5582499999999999</v>
      </c>
      <c r="G10726" s="63">
        <v>-0.1851256</v>
      </c>
      <c r="H10726" s="63">
        <v>68.004000000000005</v>
      </c>
      <c r="I10726" s="63">
        <v>-0.33001320000000001</v>
      </c>
      <c r="J10726" s="63">
        <v>-0.2444124</v>
      </c>
      <c r="K10726" s="63">
        <v>-0.1851256</v>
      </c>
      <c r="L10726" s="63">
        <v>-0.1258388</v>
      </c>
      <c r="M10726" s="63">
        <v>-4.0238000000000003E-2</v>
      </c>
      <c r="N10726" s="63">
        <v>6409</v>
      </c>
      <c r="O10726" s="63">
        <v>0.1130564</v>
      </c>
      <c r="P10726" s="63">
        <v>9</v>
      </c>
      <c r="Q10726" s="63">
        <v>1.2781749580960001E-2</v>
      </c>
    </row>
    <row r="10727" spans="1:17">
      <c r="A10727" s="63" t="s">
        <v>82</v>
      </c>
      <c r="B10727" s="63" t="s">
        <v>58</v>
      </c>
      <c r="C10727" s="63" t="s">
        <v>71</v>
      </c>
      <c r="D10727" s="63">
        <v>22</v>
      </c>
      <c r="E10727" s="63">
        <v>1.656352</v>
      </c>
      <c r="F10727" s="63">
        <v>1.4206270000000001</v>
      </c>
      <c r="G10727" s="63">
        <v>-0.23572460000000001</v>
      </c>
      <c r="H10727" s="63">
        <v>65.542400000000001</v>
      </c>
      <c r="I10727" s="63">
        <v>-0.38061220000000001</v>
      </c>
      <c r="J10727" s="63">
        <v>-0.29501139999999998</v>
      </c>
      <c r="K10727" s="63">
        <v>-0.23572460000000001</v>
      </c>
      <c r="L10727" s="63">
        <v>-0.1764377</v>
      </c>
      <c r="M10727" s="63">
        <v>-9.0837000000000001E-2</v>
      </c>
      <c r="N10727" s="63">
        <v>6409</v>
      </c>
      <c r="O10727" s="63">
        <v>0.1130564</v>
      </c>
      <c r="P10727" s="63">
        <v>9</v>
      </c>
      <c r="Q10727" s="63">
        <v>1.2781749580960001E-2</v>
      </c>
    </row>
    <row r="10728" spans="1:17">
      <c r="A10728" s="63" t="s">
        <v>82</v>
      </c>
      <c r="B10728" s="63" t="s">
        <v>58</v>
      </c>
      <c r="C10728" s="63" t="s">
        <v>71</v>
      </c>
      <c r="D10728" s="63">
        <v>23</v>
      </c>
      <c r="E10728" s="63">
        <v>1.4268080000000001</v>
      </c>
      <c r="F10728" s="63">
        <v>1.1920599999999999</v>
      </c>
      <c r="G10728" s="63">
        <v>-0.2347475</v>
      </c>
      <c r="H10728" s="63">
        <v>63.9056</v>
      </c>
      <c r="I10728" s="63">
        <v>-0.3796351</v>
      </c>
      <c r="J10728" s="63">
        <v>-0.29403439999999997</v>
      </c>
      <c r="K10728" s="63">
        <v>-0.2347475</v>
      </c>
      <c r="L10728" s="63">
        <v>-0.1754607</v>
      </c>
      <c r="M10728" s="63">
        <v>-8.9859900000000006E-2</v>
      </c>
      <c r="N10728" s="63">
        <v>6409</v>
      </c>
      <c r="O10728" s="63">
        <v>0.1130564</v>
      </c>
      <c r="P10728" s="63">
        <v>9</v>
      </c>
      <c r="Q10728" s="63">
        <v>1.2781749580960001E-2</v>
      </c>
    </row>
    <row r="10729" spans="1:17">
      <c r="A10729" s="63" t="s">
        <v>82</v>
      </c>
      <c r="B10729" s="63" t="s">
        <v>58</v>
      </c>
      <c r="C10729" s="63" t="s">
        <v>71</v>
      </c>
      <c r="D10729" s="63">
        <v>24</v>
      </c>
      <c r="E10729" s="63">
        <v>1.1398839999999999</v>
      </c>
      <c r="F10729" s="63">
        <v>0.91298900000000005</v>
      </c>
      <c r="G10729" s="63">
        <v>-0.2268955</v>
      </c>
      <c r="H10729" s="63">
        <v>62.808100000000003</v>
      </c>
      <c r="I10729" s="63">
        <v>-0.37178309999999998</v>
      </c>
      <c r="J10729" s="63">
        <v>-0.2861823</v>
      </c>
      <c r="K10729" s="63">
        <v>-0.2268955</v>
      </c>
      <c r="L10729" s="63">
        <v>-0.1676087</v>
      </c>
      <c r="M10729" s="63">
        <v>-8.2007899999999995E-2</v>
      </c>
      <c r="N10729" s="63">
        <v>6409</v>
      </c>
      <c r="O10729" s="63">
        <v>0.1130564</v>
      </c>
      <c r="P10729" s="63">
        <v>9</v>
      </c>
      <c r="Q10729" s="63">
        <v>1.2781749580960001E-2</v>
      </c>
    </row>
    <row r="10730" spans="1:17">
      <c r="A10730" s="63" t="s">
        <v>82</v>
      </c>
      <c r="B10730" s="63" t="s">
        <v>58</v>
      </c>
      <c r="C10730" s="63" t="s">
        <v>72</v>
      </c>
      <c r="D10730" s="63">
        <v>1</v>
      </c>
      <c r="E10730" s="63">
        <v>0.94586959999999998</v>
      </c>
      <c r="F10730" s="63">
        <v>0.69801429999999998</v>
      </c>
      <c r="G10730" s="63">
        <v>-0.2478553</v>
      </c>
      <c r="H10730" s="63">
        <v>53.708599999999997</v>
      </c>
      <c r="I10730" s="63">
        <v>-0.39274290000000001</v>
      </c>
      <c r="J10730" s="63">
        <v>-0.30714209999999997</v>
      </c>
      <c r="K10730" s="63">
        <v>-0.2478553</v>
      </c>
      <c r="L10730" s="63">
        <v>-0.1885685</v>
      </c>
      <c r="M10730" s="63">
        <v>-0.1029677</v>
      </c>
      <c r="N10730" s="63">
        <v>6409</v>
      </c>
      <c r="O10730" s="63">
        <v>0.1130564</v>
      </c>
      <c r="P10730" s="63">
        <v>10</v>
      </c>
      <c r="Q10730" s="63">
        <v>1.2781749580960001E-2</v>
      </c>
    </row>
    <row r="10731" spans="1:17">
      <c r="A10731" s="63" t="s">
        <v>82</v>
      </c>
      <c r="B10731" s="63" t="s">
        <v>58</v>
      </c>
      <c r="C10731" s="63" t="s">
        <v>72</v>
      </c>
      <c r="D10731" s="63">
        <v>2</v>
      </c>
      <c r="E10731" s="63">
        <v>0.85886899999999999</v>
      </c>
      <c r="F10731" s="63">
        <v>0.61861460000000001</v>
      </c>
      <c r="G10731" s="63">
        <v>-0.24025440000000001</v>
      </c>
      <c r="H10731" s="63">
        <v>52.972000000000001</v>
      </c>
      <c r="I10731" s="63">
        <v>-0.38514199999999998</v>
      </c>
      <c r="J10731" s="63">
        <v>-0.29954120000000001</v>
      </c>
      <c r="K10731" s="63">
        <v>-0.24025440000000001</v>
      </c>
      <c r="L10731" s="63">
        <v>-0.18096760000000001</v>
      </c>
      <c r="M10731" s="63">
        <v>-9.5366800000000002E-2</v>
      </c>
      <c r="N10731" s="63">
        <v>6409</v>
      </c>
      <c r="O10731" s="63">
        <v>0.1130564</v>
      </c>
      <c r="P10731" s="63">
        <v>10</v>
      </c>
      <c r="Q10731" s="63">
        <v>1.2781749580960001E-2</v>
      </c>
    </row>
    <row r="10732" spans="1:17">
      <c r="A10732" s="63" t="s">
        <v>82</v>
      </c>
      <c r="B10732" s="63" t="s">
        <v>58</v>
      </c>
      <c r="C10732" s="63" t="s">
        <v>72</v>
      </c>
      <c r="D10732" s="63">
        <v>3</v>
      </c>
      <c r="E10732" s="63">
        <v>0.83618179999999998</v>
      </c>
      <c r="F10732" s="63">
        <v>0.59808680000000003</v>
      </c>
      <c r="G10732" s="63">
        <v>-0.238095</v>
      </c>
      <c r="H10732" s="63">
        <v>52.0276</v>
      </c>
      <c r="I10732" s="63">
        <v>-0.38298260000000001</v>
      </c>
      <c r="J10732" s="63">
        <v>-0.29738179999999997</v>
      </c>
      <c r="K10732" s="63">
        <v>-0.238095</v>
      </c>
      <c r="L10732" s="63">
        <v>-0.1788082</v>
      </c>
      <c r="M10732" s="63">
        <v>-9.3207399999999996E-2</v>
      </c>
      <c r="N10732" s="63">
        <v>6409</v>
      </c>
      <c r="O10732" s="63">
        <v>0.1130564</v>
      </c>
      <c r="P10732" s="63">
        <v>10</v>
      </c>
      <c r="Q10732" s="63">
        <v>1.2781749580960001E-2</v>
      </c>
    </row>
    <row r="10733" spans="1:17">
      <c r="A10733" s="63" t="s">
        <v>82</v>
      </c>
      <c r="B10733" s="63" t="s">
        <v>58</v>
      </c>
      <c r="C10733" s="63" t="s">
        <v>72</v>
      </c>
      <c r="D10733" s="63">
        <v>4</v>
      </c>
      <c r="E10733" s="63">
        <v>0.83945499999999995</v>
      </c>
      <c r="F10733" s="63">
        <v>0.62543020000000005</v>
      </c>
      <c r="G10733" s="63">
        <v>-0.21402479999999999</v>
      </c>
      <c r="H10733" s="63">
        <v>51.631900000000002</v>
      </c>
      <c r="I10733" s="63">
        <v>-0.35891240000000002</v>
      </c>
      <c r="J10733" s="63">
        <v>-0.27331159999999999</v>
      </c>
      <c r="K10733" s="63">
        <v>-0.21402479999999999</v>
      </c>
      <c r="L10733" s="63">
        <v>-0.15473790000000001</v>
      </c>
      <c r="M10733" s="63">
        <v>-6.9137199999999996E-2</v>
      </c>
      <c r="N10733" s="63">
        <v>6409</v>
      </c>
      <c r="O10733" s="63">
        <v>0.1130564</v>
      </c>
      <c r="P10733" s="63">
        <v>10</v>
      </c>
      <c r="Q10733" s="63">
        <v>1.2781749580960001E-2</v>
      </c>
    </row>
    <row r="10734" spans="1:17">
      <c r="A10734" s="63" t="s">
        <v>82</v>
      </c>
      <c r="B10734" s="63" t="s">
        <v>58</v>
      </c>
      <c r="C10734" s="63" t="s">
        <v>72</v>
      </c>
      <c r="D10734" s="63">
        <v>5</v>
      </c>
      <c r="E10734" s="63">
        <v>0.86210980000000004</v>
      </c>
      <c r="F10734" s="63">
        <v>0.6470129</v>
      </c>
      <c r="G10734" s="63">
        <v>-0.21509700000000001</v>
      </c>
      <c r="H10734" s="63">
        <v>50.961300000000001</v>
      </c>
      <c r="I10734" s="63">
        <v>-0.35998449999999999</v>
      </c>
      <c r="J10734" s="63">
        <v>-0.27438380000000001</v>
      </c>
      <c r="K10734" s="63">
        <v>-0.21509700000000001</v>
      </c>
      <c r="L10734" s="63">
        <v>-0.15581010000000001</v>
      </c>
      <c r="M10734" s="63">
        <v>-7.0209400000000005E-2</v>
      </c>
      <c r="N10734" s="63">
        <v>6409</v>
      </c>
      <c r="O10734" s="63">
        <v>0.1130564</v>
      </c>
      <c r="P10734" s="63">
        <v>10</v>
      </c>
      <c r="Q10734" s="63">
        <v>1.2781749580960001E-2</v>
      </c>
    </row>
    <row r="10735" spans="1:17">
      <c r="A10735" s="63" t="s">
        <v>82</v>
      </c>
      <c r="B10735" s="63" t="s">
        <v>58</v>
      </c>
      <c r="C10735" s="63" t="s">
        <v>72</v>
      </c>
      <c r="D10735" s="63">
        <v>6</v>
      </c>
      <c r="E10735" s="63">
        <v>0.9739563</v>
      </c>
      <c r="F10735" s="63">
        <v>0.70699820000000002</v>
      </c>
      <c r="G10735" s="63">
        <v>-0.26695819999999998</v>
      </c>
      <c r="H10735" s="63">
        <v>50.265700000000002</v>
      </c>
      <c r="I10735" s="63">
        <v>-0.41184579999999998</v>
      </c>
      <c r="J10735" s="63">
        <v>-0.32624500000000001</v>
      </c>
      <c r="K10735" s="63">
        <v>-0.26695819999999998</v>
      </c>
      <c r="L10735" s="63">
        <v>-0.2076713</v>
      </c>
      <c r="M10735" s="63">
        <v>-0.1220706</v>
      </c>
      <c r="N10735" s="63">
        <v>6409</v>
      </c>
      <c r="O10735" s="63">
        <v>0.1130564</v>
      </c>
      <c r="P10735" s="63">
        <v>10</v>
      </c>
      <c r="Q10735" s="63">
        <v>1.2781749580960001E-2</v>
      </c>
    </row>
    <row r="10736" spans="1:17">
      <c r="A10736" s="63" t="s">
        <v>82</v>
      </c>
      <c r="B10736" s="63" t="s">
        <v>58</v>
      </c>
      <c r="C10736" s="63" t="s">
        <v>72</v>
      </c>
      <c r="D10736" s="63">
        <v>7</v>
      </c>
      <c r="E10736" s="63">
        <v>1.250129</v>
      </c>
      <c r="F10736" s="63">
        <v>0.97752830000000002</v>
      </c>
      <c r="G10736" s="63">
        <v>-0.27260089999999998</v>
      </c>
      <c r="H10736" s="63">
        <v>49.8904</v>
      </c>
      <c r="I10736" s="63">
        <v>-0.41748849999999998</v>
      </c>
      <c r="J10736" s="63">
        <v>-0.33188770000000001</v>
      </c>
      <c r="K10736" s="63">
        <v>-0.27260089999999998</v>
      </c>
      <c r="L10736" s="63">
        <v>-0.21331410000000001</v>
      </c>
      <c r="M10736" s="63">
        <v>-0.1277133</v>
      </c>
      <c r="N10736" s="63">
        <v>6409</v>
      </c>
      <c r="O10736" s="63">
        <v>0.1130564</v>
      </c>
      <c r="P10736" s="63">
        <v>10</v>
      </c>
      <c r="Q10736" s="63">
        <v>1.2781749580960001E-2</v>
      </c>
    </row>
    <row r="10737" spans="1:17">
      <c r="A10737" s="63" t="s">
        <v>82</v>
      </c>
      <c r="B10737" s="63" t="s">
        <v>58</v>
      </c>
      <c r="C10737" s="63" t="s">
        <v>72</v>
      </c>
      <c r="D10737" s="63">
        <v>8</v>
      </c>
      <c r="E10737" s="63">
        <v>1.4404090000000001</v>
      </c>
      <c r="F10737" s="63">
        <v>1.2129700000000001</v>
      </c>
      <c r="G10737" s="63">
        <v>-0.22743959999999999</v>
      </c>
      <c r="H10737" s="63">
        <v>50.372599999999998</v>
      </c>
      <c r="I10737" s="63">
        <v>-0.37232720000000002</v>
      </c>
      <c r="J10737" s="63">
        <v>-0.2867265</v>
      </c>
      <c r="K10737" s="63">
        <v>-0.22743959999999999</v>
      </c>
      <c r="L10737" s="63">
        <v>-0.16815279999999999</v>
      </c>
      <c r="M10737" s="63">
        <v>-8.2552E-2</v>
      </c>
      <c r="N10737" s="63">
        <v>6409</v>
      </c>
      <c r="O10737" s="63">
        <v>0.1130564</v>
      </c>
      <c r="P10737" s="63">
        <v>10</v>
      </c>
      <c r="Q10737" s="63">
        <v>1.2781749580960001E-2</v>
      </c>
    </row>
    <row r="10738" spans="1:17">
      <c r="A10738" s="63" t="s">
        <v>82</v>
      </c>
      <c r="B10738" s="63" t="s">
        <v>58</v>
      </c>
      <c r="C10738" s="63" t="s">
        <v>72</v>
      </c>
      <c r="D10738" s="63">
        <v>9</v>
      </c>
      <c r="E10738" s="63">
        <v>1.3704769999999999</v>
      </c>
      <c r="F10738" s="63">
        <v>1.258237</v>
      </c>
      <c r="G10738" s="63">
        <v>-0.11223959999999999</v>
      </c>
      <c r="H10738" s="63">
        <v>55.004100000000001</v>
      </c>
      <c r="I10738" s="63">
        <v>-0.2571272</v>
      </c>
      <c r="J10738" s="63">
        <v>-0.1715264</v>
      </c>
      <c r="K10738" s="63">
        <v>-0.11223959999999999</v>
      </c>
      <c r="L10738" s="63">
        <v>-5.2952800000000001E-2</v>
      </c>
      <c r="M10738" s="63">
        <v>3.2648000000000003E-2</v>
      </c>
      <c r="N10738" s="63">
        <v>6409</v>
      </c>
      <c r="O10738" s="63">
        <v>0.1130564</v>
      </c>
      <c r="P10738" s="63">
        <v>10</v>
      </c>
      <c r="Q10738" s="63">
        <v>1.2781749580960001E-2</v>
      </c>
    </row>
    <row r="10739" spans="1:17">
      <c r="A10739" s="63" t="s">
        <v>82</v>
      </c>
      <c r="B10739" s="63" t="s">
        <v>58</v>
      </c>
      <c r="C10739" s="63" t="s">
        <v>72</v>
      </c>
      <c r="D10739" s="63">
        <v>10</v>
      </c>
      <c r="E10739" s="63">
        <v>1.343275</v>
      </c>
      <c r="F10739" s="63">
        <v>1.229725</v>
      </c>
      <c r="G10739" s="63">
        <v>-0.11354980000000001</v>
      </c>
      <c r="H10739" s="63">
        <v>61.582500000000003</v>
      </c>
      <c r="I10739" s="63">
        <v>-0.25843739999999998</v>
      </c>
      <c r="J10739" s="63">
        <v>-0.17283670000000001</v>
      </c>
      <c r="K10739" s="63">
        <v>-0.11354980000000001</v>
      </c>
      <c r="L10739" s="63">
        <v>-5.4262999999999999E-2</v>
      </c>
      <c r="M10739" s="63">
        <v>3.1337799999999999E-2</v>
      </c>
      <c r="N10739" s="63">
        <v>6409</v>
      </c>
      <c r="O10739" s="63">
        <v>0.1130564</v>
      </c>
      <c r="P10739" s="63">
        <v>10</v>
      </c>
      <c r="Q10739" s="63">
        <v>1.2781749580960001E-2</v>
      </c>
    </row>
    <row r="10740" spans="1:17">
      <c r="A10740" s="63" t="s">
        <v>82</v>
      </c>
      <c r="B10740" s="63" t="s">
        <v>58</v>
      </c>
      <c r="C10740" s="63" t="s">
        <v>72</v>
      </c>
      <c r="D10740" s="63">
        <v>11</v>
      </c>
      <c r="E10740" s="63">
        <v>1.2176469999999999</v>
      </c>
      <c r="F10740" s="63">
        <v>1.2254449999999999</v>
      </c>
      <c r="G10740" s="63">
        <v>7.7983000000000002E-3</v>
      </c>
      <c r="H10740" s="63">
        <v>65.508899999999997</v>
      </c>
      <c r="I10740" s="63">
        <v>-0.1370893</v>
      </c>
      <c r="J10740" s="63">
        <v>-5.14885E-2</v>
      </c>
      <c r="K10740" s="63">
        <v>7.7983000000000002E-3</v>
      </c>
      <c r="L10740" s="63">
        <v>6.7085099999999995E-2</v>
      </c>
      <c r="M10740" s="63">
        <v>0.15268590000000001</v>
      </c>
      <c r="N10740" s="63">
        <v>6409</v>
      </c>
      <c r="O10740" s="63">
        <v>0.1130564</v>
      </c>
      <c r="P10740" s="63">
        <v>10</v>
      </c>
      <c r="Q10740" s="63">
        <v>1.2781749580960001E-2</v>
      </c>
    </row>
    <row r="10741" spans="1:17">
      <c r="A10741" s="63" t="s">
        <v>82</v>
      </c>
      <c r="B10741" s="63" t="s">
        <v>58</v>
      </c>
      <c r="C10741" s="63" t="s">
        <v>72</v>
      </c>
      <c r="D10741" s="63">
        <v>12</v>
      </c>
      <c r="E10741" s="63">
        <v>1.1098399999999999</v>
      </c>
      <c r="F10741" s="63">
        <v>1.18998</v>
      </c>
      <c r="G10741" s="63">
        <v>8.0140699999999995E-2</v>
      </c>
      <c r="H10741" s="63">
        <v>68.409300000000002</v>
      </c>
      <c r="I10741" s="63">
        <v>-6.4746899999999996E-2</v>
      </c>
      <c r="J10741" s="63">
        <v>2.0853900000000002E-2</v>
      </c>
      <c r="K10741" s="63">
        <v>8.0140699999999995E-2</v>
      </c>
      <c r="L10741" s="63">
        <v>0.13942750000000001</v>
      </c>
      <c r="M10741" s="63">
        <v>0.22502829999999999</v>
      </c>
      <c r="N10741" s="63">
        <v>6409</v>
      </c>
      <c r="O10741" s="63">
        <v>0.1130564</v>
      </c>
      <c r="P10741" s="63">
        <v>10</v>
      </c>
      <c r="Q10741" s="63">
        <v>1.2781749580960001E-2</v>
      </c>
    </row>
    <row r="10742" spans="1:17">
      <c r="A10742" s="63" t="s">
        <v>82</v>
      </c>
      <c r="B10742" s="63" t="s">
        <v>58</v>
      </c>
      <c r="C10742" s="63" t="s">
        <v>72</v>
      </c>
      <c r="D10742" s="63">
        <v>13</v>
      </c>
      <c r="E10742" s="63">
        <v>0.96564570000000005</v>
      </c>
      <c r="F10742" s="63">
        <v>1.1864269999999999</v>
      </c>
      <c r="G10742" s="63">
        <v>0.2207817</v>
      </c>
      <c r="H10742" s="63">
        <v>70.625100000000003</v>
      </c>
      <c r="I10742" s="63">
        <v>7.5894100000000006E-2</v>
      </c>
      <c r="J10742" s="63">
        <v>0.1614949</v>
      </c>
      <c r="K10742" s="63">
        <v>0.2207817</v>
      </c>
      <c r="L10742" s="63">
        <v>0.2800685</v>
      </c>
      <c r="M10742" s="63">
        <v>0.36566929999999997</v>
      </c>
      <c r="N10742" s="63">
        <v>6409</v>
      </c>
      <c r="O10742" s="63">
        <v>0.1130564</v>
      </c>
      <c r="P10742" s="63">
        <v>10</v>
      </c>
      <c r="Q10742" s="63">
        <v>1.2781749580960001E-2</v>
      </c>
    </row>
    <row r="10743" spans="1:17">
      <c r="A10743" s="63" t="s">
        <v>82</v>
      </c>
      <c r="B10743" s="63" t="s">
        <v>58</v>
      </c>
      <c r="C10743" s="63" t="s">
        <v>72</v>
      </c>
      <c r="D10743" s="63">
        <v>14</v>
      </c>
      <c r="E10743" s="63">
        <v>0.91179869999999996</v>
      </c>
      <c r="F10743" s="63">
        <v>1.1769210000000001</v>
      </c>
      <c r="G10743" s="63">
        <v>0.26512239999999998</v>
      </c>
      <c r="H10743" s="63">
        <v>71.995099999999994</v>
      </c>
      <c r="I10743" s="63">
        <v>0.1202348</v>
      </c>
      <c r="J10743" s="63">
        <v>0.20583560000000001</v>
      </c>
      <c r="K10743" s="63">
        <v>0.26512239999999998</v>
      </c>
      <c r="L10743" s="63">
        <v>0.32440920000000001</v>
      </c>
      <c r="M10743" s="63">
        <v>0.41000999999999999</v>
      </c>
      <c r="N10743" s="63">
        <v>6409</v>
      </c>
      <c r="O10743" s="63">
        <v>0.1130564</v>
      </c>
      <c r="P10743" s="63">
        <v>10</v>
      </c>
      <c r="Q10743" s="63">
        <v>1.2781749580960001E-2</v>
      </c>
    </row>
    <row r="10744" spans="1:17">
      <c r="A10744" s="63" t="s">
        <v>82</v>
      </c>
      <c r="B10744" s="63" t="s">
        <v>58</v>
      </c>
      <c r="C10744" s="63" t="s">
        <v>72</v>
      </c>
      <c r="D10744" s="63">
        <v>15</v>
      </c>
      <c r="E10744" s="63">
        <v>0.87775579999999997</v>
      </c>
      <c r="F10744" s="63">
        <v>1.1512389999999999</v>
      </c>
      <c r="G10744" s="63">
        <v>0.27348280000000003</v>
      </c>
      <c r="H10744" s="63">
        <v>72.798100000000005</v>
      </c>
      <c r="I10744" s="63">
        <v>0.12859519999999999</v>
      </c>
      <c r="J10744" s="63">
        <v>0.214196</v>
      </c>
      <c r="K10744" s="63">
        <v>0.27348280000000003</v>
      </c>
      <c r="L10744" s="63">
        <v>0.3327696</v>
      </c>
      <c r="M10744" s="63">
        <v>0.41837039999999998</v>
      </c>
      <c r="N10744" s="63">
        <v>6409</v>
      </c>
      <c r="O10744" s="63">
        <v>0.1130564</v>
      </c>
      <c r="P10744" s="63">
        <v>10</v>
      </c>
      <c r="Q10744" s="63">
        <v>1.2781749580960001E-2</v>
      </c>
    </row>
    <row r="10745" spans="1:17">
      <c r="A10745" s="63" t="s">
        <v>82</v>
      </c>
      <c r="B10745" s="63" t="s">
        <v>58</v>
      </c>
      <c r="C10745" s="63" t="s">
        <v>72</v>
      </c>
      <c r="D10745" s="63">
        <v>16</v>
      </c>
      <c r="E10745" s="63">
        <v>0.89761740000000001</v>
      </c>
      <c r="F10745" s="63">
        <v>1.1423859999999999</v>
      </c>
      <c r="G10745" s="63">
        <v>0.24476899999999999</v>
      </c>
      <c r="H10745" s="63">
        <v>73.022900000000007</v>
      </c>
      <c r="I10745" s="63">
        <v>9.9881399999999995E-2</v>
      </c>
      <c r="J10745" s="63">
        <v>0.18548220000000001</v>
      </c>
      <c r="K10745" s="63">
        <v>0.24476899999999999</v>
      </c>
      <c r="L10745" s="63">
        <v>0.30405589999999999</v>
      </c>
      <c r="M10745" s="63">
        <v>0.38965660000000002</v>
      </c>
      <c r="N10745" s="63">
        <v>6409</v>
      </c>
      <c r="O10745" s="63">
        <v>0.1130564</v>
      </c>
      <c r="P10745" s="63">
        <v>10</v>
      </c>
      <c r="Q10745" s="63">
        <v>1.2781749580960001E-2</v>
      </c>
    </row>
    <row r="10746" spans="1:17">
      <c r="A10746" s="63" t="s">
        <v>82</v>
      </c>
      <c r="B10746" s="63" t="s">
        <v>58</v>
      </c>
      <c r="C10746" s="63" t="s">
        <v>72</v>
      </c>
      <c r="D10746" s="63">
        <v>17</v>
      </c>
      <c r="E10746" s="63">
        <v>0.97696300000000003</v>
      </c>
      <c r="F10746" s="63">
        <v>1.1856880000000001</v>
      </c>
      <c r="G10746" s="63">
        <v>0.20872489999999999</v>
      </c>
      <c r="H10746" s="63">
        <v>72.628600000000006</v>
      </c>
      <c r="I10746" s="63">
        <v>6.38373E-2</v>
      </c>
      <c r="J10746" s="63">
        <v>0.14943809999999999</v>
      </c>
      <c r="K10746" s="63">
        <v>0.20872489999999999</v>
      </c>
      <c r="L10746" s="63">
        <v>0.26801170000000002</v>
      </c>
      <c r="M10746" s="63">
        <v>0.3536125</v>
      </c>
      <c r="N10746" s="63">
        <v>6409</v>
      </c>
      <c r="O10746" s="63">
        <v>0.1130564</v>
      </c>
      <c r="P10746" s="63">
        <v>10</v>
      </c>
      <c r="Q10746" s="63">
        <v>1.2781749580960001E-2</v>
      </c>
    </row>
    <row r="10747" spans="1:17">
      <c r="A10747" s="63" t="s">
        <v>82</v>
      </c>
      <c r="B10747" s="63" t="s">
        <v>58</v>
      </c>
      <c r="C10747" s="63" t="s">
        <v>72</v>
      </c>
      <c r="D10747" s="63">
        <v>18</v>
      </c>
      <c r="E10747" s="63">
        <v>1.1391180000000001</v>
      </c>
      <c r="F10747" s="63">
        <v>1.2723930000000001</v>
      </c>
      <c r="G10747" s="63">
        <v>0.13327530000000001</v>
      </c>
      <c r="H10747" s="63">
        <v>70.465599999999995</v>
      </c>
      <c r="I10747" s="63">
        <v>-1.1612300000000001E-2</v>
      </c>
      <c r="J10747" s="63">
        <v>7.3988399999999996E-2</v>
      </c>
      <c r="K10747" s="63">
        <v>0.13327530000000001</v>
      </c>
      <c r="L10747" s="63">
        <v>0.19256210000000001</v>
      </c>
      <c r="M10747" s="63">
        <v>0.27816289999999999</v>
      </c>
      <c r="N10747" s="63">
        <v>6409</v>
      </c>
      <c r="O10747" s="63">
        <v>0.1130564</v>
      </c>
      <c r="P10747" s="63">
        <v>10</v>
      </c>
      <c r="Q10747" s="63">
        <v>1.2781749580960001E-2</v>
      </c>
    </row>
    <row r="10748" spans="1:17">
      <c r="A10748" s="63" t="s">
        <v>82</v>
      </c>
      <c r="B10748" s="63" t="s">
        <v>58</v>
      </c>
      <c r="C10748" s="63" t="s">
        <v>72</v>
      </c>
      <c r="D10748" s="63">
        <v>19</v>
      </c>
      <c r="E10748" s="63">
        <v>1.319224</v>
      </c>
      <c r="F10748" s="63">
        <v>1.31447</v>
      </c>
      <c r="G10748" s="63">
        <v>-4.7549000000000003E-3</v>
      </c>
      <c r="H10748" s="63">
        <v>64.474999999999994</v>
      </c>
      <c r="I10748" s="63">
        <v>-0.14964250000000001</v>
      </c>
      <c r="J10748" s="63">
        <v>-6.4041699999999993E-2</v>
      </c>
      <c r="K10748" s="63">
        <v>-4.7549000000000003E-3</v>
      </c>
      <c r="L10748" s="63">
        <v>5.4531900000000001E-2</v>
      </c>
      <c r="M10748" s="63">
        <v>0.1401327</v>
      </c>
      <c r="N10748" s="63">
        <v>6409</v>
      </c>
      <c r="O10748" s="63">
        <v>0.1130564</v>
      </c>
      <c r="P10748" s="63">
        <v>10</v>
      </c>
      <c r="Q10748" s="63">
        <v>1.2781749580960001E-2</v>
      </c>
    </row>
    <row r="10749" spans="1:17">
      <c r="A10749" s="63" t="s">
        <v>82</v>
      </c>
      <c r="B10749" s="63" t="s">
        <v>58</v>
      </c>
      <c r="C10749" s="63" t="s">
        <v>72</v>
      </c>
      <c r="D10749" s="63">
        <v>20</v>
      </c>
      <c r="E10749" s="63">
        <v>1.4797979999999999</v>
      </c>
      <c r="F10749" s="63">
        <v>1.367653</v>
      </c>
      <c r="G10749" s="63">
        <v>-0.1121453</v>
      </c>
      <c r="H10749" s="63">
        <v>59.667999999999999</v>
      </c>
      <c r="I10749" s="63">
        <v>-0.25703290000000001</v>
      </c>
      <c r="J10749" s="63">
        <v>-0.1714321</v>
      </c>
      <c r="K10749" s="63">
        <v>-0.1121453</v>
      </c>
      <c r="L10749" s="63">
        <v>-5.2858500000000003E-2</v>
      </c>
      <c r="M10749" s="63">
        <v>3.2742300000000002E-2</v>
      </c>
      <c r="N10749" s="63">
        <v>6409</v>
      </c>
      <c r="O10749" s="63">
        <v>0.1130564</v>
      </c>
      <c r="P10749" s="63">
        <v>10</v>
      </c>
      <c r="Q10749" s="63">
        <v>1.2781749580960001E-2</v>
      </c>
    </row>
    <row r="10750" spans="1:17">
      <c r="A10750" s="63" t="s">
        <v>82</v>
      </c>
      <c r="B10750" s="63" t="s">
        <v>58</v>
      </c>
      <c r="C10750" s="63" t="s">
        <v>72</v>
      </c>
      <c r="D10750" s="63">
        <v>21</v>
      </c>
      <c r="E10750" s="63">
        <v>1.557364</v>
      </c>
      <c r="F10750" s="63">
        <v>1.385651</v>
      </c>
      <c r="G10750" s="63">
        <v>-0.17171310000000001</v>
      </c>
      <c r="H10750" s="63">
        <v>57.451700000000002</v>
      </c>
      <c r="I10750" s="63">
        <v>-0.31660070000000001</v>
      </c>
      <c r="J10750" s="63">
        <v>-0.23099990000000001</v>
      </c>
      <c r="K10750" s="63">
        <v>-0.17171310000000001</v>
      </c>
      <c r="L10750" s="63">
        <v>-0.11242630000000001</v>
      </c>
      <c r="M10750" s="63">
        <v>-2.6825499999999999E-2</v>
      </c>
      <c r="N10750" s="63">
        <v>6409</v>
      </c>
      <c r="O10750" s="63">
        <v>0.1130564</v>
      </c>
      <c r="P10750" s="63">
        <v>10</v>
      </c>
      <c r="Q10750" s="63">
        <v>1.2781749580960001E-2</v>
      </c>
    </row>
    <row r="10751" spans="1:17">
      <c r="A10751" s="63" t="s">
        <v>82</v>
      </c>
      <c r="B10751" s="63" t="s">
        <v>58</v>
      </c>
      <c r="C10751" s="63" t="s">
        <v>72</v>
      </c>
      <c r="D10751" s="63">
        <v>22</v>
      </c>
      <c r="E10751" s="63">
        <v>1.5097020000000001</v>
      </c>
      <c r="F10751" s="63">
        <v>1.2871729999999999</v>
      </c>
      <c r="G10751" s="63">
        <v>-0.22252920000000001</v>
      </c>
      <c r="H10751" s="63">
        <v>56.2789</v>
      </c>
      <c r="I10751" s="63">
        <v>-0.36741679999999999</v>
      </c>
      <c r="J10751" s="63">
        <v>-0.28181600000000001</v>
      </c>
      <c r="K10751" s="63">
        <v>-0.22252920000000001</v>
      </c>
      <c r="L10751" s="63">
        <v>-0.16324230000000001</v>
      </c>
      <c r="M10751" s="63">
        <v>-7.7641600000000005E-2</v>
      </c>
      <c r="N10751" s="63">
        <v>6409</v>
      </c>
      <c r="O10751" s="63">
        <v>0.1130564</v>
      </c>
      <c r="P10751" s="63">
        <v>10</v>
      </c>
      <c r="Q10751" s="63">
        <v>1.2781749580960001E-2</v>
      </c>
    </row>
    <row r="10752" spans="1:17">
      <c r="A10752" s="63" t="s">
        <v>82</v>
      </c>
      <c r="B10752" s="63" t="s">
        <v>58</v>
      </c>
      <c r="C10752" s="63" t="s">
        <v>72</v>
      </c>
      <c r="D10752" s="63">
        <v>23</v>
      </c>
      <c r="E10752" s="63">
        <v>1.313104</v>
      </c>
      <c r="F10752" s="63">
        <v>1.0898829999999999</v>
      </c>
      <c r="G10752" s="63">
        <v>-0.22322110000000001</v>
      </c>
      <c r="H10752" s="63">
        <v>55.128399999999999</v>
      </c>
      <c r="I10752" s="63">
        <v>-0.36810870000000001</v>
      </c>
      <c r="J10752" s="63">
        <v>-0.28250789999999998</v>
      </c>
      <c r="K10752" s="63">
        <v>-0.22322110000000001</v>
      </c>
      <c r="L10752" s="63">
        <v>-0.1639342</v>
      </c>
      <c r="M10752" s="63">
        <v>-7.83335E-2</v>
      </c>
      <c r="N10752" s="63">
        <v>6409</v>
      </c>
      <c r="O10752" s="63">
        <v>0.1130564</v>
      </c>
      <c r="P10752" s="63">
        <v>10</v>
      </c>
      <c r="Q10752" s="63">
        <v>1.2781749580960001E-2</v>
      </c>
    </row>
    <row r="10753" spans="1:17">
      <c r="A10753" s="63" t="s">
        <v>82</v>
      </c>
      <c r="B10753" s="63" t="s">
        <v>58</v>
      </c>
      <c r="C10753" s="63" t="s">
        <v>72</v>
      </c>
      <c r="D10753" s="63">
        <v>24</v>
      </c>
      <c r="E10753" s="63">
        <v>1.07836</v>
      </c>
      <c r="F10753" s="63">
        <v>0.84888739999999996</v>
      </c>
      <c r="G10753" s="63">
        <v>-0.22947290000000001</v>
      </c>
      <c r="H10753" s="63">
        <v>54.4133</v>
      </c>
      <c r="I10753" s="63">
        <v>-0.37436049999999998</v>
      </c>
      <c r="J10753" s="63">
        <v>-0.28875970000000001</v>
      </c>
      <c r="K10753" s="63">
        <v>-0.22947290000000001</v>
      </c>
      <c r="L10753" s="63">
        <v>-0.170186</v>
      </c>
      <c r="M10753" s="63">
        <v>-8.4585300000000002E-2</v>
      </c>
      <c r="N10753" s="63">
        <v>6409</v>
      </c>
      <c r="O10753" s="63">
        <v>0.1130564</v>
      </c>
      <c r="P10753" s="63">
        <v>10</v>
      </c>
      <c r="Q10753" s="63">
        <v>1.2781749580960001E-2</v>
      </c>
    </row>
    <row r="10754" spans="1:17">
      <c r="A10754" s="63" t="s">
        <v>82</v>
      </c>
      <c r="B10754" s="63" t="s">
        <v>58</v>
      </c>
      <c r="C10754" s="63" t="s">
        <v>73</v>
      </c>
      <c r="D10754" s="63">
        <v>1</v>
      </c>
      <c r="E10754" s="63">
        <v>0.96341100000000002</v>
      </c>
      <c r="F10754" s="63">
        <v>0.81850730000000005</v>
      </c>
      <c r="G10754" s="63">
        <v>-0.1449037</v>
      </c>
      <c r="H10754" s="63">
        <v>45.517200000000003</v>
      </c>
      <c r="I10754" s="63">
        <v>-0.28979129999999997</v>
      </c>
      <c r="J10754" s="63">
        <v>-0.2041906</v>
      </c>
      <c r="K10754" s="63">
        <v>-0.1449037</v>
      </c>
      <c r="L10754" s="63">
        <v>-8.5616899999999996E-2</v>
      </c>
      <c r="M10754" s="63">
        <v>-1.6099999999999998E-5</v>
      </c>
      <c r="N10754" s="63">
        <v>6409</v>
      </c>
      <c r="O10754" s="63">
        <v>0.1130564</v>
      </c>
      <c r="P10754" s="63">
        <v>11</v>
      </c>
      <c r="Q10754" s="63">
        <v>1.2781749580960001E-2</v>
      </c>
    </row>
    <row r="10755" spans="1:17">
      <c r="A10755" s="63" t="s">
        <v>82</v>
      </c>
      <c r="B10755" s="63" t="s">
        <v>58</v>
      </c>
      <c r="C10755" s="63" t="s">
        <v>73</v>
      </c>
      <c r="D10755" s="63">
        <v>2</v>
      </c>
      <c r="E10755" s="63">
        <v>0.89775870000000002</v>
      </c>
      <c r="F10755" s="63">
        <v>0.73694289999999996</v>
      </c>
      <c r="G10755" s="63">
        <v>-0.16081580000000001</v>
      </c>
      <c r="H10755" s="63">
        <v>44.877899999999997</v>
      </c>
      <c r="I10755" s="63">
        <v>-0.30570340000000001</v>
      </c>
      <c r="J10755" s="63">
        <v>-0.22010270000000001</v>
      </c>
      <c r="K10755" s="63">
        <v>-0.16081580000000001</v>
      </c>
      <c r="L10755" s="63">
        <v>-0.10152899999999999</v>
      </c>
      <c r="M10755" s="63">
        <v>-1.59282E-2</v>
      </c>
      <c r="N10755" s="63">
        <v>6409</v>
      </c>
      <c r="O10755" s="63">
        <v>0.1130564</v>
      </c>
      <c r="P10755" s="63">
        <v>11</v>
      </c>
      <c r="Q10755" s="63">
        <v>1.2781749580960001E-2</v>
      </c>
    </row>
    <row r="10756" spans="1:17">
      <c r="A10756" s="63" t="s">
        <v>82</v>
      </c>
      <c r="B10756" s="63" t="s">
        <v>58</v>
      </c>
      <c r="C10756" s="63" t="s">
        <v>73</v>
      </c>
      <c r="D10756" s="63">
        <v>3</v>
      </c>
      <c r="E10756" s="63">
        <v>0.88351659999999999</v>
      </c>
      <c r="F10756" s="63">
        <v>0.72712019999999999</v>
      </c>
      <c r="G10756" s="63">
        <v>-0.15639639999999999</v>
      </c>
      <c r="H10756" s="63">
        <v>44.4345</v>
      </c>
      <c r="I10756" s="63">
        <v>-0.301284</v>
      </c>
      <c r="J10756" s="63">
        <v>-0.21568329999999999</v>
      </c>
      <c r="K10756" s="63">
        <v>-0.15639639999999999</v>
      </c>
      <c r="L10756" s="63">
        <v>-9.7109600000000004E-2</v>
      </c>
      <c r="M10756" s="63">
        <v>-1.1508900000000001E-2</v>
      </c>
      <c r="N10756" s="63">
        <v>6409</v>
      </c>
      <c r="O10756" s="63">
        <v>0.1130564</v>
      </c>
      <c r="P10756" s="63">
        <v>11</v>
      </c>
      <c r="Q10756" s="63">
        <v>1.2781749580960001E-2</v>
      </c>
    </row>
    <row r="10757" spans="1:17">
      <c r="A10757" s="63" t="s">
        <v>82</v>
      </c>
      <c r="B10757" s="63" t="s">
        <v>58</v>
      </c>
      <c r="C10757" s="63" t="s">
        <v>73</v>
      </c>
      <c r="D10757" s="63">
        <v>4</v>
      </c>
      <c r="E10757" s="63">
        <v>0.92614569999999996</v>
      </c>
      <c r="F10757" s="63">
        <v>0.76829550000000002</v>
      </c>
      <c r="G10757" s="63">
        <v>-0.1578503</v>
      </c>
      <c r="H10757" s="63">
        <v>43.663400000000003</v>
      </c>
      <c r="I10757" s="63">
        <v>-0.3027379</v>
      </c>
      <c r="J10757" s="63">
        <v>-0.2171371</v>
      </c>
      <c r="K10757" s="63">
        <v>-0.1578503</v>
      </c>
      <c r="L10757" s="63">
        <v>-9.8563399999999995E-2</v>
      </c>
      <c r="M10757" s="63">
        <v>-1.2962700000000001E-2</v>
      </c>
      <c r="N10757" s="63">
        <v>6409</v>
      </c>
      <c r="O10757" s="63">
        <v>0.1130564</v>
      </c>
      <c r="P10757" s="63">
        <v>11</v>
      </c>
      <c r="Q10757" s="63">
        <v>1.2781749580960001E-2</v>
      </c>
    </row>
    <row r="10758" spans="1:17">
      <c r="A10758" s="63" t="s">
        <v>82</v>
      </c>
      <c r="B10758" s="63" t="s">
        <v>58</v>
      </c>
      <c r="C10758" s="63" t="s">
        <v>73</v>
      </c>
      <c r="D10758" s="63">
        <v>5</v>
      </c>
      <c r="E10758" s="63">
        <v>0.9635184</v>
      </c>
      <c r="F10758" s="63">
        <v>0.80642559999999996</v>
      </c>
      <c r="G10758" s="63">
        <v>-0.1570928</v>
      </c>
      <c r="H10758" s="63">
        <v>43.331000000000003</v>
      </c>
      <c r="I10758" s="63">
        <v>-0.30198039999999998</v>
      </c>
      <c r="J10758" s="63">
        <v>-0.21637960000000001</v>
      </c>
      <c r="K10758" s="63">
        <v>-0.1570928</v>
      </c>
      <c r="L10758" s="63">
        <v>-9.7806000000000004E-2</v>
      </c>
      <c r="M10758" s="63">
        <v>-1.2205199999999999E-2</v>
      </c>
      <c r="N10758" s="63">
        <v>6409</v>
      </c>
      <c r="O10758" s="63">
        <v>0.1130564</v>
      </c>
      <c r="P10758" s="63">
        <v>11</v>
      </c>
      <c r="Q10758" s="63">
        <v>1.2781749580960001E-2</v>
      </c>
    </row>
    <row r="10759" spans="1:17">
      <c r="A10759" s="63" t="s">
        <v>82</v>
      </c>
      <c r="B10759" s="63" t="s">
        <v>58</v>
      </c>
      <c r="C10759" s="63" t="s">
        <v>73</v>
      </c>
      <c r="D10759" s="63">
        <v>6</v>
      </c>
      <c r="E10759" s="63">
        <v>1.1261380000000001</v>
      </c>
      <c r="F10759" s="63">
        <v>0.89090020000000003</v>
      </c>
      <c r="G10759" s="63">
        <v>-0.2352378</v>
      </c>
      <c r="H10759" s="63">
        <v>42.825400000000002</v>
      </c>
      <c r="I10759" s="63">
        <v>-0.3801254</v>
      </c>
      <c r="J10759" s="63">
        <v>-0.29452460000000003</v>
      </c>
      <c r="K10759" s="63">
        <v>-0.2352378</v>
      </c>
      <c r="L10759" s="63">
        <v>-0.17595089999999999</v>
      </c>
      <c r="M10759" s="63">
        <v>-9.0350200000000006E-2</v>
      </c>
      <c r="N10759" s="63">
        <v>6409</v>
      </c>
      <c r="O10759" s="63">
        <v>0.1130564</v>
      </c>
      <c r="P10759" s="63">
        <v>11</v>
      </c>
      <c r="Q10759" s="63">
        <v>1.2781749580960001E-2</v>
      </c>
    </row>
    <row r="10760" spans="1:17">
      <c r="A10760" s="63" t="s">
        <v>82</v>
      </c>
      <c r="B10760" s="63" t="s">
        <v>58</v>
      </c>
      <c r="C10760" s="63" t="s">
        <v>73</v>
      </c>
      <c r="D10760" s="63">
        <v>7</v>
      </c>
      <c r="E10760" s="63">
        <v>1.454108</v>
      </c>
      <c r="F10760" s="63">
        <v>1.2549319999999999</v>
      </c>
      <c r="G10760" s="63">
        <v>-0.19917679999999999</v>
      </c>
      <c r="H10760" s="63">
        <v>42.856499999999997</v>
      </c>
      <c r="I10760" s="63">
        <v>-0.34406439999999999</v>
      </c>
      <c r="J10760" s="63">
        <v>-0.25846360000000002</v>
      </c>
      <c r="K10760" s="63">
        <v>-0.19917679999999999</v>
      </c>
      <c r="L10760" s="63">
        <v>-0.13988999999999999</v>
      </c>
      <c r="M10760" s="63">
        <v>-5.4289200000000003E-2</v>
      </c>
      <c r="N10760" s="63">
        <v>6409</v>
      </c>
      <c r="O10760" s="63">
        <v>0.1130564</v>
      </c>
      <c r="P10760" s="63">
        <v>11</v>
      </c>
      <c r="Q10760" s="63">
        <v>1.2781749580960001E-2</v>
      </c>
    </row>
    <row r="10761" spans="1:17">
      <c r="A10761" s="63" t="s">
        <v>82</v>
      </c>
      <c r="B10761" s="63" t="s">
        <v>58</v>
      </c>
      <c r="C10761" s="63" t="s">
        <v>73</v>
      </c>
      <c r="D10761" s="63">
        <v>8</v>
      </c>
      <c r="E10761" s="63">
        <v>1.6387940000000001</v>
      </c>
      <c r="F10761" s="63">
        <v>1.5548420000000001</v>
      </c>
      <c r="G10761" s="63">
        <v>-8.3951799999999993E-2</v>
      </c>
      <c r="H10761" s="63">
        <v>43.833199999999998</v>
      </c>
      <c r="I10761" s="63">
        <v>-0.2288394</v>
      </c>
      <c r="J10761" s="63">
        <v>-0.1432387</v>
      </c>
      <c r="K10761" s="63">
        <v>-8.3951799999999993E-2</v>
      </c>
      <c r="L10761" s="63">
        <v>-2.4664999999999999E-2</v>
      </c>
      <c r="M10761" s="63">
        <v>6.0935799999999998E-2</v>
      </c>
      <c r="N10761" s="63">
        <v>6409</v>
      </c>
      <c r="O10761" s="63">
        <v>0.1130564</v>
      </c>
      <c r="P10761" s="63">
        <v>11</v>
      </c>
      <c r="Q10761" s="63">
        <v>1.2781749580960001E-2</v>
      </c>
    </row>
    <row r="10762" spans="1:17">
      <c r="A10762" s="63" t="s">
        <v>82</v>
      </c>
      <c r="B10762" s="63" t="s">
        <v>58</v>
      </c>
      <c r="C10762" s="63" t="s">
        <v>73</v>
      </c>
      <c r="D10762" s="63">
        <v>9</v>
      </c>
      <c r="E10762" s="63">
        <v>1.480259</v>
      </c>
      <c r="F10762" s="63">
        <v>1.5535920000000001</v>
      </c>
      <c r="G10762" s="63">
        <v>7.3333599999999999E-2</v>
      </c>
      <c r="H10762" s="63">
        <v>49.280700000000003</v>
      </c>
      <c r="I10762" s="63">
        <v>-7.1554000000000006E-2</v>
      </c>
      <c r="J10762" s="63">
        <v>1.40468E-2</v>
      </c>
      <c r="K10762" s="63">
        <v>7.3333599999999999E-2</v>
      </c>
      <c r="L10762" s="63">
        <v>0.1326205</v>
      </c>
      <c r="M10762" s="63">
        <v>0.2182212</v>
      </c>
      <c r="N10762" s="63">
        <v>6409</v>
      </c>
      <c r="O10762" s="63">
        <v>0.1130564</v>
      </c>
      <c r="P10762" s="63">
        <v>11</v>
      </c>
      <c r="Q10762" s="63">
        <v>1.2781749580960001E-2</v>
      </c>
    </row>
    <row r="10763" spans="1:17">
      <c r="A10763" s="63" t="s">
        <v>82</v>
      </c>
      <c r="B10763" s="63" t="s">
        <v>58</v>
      </c>
      <c r="C10763" s="63" t="s">
        <v>73</v>
      </c>
      <c r="D10763" s="63">
        <v>10</v>
      </c>
      <c r="E10763" s="63">
        <v>1.3987419999999999</v>
      </c>
      <c r="F10763" s="63">
        <v>1.4749859999999999</v>
      </c>
      <c r="G10763" s="63">
        <v>7.6243900000000003E-2</v>
      </c>
      <c r="H10763" s="63">
        <v>55.174999999999997</v>
      </c>
      <c r="I10763" s="63">
        <v>-6.8643700000000002E-2</v>
      </c>
      <c r="J10763" s="63">
        <v>1.6957E-2</v>
      </c>
      <c r="K10763" s="63">
        <v>7.6243900000000003E-2</v>
      </c>
      <c r="L10763" s="63">
        <v>0.1355307</v>
      </c>
      <c r="M10763" s="63">
        <v>0.22113150000000001</v>
      </c>
      <c r="N10763" s="63">
        <v>6409</v>
      </c>
      <c r="O10763" s="63">
        <v>0.1130564</v>
      </c>
      <c r="P10763" s="63">
        <v>11</v>
      </c>
      <c r="Q10763" s="63">
        <v>1.2781749580960001E-2</v>
      </c>
    </row>
    <row r="10764" spans="1:17">
      <c r="A10764" s="63" t="s">
        <v>82</v>
      </c>
      <c r="B10764" s="63" t="s">
        <v>58</v>
      </c>
      <c r="C10764" s="63" t="s">
        <v>73</v>
      </c>
      <c r="D10764" s="63">
        <v>11</v>
      </c>
      <c r="E10764" s="63">
        <v>1.276184</v>
      </c>
      <c r="F10764" s="63">
        <v>1.4307939999999999</v>
      </c>
      <c r="G10764" s="63">
        <v>0.15461030000000001</v>
      </c>
      <c r="H10764" s="63">
        <v>59.264299999999999</v>
      </c>
      <c r="I10764" s="63">
        <v>9.7227000000000008E-3</v>
      </c>
      <c r="J10764" s="63">
        <v>9.5323400000000003E-2</v>
      </c>
      <c r="K10764" s="63">
        <v>0.15461030000000001</v>
      </c>
      <c r="L10764" s="63">
        <v>0.21389710000000001</v>
      </c>
      <c r="M10764" s="63">
        <v>0.29949789999999998</v>
      </c>
      <c r="N10764" s="63">
        <v>6409</v>
      </c>
      <c r="O10764" s="63">
        <v>0.1130564</v>
      </c>
      <c r="P10764" s="63">
        <v>11</v>
      </c>
      <c r="Q10764" s="63">
        <v>1.2781749580960001E-2</v>
      </c>
    </row>
    <row r="10765" spans="1:17">
      <c r="A10765" s="63" t="s">
        <v>82</v>
      </c>
      <c r="B10765" s="63" t="s">
        <v>58</v>
      </c>
      <c r="C10765" s="63" t="s">
        <v>73</v>
      </c>
      <c r="D10765" s="63">
        <v>12</v>
      </c>
      <c r="E10765" s="63">
        <v>1.2038120000000001</v>
      </c>
      <c r="F10765" s="63">
        <v>1.339574</v>
      </c>
      <c r="G10765" s="63">
        <v>0.13576170000000001</v>
      </c>
      <c r="H10765" s="63">
        <v>61.578699999999998</v>
      </c>
      <c r="I10765" s="63">
        <v>-9.1258999999999993E-3</v>
      </c>
      <c r="J10765" s="63">
        <v>7.6474899999999998E-2</v>
      </c>
      <c r="K10765" s="63">
        <v>0.13576170000000001</v>
      </c>
      <c r="L10765" s="63">
        <v>0.19504859999999999</v>
      </c>
      <c r="M10765" s="63">
        <v>0.28064929999999999</v>
      </c>
      <c r="N10765" s="63">
        <v>6409</v>
      </c>
      <c r="O10765" s="63">
        <v>0.1130564</v>
      </c>
      <c r="P10765" s="63">
        <v>11</v>
      </c>
      <c r="Q10765" s="63">
        <v>1.2781749580960001E-2</v>
      </c>
    </row>
    <row r="10766" spans="1:17">
      <c r="A10766" s="63" t="s">
        <v>82</v>
      </c>
      <c r="B10766" s="63" t="s">
        <v>58</v>
      </c>
      <c r="C10766" s="63" t="s">
        <v>73</v>
      </c>
      <c r="D10766" s="63">
        <v>13</v>
      </c>
      <c r="E10766" s="63">
        <v>1.0583070000000001</v>
      </c>
      <c r="F10766" s="63">
        <v>1.309469</v>
      </c>
      <c r="G10766" s="63">
        <v>0.25116240000000001</v>
      </c>
      <c r="H10766" s="63">
        <v>62.875500000000002</v>
      </c>
      <c r="I10766" s="63">
        <v>0.1062748</v>
      </c>
      <c r="J10766" s="63">
        <v>0.19187560000000001</v>
      </c>
      <c r="K10766" s="63">
        <v>0.25116240000000001</v>
      </c>
      <c r="L10766" s="63">
        <v>0.31044919999999998</v>
      </c>
      <c r="M10766" s="63">
        <v>0.39605000000000001</v>
      </c>
      <c r="N10766" s="63">
        <v>6409</v>
      </c>
      <c r="O10766" s="63">
        <v>0.1130564</v>
      </c>
      <c r="P10766" s="63">
        <v>11</v>
      </c>
      <c r="Q10766" s="63">
        <v>1.2781749580960001E-2</v>
      </c>
    </row>
    <row r="10767" spans="1:17">
      <c r="A10767" s="63" t="s">
        <v>82</v>
      </c>
      <c r="B10767" s="63" t="s">
        <v>58</v>
      </c>
      <c r="C10767" s="63" t="s">
        <v>73</v>
      </c>
      <c r="D10767" s="63">
        <v>14</v>
      </c>
      <c r="E10767" s="63">
        <v>0.97240300000000002</v>
      </c>
      <c r="F10767" s="63">
        <v>1.2620990000000001</v>
      </c>
      <c r="G10767" s="63">
        <v>0.28969549999999999</v>
      </c>
      <c r="H10767" s="63">
        <v>63.850099999999998</v>
      </c>
      <c r="I10767" s="63">
        <v>0.14480789999999999</v>
      </c>
      <c r="J10767" s="63">
        <v>0.23040869999999999</v>
      </c>
      <c r="K10767" s="63">
        <v>0.28969549999999999</v>
      </c>
      <c r="L10767" s="63">
        <v>0.34898230000000002</v>
      </c>
      <c r="M10767" s="63">
        <v>0.4345831</v>
      </c>
      <c r="N10767" s="63">
        <v>6409</v>
      </c>
      <c r="O10767" s="63">
        <v>0.1130564</v>
      </c>
      <c r="P10767" s="63">
        <v>11</v>
      </c>
      <c r="Q10767" s="63">
        <v>1.2781749580960001E-2</v>
      </c>
    </row>
    <row r="10768" spans="1:17">
      <c r="A10768" s="63" t="s">
        <v>82</v>
      </c>
      <c r="B10768" s="63" t="s">
        <v>58</v>
      </c>
      <c r="C10768" s="63" t="s">
        <v>73</v>
      </c>
      <c r="D10768" s="63">
        <v>15</v>
      </c>
      <c r="E10768" s="63">
        <v>0.94261910000000004</v>
      </c>
      <c r="F10768" s="63">
        <v>1.197729</v>
      </c>
      <c r="G10768" s="63">
        <v>0.25511010000000001</v>
      </c>
      <c r="H10768" s="63">
        <v>64.022900000000007</v>
      </c>
      <c r="I10768" s="63">
        <v>0.1102225</v>
      </c>
      <c r="J10768" s="63">
        <v>0.19582330000000001</v>
      </c>
      <c r="K10768" s="63">
        <v>0.25511010000000001</v>
      </c>
      <c r="L10768" s="63">
        <v>0.31439699999999998</v>
      </c>
      <c r="M10768" s="63">
        <v>0.39999770000000001</v>
      </c>
      <c r="N10768" s="63">
        <v>6409</v>
      </c>
      <c r="O10768" s="63">
        <v>0.1130564</v>
      </c>
      <c r="P10768" s="63">
        <v>11</v>
      </c>
      <c r="Q10768" s="63">
        <v>1.2781749580960001E-2</v>
      </c>
    </row>
    <row r="10769" spans="1:17">
      <c r="A10769" s="63" t="s">
        <v>82</v>
      </c>
      <c r="B10769" s="63" t="s">
        <v>58</v>
      </c>
      <c r="C10769" s="63" t="s">
        <v>73</v>
      </c>
      <c r="D10769" s="63">
        <v>16</v>
      </c>
      <c r="E10769" s="63">
        <v>0.96263500000000002</v>
      </c>
      <c r="F10769" s="63">
        <v>1.180148</v>
      </c>
      <c r="G10769" s="63">
        <v>0.21751329999999999</v>
      </c>
      <c r="H10769" s="63">
        <v>62.781799999999997</v>
      </c>
      <c r="I10769" s="63">
        <v>7.2625700000000001E-2</v>
      </c>
      <c r="J10769" s="63">
        <v>0.15822649999999999</v>
      </c>
      <c r="K10769" s="63">
        <v>0.21751329999999999</v>
      </c>
      <c r="L10769" s="63">
        <v>0.2768002</v>
      </c>
      <c r="M10769" s="63">
        <v>0.36240090000000003</v>
      </c>
      <c r="N10769" s="63">
        <v>6409</v>
      </c>
      <c r="O10769" s="63">
        <v>0.1130564</v>
      </c>
      <c r="P10769" s="63">
        <v>11</v>
      </c>
      <c r="Q10769" s="63">
        <v>1.2781749580960001E-2</v>
      </c>
    </row>
    <row r="10770" spans="1:17">
      <c r="A10770" s="63" t="s">
        <v>82</v>
      </c>
      <c r="B10770" s="63" t="s">
        <v>58</v>
      </c>
      <c r="C10770" s="63" t="s">
        <v>73</v>
      </c>
      <c r="D10770" s="63">
        <v>17</v>
      </c>
      <c r="E10770" s="63">
        <v>1.0323819999999999</v>
      </c>
      <c r="F10770" s="63">
        <v>1.2181999999999999</v>
      </c>
      <c r="G10770" s="63">
        <v>0.18581739999999999</v>
      </c>
      <c r="H10770" s="63">
        <v>59.220700000000001</v>
      </c>
      <c r="I10770" s="63">
        <v>4.0929800000000002E-2</v>
      </c>
      <c r="J10770" s="63">
        <v>0.12653049999999999</v>
      </c>
      <c r="K10770" s="63">
        <v>0.18581739999999999</v>
      </c>
      <c r="L10770" s="63">
        <v>0.24510419999999999</v>
      </c>
      <c r="M10770" s="63">
        <v>0.33070500000000003</v>
      </c>
      <c r="N10770" s="63">
        <v>6409</v>
      </c>
      <c r="O10770" s="63">
        <v>0.1130564</v>
      </c>
      <c r="P10770" s="63">
        <v>11</v>
      </c>
      <c r="Q10770" s="63">
        <v>1.2781749580960001E-2</v>
      </c>
    </row>
    <row r="10771" spans="1:17">
      <c r="A10771" s="63" t="s">
        <v>82</v>
      </c>
      <c r="B10771" s="63" t="s">
        <v>58</v>
      </c>
      <c r="C10771" s="63" t="s">
        <v>73</v>
      </c>
      <c r="D10771" s="63">
        <v>18</v>
      </c>
      <c r="E10771" s="63">
        <v>1.2930699999999999</v>
      </c>
      <c r="F10771" s="63">
        <v>1.3721220000000001</v>
      </c>
      <c r="G10771" s="63">
        <v>7.9052600000000001E-2</v>
      </c>
      <c r="H10771" s="63">
        <v>54.107500000000002</v>
      </c>
      <c r="I10771" s="63">
        <v>-6.5835000000000005E-2</v>
      </c>
      <c r="J10771" s="63">
        <v>1.9765700000000001E-2</v>
      </c>
      <c r="K10771" s="63">
        <v>7.9052600000000001E-2</v>
      </c>
      <c r="L10771" s="63">
        <v>0.1383394</v>
      </c>
      <c r="M10771" s="63">
        <v>0.22394020000000001</v>
      </c>
      <c r="N10771" s="63">
        <v>6409</v>
      </c>
      <c r="O10771" s="63">
        <v>0.1130564</v>
      </c>
      <c r="P10771" s="63">
        <v>11</v>
      </c>
      <c r="Q10771" s="63">
        <v>1.2781749580960001E-2</v>
      </c>
    </row>
    <row r="10772" spans="1:17">
      <c r="A10772" s="63" t="s">
        <v>82</v>
      </c>
      <c r="B10772" s="63" t="s">
        <v>58</v>
      </c>
      <c r="C10772" s="63" t="s">
        <v>73</v>
      </c>
      <c r="D10772" s="63">
        <v>19</v>
      </c>
      <c r="E10772" s="63">
        <v>1.54782</v>
      </c>
      <c r="F10772" s="63">
        <v>1.483052</v>
      </c>
      <c r="G10772" s="63">
        <v>-6.4768199999999998E-2</v>
      </c>
      <c r="H10772" s="63">
        <v>50.714599999999997</v>
      </c>
      <c r="I10772" s="63">
        <v>-0.2096558</v>
      </c>
      <c r="J10772" s="63">
        <v>-0.124055</v>
      </c>
      <c r="K10772" s="63">
        <v>-6.4768199999999998E-2</v>
      </c>
      <c r="L10772" s="63">
        <v>-5.4814E-3</v>
      </c>
      <c r="M10772" s="63">
        <v>8.0119399999999993E-2</v>
      </c>
      <c r="N10772" s="63">
        <v>6409</v>
      </c>
      <c r="O10772" s="63">
        <v>0.1130564</v>
      </c>
      <c r="P10772" s="63">
        <v>11</v>
      </c>
      <c r="Q10772" s="63">
        <v>1.2781749580960001E-2</v>
      </c>
    </row>
    <row r="10773" spans="1:17">
      <c r="A10773" s="63" t="s">
        <v>82</v>
      </c>
      <c r="B10773" s="63" t="s">
        <v>58</v>
      </c>
      <c r="C10773" s="63" t="s">
        <v>73</v>
      </c>
      <c r="D10773" s="63">
        <v>20</v>
      </c>
      <c r="E10773" s="63">
        <v>1.6399729999999999</v>
      </c>
      <c r="F10773" s="63">
        <v>1.524805</v>
      </c>
      <c r="G10773" s="63">
        <v>-0.1151683</v>
      </c>
      <c r="H10773" s="63">
        <v>48.758200000000002</v>
      </c>
      <c r="I10773" s="63">
        <v>-0.26005590000000001</v>
      </c>
      <c r="J10773" s="63">
        <v>-0.1744552</v>
      </c>
      <c r="K10773" s="63">
        <v>-0.1151683</v>
      </c>
      <c r="L10773" s="63">
        <v>-5.5881500000000001E-2</v>
      </c>
      <c r="M10773" s="63">
        <v>2.9719300000000001E-2</v>
      </c>
      <c r="N10773" s="63">
        <v>6409</v>
      </c>
      <c r="O10773" s="63">
        <v>0.1130564</v>
      </c>
      <c r="P10773" s="63">
        <v>11</v>
      </c>
      <c r="Q10773" s="63">
        <v>1.2781749580960001E-2</v>
      </c>
    </row>
    <row r="10774" spans="1:17">
      <c r="A10774" s="63" t="s">
        <v>82</v>
      </c>
      <c r="B10774" s="63" t="s">
        <v>58</v>
      </c>
      <c r="C10774" s="63" t="s">
        <v>73</v>
      </c>
      <c r="D10774" s="63">
        <v>21</v>
      </c>
      <c r="E10774" s="63">
        <v>1.6726030000000001</v>
      </c>
      <c r="F10774" s="63">
        <v>1.5247440000000001</v>
      </c>
      <c r="G10774" s="63">
        <v>-0.14785870000000001</v>
      </c>
      <c r="H10774" s="63">
        <v>47.607500000000002</v>
      </c>
      <c r="I10774" s="63">
        <v>-0.29274630000000001</v>
      </c>
      <c r="J10774" s="63">
        <v>-0.20714560000000001</v>
      </c>
      <c r="K10774" s="63">
        <v>-0.14785870000000001</v>
      </c>
      <c r="L10774" s="63">
        <v>-8.8571899999999995E-2</v>
      </c>
      <c r="M10774" s="63">
        <v>-2.9711E-3</v>
      </c>
      <c r="N10774" s="63">
        <v>6409</v>
      </c>
      <c r="O10774" s="63">
        <v>0.1130564</v>
      </c>
      <c r="P10774" s="63">
        <v>11</v>
      </c>
      <c r="Q10774" s="63">
        <v>1.2781749580960001E-2</v>
      </c>
    </row>
    <row r="10775" spans="1:17">
      <c r="A10775" s="63" t="s">
        <v>82</v>
      </c>
      <c r="B10775" s="63" t="s">
        <v>58</v>
      </c>
      <c r="C10775" s="63" t="s">
        <v>73</v>
      </c>
      <c r="D10775" s="63">
        <v>22</v>
      </c>
      <c r="E10775" s="63">
        <v>1.5515909999999999</v>
      </c>
      <c r="F10775" s="63">
        <v>1.403305</v>
      </c>
      <c r="G10775" s="63">
        <v>-0.14828649999999999</v>
      </c>
      <c r="H10775" s="63">
        <v>46.876600000000003</v>
      </c>
      <c r="I10775" s="63">
        <v>-0.29317409999999999</v>
      </c>
      <c r="J10775" s="63">
        <v>-0.20757329999999999</v>
      </c>
      <c r="K10775" s="63">
        <v>-0.14828649999999999</v>
      </c>
      <c r="L10775" s="63">
        <v>-8.8999599999999998E-2</v>
      </c>
      <c r="M10775" s="63">
        <v>-3.3988999999999998E-3</v>
      </c>
      <c r="N10775" s="63">
        <v>6409</v>
      </c>
      <c r="O10775" s="63">
        <v>0.1130564</v>
      </c>
      <c r="P10775" s="63">
        <v>11</v>
      </c>
      <c r="Q10775" s="63">
        <v>1.2781749580960001E-2</v>
      </c>
    </row>
    <row r="10776" spans="1:17">
      <c r="A10776" s="63" t="s">
        <v>82</v>
      </c>
      <c r="B10776" s="63" t="s">
        <v>58</v>
      </c>
      <c r="C10776" s="63" t="s">
        <v>73</v>
      </c>
      <c r="D10776" s="63">
        <v>23</v>
      </c>
      <c r="E10776" s="63">
        <v>1.343386</v>
      </c>
      <c r="F10776" s="63">
        <v>1.2032080000000001</v>
      </c>
      <c r="G10776" s="63">
        <v>-0.14017840000000001</v>
      </c>
      <c r="H10776" s="63">
        <v>46.1389</v>
      </c>
      <c r="I10776" s="63">
        <v>-0.28506599999999999</v>
      </c>
      <c r="J10776" s="63">
        <v>-0.19946530000000001</v>
      </c>
      <c r="K10776" s="63">
        <v>-0.14017840000000001</v>
      </c>
      <c r="L10776" s="63">
        <v>-8.0891599999999994E-2</v>
      </c>
      <c r="M10776" s="63">
        <v>4.7092000000000002E-3</v>
      </c>
      <c r="N10776" s="63">
        <v>6409</v>
      </c>
      <c r="O10776" s="63">
        <v>0.1130564</v>
      </c>
      <c r="P10776" s="63">
        <v>11</v>
      </c>
      <c r="Q10776" s="63">
        <v>1.2781749580960001E-2</v>
      </c>
    </row>
    <row r="10777" spans="1:17">
      <c r="A10777" s="63" t="s">
        <v>82</v>
      </c>
      <c r="B10777" s="63" t="s">
        <v>58</v>
      </c>
      <c r="C10777" s="63" t="s">
        <v>73</v>
      </c>
      <c r="D10777" s="63">
        <v>24</v>
      </c>
      <c r="E10777" s="63">
        <v>1.1171500000000001</v>
      </c>
      <c r="F10777" s="63">
        <v>0.97505799999999998</v>
      </c>
      <c r="G10777" s="63">
        <v>-0.14209160000000001</v>
      </c>
      <c r="H10777" s="63">
        <v>45.468400000000003</v>
      </c>
      <c r="I10777" s="63">
        <v>-0.28697919999999999</v>
      </c>
      <c r="J10777" s="63">
        <v>-0.20137849999999999</v>
      </c>
      <c r="K10777" s="63">
        <v>-0.14209160000000001</v>
      </c>
      <c r="L10777" s="63">
        <v>-8.2804799999999998E-2</v>
      </c>
      <c r="M10777" s="63">
        <v>2.7959999999999999E-3</v>
      </c>
      <c r="N10777" s="63">
        <v>6409</v>
      </c>
      <c r="O10777" s="63">
        <v>0.1130564</v>
      </c>
      <c r="P10777" s="63">
        <v>11</v>
      </c>
      <c r="Q10777" s="63">
        <v>1.2781749580960001E-2</v>
      </c>
    </row>
    <row r="10778" spans="1:17">
      <c r="A10778" s="63" t="s">
        <v>82</v>
      </c>
      <c r="B10778" s="63" t="s">
        <v>58</v>
      </c>
      <c r="C10778" s="63" t="s">
        <v>74</v>
      </c>
      <c r="D10778" s="63">
        <v>1</v>
      </c>
      <c r="E10778" s="63">
        <v>1.117639</v>
      </c>
      <c r="F10778" s="63">
        <v>0.97273529999999997</v>
      </c>
      <c r="G10778" s="63">
        <v>-0.1449038</v>
      </c>
      <c r="H10778" s="63">
        <v>39.033799999999999</v>
      </c>
      <c r="I10778" s="63">
        <v>-0.28979139999999998</v>
      </c>
      <c r="J10778" s="63">
        <v>-0.2041906</v>
      </c>
      <c r="K10778" s="63">
        <v>-0.1449038</v>
      </c>
      <c r="L10778" s="63">
        <v>-8.5616899999999996E-2</v>
      </c>
      <c r="M10778" s="63">
        <v>-1.6200000000000001E-5</v>
      </c>
      <c r="N10778" s="63">
        <v>6409</v>
      </c>
      <c r="O10778" s="63">
        <v>0.1130564</v>
      </c>
      <c r="P10778" s="63">
        <v>12</v>
      </c>
      <c r="Q10778" s="63">
        <v>1.2781749580960001E-2</v>
      </c>
    </row>
    <row r="10779" spans="1:17">
      <c r="A10779" s="63" t="s">
        <v>82</v>
      </c>
      <c r="B10779" s="63" t="s">
        <v>58</v>
      </c>
      <c r="C10779" s="63" t="s">
        <v>74</v>
      </c>
      <c r="D10779" s="63">
        <v>2</v>
      </c>
      <c r="E10779" s="63">
        <v>1.050071</v>
      </c>
      <c r="F10779" s="63">
        <v>0.88925489999999996</v>
      </c>
      <c r="G10779" s="63">
        <v>-0.16081580000000001</v>
      </c>
      <c r="H10779" s="63">
        <v>39.033299999999997</v>
      </c>
      <c r="I10779" s="63">
        <v>-0.30570340000000001</v>
      </c>
      <c r="J10779" s="63">
        <v>-0.22010260000000001</v>
      </c>
      <c r="K10779" s="63">
        <v>-0.16081580000000001</v>
      </c>
      <c r="L10779" s="63">
        <v>-0.10152890000000001</v>
      </c>
      <c r="M10779" s="63">
        <v>-1.59282E-2</v>
      </c>
      <c r="N10779" s="63">
        <v>6409</v>
      </c>
      <c r="O10779" s="63">
        <v>0.1130564</v>
      </c>
      <c r="P10779" s="63">
        <v>12</v>
      </c>
      <c r="Q10779" s="63">
        <v>1.2781749580960001E-2</v>
      </c>
    </row>
    <row r="10780" spans="1:17">
      <c r="A10780" s="63" t="s">
        <v>82</v>
      </c>
      <c r="B10780" s="63" t="s">
        <v>58</v>
      </c>
      <c r="C10780" s="63" t="s">
        <v>74</v>
      </c>
      <c r="D10780" s="63">
        <v>3</v>
      </c>
      <c r="E10780" s="63">
        <v>1.0447120000000001</v>
      </c>
      <c r="F10780" s="63">
        <v>0.88831570000000004</v>
      </c>
      <c r="G10780" s="63">
        <v>-0.15639649999999999</v>
      </c>
      <c r="H10780" s="63">
        <v>39.165399999999998</v>
      </c>
      <c r="I10780" s="63">
        <v>-0.3012841</v>
      </c>
      <c r="J10780" s="63">
        <v>-0.21568329999999999</v>
      </c>
      <c r="K10780" s="63">
        <v>-0.15639649999999999</v>
      </c>
      <c r="L10780" s="63">
        <v>-9.7109699999999993E-2</v>
      </c>
      <c r="M10780" s="63">
        <v>-1.1508900000000001E-2</v>
      </c>
      <c r="N10780" s="63">
        <v>6409</v>
      </c>
      <c r="O10780" s="63">
        <v>0.1130564</v>
      </c>
      <c r="P10780" s="63">
        <v>12</v>
      </c>
      <c r="Q10780" s="63">
        <v>1.2781749580960001E-2</v>
      </c>
    </row>
    <row r="10781" spans="1:17">
      <c r="A10781" s="63" t="s">
        <v>82</v>
      </c>
      <c r="B10781" s="63" t="s">
        <v>58</v>
      </c>
      <c r="C10781" s="63" t="s">
        <v>74</v>
      </c>
      <c r="D10781" s="63">
        <v>4</v>
      </c>
      <c r="E10781" s="63">
        <v>1.0778209999999999</v>
      </c>
      <c r="F10781" s="63">
        <v>0.91997059999999997</v>
      </c>
      <c r="G10781" s="63">
        <v>-0.1578502</v>
      </c>
      <c r="H10781" s="63">
        <v>39.198500000000003</v>
      </c>
      <c r="I10781" s="63">
        <v>-0.3027378</v>
      </c>
      <c r="J10781" s="63">
        <v>-0.217137</v>
      </c>
      <c r="K10781" s="63">
        <v>-0.1578502</v>
      </c>
      <c r="L10781" s="63">
        <v>-9.8563399999999995E-2</v>
      </c>
      <c r="M10781" s="63">
        <v>-1.2962599999999999E-2</v>
      </c>
      <c r="N10781" s="63">
        <v>6409</v>
      </c>
      <c r="O10781" s="63">
        <v>0.1130564</v>
      </c>
      <c r="P10781" s="63">
        <v>12</v>
      </c>
      <c r="Q10781" s="63">
        <v>1.2781749580960001E-2</v>
      </c>
    </row>
    <row r="10782" spans="1:17">
      <c r="A10782" s="63" t="s">
        <v>82</v>
      </c>
      <c r="B10782" s="63" t="s">
        <v>58</v>
      </c>
      <c r="C10782" s="63" t="s">
        <v>74</v>
      </c>
      <c r="D10782" s="63">
        <v>5</v>
      </c>
      <c r="E10782" s="63">
        <v>1.121102</v>
      </c>
      <c r="F10782" s="63">
        <v>0.964009</v>
      </c>
      <c r="G10782" s="63">
        <v>-0.1570927</v>
      </c>
      <c r="H10782" s="63">
        <v>39.151899999999998</v>
      </c>
      <c r="I10782" s="63">
        <v>-0.30198029999999998</v>
      </c>
      <c r="J10782" s="63">
        <v>-0.2163795</v>
      </c>
      <c r="K10782" s="63">
        <v>-0.1570927</v>
      </c>
      <c r="L10782" s="63">
        <v>-9.7805900000000001E-2</v>
      </c>
      <c r="M10782" s="63">
        <v>-1.22051E-2</v>
      </c>
      <c r="N10782" s="63">
        <v>6409</v>
      </c>
      <c r="O10782" s="63">
        <v>0.1130564</v>
      </c>
      <c r="P10782" s="63">
        <v>12</v>
      </c>
      <c r="Q10782" s="63">
        <v>1.2781749580960001E-2</v>
      </c>
    </row>
    <row r="10783" spans="1:17">
      <c r="A10783" s="63" t="s">
        <v>82</v>
      </c>
      <c r="B10783" s="63" t="s">
        <v>58</v>
      </c>
      <c r="C10783" s="63" t="s">
        <v>74</v>
      </c>
      <c r="D10783" s="63">
        <v>6</v>
      </c>
      <c r="E10783" s="63">
        <v>1.2932920000000001</v>
      </c>
      <c r="F10783" s="63">
        <v>1.058055</v>
      </c>
      <c r="G10783" s="63">
        <v>-0.23523769999999999</v>
      </c>
      <c r="H10783" s="63">
        <v>39.172400000000003</v>
      </c>
      <c r="I10783" s="63">
        <v>-0.3801253</v>
      </c>
      <c r="J10783" s="63">
        <v>-0.29452460000000003</v>
      </c>
      <c r="K10783" s="63">
        <v>-0.23523769999999999</v>
      </c>
      <c r="L10783" s="63">
        <v>-0.17595089999999999</v>
      </c>
      <c r="M10783" s="63">
        <v>-9.0350100000000003E-2</v>
      </c>
      <c r="N10783" s="63">
        <v>6409</v>
      </c>
      <c r="O10783" s="63">
        <v>0.1130564</v>
      </c>
      <c r="P10783" s="63">
        <v>12</v>
      </c>
      <c r="Q10783" s="63">
        <v>1.2781749580960001E-2</v>
      </c>
    </row>
    <row r="10784" spans="1:17">
      <c r="A10784" s="63" t="s">
        <v>82</v>
      </c>
      <c r="B10784" s="63" t="s">
        <v>58</v>
      </c>
      <c r="C10784" s="63" t="s">
        <v>74</v>
      </c>
      <c r="D10784" s="63">
        <v>7</v>
      </c>
      <c r="E10784" s="63">
        <v>1.6603429999999999</v>
      </c>
      <c r="F10784" s="63">
        <v>1.461166</v>
      </c>
      <c r="G10784" s="63">
        <v>-0.19917679999999999</v>
      </c>
      <c r="H10784" s="63">
        <v>39.203000000000003</v>
      </c>
      <c r="I10784" s="63">
        <v>-0.34406439999999999</v>
      </c>
      <c r="J10784" s="63">
        <v>-0.25846360000000002</v>
      </c>
      <c r="K10784" s="63">
        <v>-0.19917679999999999</v>
      </c>
      <c r="L10784" s="63">
        <v>-0.13988999999999999</v>
      </c>
      <c r="M10784" s="63">
        <v>-5.4289200000000003E-2</v>
      </c>
      <c r="N10784" s="63">
        <v>6409</v>
      </c>
      <c r="O10784" s="63">
        <v>0.1130564</v>
      </c>
      <c r="P10784" s="63">
        <v>12</v>
      </c>
      <c r="Q10784" s="63">
        <v>1.2781749580960001E-2</v>
      </c>
    </row>
    <row r="10785" spans="1:17">
      <c r="A10785" s="63" t="s">
        <v>82</v>
      </c>
      <c r="B10785" s="63" t="s">
        <v>58</v>
      </c>
      <c r="C10785" s="63" t="s">
        <v>74</v>
      </c>
      <c r="D10785" s="63">
        <v>8</v>
      </c>
      <c r="E10785" s="63">
        <v>1.8783129999999999</v>
      </c>
      <c r="F10785" s="63">
        <v>1.7943610000000001</v>
      </c>
      <c r="G10785" s="63">
        <v>-8.3951799999999993E-2</v>
      </c>
      <c r="H10785" s="63">
        <v>39.432400000000001</v>
      </c>
      <c r="I10785" s="63">
        <v>-0.2288394</v>
      </c>
      <c r="J10785" s="63">
        <v>-0.1432387</v>
      </c>
      <c r="K10785" s="63">
        <v>-8.3951799999999993E-2</v>
      </c>
      <c r="L10785" s="63">
        <v>-2.4664999999999999E-2</v>
      </c>
      <c r="M10785" s="63">
        <v>6.0935799999999998E-2</v>
      </c>
      <c r="N10785" s="63">
        <v>6409</v>
      </c>
      <c r="O10785" s="63">
        <v>0.1130564</v>
      </c>
      <c r="P10785" s="63">
        <v>12</v>
      </c>
      <c r="Q10785" s="63">
        <v>1.2781749580960001E-2</v>
      </c>
    </row>
    <row r="10786" spans="1:17">
      <c r="A10786" s="63" t="s">
        <v>82</v>
      </c>
      <c r="B10786" s="63" t="s">
        <v>58</v>
      </c>
      <c r="C10786" s="63" t="s">
        <v>74</v>
      </c>
      <c r="D10786" s="63">
        <v>9</v>
      </c>
      <c r="E10786" s="63">
        <v>1.736721</v>
      </c>
      <c r="F10786" s="63">
        <v>1.810055</v>
      </c>
      <c r="G10786" s="63">
        <v>7.3333499999999996E-2</v>
      </c>
      <c r="H10786" s="63">
        <v>40.452500000000001</v>
      </c>
      <c r="I10786" s="63">
        <v>-7.1554099999999995E-2</v>
      </c>
      <c r="J10786" s="63">
        <v>1.4046700000000001E-2</v>
      </c>
      <c r="K10786" s="63">
        <v>7.3333499999999996E-2</v>
      </c>
      <c r="L10786" s="63">
        <v>0.1326203</v>
      </c>
      <c r="M10786" s="63">
        <v>0.2182211</v>
      </c>
      <c r="N10786" s="63">
        <v>6409</v>
      </c>
      <c r="O10786" s="63">
        <v>0.1130564</v>
      </c>
      <c r="P10786" s="63">
        <v>12</v>
      </c>
      <c r="Q10786" s="63">
        <v>1.2781749580960001E-2</v>
      </c>
    </row>
    <row r="10787" spans="1:17">
      <c r="A10787" s="63" t="s">
        <v>82</v>
      </c>
      <c r="B10787" s="63" t="s">
        <v>58</v>
      </c>
      <c r="C10787" s="63" t="s">
        <v>74</v>
      </c>
      <c r="D10787" s="63">
        <v>10</v>
      </c>
      <c r="E10787" s="63">
        <v>1.660836</v>
      </c>
      <c r="F10787" s="63">
        <v>1.73708</v>
      </c>
      <c r="G10787" s="63">
        <v>7.62438E-2</v>
      </c>
      <c r="H10787" s="63">
        <v>42.745899999999999</v>
      </c>
      <c r="I10787" s="63">
        <v>-6.8643800000000005E-2</v>
      </c>
      <c r="J10787" s="63">
        <v>1.69569E-2</v>
      </c>
      <c r="K10787" s="63">
        <v>7.62438E-2</v>
      </c>
      <c r="L10787" s="63">
        <v>0.1355306</v>
      </c>
      <c r="M10787" s="63">
        <v>0.22113140000000001</v>
      </c>
      <c r="N10787" s="63">
        <v>6409</v>
      </c>
      <c r="O10787" s="63">
        <v>0.1130564</v>
      </c>
      <c r="P10787" s="63">
        <v>12</v>
      </c>
      <c r="Q10787" s="63">
        <v>1.2781749580960001E-2</v>
      </c>
    </row>
    <row r="10788" spans="1:17">
      <c r="A10788" s="63" t="s">
        <v>82</v>
      </c>
      <c r="B10788" s="63" t="s">
        <v>58</v>
      </c>
      <c r="C10788" s="63" t="s">
        <v>74</v>
      </c>
      <c r="D10788" s="63">
        <v>11</v>
      </c>
      <c r="E10788" s="63">
        <v>1.540451</v>
      </c>
      <c r="F10788" s="63">
        <v>1.6950609999999999</v>
      </c>
      <c r="G10788" s="63">
        <v>0.15461030000000001</v>
      </c>
      <c r="H10788" s="63">
        <v>44.9636</v>
      </c>
      <c r="I10788" s="63">
        <v>9.7227000000000008E-3</v>
      </c>
      <c r="J10788" s="63">
        <v>9.5323400000000003E-2</v>
      </c>
      <c r="K10788" s="63">
        <v>0.15461030000000001</v>
      </c>
      <c r="L10788" s="63">
        <v>0.21389710000000001</v>
      </c>
      <c r="M10788" s="63">
        <v>0.29949789999999998</v>
      </c>
      <c r="N10788" s="63">
        <v>6409</v>
      </c>
      <c r="O10788" s="63">
        <v>0.1130564</v>
      </c>
      <c r="P10788" s="63">
        <v>12</v>
      </c>
      <c r="Q10788" s="63">
        <v>1.2781749580960001E-2</v>
      </c>
    </row>
    <row r="10789" spans="1:17">
      <c r="A10789" s="63" t="s">
        <v>82</v>
      </c>
      <c r="B10789" s="63" t="s">
        <v>58</v>
      </c>
      <c r="C10789" s="63" t="s">
        <v>74</v>
      </c>
      <c r="D10789" s="63">
        <v>12</v>
      </c>
      <c r="E10789" s="63">
        <v>1.466593</v>
      </c>
      <c r="F10789" s="63">
        <v>1.602355</v>
      </c>
      <c r="G10789" s="63">
        <v>0.13576170000000001</v>
      </c>
      <c r="H10789" s="63">
        <v>46.760199999999998</v>
      </c>
      <c r="I10789" s="63">
        <v>-9.1258999999999993E-3</v>
      </c>
      <c r="J10789" s="63">
        <v>7.6474899999999998E-2</v>
      </c>
      <c r="K10789" s="63">
        <v>0.13576170000000001</v>
      </c>
      <c r="L10789" s="63">
        <v>0.19504859999999999</v>
      </c>
      <c r="M10789" s="63">
        <v>0.28064929999999999</v>
      </c>
      <c r="N10789" s="63">
        <v>6409</v>
      </c>
      <c r="O10789" s="63">
        <v>0.1130564</v>
      </c>
      <c r="P10789" s="63">
        <v>12</v>
      </c>
      <c r="Q10789" s="63">
        <v>1.2781749580960001E-2</v>
      </c>
    </row>
    <row r="10790" spans="1:17">
      <c r="A10790" s="63" t="s">
        <v>82</v>
      </c>
      <c r="B10790" s="63" t="s">
        <v>58</v>
      </c>
      <c r="C10790" s="63" t="s">
        <v>74</v>
      </c>
      <c r="D10790" s="63">
        <v>13</v>
      </c>
      <c r="E10790" s="63">
        <v>1.311866</v>
      </c>
      <c r="F10790" s="63">
        <v>1.5630280000000001</v>
      </c>
      <c r="G10790" s="63">
        <v>0.25116240000000001</v>
      </c>
      <c r="H10790" s="63">
        <v>47.6295</v>
      </c>
      <c r="I10790" s="63">
        <v>0.1062748</v>
      </c>
      <c r="J10790" s="63">
        <v>0.19187560000000001</v>
      </c>
      <c r="K10790" s="63">
        <v>0.25116240000000001</v>
      </c>
      <c r="L10790" s="63">
        <v>0.31044919999999998</v>
      </c>
      <c r="M10790" s="63">
        <v>0.39605000000000001</v>
      </c>
      <c r="N10790" s="63">
        <v>6409</v>
      </c>
      <c r="O10790" s="63">
        <v>0.1130564</v>
      </c>
      <c r="P10790" s="63">
        <v>12</v>
      </c>
      <c r="Q10790" s="63">
        <v>1.2781749580960001E-2</v>
      </c>
    </row>
    <row r="10791" spans="1:17">
      <c r="A10791" s="63" t="s">
        <v>82</v>
      </c>
      <c r="B10791" s="63" t="s">
        <v>58</v>
      </c>
      <c r="C10791" s="63" t="s">
        <v>74</v>
      </c>
      <c r="D10791" s="63">
        <v>14</v>
      </c>
      <c r="E10791" s="63">
        <v>1.1954020000000001</v>
      </c>
      <c r="F10791" s="63">
        <v>1.4850969999999999</v>
      </c>
      <c r="G10791" s="63">
        <v>0.2896956</v>
      </c>
      <c r="H10791" s="63">
        <v>48.0991</v>
      </c>
      <c r="I10791" s="63">
        <v>0.14480799999999999</v>
      </c>
      <c r="J10791" s="63">
        <v>0.2304088</v>
      </c>
      <c r="K10791" s="63">
        <v>0.2896956</v>
      </c>
      <c r="L10791" s="63">
        <v>0.34898249999999997</v>
      </c>
      <c r="M10791" s="63">
        <v>0.4345832</v>
      </c>
      <c r="N10791" s="63">
        <v>6409</v>
      </c>
      <c r="O10791" s="63">
        <v>0.1130564</v>
      </c>
      <c r="P10791" s="63">
        <v>12</v>
      </c>
      <c r="Q10791" s="63">
        <v>1.2781749580960001E-2</v>
      </c>
    </row>
    <row r="10792" spans="1:17">
      <c r="A10792" s="63" t="s">
        <v>82</v>
      </c>
      <c r="B10792" s="63" t="s">
        <v>58</v>
      </c>
      <c r="C10792" s="63" t="s">
        <v>74</v>
      </c>
      <c r="D10792" s="63">
        <v>15</v>
      </c>
      <c r="E10792" s="63">
        <v>1.15557</v>
      </c>
      <c r="F10792" s="63">
        <v>1.4106799999999999</v>
      </c>
      <c r="G10792" s="63">
        <v>0.25511</v>
      </c>
      <c r="H10792" s="63">
        <v>47.953299999999999</v>
      </c>
      <c r="I10792" s="63">
        <v>0.1102224</v>
      </c>
      <c r="J10792" s="63">
        <v>0.1958232</v>
      </c>
      <c r="K10792" s="63">
        <v>0.25511</v>
      </c>
      <c r="L10792" s="63">
        <v>0.31439689999999998</v>
      </c>
      <c r="M10792" s="63">
        <v>0.39999760000000001</v>
      </c>
      <c r="N10792" s="63">
        <v>6409</v>
      </c>
      <c r="O10792" s="63">
        <v>0.1130564</v>
      </c>
      <c r="P10792" s="63">
        <v>12</v>
      </c>
      <c r="Q10792" s="63">
        <v>1.2781749580960001E-2</v>
      </c>
    </row>
    <row r="10793" spans="1:17">
      <c r="A10793" s="63" t="s">
        <v>82</v>
      </c>
      <c r="B10793" s="63" t="s">
        <v>58</v>
      </c>
      <c r="C10793" s="63" t="s">
        <v>74</v>
      </c>
      <c r="D10793" s="63">
        <v>16</v>
      </c>
      <c r="E10793" s="63">
        <v>1.1884330000000001</v>
      </c>
      <c r="F10793" s="63">
        <v>1.4059459999999999</v>
      </c>
      <c r="G10793" s="63">
        <v>0.21751329999999999</v>
      </c>
      <c r="H10793" s="63">
        <v>47.184600000000003</v>
      </c>
      <c r="I10793" s="63">
        <v>7.2625700000000001E-2</v>
      </c>
      <c r="J10793" s="63">
        <v>0.15822649999999999</v>
      </c>
      <c r="K10793" s="63">
        <v>0.21751329999999999</v>
      </c>
      <c r="L10793" s="63">
        <v>0.2768002</v>
      </c>
      <c r="M10793" s="63">
        <v>0.36240090000000003</v>
      </c>
      <c r="N10793" s="63">
        <v>6409</v>
      </c>
      <c r="O10793" s="63">
        <v>0.1130564</v>
      </c>
      <c r="P10793" s="63">
        <v>12</v>
      </c>
      <c r="Q10793" s="63">
        <v>1.2781749580960001E-2</v>
      </c>
    </row>
    <row r="10794" spans="1:17">
      <c r="A10794" s="63" t="s">
        <v>82</v>
      </c>
      <c r="B10794" s="63" t="s">
        <v>58</v>
      </c>
      <c r="C10794" s="63" t="s">
        <v>74</v>
      </c>
      <c r="D10794" s="63">
        <v>17</v>
      </c>
      <c r="E10794" s="63">
        <v>1.2971269999999999</v>
      </c>
      <c r="F10794" s="63">
        <v>1.482945</v>
      </c>
      <c r="G10794" s="63">
        <v>0.18581739999999999</v>
      </c>
      <c r="H10794" s="63">
        <v>45.310899999999997</v>
      </c>
      <c r="I10794" s="63">
        <v>4.0929800000000002E-2</v>
      </c>
      <c r="J10794" s="63">
        <v>0.12653049999999999</v>
      </c>
      <c r="K10794" s="63">
        <v>0.18581739999999999</v>
      </c>
      <c r="L10794" s="63">
        <v>0.24510419999999999</v>
      </c>
      <c r="M10794" s="63">
        <v>0.33070500000000003</v>
      </c>
      <c r="N10794" s="63">
        <v>6409</v>
      </c>
      <c r="O10794" s="63">
        <v>0.1130564</v>
      </c>
      <c r="P10794" s="63">
        <v>12</v>
      </c>
      <c r="Q10794" s="63">
        <v>1.2781749580960001E-2</v>
      </c>
    </row>
    <row r="10795" spans="1:17">
      <c r="A10795" s="63" t="s">
        <v>82</v>
      </c>
      <c r="B10795" s="63" t="s">
        <v>58</v>
      </c>
      <c r="C10795" s="63" t="s">
        <v>74</v>
      </c>
      <c r="D10795" s="63">
        <v>18</v>
      </c>
      <c r="E10795" s="63">
        <v>1.6655549999999999</v>
      </c>
      <c r="F10795" s="63">
        <v>1.7446079999999999</v>
      </c>
      <c r="G10795" s="63">
        <v>7.9052600000000001E-2</v>
      </c>
      <c r="H10795" s="63">
        <v>42.677100000000003</v>
      </c>
      <c r="I10795" s="63">
        <v>-6.5835000000000005E-2</v>
      </c>
      <c r="J10795" s="63">
        <v>1.9765700000000001E-2</v>
      </c>
      <c r="K10795" s="63">
        <v>7.9052600000000001E-2</v>
      </c>
      <c r="L10795" s="63">
        <v>0.1383394</v>
      </c>
      <c r="M10795" s="63">
        <v>0.22394020000000001</v>
      </c>
      <c r="N10795" s="63">
        <v>6409</v>
      </c>
      <c r="O10795" s="63">
        <v>0.1130564</v>
      </c>
      <c r="P10795" s="63">
        <v>12</v>
      </c>
      <c r="Q10795" s="63">
        <v>1.2781749580960001E-2</v>
      </c>
    </row>
    <row r="10796" spans="1:17">
      <c r="A10796" s="52" t="s">
        <v>82</v>
      </c>
      <c r="B10796" t="s">
        <v>58</v>
      </c>
      <c r="C10796" t="s">
        <v>74</v>
      </c>
      <c r="D10796">
        <v>19</v>
      </c>
      <c r="E10796">
        <v>1.937505</v>
      </c>
      <c r="F10796">
        <v>1.8727370000000001</v>
      </c>
      <c r="G10796">
        <v>-6.4768199999999998E-2</v>
      </c>
      <c r="H10796">
        <v>41.2089</v>
      </c>
      <c r="I10796">
        <v>-0.2096558</v>
      </c>
      <c r="J10796">
        <v>-0.124055</v>
      </c>
      <c r="K10796">
        <v>-6.4768199999999998E-2</v>
      </c>
      <c r="L10796">
        <v>-5.4814E-3</v>
      </c>
      <c r="M10796">
        <v>8.0119399999999993E-2</v>
      </c>
      <c r="N10796">
        <v>6409</v>
      </c>
      <c r="O10796">
        <v>0.1130564</v>
      </c>
      <c r="P10796" s="63">
        <v>12</v>
      </c>
      <c r="Q10796" s="63">
        <v>1.2781749580960001E-2</v>
      </c>
    </row>
    <row r="10797" spans="1:17">
      <c r="A10797" s="52" t="s">
        <v>82</v>
      </c>
      <c r="B10797" t="s">
        <v>58</v>
      </c>
      <c r="C10797" t="s">
        <v>74</v>
      </c>
      <c r="D10797">
        <v>20</v>
      </c>
      <c r="E10797">
        <v>1.972677</v>
      </c>
      <c r="F10797">
        <v>1.8575079999999999</v>
      </c>
      <c r="G10797">
        <v>-0.1151683</v>
      </c>
      <c r="H10797">
        <v>40.636200000000002</v>
      </c>
      <c r="I10797">
        <v>-0.26005590000000001</v>
      </c>
      <c r="J10797">
        <v>-0.1744552</v>
      </c>
      <c r="K10797">
        <v>-0.1151683</v>
      </c>
      <c r="L10797">
        <v>-5.5881500000000001E-2</v>
      </c>
      <c r="M10797">
        <v>2.9719300000000001E-2</v>
      </c>
      <c r="N10797">
        <v>6409</v>
      </c>
      <c r="O10797">
        <v>0.1130564</v>
      </c>
      <c r="P10797" s="63">
        <v>12</v>
      </c>
      <c r="Q10797" s="63">
        <v>1.2781749580960001E-2</v>
      </c>
    </row>
    <row r="10798" spans="1:17">
      <c r="A10798" s="52" t="s">
        <v>82</v>
      </c>
      <c r="B10798" s="52" t="s">
        <v>58</v>
      </c>
      <c r="C10798" t="s">
        <v>74</v>
      </c>
      <c r="D10798">
        <v>21</v>
      </c>
      <c r="E10798">
        <v>1.9618139999999999</v>
      </c>
      <c r="F10798">
        <v>1.8139559999999999</v>
      </c>
      <c r="G10798">
        <v>-0.14785860000000001</v>
      </c>
      <c r="H10798">
        <v>40.444699999999997</v>
      </c>
      <c r="I10798">
        <v>-0.29274620000000001</v>
      </c>
      <c r="J10798">
        <v>-0.20714550000000001</v>
      </c>
      <c r="K10798">
        <v>-0.14785860000000001</v>
      </c>
      <c r="L10798">
        <v>-8.8571800000000006E-2</v>
      </c>
      <c r="M10798">
        <v>-2.9710000000000001E-3</v>
      </c>
      <c r="N10798">
        <v>6409</v>
      </c>
      <c r="O10798">
        <v>0.1130564</v>
      </c>
      <c r="P10798" s="63">
        <v>12</v>
      </c>
      <c r="Q10798" s="63">
        <v>1.2781749580960001E-2</v>
      </c>
    </row>
    <row r="10799" spans="1:17">
      <c r="A10799" s="52" t="s">
        <v>82</v>
      </c>
      <c r="B10799" s="52" t="s">
        <v>58</v>
      </c>
      <c r="C10799" t="s">
        <v>74</v>
      </c>
      <c r="D10799">
        <v>22</v>
      </c>
      <c r="E10799">
        <v>1.798753</v>
      </c>
      <c r="F10799">
        <v>1.6504669999999999</v>
      </c>
      <c r="G10799">
        <v>-0.14828649999999999</v>
      </c>
      <c r="H10799">
        <v>39.796500000000002</v>
      </c>
      <c r="I10799">
        <v>-0.29317409999999999</v>
      </c>
      <c r="J10799">
        <v>-0.20757329999999999</v>
      </c>
      <c r="K10799">
        <v>-0.14828649999999999</v>
      </c>
      <c r="L10799">
        <v>-8.8999599999999998E-2</v>
      </c>
      <c r="M10799">
        <v>-3.3988999999999998E-3</v>
      </c>
      <c r="N10799">
        <v>6409</v>
      </c>
      <c r="O10799">
        <v>0.1130564</v>
      </c>
      <c r="P10799" s="63">
        <v>12</v>
      </c>
      <c r="Q10799" s="63">
        <v>1.2781749580960001E-2</v>
      </c>
    </row>
    <row r="10800" spans="1:17">
      <c r="A10800" s="52" t="s">
        <v>82</v>
      </c>
      <c r="B10800" s="52" t="s">
        <v>58</v>
      </c>
      <c r="C10800" t="s">
        <v>74</v>
      </c>
      <c r="D10800">
        <v>23</v>
      </c>
      <c r="E10800">
        <v>1.563002</v>
      </c>
      <c r="F10800">
        <v>1.4228240000000001</v>
      </c>
      <c r="G10800">
        <v>-0.14017840000000001</v>
      </c>
      <c r="H10800">
        <v>39.2483</v>
      </c>
      <c r="I10800">
        <v>-0.28506599999999999</v>
      </c>
      <c r="J10800">
        <v>-0.19946530000000001</v>
      </c>
      <c r="K10800">
        <v>-0.14017840000000001</v>
      </c>
      <c r="L10800">
        <v>-8.0891599999999994E-2</v>
      </c>
      <c r="M10800">
        <v>4.7092000000000002E-3</v>
      </c>
      <c r="N10800">
        <v>6409</v>
      </c>
      <c r="O10800">
        <v>0.1130564</v>
      </c>
      <c r="P10800" s="63">
        <v>12</v>
      </c>
      <c r="Q10800" s="63">
        <v>1.2781749580960001E-2</v>
      </c>
    </row>
    <row r="10801" spans="1:17">
      <c r="A10801" s="52" t="s">
        <v>82</v>
      </c>
      <c r="B10801" s="52" t="s">
        <v>58</v>
      </c>
      <c r="C10801" t="s">
        <v>74</v>
      </c>
      <c r="D10801">
        <v>24</v>
      </c>
      <c r="E10801">
        <v>1.2990980000000001</v>
      </c>
      <c r="F10801">
        <v>1.1570069999999999</v>
      </c>
      <c r="G10801">
        <v>-0.14209160000000001</v>
      </c>
      <c r="H10801">
        <v>38.719000000000001</v>
      </c>
      <c r="I10801">
        <v>-0.28697919999999999</v>
      </c>
      <c r="J10801">
        <v>-0.20137849999999999</v>
      </c>
      <c r="K10801">
        <v>-0.14209160000000001</v>
      </c>
      <c r="L10801">
        <v>-8.2804799999999998E-2</v>
      </c>
      <c r="M10801">
        <v>2.7959999999999999E-3</v>
      </c>
      <c r="N10801">
        <v>6409</v>
      </c>
      <c r="O10801">
        <v>0.1130564</v>
      </c>
      <c r="P10801" s="63">
        <v>12</v>
      </c>
      <c r="Q10801" s="63">
        <v>1.2781749580960001E-2</v>
      </c>
    </row>
    <row r="10802" spans="1:17">
      <c r="A10802" s="52"/>
      <c r="B10802" s="52"/>
      <c r="P10802" s="63"/>
      <c r="Q10802" s="63"/>
    </row>
    <row r="10803" spans="1:17">
      <c r="A10803" s="52"/>
      <c r="B10803" s="52"/>
      <c r="P10803" s="63"/>
      <c r="Q10803" s="63"/>
    </row>
    <row r="10804" spans="1:17">
      <c r="A10804" s="52"/>
      <c r="B10804" s="52"/>
      <c r="P10804" s="63"/>
      <c r="Q10804" s="63"/>
    </row>
    <row r="10805" spans="1:17">
      <c r="A10805" s="52"/>
      <c r="B10805" s="52"/>
      <c r="P10805" s="63"/>
      <c r="Q10805" s="63"/>
    </row>
    <row r="10806" spans="1:17">
      <c r="A10806" s="52"/>
      <c r="B10806" s="52"/>
      <c r="P10806" s="63"/>
      <c r="Q10806" s="63"/>
    </row>
    <row r="10807" spans="1:17">
      <c r="A10807" s="52"/>
      <c r="B10807" s="52"/>
      <c r="P10807" s="63"/>
      <c r="Q10807" s="63"/>
    </row>
    <row r="10808" spans="1:17">
      <c r="A10808" s="52"/>
      <c r="B10808" s="52"/>
      <c r="P10808" s="63"/>
      <c r="Q10808" s="63"/>
    </row>
    <row r="10809" spans="1:17">
      <c r="A10809" s="52"/>
      <c r="B10809" s="52"/>
      <c r="P10809" s="63"/>
      <c r="Q10809" s="63"/>
    </row>
    <row r="10810" spans="1:17">
      <c r="A10810" s="52"/>
      <c r="B10810" s="52"/>
      <c r="P10810" s="63"/>
      <c r="Q10810" s="63"/>
    </row>
    <row r="10811" spans="1:17">
      <c r="A10811" s="52"/>
      <c r="B10811" s="52"/>
      <c r="P10811" s="63"/>
      <c r="Q10811" s="63"/>
    </row>
    <row r="10812" spans="1:17">
      <c r="A10812" s="52"/>
      <c r="B10812" s="52"/>
      <c r="P10812" s="63"/>
      <c r="Q10812" s="63"/>
    </row>
    <row r="10813" spans="1:17">
      <c r="A10813" s="52"/>
      <c r="B10813" s="52"/>
      <c r="P10813" s="63"/>
      <c r="Q10813" s="63"/>
    </row>
    <row r="10814" spans="1:17">
      <c r="A10814" s="52"/>
      <c r="B10814" s="52"/>
      <c r="P10814" s="63"/>
      <c r="Q10814" s="63"/>
    </row>
    <row r="10815" spans="1:17">
      <c r="A10815" s="52"/>
      <c r="B10815" s="52"/>
      <c r="P10815" s="63"/>
      <c r="Q10815" s="63"/>
    </row>
    <row r="10816" spans="1:17">
      <c r="A10816" s="52"/>
      <c r="B10816" s="52"/>
      <c r="P10816" s="63"/>
      <c r="Q10816" s="63"/>
    </row>
    <row r="10817" spans="1:17">
      <c r="A10817" s="52"/>
      <c r="B10817" s="52"/>
      <c r="P10817" s="63"/>
      <c r="Q10817" s="63"/>
    </row>
    <row r="10818" spans="1:17">
      <c r="A10818" s="52"/>
      <c r="B10818" s="52"/>
      <c r="P10818" s="63"/>
      <c r="Q10818" s="63"/>
    </row>
    <row r="10819" spans="1:17">
      <c r="A10819" s="52"/>
      <c r="B10819" s="52"/>
      <c r="P10819" s="63"/>
      <c r="Q10819" s="63"/>
    </row>
    <row r="10820" spans="1:17">
      <c r="A10820" s="52"/>
      <c r="B10820" s="52"/>
      <c r="P10820" s="63"/>
      <c r="Q10820" s="63"/>
    </row>
    <row r="10821" spans="1:17">
      <c r="A10821" s="52"/>
      <c r="B10821" s="52"/>
      <c r="P10821" s="63"/>
      <c r="Q10821" s="63"/>
    </row>
    <row r="10822" spans="1:17">
      <c r="A10822" s="52"/>
      <c r="B10822" s="52"/>
      <c r="P10822" s="63"/>
      <c r="Q10822" s="63"/>
    </row>
    <row r="10823" spans="1:17">
      <c r="A10823" s="52"/>
      <c r="B10823" s="52"/>
      <c r="P10823" s="63"/>
      <c r="Q10823" s="63"/>
    </row>
    <row r="10824" spans="1:17">
      <c r="A10824" s="52"/>
      <c r="B10824" s="52"/>
      <c r="P10824" s="63"/>
      <c r="Q10824" s="63"/>
    </row>
    <row r="10825" spans="1:17">
      <c r="A10825" s="52"/>
      <c r="B10825" s="52"/>
      <c r="P10825" s="63"/>
      <c r="Q10825" s="63"/>
    </row>
    <row r="10826" spans="1:17">
      <c r="A10826" s="52"/>
      <c r="B10826" s="52"/>
      <c r="P10826" s="63"/>
      <c r="Q10826" s="63"/>
    </row>
    <row r="10827" spans="1:17">
      <c r="A10827" s="52"/>
      <c r="B10827" s="52"/>
      <c r="P10827" s="63"/>
      <c r="Q10827" s="63"/>
    </row>
    <row r="10828" spans="1:17">
      <c r="A10828" s="52"/>
      <c r="B10828" s="52"/>
      <c r="P10828" s="63"/>
      <c r="Q10828" s="63"/>
    </row>
    <row r="10829" spans="1:17">
      <c r="A10829" s="52"/>
      <c r="B10829" s="52"/>
      <c r="P10829" s="63"/>
      <c r="Q10829" s="63"/>
    </row>
    <row r="10830" spans="1:17">
      <c r="A10830" s="52"/>
      <c r="B10830" s="52"/>
      <c r="P10830" s="63"/>
      <c r="Q10830" s="63"/>
    </row>
    <row r="10831" spans="1:17">
      <c r="A10831" s="52"/>
      <c r="B10831" s="52"/>
      <c r="P10831" s="63"/>
      <c r="Q10831" s="63"/>
    </row>
    <row r="10832" spans="1:17">
      <c r="A10832" s="52"/>
      <c r="B10832" s="52"/>
      <c r="P10832" s="63"/>
      <c r="Q10832" s="63"/>
    </row>
    <row r="10833" spans="1:17">
      <c r="A10833" s="52"/>
      <c r="B10833" s="52"/>
      <c r="P10833" s="63"/>
      <c r="Q10833" s="63"/>
    </row>
    <row r="10834" spans="1:17">
      <c r="A10834" s="52"/>
      <c r="B10834" s="52"/>
      <c r="P10834" s="63"/>
      <c r="Q10834" s="63"/>
    </row>
    <row r="10835" spans="1:17">
      <c r="A10835" s="52"/>
      <c r="B10835" s="52"/>
      <c r="P10835" s="63"/>
      <c r="Q10835" s="63"/>
    </row>
    <row r="10836" spans="1:17">
      <c r="A10836" s="52"/>
      <c r="B10836" s="52"/>
      <c r="P10836" s="63"/>
      <c r="Q10836" s="63"/>
    </row>
    <row r="10837" spans="1:17">
      <c r="A10837" s="52"/>
      <c r="B10837" s="52"/>
      <c r="P10837" s="63"/>
      <c r="Q10837" s="63"/>
    </row>
    <row r="10838" spans="1:17">
      <c r="A10838" s="52"/>
      <c r="B10838" s="52"/>
      <c r="P10838" s="63"/>
      <c r="Q10838" s="63"/>
    </row>
    <row r="10839" spans="1:17">
      <c r="A10839" s="52"/>
      <c r="B10839" s="52"/>
      <c r="P10839" s="63"/>
      <c r="Q10839" s="63"/>
    </row>
    <row r="10840" spans="1:17">
      <c r="A10840" s="52"/>
      <c r="B10840" s="52"/>
      <c r="P10840" s="63"/>
      <c r="Q10840" s="63"/>
    </row>
    <row r="10841" spans="1:17">
      <c r="A10841" s="52"/>
      <c r="B10841" s="52"/>
      <c r="P10841" s="63"/>
      <c r="Q10841" s="63"/>
    </row>
    <row r="10842" spans="1:17">
      <c r="A10842" s="52"/>
      <c r="B10842" s="52"/>
      <c r="P10842" s="63"/>
      <c r="Q10842" s="63"/>
    </row>
    <row r="10843" spans="1:17">
      <c r="A10843" s="52"/>
      <c r="B10843" s="52"/>
      <c r="P10843" s="63"/>
      <c r="Q10843" s="63"/>
    </row>
    <row r="10844" spans="1:17">
      <c r="A10844" s="52"/>
      <c r="B10844" s="52"/>
      <c r="P10844" s="63"/>
      <c r="Q10844" s="63"/>
    </row>
    <row r="10845" spans="1:17">
      <c r="A10845" s="52"/>
      <c r="B10845" s="52"/>
      <c r="P10845" s="63"/>
      <c r="Q10845" s="63"/>
    </row>
    <row r="10846" spans="1:17">
      <c r="A10846" s="52"/>
      <c r="B10846" s="52"/>
      <c r="P10846" s="63"/>
      <c r="Q10846" s="63"/>
    </row>
    <row r="10847" spans="1:17">
      <c r="A10847" s="52"/>
      <c r="B10847" s="52"/>
      <c r="P10847" s="63"/>
      <c r="Q10847" s="63"/>
    </row>
    <row r="10848" spans="1:17">
      <c r="A10848" s="52"/>
      <c r="B10848" s="52"/>
      <c r="P10848" s="63"/>
      <c r="Q10848" s="63"/>
    </row>
    <row r="10849" spans="1:17">
      <c r="A10849" s="52"/>
      <c r="B10849" s="52"/>
      <c r="P10849" s="63"/>
      <c r="Q10849" s="63"/>
    </row>
    <row r="10850" spans="1:17">
      <c r="A10850" s="52"/>
      <c r="B10850" s="52"/>
      <c r="P10850" s="63"/>
      <c r="Q10850" s="63"/>
    </row>
    <row r="10851" spans="1:17">
      <c r="A10851" s="52"/>
      <c r="B10851" s="52"/>
      <c r="P10851" s="63"/>
      <c r="Q10851" s="63"/>
    </row>
    <row r="10852" spans="1:17">
      <c r="A10852" s="52"/>
      <c r="B10852" s="52"/>
      <c r="P10852" s="63"/>
      <c r="Q10852" s="63"/>
    </row>
    <row r="10853" spans="1:17">
      <c r="A10853" s="52"/>
      <c r="B10853" s="52"/>
      <c r="P10853" s="63"/>
      <c r="Q10853" s="63"/>
    </row>
    <row r="10854" spans="1:17">
      <c r="A10854" s="52"/>
      <c r="B10854" s="52"/>
      <c r="P10854" s="63"/>
      <c r="Q10854" s="63"/>
    </row>
    <row r="10855" spans="1:17">
      <c r="A10855" s="52"/>
      <c r="B10855" s="52"/>
      <c r="P10855" s="63"/>
      <c r="Q10855" s="63"/>
    </row>
    <row r="10856" spans="1:17">
      <c r="A10856" s="52"/>
      <c r="B10856" s="52"/>
      <c r="P10856" s="63"/>
      <c r="Q10856" s="63"/>
    </row>
    <row r="10857" spans="1:17">
      <c r="A10857" s="52"/>
      <c r="B10857" s="52"/>
      <c r="P10857" s="63"/>
      <c r="Q10857" s="63"/>
    </row>
    <row r="10858" spans="1:17">
      <c r="A10858" s="52"/>
      <c r="B10858" s="52"/>
      <c r="P10858" s="63"/>
      <c r="Q10858" s="63"/>
    </row>
    <row r="10859" spans="1:17">
      <c r="A10859" s="52"/>
      <c r="B10859" s="52"/>
      <c r="P10859" s="63"/>
      <c r="Q10859" s="63"/>
    </row>
    <row r="10860" spans="1:17">
      <c r="A10860" s="52"/>
      <c r="B10860" s="52"/>
      <c r="P10860" s="63"/>
      <c r="Q10860" s="63"/>
    </row>
    <row r="10861" spans="1:17">
      <c r="A10861" s="52"/>
      <c r="B10861" s="52"/>
      <c r="P10861" s="63"/>
      <c r="Q10861" s="63"/>
    </row>
    <row r="10862" spans="1:17">
      <c r="A10862" s="52"/>
      <c r="B10862" s="52"/>
      <c r="P10862" s="63"/>
      <c r="Q10862" s="63"/>
    </row>
    <row r="10863" spans="1:17">
      <c r="A10863" s="52"/>
      <c r="B10863" s="52"/>
      <c r="P10863" s="63"/>
      <c r="Q10863" s="63"/>
    </row>
    <row r="10864" spans="1:17">
      <c r="A10864" s="52"/>
      <c r="B10864" s="52"/>
      <c r="P10864" s="63"/>
      <c r="Q10864" s="63"/>
    </row>
    <row r="10865" spans="1:17">
      <c r="A10865" s="52"/>
      <c r="B10865" s="52"/>
      <c r="P10865" s="63"/>
      <c r="Q10865" s="63"/>
    </row>
    <row r="10866" spans="1:17">
      <c r="A10866" s="52"/>
      <c r="B10866" s="52"/>
      <c r="P10866" s="63"/>
      <c r="Q10866" s="63"/>
    </row>
    <row r="10867" spans="1:17">
      <c r="A10867" s="52"/>
      <c r="B10867" s="52"/>
      <c r="P10867" s="63"/>
      <c r="Q10867" s="63"/>
    </row>
    <row r="10868" spans="1:17">
      <c r="A10868" s="52"/>
      <c r="B10868" s="52"/>
      <c r="P10868" s="63"/>
      <c r="Q10868" s="63"/>
    </row>
    <row r="10869" spans="1:17">
      <c r="A10869" s="52"/>
      <c r="B10869" s="52"/>
      <c r="P10869" s="63"/>
      <c r="Q10869" s="63"/>
    </row>
    <row r="10870" spans="1:17">
      <c r="A10870" s="52"/>
      <c r="B10870" s="52"/>
      <c r="P10870" s="63"/>
      <c r="Q10870" s="63"/>
    </row>
    <row r="10871" spans="1:17">
      <c r="A10871" s="52"/>
      <c r="B10871" s="52"/>
      <c r="P10871" s="63"/>
      <c r="Q10871" s="63"/>
    </row>
    <row r="10872" spans="1:17">
      <c r="A10872" s="52"/>
      <c r="B10872" s="52"/>
      <c r="P10872" s="63"/>
      <c r="Q10872" s="63"/>
    </row>
    <row r="10873" spans="1:17">
      <c r="A10873" s="52"/>
      <c r="B10873" s="52"/>
      <c r="P10873" s="63"/>
      <c r="Q10873" s="63"/>
    </row>
    <row r="10874" spans="1:17">
      <c r="A10874" s="52"/>
      <c r="B10874" s="52"/>
      <c r="P10874" s="63"/>
      <c r="Q10874" s="63"/>
    </row>
    <row r="10875" spans="1:17">
      <c r="A10875" s="52"/>
      <c r="B10875" s="52"/>
      <c r="P10875" s="63"/>
      <c r="Q10875" s="63"/>
    </row>
    <row r="10876" spans="1:17">
      <c r="A10876" s="52"/>
      <c r="B10876" s="52"/>
      <c r="P10876" s="63"/>
      <c r="Q10876" s="63"/>
    </row>
    <row r="10877" spans="1:17">
      <c r="A10877" s="52"/>
      <c r="B10877" s="52"/>
      <c r="P10877" s="63"/>
      <c r="Q10877" s="63"/>
    </row>
    <row r="10878" spans="1:17">
      <c r="A10878" s="52"/>
      <c r="B10878" s="52"/>
      <c r="P10878" s="63"/>
      <c r="Q10878" s="63"/>
    </row>
    <row r="10879" spans="1:17">
      <c r="A10879" s="52"/>
      <c r="B10879" s="52"/>
      <c r="P10879" s="63"/>
      <c r="Q10879" s="63"/>
    </row>
    <row r="10880" spans="1:17">
      <c r="A10880" s="52"/>
      <c r="B10880" s="52"/>
      <c r="P10880" s="63"/>
      <c r="Q10880" s="63"/>
    </row>
    <row r="10881" spans="1:17">
      <c r="A10881" s="52"/>
      <c r="B10881" s="52"/>
      <c r="P10881" s="63"/>
      <c r="Q10881" s="63"/>
    </row>
    <row r="10882" spans="1:17">
      <c r="A10882" s="52"/>
      <c r="B10882" s="52"/>
      <c r="P10882" s="63"/>
      <c r="Q10882" s="63"/>
    </row>
    <row r="10883" spans="1:17">
      <c r="A10883" s="52"/>
      <c r="B10883" s="52"/>
      <c r="P10883" s="63"/>
      <c r="Q10883" s="63"/>
    </row>
    <row r="10884" spans="1:17">
      <c r="A10884" s="52"/>
      <c r="B10884" s="52"/>
      <c r="P10884" s="63"/>
      <c r="Q10884" s="63"/>
    </row>
    <row r="10885" spans="1:17">
      <c r="A10885" s="52"/>
      <c r="B10885" s="52"/>
      <c r="P10885" s="63"/>
      <c r="Q10885" s="63"/>
    </row>
    <row r="10886" spans="1:17">
      <c r="A10886" s="52"/>
      <c r="B10886" s="52"/>
      <c r="P10886" s="63"/>
      <c r="Q10886" s="63"/>
    </row>
    <row r="10887" spans="1:17">
      <c r="A10887" s="52"/>
      <c r="B10887" s="52"/>
      <c r="P10887" s="63"/>
      <c r="Q10887" s="63"/>
    </row>
    <row r="10888" spans="1:17">
      <c r="A10888" s="52"/>
      <c r="B10888" s="52"/>
      <c r="P10888" s="63"/>
      <c r="Q10888" s="63"/>
    </row>
    <row r="10889" spans="1:17">
      <c r="A10889" s="52"/>
      <c r="B10889" s="52"/>
      <c r="P10889" s="63"/>
      <c r="Q10889" s="63"/>
    </row>
    <row r="10890" spans="1:17">
      <c r="A10890" s="52"/>
      <c r="B10890" s="52"/>
      <c r="P10890" s="63"/>
      <c r="Q10890" s="63"/>
    </row>
    <row r="10891" spans="1:17">
      <c r="A10891" s="52"/>
      <c r="B10891" s="52"/>
      <c r="P10891" s="63"/>
      <c r="Q10891" s="63"/>
    </row>
    <row r="10892" spans="1:17">
      <c r="A10892" s="52"/>
      <c r="B10892" s="52"/>
      <c r="P10892" s="63"/>
      <c r="Q10892" s="63"/>
    </row>
    <row r="10893" spans="1:17">
      <c r="A10893" s="52"/>
      <c r="B10893" s="52"/>
      <c r="P10893" s="63"/>
      <c r="Q10893" s="63"/>
    </row>
    <row r="10894" spans="1:17">
      <c r="A10894" s="52"/>
      <c r="B10894" s="52"/>
      <c r="P10894" s="63"/>
      <c r="Q10894" s="63"/>
    </row>
    <row r="10895" spans="1:17">
      <c r="A10895" s="52"/>
      <c r="B10895" s="52"/>
      <c r="P10895" s="63"/>
      <c r="Q10895" s="63"/>
    </row>
    <row r="10896" spans="1:17">
      <c r="A10896" s="52"/>
      <c r="B10896" s="52"/>
      <c r="P10896" s="63"/>
      <c r="Q10896" s="63"/>
    </row>
    <row r="10897" spans="1:17">
      <c r="A10897" s="52"/>
      <c r="B10897" s="52"/>
      <c r="P10897" s="63"/>
      <c r="Q10897" s="63"/>
    </row>
    <row r="10898" spans="1:17">
      <c r="A10898" s="52"/>
      <c r="B10898" s="52"/>
      <c r="P10898" s="63"/>
      <c r="Q10898" s="63"/>
    </row>
    <row r="10899" spans="1:17">
      <c r="A10899" s="52"/>
      <c r="B10899" s="52"/>
      <c r="P10899" s="63"/>
      <c r="Q10899" s="63"/>
    </row>
    <row r="10900" spans="1:17">
      <c r="A10900" s="52"/>
      <c r="B10900" s="52"/>
      <c r="P10900" s="63"/>
      <c r="Q10900" s="63"/>
    </row>
    <row r="10901" spans="1:17">
      <c r="A10901" s="52"/>
      <c r="B10901" s="52"/>
      <c r="P10901" s="63"/>
      <c r="Q10901" s="63"/>
    </row>
    <row r="10902" spans="1:17">
      <c r="A10902" s="52"/>
      <c r="B10902" s="52"/>
      <c r="P10902" s="63"/>
      <c r="Q10902" s="63"/>
    </row>
    <row r="10903" spans="1:17">
      <c r="A10903" s="52"/>
      <c r="B10903" s="52"/>
      <c r="P10903" s="63"/>
      <c r="Q10903" s="63"/>
    </row>
    <row r="10904" spans="1:17">
      <c r="A10904" s="52"/>
      <c r="B10904" s="52"/>
      <c r="P10904" s="63"/>
      <c r="Q10904" s="63"/>
    </row>
    <row r="10905" spans="1:17">
      <c r="A10905" s="52"/>
      <c r="B10905" s="52"/>
      <c r="P10905" s="63"/>
      <c r="Q10905" s="63"/>
    </row>
    <row r="10906" spans="1:17">
      <c r="A10906" s="52"/>
      <c r="B10906" s="52"/>
      <c r="P10906" s="63"/>
      <c r="Q10906" s="63"/>
    </row>
    <row r="10907" spans="1:17">
      <c r="A10907" s="52"/>
      <c r="B10907" s="52"/>
      <c r="P10907" s="63"/>
      <c r="Q10907" s="63"/>
    </row>
    <row r="10908" spans="1:17">
      <c r="A10908" s="52"/>
      <c r="B10908" s="52"/>
      <c r="P10908" s="63"/>
      <c r="Q10908" s="63"/>
    </row>
    <row r="10909" spans="1:17">
      <c r="A10909" s="52"/>
      <c r="B10909" s="52"/>
      <c r="P10909" s="63"/>
      <c r="Q10909" s="63"/>
    </row>
    <row r="10910" spans="1:17">
      <c r="A10910" s="52"/>
      <c r="B10910" s="52"/>
      <c r="P10910" s="63"/>
      <c r="Q10910" s="63"/>
    </row>
    <row r="10911" spans="1:17">
      <c r="A10911" s="52"/>
      <c r="B10911" s="52"/>
      <c r="P10911" s="63"/>
      <c r="Q10911" s="63"/>
    </row>
    <row r="10912" spans="1:17">
      <c r="A10912" s="52"/>
      <c r="B10912" s="52"/>
      <c r="P10912" s="63"/>
      <c r="Q10912" s="63"/>
    </row>
    <row r="10913" spans="1:17">
      <c r="A10913" s="52"/>
      <c r="B10913" s="52"/>
      <c r="P10913" s="63"/>
      <c r="Q10913" s="63"/>
    </row>
    <row r="10914" spans="1:17">
      <c r="A10914" s="52"/>
      <c r="B10914" s="52"/>
      <c r="P10914" s="63"/>
      <c r="Q10914" s="63"/>
    </row>
    <row r="10915" spans="1:17">
      <c r="A10915" s="52"/>
      <c r="B10915" s="52"/>
      <c r="P10915" s="63"/>
      <c r="Q10915" s="63"/>
    </row>
    <row r="10916" spans="1:17">
      <c r="A10916" s="52"/>
      <c r="B10916" s="52"/>
      <c r="P10916" s="63"/>
      <c r="Q10916" s="63"/>
    </row>
    <row r="10917" spans="1:17">
      <c r="A10917" s="52"/>
      <c r="B10917" s="52"/>
      <c r="P10917" s="63"/>
      <c r="Q10917" s="63"/>
    </row>
    <row r="10918" spans="1:17">
      <c r="A10918" s="52"/>
      <c r="B10918" s="52"/>
      <c r="P10918" s="63"/>
      <c r="Q10918" s="63"/>
    </row>
    <row r="10919" spans="1:17">
      <c r="A10919" s="52"/>
      <c r="B10919" s="52"/>
      <c r="P10919" s="63"/>
      <c r="Q10919" s="63"/>
    </row>
    <row r="10920" spans="1:17">
      <c r="A10920" s="52"/>
      <c r="B10920" s="52"/>
      <c r="P10920" s="63"/>
      <c r="Q10920" s="63"/>
    </row>
    <row r="10921" spans="1:17">
      <c r="A10921" s="52"/>
      <c r="B10921" s="52"/>
      <c r="P10921" s="63"/>
      <c r="Q10921" s="63"/>
    </row>
    <row r="10922" spans="1:17">
      <c r="A10922" s="52"/>
      <c r="B10922" s="52"/>
      <c r="P10922" s="63"/>
      <c r="Q10922" s="63"/>
    </row>
    <row r="10923" spans="1:17">
      <c r="A10923" s="52"/>
      <c r="B10923" s="52"/>
      <c r="P10923" s="63"/>
      <c r="Q10923" s="63"/>
    </row>
    <row r="10924" spans="1:17">
      <c r="A10924" s="52"/>
      <c r="B10924" s="52"/>
      <c r="P10924" s="63"/>
      <c r="Q10924" s="63"/>
    </row>
    <row r="10925" spans="1:17">
      <c r="A10925" s="52"/>
      <c r="B10925" s="52"/>
      <c r="P10925" s="63"/>
      <c r="Q10925" s="63"/>
    </row>
    <row r="10926" spans="1:17">
      <c r="A10926" s="52"/>
      <c r="B10926" s="52"/>
      <c r="P10926" s="63"/>
      <c r="Q10926" s="63"/>
    </row>
    <row r="10927" spans="1:17">
      <c r="A10927" s="52"/>
      <c r="B10927" s="52"/>
      <c r="P10927" s="63"/>
      <c r="Q10927" s="63"/>
    </row>
    <row r="10928" spans="1:17">
      <c r="A10928" s="52"/>
      <c r="B10928" s="52"/>
      <c r="P10928" s="63"/>
      <c r="Q10928" s="63"/>
    </row>
    <row r="10929" spans="1:17">
      <c r="A10929" s="52"/>
      <c r="B10929" s="52"/>
      <c r="P10929" s="63"/>
      <c r="Q10929" s="63"/>
    </row>
    <row r="10930" spans="1:17">
      <c r="A10930" s="52"/>
      <c r="B10930" s="52"/>
      <c r="P10930" s="63"/>
      <c r="Q10930" s="63"/>
    </row>
    <row r="10931" spans="1:17">
      <c r="A10931" s="52"/>
      <c r="B10931" s="52"/>
      <c r="P10931" s="63"/>
      <c r="Q10931" s="63"/>
    </row>
    <row r="10932" spans="1:17">
      <c r="A10932" s="52"/>
      <c r="B10932" s="52"/>
      <c r="P10932" s="63"/>
      <c r="Q10932" s="63"/>
    </row>
    <row r="10933" spans="1:17">
      <c r="A10933" s="52"/>
      <c r="B10933" s="52"/>
      <c r="P10933" s="63"/>
      <c r="Q10933" s="63"/>
    </row>
    <row r="10934" spans="1:17">
      <c r="A10934" s="52"/>
      <c r="B10934" s="52"/>
      <c r="P10934" s="63"/>
      <c r="Q10934" s="63"/>
    </row>
    <row r="10935" spans="1:17">
      <c r="A10935" s="52"/>
      <c r="B10935" s="52"/>
      <c r="P10935" s="63"/>
      <c r="Q10935" s="63"/>
    </row>
    <row r="10936" spans="1:17">
      <c r="A10936" s="52"/>
      <c r="B10936" s="52"/>
      <c r="P10936" s="63"/>
      <c r="Q10936" s="63"/>
    </row>
    <row r="10937" spans="1:17">
      <c r="A10937" s="52"/>
      <c r="B10937" s="52"/>
      <c r="P10937" s="63"/>
      <c r="Q10937" s="63"/>
    </row>
    <row r="10938" spans="1:17">
      <c r="A10938" s="52"/>
      <c r="B10938" s="52"/>
      <c r="P10938" s="63"/>
      <c r="Q10938" s="63"/>
    </row>
    <row r="10939" spans="1:17">
      <c r="A10939" s="52"/>
      <c r="B10939" s="52"/>
      <c r="P10939" s="63"/>
      <c r="Q10939" s="63"/>
    </row>
    <row r="10940" spans="1:17">
      <c r="A10940" s="52"/>
      <c r="B10940" s="52"/>
      <c r="P10940" s="63"/>
      <c r="Q10940" s="63"/>
    </row>
    <row r="10941" spans="1:17">
      <c r="A10941" s="52"/>
      <c r="B10941" s="52"/>
      <c r="P10941" s="63"/>
      <c r="Q10941" s="63"/>
    </row>
    <row r="10942" spans="1:17">
      <c r="A10942" s="52"/>
      <c r="B10942" s="52"/>
      <c r="P10942" s="63"/>
      <c r="Q10942" s="63"/>
    </row>
    <row r="10943" spans="1:17">
      <c r="A10943" s="52"/>
      <c r="B10943" s="52"/>
      <c r="P10943" s="63"/>
      <c r="Q10943" s="63"/>
    </row>
    <row r="10944" spans="1:17">
      <c r="A10944" s="52"/>
      <c r="B10944" s="52"/>
      <c r="P10944" s="63"/>
      <c r="Q10944" s="63"/>
    </row>
    <row r="10945" spans="1:17">
      <c r="A10945" s="52"/>
      <c r="B10945" s="52"/>
      <c r="P10945" s="63"/>
      <c r="Q10945" s="63"/>
    </row>
    <row r="10946" spans="1:17">
      <c r="A10946" s="52"/>
      <c r="B10946" s="52"/>
      <c r="P10946" s="63"/>
      <c r="Q10946" s="63"/>
    </row>
    <row r="10947" spans="1:17">
      <c r="A10947" s="52"/>
      <c r="B10947" s="52"/>
      <c r="P10947" s="63"/>
      <c r="Q10947" s="63"/>
    </row>
    <row r="10948" spans="1:17">
      <c r="A10948" s="52"/>
      <c r="B10948" s="52"/>
      <c r="P10948" s="63"/>
      <c r="Q10948" s="63"/>
    </row>
    <row r="10949" spans="1:17">
      <c r="A10949" s="52"/>
      <c r="B10949" s="52"/>
      <c r="P10949" s="63"/>
      <c r="Q10949" s="63"/>
    </row>
    <row r="10950" spans="1:17">
      <c r="A10950" s="52"/>
      <c r="B10950" s="52"/>
      <c r="P10950" s="63"/>
      <c r="Q10950" s="63"/>
    </row>
    <row r="10951" spans="1:17">
      <c r="A10951" s="52"/>
      <c r="B10951" s="52"/>
      <c r="P10951" s="63"/>
      <c r="Q10951" s="63"/>
    </row>
    <row r="10952" spans="1:17">
      <c r="A10952" s="52"/>
      <c r="B10952" s="52"/>
      <c r="P10952" s="63"/>
      <c r="Q10952" s="63"/>
    </row>
    <row r="10953" spans="1:17">
      <c r="A10953" s="52"/>
      <c r="B10953" s="52"/>
      <c r="P10953" s="63"/>
      <c r="Q10953" s="63"/>
    </row>
    <row r="10954" spans="1:17">
      <c r="A10954" s="52"/>
      <c r="B10954" s="52"/>
      <c r="P10954" s="63"/>
      <c r="Q10954" s="63"/>
    </row>
    <row r="10955" spans="1:17">
      <c r="A10955" s="52"/>
      <c r="B10955" s="52"/>
      <c r="P10955" s="63"/>
      <c r="Q10955" s="63"/>
    </row>
    <row r="10956" spans="1:17">
      <c r="A10956" s="52"/>
      <c r="B10956" s="52"/>
      <c r="P10956" s="63"/>
      <c r="Q10956" s="63"/>
    </row>
    <row r="10957" spans="1:17">
      <c r="A10957" s="52"/>
      <c r="B10957" s="52"/>
      <c r="P10957" s="63"/>
      <c r="Q10957" s="63"/>
    </row>
    <row r="10958" spans="1:17">
      <c r="A10958" s="52"/>
      <c r="B10958" s="52"/>
      <c r="P10958" s="63"/>
      <c r="Q10958" s="63"/>
    </row>
    <row r="10959" spans="1:17">
      <c r="A10959" s="52"/>
      <c r="B10959" s="52"/>
      <c r="P10959" s="63"/>
      <c r="Q10959" s="63"/>
    </row>
    <row r="10960" spans="1:17">
      <c r="A10960" s="52"/>
      <c r="B10960" s="52"/>
      <c r="P10960" s="63"/>
      <c r="Q10960" s="63"/>
    </row>
    <row r="10961" spans="1:17">
      <c r="A10961" s="52"/>
      <c r="B10961" s="52"/>
      <c r="P10961" s="63"/>
      <c r="Q10961" s="63"/>
    </row>
    <row r="10962" spans="1:17">
      <c r="A10962" s="52"/>
      <c r="B10962" s="52"/>
      <c r="P10962" s="63"/>
      <c r="Q10962" s="63"/>
    </row>
    <row r="10963" spans="1:17">
      <c r="A10963" s="52"/>
      <c r="B10963" s="52"/>
      <c r="P10963" s="63"/>
      <c r="Q10963" s="63"/>
    </row>
    <row r="10964" spans="1:17">
      <c r="A10964" s="52"/>
      <c r="B10964" s="52"/>
      <c r="P10964" s="63"/>
      <c r="Q10964" s="63"/>
    </row>
    <row r="10965" spans="1:17">
      <c r="A10965" s="52"/>
      <c r="B10965" s="52"/>
      <c r="P10965" s="63"/>
      <c r="Q10965" s="63"/>
    </row>
    <row r="10966" spans="1:17">
      <c r="A10966" s="52"/>
      <c r="B10966" s="52"/>
      <c r="P10966" s="63"/>
      <c r="Q10966" s="63"/>
    </row>
    <row r="10967" spans="1:17">
      <c r="A10967" s="52"/>
      <c r="B10967" s="52"/>
      <c r="P10967" s="63"/>
      <c r="Q10967" s="63"/>
    </row>
    <row r="10968" spans="1:17">
      <c r="A10968" s="52"/>
      <c r="B10968" s="52"/>
      <c r="P10968" s="63"/>
      <c r="Q10968" s="63"/>
    </row>
    <row r="10969" spans="1:17">
      <c r="A10969" s="52"/>
      <c r="B10969" s="52"/>
      <c r="P10969" s="63"/>
      <c r="Q10969" s="63"/>
    </row>
    <row r="10970" spans="1:17">
      <c r="A10970" s="52"/>
      <c r="B10970" s="52"/>
      <c r="P10970" s="63"/>
      <c r="Q10970" s="63"/>
    </row>
    <row r="10971" spans="1:17">
      <c r="A10971" s="52"/>
      <c r="B10971" s="52"/>
      <c r="P10971" s="63"/>
      <c r="Q10971" s="63"/>
    </row>
    <row r="10972" spans="1:17">
      <c r="A10972" s="52"/>
      <c r="B10972" s="52"/>
      <c r="P10972" s="63"/>
      <c r="Q10972" s="63"/>
    </row>
    <row r="10973" spans="1:17">
      <c r="A10973" s="52"/>
      <c r="B10973" s="52"/>
      <c r="P10973" s="63"/>
      <c r="Q10973" s="63"/>
    </row>
    <row r="10974" spans="1:17">
      <c r="A10974" s="52"/>
      <c r="B10974" s="52"/>
      <c r="P10974" s="63"/>
      <c r="Q10974" s="63"/>
    </row>
    <row r="10975" spans="1:17">
      <c r="A10975" s="52"/>
      <c r="B10975" s="52"/>
      <c r="P10975" s="63"/>
      <c r="Q10975" s="63"/>
    </row>
    <row r="10976" spans="1:17">
      <c r="A10976" s="52"/>
      <c r="B10976" s="52"/>
      <c r="P10976" s="63"/>
      <c r="Q10976" s="63"/>
    </row>
    <row r="10977" spans="1:17">
      <c r="A10977" s="52"/>
      <c r="B10977" s="52"/>
      <c r="P10977" s="63"/>
      <c r="Q10977" s="63"/>
    </row>
    <row r="10978" spans="1:17">
      <c r="A10978" s="52"/>
      <c r="B10978" s="52"/>
      <c r="P10978" s="63"/>
      <c r="Q10978" s="63"/>
    </row>
    <row r="10979" spans="1:17">
      <c r="A10979" s="52"/>
      <c r="B10979" s="52"/>
      <c r="P10979" s="63"/>
      <c r="Q10979" s="63"/>
    </row>
    <row r="10980" spans="1:17">
      <c r="A10980" s="52"/>
      <c r="B10980" s="52"/>
      <c r="P10980" s="63"/>
      <c r="Q10980" s="63"/>
    </row>
    <row r="10981" spans="1:17">
      <c r="A10981" s="52"/>
      <c r="B10981" s="52"/>
      <c r="P10981" s="63"/>
      <c r="Q10981" s="63"/>
    </row>
    <row r="10982" spans="1:17">
      <c r="A10982" s="52"/>
      <c r="B10982" s="52"/>
      <c r="P10982" s="63"/>
      <c r="Q10982" s="63"/>
    </row>
    <row r="10983" spans="1:17">
      <c r="A10983" s="52"/>
      <c r="B10983" s="52"/>
      <c r="P10983" s="63"/>
      <c r="Q10983" s="63"/>
    </row>
    <row r="10984" spans="1:17">
      <c r="A10984" s="52"/>
      <c r="B10984" s="52"/>
      <c r="P10984" s="63"/>
      <c r="Q10984" s="63"/>
    </row>
    <row r="10985" spans="1:17">
      <c r="A10985" s="52"/>
      <c r="B10985" s="52"/>
      <c r="P10985" s="63"/>
      <c r="Q10985" s="63"/>
    </row>
    <row r="10986" spans="1:17">
      <c r="A10986" s="52"/>
      <c r="B10986" s="52"/>
      <c r="P10986" s="63"/>
      <c r="Q10986" s="63"/>
    </row>
    <row r="10987" spans="1:17">
      <c r="A10987" s="52"/>
      <c r="B10987" s="52"/>
      <c r="P10987" s="63"/>
      <c r="Q10987" s="63"/>
    </row>
    <row r="10988" spans="1:17">
      <c r="A10988" s="52"/>
      <c r="B10988" s="52"/>
      <c r="P10988" s="63"/>
      <c r="Q10988" s="63"/>
    </row>
    <row r="10989" spans="1:17">
      <c r="A10989" s="52"/>
      <c r="B10989" s="52"/>
      <c r="P10989" s="63"/>
      <c r="Q10989" s="63"/>
    </row>
    <row r="10990" spans="1:17">
      <c r="A10990" s="52"/>
      <c r="B10990" s="52"/>
      <c r="P10990" s="63"/>
      <c r="Q10990" s="63"/>
    </row>
    <row r="10991" spans="1:17">
      <c r="A10991" s="52"/>
      <c r="B10991" s="52"/>
      <c r="P10991" s="63"/>
      <c r="Q10991" s="63"/>
    </row>
    <row r="10992" spans="1:17">
      <c r="A10992" s="52"/>
      <c r="B10992" s="52"/>
      <c r="P10992" s="63"/>
      <c r="Q10992" s="63"/>
    </row>
    <row r="10993" spans="1:17">
      <c r="A10993" s="52"/>
      <c r="B10993" s="52"/>
      <c r="P10993" s="63"/>
      <c r="Q10993" s="63"/>
    </row>
    <row r="10994" spans="1:17">
      <c r="A10994" s="52"/>
      <c r="B10994" s="52"/>
      <c r="P10994" s="63"/>
      <c r="Q10994" s="63"/>
    </row>
    <row r="10995" spans="1:17">
      <c r="A10995" s="52"/>
      <c r="B10995" s="52"/>
      <c r="P10995" s="63"/>
      <c r="Q10995" s="63"/>
    </row>
    <row r="10996" spans="1:17">
      <c r="A10996" s="52"/>
      <c r="B10996" s="52"/>
      <c r="P10996" s="63"/>
      <c r="Q10996" s="63"/>
    </row>
    <row r="10997" spans="1:17">
      <c r="A10997" s="52"/>
      <c r="B10997" s="52"/>
      <c r="P10997" s="63"/>
      <c r="Q10997" s="63"/>
    </row>
    <row r="10998" spans="1:17">
      <c r="A10998" s="52"/>
      <c r="B10998" s="52"/>
      <c r="P10998" s="63"/>
      <c r="Q10998" s="63"/>
    </row>
    <row r="10999" spans="1:17">
      <c r="A10999" s="52"/>
      <c r="B10999" s="52"/>
      <c r="P10999" s="63"/>
      <c r="Q10999" s="63"/>
    </row>
    <row r="11000" spans="1:17">
      <c r="A11000" s="52"/>
      <c r="B11000" s="52"/>
      <c r="P11000" s="63"/>
      <c r="Q11000" s="63"/>
    </row>
    <row r="11001" spans="1:17">
      <c r="A11001" s="52"/>
      <c r="B11001" s="52"/>
      <c r="P11001" s="63"/>
      <c r="Q11001" s="63"/>
    </row>
    <row r="11002" spans="1:17">
      <c r="A11002" s="52"/>
      <c r="B11002" s="52"/>
      <c r="P11002" s="63"/>
      <c r="Q11002" s="63"/>
    </row>
    <row r="11003" spans="1:17">
      <c r="A11003" s="52"/>
      <c r="B11003" s="52"/>
      <c r="P11003" s="63"/>
      <c r="Q11003" s="63"/>
    </row>
    <row r="11004" spans="1:17">
      <c r="A11004" s="52"/>
      <c r="B11004" s="52"/>
      <c r="P11004" s="63"/>
      <c r="Q11004" s="63"/>
    </row>
    <row r="11005" spans="1:17">
      <c r="A11005" s="52"/>
      <c r="B11005" s="52"/>
      <c r="P11005" s="63"/>
      <c r="Q11005" s="63"/>
    </row>
    <row r="11006" spans="1:17">
      <c r="A11006" s="52"/>
      <c r="B11006" s="52"/>
      <c r="P11006" s="63"/>
      <c r="Q11006" s="63"/>
    </row>
    <row r="11007" spans="1:17">
      <c r="A11007" s="52"/>
      <c r="B11007" s="52"/>
      <c r="P11007" s="63"/>
      <c r="Q11007" s="63"/>
    </row>
    <row r="11008" spans="1:17">
      <c r="A11008" s="52"/>
      <c r="B11008" s="52"/>
      <c r="P11008" s="63"/>
      <c r="Q11008" s="63"/>
    </row>
    <row r="11009" spans="1:17">
      <c r="A11009" s="52"/>
      <c r="B11009" s="52"/>
      <c r="P11009" s="63"/>
      <c r="Q11009" s="63"/>
    </row>
    <row r="11010" spans="1:17">
      <c r="A11010" s="52"/>
      <c r="B11010" s="52"/>
      <c r="P11010" s="63"/>
      <c r="Q11010" s="63"/>
    </row>
    <row r="11011" spans="1:17">
      <c r="A11011" s="52"/>
      <c r="B11011" s="52"/>
      <c r="P11011" s="63"/>
      <c r="Q11011" s="63"/>
    </row>
    <row r="11012" spans="1:17">
      <c r="A11012" s="52"/>
      <c r="B11012" s="52"/>
      <c r="P11012" s="63"/>
      <c r="Q11012" s="63"/>
    </row>
    <row r="11013" spans="1:17">
      <c r="A11013" s="52"/>
      <c r="B11013" s="52"/>
      <c r="P11013" s="63"/>
      <c r="Q11013" s="63"/>
    </row>
    <row r="11014" spans="1:17">
      <c r="A11014" s="52"/>
      <c r="B11014" s="52"/>
      <c r="P11014" s="63"/>
      <c r="Q11014" s="63"/>
    </row>
    <row r="11015" spans="1:17">
      <c r="A11015" s="52"/>
      <c r="B11015" s="52"/>
      <c r="P11015" s="63"/>
      <c r="Q11015" s="63"/>
    </row>
    <row r="11016" spans="1:17">
      <c r="A11016" s="52"/>
      <c r="B11016" s="52"/>
      <c r="P11016" s="63"/>
      <c r="Q11016" s="63"/>
    </row>
    <row r="11017" spans="1:17">
      <c r="A11017" s="52"/>
      <c r="B11017" s="52"/>
      <c r="P11017" s="63"/>
      <c r="Q11017" s="63"/>
    </row>
    <row r="11018" spans="1:17">
      <c r="A11018" s="52"/>
      <c r="B11018" s="52"/>
      <c r="P11018" s="63"/>
      <c r="Q11018" s="63"/>
    </row>
    <row r="11019" spans="1:17">
      <c r="A11019" s="52"/>
      <c r="B11019" s="52"/>
      <c r="P11019" s="63"/>
      <c r="Q11019" s="63"/>
    </row>
    <row r="11020" spans="1:17">
      <c r="A11020" s="52"/>
      <c r="B11020" s="52"/>
      <c r="P11020" s="63"/>
      <c r="Q11020" s="63"/>
    </row>
    <row r="11021" spans="1:17">
      <c r="A11021" s="52"/>
      <c r="B11021" s="52"/>
      <c r="P11021" s="63"/>
      <c r="Q11021" s="63"/>
    </row>
    <row r="11022" spans="1:17">
      <c r="A11022" s="52"/>
      <c r="B11022" s="52"/>
      <c r="P11022" s="63"/>
      <c r="Q11022" s="63"/>
    </row>
    <row r="11023" spans="1:17">
      <c r="A11023" s="52"/>
      <c r="B11023" s="52"/>
      <c r="P11023" s="63"/>
      <c r="Q11023" s="63"/>
    </row>
    <row r="11024" spans="1:17">
      <c r="A11024" s="52"/>
      <c r="B11024" s="52"/>
      <c r="P11024" s="63"/>
      <c r="Q11024" s="63"/>
    </row>
    <row r="11025" spans="1:17">
      <c r="A11025" s="52"/>
      <c r="B11025" s="52"/>
      <c r="P11025" s="63"/>
      <c r="Q11025" s="63"/>
    </row>
    <row r="11026" spans="1:17">
      <c r="A11026" s="52"/>
      <c r="B11026" s="52"/>
      <c r="P11026" s="63"/>
      <c r="Q11026" s="63"/>
    </row>
    <row r="11027" spans="1:17">
      <c r="A11027" s="52"/>
      <c r="B11027" s="52"/>
      <c r="P11027" s="63"/>
      <c r="Q11027" s="63"/>
    </row>
    <row r="11028" spans="1:17">
      <c r="A11028" s="52"/>
      <c r="B11028" s="52"/>
      <c r="P11028" s="63"/>
      <c r="Q11028" s="63"/>
    </row>
    <row r="11029" spans="1:17">
      <c r="A11029" s="52"/>
      <c r="B11029" s="52"/>
      <c r="P11029" s="63"/>
      <c r="Q11029" s="63"/>
    </row>
    <row r="11030" spans="1:17">
      <c r="A11030" s="52"/>
      <c r="B11030" s="52"/>
      <c r="P11030" s="63"/>
      <c r="Q11030" s="63"/>
    </row>
    <row r="11031" spans="1:17">
      <c r="A11031" s="52"/>
      <c r="B11031" s="52"/>
      <c r="P11031" s="63"/>
      <c r="Q11031" s="63"/>
    </row>
    <row r="11032" spans="1:17">
      <c r="A11032" s="52"/>
      <c r="B11032" s="52"/>
      <c r="P11032" s="63"/>
      <c r="Q11032" s="63"/>
    </row>
    <row r="11033" spans="1:17">
      <c r="A11033" s="52"/>
      <c r="B11033" s="52"/>
      <c r="P11033" s="63"/>
      <c r="Q11033" s="63"/>
    </row>
    <row r="11034" spans="1:17">
      <c r="A11034" s="52"/>
      <c r="B11034" s="52"/>
      <c r="P11034" s="63"/>
      <c r="Q11034" s="63"/>
    </row>
    <row r="11035" spans="1:17">
      <c r="A11035" s="52"/>
      <c r="B11035" s="52"/>
      <c r="P11035" s="63"/>
      <c r="Q11035" s="63"/>
    </row>
    <row r="11036" spans="1:17">
      <c r="A11036" s="52"/>
      <c r="B11036" s="52"/>
      <c r="P11036" s="63"/>
      <c r="Q11036" s="63"/>
    </row>
    <row r="11037" spans="1:17">
      <c r="A11037" s="52"/>
      <c r="B11037" s="52"/>
      <c r="P11037" s="63"/>
      <c r="Q11037" s="63"/>
    </row>
    <row r="11038" spans="1:17">
      <c r="A11038" s="52"/>
      <c r="B11038" s="52"/>
      <c r="P11038" s="63"/>
      <c r="Q11038" s="63"/>
    </row>
    <row r="11039" spans="1:17">
      <c r="A11039" s="52"/>
      <c r="B11039" s="52"/>
      <c r="P11039" s="63"/>
      <c r="Q11039" s="63"/>
    </row>
    <row r="11040" spans="1:17">
      <c r="A11040" s="52"/>
      <c r="B11040" s="52"/>
      <c r="P11040" s="63"/>
      <c r="Q11040" s="63"/>
    </row>
    <row r="11041" spans="1:17">
      <c r="A11041" s="52"/>
      <c r="B11041" s="52"/>
      <c r="P11041" s="63"/>
      <c r="Q11041" s="63"/>
    </row>
    <row r="11042" spans="1:17">
      <c r="A11042" s="52"/>
      <c r="B11042" s="52"/>
      <c r="P11042" s="63"/>
      <c r="Q11042" s="63"/>
    </row>
    <row r="11043" spans="1:17">
      <c r="A11043" s="52"/>
      <c r="B11043" s="52"/>
      <c r="P11043" s="63"/>
      <c r="Q11043" s="63"/>
    </row>
    <row r="11044" spans="1:17">
      <c r="A11044" s="52"/>
      <c r="B11044" s="52"/>
      <c r="P11044" s="63"/>
      <c r="Q11044" s="63"/>
    </row>
    <row r="11045" spans="1:17">
      <c r="A11045" s="52"/>
      <c r="B11045" s="52"/>
      <c r="P11045" s="63"/>
      <c r="Q11045" s="63"/>
    </row>
    <row r="11046" spans="1:17">
      <c r="A11046" s="52"/>
      <c r="B11046" s="52"/>
      <c r="P11046" s="63"/>
      <c r="Q11046" s="63"/>
    </row>
    <row r="11047" spans="1:17">
      <c r="A11047" s="52"/>
      <c r="B11047" s="52"/>
      <c r="P11047" s="63"/>
      <c r="Q11047" s="63"/>
    </row>
    <row r="11048" spans="1:17">
      <c r="A11048" s="52"/>
      <c r="B11048" s="52"/>
      <c r="P11048" s="63"/>
      <c r="Q11048" s="63"/>
    </row>
    <row r="11049" spans="1:17">
      <c r="A11049" s="52"/>
      <c r="B11049" s="52"/>
      <c r="P11049" s="63"/>
      <c r="Q11049" s="63"/>
    </row>
    <row r="11050" spans="1:17">
      <c r="A11050" s="52"/>
      <c r="B11050" s="52"/>
      <c r="P11050" s="63"/>
      <c r="Q11050" s="63"/>
    </row>
    <row r="11051" spans="1:17">
      <c r="A11051" s="52"/>
      <c r="B11051" s="52"/>
      <c r="P11051" s="63"/>
      <c r="Q11051" s="63"/>
    </row>
    <row r="11052" spans="1:17">
      <c r="A11052" s="52"/>
      <c r="B11052" s="52"/>
      <c r="P11052" s="63"/>
      <c r="Q11052" s="63"/>
    </row>
    <row r="11053" spans="1:17">
      <c r="A11053" s="52"/>
      <c r="B11053" s="52"/>
      <c r="P11053" s="63"/>
      <c r="Q11053" s="63"/>
    </row>
    <row r="11054" spans="1:17">
      <c r="A11054" s="52"/>
      <c r="B11054" s="52"/>
      <c r="P11054" s="63"/>
      <c r="Q11054" s="63"/>
    </row>
    <row r="11055" spans="1:17">
      <c r="A11055" s="52"/>
      <c r="B11055" s="52"/>
      <c r="P11055" s="63"/>
      <c r="Q11055" s="63"/>
    </row>
    <row r="11056" spans="1:17">
      <c r="A11056" s="52"/>
      <c r="B11056" s="52"/>
      <c r="P11056" s="63"/>
      <c r="Q11056" s="63"/>
    </row>
    <row r="11057" spans="1:17">
      <c r="A11057" s="52"/>
      <c r="B11057" s="52"/>
      <c r="P11057" s="63"/>
      <c r="Q11057" s="63"/>
    </row>
    <row r="11058" spans="1:17">
      <c r="A11058" s="52"/>
      <c r="B11058" s="52"/>
      <c r="P11058" s="63"/>
      <c r="Q11058" s="63"/>
    </row>
    <row r="11059" spans="1:17">
      <c r="A11059" s="52"/>
      <c r="B11059" s="52"/>
      <c r="P11059" s="63"/>
      <c r="Q11059" s="63"/>
    </row>
    <row r="11060" spans="1:17">
      <c r="A11060" s="52"/>
      <c r="B11060" s="52"/>
      <c r="P11060" s="63"/>
      <c r="Q11060" s="63"/>
    </row>
    <row r="11061" spans="1:17">
      <c r="A11061" s="52"/>
      <c r="B11061" s="52"/>
      <c r="P11061" s="63"/>
      <c r="Q11061" s="63"/>
    </row>
    <row r="11062" spans="1:17">
      <c r="A11062" s="52"/>
      <c r="B11062" s="52"/>
      <c r="P11062" s="63"/>
      <c r="Q11062" s="63"/>
    </row>
    <row r="11063" spans="1:17">
      <c r="A11063" s="52"/>
      <c r="B11063" s="52"/>
      <c r="P11063" s="63"/>
      <c r="Q11063" s="63"/>
    </row>
    <row r="11064" spans="1:17">
      <c r="A11064" s="52"/>
      <c r="B11064" s="52"/>
      <c r="P11064" s="63"/>
      <c r="Q11064" s="63"/>
    </row>
    <row r="11065" spans="1:17">
      <c r="A11065" s="52"/>
      <c r="B11065" s="52"/>
      <c r="P11065" s="63"/>
      <c r="Q11065" s="63"/>
    </row>
    <row r="11066" spans="1:17">
      <c r="A11066" s="52"/>
      <c r="B11066" s="52"/>
      <c r="P11066" s="63"/>
      <c r="Q11066" s="63"/>
    </row>
    <row r="11067" spans="1:17">
      <c r="A11067" s="52"/>
      <c r="B11067" s="52"/>
      <c r="P11067" s="63"/>
      <c r="Q11067" s="63"/>
    </row>
    <row r="11068" spans="1:17">
      <c r="A11068" s="52"/>
      <c r="B11068" s="52"/>
      <c r="P11068" s="63"/>
      <c r="Q11068" s="63"/>
    </row>
    <row r="11069" spans="1:17">
      <c r="A11069" s="52"/>
      <c r="B11069" s="52"/>
      <c r="P11069" s="63"/>
      <c r="Q11069" s="63"/>
    </row>
    <row r="11070" spans="1:17">
      <c r="A11070" s="52"/>
      <c r="B11070" s="52"/>
      <c r="P11070" s="63"/>
      <c r="Q11070" s="63"/>
    </row>
    <row r="11071" spans="1:17">
      <c r="A11071" s="52"/>
      <c r="B11071" s="52"/>
      <c r="P11071" s="63"/>
      <c r="Q11071" s="63"/>
    </row>
    <row r="11072" spans="1:17">
      <c r="A11072" s="52"/>
      <c r="B11072" s="52"/>
      <c r="P11072" s="63"/>
      <c r="Q11072" s="63"/>
    </row>
    <row r="11073" spans="1:17">
      <c r="A11073" s="52"/>
      <c r="B11073" s="52"/>
      <c r="P11073" s="63"/>
      <c r="Q11073" s="63"/>
    </row>
    <row r="11074" spans="1:17">
      <c r="A11074" s="52"/>
      <c r="B11074" s="52"/>
      <c r="P11074" s="63"/>
      <c r="Q11074" s="63"/>
    </row>
    <row r="11075" spans="1:17">
      <c r="A11075" s="52"/>
      <c r="B11075" s="52"/>
      <c r="P11075" s="63"/>
      <c r="Q11075" s="63"/>
    </row>
    <row r="11076" spans="1:17">
      <c r="A11076" s="52"/>
      <c r="B11076" s="52"/>
      <c r="P11076" s="63"/>
      <c r="Q11076" s="63"/>
    </row>
    <row r="11077" spans="1:17">
      <c r="A11077" s="52"/>
      <c r="B11077" s="52"/>
      <c r="P11077" s="63"/>
      <c r="Q11077" s="63"/>
    </row>
    <row r="11078" spans="1:17">
      <c r="A11078" s="52"/>
      <c r="B11078" s="52"/>
      <c r="P11078" s="63"/>
      <c r="Q11078" s="63"/>
    </row>
    <row r="11079" spans="1:17">
      <c r="A11079" s="52"/>
      <c r="B11079" s="52"/>
      <c r="P11079" s="63"/>
      <c r="Q11079" s="63"/>
    </row>
    <row r="11080" spans="1:17">
      <c r="A11080" s="52"/>
      <c r="B11080" s="52"/>
      <c r="P11080" s="63"/>
      <c r="Q11080" s="63"/>
    </row>
    <row r="11081" spans="1:17">
      <c r="A11081" s="52"/>
      <c r="B11081" s="52"/>
      <c r="P11081" s="63"/>
      <c r="Q11081" s="63"/>
    </row>
    <row r="11082" spans="1:17">
      <c r="A11082" s="52"/>
      <c r="B11082" s="52"/>
      <c r="P11082" s="63"/>
      <c r="Q11082" s="63"/>
    </row>
    <row r="11083" spans="1:17">
      <c r="A11083" s="52"/>
      <c r="B11083" s="52"/>
      <c r="P11083" s="63"/>
      <c r="Q11083" s="63"/>
    </row>
    <row r="11084" spans="1:17">
      <c r="A11084" s="52"/>
      <c r="B11084" s="52"/>
      <c r="P11084" s="63"/>
      <c r="Q11084" s="63"/>
    </row>
    <row r="11085" spans="1:17">
      <c r="A11085" s="52"/>
      <c r="B11085" s="52"/>
      <c r="P11085" s="63"/>
      <c r="Q11085" s="63"/>
    </row>
    <row r="11086" spans="1:17">
      <c r="A11086" s="52"/>
      <c r="B11086" s="52"/>
      <c r="P11086" s="63"/>
      <c r="Q11086" s="63"/>
    </row>
    <row r="11087" spans="1:17">
      <c r="A11087" s="52"/>
      <c r="B11087" s="52"/>
      <c r="P11087" s="63"/>
      <c r="Q11087" s="63"/>
    </row>
    <row r="11088" spans="1:17">
      <c r="A11088" s="52"/>
      <c r="B11088" s="52"/>
      <c r="P11088" s="63"/>
      <c r="Q11088" s="63"/>
    </row>
    <row r="11089" spans="1:17">
      <c r="A11089" s="52"/>
      <c r="B11089" s="52"/>
      <c r="P11089" s="63"/>
      <c r="Q11089" s="63"/>
    </row>
    <row r="11090" spans="1:17">
      <c r="A11090" s="52"/>
      <c r="B11090" s="52"/>
      <c r="P11090" s="63"/>
      <c r="Q11090" s="63"/>
    </row>
    <row r="11091" spans="1:17">
      <c r="A11091" s="52"/>
      <c r="B11091" s="52"/>
      <c r="P11091" s="63"/>
      <c r="Q11091" s="63"/>
    </row>
    <row r="11092" spans="1:17">
      <c r="A11092" s="52"/>
      <c r="B11092" s="52"/>
      <c r="P11092" s="63"/>
      <c r="Q11092" s="63"/>
    </row>
    <row r="11093" spans="1:17">
      <c r="A11093" s="52"/>
      <c r="B11093" s="52"/>
      <c r="P11093" s="63"/>
      <c r="Q11093" s="63"/>
    </row>
    <row r="11094" spans="1:17">
      <c r="A11094" s="52"/>
      <c r="B11094" s="52"/>
      <c r="P11094" s="63"/>
      <c r="Q11094" s="63"/>
    </row>
    <row r="11095" spans="1:17">
      <c r="A11095" s="52"/>
      <c r="B11095" s="52"/>
      <c r="P11095" s="63"/>
      <c r="Q11095" s="63"/>
    </row>
    <row r="11096" spans="1:17">
      <c r="A11096" s="52"/>
      <c r="B11096" s="52"/>
      <c r="P11096" s="63"/>
      <c r="Q11096" s="63"/>
    </row>
    <row r="11097" spans="1:17">
      <c r="A11097" s="52"/>
      <c r="B11097" s="52"/>
      <c r="P11097" s="63"/>
      <c r="Q11097" s="63"/>
    </row>
    <row r="11098" spans="1:17">
      <c r="A11098" s="52"/>
      <c r="B11098" s="52"/>
      <c r="P11098" s="63"/>
      <c r="Q11098" s="63"/>
    </row>
    <row r="11099" spans="1:17">
      <c r="A11099" s="52"/>
      <c r="B11099" s="52"/>
      <c r="P11099" s="63"/>
      <c r="Q11099" s="63"/>
    </row>
    <row r="11100" spans="1:17">
      <c r="A11100" s="52"/>
      <c r="B11100" s="52"/>
      <c r="P11100" s="63"/>
      <c r="Q11100" s="63"/>
    </row>
    <row r="11101" spans="1:17">
      <c r="A11101" s="52"/>
      <c r="B11101" s="52"/>
      <c r="P11101" s="63"/>
      <c r="Q11101" s="63"/>
    </row>
    <row r="11102" spans="1:17">
      <c r="A11102" s="52"/>
      <c r="B11102" s="52"/>
      <c r="P11102" s="63"/>
      <c r="Q11102" s="63"/>
    </row>
    <row r="11103" spans="1:17">
      <c r="A11103" s="52"/>
      <c r="B11103" s="52"/>
      <c r="P11103" s="63"/>
      <c r="Q11103" s="63"/>
    </row>
    <row r="11104" spans="1:17">
      <c r="A11104" s="52"/>
      <c r="B11104" s="52"/>
      <c r="P11104" s="63"/>
      <c r="Q11104" s="63"/>
    </row>
    <row r="11105" spans="1:17">
      <c r="A11105" s="52"/>
      <c r="B11105" s="52"/>
      <c r="P11105" s="63"/>
      <c r="Q11105" s="63"/>
    </row>
    <row r="11106" spans="1:17">
      <c r="A11106" s="52"/>
      <c r="B11106" s="52"/>
      <c r="P11106" s="63"/>
      <c r="Q11106" s="63"/>
    </row>
    <row r="11107" spans="1:17">
      <c r="A11107" s="52"/>
      <c r="B11107" s="52"/>
      <c r="P11107" s="63"/>
      <c r="Q11107" s="63"/>
    </row>
    <row r="11108" spans="1:17">
      <c r="A11108" s="52"/>
      <c r="B11108" s="52"/>
      <c r="P11108" s="63"/>
      <c r="Q11108" s="63"/>
    </row>
    <row r="11109" spans="1:17">
      <c r="A11109" s="52"/>
      <c r="B11109" s="52"/>
      <c r="P11109" s="63"/>
      <c r="Q11109" s="63"/>
    </row>
    <row r="11110" spans="1:17">
      <c r="A11110" s="52"/>
      <c r="B11110" s="52"/>
      <c r="P11110" s="63"/>
      <c r="Q11110" s="63"/>
    </row>
    <row r="11111" spans="1:17">
      <c r="A11111" s="52"/>
      <c r="B11111" s="52"/>
      <c r="P11111" s="63"/>
      <c r="Q11111" s="63"/>
    </row>
    <row r="11112" spans="1:17">
      <c r="A11112" s="52"/>
      <c r="B11112" s="52"/>
      <c r="P11112" s="63"/>
      <c r="Q11112" s="63"/>
    </row>
    <row r="11113" spans="1:17">
      <c r="A11113" s="52"/>
      <c r="B11113" s="52"/>
      <c r="P11113" s="63"/>
      <c r="Q11113" s="63"/>
    </row>
    <row r="11114" spans="1:17">
      <c r="A11114" s="52"/>
      <c r="B11114" s="52"/>
      <c r="P11114" s="63"/>
      <c r="Q11114" s="63"/>
    </row>
    <row r="11115" spans="1:17">
      <c r="A11115" s="52"/>
      <c r="B11115" s="52"/>
      <c r="P11115" s="63"/>
      <c r="Q11115" s="63"/>
    </row>
    <row r="11116" spans="1:17">
      <c r="A11116" s="52"/>
      <c r="B11116" s="52"/>
      <c r="P11116" s="63"/>
      <c r="Q11116" s="63"/>
    </row>
    <row r="11117" spans="1:17">
      <c r="A11117" s="52"/>
      <c r="B11117" s="52"/>
      <c r="P11117" s="63"/>
      <c r="Q11117" s="63"/>
    </row>
    <row r="11118" spans="1:17">
      <c r="A11118" s="52"/>
      <c r="B11118" s="52"/>
      <c r="P11118" s="63"/>
      <c r="Q11118" s="63"/>
    </row>
    <row r="11119" spans="1:17">
      <c r="A11119" s="52"/>
      <c r="B11119" s="52"/>
      <c r="P11119" s="63"/>
      <c r="Q11119" s="63"/>
    </row>
    <row r="11120" spans="1:17">
      <c r="A11120" s="52"/>
      <c r="B11120" s="52"/>
      <c r="P11120" s="63"/>
      <c r="Q11120" s="63"/>
    </row>
    <row r="11121" spans="1:17">
      <c r="A11121" s="52"/>
      <c r="B11121" s="52"/>
      <c r="P11121" s="63"/>
      <c r="Q11121" s="63"/>
    </row>
    <row r="11122" spans="1:17">
      <c r="A11122" s="52"/>
      <c r="B11122" s="52"/>
      <c r="P11122" s="63"/>
      <c r="Q11122" s="63"/>
    </row>
    <row r="11123" spans="1:17">
      <c r="A11123" s="52"/>
      <c r="B11123" s="52"/>
      <c r="P11123" s="63"/>
      <c r="Q11123" s="63"/>
    </row>
    <row r="11124" spans="1:17">
      <c r="A11124" s="52"/>
      <c r="B11124" s="52"/>
      <c r="P11124" s="63"/>
      <c r="Q11124" s="63"/>
    </row>
    <row r="11125" spans="1:17">
      <c r="A11125" s="52"/>
      <c r="B11125" s="52"/>
      <c r="P11125" s="63"/>
      <c r="Q11125" s="63"/>
    </row>
    <row r="11126" spans="1:17">
      <c r="A11126" s="52"/>
      <c r="B11126" s="52"/>
      <c r="P11126" s="63"/>
      <c r="Q11126" s="63"/>
    </row>
    <row r="11127" spans="1:17">
      <c r="A11127" s="52"/>
      <c r="B11127" s="52"/>
      <c r="P11127" s="63"/>
      <c r="Q11127" s="63"/>
    </row>
    <row r="11128" spans="1:17">
      <c r="A11128" s="52"/>
      <c r="B11128" s="52"/>
      <c r="P11128" s="63"/>
      <c r="Q11128" s="63"/>
    </row>
    <row r="11129" spans="1:17">
      <c r="A11129" s="52"/>
      <c r="B11129" s="52"/>
      <c r="P11129" s="63"/>
      <c r="Q11129" s="63"/>
    </row>
    <row r="11130" spans="1:17">
      <c r="A11130" s="52"/>
      <c r="B11130" s="52"/>
      <c r="P11130" s="63"/>
      <c r="Q11130" s="63"/>
    </row>
    <row r="11131" spans="1:17">
      <c r="A11131" s="52"/>
      <c r="B11131" s="52"/>
      <c r="P11131" s="63"/>
      <c r="Q11131" s="63"/>
    </row>
    <row r="11132" spans="1:17">
      <c r="A11132" s="52"/>
      <c r="B11132" s="52"/>
      <c r="P11132" s="63"/>
      <c r="Q11132" s="63"/>
    </row>
    <row r="11133" spans="1:17">
      <c r="A11133" s="52"/>
      <c r="B11133" s="52"/>
      <c r="P11133" s="63"/>
      <c r="Q11133" s="63"/>
    </row>
    <row r="11134" spans="1:17">
      <c r="A11134" s="52"/>
      <c r="B11134" s="52"/>
      <c r="P11134" s="63"/>
      <c r="Q11134" s="63"/>
    </row>
    <row r="11135" spans="1:17">
      <c r="A11135" s="52"/>
      <c r="B11135" s="52"/>
      <c r="P11135" s="63"/>
      <c r="Q11135" s="63"/>
    </row>
    <row r="11136" spans="1:17">
      <c r="A11136" s="52"/>
      <c r="B11136" s="52"/>
      <c r="P11136" s="63"/>
      <c r="Q11136" s="63"/>
    </row>
    <row r="11137" spans="1:17">
      <c r="A11137" s="52"/>
      <c r="B11137" s="52"/>
      <c r="P11137" s="63"/>
      <c r="Q11137" s="63"/>
    </row>
    <row r="11138" spans="1:17">
      <c r="A11138" s="52"/>
      <c r="B11138" s="52"/>
      <c r="P11138" s="63"/>
      <c r="Q11138" s="63"/>
    </row>
    <row r="11139" spans="1:17">
      <c r="A11139" s="52"/>
      <c r="B11139" s="52"/>
      <c r="P11139" s="63"/>
      <c r="Q11139" s="63"/>
    </row>
    <row r="11140" spans="1:17">
      <c r="A11140" s="52"/>
      <c r="B11140" s="52"/>
      <c r="P11140" s="63"/>
      <c r="Q11140" s="63"/>
    </row>
    <row r="11141" spans="1:17">
      <c r="A11141" s="52"/>
      <c r="B11141" s="52"/>
      <c r="P11141" s="63"/>
      <c r="Q11141" s="63"/>
    </row>
    <row r="11142" spans="1:17">
      <c r="A11142" s="52"/>
      <c r="B11142" s="52"/>
      <c r="P11142" s="63"/>
      <c r="Q11142" s="63"/>
    </row>
    <row r="11143" spans="1:17">
      <c r="A11143" s="52"/>
      <c r="B11143" s="52"/>
      <c r="P11143" s="63"/>
      <c r="Q11143" s="63"/>
    </row>
    <row r="11144" spans="1:17">
      <c r="A11144" s="52"/>
      <c r="B11144" s="52"/>
      <c r="P11144" s="63"/>
      <c r="Q11144" s="63"/>
    </row>
    <row r="11145" spans="1:17">
      <c r="A11145" s="52"/>
      <c r="B11145" s="52"/>
      <c r="P11145" s="63"/>
      <c r="Q11145" s="63"/>
    </row>
    <row r="11146" spans="1:17">
      <c r="A11146" s="52"/>
      <c r="B11146" s="52"/>
      <c r="P11146" s="63"/>
      <c r="Q11146" s="63"/>
    </row>
    <row r="11147" spans="1:17">
      <c r="A11147" s="52"/>
      <c r="B11147" s="52"/>
      <c r="P11147" s="63"/>
      <c r="Q11147" s="63"/>
    </row>
    <row r="11148" spans="1:17">
      <c r="A11148" s="52"/>
      <c r="B11148" s="52"/>
      <c r="P11148" s="63"/>
      <c r="Q11148" s="63"/>
    </row>
    <row r="11149" spans="1:17">
      <c r="A11149" s="52"/>
      <c r="B11149" s="52"/>
      <c r="P11149" s="63"/>
      <c r="Q11149" s="63"/>
    </row>
    <row r="11150" spans="1:17">
      <c r="A11150" s="52"/>
      <c r="B11150" s="52"/>
      <c r="P11150" s="63"/>
      <c r="Q11150" s="63"/>
    </row>
    <row r="11151" spans="1:17">
      <c r="A11151" s="52"/>
      <c r="B11151" s="52"/>
      <c r="P11151" s="63"/>
      <c r="Q11151" s="63"/>
    </row>
    <row r="11152" spans="1:17">
      <c r="A11152" s="52"/>
      <c r="B11152" s="52"/>
      <c r="P11152" s="63"/>
      <c r="Q11152" s="63"/>
    </row>
    <row r="11153" spans="1:17">
      <c r="A11153" s="52"/>
      <c r="B11153" s="52"/>
      <c r="P11153" s="63"/>
      <c r="Q11153" s="63"/>
    </row>
    <row r="11154" spans="1:17">
      <c r="A11154" s="52"/>
      <c r="B11154" s="52"/>
      <c r="P11154" s="63"/>
      <c r="Q11154" s="63"/>
    </row>
    <row r="11155" spans="1:17">
      <c r="A11155" s="52"/>
      <c r="B11155" s="52"/>
      <c r="P11155" s="63"/>
      <c r="Q11155" s="63"/>
    </row>
    <row r="11156" spans="1:17">
      <c r="A11156" s="52"/>
      <c r="B11156" s="52"/>
      <c r="P11156" s="63"/>
      <c r="Q11156" s="63"/>
    </row>
    <row r="11157" spans="1:17">
      <c r="A11157" s="52"/>
      <c r="B11157" s="52"/>
      <c r="P11157" s="63"/>
      <c r="Q11157" s="63"/>
    </row>
    <row r="11158" spans="1:17">
      <c r="A11158" s="52"/>
      <c r="B11158" s="52"/>
      <c r="P11158" s="63"/>
      <c r="Q11158" s="63"/>
    </row>
    <row r="11159" spans="1:17">
      <c r="A11159" s="52"/>
      <c r="B11159" s="52"/>
      <c r="P11159" s="63"/>
      <c r="Q11159" s="63"/>
    </row>
    <row r="11160" spans="1:17">
      <c r="A11160" s="52"/>
      <c r="B11160" s="52"/>
      <c r="P11160" s="63"/>
      <c r="Q11160" s="63"/>
    </row>
    <row r="11161" spans="1:17">
      <c r="A11161" s="52"/>
      <c r="B11161" s="52"/>
      <c r="P11161" s="63"/>
      <c r="Q11161" s="63"/>
    </row>
    <row r="11162" spans="1:17">
      <c r="A11162" s="52"/>
      <c r="B11162" s="52"/>
      <c r="P11162" s="63"/>
      <c r="Q11162" s="63"/>
    </row>
    <row r="11163" spans="1:17">
      <c r="A11163" s="52"/>
      <c r="B11163" s="52"/>
      <c r="P11163" s="63"/>
      <c r="Q11163" s="63"/>
    </row>
    <row r="11164" spans="1:17">
      <c r="A11164" s="52"/>
      <c r="B11164" s="52"/>
      <c r="P11164" s="63"/>
      <c r="Q11164" s="63"/>
    </row>
    <row r="11165" spans="1:17">
      <c r="A11165" s="52"/>
      <c r="B11165" s="52"/>
      <c r="P11165" s="63"/>
      <c r="Q11165" s="63"/>
    </row>
    <row r="11166" spans="1:17">
      <c r="A11166" s="52"/>
      <c r="B11166" s="52"/>
      <c r="P11166" s="63"/>
      <c r="Q11166" s="63"/>
    </row>
    <row r="11167" spans="1:17">
      <c r="A11167" s="52"/>
      <c r="B11167" s="52"/>
      <c r="P11167" s="63"/>
      <c r="Q11167" s="63"/>
    </row>
    <row r="11168" spans="1:17">
      <c r="A11168" s="52"/>
      <c r="B11168" s="52"/>
      <c r="P11168" s="63"/>
      <c r="Q11168" s="63"/>
    </row>
    <row r="11169" spans="1:17">
      <c r="A11169" s="52"/>
      <c r="B11169" s="52"/>
      <c r="P11169" s="63"/>
      <c r="Q11169" s="63"/>
    </row>
    <row r="11170" spans="1:17">
      <c r="A11170" s="52"/>
      <c r="B11170" s="52"/>
      <c r="P11170" s="63"/>
      <c r="Q11170" s="63"/>
    </row>
    <row r="11171" spans="1:17">
      <c r="A11171" s="52"/>
      <c r="B11171" s="52"/>
      <c r="P11171" s="63"/>
      <c r="Q11171" s="63"/>
    </row>
    <row r="11172" spans="1:17">
      <c r="A11172" s="52"/>
      <c r="B11172" s="52"/>
      <c r="P11172" s="63"/>
      <c r="Q11172" s="63"/>
    </row>
    <row r="11173" spans="1:17">
      <c r="A11173" s="52"/>
      <c r="B11173" s="52"/>
      <c r="P11173" s="63"/>
      <c r="Q11173" s="63"/>
    </row>
    <row r="11174" spans="1:17">
      <c r="A11174" s="52"/>
      <c r="B11174" s="52"/>
      <c r="P11174" s="63"/>
      <c r="Q11174" s="63"/>
    </row>
    <row r="11175" spans="1:17">
      <c r="A11175" s="52"/>
      <c r="B11175" s="52"/>
      <c r="P11175" s="63"/>
      <c r="Q11175" s="63"/>
    </row>
    <row r="11176" spans="1:17">
      <c r="A11176" s="52"/>
      <c r="B11176" s="52"/>
      <c r="P11176" s="63"/>
      <c r="Q11176" s="63"/>
    </row>
    <row r="11177" spans="1:17">
      <c r="A11177" s="52"/>
      <c r="B11177" s="52"/>
      <c r="P11177" s="63"/>
      <c r="Q11177" s="63"/>
    </row>
    <row r="11178" spans="1:17">
      <c r="A11178" s="52"/>
      <c r="B11178" s="52"/>
      <c r="P11178" s="63"/>
      <c r="Q11178" s="63"/>
    </row>
    <row r="11179" spans="1:17">
      <c r="A11179" s="52"/>
      <c r="B11179" s="52"/>
      <c r="P11179" s="63"/>
      <c r="Q11179" s="63"/>
    </row>
    <row r="11180" spans="1:17">
      <c r="A11180" s="52"/>
      <c r="B11180" s="52"/>
      <c r="P11180" s="63"/>
      <c r="Q11180" s="63"/>
    </row>
    <row r="11181" spans="1:17">
      <c r="A11181" s="52"/>
      <c r="B11181" s="52"/>
      <c r="P11181" s="63"/>
      <c r="Q11181" s="63"/>
    </row>
    <row r="11182" spans="1:17">
      <c r="A11182" s="52"/>
      <c r="B11182" s="52"/>
      <c r="P11182" s="63"/>
      <c r="Q11182" s="63"/>
    </row>
    <row r="11183" spans="1:17">
      <c r="A11183" s="52"/>
      <c r="B11183" s="52"/>
      <c r="P11183" s="63"/>
      <c r="Q11183" s="63"/>
    </row>
    <row r="11184" spans="1:17">
      <c r="A11184" s="52"/>
      <c r="B11184" s="52"/>
      <c r="P11184" s="63"/>
      <c r="Q11184" s="63"/>
    </row>
    <row r="11185" spans="1:17">
      <c r="A11185" s="52"/>
      <c r="B11185" s="52"/>
      <c r="P11185" s="63"/>
      <c r="Q11185" s="63"/>
    </row>
    <row r="11186" spans="1:17">
      <c r="A11186" s="52"/>
      <c r="B11186" s="52"/>
      <c r="P11186" s="63"/>
      <c r="Q11186" s="63"/>
    </row>
    <row r="11187" spans="1:17">
      <c r="A11187" s="52"/>
      <c r="B11187" s="52"/>
      <c r="P11187" s="63"/>
      <c r="Q11187" s="63"/>
    </row>
    <row r="11188" spans="1:17">
      <c r="A11188" s="52"/>
      <c r="B11188" s="52"/>
      <c r="P11188" s="63"/>
      <c r="Q11188" s="63"/>
    </row>
    <row r="11189" spans="1:17">
      <c r="A11189" s="52"/>
      <c r="B11189" s="52"/>
      <c r="P11189" s="63"/>
      <c r="Q11189" s="63"/>
    </row>
    <row r="11190" spans="1:17">
      <c r="A11190" s="52"/>
      <c r="B11190" s="52"/>
      <c r="P11190" s="63"/>
      <c r="Q11190" s="63"/>
    </row>
    <row r="11191" spans="1:17">
      <c r="A11191" s="52"/>
      <c r="B11191" s="52"/>
      <c r="P11191" s="63"/>
      <c r="Q11191" s="63"/>
    </row>
    <row r="11192" spans="1:17">
      <c r="A11192" s="52"/>
      <c r="B11192" s="52"/>
      <c r="P11192" s="63"/>
      <c r="Q11192" s="63"/>
    </row>
    <row r="11193" spans="1:17">
      <c r="A11193" s="52"/>
      <c r="B11193" s="52"/>
      <c r="P11193" s="63"/>
      <c r="Q11193" s="63"/>
    </row>
    <row r="11194" spans="1:17">
      <c r="A11194" s="52"/>
      <c r="B11194" s="52"/>
      <c r="P11194" s="63"/>
      <c r="Q11194" s="63"/>
    </row>
    <row r="11195" spans="1:17">
      <c r="A11195" s="52"/>
      <c r="B11195" s="52"/>
      <c r="P11195" s="63"/>
      <c r="Q11195" s="63"/>
    </row>
    <row r="11196" spans="1:17">
      <c r="A11196" s="52"/>
      <c r="B11196" s="52"/>
      <c r="P11196" s="63"/>
      <c r="Q11196" s="63"/>
    </row>
    <row r="11197" spans="1:17">
      <c r="A11197" s="52"/>
      <c r="B11197" s="52"/>
      <c r="P11197" s="63"/>
      <c r="Q11197" s="63"/>
    </row>
    <row r="11198" spans="1:17">
      <c r="A11198" s="52"/>
      <c r="B11198" s="52"/>
      <c r="P11198" s="63"/>
      <c r="Q11198" s="63"/>
    </row>
    <row r="11199" spans="1:17">
      <c r="A11199" s="52"/>
      <c r="B11199" s="52"/>
      <c r="P11199" s="63"/>
      <c r="Q11199" s="63"/>
    </row>
    <row r="11200" spans="1:17">
      <c r="A11200" s="52"/>
      <c r="B11200" s="52"/>
      <c r="P11200" s="63"/>
      <c r="Q11200" s="63"/>
    </row>
    <row r="11201" spans="1:17">
      <c r="A11201" s="52"/>
      <c r="B11201" s="52"/>
      <c r="P11201" s="63"/>
      <c r="Q11201" s="63"/>
    </row>
    <row r="11202" spans="1:17">
      <c r="A11202" s="52"/>
      <c r="B11202" s="52"/>
      <c r="P11202" s="63"/>
      <c r="Q11202" s="63"/>
    </row>
    <row r="11203" spans="1:17">
      <c r="A11203" s="52"/>
      <c r="B11203" s="52"/>
      <c r="P11203" s="63"/>
      <c r="Q11203" s="63"/>
    </row>
    <row r="11204" spans="1:17">
      <c r="A11204" s="52"/>
      <c r="B11204" s="52"/>
      <c r="P11204" s="63"/>
      <c r="Q11204" s="63"/>
    </row>
    <row r="11205" spans="1:17">
      <c r="A11205" s="52"/>
      <c r="B11205" s="52"/>
      <c r="P11205" s="63"/>
      <c r="Q11205" s="63"/>
    </row>
    <row r="11206" spans="1:17">
      <c r="A11206" s="52"/>
      <c r="B11206" s="52"/>
      <c r="P11206" s="63"/>
      <c r="Q11206" s="63"/>
    </row>
    <row r="11207" spans="1:17">
      <c r="A11207" s="52"/>
      <c r="B11207" s="52"/>
      <c r="P11207" s="63"/>
      <c r="Q11207" s="63"/>
    </row>
    <row r="11208" spans="1:17">
      <c r="A11208" s="52"/>
      <c r="B11208" s="52"/>
      <c r="P11208" s="63"/>
      <c r="Q11208" s="63"/>
    </row>
    <row r="11209" spans="1:17">
      <c r="A11209" s="52"/>
      <c r="B11209" s="52"/>
      <c r="P11209" s="63"/>
      <c r="Q11209" s="63"/>
    </row>
    <row r="11210" spans="1:17">
      <c r="A11210" s="52"/>
      <c r="B11210" s="52"/>
      <c r="P11210" s="63"/>
      <c r="Q11210" s="63"/>
    </row>
    <row r="11211" spans="1:17">
      <c r="A11211" s="52"/>
      <c r="B11211" s="52"/>
      <c r="P11211" s="63"/>
      <c r="Q11211" s="63"/>
    </row>
    <row r="11212" spans="1:17">
      <c r="A11212" s="52"/>
      <c r="B11212" s="52"/>
      <c r="P11212" s="63"/>
      <c r="Q11212" s="63"/>
    </row>
    <row r="11213" spans="1:17">
      <c r="A11213" s="52"/>
      <c r="B11213" s="52"/>
      <c r="P11213" s="63"/>
      <c r="Q11213" s="63"/>
    </row>
    <row r="11214" spans="1:17">
      <c r="A11214" s="52"/>
      <c r="B11214" s="52"/>
      <c r="P11214" s="63"/>
      <c r="Q11214" s="63"/>
    </row>
    <row r="11215" spans="1:17">
      <c r="A11215" s="52"/>
      <c r="B11215" s="52"/>
      <c r="P11215" s="63"/>
      <c r="Q11215" s="63"/>
    </row>
    <row r="11216" spans="1:17">
      <c r="A11216" s="52"/>
      <c r="B11216" s="52"/>
      <c r="P11216" s="63"/>
      <c r="Q11216" s="63"/>
    </row>
    <row r="11217" spans="1:17">
      <c r="A11217" s="52"/>
      <c r="B11217" s="52"/>
      <c r="P11217" s="63"/>
      <c r="Q11217" s="63"/>
    </row>
    <row r="11218" spans="1:17">
      <c r="A11218" s="52"/>
      <c r="B11218" s="52"/>
      <c r="P11218" s="63"/>
      <c r="Q11218" s="63"/>
    </row>
    <row r="11219" spans="1:17">
      <c r="A11219" s="52"/>
      <c r="B11219" s="52"/>
      <c r="P11219" s="63"/>
      <c r="Q11219" s="63"/>
    </row>
    <row r="11220" spans="1:17">
      <c r="A11220" s="52"/>
      <c r="B11220" s="52"/>
      <c r="P11220" s="63"/>
      <c r="Q11220" s="63"/>
    </row>
    <row r="11221" spans="1:17">
      <c r="A11221" s="52"/>
      <c r="B11221" s="52"/>
      <c r="P11221" s="63"/>
      <c r="Q11221" s="63"/>
    </row>
    <row r="11222" spans="1:17">
      <c r="A11222" s="52"/>
      <c r="B11222" s="52"/>
      <c r="P11222" s="63"/>
      <c r="Q11222" s="63"/>
    </row>
    <row r="11223" spans="1:17">
      <c r="A11223" s="52"/>
      <c r="B11223" s="52"/>
      <c r="P11223" s="63"/>
      <c r="Q11223" s="63"/>
    </row>
    <row r="11224" spans="1:17">
      <c r="A11224" s="52"/>
      <c r="B11224" s="52"/>
      <c r="P11224" s="63"/>
      <c r="Q11224" s="63"/>
    </row>
    <row r="11225" spans="1:17">
      <c r="A11225" s="52"/>
      <c r="B11225" s="52"/>
      <c r="P11225" s="63"/>
      <c r="Q11225" s="63"/>
    </row>
    <row r="11226" spans="1:17">
      <c r="A11226" s="52"/>
      <c r="B11226" s="52"/>
      <c r="P11226" s="63"/>
      <c r="Q11226" s="63"/>
    </row>
    <row r="11227" spans="1:17">
      <c r="A11227" s="52"/>
      <c r="B11227" s="52"/>
      <c r="P11227" s="63"/>
      <c r="Q11227" s="63"/>
    </row>
    <row r="11228" spans="1:17">
      <c r="A11228" s="52"/>
      <c r="B11228" s="52"/>
      <c r="P11228" s="63"/>
      <c r="Q11228" s="63"/>
    </row>
    <row r="11229" spans="1:17">
      <c r="A11229" s="52"/>
      <c r="B11229" s="52"/>
      <c r="P11229" s="63"/>
      <c r="Q11229" s="63"/>
    </row>
    <row r="11230" spans="1:17">
      <c r="A11230" s="52"/>
      <c r="B11230" s="52"/>
      <c r="P11230" s="63"/>
      <c r="Q11230" s="63"/>
    </row>
    <row r="11231" spans="1:17">
      <c r="A11231" s="52"/>
      <c r="B11231" s="52"/>
      <c r="P11231" s="63"/>
      <c r="Q11231" s="63"/>
    </row>
    <row r="11232" spans="1:17">
      <c r="A11232" s="52"/>
      <c r="B11232" s="52"/>
      <c r="P11232" s="63"/>
      <c r="Q11232" s="63"/>
    </row>
    <row r="11233" spans="1:17">
      <c r="A11233" s="52"/>
      <c r="B11233" s="52"/>
      <c r="P11233" s="63"/>
      <c r="Q11233" s="63"/>
    </row>
    <row r="11234" spans="1:17">
      <c r="A11234" s="52"/>
      <c r="B11234" s="52"/>
      <c r="P11234" s="63"/>
      <c r="Q11234" s="63"/>
    </row>
    <row r="11235" spans="1:17">
      <c r="A11235" s="52"/>
      <c r="B11235" s="52"/>
      <c r="P11235" s="63"/>
      <c r="Q11235" s="63"/>
    </row>
    <row r="11236" spans="1:17">
      <c r="A11236" s="52"/>
      <c r="B11236" s="52"/>
      <c r="P11236" s="63"/>
      <c r="Q11236" s="63"/>
    </row>
    <row r="11237" spans="1:17">
      <c r="A11237" s="52"/>
      <c r="B11237" s="52"/>
      <c r="P11237" s="63"/>
      <c r="Q11237" s="63"/>
    </row>
    <row r="11238" spans="1:17">
      <c r="A11238" s="52"/>
      <c r="B11238" s="52"/>
      <c r="P11238" s="63"/>
      <c r="Q11238" s="63"/>
    </row>
    <row r="11239" spans="1:17">
      <c r="A11239" s="52"/>
      <c r="B11239" s="52"/>
      <c r="P11239" s="63"/>
      <c r="Q11239" s="63"/>
    </row>
    <row r="11240" spans="1:17">
      <c r="A11240" s="52"/>
      <c r="B11240" s="52"/>
      <c r="P11240" s="63"/>
      <c r="Q11240" s="63"/>
    </row>
    <row r="11241" spans="1:17">
      <c r="A11241" s="52"/>
      <c r="B11241" s="52"/>
      <c r="P11241" s="63"/>
      <c r="Q11241" s="63"/>
    </row>
    <row r="11242" spans="1:17">
      <c r="A11242" s="52"/>
      <c r="B11242" s="52"/>
      <c r="P11242" s="63"/>
      <c r="Q11242" s="63"/>
    </row>
    <row r="11243" spans="1:17">
      <c r="A11243" s="52"/>
      <c r="B11243" s="52"/>
      <c r="P11243" s="63"/>
      <c r="Q11243" s="63"/>
    </row>
    <row r="11244" spans="1:17">
      <c r="A11244" s="52"/>
      <c r="B11244" s="52"/>
      <c r="P11244" s="63"/>
      <c r="Q11244" s="63"/>
    </row>
    <row r="11245" spans="1:17">
      <c r="A11245" s="52"/>
      <c r="B11245" s="52"/>
      <c r="P11245" s="63"/>
      <c r="Q11245" s="63"/>
    </row>
    <row r="11246" spans="1:17">
      <c r="A11246" s="52"/>
      <c r="B11246" s="52"/>
      <c r="P11246" s="63"/>
      <c r="Q11246" s="63"/>
    </row>
    <row r="11247" spans="1:17">
      <c r="A11247" s="52"/>
      <c r="B11247" s="52"/>
      <c r="P11247" s="63"/>
      <c r="Q11247" s="63"/>
    </row>
    <row r="11248" spans="1:17">
      <c r="A11248" s="52"/>
      <c r="B11248" s="52"/>
      <c r="P11248" s="63"/>
      <c r="Q11248" s="63"/>
    </row>
    <row r="11249" spans="1:17">
      <c r="A11249" s="52"/>
      <c r="B11249" s="52"/>
      <c r="P11249" s="63"/>
      <c r="Q11249" s="63"/>
    </row>
    <row r="11250" spans="1:17">
      <c r="A11250" s="52"/>
      <c r="B11250" s="52"/>
      <c r="P11250" s="63"/>
      <c r="Q11250" s="63"/>
    </row>
    <row r="11251" spans="1:17">
      <c r="A11251" s="52"/>
      <c r="B11251" s="52"/>
      <c r="P11251" s="63"/>
      <c r="Q11251" s="63"/>
    </row>
    <row r="11252" spans="1:17">
      <c r="A11252" s="52"/>
      <c r="B11252" s="52"/>
      <c r="P11252" s="63"/>
      <c r="Q11252" s="63"/>
    </row>
    <row r="11253" spans="1:17">
      <c r="A11253" s="52"/>
      <c r="B11253" s="52"/>
      <c r="P11253" s="63"/>
      <c r="Q11253" s="63"/>
    </row>
    <row r="11254" spans="1:17">
      <c r="A11254" s="52"/>
      <c r="B11254" s="52"/>
      <c r="P11254" s="63"/>
      <c r="Q11254" s="63"/>
    </row>
    <row r="11255" spans="1:17">
      <c r="A11255" s="52"/>
      <c r="B11255" s="52"/>
      <c r="P11255" s="63"/>
      <c r="Q11255" s="63"/>
    </row>
    <row r="11256" spans="1:17">
      <c r="A11256" s="52"/>
      <c r="B11256" s="52"/>
      <c r="P11256" s="63"/>
      <c r="Q11256" s="63"/>
    </row>
    <row r="11257" spans="1:17">
      <c r="A11257" s="52"/>
      <c r="B11257" s="52"/>
      <c r="P11257" s="63"/>
      <c r="Q11257" s="63"/>
    </row>
    <row r="11258" spans="1:17">
      <c r="A11258" s="52"/>
      <c r="B11258" s="52"/>
      <c r="P11258" s="63"/>
      <c r="Q11258" s="63"/>
    </row>
    <row r="11259" spans="1:17">
      <c r="A11259" s="52"/>
      <c r="B11259" s="52"/>
      <c r="P11259" s="63"/>
      <c r="Q11259" s="63"/>
    </row>
    <row r="11260" spans="1:17">
      <c r="A11260" s="52"/>
      <c r="B11260" s="52"/>
      <c r="P11260" s="63"/>
      <c r="Q11260" s="63"/>
    </row>
    <row r="11261" spans="1:17">
      <c r="A11261" s="52"/>
      <c r="B11261" s="52"/>
      <c r="P11261" s="63"/>
      <c r="Q11261" s="63"/>
    </row>
    <row r="11262" spans="1:17">
      <c r="A11262" s="52"/>
      <c r="B11262" s="52"/>
      <c r="P11262" s="63"/>
      <c r="Q11262" s="63"/>
    </row>
    <row r="11263" spans="1:17">
      <c r="A11263" s="52"/>
      <c r="B11263" s="52"/>
      <c r="P11263" s="63"/>
      <c r="Q11263" s="63"/>
    </row>
    <row r="11264" spans="1:17">
      <c r="A11264" s="52"/>
      <c r="B11264" s="52"/>
      <c r="P11264" s="63"/>
      <c r="Q11264" s="63"/>
    </row>
    <row r="11265" spans="1:17">
      <c r="A11265" s="52"/>
      <c r="B11265" s="52"/>
      <c r="P11265" s="63"/>
      <c r="Q11265" s="63"/>
    </row>
    <row r="11266" spans="1:17">
      <c r="A11266" s="52"/>
      <c r="B11266" s="52"/>
      <c r="P11266" s="63"/>
      <c r="Q11266" s="63"/>
    </row>
    <row r="11267" spans="1:17">
      <c r="A11267" s="52"/>
      <c r="B11267" s="52"/>
      <c r="P11267" s="63"/>
      <c r="Q11267" s="63"/>
    </row>
    <row r="11268" spans="1:17">
      <c r="A11268" s="52"/>
      <c r="B11268" s="52"/>
      <c r="P11268" s="63"/>
      <c r="Q11268" s="63"/>
    </row>
    <row r="11269" spans="1:17">
      <c r="A11269" s="52"/>
      <c r="B11269" s="52"/>
      <c r="P11269" s="63"/>
      <c r="Q11269" s="63"/>
    </row>
    <row r="11270" spans="1:17">
      <c r="A11270" s="52"/>
      <c r="B11270" s="52"/>
      <c r="P11270" s="63"/>
      <c r="Q11270" s="63"/>
    </row>
    <row r="11271" spans="1:17">
      <c r="A11271" s="52"/>
      <c r="B11271" s="52"/>
      <c r="P11271" s="63"/>
      <c r="Q11271" s="63"/>
    </row>
    <row r="11272" spans="1:17">
      <c r="A11272" s="52"/>
      <c r="B11272" s="52"/>
      <c r="P11272" s="63"/>
      <c r="Q11272" s="63"/>
    </row>
    <row r="11273" spans="1:17">
      <c r="A11273" s="52"/>
      <c r="B11273" s="52"/>
      <c r="P11273" s="63"/>
      <c r="Q11273" s="63"/>
    </row>
    <row r="11274" spans="1:17">
      <c r="A11274" s="52"/>
      <c r="B11274" s="52"/>
      <c r="P11274" s="63"/>
      <c r="Q11274" s="63"/>
    </row>
    <row r="11275" spans="1:17">
      <c r="A11275" s="52"/>
      <c r="B11275" s="52"/>
      <c r="P11275" s="63"/>
      <c r="Q11275" s="63"/>
    </row>
    <row r="11276" spans="1:17">
      <c r="A11276" s="52"/>
      <c r="B11276" s="52"/>
      <c r="P11276" s="63"/>
      <c r="Q11276" s="63"/>
    </row>
    <row r="11277" spans="1:17">
      <c r="A11277" s="52"/>
      <c r="B11277" s="52"/>
      <c r="P11277" s="63"/>
      <c r="Q11277" s="63"/>
    </row>
    <row r="11278" spans="1:17">
      <c r="A11278" s="52"/>
      <c r="B11278" s="52"/>
      <c r="P11278" s="63"/>
      <c r="Q11278" s="63"/>
    </row>
    <row r="11279" spans="1:17">
      <c r="A11279" s="52"/>
      <c r="B11279" s="52"/>
      <c r="P11279" s="63"/>
      <c r="Q11279" s="63"/>
    </row>
    <row r="11280" spans="1:17">
      <c r="A11280" s="52"/>
      <c r="B11280" s="52"/>
      <c r="P11280" s="63"/>
      <c r="Q11280" s="63"/>
    </row>
    <row r="11281" spans="1:17">
      <c r="A11281" s="52"/>
      <c r="B11281" s="52"/>
      <c r="P11281" s="63"/>
      <c r="Q11281" s="63"/>
    </row>
    <row r="11282" spans="1:17">
      <c r="A11282" s="52"/>
      <c r="B11282" s="52"/>
      <c r="P11282" s="63"/>
      <c r="Q11282" s="63"/>
    </row>
    <row r="11283" spans="1:17">
      <c r="A11283" s="52"/>
      <c r="B11283" s="52"/>
      <c r="P11283" s="63"/>
      <c r="Q11283" s="63"/>
    </row>
    <row r="11284" spans="1:17">
      <c r="A11284" s="52"/>
      <c r="B11284" s="52"/>
      <c r="P11284" s="63"/>
      <c r="Q11284" s="63"/>
    </row>
    <row r="11285" spans="1:17">
      <c r="A11285" s="52"/>
      <c r="B11285" s="52"/>
      <c r="P11285" s="63"/>
      <c r="Q11285" s="63"/>
    </row>
    <row r="11286" spans="1:17">
      <c r="A11286" s="52"/>
      <c r="B11286" s="52"/>
      <c r="P11286" s="63"/>
      <c r="Q11286" s="63"/>
    </row>
    <row r="11287" spans="1:17">
      <c r="A11287" s="52"/>
      <c r="B11287" s="52"/>
      <c r="P11287" s="63"/>
      <c r="Q11287" s="63"/>
    </row>
    <row r="11288" spans="1:17">
      <c r="A11288" s="52"/>
      <c r="B11288" s="52"/>
      <c r="P11288" s="63"/>
      <c r="Q11288" s="63"/>
    </row>
    <row r="11289" spans="1:17">
      <c r="A11289" s="52"/>
      <c r="B11289" s="52"/>
      <c r="P11289" s="63"/>
      <c r="Q11289" s="63"/>
    </row>
    <row r="11290" spans="1:17">
      <c r="A11290" s="52"/>
      <c r="B11290" s="52"/>
      <c r="P11290" s="63"/>
      <c r="Q11290" s="63"/>
    </row>
    <row r="11291" spans="1:17">
      <c r="A11291" s="52"/>
      <c r="B11291" s="52"/>
      <c r="P11291" s="63"/>
      <c r="Q11291" s="63"/>
    </row>
    <row r="11292" spans="1:17">
      <c r="A11292" s="52"/>
      <c r="B11292" s="52"/>
      <c r="P11292" s="63"/>
      <c r="Q11292" s="63"/>
    </row>
    <row r="11293" spans="1:17">
      <c r="A11293" s="52"/>
      <c r="B11293" s="52"/>
      <c r="P11293" s="63"/>
      <c r="Q11293" s="63"/>
    </row>
    <row r="11294" spans="1:17">
      <c r="A11294" s="52"/>
      <c r="B11294" s="52"/>
      <c r="P11294" s="63"/>
      <c r="Q11294" s="63"/>
    </row>
    <row r="11295" spans="1:17">
      <c r="A11295" s="52"/>
      <c r="B11295" s="52"/>
      <c r="P11295" s="63"/>
      <c r="Q11295" s="63"/>
    </row>
    <row r="11296" spans="1:17">
      <c r="A11296" s="52"/>
      <c r="B11296" s="52"/>
      <c r="P11296" s="63"/>
      <c r="Q11296" s="63"/>
    </row>
    <row r="11297" spans="1:17">
      <c r="A11297" s="52"/>
      <c r="B11297" s="52"/>
      <c r="P11297" s="63"/>
      <c r="Q11297" s="63"/>
    </row>
    <row r="11298" spans="1:17">
      <c r="A11298" s="52"/>
      <c r="B11298" s="52"/>
      <c r="P11298" s="63"/>
      <c r="Q11298" s="63"/>
    </row>
    <row r="11299" spans="1:17">
      <c r="A11299" s="52"/>
      <c r="B11299" s="52"/>
      <c r="P11299" s="63"/>
      <c r="Q11299" s="63"/>
    </row>
    <row r="11300" spans="1:17">
      <c r="A11300" s="52"/>
      <c r="B11300" s="52"/>
      <c r="P11300" s="63"/>
      <c r="Q11300" s="63"/>
    </row>
    <row r="11301" spans="1:17">
      <c r="A11301" s="52"/>
      <c r="B11301" s="52"/>
      <c r="P11301" s="63"/>
      <c r="Q11301" s="63"/>
    </row>
    <row r="11302" spans="1:17">
      <c r="A11302" s="52"/>
      <c r="B11302" s="52"/>
      <c r="P11302" s="63"/>
      <c r="Q11302" s="63"/>
    </row>
    <row r="11303" spans="1:17">
      <c r="A11303" s="52"/>
      <c r="B11303" s="52"/>
      <c r="P11303" s="63"/>
      <c r="Q11303" s="63"/>
    </row>
    <row r="11304" spans="1:17">
      <c r="A11304" s="52"/>
      <c r="B11304" s="52"/>
      <c r="P11304" s="63"/>
      <c r="Q11304" s="63"/>
    </row>
    <row r="11305" spans="1:17">
      <c r="A11305" s="52"/>
      <c r="B11305" s="52"/>
      <c r="P11305" s="63"/>
      <c r="Q11305" s="63"/>
    </row>
    <row r="11306" spans="1:17">
      <c r="A11306" s="52"/>
      <c r="B11306" s="52"/>
      <c r="P11306" s="63"/>
      <c r="Q11306" s="63"/>
    </row>
    <row r="11307" spans="1:17">
      <c r="A11307" s="52"/>
      <c r="B11307" s="52"/>
      <c r="P11307" s="63"/>
      <c r="Q11307" s="63"/>
    </row>
    <row r="11308" spans="1:17">
      <c r="A11308" s="52"/>
      <c r="B11308" s="52"/>
      <c r="P11308" s="63"/>
      <c r="Q11308" s="63"/>
    </row>
    <row r="11309" spans="1:17">
      <c r="A11309" s="52"/>
      <c r="B11309" s="52"/>
      <c r="P11309" s="63"/>
      <c r="Q11309" s="63"/>
    </row>
    <row r="11310" spans="1:17">
      <c r="A11310" s="52"/>
      <c r="B11310" s="52"/>
      <c r="P11310" s="63"/>
      <c r="Q11310" s="63"/>
    </row>
    <row r="11311" spans="1:17">
      <c r="A11311" s="52"/>
      <c r="B11311" s="52"/>
      <c r="P11311" s="63"/>
      <c r="Q11311" s="63"/>
    </row>
    <row r="11312" spans="1:17">
      <c r="A11312" s="52"/>
      <c r="B11312" s="52"/>
      <c r="P11312" s="63"/>
      <c r="Q11312" s="63"/>
    </row>
    <row r="11313" spans="1:17">
      <c r="A11313" s="52"/>
      <c r="B11313" s="52"/>
      <c r="P11313" s="63"/>
      <c r="Q11313" s="63"/>
    </row>
    <row r="11314" spans="1:17">
      <c r="A11314" s="52"/>
      <c r="B11314" s="52"/>
      <c r="P11314" s="63"/>
      <c r="Q11314" s="63"/>
    </row>
    <row r="11315" spans="1:17">
      <c r="A11315" s="52"/>
      <c r="B11315" s="52"/>
      <c r="P11315" s="63"/>
      <c r="Q11315" s="63"/>
    </row>
    <row r="11316" spans="1:17">
      <c r="A11316" s="52"/>
      <c r="B11316" s="52"/>
      <c r="P11316" s="63"/>
      <c r="Q11316" s="63"/>
    </row>
    <row r="11317" spans="1:17">
      <c r="A11317" s="52"/>
      <c r="B11317" s="52"/>
      <c r="P11317" s="63"/>
      <c r="Q11317" s="63"/>
    </row>
    <row r="11318" spans="1:17">
      <c r="A11318" s="52"/>
      <c r="B11318" s="52"/>
      <c r="P11318" s="63"/>
      <c r="Q11318" s="63"/>
    </row>
    <row r="11319" spans="1:17">
      <c r="A11319" s="52"/>
      <c r="B11319" s="52"/>
      <c r="P11319" s="63"/>
      <c r="Q11319" s="63"/>
    </row>
    <row r="11320" spans="1:17">
      <c r="A11320" s="52"/>
      <c r="B11320" s="52"/>
      <c r="P11320" s="63"/>
      <c r="Q11320" s="63"/>
    </row>
    <row r="11321" spans="1:17">
      <c r="A11321" s="52"/>
      <c r="B11321" s="52"/>
      <c r="P11321" s="63"/>
      <c r="Q11321" s="63"/>
    </row>
    <row r="11322" spans="1:17">
      <c r="A11322" s="52"/>
      <c r="B11322" s="52"/>
      <c r="P11322" s="63"/>
      <c r="Q11322" s="63"/>
    </row>
    <row r="11323" spans="1:17">
      <c r="A11323" s="52"/>
      <c r="B11323" s="52"/>
      <c r="P11323" s="63"/>
      <c r="Q11323" s="63"/>
    </row>
    <row r="11324" spans="1:17">
      <c r="A11324" s="52"/>
      <c r="B11324" s="52"/>
      <c r="P11324" s="63"/>
      <c r="Q11324" s="63"/>
    </row>
    <row r="11325" spans="1:17">
      <c r="A11325" s="52"/>
      <c r="B11325" s="52"/>
      <c r="P11325" s="63"/>
      <c r="Q11325" s="63"/>
    </row>
    <row r="11326" spans="1:17">
      <c r="A11326" s="52"/>
      <c r="B11326" s="52"/>
      <c r="P11326" s="63"/>
      <c r="Q11326" s="63"/>
    </row>
    <row r="11327" spans="1:17">
      <c r="A11327" s="52"/>
      <c r="B11327" s="52"/>
      <c r="P11327" s="63"/>
      <c r="Q11327" s="63"/>
    </row>
    <row r="11328" spans="1:17">
      <c r="A11328" s="52"/>
      <c r="B11328" s="52"/>
      <c r="P11328" s="63"/>
      <c r="Q11328" s="63"/>
    </row>
    <row r="11329" spans="1:17">
      <c r="A11329" s="52"/>
      <c r="B11329" s="52"/>
      <c r="P11329" s="63"/>
      <c r="Q11329" s="63"/>
    </row>
    <row r="11330" spans="1:17">
      <c r="A11330" s="52"/>
      <c r="B11330" s="52"/>
      <c r="P11330" s="63"/>
      <c r="Q11330" s="63"/>
    </row>
    <row r="11331" spans="1:17">
      <c r="A11331" s="52"/>
      <c r="B11331" s="52"/>
      <c r="P11331" s="63"/>
      <c r="Q11331" s="63"/>
    </row>
    <row r="11332" spans="1:17">
      <c r="A11332" s="52"/>
      <c r="B11332" s="52"/>
      <c r="P11332" s="63"/>
      <c r="Q11332" s="63"/>
    </row>
    <row r="11333" spans="1:17">
      <c r="A11333" s="52"/>
      <c r="B11333" s="52"/>
      <c r="P11333" s="63"/>
      <c r="Q11333" s="63"/>
    </row>
    <row r="11334" spans="1:17">
      <c r="A11334" s="52"/>
      <c r="B11334" s="52"/>
      <c r="P11334" s="63"/>
      <c r="Q11334" s="63"/>
    </row>
    <row r="11335" spans="1:17">
      <c r="A11335" s="52"/>
      <c r="B11335" s="52"/>
      <c r="P11335" s="63"/>
      <c r="Q11335" s="63"/>
    </row>
    <row r="11336" spans="1:17">
      <c r="A11336" s="52"/>
      <c r="B11336" s="52"/>
      <c r="P11336" s="63"/>
      <c r="Q11336" s="63"/>
    </row>
    <row r="11337" spans="1:17">
      <c r="A11337" s="52"/>
      <c r="B11337" s="52"/>
      <c r="P11337" s="63"/>
      <c r="Q11337" s="63"/>
    </row>
    <row r="11338" spans="1:17">
      <c r="A11338" s="52"/>
      <c r="B11338" s="52"/>
      <c r="P11338" s="63"/>
      <c r="Q11338" s="63"/>
    </row>
    <row r="11339" spans="1:17">
      <c r="A11339" s="52"/>
      <c r="B11339" s="52"/>
      <c r="P11339" s="63"/>
      <c r="Q11339" s="63"/>
    </row>
    <row r="11340" spans="1:17">
      <c r="A11340" s="52"/>
      <c r="B11340" s="52"/>
      <c r="P11340" s="63"/>
      <c r="Q11340" s="63"/>
    </row>
    <row r="11341" spans="1:17">
      <c r="A11341" s="52"/>
      <c r="B11341" s="52"/>
      <c r="P11341" s="63"/>
      <c r="Q11341" s="63"/>
    </row>
    <row r="11342" spans="1:17">
      <c r="A11342" s="52"/>
      <c r="B11342" s="52"/>
      <c r="P11342" s="63"/>
      <c r="Q11342" s="63"/>
    </row>
    <row r="11343" spans="1:17">
      <c r="A11343" s="52"/>
      <c r="B11343" s="52"/>
      <c r="P11343" s="63"/>
      <c r="Q11343" s="63"/>
    </row>
    <row r="11344" spans="1:17">
      <c r="A11344" s="52"/>
      <c r="B11344" s="52"/>
      <c r="P11344" s="63"/>
      <c r="Q11344" s="63"/>
    </row>
    <row r="11345" spans="1:17">
      <c r="A11345" s="52"/>
      <c r="B11345" s="52"/>
      <c r="P11345" s="63"/>
      <c r="Q11345" s="63"/>
    </row>
    <row r="11346" spans="1:17">
      <c r="A11346" s="52"/>
      <c r="B11346" s="52"/>
      <c r="P11346" s="63"/>
      <c r="Q11346" s="63"/>
    </row>
    <row r="11347" spans="1:17">
      <c r="A11347" s="52"/>
      <c r="B11347" s="52"/>
      <c r="P11347" s="63"/>
      <c r="Q11347" s="63"/>
    </row>
    <row r="11348" spans="1:17">
      <c r="A11348" s="52"/>
      <c r="B11348" s="52"/>
      <c r="P11348" s="63"/>
      <c r="Q11348" s="63"/>
    </row>
    <row r="11349" spans="1:17">
      <c r="A11349" s="52"/>
      <c r="B11349" s="52"/>
      <c r="P11349" s="63"/>
      <c r="Q11349" s="63"/>
    </row>
    <row r="11350" spans="1:17">
      <c r="A11350" s="52"/>
      <c r="B11350" s="52"/>
      <c r="P11350" s="63"/>
      <c r="Q11350" s="63"/>
    </row>
    <row r="11351" spans="1:17">
      <c r="A11351" s="52"/>
      <c r="B11351" s="52"/>
      <c r="P11351" s="63"/>
      <c r="Q11351" s="63"/>
    </row>
    <row r="11352" spans="1:17">
      <c r="A11352" s="52"/>
      <c r="B11352" s="52"/>
      <c r="P11352" s="63"/>
      <c r="Q11352" s="63"/>
    </row>
    <row r="11353" spans="1:17">
      <c r="A11353" s="52"/>
      <c r="B11353" s="52"/>
      <c r="P11353" s="63"/>
      <c r="Q11353" s="63"/>
    </row>
    <row r="11354" spans="1:17">
      <c r="A11354" s="52"/>
      <c r="B11354" s="52"/>
      <c r="P11354" s="63"/>
      <c r="Q11354" s="63"/>
    </row>
    <row r="11355" spans="1:17">
      <c r="A11355" s="52"/>
      <c r="B11355" s="52"/>
      <c r="P11355" s="63"/>
      <c r="Q11355" s="63"/>
    </row>
    <row r="11356" spans="1:17">
      <c r="A11356" s="52"/>
      <c r="B11356" s="52"/>
      <c r="P11356" s="63"/>
      <c r="Q11356" s="63"/>
    </row>
    <row r="11357" spans="1:17">
      <c r="A11357" s="52"/>
      <c r="B11357" s="52"/>
      <c r="P11357" s="63"/>
      <c r="Q11357" s="63"/>
    </row>
    <row r="11358" spans="1:17">
      <c r="A11358" s="52"/>
      <c r="B11358" s="52"/>
      <c r="P11358" s="63"/>
      <c r="Q11358" s="63"/>
    </row>
    <row r="11359" spans="1:17">
      <c r="A11359" s="52"/>
      <c r="B11359" s="52"/>
      <c r="P11359" s="63"/>
      <c r="Q11359" s="63"/>
    </row>
    <row r="11360" spans="1:17">
      <c r="A11360" s="52"/>
      <c r="B11360" s="52"/>
      <c r="P11360" s="63"/>
      <c r="Q11360" s="63"/>
    </row>
    <row r="11361" spans="1:17">
      <c r="A11361" s="52"/>
      <c r="B11361" s="52"/>
      <c r="P11361" s="63"/>
      <c r="Q11361" s="63"/>
    </row>
    <row r="11362" spans="1:17">
      <c r="A11362" s="52"/>
      <c r="B11362" s="52"/>
      <c r="P11362" s="63"/>
      <c r="Q11362" s="63"/>
    </row>
    <row r="11363" spans="1:17">
      <c r="A11363" s="52"/>
      <c r="B11363" s="52"/>
      <c r="P11363" s="63"/>
      <c r="Q11363" s="63"/>
    </row>
    <row r="11364" spans="1:17">
      <c r="A11364" s="52"/>
      <c r="B11364" s="52"/>
      <c r="P11364" s="63"/>
      <c r="Q11364" s="63"/>
    </row>
    <row r="11365" spans="1:17">
      <c r="A11365" s="52"/>
      <c r="B11365" s="52"/>
      <c r="P11365" s="63"/>
      <c r="Q11365" s="63"/>
    </row>
    <row r="11366" spans="1:17">
      <c r="A11366" s="52"/>
      <c r="B11366" s="52"/>
      <c r="P11366" s="63"/>
      <c r="Q11366" s="63"/>
    </row>
    <row r="11367" spans="1:17">
      <c r="A11367" s="52"/>
      <c r="B11367" s="52"/>
      <c r="P11367" s="63"/>
      <c r="Q11367" s="63"/>
    </row>
    <row r="11368" spans="1:17">
      <c r="A11368" s="52"/>
      <c r="B11368" s="52"/>
      <c r="P11368" s="63"/>
      <c r="Q11368" s="63"/>
    </row>
    <row r="11369" spans="1:17">
      <c r="A11369" s="52"/>
      <c r="B11369" s="52"/>
      <c r="P11369" s="63"/>
      <c r="Q11369" s="63"/>
    </row>
    <row r="11370" spans="1:17">
      <c r="A11370" s="52"/>
      <c r="B11370" s="52"/>
      <c r="P11370" s="63"/>
      <c r="Q11370" s="63"/>
    </row>
    <row r="11371" spans="1:17">
      <c r="A11371" s="52"/>
      <c r="B11371" s="52"/>
      <c r="P11371" s="63"/>
      <c r="Q11371" s="63"/>
    </row>
    <row r="11372" spans="1:17">
      <c r="A11372" s="52"/>
      <c r="B11372" s="52"/>
      <c r="P11372" s="63"/>
      <c r="Q11372" s="63"/>
    </row>
    <row r="11373" spans="1:17">
      <c r="A11373" s="52"/>
      <c r="B11373" s="52"/>
      <c r="P11373" s="63"/>
      <c r="Q11373" s="63"/>
    </row>
    <row r="11374" spans="1:17">
      <c r="A11374" s="52"/>
      <c r="B11374" s="52"/>
      <c r="P11374" s="63"/>
      <c r="Q11374" s="63"/>
    </row>
    <row r="11375" spans="1:17">
      <c r="A11375" s="52"/>
      <c r="B11375" s="52"/>
      <c r="P11375" s="63"/>
      <c r="Q11375" s="63"/>
    </row>
    <row r="11376" spans="1:17">
      <c r="A11376" s="52"/>
      <c r="B11376" s="52"/>
      <c r="P11376" s="63"/>
      <c r="Q11376" s="63"/>
    </row>
    <row r="11377" spans="1:17">
      <c r="A11377" s="52"/>
      <c r="B11377" s="52"/>
      <c r="P11377" s="63"/>
      <c r="Q11377" s="63"/>
    </row>
    <row r="11378" spans="1:17">
      <c r="A11378" s="52"/>
      <c r="B11378" s="52"/>
      <c r="P11378" s="63"/>
      <c r="Q11378" s="63"/>
    </row>
    <row r="11379" spans="1:17">
      <c r="A11379" s="52"/>
      <c r="B11379" s="52"/>
      <c r="P11379" s="63"/>
      <c r="Q11379" s="63"/>
    </row>
    <row r="11380" spans="1:17">
      <c r="A11380" s="52"/>
      <c r="B11380" s="52"/>
      <c r="P11380" s="63"/>
      <c r="Q11380" s="63"/>
    </row>
    <row r="11381" spans="1:17">
      <c r="A11381" s="52"/>
      <c r="B11381" s="52"/>
      <c r="P11381" s="63"/>
      <c r="Q11381" s="63"/>
    </row>
    <row r="11382" spans="1:17">
      <c r="A11382" s="52"/>
      <c r="B11382" s="52"/>
      <c r="P11382" s="63"/>
      <c r="Q11382" s="63"/>
    </row>
    <row r="11383" spans="1:17">
      <c r="A11383" s="52"/>
      <c r="B11383" s="52"/>
      <c r="P11383" s="63"/>
      <c r="Q11383" s="63"/>
    </row>
    <row r="11384" spans="1:17">
      <c r="A11384" s="52"/>
      <c r="B11384" s="52"/>
      <c r="P11384" s="63"/>
      <c r="Q11384" s="63"/>
    </row>
    <row r="11385" spans="1:17">
      <c r="A11385" s="52"/>
      <c r="B11385" s="52"/>
      <c r="P11385" s="63"/>
      <c r="Q11385" s="63"/>
    </row>
    <row r="11386" spans="1:17">
      <c r="A11386" s="52"/>
      <c r="B11386" s="52"/>
      <c r="P11386" s="63"/>
      <c r="Q11386" s="63"/>
    </row>
    <row r="11387" spans="1:17">
      <c r="A11387" s="52"/>
      <c r="B11387" s="52"/>
      <c r="P11387" s="63"/>
      <c r="Q11387" s="63"/>
    </row>
    <row r="11388" spans="1:17">
      <c r="A11388" s="52"/>
      <c r="B11388" s="52"/>
      <c r="P11388" s="63"/>
      <c r="Q11388" s="63"/>
    </row>
    <row r="11389" spans="1:17">
      <c r="A11389" s="52"/>
      <c r="B11389" s="52"/>
      <c r="P11389" s="63"/>
      <c r="Q11389" s="63"/>
    </row>
    <row r="11390" spans="1:17">
      <c r="A11390" s="52"/>
      <c r="B11390" s="52"/>
      <c r="P11390" s="63"/>
      <c r="Q11390" s="63"/>
    </row>
    <row r="11391" spans="1:17">
      <c r="A11391" s="52"/>
      <c r="B11391" s="52"/>
      <c r="P11391" s="63"/>
      <c r="Q11391" s="63"/>
    </row>
    <row r="11392" spans="1:17">
      <c r="A11392" s="52"/>
      <c r="P11392" s="63"/>
      <c r="Q11392" s="63"/>
    </row>
    <row r="11393" spans="1:17">
      <c r="A11393" s="53"/>
      <c r="P11393" s="63"/>
      <c r="Q11393" s="63"/>
    </row>
    <row r="11394" spans="1:17">
      <c r="A11394" s="53"/>
      <c r="P11394" s="63"/>
      <c r="Q11394" s="63"/>
    </row>
    <row r="11395" spans="1:17">
      <c r="A11395" s="53"/>
      <c r="P11395" s="63"/>
      <c r="Q11395" s="63"/>
    </row>
    <row r="11396" spans="1:17">
      <c r="A11396" s="53"/>
      <c r="P11396" s="63"/>
      <c r="Q11396" s="63"/>
    </row>
    <row r="11397" spans="1:17">
      <c r="A11397" s="53"/>
      <c r="P11397" s="63"/>
      <c r="Q11397" s="63"/>
    </row>
    <row r="11398" spans="1:17">
      <c r="A11398" s="53"/>
      <c r="P11398" s="63"/>
      <c r="Q11398" s="63"/>
    </row>
    <row r="11399" spans="1:17">
      <c r="A11399" s="53"/>
      <c r="P11399" s="63"/>
      <c r="Q11399" s="63"/>
    </row>
    <row r="11400" spans="1:17">
      <c r="A11400" s="53"/>
      <c r="P11400" s="63"/>
      <c r="Q11400" s="63"/>
    </row>
    <row r="11401" spans="1:17">
      <c r="A11401" s="53"/>
      <c r="P11401" s="63"/>
      <c r="Q11401" s="63"/>
    </row>
    <row r="11402" spans="1:17">
      <c r="A11402" s="53"/>
      <c r="P11402" s="63"/>
      <c r="Q11402" s="63"/>
    </row>
    <row r="11403" spans="1:17">
      <c r="A11403" s="53"/>
      <c r="P11403" s="63"/>
      <c r="Q11403" s="63"/>
    </row>
    <row r="11404" spans="1:17">
      <c r="A11404" s="53"/>
      <c r="P11404" s="63"/>
      <c r="Q11404" s="63"/>
    </row>
    <row r="11405" spans="1:17">
      <c r="A11405" s="53"/>
      <c r="P11405" s="63"/>
      <c r="Q11405" s="63"/>
    </row>
    <row r="11406" spans="1:17">
      <c r="A11406" s="53"/>
      <c r="P11406" s="63"/>
      <c r="Q11406" s="63"/>
    </row>
    <row r="11407" spans="1:17">
      <c r="A11407" s="53"/>
      <c r="P11407" s="63"/>
      <c r="Q11407" s="63"/>
    </row>
    <row r="11408" spans="1:17">
      <c r="A11408" s="53"/>
      <c r="P11408" s="63"/>
      <c r="Q11408" s="63"/>
    </row>
    <row r="11409" spans="1:17">
      <c r="A11409" s="53"/>
      <c r="P11409" s="63"/>
      <c r="Q11409" s="63"/>
    </row>
    <row r="11410" spans="1:17">
      <c r="A11410" s="53"/>
      <c r="P11410" s="63"/>
      <c r="Q11410" s="63"/>
    </row>
    <row r="11411" spans="1:17">
      <c r="A11411" s="53"/>
      <c r="P11411" s="63"/>
      <c r="Q11411" s="63"/>
    </row>
    <row r="11412" spans="1:17">
      <c r="A11412" s="53"/>
      <c r="P11412" s="63"/>
      <c r="Q11412" s="63"/>
    </row>
    <row r="11413" spans="1:17">
      <c r="A11413" s="53"/>
      <c r="P11413" s="63"/>
      <c r="Q11413" s="63"/>
    </row>
    <row r="11414" spans="1:17">
      <c r="A11414" s="53"/>
      <c r="P11414" s="63"/>
      <c r="Q11414" s="63"/>
    </row>
    <row r="11415" spans="1:17">
      <c r="A11415" s="53"/>
      <c r="P11415" s="63"/>
      <c r="Q11415" s="63"/>
    </row>
    <row r="11416" spans="1:17">
      <c r="A11416" s="53"/>
      <c r="P11416" s="63"/>
      <c r="Q11416" s="63"/>
    </row>
    <row r="11417" spans="1:17">
      <c r="A11417" s="53"/>
      <c r="P11417" s="63"/>
      <c r="Q11417" s="63"/>
    </row>
    <row r="11418" spans="1:17">
      <c r="A11418" s="53"/>
      <c r="P11418" s="63"/>
      <c r="Q11418" s="63"/>
    </row>
    <row r="11419" spans="1:17">
      <c r="A11419" s="53"/>
      <c r="P11419" s="63"/>
      <c r="Q11419" s="63"/>
    </row>
    <row r="11420" spans="1:17">
      <c r="A11420" s="53"/>
      <c r="P11420" s="63"/>
      <c r="Q11420" s="63"/>
    </row>
    <row r="11421" spans="1:17">
      <c r="A11421" s="53"/>
      <c r="P11421" s="63"/>
      <c r="Q11421" s="63"/>
    </row>
    <row r="11422" spans="1:17">
      <c r="A11422" s="53"/>
      <c r="P11422" s="63"/>
      <c r="Q11422" s="63"/>
    </row>
    <row r="11423" spans="1:17">
      <c r="A11423" s="53"/>
      <c r="P11423" s="63"/>
      <c r="Q11423" s="63"/>
    </row>
    <row r="11424" spans="1:17">
      <c r="A11424" s="53"/>
      <c r="P11424" s="63"/>
      <c r="Q11424" s="63"/>
    </row>
    <row r="11425" spans="1:17">
      <c r="A11425" s="53"/>
      <c r="P11425" s="63"/>
      <c r="Q11425" s="63"/>
    </row>
    <row r="11426" spans="1:17">
      <c r="A11426" s="53"/>
      <c r="P11426" s="63"/>
      <c r="Q11426" s="63"/>
    </row>
    <row r="11427" spans="1:17">
      <c r="A11427" s="53"/>
      <c r="P11427" s="63"/>
      <c r="Q11427" s="63"/>
    </row>
    <row r="11428" spans="1:17">
      <c r="A11428" s="53"/>
      <c r="P11428" s="63"/>
      <c r="Q11428" s="63"/>
    </row>
    <row r="11429" spans="1:17">
      <c r="A11429" s="53"/>
      <c r="P11429" s="63"/>
      <c r="Q11429" s="63"/>
    </row>
    <row r="11430" spans="1:17">
      <c r="A11430" s="53"/>
      <c r="P11430" s="63"/>
      <c r="Q11430" s="63"/>
    </row>
    <row r="11431" spans="1:17">
      <c r="A11431" s="53"/>
      <c r="P11431" s="63"/>
      <c r="Q11431" s="63"/>
    </row>
    <row r="11432" spans="1:17">
      <c r="A11432" s="53"/>
      <c r="P11432" s="63"/>
      <c r="Q11432" s="63"/>
    </row>
    <row r="11433" spans="1:17">
      <c r="A11433" s="53"/>
      <c r="P11433" s="63"/>
      <c r="Q11433" s="63"/>
    </row>
    <row r="11434" spans="1:17">
      <c r="A11434" s="53"/>
      <c r="P11434" s="63"/>
      <c r="Q11434" s="63"/>
    </row>
    <row r="11435" spans="1:17">
      <c r="A11435" s="53"/>
      <c r="P11435" s="63"/>
      <c r="Q11435" s="63"/>
    </row>
    <row r="11436" spans="1:17">
      <c r="A11436" s="53"/>
      <c r="P11436" s="63"/>
      <c r="Q11436" s="63"/>
    </row>
    <row r="11437" spans="1:17">
      <c r="A11437" s="53"/>
      <c r="P11437" s="63"/>
      <c r="Q11437" s="63"/>
    </row>
    <row r="11438" spans="1:17">
      <c r="A11438" s="53"/>
      <c r="P11438" s="63"/>
      <c r="Q11438" s="63"/>
    </row>
    <row r="11439" spans="1:17">
      <c r="A11439" s="53"/>
      <c r="P11439" s="63"/>
      <c r="Q11439" s="63"/>
    </row>
    <row r="11440" spans="1:17">
      <c r="A11440" s="53"/>
      <c r="P11440" s="63"/>
      <c r="Q11440" s="63"/>
    </row>
    <row r="11441" spans="1:17">
      <c r="A11441" s="53"/>
      <c r="P11441" s="63"/>
      <c r="Q11441" s="63"/>
    </row>
    <row r="11442" spans="1:17">
      <c r="A11442" s="53"/>
      <c r="P11442" s="63"/>
      <c r="Q11442" s="63"/>
    </row>
    <row r="11443" spans="1:17">
      <c r="A11443" s="53"/>
      <c r="P11443" s="63"/>
      <c r="Q11443" s="63"/>
    </row>
    <row r="11444" spans="1:17">
      <c r="A11444" s="53"/>
      <c r="P11444" s="63"/>
      <c r="Q11444" s="63"/>
    </row>
    <row r="11445" spans="1:17">
      <c r="A11445" s="53"/>
      <c r="P11445" s="63"/>
      <c r="Q11445" s="63"/>
    </row>
    <row r="11446" spans="1:17">
      <c r="A11446" s="53"/>
      <c r="P11446" s="63"/>
      <c r="Q11446" s="63"/>
    </row>
    <row r="11447" spans="1:17">
      <c r="A11447" s="53"/>
      <c r="P11447" s="63"/>
      <c r="Q11447" s="63"/>
    </row>
    <row r="11448" spans="1:17">
      <c r="A11448" s="53"/>
      <c r="P11448" s="63"/>
      <c r="Q11448" s="63"/>
    </row>
    <row r="11449" spans="1:17">
      <c r="A11449" s="53"/>
      <c r="P11449" s="63"/>
      <c r="Q11449" s="63"/>
    </row>
    <row r="11450" spans="1:17">
      <c r="A11450" s="53"/>
      <c r="P11450" s="63"/>
      <c r="Q11450" s="63"/>
    </row>
    <row r="11451" spans="1:17">
      <c r="A11451" s="53"/>
      <c r="P11451" s="63"/>
      <c r="Q11451" s="63"/>
    </row>
    <row r="11452" spans="1:17">
      <c r="A11452" s="53"/>
      <c r="P11452" s="63"/>
      <c r="Q11452" s="63"/>
    </row>
    <row r="11453" spans="1:17">
      <c r="A11453" s="53"/>
      <c r="P11453" s="63"/>
      <c r="Q11453" s="63"/>
    </row>
    <row r="11454" spans="1:17">
      <c r="A11454" s="53"/>
      <c r="P11454" s="63"/>
      <c r="Q11454" s="63"/>
    </row>
    <row r="11455" spans="1:17">
      <c r="A11455" s="53"/>
      <c r="P11455" s="63"/>
      <c r="Q11455" s="63"/>
    </row>
    <row r="11456" spans="1:17">
      <c r="A11456" s="53"/>
      <c r="P11456" s="63"/>
      <c r="Q11456" s="63"/>
    </row>
    <row r="11457" spans="1:17">
      <c r="A11457" s="53"/>
      <c r="P11457" s="63"/>
      <c r="Q11457" s="63"/>
    </row>
    <row r="11458" spans="1:17">
      <c r="A11458" s="53"/>
      <c r="P11458" s="63"/>
      <c r="Q11458" s="63"/>
    </row>
    <row r="11459" spans="1:17">
      <c r="A11459" s="53"/>
      <c r="P11459" s="63"/>
      <c r="Q11459" s="63"/>
    </row>
    <row r="11460" spans="1:17">
      <c r="A11460" s="53"/>
      <c r="P11460" s="63"/>
      <c r="Q11460" s="63"/>
    </row>
    <row r="11461" spans="1:17">
      <c r="A11461" s="53"/>
      <c r="P11461" s="63"/>
      <c r="Q11461" s="63"/>
    </row>
    <row r="11462" spans="1:17">
      <c r="A11462" s="53"/>
      <c r="P11462" s="63"/>
      <c r="Q11462" s="63"/>
    </row>
    <row r="11463" spans="1:17">
      <c r="A11463" s="53"/>
      <c r="P11463" s="63"/>
      <c r="Q11463" s="63"/>
    </row>
    <row r="11464" spans="1:17">
      <c r="A11464" s="53"/>
      <c r="P11464" s="63"/>
      <c r="Q11464" s="63"/>
    </row>
    <row r="11465" spans="1:17">
      <c r="A11465" s="53"/>
      <c r="P11465" s="63"/>
      <c r="Q11465" s="63"/>
    </row>
    <row r="11466" spans="1:17">
      <c r="A11466" s="53"/>
      <c r="P11466" s="63"/>
      <c r="Q11466" s="63"/>
    </row>
    <row r="11467" spans="1:17">
      <c r="A11467" s="53"/>
      <c r="P11467" s="63"/>
      <c r="Q11467" s="63"/>
    </row>
    <row r="11468" spans="1:17">
      <c r="A11468" s="53"/>
      <c r="P11468" s="63"/>
      <c r="Q11468" s="63"/>
    </row>
    <row r="11469" spans="1:17">
      <c r="A11469" s="53"/>
      <c r="P11469" s="63"/>
      <c r="Q11469" s="63"/>
    </row>
    <row r="11470" spans="1:17">
      <c r="A11470" s="53"/>
      <c r="P11470" s="63"/>
      <c r="Q11470" s="63"/>
    </row>
    <row r="11471" spans="1:17">
      <c r="A11471" s="53"/>
      <c r="P11471" s="63"/>
      <c r="Q11471" s="63"/>
    </row>
    <row r="11472" spans="1:17">
      <c r="A11472" s="53"/>
      <c r="P11472" s="63"/>
      <c r="Q11472" s="63"/>
    </row>
    <row r="11473" spans="1:17">
      <c r="A11473" s="53"/>
      <c r="P11473" s="63"/>
      <c r="Q11473" s="63"/>
    </row>
    <row r="11474" spans="1:17">
      <c r="A11474" s="53"/>
      <c r="P11474" s="63"/>
      <c r="Q11474" s="63"/>
    </row>
    <row r="11475" spans="1:17">
      <c r="A11475" s="53"/>
      <c r="P11475" s="63"/>
      <c r="Q11475" s="63"/>
    </row>
    <row r="11476" spans="1:17">
      <c r="A11476" s="53"/>
      <c r="P11476" s="63"/>
      <c r="Q11476" s="63"/>
    </row>
    <row r="11477" spans="1:17">
      <c r="A11477" s="53"/>
      <c r="P11477" s="63"/>
      <c r="Q11477" s="63"/>
    </row>
    <row r="11478" spans="1:17">
      <c r="A11478" s="53"/>
      <c r="P11478" s="63"/>
      <c r="Q11478" s="63"/>
    </row>
    <row r="11479" spans="1:17">
      <c r="A11479" s="53"/>
      <c r="P11479" s="63"/>
      <c r="Q11479" s="63"/>
    </row>
    <row r="11480" spans="1:17">
      <c r="A11480" s="53"/>
      <c r="P11480" s="63"/>
      <c r="Q11480" s="63"/>
    </row>
    <row r="11481" spans="1:17">
      <c r="A11481" s="53"/>
      <c r="P11481" s="63"/>
      <c r="Q11481" s="63"/>
    </row>
    <row r="11482" spans="1:17">
      <c r="A11482" s="53"/>
      <c r="P11482" s="63"/>
      <c r="Q11482" s="63"/>
    </row>
    <row r="11483" spans="1:17">
      <c r="A11483" s="53"/>
      <c r="P11483" s="63"/>
      <c r="Q11483" s="63"/>
    </row>
    <row r="11484" spans="1:17">
      <c r="A11484" s="53"/>
      <c r="P11484" s="63"/>
      <c r="Q11484" s="63"/>
    </row>
    <row r="11485" spans="1:17">
      <c r="A11485" s="53"/>
      <c r="P11485" s="63"/>
      <c r="Q11485" s="63"/>
    </row>
    <row r="11486" spans="1:17">
      <c r="A11486" s="53"/>
      <c r="P11486" s="63"/>
      <c r="Q11486" s="63"/>
    </row>
    <row r="11487" spans="1:17">
      <c r="A11487" s="53"/>
      <c r="P11487" s="63"/>
      <c r="Q11487" s="63"/>
    </row>
    <row r="11488" spans="1:17">
      <c r="A11488" s="53"/>
      <c r="P11488" s="63"/>
      <c r="Q11488" s="63"/>
    </row>
    <row r="11489" spans="1:17">
      <c r="A11489" s="53"/>
      <c r="P11489" s="63"/>
      <c r="Q11489" s="63"/>
    </row>
    <row r="11490" spans="1:17">
      <c r="A11490" s="53"/>
      <c r="P11490" s="63"/>
      <c r="Q11490" s="63"/>
    </row>
    <row r="11491" spans="1:17">
      <c r="A11491" s="53"/>
      <c r="P11491" s="63"/>
      <c r="Q11491" s="63"/>
    </row>
    <row r="11492" spans="1:17">
      <c r="A11492" s="53"/>
      <c r="P11492" s="63"/>
      <c r="Q11492" s="63"/>
    </row>
    <row r="11493" spans="1:17">
      <c r="A11493" s="53"/>
      <c r="P11493" s="63"/>
      <c r="Q11493" s="63"/>
    </row>
    <row r="11494" spans="1:17">
      <c r="A11494" s="53"/>
      <c r="P11494" s="63"/>
      <c r="Q11494" s="63"/>
    </row>
    <row r="11495" spans="1:17">
      <c r="A11495" s="53"/>
      <c r="P11495" s="63"/>
      <c r="Q11495" s="63"/>
    </row>
    <row r="11496" spans="1:17">
      <c r="A11496" s="53"/>
      <c r="P11496" s="63"/>
      <c r="Q11496" s="63"/>
    </row>
    <row r="11497" spans="1:17">
      <c r="A11497" s="53"/>
      <c r="P11497" s="63"/>
      <c r="Q11497" s="63"/>
    </row>
    <row r="11498" spans="1:17">
      <c r="A11498" s="53"/>
      <c r="P11498" s="63"/>
      <c r="Q11498" s="63"/>
    </row>
    <row r="11499" spans="1:17">
      <c r="A11499" s="53"/>
      <c r="P11499" s="63"/>
      <c r="Q11499" s="63"/>
    </row>
    <row r="11500" spans="1:17">
      <c r="A11500" s="53"/>
      <c r="P11500" s="63"/>
      <c r="Q11500" s="63"/>
    </row>
    <row r="11501" spans="1:17">
      <c r="A11501" s="53"/>
      <c r="P11501" s="63"/>
      <c r="Q11501" s="63"/>
    </row>
    <row r="11502" spans="1:17">
      <c r="A11502" s="53"/>
      <c r="P11502" s="63"/>
      <c r="Q11502" s="63"/>
    </row>
    <row r="11503" spans="1:17">
      <c r="A11503" s="53"/>
      <c r="P11503" s="63"/>
      <c r="Q11503" s="63"/>
    </row>
    <row r="11504" spans="1:17">
      <c r="A11504" s="53"/>
      <c r="P11504" s="63"/>
      <c r="Q11504" s="63"/>
    </row>
    <row r="11505" spans="1:17">
      <c r="A11505" s="53"/>
      <c r="P11505" s="63"/>
      <c r="Q11505" s="63"/>
    </row>
    <row r="11506" spans="1:17">
      <c r="A11506" s="53"/>
      <c r="P11506" s="63"/>
      <c r="Q11506" s="63"/>
    </row>
    <row r="11507" spans="1:17">
      <c r="A11507" s="53"/>
      <c r="P11507" s="63"/>
      <c r="Q11507" s="63"/>
    </row>
    <row r="11508" spans="1:17">
      <c r="A11508" s="53"/>
      <c r="P11508" s="63"/>
      <c r="Q11508" s="63"/>
    </row>
    <row r="11509" spans="1:17">
      <c r="A11509" s="53"/>
      <c r="P11509" s="63"/>
      <c r="Q11509" s="63"/>
    </row>
    <row r="11510" spans="1:17">
      <c r="A11510" s="53"/>
      <c r="P11510" s="63"/>
      <c r="Q11510" s="63"/>
    </row>
    <row r="11511" spans="1:17">
      <c r="A11511" s="53"/>
      <c r="P11511" s="63"/>
      <c r="Q11511" s="63"/>
    </row>
    <row r="11512" spans="1:17">
      <c r="A11512" s="53"/>
      <c r="B11512" s="52"/>
      <c r="P11512" s="63"/>
      <c r="Q11512" s="63"/>
    </row>
    <row r="11513" spans="1:17">
      <c r="A11513" s="52"/>
      <c r="B11513" s="52"/>
      <c r="P11513" s="63"/>
      <c r="Q11513" s="63"/>
    </row>
    <row r="11514" spans="1:17">
      <c r="A11514" s="52"/>
      <c r="B11514" s="52"/>
      <c r="P11514" s="63"/>
      <c r="Q11514" s="63"/>
    </row>
    <row r="11515" spans="1:17">
      <c r="A11515" s="52"/>
      <c r="B11515" s="52"/>
      <c r="P11515" s="63"/>
      <c r="Q11515" s="63"/>
    </row>
    <row r="11516" spans="1:17">
      <c r="A11516" s="52"/>
      <c r="B11516" s="52"/>
      <c r="P11516" s="63"/>
      <c r="Q11516" s="63"/>
    </row>
    <row r="11517" spans="1:17">
      <c r="A11517" s="52"/>
      <c r="B11517" s="52"/>
      <c r="P11517" s="63"/>
      <c r="Q11517" s="63"/>
    </row>
    <row r="11518" spans="1:17">
      <c r="A11518" s="52"/>
      <c r="B11518" s="52"/>
      <c r="P11518" s="63"/>
      <c r="Q11518" s="63"/>
    </row>
    <row r="11519" spans="1:17">
      <c r="A11519" s="52"/>
      <c r="B11519" s="52"/>
      <c r="P11519" s="63"/>
      <c r="Q11519" s="63"/>
    </row>
    <row r="11520" spans="1:17">
      <c r="A11520" s="52"/>
      <c r="B11520" s="52"/>
      <c r="P11520" s="63"/>
      <c r="Q11520" s="63"/>
    </row>
    <row r="11521" spans="1:17">
      <c r="A11521" s="52"/>
      <c r="B11521" s="52"/>
      <c r="P11521" s="63"/>
      <c r="Q11521" s="63"/>
    </row>
    <row r="11522" spans="1:17">
      <c r="A11522" s="52"/>
      <c r="B11522" s="52"/>
      <c r="P11522" s="63"/>
      <c r="Q11522" s="63"/>
    </row>
    <row r="11523" spans="1:17">
      <c r="A11523" s="52"/>
      <c r="B11523" s="52"/>
      <c r="P11523" s="63"/>
      <c r="Q11523" s="63"/>
    </row>
    <row r="11524" spans="1:17">
      <c r="A11524" s="52"/>
      <c r="B11524" s="52"/>
      <c r="P11524" s="63"/>
      <c r="Q11524" s="63"/>
    </row>
    <row r="11525" spans="1:17">
      <c r="A11525" s="52"/>
      <c r="B11525" s="52"/>
      <c r="P11525" s="63"/>
      <c r="Q11525" s="63"/>
    </row>
    <row r="11526" spans="1:17">
      <c r="A11526" s="52"/>
      <c r="B11526" s="52"/>
      <c r="P11526" s="63"/>
      <c r="Q11526" s="63"/>
    </row>
    <row r="11527" spans="1:17">
      <c r="A11527" s="52"/>
      <c r="B11527" s="52"/>
      <c r="P11527" s="63"/>
      <c r="Q11527" s="63"/>
    </row>
    <row r="11528" spans="1:17">
      <c r="A11528" s="52"/>
      <c r="B11528" s="52"/>
      <c r="P11528" s="63"/>
      <c r="Q11528" s="63"/>
    </row>
    <row r="11529" spans="1:17">
      <c r="A11529" s="52"/>
      <c r="B11529" s="52"/>
      <c r="P11529" s="63"/>
      <c r="Q11529" s="63"/>
    </row>
    <row r="11530" spans="1:17">
      <c r="A11530" s="52"/>
      <c r="B11530" s="52"/>
      <c r="P11530" s="63"/>
      <c r="Q11530" s="63"/>
    </row>
    <row r="11531" spans="1:17">
      <c r="A11531" s="52"/>
      <c r="B11531" s="52"/>
      <c r="P11531" s="63"/>
      <c r="Q11531" s="63"/>
    </row>
    <row r="11532" spans="1:17">
      <c r="A11532" s="52"/>
      <c r="B11532" s="52"/>
      <c r="P11532" s="63"/>
      <c r="Q11532" s="63"/>
    </row>
    <row r="11533" spans="1:17">
      <c r="A11533" s="52"/>
      <c r="B11533" s="52"/>
      <c r="P11533" s="63"/>
      <c r="Q11533" s="63"/>
    </row>
    <row r="11534" spans="1:17">
      <c r="A11534" s="52"/>
      <c r="B11534" s="52"/>
      <c r="P11534" s="63"/>
      <c r="Q11534" s="63"/>
    </row>
    <row r="11535" spans="1:17">
      <c r="A11535" s="52"/>
      <c r="B11535" s="52"/>
      <c r="P11535" s="63"/>
      <c r="Q11535" s="63"/>
    </row>
    <row r="11536" spans="1:17">
      <c r="A11536" s="52"/>
      <c r="B11536" s="52"/>
      <c r="P11536" s="63"/>
      <c r="Q11536" s="63"/>
    </row>
    <row r="11537" spans="1:17">
      <c r="A11537" s="52"/>
      <c r="B11537" s="52"/>
      <c r="P11537" s="63"/>
      <c r="Q11537" s="63"/>
    </row>
    <row r="11538" spans="1:17">
      <c r="A11538" s="52"/>
      <c r="B11538" s="52"/>
      <c r="P11538" s="63"/>
      <c r="Q11538" s="63"/>
    </row>
    <row r="11539" spans="1:17">
      <c r="A11539" s="52"/>
      <c r="B11539" s="52"/>
      <c r="P11539" s="63"/>
      <c r="Q11539" s="63"/>
    </row>
    <row r="11540" spans="1:17">
      <c r="A11540" s="52"/>
      <c r="B11540" s="52"/>
      <c r="P11540" s="63"/>
      <c r="Q11540" s="63"/>
    </row>
    <row r="11541" spans="1:17">
      <c r="A11541" s="52"/>
      <c r="B11541" s="52"/>
      <c r="P11541" s="63"/>
      <c r="Q11541" s="63"/>
    </row>
    <row r="11542" spans="1:17">
      <c r="A11542" s="52"/>
      <c r="B11542" s="52"/>
      <c r="P11542" s="63"/>
      <c r="Q11542" s="63"/>
    </row>
    <row r="11543" spans="1:17">
      <c r="A11543" s="52"/>
      <c r="B11543" s="52"/>
      <c r="P11543" s="63"/>
      <c r="Q11543" s="63"/>
    </row>
    <row r="11544" spans="1:17">
      <c r="A11544" s="52"/>
      <c r="B11544" s="52"/>
      <c r="P11544" s="63"/>
      <c r="Q11544" s="63"/>
    </row>
    <row r="11545" spans="1:17">
      <c r="A11545" s="52"/>
      <c r="B11545" s="52"/>
      <c r="P11545" s="63"/>
      <c r="Q11545" s="63"/>
    </row>
    <row r="11546" spans="1:17">
      <c r="A11546" s="52"/>
      <c r="B11546" s="52"/>
      <c r="P11546" s="63"/>
      <c r="Q11546" s="63"/>
    </row>
    <row r="11547" spans="1:17">
      <c r="A11547" s="52"/>
      <c r="B11547" s="52"/>
      <c r="P11547" s="63"/>
      <c r="Q11547" s="63"/>
    </row>
    <row r="11548" spans="1:17">
      <c r="A11548" s="52"/>
      <c r="B11548" s="52"/>
      <c r="P11548" s="63"/>
      <c r="Q11548" s="63"/>
    </row>
    <row r="11549" spans="1:17">
      <c r="A11549" s="52"/>
      <c r="B11549" s="52"/>
      <c r="P11549" s="63"/>
      <c r="Q11549" s="63"/>
    </row>
    <row r="11550" spans="1:17">
      <c r="A11550" s="52"/>
      <c r="B11550" s="52"/>
      <c r="P11550" s="63"/>
      <c r="Q11550" s="63"/>
    </row>
    <row r="11551" spans="1:17">
      <c r="A11551" s="52"/>
      <c r="B11551" s="52"/>
      <c r="P11551" s="63"/>
      <c r="Q11551" s="63"/>
    </row>
    <row r="11552" spans="1:17">
      <c r="A11552" s="52"/>
      <c r="B11552" s="52"/>
      <c r="P11552" s="63"/>
      <c r="Q11552" s="63"/>
    </row>
    <row r="11553" spans="1:17">
      <c r="A11553" s="52"/>
      <c r="B11553" s="52"/>
      <c r="P11553" s="63"/>
      <c r="Q11553" s="63"/>
    </row>
    <row r="11554" spans="1:17">
      <c r="A11554" s="52"/>
      <c r="B11554" s="52"/>
      <c r="P11554" s="63"/>
      <c r="Q11554" s="63"/>
    </row>
    <row r="11555" spans="1:17">
      <c r="A11555" s="52"/>
      <c r="B11555" s="52"/>
      <c r="P11555" s="63"/>
      <c r="Q11555" s="63"/>
    </row>
    <row r="11556" spans="1:17">
      <c r="A11556" s="52"/>
      <c r="B11556" s="52"/>
      <c r="P11556" s="63"/>
      <c r="Q11556" s="63"/>
    </row>
    <row r="11557" spans="1:17">
      <c r="A11557" s="52"/>
      <c r="B11557" s="52"/>
      <c r="P11557" s="63"/>
      <c r="Q11557" s="63"/>
    </row>
    <row r="11558" spans="1:17">
      <c r="A11558" s="52"/>
      <c r="B11558" s="52"/>
      <c r="P11558" s="63"/>
      <c r="Q11558" s="63"/>
    </row>
    <row r="11559" spans="1:17">
      <c r="A11559" s="52"/>
      <c r="B11559" s="52"/>
      <c r="P11559" s="63"/>
      <c r="Q11559" s="63"/>
    </row>
    <row r="11560" spans="1:17">
      <c r="A11560" s="52"/>
      <c r="B11560" s="52"/>
      <c r="P11560" s="63"/>
      <c r="Q11560" s="63"/>
    </row>
    <row r="11561" spans="1:17">
      <c r="A11561" s="52"/>
      <c r="B11561" s="52"/>
      <c r="P11561" s="63"/>
      <c r="Q11561" s="63"/>
    </row>
    <row r="11562" spans="1:17">
      <c r="A11562" s="52"/>
      <c r="B11562" s="52"/>
      <c r="P11562" s="63"/>
      <c r="Q11562" s="63"/>
    </row>
    <row r="11563" spans="1:17">
      <c r="A11563" s="52"/>
      <c r="B11563" s="52"/>
      <c r="P11563" s="63"/>
      <c r="Q11563" s="63"/>
    </row>
    <row r="11564" spans="1:17">
      <c r="A11564" s="52"/>
      <c r="B11564" s="52"/>
      <c r="P11564" s="63"/>
      <c r="Q11564" s="63"/>
    </row>
    <row r="11565" spans="1:17">
      <c r="A11565" s="52"/>
      <c r="B11565" s="52"/>
      <c r="P11565" s="63"/>
      <c r="Q11565" s="63"/>
    </row>
    <row r="11566" spans="1:17">
      <c r="A11566" s="52"/>
      <c r="B11566" s="52"/>
      <c r="P11566" s="63"/>
      <c r="Q11566" s="63"/>
    </row>
    <row r="11567" spans="1:17">
      <c r="A11567" s="52"/>
      <c r="B11567" s="52"/>
      <c r="P11567" s="63"/>
      <c r="Q11567" s="63"/>
    </row>
    <row r="11568" spans="1:17">
      <c r="A11568" s="52"/>
      <c r="B11568" s="52"/>
      <c r="P11568" s="63"/>
      <c r="Q11568" s="63"/>
    </row>
    <row r="11569" spans="1:17">
      <c r="A11569" s="52"/>
      <c r="B11569" s="52"/>
      <c r="P11569" s="63"/>
      <c r="Q11569" s="63"/>
    </row>
    <row r="11570" spans="1:17">
      <c r="A11570" s="52"/>
      <c r="B11570" s="52"/>
      <c r="P11570" s="63"/>
      <c r="Q11570" s="63"/>
    </row>
    <row r="11571" spans="1:17">
      <c r="A11571" s="52"/>
      <c r="B11571" s="52"/>
      <c r="P11571" s="63"/>
      <c r="Q11571" s="63"/>
    </row>
    <row r="11572" spans="1:17">
      <c r="A11572" s="52"/>
      <c r="B11572" s="52"/>
      <c r="P11572" s="63"/>
      <c r="Q11572" s="63"/>
    </row>
    <row r="11573" spans="1:17">
      <c r="A11573" s="52"/>
      <c r="B11573" s="52"/>
      <c r="P11573" s="63"/>
      <c r="Q11573" s="63"/>
    </row>
    <row r="11574" spans="1:17">
      <c r="A11574" s="52"/>
      <c r="B11574" s="52"/>
      <c r="P11574" s="63"/>
      <c r="Q11574" s="63"/>
    </row>
    <row r="11575" spans="1:17">
      <c r="A11575" s="52"/>
      <c r="B11575" s="52"/>
      <c r="P11575" s="63"/>
      <c r="Q11575" s="63"/>
    </row>
    <row r="11576" spans="1:17">
      <c r="A11576" s="52"/>
      <c r="B11576" s="52"/>
      <c r="P11576" s="63"/>
      <c r="Q11576" s="63"/>
    </row>
    <row r="11577" spans="1:17">
      <c r="A11577" s="52"/>
      <c r="B11577" s="52"/>
      <c r="P11577" s="63"/>
      <c r="Q11577" s="63"/>
    </row>
    <row r="11578" spans="1:17">
      <c r="A11578" s="52"/>
      <c r="B11578" s="52"/>
      <c r="P11578" s="63"/>
      <c r="Q11578" s="63"/>
    </row>
    <row r="11579" spans="1:17">
      <c r="A11579" s="52"/>
      <c r="B11579" s="52"/>
      <c r="P11579" s="63"/>
      <c r="Q11579" s="63"/>
    </row>
    <row r="11580" spans="1:17">
      <c r="A11580" s="52"/>
      <c r="B11580" s="52"/>
      <c r="P11580" s="63"/>
      <c r="Q11580" s="63"/>
    </row>
    <row r="11581" spans="1:17">
      <c r="A11581" s="52"/>
      <c r="B11581" s="52"/>
      <c r="P11581" s="63"/>
      <c r="Q11581" s="63"/>
    </row>
    <row r="11582" spans="1:17">
      <c r="A11582" s="52"/>
      <c r="B11582" s="52"/>
      <c r="P11582" s="63"/>
      <c r="Q11582" s="63"/>
    </row>
    <row r="11583" spans="1:17">
      <c r="A11583" s="52"/>
      <c r="B11583" s="52"/>
      <c r="P11583" s="63"/>
      <c r="Q11583" s="63"/>
    </row>
    <row r="11584" spans="1:17">
      <c r="A11584" s="52"/>
      <c r="B11584" s="52"/>
      <c r="P11584" s="63"/>
      <c r="Q11584" s="63"/>
    </row>
    <row r="11585" spans="1:17">
      <c r="A11585" s="52"/>
      <c r="B11585" s="52"/>
      <c r="P11585" s="63"/>
      <c r="Q11585" s="63"/>
    </row>
    <row r="11586" spans="1:17">
      <c r="A11586" s="52"/>
      <c r="B11586" s="52"/>
      <c r="P11586" s="63"/>
      <c r="Q11586" s="63"/>
    </row>
    <row r="11587" spans="1:17">
      <c r="A11587" s="52"/>
      <c r="B11587" s="52"/>
      <c r="P11587" s="63"/>
      <c r="Q11587" s="63"/>
    </row>
    <row r="11588" spans="1:17">
      <c r="A11588" s="52"/>
      <c r="B11588" s="52"/>
      <c r="P11588" s="63"/>
      <c r="Q11588" s="63"/>
    </row>
    <row r="11589" spans="1:17">
      <c r="A11589" s="52"/>
      <c r="B11589" s="52"/>
      <c r="P11589" s="63"/>
      <c r="Q11589" s="63"/>
    </row>
    <row r="11590" spans="1:17">
      <c r="A11590" s="52"/>
      <c r="B11590" s="52"/>
      <c r="P11590" s="63"/>
      <c r="Q11590" s="63"/>
    </row>
    <row r="11591" spans="1:17">
      <c r="A11591" s="52"/>
      <c r="B11591" s="52"/>
      <c r="P11591" s="63"/>
      <c r="Q11591" s="63"/>
    </row>
    <row r="11592" spans="1:17">
      <c r="A11592" s="52"/>
      <c r="B11592" s="52"/>
      <c r="P11592" s="63"/>
      <c r="Q11592" s="63"/>
    </row>
    <row r="11593" spans="1:17">
      <c r="A11593" s="52"/>
      <c r="B11593" s="52"/>
      <c r="P11593" s="63"/>
      <c r="Q11593" s="63"/>
    </row>
    <row r="11594" spans="1:17">
      <c r="A11594" s="52"/>
      <c r="B11594" s="52"/>
      <c r="P11594" s="63"/>
      <c r="Q11594" s="63"/>
    </row>
    <row r="11595" spans="1:17">
      <c r="A11595" s="52"/>
      <c r="B11595" s="52"/>
      <c r="P11595" s="63"/>
      <c r="Q11595" s="63"/>
    </row>
    <row r="11596" spans="1:17">
      <c r="A11596" s="52"/>
      <c r="B11596" s="52"/>
      <c r="P11596" s="63"/>
      <c r="Q11596" s="63"/>
    </row>
    <row r="11597" spans="1:17">
      <c r="A11597" s="52"/>
      <c r="B11597" s="52"/>
      <c r="P11597" s="63"/>
      <c r="Q11597" s="63"/>
    </row>
    <row r="11598" spans="1:17">
      <c r="A11598" s="52"/>
      <c r="B11598" s="52"/>
      <c r="P11598" s="63"/>
      <c r="Q11598" s="63"/>
    </row>
    <row r="11599" spans="1:17">
      <c r="A11599" s="52"/>
      <c r="B11599" s="52"/>
      <c r="P11599" s="63"/>
      <c r="Q11599" s="63"/>
    </row>
    <row r="11600" spans="1:17">
      <c r="A11600" s="52"/>
      <c r="B11600" s="52"/>
      <c r="P11600" s="63"/>
      <c r="Q11600" s="63"/>
    </row>
    <row r="11601" spans="1:17">
      <c r="A11601" s="52"/>
      <c r="B11601" s="52"/>
      <c r="P11601" s="63"/>
      <c r="Q11601" s="63"/>
    </row>
    <row r="11602" spans="1:17">
      <c r="A11602" s="52"/>
      <c r="B11602" s="52"/>
      <c r="P11602" s="63"/>
      <c r="Q11602" s="63"/>
    </row>
    <row r="11603" spans="1:17">
      <c r="A11603" s="52"/>
      <c r="B11603" s="52"/>
      <c r="P11603" s="63"/>
      <c r="Q11603" s="63"/>
    </row>
    <row r="11604" spans="1:17">
      <c r="A11604" s="52"/>
      <c r="B11604" s="52"/>
      <c r="P11604" s="63"/>
      <c r="Q11604" s="63"/>
    </row>
    <row r="11605" spans="1:17">
      <c r="A11605" s="52"/>
      <c r="B11605" s="52"/>
      <c r="P11605" s="63"/>
      <c r="Q11605" s="63"/>
    </row>
    <row r="11606" spans="1:17">
      <c r="A11606" s="52"/>
      <c r="B11606" s="52"/>
      <c r="P11606" s="63"/>
      <c r="Q11606" s="63"/>
    </row>
    <row r="11607" spans="1:17">
      <c r="A11607" s="52"/>
      <c r="B11607" s="52"/>
      <c r="P11607" s="63"/>
      <c r="Q11607" s="63"/>
    </row>
    <row r="11608" spans="1:17">
      <c r="A11608" s="52"/>
      <c r="B11608" s="52"/>
      <c r="P11608" s="63"/>
      <c r="Q11608" s="63"/>
    </row>
    <row r="11609" spans="1:17">
      <c r="A11609" s="52"/>
      <c r="B11609" s="52"/>
      <c r="P11609" s="63"/>
      <c r="Q11609" s="63"/>
    </row>
    <row r="11610" spans="1:17">
      <c r="A11610" s="52"/>
      <c r="B11610" s="52"/>
      <c r="P11610" s="63"/>
      <c r="Q11610" s="63"/>
    </row>
    <row r="11611" spans="1:17">
      <c r="A11611" s="52"/>
      <c r="B11611" s="52"/>
      <c r="P11611" s="63"/>
      <c r="Q11611" s="63"/>
    </row>
    <row r="11612" spans="1:17">
      <c r="A11612" s="52"/>
      <c r="B11612" s="52"/>
      <c r="P11612" s="63"/>
      <c r="Q11612" s="63"/>
    </row>
    <row r="11613" spans="1:17">
      <c r="A11613" s="52"/>
      <c r="B11613" s="52"/>
      <c r="P11613" s="63"/>
      <c r="Q11613" s="63"/>
    </row>
    <row r="11614" spans="1:17">
      <c r="A11614" s="52"/>
      <c r="B11614" s="52"/>
      <c r="P11614" s="63"/>
      <c r="Q11614" s="63"/>
    </row>
    <row r="11615" spans="1:17">
      <c r="A11615" s="52"/>
      <c r="B11615" s="52"/>
      <c r="P11615" s="63"/>
      <c r="Q11615" s="63"/>
    </row>
    <row r="11616" spans="1:17">
      <c r="A11616" s="52"/>
      <c r="B11616" s="52"/>
      <c r="P11616" s="63"/>
      <c r="Q11616" s="63"/>
    </row>
    <row r="11617" spans="1:17">
      <c r="A11617" s="52"/>
      <c r="B11617" s="52"/>
      <c r="P11617" s="63"/>
      <c r="Q11617" s="63"/>
    </row>
    <row r="11618" spans="1:17">
      <c r="A11618" s="52"/>
      <c r="B11618" s="52"/>
      <c r="P11618" s="63"/>
      <c r="Q11618" s="63"/>
    </row>
    <row r="11619" spans="1:17">
      <c r="A11619" s="52"/>
      <c r="B11619" s="52"/>
      <c r="P11619" s="63"/>
      <c r="Q11619" s="63"/>
    </row>
    <row r="11620" spans="1:17">
      <c r="A11620" s="52"/>
      <c r="B11620" s="52"/>
      <c r="P11620" s="63"/>
      <c r="Q11620" s="63"/>
    </row>
    <row r="11621" spans="1:17">
      <c r="A11621" s="52"/>
      <c r="B11621" s="52"/>
      <c r="P11621" s="63"/>
      <c r="Q11621" s="63"/>
    </row>
    <row r="11622" spans="1:17">
      <c r="A11622" s="52"/>
      <c r="B11622" s="52"/>
      <c r="P11622" s="63"/>
      <c r="Q11622" s="63"/>
    </row>
    <row r="11623" spans="1:17">
      <c r="A11623" s="52"/>
      <c r="B11623" s="52"/>
      <c r="P11623" s="63"/>
      <c r="Q11623" s="63"/>
    </row>
    <row r="11624" spans="1:17">
      <c r="A11624" s="52"/>
      <c r="B11624" s="52"/>
      <c r="P11624" s="63"/>
      <c r="Q11624" s="63"/>
    </row>
    <row r="11625" spans="1:17">
      <c r="A11625" s="52"/>
      <c r="B11625" s="52"/>
      <c r="P11625" s="63"/>
      <c r="Q11625" s="63"/>
    </row>
    <row r="11626" spans="1:17">
      <c r="A11626" s="52"/>
      <c r="B11626" s="52"/>
      <c r="P11626" s="63"/>
      <c r="Q11626" s="63"/>
    </row>
    <row r="11627" spans="1:17">
      <c r="A11627" s="52"/>
      <c r="B11627" s="52"/>
      <c r="P11627" s="63"/>
      <c r="Q11627" s="63"/>
    </row>
    <row r="11628" spans="1:17">
      <c r="A11628" s="52"/>
      <c r="B11628" s="52"/>
      <c r="P11628" s="63"/>
      <c r="Q11628" s="63"/>
    </row>
    <row r="11629" spans="1:17">
      <c r="A11629" s="52"/>
      <c r="B11629" s="52"/>
      <c r="P11629" s="63"/>
      <c r="Q11629" s="63"/>
    </row>
    <row r="11630" spans="1:17">
      <c r="A11630" s="52"/>
      <c r="B11630" s="52"/>
      <c r="P11630" s="63"/>
      <c r="Q11630" s="63"/>
    </row>
    <row r="11631" spans="1:17">
      <c r="A11631" s="52"/>
      <c r="B11631" s="52"/>
      <c r="P11631" s="63"/>
      <c r="Q11631" s="63"/>
    </row>
    <row r="11632" spans="1:17">
      <c r="A11632" s="52"/>
      <c r="B11632" s="52"/>
      <c r="P11632" s="63"/>
      <c r="Q11632" s="63"/>
    </row>
    <row r="11633" spans="1:17">
      <c r="A11633" s="52"/>
      <c r="B11633" s="52"/>
      <c r="P11633" s="63"/>
      <c r="Q11633" s="63"/>
    </row>
    <row r="11634" spans="1:17">
      <c r="A11634" s="52"/>
      <c r="B11634" s="52"/>
      <c r="P11634" s="63"/>
      <c r="Q11634" s="63"/>
    </row>
    <row r="11635" spans="1:17">
      <c r="A11635" s="52"/>
      <c r="B11635" s="52"/>
      <c r="P11635" s="63"/>
      <c r="Q11635" s="63"/>
    </row>
    <row r="11636" spans="1:17">
      <c r="A11636" s="52"/>
      <c r="B11636" s="52"/>
      <c r="P11636" s="63"/>
      <c r="Q11636" s="63"/>
    </row>
    <row r="11637" spans="1:17">
      <c r="A11637" s="52"/>
      <c r="B11637" s="52"/>
      <c r="P11637" s="63"/>
      <c r="Q11637" s="63"/>
    </row>
    <row r="11638" spans="1:17">
      <c r="A11638" s="52"/>
      <c r="B11638" s="52"/>
      <c r="P11638" s="63"/>
      <c r="Q11638" s="63"/>
    </row>
    <row r="11639" spans="1:17">
      <c r="A11639" s="52"/>
      <c r="B11639" s="52"/>
      <c r="P11639" s="63"/>
      <c r="Q11639" s="63"/>
    </row>
    <row r="11640" spans="1:17">
      <c r="A11640" s="52"/>
      <c r="B11640" s="52"/>
      <c r="P11640" s="63"/>
      <c r="Q11640" s="63"/>
    </row>
    <row r="11641" spans="1:17">
      <c r="A11641" s="52"/>
      <c r="B11641" s="52"/>
      <c r="P11641" s="63"/>
      <c r="Q11641" s="63"/>
    </row>
    <row r="11642" spans="1:17">
      <c r="A11642" s="52"/>
      <c r="B11642" s="52"/>
      <c r="P11642" s="63"/>
      <c r="Q11642" s="63"/>
    </row>
    <row r="11643" spans="1:17">
      <c r="A11643" s="52"/>
      <c r="B11643" s="52"/>
      <c r="P11643" s="63"/>
      <c r="Q11643" s="63"/>
    </row>
    <row r="11644" spans="1:17">
      <c r="A11644" s="52"/>
      <c r="B11644" s="52"/>
      <c r="P11644" s="63"/>
      <c r="Q11644" s="63"/>
    </row>
    <row r="11645" spans="1:17">
      <c r="A11645" s="52"/>
      <c r="B11645" s="52"/>
      <c r="P11645" s="63"/>
      <c r="Q11645" s="63"/>
    </row>
    <row r="11646" spans="1:17">
      <c r="A11646" s="52"/>
      <c r="B11646" s="52"/>
      <c r="P11646" s="63"/>
      <c r="Q11646" s="63"/>
    </row>
    <row r="11647" spans="1:17">
      <c r="A11647" s="52"/>
      <c r="B11647" s="52"/>
      <c r="P11647" s="63"/>
      <c r="Q11647" s="63"/>
    </row>
    <row r="11648" spans="1:17">
      <c r="A11648" s="52"/>
      <c r="B11648" s="52"/>
      <c r="P11648" s="63"/>
      <c r="Q11648" s="63"/>
    </row>
    <row r="11649" spans="1:17">
      <c r="A11649" s="52"/>
      <c r="B11649" s="52"/>
      <c r="P11649" s="63"/>
      <c r="Q11649" s="63"/>
    </row>
    <row r="11650" spans="1:17">
      <c r="A11650" s="52"/>
      <c r="B11650" s="52"/>
      <c r="P11650" s="63"/>
      <c r="Q11650" s="63"/>
    </row>
    <row r="11651" spans="1:17">
      <c r="A11651" s="52"/>
      <c r="B11651" s="52"/>
      <c r="P11651" s="63"/>
      <c r="Q11651" s="63"/>
    </row>
    <row r="11652" spans="1:17">
      <c r="A11652" s="52"/>
      <c r="B11652" s="52"/>
      <c r="P11652" s="63"/>
      <c r="Q11652" s="63"/>
    </row>
    <row r="11653" spans="1:17">
      <c r="A11653" s="52"/>
      <c r="B11653" s="52"/>
      <c r="P11653" s="63"/>
      <c r="Q11653" s="63"/>
    </row>
    <row r="11654" spans="1:17">
      <c r="A11654" s="52"/>
      <c r="B11654" s="52"/>
      <c r="P11654" s="63"/>
      <c r="Q11654" s="63"/>
    </row>
    <row r="11655" spans="1:17">
      <c r="A11655" s="52"/>
      <c r="B11655" s="52"/>
      <c r="P11655" s="63"/>
      <c r="Q11655" s="63"/>
    </row>
    <row r="11656" spans="1:17">
      <c r="A11656" s="52"/>
      <c r="B11656" s="52"/>
      <c r="P11656" s="63"/>
      <c r="Q11656" s="63"/>
    </row>
    <row r="11657" spans="1:17">
      <c r="A11657" s="52"/>
      <c r="B11657" s="52"/>
      <c r="P11657" s="63"/>
      <c r="Q11657" s="63"/>
    </row>
    <row r="11658" spans="1:17">
      <c r="A11658" s="52"/>
      <c r="B11658" s="52"/>
      <c r="P11658" s="63"/>
      <c r="Q11658" s="63"/>
    </row>
    <row r="11659" spans="1:17">
      <c r="A11659" s="52"/>
      <c r="B11659" s="52"/>
      <c r="P11659" s="63"/>
      <c r="Q11659" s="63"/>
    </row>
    <row r="11660" spans="1:17">
      <c r="A11660" s="52"/>
      <c r="B11660" s="52"/>
      <c r="P11660" s="63"/>
      <c r="Q11660" s="63"/>
    </row>
    <row r="11661" spans="1:17">
      <c r="A11661" s="52"/>
      <c r="B11661" s="52"/>
      <c r="P11661" s="63"/>
      <c r="Q11661" s="63"/>
    </row>
    <row r="11662" spans="1:17">
      <c r="A11662" s="52"/>
      <c r="B11662" s="52"/>
      <c r="P11662" s="63"/>
      <c r="Q11662" s="63"/>
    </row>
    <row r="11663" spans="1:17">
      <c r="A11663" s="52"/>
      <c r="B11663" s="52"/>
      <c r="P11663" s="63"/>
      <c r="Q11663" s="63"/>
    </row>
    <row r="11664" spans="1:17">
      <c r="A11664" s="52"/>
      <c r="B11664" s="52"/>
      <c r="P11664" s="63"/>
      <c r="Q11664" s="63"/>
    </row>
    <row r="11665" spans="1:17">
      <c r="A11665" s="52"/>
      <c r="B11665" s="52"/>
      <c r="P11665" s="63"/>
      <c r="Q11665" s="63"/>
    </row>
    <row r="11666" spans="1:17">
      <c r="A11666" s="52"/>
      <c r="B11666" s="52"/>
      <c r="P11666" s="63"/>
      <c r="Q11666" s="63"/>
    </row>
    <row r="11667" spans="1:17">
      <c r="A11667" s="52"/>
      <c r="B11667" s="52"/>
      <c r="P11667" s="63"/>
      <c r="Q11667" s="63"/>
    </row>
    <row r="11668" spans="1:17">
      <c r="A11668" s="52"/>
      <c r="B11668" s="52"/>
      <c r="P11668" s="63"/>
      <c r="Q11668" s="63"/>
    </row>
    <row r="11669" spans="1:17">
      <c r="A11669" s="52"/>
      <c r="B11669" s="52"/>
      <c r="P11669" s="63"/>
      <c r="Q11669" s="63"/>
    </row>
    <row r="11670" spans="1:17">
      <c r="A11670" s="52"/>
      <c r="B11670" s="52"/>
      <c r="P11670" s="63"/>
      <c r="Q11670" s="63"/>
    </row>
    <row r="11671" spans="1:17">
      <c r="A11671" s="52"/>
      <c r="B11671" s="52"/>
      <c r="P11671" s="63"/>
      <c r="Q11671" s="63"/>
    </row>
    <row r="11672" spans="1:17">
      <c r="A11672" s="52"/>
      <c r="B11672" s="52"/>
      <c r="P11672" s="63"/>
      <c r="Q11672" s="63"/>
    </row>
    <row r="11673" spans="1:17">
      <c r="A11673" s="52"/>
      <c r="B11673" s="52"/>
      <c r="P11673" s="63"/>
      <c r="Q11673" s="63"/>
    </row>
    <row r="11674" spans="1:17">
      <c r="A11674" s="52"/>
      <c r="B11674" s="52"/>
      <c r="P11674" s="63"/>
      <c r="Q11674" s="63"/>
    </row>
    <row r="11675" spans="1:17">
      <c r="A11675" s="52"/>
      <c r="B11675" s="52"/>
      <c r="P11675" s="63"/>
      <c r="Q11675" s="63"/>
    </row>
    <row r="11676" spans="1:17">
      <c r="A11676" s="52"/>
      <c r="B11676" s="52"/>
      <c r="P11676" s="63"/>
      <c r="Q11676" s="63"/>
    </row>
    <row r="11677" spans="1:17">
      <c r="A11677" s="52"/>
      <c r="B11677" s="52"/>
      <c r="P11677" s="63"/>
      <c r="Q11677" s="63"/>
    </row>
    <row r="11678" spans="1:17">
      <c r="A11678" s="52"/>
      <c r="B11678" s="52"/>
      <c r="P11678" s="63"/>
      <c r="Q11678" s="63"/>
    </row>
    <row r="11679" spans="1:17">
      <c r="A11679" s="52"/>
      <c r="B11679" s="52"/>
      <c r="P11679" s="63"/>
      <c r="Q11679" s="63"/>
    </row>
    <row r="11680" spans="1:17">
      <c r="A11680" s="52"/>
      <c r="B11680" s="52"/>
      <c r="P11680" s="63"/>
      <c r="Q11680" s="63"/>
    </row>
    <row r="11681" spans="1:17">
      <c r="A11681" s="52"/>
      <c r="B11681" s="52"/>
      <c r="P11681" s="63"/>
      <c r="Q11681" s="63"/>
    </row>
    <row r="11682" spans="1:17">
      <c r="A11682" s="52"/>
      <c r="B11682" s="52"/>
      <c r="P11682" s="63"/>
      <c r="Q11682" s="63"/>
    </row>
    <row r="11683" spans="1:17">
      <c r="A11683" s="52"/>
      <c r="B11683" s="52"/>
      <c r="P11683" s="63"/>
      <c r="Q11683" s="63"/>
    </row>
    <row r="11684" spans="1:17">
      <c r="A11684" s="52"/>
      <c r="B11684" s="52"/>
      <c r="P11684" s="63"/>
      <c r="Q11684" s="63"/>
    </row>
    <row r="11685" spans="1:17">
      <c r="A11685" s="52"/>
      <c r="B11685" s="52"/>
      <c r="P11685" s="63"/>
      <c r="Q11685" s="63"/>
    </row>
    <row r="11686" spans="1:17">
      <c r="A11686" s="52"/>
      <c r="B11686" s="52"/>
      <c r="P11686" s="63"/>
      <c r="Q11686" s="63"/>
    </row>
    <row r="11687" spans="1:17">
      <c r="A11687" s="52"/>
      <c r="B11687" s="52"/>
      <c r="P11687" s="63"/>
      <c r="Q11687" s="63"/>
    </row>
    <row r="11688" spans="1:17">
      <c r="A11688" s="52"/>
      <c r="B11688" s="52"/>
      <c r="P11688" s="63"/>
      <c r="Q11688" s="63"/>
    </row>
    <row r="11689" spans="1:17">
      <c r="A11689" s="52"/>
      <c r="B11689" s="52"/>
      <c r="P11689" s="63"/>
      <c r="Q11689" s="63"/>
    </row>
    <row r="11690" spans="1:17">
      <c r="A11690" s="52"/>
      <c r="B11690" s="52"/>
      <c r="P11690" s="63"/>
      <c r="Q11690" s="63"/>
    </row>
    <row r="11691" spans="1:17">
      <c r="A11691" s="52"/>
      <c r="B11691" s="52"/>
      <c r="P11691" s="63"/>
      <c r="Q11691" s="63"/>
    </row>
    <row r="11692" spans="1:17">
      <c r="A11692" s="52"/>
      <c r="B11692" s="52"/>
      <c r="P11692" s="63"/>
      <c r="Q11692" s="63"/>
    </row>
    <row r="11693" spans="1:17">
      <c r="A11693" s="52"/>
      <c r="B11693" s="52"/>
      <c r="P11693" s="63"/>
      <c r="Q11693" s="63"/>
    </row>
    <row r="11694" spans="1:17">
      <c r="A11694" s="52"/>
      <c r="B11694" s="52"/>
      <c r="P11694" s="63"/>
      <c r="Q11694" s="63"/>
    </row>
    <row r="11695" spans="1:17">
      <c r="A11695" s="52"/>
      <c r="B11695" s="52"/>
      <c r="P11695" s="63"/>
      <c r="Q11695" s="63"/>
    </row>
    <row r="11696" spans="1:17">
      <c r="A11696" s="52"/>
      <c r="B11696" s="52"/>
      <c r="P11696" s="63"/>
      <c r="Q11696" s="63"/>
    </row>
    <row r="11697" spans="1:17">
      <c r="A11697" s="52"/>
      <c r="B11697" s="52"/>
      <c r="P11697" s="63"/>
      <c r="Q11697" s="63"/>
    </row>
    <row r="11698" spans="1:17">
      <c r="A11698" s="52"/>
      <c r="B11698" s="52"/>
      <c r="P11698" s="63"/>
      <c r="Q11698" s="63"/>
    </row>
    <row r="11699" spans="1:17">
      <c r="A11699" s="52"/>
      <c r="B11699" s="52"/>
      <c r="P11699" s="63"/>
      <c r="Q11699" s="63"/>
    </row>
    <row r="11700" spans="1:17">
      <c r="A11700" s="52"/>
      <c r="B11700" s="52"/>
      <c r="P11700" s="63"/>
      <c r="Q11700" s="63"/>
    </row>
    <row r="11701" spans="1:17">
      <c r="A11701" s="52"/>
      <c r="B11701" s="52"/>
      <c r="P11701" s="63"/>
      <c r="Q11701" s="63"/>
    </row>
    <row r="11702" spans="1:17">
      <c r="A11702" s="52"/>
      <c r="B11702" s="52"/>
      <c r="P11702" s="63"/>
      <c r="Q11702" s="63"/>
    </row>
    <row r="11703" spans="1:17">
      <c r="A11703" s="52"/>
      <c r="B11703" s="52"/>
      <c r="P11703" s="63"/>
      <c r="Q11703" s="63"/>
    </row>
    <row r="11704" spans="1:17">
      <c r="A11704" s="52"/>
      <c r="B11704" s="52"/>
      <c r="P11704" s="63"/>
      <c r="Q11704" s="63"/>
    </row>
    <row r="11705" spans="1:17">
      <c r="A11705" s="52"/>
      <c r="B11705" s="52"/>
      <c r="P11705" s="63"/>
      <c r="Q11705" s="63"/>
    </row>
    <row r="11706" spans="1:17">
      <c r="A11706" s="52"/>
      <c r="B11706" s="52"/>
      <c r="P11706" s="63"/>
      <c r="Q11706" s="63"/>
    </row>
    <row r="11707" spans="1:17">
      <c r="A11707" s="52"/>
      <c r="B11707" s="52"/>
      <c r="P11707" s="63"/>
      <c r="Q11707" s="63"/>
    </row>
    <row r="11708" spans="1:17">
      <c r="A11708" s="52"/>
      <c r="B11708" s="52"/>
      <c r="P11708" s="63"/>
      <c r="Q11708" s="63"/>
    </row>
    <row r="11709" spans="1:17">
      <c r="A11709" s="52"/>
      <c r="B11709" s="52"/>
      <c r="P11709" s="63"/>
      <c r="Q11709" s="63"/>
    </row>
    <row r="11710" spans="1:17">
      <c r="A11710" s="52"/>
      <c r="B11710" s="52"/>
      <c r="P11710" s="63"/>
      <c r="Q11710" s="63"/>
    </row>
    <row r="11711" spans="1:17">
      <c r="A11711" s="52"/>
      <c r="B11711" s="52"/>
      <c r="P11711" s="63"/>
      <c r="Q11711" s="63"/>
    </row>
    <row r="11712" spans="1:17">
      <c r="A11712" s="52"/>
      <c r="B11712" s="52"/>
      <c r="P11712" s="63"/>
      <c r="Q11712" s="63"/>
    </row>
    <row r="11713" spans="1:17">
      <c r="A11713" s="52"/>
      <c r="B11713" s="52"/>
      <c r="P11713" s="63"/>
      <c r="Q11713" s="63"/>
    </row>
    <row r="11714" spans="1:17">
      <c r="A11714" s="52"/>
      <c r="B11714" s="52"/>
      <c r="P11714" s="63"/>
      <c r="Q11714" s="63"/>
    </row>
    <row r="11715" spans="1:17">
      <c r="A11715" s="52"/>
      <c r="B11715" s="52"/>
      <c r="P11715" s="63"/>
      <c r="Q11715" s="63"/>
    </row>
    <row r="11716" spans="1:17">
      <c r="A11716" s="52"/>
      <c r="B11716" s="52"/>
      <c r="P11716" s="63"/>
      <c r="Q11716" s="63"/>
    </row>
    <row r="11717" spans="1:17">
      <c r="A11717" s="52"/>
      <c r="B11717" s="52"/>
      <c r="P11717" s="63"/>
      <c r="Q11717" s="63"/>
    </row>
    <row r="11718" spans="1:17">
      <c r="A11718" s="52"/>
      <c r="B11718" s="52"/>
      <c r="P11718" s="63"/>
      <c r="Q11718" s="63"/>
    </row>
    <row r="11719" spans="1:17">
      <c r="A11719" s="52"/>
      <c r="B11719" s="52"/>
      <c r="P11719" s="63"/>
      <c r="Q11719" s="63"/>
    </row>
    <row r="11720" spans="1:17">
      <c r="A11720" s="52"/>
      <c r="B11720" s="52"/>
      <c r="P11720" s="63"/>
      <c r="Q11720" s="63"/>
    </row>
    <row r="11721" spans="1:17">
      <c r="A11721" s="52"/>
      <c r="B11721" s="52"/>
      <c r="P11721" s="63"/>
      <c r="Q11721" s="63"/>
    </row>
    <row r="11722" spans="1:17">
      <c r="A11722" s="52"/>
      <c r="B11722" s="52"/>
      <c r="P11722" s="63"/>
      <c r="Q11722" s="63"/>
    </row>
    <row r="11723" spans="1:17">
      <c r="A11723" s="52"/>
      <c r="B11723" s="52"/>
      <c r="P11723" s="63"/>
      <c r="Q11723" s="63"/>
    </row>
    <row r="11724" spans="1:17">
      <c r="A11724" s="52"/>
      <c r="B11724" s="52"/>
      <c r="P11724" s="63"/>
      <c r="Q11724" s="63"/>
    </row>
    <row r="11725" spans="1:17">
      <c r="A11725" s="52"/>
      <c r="B11725" s="52"/>
      <c r="P11725" s="63"/>
      <c r="Q11725" s="63"/>
    </row>
    <row r="11726" spans="1:17">
      <c r="A11726" s="52"/>
      <c r="B11726" s="52"/>
      <c r="P11726" s="63"/>
      <c r="Q11726" s="63"/>
    </row>
    <row r="11727" spans="1:17">
      <c r="A11727" s="52"/>
      <c r="B11727" s="52"/>
      <c r="P11727" s="63"/>
      <c r="Q11727" s="63"/>
    </row>
    <row r="11728" spans="1:17">
      <c r="A11728" s="52"/>
      <c r="B11728" s="52"/>
      <c r="P11728" s="63"/>
      <c r="Q11728" s="63"/>
    </row>
    <row r="11729" spans="1:17">
      <c r="A11729" s="52"/>
      <c r="B11729" s="52"/>
      <c r="P11729" s="63"/>
      <c r="Q11729" s="63"/>
    </row>
    <row r="11730" spans="1:17">
      <c r="A11730" s="52"/>
      <c r="B11730" s="52"/>
      <c r="P11730" s="63"/>
      <c r="Q11730" s="63"/>
    </row>
    <row r="11731" spans="1:17">
      <c r="A11731" s="52"/>
      <c r="B11731" s="52"/>
      <c r="P11731" s="63"/>
      <c r="Q11731" s="63"/>
    </row>
    <row r="11732" spans="1:17">
      <c r="A11732" s="52"/>
      <c r="B11732" s="52"/>
      <c r="P11732" s="63"/>
      <c r="Q11732" s="63"/>
    </row>
    <row r="11733" spans="1:17">
      <c r="A11733" s="52"/>
      <c r="B11733" s="52"/>
      <c r="P11733" s="63"/>
      <c r="Q11733" s="63"/>
    </row>
    <row r="11734" spans="1:17">
      <c r="A11734" s="52"/>
      <c r="B11734" s="52"/>
      <c r="P11734" s="63"/>
      <c r="Q11734" s="63"/>
    </row>
    <row r="11735" spans="1:17">
      <c r="A11735" s="52"/>
      <c r="B11735" s="52"/>
      <c r="P11735" s="63"/>
      <c r="Q11735" s="63"/>
    </row>
    <row r="11736" spans="1:17">
      <c r="A11736" s="52"/>
      <c r="B11736" s="52"/>
      <c r="P11736" s="63"/>
      <c r="Q11736" s="63"/>
    </row>
    <row r="11737" spans="1:17">
      <c r="A11737" s="52"/>
      <c r="B11737" s="52"/>
      <c r="P11737" s="63"/>
      <c r="Q11737" s="63"/>
    </row>
    <row r="11738" spans="1:17">
      <c r="A11738" s="52"/>
      <c r="B11738" s="52"/>
      <c r="P11738" s="63"/>
      <c r="Q11738" s="63"/>
    </row>
    <row r="11739" spans="1:17">
      <c r="A11739" s="52"/>
      <c r="B11739" s="52"/>
      <c r="P11739" s="63"/>
      <c r="Q11739" s="63"/>
    </row>
    <row r="11740" spans="1:17">
      <c r="A11740" s="52"/>
      <c r="B11740" s="52"/>
      <c r="P11740" s="63"/>
      <c r="Q11740" s="63"/>
    </row>
    <row r="11741" spans="1:17">
      <c r="A11741" s="52"/>
      <c r="B11741" s="52"/>
      <c r="P11741" s="63"/>
      <c r="Q11741" s="63"/>
    </row>
    <row r="11742" spans="1:17">
      <c r="A11742" s="52"/>
      <c r="B11742" s="52"/>
      <c r="P11742" s="63"/>
      <c r="Q11742" s="63"/>
    </row>
    <row r="11743" spans="1:17">
      <c r="A11743" s="52"/>
      <c r="B11743" s="52"/>
      <c r="P11743" s="63"/>
      <c r="Q11743" s="63"/>
    </row>
    <row r="11744" spans="1:17">
      <c r="A11744" s="52"/>
      <c r="B11744" s="52"/>
      <c r="P11744" s="63"/>
      <c r="Q11744" s="63"/>
    </row>
    <row r="11745" spans="1:17">
      <c r="A11745" s="52"/>
      <c r="B11745" s="52"/>
      <c r="P11745" s="63"/>
      <c r="Q11745" s="63"/>
    </row>
    <row r="11746" spans="1:17">
      <c r="A11746" s="52"/>
      <c r="B11746" s="52"/>
      <c r="P11746" s="63"/>
      <c r="Q11746" s="63"/>
    </row>
    <row r="11747" spans="1:17">
      <c r="A11747" s="52"/>
      <c r="B11747" s="52"/>
      <c r="P11747" s="63"/>
      <c r="Q11747" s="63"/>
    </row>
    <row r="11748" spans="1:17">
      <c r="A11748" s="52"/>
      <c r="B11748" s="52"/>
      <c r="P11748" s="63"/>
      <c r="Q11748" s="63"/>
    </row>
    <row r="11749" spans="1:17">
      <c r="A11749" s="52"/>
      <c r="B11749" s="52"/>
      <c r="P11749" s="63"/>
      <c r="Q11749" s="63"/>
    </row>
    <row r="11750" spans="1:17">
      <c r="A11750" s="52"/>
      <c r="B11750" s="52"/>
      <c r="P11750" s="63"/>
      <c r="Q11750" s="63"/>
    </row>
    <row r="11751" spans="1:17">
      <c r="A11751" s="52"/>
      <c r="B11751" s="52"/>
      <c r="P11751" s="63"/>
      <c r="Q11751" s="63"/>
    </row>
    <row r="11752" spans="1:17">
      <c r="A11752" s="52"/>
      <c r="B11752" s="52"/>
      <c r="P11752" s="63"/>
      <c r="Q11752" s="63"/>
    </row>
    <row r="11753" spans="1:17">
      <c r="A11753" s="52"/>
      <c r="B11753" s="52"/>
      <c r="P11753" s="63"/>
      <c r="Q11753" s="63"/>
    </row>
    <row r="11754" spans="1:17">
      <c r="A11754" s="52"/>
      <c r="B11754" s="52"/>
      <c r="P11754" s="63"/>
      <c r="Q11754" s="63"/>
    </row>
    <row r="11755" spans="1:17">
      <c r="A11755" s="52"/>
      <c r="B11755" s="52"/>
      <c r="P11755" s="63"/>
      <c r="Q11755" s="63"/>
    </row>
    <row r="11756" spans="1:17">
      <c r="A11756" s="52"/>
      <c r="B11756" s="52"/>
      <c r="P11756" s="63"/>
      <c r="Q11756" s="63"/>
    </row>
    <row r="11757" spans="1:17">
      <c r="A11757" s="52"/>
      <c r="B11757" s="52"/>
      <c r="P11757" s="63"/>
      <c r="Q11757" s="63"/>
    </row>
    <row r="11758" spans="1:17">
      <c r="A11758" s="52"/>
      <c r="B11758" s="52"/>
      <c r="P11758" s="63"/>
      <c r="Q11758" s="63"/>
    </row>
    <row r="11759" spans="1:17">
      <c r="A11759" s="52"/>
      <c r="B11759" s="52"/>
      <c r="P11759" s="63"/>
      <c r="Q11759" s="63"/>
    </row>
    <row r="11760" spans="1:17">
      <c r="A11760" s="52"/>
      <c r="B11760" s="52"/>
      <c r="P11760" s="63"/>
      <c r="Q11760" s="63"/>
    </row>
    <row r="11761" spans="1:17">
      <c r="A11761" s="52"/>
      <c r="B11761" s="52"/>
      <c r="P11761" s="63"/>
      <c r="Q11761" s="63"/>
    </row>
    <row r="11762" spans="1:17">
      <c r="A11762" s="52"/>
      <c r="B11762" s="52"/>
      <c r="P11762" s="63"/>
      <c r="Q11762" s="63"/>
    </row>
    <row r="11763" spans="1:17">
      <c r="A11763" s="52"/>
      <c r="B11763" s="52"/>
      <c r="P11763" s="63"/>
      <c r="Q11763" s="63"/>
    </row>
    <row r="11764" spans="1:17">
      <c r="A11764" s="52"/>
      <c r="B11764" s="52"/>
      <c r="P11764" s="63"/>
      <c r="Q11764" s="63"/>
    </row>
    <row r="11765" spans="1:17">
      <c r="A11765" s="52"/>
      <c r="B11765" s="52"/>
      <c r="P11765" s="63"/>
      <c r="Q11765" s="63"/>
    </row>
    <row r="11766" spans="1:17">
      <c r="A11766" s="52"/>
      <c r="B11766" s="52"/>
      <c r="P11766" s="63"/>
      <c r="Q11766" s="63"/>
    </row>
    <row r="11767" spans="1:17">
      <c r="A11767" s="52"/>
      <c r="B11767" s="52"/>
      <c r="P11767" s="63"/>
      <c r="Q11767" s="63"/>
    </row>
    <row r="11768" spans="1:17">
      <c r="A11768" s="52"/>
      <c r="B11768" s="52"/>
      <c r="P11768" s="63"/>
      <c r="Q11768" s="63"/>
    </row>
    <row r="11769" spans="1:17">
      <c r="A11769" s="52"/>
      <c r="B11769" s="52"/>
      <c r="P11769" s="63"/>
      <c r="Q11769" s="63"/>
    </row>
    <row r="11770" spans="1:17">
      <c r="A11770" s="52"/>
      <c r="B11770" s="52"/>
      <c r="P11770" s="63"/>
      <c r="Q11770" s="63"/>
    </row>
    <row r="11771" spans="1:17">
      <c r="A11771" s="52"/>
      <c r="B11771" s="52"/>
      <c r="P11771" s="63"/>
      <c r="Q11771" s="63"/>
    </row>
    <row r="11772" spans="1:17">
      <c r="A11772" s="52"/>
      <c r="B11772" s="52"/>
      <c r="P11772" s="63"/>
      <c r="Q11772" s="63"/>
    </row>
    <row r="11773" spans="1:17">
      <c r="A11773" s="52"/>
      <c r="B11773" s="52"/>
      <c r="P11773" s="63"/>
      <c r="Q11773" s="63"/>
    </row>
    <row r="11774" spans="1:17">
      <c r="A11774" s="52"/>
      <c r="B11774" s="52"/>
      <c r="P11774" s="63"/>
      <c r="Q11774" s="63"/>
    </row>
    <row r="11775" spans="1:17">
      <c r="A11775" s="52"/>
      <c r="B11775" s="52"/>
      <c r="P11775" s="63"/>
      <c r="Q11775" s="63"/>
    </row>
    <row r="11776" spans="1:17">
      <c r="A11776" s="52"/>
      <c r="B11776" s="52"/>
      <c r="P11776" s="63"/>
      <c r="Q11776" s="63"/>
    </row>
    <row r="11777" spans="1:17">
      <c r="A11777" s="52"/>
      <c r="B11777" s="52"/>
      <c r="P11777" s="63"/>
      <c r="Q11777" s="63"/>
    </row>
    <row r="11778" spans="1:17">
      <c r="A11778" s="52"/>
      <c r="B11778" s="52"/>
      <c r="P11778" s="63"/>
      <c r="Q11778" s="63"/>
    </row>
    <row r="11779" spans="1:17">
      <c r="A11779" s="52"/>
      <c r="B11779" s="52"/>
      <c r="P11779" s="63"/>
      <c r="Q11779" s="63"/>
    </row>
    <row r="11780" spans="1:17">
      <c r="A11780" s="52"/>
      <c r="B11780" s="52"/>
      <c r="P11780" s="63"/>
      <c r="Q11780" s="63"/>
    </row>
    <row r="11781" spans="1:17">
      <c r="A11781" s="52"/>
      <c r="B11781" s="52"/>
      <c r="P11781" s="63"/>
      <c r="Q11781" s="63"/>
    </row>
    <row r="11782" spans="1:17">
      <c r="A11782" s="52"/>
      <c r="B11782" s="52"/>
      <c r="P11782" s="63"/>
      <c r="Q11782" s="63"/>
    </row>
    <row r="11783" spans="1:17">
      <c r="A11783" s="52"/>
      <c r="B11783" s="52"/>
      <c r="P11783" s="63"/>
      <c r="Q11783" s="63"/>
    </row>
    <row r="11784" spans="1:17">
      <c r="A11784" s="52"/>
      <c r="B11784" s="52"/>
      <c r="P11784" s="63"/>
      <c r="Q11784" s="63"/>
    </row>
    <row r="11785" spans="1:17">
      <c r="A11785" s="52"/>
      <c r="B11785" s="52"/>
      <c r="P11785" s="63"/>
      <c r="Q11785" s="63"/>
    </row>
    <row r="11786" spans="1:17">
      <c r="A11786" s="52"/>
      <c r="B11786" s="52"/>
      <c r="P11786" s="63"/>
      <c r="Q11786" s="63"/>
    </row>
    <row r="11787" spans="1:17">
      <c r="A11787" s="52"/>
      <c r="B11787" s="52"/>
      <c r="P11787" s="63"/>
      <c r="Q11787" s="63"/>
    </row>
    <row r="11788" spans="1:17">
      <c r="A11788" s="52"/>
      <c r="B11788" s="52"/>
      <c r="P11788" s="63"/>
      <c r="Q11788" s="63"/>
    </row>
    <row r="11789" spans="1:17">
      <c r="A11789" s="52"/>
      <c r="B11789" s="52"/>
      <c r="P11789" s="63"/>
      <c r="Q11789" s="63"/>
    </row>
    <row r="11790" spans="1:17">
      <c r="A11790" s="52"/>
      <c r="B11790" s="52"/>
      <c r="P11790" s="63"/>
      <c r="Q11790" s="63"/>
    </row>
    <row r="11791" spans="1:17">
      <c r="A11791" s="52"/>
      <c r="B11791" s="52"/>
      <c r="P11791" s="63"/>
      <c r="Q11791" s="63"/>
    </row>
    <row r="11792" spans="1:17">
      <c r="A11792" s="52"/>
      <c r="B11792" s="52"/>
      <c r="P11792" s="63"/>
      <c r="Q11792" s="63"/>
    </row>
    <row r="11793" spans="1:17">
      <c r="A11793" s="52"/>
      <c r="B11793" s="52"/>
      <c r="P11793" s="63"/>
      <c r="Q11793" s="63"/>
    </row>
    <row r="11794" spans="1:17">
      <c r="A11794" s="52"/>
      <c r="B11794" s="52"/>
      <c r="P11794" s="63"/>
      <c r="Q11794" s="63"/>
    </row>
    <row r="11795" spans="1:17">
      <c r="A11795" s="52"/>
      <c r="B11795" s="52"/>
      <c r="P11795" s="63"/>
      <c r="Q11795" s="63"/>
    </row>
    <row r="11796" spans="1:17">
      <c r="A11796" s="52"/>
      <c r="B11796" s="52"/>
      <c r="P11796" s="63"/>
      <c r="Q11796" s="63"/>
    </row>
    <row r="11797" spans="1:17">
      <c r="A11797" s="52"/>
      <c r="B11797" s="52"/>
      <c r="P11797" s="63"/>
      <c r="Q11797" s="63"/>
    </row>
    <row r="11798" spans="1:17">
      <c r="A11798" s="52"/>
      <c r="B11798" s="52"/>
      <c r="P11798" s="63"/>
      <c r="Q11798" s="63"/>
    </row>
    <row r="11799" spans="1:17">
      <c r="A11799" s="52"/>
      <c r="B11799" s="52"/>
      <c r="P11799" s="63"/>
      <c r="Q11799" s="63"/>
    </row>
    <row r="11800" spans="1:17">
      <c r="A11800" s="52"/>
      <c r="B11800" s="52"/>
      <c r="P11800" s="63"/>
      <c r="Q11800" s="63"/>
    </row>
    <row r="11801" spans="1:17">
      <c r="A11801" s="52"/>
      <c r="B11801" s="52"/>
      <c r="P11801" s="63"/>
      <c r="Q11801" s="63"/>
    </row>
    <row r="11802" spans="1:17">
      <c r="A11802" s="52"/>
      <c r="B11802" s="52"/>
      <c r="P11802" s="63"/>
      <c r="Q11802" s="63"/>
    </row>
    <row r="11803" spans="1:17">
      <c r="A11803" s="52"/>
      <c r="B11803" s="52"/>
      <c r="P11803" s="63"/>
      <c r="Q11803" s="63"/>
    </row>
    <row r="11804" spans="1:17">
      <c r="A11804" s="52"/>
      <c r="B11804" s="52"/>
      <c r="P11804" s="63"/>
      <c r="Q11804" s="63"/>
    </row>
    <row r="11805" spans="1:17">
      <c r="A11805" s="52"/>
      <c r="B11805" s="52"/>
      <c r="P11805" s="63"/>
      <c r="Q11805" s="63"/>
    </row>
    <row r="11806" spans="1:17">
      <c r="A11806" s="52"/>
      <c r="B11806" s="52"/>
      <c r="P11806" s="63"/>
      <c r="Q11806" s="63"/>
    </row>
    <row r="11807" spans="1:17">
      <c r="A11807" s="52"/>
      <c r="B11807" s="52"/>
      <c r="P11807" s="63"/>
      <c r="Q11807" s="63"/>
    </row>
    <row r="11808" spans="1:17">
      <c r="A11808" s="52"/>
      <c r="B11808" s="52"/>
      <c r="P11808" s="63"/>
      <c r="Q11808" s="63"/>
    </row>
    <row r="11809" spans="1:17">
      <c r="A11809" s="52"/>
      <c r="B11809" s="52"/>
      <c r="P11809" s="63"/>
      <c r="Q11809" s="63"/>
    </row>
    <row r="11810" spans="1:17">
      <c r="A11810" s="52"/>
      <c r="B11810" s="52"/>
      <c r="P11810" s="63"/>
      <c r="Q11810" s="63"/>
    </row>
    <row r="11811" spans="1:17">
      <c r="A11811" s="52"/>
      <c r="B11811" s="52"/>
      <c r="P11811" s="63"/>
      <c r="Q11811" s="63"/>
    </row>
    <row r="11812" spans="1:17">
      <c r="A11812" s="52"/>
      <c r="B11812" s="52"/>
      <c r="P11812" s="63"/>
      <c r="Q11812" s="63"/>
    </row>
    <row r="11813" spans="1:17">
      <c r="A11813" s="52"/>
      <c r="B11813" s="52"/>
      <c r="P11813" s="63"/>
      <c r="Q11813" s="63"/>
    </row>
    <row r="11814" spans="1:17">
      <c r="A11814" s="52"/>
      <c r="B11814" s="52"/>
      <c r="P11814" s="63"/>
      <c r="Q11814" s="63"/>
    </row>
    <row r="11815" spans="1:17">
      <c r="A11815" s="52"/>
      <c r="B11815" s="52"/>
      <c r="P11815" s="63"/>
      <c r="Q11815" s="63"/>
    </row>
    <row r="11816" spans="1:17">
      <c r="A11816" s="52"/>
      <c r="B11816" s="52"/>
      <c r="P11816" s="63"/>
      <c r="Q11816" s="63"/>
    </row>
    <row r="11817" spans="1:17">
      <c r="A11817" s="52"/>
      <c r="B11817" s="52"/>
      <c r="P11817" s="63"/>
      <c r="Q11817" s="63"/>
    </row>
    <row r="11818" spans="1:17">
      <c r="A11818" s="52"/>
      <c r="B11818" s="52"/>
      <c r="P11818" s="63"/>
      <c r="Q11818" s="63"/>
    </row>
    <row r="11819" spans="1:17">
      <c r="A11819" s="52"/>
      <c r="B11819" s="52"/>
      <c r="P11819" s="63"/>
      <c r="Q11819" s="63"/>
    </row>
    <row r="11820" spans="1:17">
      <c r="A11820" s="52"/>
      <c r="B11820" s="52"/>
      <c r="P11820" s="63"/>
      <c r="Q11820" s="63"/>
    </row>
    <row r="11821" spans="1:17">
      <c r="A11821" s="52"/>
      <c r="B11821" s="52"/>
      <c r="P11821" s="63"/>
      <c r="Q11821" s="63"/>
    </row>
    <row r="11822" spans="1:17">
      <c r="A11822" s="52"/>
      <c r="B11822" s="52"/>
      <c r="P11822" s="63"/>
      <c r="Q11822" s="63"/>
    </row>
    <row r="11823" spans="1:17">
      <c r="A11823" s="52"/>
      <c r="B11823" s="52"/>
      <c r="P11823" s="63"/>
      <c r="Q11823" s="63"/>
    </row>
    <row r="11824" spans="1:17">
      <c r="A11824" s="52"/>
      <c r="B11824" s="52"/>
      <c r="P11824" s="63"/>
      <c r="Q11824" s="63"/>
    </row>
    <row r="11825" spans="1:17">
      <c r="A11825" s="52"/>
      <c r="B11825" s="52"/>
      <c r="P11825" s="63"/>
      <c r="Q11825" s="63"/>
    </row>
    <row r="11826" spans="1:17">
      <c r="A11826" s="52"/>
      <c r="B11826" s="52"/>
      <c r="P11826" s="63"/>
      <c r="Q11826" s="63"/>
    </row>
    <row r="11827" spans="1:17">
      <c r="A11827" s="52"/>
      <c r="B11827" s="52"/>
      <c r="P11827" s="63"/>
      <c r="Q11827" s="63"/>
    </row>
    <row r="11828" spans="1:17">
      <c r="A11828" s="52"/>
      <c r="B11828" s="52"/>
      <c r="P11828" s="63"/>
      <c r="Q11828" s="63"/>
    </row>
    <row r="11829" spans="1:17">
      <c r="A11829" s="52"/>
      <c r="B11829" s="52"/>
      <c r="P11829" s="63"/>
      <c r="Q11829" s="63"/>
    </row>
    <row r="11830" spans="1:17">
      <c r="A11830" s="52"/>
      <c r="B11830" s="52"/>
      <c r="P11830" s="63"/>
      <c r="Q11830" s="63"/>
    </row>
    <row r="11831" spans="1:17">
      <c r="A11831" s="52"/>
      <c r="B11831" s="52"/>
      <c r="P11831" s="63"/>
      <c r="Q11831" s="63"/>
    </row>
    <row r="11832" spans="1:17">
      <c r="A11832" s="52"/>
      <c r="B11832" s="52"/>
      <c r="P11832" s="63"/>
      <c r="Q11832" s="63"/>
    </row>
    <row r="11833" spans="1:17">
      <c r="A11833" s="52"/>
      <c r="B11833" s="52"/>
      <c r="P11833" s="63"/>
      <c r="Q11833" s="63"/>
    </row>
    <row r="11834" spans="1:17">
      <c r="A11834" s="52"/>
      <c r="B11834" s="52"/>
      <c r="P11834" s="63"/>
      <c r="Q11834" s="63"/>
    </row>
    <row r="11835" spans="1:17">
      <c r="A11835" s="52"/>
      <c r="B11835" s="52"/>
      <c r="P11835" s="63"/>
      <c r="Q11835" s="63"/>
    </row>
    <row r="11836" spans="1:17">
      <c r="A11836" s="52"/>
      <c r="B11836" s="52"/>
      <c r="P11836" s="63"/>
      <c r="Q11836" s="63"/>
    </row>
    <row r="11837" spans="1:17">
      <c r="A11837" s="52"/>
      <c r="B11837" s="52"/>
      <c r="P11837" s="63"/>
      <c r="Q11837" s="63"/>
    </row>
    <row r="11838" spans="1:17">
      <c r="A11838" s="52"/>
      <c r="B11838" s="52"/>
      <c r="P11838" s="63"/>
      <c r="Q11838" s="63"/>
    </row>
    <row r="11839" spans="1:17">
      <c r="A11839" s="52"/>
      <c r="B11839" s="52"/>
      <c r="P11839" s="63"/>
      <c r="Q11839" s="63"/>
    </row>
    <row r="11840" spans="1:17">
      <c r="A11840" s="52"/>
      <c r="B11840" s="52"/>
      <c r="P11840" s="63"/>
      <c r="Q11840" s="63"/>
    </row>
    <row r="11841" spans="1:17">
      <c r="A11841" s="52"/>
      <c r="B11841" s="52"/>
      <c r="P11841" s="63"/>
      <c r="Q11841" s="63"/>
    </row>
    <row r="11842" spans="1:17">
      <c r="A11842" s="52"/>
      <c r="B11842" s="52"/>
      <c r="P11842" s="63"/>
      <c r="Q11842" s="63"/>
    </row>
    <row r="11843" spans="1:17">
      <c r="A11843" s="52"/>
      <c r="B11843" s="52"/>
      <c r="P11843" s="63"/>
      <c r="Q11843" s="63"/>
    </row>
    <row r="11844" spans="1:17">
      <c r="A11844" s="52"/>
      <c r="B11844" s="52"/>
      <c r="P11844" s="63"/>
      <c r="Q11844" s="63"/>
    </row>
    <row r="11845" spans="1:17">
      <c r="A11845" s="52"/>
      <c r="B11845" s="52"/>
      <c r="P11845" s="63"/>
      <c r="Q11845" s="63"/>
    </row>
    <row r="11846" spans="1:17">
      <c r="A11846" s="52"/>
      <c r="B11846" s="52"/>
      <c r="P11846" s="63"/>
      <c r="Q11846" s="63"/>
    </row>
    <row r="11847" spans="1:17">
      <c r="A11847" s="52"/>
      <c r="B11847" s="52"/>
      <c r="P11847" s="63"/>
      <c r="Q11847" s="63"/>
    </row>
    <row r="11848" spans="1:17">
      <c r="A11848" s="52"/>
      <c r="B11848" s="52"/>
      <c r="P11848" s="63"/>
      <c r="Q11848" s="63"/>
    </row>
    <row r="11849" spans="1:17">
      <c r="A11849" s="52"/>
      <c r="B11849" s="52"/>
      <c r="P11849" s="63"/>
      <c r="Q11849" s="63"/>
    </row>
    <row r="11850" spans="1:17">
      <c r="A11850" s="52"/>
      <c r="B11850" s="52"/>
      <c r="P11850" s="63"/>
      <c r="Q11850" s="63"/>
    </row>
    <row r="11851" spans="1:17">
      <c r="A11851" s="52"/>
      <c r="B11851" s="52"/>
      <c r="P11851" s="63"/>
      <c r="Q11851" s="63"/>
    </row>
    <row r="11852" spans="1:17">
      <c r="A11852" s="52"/>
      <c r="B11852" s="52"/>
      <c r="P11852" s="63"/>
      <c r="Q11852" s="63"/>
    </row>
    <row r="11853" spans="1:17">
      <c r="A11853" s="52"/>
      <c r="B11853" s="52"/>
      <c r="P11853" s="63"/>
      <c r="Q11853" s="63"/>
    </row>
    <row r="11854" spans="1:17">
      <c r="A11854" s="52"/>
      <c r="B11854" s="52"/>
      <c r="P11854" s="63"/>
      <c r="Q11854" s="63"/>
    </row>
    <row r="11855" spans="1:17">
      <c r="A11855" s="52"/>
      <c r="B11855" s="52"/>
      <c r="P11855" s="63"/>
      <c r="Q11855" s="63"/>
    </row>
    <row r="11856" spans="1:17">
      <c r="A11856" s="52"/>
      <c r="B11856" s="52"/>
      <c r="P11856" s="63"/>
      <c r="Q11856" s="63"/>
    </row>
    <row r="11857" spans="1:17">
      <c r="A11857" s="52"/>
      <c r="B11857" s="52"/>
      <c r="P11857" s="63"/>
      <c r="Q11857" s="63"/>
    </row>
    <row r="11858" spans="1:17">
      <c r="A11858" s="52"/>
      <c r="B11858" s="52"/>
      <c r="P11858" s="63"/>
      <c r="Q11858" s="63"/>
    </row>
    <row r="11859" spans="1:17">
      <c r="A11859" s="52"/>
      <c r="B11859" s="52"/>
      <c r="P11859" s="63"/>
      <c r="Q11859" s="63"/>
    </row>
    <row r="11860" spans="1:17">
      <c r="A11860" s="52"/>
      <c r="B11860" s="52"/>
      <c r="P11860" s="63"/>
      <c r="Q11860" s="63"/>
    </row>
    <row r="11861" spans="1:17">
      <c r="A11861" s="52"/>
      <c r="B11861" s="52"/>
      <c r="P11861" s="63"/>
      <c r="Q11861" s="63"/>
    </row>
    <row r="11862" spans="1:17">
      <c r="A11862" s="52"/>
      <c r="B11862" s="52"/>
      <c r="P11862" s="63"/>
      <c r="Q11862" s="63"/>
    </row>
    <row r="11863" spans="1:17">
      <c r="A11863" s="52"/>
      <c r="B11863" s="52"/>
      <c r="P11863" s="63"/>
      <c r="Q11863" s="63"/>
    </row>
    <row r="11864" spans="1:17">
      <c r="A11864" s="52"/>
      <c r="B11864" s="52"/>
      <c r="P11864" s="63"/>
      <c r="Q11864" s="63"/>
    </row>
    <row r="11865" spans="1:17">
      <c r="A11865" s="52"/>
      <c r="B11865" s="52"/>
      <c r="P11865" s="63"/>
      <c r="Q11865" s="63"/>
    </row>
    <row r="11866" spans="1:17">
      <c r="A11866" s="52"/>
      <c r="B11866" s="52"/>
      <c r="P11866" s="63"/>
      <c r="Q11866" s="63"/>
    </row>
    <row r="11867" spans="1:17">
      <c r="A11867" s="52"/>
      <c r="B11867" s="52"/>
      <c r="P11867" s="63"/>
      <c r="Q11867" s="63"/>
    </row>
    <row r="11868" spans="1:17">
      <c r="A11868" s="52"/>
      <c r="B11868" s="52"/>
      <c r="P11868" s="63"/>
      <c r="Q11868" s="63"/>
    </row>
    <row r="11869" spans="1:17">
      <c r="A11869" s="52"/>
      <c r="B11869" s="52"/>
      <c r="P11869" s="63"/>
      <c r="Q11869" s="63"/>
    </row>
    <row r="11870" spans="1:17">
      <c r="A11870" s="52"/>
      <c r="B11870" s="52"/>
      <c r="P11870" s="63"/>
      <c r="Q11870" s="63"/>
    </row>
    <row r="11871" spans="1:17">
      <c r="A11871" s="52"/>
      <c r="B11871" s="52"/>
      <c r="P11871" s="63"/>
      <c r="Q11871" s="63"/>
    </row>
    <row r="11872" spans="1:17">
      <c r="A11872" s="52"/>
      <c r="B11872" s="52"/>
      <c r="P11872" s="63"/>
      <c r="Q11872" s="63"/>
    </row>
    <row r="11873" spans="1:17">
      <c r="A11873" s="52"/>
      <c r="B11873" s="52"/>
      <c r="P11873" s="63"/>
      <c r="Q11873" s="63"/>
    </row>
    <row r="11874" spans="1:17">
      <c r="A11874" s="52"/>
      <c r="B11874" s="52"/>
      <c r="P11874" s="63"/>
      <c r="Q11874" s="63"/>
    </row>
    <row r="11875" spans="1:17">
      <c r="A11875" s="52"/>
      <c r="B11875" s="52"/>
      <c r="P11875" s="63"/>
      <c r="Q11875" s="63"/>
    </row>
    <row r="11876" spans="1:17">
      <c r="A11876" s="52"/>
      <c r="B11876" s="52"/>
      <c r="P11876" s="63"/>
      <c r="Q11876" s="63"/>
    </row>
    <row r="11877" spans="1:17">
      <c r="A11877" s="52"/>
      <c r="B11877" s="52"/>
      <c r="P11877" s="63"/>
      <c r="Q11877" s="63"/>
    </row>
    <row r="11878" spans="1:17">
      <c r="A11878" s="52"/>
      <c r="B11878" s="52"/>
      <c r="P11878" s="63"/>
      <c r="Q11878" s="63"/>
    </row>
    <row r="11879" spans="1:17">
      <c r="A11879" s="52"/>
      <c r="B11879" s="52"/>
      <c r="P11879" s="63"/>
      <c r="Q11879" s="63"/>
    </row>
    <row r="11880" spans="1:17">
      <c r="A11880" s="52"/>
      <c r="B11880" s="52"/>
      <c r="P11880" s="63"/>
      <c r="Q11880" s="63"/>
    </row>
    <row r="11881" spans="1:17">
      <c r="A11881" s="52"/>
      <c r="B11881" s="52"/>
      <c r="P11881" s="63"/>
      <c r="Q11881" s="63"/>
    </row>
    <row r="11882" spans="1:17">
      <c r="A11882" s="52"/>
      <c r="B11882" s="52"/>
      <c r="P11882" s="63"/>
      <c r="Q11882" s="63"/>
    </row>
    <row r="11883" spans="1:17">
      <c r="A11883" s="52"/>
      <c r="B11883" s="52"/>
      <c r="P11883" s="63"/>
      <c r="Q11883" s="63"/>
    </row>
    <row r="11884" spans="1:17">
      <c r="A11884" s="52"/>
      <c r="B11884" s="52"/>
      <c r="P11884" s="63"/>
      <c r="Q11884" s="63"/>
    </row>
    <row r="11885" spans="1:17">
      <c r="A11885" s="52"/>
      <c r="B11885" s="52"/>
      <c r="P11885" s="63"/>
      <c r="Q11885" s="63"/>
    </row>
    <row r="11886" spans="1:17">
      <c r="A11886" s="52"/>
      <c r="B11886" s="52"/>
      <c r="P11886" s="63"/>
      <c r="Q11886" s="63"/>
    </row>
    <row r="11887" spans="1:17">
      <c r="A11887" s="52"/>
      <c r="B11887" s="52"/>
      <c r="P11887" s="63"/>
      <c r="Q11887" s="63"/>
    </row>
    <row r="11888" spans="1:17">
      <c r="A11888" s="52"/>
      <c r="B11888" s="52"/>
      <c r="P11888" s="63"/>
      <c r="Q11888" s="63"/>
    </row>
    <row r="11889" spans="1:17">
      <c r="A11889" s="52"/>
      <c r="B11889" s="52"/>
      <c r="P11889" s="63"/>
      <c r="Q11889" s="63"/>
    </row>
    <row r="11890" spans="1:17">
      <c r="A11890" s="52"/>
      <c r="B11890" s="52"/>
      <c r="P11890" s="63"/>
      <c r="Q11890" s="63"/>
    </row>
    <row r="11891" spans="1:17">
      <c r="A11891" s="52"/>
      <c r="B11891" s="52"/>
      <c r="P11891" s="63"/>
      <c r="Q11891" s="63"/>
    </row>
    <row r="11892" spans="1:17">
      <c r="A11892" s="52"/>
      <c r="B11892" s="52"/>
      <c r="P11892" s="63"/>
      <c r="Q11892" s="63"/>
    </row>
    <row r="11893" spans="1:17">
      <c r="A11893" s="52"/>
      <c r="B11893" s="52"/>
      <c r="P11893" s="63"/>
      <c r="Q11893" s="63"/>
    </row>
    <row r="11894" spans="1:17">
      <c r="A11894" s="52"/>
      <c r="B11894" s="52"/>
      <c r="P11894" s="63"/>
      <c r="Q11894" s="63"/>
    </row>
    <row r="11895" spans="1:17">
      <c r="A11895" s="52"/>
      <c r="B11895" s="52"/>
      <c r="P11895" s="63"/>
      <c r="Q11895" s="63"/>
    </row>
    <row r="11896" spans="1:17">
      <c r="A11896" s="52"/>
      <c r="B11896" s="52"/>
      <c r="P11896" s="63"/>
      <c r="Q11896" s="63"/>
    </row>
    <row r="11897" spans="1:17">
      <c r="A11897" s="52"/>
      <c r="B11897" s="52"/>
      <c r="P11897" s="63"/>
      <c r="Q11897" s="63"/>
    </row>
    <row r="11898" spans="1:17">
      <c r="A11898" s="52"/>
      <c r="B11898" s="52"/>
      <c r="P11898" s="63"/>
      <c r="Q11898" s="63"/>
    </row>
    <row r="11899" spans="1:17">
      <c r="A11899" s="52"/>
      <c r="B11899" s="52"/>
      <c r="P11899" s="63"/>
      <c r="Q11899" s="63"/>
    </row>
    <row r="11900" spans="1:17">
      <c r="A11900" s="52"/>
      <c r="B11900" s="52"/>
      <c r="P11900" s="63"/>
      <c r="Q11900" s="63"/>
    </row>
    <row r="11901" spans="1:17">
      <c r="A11901" s="52"/>
      <c r="B11901" s="52"/>
      <c r="P11901" s="63"/>
      <c r="Q11901" s="63"/>
    </row>
    <row r="11902" spans="1:17">
      <c r="A11902" s="52"/>
      <c r="B11902" s="52"/>
      <c r="P11902" s="63"/>
      <c r="Q11902" s="63"/>
    </row>
    <row r="11903" spans="1:17">
      <c r="A11903" s="52"/>
      <c r="B11903" s="52"/>
      <c r="P11903" s="63"/>
      <c r="Q11903" s="63"/>
    </row>
    <row r="11904" spans="1:17">
      <c r="A11904" s="52"/>
      <c r="B11904" s="52"/>
      <c r="P11904" s="63"/>
      <c r="Q11904" s="63"/>
    </row>
    <row r="11905" spans="1:17">
      <c r="A11905" s="52"/>
      <c r="B11905" s="52"/>
      <c r="P11905" s="63"/>
      <c r="Q11905" s="63"/>
    </row>
    <row r="11906" spans="1:17">
      <c r="A11906" s="52"/>
      <c r="B11906" s="52"/>
      <c r="P11906" s="63"/>
      <c r="Q11906" s="63"/>
    </row>
    <row r="11907" spans="1:17">
      <c r="A11907" s="52"/>
      <c r="B11907" s="52"/>
      <c r="P11907" s="63"/>
      <c r="Q11907" s="63"/>
    </row>
    <row r="11908" spans="1:17">
      <c r="A11908" s="52"/>
      <c r="B11908" s="52"/>
      <c r="P11908" s="63"/>
      <c r="Q11908" s="63"/>
    </row>
    <row r="11909" spans="1:17">
      <c r="A11909" s="52"/>
      <c r="B11909" s="52"/>
      <c r="P11909" s="63"/>
      <c r="Q11909" s="63"/>
    </row>
    <row r="11910" spans="1:17">
      <c r="A11910" s="52"/>
      <c r="B11910" s="52"/>
      <c r="P11910" s="63"/>
      <c r="Q11910" s="63"/>
    </row>
    <row r="11911" spans="1:17">
      <c r="A11911" s="52"/>
      <c r="B11911" s="52"/>
      <c r="P11911" s="63"/>
      <c r="Q11911" s="63"/>
    </row>
    <row r="11912" spans="1:17">
      <c r="A11912" s="52"/>
      <c r="B11912" s="52"/>
      <c r="P11912" s="63"/>
      <c r="Q11912" s="63"/>
    </row>
    <row r="11913" spans="1:17">
      <c r="A11913" s="52"/>
      <c r="B11913" s="52"/>
      <c r="P11913" s="63"/>
      <c r="Q11913" s="63"/>
    </row>
    <row r="11914" spans="1:17">
      <c r="A11914" s="52"/>
      <c r="B11914" s="52"/>
      <c r="P11914" s="63"/>
      <c r="Q11914" s="63"/>
    </row>
    <row r="11915" spans="1:17">
      <c r="A11915" s="52"/>
      <c r="B11915" s="52"/>
      <c r="P11915" s="63"/>
      <c r="Q11915" s="63"/>
    </row>
    <row r="11916" spans="1:17">
      <c r="A11916" s="52"/>
      <c r="B11916" s="52"/>
      <c r="P11916" s="63"/>
      <c r="Q11916" s="63"/>
    </row>
    <row r="11917" spans="1:17">
      <c r="A11917" s="52"/>
      <c r="B11917" s="52"/>
      <c r="P11917" s="63"/>
      <c r="Q11917" s="63"/>
    </row>
    <row r="11918" spans="1:17">
      <c r="A11918" s="52"/>
      <c r="B11918" s="52"/>
      <c r="P11918" s="63"/>
      <c r="Q11918" s="63"/>
    </row>
    <row r="11919" spans="1:17">
      <c r="A11919" s="52"/>
      <c r="B11919" s="52"/>
      <c r="P11919" s="63"/>
      <c r="Q11919" s="63"/>
    </row>
    <row r="11920" spans="1:17">
      <c r="A11920" s="52"/>
      <c r="B11920" s="52"/>
      <c r="P11920" s="63"/>
      <c r="Q11920" s="63"/>
    </row>
    <row r="11921" spans="1:17">
      <c r="A11921" s="52"/>
      <c r="B11921" s="52"/>
      <c r="P11921" s="63"/>
      <c r="Q11921" s="63"/>
    </row>
    <row r="11922" spans="1:17">
      <c r="A11922" s="52"/>
      <c r="B11922" s="52"/>
      <c r="P11922" s="63"/>
      <c r="Q11922" s="63"/>
    </row>
    <row r="11923" spans="1:17">
      <c r="A11923" s="52"/>
      <c r="B11923" s="52"/>
      <c r="P11923" s="63"/>
      <c r="Q11923" s="63"/>
    </row>
    <row r="11924" spans="1:17">
      <c r="A11924" s="52"/>
      <c r="B11924" s="52"/>
      <c r="P11924" s="63"/>
      <c r="Q11924" s="63"/>
    </row>
    <row r="11925" spans="1:17">
      <c r="A11925" s="52"/>
      <c r="B11925" s="52"/>
      <c r="P11925" s="63"/>
      <c r="Q11925" s="63"/>
    </row>
    <row r="11926" spans="1:17">
      <c r="A11926" s="52"/>
      <c r="B11926" s="52"/>
      <c r="P11926" s="63"/>
      <c r="Q11926" s="63"/>
    </row>
    <row r="11927" spans="1:17">
      <c r="A11927" s="52"/>
      <c r="B11927" s="52"/>
      <c r="P11927" s="63"/>
      <c r="Q11927" s="63"/>
    </row>
    <row r="11928" spans="1:17">
      <c r="A11928" s="52"/>
      <c r="B11928" s="52"/>
      <c r="P11928" s="63"/>
      <c r="Q11928" s="63"/>
    </row>
    <row r="11929" spans="1:17">
      <c r="A11929" s="52"/>
      <c r="B11929" s="52"/>
      <c r="P11929" s="63"/>
      <c r="Q11929" s="63"/>
    </row>
    <row r="11930" spans="1:17">
      <c r="A11930" s="52"/>
      <c r="B11930" s="52"/>
      <c r="P11930" s="63"/>
      <c r="Q11930" s="63"/>
    </row>
    <row r="11931" spans="1:17">
      <c r="A11931" s="52"/>
      <c r="B11931" s="52"/>
      <c r="P11931" s="63"/>
      <c r="Q11931" s="63"/>
    </row>
    <row r="11932" spans="1:17">
      <c r="A11932" s="52"/>
      <c r="B11932" s="52"/>
      <c r="P11932" s="63"/>
      <c r="Q11932" s="63"/>
    </row>
    <row r="11933" spans="1:17">
      <c r="A11933" s="52"/>
      <c r="B11933" s="52"/>
      <c r="P11933" s="63"/>
      <c r="Q11933" s="63"/>
    </row>
    <row r="11934" spans="1:17">
      <c r="A11934" s="52"/>
      <c r="B11934" s="52"/>
      <c r="P11934" s="63"/>
      <c r="Q11934" s="63"/>
    </row>
    <row r="11935" spans="1:17">
      <c r="A11935" s="52"/>
      <c r="B11935" s="52"/>
      <c r="P11935" s="63"/>
      <c r="Q11935" s="63"/>
    </row>
    <row r="11936" spans="1:17">
      <c r="A11936" s="52"/>
      <c r="B11936" s="52"/>
      <c r="P11936" s="63"/>
      <c r="Q11936" s="63"/>
    </row>
    <row r="11937" spans="1:17">
      <c r="A11937" s="52"/>
      <c r="B11937" s="52"/>
      <c r="P11937" s="63"/>
      <c r="Q11937" s="63"/>
    </row>
    <row r="11938" spans="1:17">
      <c r="A11938" s="52"/>
      <c r="B11938" s="52"/>
      <c r="P11938" s="63"/>
      <c r="Q11938" s="63"/>
    </row>
    <row r="11939" spans="1:17">
      <c r="A11939" s="52"/>
      <c r="B11939" s="52"/>
      <c r="P11939" s="63"/>
      <c r="Q11939" s="63"/>
    </row>
    <row r="11940" spans="1:17">
      <c r="A11940" s="52"/>
      <c r="B11940" s="52"/>
      <c r="P11940" s="63"/>
      <c r="Q11940" s="63"/>
    </row>
    <row r="11941" spans="1:17">
      <c r="A11941" s="52"/>
      <c r="B11941" s="52"/>
      <c r="P11941" s="63"/>
      <c r="Q11941" s="63"/>
    </row>
    <row r="11942" spans="1:17">
      <c r="A11942" s="52"/>
      <c r="B11942" s="52"/>
      <c r="P11942" s="63"/>
      <c r="Q11942" s="63"/>
    </row>
    <row r="11943" spans="1:17">
      <c r="A11943" s="52"/>
      <c r="B11943" s="52"/>
      <c r="P11943" s="63"/>
      <c r="Q11943" s="63"/>
    </row>
    <row r="11944" spans="1:17">
      <c r="A11944" s="52"/>
      <c r="B11944" s="52"/>
      <c r="P11944" s="63"/>
      <c r="Q11944" s="63"/>
    </row>
    <row r="11945" spans="1:17">
      <c r="A11945" s="52"/>
      <c r="B11945" s="52"/>
      <c r="P11945" s="63"/>
      <c r="Q11945" s="63"/>
    </row>
    <row r="11946" spans="1:17">
      <c r="A11946" s="52"/>
      <c r="B11946" s="52"/>
      <c r="P11946" s="63"/>
      <c r="Q11946" s="63"/>
    </row>
    <row r="11947" spans="1:17">
      <c r="A11947" s="52"/>
      <c r="B11947" s="52"/>
      <c r="P11947" s="63"/>
      <c r="Q11947" s="63"/>
    </row>
    <row r="11948" spans="1:17">
      <c r="A11948" s="52"/>
      <c r="B11948" s="52"/>
      <c r="P11948" s="63"/>
      <c r="Q11948" s="63"/>
    </row>
    <row r="11949" spans="1:17">
      <c r="A11949" s="52"/>
      <c r="B11949" s="52"/>
      <c r="P11949" s="63"/>
      <c r="Q11949" s="63"/>
    </row>
    <row r="11950" spans="1:17">
      <c r="A11950" s="52"/>
      <c r="B11950" s="52"/>
      <c r="P11950" s="63"/>
      <c r="Q11950" s="63"/>
    </row>
    <row r="11951" spans="1:17">
      <c r="A11951" s="52"/>
      <c r="B11951" s="52"/>
      <c r="P11951" s="63"/>
      <c r="Q11951" s="63"/>
    </row>
    <row r="11952" spans="1:17">
      <c r="A11952" s="52"/>
      <c r="B11952" s="52"/>
      <c r="P11952" s="63"/>
      <c r="Q11952" s="63"/>
    </row>
    <row r="11953" spans="1:17">
      <c r="A11953" s="52"/>
      <c r="B11953" s="52"/>
      <c r="P11953" s="63"/>
      <c r="Q11953" s="63"/>
    </row>
    <row r="11954" spans="1:17">
      <c r="A11954" s="52"/>
      <c r="B11954" s="52"/>
      <c r="P11954" s="63"/>
      <c r="Q11954" s="63"/>
    </row>
    <row r="11955" spans="1:17">
      <c r="A11955" s="52"/>
      <c r="B11955" s="52"/>
      <c r="P11955" s="63"/>
      <c r="Q11955" s="63"/>
    </row>
    <row r="11956" spans="1:17">
      <c r="A11956" s="52"/>
      <c r="B11956" s="52"/>
      <c r="P11956" s="63"/>
      <c r="Q11956" s="63"/>
    </row>
    <row r="11957" spans="1:17">
      <c r="A11957" s="52"/>
      <c r="B11957" s="52"/>
      <c r="P11957" s="63"/>
      <c r="Q11957" s="63"/>
    </row>
    <row r="11958" spans="1:17">
      <c r="A11958" s="52"/>
      <c r="B11958" s="52"/>
      <c r="P11958" s="63"/>
      <c r="Q11958" s="63"/>
    </row>
    <row r="11959" spans="1:17">
      <c r="A11959" s="52"/>
      <c r="B11959" s="52"/>
      <c r="P11959" s="63"/>
      <c r="Q11959" s="63"/>
    </row>
    <row r="11960" spans="1:17">
      <c r="A11960" s="52"/>
      <c r="B11960" s="52"/>
      <c r="P11960" s="63"/>
      <c r="Q11960" s="63"/>
    </row>
    <row r="11961" spans="1:17">
      <c r="A11961" s="52"/>
      <c r="B11961" s="52"/>
      <c r="P11961" s="63"/>
      <c r="Q11961" s="63"/>
    </row>
    <row r="11962" spans="1:17">
      <c r="A11962" s="52"/>
      <c r="B11962" s="52"/>
      <c r="P11962" s="63"/>
      <c r="Q11962" s="63"/>
    </row>
    <row r="11963" spans="1:17">
      <c r="A11963" s="52"/>
      <c r="B11963" s="52"/>
      <c r="P11963" s="63"/>
      <c r="Q11963" s="63"/>
    </row>
    <row r="11964" spans="1:17">
      <c r="A11964" s="52"/>
      <c r="B11964" s="52"/>
      <c r="P11964" s="63"/>
      <c r="Q11964" s="63"/>
    </row>
    <row r="11965" spans="1:17">
      <c r="A11965" s="52"/>
      <c r="B11965" s="52"/>
      <c r="P11965" s="63"/>
      <c r="Q11965" s="63"/>
    </row>
    <row r="11966" spans="1:17">
      <c r="A11966" s="52"/>
      <c r="B11966" s="52"/>
      <c r="P11966" s="63"/>
      <c r="Q11966" s="63"/>
    </row>
    <row r="11967" spans="1:17">
      <c r="A11967" s="52"/>
      <c r="B11967" s="52"/>
      <c r="P11967" s="63"/>
      <c r="Q11967" s="63"/>
    </row>
    <row r="11968" spans="1:17">
      <c r="A11968" s="52"/>
      <c r="B11968" s="52"/>
      <c r="P11968" s="63"/>
      <c r="Q11968" s="63"/>
    </row>
    <row r="11969" spans="1:17">
      <c r="A11969" s="52"/>
      <c r="B11969" s="52"/>
      <c r="P11969" s="63"/>
      <c r="Q11969" s="63"/>
    </row>
    <row r="11970" spans="1:17">
      <c r="A11970" s="52"/>
      <c r="B11970" s="52"/>
      <c r="P11970" s="63"/>
      <c r="Q11970" s="63"/>
    </row>
    <row r="11971" spans="1:17">
      <c r="A11971" s="52"/>
      <c r="B11971" s="52"/>
      <c r="P11971" s="63"/>
      <c r="Q11971" s="63"/>
    </row>
    <row r="11972" spans="1:17">
      <c r="A11972" s="52"/>
      <c r="B11972" s="52"/>
      <c r="P11972" s="63"/>
      <c r="Q11972" s="63"/>
    </row>
    <row r="11973" spans="1:17">
      <c r="A11973" s="52"/>
      <c r="B11973" s="52"/>
      <c r="P11973" s="63"/>
      <c r="Q11973" s="63"/>
    </row>
    <row r="11974" spans="1:17">
      <c r="A11974" s="52"/>
      <c r="B11974" s="52"/>
      <c r="P11974" s="63"/>
      <c r="Q11974" s="63"/>
    </row>
    <row r="11975" spans="1:17">
      <c r="A11975" s="52"/>
      <c r="B11975" s="52"/>
      <c r="P11975" s="63"/>
      <c r="Q11975" s="63"/>
    </row>
    <row r="11976" spans="1:17">
      <c r="A11976" s="52"/>
      <c r="B11976" s="52"/>
      <c r="P11976" s="63"/>
      <c r="Q11976" s="63"/>
    </row>
    <row r="11977" spans="1:17">
      <c r="A11977" s="52"/>
      <c r="B11977" s="52"/>
      <c r="P11977" s="63"/>
      <c r="Q11977" s="63"/>
    </row>
    <row r="11978" spans="1:17">
      <c r="A11978" s="52"/>
      <c r="B11978" s="52"/>
      <c r="P11978" s="63"/>
      <c r="Q11978" s="63"/>
    </row>
    <row r="11979" spans="1:17">
      <c r="A11979" s="52"/>
      <c r="B11979" s="52"/>
      <c r="P11979" s="63"/>
      <c r="Q11979" s="63"/>
    </row>
    <row r="11980" spans="1:17">
      <c r="A11980" s="52"/>
      <c r="B11980" s="52"/>
      <c r="P11980" s="63"/>
      <c r="Q11980" s="63"/>
    </row>
    <row r="11981" spans="1:17">
      <c r="A11981" s="52"/>
      <c r="B11981" s="52"/>
      <c r="P11981" s="63"/>
      <c r="Q11981" s="63"/>
    </row>
    <row r="11982" spans="1:17">
      <c r="A11982" s="52"/>
      <c r="B11982" s="52"/>
      <c r="P11982" s="63"/>
      <c r="Q11982" s="63"/>
    </row>
    <row r="11983" spans="1:17">
      <c r="A11983" s="52"/>
      <c r="B11983" s="52"/>
      <c r="P11983" s="63"/>
      <c r="Q11983" s="63"/>
    </row>
    <row r="11984" spans="1:17">
      <c r="A11984" s="52"/>
      <c r="B11984" s="52"/>
      <c r="P11984" s="63"/>
      <c r="Q11984" s="63"/>
    </row>
    <row r="11985" spans="1:17">
      <c r="A11985" s="52"/>
      <c r="B11985" s="52"/>
      <c r="P11985" s="63"/>
      <c r="Q11985" s="63"/>
    </row>
    <row r="11986" spans="1:17">
      <c r="A11986" s="52"/>
      <c r="B11986" s="52"/>
      <c r="P11986" s="63"/>
      <c r="Q11986" s="63"/>
    </row>
    <row r="11987" spans="1:17">
      <c r="A11987" s="52"/>
      <c r="B11987" s="52"/>
      <c r="P11987" s="63"/>
      <c r="Q11987" s="63"/>
    </row>
    <row r="11988" spans="1:17">
      <c r="A11988" s="52"/>
      <c r="B11988" s="52"/>
      <c r="P11988" s="63"/>
      <c r="Q11988" s="63"/>
    </row>
    <row r="11989" spans="1:17">
      <c r="A11989" s="52"/>
      <c r="B11989" s="52"/>
      <c r="P11989" s="63"/>
      <c r="Q11989" s="63"/>
    </row>
    <row r="11990" spans="1:17">
      <c r="A11990" s="52"/>
      <c r="B11990" s="52"/>
      <c r="P11990" s="63"/>
      <c r="Q11990" s="63"/>
    </row>
    <row r="11991" spans="1:17">
      <c r="A11991" s="52"/>
      <c r="B11991" s="52"/>
      <c r="P11991" s="63"/>
      <c r="Q11991" s="63"/>
    </row>
    <row r="11992" spans="1:17">
      <c r="A11992" s="52"/>
      <c r="B11992" s="52"/>
      <c r="P11992" s="63"/>
      <c r="Q11992" s="63"/>
    </row>
    <row r="11993" spans="1:17">
      <c r="A11993" s="52"/>
      <c r="B11993" s="52"/>
      <c r="P11993" s="63"/>
      <c r="Q11993" s="63"/>
    </row>
    <row r="11994" spans="1:17">
      <c r="A11994" s="52"/>
      <c r="B11994" s="52"/>
      <c r="P11994" s="63"/>
      <c r="Q11994" s="63"/>
    </row>
    <row r="11995" spans="1:17">
      <c r="A11995" s="52"/>
      <c r="B11995" s="52"/>
      <c r="P11995" s="63"/>
      <c r="Q11995" s="63"/>
    </row>
    <row r="11996" spans="1:17">
      <c r="A11996" s="52"/>
      <c r="B11996" s="52"/>
      <c r="P11996" s="63"/>
      <c r="Q11996" s="63"/>
    </row>
    <row r="11997" spans="1:17">
      <c r="A11997" s="52"/>
      <c r="B11997" s="52"/>
      <c r="P11997" s="63"/>
      <c r="Q11997" s="63"/>
    </row>
    <row r="11998" spans="1:17">
      <c r="A11998" s="52"/>
      <c r="B11998" s="52"/>
      <c r="P11998" s="63"/>
      <c r="Q11998" s="63"/>
    </row>
    <row r="11999" spans="1:17">
      <c r="A11999" s="52"/>
      <c r="B11999" s="52"/>
      <c r="P11999" s="63"/>
      <c r="Q11999" s="63"/>
    </row>
    <row r="12000" spans="1:17">
      <c r="A12000" s="52"/>
      <c r="B12000" s="52"/>
      <c r="P12000" s="63"/>
      <c r="Q12000" s="63"/>
    </row>
    <row r="12001" spans="1:17">
      <c r="A12001" s="52"/>
      <c r="B12001" s="52"/>
      <c r="P12001" s="63"/>
      <c r="Q12001" s="63"/>
    </row>
    <row r="12002" spans="1:17">
      <c r="A12002" s="52"/>
      <c r="B12002" s="52"/>
      <c r="P12002" s="63"/>
      <c r="Q12002" s="63"/>
    </row>
    <row r="12003" spans="1:17">
      <c r="A12003" s="52"/>
      <c r="B12003" s="52"/>
      <c r="P12003" s="63"/>
      <c r="Q12003" s="63"/>
    </row>
    <row r="12004" spans="1:17">
      <c r="A12004" s="52"/>
      <c r="B12004" s="52"/>
      <c r="P12004" s="63"/>
      <c r="Q12004" s="63"/>
    </row>
    <row r="12005" spans="1:17">
      <c r="A12005" s="52"/>
      <c r="B12005" s="52"/>
      <c r="P12005" s="63"/>
      <c r="Q12005" s="63"/>
    </row>
    <row r="12006" spans="1:17">
      <c r="A12006" s="52"/>
      <c r="B12006" s="52"/>
      <c r="P12006" s="63"/>
      <c r="Q12006" s="63"/>
    </row>
    <row r="12007" spans="1:17">
      <c r="A12007" s="52"/>
      <c r="B12007" s="52"/>
      <c r="P12007" s="63"/>
      <c r="Q12007" s="63"/>
    </row>
    <row r="12008" spans="1:17">
      <c r="A12008" s="52"/>
      <c r="B12008" s="52"/>
      <c r="P12008" s="63"/>
      <c r="Q12008" s="63"/>
    </row>
    <row r="12009" spans="1:17">
      <c r="A12009" s="52"/>
      <c r="B12009" s="52"/>
      <c r="P12009" s="63"/>
      <c r="Q12009" s="63"/>
    </row>
    <row r="12010" spans="1:17">
      <c r="A12010" s="52"/>
      <c r="B12010" s="52"/>
      <c r="P12010" s="63"/>
      <c r="Q12010" s="63"/>
    </row>
    <row r="12011" spans="1:17">
      <c r="A12011" s="52"/>
      <c r="B12011" s="52"/>
      <c r="P12011" s="63"/>
      <c r="Q12011" s="63"/>
    </row>
    <row r="12012" spans="1:17">
      <c r="A12012" s="52"/>
      <c r="B12012" s="52"/>
      <c r="P12012" s="63"/>
      <c r="Q12012" s="63"/>
    </row>
    <row r="12013" spans="1:17">
      <c r="A12013" s="52"/>
      <c r="B12013" s="52"/>
      <c r="P12013" s="63"/>
      <c r="Q12013" s="63"/>
    </row>
    <row r="12014" spans="1:17">
      <c r="A12014" s="52"/>
      <c r="B12014" s="52"/>
      <c r="P12014" s="63"/>
      <c r="Q12014" s="63"/>
    </row>
    <row r="12015" spans="1:17">
      <c r="A12015" s="52"/>
      <c r="B12015" s="52"/>
      <c r="P12015" s="63"/>
      <c r="Q12015" s="63"/>
    </row>
    <row r="12016" spans="1:17">
      <c r="A12016" s="52"/>
      <c r="B12016" s="52"/>
      <c r="P12016" s="63"/>
      <c r="Q12016" s="63"/>
    </row>
    <row r="12017" spans="1:17">
      <c r="A12017" s="52"/>
      <c r="B12017" s="52"/>
      <c r="P12017" s="63"/>
      <c r="Q12017" s="63"/>
    </row>
    <row r="12018" spans="1:17">
      <c r="A12018" s="52"/>
      <c r="B12018" s="52"/>
      <c r="P12018" s="63"/>
      <c r="Q12018" s="63"/>
    </row>
    <row r="12019" spans="1:17">
      <c r="A12019" s="52"/>
      <c r="B12019" s="52"/>
      <c r="P12019" s="63"/>
      <c r="Q12019" s="63"/>
    </row>
    <row r="12020" spans="1:17">
      <c r="A12020" s="52"/>
      <c r="B12020" s="52"/>
      <c r="P12020" s="63"/>
      <c r="Q12020" s="63"/>
    </row>
    <row r="12021" spans="1:17">
      <c r="A12021" s="52"/>
      <c r="B12021" s="52"/>
      <c r="P12021" s="63"/>
      <c r="Q12021" s="63"/>
    </row>
    <row r="12022" spans="1:17">
      <c r="A12022" s="52"/>
      <c r="B12022" s="52"/>
      <c r="P12022" s="63"/>
      <c r="Q12022" s="63"/>
    </row>
    <row r="12023" spans="1:17">
      <c r="A12023" s="52"/>
      <c r="B12023" s="52"/>
      <c r="P12023" s="63"/>
      <c r="Q12023" s="63"/>
    </row>
    <row r="12024" spans="1:17">
      <c r="A12024" s="52"/>
      <c r="B12024" s="52"/>
      <c r="P12024" s="63"/>
      <c r="Q12024" s="63"/>
    </row>
    <row r="12025" spans="1:17">
      <c r="A12025" s="52"/>
      <c r="B12025" s="52"/>
      <c r="P12025" s="63"/>
      <c r="Q12025" s="63"/>
    </row>
    <row r="12026" spans="1:17">
      <c r="A12026" s="52"/>
      <c r="B12026" s="52"/>
      <c r="P12026" s="63"/>
      <c r="Q12026" s="63"/>
    </row>
    <row r="12027" spans="1:17">
      <c r="A12027" s="52"/>
      <c r="B12027" s="52"/>
      <c r="P12027" s="63"/>
      <c r="Q12027" s="63"/>
    </row>
    <row r="12028" spans="1:17">
      <c r="A12028" s="52"/>
      <c r="B12028" s="52"/>
      <c r="P12028" s="63"/>
      <c r="Q12028" s="63"/>
    </row>
    <row r="12029" spans="1:17">
      <c r="A12029" s="52"/>
      <c r="B12029" s="52"/>
      <c r="P12029" s="63"/>
      <c r="Q12029" s="63"/>
    </row>
    <row r="12030" spans="1:17">
      <c r="A12030" s="52"/>
      <c r="B12030" s="52"/>
      <c r="P12030" s="63"/>
      <c r="Q12030" s="63"/>
    </row>
    <row r="12031" spans="1:17">
      <c r="A12031" s="52"/>
      <c r="B12031" s="52"/>
      <c r="P12031" s="63"/>
      <c r="Q12031" s="63"/>
    </row>
    <row r="12032" spans="1:17">
      <c r="A12032" s="52"/>
      <c r="B12032" s="52"/>
      <c r="P12032" s="63"/>
      <c r="Q12032" s="63"/>
    </row>
    <row r="12033" spans="1:17">
      <c r="A12033" s="52"/>
      <c r="B12033" s="52"/>
      <c r="P12033" s="63"/>
      <c r="Q12033" s="63"/>
    </row>
    <row r="12034" spans="1:17">
      <c r="A12034" s="52"/>
      <c r="B12034" s="52"/>
      <c r="P12034" s="63"/>
      <c r="Q12034" s="63"/>
    </row>
    <row r="12035" spans="1:17">
      <c r="A12035" s="52"/>
      <c r="B12035" s="52"/>
      <c r="P12035" s="63"/>
      <c r="Q12035" s="63"/>
    </row>
    <row r="12036" spans="1:17">
      <c r="A12036" s="52"/>
      <c r="B12036" s="52"/>
      <c r="P12036" s="63"/>
      <c r="Q12036" s="63"/>
    </row>
    <row r="12037" spans="1:17">
      <c r="A12037" s="52"/>
      <c r="B12037" s="52"/>
      <c r="P12037" s="63"/>
      <c r="Q12037" s="63"/>
    </row>
    <row r="12038" spans="1:17">
      <c r="A12038" s="52"/>
      <c r="B12038" s="52"/>
      <c r="P12038" s="63"/>
      <c r="Q12038" s="63"/>
    </row>
    <row r="12039" spans="1:17">
      <c r="A12039" s="52"/>
      <c r="B12039" s="52"/>
      <c r="P12039" s="63"/>
      <c r="Q12039" s="63"/>
    </row>
    <row r="12040" spans="1:17">
      <c r="A12040" s="52"/>
      <c r="B12040" s="52"/>
      <c r="P12040" s="63"/>
      <c r="Q12040" s="63"/>
    </row>
    <row r="12041" spans="1:17">
      <c r="A12041" s="52"/>
      <c r="B12041" s="52"/>
      <c r="P12041" s="63"/>
      <c r="Q12041" s="63"/>
    </row>
    <row r="12042" spans="1:17">
      <c r="A12042" s="52"/>
      <c r="B12042" s="52"/>
      <c r="P12042" s="63"/>
      <c r="Q12042" s="63"/>
    </row>
    <row r="12043" spans="1:17">
      <c r="A12043" s="52"/>
      <c r="B12043" s="52"/>
      <c r="P12043" s="63"/>
      <c r="Q12043" s="63"/>
    </row>
    <row r="12044" spans="1:17">
      <c r="A12044" s="52"/>
      <c r="B12044" s="52"/>
      <c r="P12044" s="63"/>
      <c r="Q12044" s="63"/>
    </row>
    <row r="12045" spans="1:17">
      <c r="A12045" s="52"/>
      <c r="B12045" s="52"/>
      <c r="P12045" s="63"/>
      <c r="Q12045" s="63"/>
    </row>
    <row r="12046" spans="1:17">
      <c r="A12046" s="52"/>
      <c r="B12046" s="52"/>
      <c r="P12046" s="63"/>
      <c r="Q12046" s="63"/>
    </row>
    <row r="12047" spans="1:17">
      <c r="A12047" s="52"/>
      <c r="B12047" s="52"/>
      <c r="P12047" s="63"/>
      <c r="Q12047" s="63"/>
    </row>
    <row r="12048" spans="1:17">
      <c r="A12048" s="52"/>
      <c r="B12048" s="52"/>
      <c r="P12048" s="63"/>
      <c r="Q12048" s="63"/>
    </row>
    <row r="12049" spans="1:17">
      <c r="A12049" s="52"/>
      <c r="B12049" s="52"/>
      <c r="P12049" s="63"/>
      <c r="Q12049" s="63"/>
    </row>
    <row r="12050" spans="1:17">
      <c r="A12050" s="52"/>
      <c r="B12050" s="52"/>
      <c r="P12050" s="63"/>
      <c r="Q12050" s="63"/>
    </row>
    <row r="12051" spans="1:17">
      <c r="A12051" s="52"/>
      <c r="B12051" s="52"/>
      <c r="P12051" s="63"/>
      <c r="Q12051" s="63"/>
    </row>
    <row r="12052" spans="1:17">
      <c r="A12052" s="52"/>
      <c r="B12052" s="52"/>
      <c r="P12052" s="63"/>
      <c r="Q12052" s="63"/>
    </row>
    <row r="12053" spans="1:17">
      <c r="A12053" s="52"/>
      <c r="B12053" s="52"/>
      <c r="P12053" s="63"/>
      <c r="Q12053" s="63"/>
    </row>
    <row r="12054" spans="1:17">
      <c r="A12054" s="52"/>
      <c r="B12054" s="52"/>
      <c r="P12054" s="63"/>
      <c r="Q12054" s="63"/>
    </row>
    <row r="12055" spans="1:17">
      <c r="A12055" s="52"/>
      <c r="B12055" s="52"/>
      <c r="P12055" s="63"/>
      <c r="Q12055" s="63"/>
    </row>
    <row r="12056" spans="1:17">
      <c r="A12056" s="52"/>
      <c r="B12056" s="52"/>
      <c r="P12056" s="63"/>
      <c r="Q12056" s="63"/>
    </row>
    <row r="12057" spans="1:17">
      <c r="A12057" s="52"/>
      <c r="B12057" s="52"/>
      <c r="P12057" s="63"/>
      <c r="Q12057" s="63"/>
    </row>
    <row r="12058" spans="1:17">
      <c r="A12058" s="52"/>
      <c r="B12058" s="52"/>
      <c r="P12058" s="63"/>
      <c r="Q12058" s="63"/>
    </row>
    <row r="12059" spans="1:17">
      <c r="A12059" s="52"/>
      <c r="B12059" s="52"/>
      <c r="P12059" s="63"/>
      <c r="Q12059" s="63"/>
    </row>
    <row r="12060" spans="1:17">
      <c r="A12060" s="52"/>
      <c r="B12060" s="52"/>
      <c r="P12060" s="63"/>
      <c r="Q12060" s="63"/>
    </row>
    <row r="12061" spans="1:17">
      <c r="A12061" s="52"/>
      <c r="B12061" s="52"/>
      <c r="P12061" s="63"/>
      <c r="Q12061" s="63"/>
    </row>
    <row r="12062" spans="1:17">
      <c r="A12062" s="52"/>
      <c r="B12062" s="52"/>
      <c r="P12062" s="63"/>
      <c r="Q12062" s="63"/>
    </row>
    <row r="12063" spans="1:17">
      <c r="A12063" s="52"/>
      <c r="B12063" s="52"/>
      <c r="P12063" s="63"/>
      <c r="Q12063" s="63"/>
    </row>
    <row r="12064" spans="1:17">
      <c r="A12064" s="52"/>
      <c r="B12064" s="52"/>
      <c r="P12064" s="63"/>
      <c r="Q12064" s="63"/>
    </row>
    <row r="12065" spans="1:17">
      <c r="A12065" s="52"/>
      <c r="B12065" s="52"/>
      <c r="P12065" s="63"/>
      <c r="Q12065" s="63"/>
    </row>
    <row r="12066" spans="1:17">
      <c r="A12066" s="52"/>
      <c r="B12066" s="52"/>
      <c r="P12066" s="63"/>
      <c r="Q12066" s="63"/>
    </row>
    <row r="12067" spans="1:17">
      <c r="A12067" s="52"/>
      <c r="B12067" s="52"/>
      <c r="P12067" s="63"/>
      <c r="Q12067" s="63"/>
    </row>
    <row r="12068" spans="1:17">
      <c r="A12068" s="52"/>
      <c r="B12068" s="52"/>
      <c r="P12068" s="63"/>
      <c r="Q12068" s="63"/>
    </row>
    <row r="12069" spans="1:17">
      <c r="A12069" s="52"/>
      <c r="B12069" s="52"/>
      <c r="P12069" s="63"/>
      <c r="Q12069" s="63"/>
    </row>
    <row r="12070" spans="1:17">
      <c r="A12070" s="52"/>
      <c r="B12070" s="52"/>
      <c r="P12070" s="63"/>
      <c r="Q12070" s="63"/>
    </row>
    <row r="12071" spans="1:17">
      <c r="A12071" s="52"/>
      <c r="B12071" s="52"/>
      <c r="P12071" s="63"/>
      <c r="Q12071" s="63"/>
    </row>
    <row r="12072" spans="1:17">
      <c r="A12072" s="52"/>
      <c r="B12072" s="52"/>
      <c r="P12072" s="63"/>
      <c r="Q12072" s="63"/>
    </row>
    <row r="12073" spans="1:17">
      <c r="A12073" s="52"/>
      <c r="B12073" s="52"/>
      <c r="P12073" s="63"/>
      <c r="Q12073" s="63"/>
    </row>
    <row r="12074" spans="1:17">
      <c r="A12074" s="52"/>
      <c r="B12074" s="52"/>
      <c r="P12074" s="63"/>
      <c r="Q12074" s="63"/>
    </row>
    <row r="12075" spans="1:17">
      <c r="A12075" s="52"/>
      <c r="B12075" s="52"/>
      <c r="P12075" s="63"/>
      <c r="Q12075" s="63"/>
    </row>
    <row r="12076" spans="1:17">
      <c r="A12076" s="52"/>
      <c r="B12076" s="52"/>
      <c r="P12076" s="63"/>
      <c r="Q12076" s="63"/>
    </row>
    <row r="12077" spans="1:17">
      <c r="A12077" s="52"/>
      <c r="B12077" s="52"/>
      <c r="P12077" s="63"/>
      <c r="Q12077" s="63"/>
    </row>
    <row r="12078" spans="1:17">
      <c r="A12078" s="52"/>
      <c r="B12078" s="52"/>
      <c r="P12078" s="63"/>
      <c r="Q12078" s="63"/>
    </row>
    <row r="12079" spans="1:17">
      <c r="A12079" s="52"/>
      <c r="B12079" s="52"/>
      <c r="P12079" s="63"/>
      <c r="Q12079" s="63"/>
    </row>
    <row r="12080" spans="1:17">
      <c r="A12080" s="52"/>
      <c r="B12080" s="52"/>
      <c r="P12080" s="63"/>
      <c r="Q12080" s="63"/>
    </row>
    <row r="12081" spans="1:17">
      <c r="A12081" s="52"/>
      <c r="B12081" s="52"/>
      <c r="P12081" s="63"/>
      <c r="Q12081" s="63"/>
    </row>
    <row r="12082" spans="1:17">
      <c r="A12082" s="52"/>
      <c r="B12082" s="52"/>
      <c r="P12082" s="63"/>
      <c r="Q12082" s="63"/>
    </row>
    <row r="12083" spans="1:17">
      <c r="A12083" s="52"/>
      <c r="B12083" s="52"/>
      <c r="P12083" s="63"/>
      <c r="Q12083" s="63"/>
    </row>
    <row r="12084" spans="1:17">
      <c r="A12084" s="52"/>
      <c r="B12084" s="52"/>
      <c r="P12084" s="63"/>
      <c r="Q12084" s="63"/>
    </row>
    <row r="12085" spans="1:17">
      <c r="A12085" s="52"/>
      <c r="B12085" s="52"/>
      <c r="P12085" s="63"/>
      <c r="Q12085" s="63"/>
    </row>
    <row r="12086" spans="1:17">
      <c r="A12086" s="52"/>
      <c r="B12086" s="52"/>
      <c r="P12086" s="63"/>
      <c r="Q12086" s="63"/>
    </row>
    <row r="12087" spans="1:17">
      <c r="A12087" s="52"/>
      <c r="B12087" s="52"/>
      <c r="P12087" s="63"/>
      <c r="Q12087" s="63"/>
    </row>
    <row r="12088" spans="1:17">
      <c r="A12088" s="52"/>
      <c r="B12088" s="52"/>
      <c r="P12088" s="63"/>
      <c r="Q12088" s="63"/>
    </row>
    <row r="12089" spans="1:17">
      <c r="A12089" s="52"/>
      <c r="B12089" s="52"/>
      <c r="P12089" s="63"/>
      <c r="Q12089" s="63"/>
    </row>
    <row r="12090" spans="1:17">
      <c r="A12090" s="52"/>
      <c r="B12090" s="52"/>
      <c r="P12090" s="63"/>
      <c r="Q12090" s="63"/>
    </row>
    <row r="12091" spans="1:17">
      <c r="A12091" s="52"/>
      <c r="B12091" s="52"/>
      <c r="P12091" s="63"/>
      <c r="Q12091" s="63"/>
    </row>
    <row r="12092" spans="1:17">
      <c r="A12092" s="52"/>
      <c r="B12092" s="52"/>
      <c r="P12092" s="63"/>
      <c r="Q12092" s="63"/>
    </row>
    <row r="12093" spans="1:17">
      <c r="A12093" s="52"/>
      <c r="B12093" s="52"/>
      <c r="P12093" s="63"/>
      <c r="Q12093" s="63"/>
    </row>
    <row r="12094" spans="1:17">
      <c r="A12094" s="52"/>
      <c r="B12094" s="52"/>
      <c r="P12094" s="63"/>
      <c r="Q12094" s="63"/>
    </row>
    <row r="12095" spans="1:17">
      <c r="A12095" s="52"/>
      <c r="B12095" s="52"/>
      <c r="P12095" s="63"/>
      <c r="Q12095" s="63"/>
    </row>
    <row r="12096" spans="1:17">
      <c r="A12096" s="52"/>
      <c r="B12096" s="52"/>
      <c r="P12096" s="63"/>
      <c r="Q12096" s="63"/>
    </row>
    <row r="12097" spans="1:17">
      <c r="A12097" s="52"/>
      <c r="B12097" s="52"/>
      <c r="P12097" s="63"/>
      <c r="Q12097" s="63"/>
    </row>
    <row r="12098" spans="1:17">
      <c r="A12098" s="52"/>
      <c r="B12098" s="52"/>
      <c r="P12098" s="63"/>
      <c r="Q12098" s="63"/>
    </row>
    <row r="12099" spans="1:17">
      <c r="A12099" s="52"/>
      <c r="B12099" s="52"/>
      <c r="P12099" s="63"/>
      <c r="Q12099" s="63"/>
    </row>
    <row r="12100" spans="1:17">
      <c r="A12100" s="52"/>
      <c r="B12100" s="52"/>
      <c r="P12100" s="63"/>
      <c r="Q12100" s="63"/>
    </row>
    <row r="12101" spans="1:17">
      <c r="A12101" s="52"/>
      <c r="B12101" s="52"/>
      <c r="P12101" s="63"/>
      <c r="Q12101" s="63"/>
    </row>
    <row r="12102" spans="1:17">
      <c r="A12102" s="52"/>
      <c r="B12102" s="52"/>
      <c r="P12102" s="63"/>
      <c r="Q12102" s="63"/>
    </row>
    <row r="12103" spans="1:17">
      <c r="A12103" s="52"/>
      <c r="B12103" s="52"/>
      <c r="P12103" s="63"/>
      <c r="Q12103" s="63"/>
    </row>
    <row r="12104" spans="1:17">
      <c r="A12104" s="52"/>
      <c r="B12104" s="52"/>
      <c r="P12104" s="63"/>
      <c r="Q12104" s="63"/>
    </row>
    <row r="12105" spans="1:17">
      <c r="A12105" s="52"/>
      <c r="B12105" s="52"/>
      <c r="P12105" s="63"/>
      <c r="Q12105" s="63"/>
    </row>
    <row r="12106" spans="1:17">
      <c r="A12106" s="52"/>
      <c r="B12106" s="52"/>
      <c r="P12106" s="63"/>
      <c r="Q12106" s="63"/>
    </row>
    <row r="12107" spans="1:17">
      <c r="A12107" s="52"/>
      <c r="B12107" s="52"/>
      <c r="P12107" s="63"/>
      <c r="Q12107" s="63"/>
    </row>
    <row r="12108" spans="1:17">
      <c r="A12108" s="52"/>
      <c r="B12108" s="52"/>
      <c r="P12108" s="63"/>
      <c r="Q12108" s="63"/>
    </row>
    <row r="12109" spans="1:17">
      <c r="A12109" s="52"/>
      <c r="B12109" s="52"/>
      <c r="P12109" s="63"/>
      <c r="Q12109" s="63"/>
    </row>
    <row r="12110" spans="1:17">
      <c r="A12110" s="52"/>
      <c r="B12110" s="52"/>
      <c r="P12110" s="63"/>
      <c r="Q12110" s="63"/>
    </row>
    <row r="12111" spans="1:17">
      <c r="A12111" s="52"/>
      <c r="B12111" s="52"/>
      <c r="P12111" s="63"/>
      <c r="Q12111" s="63"/>
    </row>
    <row r="12112" spans="1:17">
      <c r="A12112" s="52"/>
      <c r="B12112" s="52"/>
      <c r="P12112" s="63"/>
      <c r="Q12112" s="63"/>
    </row>
    <row r="12113" spans="1:17">
      <c r="A12113" s="52"/>
      <c r="B12113" s="52"/>
      <c r="P12113" s="63"/>
      <c r="Q12113" s="63"/>
    </row>
    <row r="12114" spans="1:17">
      <c r="A12114" s="52"/>
      <c r="B12114" s="52"/>
      <c r="P12114" s="63"/>
      <c r="Q12114" s="63"/>
    </row>
    <row r="12115" spans="1:17">
      <c r="A12115" s="52"/>
      <c r="B12115" s="52"/>
      <c r="P12115" s="63"/>
      <c r="Q12115" s="63"/>
    </row>
    <row r="12116" spans="1:17">
      <c r="A12116" s="52"/>
      <c r="B12116" s="52"/>
      <c r="P12116" s="63"/>
      <c r="Q12116" s="63"/>
    </row>
    <row r="12117" spans="1:17">
      <c r="A12117" s="52"/>
      <c r="B12117" s="52"/>
      <c r="P12117" s="63"/>
      <c r="Q12117" s="63"/>
    </row>
    <row r="12118" spans="1:17">
      <c r="A12118" s="52"/>
      <c r="B12118" s="52"/>
      <c r="P12118" s="63"/>
      <c r="Q12118" s="63"/>
    </row>
    <row r="12119" spans="1:17">
      <c r="A12119" s="52"/>
      <c r="B12119" s="52"/>
      <c r="P12119" s="63"/>
      <c r="Q12119" s="63"/>
    </row>
    <row r="12120" spans="1:17">
      <c r="A12120" s="52"/>
      <c r="B12120" s="52"/>
      <c r="P12120" s="63"/>
      <c r="Q12120" s="63"/>
    </row>
    <row r="12121" spans="1:17">
      <c r="A12121" s="52"/>
      <c r="B12121" s="52"/>
      <c r="P12121" s="63"/>
      <c r="Q12121" s="63"/>
    </row>
    <row r="12122" spans="1:17">
      <c r="A12122" s="52"/>
      <c r="B12122" s="52"/>
      <c r="P12122" s="63"/>
      <c r="Q12122" s="63"/>
    </row>
    <row r="12123" spans="1:17">
      <c r="A12123" s="52"/>
      <c r="B12123" s="52"/>
      <c r="P12123" s="63"/>
      <c r="Q12123" s="63"/>
    </row>
    <row r="12124" spans="1:17">
      <c r="A12124" s="52"/>
      <c r="B12124" s="52"/>
      <c r="P12124" s="63"/>
      <c r="Q12124" s="63"/>
    </row>
    <row r="12125" spans="1:17">
      <c r="A12125" s="52"/>
      <c r="B12125" s="52"/>
      <c r="P12125" s="63"/>
      <c r="Q12125" s="63"/>
    </row>
    <row r="12126" spans="1:17">
      <c r="A12126" s="52"/>
      <c r="B12126" s="52"/>
      <c r="P12126" s="63"/>
      <c r="Q12126" s="63"/>
    </row>
    <row r="12127" spans="1:17">
      <c r="A12127" s="52"/>
      <c r="B12127" s="52"/>
      <c r="P12127" s="63"/>
      <c r="Q12127" s="63"/>
    </row>
    <row r="12128" spans="1:17">
      <c r="A12128" s="52"/>
      <c r="B12128" s="52"/>
      <c r="P12128" s="63"/>
      <c r="Q12128" s="63"/>
    </row>
    <row r="12129" spans="1:17">
      <c r="A12129" s="52"/>
      <c r="B12129" s="52"/>
      <c r="P12129" s="63"/>
      <c r="Q12129" s="63"/>
    </row>
    <row r="12130" spans="1:17">
      <c r="A12130" s="52"/>
      <c r="B12130" s="52"/>
      <c r="P12130" s="63"/>
      <c r="Q12130" s="63"/>
    </row>
    <row r="12131" spans="1:17">
      <c r="A12131" s="52"/>
      <c r="B12131" s="52"/>
      <c r="P12131" s="63"/>
      <c r="Q12131" s="63"/>
    </row>
    <row r="12132" spans="1:17">
      <c r="A12132" s="52"/>
      <c r="B12132" s="52"/>
      <c r="P12132" s="63"/>
      <c r="Q12132" s="63"/>
    </row>
    <row r="12133" spans="1:17">
      <c r="A12133" s="52"/>
      <c r="B12133" s="52"/>
      <c r="P12133" s="63"/>
      <c r="Q12133" s="63"/>
    </row>
    <row r="12134" spans="1:17">
      <c r="A12134" s="52"/>
      <c r="B12134" s="52"/>
      <c r="P12134" s="63"/>
      <c r="Q12134" s="63"/>
    </row>
    <row r="12135" spans="1:17">
      <c r="A12135" s="52"/>
      <c r="B12135" s="52"/>
      <c r="P12135" s="63"/>
      <c r="Q12135" s="63"/>
    </row>
    <row r="12136" spans="1:17">
      <c r="A12136" s="52"/>
      <c r="B12136" s="52"/>
      <c r="P12136" s="63"/>
      <c r="Q12136" s="63"/>
    </row>
    <row r="12137" spans="1:17">
      <c r="A12137" s="52"/>
      <c r="B12137" s="52"/>
      <c r="P12137" s="63"/>
      <c r="Q12137" s="63"/>
    </row>
    <row r="12138" spans="1:17">
      <c r="A12138" s="52"/>
      <c r="B12138" s="52"/>
      <c r="P12138" s="63"/>
      <c r="Q12138" s="63"/>
    </row>
    <row r="12139" spans="1:17">
      <c r="A12139" s="52"/>
      <c r="B12139" s="52"/>
      <c r="P12139" s="63"/>
      <c r="Q12139" s="63"/>
    </row>
    <row r="12140" spans="1:17">
      <c r="A12140" s="52"/>
      <c r="B12140" s="52"/>
      <c r="P12140" s="63"/>
      <c r="Q12140" s="63"/>
    </row>
    <row r="12141" spans="1:17">
      <c r="A12141" s="52"/>
      <c r="B12141" s="52"/>
      <c r="P12141" s="63"/>
      <c r="Q12141" s="63"/>
    </row>
    <row r="12142" spans="1:17">
      <c r="A12142" s="52"/>
      <c r="B12142" s="52"/>
      <c r="P12142" s="63"/>
      <c r="Q12142" s="63"/>
    </row>
    <row r="12143" spans="1:17">
      <c r="A12143" s="52"/>
      <c r="B12143" s="52"/>
      <c r="P12143" s="63"/>
      <c r="Q12143" s="63"/>
    </row>
    <row r="12144" spans="1:17">
      <c r="A12144" s="52"/>
      <c r="B12144" s="52"/>
      <c r="P12144" s="63"/>
      <c r="Q12144" s="63"/>
    </row>
    <row r="12145" spans="1:17">
      <c r="A12145" s="52"/>
      <c r="B12145" s="52"/>
      <c r="P12145" s="63"/>
      <c r="Q12145" s="63"/>
    </row>
    <row r="12146" spans="1:17">
      <c r="A12146" s="52"/>
      <c r="B12146" s="52"/>
      <c r="P12146" s="63"/>
      <c r="Q12146" s="63"/>
    </row>
    <row r="12147" spans="1:17">
      <c r="A12147" s="52"/>
      <c r="B12147" s="52"/>
      <c r="P12147" s="63"/>
      <c r="Q12147" s="63"/>
    </row>
    <row r="12148" spans="1:17">
      <c r="A12148" s="52"/>
      <c r="B12148" s="52"/>
      <c r="P12148" s="63"/>
      <c r="Q12148" s="63"/>
    </row>
    <row r="12149" spans="1:17">
      <c r="A12149" s="52"/>
      <c r="B12149" s="52"/>
      <c r="P12149" s="63"/>
      <c r="Q12149" s="63"/>
    </row>
    <row r="12150" spans="1:17">
      <c r="A12150" s="52"/>
      <c r="B12150" s="52"/>
      <c r="P12150" s="63"/>
      <c r="Q12150" s="63"/>
    </row>
    <row r="12151" spans="1:17">
      <c r="A12151" s="52"/>
      <c r="B12151" s="52"/>
      <c r="P12151" s="63"/>
      <c r="Q12151" s="63"/>
    </row>
    <row r="12152" spans="1:17">
      <c r="A12152" s="52"/>
      <c r="B12152" s="52"/>
      <c r="P12152" s="63"/>
      <c r="Q12152" s="63"/>
    </row>
    <row r="12153" spans="1:17">
      <c r="A12153" s="52"/>
      <c r="B12153" s="52"/>
      <c r="P12153" s="63"/>
      <c r="Q12153" s="63"/>
    </row>
    <row r="12154" spans="1:17">
      <c r="A12154" s="52"/>
      <c r="B12154" s="52"/>
      <c r="P12154" s="63"/>
      <c r="Q12154" s="63"/>
    </row>
    <row r="12155" spans="1:17">
      <c r="A12155" s="52"/>
      <c r="B12155" s="52"/>
      <c r="P12155" s="63"/>
      <c r="Q12155" s="63"/>
    </row>
    <row r="12156" spans="1:17">
      <c r="A12156" s="52"/>
      <c r="B12156" s="52"/>
      <c r="P12156" s="63"/>
      <c r="Q12156" s="63"/>
    </row>
    <row r="12157" spans="1:17">
      <c r="A12157" s="52"/>
      <c r="B12157" s="52"/>
      <c r="P12157" s="63"/>
      <c r="Q12157" s="63"/>
    </row>
    <row r="12158" spans="1:17">
      <c r="A12158" s="52"/>
      <c r="B12158" s="52"/>
      <c r="P12158" s="63"/>
      <c r="Q12158" s="63"/>
    </row>
    <row r="12159" spans="1:17">
      <c r="A12159" s="52"/>
      <c r="B12159" s="52"/>
      <c r="P12159" s="63"/>
      <c r="Q12159" s="63"/>
    </row>
    <row r="12160" spans="1:17">
      <c r="A12160" s="52"/>
      <c r="B12160" s="52"/>
      <c r="P12160" s="63"/>
      <c r="Q12160" s="63"/>
    </row>
    <row r="12161" spans="1:17">
      <c r="A12161" s="52"/>
      <c r="B12161" s="52"/>
      <c r="P12161" s="63"/>
      <c r="Q12161" s="63"/>
    </row>
    <row r="12162" spans="1:17">
      <c r="A12162" s="52"/>
      <c r="B12162" s="52"/>
      <c r="P12162" s="63"/>
      <c r="Q12162" s="63"/>
    </row>
    <row r="12163" spans="1:17">
      <c r="A12163" s="52"/>
      <c r="B12163" s="52"/>
      <c r="P12163" s="63"/>
      <c r="Q12163" s="63"/>
    </row>
    <row r="12164" spans="1:17">
      <c r="A12164" s="52"/>
      <c r="B12164" s="52"/>
      <c r="P12164" s="63"/>
      <c r="Q12164" s="63"/>
    </row>
    <row r="12165" spans="1:17">
      <c r="A12165" s="52"/>
      <c r="B12165" s="52"/>
      <c r="P12165" s="63"/>
      <c r="Q12165" s="63"/>
    </row>
    <row r="12166" spans="1:17">
      <c r="A12166" s="52"/>
      <c r="B12166" s="52"/>
      <c r="P12166" s="63"/>
      <c r="Q12166" s="63"/>
    </row>
    <row r="12167" spans="1:17">
      <c r="A12167" s="52"/>
      <c r="B12167" s="52"/>
      <c r="P12167" s="63"/>
      <c r="Q12167" s="63"/>
    </row>
    <row r="12168" spans="1:17">
      <c r="A12168" s="52"/>
      <c r="B12168" s="52"/>
      <c r="P12168" s="63"/>
      <c r="Q12168" s="63"/>
    </row>
    <row r="12169" spans="1:17">
      <c r="A12169" s="52"/>
      <c r="B12169" s="52"/>
      <c r="P12169" s="63"/>
      <c r="Q12169" s="63"/>
    </row>
    <row r="12170" spans="1:17">
      <c r="A12170" s="52"/>
      <c r="B12170" s="52"/>
      <c r="P12170" s="63"/>
      <c r="Q12170" s="63"/>
    </row>
    <row r="12171" spans="1:17">
      <c r="A12171" s="52"/>
      <c r="B12171" s="52"/>
      <c r="P12171" s="63"/>
      <c r="Q12171" s="63"/>
    </row>
    <row r="12172" spans="1:17">
      <c r="A12172" s="52"/>
      <c r="B12172" s="52"/>
      <c r="P12172" s="63"/>
      <c r="Q12172" s="63"/>
    </row>
    <row r="12173" spans="1:17">
      <c r="A12173" s="52"/>
      <c r="B12173" s="52"/>
      <c r="P12173" s="63"/>
      <c r="Q12173" s="63"/>
    </row>
    <row r="12174" spans="1:17">
      <c r="A12174" s="52"/>
      <c r="B12174" s="52"/>
      <c r="P12174" s="63"/>
      <c r="Q12174" s="63"/>
    </row>
    <row r="12175" spans="1:17">
      <c r="A12175" s="52"/>
      <c r="B12175" s="52"/>
      <c r="P12175" s="63"/>
      <c r="Q12175" s="63"/>
    </row>
    <row r="12176" spans="1:17">
      <c r="A12176" s="52"/>
      <c r="B12176" s="52"/>
      <c r="P12176" s="63"/>
      <c r="Q12176" s="63"/>
    </row>
    <row r="12177" spans="1:17">
      <c r="A12177" s="52"/>
      <c r="B12177" s="52"/>
      <c r="P12177" s="63"/>
      <c r="Q12177" s="63"/>
    </row>
    <row r="12178" spans="1:17">
      <c r="A12178" s="52"/>
      <c r="B12178" s="52"/>
      <c r="P12178" s="63"/>
      <c r="Q12178" s="63"/>
    </row>
    <row r="12179" spans="1:17">
      <c r="A12179" s="52"/>
      <c r="B12179" s="52"/>
      <c r="P12179" s="63"/>
      <c r="Q12179" s="63"/>
    </row>
    <row r="12180" spans="1:17">
      <c r="A12180" s="52"/>
      <c r="B12180" s="52"/>
      <c r="P12180" s="63"/>
      <c r="Q12180" s="63"/>
    </row>
    <row r="12181" spans="1:17">
      <c r="A12181" s="52"/>
      <c r="B12181" s="52"/>
      <c r="P12181" s="63"/>
      <c r="Q12181" s="63"/>
    </row>
    <row r="12182" spans="1:17">
      <c r="A12182" s="52"/>
      <c r="B12182" s="52"/>
      <c r="P12182" s="63"/>
      <c r="Q12182" s="63"/>
    </row>
    <row r="12183" spans="1:17">
      <c r="A12183" s="52"/>
      <c r="B12183" s="52"/>
      <c r="P12183" s="63"/>
      <c r="Q12183" s="63"/>
    </row>
    <row r="12184" spans="1:17">
      <c r="A12184" s="52"/>
      <c r="B12184" s="52"/>
      <c r="P12184" s="63"/>
      <c r="Q12184" s="63"/>
    </row>
    <row r="12185" spans="1:17">
      <c r="A12185" s="52"/>
      <c r="B12185" s="52"/>
      <c r="P12185" s="63"/>
      <c r="Q12185" s="63"/>
    </row>
    <row r="12186" spans="1:17">
      <c r="A12186" s="52"/>
      <c r="B12186" s="52"/>
      <c r="P12186" s="63"/>
      <c r="Q12186" s="63"/>
    </row>
    <row r="12187" spans="1:17">
      <c r="A12187" s="52"/>
      <c r="B12187" s="52"/>
      <c r="P12187" s="63"/>
      <c r="Q12187" s="63"/>
    </row>
    <row r="12188" spans="1:17">
      <c r="A12188" s="52"/>
      <c r="B12188" s="52"/>
      <c r="P12188" s="63"/>
      <c r="Q12188" s="63"/>
    </row>
    <row r="12189" spans="1:17">
      <c r="A12189" s="52"/>
      <c r="B12189" s="52"/>
      <c r="P12189" s="63"/>
      <c r="Q12189" s="63"/>
    </row>
    <row r="12190" spans="1:17">
      <c r="A12190" s="52"/>
      <c r="B12190" s="52"/>
      <c r="P12190" s="63"/>
      <c r="Q12190" s="63"/>
    </row>
    <row r="12191" spans="1:17">
      <c r="A12191" s="52"/>
      <c r="B12191" s="52"/>
      <c r="P12191" s="63"/>
      <c r="Q12191" s="63"/>
    </row>
    <row r="12192" spans="1:17">
      <c r="A12192" s="52"/>
      <c r="B12192" s="52"/>
      <c r="P12192" s="63"/>
      <c r="Q12192" s="63"/>
    </row>
    <row r="12193" spans="1:17">
      <c r="A12193" s="52"/>
      <c r="B12193" s="52"/>
      <c r="P12193" s="63"/>
      <c r="Q12193" s="63"/>
    </row>
    <row r="12194" spans="1:17">
      <c r="A12194" s="52"/>
      <c r="B12194" s="52"/>
      <c r="P12194" s="63"/>
      <c r="Q12194" s="63"/>
    </row>
    <row r="12195" spans="1:17">
      <c r="A12195" s="52"/>
      <c r="B12195" s="52"/>
      <c r="P12195" s="63"/>
      <c r="Q12195" s="63"/>
    </row>
    <row r="12196" spans="1:17">
      <c r="A12196" s="52"/>
      <c r="B12196" s="52"/>
      <c r="P12196" s="63"/>
      <c r="Q12196" s="63"/>
    </row>
    <row r="12197" spans="1:17">
      <c r="A12197" s="52"/>
      <c r="B12197" s="52"/>
      <c r="P12197" s="63"/>
      <c r="Q12197" s="63"/>
    </row>
    <row r="12198" spans="1:17">
      <c r="A12198" s="52"/>
      <c r="B12198" s="52"/>
      <c r="P12198" s="63"/>
      <c r="Q12198" s="63"/>
    </row>
    <row r="12199" spans="1:17">
      <c r="A12199" s="52"/>
      <c r="B12199" s="52"/>
      <c r="P12199" s="63"/>
      <c r="Q12199" s="63"/>
    </row>
    <row r="12200" spans="1:17">
      <c r="A12200" s="52"/>
      <c r="B12200" s="52"/>
      <c r="P12200" s="63"/>
      <c r="Q12200" s="63"/>
    </row>
    <row r="12201" spans="1:17">
      <c r="A12201" s="52"/>
      <c r="B12201" s="52"/>
      <c r="P12201" s="63"/>
      <c r="Q12201" s="63"/>
    </row>
    <row r="12202" spans="1:17">
      <c r="A12202" s="52"/>
      <c r="B12202" s="52"/>
      <c r="P12202" s="63"/>
      <c r="Q12202" s="63"/>
    </row>
    <row r="12203" spans="1:17">
      <c r="A12203" s="52"/>
      <c r="B12203" s="52"/>
      <c r="P12203" s="63"/>
      <c r="Q12203" s="63"/>
    </row>
    <row r="12204" spans="1:17">
      <c r="A12204" s="52"/>
      <c r="B12204" s="52"/>
      <c r="P12204" s="63"/>
      <c r="Q12204" s="63"/>
    </row>
    <row r="12205" spans="1:17">
      <c r="A12205" s="52"/>
      <c r="B12205" s="52"/>
      <c r="P12205" s="63"/>
      <c r="Q12205" s="63"/>
    </row>
    <row r="12206" spans="1:17">
      <c r="A12206" s="52"/>
      <c r="B12206" s="52"/>
      <c r="P12206" s="63"/>
      <c r="Q12206" s="63"/>
    </row>
    <row r="12207" spans="1:17">
      <c r="A12207" s="52"/>
      <c r="B12207" s="52"/>
      <c r="P12207" s="63"/>
      <c r="Q12207" s="63"/>
    </row>
    <row r="12208" spans="1:17">
      <c r="A12208" s="52"/>
      <c r="B12208" s="52"/>
      <c r="P12208" s="63"/>
      <c r="Q12208" s="63"/>
    </row>
    <row r="12209" spans="1:17">
      <c r="A12209" s="52"/>
      <c r="B12209" s="52"/>
      <c r="P12209" s="63"/>
      <c r="Q12209" s="63"/>
    </row>
    <row r="12210" spans="1:17">
      <c r="A12210" s="52"/>
      <c r="B12210" s="52"/>
      <c r="P12210" s="63"/>
      <c r="Q12210" s="63"/>
    </row>
    <row r="12211" spans="1:17">
      <c r="A12211" s="52"/>
      <c r="B12211" s="52"/>
      <c r="P12211" s="63"/>
      <c r="Q12211" s="63"/>
    </row>
    <row r="12212" spans="1:17">
      <c r="A12212" s="52"/>
      <c r="B12212" s="52"/>
      <c r="P12212" s="63"/>
      <c r="Q12212" s="63"/>
    </row>
    <row r="12213" spans="1:17">
      <c r="A12213" s="52"/>
      <c r="B12213" s="52"/>
      <c r="P12213" s="63"/>
      <c r="Q12213" s="63"/>
    </row>
    <row r="12214" spans="1:17">
      <c r="A12214" s="52"/>
      <c r="B12214" s="52"/>
      <c r="P12214" s="63"/>
      <c r="Q12214" s="63"/>
    </row>
    <row r="12215" spans="1:17">
      <c r="A12215" s="52"/>
      <c r="B12215" s="52"/>
      <c r="P12215" s="63"/>
      <c r="Q12215" s="63"/>
    </row>
    <row r="12216" spans="1:17">
      <c r="A12216" s="52"/>
      <c r="B12216" s="52"/>
      <c r="P12216" s="63"/>
      <c r="Q12216" s="63"/>
    </row>
    <row r="12217" spans="1:17">
      <c r="A12217" s="52"/>
      <c r="B12217" s="52"/>
      <c r="P12217" s="63"/>
      <c r="Q12217" s="63"/>
    </row>
    <row r="12218" spans="1:17">
      <c r="A12218" s="52"/>
      <c r="B12218" s="52"/>
      <c r="P12218" s="63"/>
      <c r="Q12218" s="63"/>
    </row>
    <row r="12219" spans="1:17">
      <c r="A12219" s="52"/>
      <c r="B12219" s="52"/>
      <c r="P12219" s="63"/>
      <c r="Q12219" s="63"/>
    </row>
    <row r="12220" spans="1:17">
      <c r="A12220" s="52"/>
      <c r="B12220" s="52"/>
      <c r="P12220" s="63"/>
      <c r="Q12220" s="63"/>
    </row>
    <row r="12221" spans="1:17">
      <c r="A12221" s="52"/>
      <c r="B12221" s="52"/>
      <c r="P12221" s="63"/>
      <c r="Q12221" s="63"/>
    </row>
    <row r="12222" spans="1:17">
      <c r="A12222" s="52"/>
      <c r="B12222" s="52"/>
      <c r="P12222" s="63"/>
      <c r="Q12222" s="63"/>
    </row>
    <row r="12223" spans="1:17">
      <c r="A12223" s="52"/>
      <c r="B12223" s="52"/>
      <c r="P12223" s="63"/>
      <c r="Q12223" s="63"/>
    </row>
    <row r="12224" spans="1:17">
      <c r="A12224" s="52"/>
      <c r="B12224" s="52"/>
      <c r="P12224" s="63"/>
      <c r="Q12224" s="63"/>
    </row>
    <row r="12225" spans="1:17">
      <c r="A12225" s="52"/>
      <c r="B12225" s="52"/>
      <c r="P12225" s="63"/>
      <c r="Q12225" s="63"/>
    </row>
    <row r="12226" spans="1:17">
      <c r="A12226" s="52"/>
      <c r="B12226" s="52"/>
      <c r="P12226" s="63"/>
      <c r="Q12226" s="63"/>
    </row>
    <row r="12227" spans="1:17">
      <c r="A12227" s="52"/>
      <c r="B12227" s="52"/>
      <c r="P12227" s="63"/>
      <c r="Q12227" s="63"/>
    </row>
    <row r="12228" spans="1:17">
      <c r="A12228" s="52"/>
      <c r="B12228" s="52"/>
      <c r="P12228" s="63"/>
      <c r="Q12228" s="63"/>
    </row>
    <row r="12229" spans="1:17">
      <c r="A12229" s="52"/>
      <c r="B12229" s="52"/>
      <c r="P12229" s="63"/>
      <c r="Q12229" s="63"/>
    </row>
    <row r="12230" spans="1:17">
      <c r="A12230" s="52"/>
      <c r="B12230" s="52"/>
      <c r="P12230" s="63"/>
      <c r="Q12230" s="63"/>
    </row>
    <row r="12231" spans="1:17">
      <c r="A12231" s="52"/>
      <c r="B12231" s="52"/>
      <c r="P12231" s="63"/>
      <c r="Q12231" s="63"/>
    </row>
    <row r="12232" spans="1:17">
      <c r="A12232" s="52"/>
      <c r="P12232" s="63"/>
      <c r="Q12232" s="63"/>
    </row>
    <row r="12233" spans="1:17">
      <c r="A12233" s="53"/>
      <c r="P12233" s="63"/>
      <c r="Q12233" s="63"/>
    </row>
    <row r="12234" spans="1:17">
      <c r="A12234" s="53"/>
      <c r="P12234" s="63"/>
      <c r="Q12234" s="63"/>
    </row>
    <row r="12235" spans="1:17">
      <c r="A12235" s="53"/>
      <c r="P12235" s="63"/>
      <c r="Q12235" s="63"/>
    </row>
    <row r="12236" spans="1:17">
      <c r="A12236" s="53"/>
      <c r="P12236" s="63"/>
      <c r="Q12236" s="63"/>
    </row>
    <row r="12237" spans="1:17">
      <c r="A12237" s="53"/>
      <c r="P12237" s="63"/>
      <c r="Q12237" s="63"/>
    </row>
    <row r="12238" spans="1:17">
      <c r="A12238" s="53"/>
      <c r="P12238" s="63"/>
      <c r="Q12238" s="63"/>
    </row>
    <row r="12239" spans="1:17">
      <c r="A12239" s="53"/>
      <c r="P12239" s="63"/>
      <c r="Q12239" s="63"/>
    </row>
    <row r="12240" spans="1:17">
      <c r="A12240" s="53"/>
      <c r="P12240" s="63"/>
      <c r="Q12240" s="63"/>
    </row>
    <row r="12241" spans="1:17">
      <c r="A12241" s="53"/>
      <c r="P12241" s="63"/>
      <c r="Q12241" s="63"/>
    </row>
    <row r="12242" spans="1:17">
      <c r="A12242" s="53"/>
      <c r="P12242" s="63"/>
      <c r="Q12242" s="63"/>
    </row>
    <row r="12243" spans="1:17">
      <c r="A12243" s="53"/>
      <c r="P12243" s="63"/>
      <c r="Q12243" s="63"/>
    </row>
    <row r="12244" spans="1:17">
      <c r="A12244" s="53"/>
      <c r="P12244" s="63"/>
      <c r="Q12244" s="63"/>
    </row>
    <row r="12245" spans="1:17">
      <c r="A12245" s="53"/>
      <c r="P12245" s="63"/>
      <c r="Q12245" s="63"/>
    </row>
    <row r="12246" spans="1:17">
      <c r="A12246" s="53"/>
      <c r="P12246" s="63"/>
      <c r="Q12246" s="63"/>
    </row>
    <row r="12247" spans="1:17">
      <c r="A12247" s="53"/>
      <c r="P12247" s="63"/>
      <c r="Q12247" s="63"/>
    </row>
    <row r="12248" spans="1:17">
      <c r="A12248" s="53"/>
      <c r="P12248" s="63"/>
      <c r="Q12248" s="63"/>
    </row>
    <row r="12249" spans="1:17">
      <c r="A12249" s="53"/>
      <c r="P12249" s="63"/>
      <c r="Q12249" s="63"/>
    </row>
    <row r="12250" spans="1:17">
      <c r="A12250" s="53"/>
      <c r="P12250" s="63"/>
      <c r="Q12250" s="63"/>
    </row>
    <row r="12251" spans="1:17">
      <c r="A12251" s="53"/>
      <c r="P12251" s="63"/>
      <c r="Q12251" s="63"/>
    </row>
    <row r="12252" spans="1:17">
      <c r="A12252" s="53"/>
      <c r="P12252" s="63"/>
      <c r="Q12252" s="63"/>
    </row>
    <row r="12253" spans="1:17">
      <c r="A12253" s="53"/>
      <c r="P12253" s="63"/>
      <c r="Q12253" s="63"/>
    </row>
    <row r="12254" spans="1:17">
      <c r="A12254" s="53"/>
      <c r="P12254" s="63"/>
      <c r="Q12254" s="63"/>
    </row>
    <row r="12255" spans="1:17">
      <c r="A12255" s="53"/>
      <c r="P12255" s="63"/>
      <c r="Q12255" s="63"/>
    </row>
    <row r="12256" spans="1:17">
      <c r="A12256" s="53"/>
      <c r="P12256" s="63"/>
      <c r="Q12256" s="63"/>
    </row>
    <row r="12257" spans="1:17">
      <c r="A12257" s="53"/>
      <c r="P12257" s="63"/>
      <c r="Q12257" s="63"/>
    </row>
    <row r="12258" spans="1:17">
      <c r="A12258" s="53"/>
      <c r="P12258" s="63"/>
      <c r="Q12258" s="63"/>
    </row>
    <row r="12259" spans="1:17">
      <c r="A12259" s="53"/>
      <c r="P12259" s="63"/>
      <c r="Q12259" s="63"/>
    </row>
    <row r="12260" spans="1:17">
      <c r="A12260" s="53"/>
      <c r="P12260" s="63"/>
      <c r="Q12260" s="63"/>
    </row>
    <row r="12261" spans="1:17">
      <c r="A12261" s="53"/>
      <c r="P12261" s="63"/>
      <c r="Q12261" s="63"/>
    </row>
    <row r="12262" spans="1:17">
      <c r="A12262" s="53"/>
      <c r="P12262" s="63"/>
      <c r="Q12262" s="63"/>
    </row>
    <row r="12263" spans="1:17">
      <c r="A12263" s="53"/>
      <c r="P12263" s="63"/>
      <c r="Q12263" s="63"/>
    </row>
    <row r="12264" spans="1:17">
      <c r="A12264" s="53"/>
      <c r="P12264" s="63"/>
      <c r="Q12264" s="63"/>
    </row>
    <row r="12265" spans="1:17">
      <c r="A12265" s="53"/>
      <c r="P12265" s="63"/>
      <c r="Q12265" s="63"/>
    </row>
    <row r="12266" spans="1:17">
      <c r="A12266" s="53"/>
      <c r="P12266" s="63"/>
      <c r="Q12266" s="63"/>
    </row>
    <row r="12267" spans="1:17">
      <c r="A12267" s="53"/>
      <c r="P12267" s="63"/>
      <c r="Q12267" s="63"/>
    </row>
    <row r="12268" spans="1:17">
      <c r="A12268" s="53"/>
      <c r="P12268" s="63"/>
      <c r="Q12268" s="63"/>
    </row>
    <row r="12269" spans="1:17">
      <c r="A12269" s="53"/>
      <c r="P12269" s="63"/>
      <c r="Q12269" s="63"/>
    </row>
    <row r="12270" spans="1:17">
      <c r="A12270" s="53"/>
      <c r="P12270" s="63"/>
      <c r="Q12270" s="63"/>
    </row>
    <row r="12271" spans="1:17">
      <c r="A12271" s="53"/>
      <c r="P12271" s="63"/>
      <c r="Q12271" s="63"/>
    </row>
    <row r="12272" spans="1:17">
      <c r="A12272" s="53"/>
      <c r="P12272" s="63"/>
      <c r="Q12272" s="63"/>
    </row>
    <row r="12273" spans="1:17">
      <c r="A12273" s="53"/>
      <c r="P12273" s="63"/>
      <c r="Q12273" s="63"/>
    </row>
    <row r="12274" spans="1:17">
      <c r="A12274" s="53"/>
      <c r="P12274" s="63"/>
      <c r="Q12274" s="63"/>
    </row>
    <row r="12275" spans="1:17">
      <c r="A12275" s="53"/>
      <c r="P12275" s="63"/>
      <c r="Q12275" s="63"/>
    </row>
    <row r="12276" spans="1:17">
      <c r="A12276" s="53"/>
      <c r="P12276" s="63"/>
      <c r="Q12276" s="63"/>
    </row>
    <row r="12277" spans="1:17">
      <c r="A12277" s="53"/>
      <c r="P12277" s="63"/>
      <c r="Q12277" s="63"/>
    </row>
    <row r="12278" spans="1:17">
      <c r="A12278" s="53"/>
      <c r="P12278" s="63"/>
      <c r="Q12278" s="63"/>
    </row>
    <row r="12279" spans="1:17">
      <c r="A12279" s="53"/>
      <c r="P12279" s="63"/>
      <c r="Q12279" s="63"/>
    </row>
    <row r="12280" spans="1:17">
      <c r="A12280" s="53"/>
      <c r="B12280" s="52"/>
      <c r="P12280" s="63"/>
      <c r="Q12280" s="63"/>
    </row>
    <row r="12281" spans="1:17">
      <c r="A12281" s="52"/>
      <c r="B12281" s="52"/>
      <c r="P12281" s="63"/>
      <c r="Q12281" s="63"/>
    </row>
    <row r="12282" spans="1:17">
      <c r="A12282" s="52"/>
      <c r="B12282" s="52"/>
      <c r="P12282" s="63"/>
      <c r="Q12282" s="63"/>
    </row>
    <row r="12283" spans="1:17">
      <c r="A12283" s="52"/>
      <c r="B12283" s="52"/>
      <c r="P12283" s="63"/>
      <c r="Q12283" s="63"/>
    </row>
    <row r="12284" spans="1:17">
      <c r="A12284" s="52"/>
      <c r="B12284" s="52"/>
      <c r="P12284" s="63"/>
      <c r="Q12284" s="63"/>
    </row>
    <row r="12285" spans="1:17">
      <c r="A12285" s="52"/>
      <c r="B12285" s="52"/>
      <c r="P12285" s="63"/>
      <c r="Q12285" s="63"/>
    </row>
    <row r="12286" spans="1:17">
      <c r="A12286" s="52"/>
      <c r="B12286" s="52"/>
      <c r="P12286" s="63"/>
      <c r="Q12286" s="63"/>
    </row>
    <row r="12287" spans="1:17">
      <c r="A12287" s="52"/>
      <c r="B12287" s="52"/>
      <c r="P12287" s="63"/>
      <c r="Q12287" s="63"/>
    </row>
    <row r="12288" spans="1:17">
      <c r="A12288" s="52"/>
      <c r="B12288" s="52"/>
      <c r="P12288" s="63"/>
      <c r="Q12288" s="63"/>
    </row>
    <row r="12289" spans="1:17">
      <c r="A12289" s="52"/>
      <c r="B12289" s="52"/>
      <c r="P12289" s="63"/>
      <c r="Q12289" s="63"/>
    </row>
    <row r="12290" spans="1:17">
      <c r="A12290" s="52"/>
      <c r="B12290" s="52"/>
      <c r="P12290" s="63"/>
      <c r="Q12290" s="63"/>
    </row>
    <row r="12291" spans="1:17">
      <c r="A12291" s="52"/>
      <c r="B12291" s="52"/>
      <c r="P12291" s="63"/>
      <c r="Q12291" s="63"/>
    </row>
    <row r="12292" spans="1:17">
      <c r="A12292" s="52"/>
      <c r="B12292" s="52"/>
      <c r="P12292" s="63"/>
      <c r="Q12292" s="63"/>
    </row>
    <row r="12293" spans="1:17">
      <c r="A12293" s="52"/>
      <c r="B12293" s="52"/>
      <c r="P12293" s="63"/>
      <c r="Q12293" s="63"/>
    </row>
    <row r="12294" spans="1:17">
      <c r="A12294" s="52"/>
      <c r="B12294" s="52"/>
      <c r="P12294" s="63"/>
      <c r="Q12294" s="63"/>
    </row>
    <row r="12295" spans="1:17">
      <c r="A12295" s="52"/>
      <c r="B12295" s="52"/>
      <c r="P12295" s="63"/>
      <c r="Q12295" s="63"/>
    </row>
    <row r="12296" spans="1:17">
      <c r="A12296" s="52"/>
      <c r="B12296" s="52"/>
      <c r="P12296" s="63"/>
      <c r="Q12296" s="63"/>
    </row>
    <row r="12297" spans="1:17">
      <c r="A12297" s="52"/>
      <c r="B12297" s="52"/>
      <c r="P12297" s="63"/>
      <c r="Q12297" s="63"/>
    </row>
    <row r="12298" spans="1:17">
      <c r="A12298" s="52"/>
      <c r="B12298" s="52"/>
      <c r="P12298" s="63"/>
      <c r="Q12298" s="63"/>
    </row>
    <row r="12299" spans="1:17">
      <c r="A12299" s="52"/>
      <c r="B12299" s="52"/>
      <c r="P12299" s="63"/>
      <c r="Q12299" s="63"/>
    </row>
    <row r="12300" spans="1:17">
      <c r="A12300" s="52"/>
      <c r="B12300" s="52"/>
      <c r="P12300" s="63"/>
      <c r="Q12300" s="63"/>
    </row>
    <row r="12301" spans="1:17">
      <c r="A12301" s="52"/>
      <c r="B12301" s="52"/>
      <c r="P12301" s="63"/>
      <c r="Q12301" s="63"/>
    </row>
    <row r="12302" spans="1:17">
      <c r="A12302" s="52"/>
      <c r="B12302" s="52"/>
      <c r="P12302" s="63"/>
      <c r="Q12302" s="63"/>
    </row>
    <row r="12303" spans="1:17">
      <c r="A12303" s="52"/>
      <c r="B12303" s="52"/>
      <c r="P12303" s="63"/>
      <c r="Q12303" s="63"/>
    </row>
    <row r="12304" spans="1:17">
      <c r="A12304" s="52"/>
      <c r="B12304" s="52"/>
      <c r="P12304" s="63"/>
      <c r="Q12304" s="63"/>
    </row>
    <row r="12305" spans="1:17">
      <c r="A12305" s="52"/>
      <c r="B12305" s="52"/>
      <c r="P12305" s="63"/>
      <c r="Q12305" s="63"/>
    </row>
    <row r="12306" spans="1:17">
      <c r="A12306" s="52"/>
      <c r="B12306" s="52"/>
      <c r="P12306" s="63"/>
      <c r="Q12306" s="63"/>
    </row>
    <row r="12307" spans="1:17">
      <c r="A12307" s="52"/>
      <c r="B12307" s="52"/>
      <c r="P12307" s="63"/>
      <c r="Q12307" s="63"/>
    </row>
    <row r="12308" spans="1:17">
      <c r="A12308" s="52"/>
      <c r="B12308" s="52"/>
      <c r="P12308" s="63"/>
      <c r="Q12308" s="63"/>
    </row>
    <row r="12309" spans="1:17">
      <c r="A12309" s="52"/>
      <c r="B12309" s="52"/>
      <c r="P12309" s="63"/>
      <c r="Q12309" s="63"/>
    </row>
    <row r="12310" spans="1:17">
      <c r="A12310" s="52"/>
      <c r="B12310" s="52"/>
      <c r="P12310" s="63"/>
      <c r="Q12310" s="63"/>
    </row>
    <row r="12311" spans="1:17">
      <c r="A12311" s="52"/>
      <c r="B12311" s="52"/>
      <c r="P12311" s="63"/>
      <c r="Q12311" s="63"/>
    </row>
    <row r="12312" spans="1:17">
      <c r="A12312" s="52"/>
      <c r="B12312" s="52"/>
      <c r="P12312" s="63"/>
      <c r="Q12312" s="63"/>
    </row>
    <row r="12313" spans="1:17">
      <c r="A12313" s="52"/>
      <c r="B12313" s="52"/>
      <c r="P12313" s="63"/>
      <c r="Q12313" s="63"/>
    </row>
    <row r="12314" spans="1:17">
      <c r="A12314" s="52"/>
      <c r="B12314" s="52"/>
      <c r="P12314" s="63"/>
      <c r="Q12314" s="63"/>
    </row>
    <row r="12315" spans="1:17">
      <c r="A12315" s="52"/>
      <c r="B12315" s="52"/>
      <c r="P12315" s="63"/>
      <c r="Q12315" s="63"/>
    </row>
    <row r="12316" spans="1:17">
      <c r="A12316" s="52"/>
      <c r="B12316" s="52"/>
      <c r="P12316" s="63"/>
      <c r="Q12316" s="63"/>
    </row>
    <row r="12317" spans="1:17">
      <c r="A12317" s="52"/>
      <c r="B12317" s="52"/>
      <c r="P12317" s="63"/>
      <c r="Q12317" s="63"/>
    </row>
    <row r="12318" spans="1:17">
      <c r="A12318" s="52"/>
      <c r="B12318" s="52"/>
      <c r="P12318" s="63"/>
      <c r="Q12318" s="63"/>
    </row>
    <row r="12319" spans="1:17">
      <c r="A12319" s="52"/>
      <c r="B12319" s="52"/>
      <c r="P12319" s="63"/>
      <c r="Q12319" s="63"/>
    </row>
    <row r="12320" spans="1:17">
      <c r="A12320" s="52"/>
      <c r="B12320" s="52"/>
      <c r="P12320" s="63"/>
      <c r="Q12320" s="63"/>
    </row>
    <row r="12321" spans="1:17">
      <c r="A12321" s="52"/>
      <c r="B12321" s="52"/>
      <c r="P12321" s="63"/>
      <c r="Q12321" s="63"/>
    </row>
    <row r="12322" spans="1:17">
      <c r="A12322" s="52"/>
      <c r="B12322" s="52"/>
      <c r="P12322" s="63"/>
      <c r="Q12322" s="63"/>
    </row>
    <row r="12323" spans="1:17">
      <c r="A12323" s="52"/>
      <c r="B12323" s="52"/>
      <c r="P12323" s="63"/>
      <c r="Q12323" s="63"/>
    </row>
    <row r="12324" spans="1:17">
      <c r="A12324" s="52"/>
      <c r="B12324" s="52"/>
      <c r="P12324" s="63"/>
      <c r="Q12324" s="63"/>
    </row>
    <row r="12325" spans="1:17">
      <c r="A12325" s="52"/>
      <c r="B12325" s="52"/>
      <c r="P12325" s="63"/>
      <c r="Q12325" s="63"/>
    </row>
    <row r="12326" spans="1:17">
      <c r="A12326" s="52"/>
      <c r="B12326" s="52"/>
      <c r="P12326" s="63"/>
      <c r="Q12326" s="63"/>
    </row>
    <row r="12327" spans="1:17">
      <c r="A12327" s="52"/>
      <c r="B12327" s="52"/>
      <c r="P12327" s="63"/>
      <c r="Q12327" s="63"/>
    </row>
    <row r="12328" spans="1:17">
      <c r="A12328" s="52"/>
      <c r="B12328" s="52"/>
      <c r="P12328" s="63"/>
      <c r="Q12328" s="63"/>
    </row>
    <row r="12329" spans="1:17">
      <c r="A12329" s="52"/>
      <c r="B12329" s="52"/>
      <c r="P12329" s="63"/>
      <c r="Q12329" s="63"/>
    </row>
    <row r="12330" spans="1:17">
      <c r="A12330" s="52"/>
      <c r="B12330" s="52"/>
      <c r="P12330" s="63"/>
      <c r="Q12330" s="63"/>
    </row>
    <row r="12331" spans="1:17">
      <c r="A12331" s="52"/>
      <c r="B12331" s="52"/>
      <c r="P12331" s="63"/>
      <c r="Q12331" s="63"/>
    </row>
    <row r="12332" spans="1:17">
      <c r="A12332" s="52"/>
      <c r="B12332" s="52"/>
      <c r="P12332" s="63"/>
      <c r="Q12332" s="63"/>
    </row>
    <row r="12333" spans="1:17">
      <c r="A12333" s="52"/>
      <c r="B12333" s="52"/>
      <c r="P12333" s="63"/>
      <c r="Q12333" s="63"/>
    </row>
    <row r="12334" spans="1:17">
      <c r="A12334" s="52"/>
      <c r="B12334" s="52"/>
      <c r="P12334" s="63"/>
      <c r="Q12334" s="63"/>
    </row>
    <row r="12335" spans="1:17">
      <c r="A12335" s="52"/>
      <c r="B12335" s="52"/>
      <c r="P12335" s="63"/>
      <c r="Q12335" s="63"/>
    </row>
    <row r="12336" spans="1:17">
      <c r="A12336" s="52"/>
      <c r="B12336" s="52"/>
      <c r="P12336" s="63"/>
      <c r="Q12336" s="63"/>
    </row>
    <row r="12337" spans="1:17">
      <c r="A12337" s="52"/>
      <c r="B12337" s="52"/>
      <c r="P12337" s="63"/>
      <c r="Q12337" s="63"/>
    </row>
    <row r="12338" spans="1:17">
      <c r="A12338" s="52"/>
      <c r="B12338" s="52"/>
      <c r="P12338" s="63"/>
      <c r="Q12338" s="63"/>
    </row>
    <row r="12339" spans="1:17">
      <c r="A12339" s="52"/>
      <c r="B12339" s="52"/>
      <c r="P12339" s="63"/>
      <c r="Q12339" s="63"/>
    </row>
    <row r="12340" spans="1:17">
      <c r="A12340" s="52"/>
      <c r="B12340" s="52"/>
      <c r="P12340" s="63"/>
      <c r="Q12340" s="63"/>
    </row>
    <row r="12341" spans="1:17">
      <c r="A12341" s="52"/>
      <c r="B12341" s="52"/>
      <c r="P12341" s="63"/>
      <c r="Q12341" s="63"/>
    </row>
    <row r="12342" spans="1:17">
      <c r="A12342" s="52"/>
      <c r="B12342" s="52"/>
      <c r="P12342" s="63"/>
      <c r="Q12342" s="63"/>
    </row>
    <row r="12343" spans="1:17">
      <c r="A12343" s="52"/>
      <c r="B12343" s="52"/>
      <c r="P12343" s="63"/>
      <c r="Q12343" s="63"/>
    </row>
    <row r="12344" spans="1:17">
      <c r="A12344" s="52"/>
      <c r="B12344" s="52"/>
      <c r="P12344" s="63"/>
      <c r="Q12344" s="63"/>
    </row>
    <row r="12345" spans="1:17">
      <c r="A12345" s="52"/>
      <c r="B12345" s="52"/>
      <c r="P12345" s="63"/>
      <c r="Q12345" s="63"/>
    </row>
    <row r="12346" spans="1:17">
      <c r="A12346" s="52"/>
      <c r="B12346" s="52"/>
      <c r="P12346" s="63"/>
      <c r="Q12346" s="63"/>
    </row>
    <row r="12347" spans="1:17">
      <c r="A12347" s="52"/>
      <c r="B12347" s="52"/>
      <c r="P12347" s="63"/>
      <c r="Q12347" s="63"/>
    </row>
    <row r="12348" spans="1:17">
      <c r="A12348" s="52"/>
      <c r="B12348" s="52"/>
      <c r="P12348" s="63"/>
      <c r="Q12348" s="63"/>
    </row>
    <row r="12349" spans="1:17">
      <c r="A12349" s="52"/>
      <c r="B12349" s="52"/>
      <c r="P12349" s="63"/>
      <c r="Q12349" s="63"/>
    </row>
    <row r="12350" spans="1:17">
      <c r="A12350" s="52"/>
      <c r="B12350" s="52"/>
      <c r="P12350" s="63"/>
      <c r="Q12350" s="63"/>
    </row>
    <row r="12351" spans="1:17">
      <c r="A12351" s="52"/>
      <c r="B12351" s="52"/>
      <c r="P12351" s="63"/>
      <c r="Q12351" s="63"/>
    </row>
    <row r="12352" spans="1:17">
      <c r="A12352" s="52"/>
      <c r="B12352" s="52"/>
      <c r="P12352" s="63"/>
      <c r="Q12352" s="63"/>
    </row>
    <row r="12353" spans="1:17">
      <c r="A12353" s="52"/>
      <c r="B12353" s="52"/>
      <c r="P12353" s="63"/>
      <c r="Q12353" s="63"/>
    </row>
    <row r="12354" spans="1:17">
      <c r="A12354" s="52"/>
      <c r="B12354" s="52"/>
      <c r="P12354" s="63"/>
      <c r="Q12354" s="63"/>
    </row>
    <row r="12355" spans="1:17">
      <c r="A12355" s="52"/>
      <c r="B12355" s="52"/>
      <c r="P12355" s="63"/>
      <c r="Q12355" s="63"/>
    </row>
    <row r="12356" spans="1:17">
      <c r="A12356" s="52"/>
      <c r="B12356" s="52"/>
      <c r="P12356" s="63"/>
      <c r="Q12356" s="63"/>
    </row>
    <row r="12357" spans="1:17">
      <c r="A12357" s="52"/>
      <c r="B12357" s="52"/>
      <c r="P12357" s="63"/>
      <c r="Q12357" s="63"/>
    </row>
    <row r="12358" spans="1:17">
      <c r="A12358" s="52"/>
      <c r="B12358" s="52"/>
      <c r="P12358" s="63"/>
      <c r="Q12358" s="63"/>
    </row>
    <row r="12359" spans="1:17">
      <c r="A12359" s="52"/>
      <c r="B12359" s="52"/>
      <c r="P12359" s="63"/>
      <c r="Q12359" s="63"/>
    </row>
    <row r="12360" spans="1:17">
      <c r="A12360" s="52"/>
      <c r="B12360" s="52"/>
      <c r="P12360" s="63"/>
      <c r="Q12360" s="63"/>
    </row>
    <row r="12361" spans="1:17">
      <c r="A12361" s="52"/>
      <c r="B12361" s="52"/>
      <c r="P12361" s="63"/>
      <c r="Q12361" s="63"/>
    </row>
    <row r="12362" spans="1:17">
      <c r="A12362" s="52"/>
      <c r="B12362" s="52"/>
      <c r="P12362" s="63"/>
      <c r="Q12362" s="63"/>
    </row>
    <row r="12363" spans="1:17">
      <c r="A12363" s="52"/>
      <c r="B12363" s="52"/>
      <c r="P12363" s="63"/>
      <c r="Q12363" s="63"/>
    </row>
    <row r="12364" spans="1:17">
      <c r="A12364" s="52"/>
      <c r="B12364" s="52"/>
      <c r="P12364" s="63"/>
      <c r="Q12364" s="63"/>
    </row>
    <row r="12365" spans="1:17">
      <c r="A12365" s="52"/>
      <c r="B12365" s="52"/>
      <c r="P12365" s="63"/>
      <c r="Q12365" s="63"/>
    </row>
    <row r="12366" spans="1:17">
      <c r="A12366" s="52"/>
      <c r="B12366" s="52"/>
      <c r="P12366" s="63"/>
      <c r="Q12366" s="63"/>
    </row>
    <row r="12367" spans="1:17">
      <c r="A12367" s="52"/>
      <c r="B12367" s="52"/>
      <c r="P12367" s="63"/>
      <c r="Q12367" s="63"/>
    </row>
    <row r="12368" spans="1:17">
      <c r="A12368" s="52"/>
      <c r="B12368" s="52"/>
      <c r="P12368" s="63"/>
      <c r="Q12368" s="63"/>
    </row>
    <row r="12369" spans="1:17">
      <c r="A12369" s="52"/>
      <c r="B12369" s="52"/>
      <c r="P12369" s="63"/>
      <c r="Q12369" s="63"/>
    </row>
    <row r="12370" spans="1:17">
      <c r="A12370" s="52"/>
      <c r="B12370" s="52"/>
      <c r="P12370" s="63"/>
      <c r="Q12370" s="63"/>
    </row>
    <row r="12371" spans="1:17">
      <c r="A12371" s="52"/>
      <c r="B12371" s="52"/>
      <c r="P12371" s="63"/>
      <c r="Q12371" s="63"/>
    </row>
    <row r="12372" spans="1:17">
      <c r="A12372" s="52"/>
      <c r="B12372" s="52"/>
      <c r="P12372" s="63"/>
      <c r="Q12372" s="63"/>
    </row>
    <row r="12373" spans="1:17">
      <c r="A12373" s="52"/>
      <c r="B12373" s="52"/>
      <c r="P12373" s="63"/>
      <c r="Q12373" s="63"/>
    </row>
    <row r="12374" spans="1:17">
      <c r="A12374" s="52"/>
      <c r="B12374" s="52"/>
      <c r="P12374" s="63"/>
      <c r="Q12374" s="63"/>
    </row>
    <row r="12375" spans="1:17">
      <c r="A12375" s="52"/>
      <c r="B12375" s="52"/>
      <c r="P12375" s="63"/>
      <c r="Q12375" s="63"/>
    </row>
    <row r="12376" spans="1:17">
      <c r="A12376" s="52"/>
      <c r="B12376" s="52"/>
      <c r="P12376" s="63"/>
      <c r="Q12376" s="63"/>
    </row>
    <row r="12377" spans="1:17">
      <c r="A12377" s="52"/>
      <c r="B12377" s="52"/>
      <c r="P12377" s="63"/>
      <c r="Q12377" s="63"/>
    </row>
    <row r="12378" spans="1:17">
      <c r="A12378" s="52"/>
      <c r="B12378" s="52"/>
      <c r="P12378" s="63"/>
      <c r="Q12378" s="63"/>
    </row>
    <row r="12379" spans="1:17">
      <c r="A12379" s="52"/>
      <c r="B12379" s="52"/>
      <c r="P12379" s="63"/>
      <c r="Q12379" s="63"/>
    </row>
    <row r="12380" spans="1:17">
      <c r="A12380" s="52"/>
      <c r="B12380" s="52"/>
      <c r="P12380" s="63"/>
      <c r="Q12380" s="63"/>
    </row>
    <row r="12381" spans="1:17">
      <c r="A12381" s="52"/>
      <c r="B12381" s="52"/>
      <c r="P12381" s="63"/>
      <c r="Q12381" s="63"/>
    </row>
    <row r="12382" spans="1:17">
      <c r="A12382" s="52"/>
      <c r="B12382" s="52"/>
      <c r="P12382" s="63"/>
      <c r="Q12382" s="63"/>
    </row>
    <row r="12383" spans="1:17">
      <c r="A12383" s="52"/>
      <c r="B12383" s="52"/>
      <c r="P12383" s="63"/>
      <c r="Q12383" s="63"/>
    </row>
    <row r="12384" spans="1:17">
      <c r="A12384" s="52"/>
      <c r="B12384" s="52"/>
      <c r="P12384" s="63"/>
      <c r="Q12384" s="63"/>
    </row>
    <row r="12385" spans="1:17">
      <c r="A12385" s="52"/>
      <c r="B12385" s="52"/>
      <c r="P12385" s="63"/>
      <c r="Q12385" s="63"/>
    </row>
    <row r="12386" spans="1:17">
      <c r="A12386" s="52"/>
      <c r="B12386" s="52"/>
      <c r="P12386" s="63"/>
      <c r="Q12386" s="63"/>
    </row>
    <row r="12387" spans="1:17">
      <c r="A12387" s="52"/>
      <c r="B12387" s="52"/>
      <c r="P12387" s="63"/>
      <c r="Q12387" s="63"/>
    </row>
    <row r="12388" spans="1:17">
      <c r="A12388" s="52"/>
      <c r="B12388" s="52"/>
      <c r="P12388" s="63"/>
      <c r="Q12388" s="63"/>
    </row>
    <row r="12389" spans="1:17">
      <c r="A12389" s="52"/>
      <c r="B12389" s="52"/>
      <c r="P12389" s="63"/>
      <c r="Q12389" s="63"/>
    </row>
    <row r="12390" spans="1:17">
      <c r="A12390" s="52"/>
      <c r="B12390" s="52"/>
      <c r="P12390" s="63"/>
      <c r="Q12390" s="63"/>
    </row>
    <row r="12391" spans="1:17">
      <c r="A12391" s="52"/>
      <c r="B12391" s="52"/>
      <c r="P12391" s="63"/>
      <c r="Q12391" s="63"/>
    </row>
    <row r="12392" spans="1:17">
      <c r="A12392" s="52"/>
      <c r="B12392" s="52"/>
      <c r="P12392" s="63"/>
      <c r="Q12392" s="63"/>
    </row>
    <row r="12393" spans="1:17">
      <c r="A12393" s="52"/>
      <c r="B12393" s="52"/>
      <c r="P12393" s="63"/>
      <c r="Q12393" s="63"/>
    </row>
    <row r="12394" spans="1:17">
      <c r="A12394" s="52"/>
      <c r="B12394" s="52"/>
      <c r="P12394" s="63"/>
      <c r="Q12394" s="63"/>
    </row>
    <row r="12395" spans="1:17">
      <c r="A12395" s="52"/>
      <c r="B12395" s="52"/>
      <c r="P12395" s="63"/>
      <c r="Q12395" s="63"/>
    </row>
    <row r="12396" spans="1:17">
      <c r="A12396" s="52"/>
      <c r="B12396" s="52"/>
      <c r="P12396" s="63"/>
      <c r="Q12396" s="63"/>
    </row>
    <row r="12397" spans="1:17">
      <c r="A12397" s="52"/>
      <c r="B12397" s="52"/>
      <c r="P12397" s="63"/>
      <c r="Q12397" s="63"/>
    </row>
    <row r="12398" spans="1:17">
      <c r="A12398" s="52"/>
      <c r="B12398" s="52"/>
      <c r="P12398" s="63"/>
      <c r="Q12398" s="63"/>
    </row>
    <row r="12399" spans="1:17">
      <c r="A12399" s="52"/>
      <c r="B12399" s="52"/>
      <c r="P12399" s="63"/>
      <c r="Q12399" s="63"/>
    </row>
    <row r="12400" spans="1:17">
      <c r="A12400" s="52"/>
      <c r="B12400" s="52"/>
      <c r="P12400" s="63"/>
      <c r="Q12400" s="63"/>
    </row>
    <row r="12401" spans="1:17">
      <c r="A12401" s="52"/>
      <c r="B12401" s="52"/>
      <c r="P12401" s="63"/>
      <c r="Q12401" s="63"/>
    </row>
    <row r="12402" spans="1:17">
      <c r="A12402" s="52"/>
      <c r="B12402" s="52"/>
      <c r="P12402" s="63"/>
      <c r="Q12402" s="63"/>
    </row>
    <row r="12403" spans="1:17">
      <c r="A12403" s="52"/>
      <c r="B12403" s="52"/>
      <c r="P12403" s="63"/>
      <c r="Q12403" s="63"/>
    </row>
    <row r="12404" spans="1:17">
      <c r="A12404" s="52"/>
      <c r="B12404" s="52"/>
      <c r="P12404" s="63"/>
      <c r="Q12404" s="63"/>
    </row>
    <row r="12405" spans="1:17">
      <c r="A12405" s="52"/>
      <c r="B12405" s="52"/>
      <c r="P12405" s="63"/>
      <c r="Q12405" s="63"/>
    </row>
    <row r="12406" spans="1:17">
      <c r="A12406" s="52"/>
      <c r="B12406" s="52"/>
      <c r="P12406" s="63"/>
      <c r="Q12406" s="63"/>
    </row>
    <row r="12407" spans="1:17">
      <c r="A12407" s="52"/>
      <c r="B12407" s="52"/>
      <c r="P12407" s="63"/>
      <c r="Q12407" s="63"/>
    </row>
    <row r="12408" spans="1:17">
      <c r="A12408" s="52"/>
      <c r="B12408" s="52"/>
      <c r="P12408" s="63"/>
      <c r="Q12408" s="63"/>
    </row>
    <row r="12409" spans="1:17">
      <c r="A12409" s="52"/>
      <c r="B12409" s="52"/>
      <c r="P12409" s="63"/>
      <c r="Q12409" s="63"/>
    </row>
    <row r="12410" spans="1:17">
      <c r="A12410" s="52"/>
      <c r="B12410" s="52"/>
      <c r="P12410" s="63"/>
      <c r="Q12410" s="63"/>
    </row>
    <row r="12411" spans="1:17">
      <c r="A12411" s="52"/>
      <c r="B12411" s="52"/>
      <c r="P12411" s="63"/>
      <c r="Q12411" s="63"/>
    </row>
    <row r="12412" spans="1:17">
      <c r="A12412" s="52"/>
      <c r="B12412" s="52"/>
      <c r="P12412" s="63"/>
      <c r="Q12412" s="63"/>
    </row>
    <row r="12413" spans="1:17">
      <c r="A12413" s="52"/>
      <c r="B12413" s="52"/>
      <c r="P12413" s="63"/>
      <c r="Q12413" s="63"/>
    </row>
    <row r="12414" spans="1:17">
      <c r="A12414" s="52"/>
      <c r="B12414" s="52"/>
      <c r="P12414" s="63"/>
      <c r="Q12414" s="63"/>
    </row>
    <row r="12415" spans="1:17">
      <c r="A12415" s="52"/>
      <c r="B12415" s="52"/>
      <c r="P12415" s="63"/>
      <c r="Q12415" s="63"/>
    </row>
    <row r="12416" spans="1:17">
      <c r="A12416" s="52"/>
      <c r="B12416" s="52"/>
      <c r="P12416" s="63"/>
      <c r="Q12416" s="63"/>
    </row>
    <row r="12417" spans="1:17">
      <c r="A12417" s="52"/>
      <c r="B12417" s="52"/>
      <c r="P12417" s="63"/>
      <c r="Q12417" s="63"/>
    </row>
    <row r="12418" spans="1:17">
      <c r="A12418" s="52"/>
      <c r="B12418" s="52"/>
      <c r="P12418" s="63"/>
      <c r="Q12418" s="63"/>
    </row>
    <row r="12419" spans="1:17">
      <c r="A12419" s="52"/>
      <c r="B12419" s="52"/>
      <c r="P12419" s="63"/>
      <c r="Q12419" s="63"/>
    </row>
    <row r="12420" spans="1:17">
      <c r="A12420" s="52"/>
      <c r="B12420" s="52"/>
      <c r="P12420" s="63"/>
      <c r="Q12420" s="63"/>
    </row>
    <row r="12421" spans="1:17">
      <c r="A12421" s="52"/>
      <c r="B12421" s="52"/>
      <c r="P12421" s="63"/>
      <c r="Q12421" s="63"/>
    </row>
    <row r="12422" spans="1:17">
      <c r="A12422" s="52"/>
      <c r="B12422" s="52"/>
      <c r="P12422" s="63"/>
      <c r="Q12422" s="63"/>
    </row>
    <row r="12423" spans="1:17">
      <c r="A12423" s="52"/>
      <c r="B12423" s="52"/>
      <c r="P12423" s="63"/>
      <c r="Q12423" s="63"/>
    </row>
    <row r="12424" spans="1:17">
      <c r="A12424" s="52"/>
      <c r="B12424" s="52"/>
      <c r="P12424" s="63"/>
      <c r="Q12424" s="63"/>
    </row>
    <row r="12425" spans="1:17">
      <c r="A12425" s="52"/>
      <c r="B12425" s="52"/>
      <c r="P12425" s="63"/>
      <c r="Q12425" s="63"/>
    </row>
    <row r="12426" spans="1:17">
      <c r="A12426" s="52"/>
      <c r="B12426" s="52"/>
      <c r="P12426" s="63"/>
      <c r="Q12426" s="63"/>
    </row>
    <row r="12427" spans="1:17">
      <c r="A12427" s="52"/>
      <c r="B12427" s="52"/>
      <c r="P12427" s="63"/>
      <c r="Q12427" s="63"/>
    </row>
    <row r="12428" spans="1:17">
      <c r="A12428" s="52"/>
      <c r="B12428" s="52"/>
      <c r="P12428" s="63"/>
      <c r="Q12428" s="63"/>
    </row>
    <row r="12429" spans="1:17">
      <c r="A12429" s="52"/>
      <c r="B12429" s="52"/>
      <c r="P12429" s="63"/>
      <c r="Q12429" s="63"/>
    </row>
    <row r="12430" spans="1:17">
      <c r="A12430" s="52"/>
      <c r="B12430" s="52"/>
      <c r="P12430" s="63"/>
      <c r="Q12430" s="63"/>
    </row>
    <row r="12431" spans="1:17">
      <c r="A12431" s="52"/>
      <c r="B12431" s="52"/>
      <c r="P12431" s="63"/>
      <c r="Q12431" s="63"/>
    </row>
    <row r="12432" spans="1:17">
      <c r="A12432" s="52"/>
      <c r="B12432" s="52"/>
      <c r="P12432" s="63"/>
      <c r="Q12432" s="63"/>
    </row>
    <row r="12433" spans="1:17">
      <c r="A12433" s="52"/>
      <c r="B12433" s="52"/>
      <c r="P12433" s="63"/>
      <c r="Q12433" s="63"/>
    </row>
    <row r="12434" spans="1:17">
      <c r="A12434" s="52"/>
      <c r="B12434" s="52"/>
      <c r="P12434" s="63"/>
      <c r="Q12434" s="63"/>
    </row>
    <row r="12435" spans="1:17">
      <c r="A12435" s="52"/>
      <c r="B12435" s="52"/>
      <c r="P12435" s="63"/>
      <c r="Q12435" s="63"/>
    </row>
    <row r="12436" spans="1:17">
      <c r="A12436" s="52"/>
      <c r="B12436" s="52"/>
      <c r="P12436" s="63"/>
      <c r="Q12436" s="63"/>
    </row>
    <row r="12437" spans="1:17">
      <c r="A12437" s="52"/>
      <c r="B12437" s="52"/>
      <c r="P12437" s="63"/>
      <c r="Q12437" s="63"/>
    </row>
    <row r="12438" spans="1:17">
      <c r="A12438" s="52"/>
      <c r="B12438" s="52"/>
      <c r="P12438" s="63"/>
      <c r="Q12438" s="63"/>
    </row>
    <row r="12439" spans="1:17">
      <c r="A12439" s="52"/>
      <c r="B12439" s="52"/>
      <c r="P12439" s="63"/>
      <c r="Q12439" s="63"/>
    </row>
    <row r="12440" spans="1:17">
      <c r="A12440" s="52"/>
      <c r="B12440" s="52"/>
      <c r="P12440" s="63"/>
      <c r="Q12440" s="63"/>
    </row>
    <row r="12441" spans="1:17">
      <c r="A12441" s="52"/>
      <c r="B12441" s="52"/>
      <c r="P12441" s="63"/>
      <c r="Q12441" s="63"/>
    </row>
    <row r="12442" spans="1:17">
      <c r="A12442" s="52"/>
      <c r="B12442" s="52"/>
      <c r="P12442" s="63"/>
      <c r="Q12442" s="63"/>
    </row>
    <row r="12443" spans="1:17">
      <c r="A12443" s="52"/>
      <c r="B12443" s="52"/>
      <c r="P12443" s="63"/>
      <c r="Q12443" s="63"/>
    </row>
    <row r="12444" spans="1:17">
      <c r="A12444" s="52"/>
      <c r="B12444" s="52"/>
      <c r="P12444" s="63"/>
      <c r="Q12444" s="63"/>
    </row>
    <row r="12445" spans="1:17">
      <c r="A12445" s="52"/>
      <c r="B12445" s="52"/>
      <c r="P12445" s="63"/>
      <c r="Q12445" s="63"/>
    </row>
    <row r="12446" spans="1:17">
      <c r="A12446" s="52"/>
      <c r="B12446" s="52"/>
      <c r="P12446" s="63"/>
      <c r="Q12446" s="63"/>
    </row>
    <row r="12447" spans="1:17">
      <c r="A12447" s="52"/>
      <c r="B12447" s="52"/>
      <c r="P12447" s="63"/>
      <c r="Q12447" s="63"/>
    </row>
    <row r="12448" spans="1:17">
      <c r="A12448" s="52"/>
      <c r="B12448" s="52"/>
      <c r="P12448" s="63"/>
      <c r="Q12448" s="63"/>
    </row>
    <row r="12449" spans="1:17">
      <c r="A12449" s="52"/>
      <c r="B12449" s="52"/>
      <c r="P12449" s="63"/>
      <c r="Q12449" s="63"/>
    </row>
    <row r="12450" spans="1:17">
      <c r="A12450" s="52"/>
      <c r="B12450" s="52"/>
      <c r="P12450" s="63"/>
      <c r="Q12450" s="63"/>
    </row>
    <row r="12451" spans="1:17">
      <c r="A12451" s="52"/>
      <c r="B12451" s="52"/>
      <c r="P12451" s="63"/>
      <c r="Q12451" s="63"/>
    </row>
    <row r="12452" spans="1:17">
      <c r="A12452" s="52"/>
      <c r="B12452" s="52"/>
      <c r="P12452" s="63"/>
      <c r="Q12452" s="63"/>
    </row>
    <row r="12453" spans="1:17">
      <c r="A12453" s="52"/>
      <c r="B12453" s="52"/>
      <c r="P12453" s="63"/>
      <c r="Q12453" s="63"/>
    </row>
    <row r="12454" spans="1:17">
      <c r="A12454" s="52"/>
      <c r="B12454" s="52"/>
      <c r="P12454" s="63"/>
      <c r="Q12454" s="63"/>
    </row>
    <row r="12455" spans="1:17">
      <c r="A12455" s="52"/>
      <c r="B12455" s="52"/>
      <c r="P12455" s="63"/>
      <c r="Q12455" s="63"/>
    </row>
    <row r="12456" spans="1:17">
      <c r="A12456" s="52"/>
      <c r="B12456" s="52"/>
      <c r="P12456" s="63"/>
      <c r="Q12456" s="63"/>
    </row>
    <row r="12457" spans="1:17">
      <c r="A12457" s="52"/>
      <c r="B12457" s="52"/>
      <c r="P12457" s="63"/>
      <c r="Q12457" s="63"/>
    </row>
    <row r="12458" spans="1:17">
      <c r="A12458" s="52"/>
      <c r="B12458" s="52"/>
      <c r="P12458" s="63"/>
      <c r="Q12458" s="63"/>
    </row>
    <row r="12459" spans="1:17">
      <c r="A12459" s="52"/>
      <c r="B12459" s="52"/>
      <c r="P12459" s="63"/>
      <c r="Q12459" s="63"/>
    </row>
    <row r="12460" spans="1:17">
      <c r="A12460" s="52"/>
      <c r="B12460" s="52"/>
      <c r="P12460" s="63"/>
      <c r="Q12460" s="63"/>
    </row>
    <row r="12461" spans="1:17">
      <c r="A12461" s="52"/>
      <c r="B12461" s="52"/>
      <c r="P12461" s="63"/>
      <c r="Q12461" s="63"/>
    </row>
    <row r="12462" spans="1:17">
      <c r="A12462" s="52"/>
      <c r="B12462" s="52"/>
      <c r="P12462" s="63"/>
      <c r="Q12462" s="63"/>
    </row>
    <row r="12463" spans="1:17">
      <c r="A12463" s="52"/>
      <c r="B12463" s="52"/>
      <c r="P12463" s="63"/>
      <c r="Q12463" s="63"/>
    </row>
    <row r="12464" spans="1:17">
      <c r="A12464" s="52"/>
      <c r="B12464" s="52"/>
      <c r="P12464" s="63"/>
      <c r="Q12464" s="63"/>
    </row>
    <row r="12465" spans="1:17">
      <c r="A12465" s="52"/>
      <c r="B12465" s="52"/>
      <c r="P12465" s="63"/>
      <c r="Q12465" s="63"/>
    </row>
    <row r="12466" spans="1:17">
      <c r="A12466" s="52"/>
      <c r="B12466" s="52"/>
      <c r="P12466" s="63"/>
      <c r="Q12466" s="63"/>
    </row>
    <row r="12467" spans="1:17">
      <c r="A12467" s="52"/>
      <c r="B12467" s="52"/>
      <c r="P12467" s="63"/>
      <c r="Q12467" s="63"/>
    </row>
    <row r="12468" spans="1:17">
      <c r="A12468" s="52"/>
      <c r="B12468" s="52"/>
      <c r="P12468" s="63"/>
      <c r="Q12468" s="63"/>
    </row>
    <row r="12469" spans="1:17">
      <c r="A12469" s="52"/>
      <c r="B12469" s="52"/>
      <c r="P12469" s="63"/>
      <c r="Q12469" s="63"/>
    </row>
    <row r="12470" spans="1:17">
      <c r="A12470" s="52"/>
      <c r="B12470" s="52"/>
      <c r="P12470" s="63"/>
      <c r="Q12470" s="63"/>
    </row>
    <row r="12471" spans="1:17">
      <c r="A12471" s="52"/>
      <c r="B12471" s="52"/>
      <c r="P12471" s="63"/>
      <c r="Q12471" s="63"/>
    </row>
    <row r="12472" spans="1:17">
      <c r="A12472" s="52"/>
      <c r="B12472" s="52"/>
      <c r="P12472" s="63"/>
      <c r="Q12472" s="63"/>
    </row>
    <row r="12473" spans="1:17">
      <c r="A12473" s="52"/>
      <c r="B12473" s="52"/>
      <c r="P12473" s="63"/>
      <c r="Q12473" s="63"/>
    </row>
    <row r="12474" spans="1:17">
      <c r="A12474" s="52"/>
      <c r="B12474" s="52"/>
      <c r="P12474" s="63"/>
      <c r="Q12474" s="63"/>
    </row>
    <row r="12475" spans="1:17">
      <c r="A12475" s="52"/>
      <c r="B12475" s="52"/>
      <c r="P12475" s="63"/>
      <c r="Q12475" s="63"/>
    </row>
    <row r="12476" spans="1:17">
      <c r="A12476" s="52"/>
      <c r="B12476" s="52"/>
      <c r="P12476" s="63"/>
      <c r="Q12476" s="63"/>
    </row>
    <row r="12477" spans="1:17">
      <c r="A12477" s="52"/>
      <c r="B12477" s="52"/>
      <c r="P12477" s="63"/>
      <c r="Q12477" s="63"/>
    </row>
    <row r="12478" spans="1:17">
      <c r="A12478" s="52"/>
      <c r="B12478" s="52"/>
      <c r="P12478" s="63"/>
      <c r="Q12478" s="63"/>
    </row>
    <row r="12479" spans="1:17">
      <c r="A12479" s="52"/>
      <c r="B12479" s="52"/>
      <c r="P12479" s="63"/>
      <c r="Q12479" s="63"/>
    </row>
    <row r="12480" spans="1:17">
      <c r="A12480" s="52"/>
      <c r="B12480" s="52"/>
      <c r="P12480" s="63"/>
      <c r="Q12480" s="63"/>
    </row>
    <row r="12481" spans="1:17">
      <c r="A12481" s="52"/>
      <c r="B12481" s="52"/>
      <c r="P12481" s="63"/>
      <c r="Q12481" s="63"/>
    </row>
    <row r="12482" spans="1:17">
      <c r="A12482" s="52"/>
      <c r="B12482" s="52"/>
      <c r="P12482" s="63"/>
      <c r="Q12482" s="63"/>
    </row>
    <row r="12483" spans="1:17">
      <c r="A12483" s="52"/>
      <c r="B12483" s="52"/>
      <c r="P12483" s="63"/>
      <c r="Q12483" s="63"/>
    </row>
    <row r="12484" spans="1:17">
      <c r="A12484" s="52"/>
      <c r="B12484" s="52"/>
      <c r="P12484" s="63"/>
      <c r="Q12484" s="63"/>
    </row>
    <row r="12485" spans="1:17">
      <c r="A12485" s="52"/>
      <c r="B12485" s="52"/>
      <c r="P12485" s="63"/>
      <c r="Q12485" s="63"/>
    </row>
    <row r="12486" spans="1:17">
      <c r="A12486" s="52"/>
      <c r="B12486" s="52"/>
      <c r="P12486" s="63"/>
      <c r="Q12486" s="63"/>
    </row>
    <row r="12487" spans="1:17">
      <c r="A12487" s="52"/>
      <c r="B12487" s="52"/>
      <c r="P12487" s="63"/>
      <c r="Q12487" s="63"/>
    </row>
    <row r="12488" spans="1:17">
      <c r="A12488" s="52"/>
      <c r="B12488" s="52"/>
      <c r="P12488" s="63"/>
      <c r="Q12488" s="63"/>
    </row>
    <row r="12489" spans="1:17">
      <c r="A12489" s="52"/>
      <c r="B12489" s="52"/>
      <c r="P12489" s="63"/>
      <c r="Q12489" s="63"/>
    </row>
    <row r="12490" spans="1:17">
      <c r="A12490" s="52"/>
      <c r="B12490" s="52"/>
      <c r="P12490" s="63"/>
      <c r="Q12490" s="63"/>
    </row>
    <row r="12491" spans="1:17">
      <c r="A12491" s="52"/>
      <c r="B12491" s="52"/>
      <c r="P12491" s="63"/>
      <c r="Q12491" s="63"/>
    </row>
    <row r="12492" spans="1:17">
      <c r="A12492" s="52"/>
      <c r="B12492" s="52"/>
      <c r="P12492" s="63"/>
      <c r="Q12492" s="63"/>
    </row>
    <row r="12493" spans="1:17">
      <c r="A12493" s="52"/>
      <c r="B12493" s="52"/>
      <c r="P12493" s="63"/>
      <c r="Q12493" s="63"/>
    </row>
    <row r="12494" spans="1:17">
      <c r="A12494" s="52"/>
      <c r="B12494" s="52"/>
      <c r="P12494" s="63"/>
      <c r="Q12494" s="63"/>
    </row>
    <row r="12495" spans="1:17">
      <c r="A12495" s="52"/>
      <c r="B12495" s="52"/>
      <c r="P12495" s="63"/>
      <c r="Q12495" s="63"/>
    </row>
    <row r="12496" spans="1:17">
      <c r="A12496" s="52"/>
      <c r="B12496" s="52"/>
      <c r="P12496" s="63"/>
      <c r="Q12496" s="63"/>
    </row>
    <row r="12497" spans="1:17">
      <c r="A12497" s="52"/>
      <c r="B12497" s="52"/>
      <c r="P12497" s="63"/>
      <c r="Q12497" s="63"/>
    </row>
    <row r="12498" spans="1:17">
      <c r="A12498" s="52"/>
      <c r="B12498" s="52"/>
      <c r="P12498" s="63"/>
      <c r="Q12498" s="63"/>
    </row>
    <row r="12499" spans="1:17">
      <c r="A12499" s="52"/>
      <c r="B12499" s="52"/>
      <c r="P12499" s="63"/>
      <c r="Q12499" s="63"/>
    </row>
    <row r="12500" spans="1:17">
      <c r="A12500" s="52"/>
      <c r="B12500" s="52"/>
      <c r="P12500" s="63"/>
      <c r="Q12500" s="63"/>
    </row>
    <row r="12501" spans="1:17">
      <c r="A12501" s="52"/>
      <c r="B12501" s="52"/>
      <c r="P12501" s="63"/>
      <c r="Q12501" s="63"/>
    </row>
    <row r="12502" spans="1:17">
      <c r="A12502" s="52"/>
      <c r="B12502" s="52"/>
      <c r="P12502" s="63"/>
      <c r="Q12502" s="63"/>
    </row>
    <row r="12503" spans="1:17">
      <c r="A12503" s="52"/>
      <c r="B12503" s="52"/>
      <c r="P12503" s="63"/>
      <c r="Q12503" s="63"/>
    </row>
    <row r="12504" spans="1:17">
      <c r="A12504" s="52"/>
      <c r="B12504" s="52"/>
      <c r="P12504" s="63"/>
      <c r="Q12504" s="63"/>
    </row>
    <row r="12505" spans="1:17">
      <c r="A12505" s="52"/>
      <c r="B12505" s="52"/>
      <c r="P12505" s="63"/>
      <c r="Q12505" s="63"/>
    </row>
    <row r="12506" spans="1:17">
      <c r="A12506" s="52"/>
      <c r="B12506" s="52"/>
      <c r="P12506" s="63"/>
      <c r="Q12506" s="63"/>
    </row>
    <row r="12507" spans="1:17">
      <c r="A12507" s="52"/>
      <c r="B12507" s="52"/>
      <c r="P12507" s="63"/>
      <c r="Q12507" s="63"/>
    </row>
    <row r="12508" spans="1:17">
      <c r="A12508" s="52"/>
      <c r="B12508" s="52"/>
      <c r="P12508" s="63"/>
      <c r="Q12508" s="63"/>
    </row>
    <row r="12509" spans="1:17">
      <c r="A12509" s="52"/>
      <c r="B12509" s="52"/>
      <c r="P12509" s="63"/>
      <c r="Q12509" s="63"/>
    </row>
    <row r="12510" spans="1:17">
      <c r="A12510" s="52"/>
      <c r="B12510" s="52"/>
      <c r="P12510" s="63"/>
      <c r="Q12510" s="63"/>
    </row>
    <row r="12511" spans="1:17">
      <c r="A12511" s="52"/>
      <c r="B12511" s="52"/>
      <c r="P12511" s="63"/>
      <c r="Q12511" s="63"/>
    </row>
    <row r="12512" spans="1:17">
      <c r="A12512" s="52"/>
      <c r="B12512" s="52"/>
      <c r="P12512" s="63"/>
      <c r="Q12512" s="63"/>
    </row>
    <row r="12513" spans="1:17">
      <c r="A12513" s="52"/>
      <c r="B12513" s="52"/>
      <c r="P12513" s="63"/>
      <c r="Q12513" s="63"/>
    </row>
    <row r="12514" spans="1:17">
      <c r="A12514" s="52"/>
      <c r="B12514" s="52"/>
      <c r="P12514" s="63"/>
      <c r="Q12514" s="63"/>
    </row>
    <row r="12515" spans="1:17">
      <c r="A12515" s="52"/>
      <c r="B12515" s="52"/>
      <c r="P12515" s="63"/>
      <c r="Q12515" s="63"/>
    </row>
    <row r="12516" spans="1:17">
      <c r="A12516" s="52"/>
      <c r="B12516" s="52"/>
      <c r="P12516" s="63"/>
      <c r="Q12516" s="63"/>
    </row>
    <row r="12517" spans="1:17">
      <c r="A12517" s="52"/>
      <c r="B12517" s="52"/>
      <c r="P12517" s="63"/>
      <c r="Q12517" s="63"/>
    </row>
    <row r="12518" spans="1:17">
      <c r="A12518" s="52"/>
      <c r="B12518" s="52"/>
      <c r="P12518" s="63"/>
      <c r="Q12518" s="63"/>
    </row>
    <row r="12519" spans="1:17">
      <c r="A12519" s="52"/>
      <c r="B12519" s="52"/>
      <c r="P12519" s="63"/>
      <c r="Q12519" s="63"/>
    </row>
    <row r="12520" spans="1:17">
      <c r="A12520" s="52"/>
      <c r="B12520" s="52"/>
      <c r="P12520" s="63"/>
      <c r="Q12520" s="63"/>
    </row>
    <row r="12521" spans="1:17">
      <c r="A12521" s="52"/>
      <c r="B12521" s="52"/>
      <c r="P12521" s="63"/>
      <c r="Q12521" s="63"/>
    </row>
    <row r="12522" spans="1:17">
      <c r="A12522" s="52"/>
      <c r="B12522" s="52"/>
      <c r="P12522" s="63"/>
      <c r="Q12522" s="63"/>
    </row>
    <row r="12523" spans="1:17">
      <c r="A12523" s="52"/>
      <c r="B12523" s="52"/>
      <c r="P12523" s="63"/>
      <c r="Q12523" s="63"/>
    </row>
    <row r="12524" spans="1:17">
      <c r="A12524" s="52"/>
      <c r="B12524" s="52"/>
      <c r="P12524" s="63"/>
      <c r="Q12524" s="63"/>
    </row>
    <row r="12525" spans="1:17">
      <c r="A12525" s="52"/>
      <c r="B12525" s="52"/>
      <c r="P12525" s="63"/>
      <c r="Q12525" s="63"/>
    </row>
    <row r="12526" spans="1:17">
      <c r="A12526" s="52"/>
      <c r="B12526" s="52"/>
      <c r="P12526" s="63"/>
      <c r="Q12526" s="63"/>
    </row>
    <row r="12527" spans="1:17">
      <c r="A12527" s="52"/>
      <c r="B12527" s="52"/>
      <c r="P12527" s="63"/>
      <c r="Q12527" s="63"/>
    </row>
    <row r="12528" spans="1:17">
      <c r="A12528" s="52"/>
      <c r="B12528" s="52"/>
      <c r="P12528" s="63"/>
      <c r="Q12528" s="63"/>
    </row>
    <row r="12529" spans="1:17">
      <c r="A12529" s="52"/>
      <c r="B12529" s="52"/>
      <c r="P12529" s="63"/>
      <c r="Q12529" s="63"/>
    </row>
    <row r="12530" spans="1:17">
      <c r="A12530" s="52"/>
      <c r="B12530" s="52"/>
      <c r="P12530" s="63"/>
      <c r="Q12530" s="63"/>
    </row>
    <row r="12531" spans="1:17">
      <c r="A12531" s="52"/>
      <c r="B12531" s="52"/>
      <c r="P12531" s="63"/>
      <c r="Q12531" s="63"/>
    </row>
    <row r="12532" spans="1:17">
      <c r="A12532" s="52"/>
      <c r="B12532" s="52"/>
      <c r="P12532" s="63"/>
      <c r="Q12532" s="63"/>
    </row>
    <row r="12533" spans="1:17">
      <c r="A12533" s="52"/>
      <c r="B12533" s="52"/>
      <c r="P12533" s="63"/>
      <c r="Q12533" s="63"/>
    </row>
    <row r="12534" spans="1:17">
      <c r="A12534" s="52"/>
      <c r="B12534" s="52"/>
      <c r="P12534" s="63"/>
      <c r="Q12534" s="63"/>
    </row>
    <row r="12535" spans="1:17">
      <c r="A12535" s="52"/>
      <c r="B12535" s="52"/>
      <c r="P12535" s="63"/>
      <c r="Q12535" s="63"/>
    </row>
    <row r="12536" spans="1:17">
      <c r="A12536" s="52"/>
      <c r="B12536" s="52"/>
      <c r="P12536" s="63"/>
      <c r="Q12536" s="63"/>
    </row>
    <row r="12537" spans="1:17">
      <c r="A12537" s="52"/>
      <c r="B12537" s="52"/>
      <c r="P12537" s="63"/>
      <c r="Q12537" s="63"/>
    </row>
    <row r="12538" spans="1:17">
      <c r="A12538" s="52"/>
      <c r="B12538" s="52"/>
      <c r="P12538" s="63"/>
      <c r="Q12538" s="63"/>
    </row>
    <row r="12539" spans="1:17">
      <c r="A12539" s="52"/>
      <c r="B12539" s="52"/>
      <c r="P12539" s="63"/>
      <c r="Q12539" s="63"/>
    </row>
    <row r="12540" spans="1:17">
      <c r="A12540" s="52"/>
      <c r="B12540" s="52"/>
      <c r="P12540" s="63"/>
      <c r="Q12540" s="63"/>
    </row>
    <row r="12541" spans="1:17">
      <c r="A12541" s="52"/>
      <c r="B12541" s="52"/>
      <c r="P12541" s="63"/>
      <c r="Q12541" s="63"/>
    </row>
    <row r="12542" spans="1:17">
      <c r="A12542" s="52"/>
      <c r="B12542" s="52"/>
      <c r="P12542" s="63"/>
      <c r="Q12542" s="63"/>
    </row>
    <row r="12543" spans="1:17">
      <c r="A12543" s="52"/>
      <c r="B12543" s="52"/>
      <c r="P12543" s="63"/>
      <c r="Q12543" s="63"/>
    </row>
    <row r="12544" spans="1:17">
      <c r="A12544" s="52"/>
      <c r="B12544" s="52"/>
      <c r="P12544" s="63"/>
      <c r="Q12544" s="63"/>
    </row>
    <row r="12545" spans="1:17">
      <c r="A12545" s="52"/>
      <c r="B12545" s="52"/>
      <c r="P12545" s="63"/>
      <c r="Q12545" s="63"/>
    </row>
    <row r="12546" spans="1:17">
      <c r="A12546" s="52"/>
      <c r="B12546" s="52"/>
      <c r="P12546" s="63"/>
      <c r="Q12546" s="63"/>
    </row>
    <row r="12547" spans="1:17">
      <c r="A12547" s="52"/>
      <c r="B12547" s="52"/>
      <c r="P12547" s="63"/>
      <c r="Q12547" s="63"/>
    </row>
    <row r="12548" spans="1:17">
      <c r="A12548" s="52"/>
      <c r="B12548" s="52"/>
      <c r="P12548" s="63"/>
      <c r="Q12548" s="63"/>
    </row>
    <row r="12549" spans="1:17">
      <c r="A12549" s="52"/>
      <c r="B12549" s="52"/>
      <c r="P12549" s="63"/>
      <c r="Q12549" s="63"/>
    </row>
    <row r="12550" spans="1:17">
      <c r="A12550" s="52"/>
      <c r="B12550" s="52"/>
      <c r="P12550" s="63"/>
      <c r="Q12550" s="63"/>
    </row>
    <row r="12551" spans="1:17">
      <c r="A12551" s="52"/>
      <c r="B12551" s="52"/>
      <c r="P12551" s="63"/>
      <c r="Q12551" s="63"/>
    </row>
    <row r="12552" spans="1:17">
      <c r="A12552" s="52"/>
      <c r="B12552" s="52"/>
      <c r="P12552" s="63"/>
      <c r="Q12552" s="63"/>
    </row>
    <row r="12553" spans="1:17">
      <c r="A12553" s="52"/>
      <c r="B12553" s="52"/>
      <c r="P12553" s="63"/>
      <c r="Q12553" s="63"/>
    </row>
    <row r="12554" spans="1:17">
      <c r="A12554" s="52"/>
      <c r="B12554" s="52"/>
      <c r="P12554" s="63"/>
      <c r="Q12554" s="63"/>
    </row>
    <row r="12555" spans="1:17">
      <c r="A12555" s="52"/>
      <c r="B12555" s="52"/>
      <c r="P12555" s="63"/>
      <c r="Q12555" s="63"/>
    </row>
    <row r="12556" spans="1:17">
      <c r="A12556" s="52"/>
      <c r="B12556" s="52"/>
      <c r="P12556" s="63"/>
      <c r="Q12556" s="63"/>
    </row>
    <row r="12557" spans="1:17">
      <c r="A12557" s="52"/>
      <c r="B12557" s="52"/>
      <c r="P12557" s="63"/>
      <c r="Q12557" s="63"/>
    </row>
    <row r="12558" spans="1:17">
      <c r="A12558" s="52"/>
      <c r="B12558" s="52"/>
      <c r="P12558" s="63"/>
      <c r="Q12558" s="63"/>
    </row>
    <row r="12559" spans="1:17">
      <c r="A12559" s="52"/>
      <c r="B12559" s="52"/>
      <c r="P12559" s="63"/>
      <c r="Q12559" s="63"/>
    </row>
    <row r="12560" spans="1:17">
      <c r="A12560" s="52"/>
      <c r="B12560" s="52"/>
      <c r="P12560" s="63"/>
      <c r="Q12560" s="63"/>
    </row>
    <row r="12561" spans="1:17">
      <c r="A12561" s="52"/>
      <c r="B12561" s="52"/>
      <c r="P12561" s="63"/>
      <c r="Q12561" s="63"/>
    </row>
    <row r="12562" spans="1:17">
      <c r="A12562" s="52"/>
      <c r="B12562" s="52"/>
      <c r="P12562" s="63"/>
      <c r="Q12562" s="63"/>
    </row>
    <row r="12563" spans="1:17">
      <c r="A12563" s="52"/>
      <c r="B12563" s="52"/>
      <c r="P12563" s="63"/>
      <c r="Q12563" s="63"/>
    </row>
    <row r="12564" spans="1:17">
      <c r="A12564" s="52"/>
      <c r="B12564" s="52"/>
      <c r="P12564" s="63"/>
      <c r="Q12564" s="63"/>
    </row>
    <row r="12565" spans="1:17">
      <c r="A12565" s="52"/>
      <c r="B12565" s="52"/>
      <c r="P12565" s="63"/>
      <c r="Q12565" s="63"/>
    </row>
    <row r="12566" spans="1:17">
      <c r="A12566" s="52"/>
      <c r="B12566" s="52"/>
      <c r="P12566" s="63"/>
      <c r="Q12566" s="63"/>
    </row>
    <row r="12567" spans="1:17">
      <c r="A12567" s="52"/>
      <c r="B12567" s="52"/>
      <c r="P12567" s="63"/>
      <c r="Q12567" s="63"/>
    </row>
    <row r="12568" spans="1:17">
      <c r="A12568" s="52"/>
      <c r="B12568" s="52"/>
      <c r="P12568" s="63"/>
      <c r="Q12568" s="63"/>
    </row>
    <row r="12569" spans="1:17">
      <c r="A12569" s="52"/>
      <c r="B12569" s="52"/>
      <c r="P12569" s="63"/>
      <c r="Q12569" s="63"/>
    </row>
    <row r="12570" spans="1:17">
      <c r="A12570" s="52"/>
      <c r="B12570" s="52"/>
      <c r="P12570" s="63"/>
      <c r="Q12570" s="63"/>
    </row>
    <row r="12571" spans="1:17">
      <c r="A12571" s="52"/>
      <c r="B12571" s="52"/>
      <c r="P12571" s="63"/>
      <c r="Q12571" s="63"/>
    </row>
    <row r="12572" spans="1:17">
      <c r="A12572" s="52"/>
      <c r="B12572" s="52"/>
      <c r="P12572" s="63"/>
      <c r="Q12572" s="63"/>
    </row>
    <row r="12573" spans="1:17">
      <c r="A12573" s="52"/>
      <c r="B12573" s="52"/>
      <c r="P12573" s="63"/>
      <c r="Q12573" s="63"/>
    </row>
    <row r="12574" spans="1:17">
      <c r="A12574" s="52"/>
      <c r="B12574" s="52"/>
      <c r="P12574" s="63"/>
      <c r="Q12574" s="63"/>
    </row>
    <row r="12575" spans="1:17">
      <c r="A12575" s="52"/>
      <c r="B12575" s="52"/>
      <c r="P12575" s="63"/>
      <c r="Q12575" s="63"/>
    </row>
    <row r="12576" spans="1:17">
      <c r="A12576" s="52"/>
      <c r="B12576" s="52"/>
      <c r="P12576" s="63"/>
      <c r="Q12576" s="63"/>
    </row>
    <row r="12577" spans="1:17">
      <c r="A12577" s="52"/>
      <c r="B12577" s="52"/>
      <c r="P12577" s="63"/>
      <c r="Q12577" s="63"/>
    </row>
    <row r="12578" spans="1:17">
      <c r="A12578" s="52"/>
      <c r="B12578" s="52"/>
      <c r="P12578" s="63"/>
      <c r="Q12578" s="63"/>
    </row>
    <row r="12579" spans="1:17">
      <c r="A12579" s="52"/>
      <c r="B12579" s="52"/>
      <c r="P12579" s="63"/>
      <c r="Q12579" s="63"/>
    </row>
    <row r="12580" spans="1:17">
      <c r="A12580" s="52"/>
      <c r="B12580" s="52"/>
      <c r="P12580" s="63"/>
      <c r="Q12580" s="63"/>
    </row>
    <row r="12581" spans="1:17">
      <c r="A12581" s="52"/>
      <c r="B12581" s="52"/>
      <c r="P12581" s="63"/>
      <c r="Q12581" s="63"/>
    </row>
    <row r="12582" spans="1:17">
      <c r="A12582" s="52"/>
      <c r="B12582" s="52"/>
      <c r="P12582" s="63"/>
      <c r="Q12582" s="63"/>
    </row>
    <row r="12583" spans="1:17">
      <c r="A12583" s="52"/>
      <c r="B12583" s="52"/>
      <c r="P12583" s="63"/>
      <c r="Q12583" s="63"/>
    </row>
    <row r="12584" spans="1:17">
      <c r="A12584" s="52"/>
      <c r="B12584" s="52"/>
      <c r="P12584" s="63"/>
      <c r="Q12584" s="63"/>
    </row>
    <row r="12585" spans="1:17">
      <c r="A12585" s="52"/>
      <c r="B12585" s="52"/>
      <c r="P12585" s="63"/>
      <c r="Q12585" s="63"/>
    </row>
    <row r="12586" spans="1:17">
      <c r="A12586" s="52"/>
      <c r="B12586" s="52"/>
      <c r="P12586" s="63"/>
      <c r="Q12586" s="63"/>
    </row>
    <row r="12587" spans="1:17">
      <c r="A12587" s="52"/>
      <c r="B12587" s="52"/>
      <c r="P12587" s="63"/>
      <c r="Q12587" s="63"/>
    </row>
    <row r="12588" spans="1:17">
      <c r="A12588" s="52"/>
      <c r="B12588" s="52"/>
      <c r="P12588" s="63"/>
      <c r="Q12588" s="63"/>
    </row>
    <row r="12589" spans="1:17">
      <c r="A12589" s="52"/>
      <c r="B12589" s="52"/>
      <c r="P12589" s="63"/>
      <c r="Q12589" s="63"/>
    </row>
    <row r="12590" spans="1:17">
      <c r="A12590" s="52"/>
      <c r="B12590" s="52"/>
      <c r="P12590" s="63"/>
      <c r="Q12590" s="63"/>
    </row>
    <row r="12591" spans="1:17">
      <c r="A12591" s="52"/>
      <c r="B12591" s="52"/>
      <c r="P12591" s="63"/>
      <c r="Q12591" s="63"/>
    </row>
    <row r="12592" spans="1:17">
      <c r="A12592" s="52"/>
      <c r="B12592" s="52"/>
      <c r="P12592" s="63"/>
      <c r="Q12592" s="63"/>
    </row>
    <row r="12593" spans="1:17">
      <c r="A12593" s="52"/>
      <c r="B12593" s="52"/>
      <c r="P12593" s="63"/>
      <c r="Q12593" s="63"/>
    </row>
    <row r="12594" spans="1:17">
      <c r="A12594" s="52"/>
      <c r="B12594" s="52"/>
      <c r="P12594" s="63"/>
      <c r="Q12594" s="63"/>
    </row>
    <row r="12595" spans="1:17">
      <c r="A12595" s="52"/>
      <c r="B12595" s="52"/>
      <c r="P12595" s="63"/>
      <c r="Q12595" s="63"/>
    </row>
    <row r="12596" spans="1:17">
      <c r="A12596" s="52"/>
      <c r="B12596" s="52"/>
      <c r="P12596" s="63"/>
      <c r="Q12596" s="63"/>
    </row>
    <row r="12597" spans="1:17">
      <c r="A12597" s="52"/>
      <c r="B12597" s="52"/>
      <c r="P12597" s="63"/>
      <c r="Q12597" s="63"/>
    </row>
    <row r="12598" spans="1:17">
      <c r="A12598" s="52"/>
      <c r="B12598" s="52"/>
      <c r="P12598" s="63"/>
      <c r="Q12598" s="63"/>
    </row>
    <row r="12599" spans="1:17">
      <c r="A12599" s="52"/>
      <c r="B12599" s="52"/>
      <c r="P12599" s="63"/>
      <c r="Q12599" s="63"/>
    </row>
    <row r="12600" spans="1:17">
      <c r="A12600" s="52"/>
      <c r="B12600" s="52"/>
      <c r="P12600" s="63"/>
      <c r="Q12600" s="63"/>
    </row>
    <row r="12601" spans="1:17">
      <c r="A12601" s="52"/>
      <c r="B12601" s="52"/>
      <c r="P12601" s="63"/>
      <c r="Q12601" s="63"/>
    </row>
    <row r="12602" spans="1:17">
      <c r="A12602" s="52"/>
      <c r="B12602" s="52"/>
      <c r="P12602" s="63"/>
      <c r="Q12602" s="63"/>
    </row>
    <row r="12603" spans="1:17">
      <c r="A12603" s="52"/>
      <c r="B12603" s="52"/>
      <c r="P12603" s="63"/>
      <c r="Q12603" s="63"/>
    </row>
    <row r="12604" spans="1:17">
      <c r="A12604" s="52"/>
      <c r="B12604" s="52"/>
      <c r="P12604" s="63"/>
      <c r="Q12604" s="63"/>
    </row>
    <row r="12605" spans="1:17">
      <c r="A12605" s="52"/>
      <c r="B12605" s="52"/>
      <c r="P12605" s="63"/>
      <c r="Q12605" s="63"/>
    </row>
    <row r="12606" spans="1:17">
      <c r="A12606" s="52"/>
      <c r="B12606" s="52"/>
      <c r="P12606" s="63"/>
      <c r="Q12606" s="63"/>
    </row>
    <row r="12607" spans="1:17">
      <c r="A12607" s="52"/>
      <c r="B12607" s="52"/>
      <c r="P12607" s="63"/>
      <c r="Q12607" s="63"/>
    </row>
    <row r="12608" spans="1:17">
      <c r="A12608" s="52"/>
      <c r="B12608" s="52"/>
      <c r="P12608" s="63"/>
      <c r="Q12608" s="63"/>
    </row>
    <row r="12609" spans="1:17">
      <c r="A12609" s="52"/>
      <c r="B12609" s="52"/>
      <c r="P12609" s="63"/>
      <c r="Q12609" s="63"/>
    </row>
    <row r="12610" spans="1:17">
      <c r="A12610" s="52"/>
      <c r="B12610" s="52"/>
      <c r="P12610" s="63"/>
      <c r="Q12610" s="63"/>
    </row>
    <row r="12611" spans="1:17">
      <c r="A12611" s="52"/>
      <c r="B12611" s="52"/>
      <c r="P12611" s="63"/>
      <c r="Q12611" s="63"/>
    </row>
    <row r="12612" spans="1:17">
      <c r="A12612" s="52"/>
      <c r="B12612" s="52"/>
      <c r="P12612" s="63"/>
      <c r="Q12612" s="63"/>
    </row>
    <row r="12613" spans="1:17">
      <c r="A12613" s="52"/>
      <c r="B12613" s="52"/>
      <c r="P12613" s="63"/>
      <c r="Q12613" s="63"/>
    </row>
    <row r="12614" spans="1:17">
      <c r="A12614" s="52"/>
      <c r="B12614" s="52"/>
      <c r="P12614" s="63"/>
      <c r="Q12614" s="63"/>
    </row>
    <row r="12615" spans="1:17">
      <c r="A12615" s="52"/>
      <c r="B12615" s="52"/>
      <c r="P12615" s="63"/>
      <c r="Q12615" s="63"/>
    </row>
    <row r="12616" spans="1:17">
      <c r="A12616" s="52"/>
      <c r="B12616" s="52"/>
      <c r="P12616" s="63"/>
      <c r="Q12616" s="63"/>
    </row>
    <row r="12617" spans="1:17">
      <c r="A12617" s="52"/>
      <c r="B12617" s="52"/>
      <c r="P12617" s="63"/>
      <c r="Q12617" s="63"/>
    </row>
    <row r="12618" spans="1:17">
      <c r="A12618" s="52"/>
      <c r="B12618" s="52"/>
      <c r="P12618" s="63"/>
      <c r="Q12618" s="63"/>
    </row>
    <row r="12619" spans="1:17">
      <c r="A12619" s="52"/>
      <c r="B12619" s="52"/>
      <c r="P12619" s="63"/>
      <c r="Q12619" s="63"/>
    </row>
    <row r="12620" spans="1:17">
      <c r="A12620" s="52"/>
      <c r="B12620" s="52"/>
      <c r="P12620" s="63"/>
      <c r="Q12620" s="63"/>
    </row>
    <row r="12621" spans="1:17">
      <c r="A12621" s="52"/>
      <c r="B12621" s="52"/>
      <c r="P12621" s="63"/>
      <c r="Q12621" s="63"/>
    </row>
    <row r="12622" spans="1:17">
      <c r="A12622" s="52"/>
      <c r="B12622" s="52"/>
      <c r="P12622" s="63"/>
      <c r="Q12622" s="63"/>
    </row>
    <row r="12623" spans="1:17">
      <c r="A12623" s="52"/>
      <c r="B12623" s="52"/>
      <c r="P12623" s="63"/>
      <c r="Q12623" s="63"/>
    </row>
    <row r="12624" spans="1:17">
      <c r="A12624" s="52"/>
      <c r="B12624" s="52"/>
      <c r="P12624" s="63"/>
      <c r="Q12624" s="63"/>
    </row>
    <row r="12625" spans="1:17">
      <c r="A12625" s="52"/>
      <c r="B12625" s="52"/>
      <c r="P12625" s="63"/>
      <c r="Q12625" s="63"/>
    </row>
    <row r="12626" spans="1:17">
      <c r="A12626" s="52"/>
      <c r="B12626" s="52"/>
      <c r="P12626" s="63"/>
      <c r="Q12626" s="63"/>
    </row>
    <row r="12627" spans="1:17">
      <c r="A12627" s="52"/>
      <c r="B12627" s="52"/>
      <c r="P12627" s="63"/>
      <c r="Q12627" s="63"/>
    </row>
    <row r="12628" spans="1:17">
      <c r="A12628" s="52"/>
      <c r="B12628" s="52"/>
      <c r="P12628" s="63"/>
      <c r="Q12628" s="63"/>
    </row>
    <row r="12629" spans="1:17">
      <c r="A12629" s="52"/>
      <c r="B12629" s="52"/>
      <c r="P12629" s="63"/>
      <c r="Q12629" s="63"/>
    </row>
    <row r="12630" spans="1:17">
      <c r="A12630" s="52"/>
      <c r="B12630" s="52"/>
      <c r="P12630" s="63"/>
      <c r="Q12630" s="63"/>
    </row>
    <row r="12631" spans="1:17">
      <c r="A12631" s="52"/>
      <c r="B12631" s="52"/>
      <c r="P12631" s="63"/>
      <c r="Q12631" s="63"/>
    </row>
    <row r="12632" spans="1:17">
      <c r="A12632" s="52"/>
      <c r="B12632" s="52"/>
      <c r="P12632" s="63"/>
      <c r="Q12632" s="63"/>
    </row>
    <row r="12633" spans="1:17">
      <c r="A12633" s="52"/>
      <c r="B12633" s="52"/>
      <c r="P12633" s="63"/>
      <c r="Q12633" s="63"/>
    </row>
    <row r="12634" spans="1:17">
      <c r="A12634" s="52"/>
      <c r="B12634" s="52"/>
      <c r="P12634" s="63"/>
      <c r="Q12634" s="63"/>
    </row>
    <row r="12635" spans="1:17">
      <c r="A12635" s="52"/>
      <c r="B12635" s="52"/>
      <c r="P12635" s="63"/>
      <c r="Q12635" s="63"/>
    </row>
    <row r="12636" spans="1:17">
      <c r="A12636" s="52"/>
      <c r="B12636" s="52"/>
      <c r="P12636" s="63"/>
      <c r="Q12636" s="63"/>
    </row>
    <row r="12637" spans="1:17">
      <c r="A12637" s="52"/>
      <c r="B12637" s="52"/>
      <c r="P12637" s="63"/>
      <c r="Q12637" s="63"/>
    </row>
    <row r="12638" spans="1:17">
      <c r="A12638" s="52"/>
      <c r="B12638" s="52"/>
      <c r="P12638" s="63"/>
      <c r="Q12638" s="63"/>
    </row>
    <row r="12639" spans="1:17">
      <c r="A12639" s="52"/>
      <c r="B12639" s="52"/>
      <c r="P12639" s="63"/>
      <c r="Q12639" s="63"/>
    </row>
    <row r="12640" spans="1:17">
      <c r="A12640" s="52"/>
      <c r="B12640" s="52"/>
      <c r="P12640" s="63"/>
      <c r="Q12640" s="63"/>
    </row>
    <row r="12641" spans="1:17">
      <c r="A12641" s="52"/>
      <c r="B12641" s="52"/>
      <c r="P12641" s="63"/>
      <c r="Q12641" s="63"/>
    </row>
    <row r="12642" spans="1:17">
      <c r="A12642" s="52"/>
      <c r="B12642" s="52"/>
      <c r="P12642" s="63"/>
      <c r="Q12642" s="63"/>
    </row>
    <row r="12643" spans="1:17">
      <c r="A12643" s="52"/>
      <c r="B12643" s="52"/>
      <c r="P12643" s="63"/>
      <c r="Q12643" s="63"/>
    </row>
    <row r="12644" spans="1:17">
      <c r="A12644" s="52"/>
      <c r="B12644" s="52"/>
      <c r="P12644" s="63"/>
      <c r="Q12644" s="63"/>
    </row>
    <row r="12645" spans="1:17">
      <c r="A12645" s="52"/>
      <c r="B12645" s="52"/>
      <c r="P12645" s="63"/>
      <c r="Q12645" s="63"/>
    </row>
    <row r="12646" spans="1:17">
      <c r="A12646" s="52"/>
      <c r="B12646" s="52"/>
      <c r="P12646" s="63"/>
      <c r="Q12646" s="63"/>
    </row>
    <row r="12647" spans="1:17">
      <c r="A12647" s="52"/>
      <c r="B12647" s="52"/>
      <c r="P12647" s="63"/>
      <c r="Q12647" s="63"/>
    </row>
    <row r="12648" spans="1:17">
      <c r="A12648" s="52"/>
      <c r="B12648" s="52"/>
      <c r="P12648" s="63"/>
      <c r="Q12648" s="63"/>
    </row>
    <row r="12649" spans="1:17">
      <c r="A12649" s="52"/>
      <c r="B12649" s="52"/>
      <c r="P12649" s="63"/>
      <c r="Q12649" s="63"/>
    </row>
    <row r="12650" spans="1:17">
      <c r="A12650" s="52"/>
      <c r="B12650" s="52"/>
      <c r="P12650" s="63"/>
      <c r="Q12650" s="63"/>
    </row>
    <row r="12651" spans="1:17">
      <c r="A12651" s="52"/>
      <c r="B12651" s="52"/>
      <c r="P12651" s="63"/>
      <c r="Q12651" s="63"/>
    </row>
    <row r="12652" spans="1:17">
      <c r="A12652" s="52"/>
      <c r="B12652" s="52"/>
      <c r="P12652" s="63"/>
      <c r="Q12652" s="63"/>
    </row>
    <row r="12653" spans="1:17">
      <c r="A12653" s="52"/>
      <c r="B12653" s="52"/>
      <c r="P12653" s="63"/>
      <c r="Q12653" s="63"/>
    </row>
    <row r="12654" spans="1:17">
      <c r="A12654" s="52"/>
      <c r="B12654" s="52"/>
      <c r="P12654" s="63"/>
      <c r="Q12654" s="63"/>
    </row>
    <row r="12655" spans="1:17">
      <c r="A12655" s="52"/>
      <c r="B12655" s="52"/>
      <c r="P12655" s="63"/>
      <c r="Q12655" s="63"/>
    </row>
    <row r="12656" spans="1:17">
      <c r="A12656" s="52"/>
      <c r="B12656" s="52"/>
      <c r="P12656" s="63"/>
      <c r="Q12656" s="63"/>
    </row>
    <row r="12657" spans="1:17">
      <c r="A12657" s="52"/>
      <c r="B12657" s="52"/>
      <c r="P12657" s="63"/>
      <c r="Q12657" s="63"/>
    </row>
    <row r="12658" spans="1:17">
      <c r="A12658" s="52"/>
      <c r="B12658" s="52"/>
      <c r="P12658" s="63"/>
      <c r="Q12658" s="63"/>
    </row>
    <row r="12659" spans="1:17">
      <c r="A12659" s="52"/>
      <c r="B12659" s="52"/>
      <c r="P12659" s="63"/>
      <c r="Q12659" s="63"/>
    </row>
    <row r="12660" spans="1:17">
      <c r="A12660" s="52"/>
      <c r="B12660" s="52"/>
      <c r="P12660" s="63"/>
      <c r="Q12660" s="63"/>
    </row>
    <row r="12661" spans="1:17">
      <c r="A12661" s="52"/>
      <c r="B12661" s="52"/>
      <c r="P12661" s="63"/>
      <c r="Q12661" s="63"/>
    </row>
    <row r="12662" spans="1:17">
      <c r="A12662" s="52"/>
      <c r="B12662" s="52"/>
      <c r="P12662" s="63"/>
      <c r="Q12662" s="63"/>
    </row>
    <row r="12663" spans="1:17">
      <c r="A12663" s="52"/>
      <c r="B12663" s="52"/>
      <c r="P12663" s="63"/>
      <c r="Q12663" s="63"/>
    </row>
    <row r="12664" spans="1:17">
      <c r="A12664" s="52"/>
      <c r="B12664" s="52"/>
      <c r="P12664" s="63"/>
      <c r="Q12664" s="63"/>
    </row>
    <row r="12665" spans="1:17">
      <c r="A12665" s="52"/>
      <c r="B12665" s="52"/>
      <c r="P12665" s="63"/>
      <c r="Q12665" s="63"/>
    </row>
    <row r="12666" spans="1:17">
      <c r="A12666" s="52"/>
      <c r="B12666" s="52"/>
      <c r="P12666" s="63"/>
      <c r="Q12666" s="63"/>
    </row>
    <row r="12667" spans="1:17">
      <c r="A12667" s="52"/>
      <c r="B12667" s="52"/>
      <c r="P12667" s="63"/>
      <c r="Q12667" s="63"/>
    </row>
    <row r="12668" spans="1:17">
      <c r="A12668" s="52"/>
      <c r="B12668" s="52"/>
      <c r="P12668" s="63"/>
      <c r="Q12668" s="63"/>
    </row>
    <row r="12669" spans="1:17">
      <c r="A12669" s="52"/>
      <c r="B12669" s="52"/>
      <c r="P12669" s="63"/>
      <c r="Q12669" s="63"/>
    </row>
    <row r="12670" spans="1:17">
      <c r="A12670" s="52"/>
      <c r="B12670" s="52"/>
      <c r="P12670" s="63"/>
      <c r="Q12670" s="63"/>
    </row>
    <row r="12671" spans="1:17">
      <c r="A12671" s="52"/>
      <c r="B12671" s="52"/>
      <c r="K12671" s="55"/>
      <c r="P12671" s="63"/>
      <c r="Q12671" s="63"/>
    </row>
    <row r="12672" spans="1:17">
      <c r="A12672" s="52"/>
      <c r="B12672" s="52"/>
      <c r="P12672" s="63"/>
      <c r="Q12672" s="63"/>
    </row>
    <row r="12673" spans="1:17">
      <c r="A12673" s="52"/>
      <c r="B12673" s="52"/>
      <c r="P12673" s="63"/>
      <c r="Q12673" s="63"/>
    </row>
    <row r="12674" spans="1:17">
      <c r="A12674" s="52"/>
      <c r="B12674" s="52"/>
      <c r="P12674" s="63"/>
      <c r="Q12674" s="63"/>
    </row>
    <row r="12675" spans="1:17">
      <c r="A12675" s="52"/>
      <c r="B12675" s="52"/>
      <c r="P12675" s="63"/>
      <c r="Q12675" s="63"/>
    </row>
    <row r="12676" spans="1:17">
      <c r="A12676" s="52"/>
      <c r="B12676" s="52"/>
      <c r="P12676" s="63"/>
      <c r="Q12676" s="63"/>
    </row>
    <row r="12677" spans="1:17">
      <c r="A12677" s="52"/>
      <c r="B12677" s="52"/>
      <c r="I12677" s="55"/>
      <c r="P12677" s="63"/>
      <c r="Q12677" s="63"/>
    </row>
    <row r="12678" spans="1:17">
      <c r="A12678" s="52"/>
      <c r="B12678" s="52"/>
      <c r="P12678" s="63"/>
      <c r="Q12678" s="63"/>
    </row>
    <row r="12679" spans="1:17">
      <c r="A12679" s="52"/>
      <c r="B12679" s="52"/>
      <c r="P12679" s="63"/>
      <c r="Q12679" s="63"/>
    </row>
    <row r="12680" spans="1:17">
      <c r="A12680" s="52"/>
      <c r="B12680" s="52"/>
      <c r="P12680" s="63"/>
      <c r="Q12680" s="63"/>
    </row>
    <row r="12681" spans="1:17">
      <c r="A12681" s="52"/>
      <c r="B12681" s="52"/>
      <c r="P12681" s="63"/>
      <c r="Q12681" s="63"/>
    </row>
    <row r="12682" spans="1:17">
      <c r="A12682" s="52"/>
      <c r="B12682" s="52"/>
      <c r="P12682" s="63"/>
      <c r="Q12682" s="63"/>
    </row>
    <row r="12683" spans="1:17">
      <c r="A12683" s="52"/>
      <c r="B12683" s="52"/>
      <c r="P12683" s="63"/>
      <c r="Q12683" s="63"/>
    </row>
    <row r="12684" spans="1:17">
      <c r="A12684" s="52"/>
      <c r="B12684" s="52"/>
      <c r="P12684" s="63"/>
      <c r="Q12684" s="63"/>
    </row>
    <row r="12685" spans="1:17">
      <c r="A12685" s="52"/>
      <c r="B12685" s="52"/>
      <c r="P12685" s="63"/>
      <c r="Q12685" s="63"/>
    </row>
    <row r="12686" spans="1:17">
      <c r="A12686" s="52"/>
      <c r="B12686" s="52"/>
      <c r="P12686" s="63"/>
      <c r="Q12686" s="63"/>
    </row>
    <row r="12687" spans="1:17">
      <c r="A12687" s="52"/>
      <c r="B12687" s="52"/>
      <c r="P12687" s="63"/>
      <c r="Q12687" s="63"/>
    </row>
    <row r="12688" spans="1:17">
      <c r="A12688" s="52"/>
      <c r="B12688" s="52"/>
      <c r="P12688" s="63"/>
      <c r="Q12688" s="63"/>
    </row>
    <row r="12689" spans="1:17">
      <c r="A12689" s="52"/>
      <c r="B12689" s="52"/>
      <c r="P12689" s="63"/>
      <c r="Q12689" s="63"/>
    </row>
    <row r="12690" spans="1:17">
      <c r="A12690" s="52"/>
      <c r="B12690" s="52"/>
      <c r="P12690" s="63"/>
      <c r="Q12690" s="63"/>
    </row>
    <row r="12691" spans="1:17">
      <c r="A12691" s="52"/>
      <c r="B12691" s="52"/>
      <c r="P12691" s="63"/>
      <c r="Q12691" s="63"/>
    </row>
    <row r="12692" spans="1:17">
      <c r="A12692" s="52"/>
      <c r="B12692" s="52"/>
      <c r="P12692" s="63"/>
      <c r="Q12692" s="63"/>
    </row>
    <row r="12693" spans="1:17">
      <c r="A12693" s="52"/>
      <c r="B12693" s="52"/>
      <c r="P12693" s="63"/>
      <c r="Q12693" s="63"/>
    </row>
    <row r="12694" spans="1:17">
      <c r="A12694" s="52"/>
      <c r="B12694" s="52"/>
      <c r="P12694" s="63"/>
      <c r="Q12694" s="63"/>
    </row>
    <row r="12695" spans="1:17">
      <c r="A12695" s="52"/>
      <c r="B12695" s="52"/>
      <c r="P12695" s="63"/>
      <c r="Q12695" s="63"/>
    </row>
    <row r="12696" spans="1:17">
      <c r="A12696" s="52"/>
      <c r="B12696" s="52"/>
      <c r="P12696" s="63"/>
      <c r="Q12696" s="63"/>
    </row>
    <row r="12697" spans="1:17">
      <c r="A12697" s="52"/>
      <c r="B12697" s="52"/>
      <c r="P12697" s="63"/>
      <c r="Q12697" s="63"/>
    </row>
    <row r="12698" spans="1:17">
      <c r="A12698" s="52"/>
      <c r="B12698" s="52"/>
      <c r="P12698" s="63"/>
      <c r="Q12698" s="63"/>
    </row>
    <row r="12699" spans="1:17">
      <c r="A12699" s="52"/>
      <c r="B12699" s="52"/>
      <c r="P12699" s="63"/>
      <c r="Q12699" s="63"/>
    </row>
    <row r="12700" spans="1:17">
      <c r="A12700" s="52"/>
      <c r="B12700" s="52"/>
      <c r="P12700" s="63"/>
      <c r="Q12700" s="63"/>
    </row>
    <row r="12701" spans="1:17">
      <c r="A12701" s="52"/>
      <c r="B12701" s="52"/>
      <c r="P12701" s="63"/>
      <c r="Q12701" s="63"/>
    </row>
    <row r="12702" spans="1:17">
      <c r="A12702" s="52"/>
      <c r="B12702" s="52"/>
      <c r="P12702" s="63"/>
      <c r="Q12702" s="63"/>
    </row>
    <row r="12703" spans="1:17">
      <c r="A12703" s="52"/>
      <c r="B12703" s="52"/>
      <c r="P12703" s="63"/>
      <c r="Q12703" s="63"/>
    </row>
    <row r="12704" spans="1:17">
      <c r="A12704" s="52"/>
      <c r="B12704" s="52"/>
      <c r="P12704" s="63"/>
      <c r="Q12704" s="63"/>
    </row>
    <row r="12705" spans="1:17">
      <c r="A12705" s="52"/>
      <c r="B12705" s="52"/>
      <c r="P12705" s="63"/>
      <c r="Q12705" s="63"/>
    </row>
    <row r="12706" spans="1:17">
      <c r="A12706" s="52"/>
      <c r="B12706" s="52"/>
      <c r="P12706" s="63"/>
      <c r="Q12706" s="63"/>
    </row>
    <row r="12707" spans="1:17">
      <c r="A12707" s="52"/>
      <c r="B12707" s="52"/>
      <c r="P12707" s="63"/>
      <c r="Q12707" s="63"/>
    </row>
    <row r="12708" spans="1:17">
      <c r="A12708" s="52"/>
      <c r="B12708" s="52"/>
      <c r="P12708" s="63"/>
      <c r="Q12708" s="63"/>
    </row>
    <row r="12709" spans="1:17">
      <c r="A12709" s="52"/>
      <c r="B12709" s="52"/>
      <c r="P12709" s="63"/>
      <c r="Q12709" s="63"/>
    </row>
    <row r="12710" spans="1:17">
      <c r="A12710" s="52"/>
      <c r="B12710" s="52"/>
      <c r="P12710" s="63"/>
      <c r="Q12710" s="63"/>
    </row>
    <row r="12711" spans="1:17">
      <c r="A12711" s="52"/>
      <c r="B12711" s="52"/>
      <c r="P12711" s="63"/>
      <c r="Q12711" s="63"/>
    </row>
    <row r="12712" spans="1:17">
      <c r="A12712" s="52"/>
      <c r="B12712" s="52"/>
      <c r="P12712" s="63"/>
      <c r="Q12712" s="63"/>
    </row>
    <row r="12713" spans="1:17">
      <c r="A12713" s="52"/>
      <c r="B12713" s="52"/>
      <c r="P12713" s="63"/>
      <c r="Q12713" s="63"/>
    </row>
    <row r="12714" spans="1:17">
      <c r="A12714" s="52"/>
      <c r="B12714" s="52"/>
      <c r="P12714" s="63"/>
      <c r="Q12714" s="63"/>
    </row>
    <row r="12715" spans="1:17">
      <c r="A12715" s="52"/>
      <c r="B12715" s="52"/>
      <c r="P12715" s="63"/>
      <c r="Q12715" s="63"/>
    </row>
    <row r="12716" spans="1:17">
      <c r="A12716" s="52"/>
      <c r="B12716" s="52"/>
      <c r="P12716" s="63"/>
      <c r="Q12716" s="63"/>
    </row>
    <row r="12717" spans="1:17">
      <c r="A12717" s="52"/>
      <c r="B12717" s="52"/>
      <c r="P12717" s="63"/>
      <c r="Q12717" s="63"/>
    </row>
    <row r="12718" spans="1:17">
      <c r="A12718" s="52"/>
      <c r="B12718" s="52"/>
      <c r="P12718" s="63"/>
      <c r="Q12718" s="63"/>
    </row>
    <row r="12719" spans="1:17">
      <c r="A12719" s="52"/>
      <c r="B12719" s="52"/>
      <c r="P12719" s="63"/>
      <c r="Q12719" s="63"/>
    </row>
    <row r="12720" spans="1:17">
      <c r="A12720" s="52"/>
      <c r="B12720" s="52"/>
      <c r="P12720" s="63"/>
      <c r="Q12720" s="63"/>
    </row>
    <row r="12721" spans="1:17">
      <c r="A12721" s="52"/>
      <c r="B12721" s="52"/>
      <c r="P12721" s="63"/>
      <c r="Q12721" s="63"/>
    </row>
    <row r="12722" spans="1:17">
      <c r="A12722" s="52"/>
      <c r="B12722" s="52"/>
      <c r="P12722" s="63"/>
      <c r="Q12722" s="63"/>
    </row>
    <row r="12723" spans="1:17">
      <c r="A12723" s="52"/>
      <c r="B12723" s="52"/>
      <c r="P12723" s="63"/>
      <c r="Q12723" s="63"/>
    </row>
    <row r="12724" spans="1:17">
      <c r="A12724" s="52"/>
      <c r="B12724" s="52"/>
      <c r="P12724" s="63"/>
      <c r="Q12724" s="63"/>
    </row>
    <row r="12725" spans="1:17">
      <c r="A12725" s="52"/>
      <c r="B12725" s="52"/>
      <c r="P12725" s="63"/>
      <c r="Q12725" s="63"/>
    </row>
    <row r="12726" spans="1:17">
      <c r="A12726" s="52"/>
      <c r="B12726" s="52"/>
      <c r="P12726" s="63"/>
      <c r="Q12726" s="63"/>
    </row>
    <row r="12727" spans="1:17">
      <c r="A12727" s="52"/>
      <c r="B12727" s="52"/>
      <c r="P12727" s="63"/>
      <c r="Q12727" s="63"/>
    </row>
    <row r="12728" spans="1:17">
      <c r="A12728" s="52"/>
      <c r="B12728" s="52"/>
      <c r="P12728" s="63"/>
      <c r="Q12728" s="63"/>
    </row>
    <row r="12729" spans="1:17">
      <c r="A12729" s="52"/>
      <c r="B12729" s="52"/>
      <c r="P12729" s="63"/>
      <c r="Q12729" s="63"/>
    </row>
    <row r="12730" spans="1:17">
      <c r="A12730" s="52"/>
      <c r="B12730" s="52"/>
      <c r="P12730" s="63"/>
      <c r="Q12730" s="63"/>
    </row>
    <row r="12731" spans="1:17">
      <c r="A12731" s="52"/>
      <c r="B12731" s="52"/>
      <c r="P12731" s="63"/>
      <c r="Q12731" s="63"/>
    </row>
    <row r="12732" spans="1:17">
      <c r="A12732" s="52"/>
      <c r="B12732" s="52"/>
      <c r="P12732" s="63"/>
      <c r="Q12732" s="63"/>
    </row>
    <row r="12733" spans="1:17">
      <c r="A12733" s="52"/>
      <c r="B12733" s="52"/>
      <c r="P12733" s="63"/>
      <c r="Q12733" s="63"/>
    </row>
    <row r="12734" spans="1:17">
      <c r="A12734" s="52"/>
      <c r="B12734" s="52"/>
      <c r="P12734" s="63"/>
      <c r="Q12734" s="63"/>
    </row>
    <row r="12735" spans="1:17">
      <c r="A12735" s="52"/>
      <c r="B12735" s="52"/>
      <c r="P12735" s="63"/>
      <c r="Q12735" s="63"/>
    </row>
    <row r="12736" spans="1:17">
      <c r="A12736" s="52"/>
      <c r="B12736" s="52"/>
      <c r="P12736" s="63"/>
      <c r="Q12736" s="63"/>
    </row>
    <row r="12737" spans="1:17">
      <c r="A12737" s="52"/>
      <c r="B12737" s="52"/>
      <c r="P12737" s="63"/>
      <c r="Q12737" s="63"/>
    </row>
    <row r="12738" spans="1:17">
      <c r="A12738" s="52"/>
      <c r="B12738" s="52"/>
      <c r="P12738" s="63"/>
      <c r="Q12738" s="63"/>
    </row>
    <row r="12739" spans="1:17">
      <c r="A12739" s="52"/>
      <c r="B12739" s="52"/>
      <c r="P12739" s="63"/>
      <c r="Q12739" s="63"/>
    </row>
    <row r="12740" spans="1:17">
      <c r="A12740" s="52"/>
      <c r="B12740" s="52"/>
      <c r="P12740" s="63"/>
      <c r="Q12740" s="63"/>
    </row>
    <row r="12741" spans="1:17">
      <c r="A12741" s="52"/>
      <c r="B12741" s="52"/>
      <c r="P12741" s="63"/>
      <c r="Q12741" s="63"/>
    </row>
    <row r="12742" spans="1:17">
      <c r="A12742" s="52"/>
      <c r="B12742" s="52"/>
      <c r="P12742" s="63"/>
      <c r="Q12742" s="63"/>
    </row>
    <row r="12743" spans="1:17">
      <c r="A12743" s="52"/>
      <c r="B12743" s="52"/>
      <c r="P12743" s="63"/>
      <c r="Q12743" s="63"/>
    </row>
    <row r="12744" spans="1:17">
      <c r="A12744" s="52"/>
      <c r="B12744" s="52"/>
      <c r="P12744" s="63"/>
      <c r="Q12744" s="63"/>
    </row>
    <row r="12745" spans="1:17">
      <c r="A12745" s="52"/>
      <c r="B12745" s="52"/>
      <c r="P12745" s="63"/>
      <c r="Q12745" s="63"/>
    </row>
    <row r="12746" spans="1:17">
      <c r="A12746" s="52"/>
      <c r="B12746" s="52"/>
      <c r="P12746" s="63"/>
      <c r="Q12746" s="63"/>
    </row>
    <row r="12747" spans="1:17">
      <c r="A12747" s="52"/>
      <c r="B12747" s="52"/>
      <c r="P12747" s="63"/>
      <c r="Q12747" s="63"/>
    </row>
    <row r="12748" spans="1:17">
      <c r="A12748" s="52"/>
      <c r="B12748" s="52"/>
      <c r="P12748" s="63"/>
      <c r="Q12748" s="63"/>
    </row>
    <row r="12749" spans="1:17">
      <c r="A12749" s="52"/>
      <c r="B12749" s="52"/>
      <c r="P12749" s="63"/>
      <c r="Q12749" s="63"/>
    </row>
    <row r="12750" spans="1:17">
      <c r="A12750" s="52"/>
      <c r="B12750" s="52"/>
      <c r="P12750" s="63"/>
      <c r="Q12750" s="63"/>
    </row>
    <row r="12751" spans="1:17">
      <c r="A12751" s="52"/>
      <c r="B12751" s="52"/>
      <c r="P12751" s="63"/>
      <c r="Q12751" s="63"/>
    </row>
    <row r="12752" spans="1:17">
      <c r="A12752" s="52"/>
      <c r="B12752" s="52"/>
      <c r="P12752" s="63"/>
      <c r="Q12752" s="63"/>
    </row>
    <row r="12753" spans="1:17">
      <c r="A12753" s="52"/>
      <c r="B12753" s="52"/>
      <c r="P12753" s="63"/>
      <c r="Q12753" s="63"/>
    </row>
    <row r="12754" spans="1:17">
      <c r="A12754" s="52"/>
      <c r="B12754" s="52"/>
      <c r="P12754" s="63"/>
      <c r="Q12754" s="63"/>
    </row>
    <row r="12755" spans="1:17">
      <c r="A12755" s="52"/>
      <c r="B12755" s="52"/>
      <c r="P12755" s="63"/>
      <c r="Q12755" s="63"/>
    </row>
    <row r="12756" spans="1:17">
      <c r="A12756" s="52"/>
      <c r="B12756" s="52"/>
      <c r="P12756" s="63"/>
      <c r="Q12756" s="63"/>
    </row>
    <row r="12757" spans="1:17">
      <c r="A12757" s="52"/>
      <c r="B12757" s="52"/>
      <c r="P12757" s="63"/>
      <c r="Q12757" s="63"/>
    </row>
    <row r="12758" spans="1:17">
      <c r="A12758" s="52"/>
      <c r="B12758" s="52"/>
      <c r="P12758" s="63"/>
      <c r="Q12758" s="63"/>
    </row>
    <row r="12759" spans="1:17">
      <c r="A12759" s="52"/>
      <c r="B12759" s="52"/>
      <c r="P12759" s="63"/>
      <c r="Q12759" s="63"/>
    </row>
    <row r="12760" spans="1:17">
      <c r="A12760" s="52"/>
      <c r="B12760" s="52"/>
      <c r="P12760" s="63"/>
      <c r="Q12760" s="63"/>
    </row>
    <row r="12761" spans="1:17">
      <c r="A12761" s="52"/>
      <c r="B12761" s="52"/>
      <c r="P12761" s="63"/>
      <c r="Q12761" s="63"/>
    </row>
    <row r="12762" spans="1:17">
      <c r="A12762" s="52"/>
      <c r="B12762" s="52"/>
      <c r="P12762" s="63"/>
      <c r="Q12762" s="63"/>
    </row>
    <row r="12763" spans="1:17">
      <c r="A12763" s="52"/>
      <c r="B12763" s="52"/>
      <c r="P12763" s="63"/>
      <c r="Q12763" s="63"/>
    </row>
    <row r="12764" spans="1:17">
      <c r="A12764" s="52"/>
      <c r="B12764" s="52"/>
      <c r="P12764" s="63"/>
      <c r="Q12764" s="63"/>
    </row>
    <row r="12765" spans="1:17">
      <c r="A12765" s="52"/>
      <c r="B12765" s="52"/>
      <c r="P12765" s="63"/>
      <c r="Q12765" s="63"/>
    </row>
    <row r="12766" spans="1:17">
      <c r="A12766" s="52"/>
      <c r="B12766" s="52"/>
      <c r="P12766" s="63"/>
      <c r="Q12766" s="63"/>
    </row>
    <row r="12767" spans="1:17">
      <c r="A12767" s="52"/>
      <c r="B12767" s="52"/>
      <c r="P12767" s="63"/>
      <c r="Q12767" s="63"/>
    </row>
    <row r="12768" spans="1:17">
      <c r="A12768" s="52"/>
      <c r="B12768" s="52"/>
      <c r="P12768" s="63"/>
      <c r="Q12768" s="63"/>
    </row>
    <row r="12769" spans="1:17">
      <c r="A12769" s="52"/>
      <c r="B12769" s="52"/>
      <c r="P12769" s="63"/>
      <c r="Q12769" s="63"/>
    </row>
    <row r="12770" spans="1:17">
      <c r="A12770" s="52"/>
      <c r="B12770" s="52"/>
      <c r="P12770" s="63"/>
      <c r="Q12770" s="63"/>
    </row>
    <row r="12771" spans="1:17">
      <c r="A12771" s="52"/>
      <c r="B12771" s="52"/>
      <c r="P12771" s="63"/>
      <c r="Q12771" s="63"/>
    </row>
    <row r="12772" spans="1:17">
      <c r="A12772" s="52"/>
      <c r="B12772" s="52"/>
      <c r="P12772" s="63"/>
      <c r="Q12772" s="63"/>
    </row>
    <row r="12773" spans="1:17">
      <c r="A12773" s="52"/>
      <c r="B12773" s="52"/>
      <c r="P12773" s="63"/>
      <c r="Q12773" s="63"/>
    </row>
    <row r="12774" spans="1:17">
      <c r="A12774" s="52"/>
      <c r="B12774" s="52"/>
      <c r="P12774" s="63"/>
      <c r="Q12774" s="63"/>
    </row>
    <row r="12775" spans="1:17">
      <c r="A12775" s="52"/>
      <c r="B12775" s="52"/>
      <c r="P12775" s="63"/>
      <c r="Q12775" s="63"/>
    </row>
    <row r="12776" spans="1:17">
      <c r="A12776" s="52"/>
      <c r="B12776" s="52"/>
      <c r="P12776" s="63"/>
      <c r="Q12776" s="63"/>
    </row>
    <row r="12777" spans="1:17">
      <c r="A12777" s="52"/>
      <c r="B12777" s="52"/>
      <c r="P12777" s="63"/>
      <c r="Q12777" s="63"/>
    </row>
    <row r="12778" spans="1:17">
      <c r="A12778" s="52"/>
      <c r="B12778" s="52"/>
      <c r="P12778" s="63"/>
      <c r="Q12778" s="63"/>
    </row>
    <row r="12779" spans="1:17">
      <c r="A12779" s="52"/>
      <c r="B12779" s="52"/>
      <c r="P12779" s="63"/>
      <c r="Q12779" s="63"/>
    </row>
    <row r="12780" spans="1:17">
      <c r="A12780" s="52"/>
      <c r="B12780" s="52"/>
      <c r="P12780" s="63"/>
      <c r="Q12780" s="63"/>
    </row>
    <row r="12781" spans="1:17">
      <c r="A12781" s="52"/>
      <c r="B12781" s="52"/>
      <c r="P12781" s="63"/>
      <c r="Q12781" s="63"/>
    </row>
    <row r="12782" spans="1:17">
      <c r="A12782" s="52"/>
      <c r="B12782" s="52"/>
      <c r="P12782" s="63"/>
      <c r="Q12782" s="63"/>
    </row>
    <row r="12783" spans="1:17">
      <c r="A12783" s="52"/>
      <c r="B12783" s="52"/>
      <c r="P12783" s="63"/>
      <c r="Q12783" s="63"/>
    </row>
    <row r="12784" spans="1:17">
      <c r="A12784" s="52"/>
      <c r="B12784" s="52"/>
      <c r="P12784" s="63"/>
      <c r="Q12784" s="63"/>
    </row>
    <row r="12785" spans="1:17">
      <c r="A12785" s="52"/>
      <c r="B12785" s="52"/>
      <c r="P12785" s="63"/>
      <c r="Q12785" s="63"/>
    </row>
    <row r="12786" spans="1:17">
      <c r="A12786" s="52"/>
      <c r="B12786" s="52"/>
      <c r="P12786" s="63"/>
      <c r="Q12786" s="63"/>
    </row>
    <row r="12787" spans="1:17">
      <c r="A12787" s="52"/>
      <c r="B12787" s="52"/>
      <c r="O12787" s="55"/>
      <c r="P12787" s="63"/>
      <c r="Q12787" s="63"/>
    </row>
    <row r="12788" spans="1:17">
      <c r="A12788" s="52"/>
      <c r="B12788" s="52"/>
      <c r="O12788" s="55"/>
      <c r="P12788" s="63"/>
      <c r="Q12788" s="63"/>
    </row>
    <row r="12789" spans="1:17">
      <c r="A12789" s="52"/>
      <c r="B12789" s="52"/>
      <c r="O12789" s="55"/>
      <c r="P12789" s="63"/>
      <c r="Q12789" s="63"/>
    </row>
    <row r="12790" spans="1:17">
      <c r="A12790" s="52"/>
      <c r="B12790" s="52"/>
      <c r="O12790" s="55"/>
      <c r="P12790" s="63"/>
      <c r="Q12790" s="63"/>
    </row>
    <row r="12791" spans="1:17">
      <c r="A12791" s="52"/>
      <c r="B12791" s="52"/>
      <c r="O12791" s="55"/>
      <c r="P12791" s="63"/>
      <c r="Q12791" s="63"/>
    </row>
    <row r="12792" spans="1:17">
      <c r="A12792" s="52"/>
      <c r="B12792" s="52"/>
      <c r="O12792" s="55"/>
      <c r="P12792" s="63"/>
      <c r="Q12792" s="63"/>
    </row>
    <row r="12793" spans="1:17">
      <c r="A12793" s="52"/>
      <c r="B12793" s="52"/>
      <c r="O12793" s="55"/>
      <c r="P12793" s="63"/>
      <c r="Q12793" s="63"/>
    </row>
    <row r="12794" spans="1:17">
      <c r="A12794" s="52"/>
      <c r="B12794" s="52"/>
      <c r="O12794" s="55"/>
      <c r="P12794" s="63"/>
      <c r="Q12794" s="63"/>
    </row>
    <row r="12795" spans="1:17">
      <c r="A12795" s="52"/>
      <c r="B12795" s="52"/>
      <c r="O12795" s="55"/>
      <c r="P12795" s="63"/>
      <c r="Q12795" s="63"/>
    </row>
    <row r="12796" spans="1:17">
      <c r="A12796" s="52"/>
      <c r="B12796" s="52"/>
      <c r="O12796" s="55"/>
      <c r="P12796" s="63"/>
      <c r="Q12796" s="63"/>
    </row>
    <row r="12797" spans="1:17">
      <c r="A12797" s="52"/>
      <c r="B12797" s="52"/>
      <c r="O12797" s="55"/>
      <c r="P12797" s="63"/>
      <c r="Q12797" s="63"/>
    </row>
    <row r="12798" spans="1:17">
      <c r="A12798" s="52"/>
      <c r="B12798" s="52"/>
      <c r="O12798" s="55"/>
      <c r="P12798" s="63"/>
      <c r="Q12798" s="63"/>
    </row>
    <row r="12799" spans="1:17">
      <c r="A12799" s="52"/>
      <c r="B12799" s="52"/>
      <c r="O12799" s="55"/>
      <c r="P12799" s="63"/>
      <c r="Q12799" s="63"/>
    </row>
    <row r="12800" spans="1:17">
      <c r="A12800" s="52"/>
      <c r="B12800" s="52"/>
      <c r="O12800" s="55"/>
      <c r="P12800" s="63"/>
      <c r="Q12800" s="63"/>
    </row>
    <row r="12801" spans="1:17">
      <c r="A12801" s="52"/>
      <c r="B12801" s="52"/>
      <c r="O12801" s="55"/>
      <c r="P12801" s="63"/>
      <c r="Q12801" s="63"/>
    </row>
    <row r="12802" spans="1:17">
      <c r="A12802" s="52"/>
      <c r="B12802" s="52"/>
      <c r="O12802" s="55"/>
      <c r="P12802" s="63"/>
      <c r="Q12802" s="63"/>
    </row>
    <row r="12803" spans="1:17">
      <c r="A12803" s="52"/>
      <c r="B12803" s="52"/>
      <c r="O12803" s="55"/>
      <c r="P12803" s="63"/>
      <c r="Q12803" s="63"/>
    </row>
    <row r="12804" spans="1:17">
      <c r="A12804" s="52"/>
      <c r="B12804" s="52"/>
      <c r="O12804" s="55"/>
      <c r="P12804" s="63"/>
      <c r="Q12804" s="63"/>
    </row>
    <row r="12805" spans="1:17">
      <c r="A12805" s="52"/>
      <c r="B12805" s="52"/>
      <c r="O12805" s="55"/>
      <c r="P12805" s="63"/>
      <c r="Q12805" s="63"/>
    </row>
    <row r="12806" spans="1:17">
      <c r="A12806" s="52"/>
      <c r="B12806" s="52"/>
      <c r="O12806" s="55"/>
      <c r="P12806" s="63"/>
      <c r="Q12806" s="63"/>
    </row>
    <row r="12807" spans="1:17">
      <c r="A12807" s="52"/>
      <c r="B12807" s="52"/>
      <c r="O12807" s="55"/>
      <c r="P12807" s="63"/>
      <c r="Q12807" s="63"/>
    </row>
    <row r="12808" spans="1:17">
      <c r="A12808" s="52"/>
      <c r="B12808" s="52"/>
      <c r="O12808" s="55"/>
      <c r="P12808" s="63"/>
      <c r="Q12808" s="63"/>
    </row>
    <row r="12809" spans="1:17">
      <c r="A12809" s="52"/>
      <c r="B12809" s="52"/>
      <c r="O12809" s="55"/>
      <c r="P12809" s="63"/>
      <c r="Q12809" s="63"/>
    </row>
    <row r="12810" spans="1:17">
      <c r="A12810" s="52"/>
      <c r="B12810" s="52"/>
      <c r="O12810" s="55"/>
      <c r="P12810" s="63"/>
      <c r="Q12810" s="63"/>
    </row>
    <row r="12811" spans="1:17">
      <c r="A12811" s="52"/>
      <c r="B12811" s="52"/>
      <c r="O12811" s="55"/>
      <c r="P12811" s="63"/>
      <c r="Q12811" s="63"/>
    </row>
    <row r="12812" spans="1:17">
      <c r="A12812" s="52"/>
      <c r="B12812" s="52"/>
      <c r="O12812" s="55"/>
      <c r="P12812" s="63"/>
      <c r="Q12812" s="63"/>
    </row>
    <row r="12813" spans="1:17">
      <c r="A12813" s="52"/>
      <c r="B12813" s="52"/>
      <c r="O12813" s="55"/>
      <c r="P12813" s="63"/>
      <c r="Q12813" s="63"/>
    </row>
    <row r="12814" spans="1:17">
      <c r="A12814" s="52"/>
      <c r="B12814" s="52"/>
      <c r="O12814" s="55"/>
      <c r="P12814" s="63"/>
      <c r="Q12814" s="63"/>
    </row>
    <row r="12815" spans="1:17">
      <c r="A12815" s="52"/>
      <c r="B12815" s="52"/>
      <c r="O12815" s="55"/>
      <c r="P12815" s="63"/>
      <c r="Q12815" s="63"/>
    </row>
    <row r="12816" spans="1:17">
      <c r="A12816" s="52"/>
      <c r="B12816" s="52"/>
      <c r="O12816" s="55"/>
      <c r="P12816" s="63"/>
      <c r="Q12816" s="63"/>
    </row>
    <row r="12817" spans="1:17">
      <c r="A12817" s="52"/>
      <c r="B12817" s="52"/>
      <c r="O12817" s="55"/>
      <c r="P12817" s="63"/>
      <c r="Q12817" s="63"/>
    </row>
    <row r="12818" spans="1:17">
      <c r="A12818" s="52"/>
      <c r="B12818" s="52"/>
      <c r="O12818" s="55"/>
      <c r="P12818" s="63"/>
      <c r="Q12818" s="63"/>
    </row>
    <row r="12819" spans="1:17">
      <c r="A12819" s="52"/>
      <c r="B12819" s="52"/>
      <c r="O12819" s="55"/>
      <c r="P12819" s="63"/>
      <c r="Q12819" s="63"/>
    </row>
    <row r="12820" spans="1:17">
      <c r="A12820" s="52"/>
      <c r="B12820" s="52"/>
      <c r="O12820" s="55"/>
      <c r="P12820" s="63"/>
      <c r="Q12820" s="63"/>
    </row>
    <row r="12821" spans="1:17">
      <c r="A12821" s="52"/>
      <c r="B12821" s="52"/>
      <c r="O12821" s="55"/>
      <c r="P12821" s="63"/>
      <c r="Q12821" s="63"/>
    </row>
    <row r="12822" spans="1:17">
      <c r="A12822" s="52"/>
      <c r="B12822" s="52"/>
      <c r="O12822" s="55"/>
      <c r="P12822" s="63"/>
      <c r="Q12822" s="63"/>
    </row>
    <row r="12823" spans="1:17">
      <c r="A12823" s="52"/>
      <c r="B12823" s="52"/>
      <c r="O12823" s="55"/>
      <c r="P12823" s="63"/>
      <c r="Q12823" s="63"/>
    </row>
    <row r="12824" spans="1:17">
      <c r="A12824" s="52"/>
      <c r="B12824" s="52"/>
      <c r="O12824" s="55"/>
      <c r="P12824" s="63"/>
      <c r="Q12824" s="63"/>
    </row>
    <row r="12825" spans="1:17">
      <c r="A12825" s="52"/>
      <c r="B12825" s="52"/>
      <c r="O12825" s="55"/>
      <c r="P12825" s="63"/>
      <c r="Q12825" s="63"/>
    </row>
    <row r="12826" spans="1:17">
      <c r="A12826" s="52"/>
      <c r="B12826" s="52"/>
      <c r="O12826" s="55"/>
      <c r="P12826" s="63"/>
      <c r="Q12826" s="63"/>
    </row>
    <row r="12827" spans="1:17">
      <c r="A12827" s="52"/>
      <c r="B12827" s="52"/>
      <c r="O12827" s="55"/>
      <c r="P12827" s="63"/>
      <c r="Q12827" s="63"/>
    </row>
    <row r="12828" spans="1:17">
      <c r="A12828" s="52"/>
      <c r="B12828" s="52"/>
      <c r="O12828" s="55"/>
      <c r="P12828" s="63"/>
      <c r="Q12828" s="63"/>
    </row>
    <row r="12829" spans="1:17">
      <c r="A12829" s="52"/>
      <c r="B12829" s="52"/>
      <c r="O12829" s="55"/>
      <c r="P12829" s="63"/>
      <c r="Q12829" s="63"/>
    </row>
    <row r="12830" spans="1:17">
      <c r="A12830" s="52"/>
      <c r="B12830" s="52"/>
      <c r="O12830" s="55"/>
      <c r="P12830" s="63"/>
      <c r="Q12830" s="63"/>
    </row>
    <row r="12831" spans="1:17">
      <c r="A12831" s="52"/>
      <c r="B12831" s="52"/>
      <c r="O12831" s="55"/>
      <c r="P12831" s="63"/>
      <c r="Q12831" s="63"/>
    </row>
    <row r="12832" spans="1:17">
      <c r="A12832" s="52"/>
      <c r="B12832" s="52"/>
      <c r="O12832" s="55"/>
      <c r="P12832" s="63"/>
      <c r="Q12832" s="63"/>
    </row>
    <row r="12833" spans="1:17">
      <c r="A12833" s="52"/>
      <c r="B12833" s="52"/>
      <c r="O12833" s="55"/>
      <c r="P12833" s="63"/>
      <c r="Q12833" s="63"/>
    </row>
    <row r="12834" spans="1:17">
      <c r="A12834" s="52"/>
      <c r="B12834" s="52"/>
      <c r="O12834" s="55"/>
      <c r="P12834" s="63"/>
      <c r="Q12834" s="63"/>
    </row>
    <row r="12835" spans="1:17">
      <c r="A12835" s="52"/>
      <c r="B12835" s="52"/>
      <c r="O12835" s="55"/>
      <c r="P12835" s="63"/>
      <c r="Q12835" s="63"/>
    </row>
    <row r="12836" spans="1:17">
      <c r="A12836" s="52"/>
      <c r="B12836" s="52"/>
      <c r="O12836" s="55"/>
      <c r="P12836" s="63"/>
      <c r="Q12836" s="63"/>
    </row>
    <row r="12837" spans="1:17">
      <c r="A12837" s="52"/>
      <c r="B12837" s="52"/>
      <c r="O12837" s="55"/>
      <c r="P12837" s="63"/>
      <c r="Q12837" s="63"/>
    </row>
    <row r="12838" spans="1:17">
      <c r="A12838" s="52"/>
      <c r="B12838" s="52"/>
      <c r="O12838" s="55"/>
      <c r="P12838" s="63"/>
      <c r="Q12838" s="63"/>
    </row>
    <row r="12839" spans="1:17">
      <c r="A12839" s="52"/>
      <c r="B12839" s="52"/>
      <c r="O12839" s="55"/>
      <c r="P12839" s="63"/>
      <c r="Q12839" s="63"/>
    </row>
    <row r="12840" spans="1:17">
      <c r="A12840" s="52"/>
      <c r="B12840" s="52"/>
      <c r="O12840" s="55"/>
      <c r="P12840" s="63"/>
      <c r="Q12840" s="63"/>
    </row>
    <row r="12841" spans="1:17">
      <c r="A12841" s="52"/>
      <c r="B12841" s="52"/>
      <c r="O12841" s="55"/>
      <c r="P12841" s="63"/>
      <c r="Q12841" s="63"/>
    </row>
    <row r="12842" spans="1:17">
      <c r="A12842" s="52"/>
      <c r="B12842" s="52"/>
      <c r="O12842" s="55"/>
      <c r="P12842" s="63"/>
      <c r="Q12842" s="63"/>
    </row>
    <row r="12843" spans="1:17">
      <c r="A12843" s="52"/>
      <c r="B12843" s="52"/>
      <c r="O12843" s="55"/>
      <c r="P12843" s="63"/>
      <c r="Q12843" s="63"/>
    </row>
    <row r="12844" spans="1:17">
      <c r="A12844" s="52"/>
      <c r="B12844" s="52"/>
      <c r="O12844" s="55"/>
      <c r="P12844" s="63"/>
      <c r="Q12844" s="63"/>
    </row>
    <row r="12845" spans="1:17">
      <c r="A12845" s="52"/>
      <c r="B12845" s="52"/>
      <c r="O12845" s="55"/>
      <c r="P12845" s="63"/>
      <c r="Q12845" s="63"/>
    </row>
    <row r="12846" spans="1:17">
      <c r="A12846" s="52"/>
      <c r="B12846" s="52"/>
      <c r="O12846" s="55"/>
      <c r="P12846" s="63"/>
      <c r="Q12846" s="63"/>
    </row>
    <row r="12847" spans="1:17">
      <c r="A12847" s="52"/>
      <c r="B12847" s="52"/>
      <c r="O12847" s="55"/>
      <c r="P12847" s="63"/>
      <c r="Q12847" s="63"/>
    </row>
    <row r="12848" spans="1:17">
      <c r="A12848" s="52"/>
      <c r="B12848" s="52"/>
      <c r="O12848" s="55"/>
      <c r="P12848" s="63"/>
      <c r="Q12848" s="63"/>
    </row>
    <row r="12849" spans="1:17">
      <c r="A12849" s="52"/>
      <c r="B12849" s="52"/>
      <c r="O12849" s="55"/>
      <c r="P12849" s="63"/>
      <c r="Q12849" s="63"/>
    </row>
    <row r="12850" spans="1:17">
      <c r="A12850" s="52"/>
      <c r="B12850" s="52"/>
      <c r="O12850" s="55"/>
      <c r="P12850" s="63"/>
      <c r="Q12850" s="63"/>
    </row>
    <row r="12851" spans="1:17">
      <c r="A12851" s="52"/>
      <c r="B12851" s="52"/>
      <c r="O12851" s="55"/>
      <c r="P12851" s="63"/>
      <c r="Q12851" s="63"/>
    </row>
    <row r="12852" spans="1:17">
      <c r="A12852" s="52"/>
      <c r="B12852" s="52"/>
      <c r="O12852" s="55"/>
      <c r="P12852" s="63"/>
      <c r="Q12852" s="63"/>
    </row>
    <row r="12853" spans="1:17">
      <c r="A12853" s="52"/>
      <c r="B12853" s="52"/>
      <c r="O12853" s="55"/>
      <c r="P12853" s="63"/>
      <c r="Q12853" s="63"/>
    </row>
    <row r="12854" spans="1:17">
      <c r="A12854" s="52"/>
      <c r="B12854" s="52"/>
      <c r="O12854" s="55"/>
      <c r="P12854" s="63"/>
      <c r="Q12854" s="63"/>
    </row>
    <row r="12855" spans="1:17">
      <c r="A12855" s="52"/>
      <c r="B12855" s="52"/>
      <c r="O12855" s="55"/>
      <c r="P12855" s="63"/>
      <c r="Q12855" s="63"/>
    </row>
    <row r="12856" spans="1:17">
      <c r="A12856" s="52"/>
      <c r="B12856" s="52"/>
      <c r="O12856" s="55"/>
      <c r="P12856" s="63"/>
      <c r="Q12856" s="63"/>
    </row>
    <row r="12857" spans="1:17">
      <c r="A12857" s="52"/>
      <c r="B12857" s="52"/>
      <c r="O12857" s="55"/>
      <c r="P12857" s="63"/>
      <c r="Q12857" s="63"/>
    </row>
    <row r="12858" spans="1:17">
      <c r="A12858" s="52"/>
      <c r="B12858" s="52"/>
      <c r="O12858" s="55"/>
      <c r="P12858" s="63"/>
      <c r="Q12858" s="63"/>
    </row>
    <row r="12859" spans="1:17">
      <c r="A12859" s="52"/>
      <c r="B12859" s="52"/>
      <c r="O12859" s="55"/>
      <c r="P12859" s="63"/>
      <c r="Q12859" s="63"/>
    </row>
    <row r="12860" spans="1:17">
      <c r="A12860" s="52"/>
      <c r="B12860" s="52"/>
      <c r="O12860" s="55"/>
      <c r="P12860" s="63"/>
      <c r="Q12860" s="63"/>
    </row>
    <row r="12861" spans="1:17">
      <c r="A12861" s="52"/>
      <c r="B12861" s="52"/>
      <c r="O12861" s="55"/>
      <c r="P12861" s="63"/>
      <c r="Q12861" s="63"/>
    </row>
    <row r="12862" spans="1:17">
      <c r="A12862" s="52"/>
      <c r="B12862" s="52"/>
      <c r="O12862" s="55"/>
      <c r="P12862" s="63"/>
      <c r="Q12862" s="63"/>
    </row>
    <row r="12863" spans="1:17">
      <c r="A12863" s="52"/>
      <c r="B12863" s="52"/>
      <c r="O12863" s="55"/>
      <c r="P12863" s="63"/>
      <c r="Q12863" s="63"/>
    </row>
    <row r="12864" spans="1:17">
      <c r="A12864" s="52"/>
      <c r="B12864" s="52"/>
      <c r="O12864" s="55"/>
      <c r="P12864" s="63"/>
      <c r="Q12864" s="63"/>
    </row>
    <row r="12865" spans="1:17">
      <c r="A12865" s="52"/>
      <c r="B12865" s="52"/>
      <c r="O12865" s="55"/>
      <c r="P12865" s="63"/>
      <c r="Q12865" s="63"/>
    </row>
    <row r="12866" spans="1:17">
      <c r="A12866" s="52"/>
      <c r="B12866" s="52"/>
      <c r="O12866" s="55"/>
      <c r="P12866" s="63"/>
      <c r="Q12866" s="63"/>
    </row>
    <row r="12867" spans="1:17">
      <c r="A12867" s="52"/>
      <c r="B12867" s="52"/>
      <c r="O12867" s="55"/>
      <c r="P12867" s="63"/>
      <c r="Q12867" s="63"/>
    </row>
    <row r="12868" spans="1:17">
      <c r="A12868" s="52"/>
      <c r="B12868" s="52"/>
      <c r="O12868" s="55"/>
      <c r="P12868" s="63"/>
      <c r="Q12868" s="63"/>
    </row>
    <row r="12869" spans="1:17">
      <c r="A12869" s="52"/>
      <c r="B12869" s="52"/>
      <c r="O12869" s="55"/>
      <c r="P12869" s="63"/>
      <c r="Q12869" s="63"/>
    </row>
    <row r="12870" spans="1:17">
      <c r="A12870" s="52"/>
      <c r="B12870" s="52"/>
      <c r="O12870" s="55"/>
      <c r="P12870" s="63"/>
      <c r="Q12870" s="63"/>
    </row>
    <row r="12871" spans="1:17">
      <c r="A12871" s="52"/>
      <c r="B12871" s="52"/>
      <c r="O12871" s="55"/>
      <c r="P12871" s="63"/>
      <c r="Q12871" s="63"/>
    </row>
    <row r="12872" spans="1:17">
      <c r="A12872" s="52"/>
      <c r="B12872" s="52"/>
      <c r="O12872" s="55"/>
      <c r="P12872" s="63"/>
      <c r="Q12872" s="63"/>
    </row>
    <row r="12873" spans="1:17">
      <c r="A12873" s="52"/>
      <c r="B12873" s="52"/>
      <c r="O12873" s="55"/>
      <c r="P12873" s="63"/>
      <c r="Q12873" s="63"/>
    </row>
    <row r="12874" spans="1:17">
      <c r="A12874" s="52"/>
      <c r="B12874" s="52"/>
      <c r="O12874" s="55"/>
      <c r="P12874" s="63"/>
      <c r="Q12874" s="63"/>
    </row>
    <row r="12875" spans="1:17">
      <c r="A12875" s="52"/>
      <c r="B12875" s="52"/>
      <c r="O12875" s="55"/>
      <c r="P12875" s="63"/>
      <c r="Q12875" s="63"/>
    </row>
    <row r="12876" spans="1:17">
      <c r="A12876" s="52"/>
      <c r="B12876" s="52"/>
      <c r="O12876" s="55"/>
      <c r="P12876" s="63"/>
      <c r="Q12876" s="63"/>
    </row>
    <row r="12877" spans="1:17">
      <c r="A12877" s="52"/>
      <c r="B12877" s="52"/>
      <c r="O12877" s="55"/>
      <c r="P12877" s="63"/>
      <c r="Q12877" s="63"/>
    </row>
    <row r="12878" spans="1:17">
      <c r="A12878" s="52"/>
      <c r="B12878" s="52"/>
      <c r="O12878" s="55"/>
      <c r="P12878" s="63"/>
      <c r="Q12878" s="63"/>
    </row>
    <row r="12879" spans="1:17">
      <c r="A12879" s="52"/>
      <c r="B12879" s="52"/>
      <c r="O12879" s="55"/>
      <c r="P12879" s="63"/>
      <c r="Q12879" s="63"/>
    </row>
    <row r="12880" spans="1:17">
      <c r="A12880" s="52"/>
      <c r="B12880" s="52"/>
      <c r="O12880" s="55"/>
      <c r="P12880" s="63"/>
      <c r="Q12880" s="63"/>
    </row>
    <row r="12881" spans="1:17">
      <c r="A12881" s="52"/>
      <c r="B12881" s="52"/>
      <c r="O12881" s="55"/>
      <c r="P12881" s="63"/>
      <c r="Q12881" s="63"/>
    </row>
    <row r="12882" spans="1:17">
      <c r="A12882" s="52"/>
      <c r="B12882" s="52"/>
      <c r="O12882" s="55"/>
      <c r="P12882" s="63"/>
      <c r="Q12882" s="63"/>
    </row>
    <row r="12883" spans="1:17">
      <c r="A12883" s="52"/>
      <c r="B12883" s="52"/>
      <c r="O12883" s="55"/>
      <c r="P12883" s="63"/>
      <c r="Q12883" s="63"/>
    </row>
    <row r="12884" spans="1:17">
      <c r="A12884" s="52"/>
      <c r="B12884" s="52"/>
      <c r="O12884" s="55"/>
      <c r="P12884" s="63"/>
      <c r="Q12884" s="63"/>
    </row>
    <row r="12885" spans="1:17">
      <c r="A12885" s="52"/>
      <c r="B12885" s="52"/>
      <c r="O12885" s="55"/>
      <c r="P12885" s="63"/>
      <c r="Q12885" s="63"/>
    </row>
    <row r="12886" spans="1:17">
      <c r="A12886" s="52"/>
      <c r="B12886" s="52"/>
      <c r="O12886" s="55"/>
      <c r="P12886" s="63"/>
      <c r="Q12886" s="63"/>
    </row>
    <row r="12887" spans="1:17">
      <c r="A12887" s="52"/>
      <c r="B12887" s="52"/>
      <c r="O12887" s="55"/>
      <c r="P12887" s="63"/>
      <c r="Q12887" s="63"/>
    </row>
    <row r="12888" spans="1:17">
      <c r="A12888" s="52"/>
      <c r="B12888" s="52"/>
      <c r="O12888" s="55"/>
      <c r="P12888" s="63"/>
      <c r="Q12888" s="63"/>
    </row>
    <row r="12889" spans="1:17">
      <c r="A12889" s="52"/>
      <c r="B12889" s="52"/>
      <c r="O12889" s="55"/>
      <c r="P12889" s="63"/>
      <c r="Q12889" s="63"/>
    </row>
    <row r="12890" spans="1:17">
      <c r="A12890" s="52"/>
      <c r="B12890" s="52"/>
      <c r="O12890" s="55"/>
      <c r="P12890" s="63"/>
      <c r="Q12890" s="63"/>
    </row>
    <row r="12891" spans="1:17">
      <c r="A12891" s="52"/>
      <c r="B12891" s="52"/>
      <c r="O12891" s="55"/>
      <c r="P12891" s="63"/>
      <c r="Q12891" s="63"/>
    </row>
    <row r="12892" spans="1:17">
      <c r="A12892" s="52"/>
      <c r="B12892" s="52"/>
      <c r="O12892" s="55"/>
      <c r="P12892" s="63"/>
      <c r="Q12892" s="63"/>
    </row>
    <row r="12893" spans="1:17">
      <c r="A12893" s="52"/>
      <c r="B12893" s="52"/>
      <c r="O12893" s="55"/>
      <c r="P12893" s="63"/>
      <c r="Q12893" s="63"/>
    </row>
    <row r="12894" spans="1:17">
      <c r="A12894" s="52"/>
      <c r="B12894" s="52"/>
      <c r="O12894" s="55"/>
      <c r="P12894" s="63"/>
      <c r="Q12894" s="63"/>
    </row>
    <row r="12895" spans="1:17">
      <c r="A12895" s="52"/>
      <c r="B12895" s="52"/>
      <c r="O12895" s="55"/>
      <c r="P12895" s="63"/>
      <c r="Q12895" s="63"/>
    </row>
    <row r="12896" spans="1:17">
      <c r="A12896" s="52"/>
      <c r="B12896" s="52"/>
      <c r="O12896" s="55"/>
      <c r="P12896" s="63"/>
      <c r="Q12896" s="63"/>
    </row>
    <row r="12897" spans="1:17">
      <c r="A12897" s="52"/>
      <c r="B12897" s="52"/>
      <c r="O12897" s="55"/>
      <c r="P12897" s="63"/>
      <c r="Q12897" s="63"/>
    </row>
    <row r="12898" spans="1:17">
      <c r="A12898" s="52"/>
      <c r="B12898" s="52"/>
      <c r="O12898" s="55"/>
      <c r="P12898" s="63"/>
      <c r="Q12898" s="63"/>
    </row>
    <row r="12899" spans="1:17">
      <c r="A12899" s="52"/>
      <c r="B12899" s="52"/>
      <c r="O12899" s="55"/>
      <c r="P12899" s="63"/>
      <c r="Q12899" s="63"/>
    </row>
    <row r="12900" spans="1:17">
      <c r="A12900" s="52"/>
      <c r="B12900" s="52"/>
      <c r="O12900" s="55"/>
      <c r="P12900" s="63"/>
      <c r="Q12900" s="63"/>
    </row>
    <row r="12901" spans="1:17">
      <c r="A12901" s="52"/>
      <c r="B12901" s="52"/>
      <c r="O12901" s="55"/>
      <c r="P12901" s="63"/>
      <c r="Q12901" s="63"/>
    </row>
    <row r="12902" spans="1:17">
      <c r="A12902" s="52"/>
      <c r="B12902" s="52"/>
      <c r="O12902" s="55"/>
      <c r="P12902" s="63"/>
      <c r="Q12902" s="63"/>
    </row>
    <row r="12903" spans="1:17">
      <c r="A12903" s="52"/>
      <c r="B12903" s="52"/>
      <c r="O12903" s="55"/>
      <c r="P12903" s="63"/>
      <c r="Q12903" s="63"/>
    </row>
    <row r="12904" spans="1:17">
      <c r="A12904" s="52"/>
      <c r="B12904" s="52"/>
      <c r="O12904" s="55"/>
      <c r="P12904" s="63"/>
      <c r="Q12904" s="63"/>
    </row>
    <row r="12905" spans="1:17">
      <c r="A12905" s="52"/>
      <c r="B12905" s="52"/>
      <c r="O12905" s="55"/>
      <c r="P12905" s="63"/>
      <c r="Q12905" s="63"/>
    </row>
    <row r="12906" spans="1:17">
      <c r="A12906" s="52"/>
      <c r="B12906" s="52"/>
      <c r="O12906" s="55"/>
      <c r="P12906" s="63"/>
      <c r="Q12906" s="63"/>
    </row>
    <row r="12907" spans="1:17">
      <c r="A12907" s="52"/>
      <c r="B12907" s="52"/>
      <c r="O12907" s="55"/>
      <c r="P12907" s="63"/>
      <c r="Q12907" s="63"/>
    </row>
    <row r="12908" spans="1:17">
      <c r="A12908" s="52"/>
      <c r="B12908" s="52"/>
      <c r="O12908" s="55"/>
      <c r="P12908" s="63"/>
      <c r="Q12908" s="63"/>
    </row>
    <row r="12909" spans="1:17">
      <c r="A12909" s="52"/>
      <c r="B12909" s="52"/>
      <c r="O12909" s="55"/>
      <c r="P12909" s="63"/>
      <c r="Q12909" s="63"/>
    </row>
    <row r="12910" spans="1:17">
      <c r="A12910" s="52"/>
      <c r="B12910" s="52"/>
      <c r="O12910" s="55"/>
      <c r="P12910" s="63"/>
      <c r="Q12910" s="63"/>
    </row>
    <row r="12911" spans="1:17">
      <c r="A12911" s="52"/>
      <c r="B12911" s="52"/>
      <c r="O12911" s="55"/>
      <c r="P12911" s="63"/>
      <c r="Q12911" s="63"/>
    </row>
    <row r="12912" spans="1:17">
      <c r="A12912" s="52"/>
      <c r="B12912" s="52"/>
      <c r="O12912" s="55"/>
      <c r="P12912" s="63"/>
      <c r="Q12912" s="63"/>
    </row>
    <row r="12913" spans="1:17">
      <c r="A12913" s="52"/>
      <c r="B12913" s="52"/>
      <c r="O12913" s="55"/>
      <c r="P12913" s="63"/>
      <c r="Q12913" s="63"/>
    </row>
    <row r="12914" spans="1:17">
      <c r="A12914" s="52"/>
      <c r="B12914" s="52"/>
      <c r="O12914" s="55"/>
      <c r="P12914" s="63"/>
      <c r="Q12914" s="63"/>
    </row>
    <row r="12915" spans="1:17">
      <c r="A12915" s="52"/>
      <c r="B12915" s="52"/>
      <c r="O12915" s="55"/>
      <c r="P12915" s="63"/>
      <c r="Q12915" s="63"/>
    </row>
    <row r="12916" spans="1:17">
      <c r="A12916" s="52"/>
      <c r="B12916" s="52"/>
      <c r="O12916" s="55"/>
      <c r="P12916" s="63"/>
      <c r="Q12916" s="63"/>
    </row>
    <row r="12917" spans="1:17">
      <c r="A12917" s="52"/>
      <c r="B12917" s="52"/>
      <c r="O12917" s="55"/>
      <c r="P12917" s="63"/>
      <c r="Q12917" s="63"/>
    </row>
    <row r="12918" spans="1:17">
      <c r="A12918" s="52"/>
      <c r="B12918" s="52"/>
      <c r="O12918" s="55"/>
      <c r="P12918" s="63"/>
      <c r="Q12918" s="63"/>
    </row>
    <row r="12919" spans="1:17">
      <c r="A12919" s="52"/>
      <c r="B12919" s="52"/>
      <c r="O12919" s="55"/>
      <c r="P12919" s="63"/>
      <c r="Q12919" s="63"/>
    </row>
    <row r="12920" spans="1:17">
      <c r="A12920" s="52"/>
      <c r="B12920" s="52"/>
      <c r="O12920" s="55"/>
      <c r="P12920" s="63"/>
      <c r="Q12920" s="63"/>
    </row>
    <row r="12921" spans="1:17">
      <c r="A12921" s="52"/>
      <c r="B12921" s="52"/>
      <c r="O12921" s="55"/>
      <c r="P12921" s="63"/>
      <c r="Q12921" s="63"/>
    </row>
    <row r="12922" spans="1:17">
      <c r="A12922" s="52"/>
      <c r="B12922" s="52"/>
      <c r="O12922" s="55"/>
      <c r="P12922" s="63"/>
      <c r="Q12922" s="63"/>
    </row>
    <row r="12923" spans="1:17">
      <c r="A12923" s="52"/>
      <c r="B12923" s="52"/>
      <c r="O12923" s="55"/>
      <c r="P12923" s="63"/>
      <c r="Q12923" s="63"/>
    </row>
    <row r="12924" spans="1:17">
      <c r="A12924" s="52"/>
      <c r="B12924" s="52"/>
      <c r="O12924" s="55"/>
      <c r="P12924" s="63"/>
      <c r="Q12924" s="63"/>
    </row>
    <row r="12925" spans="1:17">
      <c r="A12925" s="52"/>
      <c r="B12925" s="52"/>
      <c r="O12925" s="55"/>
      <c r="P12925" s="63"/>
      <c r="Q12925" s="63"/>
    </row>
    <row r="12926" spans="1:17">
      <c r="A12926" s="52"/>
      <c r="B12926" s="52"/>
      <c r="O12926" s="55"/>
      <c r="P12926" s="63"/>
      <c r="Q12926" s="63"/>
    </row>
    <row r="12927" spans="1:17">
      <c r="A12927" s="52"/>
      <c r="B12927" s="52"/>
      <c r="O12927" s="55"/>
      <c r="P12927" s="63"/>
      <c r="Q12927" s="63"/>
    </row>
    <row r="12928" spans="1:17">
      <c r="A12928" s="52"/>
      <c r="B12928" s="52"/>
      <c r="O12928" s="55"/>
      <c r="P12928" s="63"/>
      <c r="Q12928" s="63"/>
    </row>
    <row r="12929" spans="1:17">
      <c r="A12929" s="52"/>
      <c r="B12929" s="52"/>
      <c r="O12929" s="55"/>
      <c r="P12929" s="63"/>
      <c r="Q12929" s="63"/>
    </row>
    <row r="12930" spans="1:17">
      <c r="A12930" s="52"/>
      <c r="B12930" s="52"/>
      <c r="O12930" s="55"/>
      <c r="P12930" s="63"/>
      <c r="Q12930" s="63"/>
    </row>
    <row r="12931" spans="1:17">
      <c r="A12931" s="52"/>
      <c r="B12931" s="52"/>
      <c r="O12931" s="55"/>
      <c r="P12931" s="63"/>
      <c r="Q12931" s="63"/>
    </row>
    <row r="12932" spans="1:17">
      <c r="A12932" s="52"/>
      <c r="B12932" s="52"/>
      <c r="O12932" s="55"/>
      <c r="P12932" s="63"/>
      <c r="Q12932" s="63"/>
    </row>
    <row r="12933" spans="1:17">
      <c r="A12933" s="52"/>
      <c r="B12933" s="52"/>
      <c r="O12933" s="55"/>
      <c r="P12933" s="63"/>
      <c r="Q12933" s="63"/>
    </row>
    <row r="12934" spans="1:17">
      <c r="A12934" s="52"/>
      <c r="B12934" s="52"/>
      <c r="O12934" s="55"/>
      <c r="P12934" s="63"/>
      <c r="Q12934" s="63"/>
    </row>
    <row r="12935" spans="1:17">
      <c r="A12935" s="52"/>
      <c r="B12935" s="52"/>
      <c r="O12935" s="55"/>
      <c r="P12935" s="63"/>
      <c r="Q12935" s="63"/>
    </row>
    <row r="12936" spans="1:17">
      <c r="A12936" s="52"/>
      <c r="B12936" s="52"/>
      <c r="O12936" s="55"/>
      <c r="P12936" s="63"/>
      <c r="Q12936" s="63"/>
    </row>
    <row r="12937" spans="1:17">
      <c r="A12937" s="52"/>
      <c r="B12937" s="52"/>
      <c r="O12937" s="55"/>
      <c r="P12937" s="63"/>
      <c r="Q12937" s="63"/>
    </row>
    <row r="12938" spans="1:17">
      <c r="A12938" s="52"/>
      <c r="B12938" s="52"/>
      <c r="O12938" s="55"/>
      <c r="P12938" s="63"/>
      <c r="Q12938" s="63"/>
    </row>
    <row r="12939" spans="1:17">
      <c r="A12939" s="52"/>
      <c r="B12939" s="52"/>
      <c r="O12939" s="55"/>
      <c r="P12939" s="63"/>
      <c r="Q12939" s="63"/>
    </row>
    <row r="12940" spans="1:17">
      <c r="A12940" s="52"/>
      <c r="B12940" s="52"/>
      <c r="O12940" s="55"/>
      <c r="P12940" s="63"/>
      <c r="Q12940" s="63"/>
    </row>
    <row r="12941" spans="1:17">
      <c r="A12941" s="52"/>
      <c r="B12941" s="52"/>
      <c r="O12941" s="55"/>
      <c r="P12941" s="63"/>
      <c r="Q12941" s="63"/>
    </row>
    <row r="12942" spans="1:17">
      <c r="A12942" s="52"/>
      <c r="B12942" s="52"/>
      <c r="O12942" s="55"/>
      <c r="P12942" s="63"/>
      <c r="Q12942" s="63"/>
    </row>
    <row r="12943" spans="1:17">
      <c r="A12943" s="52"/>
      <c r="B12943" s="52"/>
      <c r="O12943" s="55"/>
      <c r="P12943" s="63"/>
      <c r="Q12943" s="63"/>
    </row>
    <row r="12944" spans="1:17">
      <c r="A12944" s="52"/>
      <c r="B12944" s="52"/>
      <c r="O12944" s="55"/>
      <c r="P12944" s="63"/>
      <c r="Q12944" s="63"/>
    </row>
    <row r="12945" spans="1:17">
      <c r="A12945" s="52"/>
      <c r="B12945" s="52"/>
      <c r="O12945" s="55"/>
      <c r="P12945" s="63"/>
      <c r="Q12945" s="63"/>
    </row>
    <row r="12946" spans="1:17">
      <c r="A12946" s="52"/>
      <c r="B12946" s="52"/>
      <c r="O12946" s="55"/>
      <c r="P12946" s="63"/>
      <c r="Q12946" s="63"/>
    </row>
    <row r="12947" spans="1:17">
      <c r="A12947" s="52"/>
      <c r="B12947" s="52"/>
      <c r="O12947" s="55"/>
      <c r="P12947" s="63"/>
      <c r="Q12947" s="63"/>
    </row>
    <row r="12948" spans="1:17">
      <c r="A12948" s="52"/>
      <c r="B12948" s="52"/>
      <c r="O12948" s="55"/>
      <c r="P12948" s="63"/>
      <c r="Q12948" s="63"/>
    </row>
    <row r="12949" spans="1:17">
      <c r="A12949" s="52"/>
      <c r="B12949" s="52"/>
      <c r="O12949" s="55"/>
      <c r="P12949" s="63"/>
      <c r="Q12949" s="63"/>
    </row>
    <row r="12950" spans="1:17">
      <c r="A12950" s="52"/>
      <c r="B12950" s="52"/>
      <c r="O12950" s="55"/>
      <c r="P12950" s="63"/>
      <c r="Q12950" s="63"/>
    </row>
    <row r="12951" spans="1:17">
      <c r="A12951" s="52"/>
      <c r="B12951" s="52"/>
      <c r="O12951" s="55"/>
      <c r="P12951" s="63"/>
      <c r="Q12951" s="63"/>
    </row>
    <row r="12952" spans="1:17">
      <c r="A12952" s="52"/>
      <c r="B12952" s="52"/>
      <c r="O12952" s="55"/>
      <c r="P12952" s="63"/>
      <c r="Q12952" s="63"/>
    </row>
    <row r="12953" spans="1:17">
      <c r="A12953" s="52"/>
      <c r="B12953" s="52"/>
      <c r="O12953" s="55"/>
      <c r="P12953" s="63"/>
      <c r="Q12953" s="63"/>
    </row>
    <row r="12954" spans="1:17">
      <c r="A12954" s="52"/>
      <c r="B12954" s="52"/>
      <c r="O12954" s="55"/>
      <c r="P12954" s="63"/>
      <c r="Q12954" s="63"/>
    </row>
    <row r="12955" spans="1:17">
      <c r="A12955" s="52"/>
      <c r="B12955" s="52"/>
      <c r="O12955" s="55"/>
      <c r="P12955" s="63"/>
      <c r="Q12955" s="63"/>
    </row>
    <row r="12956" spans="1:17">
      <c r="A12956" s="52"/>
      <c r="B12956" s="52"/>
      <c r="O12956" s="55"/>
      <c r="P12956" s="63"/>
      <c r="Q12956" s="63"/>
    </row>
    <row r="12957" spans="1:17">
      <c r="A12957" s="52"/>
      <c r="B12957" s="52"/>
      <c r="O12957" s="55"/>
      <c r="P12957" s="63"/>
      <c r="Q12957" s="63"/>
    </row>
    <row r="12958" spans="1:17">
      <c r="A12958" s="52"/>
      <c r="B12958" s="52"/>
      <c r="O12958" s="55"/>
      <c r="P12958" s="63"/>
      <c r="Q12958" s="63"/>
    </row>
    <row r="12959" spans="1:17">
      <c r="A12959" s="52"/>
      <c r="B12959" s="52"/>
      <c r="O12959" s="55"/>
      <c r="P12959" s="63"/>
      <c r="Q12959" s="63"/>
    </row>
    <row r="12960" spans="1:17">
      <c r="A12960" s="52"/>
      <c r="B12960" s="52"/>
      <c r="O12960" s="55"/>
      <c r="P12960" s="63"/>
      <c r="Q12960" s="63"/>
    </row>
    <row r="12961" spans="1:17">
      <c r="A12961" s="52"/>
      <c r="B12961" s="52"/>
      <c r="O12961" s="55"/>
      <c r="P12961" s="63"/>
      <c r="Q12961" s="63"/>
    </row>
    <row r="12962" spans="1:17">
      <c r="A12962" s="52"/>
      <c r="B12962" s="52"/>
      <c r="O12962" s="55"/>
      <c r="P12962" s="63"/>
      <c r="Q12962" s="63"/>
    </row>
    <row r="12963" spans="1:17">
      <c r="A12963" s="52"/>
      <c r="B12963" s="52"/>
      <c r="O12963" s="55"/>
      <c r="P12963" s="63"/>
      <c r="Q12963" s="63"/>
    </row>
    <row r="12964" spans="1:17">
      <c r="A12964" s="52"/>
      <c r="B12964" s="52"/>
      <c r="O12964" s="55"/>
      <c r="P12964" s="63"/>
      <c r="Q12964" s="63"/>
    </row>
    <row r="12965" spans="1:17">
      <c r="A12965" s="52"/>
      <c r="B12965" s="52"/>
      <c r="O12965" s="55"/>
      <c r="P12965" s="63"/>
      <c r="Q12965" s="63"/>
    </row>
    <row r="12966" spans="1:17">
      <c r="A12966" s="52"/>
      <c r="B12966" s="52"/>
      <c r="O12966" s="55"/>
      <c r="P12966" s="63"/>
      <c r="Q12966" s="63"/>
    </row>
    <row r="12967" spans="1:17">
      <c r="A12967" s="52"/>
      <c r="B12967" s="52"/>
      <c r="O12967" s="55"/>
      <c r="P12967" s="63"/>
      <c r="Q12967" s="63"/>
    </row>
    <row r="12968" spans="1:17">
      <c r="A12968" s="52"/>
      <c r="B12968" s="52"/>
      <c r="O12968" s="55"/>
      <c r="P12968" s="63"/>
      <c r="Q12968" s="63"/>
    </row>
    <row r="12969" spans="1:17">
      <c r="A12969" s="52"/>
      <c r="B12969" s="52"/>
      <c r="O12969" s="55"/>
      <c r="P12969" s="63"/>
      <c r="Q12969" s="63"/>
    </row>
    <row r="12970" spans="1:17">
      <c r="A12970" s="52"/>
      <c r="B12970" s="52"/>
      <c r="O12970" s="55"/>
      <c r="P12970" s="63"/>
      <c r="Q12970" s="63"/>
    </row>
    <row r="12971" spans="1:17">
      <c r="A12971" s="52"/>
      <c r="B12971" s="52"/>
      <c r="O12971" s="55"/>
      <c r="P12971" s="63"/>
      <c r="Q12971" s="63"/>
    </row>
    <row r="12972" spans="1:17">
      <c r="A12972" s="52"/>
      <c r="B12972" s="52"/>
      <c r="O12972" s="55"/>
      <c r="P12972" s="63"/>
      <c r="Q12972" s="63"/>
    </row>
    <row r="12973" spans="1:17">
      <c r="A12973" s="52"/>
      <c r="B12973" s="52"/>
      <c r="O12973" s="55"/>
      <c r="P12973" s="63"/>
      <c r="Q12973" s="63"/>
    </row>
    <row r="12974" spans="1:17">
      <c r="A12974" s="52"/>
      <c r="B12974" s="52"/>
      <c r="O12974" s="55"/>
      <c r="P12974" s="63"/>
      <c r="Q12974" s="63"/>
    </row>
    <row r="12975" spans="1:17">
      <c r="A12975" s="52"/>
      <c r="B12975" s="52"/>
      <c r="O12975" s="55"/>
      <c r="P12975" s="63"/>
      <c r="Q12975" s="63"/>
    </row>
    <row r="12976" spans="1:17">
      <c r="A12976" s="52"/>
      <c r="B12976" s="52"/>
      <c r="O12976" s="55"/>
      <c r="P12976" s="63"/>
      <c r="Q12976" s="63"/>
    </row>
    <row r="12977" spans="1:17">
      <c r="A12977" s="52"/>
      <c r="B12977" s="52"/>
      <c r="O12977" s="55"/>
      <c r="P12977" s="63"/>
      <c r="Q12977" s="63"/>
    </row>
    <row r="12978" spans="1:17">
      <c r="A12978" s="52"/>
      <c r="B12978" s="52"/>
      <c r="O12978" s="55"/>
      <c r="P12978" s="63"/>
      <c r="Q12978" s="63"/>
    </row>
    <row r="12979" spans="1:17">
      <c r="A12979" s="52"/>
      <c r="B12979" s="52"/>
      <c r="O12979" s="55"/>
      <c r="P12979" s="63"/>
      <c r="Q12979" s="63"/>
    </row>
    <row r="12980" spans="1:17">
      <c r="A12980" s="52"/>
      <c r="B12980" s="52"/>
      <c r="O12980" s="55"/>
      <c r="P12980" s="63"/>
      <c r="Q12980" s="63"/>
    </row>
    <row r="12981" spans="1:17">
      <c r="A12981" s="52"/>
      <c r="B12981" s="52"/>
      <c r="O12981" s="55"/>
      <c r="P12981" s="63"/>
      <c r="Q12981" s="63"/>
    </row>
    <row r="12982" spans="1:17">
      <c r="A12982" s="52"/>
      <c r="B12982" s="52"/>
      <c r="O12982" s="55"/>
      <c r="P12982" s="63"/>
      <c r="Q12982" s="63"/>
    </row>
    <row r="12983" spans="1:17">
      <c r="A12983" s="52"/>
      <c r="B12983" s="52"/>
      <c r="O12983" s="55"/>
      <c r="P12983" s="63"/>
      <c r="Q12983" s="63"/>
    </row>
    <row r="12984" spans="1:17">
      <c r="A12984" s="52"/>
      <c r="B12984" s="52"/>
      <c r="O12984" s="55"/>
      <c r="P12984" s="63"/>
      <c r="Q12984" s="63"/>
    </row>
    <row r="12985" spans="1:17">
      <c r="A12985" s="52"/>
      <c r="B12985" s="52"/>
      <c r="O12985" s="55"/>
      <c r="P12985" s="63"/>
      <c r="Q12985" s="63"/>
    </row>
    <row r="12986" spans="1:17">
      <c r="A12986" s="52"/>
      <c r="B12986" s="52"/>
      <c r="O12986" s="55"/>
      <c r="P12986" s="63"/>
      <c r="Q12986" s="63"/>
    </row>
    <row r="12987" spans="1:17">
      <c r="A12987" s="52"/>
      <c r="B12987" s="52"/>
      <c r="O12987" s="55"/>
      <c r="P12987" s="63"/>
      <c r="Q12987" s="63"/>
    </row>
    <row r="12988" spans="1:17">
      <c r="A12988" s="52"/>
      <c r="B12988" s="52"/>
      <c r="O12988" s="55"/>
      <c r="P12988" s="63"/>
      <c r="Q12988" s="63"/>
    </row>
    <row r="12989" spans="1:17">
      <c r="A12989" s="52"/>
      <c r="B12989" s="52"/>
      <c r="O12989" s="55"/>
      <c r="P12989" s="63"/>
      <c r="Q12989" s="63"/>
    </row>
    <row r="12990" spans="1:17">
      <c r="A12990" s="52"/>
      <c r="B12990" s="52"/>
      <c r="O12990" s="55"/>
      <c r="P12990" s="63"/>
      <c r="Q12990" s="63"/>
    </row>
    <row r="12991" spans="1:17">
      <c r="A12991" s="52"/>
      <c r="B12991" s="52"/>
      <c r="O12991" s="55"/>
      <c r="P12991" s="63"/>
      <c r="Q12991" s="63"/>
    </row>
    <row r="12992" spans="1:17">
      <c r="A12992" s="52"/>
      <c r="B12992" s="52"/>
      <c r="O12992" s="55"/>
      <c r="P12992" s="63"/>
      <c r="Q12992" s="63"/>
    </row>
    <row r="12993" spans="1:17">
      <c r="A12993" s="52"/>
      <c r="B12993" s="52"/>
      <c r="O12993" s="55"/>
      <c r="P12993" s="63"/>
      <c r="Q12993" s="63"/>
    </row>
    <row r="12994" spans="1:17">
      <c r="A12994" s="52"/>
      <c r="B12994" s="52"/>
      <c r="O12994" s="55"/>
      <c r="P12994" s="63"/>
      <c r="Q12994" s="63"/>
    </row>
    <row r="12995" spans="1:17">
      <c r="A12995" s="52"/>
      <c r="B12995" s="52"/>
      <c r="O12995" s="55"/>
      <c r="P12995" s="63"/>
      <c r="Q12995" s="63"/>
    </row>
    <row r="12996" spans="1:17">
      <c r="A12996" s="52"/>
      <c r="B12996" s="52"/>
      <c r="O12996" s="55"/>
      <c r="P12996" s="63"/>
      <c r="Q12996" s="63"/>
    </row>
    <row r="12997" spans="1:17">
      <c r="A12997" s="52"/>
      <c r="B12997" s="52"/>
      <c r="O12997" s="55"/>
      <c r="P12997" s="63"/>
      <c r="Q12997" s="63"/>
    </row>
    <row r="12998" spans="1:17">
      <c r="A12998" s="52"/>
      <c r="B12998" s="52"/>
      <c r="O12998" s="55"/>
      <c r="P12998" s="63"/>
      <c r="Q12998" s="63"/>
    </row>
    <row r="12999" spans="1:17">
      <c r="A12999" s="52"/>
      <c r="B12999" s="52"/>
      <c r="O12999" s="55"/>
      <c r="P12999" s="63"/>
      <c r="Q12999" s="63"/>
    </row>
    <row r="13000" spans="1:17">
      <c r="A13000" s="52"/>
      <c r="B13000" s="52"/>
      <c r="O13000" s="55"/>
      <c r="P13000" s="63"/>
      <c r="Q13000" s="63"/>
    </row>
    <row r="13001" spans="1:17">
      <c r="A13001" s="52"/>
      <c r="B13001" s="52"/>
      <c r="O13001" s="55"/>
      <c r="P13001" s="63"/>
      <c r="Q13001" s="63"/>
    </row>
    <row r="13002" spans="1:17">
      <c r="A13002" s="52"/>
      <c r="B13002" s="52"/>
      <c r="O13002" s="55"/>
      <c r="P13002" s="63"/>
      <c r="Q13002" s="63"/>
    </row>
    <row r="13003" spans="1:17">
      <c r="A13003" s="52"/>
      <c r="B13003" s="52"/>
      <c r="O13003" s="55"/>
      <c r="P13003" s="63"/>
      <c r="Q13003" s="63"/>
    </row>
    <row r="13004" spans="1:17">
      <c r="A13004" s="52"/>
      <c r="B13004" s="52"/>
      <c r="O13004" s="55"/>
      <c r="P13004" s="63"/>
      <c r="Q13004" s="63"/>
    </row>
    <row r="13005" spans="1:17">
      <c r="A13005" s="52"/>
      <c r="B13005" s="52"/>
      <c r="O13005" s="55"/>
      <c r="P13005" s="63"/>
      <c r="Q13005" s="63"/>
    </row>
    <row r="13006" spans="1:17">
      <c r="A13006" s="52"/>
      <c r="B13006" s="52"/>
      <c r="O13006" s="55"/>
      <c r="P13006" s="63"/>
      <c r="Q13006" s="63"/>
    </row>
    <row r="13007" spans="1:17">
      <c r="A13007" s="52"/>
      <c r="B13007" s="52"/>
      <c r="O13007" s="55"/>
      <c r="P13007" s="63"/>
      <c r="Q13007" s="63"/>
    </row>
    <row r="13008" spans="1:17">
      <c r="A13008" s="52"/>
      <c r="B13008" s="52"/>
      <c r="O13008" s="55"/>
      <c r="P13008" s="63"/>
      <c r="Q13008" s="63"/>
    </row>
    <row r="13009" spans="1:17">
      <c r="A13009" s="52"/>
      <c r="B13009" s="52"/>
      <c r="O13009" s="55"/>
      <c r="P13009" s="63"/>
      <c r="Q13009" s="63"/>
    </row>
    <row r="13010" spans="1:17">
      <c r="A13010" s="52"/>
      <c r="B13010" s="52"/>
      <c r="O13010" s="55"/>
      <c r="P13010" s="63"/>
      <c r="Q13010" s="63"/>
    </row>
    <row r="13011" spans="1:17">
      <c r="A13011" s="52"/>
      <c r="B13011" s="52"/>
      <c r="O13011" s="55"/>
      <c r="P13011" s="63"/>
      <c r="Q13011" s="63"/>
    </row>
    <row r="13012" spans="1:17">
      <c r="A13012" s="52"/>
      <c r="B13012" s="52"/>
      <c r="O13012" s="55"/>
      <c r="P13012" s="63"/>
      <c r="Q13012" s="63"/>
    </row>
    <row r="13013" spans="1:17">
      <c r="A13013" s="52"/>
      <c r="B13013" s="52"/>
      <c r="O13013" s="55"/>
      <c r="P13013" s="63"/>
      <c r="Q13013" s="63"/>
    </row>
    <row r="13014" spans="1:17">
      <c r="A13014" s="52"/>
      <c r="B13014" s="52"/>
      <c r="O13014" s="55"/>
      <c r="P13014" s="63"/>
      <c r="Q13014" s="63"/>
    </row>
    <row r="13015" spans="1:17">
      <c r="A13015" s="52"/>
      <c r="B13015" s="52"/>
      <c r="O13015" s="55"/>
      <c r="P13015" s="63"/>
      <c r="Q13015" s="63"/>
    </row>
    <row r="13016" spans="1:17">
      <c r="A13016" s="52"/>
      <c r="B13016" s="52"/>
      <c r="O13016" s="55"/>
      <c r="P13016" s="63"/>
      <c r="Q13016" s="63"/>
    </row>
    <row r="13017" spans="1:17">
      <c r="A13017" s="52"/>
      <c r="B13017" s="52"/>
      <c r="O13017" s="55"/>
      <c r="P13017" s="63"/>
      <c r="Q13017" s="63"/>
    </row>
    <row r="13018" spans="1:17">
      <c r="A13018" s="52"/>
      <c r="B13018" s="52"/>
      <c r="O13018" s="55"/>
      <c r="P13018" s="63"/>
      <c r="Q13018" s="63"/>
    </row>
    <row r="13019" spans="1:17">
      <c r="A13019" s="52"/>
      <c r="B13019" s="52"/>
      <c r="O13019" s="55"/>
      <c r="P13019" s="63"/>
      <c r="Q13019" s="63"/>
    </row>
    <row r="13020" spans="1:17">
      <c r="A13020" s="52"/>
      <c r="B13020" s="52"/>
      <c r="O13020" s="55"/>
      <c r="P13020" s="63"/>
      <c r="Q13020" s="63"/>
    </row>
    <row r="13021" spans="1:17">
      <c r="A13021" s="52"/>
      <c r="B13021" s="52"/>
      <c r="O13021" s="55"/>
      <c r="P13021" s="63"/>
      <c r="Q13021" s="63"/>
    </row>
    <row r="13022" spans="1:17">
      <c r="A13022" s="52"/>
      <c r="B13022" s="52"/>
      <c r="O13022" s="55"/>
      <c r="P13022" s="63"/>
      <c r="Q13022" s="63"/>
    </row>
    <row r="13023" spans="1:17">
      <c r="A13023" s="52"/>
      <c r="B13023" s="52"/>
      <c r="O13023" s="55"/>
      <c r="P13023" s="63"/>
      <c r="Q13023" s="63"/>
    </row>
    <row r="13024" spans="1:17">
      <c r="A13024" s="52"/>
      <c r="B13024" s="52"/>
      <c r="O13024" s="55"/>
      <c r="P13024" s="63"/>
      <c r="Q13024" s="63"/>
    </row>
    <row r="13025" spans="1:17">
      <c r="A13025" s="52"/>
      <c r="B13025" s="52"/>
      <c r="O13025" s="55"/>
      <c r="P13025" s="63"/>
      <c r="Q13025" s="63"/>
    </row>
    <row r="13026" spans="1:17">
      <c r="A13026" s="52"/>
      <c r="B13026" s="52"/>
      <c r="O13026" s="55"/>
      <c r="P13026" s="63"/>
      <c r="Q13026" s="63"/>
    </row>
    <row r="13027" spans="1:17">
      <c r="A13027" s="52"/>
      <c r="B13027" s="52"/>
      <c r="O13027" s="55"/>
      <c r="P13027" s="63"/>
      <c r="Q13027" s="63"/>
    </row>
    <row r="13028" spans="1:17">
      <c r="A13028" s="52"/>
      <c r="B13028" s="52"/>
      <c r="O13028" s="55"/>
      <c r="P13028" s="63"/>
      <c r="Q13028" s="63"/>
    </row>
    <row r="13029" spans="1:17">
      <c r="A13029" s="52"/>
      <c r="B13029" s="52"/>
      <c r="O13029" s="55"/>
      <c r="P13029" s="63"/>
      <c r="Q13029" s="63"/>
    </row>
    <row r="13030" spans="1:17">
      <c r="A13030" s="52"/>
      <c r="B13030" s="52"/>
      <c r="O13030" s="55"/>
      <c r="P13030" s="63"/>
      <c r="Q13030" s="63"/>
    </row>
    <row r="13031" spans="1:17">
      <c r="A13031" s="52"/>
      <c r="B13031" s="52"/>
      <c r="O13031" s="55"/>
      <c r="P13031" s="63"/>
      <c r="Q13031" s="63"/>
    </row>
    <row r="13032" spans="1:17">
      <c r="A13032" s="52"/>
      <c r="B13032" s="52"/>
      <c r="O13032" s="55"/>
      <c r="P13032" s="63"/>
      <c r="Q13032" s="63"/>
    </row>
    <row r="13033" spans="1:17">
      <c r="A13033" s="52"/>
      <c r="B13033" s="52"/>
      <c r="O13033" s="55"/>
      <c r="P13033" s="63"/>
      <c r="Q13033" s="63"/>
    </row>
    <row r="13034" spans="1:17">
      <c r="A13034" s="52"/>
      <c r="B13034" s="52"/>
      <c r="O13034" s="55"/>
      <c r="P13034" s="63"/>
      <c r="Q13034" s="63"/>
    </row>
    <row r="13035" spans="1:17">
      <c r="A13035" s="52"/>
      <c r="B13035" s="52"/>
      <c r="O13035" s="55"/>
      <c r="P13035" s="63"/>
      <c r="Q13035" s="63"/>
    </row>
    <row r="13036" spans="1:17">
      <c r="A13036" s="52"/>
      <c r="B13036" s="52"/>
      <c r="O13036" s="55"/>
      <c r="P13036" s="63"/>
      <c r="Q13036" s="63"/>
    </row>
    <row r="13037" spans="1:17">
      <c r="A13037" s="52"/>
      <c r="B13037" s="52"/>
      <c r="O13037" s="55"/>
      <c r="P13037" s="63"/>
      <c r="Q13037" s="63"/>
    </row>
    <row r="13038" spans="1:17">
      <c r="A13038" s="52"/>
      <c r="B13038" s="52"/>
      <c r="O13038" s="55"/>
      <c r="P13038" s="63"/>
      <c r="Q13038" s="63"/>
    </row>
    <row r="13039" spans="1:17">
      <c r="A13039" s="52"/>
      <c r="B13039" s="52"/>
      <c r="O13039" s="55"/>
      <c r="P13039" s="63"/>
      <c r="Q13039" s="63"/>
    </row>
    <row r="13040" spans="1:17">
      <c r="A13040" s="52"/>
      <c r="B13040" s="52"/>
      <c r="O13040" s="55"/>
      <c r="P13040" s="63"/>
      <c r="Q13040" s="63"/>
    </row>
    <row r="13041" spans="1:17">
      <c r="A13041" s="52"/>
      <c r="B13041" s="52"/>
      <c r="O13041" s="55"/>
      <c r="P13041" s="63"/>
      <c r="Q13041" s="63"/>
    </row>
    <row r="13042" spans="1:17">
      <c r="A13042" s="52"/>
      <c r="B13042" s="52"/>
      <c r="O13042" s="55"/>
      <c r="P13042" s="63"/>
      <c r="Q13042" s="63"/>
    </row>
    <row r="13043" spans="1:17">
      <c r="A13043" s="52"/>
      <c r="B13043" s="52"/>
      <c r="O13043" s="55"/>
      <c r="P13043" s="63"/>
      <c r="Q13043" s="63"/>
    </row>
    <row r="13044" spans="1:17">
      <c r="A13044" s="52"/>
      <c r="B13044" s="52"/>
      <c r="O13044" s="55"/>
      <c r="P13044" s="63"/>
      <c r="Q13044" s="63"/>
    </row>
    <row r="13045" spans="1:17">
      <c r="A13045" s="52"/>
      <c r="B13045" s="52"/>
      <c r="O13045" s="55"/>
      <c r="P13045" s="63"/>
      <c r="Q13045" s="63"/>
    </row>
    <row r="13046" spans="1:17">
      <c r="A13046" s="52"/>
      <c r="B13046" s="52"/>
      <c r="O13046" s="55"/>
      <c r="P13046" s="63"/>
      <c r="Q13046" s="63"/>
    </row>
    <row r="13047" spans="1:17">
      <c r="A13047" s="52"/>
      <c r="B13047" s="52"/>
      <c r="O13047" s="55"/>
      <c r="P13047" s="63"/>
      <c r="Q13047" s="63"/>
    </row>
    <row r="13048" spans="1:17">
      <c r="A13048" s="52"/>
      <c r="B13048" s="52"/>
      <c r="O13048" s="55"/>
      <c r="P13048" s="63"/>
      <c r="Q13048" s="63"/>
    </row>
    <row r="13049" spans="1:17">
      <c r="A13049" s="52"/>
      <c r="B13049" s="52"/>
      <c r="O13049" s="55"/>
      <c r="P13049" s="63"/>
      <c r="Q13049" s="63"/>
    </row>
    <row r="13050" spans="1:17">
      <c r="A13050" s="52"/>
      <c r="B13050" s="52"/>
      <c r="O13050" s="55"/>
      <c r="P13050" s="63"/>
      <c r="Q13050" s="63"/>
    </row>
    <row r="13051" spans="1:17">
      <c r="A13051" s="52"/>
      <c r="B13051" s="52"/>
      <c r="O13051" s="55"/>
      <c r="P13051" s="63"/>
      <c r="Q13051" s="63"/>
    </row>
    <row r="13052" spans="1:17">
      <c r="A13052" s="52"/>
      <c r="B13052" s="52"/>
      <c r="O13052" s="55"/>
      <c r="P13052" s="63"/>
      <c r="Q13052" s="63"/>
    </row>
    <row r="13053" spans="1:17">
      <c r="A13053" s="52"/>
      <c r="B13053" s="52"/>
      <c r="O13053" s="55"/>
      <c r="P13053" s="63"/>
      <c r="Q13053" s="63"/>
    </row>
    <row r="13054" spans="1:17">
      <c r="A13054" s="52"/>
      <c r="B13054" s="52"/>
      <c r="O13054" s="55"/>
      <c r="P13054" s="63"/>
      <c r="Q13054" s="63"/>
    </row>
    <row r="13055" spans="1:17">
      <c r="A13055" s="52"/>
      <c r="B13055" s="52"/>
      <c r="O13055" s="55"/>
      <c r="P13055" s="63"/>
      <c r="Q13055" s="63"/>
    </row>
    <row r="13056" spans="1:17">
      <c r="A13056" s="52"/>
      <c r="B13056" s="52"/>
      <c r="O13056" s="55"/>
      <c r="P13056" s="63"/>
      <c r="Q13056" s="63"/>
    </row>
    <row r="13057" spans="1:17">
      <c r="A13057" s="52"/>
      <c r="B13057" s="52"/>
      <c r="O13057" s="55"/>
      <c r="P13057" s="63"/>
      <c r="Q13057" s="63"/>
    </row>
    <row r="13058" spans="1:17">
      <c r="A13058" s="52"/>
      <c r="B13058" s="52"/>
      <c r="O13058" s="55"/>
      <c r="P13058" s="63"/>
      <c r="Q13058" s="63"/>
    </row>
    <row r="13059" spans="1:17">
      <c r="A13059" s="52"/>
      <c r="B13059" s="52"/>
      <c r="O13059" s="55"/>
      <c r="P13059" s="63"/>
      <c r="Q13059" s="63"/>
    </row>
    <row r="13060" spans="1:17">
      <c r="A13060" s="52"/>
      <c r="B13060" s="52"/>
      <c r="O13060" s="55"/>
      <c r="P13060" s="63"/>
      <c r="Q13060" s="63"/>
    </row>
    <row r="13061" spans="1:17">
      <c r="A13061" s="52"/>
      <c r="B13061" s="52"/>
      <c r="O13061" s="55"/>
      <c r="P13061" s="63"/>
      <c r="Q13061" s="63"/>
    </row>
    <row r="13062" spans="1:17">
      <c r="A13062" s="52"/>
      <c r="B13062" s="52"/>
      <c r="O13062" s="55"/>
      <c r="P13062" s="63"/>
      <c r="Q13062" s="63"/>
    </row>
    <row r="13063" spans="1:17">
      <c r="A13063" s="52"/>
      <c r="B13063" s="52"/>
      <c r="O13063" s="55"/>
      <c r="P13063" s="63"/>
      <c r="Q13063" s="63"/>
    </row>
    <row r="13064" spans="1:17">
      <c r="A13064" s="52"/>
      <c r="B13064" s="52"/>
      <c r="O13064" s="55"/>
      <c r="P13064" s="63"/>
      <c r="Q13064" s="63"/>
    </row>
    <row r="13065" spans="1:17">
      <c r="A13065" s="52"/>
      <c r="B13065" s="52"/>
      <c r="O13065" s="55"/>
      <c r="P13065" s="63"/>
      <c r="Q13065" s="63"/>
    </row>
    <row r="13066" spans="1:17">
      <c r="A13066" s="52"/>
      <c r="B13066" s="52"/>
      <c r="O13066" s="55"/>
      <c r="P13066" s="63"/>
      <c r="Q13066" s="63"/>
    </row>
    <row r="13067" spans="1:17">
      <c r="A13067" s="52"/>
      <c r="B13067" s="52"/>
      <c r="O13067" s="55"/>
      <c r="P13067" s="63"/>
      <c r="Q13067" s="63"/>
    </row>
    <row r="13068" spans="1:17">
      <c r="A13068" s="52"/>
      <c r="B13068" s="52"/>
      <c r="O13068" s="55"/>
      <c r="P13068" s="63"/>
      <c r="Q13068" s="63"/>
    </row>
    <row r="13069" spans="1:17">
      <c r="A13069" s="52"/>
      <c r="B13069" s="52"/>
      <c r="O13069" s="55"/>
      <c r="P13069" s="63"/>
      <c r="Q13069" s="63"/>
    </row>
    <row r="13070" spans="1:17">
      <c r="A13070" s="52"/>
      <c r="B13070" s="52"/>
      <c r="O13070" s="55"/>
      <c r="P13070" s="63"/>
      <c r="Q13070" s="63"/>
    </row>
    <row r="13071" spans="1:17">
      <c r="A13071" s="52"/>
      <c r="B13071" s="52"/>
      <c r="O13071" s="55"/>
      <c r="P13071" s="63"/>
      <c r="Q13071" s="63"/>
    </row>
    <row r="13072" spans="1:17">
      <c r="A13072" s="52"/>
      <c r="B13072" s="52"/>
      <c r="O13072" s="55"/>
      <c r="P13072" s="63"/>
      <c r="Q13072" s="63"/>
    </row>
    <row r="13073" spans="1:17">
      <c r="A13073" s="52"/>
      <c r="B13073" s="52"/>
      <c r="O13073" s="55"/>
      <c r="P13073" s="63"/>
      <c r="Q13073" s="63"/>
    </row>
    <row r="13074" spans="1:17">
      <c r="A13074" s="52"/>
      <c r="B13074" s="52"/>
      <c r="O13074" s="55"/>
      <c r="P13074" s="63"/>
      <c r="Q13074" s="63"/>
    </row>
    <row r="13075" spans="1:17">
      <c r="A13075" s="52"/>
      <c r="B13075" s="52"/>
      <c r="O13075" s="55"/>
      <c r="P13075" s="63"/>
      <c r="Q13075" s="63"/>
    </row>
    <row r="13076" spans="1:17">
      <c r="A13076" s="52"/>
      <c r="B13076" s="52"/>
      <c r="O13076" s="55"/>
      <c r="P13076" s="63"/>
      <c r="Q13076" s="63"/>
    </row>
    <row r="13077" spans="1:17">
      <c r="A13077" s="52"/>
      <c r="B13077" s="52"/>
      <c r="O13077" s="55"/>
      <c r="P13077" s="63"/>
      <c r="Q13077" s="63"/>
    </row>
    <row r="13078" spans="1:17">
      <c r="A13078" s="52"/>
      <c r="B13078" s="52"/>
      <c r="O13078" s="55"/>
      <c r="P13078" s="63"/>
      <c r="Q13078" s="63"/>
    </row>
    <row r="13079" spans="1:17">
      <c r="A13079" s="52"/>
      <c r="B13079" s="52"/>
      <c r="O13079" s="55"/>
      <c r="P13079" s="63"/>
      <c r="Q13079" s="63"/>
    </row>
    <row r="13080" spans="1:17">
      <c r="A13080" s="52"/>
      <c r="B13080" s="52"/>
      <c r="O13080" s="55"/>
      <c r="P13080" s="63"/>
      <c r="Q13080" s="63"/>
    </row>
    <row r="13081" spans="1:17">
      <c r="A13081" s="52"/>
      <c r="B13081" s="52"/>
      <c r="O13081" s="55"/>
      <c r="P13081" s="63"/>
      <c r="Q13081" s="63"/>
    </row>
    <row r="13082" spans="1:17">
      <c r="A13082" s="52"/>
      <c r="B13082" s="52"/>
      <c r="O13082" s="55"/>
      <c r="P13082" s="63"/>
      <c r="Q13082" s="63"/>
    </row>
    <row r="13083" spans="1:17">
      <c r="A13083" s="52"/>
      <c r="B13083" s="52"/>
      <c r="O13083" s="55"/>
      <c r="P13083" s="63"/>
      <c r="Q13083" s="63"/>
    </row>
    <row r="13084" spans="1:17">
      <c r="A13084" s="52"/>
      <c r="B13084" s="52"/>
      <c r="O13084" s="55"/>
      <c r="P13084" s="63"/>
      <c r="Q13084" s="63"/>
    </row>
    <row r="13085" spans="1:17">
      <c r="A13085" s="52"/>
      <c r="B13085" s="52"/>
      <c r="O13085" s="55"/>
      <c r="P13085" s="63"/>
      <c r="Q13085" s="63"/>
    </row>
    <row r="13086" spans="1:17">
      <c r="A13086" s="52"/>
      <c r="B13086" s="52"/>
      <c r="O13086" s="55"/>
      <c r="P13086" s="63"/>
      <c r="Q13086" s="63"/>
    </row>
    <row r="13087" spans="1:17">
      <c r="A13087" s="52"/>
      <c r="B13087" s="52"/>
      <c r="O13087" s="55"/>
      <c r="P13087" s="63"/>
      <c r="Q13087" s="63"/>
    </row>
    <row r="13088" spans="1:17">
      <c r="A13088" s="52"/>
      <c r="B13088" s="52"/>
      <c r="O13088" s="55"/>
      <c r="P13088" s="63"/>
      <c r="Q13088" s="63"/>
    </row>
    <row r="13089" spans="1:17">
      <c r="A13089" s="52"/>
      <c r="B13089" s="52"/>
      <c r="O13089" s="55"/>
      <c r="P13089" s="63"/>
      <c r="Q13089" s="63"/>
    </row>
    <row r="13090" spans="1:17">
      <c r="A13090" s="52"/>
      <c r="B13090" s="52"/>
      <c r="O13090" s="55"/>
      <c r="P13090" s="63"/>
      <c r="Q13090" s="63"/>
    </row>
    <row r="13091" spans="1:17">
      <c r="A13091" s="52"/>
      <c r="B13091" s="52"/>
      <c r="O13091" s="55"/>
      <c r="P13091" s="63"/>
      <c r="Q13091" s="63"/>
    </row>
    <row r="13092" spans="1:17">
      <c r="A13092" s="52"/>
      <c r="B13092" s="52"/>
      <c r="O13092" s="55"/>
      <c r="P13092" s="63"/>
      <c r="Q13092" s="63"/>
    </row>
    <row r="13093" spans="1:17">
      <c r="A13093" s="52"/>
      <c r="B13093" s="52"/>
      <c r="O13093" s="55"/>
      <c r="P13093" s="63"/>
      <c r="Q13093" s="63"/>
    </row>
    <row r="13094" spans="1:17">
      <c r="A13094" s="52"/>
      <c r="B13094" s="52"/>
      <c r="O13094" s="55"/>
      <c r="P13094" s="63"/>
      <c r="Q13094" s="63"/>
    </row>
    <row r="13095" spans="1:17">
      <c r="A13095" s="52"/>
      <c r="B13095" s="52"/>
      <c r="O13095" s="55"/>
      <c r="P13095" s="63"/>
      <c r="Q13095" s="63"/>
    </row>
    <row r="13096" spans="1:17">
      <c r="A13096" s="52"/>
      <c r="B13096" s="52"/>
      <c r="O13096" s="55"/>
      <c r="P13096" s="63"/>
      <c r="Q13096" s="63"/>
    </row>
    <row r="13097" spans="1:17">
      <c r="A13097" s="52"/>
      <c r="B13097" s="52"/>
      <c r="O13097" s="55"/>
      <c r="P13097" s="63"/>
      <c r="Q13097" s="63"/>
    </row>
    <row r="13098" spans="1:17">
      <c r="A13098" s="52"/>
      <c r="B13098" s="52"/>
      <c r="O13098" s="55"/>
      <c r="P13098" s="63"/>
      <c r="Q13098" s="63"/>
    </row>
    <row r="13099" spans="1:17">
      <c r="A13099" s="52"/>
      <c r="B13099" s="52"/>
      <c r="P13099" s="63"/>
      <c r="Q13099" s="63"/>
    </row>
    <row r="13100" spans="1:17">
      <c r="A13100" s="52"/>
      <c r="B13100" s="52"/>
      <c r="P13100" s="63"/>
      <c r="Q13100" s="63"/>
    </row>
    <row r="13101" spans="1:17">
      <c r="A13101" s="52"/>
      <c r="B13101" s="52"/>
      <c r="P13101" s="63"/>
      <c r="Q13101" s="63"/>
    </row>
    <row r="13102" spans="1:17">
      <c r="A13102" s="52"/>
      <c r="B13102" s="52"/>
      <c r="P13102" s="63"/>
      <c r="Q13102" s="63"/>
    </row>
    <row r="13103" spans="1:17">
      <c r="A13103" s="52"/>
      <c r="B13103" s="52"/>
      <c r="P13103" s="63"/>
      <c r="Q13103" s="63"/>
    </row>
    <row r="13104" spans="1:17">
      <c r="A13104" s="52"/>
      <c r="B13104" s="52"/>
      <c r="P13104" s="63"/>
      <c r="Q13104" s="63"/>
    </row>
    <row r="13105" spans="1:17">
      <c r="A13105" s="52"/>
      <c r="B13105" s="52"/>
      <c r="P13105" s="63"/>
      <c r="Q13105" s="63"/>
    </row>
    <row r="13106" spans="1:17">
      <c r="A13106" s="52"/>
      <c r="B13106" s="52"/>
      <c r="P13106" s="63"/>
      <c r="Q13106" s="63"/>
    </row>
    <row r="13107" spans="1:17">
      <c r="A13107" s="52"/>
      <c r="B13107" s="52"/>
      <c r="P13107" s="63"/>
      <c r="Q13107" s="63"/>
    </row>
    <row r="13108" spans="1:17">
      <c r="A13108" s="52"/>
      <c r="B13108" s="52"/>
      <c r="P13108" s="63"/>
      <c r="Q13108" s="63"/>
    </row>
    <row r="13109" spans="1:17">
      <c r="A13109" s="52"/>
      <c r="B13109" s="52"/>
      <c r="P13109" s="63"/>
      <c r="Q13109" s="63"/>
    </row>
    <row r="13110" spans="1:17">
      <c r="A13110" s="52"/>
      <c r="B13110" s="52"/>
      <c r="P13110" s="63"/>
      <c r="Q13110" s="63"/>
    </row>
    <row r="13111" spans="1:17">
      <c r="A13111" s="52"/>
      <c r="B13111" s="52"/>
      <c r="P13111" s="63"/>
      <c r="Q13111" s="63"/>
    </row>
    <row r="13112" spans="1:17">
      <c r="A13112" s="52"/>
      <c r="B13112" s="52"/>
      <c r="P13112" s="63"/>
      <c r="Q13112" s="63"/>
    </row>
    <row r="13113" spans="1:17">
      <c r="A13113" s="52"/>
      <c r="B13113" s="52"/>
      <c r="P13113" s="63"/>
      <c r="Q13113" s="63"/>
    </row>
    <row r="13114" spans="1:17">
      <c r="A13114" s="52"/>
      <c r="B13114" s="52"/>
      <c r="P13114" s="63"/>
      <c r="Q13114" s="63"/>
    </row>
    <row r="13115" spans="1:17">
      <c r="A13115" s="52"/>
      <c r="B13115" s="52"/>
      <c r="P13115" s="63"/>
      <c r="Q13115" s="63"/>
    </row>
    <row r="13116" spans="1:17">
      <c r="A13116" s="52"/>
      <c r="B13116" s="52"/>
      <c r="P13116" s="63"/>
      <c r="Q13116" s="63"/>
    </row>
    <row r="13117" spans="1:17">
      <c r="A13117" s="52"/>
      <c r="B13117" s="52"/>
      <c r="P13117" s="63"/>
      <c r="Q13117" s="63"/>
    </row>
    <row r="13118" spans="1:17">
      <c r="A13118" s="52"/>
      <c r="B13118" s="52"/>
      <c r="P13118" s="63"/>
      <c r="Q13118" s="63"/>
    </row>
    <row r="13119" spans="1:17">
      <c r="A13119" s="52"/>
      <c r="B13119" s="52"/>
      <c r="P13119" s="63"/>
      <c r="Q13119" s="63"/>
    </row>
    <row r="13120" spans="1:17">
      <c r="A13120" s="52"/>
      <c r="B13120" s="52"/>
      <c r="P13120" s="63"/>
      <c r="Q13120" s="63"/>
    </row>
    <row r="13121" spans="1:17">
      <c r="A13121" s="52"/>
      <c r="B13121" s="52"/>
      <c r="P13121" s="63"/>
      <c r="Q13121" s="63"/>
    </row>
    <row r="13122" spans="1:17">
      <c r="A13122" s="52"/>
      <c r="B13122" s="52"/>
      <c r="P13122" s="63"/>
      <c r="Q13122" s="63"/>
    </row>
    <row r="13123" spans="1:17">
      <c r="A13123" s="52"/>
      <c r="B13123" s="52"/>
      <c r="P13123" s="63"/>
      <c r="Q13123" s="63"/>
    </row>
    <row r="13124" spans="1:17">
      <c r="A13124" s="52"/>
      <c r="B13124" s="52"/>
      <c r="P13124" s="63"/>
      <c r="Q13124" s="63"/>
    </row>
    <row r="13125" spans="1:17">
      <c r="A13125" s="52"/>
      <c r="B13125" s="52"/>
      <c r="P13125" s="63"/>
      <c r="Q13125" s="63"/>
    </row>
    <row r="13126" spans="1:17">
      <c r="A13126" s="52"/>
      <c r="B13126" s="52"/>
      <c r="P13126" s="63"/>
      <c r="Q13126" s="63"/>
    </row>
    <row r="13127" spans="1:17">
      <c r="A13127" s="52"/>
      <c r="B13127" s="52"/>
      <c r="P13127" s="63"/>
      <c r="Q13127" s="63"/>
    </row>
    <row r="13128" spans="1:17">
      <c r="A13128" s="52"/>
      <c r="B13128" s="52"/>
      <c r="P13128" s="63"/>
      <c r="Q13128" s="63"/>
    </row>
    <row r="13129" spans="1:17">
      <c r="A13129" s="52"/>
      <c r="B13129" s="52"/>
      <c r="P13129" s="63"/>
      <c r="Q13129" s="63"/>
    </row>
    <row r="13130" spans="1:17">
      <c r="A13130" s="52"/>
      <c r="B13130" s="52"/>
      <c r="P13130" s="63"/>
      <c r="Q13130" s="63"/>
    </row>
    <row r="13131" spans="1:17">
      <c r="A13131" s="52"/>
      <c r="B13131" s="52"/>
      <c r="P13131" s="63"/>
      <c r="Q13131" s="63"/>
    </row>
    <row r="13132" spans="1:17">
      <c r="A13132" s="52"/>
      <c r="B13132" s="52"/>
      <c r="P13132" s="63"/>
      <c r="Q13132" s="63"/>
    </row>
    <row r="13133" spans="1:17">
      <c r="A13133" s="52"/>
      <c r="B13133" s="52"/>
      <c r="P13133" s="63"/>
      <c r="Q13133" s="63"/>
    </row>
    <row r="13134" spans="1:17">
      <c r="A13134" s="52"/>
      <c r="B13134" s="52"/>
      <c r="P13134" s="63"/>
      <c r="Q13134" s="63"/>
    </row>
    <row r="13135" spans="1:17">
      <c r="A13135" s="52"/>
      <c r="B13135" s="52"/>
      <c r="P13135" s="63"/>
      <c r="Q13135" s="63"/>
    </row>
    <row r="13136" spans="1:17">
      <c r="A13136" s="52"/>
      <c r="B13136" s="52"/>
      <c r="P13136" s="63"/>
      <c r="Q13136" s="63"/>
    </row>
    <row r="13137" spans="1:17">
      <c r="A13137" s="52"/>
      <c r="B13137" s="52"/>
      <c r="P13137" s="63"/>
      <c r="Q13137" s="63"/>
    </row>
    <row r="13138" spans="1:17">
      <c r="A13138" s="52"/>
      <c r="B13138" s="52"/>
      <c r="P13138" s="63"/>
      <c r="Q13138" s="63"/>
    </row>
    <row r="13139" spans="1:17">
      <c r="A13139" s="52"/>
      <c r="B13139" s="52"/>
      <c r="P13139" s="63"/>
      <c r="Q13139" s="63"/>
    </row>
    <row r="13140" spans="1:17">
      <c r="A13140" s="52"/>
      <c r="B13140" s="52"/>
      <c r="P13140" s="63"/>
      <c r="Q13140" s="63"/>
    </row>
    <row r="13141" spans="1:17">
      <c r="A13141" s="52"/>
      <c r="B13141" s="52"/>
      <c r="P13141" s="63"/>
      <c r="Q13141" s="63"/>
    </row>
    <row r="13142" spans="1:17">
      <c r="A13142" s="52"/>
      <c r="B13142" s="52"/>
      <c r="P13142" s="63"/>
      <c r="Q13142" s="63"/>
    </row>
    <row r="13143" spans="1:17">
      <c r="A13143" s="52"/>
      <c r="B13143" s="52"/>
      <c r="P13143" s="63"/>
      <c r="Q13143" s="63"/>
    </row>
    <row r="13144" spans="1:17">
      <c r="A13144" s="52"/>
      <c r="B13144" s="52"/>
      <c r="P13144" s="63"/>
      <c r="Q13144" s="63"/>
    </row>
    <row r="13145" spans="1:17">
      <c r="A13145" s="52"/>
      <c r="B13145" s="52"/>
      <c r="P13145" s="63"/>
      <c r="Q13145" s="63"/>
    </row>
    <row r="13146" spans="1:17">
      <c r="A13146" s="52"/>
      <c r="B13146" s="52"/>
      <c r="P13146" s="63"/>
      <c r="Q13146" s="63"/>
    </row>
    <row r="13147" spans="1:17">
      <c r="A13147" s="52"/>
      <c r="B13147" s="52"/>
      <c r="P13147" s="63"/>
      <c r="Q13147" s="63"/>
    </row>
    <row r="13148" spans="1:17">
      <c r="A13148" s="52"/>
      <c r="B13148" s="52"/>
      <c r="P13148" s="63"/>
      <c r="Q13148" s="63"/>
    </row>
    <row r="13149" spans="1:17">
      <c r="A13149" s="52"/>
      <c r="B13149" s="52"/>
      <c r="P13149" s="63"/>
      <c r="Q13149" s="63"/>
    </row>
    <row r="13150" spans="1:17">
      <c r="A13150" s="52"/>
      <c r="B13150" s="52"/>
      <c r="P13150" s="63"/>
      <c r="Q13150" s="63"/>
    </row>
    <row r="13151" spans="1:17">
      <c r="A13151" s="52"/>
      <c r="B13151" s="52"/>
      <c r="P13151" s="63"/>
      <c r="Q13151" s="63"/>
    </row>
    <row r="13152" spans="1:17">
      <c r="A13152" s="52"/>
      <c r="B13152" s="52"/>
      <c r="P13152" s="63"/>
      <c r="Q13152" s="63"/>
    </row>
    <row r="13153" spans="1:17">
      <c r="A13153" s="52"/>
      <c r="B13153" s="52"/>
      <c r="P13153" s="63"/>
      <c r="Q13153" s="63"/>
    </row>
    <row r="13154" spans="1:17">
      <c r="A13154" s="52"/>
      <c r="B13154" s="52"/>
      <c r="P13154" s="63"/>
      <c r="Q13154" s="63"/>
    </row>
    <row r="13155" spans="1:17">
      <c r="A13155" s="52"/>
      <c r="B13155" s="52"/>
      <c r="P13155" s="63"/>
      <c r="Q13155" s="63"/>
    </row>
    <row r="13156" spans="1:17">
      <c r="A13156" s="52"/>
      <c r="B13156" s="52"/>
      <c r="P13156" s="63"/>
      <c r="Q13156" s="63"/>
    </row>
    <row r="13157" spans="1:17">
      <c r="A13157" s="52"/>
      <c r="B13157" s="52"/>
      <c r="P13157" s="63"/>
      <c r="Q13157" s="63"/>
    </row>
    <row r="13158" spans="1:17">
      <c r="A13158" s="52"/>
      <c r="B13158" s="52"/>
      <c r="P13158" s="63"/>
      <c r="Q13158" s="63"/>
    </row>
    <row r="13159" spans="1:17">
      <c r="A13159" s="52"/>
      <c r="B13159" s="52"/>
      <c r="P13159" s="63"/>
      <c r="Q13159" s="63"/>
    </row>
    <row r="13160" spans="1:17">
      <c r="A13160" s="52"/>
      <c r="B13160" s="52"/>
      <c r="P13160" s="63"/>
      <c r="Q13160" s="63"/>
    </row>
    <row r="13161" spans="1:17">
      <c r="A13161" s="52"/>
      <c r="B13161" s="52"/>
      <c r="P13161" s="63"/>
      <c r="Q13161" s="63"/>
    </row>
    <row r="13162" spans="1:17">
      <c r="A13162" s="52"/>
      <c r="B13162" s="52"/>
      <c r="P13162" s="63"/>
      <c r="Q13162" s="63"/>
    </row>
    <row r="13163" spans="1:17">
      <c r="A13163" s="52"/>
      <c r="B13163" s="52"/>
      <c r="P13163" s="63"/>
      <c r="Q13163" s="63"/>
    </row>
    <row r="13164" spans="1:17">
      <c r="A13164" s="52"/>
      <c r="B13164" s="52"/>
      <c r="P13164" s="63"/>
      <c r="Q13164" s="63"/>
    </row>
    <row r="13165" spans="1:17">
      <c r="A13165" s="52"/>
      <c r="B13165" s="52"/>
      <c r="P13165" s="63"/>
      <c r="Q13165" s="63"/>
    </row>
    <row r="13166" spans="1:17">
      <c r="A13166" s="52"/>
      <c r="B13166" s="52"/>
      <c r="P13166" s="63"/>
      <c r="Q13166" s="63"/>
    </row>
    <row r="13167" spans="1:17">
      <c r="A13167" s="52"/>
      <c r="B13167" s="52"/>
      <c r="P13167" s="63"/>
      <c r="Q13167" s="63"/>
    </row>
    <row r="13168" spans="1:17">
      <c r="A13168" s="52"/>
      <c r="B13168" s="52"/>
      <c r="P13168" s="63"/>
      <c r="Q13168" s="63"/>
    </row>
    <row r="13169" spans="1:17">
      <c r="A13169" s="52"/>
      <c r="B13169" s="52"/>
      <c r="P13169" s="63"/>
      <c r="Q13169" s="63"/>
    </row>
    <row r="13170" spans="1:17">
      <c r="A13170" s="52"/>
      <c r="B13170" s="52"/>
      <c r="P13170" s="63"/>
      <c r="Q13170" s="63"/>
    </row>
    <row r="13171" spans="1:17">
      <c r="A13171" s="52"/>
      <c r="B13171" s="52"/>
      <c r="P13171" s="63"/>
      <c r="Q13171" s="63"/>
    </row>
    <row r="13172" spans="1:17">
      <c r="A13172" s="52"/>
      <c r="B13172" s="52"/>
      <c r="P13172" s="63"/>
      <c r="Q13172" s="63"/>
    </row>
    <row r="13173" spans="1:17">
      <c r="A13173" s="52"/>
      <c r="B13173" s="52"/>
      <c r="P13173" s="63"/>
      <c r="Q13173" s="63"/>
    </row>
    <row r="13174" spans="1:17">
      <c r="A13174" s="52"/>
      <c r="B13174" s="52"/>
      <c r="P13174" s="63"/>
      <c r="Q13174" s="63"/>
    </row>
    <row r="13175" spans="1:17">
      <c r="A13175" s="52"/>
      <c r="B13175" s="52"/>
      <c r="P13175" s="63"/>
      <c r="Q13175" s="63"/>
    </row>
    <row r="13176" spans="1:17">
      <c r="A13176" s="52"/>
      <c r="B13176" s="52"/>
      <c r="P13176" s="63"/>
      <c r="Q13176" s="63"/>
    </row>
    <row r="13177" spans="1:17">
      <c r="A13177" s="52"/>
      <c r="B13177" s="52"/>
      <c r="P13177" s="63"/>
      <c r="Q13177" s="63"/>
    </row>
    <row r="13178" spans="1:17">
      <c r="A13178" s="52"/>
      <c r="B13178" s="52"/>
      <c r="P13178" s="63"/>
      <c r="Q13178" s="63"/>
    </row>
    <row r="13179" spans="1:17">
      <c r="A13179" s="52"/>
      <c r="B13179" s="52"/>
      <c r="P13179" s="63"/>
      <c r="Q13179" s="63"/>
    </row>
    <row r="13180" spans="1:17">
      <c r="A13180" s="52"/>
      <c r="B13180" s="52"/>
      <c r="P13180" s="63"/>
      <c r="Q13180" s="63"/>
    </row>
    <row r="13181" spans="1:17">
      <c r="A13181" s="52"/>
      <c r="B13181" s="52"/>
      <c r="P13181" s="63"/>
      <c r="Q13181" s="63"/>
    </row>
    <row r="13182" spans="1:17">
      <c r="A13182" s="52"/>
      <c r="B13182" s="52"/>
      <c r="P13182" s="63"/>
      <c r="Q13182" s="63"/>
    </row>
    <row r="13183" spans="1:17">
      <c r="A13183" s="52"/>
      <c r="B13183" s="52"/>
      <c r="P13183" s="63"/>
      <c r="Q13183" s="63"/>
    </row>
    <row r="13184" spans="1:17">
      <c r="A13184" s="52"/>
      <c r="B13184" s="52"/>
      <c r="P13184" s="63"/>
      <c r="Q13184" s="63"/>
    </row>
    <row r="13185" spans="1:17">
      <c r="A13185" s="52"/>
      <c r="B13185" s="52"/>
      <c r="P13185" s="63"/>
      <c r="Q13185" s="63"/>
    </row>
    <row r="13186" spans="1:17">
      <c r="A13186" s="52"/>
      <c r="B13186" s="52"/>
      <c r="P13186" s="63"/>
      <c r="Q13186" s="63"/>
    </row>
    <row r="13187" spans="1:17">
      <c r="A13187" s="52"/>
      <c r="B13187" s="52"/>
      <c r="P13187" s="63"/>
      <c r="Q13187" s="63"/>
    </row>
    <row r="13188" spans="1:17">
      <c r="A13188" s="52"/>
      <c r="B13188" s="52"/>
      <c r="P13188" s="63"/>
      <c r="Q13188" s="63"/>
    </row>
    <row r="13189" spans="1:17">
      <c r="A13189" s="52"/>
      <c r="B13189" s="52"/>
      <c r="P13189" s="63"/>
      <c r="Q13189" s="63"/>
    </row>
    <row r="13190" spans="1:17">
      <c r="A13190" s="52"/>
      <c r="B13190" s="52"/>
      <c r="P13190" s="63"/>
      <c r="Q13190" s="63"/>
    </row>
    <row r="13191" spans="1:17">
      <c r="A13191" s="52"/>
      <c r="B13191" s="52"/>
      <c r="P13191" s="63"/>
      <c r="Q13191" s="63"/>
    </row>
    <row r="13192" spans="1:17">
      <c r="A13192" s="52"/>
      <c r="B13192" s="52"/>
      <c r="P13192" s="63"/>
      <c r="Q13192" s="63"/>
    </row>
    <row r="13193" spans="1:17">
      <c r="A13193" s="52"/>
      <c r="B13193" s="52"/>
      <c r="P13193" s="63"/>
      <c r="Q13193" s="63"/>
    </row>
    <row r="13194" spans="1:17">
      <c r="A13194" s="52"/>
      <c r="B13194" s="52"/>
      <c r="P13194" s="63"/>
      <c r="Q13194" s="63"/>
    </row>
    <row r="13195" spans="1:17">
      <c r="A13195" s="52"/>
      <c r="B13195" s="52"/>
      <c r="P13195" s="63"/>
      <c r="Q13195" s="63"/>
    </row>
    <row r="13196" spans="1:17">
      <c r="A13196" s="52"/>
      <c r="B13196" s="52"/>
      <c r="P13196" s="63"/>
      <c r="Q13196" s="63"/>
    </row>
    <row r="13197" spans="1:17">
      <c r="A13197" s="52"/>
      <c r="B13197" s="52"/>
      <c r="P13197" s="63"/>
      <c r="Q13197" s="63"/>
    </row>
    <row r="13198" spans="1:17">
      <c r="A13198" s="52"/>
      <c r="B13198" s="52"/>
      <c r="P13198" s="63"/>
      <c r="Q13198" s="63"/>
    </row>
    <row r="13199" spans="1:17">
      <c r="A13199" s="52"/>
      <c r="B13199" s="52"/>
      <c r="P13199" s="63"/>
      <c r="Q13199" s="63"/>
    </row>
    <row r="13200" spans="1:17">
      <c r="A13200" s="52"/>
      <c r="B13200" s="52"/>
      <c r="P13200" s="63"/>
      <c r="Q13200" s="63"/>
    </row>
    <row r="13201" spans="1:17">
      <c r="A13201" s="52"/>
      <c r="B13201" s="52"/>
      <c r="P13201" s="63"/>
      <c r="Q13201" s="63"/>
    </row>
    <row r="13202" spans="1:17">
      <c r="A13202" s="52"/>
      <c r="B13202" s="52"/>
      <c r="P13202" s="63"/>
      <c r="Q13202" s="63"/>
    </row>
    <row r="13203" spans="1:17">
      <c r="A13203" s="52"/>
      <c r="B13203" s="52"/>
      <c r="P13203" s="63"/>
      <c r="Q13203" s="63"/>
    </row>
    <row r="13204" spans="1:17">
      <c r="A13204" s="52"/>
      <c r="B13204" s="52"/>
      <c r="P13204" s="63"/>
      <c r="Q13204" s="63"/>
    </row>
    <row r="13205" spans="1:17">
      <c r="A13205" s="52"/>
      <c r="B13205" s="52"/>
      <c r="P13205" s="63"/>
      <c r="Q13205" s="63"/>
    </row>
    <row r="13206" spans="1:17">
      <c r="A13206" s="52"/>
      <c r="B13206" s="52"/>
      <c r="P13206" s="63"/>
      <c r="Q13206" s="63"/>
    </row>
    <row r="13207" spans="1:17">
      <c r="A13207" s="52"/>
      <c r="B13207" s="52"/>
      <c r="P13207" s="63"/>
      <c r="Q13207" s="63"/>
    </row>
    <row r="13208" spans="1:17">
      <c r="A13208" s="52"/>
      <c r="B13208" s="52"/>
      <c r="P13208" s="63"/>
      <c r="Q13208" s="63"/>
    </row>
    <row r="13209" spans="1:17">
      <c r="A13209" s="52"/>
      <c r="B13209" s="52"/>
      <c r="P13209" s="63"/>
      <c r="Q13209" s="63"/>
    </row>
    <row r="13210" spans="1:17">
      <c r="A13210" s="52"/>
      <c r="B13210" s="52"/>
      <c r="P13210" s="63"/>
      <c r="Q13210" s="63"/>
    </row>
    <row r="13211" spans="1:17">
      <c r="A13211" s="52"/>
      <c r="B13211" s="52"/>
      <c r="P13211" s="63"/>
      <c r="Q13211" s="63"/>
    </row>
    <row r="13212" spans="1:17">
      <c r="A13212" s="52"/>
      <c r="B13212" s="52"/>
      <c r="P13212" s="63"/>
      <c r="Q13212" s="63"/>
    </row>
    <row r="13213" spans="1:17">
      <c r="A13213" s="52"/>
      <c r="B13213" s="52"/>
      <c r="P13213" s="63"/>
      <c r="Q13213" s="63"/>
    </row>
    <row r="13214" spans="1:17">
      <c r="A13214" s="52"/>
      <c r="B13214" s="52"/>
      <c r="P13214" s="63"/>
      <c r="Q13214" s="63"/>
    </row>
    <row r="13215" spans="1:17">
      <c r="A13215" s="52"/>
      <c r="B13215" s="52"/>
      <c r="P13215" s="63"/>
      <c r="Q13215" s="63"/>
    </row>
    <row r="13216" spans="1:17">
      <c r="A13216" s="52"/>
      <c r="B13216" s="52"/>
      <c r="P13216" s="63"/>
      <c r="Q13216" s="63"/>
    </row>
    <row r="13217" spans="1:17">
      <c r="A13217" s="52"/>
      <c r="B13217" s="52"/>
      <c r="P13217" s="63"/>
      <c r="Q13217" s="63"/>
    </row>
    <row r="13218" spans="1:17">
      <c r="A13218" s="52"/>
      <c r="B13218" s="52"/>
      <c r="P13218" s="63"/>
      <c r="Q13218" s="63"/>
    </row>
    <row r="13219" spans="1:17">
      <c r="A13219" s="52"/>
      <c r="B13219" s="52"/>
      <c r="P13219" s="63"/>
      <c r="Q13219" s="63"/>
    </row>
    <row r="13220" spans="1:17">
      <c r="A13220" s="52"/>
      <c r="B13220" s="52"/>
      <c r="P13220" s="63"/>
      <c r="Q13220" s="63"/>
    </row>
    <row r="13221" spans="1:17">
      <c r="A13221" s="52"/>
      <c r="B13221" s="52"/>
      <c r="P13221" s="63"/>
      <c r="Q13221" s="63"/>
    </row>
    <row r="13222" spans="1:17">
      <c r="A13222" s="52"/>
      <c r="B13222" s="52"/>
      <c r="P13222" s="63"/>
      <c r="Q13222" s="63"/>
    </row>
    <row r="13223" spans="1:17">
      <c r="A13223" s="52"/>
      <c r="B13223" s="52"/>
      <c r="P13223" s="63"/>
      <c r="Q13223" s="63"/>
    </row>
    <row r="13224" spans="1:17">
      <c r="A13224" s="52"/>
      <c r="B13224" s="52"/>
      <c r="P13224" s="63"/>
      <c r="Q13224" s="63"/>
    </row>
    <row r="13225" spans="1:17">
      <c r="A13225" s="52"/>
      <c r="B13225" s="52"/>
      <c r="P13225" s="63"/>
      <c r="Q13225" s="63"/>
    </row>
    <row r="13226" spans="1:17">
      <c r="A13226" s="52"/>
      <c r="B13226" s="52"/>
      <c r="P13226" s="63"/>
      <c r="Q13226" s="63"/>
    </row>
    <row r="13227" spans="1:17">
      <c r="A13227" s="52"/>
      <c r="B13227" s="52"/>
      <c r="P13227" s="63"/>
      <c r="Q13227" s="63"/>
    </row>
    <row r="13228" spans="1:17">
      <c r="A13228" s="52"/>
      <c r="B13228" s="52"/>
      <c r="P13228" s="63"/>
      <c r="Q13228" s="63"/>
    </row>
    <row r="13229" spans="1:17">
      <c r="A13229" s="52"/>
      <c r="B13229" s="52"/>
      <c r="P13229" s="63"/>
      <c r="Q13229" s="63"/>
    </row>
    <row r="13230" spans="1:17">
      <c r="A13230" s="52"/>
      <c r="B13230" s="52"/>
      <c r="P13230" s="63"/>
      <c r="Q13230" s="63"/>
    </row>
    <row r="13231" spans="1:17">
      <c r="A13231" s="52"/>
      <c r="B13231" s="52"/>
      <c r="P13231" s="63"/>
      <c r="Q13231" s="63"/>
    </row>
    <row r="13232" spans="1:17">
      <c r="A13232" s="52"/>
      <c r="B13232" s="52"/>
      <c r="P13232" s="63"/>
      <c r="Q13232" s="63"/>
    </row>
    <row r="13233" spans="1:17">
      <c r="A13233" s="52"/>
      <c r="B13233" s="52"/>
      <c r="P13233" s="63"/>
      <c r="Q13233" s="63"/>
    </row>
    <row r="13234" spans="1:17">
      <c r="A13234" s="52"/>
      <c r="B13234" s="52"/>
      <c r="P13234" s="63"/>
      <c r="Q13234" s="63"/>
    </row>
    <row r="13235" spans="1:17">
      <c r="A13235" s="52"/>
      <c r="B13235" s="52"/>
      <c r="P13235" s="63"/>
      <c r="Q13235" s="63"/>
    </row>
    <row r="13236" spans="1:17">
      <c r="A13236" s="52"/>
      <c r="B13236" s="52"/>
      <c r="P13236" s="63"/>
      <c r="Q13236" s="63"/>
    </row>
    <row r="13237" spans="1:17">
      <c r="A13237" s="52"/>
      <c r="B13237" s="52"/>
      <c r="P13237" s="63"/>
      <c r="Q13237" s="63"/>
    </row>
    <row r="13238" spans="1:17">
      <c r="A13238" s="52"/>
      <c r="B13238" s="52"/>
      <c r="P13238" s="63"/>
      <c r="Q13238" s="63"/>
    </row>
    <row r="13239" spans="1:17">
      <c r="A13239" s="52"/>
      <c r="B13239" s="52"/>
      <c r="P13239" s="63"/>
      <c r="Q13239" s="63"/>
    </row>
    <row r="13240" spans="1:17">
      <c r="A13240" s="52"/>
      <c r="B13240" s="52"/>
      <c r="P13240" s="63"/>
      <c r="Q13240" s="63"/>
    </row>
    <row r="13241" spans="1:17">
      <c r="A13241" s="52"/>
      <c r="B13241" s="52"/>
      <c r="P13241" s="63"/>
      <c r="Q13241" s="63"/>
    </row>
    <row r="13242" spans="1:17">
      <c r="A13242" s="52"/>
      <c r="B13242" s="52"/>
      <c r="P13242" s="63"/>
      <c r="Q13242" s="63"/>
    </row>
    <row r="13243" spans="1:17">
      <c r="A13243" s="52"/>
      <c r="B13243" s="52"/>
      <c r="P13243" s="63"/>
      <c r="Q13243" s="63"/>
    </row>
    <row r="13244" spans="1:17">
      <c r="A13244" s="52"/>
      <c r="B13244" s="52"/>
      <c r="P13244" s="63"/>
      <c r="Q13244" s="63"/>
    </row>
    <row r="13245" spans="1:17">
      <c r="A13245" s="52"/>
      <c r="B13245" s="52"/>
      <c r="P13245" s="63"/>
      <c r="Q13245" s="63"/>
    </row>
    <row r="13246" spans="1:17">
      <c r="A13246" s="52"/>
      <c r="B13246" s="52"/>
      <c r="P13246" s="63"/>
      <c r="Q13246" s="63"/>
    </row>
    <row r="13247" spans="1:17">
      <c r="A13247" s="52"/>
      <c r="B13247" s="52"/>
      <c r="P13247" s="63"/>
      <c r="Q13247" s="63"/>
    </row>
    <row r="13248" spans="1:17">
      <c r="A13248" s="52"/>
      <c r="B13248" s="52"/>
      <c r="P13248" s="63"/>
      <c r="Q13248" s="63"/>
    </row>
    <row r="13249" spans="1:17">
      <c r="A13249" s="52"/>
      <c r="B13249" s="52"/>
      <c r="P13249" s="63"/>
      <c r="Q13249" s="63"/>
    </row>
    <row r="13250" spans="1:17">
      <c r="A13250" s="52"/>
      <c r="B13250" s="52"/>
      <c r="P13250" s="63"/>
      <c r="Q13250" s="63"/>
    </row>
    <row r="13251" spans="1:17">
      <c r="A13251" s="52"/>
      <c r="B13251" s="52"/>
      <c r="P13251" s="63"/>
      <c r="Q13251" s="63"/>
    </row>
    <row r="13252" spans="1:17">
      <c r="A13252" s="52"/>
      <c r="B13252" s="52"/>
      <c r="P13252" s="63"/>
      <c r="Q13252" s="63"/>
    </row>
    <row r="13253" spans="1:17">
      <c r="A13253" s="52"/>
      <c r="B13253" s="52"/>
      <c r="P13253" s="63"/>
      <c r="Q13253" s="63"/>
    </row>
    <row r="13254" spans="1:17">
      <c r="A13254" s="52"/>
      <c r="B13254" s="52"/>
      <c r="P13254" s="63"/>
      <c r="Q13254" s="63"/>
    </row>
    <row r="13255" spans="1:17">
      <c r="A13255" s="52"/>
      <c r="B13255" s="52"/>
      <c r="P13255" s="63"/>
      <c r="Q13255" s="63"/>
    </row>
    <row r="13256" spans="1:17">
      <c r="A13256" s="52"/>
      <c r="B13256" s="52"/>
      <c r="P13256" s="63"/>
      <c r="Q13256" s="63"/>
    </row>
    <row r="13257" spans="1:17">
      <c r="A13257" s="52"/>
      <c r="B13257" s="52"/>
      <c r="P13257" s="63"/>
      <c r="Q13257" s="63"/>
    </row>
    <row r="13258" spans="1:17">
      <c r="A13258" s="52"/>
      <c r="B13258" s="52"/>
      <c r="P13258" s="63"/>
      <c r="Q13258" s="63"/>
    </row>
    <row r="13259" spans="1:17">
      <c r="A13259" s="52"/>
      <c r="B13259" s="52"/>
      <c r="P13259" s="63"/>
      <c r="Q13259" s="63"/>
    </row>
    <row r="13260" spans="1:17">
      <c r="A13260" s="52"/>
      <c r="B13260" s="52"/>
      <c r="P13260" s="63"/>
      <c r="Q13260" s="63"/>
    </row>
    <row r="13261" spans="1:17">
      <c r="A13261" s="52"/>
      <c r="B13261" s="52"/>
      <c r="P13261" s="63"/>
      <c r="Q13261" s="63"/>
    </row>
    <row r="13262" spans="1:17">
      <c r="A13262" s="52"/>
      <c r="B13262" s="52"/>
      <c r="P13262" s="63"/>
      <c r="Q13262" s="63"/>
    </row>
    <row r="13263" spans="1:17">
      <c r="A13263" s="52"/>
      <c r="B13263" s="52"/>
      <c r="P13263" s="63"/>
      <c r="Q13263" s="63"/>
    </row>
    <row r="13264" spans="1:17">
      <c r="A13264" s="52"/>
      <c r="B13264" s="52"/>
      <c r="P13264" s="63"/>
      <c r="Q13264" s="63"/>
    </row>
    <row r="13265" spans="1:17">
      <c r="A13265" s="52"/>
      <c r="B13265" s="52"/>
      <c r="P13265" s="63"/>
      <c r="Q13265" s="63"/>
    </row>
    <row r="13266" spans="1:17">
      <c r="A13266" s="52"/>
      <c r="B13266" s="52"/>
      <c r="P13266" s="63"/>
      <c r="Q13266" s="63"/>
    </row>
    <row r="13267" spans="1:17">
      <c r="A13267" s="52"/>
      <c r="B13267" s="52"/>
      <c r="P13267" s="63"/>
      <c r="Q13267" s="63"/>
    </row>
    <row r="13268" spans="1:17">
      <c r="A13268" s="52"/>
      <c r="B13268" s="52"/>
      <c r="P13268" s="63"/>
      <c r="Q13268" s="63"/>
    </row>
    <row r="13269" spans="1:17">
      <c r="A13269" s="52"/>
      <c r="B13269" s="52"/>
      <c r="P13269" s="63"/>
      <c r="Q13269" s="63"/>
    </row>
    <row r="13270" spans="1:17">
      <c r="A13270" s="52"/>
      <c r="B13270" s="52"/>
      <c r="P13270" s="63"/>
      <c r="Q13270" s="63"/>
    </row>
    <row r="13271" spans="1:17">
      <c r="A13271" s="52"/>
      <c r="B13271" s="52"/>
      <c r="P13271" s="63"/>
      <c r="Q13271" s="63"/>
    </row>
    <row r="13272" spans="1:17">
      <c r="A13272" s="52"/>
      <c r="B13272" s="52"/>
      <c r="P13272" s="63"/>
      <c r="Q13272" s="63"/>
    </row>
    <row r="13273" spans="1:17">
      <c r="A13273" s="52"/>
      <c r="B13273" s="52"/>
      <c r="P13273" s="63"/>
      <c r="Q13273" s="63"/>
    </row>
    <row r="13274" spans="1:17">
      <c r="A13274" s="52"/>
      <c r="B13274" s="52"/>
      <c r="P13274" s="63"/>
      <c r="Q13274" s="63"/>
    </row>
    <row r="13275" spans="1:17">
      <c r="A13275" s="52"/>
      <c r="B13275" s="52"/>
      <c r="P13275" s="63"/>
      <c r="Q13275" s="63"/>
    </row>
    <row r="13276" spans="1:17">
      <c r="A13276" s="52"/>
      <c r="B13276" s="52"/>
      <c r="P13276" s="63"/>
      <c r="Q13276" s="63"/>
    </row>
    <row r="13277" spans="1:17">
      <c r="A13277" s="52"/>
      <c r="B13277" s="52"/>
      <c r="P13277" s="63"/>
      <c r="Q13277" s="63"/>
    </row>
    <row r="13278" spans="1:17">
      <c r="A13278" s="52"/>
      <c r="B13278" s="52"/>
      <c r="P13278" s="63"/>
      <c r="Q13278" s="63"/>
    </row>
    <row r="13279" spans="1:17">
      <c r="A13279" s="52"/>
      <c r="B13279" s="52"/>
      <c r="P13279" s="63"/>
      <c r="Q13279" s="63"/>
    </row>
    <row r="13280" spans="1:17">
      <c r="A13280" s="52"/>
      <c r="B13280" s="52"/>
      <c r="P13280" s="63"/>
      <c r="Q13280" s="63"/>
    </row>
    <row r="13281" spans="1:17">
      <c r="A13281" s="52"/>
      <c r="B13281" s="52"/>
      <c r="P13281" s="63"/>
      <c r="Q13281" s="63"/>
    </row>
    <row r="13282" spans="1:17">
      <c r="A13282" s="52"/>
      <c r="B13282" s="52"/>
      <c r="P13282" s="63"/>
      <c r="Q13282" s="63"/>
    </row>
    <row r="13283" spans="1:17">
      <c r="A13283" s="52"/>
      <c r="B13283" s="52"/>
      <c r="P13283" s="63"/>
      <c r="Q13283" s="63"/>
    </row>
    <row r="13284" spans="1:17">
      <c r="A13284" s="52"/>
      <c r="B13284" s="52"/>
      <c r="P13284" s="63"/>
      <c r="Q13284" s="63"/>
    </row>
    <row r="13285" spans="1:17">
      <c r="A13285" s="52"/>
      <c r="B13285" s="52"/>
      <c r="P13285" s="63"/>
      <c r="Q13285" s="63"/>
    </row>
    <row r="13286" spans="1:17">
      <c r="A13286" s="52"/>
      <c r="B13286" s="52"/>
      <c r="P13286" s="63"/>
      <c r="Q13286" s="63"/>
    </row>
    <row r="13287" spans="1:17">
      <c r="A13287" s="52"/>
      <c r="B13287" s="52"/>
      <c r="P13287" s="63"/>
      <c r="Q13287" s="63"/>
    </row>
    <row r="13288" spans="1:17">
      <c r="A13288" s="52"/>
      <c r="B13288" s="52"/>
      <c r="P13288" s="63"/>
      <c r="Q13288" s="63"/>
    </row>
    <row r="13289" spans="1:17">
      <c r="A13289" s="52"/>
      <c r="B13289" s="52"/>
      <c r="P13289" s="63"/>
      <c r="Q13289" s="63"/>
    </row>
    <row r="13290" spans="1:17">
      <c r="A13290" s="52"/>
      <c r="B13290" s="52"/>
      <c r="P13290" s="63"/>
      <c r="Q13290" s="63"/>
    </row>
    <row r="13291" spans="1:17">
      <c r="A13291" s="52"/>
      <c r="B13291" s="52"/>
      <c r="P13291" s="63"/>
      <c r="Q13291" s="63"/>
    </row>
    <row r="13292" spans="1:17">
      <c r="A13292" s="52"/>
      <c r="B13292" s="52"/>
      <c r="P13292" s="63"/>
      <c r="Q13292" s="63"/>
    </row>
    <row r="13293" spans="1:17">
      <c r="A13293" s="52"/>
      <c r="B13293" s="52"/>
      <c r="P13293" s="63"/>
      <c r="Q13293" s="63"/>
    </row>
    <row r="13294" spans="1:17">
      <c r="A13294" s="52"/>
      <c r="B13294" s="52"/>
      <c r="P13294" s="63"/>
      <c r="Q13294" s="63"/>
    </row>
    <row r="13295" spans="1:17">
      <c r="A13295" s="52"/>
      <c r="B13295" s="52"/>
      <c r="P13295" s="63"/>
      <c r="Q13295" s="63"/>
    </row>
    <row r="13296" spans="1:17">
      <c r="A13296" s="52"/>
      <c r="B13296" s="52"/>
      <c r="P13296" s="63"/>
      <c r="Q13296" s="63"/>
    </row>
    <row r="13297" spans="1:17">
      <c r="A13297" s="52"/>
      <c r="B13297" s="52"/>
      <c r="P13297" s="63"/>
      <c r="Q13297" s="63"/>
    </row>
    <row r="13298" spans="1:17">
      <c r="A13298" s="52"/>
      <c r="B13298" s="52"/>
      <c r="P13298" s="63"/>
      <c r="Q13298" s="63"/>
    </row>
    <row r="13299" spans="1:17">
      <c r="A13299" s="52"/>
      <c r="B13299" s="52"/>
      <c r="P13299" s="63"/>
      <c r="Q13299" s="63"/>
    </row>
    <row r="13300" spans="1:17">
      <c r="A13300" s="52"/>
      <c r="B13300" s="52"/>
      <c r="P13300" s="63"/>
      <c r="Q13300" s="63"/>
    </row>
    <row r="13301" spans="1:17">
      <c r="A13301" s="52"/>
      <c r="B13301" s="52"/>
      <c r="P13301" s="63"/>
      <c r="Q13301" s="63"/>
    </row>
    <row r="13302" spans="1:17">
      <c r="A13302" s="52"/>
      <c r="B13302" s="52"/>
      <c r="P13302" s="63"/>
      <c r="Q13302" s="63"/>
    </row>
    <row r="13303" spans="1:17">
      <c r="A13303" s="52"/>
      <c r="B13303" s="52"/>
      <c r="P13303" s="63"/>
      <c r="Q13303" s="63"/>
    </row>
    <row r="13304" spans="1:17">
      <c r="A13304" s="52"/>
      <c r="B13304" s="52"/>
      <c r="P13304" s="63"/>
      <c r="Q13304" s="63"/>
    </row>
    <row r="13305" spans="1:17">
      <c r="A13305" s="52"/>
      <c r="B13305" s="52"/>
      <c r="P13305" s="63"/>
      <c r="Q13305" s="63"/>
    </row>
    <row r="13306" spans="1:17">
      <c r="A13306" s="52"/>
      <c r="B13306" s="52"/>
      <c r="P13306" s="63"/>
      <c r="Q13306" s="63"/>
    </row>
    <row r="13307" spans="1:17">
      <c r="A13307" s="52"/>
      <c r="B13307" s="52"/>
      <c r="P13307" s="63"/>
      <c r="Q13307" s="63"/>
    </row>
    <row r="13308" spans="1:17">
      <c r="A13308" s="52"/>
      <c r="B13308" s="52"/>
      <c r="P13308" s="63"/>
      <c r="Q13308" s="63"/>
    </row>
    <row r="13309" spans="1:17">
      <c r="A13309" s="52"/>
      <c r="B13309" s="52"/>
      <c r="P13309" s="63"/>
      <c r="Q13309" s="63"/>
    </row>
    <row r="13310" spans="1:17">
      <c r="A13310" s="52"/>
      <c r="B13310" s="52"/>
      <c r="P13310" s="63"/>
      <c r="Q13310" s="63"/>
    </row>
    <row r="13311" spans="1:17">
      <c r="A13311" s="52"/>
      <c r="B13311" s="52"/>
      <c r="P13311" s="63"/>
      <c r="Q13311" s="63"/>
    </row>
    <row r="13312" spans="1:17">
      <c r="A13312" s="52"/>
      <c r="B13312" s="52"/>
      <c r="P13312" s="63"/>
      <c r="Q13312" s="63"/>
    </row>
    <row r="13313" spans="1:17">
      <c r="A13313" s="52"/>
      <c r="B13313" s="52"/>
      <c r="P13313" s="63"/>
      <c r="Q13313" s="63"/>
    </row>
    <row r="13314" spans="1:17">
      <c r="A13314" s="52"/>
      <c r="B13314" s="52"/>
      <c r="P13314" s="63"/>
      <c r="Q13314" s="63"/>
    </row>
    <row r="13315" spans="1:17">
      <c r="A13315" s="52"/>
      <c r="B13315" s="52"/>
      <c r="P13315" s="63"/>
      <c r="Q13315" s="63"/>
    </row>
    <row r="13316" spans="1:17">
      <c r="A13316" s="52"/>
      <c r="B13316" s="52"/>
      <c r="P13316" s="63"/>
      <c r="Q13316" s="63"/>
    </row>
    <row r="13317" spans="1:17">
      <c r="A13317" s="52"/>
      <c r="B13317" s="52"/>
      <c r="P13317" s="63"/>
      <c r="Q13317" s="63"/>
    </row>
    <row r="13318" spans="1:17">
      <c r="A13318" s="52"/>
      <c r="B13318" s="52"/>
      <c r="P13318" s="63"/>
      <c r="Q13318" s="63"/>
    </row>
    <row r="13319" spans="1:17">
      <c r="A13319" s="52"/>
      <c r="B13319" s="52"/>
      <c r="P13319" s="63"/>
      <c r="Q13319" s="63"/>
    </row>
    <row r="13320" spans="1:17">
      <c r="A13320" s="52"/>
      <c r="B13320" s="52"/>
      <c r="P13320" s="63"/>
      <c r="Q13320" s="63"/>
    </row>
    <row r="13321" spans="1:17">
      <c r="A13321" s="52"/>
      <c r="B13321" s="52"/>
      <c r="P13321" s="63"/>
      <c r="Q13321" s="63"/>
    </row>
    <row r="13322" spans="1:17">
      <c r="A13322" s="52"/>
      <c r="B13322" s="52"/>
      <c r="P13322" s="63"/>
      <c r="Q13322" s="63"/>
    </row>
    <row r="13323" spans="1:17">
      <c r="A13323" s="52"/>
      <c r="B13323" s="52"/>
      <c r="P13323" s="63"/>
      <c r="Q13323" s="63"/>
    </row>
    <row r="13324" spans="1:17">
      <c r="A13324" s="52"/>
      <c r="B13324" s="52"/>
      <c r="P13324" s="63"/>
      <c r="Q13324" s="63"/>
    </row>
    <row r="13325" spans="1:17">
      <c r="A13325" s="52"/>
      <c r="B13325" s="52"/>
      <c r="P13325" s="63"/>
      <c r="Q13325" s="63"/>
    </row>
    <row r="13326" spans="1:17">
      <c r="A13326" s="52"/>
      <c r="B13326" s="52"/>
      <c r="P13326" s="63"/>
      <c r="Q13326" s="63"/>
    </row>
    <row r="13327" spans="1:17">
      <c r="A13327" s="52"/>
      <c r="B13327" s="52"/>
      <c r="P13327" s="63"/>
      <c r="Q13327" s="63"/>
    </row>
    <row r="13328" spans="1:17">
      <c r="A13328" s="52"/>
      <c r="B13328" s="52"/>
      <c r="P13328" s="63"/>
      <c r="Q13328" s="63"/>
    </row>
    <row r="13329" spans="1:17">
      <c r="A13329" s="52"/>
      <c r="B13329" s="52"/>
      <c r="P13329" s="63"/>
      <c r="Q13329" s="63"/>
    </row>
    <row r="13330" spans="1:17">
      <c r="A13330" s="52"/>
      <c r="B13330" s="52"/>
      <c r="P13330" s="63"/>
      <c r="Q13330" s="63"/>
    </row>
    <row r="13331" spans="1:17">
      <c r="A13331" s="52"/>
      <c r="B13331" s="52"/>
      <c r="P13331" s="63"/>
      <c r="Q13331" s="63"/>
    </row>
    <row r="13332" spans="1:17">
      <c r="A13332" s="52"/>
      <c r="B13332" s="52"/>
      <c r="P13332" s="63"/>
      <c r="Q13332" s="63"/>
    </row>
    <row r="13333" spans="1:17">
      <c r="A13333" s="52"/>
      <c r="B13333" s="52"/>
      <c r="P13333" s="63"/>
      <c r="Q13333" s="63"/>
    </row>
    <row r="13334" spans="1:17">
      <c r="A13334" s="52"/>
      <c r="B13334" s="52"/>
      <c r="P13334" s="63"/>
      <c r="Q13334" s="63"/>
    </row>
    <row r="13335" spans="1:17">
      <c r="A13335" s="52"/>
      <c r="B13335" s="52"/>
      <c r="P13335" s="63"/>
      <c r="Q13335" s="63"/>
    </row>
    <row r="13336" spans="1:17">
      <c r="A13336" s="52"/>
      <c r="B13336" s="52"/>
      <c r="P13336" s="63"/>
      <c r="Q13336" s="63"/>
    </row>
    <row r="13337" spans="1:17">
      <c r="A13337" s="52"/>
      <c r="B13337" s="52"/>
      <c r="P13337" s="63"/>
      <c r="Q13337" s="63"/>
    </row>
    <row r="13338" spans="1:17">
      <c r="A13338" s="52"/>
      <c r="B13338" s="52"/>
      <c r="P13338" s="63"/>
      <c r="Q13338" s="63"/>
    </row>
    <row r="13339" spans="1:17">
      <c r="A13339" s="52"/>
      <c r="B13339" s="52"/>
      <c r="P13339" s="63"/>
      <c r="Q13339" s="63"/>
    </row>
    <row r="13340" spans="1:17">
      <c r="A13340" s="52"/>
      <c r="B13340" s="52"/>
      <c r="P13340" s="63"/>
      <c r="Q13340" s="63"/>
    </row>
    <row r="13341" spans="1:17">
      <c r="A13341" s="52"/>
      <c r="B13341" s="52"/>
      <c r="P13341" s="63"/>
      <c r="Q13341" s="63"/>
    </row>
    <row r="13342" spans="1:17">
      <c r="A13342" s="52"/>
      <c r="B13342" s="52"/>
      <c r="P13342" s="63"/>
      <c r="Q13342" s="63"/>
    </row>
    <row r="13343" spans="1:17">
      <c r="A13343" s="52"/>
      <c r="B13343" s="52"/>
      <c r="P13343" s="63"/>
      <c r="Q13343" s="63"/>
    </row>
    <row r="13344" spans="1:17">
      <c r="A13344" s="52"/>
      <c r="B13344" s="52"/>
      <c r="P13344" s="63"/>
      <c r="Q13344" s="63"/>
    </row>
    <row r="13345" spans="1:17">
      <c r="A13345" s="52"/>
      <c r="B13345" s="52"/>
      <c r="P13345" s="63"/>
      <c r="Q13345" s="63"/>
    </row>
    <row r="13346" spans="1:17">
      <c r="A13346" s="52"/>
      <c r="B13346" s="52"/>
      <c r="P13346" s="63"/>
      <c r="Q13346" s="63"/>
    </row>
    <row r="13347" spans="1:17">
      <c r="A13347" s="52"/>
      <c r="B13347" s="52"/>
      <c r="P13347" s="63"/>
      <c r="Q13347" s="63"/>
    </row>
    <row r="13348" spans="1:17">
      <c r="A13348" s="52"/>
      <c r="B13348" s="52"/>
      <c r="P13348" s="63"/>
      <c r="Q13348" s="63"/>
    </row>
    <row r="13349" spans="1:17">
      <c r="A13349" s="52"/>
      <c r="B13349" s="52"/>
      <c r="P13349" s="63"/>
      <c r="Q13349" s="63"/>
    </row>
    <row r="13350" spans="1:17">
      <c r="A13350" s="52"/>
      <c r="B13350" s="52"/>
      <c r="P13350" s="63"/>
      <c r="Q13350" s="63"/>
    </row>
    <row r="13351" spans="1:17">
      <c r="A13351" s="52"/>
      <c r="B13351" s="52"/>
      <c r="P13351" s="63"/>
      <c r="Q13351" s="63"/>
    </row>
    <row r="13352" spans="1:17">
      <c r="A13352" s="52"/>
      <c r="B13352" s="52"/>
      <c r="P13352" s="63"/>
      <c r="Q13352" s="63"/>
    </row>
    <row r="13353" spans="1:17">
      <c r="A13353" s="52"/>
      <c r="B13353" s="52"/>
      <c r="P13353" s="63"/>
      <c r="Q13353" s="63"/>
    </row>
    <row r="13354" spans="1:17">
      <c r="A13354" s="52"/>
      <c r="B13354" s="52"/>
      <c r="P13354" s="63"/>
      <c r="Q13354" s="63"/>
    </row>
    <row r="13355" spans="1:17">
      <c r="A13355" s="52"/>
      <c r="B13355" s="52"/>
      <c r="P13355" s="63"/>
      <c r="Q13355" s="63"/>
    </row>
    <row r="13356" spans="1:17">
      <c r="A13356" s="52"/>
      <c r="B13356" s="52"/>
      <c r="P13356" s="63"/>
      <c r="Q13356" s="63"/>
    </row>
    <row r="13357" spans="1:17">
      <c r="A13357" s="52"/>
      <c r="B13357" s="52"/>
      <c r="P13357" s="63"/>
      <c r="Q13357" s="63"/>
    </row>
    <row r="13358" spans="1:17">
      <c r="A13358" s="52"/>
      <c r="B13358" s="52"/>
      <c r="P13358" s="63"/>
      <c r="Q13358" s="63"/>
    </row>
    <row r="13359" spans="1:17">
      <c r="A13359" s="52"/>
      <c r="B13359" s="52"/>
      <c r="P13359" s="63"/>
      <c r="Q13359" s="63"/>
    </row>
    <row r="13360" spans="1:17">
      <c r="A13360" s="52"/>
      <c r="B13360" s="52"/>
      <c r="P13360" s="63"/>
      <c r="Q13360" s="63"/>
    </row>
    <row r="13361" spans="1:17">
      <c r="A13361" s="52"/>
      <c r="B13361" s="52"/>
      <c r="P13361" s="63"/>
      <c r="Q13361" s="63"/>
    </row>
    <row r="13362" spans="1:17">
      <c r="A13362" s="52"/>
      <c r="B13362" s="52"/>
      <c r="P13362" s="63"/>
      <c r="Q13362" s="63"/>
    </row>
    <row r="13363" spans="1:17">
      <c r="A13363" s="52"/>
      <c r="B13363" s="52"/>
      <c r="P13363" s="63"/>
      <c r="Q13363" s="63"/>
    </row>
    <row r="13364" spans="1:17">
      <c r="A13364" s="52"/>
      <c r="B13364" s="52"/>
      <c r="P13364" s="63"/>
      <c r="Q13364" s="63"/>
    </row>
    <row r="13365" spans="1:17">
      <c r="A13365" s="52"/>
      <c r="B13365" s="52"/>
      <c r="P13365" s="63"/>
      <c r="Q13365" s="63"/>
    </row>
    <row r="13366" spans="1:17">
      <c r="A13366" s="52"/>
      <c r="B13366" s="52"/>
      <c r="P13366" s="63"/>
      <c r="Q13366" s="63"/>
    </row>
    <row r="13367" spans="1:17">
      <c r="A13367" s="52"/>
      <c r="B13367" s="52"/>
      <c r="P13367" s="63"/>
      <c r="Q13367" s="63"/>
    </row>
    <row r="13368" spans="1:17">
      <c r="A13368" s="52"/>
      <c r="B13368" s="52"/>
      <c r="P13368" s="63"/>
      <c r="Q13368" s="63"/>
    </row>
    <row r="13369" spans="1:17">
      <c r="A13369" s="52"/>
      <c r="B13369" s="52"/>
      <c r="P13369" s="63"/>
      <c r="Q13369" s="63"/>
    </row>
    <row r="13370" spans="1:17">
      <c r="A13370" s="52"/>
      <c r="B13370" s="52"/>
      <c r="P13370" s="63"/>
      <c r="Q13370" s="63"/>
    </row>
    <row r="13371" spans="1:17">
      <c r="A13371" s="52"/>
      <c r="B13371" s="52"/>
      <c r="P13371" s="63"/>
      <c r="Q13371" s="63"/>
    </row>
    <row r="13372" spans="1:17">
      <c r="A13372" s="52"/>
      <c r="B13372" s="52"/>
      <c r="P13372" s="63"/>
      <c r="Q13372" s="63"/>
    </row>
    <row r="13373" spans="1:17">
      <c r="A13373" s="52"/>
      <c r="B13373" s="52"/>
      <c r="P13373" s="63"/>
      <c r="Q13373" s="63"/>
    </row>
    <row r="13374" spans="1:17">
      <c r="A13374" s="52"/>
      <c r="B13374" s="52"/>
      <c r="P13374" s="63"/>
      <c r="Q13374" s="63"/>
    </row>
    <row r="13375" spans="1:17">
      <c r="A13375" s="52"/>
      <c r="B13375" s="52"/>
      <c r="P13375" s="63"/>
      <c r="Q13375" s="63"/>
    </row>
    <row r="13376" spans="1:17">
      <c r="A13376" s="52"/>
      <c r="B13376" s="52"/>
      <c r="P13376" s="63"/>
      <c r="Q13376" s="63"/>
    </row>
    <row r="13377" spans="1:17">
      <c r="A13377" s="52"/>
      <c r="B13377" s="52"/>
      <c r="P13377" s="63"/>
      <c r="Q13377" s="63"/>
    </row>
    <row r="13378" spans="1:17">
      <c r="A13378" s="52"/>
      <c r="B13378" s="52"/>
      <c r="P13378" s="63"/>
      <c r="Q13378" s="63"/>
    </row>
    <row r="13379" spans="1:17">
      <c r="A13379" s="52"/>
      <c r="B13379" s="52"/>
      <c r="P13379" s="63"/>
      <c r="Q13379" s="63"/>
    </row>
    <row r="13380" spans="1:17">
      <c r="A13380" s="52"/>
      <c r="B13380" s="52"/>
      <c r="P13380" s="63"/>
      <c r="Q13380" s="63"/>
    </row>
    <row r="13381" spans="1:17">
      <c r="A13381" s="52"/>
      <c r="B13381" s="52"/>
      <c r="P13381" s="63"/>
      <c r="Q13381" s="63"/>
    </row>
    <row r="13382" spans="1:17">
      <c r="A13382" s="52"/>
      <c r="B13382" s="52"/>
      <c r="P13382" s="63"/>
      <c r="Q13382" s="63"/>
    </row>
    <row r="13383" spans="1:17">
      <c r="A13383" s="52"/>
      <c r="B13383" s="52"/>
      <c r="P13383" s="63"/>
      <c r="Q13383" s="63"/>
    </row>
    <row r="13384" spans="1:17">
      <c r="A13384" s="52"/>
      <c r="B13384" s="52"/>
      <c r="P13384" s="63"/>
      <c r="Q13384" s="63"/>
    </row>
    <row r="13385" spans="1:17">
      <c r="A13385" s="52"/>
      <c r="B13385" s="52"/>
      <c r="P13385" s="63"/>
      <c r="Q13385" s="63"/>
    </row>
    <row r="13386" spans="1:17">
      <c r="A13386" s="52"/>
      <c r="B13386" s="52"/>
      <c r="P13386" s="63"/>
      <c r="Q13386" s="63"/>
    </row>
    <row r="13387" spans="1:17">
      <c r="A13387" s="52"/>
      <c r="B13387" s="52"/>
      <c r="P13387" s="63"/>
      <c r="Q13387" s="63"/>
    </row>
    <row r="13388" spans="1:17">
      <c r="A13388" s="52"/>
      <c r="B13388" s="52"/>
      <c r="P13388" s="63"/>
      <c r="Q13388" s="63"/>
    </row>
    <row r="13389" spans="1:17">
      <c r="A13389" s="52"/>
      <c r="B13389" s="52"/>
      <c r="P13389" s="63"/>
      <c r="Q13389" s="63"/>
    </row>
    <row r="13390" spans="1:17">
      <c r="A13390" s="52"/>
      <c r="B13390" s="52"/>
      <c r="P13390" s="63"/>
      <c r="Q13390" s="63"/>
    </row>
    <row r="13391" spans="1:17">
      <c r="A13391" s="52"/>
      <c r="B13391" s="52"/>
      <c r="P13391" s="63"/>
      <c r="Q13391" s="63"/>
    </row>
    <row r="13392" spans="1:17">
      <c r="A13392" s="52"/>
      <c r="B13392" s="52"/>
      <c r="P13392" s="63"/>
      <c r="Q13392" s="63"/>
    </row>
    <row r="13393" spans="1:17">
      <c r="A13393" s="52"/>
      <c r="B13393" s="52"/>
      <c r="P13393" s="63"/>
      <c r="Q13393" s="63"/>
    </row>
    <row r="13394" spans="1:17">
      <c r="A13394" s="52"/>
      <c r="B13394" s="52"/>
      <c r="P13394" s="63"/>
      <c r="Q13394" s="63"/>
    </row>
    <row r="13395" spans="1:17">
      <c r="A13395" s="52"/>
      <c r="B13395" s="52"/>
      <c r="P13395" s="63"/>
      <c r="Q13395" s="63"/>
    </row>
    <row r="13396" spans="1:17">
      <c r="A13396" s="52"/>
      <c r="B13396" s="52"/>
      <c r="P13396" s="63"/>
      <c r="Q13396" s="63"/>
    </row>
    <row r="13397" spans="1:17">
      <c r="A13397" s="52"/>
      <c r="B13397" s="52"/>
      <c r="P13397" s="63"/>
      <c r="Q13397" s="63"/>
    </row>
    <row r="13398" spans="1:17">
      <c r="A13398" s="52"/>
      <c r="B13398" s="52"/>
      <c r="P13398" s="63"/>
      <c r="Q13398" s="63"/>
    </row>
    <row r="13399" spans="1:17">
      <c r="A13399" s="52"/>
      <c r="B13399" s="52"/>
      <c r="P13399" s="63"/>
      <c r="Q13399" s="63"/>
    </row>
    <row r="13400" spans="1:17">
      <c r="A13400" s="52"/>
      <c r="B13400" s="52"/>
      <c r="P13400" s="63"/>
      <c r="Q13400" s="63"/>
    </row>
    <row r="13401" spans="1:17">
      <c r="A13401" s="52"/>
      <c r="B13401" s="52"/>
      <c r="P13401" s="63"/>
      <c r="Q13401" s="63"/>
    </row>
    <row r="13402" spans="1:17">
      <c r="A13402" s="52"/>
      <c r="B13402" s="52"/>
      <c r="P13402" s="63"/>
      <c r="Q13402" s="63"/>
    </row>
    <row r="13403" spans="1:17">
      <c r="A13403" s="52"/>
      <c r="B13403" s="52"/>
      <c r="P13403" s="63"/>
      <c r="Q13403" s="63"/>
    </row>
    <row r="13404" spans="1:17">
      <c r="A13404" s="52"/>
      <c r="B13404" s="52"/>
      <c r="P13404" s="63"/>
      <c r="Q13404" s="63"/>
    </row>
    <row r="13405" spans="1:17">
      <c r="A13405" s="52"/>
      <c r="B13405" s="52"/>
      <c r="P13405" s="63"/>
      <c r="Q13405" s="63"/>
    </row>
    <row r="13406" spans="1:17">
      <c r="A13406" s="52"/>
      <c r="B13406" s="52"/>
      <c r="P13406" s="63"/>
      <c r="Q13406" s="63"/>
    </row>
    <row r="13407" spans="1:17">
      <c r="A13407" s="52"/>
      <c r="B13407" s="52"/>
      <c r="P13407" s="63"/>
      <c r="Q13407" s="63"/>
    </row>
    <row r="13408" spans="1:17">
      <c r="A13408" s="52"/>
      <c r="B13408" s="52"/>
      <c r="P13408" s="63"/>
      <c r="Q13408" s="63"/>
    </row>
    <row r="13409" spans="1:17">
      <c r="A13409" s="52"/>
      <c r="B13409" s="52"/>
      <c r="P13409" s="63"/>
      <c r="Q13409" s="63"/>
    </row>
    <row r="13410" spans="1:17">
      <c r="A13410" s="52"/>
      <c r="B13410" s="52"/>
      <c r="P13410" s="63"/>
      <c r="Q13410" s="63"/>
    </row>
    <row r="13411" spans="1:17">
      <c r="A13411" s="52"/>
      <c r="B13411" s="52"/>
      <c r="P13411" s="63"/>
      <c r="Q13411" s="63"/>
    </row>
    <row r="13412" spans="1:17">
      <c r="A13412" s="52"/>
      <c r="B13412" s="52"/>
      <c r="P13412" s="63"/>
      <c r="Q13412" s="63"/>
    </row>
    <row r="13413" spans="1:17">
      <c r="A13413" s="52"/>
      <c r="B13413" s="52"/>
      <c r="P13413" s="63"/>
      <c r="Q13413" s="63"/>
    </row>
    <row r="13414" spans="1:17">
      <c r="A13414" s="52"/>
      <c r="B13414" s="52"/>
      <c r="P13414" s="63"/>
      <c r="Q13414" s="63"/>
    </row>
    <row r="13415" spans="1:17">
      <c r="A13415" s="52"/>
      <c r="B13415" s="52"/>
      <c r="P13415" s="63"/>
      <c r="Q13415" s="63"/>
    </row>
    <row r="13416" spans="1:17">
      <c r="A13416" s="52"/>
      <c r="B13416" s="52"/>
      <c r="P13416" s="63"/>
      <c r="Q13416" s="63"/>
    </row>
    <row r="13417" spans="1:17">
      <c r="A13417" s="52"/>
      <c r="B13417" s="52"/>
      <c r="P13417" s="63"/>
      <c r="Q13417" s="63"/>
    </row>
    <row r="13418" spans="1:17">
      <c r="A13418" s="52"/>
      <c r="B13418" s="52"/>
      <c r="P13418" s="63"/>
      <c r="Q13418" s="63"/>
    </row>
    <row r="13419" spans="1:17">
      <c r="A13419" s="52"/>
      <c r="B13419" s="52"/>
      <c r="P13419" s="63"/>
      <c r="Q13419" s="63"/>
    </row>
    <row r="13420" spans="1:17">
      <c r="A13420" s="52"/>
      <c r="B13420" s="52"/>
      <c r="P13420" s="63"/>
      <c r="Q13420" s="63"/>
    </row>
    <row r="13421" spans="1:17">
      <c r="A13421" s="52"/>
      <c r="B13421" s="52"/>
      <c r="P13421" s="63"/>
      <c r="Q13421" s="63"/>
    </row>
    <row r="13422" spans="1:17">
      <c r="A13422" s="52"/>
      <c r="B13422" s="52"/>
      <c r="P13422" s="63"/>
      <c r="Q13422" s="63"/>
    </row>
    <row r="13423" spans="1:17">
      <c r="A13423" s="52"/>
      <c r="B13423" s="52"/>
      <c r="P13423" s="63"/>
      <c r="Q13423" s="63"/>
    </row>
    <row r="13424" spans="1:17">
      <c r="A13424" s="52"/>
      <c r="B13424" s="52"/>
      <c r="P13424" s="63"/>
      <c r="Q13424" s="63"/>
    </row>
    <row r="13425" spans="1:17">
      <c r="A13425" s="52"/>
      <c r="B13425" s="52"/>
      <c r="P13425" s="63"/>
      <c r="Q13425" s="63"/>
    </row>
    <row r="13426" spans="1:17">
      <c r="A13426" s="52"/>
      <c r="B13426" s="52"/>
      <c r="P13426" s="63"/>
      <c r="Q13426" s="63"/>
    </row>
    <row r="13427" spans="1:17">
      <c r="A13427" s="52"/>
      <c r="B13427" s="52"/>
      <c r="P13427" s="63"/>
      <c r="Q13427" s="63"/>
    </row>
    <row r="13428" spans="1:17">
      <c r="A13428" s="52"/>
      <c r="B13428" s="52"/>
      <c r="P13428" s="63"/>
      <c r="Q13428" s="63"/>
    </row>
    <row r="13429" spans="1:17">
      <c r="A13429" s="52"/>
      <c r="B13429" s="52"/>
      <c r="P13429" s="63"/>
      <c r="Q13429" s="63"/>
    </row>
    <row r="13430" spans="1:17">
      <c r="A13430" s="52"/>
      <c r="B13430" s="52"/>
      <c r="P13430" s="63"/>
      <c r="Q13430" s="63"/>
    </row>
    <row r="13431" spans="1:17">
      <c r="A13431" s="52"/>
      <c r="B13431" s="52"/>
      <c r="P13431" s="63"/>
      <c r="Q13431" s="63"/>
    </row>
    <row r="13432" spans="1:17">
      <c r="A13432" s="52"/>
      <c r="B13432" s="52"/>
      <c r="P13432" s="63"/>
      <c r="Q13432" s="63"/>
    </row>
    <row r="13433" spans="1:17">
      <c r="A13433" s="52"/>
      <c r="B13433" s="52"/>
      <c r="P13433" s="63"/>
      <c r="Q13433" s="63"/>
    </row>
    <row r="13434" spans="1:17">
      <c r="A13434" s="52"/>
      <c r="B13434" s="52"/>
      <c r="P13434" s="63"/>
      <c r="Q13434" s="63"/>
    </row>
    <row r="13435" spans="1:17">
      <c r="A13435" s="52"/>
      <c r="B13435" s="52"/>
      <c r="P13435" s="63"/>
      <c r="Q13435" s="63"/>
    </row>
    <row r="13436" spans="1:17">
      <c r="A13436" s="52"/>
      <c r="B13436" s="52"/>
      <c r="P13436" s="63"/>
      <c r="Q13436" s="63"/>
    </row>
    <row r="13437" spans="1:17">
      <c r="A13437" s="52"/>
      <c r="B13437" s="52"/>
      <c r="P13437" s="63"/>
      <c r="Q13437" s="63"/>
    </row>
    <row r="13438" spans="1:17">
      <c r="A13438" s="52"/>
      <c r="B13438" s="52"/>
      <c r="P13438" s="63"/>
      <c r="Q13438" s="63"/>
    </row>
    <row r="13439" spans="1:17">
      <c r="A13439" s="52"/>
      <c r="B13439" s="52"/>
      <c r="P13439" s="63"/>
      <c r="Q13439" s="63"/>
    </row>
    <row r="13440" spans="1:17">
      <c r="A13440" s="52"/>
      <c r="B13440" s="52"/>
      <c r="P13440" s="63"/>
      <c r="Q13440" s="63"/>
    </row>
    <row r="13441" spans="1:17">
      <c r="A13441" s="52"/>
      <c r="B13441" s="52"/>
      <c r="P13441" s="63"/>
      <c r="Q13441" s="63"/>
    </row>
    <row r="13442" spans="1:17">
      <c r="A13442" s="52"/>
      <c r="B13442" s="52"/>
      <c r="P13442" s="63"/>
      <c r="Q13442" s="63"/>
    </row>
    <row r="13443" spans="1:17">
      <c r="A13443" s="52"/>
      <c r="B13443" s="52"/>
      <c r="P13443" s="63"/>
      <c r="Q13443" s="63"/>
    </row>
    <row r="13444" spans="1:17">
      <c r="A13444" s="52"/>
      <c r="B13444" s="52"/>
      <c r="P13444" s="63"/>
      <c r="Q13444" s="63"/>
    </row>
    <row r="13445" spans="1:17">
      <c r="A13445" s="52"/>
      <c r="B13445" s="52"/>
      <c r="P13445" s="63"/>
      <c r="Q13445" s="63"/>
    </row>
    <row r="13446" spans="1:17">
      <c r="A13446" s="52"/>
      <c r="B13446" s="52"/>
      <c r="P13446" s="63"/>
      <c r="Q13446" s="63"/>
    </row>
    <row r="13447" spans="1:17">
      <c r="A13447" s="52"/>
      <c r="B13447" s="52"/>
      <c r="P13447" s="63"/>
      <c r="Q13447" s="63"/>
    </row>
    <row r="13448" spans="1:17">
      <c r="A13448" s="52"/>
      <c r="B13448" s="52"/>
      <c r="P13448" s="63"/>
      <c r="Q13448" s="63"/>
    </row>
    <row r="13449" spans="1:17">
      <c r="A13449" s="52"/>
      <c r="B13449" s="52"/>
      <c r="P13449" s="63"/>
      <c r="Q13449" s="63"/>
    </row>
    <row r="13450" spans="1:17">
      <c r="A13450" s="52"/>
      <c r="B13450" s="52"/>
      <c r="P13450" s="63"/>
      <c r="Q13450" s="63"/>
    </row>
    <row r="13451" spans="1:17">
      <c r="A13451" s="52"/>
      <c r="B13451" s="52"/>
      <c r="P13451" s="63"/>
      <c r="Q13451" s="63"/>
    </row>
    <row r="13452" spans="1:17">
      <c r="A13452" s="52"/>
      <c r="B13452" s="52"/>
      <c r="P13452" s="63"/>
      <c r="Q13452" s="63"/>
    </row>
    <row r="13453" spans="1:17">
      <c r="A13453" s="52"/>
      <c r="B13453" s="52"/>
      <c r="P13453" s="63"/>
      <c r="Q13453" s="63"/>
    </row>
    <row r="13454" spans="1:17">
      <c r="A13454" s="52"/>
      <c r="B13454" s="52"/>
      <c r="P13454" s="63"/>
      <c r="Q13454" s="63"/>
    </row>
    <row r="13455" spans="1:17">
      <c r="A13455" s="52"/>
      <c r="B13455" s="52"/>
      <c r="P13455" s="63"/>
      <c r="Q13455" s="63"/>
    </row>
    <row r="13456" spans="1:17">
      <c r="A13456" s="52"/>
      <c r="B13456" s="52"/>
      <c r="P13456" s="63"/>
      <c r="Q13456" s="63"/>
    </row>
    <row r="13457" spans="1:17">
      <c r="A13457" s="52"/>
      <c r="B13457" s="52"/>
      <c r="P13457" s="63"/>
      <c r="Q13457" s="63"/>
    </row>
    <row r="13458" spans="1:17">
      <c r="A13458" s="52"/>
      <c r="B13458" s="52"/>
      <c r="P13458" s="63"/>
      <c r="Q13458" s="63"/>
    </row>
    <row r="13459" spans="1:17">
      <c r="A13459" s="52"/>
      <c r="B13459" s="52"/>
      <c r="P13459" s="63"/>
      <c r="Q13459" s="63"/>
    </row>
    <row r="13460" spans="1:17">
      <c r="A13460" s="52"/>
      <c r="B13460" s="52"/>
      <c r="P13460" s="63"/>
      <c r="Q13460" s="63"/>
    </row>
    <row r="13461" spans="1:17">
      <c r="A13461" s="52"/>
      <c r="B13461" s="52"/>
      <c r="P13461" s="63"/>
      <c r="Q13461" s="63"/>
    </row>
    <row r="13462" spans="1:17">
      <c r="A13462" s="52"/>
      <c r="B13462" s="52"/>
      <c r="P13462" s="63"/>
      <c r="Q13462" s="63"/>
    </row>
    <row r="13463" spans="1:17">
      <c r="A13463" s="52"/>
      <c r="B13463" s="52"/>
      <c r="P13463" s="63"/>
      <c r="Q13463" s="63"/>
    </row>
    <row r="13464" spans="1:17">
      <c r="A13464" s="52"/>
      <c r="B13464" s="52"/>
      <c r="P13464" s="63"/>
      <c r="Q13464" s="63"/>
    </row>
    <row r="13465" spans="1:17">
      <c r="A13465" s="52"/>
      <c r="B13465" s="52"/>
      <c r="P13465" s="63"/>
      <c r="Q13465" s="63"/>
    </row>
    <row r="13466" spans="1:17">
      <c r="A13466" s="52"/>
      <c r="B13466" s="52"/>
      <c r="P13466" s="63"/>
      <c r="Q13466" s="63"/>
    </row>
    <row r="13467" spans="1:17">
      <c r="A13467" s="52"/>
      <c r="B13467" s="52"/>
      <c r="P13467" s="63"/>
      <c r="Q13467" s="63"/>
    </row>
    <row r="13468" spans="1:17">
      <c r="A13468" s="52"/>
      <c r="B13468" s="52"/>
      <c r="P13468" s="63"/>
      <c r="Q13468" s="63"/>
    </row>
    <row r="13469" spans="1:17">
      <c r="A13469" s="52"/>
      <c r="B13469" s="52"/>
      <c r="P13469" s="63"/>
      <c r="Q13469" s="63"/>
    </row>
    <row r="13470" spans="1:17">
      <c r="A13470" s="52"/>
      <c r="B13470" s="52"/>
      <c r="P13470" s="63"/>
      <c r="Q13470" s="63"/>
    </row>
    <row r="13471" spans="1:17">
      <c r="A13471" s="52"/>
      <c r="B13471" s="52"/>
      <c r="P13471" s="63"/>
      <c r="Q13471" s="63"/>
    </row>
    <row r="13472" spans="1:17">
      <c r="A13472" s="52"/>
      <c r="B13472" s="52"/>
      <c r="P13472" s="63"/>
      <c r="Q13472" s="63"/>
    </row>
    <row r="13473" spans="1:17">
      <c r="A13473" s="52"/>
      <c r="B13473" s="52"/>
      <c r="P13473" s="63"/>
      <c r="Q13473" s="63"/>
    </row>
    <row r="13474" spans="1:17">
      <c r="A13474" s="52"/>
      <c r="B13474" s="52"/>
      <c r="P13474" s="63"/>
      <c r="Q13474" s="63"/>
    </row>
    <row r="13475" spans="1:17">
      <c r="A13475" s="52"/>
      <c r="B13475" s="52"/>
      <c r="P13475" s="63"/>
      <c r="Q13475" s="63"/>
    </row>
    <row r="13476" spans="1:17">
      <c r="A13476" s="52"/>
      <c r="B13476" s="52"/>
      <c r="P13476" s="63"/>
      <c r="Q13476" s="63"/>
    </row>
    <row r="13477" spans="1:17">
      <c r="A13477" s="52"/>
      <c r="B13477" s="52"/>
      <c r="P13477" s="63"/>
      <c r="Q13477" s="63"/>
    </row>
    <row r="13478" spans="1:17">
      <c r="A13478" s="52"/>
      <c r="B13478" s="52"/>
      <c r="P13478" s="63"/>
      <c r="Q13478" s="63"/>
    </row>
    <row r="13479" spans="1:17">
      <c r="A13479" s="52"/>
      <c r="B13479" s="52"/>
      <c r="P13479" s="63"/>
      <c r="Q13479" s="63"/>
    </row>
    <row r="13480" spans="1:17">
      <c r="A13480" s="52"/>
      <c r="B13480" s="52"/>
      <c r="P13480" s="63"/>
      <c r="Q13480" s="63"/>
    </row>
    <row r="13481" spans="1:17">
      <c r="A13481" s="52"/>
      <c r="B13481" s="52"/>
      <c r="P13481" s="63"/>
      <c r="Q13481" s="63"/>
    </row>
    <row r="13482" spans="1:17">
      <c r="A13482" s="52"/>
      <c r="B13482" s="52"/>
      <c r="P13482" s="63"/>
      <c r="Q13482" s="63"/>
    </row>
    <row r="13483" spans="1:17">
      <c r="A13483" s="52"/>
      <c r="B13483" s="52"/>
      <c r="P13483" s="63"/>
      <c r="Q13483" s="63"/>
    </row>
    <row r="13484" spans="1:17">
      <c r="A13484" s="52"/>
      <c r="B13484" s="52"/>
      <c r="P13484" s="63"/>
      <c r="Q13484" s="63"/>
    </row>
    <row r="13485" spans="1:17">
      <c r="A13485" s="52"/>
      <c r="B13485" s="52"/>
      <c r="P13485" s="63"/>
      <c r="Q13485" s="63"/>
    </row>
    <row r="13486" spans="1:17">
      <c r="A13486" s="52"/>
      <c r="B13486" s="52"/>
      <c r="P13486" s="63"/>
      <c r="Q13486" s="63"/>
    </row>
    <row r="13487" spans="1:17">
      <c r="A13487" s="52"/>
      <c r="B13487" s="52"/>
      <c r="P13487" s="63"/>
      <c r="Q13487" s="63"/>
    </row>
    <row r="13488" spans="1:17">
      <c r="A13488" s="52"/>
      <c r="B13488" s="52"/>
      <c r="P13488" s="63"/>
      <c r="Q13488" s="63"/>
    </row>
    <row r="13489" spans="1:17">
      <c r="A13489" s="52"/>
      <c r="B13489" s="52"/>
      <c r="P13489" s="63"/>
      <c r="Q13489" s="63"/>
    </row>
    <row r="13490" spans="1:17">
      <c r="A13490" s="52"/>
      <c r="B13490" s="52"/>
      <c r="P13490" s="63"/>
      <c r="Q13490" s="63"/>
    </row>
    <row r="13491" spans="1:17">
      <c r="A13491" s="52"/>
      <c r="B13491" s="52"/>
      <c r="P13491" s="63"/>
      <c r="Q13491" s="63"/>
    </row>
    <row r="13492" spans="1:17">
      <c r="A13492" s="52"/>
      <c r="B13492" s="52"/>
      <c r="P13492" s="63"/>
      <c r="Q13492" s="63"/>
    </row>
    <row r="13493" spans="1:17">
      <c r="A13493" s="52"/>
      <c r="B13493" s="52"/>
      <c r="P13493" s="63"/>
      <c r="Q13493" s="63"/>
    </row>
    <row r="13494" spans="1:17">
      <c r="A13494" s="52"/>
      <c r="B13494" s="52"/>
      <c r="P13494" s="63"/>
      <c r="Q13494" s="63"/>
    </row>
    <row r="13495" spans="1:17">
      <c r="A13495" s="52"/>
      <c r="B13495" s="52"/>
      <c r="P13495" s="63"/>
      <c r="Q13495" s="63"/>
    </row>
    <row r="13496" spans="1:17">
      <c r="A13496" s="52"/>
      <c r="B13496" s="52"/>
      <c r="P13496" s="63"/>
      <c r="Q13496" s="63"/>
    </row>
    <row r="13497" spans="1:17">
      <c r="A13497" s="52"/>
      <c r="B13497" s="52"/>
      <c r="P13497" s="63"/>
      <c r="Q13497" s="63"/>
    </row>
    <row r="13498" spans="1:17">
      <c r="A13498" s="52"/>
      <c r="B13498" s="52"/>
      <c r="P13498" s="63"/>
      <c r="Q13498" s="63"/>
    </row>
    <row r="13499" spans="1:17">
      <c r="A13499" s="52"/>
      <c r="B13499" s="52"/>
      <c r="P13499" s="63"/>
      <c r="Q13499" s="63"/>
    </row>
    <row r="13500" spans="1:17">
      <c r="A13500" s="52"/>
      <c r="B13500" s="52"/>
      <c r="P13500" s="63"/>
      <c r="Q13500" s="63"/>
    </row>
    <row r="13501" spans="1:17">
      <c r="A13501" s="52"/>
      <c r="B13501" s="52"/>
      <c r="P13501" s="63"/>
      <c r="Q13501" s="63"/>
    </row>
    <row r="13502" spans="1:17">
      <c r="A13502" s="52"/>
      <c r="B13502" s="52"/>
      <c r="P13502" s="63"/>
      <c r="Q13502" s="63"/>
    </row>
    <row r="13503" spans="1:17">
      <c r="A13503" s="52"/>
      <c r="B13503" s="52"/>
      <c r="P13503" s="63"/>
      <c r="Q13503" s="63"/>
    </row>
    <row r="13504" spans="1:17">
      <c r="A13504" s="52"/>
      <c r="B13504" s="52"/>
      <c r="P13504" s="63"/>
      <c r="Q13504" s="63"/>
    </row>
    <row r="13505" spans="1:17">
      <c r="A13505" s="52"/>
      <c r="B13505" s="52"/>
      <c r="P13505" s="63"/>
      <c r="Q13505" s="63"/>
    </row>
    <row r="13506" spans="1:17">
      <c r="A13506" s="52"/>
      <c r="B13506" s="52"/>
      <c r="P13506" s="63"/>
      <c r="Q13506" s="63"/>
    </row>
    <row r="13507" spans="1:17">
      <c r="A13507" s="52"/>
      <c r="B13507" s="52"/>
      <c r="P13507" s="63"/>
      <c r="Q13507" s="63"/>
    </row>
    <row r="13508" spans="1:17">
      <c r="A13508" s="52"/>
      <c r="B13508" s="52"/>
      <c r="P13508" s="63"/>
      <c r="Q13508" s="63"/>
    </row>
    <row r="13509" spans="1:17">
      <c r="A13509" s="52"/>
      <c r="B13509" s="52"/>
      <c r="P13509" s="63"/>
      <c r="Q13509" s="63"/>
    </row>
    <row r="13510" spans="1:17">
      <c r="A13510" s="52"/>
      <c r="B13510" s="52"/>
      <c r="P13510" s="63"/>
      <c r="Q13510" s="63"/>
    </row>
    <row r="13511" spans="1:17">
      <c r="A13511" s="52"/>
      <c r="B13511" s="52"/>
      <c r="P13511" s="63"/>
      <c r="Q13511" s="63"/>
    </row>
    <row r="13512" spans="1:17">
      <c r="A13512" s="52"/>
      <c r="B13512" s="52"/>
      <c r="P13512" s="63"/>
      <c r="Q13512" s="63"/>
    </row>
    <row r="13513" spans="1:17">
      <c r="A13513" s="52"/>
      <c r="B13513" s="52"/>
      <c r="P13513" s="63"/>
      <c r="Q13513" s="63"/>
    </row>
    <row r="13514" spans="1:17">
      <c r="A13514" s="52"/>
      <c r="B13514" s="52"/>
      <c r="P13514" s="63"/>
      <c r="Q13514" s="63"/>
    </row>
    <row r="13515" spans="1:17">
      <c r="A13515" s="52"/>
      <c r="B13515" s="52"/>
      <c r="P13515" s="63"/>
      <c r="Q13515" s="63"/>
    </row>
    <row r="13516" spans="1:17">
      <c r="A13516" s="52"/>
      <c r="B13516" s="52"/>
      <c r="P13516" s="63"/>
      <c r="Q13516" s="63"/>
    </row>
    <row r="13517" spans="1:17">
      <c r="A13517" s="52"/>
      <c r="B13517" s="52"/>
      <c r="P13517" s="63"/>
      <c r="Q13517" s="63"/>
    </row>
    <row r="13518" spans="1:17">
      <c r="A13518" s="52"/>
      <c r="B13518" s="52"/>
      <c r="P13518" s="63"/>
      <c r="Q13518" s="63"/>
    </row>
    <row r="13519" spans="1:17">
      <c r="A13519" s="52"/>
      <c r="B13519" s="52"/>
      <c r="P13519" s="63"/>
      <c r="Q13519" s="63"/>
    </row>
    <row r="13520" spans="1:17">
      <c r="A13520" s="52"/>
      <c r="B13520" s="52"/>
      <c r="P13520" s="63"/>
      <c r="Q13520" s="63"/>
    </row>
    <row r="13521" spans="1:17">
      <c r="A13521" s="52"/>
      <c r="B13521" s="52"/>
      <c r="P13521" s="63"/>
      <c r="Q13521" s="63"/>
    </row>
    <row r="13522" spans="1:17">
      <c r="A13522" s="52"/>
      <c r="B13522" s="52"/>
      <c r="P13522" s="63"/>
      <c r="Q13522" s="63"/>
    </row>
    <row r="13523" spans="1:17">
      <c r="A13523" s="52"/>
      <c r="B13523" s="52"/>
      <c r="P13523" s="63"/>
      <c r="Q13523" s="63"/>
    </row>
    <row r="13524" spans="1:17">
      <c r="A13524" s="52"/>
      <c r="B13524" s="52"/>
      <c r="P13524" s="63"/>
      <c r="Q13524" s="63"/>
    </row>
    <row r="13525" spans="1:17">
      <c r="A13525" s="52"/>
      <c r="B13525" s="52"/>
      <c r="P13525" s="63"/>
      <c r="Q13525" s="63"/>
    </row>
    <row r="13526" spans="1:17">
      <c r="A13526" s="52"/>
      <c r="B13526" s="52"/>
      <c r="P13526" s="63"/>
      <c r="Q13526" s="63"/>
    </row>
    <row r="13527" spans="1:17">
      <c r="A13527" s="52"/>
      <c r="B13527" s="52"/>
      <c r="P13527" s="63"/>
      <c r="Q13527" s="63"/>
    </row>
    <row r="13528" spans="1:17">
      <c r="A13528" s="52"/>
      <c r="B13528" s="52"/>
      <c r="P13528" s="63"/>
      <c r="Q13528" s="63"/>
    </row>
    <row r="13529" spans="1:17">
      <c r="A13529" s="52"/>
      <c r="B13529" s="52"/>
      <c r="P13529" s="63"/>
      <c r="Q13529" s="63"/>
    </row>
    <row r="13530" spans="1:17">
      <c r="A13530" s="52"/>
      <c r="B13530" s="52"/>
      <c r="P13530" s="63"/>
      <c r="Q13530" s="63"/>
    </row>
    <row r="13531" spans="1:17">
      <c r="A13531" s="52"/>
      <c r="B13531" s="52"/>
      <c r="P13531" s="63"/>
      <c r="Q13531" s="63"/>
    </row>
    <row r="13532" spans="1:17">
      <c r="A13532" s="52"/>
      <c r="B13532" s="52"/>
      <c r="P13532" s="63"/>
      <c r="Q13532" s="63"/>
    </row>
    <row r="13533" spans="1:17">
      <c r="A13533" s="52"/>
      <c r="B13533" s="52"/>
      <c r="P13533" s="63"/>
      <c r="Q13533" s="63"/>
    </row>
    <row r="13534" spans="1:17">
      <c r="A13534" s="52"/>
      <c r="B13534" s="52"/>
      <c r="P13534" s="63"/>
      <c r="Q13534" s="63"/>
    </row>
    <row r="13535" spans="1:17">
      <c r="A13535" s="52"/>
      <c r="B13535" s="52"/>
      <c r="P13535" s="63"/>
      <c r="Q13535" s="63"/>
    </row>
    <row r="13536" spans="1:17">
      <c r="A13536" s="52"/>
      <c r="B13536" s="52"/>
      <c r="P13536" s="63"/>
      <c r="Q13536" s="63"/>
    </row>
    <row r="13537" spans="1:17">
      <c r="A13537" s="52"/>
      <c r="B13537" s="52"/>
      <c r="P13537" s="63"/>
      <c r="Q13537" s="63"/>
    </row>
    <row r="13538" spans="1:17">
      <c r="A13538" s="52"/>
      <c r="B13538" s="52"/>
      <c r="P13538" s="63"/>
      <c r="Q13538" s="63"/>
    </row>
    <row r="13539" spans="1:17">
      <c r="A13539" s="52"/>
      <c r="B13539" s="52"/>
      <c r="P13539" s="63"/>
      <c r="Q13539" s="63"/>
    </row>
    <row r="13540" spans="1:17">
      <c r="A13540" s="52"/>
      <c r="B13540" s="52"/>
      <c r="P13540" s="63"/>
      <c r="Q13540" s="63"/>
    </row>
    <row r="13541" spans="1:17">
      <c r="A13541" s="52"/>
      <c r="B13541" s="52"/>
      <c r="P13541" s="63"/>
      <c r="Q13541" s="63"/>
    </row>
    <row r="13542" spans="1:17">
      <c r="A13542" s="52"/>
      <c r="B13542" s="52"/>
      <c r="P13542" s="63"/>
      <c r="Q13542" s="63"/>
    </row>
    <row r="13543" spans="1:17">
      <c r="A13543" s="52"/>
      <c r="B13543" s="52"/>
      <c r="P13543" s="63"/>
      <c r="Q13543" s="63"/>
    </row>
    <row r="13544" spans="1:17">
      <c r="A13544" s="52"/>
      <c r="B13544" s="52"/>
      <c r="P13544" s="63"/>
      <c r="Q13544" s="63"/>
    </row>
    <row r="13545" spans="1:17">
      <c r="A13545" s="52"/>
      <c r="B13545" s="52"/>
      <c r="P13545" s="63"/>
      <c r="Q13545" s="63"/>
    </row>
    <row r="13546" spans="1:17">
      <c r="A13546" s="52"/>
      <c r="B13546" s="52"/>
      <c r="P13546" s="63"/>
      <c r="Q13546" s="63"/>
    </row>
    <row r="13547" spans="1:17">
      <c r="A13547" s="52"/>
      <c r="B13547" s="52"/>
      <c r="P13547" s="63"/>
      <c r="Q13547" s="63"/>
    </row>
    <row r="13548" spans="1:17">
      <c r="A13548" s="52"/>
      <c r="B13548" s="52"/>
      <c r="P13548" s="63"/>
      <c r="Q13548" s="63"/>
    </row>
    <row r="13549" spans="1:17">
      <c r="A13549" s="52"/>
      <c r="B13549" s="52"/>
      <c r="P13549" s="63"/>
      <c r="Q13549" s="63"/>
    </row>
    <row r="13550" spans="1:17">
      <c r="A13550" s="52"/>
      <c r="B13550" s="52"/>
      <c r="P13550" s="63"/>
      <c r="Q13550" s="63"/>
    </row>
    <row r="13551" spans="1:17">
      <c r="A13551" s="52"/>
      <c r="B13551" s="52"/>
      <c r="P13551" s="63"/>
      <c r="Q13551" s="63"/>
    </row>
    <row r="13552" spans="1:17">
      <c r="A13552" s="52"/>
      <c r="B13552" s="52"/>
      <c r="P13552" s="63"/>
      <c r="Q13552" s="63"/>
    </row>
    <row r="13553" spans="1:17">
      <c r="A13553" s="52"/>
      <c r="B13553" s="52"/>
      <c r="P13553" s="63"/>
      <c r="Q13553" s="63"/>
    </row>
    <row r="13554" spans="1:17">
      <c r="A13554" s="52"/>
      <c r="B13554" s="52"/>
      <c r="P13554" s="63"/>
      <c r="Q13554" s="63"/>
    </row>
    <row r="13555" spans="1:17">
      <c r="A13555" s="52"/>
      <c r="B13555" s="52"/>
      <c r="P13555" s="63"/>
      <c r="Q13555" s="63"/>
    </row>
    <row r="13556" spans="1:17">
      <c r="A13556" s="52"/>
      <c r="B13556" s="52"/>
      <c r="P13556" s="63"/>
      <c r="Q13556" s="63"/>
    </row>
    <row r="13557" spans="1:17">
      <c r="A13557" s="52"/>
      <c r="B13557" s="52"/>
      <c r="P13557" s="63"/>
      <c r="Q13557" s="63"/>
    </row>
    <row r="13558" spans="1:17">
      <c r="A13558" s="52"/>
      <c r="B13558" s="52"/>
      <c r="P13558" s="63"/>
      <c r="Q13558" s="63"/>
    </row>
    <row r="13559" spans="1:17">
      <c r="A13559" s="52"/>
      <c r="B13559" s="52"/>
      <c r="P13559" s="63"/>
      <c r="Q13559" s="63"/>
    </row>
    <row r="13560" spans="1:17">
      <c r="A13560" s="52"/>
      <c r="B13560" s="52"/>
      <c r="P13560" s="63"/>
      <c r="Q13560" s="63"/>
    </row>
    <row r="13561" spans="1:17">
      <c r="A13561" s="52"/>
      <c r="B13561" s="52"/>
      <c r="P13561" s="63"/>
      <c r="Q13561" s="63"/>
    </row>
    <row r="13562" spans="1:17">
      <c r="A13562" s="52"/>
      <c r="B13562" s="52"/>
      <c r="P13562" s="63"/>
      <c r="Q13562" s="63"/>
    </row>
    <row r="13563" spans="1:17">
      <c r="A13563" s="52"/>
      <c r="B13563" s="52"/>
      <c r="P13563" s="63"/>
      <c r="Q13563" s="63"/>
    </row>
    <row r="13564" spans="1:17">
      <c r="A13564" s="52"/>
      <c r="B13564" s="52"/>
      <c r="P13564" s="63"/>
      <c r="Q13564" s="63"/>
    </row>
    <row r="13565" spans="1:17">
      <c r="A13565" s="52"/>
      <c r="B13565" s="52"/>
      <c r="P13565" s="63"/>
      <c r="Q13565" s="63"/>
    </row>
    <row r="13566" spans="1:17">
      <c r="A13566" s="52"/>
      <c r="B13566" s="52"/>
      <c r="P13566" s="63"/>
      <c r="Q13566" s="63"/>
    </row>
    <row r="13567" spans="1:17">
      <c r="A13567" s="52"/>
      <c r="B13567" s="52"/>
      <c r="P13567" s="63"/>
      <c r="Q13567" s="63"/>
    </row>
    <row r="13568" spans="1:17">
      <c r="A13568" s="52"/>
      <c r="B13568" s="52"/>
      <c r="P13568" s="63"/>
      <c r="Q13568" s="63"/>
    </row>
    <row r="13569" spans="1:17">
      <c r="A13569" s="52"/>
      <c r="B13569" s="52"/>
      <c r="P13569" s="63"/>
      <c r="Q13569" s="63"/>
    </row>
    <row r="13570" spans="1:17">
      <c r="A13570" s="52"/>
      <c r="B13570" s="52"/>
      <c r="P13570" s="63"/>
      <c r="Q13570" s="63"/>
    </row>
    <row r="13571" spans="1:17">
      <c r="A13571" s="52"/>
      <c r="B13571" s="52"/>
      <c r="P13571" s="63"/>
      <c r="Q13571" s="63"/>
    </row>
    <row r="13572" spans="1:17">
      <c r="A13572" s="52"/>
      <c r="B13572" s="52"/>
      <c r="P13572" s="63"/>
      <c r="Q13572" s="63"/>
    </row>
    <row r="13573" spans="1:17">
      <c r="A13573" s="52"/>
      <c r="B13573" s="52"/>
      <c r="P13573" s="63"/>
      <c r="Q13573" s="63"/>
    </row>
    <row r="13574" spans="1:17">
      <c r="A13574" s="52"/>
      <c r="B13574" s="52"/>
      <c r="P13574" s="63"/>
      <c r="Q13574" s="63"/>
    </row>
    <row r="13575" spans="1:17">
      <c r="A13575" s="52"/>
      <c r="B13575" s="52"/>
      <c r="P13575" s="63"/>
      <c r="Q13575" s="63"/>
    </row>
    <row r="13576" spans="1:17">
      <c r="A13576" s="52"/>
      <c r="B13576" s="52"/>
      <c r="P13576" s="63"/>
      <c r="Q13576" s="63"/>
    </row>
    <row r="13577" spans="1:17">
      <c r="A13577" s="52"/>
      <c r="B13577" s="52"/>
      <c r="P13577" s="63"/>
      <c r="Q13577" s="63"/>
    </row>
    <row r="13578" spans="1:17">
      <c r="A13578" s="52"/>
      <c r="B13578" s="52"/>
      <c r="P13578" s="63"/>
      <c r="Q13578" s="63"/>
    </row>
    <row r="13579" spans="1:17">
      <c r="A13579" s="52"/>
      <c r="B13579" s="52"/>
      <c r="P13579" s="63"/>
      <c r="Q13579" s="63"/>
    </row>
    <row r="13580" spans="1:17">
      <c r="A13580" s="52"/>
      <c r="B13580" s="52"/>
      <c r="P13580" s="63"/>
      <c r="Q13580" s="63"/>
    </row>
    <row r="13581" spans="1:17">
      <c r="A13581" s="52"/>
      <c r="B13581" s="52"/>
      <c r="P13581" s="63"/>
      <c r="Q13581" s="63"/>
    </row>
    <row r="13582" spans="1:17">
      <c r="A13582" s="52"/>
      <c r="B13582" s="52"/>
      <c r="P13582" s="63"/>
      <c r="Q13582" s="63"/>
    </row>
    <row r="13583" spans="1:17">
      <c r="A13583" s="52"/>
      <c r="B13583" s="52"/>
      <c r="P13583" s="63"/>
      <c r="Q13583" s="63"/>
    </row>
    <row r="13584" spans="1:17">
      <c r="A13584" s="52"/>
      <c r="B13584" s="52"/>
      <c r="P13584" s="63"/>
      <c r="Q13584" s="63"/>
    </row>
    <row r="13585" spans="1:17">
      <c r="A13585" s="52"/>
      <c r="B13585" s="52"/>
      <c r="P13585" s="63"/>
      <c r="Q13585" s="63"/>
    </row>
    <row r="13586" spans="1:17">
      <c r="A13586" s="52"/>
      <c r="B13586" s="52"/>
      <c r="P13586" s="63"/>
      <c r="Q13586" s="63"/>
    </row>
    <row r="13587" spans="1:17">
      <c r="A13587" s="52"/>
      <c r="B13587" s="52"/>
      <c r="P13587" s="63"/>
      <c r="Q13587" s="63"/>
    </row>
    <row r="13588" spans="1:17">
      <c r="A13588" s="52"/>
      <c r="B13588" s="52"/>
      <c r="P13588" s="63"/>
      <c r="Q13588" s="63"/>
    </row>
    <row r="13589" spans="1:17">
      <c r="A13589" s="52"/>
      <c r="B13589" s="52"/>
      <c r="P13589" s="63"/>
      <c r="Q13589" s="63"/>
    </row>
    <row r="13590" spans="1:17">
      <c r="A13590" s="52"/>
      <c r="B13590" s="52"/>
      <c r="P13590" s="63"/>
      <c r="Q13590" s="63"/>
    </row>
    <row r="13591" spans="1:17">
      <c r="A13591" s="52"/>
      <c r="B13591" s="52"/>
      <c r="P13591" s="63"/>
      <c r="Q13591" s="63"/>
    </row>
    <row r="13592" spans="1:17">
      <c r="A13592" s="52"/>
      <c r="B13592" s="52"/>
      <c r="P13592" s="63"/>
      <c r="Q13592" s="63"/>
    </row>
    <row r="13593" spans="1:17">
      <c r="A13593" s="52"/>
      <c r="B13593" s="52"/>
      <c r="P13593" s="63"/>
      <c r="Q13593" s="63"/>
    </row>
    <row r="13594" spans="1:17">
      <c r="A13594" s="52"/>
      <c r="B13594" s="52"/>
      <c r="P13594" s="63"/>
      <c r="Q13594" s="63"/>
    </row>
    <row r="13595" spans="1:17">
      <c r="A13595" s="52"/>
      <c r="B13595" s="52"/>
      <c r="P13595" s="63"/>
      <c r="Q13595" s="63"/>
    </row>
    <row r="13596" spans="1:17">
      <c r="A13596" s="52"/>
      <c r="B13596" s="52"/>
      <c r="P13596" s="63"/>
      <c r="Q13596" s="63"/>
    </row>
    <row r="13597" spans="1:17">
      <c r="A13597" s="52"/>
      <c r="B13597" s="52"/>
      <c r="P13597" s="63"/>
      <c r="Q13597" s="63"/>
    </row>
    <row r="13598" spans="1:17">
      <c r="A13598" s="52"/>
      <c r="B13598" s="52"/>
      <c r="P13598" s="63"/>
      <c r="Q13598" s="63"/>
    </row>
    <row r="13599" spans="1:17">
      <c r="A13599" s="52"/>
      <c r="B13599" s="52"/>
      <c r="P13599" s="63"/>
      <c r="Q13599" s="63"/>
    </row>
    <row r="13600" spans="1:17">
      <c r="A13600" s="52"/>
      <c r="B13600" s="52"/>
      <c r="P13600" s="63"/>
      <c r="Q13600" s="63"/>
    </row>
    <row r="13601" spans="1:17">
      <c r="A13601" s="52"/>
      <c r="B13601" s="52"/>
      <c r="P13601" s="63"/>
      <c r="Q13601" s="63"/>
    </row>
    <row r="13602" spans="1:17">
      <c r="A13602" s="52"/>
      <c r="B13602" s="52"/>
      <c r="P13602" s="63"/>
      <c r="Q13602" s="63"/>
    </row>
    <row r="13603" spans="1:17">
      <c r="A13603" s="52"/>
      <c r="B13603" s="52"/>
      <c r="P13603" s="63"/>
      <c r="Q13603" s="63"/>
    </row>
    <row r="13604" spans="1:17">
      <c r="A13604" s="52"/>
      <c r="B13604" s="52"/>
      <c r="P13604" s="63"/>
      <c r="Q13604" s="63"/>
    </row>
    <row r="13605" spans="1:17">
      <c r="A13605" s="52"/>
      <c r="B13605" s="52"/>
      <c r="P13605" s="63"/>
      <c r="Q13605" s="63"/>
    </row>
    <row r="13606" spans="1:17">
      <c r="A13606" s="52"/>
      <c r="B13606" s="52"/>
      <c r="P13606" s="63"/>
      <c r="Q13606" s="63"/>
    </row>
    <row r="13607" spans="1:17">
      <c r="A13607" s="52"/>
      <c r="B13607" s="52"/>
      <c r="P13607" s="63"/>
      <c r="Q13607" s="63"/>
    </row>
    <row r="13608" spans="1:17">
      <c r="A13608" s="52"/>
      <c r="B13608" s="52"/>
      <c r="P13608" s="63"/>
      <c r="Q13608" s="63"/>
    </row>
    <row r="13609" spans="1:17">
      <c r="A13609" s="52"/>
      <c r="B13609" s="52"/>
      <c r="P13609" s="63"/>
      <c r="Q13609" s="63"/>
    </row>
    <row r="13610" spans="1:17">
      <c r="A13610" s="52"/>
      <c r="B13610" s="52"/>
      <c r="P13610" s="63"/>
      <c r="Q13610" s="63"/>
    </row>
    <row r="13611" spans="1:17">
      <c r="A13611" s="52"/>
      <c r="B13611" s="52"/>
      <c r="P13611" s="63"/>
      <c r="Q13611" s="63"/>
    </row>
    <row r="13612" spans="1:17">
      <c r="A13612" s="52"/>
      <c r="B13612" s="52"/>
      <c r="P13612" s="63"/>
      <c r="Q13612" s="63"/>
    </row>
    <row r="13613" spans="1:17">
      <c r="A13613" s="52"/>
      <c r="B13613" s="52"/>
      <c r="P13613" s="63"/>
      <c r="Q13613" s="63"/>
    </row>
    <row r="13614" spans="1:17">
      <c r="A13614" s="52"/>
      <c r="B13614" s="52"/>
      <c r="P13614" s="63"/>
      <c r="Q13614" s="63"/>
    </row>
    <row r="13615" spans="1:17">
      <c r="A13615" s="52"/>
      <c r="B13615" s="52"/>
      <c r="P13615" s="63"/>
      <c r="Q13615" s="63"/>
    </row>
    <row r="13616" spans="1:17">
      <c r="A13616" s="52"/>
      <c r="B13616" s="52"/>
      <c r="P13616" s="63"/>
      <c r="Q13616" s="63"/>
    </row>
    <row r="13617" spans="1:17">
      <c r="A13617" s="52"/>
      <c r="B13617" s="52"/>
      <c r="P13617" s="63"/>
      <c r="Q13617" s="63"/>
    </row>
    <row r="13618" spans="1:17">
      <c r="A13618" s="52"/>
      <c r="B13618" s="52"/>
      <c r="P13618" s="63"/>
      <c r="Q13618" s="63"/>
    </row>
    <row r="13619" spans="1:17">
      <c r="A13619" s="52"/>
      <c r="B13619" s="52"/>
      <c r="P13619" s="63"/>
      <c r="Q13619" s="63"/>
    </row>
    <row r="13620" spans="1:17">
      <c r="A13620" s="52"/>
      <c r="B13620" s="52"/>
      <c r="P13620" s="63"/>
      <c r="Q13620" s="63"/>
    </row>
    <row r="13621" spans="1:17">
      <c r="A13621" s="52"/>
      <c r="B13621" s="52"/>
      <c r="P13621" s="63"/>
      <c r="Q13621" s="63"/>
    </row>
    <row r="13622" spans="1:17">
      <c r="A13622" s="52"/>
      <c r="B13622" s="52"/>
      <c r="P13622" s="63"/>
      <c r="Q13622" s="63"/>
    </row>
    <row r="13623" spans="1:17">
      <c r="A13623" s="52"/>
      <c r="B13623" s="52"/>
      <c r="P13623" s="63"/>
      <c r="Q13623" s="63"/>
    </row>
    <row r="13624" spans="1:17">
      <c r="A13624" s="52"/>
      <c r="B13624" s="52"/>
      <c r="P13624" s="63"/>
      <c r="Q13624" s="63"/>
    </row>
    <row r="13625" spans="1:17">
      <c r="A13625" s="52"/>
      <c r="B13625" s="52"/>
      <c r="P13625" s="63"/>
      <c r="Q13625" s="63"/>
    </row>
    <row r="13626" spans="1:17">
      <c r="A13626" s="52"/>
      <c r="B13626" s="52"/>
      <c r="P13626" s="63"/>
      <c r="Q13626" s="63"/>
    </row>
    <row r="13627" spans="1:17">
      <c r="A13627" s="52"/>
      <c r="B13627" s="52"/>
      <c r="P13627" s="63"/>
      <c r="Q13627" s="63"/>
    </row>
    <row r="13628" spans="1:17">
      <c r="A13628" s="52"/>
      <c r="B13628" s="52"/>
      <c r="P13628" s="63"/>
      <c r="Q13628" s="63"/>
    </row>
    <row r="13629" spans="1:17">
      <c r="A13629" s="52"/>
      <c r="B13629" s="52"/>
      <c r="P13629" s="63"/>
      <c r="Q13629" s="63"/>
    </row>
    <row r="13630" spans="1:17">
      <c r="A13630" s="52"/>
      <c r="B13630" s="52"/>
      <c r="P13630" s="63"/>
      <c r="Q13630" s="63"/>
    </row>
    <row r="13631" spans="1:17">
      <c r="A13631" s="52"/>
      <c r="B13631" s="52"/>
      <c r="P13631" s="63"/>
      <c r="Q13631" s="63"/>
    </row>
    <row r="13632" spans="1:17">
      <c r="A13632" s="52"/>
      <c r="B13632" s="52"/>
      <c r="P13632" s="63"/>
      <c r="Q13632" s="63"/>
    </row>
    <row r="13633" spans="1:17">
      <c r="A13633" s="52"/>
      <c r="B13633" s="52"/>
      <c r="P13633" s="63"/>
      <c r="Q13633" s="63"/>
    </row>
    <row r="13634" spans="1:17">
      <c r="A13634" s="52"/>
      <c r="B13634" s="52"/>
      <c r="P13634" s="63"/>
      <c r="Q13634" s="63"/>
    </row>
    <row r="13635" spans="1:17">
      <c r="A13635" s="52"/>
      <c r="B13635" s="52"/>
      <c r="P13635" s="63"/>
      <c r="Q13635" s="63"/>
    </row>
    <row r="13636" spans="1:17">
      <c r="A13636" s="52"/>
      <c r="B13636" s="52"/>
      <c r="P13636" s="63"/>
      <c r="Q13636" s="63"/>
    </row>
    <row r="13637" spans="1:17">
      <c r="A13637" s="52"/>
      <c r="B13637" s="52"/>
      <c r="P13637" s="63"/>
      <c r="Q13637" s="63"/>
    </row>
    <row r="13638" spans="1:17">
      <c r="A13638" s="52"/>
      <c r="B13638" s="52"/>
      <c r="P13638" s="63"/>
      <c r="Q13638" s="63"/>
    </row>
    <row r="13639" spans="1:17">
      <c r="A13639" s="52"/>
      <c r="B13639" s="52"/>
      <c r="P13639" s="63"/>
      <c r="Q13639" s="63"/>
    </row>
    <row r="13640" spans="1:17">
      <c r="A13640" s="52"/>
      <c r="B13640" s="52"/>
      <c r="P13640" s="63"/>
      <c r="Q13640" s="63"/>
    </row>
    <row r="13641" spans="1:17">
      <c r="A13641" s="52"/>
      <c r="B13641" s="52"/>
      <c r="P13641" s="63"/>
      <c r="Q13641" s="63"/>
    </row>
    <row r="13642" spans="1:17">
      <c r="A13642" s="52"/>
      <c r="B13642" s="52"/>
      <c r="P13642" s="63"/>
      <c r="Q13642" s="63"/>
    </row>
    <row r="13643" spans="1:17">
      <c r="A13643" s="52"/>
      <c r="B13643" s="52"/>
      <c r="P13643" s="63"/>
      <c r="Q13643" s="63"/>
    </row>
    <row r="13644" spans="1:17">
      <c r="A13644" s="52"/>
      <c r="B13644" s="52"/>
      <c r="P13644" s="63"/>
      <c r="Q13644" s="63"/>
    </row>
    <row r="13645" spans="1:17">
      <c r="A13645" s="52"/>
      <c r="B13645" s="52"/>
      <c r="P13645" s="63"/>
      <c r="Q13645" s="63"/>
    </row>
    <row r="13646" spans="1:17">
      <c r="A13646" s="52"/>
      <c r="B13646" s="52"/>
      <c r="P13646" s="63"/>
      <c r="Q13646" s="63"/>
    </row>
    <row r="13647" spans="1:17">
      <c r="A13647" s="52"/>
      <c r="B13647" s="52"/>
      <c r="P13647" s="63"/>
      <c r="Q13647" s="63"/>
    </row>
    <row r="13648" spans="1:17">
      <c r="A13648" s="52"/>
      <c r="B13648" s="52"/>
      <c r="P13648" s="63"/>
      <c r="Q13648" s="63"/>
    </row>
    <row r="13649" spans="1:17">
      <c r="A13649" s="52"/>
      <c r="B13649" s="52"/>
      <c r="P13649" s="63"/>
      <c r="Q13649" s="63"/>
    </row>
    <row r="13650" spans="1:17">
      <c r="A13650" s="52"/>
      <c r="B13650" s="52"/>
      <c r="P13650" s="63"/>
      <c r="Q13650" s="63"/>
    </row>
    <row r="13651" spans="1:17">
      <c r="A13651" s="52"/>
      <c r="B13651" s="52"/>
      <c r="P13651" s="63"/>
      <c r="Q13651" s="63"/>
    </row>
    <row r="13652" spans="1:17">
      <c r="A13652" s="52"/>
      <c r="B13652" s="52"/>
      <c r="P13652" s="63"/>
      <c r="Q13652" s="63"/>
    </row>
    <row r="13653" spans="1:17">
      <c r="A13653" s="52"/>
      <c r="B13653" s="52"/>
      <c r="P13653" s="63"/>
      <c r="Q13653" s="63"/>
    </row>
    <row r="13654" spans="1:17">
      <c r="A13654" s="52"/>
      <c r="B13654" s="52"/>
      <c r="P13654" s="63"/>
      <c r="Q13654" s="63"/>
    </row>
    <row r="13655" spans="1:17">
      <c r="A13655" s="52"/>
      <c r="B13655" s="52"/>
      <c r="P13655" s="63"/>
      <c r="Q13655" s="63"/>
    </row>
    <row r="13656" spans="1:17">
      <c r="A13656" s="52"/>
      <c r="B13656" s="52"/>
      <c r="P13656" s="63"/>
      <c r="Q13656" s="63"/>
    </row>
    <row r="13657" spans="1:17">
      <c r="A13657" s="52"/>
      <c r="B13657" s="52"/>
      <c r="P13657" s="63"/>
      <c r="Q13657" s="63"/>
    </row>
    <row r="13658" spans="1:17">
      <c r="A13658" s="52"/>
      <c r="B13658" s="52"/>
      <c r="P13658" s="63"/>
      <c r="Q13658" s="63"/>
    </row>
    <row r="13659" spans="1:17">
      <c r="A13659" s="52"/>
      <c r="B13659" s="52"/>
      <c r="P13659" s="63"/>
      <c r="Q13659" s="63"/>
    </row>
    <row r="13660" spans="1:17">
      <c r="A13660" s="52"/>
      <c r="B13660" s="52"/>
      <c r="P13660" s="63"/>
      <c r="Q13660" s="63"/>
    </row>
    <row r="13661" spans="1:17">
      <c r="A13661" s="52"/>
      <c r="B13661" s="52"/>
      <c r="P13661" s="63"/>
      <c r="Q13661" s="63"/>
    </row>
    <row r="13662" spans="1:17">
      <c r="A13662" s="52"/>
      <c r="B13662" s="52"/>
      <c r="P13662" s="63"/>
      <c r="Q13662" s="63"/>
    </row>
    <row r="13663" spans="1:17">
      <c r="A13663" s="52"/>
      <c r="B13663" s="52"/>
      <c r="P13663" s="63"/>
      <c r="Q13663" s="63"/>
    </row>
    <row r="13664" spans="1:17">
      <c r="A13664" s="52"/>
      <c r="B13664" s="52"/>
      <c r="P13664" s="63"/>
      <c r="Q13664" s="63"/>
    </row>
    <row r="13665" spans="1:17">
      <c r="A13665" s="52"/>
      <c r="B13665" s="52"/>
      <c r="P13665" s="63"/>
      <c r="Q13665" s="63"/>
    </row>
    <row r="13666" spans="1:17">
      <c r="A13666" s="52"/>
      <c r="B13666" s="52"/>
      <c r="P13666" s="63"/>
      <c r="Q13666" s="63"/>
    </row>
    <row r="13667" spans="1:17">
      <c r="A13667" s="52"/>
      <c r="B13667" s="52"/>
      <c r="P13667" s="63"/>
      <c r="Q13667" s="63"/>
    </row>
    <row r="13668" spans="1:17">
      <c r="A13668" s="52"/>
      <c r="B13668" s="52"/>
      <c r="P13668" s="63"/>
      <c r="Q13668" s="63"/>
    </row>
    <row r="13669" spans="1:17">
      <c r="A13669" s="52"/>
      <c r="B13669" s="52"/>
      <c r="P13669" s="63"/>
      <c r="Q13669" s="63"/>
    </row>
    <row r="13670" spans="1:17">
      <c r="A13670" s="52"/>
      <c r="B13670" s="52"/>
      <c r="P13670" s="63"/>
      <c r="Q13670" s="63"/>
    </row>
    <row r="13671" spans="1:17">
      <c r="A13671" s="52"/>
      <c r="B13671" s="52"/>
      <c r="P13671" s="63"/>
      <c r="Q13671" s="63"/>
    </row>
    <row r="13672" spans="1:17">
      <c r="A13672" s="52"/>
      <c r="B13672" s="52"/>
      <c r="P13672" s="63"/>
      <c r="Q13672" s="63"/>
    </row>
    <row r="13673" spans="1:17">
      <c r="A13673" s="52"/>
      <c r="B13673" s="52"/>
      <c r="P13673" s="63"/>
      <c r="Q13673" s="63"/>
    </row>
    <row r="13674" spans="1:17">
      <c r="A13674" s="52"/>
      <c r="B13674" s="52"/>
      <c r="P13674" s="63"/>
      <c r="Q13674" s="63"/>
    </row>
    <row r="13675" spans="1:17">
      <c r="A13675" s="52"/>
      <c r="B13675" s="52"/>
      <c r="P13675" s="63"/>
      <c r="Q13675" s="63"/>
    </row>
    <row r="13676" spans="1:17">
      <c r="A13676" s="52"/>
      <c r="B13676" s="52"/>
      <c r="P13676" s="63"/>
      <c r="Q13676" s="63"/>
    </row>
    <row r="13677" spans="1:17">
      <c r="A13677" s="52"/>
      <c r="B13677" s="52"/>
      <c r="P13677" s="63"/>
      <c r="Q13677" s="63"/>
    </row>
    <row r="13678" spans="1:17">
      <c r="A13678" s="52"/>
      <c r="B13678" s="52"/>
      <c r="P13678" s="63"/>
      <c r="Q13678" s="63"/>
    </row>
    <row r="13679" spans="1:17">
      <c r="A13679" s="52"/>
      <c r="B13679" s="52"/>
      <c r="P13679" s="63"/>
      <c r="Q13679" s="63"/>
    </row>
    <row r="13680" spans="1:17">
      <c r="A13680" s="52"/>
      <c r="B13680" s="52"/>
      <c r="P13680" s="63"/>
      <c r="Q13680" s="63"/>
    </row>
    <row r="13681" spans="1:17">
      <c r="A13681" s="52"/>
      <c r="B13681" s="52"/>
      <c r="P13681" s="63"/>
      <c r="Q13681" s="63"/>
    </row>
    <row r="13682" spans="1:17">
      <c r="A13682" s="52"/>
      <c r="B13682" s="52"/>
      <c r="P13682" s="63"/>
      <c r="Q13682" s="63"/>
    </row>
    <row r="13683" spans="1:17">
      <c r="A13683" s="52"/>
      <c r="B13683" s="52"/>
      <c r="P13683" s="63"/>
      <c r="Q13683" s="63"/>
    </row>
    <row r="13684" spans="1:17">
      <c r="A13684" s="52"/>
      <c r="B13684" s="52"/>
      <c r="P13684" s="63"/>
      <c r="Q13684" s="63"/>
    </row>
    <row r="13685" spans="1:17">
      <c r="A13685" s="52"/>
      <c r="B13685" s="52"/>
      <c r="P13685" s="63"/>
      <c r="Q13685" s="63"/>
    </row>
    <row r="13686" spans="1:17">
      <c r="A13686" s="52"/>
      <c r="B13686" s="52"/>
      <c r="P13686" s="63"/>
      <c r="Q13686" s="63"/>
    </row>
    <row r="13687" spans="1:17">
      <c r="A13687" s="52"/>
      <c r="B13687" s="52"/>
      <c r="P13687" s="63"/>
      <c r="Q13687" s="63"/>
    </row>
    <row r="13688" spans="1:17">
      <c r="A13688" s="52"/>
      <c r="B13688" s="52"/>
      <c r="P13688" s="63"/>
      <c r="Q13688" s="63"/>
    </row>
    <row r="13689" spans="1:17">
      <c r="A13689" s="52"/>
      <c r="B13689" s="52"/>
      <c r="P13689" s="63"/>
      <c r="Q13689" s="63"/>
    </row>
    <row r="13690" spans="1:17">
      <c r="A13690" s="52"/>
      <c r="B13690" s="52"/>
      <c r="P13690" s="63"/>
      <c r="Q13690" s="63"/>
    </row>
    <row r="13691" spans="1:17">
      <c r="A13691" s="52"/>
      <c r="B13691" s="52"/>
      <c r="P13691" s="63"/>
      <c r="Q13691" s="63"/>
    </row>
    <row r="13692" spans="1:17">
      <c r="A13692" s="52"/>
      <c r="B13692" s="52"/>
      <c r="P13692" s="63"/>
      <c r="Q13692" s="63"/>
    </row>
    <row r="13693" spans="1:17">
      <c r="A13693" s="52"/>
      <c r="B13693" s="52"/>
      <c r="P13693" s="63"/>
      <c r="Q13693" s="63"/>
    </row>
    <row r="13694" spans="1:17">
      <c r="A13694" s="52"/>
      <c r="B13694" s="52"/>
      <c r="P13694" s="63"/>
      <c r="Q13694" s="63"/>
    </row>
    <row r="13695" spans="1:17">
      <c r="A13695" s="52"/>
      <c r="B13695" s="52"/>
      <c r="P13695" s="63"/>
      <c r="Q13695" s="63"/>
    </row>
    <row r="13696" spans="1:17">
      <c r="A13696" s="52"/>
      <c r="B13696" s="52"/>
      <c r="P13696" s="63"/>
      <c r="Q13696" s="63"/>
    </row>
    <row r="13697" spans="1:17">
      <c r="A13697" s="52"/>
      <c r="B13697" s="52"/>
      <c r="P13697" s="63"/>
      <c r="Q13697" s="63"/>
    </row>
    <row r="13698" spans="1:17">
      <c r="A13698" s="52"/>
      <c r="B13698" s="52"/>
      <c r="P13698" s="63"/>
      <c r="Q13698" s="63"/>
    </row>
    <row r="13699" spans="1:17">
      <c r="A13699" s="52"/>
      <c r="B13699" s="52"/>
      <c r="P13699" s="63"/>
      <c r="Q13699" s="63"/>
    </row>
    <row r="13700" spans="1:17">
      <c r="A13700" s="52"/>
      <c r="B13700" s="52"/>
      <c r="P13700" s="63"/>
      <c r="Q13700" s="63"/>
    </row>
    <row r="13701" spans="1:17">
      <c r="A13701" s="52"/>
      <c r="B13701" s="52"/>
      <c r="P13701" s="63"/>
      <c r="Q13701" s="63"/>
    </row>
    <row r="13702" spans="1:17">
      <c r="A13702" s="52"/>
      <c r="B13702" s="52"/>
      <c r="P13702" s="63"/>
      <c r="Q13702" s="63"/>
    </row>
    <row r="13703" spans="1:17">
      <c r="A13703" s="52"/>
      <c r="B13703" s="52"/>
      <c r="P13703" s="63"/>
      <c r="Q13703" s="63"/>
    </row>
    <row r="13704" spans="1:17">
      <c r="A13704" s="52"/>
      <c r="B13704" s="52"/>
      <c r="P13704" s="63"/>
      <c r="Q13704" s="63"/>
    </row>
    <row r="13705" spans="1:17">
      <c r="A13705" s="52"/>
      <c r="B13705" s="52"/>
      <c r="P13705" s="63"/>
      <c r="Q13705" s="63"/>
    </row>
    <row r="13706" spans="1:17">
      <c r="A13706" s="52"/>
      <c r="B13706" s="52"/>
      <c r="P13706" s="63"/>
      <c r="Q13706" s="63"/>
    </row>
    <row r="13707" spans="1:17">
      <c r="A13707" s="52"/>
      <c r="B13707" s="52"/>
      <c r="P13707" s="63"/>
      <c r="Q13707" s="63"/>
    </row>
    <row r="13708" spans="1:17">
      <c r="A13708" s="52"/>
      <c r="B13708" s="52"/>
      <c r="P13708" s="63"/>
      <c r="Q13708" s="63"/>
    </row>
    <row r="13709" spans="1:17">
      <c r="A13709" s="52"/>
      <c r="B13709" s="52"/>
      <c r="P13709" s="63"/>
      <c r="Q13709" s="63"/>
    </row>
    <row r="13710" spans="1:17">
      <c r="A13710" s="52"/>
      <c r="B13710" s="52"/>
      <c r="P13710" s="63"/>
      <c r="Q13710" s="63"/>
    </row>
    <row r="13711" spans="1:17">
      <c r="A13711" s="52"/>
      <c r="B13711" s="52"/>
      <c r="P13711" s="63"/>
      <c r="Q13711" s="63"/>
    </row>
    <row r="13712" spans="1:17">
      <c r="A13712" s="52"/>
      <c r="B13712" s="52"/>
      <c r="P13712" s="63"/>
      <c r="Q13712" s="63"/>
    </row>
    <row r="13713" spans="1:17">
      <c r="A13713" s="52"/>
      <c r="B13713" s="52"/>
      <c r="P13713" s="63"/>
      <c r="Q13713" s="63"/>
    </row>
    <row r="13714" spans="1:17">
      <c r="A13714" s="52"/>
      <c r="B13714" s="52"/>
      <c r="P13714" s="63"/>
      <c r="Q13714" s="63"/>
    </row>
    <row r="13715" spans="1:17">
      <c r="A13715" s="52"/>
      <c r="B13715" s="52"/>
      <c r="P13715" s="63"/>
      <c r="Q13715" s="63"/>
    </row>
    <row r="13716" spans="1:17">
      <c r="A13716" s="52"/>
      <c r="B13716" s="52"/>
      <c r="P13716" s="63"/>
      <c r="Q13716" s="63"/>
    </row>
    <row r="13717" spans="1:17">
      <c r="A13717" s="52"/>
      <c r="B13717" s="52"/>
      <c r="P13717" s="63"/>
      <c r="Q13717" s="63"/>
    </row>
    <row r="13718" spans="1:17">
      <c r="A13718" s="52"/>
      <c r="B13718" s="52"/>
      <c r="P13718" s="63"/>
      <c r="Q13718" s="63"/>
    </row>
    <row r="13719" spans="1:17">
      <c r="A13719" s="52"/>
      <c r="B13719" s="52"/>
      <c r="P13719" s="63"/>
      <c r="Q13719" s="63"/>
    </row>
    <row r="13720" spans="1:17">
      <c r="A13720" s="52"/>
      <c r="B13720" s="52"/>
      <c r="P13720" s="63"/>
      <c r="Q13720" s="63"/>
    </row>
    <row r="13721" spans="1:17">
      <c r="A13721" s="52"/>
      <c r="B13721" s="52"/>
      <c r="P13721" s="63"/>
      <c r="Q13721" s="63"/>
    </row>
    <row r="13722" spans="1:17">
      <c r="A13722" s="52"/>
      <c r="B13722" s="52"/>
      <c r="P13722" s="63"/>
      <c r="Q13722" s="63"/>
    </row>
    <row r="13723" spans="1:17">
      <c r="A13723" s="52"/>
      <c r="B13723" s="52"/>
      <c r="P13723" s="63"/>
      <c r="Q13723" s="63"/>
    </row>
    <row r="13724" spans="1:17">
      <c r="A13724" s="52"/>
      <c r="B13724" s="52"/>
      <c r="P13724" s="63"/>
      <c r="Q13724" s="63"/>
    </row>
    <row r="13725" spans="1:17">
      <c r="A13725" s="52"/>
      <c r="B13725" s="52"/>
      <c r="P13725" s="63"/>
      <c r="Q13725" s="63"/>
    </row>
    <row r="13726" spans="1:17">
      <c r="A13726" s="52"/>
      <c r="B13726" s="52"/>
      <c r="P13726" s="63"/>
      <c r="Q13726" s="63"/>
    </row>
    <row r="13727" spans="1:17">
      <c r="A13727" s="52"/>
      <c r="B13727" s="52"/>
      <c r="P13727" s="63"/>
      <c r="Q13727" s="63"/>
    </row>
    <row r="13728" spans="1:17">
      <c r="A13728" s="52"/>
      <c r="B13728" s="52"/>
      <c r="P13728" s="63"/>
      <c r="Q13728" s="63"/>
    </row>
    <row r="13729" spans="1:17">
      <c r="A13729" s="52"/>
      <c r="B13729" s="52"/>
      <c r="P13729" s="63"/>
      <c r="Q13729" s="63"/>
    </row>
    <row r="13730" spans="1:17">
      <c r="A13730" s="52"/>
      <c r="B13730" s="52"/>
      <c r="P13730" s="63"/>
      <c r="Q13730" s="63"/>
    </row>
    <row r="13731" spans="1:17">
      <c r="A13731" s="52"/>
      <c r="B13731" s="52"/>
      <c r="P13731" s="63"/>
      <c r="Q13731" s="63"/>
    </row>
    <row r="13732" spans="1:17">
      <c r="A13732" s="52"/>
      <c r="B13732" s="52"/>
      <c r="P13732" s="63"/>
      <c r="Q13732" s="63"/>
    </row>
    <row r="13733" spans="1:17">
      <c r="A13733" s="52"/>
      <c r="B13733" s="52"/>
      <c r="P13733" s="63"/>
      <c r="Q13733" s="63"/>
    </row>
    <row r="13734" spans="1:17">
      <c r="A13734" s="52"/>
      <c r="B13734" s="52"/>
      <c r="P13734" s="63"/>
      <c r="Q13734" s="63"/>
    </row>
    <row r="13735" spans="1:17">
      <c r="A13735" s="52"/>
      <c r="B13735" s="52"/>
      <c r="P13735" s="63"/>
      <c r="Q13735" s="63"/>
    </row>
    <row r="13736" spans="1:17">
      <c r="A13736" s="52"/>
      <c r="B13736" s="52"/>
      <c r="P13736" s="63"/>
      <c r="Q13736" s="63"/>
    </row>
    <row r="13737" spans="1:17">
      <c r="A13737" s="52"/>
      <c r="B13737" s="52"/>
      <c r="P13737" s="63"/>
      <c r="Q13737" s="63"/>
    </row>
    <row r="13738" spans="1:17">
      <c r="A13738" s="52"/>
      <c r="B13738" s="52"/>
      <c r="P13738" s="63"/>
      <c r="Q13738" s="63"/>
    </row>
    <row r="13739" spans="1:17">
      <c r="A13739" s="52"/>
      <c r="B13739" s="52"/>
      <c r="P13739" s="63"/>
      <c r="Q13739" s="63"/>
    </row>
    <row r="13740" spans="1:17">
      <c r="A13740" s="52"/>
      <c r="B13740" s="52"/>
      <c r="P13740" s="63"/>
      <c r="Q13740" s="63"/>
    </row>
    <row r="13741" spans="1:17">
      <c r="A13741" s="52"/>
      <c r="B13741" s="52"/>
      <c r="P13741" s="63"/>
      <c r="Q13741" s="63"/>
    </row>
    <row r="13742" spans="1:17">
      <c r="A13742" s="52"/>
      <c r="B13742" s="52"/>
      <c r="P13742" s="63"/>
      <c r="Q13742" s="63"/>
    </row>
    <row r="13743" spans="1:17">
      <c r="A13743" s="52"/>
      <c r="B13743" s="52"/>
      <c r="P13743" s="63"/>
      <c r="Q13743" s="63"/>
    </row>
    <row r="13744" spans="1:17">
      <c r="A13744" s="52"/>
      <c r="B13744" s="52"/>
      <c r="P13744" s="63"/>
      <c r="Q13744" s="63"/>
    </row>
    <row r="13745" spans="1:17">
      <c r="A13745" s="52"/>
      <c r="B13745" s="52"/>
      <c r="P13745" s="63"/>
      <c r="Q13745" s="63"/>
    </row>
    <row r="13746" spans="1:17">
      <c r="A13746" s="52"/>
      <c r="B13746" s="52"/>
      <c r="P13746" s="63"/>
      <c r="Q13746" s="63"/>
    </row>
    <row r="13747" spans="1:17">
      <c r="A13747" s="52"/>
      <c r="B13747" s="52"/>
      <c r="P13747" s="63"/>
      <c r="Q13747" s="63"/>
    </row>
    <row r="13748" spans="1:17">
      <c r="A13748" s="52"/>
      <c r="B13748" s="52"/>
      <c r="P13748" s="63"/>
      <c r="Q13748" s="63"/>
    </row>
    <row r="13749" spans="1:17">
      <c r="A13749" s="52"/>
      <c r="B13749" s="52"/>
      <c r="P13749" s="63"/>
      <c r="Q13749" s="63"/>
    </row>
    <row r="13750" spans="1:17">
      <c r="A13750" s="52"/>
      <c r="B13750" s="52"/>
      <c r="P13750" s="63"/>
      <c r="Q13750" s="63"/>
    </row>
    <row r="13751" spans="1:17">
      <c r="A13751" s="52"/>
      <c r="B13751" s="52"/>
      <c r="P13751" s="63"/>
      <c r="Q13751" s="63"/>
    </row>
    <row r="13752" spans="1:17">
      <c r="A13752" s="52"/>
      <c r="B13752" s="52"/>
      <c r="P13752" s="63"/>
      <c r="Q13752" s="63"/>
    </row>
    <row r="13753" spans="1:17">
      <c r="A13753" s="52"/>
      <c r="B13753" s="52"/>
      <c r="P13753" s="63"/>
      <c r="Q13753" s="63"/>
    </row>
    <row r="13754" spans="1:17">
      <c r="A13754" s="52"/>
      <c r="B13754" s="52"/>
      <c r="P13754" s="63"/>
      <c r="Q13754" s="63"/>
    </row>
    <row r="13755" spans="1:17">
      <c r="A13755" s="52"/>
      <c r="B13755" s="52"/>
      <c r="P13755" s="63"/>
      <c r="Q13755" s="63"/>
    </row>
    <row r="13756" spans="1:17">
      <c r="A13756" s="52"/>
      <c r="B13756" s="52"/>
      <c r="P13756" s="63"/>
      <c r="Q13756" s="63"/>
    </row>
    <row r="13757" spans="1:17">
      <c r="A13757" s="52"/>
      <c r="B13757" s="52"/>
      <c r="P13757" s="63"/>
      <c r="Q13757" s="63"/>
    </row>
    <row r="13758" spans="1:17">
      <c r="A13758" s="52"/>
      <c r="B13758" s="52"/>
      <c r="P13758" s="63"/>
      <c r="Q13758" s="63"/>
    </row>
    <row r="13759" spans="1:17">
      <c r="A13759" s="52"/>
      <c r="B13759" s="52"/>
      <c r="P13759" s="63"/>
      <c r="Q13759" s="63"/>
    </row>
    <row r="13760" spans="1:17">
      <c r="A13760" s="52"/>
      <c r="B13760" s="52"/>
      <c r="P13760" s="63"/>
      <c r="Q13760" s="63"/>
    </row>
    <row r="13761" spans="1:17">
      <c r="A13761" s="52"/>
      <c r="B13761" s="52"/>
      <c r="P13761" s="63"/>
      <c r="Q13761" s="63"/>
    </row>
    <row r="13762" spans="1:17">
      <c r="A13762" s="52"/>
      <c r="B13762" s="52"/>
      <c r="P13762" s="63"/>
      <c r="Q13762" s="63"/>
    </row>
    <row r="13763" spans="1:17">
      <c r="A13763" s="52"/>
      <c r="B13763" s="52"/>
      <c r="P13763" s="63"/>
      <c r="Q13763" s="63"/>
    </row>
    <row r="13764" spans="1:17">
      <c r="A13764" s="52"/>
      <c r="B13764" s="52"/>
      <c r="P13764" s="63"/>
      <c r="Q13764" s="63"/>
    </row>
    <row r="13765" spans="1:17">
      <c r="A13765" s="52"/>
      <c r="B13765" s="52"/>
      <c r="P13765" s="63"/>
      <c r="Q13765" s="63"/>
    </row>
    <row r="13766" spans="1:17">
      <c r="A13766" s="52"/>
      <c r="B13766" s="52"/>
      <c r="P13766" s="63"/>
      <c r="Q13766" s="63"/>
    </row>
    <row r="13767" spans="1:17">
      <c r="A13767" s="52"/>
      <c r="B13767" s="52"/>
      <c r="P13767" s="63"/>
      <c r="Q13767" s="63"/>
    </row>
    <row r="13768" spans="1:17">
      <c r="A13768" s="52"/>
      <c r="B13768" s="52"/>
      <c r="P13768" s="63"/>
      <c r="Q13768" s="63"/>
    </row>
    <row r="13769" spans="1:17">
      <c r="A13769" s="52"/>
      <c r="B13769" s="52"/>
      <c r="P13769" s="63"/>
      <c r="Q13769" s="63"/>
    </row>
    <row r="13770" spans="1:17">
      <c r="A13770" s="52"/>
      <c r="B13770" s="52"/>
      <c r="P13770" s="63"/>
      <c r="Q13770" s="63"/>
    </row>
    <row r="13771" spans="1:17">
      <c r="A13771" s="52"/>
      <c r="B13771" s="52"/>
      <c r="P13771" s="63"/>
      <c r="Q13771" s="63"/>
    </row>
    <row r="13772" spans="1:17">
      <c r="A13772" s="52"/>
      <c r="B13772" s="52"/>
      <c r="P13772" s="63"/>
      <c r="Q13772" s="63"/>
    </row>
    <row r="13773" spans="1:17">
      <c r="A13773" s="52"/>
      <c r="B13773" s="52"/>
      <c r="P13773" s="63"/>
      <c r="Q13773" s="63"/>
    </row>
    <row r="13774" spans="1:17">
      <c r="A13774" s="52"/>
      <c r="B13774" s="52"/>
      <c r="P13774" s="63"/>
      <c r="Q13774" s="63"/>
    </row>
    <row r="13775" spans="1:17">
      <c r="A13775" s="52"/>
      <c r="B13775" s="52"/>
      <c r="P13775" s="63"/>
      <c r="Q13775" s="63"/>
    </row>
    <row r="13776" spans="1:17">
      <c r="A13776" s="52"/>
      <c r="B13776" s="52"/>
      <c r="P13776" s="63"/>
      <c r="Q13776" s="63"/>
    </row>
    <row r="13777" spans="1:17">
      <c r="A13777" s="52"/>
      <c r="B13777" s="52"/>
      <c r="P13777" s="63"/>
      <c r="Q13777" s="63"/>
    </row>
    <row r="13778" spans="1:17">
      <c r="A13778" s="52"/>
      <c r="B13778" s="52"/>
      <c r="P13778" s="63"/>
      <c r="Q13778" s="63"/>
    </row>
    <row r="13779" spans="1:17">
      <c r="A13779" s="52"/>
      <c r="B13779" s="52"/>
      <c r="P13779" s="63"/>
      <c r="Q13779" s="63"/>
    </row>
    <row r="13780" spans="1:17">
      <c r="A13780" s="52"/>
      <c r="B13780" s="52"/>
      <c r="P13780" s="63"/>
      <c r="Q13780" s="63"/>
    </row>
    <row r="13781" spans="1:17">
      <c r="A13781" s="52"/>
      <c r="B13781" s="52"/>
      <c r="P13781" s="63"/>
      <c r="Q13781" s="63"/>
    </row>
    <row r="13782" spans="1:17">
      <c r="A13782" s="52"/>
      <c r="B13782" s="52"/>
      <c r="P13782" s="63"/>
      <c r="Q13782" s="63"/>
    </row>
    <row r="13783" spans="1:17">
      <c r="A13783" s="52"/>
      <c r="B13783" s="52"/>
      <c r="P13783" s="63"/>
      <c r="Q13783" s="63"/>
    </row>
    <row r="13784" spans="1:17">
      <c r="A13784" s="52"/>
      <c r="B13784" s="52"/>
      <c r="P13784" s="63"/>
      <c r="Q13784" s="63"/>
    </row>
    <row r="13785" spans="1:17">
      <c r="A13785" s="52"/>
      <c r="B13785" s="52"/>
      <c r="P13785" s="63"/>
      <c r="Q13785" s="63"/>
    </row>
    <row r="13786" spans="1:17">
      <c r="A13786" s="52"/>
      <c r="B13786" s="52"/>
      <c r="P13786" s="63"/>
      <c r="Q13786" s="63"/>
    </row>
    <row r="13787" spans="1:17">
      <c r="A13787" s="52"/>
      <c r="B13787" s="52"/>
      <c r="P13787" s="63"/>
      <c r="Q13787" s="63"/>
    </row>
    <row r="13788" spans="1:17">
      <c r="A13788" s="52"/>
      <c r="B13788" s="52"/>
      <c r="P13788" s="63"/>
      <c r="Q13788" s="63"/>
    </row>
    <row r="13789" spans="1:17">
      <c r="A13789" s="52"/>
      <c r="B13789" s="52"/>
      <c r="P13789" s="63"/>
      <c r="Q13789" s="63"/>
    </row>
    <row r="13790" spans="1:17">
      <c r="A13790" s="52"/>
      <c r="B13790" s="52"/>
      <c r="P13790" s="63"/>
      <c r="Q13790" s="63"/>
    </row>
    <row r="13791" spans="1:17">
      <c r="A13791" s="52"/>
      <c r="B13791" s="52"/>
      <c r="P13791" s="63"/>
      <c r="Q13791" s="63"/>
    </row>
    <row r="13792" spans="1:17">
      <c r="A13792" s="52"/>
      <c r="B13792" s="52"/>
      <c r="P13792" s="63"/>
      <c r="Q13792" s="63"/>
    </row>
    <row r="13793" spans="1:17">
      <c r="A13793" s="52"/>
      <c r="B13793" s="52"/>
      <c r="P13793" s="63"/>
      <c r="Q13793" s="63"/>
    </row>
    <row r="13794" spans="1:17">
      <c r="A13794" s="52"/>
      <c r="B13794" s="52"/>
      <c r="P13794" s="63"/>
      <c r="Q13794" s="63"/>
    </row>
    <row r="13795" spans="1:17">
      <c r="A13795" s="52"/>
      <c r="B13795" s="52"/>
      <c r="P13795" s="63"/>
      <c r="Q13795" s="63"/>
    </row>
    <row r="13796" spans="1:17">
      <c r="A13796" s="52"/>
      <c r="B13796" s="52"/>
      <c r="P13796" s="63"/>
      <c r="Q13796" s="63"/>
    </row>
    <row r="13797" spans="1:17">
      <c r="A13797" s="52"/>
      <c r="B13797" s="52"/>
      <c r="P13797" s="63"/>
      <c r="Q13797" s="63"/>
    </row>
    <row r="13798" spans="1:17">
      <c r="A13798" s="52"/>
      <c r="B13798" s="52"/>
      <c r="P13798" s="63"/>
      <c r="Q13798" s="63"/>
    </row>
    <row r="13799" spans="1:17">
      <c r="A13799" s="52"/>
      <c r="B13799" s="52"/>
      <c r="P13799" s="63"/>
      <c r="Q13799" s="63"/>
    </row>
    <row r="13800" spans="1:17">
      <c r="A13800" s="52"/>
      <c r="B13800" s="52"/>
      <c r="P13800" s="63"/>
      <c r="Q13800" s="63"/>
    </row>
    <row r="13801" spans="1:17">
      <c r="A13801" s="52"/>
      <c r="B13801" s="52"/>
      <c r="P13801" s="63"/>
      <c r="Q13801" s="63"/>
    </row>
    <row r="13802" spans="1:17">
      <c r="A13802" s="52"/>
      <c r="B13802" s="52"/>
      <c r="P13802" s="63"/>
      <c r="Q13802" s="63"/>
    </row>
    <row r="13803" spans="1:17">
      <c r="A13803" s="52"/>
      <c r="B13803" s="52"/>
      <c r="P13803" s="63"/>
      <c r="Q13803" s="63"/>
    </row>
    <row r="13804" spans="1:17">
      <c r="A13804" s="52"/>
      <c r="B13804" s="52"/>
      <c r="P13804" s="63"/>
      <c r="Q13804" s="63"/>
    </row>
    <row r="13805" spans="1:17">
      <c r="A13805" s="52"/>
      <c r="B13805" s="52"/>
      <c r="P13805" s="63"/>
      <c r="Q13805" s="63"/>
    </row>
    <row r="13806" spans="1:17">
      <c r="A13806" s="52"/>
      <c r="B13806" s="52"/>
      <c r="P13806" s="63"/>
      <c r="Q13806" s="63"/>
    </row>
    <row r="13807" spans="1:17">
      <c r="A13807" s="52"/>
      <c r="B13807" s="52"/>
      <c r="P13807" s="63"/>
      <c r="Q13807" s="63"/>
    </row>
    <row r="13808" spans="1:17">
      <c r="A13808" s="52"/>
      <c r="B13808" s="52"/>
      <c r="P13808" s="63"/>
      <c r="Q13808" s="63"/>
    </row>
    <row r="13809" spans="1:17">
      <c r="A13809" s="52"/>
      <c r="B13809" s="52"/>
      <c r="P13809" s="63"/>
      <c r="Q13809" s="63"/>
    </row>
    <row r="13810" spans="1:17">
      <c r="A13810" s="52"/>
      <c r="B13810" s="52"/>
      <c r="P13810" s="63"/>
      <c r="Q13810" s="63"/>
    </row>
    <row r="13811" spans="1:17">
      <c r="A13811" s="52"/>
      <c r="B13811" s="52"/>
      <c r="P13811" s="63"/>
      <c r="Q13811" s="63"/>
    </row>
    <row r="13812" spans="1:17">
      <c r="A13812" s="52"/>
      <c r="B13812" s="52"/>
      <c r="P13812" s="63"/>
      <c r="Q13812" s="63"/>
    </row>
    <row r="13813" spans="1:17">
      <c r="A13813" s="52"/>
      <c r="B13813" s="52"/>
      <c r="P13813" s="63"/>
      <c r="Q13813" s="63"/>
    </row>
    <row r="13814" spans="1:17">
      <c r="A13814" s="52"/>
      <c r="B13814" s="52"/>
      <c r="P13814" s="63"/>
      <c r="Q13814" s="63"/>
    </row>
    <row r="13815" spans="1:17">
      <c r="A13815" s="52"/>
      <c r="B13815" s="52"/>
      <c r="P13815" s="63"/>
      <c r="Q13815" s="63"/>
    </row>
    <row r="13816" spans="1:17">
      <c r="A13816" s="52"/>
      <c r="B13816" s="52"/>
      <c r="P13816" s="63"/>
      <c r="Q13816" s="63"/>
    </row>
    <row r="13817" spans="1:17">
      <c r="A13817" s="52"/>
      <c r="B13817" s="52"/>
      <c r="P13817" s="63"/>
      <c r="Q13817" s="63"/>
    </row>
    <row r="13818" spans="1:17">
      <c r="A13818" s="52"/>
      <c r="B13818" s="52"/>
      <c r="P13818" s="63"/>
      <c r="Q13818" s="63"/>
    </row>
    <row r="13819" spans="1:17">
      <c r="A13819" s="52"/>
      <c r="B13819" s="52"/>
      <c r="P13819" s="63"/>
      <c r="Q13819" s="63"/>
    </row>
    <row r="13820" spans="1:17">
      <c r="A13820" s="52"/>
      <c r="B13820" s="52"/>
      <c r="P13820" s="63"/>
      <c r="Q13820" s="63"/>
    </row>
    <row r="13821" spans="1:17">
      <c r="A13821" s="52"/>
      <c r="B13821" s="52"/>
      <c r="P13821" s="63"/>
      <c r="Q13821" s="63"/>
    </row>
    <row r="13822" spans="1:17">
      <c r="A13822" s="52"/>
      <c r="B13822" s="52"/>
      <c r="P13822" s="63"/>
      <c r="Q13822" s="63"/>
    </row>
    <row r="13823" spans="1:17">
      <c r="A13823" s="52"/>
      <c r="B13823" s="52"/>
      <c r="P13823" s="63"/>
      <c r="Q13823" s="63"/>
    </row>
    <row r="13824" spans="1:17">
      <c r="A13824" s="52"/>
      <c r="B13824" s="52"/>
      <c r="P13824" s="63"/>
      <c r="Q13824" s="63"/>
    </row>
    <row r="13825" spans="1:17">
      <c r="A13825" s="52"/>
      <c r="B13825" s="52"/>
      <c r="P13825" s="63"/>
      <c r="Q13825" s="63"/>
    </row>
    <row r="13826" spans="1:17">
      <c r="A13826" s="52"/>
      <c r="B13826" s="52"/>
      <c r="P13826" s="63"/>
      <c r="Q13826" s="63"/>
    </row>
    <row r="13827" spans="1:17">
      <c r="A13827" s="52"/>
      <c r="B13827" s="52"/>
      <c r="P13827" s="63"/>
      <c r="Q13827" s="63"/>
    </row>
    <row r="13828" spans="1:17">
      <c r="A13828" s="52"/>
      <c r="B13828" s="52"/>
      <c r="P13828" s="63"/>
      <c r="Q13828" s="63"/>
    </row>
    <row r="13829" spans="1:17">
      <c r="A13829" s="52"/>
      <c r="B13829" s="52"/>
      <c r="P13829" s="63"/>
      <c r="Q13829" s="63"/>
    </row>
    <row r="13830" spans="1:17">
      <c r="A13830" s="52"/>
      <c r="B13830" s="52"/>
      <c r="P13830" s="63"/>
      <c r="Q13830" s="63"/>
    </row>
    <row r="13831" spans="1:17">
      <c r="A13831" s="52"/>
      <c r="B13831" s="52"/>
      <c r="P13831" s="63"/>
      <c r="Q13831" s="63"/>
    </row>
    <row r="13832" spans="1:17">
      <c r="A13832" s="52"/>
      <c r="B13832" s="52"/>
      <c r="P13832" s="63"/>
      <c r="Q13832" s="63"/>
    </row>
    <row r="13833" spans="1:17">
      <c r="A13833" s="52"/>
      <c r="B13833" s="52"/>
      <c r="P13833" s="63"/>
      <c r="Q13833" s="63"/>
    </row>
    <row r="13834" spans="1:17">
      <c r="A13834" s="52"/>
      <c r="B13834" s="52"/>
      <c r="P13834" s="63"/>
      <c r="Q13834" s="63"/>
    </row>
    <row r="13835" spans="1:17">
      <c r="A13835" s="52"/>
      <c r="B13835" s="52"/>
      <c r="P13835" s="63"/>
      <c r="Q13835" s="63"/>
    </row>
    <row r="13836" spans="1:17">
      <c r="A13836" s="52"/>
      <c r="B13836" s="52"/>
      <c r="P13836" s="63"/>
      <c r="Q13836" s="63"/>
    </row>
    <row r="13837" spans="1:17">
      <c r="A13837" s="52"/>
      <c r="B13837" s="52"/>
      <c r="P13837" s="63"/>
      <c r="Q13837" s="63"/>
    </row>
    <row r="13838" spans="1:17">
      <c r="A13838" s="52"/>
      <c r="B13838" s="52"/>
      <c r="P13838" s="63"/>
      <c r="Q13838" s="63"/>
    </row>
    <row r="13839" spans="1:17">
      <c r="A13839" s="52"/>
      <c r="B13839" s="52"/>
      <c r="P13839" s="63"/>
      <c r="Q13839" s="63"/>
    </row>
    <row r="13840" spans="1:17">
      <c r="A13840" s="52"/>
      <c r="B13840" s="52"/>
      <c r="P13840" s="63"/>
      <c r="Q13840" s="63"/>
    </row>
    <row r="13841" spans="1:17">
      <c r="A13841" s="52"/>
      <c r="B13841" s="52"/>
      <c r="P13841" s="63"/>
      <c r="Q13841" s="63"/>
    </row>
    <row r="13842" spans="1:17">
      <c r="A13842" s="52"/>
      <c r="B13842" s="52"/>
      <c r="P13842" s="63"/>
      <c r="Q13842" s="63"/>
    </row>
    <row r="13843" spans="1:17">
      <c r="A13843" s="52"/>
      <c r="B13843" s="52"/>
      <c r="P13843" s="63"/>
      <c r="Q13843" s="63"/>
    </row>
    <row r="13844" spans="1:17">
      <c r="A13844" s="52"/>
      <c r="B13844" s="52"/>
      <c r="P13844" s="63"/>
      <c r="Q13844" s="63"/>
    </row>
    <row r="13845" spans="1:17">
      <c r="A13845" s="52"/>
      <c r="B13845" s="52"/>
      <c r="P13845" s="63"/>
      <c r="Q13845" s="63"/>
    </row>
    <row r="13846" spans="1:17">
      <c r="A13846" s="52"/>
      <c r="B13846" s="52"/>
      <c r="P13846" s="63"/>
      <c r="Q13846" s="63"/>
    </row>
    <row r="13847" spans="1:17">
      <c r="A13847" s="52"/>
      <c r="B13847" s="52"/>
      <c r="P13847" s="63"/>
      <c r="Q13847" s="63"/>
    </row>
    <row r="13848" spans="1:17">
      <c r="A13848" s="52"/>
      <c r="B13848" s="52"/>
      <c r="P13848" s="63"/>
      <c r="Q13848" s="63"/>
    </row>
    <row r="13849" spans="1:17">
      <c r="A13849" s="52"/>
      <c r="B13849" s="52"/>
      <c r="P13849" s="63"/>
      <c r="Q13849" s="63"/>
    </row>
    <row r="13850" spans="1:17">
      <c r="A13850" s="52"/>
      <c r="B13850" s="52"/>
      <c r="P13850" s="63"/>
      <c r="Q13850" s="63"/>
    </row>
    <row r="13851" spans="1:17">
      <c r="A13851" s="52"/>
      <c r="B13851" s="52"/>
      <c r="P13851" s="63"/>
      <c r="Q13851" s="63"/>
    </row>
    <row r="13852" spans="1:17">
      <c r="A13852" s="52"/>
      <c r="B13852" s="52"/>
      <c r="P13852" s="63"/>
      <c r="Q13852" s="63"/>
    </row>
    <row r="13853" spans="1:17">
      <c r="A13853" s="52"/>
      <c r="B13853" s="52"/>
      <c r="P13853" s="63"/>
      <c r="Q13853" s="63"/>
    </row>
    <row r="13854" spans="1:17">
      <c r="A13854" s="52"/>
      <c r="B13854" s="52"/>
      <c r="P13854" s="63"/>
      <c r="Q13854" s="63"/>
    </row>
    <row r="13855" spans="1:17">
      <c r="A13855" s="52"/>
      <c r="B13855" s="52"/>
      <c r="P13855" s="63"/>
      <c r="Q13855" s="63"/>
    </row>
    <row r="13856" spans="1:17">
      <c r="A13856" s="52"/>
      <c r="B13856" s="52"/>
      <c r="P13856" s="63"/>
      <c r="Q13856" s="63"/>
    </row>
    <row r="13857" spans="1:17">
      <c r="A13857" s="52"/>
      <c r="B13857" s="52"/>
      <c r="P13857" s="63"/>
      <c r="Q13857" s="63"/>
    </row>
    <row r="13858" spans="1:17">
      <c r="A13858" s="52"/>
      <c r="B13858" s="52"/>
      <c r="P13858" s="63"/>
      <c r="Q13858" s="63"/>
    </row>
    <row r="13859" spans="1:17">
      <c r="A13859" s="52"/>
      <c r="B13859" s="52"/>
      <c r="P13859" s="63"/>
      <c r="Q13859" s="63"/>
    </row>
    <row r="13860" spans="1:17">
      <c r="A13860" s="52"/>
      <c r="B13860" s="52"/>
      <c r="P13860" s="63"/>
      <c r="Q13860" s="63"/>
    </row>
    <row r="13861" spans="1:17">
      <c r="A13861" s="52"/>
      <c r="B13861" s="52"/>
      <c r="P13861" s="63"/>
      <c r="Q13861" s="63"/>
    </row>
    <row r="13862" spans="1:17">
      <c r="A13862" s="52"/>
      <c r="B13862" s="52"/>
      <c r="P13862" s="63"/>
      <c r="Q13862" s="63"/>
    </row>
    <row r="13863" spans="1:17">
      <c r="A13863" s="52"/>
      <c r="B13863" s="52"/>
      <c r="P13863" s="63"/>
      <c r="Q13863" s="63"/>
    </row>
    <row r="13864" spans="1:17">
      <c r="A13864" s="52"/>
      <c r="B13864" s="52"/>
      <c r="P13864" s="63"/>
      <c r="Q13864" s="63"/>
    </row>
    <row r="13865" spans="1:17">
      <c r="A13865" s="52"/>
      <c r="B13865" s="52"/>
      <c r="P13865" s="63"/>
      <c r="Q13865" s="63"/>
    </row>
    <row r="13866" spans="1:17">
      <c r="A13866" s="52"/>
      <c r="B13866" s="52"/>
      <c r="P13866" s="63"/>
      <c r="Q13866" s="63"/>
    </row>
    <row r="13867" spans="1:17">
      <c r="A13867" s="52"/>
      <c r="B13867" s="52"/>
      <c r="P13867" s="63"/>
      <c r="Q13867" s="63"/>
    </row>
    <row r="13868" spans="1:17">
      <c r="A13868" s="52"/>
      <c r="B13868" s="52"/>
      <c r="P13868" s="63"/>
      <c r="Q13868" s="63"/>
    </row>
    <row r="13869" spans="1:17">
      <c r="A13869" s="52"/>
      <c r="B13869" s="52"/>
      <c r="P13869" s="63"/>
      <c r="Q13869" s="63"/>
    </row>
    <row r="13870" spans="1:17">
      <c r="A13870" s="52"/>
      <c r="B13870" s="52"/>
      <c r="P13870" s="63"/>
      <c r="Q13870" s="63"/>
    </row>
    <row r="13871" spans="1:17">
      <c r="A13871" s="52"/>
      <c r="B13871" s="52"/>
      <c r="P13871" s="63"/>
      <c r="Q13871" s="63"/>
    </row>
    <row r="13872" spans="1:17">
      <c r="A13872" s="52"/>
      <c r="B13872" s="52"/>
      <c r="P13872" s="63"/>
      <c r="Q13872" s="63"/>
    </row>
    <row r="13873" spans="1:17">
      <c r="A13873" s="52"/>
      <c r="B13873" s="52"/>
      <c r="P13873" s="63"/>
      <c r="Q13873" s="63"/>
    </row>
    <row r="13874" spans="1:17">
      <c r="A13874" s="52"/>
      <c r="B13874" s="52"/>
      <c r="P13874" s="63"/>
      <c r="Q13874" s="63"/>
    </row>
    <row r="13875" spans="1:17">
      <c r="A13875" s="52"/>
      <c r="B13875" s="52"/>
      <c r="P13875" s="63"/>
      <c r="Q13875" s="63"/>
    </row>
    <row r="13876" spans="1:17">
      <c r="A13876" s="52"/>
      <c r="B13876" s="52"/>
      <c r="P13876" s="63"/>
      <c r="Q13876" s="63"/>
    </row>
    <row r="13877" spans="1:17">
      <c r="A13877" s="52"/>
      <c r="B13877" s="52"/>
      <c r="P13877" s="63"/>
      <c r="Q13877" s="63"/>
    </row>
    <row r="13878" spans="1:17">
      <c r="A13878" s="52"/>
      <c r="B13878" s="52"/>
      <c r="P13878" s="63"/>
      <c r="Q13878" s="63"/>
    </row>
    <row r="13879" spans="1:17">
      <c r="A13879" s="52"/>
      <c r="B13879" s="52"/>
      <c r="P13879" s="63"/>
      <c r="Q13879" s="63"/>
    </row>
    <row r="13880" spans="1:17">
      <c r="A13880" s="52"/>
      <c r="B13880" s="52"/>
      <c r="P13880" s="63"/>
      <c r="Q13880" s="63"/>
    </row>
    <row r="13881" spans="1:17">
      <c r="A13881" s="52"/>
      <c r="B13881" s="52"/>
      <c r="P13881" s="63"/>
      <c r="Q13881" s="63"/>
    </row>
    <row r="13882" spans="1:17">
      <c r="A13882" s="52"/>
      <c r="B13882" s="52"/>
      <c r="P13882" s="63"/>
      <c r="Q13882" s="63"/>
    </row>
    <row r="13883" spans="1:17">
      <c r="A13883" s="52"/>
      <c r="B13883" s="52"/>
      <c r="P13883" s="63"/>
      <c r="Q13883" s="63"/>
    </row>
    <row r="13884" spans="1:17">
      <c r="A13884" s="52"/>
      <c r="B13884" s="52"/>
      <c r="P13884" s="63"/>
      <c r="Q13884" s="63"/>
    </row>
    <row r="13885" spans="1:17">
      <c r="A13885" s="52"/>
      <c r="B13885" s="52"/>
      <c r="P13885" s="63"/>
      <c r="Q13885" s="63"/>
    </row>
    <row r="13886" spans="1:17">
      <c r="A13886" s="52"/>
      <c r="B13886" s="52"/>
      <c r="P13886" s="63"/>
      <c r="Q13886" s="63"/>
    </row>
    <row r="13887" spans="1:17">
      <c r="A13887" s="52"/>
      <c r="B13887" s="52"/>
      <c r="P13887" s="63"/>
      <c r="Q13887" s="63"/>
    </row>
    <row r="13888" spans="1:17">
      <c r="A13888" s="52"/>
      <c r="B13888" s="52"/>
      <c r="P13888" s="63"/>
      <c r="Q13888" s="63"/>
    </row>
    <row r="13889" spans="1:17">
      <c r="A13889" s="52"/>
      <c r="B13889" s="52"/>
      <c r="P13889" s="63"/>
      <c r="Q13889" s="63"/>
    </row>
    <row r="13890" spans="1:17">
      <c r="A13890" s="52"/>
      <c r="B13890" s="52"/>
      <c r="P13890" s="63"/>
      <c r="Q13890" s="63"/>
    </row>
    <row r="13891" spans="1:17">
      <c r="A13891" s="52"/>
      <c r="B13891" s="52"/>
      <c r="P13891" s="63"/>
      <c r="Q13891" s="63"/>
    </row>
    <row r="13892" spans="1:17">
      <c r="A13892" s="52"/>
      <c r="B13892" s="52"/>
      <c r="P13892" s="63"/>
      <c r="Q13892" s="63"/>
    </row>
    <row r="13893" spans="1:17">
      <c r="A13893" s="52"/>
      <c r="B13893" s="52"/>
      <c r="P13893" s="63"/>
      <c r="Q13893" s="63"/>
    </row>
    <row r="13894" spans="1:17">
      <c r="A13894" s="52"/>
      <c r="B13894" s="52"/>
      <c r="P13894" s="63"/>
      <c r="Q13894" s="63"/>
    </row>
    <row r="13895" spans="1:17">
      <c r="A13895" s="52"/>
      <c r="B13895" s="52"/>
      <c r="P13895" s="63"/>
      <c r="Q13895" s="63"/>
    </row>
    <row r="13896" spans="1:17">
      <c r="A13896" s="52"/>
      <c r="B13896" s="52"/>
      <c r="P13896" s="63"/>
      <c r="Q13896" s="63"/>
    </row>
    <row r="13897" spans="1:17">
      <c r="A13897" s="52"/>
      <c r="B13897" s="52"/>
      <c r="P13897" s="63"/>
      <c r="Q13897" s="63"/>
    </row>
    <row r="13898" spans="1:17">
      <c r="A13898" s="52"/>
      <c r="B13898" s="52"/>
      <c r="P13898" s="63"/>
      <c r="Q13898" s="63"/>
    </row>
    <row r="13899" spans="1:17">
      <c r="A13899" s="52"/>
      <c r="B13899" s="52"/>
      <c r="P13899" s="63"/>
      <c r="Q13899" s="63"/>
    </row>
    <row r="13900" spans="1:17">
      <c r="A13900" s="52"/>
      <c r="B13900" s="52"/>
      <c r="P13900" s="63"/>
      <c r="Q13900" s="63"/>
    </row>
    <row r="13901" spans="1:17">
      <c r="A13901" s="52"/>
      <c r="B13901" s="52"/>
      <c r="P13901" s="63"/>
      <c r="Q13901" s="63"/>
    </row>
    <row r="13902" spans="1:17">
      <c r="A13902" s="52"/>
      <c r="B13902" s="52"/>
      <c r="P13902" s="63"/>
      <c r="Q13902" s="63"/>
    </row>
    <row r="13903" spans="1:17">
      <c r="A13903" s="52"/>
      <c r="B13903" s="52"/>
      <c r="P13903" s="63"/>
      <c r="Q13903" s="63"/>
    </row>
    <row r="13904" spans="1:17">
      <c r="A13904" s="52"/>
      <c r="B13904" s="52"/>
      <c r="P13904" s="63"/>
      <c r="Q13904" s="63"/>
    </row>
    <row r="13905" spans="1:17">
      <c r="A13905" s="52"/>
      <c r="B13905" s="52"/>
      <c r="P13905" s="63"/>
      <c r="Q13905" s="63"/>
    </row>
    <row r="13906" spans="1:17">
      <c r="A13906" s="52"/>
      <c r="B13906" s="52"/>
      <c r="P13906" s="63"/>
      <c r="Q13906" s="63"/>
    </row>
    <row r="13907" spans="1:17">
      <c r="A13907" s="52"/>
      <c r="B13907" s="52"/>
      <c r="P13907" s="63"/>
      <c r="Q13907" s="63"/>
    </row>
    <row r="13908" spans="1:17">
      <c r="A13908" s="52"/>
      <c r="B13908" s="52"/>
      <c r="P13908" s="63"/>
      <c r="Q13908" s="63"/>
    </row>
    <row r="13909" spans="1:17">
      <c r="A13909" s="52"/>
      <c r="B13909" s="52"/>
      <c r="P13909" s="63"/>
      <c r="Q13909" s="63"/>
    </row>
    <row r="13910" spans="1:17">
      <c r="A13910" s="52"/>
      <c r="B13910" s="52"/>
      <c r="P13910" s="63"/>
      <c r="Q13910" s="63"/>
    </row>
    <row r="13911" spans="1:17">
      <c r="A13911" s="52"/>
      <c r="B13911" s="52"/>
      <c r="P13911" s="63"/>
      <c r="Q13911" s="63"/>
    </row>
    <row r="13912" spans="1:17">
      <c r="A13912" s="52"/>
      <c r="B13912" s="52"/>
      <c r="P13912" s="63"/>
      <c r="Q13912" s="63"/>
    </row>
    <row r="13913" spans="1:17">
      <c r="A13913" s="52"/>
      <c r="B13913" s="52"/>
      <c r="P13913" s="63"/>
      <c r="Q13913" s="63"/>
    </row>
    <row r="13914" spans="1:17">
      <c r="A13914" s="52"/>
      <c r="B13914" s="52"/>
      <c r="P13914" s="63"/>
      <c r="Q13914" s="63"/>
    </row>
    <row r="13915" spans="1:17">
      <c r="A13915" s="52"/>
      <c r="B13915" s="52"/>
      <c r="P13915" s="63"/>
      <c r="Q13915" s="63"/>
    </row>
    <row r="13916" spans="1:17">
      <c r="A13916" s="52"/>
      <c r="B13916" s="52"/>
      <c r="P13916" s="63"/>
      <c r="Q13916" s="63"/>
    </row>
    <row r="13917" spans="1:17">
      <c r="A13917" s="52"/>
      <c r="B13917" s="52"/>
      <c r="P13917" s="63"/>
      <c r="Q13917" s="63"/>
    </row>
    <row r="13918" spans="1:17">
      <c r="A13918" s="52"/>
      <c r="B13918" s="52"/>
      <c r="P13918" s="63"/>
      <c r="Q13918" s="63"/>
    </row>
    <row r="13919" spans="1:17">
      <c r="A13919" s="52"/>
      <c r="B13919" s="52"/>
      <c r="P13919" s="63"/>
      <c r="Q13919" s="63"/>
    </row>
    <row r="13920" spans="1:17">
      <c r="A13920" s="52"/>
      <c r="B13920" s="52"/>
      <c r="P13920" s="63"/>
      <c r="Q13920" s="63"/>
    </row>
    <row r="13921" spans="1:17">
      <c r="A13921" s="52"/>
      <c r="B13921" s="52"/>
      <c r="P13921" s="63"/>
      <c r="Q13921" s="63"/>
    </row>
    <row r="13922" spans="1:17">
      <c r="A13922" s="52"/>
      <c r="B13922" s="52"/>
      <c r="P13922" s="63"/>
      <c r="Q13922" s="63"/>
    </row>
    <row r="13923" spans="1:17">
      <c r="A13923" s="52"/>
      <c r="B13923" s="52"/>
      <c r="P13923" s="63"/>
      <c r="Q13923" s="63"/>
    </row>
    <row r="13924" spans="1:17">
      <c r="A13924" s="52"/>
      <c r="B13924" s="52"/>
      <c r="P13924" s="63"/>
      <c r="Q13924" s="63"/>
    </row>
    <row r="13925" spans="1:17">
      <c r="A13925" s="52"/>
      <c r="B13925" s="52"/>
      <c r="P13925" s="63"/>
      <c r="Q13925" s="63"/>
    </row>
    <row r="13926" spans="1:17">
      <c r="A13926" s="52"/>
      <c r="B13926" s="52"/>
      <c r="P13926" s="63"/>
      <c r="Q13926" s="63"/>
    </row>
    <row r="13927" spans="1:17">
      <c r="A13927" s="52"/>
      <c r="B13927" s="52"/>
      <c r="P13927" s="63"/>
      <c r="Q13927" s="63"/>
    </row>
    <row r="13928" spans="1:17">
      <c r="A13928" s="52"/>
      <c r="B13928" s="52"/>
      <c r="P13928" s="63"/>
      <c r="Q13928" s="63"/>
    </row>
    <row r="13929" spans="1:17">
      <c r="A13929" s="52"/>
      <c r="B13929" s="52"/>
      <c r="P13929" s="63"/>
      <c r="Q13929" s="63"/>
    </row>
    <row r="13930" spans="1:17">
      <c r="A13930" s="52"/>
      <c r="B13930" s="52"/>
      <c r="P13930" s="63"/>
      <c r="Q13930" s="63"/>
    </row>
    <row r="13931" spans="1:17">
      <c r="A13931" s="52"/>
      <c r="B13931" s="52"/>
      <c r="P13931" s="63"/>
      <c r="Q13931" s="63"/>
    </row>
    <row r="13932" spans="1:17">
      <c r="A13932" s="52"/>
      <c r="B13932" s="52"/>
      <c r="P13932" s="63"/>
      <c r="Q13932" s="63"/>
    </row>
    <row r="13933" spans="1:17">
      <c r="A13933" s="52"/>
      <c r="B13933" s="52"/>
      <c r="P13933" s="63"/>
      <c r="Q13933" s="63"/>
    </row>
    <row r="13934" spans="1:17">
      <c r="A13934" s="52"/>
      <c r="B13934" s="52"/>
      <c r="P13934" s="63"/>
      <c r="Q13934" s="63"/>
    </row>
    <row r="13935" spans="1:17">
      <c r="A13935" s="52"/>
      <c r="B13935" s="52"/>
      <c r="P13935" s="63"/>
      <c r="Q13935" s="63"/>
    </row>
    <row r="13936" spans="1:17">
      <c r="A13936" s="52"/>
      <c r="B13936" s="52"/>
      <c r="P13936" s="63"/>
      <c r="Q13936" s="63"/>
    </row>
    <row r="13937" spans="1:17">
      <c r="A13937" s="52"/>
      <c r="B13937" s="52"/>
      <c r="P13937" s="63"/>
      <c r="Q13937" s="63"/>
    </row>
    <row r="13938" spans="1:17">
      <c r="A13938" s="52"/>
      <c r="B13938" s="52"/>
      <c r="P13938" s="63"/>
      <c r="Q13938" s="63"/>
    </row>
    <row r="13939" spans="1:17">
      <c r="A13939" s="52"/>
      <c r="B13939" s="52"/>
      <c r="P13939" s="63"/>
      <c r="Q13939" s="63"/>
    </row>
    <row r="13940" spans="1:17">
      <c r="A13940" s="52"/>
      <c r="B13940" s="52"/>
      <c r="P13940" s="63"/>
      <c r="Q13940" s="63"/>
    </row>
    <row r="13941" spans="1:17">
      <c r="A13941" s="52"/>
      <c r="B13941" s="52"/>
      <c r="P13941" s="63"/>
      <c r="Q13941" s="63"/>
    </row>
    <row r="13942" spans="1:17">
      <c r="A13942" s="52"/>
      <c r="B13942" s="52"/>
      <c r="P13942" s="63"/>
      <c r="Q13942" s="63"/>
    </row>
    <row r="13943" spans="1:17">
      <c r="A13943" s="52"/>
      <c r="B13943" s="52"/>
      <c r="P13943" s="63"/>
      <c r="Q13943" s="63"/>
    </row>
    <row r="13944" spans="1:17">
      <c r="A13944" s="52"/>
      <c r="B13944" s="52"/>
      <c r="P13944" s="63"/>
      <c r="Q13944" s="63"/>
    </row>
    <row r="13945" spans="1:17">
      <c r="A13945" s="52"/>
      <c r="B13945" s="52"/>
      <c r="P13945" s="63"/>
      <c r="Q13945" s="63"/>
    </row>
    <row r="13946" spans="1:17">
      <c r="A13946" s="52"/>
      <c r="B13946" s="52"/>
      <c r="P13946" s="63"/>
      <c r="Q13946" s="63"/>
    </row>
    <row r="13947" spans="1:17">
      <c r="A13947" s="52"/>
      <c r="B13947" s="52"/>
      <c r="P13947" s="63"/>
      <c r="Q13947" s="63"/>
    </row>
    <row r="13948" spans="1:17">
      <c r="A13948" s="52"/>
      <c r="B13948" s="52"/>
      <c r="P13948" s="63"/>
      <c r="Q13948" s="63"/>
    </row>
    <row r="13949" spans="1:17">
      <c r="A13949" s="52"/>
      <c r="B13949" s="52"/>
      <c r="P13949" s="63"/>
      <c r="Q13949" s="63"/>
    </row>
    <row r="13950" spans="1:17">
      <c r="A13950" s="52"/>
      <c r="B13950" s="52"/>
      <c r="P13950" s="63"/>
      <c r="Q13950" s="63"/>
    </row>
    <row r="13951" spans="1:17">
      <c r="A13951" s="52"/>
      <c r="B13951" s="52"/>
      <c r="P13951" s="63"/>
      <c r="Q13951" s="63"/>
    </row>
    <row r="13952" spans="1:17">
      <c r="A13952" s="52"/>
      <c r="B13952" s="52"/>
      <c r="P13952" s="63"/>
      <c r="Q13952" s="63"/>
    </row>
    <row r="13953" spans="1:17">
      <c r="A13953" s="52"/>
      <c r="B13953" s="52"/>
      <c r="P13953" s="63"/>
      <c r="Q13953" s="63"/>
    </row>
    <row r="13954" spans="1:17">
      <c r="A13954" s="52"/>
      <c r="B13954" s="52"/>
      <c r="P13954" s="63"/>
      <c r="Q13954" s="63"/>
    </row>
    <row r="13955" spans="1:17">
      <c r="A13955" s="52"/>
      <c r="B13955" s="52"/>
      <c r="P13955" s="63"/>
      <c r="Q13955" s="63"/>
    </row>
    <row r="13956" spans="1:17">
      <c r="A13956" s="52"/>
      <c r="B13956" s="52"/>
      <c r="P13956" s="63"/>
      <c r="Q13956" s="63"/>
    </row>
    <row r="13957" spans="1:17">
      <c r="A13957" s="52"/>
      <c r="B13957" s="52"/>
      <c r="P13957" s="63"/>
      <c r="Q13957" s="63"/>
    </row>
    <row r="13958" spans="1:17">
      <c r="A13958" s="52"/>
      <c r="B13958" s="52"/>
      <c r="P13958" s="63"/>
      <c r="Q13958" s="63"/>
    </row>
    <row r="13959" spans="1:17">
      <c r="A13959" s="52"/>
      <c r="B13959" s="52"/>
      <c r="P13959" s="63"/>
      <c r="Q13959" s="63"/>
    </row>
    <row r="13960" spans="1:17">
      <c r="A13960" s="52"/>
      <c r="B13960" s="52"/>
      <c r="P13960" s="63"/>
      <c r="Q13960" s="63"/>
    </row>
    <row r="13961" spans="1:17">
      <c r="A13961" s="52"/>
      <c r="B13961" s="52"/>
      <c r="P13961" s="63"/>
      <c r="Q13961" s="63"/>
    </row>
    <row r="13962" spans="1:17">
      <c r="A13962" s="52"/>
      <c r="B13962" s="52"/>
      <c r="P13962" s="63"/>
      <c r="Q13962" s="63"/>
    </row>
    <row r="13963" spans="1:17">
      <c r="A13963" s="52"/>
      <c r="B13963" s="52"/>
      <c r="P13963" s="63"/>
      <c r="Q13963" s="63"/>
    </row>
    <row r="13964" spans="1:17">
      <c r="A13964" s="52"/>
      <c r="B13964" s="52"/>
      <c r="P13964" s="63"/>
      <c r="Q13964" s="63"/>
    </row>
    <row r="13965" spans="1:17">
      <c r="A13965" s="52"/>
      <c r="B13965" s="52"/>
      <c r="P13965" s="63"/>
      <c r="Q13965" s="63"/>
    </row>
    <row r="13966" spans="1:17">
      <c r="A13966" s="52"/>
      <c r="B13966" s="52"/>
      <c r="P13966" s="63"/>
      <c r="Q13966" s="63"/>
    </row>
    <row r="13967" spans="1:17">
      <c r="A13967" s="52"/>
      <c r="B13967" s="52"/>
      <c r="P13967" s="63"/>
      <c r="Q13967" s="63"/>
    </row>
    <row r="13968" spans="1:17">
      <c r="A13968" s="52"/>
      <c r="B13968" s="52"/>
      <c r="P13968" s="63"/>
      <c r="Q13968" s="63"/>
    </row>
    <row r="13969" spans="1:17">
      <c r="A13969" s="52"/>
      <c r="B13969" s="52"/>
      <c r="P13969" s="63"/>
      <c r="Q13969" s="63"/>
    </row>
    <row r="13970" spans="1:17">
      <c r="A13970" s="52"/>
      <c r="B13970" s="52"/>
      <c r="P13970" s="63"/>
      <c r="Q13970" s="63"/>
    </row>
    <row r="13971" spans="1:17">
      <c r="A13971" s="52"/>
      <c r="B13971" s="52"/>
      <c r="P13971" s="63"/>
      <c r="Q13971" s="63"/>
    </row>
    <row r="13972" spans="1:17">
      <c r="A13972" s="52"/>
      <c r="B13972" s="52"/>
      <c r="P13972" s="63"/>
      <c r="Q13972" s="63"/>
    </row>
    <row r="13973" spans="1:17">
      <c r="A13973" s="52"/>
      <c r="B13973" s="52"/>
      <c r="P13973" s="63"/>
      <c r="Q13973" s="63"/>
    </row>
    <row r="13974" spans="1:17">
      <c r="A13974" s="52"/>
      <c r="B13974" s="52"/>
      <c r="P13974" s="63"/>
      <c r="Q13974" s="63"/>
    </row>
    <row r="13975" spans="1:17">
      <c r="A13975" s="52"/>
      <c r="B13975" s="52"/>
      <c r="P13975" s="63"/>
      <c r="Q13975" s="63"/>
    </row>
    <row r="13976" spans="1:17">
      <c r="A13976" s="52"/>
      <c r="B13976" s="52"/>
      <c r="P13976" s="63"/>
      <c r="Q13976" s="63"/>
    </row>
    <row r="13977" spans="1:17">
      <c r="A13977" s="52"/>
      <c r="B13977" s="52"/>
      <c r="P13977" s="63"/>
      <c r="Q13977" s="63"/>
    </row>
    <row r="13978" spans="1:17">
      <c r="A13978" s="52"/>
      <c r="B13978" s="52"/>
      <c r="P13978" s="63"/>
      <c r="Q13978" s="63"/>
    </row>
    <row r="13979" spans="1:17">
      <c r="A13979" s="52"/>
      <c r="B13979" s="52"/>
      <c r="P13979" s="63"/>
      <c r="Q13979" s="63"/>
    </row>
    <row r="13980" spans="1:17">
      <c r="A13980" s="52"/>
      <c r="B13980" s="52"/>
      <c r="P13980" s="63"/>
      <c r="Q13980" s="63"/>
    </row>
    <row r="13981" spans="1:17">
      <c r="A13981" s="52"/>
      <c r="B13981" s="52"/>
      <c r="P13981" s="63"/>
      <c r="Q13981" s="63"/>
    </row>
    <row r="13982" spans="1:17">
      <c r="A13982" s="52"/>
      <c r="B13982" s="52"/>
      <c r="P13982" s="63"/>
      <c r="Q13982" s="63"/>
    </row>
    <row r="13983" spans="1:17">
      <c r="A13983" s="52"/>
      <c r="B13983" s="52"/>
      <c r="P13983" s="63"/>
      <c r="Q13983" s="63"/>
    </row>
    <row r="13984" spans="1:17">
      <c r="A13984" s="52"/>
      <c r="B13984" s="52"/>
      <c r="P13984" s="63"/>
      <c r="Q13984" s="63"/>
    </row>
    <row r="13985" spans="1:17">
      <c r="A13985" s="52"/>
      <c r="B13985" s="52"/>
      <c r="P13985" s="63"/>
      <c r="Q13985" s="63"/>
    </row>
    <row r="13986" spans="1:17">
      <c r="A13986" s="52"/>
      <c r="B13986" s="52"/>
      <c r="P13986" s="63"/>
      <c r="Q13986" s="63"/>
    </row>
    <row r="13987" spans="1:17">
      <c r="A13987" s="52"/>
      <c r="B13987" s="52"/>
      <c r="P13987" s="63"/>
      <c r="Q13987" s="63"/>
    </row>
    <row r="13988" spans="1:17">
      <c r="A13988" s="52"/>
      <c r="B13988" s="52"/>
      <c r="P13988" s="63"/>
      <c r="Q13988" s="63"/>
    </row>
    <row r="13989" spans="1:17">
      <c r="A13989" s="52"/>
      <c r="B13989" s="52"/>
      <c r="P13989" s="63"/>
      <c r="Q13989" s="63"/>
    </row>
    <row r="13990" spans="1:17">
      <c r="A13990" s="52"/>
      <c r="B13990" s="52"/>
      <c r="P13990" s="63"/>
      <c r="Q13990" s="63"/>
    </row>
    <row r="13991" spans="1:17">
      <c r="A13991" s="52"/>
      <c r="B13991" s="52"/>
      <c r="P13991" s="63"/>
      <c r="Q13991" s="63"/>
    </row>
    <row r="13992" spans="1:17">
      <c r="A13992" s="52"/>
      <c r="B13992" s="52"/>
      <c r="P13992" s="63"/>
      <c r="Q13992" s="63"/>
    </row>
    <row r="13993" spans="1:17">
      <c r="A13993" s="52"/>
      <c r="B13993" s="52"/>
      <c r="P13993" s="63"/>
      <c r="Q13993" s="63"/>
    </row>
    <row r="13994" spans="1:17">
      <c r="A13994" s="52"/>
      <c r="B13994" s="52"/>
      <c r="P13994" s="63"/>
      <c r="Q13994" s="63"/>
    </row>
    <row r="13995" spans="1:17">
      <c r="A13995" s="52"/>
      <c r="B13995" s="52"/>
      <c r="P13995" s="63"/>
      <c r="Q13995" s="63"/>
    </row>
    <row r="13996" spans="1:17">
      <c r="A13996" s="52"/>
      <c r="B13996" s="52"/>
      <c r="P13996" s="63"/>
      <c r="Q13996" s="63"/>
    </row>
    <row r="13997" spans="1:17">
      <c r="A13997" s="52"/>
      <c r="B13997" s="52"/>
      <c r="P13997" s="63"/>
      <c r="Q13997" s="63"/>
    </row>
    <row r="13998" spans="1:17">
      <c r="A13998" s="52"/>
      <c r="B13998" s="52"/>
      <c r="P13998" s="63"/>
      <c r="Q13998" s="63"/>
    </row>
    <row r="13999" spans="1:17">
      <c r="A13999" s="52"/>
      <c r="B13999" s="52"/>
      <c r="P13999" s="63"/>
      <c r="Q13999" s="63"/>
    </row>
    <row r="14000" spans="1:17">
      <c r="A14000" s="52"/>
      <c r="B14000" s="52"/>
      <c r="P14000" s="63"/>
      <c r="Q14000" s="63"/>
    </row>
    <row r="14001" spans="1:17">
      <c r="A14001" s="52"/>
      <c r="B14001" s="52"/>
      <c r="P14001" s="63"/>
      <c r="Q14001" s="63"/>
    </row>
    <row r="14002" spans="1:17">
      <c r="A14002" s="52"/>
      <c r="B14002" s="52"/>
      <c r="P14002" s="63"/>
      <c r="Q14002" s="63"/>
    </row>
    <row r="14003" spans="1:17">
      <c r="A14003" s="52"/>
      <c r="B14003" s="52"/>
      <c r="P14003" s="63"/>
      <c r="Q14003" s="63"/>
    </row>
    <row r="14004" spans="1:17">
      <c r="A14004" s="52"/>
      <c r="B14004" s="52"/>
      <c r="P14004" s="63"/>
      <c r="Q14004" s="63"/>
    </row>
    <row r="14005" spans="1:17">
      <c r="A14005" s="52"/>
      <c r="B14005" s="52"/>
      <c r="P14005" s="63"/>
      <c r="Q14005" s="63"/>
    </row>
    <row r="14006" spans="1:17">
      <c r="A14006" s="52"/>
      <c r="B14006" s="52"/>
      <c r="P14006" s="63"/>
      <c r="Q14006" s="63"/>
    </row>
    <row r="14007" spans="1:17">
      <c r="A14007" s="52"/>
      <c r="B14007" s="52"/>
      <c r="P14007" s="63"/>
      <c r="Q14007" s="63"/>
    </row>
    <row r="14008" spans="1:17">
      <c r="A14008" s="52"/>
      <c r="B14008" s="52"/>
      <c r="P14008" s="63"/>
      <c r="Q14008" s="63"/>
    </row>
    <row r="14009" spans="1:17">
      <c r="A14009" s="52"/>
      <c r="B14009" s="52"/>
      <c r="P14009" s="63"/>
      <c r="Q14009" s="63"/>
    </row>
    <row r="14010" spans="1:17">
      <c r="A14010" s="52"/>
      <c r="B14010" s="52"/>
      <c r="P14010" s="63"/>
      <c r="Q14010" s="63"/>
    </row>
    <row r="14011" spans="1:17">
      <c r="A14011" s="52"/>
      <c r="B14011" s="52"/>
      <c r="P14011" s="63"/>
      <c r="Q14011" s="63"/>
    </row>
    <row r="14012" spans="1:17">
      <c r="A14012" s="52"/>
      <c r="B14012" s="52"/>
      <c r="P14012" s="63"/>
      <c r="Q14012" s="63"/>
    </row>
    <row r="14013" spans="1:17">
      <c r="A14013" s="52"/>
      <c r="B14013" s="52"/>
      <c r="P14013" s="63"/>
      <c r="Q14013" s="63"/>
    </row>
    <row r="14014" spans="1:17">
      <c r="A14014" s="52"/>
      <c r="B14014" s="52"/>
      <c r="P14014" s="63"/>
      <c r="Q14014" s="63"/>
    </row>
    <row r="14015" spans="1:17">
      <c r="A14015" s="52"/>
      <c r="B14015" s="52"/>
      <c r="P14015" s="63"/>
      <c r="Q14015" s="63"/>
    </row>
    <row r="14016" spans="1:17">
      <c r="A14016" s="52"/>
      <c r="B14016" s="52"/>
      <c r="P14016" s="63"/>
      <c r="Q14016" s="63"/>
    </row>
    <row r="14017" spans="1:17">
      <c r="A14017" s="52"/>
      <c r="B14017" s="52"/>
      <c r="P14017" s="63"/>
      <c r="Q14017" s="63"/>
    </row>
    <row r="14018" spans="1:17">
      <c r="A14018" s="52"/>
      <c r="B14018" s="52"/>
      <c r="P14018" s="63"/>
      <c r="Q14018" s="63"/>
    </row>
    <row r="14019" spans="1:17">
      <c r="A14019" s="52"/>
      <c r="B14019" s="52"/>
      <c r="P14019" s="63"/>
      <c r="Q14019" s="63"/>
    </row>
    <row r="14020" spans="1:17">
      <c r="A14020" s="52"/>
      <c r="B14020" s="52"/>
      <c r="P14020" s="63"/>
      <c r="Q14020" s="63"/>
    </row>
    <row r="14021" spans="1:17">
      <c r="A14021" s="52"/>
      <c r="B14021" s="52"/>
      <c r="P14021" s="63"/>
      <c r="Q14021" s="63"/>
    </row>
    <row r="14022" spans="1:17">
      <c r="A14022" s="52"/>
      <c r="B14022" s="52"/>
      <c r="P14022" s="63"/>
      <c r="Q14022" s="63"/>
    </row>
    <row r="14023" spans="1:17">
      <c r="A14023" s="52"/>
      <c r="B14023" s="52"/>
      <c r="P14023" s="63"/>
      <c r="Q14023" s="63"/>
    </row>
    <row r="14024" spans="1:17">
      <c r="A14024" s="52"/>
      <c r="B14024" s="52"/>
      <c r="P14024" s="63"/>
      <c r="Q14024" s="63"/>
    </row>
    <row r="14025" spans="1:17">
      <c r="A14025" s="52"/>
      <c r="B14025" s="52"/>
      <c r="P14025" s="63"/>
      <c r="Q14025" s="63"/>
    </row>
    <row r="14026" spans="1:17">
      <c r="A14026" s="52"/>
      <c r="B14026" s="52"/>
      <c r="P14026" s="63"/>
      <c r="Q14026" s="63"/>
    </row>
    <row r="14027" spans="1:17">
      <c r="A14027" s="52"/>
      <c r="B14027" s="52"/>
      <c r="P14027" s="63"/>
      <c r="Q14027" s="63"/>
    </row>
    <row r="14028" spans="1:17">
      <c r="A14028" s="52"/>
      <c r="B14028" s="52"/>
      <c r="P14028" s="63"/>
      <c r="Q14028" s="63"/>
    </row>
    <row r="14029" spans="1:17">
      <c r="A14029" s="52"/>
      <c r="B14029" s="52"/>
      <c r="P14029" s="63"/>
      <c r="Q14029" s="63"/>
    </row>
    <row r="14030" spans="1:17">
      <c r="A14030" s="52"/>
      <c r="B14030" s="52"/>
      <c r="P14030" s="63"/>
      <c r="Q14030" s="63"/>
    </row>
    <row r="14031" spans="1:17">
      <c r="A14031" s="52"/>
      <c r="B14031" s="52"/>
      <c r="P14031" s="63"/>
      <c r="Q14031" s="63"/>
    </row>
    <row r="14032" spans="1:17">
      <c r="A14032" s="52"/>
      <c r="B14032" s="52"/>
      <c r="P14032" s="63"/>
      <c r="Q14032" s="63"/>
    </row>
    <row r="14033" spans="1:17">
      <c r="A14033" s="52"/>
      <c r="B14033" s="52"/>
      <c r="P14033" s="63"/>
      <c r="Q14033" s="63"/>
    </row>
    <row r="14034" spans="1:17">
      <c r="A14034" s="52"/>
      <c r="B14034" s="52"/>
      <c r="P14034" s="63"/>
      <c r="Q14034" s="63"/>
    </row>
    <row r="14035" spans="1:17">
      <c r="A14035" s="52"/>
      <c r="B14035" s="52"/>
      <c r="P14035" s="63"/>
      <c r="Q14035" s="63"/>
    </row>
    <row r="14036" spans="1:17">
      <c r="A14036" s="52"/>
      <c r="B14036" s="52"/>
      <c r="P14036" s="63"/>
      <c r="Q14036" s="63"/>
    </row>
    <row r="14037" spans="1:17">
      <c r="A14037" s="52"/>
      <c r="B14037" s="52"/>
      <c r="P14037" s="63"/>
      <c r="Q14037" s="63"/>
    </row>
    <row r="14038" spans="1:17">
      <c r="A14038" s="52"/>
      <c r="B14038" s="52"/>
      <c r="P14038" s="63"/>
      <c r="Q14038" s="63"/>
    </row>
    <row r="14039" spans="1:17">
      <c r="A14039" s="52"/>
      <c r="B14039" s="52"/>
      <c r="P14039" s="63"/>
      <c r="Q14039" s="63"/>
    </row>
    <row r="14040" spans="1:17">
      <c r="A14040" s="52"/>
      <c r="B14040" s="52"/>
      <c r="P14040" s="63"/>
      <c r="Q14040" s="63"/>
    </row>
    <row r="14041" spans="1:17">
      <c r="A14041" s="52"/>
      <c r="B14041" s="52"/>
      <c r="P14041" s="63"/>
      <c r="Q14041" s="63"/>
    </row>
    <row r="14042" spans="1:17">
      <c r="A14042" s="52"/>
      <c r="B14042" s="52"/>
      <c r="P14042" s="63"/>
      <c r="Q14042" s="63"/>
    </row>
    <row r="14043" spans="1:17">
      <c r="A14043" s="52"/>
      <c r="B14043" s="52"/>
      <c r="P14043" s="63"/>
      <c r="Q14043" s="63"/>
    </row>
    <row r="14044" spans="1:17">
      <c r="A14044" s="52"/>
      <c r="B14044" s="52"/>
      <c r="P14044" s="63"/>
      <c r="Q14044" s="63"/>
    </row>
    <row r="14045" spans="1:17">
      <c r="A14045" s="52"/>
      <c r="B14045" s="52"/>
      <c r="P14045" s="63"/>
      <c r="Q14045" s="63"/>
    </row>
    <row r="14046" spans="1:17">
      <c r="A14046" s="52"/>
      <c r="B14046" s="52"/>
      <c r="P14046" s="63"/>
      <c r="Q14046" s="63"/>
    </row>
    <row r="14047" spans="1:17">
      <c r="A14047" s="52"/>
      <c r="B14047" s="52"/>
      <c r="P14047" s="63"/>
      <c r="Q14047" s="63"/>
    </row>
    <row r="14048" spans="1:17">
      <c r="A14048" s="52"/>
      <c r="B14048" s="52"/>
      <c r="P14048" s="63"/>
      <c r="Q14048" s="63"/>
    </row>
    <row r="14049" spans="1:17">
      <c r="A14049" s="52"/>
      <c r="B14049" s="52"/>
      <c r="P14049" s="63"/>
      <c r="Q14049" s="63"/>
    </row>
    <row r="14050" spans="1:17">
      <c r="A14050" s="52"/>
      <c r="B14050" s="52"/>
      <c r="P14050" s="63"/>
      <c r="Q14050" s="63"/>
    </row>
    <row r="14051" spans="1:17">
      <c r="A14051" s="52"/>
      <c r="B14051" s="52"/>
      <c r="P14051" s="63"/>
      <c r="Q14051" s="63"/>
    </row>
    <row r="14052" spans="1:17">
      <c r="A14052" s="52"/>
      <c r="B14052" s="52"/>
      <c r="P14052" s="63"/>
      <c r="Q14052" s="63"/>
    </row>
    <row r="14053" spans="1:17">
      <c r="A14053" s="52"/>
      <c r="B14053" s="52"/>
      <c r="P14053" s="63"/>
      <c r="Q14053" s="63"/>
    </row>
    <row r="14054" spans="1:17">
      <c r="A14054" s="52"/>
      <c r="B14054" s="52"/>
      <c r="P14054" s="63"/>
      <c r="Q14054" s="63"/>
    </row>
    <row r="14055" spans="1:17">
      <c r="A14055" s="52"/>
      <c r="B14055" s="52"/>
      <c r="P14055" s="63"/>
      <c r="Q14055" s="63"/>
    </row>
    <row r="14056" spans="1:17">
      <c r="A14056" s="52"/>
      <c r="B14056" s="52"/>
      <c r="P14056" s="63"/>
      <c r="Q14056" s="63"/>
    </row>
    <row r="14057" spans="1:17">
      <c r="A14057" s="52"/>
      <c r="B14057" s="52"/>
      <c r="P14057" s="63"/>
      <c r="Q14057" s="63"/>
    </row>
    <row r="14058" spans="1:17">
      <c r="A14058" s="52"/>
      <c r="B14058" s="52"/>
      <c r="P14058" s="63"/>
      <c r="Q14058" s="63"/>
    </row>
    <row r="14059" spans="1:17">
      <c r="A14059" s="52"/>
      <c r="B14059" s="52"/>
      <c r="P14059" s="63"/>
      <c r="Q14059" s="63"/>
    </row>
    <row r="14060" spans="1:17">
      <c r="A14060" s="52"/>
      <c r="B14060" s="52"/>
      <c r="P14060" s="63"/>
      <c r="Q14060" s="63"/>
    </row>
    <row r="14061" spans="1:17">
      <c r="A14061" s="52"/>
      <c r="B14061" s="52"/>
      <c r="P14061" s="63"/>
      <c r="Q14061" s="63"/>
    </row>
    <row r="14062" spans="1:17">
      <c r="A14062" s="52"/>
      <c r="B14062" s="52"/>
      <c r="P14062" s="63"/>
      <c r="Q14062" s="63"/>
    </row>
    <row r="14063" spans="1:17">
      <c r="A14063" s="52"/>
      <c r="B14063" s="52"/>
      <c r="P14063" s="63"/>
      <c r="Q14063" s="63"/>
    </row>
    <row r="14064" spans="1:17">
      <c r="A14064" s="52"/>
      <c r="B14064" s="52"/>
      <c r="P14064" s="63"/>
      <c r="Q14064" s="63"/>
    </row>
    <row r="14065" spans="1:17">
      <c r="A14065" s="52"/>
      <c r="B14065" s="52"/>
      <c r="P14065" s="63"/>
      <c r="Q14065" s="63"/>
    </row>
    <row r="14066" spans="1:17">
      <c r="A14066" s="52"/>
      <c r="B14066" s="52"/>
      <c r="P14066" s="63"/>
      <c r="Q14066" s="63"/>
    </row>
    <row r="14067" spans="1:17">
      <c r="A14067" s="52"/>
      <c r="B14067" s="52"/>
      <c r="P14067" s="63"/>
      <c r="Q14067" s="63"/>
    </row>
    <row r="14068" spans="1:17">
      <c r="A14068" s="52"/>
      <c r="B14068" s="52"/>
      <c r="P14068" s="63"/>
      <c r="Q14068" s="63"/>
    </row>
    <row r="14069" spans="1:17">
      <c r="A14069" s="52"/>
      <c r="B14069" s="52"/>
      <c r="P14069" s="63"/>
      <c r="Q14069" s="63"/>
    </row>
    <row r="14070" spans="1:17">
      <c r="A14070" s="52"/>
      <c r="B14070" s="52"/>
      <c r="P14070" s="63"/>
      <c r="Q14070" s="63"/>
    </row>
    <row r="14071" spans="1:17">
      <c r="A14071" s="52"/>
      <c r="B14071" s="52"/>
      <c r="P14071" s="63"/>
      <c r="Q14071" s="63"/>
    </row>
    <row r="14072" spans="1:17">
      <c r="A14072" s="52"/>
      <c r="B14072" s="52"/>
      <c r="P14072" s="63"/>
      <c r="Q14072" s="63"/>
    </row>
    <row r="14073" spans="1:17">
      <c r="A14073" s="52"/>
      <c r="B14073" s="52"/>
      <c r="P14073" s="63"/>
      <c r="Q14073" s="63"/>
    </row>
    <row r="14074" spans="1:17">
      <c r="A14074" s="52"/>
      <c r="B14074" s="52"/>
      <c r="P14074" s="63"/>
      <c r="Q14074" s="63"/>
    </row>
    <row r="14075" spans="1:17">
      <c r="A14075" s="52"/>
      <c r="B14075" s="52"/>
      <c r="P14075" s="63"/>
      <c r="Q14075" s="63"/>
    </row>
    <row r="14076" spans="1:17">
      <c r="A14076" s="52"/>
      <c r="B14076" s="52"/>
      <c r="P14076" s="63"/>
      <c r="Q14076" s="63"/>
    </row>
    <row r="14077" spans="1:17">
      <c r="A14077" s="52"/>
      <c r="B14077" s="52"/>
      <c r="P14077" s="63"/>
      <c r="Q14077" s="63"/>
    </row>
    <row r="14078" spans="1:17">
      <c r="A14078" s="52"/>
      <c r="B14078" s="52"/>
      <c r="P14078" s="63"/>
      <c r="Q14078" s="63"/>
    </row>
    <row r="14079" spans="1:17">
      <c r="A14079" s="52"/>
      <c r="B14079" s="52"/>
      <c r="P14079" s="63"/>
      <c r="Q14079" s="63"/>
    </row>
    <row r="14080" spans="1:17">
      <c r="A14080" s="52"/>
      <c r="P14080" s="63"/>
      <c r="Q14080" s="63"/>
    </row>
    <row r="14081" spans="1:17">
      <c r="A14081" s="53"/>
      <c r="P14081" s="63"/>
      <c r="Q14081" s="63"/>
    </row>
    <row r="14082" spans="1:17">
      <c r="A14082" s="53"/>
      <c r="P14082" s="63"/>
      <c r="Q14082" s="63"/>
    </row>
    <row r="14083" spans="1:17">
      <c r="A14083" s="53"/>
      <c r="P14083" s="63"/>
      <c r="Q14083" s="63"/>
    </row>
    <row r="14084" spans="1:17">
      <c r="A14084" s="53"/>
      <c r="P14084" s="63"/>
      <c r="Q14084" s="63"/>
    </row>
    <row r="14085" spans="1:17">
      <c r="A14085" s="53"/>
      <c r="P14085" s="63"/>
      <c r="Q14085" s="63"/>
    </row>
    <row r="14086" spans="1:17">
      <c r="A14086" s="53"/>
      <c r="P14086" s="63"/>
      <c r="Q14086" s="63"/>
    </row>
    <row r="14087" spans="1:17">
      <c r="A14087" s="53"/>
      <c r="P14087" s="63"/>
      <c r="Q14087" s="63"/>
    </row>
    <row r="14088" spans="1:17">
      <c r="A14088" s="53"/>
      <c r="P14088" s="63"/>
      <c r="Q14088" s="63"/>
    </row>
    <row r="14089" spans="1:17">
      <c r="A14089" s="53"/>
      <c r="P14089" s="63"/>
      <c r="Q14089" s="63"/>
    </row>
    <row r="14090" spans="1:17">
      <c r="A14090" s="53"/>
      <c r="P14090" s="63"/>
      <c r="Q14090" s="63"/>
    </row>
    <row r="14091" spans="1:17">
      <c r="A14091" s="53"/>
      <c r="P14091" s="63"/>
      <c r="Q14091" s="63"/>
    </row>
    <row r="14092" spans="1:17">
      <c r="A14092" s="53"/>
      <c r="P14092" s="63"/>
      <c r="Q14092" s="63"/>
    </row>
    <row r="14093" spans="1:17">
      <c r="A14093" s="53"/>
      <c r="P14093" s="63"/>
      <c r="Q14093" s="63"/>
    </row>
    <row r="14094" spans="1:17">
      <c r="A14094" s="53"/>
      <c r="P14094" s="63"/>
      <c r="Q14094" s="63"/>
    </row>
    <row r="14095" spans="1:17">
      <c r="A14095" s="53"/>
      <c r="P14095" s="63"/>
      <c r="Q14095" s="63"/>
    </row>
    <row r="14096" spans="1:17">
      <c r="A14096" s="53"/>
      <c r="P14096" s="63"/>
      <c r="Q14096" s="63"/>
    </row>
    <row r="14097" spans="1:17">
      <c r="A14097" s="53"/>
      <c r="P14097" s="63"/>
      <c r="Q14097" s="63"/>
    </row>
    <row r="14098" spans="1:17">
      <c r="A14098" s="53"/>
      <c r="P14098" s="63"/>
      <c r="Q14098" s="63"/>
    </row>
    <row r="14099" spans="1:17">
      <c r="A14099" s="53"/>
      <c r="P14099" s="63"/>
      <c r="Q14099" s="63"/>
    </row>
    <row r="14100" spans="1:17">
      <c r="A14100" s="53"/>
      <c r="P14100" s="63"/>
      <c r="Q14100" s="63"/>
    </row>
    <row r="14101" spans="1:17">
      <c r="A14101" s="53"/>
      <c r="P14101" s="63"/>
      <c r="Q14101" s="63"/>
    </row>
    <row r="14102" spans="1:17">
      <c r="A14102" s="53"/>
      <c r="P14102" s="63"/>
      <c r="Q14102" s="63"/>
    </row>
    <row r="14103" spans="1:17">
      <c r="A14103" s="53"/>
      <c r="P14103" s="63"/>
      <c r="Q14103" s="63"/>
    </row>
    <row r="14104" spans="1:17">
      <c r="A14104" s="53"/>
      <c r="P14104" s="63"/>
      <c r="Q14104" s="63"/>
    </row>
    <row r="14105" spans="1:17">
      <c r="A14105" s="53"/>
      <c r="P14105" s="63"/>
      <c r="Q14105" s="63"/>
    </row>
    <row r="14106" spans="1:17">
      <c r="A14106" s="53"/>
      <c r="P14106" s="63"/>
      <c r="Q14106" s="63"/>
    </row>
    <row r="14107" spans="1:17">
      <c r="A14107" s="53"/>
      <c r="P14107" s="63"/>
      <c r="Q14107" s="63"/>
    </row>
    <row r="14108" spans="1:17">
      <c r="A14108" s="53"/>
      <c r="P14108" s="63"/>
      <c r="Q14108" s="63"/>
    </row>
    <row r="14109" spans="1:17">
      <c r="A14109" s="53"/>
      <c r="P14109" s="63"/>
      <c r="Q14109" s="63"/>
    </row>
    <row r="14110" spans="1:17">
      <c r="A14110" s="53"/>
      <c r="P14110" s="63"/>
      <c r="Q14110" s="63"/>
    </row>
    <row r="14111" spans="1:17">
      <c r="A14111" s="53"/>
      <c r="P14111" s="63"/>
      <c r="Q14111" s="63"/>
    </row>
    <row r="14112" spans="1:17">
      <c r="A14112" s="53"/>
      <c r="P14112" s="63"/>
      <c r="Q14112" s="63"/>
    </row>
    <row r="14113" spans="1:17">
      <c r="A14113" s="53"/>
      <c r="P14113" s="63"/>
      <c r="Q14113" s="63"/>
    </row>
    <row r="14114" spans="1:17">
      <c r="A14114" s="53"/>
      <c r="P14114" s="63"/>
      <c r="Q14114" s="63"/>
    </row>
    <row r="14115" spans="1:17">
      <c r="A14115" s="53"/>
      <c r="P14115" s="63"/>
      <c r="Q14115" s="63"/>
    </row>
    <row r="14116" spans="1:17">
      <c r="A14116" s="53"/>
      <c r="P14116" s="63"/>
      <c r="Q14116" s="63"/>
    </row>
    <row r="14117" spans="1:17">
      <c r="A14117" s="53"/>
      <c r="P14117" s="63"/>
      <c r="Q14117" s="63"/>
    </row>
    <row r="14118" spans="1:17">
      <c r="A14118" s="53"/>
      <c r="P14118" s="63"/>
      <c r="Q14118" s="63"/>
    </row>
    <row r="14119" spans="1:17">
      <c r="A14119" s="53"/>
      <c r="P14119" s="63"/>
      <c r="Q14119" s="63"/>
    </row>
    <row r="14120" spans="1:17">
      <c r="A14120" s="53"/>
      <c r="P14120" s="63"/>
      <c r="Q14120" s="63"/>
    </row>
    <row r="14121" spans="1:17">
      <c r="A14121" s="53"/>
      <c r="P14121" s="63"/>
      <c r="Q14121" s="63"/>
    </row>
    <row r="14122" spans="1:17">
      <c r="A14122" s="53"/>
      <c r="P14122" s="63"/>
      <c r="Q14122" s="63"/>
    </row>
    <row r="14123" spans="1:17">
      <c r="A14123" s="53"/>
      <c r="P14123" s="63"/>
      <c r="Q14123" s="63"/>
    </row>
    <row r="14124" spans="1:17">
      <c r="A14124" s="53"/>
      <c r="P14124" s="63"/>
      <c r="Q14124" s="63"/>
    </row>
    <row r="14125" spans="1:17">
      <c r="A14125" s="53"/>
      <c r="P14125" s="63"/>
      <c r="Q14125" s="63"/>
    </row>
    <row r="14126" spans="1:17">
      <c r="A14126" s="53"/>
      <c r="P14126" s="63"/>
      <c r="Q14126" s="63"/>
    </row>
    <row r="14127" spans="1:17">
      <c r="A14127" s="53"/>
      <c r="P14127" s="63"/>
      <c r="Q14127" s="63"/>
    </row>
    <row r="14128" spans="1:17">
      <c r="A14128" s="53"/>
      <c r="P14128" s="63"/>
      <c r="Q14128" s="63"/>
    </row>
    <row r="14129" spans="1:17">
      <c r="A14129" s="53"/>
      <c r="P14129" s="63"/>
      <c r="Q14129" s="63"/>
    </row>
    <row r="14130" spans="1:17">
      <c r="A14130" s="53"/>
      <c r="P14130" s="63"/>
      <c r="Q14130" s="63"/>
    </row>
    <row r="14131" spans="1:17">
      <c r="A14131" s="53"/>
      <c r="P14131" s="63"/>
      <c r="Q14131" s="63"/>
    </row>
    <row r="14132" spans="1:17">
      <c r="A14132" s="53"/>
      <c r="P14132" s="63"/>
      <c r="Q14132" s="63"/>
    </row>
    <row r="14133" spans="1:17">
      <c r="A14133" s="53"/>
      <c r="P14133" s="63"/>
      <c r="Q14133" s="63"/>
    </row>
    <row r="14134" spans="1:17">
      <c r="A14134" s="53"/>
      <c r="P14134" s="63"/>
      <c r="Q14134" s="63"/>
    </row>
    <row r="14135" spans="1:17">
      <c r="A14135" s="53"/>
      <c r="P14135" s="63"/>
      <c r="Q14135" s="63"/>
    </row>
    <row r="14136" spans="1:17">
      <c r="A14136" s="53"/>
      <c r="P14136" s="63"/>
      <c r="Q14136" s="63"/>
    </row>
    <row r="14137" spans="1:17">
      <c r="A14137" s="53"/>
      <c r="P14137" s="63"/>
      <c r="Q14137" s="63"/>
    </row>
    <row r="14138" spans="1:17">
      <c r="A14138" s="53"/>
      <c r="P14138" s="63"/>
      <c r="Q14138" s="63"/>
    </row>
    <row r="14139" spans="1:17">
      <c r="A14139" s="53"/>
      <c r="P14139" s="63"/>
      <c r="Q14139" s="63"/>
    </row>
    <row r="14140" spans="1:17">
      <c r="A14140" s="53"/>
      <c r="P14140" s="63"/>
      <c r="Q14140" s="63"/>
    </row>
    <row r="14141" spans="1:17">
      <c r="A14141" s="53"/>
      <c r="P14141" s="63"/>
      <c r="Q14141" s="63"/>
    </row>
    <row r="14142" spans="1:17">
      <c r="A14142" s="53"/>
      <c r="P14142" s="63"/>
      <c r="Q14142" s="63"/>
    </row>
    <row r="14143" spans="1:17">
      <c r="A14143" s="53"/>
      <c r="P14143" s="63"/>
      <c r="Q14143" s="63"/>
    </row>
    <row r="14144" spans="1:17">
      <c r="A14144" s="53"/>
      <c r="P14144" s="63"/>
      <c r="Q14144" s="63"/>
    </row>
    <row r="14145" spans="1:17">
      <c r="A14145" s="53"/>
      <c r="P14145" s="63"/>
      <c r="Q14145" s="63"/>
    </row>
    <row r="14146" spans="1:17">
      <c r="A14146" s="53"/>
      <c r="P14146" s="63"/>
      <c r="Q14146" s="63"/>
    </row>
    <row r="14147" spans="1:17">
      <c r="A14147" s="53"/>
      <c r="P14147" s="63"/>
      <c r="Q14147" s="63"/>
    </row>
    <row r="14148" spans="1:17">
      <c r="A14148" s="53"/>
      <c r="P14148" s="63"/>
      <c r="Q14148" s="63"/>
    </row>
    <row r="14149" spans="1:17">
      <c r="A14149" s="53"/>
      <c r="P14149" s="63"/>
      <c r="Q14149" s="63"/>
    </row>
    <row r="14150" spans="1:17">
      <c r="A14150" s="53"/>
      <c r="P14150" s="63"/>
      <c r="Q14150" s="63"/>
    </row>
    <row r="14151" spans="1:17">
      <c r="A14151" s="53"/>
      <c r="P14151" s="63"/>
      <c r="Q14151" s="63"/>
    </row>
    <row r="14152" spans="1:17">
      <c r="A14152" s="53"/>
      <c r="P14152" s="63"/>
      <c r="Q14152" s="63"/>
    </row>
    <row r="14153" spans="1:17">
      <c r="A14153" s="53"/>
      <c r="P14153" s="63"/>
      <c r="Q14153" s="63"/>
    </row>
    <row r="14154" spans="1:17">
      <c r="A14154" s="53"/>
      <c r="P14154" s="63"/>
      <c r="Q14154" s="63"/>
    </row>
    <row r="14155" spans="1:17">
      <c r="A14155" s="53"/>
      <c r="P14155" s="63"/>
      <c r="Q14155" s="63"/>
    </row>
    <row r="14156" spans="1:17">
      <c r="A14156" s="53"/>
      <c r="P14156" s="63"/>
      <c r="Q14156" s="63"/>
    </row>
    <row r="14157" spans="1:17">
      <c r="A14157" s="53"/>
      <c r="P14157" s="63"/>
      <c r="Q14157" s="63"/>
    </row>
    <row r="14158" spans="1:17">
      <c r="A14158" s="53"/>
      <c r="P14158" s="63"/>
      <c r="Q14158" s="63"/>
    </row>
    <row r="14159" spans="1:17">
      <c r="A14159" s="53"/>
      <c r="P14159" s="63"/>
      <c r="Q14159" s="63"/>
    </row>
    <row r="14160" spans="1:17">
      <c r="A14160" s="53"/>
      <c r="P14160" s="63"/>
      <c r="Q14160" s="63"/>
    </row>
    <row r="14161" spans="1:17">
      <c r="A14161" s="53"/>
      <c r="P14161" s="63"/>
      <c r="Q14161" s="63"/>
    </row>
    <row r="14162" spans="1:17">
      <c r="A14162" s="53"/>
      <c r="P14162" s="63"/>
      <c r="Q14162" s="63"/>
    </row>
    <row r="14163" spans="1:17">
      <c r="A14163" s="53"/>
      <c r="P14163" s="63"/>
      <c r="Q14163" s="63"/>
    </row>
    <row r="14164" spans="1:17">
      <c r="A14164" s="53"/>
      <c r="P14164" s="63"/>
      <c r="Q14164" s="63"/>
    </row>
    <row r="14165" spans="1:17">
      <c r="A14165" s="53"/>
      <c r="P14165" s="63"/>
      <c r="Q14165" s="63"/>
    </row>
    <row r="14166" spans="1:17">
      <c r="A14166" s="53"/>
      <c r="P14166" s="63"/>
      <c r="Q14166" s="63"/>
    </row>
    <row r="14167" spans="1:17">
      <c r="A14167" s="53"/>
      <c r="P14167" s="63"/>
      <c r="Q14167" s="63"/>
    </row>
    <row r="14168" spans="1:17">
      <c r="A14168" s="53"/>
      <c r="P14168" s="63"/>
      <c r="Q14168" s="63"/>
    </row>
    <row r="14169" spans="1:17">
      <c r="A14169" s="53"/>
      <c r="P14169" s="63"/>
      <c r="Q14169" s="63"/>
    </row>
    <row r="14170" spans="1:17">
      <c r="A14170" s="53"/>
      <c r="P14170" s="63"/>
      <c r="Q14170" s="63"/>
    </row>
    <row r="14171" spans="1:17">
      <c r="A14171" s="53"/>
      <c r="P14171" s="63"/>
      <c r="Q14171" s="63"/>
    </row>
    <row r="14172" spans="1:17">
      <c r="A14172" s="53"/>
      <c r="P14172" s="63"/>
      <c r="Q14172" s="63"/>
    </row>
    <row r="14173" spans="1:17">
      <c r="A14173" s="53"/>
      <c r="P14173" s="63"/>
      <c r="Q14173" s="63"/>
    </row>
    <row r="14174" spans="1:17">
      <c r="A14174" s="53"/>
      <c r="P14174" s="63"/>
      <c r="Q14174" s="63"/>
    </row>
    <row r="14175" spans="1:17">
      <c r="A14175" s="53"/>
      <c r="P14175" s="63"/>
      <c r="Q14175" s="63"/>
    </row>
    <row r="14176" spans="1:17">
      <c r="A14176" s="53"/>
      <c r="P14176" s="63"/>
      <c r="Q14176" s="63"/>
    </row>
    <row r="14177" spans="1:17">
      <c r="A14177" s="53"/>
      <c r="P14177" s="63"/>
      <c r="Q14177" s="63"/>
    </row>
    <row r="14178" spans="1:17">
      <c r="A14178" s="53"/>
      <c r="P14178" s="63"/>
      <c r="Q14178" s="63"/>
    </row>
    <row r="14179" spans="1:17">
      <c r="A14179" s="53"/>
      <c r="P14179" s="63"/>
      <c r="Q14179" s="63"/>
    </row>
    <row r="14180" spans="1:17">
      <c r="A14180" s="53"/>
      <c r="P14180" s="63"/>
      <c r="Q14180" s="63"/>
    </row>
    <row r="14181" spans="1:17">
      <c r="A14181" s="53"/>
      <c r="P14181" s="63"/>
      <c r="Q14181" s="63"/>
    </row>
    <row r="14182" spans="1:17">
      <c r="A14182" s="53"/>
      <c r="P14182" s="63"/>
      <c r="Q14182" s="63"/>
    </row>
    <row r="14183" spans="1:17">
      <c r="A14183" s="53"/>
      <c r="P14183" s="63"/>
      <c r="Q14183" s="63"/>
    </row>
    <row r="14184" spans="1:17">
      <c r="A14184" s="53"/>
      <c r="P14184" s="63"/>
      <c r="Q14184" s="63"/>
    </row>
    <row r="14185" spans="1:17">
      <c r="A14185" s="53"/>
      <c r="P14185" s="63"/>
      <c r="Q14185" s="63"/>
    </row>
    <row r="14186" spans="1:17">
      <c r="A14186" s="53"/>
      <c r="P14186" s="63"/>
      <c r="Q14186" s="63"/>
    </row>
    <row r="14187" spans="1:17">
      <c r="A14187" s="53"/>
      <c r="P14187" s="63"/>
      <c r="Q14187" s="63"/>
    </row>
    <row r="14188" spans="1:17">
      <c r="A14188" s="53"/>
      <c r="P14188" s="63"/>
      <c r="Q14188" s="63"/>
    </row>
    <row r="14189" spans="1:17">
      <c r="A14189" s="53"/>
      <c r="P14189" s="63"/>
      <c r="Q14189" s="63"/>
    </row>
    <row r="14190" spans="1:17">
      <c r="A14190" s="53"/>
      <c r="P14190" s="63"/>
      <c r="Q14190" s="63"/>
    </row>
    <row r="14191" spans="1:17">
      <c r="A14191" s="53"/>
      <c r="P14191" s="63"/>
      <c r="Q14191" s="63"/>
    </row>
    <row r="14192" spans="1:17">
      <c r="A14192" s="53"/>
      <c r="P14192" s="63"/>
      <c r="Q14192" s="63"/>
    </row>
    <row r="14193" spans="1:17">
      <c r="A14193" s="53"/>
      <c r="P14193" s="63"/>
      <c r="Q14193" s="63"/>
    </row>
    <row r="14194" spans="1:17">
      <c r="A14194" s="53"/>
      <c r="P14194" s="63"/>
      <c r="Q14194" s="63"/>
    </row>
    <row r="14195" spans="1:17">
      <c r="A14195" s="53"/>
      <c r="P14195" s="63"/>
      <c r="Q14195" s="63"/>
    </row>
    <row r="14196" spans="1:17">
      <c r="A14196" s="53"/>
      <c r="P14196" s="63"/>
      <c r="Q14196" s="63"/>
    </row>
    <row r="14197" spans="1:17">
      <c r="A14197" s="53"/>
      <c r="P14197" s="63"/>
      <c r="Q14197" s="63"/>
    </row>
    <row r="14198" spans="1:17">
      <c r="A14198" s="53"/>
      <c r="P14198" s="63"/>
      <c r="Q14198" s="63"/>
    </row>
    <row r="14199" spans="1:17">
      <c r="A14199" s="53"/>
      <c r="P14199" s="63"/>
      <c r="Q14199" s="63"/>
    </row>
    <row r="14200" spans="1:17">
      <c r="A14200" s="53"/>
      <c r="P14200" s="63"/>
      <c r="Q14200" s="63"/>
    </row>
    <row r="14201" spans="1:17">
      <c r="P14201" s="63"/>
      <c r="Q14201" s="63"/>
    </row>
    <row r="14202" spans="1:17">
      <c r="P14202" s="63"/>
      <c r="Q14202" s="63"/>
    </row>
    <row r="14203" spans="1:17">
      <c r="P14203" s="63"/>
      <c r="Q14203" s="63"/>
    </row>
    <row r="14204" spans="1:17">
      <c r="P14204" s="63"/>
      <c r="Q14204" s="63"/>
    </row>
    <row r="14205" spans="1:17">
      <c r="P14205" s="63"/>
      <c r="Q14205" s="63"/>
    </row>
    <row r="14206" spans="1:17">
      <c r="P14206" s="63"/>
      <c r="Q14206" s="63"/>
    </row>
    <row r="14207" spans="1:17">
      <c r="P14207" s="63"/>
      <c r="Q14207" s="63"/>
    </row>
    <row r="14208" spans="1:17">
      <c r="P14208" s="63"/>
      <c r="Q14208" s="63"/>
    </row>
    <row r="14209" spans="16:17">
      <c r="P14209" s="63"/>
      <c r="Q14209" s="63"/>
    </row>
    <row r="14210" spans="16:17">
      <c r="P14210" s="63"/>
      <c r="Q14210" s="63"/>
    </row>
    <row r="14211" spans="16:17">
      <c r="P14211" s="63"/>
      <c r="Q14211" s="63"/>
    </row>
    <row r="14212" spans="16:17">
      <c r="P14212" s="63"/>
      <c r="Q14212" s="63"/>
    </row>
    <row r="14213" spans="16:17">
      <c r="P14213" s="63"/>
      <c r="Q14213" s="63"/>
    </row>
    <row r="14214" spans="16:17">
      <c r="P14214" s="63"/>
      <c r="Q14214" s="63"/>
    </row>
    <row r="14215" spans="16:17">
      <c r="P14215" s="63"/>
      <c r="Q14215" s="63"/>
    </row>
    <row r="14216" spans="16:17">
      <c r="P14216" s="63"/>
      <c r="Q14216" s="63"/>
    </row>
    <row r="14217" spans="16:17">
      <c r="P14217" s="63"/>
      <c r="Q14217" s="63"/>
    </row>
    <row r="14218" spans="16:17">
      <c r="P14218" s="63"/>
      <c r="Q14218" s="63"/>
    </row>
    <row r="14219" spans="16:17">
      <c r="P14219" s="63"/>
      <c r="Q14219" s="63"/>
    </row>
    <row r="14220" spans="16:17">
      <c r="P14220" s="63"/>
      <c r="Q14220" s="63"/>
    </row>
    <row r="14221" spans="16:17">
      <c r="P14221" s="63"/>
      <c r="Q14221" s="63"/>
    </row>
    <row r="14222" spans="16:17">
      <c r="P14222" s="63"/>
      <c r="Q14222" s="63"/>
    </row>
    <row r="14223" spans="16:17">
      <c r="P14223" s="63"/>
      <c r="Q14223" s="63"/>
    </row>
    <row r="14224" spans="16:17">
      <c r="P14224" s="63"/>
      <c r="Q14224" s="63"/>
    </row>
    <row r="14225" spans="16:17">
      <c r="P14225" s="63"/>
      <c r="Q14225" s="63"/>
    </row>
    <row r="14226" spans="16:17">
      <c r="P14226" s="63"/>
      <c r="Q14226" s="63"/>
    </row>
    <row r="14227" spans="16:17">
      <c r="P14227" s="63"/>
      <c r="Q14227" s="63"/>
    </row>
    <row r="14228" spans="16:17">
      <c r="P14228" s="63"/>
      <c r="Q14228" s="63"/>
    </row>
    <row r="14229" spans="16:17">
      <c r="P14229" s="63"/>
      <c r="Q14229" s="63"/>
    </row>
    <row r="14230" spans="16:17">
      <c r="P14230" s="63"/>
      <c r="Q14230" s="63"/>
    </row>
    <row r="14231" spans="16:17">
      <c r="P14231" s="63"/>
      <c r="Q14231" s="63"/>
    </row>
    <row r="14232" spans="16:17">
      <c r="P14232" s="63"/>
      <c r="Q14232" s="63"/>
    </row>
    <row r="14233" spans="16:17">
      <c r="P14233" s="63"/>
      <c r="Q14233" s="63"/>
    </row>
    <row r="14234" spans="16:17">
      <c r="P14234" s="63"/>
      <c r="Q14234" s="63"/>
    </row>
    <row r="14235" spans="16:17">
      <c r="P14235" s="63"/>
      <c r="Q14235" s="63"/>
    </row>
    <row r="14236" spans="16:17">
      <c r="P14236" s="63"/>
      <c r="Q14236" s="63"/>
    </row>
    <row r="14237" spans="16:17">
      <c r="P14237" s="63"/>
      <c r="Q14237" s="63"/>
    </row>
    <row r="14238" spans="16:17">
      <c r="P14238" s="63"/>
      <c r="Q14238" s="63"/>
    </row>
    <row r="14239" spans="16:17">
      <c r="P14239" s="63"/>
      <c r="Q14239" s="63"/>
    </row>
    <row r="14240" spans="16:17">
      <c r="P14240" s="63"/>
      <c r="Q14240" s="63"/>
    </row>
    <row r="14241" spans="16:17">
      <c r="P14241" s="63"/>
      <c r="Q14241" s="63"/>
    </row>
    <row r="14242" spans="16:17">
      <c r="P14242" s="63"/>
      <c r="Q14242" s="63"/>
    </row>
    <row r="14243" spans="16:17">
      <c r="P14243" s="63"/>
      <c r="Q14243" s="63"/>
    </row>
    <row r="14244" spans="16:17">
      <c r="P14244" s="63"/>
      <c r="Q14244" s="63"/>
    </row>
    <row r="14245" spans="16:17">
      <c r="P14245" s="63"/>
      <c r="Q14245" s="63"/>
    </row>
    <row r="14246" spans="16:17">
      <c r="P14246" s="63"/>
      <c r="Q14246" s="63"/>
    </row>
    <row r="14247" spans="16:17">
      <c r="P14247" s="63"/>
      <c r="Q14247" s="63"/>
    </row>
    <row r="14248" spans="16:17">
      <c r="P14248" s="63"/>
      <c r="Q14248" s="63"/>
    </row>
    <row r="14249" spans="16:17">
      <c r="P14249" s="63"/>
      <c r="Q14249" s="63"/>
    </row>
    <row r="14250" spans="16:17">
      <c r="P14250" s="63"/>
      <c r="Q14250" s="63"/>
    </row>
    <row r="14251" spans="16:17">
      <c r="P14251" s="63"/>
      <c r="Q14251" s="63"/>
    </row>
    <row r="14252" spans="16:17">
      <c r="P14252" s="63"/>
      <c r="Q14252" s="63"/>
    </row>
    <row r="14253" spans="16:17">
      <c r="P14253" s="63"/>
      <c r="Q14253" s="63"/>
    </row>
    <row r="14254" spans="16:17">
      <c r="P14254" s="63"/>
      <c r="Q14254" s="63"/>
    </row>
    <row r="14255" spans="16:17">
      <c r="P14255" s="63"/>
      <c r="Q14255" s="63"/>
    </row>
    <row r="14256" spans="16:17">
      <c r="P14256" s="63"/>
      <c r="Q14256" s="63"/>
    </row>
    <row r="14257" spans="16:17">
      <c r="P14257" s="63"/>
      <c r="Q14257" s="63"/>
    </row>
    <row r="14258" spans="16:17">
      <c r="P14258" s="63"/>
      <c r="Q14258" s="63"/>
    </row>
    <row r="14259" spans="16:17">
      <c r="P14259" s="63"/>
      <c r="Q14259" s="63"/>
    </row>
    <row r="14260" spans="16:17">
      <c r="P14260" s="63"/>
      <c r="Q14260" s="63"/>
    </row>
    <row r="14261" spans="16:17">
      <c r="P14261" s="63"/>
      <c r="Q14261" s="63"/>
    </row>
    <row r="14262" spans="16:17">
      <c r="P14262" s="63"/>
      <c r="Q14262" s="63"/>
    </row>
    <row r="14263" spans="16:17">
      <c r="P14263" s="63"/>
      <c r="Q14263" s="63"/>
    </row>
    <row r="14264" spans="16:17">
      <c r="P14264" s="63"/>
      <c r="Q14264" s="63"/>
    </row>
    <row r="14265" spans="16:17">
      <c r="P14265" s="63"/>
      <c r="Q14265" s="63"/>
    </row>
    <row r="14266" spans="16:17">
      <c r="P14266" s="63"/>
      <c r="Q14266" s="63"/>
    </row>
    <row r="14267" spans="16:17">
      <c r="P14267" s="63"/>
      <c r="Q14267" s="63"/>
    </row>
    <row r="14268" spans="16:17">
      <c r="P14268" s="63"/>
      <c r="Q14268" s="63"/>
    </row>
    <row r="14269" spans="16:17">
      <c r="P14269" s="63"/>
      <c r="Q14269" s="63"/>
    </row>
    <row r="14270" spans="16:17">
      <c r="P14270" s="63"/>
      <c r="Q14270" s="63"/>
    </row>
    <row r="14271" spans="16:17">
      <c r="P14271" s="63"/>
      <c r="Q14271" s="63"/>
    </row>
    <row r="14272" spans="16:17">
      <c r="P14272" s="63"/>
      <c r="Q14272" s="63"/>
    </row>
    <row r="14273" spans="16:17">
      <c r="P14273" s="63"/>
      <c r="Q14273" s="63"/>
    </row>
    <row r="14274" spans="16:17">
      <c r="P14274" s="63"/>
      <c r="Q14274" s="63"/>
    </row>
    <row r="14275" spans="16:17">
      <c r="P14275" s="63"/>
      <c r="Q14275" s="63"/>
    </row>
    <row r="14276" spans="16:17">
      <c r="P14276" s="63"/>
      <c r="Q14276" s="63"/>
    </row>
    <row r="14277" spans="16:17">
      <c r="P14277" s="63"/>
      <c r="Q14277" s="63"/>
    </row>
    <row r="14278" spans="16:17">
      <c r="P14278" s="63"/>
      <c r="Q14278" s="63"/>
    </row>
    <row r="14279" spans="16:17">
      <c r="P14279" s="63"/>
      <c r="Q14279" s="63"/>
    </row>
    <row r="14280" spans="16:17">
      <c r="P14280" s="63"/>
      <c r="Q14280" s="63"/>
    </row>
    <row r="14281" spans="16:17">
      <c r="P14281" s="63"/>
      <c r="Q14281" s="63"/>
    </row>
    <row r="14282" spans="16:17">
      <c r="P14282" s="63"/>
      <c r="Q14282" s="63"/>
    </row>
    <row r="14283" spans="16:17">
      <c r="P14283" s="63"/>
      <c r="Q14283" s="63"/>
    </row>
    <row r="14284" spans="16:17">
      <c r="P14284" s="63"/>
      <c r="Q14284" s="63"/>
    </row>
    <row r="14285" spans="16:17">
      <c r="P14285" s="63"/>
      <c r="Q14285" s="63"/>
    </row>
    <row r="14286" spans="16:17">
      <c r="P14286" s="63"/>
      <c r="Q14286" s="63"/>
    </row>
    <row r="14287" spans="16:17">
      <c r="P14287" s="63"/>
      <c r="Q14287" s="63"/>
    </row>
    <row r="14288" spans="16:17">
      <c r="P14288" s="63"/>
      <c r="Q14288" s="63"/>
    </row>
    <row r="14289" spans="16:17">
      <c r="P14289" s="63"/>
      <c r="Q14289" s="63"/>
    </row>
    <row r="14290" spans="16:17">
      <c r="P14290" s="63"/>
      <c r="Q14290" s="63"/>
    </row>
    <row r="14291" spans="16:17">
      <c r="P14291" s="63"/>
      <c r="Q14291" s="63"/>
    </row>
    <row r="14292" spans="16:17">
      <c r="P14292" s="63"/>
      <c r="Q14292" s="63"/>
    </row>
    <row r="14293" spans="16:17">
      <c r="P14293" s="63"/>
      <c r="Q14293" s="63"/>
    </row>
    <row r="14294" spans="16:17">
      <c r="P14294" s="63"/>
      <c r="Q14294" s="63"/>
    </row>
    <row r="14295" spans="16:17">
      <c r="P14295" s="63"/>
      <c r="Q14295" s="63"/>
    </row>
    <row r="14296" spans="16:17">
      <c r="P14296" s="63"/>
      <c r="Q14296" s="63"/>
    </row>
    <row r="14297" spans="16:17">
      <c r="P14297" s="63"/>
      <c r="Q14297" s="63"/>
    </row>
    <row r="14298" spans="16:17">
      <c r="P14298" s="63"/>
      <c r="Q14298" s="63"/>
    </row>
    <row r="14299" spans="16:17">
      <c r="P14299" s="63"/>
      <c r="Q14299" s="63"/>
    </row>
    <row r="14300" spans="16:17">
      <c r="P14300" s="63"/>
      <c r="Q14300" s="63"/>
    </row>
    <row r="14301" spans="16:17">
      <c r="P14301" s="63"/>
      <c r="Q14301" s="63"/>
    </row>
    <row r="14302" spans="16:17">
      <c r="P14302" s="63"/>
      <c r="Q14302" s="63"/>
    </row>
    <row r="14303" spans="16:17">
      <c r="P14303" s="63"/>
      <c r="Q14303" s="63"/>
    </row>
    <row r="14304" spans="16:17">
      <c r="P14304" s="63"/>
      <c r="Q14304" s="63"/>
    </row>
    <row r="14305" spans="16:17">
      <c r="P14305" s="63"/>
      <c r="Q14305" s="63"/>
    </row>
    <row r="14306" spans="16:17">
      <c r="P14306" s="63"/>
      <c r="Q14306" s="63"/>
    </row>
    <row r="14307" spans="16:17">
      <c r="P14307" s="63"/>
      <c r="Q14307" s="63"/>
    </row>
    <row r="14308" spans="16:17">
      <c r="P14308" s="63"/>
      <c r="Q14308" s="63"/>
    </row>
    <row r="14309" spans="16:17">
      <c r="P14309" s="63"/>
      <c r="Q14309" s="63"/>
    </row>
    <row r="14310" spans="16:17">
      <c r="P14310" s="63"/>
      <c r="Q14310" s="63"/>
    </row>
    <row r="14311" spans="16:17">
      <c r="P14311" s="63"/>
      <c r="Q14311" s="63"/>
    </row>
    <row r="14312" spans="16:17">
      <c r="P14312" s="63"/>
      <c r="Q14312" s="63"/>
    </row>
    <row r="14313" spans="16:17">
      <c r="P14313" s="63"/>
      <c r="Q14313" s="63"/>
    </row>
    <row r="14314" spans="16:17">
      <c r="P14314" s="63"/>
      <c r="Q14314" s="63"/>
    </row>
    <row r="14315" spans="16:17">
      <c r="P14315" s="63"/>
      <c r="Q14315" s="63"/>
    </row>
    <row r="14316" spans="16:17">
      <c r="P14316" s="63"/>
      <c r="Q14316" s="63"/>
    </row>
    <row r="14317" spans="16:17">
      <c r="P14317" s="63"/>
      <c r="Q14317" s="63"/>
    </row>
    <row r="14318" spans="16:17">
      <c r="P14318" s="63"/>
      <c r="Q14318" s="63"/>
    </row>
    <row r="14319" spans="16:17">
      <c r="P14319" s="63"/>
      <c r="Q14319" s="63"/>
    </row>
    <row r="14320" spans="16:17">
      <c r="P14320" s="63"/>
      <c r="Q14320" s="63"/>
    </row>
    <row r="14321" spans="16:17">
      <c r="P14321" s="63"/>
      <c r="Q14321" s="63"/>
    </row>
    <row r="14322" spans="16:17">
      <c r="P14322" s="63"/>
      <c r="Q14322" s="63"/>
    </row>
    <row r="14323" spans="16:17">
      <c r="P14323" s="63"/>
      <c r="Q14323" s="63"/>
    </row>
    <row r="14324" spans="16:17">
      <c r="P14324" s="63"/>
      <c r="Q14324" s="63"/>
    </row>
    <row r="14325" spans="16:17">
      <c r="P14325" s="63"/>
      <c r="Q14325" s="63"/>
    </row>
    <row r="14326" spans="16:17">
      <c r="P14326" s="63"/>
      <c r="Q14326" s="63"/>
    </row>
    <row r="14327" spans="16:17">
      <c r="P14327" s="63"/>
      <c r="Q14327" s="63"/>
    </row>
    <row r="14328" spans="16:17">
      <c r="P14328" s="63"/>
      <c r="Q14328" s="63"/>
    </row>
    <row r="14329" spans="16:17">
      <c r="P14329" s="63"/>
      <c r="Q14329" s="63"/>
    </row>
    <row r="14330" spans="16:17">
      <c r="P14330" s="63"/>
      <c r="Q14330" s="63"/>
    </row>
    <row r="14331" spans="16:17">
      <c r="P14331" s="63"/>
      <c r="Q14331" s="63"/>
    </row>
    <row r="14332" spans="16:17">
      <c r="P14332" s="63"/>
      <c r="Q14332" s="63"/>
    </row>
    <row r="14333" spans="16:17">
      <c r="P14333" s="63"/>
      <c r="Q14333" s="63"/>
    </row>
    <row r="14334" spans="16:17">
      <c r="P14334" s="63"/>
      <c r="Q14334" s="63"/>
    </row>
    <row r="14335" spans="16:17">
      <c r="P14335" s="63"/>
      <c r="Q14335" s="63"/>
    </row>
    <row r="14336" spans="16:17">
      <c r="P14336" s="63"/>
      <c r="Q14336" s="63"/>
    </row>
    <row r="14337" spans="16:17">
      <c r="P14337" s="63"/>
      <c r="Q14337" s="63"/>
    </row>
    <row r="14338" spans="16:17">
      <c r="P14338" s="63"/>
      <c r="Q14338" s="63"/>
    </row>
    <row r="14339" spans="16:17">
      <c r="P14339" s="63"/>
      <c r="Q14339" s="63"/>
    </row>
    <row r="14340" spans="16:17">
      <c r="P14340" s="63"/>
      <c r="Q14340" s="63"/>
    </row>
    <row r="14341" spans="16:17">
      <c r="P14341" s="63"/>
      <c r="Q14341" s="63"/>
    </row>
    <row r="14342" spans="16:17">
      <c r="P14342" s="63"/>
      <c r="Q14342" s="63"/>
    </row>
    <row r="14343" spans="16:17">
      <c r="P14343" s="63"/>
      <c r="Q14343" s="63"/>
    </row>
    <row r="14344" spans="16:17">
      <c r="P14344" s="63"/>
      <c r="Q14344" s="63"/>
    </row>
    <row r="14345" spans="16:17">
      <c r="P14345" s="63"/>
      <c r="Q14345" s="63"/>
    </row>
    <row r="14346" spans="16:17">
      <c r="P14346" s="63"/>
      <c r="Q14346" s="63"/>
    </row>
    <row r="14347" spans="16:17">
      <c r="P14347" s="63"/>
      <c r="Q14347" s="63"/>
    </row>
    <row r="14348" spans="16:17">
      <c r="P14348" s="63"/>
      <c r="Q14348" s="63"/>
    </row>
    <row r="14349" spans="16:17">
      <c r="P14349" s="63"/>
      <c r="Q14349" s="63"/>
    </row>
    <row r="14350" spans="16:17">
      <c r="P14350" s="63"/>
      <c r="Q14350" s="63"/>
    </row>
    <row r="14351" spans="16:17">
      <c r="P14351" s="63"/>
      <c r="Q14351" s="63"/>
    </row>
    <row r="14352" spans="16:17">
      <c r="P14352" s="63"/>
      <c r="Q14352" s="63"/>
    </row>
    <row r="14353" spans="16:17">
      <c r="P14353" s="63"/>
      <c r="Q14353" s="63"/>
    </row>
    <row r="14354" spans="16:17">
      <c r="P14354" s="63"/>
      <c r="Q14354" s="63"/>
    </row>
    <row r="14355" spans="16:17">
      <c r="P14355" s="63"/>
      <c r="Q14355" s="63"/>
    </row>
    <row r="14356" spans="16:17">
      <c r="P14356" s="63"/>
      <c r="Q14356" s="63"/>
    </row>
    <row r="14357" spans="16:17">
      <c r="P14357" s="63"/>
      <c r="Q14357" s="63"/>
    </row>
    <row r="14358" spans="16:17">
      <c r="P14358" s="63"/>
      <c r="Q14358" s="63"/>
    </row>
    <row r="14359" spans="16:17">
      <c r="P14359" s="63"/>
      <c r="Q14359" s="63"/>
    </row>
    <row r="14360" spans="16:17">
      <c r="P14360" s="63"/>
      <c r="Q14360" s="63"/>
    </row>
    <row r="14361" spans="16:17">
      <c r="P14361" s="63"/>
      <c r="Q14361" s="63"/>
    </row>
    <row r="14362" spans="16:17">
      <c r="P14362" s="63"/>
      <c r="Q14362" s="63"/>
    </row>
    <row r="14363" spans="16:17">
      <c r="P14363" s="63"/>
      <c r="Q14363" s="63"/>
    </row>
    <row r="14364" spans="16:17">
      <c r="P14364" s="63"/>
      <c r="Q14364" s="63"/>
    </row>
    <row r="14365" spans="16:17">
      <c r="P14365" s="63"/>
      <c r="Q14365" s="63"/>
    </row>
    <row r="14366" spans="16:17">
      <c r="P14366" s="63"/>
      <c r="Q14366" s="63"/>
    </row>
    <row r="14367" spans="16:17">
      <c r="P14367" s="63"/>
      <c r="Q14367" s="63"/>
    </row>
    <row r="14368" spans="16:17">
      <c r="P14368" s="63"/>
      <c r="Q14368" s="63"/>
    </row>
    <row r="14369" spans="16:17">
      <c r="P14369" s="63"/>
      <c r="Q14369" s="63"/>
    </row>
    <row r="14370" spans="16:17">
      <c r="P14370" s="63"/>
      <c r="Q14370" s="63"/>
    </row>
    <row r="14371" spans="16:17">
      <c r="P14371" s="63"/>
      <c r="Q14371" s="63"/>
    </row>
    <row r="14372" spans="16:17">
      <c r="P14372" s="63"/>
      <c r="Q14372" s="63"/>
    </row>
    <row r="14373" spans="16:17">
      <c r="P14373" s="63"/>
      <c r="Q14373" s="63"/>
    </row>
    <row r="14374" spans="16:17">
      <c r="P14374" s="63"/>
      <c r="Q14374" s="63"/>
    </row>
    <row r="14375" spans="16:17">
      <c r="P14375" s="63"/>
      <c r="Q14375" s="63"/>
    </row>
    <row r="14376" spans="16:17">
      <c r="P14376" s="63"/>
      <c r="Q14376" s="63"/>
    </row>
    <row r="14377" spans="16:17">
      <c r="P14377" s="63"/>
      <c r="Q14377" s="63"/>
    </row>
    <row r="14378" spans="16:17">
      <c r="P14378" s="63"/>
      <c r="Q14378" s="63"/>
    </row>
    <row r="14379" spans="16:17">
      <c r="P14379" s="63"/>
      <c r="Q14379" s="63"/>
    </row>
    <row r="14380" spans="16:17">
      <c r="P14380" s="63"/>
      <c r="Q14380" s="63"/>
    </row>
    <row r="14381" spans="16:17">
      <c r="P14381" s="63"/>
      <c r="Q14381" s="63"/>
    </row>
    <row r="14382" spans="16:17">
      <c r="P14382" s="63"/>
      <c r="Q14382" s="63"/>
    </row>
    <row r="14383" spans="16:17">
      <c r="P14383" s="63"/>
      <c r="Q14383" s="63"/>
    </row>
    <row r="14384" spans="16:17">
      <c r="P14384" s="63"/>
      <c r="Q14384" s="63"/>
    </row>
    <row r="14385" spans="16:17">
      <c r="P14385" s="63"/>
      <c r="Q14385" s="63"/>
    </row>
    <row r="14386" spans="16:17">
      <c r="P14386" s="63"/>
      <c r="Q14386" s="63"/>
    </row>
    <row r="14387" spans="16:17">
      <c r="P14387" s="63"/>
      <c r="Q14387" s="63"/>
    </row>
    <row r="14388" spans="16:17">
      <c r="P14388" s="63"/>
      <c r="Q14388" s="63"/>
    </row>
    <row r="14389" spans="16:17">
      <c r="P14389" s="63"/>
      <c r="Q14389" s="63"/>
    </row>
    <row r="14390" spans="16:17">
      <c r="P14390" s="63"/>
      <c r="Q14390" s="63"/>
    </row>
    <row r="14391" spans="16:17">
      <c r="P14391" s="63"/>
      <c r="Q14391" s="63"/>
    </row>
    <row r="14392" spans="16:17">
      <c r="P14392" s="63"/>
      <c r="Q14392" s="63"/>
    </row>
    <row r="14393" spans="16:17">
      <c r="P14393" s="63"/>
      <c r="Q14393" s="63"/>
    </row>
    <row r="14394" spans="16:17">
      <c r="P14394" s="63"/>
      <c r="Q14394" s="63"/>
    </row>
    <row r="14395" spans="16:17">
      <c r="P14395" s="63"/>
      <c r="Q14395" s="63"/>
    </row>
    <row r="14396" spans="16:17">
      <c r="P14396" s="63"/>
      <c r="Q14396" s="63"/>
    </row>
    <row r="14397" spans="16:17">
      <c r="P14397" s="63"/>
      <c r="Q14397" s="63"/>
    </row>
    <row r="14398" spans="16:17">
      <c r="P14398" s="63"/>
      <c r="Q14398" s="63"/>
    </row>
    <row r="14399" spans="16:17">
      <c r="P14399" s="63"/>
      <c r="Q14399" s="63"/>
    </row>
    <row r="14400" spans="16:17">
      <c r="P14400" s="63"/>
      <c r="Q14400" s="63"/>
    </row>
    <row r="14401" spans="16:17">
      <c r="P14401" s="63"/>
      <c r="Q14401" s="63"/>
    </row>
    <row r="14402" spans="16:17">
      <c r="P14402" s="63"/>
      <c r="Q14402" s="63"/>
    </row>
    <row r="14403" spans="16:17">
      <c r="P14403" s="63"/>
      <c r="Q14403" s="63"/>
    </row>
    <row r="14404" spans="16:17">
      <c r="P14404" s="63"/>
      <c r="Q14404" s="63"/>
    </row>
    <row r="14405" spans="16:17">
      <c r="P14405" s="63"/>
      <c r="Q14405" s="63"/>
    </row>
    <row r="14406" spans="16:17">
      <c r="P14406" s="63"/>
      <c r="Q14406" s="63"/>
    </row>
    <row r="14407" spans="16:17">
      <c r="P14407" s="63"/>
      <c r="Q14407" s="63"/>
    </row>
    <row r="14408" spans="16:17">
      <c r="P14408" s="63"/>
      <c r="Q14408" s="63"/>
    </row>
    <row r="14409" spans="16:17">
      <c r="P14409" s="63"/>
      <c r="Q14409" s="63"/>
    </row>
    <row r="14410" spans="16:17">
      <c r="P14410" s="63"/>
      <c r="Q14410" s="63"/>
    </row>
    <row r="14411" spans="16:17">
      <c r="P14411" s="63"/>
      <c r="Q14411" s="63"/>
    </row>
    <row r="14412" spans="16:17">
      <c r="P14412" s="63"/>
      <c r="Q14412" s="63"/>
    </row>
    <row r="14413" spans="16:17">
      <c r="P14413" s="63"/>
      <c r="Q14413" s="63"/>
    </row>
    <row r="14414" spans="16:17">
      <c r="P14414" s="63"/>
      <c r="Q14414" s="63"/>
    </row>
    <row r="14415" spans="16:17">
      <c r="P14415" s="63"/>
      <c r="Q14415" s="63"/>
    </row>
    <row r="14416" spans="16:17">
      <c r="P14416" s="63"/>
      <c r="Q14416" s="63"/>
    </row>
    <row r="14417" spans="16:17">
      <c r="P14417" s="63"/>
      <c r="Q14417" s="63"/>
    </row>
    <row r="14418" spans="16:17">
      <c r="P14418" s="63"/>
      <c r="Q14418" s="63"/>
    </row>
    <row r="14419" spans="16:17">
      <c r="P14419" s="63"/>
      <c r="Q14419" s="63"/>
    </row>
    <row r="14420" spans="16:17">
      <c r="P14420" s="63"/>
      <c r="Q14420" s="63"/>
    </row>
    <row r="14421" spans="16:17">
      <c r="P14421" s="63"/>
      <c r="Q14421" s="63"/>
    </row>
    <row r="14422" spans="16:17">
      <c r="P14422" s="63"/>
      <c r="Q14422" s="63"/>
    </row>
    <row r="14423" spans="16:17">
      <c r="P14423" s="63"/>
      <c r="Q14423" s="63"/>
    </row>
    <row r="14424" spans="16:17">
      <c r="P14424" s="63"/>
      <c r="Q14424" s="63"/>
    </row>
    <row r="14425" spans="16:17">
      <c r="P14425" s="63"/>
      <c r="Q14425" s="63"/>
    </row>
    <row r="14426" spans="16:17">
      <c r="P14426" s="63"/>
      <c r="Q14426" s="63"/>
    </row>
    <row r="14427" spans="16:17">
      <c r="P14427" s="63"/>
      <c r="Q14427" s="63"/>
    </row>
    <row r="14428" spans="16:17">
      <c r="P14428" s="63"/>
      <c r="Q14428" s="63"/>
    </row>
    <row r="14429" spans="16:17">
      <c r="P14429" s="63"/>
      <c r="Q14429" s="63"/>
    </row>
    <row r="14430" spans="16:17">
      <c r="P14430" s="63"/>
      <c r="Q14430" s="63"/>
    </row>
    <row r="14431" spans="16:17">
      <c r="P14431" s="63"/>
      <c r="Q14431" s="63"/>
    </row>
    <row r="14432" spans="16:17">
      <c r="P14432" s="63"/>
      <c r="Q14432" s="63"/>
    </row>
    <row r="14433" spans="16:17">
      <c r="P14433" s="63"/>
      <c r="Q14433" s="63"/>
    </row>
    <row r="14434" spans="16:17">
      <c r="P14434" s="63"/>
      <c r="Q14434" s="63"/>
    </row>
    <row r="14435" spans="16:17">
      <c r="P14435" s="63"/>
      <c r="Q14435" s="63"/>
    </row>
    <row r="14436" spans="16:17">
      <c r="P14436" s="63"/>
      <c r="Q14436" s="63"/>
    </row>
    <row r="14437" spans="16:17">
      <c r="P14437" s="63"/>
      <c r="Q14437" s="63"/>
    </row>
    <row r="14438" spans="16:17">
      <c r="P14438" s="63"/>
      <c r="Q14438" s="63"/>
    </row>
    <row r="14439" spans="16:17">
      <c r="P14439" s="63"/>
      <c r="Q14439" s="63"/>
    </row>
    <row r="14440" spans="16:17">
      <c r="P14440" s="63"/>
      <c r="Q14440" s="63"/>
    </row>
    <row r="14441" spans="16:17">
      <c r="P14441" s="63"/>
      <c r="Q14441" s="63"/>
    </row>
    <row r="14442" spans="16:17">
      <c r="P14442" s="63"/>
      <c r="Q14442" s="63"/>
    </row>
    <row r="14443" spans="16:17">
      <c r="P14443" s="63"/>
      <c r="Q14443" s="63"/>
    </row>
    <row r="14444" spans="16:17">
      <c r="P14444" s="63"/>
      <c r="Q14444" s="63"/>
    </row>
    <row r="14445" spans="16:17">
      <c r="P14445" s="63"/>
      <c r="Q14445" s="63"/>
    </row>
    <row r="14446" spans="16:17">
      <c r="P14446" s="63"/>
      <c r="Q14446" s="63"/>
    </row>
    <row r="14447" spans="16:17">
      <c r="P14447" s="63"/>
      <c r="Q14447" s="63"/>
    </row>
    <row r="14448" spans="16:17">
      <c r="P14448" s="63"/>
      <c r="Q14448" s="63"/>
    </row>
    <row r="14449" spans="16:17">
      <c r="P14449" s="63"/>
      <c r="Q14449" s="63"/>
    </row>
    <row r="14450" spans="16:17">
      <c r="P14450" s="63"/>
      <c r="Q14450" s="63"/>
    </row>
    <row r="14451" spans="16:17">
      <c r="P14451" s="63"/>
      <c r="Q14451" s="63"/>
    </row>
    <row r="14452" spans="16:17">
      <c r="P14452" s="63"/>
      <c r="Q14452" s="63"/>
    </row>
    <row r="14453" spans="16:17">
      <c r="P14453" s="63"/>
      <c r="Q14453" s="63"/>
    </row>
    <row r="14454" spans="16:17">
      <c r="P14454" s="63"/>
      <c r="Q14454" s="63"/>
    </row>
    <row r="14455" spans="16:17">
      <c r="P14455" s="63"/>
      <c r="Q14455" s="63"/>
    </row>
    <row r="14456" spans="16:17">
      <c r="P14456" s="63"/>
      <c r="Q14456" s="63"/>
    </row>
    <row r="14457" spans="16:17">
      <c r="P14457" s="63"/>
      <c r="Q14457" s="63"/>
    </row>
    <row r="14458" spans="16:17">
      <c r="P14458" s="63"/>
      <c r="Q14458" s="63"/>
    </row>
    <row r="14459" spans="16:17">
      <c r="P14459" s="63"/>
      <c r="Q14459" s="63"/>
    </row>
    <row r="14460" spans="16:17">
      <c r="P14460" s="63"/>
      <c r="Q14460" s="63"/>
    </row>
    <row r="14461" spans="16:17">
      <c r="P14461" s="63"/>
      <c r="Q14461" s="63"/>
    </row>
    <row r="14462" spans="16:17">
      <c r="P14462" s="63"/>
      <c r="Q14462" s="63"/>
    </row>
    <row r="14463" spans="16:17">
      <c r="P14463" s="63"/>
      <c r="Q14463" s="63"/>
    </row>
    <row r="14464" spans="16:17">
      <c r="P14464" s="63"/>
      <c r="Q14464" s="63"/>
    </row>
    <row r="14465" spans="16:17">
      <c r="P14465" s="63"/>
      <c r="Q14465" s="63"/>
    </row>
    <row r="14466" spans="16:17">
      <c r="P14466" s="63"/>
      <c r="Q14466" s="63"/>
    </row>
    <row r="14467" spans="16:17">
      <c r="P14467" s="63"/>
      <c r="Q14467" s="63"/>
    </row>
    <row r="14468" spans="16:17">
      <c r="P14468" s="63"/>
      <c r="Q14468" s="63"/>
    </row>
    <row r="14469" spans="16:17">
      <c r="P14469" s="63"/>
      <c r="Q14469" s="63"/>
    </row>
    <row r="14470" spans="16:17">
      <c r="P14470" s="63"/>
      <c r="Q14470" s="63"/>
    </row>
    <row r="14471" spans="16:17">
      <c r="P14471" s="63"/>
      <c r="Q14471" s="63"/>
    </row>
    <row r="14472" spans="16:17">
      <c r="P14472" s="63"/>
      <c r="Q14472" s="63"/>
    </row>
    <row r="14473" spans="16:17">
      <c r="P14473" s="63"/>
      <c r="Q14473" s="63"/>
    </row>
    <row r="14474" spans="16:17">
      <c r="P14474" s="63"/>
      <c r="Q14474" s="63"/>
    </row>
    <row r="14475" spans="16:17">
      <c r="P14475" s="63"/>
      <c r="Q14475" s="63"/>
    </row>
    <row r="14476" spans="16:17">
      <c r="P14476" s="63"/>
      <c r="Q14476" s="63"/>
    </row>
    <row r="14477" spans="16:17">
      <c r="P14477" s="63"/>
      <c r="Q14477" s="63"/>
    </row>
    <row r="14478" spans="16:17">
      <c r="P14478" s="63"/>
      <c r="Q14478" s="63"/>
    </row>
    <row r="14479" spans="16:17">
      <c r="P14479" s="63"/>
      <c r="Q14479" s="63"/>
    </row>
    <row r="14480" spans="16:17">
      <c r="P14480" s="63"/>
      <c r="Q14480" s="63"/>
    </row>
    <row r="14481" spans="16:17">
      <c r="P14481" s="63"/>
      <c r="Q14481" s="63"/>
    </row>
    <row r="14482" spans="16:17">
      <c r="P14482" s="63"/>
      <c r="Q14482" s="63"/>
    </row>
    <row r="14483" spans="16:17">
      <c r="P14483" s="63"/>
      <c r="Q14483" s="63"/>
    </row>
    <row r="14484" spans="16:17">
      <c r="P14484" s="63"/>
      <c r="Q14484" s="63"/>
    </row>
    <row r="14485" spans="16:17">
      <c r="P14485" s="63"/>
      <c r="Q14485" s="63"/>
    </row>
    <row r="14486" spans="16:17">
      <c r="P14486" s="63"/>
      <c r="Q14486" s="63"/>
    </row>
    <row r="14487" spans="16:17">
      <c r="P14487" s="63"/>
      <c r="Q14487" s="63"/>
    </row>
    <row r="14488" spans="16:17">
      <c r="P14488" s="63"/>
      <c r="Q14488" s="63"/>
    </row>
    <row r="14489" spans="16:17">
      <c r="P14489" s="63"/>
      <c r="Q14489" s="63"/>
    </row>
    <row r="14490" spans="16:17">
      <c r="P14490" s="63"/>
      <c r="Q14490" s="63"/>
    </row>
    <row r="14491" spans="16:17">
      <c r="P14491" s="63"/>
      <c r="Q14491" s="63"/>
    </row>
    <row r="14492" spans="16:17">
      <c r="P14492" s="63"/>
      <c r="Q14492" s="63"/>
    </row>
    <row r="14493" spans="16:17">
      <c r="P14493" s="63"/>
      <c r="Q14493" s="63"/>
    </row>
    <row r="14494" spans="16:17">
      <c r="P14494" s="63"/>
      <c r="Q14494" s="63"/>
    </row>
    <row r="14495" spans="16:17">
      <c r="P14495" s="63"/>
      <c r="Q14495" s="63"/>
    </row>
    <row r="14496" spans="16:17">
      <c r="P14496" s="63"/>
      <c r="Q14496" s="63"/>
    </row>
    <row r="14497" spans="16:17">
      <c r="P14497" s="63"/>
      <c r="Q14497" s="63"/>
    </row>
    <row r="14498" spans="16:17">
      <c r="P14498" s="63"/>
      <c r="Q14498" s="63"/>
    </row>
    <row r="14499" spans="16:17">
      <c r="P14499" s="63"/>
      <c r="Q14499" s="63"/>
    </row>
    <row r="14500" spans="16:17">
      <c r="P14500" s="63"/>
      <c r="Q14500" s="63"/>
    </row>
    <row r="14501" spans="16:17">
      <c r="P14501" s="63"/>
      <c r="Q14501" s="63"/>
    </row>
    <row r="14502" spans="16:17">
      <c r="P14502" s="63"/>
      <c r="Q14502" s="63"/>
    </row>
    <row r="14503" spans="16:17">
      <c r="P14503" s="63"/>
      <c r="Q14503" s="63"/>
    </row>
    <row r="14504" spans="16:17">
      <c r="P14504" s="63"/>
      <c r="Q14504" s="63"/>
    </row>
    <row r="14505" spans="16:17">
      <c r="P14505" s="63"/>
      <c r="Q14505" s="63"/>
    </row>
    <row r="14506" spans="16:17">
      <c r="P14506" s="63"/>
      <c r="Q14506" s="63"/>
    </row>
    <row r="14507" spans="16:17">
      <c r="P14507" s="63"/>
      <c r="Q14507" s="63"/>
    </row>
    <row r="14508" spans="16:17">
      <c r="P14508" s="63"/>
      <c r="Q14508" s="63"/>
    </row>
    <row r="14509" spans="16:17">
      <c r="P14509" s="63"/>
      <c r="Q14509" s="63"/>
    </row>
    <row r="14510" spans="16:17">
      <c r="P14510" s="63"/>
      <c r="Q14510" s="63"/>
    </row>
    <row r="14511" spans="16:17">
      <c r="P14511" s="63"/>
      <c r="Q14511" s="63"/>
    </row>
    <row r="14512" spans="16:17">
      <c r="P14512" s="63"/>
      <c r="Q14512" s="63"/>
    </row>
    <row r="14513" spans="16:17">
      <c r="P14513" s="63"/>
      <c r="Q14513" s="63"/>
    </row>
    <row r="14514" spans="16:17">
      <c r="P14514" s="63"/>
      <c r="Q14514" s="63"/>
    </row>
    <row r="14515" spans="16:17">
      <c r="P14515" s="63"/>
      <c r="Q14515" s="63"/>
    </row>
    <row r="14516" spans="16:17">
      <c r="P14516" s="63"/>
      <c r="Q14516" s="63"/>
    </row>
    <row r="14517" spans="16:17">
      <c r="P14517" s="63"/>
      <c r="Q14517" s="63"/>
    </row>
    <row r="14518" spans="16:17">
      <c r="P14518" s="63"/>
      <c r="Q14518" s="63"/>
    </row>
    <row r="14519" spans="16:17">
      <c r="P14519" s="63"/>
      <c r="Q14519" s="63"/>
    </row>
    <row r="14520" spans="16:17">
      <c r="P14520" s="63"/>
      <c r="Q14520" s="63"/>
    </row>
    <row r="14521" spans="16:17">
      <c r="P14521" s="63"/>
      <c r="Q14521" s="63"/>
    </row>
    <row r="14522" spans="16:17">
      <c r="P14522" s="63"/>
      <c r="Q14522" s="63"/>
    </row>
    <row r="14523" spans="16:17">
      <c r="P14523" s="63"/>
      <c r="Q14523" s="63"/>
    </row>
    <row r="14524" spans="16:17">
      <c r="P14524" s="63"/>
      <c r="Q14524" s="63"/>
    </row>
    <row r="14525" spans="16:17">
      <c r="P14525" s="63"/>
      <c r="Q14525" s="63"/>
    </row>
    <row r="14526" spans="16:17">
      <c r="P14526" s="63"/>
      <c r="Q14526" s="63"/>
    </row>
    <row r="14527" spans="16:17">
      <c r="P14527" s="63"/>
      <c r="Q14527" s="63"/>
    </row>
    <row r="14528" spans="16:17">
      <c r="P14528" s="63"/>
      <c r="Q14528" s="63"/>
    </row>
    <row r="14529" spans="16:17">
      <c r="P14529" s="63"/>
      <c r="Q14529" s="63"/>
    </row>
    <row r="14530" spans="16:17">
      <c r="P14530" s="63"/>
      <c r="Q14530" s="63"/>
    </row>
    <row r="14531" spans="16:17">
      <c r="P14531" s="63"/>
      <c r="Q14531" s="63"/>
    </row>
    <row r="14532" spans="16:17">
      <c r="P14532" s="63"/>
      <c r="Q14532" s="63"/>
    </row>
    <row r="14533" spans="16:17">
      <c r="P14533" s="63"/>
      <c r="Q14533" s="63"/>
    </row>
    <row r="14534" spans="16:17">
      <c r="P14534" s="63"/>
      <c r="Q14534" s="63"/>
    </row>
    <row r="14535" spans="16:17">
      <c r="P14535" s="63"/>
      <c r="Q14535" s="63"/>
    </row>
    <row r="14536" spans="16:17">
      <c r="P14536" s="63"/>
      <c r="Q14536" s="63"/>
    </row>
    <row r="14537" spans="16:17">
      <c r="P14537" s="63"/>
      <c r="Q14537" s="63"/>
    </row>
    <row r="14538" spans="16:17">
      <c r="P14538" s="63"/>
      <c r="Q14538" s="63"/>
    </row>
    <row r="14539" spans="16:17">
      <c r="P14539" s="63"/>
      <c r="Q14539" s="63"/>
    </row>
    <row r="14540" spans="16:17">
      <c r="P14540" s="63"/>
      <c r="Q14540" s="63"/>
    </row>
    <row r="14541" spans="16:17">
      <c r="P14541" s="63"/>
      <c r="Q14541" s="63"/>
    </row>
    <row r="14542" spans="16:17">
      <c r="P14542" s="63"/>
      <c r="Q14542" s="63"/>
    </row>
    <row r="14543" spans="16:17">
      <c r="P14543" s="63"/>
      <c r="Q14543" s="63"/>
    </row>
    <row r="14544" spans="16:17">
      <c r="P14544" s="63"/>
      <c r="Q14544" s="63"/>
    </row>
    <row r="14545" spans="16:17">
      <c r="P14545" s="63"/>
      <c r="Q14545" s="63"/>
    </row>
    <row r="14546" spans="16:17">
      <c r="P14546" s="63"/>
      <c r="Q14546" s="63"/>
    </row>
    <row r="14547" spans="16:17">
      <c r="P14547" s="63"/>
      <c r="Q14547" s="63"/>
    </row>
    <row r="14548" spans="16:17">
      <c r="P14548" s="63"/>
      <c r="Q14548" s="63"/>
    </row>
    <row r="14549" spans="16:17">
      <c r="P14549" s="63"/>
      <c r="Q14549" s="63"/>
    </row>
    <row r="14550" spans="16:17">
      <c r="P14550" s="63"/>
      <c r="Q14550" s="63"/>
    </row>
    <row r="14551" spans="16:17">
      <c r="P14551" s="63"/>
      <c r="Q14551" s="63"/>
    </row>
    <row r="14552" spans="16:17">
      <c r="P14552" s="63"/>
      <c r="Q14552" s="63"/>
    </row>
    <row r="14553" spans="16:17">
      <c r="P14553" s="63"/>
      <c r="Q14553" s="63"/>
    </row>
    <row r="14554" spans="16:17">
      <c r="P14554" s="63"/>
      <c r="Q14554" s="63"/>
    </row>
    <row r="14555" spans="16:17">
      <c r="P14555" s="63"/>
      <c r="Q14555" s="63"/>
    </row>
    <row r="14556" spans="16:17">
      <c r="P14556" s="63"/>
      <c r="Q14556" s="63"/>
    </row>
    <row r="14557" spans="16:17">
      <c r="P14557" s="63"/>
      <c r="Q14557" s="63"/>
    </row>
    <row r="14558" spans="16:17">
      <c r="P14558" s="63"/>
      <c r="Q14558" s="63"/>
    </row>
    <row r="14559" spans="16:17">
      <c r="P14559" s="63"/>
      <c r="Q14559" s="63"/>
    </row>
    <row r="14560" spans="16:17">
      <c r="P14560" s="63"/>
      <c r="Q14560" s="63"/>
    </row>
    <row r="14561" spans="16:17">
      <c r="P14561" s="63"/>
      <c r="Q14561" s="63"/>
    </row>
    <row r="14562" spans="16:17">
      <c r="P14562" s="63"/>
      <c r="Q14562" s="63"/>
    </row>
    <row r="14563" spans="16:17">
      <c r="P14563" s="63"/>
      <c r="Q14563" s="63"/>
    </row>
    <row r="14564" spans="16:17">
      <c r="P14564" s="63"/>
      <c r="Q14564" s="63"/>
    </row>
    <row r="14565" spans="16:17">
      <c r="P14565" s="63"/>
      <c r="Q14565" s="63"/>
    </row>
    <row r="14566" spans="16:17">
      <c r="P14566" s="63"/>
      <c r="Q14566" s="63"/>
    </row>
    <row r="14567" spans="16:17">
      <c r="P14567" s="63"/>
      <c r="Q14567" s="63"/>
    </row>
    <row r="14568" spans="16:17">
      <c r="P14568" s="63"/>
      <c r="Q14568" s="63"/>
    </row>
    <row r="14569" spans="16:17">
      <c r="P14569" s="63"/>
      <c r="Q14569" s="63"/>
    </row>
    <row r="14570" spans="16:17">
      <c r="P14570" s="63"/>
      <c r="Q14570" s="63"/>
    </row>
    <row r="14571" spans="16:17">
      <c r="P14571" s="63"/>
      <c r="Q14571" s="63"/>
    </row>
    <row r="14572" spans="16:17">
      <c r="P14572" s="63"/>
      <c r="Q14572" s="63"/>
    </row>
    <row r="14573" spans="16:17">
      <c r="P14573" s="63"/>
      <c r="Q14573" s="63"/>
    </row>
    <row r="14574" spans="16:17">
      <c r="P14574" s="63"/>
      <c r="Q14574" s="63"/>
    </row>
    <row r="14575" spans="16:17">
      <c r="P14575" s="63"/>
      <c r="Q14575" s="63"/>
    </row>
    <row r="14576" spans="16:17">
      <c r="P14576" s="63"/>
      <c r="Q14576" s="63"/>
    </row>
    <row r="14577" spans="16:17">
      <c r="P14577" s="63"/>
      <c r="Q14577" s="63"/>
    </row>
    <row r="14578" spans="16:17">
      <c r="P14578" s="63"/>
      <c r="Q14578" s="63"/>
    </row>
    <row r="14579" spans="16:17">
      <c r="P14579" s="63"/>
      <c r="Q14579" s="63"/>
    </row>
    <row r="14580" spans="16:17">
      <c r="P14580" s="63"/>
      <c r="Q14580" s="63"/>
    </row>
    <row r="14581" spans="16:17">
      <c r="P14581" s="63"/>
      <c r="Q14581" s="63"/>
    </row>
    <row r="14582" spans="16:17">
      <c r="P14582" s="63"/>
      <c r="Q14582" s="63"/>
    </row>
    <row r="14583" spans="16:17">
      <c r="P14583" s="63"/>
      <c r="Q14583" s="63"/>
    </row>
    <row r="14584" spans="16:17">
      <c r="P14584" s="63"/>
      <c r="Q14584" s="63"/>
    </row>
    <row r="14585" spans="16:17">
      <c r="P14585" s="63"/>
      <c r="Q14585" s="63"/>
    </row>
    <row r="14586" spans="16:17">
      <c r="P14586" s="63"/>
      <c r="Q14586" s="63"/>
    </row>
    <row r="14587" spans="16:17">
      <c r="P14587" s="63"/>
      <c r="Q14587" s="63"/>
    </row>
    <row r="14588" spans="16:17">
      <c r="P14588" s="63"/>
      <c r="Q14588" s="63"/>
    </row>
    <row r="14589" spans="16:17">
      <c r="P14589" s="63"/>
      <c r="Q14589" s="63"/>
    </row>
    <row r="14590" spans="16:17">
      <c r="P14590" s="63"/>
      <c r="Q14590" s="63"/>
    </row>
    <row r="14591" spans="16:17">
      <c r="P14591" s="63"/>
      <c r="Q14591" s="63"/>
    </row>
    <row r="14592" spans="16:17">
      <c r="P14592" s="63"/>
      <c r="Q14592" s="63"/>
    </row>
    <row r="14593" spans="16:17">
      <c r="P14593" s="63"/>
      <c r="Q14593" s="63"/>
    </row>
    <row r="14594" spans="16:17">
      <c r="P14594" s="63"/>
      <c r="Q14594" s="63"/>
    </row>
    <row r="14595" spans="16:17">
      <c r="P14595" s="63"/>
      <c r="Q14595" s="63"/>
    </row>
    <row r="14596" spans="16:17">
      <c r="P14596" s="63"/>
      <c r="Q14596" s="63"/>
    </row>
    <row r="14597" spans="16:17">
      <c r="P14597" s="63"/>
      <c r="Q14597" s="63"/>
    </row>
    <row r="14598" spans="16:17">
      <c r="P14598" s="63"/>
      <c r="Q14598" s="63"/>
    </row>
    <row r="14599" spans="16:17">
      <c r="P14599" s="63"/>
      <c r="Q14599" s="63"/>
    </row>
    <row r="14600" spans="16:17">
      <c r="P14600" s="63"/>
      <c r="Q14600" s="63"/>
    </row>
    <row r="14601" spans="16:17">
      <c r="P14601" s="63"/>
      <c r="Q14601" s="63"/>
    </row>
    <row r="14602" spans="16:17">
      <c r="P14602" s="63"/>
      <c r="Q14602" s="63"/>
    </row>
    <row r="14603" spans="16:17">
      <c r="P14603" s="63"/>
      <c r="Q14603" s="63"/>
    </row>
    <row r="14604" spans="16:17">
      <c r="P14604" s="63"/>
      <c r="Q14604" s="63"/>
    </row>
    <row r="14605" spans="16:17">
      <c r="P14605" s="63"/>
      <c r="Q14605" s="63"/>
    </row>
    <row r="14606" spans="16:17">
      <c r="P14606" s="63"/>
      <c r="Q14606" s="63"/>
    </row>
    <row r="14607" spans="16:17">
      <c r="P14607" s="63"/>
      <c r="Q14607" s="63"/>
    </row>
    <row r="14608" spans="16:17">
      <c r="P14608" s="63"/>
      <c r="Q14608" s="63"/>
    </row>
    <row r="14609" spans="16:17">
      <c r="P14609" s="63"/>
      <c r="Q14609" s="63"/>
    </row>
    <row r="14610" spans="16:17">
      <c r="P14610" s="63"/>
      <c r="Q14610" s="63"/>
    </row>
    <row r="14611" spans="16:17">
      <c r="P14611" s="63"/>
      <c r="Q14611" s="63"/>
    </row>
    <row r="14612" spans="16:17">
      <c r="P14612" s="63"/>
      <c r="Q14612" s="63"/>
    </row>
    <row r="14613" spans="16:17">
      <c r="P14613" s="63"/>
      <c r="Q14613" s="63"/>
    </row>
    <row r="14614" spans="16:17">
      <c r="P14614" s="63"/>
      <c r="Q14614" s="63"/>
    </row>
    <row r="14615" spans="16:17">
      <c r="P14615" s="63"/>
      <c r="Q14615" s="63"/>
    </row>
    <row r="14616" spans="16:17">
      <c r="P14616" s="63"/>
      <c r="Q14616" s="63"/>
    </row>
    <row r="14617" spans="16:17">
      <c r="P14617" s="63"/>
      <c r="Q14617" s="63"/>
    </row>
    <row r="14618" spans="16:17">
      <c r="P14618" s="63"/>
      <c r="Q14618" s="63"/>
    </row>
    <row r="14619" spans="16:17">
      <c r="P14619" s="63"/>
      <c r="Q14619" s="63"/>
    </row>
    <row r="14620" spans="16:17">
      <c r="P14620" s="63"/>
      <c r="Q14620" s="63"/>
    </row>
    <row r="14621" spans="16:17">
      <c r="P14621" s="63"/>
      <c r="Q14621" s="63"/>
    </row>
    <row r="14622" spans="16:17">
      <c r="P14622" s="63"/>
      <c r="Q14622" s="63"/>
    </row>
    <row r="14623" spans="16:17">
      <c r="P14623" s="63"/>
      <c r="Q14623" s="63"/>
    </row>
    <row r="14624" spans="16:17">
      <c r="P14624" s="63"/>
      <c r="Q14624" s="63"/>
    </row>
    <row r="14625" spans="16:17">
      <c r="P14625" s="63"/>
      <c r="Q14625" s="63"/>
    </row>
    <row r="14626" spans="16:17">
      <c r="P14626" s="63"/>
      <c r="Q14626" s="63"/>
    </row>
    <row r="14627" spans="16:17">
      <c r="P14627" s="63"/>
      <c r="Q14627" s="63"/>
    </row>
    <row r="14628" spans="16:17">
      <c r="P14628" s="63"/>
      <c r="Q14628" s="63"/>
    </row>
    <row r="14629" spans="16:17">
      <c r="P14629" s="63"/>
      <c r="Q14629" s="63"/>
    </row>
    <row r="14630" spans="16:17">
      <c r="P14630" s="63"/>
      <c r="Q14630" s="63"/>
    </row>
    <row r="14631" spans="16:17">
      <c r="P14631" s="63"/>
      <c r="Q14631" s="63"/>
    </row>
    <row r="14632" spans="16:17">
      <c r="P14632" s="63"/>
      <c r="Q14632" s="63"/>
    </row>
    <row r="14633" spans="16:17">
      <c r="P14633" s="63"/>
      <c r="Q14633" s="63"/>
    </row>
    <row r="14634" spans="16:17">
      <c r="P14634" s="63"/>
      <c r="Q14634" s="63"/>
    </row>
    <row r="14635" spans="16:17">
      <c r="P14635" s="63"/>
      <c r="Q14635" s="63"/>
    </row>
    <row r="14636" spans="16:17">
      <c r="P14636" s="63"/>
      <c r="Q14636" s="63"/>
    </row>
    <row r="14637" spans="16:17">
      <c r="P14637" s="63"/>
      <c r="Q14637" s="63"/>
    </row>
    <row r="14638" spans="16:17">
      <c r="P14638" s="63"/>
      <c r="Q14638" s="63"/>
    </row>
    <row r="14639" spans="16:17">
      <c r="P14639" s="63"/>
      <c r="Q14639" s="63"/>
    </row>
    <row r="14640" spans="16:17">
      <c r="P14640" s="63"/>
      <c r="Q14640" s="63"/>
    </row>
    <row r="14641" spans="16:17">
      <c r="P14641" s="63"/>
      <c r="Q14641" s="63"/>
    </row>
    <row r="14642" spans="16:17">
      <c r="P14642" s="63"/>
      <c r="Q14642" s="63"/>
    </row>
    <row r="14643" spans="16:17">
      <c r="P14643" s="63"/>
      <c r="Q14643" s="63"/>
    </row>
    <row r="14644" spans="16:17">
      <c r="P14644" s="63"/>
      <c r="Q14644" s="63"/>
    </row>
    <row r="14645" spans="16:17">
      <c r="P14645" s="63"/>
      <c r="Q14645" s="63"/>
    </row>
    <row r="14646" spans="16:17">
      <c r="P14646" s="63"/>
      <c r="Q14646" s="63"/>
    </row>
    <row r="14647" spans="16:17">
      <c r="P14647" s="63"/>
      <c r="Q14647" s="63"/>
    </row>
    <row r="14648" spans="16:17">
      <c r="P14648" s="63"/>
      <c r="Q14648" s="63"/>
    </row>
    <row r="14649" spans="16:17">
      <c r="P14649" s="63"/>
      <c r="Q14649" s="63"/>
    </row>
    <row r="14650" spans="16:17">
      <c r="P14650" s="63"/>
      <c r="Q14650" s="63"/>
    </row>
    <row r="14651" spans="16:17">
      <c r="P14651" s="63"/>
      <c r="Q14651" s="63"/>
    </row>
    <row r="14652" spans="16:17">
      <c r="P14652" s="63"/>
      <c r="Q14652" s="63"/>
    </row>
    <row r="14653" spans="16:17">
      <c r="P14653" s="63"/>
      <c r="Q14653" s="63"/>
    </row>
    <row r="14654" spans="16:17">
      <c r="P14654" s="63"/>
      <c r="Q14654" s="63"/>
    </row>
    <row r="14655" spans="16:17">
      <c r="P14655" s="63"/>
      <c r="Q14655" s="63"/>
    </row>
    <row r="14656" spans="16:17">
      <c r="P14656" s="63"/>
      <c r="Q14656" s="63"/>
    </row>
    <row r="14657" spans="16:17">
      <c r="P14657" s="63"/>
      <c r="Q14657" s="63"/>
    </row>
    <row r="14658" spans="16:17">
      <c r="P14658" s="63"/>
      <c r="Q14658" s="63"/>
    </row>
    <row r="14659" spans="16:17">
      <c r="P14659" s="63"/>
      <c r="Q14659" s="63"/>
    </row>
    <row r="14660" spans="16:17">
      <c r="P14660" s="63"/>
      <c r="Q14660" s="63"/>
    </row>
    <row r="14661" spans="16:17">
      <c r="P14661" s="63"/>
      <c r="Q14661" s="63"/>
    </row>
    <row r="14662" spans="16:17">
      <c r="P14662" s="63"/>
      <c r="Q14662" s="63"/>
    </row>
    <row r="14663" spans="16:17">
      <c r="P14663" s="63"/>
      <c r="Q14663" s="63"/>
    </row>
    <row r="14664" spans="16:17">
      <c r="P14664" s="63"/>
      <c r="Q14664" s="63"/>
    </row>
    <row r="14665" spans="16:17">
      <c r="P14665" s="63"/>
      <c r="Q14665" s="63"/>
    </row>
    <row r="14666" spans="16:17">
      <c r="P14666" s="63"/>
      <c r="Q14666" s="63"/>
    </row>
    <row r="14667" spans="16:17">
      <c r="P14667" s="63"/>
      <c r="Q14667" s="63"/>
    </row>
    <row r="14668" spans="16:17">
      <c r="P14668" s="63"/>
      <c r="Q14668" s="63"/>
    </row>
    <row r="14669" spans="16:17">
      <c r="P14669" s="63"/>
      <c r="Q14669" s="63"/>
    </row>
    <row r="14670" spans="16:17">
      <c r="P14670" s="63"/>
      <c r="Q14670" s="63"/>
    </row>
    <row r="14671" spans="16:17">
      <c r="P14671" s="63"/>
      <c r="Q14671" s="63"/>
    </row>
    <row r="14672" spans="16:17">
      <c r="P14672" s="63"/>
      <c r="Q14672" s="63"/>
    </row>
    <row r="14673" spans="16:17">
      <c r="P14673" s="63"/>
      <c r="Q14673" s="63"/>
    </row>
    <row r="14674" spans="16:17">
      <c r="P14674" s="63"/>
      <c r="Q14674" s="63"/>
    </row>
    <row r="14675" spans="16:17">
      <c r="P14675" s="63"/>
      <c r="Q14675" s="63"/>
    </row>
    <row r="14676" spans="16:17">
      <c r="P14676" s="63"/>
      <c r="Q14676" s="63"/>
    </row>
    <row r="14677" spans="16:17">
      <c r="P14677" s="63"/>
      <c r="Q14677" s="63"/>
    </row>
    <row r="14678" spans="16:17">
      <c r="P14678" s="63"/>
      <c r="Q14678" s="63"/>
    </row>
    <row r="14679" spans="16:17">
      <c r="P14679" s="63"/>
      <c r="Q14679" s="63"/>
    </row>
    <row r="14680" spans="16:17">
      <c r="P14680" s="63"/>
      <c r="Q14680" s="63"/>
    </row>
    <row r="14681" spans="16:17">
      <c r="P14681" s="63"/>
      <c r="Q14681" s="63"/>
    </row>
    <row r="14682" spans="16:17">
      <c r="P14682" s="63"/>
      <c r="Q14682" s="63"/>
    </row>
    <row r="14683" spans="16:17">
      <c r="P14683" s="63"/>
      <c r="Q14683" s="63"/>
    </row>
    <row r="14684" spans="16:17">
      <c r="P14684" s="63"/>
      <c r="Q14684" s="63"/>
    </row>
    <row r="14685" spans="16:17">
      <c r="P14685" s="63"/>
      <c r="Q14685" s="63"/>
    </row>
    <row r="14686" spans="16:17">
      <c r="P14686" s="63"/>
      <c r="Q14686" s="63"/>
    </row>
    <row r="14687" spans="16:17">
      <c r="P14687" s="63"/>
      <c r="Q14687" s="63"/>
    </row>
    <row r="14688" spans="16:17">
      <c r="P14688" s="63"/>
      <c r="Q14688" s="63"/>
    </row>
    <row r="14689" spans="16:17">
      <c r="P14689" s="63"/>
      <c r="Q14689" s="63"/>
    </row>
    <row r="14690" spans="16:17">
      <c r="P14690" s="63"/>
      <c r="Q14690" s="63"/>
    </row>
    <row r="14691" spans="16:17">
      <c r="P14691" s="63"/>
      <c r="Q14691" s="63"/>
    </row>
    <row r="14692" spans="16:17">
      <c r="P14692" s="63"/>
      <c r="Q14692" s="63"/>
    </row>
    <row r="14693" spans="16:17">
      <c r="P14693" s="63"/>
      <c r="Q14693" s="63"/>
    </row>
    <row r="14694" spans="16:17">
      <c r="P14694" s="63"/>
      <c r="Q14694" s="63"/>
    </row>
    <row r="14695" spans="16:17">
      <c r="P14695" s="63"/>
      <c r="Q14695" s="63"/>
    </row>
    <row r="14696" spans="16:17">
      <c r="P14696" s="63"/>
      <c r="Q14696" s="63"/>
    </row>
    <row r="14697" spans="16:17">
      <c r="P14697" s="63"/>
      <c r="Q14697" s="63"/>
    </row>
    <row r="14698" spans="16:17">
      <c r="P14698" s="63"/>
      <c r="Q14698" s="63"/>
    </row>
    <row r="14699" spans="16:17">
      <c r="P14699" s="63"/>
      <c r="Q14699" s="63"/>
    </row>
    <row r="14700" spans="16:17">
      <c r="P14700" s="63"/>
      <c r="Q14700" s="63"/>
    </row>
    <row r="14701" spans="16:17">
      <c r="P14701" s="63"/>
      <c r="Q14701" s="63"/>
    </row>
    <row r="14702" spans="16:17">
      <c r="P14702" s="63"/>
      <c r="Q14702" s="63"/>
    </row>
    <row r="14703" spans="16:17">
      <c r="P14703" s="63"/>
      <c r="Q14703" s="63"/>
    </row>
    <row r="14704" spans="16:17">
      <c r="P14704" s="63"/>
      <c r="Q14704" s="63"/>
    </row>
    <row r="14705" spans="16:17">
      <c r="P14705" s="63"/>
      <c r="Q14705" s="63"/>
    </row>
    <row r="14706" spans="16:17">
      <c r="P14706" s="63"/>
      <c r="Q14706" s="63"/>
    </row>
    <row r="14707" spans="16:17">
      <c r="P14707" s="63"/>
      <c r="Q14707" s="63"/>
    </row>
    <row r="14708" spans="16:17">
      <c r="P14708" s="63"/>
      <c r="Q14708" s="63"/>
    </row>
    <row r="14709" spans="16:17">
      <c r="P14709" s="63"/>
      <c r="Q14709" s="63"/>
    </row>
    <row r="14710" spans="16:17">
      <c r="P14710" s="63"/>
      <c r="Q14710" s="63"/>
    </row>
    <row r="14711" spans="16:17">
      <c r="P14711" s="63"/>
      <c r="Q14711" s="63"/>
    </row>
    <row r="14712" spans="16:17">
      <c r="P14712" s="63"/>
      <c r="Q14712" s="63"/>
    </row>
    <row r="14713" spans="16:17">
      <c r="P14713" s="63"/>
      <c r="Q14713" s="63"/>
    </row>
    <row r="14714" spans="16:17">
      <c r="P14714" s="63"/>
      <c r="Q14714" s="63"/>
    </row>
    <row r="14715" spans="16:17">
      <c r="P14715" s="63"/>
      <c r="Q14715" s="63"/>
    </row>
    <row r="14716" spans="16:17">
      <c r="P14716" s="63"/>
      <c r="Q14716" s="63"/>
    </row>
    <row r="14717" spans="16:17">
      <c r="P14717" s="63"/>
      <c r="Q14717" s="63"/>
    </row>
    <row r="14718" spans="16:17">
      <c r="P14718" s="63"/>
      <c r="Q14718" s="63"/>
    </row>
    <row r="14719" spans="16:17">
      <c r="P14719" s="63"/>
      <c r="Q14719" s="63"/>
    </row>
    <row r="14720" spans="16:17">
      <c r="P14720" s="63"/>
      <c r="Q14720" s="63"/>
    </row>
    <row r="14721" spans="16:17">
      <c r="P14721" s="63"/>
      <c r="Q14721" s="63"/>
    </row>
    <row r="14722" spans="16:17">
      <c r="P14722" s="63"/>
      <c r="Q14722" s="63"/>
    </row>
    <row r="14723" spans="16:17">
      <c r="P14723" s="63"/>
      <c r="Q14723" s="63"/>
    </row>
    <row r="14724" spans="16:17">
      <c r="P14724" s="63"/>
      <c r="Q14724" s="63"/>
    </row>
    <row r="14725" spans="16:17">
      <c r="P14725" s="63"/>
      <c r="Q14725" s="63"/>
    </row>
    <row r="14726" spans="16:17">
      <c r="P14726" s="63"/>
      <c r="Q14726" s="63"/>
    </row>
    <row r="14727" spans="16:17">
      <c r="P14727" s="63"/>
      <c r="Q14727" s="63"/>
    </row>
    <row r="14728" spans="16:17">
      <c r="P14728" s="63"/>
      <c r="Q14728" s="63"/>
    </row>
    <row r="14729" spans="16:17">
      <c r="P14729" s="63"/>
      <c r="Q14729" s="63"/>
    </row>
    <row r="14730" spans="16:17">
      <c r="P14730" s="63"/>
      <c r="Q14730" s="63"/>
    </row>
    <row r="14731" spans="16:17">
      <c r="P14731" s="63"/>
      <c r="Q14731" s="63"/>
    </row>
    <row r="14732" spans="16:17">
      <c r="P14732" s="63"/>
      <c r="Q14732" s="63"/>
    </row>
    <row r="14733" spans="16:17">
      <c r="P14733" s="63"/>
      <c r="Q14733" s="63"/>
    </row>
    <row r="14734" spans="16:17">
      <c r="P14734" s="63"/>
      <c r="Q14734" s="63"/>
    </row>
    <row r="14735" spans="16:17">
      <c r="P14735" s="63"/>
      <c r="Q14735" s="63"/>
    </row>
    <row r="14736" spans="16:17">
      <c r="P14736" s="63"/>
      <c r="Q14736" s="63"/>
    </row>
    <row r="14737" spans="16:17">
      <c r="P14737" s="63"/>
      <c r="Q14737" s="63"/>
    </row>
    <row r="14738" spans="16:17">
      <c r="P14738" s="63"/>
      <c r="Q14738" s="63"/>
    </row>
    <row r="14739" spans="16:17">
      <c r="P14739" s="63"/>
      <c r="Q14739" s="63"/>
    </row>
    <row r="14740" spans="16:17">
      <c r="P14740" s="63"/>
      <c r="Q14740" s="63"/>
    </row>
    <row r="14741" spans="16:17">
      <c r="P14741" s="63"/>
      <c r="Q14741" s="63"/>
    </row>
    <row r="14742" spans="16:17">
      <c r="P14742" s="63"/>
      <c r="Q14742" s="63"/>
    </row>
    <row r="14743" spans="16:17">
      <c r="P14743" s="63"/>
      <c r="Q14743" s="63"/>
    </row>
    <row r="14744" spans="16:17">
      <c r="P14744" s="63"/>
      <c r="Q14744" s="63"/>
    </row>
    <row r="14745" spans="16:17">
      <c r="P14745" s="63"/>
      <c r="Q14745" s="63"/>
    </row>
    <row r="14746" spans="16:17">
      <c r="P14746" s="63"/>
      <c r="Q14746" s="63"/>
    </row>
    <row r="14747" spans="16:17">
      <c r="P14747" s="63"/>
      <c r="Q14747" s="63"/>
    </row>
    <row r="14748" spans="16:17">
      <c r="P14748" s="63"/>
      <c r="Q14748" s="63"/>
    </row>
    <row r="14749" spans="16:17">
      <c r="P14749" s="63"/>
      <c r="Q14749" s="63"/>
    </row>
    <row r="14750" spans="16:17">
      <c r="P14750" s="63"/>
      <c r="Q14750" s="63"/>
    </row>
    <row r="14751" spans="16:17">
      <c r="P14751" s="63"/>
      <c r="Q14751" s="63"/>
    </row>
    <row r="14752" spans="16:17">
      <c r="P14752" s="63"/>
      <c r="Q14752" s="63"/>
    </row>
    <row r="14753" spans="16:17">
      <c r="P14753" s="63"/>
      <c r="Q14753" s="63"/>
    </row>
    <row r="14754" spans="16:17">
      <c r="P14754" s="63"/>
      <c r="Q14754" s="63"/>
    </row>
    <row r="14755" spans="16:17">
      <c r="P14755" s="63"/>
      <c r="Q14755" s="63"/>
    </row>
    <row r="14756" spans="16:17">
      <c r="P14756" s="63"/>
      <c r="Q14756" s="63"/>
    </row>
    <row r="14757" spans="16:17">
      <c r="P14757" s="63"/>
      <c r="Q14757" s="63"/>
    </row>
    <row r="14758" spans="16:17">
      <c r="P14758" s="63"/>
      <c r="Q14758" s="63"/>
    </row>
    <row r="14759" spans="16:17">
      <c r="P14759" s="63"/>
      <c r="Q14759" s="63"/>
    </row>
    <row r="14760" spans="16:17">
      <c r="P14760" s="63"/>
      <c r="Q14760" s="63"/>
    </row>
    <row r="14761" spans="16:17">
      <c r="P14761" s="63"/>
      <c r="Q14761" s="63"/>
    </row>
    <row r="14762" spans="16:17">
      <c r="P14762" s="63"/>
      <c r="Q14762" s="63"/>
    </row>
    <row r="14763" spans="16:17">
      <c r="P14763" s="63"/>
      <c r="Q14763" s="63"/>
    </row>
    <row r="14764" spans="16:17">
      <c r="P14764" s="63"/>
      <c r="Q14764" s="63"/>
    </row>
    <row r="14765" spans="16:17">
      <c r="P14765" s="63"/>
      <c r="Q14765" s="63"/>
    </row>
    <row r="14766" spans="16:17">
      <c r="P14766" s="63"/>
      <c r="Q14766" s="63"/>
    </row>
    <row r="14767" spans="16:17">
      <c r="P14767" s="63"/>
      <c r="Q14767" s="63"/>
    </row>
    <row r="14768" spans="16:17">
      <c r="P14768" s="63"/>
      <c r="Q14768" s="63"/>
    </row>
    <row r="14769" spans="11:17">
      <c r="P14769" s="63"/>
      <c r="Q14769" s="63"/>
    </row>
    <row r="14770" spans="11:17">
      <c r="P14770" s="63"/>
      <c r="Q14770" s="63"/>
    </row>
    <row r="14771" spans="11:17">
      <c r="P14771" s="63"/>
      <c r="Q14771" s="63"/>
    </row>
    <row r="14772" spans="11:17">
      <c r="P14772" s="63"/>
      <c r="Q14772" s="63"/>
    </row>
    <row r="14773" spans="11:17">
      <c r="P14773" s="63"/>
      <c r="Q14773" s="63"/>
    </row>
    <row r="14774" spans="11:17">
      <c r="P14774" s="63"/>
      <c r="Q14774" s="63"/>
    </row>
    <row r="14775" spans="11:17">
      <c r="P14775" s="63"/>
      <c r="Q14775" s="63"/>
    </row>
    <row r="14776" spans="11:17">
      <c r="P14776" s="63"/>
      <c r="Q14776" s="63"/>
    </row>
    <row r="14777" spans="11:17">
      <c r="K14777" s="55"/>
      <c r="P14777" s="63"/>
      <c r="Q14777" s="63"/>
    </row>
    <row r="14778" spans="11:17">
      <c r="P14778" s="63"/>
      <c r="Q14778" s="63"/>
    </row>
    <row r="14779" spans="11:17">
      <c r="P14779" s="63"/>
      <c r="Q14779" s="63"/>
    </row>
    <row r="14780" spans="11:17">
      <c r="P14780" s="63"/>
      <c r="Q14780" s="63"/>
    </row>
    <row r="14781" spans="11:17">
      <c r="P14781" s="63"/>
      <c r="Q14781" s="63"/>
    </row>
    <row r="14782" spans="11:17">
      <c r="P14782" s="63"/>
      <c r="Q14782" s="63"/>
    </row>
    <row r="14783" spans="11:17">
      <c r="P14783" s="63"/>
      <c r="Q14783" s="63"/>
    </row>
    <row r="14784" spans="11:17">
      <c r="P14784" s="63"/>
      <c r="Q14784" s="63"/>
    </row>
    <row r="14785" spans="16:17">
      <c r="P14785" s="63"/>
      <c r="Q14785" s="63"/>
    </row>
    <row r="14786" spans="16:17">
      <c r="P14786" s="63"/>
      <c r="Q14786" s="63"/>
    </row>
    <row r="14787" spans="16:17">
      <c r="P14787" s="63"/>
      <c r="Q14787" s="63"/>
    </row>
    <row r="14788" spans="16:17">
      <c r="P14788" s="63"/>
      <c r="Q14788" s="63"/>
    </row>
    <row r="14789" spans="16:17">
      <c r="P14789" s="63"/>
      <c r="Q14789" s="63"/>
    </row>
    <row r="14790" spans="16:17">
      <c r="P14790" s="63"/>
      <c r="Q14790" s="63"/>
    </row>
    <row r="14791" spans="16:17">
      <c r="P14791" s="63"/>
      <c r="Q14791" s="63"/>
    </row>
    <row r="14792" spans="16:17">
      <c r="P14792" s="63"/>
      <c r="Q14792" s="63"/>
    </row>
    <row r="14793" spans="16:17">
      <c r="P14793" s="63"/>
      <c r="Q14793" s="63"/>
    </row>
    <row r="14794" spans="16:17">
      <c r="P14794" s="63"/>
      <c r="Q14794" s="63"/>
    </row>
    <row r="14795" spans="16:17">
      <c r="P14795" s="63"/>
      <c r="Q14795" s="63"/>
    </row>
    <row r="14796" spans="16:17">
      <c r="P14796" s="63"/>
      <c r="Q14796" s="63"/>
    </row>
    <row r="14797" spans="16:17">
      <c r="P14797" s="63"/>
      <c r="Q14797" s="63"/>
    </row>
    <row r="14798" spans="16:17">
      <c r="P14798" s="63"/>
      <c r="Q14798" s="63"/>
    </row>
    <row r="14799" spans="16:17">
      <c r="P14799" s="63"/>
      <c r="Q14799" s="63"/>
    </row>
    <row r="14800" spans="16:17">
      <c r="P14800" s="63"/>
      <c r="Q14800" s="63"/>
    </row>
    <row r="14801" spans="16:17">
      <c r="P14801" s="63"/>
      <c r="Q14801" s="63"/>
    </row>
    <row r="14802" spans="16:17">
      <c r="P14802" s="63"/>
      <c r="Q14802" s="63"/>
    </row>
    <row r="14803" spans="16:17">
      <c r="P14803" s="63"/>
      <c r="Q14803" s="63"/>
    </row>
    <row r="14804" spans="16:17">
      <c r="P14804" s="63"/>
      <c r="Q14804" s="63"/>
    </row>
    <row r="14805" spans="16:17">
      <c r="P14805" s="63"/>
      <c r="Q14805" s="63"/>
    </row>
    <row r="14806" spans="16:17">
      <c r="P14806" s="63"/>
      <c r="Q14806" s="63"/>
    </row>
    <row r="14807" spans="16:17">
      <c r="P14807" s="63"/>
      <c r="Q14807" s="63"/>
    </row>
    <row r="14808" spans="16:17">
      <c r="P14808" s="63"/>
      <c r="Q14808" s="63"/>
    </row>
    <row r="14809" spans="16:17">
      <c r="P14809" s="63"/>
      <c r="Q14809" s="63"/>
    </row>
    <row r="14810" spans="16:17">
      <c r="P14810" s="63"/>
      <c r="Q14810" s="63"/>
    </row>
    <row r="14811" spans="16:17">
      <c r="P14811" s="63"/>
      <c r="Q14811" s="63"/>
    </row>
    <row r="14812" spans="16:17">
      <c r="P14812" s="63"/>
      <c r="Q14812" s="63"/>
    </row>
    <row r="14813" spans="16:17">
      <c r="P14813" s="63"/>
      <c r="Q14813" s="63"/>
    </row>
    <row r="14814" spans="16:17">
      <c r="P14814" s="63"/>
      <c r="Q14814" s="63"/>
    </row>
    <row r="14815" spans="16:17">
      <c r="P14815" s="63"/>
      <c r="Q14815" s="63"/>
    </row>
    <row r="14816" spans="16:17">
      <c r="P14816" s="63"/>
      <c r="Q14816" s="63"/>
    </row>
    <row r="14817" spans="16:17">
      <c r="P14817" s="63"/>
      <c r="Q14817" s="63"/>
    </row>
    <row r="14818" spans="16:17">
      <c r="P14818" s="63"/>
      <c r="Q14818" s="63"/>
    </row>
    <row r="14819" spans="16:17">
      <c r="P14819" s="63"/>
      <c r="Q14819" s="63"/>
    </row>
    <row r="14820" spans="16:17">
      <c r="P14820" s="63"/>
      <c r="Q14820" s="63"/>
    </row>
    <row r="14821" spans="16:17">
      <c r="P14821" s="63"/>
      <c r="Q14821" s="63"/>
    </row>
    <row r="14822" spans="16:17">
      <c r="P14822" s="63"/>
      <c r="Q14822" s="63"/>
    </row>
    <row r="14823" spans="16:17">
      <c r="P14823" s="63"/>
      <c r="Q14823" s="63"/>
    </row>
    <row r="14824" spans="16:17">
      <c r="P14824" s="63"/>
      <c r="Q14824" s="63"/>
    </row>
    <row r="14825" spans="16:17">
      <c r="P14825" s="63"/>
      <c r="Q14825" s="63"/>
    </row>
    <row r="14826" spans="16:17">
      <c r="P14826" s="63"/>
      <c r="Q14826" s="63"/>
    </row>
    <row r="14827" spans="16:17">
      <c r="P14827" s="63"/>
      <c r="Q14827" s="63"/>
    </row>
    <row r="14828" spans="16:17">
      <c r="P14828" s="63"/>
      <c r="Q14828" s="63"/>
    </row>
    <row r="14829" spans="16:17">
      <c r="P14829" s="63"/>
      <c r="Q14829" s="63"/>
    </row>
    <row r="14830" spans="16:17">
      <c r="P14830" s="63"/>
      <c r="Q14830" s="63"/>
    </row>
    <row r="14831" spans="16:17">
      <c r="P14831" s="63"/>
      <c r="Q14831" s="63"/>
    </row>
    <row r="14832" spans="16:17">
      <c r="P14832" s="63"/>
      <c r="Q14832" s="63"/>
    </row>
    <row r="14833" spans="16:17">
      <c r="P14833" s="63"/>
      <c r="Q14833" s="63"/>
    </row>
    <row r="14834" spans="16:17">
      <c r="P14834" s="63"/>
      <c r="Q14834" s="63"/>
    </row>
    <row r="14835" spans="16:17">
      <c r="P14835" s="63"/>
      <c r="Q14835" s="63"/>
    </row>
    <row r="14836" spans="16:17">
      <c r="P14836" s="63"/>
      <c r="Q14836" s="63"/>
    </row>
    <row r="14837" spans="16:17">
      <c r="P14837" s="63"/>
      <c r="Q14837" s="63"/>
    </row>
    <row r="14838" spans="16:17">
      <c r="P14838" s="63"/>
      <c r="Q14838" s="63"/>
    </row>
    <row r="14839" spans="16:17">
      <c r="P14839" s="63"/>
      <c r="Q14839" s="63"/>
    </row>
    <row r="14840" spans="16:17">
      <c r="P14840" s="63"/>
      <c r="Q14840" s="63"/>
    </row>
    <row r="14841" spans="16:17">
      <c r="P14841" s="63"/>
      <c r="Q14841" s="63"/>
    </row>
    <row r="14842" spans="16:17">
      <c r="P14842" s="63"/>
      <c r="Q14842" s="63"/>
    </row>
    <row r="14843" spans="16:17">
      <c r="P14843" s="63"/>
      <c r="Q14843" s="63"/>
    </row>
    <row r="14844" spans="16:17">
      <c r="P14844" s="63"/>
      <c r="Q14844" s="63"/>
    </row>
    <row r="14845" spans="16:17">
      <c r="P14845" s="63"/>
      <c r="Q14845" s="63"/>
    </row>
    <row r="14846" spans="16:17">
      <c r="P14846" s="63"/>
      <c r="Q14846" s="63"/>
    </row>
    <row r="14847" spans="16:17">
      <c r="P14847" s="63"/>
      <c r="Q14847" s="63"/>
    </row>
    <row r="14848" spans="16:17">
      <c r="P14848" s="63"/>
      <c r="Q14848" s="63"/>
    </row>
    <row r="14849" spans="16:17">
      <c r="P14849" s="63"/>
      <c r="Q14849" s="63"/>
    </row>
    <row r="14850" spans="16:17">
      <c r="P14850" s="63"/>
      <c r="Q14850" s="63"/>
    </row>
    <row r="14851" spans="16:17">
      <c r="P14851" s="63"/>
      <c r="Q14851" s="63"/>
    </row>
    <row r="14852" spans="16:17">
      <c r="P14852" s="63"/>
      <c r="Q14852" s="63"/>
    </row>
    <row r="14853" spans="16:17">
      <c r="P14853" s="63"/>
      <c r="Q14853" s="63"/>
    </row>
    <row r="14854" spans="16:17">
      <c r="P14854" s="63"/>
      <c r="Q14854" s="63"/>
    </row>
    <row r="14855" spans="16:17">
      <c r="P14855" s="63"/>
      <c r="Q14855" s="63"/>
    </row>
    <row r="14856" spans="16:17">
      <c r="P14856" s="63"/>
      <c r="Q14856" s="63"/>
    </row>
    <row r="14857" spans="16:17">
      <c r="P14857" s="63"/>
      <c r="Q14857" s="63"/>
    </row>
    <row r="14858" spans="16:17">
      <c r="P14858" s="63"/>
      <c r="Q14858" s="63"/>
    </row>
    <row r="14859" spans="16:17">
      <c r="P14859" s="63"/>
      <c r="Q14859" s="63"/>
    </row>
    <row r="14860" spans="16:17">
      <c r="P14860" s="63"/>
      <c r="Q14860" s="63"/>
    </row>
    <row r="14861" spans="16:17">
      <c r="P14861" s="63"/>
      <c r="Q14861" s="63"/>
    </row>
    <row r="14862" spans="16:17">
      <c r="P14862" s="63"/>
      <c r="Q14862" s="63"/>
    </row>
    <row r="14863" spans="16:17">
      <c r="P14863" s="63"/>
      <c r="Q14863" s="63"/>
    </row>
    <row r="14864" spans="16:17">
      <c r="P14864" s="63"/>
      <c r="Q14864" s="63"/>
    </row>
    <row r="14865" spans="16:17">
      <c r="P14865" s="63"/>
      <c r="Q14865" s="63"/>
    </row>
    <row r="14866" spans="16:17">
      <c r="P14866" s="63"/>
      <c r="Q14866" s="63"/>
    </row>
    <row r="14867" spans="16:17">
      <c r="P14867" s="63"/>
      <c r="Q14867" s="63"/>
    </row>
    <row r="14868" spans="16:17">
      <c r="P14868" s="63"/>
      <c r="Q14868" s="63"/>
    </row>
    <row r="14869" spans="16:17">
      <c r="P14869" s="63"/>
      <c r="Q14869" s="63"/>
    </row>
    <row r="14870" spans="16:17">
      <c r="P14870" s="63"/>
      <c r="Q14870" s="63"/>
    </row>
    <row r="14871" spans="16:17">
      <c r="P14871" s="63"/>
      <c r="Q14871" s="63"/>
    </row>
    <row r="14872" spans="16:17">
      <c r="P14872" s="63"/>
      <c r="Q14872" s="63"/>
    </row>
    <row r="14873" spans="16:17">
      <c r="P14873" s="63"/>
      <c r="Q14873" s="63"/>
    </row>
    <row r="14874" spans="16:17">
      <c r="P14874" s="63"/>
      <c r="Q14874" s="63"/>
    </row>
    <row r="14875" spans="16:17">
      <c r="P14875" s="63"/>
      <c r="Q14875" s="63"/>
    </row>
    <row r="14876" spans="16:17">
      <c r="P14876" s="63"/>
      <c r="Q14876" s="63"/>
    </row>
    <row r="14877" spans="16:17">
      <c r="P14877" s="63"/>
      <c r="Q14877" s="63"/>
    </row>
    <row r="14878" spans="16:17">
      <c r="P14878" s="63"/>
      <c r="Q14878" s="63"/>
    </row>
    <row r="14879" spans="16:17">
      <c r="P14879" s="63"/>
      <c r="Q14879" s="63"/>
    </row>
    <row r="14880" spans="16:17">
      <c r="P14880" s="63"/>
      <c r="Q14880" s="63"/>
    </row>
    <row r="14881" spans="16:17">
      <c r="P14881" s="63"/>
      <c r="Q14881" s="63"/>
    </row>
    <row r="14882" spans="16:17">
      <c r="P14882" s="63"/>
      <c r="Q14882" s="63"/>
    </row>
    <row r="14883" spans="16:17">
      <c r="P14883" s="63"/>
      <c r="Q14883" s="63"/>
    </row>
    <row r="14884" spans="16:17">
      <c r="P14884" s="63"/>
      <c r="Q14884" s="63"/>
    </row>
    <row r="14885" spans="16:17">
      <c r="P14885" s="63"/>
      <c r="Q14885" s="63"/>
    </row>
    <row r="14886" spans="16:17">
      <c r="P14886" s="63"/>
      <c r="Q14886" s="63"/>
    </row>
    <row r="14887" spans="16:17">
      <c r="P14887" s="63"/>
      <c r="Q14887" s="63"/>
    </row>
    <row r="14888" spans="16:17">
      <c r="P14888" s="63"/>
      <c r="Q14888" s="63"/>
    </row>
    <row r="14889" spans="16:17">
      <c r="P14889" s="63"/>
      <c r="Q14889" s="63"/>
    </row>
    <row r="14890" spans="16:17">
      <c r="P14890" s="63"/>
      <c r="Q14890" s="63"/>
    </row>
    <row r="14891" spans="16:17">
      <c r="P14891" s="63"/>
      <c r="Q14891" s="63"/>
    </row>
    <row r="14892" spans="16:17">
      <c r="P14892" s="63"/>
      <c r="Q14892" s="63"/>
    </row>
    <row r="14893" spans="16:17">
      <c r="P14893" s="63"/>
      <c r="Q14893" s="63"/>
    </row>
    <row r="14894" spans="16:17">
      <c r="P14894" s="63"/>
      <c r="Q14894" s="63"/>
    </row>
    <row r="14895" spans="16:17">
      <c r="P14895" s="63"/>
      <c r="Q14895" s="63"/>
    </row>
    <row r="14896" spans="16:17">
      <c r="P14896" s="63"/>
      <c r="Q14896" s="63"/>
    </row>
    <row r="14897" spans="16:17">
      <c r="P14897" s="63"/>
      <c r="Q14897" s="63"/>
    </row>
    <row r="14898" spans="16:17">
      <c r="P14898" s="63"/>
      <c r="Q14898" s="63"/>
    </row>
    <row r="14899" spans="16:17">
      <c r="P14899" s="63"/>
      <c r="Q14899" s="63"/>
    </row>
    <row r="14900" spans="16:17">
      <c r="P14900" s="63"/>
      <c r="Q14900" s="63"/>
    </row>
    <row r="14901" spans="16:17">
      <c r="P14901" s="63"/>
      <c r="Q14901" s="63"/>
    </row>
    <row r="14902" spans="16:17">
      <c r="P14902" s="63"/>
      <c r="Q14902" s="63"/>
    </row>
    <row r="14903" spans="16:17">
      <c r="P14903" s="63"/>
      <c r="Q14903" s="63"/>
    </row>
    <row r="14904" spans="16:17">
      <c r="P14904" s="63"/>
      <c r="Q14904" s="63"/>
    </row>
    <row r="14905" spans="16:17">
      <c r="P14905" s="63"/>
      <c r="Q14905" s="63"/>
    </row>
    <row r="14906" spans="16:17">
      <c r="P14906" s="63"/>
      <c r="Q14906" s="63"/>
    </row>
    <row r="14907" spans="16:17">
      <c r="P14907" s="63"/>
      <c r="Q14907" s="63"/>
    </row>
    <row r="14908" spans="16:17">
      <c r="P14908" s="63"/>
      <c r="Q14908" s="63"/>
    </row>
    <row r="14909" spans="16:17">
      <c r="P14909" s="63"/>
      <c r="Q14909" s="63"/>
    </row>
    <row r="14910" spans="16:17">
      <c r="P14910" s="63"/>
      <c r="Q14910" s="63"/>
    </row>
    <row r="14911" spans="16:17">
      <c r="P14911" s="63"/>
      <c r="Q14911" s="63"/>
    </row>
    <row r="14912" spans="16:17">
      <c r="P14912" s="63"/>
      <c r="Q14912" s="63"/>
    </row>
    <row r="14913" spans="16:17">
      <c r="P14913" s="63"/>
      <c r="Q14913" s="63"/>
    </row>
    <row r="14914" spans="16:17">
      <c r="P14914" s="63"/>
      <c r="Q14914" s="63"/>
    </row>
    <row r="14915" spans="16:17">
      <c r="P14915" s="63"/>
      <c r="Q14915" s="63"/>
    </row>
    <row r="14916" spans="16:17">
      <c r="P14916" s="63"/>
      <c r="Q14916" s="63"/>
    </row>
    <row r="14917" spans="16:17">
      <c r="P14917" s="63"/>
      <c r="Q14917" s="63"/>
    </row>
    <row r="14918" spans="16:17">
      <c r="P14918" s="63"/>
      <c r="Q14918" s="63"/>
    </row>
    <row r="14919" spans="16:17">
      <c r="P14919" s="63"/>
      <c r="Q14919" s="63"/>
    </row>
    <row r="14920" spans="16:17">
      <c r="P14920" s="63"/>
      <c r="Q14920" s="63"/>
    </row>
    <row r="14921" spans="16:17">
      <c r="P14921" s="63"/>
      <c r="Q14921" s="63"/>
    </row>
    <row r="14922" spans="16:17">
      <c r="P14922" s="63"/>
      <c r="Q14922" s="63"/>
    </row>
    <row r="14923" spans="16:17">
      <c r="P14923" s="63"/>
      <c r="Q14923" s="63"/>
    </row>
    <row r="14924" spans="16:17">
      <c r="P14924" s="63"/>
      <c r="Q14924" s="63"/>
    </row>
    <row r="14925" spans="16:17">
      <c r="P14925" s="63"/>
      <c r="Q14925" s="63"/>
    </row>
    <row r="14926" spans="16:17">
      <c r="P14926" s="63"/>
      <c r="Q14926" s="63"/>
    </row>
    <row r="14927" spans="16:17">
      <c r="P14927" s="63"/>
      <c r="Q14927" s="63"/>
    </row>
    <row r="14928" spans="16:17">
      <c r="P14928" s="63"/>
      <c r="Q14928" s="63"/>
    </row>
    <row r="14929" spans="16:17">
      <c r="P14929" s="63"/>
      <c r="Q14929" s="63"/>
    </row>
    <row r="14930" spans="16:17">
      <c r="P14930" s="63"/>
      <c r="Q14930" s="63"/>
    </row>
    <row r="14931" spans="16:17">
      <c r="P14931" s="63"/>
      <c r="Q14931" s="63"/>
    </row>
    <row r="14932" spans="16:17">
      <c r="P14932" s="63"/>
      <c r="Q14932" s="63"/>
    </row>
    <row r="14933" spans="16:17">
      <c r="P14933" s="63"/>
      <c r="Q14933" s="63"/>
    </row>
    <row r="14934" spans="16:17">
      <c r="P14934" s="63"/>
      <c r="Q14934" s="63"/>
    </row>
    <row r="14935" spans="16:17">
      <c r="P14935" s="63"/>
      <c r="Q14935" s="63"/>
    </row>
    <row r="14936" spans="16:17">
      <c r="P14936" s="63"/>
      <c r="Q14936" s="63"/>
    </row>
    <row r="14937" spans="16:17">
      <c r="P14937" s="63"/>
      <c r="Q14937" s="63"/>
    </row>
    <row r="14938" spans="16:17">
      <c r="P14938" s="63"/>
      <c r="Q14938" s="63"/>
    </row>
    <row r="14939" spans="16:17">
      <c r="P14939" s="63"/>
      <c r="Q14939" s="63"/>
    </row>
    <row r="14940" spans="16:17">
      <c r="P14940" s="63"/>
      <c r="Q14940" s="63"/>
    </row>
    <row r="14941" spans="16:17">
      <c r="P14941" s="63"/>
      <c r="Q14941" s="63"/>
    </row>
    <row r="14942" spans="16:17">
      <c r="P14942" s="63"/>
      <c r="Q14942" s="63"/>
    </row>
    <row r="14943" spans="16:17">
      <c r="P14943" s="63"/>
      <c r="Q14943" s="63"/>
    </row>
    <row r="14944" spans="16:17">
      <c r="P14944" s="63"/>
      <c r="Q14944" s="63"/>
    </row>
    <row r="14945" spans="16:17">
      <c r="P14945" s="63"/>
      <c r="Q14945" s="63"/>
    </row>
    <row r="14946" spans="16:17">
      <c r="P14946" s="63"/>
      <c r="Q14946" s="63"/>
    </row>
    <row r="14947" spans="16:17">
      <c r="P14947" s="63"/>
      <c r="Q14947" s="63"/>
    </row>
    <row r="14948" spans="16:17">
      <c r="P14948" s="63"/>
      <c r="Q14948" s="63"/>
    </row>
    <row r="14949" spans="16:17">
      <c r="P14949" s="63"/>
      <c r="Q14949" s="63"/>
    </row>
    <row r="14950" spans="16:17">
      <c r="P14950" s="63"/>
      <c r="Q14950" s="63"/>
    </row>
    <row r="14951" spans="16:17">
      <c r="P14951" s="63"/>
      <c r="Q14951" s="63"/>
    </row>
    <row r="14952" spans="16:17">
      <c r="P14952" s="63"/>
      <c r="Q14952" s="63"/>
    </row>
    <row r="14953" spans="16:17">
      <c r="P14953" s="63"/>
      <c r="Q14953" s="63"/>
    </row>
    <row r="14954" spans="16:17">
      <c r="P14954" s="63"/>
      <c r="Q14954" s="63"/>
    </row>
    <row r="14955" spans="16:17">
      <c r="P14955" s="63"/>
      <c r="Q14955" s="63"/>
    </row>
    <row r="14956" spans="16:17">
      <c r="P14956" s="63"/>
      <c r="Q14956" s="63"/>
    </row>
    <row r="14957" spans="16:17">
      <c r="P14957" s="63"/>
      <c r="Q14957" s="63"/>
    </row>
    <row r="14958" spans="16:17">
      <c r="P14958" s="63"/>
      <c r="Q14958" s="63"/>
    </row>
    <row r="14959" spans="16:17">
      <c r="P14959" s="63"/>
      <c r="Q14959" s="63"/>
    </row>
    <row r="14960" spans="16:17">
      <c r="P14960" s="63"/>
      <c r="Q14960" s="63"/>
    </row>
    <row r="14961" spans="16:17">
      <c r="P14961" s="63"/>
      <c r="Q14961" s="63"/>
    </row>
    <row r="14962" spans="16:17">
      <c r="P14962" s="63"/>
      <c r="Q14962" s="63"/>
    </row>
    <row r="14963" spans="16:17">
      <c r="P14963" s="63"/>
      <c r="Q14963" s="63"/>
    </row>
    <row r="14964" spans="16:17">
      <c r="P14964" s="63"/>
      <c r="Q14964" s="63"/>
    </row>
    <row r="14965" spans="16:17">
      <c r="P14965" s="63"/>
      <c r="Q14965" s="63"/>
    </row>
    <row r="14966" spans="16:17">
      <c r="P14966" s="63"/>
      <c r="Q14966" s="63"/>
    </row>
    <row r="14967" spans="16:17">
      <c r="P14967" s="63"/>
      <c r="Q14967" s="63"/>
    </row>
    <row r="14968" spans="16:17">
      <c r="P14968" s="63"/>
      <c r="Q14968" s="63"/>
    </row>
    <row r="14969" spans="16:17">
      <c r="P14969" s="63"/>
      <c r="Q14969" s="63"/>
    </row>
    <row r="14970" spans="16:17">
      <c r="P14970" s="63"/>
      <c r="Q14970" s="63"/>
    </row>
    <row r="14971" spans="16:17">
      <c r="P14971" s="63"/>
      <c r="Q14971" s="63"/>
    </row>
    <row r="14972" spans="16:17">
      <c r="P14972" s="63"/>
      <c r="Q14972" s="63"/>
    </row>
    <row r="14973" spans="16:17">
      <c r="P14973" s="63"/>
      <c r="Q14973" s="63"/>
    </row>
    <row r="14974" spans="16:17">
      <c r="P14974" s="63"/>
      <c r="Q14974" s="63"/>
    </row>
    <row r="14975" spans="16:17">
      <c r="P14975" s="63"/>
      <c r="Q14975" s="63"/>
    </row>
    <row r="14976" spans="16:17">
      <c r="P14976" s="63"/>
      <c r="Q14976" s="63"/>
    </row>
    <row r="14977" spans="16:17">
      <c r="P14977" s="63"/>
      <c r="Q14977" s="63"/>
    </row>
    <row r="14978" spans="16:17">
      <c r="P14978" s="63"/>
      <c r="Q14978" s="63"/>
    </row>
    <row r="14979" spans="16:17">
      <c r="P14979" s="63"/>
      <c r="Q14979" s="63"/>
    </row>
    <row r="14980" spans="16:17">
      <c r="P14980" s="63"/>
      <c r="Q14980" s="63"/>
    </row>
    <row r="14981" spans="16:17">
      <c r="P14981" s="63"/>
      <c r="Q14981" s="63"/>
    </row>
    <row r="14982" spans="16:17">
      <c r="P14982" s="63"/>
      <c r="Q14982" s="63"/>
    </row>
    <row r="14983" spans="16:17">
      <c r="P14983" s="63"/>
      <c r="Q14983" s="63"/>
    </row>
    <row r="14984" spans="16:17">
      <c r="P14984" s="63"/>
      <c r="Q14984" s="63"/>
    </row>
    <row r="14985" spans="16:17">
      <c r="P14985" s="63"/>
      <c r="Q14985" s="63"/>
    </row>
    <row r="14986" spans="16:17">
      <c r="P14986" s="63"/>
      <c r="Q14986" s="63"/>
    </row>
    <row r="14987" spans="16:17">
      <c r="P14987" s="63"/>
      <c r="Q14987" s="63"/>
    </row>
    <row r="14988" spans="16:17">
      <c r="P14988" s="63"/>
      <c r="Q14988" s="63"/>
    </row>
    <row r="14989" spans="16:17">
      <c r="P14989" s="63"/>
      <c r="Q14989" s="63"/>
    </row>
    <row r="14990" spans="16:17">
      <c r="P14990" s="63"/>
      <c r="Q14990" s="63"/>
    </row>
    <row r="14991" spans="16:17">
      <c r="P14991" s="63"/>
      <c r="Q14991" s="63"/>
    </row>
    <row r="14992" spans="16:17">
      <c r="P14992" s="63"/>
      <c r="Q14992" s="63"/>
    </row>
    <row r="14993" spans="16:17">
      <c r="P14993" s="63"/>
      <c r="Q14993" s="63"/>
    </row>
    <row r="14994" spans="16:17">
      <c r="P14994" s="63"/>
      <c r="Q14994" s="63"/>
    </row>
    <row r="14995" spans="16:17">
      <c r="P14995" s="63"/>
      <c r="Q14995" s="63"/>
    </row>
    <row r="14996" spans="16:17">
      <c r="P14996" s="63"/>
      <c r="Q14996" s="63"/>
    </row>
    <row r="14997" spans="16:17">
      <c r="P14997" s="63"/>
      <c r="Q14997" s="63"/>
    </row>
    <row r="14998" spans="16:17">
      <c r="P14998" s="63"/>
      <c r="Q14998" s="63"/>
    </row>
    <row r="14999" spans="16:17">
      <c r="P14999" s="63"/>
      <c r="Q14999" s="63"/>
    </row>
    <row r="15000" spans="16:17">
      <c r="P15000" s="63"/>
      <c r="Q15000" s="63"/>
    </row>
    <row r="15001" spans="16:17">
      <c r="P15001" s="63"/>
      <c r="Q15001" s="63"/>
    </row>
    <row r="15002" spans="16:17">
      <c r="P15002" s="63"/>
      <c r="Q15002" s="63"/>
    </row>
    <row r="15003" spans="16:17">
      <c r="P15003" s="63"/>
      <c r="Q15003" s="63"/>
    </row>
    <row r="15004" spans="16:17">
      <c r="P15004" s="63"/>
      <c r="Q15004" s="63"/>
    </row>
    <row r="15005" spans="16:17">
      <c r="P15005" s="63"/>
      <c r="Q15005" s="63"/>
    </row>
    <row r="15006" spans="16:17">
      <c r="P15006" s="63"/>
      <c r="Q15006" s="63"/>
    </row>
    <row r="15007" spans="16:17">
      <c r="P15007" s="63"/>
      <c r="Q15007" s="63"/>
    </row>
    <row r="15008" spans="16:17">
      <c r="P15008" s="63"/>
      <c r="Q15008" s="63"/>
    </row>
    <row r="15009" spans="16:17">
      <c r="P15009" s="63"/>
      <c r="Q15009" s="63"/>
    </row>
    <row r="15010" spans="16:17">
      <c r="P15010" s="63"/>
      <c r="Q15010" s="63"/>
    </row>
    <row r="15011" spans="16:17">
      <c r="P15011" s="63"/>
      <c r="Q15011" s="63"/>
    </row>
    <row r="15012" spans="16:17">
      <c r="P15012" s="63"/>
      <c r="Q15012" s="63"/>
    </row>
    <row r="15013" spans="16:17">
      <c r="P15013" s="63"/>
      <c r="Q15013" s="63"/>
    </row>
    <row r="15014" spans="16:17">
      <c r="P15014" s="63"/>
      <c r="Q15014" s="63"/>
    </row>
    <row r="15015" spans="16:17">
      <c r="P15015" s="63"/>
      <c r="Q15015" s="63"/>
    </row>
    <row r="15016" spans="16:17">
      <c r="P15016" s="63"/>
      <c r="Q15016" s="63"/>
    </row>
    <row r="15017" spans="16:17">
      <c r="P15017" s="63"/>
      <c r="Q15017" s="63"/>
    </row>
    <row r="15018" spans="16:17">
      <c r="P15018" s="63"/>
      <c r="Q15018" s="63"/>
    </row>
    <row r="15019" spans="16:17">
      <c r="P15019" s="63"/>
      <c r="Q15019" s="63"/>
    </row>
    <row r="15020" spans="16:17">
      <c r="P15020" s="63"/>
      <c r="Q15020" s="63"/>
    </row>
    <row r="15021" spans="16:17">
      <c r="P15021" s="63"/>
      <c r="Q15021" s="63"/>
    </row>
    <row r="15022" spans="16:17">
      <c r="P15022" s="63"/>
      <c r="Q15022" s="63"/>
    </row>
    <row r="15023" spans="16:17">
      <c r="P15023" s="63"/>
      <c r="Q15023" s="63"/>
    </row>
    <row r="15024" spans="16:17">
      <c r="P15024" s="63"/>
      <c r="Q15024" s="63"/>
    </row>
    <row r="15025" spans="16:17">
      <c r="P15025" s="63"/>
      <c r="Q15025" s="63"/>
    </row>
    <row r="15026" spans="16:17">
      <c r="P15026" s="63"/>
      <c r="Q15026" s="63"/>
    </row>
    <row r="15027" spans="16:17">
      <c r="P15027" s="63"/>
      <c r="Q15027" s="63"/>
    </row>
    <row r="15028" spans="16:17">
      <c r="P15028" s="63"/>
      <c r="Q15028" s="63"/>
    </row>
    <row r="15029" spans="16:17">
      <c r="P15029" s="63"/>
      <c r="Q15029" s="63"/>
    </row>
    <row r="15030" spans="16:17">
      <c r="P15030" s="63"/>
      <c r="Q15030" s="63"/>
    </row>
    <row r="15031" spans="16:17">
      <c r="P15031" s="63"/>
      <c r="Q15031" s="63"/>
    </row>
    <row r="15032" spans="16:17">
      <c r="P15032" s="63"/>
      <c r="Q15032" s="63"/>
    </row>
    <row r="15033" spans="16:17">
      <c r="P15033" s="63"/>
      <c r="Q15033" s="63"/>
    </row>
    <row r="15034" spans="16:17">
      <c r="P15034" s="63"/>
      <c r="Q15034" s="63"/>
    </row>
    <row r="15035" spans="16:17">
      <c r="P15035" s="63"/>
      <c r="Q15035" s="63"/>
    </row>
    <row r="15036" spans="16:17">
      <c r="P15036" s="63"/>
      <c r="Q15036" s="63"/>
    </row>
    <row r="15037" spans="16:17">
      <c r="P15037" s="63"/>
      <c r="Q15037" s="63"/>
    </row>
    <row r="15038" spans="16:17">
      <c r="P15038" s="63"/>
      <c r="Q15038" s="63"/>
    </row>
    <row r="15039" spans="16:17">
      <c r="P15039" s="63"/>
      <c r="Q15039" s="63"/>
    </row>
    <row r="15040" spans="16:17">
      <c r="P15040" s="63"/>
      <c r="Q15040" s="63"/>
    </row>
    <row r="15041" spans="16:17">
      <c r="P15041" s="63"/>
      <c r="Q15041" s="63"/>
    </row>
    <row r="15042" spans="16:17">
      <c r="P15042" s="63"/>
      <c r="Q15042" s="63"/>
    </row>
    <row r="15043" spans="16:17">
      <c r="P15043" s="63"/>
      <c r="Q15043" s="63"/>
    </row>
    <row r="15044" spans="16:17">
      <c r="P15044" s="63"/>
      <c r="Q15044" s="63"/>
    </row>
    <row r="15045" spans="16:17">
      <c r="P15045" s="63"/>
      <c r="Q15045" s="63"/>
    </row>
    <row r="15046" spans="16:17">
      <c r="P15046" s="63"/>
      <c r="Q15046" s="63"/>
    </row>
    <row r="15047" spans="16:17">
      <c r="P15047" s="63"/>
      <c r="Q15047" s="63"/>
    </row>
    <row r="15048" spans="16:17">
      <c r="P15048" s="63"/>
      <c r="Q15048" s="63"/>
    </row>
    <row r="15049" spans="16:17">
      <c r="P15049" s="63"/>
      <c r="Q15049" s="63"/>
    </row>
    <row r="15050" spans="16:17">
      <c r="P15050" s="63"/>
      <c r="Q15050" s="63"/>
    </row>
    <row r="15051" spans="16:17">
      <c r="P15051" s="63"/>
      <c r="Q15051" s="63"/>
    </row>
    <row r="15052" spans="16:17">
      <c r="P15052" s="63"/>
      <c r="Q15052" s="63"/>
    </row>
    <row r="15053" spans="16:17">
      <c r="P15053" s="63"/>
      <c r="Q15053" s="63"/>
    </row>
    <row r="15054" spans="16:17">
      <c r="P15054" s="63"/>
      <c r="Q15054" s="63"/>
    </row>
    <row r="15055" spans="16:17">
      <c r="P15055" s="63"/>
      <c r="Q15055" s="63"/>
    </row>
    <row r="15056" spans="16:17">
      <c r="P15056" s="63"/>
      <c r="Q15056" s="63"/>
    </row>
    <row r="15057" spans="16:17">
      <c r="P15057" s="63"/>
      <c r="Q15057" s="63"/>
    </row>
    <row r="15058" spans="16:17">
      <c r="P15058" s="63"/>
      <c r="Q15058" s="63"/>
    </row>
    <row r="15059" spans="16:17">
      <c r="P15059" s="63"/>
      <c r="Q15059" s="63"/>
    </row>
    <row r="15060" spans="16:17">
      <c r="P15060" s="63"/>
      <c r="Q15060" s="63"/>
    </row>
    <row r="15061" spans="16:17">
      <c r="P15061" s="63"/>
      <c r="Q15061" s="63"/>
    </row>
    <row r="15062" spans="16:17">
      <c r="P15062" s="63"/>
      <c r="Q15062" s="63"/>
    </row>
    <row r="15063" spans="16:17">
      <c r="P15063" s="63"/>
      <c r="Q15063" s="63"/>
    </row>
    <row r="15064" spans="16:17">
      <c r="P15064" s="63"/>
      <c r="Q15064" s="63"/>
    </row>
    <row r="15065" spans="16:17">
      <c r="P15065" s="63"/>
      <c r="Q15065" s="63"/>
    </row>
    <row r="15066" spans="16:17">
      <c r="P15066" s="63"/>
      <c r="Q15066" s="63"/>
    </row>
    <row r="15067" spans="16:17">
      <c r="P15067" s="63"/>
      <c r="Q15067" s="63"/>
    </row>
    <row r="15068" spans="16:17">
      <c r="P15068" s="63"/>
      <c r="Q15068" s="63"/>
    </row>
    <row r="15069" spans="16:17">
      <c r="P15069" s="63"/>
      <c r="Q15069" s="63"/>
    </row>
    <row r="15070" spans="16:17">
      <c r="P15070" s="63"/>
      <c r="Q15070" s="63"/>
    </row>
    <row r="15071" spans="16:17">
      <c r="P15071" s="63"/>
      <c r="Q15071" s="63"/>
    </row>
    <row r="15072" spans="16:17">
      <c r="P15072" s="63"/>
      <c r="Q15072" s="63"/>
    </row>
    <row r="15073" spans="16:17">
      <c r="P15073" s="63"/>
      <c r="Q15073" s="63"/>
    </row>
    <row r="15074" spans="16:17">
      <c r="P15074" s="63"/>
      <c r="Q15074" s="63"/>
    </row>
    <row r="15075" spans="16:17">
      <c r="P15075" s="63"/>
      <c r="Q15075" s="63"/>
    </row>
    <row r="15076" spans="16:17">
      <c r="P15076" s="63"/>
      <c r="Q15076" s="63"/>
    </row>
    <row r="15077" spans="16:17">
      <c r="P15077" s="63"/>
      <c r="Q15077" s="63"/>
    </row>
    <row r="15078" spans="16:17">
      <c r="P15078" s="63"/>
      <c r="Q15078" s="63"/>
    </row>
    <row r="15079" spans="16:17">
      <c r="P15079" s="63"/>
      <c r="Q15079" s="63"/>
    </row>
    <row r="15080" spans="16:17">
      <c r="P15080" s="63"/>
      <c r="Q15080" s="63"/>
    </row>
    <row r="15081" spans="16:17">
      <c r="P15081" s="63"/>
      <c r="Q15081" s="63"/>
    </row>
    <row r="15082" spans="16:17">
      <c r="P15082" s="63"/>
      <c r="Q15082" s="63"/>
    </row>
    <row r="15083" spans="16:17">
      <c r="P15083" s="63"/>
      <c r="Q15083" s="63"/>
    </row>
    <row r="15084" spans="16:17">
      <c r="P15084" s="63"/>
      <c r="Q15084" s="63"/>
    </row>
    <row r="15085" spans="16:17">
      <c r="P15085" s="63"/>
      <c r="Q15085" s="63"/>
    </row>
    <row r="15086" spans="16:17">
      <c r="P15086" s="63"/>
      <c r="Q15086" s="63"/>
    </row>
    <row r="15087" spans="16:17">
      <c r="P15087" s="63"/>
      <c r="Q15087" s="63"/>
    </row>
    <row r="15088" spans="16:17">
      <c r="P15088" s="63"/>
      <c r="Q15088" s="63"/>
    </row>
    <row r="15089" spans="16:17">
      <c r="P15089" s="63"/>
      <c r="Q15089" s="63"/>
    </row>
    <row r="15090" spans="16:17">
      <c r="P15090" s="63"/>
      <c r="Q15090" s="63"/>
    </row>
    <row r="15091" spans="16:17">
      <c r="P15091" s="63"/>
      <c r="Q15091" s="63"/>
    </row>
    <row r="15092" spans="16:17">
      <c r="P15092" s="63"/>
      <c r="Q15092" s="63"/>
    </row>
    <row r="15093" spans="16:17">
      <c r="P15093" s="63"/>
      <c r="Q15093" s="63"/>
    </row>
    <row r="15094" spans="16:17">
      <c r="P15094" s="63"/>
      <c r="Q15094" s="63"/>
    </row>
    <row r="15095" spans="16:17">
      <c r="P15095" s="63"/>
      <c r="Q15095" s="63"/>
    </row>
    <row r="15096" spans="16:17">
      <c r="P15096" s="63"/>
      <c r="Q15096" s="63"/>
    </row>
    <row r="15097" spans="16:17">
      <c r="P15097" s="63"/>
      <c r="Q15097" s="63"/>
    </row>
    <row r="15098" spans="16:17">
      <c r="P15098" s="63"/>
      <c r="Q15098" s="63"/>
    </row>
    <row r="15099" spans="16:17">
      <c r="P15099" s="63"/>
      <c r="Q15099" s="63"/>
    </row>
    <row r="15100" spans="16:17">
      <c r="P15100" s="63"/>
      <c r="Q15100" s="63"/>
    </row>
    <row r="15101" spans="16:17">
      <c r="P15101" s="63"/>
      <c r="Q15101" s="63"/>
    </row>
    <row r="15102" spans="16:17">
      <c r="P15102" s="63"/>
      <c r="Q15102" s="63"/>
    </row>
    <row r="15103" spans="16:17">
      <c r="P15103" s="63"/>
      <c r="Q15103" s="63"/>
    </row>
    <row r="15104" spans="16:17">
      <c r="P15104" s="63"/>
      <c r="Q15104" s="63"/>
    </row>
    <row r="15105" spans="16:17">
      <c r="P15105" s="63"/>
      <c r="Q15105" s="63"/>
    </row>
    <row r="15106" spans="16:17">
      <c r="P15106" s="63"/>
      <c r="Q15106" s="63"/>
    </row>
    <row r="15107" spans="16:17">
      <c r="P15107" s="63"/>
      <c r="Q15107" s="63"/>
    </row>
    <row r="15108" spans="16:17">
      <c r="P15108" s="63"/>
      <c r="Q15108" s="63"/>
    </row>
    <row r="15109" spans="16:17">
      <c r="P15109" s="63"/>
      <c r="Q15109" s="63"/>
    </row>
    <row r="15110" spans="16:17">
      <c r="P15110" s="63"/>
      <c r="Q15110" s="63"/>
    </row>
    <row r="15111" spans="16:17">
      <c r="P15111" s="63"/>
      <c r="Q15111" s="63"/>
    </row>
    <row r="15112" spans="16:17">
      <c r="P15112" s="63"/>
      <c r="Q15112" s="63"/>
    </row>
    <row r="15113" spans="16:17">
      <c r="P15113" s="63"/>
      <c r="Q15113" s="63"/>
    </row>
    <row r="15114" spans="16:17">
      <c r="P15114" s="63"/>
      <c r="Q15114" s="63"/>
    </row>
    <row r="15115" spans="16:17">
      <c r="P15115" s="63"/>
      <c r="Q15115" s="63"/>
    </row>
    <row r="15116" spans="16:17">
      <c r="P15116" s="63"/>
      <c r="Q15116" s="63"/>
    </row>
    <row r="15117" spans="16:17">
      <c r="P15117" s="63"/>
      <c r="Q15117" s="63"/>
    </row>
    <row r="15118" spans="16:17">
      <c r="P15118" s="63"/>
      <c r="Q15118" s="63"/>
    </row>
    <row r="15119" spans="16:17">
      <c r="P15119" s="63"/>
      <c r="Q15119" s="63"/>
    </row>
    <row r="15120" spans="16:17">
      <c r="P15120" s="63"/>
      <c r="Q15120" s="63"/>
    </row>
    <row r="15121" spans="16:17">
      <c r="P15121" s="63"/>
      <c r="Q15121" s="63"/>
    </row>
    <row r="15122" spans="16:17">
      <c r="P15122" s="63"/>
      <c r="Q15122" s="63"/>
    </row>
    <row r="15123" spans="16:17">
      <c r="P15123" s="63"/>
      <c r="Q15123" s="63"/>
    </row>
    <row r="15124" spans="16:17">
      <c r="P15124" s="63"/>
      <c r="Q15124" s="63"/>
    </row>
    <row r="15125" spans="16:17">
      <c r="P15125" s="63"/>
      <c r="Q15125" s="63"/>
    </row>
    <row r="15126" spans="16:17">
      <c r="P15126" s="63"/>
      <c r="Q15126" s="63"/>
    </row>
    <row r="15127" spans="16:17">
      <c r="P15127" s="63"/>
      <c r="Q15127" s="63"/>
    </row>
    <row r="15128" spans="16:17">
      <c r="P15128" s="63"/>
      <c r="Q15128" s="63"/>
    </row>
    <row r="15129" spans="16:17">
      <c r="P15129" s="63"/>
      <c r="Q15129" s="63"/>
    </row>
    <row r="15130" spans="16:17">
      <c r="P15130" s="63"/>
      <c r="Q15130" s="63"/>
    </row>
    <row r="15131" spans="16:17">
      <c r="P15131" s="63"/>
      <c r="Q15131" s="63"/>
    </row>
    <row r="15132" spans="16:17">
      <c r="P15132" s="63"/>
      <c r="Q15132" s="63"/>
    </row>
    <row r="15133" spans="16:17">
      <c r="P15133" s="63"/>
      <c r="Q15133" s="63"/>
    </row>
    <row r="15134" spans="16:17">
      <c r="P15134" s="63"/>
      <c r="Q15134" s="63"/>
    </row>
    <row r="15135" spans="16:17">
      <c r="P15135" s="63"/>
      <c r="Q15135" s="63"/>
    </row>
    <row r="15136" spans="16:17">
      <c r="P15136" s="63"/>
      <c r="Q15136" s="63"/>
    </row>
    <row r="15137" spans="16:17">
      <c r="P15137" s="63"/>
      <c r="Q15137" s="63"/>
    </row>
    <row r="15138" spans="16:17">
      <c r="P15138" s="63"/>
      <c r="Q15138" s="63"/>
    </row>
    <row r="15139" spans="16:17">
      <c r="P15139" s="63"/>
      <c r="Q15139" s="63"/>
    </row>
    <row r="15140" spans="16:17">
      <c r="P15140" s="63"/>
      <c r="Q15140" s="63"/>
    </row>
    <row r="15141" spans="16:17">
      <c r="P15141" s="63"/>
      <c r="Q15141" s="63"/>
    </row>
    <row r="15142" spans="16:17">
      <c r="P15142" s="63"/>
      <c r="Q15142" s="63"/>
    </row>
    <row r="15143" spans="16:17">
      <c r="P15143" s="63"/>
      <c r="Q15143" s="63"/>
    </row>
    <row r="15144" spans="16:17">
      <c r="P15144" s="63"/>
      <c r="Q15144" s="63"/>
    </row>
    <row r="15145" spans="16:17">
      <c r="P15145" s="63"/>
      <c r="Q15145" s="63"/>
    </row>
    <row r="15146" spans="16:17">
      <c r="P15146" s="63"/>
      <c r="Q15146" s="63"/>
    </row>
    <row r="15147" spans="16:17">
      <c r="P15147" s="63"/>
      <c r="Q15147" s="63"/>
    </row>
    <row r="15148" spans="16:17">
      <c r="P15148" s="63"/>
      <c r="Q15148" s="63"/>
    </row>
    <row r="15149" spans="16:17">
      <c r="P15149" s="63"/>
      <c r="Q15149" s="63"/>
    </row>
    <row r="15150" spans="16:17">
      <c r="P15150" s="63"/>
      <c r="Q15150" s="63"/>
    </row>
    <row r="15151" spans="16:17">
      <c r="P15151" s="63"/>
      <c r="Q15151" s="63"/>
    </row>
    <row r="15152" spans="16:17">
      <c r="P15152" s="63"/>
      <c r="Q15152" s="63"/>
    </row>
    <row r="15153" spans="6:17">
      <c r="P15153" s="63"/>
      <c r="Q15153" s="63"/>
    </row>
    <row r="15154" spans="6:17">
      <c r="P15154" s="63"/>
      <c r="Q15154" s="63"/>
    </row>
    <row r="15155" spans="6:17">
      <c r="P15155" s="63"/>
      <c r="Q15155" s="63"/>
    </row>
    <row r="15156" spans="6:17">
      <c r="P15156" s="63"/>
      <c r="Q15156" s="63"/>
    </row>
    <row r="15157" spans="6:17">
      <c r="P15157" s="63"/>
      <c r="Q15157" s="63"/>
    </row>
    <row r="15158" spans="6:17">
      <c r="P15158" s="63"/>
      <c r="Q15158" s="63"/>
    </row>
    <row r="15159" spans="6:17">
      <c r="P15159" s="63"/>
      <c r="Q15159" s="63"/>
    </row>
    <row r="15160" spans="6:17">
      <c r="P15160" s="63"/>
      <c r="Q15160" s="63"/>
    </row>
    <row r="15161" spans="6:17">
      <c r="P15161" s="63"/>
      <c r="Q15161" s="63"/>
    </row>
    <row r="15162" spans="6:17">
      <c r="P15162" s="63"/>
      <c r="Q15162" s="63"/>
    </row>
    <row r="15163" spans="6:17">
      <c r="F15163" s="55"/>
      <c r="J15163" s="55"/>
      <c r="P15163" s="63"/>
      <c r="Q15163" s="63"/>
    </row>
    <row r="15164" spans="6:17">
      <c r="P15164" s="63"/>
      <c r="Q15164" s="63"/>
    </row>
    <row r="15165" spans="6:17">
      <c r="P15165" s="63"/>
      <c r="Q15165" s="63"/>
    </row>
    <row r="15166" spans="6:17">
      <c r="P15166" s="63"/>
      <c r="Q15166" s="63"/>
    </row>
    <row r="15167" spans="6:17">
      <c r="P15167" s="63"/>
      <c r="Q15167" s="63"/>
    </row>
    <row r="15168" spans="6:17">
      <c r="P15168" s="63"/>
      <c r="Q15168" s="63"/>
    </row>
    <row r="15169" spans="16:17">
      <c r="P15169" s="63"/>
      <c r="Q15169" s="63"/>
    </row>
    <row r="15170" spans="16:17">
      <c r="P15170" s="63"/>
      <c r="Q15170" s="63"/>
    </row>
    <row r="15171" spans="16:17">
      <c r="P15171" s="63"/>
      <c r="Q15171" s="63"/>
    </row>
    <row r="15172" spans="16:17">
      <c r="P15172" s="63"/>
      <c r="Q15172" s="63"/>
    </row>
    <row r="15173" spans="16:17">
      <c r="P15173" s="63"/>
      <c r="Q15173" s="63"/>
    </row>
    <row r="15174" spans="16:17">
      <c r="P15174" s="63"/>
      <c r="Q15174" s="63"/>
    </row>
    <row r="15175" spans="16:17">
      <c r="P15175" s="63"/>
      <c r="Q15175" s="63"/>
    </row>
    <row r="15176" spans="16:17">
      <c r="P15176" s="63"/>
      <c r="Q15176" s="63"/>
    </row>
    <row r="15177" spans="16:17">
      <c r="P15177" s="63"/>
      <c r="Q15177" s="63"/>
    </row>
    <row r="15178" spans="16:17">
      <c r="P15178" s="63"/>
      <c r="Q15178" s="63"/>
    </row>
    <row r="15179" spans="16:17">
      <c r="P15179" s="63"/>
      <c r="Q15179" s="63"/>
    </row>
    <row r="15180" spans="16:17">
      <c r="P15180" s="63"/>
      <c r="Q15180" s="63"/>
    </row>
    <row r="15181" spans="16:17">
      <c r="P15181" s="63"/>
      <c r="Q15181" s="63"/>
    </row>
    <row r="15182" spans="16:17">
      <c r="P15182" s="63"/>
      <c r="Q15182" s="63"/>
    </row>
    <row r="15183" spans="16:17">
      <c r="P15183" s="63"/>
      <c r="Q15183" s="63"/>
    </row>
    <row r="15184" spans="16:17">
      <c r="P15184" s="63"/>
      <c r="Q15184" s="63"/>
    </row>
    <row r="15185" spans="16:17">
      <c r="P15185" s="63"/>
      <c r="Q15185" s="63"/>
    </row>
    <row r="15186" spans="16:17">
      <c r="P15186" s="63"/>
      <c r="Q15186" s="63"/>
    </row>
    <row r="15187" spans="16:17">
      <c r="P15187" s="63"/>
      <c r="Q15187" s="63"/>
    </row>
    <row r="15188" spans="16:17">
      <c r="P15188" s="63"/>
      <c r="Q15188" s="63"/>
    </row>
    <row r="15189" spans="16:17">
      <c r="P15189" s="63"/>
      <c r="Q15189" s="63"/>
    </row>
    <row r="15190" spans="16:17">
      <c r="P15190" s="63"/>
      <c r="Q15190" s="63"/>
    </row>
    <row r="15191" spans="16:17">
      <c r="P15191" s="63"/>
      <c r="Q15191" s="63"/>
    </row>
    <row r="15192" spans="16:17">
      <c r="P15192" s="63"/>
      <c r="Q15192" s="63"/>
    </row>
    <row r="15193" spans="16:17">
      <c r="P15193" s="63"/>
      <c r="Q15193" s="63"/>
    </row>
    <row r="15194" spans="16:17">
      <c r="P15194" s="63"/>
      <c r="Q15194" s="63"/>
    </row>
    <row r="15195" spans="16:17">
      <c r="P15195" s="63"/>
      <c r="Q15195" s="63"/>
    </row>
    <row r="15196" spans="16:17">
      <c r="P15196" s="63"/>
      <c r="Q15196" s="63"/>
    </row>
    <row r="15197" spans="16:17">
      <c r="P15197" s="63"/>
      <c r="Q15197" s="63"/>
    </row>
    <row r="15198" spans="16:17">
      <c r="P15198" s="63"/>
      <c r="Q15198" s="63"/>
    </row>
    <row r="15199" spans="16:17">
      <c r="P15199" s="63"/>
      <c r="Q15199" s="63"/>
    </row>
    <row r="15200" spans="16:17">
      <c r="P15200" s="63"/>
      <c r="Q15200" s="63"/>
    </row>
    <row r="15201" spans="16:17">
      <c r="P15201" s="63"/>
      <c r="Q15201" s="63"/>
    </row>
    <row r="15202" spans="16:17">
      <c r="P15202" s="63"/>
      <c r="Q15202" s="63"/>
    </row>
    <row r="15203" spans="16:17">
      <c r="P15203" s="63"/>
      <c r="Q15203" s="63"/>
    </row>
    <row r="15204" spans="16:17">
      <c r="P15204" s="63"/>
      <c r="Q15204" s="63"/>
    </row>
    <row r="15205" spans="16:17">
      <c r="P15205" s="63"/>
      <c r="Q15205" s="63"/>
    </row>
    <row r="15206" spans="16:17">
      <c r="P15206" s="63"/>
      <c r="Q15206" s="63"/>
    </row>
    <row r="15207" spans="16:17">
      <c r="P15207" s="63"/>
      <c r="Q15207" s="63"/>
    </row>
    <row r="15208" spans="16:17">
      <c r="P15208" s="63"/>
      <c r="Q15208" s="63"/>
    </row>
    <row r="15209" spans="16:17">
      <c r="P15209" s="63"/>
      <c r="Q15209" s="63"/>
    </row>
    <row r="15210" spans="16:17">
      <c r="P15210" s="63"/>
      <c r="Q15210" s="63"/>
    </row>
    <row r="15211" spans="16:17">
      <c r="P15211" s="63"/>
      <c r="Q15211" s="63"/>
    </row>
    <row r="15212" spans="16:17">
      <c r="P15212" s="63"/>
      <c r="Q15212" s="63"/>
    </row>
    <row r="15213" spans="16:17">
      <c r="P15213" s="63"/>
      <c r="Q15213" s="63"/>
    </row>
    <row r="15214" spans="16:17">
      <c r="P15214" s="63"/>
      <c r="Q15214" s="63"/>
    </row>
    <row r="15215" spans="16:17">
      <c r="P15215" s="63"/>
      <c r="Q15215" s="63"/>
    </row>
    <row r="15216" spans="16:17">
      <c r="P15216" s="63"/>
      <c r="Q15216" s="63"/>
    </row>
    <row r="15217" spans="16:17">
      <c r="P15217" s="63"/>
      <c r="Q15217" s="63"/>
    </row>
    <row r="15218" spans="16:17">
      <c r="P15218" s="63"/>
      <c r="Q15218" s="63"/>
    </row>
    <row r="15219" spans="16:17">
      <c r="P15219" s="63"/>
      <c r="Q15219" s="63"/>
    </row>
    <row r="15220" spans="16:17">
      <c r="P15220" s="63"/>
      <c r="Q15220" s="63"/>
    </row>
    <row r="15221" spans="16:17">
      <c r="P15221" s="63"/>
      <c r="Q15221" s="63"/>
    </row>
    <row r="15222" spans="16:17">
      <c r="P15222" s="63"/>
      <c r="Q15222" s="63"/>
    </row>
    <row r="15223" spans="16:17">
      <c r="P15223" s="63"/>
      <c r="Q15223" s="63"/>
    </row>
    <row r="15224" spans="16:17">
      <c r="P15224" s="63"/>
      <c r="Q15224" s="63"/>
    </row>
    <row r="15225" spans="16:17">
      <c r="P15225" s="63"/>
      <c r="Q15225" s="63"/>
    </row>
    <row r="15226" spans="16:17">
      <c r="P15226" s="63"/>
      <c r="Q15226" s="63"/>
    </row>
    <row r="15227" spans="16:17">
      <c r="P15227" s="63"/>
      <c r="Q15227" s="63"/>
    </row>
    <row r="15228" spans="16:17">
      <c r="P15228" s="63"/>
      <c r="Q15228" s="63"/>
    </row>
    <row r="15229" spans="16:17">
      <c r="P15229" s="63"/>
      <c r="Q15229" s="63"/>
    </row>
    <row r="15230" spans="16:17">
      <c r="P15230" s="63"/>
      <c r="Q15230" s="63"/>
    </row>
    <row r="15231" spans="16:17">
      <c r="P15231" s="63"/>
      <c r="Q15231" s="63"/>
    </row>
    <row r="15232" spans="16:17">
      <c r="P15232" s="63"/>
      <c r="Q15232" s="63"/>
    </row>
    <row r="15233" spans="16:17">
      <c r="P15233" s="63"/>
      <c r="Q15233" s="63"/>
    </row>
    <row r="15234" spans="16:17">
      <c r="P15234" s="63"/>
      <c r="Q15234" s="63"/>
    </row>
    <row r="15235" spans="16:17">
      <c r="P15235" s="63"/>
      <c r="Q15235" s="63"/>
    </row>
    <row r="15236" spans="16:17">
      <c r="P15236" s="63"/>
      <c r="Q15236" s="63"/>
    </row>
    <row r="15237" spans="16:17">
      <c r="P15237" s="63"/>
      <c r="Q15237" s="63"/>
    </row>
    <row r="15238" spans="16:17">
      <c r="P15238" s="63"/>
      <c r="Q15238" s="63"/>
    </row>
    <row r="15239" spans="16:17">
      <c r="P15239" s="63"/>
      <c r="Q15239" s="63"/>
    </row>
    <row r="15240" spans="16:17">
      <c r="P15240" s="63"/>
      <c r="Q15240" s="63"/>
    </row>
    <row r="15241" spans="16:17">
      <c r="P15241" s="63"/>
      <c r="Q15241" s="63"/>
    </row>
    <row r="15242" spans="16:17">
      <c r="P15242" s="63"/>
      <c r="Q15242" s="63"/>
    </row>
    <row r="15243" spans="16:17">
      <c r="P15243" s="63"/>
      <c r="Q15243" s="63"/>
    </row>
    <row r="15244" spans="16:17">
      <c r="P15244" s="63"/>
      <c r="Q15244" s="63"/>
    </row>
    <row r="15245" spans="16:17">
      <c r="P15245" s="63"/>
      <c r="Q15245" s="63"/>
    </row>
    <row r="15246" spans="16:17">
      <c r="P15246" s="63"/>
      <c r="Q15246" s="63"/>
    </row>
    <row r="15247" spans="16:17">
      <c r="P15247" s="63"/>
      <c r="Q15247" s="63"/>
    </row>
    <row r="15248" spans="16:17">
      <c r="P15248" s="63"/>
      <c r="Q15248" s="63"/>
    </row>
    <row r="15249" spans="16:17">
      <c r="P15249" s="63"/>
      <c r="Q15249" s="63"/>
    </row>
    <row r="15250" spans="16:17">
      <c r="P15250" s="63"/>
      <c r="Q15250" s="63"/>
    </row>
    <row r="15251" spans="16:17">
      <c r="P15251" s="63"/>
      <c r="Q15251" s="63"/>
    </row>
    <row r="15252" spans="16:17">
      <c r="P15252" s="63"/>
      <c r="Q15252" s="63"/>
    </row>
    <row r="15253" spans="16:17">
      <c r="P15253" s="63"/>
      <c r="Q15253" s="63"/>
    </row>
    <row r="15254" spans="16:17">
      <c r="P15254" s="63"/>
      <c r="Q15254" s="63"/>
    </row>
    <row r="15255" spans="16:17">
      <c r="P15255" s="63"/>
      <c r="Q15255" s="63"/>
    </row>
    <row r="15256" spans="16:17">
      <c r="P15256" s="63"/>
      <c r="Q15256" s="63"/>
    </row>
    <row r="15257" spans="16:17">
      <c r="P15257" s="63"/>
      <c r="Q15257" s="63"/>
    </row>
    <row r="15258" spans="16:17">
      <c r="P15258" s="63"/>
      <c r="Q15258" s="63"/>
    </row>
    <row r="15259" spans="16:17">
      <c r="P15259" s="63"/>
      <c r="Q15259" s="63"/>
    </row>
    <row r="15260" spans="16:17">
      <c r="P15260" s="63"/>
      <c r="Q15260" s="63"/>
    </row>
    <row r="15261" spans="16:17">
      <c r="P15261" s="63"/>
      <c r="Q15261" s="63"/>
    </row>
    <row r="15262" spans="16:17">
      <c r="P15262" s="63"/>
      <c r="Q15262" s="63"/>
    </row>
    <row r="15263" spans="16:17">
      <c r="P15263" s="63"/>
      <c r="Q15263" s="63"/>
    </row>
    <row r="15264" spans="16:17">
      <c r="P15264" s="63"/>
      <c r="Q15264" s="63"/>
    </row>
    <row r="15265" spans="16:17">
      <c r="P15265" s="63"/>
      <c r="Q15265" s="63"/>
    </row>
    <row r="15266" spans="16:17">
      <c r="P15266" s="63"/>
      <c r="Q15266" s="63"/>
    </row>
    <row r="15267" spans="16:17">
      <c r="P15267" s="63"/>
      <c r="Q15267" s="63"/>
    </row>
    <row r="15268" spans="16:17">
      <c r="P15268" s="63"/>
      <c r="Q15268" s="63"/>
    </row>
    <row r="15269" spans="16:17">
      <c r="P15269" s="63"/>
      <c r="Q15269" s="63"/>
    </row>
    <row r="15270" spans="16:17">
      <c r="P15270" s="63"/>
      <c r="Q15270" s="63"/>
    </row>
    <row r="15271" spans="16:17">
      <c r="P15271" s="63"/>
      <c r="Q15271" s="63"/>
    </row>
    <row r="15272" spans="16:17">
      <c r="P15272" s="63"/>
      <c r="Q15272" s="63"/>
    </row>
    <row r="15273" spans="16:17">
      <c r="P15273" s="63"/>
      <c r="Q15273" s="63"/>
    </row>
    <row r="15274" spans="16:17">
      <c r="P15274" s="63"/>
      <c r="Q15274" s="63"/>
    </row>
    <row r="15275" spans="16:17">
      <c r="P15275" s="63"/>
      <c r="Q15275" s="63"/>
    </row>
    <row r="15276" spans="16:17">
      <c r="P15276" s="63"/>
      <c r="Q15276" s="63"/>
    </row>
    <row r="15277" spans="16:17">
      <c r="P15277" s="63"/>
      <c r="Q15277" s="63"/>
    </row>
    <row r="15278" spans="16:17">
      <c r="P15278" s="63"/>
      <c r="Q15278" s="63"/>
    </row>
    <row r="15279" spans="16:17">
      <c r="P15279" s="63"/>
      <c r="Q15279" s="63"/>
    </row>
    <row r="15280" spans="16:17">
      <c r="P15280" s="63"/>
      <c r="Q15280" s="63"/>
    </row>
    <row r="15281" spans="16:17">
      <c r="P15281" s="63"/>
      <c r="Q15281" s="63"/>
    </row>
    <row r="15282" spans="16:17">
      <c r="P15282" s="63"/>
      <c r="Q15282" s="63"/>
    </row>
    <row r="15283" spans="16:17">
      <c r="P15283" s="63"/>
      <c r="Q15283" s="63"/>
    </row>
    <row r="15284" spans="16:17">
      <c r="P15284" s="63"/>
      <c r="Q15284" s="63"/>
    </row>
    <row r="15285" spans="16:17">
      <c r="P15285" s="63"/>
      <c r="Q15285" s="63"/>
    </row>
    <row r="15286" spans="16:17">
      <c r="P15286" s="63"/>
      <c r="Q15286" s="63"/>
    </row>
    <row r="15287" spans="16:17">
      <c r="P15287" s="63"/>
      <c r="Q15287" s="63"/>
    </row>
    <row r="15288" spans="16:17">
      <c r="P15288" s="63"/>
      <c r="Q15288" s="63"/>
    </row>
    <row r="15289" spans="16:17">
      <c r="P15289" s="63"/>
      <c r="Q15289" s="63"/>
    </row>
    <row r="15290" spans="16:17">
      <c r="P15290" s="63"/>
      <c r="Q15290" s="63"/>
    </row>
    <row r="15291" spans="16:17">
      <c r="P15291" s="63"/>
      <c r="Q15291" s="63"/>
    </row>
    <row r="15292" spans="16:17">
      <c r="P15292" s="63"/>
      <c r="Q15292" s="63"/>
    </row>
    <row r="15293" spans="16:17">
      <c r="P15293" s="63"/>
      <c r="Q15293" s="63"/>
    </row>
    <row r="15294" spans="16:17">
      <c r="P15294" s="63"/>
      <c r="Q15294" s="63"/>
    </row>
    <row r="15295" spans="16:17">
      <c r="P15295" s="63"/>
      <c r="Q15295" s="63"/>
    </row>
    <row r="15296" spans="16:17">
      <c r="P15296" s="63"/>
      <c r="Q15296" s="63"/>
    </row>
    <row r="15297" spans="16:17">
      <c r="P15297" s="63"/>
      <c r="Q15297" s="63"/>
    </row>
    <row r="15298" spans="16:17">
      <c r="P15298" s="63"/>
      <c r="Q15298" s="63"/>
    </row>
    <row r="15299" spans="16:17">
      <c r="P15299" s="63"/>
      <c r="Q15299" s="63"/>
    </row>
    <row r="15300" spans="16:17">
      <c r="P15300" s="63"/>
      <c r="Q15300" s="63"/>
    </row>
    <row r="15301" spans="16:17">
      <c r="P15301" s="63"/>
      <c r="Q15301" s="63"/>
    </row>
    <row r="15302" spans="16:17">
      <c r="P15302" s="63"/>
      <c r="Q15302" s="63"/>
    </row>
    <row r="15303" spans="16:17">
      <c r="P15303" s="63"/>
      <c r="Q15303" s="63"/>
    </row>
    <row r="15304" spans="16:17">
      <c r="P15304" s="63"/>
      <c r="Q15304" s="63"/>
    </row>
    <row r="15305" spans="16:17">
      <c r="P15305" s="63"/>
      <c r="Q15305" s="63"/>
    </row>
    <row r="15306" spans="16:17">
      <c r="P15306" s="63"/>
      <c r="Q15306" s="63"/>
    </row>
    <row r="15307" spans="16:17">
      <c r="P15307" s="63"/>
      <c r="Q15307" s="63"/>
    </row>
    <row r="15308" spans="16:17">
      <c r="P15308" s="63"/>
      <c r="Q15308" s="63"/>
    </row>
    <row r="15309" spans="16:17">
      <c r="P15309" s="63"/>
      <c r="Q15309" s="63"/>
    </row>
    <row r="15310" spans="16:17">
      <c r="P15310" s="63"/>
      <c r="Q15310" s="63"/>
    </row>
    <row r="15311" spans="16:17">
      <c r="P15311" s="63"/>
      <c r="Q15311" s="63"/>
    </row>
    <row r="15312" spans="16:17">
      <c r="P15312" s="63"/>
      <c r="Q15312" s="63"/>
    </row>
    <row r="15313" spans="16:17">
      <c r="P15313" s="63"/>
      <c r="Q15313" s="63"/>
    </row>
    <row r="15314" spans="16:17">
      <c r="P15314" s="63"/>
      <c r="Q15314" s="63"/>
    </row>
    <row r="15315" spans="16:17">
      <c r="P15315" s="63"/>
      <c r="Q15315" s="63"/>
    </row>
    <row r="15316" spans="16:17">
      <c r="P15316" s="63"/>
      <c r="Q15316" s="63"/>
    </row>
    <row r="15317" spans="16:17">
      <c r="P15317" s="63"/>
      <c r="Q15317" s="63"/>
    </row>
    <row r="15318" spans="16:17">
      <c r="P15318" s="63"/>
      <c r="Q15318" s="63"/>
    </row>
    <row r="15319" spans="16:17">
      <c r="P15319" s="63"/>
      <c r="Q15319" s="63"/>
    </row>
    <row r="15320" spans="16:17">
      <c r="P15320" s="63"/>
      <c r="Q15320" s="63"/>
    </row>
    <row r="15321" spans="16:17">
      <c r="P15321" s="63"/>
      <c r="Q15321" s="63"/>
    </row>
    <row r="15322" spans="16:17">
      <c r="P15322" s="63"/>
      <c r="Q15322" s="63"/>
    </row>
    <row r="15323" spans="16:17">
      <c r="P15323" s="63"/>
      <c r="Q15323" s="63"/>
    </row>
    <row r="15324" spans="16:17">
      <c r="P15324" s="63"/>
      <c r="Q15324" s="63"/>
    </row>
    <row r="15325" spans="16:17">
      <c r="P15325" s="63"/>
      <c r="Q15325" s="63"/>
    </row>
    <row r="15326" spans="16:17">
      <c r="P15326" s="63"/>
      <c r="Q15326" s="63"/>
    </row>
    <row r="15327" spans="16:17">
      <c r="P15327" s="63"/>
      <c r="Q15327" s="63"/>
    </row>
    <row r="15328" spans="16:17">
      <c r="P15328" s="63"/>
      <c r="Q15328" s="63"/>
    </row>
    <row r="15329" spans="16:17">
      <c r="P15329" s="63"/>
      <c r="Q15329" s="63"/>
    </row>
    <row r="15330" spans="16:17">
      <c r="P15330" s="63"/>
      <c r="Q15330" s="63"/>
    </row>
    <row r="15331" spans="16:17">
      <c r="P15331" s="63"/>
      <c r="Q15331" s="63"/>
    </row>
    <row r="15332" spans="16:17">
      <c r="P15332" s="63"/>
      <c r="Q15332" s="63"/>
    </row>
    <row r="15333" spans="16:17">
      <c r="P15333" s="63"/>
      <c r="Q15333" s="63"/>
    </row>
    <row r="15334" spans="16:17">
      <c r="P15334" s="63"/>
      <c r="Q15334" s="63"/>
    </row>
    <row r="15335" spans="16:17">
      <c r="P15335" s="63"/>
      <c r="Q15335" s="63"/>
    </row>
    <row r="15336" spans="16:17">
      <c r="P15336" s="63"/>
      <c r="Q15336" s="63"/>
    </row>
    <row r="15337" spans="16:17">
      <c r="P15337" s="63"/>
      <c r="Q15337" s="63"/>
    </row>
    <row r="15338" spans="16:17">
      <c r="P15338" s="63"/>
      <c r="Q15338" s="63"/>
    </row>
    <row r="15339" spans="16:17">
      <c r="P15339" s="63"/>
      <c r="Q15339" s="63"/>
    </row>
    <row r="15340" spans="16:17">
      <c r="P15340" s="63"/>
      <c r="Q15340" s="63"/>
    </row>
    <row r="15341" spans="16:17">
      <c r="P15341" s="63"/>
      <c r="Q15341" s="63"/>
    </row>
    <row r="15342" spans="16:17">
      <c r="P15342" s="63"/>
      <c r="Q15342" s="63"/>
    </row>
    <row r="15343" spans="16:17">
      <c r="P15343" s="63"/>
      <c r="Q15343" s="63"/>
    </row>
    <row r="15344" spans="16:17">
      <c r="P15344" s="63"/>
      <c r="Q15344" s="63"/>
    </row>
    <row r="15345" spans="16:17">
      <c r="P15345" s="63"/>
      <c r="Q15345" s="63"/>
    </row>
    <row r="15346" spans="16:17">
      <c r="P15346" s="63"/>
      <c r="Q15346" s="63"/>
    </row>
    <row r="15347" spans="16:17">
      <c r="P15347" s="63"/>
      <c r="Q15347" s="63"/>
    </row>
    <row r="15348" spans="16:17">
      <c r="P15348" s="63"/>
      <c r="Q15348" s="63"/>
    </row>
    <row r="15349" spans="16:17">
      <c r="P15349" s="63"/>
      <c r="Q15349" s="63"/>
    </row>
    <row r="15350" spans="16:17">
      <c r="P15350" s="63"/>
      <c r="Q15350" s="63"/>
    </row>
    <row r="15351" spans="16:17">
      <c r="P15351" s="63"/>
      <c r="Q15351" s="63"/>
    </row>
    <row r="15352" spans="16:17">
      <c r="P15352" s="63"/>
      <c r="Q15352" s="63"/>
    </row>
    <row r="15353" spans="16:17">
      <c r="P15353" s="63"/>
      <c r="Q15353" s="63"/>
    </row>
    <row r="15354" spans="16:17">
      <c r="P15354" s="63"/>
      <c r="Q15354" s="63"/>
    </row>
    <row r="15355" spans="16:17">
      <c r="P15355" s="63"/>
      <c r="Q15355" s="63"/>
    </row>
    <row r="15356" spans="16:17">
      <c r="P15356" s="63"/>
      <c r="Q15356" s="63"/>
    </row>
    <row r="15357" spans="16:17">
      <c r="P15357" s="63"/>
      <c r="Q15357" s="63"/>
    </row>
    <row r="15358" spans="16:17">
      <c r="P15358" s="63"/>
      <c r="Q15358" s="63"/>
    </row>
    <row r="15359" spans="16:17">
      <c r="P15359" s="63"/>
      <c r="Q15359" s="63"/>
    </row>
    <row r="15360" spans="16:17">
      <c r="P15360" s="63"/>
      <c r="Q15360" s="63"/>
    </row>
    <row r="15361" spans="16:17">
      <c r="P15361" s="63"/>
      <c r="Q15361" s="63"/>
    </row>
    <row r="15362" spans="16:17">
      <c r="P15362" s="63"/>
      <c r="Q15362" s="63"/>
    </row>
    <row r="15363" spans="16:17">
      <c r="P15363" s="63"/>
      <c r="Q15363" s="63"/>
    </row>
    <row r="15364" spans="16:17">
      <c r="P15364" s="63"/>
      <c r="Q15364" s="63"/>
    </row>
    <row r="15365" spans="16:17">
      <c r="P15365" s="63"/>
      <c r="Q15365" s="63"/>
    </row>
    <row r="15366" spans="16:17">
      <c r="P15366" s="63"/>
      <c r="Q15366" s="63"/>
    </row>
    <row r="15367" spans="16:17">
      <c r="P15367" s="63"/>
      <c r="Q15367" s="63"/>
    </row>
    <row r="15368" spans="16:17">
      <c r="P15368" s="63"/>
      <c r="Q15368" s="63"/>
    </row>
    <row r="15369" spans="16:17">
      <c r="P15369" s="63"/>
      <c r="Q15369" s="63"/>
    </row>
    <row r="15370" spans="16:17">
      <c r="P15370" s="63"/>
      <c r="Q15370" s="63"/>
    </row>
    <row r="15371" spans="16:17">
      <c r="P15371" s="63"/>
      <c r="Q15371" s="63"/>
    </row>
    <row r="15372" spans="16:17">
      <c r="P15372" s="63"/>
      <c r="Q15372" s="63"/>
    </row>
    <row r="15373" spans="16:17">
      <c r="P15373" s="63"/>
      <c r="Q15373" s="63"/>
    </row>
    <row r="15374" spans="16:17">
      <c r="P15374" s="63"/>
      <c r="Q15374" s="63"/>
    </row>
    <row r="15375" spans="16:17">
      <c r="P15375" s="63"/>
      <c r="Q15375" s="63"/>
    </row>
    <row r="15376" spans="16:17">
      <c r="P15376" s="63"/>
      <c r="Q15376" s="63"/>
    </row>
    <row r="15377" spans="16:17">
      <c r="P15377" s="63"/>
      <c r="Q15377" s="63"/>
    </row>
    <row r="15378" spans="16:17">
      <c r="P15378" s="63"/>
      <c r="Q15378" s="63"/>
    </row>
    <row r="15379" spans="16:17">
      <c r="P15379" s="63"/>
      <c r="Q15379" s="63"/>
    </row>
    <row r="15380" spans="16:17">
      <c r="P15380" s="63"/>
      <c r="Q15380" s="63"/>
    </row>
    <row r="15381" spans="16:17">
      <c r="P15381" s="63"/>
      <c r="Q15381" s="63"/>
    </row>
    <row r="15382" spans="16:17">
      <c r="P15382" s="63"/>
      <c r="Q15382" s="63"/>
    </row>
    <row r="15383" spans="16:17">
      <c r="P15383" s="63"/>
      <c r="Q15383" s="63"/>
    </row>
    <row r="15384" spans="16:17">
      <c r="P15384" s="63"/>
      <c r="Q15384" s="63"/>
    </row>
    <row r="15385" spans="16:17">
      <c r="P15385" s="63"/>
      <c r="Q15385" s="63"/>
    </row>
    <row r="15386" spans="16:17">
      <c r="P15386" s="63"/>
      <c r="Q15386" s="63"/>
    </row>
    <row r="15387" spans="16:17">
      <c r="P15387" s="63"/>
      <c r="Q15387" s="63"/>
    </row>
    <row r="15388" spans="16:17">
      <c r="P15388" s="63"/>
      <c r="Q15388" s="63"/>
    </row>
    <row r="15389" spans="16:17">
      <c r="P15389" s="63"/>
      <c r="Q15389" s="63"/>
    </row>
    <row r="15390" spans="16:17">
      <c r="P15390" s="63"/>
      <c r="Q15390" s="63"/>
    </row>
    <row r="15391" spans="16:17">
      <c r="P15391" s="63"/>
      <c r="Q15391" s="63"/>
    </row>
    <row r="15392" spans="16:17">
      <c r="P15392" s="63"/>
      <c r="Q15392" s="63"/>
    </row>
    <row r="15393" spans="16:17">
      <c r="P15393" s="63"/>
      <c r="Q15393" s="63"/>
    </row>
    <row r="15394" spans="16:17">
      <c r="P15394" s="63"/>
      <c r="Q15394" s="63"/>
    </row>
    <row r="15395" spans="16:17">
      <c r="P15395" s="63"/>
      <c r="Q15395" s="63"/>
    </row>
    <row r="15396" spans="16:17">
      <c r="P15396" s="63"/>
      <c r="Q15396" s="63"/>
    </row>
    <row r="15397" spans="16:17">
      <c r="P15397" s="63"/>
      <c r="Q15397" s="63"/>
    </row>
    <row r="15398" spans="16:17">
      <c r="P15398" s="63"/>
      <c r="Q15398" s="63"/>
    </row>
    <row r="15399" spans="16:17">
      <c r="P15399" s="63"/>
      <c r="Q15399" s="63"/>
    </row>
    <row r="15400" spans="16:17">
      <c r="P15400" s="63"/>
      <c r="Q15400" s="63"/>
    </row>
    <row r="15401" spans="16:17">
      <c r="P15401" s="63"/>
      <c r="Q15401" s="63"/>
    </row>
    <row r="15402" spans="16:17">
      <c r="P15402" s="63"/>
      <c r="Q15402" s="63"/>
    </row>
    <row r="15403" spans="16:17">
      <c r="P15403" s="63"/>
      <c r="Q15403" s="63"/>
    </row>
    <row r="15404" spans="16:17">
      <c r="P15404" s="63"/>
      <c r="Q15404" s="63"/>
    </row>
    <row r="15405" spans="16:17">
      <c r="P15405" s="63"/>
      <c r="Q15405" s="63"/>
    </row>
    <row r="15406" spans="16:17">
      <c r="P15406" s="63"/>
      <c r="Q15406" s="63"/>
    </row>
    <row r="15407" spans="16:17">
      <c r="P15407" s="63"/>
      <c r="Q15407" s="63"/>
    </row>
    <row r="15408" spans="16:17">
      <c r="P15408" s="63"/>
      <c r="Q15408" s="63"/>
    </row>
    <row r="15409" spans="16:17">
      <c r="P15409" s="63"/>
      <c r="Q15409" s="63"/>
    </row>
    <row r="15410" spans="16:17">
      <c r="P15410" s="63"/>
      <c r="Q15410" s="63"/>
    </row>
    <row r="15411" spans="16:17">
      <c r="P15411" s="63"/>
      <c r="Q15411" s="63"/>
    </row>
    <row r="15412" spans="16:17">
      <c r="P15412" s="63"/>
      <c r="Q15412" s="63"/>
    </row>
    <row r="15413" spans="16:17">
      <c r="P15413" s="63"/>
      <c r="Q15413" s="63"/>
    </row>
    <row r="15414" spans="16:17">
      <c r="P15414" s="63"/>
      <c r="Q15414" s="63"/>
    </row>
    <row r="15415" spans="16:17">
      <c r="P15415" s="63"/>
      <c r="Q15415" s="63"/>
    </row>
    <row r="15416" spans="16:17">
      <c r="P15416" s="63"/>
      <c r="Q15416" s="63"/>
    </row>
    <row r="15417" spans="16:17">
      <c r="P15417" s="63"/>
      <c r="Q15417" s="63"/>
    </row>
    <row r="15418" spans="16:17">
      <c r="P15418" s="63"/>
      <c r="Q15418" s="63"/>
    </row>
    <row r="15419" spans="16:17">
      <c r="P15419" s="63"/>
      <c r="Q15419" s="63"/>
    </row>
    <row r="15420" spans="16:17">
      <c r="P15420" s="63"/>
      <c r="Q15420" s="63"/>
    </row>
    <row r="15421" spans="16:17">
      <c r="P15421" s="63"/>
      <c r="Q15421" s="63"/>
    </row>
    <row r="15422" spans="16:17">
      <c r="P15422" s="63"/>
      <c r="Q15422" s="63"/>
    </row>
    <row r="15423" spans="16:17">
      <c r="P15423" s="63"/>
      <c r="Q15423" s="63"/>
    </row>
    <row r="15424" spans="16:17">
      <c r="P15424" s="63"/>
      <c r="Q15424" s="63"/>
    </row>
    <row r="15425" spans="16:17">
      <c r="P15425" s="63"/>
      <c r="Q15425" s="63"/>
    </row>
    <row r="15426" spans="16:17">
      <c r="P15426" s="63"/>
      <c r="Q15426" s="63"/>
    </row>
    <row r="15427" spans="16:17">
      <c r="P15427" s="63"/>
      <c r="Q15427" s="63"/>
    </row>
    <row r="15428" spans="16:17">
      <c r="P15428" s="63"/>
      <c r="Q15428" s="63"/>
    </row>
    <row r="15429" spans="16:17">
      <c r="P15429" s="63"/>
      <c r="Q15429" s="63"/>
    </row>
    <row r="15430" spans="16:17">
      <c r="P15430" s="63"/>
      <c r="Q15430" s="63"/>
    </row>
    <row r="15431" spans="16:17">
      <c r="P15431" s="63"/>
      <c r="Q15431" s="63"/>
    </row>
    <row r="15432" spans="16:17">
      <c r="P15432" s="63"/>
      <c r="Q15432" s="63"/>
    </row>
    <row r="15433" spans="16:17">
      <c r="P15433" s="63"/>
      <c r="Q15433" s="63"/>
    </row>
    <row r="15434" spans="16:17">
      <c r="P15434" s="63"/>
      <c r="Q15434" s="63"/>
    </row>
    <row r="15435" spans="16:17">
      <c r="P15435" s="63"/>
      <c r="Q15435" s="63"/>
    </row>
    <row r="15436" spans="16:17">
      <c r="P15436" s="63"/>
      <c r="Q15436" s="63"/>
    </row>
    <row r="15437" spans="16:17">
      <c r="P15437" s="63"/>
      <c r="Q15437" s="63"/>
    </row>
    <row r="15438" spans="16:17">
      <c r="P15438" s="63"/>
      <c r="Q15438" s="63"/>
    </row>
    <row r="15439" spans="16:17">
      <c r="P15439" s="63"/>
      <c r="Q15439" s="63"/>
    </row>
    <row r="15440" spans="16:17">
      <c r="P15440" s="63"/>
      <c r="Q15440" s="63"/>
    </row>
    <row r="15441" spans="16:17">
      <c r="P15441" s="63"/>
      <c r="Q15441" s="63"/>
    </row>
    <row r="15442" spans="16:17">
      <c r="P15442" s="63"/>
      <c r="Q15442" s="63"/>
    </row>
    <row r="15443" spans="16:17">
      <c r="P15443" s="63"/>
      <c r="Q15443" s="63"/>
    </row>
    <row r="15444" spans="16:17">
      <c r="P15444" s="63"/>
      <c r="Q15444" s="63"/>
    </row>
    <row r="15445" spans="16:17">
      <c r="P15445" s="63"/>
      <c r="Q15445" s="63"/>
    </row>
    <row r="15446" spans="16:17">
      <c r="P15446" s="63"/>
      <c r="Q15446" s="63"/>
    </row>
    <row r="15447" spans="16:17">
      <c r="P15447" s="63"/>
      <c r="Q15447" s="63"/>
    </row>
    <row r="15448" spans="16:17">
      <c r="P15448" s="63"/>
      <c r="Q15448" s="63"/>
    </row>
    <row r="15449" spans="16:17">
      <c r="P15449" s="63"/>
      <c r="Q15449" s="63"/>
    </row>
    <row r="15450" spans="16:17">
      <c r="P15450" s="63"/>
      <c r="Q15450" s="63"/>
    </row>
    <row r="15451" spans="16:17">
      <c r="P15451" s="63"/>
      <c r="Q15451" s="63"/>
    </row>
    <row r="15452" spans="16:17">
      <c r="P15452" s="63"/>
      <c r="Q15452" s="63"/>
    </row>
    <row r="15453" spans="16:17">
      <c r="P15453" s="63"/>
      <c r="Q15453" s="63"/>
    </row>
    <row r="15454" spans="16:17">
      <c r="P15454" s="63"/>
      <c r="Q15454" s="63"/>
    </row>
    <row r="15455" spans="16:17">
      <c r="P15455" s="63"/>
      <c r="Q15455" s="63"/>
    </row>
    <row r="15456" spans="16:17">
      <c r="P15456" s="63"/>
      <c r="Q15456" s="63"/>
    </row>
    <row r="15457" spans="16:17">
      <c r="P15457" s="63"/>
      <c r="Q15457" s="63"/>
    </row>
    <row r="15458" spans="16:17">
      <c r="P15458" s="63"/>
      <c r="Q15458" s="63"/>
    </row>
    <row r="15459" spans="16:17">
      <c r="P15459" s="63"/>
      <c r="Q15459" s="63"/>
    </row>
    <row r="15460" spans="16:17">
      <c r="P15460" s="63"/>
      <c r="Q15460" s="63"/>
    </row>
    <row r="15461" spans="16:17">
      <c r="P15461" s="63"/>
      <c r="Q15461" s="63"/>
    </row>
    <row r="15462" spans="16:17">
      <c r="P15462" s="63"/>
      <c r="Q15462" s="63"/>
    </row>
    <row r="15463" spans="16:17">
      <c r="P15463" s="63"/>
      <c r="Q15463" s="63"/>
    </row>
    <row r="15464" spans="16:17">
      <c r="P15464" s="63"/>
      <c r="Q15464" s="63"/>
    </row>
    <row r="15465" spans="16:17">
      <c r="P15465" s="63"/>
      <c r="Q15465" s="63"/>
    </row>
    <row r="15466" spans="16:17">
      <c r="P15466" s="63"/>
      <c r="Q15466" s="63"/>
    </row>
    <row r="15467" spans="16:17">
      <c r="P15467" s="63"/>
      <c r="Q15467" s="63"/>
    </row>
    <row r="15468" spans="16:17">
      <c r="P15468" s="63"/>
      <c r="Q15468" s="63"/>
    </row>
    <row r="15469" spans="16:17">
      <c r="P15469" s="63"/>
      <c r="Q15469" s="63"/>
    </row>
    <row r="15470" spans="16:17">
      <c r="P15470" s="63"/>
      <c r="Q15470" s="63"/>
    </row>
    <row r="15471" spans="16:17">
      <c r="P15471" s="63"/>
      <c r="Q15471" s="63"/>
    </row>
    <row r="15472" spans="16:17">
      <c r="P15472" s="63"/>
      <c r="Q15472" s="63"/>
    </row>
    <row r="15473" spans="16:17">
      <c r="P15473" s="63"/>
      <c r="Q15473" s="63"/>
    </row>
    <row r="15474" spans="16:17">
      <c r="P15474" s="63"/>
      <c r="Q15474" s="63"/>
    </row>
    <row r="15475" spans="16:17">
      <c r="P15475" s="63"/>
      <c r="Q15475" s="63"/>
    </row>
    <row r="15476" spans="16:17">
      <c r="P15476" s="63"/>
      <c r="Q15476" s="63"/>
    </row>
    <row r="15477" spans="16:17">
      <c r="P15477" s="63"/>
      <c r="Q15477" s="63"/>
    </row>
    <row r="15478" spans="16:17">
      <c r="P15478" s="63"/>
      <c r="Q15478" s="63"/>
    </row>
    <row r="15479" spans="16:17">
      <c r="P15479" s="63"/>
      <c r="Q15479" s="63"/>
    </row>
    <row r="15480" spans="16:17">
      <c r="P15480" s="63"/>
      <c r="Q15480" s="63"/>
    </row>
    <row r="15481" spans="16:17">
      <c r="P15481" s="63"/>
      <c r="Q15481" s="63"/>
    </row>
    <row r="15482" spans="16:17">
      <c r="P15482" s="63"/>
      <c r="Q15482" s="63"/>
    </row>
    <row r="15483" spans="16:17">
      <c r="P15483" s="63"/>
      <c r="Q15483" s="63"/>
    </row>
    <row r="15484" spans="16:17">
      <c r="P15484" s="63"/>
      <c r="Q15484" s="63"/>
    </row>
    <row r="15485" spans="16:17">
      <c r="P15485" s="63"/>
      <c r="Q15485" s="63"/>
    </row>
    <row r="15486" spans="16:17">
      <c r="P15486" s="63"/>
      <c r="Q15486" s="63"/>
    </row>
    <row r="15487" spans="16:17">
      <c r="P15487" s="63"/>
      <c r="Q15487" s="63"/>
    </row>
    <row r="15488" spans="16:17">
      <c r="P15488" s="63"/>
      <c r="Q15488" s="63"/>
    </row>
    <row r="15489" spans="16:17">
      <c r="P15489" s="63"/>
      <c r="Q15489" s="63"/>
    </row>
    <row r="15490" spans="16:17">
      <c r="P15490" s="63"/>
      <c r="Q15490" s="63"/>
    </row>
    <row r="15491" spans="16:17">
      <c r="P15491" s="63"/>
      <c r="Q15491" s="63"/>
    </row>
    <row r="15492" spans="16:17">
      <c r="P15492" s="63"/>
      <c r="Q15492" s="63"/>
    </row>
    <row r="15493" spans="16:17">
      <c r="P15493" s="63"/>
      <c r="Q15493" s="63"/>
    </row>
    <row r="15494" spans="16:17">
      <c r="P15494" s="63"/>
      <c r="Q15494" s="63"/>
    </row>
    <row r="15495" spans="16:17">
      <c r="P15495" s="63"/>
      <c r="Q15495" s="63"/>
    </row>
    <row r="15496" spans="16:17">
      <c r="P15496" s="63"/>
      <c r="Q15496" s="63"/>
    </row>
    <row r="15497" spans="16:17">
      <c r="P15497" s="63"/>
      <c r="Q15497" s="63"/>
    </row>
    <row r="15498" spans="16:17">
      <c r="P15498" s="63"/>
      <c r="Q15498" s="63"/>
    </row>
    <row r="15499" spans="16:17">
      <c r="P15499" s="63"/>
      <c r="Q15499" s="63"/>
    </row>
    <row r="15500" spans="16:17">
      <c r="P15500" s="63"/>
      <c r="Q15500" s="63"/>
    </row>
    <row r="15501" spans="16:17">
      <c r="P15501" s="63"/>
      <c r="Q15501" s="63"/>
    </row>
    <row r="15502" spans="16:17">
      <c r="P15502" s="63"/>
      <c r="Q15502" s="63"/>
    </row>
    <row r="15503" spans="16:17">
      <c r="P15503" s="63"/>
      <c r="Q15503" s="63"/>
    </row>
    <row r="15504" spans="16:17">
      <c r="P15504" s="63"/>
      <c r="Q15504" s="63"/>
    </row>
    <row r="15505" spans="16:17">
      <c r="P15505" s="63"/>
      <c r="Q15505" s="63"/>
    </row>
    <row r="15506" spans="16:17">
      <c r="P15506" s="63"/>
      <c r="Q15506" s="63"/>
    </row>
    <row r="15507" spans="16:17">
      <c r="P15507" s="63"/>
      <c r="Q15507" s="63"/>
    </row>
    <row r="15508" spans="16:17">
      <c r="P15508" s="63"/>
      <c r="Q15508" s="63"/>
    </row>
    <row r="15509" spans="16:17">
      <c r="P15509" s="63"/>
      <c r="Q15509" s="63"/>
    </row>
    <row r="15510" spans="16:17">
      <c r="P15510" s="63"/>
      <c r="Q15510" s="63"/>
    </row>
    <row r="15511" spans="16:17">
      <c r="P15511" s="63"/>
      <c r="Q15511" s="63"/>
    </row>
    <row r="15512" spans="16:17">
      <c r="P15512" s="63"/>
      <c r="Q15512" s="63"/>
    </row>
    <row r="15513" spans="16:17">
      <c r="P15513" s="63"/>
      <c r="Q15513" s="63"/>
    </row>
    <row r="15514" spans="16:17">
      <c r="P15514" s="63"/>
      <c r="Q15514" s="63"/>
    </row>
    <row r="15515" spans="16:17">
      <c r="P15515" s="63"/>
      <c r="Q15515" s="63"/>
    </row>
    <row r="15516" spans="16:17">
      <c r="P15516" s="63"/>
      <c r="Q15516" s="63"/>
    </row>
    <row r="15517" spans="16:17">
      <c r="P15517" s="63"/>
      <c r="Q15517" s="63"/>
    </row>
    <row r="15518" spans="16:17">
      <c r="P15518" s="63"/>
      <c r="Q15518" s="63"/>
    </row>
    <row r="15519" spans="16:17">
      <c r="P15519" s="63"/>
      <c r="Q15519" s="63"/>
    </row>
    <row r="15520" spans="16:17">
      <c r="P15520" s="63"/>
      <c r="Q15520" s="63"/>
    </row>
    <row r="15521" spans="16:17">
      <c r="P15521" s="63"/>
      <c r="Q15521" s="63"/>
    </row>
    <row r="15522" spans="16:17">
      <c r="P15522" s="63"/>
      <c r="Q15522" s="63"/>
    </row>
    <row r="15523" spans="16:17">
      <c r="P15523" s="63"/>
      <c r="Q15523" s="63"/>
    </row>
    <row r="15524" spans="16:17">
      <c r="P15524" s="63"/>
      <c r="Q15524" s="63"/>
    </row>
    <row r="15525" spans="16:17">
      <c r="P15525" s="63"/>
      <c r="Q15525" s="63"/>
    </row>
    <row r="15526" spans="16:17">
      <c r="P15526" s="63"/>
      <c r="Q15526" s="63"/>
    </row>
    <row r="15527" spans="16:17">
      <c r="P15527" s="63"/>
      <c r="Q15527" s="63"/>
    </row>
    <row r="15528" spans="16:17">
      <c r="P15528" s="63"/>
      <c r="Q15528" s="63"/>
    </row>
    <row r="15529" spans="16:17">
      <c r="P15529" s="63"/>
      <c r="Q15529" s="63"/>
    </row>
    <row r="15530" spans="16:17">
      <c r="P15530" s="63"/>
      <c r="Q15530" s="63"/>
    </row>
    <row r="15531" spans="16:17">
      <c r="P15531" s="63"/>
      <c r="Q15531" s="63"/>
    </row>
    <row r="15532" spans="16:17">
      <c r="P15532" s="63"/>
      <c r="Q15532" s="63"/>
    </row>
    <row r="15533" spans="16:17">
      <c r="P15533" s="63"/>
      <c r="Q15533" s="63"/>
    </row>
    <row r="15534" spans="16:17">
      <c r="P15534" s="63"/>
      <c r="Q15534" s="63"/>
    </row>
    <row r="15535" spans="16:17">
      <c r="P15535" s="63"/>
      <c r="Q15535" s="63"/>
    </row>
    <row r="15536" spans="16:17">
      <c r="P15536" s="63"/>
      <c r="Q15536" s="63"/>
    </row>
    <row r="15537" spans="16:17">
      <c r="P15537" s="63"/>
      <c r="Q15537" s="63"/>
    </row>
    <row r="15538" spans="16:17">
      <c r="P15538" s="63"/>
      <c r="Q15538" s="63"/>
    </row>
    <row r="15539" spans="16:17">
      <c r="P15539" s="63"/>
      <c r="Q15539" s="63"/>
    </row>
    <row r="15540" spans="16:17">
      <c r="P15540" s="63"/>
      <c r="Q15540" s="63"/>
    </row>
    <row r="15541" spans="16:17">
      <c r="P15541" s="63"/>
      <c r="Q15541" s="63"/>
    </row>
    <row r="15542" spans="16:17">
      <c r="P15542" s="63"/>
      <c r="Q15542" s="63"/>
    </row>
    <row r="15543" spans="16:17">
      <c r="P15543" s="63"/>
      <c r="Q15543" s="63"/>
    </row>
    <row r="15544" spans="16:17">
      <c r="P15544" s="63"/>
      <c r="Q15544" s="63"/>
    </row>
    <row r="15545" spans="16:17">
      <c r="P15545" s="63"/>
      <c r="Q15545" s="63"/>
    </row>
    <row r="15546" spans="16:17">
      <c r="P15546" s="63"/>
      <c r="Q15546" s="63"/>
    </row>
    <row r="15547" spans="16:17">
      <c r="P15547" s="63"/>
      <c r="Q15547" s="63"/>
    </row>
    <row r="15548" spans="16:17">
      <c r="P15548" s="63"/>
      <c r="Q15548" s="63"/>
    </row>
    <row r="15549" spans="16:17">
      <c r="P15549" s="63"/>
      <c r="Q15549" s="63"/>
    </row>
    <row r="15550" spans="16:17">
      <c r="P15550" s="63"/>
      <c r="Q15550" s="63"/>
    </row>
    <row r="15551" spans="16:17">
      <c r="P15551" s="63"/>
      <c r="Q15551" s="63"/>
    </row>
    <row r="15552" spans="16:17">
      <c r="P15552" s="63"/>
      <c r="Q15552" s="63"/>
    </row>
    <row r="15553" spans="16:17">
      <c r="P15553" s="63"/>
      <c r="Q15553" s="63"/>
    </row>
    <row r="15554" spans="16:17">
      <c r="P15554" s="63"/>
      <c r="Q15554" s="63"/>
    </row>
    <row r="15555" spans="16:17">
      <c r="P15555" s="63"/>
      <c r="Q15555" s="63"/>
    </row>
    <row r="15556" spans="16:17">
      <c r="P15556" s="63"/>
      <c r="Q15556" s="63"/>
    </row>
    <row r="15557" spans="16:17">
      <c r="P15557" s="63"/>
      <c r="Q15557" s="63"/>
    </row>
    <row r="15558" spans="16:17">
      <c r="P15558" s="63"/>
      <c r="Q15558" s="63"/>
    </row>
    <row r="15559" spans="16:17">
      <c r="P15559" s="63"/>
      <c r="Q15559" s="63"/>
    </row>
    <row r="15560" spans="16:17">
      <c r="P15560" s="63"/>
      <c r="Q15560" s="63"/>
    </row>
    <row r="15561" spans="16:17">
      <c r="P15561" s="63"/>
      <c r="Q15561" s="63"/>
    </row>
    <row r="15562" spans="16:17">
      <c r="P15562" s="63"/>
      <c r="Q15562" s="63"/>
    </row>
    <row r="15563" spans="16:17">
      <c r="P15563" s="63"/>
      <c r="Q15563" s="63"/>
    </row>
    <row r="15564" spans="16:17">
      <c r="P15564" s="63"/>
      <c r="Q15564" s="63"/>
    </row>
    <row r="15565" spans="16:17">
      <c r="P15565" s="63"/>
      <c r="Q15565" s="63"/>
    </row>
    <row r="15566" spans="16:17">
      <c r="P15566" s="63"/>
      <c r="Q15566" s="63"/>
    </row>
    <row r="15567" spans="16:17">
      <c r="P15567" s="63"/>
      <c r="Q15567" s="63"/>
    </row>
    <row r="15568" spans="16:17">
      <c r="P15568" s="63"/>
      <c r="Q15568" s="63"/>
    </row>
    <row r="15569" spans="16:17">
      <c r="P15569" s="63"/>
      <c r="Q15569" s="63"/>
    </row>
    <row r="15570" spans="16:17">
      <c r="P15570" s="63"/>
      <c r="Q15570" s="63"/>
    </row>
    <row r="15571" spans="16:17">
      <c r="P15571" s="63"/>
      <c r="Q15571" s="63"/>
    </row>
    <row r="15572" spans="16:17">
      <c r="P15572" s="63"/>
      <c r="Q15572" s="63"/>
    </row>
    <row r="15573" spans="16:17">
      <c r="P15573" s="63"/>
      <c r="Q15573" s="63"/>
    </row>
    <row r="15574" spans="16:17">
      <c r="P15574" s="63"/>
      <c r="Q15574" s="63"/>
    </row>
    <row r="15575" spans="16:17">
      <c r="P15575" s="63"/>
      <c r="Q15575" s="63"/>
    </row>
    <row r="15576" spans="16:17">
      <c r="P15576" s="63"/>
      <c r="Q15576" s="63"/>
    </row>
    <row r="15577" spans="16:17">
      <c r="P15577" s="63"/>
      <c r="Q15577" s="63"/>
    </row>
    <row r="15578" spans="16:17">
      <c r="P15578" s="63"/>
      <c r="Q15578" s="63"/>
    </row>
    <row r="15579" spans="16:17">
      <c r="P15579" s="63"/>
      <c r="Q15579" s="63"/>
    </row>
    <row r="15580" spans="16:17">
      <c r="P15580" s="63"/>
      <c r="Q15580" s="63"/>
    </row>
    <row r="15581" spans="16:17">
      <c r="P15581" s="63"/>
      <c r="Q15581" s="63"/>
    </row>
    <row r="15582" spans="16:17">
      <c r="P15582" s="63"/>
      <c r="Q15582" s="63"/>
    </row>
    <row r="15583" spans="16:17">
      <c r="P15583" s="63"/>
      <c r="Q15583" s="63"/>
    </row>
    <row r="15584" spans="16:17">
      <c r="P15584" s="63"/>
      <c r="Q15584" s="63"/>
    </row>
    <row r="15585" spans="15:17">
      <c r="P15585" s="63"/>
      <c r="Q15585" s="63"/>
    </row>
    <row r="15586" spans="15:17">
      <c r="P15586" s="63"/>
      <c r="Q15586" s="63"/>
    </row>
    <row r="15587" spans="15:17">
      <c r="P15587" s="63"/>
      <c r="Q15587" s="63"/>
    </row>
    <row r="15588" spans="15:17">
      <c r="P15588" s="63"/>
      <c r="Q15588" s="63"/>
    </row>
    <row r="15589" spans="15:17">
      <c r="P15589" s="63"/>
      <c r="Q15589" s="63"/>
    </row>
    <row r="15590" spans="15:17">
      <c r="P15590" s="63"/>
      <c r="Q15590" s="63"/>
    </row>
    <row r="15591" spans="15:17">
      <c r="P15591" s="63"/>
      <c r="Q15591" s="63"/>
    </row>
    <row r="15592" spans="15:17">
      <c r="P15592" s="63"/>
      <c r="Q15592" s="63"/>
    </row>
    <row r="15593" spans="15:17">
      <c r="P15593" s="63"/>
      <c r="Q15593" s="63"/>
    </row>
    <row r="15594" spans="15:17">
      <c r="P15594" s="63"/>
      <c r="Q15594" s="63"/>
    </row>
    <row r="15595" spans="15:17">
      <c r="O15595" s="55"/>
      <c r="P15595" s="63"/>
      <c r="Q15595" s="63"/>
    </row>
    <row r="15596" spans="15:17">
      <c r="O15596" s="55"/>
      <c r="P15596" s="63"/>
      <c r="Q15596" s="63"/>
    </row>
    <row r="15597" spans="15:17">
      <c r="O15597" s="55"/>
      <c r="P15597" s="63"/>
      <c r="Q15597" s="63"/>
    </row>
    <row r="15598" spans="15:17">
      <c r="O15598" s="55"/>
      <c r="P15598" s="63"/>
      <c r="Q15598" s="63"/>
    </row>
    <row r="15599" spans="15:17">
      <c r="O15599" s="55"/>
      <c r="P15599" s="63"/>
      <c r="Q15599" s="63"/>
    </row>
    <row r="15600" spans="15:17">
      <c r="O15600" s="55"/>
      <c r="P15600" s="63"/>
      <c r="Q15600" s="63"/>
    </row>
    <row r="15601" spans="15:17">
      <c r="O15601" s="55"/>
      <c r="P15601" s="63"/>
      <c r="Q15601" s="63"/>
    </row>
    <row r="15602" spans="15:17">
      <c r="O15602" s="55"/>
      <c r="P15602" s="63"/>
      <c r="Q15602" s="63"/>
    </row>
    <row r="15603" spans="15:17">
      <c r="O15603" s="55"/>
      <c r="P15603" s="63"/>
      <c r="Q15603" s="63"/>
    </row>
    <row r="15604" spans="15:17">
      <c r="O15604" s="55"/>
      <c r="P15604" s="63"/>
      <c r="Q15604" s="63"/>
    </row>
    <row r="15605" spans="15:17">
      <c r="O15605" s="55"/>
      <c r="P15605" s="63"/>
      <c r="Q15605" s="63"/>
    </row>
    <row r="15606" spans="15:17">
      <c r="O15606" s="55"/>
      <c r="P15606" s="63"/>
      <c r="Q15606" s="63"/>
    </row>
    <row r="15607" spans="15:17">
      <c r="O15607" s="55"/>
      <c r="P15607" s="63"/>
      <c r="Q15607" s="63"/>
    </row>
    <row r="15608" spans="15:17">
      <c r="O15608" s="55"/>
      <c r="P15608" s="63"/>
      <c r="Q15608" s="63"/>
    </row>
    <row r="15609" spans="15:17">
      <c r="O15609" s="55"/>
      <c r="P15609" s="63"/>
      <c r="Q15609" s="63"/>
    </row>
    <row r="15610" spans="15:17">
      <c r="O15610" s="55"/>
      <c r="P15610" s="63"/>
      <c r="Q15610" s="63"/>
    </row>
    <row r="15611" spans="15:17">
      <c r="O15611" s="55"/>
      <c r="P15611" s="63"/>
      <c r="Q15611" s="63"/>
    </row>
    <row r="15612" spans="15:17">
      <c r="O15612" s="55"/>
      <c r="P15612" s="63"/>
      <c r="Q15612" s="63"/>
    </row>
    <row r="15613" spans="15:17">
      <c r="O15613" s="55"/>
      <c r="P15613" s="63"/>
      <c r="Q15613" s="63"/>
    </row>
    <row r="15614" spans="15:17">
      <c r="O15614" s="55"/>
      <c r="P15614" s="63"/>
      <c r="Q15614" s="63"/>
    </row>
    <row r="15615" spans="15:17">
      <c r="O15615" s="55"/>
      <c r="P15615" s="63"/>
      <c r="Q15615" s="63"/>
    </row>
    <row r="15616" spans="15:17">
      <c r="O15616" s="55"/>
      <c r="P15616" s="63"/>
      <c r="Q15616" s="63"/>
    </row>
    <row r="15617" spans="15:17">
      <c r="O15617" s="55"/>
      <c r="P15617" s="63"/>
      <c r="Q15617" s="63"/>
    </row>
    <row r="15618" spans="15:17">
      <c r="O15618" s="55"/>
      <c r="P15618" s="63"/>
      <c r="Q15618" s="63"/>
    </row>
    <row r="15619" spans="15:17">
      <c r="O15619" s="55"/>
      <c r="P15619" s="63"/>
      <c r="Q15619" s="63"/>
    </row>
    <row r="15620" spans="15:17">
      <c r="O15620" s="55"/>
      <c r="P15620" s="63"/>
      <c r="Q15620" s="63"/>
    </row>
    <row r="15621" spans="15:17">
      <c r="O15621" s="55"/>
      <c r="P15621" s="63"/>
      <c r="Q15621" s="63"/>
    </row>
    <row r="15622" spans="15:17">
      <c r="O15622" s="55"/>
      <c r="P15622" s="63"/>
      <c r="Q15622" s="63"/>
    </row>
    <row r="15623" spans="15:17">
      <c r="O15623" s="55"/>
      <c r="P15623" s="63"/>
      <c r="Q15623" s="63"/>
    </row>
    <row r="15624" spans="15:17">
      <c r="O15624" s="55"/>
      <c r="P15624" s="63"/>
      <c r="Q15624" s="63"/>
    </row>
    <row r="15625" spans="15:17">
      <c r="O15625" s="55"/>
      <c r="P15625" s="63"/>
      <c r="Q15625" s="63"/>
    </row>
    <row r="15626" spans="15:17">
      <c r="O15626" s="55"/>
      <c r="P15626" s="63"/>
      <c r="Q15626" s="63"/>
    </row>
    <row r="15627" spans="15:17">
      <c r="O15627" s="55"/>
      <c r="P15627" s="63"/>
      <c r="Q15627" s="63"/>
    </row>
    <row r="15628" spans="15:17">
      <c r="O15628" s="55"/>
      <c r="P15628" s="63"/>
      <c r="Q15628" s="63"/>
    </row>
    <row r="15629" spans="15:17">
      <c r="O15629" s="55"/>
      <c r="P15629" s="63"/>
      <c r="Q15629" s="63"/>
    </row>
    <row r="15630" spans="15:17">
      <c r="O15630" s="55"/>
      <c r="P15630" s="63"/>
      <c r="Q15630" s="63"/>
    </row>
    <row r="15631" spans="15:17">
      <c r="O15631" s="55"/>
      <c r="P15631" s="63"/>
      <c r="Q15631" s="63"/>
    </row>
    <row r="15632" spans="15:17">
      <c r="O15632" s="55"/>
      <c r="P15632" s="63"/>
      <c r="Q15632" s="63"/>
    </row>
    <row r="15633" spans="15:17">
      <c r="O15633" s="55"/>
      <c r="P15633" s="63"/>
      <c r="Q15633" s="63"/>
    </row>
    <row r="15634" spans="15:17">
      <c r="O15634" s="55"/>
      <c r="P15634" s="63"/>
      <c r="Q15634" s="63"/>
    </row>
    <row r="15635" spans="15:17">
      <c r="O15635" s="55"/>
      <c r="P15635" s="63"/>
      <c r="Q15635" s="63"/>
    </row>
    <row r="15636" spans="15:17">
      <c r="O15636" s="55"/>
      <c r="P15636" s="63"/>
      <c r="Q15636" s="63"/>
    </row>
    <row r="15637" spans="15:17">
      <c r="O15637" s="55"/>
      <c r="P15637" s="63"/>
      <c r="Q15637" s="63"/>
    </row>
    <row r="15638" spans="15:17">
      <c r="O15638" s="55"/>
      <c r="P15638" s="63"/>
      <c r="Q15638" s="63"/>
    </row>
    <row r="15639" spans="15:17">
      <c r="O15639" s="55"/>
      <c r="P15639" s="63"/>
      <c r="Q15639" s="63"/>
    </row>
    <row r="15640" spans="15:17">
      <c r="O15640" s="55"/>
      <c r="P15640" s="63"/>
      <c r="Q15640" s="63"/>
    </row>
    <row r="15641" spans="15:17">
      <c r="O15641" s="55"/>
      <c r="P15641" s="63"/>
      <c r="Q15641" s="63"/>
    </row>
    <row r="15642" spans="15:17">
      <c r="O15642" s="55"/>
      <c r="P15642" s="63"/>
      <c r="Q15642" s="63"/>
    </row>
    <row r="15643" spans="15:17">
      <c r="O15643" s="55"/>
      <c r="P15643" s="63"/>
      <c r="Q15643" s="63"/>
    </row>
    <row r="15644" spans="15:17">
      <c r="O15644" s="55"/>
      <c r="P15644" s="63"/>
      <c r="Q15644" s="63"/>
    </row>
    <row r="15645" spans="15:17">
      <c r="O15645" s="55"/>
      <c r="P15645" s="63"/>
      <c r="Q15645" s="63"/>
    </row>
    <row r="15646" spans="15:17">
      <c r="O15646" s="55"/>
      <c r="P15646" s="63"/>
      <c r="Q15646" s="63"/>
    </row>
    <row r="15647" spans="15:17">
      <c r="O15647" s="55"/>
      <c r="P15647" s="63"/>
      <c r="Q15647" s="63"/>
    </row>
    <row r="15648" spans="15:17">
      <c r="O15648" s="55"/>
      <c r="P15648" s="63"/>
      <c r="Q15648" s="63"/>
    </row>
    <row r="15649" spans="15:17">
      <c r="O15649" s="55"/>
      <c r="P15649" s="63"/>
      <c r="Q15649" s="63"/>
    </row>
    <row r="15650" spans="15:17">
      <c r="O15650" s="55"/>
      <c r="P15650" s="63"/>
      <c r="Q15650" s="63"/>
    </row>
    <row r="15651" spans="15:17">
      <c r="O15651" s="55"/>
      <c r="P15651" s="63"/>
      <c r="Q15651" s="63"/>
    </row>
    <row r="15652" spans="15:17">
      <c r="O15652" s="55"/>
      <c r="P15652" s="63"/>
      <c r="Q15652" s="63"/>
    </row>
    <row r="15653" spans="15:17">
      <c r="O15653" s="55"/>
      <c r="P15653" s="63"/>
      <c r="Q15653" s="63"/>
    </row>
    <row r="15654" spans="15:17">
      <c r="O15654" s="55"/>
      <c r="P15654" s="63"/>
      <c r="Q15654" s="63"/>
    </row>
    <row r="15655" spans="15:17">
      <c r="O15655" s="55"/>
      <c r="P15655" s="63"/>
      <c r="Q15655" s="63"/>
    </row>
    <row r="15656" spans="15:17">
      <c r="O15656" s="55"/>
      <c r="P15656" s="63"/>
      <c r="Q15656" s="63"/>
    </row>
    <row r="15657" spans="15:17">
      <c r="O15657" s="55"/>
      <c r="P15657" s="63"/>
      <c r="Q15657" s="63"/>
    </row>
    <row r="15658" spans="15:17">
      <c r="O15658" s="55"/>
      <c r="P15658" s="63"/>
      <c r="Q15658" s="63"/>
    </row>
    <row r="15659" spans="15:17">
      <c r="O15659" s="55"/>
      <c r="P15659" s="63"/>
      <c r="Q15659" s="63"/>
    </row>
    <row r="15660" spans="15:17">
      <c r="O15660" s="55"/>
      <c r="P15660" s="63"/>
      <c r="Q15660" s="63"/>
    </row>
    <row r="15661" spans="15:17">
      <c r="O15661" s="55"/>
      <c r="P15661" s="63"/>
      <c r="Q15661" s="63"/>
    </row>
    <row r="15662" spans="15:17">
      <c r="O15662" s="55"/>
      <c r="P15662" s="63"/>
      <c r="Q15662" s="63"/>
    </row>
    <row r="15663" spans="15:17">
      <c r="O15663" s="55"/>
      <c r="P15663" s="63"/>
      <c r="Q15663" s="63"/>
    </row>
    <row r="15664" spans="15:17">
      <c r="O15664" s="55"/>
      <c r="P15664" s="63"/>
      <c r="Q15664" s="63"/>
    </row>
    <row r="15665" spans="15:17">
      <c r="O15665" s="55"/>
      <c r="P15665" s="63"/>
      <c r="Q15665" s="63"/>
    </row>
    <row r="15666" spans="15:17">
      <c r="O15666" s="55"/>
      <c r="P15666" s="63"/>
      <c r="Q15666" s="63"/>
    </row>
    <row r="15667" spans="15:17">
      <c r="O15667" s="55"/>
      <c r="P15667" s="63"/>
      <c r="Q15667" s="63"/>
    </row>
    <row r="15668" spans="15:17">
      <c r="O15668" s="55"/>
      <c r="P15668" s="63"/>
      <c r="Q15668" s="63"/>
    </row>
    <row r="15669" spans="15:17">
      <c r="O15669" s="55"/>
      <c r="P15669" s="63"/>
      <c r="Q15669" s="63"/>
    </row>
    <row r="15670" spans="15:17">
      <c r="O15670" s="55"/>
      <c r="P15670" s="63"/>
      <c r="Q15670" s="63"/>
    </row>
    <row r="15671" spans="15:17">
      <c r="O15671" s="55"/>
      <c r="P15671" s="63"/>
      <c r="Q15671" s="63"/>
    </row>
    <row r="15672" spans="15:17">
      <c r="O15672" s="55"/>
      <c r="P15672" s="63"/>
      <c r="Q15672" s="63"/>
    </row>
    <row r="15673" spans="15:17">
      <c r="O15673" s="55"/>
      <c r="P15673" s="63"/>
      <c r="Q15673" s="63"/>
    </row>
    <row r="15674" spans="15:17">
      <c r="O15674" s="55"/>
      <c r="P15674" s="63"/>
      <c r="Q15674" s="63"/>
    </row>
    <row r="15675" spans="15:17">
      <c r="O15675" s="55"/>
      <c r="P15675" s="63"/>
      <c r="Q15675" s="63"/>
    </row>
    <row r="15676" spans="15:17">
      <c r="O15676" s="55"/>
      <c r="P15676" s="63"/>
      <c r="Q15676" s="63"/>
    </row>
    <row r="15677" spans="15:17">
      <c r="O15677" s="55"/>
      <c r="P15677" s="63"/>
      <c r="Q15677" s="63"/>
    </row>
    <row r="15678" spans="15:17">
      <c r="O15678" s="55"/>
      <c r="P15678" s="63"/>
      <c r="Q15678" s="63"/>
    </row>
    <row r="15679" spans="15:17">
      <c r="O15679" s="55"/>
      <c r="P15679" s="63"/>
      <c r="Q15679" s="63"/>
    </row>
    <row r="15680" spans="15:17">
      <c r="O15680" s="55"/>
      <c r="P15680" s="63"/>
      <c r="Q15680" s="63"/>
    </row>
    <row r="15681" spans="15:17">
      <c r="O15681" s="55"/>
      <c r="P15681" s="63"/>
      <c r="Q15681" s="63"/>
    </row>
    <row r="15682" spans="15:17">
      <c r="O15682" s="55"/>
      <c r="P15682" s="63"/>
      <c r="Q15682" s="63"/>
    </row>
    <row r="15683" spans="15:17">
      <c r="O15683" s="55"/>
      <c r="P15683" s="63"/>
      <c r="Q15683" s="63"/>
    </row>
    <row r="15684" spans="15:17">
      <c r="O15684" s="55"/>
      <c r="P15684" s="63"/>
      <c r="Q15684" s="63"/>
    </row>
    <row r="15685" spans="15:17">
      <c r="O15685" s="55"/>
      <c r="P15685" s="63"/>
      <c r="Q15685" s="63"/>
    </row>
    <row r="15686" spans="15:17">
      <c r="O15686" s="55"/>
      <c r="P15686" s="63"/>
      <c r="Q15686" s="63"/>
    </row>
    <row r="15687" spans="15:17">
      <c r="O15687" s="55"/>
      <c r="P15687" s="63"/>
      <c r="Q15687" s="63"/>
    </row>
    <row r="15688" spans="15:17">
      <c r="O15688" s="55"/>
      <c r="P15688" s="63"/>
      <c r="Q15688" s="63"/>
    </row>
    <row r="15689" spans="15:17">
      <c r="O15689" s="55"/>
      <c r="P15689" s="63"/>
      <c r="Q15689" s="63"/>
    </row>
    <row r="15690" spans="15:17">
      <c r="O15690" s="55"/>
      <c r="P15690" s="63"/>
      <c r="Q15690" s="63"/>
    </row>
    <row r="15691" spans="15:17">
      <c r="O15691" s="55"/>
      <c r="P15691" s="63"/>
      <c r="Q15691" s="63"/>
    </row>
    <row r="15692" spans="15:17">
      <c r="O15692" s="55"/>
      <c r="P15692" s="63"/>
      <c r="Q15692" s="63"/>
    </row>
    <row r="15693" spans="15:17">
      <c r="O15693" s="55"/>
      <c r="P15693" s="63"/>
      <c r="Q15693" s="63"/>
    </row>
    <row r="15694" spans="15:17">
      <c r="O15694" s="55"/>
      <c r="P15694" s="63"/>
      <c r="Q15694" s="63"/>
    </row>
    <row r="15695" spans="15:17">
      <c r="O15695" s="55"/>
      <c r="P15695" s="63"/>
      <c r="Q15695" s="63"/>
    </row>
    <row r="15696" spans="15:17">
      <c r="O15696" s="55"/>
      <c r="P15696" s="63"/>
      <c r="Q15696" s="63"/>
    </row>
    <row r="15697" spans="15:17">
      <c r="O15697" s="55"/>
      <c r="P15697" s="63"/>
      <c r="Q15697" s="63"/>
    </row>
    <row r="15698" spans="15:17">
      <c r="O15698" s="55"/>
      <c r="P15698" s="63"/>
      <c r="Q15698" s="63"/>
    </row>
    <row r="15699" spans="15:17">
      <c r="O15699" s="55"/>
      <c r="P15699" s="63"/>
      <c r="Q15699" s="63"/>
    </row>
    <row r="15700" spans="15:17">
      <c r="O15700" s="55"/>
      <c r="P15700" s="63"/>
      <c r="Q15700" s="63"/>
    </row>
    <row r="15701" spans="15:17">
      <c r="O15701" s="55"/>
      <c r="P15701" s="63"/>
      <c r="Q15701" s="63"/>
    </row>
    <row r="15702" spans="15:17">
      <c r="O15702" s="55"/>
      <c r="P15702" s="63"/>
      <c r="Q15702" s="63"/>
    </row>
    <row r="15703" spans="15:17">
      <c r="O15703" s="55"/>
      <c r="P15703" s="63"/>
      <c r="Q15703" s="63"/>
    </row>
    <row r="15704" spans="15:17">
      <c r="O15704" s="55"/>
      <c r="P15704" s="63"/>
      <c r="Q15704" s="63"/>
    </row>
    <row r="15705" spans="15:17">
      <c r="O15705" s="55"/>
      <c r="P15705" s="63"/>
      <c r="Q15705" s="63"/>
    </row>
    <row r="15706" spans="15:17">
      <c r="O15706" s="55"/>
      <c r="P15706" s="63"/>
      <c r="Q15706" s="63"/>
    </row>
    <row r="15707" spans="15:17">
      <c r="O15707" s="55"/>
      <c r="P15707" s="63"/>
      <c r="Q15707" s="63"/>
    </row>
    <row r="15708" spans="15:17">
      <c r="O15708" s="55"/>
      <c r="P15708" s="63"/>
      <c r="Q15708" s="63"/>
    </row>
    <row r="15709" spans="15:17">
      <c r="O15709" s="55"/>
      <c r="P15709" s="63"/>
      <c r="Q15709" s="63"/>
    </row>
    <row r="15710" spans="15:17">
      <c r="O15710" s="55"/>
      <c r="P15710" s="63"/>
      <c r="Q15710" s="63"/>
    </row>
    <row r="15711" spans="15:17">
      <c r="O15711" s="55"/>
      <c r="P15711" s="63"/>
      <c r="Q15711" s="63"/>
    </row>
    <row r="15712" spans="15:17">
      <c r="O15712" s="55"/>
      <c r="P15712" s="63"/>
      <c r="Q15712" s="63"/>
    </row>
    <row r="15713" spans="15:17">
      <c r="O15713" s="55"/>
      <c r="P15713" s="63"/>
      <c r="Q15713" s="63"/>
    </row>
    <row r="15714" spans="15:17">
      <c r="O15714" s="55"/>
      <c r="P15714" s="63"/>
      <c r="Q15714" s="63"/>
    </row>
    <row r="15715" spans="15:17">
      <c r="O15715" s="55"/>
      <c r="P15715" s="63"/>
      <c r="Q15715" s="63"/>
    </row>
    <row r="15716" spans="15:17">
      <c r="O15716" s="55"/>
      <c r="P15716" s="63"/>
      <c r="Q15716" s="63"/>
    </row>
    <row r="15717" spans="15:17">
      <c r="O15717" s="55"/>
      <c r="P15717" s="63"/>
      <c r="Q15717" s="63"/>
    </row>
    <row r="15718" spans="15:17">
      <c r="O15718" s="55"/>
      <c r="P15718" s="63"/>
      <c r="Q15718" s="63"/>
    </row>
    <row r="15719" spans="15:17">
      <c r="O15719" s="55"/>
      <c r="P15719" s="63"/>
      <c r="Q15719" s="63"/>
    </row>
    <row r="15720" spans="15:17">
      <c r="O15720" s="55"/>
      <c r="P15720" s="63"/>
      <c r="Q15720" s="63"/>
    </row>
    <row r="15721" spans="15:17">
      <c r="O15721" s="55"/>
      <c r="P15721" s="63"/>
      <c r="Q15721" s="63"/>
    </row>
    <row r="15722" spans="15:17">
      <c r="O15722" s="55"/>
      <c r="P15722" s="63"/>
      <c r="Q15722" s="63"/>
    </row>
    <row r="15723" spans="15:17">
      <c r="O15723" s="55"/>
      <c r="P15723" s="63"/>
      <c r="Q15723" s="63"/>
    </row>
    <row r="15724" spans="15:17">
      <c r="O15724" s="55"/>
      <c r="P15724" s="63"/>
      <c r="Q15724" s="63"/>
    </row>
    <row r="15725" spans="15:17">
      <c r="O15725" s="55"/>
      <c r="P15725" s="63"/>
      <c r="Q15725" s="63"/>
    </row>
    <row r="15726" spans="15:17">
      <c r="O15726" s="55"/>
      <c r="P15726" s="63"/>
      <c r="Q15726" s="63"/>
    </row>
    <row r="15727" spans="15:17">
      <c r="O15727" s="55"/>
      <c r="P15727" s="63"/>
      <c r="Q15727" s="63"/>
    </row>
    <row r="15728" spans="15:17">
      <c r="O15728" s="55"/>
      <c r="P15728" s="63"/>
      <c r="Q15728" s="63"/>
    </row>
    <row r="15729" spans="15:17">
      <c r="O15729" s="55"/>
      <c r="P15729" s="63"/>
      <c r="Q15729" s="63"/>
    </row>
    <row r="15730" spans="15:17">
      <c r="O15730" s="55"/>
      <c r="P15730" s="63"/>
      <c r="Q15730" s="63"/>
    </row>
    <row r="15731" spans="15:17">
      <c r="O15731" s="55"/>
      <c r="P15731" s="63"/>
      <c r="Q15731" s="63"/>
    </row>
    <row r="15732" spans="15:17">
      <c r="O15732" s="55"/>
      <c r="P15732" s="63"/>
      <c r="Q15732" s="63"/>
    </row>
    <row r="15733" spans="15:17">
      <c r="O15733" s="55"/>
      <c r="P15733" s="63"/>
      <c r="Q15733" s="63"/>
    </row>
    <row r="15734" spans="15:17">
      <c r="O15734" s="55"/>
      <c r="P15734" s="63"/>
      <c r="Q15734" s="63"/>
    </row>
    <row r="15735" spans="15:17">
      <c r="O15735" s="55"/>
      <c r="P15735" s="63"/>
      <c r="Q15735" s="63"/>
    </row>
    <row r="15736" spans="15:17">
      <c r="O15736" s="55"/>
      <c r="P15736" s="63"/>
      <c r="Q15736" s="63"/>
    </row>
    <row r="15737" spans="15:17">
      <c r="O15737" s="55"/>
      <c r="P15737" s="63"/>
      <c r="Q15737" s="63"/>
    </row>
    <row r="15738" spans="15:17">
      <c r="O15738" s="55"/>
      <c r="P15738" s="63"/>
      <c r="Q15738" s="63"/>
    </row>
    <row r="15739" spans="15:17">
      <c r="O15739" s="55"/>
      <c r="P15739" s="63"/>
      <c r="Q15739" s="63"/>
    </row>
    <row r="15740" spans="15:17">
      <c r="O15740" s="55"/>
      <c r="P15740" s="63"/>
      <c r="Q15740" s="63"/>
    </row>
    <row r="15741" spans="15:17">
      <c r="O15741" s="55"/>
      <c r="P15741" s="63"/>
      <c r="Q15741" s="63"/>
    </row>
    <row r="15742" spans="15:17">
      <c r="O15742" s="55"/>
      <c r="P15742" s="63"/>
      <c r="Q15742" s="63"/>
    </row>
    <row r="15743" spans="15:17">
      <c r="O15743" s="55"/>
      <c r="P15743" s="63"/>
      <c r="Q15743" s="63"/>
    </row>
    <row r="15744" spans="15:17">
      <c r="O15744" s="55"/>
      <c r="P15744" s="63"/>
      <c r="Q15744" s="63"/>
    </row>
    <row r="15745" spans="15:17">
      <c r="O15745" s="55"/>
      <c r="P15745" s="63"/>
      <c r="Q15745" s="63"/>
    </row>
    <row r="15746" spans="15:17">
      <c r="O15746" s="55"/>
      <c r="P15746" s="63"/>
      <c r="Q15746" s="63"/>
    </row>
    <row r="15747" spans="15:17">
      <c r="O15747" s="55"/>
      <c r="P15747" s="63"/>
      <c r="Q15747" s="63"/>
    </row>
    <row r="15748" spans="15:17">
      <c r="O15748" s="55"/>
      <c r="P15748" s="63"/>
      <c r="Q15748" s="63"/>
    </row>
    <row r="15749" spans="15:17">
      <c r="O15749" s="55"/>
      <c r="P15749" s="63"/>
      <c r="Q15749" s="63"/>
    </row>
    <row r="15750" spans="15:17">
      <c r="O15750" s="55"/>
      <c r="P15750" s="63"/>
      <c r="Q15750" s="63"/>
    </row>
    <row r="15751" spans="15:17">
      <c r="O15751" s="55"/>
      <c r="P15751" s="63"/>
      <c r="Q15751" s="63"/>
    </row>
    <row r="15752" spans="15:17">
      <c r="O15752" s="55"/>
      <c r="P15752" s="63"/>
      <c r="Q15752" s="63"/>
    </row>
    <row r="15753" spans="15:17">
      <c r="O15753" s="55"/>
      <c r="P15753" s="63"/>
      <c r="Q15753" s="63"/>
    </row>
    <row r="15754" spans="15:17">
      <c r="O15754" s="55"/>
      <c r="P15754" s="63"/>
      <c r="Q15754" s="63"/>
    </row>
    <row r="15755" spans="15:17">
      <c r="O15755" s="55"/>
      <c r="P15755" s="63"/>
      <c r="Q15755" s="63"/>
    </row>
    <row r="15756" spans="15:17">
      <c r="O15756" s="55"/>
      <c r="P15756" s="63"/>
      <c r="Q15756" s="63"/>
    </row>
    <row r="15757" spans="15:17">
      <c r="O15757" s="55"/>
      <c r="P15757" s="63"/>
      <c r="Q15757" s="63"/>
    </row>
    <row r="15758" spans="15:17">
      <c r="O15758" s="55"/>
      <c r="P15758" s="63"/>
      <c r="Q15758" s="63"/>
    </row>
    <row r="15759" spans="15:17">
      <c r="O15759" s="55"/>
      <c r="P15759" s="63"/>
      <c r="Q15759" s="63"/>
    </row>
    <row r="15760" spans="15:17">
      <c r="O15760" s="55"/>
      <c r="P15760" s="63"/>
      <c r="Q15760" s="63"/>
    </row>
    <row r="15761" spans="15:17">
      <c r="O15761" s="55"/>
      <c r="P15761" s="63"/>
      <c r="Q15761" s="63"/>
    </row>
    <row r="15762" spans="15:17">
      <c r="O15762" s="55"/>
      <c r="P15762" s="63"/>
      <c r="Q15762" s="63"/>
    </row>
    <row r="15763" spans="15:17">
      <c r="O15763" s="55"/>
      <c r="P15763" s="63"/>
      <c r="Q15763" s="63"/>
    </row>
    <row r="15764" spans="15:17">
      <c r="O15764" s="55"/>
      <c r="P15764" s="63"/>
      <c r="Q15764" s="63"/>
    </row>
    <row r="15765" spans="15:17">
      <c r="O15765" s="55"/>
      <c r="P15765" s="63"/>
      <c r="Q15765" s="63"/>
    </row>
    <row r="15766" spans="15:17">
      <c r="O15766" s="55"/>
      <c r="P15766" s="63"/>
      <c r="Q15766" s="63"/>
    </row>
    <row r="15767" spans="15:17">
      <c r="O15767" s="55"/>
      <c r="P15767" s="63"/>
      <c r="Q15767" s="63"/>
    </row>
    <row r="15768" spans="15:17">
      <c r="O15768" s="55"/>
      <c r="P15768" s="63"/>
      <c r="Q15768" s="63"/>
    </row>
    <row r="15769" spans="15:17">
      <c r="O15769" s="55"/>
      <c r="P15769" s="63"/>
      <c r="Q15769" s="63"/>
    </row>
    <row r="15770" spans="15:17">
      <c r="O15770" s="55"/>
      <c r="P15770" s="63"/>
      <c r="Q15770" s="63"/>
    </row>
    <row r="15771" spans="15:17">
      <c r="O15771" s="55"/>
      <c r="P15771" s="63"/>
      <c r="Q15771" s="63"/>
    </row>
    <row r="15772" spans="15:17">
      <c r="O15772" s="55"/>
      <c r="P15772" s="63"/>
      <c r="Q15772" s="63"/>
    </row>
    <row r="15773" spans="15:17">
      <c r="O15773" s="55"/>
      <c r="P15773" s="63"/>
      <c r="Q15773" s="63"/>
    </row>
    <row r="15774" spans="15:17">
      <c r="O15774" s="55"/>
      <c r="P15774" s="63"/>
      <c r="Q15774" s="63"/>
    </row>
    <row r="15775" spans="15:17">
      <c r="O15775" s="55"/>
      <c r="P15775" s="63"/>
      <c r="Q15775" s="63"/>
    </row>
    <row r="15776" spans="15:17">
      <c r="O15776" s="55"/>
      <c r="P15776" s="63"/>
      <c r="Q15776" s="63"/>
    </row>
    <row r="15777" spans="15:17">
      <c r="O15777" s="55"/>
      <c r="P15777" s="63"/>
      <c r="Q15777" s="63"/>
    </row>
    <row r="15778" spans="15:17">
      <c r="O15778" s="55"/>
      <c r="P15778" s="63"/>
      <c r="Q15778" s="63"/>
    </row>
    <row r="15779" spans="15:17">
      <c r="O15779" s="55"/>
      <c r="P15779" s="63"/>
      <c r="Q15779" s="63"/>
    </row>
    <row r="15780" spans="15:17">
      <c r="O15780" s="55"/>
      <c r="P15780" s="63"/>
      <c r="Q15780" s="63"/>
    </row>
    <row r="15781" spans="15:17">
      <c r="O15781" s="55"/>
      <c r="P15781" s="63"/>
      <c r="Q15781" s="63"/>
    </row>
    <row r="15782" spans="15:17">
      <c r="O15782" s="55"/>
      <c r="P15782" s="63"/>
      <c r="Q15782" s="63"/>
    </row>
    <row r="15783" spans="15:17">
      <c r="O15783" s="55"/>
      <c r="P15783" s="63"/>
      <c r="Q15783" s="63"/>
    </row>
    <row r="15784" spans="15:17">
      <c r="O15784" s="55"/>
      <c r="P15784" s="63"/>
      <c r="Q15784" s="63"/>
    </row>
    <row r="15785" spans="15:17">
      <c r="O15785" s="55"/>
      <c r="P15785" s="63"/>
      <c r="Q15785" s="63"/>
    </row>
    <row r="15786" spans="15:17">
      <c r="O15786" s="55"/>
      <c r="P15786" s="63"/>
      <c r="Q15786" s="63"/>
    </row>
    <row r="15787" spans="15:17">
      <c r="O15787" s="55"/>
      <c r="P15787" s="63"/>
      <c r="Q15787" s="63"/>
    </row>
    <row r="15788" spans="15:17">
      <c r="O15788" s="55"/>
      <c r="P15788" s="63"/>
      <c r="Q15788" s="63"/>
    </row>
    <row r="15789" spans="15:17">
      <c r="O15789" s="55"/>
      <c r="P15789" s="63"/>
      <c r="Q15789" s="63"/>
    </row>
    <row r="15790" spans="15:17">
      <c r="O15790" s="55"/>
      <c r="P15790" s="63"/>
      <c r="Q15790" s="63"/>
    </row>
    <row r="15791" spans="15:17">
      <c r="O15791" s="55"/>
      <c r="P15791" s="63"/>
      <c r="Q15791" s="63"/>
    </row>
    <row r="15792" spans="15:17">
      <c r="O15792" s="55"/>
      <c r="P15792" s="63"/>
      <c r="Q15792" s="63"/>
    </row>
    <row r="15793" spans="15:17">
      <c r="O15793" s="55"/>
      <c r="P15793" s="63"/>
      <c r="Q15793" s="63"/>
    </row>
    <row r="15794" spans="15:17">
      <c r="O15794" s="55"/>
      <c r="P15794" s="63"/>
      <c r="Q15794" s="63"/>
    </row>
    <row r="15795" spans="15:17">
      <c r="O15795" s="55"/>
      <c r="P15795" s="63"/>
      <c r="Q15795" s="63"/>
    </row>
    <row r="15796" spans="15:17">
      <c r="O15796" s="55"/>
      <c r="P15796" s="63"/>
      <c r="Q15796" s="63"/>
    </row>
    <row r="15797" spans="15:17">
      <c r="O15797" s="55"/>
      <c r="P15797" s="63"/>
      <c r="Q15797" s="63"/>
    </row>
    <row r="15798" spans="15:17">
      <c r="O15798" s="55"/>
      <c r="P15798" s="63"/>
      <c r="Q15798" s="63"/>
    </row>
    <row r="15799" spans="15:17">
      <c r="O15799" s="55"/>
      <c r="P15799" s="63"/>
      <c r="Q15799" s="63"/>
    </row>
    <row r="15800" spans="15:17">
      <c r="O15800" s="55"/>
      <c r="P15800" s="63"/>
      <c r="Q15800" s="63"/>
    </row>
    <row r="15801" spans="15:17">
      <c r="O15801" s="55"/>
      <c r="P15801" s="63"/>
      <c r="Q15801" s="63"/>
    </row>
    <row r="15802" spans="15:17">
      <c r="O15802" s="55"/>
      <c r="P15802" s="63"/>
      <c r="Q15802" s="63"/>
    </row>
    <row r="15803" spans="15:17">
      <c r="O15803" s="55"/>
      <c r="P15803" s="63"/>
      <c r="Q15803" s="63"/>
    </row>
    <row r="15804" spans="15:17">
      <c r="O15804" s="55"/>
      <c r="P15804" s="63"/>
      <c r="Q15804" s="63"/>
    </row>
    <row r="15805" spans="15:17">
      <c r="O15805" s="55"/>
      <c r="P15805" s="63"/>
      <c r="Q15805" s="63"/>
    </row>
    <row r="15806" spans="15:17">
      <c r="O15806" s="55"/>
      <c r="P15806" s="63"/>
      <c r="Q15806" s="63"/>
    </row>
    <row r="15807" spans="15:17">
      <c r="O15807" s="55"/>
      <c r="P15807" s="63"/>
      <c r="Q15807" s="63"/>
    </row>
    <row r="15808" spans="15:17">
      <c r="O15808" s="55"/>
      <c r="P15808" s="63"/>
      <c r="Q15808" s="63"/>
    </row>
    <row r="15809" spans="15:17">
      <c r="O15809" s="55"/>
      <c r="P15809" s="63"/>
      <c r="Q15809" s="63"/>
    </row>
    <row r="15810" spans="15:17">
      <c r="O15810" s="55"/>
      <c r="P15810" s="63"/>
      <c r="Q15810" s="63"/>
    </row>
    <row r="15811" spans="15:17">
      <c r="O15811" s="55"/>
      <c r="P15811" s="63"/>
      <c r="Q15811" s="63"/>
    </row>
    <row r="15812" spans="15:17">
      <c r="O15812" s="55"/>
      <c r="P15812" s="63"/>
      <c r="Q15812" s="63"/>
    </row>
    <row r="15813" spans="15:17">
      <c r="O15813" s="55"/>
      <c r="P15813" s="63"/>
      <c r="Q15813" s="63"/>
    </row>
    <row r="15814" spans="15:17">
      <c r="O15814" s="55"/>
      <c r="P15814" s="63"/>
      <c r="Q15814" s="63"/>
    </row>
    <row r="15815" spans="15:17">
      <c r="O15815" s="55"/>
      <c r="P15815" s="63"/>
      <c r="Q15815" s="63"/>
    </row>
    <row r="15816" spans="15:17">
      <c r="O15816" s="55"/>
      <c r="P15816" s="63"/>
      <c r="Q15816" s="63"/>
    </row>
    <row r="15817" spans="15:17">
      <c r="O15817" s="55"/>
      <c r="P15817" s="63"/>
      <c r="Q15817" s="63"/>
    </row>
    <row r="15818" spans="15:17">
      <c r="O15818" s="55"/>
      <c r="P15818" s="63"/>
      <c r="Q15818" s="63"/>
    </row>
    <row r="15819" spans="15:17">
      <c r="O15819" s="55"/>
      <c r="P15819" s="63"/>
      <c r="Q15819" s="63"/>
    </row>
    <row r="15820" spans="15:17">
      <c r="O15820" s="55"/>
      <c r="P15820" s="63"/>
      <c r="Q15820" s="63"/>
    </row>
    <row r="15821" spans="15:17">
      <c r="O15821" s="55"/>
      <c r="P15821" s="63"/>
      <c r="Q15821" s="63"/>
    </row>
    <row r="15822" spans="15:17">
      <c r="O15822" s="55"/>
      <c r="P15822" s="63"/>
      <c r="Q15822" s="63"/>
    </row>
    <row r="15823" spans="15:17">
      <c r="O15823" s="55"/>
      <c r="P15823" s="63"/>
      <c r="Q15823" s="63"/>
    </row>
    <row r="15824" spans="15:17">
      <c r="O15824" s="55"/>
      <c r="P15824" s="63"/>
      <c r="Q15824" s="63"/>
    </row>
    <row r="15825" spans="15:17">
      <c r="O15825" s="55"/>
      <c r="P15825" s="63"/>
      <c r="Q15825" s="63"/>
    </row>
    <row r="15826" spans="15:17">
      <c r="O15826" s="55"/>
      <c r="P15826" s="63"/>
      <c r="Q15826" s="63"/>
    </row>
    <row r="15827" spans="15:17">
      <c r="O15827" s="55"/>
      <c r="P15827" s="63"/>
      <c r="Q15827" s="63"/>
    </row>
    <row r="15828" spans="15:17">
      <c r="O15828" s="55"/>
      <c r="P15828" s="63"/>
      <c r="Q15828" s="63"/>
    </row>
    <row r="15829" spans="15:17">
      <c r="O15829" s="55"/>
      <c r="P15829" s="63"/>
      <c r="Q15829" s="63"/>
    </row>
    <row r="15830" spans="15:17">
      <c r="O15830" s="55"/>
      <c r="P15830" s="63"/>
      <c r="Q15830" s="63"/>
    </row>
    <row r="15831" spans="15:17">
      <c r="O15831" s="55"/>
      <c r="P15831" s="63"/>
      <c r="Q15831" s="63"/>
    </row>
    <row r="15832" spans="15:17">
      <c r="O15832" s="55"/>
      <c r="P15832" s="63"/>
      <c r="Q15832" s="63"/>
    </row>
    <row r="15833" spans="15:17">
      <c r="O15833" s="55"/>
      <c r="P15833" s="63"/>
      <c r="Q15833" s="63"/>
    </row>
    <row r="15834" spans="15:17">
      <c r="O15834" s="55"/>
      <c r="P15834" s="63"/>
      <c r="Q15834" s="63"/>
    </row>
    <row r="15835" spans="15:17">
      <c r="O15835" s="55"/>
      <c r="P15835" s="63"/>
      <c r="Q15835" s="63"/>
    </row>
    <row r="15836" spans="15:17">
      <c r="O15836" s="55"/>
      <c r="P15836" s="63"/>
      <c r="Q15836" s="63"/>
    </row>
    <row r="15837" spans="15:17">
      <c r="O15837" s="55"/>
      <c r="P15837" s="63"/>
      <c r="Q15837" s="63"/>
    </row>
    <row r="15838" spans="15:17">
      <c r="O15838" s="55"/>
      <c r="P15838" s="63"/>
      <c r="Q15838" s="63"/>
    </row>
    <row r="15839" spans="15:17">
      <c r="O15839" s="55"/>
      <c r="P15839" s="63"/>
      <c r="Q15839" s="63"/>
    </row>
    <row r="15840" spans="15:17">
      <c r="O15840" s="55"/>
      <c r="P15840" s="63"/>
      <c r="Q15840" s="63"/>
    </row>
    <row r="15841" spans="15:17">
      <c r="O15841" s="55"/>
      <c r="P15841" s="63"/>
      <c r="Q15841" s="63"/>
    </row>
    <row r="15842" spans="15:17">
      <c r="O15842" s="55"/>
      <c r="P15842" s="63"/>
      <c r="Q15842" s="63"/>
    </row>
    <row r="15843" spans="15:17">
      <c r="O15843" s="55"/>
      <c r="P15843" s="63"/>
      <c r="Q15843" s="63"/>
    </row>
    <row r="15844" spans="15:17">
      <c r="O15844" s="55"/>
      <c r="P15844" s="63"/>
      <c r="Q15844" s="63"/>
    </row>
    <row r="15845" spans="15:17">
      <c r="O15845" s="55"/>
      <c r="P15845" s="63"/>
      <c r="Q15845" s="63"/>
    </row>
    <row r="15846" spans="15:17">
      <c r="O15846" s="55"/>
      <c r="P15846" s="63"/>
      <c r="Q15846" s="63"/>
    </row>
    <row r="15847" spans="15:17">
      <c r="O15847" s="55"/>
      <c r="P15847" s="63"/>
      <c r="Q15847" s="63"/>
    </row>
    <row r="15848" spans="15:17">
      <c r="O15848" s="55"/>
      <c r="P15848" s="63"/>
      <c r="Q15848" s="63"/>
    </row>
    <row r="15849" spans="15:17">
      <c r="O15849" s="55"/>
      <c r="P15849" s="63"/>
      <c r="Q15849" s="63"/>
    </row>
    <row r="15850" spans="15:17">
      <c r="O15850" s="55"/>
      <c r="P15850" s="63"/>
      <c r="Q15850" s="63"/>
    </row>
    <row r="15851" spans="15:17">
      <c r="O15851" s="55"/>
      <c r="P15851" s="63"/>
      <c r="Q15851" s="63"/>
    </row>
    <row r="15852" spans="15:17">
      <c r="O15852" s="55"/>
      <c r="P15852" s="63"/>
      <c r="Q15852" s="63"/>
    </row>
    <row r="15853" spans="15:17">
      <c r="O15853" s="55"/>
      <c r="P15853" s="63"/>
      <c r="Q15853" s="63"/>
    </row>
    <row r="15854" spans="15:17">
      <c r="O15854" s="55"/>
      <c r="P15854" s="63"/>
      <c r="Q15854" s="63"/>
    </row>
    <row r="15855" spans="15:17">
      <c r="O15855" s="55"/>
      <c r="P15855" s="63"/>
      <c r="Q15855" s="63"/>
    </row>
    <row r="15856" spans="15:17">
      <c r="O15856" s="55"/>
      <c r="P15856" s="63"/>
      <c r="Q15856" s="63"/>
    </row>
    <row r="15857" spans="15:17">
      <c r="O15857" s="55"/>
      <c r="P15857" s="63"/>
      <c r="Q15857" s="63"/>
    </row>
    <row r="15858" spans="15:17">
      <c r="O15858" s="55"/>
      <c r="P15858" s="63"/>
      <c r="Q15858" s="63"/>
    </row>
    <row r="15859" spans="15:17">
      <c r="O15859" s="55"/>
      <c r="P15859" s="63"/>
      <c r="Q15859" s="63"/>
    </row>
    <row r="15860" spans="15:17">
      <c r="O15860" s="55"/>
      <c r="P15860" s="63"/>
      <c r="Q15860" s="63"/>
    </row>
    <row r="15861" spans="15:17">
      <c r="O15861" s="55"/>
      <c r="P15861" s="63"/>
      <c r="Q15861" s="63"/>
    </row>
    <row r="15862" spans="15:17">
      <c r="O15862" s="55"/>
      <c r="P15862" s="63"/>
      <c r="Q15862" s="63"/>
    </row>
    <row r="15863" spans="15:17">
      <c r="O15863" s="55"/>
      <c r="P15863" s="63"/>
      <c r="Q15863" s="63"/>
    </row>
    <row r="15864" spans="15:17">
      <c r="O15864" s="55"/>
      <c r="P15864" s="63"/>
      <c r="Q15864" s="63"/>
    </row>
    <row r="15865" spans="15:17">
      <c r="O15865" s="55"/>
      <c r="P15865" s="63"/>
      <c r="Q15865" s="63"/>
    </row>
    <row r="15866" spans="15:17">
      <c r="O15866" s="55"/>
      <c r="P15866" s="63"/>
      <c r="Q15866" s="63"/>
    </row>
    <row r="15867" spans="15:17">
      <c r="O15867" s="55"/>
      <c r="P15867" s="63"/>
      <c r="Q15867" s="63"/>
    </row>
    <row r="15868" spans="15:17">
      <c r="O15868" s="55"/>
      <c r="P15868" s="63"/>
      <c r="Q15868" s="63"/>
    </row>
    <row r="15869" spans="15:17">
      <c r="O15869" s="55"/>
      <c r="P15869" s="63"/>
      <c r="Q15869" s="63"/>
    </row>
    <row r="15870" spans="15:17">
      <c r="O15870" s="55"/>
      <c r="P15870" s="63"/>
      <c r="Q15870" s="63"/>
    </row>
    <row r="15871" spans="15:17">
      <c r="O15871" s="55"/>
      <c r="P15871" s="63"/>
      <c r="Q15871" s="63"/>
    </row>
    <row r="15872" spans="15:17">
      <c r="O15872" s="55"/>
      <c r="P15872" s="63"/>
      <c r="Q15872" s="63"/>
    </row>
    <row r="15873" spans="15:17">
      <c r="O15873" s="55"/>
      <c r="P15873" s="63"/>
      <c r="Q15873" s="63"/>
    </row>
    <row r="15874" spans="15:17">
      <c r="O15874" s="55"/>
      <c r="P15874" s="63"/>
      <c r="Q15874" s="63"/>
    </row>
    <row r="15875" spans="15:17">
      <c r="O15875" s="55"/>
      <c r="P15875" s="63"/>
      <c r="Q15875" s="63"/>
    </row>
    <row r="15876" spans="15:17">
      <c r="O15876" s="55"/>
      <c r="P15876" s="63"/>
      <c r="Q15876" s="63"/>
    </row>
    <row r="15877" spans="15:17">
      <c r="O15877" s="55"/>
      <c r="P15877" s="63"/>
      <c r="Q15877" s="63"/>
    </row>
    <row r="15878" spans="15:17">
      <c r="O15878" s="55"/>
      <c r="P15878" s="63"/>
      <c r="Q15878" s="63"/>
    </row>
    <row r="15879" spans="15:17">
      <c r="O15879" s="55"/>
      <c r="P15879" s="63"/>
      <c r="Q15879" s="63"/>
    </row>
    <row r="15880" spans="15:17">
      <c r="O15880" s="55"/>
      <c r="P15880" s="63"/>
      <c r="Q15880" s="63"/>
    </row>
    <row r="15881" spans="15:17">
      <c r="O15881" s="55"/>
      <c r="P15881" s="63"/>
      <c r="Q15881" s="63"/>
    </row>
    <row r="15882" spans="15:17">
      <c r="O15882" s="55"/>
      <c r="P15882" s="63"/>
      <c r="Q15882" s="63"/>
    </row>
    <row r="15883" spans="15:17">
      <c r="O15883" s="55"/>
      <c r="P15883" s="63"/>
      <c r="Q15883" s="63"/>
    </row>
    <row r="15884" spans="15:17">
      <c r="O15884" s="55"/>
      <c r="P15884" s="63"/>
      <c r="Q15884" s="63"/>
    </row>
    <row r="15885" spans="15:17">
      <c r="O15885" s="55"/>
      <c r="P15885" s="63"/>
      <c r="Q15885" s="63"/>
    </row>
    <row r="15886" spans="15:17">
      <c r="O15886" s="55"/>
      <c r="P15886" s="63"/>
      <c r="Q15886" s="63"/>
    </row>
    <row r="15887" spans="15:17">
      <c r="O15887" s="55"/>
      <c r="P15887" s="63"/>
      <c r="Q15887" s="63"/>
    </row>
    <row r="15888" spans="15:17">
      <c r="O15888" s="55"/>
      <c r="P15888" s="63"/>
      <c r="Q15888" s="63"/>
    </row>
    <row r="15889" spans="15:17">
      <c r="O15889" s="55"/>
      <c r="P15889" s="63"/>
      <c r="Q15889" s="63"/>
    </row>
    <row r="15890" spans="15:17">
      <c r="O15890" s="55"/>
      <c r="P15890" s="63"/>
      <c r="Q15890" s="63"/>
    </row>
    <row r="15891" spans="15:17">
      <c r="O15891" s="55"/>
      <c r="P15891" s="63"/>
      <c r="Q15891" s="63"/>
    </row>
    <row r="15892" spans="15:17">
      <c r="O15892" s="55"/>
      <c r="P15892" s="63"/>
      <c r="Q15892" s="63"/>
    </row>
    <row r="15893" spans="15:17">
      <c r="O15893" s="55"/>
      <c r="P15893" s="63"/>
      <c r="Q15893" s="63"/>
    </row>
    <row r="15894" spans="15:17">
      <c r="O15894" s="55"/>
      <c r="P15894" s="63"/>
      <c r="Q15894" s="63"/>
    </row>
    <row r="15895" spans="15:17">
      <c r="O15895" s="55"/>
      <c r="P15895" s="63"/>
      <c r="Q15895" s="63"/>
    </row>
    <row r="15896" spans="15:17">
      <c r="O15896" s="55"/>
      <c r="P15896" s="63"/>
      <c r="Q15896" s="63"/>
    </row>
    <row r="15897" spans="15:17">
      <c r="O15897" s="55"/>
      <c r="P15897" s="63"/>
      <c r="Q15897" s="63"/>
    </row>
    <row r="15898" spans="15:17">
      <c r="O15898" s="55"/>
      <c r="P15898" s="63"/>
      <c r="Q15898" s="63"/>
    </row>
    <row r="15899" spans="15:17">
      <c r="O15899" s="55"/>
      <c r="P15899" s="63"/>
      <c r="Q15899" s="63"/>
    </row>
    <row r="15900" spans="15:17">
      <c r="O15900" s="55"/>
      <c r="P15900" s="63"/>
      <c r="Q15900" s="63"/>
    </row>
    <row r="15901" spans="15:17">
      <c r="O15901" s="55"/>
      <c r="P15901" s="63"/>
      <c r="Q15901" s="63"/>
    </row>
    <row r="15902" spans="15:17">
      <c r="O15902" s="55"/>
      <c r="P15902" s="63"/>
      <c r="Q15902" s="63"/>
    </row>
    <row r="15903" spans="15:17">
      <c r="O15903" s="55"/>
      <c r="P15903" s="63"/>
      <c r="Q15903" s="63"/>
    </row>
    <row r="15904" spans="15:17">
      <c r="O15904" s="55"/>
      <c r="P15904" s="63"/>
      <c r="Q15904" s="63"/>
    </row>
    <row r="15905" spans="15:17">
      <c r="O15905" s="55"/>
      <c r="P15905" s="63"/>
      <c r="Q15905" s="63"/>
    </row>
    <row r="15906" spans="15:17">
      <c r="O15906" s="55"/>
      <c r="P15906" s="63"/>
      <c r="Q15906" s="63"/>
    </row>
    <row r="15907" spans="15:17">
      <c r="P15907" s="63"/>
      <c r="Q15907" s="63"/>
    </row>
    <row r="15908" spans="15:17">
      <c r="P15908" s="63"/>
      <c r="Q15908" s="63"/>
    </row>
    <row r="15909" spans="15:17">
      <c r="P15909" s="63"/>
      <c r="Q15909" s="63"/>
    </row>
    <row r="15910" spans="15:17">
      <c r="P15910" s="63"/>
      <c r="Q15910" s="63"/>
    </row>
    <row r="15911" spans="15:17">
      <c r="P15911" s="63"/>
      <c r="Q15911" s="63"/>
    </row>
    <row r="15912" spans="15:17">
      <c r="P15912" s="63"/>
      <c r="Q15912" s="63"/>
    </row>
    <row r="15913" spans="15:17">
      <c r="P15913" s="63"/>
      <c r="Q15913" s="63"/>
    </row>
    <row r="15914" spans="15:17">
      <c r="P15914" s="63"/>
      <c r="Q15914" s="63"/>
    </row>
    <row r="15915" spans="15:17">
      <c r="P15915" s="63"/>
      <c r="Q15915" s="63"/>
    </row>
    <row r="15916" spans="15:17">
      <c r="P15916" s="63"/>
      <c r="Q15916" s="63"/>
    </row>
    <row r="15917" spans="15:17">
      <c r="P15917" s="63"/>
      <c r="Q15917" s="63"/>
    </row>
    <row r="15918" spans="15:17">
      <c r="P15918" s="63"/>
      <c r="Q15918" s="63"/>
    </row>
    <row r="15919" spans="15:17">
      <c r="P15919" s="63"/>
      <c r="Q15919" s="63"/>
    </row>
    <row r="15920" spans="15:17">
      <c r="P15920" s="63"/>
      <c r="Q15920" s="63"/>
    </row>
    <row r="15921" spans="16:17">
      <c r="P15921" s="63"/>
      <c r="Q15921" s="63"/>
    </row>
    <row r="15922" spans="16:17">
      <c r="P15922" s="63"/>
      <c r="Q15922" s="63"/>
    </row>
    <row r="15923" spans="16:17">
      <c r="P15923" s="63"/>
      <c r="Q15923" s="63"/>
    </row>
    <row r="15924" spans="16:17">
      <c r="P15924" s="63"/>
      <c r="Q15924" s="63"/>
    </row>
    <row r="15925" spans="16:17">
      <c r="P15925" s="63"/>
      <c r="Q15925" s="63"/>
    </row>
    <row r="15926" spans="16:17">
      <c r="P15926" s="63"/>
      <c r="Q15926" s="63"/>
    </row>
    <row r="15927" spans="16:17">
      <c r="P15927" s="63"/>
      <c r="Q15927" s="63"/>
    </row>
    <row r="15928" spans="16:17">
      <c r="P15928" s="63"/>
      <c r="Q15928" s="63"/>
    </row>
    <row r="15929" spans="16:17">
      <c r="P15929" s="63"/>
      <c r="Q15929" s="63"/>
    </row>
    <row r="15930" spans="16:17">
      <c r="P15930" s="63"/>
      <c r="Q15930" s="63"/>
    </row>
    <row r="15931" spans="16:17">
      <c r="P15931" s="63"/>
      <c r="Q15931" s="63"/>
    </row>
    <row r="15932" spans="16:17">
      <c r="P15932" s="63"/>
      <c r="Q15932" s="63"/>
    </row>
    <row r="15933" spans="16:17">
      <c r="P15933" s="63"/>
      <c r="Q15933" s="63"/>
    </row>
    <row r="15934" spans="16:17">
      <c r="P15934" s="63"/>
      <c r="Q15934" s="63"/>
    </row>
    <row r="15935" spans="16:17">
      <c r="P15935" s="63"/>
      <c r="Q15935" s="63"/>
    </row>
    <row r="15936" spans="16:17">
      <c r="P15936" s="63"/>
      <c r="Q15936" s="63"/>
    </row>
    <row r="15937" spans="16:17">
      <c r="P15937" s="63"/>
      <c r="Q15937" s="63"/>
    </row>
    <row r="15938" spans="16:17">
      <c r="P15938" s="63"/>
      <c r="Q15938" s="63"/>
    </row>
    <row r="15939" spans="16:17">
      <c r="P15939" s="63"/>
      <c r="Q15939" s="63"/>
    </row>
    <row r="15940" spans="16:17">
      <c r="P15940" s="63"/>
      <c r="Q15940" s="63"/>
    </row>
    <row r="15941" spans="16:17">
      <c r="P15941" s="63"/>
      <c r="Q15941" s="63"/>
    </row>
    <row r="15942" spans="16:17">
      <c r="P15942" s="63"/>
      <c r="Q15942" s="63"/>
    </row>
    <row r="15943" spans="16:17">
      <c r="P15943" s="63"/>
      <c r="Q15943" s="63"/>
    </row>
    <row r="15944" spans="16:17">
      <c r="P15944" s="63"/>
      <c r="Q15944" s="63"/>
    </row>
    <row r="15945" spans="16:17">
      <c r="P15945" s="63"/>
      <c r="Q15945" s="63"/>
    </row>
    <row r="15946" spans="16:17">
      <c r="P15946" s="63"/>
      <c r="Q15946" s="63"/>
    </row>
    <row r="15947" spans="16:17">
      <c r="P15947" s="63"/>
      <c r="Q15947" s="63"/>
    </row>
    <row r="15948" spans="16:17">
      <c r="P15948" s="63"/>
      <c r="Q15948" s="63"/>
    </row>
    <row r="15949" spans="16:17">
      <c r="P15949" s="63"/>
      <c r="Q15949" s="63"/>
    </row>
    <row r="15950" spans="16:17">
      <c r="P15950" s="63"/>
      <c r="Q15950" s="63"/>
    </row>
    <row r="15951" spans="16:17">
      <c r="P15951" s="63"/>
      <c r="Q15951" s="63"/>
    </row>
    <row r="15952" spans="16:17">
      <c r="P15952" s="63"/>
      <c r="Q15952" s="63"/>
    </row>
    <row r="15953" spans="16:17">
      <c r="P15953" s="63"/>
      <c r="Q15953" s="63"/>
    </row>
    <row r="15954" spans="16:17">
      <c r="P15954" s="63"/>
      <c r="Q15954" s="63"/>
    </row>
    <row r="15955" spans="16:17">
      <c r="P15955" s="63"/>
      <c r="Q15955" s="63"/>
    </row>
    <row r="15956" spans="16:17">
      <c r="P15956" s="63"/>
      <c r="Q15956" s="63"/>
    </row>
    <row r="15957" spans="16:17">
      <c r="P15957" s="63"/>
      <c r="Q15957" s="63"/>
    </row>
    <row r="15958" spans="16:17">
      <c r="P15958" s="63"/>
      <c r="Q15958" s="63"/>
    </row>
    <row r="15959" spans="16:17">
      <c r="P15959" s="63"/>
      <c r="Q15959" s="63"/>
    </row>
    <row r="15960" spans="16:17">
      <c r="P15960" s="63"/>
      <c r="Q15960" s="63"/>
    </row>
    <row r="15961" spans="16:17">
      <c r="P15961" s="63"/>
      <c r="Q15961" s="63"/>
    </row>
    <row r="15962" spans="16:17">
      <c r="P15962" s="63"/>
      <c r="Q15962" s="63"/>
    </row>
    <row r="15963" spans="16:17">
      <c r="P15963" s="63"/>
      <c r="Q15963" s="63"/>
    </row>
    <row r="15964" spans="16:17">
      <c r="P15964" s="63"/>
      <c r="Q15964" s="63"/>
    </row>
    <row r="15965" spans="16:17">
      <c r="P15965" s="63"/>
      <c r="Q15965" s="63"/>
    </row>
    <row r="15966" spans="16:17">
      <c r="P15966" s="63"/>
      <c r="Q15966" s="63"/>
    </row>
    <row r="15967" spans="16:17">
      <c r="P15967" s="63"/>
      <c r="Q15967" s="63"/>
    </row>
    <row r="15968" spans="16:17">
      <c r="P15968" s="63"/>
      <c r="Q15968" s="63"/>
    </row>
    <row r="15969" spans="16:17">
      <c r="P15969" s="63"/>
      <c r="Q15969" s="63"/>
    </row>
    <row r="15970" spans="16:17">
      <c r="P15970" s="63"/>
      <c r="Q15970" s="63"/>
    </row>
    <row r="15971" spans="16:17">
      <c r="P15971" s="63"/>
      <c r="Q15971" s="63"/>
    </row>
    <row r="15972" spans="16:17">
      <c r="P15972" s="63"/>
      <c r="Q15972" s="63"/>
    </row>
    <row r="15973" spans="16:17">
      <c r="P15973" s="63"/>
      <c r="Q15973" s="63"/>
    </row>
    <row r="15974" spans="16:17">
      <c r="P15974" s="63"/>
      <c r="Q15974" s="63"/>
    </row>
    <row r="15975" spans="16:17">
      <c r="P15975" s="63"/>
      <c r="Q15975" s="63"/>
    </row>
    <row r="15976" spans="16:17">
      <c r="P15976" s="63"/>
      <c r="Q15976" s="63"/>
    </row>
    <row r="15977" spans="16:17">
      <c r="P15977" s="63"/>
      <c r="Q15977" s="63"/>
    </row>
    <row r="15978" spans="16:17">
      <c r="P15978" s="63"/>
      <c r="Q15978" s="63"/>
    </row>
    <row r="15979" spans="16:17">
      <c r="P15979" s="63"/>
      <c r="Q15979" s="63"/>
    </row>
    <row r="15980" spans="16:17">
      <c r="P15980" s="63"/>
      <c r="Q15980" s="63"/>
    </row>
    <row r="15981" spans="16:17">
      <c r="P15981" s="63"/>
      <c r="Q15981" s="63"/>
    </row>
    <row r="15982" spans="16:17">
      <c r="P15982" s="63"/>
      <c r="Q15982" s="63"/>
    </row>
    <row r="15983" spans="16:17">
      <c r="P15983" s="63"/>
      <c r="Q15983" s="63"/>
    </row>
    <row r="15984" spans="16:17">
      <c r="P15984" s="63"/>
      <c r="Q15984" s="63"/>
    </row>
    <row r="15985" spans="16:17">
      <c r="P15985" s="63"/>
      <c r="Q15985" s="63"/>
    </row>
    <row r="15986" spans="16:17">
      <c r="P15986" s="63"/>
      <c r="Q15986" s="63"/>
    </row>
    <row r="15987" spans="16:17">
      <c r="P15987" s="63"/>
      <c r="Q15987" s="63"/>
    </row>
    <row r="15988" spans="16:17">
      <c r="P15988" s="63"/>
      <c r="Q15988" s="63"/>
    </row>
    <row r="15989" spans="16:17">
      <c r="P15989" s="63"/>
      <c r="Q15989" s="63"/>
    </row>
    <row r="15990" spans="16:17">
      <c r="P15990" s="63"/>
      <c r="Q15990" s="63"/>
    </row>
    <row r="15991" spans="16:17">
      <c r="P15991" s="63"/>
      <c r="Q15991" s="63"/>
    </row>
    <row r="15992" spans="16:17">
      <c r="P15992" s="63"/>
      <c r="Q15992" s="63"/>
    </row>
    <row r="15993" spans="16:17">
      <c r="P15993" s="63"/>
      <c r="Q15993" s="63"/>
    </row>
    <row r="15994" spans="16:17">
      <c r="P15994" s="63"/>
      <c r="Q15994" s="63"/>
    </row>
    <row r="15995" spans="16:17">
      <c r="P15995" s="63"/>
      <c r="Q15995" s="63"/>
    </row>
    <row r="15996" spans="16:17">
      <c r="P15996" s="63"/>
      <c r="Q15996" s="63"/>
    </row>
    <row r="15997" spans="16:17">
      <c r="P15997" s="63"/>
      <c r="Q15997" s="63"/>
    </row>
    <row r="15998" spans="16:17">
      <c r="P15998" s="63"/>
      <c r="Q15998" s="63"/>
    </row>
    <row r="15999" spans="16:17">
      <c r="P15999" s="63"/>
      <c r="Q15999" s="63"/>
    </row>
    <row r="16000" spans="16:17">
      <c r="P16000" s="63"/>
      <c r="Q16000" s="63"/>
    </row>
    <row r="16001" spans="16:17">
      <c r="P16001" s="63"/>
      <c r="Q16001" s="63"/>
    </row>
    <row r="16002" spans="16:17">
      <c r="P16002" s="63"/>
      <c r="Q16002" s="63"/>
    </row>
    <row r="16003" spans="16:17">
      <c r="P16003" s="63"/>
      <c r="Q16003" s="63"/>
    </row>
    <row r="16004" spans="16:17">
      <c r="P16004" s="63"/>
      <c r="Q16004" s="63"/>
    </row>
    <row r="16005" spans="16:17">
      <c r="P16005" s="63"/>
      <c r="Q16005" s="63"/>
    </row>
    <row r="16006" spans="16:17">
      <c r="P16006" s="63"/>
      <c r="Q16006" s="63"/>
    </row>
    <row r="16007" spans="16:17">
      <c r="P16007" s="63"/>
      <c r="Q16007" s="63"/>
    </row>
    <row r="16008" spans="16:17">
      <c r="P16008" s="63"/>
      <c r="Q16008" s="63"/>
    </row>
    <row r="16009" spans="16:17">
      <c r="P16009" s="63"/>
      <c r="Q16009" s="63"/>
    </row>
    <row r="16010" spans="16:17">
      <c r="P16010" s="63"/>
      <c r="Q16010" s="63"/>
    </row>
    <row r="16011" spans="16:17">
      <c r="P16011" s="63"/>
      <c r="Q16011" s="63"/>
    </row>
    <row r="16012" spans="16:17">
      <c r="P16012" s="63"/>
      <c r="Q16012" s="63"/>
    </row>
    <row r="16013" spans="16:17">
      <c r="P16013" s="63"/>
      <c r="Q16013" s="63"/>
    </row>
    <row r="16014" spans="16:17">
      <c r="P16014" s="63"/>
      <c r="Q16014" s="63"/>
    </row>
    <row r="16015" spans="16:17">
      <c r="P16015" s="63"/>
      <c r="Q16015" s="63"/>
    </row>
    <row r="16016" spans="16:17">
      <c r="P16016" s="63"/>
      <c r="Q16016" s="63"/>
    </row>
    <row r="16017" spans="16:17">
      <c r="P16017" s="63"/>
      <c r="Q16017" s="63"/>
    </row>
    <row r="16018" spans="16:17">
      <c r="P16018" s="63"/>
      <c r="Q16018" s="63"/>
    </row>
    <row r="16019" spans="16:17">
      <c r="P16019" s="63"/>
      <c r="Q16019" s="63"/>
    </row>
    <row r="16020" spans="16:17">
      <c r="P16020" s="63"/>
      <c r="Q16020" s="63"/>
    </row>
    <row r="16021" spans="16:17">
      <c r="P16021" s="63"/>
      <c r="Q16021" s="63"/>
    </row>
    <row r="16022" spans="16:17">
      <c r="P16022" s="63"/>
      <c r="Q16022" s="63"/>
    </row>
    <row r="16023" spans="16:17">
      <c r="P16023" s="63"/>
      <c r="Q16023" s="63"/>
    </row>
    <row r="16024" spans="16:17">
      <c r="P16024" s="63"/>
      <c r="Q16024" s="63"/>
    </row>
    <row r="16025" spans="16:17">
      <c r="P16025" s="63"/>
      <c r="Q16025" s="63"/>
    </row>
    <row r="16026" spans="16:17">
      <c r="P16026" s="63"/>
      <c r="Q16026" s="63"/>
    </row>
    <row r="16027" spans="16:17">
      <c r="P16027" s="63"/>
      <c r="Q16027" s="63"/>
    </row>
    <row r="16028" spans="16:17">
      <c r="P16028" s="63"/>
      <c r="Q16028" s="63"/>
    </row>
    <row r="16029" spans="16:17">
      <c r="P16029" s="63"/>
      <c r="Q16029" s="63"/>
    </row>
    <row r="16030" spans="16:17">
      <c r="P16030" s="63"/>
      <c r="Q16030" s="63"/>
    </row>
    <row r="16031" spans="16:17">
      <c r="P16031" s="63"/>
      <c r="Q16031" s="63"/>
    </row>
    <row r="16032" spans="16:17">
      <c r="P16032" s="63"/>
      <c r="Q16032" s="63"/>
    </row>
    <row r="16033" spans="16:17">
      <c r="P16033" s="63"/>
      <c r="Q16033" s="63"/>
    </row>
    <row r="16034" spans="16:17">
      <c r="P16034" s="63"/>
      <c r="Q16034" s="63"/>
    </row>
    <row r="16035" spans="16:17">
      <c r="P16035" s="63"/>
      <c r="Q16035" s="63"/>
    </row>
    <row r="16036" spans="16:17">
      <c r="P16036" s="63"/>
      <c r="Q16036" s="63"/>
    </row>
    <row r="16037" spans="16:17">
      <c r="P16037" s="63"/>
      <c r="Q16037" s="63"/>
    </row>
    <row r="16038" spans="16:17">
      <c r="P16038" s="63"/>
      <c r="Q16038" s="63"/>
    </row>
    <row r="16039" spans="16:17">
      <c r="P16039" s="63"/>
      <c r="Q16039" s="63"/>
    </row>
    <row r="16040" spans="16:17">
      <c r="P16040" s="63"/>
      <c r="Q16040" s="63"/>
    </row>
    <row r="16041" spans="16:17">
      <c r="P16041" s="63"/>
      <c r="Q16041" s="63"/>
    </row>
    <row r="16042" spans="16:17">
      <c r="P16042" s="63"/>
      <c r="Q16042" s="63"/>
    </row>
    <row r="16043" spans="16:17">
      <c r="P16043" s="63"/>
      <c r="Q16043" s="63"/>
    </row>
    <row r="16044" spans="16:17">
      <c r="P16044" s="63"/>
      <c r="Q16044" s="63"/>
    </row>
    <row r="16045" spans="16:17">
      <c r="P16045" s="63"/>
      <c r="Q16045" s="63"/>
    </row>
    <row r="16046" spans="16:17">
      <c r="P16046" s="63"/>
      <c r="Q16046" s="63"/>
    </row>
    <row r="16047" spans="16:17">
      <c r="P16047" s="63"/>
      <c r="Q16047" s="63"/>
    </row>
    <row r="16048" spans="16:17">
      <c r="P16048" s="63"/>
      <c r="Q16048" s="63"/>
    </row>
    <row r="16049" spans="16:17">
      <c r="P16049" s="63"/>
      <c r="Q16049" s="63"/>
    </row>
    <row r="16050" spans="16:17">
      <c r="P16050" s="63"/>
      <c r="Q16050" s="63"/>
    </row>
    <row r="16051" spans="16:17">
      <c r="P16051" s="63"/>
      <c r="Q16051" s="63"/>
    </row>
    <row r="16052" spans="16:17">
      <c r="P16052" s="63"/>
      <c r="Q16052" s="63"/>
    </row>
    <row r="16053" spans="16:17">
      <c r="P16053" s="63"/>
      <c r="Q16053" s="63"/>
    </row>
    <row r="16054" spans="16:17">
      <c r="P16054" s="63"/>
      <c r="Q16054" s="63"/>
    </row>
    <row r="16055" spans="16:17">
      <c r="P16055" s="63"/>
      <c r="Q16055" s="63"/>
    </row>
    <row r="16056" spans="16:17">
      <c r="P16056" s="63"/>
      <c r="Q16056" s="63"/>
    </row>
    <row r="16057" spans="16:17">
      <c r="P16057" s="63"/>
      <c r="Q16057" s="63"/>
    </row>
    <row r="16058" spans="16:17">
      <c r="P16058" s="63"/>
      <c r="Q16058" s="63"/>
    </row>
    <row r="16059" spans="16:17">
      <c r="P16059" s="63"/>
      <c r="Q16059" s="63"/>
    </row>
    <row r="16060" spans="16:17">
      <c r="P16060" s="63"/>
      <c r="Q16060" s="63"/>
    </row>
    <row r="16061" spans="16:17">
      <c r="P16061" s="63"/>
      <c r="Q16061" s="63"/>
    </row>
    <row r="16062" spans="16:17">
      <c r="P16062" s="63"/>
      <c r="Q16062" s="63"/>
    </row>
    <row r="16063" spans="16:17">
      <c r="P16063" s="63"/>
      <c r="Q16063" s="63"/>
    </row>
    <row r="16064" spans="16:17">
      <c r="P16064" s="63"/>
      <c r="Q16064" s="63"/>
    </row>
    <row r="16065" spans="16:17">
      <c r="P16065" s="63"/>
      <c r="Q16065" s="63"/>
    </row>
    <row r="16066" spans="16:17">
      <c r="P16066" s="63"/>
      <c r="Q16066" s="63"/>
    </row>
    <row r="16067" spans="16:17">
      <c r="P16067" s="63"/>
      <c r="Q16067" s="63"/>
    </row>
    <row r="16068" spans="16:17">
      <c r="P16068" s="63"/>
      <c r="Q16068" s="63"/>
    </row>
    <row r="16069" spans="16:17">
      <c r="P16069" s="63"/>
      <c r="Q16069" s="63"/>
    </row>
    <row r="16070" spans="16:17">
      <c r="P16070" s="63"/>
      <c r="Q16070" s="63"/>
    </row>
    <row r="16071" spans="16:17">
      <c r="P16071" s="63"/>
      <c r="Q16071" s="63"/>
    </row>
    <row r="16072" spans="16:17">
      <c r="P16072" s="63"/>
      <c r="Q16072" s="63"/>
    </row>
    <row r="16073" spans="16:17">
      <c r="P16073" s="63"/>
      <c r="Q16073" s="63"/>
    </row>
    <row r="16074" spans="16:17">
      <c r="P16074" s="63"/>
      <c r="Q16074" s="63"/>
    </row>
    <row r="16075" spans="16:17">
      <c r="P16075" s="63"/>
      <c r="Q16075" s="63"/>
    </row>
    <row r="16076" spans="16:17">
      <c r="P16076" s="63"/>
      <c r="Q16076" s="63"/>
    </row>
    <row r="16077" spans="16:17">
      <c r="P16077" s="63"/>
      <c r="Q16077" s="63"/>
    </row>
    <row r="16078" spans="16:17">
      <c r="P16078" s="63"/>
      <c r="Q16078" s="63"/>
    </row>
    <row r="16079" spans="16:17">
      <c r="P16079" s="63"/>
      <c r="Q16079" s="63"/>
    </row>
    <row r="16080" spans="16:17">
      <c r="P16080" s="63"/>
      <c r="Q16080" s="63"/>
    </row>
    <row r="16081" spans="6:17">
      <c r="P16081" s="63"/>
      <c r="Q16081" s="63"/>
    </row>
    <row r="16082" spans="6:17">
      <c r="F16082" s="55"/>
      <c r="J16082" s="55"/>
      <c r="P16082" s="63"/>
      <c r="Q16082" s="63"/>
    </row>
    <row r="16083" spans="6:17">
      <c r="P16083" s="63"/>
      <c r="Q16083" s="63"/>
    </row>
    <row r="16084" spans="6:17">
      <c r="P16084" s="63"/>
      <c r="Q16084" s="63"/>
    </row>
    <row r="16085" spans="6:17">
      <c r="P16085" s="63"/>
      <c r="Q16085" s="63"/>
    </row>
    <row r="16086" spans="6:17">
      <c r="P16086" s="63"/>
      <c r="Q16086" s="63"/>
    </row>
    <row r="16087" spans="6:17">
      <c r="P16087" s="63"/>
      <c r="Q16087" s="63"/>
    </row>
    <row r="16088" spans="6:17">
      <c r="P16088" s="63"/>
      <c r="Q16088" s="63"/>
    </row>
    <row r="16089" spans="6:17">
      <c r="P16089" s="63"/>
      <c r="Q16089" s="63"/>
    </row>
    <row r="16090" spans="6:17">
      <c r="P16090" s="63"/>
      <c r="Q16090" s="63"/>
    </row>
    <row r="16091" spans="6:17">
      <c r="P16091" s="63"/>
      <c r="Q16091" s="63"/>
    </row>
    <row r="16092" spans="6:17">
      <c r="P16092" s="63"/>
      <c r="Q16092" s="63"/>
    </row>
    <row r="16093" spans="6:17">
      <c r="P16093" s="63"/>
      <c r="Q16093" s="63"/>
    </row>
    <row r="16094" spans="6:17">
      <c r="P16094" s="63"/>
      <c r="Q16094" s="63"/>
    </row>
    <row r="16095" spans="6:17">
      <c r="P16095" s="63"/>
      <c r="Q16095" s="63"/>
    </row>
    <row r="16096" spans="6:17">
      <c r="P16096" s="63"/>
      <c r="Q16096" s="63"/>
    </row>
    <row r="16097" spans="16:17">
      <c r="P16097" s="63"/>
      <c r="Q16097" s="63"/>
    </row>
    <row r="16098" spans="16:17">
      <c r="P16098" s="63"/>
      <c r="Q16098" s="63"/>
    </row>
    <row r="16099" spans="16:17">
      <c r="P16099" s="63"/>
      <c r="Q16099" s="63"/>
    </row>
    <row r="16100" spans="16:17">
      <c r="P16100" s="63"/>
      <c r="Q16100" s="63"/>
    </row>
    <row r="16101" spans="16:17">
      <c r="P16101" s="63"/>
      <c r="Q16101" s="63"/>
    </row>
    <row r="16102" spans="16:17">
      <c r="P16102" s="63"/>
      <c r="Q16102" s="63"/>
    </row>
    <row r="16103" spans="16:17">
      <c r="P16103" s="63"/>
      <c r="Q16103" s="63"/>
    </row>
    <row r="16104" spans="16:17">
      <c r="P16104" s="63"/>
      <c r="Q16104" s="63"/>
    </row>
    <row r="16105" spans="16:17">
      <c r="P16105" s="63"/>
      <c r="Q16105" s="63"/>
    </row>
    <row r="16106" spans="16:17">
      <c r="P16106" s="63"/>
      <c r="Q16106" s="63"/>
    </row>
    <row r="16107" spans="16:17">
      <c r="P16107" s="63"/>
      <c r="Q16107" s="63"/>
    </row>
    <row r="16108" spans="16:17">
      <c r="P16108" s="63"/>
      <c r="Q16108" s="63"/>
    </row>
    <row r="16109" spans="16:17">
      <c r="P16109" s="63"/>
      <c r="Q16109" s="63"/>
    </row>
    <row r="16110" spans="16:17">
      <c r="P16110" s="63"/>
      <c r="Q16110" s="63"/>
    </row>
    <row r="16111" spans="16:17">
      <c r="P16111" s="63"/>
      <c r="Q16111" s="63"/>
    </row>
    <row r="16112" spans="16:17">
      <c r="P16112" s="63"/>
      <c r="Q16112" s="63"/>
    </row>
    <row r="16113" spans="16:17">
      <c r="P16113" s="63"/>
      <c r="Q16113" s="63"/>
    </row>
    <row r="16114" spans="16:17">
      <c r="P16114" s="63"/>
      <c r="Q16114" s="63"/>
    </row>
    <row r="16115" spans="16:17">
      <c r="P16115" s="63"/>
      <c r="Q16115" s="63"/>
    </row>
    <row r="16116" spans="16:17">
      <c r="P16116" s="63"/>
      <c r="Q16116" s="63"/>
    </row>
    <row r="16117" spans="16:17">
      <c r="P16117" s="63"/>
      <c r="Q16117" s="63"/>
    </row>
    <row r="16118" spans="16:17">
      <c r="P16118" s="63"/>
      <c r="Q16118" s="63"/>
    </row>
    <row r="16119" spans="16:17">
      <c r="P16119" s="63"/>
      <c r="Q16119" s="63"/>
    </row>
    <row r="16120" spans="16:17">
      <c r="P16120" s="63"/>
      <c r="Q16120" s="63"/>
    </row>
    <row r="16121" spans="16:17">
      <c r="P16121" s="63"/>
      <c r="Q16121" s="63"/>
    </row>
    <row r="16122" spans="16:17">
      <c r="P16122" s="63"/>
      <c r="Q16122" s="63"/>
    </row>
    <row r="16123" spans="16:17">
      <c r="P16123" s="63"/>
      <c r="Q16123" s="63"/>
    </row>
    <row r="16124" spans="16:17">
      <c r="P16124" s="63"/>
      <c r="Q16124" s="63"/>
    </row>
    <row r="16125" spans="16:17">
      <c r="P16125" s="63"/>
      <c r="Q16125" s="63"/>
    </row>
    <row r="16126" spans="16:17">
      <c r="P16126" s="63"/>
      <c r="Q16126" s="63"/>
    </row>
    <row r="16127" spans="16:17">
      <c r="P16127" s="63"/>
      <c r="Q16127" s="63"/>
    </row>
    <row r="16128" spans="16:17">
      <c r="P16128" s="63"/>
      <c r="Q16128" s="63"/>
    </row>
    <row r="16129" spans="16:17">
      <c r="P16129" s="63"/>
      <c r="Q16129" s="63"/>
    </row>
    <row r="16130" spans="16:17">
      <c r="P16130" s="63"/>
      <c r="Q16130" s="63"/>
    </row>
    <row r="16131" spans="16:17">
      <c r="P16131" s="63"/>
      <c r="Q16131" s="63"/>
    </row>
    <row r="16132" spans="16:17">
      <c r="P16132" s="63"/>
      <c r="Q16132" s="63"/>
    </row>
    <row r="16133" spans="16:17">
      <c r="P16133" s="63"/>
      <c r="Q16133" s="63"/>
    </row>
    <row r="16134" spans="16:17">
      <c r="P16134" s="63"/>
      <c r="Q16134" s="63"/>
    </row>
    <row r="16135" spans="16:17">
      <c r="P16135" s="63"/>
      <c r="Q16135" s="63"/>
    </row>
    <row r="16136" spans="16:17">
      <c r="P16136" s="63"/>
      <c r="Q16136" s="63"/>
    </row>
    <row r="16137" spans="16:17">
      <c r="P16137" s="63"/>
      <c r="Q16137" s="63"/>
    </row>
    <row r="16138" spans="16:17">
      <c r="P16138" s="63"/>
      <c r="Q16138" s="63"/>
    </row>
    <row r="16139" spans="16:17">
      <c r="P16139" s="63"/>
      <c r="Q16139" s="63"/>
    </row>
    <row r="16140" spans="16:17">
      <c r="P16140" s="63"/>
      <c r="Q16140" s="63"/>
    </row>
    <row r="16141" spans="16:17">
      <c r="P16141" s="63"/>
      <c r="Q16141" s="63"/>
    </row>
    <row r="16142" spans="16:17">
      <c r="P16142" s="63"/>
      <c r="Q16142" s="63"/>
    </row>
    <row r="16143" spans="16:17">
      <c r="P16143" s="63"/>
      <c r="Q16143" s="63"/>
    </row>
    <row r="16144" spans="16:17">
      <c r="P16144" s="63"/>
      <c r="Q16144" s="63"/>
    </row>
    <row r="16145" spans="16:17">
      <c r="P16145" s="63"/>
      <c r="Q16145" s="63"/>
    </row>
    <row r="16146" spans="16:17">
      <c r="P16146" s="63"/>
      <c r="Q16146" s="63"/>
    </row>
    <row r="16147" spans="16:17">
      <c r="P16147" s="63"/>
      <c r="Q16147" s="63"/>
    </row>
    <row r="16148" spans="16:17">
      <c r="P16148" s="63"/>
      <c r="Q16148" s="63"/>
    </row>
    <row r="16149" spans="16:17">
      <c r="P16149" s="63"/>
      <c r="Q16149" s="63"/>
    </row>
    <row r="16150" spans="16:17">
      <c r="P16150" s="63"/>
      <c r="Q16150" s="63"/>
    </row>
    <row r="16151" spans="16:17">
      <c r="P16151" s="63"/>
      <c r="Q16151" s="63"/>
    </row>
    <row r="16152" spans="16:17">
      <c r="P16152" s="63"/>
      <c r="Q16152" s="63"/>
    </row>
    <row r="16153" spans="16:17">
      <c r="P16153" s="63"/>
      <c r="Q16153" s="63"/>
    </row>
    <row r="16154" spans="16:17">
      <c r="P16154" s="63"/>
      <c r="Q16154" s="63"/>
    </row>
    <row r="16155" spans="16:17">
      <c r="P16155" s="63"/>
      <c r="Q16155" s="63"/>
    </row>
    <row r="16156" spans="16:17">
      <c r="P16156" s="63"/>
      <c r="Q16156" s="63"/>
    </row>
    <row r="16157" spans="16:17">
      <c r="P16157" s="63"/>
      <c r="Q16157" s="63"/>
    </row>
    <row r="16158" spans="16:17">
      <c r="P16158" s="63"/>
      <c r="Q16158" s="63"/>
    </row>
    <row r="16159" spans="16:17">
      <c r="P16159" s="63"/>
      <c r="Q16159" s="63"/>
    </row>
    <row r="16160" spans="16:17">
      <c r="P16160" s="63"/>
      <c r="Q16160" s="63"/>
    </row>
    <row r="16161" spans="16:17">
      <c r="P16161" s="63"/>
      <c r="Q16161" s="63"/>
    </row>
    <row r="16162" spans="16:17">
      <c r="P16162" s="63"/>
      <c r="Q16162" s="63"/>
    </row>
    <row r="16163" spans="16:17">
      <c r="P16163" s="63"/>
      <c r="Q16163" s="63"/>
    </row>
    <row r="16164" spans="16:17">
      <c r="P16164" s="63"/>
      <c r="Q16164" s="63"/>
    </row>
    <row r="16165" spans="16:17">
      <c r="P16165" s="63"/>
      <c r="Q16165" s="63"/>
    </row>
    <row r="16166" spans="16:17">
      <c r="P16166" s="63"/>
      <c r="Q16166" s="63"/>
    </row>
    <row r="16167" spans="16:17">
      <c r="P16167" s="63"/>
      <c r="Q16167" s="63"/>
    </row>
    <row r="16168" spans="16:17">
      <c r="P16168" s="63"/>
      <c r="Q16168" s="63"/>
    </row>
    <row r="16169" spans="16:17">
      <c r="P16169" s="63"/>
      <c r="Q16169" s="63"/>
    </row>
    <row r="16170" spans="16:17">
      <c r="P16170" s="63"/>
      <c r="Q16170" s="63"/>
    </row>
    <row r="16171" spans="16:17">
      <c r="P16171" s="63"/>
      <c r="Q16171" s="63"/>
    </row>
    <row r="16172" spans="16:17">
      <c r="P16172" s="63"/>
      <c r="Q16172" s="63"/>
    </row>
    <row r="16173" spans="16:17">
      <c r="P16173" s="63"/>
      <c r="Q16173" s="63"/>
    </row>
    <row r="16174" spans="16:17">
      <c r="P16174" s="63"/>
      <c r="Q16174" s="63"/>
    </row>
    <row r="16175" spans="16:17">
      <c r="P16175" s="63"/>
      <c r="Q16175" s="63"/>
    </row>
    <row r="16176" spans="16:17">
      <c r="P16176" s="63"/>
      <c r="Q16176" s="63"/>
    </row>
    <row r="16177" spans="16:17">
      <c r="P16177" s="63"/>
      <c r="Q16177" s="63"/>
    </row>
    <row r="16178" spans="16:17">
      <c r="P16178" s="63"/>
      <c r="Q16178" s="63"/>
    </row>
    <row r="16179" spans="16:17">
      <c r="P16179" s="63"/>
      <c r="Q16179" s="63"/>
    </row>
    <row r="16180" spans="16:17">
      <c r="P16180" s="63"/>
      <c r="Q16180" s="63"/>
    </row>
    <row r="16181" spans="16:17">
      <c r="P16181" s="63"/>
      <c r="Q16181" s="63"/>
    </row>
    <row r="16182" spans="16:17">
      <c r="P16182" s="63"/>
      <c r="Q16182" s="63"/>
    </row>
    <row r="16183" spans="16:17">
      <c r="P16183" s="63"/>
      <c r="Q16183" s="63"/>
    </row>
    <row r="16184" spans="16:17">
      <c r="P16184" s="63"/>
      <c r="Q16184" s="63"/>
    </row>
    <row r="16185" spans="16:17">
      <c r="P16185" s="63"/>
      <c r="Q16185" s="63"/>
    </row>
    <row r="16186" spans="16:17">
      <c r="P16186" s="63"/>
      <c r="Q16186" s="63"/>
    </row>
    <row r="16187" spans="16:17">
      <c r="P16187" s="63"/>
      <c r="Q16187" s="63"/>
    </row>
    <row r="16188" spans="16:17">
      <c r="P16188" s="63"/>
      <c r="Q16188" s="63"/>
    </row>
    <row r="16189" spans="16:17">
      <c r="P16189" s="63"/>
      <c r="Q16189" s="63"/>
    </row>
    <row r="16190" spans="16:17">
      <c r="P16190" s="63"/>
      <c r="Q16190" s="63"/>
    </row>
    <row r="16191" spans="16:17">
      <c r="P16191" s="63"/>
      <c r="Q16191" s="63"/>
    </row>
    <row r="16192" spans="16:17">
      <c r="P16192" s="63"/>
      <c r="Q16192" s="63"/>
    </row>
    <row r="16193" spans="16:17">
      <c r="P16193" s="63"/>
      <c r="Q16193" s="63"/>
    </row>
    <row r="16194" spans="16:17">
      <c r="P16194" s="63"/>
      <c r="Q16194" s="63"/>
    </row>
    <row r="16195" spans="16:17">
      <c r="P16195" s="63"/>
      <c r="Q16195" s="63"/>
    </row>
    <row r="16196" spans="16:17">
      <c r="P16196" s="63"/>
      <c r="Q16196" s="63"/>
    </row>
    <row r="16197" spans="16:17">
      <c r="P16197" s="63"/>
      <c r="Q16197" s="63"/>
    </row>
    <row r="16198" spans="16:17">
      <c r="P16198" s="63"/>
      <c r="Q16198" s="63"/>
    </row>
    <row r="16199" spans="16:17">
      <c r="P16199" s="63"/>
      <c r="Q16199" s="63"/>
    </row>
    <row r="16200" spans="16:17">
      <c r="P16200" s="63"/>
      <c r="Q16200" s="63"/>
    </row>
    <row r="16201" spans="16:17">
      <c r="P16201" s="63"/>
      <c r="Q16201" s="63"/>
    </row>
    <row r="16202" spans="16:17">
      <c r="P16202" s="63"/>
      <c r="Q16202" s="63"/>
    </row>
    <row r="16203" spans="16:17">
      <c r="P16203" s="63"/>
      <c r="Q16203" s="63"/>
    </row>
    <row r="16204" spans="16:17">
      <c r="P16204" s="63"/>
      <c r="Q16204" s="63"/>
    </row>
    <row r="16205" spans="16:17">
      <c r="P16205" s="63"/>
      <c r="Q16205" s="63"/>
    </row>
    <row r="16206" spans="16:17">
      <c r="P16206" s="63"/>
      <c r="Q16206" s="63"/>
    </row>
    <row r="16207" spans="16:17">
      <c r="P16207" s="63"/>
      <c r="Q16207" s="63"/>
    </row>
    <row r="16208" spans="16:17">
      <c r="P16208" s="63"/>
      <c r="Q16208" s="63"/>
    </row>
    <row r="16209" spans="16:17">
      <c r="P16209" s="63"/>
      <c r="Q16209" s="63"/>
    </row>
    <row r="16210" spans="16:17">
      <c r="P16210" s="63"/>
      <c r="Q16210" s="63"/>
    </row>
    <row r="16211" spans="16:17">
      <c r="P16211" s="63"/>
      <c r="Q16211" s="63"/>
    </row>
    <row r="16212" spans="16:17">
      <c r="P16212" s="63"/>
      <c r="Q16212" s="63"/>
    </row>
    <row r="16213" spans="16:17">
      <c r="P16213" s="63"/>
      <c r="Q16213" s="63"/>
    </row>
    <row r="16214" spans="16:17">
      <c r="P16214" s="63"/>
      <c r="Q16214" s="63"/>
    </row>
    <row r="16215" spans="16:17">
      <c r="P16215" s="63"/>
      <c r="Q16215" s="63"/>
    </row>
    <row r="16216" spans="16:17">
      <c r="P16216" s="63"/>
      <c r="Q16216" s="63"/>
    </row>
    <row r="16217" spans="16:17">
      <c r="P16217" s="63"/>
      <c r="Q16217" s="63"/>
    </row>
    <row r="16218" spans="16:17">
      <c r="P16218" s="63"/>
      <c r="Q16218" s="63"/>
    </row>
    <row r="16219" spans="16:17">
      <c r="P16219" s="63"/>
      <c r="Q16219" s="63"/>
    </row>
    <row r="16220" spans="16:17">
      <c r="P16220" s="63"/>
      <c r="Q16220" s="63"/>
    </row>
    <row r="16221" spans="16:17">
      <c r="P16221" s="63"/>
      <c r="Q16221" s="63"/>
    </row>
    <row r="16222" spans="16:17">
      <c r="P16222" s="63"/>
      <c r="Q16222" s="63"/>
    </row>
    <row r="16223" spans="16:17">
      <c r="P16223" s="63"/>
      <c r="Q16223" s="63"/>
    </row>
    <row r="16224" spans="16:17">
      <c r="P16224" s="63"/>
      <c r="Q16224" s="63"/>
    </row>
    <row r="16225" spans="16:17">
      <c r="P16225" s="63"/>
      <c r="Q16225" s="63"/>
    </row>
    <row r="16226" spans="16:17">
      <c r="P16226" s="63"/>
      <c r="Q16226" s="63"/>
    </row>
    <row r="16227" spans="16:17">
      <c r="P16227" s="63"/>
      <c r="Q16227" s="63"/>
    </row>
    <row r="16228" spans="16:17">
      <c r="P16228" s="63"/>
      <c r="Q16228" s="63"/>
    </row>
    <row r="16229" spans="16:17">
      <c r="P16229" s="63"/>
      <c r="Q16229" s="63"/>
    </row>
    <row r="16230" spans="16:17">
      <c r="P16230" s="63"/>
      <c r="Q16230" s="63"/>
    </row>
    <row r="16231" spans="16:17">
      <c r="P16231" s="63"/>
      <c r="Q16231" s="63"/>
    </row>
    <row r="16232" spans="16:17">
      <c r="P16232" s="63"/>
      <c r="Q16232" s="63"/>
    </row>
    <row r="16233" spans="16:17">
      <c r="P16233" s="63"/>
      <c r="Q16233" s="63"/>
    </row>
    <row r="16234" spans="16:17">
      <c r="P16234" s="63"/>
      <c r="Q16234" s="63"/>
    </row>
    <row r="16235" spans="16:17">
      <c r="P16235" s="63"/>
      <c r="Q16235" s="63"/>
    </row>
    <row r="16236" spans="16:17">
      <c r="P16236" s="63"/>
      <c r="Q16236" s="63"/>
    </row>
    <row r="16237" spans="16:17">
      <c r="P16237" s="63"/>
      <c r="Q16237" s="63"/>
    </row>
    <row r="16238" spans="16:17">
      <c r="P16238" s="63"/>
      <c r="Q16238" s="63"/>
    </row>
    <row r="16239" spans="16:17">
      <c r="P16239" s="63"/>
      <c r="Q16239" s="63"/>
    </row>
    <row r="16240" spans="16:17">
      <c r="P16240" s="63"/>
      <c r="Q16240" s="63"/>
    </row>
    <row r="16241" spans="16:17">
      <c r="P16241" s="63"/>
      <c r="Q16241" s="63"/>
    </row>
    <row r="16242" spans="16:17">
      <c r="P16242" s="63"/>
      <c r="Q16242" s="63"/>
    </row>
    <row r="16243" spans="16:17">
      <c r="P16243" s="63"/>
      <c r="Q16243" s="63"/>
    </row>
    <row r="16244" spans="16:17">
      <c r="P16244" s="63"/>
      <c r="Q16244" s="63"/>
    </row>
    <row r="16245" spans="16:17">
      <c r="P16245" s="63"/>
      <c r="Q16245" s="63"/>
    </row>
    <row r="16246" spans="16:17">
      <c r="P16246" s="63"/>
      <c r="Q16246" s="63"/>
    </row>
    <row r="16247" spans="16:17">
      <c r="P16247" s="63"/>
      <c r="Q16247" s="63"/>
    </row>
    <row r="16248" spans="16:17">
      <c r="P16248" s="63"/>
      <c r="Q16248" s="63"/>
    </row>
    <row r="16249" spans="16:17">
      <c r="P16249" s="63"/>
      <c r="Q16249" s="63"/>
    </row>
    <row r="16250" spans="16:17">
      <c r="P16250" s="63"/>
      <c r="Q16250" s="63"/>
    </row>
    <row r="16251" spans="16:17">
      <c r="P16251" s="63"/>
      <c r="Q16251" s="63"/>
    </row>
    <row r="16252" spans="16:17">
      <c r="P16252" s="63"/>
      <c r="Q16252" s="63"/>
    </row>
    <row r="16253" spans="16:17">
      <c r="P16253" s="63"/>
      <c r="Q16253" s="63"/>
    </row>
    <row r="16254" spans="16:17">
      <c r="P16254" s="63"/>
      <c r="Q16254" s="63"/>
    </row>
    <row r="16255" spans="16:17">
      <c r="P16255" s="63"/>
      <c r="Q16255" s="63"/>
    </row>
    <row r="16256" spans="16:17">
      <c r="P16256" s="63"/>
      <c r="Q16256" s="63"/>
    </row>
    <row r="16257" spans="16:17">
      <c r="P16257" s="63"/>
      <c r="Q16257" s="63"/>
    </row>
    <row r="16258" spans="16:17">
      <c r="P16258" s="63"/>
      <c r="Q16258" s="63"/>
    </row>
    <row r="16259" spans="16:17">
      <c r="P16259" s="63"/>
      <c r="Q16259" s="63"/>
    </row>
    <row r="16260" spans="16:17">
      <c r="P16260" s="63"/>
      <c r="Q16260" s="63"/>
    </row>
    <row r="16261" spans="16:17">
      <c r="P16261" s="63"/>
      <c r="Q16261" s="63"/>
    </row>
    <row r="16262" spans="16:17">
      <c r="P16262" s="63"/>
      <c r="Q16262" s="63"/>
    </row>
    <row r="16263" spans="16:17">
      <c r="P16263" s="63"/>
      <c r="Q16263" s="63"/>
    </row>
    <row r="16264" spans="16:17">
      <c r="P16264" s="63"/>
      <c r="Q16264" s="63"/>
    </row>
    <row r="16265" spans="16:17">
      <c r="P16265" s="63"/>
      <c r="Q16265" s="63"/>
    </row>
    <row r="16266" spans="16:17">
      <c r="P16266" s="63"/>
      <c r="Q16266" s="63"/>
    </row>
    <row r="16267" spans="16:17">
      <c r="P16267" s="63"/>
      <c r="Q16267" s="63"/>
    </row>
    <row r="16268" spans="16:17">
      <c r="P16268" s="63"/>
      <c r="Q16268" s="63"/>
    </row>
    <row r="16269" spans="16:17">
      <c r="P16269" s="63"/>
      <c r="Q16269" s="63"/>
    </row>
    <row r="16270" spans="16:17">
      <c r="P16270" s="63"/>
      <c r="Q16270" s="63"/>
    </row>
    <row r="16271" spans="16:17">
      <c r="P16271" s="63"/>
      <c r="Q16271" s="63"/>
    </row>
    <row r="16272" spans="16:17">
      <c r="P16272" s="63"/>
      <c r="Q16272" s="63"/>
    </row>
    <row r="16273" spans="16:17">
      <c r="P16273" s="63"/>
      <c r="Q16273" s="63"/>
    </row>
    <row r="16274" spans="16:17">
      <c r="P16274" s="63"/>
      <c r="Q16274" s="63"/>
    </row>
    <row r="16275" spans="16:17">
      <c r="P16275" s="63"/>
      <c r="Q16275" s="63"/>
    </row>
    <row r="16276" spans="16:17">
      <c r="P16276" s="63"/>
      <c r="Q16276" s="63"/>
    </row>
    <row r="16277" spans="16:17">
      <c r="P16277" s="63"/>
      <c r="Q16277" s="63"/>
    </row>
    <row r="16278" spans="16:17">
      <c r="P16278" s="63"/>
      <c r="Q16278" s="63"/>
    </row>
    <row r="16279" spans="16:17">
      <c r="P16279" s="63"/>
      <c r="Q16279" s="63"/>
    </row>
    <row r="16280" spans="16:17">
      <c r="P16280" s="63"/>
      <c r="Q16280" s="63"/>
    </row>
    <row r="16281" spans="16:17">
      <c r="P16281" s="63"/>
      <c r="Q16281" s="63"/>
    </row>
    <row r="16282" spans="16:17">
      <c r="P16282" s="63"/>
      <c r="Q16282" s="63"/>
    </row>
    <row r="16283" spans="16:17">
      <c r="P16283" s="63"/>
      <c r="Q16283" s="63"/>
    </row>
    <row r="16284" spans="16:17">
      <c r="P16284" s="63"/>
      <c r="Q16284" s="63"/>
    </row>
    <row r="16285" spans="16:17">
      <c r="P16285" s="63"/>
      <c r="Q16285" s="63"/>
    </row>
    <row r="16286" spans="16:17">
      <c r="P16286" s="63"/>
      <c r="Q16286" s="63"/>
    </row>
    <row r="16287" spans="16:17">
      <c r="P16287" s="63"/>
      <c r="Q16287" s="63"/>
    </row>
    <row r="16288" spans="16:17">
      <c r="P16288" s="63"/>
      <c r="Q16288" s="63"/>
    </row>
    <row r="16289" spans="16:17">
      <c r="P16289" s="63"/>
      <c r="Q16289" s="63"/>
    </row>
    <row r="16290" spans="16:17">
      <c r="P16290" s="63"/>
      <c r="Q16290" s="63"/>
    </row>
    <row r="16291" spans="16:17">
      <c r="P16291" s="63"/>
      <c r="Q16291" s="63"/>
    </row>
    <row r="16292" spans="16:17">
      <c r="P16292" s="63"/>
      <c r="Q16292" s="63"/>
    </row>
    <row r="16293" spans="16:17">
      <c r="P16293" s="63"/>
      <c r="Q16293" s="63"/>
    </row>
    <row r="16294" spans="16:17">
      <c r="P16294" s="63"/>
      <c r="Q16294" s="63"/>
    </row>
    <row r="16295" spans="16:17">
      <c r="P16295" s="63"/>
      <c r="Q16295" s="63"/>
    </row>
    <row r="16296" spans="16:17">
      <c r="P16296" s="63"/>
      <c r="Q16296" s="63"/>
    </row>
    <row r="16297" spans="16:17">
      <c r="P16297" s="63"/>
      <c r="Q16297" s="63"/>
    </row>
    <row r="16298" spans="16:17">
      <c r="P16298" s="63"/>
      <c r="Q16298" s="63"/>
    </row>
    <row r="16299" spans="16:17">
      <c r="P16299" s="63"/>
      <c r="Q16299" s="63"/>
    </row>
    <row r="16300" spans="16:17">
      <c r="P16300" s="63"/>
      <c r="Q16300" s="63"/>
    </row>
    <row r="16301" spans="16:17">
      <c r="P16301" s="63"/>
      <c r="Q16301" s="63"/>
    </row>
    <row r="16302" spans="16:17">
      <c r="P16302" s="63"/>
      <c r="Q16302" s="63"/>
    </row>
    <row r="16303" spans="16:17">
      <c r="P16303" s="63"/>
      <c r="Q16303" s="63"/>
    </row>
    <row r="16304" spans="16:17">
      <c r="P16304" s="63"/>
      <c r="Q16304" s="63"/>
    </row>
    <row r="16305" spans="16:17">
      <c r="P16305" s="63"/>
      <c r="Q16305" s="63"/>
    </row>
    <row r="16306" spans="16:17">
      <c r="P16306" s="63"/>
      <c r="Q16306" s="63"/>
    </row>
    <row r="16307" spans="16:17">
      <c r="P16307" s="63"/>
      <c r="Q16307" s="63"/>
    </row>
    <row r="16308" spans="16:17">
      <c r="P16308" s="63"/>
      <c r="Q16308" s="63"/>
    </row>
    <row r="16309" spans="16:17">
      <c r="P16309" s="63"/>
      <c r="Q16309" s="63"/>
    </row>
    <row r="16310" spans="16:17">
      <c r="P16310" s="63"/>
      <c r="Q16310" s="63"/>
    </row>
    <row r="16311" spans="16:17">
      <c r="P16311" s="63"/>
      <c r="Q16311" s="63"/>
    </row>
    <row r="16312" spans="16:17">
      <c r="P16312" s="63"/>
      <c r="Q16312" s="63"/>
    </row>
    <row r="16313" spans="16:17">
      <c r="P16313" s="63"/>
      <c r="Q16313" s="63"/>
    </row>
    <row r="16314" spans="16:17">
      <c r="P16314" s="63"/>
      <c r="Q16314" s="63"/>
    </row>
    <row r="16315" spans="16:17">
      <c r="P16315" s="63"/>
      <c r="Q16315" s="63"/>
    </row>
    <row r="16316" spans="16:17">
      <c r="P16316" s="63"/>
      <c r="Q16316" s="63"/>
    </row>
    <row r="16317" spans="16:17">
      <c r="P16317" s="63"/>
      <c r="Q16317" s="63"/>
    </row>
    <row r="16318" spans="16:17">
      <c r="P16318" s="63"/>
      <c r="Q16318" s="63"/>
    </row>
    <row r="16319" spans="16:17">
      <c r="P16319" s="63"/>
      <c r="Q16319" s="63"/>
    </row>
    <row r="16320" spans="16:17">
      <c r="P16320" s="63"/>
      <c r="Q16320" s="63"/>
    </row>
    <row r="16321" spans="16:17">
      <c r="P16321" s="63"/>
      <c r="Q16321" s="63"/>
    </row>
    <row r="16322" spans="16:17">
      <c r="P16322" s="63"/>
      <c r="Q16322" s="63"/>
    </row>
    <row r="16323" spans="16:17">
      <c r="P16323" s="63"/>
      <c r="Q16323" s="63"/>
    </row>
    <row r="16324" spans="16:17">
      <c r="P16324" s="63"/>
      <c r="Q16324" s="63"/>
    </row>
    <row r="16325" spans="16:17">
      <c r="P16325" s="63"/>
      <c r="Q16325" s="63"/>
    </row>
    <row r="16326" spans="16:17">
      <c r="P16326" s="63"/>
      <c r="Q16326" s="63"/>
    </row>
    <row r="16327" spans="16:17">
      <c r="P16327" s="63"/>
      <c r="Q16327" s="63"/>
    </row>
    <row r="16328" spans="16:17">
      <c r="P16328" s="63"/>
      <c r="Q16328" s="63"/>
    </row>
    <row r="16329" spans="16:17">
      <c r="P16329" s="63"/>
      <c r="Q16329" s="63"/>
    </row>
    <row r="16330" spans="16:17">
      <c r="P16330" s="63"/>
      <c r="Q16330" s="63"/>
    </row>
    <row r="16331" spans="16:17">
      <c r="P16331" s="63"/>
      <c r="Q16331" s="63"/>
    </row>
    <row r="16332" spans="16:17">
      <c r="P16332" s="63"/>
      <c r="Q16332" s="63"/>
    </row>
    <row r="16333" spans="16:17">
      <c r="P16333" s="63"/>
      <c r="Q16333" s="63"/>
    </row>
    <row r="16334" spans="16:17">
      <c r="P16334" s="63"/>
      <c r="Q16334" s="63"/>
    </row>
    <row r="16335" spans="16:17">
      <c r="P16335" s="63"/>
      <c r="Q16335" s="63"/>
    </row>
    <row r="16336" spans="16:17">
      <c r="P16336" s="63"/>
      <c r="Q16336" s="63"/>
    </row>
    <row r="16337" spans="16:17">
      <c r="P16337" s="63"/>
      <c r="Q16337" s="63"/>
    </row>
    <row r="16338" spans="16:17">
      <c r="P16338" s="63"/>
      <c r="Q16338" s="63"/>
    </row>
    <row r="16339" spans="16:17">
      <c r="P16339" s="63"/>
      <c r="Q16339" s="63"/>
    </row>
    <row r="16340" spans="16:17">
      <c r="P16340" s="63"/>
      <c r="Q16340" s="63"/>
    </row>
    <row r="16341" spans="16:17">
      <c r="P16341" s="63"/>
      <c r="Q16341" s="63"/>
    </row>
    <row r="16342" spans="16:17">
      <c r="P16342" s="63"/>
      <c r="Q16342" s="63"/>
    </row>
    <row r="16343" spans="16:17">
      <c r="P16343" s="63"/>
      <c r="Q16343" s="63"/>
    </row>
    <row r="16344" spans="16:17">
      <c r="P16344" s="63"/>
      <c r="Q16344" s="63"/>
    </row>
    <row r="16345" spans="16:17">
      <c r="P16345" s="63"/>
      <c r="Q16345" s="63"/>
    </row>
    <row r="16346" spans="16:17">
      <c r="P16346" s="63"/>
      <c r="Q16346" s="63"/>
    </row>
    <row r="16347" spans="16:17">
      <c r="P16347" s="63"/>
      <c r="Q16347" s="63"/>
    </row>
    <row r="16348" spans="16:17">
      <c r="P16348" s="63"/>
      <c r="Q16348" s="63"/>
    </row>
    <row r="16349" spans="16:17">
      <c r="P16349" s="63"/>
      <c r="Q16349" s="63"/>
    </row>
    <row r="16350" spans="16:17">
      <c r="P16350" s="63"/>
      <c r="Q16350" s="63"/>
    </row>
    <row r="16351" spans="16:17">
      <c r="P16351" s="63"/>
      <c r="Q16351" s="63"/>
    </row>
    <row r="16352" spans="16:17">
      <c r="P16352" s="63"/>
      <c r="Q16352" s="63"/>
    </row>
    <row r="16353" spans="16:17">
      <c r="P16353" s="63"/>
      <c r="Q16353" s="63"/>
    </row>
    <row r="16354" spans="16:17">
      <c r="P16354" s="63"/>
      <c r="Q16354" s="63"/>
    </row>
    <row r="16355" spans="16:17">
      <c r="P16355" s="63"/>
      <c r="Q16355" s="63"/>
    </row>
    <row r="16356" spans="16:17">
      <c r="P16356" s="63"/>
      <c r="Q16356" s="63"/>
    </row>
    <row r="16357" spans="16:17">
      <c r="P16357" s="63"/>
      <c r="Q16357" s="63"/>
    </row>
    <row r="16358" spans="16:17">
      <c r="P16358" s="63"/>
      <c r="Q16358" s="63"/>
    </row>
    <row r="16359" spans="16:17">
      <c r="P16359" s="63"/>
      <c r="Q16359" s="63"/>
    </row>
    <row r="16360" spans="16:17">
      <c r="P16360" s="63"/>
      <c r="Q16360" s="63"/>
    </row>
    <row r="16361" spans="16:17">
      <c r="P16361" s="63"/>
      <c r="Q16361" s="63"/>
    </row>
    <row r="16362" spans="16:17">
      <c r="P16362" s="63"/>
      <c r="Q16362" s="63"/>
    </row>
    <row r="16363" spans="16:17">
      <c r="P16363" s="63"/>
      <c r="Q16363" s="63"/>
    </row>
    <row r="16364" spans="16:17">
      <c r="P16364" s="63"/>
      <c r="Q16364" s="63"/>
    </row>
    <row r="16365" spans="16:17">
      <c r="P16365" s="63"/>
      <c r="Q16365" s="63"/>
    </row>
    <row r="16366" spans="16:17">
      <c r="P16366" s="63"/>
      <c r="Q16366" s="63"/>
    </row>
    <row r="16367" spans="16:17">
      <c r="P16367" s="63"/>
      <c r="Q16367" s="63"/>
    </row>
    <row r="16368" spans="16:17">
      <c r="P16368" s="63"/>
      <c r="Q16368" s="63"/>
    </row>
    <row r="16369" spans="16:17">
      <c r="P16369" s="63"/>
      <c r="Q16369" s="63"/>
    </row>
    <row r="16370" spans="16:17">
      <c r="P16370" s="63"/>
      <c r="Q16370" s="63"/>
    </row>
    <row r="16371" spans="16:17">
      <c r="P16371" s="63"/>
      <c r="Q16371" s="63"/>
    </row>
    <row r="16372" spans="16:17">
      <c r="P16372" s="63"/>
      <c r="Q16372" s="63"/>
    </row>
    <row r="16373" spans="16:17">
      <c r="P16373" s="63"/>
      <c r="Q16373" s="63"/>
    </row>
    <row r="16374" spans="16:17">
      <c r="P16374" s="63"/>
      <c r="Q16374" s="63"/>
    </row>
    <row r="16375" spans="16:17">
      <c r="P16375" s="63"/>
      <c r="Q16375" s="63"/>
    </row>
    <row r="16376" spans="16:17">
      <c r="P16376" s="63"/>
      <c r="Q16376" s="63"/>
    </row>
    <row r="16377" spans="16:17">
      <c r="P16377" s="63"/>
      <c r="Q16377" s="63"/>
    </row>
    <row r="16378" spans="16:17">
      <c r="P16378" s="63"/>
      <c r="Q16378" s="63"/>
    </row>
    <row r="16379" spans="16:17">
      <c r="P16379" s="63"/>
      <c r="Q16379" s="63"/>
    </row>
    <row r="16380" spans="16:17">
      <c r="P16380" s="63"/>
      <c r="Q16380" s="63"/>
    </row>
    <row r="16381" spans="16:17">
      <c r="P16381" s="63"/>
      <c r="Q16381" s="63"/>
    </row>
    <row r="16382" spans="16:17">
      <c r="P16382" s="63"/>
      <c r="Q16382" s="63"/>
    </row>
    <row r="16383" spans="16:17">
      <c r="P16383" s="63"/>
      <c r="Q16383" s="63"/>
    </row>
    <row r="16384" spans="16:17">
      <c r="P16384" s="63"/>
      <c r="Q16384" s="63"/>
    </row>
    <row r="16385" spans="16:17">
      <c r="P16385" s="63"/>
      <c r="Q16385" s="63"/>
    </row>
    <row r="16386" spans="16:17">
      <c r="P16386" s="63"/>
      <c r="Q16386" s="63"/>
    </row>
    <row r="16387" spans="16:17">
      <c r="P16387" s="63"/>
      <c r="Q16387" s="63"/>
    </row>
    <row r="16388" spans="16:17">
      <c r="P16388" s="63"/>
      <c r="Q16388" s="63"/>
    </row>
    <row r="16389" spans="16:17">
      <c r="P16389" s="63"/>
      <c r="Q16389" s="63"/>
    </row>
    <row r="16390" spans="16:17">
      <c r="P16390" s="63"/>
      <c r="Q16390" s="63"/>
    </row>
    <row r="16391" spans="16:17">
      <c r="P16391" s="63"/>
      <c r="Q16391" s="63"/>
    </row>
    <row r="16392" spans="16:17">
      <c r="P16392" s="63"/>
      <c r="Q16392" s="63"/>
    </row>
    <row r="16393" spans="16:17">
      <c r="P16393" s="63"/>
      <c r="Q16393" s="63"/>
    </row>
    <row r="16394" spans="16:17">
      <c r="P16394" s="63"/>
      <c r="Q16394" s="63"/>
    </row>
    <row r="16395" spans="16:17">
      <c r="P16395" s="63"/>
      <c r="Q16395" s="63"/>
    </row>
    <row r="16396" spans="16:17">
      <c r="P16396" s="63"/>
      <c r="Q16396" s="63"/>
    </row>
    <row r="16397" spans="16:17">
      <c r="P16397" s="63"/>
      <c r="Q16397" s="63"/>
    </row>
    <row r="16398" spans="16:17">
      <c r="P16398" s="63"/>
      <c r="Q16398" s="63"/>
    </row>
    <row r="16399" spans="16:17">
      <c r="P16399" s="63"/>
      <c r="Q16399" s="63"/>
    </row>
    <row r="16400" spans="16:17">
      <c r="P16400" s="63"/>
      <c r="Q16400" s="63"/>
    </row>
    <row r="16401" spans="16:17">
      <c r="P16401" s="63"/>
      <c r="Q16401" s="63"/>
    </row>
    <row r="16402" spans="16:17">
      <c r="P16402" s="63"/>
      <c r="Q16402" s="63"/>
    </row>
    <row r="16403" spans="16:17">
      <c r="P16403" s="63"/>
      <c r="Q16403" s="63"/>
    </row>
    <row r="16404" spans="16:17">
      <c r="P16404" s="63"/>
      <c r="Q16404" s="63"/>
    </row>
    <row r="16405" spans="16:17">
      <c r="P16405" s="63"/>
      <c r="Q16405" s="63"/>
    </row>
    <row r="16406" spans="16:17">
      <c r="P16406" s="63"/>
      <c r="Q16406" s="63"/>
    </row>
    <row r="16407" spans="16:17">
      <c r="P16407" s="63"/>
      <c r="Q16407" s="63"/>
    </row>
    <row r="16408" spans="16:17">
      <c r="P16408" s="63"/>
      <c r="Q16408" s="63"/>
    </row>
    <row r="16409" spans="16:17">
      <c r="P16409" s="63"/>
      <c r="Q16409" s="63"/>
    </row>
    <row r="16410" spans="16:17">
      <c r="P16410" s="63"/>
      <c r="Q16410" s="63"/>
    </row>
    <row r="16411" spans="16:17">
      <c r="P16411" s="63"/>
      <c r="Q16411" s="63"/>
    </row>
    <row r="16412" spans="16:17">
      <c r="P16412" s="63"/>
      <c r="Q16412" s="63"/>
    </row>
    <row r="16413" spans="16:17">
      <c r="P16413" s="63"/>
      <c r="Q16413" s="63"/>
    </row>
    <row r="16414" spans="16:17">
      <c r="P16414" s="63"/>
      <c r="Q16414" s="63"/>
    </row>
    <row r="16415" spans="16:17">
      <c r="P16415" s="63"/>
      <c r="Q16415" s="63"/>
    </row>
    <row r="16416" spans="16:17">
      <c r="P16416" s="63"/>
      <c r="Q16416" s="63"/>
    </row>
    <row r="16417" spans="16:17">
      <c r="P16417" s="63"/>
      <c r="Q16417" s="63"/>
    </row>
    <row r="16418" spans="16:17">
      <c r="P16418" s="63"/>
      <c r="Q16418" s="63"/>
    </row>
    <row r="16419" spans="16:17">
      <c r="P16419" s="63"/>
      <c r="Q16419" s="63"/>
    </row>
    <row r="16420" spans="16:17">
      <c r="P16420" s="63"/>
      <c r="Q16420" s="63"/>
    </row>
    <row r="16421" spans="16:17">
      <c r="P16421" s="63"/>
      <c r="Q16421" s="63"/>
    </row>
    <row r="16422" spans="16:17">
      <c r="P16422" s="63"/>
      <c r="Q16422" s="63"/>
    </row>
    <row r="16423" spans="16:17">
      <c r="P16423" s="63"/>
      <c r="Q16423" s="63"/>
    </row>
    <row r="16424" spans="16:17">
      <c r="P16424" s="63"/>
      <c r="Q16424" s="63"/>
    </row>
    <row r="16425" spans="16:17">
      <c r="P16425" s="63"/>
      <c r="Q16425" s="63"/>
    </row>
    <row r="16426" spans="16:17">
      <c r="P16426" s="63"/>
      <c r="Q16426" s="63"/>
    </row>
    <row r="16427" spans="16:17">
      <c r="P16427" s="63"/>
      <c r="Q16427" s="63"/>
    </row>
    <row r="16428" spans="16:17">
      <c r="P16428" s="63"/>
      <c r="Q16428" s="63"/>
    </row>
    <row r="16429" spans="16:17">
      <c r="P16429" s="63"/>
      <c r="Q16429" s="63"/>
    </row>
    <row r="16430" spans="16:17">
      <c r="P16430" s="63"/>
      <c r="Q16430" s="63"/>
    </row>
    <row r="16431" spans="16:17">
      <c r="P16431" s="63"/>
      <c r="Q16431" s="63"/>
    </row>
    <row r="16432" spans="16:17">
      <c r="P16432" s="63"/>
      <c r="Q16432" s="63"/>
    </row>
    <row r="16433" spans="16:17">
      <c r="P16433" s="63"/>
      <c r="Q16433" s="63"/>
    </row>
    <row r="16434" spans="16:17">
      <c r="P16434" s="63"/>
      <c r="Q16434" s="63"/>
    </row>
    <row r="16435" spans="16:17">
      <c r="P16435" s="63"/>
      <c r="Q16435" s="63"/>
    </row>
    <row r="16436" spans="16:17">
      <c r="P16436" s="63"/>
      <c r="Q16436" s="63"/>
    </row>
    <row r="16437" spans="16:17">
      <c r="P16437" s="63"/>
      <c r="Q16437" s="63"/>
    </row>
    <row r="16438" spans="16:17">
      <c r="P16438" s="63"/>
      <c r="Q16438" s="63"/>
    </row>
    <row r="16439" spans="16:17">
      <c r="P16439" s="63"/>
      <c r="Q16439" s="63"/>
    </row>
    <row r="16440" spans="16:17">
      <c r="P16440" s="63"/>
      <c r="Q16440" s="63"/>
    </row>
    <row r="16441" spans="16:17">
      <c r="P16441" s="63"/>
      <c r="Q16441" s="63"/>
    </row>
    <row r="16442" spans="16:17">
      <c r="P16442" s="63"/>
      <c r="Q16442" s="63"/>
    </row>
    <row r="16443" spans="16:17">
      <c r="P16443" s="63"/>
      <c r="Q16443" s="63"/>
    </row>
    <row r="16444" spans="16:17">
      <c r="P16444" s="63"/>
      <c r="Q16444" s="63"/>
    </row>
    <row r="16445" spans="16:17">
      <c r="P16445" s="63"/>
      <c r="Q16445" s="63"/>
    </row>
    <row r="16446" spans="16:17">
      <c r="P16446" s="63"/>
      <c r="Q16446" s="63"/>
    </row>
    <row r="16447" spans="16:17">
      <c r="P16447" s="63"/>
      <c r="Q16447" s="63"/>
    </row>
    <row r="16448" spans="16:17">
      <c r="P16448" s="63"/>
      <c r="Q16448" s="63"/>
    </row>
    <row r="16449" spans="16:17">
      <c r="P16449" s="63"/>
      <c r="Q16449" s="63"/>
    </row>
    <row r="16450" spans="16:17">
      <c r="P16450" s="63"/>
      <c r="Q16450" s="63"/>
    </row>
    <row r="16451" spans="16:17">
      <c r="P16451" s="63"/>
      <c r="Q16451" s="63"/>
    </row>
    <row r="16452" spans="16:17">
      <c r="P16452" s="63"/>
      <c r="Q16452" s="63"/>
    </row>
    <row r="16453" spans="16:17">
      <c r="P16453" s="63"/>
      <c r="Q16453" s="63"/>
    </row>
    <row r="16454" spans="16:17">
      <c r="P16454" s="63"/>
      <c r="Q16454" s="63"/>
    </row>
    <row r="16455" spans="16:17">
      <c r="P16455" s="63"/>
      <c r="Q16455" s="63"/>
    </row>
    <row r="16456" spans="16:17">
      <c r="P16456" s="63"/>
      <c r="Q16456" s="63"/>
    </row>
    <row r="16457" spans="16:17">
      <c r="P16457" s="63"/>
      <c r="Q16457" s="63"/>
    </row>
    <row r="16458" spans="16:17">
      <c r="P16458" s="63"/>
      <c r="Q16458" s="63"/>
    </row>
    <row r="16459" spans="16:17">
      <c r="P16459" s="63"/>
      <c r="Q16459" s="63"/>
    </row>
    <row r="16460" spans="16:17">
      <c r="P16460" s="63"/>
      <c r="Q16460" s="63"/>
    </row>
    <row r="16461" spans="16:17">
      <c r="P16461" s="63"/>
      <c r="Q16461" s="63"/>
    </row>
    <row r="16462" spans="16:17">
      <c r="P16462" s="63"/>
      <c r="Q16462" s="63"/>
    </row>
    <row r="16463" spans="16:17">
      <c r="P16463" s="63"/>
      <c r="Q16463" s="63"/>
    </row>
    <row r="16464" spans="16:17">
      <c r="P16464" s="63"/>
      <c r="Q16464" s="63"/>
    </row>
    <row r="16465" spans="16:17">
      <c r="P16465" s="63"/>
      <c r="Q16465" s="63"/>
    </row>
    <row r="16466" spans="16:17">
      <c r="P16466" s="63"/>
      <c r="Q16466" s="63"/>
    </row>
    <row r="16467" spans="16:17">
      <c r="P16467" s="63"/>
      <c r="Q16467" s="63"/>
    </row>
    <row r="16468" spans="16:17">
      <c r="P16468" s="63"/>
      <c r="Q16468" s="63"/>
    </row>
    <row r="16469" spans="16:17">
      <c r="P16469" s="63"/>
      <c r="Q16469" s="63"/>
    </row>
    <row r="16470" spans="16:17">
      <c r="P16470" s="63"/>
      <c r="Q16470" s="63"/>
    </row>
    <row r="16471" spans="16:17">
      <c r="P16471" s="63"/>
      <c r="Q16471" s="63"/>
    </row>
    <row r="16472" spans="16:17">
      <c r="P16472" s="63"/>
      <c r="Q16472" s="63"/>
    </row>
    <row r="16473" spans="16:17">
      <c r="P16473" s="63"/>
      <c r="Q16473" s="63"/>
    </row>
    <row r="16474" spans="16:17">
      <c r="P16474" s="63"/>
      <c r="Q16474" s="63"/>
    </row>
    <row r="16475" spans="16:17">
      <c r="P16475" s="63"/>
      <c r="Q16475" s="63"/>
    </row>
    <row r="16476" spans="16:17">
      <c r="P16476" s="63"/>
      <c r="Q16476" s="63"/>
    </row>
    <row r="16477" spans="16:17">
      <c r="P16477" s="63"/>
      <c r="Q16477" s="63"/>
    </row>
    <row r="16478" spans="16:17">
      <c r="P16478" s="63"/>
      <c r="Q16478" s="63"/>
    </row>
    <row r="16479" spans="16:17">
      <c r="P16479" s="63"/>
      <c r="Q16479" s="63"/>
    </row>
    <row r="16480" spans="16:17">
      <c r="P16480" s="63"/>
      <c r="Q16480" s="63"/>
    </row>
    <row r="16481" spans="16:17">
      <c r="P16481" s="63"/>
      <c r="Q16481" s="63"/>
    </row>
    <row r="16482" spans="16:17">
      <c r="P16482" s="63"/>
      <c r="Q16482" s="63"/>
    </row>
    <row r="16483" spans="16:17">
      <c r="P16483" s="63"/>
      <c r="Q16483" s="63"/>
    </row>
    <row r="16484" spans="16:17">
      <c r="P16484" s="63"/>
      <c r="Q16484" s="63"/>
    </row>
    <row r="16485" spans="16:17">
      <c r="P16485" s="63"/>
      <c r="Q16485" s="63"/>
    </row>
    <row r="16486" spans="16:17">
      <c r="P16486" s="63"/>
      <c r="Q16486" s="63"/>
    </row>
    <row r="16487" spans="16:17">
      <c r="P16487" s="63"/>
      <c r="Q16487" s="63"/>
    </row>
    <row r="16488" spans="16:17">
      <c r="P16488" s="63"/>
      <c r="Q16488" s="63"/>
    </row>
    <row r="16489" spans="16:17">
      <c r="P16489" s="63"/>
      <c r="Q16489" s="63"/>
    </row>
    <row r="16490" spans="16:17">
      <c r="P16490" s="63"/>
      <c r="Q16490" s="63"/>
    </row>
    <row r="16491" spans="16:17">
      <c r="P16491" s="63"/>
      <c r="Q16491" s="63"/>
    </row>
    <row r="16492" spans="16:17">
      <c r="P16492" s="63"/>
      <c r="Q16492" s="63"/>
    </row>
    <row r="16493" spans="16:17">
      <c r="P16493" s="63"/>
      <c r="Q16493" s="63"/>
    </row>
    <row r="16494" spans="16:17">
      <c r="P16494" s="63"/>
      <c r="Q16494" s="63"/>
    </row>
    <row r="16495" spans="16:17">
      <c r="P16495" s="63"/>
      <c r="Q16495" s="63"/>
    </row>
    <row r="16496" spans="16:17">
      <c r="P16496" s="63"/>
      <c r="Q16496" s="63"/>
    </row>
    <row r="16497" spans="16:17">
      <c r="P16497" s="63"/>
      <c r="Q16497" s="63"/>
    </row>
    <row r="16498" spans="16:17">
      <c r="P16498" s="63"/>
      <c r="Q16498" s="63"/>
    </row>
    <row r="16499" spans="16:17">
      <c r="P16499" s="63"/>
      <c r="Q16499" s="63"/>
    </row>
    <row r="16500" spans="16:17">
      <c r="P16500" s="63"/>
      <c r="Q16500" s="63"/>
    </row>
    <row r="16501" spans="16:17">
      <c r="P16501" s="63"/>
      <c r="Q16501" s="63"/>
    </row>
    <row r="16502" spans="16:17">
      <c r="P16502" s="63"/>
      <c r="Q16502" s="63"/>
    </row>
    <row r="16503" spans="16:17">
      <c r="P16503" s="63"/>
      <c r="Q16503" s="63"/>
    </row>
    <row r="16504" spans="16:17">
      <c r="P16504" s="63"/>
      <c r="Q16504" s="63"/>
    </row>
    <row r="16505" spans="16:17">
      <c r="P16505" s="63"/>
      <c r="Q16505" s="63"/>
    </row>
    <row r="16506" spans="16:17">
      <c r="P16506" s="63"/>
      <c r="Q16506" s="63"/>
    </row>
    <row r="16507" spans="16:17">
      <c r="P16507" s="63"/>
      <c r="Q16507" s="63"/>
    </row>
    <row r="16508" spans="16:17">
      <c r="P16508" s="63"/>
      <c r="Q16508" s="63"/>
    </row>
    <row r="16509" spans="16:17">
      <c r="P16509" s="63"/>
      <c r="Q16509" s="63"/>
    </row>
    <row r="16510" spans="16:17">
      <c r="P16510" s="63"/>
      <c r="Q16510" s="63"/>
    </row>
    <row r="16511" spans="16:17">
      <c r="P16511" s="63"/>
      <c r="Q16511" s="63"/>
    </row>
    <row r="16512" spans="16:17">
      <c r="P16512" s="63"/>
      <c r="Q16512" s="63"/>
    </row>
    <row r="16513" spans="16:17">
      <c r="P16513" s="63"/>
      <c r="Q16513" s="63"/>
    </row>
    <row r="16514" spans="16:17">
      <c r="P16514" s="63"/>
      <c r="Q16514" s="63"/>
    </row>
    <row r="16515" spans="16:17">
      <c r="P16515" s="63"/>
      <c r="Q16515" s="63"/>
    </row>
    <row r="16516" spans="16:17">
      <c r="P16516" s="63"/>
      <c r="Q16516" s="63"/>
    </row>
    <row r="16517" spans="16:17">
      <c r="P16517" s="63"/>
      <c r="Q16517" s="63"/>
    </row>
    <row r="16518" spans="16:17">
      <c r="P16518" s="63"/>
      <c r="Q16518" s="63"/>
    </row>
    <row r="16519" spans="16:17">
      <c r="P16519" s="63"/>
      <c r="Q16519" s="63"/>
    </row>
    <row r="16520" spans="16:17">
      <c r="P16520" s="63"/>
      <c r="Q16520" s="63"/>
    </row>
    <row r="16521" spans="16:17">
      <c r="P16521" s="63"/>
      <c r="Q16521" s="63"/>
    </row>
    <row r="16522" spans="16:17">
      <c r="P16522" s="63"/>
      <c r="Q16522" s="63"/>
    </row>
    <row r="16523" spans="16:17">
      <c r="P16523" s="63"/>
      <c r="Q16523" s="63"/>
    </row>
    <row r="16524" spans="16:17">
      <c r="P16524" s="63"/>
      <c r="Q16524" s="63"/>
    </row>
    <row r="16525" spans="16:17">
      <c r="P16525" s="63"/>
      <c r="Q16525" s="63"/>
    </row>
    <row r="16526" spans="16:17">
      <c r="P16526" s="63"/>
      <c r="Q16526" s="63"/>
    </row>
    <row r="16527" spans="16:17">
      <c r="P16527" s="63"/>
      <c r="Q16527" s="63"/>
    </row>
    <row r="16528" spans="16:17">
      <c r="P16528" s="63"/>
      <c r="Q16528" s="63"/>
    </row>
    <row r="16529" spans="16:17">
      <c r="P16529" s="63"/>
      <c r="Q16529" s="63"/>
    </row>
    <row r="16530" spans="16:17">
      <c r="P16530" s="63"/>
      <c r="Q16530" s="63"/>
    </row>
    <row r="16531" spans="16:17">
      <c r="P16531" s="63"/>
      <c r="Q16531" s="63"/>
    </row>
    <row r="16532" spans="16:17">
      <c r="P16532" s="63"/>
      <c r="Q16532" s="63"/>
    </row>
    <row r="16533" spans="16:17">
      <c r="P16533" s="63"/>
      <c r="Q16533" s="63"/>
    </row>
    <row r="16534" spans="16:17">
      <c r="P16534" s="63"/>
      <c r="Q16534" s="63"/>
    </row>
    <row r="16535" spans="16:17">
      <c r="P16535" s="63"/>
      <c r="Q16535" s="63"/>
    </row>
    <row r="16536" spans="16:17">
      <c r="P16536" s="63"/>
      <c r="Q16536" s="63"/>
    </row>
    <row r="16537" spans="16:17">
      <c r="P16537" s="63"/>
      <c r="Q16537" s="63"/>
    </row>
    <row r="16538" spans="16:17">
      <c r="P16538" s="63"/>
      <c r="Q16538" s="63"/>
    </row>
    <row r="16539" spans="16:17">
      <c r="P16539" s="63"/>
      <c r="Q16539" s="63"/>
    </row>
    <row r="16540" spans="16:17">
      <c r="P16540" s="63"/>
      <c r="Q16540" s="63"/>
    </row>
    <row r="16541" spans="16:17">
      <c r="P16541" s="63"/>
      <c r="Q16541" s="63"/>
    </row>
    <row r="16542" spans="16:17">
      <c r="P16542" s="63"/>
      <c r="Q16542" s="63"/>
    </row>
    <row r="16543" spans="16:17">
      <c r="P16543" s="63"/>
      <c r="Q16543" s="63"/>
    </row>
    <row r="16544" spans="16:17">
      <c r="P16544" s="63"/>
      <c r="Q16544" s="63"/>
    </row>
    <row r="16545" spans="16:17">
      <c r="P16545" s="63"/>
      <c r="Q16545" s="63"/>
    </row>
    <row r="16546" spans="16:17">
      <c r="P16546" s="63"/>
      <c r="Q16546" s="63"/>
    </row>
    <row r="16547" spans="16:17">
      <c r="P16547" s="63"/>
      <c r="Q16547" s="63"/>
    </row>
    <row r="16548" spans="16:17">
      <c r="P16548" s="63"/>
      <c r="Q16548" s="63"/>
    </row>
    <row r="16549" spans="16:17">
      <c r="P16549" s="63"/>
      <c r="Q16549" s="63"/>
    </row>
    <row r="16550" spans="16:17">
      <c r="P16550" s="63"/>
      <c r="Q16550" s="63"/>
    </row>
    <row r="16551" spans="16:17">
      <c r="P16551" s="63"/>
      <c r="Q16551" s="63"/>
    </row>
    <row r="16552" spans="16:17">
      <c r="P16552" s="63"/>
      <c r="Q16552" s="63"/>
    </row>
    <row r="16553" spans="16:17">
      <c r="P16553" s="63"/>
      <c r="Q16553" s="63"/>
    </row>
    <row r="16554" spans="16:17">
      <c r="P16554" s="63"/>
      <c r="Q16554" s="63"/>
    </row>
    <row r="16555" spans="16:17">
      <c r="P16555" s="63"/>
      <c r="Q16555" s="63"/>
    </row>
    <row r="16556" spans="16:17">
      <c r="P16556" s="63"/>
      <c r="Q16556" s="63"/>
    </row>
    <row r="16557" spans="16:17">
      <c r="P16557" s="63"/>
      <c r="Q16557" s="63"/>
    </row>
    <row r="16558" spans="16:17">
      <c r="P16558" s="63"/>
      <c r="Q16558" s="63"/>
    </row>
    <row r="16559" spans="16:17">
      <c r="P16559" s="63"/>
      <c r="Q16559" s="63"/>
    </row>
    <row r="16560" spans="16:17">
      <c r="P16560" s="63"/>
      <c r="Q16560" s="63"/>
    </row>
    <row r="16561" spans="16:17">
      <c r="P16561" s="63"/>
      <c r="Q16561" s="63"/>
    </row>
    <row r="16562" spans="16:17">
      <c r="P16562" s="63"/>
      <c r="Q16562" s="63"/>
    </row>
    <row r="16563" spans="16:17">
      <c r="P16563" s="63"/>
      <c r="Q16563" s="63"/>
    </row>
    <row r="16564" spans="16:17">
      <c r="P16564" s="63"/>
      <c r="Q16564" s="63"/>
    </row>
    <row r="16565" spans="16:17">
      <c r="P16565" s="63"/>
      <c r="Q16565" s="63"/>
    </row>
    <row r="16566" spans="16:17">
      <c r="P16566" s="63"/>
      <c r="Q16566" s="63"/>
    </row>
    <row r="16567" spans="16:17">
      <c r="P16567" s="63"/>
      <c r="Q16567" s="63"/>
    </row>
    <row r="16568" spans="16:17">
      <c r="P16568" s="63"/>
      <c r="Q16568" s="63"/>
    </row>
    <row r="16569" spans="16:17">
      <c r="P16569" s="63"/>
      <c r="Q16569" s="63"/>
    </row>
    <row r="16570" spans="16:17">
      <c r="P16570" s="63"/>
      <c r="Q16570" s="63"/>
    </row>
    <row r="16571" spans="16:17">
      <c r="P16571" s="63"/>
      <c r="Q16571" s="63"/>
    </row>
    <row r="16572" spans="16:17">
      <c r="P16572" s="63"/>
      <c r="Q16572" s="63"/>
    </row>
    <row r="16573" spans="16:17">
      <c r="P16573" s="63"/>
      <c r="Q16573" s="63"/>
    </row>
    <row r="16574" spans="16:17">
      <c r="P16574" s="63"/>
      <c r="Q16574" s="63"/>
    </row>
    <row r="16575" spans="16:17">
      <c r="P16575" s="63"/>
      <c r="Q16575" s="63"/>
    </row>
    <row r="16576" spans="16:17">
      <c r="P16576" s="63"/>
      <c r="Q16576" s="63"/>
    </row>
    <row r="16577" spans="16:17">
      <c r="P16577" s="63"/>
      <c r="Q16577" s="63"/>
    </row>
    <row r="16578" spans="16:17">
      <c r="P16578" s="63"/>
      <c r="Q16578" s="63"/>
    </row>
    <row r="16579" spans="16:17">
      <c r="P16579" s="63"/>
      <c r="Q16579" s="63"/>
    </row>
    <row r="16580" spans="16:17">
      <c r="P16580" s="63"/>
      <c r="Q16580" s="63"/>
    </row>
    <row r="16581" spans="16:17">
      <c r="P16581" s="63"/>
      <c r="Q16581" s="63"/>
    </row>
    <row r="16582" spans="16:17">
      <c r="P16582" s="63"/>
      <c r="Q16582" s="63"/>
    </row>
    <row r="16583" spans="16:17">
      <c r="P16583" s="63"/>
      <c r="Q16583" s="63"/>
    </row>
    <row r="16584" spans="16:17">
      <c r="P16584" s="63"/>
      <c r="Q16584" s="63"/>
    </row>
    <row r="16585" spans="16:17">
      <c r="P16585" s="63"/>
      <c r="Q16585" s="63"/>
    </row>
    <row r="16586" spans="16:17">
      <c r="P16586" s="63"/>
      <c r="Q16586" s="63"/>
    </row>
    <row r="16587" spans="16:17">
      <c r="P16587" s="63"/>
      <c r="Q16587" s="63"/>
    </row>
    <row r="16588" spans="16:17">
      <c r="P16588" s="63"/>
      <c r="Q16588" s="63"/>
    </row>
    <row r="16589" spans="16:17">
      <c r="P16589" s="63"/>
      <c r="Q16589" s="63"/>
    </row>
    <row r="16590" spans="16:17">
      <c r="P16590" s="63"/>
      <c r="Q16590" s="63"/>
    </row>
    <row r="16591" spans="16:17">
      <c r="P16591" s="63"/>
      <c r="Q16591" s="63"/>
    </row>
    <row r="16592" spans="16:17">
      <c r="P16592" s="63"/>
      <c r="Q16592" s="63"/>
    </row>
    <row r="16593" spans="16:17">
      <c r="P16593" s="63"/>
      <c r="Q16593" s="63"/>
    </row>
    <row r="16594" spans="16:17">
      <c r="P16594" s="63"/>
      <c r="Q16594" s="63"/>
    </row>
    <row r="16595" spans="16:17">
      <c r="P16595" s="63"/>
      <c r="Q16595" s="63"/>
    </row>
    <row r="16596" spans="16:17">
      <c r="P16596" s="63"/>
      <c r="Q16596" s="63"/>
    </row>
    <row r="16597" spans="16:17">
      <c r="P16597" s="63"/>
      <c r="Q16597" s="63"/>
    </row>
    <row r="16598" spans="16:17">
      <c r="P16598" s="63"/>
      <c r="Q16598" s="63"/>
    </row>
    <row r="16599" spans="16:17">
      <c r="P16599" s="63"/>
      <c r="Q16599" s="63"/>
    </row>
    <row r="16600" spans="16:17">
      <c r="P16600" s="63"/>
      <c r="Q16600" s="63"/>
    </row>
    <row r="16601" spans="16:17">
      <c r="P16601" s="63"/>
      <c r="Q16601" s="63"/>
    </row>
    <row r="16602" spans="16:17">
      <c r="P16602" s="63"/>
      <c r="Q16602" s="63"/>
    </row>
    <row r="16603" spans="16:17">
      <c r="P16603" s="63"/>
      <c r="Q16603" s="63"/>
    </row>
    <row r="16604" spans="16:17">
      <c r="P16604" s="63"/>
      <c r="Q16604" s="63"/>
    </row>
    <row r="16605" spans="16:17">
      <c r="P16605" s="63"/>
      <c r="Q16605" s="63"/>
    </row>
    <row r="16606" spans="16:17">
      <c r="P16606" s="63"/>
      <c r="Q16606" s="63"/>
    </row>
    <row r="16607" spans="16:17">
      <c r="P16607" s="63"/>
      <c r="Q16607" s="63"/>
    </row>
    <row r="16608" spans="16:17">
      <c r="P16608" s="63"/>
      <c r="Q16608" s="63"/>
    </row>
    <row r="16609" spans="16:17">
      <c r="P16609" s="63"/>
      <c r="Q16609" s="63"/>
    </row>
    <row r="16610" spans="16:17">
      <c r="P16610" s="63"/>
      <c r="Q16610" s="63"/>
    </row>
    <row r="16611" spans="16:17">
      <c r="P16611" s="63"/>
      <c r="Q16611" s="63"/>
    </row>
    <row r="16612" spans="16:17">
      <c r="P16612" s="63"/>
      <c r="Q16612" s="63"/>
    </row>
    <row r="16613" spans="16:17">
      <c r="P16613" s="63"/>
      <c r="Q16613" s="63"/>
    </row>
    <row r="16614" spans="16:17">
      <c r="P16614" s="63"/>
      <c r="Q16614" s="63"/>
    </row>
    <row r="16615" spans="16:17">
      <c r="P16615" s="63"/>
      <c r="Q16615" s="63"/>
    </row>
    <row r="16616" spans="16:17">
      <c r="P16616" s="63"/>
      <c r="Q16616" s="63"/>
    </row>
    <row r="16617" spans="16:17">
      <c r="P16617" s="63"/>
      <c r="Q16617" s="63"/>
    </row>
    <row r="16618" spans="16:17">
      <c r="P16618" s="63"/>
      <c r="Q16618" s="63"/>
    </row>
    <row r="16619" spans="16:17">
      <c r="P16619" s="63"/>
      <c r="Q16619" s="63"/>
    </row>
    <row r="16620" spans="16:17">
      <c r="P16620" s="63"/>
      <c r="Q16620" s="63"/>
    </row>
    <row r="16621" spans="16:17">
      <c r="P16621" s="63"/>
      <c r="Q16621" s="63"/>
    </row>
    <row r="16622" spans="16:17">
      <c r="P16622" s="63"/>
      <c r="Q16622" s="63"/>
    </row>
    <row r="16623" spans="16:17">
      <c r="P16623" s="63"/>
      <c r="Q16623" s="63"/>
    </row>
    <row r="16624" spans="16:17">
      <c r="P16624" s="63"/>
      <c r="Q16624" s="63"/>
    </row>
    <row r="16625" spans="16:17">
      <c r="P16625" s="63"/>
      <c r="Q16625" s="63"/>
    </row>
    <row r="16626" spans="16:17">
      <c r="P16626" s="63"/>
      <c r="Q16626" s="63"/>
    </row>
    <row r="16627" spans="16:17">
      <c r="P16627" s="63"/>
      <c r="Q16627" s="63"/>
    </row>
    <row r="16628" spans="16:17">
      <c r="P16628" s="63"/>
      <c r="Q16628" s="63"/>
    </row>
    <row r="16629" spans="16:17">
      <c r="P16629" s="63"/>
      <c r="Q16629" s="63"/>
    </row>
    <row r="16630" spans="16:17">
      <c r="P16630" s="63"/>
      <c r="Q16630" s="63"/>
    </row>
    <row r="16631" spans="16:17">
      <c r="P16631" s="63"/>
      <c r="Q16631" s="63"/>
    </row>
    <row r="16632" spans="16:17">
      <c r="P16632" s="63"/>
      <c r="Q16632" s="63"/>
    </row>
    <row r="16633" spans="16:17">
      <c r="P16633" s="63"/>
      <c r="Q16633" s="63"/>
    </row>
    <row r="16634" spans="16:17">
      <c r="P16634" s="63"/>
      <c r="Q16634" s="63"/>
    </row>
    <row r="16635" spans="16:17">
      <c r="P16635" s="63"/>
      <c r="Q16635" s="63"/>
    </row>
    <row r="16636" spans="16:17">
      <c r="P16636" s="63"/>
      <c r="Q16636" s="63"/>
    </row>
    <row r="16637" spans="16:17">
      <c r="P16637" s="63"/>
      <c r="Q16637" s="63"/>
    </row>
    <row r="16638" spans="16:17">
      <c r="P16638" s="63"/>
      <c r="Q16638" s="63"/>
    </row>
    <row r="16639" spans="16:17">
      <c r="P16639" s="63"/>
      <c r="Q16639" s="63"/>
    </row>
    <row r="16640" spans="16:17">
      <c r="P16640" s="63"/>
      <c r="Q16640" s="63"/>
    </row>
    <row r="16641" spans="16:17">
      <c r="P16641" s="63"/>
      <c r="Q16641" s="63"/>
    </row>
    <row r="16642" spans="16:17">
      <c r="P16642" s="63"/>
      <c r="Q16642" s="63"/>
    </row>
    <row r="16643" spans="16:17">
      <c r="P16643" s="63"/>
      <c r="Q16643" s="63"/>
    </row>
    <row r="16644" spans="16:17">
      <c r="P16644" s="63"/>
      <c r="Q16644" s="63"/>
    </row>
    <row r="16645" spans="16:17">
      <c r="P16645" s="63"/>
      <c r="Q16645" s="63"/>
    </row>
    <row r="16646" spans="16:17">
      <c r="P16646" s="63"/>
      <c r="Q16646" s="63"/>
    </row>
    <row r="16647" spans="16:17">
      <c r="P16647" s="63"/>
      <c r="Q16647" s="63"/>
    </row>
    <row r="16648" spans="16:17">
      <c r="P16648" s="63"/>
      <c r="Q16648" s="63"/>
    </row>
    <row r="16649" spans="16:17">
      <c r="P16649" s="63"/>
      <c r="Q16649" s="63"/>
    </row>
    <row r="16650" spans="16:17">
      <c r="P16650" s="63"/>
      <c r="Q16650" s="63"/>
    </row>
    <row r="16651" spans="16:17">
      <c r="P16651" s="63"/>
      <c r="Q16651" s="63"/>
    </row>
    <row r="16652" spans="16:17">
      <c r="P16652" s="63"/>
      <c r="Q16652" s="63"/>
    </row>
    <row r="16653" spans="16:17">
      <c r="P16653" s="63"/>
      <c r="Q16653" s="63"/>
    </row>
    <row r="16654" spans="16:17">
      <c r="P16654" s="63"/>
      <c r="Q16654" s="63"/>
    </row>
    <row r="16655" spans="16:17">
      <c r="P16655" s="63"/>
      <c r="Q16655" s="63"/>
    </row>
    <row r="16656" spans="16:17">
      <c r="P16656" s="63"/>
      <c r="Q16656" s="63"/>
    </row>
    <row r="16657" spans="6:17">
      <c r="P16657" s="63"/>
      <c r="Q16657" s="63"/>
    </row>
    <row r="16658" spans="6:17">
      <c r="P16658" s="63"/>
      <c r="Q16658" s="63"/>
    </row>
    <row r="16659" spans="6:17">
      <c r="P16659" s="63"/>
      <c r="Q16659" s="63"/>
    </row>
    <row r="16660" spans="6:17">
      <c r="F16660" s="55"/>
      <c r="J16660" s="55"/>
      <c r="P16660" s="63"/>
      <c r="Q16660" s="63"/>
    </row>
    <row r="16661" spans="6:17">
      <c r="P16661" s="63"/>
      <c r="Q16661" s="63"/>
    </row>
    <row r="16662" spans="6:17">
      <c r="P16662" s="63"/>
      <c r="Q16662" s="63"/>
    </row>
    <row r="16663" spans="6:17">
      <c r="P16663" s="63"/>
      <c r="Q16663" s="63"/>
    </row>
    <row r="16664" spans="6:17">
      <c r="P16664" s="63"/>
      <c r="Q16664" s="63"/>
    </row>
    <row r="16665" spans="6:17">
      <c r="P16665" s="63"/>
      <c r="Q16665" s="63"/>
    </row>
    <row r="16666" spans="6:17">
      <c r="P16666" s="63"/>
      <c r="Q16666" s="63"/>
    </row>
    <row r="16667" spans="6:17">
      <c r="P16667" s="63"/>
      <c r="Q16667" s="63"/>
    </row>
    <row r="16668" spans="6:17">
      <c r="P16668" s="63"/>
      <c r="Q16668" s="63"/>
    </row>
    <row r="16669" spans="6:17">
      <c r="P16669" s="63"/>
      <c r="Q16669" s="63"/>
    </row>
    <row r="16670" spans="6:17">
      <c r="P16670" s="63"/>
      <c r="Q16670" s="63"/>
    </row>
    <row r="16671" spans="6:17">
      <c r="P16671" s="63"/>
      <c r="Q16671" s="63"/>
    </row>
    <row r="16672" spans="6:17">
      <c r="P16672" s="63"/>
      <c r="Q16672" s="63"/>
    </row>
    <row r="16673" spans="16:17">
      <c r="P16673" s="63"/>
      <c r="Q16673" s="63"/>
    </row>
    <row r="16674" spans="16:17">
      <c r="P16674" s="63"/>
      <c r="Q16674" s="63"/>
    </row>
    <row r="16675" spans="16:17">
      <c r="P16675" s="63"/>
      <c r="Q16675" s="63"/>
    </row>
    <row r="16676" spans="16:17">
      <c r="P16676" s="63"/>
      <c r="Q16676" s="63"/>
    </row>
    <row r="16677" spans="16:17">
      <c r="P16677" s="63"/>
      <c r="Q16677" s="63"/>
    </row>
    <row r="16678" spans="16:17">
      <c r="P16678" s="63"/>
      <c r="Q16678" s="63"/>
    </row>
    <row r="16679" spans="16:17">
      <c r="P16679" s="63"/>
      <c r="Q16679" s="63"/>
    </row>
    <row r="16680" spans="16:17">
      <c r="P16680" s="63"/>
      <c r="Q16680" s="63"/>
    </row>
    <row r="16681" spans="16:17">
      <c r="P16681" s="63"/>
      <c r="Q16681" s="63"/>
    </row>
    <row r="16682" spans="16:17">
      <c r="P16682" s="63"/>
      <c r="Q16682" s="63"/>
    </row>
    <row r="16683" spans="16:17">
      <c r="P16683" s="63"/>
      <c r="Q16683" s="63"/>
    </row>
    <row r="16684" spans="16:17">
      <c r="P16684" s="63"/>
      <c r="Q16684" s="63"/>
    </row>
    <row r="16685" spans="16:17">
      <c r="P16685" s="63"/>
      <c r="Q16685" s="63"/>
    </row>
    <row r="16686" spans="16:17">
      <c r="P16686" s="63"/>
      <c r="Q16686" s="63"/>
    </row>
    <row r="16687" spans="16:17">
      <c r="P16687" s="63"/>
      <c r="Q16687" s="63"/>
    </row>
    <row r="16688" spans="16:17">
      <c r="P16688" s="63"/>
      <c r="Q16688" s="63"/>
    </row>
    <row r="16689" spans="16:17">
      <c r="P16689" s="63"/>
      <c r="Q16689" s="63"/>
    </row>
    <row r="16690" spans="16:17">
      <c r="P16690" s="63"/>
      <c r="Q16690" s="63"/>
    </row>
    <row r="16691" spans="16:17">
      <c r="P16691" s="63"/>
      <c r="Q16691" s="63"/>
    </row>
    <row r="16692" spans="16:17">
      <c r="P16692" s="63"/>
      <c r="Q16692" s="63"/>
    </row>
    <row r="16693" spans="16:17">
      <c r="P16693" s="63"/>
      <c r="Q16693" s="63"/>
    </row>
    <row r="16694" spans="16:17">
      <c r="P16694" s="63"/>
      <c r="Q16694" s="63"/>
    </row>
    <row r="16695" spans="16:17">
      <c r="P16695" s="63"/>
      <c r="Q16695" s="63"/>
    </row>
    <row r="16696" spans="16:17">
      <c r="P16696" s="63"/>
      <c r="Q16696" s="63"/>
    </row>
    <row r="16697" spans="16:17">
      <c r="P16697" s="63"/>
      <c r="Q16697" s="63"/>
    </row>
    <row r="16698" spans="16:17">
      <c r="P16698" s="63"/>
      <c r="Q16698" s="63"/>
    </row>
    <row r="16699" spans="16:17">
      <c r="P16699" s="63"/>
      <c r="Q16699" s="63"/>
    </row>
    <row r="16700" spans="16:17">
      <c r="P16700" s="63"/>
      <c r="Q16700" s="63"/>
    </row>
    <row r="16701" spans="16:17">
      <c r="P16701" s="63"/>
      <c r="Q16701" s="63"/>
    </row>
    <row r="16702" spans="16:17">
      <c r="P16702" s="63"/>
      <c r="Q16702" s="63"/>
    </row>
    <row r="16703" spans="16:17">
      <c r="P16703" s="63"/>
      <c r="Q16703" s="63"/>
    </row>
    <row r="16704" spans="16:17">
      <c r="P16704" s="63"/>
      <c r="Q16704" s="63"/>
    </row>
    <row r="16705" spans="16:17">
      <c r="P16705" s="63"/>
      <c r="Q16705" s="63"/>
    </row>
    <row r="16706" spans="16:17">
      <c r="P16706" s="63"/>
      <c r="Q16706" s="63"/>
    </row>
    <row r="16707" spans="16:17">
      <c r="P16707" s="63"/>
      <c r="Q16707" s="63"/>
    </row>
    <row r="16708" spans="16:17">
      <c r="P16708" s="63"/>
      <c r="Q16708" s="63"/>
    </row>
    <row r="16709" spans="16:17">
      <c r="P16709" s="63"/>
      <c r="Q16709" s="63"/>
    </row>
    <row r="16710" spans="16:17">
      <c r="P16710" s="63"/>
      <c r="Q16710" s="63"/>
    </row>
    <row r="16711" spans="16:17">
      <c r="P16711" s="63"/>
      <c r="Q16711" s="63"/>
    </row>
    <row r="16712" spans="16:17">
      <c r="P16712" s="63"/>
      <c r="Q16712" s="63"/>
    </row>
    <row r="16713" spans="16:17">
      <c r="P16713" s="63"/>
      <c r="Q16713" s="63"/>
    </row>
    <row r="16714" spans="16:17">
      <c r="P16714" s="63"/>
      <c r="Q16714" s="63"/>
    </row>
    <row r="16715" spans="16:17">
      <c r="P16715" s="63"/>
      <c r="Q16715" s="63"/>
    </row>
    <row r="16716" spans="16:17">
      <c r="P16716" s="63"/>
      <c r="Q16716" s="63"/>
    </row>
    <row r="16717" spans="16:17">
      <c r="P16717" s="63"/>
      <c r="Q16717" s="63"/>
    </row>
    <row r="16718" spans="16:17">
      <c r="P16718" s="63"/>
      <c r="Q16718" s="63"/>
    </row>
    <row r="16719" spans="16:17">
      <c r="P16719" s="63"/>
      <c r="Q16719" s="63"/>
    </row>
    <row r="16720" spans="16:17">
      <c r="P16720" s="63"/>
      <c r="Q16720" s="63"/>
    </row>
    <row r="16721" spans="16:17">
      <c r="P16721" s="63"/>
      <c r="Q16721" s="63"/>
    </row>
    <row r="16722" spans="16:17">
      <c r="P16722" s="63"/>
      <c r="Q16722" s="63"/>
    </row>
    <row r="16723" spans="16:17">
      <c r="P16723" s="63"/>
      <c r="Q16723" s="63"/>
    </row>
    <row r="16724" spans="16:17">
      <c r="P16724" s="63"/>
      <c r="Q16724" s="63"/>
    </row>
    <row r="16725" spans="16:17">
      <c r="P16725" s="63"/>
      <c r="Q16725" s="63"/>
    </row>
    <row r="16726" spans="16:17">
      <c r="P16726" s="63"/>
      <c r="Q16726" s="63"/>
    </row>
    <row r="16727" spans="16:17">
      <c r="P16727" s="63"/>
      <c r="Q16727" s="63"/>
    </row>
    <row r="16728" spans="16:17">
      <c r="P16728" s="63"/>
      <c r="Q16728" s="63"/>
    </row>
    <row r="16729" spans="16:17">
      <c r="P16729" s="63"/>
      <c r="Q16729" s="63"/>
    </row>
    <row r="16730" spans="16:17">
      <c r="P16730" s="63"/>
      <c r="Q16730" s="63"/>
    </row>
    <row r="16731" spans="16:17">
      <c r="P16731" s="63"/>
      <c r="Q16731" s="63"/>
    </row>
    <row r="16732" spans="16:17">
      <c r="P16732" s="63"/>
      <c r="Q16732" s="63"/>
    </row>
    <row r="16733" spans="16:17">
      <c r="P16733" s="63"/>
      <c r="Q16733" s="63"/>
    </row>
    <row r="16734" spans="16:17">
      <c r="P16734" s="63"/>
      <c r="Q16734" s="63"/>
    </row>
    <row r="16735" spans="16:17">
      <c r="P16735" s="63"/>
      <c r="Q16735" s="63"/>
    </row>
    <row r="16736" spans="16:17">
      <c r="P16736" s="63"/>
      <c r="Q16736" s="63"/>
    </row>
    <row r="16737" spans="16:17">
      <c r="P16737" s="63"/>
      <c r="Q16737" s="63"/>
    </row>
    <row r="16738" spans="16:17">
      <c r="P16738" s="63"/>
      <c r="Q16738" s="63"/>
    </row>
    <row r="16739" spans="16:17">
      <c r="P16739" s="63"/>
      <c r="Q16739" s="63"/>
    </row>
    <row r="16740" spans="16:17">
      <c r="P16740" s="63"/>
      <c r="Q16740" s="63"/>
    </row>
    <row r="16741" spans="16:17">
      <c r="P16741" s="63"/>
      <c r="Q16741" s="63"/>
    </row>
    <row r="16742" spans="16:17">
      <c r="P16742" s="63"/>
      <c r="Q16742" s="63"/>
    </row>
    <row r="16743" spans="16:17">
      <c r="P16743" s="63"/>
      <c r="Q16743" s="63"/>
    </row>
    <row r="16744" spans="16:17">
      <c r="P16744" s="63"/>
      <c r="Q16744" s="63"/>
    </row>
    <row r="16745" spans="16:17">
      <c r="P16745" s="63"/>
      <c r="Q16745" s="63"/>
    </row>
    <row r="16746" spans="16:17">
      <c r="P16746" s="63"/>
      <c r="Q16746" s="63"/>
    </row>
    <row r="16747" spans="16:17">
      <c r="P16747" s="63"/>
      <c r="Q16747" s="63"/>
    </row>
    <row r="16748" spans="16:17">
      <c r="P16748" s="63"/>
      <c r="Q16748" s="63"/>
    </row>
    <row r="16749" spans="16:17">
      <c r="P16749" s="63"/>
      <c r="Q16749" s="63"/>
    </row>
    <row r="16750" spans="16:17">
      <c r="P16750" s="63"/>
      <c r="Q16750" s="63"/>
    </row>
    <row r="16751" spans="16:17">
      <c r="P16751" s="63"/>
      <c r="Q16751" s="63"/>
    </row>
    <row r="16752" spans="16:17">
      <c r="P16752" s="63"/>
      <c r="Q16752" s="63"/>
    </row>
    <row r="16753" spans="16:17">
      <c r="P16753" s="63"/>
      <c r="Q16753" s="63"/>
    </row>
    <row r="16754" spans="16:17">
      <c r="P16754" s="63"/>
      <c r="Q16754" s="63"/>
    </row>
    <row r="16755" spans="16:17">
      <c r="P16755" s="63"/>
      <c r="Q16755" s="63"/>
    </row>
    <row r="16756" spans="16:17">
      <c r="P16756" s="63"/>
      <c r="Q16756" s="63"/>
    </row>
    <row r="16757" spans="16:17">
      <c r="P16757" s="63"/>
      <c r="Q16757" s="63"/>
    </row>
    <row r="16758" spans="16:17">
      <c r="P16758" s="63"/>
      <c r="Q16758" s="63"/>
    </row>
    <row r="16759" spans="16:17">
      <c r="P16759" s="63"/>
      <c r="Q16759" s="63"/>
    </row>
    <row r="16760" spans="16:17">
      <c r="P16760" s="63"/>
      <c r="Q16760" s="63"/>
    </row>
    <row r="16761" spans="16:17">
      <c r="P16761" s="63"/>
      <c r="Q16761" s="63"/>
    </row>
    <row r="16762" spans="16:17">
      <c r="P16762" s="63"/>
      <c r="Q16762" s="63"/>
    </row>
    <row r="16763" spans="16:17">
      <c r="P16763" s="63"/>
      <c r="Q16763" s="63"/>
    </row>
    <row r="16764" spans="16:17">
      <c r="P16764" s="63"/>
      <c r="Q16764" s="63"/>
    </row>
    <row r="16765" spans="16:17">
      <c r="P16765" s="63"/>
      <c r="Q16765" s="63"/>
    </row>
    <row r="16766" spans="16:17">
      <c r="P16766" s="63"/>
      <c r="Q16766" s="63"/>
    </row>
    <row r="16767" spans="16:17">
      <c r="P16767" s="63"/>
      <c r="Q16767" s="63"/>
    </row>
    <row r="16768" spans="16:17">
      <c r="P16768" s="63"/>
      <c r="Q16768" s="63"/>
    </row>
    <row r="16769" spans="16:17">
      <c r="P16769" s="63"/>
      <c r="Q16769" s="63"/>
    </row>
    <row r="16770" spans="16:17">
      <c r="P16770" s="63"/>
      <c r="Q16770" s="63"/>
    </row>
    <row r="16771" spans="16:17">
      <c r="P16771" s="63"/>
      <c r="Q16771" s="63"/>
    </row>
    <row r="16772" spans="16:17">
      <c r="P16772" s="63"/>
      <c r="Q16772" s="63"/>
    </row>
    <row r="16773" spans="16:17">
      <c r="P16773" s="63"/>
      <c r="Q16773" s="63"/>
    </row>
    <row r="16774" spans="16:17">
      <c r="P16774" s="63"/>
      <c r="Q16774" s="63"/>
    </row>
    <row r="16775" spans="16:17">
      <c r="P16775" s="63"/>
      <c r="Q16775" s="63"/>
    </row>
    <row r="16776" spans="16:17">
      <c r="P16776" s="63"/>
      <c r="Q16776" s="63"/>
    </row>
    <row r="16777" spans="16:17">
      <c r="P16777" s="63"/>
      <c r="Q16777" s="63"/>
    </row>
    <row r="16778" spans="16:17">
      <c r="P16778" s="63"/>
      <c r="Q16778" s="63"/>
    </row>
    <row r="16779" spans="16:17">
      <c r="P16779" s="63"/>
      <c r="Q16779" s="63"/>
    </row>
    <row r="16780" spans="16:17">
      <c r="P16780" s="63"/>
      <c r="Q16780" s="63"/>
    </row>
    <row r="16781" spans="16:17">
      <c r="P16781" s="63"/>
      <c r="Q16781" s="63"/>
    </row>
    <row r="16782" spans="16:17">
      <c r="P16782" s="63"/>
      <c r="Q16782" s="63"/>
    </row>
    <row r="16783" spans="16:17">
      <c r="P16783" s="63"/>
      <c r="Q16783" s="63"/>
    </row>
    <row r="16784" spans="16:17">
      <c r="P16784" s="63"/>
      <c r="Q16784" s="63"/>
    </row>
    <row r="16785" spans="16:17">
      <c r="P16785" s="63"/>
      <c r="Q16785" s="63"/>
    </row>
    <row r="16786" spans="16:17">
      <c r="P16786" s="63"/>
      <c r="Q16786" s="63"/>
    </row>
    <row r="16787" spans="16:17">
      <c r="P16787" s="63"/>
      <c r="Q16787" s="63"/>
    </row>
    <row r="16788" spans="16:17">
      <c r="P16788" s="63"/>
      <c r="Q16788" s="63"/>
    </row>
    <row r="16789" spans="16:17">
      <c r="P16789" s="63"/>
      <c r="Q16789" s="63"/>
    </row>
    <row r="16790" spans="16:17">
      <c r="P16790" s="63"/>
      <c r="Q16790" s="63"/>
    </row>
    <row r="16791" spans="16:17">
      <c r="P16791" s="63"/>
      <c r="Q16791" s="63"/>
    </row>
    <row r="16792" spans="16:17">
      <c r="P16792" s="63"/>
      <c r="Q16792" s="63"/>
    </row>
    <row r="16793" spans="16:17">
      <c r="P16793" s="63"/>
      <c r="Q16793" s="63"/>
    </row>
    <row r="16794" spans="16:17">
      <c r="P16794" s="63"/>
      <c r="Q16794" s="63"/>
    </row>
    <row r="16795" spans="16:17">
      <c r="P16795" s="63"/>
      <c r="Q16795" s="63"/>
    </row>
    <row r="16796" spans="16:17">
      <c r="P16796" s="63"/>
      <c r="Q16796" s="63"/>
    </row>
    <row r="16797" spans="16:17">
      <c r="P16797" s="63"/>
      <c r="Q16797" s="63"/>
    </row>
    <row r="16798" spans="16:17">
      <c r="P16798" s="63"/>
      <c r="Q16798" s="63"/>
    </row>
    <row r="16799" spans="16:17">
      <c r="P16799" s="63"/>
      <c r="Q16799" s="63"/>
    </row>
    <row r="16800" spans="16:17">
      <c r="P16800" s="63"/>
      <c r="Q16800" s="63"/>
    </row>
    <row r="16801" spans="16:17">
      <c r="P16801" s="63"/>
      <c r="Q16801" s="63"/>
    </row>
    <row r="16802" spans="16:17">
      <c r="P16802" s="63"/>
      <c r="Q16802" s="63"/>
    </row>
    <row r="16803" spans="16:17">
      <c r="P16803" s="63"/>
      <c r="Q16803" s="63"/>
    </row>
    <row r="16804" spans="16:17">
      <c r="P16804" s="63"/>
      <c r="Q16804" s="63"/>
    </row>
    <row r="16805" spans="16:17">
      <c r="P16805" s="63"/>
      <c r="Q16805" s="63"/>
    </row>
    <row r="16806" spans="16:17">
      <c r="P16806" s="63"/>
      <c r="Q16806" s="63"/>
    </row>
    <row r="16807" spans="16:17">
      <c r="P16807" s="63"/>
      <c r="Q16807" s="63"/>
    </row>
    <row r="16808" spans="16:17">
      <c r="P16808" s="63"/>
      <c r="Q16808" s="63"/>
    </row>
    <row r="16809" spans="16:17">
      <c r="P16809" s="63"/>
      <c r="Q16809" s="63"/>
    </row>
    <row r="16810" spans="16:17">
      <c r="P16810" s="63"/>
      <c r="Q16810" s="63"/>
    </row>
    <row r="16811" spans="16:17">
      <c r="P16811" s="63"/>
      <c r="Q16811" s="63"/>
    </row>
    <row r="16812" spans="16:17">
      <c r="P16812" s="63"/>
      <c r="Q16812" s="63"/>
    </row>
    <row r="16813" spans="16:17">
      <c r="P16813" s="63"/>
      <c r="Q16813" s="63"/>
    </row>
    <row r="16814" spans="16:17">
      <c r="P16814" s="63"/>
      <c r="Q16814" s="63"/>
    </row>
    <row r="16815" spans="16:17">
      <c r="P16815" s="63"/>
      <c r="Q16815" s="63"/>
    </row>
    <row r="16816" spans="16:17">
      <c r="P16816" s="63"/>
      <c r="Q16816" s="63"/>
    </row>
    <row r="16817" spans="16:17">
      <c r="P16817" s="63"/>
      <c r="Q16817" s="63"/>
    </row>
    <row r="16818" spans="16:17">
      <c r="P16818" s="63"/>
      <c r="Q16818" s="63"/>
    </row>
    <row r="16819" spans="16:17">
      <c r="P16819" s="63"/>
      <c r="Q16819" s="63"/>
    </row>
    <row r="16820" spans="16:17">
      <c r="P16820" s="63"/>
      <c r="Q16820" s="63"/>
    </row>
    <row r="16821" spans="16:17">
      <c r="P16821" s="63"/>
      <c r="Q16821" s="63"/>
    </row>
    <row r="16822" spans="16:17">
      <c r="P16822" s="63"/>
      <c r="Q16822" s="63"/>
    </row>
    <row r="16823" spans="16:17">
      <c r="P16823" s="63"/>
      <c r="Q16823" s="63"/>
    </row>
    <row r="16824" spans="16:17">
      <c r="P16824" s="63"/>
      <c r="Q16824" s="63"/>
    </row>
    <row r="16825" spans="16:17">
      <c r="P16825" s="63"/>
      <c r="Q16825" s="63"/>
    </row>
    <row r="16826" spans="16:17">
      <c r="P16826" s="63"/>
      <c r="Q16826" s="63"/>
    </row>
    <row r="16827" spans="16:17">
      <c r="P16827" s="63"/>
      <c r="Q16827" s="63"/>
    </row>
    <row r="16828" spans="16:17">
      <c r="P16828" s="63"/>
      <c r="Q16828" s="63"/>
    </row>
    <row r="16829" spans="16:17">
      <c r="P16829" s="63"/>
      <c r="Q16829" s="63"/>
    </row>
    <row r="16830" spans="16:17">
      <c r="P16830" s="63"/>
      <c r="Q16830" s="63"/>
    </row>
    <row r="16831" spans="16:17">
      <c r="P16831" s="63"/>
      <c r="Q16831" s="63"/>
    </row>
    <row r="16832" spans="16:17">
      <c r="P16832" s="63"/>
      <c r="Q16832" s="63"/>
    </row>
    <row r="16833" spans="16:17">
      <c r="P16833" s="63"/>
      <c r="Q16833" s="63"/>
    </row>
    <row r="16834" spans="16:17">
      <c r="P16834" s="63"/>
      <c r="Q16834" s="63"/>
    </row>
    <row r="16835" spans="16:17">
      <c r="P16835" s="63"/>
      <c r="Q16835" s="63"/>
    </row>
    <row r="16836" spans="16:17">
      <c r="P16836" s="63"/>
      <c r="Q16836" s="63"/>
    </row>
    <row r="16837" spans="16:17">
      <c r="P16837" s="63"/>
      <c r="Q16837" s="63"/>
    </row>
    <row r="16838" spans="16:17">
      <c r="P16838" s="63"/>
      <c r="Q16838" s="63"/>
    </row>
    <row r="16839" spans="16:17">
      <c r="P16839" s="63"/>
      <c r="Q16839" s="63"/>
    </row>
    <row r="16840" spans="16:17">
      <c r="P16840" s="63"/>
      <c r="Q16840" s="63"/>
    </row>
    <row r="16841" spans="16:17">
      <c r="P16841" s="63"/>
      <c r="Q16841" s="63"/>
    </row>
    <row r="16842" spans="16:17">
      <c r="P16842" s="63"/>
      <c r="Q16842" s="63"/>
    </row>
    <row r="16843" spans="16:17">
      <c r="P16843" s="63"/>
      <c r="Q16843" s="63"/>
    </row>
    <row r="16844" spans="16:17">
      <c r="P16844" s="63"/>
      <c r="Q16844" s="63"/>
    </row>
    <row r="16845" spans="16:17">
      <c r="P16845" s="63"/>
      <c r="Q16845" s="63"/>
    </row>
    <row r="16846" spans="16:17">
      <c r="P16846" s="63"/>
      <c r="Q16846" s="63"/>
    </row>
    <row r="16847" spans="16:17">
      <c r="P16847" s="63"/>
      <c r="Q16847" s="63"/>
    </row>
    <row r="16848" spans="16:17">
      <c r="P16848" s="63"/>
      <c r="Q16848" s="63"/>
    </row>
    <row r="16849" spans="16:17">
      <c r="P16849" s="63"/>
      <c r="Q16849" s="63"/>
    </row>
    <row r="16850" spans="16:17">
      <c r="P16850" s="63"/>
      <c r="Q16850" s="63"/>
    </row>
    <row r="16851" spans="16:17">
      <c r="P16851" s="63"/>
      <c r="Q16851" s="63"/>
    </row>
    <row r="16852" spans="16:17">
      <c r="P16852" s="63"/>
      <c r="Q16852" s="63"/>
    </row>
    <row r="16853" spans="16:17">
      <c r="P16853" s="63"/>
      <c r="Q16853" s="63"/>
    </row>
    <row r="16854" spans="16:17">
      <c r="P16854" s="63"/>
      <c r="Q16854" s="63"/>
    </row>
    <row r="16855" spans="16:17">
      <c r="P16855" s="63"/>
      <c r="Q16855" s="63"/>
    </row>
    <row r="16856" spans="16:17">
      <c r="P16856" s="63"/>
      <c r="Q16856" s="63"/>
    </row>
    <row r="16857" spans="16:17">
      <c r="P16857" s="63"/>
      <c r="Q16857" s="63"/>
    </row>
    <row r="16858" spans="16:17">
      <c r="P16858" s="63"/>
      <c r="Q16858" s="63"/>
    </row>
    <row r="16859" spans="16:17">
      <c r="P16859" s="63"/>
      <c r="Q16859" s="63"/>
    </row>
    <row r="16860" spans="16:17">
      <c r="P16860" s="63"/>
      <c r="Q16860" s="63"/>
    </row>
    <row r="16861" spans="16:17">
      <c r="P16861" s="63"/>
      <c r="Q16861" s="63"/>
    </row>
    <row r="16862" spans="16:17">
      <c r="P16862" s="63"/>
      <c r="Q16862" s="63"/>
    </row>
    <row r="16863" spans="16:17">
      <c r="P16863" s="63"/>
      <c r="Q16863" s="63"/>
    </row>
    <row r="16864" spans="16:17">
      <c r="P16864" s="63"/>
      <c r="Q16864" s="63"/>
    </row>
    <row r="16865" spans="16:17">
      <c r="P16865" s="63"/>
      <c r="Q16865" s="63"/>
    </row>
    <row r="16866" spans="16:17">
      <c r="P16866" s="63"/>
      <c r="Q16866" s="63"/>
    </row>
    <row r="16867" spans="16:17">
      <c r="P16867" s="63"/>
      <c r="Q16867" s="63"/>
    </row>
    <row r="16868" spans="16:17">
      <c r="P16868" s="63"/>
      <c r="Q16868" s="63"/>
    </row>
    <row r="16869" spans="16:17">
      <c r="P16869" s="63"/>
      <c r="Q16869" s="63"/>
    </row>
    <row r="16870" spans="16:17">
      <c r="P16870" s="63"/>
      <c r="Q16870" s="63"/>
    </row>
    <row r="16871" spans="16:17">
      <c r="P16871" s="63"/>
      <c r="Q16871" s="63"/>
    </row>
    <row r="16872" spans="16:17">
      <c r="P16872" s="63"/>
      <c r="Q16872" s="63"/>
    </row>
    <row r="16873" spans="16:17">
      <c r="P16873" s="63"/>
      <c r="Q16873" s="63"/>
    </row>
    <row r="16874" spans="16:17">
      <c r="P16874" s="63"/>
      <c r="Q16874" s="63"/>
    </row>
    <row r="16875" spans="16:17">
      <c r="P16875" s="63"/>
      <c r="Q16875" s="63"/>
    </row>
    <row r="16876" spans="16:17">
      <c r="P16876" s="63"/>
      <c r="Q16876" s="63"/>
    </row>
    <row r="16877" spans="16:17">
      <c r="P16877" s="63"/>
      <c r="Q16877" s="63"/>
    </row>
    <row r="16878" spans="16:17">
      <c r="P16878" s="63"/>
      <c r="Q16878" s="63"/>
    </row>
    <row r="16879" spans="16:17">
      <c r="P16879" s="63"/>
      <c r="Q16879" s="63"/>
    </row>
    <row r="16880" spans="16:17">
      <c r="P16880" s="63"/>
      <c r="Q16880" s="63"/>
    </row>
    <row r="16881" spans="16:17">
      <c r="P16881" s="63"/>
      <c r="Q16881" s="63"/>
    </row>
    <row r="16882" spans="16:17">
      <c r="P16882" s="63"/>
      <c r="Q16882" s="63"/>
    </row>
    <row r="16883" spans="16:17">
      <c r="P16883" s="63"/>
      <c r="Q16883" s="63"/>
    </row>
    <row r="16884" spans="16:17">
      <c r="P16884" s="63"/>
      <c r="Q16884" s="63"/>
    </row>
    <row r="16885" spans="16:17">
      <c r="P16885" s="63"/>
      <c r="Q16885" s="63"/>
    </row>
    <row r="16886" spans="16:17">
      <c r="P16886" s="63"/>
      <c r="Q16886" s="63"/>
    </row>
    <row r="16887" spans="16:17">
      <c r="P16887" s="63"/>
      <c r="Q16887" s="63"/>
    </row>
    <row r="16888" spans="16:17">
      <c r="P16888" s="63"/>
      <c r="Q16888" s="63"/>
    </row>
    <row r="16889" spans="16:17">
      <c r="P16889" s="63"/>
      <c r="Q16889" s="63"/>
    </row>
    <row r="16890" spans="16:17">
      <c r="P16890" s="63"/>
      <c r="Q16890" s="63"/>
    </row>
    <row r="16891" spans="16:17">
      <c r="P16891" s="63"/>
      <c r="Q16891" s="63"/>
    </row>
    <row r="16892" spans="16:17">
      <c r="P16892" s="63"/>
      <c r="Q16892" s="63"/>
    </row>
    <row r="16893" spans="16:17">
      <c r="P16893" s="63"/>
      <c r="Q16893" s="63"/>
    </row>
    <row r="16894" spans="16:17">
      <c r="P16894" s="63"/>
      <c r="Q16894" s="63"/>
    </row>
    <row r="16895" spans="16:17">
      <c r="P16895" s="63"/>
      <c r="Q16895" s="63"/>
    </row>
    <row r="16896" spans="16:17">
      <c r="P16896" s="63"/>
      <c r="Q16896" s="63"/>
    </row>
    <row r="16897" spans="16:17">
      <c r="P16897" s="63"/>
      <c r="Q16897" s="63"/>
    </row>
    <row r="16898" spans="16:17">
      <c r="P16898" s="63"/>
      <c r="Q16898" s="63"/>
    </row>
    <row r="16899" spans="16:17">
      <c r="P16899" s="63"/>
      <c r="Q16899" s="63"/>
    </row>
    <row r="16900" spans="16:17">
      <c r="P16900" s="63"/>
      <c r="Q16900" s="63"/>
    </row>
    <row r="16901" spans="16:17">
      <c r="P16901" s="63"/>
      <c r="Q16901" s="63"/>
    </row>
    <row r="16902" spans="16:17">
      <c r="P16902" s="63"/>
      <c r="Q16902" s="63"/>
    </row>
    <row r="16903" spans="16:17">
      <c r="P16903" s="63"/>
      <c r="Q16903" s="63"/>
    </row>
    <row r="16904" spans="16:17">
      <c r="P16904" s="63"/>
      <c r="Q16904" s="63"/>
    </row>
    <row r="16905" spans="16:17">
      <c r="P16905" s="63"/>
      <c r="Q16905" s="63"/>
    </row>
    <row r="16906" spans="16:17">
      <c r="P16906" s="63"/>
      <c r="Q16906" s="63"/>
    </row>
    <row r="16907" spans="16:17">
      <c r="P16907" s="63"/>
      <c r="Q16907" s="63"/>
    </row>
    <row r="16908" spans="16:17">
      <c r="P16908" s="63"/>
      <c r="Q16908" s="63"/>
    </row>
    <row r="16909" spans="16:17">
      <c r="P16909" s="63"/>
      <c r="Q16909" s="63"/>
    </row>
    <row r="16910" spans="16:17">
      <c r="P16910" s="63"/>
      <c r="Q16910" s="63"/>
    </row>
    <row r="16911" spans="16:17">
      <c r="P16911" s="63"/>
      <c r="Q16911" s="63"/>
    </row>
    <row r="16912" spans="16:17">
      <c r="P16912" s="63"/>
      <c r="Q16912" s="63"/>
    </row>
    <row r="16913" spans="16:17">
      <c r="P16913" s="63"/>
      <c r="Q16913" s="63"/>
    </row>
    <row r="16914" spans="16:17">
      <c r="P16914" s="63"/>
      <c r="Q16914" s="63"/>
    </row>
    <row r="16915" spans="16:17">
      <c r="P16915" s="63"/>
      <c r="Q16915" s="63"/>
    </row>
    <row r="16916" spans="16:17">
      <c r="P16916" s="63"/>
      <c r="Q16916" s="63"/>
    </row>
    <row r="16917" spans="16:17">
      <c r="P16917" s="63"/>
      <c r="Q16917" s="63"/>
    </row>
    <row r="16918" spans="16:17">
      <c r="P16918" s="63"/>
      <c r="Q16918" s="63"/>
    </row>
    <row r="16919" spans="16:17">
      <c r="P16919" s="63"/>
      <c r="Q16919" s="63"/>
    </row>
    <row r="16920" spans="16:17">
      <c r="P16920" s="63"/>
      <c r="Q16920" s="63"/>
    </row>
    <row r="16921" spans="16:17">
      <c r="P16921" s="63"/>
      <c r="Q16921" s="63"/>
    </row>
    <row r="16922" spans="16:17">
      <c r="P16922" s="63"/>
      <c r="Q16922" s="63"/>
    </row>
    <row r="16923" spans="16:17">
      <c r="P16923" s="63"/>
      <c r="Q16923" s="63"/>
    </row>
    <row r="16924" spans="16:17">
      <c r="P16924" s="63"/>
      <c r="Q16924" s="63"/>
    </row>
    <row r="16925" spans="16:17">
      <c r="P16925" s="63"/>
      <c r="Q16925" s="63"/>
    </row>
    <row r="16926" spans="16:17">
      <c r="P16926" s="63"/>
      <c r="Q16926" s="63"/>
    </row>
    <row r="16927" spans="16:17">
      <c r="P16927" s="63"/>
      <c r="Q16927" s="63"/>
    </row>
    <row r="16928" spans="16:17">
      <c r="P16928" s="63"/>
      <c r="Q16928" s="63"/>
    </row>
    <row r="16929" spans="16:17">
      <c r="P16929" s="63"/>
      <c r="Q16929" s="63"/>
    </row>
    <row r="16930" spans="16:17">
      <c r="P16930" s="63"/>
      <c r="Q16930" s="63"/>
    </row>
    <row r="16931" spans="16:17">
      <c r="P16931" s="63"/>
      <c r="Q16931" s="63"/>
    </row>
    <row r="16932" spans="16:17">
      <c r="P16932" s="63"/>
      <c r="Q16932" s="63"/>
    </row>
    <row r="16933" spans="16:17">
      <c r="P16933" s="63"/>
      <c r="Q16933" s="63"/>
    </row>
    <row r="16934" spans="16:17">
      <c r="P16934" s="63"/>
      <c r="Q16934" s="63"/>
    </row>
    <row r="16935" spans="16:17">
      <c r="P16935" s="63"/>
      <c r="Q16935" s="63"/>
    </row>
    <row r="16936" spans="16:17">
      <c r="P16936" s="63"/>
      <c r="Q16936" s="63"/>
    </row>
    <row r="16937" spans="16:17">
      <c r="P16937" s="63"/>
      <c r="Q16937" s="63"/>
    </row>
    <row r="16938" spans="16:17">
      <c r="P16938" s="63"/>
      <c r="Q16938" s="63"/>
    </row>
    <row r="16939" spans="16:17">
      <c r="P16939" s="63"/>
      <c r="Q16939" s="63"/>
    </row>
    <row r="16940" spans="16:17">
      <c r="P16940" s="63"/>
      <c r="Q16940" s="63"/>
    </row>
    <row r="16941" spans="16:17">
      <c r="P16941" s="63"/>
      <c r="Q16941" s="63"/>
    </row>
    <row r="16942" spans="16:17">
      <c r="P16942" s="63"/>
      <c r="Q16942" s="63"/>
    </row>
    <row r="16943" spans="16:17">
      <c r="P16943" s="63"/>
      <c r="Q16943" s="63"/>
    </row>
    <row r="16944" spans="16:17">
      <c r="P16944" s="63"/>
      <c r="Q16944" s="63"/>
    </row>
    <row r="16945" spans="16:17">
      <c r="P16945" s="63"/>
      <c r="Q16945" s="63"/>
    </row>
    <row r="16946" spans="16:17">
      <c r="P16946" s="63"/>
      <c r="Q16946" s="63"/>
    </row>
    <row r="16947" spans="16:17">
      <c r="P16947" s="63"/>
      <c r="Q16947" s="63"/>
    </row>
    <row r="16948" spans="16:17">
      <c r="P16948" s="63"/>
      <c r="Q16948" s="63"/>
    </row>
    <row r="16949" spans="16:17">
      <c r="P16949" s="63"/>
      <c r="Q16949" s="63"/>
    </row>
    <row r="16950" spans="16:17">
      <c r="P16950" s="63"/>
      <c r="Q16950" s="63"/>
    </row>
    <row r="16951" spans="16:17">
      <c r="P16951" s="63"/>
      <c r="Q16951" s="63"/>
    </row>
    <row r="16952" spans="16:17">
      <c r="P16952" s="63"/>
      <c r="Q16952" s="63"/>
    </row>
    <row r="16953" spans="16:17">
      <c r="P16953" s="63"/>
      <c r="Q16953" s="63"/>
    </row>
    <row r="16954" spans="16:17">
      <c r="P16954" s="63"/>
      <c r="Q16954" s="63"/>
    </row>
    <row r="16955" spans="16:17">
      <c r="P16955" s="63"/>
      <c r="Q16955" s="63"/>
    </row>
    <row r="16956" spans="16:17">
      <c r="P16956" s="63"/>
      <c r="Q16956" s="63"/>
    </row>
    <row r="16957" spans="16:17">
      <c r="P16957" s="63"/>
      <c r="Q16957" s="63"/>
    </row>
    <row r="16958" spans="16:17">
      <c r="P16958" s="63"/>
      <c r="Q16958" s="63"/>
    </row>
    <row r="16959" spans="16:17">
      <c r="P16959" s="63"/>
      <c r="Q16959" s="63"/>
    </row>
    <row r="16960" spans="16:17">
      <c r="P16960" s="63"/>
      <c r="Q16960" s="63"/>
    </row>
    <row r="16961" spans="16:17">
      <c r="P16961" s="63"/>
      <c r="Q16961" s="63"/>
    </row>
    <row r="16962" spans="16:17">
      <c r="P16962" s="63"/>
      <c r="Q16962" s="63"/>
    </row>
    <row r="16963" spans="16:17">
      <c r="P16963" s="63"/>
      <c r="Q16963" s="63"/>
    </row>
    <row r="16964" spans="16:17">
      <c r="P16964" s="63"/>
      <c r="Q16964" s="63"/>
    </row>
    <row r="16965" spans="16:17">
      <c r="P16965" s="63"/>
      <c r="Q16965" s="63"/>
    </row>
    <row r="16966" spans="16:17">
      <c r="P16966" s="63"/>
      <c r="Q16966" s="63"/>
    </row>
    <row r="16967" spans="16:17">
      <c r="P16967" s="63"/>
      <c r="Q16967" s="63"/>
    </row>
    <row r="16968" spans="16:17">
      <c r="P16968" s="63"/>
      <c r="Q16968" s="63"/>
    </row>
    <row r="16969" spans="16:17">
      <c r="P16969" s="63"/>
      <c r="Q16969" s="63"/>
    </row>
    <row r="16970" spans="16:17">
      <c r="P16970" s="63"/>
      <c r="Q16970" s="63"/>
    </row>
    <row r="16971" spans="16:17">
      <c r="P16971" s="63"/>
      <c r="Q16971" s="63"/>
    </row>
    <row r="16972" spans="16:17">
      <c r="P16972" s="63"/>
      <c r="Q16972" s="63"/>
    </row>
    <row r="16973" spans="16:17">
      <c r="P16973" s="63"/>
      <c r="Q16973" s="63"/>
    </row>
    <row r="16974" spans="16:17">
      <c r="P16974" s="63"/>
      <c r="Q16974" s="63"/>
    </row>
    <row r="16975" spans="16:17">
      <c r="P16975" s="63"/>
      <c r="Q16975" s="63"/>
    </row>
    <row r="16976" spans="16:17">
      <c r="P16976" s="63"/>
      <c r="Q16976" s="63"/>
    </row>
    <row r="16977" spans="16:17">
      <c r="P16977" s="63"/>
      <c r="Q16977" s="63"/>
    </row>
    <row r="16978" spans="16:17">
      <c r="P16978" s="63"/>
      <c r="Q16978" s="63"/>
    </row>
    <row r="16979" spans="16:17">
      <c r="P16979" s="63"/>
      <c r="Q16979" s="63"/>
    </row>
    <row r="16980" spans="16:17">
      <c r="P16980" s="63"/>
      <c r="Q16980" s="63"/>
    </row>
    <row r="16981" spans="16:17">
      <c r="P16981" s="63"/>
      <c r="Q16981" s="63"/>
    </row>
    <row r="16982" spans="16:17">
      <c r="P16982" s="63"/>
      <c r="Q16982" s="63"/>
    </row>
    <row r="16983" spans="16:17">
      <c r="P16983" s="63"/>
      <c r="Q16983" s="63"/>
    </row>
    <row r="16984" spans="16:17">
      <c r="P16984" s="63"/>
      <c r="Q16984" s="63"/>
    </row>
    <row r="16985" spans="16:17">
      <c r="P16985" s="63"/>
      <c r="Q16985" s="63"/>
    </row>
    <row r="16986" spans="16:17">
      <c r="P16986" s="63"/>
      <c r="Q16986" s="63"/>
    </row>
    <row r="16987" spans="16:17">
      <c r="P16987" s="63"/>
      <c r="Q16987" s="63"/>
    </row>
    <row r="16988" spans="16:17">
      <c r="P16988" s="63"/>
      <c r="Q16988" s="63"/>
    </row>
    <row r="16989" spans="16:17">
      <c r="P16989" s="63"/>
      <c r="Q16989" s="63"/>
    </row>
    <row r="16990" spans="16:17">
      <c r="P16990" s="63"/>
      <c r="Q16990" s="63"/>
    </row>
    <row r="16991" spans="16:17">
      <c r="P16991" s="63"/>
      <c r="Q16991" s="63"/>
    </row>
    <row r="16992" spans="16:17">
      <c r="P16992" s="63"/>
      <c r="Q16992" s="63"/>
    </row>
    <row r="16993" spans="16:17">
      <c r="P16993" s="63"/>
      <c r="Q16993" s="63"/>
    </row>
    <row r="16994" spans="16:17">
      <c r="P16994" s="63"/>
      <c r="Q16994" s="63"/>
    </row>
    <row r="16995" spans="16:17">
      <c r="P16995" s="63"/>
      <c r="Q16995" s="63"/>
    </row>
    <row r="16996" spans="16:17">
      <c r="P16996" s="63"/>
      <c r="Q16996" s="63"/>
    </row>
    <row r="16997" spans="16:17">
      <c r="P16997" s="63"/>
      <c r="Q16997" s="63"/>
    </row>
    <row r="16998" spans="16:17">
      <c r="P16998" s="63"/>
      <c r="Q16998" s="63"/>
    </row>
    <row r="16999" spans="16:17">
      <c r="P16999" s="63"/>
      <c r="Q16999" s="63"/>
    </row>
    <row r="17000" spans="16:17">
      <c r="P17000" s="63"/>
      <c r="Q17000" s="63"/>
    </row>
    <row r="17001" spans="16:17">
      <c r="P17001" s="63"/>
      <c r="Q17001" s="63"/>
    </row>
    <row r="17002" spans="16:17">
      <c r="P17002" s="63"/>
      <c r="Q17002" s="63"/>
    </row>
    <row r="17003" spans="16:17">
      <c r="P17003" s="63"/>
      <c r="Q17003" s="63"/>
    </row>
    <row r="17004" spans="16:17">
      <c r="P17004" s="63"/>
      <c r="Q17004" s="63"/>
    </row>
    <row r="17005" spans="16:17">
      <c r="P17005" s="63"/>
      <c r="Q17005" s="63"/>
    </row>
    <row r="17006" spans="16:17">
      <c r="P17006" s="63"/>
      <c r="Q17006" s="63"/>
    </row>
    <row r="17007" spans="16:17">
      <c r="P17007" s="63"/>
      <c r="Q17007" s="63"/>
    </row>
    <row r="17008" spans="16:17">
      <c r="P17008" s="63"/>
      <c r="Q17008" s="63"/>
    </row>
    <row r="17009" spans="16:17">
      <c r="P17009" s="63"/>
      <c r="Q17009" s="63"/>
    </row>
    <row r="17010" spans="16:17">
      <c r="P17010" s="63"/>
      <c r="Q17010" s="63"/>
    </row>
    <row r="17011" spans="16:17">
      <c r="P17011" s="63"/>
      <c r="Q17011" s="63"/>
    </row>
    <row r="17012" spans="16:17">
      <c r="P17012" s="63"/>
      <c r="Q17012" s="63"/>
    </row>
    <row r="17013" spans="16:17">
      <c r="P17013" s="63"/>
      <c r="Q17013" s="63"/>
    </row>
    <row r="17014" spans="16:17">
      <c r="P17014" s="63"/>
      <c r="Q17014" s="63"/>
    </row>
    <row r="17015" spans="16:17">
      <c r="P17015" s="63"/>
      <c r="Q17015" s="63"/>
    </row>
    <row r="17016" spans="16:17">
      <c r="P17016" s="63"/>
      <c r="Q17016" s="63"/>
    </row>
    <row r="17017" spans="16:17">
      <c r="P17017" s="63"/>
      <c r="Q17017" s="63"/>
    </row>
    <row r="17018" spans="16:17">
      <c r="P17018" s="63"/>
      <c r="Q17018" s="63"/>
    </row>
    <row r="17019" spans="16:17">
      <c r="P17019" s="63"/>
      <c r="Q17019" s="63"/>
    </row>
    <row r="17020" spans="16:17">
      <c r="P17020" s="63"/>
      <c r="Q17020" s="63"/>
    </row>
    <row r="17021" spans="16:17">
      <c r="P17021" s="63"/>
      <c r="Q17021" s="63"/>
    </row>
    <row r="17022" spans="16:17">
      <c r="P17022" s="63"/>
      <c r="Q17022" s="63"/>
    </row>
    <row r="17023" spans="16:17">
      <c r="P17023" s="63"/>
      <c r="Q17023" s="63"/>
    </row>
    <row r="17024" spans="16:17">
      <c r="P17024" s="63"/>
      <c r="Q17024" s="63"/>
    </row>
    <row r="17025" spans="16:17">
      <c r="P17025" s="63"/>
      <c r="Q17025" s="63"/>
    </row>
    <row r="17026" spans="16:17">
      <c r="P17026" s="63"/>
      <c r="Q17026" s="63"/>
    </row>
    <row r="17027" spans="16:17">
      <c r="P17027" s="63"/>
      <c r="Q17027" s="63"/>
    </row>
    <row r="17028" spans="16:17">
      <c r="P17028" s="63"/>
      <c r="Q17028" s="63"/>
    </row>
    <row r="17029" spans="16:17">
      <c r="P17029" s="63"/>
      <c r="Q17029" s="63"/>
    </row>
    <row r="17030" spans="16:17">
      <c r="P17030" s="63"/>
      <c r="Q17030" s="63"/>
    </row>
    <row r="17031" spans="16:17">
      <c r="P17031" s="63"/>
      <c r="Q17031" s="63"/>
    </row>
    <row r="17032" spans="16:17">
      <c r="P17032" s="63"/>
      <c r="Q17032" s="63"/>
    </row>
    <row r="17033" spans="16:17">
      <c r="P17033" s="63"/>
      <c r="Q17033" s="63"/>
    </row>
    <row r="17034" spans="16:17">
      <c r="P17034" s="63"/>
      <c r="Q17034" s="63"/>
    </row>
    <row r="17035" spans="16:17">
      <c r="P17035" s="63"/>
      <c r="Q17035" s="63"/>
    </row>
    <row r="17036" spans="16:17">
      <c r="P17036" s="63"/>
      <c r="Q17036" s="63"/>
    </row>
    <row r="17037" spans="16:17">
      <c r="P17037" s="63"/>
      <c r="Q17037" s="63"/>
    </row>
    <row r="17038" spans="16:17">
      <c r="P17038" s="63"/>
      <c r="Q17038" s="63"/>
    </row>
    <row r="17039" spans="16:17">
      <c r="P17039" s="63"/>
      <c r="Q17039" s="63"/>
    </row>
    <row r="17040" spans="16:17">
      <c r="P17040" s="63"/>
      <c r="Q17040" s="63"/>
    </row>
    <row r="17041" spans="16:17">
      <c r="P17041" s="63"/>
      <c r="Q17041" s="63"/>
    </row>
    <row r="17042" spans="16:17">
      <c r="P17042" s="63"/>
      <c r="Q17042" s="63"/>
    </row>
    <row r="17043" spans="16:17">
      <c r="P17043" s="63"/>
      <c r="Q17043" s="63"/>
    </row>
    <row r="17044" spans="16:17">
      <c r="P17044" s="63"/>
      <c r="Q17044" s="63"/>
    </row>
    <row r="17045" spans="16:17">
      <c r="P17045" s="63"/>
      <c r="Q17045" s="63"/>
    </row>
    <row r="17046" spans="16:17">
      <c r="P17046" s="63"/>
      <c r="Q17046" s="63"/>
    </row>
    <row r="17047" spans="16:17">
      <c r="P17047" s="63"/>
      <c r="Q17047" s="63"/>
    </row>
    <row r="17048" spans="16:17">
      <c r="P17048" s="63"/>
      <c r="Q17048" s="63"/>
    </row>
    <row r="17049" spans="16:17">
      <c r="P17049" s="63"/>
      <c r="Q17049" s="63"/>
    </row>
    <row r="17050" spans="16:17">
      <c r="P17050" s="63"/>
      <c r="Q17050" s="63"/>
    </row>
    <row r="17051" spans="16:17">
      <c r="P17051" s="63"/>
      <c r="Q17051" s="63"/>
    </row>
    <row r="17052" spans="16:17">
      <c r="P17052" s="63"/>
      <c r="Q17052" s="63"/>
    </row>
    <row r="17053" spans="16:17">
      <c r="P17053" s="63"/>
      <c r="Q17053" s="63"/>
    </row>
    <row r="17054" spans="16:17">
      <c r="P17054" s="63"/>
      <c r="Q17054" s="63"/>
    </row>
    <row r="17055" spans="16:17">
      <c r="P17055" s="63"/>
      <c r="Q17055" s="63"/>
    </row>
    <row r="17056" spans="16:17">
      <c r="P17056" s="63"/>
      <c r="Q17056" s="63"/>
    </row>
    <row r="17057" spans="16:17">
      <c r="P17057" s="63"/>
      <c r="Q17057" s="63"/>
    </row>
    <row r="17058" spans="16:17">
      <c r="P17058" s="63"/>
      <c r="Q17058" s="63"/>
    </row>
    <row r="17059" spans="16:17">
      <c r="P17059" s="63"/>
      <c r="Q17059" s="63"/>
    </row>
    <row r="17060" spans="16:17">
      <c r="P17060" s="63"/>
      <c r="Q17060" s="63"/>
    </row>
    <row r="17061" spans="16:17">
      <c r="P17061" s="63"/>
      <c r="Q17061" s="63"/>
    </row>
    <row r="17062" spans="16:17">
      <c r="P17062" s="63"/>
      <c r="Q17062" s="63"/>
    </row>
    <row r="17063" spans="16:17">
      <c r="P17063" s="63"/>
      <c r="Q17063" s="63"/>
    </row>
    <row r="17064" spans="16:17">
      <c r="P17064" s="63"/>
      <c r="Q17064" s="63"/>
    </row>
    <row r="17065" spans="16:17">
      <c r="P17065" s="63"/>
      <c r="Q17065" s="63"/>
    </row>
    <row r="17066" spans="16:17">
      <c r="P17066" s="63"/>
      <c r="Q17066" s="63"/>
    </row>
    <row r="17067" spans="16:17">
      <c r="P17067" s="63"/>
      <c r="Q17067" s="63"/>
    </row>
    <row r="17068" spans="16:17">
      <c r="P17068" s="63"/>
      <c r="Q17068" s="63"/>
    </row>
    <row r="17069" spans="16:17">
      <c r="P17069" s="63"/>
      <c r="Q17069" s="63"/>
    </row>
    <row r="17070" spans="16:17">
      <c r="P17070" s="63"/>
      <c r="Q17070" s="63"/>
    </row>
    <row r="17071" spans="16:17">
      <c r="P17071" s="63"/>
      <c r="Q17071" s="63"/>
    </row>
    <row r="17072" spans="16:17">
      <c r="P17072" s="63"/>
      <c r="Q17072" s="63"/>
    </row>
    <row r="17073" spans="16:17">
      <c r="P17073" s="63"/>
      <c r="Q17073" s="63"/>
    </row>
    <row r="17074" spans="16:17">
      <c r="P17074" s="63"/>
      <c r="Q17074" s="63"/>
    </row>
    <row r="17075" spans="16:17">
      <c r="P17075" s="63"/>
      <c r="Q17075" s="63"/>
    </row>
    <row r="17076" spans="16:17">
      <c r="P17076" s="63"/>
      <c r="Q17076" s="63"/>
    </row>
    <row r="17077" spans="16:17">
      <c r="P17077" s="63"/>
      <c r="Q17077" s="63"/>
    </row>
    <row r="17078" spans="16:17">
      <c r="P17078" s="63"/>
      <c r="Q17078" s="63"/>
    </row>
    <row r="17079" spans="16:17">
      <c r="P17079" s="63"/>
      <c r="Q17079" s="63"/>
    </row>
    <row r="17080" spans="16:17">
      <c r="P17080" s="63"/>
      <c r="Q17080" s="63"/>
    </row>
    <row r="17081" spans="16:17">
      <c r="P17081" s="63"/>
      <c r="Q17081" s="63"/>
    </row>
    <row r="17082" spans="16:17">
      <c r="P17082" s="63"/>
      <c r="Q17082" s="63"/>
    </row>
    <row r="17083" spans="16:17">
      <c r="P17083" s="63"/>
      <c r="Q17083" s="63"/>
    </row>
    <row r="17084" spans="16:17">
      <c r="P17084" s="63"/>
      <c r="Q17084" s="63"/>
    </row>
    <row r="17085" spans="16:17">
      <c r="P17085" s="63"/>
      <c r="Q17085" s="63"/>
    </row>
    <row r="17086" spans="16:17">
      <c r="P17086" s="63"/>
      <c r="Q17086" s="63"/>
    </row>
    <row r="17087" spans="16:17">
      <c r="P17087" s="63"/>
      <c r="Q17087" s="63"/>
    </row>
    <row r="17088" spans="16:17">
      <c r="P17088" s="63"/>
      <c r="Q17088" s="63"/>
    </row>
    <row r="17089" spans="16:17">
      <c r="P17089" s="63"/>
      <c r="Q17089" s="63"/>
    </row>
    <row r="17090" spans="16:17">
      <c r="P17090" s="63"/>
      <c r="Q17090" s="63"/>
    </row>
    <row r="17091" spans="16:17">
      <c r="P17091" s="63"/>
      <c r="Q17091" s="63"/>
    </row>
    <row r="17092" spans="16:17">
      <c r="P17092" s="63"/>
      <c r="Q17092" s="63"/>
    </row>
    <row r="17093" spans="16:17">
      <c r="P17093" s="63"/>
      <c r="Q17093" s="63"/>
    </row>
    <row r="17094" spans="16:17">
      <c r="P17094" s="63"/>
      <c r="Q17094" s="63"/>
    </row>
    <row r="17095" spans="16:17">
      <c r="P17095" s="63"/>
      <c r="Q17095" s="63"/>
    </row>
    <row r="17096" spans="16:17">
      <c r="P17096" s="63"/>
      <c r="Q17096" s="63"/>
    </row>
    <row r="17097" spans="16:17">
      <c r="P17097" s="63"/>
      <c r="Q17097" s="63"/>
    </row>
    <row r="17098" spans="16:17">
      <c r="P17098" s="63"/>
      <c r="Q17098" s="63"/>
    </row>
    <row r="17099" spans="16:17">
      <c r="P17099" s="63"/>
      <c r="Q17099" s="63"/>
    </row>
    <row r="17100" spans="16:17">
      <c r="P17100" s="63"/>
      <c r="Q17100" s="63"/>
    </row>
    <row r="17101" spans="16:17">
      <c r="P17101" s="63"/>
      <c r="Q17101" s="63"/>
    </row>
    <row r="17102" spans="16:17">
      <c r="P17102" s="63"/>
      <c r="Q17102" s="63"/>
    </row>
    <row r="17103" spans="16:17">
      <c r="P17103" s="63"/>
      <c r="Q17103" s="63"/>
    </row>
    <row r="17104" spans="16:17">
      <c r="P17104" s="63"/>
      <c r="Q17104" s="63"/>
    </row>
    <row r="17105" spans="16:17">
      <c r="P17105" s="63"/>
      <c r="Q17105" s="63"/>
    </row>
    <row r="17106" spans="16:17">
      <c r="P17106" s="63"/>
      <c r="Q17106" s="63"/>
    </row>
    <row r="17107" spans="16:17">
      <c r="P17107" s="63"/>
      <c r="Q17107" s="63"/>
    </row>
    <row r="17108" spans="16:17">
      <c r="P17108" s="63"/>
      <c r="Q17108" s="63"/>
    </row>
    <row r="17109" spans="16:17">
      <c r="P17109" s="63"/>
      <c r="Q17109" s="63"/>
    </row>
    <row r="17110" spans="16:17">
      <c r="P17110" s="63"/>
      <c r="Q17110" s="63"/>
    </row>
    <row r="17111" spans="16:17">
      <c r="P17111" s="63"/>
      <c r="Q17111" s="63"/>
    </row>
    <row r="17112" spans="16:17">
      <c r="P17112" s="63"/>
      <c r="Q17112" s="63"/>
    </row>
    <row r="17113" spans="16:17">
      <c r="P17113" s="63"/>
      <c r="Q17113" s="63"/>
    </row>
    <row r="17114" spans="16:17">
      <c r="P17114" s="63"/>
      <c r="Q17114" s="63"/>
    </row>
    <row r="17115" spans="16:17">
      <c r="P17115" s="63"/>
      <c r="Q17115" s="63"/>
    </row>
    <row r="17116" spans="16:17">
      <c r="P17116" s="63"/>
      <c r="Q17116" s="63"/>
    </row>
    <row r="17117" spans="16:17">
      <c r="P17117" s="63"/>
      <c r="Q17117" s="63"/>
    </row>
    <row r="17118" spans="16:17">
      <c r="P17118" s="63"/>
      <c r="Q17118" s="63"/>
    </row>
    <row r="17119" spans="16:17">
      <c r="P17119" s="63"/>
      <c r="Q17119" s="63"/>
    </row>
    <row r="17120" spans="16:17">
      <c r="P17120" s="63"/>
      <c r="Q17120" s="63"/>
    </row>
    <row r="17121" spans="16:17">
      <c r="P17121" s="63"/>
      <c r="Q17121" s="63"/>
    </row>
    <row r="17122" spans="16:17">
      <c r="P17122" s="63"/>
      <c r="Q17122" s="63"/>
    </row>
    <row r="17123" spans="16:17">
      <c r="P17123" s="63"/>
      <c r="Q17123" s="63"/>
    </row>
    <row r="17124" spans="16:17">
      <c r="P17124" s="63"/>
      <c r="Q17124" s="63"/>
    </row>
    <row r="17125" spans="16:17">
      <c r="P17125" s="63"/>
      <c r="Q17125" s="63"/>
    </row>
    <row r="17126" spans="16:17">
      <c r="P17126" s="63"/>
      <c r="Q17126" s="63"/>
    </row>
    <row r="17127" spans="16:17">
      <c r="P17127" s="63"/>
      <c r="Q17127" s="63"/>
    </row>
    <row r="17128" spans="16:17">
      <c r="P17128" s="63"/>
      <c r="Q17128" s="63"/>
    </row>
    <row r="17129" spans="16:17">
      <c r="P17129" s="63"/>
      <c r="Q17129" s="63"/>
    </row>
    <row r="17130" spans="16:17">
      <c r="P17130" s="63"/>
      <c r="Q17130" s="63"/>
    </row>
    <row r="17131" spans="16:17">
      <c r="P17131" s="63"/>
      <c r="Q17131" s="63"/>
    </row>
    <row r="17132" spans="16:17">
      <c r="P17132" s="63"/>
      <c r="Q17132" s="63"/>
    </row>
    <row r="17133" spans="16:17">
      <c r="P17133" s="63"/>
      <c r="Q17133" s="63"/>
    </row>
    <row r="17134" spans="16:17">
      <c r="P17134" s="63"/>
      <c r="Q17134" s="63"/>
    </row>
    <row r="17135" spans="16:17">
      <c r="P17135" s="63"/>
      <c r="Q17135" s="63"/>
    </row>
    <row r="17136" spans="16:17">
      <c r="P17136" s="63"/>
      <c r="Q17136" s="63"/>
    </row>
    <row r="17137" spans="16:17">
      <c r="P17137" s="63"/>
      <c r="Q17137" s="63"/>
    </row>
    <row r="17138" spans="16:17">
      <c r="P17138" s="63"/>
      <c r="Q17138" s="63"/>
    </row>
    <row r="17139" spans="16:17">
      <c r="P17139" s="63"/>
      <c r="Q17139" s="63"/>
    </row>
    <row r="17140" spans="16:17">
      <c r="P17140" s="63"/>
      <c r="Q17140" s="63"/>
    </row>
    <row r="17141" spans="16:17">
      <c r="P17141" s="63"/>
      <c r="Q17141" s="63"/>
    </row>
    <row r="17142" spans="16:17">
      <c r="P17142" s="63"/>
      <c r="Q17142" s="63"/>
    </row>
    <row r="17143" spans="16:17">
      <c r="P17143" s="63"/>
      <c r="Q17143" s="63"/>
    </row>
    <row r="17144" spans="16:17">
      <c r="P17144" s="63"/>
      <c r="Q17144" s="63"/>
    </row>
    <row r="17145" spans="16:17">
      <c r="P17145" s="63"/>
      <c r="Q17145" s="63"/>
    </row>
    <row r="17146" spans="16:17">
      <c r="P17146" s="63"/>
      <c r="Q17146" s="63"/>
    </row>
    <row r="17147" spans="16:17">
      <c r="P17147" s="63"/>
      <c r="Q17147" s="63"/>
    </row>
    <row r="17148" spans="16:17">
      <c r="P17148" s="63"/>
      <c r="Q17148" s="63"/>
    </row>
    <row r="17149" spans="16:17">
      <c r="P17149" s="63"/>
      <c r="Q17149" s="63"/>
    </row>
    <row r="17150" spans="16:17">
      <c r="P17150" s="63"/>
      <c r="Q17150" s="63"/>
    </row>
    <row r="17151" spans="16:17">
      <c r="P17151" s="63"/>
      <c r="Q17151" s="63"/>
    </row>
    <row r="17152" spans="16:17">
      <c r="P17152" s="63"/>
      <c r="Q17152" s="63"/>
    </row>
    <row r="17153" spans="16:17">
      <c r="P17153" s="63"/>
      <c r="Q17153" s="63"/>
    </row>
    <row r="17154" spans="16:17">
      <c r="P17154" s="63"/>
      <c r="Q17154" s="63"/>
    </row>
    <row r="17155" spans="16:17">
      <c r="P17155" s="63"/>
      <c r="Q17155" s="63"/>
    </row>
    <row r="17156" spans="16:17">
      <c r="P17156" s="63"/>
      <c r="Q17156" s="63"/>
    </row>
    <row r="17157" spans="16:17">
      <c r="P17157" s="63"/>
      <c r="Q17157" s="63"/>
    </row>
    <row r="17158" spans="16:17">
      <c r="P17158" s="63"/>
      <c r="Q17158" s="63"/>
    </row>
    <row r="17159" spans="16:17">
      <c r="P17159" s="63"/>
      <c r="Q17159" s="63"/>
    </row>
    <row r="17160" spans="16:17">
      <c r="P17160" s="63"/>
      <c r="Q17160" s="63"/>
    </row>
    <row r="17161" spans="16:17">
      <c r="P17161" s="63"/>
      <c r="Q17161" s="63"/>
    </row>
    <row r="17162" spans="16:17">
      <c r="P17162" s="63"/>
      <c r="Q17162" s="63"/>
    </row>
    <row r="17163" spans="16:17">
      <c r="P17163" s="63"/>
      <c r="Q17163" s="63"/>
    </row>
    <row r="17164" spans="16:17">
      <c r="P17164" s="63"/>
      <c r="Q17164" s="63"/>
    </row>
    <row r="17165" spans="16:17">
      <c r="P17165" s="63"/>
      <c r="Q17165" s="63"/>
    </row>
    <row r="17166" spans="16:17">
      <c r="P17166" s="63"/>
      <c r="Q17166" s="63"/>
    </row>
    <row r="17167" spans="16:17">
      <c r="P17167" s="63"/>
      <c r="Q17167" s="63"/>
    </row>
    <row r="17168" spans="16:17">
      <c r="P17168" s="63"/>
      <c r="Q17168" s="63"/>
    </row>
    <row r="17169" spans="16:17">
      <c r="P17169" s="63"/>
      <c r="Q17169" s="63"/>
    </row>
    <row r="17170" spans="16:17">
      <c r="P17170" s="63"/>
      <c r="Q17170" s="63"/>
    </row>
    <row r="17171" spans="16:17">
      <c r="P17171" s="63"/>
      <c r="Q17171" s="63"/>
    </row>
    <row r="17172" spans="16:17">
      <c r="P17172" s="63"/>
      <c r="Q17172" s="63"/>
    </row>
    <row r="17173" spans="16:17">
      <c r="P17173" s="63"/>
      <c r="Q17173" s="63"/>
    </row>
    <row r="17174" spans="16:17">
      <c r="P17174" s="63"/>
      <c r="Q17174" s="63"/>
    </row>
    <row r="17175" spans="16:17">
      <c r="P17175" s="63"/>
      <c r="Q17175" s="63"/>
    </row>
    <row r="17176" spans="16:17">
      <c r="P17176" s="63"/>
      <c r="Q17176" s="63"/>
    </row>
    <row r="17177" spans="16:17">
      <c r="P17177" s="63"/>
      <c r="Q17177" s="63"/>
    </row>
    <row r="17178" spans="16:17">
      <c r="P17178" s="63"/>
      <c r="Q17178" s="63"/>
    </row>
    <row r="17179" spans="16:17">
      <c r="P17179" s="63"/>
      <c r="Q17179" s="63"/>
    </row>
    <row r="17180" spans="16:17">
      <c r="P17180" s="63"/>
      <c r="Q17180" s="63"/>
    </row>
    <row r="17181" spans="16:17">
      <c r="P17181" s="63"/>
      <c r="Q17181" s="63"/>
    </row>
    <row r="17182" spans="16:17">
      <c r="P17182" s="63"/>
      <c r="Q17182" s="63"/>
    </row>
    <row r="17183" spans="16:17">
      <c r="P17183" s="63"/>
      <c r="Q17183" s="63"/>
    </row>
    <row r="17184" spans="16:17">
      <c r="P17184" s="63"/>
      <c r="Q17184" s="63"/>
    </row>
    <row r="17185" spans="16:17">
      <c r="P17185" s="63"/>
      <c r="Q17185" s="63"/>
    </row>
    <row r="17186" spans="16:17">
      <c r="P17186" s="63"/>
      <c r="Q17186" s="63"/>
    </row>
    <row r="17187" spans="16:17">
      <c r="P17187" s="63"/>
      <c r="Q17187" s="63"/>
    </row>
    <row r="17188" spans="16:17">
      <c r="P17188" s="63"/>
      <c r="Q17188" s="63"/>
    </row>
    <row r="17189" spans="16:17">
      <c r="P17189" s="63"/>
      <c r="Q17189" s="63"/>
    </row>
    <row r="17190" spans="16:17">
      <c r="P17190" s="63"/>
      <c r="Q17190" s="63"/>
    </row>
    <row r="17191" spans="16:17">
      <c r="P17191" s="63"/>
      <c r="Q17191" s="63"/>
    </row>
    <row r="17192" spans="16:17">
      <c r="P17192" s="63"/>
      <c r="Q17192" s="63"/>
    </row>
    <row r="17193" spans="16:17">
      <c r="P17193" s="63"/>
      <c r="Q17193" s="63"/>
    </row>
    <row r="17194" spans="16:17">
      <c r="P17194" s="63"/>
      <c r="Q17194" s="63"/>
    </row>
    <row r="17195" spans="16:17">
      <c r="P17195" s="63"/>
      <c r="Q17195" s="63"/>
    </row>
    <row r="17196" spans="16:17">
      <c r="P17196" s="63"/>
      <c r="Q17196" s="63"/>
    </row>
    <row r="17197" spans="16:17">
      <c r="P17197" s="63"/>
      <c r="Q17197" s="63"/>
    </row>
    <row r="17198" spans="16:17">
      <c r="P17198" s="63"/>
      <c r="Q17198" s="63"/>
    </row>
    <row r="17199" spans="16:17">
      <c r="P17199" s="63"/>
      <c r="Q17199" s="63"/>
    </row>
    <row r="17200" spans="16:17">
      <c r="P17200" s="63"/>
      <c r="Q17200" s="63"/>
    </row>
    <row r="17201" spans="16:17">
      <c r="P17201" s="63"/>
      <c r="Q17201" s="63"/>
    </row>
    <row r="17202" spans="16:17">
      <c r="P17202" s="63"/>
      <c r="Q17202" s="63"/>
    </row>
    <row r="17203" spans="16:17">
      <c r="P17203" s="63"/>
      <c r="Q17203" s="63"/>
    </row>
    <row r="17204" spans="16:17">
      <c r="P17204" s="63"/>
      <c r="Q17204" s="63"/>
    </row>
    <row r="17205" spans="16:17">
      <c r="P17205" s="63"/>
      <c r="Q17205" s="63"/>
    </row>
    <row r="17206" spans="16:17">
      <c r="P17206" s="63"/>
      <c r="Q17206" s="63"/>
    </row>
    <row r="17207" spans="16:17">
      <c r="P17207" s="63"/>
      <c r="Q17207" s="63"/>
    </row>
    <row r="17208" spans="16:17">
      <c r="P17208" s="63"/>
      <c r="Q17208" s="63"/>
    </row>
    <row r="17209" spans="16:17">
      <c r="P17209" s="63"/>
      <c r="Q17209" s="63"/>
    </row>
    <row r="17210" spans="16:17">
      <c r="P17210" s="63"/>
      <c r="Q17210" s="63"/>
    </row>
    <row r="17211" spans="16:17">
      <c r="P17211" s="63"/>
      <c r="Q17211" s="63"/>
    </row>
    <row r="17212" spans="16:17">
      <c r="P17212" s="63"/>
      <c r="Q17212" s="63"/>
    </row>
    <row r="17213" spans="16:17">
      <c r="P17213" s="63"/>
      <c r="Q17213" s="63"/>
    </row>
    <row r="17214" spans="16:17">
      <c r="P17214" s="63"/>
      <c r="Q17214" s="63"/>
    </row>
    <row r="17215" spans="16:17">
      <c r="P17215" s="63"/>
      <c r="Q17215" s="63"/>
    </row>
    <row r="17216" spans="16:17">
      <c r="P17216" s="63"/>
      <c r="Q17216" s="63"/>
    </row>
    <row r="17217" spans="16:17">
      <c r="P17217" s="63"/>
      <c r="Q17217" s="63"/>
    </row>
    <row r="17218" spans="16:17">
      <c r="P17218" s="63"/>
      <c r="Q17218" s="63"/>
    </row>
    <row r="17219" spans="16:17">
      <c r="P17219" s="63"/>
      <c r="Q17219" s="63"/>
    </row>
    <row r="17220" spans="16:17">
      <c r="P17220" s="63"/>
      <c r="Q17220" s="63"/>
    </row>
    <row r="17221" spans="16:17">
      <c r="P17221" s="63"/>
      <c r="Q17221" s="63"/>
    </row>
    <row r="17222" spans="16:17">
      <c r="P17222" s="63"/>
      <c r="Q17222" s="63"/>
    </row>
    <row r="17223" spans="16:17">
      <c r="P17223" s="63"/>
      <c r="Q17223" s="63"/>
    </row>
    <row r="17224" spans="16:17">
      <c r="P17224" s="63"/>
      <c r="Q17224" s="63"/>
    </row>
    <row r="17225" spans="16:17">
      <c r="P17225" s="63"/>
      <c r="Q17225" s="63"/>
    </row>
    <row r="17226" spans="16:17">
      <c r="P17226" s="63"/>
      <c r="Q17226" s="63"/>
    </row>
    <row r="17227" spans="16:17">
      <c r="P17227" s="63"/>
      <c r="Q17227" s="63"/>
    </row>
    <row r="17228" spans="16:17">
      <c r="P17228" s="63"/>
      <c r="Q17228" s="63"/>
    </row>
    <row r="17229" spans="16:17">
      <c r="P17229" s="63"/>
      <c r="Q17229" s="63"/>
    </row>
    <row r="17230" spans="16:17">
      <c r="P17230" s="63"/>
      <c r="Q17230" s="63"/>
    </row>
    <row r="17231" spans="16:17">
      <c r="P17231" s="63"/>
      <c r="Q17231" s="63"/>
    </row>
    <row r="17232" spans="16:17">
      <c r="P17232" s="63"/>
      <c r="Q17232" s="63"/>
    </row>
    <row r="17233" spans="16:17">
      <c r="P17233" s="63"/>
      <c r="Q17233" s="63"/>
    </row>
    <row r="17234" spans="16:17">
      <c r="P17234" s="63"/>
      <c r="Q17234" s="63"/>
    </row>
    <row r="17235" spans="16:17">
      <c r="P17235" s="63"/>
      <c r="Q17235" s="63"/>
    </row>
    <row r="17236" spans="16:17">
      <c r="P17236" s="63"/>
      <c r="Q17236" s="63"/>
    </row>
    <row r="17237" spans="16:17">
      <c r="P17237" s="63"/>
      <c r="Q17237" s="63"/>
    </row>
    <row r="17238" spans="16:17">
      <c r="P17238" s="63"/>
      <c r="Q17238" s="63"/>
    </row>
    <row r="17239" spans="16:17">
      <c r="P17239" s="63"/>
      <c r="Q17239" s="63"/>
    </row>
    <row r="17240" spans="16:17">
      <c r="P17240" s="63"/>
      <c r="Q17240" s="63"/>
    </row>
    <row r="17241" spans="16:17">
      <c r="P17241" s="63"/>
      <c r="Q17241" s="63"/>
    </row>
    <row r="17242" spans="16:17">
      <c r="P17242" s="63"/>
      <c r="Q17242" s="63"/>
    </row>
    <row r="17243" spans="16:17">
      <c r="P17243" s="63"/>
      <c r="Q17243" s="63"/>
    </row>
    <row r="17244" spans="16:17">
      <c r="P17244" s="63"/>
      <c r="Q17244" s="63"/>
    </row>
    <row r="17245" spans="16:17">
      <c r="P17245" s="63"/>
      <c r="Q17245" s="63"/>
    </row>
    <row r="17246" spans="16:17">
      <c r="P17246" s="63"/>
      <c r="Q17246" s="63"/>
    </row>
    <row r="17247" spans="16:17">
      <c r="P17247" s="63"/>
      <c r="Q17247" s="63"/>
    </row>
    <row r="17248" spans="16:17">
      <c r="P17248" s="63"/>
      <c r="Q17248" s="63"/>
    </row>
    <row r="17249" spans="16:17">
      <c r="P17249" s="63"/>
      <c r="Q17249" s="63"/>
    </row>
    <row r="17250" spans="16:17">
      <c r="P17250" s="63"/>
      <c r="Q17250" s="63"/>
    </row>
    <row r="17251" spans="16:17">
      <c r="P17251" s="63"/>
      <c r="Q17251" s="63"/>
    </row>
    <row r="17252" spans="16:17">
      <c r="P17252" s="63"/>
      <c r="Q17252" s="63"/>
    </row>
    <row r="17253" spans="16:17">
      <c r="P17253" s="63"/>
      <c r="Q17253" s="63"/>
    </row>
    <row r="17254" spans="16:17">
      <c r="P17254" s="63"/>
      <c r="Q17254" s="63"/>
    </row>
    <row r="17255" spans="16:17">
      <c r="P17255" s="63"/>
      <c r="Q17255" s="63"/>
    </row>
    <row r="17256" spans="16:17">
      <c r="P17256" s="63"/>
      <c r="Q17256" s="63"/>
    </row>
    <row r="17257" spans="16:17">
      <c r="P17257" s="63"/>
      <c r="Q17257" s="63"/>
    </row>
    <row r="17258" spans="16:17">
      <c r="P17258" s="63"/>
      <c r="Q17258" s="63"/>
    </row>
    <row r="17259" spans="16:17">
      <c r="P17259" s="63"/>
      <c r="Q17259" s="63"/>
    </row>
    <row r="17260" spans="16:17">
      <c r="P17260" s="63"/>
      <c r="Q17260" s="63"/>
    </row>
    <row r="17261" spans="16:17">
      <c r="P17261" s="63"/>
      <c r="Q17261" s="63"/>
    </row>
    <row r="17262" spans="16:17">
      <c r="P17262" s="63"/>
      <c r="Q17262" s="63"/>
    </row>
    <row r="17263" spans="16:17">
      <c r="P17263" s="63"/>
      <c r="Q17263" s="63"/>
    </row>
    <row r="17264" spans="16:17">
      <c r="P17264" s="63"/>
      <c r="Q17264" s="63"/>
    </row>
    <row r="17265" spans="16:17">
      <c r="P17265" s="63"/>
      <c r="Q17265" s="63"/>
    </row>
    <row r="17266" spans="16:17">
      <c r="P17266" s="63"/>
      <c r="Q17266" s="63"/>
    </row>
    <row r="17267" spans="16:17">
      <c r="P17267" s="63"/>
      <c r="Q17267" s="63"/>
    </row>
    <row r="17268" spans="16:17">
      <c r="P17268" s="63"/>
      <c r="Q17268" s="63"/>
    </row>
    <row r="17269" spans="16:17">
      <c r="P17269" s="63"/>
      <c r="Q17269" s="63"/>
    </row>
    <row r="17270" spans="16:17">
      <c r="P17270" s="63"/>
      <c r="Q17270" s="63"/>
    </row>
    <row r="17271" spans="16:17">
      <c r="P17271" s="63"/>
      <c r="Q17271" s="63"/>
    </row>
    <row r="17272" spans="16:17">
      <c r="P17272" s="63"/>
      <c r="Q17272" s="63"/>
    </row>
    <row r="17273" spans="16:17">
      <c r="P17273" s="63"/>
      <c r="Q17273" s="63"/>
    </row>
    <row r="17274" spans="16:17">
      <c r="P17274" s="63"/>
      <c r="Q17274" s="63"/>
    </row>
    <row r="17275" spans="16:17">
      <c r="P17275" s="63"/>
      <c r="Q17275" s="63"/>
    </row>
    <row r="17276" spans="16:17">
      <c r="P17276" s="63"/>
      <c r="Q17276" s="63"/>
    </row>
    <row r="17277" spans="16:17">
      <c r="P17277" s="63"/>
      <c r="Q17277" s="63"/>
    </row>
    <row r="17278" spans="16:17">
      <c r="P17278" s="63"/>
      <c r="Q17278" s="63"/>
    </row>
    <row r="17279" spans="16:17">
      <c r="P17279" s="63"/>
      <c r="Q17279" s="63"/>
    </row>
    <row r="17280" spans="16:17">
      <c r="P17280" s="63"/>
      <c r="Q17280" s="63"/>
    </row>
    <row r="17281" spans="16:17">
      <c r="P17281" s="63"/>
      <c r="Q17281" s="63"/>
    </row>
    <row r="17282" spans="16:17">
      <c r="P17282" s="63"/>
      <c r="Q17282" s="63"/>
    </row>
    <row r="17283" spans="16:17">
      <c r="P17283" s="63"/>
      <c r="Q17283" s="63"/>
    </row>
    <row r="17284" spans="16:17">
      <c r="P17284" s="63"/>
      <c r="Q17284" s="63"/>
    </row>
    <row r="17285" spans="16:17">
      <c r="P17285" s="63"/>
      <c r="Q17285" s="63"/>
    </row>
    <row r="17286" spans="16:17">
      <c r="P17286" s="63"/>
      <c r="Q17286" s="63"/>
    </row>
    <row r="17287" spans="16:17">
      <c r="P17287" s="63"/>
      <c r="Q17287" s="63"/>
    </row>
    <row r="17288" spans="16:17">
      <c r="P17288" s="63"/>
      <c r="Q17288" s="63"/>
    </row>
    <row r="17289" spans="16:17">
      <c r="P17289" s="63"/>
      <c r="Q17289" s="63"/>
    </row>
    <row r="17290" spans="16:17">
      <c r="P17290" s="63"/>
      <c r="Q17290" s="63"/>
    </row>
    <row r="17291" spans="16:17">
      <c r="P17291" s="63"/>
      <c r="Q17291" s="63"/>
    </row>
    <row r="17292" spans="16:17">
      <c r="P17292" s="63"/>
      <c r="Q17292" s="63"/>
    </row>
    <row r="17293" spans="16:17">
      <c r="P17293" s="63"/>
      <c r="Q17293" s="63"/>
    </row>
    <row r="17294" spans="16:17">
      <c r="P17294" s="63"/>
      <c r="Q17294" s="63"/>
    </row>
    <row r="17295" spans="16:17">
      <c r="P17295" s="63"/>
      <c r="Q17295" s="63"/>
    </row>
    <row r="17296" spans="16:17">
      <c r="P17296" s="63"/>
      <c r="Q17296" s="63"/>
    </row>
    <row r="17297" spans="16:17">
      <c r="P17297" s="63"/>
      <c r="Q17297" s="63"/>
    </row>
    <row r="17298" spans="16:17">
      <c r="P17298" s="63"/>
      <c r="Q17298" s="63"/>
    </row>
    <row r="17299" spans="16:17">
      <c r="P17299" s="63"/>
      <c r="Q17299" s="63"/>
    </row>
    <row r="17300" spans="16:17">
      <c r="P17300" s="63"/>
      <c r="Q17300" s="63"/>
    </row>
    <row r="17301" spans="16:17">
      <c r="P17301" s="63"/>
      <c r="Q17301" s="63"/>
    </row>
    <row r="17302" spans="16:17">
      <c r="P17302" s="63"/>
      <c r="Q17302" s="63"/>
    </row>
    <row r="17303" spans="16:17">
      <c r="P17303" s="63"/>
      <c r="Q17303" s="63"/>
    </row>
    <row r="17304" spans="16:17">
      <c r="P17304" s="63"/>
      <c r="Q17304" s="63"/>
    </row>
    <row r="17305" spans="16:17">
      <c r="P17305" s="63"/>
      <c r="Q17305" s="63"/>
    </row>
    <row r="17306" spans="16:17">
      <c r="P17306" s="63"/>
      <c r="Q17306" s="63"/>
    </row>
    <row r="17307" spans="16:17">
      <c r="P17307" s="63"/>
      <c r="Q17307" s="63"/>
    </row>
    <row r="17308" spans="16:17">
      <c r="P17308" s="63"/>
      <c r="Q17308" s="63"/>
    </row>
    <row r="17309" spans="16:17">
      <c r="P17309" s="63"/>
      <c r="Q17309" s="63"/>
    </row>
    <row r="17310" spans="16:17">
      <c r="P17310" s="63"/>
      <c r="Q17310" s="63"/>
    </row>
    <row r="17311" spans="16:17">
      <c r="P17311" s="63"/>
      <c r="Q17311" s="63"/>
    </row>
    <row r="17312" spans="16:17">
      <c r="P17312" s="63"/>
      <c r="Q17312" s="63"/>
    </row>
    <row r="17313" spans="16:17">
      <c r="P17313" s="63"/>
      <c r="Q17313" s="63"/>
    </row>
    <row r="17314" spans="16:17">
      <c r="P17314" s="63"/>
      <c r="Q17314" s="63"/>
    </row>
    <row r="17315" spans="16:17">
      <c r="P17315" s="63"/>
      <c r="Q17315" s="63"/>
    </row>
    <row r="17316" spans="16:17">
      <c r="P17316" s="63"/>
      <c r="Q17316" s="63"/>
    </row>
    <row r="17317" spans="16:17">
      <c r="P17317" s="63"/>
      <c r="Q17317" s="63"/>
    </row>
    <row r="17318" spans="16:17">
      <c r="P17318" s="63"/>
      <c r="Q17318" s="63"/>
    </row>
    <row r="17319" spans="16:17">
      <c r="P17319" s="63"/>
      <c r="Q17319" s="63"/>
    </row>
    <row r="17320" spans="16:17">
      <c r="P17320" s="63"/>
      <c r="Q17320" s="63"/>
    </row>
    <row r="17321" spans="16:17">
      <c r="P17321" s="63"/>
      <c r="Q17321" s="63"/>
    </row>
    <row r="17322" spans="16:17">
      <c r="P17322" s="63"/>
      <c r="Q17322" s="63"/>
    </row>
    <row r="17323" spans="16:17">
      <c r="P17323" s="63"/>
      <c r="Q17323" s="63"/>
    </row>
    <row r="17324" spans="16:17">
      <c r="P17324" s="63"/>
      <c r="Q17324" s="63"/>
    </row>
    <row r="17325" spans="16:17">
      <c r="P17325" s="63"/>
      <c r="Q17325" s="63"/>
    </row>
    <row r="17326" spans="16:17">
      <c r="P17326" s="63"/>
      <c r="Q17326" s="63"/>
    </row>
    <row r="17327" spans="16:17">
      <c r="P17327" s="63"/>
      <c r="Q17327" s="63"/>
    </row>
    <row r="17328" spans="16:17">
      <c r="P17328" s="63"/>
      <c r="Q17328" s="63"/>
    </row>
    <row r="17329" spans="16:17">
      <c r="P17329" s="63"/>
      <c r="Q17329" s="63"/>
    </row>
    <row r="17330" spans="16:17">
      <c r="P17330" s="63"/>
      <c r="Q17330" s="63"/>
    </row>
    <row r="17331" spans="16:17">
      <c r="P17331" s="63"/>
      <c r="Q17331" s="63"/>
    </row>
    <row r="17332" spans="16:17">
      <c r="P17332" s="63"/>
      <c r="Q17332" s="63"/>
    </row>
    <row r="17333" spans="16:17">
      <c r="P17333" s="63"/>
      <c r="Q17333" s="63"/>
    </row>
    <row r="17334" spans="16:17">
      <c r="P17334" s="63"/>
      <c r="Q17334" s="63"/>
    </row>
    <row r="17335" spans="16:17">
      <c r="P17335" s="63"/>
      <c r="Q17335" s="63"/>
    </row>
    <row r="17336" spans="16:17">
      <c r="P17336" s="63"/>
      <c r="Q17336" s="63"/>
    </row>
    <row r="17337" spans="16:17">
      <c r="P17337" s="63"/>
      <c r="Q17337" s="63"/>
    </row>
    <row r="17338" spans="16:17">
      <c r="P17338" s="63"/>
      <c r="Q17338" s="63"/>
    </row>
    <row r="17339" spans="16:17">
      <c r="P17339" s="63"/>
      <c r="Q17339" s="63"/>
    </row>
    <row r="17340" spans="16:17">
      <c r="P17340" s="63"/>
      <c r="Q17340" s="63"/>
    </row>
    <row r="17341" spans="16:17">
      <c r="P17341" s="63"/>
      <c r="Q17341" s="63"/>
    </row>
    <row r="17342" spans="16:17">
      <c r="P17342" s="63"/>
      <c r="Q17342" s="63"/>
    </row>
    <row r="17343" spans="16:17">
      <c r="P17343" s="63"/>
      <c r="Q17343" s="63"/>
    </row>
    <row r="17344" spans="16:17">
      <c r="P17344" s="63"/>
      <c r="Q17344" s="63"/>
    </row>
    <row r="17345" spans="16:17">
      <c r="P17345" s="63"/>
      <c r="Q17345" s="63"/>
    </row>
    <row r="17346" spans="16:17">
      <c r="P17346" s="63"/>
      <c r="Q17346" s="63"/>
    </row>
    <row r="17347" spans="16:17">
      <c r="P17347" s="63"/>
      <c r="Q17347" s="63"/>
    </row>
    <row r="17348" spans="16:17">
      <c r="P17348" s="63"/>
      <c r="Q17348" s="63"/>
    </row>
    <row r="17349" spans="16:17">
      <c r="P17349" s="63"/>
      <c r="Q17349" s="63"/>
    </row>
    <row r="17350" spans="16:17">
      <c r="P17350" s="63"/>
      <c r="Q17350" s="63"/>
    </row>
    <row r="17351" spans="16:17">
      <c r="P17351" s="63"/>
      <c r="Q17351" s="63"/>
    </row>
    <row r="17352" spans="16:17">
      <c r="P17352" s="63"/>
      <c r="Q17352" s="63"/>
    </row>
    <row r="17353" spans="16:17">
      <c r="P17353" s="63"/>
      <c r="Q17353" s="63"/>
    </row>
    <row r="17354" spans="16:17">
      <c r="P17354" s="63"/>
      <c r="Q17354" s="63"/>
    </row>
    <row r="17355" spans="16:17">
      <c r="P17355" s="63"/>
      <c r="Q17355" s="63"/>
    </row>
    <row r="17356" spans="16:17">
      <c r="P17356" s="63"/>
      <c r="Q17356" s="63"/>
    </row>
    <row r="17357" spans="16:17">
      <c r="P17357" s="63"/>
      <c r="Q17357" s="63"/>
    </row>
    <row r="17358" spans="16:17">
      <c r="P17358" s="63"/>
      <c r="Q17358" s="63"/>
    </row>
    <row r="17359" spans="16:17">
      <c r="P17359" s="63"/>
      <c r="Q17359" s="63"/>
    </row>
    <row r="17360" spans="16:17">
      <c r="P17360" s="63"/>
      <c r="Q17360" s="63"/>
    </row>
    <row r="17361" spans="16:17">
      <c r="P17361" s="63"/>
      <c r="Q17361" s="63"/>
    </row>
    <row r="17362" spans="16:17">
      <c r="P17362" s="63"/>
      <c r="Q17362" s="63"/>
    </row>
    <row r="17363" spans="16:17">
      <c r="P17363" s="63"/>
      <c r="Q17363" s="63"/>
    </row>
    <row r="17364" spans="16:17">
      <c r="P17364" s="63"/>
      <c r="Q17364" s="63"/>
    </row>
    <row r="17365" spans="16:17">
      <c r="P17365" s="63"/>
      <c r="Q17365" s="63"/>
    </row>
    <row r="17366" spans="16:17">
      <c r="P17366" s="63"/>
      <c r="Q17366" s="63"/>
    </row>
    <row r="17367" spans="16:17">
      <c r="P17367" s="63"/>
      <c r="Q17367" s="63"/>
    </row>
    <row r="17368" spans="16:17">
      <c r="P17368" s="63"/>
      <c r="Q17368" s="63"/>
    </row>
    <row r="17369" spans="16:17">
      <c r="P17369" s="63"/>
      <c r="Q17369" s="63"/>
    </row>
    <row r="17370" spans="16:17">
      <c r="P17370" s="63"/>
      <c r="Q17370" s="63"/>
    </row>
    <row r="17371" spans="16:17">
      <c r="P17371" s="63"/>
      <c r="Q17371" s="63"/>
    </row>
    <row r="17372" spans="16:17">
      <c r="P17372" s="63"/>
      <c r="Q17372" s="63"/>
    </row>
    <row r="17373" spans="16:17">
      <c r="P17373" s="63"/>
      <c r="Q17373" s="63"/>
    </row>
    <row r="17374" spans="16:17">
      <c r="P17374" s="63"/>
      <c r="Q17374" s="63"/>
    </row>
    <row r="17375" spans="16:17">
      <c r="P17375" s="63"/>
      <c r="Q17375" s="63"/>
    </row>
    <row r="17376" spans="16:17">
      <c r="P17376" s="63"/>
      <c r="Q17376" s="63"/>
    </row>
    <row r="17377" spans="16:17">
      <c r="P17377" s="63"/>
      <c r="Q17377" s="63"/>
    </row>
    <row r="17378" spans="16:17">
      <c r="P17378" s="63"/>
      <c r="Q17378" s="63"/>
    </row>
    <row r="17379" spans="16:17">
      <c r="P17379" s="63"/>
      <c r="Q17379" s="63"/>
    </row>
    <row r="17380" spans="16:17">
      <c r="P17380" s="63"/>
      <c r="Q17380" s="63"/>
    </row>
    <row r="17381" spans="16:17">
      <c r="P17381" s="63"/>
      <c r="Q17381" s="63"/>
    </row>
    <row r="17382" spans="16:17">
      <c r="P17382" s="63"/>
      <c r="Q17382" s="63"/>
    </row>
    <row r="17383" spans="16:17">
      <c r="P17383" s="63"/>
      <c r="Q17383" s="63"/>
    </row>
    <row r="17384" spans="16:17">
      <c r="P17384" s="63"/>
      <c r="Q17384" s="63"/>
    </row>
    <row r="17385" spans="16:17">
      <c r="P17385" s="63"/>
      <c r="Q17385" s="63"/>
    </row>
    <row r="17386" spans="16:17">
      <c r="P17386" s="63"/>
      <c r="Q17386" s="63"/>
    </row>
    <row r="17387" spans="16:17">
      <c r="P17387" s="63"/>
      <c r="Q17387" s="63"/>
    </row>
    <row r="17388" spans="16:17">
      <c r="P17388" s="63"/>
      <c r="Q17388" s="63"/>
    </row>
    <row r="17389" spans="16:17">
      <c r="P17389" s="63"/>
      <c r="Q17389" s="63"/>
    </row>
    <row r="17390" spans="16:17">
      <c r="P17390" s="63"/>
      <c r="Q17390" s="63"/>
    </row>
    <row r="17391" spans="16:17">
      <c r="P17391" s="63"/>
      <c r="Q17391" s="63"/>
    </row>
    <row r="17392" spans="16:17">
      <c r="P17392" s="63"/>
      <c r="Q17392" s="63"/>
    </row>
    <row r="17393" spans="16:17">
      <c r="P17393" s="63"/>
      <c r="Q17393" s="63"/>
    </row>
    <row r="17394" spans="16:17">
      <c r="P17394" s="63"/>
      <c r="Q17394" s="63"/>
    </row>
    <row r="17395" spans="16:17">
      <c r="P17395" s="63"/>
      <c r="Q17395" s="63"/>
    </row>
    <row r="17396" spans="16:17">
      <c r="P17396" s="63"/>
      <c r="Q17396" s="63"/>
    </row>
    <row r="17397" spans="16:17">
      <c r="P17397" s="63"/>
      <c r="Q17397" s="63"/>
    </row>
    <row r="17398" spans="16:17">
      <c r="P17398" s="63"/>
      <c r="Q17398" s="63"/>
    </row>
    <row r="17399" spans="16:17">
      <c r="P17399" s="63"/>
      <c r="Q17399" s="63"/>
    </row>
    <row r="17400" spans="16:17">
      <c r="P17400" s="63"/>
      <c r="Q17400" s="63"/>
    </row>
    <row r="17401" spans="16:17">
      <c r="P17401" s="63"/>
      <c r="Q17401" s="63"/>
    </row>
    <row r="17402" spans="16:17">
      <c r="P17402" s="63"/>
      <c r="Q17402" s="63"/>
    </row>
    <row r="17403" spans="16:17">
      <c r="P17403" s="63"/>
      <c r="Q17403" s="63"/>
    </row>
    <row r="17404" spans="16:17">
      <c r="P17404" s="63"/>
      <c r="Q17404" s="63"/>
    </row>
    <row r="17405" spans="16:17">
      <c r="P17405" s="63"/>
      <c r="Q17405" s="63"/>
    </row>
    <row r="17406" spans="16:17">
      <c r="P17406" s="63"/>
      <c r="Q17406" s="63"/>
    </row>
    <row r="17407" spans="16:17">
      <c r="P17407" s="63"/>
      <c r="Q17407" s="63"/>
    </row>
    <row r="17408" spans="16:17">
      <c r="P17408" s="63"/>
      <c r="Q17408" s="63"/>
    </row>
    <row r="17409" spans="16:17">
      <c r="P17409" s="63"/>
      <c r="Q17409" s="63"/>
    </row>
    <row r="17410" spans="16:17">
      <c r="P17410" s="63"/>
      <c r="Q17410" s="63"/>
    </row>
    <row r="17411" spans="16:17">
      <c r="P17411" s="63"/>
      <c r="Q17411" s="63"/>
    </row>
    <row r="17412" spans="16:17">
      <c r="P17412" s="63"/>
      <c r="Q17412" s="63"/>
    </row>
    <row r="17413" spans="16:17">
      <c r="P17413" s="63"/>
      <c r="Q17413" s="63"/>
    </row>
    <row r="17414" spans="16:17">
      <c r="P17414" s="63"/>
      <c r="Q17414" s="63"/>
    </row>
    <row r="17415" spans="16:17">
      <c r="P17415" s="63"/>
      <c r="Q17415" s="63"/>
    </row>
    <row r="17416" spans="16:17">
      <c r="P17416" s="63"/>
      <c r="Q17416" s="63"/>
    </row>
    <row r="17417" spans="16:17">
      <c r="P17417" s="63"/>
      <c r="Q17417" s="63"/>
    </row>
    <row r="17418" spans="16:17">
      <c r="P17418" s="63"/>
      <c r="Q17418" s="63"/>
    </row>
    <row r="17419" spans="16:17">
      <c r="P17419" s="63"/>
      <c r="Q17419" s="63"/>
    </row>
    <row r="17420" spans="16:17">
      <c r="P17420" s="63"/>
      <c r="Q17420" s="63"/>
    </row>
    <row r="17421" spans="16:17">
      <c r="P17421" s="63"/>
      <c r="Q17421" s="63"/>
    </row>
    <row r="17422" spans="16:17">
      <c r="P17422" s="63"/>
      <c r="Q17422" s="63"/>
    </row>
    <row r="17423" spans="16:17">
      <c r="P17423" s="63"/>
      <c r="Q17423" s="63"/>
    </row>
    <row r="17424" spans="16:17">
      <c r="P17424" s="63"/>
      <c r="Q17424" s="63"/>
    </row>
    <row r="17425" spans="16:17">
      <c r="P17425" s="63"/>
      <c r="Q17425" s="63"/>
    </row>
    <row r="17426" spans="16:17">
      <c r="P17426" s="63"/>
      <c r="Q17426" s="63"/>
    </row>
    <row r="17427" spans="16:17">
      <c r="P17427" s="63"/>
      <c r="Q17427" s="63"/>
    </row>
    <row r="17428" spans="16:17">
      <c r="P17428" s="63"/>
      <c r="Q17428" s="63"/>
    </row>
    <row r="17429" spans="16:17">
      <c r="P17429" s="63"/>
      <c r="Q17429" s="63"/>
    </row>
    <row r="17430" spans="16:17">
      <c r="P17430" s="63"/>
      <c r="Q17430" s="63"/>
    </row>
    <row r="17431" spans="16:17">
      <c r="P17431" s="63"/>
      <c r="Q17431" s="63"/>
    </row>
    <row r="17432" spans="16:17">
      <c r="P17432" s="63"/>
      <c r="Q17432" s="63"/>
    </row>
    <row r="17433" spans="16:17">
      <c r="P17433" s="63"/>
      <c r="Q17433" s="63"/>
    </row>
    <row r="17434" spans="16:17">
      <c r="P17434" s="63"/>
      <c r="Q17434" s="63"/>
    </row>
    <row r="17435" spans="16:17">
      <c r="P17435" s="63"/>
      <c r="Q17435" s="63"/>
    </row>
    <row r="17436" spans="16:17">
      <c r="P17436" s="63"/>
      <c r="Q17436" s="63"/>
    </row>
    <row r="17437" spans="16:17">
      <c r="P17437" s="63"/>
      <c r="Q17437" s="63"/>
    </row>
    <row r="17438" spans="16:17">
      <c r="P17438" s="63"/>
      <c r="Q17438" s="63"/>
    </row>
    <row r="17439" spans="16:17">
      <c r="P17439" s="63"/>
      <c r="Q17439" s="63"/>
    </row>
    <row r="17440" spans="16:17">
      <c r="P17440" s="63"/>
      <c r="Q17440" s="63"/>
    </row>
    <row r="17441" spans="16:17">
      <c r="P17441" s="63"/>
      <c r="Q17441" s="63"/>
    </row>
    <row r="17442" spans="16:17">
      <c r="P17442" s="63"/>
      <c r="Q17442" s="63"/>
    </row>
    <row r="17443" spans="16:17">
      <c r="P17443" s="63"/>
      <c r="Q17443" s="63"/>
    </row>
    <row r="17444" spans="16:17">
      <c r="P17444" s="63"/>
      <c r="Q17444" s="63"/>
    </row>
    <row r="17445" spans="16:17">
      <c r="P17445" s="63"/>
      <c r="Q17445" s="63"/>
    </row>
    <row r="17446" spans="16:17">
      <c r="P17446" s="63"/>
      <c r="Q17446" s="63"/>
    </row>
    <row r="17447" spans="16:17">
      <c r="P17447" s="63"/>
      <c r="Q17447" s="63"/>
    </row>
    <row r="17448" spans="16:17">
      <c r="P17448" s="63"/>
      <c r="Q17448" s="63"/>
    </row>
    <row r="17449" spans="16:17">
      <c r="P17449" s="63"/>
      <c r="Q17449" s="63"/>
    </row>
    <row r="17450" spans="16:17">
      <c r="P17450" s="63"/>
      <c r="Q17450" s="63"/>
    </row>
    <row r="17451" spans="16:17">
      <c r="P17451" s="63"/>
      <c r="Q17451" s="63"/>
    </row>
    <row r="17452" spans="16:17">
      <c r="P17452" s="63"/>
      <c r="Q17452" s="63"/>
    </row>
    <row r="17453" spans="16:17">
      <c r="P17453" s="63"/>
      <c r="Q17453" s="63"/>
    </row>
    <row r="17454" spans="16:17">
      <c r="P17454" s="63"/>
      <c r="Q17454" s="63"/>
    </row>
    <row r="17455" spans="16:17">
      <c r="P17455" s="63"/>
      <c r="Q17455" s="63"/>
    </row>
    <row r="17456" spans="16:17">
      <c r="P17456" s="63"/>
      <c r="Q17456" s="63"/>
    </row>
    <row r="17457" spans="16:17">
      <c r="P17457" s="63"/>
      <c r="Q17457" s="63"/>
    </row>
    <row r="17458" spans="16:17">
      <c r="P17458" s="63"/>
      <c r="Q17458" s="63"/>
    </row>
    <row r="17459" spans="16:17">
      <c r="P17459" s="63"/>
      <c r="Q17459" s="63"/>
    </row>
    <row r="17460" spans="16:17">
      <c r="P17460" s="63"/>
      <c r="Q17460" s="63"/>
    </row>
    <row r="17461" spans="16:17">
      <c r="P17461" s="63"/>
      <c r="Q17461" s="63"/>
    </row>
    <row r="17462" spans="16:17">
      <c r="P17462" s="63"/>
      <c r="Q17462" s="63"/>
    </row>
    <row r="17463" spans="16:17">
      <c r="P17463" s="63"/>
      <c r="Q17463" s="63"/>
    </row>
    <row r="17464" spans="16:17">
      <c r="P17464" s="63"/>
      <c r="Q17464" s="63"/>
    </row>
    <row r="17465" spans="16:17">
      <c r="P17465" s="63"/>
      <c r="Q17465" s="63"/>
    </row>
    <row r="17466" spans="16:17">
      <c r="P17466" s="63"/>
      <c r="Q17466" s="63"/>
    </row>
    <row r="17467" spans="16:17">
      <c r="P17467" s="63"/>
      <c r="Q17467" s="63"/>
    </row>
    <row r="17468" spans="16:17">
      <c r="P17468" s="63"/>
      <c r="Q17468" s="63"/>
    </row>
    <row r="17469" spans="16:17">
      <c r="P17469" s="63"/>
      <c r="Q17469" s="63"/>
    </row>
    <row r="17470" spans="16:17">
      <c r="P17470" s="63"/>
      <c r="Q17470" s="63"/>
    </row>
    <row r="17471" spans="16:17">
      <c r="P17471" s="63"/>
      <c r="Q17471" s="63"/>
    </row>
    <row r="17472" spans="16:17">
      <c r="P17472" s="63"/>
      <c r="Q17472" s="63"/>
    </row>
    <row r="17473" spans="16:17">
      <c r="P17473" s="63"/>
      <c r="Q17473" s="63"/>
    </row>
    <row r="17474" spans="16:17">
      <c r="P17474" s="63"/>
      <c r="Q17474" s="63"/>
    </row>
    <row r="17475" spans="16:17">
      <c r="P17475" s="63"/>
      <c r="Q17475" s="63"/>
    </row>
    <row r="17476" spans="16:17">
      <c r="P17476" s="63"/>
      <c r="Q17476" s="63"/>
    </row>
    <row r="17477" spans="16:17">
      <c r="P17477" s="63"/>
      <c r="Q17477" s="63"/>
    </row>
    <row r="17478" spans="16:17">
      <c r="P17478" s="63"/>
      <c r="Q17478" s="63"/>
    </row>
    <row r="17479" spans="16:17">
      <c r="P17479" s="63"/>
      <c r="Q17479" s="63"/>
    </row>
    <row r="17480" spans="16:17">
      <c r="P17480" s="63"/>
      <c r="Q17480" s="63"/>
    </row>
    <row r="17481" spans="16:17">
      <c r="P17481" s="63"/>
      <c r="Q17481" s="63"/>
    </row>
    <row r="17482" spans="16:17">
      <c r="P17482" s="63"/>
      <c r="Q17482" s="63"/>
    </row>
    <row r="17483" spans="16:17">
      <c r="P17483" s="63"/>
      <c r="Q17483" s="63"/>
    </row>
    <row r="17484" spans="16:17">
      <c r="P17484" s="63"/>
      <c r="Q17484" s="63"/>
    </row>
    <row r="17485" spans="16:17">
      <c r="P17485" s="63"/>
      <c r="Q17485" s="63"/>
    </row>
    <row r="17486" spans="16:17">
      <c r="P17486" s="63"/>
      <c r="Q17486" s="63"/>
    </row>
    <row r="17487" spans="16:17">
      <c r="P17487" s="63"/>
      <c r="Q17487" s="63"/>
    </row>
    <row r="17488" spans="16:17">
      <c r="P17488" s="63"/>
      <c r="Q17488" s="63"/>
    </row>
    <row r="17489" spans="16:17">
      <c r="P17489" s="63"/>
      <c r="Q17489" s="63"/>
    </row>
    <row r="17490" spans="16:17">
      <c r="P17490" s="63"/>
      <c r="Q17490" s="63"/>
    </row>
    <row r="17491" spans="16:17">
      <c r="P17491" s="63"/>
      <c r="Q17491" s="63"/>
    </row>
    <row r="17492" spans="16:17">
      <c r="P17492" s="63"/>
      <c r="Q17492" s="63"/>
    </row>
    <row r="17493" spans="16:17">
      <c r="P17493" s="63"/>
      <c r="Q17493" s="63"/>
    </row>
    <row r="17494" spans="16:17">
      <c r="P17494" s="63"/>
      <c r="Q17494" s="63"/>
    </row>
    <row r="17495" spans="16:17">
      <c r="P17495" s="63"/>
      <c r="Q17495" s="63"/>
    </row>
    <row r="17496" spans="16:17">
      <c r="P17496" s="63"/>
      <c r="Q17496" s="63"/>
    </row>
    <row r="17497" spans="16:17">
      <c r="P17497" s="63"/>
      <c r="Q17497" s="63"/>
    </row>
    <row r="17498" spans="16:17">
      <c r="P17498" s="63"/>
      <c r="Q17498" s="63"/>
    </row>
    <row r="17499" spans="16:17">
      <c r="P17499" s="63"/>
      <c r="Q17499" s="63"/>
    </row>
    <row r="17500" spans="16:17">
      <c r="P17500" s="63"/>
      <c r="Q17500" s="63"/>
    </row>
    <row r="17501" spans="16:17">
      <c r="P17501" s="63"/>
      <c r="Q17501" s="63"/>
    </row>
    <row r="17502" spans="16:17">
      <c r="P17502" s="63"/>
      <c r="Q17502" s="63"/>
    </row>
    <row r="17503" spans="16:17">
      <c r="P17503" s="63"/>
      <c r="Q17503" s="63"/>
    </row>
    <row r="17504" spans="16:17">
      <c r="P17504" s="63"/>
      <c r="Q17504" s="63"/>
    </row>
    <row r="17505" spans="16:17">
      <c r="P17505" s="63"/>
      <c r="Q17505" s="63"/>
    </row>
    <row r="17506" spans="16:17">
      <c r="P17506" s="63"/>
      <c r="Q17506" s="63"/>
    </row>
    <row r="17507" spans="16:17">
      <c r="P17507" s="63"/>
      <c r="Q17507" s="63"/>
    </row>
    <row r="17508" spans="16:17">
      <c r="P17508" s="63"/>
      <c r="Q17508" s="63"/>
    </row>
    <row r="17509" spans="16:17">
      <c r="P17509" s="63"/>
      <c r="Q17509" s="63"/>
    </row>
    <row r="17510" spans="16:17">
      <c r="P17510" s="63"/>
      <c r="Q17510" s="63"/>
    </row>
    <row r="17511" spans="16:17">
      <c r="P17511" s="63"/>
      <c r="Q17511" s="63"/>
    </row>
    <row r="17512" spans="16:17">
      <c r="P17512" s="63"/>
      <c r="Q17512" s="63"/>
    </row>
    <row r="17513" spans="16:17">
      <c r="P17513" s="63"/>
      <c r="Q17513" s="63"/>
    </row>
    <row r="17514" spans="16:17">
      <c r="P17514" s="63"/>
      <c r="Q17514" s="63"/>
    </row>
    <row r="17515" spans="16:17">
      <c r="P17515" s="63"/>
      <c r="Q17515" s="63"/>
    </row>
    <row r="17516" spans="16:17">
      <c r="P17516" s="63"/>
      <c r="Q17516" s="63"/>
    </row>
    <row r="17517" spans="16:17">
      <c r="P17517" s="63"/>
      <c r="Q17517" s="63"/>
    </row>
    <row r="17518" spans="16:17">
      <c r="P17518" s="63"/>
      <c r="Q17518" s="63"/>
    </row>
    <row r="17519" spans="16:17">
      <c r="P17519" s="63"/>
      <c r="Q17519" s="63"/>
    </row>
    <row r="17520" spans="16:17">
      <c r="P17520" s="63"/>
      <c r="Q17520" s="63"/>
    </row>
    <row r="17521" spans="16:17">
      <c r="P17521" s="63"/>
      <c r="Q17521" s="63"/>
    </row>
    <row r="17522" spans="16:17">
      <c r="P17522" s="63"/>
      <c r="Q17522" s="63"/>
    </row>
    <row r="17523" spans="16:17">
      <c r="P17523" s="63"/>
      <c r="Q17523" s="63"/>
    </row>
    <row r="17524" spans="16:17">
      <c r="P17524" s="63"/>
      <c r="Q17524" s="63"/>
    </row>
    <row r="17525" spans="16:17">
      <c r="P17525" s="63"/>
      <c r="Q17525" s="63"/>
    </row>
    <row r="17526" spans="16:17">
      <c r="P17526" s="63"/>
      <c r="Q17526" s="63"/>
    </row>
    <row r="17527" spans="16:17">
      <c r="P17527" s="63"/>
      <c r="Q17527" s="63"/>
    </row>
    <row r="17528" spans="16:17">
      <c r="P17528" s="63"/>
      <c r="Q17528" s="63"/>
    </row>
    <row r="17529" spans="16:17">
      <c r="P17529" s="63"/>
      <c r="Q17529" s="63"/>
    </row>
    <row r="17530" spans="16:17">
      <c r="P17530" s="63"/>
      <c r="Q17530" s="63"/>
    </row>
    <row r="17531" spans="16:17">
      <c r="P17531" s="63"/>
      <c r="Q17531" s="63"/>
    </row>
    <row r="17532" spans="16:17">
      <c r="P17532" s="63"/>
      <c r="Q17532" s="63"/>
    </row>
    <row r="17533" spans="16:17">
      <c r="P17533" s="63"/>
      <c r="Q17533" s="63"/>
    </row>
    <row r="17534" spans="16:17">
      <c r="P17534" s="63"/>
      <c r="Q17534" s="63"/>
    </row>
    <row r="17535" spans="16:17">
      <c r="P17535" s="63"/>
      <c r="Q17535" s="63"/>
    </row>
    <row r="17536" spans="16:17">
      <c r="P17536" s="63"/>
      <c r="Q17536" s="63"/>
    </row>
    <row r="17537" spans="16:17">
      <c r="P17537" s="63"/>
      <c r="Q17537" s="63"/>
    </row>
    <row r="17538" spans="16:17">
      <c r="P17538" s="63"/>
      <c r="Q17538" s="63"/>
    </row>
    <row r="17539" spans="16:17">
      <c r="P17539" s="63"/>
      <c r="Q17539" s="63"/>
    </row>
    <row r="17540" spans="16:17">
      <c r="P17540" s="63"/>
      <c r="Q17540" s="63"/>
    </row>
    <row r="17541" spans="16:17">
      <c r="P17541" s="63"/>
      <c r="Q17541" s="63"/>
    </row>
    <row r="17542" spans="16:17">
      <c r="P17542" s="63"/>
      <c r="Q17542" s="63"/>
    </row>
    <row r="17543" spans="16:17">
      <c r="P17543" s="63"/>
      <c r="Q17543" s="63"/>
    </row>
    <row r="17544" spans="16:17">
      <c r="P17544" s="63"/>
      <c r="Q17544" s="63"/>
    </row>
    <row r="17545" spans="16:17">
      <c r="P17545" s="63"/>
      <c r="Q17545" s="63"/>
    </row>
    <row r="17546" spans="16:17">
      <c r="P17546" s="63"/>
      <c r="Q17546" s="63"/>
    </row>
    <row r="17547" spans="16:17">
      <c r="P17547" s="63"/>
      <c r="Q17547" s="63"/>
    </row>
    <row r="17548" spans="16:17">
      <c r="P17548" s="63"/>
      <c r="Q17548" s="63"/>
    </row>
    <row r="17549" spans="16:17">
      <c r="P17549" s="63"/>
      <c r="Q17549" s="63"/>
    </row>
    <row r="17550" spans="16:17">
      <c r="P17550" s="63"/>
      <c r="Q17550" s="63"/>
    </row>
    <row r="17551" spans="16:17">
      <c r="P17551" s="63"/>
      <c r="Q17551" s="63"/>
    </row>
    <row r="17552" spans="16:17">
      <c r="P17552" s="63"/>
      <c r="Q17552" s="63"/>
    </row>
    <row r="17553" spans="16:17">
      <c r="P17553" s="63"/>
      <c r="Q17553" s="63"/>
    </row>
    <row r="17554" spans="16:17">
      <c r="P17554" s="63"/>
      <c r="Q17554" s="63"/>
    </row>
    <row r="17555" spans="16:17">
      <c r="P17555" s="63"/>
      <c r="Q17555" s="63"/>
    </row>
    <row r="17556" spans="16:17">
      <c r="P17556" s="63"/>
      <c r="Q17556" s="63"/>
    </row>
    <row r="17557" spans="16:17">
      <c r="P17557" s="63"/>
      <c r="Q17557" s="63"/>
    </row>
    <row r="17558" spans="16:17">
      <c r="P17558" s="63"/>
      <c r="Q17558" s="63"/>
    </row>
    <row r="17559" spans="16:17">
      <c r="P17559" s="63"/>
      <c r="Q17559" s="63"/>
    </row>
    <row r="17560" spans="16:17">
      <c r="P17560" s="63"/>
      <c r="Q17560" s="63"/>
    </row>
    <row r="17561" spans="16:17">
      <c r="P17561" s="63"/>
      <c r="Q17561" s="63"/>
    </row>
    <row r="17562" spans="16:17">
      <c r="P17562" s="63"/>
      <c r="Q17562" s="63"/>
    </row>
    <row r="17563" spans="16:17">
      <c r="P17563" s="63"/>
      <c r="Q17563" s="63"/>
    </row>
    <row r="17564" spans="16:17">
      <c r="P17564" s="63"/>
      <c r="Q17564" s="63"/>
    </row>
    <row r="17565" spans="16:17">
      <c r="P17565" s="63"/>
      <c r="Q17565" s="63"/>
    </row>
    <row r="17566" spans="16:17">
      <c r="P17566" s="63"/>
      <c r="Q17566" s="63"/>
    </row>
    <row r="17567" spans="16:17">
      <c r="P17567" s="63"/>
      <c r="Q17567" s="63"/>
    </row>
    <row r="17568" spans="16:17">
      <c r="P17568" s="63"/>
      <c r="Q17568" s="63"/>
    </row>
    <row r="17569" spans="16:17">
      <c r="P17569" s="63"/>
      <c r="Q17569" s="63"/>
    </row>
    <row r="17570" spans="16:17">
      <c r="P17570" s="63"/>
      <c r="Q17570" s="63"/>
    </row>
    <row r="17571" spans="16:17">
      <c r="P17571" s="63"/>
      <c r="Q17571" s="63"/>
    </row>
    <row r="17572" spans="16:17">
      <c r="P17572" s="63"/>
      <c r="Q17572" s="63"/>
    </row>
    <row r="17573" spans="16:17">
      <c r="P17573" s="63"/>
      <c r="Q17573" s="63"/>
    </row>
    <row r="17574" spans="16:17">
      <c r="P17574" s="63"/>
      <c r="Q17574" s="63"/>
    </row>
    <row r="17575" spans="16:17">
      <c r="P17575" s="63"/>
      <c r="Q17575" s="63"/>
    </row>
    <row r="17576" spans="16:17">
      <c r="P17576" s="63"/>
      <c r="Q17576" s="63"/>
    </row>
    <row r="17577" spans="16:17">
      <c r="P17577" s="63"/>
      <c r="Q17577" s="63"/>
    </row>
    <row r="17578" spans="16:17">
      <c r="P17578" s="63"/>
      <c r="Q17578" s="63"/>
    </row>
    <row r="17579" spans="16:17">
      <c r="P17579" s="63"/>
      <c r="Q17579" s="63"/>
    </row>
    <row r="17580" spans="16:17">
      <c r="P17580" s="63"/>
      <c r="Q17580" s="63"/>
    </row>
    <row r="17581" spans="16:17">
      <c r="P17581" s="63"/>
      <c r="Q17581" s="63"/>
    </row>
    <row r="17582" spans="16:17">
      <c r="P17582" s="63"/>
      <c r="Q17582" s="63"/>
    </row>
    <row r="17583" spans="16:17">
      <c r="P17583" s="63"/>
      <c r="Q17583" s="63"/>
    </row>
    <row r="17584" spans="16:17">
      <c r="P17584" s="63"/>
      <c r="Q17584" s="63"/>
    </row>
    <row r="17585" spans="16:17">
      <c r="P17585" s="63"/>
      <c r="Q17585" s="63"/>
    </row>
    <row r="17586" spans="16:17">
      <c r="P17586" s="63"/>
      <c r="Q17586" s="63"/>
    </row>
    <row r="17587" spans="16:17">
      <c r="P17587" s="63"/>
      <c r="Q17587" s="63"/>
    </row>
    <row r="17588" spans="16:17">
      <c r="P17588" s="63"/>
      <c r="Q17588" s="63"/>
    </row>
    <row r="17589" spans="16:17">
      <c r="P17589" s="63"/>
      <c r="Q17589" s="63"/>
    </row>
    <row r="17590" spans="16:17">
      <c r="P17590" s="63"/>
      <c r="Q17590" s="63"/>
    </row>
    <row r="17591" spans="16:17">
      <c r="P17591" s="63"/>
      <c r="Q17591" s="63"/>
    </row>
    <row r="17592" spans="16:17">
      <c r="P17592" s="63"/>
      <c r="Q17592" s="63"/>
    </row>
    <row r="17593" spans="16:17">
      <c r="P17593" s="63"/>
      <c r="Q17593" s="63"/>
    </row>
    <row r="17594" spans="16:17">
      <c r="P17594" s="63"/>
      <c r="Q17594" s="63"/>
    </row>
    <row r="17595" spans="16:17">
      <c r="P17595" s="63"/>
      <c r="Q17595" s="63"/>
    </row>
    <row r="17596" spans="16:17">
      <c r="P17596" s="63"/>
      <c r="Q17596" s="63"/>
    </row>
    <row r="17597" spans="16:17">
      <c r="P17597" s="63"/>
      <c r="Q17597" s="63"/>
    </row>
    <row r="17598" spans="16:17">
      <c r="P17598" s="63"/>
      <c r="Q17598" s="63"/>
    </row>
    <row r="17599" spans="16:17">
      <c r="P17599" s="63"/>
      <c r="Q17599" s="63"/>
    </row>
    <row r="17600" spans="16:17">
      <c r="P17600" s="63"/>
      <c r="Q17600" s="63"/>
    </row>
    <row r="17601" spans="16:17">
      <c r="P17601" s="63"/>
      <c r="Q17601" s="63"/>
    </row>
    <row r="17602" spans="16:17">
      <c r="P17602" s="63"/>
      <c r="Q17602" s="63"/>
    </row>
    <row r="17603" spans="16:17">
      <c r="P17603" s="63"/>
      <c r="Q17603" s="63"/>
    </row>
    <row r="17604" spans="16:17">
      <c r="P17604" s="63"/>
      <c r="Q17604" s="63"/>
    </row>
    <row r="17605" spans="16:17">
      <c r="P17605" s="63"/>
      <c r="Q17605" s="63"/>
    </row>
    <row r="17606" spans="16:17">
      <c r="P17606" s="63"/>
      <c r="Q17606" s="63"/>
    </row>
    <row r="17607" spans="16:17">
      <c r="P17607" s="63"/>
      <c r="Q17607" s="63"/>
    </row>
    <row r="17608" spans="16:17">
      <c r="P17608" s="63"/>
      <c r="Q17608" s="63"/>
    </row>
    <row r="17609" spans="16:17">
      <c r="P17609" s="63"/>
      <c r="Q17609" s="63"/>
    </row>
    <row r="17610" spans="16:17">
      <c r="P17610" s="63"/>
      <c r="Q17610" s="63"/>
    </row>
    <row r="17611" spans="16:17">
      <c r="P17611" s="63"/>
      <c r="Q17611" s="63"/>
    </row>
    <row r="17612" spans="16:17">
      <c r="P17612" s="63"/>
      <c r="Q17612" s="63"/>
    </row>
    <row r="17613" spans="16:17">
      <c r="P17613" s="63"/>
      <c r="Q17613" s="63"/>
    </row>
    <row r="17614" spans="16:17">
      <c r="P17614" s="63"/>
      <c r="Q17614" s="63"/>
    </row>
    <row r="17615" spans="16:17">
      <c r="P17615" s="63"/>
      <c r="Q17615" s="63"/>
    </row>
    <row r="17616" spans="16:17">
      <c r="P17616" s="63"/>
      <c r="Q17616" s="63"/>
    </row>
    <row r="17617" spans="16:17">
      <c r="P17617" s="63"/>
      <c r="Q17617" s="63"/>
    </row>
    <row r="17618" spans="16:17">
      <c r="P17618" s="63"/>
      <c r="Q17618" s="63"/>
    </row>
    <row r="17619" spans="16:17">
      <c r="P17619" s="63"/>
      <c r="Q17619" s="63"/>
    </row>
    <row r="17620" spans="16:17">
      <c r="P17620" s="63"/>
      <c r="Q17620" s="63"/>
    </row>
    <row r="17621" spans="16:17">
      <c r="P17621" s="63"/>
      <c r="Q17621" s="63"/>
    </row>
    <row r="17622" spans="16:17">
      <c r="P17622" s="63"/>
      <c r="Q17622" s="63"/>
    </row>
    <row r="17623" spans="16:17">
      <c r="P17623" s="63"/>
      <c r="Q17623" s="63"/>
    </row>
    <row r="17624" spans="16:17">
      <c r="P17624" s="63"/>
      <c r="Q17624" s="63"/>
    </row>
    <row r="17625" spans="16:17">
      <c r="P17625" s="63"/>
      <c r="Q17625" s="63"/>
    </row>
    <row r="17626" spans="16:17">
      <c r="P17626" s="63"/>
      <c r="Q17626" s="63"/>
    </row>
    <row r="17627" spans="16:17">
      <c r="P17627" s="63"/>
      <c r="Q17627" s="63"/>
    </row>
    <row r="17628" spans="16:17">
      <c r="P17628" s="63"/>
      <c r="Q17628" s="63"/>
    </row>
    <row r="17629" spans="16:17">
      <c r="P17629" s="63"/>
      <c r="Q17629" s="63"/>
    </row>
    <row r="17630" spans="16:17">
      <c r="P17630" s="63"/>
      <c r="Q17630" s="63"/>
    </row>
    <row r="17631" spans="16:17">
      <c r="P17631" s="63"/>
      <c r="Q17631" s="63"/>
    </row>
    <row r="17632" spans="16:17">
      <c r="P17632" s="63"/>
      <c r="Q17632" s="63"/>
    </row>
    <row r="17633" spans="16:17">
      <c r="P17633" s="63"/>
      <c r="Q17633" s="63"/>
    </row>
    <row r="17634" spans="16:17">
      <c r="P17634" s="63"/>
      <c r="Q17634" s="63"/>
    </row>
    <row r="17635" spans="16:17">
      <c r="P17635" s="63"/>
      <c r="Q17635" s="63"/>
    </row>
    <row r="17636" spans="16:17">
      <c r="P17636" s="63"/>
      <c r="Q17636" s="63"/>
    </row>
    <row r="17637" spans="16:17">
      <c r="P17637" s="63"/>
      <c r="Q17637" s="63"/>
    </row>
    <row r="17638" spans="16:17">
      <c r="P17638" s="63"/>
      <c r="Q17638" s="63"/>
    </row>
    <row r="17639" spans="16:17">
      <c r="P17639" s="63"/>
      <c r="Q17639" s="63"/>
    </row>
    <row r="17640" spans="16:17">
      <c r="P17640" s="63"/>
      <c r="Q17640" s="63"/>
    </row>
    <row r="17641" spans="16:17">
      <c r="P17641" s="63"/>
      <c r="Q17641" s="63"/>
    </row>
    <row r="17642" spans="16:17">
      <c r="P17642" s="63"/>
      <c r="Q17642" s="63"/>
    </row>
    <row r="17643" spans="16:17">
      <c r="P17643" s="63"/>
      <c r="Q17643" s="63"/>
    </row>
    <row r="17644" spans="16:17">
      <c r="P17644" s="63"/>
      <c r="Q17644" s="63"/>
    </row>
    <row r="17645" spans="16:17">
      <c r="P17645" s="63"/>
      <c r="Q17645" s="63"/>
    </row>
    <row r="17646" spans="16:17">
      <c r="P17646" s="63"/>
      <c r="Q17646" s="63"/>
    </row>
    <row r="17647" spans="16:17">
      <c r="P17647" s="63"/>
      <c r="Q17647" s="63"/>
    </row>
    <row r="17648" spans="16:17">
      <c r="P17648" s="63"/>
      <c r="Q17648" s="63"/>
    </row>
    <row r="17649" spans="16:17">
      <c r="P17649" s="63"/>
      <c r="Q17649" s="63"/>
    </row>
    <row r="17650" spans="16:17">
      <c r="P17650" s="63"/>
      <c r="Q17650" s="63"/>
    </row>
    <row r="17651" spans="16:17">
      <c r="P17651" s="63"/>
      <c r="Q17651" s="63"/>
    </row>
    <row r="17652" spans="16:17">
      <c r="P17652" s="63"/>
      <c r="Q17652" s="63"/>
    </row>
    <row r="17653" spans="16:17">
      <c r="P17653" s="63"/>
      <c r="Q17653" s="63"/>
    </row>
    <row r="17654" spans="16:17">
      <c r="P17654" s="63"/>
      <c r="Q17654" s="63"/>
    </row>
    <row r="17655" spans="16:17">
      <c r="P17655" s="63"/>
      <c r="Q17655" s="63"/>
    </row>
    <row r="17656" spans="16:17">
      <c r="P17656" s="63"/>
      <c r="Q17656" s="63"/>
    </row>
    <row r="17657" spans="16:17">
      <c r="P17657" s="63"/>
      <c r="Q17657" s="63"/>
    </row>
    <row r="17658" spans="16:17">
      <c r="P17658" s="63"/>
      <c r="Q17658" s="63"/>
    </row>
    <row r="17659" spans="16:17">
      <c r="P17659" s="63"/>
      <c r="Q17659" s="63"/>
    </row>
    <row r="17660" spans="16:17">
      <c r="P17660" s="63"/>
      <c r="Q17660" s="63"/>
    </row>
    <row r="17661" spans="16:17">
      <c r="P17661" s="63"/>
      <c r="Q17661" s="63"/>
    </row>
    <row r="17662" spans="16:17">
      <c r="P17662" s="63"/>
      <c r="Q17662" s="63"/>
    </row>
    <row r="17663" spans="16:17">
      <c r="P17663" s="63"/>
      <c r="Q17663" s="63"/>
    </row>
    <row r="17664" spans="16:17">
      <c r="P17664" s="63"/>
      <c r="Q17664" s="63"/>
    </row>
    <row r="17665" spans="16:17">
      <c r="P17665" s="63"/>
      <c r="Q17665" s="63"/>
    </row>
    <row r="17666" spans="16:17">
      <c r="P17666" s="63"/>
      <c r="Q17666" s="63"/>
    </row>
    <row r="17667" spans="16:17">
      <c r="P17667" s="63"/>
      <c r="Q17667" s="63"/>
    </row>
    <row r="17668" spans="16:17">
      <c r="P17668" s="63"/>
      <c r="Q17668" s="63"/>
    </row>
    <row r="17669" spans="16:17">
      <c r="P17669" s="63"/>
      <c r="Q17669" s="63"/>
    </row>
    <row r="17670" spans="16:17">
      <c r="P17670" s="63"/>
      <c r="Q17670" s="63"/>
    </row>
    <row r="17671" spans="16:17">
      <c r="P17671" s="63"/>
      <c r="Q17671" s="63"/>
    </row>
    <row r="17672" spans="16:17">
      <c r="P17672" s="63"/>
      <c r="Q17672" s="63"/>
    </row>
    <row r="17673" spans="16:17">
      <c r="P17673" s="63"/>
      <c r="Q17673" s="63"/>
    </row>
    <row r="17674" spans="16:17">
      <c r="P17674" s="63"/>
      <c r="Q17674" s="63"/>
    </row>
    <row r="17675" spans="16:17">
      <c r="P17675" s="63"/>
      <c r="Q17675" s="63"/>
    </row>
    <row r="17676" spans="16:17">
      <c r="P17676" s="63"/>
      <c r="Q17676" s="63"/>
    </row>
    <row r="17677" spans="16:17">
      <c r="P17677" s="63"/>
      <c r="Q17677" s="63"/>
    </row>
    <row r="17678" spans="16:17">
      <c r="P17678" s="63"/>
      <c r="Q17678" s="63"/>
    </row>
    <row r="17679" spans="16:17">
      <c r="P17679" s="63"/>
      <c r="Q17679" s="63"/>
    </row>
    <row r="17680" spans="16:17">
      <c r="P17680" s="63"/>
      <c r="Q17680" s="63"/>
    </row>
    <row r="17681" spans="16:17">
      <c r="P17681" s="63"/>
      <c r="Q17681" s="63"/>
    </row>
    <row r="17682" spans="16:17">
      <c r="P17682" s="63"/>
      <c r="Q17682" s="63"/>
    </row>
    <row r="17683" spans="16:17">
      <c r="P17683" s="63"/>
      <c r="Q17683" s="63"/>
    </row>
    <row r="17684" spans="16:17">
      <c r="P17684" s="63"/>
      <c r="Q17684" s="63"/>
    </row>
    <row r="17685" spans="16:17">
      <c r="P17685" s="63"/>
      <c r="Q17685" s="63"/>
    </row>
    <row r="17686" spans="16:17">
      <c r="P17686" s="63"/>
      <c r="Q17686" s="63"/>
    </row>
    <row r="17687" spans="16:17">
      <c r="P17687" s="63"/>
      <c r="Q17687" s="63"/>
    </row>
    <row r="17688" spans="16:17">
      <c r="P17688" s="63"/>
      <c r="Q17688" s="63"/>
    </row>
    <row r="17689" spans="16:17">
      <c r="P17689" s="63"/>
      <c r="Q17689" s="63"/>
    </row>
    <row r="17690" spans="16:17">
      <c r="P17690" s="63"/>
      <c r="Q17690" s="63"/>
    </row>
    <row r="17691" spans="16:17">
      <c r="P17691" s="63"/>
      <c r="Q17691" s="63"/>
    </row>
    <row r="17692" spans="16:17">
      <c r="P17692" s="63"/>
      <c r="Q17692" s="63"/>
    </row>
    <row r="17693" spans="16:17">
      <c r="P17693" s="63"/>
      <c r="Q17693" s="63"/>
    </row>
    <row r="17694" spans="16:17">
      <c r="P17694" s="63"/>
      <c r="Q17694" s="63"/>
    </row>
    <row r="17695" spans="16:17">
      <c r="P17695" s="63"/>
      <c r="Q17695" s="63"/>
    </row>
    <row r="17696" spans="16:17">
      <c r="P17696" s="63"/>
      <c r="Q17696" s="63"/>
    </row>
    <row r="17697" spans="16:17">
      <c r="P17697" s="63"/>
      <c r="Q17697" s="63"/>
    </row>
    <row r="17698" spans="16:17">
      <c r="P17698" s="63"/>
      <c r="Q17698" s="63"/>
    </row>
    <row r="17699" spans="16:17">
      <c r="P17699" s="63"/>
      <c r="Q17699" s="63"/>
    </row>
    <row r="17700" spans="16:17">
      <c r="P17700" s="63"/>
      <c r="Q17700" s="63"/>
    </row>
    <row r="17701" spans="16:17">
      <c r="P17701" s="63"/>
      <c r="Q17701" s="63"/>
    </row>
    <row r="17702" spans="16:17">
      <c r="P17702" s="63"/>
      <c r="Q17702" s="63"/>
    </row>
    <row r="17703" spans="16:17">
      <c r="P17703" s="63"/>
      <c r="Q17703" s="63"/>
    </row>
    <row r="17704" spans="16:17">
      <c r="P17704" s="63"/>
      <c r="Q17704" s="63"/>
    </row>
    <row r="17705" spans="16:17">
      <c r="P17705" s="63"/>
      <c r="Q17705" s="63"/>
    </row>
    <row r="17706" spans="16:17">
      <c r="P17706" s="63"/>
      <c r="Q17706" s="63"/>
    </row>
    <row r="17707" spans="16:17">
      <c r="P17707" s="63"/>
      <c r="Q17707" s="63"/>
    </row>
    <row r="17708" spans="16:17">
      <c r="P17708" s="63"/>
      <c r="Q17708" s="63"/>
    </row>
    <row r="17709" spans="16:17">
      <c r="P17709" s="63"/>
      <c r="Q17709" s="63"/>
    </row>
    <row r="17710" spans="16:17">
      <c r="P17710" s="63"/>
      <c r="Q17710" s="63"/>
    </row>
    <row r="17711" spans="16:17">
      <c r="P17711" s="63"/>
      <c r="Q17711" s="63"/>
    </row>
    <row r="17712" spans="16:17">
      <c r="P17712" s="63"/>
      <c r="Q17712" s="63"/>
    </row>
    <row r="17713" spans="16:17">
      <c r="P17713" s="63"/>
      <c r="Q17713" s="63"/>
    </row>
    <row r="17714" spans="16:17">
      <c r="P17714" s="63"/>
      <c r="Q17714" s="63"/>
    </row>
    <row r="17715" spans="16:17">
      <c r="P17715" s="63"/>
      <c r="Q17715" s="63"/>
    </row>
    <row r="17716" spans="16:17">
      <c r="P17716" s="63"/>
      <c r="Q17716" s="63"/>
    </row>
    <row r="17717" spans="16:17">
      <c r="P17717" s="63"/>
      <c r="Q17717" s="63"/>
    </row>
    <row r="17718" spans="16:17">
      <c r="P17718" s="63"/>
      <c r="Q17718" s="63"/>
    </row>
    <row r="17719" spans="16:17">
      <c r="P17719" s="63"/>
      <c r="Q17719" s="63"/>
    </row>
    <row r="17720" spans="16:17">
      <c r="P17720" s="63"/>
      <c r="Q17720" s="63"/>
    </row>
    <row r="17721" spans="16:17">
      <c r="P17721" s="63"/>
      <c r="Q17721" s="63"/>
    </row>
    <row r="17722" spans="16:17">
      <c r="P17722" s="63"/>
      <c r="Q17722" s="63"/>
    </row>
    <row r="17723" spans="16:17">
      <c r="P17723" s="63"/>
      <c r="Q17723" s="63"/>
    </row>
    <row r="17724" spans="16:17">
      <c r="P17724" s="63"/>
      <c r="Q17724" s="63"/>
    </row>
    <row r="17725" spans="16:17">
      <c r="P17725" s="63"/>
      <c r="Q17725" s="63"/>
    </row>
    <row r="17726" spans="16:17">
      <c r="P17726" s="63"/>
      <c r="Q17726" s="63"/>
    </row>
    <row r="17727" spans="16:17">
      <c r="P17727" s="63"/>
      <c r="Q17727" s="63"/>
    </row>
    <row r="17728" spans="16:17">
      <c r="P17728" s="63"/>
      <c r="Q17728" s="63"/>
    </row>
    <row r="17729" spans="16:17">
      <c r="P17729" s="63"/>
      <c r="Q17729" s="63"/>
    </row>
    <row r="17730" spans="16:17">
      <c r="P17730" s="63"/>
      <c r="Q17730" s="63"/>
    </row>
    <row r="17731" spans="16:17">
      <c r="P17731" s="63"/>
      <c r="Q17731" s="63"/>
    </row>
    <row r="17732" spans="16:17">
      <c r="P17732" s="63"/>
      <c r="Q17732" s="63"/>
    </row>
    <row r="17733" spans="16:17">
      <c r="P17733" s="63"/>
      <c r="Q17733" s="63"/>
    </row>
    <row r="17734" spans="16:17">
      <c r="P17734" s="63"/>
      <c r="Q17734" s="63"/>
    </row>
    <row r="17735" spans="16:17">
      <c r="P17735" s="63"/>
      <c r="Q17735" s="63"/>
    </row>
    <row r="17736" spans="16:17">
      <c r="P17736" s="63"/>
      <c r="Q17736" s="63"/>
    </row>
    <row r="17737" spans="16:17">
      <c r="P17737" s="63"/>
      <c r="Q17737" s="63"/>
    </row>
    <row r="17738" spans="16:17">
      <c r="P17738" s="63"/>
      <c r="Q17738" s="63"/>
    </row>
    <row r="17739" spans="16:17">
      <c r="P17739" s="63"/>
      <c r="Q17739" s="63"/>
    </row>
    <row r="17740" spans="16:17">
      <c r="P17740" s="63"/>
      <c r="Q17740" s="63"/>
    </row>
    <row r="17741" spans="16:17">
      <c r="P17741" s="63"/>
      <c r="Q17741" s="63"/>
    </row>
    <row r="17742" spans="16:17">
      <c r="P17742" s="63"/>
      <c r="Q17742" s="63"/>
    </row>
    <row r="17743" spans="16:17">
      <c r="P17743" s="63"/>
      <c r="Q17743" s="63"/>
    </row>
    <row r="17744" spans="16:17">
      <c r="P17744" s="63"/>
      <c r="Q17744" s="63"/>
    </row>
    <row r="17745" spans="16:17">
      <c r="P17745" s="63"/>
      <c r="Q17745" s="63"/>
    </row>
    <row r="17746" spans="16:17">
      <c r="P17746" s="63"/>
      <c r="Q17746" s="63"/>
    </row>
    <row r="17747" spans="16:17">
      <c r="P17747" s="63"/>
      <c r="Q17747" s="63"/>
    </row>
    <row r="17748" spans="16:17">
      <c r="P17748" s="63"/>
      <c r="Q17748" s="63"/>
    </row>
    <row r="17749" spans="16:17">
      <c r="P17749" s="63"/>
      <c r="Q17749" s="63"/>
    </row>
    <row r="17750" spans="16:17">
      <c r="P17750" s="63"/>
      <c r="Q17750" s="63"/>
    </row>
    <row r="17751" spans="16:17">
      <c r="P17751" s="63"/>
      <c r="Q17751" s="63"/>
    </row>
    <row r="17752" spans="16:17">
      <c r="P17752" s="63"/>
      <c r="Q17752" s="63"/>
    </row>
    <row r="17753" spans="16:17">
      <c r="P17753" s="63"/>
      <c r="Q17753" s="63"/>
    </row>
    <row r="17754" spans="16:17">
      <c r="P17754" s="63"/>
      <c r="Q17754" s="63"/>
    </row>
    <row r="17755" spans="16:17">
      <c r="P17755" s="63"/>
      <c r="Q17755" s="63"/>
    </row>
    <row r="17756" spans="16:17">
      <c r="P17756" s="63"/>
      <c r="Q17756" s="63"/>
    </row>
    <row r="17757" spans="16:17">
      <c r="P17757" s="63"/>
      <c r="Q17757" s="63"/>
    </row>
    <row r="17758" spans="16:17">
      <c r="P17758" s="63"/>
      <c r="Q17758" s="63"/>
    </row>
    <row r="17759" spans="16:17">
      <c r="P17759" s="63"/>
      <c r="Q17759" s="63"/>
    </row>
    <row r="17760" spans="16:17">
      <c r="P17760" s="63"/>
      <c r="Q17760" s="63"/>
    </row>
    <row r="17761" spans="16:17">
      <c r="P17761" s="63"/>
      <c r="Q17761" s="63"/>
    </row>
    <row r="17762" spans="16:17">
      <c r="P17762" s="63"/>
      <c r="Q17762" s="63"/>
    </row>
    <row r="17763" spans="16:17">
      <c r="P17763" s="63"/>
      <c r="Q17763" s="63"/>
    </row>
    <row r="17764" spans="16:17">
      <c r="P17764" s="63"/>
      <c r="Q17764" s="63"/>
    </row>
    <row r="17765" spans="16:17">
      <c r="P17765" s="63"/>
      <c r="Q17765" s="63"/>
    </row>
    <row r="17766" spans="16:17">
      <c r="P17766" s="63"/>
      <c r="Q17766" s="63"/>
    </row>
    <row r="17767" spans="16:17">
      <c r="P17767" s="63"/>
      <c r="Q17767" s="63"/>
    </row>
    <row r="17768" spans="16:17">
      <c r="P17768" s="63"/>
      <c r="Q17768" s="63"/>
    </row>
    <row r="17769" spans="16:17">
      <c r="P17769" s="63"/>
      <c r="Q17769" s="63"/>
    </row>
    <row r="17770" spans="16:17">
      <c r="P17770" s="63"/>
      <c r="Q17770" s="63"/>
    </row>
    <row r="17771" spans="16:17">
      <c r="P17771" s="63"/>
      <c r="Q17771" s="63"/>
    </row>
    <row r="17772" spans="16:17">
      <c r="P17772" s="63"/>
      <c r="Q17772" s="63"/>
    </row>
    <row r="17773" spans="16:17">
      <c r="P17773" s="63"/>
      <c r="Q17773" s="63"/>
    </row>
    <row r="17774" spans="16:17">
      <c r="P17774" s="63"/>
      <c r="Q17774" s="63"/>
    </row>
    <row r="17775" spans="16:17">
      <c r="P17775" s="63"/>
      <c r="Q17775" s="63"/>
    </row>
    <row r="17776" spans="16:17">
      <c r="P17776" s="63"/>
      <c r="Q17776" s="63"/>
    </row>
    <row r="17777" spans="16:17">
      <c r="P17777" s="63"/>
      <c r="Q17777" s="63"/>
    </row>
    <row r="17778" spans="16:17">
      <c r="P17778" s="63"/>
      <c r="Q17778" s="63"/>
    </row>
    <row r="17779" spans="16:17">
      <c r="P17779" s="63"/>
      <c r="Q17779" s="63"/>
    </row>
    <row r="17780" spans="16:17">
      <c r="P17780" s="63"/>
      <c r="Q17780" s="63"/>
    </row>
    <row r="17781" spans="16:17">
      <c r="P17781" s="63"/>
      <c r="Q17781" s="63"/>
    </row>
    <row r="17782" spans="16:17">
      <c r="P17782" s="63"/>
      <c r="Q17782" s="63"/>
    </row>
    <row r="17783" spans="16:17">
      <c r="P17783" s="63"/>
      <c r="Q17783" s="63"/>
    </row>
    <row r="17784" spans="16:17">
      <c r="P17784" s="63"/>
      <c r="Q17784" s="63"/>
    </row>
    <row r="17785" spans="16:17">
      <c r="P17785" s="63"/>
      <c r="Q17785" s="63"/>
    </row>
    <row r="17786" spans="16:17">
      <c r="P17786" s="63"/>
      <c r="Q17786" s="63"/>
    </row>
    <row r="17787" spans="16:17">
      <c r="P17787" s="63"/>
      <c r="Q17787" s="63"/>
    </row>
    <row r="17788" spans="16:17">
      <c r="P17788" s="63"/>
      <c r="Q17788" s="63"/>
    </row>
    <row r="17789" spans="16:17">
      <c r="P17789" s="63"/>
      <c r="Q17789" s="63"/>
    </row>
    <row r="17790" spans="16:17">
      <c r="P17790" s="63"/>
      <c r="Q17790" s="63"/>
    </row>
    <row r="17791" spans="16:17">
      <c r="P17791" s="63"/>
      <c r="Q17791" s="63"/>
    </row>
    <row r="17792" spans="16:17">
      <c r="P17792" s="63"/>
      <c r="Q17792" s="63"/>
    </row>
    <row r="17793" spans="16:17">
      <c r="P17793" s="63"/>
      <c r="Q17793" s="63"/>
    </row>
    <row r="17794" spans="16:17">
      <c r="P17794" s="63"/>
      <c r="Q17794" s="63"/>
    </row>
    <row r="17795" spans="16:17">
      <c r="P17795" s="63"/>
      <c r="Q17795" s="63"/>
    </row>
    <row r="17796" spans="16:17">
      <c r="P17796" s="63"/>
      <c r="Q17796" s="63"/>
    </row>
    <row r="17797" spans="16:17">
      <c r="P17797" s="63"/>
      <c r="Q17797" s="63"/>
    </row>
    <row r="17798" spans="16:17">
      <c r="P17798" s="63"/>
      <c r="Q17798" s="63"/>
    </row>
    <row r="17799" spans="16:17">
      <c r="P17799" s="63"/>
      <c r="Q17799" s="63"/>
    </row>
    <row r="17800" spans="16:17">
      <c r="P17800" s="63"/>
      <c r="Q17800" s="63"/>
    </row>
    <row r="17801" spans="16:17">
      <c r="P17801" s="63"/>
      <c r="Q17801" s="63"/>
    </row>
    <row r="17802" spans="16:17">
      <c r="P17802" s="63"/>
      <c r="Q17802" s="63"/>
    </row>
    <row r="17803" spans="16:17">
      <c r="P17803" s="63"/>
      <c r="Q17803" s="63"/>
    </row>
    <row r="17804" spans="16:17">
      <c r="P17804" s="63"/>
      <c r="Q17804" s="63"/>
    </row>
    <row r="17805" spans="16:17">
      <c r="P17805" s="63"/>
      <c r="Q17805" s="63"/>
    </row>
    <row r="17806" spans="16:17">
      <c r="P17806" s="63"/>
      <c r="Q17806" s="63"/>
    </row>
    <row r="17807" spans="16:17">
      <c r="P17807" s="63"/>
      <c r="Q17807" s="63"/>
    </row>
    <row r="17808" spans="16:17">
      <c r="P17808" s="63"/>
      <c r="Q17808" s="63"/>
    </row>
    <row r="17809" spans="16:17">
      <c r="P17809" s="63"/>
      <c r="Q17809" s="63"/>
    </row>
    <row r="17810" spans="16:17">
      <c r="P17810" s="63"/>
      <c r="Q17810" s="63"/>
    </row>
    <row r="17811" spans="16:17">
      <c r="P17811" s="63"/>
      <c r="Q17811" s="63"/>
    </row>
    <row r="17812" spans="16:17">
      <c r="P17812" s="63"/>
      <c r="Q17812" s="63"/>
    </row>
    <row r="17813" spans="16:17">
      <c r="P17813" s="63"/>
      <c r="Q17813" s="63"/>
    </row>
    <row r="17814" spans="16:17">
      <c r="P17814" s="63"/>
      <c r="Q17814" s="63"/>
    </row>
    <row r="17815" spans="16:17">
      <c r="P17815" s="63"/>
      <c r="Q17815" s="63"/>
    </row>
    <row r="17816" spans="16:17">
      <c r="P17816" s="63"/>
      <c r="Q17816" s="63"/>
    </row>
    <row r="17817" spans="16:17">
      <c r="P17817" s="63"/>
      <c r="Q17817" s="63"/>
    </row>
    <row r="17818" spans="16:17">
      <c r="P17818" s="63"/>
      <c r="Q17818" s="63"/>
    </row>
    <row r="17819" spans="16:17">
      <c r="P17819" s="63"/>
      <c r="Q17819" s="63"/>
    </row>
    <row r="17820" spans="16:17">
      <c r="P17820" s="63"/>
      <c r="Q17820" s="63"/>
    </row>
    <row r="17821" spans="16:17">
      <c r="P17821" s="63"/>
      <c r="Q17821" s="63"/>
    </row>
    <row r="17822" spans="16:17">
      <c r="P17822" s="63"/>
      <c r="Q17822" s="63"/>
    </row>
    <row r="17823" spans="16:17">
      <c r="P17823" s="63"/>
      <c r="Q17823" s="63"/>
    </row>
    <row r="17824" spans="16:17">
      <c r="P17824" s="63"/>
      <c r="Q17824" s="63"/>
    </row>
    <row r="17825" spans="16:17">
      <c r="P17825" s="63"/>
      <c r="Q17825" s="63"/>
    </row>
    <row r="17826" spans="16:17">
      <c r="P17826" s="63"/>
      <c r="Q17826" s="63"/>
    </row>
    <row r="17827" spans="16:17">
      <c r="P17827" s="63"/>
      <c r="Q17827" s="63"/>
    </row>
    <row r="17828" spans="16:17">
      <c r="P17828" s="63"/>
      <c r="Q17828" s="63"/>
    </row>
    <row r="17829" spans="16:17">
      <c r="P17829" s="63"/>
      <c r="Q17829" s="63"/>
    </row>
    <row r="17830" spans="16:17">
      <c r="P17830" s="63"/>
      <c r="Q17830" s="63"/>
    </row>
    <row r="17831" spans="16:17">
      <c r="P17831" s="63"/>
      <c r="Q17831" s="63"/>
    </row>
    <row r="17832" spans="16:17">
      <c r="P17832" s="63"/>
      <c r="Q17832" s="63"/>
    </row>
    <row r="17833" spans="16:17">
      <c r="P17833" s="63"/>
      <c r="Q17833" s="63"/>
    </row>
    <row r="17834" spans="16:17">
      <c r="P17834" s="63"/>
      <c r="Q17834" s="63"/>
    </row>
    <row r="17835" spans="16:17">
      <c r="P17835" s="63"/>
      <c r="Q17835" s="63"/>
    </row>
    <row r="17836" spans="16:17">
      <c r="P17836" s="63"/>
      <c r="Q17836" s="63"/>
    </row>
    <row r="17837" spans="16:17">
      <c r="P17837" s="63"/>
      <c r="Q17837" s="63"/>
    </row>
    <row r="17838" spans="16:17">
      <c r="P17838" s="63"/>
      <c r="Q17838" s="63"/>
    </row>
    <row r="17839" spans="16:17">
      <c r="P17839" s="63"/>
      <c r="Q17839" s="63"/>
    </row>
    <row r="17840" spans="16:17">
      <c r="P17840" s="63"/>
      <c r="Q17840" s="63"/>
    </row>
    <row r="17841" spans="11:17">
      <c r="P17841" s="63"/>
      <c r="Q17841" s="63"/>
    </row>
    <row r="17842" spans="11:17">
      <c r="P17842" s="63"/>
      <c r="Q17842" s="63"/>
    </row>
    <row r="17843" spans="11:17">
      <c r="P17843" s="63"/>
      <c r="Q17843" s="63"/>
    </row>
    <row r="17844" spans="11:17">
      <c r="P17844" s="63"/>
      <c r="Q17844" s="63"/>
    </row>
    <row r="17845" spans="11:17">
      <c r="P17845" s="63"/>
      <c r="Q17845" s="63"/>
    </row>
    <row r="17846" spans="11:17">
      <c r="P17846" s="63"/>
      <c r="Q17846" s="63"/>
    </row>
    <row r="17847" spans="11:17">
      <c r="P17847" s="63"/>
      <c r="Q17847" s="63"/>
    </row>
    <row r="17848" spans="11:17">
      <c r="P17848" s="63"/>
      <c r="Q17848" s="63"/>
    </row>
    <row r="17849" spans="11:17">
      <c r="P17849" s="63"/>
      <c r="Q17849" s="63"/>
    </row>
    <row r="17850" spans="11:17">
      <c r="P17850" s="63"/>
      <c r="Q17850" s="63"/>
    </row>
    <row r="17851" spans="11:17">
      <c r="P17851" s="63"/>
      <c r="Q17851" s="63"/>
    </row>
    <row r="17852" spans="11:17">
      <c r="P17852" s="63"/>
      <c r="Q17852" s="63"/>
    </row>
    <row r="17853" spans="11:17">
      <c r="P17853" s="63"/>
      <c r="Q17853" s="63"/>
    </row>
    <row r="17854" spans="11:17">
      <c r="P17854" s="63"/>
      <c r="Q17854" s="63"/>
    </row>
    <row r="17855" spans="11:17">
      <c r="P17855" s="63"/>
      <c r="Q17855" s="63"/>
    </row>
    <row r="17856" spans="11:17">
      <c r="K17856" s="55"/>
      <c r="P17856" s="63"/>
      <c r="Q17856" s="63"/>
    </row>
    <row r="17857" spans="16:17">
      <c r="P17857" s="63"/>
      <c r="Q17857" s="63"/>
    </row>
    <row r="17858" spans="16:17">
      <c r="P17858" s="63"/>
      <c r="Q17858" s="63"/>
    </row>
    <row r="17859" spans="16:17">
      <c r="P17859" s="63"/>
      <c r="Q17859" s="63"/>
    </row>
    <row r="17860" spans="16:17">
      <c r="P17860" s="63"/>
      <c r="Q17860" s="63"/>
    </row>
    <row r="17861" spans="16:17">
      <c r="P17861" s="63"/>
      <c r="Q17861" s="63"/>
    </row>
    <row r="17862" spans="16:17">
      <c r="P17862" s="63"/>
      <c r="Q17862" s="63"/>
    </row>
    <row r="17863" spans="16:17">
      <c r="P17863" s="63"/>
      <c r="Q17863" s="63"/>
    </row>
    <row r="17864" spans="16:17">
      <c r="P17864" s="63"/>
      <c r="Q17864" s="63"/>
    </row>
    <row r="17865" spans="16:17">
      <c r="P17865" s="63"/>
      <c r="Q17865" s="63"/>
    </row>
    <row r="17866" spans="16:17">
      <c r="P17866" s="63"/>
      <c r="Q17866" s="63"/>
    </row>
    <row r="17867" spans="16:17">
      <c r="P17867" s="63"/>
      <c r="Q17867" s="63"/>
    </row>
    <row r="17868" spans="16:17">
      <c r="P17868" s="63"/>
      <c r="Q17868" s="63"/>
    </row>
    <row r="17869" spans="16:17">
      <c r="P17869" s="63"/>
      <c r="Q17869" s="63"/>
    </row>
    <row r="17870" spans="16:17">
      <c r="P17870" s="63"/>
      <c r="Q17870" s="63"/>
    </row>
    <row r="17871" spans="16:17">
      <c r="P17871" s="63"/>
      <c r="Q17871" s="63"/>
    </row>
    <row r="17872" spans="16:17">
      <c r="P17872" s="63"/>
      <c r="Q17872" s="63"/>
    </row>
    <row r="17873" spans="16:17">
      <c r="P17873" s="63"/>
      <c r="Q17873" s="63"/>
    </row>
    <row r="17874" spans="16:17">
      <c r="P17874" s="63"/>
      <c r="Q17874" s="63"/>
    </row>
    <row r="17875" spans="16:17">
      <c r="P17875" s="63"/>
      <c r="Q17875" s="63"/>
    </row>
    <row r="17876" spans="16:17">
      <c r="P17876" s="63"/>
      <c r="Q17876" s="63"/>
    </row>
    <row r="17877" spans="16:17">
      <c r="P17877" s="63"/>
      <c r="Q17877" s="63"/>
    </row>
    <row r="17878" spans="16:17">
      <c r="P17878" s="63"/>
      <c r="Q17878" s="63"/>
    </row>
    <row r="17879" spans="16:17">
      <c r="P17879" s="63"/>
      <c r="Q17879" s="63"/>
    </row>
    <row r="17880" spans="16:17">
      <c r="P17880" s="63"/>
      <c r="Q17880" s="63"/>
    </row>
    <row r="17881" spans="16:17">
      <c r="P17881" s="63"/>
      <c r="Q17881" s="63"/>
    </row>
    <row r="17882" spans="16:17">
      <c r="P17882" s="63"/>
      <c r="Q17882" s="63"/>
    </row>
    <row r="17883" spans="16:17">
      <c r="P17883" s="63"/>
      <c r="Q17883" s="63"/>
    </row>
    <row r="17884" spans="16:17">
      <c r="P17884" s="63"/>
      <c r="Q17884" s="63"/>
    </row>
    <row r="17885" spans="16:17">
      <c r="P17885" s="63"/>
      <c r="Q17885" s="63"/>
    </row>
    <row r="17886" spans="16:17">
      <c r="P17886" s="63"/>
      <c r="Q17886" s="63"/>
    </row>
    <row r="17887" spans="16:17">
      <c r="P17887" s="63"/>
      <c r="Q17887" s="63"/>
    </row>
    <row r="17888" spans="16:17">
      <c r="P17888" s="63"/>
      <c r="Q17888" s="63"/>
    </row>
    <row r="17889" spans="16:17">
      <c r="P17889" s="63"/>
      <c r="Q17889" s="63"/>
    </row>
    <row r="17890" spans="16:17">
      <c r="P17890" s="63"/>
      <c r="Q17890" s="63"/>
    </row>
    <row r="17891" spans="16:17">
      <c r="P17891" s="63"/>
      <c r="Q17891" s="63"/>
    </row>
    <row r="17892" spans="16:17">
      <c r="P17892" s="63"/>
      <c r="Q17892" s="63"/>
    </row>
    <row r="17893" spans="16:17">
      <c r="P17893" s="63"/>
      <c r="Q17893" s="63"/>
    </row>
    <row r="17894" spans="16:17">
      <c r="P17894" s="63"/>
      <c r="Q17894" s="63"/>
    </row>
    <row r="17895" spans="16:17">
      <c r="P17895" s="63"/>
      <c r="Q17895" s="63"/>
    </row>
    <row r="17896" spans="16:17">
      <c r="P17896" s="63"/>
      <c r="Q17896" s="63"/>
    </row>
    <row r="17897" spans="16:17">
      <c r="P17897" s="63"/>
      <c r="Q17897" s="63"/>
    </row>
    <row r="17898" spans="16:17">
      <c r="P17898" s="63"/>
      <c r="Q17898" s="63"/>
    </row>
    <row r="17899" spans="16:17">
      <c r="P17899" s="63"/>
      <c r="Q17899" s="63"/>
    </row>
    <row r="17900" spans="16:17">
      <c r="P17900" s="63"/>
      <c r="Q17900" s="63"/>
    </row>
    <row r="17901" spans="16:17">
      <c r="P17901" s="63"/>
      <c r="Q17901" s="63"/>
    </row>
    <row r="17902" spans="16:17">
      <c r="P17902" s="63"/>
      <c r="Q17902" s="63"/>
    </row>
    <row r="17903" spans="16:17">
      <c r="P17903" s="63"/>
      <c r="Q17903" s="63"/>
    </row>
    <row r="17904" spans="16:17">
      <c r="P17904" s="63"/>
      <c r="Q17904" s="63"/>
    </row>
    <row r="17905" spans="16:17">
      <c r="P17905" s="63"/>
      <c r="Q17905" s="63"/>
    </row>
    <row r="17906" spans="16:17">
      <c r="P17906" s="63"/>
      <c r="Q17906" s="63"/>
    </row>
    <row r="17907" spans="16:17">
      <c r="P17907" s="63"/>
      <c r="Q17907" s="63"/>
    </row>
    <row r="17908" spans="16:17">
      <c r="P17908" s="63"/>
      <c r="Q17908" s="63"/>
    </row>
    <row r="17909" spans="16:17">
      <c r="P17909" s="63"/>
      <c r="Q17909" s="63"/>
    </row>
    <row r="17910" spans="16:17">
      <c r="P17910" s="63"/>
      <c r="Q17910" s="63"/>
    </row>
    <row r="17911" spans="16:17">
      <c r="P17911" s="63"/>
      <c r="Q17911" s="63"/>
    </row>
    <row r="17912" spans="16:17">
      <c r="P17912" s="63"/>
      <c r="Q17912" s="63"/>
    </row>
    <row r="17913" spans="16:17">
      <c r="P17913" s="63"/>
      <c r="Q17913" s="63"/>
    </row>
    <row r="17914" spans="16:17">
      <c r="P17914" s="63"/>
      <c r="Q17914" s="63"/>
    </row>
    <row r="17915" spans="16:17">
      <c r="P17915" s="63"/>
      <c r="Q17915" s="63"/>
    </row>
    <row r="17916" spans="16:17">
      <c r="P17916" s="63"/>
      <c r="Q17916" s="63"/>
    </row>
    <row r="17917" spans="16:17">
      <c r="P17917" s="63"/>
      <c r="Q17917" s="63"/>
    </row>
    <row r="17918" spans="16:17">
      <c r="P17918" s="63"/>
      <c r="Q17918" s="63"/>
    </row>
    <row r="17919" spans="16:17">
      <c r="P17919" s="63"/>
      <c r="Q17919" s="63"/>
    </row>
    <row r="17920" spans="16:17">
      <c r="P17920" s="63"/>
      <c r="Q17920" s="63"/>
    </row>
    <row r="17921" spans="16:17">
      <c r="P17921" s="63"/>
      <c r="Q17921" s="63"/>
    </row>
    <row r="17922" spans="16:17">
      <c r="P17922" s="63"/>
      <c r="Q17922" s="63"/>
    </row>
    <row r="17923" spans="16:17">
      <c r="P17923" s="63"/>
      <c r="Q17923" s="63"/>
    </row>
    <row r="17924" spans="16:17">
      <c r="P17924" s="63"/>
      <c r="Q17924" s="63"/>
    </row>
    <row r="17925" spans="16:17">
      <c r="P17925" s="63"/>
      <c r="Q17925" s="63"/>
    </row>
    <row r="17926" spans="16:17">
      <c r="P17926" s="63"/>
      <c r="Q17926" s="63"/>
    </row>
    <row r="17927" spans="16:17">
      <c r="P17927" s="63"/>
      <c r="Q17927" s="63"/>
    </row>
    <row r="17928" spans="16:17">
      <c r="P17928" s="63"/>
      <c r="Q17928" s="63"/>
    </row>
    <row r="17929" spans="16:17">
      <c r="P17929" s="63"/>
      <c r="Q17929" s="63"/>
    </row>
    <row r="17930" spans="16:17">
      <c r="P17930" s="63"/>
      <c r="Q17930" s="63"/>
    </row>
    <row r="17931" spans="16:17">
      <c r="P17931" s="63"/>
      <c r="Q17931" s="63"/>
    </row>
    <row r="17932" spans="16:17">
      <c r="P17932" s="63"/>
      <c r="Q17932" s="63"/>
    </row>
    <row r="17933" spans="16:17">
      <c r="P17933" s="63"/>
      <c r="Q17933" s="63"/>
    </row>
    <row r="17934" spans="16:17">
      <c r="P17934" s="63"/>
      <c r="Q17934" s="63"/>
    </row>
    <row r="17935" spans="16:17">
      <c r="P17935" s="63"/>
      <c r="Q17935" s="63"/>
    </row>
    <row r="17936" spans="16:17">
      <c r="P17936" s="63"/>
      <c r="Q17936" s="63"/>
    </row>
    <row r="17937" spans="16:17">
      <c r="P17937" s="63"/>
      <c r="Q17937" s="63"/>
    </row>
    <row r="17938" spans="16:17">
      <c r="P17938" s="63"/>
      <c r="Q17938" s="63"/>
    </row>
    <row r="17939" spans="16:17">
      <c r="P17939" s="63"/>
      <c r="Q17939" s="63"/>
    </row>
    <row r="17940" spans="16:17">
      <c r="P17940" s="63"/>
      <c r="Q17940" s="63"/>
    </row>
    <row r="17941" spans="16:17">
      <c r="P17941" s="63"/>
      <c r="Q17941" s="63"/>
    </row>
    <row r="17942" spans="16:17">
      <c r="P17942" s="63"/>
      <c r="Q17942" s="63"/>
    </row>
    <row r="17943" spans="16:17">
      <c r="P17943" s="63"/>
      <c r="Q17943" s="63"/>
    </row>
    <row r="17944" spans="16:17">
      <c r="P17944" s="63"/>
      <c r="Q17944" s="63"/>
    </row>
    <row r="17945" spans="16:17">
      <c r="P17945" s="63"/>
      <c r="Q17945" s="63"/>
    </row>
    <row r="17946" spans="16:17">
      <c r="P17946" s="63"/>
      <c r="Q17946" s="63"/>
    </row>
    <row r="17947" spans="16:17">
      <c r="P17947" s="63"/>
      <c r="Q17947" s="63"/>
    </row>
    <row r="17948" spans="16:17">
      <c r="P17948" s="63"/>
      <c r="Q17948" s="63"/>
    </row>
    <row r="17949" spans="16:17">
      <c r="P17949" s="63"/>
      <c r="Q17949" s="63"/>
    </row>
    <row r="17950" spans="16:17">
      <c r="P17950" s="63"/>
      <c r="Q17950" s="63"/>
    </row>
    <row r="17951" spans="16:17">
      <c r="P17951" s="63"/>
      <c r="Q17951" s="63"/>
    </row>
    <row r="17952" spans="16:17">
      <c r="P17952" s="63"/>
      <c r="Q17952" s="63"/>
    </row>
    <row r="17953" spans="12:17">
      <c r="P17953" s="63"/>
      <c r="Q17953" s="63"/>
    </row>
    <row r="17954" spans="12:17">
      <c r="P17954" s="63"/>
      <c r="Q17954" s="63"/>
    </row>
    <row r="17955" spans="12:17">
      <c r="P17955" s="63"/>
      <c r="Q17955" s="63"/>
    </row>
    <row r="17956" spans="12:17">
      <c r="P17956" s="63"/>
      <c r="Q17956" s="63"/>
    </row>
    <row r="17957" spans="12:17">
      <c r="P17957" s="63"/>
      <c r="Q17957" s="63"/>
    </row>
    <row r="17958" spans="12:17">
      <c r="P17958" s="63"/>
      <c r="Q17958" s="63"/>
    </row>
    <row r="17959" spans="12:17">
      <c r="P17959" s="63"/>
      <c r="Q17959" s="63"/>
    </row>
    <row r="17960" spans="12:17">
      <c r="P17960" s="63"/>
      <c r="Q17960" s="63"/>
    </row>
    <row r="17961" spans="12:17">
      <c r="P17961" s="63"/>
      <c r="Q17961" s="63"/>
    </row>
    <row r="17962" spans="12:17">
      <c r="P17962" s="63"/>
      <c r="Q17962" s="63"/>
    </row>
    <row r="17963" spans="12:17">
      <c r="P17963" s="63"/>
      <c r="Q17963" s="63"/>
    </row>
    <row r="17964" spans="12:17">
      <c r="P17964" s="63"/>
      <c r="Q17964" s="63"/>
    </row>
    <row r="17965" spans="12:17">
      <c r="P17965" s="63"/>
      <c r="Q17965" s="63"/>
    </row>
    <row r="17966" spans="12:17">
      <c r="L17966" s="55"/>
      <c r="P17966" s="63"/>
      <c r="Q17966" s="63"/>
    </row>
    <row r="17967" spans="12:17">
      <c r="P17967" s="63"/>
      <c r="Q17967" s="63"/>
    </row>
    <row r="17968" spans="12:17">
      <c r="P17968" s="63"/>
      <c r="Q17968" s="63"/>
    </row>
    <row r="17969" spans="16:17">
      <c r="P17969" s="63"/>
      <c r="Q17969" s="63"/>
    </row>
    <row r="17970" spans="16:17">
      <c r="P17970" s="63"/>
      <c r="Q17970" s="63"/>
    </row>
    <row r="17971" spans="16:17">
      <c r="P17971" s="63"/>
      <c r="Q17971" s="63"/>
    </row>
    <row r="17972" spans="16:17">
      <c r="P17972" s="63"/>
      <c r="Q17972" s="63"/>
    </row>
    <row r="17973" spans="16:17">
      <c r="P17973" s="63"/>
      <c r="Q17973" s="63"/>
    </row>
    <row r="17974" spans="16:17">
      <c r="P17974" s="63"/>
      <c r="Q17974" s="63"/>
    </row>
    <row r="17975" spans="16:17">
      <c r="P17975" s="63"/>
      <c r="Q17975" s="63"/>
    </row>
    <row r="17976" spans="16:17">
      <c r="P17976" s="63"/>
      <c r="Q17976" s="63"/>
    </row>
    <row r="17977" spans="16:17">
      <c r="P17977" s="63"/>
      <c r="Q17977" s="63"/>
    </row>
    <row r="17978" spans="16:17">
      <c r="P17978" s="63"/>
      <c r="Q17978" s="63"/>
    </row>
    <row r="17979" spans="16:17">
      <c r="P17979" s="63"/>
      <c r="Q17979" s="63"/>
    </row>
    <row r="17980" spans="16:17">
      <c r="P17980" s="63"/>
      <c r="Q17980" s="63"/>
    </row>
    <row r="17981" spans="16:17">
      <c r="P17981" s="63"/>
      <c r="Q17981" s="63"/>
    </row>
    <row r="17982" spans="16:17">
      <c r="P17982" s="63"/>
      <c r="Q17982" s="63"/>
    </row>
    <row r="17983" spans="16:17">
      <c r="P17983" s="63"/>
      <c r="Q17983" s="63"/>
    </row>
    <row r="17984" spans="16:17">
      <c r="P17984" s="63"/>
      <c r="Q17984" s="63"/>
    </row>
    <row r="17985" spans="16:17">
      <c r="P17985" s="63"/>
      <c r="Q17985" s="63"/>
    </row>
    <row r="17986" spans="16:17">
      <c r="P17986" s="63"/>
      <c r="Q17986" s="63"/>
    </row>
    <row r="17987" spans="16:17">
      <c r="P17987" s="63"/>
      <c r="Q17987" s="63"/>
    </row>
    <row r="17988" spans="16:17">
      <c r="P17988" s="63"/>
      <c r="Q17988" s="63"/>
    </row>
    <row r="17989" spans="16:17">
      <c r="P17989" s="63"/>
      <c r="Q17989" s="63"/>
    </row>
    <row r="17990" spans="16:17">
      <c r="P17990" s="63"/>
      <c r="Q17990" s="63"/>
    </row>
    <row r="17991" spans="16:17">
      <c r="P17991" s="63"/>
      <c r="Q17991" s="63"/>
    </row>
    <row r="17992" spans="16:17">
      <c r="P17992" s="63"/>
      <c r="Q17992" s="63"/>
    </row>
    <row r="17993" spans="16:17">
      <c r="P17993" s="63"/>
      <c r="Q17993" s="63"/>
    </row>
    <row r="17994" spans="16:17">
      <c r="P17994" s="63"/>
      <c r="Q17994" s="63"/>
    </row>
    <row r="17995" spans="16:17">
      <c r="P17995" s="63"/>
      <c r="Q17995" s="63"/>
    </row>
    <row r="17996" spans="16:17">
      <c r="P17996" s="63"/>
      <c r="Q17996" s="63"/>
    </row>
    <row r="17997" spans="16:17">
      <c r="P17997" s="63"/>
      <c r="Q17997" s="63"/>
    </row>
    <row r="17998" spans="16:17">
      <c r="P17998" s="63"/>
      <c r="Q17998" s="63"/>
    </row>
    <row r="17999" spans="16:17">
      <c r="P17999" s="63"/>
      <c r="Q17999" s="63"/>
    </row>
    <row r="18000" spans="16:17">
      <c r="P18000" s="63"/>
      <c r="Q18000" s="63"/>
    </row>
    <row r="18001" spans="16:17">
      <c r="P18001" s="63"/>
      <c r="Q18001" s="63"/>
    </row>
    <row r="18002" spans="16:17">
      <c r="P18002" s="63"/>
      <c r="Q18002" s="63"/>
    </row>
    <row r="18003" spans="16:17">
      <c r="P18003" s="63"/>
      <c r="Q18003" s="63"/>
    </row>
    <row r="18004" spans="16:17">
      <c r="P18004" s="63"/>
      <c r="Q18004" s="63"/>
    </row>
    <row r="18005" spans="16:17">
      <c r="P18005" s="63"/>
      <c r="Q18005" s="63"/>
    </row>
    <row r="18006" spans="16:17">
      <c r="P18006" s="63"/>
      <c r="Q18006" s="63"/>
    </row>
    <row r="18007" spans="16:17">
      <c r="P18007" s="63"/>
      <c r="Q18007" s="63"/>
    </row>
    <row r="18008" spans="16:17">
      <c r="P18008" s="63"/>
      <c r="Q18008" s="63"/>
    </row>
    <row r="18009" spans="16:17">
      <c r="P18009" s="63"/>
      <c r="Q18009" s="63"/>
    </row>
    <row r="18010" spans="16:17">
      <c r="P18010" s="63"/>
      <c r="Q18010" s="63"/>
    </row>
    <row r="18011" spans="16:17">
      <c r="P18011" s="63"/>
      <c r="Q18011" s="63"/>
    </row>
    <row r="18012" spans="16:17">
      <c r="P18012" s="63"/>
      <c r="Q18012" s="63"/>
    </row>
    <row r="18013" spans="16:17">
      <c r="P18013" s="63"/>
      <c r="Q18013" s="63"/>
    </row>
    <row r="18014" spans="16:17">
      <c r="P18014" s="63"/>
      <c r="Q18014" s="63"/>
    </row>
    <row r="18015" spans="16:17">
      <c r="P18015" s="63"/>
      <c r="Q18015" s="63"/>
    </row>
    <row r="18016" spans="16:17">
      <c r="P18016" s="63"/>
      <c r="Q18016" s="63"/>
    </row>
    <row r="18017" spans="16:17">
      <c r="P18017" s="63"/>
      <c r="Q18017" s="63"/>
    </row>
    <row r="18018" spans="16:17">
      <c r="P18018" s="63"/>
      <c r="Q18018" s="63"/>
    </row>
    <row r="18019" spans="16:17">
      <c r="P18019" s="63"/>
      <c r="Q18019" s="63"/>
    </row>
    <row r="18020" spans="16:17">
      <c r="P18020" s="63"/>
      <c r="Q18020" s="63"/>
    </row>
    <row r="18021" spans="16:17">
      <c r="P18021" s="63"/>
      <c r="Q18021" s="63"/>
    </row>
    <row r="18022" spans="16:17">
      <c r="P18022" s="63"/>
      <c r="Q18022" s="63"/>
    </row>
    <row r="18023" spans="16:17">
      <c r="P18023" s="63"/>
      <c r="Q18023" s="63"/>
    </row>
    <row r="18024" spans="16:17">
      <c r="P18024" s="63"/>
      <c r="Q18024" s="63"/>
    </row>
    <row r="18025" spans="16:17">
      <c r="P18025" s="63"/>
      <c r="Q18025" s="63"/>
    </row>
    <row r="18026" spans="16:17">
      <c r="P18026" s="63"/>
      <c r="Q18026" s="63"/>
    </row>
    <row r="18027" spans="16:17">
      <c r="P18027" s="63"/>
      <c r="Q18027" s="63"/>
    </row>
    <row r="18028" spans="16:17">
      <c r="P18028" s="63"/>
      <c r="Q18028" s="63"/>
    </row>
    <row r="18029" spans="16:17">
      <c r="P18029" s="63"/>
      <c r="Q18029" s="63"/>
    </row>
    <row r="18030" spans="16:17">
      <c r="P18030" s="63"/>
      <c r="Q18030" s="63"/>
    </row>
    <row r="18031" spans="16:17">
      <c r="P18031" s="63"/>
      <c r="Q18031" s="63"/>
    </row>
    <row r="18032" spans="16:17">
      <c r="P18032" s="63"/>
      <c r="Q18032" s="63"/>
    </row>
    <row r="18033" spans="16:17">
      <c r="P18033" s="63"/>
      <c r="Q18033" s="63"/>
    </row>
    <row r="18034" spans="16:17">
      <c r="P18034" s="63"/>
      <c r="Q18034" s="63"/>
    </row>
    <row r="18035" spans="16:17">
      <c r="P18035" s="63"/>
      <c r="Q18035" s="63"/>
    </row>
    <row r="18036" spans="16:17">
      <c r="P18036" s="63"/>
      <c r="Q18036" s="63"/>
    </row>
    <row r="18037" spans="16:17">
      <c r="P18037" s="63"/>
      <c r="Q18037" s="63"/>
    </row>
    <row r="18038" spans="16:17">
      <c r="P18038" s="63"/>
      <c r="Q18038" s="63"/>
    </row>
    <row r="18039" spans="16:17">
      <c r="P18039" s="63"/>
      <c r="Q18039" s="63"/>
    </row>
    <row r="18040" spans="16:17">
      <c r="P18040" s="63"/>
      <c r="Q18040" s="63"/>
    </row>
    <row r="18041" spans="16:17">
      <c r="P18041" s="63"/>
      <c r="Q18041" s="63"/>
    </row>
    <row r="18042" spans="16:17">
      <c r="P18042" s="63"/>
      <c r="Q18042" s="63"/>
    </row>
    <row r="18043" spans="16:17">
      <c r="P18043" s="63"/>
      <c r="Q18043" s="63"/>
    </row>
    <row r="18044" spans="16:17">
      <c r="P18044" s="63"/>
      <c r="Q18044" s="63"/>
    </row>
    <row r="18045" spans="16:17">
      <c r="P18045" s="63"/>
      <c r="Q18045" s="63"/>
    </row>
    <row r="18046" spans="16:17">
      <c r="P18046" s="63"/>
      <c r="Q18046" s="63"/>
    </row>
    <row r="18047" spans="16:17">
      <c r="P18047" s="63"/>
      <c r="Q18047" s="63"/>
    </row>
    <row r="18048" spans="16:17">
      <c r="P18048" s="63"/>
      <c r="Q18048" s="63"/>
    </row>
    <row r="18049" spans="16:17">
      <c r="P18049" s="63"/>
      <c r="Q18049" s="63"/>
    </row>
    <row r="18050" spans="16:17">
      <c r="P18050" s="63"/>
      <c r="Q18050" s="63"/>
    </row>
    <row r="18051" spans="16:17">
      <c r="P18051" s="63"/>
      <c r="Q18051" s="63"/>
    </row>
    <row r="18052" spans="16:17">
      <c r="P18052" s="63"/>
      <c r="Q18052" s="63"/>
    </row>
    <row r="18053" spans="16:17">
      <c r="P18053" s="63"/>
      <c r="Q18053" s="63"/>
    </row>
    <row r="18054" spans="16:17">
      <c r="P18054" s="63"/>
      <c r="Q18054" s="63"/>
    </row>
    <row r="18055" spans="16:17">
      <c r="P18055" s="63"/>
      <c r="Q18055" s="63"/>
    </row>
    <row r="18056" spans="16:17">
      <c r="P18056" s="63"/>
      <c r="Q18056" s="63"/>
    </row>
    <row r="18057" spans="16:17">
      <c r="P18057" s="63"/>
      <c r="Q18057" s="63"/>
    </row>
    <row r="18058" spans="16:17">
      <c r="P18058" s="63"/>
      <c r="Q18058" s="63"/>
    </row>
    <row r="18059" spans="16:17">
      <c r="P18059" s="63"/>
      <c r="Q18059" s="63"/>
    </row>
    <row r="18060" spans="16:17">
      <c r="P18060" s="63"/>
      <c r="Q18060" s="63"/>
    </row>
    <row r="18061" spans="16:17">
      <c r="P18061" s="63"/>
      <c r="Q18061" s="63"/>
    </row>
    <row r="18062" spans="16:17">
      <c r="P18062" s="63"/>
      <c r="Q18062" s="63"/>
    </row>
    <row r="18063" spans="16:17">
      <c r="P18063" s="63"/>
      <c r="Q18063" s="63"/>
    </row>
    <row r="18064" spans="16:17">
      <c r="P18064" s="63"/>
      <c r="Q18064" s="63"/>
    </row>
    <row r="18065" spans="16:17">
      <c r="P18065" s="63"/>
      <c r="Q18065" s="63"/>
    </row>
    <row r="18066" spans="16:17">
      <c r="P18066" s="63"/>
      <c r="Q18066" s="63"/>
    </row>
    <row r="18067" spans="16:17">
      <c r="P18067" s="63"/>
      <c r="Q18067" s="63"/>
    </row>
    <row r="18068" spans="16:17">
      <c r="P18068" s="63"/>
      <c r="Q18068" s="63"/>
    </row>
    <row r="18069" spans="16:17">
      <c r="P18069" s="63"/>
      <c r="Q18069" s="63"/>
    </row>
    <row r="18070" spans="16:17">
      <c r="P18070" s="63"/>
      <c r="Q18070" s="63"/>
    </row>
    <row r="18071" spans="16:17">
      <c r="P18071" s="63"/>
      <c r="Q18071" s="63"/>
    </row>
    <row r="18072" spans="16:17">
      <c r="P18072" s="63"/>
      <c r="Q18072" s="63"/>
    </row>
    <row r="18073" spans="16:17">
      <c r="P18073" s="63"/>
      <c r="Q18073" s="63"/>
    </row>
    <row r="18074" spans="16:17">
      <c r="P18074" s="63"/>
      <c r="Q18074" s="63"/>
    </row>
    <row r="18075" spans="16:17">
      <c r="P18075" s="63"/>
      <c r="Q18075" s="63"/>
    </row>
    <row r="18076" spans="16:17">
      <c r="P18076" s="63"/>
      <c r="Q18076" s="63"/>
    </row>
    <row r="18077" spans="16:17">
      <c r="P18077" s="63"/>
      <c r="Q18077" s="63"/>
    </row>
    <row r="18078" spans="16:17">
      <c r="P18078" s="63"/>
      <c r="Q18078" s="63"/>
    </row>
    <row r="18079" spans="16:17">
      <c r="P18079" s="63"/>
      <c r="Q18079" s="63"/>
    </row>
    <row r="18080" spans="16:17">
      <c r="P18080" s="63"/>
      <c r="Q18080" s="63"/>
    </row>
    <row r="18081" spans="16:17">
      <c r="P18081" s="63"/>
      <c r="Q18081" s="63"/>
    </row>
    <row r="18082" spans="16:17">
      <c r="P18082" s="63"/>
      <c r="Q18082" s="63"/>
    </row>
    <row r="18083" spans="16:17">
      <c r="P18083" s="63"/>
      <c r="Q18083" s="63"/>
    </row>
    <row r="18084" spans="16:17">
      <c r="P18084" s="63"/>
      <c r="Q18084" s="63"/>
    </row>
    <row r="18085" spans="16:17">
      <c r="P18085" s="63"/>
      <c r="Q18085" s="63"/>
    </row>
    <row r="18086" spans="16:17">
      <c r="P18086" s="63"/>
      <c r="Q18086" s="63"/>
    </row>
    <row r="18087" spans="16:17">
      <c r="P18087" s="63"/>
      <c r="Q18087" s="63"/>
    </row>
    <row r="18088" spans="16:17">
      <c r="P18088" s="63"/>
      <c r="Q18088" s="63"/>
    </row>
    <row r="18089" spans="16:17">
      <c r="P18089" s="63"/>
      <c r="Q18089" s="63"/>
    </row>
    <row r="18090" spans="16:17">
      <c r="P18090" s="63"/>
      <c r="Q18090" s="63"/>
    </row>
    <row r="18091" spans="16:17">
      <c r="P18091" s="63"/>
      <c r="Q18091" s="63"/>
    </row>
    <row r="18092" spans="16:17">
      <c r="P18092" s="63"/>
      <c r="Q18092" s="63"/>
    </row>
    <row r="18093" spans="16:17">
      <c r="P18093" s="63"/>
      <c r="Q18093" s="63"/>
    </row>
    <row r="18094" spans="16:17">
      <c r="P18094" s="63"/>
      <c r="Q18094" s="63"/>
    </row>
    <row r="18095" spans="16:17">
      <c r="P18095" s="63"/>
      <c r="Q18095" s="63"/>
    </row>
    <row r="18096" spans="16:17">
      <c r="P18096" s="63"/>
      <c r="Q18096" s="63"/>
    </row>
    <row r="18097" spans="16:17">
      <c r="P18097" s="63"/>
      <c r="Q18097" s="63"/>
    </row>
    <row r="18098" spans="16:17">
      <c r="P18098" s="63"/>
      <c r="Q18098" s="63"/>
    </row>
    <row r="18099" spans="16:17">
      <c r="P18099" s="63"/>
      <c r="Q18099" s="63"/>
    </row>
    <row r="18100" spans="16:17">
      <c r="P18100" s="63"/>
      <c r="Q18100" s="63"/>
    </row>
    <row r="18101" spans="16:17">
      <c r="P18101" s="63"/>
      <c r="Q18101" s="63"/>
    </row>
    <row r="18102" spans="16:17">
      <c r="P18102" s="63"/>
      <c r="Q18102" s="63"/>
    </row>
    <row r="18103" spans="16:17">
      <c r="P18103" s="63"/>
      <c r="Q18103" s="63"/>
    </row>
    <row r="18104" spans="16:17">
      <c r="P18104" s="63"/>
      <c r="Q18104" s="63"/>
    </row>
    <row r="18105" spans="16:17">
      <c r="P18105" s="63"/>
      <c r="Q18105" s="63"/>
    </row>
    <row r="18106" spans="16:17">
      <c r="P18106" s="63"/>
      <c r="Q18106" s="63"/>
    </row>
    <row r="18107" spans="16:17">
      <c r="P18107" s="63"/>
      <c r="Q18107" s="63"/>
    </row>
    <row r="18108" spans="16:17">
      <c r="P18108" s="63"/>
      <c r="Q18108" s="63"/>
    </row>
    <row r="18109" spans="16:17">
      <c r="P18109" s="63"/>
      <c r="Q18109" s="63"/>
    </row>
    <row r="18110" spans="16:17">
      <c r="P18110" s="63"/>
      <c r="Q18110" s="63"/>
    </row>
    <row r="18111" spans="16:17">
      <c r="P18111" s="63"/>
      <c r="Q18111" s="63"/>
    </row>
    <row r="18112" spans="16:17">
      <c r="P18112" s="63"/>
      <c r="Q18112" s="63"/>
    </row>
    <row r="18113" spans="16:17">
      <c r="P18113" s="63"/>
      <c r="Q18113" s="63"/>
    </row>
    <row r="18114" spans="16:17">
      <c r="P18114" s="63"/>
      <c r="Q18114" s="63"/>
    </row>
    <row r="18115" spans="16:17">
      <c r="P18115" s="63"/>
      <c r="Q18115" s="63"/>
    </row>
    <row r="18116" spans="16:17">
      <c r="P18116" s="63"/>
      <c r="Q18116" s="63"/>
    </row>
    <row r="18117" spans="16:17">
      <c r="P18117" s="63"/>
      <c r="Q18117" s="63"/>
    </row>
    <row r="18118" spans="16:17">
      <c r="P18118" s="63"/>
      <c r="Q18118" s="63"/>
    </row>
    <row r="18119" spans="16:17">
      <c r="P18119" s="63"/>
      <c r="Q18119" s="63"/>
    </row>
    <row r="18120" spans="16:17">
      <c r="P18120" s="63"/>
      <c r="Q18120" s="63"/>
    </row>
    <row r="18121" spans="16:17">
      <c r="P18121" s="63"/>
      <c r="Q18121" s="63"/>
    </row>
    <row r="18122" spans="16:17">
      <c r="P18122" s="63"/>
      <c r="Q18122" s="63"/>
    </row>
    <row r="18123" spans="16:17">
      <c r="P18123" s="63"/>
      <c r="Q18123" s="63"/>
    </row>
    <row r="18124" spans="16:17">
      <c r="P18124" s="63"/>
      <c r="Q18124" s="63"/>
    </row>
    <row r="18125" spans="16:17">
      <c r="P18125" s="63"/>
      <c r="Q18125" s="63"/>
    </row>
    <row r="18126" spans="16:17">
      <c r="P18126" s="63"/>
      <c r="Q18126" s="63"/>
    </row>
    <row r="18127" spans="16:17">
      <c r="P18127" s="63"/>
      <c r="Q18127" s="63"/>
    </row>
    <row r="18128" spans="16:17">
      <c r="P18128" s="63"/>
      <c r="Q18128" s="63"/>
    </row>
    <row r="18129" spans="16:17">
      <c r="P18129" s="63"/>
      <c r="Q18129" s="63"/>
    </row>
    <row r="18130" spans="16:17">
      <c r="P18130" s="63"/>
      <c r="Q18130" s="63"/>
    </row>
    <row r="18131" spans="16:17">
      <c r="P18131" s="63"/>
      <c r="Q18131" s="63"/>
    </row>
    <row r="18132" spans="16:17">
      <c r="P18132" s="63"/>
      <c r="Q18132" s="63"/>
    </row>
    <row r="18133" spans="16:17">
      <c r="P18133" s="63"/>
      <c r="Q18133" s="63"/>
    </row>
    <row r="18134" spans="16:17">
      <c r="P18134" s="63"/>
      <c r="Q18134" s="63"/>
    </row>
    <row r="18135" spans="16:17">
      <c r="P18135" s="63"/>
      <c r="Q18135" s="63"/>
    </row>
    <row r="18136" spans="16:17">
      <c r="P18136" s="63"/>
      <c r="Q18136" s="63"/>
    </row>
    <row r="18137" spans="16:17">
      <c r="P18137" s="63"/>
      <c r="Q18137" s="63"/>
    </row>
    <row r="18138" spans="16:17">
      <c r="P18138" s="63"/>
      <c r="Q18138" s="63"/>
    </row>
    <row r="18139" spans="16:17">
      <c r="P18139" s="63"/>
      <c r="Q18139" s="63"/>
    </row>
    <row r="18140" spans="16:17">
      <c r="P18140" s="63"/>
      <c r="Q18140" s="63"/>
    </row>
    <row r="18141" spans="16:17">
      <c r="P18141" s="63"/>
      <c r="Q18141" s="63"/>
    </row>
    <row r="18142" spans="16:17">
      <c r="P18142" s="63"/>
      <c r="Q18142" s="63"/>
    </row>
    <row r="18143" spans="16:17">
      <c r="P18143" s="63"/>
      <c r="Q18143" s="63"/>
    </row>
    <row r="18144" spans="16:17">
      <c r="P18144" s="63"/>
      <c r="Q18144" s="63"/>
    </row>
    <row r="18145" spans="16:17">
      <c r="P18145" s="63"/>
      <c r="Q18145" s="63"/>
    </row>
    <row r="18146" spans="16:17">
      <c r="P18146" s="63"/>
      <c r="Q18146" s="63"/>
    </row>
    <row r="18147" spans="16:17">
      <c r="P18147" s="63"/>
      <c r="Q18147" s="63"/>
    </row>
    <row r="18148" spans="16:17">
      <c r="P18148" s="63"/>
      <c r="Q18148" s="63"/>
    </row>
    <row r="18149" spans="16:17">
      <c r="P18149" s="63"/>
      <c r="Q18149" s="63"/>
    </row>
    <row r="18150" spans="16:17">
      <c r="P18150" s="63"/>
      <c r="Q18150" s="63"/>
    </row>
    <row r="18151" spans="16:17">
      <c r="P18151" s="63"/>
      <c r="Q18151" s="63"/>
    </row>
    <row r="18152" spans="16:17">
      <c r="P18152" s="63"/>
      <c r="Q18152" s="63"/>
    </row>
    <row r="18153" spans="16:17">
      <c r="P18153" s="63"/>
      <c r="Q18153" s="63"/>
    </row>
    <row r="18154" spans="16:17">
      <c r="P18154" s="63"/>
      <c r="Q18154" s="63"/>
    </row>
    <row r="18155" spans="16:17">
      <c r="P18155" s="63"/>
      <c r="Q18155" s="63"/>
    </row>
    <row r="18156" spans="16:17">
      <c r="P18156" s="63"/>
      <c r="Q18156" s="63"/>
    </row>
    <row r="18157" spans="16:17">
      <c r="P18157" s="63"/>
      <c r="Q18157" s="63"/>
    </row>
    <row r="18158" spans="16:17">
      <c r="P18158" s="63"/>
      <c r="Q18158" s="63"/>
    </row>
    <row r="18159" spans="16:17">
      <c r="P18159" s="63"/>
      <c r="Q18159" s="63"/>
    </row>
    <row r="18160" spans="16:17">
      <c r="P18160" s="63"/>
      <c r="Q18160" s="63"/>
    </row>
    <row r="18161" spans="16:17">
      <c r="P18161" s="63"/>
      <c r="Q18161" s="63"/>
    </row>
    <row r="18162" spans="16:17">
      <c r="P18162" s="63"/>
      <c r="Q18162" s="63"/>
    </row>
    <row r="18163" spans="16:17">
      <c r="P18163" s="63"/>
      <c r="Q18163" s="63"/>
    </row>
    <row r="18164" spans="16:17">
      <c r="P18164" s="63"/>
      <c r="Q18164" s="63"/>
    </row>
    <row r="18165" spans="16:17">
      <c r="P18165" s="63"/>
      <c r="Q18165" s="63"/>
    </row>
    <row r="18166" spans="16:17">
      <c r="P18166" s="63"/>
      <c r="Q18166" s="63"/>
    </row>
    <row r="18167" spans="16:17">
      <c r="P18167" s="63"/>
      <c r="Q18167" s="63"/>
    </row>
    <row r="18168" spans="16:17">
      <c r="P18168" s="63"/>
      <c r="Q18168" s="63"/>
    </row>
    <row r="18169" spans="16:17">
      <c r="P18169" s="63"/>
      <c r="Q18169" s="63"/>
    </row>
    <row r="18170" spans="16:17">
      <c r="P18170" s="63"/>
      <c r="Q18170" s="63"/>
    </row>
    <row r="18171" spans="16:17">
      <c r="P18171" s="63"/>
      <c r="Q18171" s="63"/>
    </row>
    <row r="18172" spans="16:17">
      <c r="P18172" s="63"/>
      <c r="Q18172" s="63"/>
    </row>
    <row r="18173" spans="16:17">
      <c r="P18173" s="63"/>
      <c r="Q18173" s="63"/>
    </row>
    <row r="18174" spans="16:17">
      <c r="P18174" s="63"/>
      <c r="Q18174" s="63"/>
    </row>
    <row r="18175" spans="16:17">
      <c r="P18175" s="63"/>
      <c r="Q18175" s="63"/>
    </row>
    <row r="18176" spans="16:17">
      <c r="P18176" s="63"/>
      <c r="Q18176" s="63"/>
    </row>
    <row r="18177" spans="16:17">
      <c r="P18177" s="63"/>
      <c r="Q18177" s="63"/>
    </row>
    <row r="18178" spans="16:17">
      <c r="P18178" s="63"/>
      <c r="Q18178" s="63"/>
    </row>
    <row r="18179" spans="16:17">
      <c r="P18179" s="63"/>
      <c r="Q18179" s="63"/>
    </row>
    <row r="18180" spans="16:17">
      <c r="P18180" s="63"/>
      <c r="Q18180" s="63"/>
    </row>
    <row r="18181" spans="16:17">
      <c r="P18181" s="63"/>
      <c r="Q18181" s="63"/>
    </row>
    <row r="18182" spans="16:17">
      <c r="P18182" s="63"/>
      <c r="Q18182" s="63"/>
    </row>
    <row r="18183" spans="16:17">
      <c r="P18183" s="63"/>
      <c r="Q18183" s="63"/>
    </row>
    <row r="18184" spans="16:17">
      <c r="P18184" s="63"/>
      <c r="Q18184" s="63"/>
    </row>
    <row r="18185" spans="16:17">
      <c r="P18185" s="63"/>
      <c r="Q18185" s="63"/>
    </row>
    <row r="18186" spans="16:17">
      <c r="P18186" s="63"/>
      <c r="Q18186" s="63"/>
    </row>
    <row r="18187" spans="16:17">
      <c r="P18187" s="63"/>
      <c r="Q18187" s="63"/>
    </row>
    <row r="18188" spans="16:17">
      <c r="P18188" s="63"/>
      <c r="Q18188" s="63"/>
    </row>
    <row r="18189" spans="16:17">
      <c r="P18189" s="63"/>
      <c r="Q18189" s="63"/>
    </row>
    <row r="18190" spans="16:17">
      <c r="P18190" s="63"/>
      <c r="Q18190" s="63"/>
    </row>
    <row r="18191" spans="16:17">
      <c r="P18191" s="63"/>
      <c r="Q18191" s="63"/>
    </row>
    <row r="18192" spans="16:17">
      <c r="P18192" s="63"/>
      <c r="Q18192" s="63"/>
    </row>
    <row r="18193" spans="16:17">
      <c r="P18193" s="63"/>
      <c r="Q18193" s="63"/>
    </row>
    <row r="18194" spans="16:17">
      <c r="P18194" s="63"/>
      <c r="Q18194" s="63"/>
    </row>
    <row r="18195" spans="16:17">
      <c r="P18195" s="63"/>
      <c r="Q18195" s="63"/>
    </row>
    <row r="18196" spans="16:17">
      <c r="P18196" s="63"/>
      <c r="Q18196" s="63"/>
    </row>
    <row r="18197" spans="16:17">
      <c r="P18197" s="63"/>
      <c r="Q18197" s="63"/>
    </row>
    <row r="18198" spans="16:17">
      <c r="P18198" s="63"/>
      <c r="Q18198" s="63"/>
    </row>
    <row r="18199" spans="16:17">
      <c r="P18199" s="63"/>
      <c r="Q18199" s="63"/>
    </row>
    <row r="18200" spans="16:17">
      <c r="P18200" s="63"/>
      <c r="Q18200" s="63"/>
    </row>
    <row r="18201" spans="16:17">
      <c r="P18201" s="63"/>
      <c r="Q18201" s="63"/>
    </row>
    <row r="18202" spans="16:17">
      <c r="P18202" s="63"/>
      <c r="Q18202" s="63"/>
    </row>
    <row r="18203" spans="16:17">
      <c r="P18203" s="63"/>
      <c r="Q18203" s="63"/>
    </row>
    <row r="18204" spans="16:17">
      <c r="P18204" s="63"/>
      <c r="Q18204" s="63"/>
    </row>
    <row r="18205" spans="16:17">
      <c r="P18205" s="63"/>
      <c r="Q18205" s="63"/>
    </row>
    <row r="18206" spans="16:17">
      <c r="P18206" s="63"/>
      <c r="Q18206" s="63"/>
    </row>
    <row r="18207" spans="16:17">
      <c r="P18207" s="63"/>
      <c r="Q18207" s="63"/>
    </row>
    <row r="18208" spans="16:17">
      <c r="P18208" s="63"/>
      <c r="Q18208" s="63"/>
    </row>
    <row r="18209" spans="16:17">
      <c r="P18209" s="63"/>
      <c r="Q18209" s="63"/>
    </row>
    <row r="18210" spans="16:17">
      <c r="P18210" s="63"/>
      <c r="Q18210" s="63"/>
    </row>
    <row r="18211" spans="16:17">
      <c r="P18211" s="63"/>
      <c r="Q18211" s="63"/>
    </row>
    <row r="18212" spans="16:17">
      <c r="P18212" s="63"/>
      <c r="Q18212" s="63"/>
    </row>
    <row r="18213" spans="16:17">
      <c r="P18213" s="63"/>
      <c r="Q18213" s="63"/>
    </row>
    <row r="18214" spans="16:17">
      <c r="P18214" s="63"/>
      <c r="Q18214" s="63"/>
    </row>
    <row r="18215" spans="16:17">
      <c r="P18215" s="63"/>
      <c r="Q18215" s="63"/>
    </row>
    <row r="18216" spans="16:17">
      <c r="P18216" s="63"/>
      <c r="Q18216" s="63"/>
    </row>
    <row r="18217" spans="16:17">
      <c r="P18217" s="63"/>
      <c r="Q18217" s="63"/>
    </row>
    <row r="18218" spans="16:17">
      <c r="P18218" s="63"/>
      <c r="Q18218" s="63"/>
    </row>
    <row r="18219" spans="16:17">
      <c r="P18219" s="63"/>
      <c r="Q18219" s="63"/>
    </row>
    <row r="18220" spans="16:17">
      <c r="P18220" s="63"/>
      <c r="Q18220" s="63"/>
    </row>
    <row r="18221" spans="16:17">
      <c r="P18221" s="63"/>
      <c r="Q18221" s="63"/>
    </row>
    <row r="18222" spans="16:17">
      <c r="P18222" s="63"/>
      <c r="Q18222" s="63"/>
    </row>
    <row r="18223" spans="16:17">
      <c r="P18223" s="63"/>
      <c r="Q18223" s="63"/>
    </row>
    <row r="18224" spans="16:17">
      <c r="P18224" s="63"/>
      <c r="Q18224" s="63"/>
    </row>
    <row r="18225" spans="16:17">
      <c r="P18225" s="63"/>
      <c r="Q18225" s="63"/>
    </row>
    <row r="18226" spans="16:17">
      <c r="P18226" s="63"/>
      <c r="Q18226" s="63"/>
    </row>
    <row r="18227" spans="16:17">
      <c r="P18227" s="63"/>
      <c r="Q18227" s="63"/>
    </row>
    <row r="18228" spans="16:17">
      <c r="P18228" s="63"/>
      <c r="Q18228" s="63"/>
    </row>
    <row r="18229" spans="16:17">
      <c r="P18229" s="63"/>
      <c r="Q18229" s="63"/>
    </row>
    <row r="18230" spans="16:17">
      <c r="P18230" s="63"/>
      <c r="Q18230" s="63"/>
    </row>
    <row r="18231" spans="16:17">
      <c r="P18231" s="63"/>
      <c r="Q18231" s="63"/>
    </row>
    <row r="18232" spans="16:17">
      <c r="P18232" s="63"/>
      <c r="Q18232" s="63"/>
    </row>
    <row r="18233" spans="16:17">
      <c r="P18233" s="63"/>
      <c r="Q18233" s="63"/>
    </row>
    <row r="18234" spans="16:17">
      <c r="P18234" s="63"/>
      <c r="Q18234" s="63"/>
    </row>
    <row r="18235" spans="16:17">
      <c r="P18235" s="63"/>
      <c r="Q18235" s="63"/>
    </row>
    <row r="18236" spans="16:17">
      <c r="P18236" s="63"/>
      <c r="Q18236" s="63"/>
    </row>
    <row r="18237" spans="16:17">
      <c r="P18237" s="63"/>
      <c r="Q18237" s="63"/>
    </row>
    <row r="18238" spans="16:17">
      <c r="P18238" s="63"/>
      <c r="Q18238" s="63"/>
    </row>
    <row r="18239" spans="16:17">
      <c r="P18239" s="63"/>
      <c r="Q18239" s="63"/>
    </row>
    <row r="18240" spans="16:17">
      <c r="P18240" s="63"/>
      <c r="Q18240" s="63"/>
    </row>
    <row r="18241" spans="16:17">
      <c r="P18241" s="63"/>
      <c r="Q18241" s="63"/>
    </row>
    <row r="18242" spans="16:17">
      <c r="P18242" s="63"/>
      <c r="Q18242" s="63"/>
    </row>
    <row r="18243" spans="16:17">
      <c r="P18243" s="63"/>
      <c r="Q18243" s="63"/>
    </row>
    <row r="18244" spans="16:17">
      <c r="P18244" s="63"/>
      <c r="Q18244" s="63"/>
    </row>
    <row r="18245" spans="16:17">
      <c r="P18245" s="63"/>
      <c r="Q18245" s="63"/>
    </row>
    <row r="18246" spans="16:17">
      <c r="P18246" s="63"/>
      <c r="Q18246" s="63"/>
    </row>
    <row r="18247" spans="16:17">
      <c r="P18247" s="63"/>
      <c r="Q18247" s="63"/>
    </row>
    <row r="18248" spans="16:17">
      <c r="P18248" s="63"/>
      <c r="Q18248" s="63"/>
    </row>
    <row r="18249" spans="16:17">
      <c r="P18249" s="63"/>
      <c r="Q18249" s="63"/>
    </row>
    <row r="18250" spans="16:17">
      <c r="P18250" s="63"/>
      <c r="Q18250" s="63"/>
    </row>
    <row r="18251" spans="16:17">
      <c r="P18251" s="63"/>
      <c r="Q18251" s="63"/>
    </row>
    <row r="18252" spans="16:17">
      <c r="P18252" s="63"/>
      <c r="Q18252" s="63"/>
    </row>
    <row r="18253" spans="16:17">
      <c r="P18253" s="63"/>
      <c r="Q18253" s="63"/>
    </row>
    <row r="18254" spans="16:17">
      <c r="P18254" s="63"/>
      <c r="Q18254" s="63"/>
    </row>
    <row r="18255" spans="16:17">
      <c r="P18255" s="63"/>
      <c r="Q18255" s="63"/>
    </row>
    <row r="18256" spans="16:17">
      <c r="P18256" s="63"/>
      <c r="Q18256" s="63"/>
    </row>
    <row r="18257" spans="16:17">
      <c r="P18257" s="63"/>
      <c r="Q18257" s="63"/>
    </row>
    <row r="18258" spans="16:17">
      <c r="P18258" s="63"/>
      <c r="Q18258" s="63"/>
    </row>
    <row r="18259" spans="16:17">
      <c r="P18259" s="63"/>
      <c r="Q18259" s="63"/>
    </row>
    <row r="18260" spans="16:17">
      <c r="P18260" s="63"/>
      <c r="Q18260" s="63"/>
    </row>
    <row r="18261" spans="16:17">
      <c r="P18261" s="63"/>
      <c r="Q18261" s="63"/>
    </row>
    <row r="18262" spans="16:17">
      <c r="P18262" s="63"/>
      <c r="Q18262" s="63"/>
    </row>
    <row r="18263" spans="16:17">
      <c r="P18263" s="63"/>
      <c r="Q18263" s="63"/>
    </row>
    <row r="18264" spans="16:17">
      <c r="P18264" s="63"/>
      <c r="Q18264" s="63"/>
    </row>
    <row r="18265" spans="16:17">
      <c r="P18265" s="63"/>
      <c r="Q18265" s="63"/>
    </row>
    <row r="18266" spans="16:17">
      <c r="P18266" s="63"/>
      <c r="Q18266" s="63"/>
    </row>
    <row r="18267" spans="16:17">
      <c r="P18267" s="63"/>
      <c r="Q18267" s="63"/>
    </row>
    <row r="18268" spans="16:17">
      <c r="P18268" s="63"/>
      <c r="Q18268" s="63"/>
    </row>
    <row r="18269" spans="16:17">
      <c r="P18269" s="63"/>
      <c r="Q18269" s="63"/>
    </row>
    <row r="18270" spans="16:17">
      <c r="P18270" s="63"/>
      <c r="Q18270" s="63"/>
    </row>
    <row r="18271" spans="16:17">
      <c r="P18271" s="63"/>
      <c r="Q18271" s="63"/>
    </row>
    <row r="18272" spans="16:17">
      <c r="P18272" s="63"/>
      <c r="Q18272" s="63"/>
    </row>
    <row r="18273" spans="16:17">
      <c r="P18273" s="63"/>
      <c r="Q18273" s="63"/>
    </row>
    <row r="18274" spans="16:17">
      <c r="P18274" s="63"/>
      <c r="Q18274" s="63"/>
    </row>
    <row r="18275" spans="16:17">
      <c r="P18275" s="63"/>
      <c r="Q18275" s="63"/>
    </row>
    <row r="18276" spans="16:17">
      <c r="P18276" s="63"/>
      <c r="Q18276" s="63"/>
    </row>
    <row r="18277" spans="16:17">
      <c r="P18277" s="63"/>
      <c r="Q18277" s="63"/>
    </row>
    <row r="18278" spans="16:17">
      <c r="P18278" s="63"/>
      <c r="Q18278" s="63"/>
    </row>
    <row r="18279" spans="16:17">
      <c r="P18279" s="63"/>
      <c r="Q18279" s="63"/>
    </row>
    <row r="18280" spans="16:17">
      <c r="P18280" s="63"/>
      <c r="Q18280" s="63"/>
    </row>
    <row r="18281" spans="16:17">
      <c r="P18281" s="63"/>
      <c r="Q18281" s="63"/>
    </row>
    <row r="18282" spans="16:17">
      <c r="P18282" s="63"/>
      <c r="Q18282" s="63"/>
    </row>
    <row r="18283" spans="16:17">
      <c r="P18283" s="63"/>
      <c r="Q18283" s="63"/>
    </row>
    <row r="18284" spans="16:17">
      <c r="P18284" s="63"/>
      <c r="Q18284" s="63"/>
    </row>
    <row r="18285" spans="16:17">
      <c r="P18285" s="63"/>
      <c r="Q18285" s="63"/>
    </row>
    <row r="18286" spans="16:17">
      <c r="P18286" s="63"/>
      <c r="Q18286" s="63"/>
    </row>
    <row r="18287" spans="16:17">
      <c r="P18287" s="63"/>
      <c r="Q18287" s="63"/>
    </row>
    <row r="18288" spans="16:17">
      <c r="P18288" s="63"/>
      <c r="Q18288" s="63"/>
    </row>
    <row r="18289" spans="16:17">
      <c r="P18289" s="63"/>
      <c r="Q18289" s="63"/>
    </row>
    <row r="18290" spans="16:17">
      <c r="P18290" s="63"/>
      <c r="Q18290" s="63"/>
    </row>
    <row r="18291" spans="16:17">
      <c r="P18291" s="63"/>
      <c r="Q18291" s="63"/>
    </row>
    <row r="18292" spans="16:17">
      <c r="P18292" s="63"/>
      <c r="Q18292" s="63"/>
    </row>
    <row r="18293" spans="16:17">
      <c r="P18293" s="63"/>
      <c r="Q18293" s="63"/>
    </row>
    <row r="18294" spans="16:17">
      <c r="P18294" s="63"/>
      <c r="Q18294" s="63"/>
    </row>
    <row r="18295" spans="16:17">
      <c r="P18295" s="63"/>
      <c r="Q18295" s="63"/>
    </row>
    <row r="18296" spans="16:17">
      <c r="P18296" s="63"/>
      <c r="Q18296" s="63"/>
    </row>
    <row r="18297" spans="16:17">
      <c r="P18297" s="63"/>
      <c r="Q18297" s="63"/>
    </row>
    <row r="18298" spans="16:17">
      <c r="P18298" s="63"/>
      <c r="Q18298" s="63"/>
    </row>
    <row r="18299" spans="16:17">
      <c r="P18299" s="63"/>
      <c r="Q18299" s="63"/>
    </row>
    <row r="18300" spans="16:17">
      <c r="P18300" s="63"/>
      <c r="Q18300" s="63"/>
    </row>
    <row r="18301" spans="16:17">
      <c r="P18301" s="63"/>
      <c r="Q18301" s="63"/>
    </row>
    <row r="18302" spans="16:17">
      <c r="P18302" s="63"/>
      <c r="Q18302" s="63"/>
    </row>
    <row r="18303" spans="16:17">
      <c r="P18303" s="63"/>
      <c r="Q18303" s="63"/>
    </row>
    <row r="18304" spans="16:17">
      <c r="P18304" s="63"/>
      <c r="Q18304" s="63"/>
    </row>
    <row r="18305" spans="16:17">
      <c r="P18305" s="63"/>
      <c r="Q18305" s="63"/>
    </row>
    <row r="18306" spans="16:17">
      <c r="P18306" s="63"/>
      <c r="Q18306" s="63"/>
    </row>
    <row r="18307" spans="16:17">
      <c r="P18307" s="63"/>
      <c r="Q18307" s="63"/>
    </row>
    <row r="18308" spans="16:17">
      <c r="P18308" s="63"/>
      <c r="Q18308" s="63"/>
    </row>
    <row r="18309" spans="16:17">
      <c r="P18309" s="63"/>
      <c r="Q18309" s="63"/>
    </row>
    <row r="18310" spans="16:17">
      <c r="P18310" s="63"/>
      <c r="Q18310" s="63"/>
    </row>
    <row r="18311" spans="16:17">
      <c r="P18311" s="63"/>
      <c r="Q18311" s="63"/>
    </row>
    <row r="18312" spans="16:17">
      <c r="P18312" s="63"/>
      <c r="Q18312" s="63"/>
    </row>
    <row r="18313" spans="16:17">
      <c r="P18313" s="63"/>
      <c r="Q18313" s="63"/>
    </row>
    <row r="18314" spans="16:17">
      <c r="P18314" s="63"/>
      <c r="Q18314" s="63"/>
    </row>
    <row r="18315" spans="16:17">
      <c r="P18315" s="63"/>
      <c r="Q18315" s="63"/>
    </row>
    <row r="18316" spans="16:17">
      <c r="P18316" s="63"/>
      <c r="Q18316" s="63"/>
    </row>
    <row r="18317" spans="16:17">
      <c r="P18317" s="63"/>
      <c r="Q18317" s="63"/>
    </row>
    <row r="18318" spans="16:17">
      <c r="P18318" s="63"/>
      <c r="Q18318" s="63"/>
    </row>
    <row r="18319" spans="16:17">
      <c r="P18319" s="63"/>
      <c r="Q18319" s="63"/>
    </row>
    <row r="18320" spans="16:17">
      <c r="P18320" s="63"/>
      <c r="Q18320" s="63"/>
    </row>
    <row r="18321" spans="16:17">
      <c r="P18321" s="63"/>
      <c r="Q18321" s="63"/>
    </row>
    <row r="18322" spans="16:17">
      <c r="P18322" s="63"/>
      <c r="Q18322" s="63"/>
    </row>
    <row r="18323" spans="16:17">
      <c r="P18323" s="63"/>
      <c r="Q18323" s="63"/>
    </row>
    <row r="18324" spans="16:17">
      <c r="P18324" s="63"/>
      <c r="Q18324" s="63"/>
    </row>
    <row r="18325" spans="16:17">
      <c r="P18325" s="63"/>
      <c r="Q18325" s="63"/>
    </row>
    <row r="18326" spans="16:17">
      <c r="P18326" s="63"/>
      <c r="Q18326" s="63"/>
    </row>
    <row r="18327" spans="16:17">
      <c r="P18327" s="63"/>
      <c r="Q18327" s="63"/>
    </row>
    <row r="18328" spans="16:17">
      <c r="P18328" s="63"/>
      <c r="Q18328" s="63"/>
    </row>
    <row r="18329" spans="16:17">
      <c r="P18329" s="63"/>
      <c r="Q18329" s="63"/>
    </row>
    <row r="18330" spans="16:17">
      <c r="P18330" s="63"/>
      <c r="Q18330" s="63"/>
    </row>
    <row r="18331" spans="16:17">
      <c r="P18331" s="63"/>
      <c r="Q18331" s="63"/>
    </row>
    <row r="18332" spans="16:17">
      <c r="P18332" s="63"/>
      <c r="Q18332" s="63"/>
    </row>
    <row r="18333" spans="16:17">
      <c r="P18333" s="63"/>
      <c r="Q18333" s="63"/>
    </row>
    <row r="18334" spans="16:17">
      <c r="P18334" s="63"/>
      <c r="Q18334" s="63"/>
    </row>
    <row r="18335" spans="16:17">
      <c r="P18335" s="63"/>
      <c r="Q18335" s="63"/>
    </row>
    <row r="18336" spans="16:17">
      <c r="P18336" s="63"/>
      <c r="Q18336" s="63"/>
    </row>
    <row r="18337" spans="16:17">
      <c r="P18337" s="63"/>
      <c r="Q18337" s="63"/>
    </row>
    <row r="18338" spans="16:17">
      <c r="P18338" s="63"/>
      <c r="Q18338" s="63"/>
    </row>
    <row r="18339" spans="16:17">
      <c r="P18339" s="63"/>
      <c r="Q18339" s="63"/>
    </row>
    <row r="18340" spans="16:17">
      <c r="P18340" s="63"/>
      <c r="Q18340" s="63"/>
    </row>
    <row r="18341" spans="16:17">
      <c r="P18341" s="63"/>
      <c r="Q18341" s="63"/>
    </row>
    <row r="18342" spans="16:17">
      <c r="P18342" s="63"/>
      <c r="Q18342" s="63"/>
    </row>
    <row r="18343" spans="16:17">
      <c r="P18343" s="63"/>
      <c r="Q18343" s="63"/>
    </row>
    <row r="18344" spans="16:17">
      <c r="P18344" s="63"/>
      <c r="Q18344" s="63"/>
    </row>
    <row r="18345" spans="16:17">
      <c r="P18345" s="63"/>
      <c r="Q18345" s="63"/>
    </row>
    <row r="18346" spans="16:17">
      <c r="P18346" s="63"/>
      <c r="Q18346" s="63"/>
    </row>
    <row r="18347" spans="16:17">
      <c r="P18347" s="63"/>
      <c r="Q18347" s="63"/>
    </row>
    <row r="18348" spans="16:17">
      <c r="P18348" s="63"/>
      <c r="Q18348" s="63"/>
    </row>
    <row r="18349" spans="16:17">
      <c r="P18349" s="63"/>
      <c r="Q18349" s="63"/>
    </row>
    <row r="18350" spans="16:17">
      <c r="P18350" s="63"/>
      <c r="Q18350" s="63"/>
    </row>
    <row r="18351" spans="16:17">
      <c r="P18351" s="63"/>
      <c r="Q18351" s="63"/>
    </row>
    <row r="18352" spans="16:17">
      <c r="P18352" s="63"/>
      <c r="Q18352" s="63"/>
    </row>
    <row r="18353" spans="16:17">
      <c r="P18353" s="63"/>
      <c r="Q18353" s="63"/>
    </row>
    <row r="18354" spans="16:17">
      <c r="P18354" s="63"/>
      <c r="Q18354" s="63"/>
    </row>
    <row r="18355" spans="16:17">
      <c r="P18355" s="63"/>
      <c r="Q18355" s="63"/>
    </row>
    <row r="18356" spans="16:17">
      <c r="P18356" s="63"/>
      <c r="Q18356" s="63"/>
    </row>
    <row r="18357" spans="16:17">
      <c r="P18357" s="63"/>
      <c r="Q18357" s="63"/>
    </row>
    <row r="18358" spans="16:17">
      <c r="P18358" s="63"/>
      <c r="Q18358" s="63"/>
    </row>
    <row r="18359" spans="16:17">
      <c r="P18359" s="63"/>
      <c r="Q18359" s="63"/>
    </row>
    <row r="18360" spans="16:17">
      <c r="P18360" s="63"/>
      <c r="Q18360" s="63"/>
    </row>
    <row r="18361" spans="16:17">
      <c r="P18361" s="63"/>
      <c r="Q18361" s="63"/>
    </row>
    <row r="18362" spans="16:17">
      <c r="P18362" s="63"/>
      <c r="Q18362" s="63"/>
    </row>
    <row r="18363" spans="16:17">
      <c r="P18363" s="63"/>
      <c r="Q18363" s="63"/>
    </row>
    <row r="18364" spans="16:17">
      <c r="P18364" s="63"/>
      <c r="Q18364" s="63"/>
    </row>
    <row r="18365" spans="16:17">
      <c r="P18365" s="63"/>
      <c r="Q18365" s="63"/>
    </row>
    <row r="18366" spans="16:17">
      <c r="P18366" s="63"/>
      <c r="Q18366" s="63"/>
    </row>
    <row r="18367" spans="16:17">
      <c r="P18367" s="63"/>
      <c r="Q18367" s="63"/>
    </row>
    <row r="18368" spans="16:17">
      <c r="P18368" s="63"/>
      <c r="Q18368" s="63"/>
    </row>
    <row r="18369" spans="16:17">
      <c r="P18369" s="63"/>
      <c r="Q18369" s="63"/>
    </row>
    <row r="18370" spans="16:17">
      <c r="P18370" s="63"/>
      <c r="Q18370" s="63"/>
    </row>
    <row r="18371" spans="16:17">
      <c r="P18371" s="63"/>
      <c r="Q18371" s="63"/>
    </row>
    <row r="18372" spans="16:17">
      <c r="P18372" s="63"/>
      <c r="Q18372" s="63"/>
    </row>
    <row r="18373" spans="16:17">
      <c r="P18373" s="63"/>
      <c r="Q18373" s="63"/>
    </row>
    <row r="18374" spans="16:17">
      <c r="P18374" s="63"/>
      <c r="Q18374" s="63"/>
    </row>
    <row r="18375" spans="16:17">
      <c r="P18375" s="63"/>
      <c r="Q18375" s="63"/>
    </row>
    <row r="18376" spans="16:17">
      <c r="P18376" s="63"/>
      <c r="Q18376" s="63"/>
    </row>
    <row r="18377" spans="16:17">
      <c r="P18377" s="63"/>
      <c r="Q18377" s="63"/>
    </row>
    <row r="18378" spans="16:17">
      <c r="P18378" s="63"/>
      <c r="Q18378" s="63"/>
    </row>
    <row r="18379" spans="16:17">
      <c r="P18379" s="63"/>
      <c r="Q18379" s="63"/>
    </row>
    <row r="18380" spans="16:17">
      <c r="P18380" s="63"/>
      <c r="Q18380" s="63"/>
    </row>
    <row r="18381" spans="16:17">
      <c r="P18381" s="63"/>
      <c r="Q18381" s="63"/>
    </row>
    <row r="18382" spans="16:17">
      <c r="P18382" s="63"/>
      <c r="Q18382" s="63"/>
    </row>
    <row r="18383" spans="16:17">
      <c r="P18383" s="63"/>
      <c r="Q18383" s="63"/>
    </row>
    <row r="18384" spans="16:17">
      <c r="P18384" s="63"/>
      <c r="Q18384" s="63"/>
    </row>
    <row r="18385" spans="16:17">
      <c r="P18385" s="63"/>
      <c r="Q18385" s="63"/>
    </row>
    <row r="18386" spans="16:17">
      <c r="P18386" s="63"/>
      <c r="Q18386" s="63"/>
    </row>
    <row r="18387" spans="16:17">
      <c r="P18387" s="63"/>
      <c r="Q18387" s="63"/>
    </row>
    <row r="18388" spans="16:17">
      <c r="P18388" s="63"/>
      <c r="Q18388" s="63"/>
    </row>
    <row r="18389" spans="16:17">
      <c r="P18389" s="63"/>
      <c r="Q18389" s="63"/>
    </row>
    <row r="18390" spans="16:17">
      <c r="P18390" s="63"/>
      <c r="Q18390" s="63"/>
    </row>
    <row r="18391" spans="16:17">
      <c r="P18391" s="63"/>
      <c r="Q18391" s="63"/>
    </row>
    <row r="18392" spans="16:17">
      <c r="P18392" s="63"/>
      <c r="Q18392" s="63"/>
    </row>
    <row r="18393" spans="16:17">
      <c r="P18393" s="63"/>
      <c r="Q18393" s="63"/>
    </row>
    <row r="18394" spans="16:17">
      <c r="P18394" s="63"/>
      <c r="Q18394" s="63"/>
    </row>
    <row r="18395" spans="16:17">
      <c r="P18395" s="63"/>
      <c r="Q18395" s="63"/>
    </row>
    <row r="18396" spans="16:17">
      <c r="P18396" s="63"/>
      <c r="Q18396" s="63"/>
    </row>
    <row r="18397" spans="16:17">
      <c r="P18397" s="63"/>
      <c r="Q18397" s="63"/>
    </row>
    <row r="18398" spans="16:17">
      <c r="P18398" s="63"/>
      <c r="Q18398" s="63"/>
    </row>
    <row r="18399" spans="16:17">
      <c r="P18399" s="63"/>
      <c r="Q18399" s="63"/>
    </row>
    <row r="18400" spans="16:17">
      <c r="P18400" s="63"/>
      <c r="Q18400" s="63"/>
    </row>
    <row r="18401" spans="15:17">
      <c r="P18401" s="63"/>
      <c r="Q18401" s="63"/>
    </row>
    <row r="18402" spans="15:17">
      <c r="P18402" s="63"/>
      <c r="Q18402" s="63"/>
    </row>
    <row r="18403" spans="15:17">
      <c r="O18403" s="55"/>
      <c r="P18403" s="63"/>
      <c r="Q18403" s="63"/>
    </row>
    <row r="18404" spans="15:17">
      <c r="O18404" s="55"/>
      <c r="P18404" s="63"/>
      <c r="Q18404" s="63"/>
    </row>
    <row r="18405" spans="15:17">
      <c r="O18405" s="55"/>
      <c r="P18405" s="63"/>
      <c r="Q18405" s="63"/>
    </row>
    <row r="18406" spans="15:17">
      <c r="O18406" s="55"/>
      <c r="P18406" s="63"/>
      <c r="Q18406" s="63"/>
    </row>
    <row r="18407" spans="15:17">
      <c r="O18407" s="55"/>
      <c r="P18407" s="63"/>
      <c r="Q18407" s="63"/>
    </row>
    <row r="18408" spans="15:17">
      <c r="O18408" s="55"/>
      <c r="P18408" s="63"/>
      <c r="Q18408" s="63"/>
    </row>
    <row r="18409" spans="15:17">
      <c r="O18409" s="55"/>
      <c r="P18409" s="63"/>
      <c r="Q18409" s="63"/>
    </row>
    <row r="18410" spans="15:17">
      <c r="O18410" s="55"/>
      <c r="P18410" s="63"/>
      <c r="Q18410" s="63"/>
    </row>
    <row r="18411" spans="15:17">
      <c r="O18411" s="55"/>
      <c r="P18411" s="63"/>
      <c r="Q18411" s="63"/>
    </row>
    <row r="18412" spans="15:17">
      <c r="O18412" s="55"/>
      <c r="P18412" s="63"/>
      <c r="Q18412" s="63"/>
    </row>
    <row r="18413" spans="15:17">
      <c r="O18413" s="55"/>
      <c r="P18413" s="63"/>
      <c r="Q18413" s="63"/>
    </row>
    <row r="18414" spans="15:17">
      <c r="O18414" s="55"/>
      <c r="P18414" s="63"/>
      <c r="Q18414" s="63"/>
    </row>
    <row r="18415" spans="15:17">
      <c r="O18415" s="55"/>
      <c r="P18415" s="63"/>
      <c r="Q18415" s="63"/>
    </row>
    <row r="18416" spans="15:17">
      <c r="O18416" s="55"/>
      <c r="P18416" s="63"/>
      <c r="Q18416" s="63"/>
    </row>
    <row r="18417" spans="15:17">
      <c r="O18417" s="55"/>
      <c r="P18417" s="63"/>
      <c r="Q18417" s="63"/>
    </row>
    <row r="18418" spans="15:17">
      <c r="O18418" s="55"/>
      <c r="P18418" s="63"/>
      <c r="Q18418" s="63"/>
    </row>
    <row r="18419" spans="15:17">
      <c r="O18419" s="55"/>
      <c r="P18419" s="63"/>
      <c r="Q18419" s="63"/>
    </row>
    <row r="18420" spans="15:17">
      <c r="O18420" s="55"/>
      <c r="P18420" s="63"/>
      <c r="Q18420" s="63"/>
    </row>
    <row r="18421" spans="15:17">
      <c r="O18421" s="55"/>
      <c r="P18421" s="63"/>
      <c r="Q18421" s="63"/>
    </row>
    <row r="18422" spans="15:17">
      <c r="O18422" s="55"/>
      <c r="P18422" s="63"/>
      <c r="Q18422" s="63"/>
    </row>
    <row r="18423" spans="15:17">
      <c r="O18423" s="55"/>
      <c r="P18423" s="63"/>
      <c r="Q18423" s="63"/>
    </row>
    <row r="18424" spans="15:17">
      <c r="O18424" s="55"/>
      <c r="P18424" s="63"/>
      <c r="Q18424" s="63"/>
    </row>
    <row r="18425" spans="15:17">
      <c r="O18425" s="55"/>
      <c r="P18425" s="63"/>
      <c r="Q18425" s="63"/>
    </row>
    <row r="18426" spans="15:17">
      <c r="O18426" s="55"/>
      <c r="P18426" s="63"/>
      <c r="Q18426" s="63"/>
    </row>
    <row r="18427" spans="15:17">
      <c r="O18427" s="55"/>
      <c r="P18427" s="63"/>
      <c r="Q18427" s="63"/>
    </row>
    <row r="18428" spans="15:17">
      <c r="O18428" s="55"/>
      <c r="P18428" s="63"/>
      <c r="Q18428" s="63"/>
    </row>
    <row r="18429" spans="15:17">
      <c r="O18429" s="55"/>
      <c r="P18429" s="63"/>
      <c r="Q18429" s="63"/>
    </row>
    <row r="18430" spans="15:17">
      <c r="O18430" s="55"/>
      <c r="P18430" s="63"/>
      <c r="Q18430" s="63"/>
    </row>
    <row r="18431" spans="15:17">
      <c r="O18431" s="55"/>
      <c r="P18431" s="63"/>
      <c r="Q18431" s="63"/>
    </row>
    <row r="18432" spans="15:17">
      <c r="O18432" s="55"/>
      <c r="P18432" s="63"/>
      <c r="Q18432" s="63"/>
    </row>
    <row r="18433" spans="15:17">
      <c r="O18433" s="55"/>
      <c r="P18433" s="63"/>
      <c r="Q18433" s="63"/>
    </row>
    <row r="18434" spans="15:17">
      <c r="O18434" s="55"/>
      <c r="P18434" s="63"/>
      <c r="Q18434" s="63"/>
    </row>
    <row r="18435" spans="15:17">
      <c r="O18435" s="55"/>
      <c r="P18435" s="63"/>
      <c r="Q18435" s="63"/>
    </row>
    <row r="18436" spans="15:17">
      <c r="O18436" s="55"/>
      <c r="P18436" s="63"/>
      <c r="Q18436" s="63"/>
    </row>
    <row r="18437" spans="15:17">
      <c r="O18437" s="55"/>
      <c r="P18437" s="63"/>
      <c r="Q18437" s="63"/>
    </row>
    <row r="18438" spans="15:17">
      <c r="O18438" s="55"/>
      <c r="P18438" s="63"/>
      <c r="Q18438" s="63"/>
    </row>
    <row r="18439" spans="15:17">
      <c r="O18439" s="55"/>
      <c r="P18439" s="63"/>
      <c r="Q18439" s="63"/>
    </row>
    <row r="18440" spans="15:17">
      <c r="O18440" s="55"/>
      <c r="P18440" s="63"/>
      <c r="Q18440" s="63"/>
    </row>
    <row r="18441" spans="15:17">
      <c r="O18441" s="55"/>
      <c r="P18441" s="63"/>
      <c r="Q18441" s="63"/>
    </row>
    <row r="18442" spans="15:17">
      <c r="O18442" s="55"/>
      <c r="P18442" s="63"/>
      <c r="Q18442" s="63"/>
    </row>
    <row r="18443" spans="15:17">
      <c r="O18443" s="55"/>
      <c r="P18443" s="63"/>
      <c r="Q18443" s="63"/>
    </row>
    <row r="18444" spans="15:17">
      <c r="O18444" s="55"/>
      <c r="P18444" s="63"/>
      <c r="Q18444" s="63"/>
    </row>
    <row r="18445" spans="15:17">
      <c r="O18445" s="55"/>
      <c r="P18445" s="63"/>
      <c r="Q18445" s="63"/>
    </row>
    <row r="18446" spans="15:17">
      <c r="O18446" s="55"/>
      <c r="P18446" s="63"/>
      <c r="Q18446" s="63"/>
    </row>
    <row r="18447" spans="15:17">
      <c r="O18447" s="55"/>
      <c r="P18447" s="63"/>
      <c r="Q18447" s="63"/>
    </row>
    <row r="18448" spans="15:17">
      <c r="O18448" s="55"/>
      <c r="P18448" s="63"/>
      <c r="Q18448" s="63"/>
    </row>
    <row r="18449" spans="15:17">
      <c r="O18449" s="55"/>
      <c r="P18449" s="63"/>
      <c r="Q18449" s="63"/>
    </row>
    <row r="18450" spans="15:17">
      <c r="O18450" s="55"/>
      <c r="P18450" s="63"/>
      <c r="Q18450" s="63"/>
    </row>
    <row r="18451" spans="15:17">
      <c r="O18451" s="55"/>
      <c r="P18451" s="63"/>
      <c r="Q18451" s="63"/>
    </row>
    <row r="18452" spans="15:17">
      <c r="O18452" s="55"/>
      <c r="P18452" s="63"/>
      <c r="Q18452" s="63"/>
    </row>
    <row r="18453" spans="15:17">
      <c r="O18453" s="55"/>
      <c r="P18453" s="63"/>
      <c r="Q18453" s="63"/>
    </row>
    <row r="18454" spans="15:17">
      <c r="O18454" s="55"/>
      <c r="P18454" s="63"/>
      <c r="Q18454" s="63"/>
    </row>
    <row r="18455" spans="15:17">
      <c r="O18455" s="55"/>
      <c r="P18455" s="63"/>
      <c r="Q18455" s="63"/>
    </row>
    <row r="18456" spans="15:17">
      <c r="O18456" s="55"/>
      <c r="P18456" s="63"/>
      <c r="Q18456" s="63"/>
    </row>
    <row r="18457" spans="15:17">
      <c r="O18457" s="55"/>
      <c r="P18457" s="63"/>
      <c r="Q18457" s="63"/>
    </row>
    <row r="18458" spans="15:17">
      <c r="O18458" s="55"/>
      <c r="P18458" s="63"/>
      <c r="Q18458" s="63"/>
    </row>
    <row r="18459" spans="15:17">
      <c r="O18459" s="55"/>
      <c r="P18459" s="63"/>
      <c r="Q18459" s="63"/>
    </row>
    <row r="18460" spans="15:17">
      <c r="O18460" s="55"/>
      <c r="P18460" s="63"/>
      <c r="Q18460" s="63"/>
    </row>
    <row r="18461" spans="15:17">
      <c r="O18461" s="55"/>
      <c r="P18461" s="63"/>
      <c r="Q18461" s="63"/>
    </row>
    <row r="18462" spans="15:17">
      <c r="O18462" s="55"/>
      <c r="P18462" s="63"/>
      <c r="Q18462" s="63"/>
    </row>
    <row r="18463" spans="15:17">
      <c r="O18463" s="55"/>
      <c r="P18463" s="63"/>
      <c r="Q18463" s="63"/>
    </row>
    <row r="18464" spans="15:17">
      <c r="O18464" s="55"/>
      <c r="P18464" s="63"/>
      <c r="Q18464" s="63"/>
    </row>
    <row r="18465" spans="15:17">
      <c r="O18465" s="55"/>
      <c r="P18465" s="63"/>
      <c r="Q18465" s="63"/>
    </row>
    <row r="18466" spans="15:17">
      <c r="O18466" s="55"/>
      <c r="P18466" s="63"/>
      <c r="Q18466" s="63"/>
    </row>
    <row r="18467" spans="15:17">
      <c r="O18467" s="55"/>
      <c r="P18467" s="63"/>
      <c r="Q18467" s="63"/>
    </row>
    <row r="18468" spans="15:17">
      <c r="O18468" s="55"/>
      <c r="P18468" s="63"/>
      <c r="Q18468" s="63"/>
    </row>
    <row r="18469" spans="15:17">
      <c r="O18469" s="55"/>
      <c r="P18469" s="63"/>
      <c r="Q18469" s="63"/>
    </row>
    <row r="18470" spans="15:17">
      <c r="O18470" s="55"/>
      <c r="P18470" s="63"/>
      <c r="Q18470" s="63"/>
    </row>
    <row r="18471" spans="15:17">
      <c r="O18471" s="55"/>
      <c r="P18471" s="63"/>
      <c r="Q18471" s="63"/>
    </row>
    <row r="18472" spans="15:17">
      <c r="O18472" s="55"/>
      <c r="P18472" s="63"/>
      <c r="Q18472" s="63"/>
    </row>
    <row r="18473" spans="15:17">
      <c r="O18473" s="55"/>
      <c r="P18473" s="63"/>
      <c r="Q18473" s="63"/>
    </row>
    <row r="18474" spans="15:17">
      <c r="O18474" s="55"/>
      <c r="P18474" s="63"/>
      <c r="Q18474" s="63"/>
    </row>
    <row r="18475" spans="15:17">
      <c r="O18475" s="55"/>
      <c r="P18475" s="63"/>
      <c r="Q18475" s="63"/>
    </row>
    <row r="18476" spans="15:17">
      <c r="O18476" s="55"/>
      <c r="P18476" s="63"/>
      <c r="Q18476" s="63"/>
    </row>
    <row r="18477" spans="15:17">
      <c r="O18477" s="55"/>
      <c r="P18477" s="63"/>
      <c r="Q18477" s="63"/>
    </row>
    <row r="18478" spans="15:17">
      <c r="O18478" s="55"/>
      <c r="P18478" s="63"/>
      <c r="Q18478" s="63"/>
    </row>
    <row r="18479" spans="15:17">
      <c r="O18479" s="55"/>
      <c r="P18479" s="63"/>
      <c r="Q18479" s="63"/>
    </row>
    <row r="18480" spans="15:17">
      <c r="O18480" s="55"/>
      <c r="P18480" s="63"/>
      <c r="Q18480" s="63"/>
    </row>
    <row r="18481" spans="15:17">
      <c r="O18481" s="55"/>
      <c r="P18481" s="63"/>
      <c r="Q18481" s="63"/>
    </row>
    <row r="18482" spans="15:17">
      <c r="O18482" s="55"/>
      <c r="P18482" s="63"/>
      <c r="Q18482" s="63"/>
    </row>
    <row r="18483" spans="15:17">
      <c r="O18483" s="55"/>
      <c r="P18483" s="63"/>
      <c r="Q18483" s="63"/>
    </row>
    <row r="18484" spans="15:17">
      <c r="O18484" s="55"/>
      <c r="P18484" s="63"/>
      <c r="Q18484" s="63"/>
    </row>
    <row r="18485" spans="15:17">
      <c r="O18485" s="55"/>
      <c r="P18485" s="63"/>
      <c r="Q18485" s="63"/>
    </row>
    <row r="18486" spans="15:17">
      <c r="O18486" s="55"/>
      <c r="P18486" s="63"/>
      <c r="Q18486" s="63"/>
    </row>
    <row r="18487" spans="15:17">
      <c r="O18487" s="55"/>
      <c r="P18487" s="63"/>
      <c r="Q18487" s="63"/>
    </row>
    <row r="18488" spans="15:17">
      <c r="O18488" s="55"/>
      <c r="P18488" s="63"/>
      <c r="Q18488" s="63"/>
    </row>
    <row r="18489" spans="15:17">
      <c r="O18489" s="55"/>
      <c r="P18489" s="63"/>
      <c r="Q18489" s="63"/>
    </row>
    <row r="18490" spans="15:17">
      <c r="O18490" s="55"/>
      <c r="P18490" s="63"/>
      <c r="Q18490" s="63"/>
    </row>
    <row r="18491" spans="15:17">
      <c r="O18491" s="55"/>
      <c r="P18491" s="63"/>
      <c r="Q18491" s="63"/>
    </row>
    <row r="18492" spans="15:17">
      <c r="O18492" s="55"/>
      <c r="P18492" s="63"/>
      <c r="Q18492" s="63"/>
    </row>
    <row r="18493" spans="15:17">
      <c r="O18493" s="55"/>
      <c r="P18493" s="63"/>
      <c r="Q18493" s="63"/>
    </row>
    <row r="18494" spans="15:17">
      <c r="O18494" s="55"/>
      <c r="P18494" s="63"/>
      <c r="Q18494" s="63"/>
    </row>
    <row r="18495" spans="15:17">
      <c r="O18495" s="55"/>
      <c r="P18495" s="63"/>
      <c r="Q18495" s="63"/>
    </row>
    <row r="18496" spans="15:17">
      <c r="O18496" s="55"/>
      <c r="P18496" s="63"/>
      <c r="Q18496" s="63"/>
    </row>
    <row r="18497" spans="15:17">
      <c r="O18497" s="55"/>
      <c r="P18497" s="63"/>
      <c r="Q18497" s="63"/>
    </row>
    <row r="18498" spans="15:17">
      <c r="O18498" s="55"/>
      <c r="P18498" s="63"/>
      <c r="Q18498" s="63"/>
    </row>
    <row r="18499" spans="15:17">
      <c r="O18499" s="55"/>
      <c r="P18499" s="63"/>
      <c r="Q18499" s="63"/>
    </row>
    <row r="18500" spans="15:17">
      <c r="O18500" s="55"/>
      <c r="P18500" s="63"/>
      <c r="Q18500" s="63"/>
    </row>
    <row r="18501" spans="15:17">
      <c r="O18501" s="55"/>
      <c r="P18501" s="63"/>
      <c r="Q18501" s="63"/>
    </row>
    <row r="18502" spans="15:17">
      <c r="O18502" s="55"/>
      <c r="P18502" s="63"/>
      <c r="Q18502" s="63"/>
    </row>
    <row r="18503" spans="15:17">
      <c r="O18503" s="55"/>
      <c r="P18503" s="63"/>
      <c r="Q18503" s="63"/>
    </row>
    <row r="18504" spans="15:17">
      <c r="O18504" s="55"/>
      <c r="P18504" s="63"/>
      <c r="Q18504" s="63"/>
    </row>
    <row r="18505" spans="15:17">
      <c r="O18505" s="55"/>
      <c r="P18505" s="63"/>
      <c r="Q18505" s="63"/>
    </row>
    <row r="18506" spans="15:17">
      <c r="O18506" s="55"/>
      <c r="P18506" s="63"/>
      <c r="Q18506" s="63"/>
    </row>
    <row r="18507" spans="15:17">
      <c r="O18507" s="55"/>
      <c r="P18507" s="63"/>
      <c r="Q18507" s="63"/>
    </row>
    <row r="18508" spans="15:17">
      <c r="O18508" s="55"/>
      <c r="P18508" s="63"/>
      <c r="Q18508" s="63"/>
    </row>
    <row r="18509" spans="15:17">
      <c r="O18509" s="55"/>
      <c r="P18509" s="63"/>
      <c r="Q18509" s="63"/>
    </row>
    <row r="18510" spans="15:17">
      <c r="O18510" s="55"/>
      <c r="P18510" s="63"/>
      <c r="Q18510" s="63"/>
    </row>
    <row r="18511" spans="15:17">
      <c r="O18511" s="55"/>
      <c r="P18511" s="63"/>
      <c r="Q18511" s="63"/>
    </row>
    <row r="18512" spans="15:17">
      <c r="O18512" s="55"/>
      <c r="P18512" s="63"/>
      <c r="Q18512" s="63"/>
    </row>
    <row r="18513" spans="15:17">
      <c r="O18513" s="55"/>
      <c r="P18513" s="63"/>
      <c r="Q18513" s="63"/>
    </row>
    <row r="18514" spans="15:17">
      <c r="O18514" s="55"/>
      <c r="P18514" s="63"/>
      <c r="Q18514" s="63"/>
    </row>
    <row r="18515" spans="15:17">
      <c r="O18515" s="55"/>
      <c r="P18515" s="63"/>
      <c r="Q18515" s="63"/>
    </row>
    <row r="18516" spans="15:17">
      <c r="O18516" s="55"/>
      <c r="P18516" s="63"/>
      <c r="Q18516" s="63"/>
    </row>
    <row r="18517" spans="15:17">
      <c r="O18517" s="55"/>
      <c r="P18517" s="63"/>
      <c r="Q18517" s="63"/>
    </row>
    <row r="18518" spans="15:17">
      <c r="O18518" s="55"/>
      <c r="P18518" s="63"/>
      <c r="Q18518" s="63"/>
    </row>
    <row r="18519" spans="15:17">
      <c r="O18519" s="55"/>
      <c r="P18519" s="63"/>
      <c r="Q18519" s="63"/>
    </row>
    <row r="18520" spans="15:17">
      <c r="O18520" s="55"/>
      <c r="P18520" s="63"/>
      <c r="Q18520" s="63"/>
    </row>
    <row r="18521" spans="15:17">
      <c r="O18521" s="55"/>
      <c r="P18521" s="63"/>
      <c r="Q18521" s="63"/>
    </row>
    <row r="18522" spans="15:17">
      <c r="O18522" s="55"/>
      <c r="P18522" s="63"/>
      <c r="Q18522" s="63"/>
    </row>
    <row r="18523" spans="15:17">
      <c r="O18523" s="55"/>
      <c r="P18523" s="63"/>
      <c r="Q18523" s="63"/>
    </row>
    <row r="18524" spans="15:17">
      <c r="O18524" s="55"/>
      <c r="P18524" s="63"/>
      <c r="Q18524" s="63"/>
    </row>
    <row r="18525" spans="15:17">
      <c r="O18525" s="55"/>
      <c r="P18525" s="63"/>
      <c r="Q18525" s="63"/>
    </row>
    <row r="18526" spans="15:17">
      <c r="O18526" s="55"/>
      <c r="P18526" s="63"/>
      <c r="Q18526" s="63"/>
    </row>
    <row r="18527" spans="15:17">
      <c r="O18527" s="55"/>
      <c r="P18527" s="63"/>
      <c r="Q18527" s="63"/>
    </row>
    <row r="18528" spans="15:17">
      <c r="O18528" s="55"/>
      <c r="P18528" s="63"/>
      <c r="Q18528" s="63"/>
    </row>
    <row r="18529" spans="15:17">
      <c r="O18529" s="55"/>
      <c r="P18529" s="63"/>
      <c r="Q18529" s="63"/>
    </row>
    <row r="18530" spans="15:17">
      <c r="O18530" s="55"/>
      <c r="P18530" s="63"/>
      <c r="Q18530" s="63"/>
    </row>
    <row r="18531" spans="15:17">
      <c r="O18531" s="55"/>
      <c r="P18531" s="63"/>
      <c r="Q18531" s="63"/>
    </row>
    <row r="18532" spans="15:17">
      <c r="O18532" s="55"/>
      <c r="P18532" s="63"/>
      <c r="Q18532" s="63"/>
    </row>
    <row r="18533" spans="15:17">
      <c r="O18533" s="55"/>
      <c r="P18533" s="63"/>
      <c r="Q18533" s="63"/>
    </row>
    <row r="18534" spans="15:17">
      <c r="O18534" s="55"/>
      <c r="P18534" s="63"/>
      <c r="Q18534" s="63"/>
    </row>
    <row r="18535" spans="15:17">
      <c r="O18535" s="55"/>
      <c r="P18535" s="63"/>
      <c r="Q18535" s="63"/>
    </row>
    <row r="18536" spans="15:17">
      <c r="O18536" s="55"/>
      <c r="P18536" s="63"/>
      <c r="Q18536" s="63"/>
    </row>
    <row r="18537" spans="15:17">
      <c r="O18537" s="55"/>
      <c r="P18537" s="63"/>
      <c r="Q18537" s="63"/>
    </row>
    <row r="18538" spans="15:17">
      <c r="O18538" s="55"/>
      <c r="P18538" s="63"/>
      <c r="Q18538" s="63"/>
    </row>
    <row r="18539" spans="15:17">
      <c r="O18539" s="55"/>
      <c r="P18539" s="63"/>
      <c r="Q18539" s="63"/>
    </row>
    <row r="18540" spans="15:17">
      <c r="O18540" s="55"/>
      <c r="P18540" s="63"/>
      <c r="Q18540" s="63"/>
    </row>
    <row r="18541" spans="15:17">
      <c r="O18541" s="55"/>
      <c r="P18541" s="63"/>
      <c r="Q18541" s="63"/>
    </row>
    <row r="18542" spans="15:17">
      <c r="O18542" s="55"/>
      <c r="P18542" s="63"/>
      <c r="Q18542" s="63"/>
    </row>
    <row r="18543" spans="15:17">
      <c r="O18543" s="55"/>
      <c r="P18543" s="63"/>
      <c r="Q18543" s="63"/>
    </row>
    <row r="18544" spans="15:17">
      <c r="O18544" s="55"/>
      <c r="P18544" s="63"/>
      <c r="Q18544" s="63"/>
    </row>
    <row r="18545" spans="15:17">
      <c r="O18545" s="55"/>
      <c r="P18545" s="63"/>
      <c r="Q18545" s="63"/>
    </row>
    <row r="18546" spans="15:17">
      <c r="O18546" s="55"/>
      <c r="P18546" s="63"/>
      <c r="Q18546" s="63"/>
    </row>
    <row r="18547" spans="15:17">
      <c r="O18547" s="55"/>
      <c r="P18547" s="63"/>
      <c r="Q18547" s="63"/>
    </row>
    <row r="18548" spans="15:17">
      <c r="O18548" s="55"/>
      <c r="P18548" s="63"/>
      <c r="Q18548" s="63"/>
    </row>
    <row r="18549" spans="15:17">
      <c r="O18549" s="55"/>
      <c r="P18549" s="63"/>
      <c r="Q18549" s="63"/>
    </row>
    <row r="18550" spans="15:17">
      <c r="O18550" s="55"/>
      <c r="P18550" s="63"/>
      <c r="Q18550" s="63"/>
    </row>
    <row r="18551" spans="15:17">
      <c r="O18551" s="55"/>
      <c r="P18551" s="63"/>
      <c r="Q18551" s="63"/>
    </row>
    <row r="18552" spans="15:17">
      <c r="O18552" s="55"/>
      <c r="P18552" s="63"/>
      <c r="Q18552" s="63"/>
    </row>
    <row r="18553" spans="15:17">
      <c r="O18553" s="55"/>
      <c r="P18553" s="63"/>
      <c r="Q18553" s="63"/>
    </row>
    <row r="18554" spans="15:17">
      <c r="O18554" s="55"/>
      <c r="P18554" s="63"/>
      <c r="Q18554" s="63"/>
    </row>
    <row r="18555" spans="15:17">
      <c r="O18555" s="55"/>
      <c r="P18555" s="63"/>
      <c r="Q18555" s="63"/>
    </row>
    <row r="18556" spans="15:17">
      <c r="O18556" s="55"/>
      <c r="P18556" s="63"/>
      <c r="Q18556" s="63"/>
    </row>
    <row r="18557" spans="15:17">
      <c r="O18557" s="55"/>
      <c r="P18557" s="63"/>
      <c r="Q18557" s="63"/>
    </row>
    <row r="18558" spans="15:17">
      <c r="O18558" s="55"/>
      <c r="P18558" s="63"/>
      <c r="Q18558" s="63"/>
    </row>
    <row r="18559" spans="15:17">
      <c r="O18559" s="55"/>
      <c r="P18559" s="63"/>
      <c r="Q18559" s="63"/>
    </row>
    <row r="18560" spans="15:17">
      <c r="O18560" s="55"/>
      <c r="P18560" s="63"/>
      <c r="Q18560" s="63"/>
    </row>
    <row r="18561" spans="15:17">
      <c r="O18561" s="55"/>
      <c r="P18561" s="63"/>
      <c r="Q18561" s="63"/>
    </row>
    <row r="18562" spans="15:17">
      <c r="O18562" s="55"/>
      <c r="P18562" s="63"/>
      <c r="Q18562" s="63"/>
    </row>
    <row r="18563" spans="15:17">
      <c r="O18563" s="55"/>
      <c r="P18563" s="63"/>
      <c r="Q18563" s="63"/>
    </row>
    <row r="18564" spans="15:17">
      <c r="O18564" s="55"/>
      <c r="P18564" s="63"/>
      <c r="Q18564" s="63"/>
    </row>
    <row r="18565" spans="15:17">
      <c r="O18565" s="55"/>
      <c r="P18565" s="63"/>
      <c r="Q18565" s="63"/>
    </row>
    <row r="18566" spans="15:17">
      <c r="O18566" s="55"/>
      <c r="P18566" s="63"/>
      <c r="Q18566" s="63"/>
    </row>
    <row r="18567" spans="15:17">
      <c r="O18567" s="55"/>
      <c r="P18567" s="63"/>
      <c r="Q18567" s="63"/>
    </row>
    <row r="18568" spans="15:17">
      <c r="O18568" s="55"/>
      <c r="P18568" s="63"/>
      <c r="Q18568" s="63"/>
    </row>
    <row r="18569" spans="15:17">
      <c r="O18569" s="55"/>
      <c r="P18569" s="63"/>
      <c r="Q18569" s="63"/>
    </row>
    <row r="18570" spans="15:17">
      <c r="O18570" s="55"/>
      <c r="P18570" s="63"/>
      <c r="Q18570" s="63"/>
    </row>
    <row r="18571" spans="15:17">
      <c r="O18571" s="55"/>
      <c r="P18571" s="63"/>
      <c r="Q18571" s="63"/>
    </row>
    <row r="18572" spans="15:17">
      <c r="O18572" s="55"/>
      <c r="P18572" s="63"/>
      <c r="Q18572" s="63"/>
    </row>
    <row r="18573" spans="15:17">
      <c r="O18573" s="55"/>
      <c r="P18573" s="63"/>
      <c r="Q18573" s="63"/>
    </row>
    <row r="18574" spans="15:17">
      <c r="O18574" s="55"/>
      <c r="P18574" s="63"/>
      <c r="Q18574" s="63"/>
    </row>
    <row r="18575" spans="15:17">
      <c r="O18575" s="55"/>
      <c r="P18575" s="63"/>
      <c r="Q18575" s="63"/>
    </row>
    <row r="18576" spans="15:17">
      <c r="O18576" s="55"/>
      <c r="P18576" s="63"/>
      <c r="Q18576" s="63"/>
    </row>
    <row r="18577" spans="15:17">
      <c r="O18577" s="55"/>
      <c r="P18577" s="63"/>
      <c r="Q18577" s="63"/>
    </row>
    <row r="18578" spans="15:17">
      <c r="O18578" s="55"/>
      <c r="P18578" s="63"/>
      <c r="Q18578" s="63"/>
    </row>
    <row r="18579" spans="15:17">
      <c r="O18579" s="55"/>
      <c r="P18579" s="63"/>
      <c r="Q18579" s="63"/>
    </row>
    <row r="18580" spans="15:17">
      <c r="O18580" s="55"/>
      <c r="P18580" s="63"/>
      <c r="Q18580" s="63"/>
    </row>
    <row r="18581" spans="15:17">
      <c r="O18581" s="55"/>
      <c r="P18581" s="63"/>
      <c r="Q18581" s="63"/>
    </row>
    <row r="18582" spans="15:17">
      <c r="O18582" s="55"/>
      <c r="P18582" s="63"/>
      <c r="Q18582" s="63"/>
    </row>
    <row r="18583" spans="15:17">
      <c r="O18583" s="55"/>
      <c r="P18583" s="63"/>
      <c r="Q18583" s="63"/>
    </row>
    <row r="18584" spans="15:17">
      <c r="O18584" s="55"/>
      <c r="P18584" s="63"/>
      <c r="Q18584" s="63"/>
    </row>
    <row r="18585" spans="15:17">
      <c r="O18585" s="55"/>
      <c r="P18585" s="63"/>
      <c r="Q18585" s="63"/>
    </row>
    <row r="18586" spans="15:17">
      <c r="O18586" s="55"/>
      <c r="P18586" s="63"/>
      <c r="Q18586" s="63"/>
    </row>
    <row r="18587" spans="15:17">
      <c r="O18587" s="55"/>
      <c r="P18587" s="63"/>
      <c r="Q18587" s="63"/>
    </row>
    <row r="18588" spans="15:17">
      <c r="O18588" s="55"/>
      <c r="P18588" s="63"/>
      <c r="Q18588" s="63"/>
    </row>
    <row r="18589" spans="15:17">
      <c r="O18589" s="55"/>
      <c r="P18589" s="63"/>
      <c r="Q18589" s="63"/>
    </row>
    <row r="18590" spans="15:17">
      <c r="O18590" s="55"/>
      <c r="P18590" s="63"/>
      <c r="Q18590" s="63"/>
    </row>
    <row r="18591" spans="15:17">
      <c r="O18591" s="55"/>
      <c r="P18591" s="63"/>
      <c r="Q18591" s="63"/>
    </row>
    <row r="18592" spans="15:17">
      <c r="O18592" s="55"/>
      <c r="P18592" s="63"/>
      <c r="Q18592" s="63"/>
    </row>
    <row r="18593" spans="15:17">
      <c r="O18593" s="55"/>
      <c r="P18593" s="63"/>
      <c r="Q18593" s="63"/>
    </row>
    <row r="18594" spans="15:17">
      <c r="O18594" s="55"/>
      <c r="P18594" s="63"/>
      <c r="Q18594" s="63"/>
    </row>
    <row r="18595" spans="15:17">
      <c r="O18595" s="55"/>
      <c r="P18595" s="63"/>
      <c r="Q18595" s="63"/>
    </row>
    <row r="18596" spans="15:17">
      <c r="O18596" s="55"/>
      <c r="P18596" s="63"/>
      <c r="Q18596" s="63"/>
    </row>
    <row r="18597" spans="15:17">
      <c r="O18597" s="55"/>
      <c r="P18597" s="63"/>
      <c r="Q18597" s="63"/>
    </row>
    <row r="18598" spans="15:17">
      <c r="O18598" s="55"/>
      <c r="P18598" s="63"/>
      <c r="Q18598" s="63"/>
    </row>
    <row r="18599" spans="15:17">
      <c r="O18599" s="55"/>
      <c r="P18599" s="63"/>
      <c r="Q18599" s="63"/>
    </row>
    <row r="18600" spans="15:17">
      <c r="O18600" s="55"/>
      <c r="P18600" s="63"/>
      <c r="Q18600" s="63"/>
    </row>
    <row r="18601" spans="15:17">
      <c r="O18601" s="55"/>
      <c r="P18601" s="63"/>
      <c r="Q18601" s="63"/>
    </row>
    <row r="18602" spans="15:17">
      <c r="O18602" s="55"/>
      <c r="P18602" s="63"/>
      <c r="Q18602" s="63"/>
    </row>
    <row r="18603" spans="15:17">
      <c r="O18603" s="55"/>
      <c r="P18603" s="63"/>
      <c r="Q18603" s="63"/>
    </row>
    <row r="18604" spans="15:17">
      <c r="O18604" s="55"/>
      <c r="P18604" s="63"/>
      <c r="Q18604" s="63"/>
    </row>
    <row r="18605" spans="15:17">
      <c r="O18605" s="55"/>
      <c r="P18605" s="63"/>
      <c r="Q18605" s="63"/>
    </row>
    <row r="18606" spans="15:17">
      <c r="O18606" s="55"/>
      <c r="P18606" s="63"/>
      <c r="Q18606" s="63"/>
    </row>
    <row r="18607" spans="15:17">
      <c r="O18607" s="55"/>
      <c r="P18607" s="63"/>
      <c r="Q18607" s="63"/>
    </row>
    <row r="18608" spans="15:17">
      <c r="O18608" s="55"/>
      <c r="P18608" s="63"/>
      <c r="Q18608" s="63"/>
    </row>
    <row r="18609" spans="15:17">
      <c r="O18609" s="55"/>
      <c r="P18609" s="63"/>
      <c r="Q18609" s="63"/>
    </row>
    <row r="18610" spans="15:17">
      <c r="O18610" s="55"/>
      <c r="P18610" s="63"/>
      <c r="Q18610" s="63"/>
    </row>
    <row r="18611" spans="15:17">
      <c r="O18611" s="55"/>
      <c r="P18611" s="63"/>
      <c r="Q18611" s="63"/>
    </row>
    <row r="18612" spans="15:17">
      <c r="O18612" s="55"/>
      <c r="P18612" s="63"/>
      <c r="Q18612" s="63"/>
    </row>
    <row r="18613" spans="15:17">
      <c r="O18613" s="55"/>
      <c r="P18613" s="63"/>
      <c r="Q18613" s="63"/>
    </row>
    <row r="18614" spans="15:17">
      <c r="O18614" s="55"/>
      <c r="P18614" s="63"/>
      <c r="Q18614" s="63"/>
    </row>
    <row r="18615" spans="15:17">
      <c r="O18615" s="55"/>
      <c r="P18615" s="63"/>
      <c r="Q18615" s="63"/>
    </row>
    <row r="18616" spans="15:17">
      <c r="O18616" s="55"/>
      <c r="P18616" s="63"/>
      <c r="Q18616" s="63"/>
    </row>
    <row r="18617" spans="15:17">
      <c r="O18617" s="55"/>
      <c r="P18617" s="63"/>
      <c r="Q18617" s="63"/>
    </row>
    <row r="18618" spans="15:17">
      <c r="O18618" s="55"/>
      <c r="P18618" s="63"/>
      <c r="Q18618" s="63"/>
    </row>
    <row r="18619" spans="15:17">
      <c r="O18619" s="55"/>
      <c r="P18619" s="63"/>
      <c r="Q18619" s="63"/>
    </row>
    <row r="18620" spans="15:17">
      <c r="O18620" s="55"/>
      <c r="P18620" s="63"/>
      <c r="Q18620" s="63"/>
    </row>
    <row r="18621" spans="15:17">
      <c r="O18621" s="55"/>
      <c r="P18621" s="63"/>
      <c r="Q18621" s="63"/>
    </row>
    <row r="18622" spans="15:17">
      <c r="O18622" s="55"/>
      <c r="P18622" s="63"/>
      <c r="Q18622" s="63"/>
    </row>
    <row r="18623" spans="15:17">
      <c r="O18623" s="55"/>
      <c r="P18623" s="63"/>
      <c r="Q18623" s="63"/>
    </row>
    <row r="18624" spans="15:17">
      <c r="O18624" s="55"/>
      <c r="P18624" s="63"/>
      <c r="Q18624" s="63"/>
    </row>
    <row r="18625" spans="15:17">
      <c r="O18625" s="55"/>
      <c r="P18625" s="63"/>
      <c r="Q18625" s="63"/>
    </row>
    <row r="18626" spans="15:17">
      <c r="O18626" s="55"/>
      <c r="P18626" s="63"/>
      <c r="Q18626" s="63"/>
    </row>
    <row r="18627" spans="15:17">
      <c r="O18627" s="55"/>
      <c r="P18627" s="63"/>
      <c r="Q18627" s="63"/>
    </row>
    <row r="18628" spans="15:17">
      <c r="O18628" s="55"/>
      <c r="P18628" s="63"/>
      <c r="Q18628" s="63"/>
    </row>
    <row r="18629" spans="15:17">
      <c r="O18629" s="55"/>
      <c r="P18629" s="63"/>
      <c r="Q18629" s="63"/>
    </row>
    <row r="18630" spans="15:17">
      <c r="O18630" s="55"/>
      <c r="P18630" s="63"/>
      <c r="Q18630" s="63"/>
    </row>
    <row r="18631" spans="15:17">
      <c r="O18631" s="55"/>
      <c r="P18631" s="63"/>
      <c r="Q18631" s="63"/>
    </row>
    <row r="18632" spans="15:17">
      <c r="O18632" s="55"/>
      <c r="P18632" s="63"/>
      <c r="Q18632" s="63"/>
    </row>
    <row r="18633" spans="15:17">
      <c r="O18633" s="55"/>
      <c r="P18633" s="63"/>
      <c r="Q18633" s="63"/>
    </row>
    <row r="18634" spans="15:17">
      <c r="O18634" s="55"/>
      <c r="P18634" s="63"/>
      <c r="Q18634" s="63"/>
    </row>
    <row r="18635" spans="15:17">
      <c r="O18635" s="55"/>
      <c r="P18635" s="63"/>
      <c r="Q18635" s="63"/>
    </row>
    <row r="18636" spans="15:17">
      <c r="O18636" s="55"/>
      <c r="P18636" s="63"/>
      <c r="Q18636" s="63"/>
    </row>
    <row r="18637" spans="15:17">
      <c r="O18637" s="55"/>
      <c r="P18637" s="63"/>
      <c r="Q18637" s="63"/>
    </row>
    <row r="18638" spans="15:17">
      <c r="O18638" s="55"/>
      <c r="P18638" s="63"/>
      <c r="Q18638" s="63"/>
    </row>
    <row r="18639" spans="15:17">
      <c r="O18639" s="55"/>
      <c r="P18639" s="63"/>
      <c r="Q18639" s="63"/>
    </row>
    <row r="18640" spans="15:17">
      <c r="O18640" s="55"/>
      <c r="P18640" s="63"/>
      <c r="Q18640" s="63"/>
    </row>
    <row r="18641" spans="15:17">
      <c r="O18641" s="55"/>
      <c r="P18641" s="63"/>
      <c r="Q18641" s="63"/>
    </row>
    <row r="18642" spans="15:17">
      <c r="O18642" s="55"/>
      <c r="P18642" s="63"/>
      <c r="Q18642" s="63"/>
    </row>
    <row r="18643" spans="15:17">
      <c r="O18643" s="55"/>
      <c r="P18643" s="63"/>
      <c r="Q18643" s="63"/>
    </row>
    <row r="18644" spans="15:17">
      <c r="O18644" s="55"/>
      <c r="P18644" s="63"/>
      <c r="Q18644" s="63"/>
    </row>
    <row r="18645" spans="15:17">
      <c r="O18645" s="55"/>
      <c r="P18645" s="63"/>
      <c r="Q18645" s="63"/>
    </row>
    <row r="18646" spans="15:17">
      <c r="O18646" s="55"/>
      <c r="P18646" s="63"/>
      <c r="Q18646" s="63"/>
    </row>
    <row r="18647" spans="15:17">
      <c r="O18647" s="55"/>
      <c r="P18647" s="63"/>
      <c r="Q18647" s="63"/>
    </row>
    <row r="18648" spans="15:17">
      <c r="O18648" s="55"/>
      <c r="P18648" s="63"/>
      <c r="Q18648" s="63"/>
    </row>
    <row r="18649" spans="15:17">
      <c r="O18649" s="55"/>
      <c r="P18649" s="63"/>
      <c r="Q18649" s="63"/>
    </row>
    <row r="18650" spans="15:17">
      <c r="O18650" s="55"/>
      <c r="P18650" s="63"/>
      <c r="Q18650" s="63"/>
    </row>
    <row r="18651" spans="15:17">
      <c r="O18651" s="55"/>
      <c r="P18651" s="63"/>
      <c r="Q18651" s="63"/>
    </row>
    <row r="18652" spans="15:17">
      <c r="O18652" s="55"/>
      <c r="P18652" s="63"/>
      <c r="Q18652" s="63"/>
    </row>
    <row r="18653" spans="15:17">
      <c r="O18653" s="55"/>
      <c r="P18653" s="63"/>
      <c r="Q18653" s="63"/>
    </row>
    <row r="18654" spans="15:17">
      <c r="O18654" s="55"/>
      <c r="P18654" s="63"/>
      <c r="Q18654" s="63"/>
    </row>
    <row r="18655" spans="15:17">
      <c r="O18655" s="55"/>
      <c r="P18655" s="63"/>
      <c r="Q18655" s="63"/>
    </row>
    <row r="18656" spans="15:17">
      <c r="O18656" s="55"/>
      <c r="P18656" s="63"/>
      <c r="Q18656" s="63"/>
    </row>
    <row r="18657" spans="15:17">
      <c r="O18657" s="55"/>
      <c r="P18657" s="63"/>
      <c r="Q18657" s="63"/>
    </row>
    <row r="18658" spans="15:17">
      <c r="O18658" s="55"/>
      <c r="P18658" s="63"/>
      <c r="Q18658" s="63"/>
    </row>
    <row r="18659" spans="15:17">
      <c r="O18659" s="55"/>
      <c r="P18659" s="63"/>
      <c r="Q18659" s="63"/>
    </row>
    <row r="18660" spans="15:17">
      <c r="O18660" s="55"/>
      <c r="P18660" s="63"/>
      <c r="Q18660" s="63"/>
    </row>
    <row r="18661" spans="15:17">
      <c r="O18661" s="55"/>
      <c r="P18661" s="63"/>
      <c r="Q18661" s="63"/>
    </row>
    <row r="18662" spans="15:17">
      <c r="O18662" s="55"/>
      <c r="P18662" s="63"/>
      <c r="Q18662" s="63"/>
    </row>
    <row r="18663" spans="15:17">
      <c r="O18663" s="55"/>
      <c r="P18663" s="63"/>
      <c r="Q18663" s="63"/>
    </row>
    <row r="18664" spans="15:17">
      <c r="O18664" s="55"/>
      <c r="P18664" s="63"/>
      <c r="Q18664" s="63"/>
    </row>
    <row r="18665" spans="15:17">
      <c r="O18665" s="55"/>
      <c r="P18665" s="63"/>
      <c r="Q18665" s="63"/>
    </row>
    <row r="18666" spans="15:17">
      <c r="O18666" s="55"/>
      <c r="P18666" s="63"/>
      <c r="Q18666" s="63"/>
    </row>
    <row r="18667" spans="15:17">
      <c r="O18667" s="55"/>
      <c r="P18667" s="63"/>
      <c r="Q18667" s="63"/>
    </row>
    <row r="18668" spans="15:17">
      <c r="O18668" s="55"/>
      <c r="P18668" s="63"/>
      <c r="Q18668" s="63"/>
    </row>
    <row r="18669" spans="15:17">
      <c r="O18669" s="55"/>
      <c r="P18669" s="63"/>
      <c r="Q18669" s="63"/>
    </row>
    <row r="18670" spans="15:17">
      <c r="O18670" s="55"/>
      <c r="P18670" s="63"/>
      <c r="Q18670" s="63"/>
    </row>
    <row r="18671" spans="15:17">
      <c r="O18671" s="55"/>
      <c r="P18671" s="63"/>
      <c r="Q18671" s="63"/>
    </row>
    <row r="18672" spans="15:17">
      <c r="O18672" s="55"/>
      <c r="P18672" s="63"/>
      <c r="Q18672" s="63"/>
    </row>
    <row r="18673" spans="15:17">
      <c r="O18673" s="55"/>
      <c r="P18673" s="63"/>
      <c r="Q18673" s="63"/>
    </row>
    <row r="18674" spans="15:17">
      <c r="O18674" s="55"/>
      <c r="P18674" s="63"/>
      <c r="Q18674" s="63"/>
    </row>
    <row r="18675" spans="15:17">
      <c r="O18675" s="55"/>
      <c r="P18675" s="63"/>
      <c r="Q18675" s="63"/>
    </row>
    <row r="18676" spans="15:17">
      <c r="O18676" s="55"/>
      <c r="P18676" s="63"/>
      <c r="Q18676" s="63"/>
    </row>
    <row r="18677" spans="15:17">
      <c r="O18677" s="55"/>
      <c r="P18677" s="63"/>
      <c r="Q18677" s="63"/>
    </row>
    <row r="18678" spans="15:17">
      <c r="O18678" s="55"/>
      <c r="P18678" s="63"/>
      <c r="Q18678" s="63"/>
    </row>
    <row r="18679" spans="15:17">
      <c r="O18679" s="55"/>
      <c r="P18679" s="63"/>
      <c r="Q18679" s="63"/>
    </row>
    <row r="18680" spans="15:17">
      <c r="O18680" s="55"/>
      <c r="P18680" s="63"/>
      <c r="Q18680" s="63"/>
    </row>
    <row r="18681" spans="15:17">
      <c r="O18681" s="55"/>
      <c r="P18681" s="63"/>
      <c r="Q18681" s="63"/>
    </row>
    <row r="18682" spans="15:17">
      <c r="O18682" s="55"/>
      <c r="P18682" s="63"/>
      <c r="Q18682" s="63"/>
    </row>
    <row r="18683" spans="15:17">
      <c r="O18683" s="55"/>
      <c r="P18683" s="63"/>
      <c r="Q18683" s="63"/>
    </row>
    <row r="18684" spans="15:17">
      <c r="O18684" s="55"/>
      <c r="P18684" s="63"/>
      <c r="Q18684" s="63"/>
    </row>
    <row r="18685" spans="15:17">
      <c r="O18685" s="55"/>
      <c r="P18685" s="63"/>
      <c r="Q18685" s="63"/>
    </row>
    <row r="18686" spans="15:17">
      <c r="O18686" s="55"/>
      <c r="P18686" s="63"/>
      <c r="Q18686" s="63"/>
    </row>
    <row r="18687" spans="15:17">
      <c r="O18687" s="55"/>
      <c r="P18687" s="63"/>
      <c r="Q18687" s="63"/>
    </row>
    <row r="18688" spans="15:17">
      <c r="O18688" s="55"/>
      <c r="P18688" s="63"/>
      <c r="Q18688" s="63"/>
    </row>
    <row r="18689" spans="15:17">
      <c r="O18689" s="55"/>
      <c r="P18689" s="63"/>
      <c r="Q18689" s="63"/>
    </row>
    <row r="18690" spans="15:17">
      <c r="O18690" s="55"/>
      <c r="P18690" s="63"/>
      <c r="Q18690" s="63"/>
    </row>
    <row r="18691" spans="15:17">
      <c r="O18691" s="55"/>
      <c r="P18691" s="63"/>
      <c r="Q18691" s="63"/>
    </row>
    <row r="18692" spans="15:17">
      <c r="O18692" s="55"/>
      <c r="P18692" s="63"/>
      <c r="Q18692" s="63"/>
    </row>
    <row r="18693" spans="15:17">
      <c r="O18693" s="55"/>
      <c r="P18693" s="63"/>
      <c r="Q18693" s="63"/>
    </row>
    <row r="18694" spans="15:17">
      <c r="O18694" s="55"/>
      <c r="P18694" s="63"/>
      <c r="Q18694" s="63"/>
    </row>
    <row r="18695" spans="15:17">
      <c r="O18695" s="55"/>
      <c r="P18695" s="63"/>
      <c r="Q18695" s="63"/>
    </row>
    <row r="18696" spans="15:17">
      <c r="O18696" s="55"/>
      <c r="P18696" s="63"/>
      <c r="Q18696" s="63"/>
    </row>
    <row r="18697" spans="15:17">
      <c r="O18697" s="55"/>
      <c r="P18697" s="63"/>
      <c r="Q18697" s="63"/>
    </row>
    <row r="18698" spans="15:17">
      <c r="O18698" s="55"/>
      <c r="P18698" s="63"/>
      <c r="Q18698" s="63"/>
    </row>
    <row r="18699" spans="15:17">
      <c r="O18699" s="55"/>
      <c r="P18699" s="63"/>
      <c r="Q18699" s="63"/>
    </row>
    <row r="18700" spans="15:17">
      <c r="O18700" s="55"/>
      <c r="P18700" s="63"/>
      <c r="Q18700" s="63"/>
    </row>
    <row r="18701" spans="15:17">
      <c r="O18701" s="55"/>
      <c r="P18701" s="63"/>
      <c r="Q18701" s="63"/>
    </row>
    <row r="18702" spans="15:17">
      <c r="O18702" s="55"/>
      <c r="P18702" s="63"/>
      <c r="Q18702" s="63"/>
    </row>
    <row r="18703" spans="15:17">
      <c r="O18703" s="55"/>
      <c r="P18703" s="63"/>
      <c r="Q18703" s="63"/>
    </row>
    <row r="18704" spans="15:17">
      <c r="O18704" s="55"/>
      <c r="P18704" s="63"/>
      <c r="Q18704" s="63"/>
    </row>
    <row r="18705" spans="15:17">
      <c r="O18705" s="55"/>
      <c r="P18705" s="63"/>
      <c r="Q18705" s="63"/>
    </row>
    <row r="18706" spans="15:17">
      <c r="O18706" s="55"/>
      <c r="P18706" s="63"/>
      <c r="Q18706" s="63"/>
    </row>
    <row r="18707" spans="15:17">
      <c r="O18707" s="55"/>
      <c r="P18707" s="63"/>
      <c r="Q18707" s="63"/>
    </row>
    <row r="18708" spans="15:17">
      <c r="O18708" s="55"/>
      <c r="P18708" s="63"/>
      <c r="Q18708" s="63"/>
    </row>
    <row r="18709" spans="15:17">
      <c r="O18709" s="55"/>
      <c r="P18709" s="63"/>
      <c r="Q18709" s="63"/>
    </row>
    <row r="18710" spans="15:17">
      <c r="O18710" s="55"/>
      <c r="P18710" s="63"/>
      <c r="Q18710" s="63"/>
    </row>
    <row r="18711" spans="15:17">
      <c r="O18711" s="55"/>
      <c r="P18711" s="63"/>
      <c r="Q18711" s="63"/>
    </row>
    <row r="18712" spans="15:17">
      <c r="O18712" s="55"/>
      <c r="P18712" s="63"/>
      <c r="Q18712" s="63"/>
    </row>
    <row r="18713" spans="15:17">
      <c r="O18713" s="55"/>
      <c r="P18713" s="63"/>
      <c r="Q18713" s="63"/>
    </row>
    <row r="18714" spans="15:17">
      <c r="O18714" s="55"/>
      <c r="P18714" s="63"/>
      <c r="Q18714" s="63"/>
    </row>
    <row r="18715" spans="15:17">
      <c r="P18715" s="63"/>
      <c r="Q18715" s="63"/>
    </row>
    <row r="18716" spans="15:17">
      <c r="P18716" s="63"/>
      <c r="Q18716" s="63"/>
    </row>
    <row r="18717" spans="15:17">
      <c r="P18717" s="63"/>
      <c r="Q18717" s="63"/>
    </row>
    <row r="18718" spans="15:17">
      <c r="P18718" s="63"/>
      <c r="Q18718" s="63"/>
    </row>
    <row r="18719" spans="15:17">
      <c r="P18719" s="63"/>
      <c r="Q18719" s="63"/>
    </row>
    <row r="18720" spans="15:17">
      <c r="P18720" s="63"/>
      <c r="Q18720" s="63"/>
    </row>
    <row r="18721" spans="16:17">
      <c r="P18721" s="63"/>
      <c r="Q18721" s="63"/>
    </row>
    <row r="18722" spans="16:17">
      <c r="P18722" s="63"/>
      <c r="Q18722" s="63"/>
    </row>
    <row r="18723" spans="16:17">
      <c r="P18723" s="63"/>
      <c r="Q18723" s="63"/>
    </row>
    <row r="18724" spans="16:17">
      <c r="P18724" s="63"/>
      <c r="Q18724" s="63"/>
    </row>
    <row r="18725" spans="16:17">
      <c r="P18725" s="63"/>
      <c r="Q18725" s="63"/>
    </row>
    <row r="18726" spans="16:17">
      <c r="P18726" s="63"/>
      <c r="Q18726" s="63"/>
    </row>
    <row r="18727" spans="16:17">
      <c r="P18727" s="63"/>
      <c r="Q18727" s="63"/>
    </row>
    <row r="18728" spans="16:17">
      <c r="P18728" s="63"/>
      <c r="Q18728" s="63"/>
    </row>
    <row r="18729" spans="16:17">
      <c r="P18729" s="63"/>
      <c r="Q18729" s="63"/>
    </row>
    <row r="18730" spans="16:17">
      <c r="P18730" s="63"/>
      <c r="Q18730" s="63"/>
    </row>
    <row r="18731" spans="16:17">
      <c r="P18731" s="63"/>
      <c r="Q18731" s="63"/>
    </row>
    <row r="18732" spans="16:17">
      <c r="P18732" s="63"/>
      <c r="Q18732" s="63"/>
    </row>
    <row r="18733" spans="16:17">
      <c r="P18733" s="63"/>
      <c r="Q18733" s="63"/>
    </row>
    <row r="18734" spans="16:17">
      <c r="P18734" s="63"/>
      <c r="Q18734" s="63"/>
    </row>
    <row r="18735" spans="16:17">
      <c r="P18735" s="63"/>
      <c r="Q18735" s="63"/>
    </row>
    <row r="18736" spans="16:17">
      <c r="P18736" s="63"/>
      <c r="Q18736" s="63"/>
    </row>
    <row r="18737" spans="16:17">
      <c r="P18737" s="63"/>
      <c r="Q18737" s="63"/>
    </row>
    <row r="18738" spans="16:17">
      <c r="P18738" s="63"/>
      <c r="Q18738" s="63"/>
    </row>
    <row r="18739" spans="16:17">
      <c r="P18739" s="63"/>
      <c r="Q18739" s="63"/>
    </row>
    <row r="18740" spans="16:17">
      <c r="P18740" s="63"/>
      <c r="Q18740" s="63"/>
    </row>
    <row r="18741" spans="16:17">
      <c r="P18741" s="63"/>
      <c r="Q18741" s="63"/>
    </row>
    <row r="18742" spans="16:17">
      <c r="P18742" s="63"/>
      <c r="Q18742" s="63"/>
    </row>
    <row r="18743" spans="16:17">
      <c r="P18743" s="63"/>
      <c r="Q18743" s="63"/>
    </row>
    <row r="18744" spans="16:17">
      <c r="P18744" s="63"/>
      <c r="Q18744" s="63"/>
    </row>
    <row r="18745" spans="16:17">
      <c r="P18745" s="63"/>
      <c r="Q18745" s="63"/>
    </row>
    <row r="18746" spans="16:17">
      <c r="P18746" s="63"/>
      <c r="Q18746" s="63"/>
    </row>
    <row r="18747" spans="16:17">
      <c r="P18747" s="63"/>
      <c r="Q18747" s="63"/>
    </row>
    <row r="18748" spans="16:17">
      <c r="P18748" s="63"/>
      <c r="Q18748" s="63"/>
    </row>
    <row r="18749" spans="16:17">
      <c r="P18749" s="63"/>
      <c r="Q18749" s="63"/>
    </row>
    <row r="18750" spans="16:17">
      <c r="P18750" s="63"/>
      <c r="Q18750" s="63"/>
    </row>
    <row r="18751" spans="16:17">
      <c r="P18751" s="63"/>
      <c r="Q18751" s="63"/>
    </row>
    <row r="18752" spans="16:17">
      <c r="P18752" s="63"/>
      <c r="Q18752" s="63"/>
    </row>
    <row r="18753" spans="16:17">
      <c r="P18753" s="63"/>
      <c r="Q18753" s="63"/>
    </row>
    <row r="18754" spans="16:17">
      <c r="P18754" s="63"/>
      <c r="Q18754" s="63"/>
    </row>
    <row r="18755" spans="16:17">
      <c r="P18755" s="63"/>
      <c r="Q18755" s="63"/>
    </row>
    <row r="18756" spans="16:17">
      <c r="P18756" s="63"/>
      <c r="Q18756" s="63"/>
    </row>
    <row r="18757" spans="16:17">
      <c r="P18757" s="63"/>
      <c r="Q18757" s="63"/>
    </row>
    <row r="18758" spans="16:17">
      <c r="P18758" s="63"/>
      <c r="Q18758" s="63"/>
    </row>
    <row r="18759" spans="16:17">
      <c r="P18759" s="63"/>
      <c r="Q18759" s="63"/>
    </row>
    <row r="18760" spans="16:17">
      <c r="P18760" s="63"/>
      <c r="Q18760" s="63"/>
    </row>
    <row r="18761" spans="16:17">
      <c r="P18761" s="63"/>
      <c r="Q18761" s="63"/>
    </row>
    <row r="18762" spans="16:17">
      <c r="P18762" s="63"/>
      <c r="Q18762" s="63"/>
    </row>
    <row r="18763" spans="16:17">
      <c r="P18763" s="63"/>
      <c r="Q18763" s="63"/>
    </row>
    <row r="18764" spans="16:17">
      <c r="P18764" s="63"/>
      <c r="Q18764" s="63"/>
    </row>
    <row r="18765" spans="16:17">
      <c r="P18765" s="63"/>
      <c r="Q18765" s="63"/>
    </row>
    <row r="18766" spans="16:17">
      <c r="P18766" s="63"/>
      <c r="Q18766" s="63"/>
    </row>
    <row r="18767" spans="16:17">
      <c r="P18767" s="63"/>
      <c r="Q18767" s="63"/>
    </row>
    <row r="18768" spans="16:17">
      <c r="P18768" s="63"/>
      <c r="Q18768" s="63"/>
    </row>
    <row r="18769" spans="16:17">
      <c r="P18769" s="63"/>
      <c r="Q18769" s="63"/>
    </row>
    <row r="18770" spans="16:17">
      <c r="P18770" s="63"/>
      <c r="Q18770" s="63"/>
    </row>
    <row r="18771" spans="16:17">
      <c r="P18771" s="63"/>
      <c r="Q18771" s="63"/>
    </row>
    <row r="18772" spans="16:17">
      <c r="P18772" s="63"/>
      <c r="Q18772" s="63"/>
    </row>
    <row r="18773" spans="16:17">
      <c r="P18773" s="63"/>
      <c r="Q18773" s="63"/>
    </row>
    <row r="18774" spans="16:17">
      <c r="P18774" s="63"/>
      <c r="Q18774" s="63"/>
    </row>
    <row r="18775" spans="16:17">
      <c r="P18775" s="63"/>
      <c r="Q18775" s="63"/>
    </row>
    <row r="18776" spans="16:17">
      <c r="P18776" s="63"/>
      <c r="Q18776" s="63"/>
    </row>
    <row r="18777" spans="16:17">
      <c r="P18777" s="63"/>
      <c r="Q18777" s="63"/>
    </row>
    <row r="18778" spans="16:17">
      <c r="P18778" s="63"/>
      <c r="Q18778" s="63"/>
    </row>
    <row r="18779" spans="16:17">
      <c r="P18779" s="63"/>
      <c r="Q18779" s="63"/>
    </row>
    <row r="18780" spans="16:17">
      <c r="P18780" s="63"/>
      <c r="Q18780" s="63"/>
    </row>
    <row r="18781" spans="16:17">
      <c r="P18781" s="63"/>
      <c r="Q18781" s="63"/>
    </row>
    <row r="18782" spans="16:17">
      <c r="P18782" s="63"/>
      <c r="Q18782" s="63"/>
    </row>
    <row r="18783" spans="16:17">
      <c r="P18783" s="63"/>
      <c r="Q18783" s="63"/>
    </row>
    <row r="18784" spans="16:17">
      <c r="P18784" s="63"/>
      <c r="Q18784" s="63"/>
    </row>
    <row r="18785" spans="16:17">
      <c r="P18785" s="63"/>
      <c r="Q18785" s="63"/>
    </row>
    <row r="18786" spans="16:17">
      <c r="P18786" s="63"/>
      <c r="Q18786" s="63"/>
    </row>
    <row r="18787" spans="16:17">
      <c r="P18787" s="63"/>
      <c r="Q18787" s="63"/>
    </row>
    <row r="18788" spans="16:17">
      <c r="P18788" s="63"/>
      <c r="Q18788" s="63"/>
    </row>
    <row r="18789" spans="16:17">
      <c r="P18789" s="63"/>
      <c r="Q18789" s="63"/>
    </row>
    <row r="18790" spans="16:17">
      <c r="P18790" s="63"/>
      <c r="Q18790" s="63"/>
    </row>
    <row r="18791" spans="16:17">
      <c r="P18791" s="63"/>
      <c r="Q18791" s="63"/>
    </row>
    <row r="18792" spans="16:17">
      <c r="P18792" s="63"/>
      <c r="Q18792" s="63"/>
    </row>
    <row r="18793" spans="16:17">
      <c r="P18793" s="63"/>
      <c r="Q18793" s="63"/>
    </row>
    <row r="18794" spans="16:17">
      <c r="P18794" s="63"/>
      <c r="Q18794" s="63"/>
    </row>
    <row r="18795" spans="16:17">
      <c r="P18795" s="63"/>
      <c r="Q18795" s="63"/>
    </row>
    <row r="18796" spans="16:17">
      <c r="P18796" s="63"/>
      <c r="Q18796" s="63"/>
    </row>
    <row r="18797" spans="16:17">
      <c r="P18797" s="63"/>
      <c r="Q18797" s="63"/>
    </row>
    <row r="18798" spans="16:17">
      <c r="P18798" s="63"/>
      <c r="Q18798" s="63"/>
    </row>
    <row r="18799" spans="16:17">
      <c r="P18799" s="63"/>
      <c r="Q18799" s="63"/>
    </row>
    <row r="18800" spans="16:17">
      <c r="P18800" s="63"/>
      <c r="Q18800" s="63"/>
    </row>
    <row r="18801" spans="16:17">
      <c r="P18801" s="63"/>
      <c r="Q18801" s="63"/>
    </row>
    <row r="18802" spans="16:17">
      <c r="P18802" s="63"/>
      <c r="Q18802" s="63"/>
    </row>
    <row r="18803" spans="16:17">
      <c r="P18803" s="63"/>
      <c r="Q18803" s="63"/>
    </row>
    <row r="18804" spans="16:17">
      <c r="P18804" s="63"/>
      <c r="Q18804" s="63"/>
    </row>
    <row r="18805" spans="16:17">
      <c r="P18805" s="63"/>
      <c r="Q18805" s="63"/>
    </row>
    <row r="18806" spans="16:17">
      <c r="P18806" s="63"/>
      <c r="Q18806" s="63"/>
    </row>
    <row r="18807" spans="16:17">
      <c r="P18807" s="63"/>
      <c r="Q18807" s="63"/>
    </row>
    <row r="18808" spans="16:17">
      <c r="P18808" s="63"/>
      <c r="Q18808" s="63"/>
    </row>
    <row r="18809" spans="16:17">
      <c r="P18809" s="63"/>
      <c r="Q18809" s="63"/>
    </row>
    <row r="18810" spans="16:17">
      <c r="P18810" s="63"/>
      <c r="Q18810" s="63"/>
    </row>
    <row r="18811" spans="16:17">
      <c r="P18811" s="63"/>
      <c r="Q18811" s="63"/>
    </row>
    <row r="18812" spans="16:17">
      <c r="P18812" s="63"/>
      <c r="Q18812" s="63"/>
    </row>
    <row r="18813" spans="16:17">
      <c r="P18813" s="63"/>
      <c r="Q18813" s="63"/>
    </row>
    <row r="18814" spans="16:17">
      <c r="P18814" s="63"/>
      <c r="Q18814" s="63"/>
    </row>
    <row r="18815" spans="16:17">
      <c r="P18815" s="63"/>
      <c r="Q18815" s="63"/>
    </row>
    <row r="18816" spans="16:17">
      <c r="P18816" s="63"/>
      <c r="Q18816" s="63"/>
    </row>
    <row r="18817" spans="16:17">
      <c r="P18817" s="63"/>
      <c r="Q18817" s="63"/>
    </row>
    <row r="18818" spans="16:17">
      <c r="P18818" s="63"/>
      <c r="Q18818" s="63"/>
    </row>
    <row r="18819" spans="16:17">
      <c r="P18819" s="63"/>
      <c r="Q18819" s="63"/>
    </row>
    <row r="18820" spans="16:17">
      <c r="P18820" s="63"/>
      <c r="Q18820" s="63"/>
    </row>
    <row r="18821" spans="16:17">
      <c r="P18821" s="63"/>
      <c r="Q18821" s="63"/>
    </row>
    <row r="18822" spans="16:17">
      <c r="P18822" s="63"/>
      <c r="Q18822" s="63"/>
    </row>
    <row r="18823" spans="16:17">
      <c r="P18823" s="63"/>
      <c r="Q18823" s="63"/>
    </row>
    <row r="18824" spans="16:17">
      <c r="P18824" s="63"/>
      <c r="Q18824" s="63"/>
    </row>
    <row r="18825" spans="16:17">
      <c r="P18825" s="63"/>
      <c r="Q18825" s="63"/>
    </row>
    <row r="18826" spans="16:17">
      <c r="P18826" s="63"/>
      <c r="Q18826" s="63"/>
    </row>
    <row r="18827" spans="16:17">
      <c r="P18827" s="63"/>
      <c r="Q18827" s="63"/>
    </row>
    <row r="18828" spans="16:17">
      <c r="P18828" s="63"/>
      <c r="Q18828" s="63"/>
    </row>
    <row r="18829" spans="16:17">
      <c r="P18829" s="63"/>
      <c r="Q18829" s="63"/>
    </row>
    <row r="18830" spans="16:17">
      <c r="P18830" s="63"/>
      <c r="Q18830" s="63"/>
    </row>
    <row r="18831" spans="16:17">
      <c r="P18831" s="63"/>
      <c r="Q18831" s="63"/>
    </row>
    <row r="18832" spans="16:17">
      <c r="P18832" s="63"/>
      <c r="Q18832" s="63"/>
    </row>
    <row r="18833" spans="16:17">
      <c r="P18833" s="63"/>
      <c r="Q18833" s="63"/>
    </row>
    <row r="18834" spans="16:17">
      <c r="P18834" s="63"/>
      <c r="Q18834" s="63"/>
    </row>
    <row r="18835" spans="16:17">
      <c r="P18835" s="63"/>
      <c r="Q18835" s="63"/>
    </row>
    <row r="18836" spans="16:17">
      <c r="P18836" s="63"/>
      <c r="Q18836" s="63"/>
    </row>
    <row r="18837" spans="16:17">
      <c r="P18837" s="63"/>
      <c r="Q18837" s="63"/>
    </row>
    <row r="18838" spans="16:17">
      <c r="P18838" s="63"/>
      <c r="Q18838" s="63"/>
    </row>
    <row r="18839" spans="16:17">
      <c r="P18839" s="63"/>
      <c r="Q18839" s="63"/>
    </row>
    <row r="18840" spans="16:17">
      <c r="P18840" s="63"/>
      <c r="Q18840" s="63"/>
    </row>
    <row r="18841" spans="16:17">
      <c r="P18841" s="63"/>
      <c r="Q18841" s="63"/>
    </row>
    <row r="18842" spans="16:17">
      <c r="P18842" s="63"/>
      <c r="Q18842" s="63"/>
    </row>
    <row r="18843" spans="16:17">
      <c r="P18843" s="63"/>
      <c r="Q18843" s="63"/>
    </row>
    <row r="18844" spans="16:17">
      <c r="P18844" s="63"/>
      <c r="Q18844" s="63"/>
    </row>
    <row r="18845" spans="16:17">
      <c r="P18845" s="63"/>
      <c r="Q18845" s="63"/>
    </row>
    <row r="18846" spans="16:17">
      <c r="P18846" s="63"/>
      <c r="Q18846" s="63"/>
    </row>
    <row r="18847" spans="16:17">
      <c r="P18847" s="63"/>
      <c r="Q18847" s="63"/>
    </row>
    <row r="18848" spans="16:17">
      <c r="P18848" s="63"/>
      <c r="Q18848" s="63"/>
    </row>
    <row r="18849" spans="11:17">
      <c r="P18849" s="63"/>
      <c r="Q18849" s="63"/>
    </row>
    <row r="18850" spans="11:17">
      <c r="P18850" s="63"/>
      <c r="Q18850" s="63"/>
    </row>
    <row r="18851" spans="11:17">
      <c r="P18851" s="63"/>
      <c r="Q18851" s="63"/>
    </row>
    <row r="18852" spans="11:17">
      <c r="P18852" s="63"/>
      <c r="Q18852" s="63"/>
    </row>
    <row r="18853" spans="11:17">
      <c r="P18853" s="63"/>
      <c r="Q18853" s="63"/>
    </row>
    <row r="18854" spans="11:17">
      <c r="P18854" s="63"/>
      <c r="Q18854" s="63"/>
    </row>
    <row r="18855" spans="11:17">
      <c r="P18855" s="63"/>
      <c r="Q18855" s="63"/>
    </row>
    <row r="18856" spans="11:17">
      <c r="P18856" s="63"/>
      <c r="Q18856" s="63"/>
    </row>
    <row r="18857" spans="11:17">
      <c r="P18857" s="63"/>
      <c r="Q18857" s="63"/>
    </row>
    <row r="18858" spans="11:17">
      <c r="P18858" s="63"/>
      <c r="Q18858" s="63"/>
    </row>
    <row r="18859" spans="11:17">
      <c r="P18859" s="63"/>
      <c r="Q18859" s="63"/>
    </row>
    <row r="18860" spans="11:17">
      <c r="K18860" s="55"/>
      <c r="P18860" s="63"/>
      <c r="Q18860" s="63"/>
    </row>
    <row r="18861" spans="11:17">
      <c r="P18861" s="63"/>
      <c r="Q18861" s="63"/>
    </row>
    <row r="18862" spans="11:17">
      <c r="P18862" s="63"/>
      <c r="Q18862" s="63"/>
    </row>
    <row r="18863" spans="11:17">
      <c r="P18863" s="63"/>
      <c r="Q18863" s="63"/>
    </row>
    <row r="18864" spans="11:17">
      <c r="P18864" s="63"/>
      <c r="Q18864" s="63"/>
    </row>
    <row r="18865" spans="8:17">
      <c r="P18865" s="63"/>
      <c r="Q18865" s="63"/>
    </row>
    <row r="18866" spans="8:17">
      <c r="P18866" s="63"/>
      <c r="Q18866" s="63"/>
    </row>
    <row r="18867" spans="8:17">
      <c r="P18867" s="63"/>
      <c r="Q18867" s="63"/>
    </row>
    <row r="18868" spans="8:17">
      <c r="P18868" s="63"/>
      <c r="Q18868" s="63"/>
    </row>
    <row r="18869" spans="8:17">
      <c r="P18869" s="63"/>
      <c r="Q18869" s="63"/>
    </row>
    <row r="18870" spans="8:17">
      <c r="P18870" s="63"/>
      <c r="Q18870" s="63"/>
    </row>
    <row r="18871" spans="8:17">
      <c r="P18871" s="63"/>
      <c r="Q18871" s="63"/>
    </row>
    <row r="18872" spans="8:17">
      <c r="P18872" s="63"/>
      <c r="Q18872" s="63"/>
    </row>
    <row r="18873" spans="8:17">
      <c r="P18873" s="63"/>
      <c r="Q18873" s="63"/>
    </row>
    <row r="18874" spans="8:17">
      <c r="P18874" s="63"/>
      <c r="Q18874" s="63"/>
    </row>
    <row r="18875" spans="8:17">
      <c r="P18875" s="63"/>
      <c r="Q18875" s="63"/>
    </row>
    <row r="18876" spans="8:17">
      <c r="P18876" s="63"/>
      <c r="Q18876" s="63"/>
    </row>
    <row r="18877" spans="8:17">
      <c r="P18877" s="63"/>
      <c r="Q18877" s="63"/>
    </row>
    <row r="18878" spans="8:17">
      <c r="P18878" s="63"/>
      <c r="Q18878" s="63"/>
    </row>
    <row r="18879" spans="8:17">
      <c r="H18879" s="55"/>
      <c r="P18879" s="63"/>
      <c r="Q18879" s="63"/>
    </row>
    <row r="18880" spans="8:17">
      <c r="P18880" s="63"/>
      <c r="Q18880" s="63"/>
    </row>
    <row r="18881" spans="16:17">
      <c r="P18881" s="63"/>
      <c r="Q18881" s="63"/>
    </row>
    <row r="18882" spans="16:17">
      <c r="P18882" s="63"/>
      <c r="Q18882" s="63"/>
    </row>
    <row r="18883" spans="16:17">
      <c r="P18883" s="63"/>
      <c r="Q18883" s="63"/>
    </row>
    <row r="18884" spans="16:17">
      <c r="P18884" s="63"/>
      <c r="Q18884" s="63"/>
    </row>
    <row r="18885" spans="16:17">
      <c r="P18885" s="63"/>
      <c r="Q18885" s="63"/>
    </row>
    <row r="18886" spans="16:17">
      <c r="P18886" s="63"/>
      <c r="Q18886" s="63"/>
    </row>
    <row r="18887" spans="16:17">
      <c r="P18887" s="63"/>
      <c r="Q18887" s="63"/>
    </row>
    <row r="18888" spans="16:17">
      <c r="P18888" s="63"/>
      <c r="Q18888" s="63"/>
    </row>
    <row r="18889" spans="16:17">
      <c r="P18889" s="63"/>
      <c r="Q18889" s="63"/>
    </row>
    <row r="18890" spans="16:17">
      <c r="P18890" s="63"/>
      <c r="Q18890" s="63"/>
    </row>
    <row r="18891" spans="16:17">
      <c r="P18891" s="63"/>
      <c r="Q18891" s="63"/>
    </row>
    <row r="18892" spans="16:17">
      <c r="P18892" s="63"/>
      <c r="Q18892" s="63"/>
    </row>
    <row r="18893" spans="16:17">
      <c r="P18893" s="63"/>
      <c r="Q18893" s="63"/>
    </row>
    <row r="18894" spans="16:17">
      <c r="P18894" s="63"/>
      <c r="Q18894" s="63"/>
    </row>
    <row r="18895" spans="16:17">
      <c r="P18895" s="63"/>
      <c r="Q18895" s="63"/>
    </row>
    <row r="18896" spans="16:17">
      <c r="P18896" s="63"/>
      <c r="Q18896" s="63"/>
    </row>
    <row r="18897" spans="16:17">
      <c r="P18897" s="63"/>
      <c r="Q18897" s="63"/>
    </row>
    <row r="18898" spans="16:17">
      <c r="P18898" s="63"/>
      <c r="Q18898" s="63"/>
    </row>
    <row r="18899" spans="16:17">
      <c r="P18899" s="63"/>
      <c r="Q18899" s="63"/>
    </row>
    <row r="18900" spans="16:17">
      <c r="P18900" s="63"/>
      <c r="Q18900" s="63"/>
    </row>
    <row r="18901" spans="16:17">
      <c r="P18901" s="63"/>
      <c r="Q18901" s="63"/>
    </row>
    <row r="18902" spans="16:17">
      <c r="P18902" s="63"/>
      <c r="Q18902" s="63"/>
    </row>
    <row r="18903" spans="16:17">
      <c r="P18903" s="63"/>
      <c r="Q18903" s="63"/>
    </row>
    <row r="18904" spans="16:17">
      <c r="P18904" s="63"/>
      <c r="Q18904" s="63"/>
    </row>
    <row r="18905" spans="16:17">
      <c r="P18905" s="63"/>
      <c r="Q18905" s="63"/>
    </row>
    <row r="18906" spans="16:17">
      <c r="P18906" s="63"/>
      <c r="Q18906" s="63"/>
    </row>
    <row r="18907" spans="16:17">
      <c r="P18907" s="63"/>
      <c r="Q18907" s="63"/>
    </row>
    <row r="18908" spans="16:17">
      <c r="P18908" s="63"/>
      <c r="Q18908" s="63"/>
    </row>
    <row r="18909" spans="16:17">
      <c r="P18909" s="63"/>
      <c r="Q18909" s="63"/>
    </row>
    <row r="18910" spans="16:17">
      <c r="P18910" s="63"/>
      <c r="Q18910" s="63"/>
    </row>
    <row r="18911" spans="16:17">
      <c r="P18911" s="63"/>
      <c r="Q18911" s="63"/>
    </row>
    <row r="18912" spans="16:17">
      <c r="P18912" s="63"/>
      <c r="Q18912" s="63"/>
    </row>
    <row r="18913" spans="16:17">
      <c r="P18913" s="63"/>
      <c r="Q18913" s="63"/>
    </row>
    <row r="18914" spans="16:17">
      <c r="P18914" s="63"/>
      <c r="Q18914" s="63"/>
    </row>
    <row r="18915" spans="16:17">
      <c r="P18915" s="63"/>
      <c r="Q18915" s="63"/>
    </row>
    <row r="18916" spans="16:17">
      <c r="P18916" s="63"/>
      <c r="Q18916" s="63"/>
    </row>
    <row r="18917" spans="16:17">
      <c r="P18917" s="63"/>
      <c r="Q18917" s="63"/>
    </row>
    <row r="18918" spans="16:17">
      <c r="P18918" s="63"/>
      <c r="Q18918" s="63"/>
    </row>
    <row r="18919" spans="16:17">
      <c r="P18919" s="63"/>
      <c r="Q18919" s="63"/>
    </row>
    <row r="18920" spans="16:17">
      <c r="P18920" s="63"/>
      <c r="Q18920" s="63"/>
    </row>
    <row r="18921" spans="16:17">
      <c r="P18921" s="63"/>
      <c r="Q18921" s="63"/>
    </row>
    <row r="18922" spans="16:17">
      <c r="P18922" s="63"/>
      <c r="Q18922" s="63"/>
    </row>
    <row r="18923" spans="16:17">
      <c r="P18923" s="63"/>
      <c r="Q18923" s="63"/>
    </row>
    <row r="18924" spans="16:17">
      <c r="P18924" s="63"/>
      <c r="Q18924" s="63"/>
    </row>
    <row r="18925" spans="16:17">
      <c r="P18925" s="63"/>
      <c r="Q18925" s="63"/>
    </row>
    <row r="18926" spans="16:17">
      <c r="P18926" s="63"/>
      <c r="Q18926" s="63"/>
    </row>
    <row r="18927" spans="16:17">
      <c r="P18927" s="63"/>
      <c r="Q18927" s="63"/>
    </row>
    <row r="18928" spans="16:17">
      <c r="P18928" s="63"/>
      <c r="Q18928" s="63"/>
    </row>
    <row r="18929" spans="16:17">
      <c r="P18929" s="63"/>
      <c r="Q18929" s="63"/>
    </row>
    <row r="18930" spans="16:17">
      <c r="P18930" s="63"/>
      <c r="Q18930" s="63"/>
    </row>
    <row r="18931" spans="16:17">
      <c r="P18931" s="63"/>
      <c r="Q18931" s="63"/>
    </row>
    <row r="18932" spans="16:17">
      <c r="P18932" s="63"/>
      <c r="Q18932" s="63"/>
    </row>
    <row r="18933" spans="16:17">
      <c r="P18933" s="63"/>
      <c r="Q18933" s="63"/>
    </row>
    <row r="18934" spans="16:17">
      <c r="P18934" s="63"/>
      <c r="Q18934" s="63"/>
    </row>
    <row r="18935" spans="16:17">
      <c r="P18935" s="63"/>
      <c r="Q18935" s="63"/>
    </row>
    <row r="18936" spans="16:17">
      <c r="P18936" s="63"/>
      <c r="Q18936" s="63"/>
    </row>
    <row r="18937" spans="16:17">
      <c r="P18937" s="63"/>
      <c r="Q18937" s="63"/>
    </row>
    <row r="18938" spans="16:17">
      <c r="P18938" s="63"/>
      <c r="Q18938" s="63"/>
    </row>
    <row r="18939" spans="16:17">
      <c r="P18939" s="63"/>
      <c r="Q18939" s="63"/>
    </row>
    <row r="18940" spans="16:17">
      <c r="P18940" s="63"/>
      <c r="Q18940" s="63"/>
    </row>
    <row r="18941" spans="16:17">
      <c r="P18941" s="63"/>
      <c r="Q18941" s="63"/>
    </row>
    <row r="18942" spans="16:17">
      <c r="P18942" s="63"/>
      <c r="Q18942" s="63"/>
    </row>
    <row r="18943" spans="16:17">
      <c r="P18943" s="63"/>
      <c r="Q18943" s="63"/>
    </row>
    <row r="18944" spans="16:17">
      <c r="P18944" s="63"/>
      <c r="Q18944" s="63"/>
    </row>
    <row r="18945" spans="16:17">
      <c r="P18945" s="63"/>
      <c r="Q18945" s="63"/>
    </row>
    <row r="18946" spans="16:17">
      <c r="P18946" s="63"/>
      <c r="Q18946" s="63"/>
    </row>
    <row r="18947" spans="16:17">
      <c r="P18947" s="63"/>
      <c r="Q18947" s="63"/>
    </row>
    <row r="18948" spans="16:17">
      <c r="P18948" s="63"/>
      <c r="Q18948" s="63"/>
    </row>
    <row r="18949" spans="16:17">
      <c r="P18949" s="63"/>
      <c r="Q18949" s="63"/>
    </row>
    <row r="18950" spans="16:17">
      <c r="P18950" s="63"/>
      <c r="Q18950" s="63"/>
    </row>
    <row r="18951" spans="16:17">
      <c r="P18951" s="63"/>
      <c r="Q18951" s="63"/>
    </row>
    <row r="18952" spans="16:17">
      <c r="P18952" s="63"/>
      <c r="Q18952" s="63"/>
    </row>
    <row r="18953" spans="16:17">
      <c r="P18953" s="63"/>
      <c r="Q18953" s="63"/>
    </row>
    <row r="18954" spans="16:17">
      <c r="P18954" s="63"/>
      <c r="Q18954" s="63"/>
    </row>
    <row r="18955" spans="16:17">
      <c r="P18955" s="63"/>
      <c r="Q18955" s="63"/>
    </row>
    <row r="18956" spans="16:17">
      <c r="P18956" s="63"/>
      <c r="Q18956" s="63"/>
    </row>
    <row r="18957" spans="16:17">
      <c r="P18957" s="63"/>
      <c r="Q18957" s="63"/>
    </row>
    <row r="18958" spans="16:17">
      <c r="P18958" s="63"/>
      <c r="Q18958" s="63"/>
    </row>
    <row r="18959" spans="16:17">
      <c r="P18959" s="63"/>
      <c r="Q18959" s="63"/>
    </row>
    <row r="18960" spans="16:17">
      <c r="P18960" s="63"/>
      <c r="Q18960" s="63"/>
    </row>
    <row r="18961" spans="16:17">
      <c r="P18961" s="63"/>
      <c r="Q18961" s="63"/>
    </row>
    <row r="18962" spans="16:17">
      <c r="P18962" s="63"/>
      <c r="Q18962" s="63"/>
    </row>
    <row r="18963" spans="16:17">
      <c r="P18963" s="63"/>
      <c r="Q18963" s="63"/>
    </row>
    <row r="18964" spans="16:17">
      <c r="P18964" s="63"/>
      <c r="Q18964" s="63"/>
    </row>
    <row r="18965" spans="16:17">
      <c r="P18965" s="63"/>
      <c r="Q18965" s="63"/>
    </row>
    <row r="18966" spans="16:17">
      <c r="P18966" s="63"/>
      <c r="Q18966" s="63"/>
    </row>
    <row r="18967" spans="16:17">
      <c r="P18967" s="63"/>
      <c r="Q18967" s="63"/>
    </row>
    <row r="18968" spans="16:17">
      <c r="P18968" s="63"/>
      <c r="Q18968" s="63"/>
    </row>
    <row r="18969" spans="16:17">
      <c r="P18969" s="63"/>
      <c r="Q18969" s="63"/>
    </row>
    <row r="18970" spans="16:17">
      <c r="P18970" s="63"/>
      <c r="Q18970" s="63"/>
    </row>
    <row r="18971" spans="16:17">
      <c r="P18971" s="63"/>
      <c r="Q18971" s="63"/>
    </row>
    <row r="18972" spans="16:17">
      <c r="P18972" s="63"/>
      <c r="Q18972" s="63"/>
    </row>
    <row r="18973" spans="16:17">
      <c r="P18973" s="63"/>
      <c r="Q18973" s="63"/>
    </row>
    <row r="18974" spans="16:17">
      <c r="P18974" s="63"/>
      <c r="Q18974" s="63"/>
    </row>
    <row r="18975" spans="16:17">
      <c r="P18975" s="63"/>
      <c r="Q18975" s="63"/>
    </row>
    <row r="18976" spans="16:17">
      <c r="P18976" s="63"/>
      <c r="Q18976" s="63"/>
    </row>
    <row r="18977" spans="16:17">
      <c r="P18977" s="63"/>
      <c r="Q18977" s="63"/>
    </row>
    <row r="18978" spans="16:17">
      <c r="P18978" s="63"/>
      <c r="Q18978" s="63"/>
    </row>
    <row r="18979" spans="16:17">
      <c r="P18979" s="63"/>
      <c r="Q18979" s="63"/>
    </row>
    <row r="18980" spans="16:17">
      <c r="P18980" s="63"/>
      <c r="Q18980" s="63"/>
    </row>
    <row r="18981" spans="16:17">
      <c r="P18981" s="63"/>
      <c r="Q18981" s="63"/>
    </row>
    <row r="18982" spans="16:17">
      <c r="P18982" s="63"/>
      <c r="Q18982" s="63"/>
    </row>
    <row r="18983" spans="16:17">
      <c r="P18983" s="63"/>
      <c r="Q18983" s="63"/>
    </row>
    <row r="18984" spans="16:17">
      <c r="P18984" s="63"/>
      <c r="Q18984" s="63"/>
    </row>
    <row r="18985" spans="16:17">
      <c r="P18985" s="63"/>
      <c r="Q18985" s="63"/>
    </row>
    <row r="18986" spans="16:17">
      <c r="P18986" s="63"/>
      <c r="Q18986" s="63"/>
    </row>
    <row r="18987" spans="16:17">
      <c r="P18987" s="63"/>
      <c r="Q18987" s="63"/>
    </row>
    <row r="18988" spans="16:17">
      <c r="P18988" s="63"/>
      <c r="Q18988" s="63"/>
    </row>
    <row r="18989" spans="16:17">
      <c r="P18989" s="63"/>
      <c r="Q18989" s="63"/>
    </row>
    <row r="18990" spans="16:17">
      <c r="P18990" s="63"/>
      <c r="Q18990" s="63"/>
    </row>
    <row r="18991" spans="16:17">
      <c r="P18991" s="63"/>
      <c r="Q18991" s="63"/>
    </row>
    <row r="18992" spans="16:17">
      <c r="P18992" s="63"/>
      <c r="Q18992" s="63"/>
    </row>
    <row r="18993" spans="16:17">
      <c r="P18993" s="63"/>
      <c r="Q18993" s="63"/>
    </row>
    <row r="18994" spans="16:17">
      <c r="P18994" s="63"/>
      <c r="Q18994" s="63"/>
    </row>
    <row r="18995" spans="16:17">
      <c r="P18995" s="63"/>
      <c r="Q18995" s="63"/>
    </row>
    <row r="18996" spans="16:17">
      <c r="P18996" s="63"/>
      <c r="Q18996" s="63"/>
    </row>
    <row r="18997" spans="16:17">
      <c r="P18997" s="63"/>
      <c r="Q18997" s="63"/>
    </row>
    <row r="18998" spans="16:17">
      <c r="P18998" s="63"/>
      <c r="Q18998" s="63"/>
    </row>
    <row r="18999" spans="16:17">
      <c r="P18999" s="63"/>
      <c r="Q18999" s="63"/>
    </row>
    <row r="19000" spans="16:17">
      <c r="P19000" s="63"/>
      <c r="Q19000" s="63"/>
    </row>
    <row r="19001" spans="16:17">
      <c r="P19001" s="63"/>
      <c r="Q19001" s="63"/>
    </row>
    <row r="19002" spans="16:17">
      <c r="P19002" s="63"/>
      <c r="Q19002" s="63"/>
    </row>
    <row r="19003" spans="16:17">
      <c r="P19003" s="63"/>
      <c r="Q19003" s="63"/>
    </row>
    <row r="19004" spans="16:17">
      <c r="P19004" s="63"/>
      <c r="Q19004" s="63"/>
    </row>
    <row r="19005" spans="16:17">
      <c r="P19005" s="63"/>
      <c r="Q19005" s="63"/>
    </row>
    <row r="19006" spans="16:17">
      <c r="P19006" s="63"/>
      <c r="Q19006" s="63"/>
    </row>
    <row r="19007" spans="16:17">
      <c r="P19007" s="63"/>
      <c r="Q19007" s="63"/>
    </row>
    <row r="19008" spans="16:17">
      <c r="P19008" s="63"/>
      <c r="Q19008" s="63"/>
    </row>
    <row r="19009" spans="16:17">
      <c r="P19009" s="63"/>
      <c r="Q19009" s="63"/>
    </row>
    <row r="19010" spans="16:17">
      <c r="P19010" s="63"/>
      <c r="Q19010" s="63"/>
    </row>
    <row r="19011" spans="16:17">
      <c r="P19011" s="63"/>
      <c r="Q19011" s="63"/>
    </row>
    <row r="19012" spans="16:17">
      <c r="P19012" s="63"/>
      <c r="Q19012" s="63"/>
    </row>
    <row r="19013" spans="16:17">
      <c r="P19013" s="63"/>
      <c r="Q19013" s="63"/>
    </row>
    <row r="19014" spans="16:17">
      <c r="P19014" s="63"/>
      <c r="Q19014" s="63"/>
    </row>
    <row r="19015" spans="16:17">
      <c r="P19015" s="63"/>
      <c r="Q19015" s="63"/>
    </row>
    <row r="19016" spans="16:17">
      <c r="P19016" s="63"/>
      <c r="Q19016" s="63"/>
    </row>
    <row r="19017" spans="16:17">
      <c r="P19017" s="63"/>
      <c r="Q19017" s="63"/>
    </row>
    <row r="19018" spans="16:17">
      <c r="P19018" s="63"/>
      <c r="Q19018" s="63"/>
    </row>
    <row r="19019" spans="16:17">
      <c r="P19019" s="63"/>
      <c r="Q19019" s="63"/>
    </row>
    <row r="19020" spans="16:17">
      <c r="P19020" s="63"/>
      <c r="Q19020" s="63"/>
    </row>
    <row r="19021" spans="16:17">
      <c r="P19021" s="63"/>
      <c r="Q19021" s="63"/>
    </row>
    <row r="19022" spans="16:17">
      <c r="P19022" s="63"/>
      <c r="Q19022" s="63"/>
    </row>
    <row r="19023" spans="16:17">
      <c r="P19023" s="63"/>
      <c r="Q19023" s="63"/>
    </row>
    <row r="19024" spans="16:17">
      <c r="P19024" s="63"/>
      <c r="Q19024" s="63"/>
    </row>
    <row r="19025" spans="16:17">
      <c r="P19025" s="63"/>
      <c r="Q19025" s="63"/>
    </row>
    <row r="19026" spans="16:17">
      <c r="P19026" s="63"/>
      <c r="Q19026" s="63"/>
    </row>
    <row r="19027" spans="16:17">
      <c r="P19027" s="63"/>
      <c r="Q19027" s="63"/>
    </row>
    <row r="19028" spans="16:17">
      <c r="P19028" s="63"/>
      <c r="Q19028" s="63"/>
    </row>
    <row r="19029" spans="16:17">
      <c r="P19029" s="63"/>
      <c r="Q19029" s="63"/>
    </row>
    <row r="19030" spans="16:17">
      <c r="P19030" s="63"/>
      <c r="Q19030" s="63"/>
    </row>
    <row r="19031" spans="16:17">
      <c r="P19031" s="63"/>
      <c r="Q19031" s="63"/>
    </row>
    <row r="19032" spans="16:17">
      <c r="P19032" s="63"/>
      <c r="Q19032" s="63"/>
    </row>
    <row r="19033" spans="16:17">
      <c r="P19033" s="63"/>
      <c r="Q19033" s="63"/>
    </row>
    <row r="19034" spans="16:17">
      <c r="P19034" s="63"/>
      <c r="Q19034" s="63"/>
    </row>
    <row r="19035" spans="16:17">
      <c r="P19035" s="63"/>
      <c r="Q19035" s="63"/>
    </row>
    <row r="19036" spans="16:17">
      <c r="P19036" s="63"/>
      <c r="Q19036" s="63"/>
    </row>
    <row r="19037" spans="16:17">
      <c r="P19037" s="63"/>
      <c r="Q19037" s="63"/>
    </row>
    <row r="19038" spans="16:17">
      <c r="P19038" s="63"/>
      <c r="Q19038" s="63"/>
    </row>
    <row r="19039" spans="16:17">
      <c r="P19039" s="63"/>
      <c r="Q19039" s="63"/>
    </row>
    <row r="19040" spans="16:17">
      <c r="P19040" s="63"/>
      <c r="Q19040" s="63"/>
    </row>
    <row r="19041" spans="16:17">
      <c r="P19041" s="63"/>
      <c r="Q19041" s="63"/>
    </row>
    <row r="19042" spans="16:17">
      <c r="P19042" s="63"/>
      <c r="Q19042" s="63"/>
    </row>
    <row r="19043" spans="16:17">
      <c r="P19043" s="63"/>
      <c r="Q19043" s="63"/>
    </row>
    <row r="19044" spans="16:17">
      <c r="P19044" s="63"/>
      <c r="Q19044" s="63"/>
    </row>
    <row r="19045" spans="16:17">
      <c r="P19045" s="63"/>
      <c r="Q19045" s="63"/>
    </row>
    <row r="19046" spans="16:17">
      <c r="P19046" s="63"/>
      <c r="Q19046" s="63"/>
    </row>
    <row r="19047" spans="16:17">
      <c r="P19047" s="63"/>
      <c r="Q19047" s="63"/>
    </row>
    <row r="19048" spans="16:17">
      <c r="P19048" s="63"/>
      <c r="Q19048" s="63"/>
    </row>
    <row r="19049" spans="16:17">
      <c r="P19049" s="63"/>
      <c r="Q19049" s="63"/>
    </row>
    <row r="19050" spans="16:17">
      <c r="P19050" s="63"/>
      <c r="Q19050" s="63"/>
    </row>
    <row r="19051" spans="16:17">
      <c r="P19051" s="63"/>
      <c r="Q19051" s="63"/>
    </row>
    <row r="19052" spans="16:17">
      <c r="P19052" s="63"/>
      <c r="Q19052" s="63"/>
    </row>
    <row r="19053" spans="16:17">
      <c r="P19053" s="63"/>
      <c r="Q19053" s="63"/>
    </row>
    <row r="19054" spans="16:17">
      <c r="P19054" s="63"/>
      <c r="Q19054" s="63"/>
    </row>
    <row r="19055" spans="16:17">
      <c r="P19055" s="63"/>
      <c r="Q19055" s="63"/>
    </row>
    <row r="19056" spans="16:17">
      <c r="P19056" s="63"/>
      <c r="Q19056" s="63"/>
    </row>
    <row r="19057" spans="16:17">
      <c r="P19057" s="63"/>
      <c r="Q19057" s="63"/>
    </row>
    <row r="19058" spans="16:17">
      <c r="P19058" s="63"/>
      <c r="Q19058" s="63"/>
    </row>
    <row r="19059" spans="16:17">
      <c r="P19059" s="63"/>
      <c r="Q19059" s="63"/>
    </row>
    <row r="19060" spans="16:17">
      <c r="P19060" s="63"/>
      <c r="Q19060" s="63"/>
    </row>
    <row r="19061" spans="16:17">
      <c r="P19061" s="63"/>
      <c r="Q19061" s="63"/>
    </row>
    <row r="19062" spans="16:17">
      <c r="P19062" s="63"/>
      <c r="Q19062" s="63"/>
    </row>
    <row r="19063" spans="16:17">
      <c r="P19063" s="63"/>
      <c r="Q19063" s="63"/>
    </row>
    <row r="19064" spans="16:17">
      <c r="P19064" s="63"/>
      <c r="Q19064" s="63"/>
    </row>
    <row r="19065" spans="16:17">
      <c r="P19065" s="63"/>
      <c r="Q19065" s="63"/>
    </row>
    <row r="19066" spans="16:17">
      <c r="P19066" s="63"/>
      <c r="Q19066" s="63"/>
    </row>
    <row r="19067" spans="16:17">
      <c r="P19067" s="63"/>
      <c r="Q19067" s="63"/>
    </row>
    <row r="19068" spans="16:17">
      <c r="P19068" s="63"/>
      <c r="Q19068" s="63"/>
    </row>
    <row r="19069" spans="16:17">
      <c r="P19069" s="63"/>
      <c r="Q19069" s="63"/>
    </row>
    <row r="19070" spans="16:17">
      <c r="P19070" s="63"/>
      <c r="Q19070" s="63"/>
    </row>
    <row r="19071" spans="16:17">
      <c r="P19071" s="63"/>
      <c r="Q19071" s="63"/>
    </row>
    <row r="19072" spans="16:17">
      <c r="P19072" s="63"/>
      <c r="Q19072" s="63"/>
    </row>
    <row r="19073" spans="16:17">
      <c r="P19073" s="63"/>
      <c r="Q19073" s="63"/>
    </row>
    <row r="19074" spans="16:17">
      <c r="P19074" s="63"/>
      <c r="Q19074" s="63"/>
    </row>
    <row r="19075" spans="16:17">
      <c r="P19075" s="63"/>
      <c r="Q19075" s="63"/>
    </row>
    <row r="19076" spans="16:17">
      <c r="P19076" s="63"/>
      <c r="Q19076" s="63"/>
    </row>
    <row r="19077" spans="16:17">
      <c r="P19077" s="63"/>
      <c r="Q19077" s="63"/>
    </row>
    <row r="19078" spans="16:17">
      <c r="P19078" s="63"/>
      <c r="Q19078" s="63"/>
    </row>
    <row r="19079" spans="16:17">
      <c r="P19079" s="63"/>
      <c r="Q19079" s="63"/>
    </row>
    <row r="19080" spans="16:17">
      <c r="P19080" s="63"/>
      <c r="Q19080" s="63"/>
    </row>
    <row r="19081" spans="16:17">
      <c r="P19081" s="63"/>
      <c r="Q19081" s="63"/>
    </row>
    <row r="19082" spans="16:17">
      <c r="P19082" s="63"/>
      <c r="Q19082" s="63"/>
    </row>
    <row r="19083" spans="16:17">
      <c r="P19083" s="63"/>
      <c r="Q19083" s="63"/>
    </row>
    <row r="19084" spans="16:17">
      <c r="P19084" s="63"/>
      <c r="Q19084" s="63"/>
    </row>
    <row r="19085" spans="16:17">
      <c r="P19085" s="63"/>
      <c r="Q19085" s="63"/>
    </row>
    <row r="19086" spans="16:17">
      <c r="P19086" s="63"/>
      <c r="Q19086" s="63"/>
    </row>
    <row r="19087" spans="16:17">
      <c r="P19087" s="63"/>
      <c r="Q19087" s="63"/>
    </row>
    <row r="19088" spans="16:17">
      <c r="P19088" s="63"/>
      <c r="Q19088" s="63"/>
    </row>
    <row r="19089" spans="16:17">
      <c r="P19089" s="63"/>
      <c r="Q19089" s="63"/>
    </row>
    <row r="19090" spans="16:17">
      <c r="P19090" s="63"/>
      <c r="Q19090" s="63"/>
    </row>
    <row r="19091" spans="16:17">
      <c r="P19091" s="63"/>
      <c r="Q19091" s="63"/>
    </row>
    <row r="19092" spans="16:17">
      <c r="P19092" s="63"/>
      <c r="Q19092" s="63"/>
    </row>
    <row r="19093" spans="16:17">
      <c r="P19093" s="63"/>
      <c r="Q19093" s="63"/>
    </row>
    <row r="19094" spans="16:17">
      <c r="P19094" s="63"/>
      <c r="Q19094" s="63"/>
    </row>
    <row r="19095" spans="16:17">
      <c r="P19095" s="63"/>
      <c r="Q19095" s="63"/>
    </row>
    <row r="19096" spans="16:17">
      <c r="P19096" s="63"/>
      <c r="Q19096" s="63"/>
    </row>
    <row r="19097" spans="16:17">
      <c r="P19097" s="63"/>
      <c r="Q19097" s="63"/>
    </row>
    <row r="19098" spans="16:17">
      <c r="P19098" s="63"/>
      <c r="Q19098" s="63"/>
    </row>
    <row r="19099" spans="16:17">
      <c r="P19099" s="63"/>
      <c r="Q19099" s="63"/>
    </row>
    <row r="19100" spans="16:17">
      <c r="P19100" s="63"/>
      <c r="Q19100" s="63"/>
    </row>
    <row r="19101" spans="16:17">
      <c r="P19101" s="63"/>
      <c r="Q19101" s="63"/>
    </row>
    <row r="19102" spans="16:17">
      <c r="P19102" s="63"/>
      <c r="Q19102" s="63"/>
    </row>
    <row r="19103" spans="16:17">
      <c r="P19103" s="63"/>
      <c r="Q19103" s="63"/>
    </row>
    <row r="19104" spans="16:17">
      <c r="P19104" s="63"/>
      <c r="Q19104" s="63"/>
    </row>
    <row r="19105" spans="16:17">
      <c r="P19105" s="63"/>
      <c r="Q19105" s="63"/>
    </row>
    <row r="19106" spans="16:17">
      <c r="P19106" s="63"/>
      <c r="Q19106" s="63"/>
    </row>
    <row r="19107" spans="16:17">
      <c r="P19107" s="63"/>
      <c r="Q19107" s="63"/>
    </row>
    <row r="19108" spans="16:17">
      <c r="P19108" s="63"/>
      <c r="Q19108" s="63"/>
    </row>
    <row r="19109" spans="16:17">
      <c r="P19109" s="63"/>
      <c r="Q19109" s="63"/>
    </row>
    <row r="19110" spans="16:17">
      <c r="P19110" s="63"/>
      <c r="Q19110" s="63"/>
    </row>
    <row r="19111" spans="16:17">
      <c r="P19111" s="63"/>
      <c r="Q19111" s="63"/>
    </row>
    <row r="19112" spans="16:17">
      <c r="P19112" s="63"/>
      <c r="Q19112" s="63"/>
    </row>
    <row r="19113" spans="16:17">
      <c r="P19113" s="63"/>
      <c r="Q19113" s="63"/>
    </row>
    <row r="19114" spans="16:17">
      <c r="P19114" s="63"/>
      <c r="Q19114" s="63"/>
    </row>
    <row r="19115" spans="16:17">
      <c r="P19115" s="63"/>
      <c r="Q19115" s="63"/>
    </row>
    <row r="19116" spans="16:17">
      <c r="P19116" s="63"/>
      <c r="Q19116" s="63"/>
    </row>
    <row r="19117" spans="16:17">
      <c r="P19117" s="63"/>
      <c r="Q19117" s="63"/>
    </row>
    <row r="19118" spans="16:17">
      <c r="P19118" s="63"/>
      <c r="Q19118" s="63"/>
    </row>
    <row r="19119" spans="16:17">
      <c r="P19119" s="63"/>
      <c r="Q19119" s="63"/>
    </row>
    <row r="19120" spans="16:17">
      <c r="P19120" s="63"/>
      <c r="Q19120" s="63"/>
    </row>
    <row r="19121" spans="16:17">
      <c r="P19121" s="63"/>
      <c r="Q19121" s="63"/>
    </row>
    <row r="19122" spans="16:17">
      <c r="P19122" s="63"/>
      <c r="Q19122" s="63"/>
    </row>
    <row r="19123" spans="16:17">
      <c r="P19123" s="63"/>
      <c r="Q19123" s="63"/>
    </row>
    <row r="19124" spans="16:17">
      <c r="P19124" s="63"/>
      <c r="Q19124" s="63"/>
    </row>
    <row r="19125" spans="16:17">
      <c r="P19125" s="63"/>
      <c r="Q19125" s="63"/>
    </row>
    <row r="19126" spans="16:17">
      <c r="P19126" s="63"/>
      <c r="Q19126" s="63"/>
    </row>
    <row r="19127" spans="16:17">
      <c r="P19127" s="63"/>
      <c r="Q19127" s="63"/>
    </row>
    <row r="19128" spans="16:17">
      <c r="P19128" s="63"/>
      <c r="Q19128" s="63"/>
    </row>
    <row r="19129" spans="16:17">
      <c r="P19129" s="63"/>
      <c r="Q19129" s="63"/>
    </row>
    <row r="19130" spans="16:17">
      <c r="P19130" s="63"/>
      <c r="Q19130" s="63"/>
    </row>
    <row r="19131" spans="16:17">
      <c r="P19131" s="63"/>
      <c r="Q19131" s="63"/>
    </row>
    <row r="19132" spans="16:17">
      <c r="P19132" s="63"/>
      <c r="Q19132" s="63"/>
    </row>
    <row r="19133" spans="16:17">
      <c r="P19133" s="63"/>
      <c r="Q19133" s="63"/>
    </row>
    <row r="19134" spans="16:17">
      <c r="P19134" s="63"/>
      <c r="Q19134" s="63"/>
    </row>
    <row r="19135" spans="16:17">
      <c r="P19135" s="63"/>
      <c r="Q19135" s="63"/>
    </row>
    <row r="19136" spans="16:17">
      <c r="P19136" s="63"/>
      <c r="Q19136" s="63"/>
    </row>
    <row r="19137" spans="16:17">
      <c r="P19137" s="63"/>
      <c r="Q19137" s="63"/>
    </row>
    <row r="19138" spans="16:17">
      <c r="P19138" s="63"/>
      <c r="Q19138" s="63"/>
    </row>
    <row r="19139" spans="16:17">
      <c r="P19139" s="63"/>
      <c r="Q19139" s="63"/>
    </row>
    <row r="19140" spans="16:17">
      <c r="P19140" s="63"/>
      <c r="Q19140" s="63"/>
    </row>
    <row r="19141" spans="16:17">
      <c r="P19141" s="63"/>
      <c r="Q19141" s="63"/>
    </row>
    <row r="19142" spans="16:17">
      <c r="P19142" s="63"/>
      <c r="Q19142" s="63"/>
    </row>
    <row r="19143" spans="16:17">
      <c r="P19143" s="63"/>
      <c r="Q19143" s="63"/>
    </row>
    <row r="19144" spans="16:17">
      <c r="P19144" s="63"/>
      <c r="Q19144" s="63"/>
    </row>
    <row r="19145" spans="16:17">
      <c r="P19145" s="63"/>
      <c r="Q19145" s="63"/>
    </row>
    <row r="19146" spans="16:17">
      <c r="P19146" s="63"/>
      <c r="Q19146" s="63"/>
    </row>
    <row r="19147" spans="16:17">
      <c r="P19147" s="63"/>
      <c r="Q19147" s="63"/>
    </row>
    <row r="19148" spans="16:17">
      <c r="P19148" s="63"/>
      <c r="Q19148" s="63"/>
    </row>
    <row r="19149" spans="16:17">
      <c r="P19149" s="63"/>
      <c r="Q19149" s="63"/>
    </row>
    <row r="19150" spans="16:17">
      <c r="P19150" s="63"/>
      <c r="Q19150" s="63"/>
    </row>
    <row r="19151" spans="16:17">
      <c r="P19151" s="63"/>
      <c r="Q19151" s="63"/>
    </row>
    <row r="19152" spans="16:17">
      <c r="P19152" s="63"/>
      <c r="Q19152" s="63"/>
    </row>
    <row r="19153" spans="16:17">
      <c r="P19153" s="63"/>
      <c r="Q19153" s="63"/>
    </row>
    <row r="19154" spans="16:17">
      <c r="P19154" s="63"/>
      <c r="Q19154" s="63"/>
    </row>
    <row r="19155" spans="16:17">
      <c r="P19155" s="63"/>
      <c r="Q19155" s="63"/>
    </row>
    <row r="19156" spans="16:17">
      <c r="P19156" s="63"/>
      <c r="Q19156" s="63"/>
    </row>
    <row r="19157" spans="16:17">
      <c r="P19157" s="63"/>
      <c r="Q19157" s="63"/>
    </row>
    <row r="19158" spans="16:17">
      <c r="P19158" s="63"/>
      <c r="Q19158" s="63"/>
    </row>
    <row r="19159" spans="16:17">
      <c r="P19159" s="63"/>
      <c r="Q19159" s="63"/>
    </row>
    <row r="19160" spans="16:17">
      <c r="P19160" s="63"/>
      <c r="Q19160" s="63"/>
    </row>
    <row r="19161" spans="16:17">
      <c r="P19161" s="63"/>
      <c r="Q19161" s="63"/>
    </row>
    <row r="19162" spans="16:17">
      <c r="P19162" s="63"/>
      <c r="Q19162" s="63"/>
    </row>
    <row r="19163" spans="16:17">
      <c r="P19163" s="63"/>
      <c r="Q19163" s="63"/>
    </row>
    <row r="19164" spans="16:17">
      <c r="P19164" s="63"/>
      <c r="Q19164" s="63"/>
    </row>
    <row r="19165" spans="16:17">
      <c r="P19165" s="63"/>
      <c r="Q19165" s="63"/>
    </row>
    <row r="19166" spans="16:17">
      <c r="P19166" s="63"/>
      <c r="Q19166" s="63"/>
    </row>
    <row r="19167" spans="16:17">
      <c r="P19167" s="63"/>
      <c r="Q19167" s="63"/>
    </row>
    <row r="19168" spans="16:17">
      <c r="P19168" s="63"/>
      <c r="Q19168" s="63"/>
    </row>
    <row r="19169" spans="16:17">
      <c r="P19169" s="63"/>
      <c r="Q19169" s="63"/>
    </row>
    <row r="19170" spans="16:17">
      <c r="P19170" s="63"/>
      <c r="Q19170" s="63"/>
    </row>
    <row r="19171" spans="16:17">
      <c r="P19171" s="63"/>
      <c r="Q19171" s="63"/>
    </row>
    <row r="19172" spans="16:17">
      <c r="P19172" s="63"/>
      <c r="Q19172" s="63"/>
    </row>
    <row r="19173" spans="16:17">
      <c r="P19173" s="63"/>
      <c r="Q19173" s="63"/>
    </row>
    <row r="19174" spans="16:17">
      <c r="P19174" s="63"/>
      <c r="Q19174" s="63"/>
    </row>
    <row r="19175" spans="16:17">
      <c r="P19175" s="63"/>
      <c r="Q19175" s="63"/>
    </row>
    <row r="19176" spans="16:17">
      <c r="P19176" s="63"/>
      <c r="Q19176" s="63"/>
    </row>
    <row r="19177" spans="16:17">
      <c r="P19177" s="63"/>
      <c r="Q19177" s="63"/>
    </row>
    <row r="19178" spans="16:17">
      <c r="P19178" s="63"/>
      <c r="Q19178" s="63"/>
    </row>
    <row r="19179" spans="16:17">
      <c r="P19179" s="63"/>
      <c r="Q19179" s="63"/>
    </row>
    <row r="19180" spans="16:17">
      <c r="P19180" s="63"/>
      <c r="Q19180" s="63"/>
    </row>
    <row r="19181" spans="16:17">
      <c r="P19181" s="63"/>
      <c r="Q19181" s="63"/>
    </row>
    <row r="19182" spans="16:17">
      <c r="P19182" s="63"/>
      <c r="Q19182" s="63"/>
    </row>
    <row r="19183" spans="16:17">
      <c r="P19183" s="63"/>
      <c r="Q19183" s="63"/>
    </row>
    <row r="19184" spans="16:17">
      <c r="P19184" s="63"/>
      <c r="Q19184" s="63"/>
    </row>
    <row r="19185" spans="16:17">
      <c r="P19185" s="63"/>
      <c r="Q19185" s="63"/>
    </row>
    <row r="19186" spans="16:17">
      <c r="P19186" s="63"/>
      <c r="Q19186" s="63"/>
    </row>
    <row r="19187" spans="16:17">
      <c r="P19187" s="63"/>
      <c r="Q19187" s="63"/>
    </row>
    <row r="19188" spans="16:17">
      <c r="P19188" s="63"/>
      <c r="Q19188" s="63"/>
    </row>
    <row r="19189" spans="16:17">
      <c r="P19189" s="63"/>
      <c r="Q19189" s="63"/>
    </row>
    <row r="19190" spans="16:17">
      <c r="P19190" s="63"/>
      <c r="Q19190" s="63"/>
    </row>
    <row r="19191" spans="16:17">
      <c r="P19191" s="63"/>
      <c r="Q19191" s="63"/>
    </row>
    <row r="19192" spans="16:17">
      <c r="P19192" s="63"/>
      <c r="Q19192" s="63"/>
    </row>
    <row r="19193" spans="16:17">
      <c r="P19193" s="63"/>
      <c r="Q19193" s="63"/>
    </row>
    <row r="19194" spans="16:17">
      <c r="P19194" s="63"/>
      <c r="Q19194" s="63"/>
    </row>
    <row r="19195" spans="16:17">
      <c r="P19195" s="63"/>
      <c r="Q19195" s="63"/>
    </row>
    <row r="19196" spans="16:17">
      <c r="P19196" s="63"/>
      <c r="Q19196" s="63"/>
    </row>
    <row r="19197" spans="16:17">
      <c r="P19197" s="63"/>
      <c r="Q19197" s="63"/>
    </row>
    <row r="19198" spans="16:17">
      <c r="P19198" s="63"/>
      <c r="Q19198" s="63"/>
    </row>
    <row r="19199" spans="16:17">
      <c r="P19199" s="63"/>
      <c r="Q19199" s="63"/>
    </row>
    <row r="19200" spans="16:17">
      <c r="P19200" s="63"/>
      <c r="Q19200" s="63"/>
    </row>
    <row r="19201" spans="16:17">
      <c r="P19201" s="63"/>
      <c r="Q19201" s="63"/>
    </row>
    <row r="19202" spans="16:17">
      <c r="P19202" s="63"/>
      <c r="Q19202" s="63"/>
    </row>
    <row r="19203" spans="16:17">
      <c r="P19203" s="63"/>
      <c r="Q19203" s="63"/>
    </row>
    <row r="19204" spans="16:17">
      <c r="P19204" s="63"/>
      <c r="Q19204" s="63"/>
    </row>
    <row r="19205" spans="16:17">
      <c r="P19205" s="63"/>
      <c r="Q19205" s="63"/>
    </row>
    <row r="19206" spans="16:17">
      <c r="P19206" s="63"/>
      <c r="Q19206" s="63"/>
    </row>
    <row r="19207" spans="16:17">
      <c r="P19207" s="63"/>
      <c r="Q19207" s="63"/>
    </row>
    <row r="19208" spans="16:17">
      <c r="P19208" s="63"/>
      <c r="Q19208" s="63"/>
    </row>
    <row r="19209" spans="16:17">
      <c r="P19209" s="63"/>
      <c r="Q19209" s="63"/>
    </row>
    <row r="19210" spans="16:17">
      <c r="P19210" s="63"/>
      <c r="Q19210" s="63"/>
    </row>
    <row r="19211" spans="16:17">
      <c r="P19211" s="63"/>
      <c r="Q19211" s="63"/>
    </row>
    <row r="19212" spans="16:17">
      <c r="P19212" s="63"/>
      <c r="Q19212" s="63"/>
    </row>
    <row r="19213" spans="16:17">
      <c r="P19213" s="63"/>
      <c r="Q19213" s="63"/>
    </row>
    <row r="19214" spans="16:17">
      <c r="P19214" s="63"/>
      <c r="Q19214" s="63"/>
    </row>
    <row r="19215" spans="16:17">
      <c r="P19215" s="63"/>
      <c r="Q19215" s="63"/>
    </row>
    <row r="19216" spans="16:17">
      <c r="P19216" s="63"/>
      <c r="Q19216" s="63"/>
    </row>
    <row r="19217" spans="16:17">
      <c r="P19217" s="63"/>
      <c r="Q19217" s="63"/>
    </row>
    <row r="19218" spans="16:17">
      <c r="P19218" s="63"/>
      <c r="Q19218" s="63"/>
    </row>
    <row r="19219" spans="16:17">
      <c r="P19219" s="63"/>
      <c r="Q19219" s="63"/>
    </row>
    <row r="19220" spans="16:17">
      <c r="P19220" s="63"/>
      <c r="Q19220" s="63"/>
    </row>
    <row r="19221" spans="16:17">
      <c r="P19221" s="63"/>
      <c r="Q19221" s="63"/>
    </row>
    <row r="19222" spans="16:17">
      <c r="P19222" s="63"/>
      <c r="Q19222" s="63"/>
    </row>
    <row r="19223" spans="16:17">
      <c r="P19223" s="63"/>
      <c r="Q19223" s="63"/>
    </row>
    <row r="19224" spans="16:17">
      <c r="P19224" s="63"/>
      <c r="Q19224" s="63"/>
    </row>
    <row r="19225" spans="16:17">
      <c r="P19225" s="63"/>
      <c r="Q19225" s="63"/>
    </row>
    <row r="19226" spans="16:17">
      <c r="P19226" s="63"/>
      <c r="Q19226" s="63"/>
    </row>
    <row r="19227" spans="16:17">
      <c r="P19227" s="63"/>
      <c r="Q19227" s="63"/>
    </row>
    <row r="19228" spans="16:17">
      <c r="P19228" s="63"/>
      <c r="Q19228" s="63"/>
    </row>
    <row r="19229" spans="16:17">
      <c r="P19229" s="63"/>
      <c r="Q19229" s="63"/>
    </row>
    <row r="19230" spans="16:17">
      <c r="P19230" s="63"/>
      <c r="Q19230" s="63"/>
    </row>
    <row r="19231" spans="16:17">
      <c r="P19231" s="63"/>
      <c r="Q19231" s="63"/>
    </row>
    <row r="19232" spans="16:17">
      <c r="P19232" s="63"/>
      <c r="Q19232" s="63"/>
    </row>
    <row r="19233" spans="16:17">
      <c r="P19233" s="63"/>
      <c r="Q19233" s="63"/>
    </row>
    <row r="19234" spans="16:17">
      <c r="P19234" s="63"/>
      <c r="Q19234" s="63"/>
    </row>
    <row r="19235" spans="16:17">
      <c r="P19235" s="63"/>
      <c r="Q19235" s="63"/>
    </row>
    <row r="19236" spans="16:17">
      <c r="P19236" s="63"/>
      <c r="Q19236" s="63"/>
    </row>
    <row r="19237" spans="16:17">
      <c r="P19237" s="63"/>
      <c r="Q19237" s="63"/>
    </row>
    <row r="19238" spans="16:17">
      <c r="P19238" s="63"/>
      <c r="Q19238" s="63"/>
    </row>
    <row r="19239" spans="16:17">
      <c r="P19239" s="63"/>
      <c r="Q19239" s="63"/>
    </row>
    <row r="19240" spans="16:17">
      <c r="P19240" s="63"/>
      <c r="Q19240" s="63"/>
    </row>
    <row r="19241" spans="16:17">
      <c r="P19241" s="63"/>
      <c r="Q19241" s="63"/>
    </row>
    <row r="19242" spans="16:17">
      <c r="P19242" s="63"/>
      <c r="Q19242" s="63"/>
    </row>
    <row r="19243" spans="16:17">
      <c r="P19243" s="63"/>
      <c r="Q19243" s="63"/>
    </row>
    <row r="19244" spans="16:17">
      <c r="P19244" s="63"/>
      <c r="Q19244" s="63"/>
    </row>
    <row r="19245" spans="16:17">
      <c r="P19245" s="63"/>
      <c r="Q19245" s="63"/>
    </row>
    <row r="19246" spans="16:17">
      <c r="P19246" s="63"/>
      <c r="Q19246" s="63"/>
    </row>
    <row r="19247" spans="16:17">
      <c r="P19247" s="63"/>
      <c r="Q19247" s="63"/>
    </row>
    <row r="19248" spans="16:17">
      <c r="P19248" s="63"/>
      <c r="Q19248" s="63"/>
    </row>
    <row r="19249" spans="16:17">
      <c r="P19249" s="63"/>
      <c r="Q19249" s="63"/>
    </row>
    <row r="19250" spans="16:17">
      <c r="P19250" s="63"/>
      <c r="Q19250" s="63"/>
    </row>
    <row r="19251" spans="16:17">
      <c r="P19251" s="63"/>
      <c r="Q19251" s="63"/>
    </row>
    <row r="19252" spans="16:17">
      <c r="P19252" s="63"/>
      <c r="Q19252" s="63"/>
    </row>
    <row r="19253" spans="16:17">
      <c r="P19253" s="63"/>
      <c r="Q19253" s="63"/>
    </row>
    <row r="19254" spans="16:17">
      <c r="P19254" s="63"/>
      <c r="Q19254" s="63"/>
    </row>
    <row r="19255" spans="16:17">
      <c r="P19255" s="63"/>
      <c r="Q19255" s="63"/>
    </row>
    <row r="19256" spans="16:17">
      <c r="P19256" s="63"/>
      <c r="Q19256" s="63"/>
    </row>
    <row r="19257" spans="16:17">
      <c r="P19257" s="63"/>
      <c r="Q19257" s="63"/>
    </row>
    <row r="19258" spans="16:17">
      <c r="P19258" s="63"/>
      <c r="Q19258" s="63"/>
    </row>
    <row r="19259" spans="16:17">
      <c r="P19259" s="63"/>
      <c r="Q19259" s="63"/>
    </row>
    <row r="19260" spans="16:17">
      <c r="P19260" s="63"/>
      <c r="Q19260" s="63"/>
    </row>
    <row r="19261" spans="16:17">
      <c r="P19261" s="63"/>
      <c r="Q19261" s="63"/>
    </row>
    <row r="19262" spans="16:17">
      <c r="P19262" s="63"/>
      <c r="Q19262" s="63"/>
    </row>
    <row r="19263" spans="16:17">
      <c r="P19263" s="63"/>
      <c r="Q19263" s="63"/>
    </row>
    <row r="19264" spans="16:17">
      <c r="P19264" s="63"/>
      <c r="Q19264" s="63"/>
    </row>
    <row r="19265" spans="16:17">
      <c r="P19265" s="63"/>
      <c r="Q19265" s="63"/>
    </row>
    <row r="19266" spans="16:17">
      <c r="P19266" s="63"/>
      <c r="Q19266" s="63"/>
    </row>
    <row r="19267" spans="16:17">
      <c r="P19267" s="63"/>
      <c r="Q19267" s="63"/>
    </row>
    <row r="19268" spans="16:17">
      <c r="P19268" s="63"/>
      <c r="Q19268" s="63"/>
    </row>
    <row r="19269" spans="16:17">
      <c r="P19269" s="63"/>
      <c r="Q19269" s="63"/>
    </row>
    <row r="19270" spans="16:17">
      <c r="P19270" s="63"/>
      <c r="Q19270" s="63"/>
    </row>
    <row r="19271" spans="16:17">
      <c r="P19271" s="63"/>
      <c r="Q19271" s="63"/>
    </row>
    <row r="19272" spans="16:17">
      <c r="P19272" s="63"/>
      <c r="Q19272" s="63"/>
    </row>
    <row r="19273" spans="16:17">
      <c r="P19273" s="63"/>
      <c r="Q19273" s="63"/>
    </row>
    <row r="19274" spans="16:17">
      <c r="P19274" s="63"/>
      <c r="Q19274" s="63"/>
    </row>
    <row r="19275" spans="16:17">
      <c r="P19275" s="63"/>
      <c r="Q19275" s="63"/>
    </row>
    <row r="19276" spans="16:17">
      <c r="P19276" s="63"/>
      <c r="Q19276" s="63"/>
    </row>
    <row r="19277" spans="16:17">
      <c r="P19277" s="63"/>
      <c r="Q19277" s="63"/>
    </row>
    <row r="19278" spans="16:17">
      <c r="P19278" s="63"/>
      <c r="Q19278" s="63"/>
    </row>
    <row r="19279" spans="16:17">
      <c r="P19279" s="63"/>
      <c r="Q19279" s="63"/>
    </row>
    <row r="19280" spans="16:17">
      <c r="P19280" s="63"/>
      <c r="Q19280" s="63"/>
    </row>
    <row r="19281" spans="16:17">
      <c r="P19281" s="63"/>
      <c r="Q19281" s="63"/>
    </row>
    <row r="19282" spans="16:17">
      <c r="P19282" s="63"/>
      <c r="Q19282" s="63"/>
    </row>
    <row r="19283" spans="16:17">
      <c r="P19283" s="63"/>
      <c r="Q19283" s="63"/>
    </row>
    <row r="19284" spans="16:17">
      <c r="P19284" s="63"/>
      <c r="Q19284" s="63"/>
    </row>
    <row r="19285" spans="16:17">
      <c r="P19285" s="63"/>
      <c r="Q19285" s="63"/>
    </row>
    <row r="19286" spans="16:17">
      <c r="P19286" s="63"/>
      <c r="Q19286" s="63"/>
    </row>
    <row r="19287" spans="16:17">
      <c r="P19287" s="63"/>
      <c r="Q19287" s="63"/>
    </row>
    <row r="19288" spans="16:17">
      <c r="P19288" s="63"/>
      <c r="Q19288" s="63"/>
    </row>
    <row r="19289" spans="16:17">
      <c r="P19289" s="63"/>
      <c r="Q19289" s="63"/>
    </row>
    <row r="19290" spans="16:17">
      <c r="P19290" s="63"/>
      <c r="Q19290" s="63"/>
    </row>
    <row r="19291" spans="16:17">
      <c r="P19291" s="63"/>
      <c r="Q19291" s="63"/>
    </row>
    <row r="19292" spans="16:17">
      <c r="P19292" s="63"/>
      <c r="Q19292" s="63"/>
    </row>
    <row r="19293" spans="16:17">
      <c r="P19293" s="63"/>
      <c r="Q19293" s="63"/>
    </row>
    <row r="19294" spans="16:17">
      <c r="P19294" s="63"/>
      <c r="Q19294" s="63"/>
    </row>
    <row r="19295" spans="16:17">
      <c r="P19295" s="63"/>
      <c r="Q19295" s="63"/>
    </row>
    <row r="19296" spans="16:17">
      <c r="P19296" s="63"/>
      <c r="Q19296" s="63"/>
    </row>
    <row r="19297" spans="16:17">
      <c r="P19297" s="63"/>
      <c r="Q19297" s="63"/>
    </row>
    <row r="19298" spans="16:17">
      <c r="P19298" s="63"/>
      <c r="Q19298" s="63"/>
    </row>
    <row r="19299" spans="16:17">
      <c r="P19299" s="63"/>
      <c r="Q19299" s="63"/>
    </row>
    <row r="19300" spans="16:17">
      <c r="P19300" s="63"/>
      <c r="Q19300" s="63"/>
    </row>
    <row r="19301" spans="16:17">
      <c r="P19301" s="63"/>
      <c r="Q19301" s="63"/>
    </row>
    <row r="19302" spans="16:17">
      <c r="P19302" s="63"/>
      <c r="Q19302" s="63"/>
    </row>
    <row r="19303" spans="16:17">
      <c r="P19303" s="63"/>
      <c r="Q19303" s="63"/>
    </row>
    <row r="19304" spans="16:17">
      <c r="P19304" s="63"/>
      <c r="Q19304" s="63"/>
    </row>
    <row r="19305" spans="16:17">
      <c r="P19305" s="63"/>
      <c r="Q19305" s="63"/>
    </row>
    <row r="19306" spans="16:17">
      <c r="P19306" s="63"/>
      <c r="Q19306" s="63"/>
    </row>
    <row r="19307" spans="16:17">
      <c r="P19307" s="63"/>
      <c r="Q19307" s="63"/>
    </row>
    <row r="19308" spans="16:17">
      <c r="P19308" s="63"/>
      <c r="Q19308" s="63"/>
    </row>
    <row r="19309" spans="16:17">
      <c r="P19309" s="63"/>
      <c r="Q19309" s="63"/>
    </row>
    <row r="19310" spans="16:17">
      <c r="P19310" s="63"/>
      <c r="Q19310" s="63"/>
    </row>
    <row r="19311" spans="16:17">
      <c r="P19311" s="63"/>
      <c r="Q19311" s="63"/>
    </row>
    <row r="19312" spans="16:17">
      <c r="P19312" s="63"/>
      <c r="Q19312" s="63"/>
    </row>
    <row r="19313" spans="16:17">
      <c r="P19313" s="63"/>
      <c r="Q19313" s="63"/>
    </row>
    <row r="19314" spans="16:17">
      <c r="P19314" s="63"/>
      <c r="Q19314" s="63"/>
    </row>
    <row r="19315" spans="16:17">
      <c r="P19315" s="63"/>
      <c r="Q19315" s="63"/>
    </row>
    <row r="19316" spans="16:17">
      <c r="P19316" s="63"/>
      <c r="Q19316" s="63"/>
    </row>
    <row r="19317" spans="16:17">
      <c r="P19317" s="63"/>
      <c r="Q19317" s="63"/>
    </row>
    <row r="19318" spans="16:17">
      <c r="P19318" s="63"/>
      <c r="Q19318" s="63"/>
    </row>
    <row r="19319" spans="16:17">
      <c r="P19319" s="63"/>
      <c r="Q19319" s="63"/>
    </row>
    <row r="19320" spans="16:17">
      <c r="P19320" s="63"/>
      <c r="Q19320" s="63"/>
    </row>
    <row r="19321" spans="16:17">
      <c r="P19321" s="63"/>
      <c r="Q19321" s="63"/>
    </row>
    <row r="19322" spans="16:17">
      <c r="P19322" s="63"/>
      <c r="Q19322" s="63"/>
    </row>
    <row r="19323" spans="16:17">
      <c r="P19323" s="63"/>
      <c r="Q19323" s="63"/>
    </row>
    <row r="19324" spans="16:17">
      <c r="P19324" s="63"/>
      <c r="Q19324" s="63"/>
    </row>
    <row r="19325" spans="16:17">
      <c r="P19325" s="63"/>
      <c r="Q19325" s="63"/>
    </row>
    <row r="19326" spans="16:17">
      <c r="P19326" s="63"/>
      <c r="Q19326" s="63"/>
    </row>
    <row r="19327" spans="16:17">
      <c r="P19327" s="63"/>
      <c r="Q19327" s="63"/>
    </row>
    <row r="19328" spans="16:17">
      <c r="P19328" s="63"/>
      <c r="Q19328" s="63"/>
    </row>
    <row r="19329" spans="16:17">
      <c r="P19329" s="63"/>
      <c r="Q19329" s="63"/>
    </row>
    <row r="19330" spans="16:17">
      <c r="P19330" s="63"/>
      <c r="Q19330" s="63"/>
    </row>
    <row r="19331" spans="16:17">
      <c r="P19331" s="63"/>
      <c r="Q19331" s="63"/>
    </row>
    <row r="19332" spans="16:17">
      <c r="P19332" s="63"/>
      <c r="Q19332" s="63"/>
    </row>
    <row r="19333" spans="16:17">
      <c r="P19333" s="63"/>
      <c r="Q19333" s="63"/>
    </row>
    <row r="19334" spans="16:17">
      <c r="P19334" s="63"/>
      <c r="Q19334" s="63"/>
    </row>
    <row r="19335" spans="16:17">
      <c r="P19335" s="63"/>
      <c r="Q19335" s="63"/>
    </row>
    <row r="19336" spans="16:17">
      <c r="P19336" s="63"/>
      <c r="Q19336" s="63"/>
    </row>
    <row r="19337" spans="16:17">
      <c r="P19337" s="63"/>
      <c r="Q19337" s="63"/>
    </row>
    <row r="19338" spans="16:17">
      <c r="P19338" s="63"/>
      <c r="Q19338" s="63"/>
    </row>
    <row r="19339" spans="16:17">
      <c r="P19339" s="63"/>
      <c r="Q19339" s="63"/>
    </row>
    <row r="19340" spans="16:17">
      <c r="P19340" s="63"/>
      <c r="Q19340" s="63"/>
    </row>
    <row r="19341" spans="16:17">
      <c r="P19341" s="63"/>
      <c r="Q19341" s="63"/>
    </row>
    <row r="19342" spans="16:17">
      <c r="P19342" s="63"/>
      <c r="Q19342" s="63"/>
    </row>
    <row r="19343" spans="16:17">
      <c r="P19343" s="63"/>
      <c r="Q19343" s="63"/>
    </row>
    <row r="19344" spans="16:17">
      <c r="P19344" s="63"/>
      <c r="Q19344" s="63"/>
    </row>
    <row r="19345" spans="16:17">
      <c r="P19345" s="63"/>
      <c r="Q19345" s="63"/>
    </row>
    <row r="19346" spans="16:17">
      <c r="P19346" s="63"/>
      <c r="Q19346" s="63"/>
    </row>
    <row r="19347" spans="16:17">
      <c r="P19347" s="63"/>
      <c r="Q19347" s="63"/>
    </row>
    <row r="19348" spans="16:17">
      <c r="P19348" s="63"/>
      <c r="Q19348" s="63"/>
    </row>
    <row r="19349" spans="16:17">
      <c r="P19349" s="63"/>
      <c r="Q19349" s="63"/>
    </row>
    <row r="19350" spans="16:17">
      <c r="P19350" s="63"/>
      <c r="Q19350" s="63"/>
    </row>
    <row r="19351" spans="16:17">
      <c r="P19351" s="63"/>
      <c r="Q19351" s="63"/>
    </row>
    <row r="19352" spans="16:17">
      <c r="P19352" s="63"/>
      <c r="Q19352" s="63"/>
    </row>
    <row r="19353" spans="16:17">
      <c r="P19353" s="63"/>
      <c r="Q19353" s="63"/>
    </row>
    <row r="19354" spans="16:17">
      <c r="P19354" s="63"/>
      <c r="Q19354" s="63"/>
    </row>
    <row r="19355" spans="16:17">
      <c r="P19355" s="63"/>
      <c r="Q19355" s="63"/>
    </row>
    <row r="19356" spans="16:17">
      <c r="P19356" s="63"/>
      <c r="Q19356" s="63"/>
    </row>
    <row r="19357" spans="16:17">
      <c r="P19357" s="63"/>
      <c r="Q19357" s="63"/>
    </row>
    <row r="19358" spans="16:17">
      <c r="P19358" s="63"/>
      <c r="Q19358" s="63"/>
    </row>
    <row r="19359" spans="16:17">
      <c r="P19359" s="63"/>
      <c r="Q19359" s="63"/>
    </row>
    <row r="19360" spans="16:17">
      <c r="P19360" s="63"/>
      <c r="Q19360" s="63"/>
    </row>
    <row r="19361" spans="16:17">
      <c r="P19361" s="63"/>
      <c r="Q19361" s="63"/>
    </row>
    <row r="19362" spans="16:17">
      <c r="P19362" s="63"/>
      <c r="Q19362" s="63"/>
    </row>
    <row r="19363" spans="16:17">
      <c r="P19363" s="63"/>
      <c r="Q19363" s="63"/>
    </row>
    <row r="19364" spans="16:17">
      <c r="P19364" s="63"/>
      <c r="Q19364" s="63"/>
    </row>
    <row r="19365" spans="16:17">
      <c r="P19365" s="63"/>
      <c r="Q19365" s="63"/>
    </row>
    <row r="19366" spans="16:17">
      <c r="P19366" s="63"/>
      <c r="Q19366" s="63"/>
    </row>
    <row r="19367" spans="16:17">
      <c r="P19367" s="63"/>
      <c r="Q19367" s="63"/>
    </row>
    <row r="19368" spans="16:17">
      <c r="P19368" s="63"/>
      <c r="Q19368" s="63"/>
    </row>
    <row r="19369" spans="16:17">
      <c r="P19369" s="63"/>
      <c r="Q19369" s="63"/>
    </row>
    <row r="19370" spans="16:17">
      <c r="P19370" s="63"/>
      <c r="Q19370" s="63"/>
    </row>
    <row r="19371" spans="16:17">
      <c r="P19371" s="63"/>
      <c r="Q19371" s="63"/>
    </row>
    <row r="19372" spans="16:17">
      <c r="P19372" s="63"/>
      <c r="Q19372" s="63"/>
    </row>
    <row r="19373" spans="16:17">
      <c r="P19373" s="63"/>
      <c r="Q19373" s="63"/>
    </row>
    <row r="19374" spans="16:17">
      <c r="P19374" s="63"/>
      <c r="Q19374" s="63"/>
    </row>
    <row r="19375" spans="16:17">
      <c r="P19375" s="63"/>
      <c r="Q19375" s="63"/>
    </row>
    <row r="19376" spans="16:17">
      <c r="P19376" s="63"/>
      <c r="Q19376" s="63"/>
    </row>
    <row r="19377" spans="16:17">
      <c r="P19377" s="63"/>
      <c r="Q19377" s="63"/>
    </row>
    <row r="19378" spans="16:17">
      <c r="P19378" s="63"/>
      <c r="Q19378" s="63"/>
    </row>
    <row r="19379" spans="16:17">
      <c r="P19379" s="63"/>
      <c r="Q19379" s="63"/>
    </row>
    <row r="19380" spans="16:17">
      <c r="P19380" s="63"/>
      <c r="Q19380" s="63"/>
    </row>
    <row r="19381" spans="16:17">
      <c r="P19381" s="63"/>
      <c r="Q19381" s="63"/>
    </row>
    <row r="19382" spans="16:17">
      <c r="P19382" s="63"/>
      <c r="Q19382" s="63"/>
    </row>
    <row r="19383" spans="16:17">
      <c r="P19383" s="63"/>
      <c r="Q19383" s="63"/>
    </row>
    <row r="19384" spans="16:17">
      <c r="P19384" s="63"/>
      <c r="Q19384" s="63"/>
    </row>
    <row r="19385" spans="16:17">
      <c r="P19385" s="63"/>
      <c r="Q19385" s="63"/>
    </row>
    <row r="19386" spans="16:17">
      <c r="P19386" s="63"/>
      <c r="Q19386" s="63"/>
    </row>
    <row r="19387" spans="16:17">
      <c r="P19387" s="63"/>
      <c r="Q19387" s="63"/>
    </row>
    <row r="19388" spans="16:17">
      <c r="P19388" s="63"/>
      <c r="Q19388" s="63"/>
    </row>
    <row r="19389" spans="16:17">
      <c r="P19389" s="63"/>
      <c r="Q19389" s="63"/>
    </row>
    <row r="19390" spans="16:17">
      <c r="P19390" s="63"/>
      <c r="Q19390" s="63"/>
    </row>
    <row r="19391" spans="16:17">
      <c r="P19391" s="63"/>
      <c r="Q19391" s="63"/>
    </row>
    <row r="19392" spans="16:17">
      <c r="P19392" s="63"/>
      <c r="Q19392" s="63"/>
    </row>
    <row r="19393" spans="16:17">
      <c r="P19393" s="63"/>
      <c r="Q19393" s="63"/>
    </row>
    <row r="19394" spans="16:17">
      <c r="P19394" s="63"/>
      <c r="Q19394" s="63"/>
    </row>
    <row r="19395" spans="16:17">
      <c r="P19395" s="63"/>
      <c r="Q19395" s="63"/>
    </row>
    <row r="19396" spans="16:17">
      <c r="P19396" s="63"/>
      <c r="Q19396" s="63"/>
    </row>
    <row r="19397" spans="16:17">
      <c r="P19397" s="63"/>
      <c r="Q19397" s="63"/>
    </row>
    <row r="19398" spans="16:17">
      <c r="P19398" s="63"/>
      <c r="Q19398" s="63"/>
    </row>
    <row r="19399" spans="16:17">
      <c r="P19399" s="63"/>
      <c r="Q19399" s="63"/>
    </row>
    <row r="19400" spans="16:17">
      <c r="P19400" s="63"/>
      <c r="Q19400" s="63"/>
    </row>
    <row r="19401" spans="16:17">
      <c r="P19401" s="63"/>
      <c r="Q19401" s="63"/>
    </row>
    <row r="19402" spans="16:17">
      <c r="P19402" s="63"/>
      <c r="Q19402" s="63"/>
    </row>
    <row r="19403" spans="16:17">
      <c r="P19403" s="63"/>
      <c r="Q19403" s="63"/>
    </row>
    <row r="19404" spans="16:17">
      <c r="P19404" s="63"/>
      <c r="Q19404" s="63"/>
    </row>
    <row r="19405" spans="16:17">
      <c r="P19405" s="63"/>
      <c r="Q19405" s="63"/>
    </row>
    <row r="19406" spans="16:17">
      <c r="P19406" s="63"/>
      <c r="Q19406" s="63"/>
    </row>
    <row r="19407" spans="16:17">
      <c r="P19407" s="63"/>
      <c r="Q19407" s="63"/>
    </row>
    <row r="19408" spans="16:17">
      <c r="P19408" s="63"/>
      <c r="Q19408" s="63"/>
    </row>
    <row r="19409" spans="16:17">
      <c r="P19409" s="63"/>
      <c r="Q19409" s="63"/>
    </row>
    <row r="19410" spans="16:17">
      <c r="P19410" s="63"/>
      <c r="Q19410" s="63"/>
    </row>
    <row r="19411" spans="16:17">
      <c r="P19411" s="63"/>
      <c r="Q19411" s="63"/>
    </row>
    <row r="19412" spans="16:17">
      <c r="P19412" s="63"/>
      <c r="Q19412" s="63"/>
    </row>
    <row r="19413" spans="16:17">
      <c r="P19413" s="63"/>
      <c r="Q19413" s="63"/>
    </row>
    <row r="19414" spans="16:17">
      <c r="P19414" s="63"/>
      <c r="Q19414" s="63"/>
    </row>
    <row r="19415" spans="16:17">
      <c r="P19415" s="63"/>
      <c r="Q19415" s="63"/>
    </row>
    <row r="19416" spans="16:17">
      <c r="P19416" s="63"/>
      <c r="Q19416" s="63"/>
    </row>
    <row r="19417" spans="16:17">
      <c r="P19417" s="63"/>
      <c r="Q19417" s="63"/>
    </row>
    <row r="19418" spans="16:17">
      <c r="P19418" s="63"/>
      <c r="Q19418" s="63"/>
    </row>
    <row r="19419" spans="16:17">
      <c r="P19419" s="63"/>
      <c r="Q19419" s="63"/>
    </row>
    <row r="19420" spans="16:17">
      <c r="P19420" s="63"/>
      <c r="Q19420" s="63"/>
    </row>
    <row r="19421" spans="16:17">
      <c r="P19421" s="63"/>
      <c r="Q19421" s="63"/>
    </row>
    <row r="19422" spans="16:17">
      <c r="P19422" s="63"/>
      <c r="Q19422" s="63"/>
    </row>
    <row r="19423" spans="16:17">
      <c r="P19423" s="63"/>
      <c r="Q19423" s="63"/>
    </row>
    <row r="19424" spans="16:17">
      <c r="P19424" s="63"/>
      <c r="Q19424" s="63"/>
    </row>
    <row r="19425" spans="16:17">
      <c r="P19425" s="63"/>
      <c r="Q19425" s="63"/>
    </row>
    <row r="19426" spans="16:17">
      <c r="P19426" s="63"/>
      <c r="Q19426" s="63"/>
    </row>
    <row r="19427" spans="16:17">
      <c r="P19427" s="63"/>
      <c r="Q19427" s="63"/>
    </row>
    <row r="19428" spans="16:17">
      <c r="P19428" s="63"/>
      <c r="Q19428" s="63"/>
    </row>
    <row r="19429" spans="16:17">
      <c r="P19429" s="63"/>
      <c r="Q19429" s="63"/>
    </row>
    <row r="19430" spans="16:17">
      <c r="P19430" s="63"/>
      <c r="Q19430" s="63"/>
    </row>
    <row r="19431" spans="16:17">
      <c r="P19431" s="63"/>
      <c r="Q19431" s="63"/>
    </row>
    <row r="19432" spans="16:17">
      <c r="P19432" s="63"/>
      <c r="Q19432" s="63"/>
    </row>
    <row r="19433" spans="16:17">
      <c r="P19433" s="63"/>
      <c r="Q19433" s="63"/>
    </row>
    <row r="19434" spans="16:17">
      <c r="P19434" s="63"/>
      <c r="Q19434" s="63"/>
    </row>
    <row r="19435" spans="16:17">
      <c r="P19435" s="63"/>
      <c r="Q19435" s="63"/>
    </row>
    <row r="19436" spans="16:17">
      <c r="P19436" s="63"/>
      <c r="Q19436" s="63"/>
    </row>
    <row r="19437" spans="16:17">
      <c r="P19437" s="63"/>
      <c r="Q19437" s="63"/>
    </row>
    <row r="19438" spans="16:17">
      <c r="P19438" s="63"/>
      <c r="Q19438" s="63"/>
    </row>
    <row r="19439" spans="16:17">
      <c r="P19439" s="63"/>
      <c r="Q19439" s="63"/>
    </row>
    <row r="19440" spans="16:17">
      <c r="P19440" s="63"/>
      <c r="Q19440" s="63"/>
    </row>
    <row r="19441" spans="16:17">
      <c r="P19441" s="63"/>
      <c r="Q19441" s="63"/>
    </row>
    <row r="19442" spans="16:17">
      <c r="P19442" s="63"/>
      <c r="Q19442" s="63"/>
    </row>
    <row r="19443" spans="16:17">
      <c r="P19443" s="63"/>
      <c r="Q19443" s="63"/>
    </row>
    <row r="19444" spans="16:17">
      <c r="P19444" s="63"/>
      <c r="Q19444" s="63"/>
    </row>
    <row r="19445" spans="16:17">
      <c r="P19445" s="63"/>
      <c r="Q19445" s="63"/>
    </row>
    <row r="19446" spans="16:17">
      <c r="P19446" s="63"/>
      <c r="Q19446" s="63"/>
    </row>
    <row r="19447" spans="16:17">
      <c r="P19447" s="63"/>
      <c r="Q19447" s="63"/>
    </row>
    <row r="19448" spans="16:17">
      <c r="P19448" s="63"/>
      <c r="Q19448" s="63"/>
    </row>
    <row r="19449" spans="16:17">
      <c r="P19449" s="63"/>
      <c r="Q19449" s="63"/>
    </row>
    <row r="19450" spans="16:17">
      <c r="P19450" s="63"/>
      <c r="Q19450" s="63"/>
    </row>
    <row r="19451" spans="16:17">
      <c r="P19451" s="63"/>
      <c r="Q19451" s="63"/>
    </row>
    <row r="19452" spans="16:17">
      <c r="P19452" s="63"/>
      <c r="Q19452" s="63"/>
    </row>
    <row r="19453" spans="16:17">
      <c r="P19453" s="63"/>
      <c r="Q19453" s="63"/>
    </row>
    <row r="19454" spans="16:17">
      <c r="P19454" s="63"/>
      <c r="Q19454" s="63"/>
    </row>
    <row r="19455" spans="16:17">
      <c r="P19455" s="63"/>
      <c r="Q19455" s="63"/>
    </row>
    <row r="19456" spans="16:17">
      <c r="P19456" s="63"/>
      <c r="Q19456" s="63"/>
    </row>
    <row r="19457" spans="16:17">
      <c r="P19457" s="63"/>
      <c r="Q19457" s="63"/>
    </row>
    <row r="19458" spans="16:17">
      <c r="P19458" s="63"/>
      <c r="Q19458" s="63"/>
    </row>
    <row r="19459" spans="16:17">
      <c r="P19459" s="63"/>
      <c r="Q19459" s="63"/>
    </row>
    <row r="19460" spans="16:17">
      <c r="P19460" s="63"/>
      <c r="Q19460" s="63"/>
    </row>
    <row r="19461" spans="16:17">
      <c r="P19461" s="63"/>
      <c r="Q19461" s="63"/>
    </row>
    <row r="19462" spans="16:17">
      <c r="P19462" s="63"/>
      <c r="Q19462" s="63"/>
    </row>
    <row r="19463" spans="16:17">
      <c r="P19463" s="63"/>
      <c r="Q19463" s="63"/>
    </row>
    <row r="19464" spans="16:17">
      <c r="P19464" s="63"/>
      <c r="Q19464" s="63"/>
    </row>
    <row r="19465" spans="16:17">
      <c r="P19465" s="63"/>
      <c r="Q19465" s="63"/>
    </row>
    <row r="19466" spans="16:17">
      <c r="P19466" s="63"/>
      <c r="Q19466" s="63"/>
    </row>
    <row r="19467" spans="16:17">
      <c r="P19467" s="63"/>
      <c r="Q19467" s="63"/>
    </row>
    <row r="19468" spans="16:17">
      <c r="P19468" s="63"/>
      <c r="Q19468" s="63"/>
    </row>
    <row r="19469" spans="16:17">
      <c r="P19469" s="63"/>
      <c r="Q19469" s="63"/>
    </row>
    <row r="19470" spans="16:17">
      <c r="P19470" s="63"/>
      <c r="Q19470" s="63"/>
    </row>
    <row r="19471" spans="16:17">
      <c r="P19471" s="63"/>
      <c r="Q19471" s="63"/>
    </row>
    <row r="19472" spans="16:17">
      <c r="P19472" s="63"/>
      <c r="Q19472" s="63"/>
    </row>
    <row r="19473" spans="16:17">
      <c r="P19473" s="63"/>
      <c r="Q19473" s="63"/>
    </row>
    <row r="19474" spans="16:17">
      <c r="P19474" s="63"/>
      <c r="Q19474" s="63"/>
    </row>
    <row r="19475" spans="16:17">
      <c r="P19475" s="63"/>
      <c r="Q19475" s="63"/>
    </row>
    <row r="19476" spans="16:17">
      <c r="P19476" s="63"/>
      <c r="Q19476" s="63"/>
    </row>
    <row r="19477" spans="16:17">
      <c r="P19477" s="63"/>
      <c r="Q19477" s="63"/>
    </row>
    <row r="19478" spans="16:17">
      <c r="P19478" s="63"/>
      <c r="Q19478" s="63"/>
    </row>
    <row r="19479" spans="16:17">
      <c r="P19479" s="63"/>
      <c r="Q19479" s="63"/>
    </row>
    <row r="19480" spans="16:17">
      <c r="P19480" s="63"/>
      <c r="Q19480" s="63"/>
    </row>
    <row r="19481" spans="16:17">
      <c r="P19481" s="63"/>
      <c r="Q19481" s="63"/>
    </row>
    <row r="19482" spans="16:17">
      <c r="P19482" s="63"/>
      <c r="Q19482" s="63"/>
    </row>
    <row r="19483" spans="16:17">
      <c r="P19483" s="63"/>
      <c r="Q19483" s="63"/>
    </row>
    <row r="19484" spans="16:17">
      <c r="P19484" s="63"/>
      <c r="Q19484" s="63"/>
    </row>
    <row r="19485" spans="16:17">
      <c r="P19485" s="63"/>
      <c r="Q19485" s="63"/>
    </row>
    <row r="19486" spans="16:17">
      <c r="P19486" s="63"/>
      <c r="Q19486" s="63"/>
    </row>
    <row r="19487" spans="16:17">
      <c r="P19487" s="63"/>
      <c r="Q19487" s="63"/>
    </row>
    <row r="19488" spans="16:17">
      <c r="P19488" s="63"/>
      <c r="Q19488" s="63"/>
    </row>
    <row r="19489" spans="16:17">
      <c r="P19489" s="63"/>
      <c r="Q19489" s="63"/>
    </row>
    <row r="19490" spans="16:17">
      <c r="P19490" s="63"/>
      <c r="Q19490" s="63"/>
    </row>
    <row r="19491" spans="16:17">
      <c r="P19491" s="63"/>
      <c r="Q19491" s="63"/>
    </row>
    <row r="19492" spans="16:17">
      <c r="P19492" s="63"/>
      <c r="Q19492" s="63"/>
    </row>
    <row r="19493" spans="16:17">
      <c r="P19493" s="63"/>
      <c r="Q19493" s="63"/>
    </row>
    <row r="19494" spans="16:17">
      <c r="P19494" s="63"/>
      <c r="Q19494" s="63"/>
    </row>
    <row r="19495" spans="16:17">
      <c r="P19495" s="63"/>
      <c r="Q19495" s="63"/>
    </row>
    <row r="19496" spans="16:17">
      <c r="P19496" s="63"/>
      <c r="Q19496" s="63"/>
    </row>
    <row r="19497" spans="16:17">
      <c r="P19497" s="63"/>
      <c r="Q19497" s="63"/>
    </row>
    <row r="19498" spans="16:17">
      <c r="P19498" s="63"/>
      <c r="Q19498" s="63"/>
    </row>
    <row r="19499" spans="16:17">
      <c r="P19499" s="63"/>
      <c r="Q19499" s="63"/>
    </row>
    <row r="19500" spans="16:17">
      <c r="P19500" s="63"/>
      <c r="Q19500" s="63"/>
    </row>
    <row r="19501" spans="16:17">
      <c r="P19501" s="63"/>
      <c r="Q19501" s="63"/>
    </row>
    <row r="19502" spans="16:17">
      <c r="P19502" s="63"/>
      <c r="Q19502" s="63"/>
    </row>
    <row r="19503" spans="16:17">
      <c r="P19503" s="63"/>
      <c r="Q19503" s="63"/>
    </row>
    <row r="19504" spans="16:17">
      <c r="P19504" s="63"/>
      <c r="Q19504" s="63"/>
    </row>
    <row r="19505" spans="16:17">
      <c r="P19505" s="63"/>
      <c r="Q19505" s="63"/>
    </row>
    <row r="19506" spans="16:17">
      <c r="P19506" s="63"/>
      <c r="Q19506" s="63"/>
    </row>
    <row r="19507" spans="16:17">
      <c r="P19507" s="63"/>
      <c r="Q19507" s="63"/>
    </row>
    <row r="19508" spans="16:17">
      <c r="P19508" s="63"/>
      <c r="Q19508" s="63"/>
    </row>
    <row r="19509" spans="16:17">
      <c r="P19509" s="63"/>
      <c r="Q19509" s="63"/>
    </row>
    <row r="19510" spans="16:17">
      <c r="P19510" s="63"/>
      <c r="Q19510" s="63"/>
    </row>
    <row r="19511" spans="16:17">
      <c r="P19511" s="63"/>
      <c r="Q19511" s="63"/>
    </row>
    <row r="19512" spans="16:17">
      <c r="P19512" s="63"/>
      <c r="Q19512" s="63"/>
    </row>
    <row r="19513" spans="16:17">
      <c r="P19513" s="63"/>
      <c r="Q19513" s="63"/>
    </row>
    <row r="19514" spans="16:17">
      <c r="P19514" s="63"/>
      <c r="Q19514" s="63"/>
    </row>
    <row r="19515" spans="16:17">
      <c r="P19515" s="63"/>
      <c r="Q19515" s="63"/>
    </row>
    <row r="19516" spans="16:17">
      <c r="P19516" s="63"/>
      <c r="Q19516" s="63"/>
    </row>
    <row r="19517" spans="16:17">
      <c r="P19517" s="63"/>
      <c r="Q19517" s="63"/>
    </row>
    <row r="19518" spans="16:17">
      <c r="P19518" s="63"/>
      <c r="Q19518" s="63"/>
    </row>
    <row r="19519" spans="16:17">
      <c r="P19519" s="63"/>
      <c r="Q19519" s="63"/>
    </row>
    <row r="19520" spans="16:17">
      <c r="P19520" s="63"/>
      <c r="Q19520" s="63"/>
    </row>
    <row r="19521" spans="16:17">
      <c r="P19521" s="63"/>
      <c r="Q19521" s="63"/>
    </row>
    <row r="19522" spans="16:17">
      <c r="P19522" s="63"/>
      <c r="Q19522" s="63"/>
    </row>
    <row r="19523" spans="16:17">
      <c r="P19523" s="63"/>
      <c r="Q19523" s="63"/>
    </row>
    <row r="19524" spans="16:17">
      <c r="P19524" s="63"/>
      <c r="Q19524" s="63"/>
    </row>
    <row r="19525" spans="16:17">
      <c r="P19525" s="63"/>
      <c r="Q19525" s="63"/>
    </row>
    <row r="19526" spans="16:17">
      <c r="P19526" s="63"/>
      <c r="Q19526" s="63"/>
    </row>
    <row r="19527" spans="16:17">
      <c r="P19527" s="63"/>
      <c r="Q19527" s="63"/>
    </row>
    <row r="19528" spans="16:17">
      <c r="P19528" s="63"/>
      <c r="Q19528" s="63"/>
    </row>
    <row r="19529" spans="16:17">
      <c r="P19529" s="63"/>
      <c r="Q19529" s="63"/>
    </row>
    <row r="19530" spans="16:17">
      <c r="P19530" s="63"/>
      <c r="Q19530" s="63"/>
    </row>
    <row r="19531" spans="16:17">
      <c r="P19531" s="63"/>
      <c r="Q19531" s="63"/>
    </row>
    <row r="19532" spans="16:17">
      <c r="P19532" s="63"/>
      <c r="Q19532" s="63"/>
    </row>
    <row r="19533" spans="16:17">
      <c r="P19533" s="63"/>
      <c r="Q19533" s="63"/>
    </row>
    <row r="19534" spans="16:17">
      <c r="P19534" s="63"/>
      <c r="Q19534" s="63"/>
    </row>
    <row r="19535" spans="16:17">
      <c r="P19535" s="63"/>
      <c r="Q19535" s="63"/>
    </row>
    <row r="19536" spans="16:17">
      <c r="P19536" s="63"/>
      <c r="Q19536" s="63"/>
    </row>
    <row r="19537" spans="16:17">
      <c r="P19537" s="63"/>
      <c r="Q19537" s="63"/>
    </row>
    <row r="19538" spans="16:17">
      <c r="P19538" s="63"/>
      <c r="Q19538" s="63"/>
    </row>
    <row r="19539" spans="16:17">
      <c r="P19539" s="63"/>
      <c r="Q19539" s="63"/>
    </row>
    <row r="19540" spans="16:17">
      <c r="P19540" s="63"/>
      <c r="Q19540" s="63"/>
    </row>
    <row r="19541" spans="16:17">
      <c r="P19541" s="63"/>
      <c r="Q19541" s="63"/>
    </row>
    <row r="19542" spans="16:17">
      <c r="P19542" s="63"/>
      <c r="Q19542" s="63"/>
    </row>
    <row r="19543" spans="16:17">
      <c r="P19543" s="63"/>
      <c r="Q19543" s="63"/>
    </row>
    <row r="19544" spans="16:17">
      <c r="P19544" s="63"/>
      <c r="Q19544" s="63"/>
    </row>
    <row r="19545" spans="16:17">
      <c r="P19545" s="63"/>
      <c r="Q19545" s="63"/>
    </row>
    <row r="19546" spans="16:17">
      <c r="P19546" s="63"/>
      <c r="Q19546" s="63"/>
    </row>
    <row r="19547" spans="16:17">
      <c r="P19547" s="63"/>
      <c r="Q19547" s="63"/>
    </row>
    <row r="19548" spans="16:17">
      <c r="P19548" s="63"/>
      <c r="Q19548" s="63"/>
    </row>
    <row r="19549" spans="16:17">
      <c r="P19549" s="63"/>
      <c r="Q19549" s="63"/>
    </row>
    <row r="19550" spans="16:17">
      <c r="P19550" s="63"/>
      <c r="Q19550" s="63"/>
    </row>
    <row r="19551" spans="16:17">
      <c r="P19551" s="63"/>
      <c r="Q19551" s="63"/>
    </row>
    <row r="19552" spans="16:17">
      <c r="P19552" s="63"/>
      <c r="Q19552" s="63"/>
    </row>
    <row r="19553" spans="16:17">
      <c r="P19553" s="63"/>
      <c r="Q19553" s="63"/>
    </row>
    <row r="19554" spans="16:17">
      <c r="P19554" s="63"/>
      <c r="Q19554" s="63"/>
    </row>
    <row r="19555" spans="16:17">
      <c r="P19555" s="63"/>
      <c r="Q19555" s="63"/>
    </row>
    <row r="19556" spans="16:17">
      <c r="P19556" s="63"/>
      <c r="Q19556" s="63"/>
    </row>
    <row r="19557" spans="16:17">
      <c r="P19557" s="63"/>
      <c r="Q19557" s="63"/>
    </row>
    <row r="19558" spans="16:17">
      <c r="P19558" s="63"/>
      <c r="Q19558" s="63"/>
    </row>
    <row r="19559" spans="16:17">
      <c r="P19559" s="63"/>
      <c r="Q19559" s="63"/>
    </row>
    <row r="19560" spans="16:17">
      <c r="P19560" s="63"/>
      <c r="Q19560" s="63"/>
    </row>
    <row r="19561" spans="16:17">
      <c r="P19561" s="63"/>
      <c r="Q19561" s="63"/>
    </row>
    <row r="19562" spans="16:17">
      <c r="P19562" s="63"/>
      <c r="Q19562" s="63"/>
    </row>
    <row r="19563" spans="16:17">
      <c r="P19563" s="63"/>
      <c r="Q19563" s="63"/>
    </row>
    <row r="19564" spans="16:17">
      <c r="P19564" s="63"/>
      <c r="Q19564" s="63"/>
    </row>
    <row r="19565" spans="16:17">
      <c r="P19565" s="63"/>
      <c r="Q19565" s="63"/>
    </row>
    <row r="19566" spans="16:17">
      <c r="P19566" s="63"/>
      <c r="Q19566" s="63"/>
    </row>
    <row r="19567" spans="16:17">
      <c r="P19567" s="63"/>
      <c r="Q19567" s="63"/>
    </row>
    <row r="19568" spans="16:17">
      <c r="P19568" s="63"/>
      <c r="Q19568" s="63"/>
    </row>
    <row r="19569" spans="16:17">
      <c r="P19569" s="63"/>
      <c r="Q19569" s="63"/>
    </row>
    <row r="19570" spans="16:17">
      <c r="P19570" s="63"/>
      <c r="Q19570" s="63"/>
    </row>
    <row r="19571" spans="16:17">
      <c r="P19571" s="63"/>
      <c r="Q19571" s="63"/>
    </row>
    <row r="19572" spans="16:17">
      <c r="P19572" s="63"/>
      <c r="Q19572" s="63"/>
    </row>
    <row r="19573" spans="16:17">
      <c r="P19573" s="63"/>
      <c r="Q19573" s="63"/>
    </row>
    <row r="19574" spans="16:17">
      <c r="P19574" s="63"/>
      <c r="Q19574" s="63"/>
    </row>
    <row r="19575" spans="16:17">
      <c r="P19575" s="63"/>
      <c r="Q19575" s="63"/>
    </row>
    <row r="19576" spans="16:17">
      <c r="P19576" s="63"/>
      <c r="Q19576" s="63"/>
    </row>
    <row r="19577" spans="16:17">
      <c r="P19577" s="63"/>
      <c r="Q19577" s="63"/>
    </row>
    <row r="19578" spans="16:17">
      <c r="P19578" s="63"/>
      <c r="Q19578" s="63"/>
    </row>
    <row r="19579" spans="16:17">
      <c r="P19579" s="63"/>
      <c r="Q19579" s="63"/>
    </row>
    <row r="19580" spans="16:17">
      <c r="P19580" s="63"/>
      <c r="Q19580" s="63"/>
    </row>
    <row r="19581" spans="16:17">
      <c r="P19581" s="63"/>
      <c r="Q19581" s="63"/>
    </row>
    <row r="19582" spans="16:17">
      <c r="P19582" s="63"/>
      <c r="Q19582" s="63"/>
    </row>
    <row r="19583" spans="16:17">
      <c r="P19583" s="63"/>
      <c r="Q19583" s="63"/>
    </row>
    <row r="19584" spans="16:17">
      <c r="P19584" s="63"/>
      <c r="Q19584" s="63"/>
    </row>
    <row r="19585" spans="16:17">
      <c r="P19585" s="63"/>
      <c r="Q19585" s="63"/>
    </row>
    <row r="19586" spans="16:17">
      <c r="P19586" s="63"/>
      <c r="Q19586" s="63"/>
    </row>
    <row r="19587" spans="16:17">
      <c r="P19587" s="63"/>
      <c r="Q19587" s="63"/>
    </row>
    <row r="19588" spans="16:17">
      <c r="P19588" s="63"/>
      <c r="Q19588" s="63"/>
    </row>
    <row r="19589" spans="16:17">
      <c r="P19589" s="63"/>
      <c r="Q19589" s="63"/>
    </row>
    <row r="19590" spans="16:17">
      <c r="P19590" s="63"/>
      <c r="Q19590" s="63"/>
    </row>
    <row r="19591" spans="16:17">
      <c r="P19591" s="63"/>
      <c r="Q19591" s="63"/>
    </row>
    <row r="19592" spans="16:17">
      <c r="P19592" s="63"/>
      <c r="Q19592" s="63"/>
    </row>
    <row r="19593" spans="16:17">
      <c r="P19593" s="63"/>
      <c r="Q19593" s="63"/>
    </row>
    <row r="19594" spans="16:17">
      <c r="P19594" s="63"/>
      <c r="Q19594" s="63"/>
    </row>
    <row r="19595" spans="16:17">
      <c r="P19595" s="63"/>
      <c r="Q19595" s="63"/>
    </row>
    <row r="19596" spans="16:17">
      <c r="P19596" s="63"/>
      <c r="Q19596" s="63"/>
    </row>
    <row r="19597" spans="16:17">
      <c r="P19597" s="63"/>
      <c r="Q19597" s="63"/>
    </row>
    <row r="19598" spans="16:17">
      <c r="P19598" s="63"/>
      <c r="Q19598" s="63"/>
    </row>
    <row r="19599" spans="16:17">
      <c r="P19599" s="63"/>
      <c r="Q19599" s="63"/>
    </row>
    <row r="19600" spans="16:17">
      <c r="P19600" s="63"/>
      <c r="Q19600" s="63"/>
    </row>
    <row r="19601" spans="16:17">
      <c r="P19601" s="63"/>
      <c r="Q19601" s="63"/>
    </row>
    <row r="19602" spans="16:17">
      <c r="P19602" s="63"/>
      <c r="Q19602" s="63"/>
    </row>
    <row r="19603" spans="16:17">
      <c r="P19603" s="63"/>
      <c r="Q19603" s="63"/>
    </row>
    <row r="19604" spans="16:17">
      <c r="P19604" s="63"/>
      <c r="Q19604" s="63"/>
    </row>
    <row r="19605" spans="16:17">
      <c r="P19605" s="63"/>
      <c r="Q19605" s="63"/>
    </row>
    <row r="19606" spans="16:17">
      <c r="P19606" s="63"/>
      <c r="Q19606" s="63"/>
    </row>
    <row r="19607" spans="16:17">
      <c r="P19607" s="63"/>
      <c r="Q19607" s="63"/>
    </row>
    <row r="19608" spans="16:17">
      <c r="P19608" s="63"/>
      <c r="Q19608" s="63"/>
    </row>
    <row r="19609" spans="16:17">
      <c r="P19609" s="63"/>
      <c r="Q19609" s="63"/>
    </row>
    <row r="19610" spans="16:17">
      <c r="P19610" s="63"/>
      <c r="Q19610" s="63"/>
    </row>
    <row r="19611" spans="16:17">
      <c r="P19611" s="63"/>
      <c r="Q19611" s="63"/>
    </row>
    <row r="19612" spans="16:17">
      <c r="P19612" s="63"/>
      <c r="Q19612" s="63"/>
    </row>
    <row r="19613" spans="16:17">
      <c r="P19613" s="63"/>
      <c r="Q19613" s="63"/>
    </row>
    <row r="19614" spans="16:17">
      <c r="P19614" s="63"/>
      <c r="Q19614" s="63"/>
    </row>
    <row r="19615" spans="16:17">
      <c r="P19615" s="63"/>
      <c r="Q19615" s="63"/>
    </row>
    <row r="19616" spans="16:17">
      <c r="P19616" s="63"/>
      <c r="Q19616" s="63"/>
    </row>
    <row r="19617" spans="16:17">
      <c r="P19617" s="63"/>
      <c r="Q19617" s="63"/>
    </row>
    <row r="19618" spans="16:17">
      <c r="P19618" s="63"/>
      <c r="Q19618" s="63"/>
    </row>
    <row r="19619" spans="16:17">
      <c r="P19619" s="63"/>
      <c r="Q19619" s="63"/>
    </row>
    <row r="19620" spans="16:17">
      <c r="P19620" s="63"/>
      <c r="Q19620" s="63"/>
    </row>
    <row r="19621" spans="16:17">
      <c r="P19621" s="63"/>
      <c r="Q19621" s="63"/>
    </row>
    <row r="19622" spans="16:17">
      <c r="P19622" s="63"/>
      <c r="Q19622" s="63"/>
    </row>
    <row r="19623" spans="16:17">
      <c r="P19623" s="63"/>
      <c r="Q19623" s="63"/>
    </row>
    <row r="19624" spans="16:17">
      <c r="P19624" s="63"/>
      <c r="Q19624" s="63"/>
    </row>
    <row r="19625" spans="16:17">
      <c r="P19625" s="63"/>
      <c r="Q19625" s="63"/>
    </row>
    <row r="19626" spans="16:17">
      <c r="P19626" s="63"/>
      <c r="Q19626" s="63"/>
    </row>
    <row r="19627" spans="16:17">
      <c r="P19627" s="63"/>
      <c r="Q19627" s="63"/>
    </row>
    <row r="19628" spans="16:17">
      <c r="P19628" s="63"/>
      <c r="Q19628" s="63"/>
    </row>
    <row r="19629" spans="16:17">
      <c r="P19629" s="63"/>
      <c r="Q19629" s="63"/>
    </row>
    <row r="19630" spans="16:17">
      <c r="P19630" s="63"/>
      <c r="Q19630" s="63"/>
    </row>
    <row r="19631" spans="16:17">
      <c r="P19631" s="63"/>
      <c r="Q19631" s="63"/>
    </row>
    <row r="19632" spans="16:17">
      <c r="P19632" s="63"/>
      <c r="Q19632" s="63"/>
    </row>
    <row r="19633" spans="16:17">
      <c r="P19633" s="63"/>
      <c r="Q19633" s="63"/>
    </row>
    <row r="19634" spans="16:17">
      <c r="P19634" s="63"/>
      <c r="Q19634" s="63"/>
    </row>
    <row r="19635" spans="16:17">
      <c r="P19635" s="63"/>
      <c r="Q19635" s="63"/>
    </row>
    <row r="19636" spans="16:17">
      <c r="P19636" s="63"/>
      <c r="Q19636" s="63"/>
    </row>
    <row r="19637" spans="16:17">
      <c r="P19637" s="63"/>
      <c r="Q19637" s="63"/>
    </row>
    <row r="19638" spans="16:17">
      <c r="P19638" s="63"/>
      <c r="Q19638" s="63"/>
    </row>
    <row r="19639" spans="16:17">
      <c r="P19639" s="63"/>
      <c r="Q19639" s="63"/>
    </row>
    <row r="19640" spans="16:17">
      <c r="P19640" s="63"/>
      <c r="Q19640" s="63"/>
    </row>
    <row r="19641" spans="16:17">
      <c r="P19641" s="63"/>
      <c r="Q19641" s="63"/>
    </row>
    <row r="19642" spans="16:17">
      <c r="P19642" s="63"/>
      <c r="Q19642" s="63"/>
    </row>
    <row r="19643" spans="16:17">
      <c r="P19643" s="63"/>
      <c r="Q19643" s="63"/>
    </row>
    <row r="19644" spans="16:17">
      <c r="P19644" s="63"/>
      <c r="Q19644" s="63"/>
    </row>
    <row r="19645" spans="16:17">
      <c r="P19645" s="63"/>
      <c r="Q19645" s="63"/>
    </row>
    <row r="19646" spans="16:17">
      <c r="P19646" s="63"/>
      <c r="Q19646" s="63"/>
    </row>
    <row r="19647" spans="16:17">
      <c r="P19647" s="63"/>
      <c r="Q19647" s="63"/>
    </row>
    <row r="19648" spans="16:17">
      <c r="P19648" s="63"/>
      <c r="Q19648" s="63"/>
    </row>
    <row r="19649" spans="16:17">
      <c r="P19649" s="63"/>
      <c r="Q19649" s="63"/>
    </row>
    <row r="19650" spans="16:17">
      <c r="P19650" s="63"/>
      <c r="Q19650" s="63"/>
    </row>
    <row r="19651" spans="16:17">
      <c r="P19651" s="63"/>
      <c r="Q19651" s="63"/>
    </row>
    <row r="19652" spans="16:17">
      <c r="P19652" s="63"/>
      <c r="Q19652" s="63"/>
    </row>
    <row r="19653" spans="16:17">
      <c r="P19653" s="63"/>
      <c r="Q19653" s="63"/>
    </row>
    <row r="19654" spans="16:17">
      <c r="P19654" s="63"/>
      <c r="Q19654" s="63"/>
    </row>
    <row r="19655" spans="16:17">
      <c r="P19655" s="63"/>
      <c r="Q19655" s="63"/>
    </row>
    <row r="19656" spans="16:17">
      <c r="P19656" s="63"/>
      <c r="Q19656" s="63"/>
    </row>
    <row r="19657" spans="16:17">
      <c r="P19657" s="63"/>
      <c r="Q19657" s="63"/>
    </row>
    <row r="19658" spans="16:17">
      <c r="P19658" s="63"/>
      <c r="Q19658" s="63"/>
    </row>
    <row r="19659" spans="16:17">
      <c r="P19659" s="63"/>
      <c r="Q19659" s="63"/>
    </row>
    <row r="19660" spans="16:17">
      <c r="P19660" s="63"/>
      <c r="Q19660" s="63"/>
    </row>
    <row r="19661" spans="16:17">
      <c r="P19661" s="63"/>
      <c r="Q19661" s="63"/>
    </row>
    <row r="19662" spans="16:17">
      <c r="P19662" s="63"/>
      <c r="Q19662" s="63"/>
    </row>
    <row r="19663" spans="16:17">
      <c r="P19663" s="63"/>
      <c r="Q19663" s="63"/>
    </row>
    <row r="19664" spans="16:17">
      <c r="P19664" s="63"/>
      <c r="Q19664" s="63"/>
    </row>
    <row r="19665" spans="16:17">
      <c r="P19665" s="63"/>
      <c r="Q19665" s="63"/>
    </row>
    <row r="19666" spans="16:17">
      <c r="P19666" s="63"/>
      <c r="Q19666" s="63"/>
    </row>
    <row r="19667" spans="16:17">
      <c r="P19667" s="63"/>
      <c r="Q19667" s="63"/>
    </row>
    <row r="19668" spans="16:17">
      <c r="P19668" s="63"/>
      <c r="Q19668" s="63"/>
    </row>
    <row r="19669" spans="16:17">
      <c r="P19669" s="63"/>
      <c r="Q19669" s="63"/>
    </row>
    <row r="19670" spans="16:17">
      <c r="P19670" s="63"/>
      <c r="Q19670" s="63"/>
    </row>
    <row r="19671" spans="16:17">
      <c r="P19671" s="63"/>
      <c r="Q19671" s="63"/>
    </row>
    <row r="19672" spans="16:17">
      <c r="P19672" s="63"/>
      <c r="Q19672" s="63"/>
    </row>
    <row r="19673" spans="16:17">
      <c r="P19673" s="63"/>
      <c r="Q19673" s="63"/>
    </row>
    <row r="19674" spans="16:17">
      <c r="P19674" s="63"/>
      <c r="Q19674" s="63"/>
    </row>
    <row r="19675" spans="16:17">
      <c r="P19675" s="63"/>
      <c r="Q19675" s="63"/>
    </row>
    <row r="19676" spans="16:17">
      <c r="P19676" s="63"/>
      <c r="Q19676" s="63"/>
    </row>
    <row r="19677" spans="16:17">
      <c r="P19677" s="63"/>
      <c r="Q19677" s="63"/>
    </row>
    <row r="19678" spans="16:17">
      <c r="P19678" s="63"/>
      <c r="Q19678" s="63"/>
    </row>
    <row r="19679" spans="16:17">
      <c r="P19679" s="63"/>
      <c r="Q19679" s="63"/>
    </row>
    <row r="19680" spans="16:17">
      <c r="P19680" s="63"/>
      <c r="Q19680" s="63"/>
    </row>
    <row r="19681" spans="16:17">
      <c r="P19681" s="63"/>
      <c r="Q19681" s="63"/>
    </row>
    <row r="19682" spans="16:17">
      <c r="P19682" s="63"/>
      <c r="Q19682" s="63"/>
    </row>
    <row r="19683" spans="16:17">
      <c r="P19683" s="63"/>
      <c r="Q19683" s="63"/>
    </row>
    <row r="19684" spans="16:17">
      <c r="P19684" s="63"/>
      <c r="Q19684" s="63"/>
    </row>
    <row r="19685" spans="16:17">
      <c r="P19685" s="63"/>
      <c r="Q19685" s="63"/>
    </row>
    <row r="19686" spans="16:17">
      <c r="P19686" s="63"/>
      <c r="Q19686" s="63"/>
    </row>
    <row r="19687" spans="16:17">
      <c r="P19687" s="63"/>
      <c r="Q19687" s="63"/>
    </row>
    <row r="19688" spans="16:17">
      <c r="P19688" s="63"/>
      <c r="Q19688" s="63"/>
    </row>
    <row r="19689" spans="16:17">
      <c r="P19689" s="63"/>
      <c r="Q19689" s="63"/>
    </row>
    <row r="19690" spans="16:17">
      <c r="P19690" s="63"/>
      <c r="Q19690" s="63"/>
    </row>
    <row r="19691" spans="16:17">
      <c r="P19691" s="63"/>
      <c r="Q19691" s="63"/>
    </row>
    <row r="19692" spans="16:17">
      <c r="P19692" s="63"/>
      <c r="Q19692" s="63"/>
    </row>
    <row r="19693" spans="16:17">
      <c r="P19693" s="63"/>
      <c r="Q19693" s="63"/>
    </row>
    <row r="19694" spans="16:17">
      <c r="P19694" s="63"/>
      <c r="Q19694" s="63"/>
    </row>
    <row r="19695" spans="16:17">
      <c r="P19695" s="63"/>
      <c r="Q19695" s="63"/>
    </row>
    <row r="19696" spans="16:17">
      <c r="P19696" s="63"/>
      <c r="Q19696" s="63"/>
    </row>
    <row r="19697" spans="16:17">
      <c r="P19697" s="63"/>
      <c r="Q19697" s="63"/>
    </row>
    <row r="19698" spans="16:17">
      <c r="P19698" s="63"/>
      <c r="Q19698" s="63"/>
    </row>
    <row r="19699" spans="16:17">
      <c r="P19699" s="63"/>
      <c r="Q19699" s="63"/>
    </row>
    <row r="19700" spans="16:17">
      <c r="P19700" s="63"/>
      <c r="Q19700" s="63"/>
    </row>
    <row r="19701" spans="16:17">
      <c r="P19701" s="63"/>
      <c r="Q19701" s="63"/>
    </row>
    <row r="19702" spans="16:17">
      <c r="P19702" s="63"/>
      <c r="Q19702" s="63"/>
    </row>
    <row r="19703" spans="16:17">
      <c r="P19703" s="63"/>
      <c r="Q19703" s="63"/>
    </row>
    <row r="19704" spans="16:17">
      <c r="P19704" s="63"/>
      <c r="Q19704" s="63"/>
    </row>
    <row r="19705" spans="16:17">
      <c r="P19705" s="63"/>
      <c r="Q19705" s="63"/>
    </row>
    <row r="19706" spans="16:17">
      <c r="P19706" s="63"/>
      <c r="Q19706" s="63"/>
    </row>
    <row r="19707" spans="16:17">
      <c r="P19707" s="63"/>
      <c r="Q19707" s="63"/>
    </row>
    <row r="19708" spans="16:17">
      <c r="P19708" s="63"/>
      <c r="Q19708" s="63"/>
    </row>
    <row r="19709" spans="16:17">
      <c r="P19709" s="63"/>
      <c r="Q19709" s="63"/>
    </row>
    <row r="19710" spans="16:17">
      <c r="P19710" s="63"/>
      <c r="Q19710" s="63"/>
    </row>
    <row r="19711" spans="16:17">
      <c r="P19711" s="63"/>
      <c r="Q19711" s="63"/>
    </row>
    <row r="19712" spans="16:17">
      <c r="P19712" s="63"/>
      <c r="Q19712" s="63"/>
    </row>
    <row r="19713" spans="16:17">
      <c r="P19713" s="63"/>
      <c r="Q19713" s="63"/>
    </row>
    <row r="19714" spans="16:17">
      <c r="P19714" s="63"/>
      <c r="Q19714" s="63"/>
    </row>
    <row r="19715" spans="16:17">
      <c r="P19715" s="63"/>
      <c r="Q19715" s="63"/>
    </row>
    <row r="19716" spans="16:17">
      <c r="P19716" s="63"/>
      <c r="Q19716" s="63"/>
    </row>
    <row r="19717" spans="16:17">
      <c r="P19717" s="63"/>
      <c r="Q19717" s="63"/>
    </row>
    <row r="19718" spans="16:17">
      <c r="P19718" s="63"/>
      <c r="Q19718" s="63"/>
    </row>
    <row r="19719" spans="16:17">
      <c r="P19719" s="63"/>
      <c r="Q19719" s="63"/>
    </row>
    <row r="19720" spans="16:17">
      <c r="P19720" s="63"/>
      <c r="Q19720" s="63"/>
    </row>
    <row r="19721" spans="16:17">
      <c r="P19721" s="63"/>
      <c r="Q19721" s="63"/>
    </row>
    <row r="19722" spans="16:17">
      <c r="P19722" s="63"/>
      <c r="Q19722" s="63"/>
    </row>
    <row r="19723" spans="16:17">
      <c r="P19723" s="63"/>
      <c r="Q19723" s="63"/>
    </row>
    <row r="19724" spans="16:17">
      <c r="P19724" s="63"/>
      <c r="Q19724" s="63"/>
    </row>
    <row r="19725" spans="16:17">
      <c r="P19725" s="63"/>
      <c r="Q19725" s="63"/>
    </row>
    <row r="19726" spans="16:17">
      <c r="P19726" s="63"/>
      <c r="Q19726" s="63"/>
    </row>
    <row r="19727" spans="16:17">
      <c r="P19727" s="63"/>
      <c r="Q19727" s="63"/>
    </row>
    <row r="19728" spans="16:17">
      <c r="P19728" s="63"/>
      <c r="Q19728" s="63"/>
    </row>
    <row r="19729" spans="16:17">
      <c r="P19729" s="63"/>
      <c r="Q19729" s="63"/>
    </row>
    <row r="19730" spans="16:17">
      <c r="P19730" s="63"/>
      <c r="Q19730" s="63"/>
    </row>
    <row r="19731" spans="16:17">
      <c r="P19731" s="63"/>
      <c r="Q19731" s="63"/>
    </row>
    <row r="19732" spans="16:17">
      <c r="P19732" s="63"/>
      <c r="Q19732" s="63"/>
    </row>
    <row r="19733" spans="16:17">
      <c r="P19733" s="63"/>
      <c r="Q19733" s="63"/>
    </row>
    <row r="19734" spans="16:17">
      <c r="P19734" s="63"/>
      <c r="Q19734" s="63"/>
    </row>
    <row r="19735" spans="16:17">
      <c r="P19735" s="63"/>
      <c r="Q19735" s="63"/>
    </row>
    <row r="19736" spans="16:17">
      <c r="P19736" s="63"/>
      <c r="Q19736" s="63"/>
    </row>
    <row r="19737" spans="16:17">
      <c r="P19737" s="63"/>
      <c r="Q19737" s="63"/>
    </row>
    <row r="19738" spans="16:17">
      <c r="P19738" s="63"/>
      <c r="Q19738" s="63"/>
    </row>
    <row r="19739" spans="16:17">
      <c r="P19739" s="63"/>
      <c r="Q19739" s="63"/>
    </row>
    <row r="19740" spans="16:17">
      <c r="P19740" s="63"/>
      <c r="Q19740" s="63"/>
    </row>
    <row r="19741" spans="16:17">
      <c r="P19741" s="63"/>
      <c r="Q19741" s="63"/>
    </row>
    <row r="19742" spans="16:17">
      <c r="P19742" s="63"/>
      <c r="Q19742" s="63"/>
    </row>
    <row r="19743" spans="16:17">
      <c r="P19743" s="63"/>
      <c r="Q19743" s="63"/>
    </row>
    <row r="19744" spans="16:17">
      <c r="P19744" s="63"/>
      <c r="Q19744" s="63"/>
    </row>
    <row r="19745" spans="16:17">
      <c r="P19745" s="63"/>
      <c r="Q19745" s="63"/>
    </row>
    <row r="19746" spans="16:17">
      <c r="P19746" s="63"/>
      <c r="Q19746" s="63"/>
    </row>
    <row r="19747" spans="16:17">
      <c r="P19747" s="63"/>
      <c r="Q19747" s="63"/>
    </row>
    <row r="19748" spans="16:17">
      <c r="P19748" s="63"/>
      <c r="Q19748" s="63"/>
    </row>
    <row r="19749" spans="16:17">
      <c r="P19749" s="63"/>
      <c r="Q19749" s="63"/>
    </row>
    <row r="19750" spans="16:17">
      <c r="P19750" s="63"/>
      <c r="Q19750" s="63"/>
    </row>
    <row r="19751" spans="16:17">
      <c r="P19751" s="63"/>
      <c r="Q19751" s="63"/>
    </row>
    <row r="19752" spans="16:17">
      <c r="P19752" s="63"/>
      <c r="Q19752" s="63"/>
    </row>
    <row r="19753" spans="16:17">
      <c r="P19753" s="63"/>
      <c r="Q19753" s="63"/>
    </row>
    <row r="19754" spans="16:17">
      <c r="P19754" s="63"/>
      <c r="Q19754" s="63"/>
    </row>
    <row r="19755" spans="16:17">
      <c r="P19755" s="63"/>
      <c r="Q19755" s="63"/>
    </row>
    <row r="19756" spans="16:17">
      <c r="P19756" s="63"/>
      <c r="Q19756" s="63"/>
    </row>
    <row r="19757" spans="16:17">
      <c r="P19757" s="63"/>
      <c r="Q19757" s="63"/>
    </row>
    <row r="19758" spans="16:17">
      <c r="P19758" s="63"/>
      <c r="Q19758" s="63"/>
    </row>
    <row r="19759" spans="16:17">
      <c r="P19759" s="63"/>
      <c r="Q19759" s="63"/>
    </row>
    <row r="19760" spans="16:17">
      <c r="P19760" s="63"/>
      <c r="Q19760" s="63"/>
    </row>
    <row r="19761" spans="16:17">
      <c r="P19761" s="63"/>
      <c r="Q19761" s="63"/>
    </row>
    <row r="19762" spans="16:17">
      <c r="P19762" s="63"/>
      <c r="Q19762" s="63"/>
    </row>
    <row r="19763" spans="16:17">
      <c r="P19763" s="63"/>
      <c r="Q19763" s="63"/>
    </row>
    <row r="19764" spans="16:17">
      <c r="P19764" s="63"/>
      <c r="Q19764" s="63"/>
    </row>
    <row r="19765" spans="16:17">
      <c r="P19765" s="63"/>
      <c r="Q19765" s="63"/>
    </row>
    <row r="19766" spans="16:17">
      <c r="P19766" s="63"/>
      <c r="Q19766" s="63"/>
    </row>
    <row r="19767" spans="16:17">
      <c r="P19767" s="63"/>
      <c r="Q19767" s="63"/>
    </row>
    <row r="19768" spans="16:17">
      <c r="P19768" s="63"/>
      <c r="Q19768" s="63"/>
    </row>
    <row r="19769" spans="16:17">
      <c r="P19769" s="63"/>
      <c r="Q19769" s="63"/>
    </row>
    <row r="19770" spans="16:17">
      <c r="P19770" s="63"/>
      <c r="Q19770" s="63"/>
    </row>
    <row r="19771" spans="16:17">
      <c r="P19771" s="63"/>
      <c r="Q19771" s="63"/>
    </row>
    <row r="19772" spans="16:17">
      <c r="P19772" s="63"/>
      <c r="Q19772" s="63"/>
    </row>
    <row r="19773" spans="16:17">
      <c r="P19773" s="63"/>
      <c r="Q19773" s="63"/>
    </row>
    <row r="19774" spans="16:17">
      <c r="P19774" s="63"/>
      <c r="Q19774" s="63"/>
    </row>
    <row r="19775" spans="16:17">
      <c r="P19775" s="63"/>
      <c r="Q19775" s="63"/>
    </row>
    <row r="19776" spans="16:17">
      <c r="P19776" s="63"/>
      <c r="Q19776" s="63"/>
    </row>
    <row r="19777" spans="16:17">
      <c r="P19777" s="63"/>
      <c r="Q19777" s="63"/>
    </row>
    <row r="19778" spans="16:17">
      <c r="P19778" s="63"/>
      <c r="Q19778" s="63"/>
    </row>
    <row r="19779" spans="16:17">
      <c r="P19779" s="63"/>
      <c r="Q19779" s="63"/>
    </row>
    <row r="19780" spans="16:17">
      <c r="P19780" s="63"/>
      <c r="Q19780" s="63"/>
    </row>
    <row r="19781" spans="16:17">
      <c r="P19781" s="63"/>
      <c r="Q19781" s="63"/>
    </row>
    <row r="19782" spans="16:17">
      <c r="P19782" s="63"/>
      <c r="Q19782" s="63"/>
    </row>
    <row r="19783" spans="16:17">
      <c r="P19783" s="63"/>
      <c r="Q19783" s="63"/>
    </row>
    <row r="19784" spans="16:17">
      <c r="P19784" s="63"/>
      <c r="Q19784" s="63"/>
    </row>
    <row r="19785" spans="16:17">
      <c r="P19785" s="63"/>
      <c r="Q19785" s="63"/>
    </row>
    <row r="19786" spans="16:17">
      <c r="P19786" s="63"/>
      <c r="Q19786" s="63"/>
    </row>
    <row r="19787" spans="16:17">
      <c r="P19787" s="63"/>
      <c r="Q19787" s="63"/>
    </row>
    <row r="19788" spans="16:17">
      <c r="P19788" s="63"/>
      <c r="Q19788" s="63"/>
    </row>
    <row r="19789" spans="16:17">
      <c r="P19789" s="63"/>
      <c r="Q19789" s="63"/>
    </row>
    <row r="19790" spans="16:17">
      <c r="P19790" s="63"/>
      <c r="Q19790" s="63"/>
    </row>
    <row r="19791" spans="16:17">
      <c r="P19791" s="63"/>
      <c r="Q19791" s="63"/>
    </row>
    <row r="19792" spans="16:17">
      <c r="P19792" s="63"/>
      <c r="Q19792" s="63"/>
    </row>
    <row r="19793" spans="16:17">
      <c r="P19793" s="63"/>
      <c r="Q19793" s="63"/>
    </row>
    <row r="19794" spans="16:17">
      <c r="P19794" s="63"/>
      <c r="Q19794" s="63"/>
    </row>
    <row r="19795" spans="16:17">
      <c r="P19795" s="63"/>
      <c r="Q19795" s="63"/>
    </row>
    <row r="19796" spans="16:17">
      <c r="P19796" s="63"/>
      <c r="Q19796" s="63"/>
    </row>
    <row r="19797" spans="16:17">
      <c r="P19797" s="63"/>
      <c r="Q19797" s="63"/>
    </row>
    <row r="19798" spans="16:17">
      <c r="P19798" s="63"/>
      <c r="Q19798" s="63"/>
    </row>
    <row r="19799" spans="16:17">
      <c r="P19799" s="63"/>
      <c r="Q19799" s="63"/>
    </row>
    <row r="19800" spans="16:17">
      <c r="P19800" s="63"/>
      <c r="Q19800" s="63"/>
    </row>
    <row r="19801" spans="16:17">
      <c r="P19801" s="63"/>
      <c r="Q19801" s="63"/>
    </row>
    <row r="19802" spans="16:17">
      <c r="P19802" s="63"/>
      <c r="Q19802" s="63"/>
    </row>
    <row r="19803" spans="16:17">
      <c r="P19803" s="63"/>
      <c r="Q19803" s="63"/>
    </row>
    <row r="19804" spans="16:17">
      <c r="P19804" s="63"/>
      <c r="Q19804" s="63"/>
    </row>
    <row r="19805" spans="16:17">
      <c r="P19805" s="63"/>
      <c r="Q19805" s="63"/>
    </row>
    <row r="19806" spans="16:17">
      <c r="P19806" s="63"/>
      <c r="Q19806" s="63"/>
    </row>
    <row r="19807" spans="16:17">
      <c r="P19807" s="63"/>
      <c r="Q19807" s="63"/>
    </row>
    <row r="19808" spans="16:17">
      <c r="P19808" s="63"/>
      <c r="Q19808" s="63"/>
    </row>
    <row r="19809" spans="16:17">
      <c r="P19809" s="63"/>
      <c r="Q19809" s="63"/>
    </row>
    <row r="19810" spans="16:17">
      <c r="P19810" s="63"/>
      <c r="Q19810" s="63"/>
    </row>
    <row r="19811" spans="16:17">
      <c r="P19811" s="63"/>
      <c r="Q19811" s="63"/>
    </row>
    <row r="19812" spans="16:17">
      <c r="P19812" s="63"/>
      <c r="Q19812" s="63"/>
    </row>
    <row r="19813" spans="16:17">
      <c r="P19813" s="63"/>
      <c r="Q19813" s="63"/>
    </row>
    <row r="19814" spans="16:17">
      <c r="P19814" s="63"/>
      <c r="Q19814" s="63"/>
    </row>
    <row r="19815" spans="16:17">
      <c r="P19815" s="63"/>
      <c r="Q19815" s="63"/>
    </row>
    <row r="19816" spans="16:17">
      <c r="P19816" s="63"/>
      <c r="Q19816" s="63"/>
    </row>
    <row r="19817" spans="16:17">
      <c r="P19817" s="63"/>
      <c r="Q19817" s="63"/>
    </row>
    <row r="19818" spans="16:17">
      <c r="P19818" s="63"/>
      <c r="Q19818" s="63"/>
    </row>
    <row r="19819" spans="16:17">
      <c r="P19819" s="63"/>
      <c r="Q19819" s="63"/>
    </row>
    <row r="19820" spans="16:17">
      <c r="P19820" s="63"/>
      <c r="Q19820" s="63"/>
    </row>
    <row r="19821" spans="16:17">
      <c r="P19821" s="63"/>
      <c r="Q19821" s="63"/>
    </row>
    <row r="19822" spans="16:17">
      <c r="P19822" s="63"/>
      <c r="Q19822" s="63"/>
    </row>
    <row r="19823" spans="16:17">
      <c r="P19823" s="63"/>
      <c r="Q19823" s="63"/>
    </row>
    <row r="19824" spans="16:17">
      <c r="P19824" s="63"/>
      <c r="Q19824" s="63"/>
    </row>
    <row r="19825" spans="16:17">
      <c r="P19825" s="63"/>
      <c r="Q19825" s="63"/>
    </row>
    <row r="19826" spans="16:17">
      <c r="P19826" s="63"/>
      <c r="Q19826" s="63"/>
    </row>
    <row r="19827" spans="16:17">
      <c r="P19827" s="63"/>
      <c r="Q19827" s="63"/>
    </row>
    <row r="19828" spans="16:17">
      <c r="P19828" s="63"/>
      <c r="Q19828" s="63"/>
    </row>
    <row r="19829" spans="16:17">
      <c r="P19829" s="63"/>
      <c r="Q19829" s="63"/>
    </row>
    <row r="19830" spans="16:17">
      <c r="P19830" s="63"/>
      <c r="Q19830" s="63"/>
    </row>
    <row r="19831" spans="16:17">
      <c r="P19831" s="63"/>
      <c r="Q19831" s="63"/>
    </row>
    <row r="19832" spans="16:17">
      <c r="P19832" s="63"/>
      <c r="Q19832" s="63"/>
    </row>
    <row r="19833" spans="16:17">
      <c r="P19833" s="63"/>
      <c r="Q19833" s="63"/>
    </row>
    <row r="19834" spans="16:17">
      <c r="P19834" s="63"/>
      <c r="Q19834" s="63"/>
    </row>
    <row r="19835" spans="16:17">
      <c r="P19835" s="63"/>
      <c r="Q19835" s="63"/>
    </row>
    <row r="19836" spans="16:17">
      <c r="P19836" s="63"/>
      <c r="Q19836" s="63"/>
    </row>
    <row r="19837" spans="16:17">
      <c r="P19837" s="63"/>
      <c r="Q19837" s="63"/>
    </row>
    <row r="19838" spans="16:17">
      <c r="P19838" s="63"/>
      <c r="Q19838" s="63"/>
    </row>
    <row r="19839" spans="16:17">
      <c r="P19839" s="63"/>
      <c r="Q19839" s="63"/>
    </row>
    <row r="19840" spans="16:17">
      <c r="P19840" s="63"/>
      <c r="Q19840" s="63"/>
    </row>
    <row r="19841" spans="16:17">
      <c r="P19841" s="63"/>
      <c r="Q19841" s="63"/>
    </row>
    <row r="19842" spans="16:17">
      <c r="P19842" s="63"/>
      <c r="Q19842" s="63"/>
    </row>
    <row r="19843" spans="16:17">
      <c r="P19843" s="63"/>
      <c r="Q19843" s="63"/>
    </row>
    <row r="19844" spans="16:17">
      <c r="P19844" s="63"/>
      <c r="Q19844" s="63"/>
    </row>
    <row r="19845" spans="16:17">
      <c r="P19845" s="63"/>
      <c r="Q19845" s="63"/>
    </row>
    <row r="19846" spans="16:17">
      <c r="P19846" s="63"/>
      <c r="Q19846" s="63"/>
    </row>
    <row r="19847" spans="16:17">
      <c r="P19847" s="63"/>
      <c r="Q19847" s="63"/>
    </row>
    <row r="19848" spans="16:17">
      <c r="P19848" s="63"/>
      <c r="Q19848" s="63"/>
    </row>
    <row r="19849" spans="16:17">
      <c r="P19849" s="63"/>
      <c r="Q19849" s="63"/>
    </row>
    <row r="19850" spans="16:17">
      <c r="P19850" s="63"/>
      <c r="Q19850" s="63"/>
    </row>
    <row r="19851" spans="16:17">
      <c r="P19851" s="63"/>
      <c r="Q19851" s="63"/>
    </row>
    <row r="19852" spans="16:17">
      <c r="P19852" s="63"/>
      <c r="Q19852" s="63"/>
    </row>
    <row r="19853" spans="16:17">
      <c r="P19853" s="63"/>
      <c r="Q19853" s="63"/>
    </row>
    <row r="19854" spans="16:17">
      <c r="P19854" s="63"/>
      <c r="Q19854" s="63"/>
    </row>
    <row r="19855" spans="16:17">
      <c r="P19855" s="63"/>
      <c r="Q19855" s="63"/>
    </row>
    <row r="19856" spans="16:17">
      <c r="P19856" s="63"/>
      <c r="Q19856" s="63"/>
    </row>
    <row r="19857" spans="16:17">
      <c r="P19857" s="63"/>
      <c r="Q19857" s="63"/>
    </row>
    <row r="19858" spans="16:17">
      <c r="P19858" s="63"/>
      <c r="Q19858" s="63"/>
    </row>
    <row r="19859" spans="16:17">
      <c r="P19859" s="63"/>
      <c r="Q19859" s="63"/>
    </row>
    <row r="19860" spans="16:17">
      <c r="P19860" s="63"/>
      <c r="Q19860" s="63"/>
    </row>
    <row r="19861" spans="16:17">
      <c r="P19861" s="63"/>
      <c r="Q19861" s="63"/>
    </row>
    <row r="19862" spans="16:17">
      <c r="P19862" s="63"/>
      <c r="Q19862" s="63"/>
    </row>
    <row r="19863" spans="16:17">
      <c r="P19863" s="63"/>
      <c r="Q19863" s="63"/>
    </row>
    <row r="19864" spans="16:17">
      <c r="P19864" s="63"/>
      <c r="Q19864" s="63"/>
    </row>
    <row r="19865" spans="16:17">
      <c r="P19865" s="63"/>
      <c r="Q19865" s="63"/>
    </row>
    <row r="19866" spans="16:17">
      <c r="P19866" s="63"/>
      <c r="Q19866" s="63"/>
    </row>
    <row r="19867" spans="16:17">
      <c r="P19867" s="63"/>
      <c r="Q19867" s="63"/>
    </row>
    <row r="19868" spans="16:17">
      <c r="P19868" s="63"/>
      <c r="Q19868" s="63"/>
    </row>
    <row r="19869" spans="16:17">
      <c r="P19869" s="63"/>
      <c r="Q19869" s="63"/>
    </row>
    <row r="19870" spans="16:17">
      <c r="P19870" s="63"/>
      <c r="Q19870" s="63"/>
    </row>
    <row r="19871" spans="16:17">
      <c r="P19871" s="63"/>
      <c r="Q19871" s="63"/>
    </row>
    <row r="19872" spans="16:17">
      <c r="P19872" s="63"/>
      <c r="Q19872" s="63"/>
    </row>
    <row r="19873" spans="16:17">
      <c r="P19873" s="63"/>
      <c r="Q19873" s="63"/>
    </row>
    <row r="19874" spans="16:17">
      <c r="P19874" s="63"/>
      <c r="Q19874" s="63"/>
    </row>
    <row r="19875" spans="16:17">
      <c r="P19875" s="63"/>
      <c r="Q19875" s="63"/>
    </row>
    <row r="19876" spans="16:17">
      <c r="P19876" s="63"/>
      <c r="Q19876" s="63"/>
    </row>
    <row r="19877" spans="16:17">
      <c r="P19877" s="63"/>
      <c r="Q19877" s="63"/>
    </row>
    <row r="19878" spans="16:17">
      <c r="P19878" s="63"/>
      <c r="Q19878" s="63"/>
    </row>
    <row r="19879" spans="16:17">
      <c r="P19879" s="63"/>
      <c r="Q19879" s="63"/>
    </row>
    <row r="19880" spans="16:17">
      <c r="P19880" s="63"/>
      <c r="Q19880" s="63"/>
    </row>
    <row r="19881" spans="16:17">
      <c r="P19881" s="63"/>
      <c r="Q19881" s="63"/>
    </row>
    <row r="19882" spans="16:17">
      <c r="P19882" s="63"/>
      <c r="Q19882" s="63"/>
    </row>
    <row r="19883" spans="16:17">
      <c r="P19883" s="63"/>
      <c r="Q19883" s="63"/>
    </row>
    <row r="19884" spans="16:17">
      <c r="P19884" s="63"/>
      <c r="Q19884" s="63"/>
    </row>
    <row r="19885" spans="16:17">
      <c r="P19885" s="63"/>
      <c r="Q19885" s="63"/>
    </row>
    <row r="19886" spans="16:17">
      <c r="P19886" s="63"/>
      <c r="Q19886" s="63"/>
    </row>
    <row r="19887" spans="16:17">
      <c r="P19887" s="63"/>
      <c r="Q19887" s="63"/>
    </row>
    <row r="19888" spans="16:17">
      <c r="P19888" s="63"/>
      <c r="Q19888" s="63"/>
    </row>
    <row r="19889" spans="16:17">
      <c r="P19889" s="63"/>
      <c r="Q19889" s="63"/>
    </row>
    <row r="19890" spans="16:17">
      <c r="P19890" s="63"/>
      <c r="Q19890" s="63"/>
    </row>
    <row r="19891" spans="16:17">
      <c r="P19891" s="63"/>
      <c r="Q19891" s="63"/>
    </row>
    <row r="19892" spans="16:17">
      <c r="P19892" s="63"/>
      <c r="Q19892" s="63"/>
    </row>
    <row r="19893" spans="16:17">
      <c r="P19893" s="63"/>
      <c r="Q19893" s="63"/>
    </row>
    <row r="19894" spans="16:17">
      <c r="P19894" s="63"/>
      <c r="Q19894" s="63"/>
    </row>
    <row r="19895" spans="16:17">
      <c r="P19895" s="63"/>
      <c r="Q19895" s="63"/>
    </row>
    <row r="19896" spans="16:17">
      <c r="P19896" s="63"/>
      <c r="Q19896" s="63"/>
    </row>
    <row r="19897" spans="16:17">
      <c r="P19897" s="63"/>
      <c r="Q19897" s="63"/>
    </row>
    <row r="19898" spans="16:17">
      <c r="P19898" s="63"/>
      <c r="Q19898" s="63"/>
    </row>
    <row r="19899" spans="16:17">
      <c r="P19899" s="63"/>
      <c r="Q19899" s="63"/>
    </row>
    <row r="19900" spans="16:17">
      <c r="P19900" s="63"/>
      <c r="Q19900" s="63"/>
    </row>
    <row r="19901" spans="16:17">
      <c r="P19901" s="63"/>
      <c r="Q19901" s="63"/>
    </row>
    <row r="19902" spans="16:17">
      <c r="P19902" s="63"/>
      <c r="Q19902" s="63"/>
    </row>
    <row r="19903" spans="16:17">
      <c r="P19903" s="63"/>
      <c r="Q19903" s="63"/>
    </row>
    <row r="19904" spans="16:17">
      <c r="P19904" s="63"/>
      <c r="Q19904" s="63"/>
    </row>
    <row r="19905" spans="16:17">
      <c r="P19905" s="63"/>
      <c r="Q19905" s="63"/>
    </row>
    <row r="19906" spans="16:17">
      <c r="P19906" s="63"/>
      <c r="Q19906" s="63"/>
    </row>
    <row r="19907" spans="16:17">
      <c r="P19907" s="63"/>
      <c r="Q19907" s="63"/>
    </row>
    <row r="19908" spans="16:17">
      <c r="P19908" s="63"/>
      <c r="Q19908" s="63"/>
    </row>
    <row r="19909" spans="16:17">
      <c r="P19909" s="63"/>
      <c r="Q19909" s="63"/>
    </row>
    <row r="19910" spans="16:17">
      <c r="P19910" s="63"/>
      <c r="Q19910" s="63"/>
    </row>
    <row r="19911" spans="16:17">
      <c r="P19911" s="63"/>
      <c r="Q19911" s="63"/>
    </row>
    <row r="19912" spans="16:17">
      <c r="P19912" s="63"/>
      <c r="Q19912" s="63"/>
    </row>
    <row r="19913" spans="16:17">
      <c r="P19913" s="63"/>
      <c r="Q19913" s="63"/>
    </row>
    <row r="19914" spans="16:17">
      <c r="P19914" s="63"/>
      <c r="Q19914" s="63"/>
    </row>
    <row r="19915" spans="16:17">
      <c r="P19915" s="63"/>
      <c r="Q19915" s="63"/>
    </row>
    <row r="19916" spans="16:17">
      <c r="P19916" s="63"/>
      <c r="Q19916" s="63"/>
    </row>
    <row r="19917" spans="16:17">
      <c r="P19917" s="63"/>
      <c r="Q19917" s="63"/>
    </row>
    <row r="19918" spans="16:17">
      <c r="P19918" s="63"/>
      <c r="Q19918" s="63"/>
    </row>
    <row r="19919" spans="16:17">
      <c r="P19919" s="63"/>
      <c r="Q19919" s="63"/>
    </row>
    <row r="19920" spans="16:17">
      <c r="P19920" s="63"/>
      <c r="Q19920" s="63"/>
    </row>
    <row r="19921" spans="16:17">
      <c r="P19921" s="63"/>
      <c r="Q19921" s="63"/>
    </row>
    <row r="19922" spans="16:17">
      <c r="P19922" s="63"/>
      <c r="Q19922" s="63"/>
    </row>
    <row r="19923" spans="16:17">
      <c r="P19923" s="63"/>
      <c r="Q19923" s="63"/>
    </row>
    <row r="19924" spans="16:17">
      <c r="P19924" s="63"/>
      <c r="Q19924" s="63"/>
    </row>
    <row r="19925" spans="16:17">
      <c r="P19925" s="63"/>
      <c r="Q19925" s="63"/>
    </row>
    <row r="19926" spans="16:17">
      <c r="P19926" s="63"/>
      <c r="Q19926" s="63"/>
    </row>
    <row r="19927" spans="16:17">
      <c r="P19927" s="63"/>
      <c r="Q19927" s="63"/>
    </row>
    <row r="19928" spans="16:17">
      <c r="P19928" s="63"/>
      <c r="Q19928" s="63"/>
    </row>
    <row r="19929" spans="16:17">
      <c r="P19929" s="63"/>
      <c r="Q19929" s="63"/>
    </row>
    <row r="19930" spans="16:17">
      <c r="P19930" s="63"/>
      <c r="Q19930" s="63"/>
    </row>
    <row r="19931" spans="16:17">
      <c r="P19931" s="63"/>
      <c r="Q19931" s="63"/>
    </row>
    <row r="19932" spans="16:17">
      <c r="P19932" s="63"/>
      <c r="Q19932" s="63"/>
    </row>
    <row r="19933" spans="16:17">
      <c r="P19933" s="63"/>
      <c r="Q19933" s="63"/>
    </row>
    <row r="19934" spans="16:17">
      <c r="P19934" s="63"/>
      <c r="Q19934" s="63"/>
    </row>
    <row r="19935" spans="16:17">
      <c r="P19935" s="63"/>
      <c r="Q19935" s="63"/>
    </row>
    <row r="19936" spans="16:17">
      <c r="P19936" s="63"/>
      <c r="Q19936" s="63"/>
    </row>
    <row r="19937" spans="16:17">
      <c r="P19937" s="63"/>
      <c r="Q19937" s="63"/>
    </row>
    <row r="19938" spans="16:17">
      <c r="P19938" s="63"/>
      <c r="Q19938" s="63"/>
    </row>
    <row r="19939" spans="16:17">
      <c r="P19939" s="63"/>
      <c r="Q19939" s="63"/>
    </row>
    <row r="19940" spans="16:17">
      <c r="P19940" s="63"/>
      <c r="Q19940" s="63"/>
    </row>
    <row r="19941" spans="16:17">
      <c r="P19941" s="63"/>
      <c r="Q19941" s="63"/>
    </row>
    <row r="19942" spans="16:17">
      <c r="P19942" s="63"/>
      <c r="Q19942" s="63"/>
    </row>
    <row r="19943" spans="16:17">
      <c r="P19943" s="63"/>
      <c r="Q19943" s="63"/>
    </row>
    <row r="19944" spans="16:17">
      <c r="P19944" s="63"/>
      <c r="Q19944" s="63"/>
    </row>
    <row r="19945" spans="16:17">
      <c r="P19945" s="63"/>
      <c r="Q19945" s="63"/>
    </row>
    <row r="19946" spans="16:17">
      <c r="P19946" s="63"/>
      <c r="Q19946" s="63"/>
    </row>
    <row r="19947" spans="16:17">
      <c r="P19947" s="63"/>
      <c r="Q19947" s="63"/>
    </row>
    <row r="19948" spans="16:17">
      <c r="P19948" s="63"/>
      <c r="Q19948" s="63"/>
    </row>
    <row r="19949" spans="16:17">
      <c r="P19949" s="63"/>
      <c r="Q19949" s="63"/>
    </row>
    <row r="19950" spans="16:17">
      <c r="P19950" s="63"/>
      <c r="Q19950" s="63"/>
    </row>
    <row r="19951" spans="16:17">
      <c r="P19951" s="63"/>
      <c r="Q19951" s="63"/>
    </row>
    <row r="19952" spans="16:17">
      <c r="P19952" s="63"/>
      <c r="Q19952" s="63"/>
    </row>
    <row r="19953" spans="16:17">
      <c r="P19953" s="63"/>
      <c r="Q19953" s="63"/>
    </row>
    <row r="19954" spans="16:17">
      <c r="P19954" s="63"/>
      <c r="Q19954" s="63"/>
    </row>
    <row r="19955" spans="16:17">
      <c r="P19955" s="63"/>
      <c r="Q19955" s="63"/>
    </row>
    <row r="19956" spans="16:17">
      <c r="P19956" s="63"/>
      <c r="Q19956" s="63"/>
    </row>
    <row r="19957" spans="16:17">
      <c r="P19957" s="63"/>
      <c r="Q19957" s="63"/>
    </row>
    <row r="19958" spans="16:17">
      <c r="P19958" s="63"/>
      <c r="Q19958" s="63"/>
    </row>
    <row r="19959" spans="16:17">
      <c r="P19959" s="63"/>
      <c r="Q19959" s="63"/>
    </row>
    <row r="19960" spans="16:17">
      <c r="P19960" s="63"/>
      <c r="Q19960" s="63"/>
    </row>
    <row r="19961" spans="16:17">
      <c r="P19961" s="63"/>
      <c r="Q19961" s="63"/>
    </row>
    <row r="19962" spans="16:17">
      <c r="P19962" s="63"/>
      <c r="Q19962" s="63"/>
    </row>
    <row r="19963" spans="16:17">
      <c r="P19963" s="63"/>
      <c r="Q19963" s="63"/>
    </row>
    <row r="19964" spans="16:17">
      <c r="P19964" s="63"/>
      <c r="Q19964" s="63"/>
    </row>
    <row r="19965" spans="16:17">
      <c r="P19965" s="63"/>
      <c r="Q19965" s="63"/>
    </row>
    <row r="19966" spans="16:17">
      <c r="P19966" s="63"/>
      <c r="Q19966" s="63"/>
    </row>
    <row r="19967" spans="16:17">
      <c r="P19967" s="63"/>
      <c r="Q19967" s="63"/>
    </row>
    <row r="19968" spans="16:17">
      <c r="P19968" s="63"/>
      <c r="Q19968" s="63"/>
    </row>
    <row r="19969" spans="16:17">
      <c r="P19969" s="63"/>
      <c r="Q19969" s="63"/>
    </row>
    <row r="19970" spans="16:17">
      <c r="P19970" s="63"/>
      <c r="Q19970" s="63"/>
    </row>
    <row r="19971" spans="16:17">
      <c r="P19971" s="63"/>
      <c r="Q19971" s="63"/>
    </row>
    <row r="19972" spans="16:17">
      <c r="P19972" s="63"/>
      <c r="Q19972" s="63"/>
    </row>
    <row r="19973" spans="16:17">
      <c r="P19973" s="63"/>
      <c r="Q19973" s="63"/>
    </row>
    <row r="19974" spans="16:17">
      <c r="P19974" s="63"/>
      <c r="Q19974" s="63"/>
    </row>
    <row r="19975" spans="16:17">
      <c r="P19975" s="63"/>
      <c r="Q19975" s="63"/>
    </row>
    <row r="19976" spans="16:17">
      <c r="P19976" s="63"/>
      <c r="Q19976" s="63"/>
    </row>
    <row r="19977" spans="16:17">
      <c r="P19977" s="63"/>
      <c r="Q19977" s="63"/>
    </row>
    <row r="19978" spans="16:17">
      <c r="P19978" s="63"/>
      <c r="Q19978" s="63"/>
    </row>
    <row r="19979" spans="16:17">
      <c r="P19979" s="63"/>
      <c r="Q19979" s="63"/>
    </row>
    <row r="19980" spans="16:17">
      <c r="P19980" s="63"/>
      <c r="Q19980" s="63"/>
    </row>
    <row r="19981" spans="16:17">
      <c r="P19981" s="63"/>
      <c r="Q19981" s="63"/>
    </row>
    <row r="19982" spans="16:17">
      <c r="P19982" s="63"/>
      <c r="Q19982" s="63"/>
    </row>
    <row r="19983" spans="16:17">
      <c r="P19983" s="63"/>
      <c r="Q19983" s="63"/>
    </row>
    <row r="19984" spans="16:17">
      <c r="P19984" s="63"/>
      <c r="Q19984" s="63"/>
    </row>
    <row r="19985" spans="16:17">
      <c r="P19985" s="63"/>
      <c r="Q19985" s="63"/>
    </row>
    <row r="19986" spans="16:17">
      <c r="P19986" s="63"/>
      <c r="Q19986" s="63"/>
    </row>
    <row r="19987" spans="16:17">
      <c r="P19987" s="63"/>
      <c r="Q19987" s="63"/>
    </row>
    <row r="19988" spans="16:17">
      <c r="P19988" s="63"/>
      <c r="Q19988" s="63"/>
    </row>
    <row r="19989" spans="16:17">
      <c r="P19989" s="63"/>
      <c r="Q19989" s="63"/>
    </row>
    <row r="19990" spans="16:17">
      <c r="P19990" s="63"/>
      <c r="Q19990" s="63"/>
    </row>
    <row r="19991" spans="16:17">
      <c r="P19991" s="63"/>
      <c r="Q19991" s="63"/>
    </row>
    <row r="19992" spans="16:17">
      <c r="P19992" s="63"/>
      <c r="Q19992" s="63"/>
    </row>
    <row r="19993" spans="16:17">
      <c r="P19993" s="63"/>
      <c r="Q19993" s="63"/>
    </row>
    <row r="19994" spans="16:17">
      <c r="P19994" s="63"/>
      <c r="Q19994" s="63"/>
    </row>
    <row r="19995" spans="16:17">
      <c r="P19995" s="63"/>
      <c r="Q19995" s="63"/>
    </row>
    <row r="19996" spans="16:17">
      <c r="P19996" s="63"/>
      <c r="Q19996" s="63"/>
    </row>
    <row r="19997" spans="16:17">
      <c r="P19997" s="63"/>
      <c r="Q19997" s="63"/>
    </row>
    <row r="19998" spans="16:17">
      <c r="P19998" s="63"/>
      <c r="Q19998" s="63"/>
    </row>
    <row r="19999" spans="16:17">
      <c r="P19999" s="63"/>
      <c r="Q19999" s="63"/>
    </row>
    <row r="20000" spans="16:17">
      <c r="P20000" s="63"/>
      <c r="Q20000" s="63"/>
    </row>
    <row r="20001" spans="16:17">
      <c r="P20001" s="63"/>
      <c r="Q20001" s="63"/>
    </row>
    <row r="20002" spans="16:17">
      <c r="P20002" s="63"/>
      <c r="Q20002" s="63"/>
    </row>
    <row r="20003" spans="16:17">
      <c r="P20003" s="63"/>
      <c r="Q20003" s="63"/>
    </row>
    <row r="20004" spans="16:17">
      <c r="P20004" s="63"/>
      <c r="Q20004" s="63"/>
    </row>
    <row r="20005" spans="16:17">
      <c r="P20005" s="63"/>
      <c r="Q20005" s="63"/>
    </row>
    <row r="20006" spans="16:17">
      <c r="P20006" s="63"/>
      <c r="Q20006" s="63"/>
    </row>
    <row r="20007" spans="16:17">
      <c r="P20007" s="63"/>
      <c r="Q20007" s="63"/>
    </row>
    <row r="20008" spans="16:17">
      <c r="P20008" s="63"/>
      <c r="Q20008" s="63"/>
    </row>
    <row r="20009" spans="16:17">
      <c r="P20009" s="63"/>
      <c r="Q20009" s="63"/>
    </row>
    <row r="20010" spans="16:17">
      <c r="P20010" s="63"/>
      <c r="Q20010" s="63"/>
    </row>
    <row r="20011" spans="16:17">
      <c r="P20011" s="63"/>
      <c r="Q20011" s="63"/>
    </row>
    <row r="20012" spans="16:17">
      <c r="P20012" s="63"/>
      <c r="Q20012" s="63"/>
    </row>
    <row r="20013" spans="16:17">
      <c r="P20013" s="63"/>
      <c r="Q20013" s="63"/>
    </row>
    <row r="20014" spans="16:17">
      <c r="P20014" s="63"/>
      <c r="Q20014" s="63"/>
    </row>
    <row r="20015" spans="16:17">
      <c r="P20015" s="63"/>
      <c r="Q20015" s="63"/>
    </row>
    <row r="20016" spans="16:17">
      <c r="P20016" s="63"/>
      <c r="Q20016" s="63"/>
    </row>
    <row r="20017" spans="16:17">
      <c r="P20017" s="63"/>
      <c r="Q20017" s="63"/>
    </row>
    <row r="20018" spans="16:17">
      <c r="P20018" s="63"/>
      <c r="Q20018" s="63"/>
    </row>
    <row r="20019" spans="16:17">
      <c r="P20019" s="63"/>
      <c r="Q20019" s="63"/>
    </row>
    <row r="20020" spans="16:17">
      <c r="P20020" s="63"/>
      <c r="Q20020" s="63"/>
    </row>
    <row r="20021" spans="16:17">
      <c r="P20021" s="63"/>
      <c r="Q20021" s="63"/>
    </row>
    <row r="20022" spans="16:17">
      <c r="P20022" s="63"/>
      <c r="Q20022" s="63"/>
    </row>
    <row r="20023" spans="16:17">
      <c r="P20023" s="63"/>
      <c r="Q20023" s="63"/>
    </row>
    <row r="20024" spans="16:17">
      <c r="P20024" s="63"/>
      <c r="Q20024" s="63"/>
    </row>
    <row r="20025" spans="16:17">
      <c r="P20025" s="63"/>
      <c r="Q20025" s="63"/>
    </row>
    <row r="20026" spans="16:17">
      <c r="P20026" s="63"/>
      <c r="Q20026" s="63"/>
    </row>
    <row r="20027" spans="16:17">
      <c r="P20027" s="63"/>
      <c r="Q20027" s="63"/>
    </row>
    <row r="20028" spans="16:17">
      <c r="P20028" s="63"/>
      <c r="Q20028" s="63"/>
    </row>
    <row r="20029" spans="16:17">
      <c r="P20029" s="63"/>
      <c r="Q20029" s="63"/>
    </row>
    <row r="20030" spans="16:17">
      <c r="P20030" s="63"/>
      <c r="Q20030" s="63"/>
    </row>
    <row r="20031" spans="16:17">
      <c r="P20031" s="63"/>
      <c r="Q20031" s="63"/>
    </row>
    <row r="20032" spans="16:17">
      <c r="P20032" s="63"/>
      <c r="Q20032" s="63"/>
    </row>
    <row r="20033" spans="16:17">
      <c r="P20033" s="63"/>
      <c r="Q20033" s="63"/>
    </row>
    <row r="20034" spans="16:17">
      <c r="P20034" s="63"/>
      <c r="Q20034" s="63"/>
    </row>
    <row r="20035" spans="16:17">
      <c r="P20035" s="63"/>
      <c r="Q20035" s="63"/>
    </row>
    <row r="20036" spans="16:17">
      <c r="P20036" s="63"/>
      <c r="Q20036" s="63"/>
    </row>
    <row r="20037" spans="16:17">
      <c r="P20037" s="63"/>
      <c r="Q20037" s="63"/>
    </row>
    <row r="20038" spans="16:17">
      <c r="P20038" s="63"/>
      <c r="Q20038" s="63"/>
    </row>
    <row r="20039" spans="16:17">
      <c r="P20039" s="63"/>
      <c r="Q20039" s="63"/>
    </row>
    <row r="20040" spans="16:17">
      <c r="P20040" s="63"/>
      <c r="Q20040" s="63"/>
    </row>
    <row r="20041" spans="16:17">
      <c r="P20041" s="63"/>
      <c r="Q20041" s="63"/>
    </row>
    <row r="20042" spans="16:17">
      <c r="P20042" s="63"/>
      <c r="Q20042" s="63"/>
    </row>
    <row r="20043" spans="16:17">
      <c r="P20043" s="63"/>
      <c r="Q20043" s="63"/>
    </row>
    <row r="20044" spans="16:17">
      <c r="P20044" s="63"/>
      <c r="Q20044" s="63"/>
    </row>
    <row r="20045" spans="16:17">
      <c r="P20045" s="63"/>
      <c r="Q20045" s="63"/>
    </row>
    <row r="20046" spans="16:17">
      <c r="P20046" s="63"/>
      <c r="Q20046" s="63"/>
    </row>
    <row r="20047" spans="16:17">
      <c r="P20047" s="63"/>
      <c r="Q20047" s="63"/>
    </row>
    <row r="20048" spans="16:17">
      <c r="P20048" s="63"/>
      <c r="Q20048" s="63"/>
    </row>
    <row r="20049" spans="16:17">
      <c r="P20049" s="63"/>
      <c r="Q20049" s="63"/>
    </row>
    <row r="20050" spans="16:17">
      <c r="P20050" s="63"/>
      <c r="Q20050" s="63"/>
    </row>
    <row r="20051" spans="16:17">
      <c r="P20051" s="63"/>
      <c r="Q20051" s="63"/>
    </row>
    <row r="20052" spans="16:17">
      <c r="P20052" s="63"/>
      <c r="Q20052" s="63"/>
    </row>
    <row r="20053" spans="16:17">
      <c r="P20053" s="63"/>
      <c r="Q20053" s="63"/>
    </row>
    <row r="20054" spans="16:17">
      <c r="P20054" s="63"/>
      <c r="Q20054" s="63"/>
    </row>
    <row r="20055" spans="16:17">
      <c r="P20055" s="63"/>
      <c r="Q20055" s="63"/>
    </row>
    <row r="20056" spans="16:17">
      <c r="P20056" s="63"/>
      <c r="Q20056" s="63"/>
    </row>
    <row r="20057" spans="16:17">
      <c r="P20057" s="63"/>
      <c r="Q20057" s="63"/>
    </row>
    <row r="20058" spans="16:17">
      <c r="P20058" s="63"/>
      <c r="Q20058" s="63"/>
    </row>
    <row r="20059" spans="16:17">
      <c r="P20059" s="63"/>
      <c r="Q20059" s="63"/>
    </row>
    <row r="20060" spans="16:17">
      <c r="P20060" s="63"/>
      <c r="Q20060" s="63"/>
    </row>
    <row r="20061" spans="16:17">
      <c r="P20061" s="63"/>
      <c r="Q20061" s="63"/>
    </row>
    <row r="20062" spans="16:17">
      <c r="P20062" s="63"/>
      <c r="Q20062" s="63"/>
    </row>
    <row r="20063" spans="16:17">
      <c r="P20063" s="63"/>
      <c r="Q20063" s="63"/>
    </row>
    <row r="20064" spans="16:17">
      <c r="P20064" s="63"/>
      <c r="Q20064" s="63"/>
    </row>
    <row r="20065" spans="16:17">
      <c r="P20065" s="63"/>
      <c r="Q20065" s="63"/>
    </row>
    <row r="20066" spans="16:17">
      <c r="P20066" s="63"/>
      <c r="Q20066" s="63"/>
    </row>
    <row r="20067" spans="16:17">
      <c r="P20067" s="63"/>
      <c r="Q20067" s="63"/>
    </row>
    <row r="20068" spans="16:17">
      <c r="P20068" s="63"/>
      <c r="Q20068" s="63"/>
    </row>
    <row r="20069" spans="16:17">
      <c r="P20069" s="63"/>
      <c r="Q20069" s="63"/>
    </row>
    <row r="20070" spans="16:17">
      <c r="P20070" s="63"/>
      <c r="Q20070" s="63"/>
    </row>
    <row r="20071" spans="16:17">
      <c r="P20071" s="63"/>
      <c r="Q20071" s="63"/>
    </row>
    <row r="20072" spans="16:17">
      <c r="P20072" s="63"/>
      <c r="Q20072" s="63"/>
    </row>
    <row r="20073" spans="16:17">
      <c r="P20073" s="63"/>
      <c r="Q20073" s="63"/>
    </row>
    <row r="20074" spans="16:17">
      <c r="P20074" s="63"/>
      <c r="Q20074" s="63"/>
    </row>
    <row r="20075" spans="16:17">
      <c r="P20075" s="63"/>
      <c r="Q20075" s="63"/>
    </row>
    <row r="20076" spans="16:17">
      <c r="P20076" s="63"/>
      <c r="Q20076" s="63"/>
    </row>
    <row r="20077" spans="16:17">
      <c r="P20077" s="63"/>
      <c r="Q20077" s="63"/>
    </row>
    <row r="20078" spans="16:17">
      <c r="P20078" s="63"/>
      <c r="Q20078" s="63"/>
    </row>
    <row r="20079" spans="16:17">
      <c r="P20079" s="63"/>
      <c r="Q20079" s="63"/>
    </row>
    <row r="20080" spans="16:17">
      <c r="P20080" s="63"/>
      <c r="Q20080" s="63"/>
    </row>
    <row r="20081" spans="16:17">
      <c r="P20081" s="63"/>
      <c r="Q20081" s="63"/>
    </row>
    <row r="20082" spans="16:17">
      <c r="P20082" s="63"/>
      <c r="Q20082" s="63"/>
    </row>
    <row r="20083" spans="16:17">
      <c r="P20083" s="63"/>
      <c r="Q20083" s="63"/>
    </row>
    <row r="20084" spans="16:17">
      <c r="P20084" s="63"/>
      <c r="Q20084" s="63"/>
    </row>
    <row r="20085" spans="16:17">
      <c r="P20085" s="63"/>
      <c r="Q20085" s="63"/>
    </row>
    <row r="20086" spans="16:17">
      <c r="P20086" s="63"/>
      <c r="Q20086" s="63"/>
    </row>
    <row r="20087" spans="16:17">
      <c r="P20087" s="63"/>
      <c r="Q20087" s="63"/>
    </row>
    <row r="20088" spans="16:17">
      <c r="P20088" s="63"/>
      <c r="Q20088" s="63"/>
    </row>
    <row r="20089" spans="16:17">
      <c r="P20089" s="63"/>
      <c r="Q20089" s="63"/>
    </row>
    <row r="20090" spans="16:17">
      <c r="P20090" s="63"/>
      <c r="Q20090" s="63"/>
    </row>
    <row r="20091" spans="16:17">
      <c r="P20091" s="63"/>
      <c r="Q20091" s="63"/>
    </row>
    <row r="20092" spans="16:17">
      <c r="P20092" s="63"/>
      <c r="Q20092" s="63"/>
    </row>
    <row r="20093" spans="16:17">
      <c r="P20093" s="63"/>
      <c r="Q20093" s="63"/>
    </row>
    <row r="20094" spans="16:17">
      <c r="P20094" s="63"/>
      <c r="Q20094" s="63"/>
    </row>
    <row r="20095" spans="16:17">
      <c r="P20095" s="63"/>
      <c r="Q20095" s="63"/>
    </row>
    <row r="20096" spans="16:17">
      <c r="P20096" s="63"/>
      <c r="Q20096" s="63"/>
    </row>
    <row r="20097" spans="16:17">
      <c r="P20097" s="63"/>
      <c r="Q20097" s="63"/>
    </row>
    <row r="20098" spans="16:17">
      <c r="P20098" s="63"/>
      <c r="Q20098" s="63"/>
    </row>
    <row r="20099" spans="16:17">
      <c r="P20099" s="63"/>
      <c r="Q20099" s="63"/>
    </row>
    <row r="20100" spans="16:17">
      <c r="P20100" s="63"/>
      <c r="Q20100" s="63"/>
    </row>
    <row r="20101" spans="16:17">
      <c r="P20101" s="63"/>
      <c r="Q20101" s="63"/>
    </row>
    <row r="20102" spans="16:17">
      <c r="P20102" s="63"/>
      <c r="Q20102" s="63"/>
    </row>
    <row r="20103" spans="16:17">
      <c r="P20103" s="63"/>
      <c r="Q20103" s="63"/>
    </row>
    <row r="20104" spans="16:17">
      <c r="P20104" s="63"/>
      <c r="Q20104" s="63"/>
    </row>
    <row r="20105" spans="16:17">
      <c r="P20105" s="63"/>
      <c r="Q20105" s="63"/>
    </row>
    <row r="20106" spans="16:17">
      <c r="P20106" s="63"/>
      <c r="Q20106" s="63"/>
    </row>
    <row r="20107" spans="16:17">
      <c r="P20107" s="63"/>
      <c r="Q20107" s="63"/>
    </row>
    <row r="20108" spans="16:17">
      <c r="P20108" s="63"/>
      <c r="Q20108" s="63"/>
    </row>
    <row r="20109" spans="16:17">
      <c r="P20109" s="63"/>
      <c r="Q20109" s="63"/>
    </row>
    <row r="20110" spans="16:17">
      <c r="P20110" s="63"/>
      <c r="Q20110" s="63"/>
    </row>
    <row r="20111" spans="16:17">
      <c r="P20111" s="63"/>
      <c r="Q20111" s="63"/>
    </row>
    <row r="20112" spans="16:17">
      <c r="P20112" s="63"/>
      <c r="Q20112" s="63"/>
    </row>
    <row r="20113" spans="16:17">
      <c r="P20113" s="63"/>
      <c r="Q20113" s="63"/>
    </row>
    <row r="20114" spans="16:17">
      <c r="P20114" s="63"/>
      <c r="Q20114" s="63"/>
    </row>
    <row r="20115" spans="16:17">
      <c r="P20115" s="63"/>
      <c r="Q20115" s="63"/>
    </row>
    <row r="20116" spans="16:17">
      <c r="P20116" s="63"/>
      <c r="Q20116" s="63"/>
    </row>
    <row r="20117" spans="16:17">
      <c r="P20117" s="63"/>
      <c r="Q20117" s="63"/>
    </row>
    <row r="20118" spans="16:17">
      <c r="P20118" s="63"/>
      <c r="Q20118" s="63"/>
    </row>
    <row r="20119" spans="16:17">
      <c r="P20119" s="63"/>
      <c r="Q20119" s="63"/>
    </row>
    <row r="20120" spans="16:17">
      <c r="P20120" s="63"/>
      <c r="Q20120" s="63"/>
    </row>
    <row r="20121" spans="16:17">
      <c r="P20121" s="63"/>
      <c r="Q20121" s="63"/>
    </row>
    <row r="20122" spans="16:17">
      <c r="P20122" s="63"/>
      <c r="Q20122" s="63"/>
    </row>
    <row r="20123" spans="16:17">
      <c r="P20123" s="63"/>
      <c r="Q20123" s="63"/>
    </row>
    <row r="20124" spans="16:17">
      <c r="P20124" s="63"/>
      <c r="Q20124" s="63"/>
    </row>
    <row r="20125" spans="16:17">
      <c r="P20125" s="63"/>
      <c r="Q20125" s="63"/>
    </row>
    <row r="20126" spans="16:17">
      <c r="P20126" s="63"/>
      <c r="Q20126" s="63"/>
    </row>
    <row r="20127" spans="16:17">
      <c r="P20127" s="63"/>
      <c r="Q20127" s="63"/>
    </row>
    <row r="20128" spans="16:17">
      <c r="P20128" s="63"/>
      <c r="Q20128" s="63"/>
    </row>
    <row r="20129" spans="16:17">
      <c r="P20129" s="63"/>
      <c r="Q20129" s="63"/>
    </row>
    <row r="20130" spans="16:17">
      <c r="P20130" s="63"/>
      <c r="Q20130" s="63"/>
    </row>
    <row r="20131" spans="16:17">
      <c r="P20131" s="63"/>
      <c r="Q20131" s="63"/>
    </row>
    <row r="20132" spans="16:17">
      <c r="P20132" s="63"/>
      <c r="Q20132" s="63"/>
    </row>
    <row r="20133" spans="16:17">
      <c r="P20133" s="63"/>
      <c r="Q20133" s="63"/>
    </row>
    <row r="20134" spans="16:17">
      <c r="P20134" s="63"/>
      <c r="Q20134" s="63"/>
    </row>
    <row r="20135" spans="16:17">
      <c r="P20135" s="63"/>
      <c r="Q20135" s="63"/>
    </row>
    <row r="20136" spans="16:17">
      <c r="P20136" s="63"/>
      <c r="Q20136" s="63"/>
    </row>
    <row r="20137" spans="16:17">
      <c r="P20137" s="63"/>
      <c r="Q20137" s="63"/>
    </row>
    <row r="20138" spans="16:17">
      <c r="P20138" s="63"/>
      <c r="Q20138" s="63"/>
    </row>
    <row r="20139" spans="16:17">
      <c r="P20139" s="63"/>
      <c r="Q20139" s="63"/>
    </row>
    <row r="20140" spans="16:17">
      <c r="P20140" s="63"/>
      <c r="Q20140" s="63"/>
    </row>
    <row r="20141" spans="16:17">
      <c r="P20141" s="63"/>
      <c r="Q20141" s="63"/>
    </row>
    <row r="20142" spans="16:17">
      <c r="P20142" s="63"/>
      <c r="Q20142" s="63"/>
    </row>
    <row r="20143" spans="16:17">
      <c r="P20143" s="63"/>
      <c r="Q20143" s="63"/>
    </row>
    <row r="20144" spans="16:17">
      <c r="P20144" s="63"/>
      <c r="Q20144" s="63"/>
    </row>
    <row r="20145" spans="16:17">
      <c r="P20145" s="63"/>
      <c r="Q20145" s="63"/>
    </row>
    <row r="20146" spans="16:17">
      <c r="P20146" s="63"/>
      <c r="Q20146" s="63"/>
    </row>
    <row r="20147" spans="16:17">
      <c r="P20147" s="63"/>
      <c r="Q20147" s="63"/>
    </row>
    <row r="20148" spans="16:17">
      <c r="P20148" s="63"/>
      <c r="Q20148" s="63"/>
    </row>
    <row r="20149" spans="16:17">
      <c r="P20149" s="63"/>
      <c r="Q20149" s="63"/>
    </row>
    <row r="20150" spans="16:17">
      <c r="P20150" s="63"/>
      <c r="Q20150" s="63"/>
    </row>
    <row r="20151" spans="16:17">
      <c r="P20151" s="63"/>
      <c r="Q20151" s="63"/>
    </row>
    <row r="20152" spans="16:17">
      <c r="P20152" s="63"/>
      <c r="Q20152" s="63"/>
    </row>
    <row r="20153" spans="16:17">
      <c r="P20153" s="63"/>
      <c r="Q20153" s="63"/>
    </row>
    <row r="20154" spans="16:17">
      <c r="P20154" s="63"/>
      <c r="Q20154" s="63"/>
    </row>
    <row r="20155" spans="16:17">
      <c r="P20155" s="63"/>
      <c r="Q20155" s="63"/>
    </row>
    <row r="20156" spans="16:17">
      <c r="P20156" s="63"/>
      <c r="Q20156" s="63"/>
    </row>
    <row r="20157" spans="16:17">
      <c r="P20157" s="63"/>
      <c r="Q20157" s="63"/>
    </row>
    <row r="20158" spans="16:17">
      <c r="P20158" s="63"/>
      <c r="Q20158" s="63"/>
    </row>
    <row r="20159" spans="16:17">
      <c r="P20159" s="63"/>
      <c r="Q20159" s="63"/>
    </row>
    <row r="20160" spans="16:17">
      <c r="P20160" s="63"/>
      <c r="Q20160" s="63"/>
    </row>
    <row r="20161" spans="16:17">
      <c r="P20161" s="63"/>
      <c r="Q20161" s="63"/>
    </row>
    <row r="20162" spans="16:17">
      <c r="P20162" s="63"/>
      <c r="Q20162" s="63"/>
    </row>
    <row r="20163" spans="16:17">
      <c r="P20163" s="63"/>
      <c r="Q20163" s="63"/>
    </row>
    <row r="20164" spans="16:17">
      <c r="P20164" s="63"/>
      <c r="Q20164" s="63"/>
    </row>
    <row r="20165" spans="16:17">
      <c r="P20165" s="63"/>
      <c r="Q20165" s="63"/>
    </row>
    <row r="20166" spans="16:17">
      <c r="P20166" s="63"/>
      <c r="Q20166" s="63"/>
    </row>
    <row r="20167" spans="16:17">
      <c r="P20167" s="63"/>
      <c r="Q20167" s="63"/>
    </row>
    <row r="20168" spans="16:17">
      <c r="P20168" s="63"/>
      <c r="Q20168" s="63"/>
    </row>
    <row r="20169" spans="16:17">
      <c r="P20169" s="63"/>
      <c r="Q20169" s="63"/>
    </row>
    <row r="20170" spans="16:17">
      <c r="P20170" s="63"/>
      <c r="Q20170" s="63"/>
    </row>
    <row r="20171" spans="16:17">
      <c r="P20171" s="63"/>
      <c r="Q20171" s="63"/>
    </row>
    <row r="20172" spans="16:17">
      <c r="P20172" s="63"/>
      <c r="Q20172" s="63"/>
    </row>
    <row r="20173" spans="16:17">
      <c r="P20173" s="63"/>
      <c r="Q20173" s="63"/>
    </row>
    <row r="20174" spans="16:17">
      <c r="P20174" s="63"/>
      <c r="Q20174" s="63"/>
    </row>
    <row r="20175" spans="16:17">
      <c r="P20175" s="63"/>
      <c r="Q20175" s="63"/>
    </row>
    <row r="20176" spans="16:17">
      <c r="P20176" s="63"/>
      <c r="Q20176" s="63"/>
    </row>
    <row r="20177" spans="16:17">
      <c r="P20177" s="63"/>
      <c r="Q20177" s="63"/>
    </row>
    <row r="20178" spans="16:17">
      <c r="P20178" s="63"/>
      <c r="Q20178" s="63"/>
    </row>
    <row r="20179" spans="16:17">
      <c r="P20179" s="63"/>
      <c r="Q20179" s="63"/>
    </row>
    <row r="20180" spans="16:17">
      <c r="P20180" s="63"/>
      <c r="Q20180" s="63"/>
    </row>
    <row r="20181" spans="16:17">
      <c r="P20181" s="63"/>
      <c r="Q20181" s="63"/>
    </row>
    <row r="20182" spans="16:17">
      <c r="P20182" s="63"/>
      <c r="Q20182" s="63"/>
    </row>
    <row r="20183" spans="16:17">
      <c r="P20183" s="63"/>
      <c r="Q20183" s="63"/>
    </row>
    <row r="20184" spans="16:17">
      <c r="P20184" s="63"/>
      <c r="Q20184" s="63"/>
    </row>
    <row r="20185" spans="16:17">
      <c r="P20185" s="63"/>
      <c r="Q20185" s="63"/>
    </row>
    <row r="20186" spans="16:17">
      <c r="P20186" s="63"/>
      <c r="Q20186" s="63"/>
    </row>
    <row r="20187" spans="16:17">
      <c r="P20187" s="63"/>
      <c r="Q20187" s="63"/>
    </row>
    <row r="20188" spans="16:17">
      <c r="P20188" s="63"/>
      <c r="Q20188" s="63"/>
    </row>
    <row r="20189" spans="16:17">
      <c r="P20189" s="63"/>
      <c r="Q20189" s="63"/>
    </row>
    <row r="20190" spans="16:17">
      <c r="P20190" s="63"/>
      <c r="Q20190" s="63"/>
    </row>
    <row r="20191" spans="16:17">
      <c r="P20191" s="63"/>
      <c r="Q20191" s="63"/>
    </row>
    <row r="20192" spans="16:17">
      <c r="P20192" s="63"/>
      <c r="Q20192" s="63"/>
    </row>
    <row r="20193" spans="16:17">
      <c r="P20193" s="63"/>
      <c r="Q20193" s="63"/>
    </row>
    <row r="20194" spans="16:17">
      <c r="P20194" s="63"/>
      <c r="Q20194" s="63"/>
    </row>
    <row r="20195" spans="16:17">
      <c r="P20195" s="63"/>
      <c r="Q20195" s="63"/>
    </row>
    <row r="20196" spans="16:17">
      <c r="P20196" s="63"/>
      <c r="Q20196" s="63"/>
    </row>
    <row r="20197" spans="16:17">
      <c r="P20197" s="63"/>
      <c r="Q20197" s="63"/>
    </row>
    <row r="20198" spans="16:17">
      <c r="P20198" s="63"/>
      <c r="Q20198" s="63"/>
    </row>
    <row r="20199" spans="16:17">
      <c r="P20199" s="63"/>
      <c r="Q20199" s="63"/>
    </row>
    <row r="20200" spans="16:17">
      <c r="P20200" s="63"/>
      <c r="Q20200" s="63"/>
    </row>
    <row r="20201" spans="16:17">
      <c r="P20201" s="63"/>
      <c r="Q20201" s="63"/>
    </row>
    <row r="20202" spans="16:17">
      <c r="P20202" s="63"/>
      <c r="Q20202" s="63"/>
    </row>
    <row r="20203" spans="16:17">
      <c r="P20203" s="63"/>
      <c r="Q20203" s="63"/>
    </row>
    <row r="20204" spans="16:17">
      <c r="P20204" s="63"/>
      <c r="Q20204" s="63"/>
    </row>
    <row r="20205" spans="16:17">
      <c r="P20205" s="63"/>
      <c r="Q20205" s="63"/>
    </row>
    <row r="20206" spans="16:17">
      <c r="P20206" s="63"/>
      <c r="Q20206" s="63"/>
    </row>
    <row r="20207" spans="16:17">
      <c r="P20207" s="63"/>
      <c r="Q20207" s="63"/>
    </row>
    <row r="20208" spans="16:17">
      <c r="P20208" s="63"/>
      <c r="Q20208" s="63"/>
    </row>
    <row r="20209" spans="16:17">
      <c r="P20209" s="63"/>
      <c r="Q20209" s="63"/>
    </row>
    <row r="20210" spans="16:17">
      <c r="P20210" s="63"/>
      <c r="Q20210" s="63"/>
    </row>
    <row r="20211" spans="16:17">
      <c r="P20211" s="63"/>
      <c r="Q20211" s="63"/>
    </row>
    <row r="20212" spans="16:17">
      <c r="P20212" s="63"/>
      <c r="Q20212" s="63"/>
    </row>
    <row r="20213" spans="16:17">
      <c r="P20213" s="63"/>
      <c r="Q20213" s="63"/>
    </row>
    <row r="20214" spans="16:17">
      <c r="P20214" s="63"/>
      <c r="Q20214" s="63"/>
    </row>
    <row r="20215" spans="16:17">
      <c r="P20215" s="63"/>
      <c r="Q20215" s="63"/>
    </row>
    <row r="20216" spans="16:17">
      <c r="P20216" s="63"/>
      <c r="Q20216" s="63"/>
    </row>
    <row r="20217" spans="16:17">
      <c r="P20217" s="63"/>
      <c r="Q20217" s="63"/>
    </row>
    <row r="20218" spans="16:17">
      <c r="P20218" s="63"/>
      <c r="Q20218" s="63"/>
    </row>
    <row r="20219" spans="16:17">
      <c r="P20219" s="63"/>
      <c r="Q20219" s="63"/>
    </row>
    <row r="20220" spans="16:17">
      <c r="P20220" s="63"/>
      <c r="Q20220" s="63"/>
    </row>
    <row r="20221" spans="16:17">
      <c r="P20221" s="63"/>
      <c r="Q20221" s="63"/>
    </row>
    <row r="20222" spans="16:17">
      <c r="P20222" s="63"/>
      <c r="Q20222" s="63"/>
    </row>
    <row r="20223" spans="16:17">
      <c r="P20223" s="63"/>
      <c r="Q20223" s="63"/>
    </row>
    <row r="20224" spans="16:17">
      <c r="P20224" s="63"/>
      <c r="Q20224" s="63"/>
    </row>
    <row r="20225" spans="16:17">
      <c r="P20225" s="63"/>
      <c r="Q20225" s="63"/>
    </row>
    <row r="20226" spans="16:17">
      <c r="P20226" s="63"/>
      <c r="Q20226" s="63"/>
    </row>
    <row r="20227" spans="16:17">
      <c r="P20227" s="63"/>
      <c r="Q20227" s="63"/>
    </row>
    <row r="20228" spans="16:17">
      <c r="P20228" s="63"/>
      <c r="Q20228" s="63"/>
    </row>
    <row r="20229" spans="16:17">
      <c r="P20229" s="63"/>
      <c r="Q20229" s="63"/>
    </row>
    <row r="20230" spans="16:17">
      <c r="P20230" s="63"/>
      <c r="Q20230" s="63"/>
    </row>
    <row r="20231" spans="16:17">
      <c r="P20231" s="63"/>
      <c r="Q20231" s="63"/>
    </row>
    <row r="20232" spans="16:17">
      <c r="P20232" s="63"/>
      <c r="Q20232" s="63"/>
    </row>
    <row r="20233" spans="16:17">
      <c r="P20233" s="63"/>
      <c r="Q20233" s="63"/>
    </row>
    <row r="20234" spans="16:17">
      <c r="P20234" s="63"/>
      <c r="Q20234" s="63"/>
    </row>
    <row r="20235" spans="16:17">
      <c r="P20235" s="63"/>
      <c r="Q20235" s="63"/>
    </row>
    <row r="20236" spans="16:17">
      <c r="P20236" s="63"/>
      <c r="Q20236" s="63"/>
    </row>
    <row r="20237" spans="16:17">
      <c r="P20237" s="63"/>
      <c r="Q20237" s="63"/>
    </row>
    <row r="20238" spans="16:17">
      <c r="P20238" s="63"/>
      <c r="Q20238" s="63"/>
    </row>
    <row r="20239" spans="16:17">
      <c r="P20239" s="63"/>
      <c r="Q20239" s="63"/>
    </row>
    <row r="20240" spans="16:17">
      <c r="P20240" s="63"/>
      <c r="Q20240" s="63"/>
    </row>
    <row r="20241" spans="16:17">
      <c r="P20241" s="63"/>
      <c r="Q20241" s="63"/>
    </row>
    <row r="20242" spans="16:17">
      <c r="P20242" s="63"/>
      <c r="Q20242" s="63"/>
    </row>
    <row r="20243" spans="16:17">
      <c r="P20243" s="63"/>
      <c r="Q20243" s="63"/>
    </row>
    <row r="20244" spans="16:17">
      <c r="P20244" s="63"/>
      <c r="Q20244" s="63"/>
    </row>
    <row r="20245" spans="16:17">
      <c r="P20245" s="63"/>
      <c r="Q20245" s="63"/>
    </row>
    <row r="20246" spans="16:17">
      <c r="P20246" s="63"/>
      <c r="Q20246" s="63"/>
    </row>
    <row r="20247" spans="16:17">
      <c r="P20247" s="63"/>
      <c r="Q20247" s="63"/>
    </row>
    <row r="20248" spans="16:17">
      <c r="P20248" s="63"/>
      <c r="Q20248" s="63"/>
    </row>
    <row r="20249" spans="16:17">
      <c r="P20249" s="63"/>
      <c r="Q20249" s="63"/>
    </row>
    <row r="20250" spans="16:17">
      <c r="P20250" s="63"/>
      <c r="Q20250" s="63"/>
    </row>
    <row r="20251" spans="16:17">
      <c r="P20251" s="63"/>
      <c r="Q20251" s="63"/>
    </row>
    <row r="20252" spans="16:17">
      <c r="P20252" s="63"/>
      <c r="Q20252" s="63"/>
    </row>
    <row r="20253" spans="16:17">
      <c r="P20253" s="63"/>
      <c r="Q20253" s="63"/>
    </row>
    <row r="20254" spans="16:17">
      <c r="P20254" s="63"/>
      <c r="Q20254" s="63"/>
    </row>
    <row r="20255" spans="16:17">
      <c r="P20255" s="63"/>
      <c r="Q20255" s="63"/>
    </row>
    <row r="20256" spans="16:17">
      <c r="P20256" s="63"/>
      <c r="Q20256" s="63"/>
    </row>
    <row r="20257" spans="16:17">
      <c r="P20257" s="63"/>
      <c r="Q20257" s="63"/>
    </row>
    <row r="20258" spans="16:17">
      <c r="P20258" s="63"/>
      <c r="Q20258" s="63"/>
    </row>
    <row r="20259" spans="16:17">
      <c r="P20259" s="63"/>
      <c r="Q20259" s="63"/>
    </row>
    <row r="20260" spans="16:17">
      <c r="P20260" s="63"/>
      <c r="Q20260" s="63"/>
    </row>
    <row r="20261" spans="16:17">
      <c r="P20261" s="63"/>
      <c r="Q20261" s="63"/>
    </row>
    <row r="20262" spans="16:17">
      <c r="P20262" s="63"/>
      <c r="Q20262" s="63"/>
    </row>
    <row r="20263" spans="16:17">
      <c r="P20263" s="63"/>
      <c r="Q20263" s="63"/>
    </row>
    <row r="20264" spans="16:17">
      <c r="P20264" s="63"/>
      <c r="Q20264" s="63"/>
    </row>
    <row r="20265" spans="16:17">
      <c r="P20265" s="63"/>
      <c r="Q20265" s="63"/>
    </row>
    <row r="20266" spans="16:17">
      <c r="P20266" s="63"/>
      <c r="Q20266" s="63"/>
    </row>
    <row r="20267" spans="16:17">
      <c r="P20267" s="63"/>
      <c r="Q20267" s="63"/>
    </row>
    <row r="20268" spans="16:17">
      <c r="P20268" s="63"/>
      <c r="Q20268" s="63"/>
    </row>
    <row r="20269" spans="16:17">
      <c r="P20269" s="63"/>
      <c r="Q20269" s="63"/>
    </row>
    <row r="20270" spans="16:17">
      <c r="P20270" s="63"/>
      <c r="Q20270" s="63"/>
    </row>
    <row r="20271" spans="16:17">
      <c r="P20271" s="63"/>
      <c r="Q20271" s="63"/>
    </row>
    <row r="20272" spans="16:17">
      <c r="P20272" s="63"/>
      <c r="Q20272" s="63"/>
    </row>
    <row r="20273" spans="16:17">
      <c r="P20273" s="63"/>
      <c r="Q20273" s="63"/>
    </row>
    <row r="20274" spans="16:17">
      <c r="P20274" s="63"/>
      <c r="Q20274" s="63"/>
    </row>
    <row r="20275" spans="16:17">
      <c r="P20275" s="63"/>
      <c r="Q20275" s="63"/>
    </row>
    <row r="20276" spans="16:17">
      <c r="P20276" s="63"/>
      <c r="Q20276" s="63"/>
    </row>
    <row r="20277" spans="16:17">
      <c r="P20277" s="63"/>
      <c r="Q20277" s="63"/>
    </row>
    <row r="20278" spans="16:17">
      <c r="P20278" s="63"/>
      <c r="Q20278" s="63"/>
    </row>
    <row r="20279" spans="16:17">
      <c r="P20279" s="63"/>
      <c r="Q20279" s="63"/>
    </row>
    <row r="20280" spans="16:17">
      <c r="P20280" s="63"/>
      <c r="Q20280" s="63"/>
    </row>
    <row r="20281" spans="16:17">
      <c r="P20281" s="63"/>
      <c r="Q20281" s="63"/>
    </row>
    <row r="20282" spans="16:17">
      <c r="P20282" s="63"/>
      <c r="Q20282" s="63"/>
    </row>
    <row r="20283" spans="16:17">
      <c r="P20283" s="63"/>
      <c r="Q20283" s="63"/>
    </row>
    <row r="20284" spans="16:17">
      <c r="P20284" s="63"/>
      <c r="Q20284" s="63"/>
    </row>
    <row r="20285" spans="16:17">
      <c r="P20285" s="63"/>
      <c r="Q20285" s="63"/>
    </row>
    <row r="20286" spans="16:17">
      <c r="P20286" s="63"/>
      <c r="Q20286" s="63"/>
    </row>
    <row r="20287" spans="16:17">
      <c r="P20287" s="63"/>
      <c r="Q20287" s="63"/>
    </row>
    <row r="20288" spans="16:17">
      <c r="P20288" s="63"/>
      <c r="Q20288" s="63"/>
    </row>
    <row r="20289" spans="16:17">
      <c r="P20289" s="63"/>
      <c r="Q20289" s="63"/>
    </row>
    <row r="20290" spans="16:17">
      <c r="P20290" s="63"/>
      <c r="Q20290" s="63"/>
    </row>
    <row r="20291" spans="16:17">
      <c r="P20291" s="63"/>
      <c r="Q20291" s="63"/>
    </row>
    <row r="20292" spans="16:17">
      <c r="P20292" s="63"/>
      <c r="Q20292" s="63"/>
    </row>
    <row r="20293" spans="16:17">
      <c r="P20293" s="63"/>
      <c r="Q20293" s="63"/>
    </row>
    <row r="20294" spans="16:17">
      <c r="P20294" s="63"/>
      <c r="Q20294" s="63"/>
    </row>
    <row r="20295" spans="16:17">
      <c r="P20295" s="63"/>
      <c r="Q20295" s="63"/>
    </row>
    <row r="20296" spans="16:17">
      <c r="P20296" s="63"/>
      <c r="Q20296" s="63"/>
    </row>
    <row r="20297" spans="16:17">
      <c r="P20297" s="63"/>
      <c r="Q20297" s="63"/>
    </row>
    <row r="20298" spans="16:17">
      <c r="P20298" s="63"/>
      <c r="Q20298" s="63"/>
    </row>
    <row r="20299" spans="16:17">
      <c r="P20299" s="63"/>
      <c r="Q20299" s="63"/>
    </row>
    <row r="20300" spans="16:17">
      <c r="P20300" s="63"/>
      <c r="Q20300" s="63"/>
    </row>
    <row r="20301" spans="16:17">
      <c r="P20301" s="63"/>
      <c r="Q20301" s="63"/>
    </row>
    <row r="20302" spans="16:17">
      <c r="P20302" s="63"/>
      <c r="Q20302" s="63"/>
    </row>
    <row r="20303" spans="16:17">
      <c r="P20303" s="63"/>
      <c r="Q20303" s="63"/>
    </row>
    <row r="20304" spans="16:17">
      <c r="P20304" s="63"/>
      <c r="Q20304" s="63"/>
    </row>
    <row r="20305" spans="16:17">
      <c r="P20305" s="63"/>
      <c r="Q20305" s="63"/>
    </row>
    <row r="20306" spans="16:17">
      <c r="P20306" s="63"/>
      <c r="Q20306" s="63"/>
    </row>
    <row r="20307" spans="16:17">
      <c r="P20307" s="63"/>
      <c r="Q20307" s="63"/>
    </row>
    <row r="20308" spans="16:17">
      <c r="P20308" s="63"/>
      <c r="Q20308" s="63"/>
    </row>
    <row r="20309" spans="16:17">
      <c r="P20309" s="63"/>
      <c r="Q20309" s="63"/>
    </row>
    <row r="20310" spans="16:17">
      <c r="P20310" s="63"/>
      <c r="Q20310" s="63"/>
    </row>
    <row r="20311" spans="16:17">
      <c r="P20311" s="63"/>
      <c r="Q20311" s="63"/>
    </row>
    <row r="20312" spans="16:17">
      <c r="P20312" s="63"/>
      <c r="Q20312" s="63"/>
    </row>
    <row r="20313" spans="16:17">
      <c r="P20313" s="63"/>
      <c r="Q20313" s="63"/>
    </row>
    <row r="20314" spans="16:17">
      <c r="P20314" s="63"/>
      <c r="Q20314" s="63"/>
    </row>
    <row r="20315" spans="16:17">
      <c r="P20315" s="63"/>
      <c r="Q20315" s="63"/>
    </row>
    <row r="20316" spans="16:17">
      <c r="P20316" s="63"/>
      <c r="Q20316" s="63"/>
    </row>
    <row r="20317" spans="16:17">
      <c r="P20317" s="63"/>
      <c r="Q20317" s="63"/>
    </row>
    <row r="20318" spans="16:17">
      <c r="P20318" s="63"/>
      <c r="Q20318" s="63"/>
    </row>
    <row r="20319" spans="16:17">
      <c r="P20319" s="63"/>
      <c r="Q20319" s="63"/>
    </row>
    <row r="20320" spans="16:17">
      <c r="P20320" s="63"/>
      <c r="Q20320" s="63"/>
    </row>
    <row r="20321" spans="16:17">
      <c r="P20321" s="63"/>
      <c r="Q20321" s="63"/>
    </row>
    <row r="20322" spans="16:17">
      <c r="P20322" s="63"/>
      <c r="Q20322" s="63"/>
    </row>
    <row r="20323" spans="16:17">
      <c r="P20323" s="63"/>
      <c r="Q20323" s="63"/>
    </row>
    <row r="20324" spans="16:17">
      <c r="P20324" s="63"/>
      <c r="Q20324" s="63"/>
    </row>
    <row r="20325" spans="16:17">
      <c r="P20325" s="63"/>
      <c r="Q20325" s="63"/>
    </row>
    <row r="20326" spans="16:17">
      <c r="P20326" s="63"/>
      <c r="Q20326" s="63"/>
    </row>
    <row r="20327" spans="16:17">
      <c r="P20327" s="63"/>
      <c r="Q20327" s="63"/>
    </row>
    <row r="20328" spans="16:17">
      <c r="P20328" s="63"/>
      <c r="Q20328" s="63"/>
    </row>
    <row r="20329" spans="16:17">
      <c r="P20329" s="63"/>
      <c r="Q20329" s="63"/>
    </row>
    <row r="20330" spans="16:17">
      <c r="P20330" s="63"/>
      <c r="Q20330" s="63"/>
    </row>
    <row r="20331" spans="16:17">
      <c r="P20331" s="63"/>
      <c r="Q20331" s="63"/>
    </row>
    <row r="20332" spans="16:17">
      <c r="P20332" s="63"/>
      <c r="Q20332" s="63"/>
    </row>
    <row r="20333" spans="16:17">
      <c r="P20333" s="63"/>
      <c r="Q20333" s="63"/>
    </row>
    <row r="20334" spans="16:17">
      <c r="P20334" s="63"/>
      <c r="Q20334" s="63"/>
    </row>
    <row r="20335" spans="16:17">
      <c r="P20335" s="63"/>
      <c r="Q20335" s="63"/>
    </row>
    <row r="20336" spans="16:17">
      <c r="P20336" s="63"/>
      <c r="Q20336" s="63"/>
    </row>
    <row r="20337" spans="16:17">
      <c r="P20337" s="63"/>
      <c r="Q20337" s="63"/>
    </row>
    <row r="20338" spans="16:17">
      <c r="P20338" s="63"/>
      <c r="Q20338" s="63"/>
    </row>
    <row r="20339" spans="16:17">
      <c r="P20339" s="63"/>
      <c r="Q20339" s="63"/>
    </row>
    <row r="20340" spans="16:17">
      <c r="P20340" s="63"/>
      <c r="Q20340" s="63"/>
    </row>
    <row r="20341" spans="16:17">
      <c r="P20341" s="63"/>
      <c r="Q20341" s="63"/>
    </row>
    <row r="20342" spans="16:17">
      <c r="P20342" s="63"/>
      <c r="Q20342" s="63"/>
    </row>
    <row r="20343" spans="16:17">
      <c r="P20343" s="63"/>
      <c r="Q20343" s="63"/>
    </row>
    <row r="20344" spans="16:17">
      <c r="P20344" s="63"/>
      <c r="Q20344" s="63"/>
    </row>
    <row r="20345" spans="16:17">
      <c r="P20345" s="63"/>
      <c r="Q20345" s="63"/>
    </row>
    <row r="20346" spans="16:17">
      <c r="P20346" s="63"/>
      <c r="Q20346" s="63"/>
    </row>
    <row r="20347" spans="16:17">
      <c r="P20347" s="63"/>
      <c r="Q20347" s="63"/>
    </row>
    <row r="20348" spans="16:17">
      <c r="P20348" s="63"/>
      <c r="Q20348" s="63"/>
    </row>
    <row r="20349" spans="16:17">
      <c r="P20349" s="63"/>
      <c r="Q20349" s="63"/>
    </row>
    <row r="20350" spans="16:17">
      <c r="P20350" s="63"/>
      <c r="Q20350" s="63"/>
    </row>
    <row r="20351" spans="16:17">
      <c r="P20351" s="63"/>
      <c r="Q20351" s="63"/>
    </row>
    <row r="20352" spans="16:17">
      <c r="P20352" s="63"/>
      <c r="Q20352" s="63"/>
    </row>
    <row r="20353" spans="16:17">
      <c r="P20353" s="63"/>
      <c r="Q20353" s="63"/>
    </row>
    <row r="20354" spans="16:17">
      <c r="P20354" s="63"/>
      <c r="Q20354" s="63"/>
    </row>
    <row r="20355" spans="16:17">
      <c r="P20355" s="63"/>
      <c r="Q20355" s="63"/>
    </row>
    <row r="20356" spans="16:17">
      <c r="P20356" s="63"/>
      <c r="Q20356" s="63"/>
    </row>
    <row r="20357" spans="16:17">
      <c r="P20357" s="63"/>
      <c r="Q20357" s="63"/>
    </row>
    <row r="20358" spans="16:17">
      <c r="P20358" s="63"/>
      <c r="Q20358" s="63"/>
    </row>
    <row r="20359" spans="16:17">
      <c r="P20359" s="63"/>
      <c r="Q20359" s="63"/>
    </row>
    <row r="20360" spans="16:17">
      <c r="P20360" s="63"/>
      <c r="Q20360" s="63"/>
    </row>
    <row r="20361" spans="16:17">
      <c r="P20361" s="63"/>
      <c r="Q20361" s="63"/>
    </row>
    <row r="20362" spans="16:17">
      <c r="P20362" s="63"/>
      <c r="Q20362" s="63"/>
    </row>
    <row r="20363" spans="16:17">
      <c r="P20363" s="63"/>
      <c r="Q20363" s="63"/>
    </row>
    <row r="20364" spans="16:17">
      <c r="P20364" s="63"/>
      <c r="Q20364" s="63"/>
    </row>
    <row r="20365" spans="16:17">
      <c r="P20365" s="63"/>
      <c r="Q20365" s="63"/>
    </row>
    <row r="20366" spans="16:17">
      <c r="P20366" s="63"/>
      <c r="Q20366" s="63"/>
    </row>
    <row r="20367" spans="16:17">
      <c r="P20367" s="63"/>
      <c r="Q20367" s="63"/>
    </row>
    <row r="20368" spans="16:17">
      <c r="P20368" s="63"/>
      <c r="Q20368" s="63"/>
    </row>
    <row r="20369" spans="16:17">
      <c r="P20369" s="63"/>
      <c r="Q20369" s="63"/>
    </row>
    <row r="20370" spans="16:17">
      <c r="P20370" s="63"/>
      <c r="Q20370" s="63"/>
    </row>
    <row r="20371" spans="16:17">
      <c r="P20371" s="63"/>
      <c r="Q20371" s="63"/>
    </row>
    <row r="20372" spans="16:17">
      <c r="P20372" s="63"/>
      <c r="Q20372" s="63"/>
    </row>
    <row r="20373" spans="16:17">
      <c r="P20373" s="63"/>
      <c r="Q20373" s="63"/>
    </row>
    <row r="20374" spans="16:17">
      <c r="P20374" s="63"/>
      <c r="Q20374" s="63"/>
    </row>
    <row r="20375" spans="16:17">
      <c r="P20375" s="63"/>
      <c r="Q20375" s="63"/>
    </row>
    <row r="20376" spans="16:17">
      <c r="P20376" s="63"/>
      <c r="Q20376" s="63"/>
    </row>
    <row r="20377" spans="16:17">
      <c r="P20377" s="63"/>
      <c r="Q20377" s="63"/>
    </row>
    <row r="20378" spans="16:17">
      <c r="P20378" s="63"/>
      <c r="Q20378" s="63"/>
    </row>
    <row r="20379" spans="16:17">
      <c r="P20379" s="63"/>
      <c r="Q20379" s="63"/>
    </row>
    <row r="20380" spans="16:17">
      <c r="P20380" s="63"/>
      <c r="Q20380" s="63"/>
    </row>
    <row r="20381" spans="16:17">
      <c r="P20381" s="63"/>
      <c r="Q20381" s="63"/>
    </row>
    <row r="20382" spans="16:17">
      <c r="P20382" s="63"/>
      <c r="Q20382" s="63"/>
    </row>
    <row r="20383" spans="16:17">
      <c r="P20383" s="63"/>
      <c r="Q20383" s="63"/>
    </row>
    <row r="20384" spans="16:17">
      <c r="P20384" s="63"/>
      <c r="Q20384" s="63"/>
    </row>
    <row r="20385" spans="16:17">
      <c r="P20385" s="63"/>
      <c r="Q20385" s="63"/>
    </row>
    <row r="20386" spans="16:17">
      <c r="P20386" s="63"/>
      <c r="Q20386" s="63"/>
    </row>
    <row r="20387" spans="16:17">
      <c r="P20387" s="63"/>
      <c r="Q20387" s="63"/>
    </row>
    <row r="20388" spans="16:17">
      <c r="P20388" s="63"/>
      <c r="Q20388" s="63"/>
    </row>
    <row r="20389" spans="16:17">
      <c r="P20389" s="63"/>
      <c r="Q20389" s="63"/>
    </row>
    <row r="20390" spans="16:17">
      <c r="P20390" s="63"/>
      <c r="Q20390" s="63"/>
    </row>
    <row r="20391" spans="16:17">
      <c r="P20391" s="63"/>
      <c r="Q20391" s="63"/>
    </row>
    <row r="20392" spans="16:17">
      <c r="P20392" s="63"/>
      <c r="Q20392" s="63"/>
    </row>
    <row r="20393" spans="16:17">
      <c r="P20393" s="63"/>
      <c r="Q20393" s="63"/>
    </row>
    <row r="20394" spans="16:17">
      <c r="P20394" s="63"/>
      <c r="Q20394" s="63"/>
    </row>
    <row r="20395" spans="16:17">
      <c r="P20395" s="63"/>
      <c r="Q20395" s="63"/>
    </row>
    <row r="20396" spans="16:17">
      <c r="P20396" s="63"/>
      <c r="Q20396" s="63"/>
    </row>
    <row r="20397" spans="16:17">
      <c r="P20397" s="63"/>
      <c r="Q20397" s="63"/>
    </row>
    <row r="20398" spans="16:17">
      <c r="P20398" s="63"/>
      <c r="Q20398" s="63"/>
    </row>
    <row r="20399" spans="16:17">
      <c r="P20399" s="63"/>
      <c r="Q20399" s="63"/>
    </row>
    <row r="20400" spans="16:17">
      <c r="P20400" s="63"/>
      <c r="Q20400" s="63"/>
    </row>
    <row r="20401" spans="16:17">
      <c r="P20401" s="63"/>
      <c r="Q20401" s="63"/>
    </row>
    <row r="20402" spans="16:17">
      <c r="P20402" s="63"/>
      <c r="Q20402" s="63"/>
    </row>
    <row r="20403" spans="16:17">
      <c r="P20403" s="63"/>
      <c r="Q20403" s="63"/>
    </row>
    <row r="20404" spans="16:17">
      <c r="P20404" s="63"/>
      <c r="Q20404" s="63"/>
    </row>
    <row r="20405" spans="16:17">
      <c r="P20405" s="63"/>
      <c r="Q20405" s="63"/>
    </row>
    <row r="20406" spans="16:17">
      <c r="P20406" s="63"/>
      <c r="Q20406" s="63"/>
    </row>
    <row r="20407" spans="16:17">
      <c r="P20407" s="63"/>
      <c r="Q20407" s="63"/>
    </row>
    <row r="20408" spans="16:17">
      <c r="P20408" s="63"/>
      <c r="Q20408" s="63"/>
    </row>
    <row r="20409" spans="16:17">
      <c r="P20409" s="63"/>
      <c r="Q20409" s="63"/>
    </row>
    <row r="20410" spans="16:17">
      <c r="P20410" s="63"/>
      <c r="Q20410" s="63"/>
    </row>
    <row r="20411" spans="16:17">
      <c r="P20411" s="63"/>
      <c r="Q20411" s="63"/>
    </row>
    <row r="20412" spans="16:17">
      <c r="P20412" s="63"/>
      <c r="Q20412" s="63"/>
    </row>
    <row r="20413" spans="16:17">
      <c r="P20413" s="63"/>
      <c r="Q20413" s="63"/>
    </row>
    <row r="20414" spans="16:17">
      <c r="P20414" s="63"/>
      <c r="Q20414" s="63"/>
    </row>
    <row r="20415" spans="16:17">
      <c r="P20415" s="63"/>
      <c r="Q20415" s="63"/>
    </row>
    <row r="20416" spans="16:17">
      <c r="P20416" s="63"/>
      <c r="Q20416" s="63"/>
    </row>
    <row r="20417" spans="16:17">
      <c r="P20417" s="63"/>
      <c r="Q20417" s="63"/>
    </row>
    <row r="20418" spans="16:17">
      <c r="P20418" s="63"/>
      <c r="Q20418" s="63"/>
    </row>
    <row r="20419" spans="16:17">
      <c r="P20419" s="63"/>
      <c r="Q20419" s="63"/>
    </row>
    <row r="20420" spans="16:17">
      <c r="P20420" s="63"/>
      <c r="Q20420" s="63"/>
    </row>
    <row r="20421" spans="16:17">
      <c r="P20421" s="63"/>
      <c r="Q20421" s="63"/>
    </row>
    <row r="20422" spans="16:17">
      <c r="P20422" s="63"/>
      <c r="Q20422" s="63"/>
    </row>
    <row r="20423" spans="16:17">
      <c r="P20423" s="63"/>
      <c r="Q20423" s="63"/>
    </row>
    <row r="20424" spans="16:17">
      <c r="P20424" s="63"/>
      <c r="Q20424" s="63"/>
    </row>
    <row r="20425" spans="16:17">
      <c r="P20425" s="63"/>
      <c r="Q20425" s="63"/>
    </row>
    <row r="20426" spans="16:17">
      <c r="P20426" s="63"/>
      <c r="Q20426" s="63"/>
    </row>
    <row r="20427" spans="16:17">
      <c r="P20427" s="63"/>
      <c r="Q20427" s="63"/>
    </row>
    <row r="20428" spans="16:17">
      <c r="P20428" s="63"/>
      <c r="Q20428" s="63"/>
    </row>
    <row r="20429" spans="16:17">
      <c r="P20429" s="63"/>
      <c r="Q20429" s="63"/>
    </row>
    <row r="20430" spans="16:17">
      <c r="P20430" s="63"/>
      <c r="Q20430" s="63"/>
    </row>
    <row r="20431" spans="16:17">
      <c r="P20431" s="63"/>
      <c r="Q20431" s="63"/>
    </row>
    <row r="20432" spans="16:17">
      <c r="P20432" s="63"/>
      <c r="Q20432" s="63"/>
    </row>
    <row r="20433" spans="16:17">
      <c r="P20433" s="63"/>
      <c r="Q20433" s="63"/>
    </row>
    <row r="20434" spans="16:17">
      <c r="P20434" s="63"/>
      <c r="Q20434" s="63"/>
    </row>
    <row r="20435" spans="16:17">
      <c r="P20435" s="63"/>
      <c r="Q20435" s="63"/>
    </row>
    <row r="20436" spans="16:17">
      <c r="P20436" s="63"/>
      <c r="Q20436" s="63"/>
    </row>
    <row r="20437" spans="16:17">
      <c r="P20437" s="63"/>
      <c r="Q20437" s="63"/>
    </row>
    <row r="20438" spans="16:17">
      <c r="P20438" s="63"/>
      <c r="Q20438" s="63"/>
    </row>
    <row r="20439" spans="16:17">
      <c r="P20439" s="63"/>
      <c r="Q20439" s="63"/>
    </row>
    <row r="20440" spans="16:17">
      <c r="P20440" s="63"/>
      <c r="Q20440" s="63"/>
    </row>
    <row r="20441" spans="16:17">
      <c r="P20441" s="63"/>
      <c r="Q20441" s="63"/>
    </row>
    <row r="20442" spans="16:17">
      <c r="P20442" s="63"/>
      <c r="Q20442" s="63"/>
    </row>
    <row r="20443" spans="16:17">
      <c r="P20443" s="63"/>
      <c r="Q20443" s="63"/>
    </row>
    <row r="20444" spans="16:17">
      <c r="P20444" s="63"/>
      <c r="Q20444" s="63"/>
    </row>
    <row r="20445" spans="16:17">
      <c r="P20445" s="63"/>
      <c r="Q20445" s="63"/>
    </row>
    <row r="20446" spans="16:17">
      <c r="P20446" s="63"/>
      <c r="Q20446" s="63"/>
    </row>
    <row r="20447" spans="16:17">
      <c r="P20447" s="63"/>
      <c r="Q20447" s="63"/>
    </row>
    <row r="20448" spans="16:17">
      <c r="P20448" s="63"/>
      <c r="Q20448" s="63"/>
    </row>
    <row r="20449" spans="16:17">
      <c r="P20449" s="63"/>
      <c r="Q20449" s="63"/>
    </row>
    <row r="20450" spans="16:17">
      <c r="P20450" s="63"/>
      <c r="Q20450" s="63"/>
    </row>
    <row r="20451" spans="16:17">
      <c r="P20451" s="63"/>
      <c r="Q20451" s="63"/>
    </row>
    <row r="20452" spans="16:17">
      <c r="P20452" s="63"/>
      <c r="Q20452" s="63"/>
    </row>
    <row r="20453" spans="16:17">
      <c r="P20453" s="63"/>
      <c r="Q20453" s="63"/>
    </row>
    <row r="20454" spans="16:17">
      <c r="P20454" s="63"/>
      <c r="Q20454" s="63"/>
    </row>
    <row r="20455" spans="16:17">
      <c r="P20455" s="63"/>
      <c r="Q20455" s="63"/>
    </row>
    <row r="20456" spans="16:17">
      <c r="P20456" s="63"/>
      <c r="Q20456" s="63"/>
    </row>
    <row r="20457" spans="16:17">
      <c r="P20457" s="63"/>
      <c r="Q20457" s="63"/>
    </row>
    <row r="20458" spans="16:17">
      <c r="P20458" s="63"/>
      <c r="Q20458" s="63"/>
    </row>
    <row r="20459" spans="16:17">
      <c r="P20459" s="63"/>
      <c r="Q20459" s="63"/>
    </row>
    <row r="20460" spans="16:17">
      <c r="P20460" s="63"/>
      <c r="Q20460" s="63"/>
    </row>
    <row r="20461" spans="16:17">
      <c r="P20461" s="63"/>
      <c r="Q20461" s="63"/>
    </row>
    <row r="20462" spans="16:17">
      <c r="P20462" s="63"/>
      <c r="Q20462" s="63"/>
    </row>
    <row r="20463" spans="16:17">
      <c r="P20463" s="63"/>
      <c r="Q20463" s="63"/>
    </row>
    <row r="20464" spans="16:17">
      <c r="P20464" s="63"/>
      <c r="Q20464" s="63"/>
    </row>
    <row r="20465" spans="16:17">
      <c r="P20465" s="63"/>
      <c r="Q20465" s="63"/>
    </row>
    <row r="20466" spans="16:17">
      <c r="P20466" s="63"/>
      <c r="Q20466" s="63"/>
    </row>
    <row r="20467" spans="16:17">
      <c r="P20467" s="63"/>
      <c r="Q20467" s="63"/>
    </row>
    <row r="20468" spans="16:17">
      <c r="P20468" s="63"/>
      <c r="Q20468" s="63"/>
    </row>
    <row r="20469" spans="16:17">
      <c r="P20469" s="63"/>
      <c r="Q20469" s="63"/>
    </row>
    <row r="20470" spans="16:17">
      <c r="P20470" s="63"/>
      <c r="Q20470" s="63"/>
    </row>
    <row r="20471" spans="16:17">
      <c r="P20471" s="63"/>
      <c r="Q20471" s="63"/>
    </row>
    <row r="20472" spans="16:17">
      <c r="P20472" s="63"/>
      <c r="Q20472" s="63"/>
    </row>
    <row r="20473" spans="16:17">
      <c r="P20473" s="63"/>
      <c r="Q20473" s="63"/>
    </row>
    <row r="20474" spans="16:17">
      <c r="P20474" s="63"/>
      <c r="Q20474" s="63"/>
    </row>
    <row r="20475" spans="16:17">
      <c r="P20475" s="63"/>
      <c r="Q20475" s="63"/>
    </row>
    <row r="20476" spans="16:17">
      <c r="P20476" s="63"/>
      <c r="Q20476" s="63"/>
    </row>
    <row r="20477" spans="16:17">
      <c r="P20477" s="63"/>
      <c r="Q20477" s="63"/>
    </row>
    <row r="20478" spans="16:17">
      <c r="P20478" s="63"/>
      <c r="Q20478" s="63"/>
    </row>
    <row r="20479" spans="16:17">
      <c r="P20479" s="63"/>
      <c r="Q20479" s="63"/>
    </row>
    <row r="20480" spans="16:17">
      <c r="P20480" s="63"/>
      <c r="Q20480" s="63"/>
    </row>
    <row r="20481" spans="16:17">
      <c r="P20481" s="63"/>
      <c r="Q20481" s="63"/>
    </row>
    <row r="20482" spans="16:17">
      <c r="P20482" s="63"/>
      <c r="Q20482" s="63"/>
    </row>
    <row r="20483" spans="16:17">
      <c r="P20483" s="63"/>
      <c r="Q20483" s="63"/>
    </row>
    <row r="20484" spans="16:17">
      <c r="P20484" s="63"/>
      <c r="Q20484" s="63"/>
    </row>
    <row r="20485" spans="16:17">
      <c r="P20485" s="63"/>
      <c r="Q20485" s="63"/>
    </row>
    <row r="20486" spans="16:17">
      <c r="P20486" s="63"/>
      <c r="Q20486" s="63"/>
    </row>
    <row r="20487" spans="16:17">
      <c r="P20487" s="63"/>
      <c r="Q20487" s="63"/>
    </row>
    <row r="20488" spans="16:17">
      <c r="P20488" s="63"/>
      <c r="Q20488" s="63"/>
    </row>
    <row r="20489" spans="16:17">
      <c r="P20489" s="63"/>
      <c r="Q20489" s="63"/>
    </row>
    <row r="20490" spans="16:17">
      <c r="P20490" s="63"/>
      <c r="Q20490" s="63"/>
    </row>
    <row r="20491" spans="16:17">
      <c r="P20491" s="63"/>
      <c r="Q20491" s="63"/>
    </row>
    <row r="20492" spans="16:17">
      <c r="P20492" s="63"/>
      <c r="Q20492" s="63"/>
    </row>
    <row r="20493" spans="16:17">
      <c r="P20493" s="63"/>
      <c r="Q20493" s="63"/>
    </row>
    <row r="20494" spans="16:17">
      <c r="P20494" s="63"/>
      <c r="Q20494" s="63"/>
    </row>
    <row r="20495" spans="16:17">
      <c r="P20495" s="63"/>
      <c r="Q20495" s="63"/>
    </row>
    <row r="20496" spans="16:17">
      <c r="P20496" s="63"/>
      <c r="Q20496" s="63"/>
    </row>
    <row r="20497" spans="16:17">
      <c r="P20497" s="63"/>
      <c r="Q20497" s="63"/>
    </row>
    <row r="20498" spans="16:17">
      <c r="P20498" s="63"/>
      <c r="Q20498" s="63"/>
    </row>
    <row r="20499" spans="16:17">
      <c r="P20499" s="63"/>
      <c r="Q20499" s="63"/>
    </row>
    <row r="20500" spans="16:17">
      <c r="P20500" s="63"/>
      <c r="Q20500" s="63"/>
    </row>
    <row r="20501" spans="16:17">
      <c r="P20501" s="63"/>
      <c r="Q20501" s="63"/>
    </row>
    <row r="20502" spans="16:17">
      <c r="P20502" s="63"/>
      <c r="Q20502" s="63"/>
    </row>
    <row r="20503" spans="16:17">
      <c r="P20503" s="63"/>
      <c r="Q20503" s="63"/>
    </row>
    <row r="20504" spans="16:17">
      <c r="P20504" s="63"/>
      <c r="Q20504" s="63"/>
    </row>
    <row r="20505" spans="16:17">
      <c r="P20505" s="63"/>
      <c r="Q20505" s="63"/>
    </row>
    <row r="20506" spans="16:17">
      <c r="P20506" s="63"/>
      <c r="Q20506" s="63"/>
    </row>
    <row r="20507" spans="16:17">
      <c r="P20507" s="63"/>
      <c r="Q20507" s="63"/>
    </row>
    <row r="20508" spans="16:17">
      <c r="P20508" s="63"/>
      <c r="Q20508" s="63"/>
    </row>
    <row r="20509" spans="16:17">
      <c r="P20509" s="63"/>
      <c r="Q20509" s="63"/>
    </row>
    <row r="20510" spans="16:17">
      <c r="P20510" s="63"/>
      <c r="Q20510" s="63"/>
    </row>
    <row r="20511" spans="16:17">
      <c r="P20511" s="63"/>
      <c r="Q20511" s="63"/>
    </row>
    <row r="20512" spans="16:17">
      <c r="P20512" s="63"/>
      <c r="Q20512" s="63"/>
    </row>
    <row r="20513" spans="16:17">
      <c r="P20513" s="63"/>
      <c r="Q20513" s="63"/>
    </row>
    <row r="20514" spans="16:17">
      <c r="P20514" s="63"/>
      <c r="Q20514" s="63"/>
    </row>
    <row r="20515" spans="16:17">
      <c r="P20515" s="63"/>
      <c r="Q20515" s="63"/>
    </row>
    <row r="20516" spans="16:17">
      <c r="P20516" s="63"/>
      <c r="Q20516" s="63"/>
    </row>
    <row r="20517" spans="16:17">
      <c r="P20517" s="63"/>
      <c r="Q20517" s="63"/>
    </row>
    <row r="20518" spans="16:17">
      <c r="P20518" s="63"/>
      <c r="Q20518" s="63"/>
    </row>
    <row r="20519" spans="16:17">
      <c r="P20519" s="63"/>
      <c r="Q20519" s="63"/>
    </row>
    <row r="20520" spans="16:17">
      <c r="P20520" s="63"/>
      <c r="Q20520" s="63"/>
    </row>
    <row r="20521" spans="16:17">
      <c r="P20521" s="63"/>
      <c r="Q20521" s="63"/>
    </row>
    <row r="20522" spans="16:17">
      <c r="P20522" s="63"/>
      <c r="Q20522" s="63"/>
    </row>
    <row r="20523" spans="16:17">
      <c r="P20523" s="63"/>
      <c r="Q20523" s="63"/>
    </row>
    <row r="20524" spans="16:17">
      <c r="P20524" s="63"/>
      <c r="Q20524" s="63"/>
    </row>
    <row r="20525" spans="16:17">
      <c r="P20525" s="63"/>
      <c r="Q20525" s="63"/>
    </row>
    <row r="20526" spans="16:17">
      <c r="P20526" s="63"/>
      <c r="Q20526" s="63"/>
    </row>
    <row r="20527" spans="16:17">
      <c r="P20527" s="63"/>
      <c r="Q20527" s="63"/>
    </row>
    <row r="20528" spans="16:17">
      <c r="P20528" s="63"/>
      <c r="Q20528" s="63"/>
    </row>
    <row r="20529" spans="16:17">
      <c r="P20529" s="63"/>
      <c r="Q20529" s="63"/>
    </row>
    <row r="20530" spans="16:17">
      <c r="P20530" s="63"/>
      <c r="Q20530" s="63"/>
    </row>
    <row r="20531" spans="16:17">
      <c r="P20531" s="63"/>
      <c r="Q20531" s="63"/>
    </row>
    <row r="20532" spans="16:17">
      <c r="P20532" s="63"/>
      <c r="Q20532" s="63"/>
    </row>
    <row r="20533" spans="16:17">
      <c r="P20533" s="63"/>
      <c r="Q20533" s="63"/>
    </row>
    <row r="20534" spans="16:17">
      <c r="P20534" s="63"/>
      <c r="Q20534" s="63"/>
    </row>
    <row r="20535" spans="16:17">
      <c r="P20535" s="63"/>
      <c r="Q20535" s="63"/>
    </row>
    <row r="20536" spans="16:17">
      <c r="P20536" s="63"/>
      <c r="Q20536" s="63"/>
    </row>
    <row r="20537" spans="16:17">
      <c r="P20537" s="63"/>
      <c r="Q20537" s="63"/>
    </row>
    <row r="20538" spans="16:17">
      <c r="P20538" s="63"/>
      <c r="Q20538" s="63"/>
    </row>
    <row r="20539" spans="16:17">
      <c r="P20539" s="63"/>
      <c r="Q20539" s="63"/>
    </row>
    <row r="20540" spans="16:17">
      <c r="P20540" s="63"/>
      <c r="Q20540" s="63"/>
    </row>
    <row r="20541" spans="16:17">
      <c r="P20541" s="63"/>
      <c r="Q20541" s="63"/>
    </row>
    <row r="20542" spans="16:17">
      <c r="P20542" s="63"/>
      <c r="Q20542" s="63"/>
    </row>
    <row r="20543" spans="16:17">
      <c r="P20543" s="63"/>
      <c r="Q20543" s="63"/>
    </row>
    <row r="20544" spans="16:17">
      <c r="P20544" s="63"/>
      <c r="Q20544" s="63"/>
    </row>
    <row r="20545" spans="16:17">
      <c r="P20545" s="63"/>
      <c r="Q20545" s="63"/>
    </row>
    <row r="20546" spans="16:17">
      <c r="P20546" s="63"/>
      <c r="Q20546" s="63"/>
    </row>
    <row r="20547" spans="16:17">
      <c r="P20547" s="63"/>
      <c r="Q20547" s="63"/>
    </row>
    <row r="20548" spans="16:17">
      <c r="P20548" s="63"/>
      <c r="Q20548" s="63"/>
    </row>
    <row r="20549" spans="16:17">
      <c r="P20549" s="63"/>
      <c r="Q20549" s="63"/>
    </row>
    <row r="20550" spans="16:17">
      <c r="P20550" s="63"/>
      <c r="Q20550" s="63"/>
    </row>
    <row r="20551" spans="16:17">
      <c r="P20551" s="63"/>
      <c r="Q20551" s="63"/>
    </row>
    <row r="20552" spans="16:17">
      <c r="P20552" s="63"/>
      <c r="Q20552" s="63"/>
    </row>
    <row r="20553" spans="16:17">
      <c r="P20553" s="63"/>
      <c r="Q20553" s="63"/>
    </row>
    <row r="20554" spans="16:17">
      <c r="P20554" s="63"/>
      <c r="Q20554" s="63"/>
    </row>
    <row r="20555" spans="16:17">
      <c r="P20555" s="63"/>
      <c r="Q20555" s="63"/>
    </row>
    <row r="20556" spans="16:17">
      <c r="P20556" s="63"/>
      <c r="Q20556" s="63"/>
    </row>
    <row r="20557" spans="16:17">
      <c r="P20557" s="63"/>
      <c r="Q20557" s="63"/>
    </row>
    <row r="20558" spans="16:17">
      <c r="P20558" s="63"/>
      <c r="Q20558" s="63"/>
    </row>
    <row r="20559" spans="16:17">
      <c r="P20559" s="63"/>
      <c r="Q20559" s="63"/>
    </row>
    <row r="20560" spans="16:17">
      <c r="P20560" s="63"/>
      <c r="Q20560" s="63"/>
    </row>
    <row r="20561" spans="16:17">
      <c r="P20561" s="63"/>
      <c r="Q20561" s="63"/>
    </row>
    <row r="20562" spans="16:17">
      <c r="P20562" s="63"/>
      <c r="Q20562" s="63"/>
    </row>
    <row r="20563" spans="16:17">
      <c r="P20563" s="63"/>
      <c r="Q20563" s="63"/>
    </row>
    <row r="20564" spans="16:17">
      <c r="P20564" s="63"/>
      <c r="Q20564" s="63"/>
    </row>
    <row r="20565" spans="16:17">
      <c r="P20565" s="63"/>
      <c r="Q20565" s="63"/>
    </row>
    <row r="20566" spans="16:17">
      <c r="P20566" s="63"/>
      <c r="Q20566" s="63"/>
    </row>
    <row r="20567" spans="16:17">
      <c r="P20567" s="63"/>
      <c r="Q20567" s="63"/>
    </row>
    <row r="20568" spans="16:17">
      <c r="P20568" s="63"/>
      <c r="Q20568" s="63"/>
    </row>
    <row r="20569" spans="16:17">
      <c r="P20569" s="63"/>
      <c r="Q20569" s="63"/>
    </row>
    <row r="20570" spans="16:17">
      <c r="P20570" s="63"/>
      <c r="Q20570" s="63"/>
    </row>
    <row r="20571" spans="16:17">
      <c r="P20571" s="63"/>
      <c r="Q20571" s="63"/>
    </row>
    <row r="20572" spans="16:17">
      <c r="P20572" s="63"/>
      <c r="Q20572" s="63"/>
    </row>
    <row r="20573" spans="16:17">
      <c r="P20573" s="63"/>
      <c r="Q20573" s="63"/>
    </row>
    <row r="20574" spans="16:17">
      <c r="P20574" s="63"/>
      <c r="Q20574" s="63"/>
    </row>
    <row r="20575" spans="16:17">
      <c r="P20575" s="63"/>
      <c r="Q20575" s="63"/>
    </row>
    <row r="20576" spans="16:17">
      <c r="P20576" s="63"/>
      <c r="Q20576" s="63"/>
    </row>
    <row r="20577" spans="16:17">
      <c r="P20577" s="63"/>
      <c r="Q20577" s="63"/>
    </row>
    <row r="20578" spans="16:17">
      <c r="P20578" s="63"/>
      <c r="Q20578" s="63"/>
    </row>
    <row r="20579" spans="16:17">
      <c r="P20579" s="63"/>
      <c r="Q20579" s="63"/>
    </row>
    <row r="20580" spans="16:17">
      <c r="P20580" s="63"/>
      <c r="Q20580" s="63"/>
    </row>
    <row r="20581" spans="16:17">
      <c r="P20581" s="63"/>
      <c r="Q20581" s="63"/>
    </row>
    <row r="20582" spans="16:17">
      <c r="P20582" s="63"/>
      <c r="Q20582" s="63"/>
    </row>
    <row r="20583" spans="16:17">
      <c r="P20583" s="63"/>
      <c r="Q20583" s="63"/>
    </row>
    <row r="20584" spans="16:17">
      <c r="P20584" s="63"/>
      <c r="Q20584" s="63"/>
    </row>
    <row r="20585" spans="16:17">
      <c r="P20585" s="63"/>
      <c r="Q20585" s="63"/>
    </row>
    <row r="20586" spans="16:17">
      <c r="P20586" s="63"/>
      <c r="Q20586" s="63"/>
    </row>
    <row r="20587" spans="16:17">
      <c r="P20587" s="63"/>
      <c r="Q20587" s="63"/>
    </row>
    <row r="20588" spans="16:17">
      <c r="P20588" s="63"/>
      <c r="Q20588" s="63"/>
    </row>
    <row r="20589" spans="16:17">
      <c r="P20589" s="63"/>
      <c r="Q20589" s="63"/>
    </row>
    <row r="20590" spans="16:17">
      <c r="P20590" s="63"/>
      <c r="Q20590" s="63"/>
    </row>
    <row r="20591" spans="16:17">
      <c r="P20591" s="63"/>
      <c r="Q20591" s="63"/>
    </row>
    <row r="20592" spans="16:17">
      <c r="P20592" s="63"/>
      <c r="Q20592" s="63"/>
    </row>
    <row r="20593" spans="16:17">
      <c r="P20593" s="63"/>
      <c r="Q20593" s="63"/>
    </row>
    <row r="20594" spans="16:17">
      <c r="P20594" s="63"/>
      <c r="Q20594" s="63"/>
    </row>
    <row r="20595" spans="16:17">
      <c r="P20595" s="63"/>
      <c r="Q20595" s="63"/>
    </row>
    <row r="20596" spans="16:17">
      <c r="P20596" s="63"/>
      <c r="Q20596" s="63"/>
    </row>
    <row r="20597" spans="16:17">
      <c r="P20597" s="63"/>
      <c r="Q20597" s="63"/>
    </row>
    <row r="20598" spans="16:17">
      <c r="P20598" s="63"/>
      <c r="Q20598" s="63"/>
    </row>
    <row r="20599" spans="16:17">
      <c r="P20599" s="63"/>
      <c r="Q20599" s="63"/>
    </row>
    <row r="20600" spans="16:17">
      <c r="P20600" s="63"/>
      <c r="Q20600" s="63"/>
    </row>
    <row r="20601" spans="16:17">
      <c r="P20601" s="63"/>
      <c r="Q20601" s="63"/>
    </row>
    <row r="20602" spans="16:17">
      <c r="P20602" s="63"/>
      <c r="Q20602" s="63"/>
    </row>
    <row r="20603" spans="16:17">
      <c r="P20603" s="63"/>
      <c r="Q20603" s="63"/>
    </row>
    <row r="20604" spans="16:17">
      <c r="P20604" s="63"/>
      <c r="Q20604" s="63"/>
    </row>
    <row r="20605" spans="16:17">
      <c r="P20605" s="63"/>
      <c r="Q20605" s="63"/>
    </row>
    <row r="20606" spans="16:17">
      <c r="P20606" s="63"/>
      <c r="Q20606" s="63"/>
    </row>
    <row r="20607" spans="16:17">
      <c r="P20607" s="63"/>
      <c r="Q20607" s="63"/>
    </row>
    <row r="20608" spans="16:17">
      <c r="P20608" s="63"/>
      <c r="Q20608" s="63"/>
    </row>
    <row r="20609" spans="16:17">
      <c r="P20609" s="63"/>
      <c r="Q20609" s="63"/>
    </row>
    <row r="20610" spans="16:17">
      <c r="P20610" s="63"/>
      <c r="Q20610" s="63"/>
    </row>
    <row r="20611" spans="16:17">
      <c r="P20611" s="63"/>
      <c r="Q20611" s="63"/>
    </row>
    <row r="20612" spans="16:17">
      <c r="P20612" s="63"/>
      <c r="Q20612" s="63"/>
    </row>
    <row r="20613" spans="16:17">
      <c r="P20613" s="63"/>
      <c r="Q20613" s="63"/>
    </row>
    <row r="20614" spans="16:17">
      <c r="P20614" s="63"/>
      <c r="Q20614" s="63"/>
    </row>
    <row r="20615" spans="16:17">
      <c r="P20615" s="63"/>
      <c r="Q20615" s="63"/>
    </row>
    <row r="20616" spans="16:17">
      <c r="P20616" s="63"/>
      <c r="Q20616" s="63"/>
    </row>
    <row r="20617" spans="16:17">
      <c r="P20617" s="63"/>
      <c r="Q20617" s="63"/>
    </row>
    <row r="20618" spans="16:17">
      <c r="P20618" s="63"/>
      <c r="Q20618" s="63"/>
    </row>
    <row r="20619" spans="16:17">
      <c r="P20619" s="63"/>
      <c r="Q20619" s="63"/>
    </row>
    <row r="20620" spans="16:17">
      <c r="P20620" s="63"/>
      <c r="Q20620" s="63"/>
    </row>
    <row r="20621" spans="16:17">
      <c r="P20621" s="63"/>
      <c r="Q20621" s="63"/>
    </row>
    <row r="20622" spans="16:17">
      <c r="P20622" s="63"/>
      <c r="Q20622" s="63"/>
    </row>
    <row r="20623" spans="16:17">
      <c r="P20623" s="63"/>
      <c r="Q20623" s="63"/>
    </row>
    <row r="20624" spans="16:17">
      <c r="P20624" s="63"/>
      <c r="Q20624" s="63"/>
    </row>
    <row r="20625" spans="16:17">
      <c r="P20625" s="63"/>
      <c r="Q20625" s="63"/>
    </row>
    <row r="20626" spans="16:17">
      <c r="P20626" s="63"/>
      <c r="Q20626" s="63"/>
    </row>
    <row r="20627" spans="16:17">
      <c r="P20627" s="63"/>
      <c r="Q20627" s="63"/>
    </row>
    <row r="20628" spans="16:17">
      <c r="P20628" s="63"/>
      <c r="Q20628" s="63"/>
    </row>
    <row r="20629" spans="16:17">
      <c r="P20629" s="63"/>
      <c r="Q20629" s="63"/>
    </row>
    <row r="20630" spans="16:17">
      <c r="P20630" s="63"/>
      <c r="Q20630" s="63"/>
    </row>
    <row r="20631" spans="16:17">
      <c r="P20631" s="63"/>
      <c r="Q20631" s="63"/>
    </row>
    <row r="20632" spans="16:17">
      <c r="P20632" s="63"/>
      <c r="Q20632" s="63"/>
    </row>
    <row r="20633" spans="16:17">
      <c r="P20633" s="63"/>
      <c r="Q20633" s="63"/>
    </row>
    <row r="20634" spans="16:17">
      <c r="P20634" s="63"/>
      <c r="Q20634" s="63"/>
    </row>
    <row r="20635" spans="16:17">
      <c r="P20635" s="63"/>
      <c r="Q20635" s="63"/>
    </row>
    <row r="20636" spans="16:17">
      <c r="P20636" s="63"/>
      <c r="Q20636" s="63"/>
    </row>
    <row r="20637" spans="16:17">
      <c r="P20637" s="63"/>
      <c r="Q20637" s="63"/>
    </row>
    <row r="20638" spans="16:17">
      <c r="P20638" s="63"/>
      <c r="Q20638" s="63"/>
    </row>
    <row r="20639" spans="16:17">
      <c r="P20639" s="63"/>
      <c r="Q20639" s="63"/>
    </row>
    <row r="20640" spans="16:17">
      <c r="P20640" s="63"/>
      <c r="Q20640" s="63"/>
    </row>
    <row r="20641" spans="16:17">
      <c r="P20641" s="63"/>
      <c r="Q20641" s="63"/>
    </row>
    <row r="20642" spans="16:17">
      <c r="P20642" s="63"/>
      <c r="Q20642" s="63"/>
    </row>
    <row r="20643" spans="16:17">
      <c r="P20643" s="63"/>
      <c r="Q20643" s="63"/>
    </row>
    <row r="20644" spans="16:17">
      <c r="P20644" s="63"/>
      <c r="Q20644" s="63"/>
    </row>
    <row r="20645" spans="16:17">
      <c r="P20645" s="63"/>
      <c r="Q20645" s="63"/>
    </row>
    <row r="20646" spans="16:17">
      <c r="P20646" s="63"/>
      <c r="Q20646" s="63"/>
    </row>
    <row r="20647" spans="16:17">
      <c r="P20647" s="63"/>
      <c r="Q20647" s="63"/>
    </row>
    <row r="20648" spans="16:17">
      <c r="P20648" s="63"/>
      <c r="Q20648" s="63"/>
    </row>
    <row r="20649" spans="16:17">
      <c r="P20649" s="63"/>
      <c r="Q20649" s="63"/>
    </row>
    <row r="20650" spans="16:17">
      <c r="P20650" s="63"/>
      <c r="Q20650" s="63"/>
    </row>
    <row r="20651" spans="16:17">
      <c r="P20651" s="63"/>
      <c r="Q20651" s="63"/>
    </row>
    <row r="20652" spans="16:17">
      <c r="P20652" s="63"/>
      <c r="Q20652" s="63"/>
    </row>
    <row r="20653" spans="16:17">
      <c r="P20653" s="63"/>
      <c r="Q20653" s="63"/>
    </row>
    <row r="20654" spans="16:17">
      <c r="P20654" s="63"/>
      <c r="Q20654" s="63"/>
    </row>
    <row r="20655" spans="16:17">
      <c r="P20655" s="63"/>
      <c r="Q20655" s="63"/>
    </row>
    <row r="20656" spans="16:17">
      <c r="P20656" s="63"/>
      <c r="Q20656" s="63"/>
    </row>
    <row r="20657" spans="16:17">
      <c r="P20657" s="63"/>
      <c r="Q20657" s="63"/>
    </row>
    <row r="20658" spans="16:17">
      <c r="P20658" s="63"/>
      <c r="Q20658" s="63"/>
    </row>
    <row r="20659" spans="16:17">
      <c r="P20659" s="63"/>
      <c r="Q20659" s="63"/>
    </row>
    <row r="20660" spans="16:17">
      <c r="P20660" s="63"/>
      <c r="Q20660" s="63"/>
    </row>
    <row r="20661" spans="16:17">
      <c r="P20661" s="63"/>
      <c r="Q20661" s="63"/>
    </row>
    <row r="20662" spans="16:17">
      <c r="P20662" s="63"/>
      <c r="Q20662" s="63"/>
    </row>
    <row r="20663" spans="16:17">
      <c r="P20663" s="63"/>
      <c r="Q20663" s="63"/>
    </row>
    <row r="20664" spans="16:17">
      <c r="P20664" s="63"/>
      <c r="Q20664" s="63"/>
    </row>
    <row r="20665" spans="16:17">
      <c r="P20665" s="63"/>
      <c r="Q20665" s="63"/>
    </row>
    <row r="20666" spans="16:17">
      <c r="P20666" s="63"/>
      <c r="Q20666" s="63"/>
    </row>
    <row r="20667" spans="16:17">
      <c r="P20667" s="63"/>
      <c r="Q20667" s="63"/>
    </row>
    <row r="20668" spans="16:17">
      <c r="P20668" s="63"/>
      <c r="Q20668" s="63"/>
    </row>
    <row r="20669" spans="16:17">
      <c r="P20669" s="63"/>
      <c r="Q20669" s="63"/>
    </row>
    <row r="20670" spans="16:17">
      <c r="P20670" s="63"/>
      <c r="Q20670" s="63"/>
    </row>
    <row r="20671" spans="16:17">
      <c r="P20671" s="63"/>
      <c r="Q20671" s="63"/>
    </row>
    <row r="20672" spans="16:17">
      <c r="P20672" s="63"/>
      <c r="Q20672" s="63"/>
    </row>
    <row r="20673" spans="16:17">
      <c r="P20673" s="63"/>
      <c r="Q20673" s="63"/>
    </row>
    <row r="20674" spans="16:17">
      <c r="P20674" s="63"/>
      <c r="Q20674" s="63"/>
    </row>
    <row r="20675" spans="16:17">
      <c r="P20675" s="63"/>
      <c r="Q20675" s="63"/>
    </row>
    <row r="20676" spans="16:17">
      <c r="P20676" s="63"/>
      <c r="Q20676" s="63"/>
    </row>
    <row r="20677" spans="16:17">
      <c r="P20677" s="63"/>
      <c r="Q20677" s="63"/>
    </row>
    <row r="20678" spans="16:17">
      <c r="P20678" s="63"/>
      <c r="Q20678" s="63"/>
    </row>
    <row r="20679" spans="16:17">
      <c r="P20679" s="63"/>
      <c r="Q20679" s="63"/>
    </row>
    <row r="20680" spans="16:17">
      <c r="P20680" s="63"/>
      <c r="Q20680" s="63"/>
    </row>
    <row r="20681" spans="16:17">
      <c r="P20681" s="63"/>
      <c r="Q20681" s="63"/>
    </row>
    <row r="20682" spans="16:17">
      <c r="P20682" s="63"/>
      <c r="Q20682" s="63"/>
    </row>
    <row r="20683" spans="16:17">
      <c r="P20683" s="63"/>
      <c r="Q20683" s="63"/>
    </row>
    <row r="20684" spans="16:17">
      <c r="P20684" s="63"/>
      <c r="Q20684" s="63"/>
    </row>
    <row r="20685" spans="16:17">
      <c r="P20685" s="63"/>
      <c r="Q20685" s="63"/>
    </row>
    <row r="20686" spans="16:17">
      <c r="P20686" s="63"/>
      <c r="Q20686" s="63"/>
    </row>
    <row r="20687" spans="16:17">
      <c r="P20687" s="63"/>
      <c r="Q20687" s="63"/>
    </row>
    <row r="20688" spans="16:17">
      <c r="P20688" s="63"/>
      <c r="Q20688" s="63"/>
    </row>
    <row r="20689" spans="16:17">
      <c r="P20689" s="63"/>
      <c r="Q20689" s="63"/>
    </row>
    <row r="20690" spans="16:17">
      <c r="P20690" s="63"/>
      <c r="Q20690" s="63"/>
    </row>
    <row r="20691" spans="16:17">
      <c r="P20691" s="63"/>
      <c r="Q20691" s="63"/>
    </row>
    <row r="20692" spans="16:17">
      <c r="P20692" s="63"/>
      <c r="Q20692" s="63"/>
    </row>
    <row r="20693" spans="16:17">
      <c r="P20693" s="63"/>
      <c r="Q20693" s="63"/>
    </row>
    <row r="20694" spans="16:17">
      <c r="P20694" s="63"/>
      <c r="Q20694" s="63"/>
    </row>
    <row r="20695" spans="16:17">
      <c r="P20695" s="63"/>
      <c r="Q20695" s="63"/>
    </row>
    <row r="20696" spans="16:17">
      <c r="P20696" s="63"/>
      <c r="Q20696" s="63"/>
    </row>
    <row r="20697" spans="16:17">
      <c r="P20697" s="63"/>
      <c r="Q20697" s="63"/>
    </row>
    <row r="20698" spans="16:17">
      <c r="P20698" s="63"/>
      <c r="Q20698" s="63"/>
    </row>
    <row r="20699" spans="16:17">
      <c r="P20699" s="63"/>
      <c r="Q20699" s="63"/>
    </row>
    <row r="20700" spans="16:17">
      <c r="P20700" s="63"/>
      <c r="Q20700" s="63"/>
    </row>
    <row r="20701" spans="16:17">
      <c r="P20701" s="63"/>
      <c r="Q20701" s="63"/>
    </row>
    <row r="20702" spans="16:17">
      <c r="P20702" s="63"/>
      <c r="Q20702" s="63"/>
    </row>
    <row r="20703" spans="16:17">
      <c r="P20703" s="63"/>
      <c r="Q20703" s="63"/>
    </row>
    <row r="20704" spans="16:17">
      <c r="P20704" s="63"/>
      <c r="Q20704" s="63"/>
    </row>
    <row r="20705" spans="16:17">
      <c r="P20705" s="63"/>
      <c r="Q20705" s="63"/>
    </row>
    <row r="20706" spans="16:17">
      <c r="P20706" s="63"/>
      <c r="Q20706" s="63"/>
    </row>
    <row r="20707" spans="16:17">
      <c r="P20707" s="63"/>
      <c r="Q20707" s="63"/>
    </row>
    <row r="20708" spans="16:17">
      <c r="P20708" s="63"/>
      <c r="Q20708" s="63"/>
    </row>
    <row r="20709" spans="16:17">
      <c r="P20709" s="63"/>
      <c r="Q20709" s="63"/>
    </row>
    <row r="20710" spans="16:17">
      <c r="P20710" s="63"/>
      <c r="Q20710" s="63"/>
    </row>
    <row r="20711" spans="16:17">
      <c r="P20711" s="63"/>
      <c r="Q20711" s="63"/>
    </row>
    <row r="20712" spans="16:17">
      <c r="P20712" s="63"/>
      <c r="Q20712" s="63"/>
    </row>
    <row r="20713" spans="16:17">
      <c r="P20713" s="63"/>
      <c r="Q20713" s="63"/>
    </row>
    <row r="20714" spans="16:17">
      <c r="P20714" s="63"/>
      <c r="Q20714" s="63"/>
    </row>
    <row r="20715" spans="16:17">
      <c r="P20715" s="63"/>
      <c r="Q20715" s="63"/>
    </row>
    <row r="20716" spans="16:17">
      <c r="P20716" s="63"/>
      <c r="Q20716" s="63"/>
    </row>
    <row r="20717" spans="16:17">
      <c r="P20717" s="63"/>
      <c r="Q20717" s="63"/>
    </row>
    <row r="20718" spans="16:17">
      <c r="P20718" s="63"/>
      <c r="Q20718" s="63"/>
    </row>
    <row r="20719" spans="16:17">
      <c r="P20719" s="63"/>
      <c r="Q20719" s="63"/>
    </row>
    <row r="20720" spans="16:17">
      <c r="P20720" s="63"/>
      <c r="Q20720" s="63"/>
    </row>
    <row r="20721" spans="16:17">
      <c r="P20721" s="63"/>
      <c r="Q20721" s="63"/>
    </row>
    <row r="20722" spans="16:17">
      <c r="P20722" s="63"/>
      <c r="Q20722" s="63"/>
    </row>
    <row r="20723" spans="16:17">
      <c r="P20723" s="63"/>
      <c r="Q20723" s="63"/>
    </row>
    <row r="20724" spans="16:17">
      <c r="P20724" s="63"/>
      <c r="Q20724" s="63"/>
    </row>
    <row r="20725" spans="16:17">
      <c r="P20725" s="63"/>
      <c r="Q20725" s="63"/>
    </row>
    <row r="20726" spans="16:17">
      <c r="P20726" s="63"/>
      <c r="Q20726" s="63"/>
    </row>
    <row r="20727" spans="16:17">
      <c r="P20727" s="63"/>
      <c r="Q20727" s="63"/>
    </row>
    <row r="20728" spans="16:17">
      <c r="P20728" s="63"/>
      <c r="Q20728" s="63"/>
    </row>
    <row r="20729" spans="16:17">
      <c r="P20729" s="63"/>
      <c r="Q20729" s="63"/>
    </row>
    <row r="20730" spans="16:17">
      <c r="P20730" s="63"/>
      <c r="Q20730" s="63"/>
    </row>
    <row r="20731" spans="16:17">
      <c r="P20731" s="63"/>
      <c r="Q20731" s="63"/>
    </row>
    <row r="20732" spans="16:17">
      <c r="P20732" s="63"/>
      <c r="Q20732" s="63"/>
    </row>
    <row r="20733" spans="16:17">
      <c r="P20733" s="63"/>
      <c r="Q20733" s="63"/>
    </row>
    <row r="20734" spans="16:17">
      <c r="P20734" s="63"/>
      <c r="Q20734" s="63"/>
    </row>
    <row r="20735" spans="16:17">
      <c r="P20735" s="63"/>
      <c r="Q20735" s="63"/>
    </row>
    <row r="20736" spans="16:17">
      <c r="P20736" s="63"/>
      <c r="Q20736" s="63"/>
    </row>
    <row r="20737" spans="16:17">
      <c r="P20737" s="63"/>
      <c r="Q20737" s="63"/>
    </row>
    <row r="20738" spans="16:17">
      <c r="P20738" s="63"/>
      <c r="Q20738" s="63"/>
    </row>
    <row r="20739" spans="16:17">
      <c r="P20739" s="63"/>
      <c r="Q20739" s="63"/>
    </row>
    <row r="20740" spans="16:17">
      <c r="P20740" s="63"/>
      <c r="Q20740" s="63"/>
    </row>
    <row r="20741" spans="16:17">
      <c r="P20741" s="63"/>
      <c r="Q20741" s="63"/>
    </row>
    <row r="20742" spans="16:17">
      <c r="P20742" s="63"/>
      <c r="Q20742" s="63"/>
    </row>
    <row r="20743" spans="16:17">
      <c r="P20743" s="63"/>
      <c r="Q20743" s="63"/>
    </row>
    <row r="20744" spans="16:17">
      <c r="P20744" s="63"/>
      <c r="Q20744" s="63"/>
    </row>
    <row r="20745" spans="16:17">
      <c r="P20745" s="63"/>
      <c r="Q20745" s="63"/>
    </row>
    <row r="20746" spans="16:17">
      <c r="P20746" s="63"/>
      <c r="Q20746" s="63"/>
    </row>
    <row r="20747" spans="16:17">
      <c r="P20747" s="63"/>
      <c r="Q20747" s="63"/>
    </row>
    <row r="20748" spans="16:17">
      <c r="P20748" s="63"/>
      <c r="Q20748" s="63"/>
    </row>
    <row r="20749" spans="16:17">
      <c r="P20749" s="63"/>
      <c r="Q20749" s="63"/>
    </row>
    <row r="20750" spans="16:17">
      <c r="P20750" s="63"/>
      <c r="Q20750" s="63"/>
    </row>
    <row r="20751" spans="16:17">
      <c r="P20751" s="63"/>
      <c r="Q20751" s="63"/>
    </row>
    <row r="20752" spans="16:17">
      <c r="P20752" s="63"/>
      <c r="Q20752" s="63"/>
    </row>
    <row r="20753" spans="16:17">
      <c r="P20753" s="63"/>
      <c r="Q20753" s="63"/>
    </row>
    <row r="20754" spans="16:17">
      <c r="P20754" s="63"/>
      <c r="Q20754" s="63"/>
    </row>
    <row r="20755" spans="16:17">
      <c r="P20755" s="63"/>
      <c r="Q20755" s="63"/>
    </row>
    <row r="20756" spans="16:17">
      <c r="P20756" s="63"/>
      <c r="Q20756" s="63"/>
    </row>
    <row r="20757" spans="16:17">
      <c r="P20757" s="63"/>
      <c r="Q20757" s="63"/>
    </row>
    <row r="20758" spans="16:17">
      <c r="P20758" s="63"/>
      <c r="Q20758" s="63"/>
    </row>
    <row r="20759" spans="16:17">
      <c r="P20759" s="63"/>
      <c r="Q20759" s="63"/>
    </row>
    <row r="20760" spans="16:17">
      <c r="P20760" s="63"/>
      <c r="Q20760" s="63"/>
    </row>
    <row r="20761" spans="16:17">
      <c r="P20761" s="63"/>
      <c r="Q20761" s="63"/>
    </row>
    <row r="20762" spans="16:17">
      <c r="P20762" s="63"/>
      <c r="Q20762" s="63"/>
    </row>
    <row r="20763" spans="16:17">
      <c r="P20763" s="63"/>
      <c r="Q20763" s="63"/>
    </row>
    <row r="20764" spans="16:17">
      <c r="P20764" s="63"/>
      <c r="Q20764" s="63"/>
    </row>
    <row r="20765" spans="16:17">
      <c r="P20765" s="63"/>
      <c r="Q20765" s="63"/>
    </row>
    <row r="20766" spans="16:17">
      <c r="P20766" s="63"/>
      <c r="Q20766" s="63"/>
    </row>
    <row r="20767" spans="16:17">
      <c r="P20767" s="63"/>
      <c r="Q20767" s="63"/>
    </row>
    <row r="20768" spans="16:17">
      <c r="P20768" s="63"/>
      <c r="Q20768" s="63"/>
    </row>
    <row r="20769" spans="16:17">
      <c r="P20769" s="63"/>
      <c r="Q20769" s="63"/>
    </row>
    <row r="20770" spans="16:17">
      <c r="P20770" s="63"/>
      <c r="Q20770" s="63"/>
    </row>
    <row r="20771" spans="16:17">
      <c r="P20771" s="63"/>
      <c r="Q20771" s="63"/>
    </row>
    <row r="20772" spans="16:17">
      <c r="P20772" s="63"/>
      <c r="Q20772" s="63"/>
    </row>
    <row r="20773" spans="16:17">
      <c r="P20773" s="63"/>
      <c r="Q20773" s="63"/>
    </row>
    <row r="20774" spans="16:17">
      <c r="P20774" s="63"/>
      <c r="Q20774" s="63"/>
    </row>
    <row r="20775" spans="16:17">
      <c r="P20775" s="63"/>
      <c r="Q20775" s="63"/>
    </row>
    <row r="20776" spans="16:17">
      <c r="P20776" s="63"/>
      <c r="Q20776" s="63"/>
    </row>
    <row r="20777" spans="16:17">
      <c r="P20777" s="63"/>
      <c r="Q20777" s="63"/>
    </row>
    <row r="20778" spans="16:17">
      <c r="P20778" s="63"/>
      <c r="Q20778" s="63"/>
    </row>
    <row r="20779" spans="16:17">
      <c r="P20779" s="63"/>
      <c r="Q20779" s="63"/>
    </row>
    <row r="20780" spans="16:17">
      <c r="P20780" s="63"/>
      <c r="Q20780" s="63"/>
    </row>
    <row r="20781" spans="16:17">
      <c r="P20781" s="63"/>
      <c r="Q20781" s="63"/>
    </row>
    <row r="20782" spans="16:17">
      <c r="P20782" s="63"/>
      <c r="Q20782" s="63"/>
    </row>
    <row r="20783" spans="16:17">
      <c r="P20783" s="63"/>
      <c r="Q20783" s="63"/>
    </row>
    <row r="20784" spans="16:17">
      <c r="P20784" s="63"/>
      <c r="Q20784" s="63"/>
    </row>
    <row r="20785" spans="16:17">
      <c r="P20785" s="63"/>
      <c r="Q20785" s="63"/>
    </row>
    <row r="20786" spans="16:17">
      <c r="P20786" s="63"/>
      <c r="Q20786" s="63"/>
    </row>
    <row r="20787" spans="16:17">
      <c r="P20787" s="63"/>
      <c r="Q20787" s="63"/>
    </row>
    <row r="20788" spans="16:17">
      <c r="P20788" s="63"/>
      <c r="Q20788" s="63"/>
    </row>
    <row r="20789" spans="16:17">
      <c r="P20789" s="63"/>
      <c r="Q20789" s="63"/>
    </row>
    <row r="20790" spans="16:17">
      <c r="P20790" s="63"/>
      <c r="Q20790" s="63"/>
    </row>
    <row r="20791" spans="16:17">
      <c r="P20791" s="63"/>
      <c r="Q20791" s="63"/>
    </row>
    <row r="20792" spans="16:17">
      <c r="P20792" s="63"/>
      <c r="Q20792" s="63"/>
    </row>
    <row r="20793" spans="16:17">
      <c r="P20793" s="63"/>
      <c r="Q20793" s="63"/>
    </row>
    <row r="20794" spans="16:17">
      <c r="P20794" s="63"/>
      <c r="Q20794" s="63"/>
    </row>
    <row r="20795" spans="16:17">
      <c r="P20795" s="63"/>
      <c r="Q20795" s="63"/>
    </row>
    <row r="20796" spans="16:17">
      <c r="P20796" s="63"/>
      <c r="Q20796" s="63"/>
    </row>
    <row r="20797" spans="16:17">
      <c r="P20797" s="63"/>
      <c r="Q20797" s="63"/>
    </row>
    <row r="20798" spans="16:17">
      <c r="P20798" s="63"/>
      <c r="Q20798" s="63"/>
    </row>
    <row r="20799" spans="16:17">
      <c r="P20799" s="63"/>
      <c r="Q20799" s="63"/>
    </row>
    <row r="20800" spans="16:17">
      <c r="P20800" s="63"/>
      <c r="Q20800" s="63"/>
    </row>
    <row r="20801" spans="16:17">
      <c r="P20801" s="63"/>
      <c r="Q20801" s="63"/>
    </row>
    <row r="20802" spans="16:17">
      <c r="P20802" s="63"/>
      <c r="Q20802" s="63"/>
    </row>
    <row r="20803" spans="16:17">
      <c r="P20803" s="63"/>
      <c r="Q20803" s="63"/>
    </row>
    <row r="20804" spans="16:17">
      <c r="P20804" s="63"/>
      <c r="Q20804" s="63"/>
    </row>
    <row r="20805" spans="16:17">
      <c r="P20805" s="63"/>
      <c r="Q20805" s="63"/>
    </row>
    <row r="20806" spans="16:17">
      <c r="P20806" s="63"/>
      <c r="Q20806" s="63"/>
    </row>
    <row r="20807" spans="16:17">
      <c r="P20807" s="63"/>
      <c r="Q20807" s="63"/>
    </row>
    <row r="20808" spans="16:17">
      <c r="P20808" s="63"/>
      <c r="Q20808" s="63"/>
    </row>
    <row r="20809" spans="16:17">
      <c r="P20809" s="63"/>
      <c r="Q20809" s="63"/>
    </row>
    <row r="20810" spans="16:17">
      <c r="P20810" s="63"/>
      <c r="Q20810" s="63"/>
    </row>
    <row r="20811" spans="16:17">
      <c r="P20811" s="63"/>
      <c r="Q20811" s="63"/>
    </row>
    <row r="20812" spans="16:17">
      <c r="P20812" s="63"/>
      <c r="Q20812" s="63"/>
    </row>
    <row r="20813" spans="16:17">
      <c r="P20813" s="63"/>
      <c r="Q20813" s="63"/>
    </row>
    <row r="20814" spans="16:17">
      <c r="P20814" s="63"/>
      <c r="Q20814" s="63"/>
    </row>
    <row r="20815" spans="16:17">
      <c r="P20815" s="63"/>
      <c r="Q20815" s="63"/>
    </row>
    <row r="20816" spans="16:17">
      <c r="P20816" s="63"/>
      <c r="Q20816" s="63"/>
    </row>
    <row r="20817" spans="16:17">
      <c r="P20817" s="63"/>
      <c r="Q20817" s="63"/>
    </row>
    <row r="20818" spans="16:17">
      <c r="P20818" s="63"/>
      <c r="Q20818" s="63"/>
    </row>
    <row r="20819" spans="16:17">
      <c r="P20819" s="63"/>
      <c r="Q20819" s="63"/>
    </row>
    <row r="20820" spans="16:17">
      <c r="P20820" s="63"/>
      <c r="Q20820" s="63"/>
    </row>
    <row r="20821" spans="16:17">
      <c r="P20821" s="63"/>
      <c r="Q20821" s="63"/>
    </row>
    <row r="20822" spans="16:17">
      <c r="P20822" s="63"/>
      <c r="Q20822" s="63"/>
    </row>
    <row r="20823" spans="16:17">
      <c r="P20823" s="63"/>
      <c r="Q20823" s="63"/>
    </row>
    <row r="20824" spans="16:17">
      <c r="P20824" s="63"/>
      <c r="Q20824" s="63"/>
    </row>
    <row r="20825" spans="16:17">
      <c r="P20825" s="63"/>
      <c r="Q20825" s="63"/>
    </row>
    <row r="20826" spans="16:17">
      <c r="P20826" s="63"/>
      <c r="Q20826" s="63"/>
    </row>
    <row r="20827" spans="16:17">
      <c r="P20827" s="63"/>
      <c r="Q20827" s="63"/>
    </row>
    <row r="20828" spans="16:17">
      <c r="P20828" s="63"/>
      <c r="Q20828" s="63"/>
    </row>
    <row r="20829" spans="16:17">
      <c r="P20829" s="63"/>
      <c r="Q20829" s="63"/>
    </row>
    <row r="20830" spans="16:17">
      <c r="P20830" s="63"/>
      <c r="Q20830" s="63"/>
    </row>
    <row r="20831" spans="16:17">
      <c r="P20831" s="63"/>
      <c r="Q20831" s="63"/>
    </row>
    <row r="20832" spans="16:17">
      <c r="P20832" s="63"/>
      <c r="Q20832" s="63"/>
    </row>
    <row r="20833" spans="16:17">
      <c r="P20833" s="63"/>
      <c r="Q20833" s="63"/>
    </row>
    <row r="20834" spans="16:17">
      <c r="P20834" s="63"/>
      <c r="Q20834" s="63"/>
    </row>
    <row r="20835" spans="16:17">
      <c r="P20835" s="63"/>
      <c r="Q20835" s="63"/>
    </row>
    <row r="20836" spans="16:17">
      <c r="P20836" s="63"/>
      <c r="Q20836" s="63"/>
    </row>
    <row r="20837" spans="16:17">
      <c r="P20837" s="63"/>
      <c r="Q20837" s="63"/>
    </row>
    <row r="20838" spans="16:17">
      <c r="P20838" s="63"/>
      <c r="Q20838" s="63"/>
    </row>
    <row r="20839" spans="16:17">
      <c r="P20839" s="63"/>
      <c r="Q20839" s="63"/>
    </row>
    <row r="20840" spans="16:17">
      <c r="P20840" s="63"/>
      <c r="Q20840" s="63"/>
    </row>
    <row r="20841" spans="16:17">
      <c r="P20841" s="63"/>
      <c r="Q20841" s="63"/>
    </row>
    <row r="20842" spans="16:17">
      <c r="P20842" s="63"/>
      <c r="Q20842" s="63"/>
    </row>
    <row r="20843" spans="16:17">
      <c r="P20843" s="63"/>
      <c r="Q20843" s="63"/>
    </row>
    <row r="20844" spans="16:17">
      <c r="P20844" s="63"/>
      <c r="Q20844" s="63"/>
    </row>
    <row r="20845" spans="16:17">
      <c r="P20845" s="63"/>
      <c r="Q20845" s="63"/>
    </row>
    <row r="20846" spans="16:17">
      <c r="P20846" s="63"/>
      <c r="Q20846" s="63"/>
    </row>
    <row r="20847" spans="16:17">
      <c r="P20847" s="63"/>
      <c r="Q20847" s="63"/>
    </row>
    <row r="20848" spans="16:17">
      <c r="P20848" s="63"/>
      <c r="Q20848" s="63"/>
    </row>
    <row r="20849" spans="16:17">
      <c r="P20849" s="63"/>
      <c r="Q20849" s="63"/>
    </row>
    <row r="20850" spans="16:17">
      <c r="P20850" s="63"/>
      <c r="Q20850" s="63"/>
    </row>
    <row r="20851" spans="16:17">
      <c r="P20851" s="63"/>
      <c r="Q20851" s="63"/>
    </row>
    <row r="20852" spans="16:17">
      <c r="P20852" s="63"/>
      <c r="Q20852" s="63"/>
    </row>
    <row r="20853" spans="16:17">
      <c r="P20853" s="63"/>
      <c r="Q20853" s="63"/>
    </row>
    <row r="20854" spans="16:17">
      <c r="P20854" s="63"/>
      <c r="Q20854" s="63"/>
    </row>
    <row r="20855" spans="16:17">
      <c r="P20855" s="63"/>
      <c r="Q20855" s="63"/>
    </row>
    <row r="20856" spans="16:17">
      <c r="P20856" s="63"/>
      <c r="Q20856" s="63"/>
    </row>
    <row r="20857" spans="16:17">
      <c r="P20857" s="63"/>
      <c r="Q20857" s="63"/>
    </row>
    <row r="20858" spans="16:17">
      <c r="P20858" s="63"/>
      <c r="Q20858" s="63"/>
    </row>
    <row r="20859" spans="16:17">
      <c r="P20859" s="63"/>
      <c r="Q20859" s="63"/>
    </row>
    <row r="20860" spans="16:17">
      <c r="P20860" s="63"/>
      <c r="Q20860" s="63"/>
    </row>
    <row r="20861" spans="16:17">
      <c r="P20861" s="63"/>
      <c r="Q20861" s="63"/>
    </row>
    <row r="20862" spans="16:17">
      <c r="P20862" s="63"/>
      <c r="Q20862" s="63"/>
    </row>
    <row r="20863" spans="16:17">
      <c r="P20863" s="63"/>
      <c r="Q20863" s="63"/>
    </row>
    <row r="20864" spans="16:17">
      <c r="P20864" s="63"/>
      <c r="Q20864" s="63"/>
    </row>
    <row r="20865" spans="16:17">
      <c r="P20865" s="63"/>
      <c r="Q20865" s="63"/>
    </row>
    <row r="20866" spans="16:17">
      <c r="P20866" s="63"/>
      <c r="Q20866" s="63"/>
    </row>
    <row r="20867" spans="16:17">
      <c r="P20867" s="63"/>
      <c r="Q20867" s="63"/>
    </row>
    <row r="20868" spans="16:17">
      <c r="P20868" s="63"/>
      <c r="Q20868" s="63"/>
    </row>
    <row r="20869" spans="16:17">
      <c r="P20869" s="63"/>
      <c r="Q20869" s="63"/>
    </row>
    <row r="20870" spans="16:17">
      <c r="P20870" s="63"/>
      <c r="Q20870" s="63"/>
    </row>
    <row r="20871" spans="16:17">
      <c r="P20871" s="63"/>
      <c r="Q20871" s="63"/>
    </row>
    <row r="20872" spans="16:17">
      <c r="P20872" s="63"/>
      <c r="Q20872" s="63"/>
    </row>
    <row r="20873" spans="16:17">
      <c r="P20873" s="63"/>
      <c r="Q20873" s="63"/>
    </row>
    <row r="20874" spans="16:17">
      <c r="P20874" s="63"/>
      <c r="Q20874" s="63"/>
    </row>
    <row r="20875" spans="16:17">
      <c r="P20875" s="63"/>
      <c r="Q20875" s="63"/>
    </row>
    <row r="20876" spans="16:17">
      <c r="P20876" s="63"/>
      <c r="Q20876" s="63"/>
    </row>
    <row r="20877" spans="16:17">
      <c r="P20877" s="63"/>
      <c r="Q20877" s="63"/>
    </row>
    <row r="20878" spans="16:17">
      <c r="P20878" s="63"/>
      <c r="Q20878" s="63"/>
    </row>
    <row r="20879" spans="16:17">
      <c r="P20879" s="63"/>
      <c r="Q20879" s="63"/>
    </row>
    <row r="20880" spans="16:17">
      <c r="P20880" s="63"/>
      <c r="Q20880" s="63"/>
    </row>
    <row r="20881" spans="16:17">
      <c r="P20881" s="63"/>
      <c r="Q20881" s="63"/>
    </row>
    <row r="20882" spans="16:17">
      <c r="P20882" s="63"/>
      <c r="Q20882" s="63"/>
    </row>
    <row r="20883" spans="16:17">
      <c r="P20883" s="63"/>
      <c r="Q20883" s="63"/>
    </row>
    <row r="20884" spans="16:17">
      <c r="P20884" s="63"/>
      <c r="Q20884" s="63"/>
    </row>
    <row r="20885" spans="16:17">
      <c r="P20885" s="63"/>
      <c r="Q20885" s="63"/>
    </row>
    <row r="20886" spans="16:17">
      <c r="P20886" s="63"/>
      <c r="Q20886" s="63"/>
    </row>
    <row r="20887" spans="16:17">
      <c r="P20887" s="63"/>
      <c r="Q20887" s="63"/>
    </row>
    <row r="20888" spans="16:17">
      <c r="P20888" s="63"/>
      <c r="Q20888" s="63"/>
    </row>
    <row r="20889" spans="16:17">
      <c r="P20889" s="63"/>
      <c r="Q20889" s="63"/>
    </row>
    <row r="20890" spans="16:17">
      <c r="P20890" s="63"/>
      <c r="Q20890" s="63"/>
    </row>
    <row r="20891" spans="16:17">
      <c r="P20891" s="63"/>
      <c r="Q20891" s="63"/>
    </row>
    <row r="20892" spans="16:17">
      <c r="P20892" s="63"/>
      <c r="Q20892" s="63"/>
    </row>
    <row r="20893" spans="16:17">
      <c r="P20893" s="63"/>
      <c r="Q20893" s="63"/>
    </row>
    <row r="20894" spans="16:17">
      <c r="P20894" s="63"/>
      <c r="Q20894" s="63"/>
    </row>
    <row r="20895" spans="16:17">
      <c r="P20895" s="63"/>
      <c r="Q20895" s="63"/>
    </row>
    <row r="20896" spans="16:17">
      <c r="P20896" s="63"/>
      <c r="Q20896" s="63"/>
    </row>
    <row r="20897" spans="16:17">
      <c r="P20897" s="63"/>
      <c r="Q20897" s="63"/>
    </row>
    <row r="20898" spans="16:17">
      <c r="P20898" s="63"/>
      <c r="Q20898" s="63"/>
    </row>
    <row r="20899" spans="16:17">
      <c r="P20899" s="63"/>
      <c r="Q20899" s="63"/>
    </row>
    <row r="20900" spans="16:17">
      <c r="P20900" s="63"/>
      <c r="Q20900" s="63"/>
    </row>
    <row r="20901" spans="16:17">
      <c r="P20901" s="63"/>
      <c r="Q20901" s="63"/>
    </row>
    <row r="20902" spans="16:17">
      <c r="P20902" s="63"/>
      <c r="Q20902" s="63"/>
    </row>
    <row r="20903" spans="16:17">
      <c r="P20903" s="63"/>
      <c r="Q20903" s="63"/>
    </row>
    <row r="20904" spans="16:17">
      <c r="P20904" s="63"/>
      <c r="Q20904" s="63"/>
    </row>
    <row r="20905" spans="16:17">
      <c r="P20905" s="63"/>
      <c r="Q20905" s="63"/>
    </row>
    <row r="20906" spans="16:17">
      <c r="P20906" s="63"/>
      <c r="Q20906" s="63"/>
    </row>
    <row r="20907" spans="16:17">
      <c r="P20907" s="63"/>
      <c r="Q20907" s="63"/>
    </row>
    <row r="20908" spans="16:17">
      <c r="P20908" s="63"/>
      <c r="Q20908" s="63"/>
    </row>
    <row r="20909" spans="16:17">
      <c r="P20909" s="63"/>
      <c r="Q20909" s="63"/>
    </row>
    <row r="20910" spans="16:17">
      <c r="P20910" s="63"/>
      <c r="Q20910" s="63"/>
    </row>
    <row r="20911" spans="16:17">
      <c r="P20911" s="63"/>
      <c r="Q20911" s="63"/>
    </row>
    <row r="20912" spans="16:17">
      <c r="P20912" s="63"/>
      <c r="Q20912" s="63"/>
    </row>
    <row r="20913" spans="16:17">
      <c r="P20913" s="63"/>
      <c r="Q20913" s="63"/>
    </row>
    <row r="20914" spans="16:17">
      <c r="P20914" s="63"/>
      <c r="Q20914" s="63"/>
    </row>
    <row r="20915" spans="16:17">
      <c r="P20915" s="63"/>
      <c r="Q20915" s="63"/>
    </row>
    <row r="20916" spans="16:17">
      <c r="P20916" s="63"/>
      <c r="Q20916" s="63"/>
    </row>
    <row r="20917" spans="16:17">
      <c r="P20917" s="63"/>
      <c r="Q20917" s="63"/>
    </row>
    <row r="20918" spans="16:17">
      <c r="P20918" s="63"/>
      <c r="Q20918" s="63"/>
    </row>
    <row r="20919" spans="16:17">
      <c r="P20919" s="63"/>
      <c r="Q20919" s="63"/>
    </row>
    <row r="20920" spans="16:17">
      <c r="P20920" s="63"/>
      <c r="Q20920" s="63"/>
    </row>
    <row r="20921" spans="16:17">
      <c r="P20921" s="63"/>
      <c r="Q20921" s="63"/>
    </row>
    <row r="20922" spans="16:17">
      <c r="P20922" s="63"/>
      <c r="Q20922" s="63"/>
    </row>
    <row r="20923" spans="16:17">
      <c r="P20923" s="63"/>
      <c r="Q20923" s="63"/>
    </row>
    <row r="20924" spans="16:17">
      <c r="P20924" s="63"/>
      <c r="Q20924" s="63"/>
    </row>
    <row r="20925" spans="16:17">
      <c r="P20925" s="63"/>
      <c r="Q20925" s="63"/>
    </row>
    <row r="20926" spans="16:17">
      <c r="P20926" s="63"/>
      <c r="Q20926" s="63"/>
    </row>
    <row r="20927" spans="16:17">
      <c r="P20927" s="63"/>
      <c r="Q20927" s="63"/>
    </row>
    <row r="20928" spans="16:17">
      <c r="P20928" s="63"/>
      <c r="Q20928" s="63"/>
    </row>
    <row r="20929" spans="16:17">
      <c r="P20929" s="63"/>
      <c r="Q20929" s="63"/>
    </row>
    <row r="20930" spans="16:17">
      <c r="P20930" s="63"/>
      <c r="Q20930" s="63"/>
    </row>
    <row r="20931" spans="16:17">
      <c r="P20931" s="63"/>
      <c r="Q20931" s="63"/>
    </row>
    <row r="20932" spans="16:17">
      <c r="P20932" s="63"/>
      <c r="Q20932" s="63"/>
    </row>
    <row r="20933" spans="16:17">
      <c r="P20933" s="63"/>
      <c r="Q20933" s="63"/>
    </row>
    <row r="20934" spans="16:17">
      <c r="P20934" s="63"/>
      <c r="Q20934" s="63"/>
    </row>
    <row r="20935" spans="16:17">
      <c r="P20935" s="63"/>
      <c r="Q20935" s="63"/>
    </row>
    <row r="20936" spans="16:17">
      <c r="P20936" s="63"/>
      <c r="Q20936" s="63"/>
    </row>
    <row r="20937" spans="16:17">
      <c r="P20937" s="63"/>
      <c r="Q20937" s="63"/>
    </row>
    <row r="20938" spans="16:17">
      <c r="P20938" s="63"/>
      <c r="Q20938" s="63"/>
    </row>
    <row r="20939" spans="16:17">
      <c r="P20939" s="63"/>
      <c r="Q20939" s="63"/>
    </row>
    <row r="20940" spans="16:17">
      <c r="P20940" s="63"/>
      <c r="Q20940" s="63"/>
    </row>
    <row r="20941" spans="16:17">
      <c r="P20941" s="63"/>
      <c r="Q20941" s="63"/>
    </row>
    <row r="20942" spans="16:17">
      <c r="P20942" s="63"/>
      <c r="Q20942" s="63"/>
    </row>
    <row r="20943" spans="16:17">
      <c r="P20943" s="63"/>
      <c r="Q20943" s="63"/>
    </row>
    <row r="20944" spans="16:17">
      <c r="P20944" s="63"/>
      <c r="Q20944" s="63"/>
    </row>
    <row r="20945" spans="16:17">
      <c r="P20945" s="63"/>
      <c r="Q20945" s="63"/>
    </row>
    <row r="20946" spans="16:17">
      <c r="P20946" s="63"/>
      <c r="Q20946" s="63"/>
    </row>
    <row r="20947" spans="16:17">
      <c r="P20947" s="63"/>
      <c r="Q20947" s="63"/>
    </row>
    <row r="20948" spans="16:17">
      <c r="P20948" s="63"/>
      <c r="Q20948" s="63"/>
    </row>
    <row r="20949" spans="16:17">
      <c r="P20949" s="63"/>
      <c r="Q20949" s="63"/>
    </row>
    <row r="20950" spans="16:17">
      <c r="P20950" s="63"/>
      <c r="Q20950" s="63"/>
    </row>
    <row r="20951" spans="16:17">
      <c r="P20951" s="63"/>
      <c r="Q20951" s="63"/>
    </row>
    <row r="20952" spans="16:17">
      <c r="P20952" s="63"/>
      <c r="Q20952" s="63"/>
    </row>
    <row r="20953" spans="16:17">
      <c r="P20953" s="63"/>
      <c r="Q20953" s="63"/>
    </row>
    <row r="20954" spans="16:17">
      <c r="P20954" s="63"/>
      <c r="Q20954" s="63"/>
    </row>
    <row r="20955" spans="16:17">
      <c r="P20955" s="63"/>
      <c r="Q20955" s="63"/>
    </row>
    <row r="20956" spans="16:17">
      <c r="P20956" s="63"/>
      <c r="Q20956" s="63"/>
    </row>
    <row r="20957" spans="16:17">
      <c r="P20957" s="63"/>
      <c r="Q20957" s="63"/>
    </row>
    <row r="20958" spans="16:17">
      <c r="P20958" s="63"/>
      <c r="Q20958" s="63"/>
    </row>
    <row r="20959" spans="16:17">
      <c r="P20959" s="63"/>
      <c r="Q20959" s="63"/>
    </row>
    <row r="20960" spans="16:17">
      <c r="P20960" s="63"/>
      <c r="Q20960" s="63"/>
    </row>
    <row r="20961" spans="16:17">
      <c r="P20961" s="63"/>
      <c r="Q20961" s="63"/>
    </row>
    <row r="20962" spans="16:17">
      <c r="P20962" s="63"/>
      <c r="Q20962" s="63"/>
    </row>
    <row r="20963" spans="16:17">
      <c r="P20963" s="63"/>
      <c r="Q20963" s="63"/>
    </row>
    <row r="20964" spans="16:17">
      <c r="P20964" s="63"/>
      <c r="Q20964" s="63"/>
    </row>
    <row r="20965" spans="16:17">
      <c r="P20965" s="63"/>
      <c r="Q20965" s="63"/>
    </row>
    <row r="20966" spans="16:17">
      <c r="P20966" s="63"/>
      <c r="Q20966" s="63"/>
    </row>
    <row r="20967" spans="16:17">
      <c r="P20967" s="63"/>
      <c r="Q20967" s="63"/>
    </row>
    <row r="20968" spans="16:17">
      <c r="P20968" s="63"/>
      <c r="Q20968" s="63"/>
    </row>
    <row r="20969" spans="16:17">
      <c r="P20969" s="63"/>
      <c r="Q20969" s="63"/>
    </row>
    <row r="20970" spans="16:17">
      <c r="P20970" s="63"/>
      <c r="Q20970" s="63"/>
    </row>
    <row r="20971" spans="16:17">
      <c r="P20971" s="63"/>
      <c r="Q20971" s="63"/>
    </row>
    <row r="20972" spans="16:17">
      <c r="P20972" s="63"/>
      <c r="Q20972" s="63"/>
    </row>
    <row r="20973" spans="16:17">
      <c r="P20973" s="63"/>
      <c r="Q20973" s="63"/>
    </row>
    <row r="20974" spans="16:17">
      <c r="P20974" s="63"/>
      <c r="Q20974" s="63"/>
    </row>
    <row r="20975" spans="16:17">
      <c r="P20975" s="63"/>
      <c r="Q20975" s="63"/>
    </row>
    <row r="20976" spans="16:17">
      <c r="P20976" s="63"/>
      <c r="Q20976" s="63"/>
    </row>
    <row r="20977" spans="16:17">
      <c r="P20977" s="63"/>
      <c r="Q20977" s="63"/>
    </row>
    <row r="20978" spans="16:17">
      <c r="P20978" s="63"/>
      <c r="Q20978" s="63"/>
    </row>
    <row r="20979" spans="16:17">
      <c r="P20979" s="63"/>
      <c r="Q20979" s="63"/>
    </row>
    <row r="20980" spans="16:17">
      <c r="P20980" s="63"/>
      <c r="Q20980" s="63"/>
    </row>
    <row r="20981" spans="16:17">
      <c r="P20981" s="63"/>
      <c r="Q20981" s="63"/>
    </row>
    <row r="20982" spans="16:17">
      <c r="P20982" s="63"/>
      <c r="Q20982" s="63"/>
    </row>
    <row r="20983" spans="16:17">
      <c r="P20983" s="63"/>
      <c r="Q20983" s="63"/>
    </row>
    <row r="20984" spans="16:17">
      <c r="P20984" s="63"/>
      <c r="Q20984" s="63"/>
    </row>
    <row r="20985" spans="16:17">
      <c r="P20985" s="63"/>
      <c r="Q20985" s="63"/>
    </row>
    <row r="20986" spans="16:17">
      <c r="P20986" s="63"/>
      <c r="Q20986" s="63"/>
    </row>
    <row r="20987" spans="16:17">
      <c r="P20987" s="63"/>
      <c r="Q20987" s="63"/>
    </row>
    <row r="20988" spans="16:17">
      <c r="P20988" s="63"/>
      <c r="Q20988" s="63"/>
    </row>
    <row r="20989" spans="16:17">
      <c r="P20989" s="63"/>
      <c r="Q20989" s="63"/>
    </row>
    <row r="20990" spans="16:17">
      <c r="P20990" s="63"/>
      <c r="Q20990" s="63"/>
    </row>
    <row r="20991" spans="16:17">
      <c r="P20991" s="63"/>
      <c r="Q20991" s="63"/>
    </row>
    <row r="20992" spans="16:17">
      <c r="P20992" s="63"/>
      <c r="Q20992" s="63"/>
    </row>
    <row r="20993" spans="16:17">
      <c r="P20993" s="63"/>
      <c r="Q20993" s="63"/>
    </row>
    <row r="20994" spans="16:17">
      <c r="P20994" s="63"/>
      <c r="Q20994" s="63"/>
    </row>
    <row r="20995" spans="16:17">
      <c r="P20995" s="63"/>
      <c r="Q20995" s="63"/>
    </row>
    <row r="20996" spans="16:17">
      <c r="P20996" s="63"/>
      <c r="Q20996" s="63"/>
    </row>
    <row r="20997" spans="16:17">
      <c r="P20997" s="63"/>
      <c r="Q20997" s="63"/>
    </row>
    <row r="20998" spans="16:17">
      <c r="P20998" s="63"/>
      <c r="Q20998" s="63"/>
    </row>
    <row r="20999" spans="16:17">
      <c r="P20999" s="63"/>
      <c r="Q20999" s="63"/>
    </row>
    <row r="21000" spans="16:17">
      <c r="P21000" s="63"/>
      <c r="Q21000" s="63"/>
    </row>
    <row r="21001" spans="16:17">
      <c r="P21001" s="63"/>
      <c r="Q21001" s="63"/>
    </row>
    <row r="21002" spans="16:17">
      <c r="P21002" s="63"/>
      <c r="Q21002" s="63"/>
    </row>
    <row r="21003" spans="16:17">
      <c r="P21003" s="63"/>
      <c r="Q21003" s="63"/>
    </row>
    <row r="21004" spans="16:17">
      <c r="P21004" s="63"/>
      <c r="Q21004" s="63"/>
    </row>
    <row r="21005" spans="16:17">
      <c r="P21005" s="63"/>
      <c r="Q21005" s="63"/>
    </row>
    <row r="21006" spans="16:17">
      <c r="P21006" s="63"/>
      <c r="Q21006" s="63"/>
    </row>
    <row r="21007" spans="16:17">
      <c r="P21007" s="63"/>
      <c r="Q21007" s="63"/>
    </row>
    <row r="21008" spans="16:17">
      <c r="P21008" s="63"/>
      <c r="Q21008" s="63"/>
    </row>
    <row r="21009" spans="16:17">
      <c r="P21009" s="63"/>
      <c r="Q21009" s="63"/>
    </row>
    <row r="21010" spans="16:17">
      <c r="P21010" s="63"/>
      <c r="Q21010" s="63"/>
    </row>
    <row r="21011" spans="16:17">
      <c r="P21011" s="63"/>
      <c r="Q21011" s="63"/>
    </row>
    <row r="21012" spans="16:17">
      <c r="P21012" s="63"/>
      <c r="Q21012" s="63"/>
    </row>
    <row r="21013" spans="16:17">
      <c r="P21013" s="63"/>
      <c r="Q21013" s="63"/>
    </row>
    <row r="21014" spans="16:17">
      <c r="P21014" s="63"/>
      <c r="Q21014" s="63"/>
    </row>
    <row r="21015" spans="16:17">
      <c r="P21015" s="63"/>
      <c r="Q21015" s="63"/>
    </row>
    <row r="21016" spans="16:17">
      <c r="P21016" s="63"/>
      <c r="Q21016" s="63"/>
    </row>
    <row r="21017" spans="16:17">
      <c r="P21017" s="63"/>
      <c r="Q21017" s="63"/>
    </row>
    <row r="21018" spans="16:17">
      <c r="P21018" s="63"/>
      <c r="Q21018" s="63"/>
    </row>
    <row r="21019" spans="16:17">
      <c r="P21019" s="63"/>
      <c r="Q21019" s="63"/>
    </row>
    <row r="21020" spans="16:17">
      <c r="P21020" s="63"/>
      <c r="Q21020" s="63"/>
    </row>
    <row r="21021" spans="16:17">
      <c r="P21021" s="63"/>
      <c r="Q21021" s="63"/>
    </row>
    <row r="21022" spans="16:17">
      <c r="P21022" s="63"/>
      <c r="Q21022" s="63"/>
    </row>
    <row r="21023" spans="16:17">
      <c r="P21023" s="63"/>
      <c r="Q21023" s="63"/>
    </row>
    <row r="21024" spans="16:17">
      <c r="P21024" s="63"/>
      <c r="Q21024" s="63"/>
    </row>
    <row r="21025" spans="16:17">
      <c r="P21025" s="63"/>
      <c r="Q21025" s="63"/>
    </row>
    <row r="21026" spans="16:17">
      <c r="P21026" s="63"/>
      <c r="Q21026" s="63"/>
    </row>
    <row r="21027" spans="16:17">
      <c r="P21027" s="63"/>
      <c r="Q21027" s="63"/>
    </row>
    <row r="21028" spans="16:17">
      <c r="P21028" s="63"/>
      <c r="Q21028" s="63"/>
    </row>
    <row r="21029" spans="16:17">
      <c r="P21029" s="63"/>
      <c r="Q21029" s="63"/>
    </row>
    <row r="21030" spans="16:17">
      <c r="P21030" s="63"/>
      <c r="Q21030" s="63"/>
    </row>
    <row r="21031" spans="16:17">
      <c r="P21031" s="63"/>
      <c r="Q21031" s="63"/>
    </row>
    <row r="21032" spans="16:17">
      <c r="P21032" s="63"/>
      <c r="Q21032" s="63"/>
    </row>
    <row r="21033" spans="16:17">
      <c r="P21033" s="63"/>
      <c r="Q21033" s="63"/>
    </row>
    <row r="21034" spans="16:17">
      <c r="P21034" s="63"/>
      <c r="Q21034" s="63"/>
    </row>
    <row r="21035" spans="16:17">
      <c r="P21035" s="63"/>
      <c r="Q21035" s="63"/>
    </row>
    <row r="21036" spans="16:17">
      <c r="P21036" s="63"/>
      <c r="Q21036" s="63"/>
    </row>
    <row r="21037" spans="16:17">
      <c r="P21037" s="63"/>
      <c r="Q21037" s="63"/>
    </row>
    <row r="21038" spans="16:17">
      <c r="P21038" s="63"/>
      <c r="Q21038" s="63"/>
    </row>
    <row r="21039" spans="16:17">
      <c r="P21039" s="63"/>
      <c r="Q21039" s="63"/>
    </row>
    <row r="21040" spans="16:17">
      <c r="P21040" s="63"/>
      <c r="Q21040" s="63"/>
    </row>
    <row r="21041" spans="16:17">
      <c r="P21041" s="63"/>
      <c r="Q21041" s="63"/>
    </row>
    <row r="21042" spans="16:17">
      <c r="P21042" s="63"/>
      <c r="Q21042" s="63"/>
    </row>
    <row r="21043" spans="16:17">
      <c r="P21043" s="63"/>
      <c r="Q21043" s="63"/>
    </row>
    <row r="21044" spans="16:17">
      <c r="P21044" s="63"/>
      <c r="Q21044" s="63"/>
    </row>
    <row r="21045" spans="16:17">
      <c r="P21045" s="63"/>
      <c r="Q21045" s="63"/>
    </row>
    <row r="21046" spans="16:17">
      <c r="P21046" s="63"/>
      <c r="Q21046" s="63"/>
    </row>
    <row r="21047" spans="16:17">
      <c r="P21047" s="63"/>
      <c r="Q21047" s="63"/>
    </row>
    <row r="21048" spans="16:17">
      <c r="P21048" s="63"/>
      <c r="Q21048" s="63"/>
    </row>
    <row r="21049" spans="16:17">
      <c r="P21049" s="63"/>
      <c r="Q21049" s="63"/>
    </row>
    <row r="21050" spans="16:17">
      <c r="P21050" s="63"/>
      <c r="Q21050" s="63"/>
    </row>
    <row r="21051" spans="16:17">
      <c r="P21051" s="63"/>
      <c r="Q21051" s="63"/>
    </row>
    <row r="21052" spans="16:17">
      <c r="P21052" s="63"/>
      <c r="Q21052" s="63"/>
    </row>
    <row r="21053" spans="16:17">
      <c r="P21053" s="63"/>
      <c r="Q21053" s="63"/>
    </row>
    <row r="21054" spans="16:17">
      <c r="P21054" s="63"/>
      <c r="Q21054" s="63"/>
    </row>
    <row r="21055" spans="16:17">
      <c r="P21055" s="63"/>
      <c r="Q21055" s="63"/>
    </row>
    <row r="21056" spans="16:17">
      <c r="P21056" s="63"/>
      <c r="Q21056" s="63"/>
    </row>
    <row r="21057" spans="16:17">
      <c r="P21057" s="63"/>
      <c r="Q21057" s="63"/>
    </row>
    <row r="21058" spans="16:17">
      <c r="P21058" s="63"/>
      <c r="Q21058" s="63"/>
    </row>
    <row r="21059" spans="16:17">
      <c r="P21059" s="63"/>
      <c r="Q21059" s="63"/>
    </row>
    <row r="21060" spans="16:17">
      <c r="P21060" s="63"/>
      <c r="Q21060" s="63"/>
    </row>
    <row r="21061" spans="16:17">
      <c r="P21061" s="63"/>
      <c r="Q21061" s="63"/>
    </row>
    <row r="21062" spans="16:17">
      <c r="P21062" s="63"/>
      <c r="Q21062" s="63"/>
    </row>
    <row r="21063" spans="16:17">
      <c r="P21063" s="63"/>
      <c r="Q21063" s="63"/>
    </row>
    <row r="21064" spans="16:17">
      <c r="P21064" s="63"/>
      <c r="Q21064" s="63"/>
    </row>
    <row r="21065" spans="16:17">
      <c r="P21065" s="63"/>
      <c r="Q21065" s="63"/>
    </row>
    <row r="21066" spans="16:17">
      <c r="P21066" s="63"/>
      <c r="Q21066" s="63"/>
    </row>
    <row r="21067" spans="16:17">
      <c r="P21067" s="63"/>
      <c r="Q21067" s="63"/>
    </row>
    <row r="21068" spans="16:17">
      <c r="P21068" s="63"/>
      <c r="Q21068" s="63"/>
    </row>
    <row r="21069" spans="16:17">
      <c r="P21069" s="63"/>
      <c r="Q21069" s="63"/>
    </row>
    <row r="21070" spans="16:17">
      <c r="P21070" s="63"/>
      <c r="Q21070" s="63"/>
    </row>
    <row r="21071" spans="16:17">
      <c r="P21071" s="63"/>
      <c r="Q21071" s="63"/>
    </row>
    <row r="21072" spans="16:17">
      <c r="P21072" s="63"/>
      <c r="Q21072" s="63"/>
    </row>
    <row r="21073" spans="16:17">
      <c r="P21073" s="63"/>
      <c r="Q21073" s="63"/>
    </row>
    <row r="21074" spans="16:17">
      <c r="P21074" s="63"/>
      <c r="Q21074" s="63"/>
    </row>
    <row r="21075" spans="16:17">
      <c r="P21075" s="63"/>
      <c r="Q21075" s="63"/>
    </row>
    <row r="21076" spans="16:17">
      <c r="P21076" s="63"/>
      <c r="Q21076" s="63"/>
    </row>
    <row r="21077" spans="16:17">
      <c r="P21077" s="63"/>
      <c r="Q21077" s="63"/>
    </row>
    <row r="21078" spans="16:17">
      <c r="P21078" s="63"/>
      <c r="Q21078" s="63"/>
    </row>
    <row r="21079" spans="16:17">
      <c r="P21079" s="63"/>
      <c r="Q21079" s="63"/>
    </row>
    <row r="21080" spans="16:17">
      <c r="P21080" s="63"/>
      <c r="Q21080" s="63"/>
    </row>
    <row r="21081" spans="16:17">
      <c r="P21081" s="63"/>
      <c r="Q21081" s="63"/>
    </row>
    <row r="21082" spans="16:17">
      <c r="P21082" s="63"/>
      <c r="Q21082" s="63"/>
    </row>
    <row r="21083" spans="16:17">
      <c r="P21083" s="63"/>
      <c r="Q21083" s="63"/>
    </row>
    <row r="21084" spans="16:17">
      <c r="P21084" s="63"/>
      <c r="Q21084" s="63"/>
    </row>
    <row r="21085" spans="16:17">
      <c r="P21085" s="63"/>
      <c r="Q21085" s="63"/>
    </row>
    <row r="21086" spans="16:17">
      <c r="P21086" s="63"/>
      <c r="Q21086" s="63"/>
    </row>
    <row r="21087" spans="16:17">
      <c r="P21087" s="63"/>
      <c r="Q21087" s="63"/>
    </row>
    <row r="21088" spans="16:17">
      <c r="P21088" s="63"/>
      <c r="Q21088" s="63"/>
    </row>
    <row r="21089" spans="16:17">
      <c r="P21089" s="63"/>
      <c r="Q21089" s="63"/>
    </row>
    <row r="21090" spans="16:17">
      <c r="P21090" s="63"/>
      <c r="Q21090" s="63"/>
    </row>
    <row r="21091" spans="16:17">
      <c r="P21091" s="63"/>
      <c r="Q21091" s="63"/>
    </row>
    <row r="21092" spans="16:17">
      <c r="P21092" s="63"/>
      <c r="Q21092" s="63"/>
    </row>
    <row r="21093" spans="16:17">
      <c r="P21093" s="63"/>
      <c r="Q21093" s="63"/>
    </row>
    <row r="21094" spans="16:17">
      <c r="P21094" s="63"/>
      <c r="Q21094" s="63"/>
    </row>
    <row r="21095" spans="16:17">
      <c r="P21095" s="63"/>
      <c r="Q21095" s="63"/>
    </row>
    <row r="21096" spans="16:17">
      <c r="P21096" s="63"/>
      <c r="Q21096" s="63"/>
    </row>
    <row r="21097" spans="16:17">
      <c r="P21097" s="63"/>
      <c r="Q21097" s="63"/>
    </row>
    <row r="21098" spans="16:17">
      <c r="P21098" s="63"/>
      <c r="Q21098" s="63"/>
    </row>
    <row r="21099" spans="16:17">
      <c r="P21099" s="63"/>
      <c r="Q21099" s="63"/>
    </row>
    <row r="21100" spans="16:17">
      <c r="P21100" s="63"/>
      <c r="Q21100" s="63"/>
    </row>
    <row r="21101" spans="16:17">
      <c r="P21101" s="63"/>
      <c r="Q21101" s="63"/>
    </row>
    <row r="21102" spans="16:17">
      <c r="P21102" s="63"/>
      <c r="Q21102" s="63"/>
    </row>
    <row r="21103" spans="16:17">
      <c r="P21103" s="63"/>
      <c r="Q21103" s="63"/>
    </row>
    <row r="21104" spans="16:17">
      <c r="P21104" s="63"/>
      <c r="Q21104" s="63"/>
    </row>
    <row r="21105" spans="16:17">
      <c r="P21105" s="63"/>
      <c r="Q21105" s="63"/>
    </row>
    <row r="21106" spans="16:17">
      <c r="P21106" s="63"/>
      <c r="Q21106" s="63"/>
    </row>
    <row r="21107" spans="16:17">
      <c r="P21107" s="63"/>
      <c r="Q21107" s="63"/>
    </row>
    <row r="21108" spans="16:17">
      <c r="P21108" s="63"/>
      <c r="Q21108" s="63"/>
    </row>
    <row r="21109" spans="16:17">
      <c r="P21109" s="63"/>
      <c r="Q21109" s="63"/>
    </row>
    <row r="21110" spans="16:17">
      <c r="P21110" s="63"/>
      <c r="Q21110" s="63"/>
    </row>
    <row r="21111" spans="16:17">
      <c r="P21111" s="63"/>
      <c r="Q21111" s="63"/>
    </row>
    <row r="21112" spans="16:17">
      <c r="P21112" s="63"/>
      <c r="Q21112" s="63"/>
    </row>
    <row r="21113" spans="16:17">
      <c r="P21113" s="63"/>
      <c r="Q21113" s="63"/>
    </row>
    <row r="21114" spans="16:17">
      <c r="P21114" s="63"/>
      <c r="Q21114" s="63"/>
    </row>
    <row r="21115" spans="16:17">
      <c r="P21115" s="63"/>
      <c r="Q21115" s="63"/>
    </row>
    <row r="21116" spans="16:17">
      <c r="P21116" s="63"/>
      <c r="Q21116" s="63"/>
    </row>
    <row r="21117" spans="16:17">
      <c r="P21117" s="63"/>
      <c r="Q21117" s="63"/>
    </row>
    <row r="21118" spans="16:17">
      <c r="P21118" s="63"/>
      <c r="Q21118" s="63"/>
    </row>
    <row r="21119" spans="16:17">
      <c r="P21119" s="63"/>
      <c r="Q21119" s="63"/>
    </row>
    <row r="21120" spans="16:17">
      <c r="P21120" s="63"/>
      <c r="Q21120" s="63"/>
    </row>
    <row r="21121" spans="16:17">
      <c r="P21121" s="63"/>
      <c r="Q21121" s="63"/>
    </row>
    <row r="21122" spans="16:17">
      <c r="P21122" s="63"/>
      <c r="Q21122" s="63"/>
    </row>
    <row r="21123" spans="16:17">
      <c r="P21123" s="63"/>
      <c r="Q21123" s="63"/>
    </row>
    <row r="21124" spans="16:17">
      <c r="P21124" s="63"/>
      <c r="Q21124" s="63"/>
    </row>
    <row r="21125" spans="16:17">
      <c r="P21125" s="63"/>
      <c r="Q21125" s="63"/>
    </row>
    <row r="21126" spans="16:17">
      <c r="P21126" s="63"/>
      <c r="Q21126" s="63"/>
    </row>
    <row r="21127" spans="16:17">
      <c r="P21127" s="63"/>
      <c r="Q21127" s="63"/>
    </row>
    <row r="21128" spans="16:17">
      <c r="P21128" s="63"/>
      <c r="Q21128" s="63"/>
    </row>
    <row r="21129" spans="16:17">
      <c r="P21129" s="63"/>
      <c r="Q21129" s="63"/>
    </row>
    <row r="21130" spans="16:17">
      <c r="P21130" s="63"/>
      <c r="Q21130" s="63"/>
    </row>
    <row r="21131" spans="16:17">
      <c r="P21131" s="63"/>
      <c r="Q21131" s="63"/>
    </row>
    <row r="21132" spans="16:17">
      <c r="P21132" s="63"/>
      <c r="Q21132" s="63"/>
    </row>
    <row r="21133" spans="16:17">
      <c r="P21133" s="63"/>
      <c r="Q21133" s="63"/>
    </row>
    <row r="21134" spans="16:17">
      <c r="P21134" s="63"/>
      <c r="Q21134" s="63"/>
    </row>
    <row r="21135" spans="16:17">
      <c r="P21135" s="63"/>
      <c r="Q21135" s="63"/>
    </row>
    <row r="21136" spans="16:17">
      <c r="P21136" s="63"/>
      <c r="Q21136" s="63"/>
    </row>
    <row r="21137" spans="16:17">
      <c r="P21137" s="63"/>
      <c r="Q21137" s="63"/>
    </row>
    <row r="21138" spans="16:17">
      <c r="P21138" s="63"/>
      <c r="Q21138" s="63"/>
    </row>
    <row r="21139" spans="16:17">
      <c r="P21139" s="63"/>
      <c r="Q21139" s="63"/>
    </row>
    <row r="21140" spans="16:17">
      <c r="P21140" s="63"/>
      <c r="Q21140" s="63"/>
    </row>
    <row r="21141" spans="16:17">
      <c r="P21141" s="63"/>
      <c r="Q21141" s="63"/>
    </row>
    <row r="21142" spans="16:17">
      <c r="P21142" s="63"/>
      <c r="Q21142" s="63"/>
    </row>
    <row r="21143" spans="16:17">
      <c r="P21143" s="63"/>
      <c r="Q21143" s="63"/>
    </row>
    <row r="21144" spans="16:17">
      <c r="P21144" s="63"/>
      <c r="Q21144" s="63"/>
    </row>
    <row r="21145" spans="16:17">
      <c r="P21145" s="63"/>
      <c r="Q21145" s="63"/>
    </row>
    <row r="21146" spans="16:17">
      <c r="P21146" s="63"/>
      <c r="Q21146" s="63"/>
    </row>
    <row r="21147" spans="16:17">
      <c r="P21147" s="63"/>
      <c r="Q21147" s="63"/>
    </row>
    <row r="21148" spans="16:17">
      <c r="P21148" s="63"/>
      <c r="Q21148" s="63"/>
    </row>
    <row r="21149" spans="16:17">
      <c r="P21149" s="63"/>
      <c r="Q21149" s="63"/>
    </row>
    <row r="21150" spans="16:17">
      <c r="P21150" s="63"/>
      <c r="Q21150" s="63"/>
    </row>
    <row r="21151" spans="16:17">
      <c r="P21151" s="63"/>
      <c r="Q21151" s="63"/>
    </row>
    <row r="21152" spans="16:17">
      <c r="P21152" s="63"/>
      <c r="Q21152" s="63"/>
    </row>
    <row r="21153" spans="16:17">
      <c r="P21153" s="63"/>
      <c r="Q21153" s="63"/>
    </row>
    <row r="21154" spans="16:17">
      <c r="P21154" s="63"/>
      <c r="Q21154" s="63"/>
    </row>
    <row r="21155" spans="16:17">
      <c r="P21155" s="63"/>
      <c r="Q21155" s="63"/>
    </row>
    <row r="21156" spans="16:17">
      <c r="P21156" s="63"/>
      <c r="Q21156" s="63"/>
    </row>
    <row r="21157" spans="16:17">
      <c r="P21157" s="63"/>
      <c r="Q21157" s="63"/>
    </row>
    <row r="21158" spans="16:17">
      <c r="P21158" s="63"/>
      <c r="Q21158" s="63"/>
    </row>
    <row r="21159" spans="16:17">
      <c r="P21159" s="63"/>
      <c r="Q21159" s="63"/>
    </row>
    <row r="21160" spans="16:17">
      <c r="P21160" s="63"/>
      <c r="Q21160" s="63"/>
    </row>
    <row r="21161" spans="16:17">
      <c r="P21161" s="63"/>
      <c r="Q21161" s="63"/>
    </row>
    <row r="21162" spans="16:17">
      <c r="P21162" s="63"/>
      <c r="Q21162" s="63"/>
    </row>
    <row r="21163" spans="16:17">
      <c r="P21163" s="63"/>
      <c r="Q21163" s="63"/>
    </row>
    <row r="21164" spans="16:17">
      <c r="P21164" s="63"/>
      <c r="Q21164" s="63"/>
    </row>
    <row r="21165" spans="16:17">
      <c r="P21165" s="63"/>
      <c r="Q21165" s="63"/>
    </row>
    <row r="21166" spans="16:17">
      <c r="P21166" s="63"/>
      <c r="Q21166" s="63"/>
    </row>
    <row r="21167" spans="16:17">
      <c r="P21167" s="63"/>
      <c r="Q21167" s="63"/>
    </row>
    <row r="21168" spans="16:17">
      <c r="P21168" s="63"/>
      <c r="Q21168" s="63"/>
    </row>
    <row r="21169" spans="16:17">
      <c r="P21169" s="63"/>
      <c r="Q21169" s="63"/>
    </row>
    <row r="21170" spans="16:17">
      <c r="P21170" s="63"/>
      <c r="Q21170" s="63"/>
    </row>
    <row r="21171" spans="16:17">
      <c r="P21171" s="63"/>
      <c r="Q21171" s="63"/>
    </row>
    <row r="21172" spans="16:17">
      <c r="P21172" s="63"/>
      <c r="Q21172" s="63"/>
    </row>
    <row r="21173" spans="16:17">
      <c r="P21173" s="63"/>
      <c r="Q21173" s="63"/>
    </row>
    <row r="21174" spans="16:17">
      <c r="P21174" s="63"/>
      <c r="Q21174" s="63"/>
    </row>
    <row r="21175" spans="16:17">
      <c r="P21175" s="63"/>
      <c r="Q21175" s="63"/>
    </row>
    <row r="21176" spans="16:17">
      <c r="P21176" s="63"/>
      <c r="Q21176" s="63"/>
    </row>
    <row r="21177" spans="16:17">
      <c r="P21177" s="63"/>
      <c r="Q21177" s="63"/>
    </row>
    <row r="21178" spans="16:17">
      <c r="P21178" s="63"/>
      <c r="Q21178" s="63"/>
    </row>
    <row r="21179" spans="16:17">
      <c r="P21179" s="63"/>
      <c r="Q21179" s="63"/>
    </row>
    <row r="21180" spans="16:17">
      <c r="P21180" s="63"/>
      <c r="Q21180" s="63"/>
    </row>
    <row r="21181" spans="16:17">
      <c r="P21181" s="63"/>
      <c r="Q21181" s="63"/>
    </row>
    <row r="21182" spans="16:17">
      <c r="P21182" s="63"/>
      <c r="Q21182" s="63"/>
    </row>
    <row r="21183" spans="16:17">
      <c r="P21183" s="63"/>
      <c r="Q21183" s="63"/>
    </row>
    <row r="21184" spans="16:17">
      <c r="P21184" s="63"/>
      <c r="Q21184" s="63"/>
    </row>
    <row r="21185" spans="16:17">
      <c r="P21185" s="63"/>
      <c r="Q21185" s="63"/>
    </row>
    <row r="21186" spans="16:17">
      <c r="P21186" s="63"/>
      <c r="Q21186" s="63"/>
    </row>
    <row r="21187" spans="16:17">
      <c r="P21187" s="63"/>
      <c r="Q21187" s="63"/>
    </row>
    <row r="21188" spans="16:17">
      <c r="P21188" s="63"/>
      <c r="Q21188" s="63"/>
    </row>
    <row r="21189" spans="16:17">
      <c r="P21189" s="63"/>
      <c r="Q21189" s="63"/>
    </row>
    <row r="21190" spans="16:17">
      <c r="P21190" s="63"/>
      <c r="Q21190" s="63"/>
    </row>
    <row r="21191" spans="16:17">
      <c r="P21191" s="63"/>
      <c r="Q21191" s="63"/>
    </row>
    <row r="21192" spans="16:17">
      <c r="P21192" s="63"/>
      <c r="Q21192" s="63"/>
    </row>
    <row r="21193" spans="16:17">
      <c r="P21193" s="63"/>
      <c r="Q21193" s="63"/>
    </row>
    <row r="21194" spans="16:17">
      <c r="P21194" s="63"/>
      <c r="Q21194" s="63"/>
    </row>
    <row r="21195" spans="16:17">
      <c r="P21195" s="63"/>
      <c r="Q21195" s="63"/>
    </row>
    <row r="21196" spans="16:17">
      <c r="P21196" s="63"/>
      <c r="Q21196" s="63"/>
    </row>
    <row r="21197" spans="16:17">
      <c r="P21197" s="63"/>
      <c r="Q21197" s="63"/>
    </row>
    <row r="21198" spans="16:17">
      <c r="P21198" s="63"/>
      <c r="Q21198" s="63"/>
    </row>
    <row r="21199" spans="16:17">
      <c r="P21199" s="63"/>
      <c r="Q21199" s="63"/>
    </row>
    <row r="21200" spans="16:17">
      <c r="P21200" s="63"/>
      <c r="Q21200" s="63"/>
    </row>
    <row r="21201" spans="15:17">
      <c r="P21201" s="63"/>
      <c r="Q21201" s="63"/>
    </row>
    <row r="21202" spans="15:17">
      <c r="P21202" s="63"/>
      <c r="Q21202" s="63"/>
    </row>
    <row r="21203" spans="15:17">
      <c r="P21203" s="63"/>
      <c r="Q21203" s="63"/>
    </row>
    <row r="21204" spans="15:17">
      <c r="P21204" s="63"/>
      <c r="Q21204" s="63"/>
    </row>
    <row r="21205" spans="15:17">
      <c r="P21205" s="63"/>
      <c r="Q21205" s="63"/>
    </row>
    <row r="21206" spans="15:17">
      <c r="P21206" s="63"/>
      <c r="Q21206" s="63"/>
    </row>
    <row r="21207" spans="15:17">
      <c r="P21207" s="63"/>
      <c r="Q21207" s="63"/>
    </row>
    <row r="21208" spans="15:17">
      <c r="P21208" s="63"/>
      <c r="Q21208" s="63"/>
    </row>
    <row r="21209" spans="15:17">
      <c r="P21209" s="63"/>
      <c r="Q21209" s="63"/>
    </row>
    <row r="21210" spans="15:17">
      <c r="P21210" s="63"/>
      <c r="Q21210" s="63"/>
    </row>
    <row r="21211" spans="15:17">
      <c r="O21211" s="55"/>
      <c r="P21211" s="63"/>
      <c r="Q21211" s="63"/>
    </row>
    <row r="21212" spans="15:17">
      <c r="O21212" s="55"/>
      <c r="P21212" s="63"/>
      <c r="Q21212" s="63"/>
    </row>
    <row r="21213" spans="15:17">
      <c r="O21213" s="55"/>
      <c r="P21213" s="63"/>
      <c r="Q21213" s="63"/>
    </row>
    <row r="21214" spans="15:17">
      <c r="O21214" s="55"/>
      <c r="P21214" s="63"/>
      <c r="Q21214" s="63"/>
    </row>
    <row r="21215" spans="15:17">
      <c r="O21215" s="55"/>
      <c r="P21215" s="63"/>
      <c r="Q21215" s="63"/>
    </row>
    <row r="21216" spans="15:17">
      <c r="O21216" s="55"/>
      <c r="P21216" s="63"/>
      <c r="Q21216" s="63"/>
    </row>
    <row r="21217" spans="15:17">
      <c r="O21217" s="55"/>
      <c r="P21217" s="63"/>
      <c r="Q21217" s="63"/>
    </row>
    <row r="21218" spans="15:17">
      <c r="O21218" s="55"/>
      <c r="P21218" s="63"/>
      <c r="Q21218" s="63"/>
    </row>
    <row r="21219" spans="15:17">
      <c r="O21219" s="55"/>
      <c r="P21219" s="63"/>
      <c r="Q21219" s="63"/>
    </row>
    <row r="21220" spans="15:17">
      <c r="O21220" s="55"/>
      <c r="P21220" s="63"/>
      <c r="Q21220" s="63"/>
    </row>
    <row r="21221" spans="15:17">
      <c r="O21221" s="55"/>
      <c r="P21221" s="63"/>
      <c r="Q21221" s="63"/>
    </row>
    <row r="21222" spans="15:17">
      <c r="O21222" s="55"/>
      <c r="P21222" s="63"/>
      <c r="Q21222" s="63"/>
    </row>
    <row r="21223" spans="15:17">
      <c r="O21223" s="55"/>
      <c r="P21223" s="63"/>
      <c r="Q21223" s="63"/>
    </row>
    <row r="21224" spans="15:17">
      <c r="O21224" s="55"/>
      <c r="P21224" s="63"/>
      <c r="Q21224" s="63"/>
    </row>
    <row r="21225" spans="15:17">
      <c r="O21225" s="55"/>
      <c r="P21225" s="63"/>
      <c r="Q21225" s="63"/>
    </row>
    <row r="21226" spans="15:17">
      <c r="O21226" s="55"/>
      <c r="P21226" s="63"/>
      <c r="Q21226" s="63"/>
    </row>
    <row r="21227" spans="15:17">
      <c r="O21227" s="55"/>
      <c r="P21227" s="63"/>
      <c r="Q21227" s="63"/>
    </row>
    <row r="21228" spans="15:17">
      <c r="O21228" s="55"/>
      <c r="P21228" s="63"/>
      <c r="Q21228" s="63"/>
    </row>
    <row r="21229" spans="15:17">
      <c r="O21229" s="55"/>
      <c r="P21229" s="63"/>
      <c r="Q21229" s="63"/>
    </row>
    <row r="21230" spans="15:17">
      <c r="O21230" s="55"/>
      <c r="P21230" s="63"/>
      <c r="Q21230" s="63"/>
    </row>
    <row r="21231" spans="15:17">
      <c r="O21231" s="55"/>
      <c r="P21231" s="63"/>
      <c r="Q21231" s="63"/>
    </row>
    <row r="21232" spans="15:17">
      <c r="O21232" s="55"/>
      <c r="P21232" s="63"/>
      <c r="Q21232" s="63"/>
    </row>
    <row r="21233" spans="15:17">
      <c r="O21233" s="55"/>
      <c r="P21233" s="63"/>
      <c r="Q21233" s="63"/>
    </row>
    <row r="21234" spans="15:17">
      <c r="O21234" s="55"/>
      <c r="P21234" s="63"/>
      <c r="Q21234" s="63"/>
    </row>
    <row r="21235" spans="15:17">
      <c r="O21235" s="55"/>
      <c r="P21235" s="63"/>
      <c r="Q21235" s="63"/>
    </row>
    <row r="21236" spans="15:17">
      <c r="O21236" s="55"/>
      <c r="P21236" s="63"/>
      <c r="Q21236" s="63"/>
    </row>
    <row r="21237" spans="15:17">
      <c r="O21237" s="55"/>
      <c r="P21237" s="63"/>
      <c r="Q21237" s="63"/>
    </row>
    <row r="21238" spans="15:17">
      <c r="O21238" s="55"/>
      <c r="P21238" s="63"/>
      <c r="Q21238" s="63"/>
    </row>
    <row r="21239" spans="15:17">
      <c r="O21239" s="55"/>
      <c r="P21239" s="63"/>
      <c r="Q21239" s="63"/>
    </row>
    <row r="21240" spans="15:17">
      <c r="O21240" s="55"/>
      <c r="P21240" s="63"/>
      <c r="Q21240" s="63"/>
    </row>
    <row r="21241" spans="15:17">
      <c r="O21241" s="55"/>
      <c r="P21241" s="63"/>
      <c r="Q21241" s="63"/>
    </row>
    <row r="21242" spans="15:17">
      <c r="O21242" s="55"/>
      <c r="P21242" s="63"/>
      <c r="Q21242" s="63"/>
    </row>
    <row r="21243" spans="15:17">
      <c r="O21243" s="55"/>
      <c r="P21243" s="63"/>
      <c r="Q21243" s="63"/>
    </row>
    <row r="21244" spans="15:17">
      <c r="O21244" s="55"/>
      <c r="P21244" s="63"/>
      <c r="Q21244" s="63"/>
    </row>
    <row r="21245" spans="15:17">
      <c r="O21245" s="55"/>
      <c r="P21245" s="63"/>
      <c r="Q21245" s="63"/>
    </row>
    <row r="21246" spans="15:17">
      <c r="O21246" s="55"/>
      <c r="P21246" s="63"/>
      <c r="Q21246" s="63"/>
    </row>
    <row r="21247" spans="15:17">
      <c r="O21247" s="55"/>
      <c r="P21247" s="63"/>
      <c r="Q21247" s="63"/>
    </row>
    <row r="21248" spans="15:17">
      <c r="O21248" s="55"/>
      <c r="P21248" s="63"/>
      <c r="Q21248" s="63"/>
    </row>
    <row r="21249" spans="15:17">
      <c r="O21249" s="55"/>
      <c r="P21249" s="63"/>
      <c r="Q21249" s="63"/>
    </row>
    <row r="21250" spans="15:17">
      <c r="O21250" s="55"/>
      <c r="P21250" s="63"/>
      <c r="Q21250" s="63"/>
    </row>
    <row r="21251" spans="15:17">
      <c r="O21251" s="55"/>
      <c r="P21251" s="63"/>
      <c r="Q21251" s="63"/>
    </row>
    <row r="21252" spans="15:17">
      <c r="O21252" s="55"/>
      <c r="P21252" s="63"/>
      <c r="Q21252" s="63"/>
    </row>
    <row r="21253" spans="15:17">
      <c r="O21253" s="55"/>
      <c r="P21253" s="63"/>
      <c r="Q21253" s="63"/>
    </row>
    <row r="21254" spans="15:17">
      <c r="O21254" s="55"/>
      <c r="P21254" s="63"/>
      <c r="Q21254" s="63"/>
    </row>
    <row r="21255" spans="15:17">
      <c r="O21255" s="55"/>
      <c r="P21255" s="63"/>
      <c r="Q21255" s="63"/>
    </row>
    <row r="21256" spans="15:17">
      <c r="O21256" s="55"/>
      <c r="P21256" s="63"/>
      <c r="Q21256" s="63"/>
    </row>
    <row r="21257" spans="15:17">
      <c r="O21257" s="55"/>
      <c r="P21257" s="63"/>
      <c r="Q21257" s="63"/>
    </row>
    <row r="21258" spans="15:17">
      <c r="O21258" s="55"/>
      <c r="P21258" s="63"/>
      <c r="Q21258" s="63"/>
    </row>
    <row r="21259" spans="15:17">
      <c r="O21259" s="55"/>
      <c r="P21259" s="63"/>
      <c r="Q21259" s="63"/>
    </row>
    <row r="21260" spans="15:17">
      <c r="O21260" s="55"/>
      <c r="P21260" s="63"/>
      <c r="Q21260" s="63"/>
    </row>
    <row r="21261" spans="15:17">
      <c r="O21261" s="55"/>
      <c r="P21261" s="63"/>
      <c r="Q21261" s="63"/>
    </row>
    <row r="21262" spans="15:17">
      <c r="O21262" s="55"/>
      <c r="P21262" s="63"/>
      <c r="Q21262" s="63"/>
    </row>
    <row r="21263" spans="15:17">
      <c r="O21263" s="55"/>
      <c r="P21263" s="63"/>
      <c r="Q21263" s="63"/>
    </row>
    <row r="21264" spans="15:17">
      <c r="O21264" s="55"/>
      <c r="P21264" s="63"/>
      <c r="Q21264" s="63"/>
    </row>
    <row r="21265" spans="15:17">
      <c r="O21265" s="55"/>
      <c r="P21265" s="63"/>
      <c r="Q21265" s="63"/>
    </row>
    <row r="21266" spans="15:17">
      <c r="O21266" s="55"/>
      <c r="P21266" s="63"/>
      <c r="Q21266" s="63"/>
    </row>
    <row r="21267" spans="15:17">
      <c r="O21267" s="55"/>
      <c r="P21267" s="63"/>
      <c r="Q21267" s="63"/>
    </row>
    <row r="21268" spans="15:17">
      <c r="O21268" s="55"/>
      <c r="P21268" s="63"/>
      <c r="Q21268" s="63"/>
    </row>
    <row r="21269" spans="15:17">
      <c r="O21269" s="55"/>
      <c r="P21269" s="63"/>
      <c r="Q21269" s="63"/>
    </row>
    <row r="21270" spans="15:17">
      <c r="O21270" s="55"/>
      <c r="P21270" s="63"/>
      <c r="Q21270" s="63"/>
    </row>
    <row r="21271" spans="15:17">
      <c r="O21271" s="55"/>
      <c r="P21271" s="63"/>
      <c r="Q21271" s="63"/>
    </row>
    <row r="21272" spans="15:17">
      <c r="O21272" s="55"/>
      <c r="P21272" s="63"/>
      <c r="Q21272" s="63"/>
    </row>
    <row r="21273" spans="15:17">
      <c r="O21273" s="55"/>
      <c r="P21273" s="63"/>
      <c r="Q21273" s="63"/>
    </row>
    <row r="21274" spans="15:17">
      <c r="O21274" s="55"/>
      <c r="P21274" s="63"/>
      <c r="Q21274" s="63"/>
    </row>
    <row r="21275" spans="15:17">
      <c r="O21275" s="55"/>
      <c r="P21275" s="63"/>
      <c r="Q21275" s="63"/>
    </row>
    <row r="21276" spans="15:17">
      <c r="O21276" s="55"/>
      <c r="P21276" s="63"/>
      <c r="Q21276" s="63"/>
    </row>
    <row r="21277" spans="15:17">
      <c r="O21277" s="55"/>
      <c r="P21277" s="63"/>
      <c r="Q21277" s="63"/>
    </row>
    <row r="21278" spans="15:17">
      <c r="O21278" s="55"/>
      <c r="P21278" s="63"/>
      <c r="Q21278" s="63"/>
    </row>
    <row r="21279" spans="15:17">
      <c r="O21279" s="55"/>
      <c r="P21279" s="63"/>
      <c r="Q21279" s="63"/>
    </row>
    <row r="21280" spans="15:17">
      <c r="O21280" s="55"/>
      <c r="P21280" s="63"/>
      <c r="Q21280" s="63"/>
    </row>
    <row r="21281" spans="15:17">
      <c r="O21281" s="55"/>
      <c r="P21281" s="63"/>
      <c r="Q21281" s="63"/>
    </row>
    <row r="21282" spans="15:17">
      <c r="O21282" s="55"/>
      <c r="P21282" s="63"/>
      <c r="Q21282" s="63"/>
    </row>
    <row r="21283" spans="15:17">
      <c r="O21283" s="55"/>
      <c r="P21283" s="63"/>
      <c r="Q21283" s="63"/>
    </row>
    <row r="21284" spans="15:17">
      <c r="O21284" s="55"/>
      <c r="P21284" s="63"/>
      <c r="Q21284" s="63"/>
    </row>
    <row r="21285" spans="15:17">
      <c r="O21285" s="55"/>
      <c r="P21285" s="63"/>
      <c r="Q21285" s="63"/>
    </row>
    <row r="21286" spans="15:17">
      <c r="O21286" s="55"/>
      <c r="P21286" s="63"/>
      <c r="Q21286" s="63"/>
    </row>
    <row r="21287" spans="15:17">
      <c r="O21287" s="55"/>
      <c r="P21287" s="63"/>
      <c r="Q21287" s="63"/>
    </row>
    <row r="21288" spans="15:17">
      <c r="O21288" s="55"/>
      <c r="P21288" s="63"/>
      <c r="Q21288" s="63"/>
    </row>
    <row r="21289" spans="15:17">
      <c r="O21289" s="55"/>
      <c r="P21289" s="63"/>
      <c r="Q21289" s="63"/>
    </row>
    <row r="21290" spans="15:17">
      <c r="O21290" s="55"/>
      <c r="P21290" s="63"/>
      <c r="Q21290" s="63"/>
    </row>
    <row r="21291" spans="15:17">
      <c r="O21291" s="55"/>
      <c r="P21291" s="63"/>
      <c r="Q21291" s="63"/>
    </row>
    <row r="21292" spans="15:17">
      <c r="O21292" s="55"/>
      <c r="P21292" s="63"/>
      <c r="Q21292" s="63"/>
    </row>
    <row r="21293" spans="15:17">
      <c r="O21293" s="55"/>
      <c r="P21293" s="63"/>
      <c r="Q21293" s="63"/>
    </row>
    <row r="21294" spans="15:17">
      <c r="O21294" s="55"/>
      <c r="P21294" s="63"/>
      <c r="Q21294" s="63"/>
    </row>
    <row r="21295" spans="15:17">
      <c r="O21295" s="55"/>
      <c r="P21295" s="63"/>
      <c r="Q21295" s="63"/>
    </row>
    <row r="21296" spans="15:17">
      <c r="O21296" s="55"/>
      <c r="P21296" s="63"/>
      <c r="Q21296" s="63"/>
    </row>
    <row r="21297" spans="15:17">
      <c r="O21297" s="55"/>
      <c r="P21297" s="63"/>
      <c r="Q21297" s="63"/>
    </row>
    <row r="21298" spans="15:17">
      <c r="O21298" s="55"/>
      <c r="P21298" s="63"/>
      <c r="Q21298" s="63"/>
    </row>
    <row r="21299" spans="15:17">
      <c r="O21299" s="55"/>
      <c r="P21299" s="63"/>
      <c r="Q21299" s="63"/>
    </row>
    <row r="21300" spans="15:17">
      <c r="O21300" s="55"/>
      <c r="P21300" s="63"/>
      <c r="Q21300" s="63"/>
    </row>
    <row r="21301" spans="15:17">
      <c r="O21301" s="55"/>
      <c r="P21301" s="63"/>
      <c r="Q21301" s="63"/>
    </row>
    <row r="21302" spans="15:17">
      <c r="O21302" s="55"/>
      <c r="P21302" s="63"/>
      <c r="Q21302" s="63"/>
    </row>
    <row r="21303" spans="15:17">
      <c r="O21303" s="55"/>
      <c r="P21303" s="63"/>
      <c r="Q21303" s="63"/>
    </row>
    <row r="21304" spans="15:17">
      <c r="O21304" s="55"/>
      <c r="P21304" s="63"/>
      <c r="Q21304" s="63"/>
    </row>
    <row r="21305" spans="15:17">
      <c r="O21305" s="55"/>
      <c r="P21305" s="63"/>
      <c r="Q21305" s="63"/>
    </row>
    <row r="21306" spans="15:17">
      <c r="O21306" s="55"/>
      <c r="P21306" s="63"/>
      <c r="Q21306" s="63"/>
    </row>
    <row r="21307" spans="15:17">
      <c r="O21307" s="55"/>
      <c r="P21307" s="63"/>
      <c r="Q21307" s="63"/>
    </row>
    <row r="21308" spans="15:17">
      <c r="O21308" s="55"/>
      <c r="P21308" s="63"/>
      <c r="Q21308" s="63"/>
    </row>
    <row r="21309" spans="15:17">
      <c r="O21309" s="55"/>
      <c r="P21309" s="63"/>
      <c r="Q21309" s="63"/>
    </row>
    <row r="21310" spans="15:17">
      <c r="O21310" s="55"/>
      <c r="P21310" s="63"/>
      <c r="Q21310" s="63"/>
    </row>
    <row r="21311" spans="15:17">
      <c r="O21311" s="55"/>
      <c r="P21311" s="63"/>
      <c r="Q21311" s="63"/>
    </row>
    <row r="21312" spans="15:17">
      <c r="O21312" s="55"/>
      <c r="P21312" s="63"/>
      <c r="Q21312" s="63"/>
    </row>
    <row r="21313" spans="15:17">
      <c r="O21313" s="55"/>
      <c r="P21313" s="63"/>
      <c r="Q21313" s="63"/>
    </row>
    <row r="21314" spans="15:17">
      <c r="O21314" s="55"/>
      <c r="P21314" s="63"/>
      <c r="Q21314" s="63"/>
    </row>
    <row r="21315" spans="15:17">
      <c r="O21315" s="55"/>
      <c r="P21315" s="63"/>
      <c r="Q21315" s="63"/>
    </row>
    <row r="21316" spans="15:17">
      <c r="O21316" s="55"/>
      <c r="P21316" s="63"/>
      <c r="Q21316" s="63"/>
    </row>
    <row r="21317" spans="15:17">
      <c r="O21317" s="55"/>
      <c r="P21317" s="63"/>
      <c r="Q21317" s="63"/>
    </row>
    <row r="21318" spans="15:17">
      <c r="O21318" s="55"/>
      <c r="P21318" s="63"/>
      <c r="Q21318" s="63"/>
    </row>
    <row r="21319" spans="15:17">
      <c r="O21319" s="55"/>
      <c r="P21319" s="63"/>
      <c r="Q21319" s="63"/>
    </row>
    <row r="21320" spans="15:17">
      <c r="O21320" s="55"/>
      <c r="P21320" s="63"/>
      <c r="Q21320" s="63"/>
    </row>
    <row r="21321" spans="15:17">
      <c r="O21321" s="55"/>
      <c r="P21321" s="63"/>
      <c r="Q21321" s="63"/>
    </row>
    <row r="21322" spans="15:17">
      <c r="O21322" s="55"/>
      <c r="P21322" s="63"/>
      <c r="Q21322" s="63"/>
    </row>
    <row r="21323" spans="15:17">
      <c r="O21323" s="55"/>
      <c r="P21323" s="63"/>
      <c r="Q21323" s="63"/>
    </row>
    <row r="21324" spans="15:17">
      <c r="O21324" s="55"/>
      <c r="P21324" s="63"/>
      <c r="Q21324" s="63"/>
    </row>
    <row r="21325" spans="15:17">
      <c r="O21325" s="55"/>
      <c r="P21325" s="63"/>
      <c r="Q21325" s="63"/>
    </row>
    <row r="21326" spans="15:17">
      <c r="O21326" s="55"/>
      <c r="P21326" s="63"/>
      <c r="Q21326" s="63"/>
    </row>
    <row r="21327" spans="15:17">
      <c r="O21327" s="55"/>
      <c r="P21327" s="63"/>
      <c r="Q21327" s="63"/>
    </row>
    <row r="21328" spans="15:17">
      <c r="O21328" s="55"/>
      <c r="P21328" s="63"/>
      <c r="Q21328" s="63"/>
    </row>
    <row r="21329" spans="15:17">
      <c r="O21329" s="55"/>
      <c r="P21329" s="63"/>
      <c r="Q21329" s="63"/>
    </row>
    <row r="21330" spans="15:17">
      <c r="O21330" s="55"/>
      <c r="P21330" s="63"/>
      <c r="Q21330" s="63"/>
    </row>
    <row r="21331" spans="15:17">
      <c r="O21331" s="55"/>
      <c r="P21331" s="63"/>
      <c r="Q21331" s="63"/>
    </row>
    <row r="21332" spans="15:17">
      <c r="O21332" s="55"/>
      <c r="P21332" s="63"/>
      <c r="Q21332" s="63"/>
    </row>
    <row r="21333" spans="15:17">
      <c r="O21333" s="55"/>
      <c r="P21333" s="63"/>
      <c r="Q21333" s="63"/>
    </row>
    <row r="21334" spans="15:17">
      <c r="O21334" s="55"/>
      <c r="P21334" s="63"/>
      <c r="Q21334" s="63"/>
    </row>
    <row r="21335" spans="15:17">
      <c r="O21335" s="55"/>
      <c r="P21335" s="63"/>
      <c r="Q21335" s="63"/>
    </row>
    <row r="21336" spans="15:17">
      <c r="O21336" s="55"/>
      <c r="P21336" s="63"/>
      <c r="Q21336" s="63"/>
    </row>
    <row r="21337" spans="15:17">
      <c r="O21337" s="55"/>
      <c r="P21337" s="63"/>
      <c r="Q21337" s="63"/>
    </row>
    <row r="21338" spans="15:17">
      <c r="O21338" s="55"/>
      <c r="P21338" s="63"/>
      <c r="Q21338" s="63"/>
    </row>
    <row r="21339" spans="15:17">
      <c r="O21339" s="55"/>
      <c r="P21339" s="63"/>
      <c r="Q21339" s="63"/>
    </row>
    <row r="21340" spans="15:17">
      <c r="O21340" s="55"/>
      <c r="P21340" s="63"/>
      <c r="Q21340" s="63"/>
    </row>
    <row r="21341" spans="15:17">
      <c r="O21341" s="55"/>
      <c r="P21341" s="63"/>
      <c r="Q21341" s="63"/>
    </row>
    <row r="21342" spans="15:17">
      <c r="O21342" s="55"/>
      <c r="P21342" s="63"/>
      <c r="Q21342" s="63"/>
    </row>
    <row r="21343" spans="15:17">
      <c r="O21343" s="55"/>
      <c r="P21343" s="63"/>
      <c r="Q21343" s="63"/>
    </row>
    <row r="21344" spans="15:17">
      <c r="O21344" s="55"/>
      <c r="P21344" s="63"/>
      <c r="Q21344" s="63"/>
    </row>
    <row r="21345" spans="15:17">
      <c r="O21345" s="55"/>
      <c r="P21345" s="63"/>
      <c r="Q21345" s="63"/>
    </row>
    <row r="21346" spans="15:17">
      <c r="O21346" s="55"/>
      <c r="P21346" s="63"/>
      <c r="Q21346" s="63"/>
    </row>
    <row r="21347" spans="15:17">
      <c r="O21347" s="55"/>
      <c r="P21347" s="63"/>
      <c r="Q21347" s="63"/>
    </row>
    <row r="21348" spans="15:17">
      <c r="O21348" s="55"/>
      <c r="P21348" s="63"/>
      <c r="Q21348" s="63"/>
    </row>
    <row r="21349" spans="15:17">
      <c r="O21349" s="55"/>
      <c r="P21349" s="63"/>
      <c r="Q21349" s="63"/>
    </row>
    <row r="21350" spans="15:17">
      <c r="O21350" s="55"/>
      <c r="P21350" s="63"/>
      <c r="Q21350" s="63"/>
    </row>
    <row r="21351" spans="15:17">
      <c r="O21351" s="55"/>
      <c r="P21351" s="63"/>
      <c r="Q21351" s="63"/>
    </row>
    <row r="21352" spans="15:17">
      <c r="O21352" s="55"/>
      <c r="P21352" s="63"/>
      <c r="Q21352" s="63"/>
    </row>
    <row r="21353" spans="15:17">
      <c r="O21353" s="55"/>
      <c r="P21353" s="63"/>
      <c r="Q21353" s="63"/>
    </row>
    <row r="21354" spans="15:17">
      <c r="O21354" s="55"/>
      <c r="P21354" s="63"/>
      <c r="Q21354" s="63"/>
    </row>
    <row r="21355" spans="15:17">
      <c r="O21355" s="55"/>
      <c r="P21355" s="63"/>
      <c r="Q21355" s="63"/>
    </row>
    <row r="21356" spans="15:17">
      <c r="O21356" s="55"/>
      <c r="P21356" s="63"/>
      <c r="Q21356" s="63"/>
    </row>
    <row r="21357" spans="15:17">
      <c r="O21357" s="55"/>
      <c r="P21357" s="63"/>
      <c r="Q21357" s="63"/>
    </row>
    <row r="21358" spans="15:17">
      <c r="O21358" s="55"/>
      <c r="P21358" s="63"/>
      <c r="Q21358" s="63"/>
    </row>
    <row r="21359" spans="15:17">
      <c r="O21359" s="55"/>
      <c r="P21359" s="63"/>
      <c r="Q21359" s="63"/>
    </row>
    <row r="21360" spans="15:17">
      <c r="O21360" s="55"/>
      <c r="P21360" s="63"/>
      <c r="Q21360" s="63"/>
    </row>
    <row r="21361" spans="15:17">
      <c r="O21361" s="55"/>
      <c r="P21361" s="63"/>
      <c r="Q21361" s="63"/>
    </row>
    <row r="21362" spans="15:17">
      <c r="O21362" s="55"/>
      <c r="P21362" s="63"/>
      <c r="Q21362" s="63"/>
    </row>
    <row r="21363" spans="15:17">
      <c r="O21363" s="55"/>
      <c r="P21363" s="63"/>
      <c r="Q21363" s="63"/>
    </row>
    <row r="21364" spans="15:17">
      <c r="O21364" s="55"/>
      <c r="P21364" s="63"/>
      <c r="Q21364" s="63"/>
    </row>
    <row r="21365" spans="15:17">
      <c r="O21365" s="55"/>
      <c r="P21365" s="63"/>
      <c r="Q21365" s="63"/>
    </row>
    <row r="21366" spans="15:17">
      <c r="O21366" s="55"/>
      <c r="P21366" s="63"/>
      <c r="Q21366" s="63"/>
    </row>
    <row r="21367" spans="15:17">
      <c r="O21367" s="55"/>
      <c r="P21367" s="63"/>
      <c r="Q21367" s="63"/>
    </row>
    <row r="21368" spans="15:17">
      <c r="O21368" s="55"/>
      <c r="P21368" s="63"/>
      <c r="Q21368" s="63"/>
    </row>
    <row r="21369" spans="15:17">
      <c r="O21369" s="55"/>
      <c r="P21369" s="63"/>
      <c r="Q21369" s="63"/>
    </row>
    <row r="21370" spans="15:17">
      <c r="O21370" s="55"/>
      <c r="P21370" s="63"/>
      <c r="Q21370" s="63"/>
    </row>
    <row r="21371" spans="15:17">
      <c r="O21371" s="55"/>
      <c r="P21371" s="63"/>
      <c r="Q21371" s="63"/>
    </row>
    <row r="21372" spans="15:17">
      <c r="O21372" s="55"/>
      <c r="P21372" s="63"/>
      <c r="Q21372" s="63"/>
    </row>
    <row r="21373" spans="15:17">
      <c r="O21373" s="55"/>
      <c r="P21373" s="63"/>
      <c r="Q21373" s="63"/>
    </row>
    <row r="21374" spans="15:17">
      <c r="O21374" s="55"/>
      <c r="P21374" s="63"/>
      <c r="Q21374" s="63"/>
    </row>
    <row r="21375" spans="15:17">
      <c r="O21375" s="55"/>
      <c r="P21375" s="63"/>
      <c r="Q21375" s="63"/>
    </row>
    <row r="21376" spans="15:17">
      <c r="O21376" s="55"/>
      <c r="P21376" s="63"/>
      <c r="Q21376" s="63"/>
    </row>
    <row r="21377" spans="15:17">
      <c r="O21377" s="55"/>
      <c r="P21377" s="63"/>
      <c r="Q21377" s="63"/>
    </row>
    <row r="21378" spans="15:17">
      <c r="O21378" s="55"/>
      <c r="P21378" s="63"/>
      <c r="Q21378" s="63"/>
    </row>
    <row r="21379" spans="15:17">
      <c r="O21379" s="55"/>
      <c r="P21379" s="63"/>
      <c r="Q21379" s="63"/>
    </row>
    <row r="21380" spans="15:17">
      <c r="O21380" s="55"/>
      <c r="P21380" s="63"/>
      <c r="Q21380" s="63"/>
    </row>
    <row r="21381" spans="15:17">
      <c r="O21381" s="55"/>
      <c r="P21381" s="63"/>
      <c r="Q21381" s="63"/>
    </row>
    <row r="21382" spans="15:17">
      <c r="O21382" s="55"/>
      <c r="P21382" s="63"/>
      <c r="Q21382" s="63"/>
    </row>
    <row r="21383" spans="15:17">
      <c r="O21383" s="55"/>
      <c r="P21383" s="63"/>
      <c r="Q21383" s="63"/>
    </row>
    <row r="21384" spans="15:17">
      <c r="O21384" s="55"/>
      <c r="P21384" s="63"/>
      <c r="Q21384" s="63"/>
    </row>
    <row r="21385" spans="15:17">
      <c r="O21385" s="55"/>
      <c r="P21385" s="63"/>
      <c r="Q21385" s="63"/>
    </row>
    <row r="21386" spans="15:17">
      <c r="O21386" s="55"/>
      <c r="P21386" s="63"/>
      <c r="Q21386" s="63"/>
    </row>
    <row r="21387" spans="15:17">
      <c r="O21387" s="55"/>
      <c r="P21387" s="63"/>
      <c r="Q21387" s="63"/>
    </row>
    <row r="21388" spans="15:17">
      <c r="O21388" s="55"/>
      <c r="P21388" s="63"/>
      <c r="Q21388" s="63"/>
    </row>
    <row r="21389" spans="15:17">
      <c r="O21389" s="55"/>
      <c r="P21389" s="63"/>
      <c r="Q21389" s="63"/>
    </row>
    <row r="21390" spans="15:17">
      <c r="O21390" s="55"/>
      <c r="P21390" s="63"/>
      <c r="Q21390" s="63"/>
    </row>
    <row r="21391" spans="15:17">
      <c r="O21391" s="55"/>
      <c r="P21391" s="63"/>
      <c r="Q21391" s="63"/>
    </row>
    <row r="21392" spans="15:17">
      <c r="O21392" s="55"/>
      <c r="P21392" s="63"/>
      <c r="Q21392" s="63"/>
    </row>
    <row r="21393" spans="15:17">
      <c r="O21393" s="55"/>
      <c r="P21393" s="63"/>
      <c r="Q21393" s="63"/>
    </row>
    <row r="21394" spans="15:17">
      <c r="O21394" s="55"/>
      <c r="P21394" s="63"/>
      <c r="Q21394" s="63"/>
    </row>
    <row r="21395" spans="15:17">
      <c r="O21395" s="55"/>
      <c r="P21395" s="63"/>
      <c r="Q21395" s="63"/>
    </row>
    <row r="21396" spans="15:17">
      <c r="O21396" s="55"/>
      <c r="P21396" s="63"/>
      <c r="Q21396" s="63"/>
    </row>
    <row r="21397" spans="15:17">
      <c r="O21397" s="55"/>
      <c r="P21397" s="63"/>
      <c r="Q21397" s="63"/>
    </row>
    <row r="21398" spans="15:17">
      <c r="O21398" s="55"/>
      <c r="P21398" s="63"/>
      <c r="Q21398" s="63"/>
    </row>
    <row r="21399" spans="15:17">
      <c r="O21399" s="55"/>
      <c r="P21399" s="63"/>
      <c r="Q21399" s="63"/>
    </row>
    <row r="21400" spans="15:17">
      <c r="O21400" s="55"/>
      <c r="P21400" s="63"/>
      <c r="Q21400" s="63"/>
    </row>
    <row r="21401" spans="15:17">
      <c r="O21401" s="55"/>
      <c r="P21401" s="63"/>
      <c r="Q21401" s="63"/>
    </row>
    <row r="21402" spans="15:17">
      <c r="O21402" s="55"/>
      <c r="P21402" s="63"/>
      <c r="Q21402" s="63"/>
    </row>
    <row r="21403" spans="15:17">
      <c r="O21403" s="55"/>
      <c r="P21403" s="63"/>
      <c r="Q21403" s="63"/>
    </row>
    <row r="21404" spans="15:17">
      <c r="O21404" s="55"/>
      <c r="P21404" s="63"/>
      <c r="Q21404" s="63"/>
    </row>
    <row r="21405" spans="15:17">
      <c r="O21405" s="55"/>
      <c r="P21405" s="63"/>
      <c r="Q21405" s="63"/>
    </row>
    <row r="21406" spans="15:17">
      <c r="O21406" s="55"/>
      <c r="P21406" s="63"/>
      <c r="Q21406" s="63"/>
    </row>
    <row r="21407" spans="15:17">
      <c r="O21407" s="55"/>
      <c r="P21407" s="63"/>
      <c r="Q21407" s="63"/>
    </row>
    <row r="21408" spans="15:17">
      <c r="O21408" s="55"/>
      <c r="P21408" s="63"/>
      <c r="Q21408" s="63"/>
    </row>
    <row r="21409" spans="15:17">
      <c r="O21409" s="55"/>
      <c r="P21409" s="63"/>
      <c r="Q21409" s="63"/>
    </row>
    <row r="21410" spans="15:17">
      <c r="O21410" s="55"/>
      <c r="P21410" s="63"/>
      <c r="Q21410" s="63"/>
    </row>
    <row r="21411" spans="15:17">
      <c r="O21411" s="55"/>
      <c r="P21411" s="63"/>
      <c r="Q21411" s="63"/>
    </row>
    <row r="21412" spans="15:17">
      <c r="O21412" s="55"/>
      <c r="P21412" s="63"/>
      <c r="Q21412" s="63"/>
    </row>
    <row r="21413" spans="15:17">
      <c r="O21413" s="55"/>
      <c r="P21413" s="63"/>
      <c r="Q21413" s="63"/>
    </row>
    <row r="21414" spans="15:17">
      <c r="O21414" s="55"/>
      <c r="P21414" s="63"/>
      <c r="Q21414" s="63"/>
    </row>
    <row r="21415" spans="15:17">
      <c r="O21415" s="55"/>
      <c r="P21415" s="63"/>
      <c r="Q21415" s="63"/>
    </row>
    <row r="21416" spans="15:17">
      <c r="O21416" s="55"/>
      <c r="P21416" s="63"/>
      <c r="Q21416" s="63"/>
    </row>
    <row r="21417" spans="15:17">
      <c r="O21417" s="55"/>
      <c r="P21417" s="63"/>
      <c r="Q21417" s="63"/>
    </row>
    <row r="21418" spans="15:17">
      <c r="O21418" s="55"/>
      <c r="P21418" s="63"/>
      <c r="Q21418" s="63"/>
    </row>
    <row r="21419" spans="15:17">
      <c r="O21419" s="55"/>
      <c r="P21419" s="63"/>
      <c r="Q21419" s="63"/>
    </row>
    <row r="21420" spans="15:17">
      <c r="O21420" s="55"/>
      <c r="P21420" s="63"/>
      <c r="Q21420" s="63"/>
    </row>
    <row r="21421" spans="15:17">
      <c r="O21421" s="55"/>
      <c r="P21421" s="63"/>
      <c r="Q21421" s="63"/>
    </row>
    <row r="21422" spans="15:17">
      <c r="O21422" s="55"/>
      <c r="P21422" s="63"/>
      <c r="Q21422" s="63"/>
    </row>
    <row r="21423" spans="15:17">
      <c r="O21423" s="55"/>
      <c r="P21423" s="63"/>
      <c r="Q21423" s="63"/>
    </row>
    <row r="21424" spans="15:17">
      <c r="O21424" s="55"/>
      <c r="P21424" s="63"/>
      <c r="Q21424" s="63"/>
    </row>
    <row r="21425" spans="15:17">
      <c r="O21425" s="55"/>
      <c r="P21425" s="63"/>
      <c r="Q21425" s="63"/>
    </row>
    <row r="21426" spans="15:17">
      <c r="O21426" s="55"/>
      <c r="P21426" s="63"/>
      <c r="Q21426" s="63"/>
    </row>
    <row r="21427" spans="15:17">
      <c r="O21427" s="55"/>
      <c r="P21427" s="63"/>
      <c r="Q21427" s="63"/>
    </row>
    <row r="21428" spans="15:17">
      <c r="O21428" s="55"/>
      <c r="P21428" s="63"/>
      <c r="Q21428" s="63"/>
    </row>
    <row r="21429" spans="15:17">
      <c r="O21429" s="55"/>
      <c r="P21429" s="63"/>
      <c r="Q21429" s="63"/>
    </row>
    <row r="21430" spans="15:17">
      <c r="O21430" s="55"/>
      <c r="P21430" s="63"/>
      <c r="Q21430" s="63"/>
    </row>
    <row r="21431" spans="15:17">
      <c r="O21431" s="55"/>
      <c r="P21431" s="63"/>
      <c r="Q21431" s="63"/>
    </row>
    <row r="21432" spans="15:17">
      <c r="O21432" s="55"/>
      <c r="P21432" s="63"/>
      <c r="Q21432" s="63"/>
    </row>
    <row r="21433" spans="15:17">
      <c r="O21433" s="55"/>
      <c r="P21433" s="63"/>
      <c r="Q21433" s="63"/>
    </row>
    <row r="21434" spans="15:17">
      <c r="O21434" s="55"/>
      <c r="P21434" s="63"/>
      <c r="Q21434" s="63"/>
    </row>
    <row r="21435" spans="15:17">
      <c r="O21435" s="55"/>
      <c r="P21435" s="63"/>
      <c r="Q21435" s="63"/>
    </row>
    <row r="21436" spans="15:17">
      <c r="O21436" s="55"/>
      <c r="P21436" s="63"/>
      <c r="Q21436" s="63"/>
    </row>
    <row r="21437" spans="15:17">
      <c r="O21437" s="55"/>
      <c r="P21437" s="63"/>
      <c r="Q21437" s="63"/>
    </row>
    <row r="21438" spans="15:17">
      <c r="O21438" s="55"/>
      <c r="P21438" s="63"/>
      <c r="Q21438" s="63"/>
    </row>
    <row r="21439" spans="15:17">
      <c r="O21439" s="55"/>
      <c r="P21439" s="63"/>
      <c r="Q21439" s="63"/>
    </row>
    <row r="21440" spans="15:17">
      <c r="O21440" s="55"/>
      <c r="P21440" s="63"/>
      <c r="Q21440" s="63"/>
    </row>
    <row r="21441" spans="15:17">
      <c r="O21441" s="55"/>
      <c r="P21441" s="63"/>
      <c r="Q21441" s="63"/>
    </row>
    <row r="21442" spans="15:17">
      <c r="O21442" s="55"/>
      <c r="P21442" s="63"/>
      <c r="Q21442" s="63"/>
    </row>
    <row r="21443" spans="15:17">
      <c r="O21443" s="55"/>
      <c r="P21443" s="63"/>
      <c r="Q21443" s="63"/>
    </row>
    <row r="21444" spans="15:17">
      <c r="O21444" s="55"/>
      <c r="P21444" s="63"/>
      <c r="Q21444" s="63"/>
    </row>
    <row r="21445" spans="15:17">
      <c r="O21445" s="55"/>
      <c r="P21445" s="63"/>
      <c r="Q21445" s="63"/>
    </row>
    <row r="21446" spans="15:17">
      <c r="O21446" s="55"/>
      <c r="P21446" s="63"/>
      <c r="Q21446" s="63"/>
    </row>
    <row r="21447" spans="15:17">
      <c r="O21447" s="55"/>
      <c r="P21447" s="63"/>
      <c r="Q21447" s="63"/>
    </row>
    <row r="21448" spans="15:17">
      <c r="O21448" s="55"/>
      <c r="P21448" s="63"/>
      <c r="Q21448" s="63"/>
    </row>
    <row r="21449" spans="15:17">
      <c r="O21449" s="55"/>
      <c r="P21449" s="63"/>
      <c r="Q21449" s="63"/>
    </row>
    <row r="21450" spans="15:17">
      <c r="O21450" s="55"/>
      <c r="P21450" s="63"/>
      <c r="Q21450" s="63"/>
    </row>
    <row r="21451" spans="15:17">
      <c r="O21451" s="55"/>
      <c r="P21451" s="63"/>
      <c r="Q21451" s="63"/>
    </row>
    <row r="21452" spans="15:17">
      <c r="O21452" s="55"/>
      <c r="P21452" s="63"/>
      <c r="Q21452" s="63"/>
    </row>
    <row r="21453" spans="15:17">
      <c r="O21453" s="55"/>
      <c r="P21453" s="63"/>
      <c r="Q21453" s="63"/>
    </row>
    <row r="21454" spans="15:17">
      <c r="O21454" s="55"/>
      <c r="P21454" s="63"/>
      <c r="Q21454" s="63"/>
    </row>
    <row r="21455" spans="15:17">
      <c r="O21455" s="55"/>
      <c r="P21455" s="63"/>
      <c r="Q21455" s="63"/>
    </row>
    <row r="21456" spans="15:17">
      <c r="O21456" s="55"/>
      <c r="P21456" s="63"/>
      <c r="Q21456" s="63"/>
    </row>
    <row r="21457" spans="15:17">
      <c r="O21457" s="55"/>
      <c r="P21457" s="63"/>
      <c r="Q21457" s="63"/>
    </row>
    <row r="21458" spans="15:17">
      <c r="O21458" s="55"/>
      <c r="P21458" s="63"/>
      <c r="Q21458" s="63"/>
    </row>
    <row r="21459" spans="15:17">
      <c r="O21459" s="55"/>
      <c r="P21459" s="63"/>
      <c r="Q21459" s="63"/>
    </row>
    <row r="21460" spans="15:17">
      <c r="O21460" s="55"/>
      <c r="P21460" s="63"/>
      <c r="Q21460" s="63"/>
    </row>
    <row r="21461" spans="15:17">
      <c r="O21461" s="55"/>
      <c r="P21461" s="63"/>
      <c r="Q21461" s="63"/>
    </row>
    <row r="21462" spans="15:17">
      <c r="O21462" s="55"/>
      <c r="P21462" s="63"/>
      <c r="Q21462" s="63"/>
    </row>
    <row r="21463" spans="15:17">
      <c r="O21463" s="55"/>
      <c r="P21463" s="63"/>
      <c r="Q21463" s="63"/>
    </row>
    <row r="21464" spans="15:17">
      <c r="O21464" s="55"/>
      <c r="P21464" s="63"/>
      <c r="Q21464" s="63"/>
    </row>
    <row r="21465" spans="15:17">
      <c r="O21465" s="55"/>
      <c r="P21465" s="63"/>
      <c r="Q21465" s="63"/>
    </row>
    <row r="21466" spans="15:17">
      <c r="O21466" s="55"/>
      <c r="P21466" s="63"/>
      <c r="Q21466" s="63"/>
    </row>
    <row r="21467" spans="15:17">
      <c r="O21467" s="55"/>
      <c r="P21467" s="63"/>
      <c r="Q21467" s="63"/>
    </row>
    <row r="21468" spans="15:17">
      <c r="O21468" s="55"/>
      <c r="P21468" s="63"/>
      <c r="Q21468" s="63"/>
    </row>
    <row r="21469" spans="15:17">
      <c r="O21469" s="55"/>
      <c r="P21469" s="63"/>
      <c r="Q21469" s="63"/>
    </row>
    <row r="21470" spans="15:17">
      <c r="O21470" s="55"/>
      <c r="P21470" s="63"/>
      <c r="Q21470" s="63"/>
    </row>
    <row r="21471" spans="15:17">
      <c r="O21471" s="55"/>
      <c r="P21471" s="63"/>
      <c r="Q21471" s="63"/>
    </row>
    <row r="21472" spans="15:17">
      <c r="O21472" s="55"/>
      <c r="P21472" s="63"/>
      <c r="Q21472" s="63"/>
    </row>
    <row r="21473" spans="15:17">
      <c r="O21473" s="55"/>
      <c r="P21473" s="63"/>
      <c r="Q21473" s="63"/>
    </row>
    <row r="21474" spans="15:17">
      <c r="O21474" s="55"/>
      <c r="P21474" s="63"/>
      <c r="Q21474" s="63"/>
    </row>
    <row r="21475" spans="15:17">
      <c r="O21475" s="55"/>
      <c r="P21475" s="63"/>
      <c r="Q21475" s="63"/>
    </row>
    <row r="21476" spans="15:17">
      <c r="O21476" s="55"/>
      <c r="P21476" s="63"/>
      <c r="Q21476" s="63"/>
    </row>
    <row r="21477" spans="15:17">
      <c r="O21477" s="55"/>
      <c r="P21477" s="63"/>
      <c r="Q21477" s="63"/>
    </row>
    <row r="21478" spans="15:17">
      <c r="O21478" s="55"/>
      <c r="P21478" s="63"/>
      <c r="Q21478" s="63"/>
    </row>
    <row r="21479" spans="15:17">
      <c r="O21479" s="55"/>
      <c r="P21479" s="63"/>
      <c r="Q21479" s="63"/>
    </row>
    <row r="21480" spans="15:17">
      <c r="O21480" s="55"/>
      <c r="P21480" s="63"/>
      <c r="Q21480" s="63"/>
    </row>
    <row r="21481" spans="15:17">
      <c r="O21481" s="55"/>
      <c r="P21481" s="63"/>
      <c r="Q21481" s="63"/>
    </row>
    <row r="21482" spans="15:17">
      <c r="O21482" s="55"/>
      <c r="P21482" s="63"/>
      <c r="Q21482" s="63"/>
    </row>
    <row r="21483" spans="15:17">
      <c r="O21483" s="55"/>
      <c r="P21483" s="63"/>
      <c r="Q21483" s="63"/>
    </row>
    <row r="21484" spans="15:17">
      <c r="O21484" s="55"/>
      <c r="P21484" s="63"/>
      <c r="Q21484" s="63"/>
    </row>
    <row r="21485" spans="15:17">
      <c r="O21485" s="55"/>
      <c r="P21485" s="63"/>
      <c r="Q21485" s="63"/>
    </row>
    <row r="21486" spans="15:17">
      <c r="O21486" s="55"/>
      <c r="P21486" s="63"/>
      <c r="Q21486" s="63"/>
    </row>
    <row r="21487" spans="15:17">
      <c r="O21487" s="55"/>
      <c r="P21487" s="63"/>
      <c r="Q21487" s="63"/>
    </row>
    <row r="21488" spans="15:17">
      <c r="O21488" s="55"/>
      <c r="P21488" s="63"/>
      <c r="Q21488" s="63"/>
    </row>
    <row r="21489" spans="15:17">
      <c r="O21489" s="55"/>
      <c r="P21489" s="63"/>
      <c r="Q21489" s="63"/>
    </row>
    <row r="21490" spans="15:17">
      <c r="O21490" s="55"/>
      <c r="P21490" s="63"/>
      <c r="Q21490" s="63"/>
    </row>
    <row r="21491" spans="15:17">
      <c r="O21491" s="55"/>
      <c r="P21491" s="63"/>
      <c r="Q21491" s="63"/>
    </row>
    <row r="21492" spans="15:17">
      <c r="O21492" s="55"/>
      <c r="P21492" s="63"/>
      <c r="Q21492" s="63"/>
    </row>
    <row r="21493" spans="15:17">
      <c r="O21493" s="55"/>
      <c r="P21493" s="63"/>
      <c r="Q21493" s="63"/>
    </row>
    <row r="21494" spans="15:17">
      <c r="O21494" s="55"/>
      <c r="P21494" s="63"/>
      <c r="Q21494" s="63"/>
    </row>
    <row r="21495" spans="15:17">
      <c r="O21495" s="55"/>
      <c r="P21495" s="63"/>
      <c r="Q21495" s="63"/>
    </row>
    <row r="21496" spans="15:17">
      <c r="O21496" s="55"/>
      <c r="P21496" s="63"/>
      <c r="Q21496" s="63"/>
    </row>
    <row r="21497" spans="15:17">
      <c r="O21497" s="55"/>
      <c r="P21497" s="63"/>
      <c r="Q21497" s="63"/>
    </row>
    <row r="21498" spans="15:17">
      <c r="O21498" s="55"/>
      <c r="P21498" s="63"/>
      <c r="Q21498" s="63"/>
    </row>
    <row r="21499" spans="15:17">
      <c r="O21499" s="55"/>
      <c r="P21499" s="63"/>
      <c r="Q21499" s="63"/>
    </row>
    <row r="21500" spans="15:17">
      <c r="O21500" s="55"/>
      <c r="P21500" s="63"/>
      <c r="Q21500" s="63"/>
    </row>
    <row r="21501" spans="15:17">
      <c r="O21501" s="55"/>
      <c r="P21501" s="63"/>
      <c r="Q21501" s="63"/>
    </row>
    <row r="21502" spans="15:17">
      <c r="O21502" s="55"/>
      <c r="P21502" s="63"/>
      <c r="Q21502" s="63"/>
    </row>
    <row r="21503" spans="15:17">
      <c r="O21503" s="55"/>
      <c r="P21503" s="63"/>
      <c r="Q21503" s="63"/>
    </row>
    <row r="21504" spans="15:17">
      <c r="O21504" s="55"/>
      <c r="P21504" s="63"/>
      <c r="Q21504" s="63"/>
    </row>
    <row r="21505" spans="15:17">
      <c r="O21505" s="55"/>
      <c r="P21505" s="63"/>
      <c r="Q21505" s="63"/>
    </row>
    <row r="21506" spans="15:17">
      <c r="O21506" s="55"/>
      <c r="P21506" s="63"/>
      <c r="Q21506" s="63"/>
    </row>
    <row r="21507" spans="15:17">
      <c r="O21507" s="55"/>
      <c r="P21507" s="63"/>
      <c r="Q21507" s="63"/>
    </row>
    <row r="21508" spans="15:17">
      <c r="O21508" s="55"/>
      <c r="P21508" s="63"/>
      <c r="Q21508" s="63"/>
    </row>
    <row r="21509" spans="15:17">
      <c r="O21509" s="55"/>
      <c r="P21509" s="63"/>
      <c r="Q21509" s="63"/>
    </row>
    <row r="21510" spans="15:17">
      <c r="O21510" s="55"/>
      <c r="P21510" s="63"/>
      <c r="Q21510" s="63"/>
    </row>
    <row r="21511" spans="15:17">
      <c r="O21511" s="55"/>
      <c r="P21511" s="63"/>
      <c r="Q21511" s="63"/>
    </row>
    <row r="21512" spans="15:17">
      <c r="O21512" s="55"/>
      <c r="P21512" s="63"/>
      <c r="Q21512" s="63"/>
    </row>
    <row r="21513" spans="15:17">
      <c r="O21513" s="55"/>
      <c r="P21513" s="63"/>
      <c r="Q21513" s="63"/>
    </row>
    <row r="21514" spans="15:17">
      <c r="O21514" s="55"/>
      <c r="P21514" s="63"/>
      <c r="Q21514" s="63"/>
    </row>
    <row r="21515" spans="15:17">
      <c r="O21515" s="55"/>
      <c r="P21515" s="63"/>
      <c r="Q21515" s="63"/>
    </row>
    <row r="21516" spans="15:17">
      <c r="O21516" s="55"/>
      <c r="P21516" s="63"/>
      <c r="Q21516" s="63"/>
    </row>
    <row r="21517" spans="15:17">
      <c r="O21517" s="55"/>
      <c r="P21517" s="63"/>
      <c r="Q21517" s="63"/>
    </row>
    <row r="21518" spans="15:17">
      <c r="O21518" s="55"/>
      <c r="P21518" s="63"/>
      <c r="Q21518" s="63"/>
    </row>
    <row r="21519" spans="15:17">
      <c r="O21519" s="55"/>
      <c r="P21519" s="63"/>
      <c r="Q21519" s="63"/>
    </row>
    <row r="21520" spans="15:17">
      <c r="O21520" s="55"/>
      <c r="P21520" s="63"/>
      <c r="Q21520" s="63"/>
    </row>
    <row r="21521" spans="15:17">
      <c r="O21521" s="55"/>
      <c r="P21521" s="63"/>
      <c r="Q21521" s="63"/>
    </row>
    <row r="21522" spans="15:17">
      <c r="O21522" s="55"/>
      <c r="P21522" s="63"/>
      <c r="Q21522" s="63"/>
    </row>
    <row r="21523" spans="15:17">
      <c r="P21523" s="63"/>
      <c r="Q21523" s="63"/>
    </row>
    <row r="21524" spans="15:17">
      <c r="P21524" s="63"/>
      <c r="Q21524" s="63"/>
    </row>
    <row r="21525" spans="15:17">
      <c r="P21525" s="63"/>
      <c r="Q21525" s="63"/>
    </row>
    <row r="21526" spans="15:17">
      <c r="P21526" s="63"/>
      <c r="Q21526" s="63"/>
    </row>
    <row r="21527" spans="15:17">
      <c r="P21527" s="63"/>
      <c r="Q21527" s="63"/>
    </row>
    <row r="21528" spans="15:17">
      <c r="P21528" s="63"/>
      <c r="Q21528" s="63"/>
    </row>
    <row r="21529" spans="15:17">
      <c r="P21529" s="63"/>
      <c r="Q21529" s="63"/>
    </row>
    <row r="21530" spans="15:17">
      <c r="P21530" s="63"/>
      <c r="Q21530" s="63"/>
    </row>
    <row r="21531" spans="15:17">
      <c r="P21531" s="63"/>
      <c r="Q21531" s="63"/>
    </row>
    <row r="21532" spans="15:17">
      <c r="P21532" s="63"/>
      <c r="Q21532" s="63"/>
    </row>
    <row r="21533" spans="15:17">
      <c r="P21533" s="63"/>
      <c r="Q21533" s="63"/>
    </row>
    <row r="21534" spans="15:17">
      <c r="P21534" s="63"/>
      <c r="Q21534" s="63"/>
    </row>
    <row r="21535" spans="15:17">
      <c r="P21535" s="63"/>
      <c r="Q21535" s="63"/>
    </row>
    <row r="21536" spans="15:17">
      <c r="P21536" s="63"/>
      <c r="Q21536" s="63"/>
    </row>
    <row r="21537" spans="16:17">
      <c r="P21537" s="63"/>
      <c r="Q21537" s="63"/>
    </row>
    <row r="21538" spans="16:17">
      <c r="P21538" s="63"/>
      <c r="Q21538" s="63"/>
    </row>
    <row r="21539" spans="16:17">
      <c r="P21539" s="63"/>
      <c r="Q21539" s="63"/>
    </row>
    <row r="21540" spans="16:17">
      <c r="P21540" s="63"/>
      <c r="Q21540" s="63"/>
    </row>
    <row r="21541" spans="16:17">
      <c r="P21541" s="63"/>
      <c r="Q21541" s="63"/>
    </row>
    <row r="21542" spans="16:17">
      <c r="P21542" s="63"/>
      <c r="Q21542" s="63"/>
    </row>
    <row r="21543" spans="16:17">
      <c r="P21543" s="63"/>
      <c r="Q21543" s="63"/>
    </row>
    <row r="21544" spans="16:17">
      <c r="P21544" s="63"/>
      <c r="Q21544" s="63"/>
    </row>
    <row r="21545" spans="16:17">
      <c r="P21545" s="63"/>
      <c r="Q21545" s="63"/>
    </row>
    <row r="21546" spans="16:17">
      <c r="P21546" s="63"/>
      <c r="Q21546" s="63"/>
    </row>
    <row r="21547" spans="16:17">
      <c r="P21547" s="63"/>
      <c r="Q21547" s="63"/>
    </row>
    <row r="21548" spans="16:17">
      <c r="P21548" s="63"/>
      <c r="Q21548" s="63"/>
    </row>
    <row r="21549" spans="16:17">
      <c r="P21549" s="63"/>
      <c r="Q21549" s="63"/>
    </row>
    <row r="21550" spans="16:17">
      <c r="P21550" s="63"/>
      <c r="Q21550" s="63"/>
    </row>
    <row r="21551" spans="16:17">
      <c r="P21551" s="63"/>
      <c r="Q21551" s="63"/>
    </row>
    <row r="21552" spans="16:17">
      <c r="P21552" s="63"/>
      <c r="Q21552" s="63"/>
    </row>
    <row r="21553" spans="16:17">
      <c r="P21553" s="63"/>
      <c r="Q21553" s="63"/>
    </row>
    <row r="21554" spans="16:17">
      <c r="P21554" s="63"/>
      <c r="Q21554" s="63"/>
    </row>
    <row r="21555" spans="16:17">
      <c r="P21555" s="63"/>
      <c r="Q21555" s="63"/>
    </row>
    <row r="21556" spans="16:17">
      <c r="P21556" s="63"/>
      <c r="Q21556" s="63"/>
    </row>
    <row r="21557" spans="16:17">
      <c r="P21557" s="63"/>
      <c r="Q21557" s="63"/>
    </row>
    <row r="21558" spans="16:17">
      <c r="P21558" s="63"/>
      <c r="Q21558" s="63"/>
    </row>
    <row r="21559" spans="16:17">
      <c r="P21559" s="63"/>
      <c r="Q21559" s="63"/>
    </row>
    <row r="21560" spans="16:17">
      <c r="P21560" s="63"/>
      <c r="Q21560" s="63"/>
    </row>
    <row r="21561" spans="16:17">
      <c r="P21561" s="63"/>
      <c r="Q21561" s="63"/>
    </row>
    <row r="21562" spans="16:17">
      <c r="P21562" s="63"/>
      <c r="Q21562" s="63"/>
    </row>
    <row r="21563" spans="16:17">
      <c r="P21563" s="63"/>
      <c r="Q21563" s="63"/>
    </row>
    <row r="21564" spans="16:17">
      <c r="P21564" s="63"/>
      <c r="Q21564" s="63"/>
    </row>
    <row r="21565" spans="16:17">
      <c r="P21565" s="63"/>
      <c r="Q21565" s="63"/>
    </row>
    <row r="21566" spans="16:17">
      <c r="P21566" s="63"/>
      <c r="Q21566" s="63"/>
    </row>
    <row r="21567" spans="16:17">
      <c r="P21567" s="63"/>
      <c r="Q21567" s="63"/>
    </row>
    <row r="21568" spans="16:17">
      <c r="P21568" s="63"/>
      <c r="Q21568" s="63"/>
    </row>
    <row r="21569" spans="16:17">
      <c r="P21569" s="63"/>
      <c r="Q21569" s="63"/>
    </row>
    <row r="21570" spans="16:17">
      <c r="P21570" s="63"/>
      <c r="Q21570" s="63"/>
    </row>
    <row r="21571" spans="16:17">
      <c r="P21571" s="63"/>
      <c r="Q21571" s="63"/>
    </row>
    <row r="21572" spans="16:17">
      <c r="P21572" s="63"/>
      <c r="Q21572" s="63"/>
    </row>
    <row r="21573" spans="16:17">
      <c r="P21573" s="63"/>
      <c r="Q21573" s="63"/>
    </row>
    <row r="21574" spans="16:17">
      <c r="P21574" s="63"/>
      <c r="Q21574" s="63"/>
    </row>
    <row r="21575" spans="16:17">
      <c r="P21575" s="63"/>
      <c r="Q21575" s="63"/>
    </row>
    <row r="21576" spans="16:17">
      <c r="P21576" s="63"/>
      <c r="Q21576" s="63"/>
    </row>
    <row r="21577" spans="16:17">
      <c r="P21577" s="63"/>
      <c r="Q21577" s="63"/>
    </row>
    <row r="21578" spans="16:17">
      <c r="P21578" s="63"/>
      <c r="Q21578" s="63"/>
    </row>
    <row r="21579" spans="16:17">
      <c r="P21579" s="63"/>
      <c r="Q21579" s="63"/>
    </row>
    <row r="21580" spans="16:17">
      <c r="P21580" s="63"/>
      <c r="Q21580" s="63"/>
    </row>
    <row r="21581" spans="16:17">
      <c r="P21581" s="63"/>
      <c r="Q21581" s="63"/>
    </row>
    <row r="21582" spans="16:17">
      <c r="P21582" s="63"/>
      <c r="Q21582" s="63"/>
    </row>
    <row r="21583" spans="16:17">
      <c r="P21583" s="63"/>
      <c r="Q21583" s="63"/>
    </row>
    <row r="21584" spans="16:17">
      <c r="P21584" s="63"/>
      <c r="Q21584" s="63"/>
    </row>
    <row r="21585" spans="16:17">
      <c r="P21585" s="63"/>
      <c r="Q21585" s="63"/>
    </row>
    <row r="21586" spans="16:17">
      <c r="P21586" s="63"/>
      <c r="Q21586" s="63"/>
    </row>
    <row r="21587" spans="16:17">
      <c r="P21587" s="63"/>
      <c r="Q21587" s="63"/>
    </row>
    <row r="21588" spans="16:17">
      <c r="P21588" s="63"/>
      <c r="Q21588" s="63"/>
    </row>
    <row r="21589" spans="16:17">
      <c r="P21589" s="63"/>
      <c r="Q21589" s="63"/>
    </row>
    <row r="21590" spans="16:17">
      <c r="P21590" s="63"/>
      <c r="Q21590" s="63"/>
    </row>
    <row r="21591" spans="16:17">
      <c r="P21591" s="63"/>
      <c r="Q21591" s="63"/>
    </row>
    <row r="21592" spans="16:17">
      <c r="P21592" s="63"/>
      <c r="Q21592" s="63"/>
    </row>
    <row r="21593" spans="16:17">
      <c r="P21593" s="63"/>
      <c r="Q21593" s="63"/>
    </row>
    <row r="21594" spans="16:17">
      <c r="P21594" s="63"/>
      <c r="Q21594" s="63"/>
    </row>
    <row r="21595" spans="16:17">
      <c r="P21595" s="63"/>
      <c r="Q21595" s="63"/>
    </row>
    <row r="21596" spans="16:17">
      <c r="P21596" s="63"/>
      <c r="Q21596" s="63"/>
    </row>
    <row r="21597" spans="16:17">
      <c r="P21597" s="63"/>
      <c r="Q21597" s="63"/>
    </row>
    <row r="21598" spans="16:17">
      <c r="P21598" s="63"/>
      <c r="Q21598" s="63"/>
    </row>
    <row r="21599" spans="16:17">
      <c r="P21599" s="63"/>
      <c r="Q21599" s="63"/>
    </row>
    <row r="21600" spans="16:17">
      <c r="P21600" s="63"/>
      <c r="Q21600" s="63"/>
    </row>
    <row r="21601" spans="16:17">
      <c r="P21601" s="63"/>
      <c r="Q21601" s="63"/>
    </row>
    <row r="21602" spans="16:17">
      <c r="P21602" s="63"/>
      <c r="Q21602" s="63"/>
    </row>
    <row r="21603" spans="16:17">
      <c r="P21603" s="63"/>
      <c r="Q21603" s="63"/>
    </row>
    <row r="21604" spans="16:17">
      <c r="P21604" s="63"/>
      <c r="Q21604" s="63"/>
    </row>
    <row r="21605" spans="16:17">
      <c r="P21605" s="63"/>
      <c r="Q21605" s="63"/>
    </row>
    <row r="21606" spans="16:17">
      <c r="P21606" s="63"/>
      <c r="Q21606" s="63"/>
    </row>
    <row r="21607" spans="16:17">
      <c r="P21607" s="63"/>
      <c r="Q21607" s="63"/>
    </row>
    <row r="21608" spans="16:17">
      <c r="P21608" s="63"/>
      <c r="Q21608" s="63"/>
    </row>
    <row r="21609" spans="16:17">
      <c r="P21609" s="63"/>
      <c r="Q21609" s="63"/>
    </row>
    <row r="21610" spans="16:17">
      <c r="P21610" s="63"/>
      <c r="Q21610" s="63"/>
    </row>
    <row r="21611" spans="16:17">
      <c r="P21611" s="63"/>
      <c r="Q21611" s="63"/>
    </row>
    <row r="21612" spans="16:17">
      <c r="P21612" s="63"/>
      <c r="Q21612" s="63"/>
    </row>
    <row r="21613" spans="16:17">
      <c r="P21613" s="63"/>
      <c r="Q21613" s="63"/>
    </row>
    <row r="21614" spans="16:17">
      <c r="P21614" s="63"/>
      <c r="Q21614" s="63"/>
    </row>
    <row r="21615" spans="16:17">
      <c r="P21615" s="63"/>
      <c r="Q21615" s="63"/>
    </row>
    <row r="21616" spans="16:17">
      <c r="P21616" s="63"/>
      <c r="Q21616" s="63"/>
    </row>
    <row r="21617" spans="16:17">
      <c r="P21617" s="63"/>
      <c r="Q21617" s="63"/>
    </row>
    <row r="21618" spans="16:17">
      <c r="P21618" s="63"/>
      <c r="Q21618" s="63"/>
    </row>
    <row r="21619" spans="16:17">
      <c r="P21619" s="63"/>
      <c r="Q21619" s="63"/>
    </row>
    <row r="21620" spans="16:17">
      <c r="P21620" s="63"/>
      <c r="Q21620" s="63"/>
    </row>
    <row r="21621" spans="16:17">
      <c r="P21621" s="63"/>
      <c r="Q21621" s="63"/>
    </row>
    <row r="21622" spans="16:17">
      <c r="P21622" s="63"/>
      <c r="Q21622" s="63"/>
    </row>
    <row r="21623" spans="16:17">
      <c r="P21623" s="63"/>
      <c r="Q21623" s="63"/>
    </row>
    <row r="21624" spans="16:17">
      <c r="P21624" s="63"/>
      <c r="Q21624" s="63"/>
    </row>
    <row r="21625" spans="16:17">
      <c r="P21625" s="63"/>
      <c r="Q21625" s="63"/>
    </row>
    <row r="21626" spans="16:17">
      <c r="P21626" s="63"/>
      <c r="Q21626" s="63"/>
    </row>
    <row r="21627" spans="16:17">
      <c r="P21627" s="63"/>
      <c r="Q21627" s="63"/>
    </row>
    <row r="21628" spans="16:17">
      <c r="P21628" s="63"/>
      <c r="Q21628" s="63"/>
    </row>
    <row r="21629" spans="16:17">
      <c r="P21629" s="63"/>
      <c r="Q21629" s="63"/>
    </row>
    <row r="21630" spans="16:17">
      <c r="P21630" s="63"/>
      <c r="Q21630" s="63"/>
    </row>
    <row r="21631" spans="16:17">
      <c r="P21631" s="63"/>
      <c r="Q21631" s="63"/>
    </row>
    <row r="21632" spans="16:17">
      <c r="P21632" s="63"/>
      <c r="Q21632" s="63"/>
    </row>
    <row r="21633" spans="16:17">
      <c r="P21633" s="63"/>
      <c r="Q21633" s="63"/>
    </row>
    <row r="21634" spans="16:17">
      <c r="P21634" s="63"/>
      <c r="Q21634" s="63"/>
    </row>
    <row r="21635" spans="16:17">
      <c r="P21635" s="63"/>
      <c r="Q21635" s="63"/>
    </row>
    <row r="21636" spans="16:17">
      <c r="P21636" s="63"/>
      <c r="Q21636" s="63"/>
    </row>
    <row r="21637" spans="16:17">
      <c r="P21637" s="63"/>
      <c r="Q21637" s="63"/>
    </row>
    <row r="21638" spans="16:17">
      <c r="P21638" s="63"/>
      <c r="Q21638" s="63"/>
    </row>
    <row r="21639" spans="16:17">
      <c r="P21639" s="63"/>
      <c r="Q21639" s="63"/>
    </row>
    <row r="21640" spans="16:17">
      <c r="P21640" s="63"/>
      <c r="Q21640" s="63"/>
    </row>
    <row r="21641" spans="16:17">
      <c r="P21641" s="63"/>
      <c r="Q21641" s="63"/>
    </row>
    <row r="21642" spans="16:17">
      <c r="P21642" s="63"/>
      <c r="Q21642" s="63"/>
    </row>
    <row r="21643" spans="16:17">
      <c r="P21643" s="63"/>
      <c r="Q21643" s="63"/>
    </row>
    <row r="21644" spans="16:17">
      <c r="P21644" s="63"/>
      <c r="Q21644" s="63"/>
    </row>
    <row r="21645" spans="16:17">
      <c r="P21645" s="63"/>
      <c r="Q21645" s="63"/>
    </row>
    <row r="21646" spans="16:17">
      <c r="P21646" s="63"/>
      <c r="Q21646" s="63"/>
    </row>
    <row r="21647" spans="16:17">
      <c r="P21647" s="63"/>
      <c r="Q21647" s="63"/>
    </row>
    <row r="21648" spans="16:17">
      <c r="P21648" s="63"/>
      <c r="Q21648" s="63"/>
    </row>
    <row r="21649" spans="16:17">
      <c r="P21649" s="63"/>
      <c r="Q21649" s="63"/>
    </row>
    <row r="21650" spans="16:17">
      <c r="P21650" s="63"/>
      <c r="Q21650" s="63"/>
    </row>
    <row r="21651" spans="16:17">
      <c r="P21651" s="63"/>
      <c r="Q21651" s="63"/>
    </row>
    <row r="21652" spans="16:17">
      <c r="P21652" s="63"/>
      <c r="Q21652" s="63"/>
    </row>
    <row r="21653" spans="16:17">
      <c r="P21653" s="63"/>
      <c r="Q21653" s="63"/>
    </row>
    <row r="21654" spans="16:17">
      <c r="P21654" s="63"/>
      <c r="Q21654" s="63"/>
    </row>
    <row r="21655" spans="16:17">
      <c r="P21655" s="63"/>
      <c r="Q21655" s="63"/>
    </row>
    <row r="21656" spans="16:17">
      <c r="P21656" s="63"/>
      <c r="Q21656" s="63"/>
    </row>
    <row r="21657" spans="16:17">
      <c r="P21657" s="63"/>
      <c r="Q21657" s="63"/>
    </row>
    <row r="21658" spans="16:17">
      <c r="P21658" s="63"/>
      <c r="Q21658" s="63"/>
    </row>
    <row r="21659" spans="16:17">
      <c r="P21659" s="63"/>
      <c r="Q21659" s="63"/>
    </row>
    <row r="21660" spans="16:17">
      <c r="P21660" s="63"/>
      <c r="Q21660" s="63"/>
    </row>
    <row r="21661" spans="16:17">
      <c r="P21661" s="63"/>
      <c r="Q21661" s="63"/>
    </row>
    <row r="21662" spans="16:17">
      <c r="P21662" s="63"/>
      <c r="Q21662" s="63"/>
    </row>
    <row r="21663" spans="16:17">
      <c r="P21663" s="63"/>
      <c r="Q21663" s="63"/>
    </row>
    <row r="21664" spans="16:17">
      <c r="P21664" s="63"/>
      <c r="Q21664" s="63"/>
    </row>
    <row r="21665" spans="16:17">
      <c r="P21665" s="63"/>
      <c r="Q21665" s="63"/>
    </row>
    <row r="21666" spans="16:17">
      <c r="P21666" s="63"/>
      <c r="Q21666" s="63"/>
    </row>
    <row r="21667" spans="16:17">
      <c r="P21667" s="63"/>
      <c r="Q21667" s="63"/>
    </row>
    <row r="21668" spans="16:17">
      <c r="P21668" s="63"/>
      <c r="Q21668" s="63"/>
    </row>
    <row r="21669" spans="16:17">
      <c r="P21669" s="63"/>
      <c r="Q21669" s="63"/>
    </row>
    <row r="21670" spans="16:17">
      <c r="P21670" s="63"/>
      <c r="Q21670" s="63"/>
    </row>
    <row r="21671" spans="16:17">
      <c r="P21671" s="63"/>
      <c r="Q21671" s="63"/>
    </row>
    <row r="21672" spans="16:17">
      <c r="P21672" s="63"/>
      <c r="Q21672" s="63"/>
    </row>
    <row r="21673" spans="16:17">
      <c r="P21673" s="63"/>
      <c r="Q21673" s="63"/>
    </row>
    <row r="21674" spans="16:17">
      <c r="P21674" s="63"/>
      <c r="Q21674" s="63"/>
    </row>
    <row r="21675" spans="16:17">
      <c r="P21675" s="63"/>
      <c r="Q21675" s="63"/>
    </row>
    <row r="21676" spans="16:17">
      <c r="P21676" s="63"/>
      <c r="Q21676" s="63"/>
    </row>
    <row r="21677" spans="16:17">
      <c r="P21677" s="63"/>
      <c r="Q21677" s="63"/>
    </row>
    <row r="21678" spans="16:17">
      <c r="P21678" s="63"/>
      <c r="Q21678" s="63"/>
    </row>
    <row r="21679" spans="16:17">
      <c r="P21679" s="63"/>
      <c r="Q21679" s="63"/>
    </row>
    <row r="21680" spans="16:17">
      <c r="P21680" s="63"/>
      <c r="Q21680" s="63"/>
    </row>
    <row r="21681" spans="16:17">
      <c r="P21681" s="63"/>
      <c r="Q21681" s="63"/>
    </row>
    <row r="21682" spans="16:17">
      <c r="P21682" s="63"/>
      <c r="Q21682" s="63"/>
    </row>
    <row r="21683" spans="16:17">
      <c r="P21683" s="63"/>
      <c r="Q21683" s="63"/>
    </row>
    <row r="21684" spans="16:17">
      <c r="P21684" s="63"/>
      <c r="Q21684" s="63"/>
    </row>
    <row r="21685" spans="16:17">
      <c r="P21685" s="63"/>
      <c r="Q21685" s="63"/>
    </row>
    <row r="21686" spans="16:17">
      <c r="P21686" s="63"/>
      <c r="Q21686" s="63"/>
    </row>
    <row r="21687" spans="16:17">
      <c r="P21687" s="63"/>
      <c r="Q21687" s="63"/>
    </row>
    <row r="21688" spans="16:17">
      <c r="P21688" s="63"/>
      <c r="Q21688" s="63"/>
    </row>
    <row r="21689" spans="16:17">
      <c r="P21689" s="63"/>
      <c r="Q21689" s="63"/>
    </row>
    <row r="21690" spans="16:17">
      <c r="P21690" s="63"/>
      <c r="Q21690" s="63"/>
    </row>
    <row r="21691" spans="16:17">
      <c r="P21691" s="63"/>
      <c r="Q21691" s="63"/>
    </row>
    <row r="21692" spans="16:17">
      <c r="P21692" s="63"/>
      <c r="Q21692" s="63"/>
    </row>
    <row r="21693" spans="16:17">
      <c r="P21693" s="63"/>
      <c r="Q21693" s="63"/>
    </row>
    <row r="21694" spans="16:17">
      <c r="P21694" s="63"/>
      <c r="Q21694" s="63"/>
    </row>
    <row r="21695" spans="16:17">
      <c r="P21695" s="63"/>
      <c r="Q21695" s="63"/>
    </row>
    <row r="21696" spans="16:17">
      <c r="P21696" s="63"/>
      <c r="Q21696" s="63"/>
    </row>
    <row r="21697" spans="16:17">
      <c r="P21697" s="63"/>
      <c r="Q21697" s="63"/>
    </row>
    <row r="21698" spans="16:17">
      <c r="P21698" s="63"/>
      <c r="Q21698" s="63"/>
    </row>
    <row r="21699" spans="16:17">
      <c r="P21699" s="63"/>
      <c r="Q21699" s="63"/>
    </row>
    <row r="21700" spans="16:17">
      <c r="P21700" s="63"/>
      <c r="Q21700" s="63"/>
    </row>
    <row r="21701" spans="16:17">
      <c r="P21701" s="63"/>
      <c r="Q21701" s="63"/>
    </row>
    <row r="21702" spans="16:17">
      <c r="P21702" s="63"/>
      <c r="Q21702" s="63"/>
    </row>
    <row r="21703" spans="16:17">
      <c r="P21703" s="63"/>
      <c r="Q21703" s="63"/>
    </row>
    <row r="21704" spans="16:17">
      <c r="P21704" s="63"/>
      <c r="Q21704" s="63"/>
    </row>
    <row r="21705" spans="16:17">
      <c r="P21705" s="63"/>
      <c r="Q21705" s="63"/>
    </row>
    <row r="21706" spans="16:17">
      <c r="P21706" s="63"/>
      <c r="Q21706" s="63"/>
    </row>
    <row r="21707" spans="16:17">
      <c r="P21707" s="63"/>
      <c r="Q21707" s="63"/>
    </row>
    <row r="21708" spans="16:17">
      <c r="P21708" s="63"/>
      <c r="Q21708" s="63"/>
    </row>
    <row r="21709" spans="16:17">
      <c r="P21709" s="63"/>
      <c r="Q21709" s="63"/>
    </row>
    <row r="21710" spans="16:17">
      <c r="P21710" s="63"/>
      <c r="Q21710" s="63"/>
    </row>
    <row r="21711" spans="16:17">
      <c r="P21711" s="63"/>
      <c r="Q21711" s="63"/>
    </row>
    <row r="21712" spans="16:17">
      <c r="P21712" s="63"/>
      <c r="Q21712" s="63"/>
    </row>
    <row r="21713" spans="16:17">
      <c r="P21713" s="63"/>
      <c r="Q21713" s="63"/>
    </row>
    <row r="21714" spans="16:17">
      <c r="P21714" s="63"/>
      <c r="Q21714" s="63"/>
    </row>
    <row r="21715" spans="16:17">
      <c r="P21715" s="63"/>
      <c r="Q21715" s="63"/>
    </row>
    <row r="21716" spans="16:17">
      <c r="P21716" s="63"/>
      <c r="Q21716" s="63"/>
    </row>
    <row r="21717" spans="16:17">
      <c r="P21717" s="63"/>
      <c r="Q21717" s="63"/>
    </row>
    <row r="21718" spans="16:17">
      <c r="P21718" s="63"/>
      <c r="Q21718" s="63"/>
    </row>
    <row r="21719" spans="16:17">
      <c r="P21719" s="63"/>
      <c r="Q21719" s="63"/>
    </row>
    <row r="21720" spans="16:17">
      <c r="P21720" s="63"/>
      <c r="Q21720" s="63"/>
    </row>
    <row r="21721" spans="16:17">
      <c r="P21721" s="63"/>
      <c r="Q21721" s="63"/>
    </row>
    <row r="21722" spans="16:17">
      <c r="P21722" s="63"/>
      <c r="Q21722" s="63"/>
    </row>
    <row r="21723" spans="16:17">
      <c r="P21723" s="63"/>
      <c r="Q21723" s="63"/>
    </row>
    <row r="21724" spans="16:17">
      <c r="P21724" s="63"/>
      <c r="Q21724" s="63"/>
    </row>
    <row r="21725" spans="16:17">
      <c r="P21725" s="63"/>
      <c r="Q21725" s="63"/>
    </row>
    <row r="21726" spans="16:17">
      <c r="P21726" s="63"/>
      <c r="Q21726" s="63"/>
    </row>
    <row r="21727" spans="16:17">
      <c r="P21727" s="63"/>
      <c r="Q21727" s="63"/>
    </row>
    <row r="21728" spans="16:17">
      <c r="P21728" s="63"/>
      <c r="Q21728" s="63"/>
    </row>
    <row r="21729" spans="16:17">
      <c r="P21729" s="63"/>
      <c r="Q21729" s="63"/>
    </row>
    <row r="21730" spans="16:17">
      <c r="P21730" s="63"/>
      <c r="Q21730" s="63"/>
    </row>
    <row r="21731" spans="16:17">
      <c r="P21731" s="63"/>
      <c r="Q21731" s="63"/>
    </row>
    <row r="21732" spans="16:17">
      <c r="P21732" s="63"/>
      <c r="Q21732" s="63"/>
    </row>
    <row r="21733" spans="16:17">
      <c r="P21733" s="63"/>
      <c r="Q21733" s="63"/>
    </row>
    <row r="21734" spans="16:17">
      <c r="P21734" s="63"/>
      <c r="Q21734" s="63"/>
    </row>
    <row r="21735" spans="16:17">
      <c r="P21735" s="63"/>
      <c r="Q21735" s="63"/>
    </row>
    <row r="21736" spans="16:17">
      <c r="P21736" s="63"/>
      <c r="Q21736" s="63"/>
    </row>
    <row r="21737" spans="16:17">
      <c r="P21737" s="63"/>
      <c r="Q21737" s="63"/>
    </row>
    <row r="21738" spans="16:17">
      <c r="P21738" s="63"/>
      <c r="Q21738" s="63"/>
    </row>
    <row r="21739" spans="16:17">
      <c r="P21739" s="63"/>
      <c r="Q21739" s="63"/>
    </row>
    <row r="21740" spans="16:17">
      <c r="P21740" s="63"/>
      <c r="Q21740" s="63"/>
    </row>
    <row r="21741" spans="16:17">
      <c r="P21741" s="63"/>
      <c r="Q21741" s="63"/>
    </row>
    <row r="21742" spans="16:17">
      <c r="P21742" s="63"/>
      <c r="Q21742" s="63"/>
    </row>
    <row r="21743" spans="16:17">
      <c r="P21743" s="63"/>
      <c r="Q21743" s="63"/>
    </row>
    <row r="21744" spans="16:17">
      <c r="P21744" s="63"/>
      <c r="Q21744" s="63"/>
    </row>
    <row r="21745" spans="16:17">
      <c r="P21745" s="63"/>
      <c r="Q21745" s="63"/>
    </row>
    <row r="21746" spans="16:17">
      <c r="P21746" s="63"/>
      <c r="Q21746" s="63"/>
    </row>
    <row r="21747" spans="16:17">
      <c r="P21747" s="63"/>
      <c r="Q21747" s="63"/>
    </row>
    <row r="21748" spans="16:17">
      <c r="P21748" s="63"/>
      <c r="Q21748" s="63"/>
    </row>
    <row r="21749" spans="16:17">
      <c r="P21749" s="63"/>
      <c r="Q21749" s="63"/>
    </row>
    <row r="21750" spans="16:17">
      <c r="P21750" s="63"/>
      <c r="Q21750" s="63"/>
    </row>
    <row r="21751" spans="16:17">
      <c r="P21751" s="63"/>
      <c r="Q21751" s="63"/>
    </row>
    <row r="21752" spans="16:17">
      <c r="P21752" s="63"/>
      <c r="Q21752" s="63"/>
    </row>
    <row r="21753" spans="16:17">
      <c r="P21753" s="63"/>
      <c r="Q21753" s="63"/>
    </row>
    <row r="21754" spans="16:17">
      <c r="P21754" s="63"/>
      <c r="Q21754" s="63"/>
    </row>
    <row r="21755" spans="16:17">
      <c r="P21755" s="63"/>
      <c r="Q21755" s="63"/>
    </row>
    <row r="21756" spans="16:17">
      <c r="P21756" s="63"/>
      <c r="Q21756" s="63"/>
    </row>
    <row r="21757" spans="16:17">
      <c r="P21757" s="63"/>
      <c r="Q21757" s="63"/>
    </row>
    <row r="21758" spans="16:17">
      <c r="P21758" s="63"/>
      <c r="Q21758" s="63"/>
    </row>
    <row r="21759" spans="16:17">
      <c r="P21759" s="63"/>
      <c r="Q21759" s="63"/>
    </row>
    <row r="21760" spans="16:17">
      <c r="P21760" s="63"/>
      <c r="Q21760" s="63"/>
    </row>
    <row r="21761" spans="16:17">
      <c r="P21761" s="63"/>
      <c r="Q21761" s="63"/>
    </row>
    <row r="21762" spans="16:17">
      <c r="P21762" s="63"/>
      <c r="Q21762" s="63"/>
    </row>
    <row r="21763" spans="16:17">
      <c r="P21763" s="63"/>
      <c r="Q21763" s="63"/>
    </row>
    <row r="21764" spans="16:17">
      <c r="P21764" s="63"/>
      <c r="Q21764" s="63"/>
    </row>
    <row r="21765" spans="16:17">
      <c r="P21765" s="63"/>
      <c r="Q21765" s="63"/>
    </row>
    <row r="21766" spans="16:17">
      <c r="P21766" s="63"/>
      <c r="Q21766" s="63"/>
    </row>
    <row r="21767" spans="16:17">
      <c r="P21767" s="63"/>
      <c r="Q21767" s="63"/>
    </row>
    <row r="21768" spans="16:17">
      <c r="P21768" s="63"/>
      <c r="Q21768" s="63"/>
    </row>
    <row r="21769" spans="16:17">
      <c r="P21769" s="63"/>
      <c r="Q21769" s="63"/>
    </row>
    <row r="21770" spans="16:17">
      <c r="P21770" s="63"/>
      <c r="Q21770" s="63"/>
    </row>
    <row r="21771" spans="16:17">
      <c r="P21771" s="63"/>
      <c r="Q21771" s="63"/>
    </row>
    <row r="21772" spans="16:17">
      <c r="P21772" s="63"/>
      <c r="Q21772" s="63"/>
    </row>
    <row r="21773" spans="16:17">
      <c r="P21773" s="63"/>
      <c r="Q21773" s="63"/>
    </row>
    <row r="21774" spans="16:17">
      <c r="P21774" s="63"/>
      <c r="Q21774" s="63"/>
    </row>
    <row r="21775" spans="16:17">
      <c r="P21775" s="63"/>
      <c r="Q21775" s="63"/>
    </row>
    <row r="21776" spans="16:17">
      <c r="P21776" s="63"/>
      <c r="Q21776" s="63"/>
    </row>
    <row r="21777" spans="16:17">
      <c r="P21777" s="63"/>
      <c r="Q21777" s="63"/>
    </row>
    <row r="21778" spans="16:17">
      <c r="P21778" s="63"/>
      <c r="Q21778" s="63"/>
    </row>
    <row r="21779" spans="16:17">
      <c r="P21779" s="63"/>
      <c r="Q21779" s="63"/>
    </row>
    <row r="21780" spans="16:17">
      <c r="P21780" s="63"/>
      <c r="Q21780" s="63"/>
    </row>
    <row r="21781" spans="16:17">
      <c r="P21781" s="63"/>
      <c r="Q21781" s="63"/>
    </row>
    <row r="21782" spans="16:17">
      <c r="P21782" s="63"/>
      <c r="Q21782" s="63"/>
    </row>
    <row r="21783" spans="16:17">
      <c r="P21783" s="63"/>
      <c r="Q21783" s="63"/>
    </row>
    <row r="21784" spans="16:17">
      <c r="P21784" s="63"/>
      <c r="Q21784" s="63"/>
    </row>
    <row r="21785" spans="16:17">
      <c r="P21785" s="63"/>
      <c r="Q21785" s="63"/>
    </row>
    <row r="21786" spans="16:17">
      <c r="P21786" s="63"/>
      <c r="Q21786" s="63"/>
    </row>
    <row r="21787" spans="16:17">
      <c r="P21787" s="63"/>
      <c r="Q21787" s="63"/>
    </row>
    <row r="21788" spans="16:17">
      <c r="P21788" s="63"/>
      <c r="Q21788" s="63"/>
    </row>
    <row r="21789" spans="16:17">
      <c r="P21789" s="63"/>
      <c r="Q21789" s="63"/>
    </row>
    <row r="21790" spans="16:17">
      <c r="P21790" s="63"/>
      <c r="Q21790" s="63"/>
    </row>
    <row r="21791" spans="16:17">
      <c r="P21791" s="63"/>
      <c r="Q21791" s="63"/>
    </row>
    <row r="21792" spans="16:17">
      <c r="P21792" s="63"/>
      <c r="Q21792" s="63"/>
    </row>
    <row r="21793" spans="16:17">
      <c r="P21793" s="63"/>
      <c r="Q21793" s="63"/>
    </row>
    <row r="21794" spans="16:17">
      <c r="P21794" s="63"/>
      <c r="Q21794" s="63"/>
    </row>
    <row r="21795" spans="16:17">
      <c r="P21795" s="63"/>
      <c r="Q21795" s="63"/>
    </row>
    <row r="21796" spans="16:17">
      <c r="P21796" s="63"/>
      <c r="Q21796" s="63"/>
    </row>
    <row r="21797" spans="16:17">
      <c r="P21797" s="63"/>
      <c r="Q21797" s="63"/>
    </row>
    <row r="21798" spans="16:17">
      <c r="P21798" s="63"/>
      <c r="Q21798" s="63"/>
    </row>
    <row r="21799" spans="16:17">
      <c r="P21799" s="63"/>
      <c r="Q21799" s="63"/>
    </row>
    <row r="21800" spans="16:17">
      <c r="P21800" s="63"/>
      <c r="Q21800" s="63"/>
    </row>
    <row r="21801" spans="16:17">
      <c r="P21801" s="63"/>
      <c r="Q21801" s="63"/>
    </row>
    <row r="21802" spans="16:17">
      <c r="P21802" s="63"/>
      <c r="Q21802" s="63"/>
    </row>
    <row r="21803" spans="16:17">
      <c r="P21803" s="63"/>
      <c r="Q21803" s="63"/>
    </row>
    <row r="21804" spans="16:17">
      <c r="P21804" s="63"/>
      <c r="Q21804" s="63"/>
    </row>
    <row r="21805" spans="16:17">
      <c r="P21805" s="63"/>
      <c r="Q21805" s="63"/>
    </row>
    <row r="21806" spans="16:17">
      <c r="P21806" s="63"/>
      <c r="Q21806" s="63"/>
    </row>
    <row r="21807" spans="16:17">
      <c r="P21807" s="63"/>
      <c r="Q21807" s="63"/>
    </row>
    <row r="21808" spans="16:17">
      <c r="P21808" s="63"/>
      <c r="Q21808" s="63"/>
    </row>
    <row r="21809" spans="16:17">
      <c r="P21809" s="63"/>
      <c r="Q21809" s="63"/>
    </row>
    <row r="21810" spans="16:17">
      <c r="P21810" s="63"/>
      <c r="Q21810" s="63"/>
    </row>
    <row r="21811" spans="16:17">
      <c r="P21811" s="63"/>
      <c r="Q21811" s="63"/>
    </row>
    <row r="21812" spans="16:17">
      <c r="P21812" s="63"/>
      <c r="Q21812" s="63"/>
    </row>
    <row r="21813" spans="16:17">
      <c r="P21813" s="63"/>
      <c r="Q21813" s="63"/>
    </row>
    <row r="21814" spans="16:17">
      <c r="P21814" s="63"/>
      <c r="Q21814" s="63"/>
    </row>
    <row r="21815" spans="16:17">
      <c r="P21815" s="63"/>
      <c r="Q21815" s="63"/>
    </row>
    <row r="21816" spans="16:17">
      <c r="P21816" s="63"/>
      <c r="Q21816" s="63"/>
    </row>
    <row r="21817" spans="16:17">
      <c r="P21817" s="63"/>
      <c r="Q21817" s="63"/>
    </row>
    <row r="21818" spans="16:17">
      <c r="P21818" s="63"/>
      <c r="Q21818" s="63"/>
    </row>
    <row r="21819" spans="16:17">
      <c r="P21819" s="63"/>
      <c r="Q21819" s="63"/>
    </row>
    <row r="21820" spans="16:17">
      <c r="P21820" s="63"/>
      <c r="Q21820" s="63"/>
    </row>
    <row r="21821" spans="16:17">
      <c r="P21821" s="63"/>
      <c r="Q21821" s="63"/>
    </row>
    <row r="21822" spans="16:17">
      <c r="P21822" s="63"/>
      <c r="Q21822" s="63"/>
    </row>
    <row r="21823" spans="16:17">
      <c r="P21823" s="63"/>
      <c r="Q21823" s="63"/>
    </row>
    <row r="21824" spans="16:17">
      <c r="P21824" s="63"/>
      <c r="Q21824" s="63"/>
    </row>
    <row r="21825" spans="16:17">
      <c r="P21825" s="63"/>
      <c r="Q21825" s="63"/>
    </row>
    <row r="21826" spans="16:17">
      <c r="P21826" s="63"/>
      <c r="Q21826" s="63"/>
    </row>
    <row r="21827" spans="16:17">
      <c r="P21827" s="63"/>
      <c r="Q21827" s="63"/>
    </row>
    <row r="21828" spans="16:17">
      <c r="P21828" s="63"/>
      <c r="Q21828" s="63"/>
    </row>
    <row r="21829" spans="16:17">
      <c r="P21829" s="63"/>
      <c r="Q21829" s="63"/>
    </row>
    <row r="21830" spans="16:17">
      <c r="P21830" s="63"/>
      <c r="Q21830" s="63"/>
    </row>
    <row r="21831" spans="16:17">
      <c r="P21831" s="63"/>
      <c r="Q21831" s="63"/>
    </row>
    <row r="21832" spans="16:17">
      <c r="P21832" s="63"/>
      <c r="Q21832" s="63"/>
    </row>
    <row r="21833" spans="16:17">
      <c r="P21833" s="63"/>
      <c r="Q21833" s="63"/>
    </row>
    <row r="21834" spans="16:17">
      <c r="P21834" s="63"/>
      <c r="Q21834" s="63"/>
    </row>
    <row r="21835" spans="16:17">
      <c r="P21835" s="63"/>
      <c r="Q21835" s="63"/>
    </row>
    <row r="21836" spans="16:17">
      <c r="P21836" s="63"/>
      <c r="Q21836" s="63"/>
    </row>
    <row r="21837" spans="16:17">
      <c r="P21837" s="63"/>
      <c r="Q21837" s="63"/>
    </row>
    <row r="21838" spans="16:17">
      <c r="P21838" s="63"/>
      <c r="Q21838" s="63"/>
    </row>
    <row r="21839" spans="16:17">
      <c r="P21839" s="63"/>
      <c r="Q21839" s="63"/>
    </row>
    <row r="21840" spans="16:17">
      <c r="P21840" s="63"/>
      <c r="Q21840" s="63"/>
    </row>
    <row r="21841" spans="16:17">
      <c r="P21841" s="63"/>
      <c r="Q21841" s="63"/>
    </row>
    <row r="21842" spans="16:17">
      <c r="P21842" s="63"/>
      <c r="Q21842" s="63"/>
    </row>
    <row r="21843" spans="16:17">
      <c r="P21843" s="63"/>
      <c r="Q21843" s="63"/>
    </row>
    <row r="21844" spans="16:17">
      <c r="P21844" s="63"/>
      <c r="Q21844" s="63"/>
    </row>
    <row r="21845" spans="16:17">
      <c r="P21845" s="63"/>
      <c r="Q21845" s="63"/>
    </row>
    <row r="21846" spans="16:17">
      <c r="P21846" s="63"/>
      <c r="Q21846" s="63"/>
    </row>
    <row r="21847" spans="16:17">
      <c r="P21847" s="63"/>
      <c r="Q21847" s="63"/>
    </row>
    <row r="21848" spans="16:17">
      <c r="P21848" s="63"/>
      <c r="Q21848" s="63"/>
    </row>
    <row r="21849" spans="16:17">
      <c r="P21849" s="63"/>
      <c r="Q21849" s="63"/>
    </row>
    <row r="21850" spans="16:17">
      <c r="P21850" s="63"/>
      <c r="Q21850" s="63"/>
    </row>
    <row r="21851" spans="16:17">
      <c r="P21851" s="63"/>
      <c r="Q21851" s="63"/>
    </row>
    <row r="21852" spans="16:17">
      <c r="P21852" s="63"/>
      <c r="Q21852" s="63"/>
    </row>
    <row r="21853" spans="16:17">
      <c r="P21853" s="63"/>
      <c r="Q21853" s="63"/>
    </row>
    <row r="21854" spans="16:17">
      <c r="P21854" s="63"/>
      <c r="Q21854" s="63"/>
    </row>
    <row r="21855" spans="16:17">
      <c r="P21855" s="63"/>
      <c r="Q21855" s="63"/>
    </row>
    <row r="21856" spans="16:17">
      <c r="P21856" s="63"/>
      <c r="Q21856" s="63"/>
    </row>
    <row r="21857" spans="16:17">
      <c r="P21857" s="63"/>
      <c r="Q21857" s="63"/>
    </row>
    <row r="21858" spans="16:17">
      <c r="P21858" s="63"/>
      <c r="Q21858" s="63"/>
    </row>
    <row r="21859" spans="16:17">
      <c r="P21859" s="63"/>
      <c r="Q21859" s="63"/>
    </row>
    <row r="21860" spans="16:17">
      <c r="P21860" s="63"/>
      <c r="Q21860" s="63"/>
    </row>
    <row r="21861" spans="16:17">
      <c r="P21861" s="63"/>
      <c r="Q21861" s="63"/>
    </row>
    <row r="21862" spans="16:17">
      <c r="P21862" s="63"/>
      <c r="Q21862" s="63"/>
    </row>
    <row r="21863" spans="16:17">
      <c r="P21863" s="63"/>
      <c r="Q21863" s="63"/>
    </row>
    <row r="21864" spans="16:17">
      <c r="P21864" s="63"/>
      <c r="Q21864" s="63"/>
    </row>
    <row r="21865" spans="16:17">
      <c r="P21865" s="63"/>
      <c r="Q21865" s="63"/>
    </row>
    <row r="21866" spans="16:17">
      <c r="P21866" s="63"/>
      <c r="Q21866" s="63"/>
    </row>
    <row r="21867" spans="16:17">
      <c r="P21867" s="63"/>
      <c r="Q21867" s="63"/>
    </row>
    <row r="21868" spans="16:17">
      <c r="P21868" s="63"/>
      <c r="Q21868" s="63"/>
    </row>
    <row r="21869" spans="16:17">
      <c r="P21869" s="63"/>
      <c r="Q21869" s="63"/>
    </row>
    <row r="21870" spans="16:17">
      <c r="P21870" s="63"/>
      <c r="Q21870" s="63"/>
    </row>
    <row r="21871" spans="16:17">
      <c r="P21871" s="63"/>
      <c r="Q21871" s="63"/>
    </row>
    <row r="21872" spans="16:17">
      <c r="P21872" s="63"/>
      <c r="Q21872" s="63"/>
    </row>
    <row r="21873" spans="16:17">
      <c r="P21873" s="63"/>
      <c r="Q21873" s="63"/>
    </row>
    <row r="21874" spans="16:17">
      <c r="P21874" s="63"/>
      <c r="Q21874" s="63"/>
    </row>
    <row r="21875" spans="16:17">
      <c r="P21875" s="63"/>
      <c r="Q21875" s="63"/>
    </row>
    <row r="21876" spans="16:17">
      <c r="P21876" s="63"/>
      <c r="Q21876" s="63"/>
    </row>
    <row r="21877" spans="16:17">
      <c r="P21877" s="63"/>
      <c r="Q21877" s="63"/>
    </row>
    <row r="21878" spans="16:17">
      <c r="P21878" s="63"/>
      <c r="Q21878" s="63"/>
    </row>
    <row r="21879" spans="16:17">
      <c r="P21879" s="63"/>
      <c r="Q21879" s="63"/>
    </row>
    <row r="21880" spans="16:17">
      <c r="P21880" s="63"/>
      <c r="Q21880" s="63"/>
    </row>
    <row r="21881" spans="16:17">
      <c r="P21881" s="63"/>
      <c r="Q21881" s="63"/>
    </row>
    <row r="21882" spans="16:17">
      <c r="P21882" s="63"/>
      <c r="Q21882" s="63"/>
    </row>
    <row r="21883" spans="16:17">
      <c r="P21883" s="63"/>
      <c r="Q21883" s="63"/>
    </row>
    <row r="21884" spans="16:17">
      <c r="P21884" s="63"/>
      <c r="Q21884" s="63"/>
    </row>
    <row r="21885" spans="16:17">
      <c r="P21885" s="63"/>
      <c r="Q21885" s="63"/>
    </row>
    <row r="21886" spans="16:17">
      <c r="P21886" s="63"/>
      <c r="Q21886" s="63"/>
    </row>
    <row r="21887" spans="16:17">
      <c r="P21887" s="63"/>
      <c r="Q21887" s="63"/>
    </row>
    <row r="21888" spans="16:17">
      <c r="P21888" s="63"/>
      <c r="Q21888" s="63"/>
    </row>
    <row r="21889" spans="16:17">
      <c r="P21889" s="63"/>
      <c r="Q21889" s="63"/>
    </row>
    <row r="21890" spans="16:17">
      <c r="P21890" s="63"/>
      <c r="Q21890" s="63"/>
    </row>
    <row r="21891" spans="16:17">
      <c r="P21891" s="63"/>
      <c r="Q21891" s="63"/>
    </row>
    <row r="21892" spans="16:17">
      <c r="P21892" s="63"/>
      <c r="Q21892" s="63"/>
    </row>
    <row r="21893" spans="16:17">
      <c r="P21893" s="63"/>
      <c r="Q21893" s="63"/>
    </row>
    <row r="21894" spans="16:17">
      <c r="P21894" s="63"/>
      <c r="Q21894" s="63"/>
    </row>
    <row r="21895" spans="16:17">
      <c r="P21895" s="63"/>
      <c r="Q21895" s="63"/>
    </row>
    <row r="21896" spans="16:17">
      <c r="P21896" s="63"/>
      <c r="Q21896" s="63"/>
    </row>
    <row r="21897" spans="16:17">
      <c r="P21897" s="63"/>
      <c r="Q21897" s="63"/>
    </row>
    <row r="21898" spans="16:17">
      <c r="P21898" s="63"/>
      <c r="Q21898" s="63"/>
    </row>
    <row r="21899" spans="16:17">
      <c r="P21899" s="63"/>
      <c r="Q21899" s="63"/>
    </row>
    <row r="21900" spans="16:17">
      <c r="P21900" s="63"/>
      <c r="Q21900" s="63"/>
    </row>
    <row r="21901" spans="16:17">
      <c r="P21901" s="63"/>
      <c r="Q21901" s="63"/>
    </row>
    <row r="21902" spans="16:17">
      <c r="P21902" s="63"/>
      <c r="Q21902" s="63"/>
    </row>
    <row r="21903" spans="16:17">
      <c r="P21903" s="63"/>
      <c r="Q21903" s="63"/>
    </row>
    <row r="21904" spans="16:17">
      <c r="P21904" s="63"/>
      <c r="Q21904" s="63"/>
    </row>
    <row r="21905" spans="16:17">
      <c r="P21905" s="63"/>
      <c r="Q21905" s="63"/>
    </row>
    <row r="21906" spans="16:17">
      <c r="P21906" s="63"/>
      <c r="Q21906" s="63"/>
    </row>
    <row r="21907" spans="16:17">
      <c r="P21907" s="63"/>
      <c r="Q21907" s="63"/>
    </row>
    <row r="21908" spans="16:17">
      <c r="P21908" s="63"/>
      <c r="Q21908" s="63"/>
    </row>
    <row r="21909" spans="16:17">
      <c r="P21909" s="63"/>
      <c r="Q21909" s="63"/>
    </row>
    <row r="21910" spans="16:17">
      <c r="P21910" s="63"/>
      <c r="Q21910" s="63"/>
    </row>
    <row r="21911" spans="16:17">
      <c r="P21911" s="63"/>
      <c r="Q21911" s="63"/>
    </row>
    <row r="21912" spans="16:17">
      <c r="P21912" s="63"/>
      <c r="Q21912" s="63"/>
    </row>
    <row r="21913" spans="16:17">
      <c r="P21913" s="63"/>
      <c r="Q21913" s="63"/>
    </row>
    <row r="21914" spans="16:17">
      <c r="P21914" s="63"/>
      <c r="Q21914" s="63"/>
    </row>
    <row r="21915" spans="16:17">
      <c r="P21915" s="63"/>
      <c r="Q21915" s="63"/>
    </row>
    <row r="21916" spans="16:17">
      <c r="P21916" s="63"/>
      <c r="Q21916" s="63"/>
    </row>
    <row r="21917" spans="16:17">
      <c r="P21917" s="63"/>
      <c r="Q21917" s="63"/>
    </row>
    <row r="21918" spans="16:17">
      <c r="P21918" s="63"/>
      <c r="Q21918" s="63"/>
    </row>
    <row r="21919" spans="16:17">
      <c r="P21919" s="63"/>
      <c r="Q21919" s="63"/>
    </row>
    <row r="21920" spans="16:17">
      <c r="P21920" s="63"/>
      <c r="Q21920" s="63"/>
    </row>
    <row r="21921" spans="16:17">
      <c r="P21921" s="63"/>
      <c r="Q21921" s="63"/>
    </row>
    <row r="21922" spans="16:17">
      <c r="P21922" s="63"/>
      <c r="Q21922" s="63"/>
    </row>
    <row r="21923" spans="16:17">
      <c r="P21923" s="63"/>
      <c r="Q21923" s="63"/>
    </row>
    <row r="21924" spans="16:17">
      <c r="P21924" s="63"/>
      <c r="Q21924" s="63"/>
    </row>
    <row r="21925" spans="16:17">
      <c r="P21925" s="63"/>
      <c r="Q21925" s="63"/>
    </row>
    <row r="21926" spans="16:17">
      <c r="P21926" s="63"/>
      <c r="Q21926" s="63"/>
    </row>
    <row r="21927" spans="16:17">
      <c r="P21927" s="63"/>
      <c r="Q21927" s="63"/>
    </row>
    <row r="21928" spans="16:17">
      <c r="P21928" s="63"/>
      <c r="Q21928" s="63"/>
    </row>
    <row r="21929" spans="16:17">
      <c r="P21929" s="63"/>
      <c r="Q21929" s="63"/>
    </row>
    <row r="21930" spans="16:17">
      <c r="P21930" s="63"/>
      <c r="Q21930" s="63"/>
    </row>
    <row r="21931" spans="16:17">
      <c r="P21931" s="63"/>
      <c r="Q21931" s="63"/>
    </row>
    <row r="21932" spans="16:17">
      <c r="P21932" s="63"/>
      <c r="Q21932" s="63"/>
    </row>
    <row r="21933" spans="16:17">
      <c r="P21933" s="63"/>
      <c r="Q21933" s="63"/>
    </row>
    <row r="21934" spans="16:17">
      <c r="P21934" s="63"/>
      <c r="Q21934" s="63"/>
    </row>
    <row r="21935" spans="16:17">
      <c r="P21935" s="63"/>
      <c r="Q21935" s="63"/>
    </row>
    <row r="21936" spans="16:17">
      <c r="P21936" s="63"/>
      <c r="Q21936" s="63"/>
    </row>
    <row r="21937" spans="16:17">
      <c r="P21937" s="63"/>
      <c r="Q21937" s="63"/>
    </row>
    <row r="21938" spans="16:17">
      <c r="P21938" s="63"/>
      <c r="Q21938" s="63"/>
    </row>
    <row r="21939" spans="16:17">
      <c r="P21939" s="63"/>
      <c r="Q21939" s="63"/>
    </row>
    <row r="21940" spans="16:17">
      <c r="P21940" s="63"/>
      <c r="Q21940" s="63"/>
    </row>
    <row r="21941" spans="16:17">
      <c r="P21941" s="63"/>
      <c r="Q21941" s="63"/>
    </row>
    <row r="21942" spans="16:17">
      <c r="P21942" s="63"/>
      <c r="Q21942" s="63"/>
    </row>
    <row r="21943" spans="16:17">
      <c r="P21943" s="63"/>
      <c r="Q21943" s="63"/>
    </row>
    <row r="21944" spans="16:17">
      <c r="P21944" s="63"/>
      <c r="Q21944" s="63"/>
    </row>
    <row r="21945" spans="16:17">
      <c r="P21945" s="63"/>
      <c r="Q21945" s="63"/>
    </row>
    <row r="21946" spans="16:17">
      <c r="P21946" s="63"/>
      <c r="Q21946" s="63"/>
    </row>
    <row r="21947" spans="16:17">
      <c r="P21947" s="63"/>
      <c r="Q21947" s="63"/>
    </row>
    <row r="21948" spans="16:17">
      <c r="P21948" s="63"/>
      <c r="Q21948" s="63"/>
    </row>
    <row r="21949" spans="16:17">
      <c r="P21949" s="63"/>
      <c r="Q21949" s="63"/>
    </row>
    <row r="21950" spans="16:17">
      <c r="P21950" s="63"/>
      <c r="Q21950" s="63"/>
    </row>
    <row r="21951" spans="16:17">
      <c r="P21951" s="63"/>
      <c r="Q21951" s="63"/>
    </row>
    <row r="21952" spans="16:17">
      <c r="P21952" s="63"/>
      <c r="Q21952" s="63"/>
    </row>
    <row r="21953" spans="16:17">
      <c r="P21953" s="63"/>
      <c r="Q21953" s="63"/>
    </row>
    <row r="21954" spans="16:17">
      <c r="P21954" s="63"/>
      <c r="Q21954" s="63"/>
    </row>
    <row r="21955" spans="16:17">
      <c r="P21955" s="63"/>
      <c r="Q21955" s="63"/>
    </row>
    <row r="21956" spans="16:17">
      <c r="P21956" s="63"/>
      <c r="Q21956" s="63"/>
    </row>
    <row r="21957" spans="16:17">
      <c r="P21957" s="63"/>
      <c r="Q21957" s="63"/>
    </row>
    <row r="21958" spans="16:17">
      <c r="P21958" s="63"/>
      <c r="Q21958" s="63"/>
    </row>
    <row r="21959" spans="16:17">
      <c r="P21959" s="63"/>
      <c r="Q21959" s="63"/>
    </row>
    <row r="21960" spans="16:17">
      <c r="P21960" s="63"/>
      <c r="Q21960" s="63"/>
    </row>
    <row r="21961" spans="16:17">
      <c r="P21961" s="63"/>
      <c r="Q21961" s="63"/>
    </row>
    <row r="21962" spans="16:17">
      <c r="P21962" s="63"/>
      <c r="Q21962" s="63"/>
    </row>
    <row r="21963" spans="16:17">
      <c r="P21963" s="63"/>
      <c r="Q21963" s="63"/>
    </row>
    <row r="21964" spans="16:17">
      <c r="P21964" s="63"/>
      <c r="Q21964" s="63"/>
    </row>
    <row r="21965" spans="16:17">
      <c r="P21965" s="63"/>
      <c r="Q21965" s="63"/>
    </row>
    <row r="21966" spans="16:17">
      <c r="P21966" s="63"/>
      <c r="Q21966" s="63"/>
    </row>
    <row r="21967" spans="16:17">
      <c r="P21967" s="63"/>
      <c r="Q21967" s="63"/>
    </row>
    <row r="21968" spans="16:17">
      <c r="P21968" s="63"/>
      <c r="Q21968" s="63"/>
    </row>
    <row r="21969" spans="16:17">
      <c r="P21969" s="63"/>
      <c r="Q21969" s="63"/>
    </row>
    <row r="21970" spans="16:17">
      <c r="P21970" s="63"/>
      <c r="Q21970" s="63"/>
    </row>
    <row r="21971" spans="16:17">
      <c r="P21971" s="63"/>
      <c r="Q21971" s="63"/>
    </row>
    <row r="21972" spans="16:17">
      <c r="P21972" s="63"/>
      <c r="Q21972" s="63"/>
    </row>
    <row r="21973" spans="16:17">
      <c r="P21973" s="63"/>
      <c r="Q21973" s="63"/>
    </row>
    <row r="21974" spans="16:17">
      <c r="P21974" s="63"/>
      <c r="Q21974" s="63"/>
    </row>
    <row r="21975" spans="16:17">
      <c r="P21975" s="63"/>
      <c r="Q21975" s="63"/>
    </row>
    <row r="21976" spans="16:17">
      <c r="P21976" s="63"/>
      <c r="Q21976" s="63"/>
    </row>
    <row r="21977" spans="16:17">
      <c r="P21977" s="63"/>
      <c r="Q21977" s="63"/>
    </row>
    <row r="21978" spans="16:17">
      <c r="P21978" s="63"/>
      <c r="Q21978" s="63"/>
    </row>
    <row r="21979" spans="16:17">
      <c r="P21979" s="63"/>
      <c r="Q21979" s="63"/>
    </row>
    <row r="21980" spans="16:17">
      <c r="P21980" s="63"/>
      <c r="Q21980" s="63"/>
    </row>
    <row r="21981" spans="16:17">
      <c r="P21981" s="63"/>
      <c r="Q21981" s="63"/>
    </row>
    <row r="21982" spans="16:17">
      <c r="P21982" s="63"/>
      <c r="Q21982" s="63"/>
    </row>
    <row r="21983" spans="16:17">
      <c r="P21983" s="63"/>
      <c r="Q21983" s="63"/>
    </row>
    <row r="21984" spans="16:17">
      <c r="P21984" s="63"/>
      <c r="Q21984" s="63"/>
    </row>
    <row r="21985" spans="16:17">
      <c r="P21985" s="63"/>
      <c r="Q21985" s="63"/>
    </row>
    <row r="21986" spans="16:17">
      <c r="P21986" s="63"/>
      <c r="Q21986" s="63"/>
    </row>
    <row r="21987" spans="16:17">
      <c r="P21987" s="63"/>
      <c r="Q21987" s="63"/>
    </row>
    <row r="21988" spans="16:17">
      <c r="P21988" s="63"/>
      <c r="Q21988" s="63"/>
    </row>
    <row r="21989" spans="16:17">
      <c r="P21989" s="63"/>
      <c r="Q21989" s="63"/>
    </row>
    <row r="21990" spans="16:17">
      <c r="P21990" s="63"/>
      <c r="Q21990" s="63"/>
    </row>
    <row r="21991" spans="16:17">
      <c r="P21991" s="63"/>
      <c r="Q21991" s="63"/>
    </row>
    <row r="21992" spans="16:17">
      <c r="P21992" s="63"/>
      <c r="Q21992" s="63"/>
    </row>
    <row r="21993" spans="16:17">
      <c r="P21993" s="63"/>
      <c r="Q21993" s="63"/>
    </row>
    <row r="21994" spans="16:17">
      <c r="P21994" s="63"/>
      <c r="Q21994" s="63"/>
    </row>
    <row r="21995" spans="16:17">
      <c r="P21995" s="63"/>
      <c r="Q21995" s="63"/>
    </row>
    <row r="21996" spans="16:17">
      <c r="P21996" s="63"/>
      <c r="Q21996" s="63"/>
    </row>
    <row r="21997" spans="16:17">
      <c r="P21997" s="63"/>
      <c r="Q21997" s="63"/>
    </row>
    <row r="21998" spans="16:17">
      <c r="P21998" s="63"/>
      <c r="Q21998" s="63"/>
    </row>
    <row r="21999" spans="16:17">
      <c r="P21999" s="63"/>
      <c r="Q21999" s="63"/>
    </row>
    <row r="22000" spans="16:17">
      <c r="P22000" s="63"/>
      <c r="Q22000" s="63"/>
    </row>
    <row r="22001" spans="16:17">
      <c r="P22001" s="63"/>
      <c r="Q22001" s="63"/>
    </row>
    <row r="22002" spans="16:17">
      <c r="P22002" s="63"/>
      <c r="Q22002" s="63"/>
    </row>
    <row r="22003" spans="16:17">
      <c r="P22003" s="63"/>
      <c r="Q22003" s="63"/>
    </row>
    <row r="22004" spans="16:17">
      <c r="P22004" s="63"/>
      <c r="Q22004" s="63"/>
    </row>
    <row r="22005" spans="16:17">
      <c r="P22005" s="63"/>
      <c r="Q22005" s="63"/>
    </row>
    <row r="22006" spans="16:17">
      <c r="P22006" s="63"/>
      <c r="Q22006" s="63"/>
    </row>
    <row r="22007" spans="16:17">
      <c r="P22007" s="63"/>
      <c r="Q22007" s="63"/>
    </row>
    <row r="22008" spans="16:17">
      <c r="P22008" s="63"/>
      <c r="Q22008" s="63"/>
    </row>
    <row r="22009" spans="16:17">
      <c r="P22009" s="63"/>
      <c r="Q22009" s="63"/>
    </row>
    <row r="22010" spans="16:17">
      <c r="P22010" s="63"/>
      <c r="Q22010" s="63"/>
    </row>
    <row r="22011" spans="16:17">
      <c r="P22011" s="63"/>
      <c r="Q22011" s="63"/>
    </row>
    <row r="22012" spans="16:17">
      <c r="P22012" s="63"/>
      <c r="Q22012" s="63"/>
    </row>
    <row r="22013" spans="16:17">
      <c r="P22013" s="63"/>
      <c r="Q22013" s="63"/>
    </row>
    <row r="22014" spans="16:17">
      <c r="P22014" s="63"/>
      <c r="Q22014" s="63"/>
    </row>
    <row r="22015" spans="16:17">
      <c r="P22015" s="63"/>
      <c r="Q22015" s="63"/>
    </row>
    <row r="22016" spans="16:17">
      <c r="P22016" s="63"/>
      <c r="Q22016" s="63"/>
    </row>
    <row r="22017" spans="16:17">
      <c r="P22017" s="63"/>
      <c r="Q22017" s="63"/>
    </row>
    <row r="22018" spans="16:17">
      <c r="P22018" s="63"/>
      <c r="Q22018" s="63"/>
    </row>
    <row r="22019" spans="16:17">
      <c r="P22019" s="63"/>
      <c r="Q22019" s="63"/>
    </row>
    <row r="22020" spans="16:17">
      <c r="P22020" s="63"/>
      <c r="Q22020" s="63"/>
    </row>
    <row r="22021" spans="16:17">
      <c r="P22021" s="63"/>
      <c r="Q22021" s="63"/>
    </row>
    <row r="22022" spans="16:17">
      <c r="P22022" s="63"/>
      <c r="Q22022" s="63"/>
    </row>
    <row r="22023" spans="16:17">
      <c r="P22023" s="63"/>
      <c r="Q22023" s="63"/>
    </row>
    <row r="22024" spans="16:17">
      <c r="P22024" s="63"/>
      <c r="Q22024" s="63"/>
    </row>
    <row r="22025" spans="16:17">
      <c r="P22025" s="63"/>
      <c r="Q22025" s="63"/>
    </row>
    <row r="22026" spans="16:17">
      <c r="P22026" s="63"/>
      <c r="Q22026" s="63"/>
    </row>
    <row r="22027" spans="16:17">
      <c r="P22027" s="63"/>
      <c r="Q22027" s="63"/>
    </row>
    <row r="22028" spans="16:17">
      <c r="P22028" s="63"/>
      <c r="Q22028" s="63"/>
    </row>
    <row r="22029" spans="16:17">
      <c r="P22029" s="63"/>
      <c r="Q22029" s="63"/>
    </row>
    <row r="22030" spans="16:17">
      <c r="P22030" s="63"/>
      <c r="Q22030" s="63"/>
    </row>
    <row r="22031" spans="16:17">
      <c r="P22031" s="63"/>
      <c r="Q22031" s="63"/>
    </row>
    <row r="22032" spans="16:17">
      <c r="P22032" s="63"/>
      <c r="Q22032" s="63"/>
    </row>
    <row r="22033" spans="16:17">
      <c r="P22033" s="63"/>
      <c r="Q22033" s="63"/>
    </row>
    <row r="22034" spans="16:17">
      <c r="P22034" s="63"/>
      <c r="Q22034" s="63"/>
    </row>
    <row r="22035" spans="16:17">
      <c r="P22035" s="63"/>
      <c r="Q22035" s="63"/>
    </row>
    <row r="22036" spans="16:17">
      <c r="P22036" s="63"/>
      <c r="Q22036" s="63"/>
    </row>
    <row r="22037" spans="16:17">
      <c r="P22037" s="63"/>
      <c r="Q22037" s="63"/>
    </row>
    <row r="22038" spans="16:17">
      <c r="P22038" s="63"/>
      <c r="Q22038" s="63"/>
    </row>
    <row r="22039" spans="16:17">
      <c r="P22039" s="63"/>
      <c r="Q22039" s="63"/>
    </row>
    <row r="22040" spans="16:17">
      <c r="P22040" s="63"/>
      <c r="Q22040" s="63"/>
    </row>
    <row r="22041" spans="16:17">
      <c r="P22041" s="63"/>
      <c r="Q22041" s="63"/>
    </row>
    <row r="22042" spans="16:17">
      <c r="P22042" s="63"/>
      <c r="Q22042" s="63"/>
    </row>
    <row r="22043" spans="16:17">
      <c r="P22043" s="63"/>
      <c r="Q22043" s="63"/>
    </row>
    <row r="22044" spans="16:17">
      <c r="P22044" s="63"/>
      <c r="Q22044" s="63"/>
    </row>
    <row r="22045" spans="16:17">
      <c r="P22045" s="63"/>
      <c r="Q22045" s="63"/>
    </row>
    <row r="22046" spans="16:17">
      <c r="P22046" s="63"/>
      <c r="Q22046" s="63"/>
    </row>
    <row r="22047" spans="16:17">
      <c r="P22047" s="63"/>
      <c r="Q22047" s="63"/>
    </row>
    <row r="22048" spans="16:17">
      <c r="P22048" s="63"/>
      <c r="Q22048" s="63"/>
    </row>
    <row r="22049" spans="16:17">
      <c r="P22049" s="63"/>
      <c r="Q22049" s="63"/>
    </row>
    <row r="22050" spans="16:17">
      <c r="P22050" s="63"/>
      <c r="Q22050" s="63"/>
    </row>
    <row r="22051" spans="16:17">
      <c r="P22051" s="63"/>
      <c r="Q22051" s="63"/>
    </row>
    <row r="22052" spans="16:17">
      <c r="P22052" s="63"/>
      <c r="Q22052" s="63"/>
    </row>
    <row r="22053" spans="16:17">
      <c r="P22053" s="63"/>
      <c r="Q22053" s="63"/>
    </row>
    <row r="22054" spans="16:17">
      <c r="P22054" s="63"/>
      <c r="Q22054" s="63"/>
    </row>
    <row r="22055" spans="16:17">
      <c r="P22055" s="63"/>
      <c r="Q22055" s="63"/>
    </row>
    <row r="22056" spans="16:17">
      <c r="P22056" s="63"/>
      <c r="Q22056" s="63"/>
    </row>
    <row r="22057" spans="16:17">
      <c r="P22057" s="63"/>
      <c r="Q22057" s="63"/>
    </row>
    <row r="22058" spans="16:17">
      <c r="P22058" s="63"/>
      <c r="Q22058" s="63"/>
    </row>
    <row r="22059" spans="16:17">
      <c r="P22059" s="63"/>
      <c r="Q22059" s="63"/>
    </row>
    <row r="22060" spans="16:17">
      <c r="P22060" s="63"/>
      <c r="Q22060" s="63"/>
    </row>
    <row r="22061" spans="16:17">
      <c r="P22061" s="63"/>
      <c r="Q22061" s="63"/>
    </row>
    <row r="22062" spans="16:17">
      <c r="P22062" s="63"/>
      <c r="Q22062" s="63"/>
    </row>
    <row r="22063" spans="16:17">
      <c r="P22063" s="63"/>
      <c r="Q22063" s="63"/>
    </row>
    <row r="22064" spans="16:17">
      <c r="P22064" s="63"/>
      <c r="Q22064" s="63"/>
    </row>
    <row r="22065" spans="16:17">
      <c r="P22065" s="63"/>
      <c r="Q22065" s="63"/>
    </row>
    <row r="22066" spans="16:17">
      <c r="P22066" s="63"/>
      <c r="Q22066" s="63"/>
    </row>
    <row r="22067" spans="16:17">
      <c r="P22067" s="63"/>
      <c r="Q22067" s="63"/>
    </row>
    <row r="22068" spans="16:17">
      <c r="P22068" s="63"/>
      <c r="Q22068" s="63"/>
    </row>
    <row r="22069" spans="16:17">
      <c r="P22069" s="63"/>
      <c r="Q22069" s="63"/>
    </row>
    <row r="22070" spans="16:17">
      <c r="P22070" s="63"/>
      <c r="Q22070" s="63"/>
    </row>
    <row r="22071" spans="16:17">
      <c r="P22071" s="63"/>
      <c r="Q22071" s="63"/>
    </row>
    <row r="22072" spans="16:17">
      <c r="P22072" s="63"/>
      <c r="Q22072" s="63"/>
    </row>
    <row r="22073" spans="16:17">
      <c r="P22073" s="63"/>
      <c r="Q22073" s="63"/>
    </row>
    <row r="22074" spans="16:17">
      <c r="P22074" s="63"/>
      <c r="Q22074" s="63"/>
    </row>
    <row r="22075" spans="16:17">
      <c r="P22075" s="63"/>
      <c r="Q22075" s="63"/>
    </row>
    <row r="22076" spans="16:17">
      <c r="P22076" s="63"/>
      <c r="Q22076" s="63"/>
    </row>
    <row r="22077" spans="16:17">
      <c r="P22077" s="63"/>
      <c r="Q22077" s="63"/>
    </row>
    <row r="22078" spans="16:17">
      <c r="P22078" s="63"/>
      <c r="Q22078" s="63"/>
    </row>
    <row r="22079" spans="16:17">
      <c r="P22079" s="63"/>
      <c r="Q22079" s="63"/>
    </row>
    <row r="22080" spans="16:17">
      <c r="P22080" s="63"/>
      <c r="Q22080" s="63"/>
    </row>
    <row r="22081" spans="16:17">
      <c r="P22081" s="63"/>
      <c r="Q22081" s="63"/>
    </row>
    <row r="22082" spans="16:17">
      <c r="P22082" s="63"/>
      <c r="Q22082" s="63"/>
    </row>
    <row r="22083" spans="16:17">
      <c r="P22083" s="63"/>
      <c r="Q22083" s="63"/>
    </row>
    <row r="22084" spans="16:17">
      <c r="P22084" s="63"/>
      <c r="Q22084" s="63"/>
    </row>
    <row r="22085" spans="16:17">
      <c r="P22085" s="63"/>
      <c r="Q22085" s="63"/>
    </row>
    <row r="22086" spans="16:17">
      <c r="P22086" s="63"/>
      <c r="Q22086" s="63"/>
    </row>
    <row r="22087" spans="16:17">
      <c r="P22087" s="63"/>
      <c r="Q22087" s="63"/>
    </row>
    <row r="22088" spans="16:17">
      <c r="P22088" s="63"/>
      <c r="Q22088" s="63"/>
    </row>
    <row r="22089" spans="16:17">
      <c r="P22089" s="63"/>
      <c r="Q22089" s="63"/>
    </row>
    <row r="22090" spans="16:17">
      <c r="P22090" s="63"/>
      <c r="Q22090" s="63"/>
    </row>
    <row r="22091" spans="16:17">
      <c r="P22091" s="63"/>
      <c r="Q22091" s="63"/>
    </row>
    <row r="22092" spans="16:17">
      <c r="P22092" s="63"/>
      <c r="Q22092" s="63"/>
    </row>
    <row r="22093" spans="16:17">
      <c r="P22093" s="63"/>
      <c r="Q22093" s="63"/>
    </row>
    <row r="22094" spans="16:17">
      <c r="P22094" s="63"/>
      <c r="Q22094" s="63"/>
    </row>
    <row r="22095" spans="16:17">
      <c r="P22095" s="63"/>
      <c r="Q22095" s="63"/>
    </row>
    <row r="22096" spans="16:17">
      <c r="P22096" s="63"/>
      <c r="Q22096" s="63"/>
    </row>
    <row r="22097" spans="16:17">
      <c r="P22097" s="63"/>
      <c r="Q22097" s="63"/>
    </row>
    <row r="22098" spans="16:17">
      <c r="P22098" s="63"/>
      <c r="Q22098" s="63"/>
    </row>
    <row r="22099" spans="16:17">
      <c r="P22099" s="63"/>
      <c r="Q22099" s="63"/>
    </row>
    <row r="22100" spans="16:17">
      <c r="P22100" s="63"/>
      <c r="Q22100" s="63"/>
    </row>
    <row r="22101" spans="16:17">
      <c r="P22101" s="63"/>
      <c r="Q22101" s="63"/>
    </row>
    <row r="22102" spans="16:17">
      <c r="P22102" s="63"/>
      <c r="Q22102" s="63"/>
    </row>
    <row r="22103" spans="16:17">
      <c r="P22103" s="63"/>
      <c r="Q22103" s="63"/>
    </row>
    <row r="22104" spans="16:17">
      <c r="P22104" s="63"/>
      <c r="Q22104" s="63"/>
    </row>
    <row r="22105" spans="16:17">
      <c r="P22105" s="63"/>
      <c r="Q22105" s="63"/>
    </row>
    <row r="22106" spans="16:17">
      <c r="P22106" s="63"/>
      <c r="Q22106" s="63"/>
    </row>
    <row r="22107" spans="16:17">
      <c r="P22107" s="63"/>
      <c r="Q22107" s="63"/>
    </row>
    <row r="22108" spans="16:17">
      <c r="P22108" s="63"/>
      <c r="Q22108" s="63"/>
    </row>
    <row r="22109" spans="16:17">
      <c r="P22109" s="63"/>
      <c r="Q22109" s="63"/>
    </row>
    <row r="22110" spans="16:17">
      <c r="P22110" s="63"/>
      <c r="Q22110" s="63"/>
    </row>
    <row r="22111" spans="16:17">
      <c r="P22111" s="63"/>
      <c r="Q22111" s="63"/>
    </row>
    <row r="22112" spans="16:17">
      <c r="P22112" s="63"/>
      <c r="Q22112" s="63"/>
    </row>
    <row r="22113" spans="16:17">
      <c r="P22113" s="63"/>
      <c r="Q22113" s="63"/>
    </row>
    <row r="22114" spans="16:17">
      <c r="P22114" s="63"/>
      <c r="Q22114" s="63"/>
    </row>
    <row r="22115" spans="16:17">
      <c r="P22115" s="63"/>
      <c r="Q22115" s="63"/>
    </row>
    <row r="22116" spans="16:17">
      <c r="P22116" s="63"/>
      <c r="Q22116" s="63"/>
    </row>
    <row r="22117" spans="16:17">
      <c r="P22117" s="63"/>
      <c r="Q22117" s="63"/>
    </row>
    <row r="22118" spans="16:17">
      <c r="P22118" s="63"/>
      <c r="Q22118" s="63"/>
    </row>
    <row r="22119" spans="16:17">
      <c r="P22119" s="63"/>
      <c r="Q22119" s="63"/>
    </row>
    <row r="22120" spans="16:17">
      <c r="P22120" s="63"/>
      <c r="Q22120" s="63"/>
    </row>
    <row r="22121" spans="16:17">
      <c r="P22121" s="63"/>
      <c r="Q22121" s="63"/>
    </row>
    <row r="22122" spans="16:17">
      <c r="P22122" s="63"/>
      <c r="Q22122" s="63"/>
    </row>
    <row r="22123" spans="16:17">
      <c r="P22123" s="63"/>
      <c r="Q22123" s="63"/>
    </row>
    <row r="22124" spans="16:17">
      <c r="P22124" s="63"/>
      <c r="Q22124" s="63"/>
    </row>
    <row r="22125" spans="16:17">
      <c r="P22125" s="63"/>
      <c r="Q22125" s="63"/>
    </row>
    <row r="22126" spans="16:17">
      <c r="P22126" s="63"/>
      <c r="Q22126" s="63"/>
    </row>
    <row r="22127" spans="16:17">
      <c r="P22127" s="63"/>
      <c r="Q22127" s="63"/>
    </row>
    <row r="22128" spans="16:17">
      <c r="P22128" s="63"/>
      <c r="Q22128" s="63"/>
    </row>
    <row r="22129" spans="16:17">
      <c r="P22129" s="63"/>
      <c r="Q22129" s="63"/>
    </row>
    <row r="22130" spans="16:17">
      <c r="P22130" s="63"/>
      <c r="Q22130" s="63"/>
    </row>
    <row r="22131" spans="16:17">
      <c r="P22131" s="63"/>
      <c r="Q22131" s="63"/>
    </row>
    <row r="22132" spans="16:17">
      <c r="P22132" s="63"/>
      <c r="Q22132" s="63"/>
    </row>
    <row r="22133" spans="16:17">
      <c r="P22133" s="63"/>
      <c r="Q22133" s="63"/>
    </row>
    <row r="22134" spans="16:17">
      <c r="P22134" s="63"/>
      <c r="Q22134" s="63"/>
    </row>
    <row r="22135" spans="16:17">
      <c r="P22135" s="63"/>
      <c r="Q22135" s="63"/>
    </row>
    <row r="22136" spans="16:17">
      <c r="P22136" s="63"/>
      <c r="Q22136" s="63"/>
    </row>
    <row r="22137" spans="16:17">
      <c r="P22137" s="63"/>
      <c r="Q22137" s="63"/>
    </row>
    <row r="22138" spans="16:17">
      <c r="P22138" s="63"/>
      <c r="Q22138" s="63"/>
    </row>
    <row r="22139" spans="16:17">
      <c r="P22139" s="63"/>
      <c r="Q22139" s="63"/>
    </row>
    <row r="22140" spans="16:17">
      <c r="P22140" s="63"/>
      <c r="Q22140" s="63"/>
    </row>
    <row r="22141" spans="16:17">
      <c r="P22141" s="63"/>
      <c r="Q22141" s="63"/>
    </row>
    <row r="22142" spans="16:17">
      <c r="P22142" s="63"/>
      <c r="Q22142" s="63"/>
    </row>
    <row r="22143" spans="16:17">
      <c r="P22143" s="63"/>
      <c r="Q22143" s="63"/>
    </row>
    <row r="22144" spans="16:17">
      <c r="P22144" s="63"/>
      <c r="Q22144" s="63"/>
    </row>
    <row r="22145" spans="16:17">
      <c r="P22145" s="63"/>
      <c r="Q22145" s="63"/>
    </row>
    <row r="22146" spans="16:17">
      <c r="P22146" s="63"/>
      <c r="Q22146" s="63"/>
    </row>
    <row r="22147" spans="16:17">
      <c r="P22147" s="63"/>
      <c r="Q22147" s="63"/>
    </row>
    <row r="22148" spans="16:17">
      <c r="P22148" s="63"/>
      <c r="Q22148" s="63"/>
    </row>
    <row r="22149" spans="16:17">
      <c r="P22149" s="63"/>
      <c r="Q22149" s="63"/>
    </row>
    <row r="22150" spans="16:17">
      <c r="P22150" s="63"/>
      <c r="Q22150" s="63"/>
    </row>
    <row r="22151" spans="16:17">
      <c r="P22151" s="63"/>
      <c r="Q22151" s="63"/>
    </row>
    <row r="22152" spans="16:17">
      <c r="P22152" s="63"/>
      <c r="Q22152" s="63"/>
    </row>
    <row r="22153" spans="16:17">
      <c r="P22153" s="63"/>
      <c r="Q22153" s="63"/>
    </row>
    <row r="22154" spans="16:17">
      <c r="P22154" s="63"/>
      <c r="Q22154" s="63"/>
    </row>
    <row r="22155" spans="16:17">
      <c r="P22155" s="63"/>
      <c r="Q22155" s="63"/>
    </row>
    <row r="22156" spans="16:17">
      <c r="P22156" s="63"/>
      <c r="Q22156" s="63"/>
    </row>
    <row r="22157" spans="16:17">
      <c r="P22157" s="63"/>
      <c r="Q22157" s="63"/>
    </row>
    <row r="22158" spans="16:17">
      <c r="P22158" s="63"/>
      <c r="Q22158" s="63"/>
    </row>
    <row r="22159" spans="16:17">
      <c r="P22159" s="63"/>
      <c r="Q22159" s="63"/>
    </row>
    <row r="22160" spans="16:17">
      <c r="P22160" s="63"/>
      <c r="Q22160" s="63"/>
    </row>
    <row r="22161" spans="16:17">
      <c r="P22161" s="63"/>
      <c r="Q22161" s="63"/>
    </row>
    <row r="22162" spans="16:17">
      <c r="P22162" s="63"/>
      <c r="Q22162" s="63"/>
    </row>
    <row r="22163" spans="16:17">
      <c r="P22163" s="63"/>
      <c r="Q22163" s="63"/>
    </row>
    <row r="22164" spans="16:17">
      <c r="P22164" s="63"/>
      <c r="Q22164" s="63"/>
    </row>
    <row r="22165" spans="16:17">
      <c r="P22165" s="63"/>
      <c r="Q22165" s="63"/>
    </row>
    <row r="22166" spans="16:17">
      <c r="P22166" s="63"/>
      <c r="Q22166" s="63"/>
    </row>
    <row r="22167" spans="16:17">
      <c r="P22167" s="63"/>
      <c r="Q22167" s="63"/>
    </row>
    <row r="22168" spans="16:17">
      <c r="P22168" s="63"/>
      <c r="Q22168" s="63"/>
    </row>
    <row r="22169" spans="16:17">
      <c r="P22169" s="63"/>
      <c r="Q22169" s="63"/>
    </row>
    <row r="22170" spans="16:17">
      <c r="P22170" s="63"/>
      <c r="Q22170" s="63"/>
    </row>
    <row r="22171" spans="16:17">
      <c r="P22171" s="63"/>
      <c r="Q22171" s="63"/>
    </row>
    <row r="22172" spans="16:17">
      <c r="P22172" s="63"/>
      <c r="Q22172" s="63"/>
    </row>
    <row r="22173" spans="16:17">
      <c r="P22173" s="63"/>
      <c r="Q22173" s="63"/>
    </row>
    <row r="22174" spans="16:17">
      <c r="P22174" s="63"/>
      <c r="Q22174" s="63"/>
    </row>
    <row r="22175" spans="16:17">
      <c r="P22175" s="63"/>
      <c r="Q22175" s="63"/>
    </row>
    <row r="22176" spans="16:17">
      <c r="P22176" s="63"/>
      <c r="Q22176" s="63"/>
    </row>
    <row r="22177" spans="16:17">
      <c r="P22177" s="63"/>
      <c r="Q22177" s="63"/>
    </row>
    <row r="22178" spans="16:17">
      <c r="P22178" s="63"/>
      <c r="Q22178" s="63"/>
    </row>
    <row r="22179" spans="16:17">
      <c r="P22179" s="63"/>
      <c r="Q22179" s="63"/>
    </row>
    <row r="22180" spans="16:17">
      <c r="P22180" s="63"/>
      <c r="Q22180" s="63"/>
    </row>
    <row r="22181" spans="16:17">
      <c r="P22181" s="63"/>
      <c r="Q22181" s="63"/>
    </row>
    <row r="22182" spans="16:17">
      <c r="P22182" s="63"/>
      <c r="Q22182" s="63"/>
    </row>
    <row r="22183" spans="16:17">
      <c r="P22183" s="63"/>
      <c r="Q22183" s="63"/>
    </row>
    <row r="22184" spans="16:17">
      <c r="P22184" s="63"/>
      <c r="Q22184" s="63"/>
    </row>
    <row r="22185" spans="16:17">
      <c r="P22185" s="63"/>
      <c r="Q22185" s="63"/>
    </row>
    <row r="22186" spans="16:17">
      <c r="P22186" s="63"/>
      <c r="Q22186" s="63"/>
    </row>
    <row r="22187" spans="16:17">
      <c r="P22187" s="63"/>
      <c r="Q22187" s="63"/>
    </row>
    <row r="22188" spans="16:17">
      <c r="P22188" s="63"/>
      <c r="Q22188" s="63"/>
    </row>
    <row r="22189" spans="16:17">
      <c r="P22189" s="63"/>
      <c r="Q22189" s="63"/>
    </row>
    <row r="22190" spans="16:17">
      <c r="P22190" s="63"/>
      <c r="Q22190" s="63"/>
    </row>
    <row r="22191" spans="16:17">
      <c r="P22191" s="63"/>
      <c r="Q22191" s="63"/>
    </row>
    <row r="22192" spans="16:17">
      <c r="P22192" s="63"/>
      <c r="Q22192" s="63"/>
    </row>
    <row r="22193" spans="16:17">
      <c r="P22193" s="63"/>
      <c r="Q22193" s="63"/>
    </row>
    <row r="22194" spans="16:17">
      <c r="P22194" s="63"/>
      <c r="Q22194" s="63"/>
    </row>
    <row r="22195" spans="16:17">
      <c r="P22195" s="63"/>
      <c r="Q22195" s="63"/>
    </row>
    <row r="22196" spans="16:17">
      <c r="P22196" s="63"/>
      <c r="Q22196" s="63"/>
    </row>
    <row r="22197" spans="16:17">
      <c r="P22197" s="63"/>
      <c r="Q22197" s="63"/>
    </row>
    <row r="22198" spans="16:17">
      <c r="P22198" s="63"/>
      <c r="Q22198" s="63"/>
    </row>
    <row r="22199" spans="16:17">
      <c r="P22199" s="63"/>
      <c r="Q22199" s="63"/>
    </row>
    <row r="22200" spans="16:17">
      <c r="P22200" s="63"/>
      <c r="Q22200" s="63"/>
    </row>
    <row r="22201" spans="16:17">
      <c r="P22201" s="63"/>
      <c r="Q22201" s="63"/>
    </row>
    <row r="22202" spans="16:17">
      <c r="P22202" s="63"/>
      <c r="Q22202" s="63"/>
    </row>
    <row r="22203" spans="16:17">
      <c r="P22203" s="63"/>
      <c r="Q22203" s="63"/>
    </row>
    <row r="22204" spans="16:17">
      <c r="P22204" s="63"/>
      <c r="Q22204" s="63"/>
    </row>
    <row r="22205" spans="16:17">
      <c r="P22205" s="63"/>
      <c r="Q22205" s="63"/>
    </row>
    <row r="22206" spans="16:17">
      <c r="P22206" s="63"/>
      <c r="Q22206" s="63"/>
    </row>
    <row r="22207" spans="16:17">
      <c r="P22207" s="63"/>
      <c r="Q22207" s="63"/>
    </row>
    <row r="22208" spans="16:17">
      <c r="P22208" s="63"/>
      <c r="Q22208" s="63"/>
    </row>
    <row r="22209" spans="16:17">
      <c r="P22209" s="63"/>
      <c r="Q22209" s="63"/>
    </row>
    <row r="22210" spans="16:17">
      <c r="P22210" s="63"/>
      <c r="Q22210" s="63"/>
    </row>
    <row r="22211" spans="16:17">
      <c r="P22211" s="63"/>
      <c r="Q22211" s="63"/>
    </row>
    <row r="22212" spans="16:17">
      <c r="P22212" s="63"/>
      <c r="Q22212" s="63"/>
    </row>
    <row r="22213" spans="16:17">
      <c r="P22213" s="63"/>
      <c r="Q22213" s="63"/>
    </row>
    <row r="22214" spans="16:17">
      <c r="P22214" s="63"/>
      <c r="Q22214" s="63"/>
    </row>
    <row r="22215" spans="16:17">
      <c r="P22215" s="63"/>
      <c r="Q22215" s="63"/>
    </row>
    <row r="22216" spans="16:17">
      <c r="P22216" s="63"/>
      <c r="Q22216" s="63"/>
    </row>
    <row r="22217" spans="16:17">
      <c r="P22217" s="63"/>
      <c r="Q22217" s="63"/>
    </row>
    <row r="22218" spans="16:17">
      <c r="P22218" s="63"/>
      <c r="Q22218" s="63"/>
    </row>
    <row r="22219" spans="16:17">
      <c r="P22219" s="63"/>
      <c r="Q22219" s="63"/>
    </row>
    <row r="22220" spans="16:17">
      <c r="P22220" s="63"/>
      <c r="Q22220" s="63"/>
    </row>
    <row r="22221" spans="16:17">
      <c r="P22221" s="63"/>
      <c r="Q22221" s="63"/>
    </row>
    <row r="22222" spans="16:17">
      <c r="P22222" s="63"/>
      <c r="Q22222" s="63"/>
    </row>
    <row r="22223" spans="16:17">
      <c r="P22223" s="63"/>
      <c r="Q22223" s="63"/>
    </row>
    <row r="22224" spans="16:17">
      <c r="P22224" s="63"/>
      <c r="Q22224" s="63"/>
    </row>
    <row r="22225" spans="16:17">
      <c r="P22225" s="63"/>
      <c r="Q22225" s="63"/>
    </row>
    <row r="22226" spans="16:17">
      <c r="P22226" s="63"/>
      <c r="Q22226" s="63"/>
    </row>
    <row r="22227" spans="16:17">
      <c r="P22227" s="63"/>
      <c r="Q22227" s="63"/>
    </row>
    <row r="22228" spans="16:17">
      <c r="P22228" s="63"/>
      <c r="Q22228" s="63"/>
    </row>
    <row r="22229" spans="16:17">
      <c r="P22229" s="63"/>
      <c r="Q22229" s="63"/>
    </row>
    <row r="22230" spans="16:17">
      <c r="P22230" s="63"/>
      <c r="Q22230" s="63"/>
    </row>
    <row r="22231" spans="16:17">
      <c r="P22231" s="63"/>
      <c r="Q22231" s="63"/>
    </row>
    <row r="22232" spans="16:17">
      <c r="P22232" s="63"/>
      <c r="Q22232" s="63"/>
    </row>
    <row r="22233" spans="16:17">
      <c r="P22233" s="63"/>
      <c r="Q22233" s="63"/>
    </row>
    <row r="22234" spans="16:17">
      <c r="P22234" s="63"/>
      <c r="Q22234" s="63"/>
    </row>
    <row r="22235" spans="16:17">
      <c r="P22235" s="63"/>
      <c r="Q22235" s="63"/>
    </row>
    <row r="22236" spans="16:17">
      <c r="P22236" s="63"/>
      <c r="Q22236" s="63"/>
    </row>
    <row r="22237" spans="16:17">
      <c r="P22237" s="63"/>
      <c r="Q22237" s="63"/>
    </row>
    <row r="22238" spans="16:17">
      <c r="P22238" s="63"/>
      <c r="Q22238" s="63"/>
    </row>
    <row r="22239" spans="16:17">
      <c r="P22239" s="63"/>
      <c r="Q22239" s="63"/>
    </row>
    <row r="22240" spans="16:17">
      <c r="P22240" s="63"/>
      <c r="Q22240" s="63"/>
    </row>
    <row r="22241" spans="16:17">
      <c r="P22241" s="63"/>
      <c r="Q22241" s="63"/>
    </row>
    <row r="22242" spans="16:17">
      <c r="P22242" s="63"/>
      <c r="Q22242" s="63"/>
    </row>
    <row r="22243" spans="16:17">
      <c r="P22243" s="63"/>
      <c r="Q22243" s="63"/>
    </row>
    <row r="22244" spans="16:17">
      <c r="P22244" s="63"/>
      <c r="Q22244" s="63"/>
    </row>
    <row r="22245" spans="16:17">
      <c r="P22245" s="63"/>
      <c r="Q22245" s="63"/>
    </row>
    <row r="22246" spans="16:17">
      <c r="P22246" s="63"/>
      <c r="Q22246" s="63"/>
    </row>
    <row r="22247" spans="16:17">
      <c r="P22247" s="63"/>
      <c r="Q22247" s="63"/>
    </row>
    <row r="22248" spans="16:17">
      <c r="P22248" s="63"/>
      <c r="Q22248" s="63"/>
    </row>
    <row r="22249" spans="16:17">
      <c r="P22249" s="63"/>
      <c r="Q22249" s="63"/>
    </row>
    <row r="22250" spans="16:17">
      <c r="P22250" s="63"/>
      <c r="Q22250" s="63"/>
    </row>
    <row r="22251" spans="16:17">
      <c r="P22251" s="63"/>
      <c r="Q22251" s="63"/>
    </row>
    <row r="22252" spans="16:17">
      <c r="P22252" s="63"/>
      <c r="Q22252" s="63"/>
    </row>
    <row r="22253" spans="16:17">
      <c r="P22253" s="63"/>
      <c r="Q22253" s="63"/>
    </row>
    <row r="22254" spans="16:17">
      <c r="P22254" s="63"/>
      <c r="Q22254" s="63"/>
    </row>
    <row r="22255" spans="16:17">
      <c r="P22255" s="63"/>
      <c r="Q22255" s="63"/>
    </row>
    <row r="22256" spans="16:17">
      <c r="P22256" s="63"/>
      <c r="Q22256" s="63"/>
    </row>
    <row r="22257" spans="16:17">
      <c r="P22257" s="63"/>
      <c r="Q22257" s="63"/>
    </row>
    <row r="22258" spans="16:17">
      <c r="P22258" s="63"/>
      <c r="Q22258" s="63"/>
    </row>
    <row r="22259" spans="16:17">
      <c r="P22259" s="63"/>
      <c r="Q22259" s="63"/>
    </row>
    <row r="22260" spans="16:17">
      <c r="P22260" s="63"/>
      <c r="Q22260" s="63"/>
    </row>
    <row r="22261" spans="16:17">
      <c r="P22261" s="63"/>
      <c r="Q22261" s="63"/>
    </row>
    <row r="22262" spans="16:17">
      <c r="P22262" s="63"/>
      <c r="Q22262" s="63"/>
    </row>
    <row r="22263" spans="16:17">
      <c r="P22263" s="63"/>
      <c r="Q22263" s="63"/>
    </row>
    <row r="22264" spans="16:17">
      <c r="P22264" s="63"/>
      <c r="Q22264" s="63"/>
    </row>
    <row r="22265" spans="16:17">
      <c r="P22265" s="63"/>
      <c r="Q22265" s="63"/>
    </row>
    <row r="22266" spans="16:17">
      <c r="P22266" s="63"/>
      <c r="Q22266" s="63"/>
    </row>
    <row r="22267" spans="16:17">
      <c r="P22267" s="63"/>
      <c r="Q22267" s="63"/>
    </row>
    <row r="22268" spans="16:17">
      <c r="P22268" s="63"/>
      <c r="Q22268" s="63"/>
    </row>
    <row r="22269" spans="16:17">
      <c r="P22269" s="63"/>
      <c r="Q22269" s="63"/>
    </row>
    <row r="22270" spans="16:17">
      <c r="P22270" s="63"/>
      <c r="Q22270" s="63"/>
    </row>
    <row r="22271" spans="16:17">
      <c r="P22271" s="63"/>
      <c r="Q22271" s="63"/>
    </row>
    <row r="22272" spans="16:17">
      <c r="P22272" s="63"/>
      <c r="Q22272" s="63"/>
    </row>
    <row r="22273" spans="16:17">
      <c r="P22273" s="63"/>
      <c r="Q22273" s="63"/>
    </row>
    <row r="22274" spans="16:17">
      <c r="P22274" s="63"/>
      <c r="Q22274" s="63"/>
    </row>
    <row r="22275" spans="16:17">
      <c r="P22275" s="63"/>
      <c r="Q22275" s="63"/>
    </row>
    <row r="22276" spans="16:17">
      <c r="P22276" s="63"/>
      <c r="Q22276" s="63"/>
    </row>
    <row r="22277" spans="16:17">
      <c r="P22277" s="63"/>
      <c r="Q22277" s="63"/>
    </row>
    <row r="22278" spans="16:17">
      <c r="P22278" s="63"/>
      <c r="Q22278" s="63"/>
    </row>
    <row r="22279" spans="16:17">
      <c r="P22279" s="63"/>
      <c r="Q22279" s="63"/>
    </row>
    <row r="22280" spans="16:17">
      <c r="P22280" s="63"/>
      <c r="Q22280" s="63"/>
    </row>
    <row r="22281" spans="16:17">
      <c r="P22281" s="63"/>
      <c r="Q22281" s="63"/>
    </row>
    <row r="22282" spans="16:17">
      <c r="P22282" s="63"/>
      <c r="Q22282" s="63"/>
    </row>
    <row r="22283" spans="16:17">
      <c r="P22283" s="63"/>
      <c r="Q22283" s="63"/>
    </row>
    <row r="22284" spans="16:17">
      <c r="P22284" s="63"/>
      <c r="Q22284" s="63"/>
    </row>
    <row r="22285" spans="16:17">
      <c r="P22285" s="63"/>
      <c r="Q22285" s="63"/>
    </row>
    <row r="22286" spans="16:17">
      <c r="P22286" s="63"/>
      <c r="Q22286" s="63"/>
    </row>
    <row r="22287" spans="16:17">
      <c r="P22287" s="63"/>
      <c r="Q22287" s="63"/>
    </row>
    <row r="22288" spans="16:17">
      <c r="P22288" s="63"/>
      <c r="Q22288" s="63"/>
    </row>
    <row r="22289" spans="16:17">
      <c r="P22289" s="63"/>
      <c r="Q22289" s="63"/>
    </row>
    <row r="22290" spans="16:17">
      <c r="P22290" s="63"/>
      <c r="Q22290" s="63"/>
    </row>
    <row r="22291" spans="16:17">
      <c r="P22291" s="63"/>
      <c r="Q22291" s="63"/>
    </row>
    <row r="22292" spans="16:17">
      <c r="P22292" s="63"/>
      <c r="Q22292" s="63"/>
    </row>
    <row r="22293" spans="16:17">
      <c r="P22293" s="63"/>
      <c r="Q22293" s="63"/>
    </row>
    <row r="22294" spans="16:17">
      <c r="P22294" s="63"/>
      <c r="Q22294" s="63"/>
    </row>
    <row r="22295" spans="16:17">
      <c r="P22295" s="63"/>
      <c r="Q22295" s="63"/>
    </row>
    <row r="22296" spans="16:17">
      <c r="P22296" s="63"/>
      <c r="Q22296" s="63"/>
    </row>
    <row r="22297" spans="16:17">
      <c r="P22297" s="63"/>
      <c r="Q22297" s="63"/>
    </row>
    <row r="22298" spans="16:17">
      <c r="P22298" s="63"/>
      <c r="Q22298" s="63"/>
    </row>
    <row r="22299" spans="16:17">
      <c r="P22299" s="63"/>
      <c r="Q22299" s="63"/>
    </row>
    <row r="22300" spans="16:17">
      <c r="P22300" s="63"/>
      <c r="Q22300" s="63"/>
    </row>
    <row r="22301" spans="16:17">
      <c r="P22301" s="63"/>
      <c r="Q22301" s="63"/>
    </row>
    <row r="22302" spans="16:17">
      <c r="P22302" s="63"/>
      <c r="Q22302" s="63"/>
    </row>
    <row r="22303" spans="16:17">
      <c r="P22303" s="63"/>
      <c r="Q22303" s="63"/>
    </row>
    <row r="22304" spans="16:17">
      <c r="P22304" s="63"/>
      <c r="Q22304" s="63"/>
    </row>
    <row r="22305" spans="16:17">
      <c r="P22305" s="63"/>
      <c r="Q22305" s="63"/>
    </row>
    <row r="22306" spans="16:17">
      <c r="P22306" s="63"/>
      <c r="Q22306" s="63"/>
    </row>
    <row r="22307" spans="16:17">
      <c r="P22307" s="63"/>
      <c r="Q22307" s="63"/>
    </row>
    <row r="22308" spans="16:17">
      <c r="P22308" s="63"/>
      <c r="Q22308" s="63"/>
    </row>
    <row r="22309" spans="16:17">
      <c r="P22309" s="63"/>
      <c r="Q22309" s="63"/>
    </row>
    <row r="22310" spans="16:17">
      <c r="P22310" s="63"/>
      <c r="Q22310" s="63"/>
    </row>
    <row r="22311" spans="16:17">
      <c r="P22311" s="63"/>
      <c r="Q22311" s="63"/>
    </row>
    <row r="22312" spans="16:17">
      <c r="P22312" s="63"/>
      <c r="Q22312" s="63"/>
    </row>
    <row r="22313" spans="16:17">
      <c r="P22313" s="63"/>
      <c r="Q22313" s="63"/>
    </row>
    <row r="22314" spans="16:17">
      <c r="P22314" s="63"/>
      <c r="Q22314" s="63"/>
    </row>
    <row r="22315" spans="16:17">
      <c r="P22315" s="63"/>
      <c r="Q22315" s="63"/>
    </row>
    <row r="22316" spans="16:17">
      <c r="P22316" s="63"/>
      <c r="Q22316" s="63"/>
    </row>
    <row r="22317" spans="16:17">
      <c r="P22317" s="63"/>
      <c r="Q22317" s="63"/>
    </row>
    <row r="22318" spans="16:17">
      <c r="P22318" s="63"/>
      <c r="Q22318" s="63"/>
    </row>
    <row r="22319" spans="16:17">
      <c r="P22319" s="63"/>
      <c r="Q22319" s="63"/>
    </row>
    <row r="22320" spans="16:17">
      <c r="P22320" s="63"/>
      <c r="Q22320" s="63"/>
    </row>
    <row r="22321" spans="16:17">
      <c r="P22321" s="63"/>
      <c r="Q22321" s="63"/>
    </row>
    <row r="22322" spans="16:17">
      <c r="P22322" s="63"/>
      <c r="Q22322" s="63"/>
    </row>
    <row r="22323" spans="16:17">
      <c r="P22323" s="63"/>
      <c r="Q22323" s="63"/>
    </row>
    <row r="22324" spans="16:17">
      <c r="P22324" s="63"/>
      <c r="Q22324" s="63"/>
    </row>
    <row r="22325" spans="16:17">
      <c r="P22325" s="63"/>
      <c r="Q22325" s="63"/>
    </row>
    <row r="22326" spans="16:17">
      <c r="P22326" s="63"/>
      <c r="Q22326" s="63"/>
    </row>
    <row r="22327" spans="16:17">
      <c r="P22327" s="63"/>
      <c r="Q22327" s="63"/>
    </row>
    <row r="22328" spans="16:17">
      <c r="P22328" s="63"/>
      <c r="Q22328" s="63"/>
    </row>
    <row r="22329" spans="16:17">
      <c r="P22329" s="63"/>
      <c r="Q22329" s="63"/>
    </row>
    <row r="22330" spans="16:17">
      <c r="P22330" s="63"/>
      <c r="Q22330" s="63"/>
    </row>
    <row r="22331" spans="16:17">
      <c r="P22331" s="63"/>
      <c r="Q22331" s="63"/>
    </row>
    <row r="22332" spans="16:17">
      <c r="P22332" s="63"/>
      <c r="Q22332" s="63"/>
    </row>
    <row r="22333" spans="16:17">
      <c r="P22333" s="63"/>
      <c r="Q22333" s="63"/>
    </row>
    <row r="22334" spans="16:17">
      <c r="P22334" s="63"/>
      <c r="Q22334" s="63"/>
    </row>
    <row r="22335" spans="16:17">
      <c r="P22335" s="63"/>
      <c r="Q22335" s="63"/>
    </row>
    <row r="22336" spans="16:17">
      <c r="P22336" s="63"/>
      <c r="Q22336" s="63"/>
    </row>
    <row r="22337" spans="16:17">
      <c r="P22337" s="63"/>
      <c r="Q22337" s="63"/>
    </row>
    <row r="22338" spans="16:17">
      <c r="P22338" s="63"/>
      <c r="Q22338" s="63"/>
    </row>
    <row r="22339" spans="16:17">
      <c r="P22339" s="63"/>
      <c r="Q22339" s="63"/>
    </row>
    <row r="22340" spans="16:17">
      <c r="P22340" s="63"/>
      <c r="Q22340" s="63"/>
    </row>
    <row r="22341" spans="16:17">
      <c r="P22341" s="63"/>
      <c r="Q22341" s="63"/>
    </row>
    <row r="22342" spans="16:17">
      <c r="P22342" s="63"/>
      <c r="Q22342" s="63"/>
    </row>
    <row r="22343" spans="16:17">
      <c r="P22343" s="63"/>
      <c r="Q22343" s="63"/>
    </row>
    <row r="22344" spans="16:17">
      <c r="P22344" s="63"/>
      <c r="Q22344" s="63"/>
    </row>
    <row r="22345" spans="16:17">
      <c r="P22345" s="63"/>
      <c r="Q22345" s="63"/>
    </row>
    <row r="22346" spans="16:17">
      <c r="P22346" s="63"/>
      <c r="Q22346" s="63"/>
    </row>
    <row r="22347" spans="16:17">
      <c r="P22347" s="63"/>
      <c r="Q22347" s="63"/>
    </row>
    <row r="22348" spans="16:17">
      <c r="P22348" s="63"/>
      <c r="Q22348" s="63"/>
    </row>
    <row r="22349" spans="16:17">
      <c r="P22349" s="63"/>
      <c r="Q22349" s="63"/>
    </row>
    <row r="22350" spans="16:17">
      <c r="P22350" s="63"/>
      <c r="Q22350" s="63"/>
    </row>
    <row r="22351" spans="16:17">
      <c r="P22351" s="63"/>
      <c r="Q22351" s="63"/>
    </row>
    <row r="22352" spans="16:17">
      <c r="P22352" s="63"/>
      <c r="Q22352" s="63"/>
    </row>
    <row r="22353" spans="16:17">
      <c r="P22353" s="63"/>
      <c r="Q22353" s="63"/>
    </row>
    <row r="22354" spans="16:17">
      <c r="P22354" s="63"/>
      <c r="Q22354" s="63"/>
    </row>
    <row r="22355" spans="16:17">
      <c r="P22355" s="63"/>
      <c r="Q22355" s="63"/>
    </row>
    <row r="22356" spans="16:17">
      <c r="P22356" s="63"/>
      <c r="Q22356" s="63"/>
    </row>
    <row r="22357" spans="16:17">
      <c r="P22357" s="63"/>
      <c r="Q22357" s="63"/>
    </row>
    <row r="22358" spans="16:17">
      <c r="P22358" s="63"/>
      <c r="Q22358" s="63"/>
    </row>
    <row r="22359" spans="16:17">
      <c r="P22359" s="63"/>
      <c r="Q22359" s="63"/>
    </row>
    <row r="22360" spans="16:17">
      <c r="P22360" s="63"/>
      <c r="Q22360" s="63"/>
    </row>
    <row r="22361" spans="16:17">
      <c r="P22361" s="63"/>
      <c r="Q22361" s="63"/>
    </row>
    <row r="22362" spans="16:17">
      <c r="P22362" s="63"/>
      <c r="Q22362" s="63"/>
    </row>
    <row r="22363" spans="16:17">
      <c r="P22363" s="63"/>
      <c r="Q22363" s="63"/>
    </row>
    <row r="22364" spans="16:17">
      <c r="P22364" s="63"/>
      <c r="Q22364" s="63"/>
    </row>
    <row r="22365" spans="16:17">
      <c r="P22365" s="63"/>
      <c r="Q22365" s="63"/>
    </row>
    <row r="22366" spans="16:17">
      <c r="P22366" s="63"/>
      <c r="Q22366" s="63"/>
    </row>
    <row r="22367" spans="16:17">
      <c r="P22367" s="63"/>
      <c r="Q22367" s="63"/>
    </row>
    <row r="22368" spans="16:17">
      <c r="P22368" s="63"/>
      <c r="Q22368" s="63"/>
    </row>
    <row r="22369" spans="16:17">
      <c r="P22369" s="63"/>
      <c r="Q22369" s="63"/>
    </row>
    <row r="22370" spans="16:17">
      <c r="P22370" s="63"/>
      <c r="Q22370" s="63"/>
    </row>
    <row r="22371" spans="16:17">
      <c r="P22371" s="63"/>
      <c r="Q22371" s="63"/>
    </row>
    <row r="22372" spans="16:17">
      <c r="P22372" s="63"/>
      <c r="Q22372" s="63"/>
    </row>
    <row r="22373" spans="16:17">
      <c r="P22373" s="63"/>
      <c r="Q22373" s="63"/>
    </row>
    <row r="22374" spans="16:17">
      <c r="P22374" s="63"/>
      <c r="Q22374" s="63"/>
    </row>
    <row r="22375" spans="16:17">
      <c r="P22375" s="63"/>
      <c r="Q22375" s="63"/>
    </row>
    <row r="22376" spans="16:17">
      <c r="P22376" s="63"/>
      <c r="Q22376" s="63"/>
    </row>
    <row r="22377" spans="16:17">
      <c r="P22377" s="63"/>
      <c r="Q22377" s="63"/>
    </row>
    <row r="22378" spans="16:17">
      <c r="P22378" s="63"/>
      <c r="Q22378" s="63"/>
    </row>
    <row r="22379" spans="16:17">
      <c r="P22379" s="63"/>
      <c r="Q22379" s="63"/>
    </row>
    <row r="22380" spans="16:17">
      <c r="P22380" s="63"/>
      <c r="Q22380" s="63"/>
    </row>
    <row r="22381" spans="16:17">
      <c r="P22381" s="63"/>
      <c r="Q22381" s="63"/>
    </row>
    <row r="22382" spans="16:17">
      <c r="P22382" s="63"/>
      <c r="Q22382" s="63"/>
    </row>
    <row r="22383" spans="16:17">
      <c r="P22383" s="63"/>
      <c r="Q22383" s="63"/>
    </row>
    <row r="22384" spans="16:17">
      <c r="P22384" s="63"/>
      <c r="Q22384" s="63"/>
    </row>
    <row r="22385" spans="16:17">
      <c r="P22385" s="63"/>
      <c r="Q22385" s="63"/>
    </row>
    <row r="22386" spans="16:17">
      <c r="P22386" s="63"/>
      <c r="Q22386" s="63"/>
    </row>
    <row r="22387" spans="16:17">
      <c r="P22387" s="63"/>
      <c r="Q22387" s="63"/>
    </row>
    <row r="22388" spans="16:17">
      <c r="P22388" s="63"/>
      <c r="Q22388" s="63"/>
    </row>
    <row r="22389" spans="16:17">
      <c r="P22389" s="63"/>
      <c r="Q22389" s="63"/>
    </row>
    <row r="22390" spans="16:17">
      <c r="P22390" s="63"/>
      <c r="Q22390" s="63"/>
    </row>
    <row r="22391" spans="16:17">
      <c r="P22391" s="63"/>
      <c r="Q22391" s="63"/>
    </row>
    <row r="22392" spans="16:17">
      <c r="P22392" s="63"/>
      <c r="Q22392" s="63"/>
    </row>
    <row r="22393" spans="16:17">
      <c r="P22393" s="63"/>
      <c r="Q22393" s="63"/>
    </row>
    <row r="22394" spans="16:17">
      <c r="P22394" s="63"/>
      <c r="Q22394" s="63"/>
    </row>
    <row r="22395" spans="16:17">
      <c r="P22395" s="63"/>
      <c r="Q22395" s="63"/>
    </row>
    <row r="22396" spans="16:17">
      <c r="P22396" s="63"/>
      <c r="Q22396" s="63"/>
    </row>
    <row r="22397" spans="16:17">
      <c r="P22397" s="63"/>
      <c r="Q22397" s="63"/>
    </row>
    <row r="22398" spans="16:17">
      <c r="P22398" s="63"/>
      <c r="Q22398" s="63"/>
    </row>
    <row r="22399" spans="16:17">
      <c r="P22399" s="63"/>
      <c r="Q22399" s="63"/>
    </row>
    <row r="22400" spans="16:17">
      <c r="P22400" s="63"/>
      <c r="Q22400" s="63"/>
    </row>
    <row r="22401" spans="16:17">
      <c r="P22401" s="63"/>
      <c r="Q22401" s="63"/>
    </row>
    <row r="22402" spans="16:17">
      <c r="P22402" s="63"/>
      <c r="Q22402" s="63"/>
    </row>
    <row r="22403" spans="16:17">
      <c r="P22403" s="63"/>
      <c r="Q22403" s="63"/>
    </row>
    <row r="22404" spans="16:17">
      <c r="P22404" s="63"/>
      <c r="Q22404" s="63"/>
    </row>
    <row r="22405" spans="16:17">
      <c r="P22405" s="63"/>
      <c r="Q22405" s="63"/>
    </row>
    <row r="22406" spans="16:17">
      <c r="P22406" s="63"/>
      <c r="Q22406" s="63"/>
    </row>
    <row r="22407" spans="16:17">
      <c r="P22407" s="63"/>
      <c r="Q22407" s="63"/>
    </row>
    <row r="22408" spans="16:17">
      <c r="P22408" s="63"/>
      <c r="Q22408" s="63"/>
    </row>
    <row r="22409" spans="16:17">
      <c r="P22409" s="63"/>
      <c r="Q22409" s="63"/>
    </row>
    <row r="22410" spans="16:17">
      <c r="P22410" s="63"/>
      <c r="Q22410" s="63"/>
    </row>
    <row r="22411" spans="16:17">
      <c r="P22411" s="63"/>
      <c r="Q22411" s="63"/>
    </row>
    <row r="22412" spans="16:17">
      <c r="P22412" s="63"/>
      <c r="Q22412" s="63"/>
    </row>
    <row r="22413" spans="16:17">
      <c r="P22413" s="63"/>
      <c r="Q22413" s="63"/>
    </row>
    <row r="22414" spans="16:17">
      <c r="P22414" s="63"/>
      <c r="Q22414" s="63"/>
    </row>
    <row r="22415" spans="16:17">
      <c r="P22415" s="63"/>
      <c r="Q22415" s="63"/>
    </row>
    <row r="22416" spans="16:17">
      <c r="P22416" s="63"/>
      <c r="Q22416" s="63"/>
    </row>
    <row r="22417" spans="16:17">
      <c r="P22417" s="63"/>
      <c r="Q22417" s="63"/>
    </row>
    <row r="22418" spans="16:17">
      <c r="P22418" s="63"/>
      <c r="Q22418" s="63"/>
    </row>
    <row r="22419" spans="16:17">
      <c r="P22419" s="63"/>
      <c r="Q22419" s="63"/>
    </row>
    <row r="22420" spans="16:17">
      <c r="P22420" s="63"/>
      <c r="Q22420" s="63"/>
    </row>
    <row r="22421" spans="16:17">
      <c r="P22421" s="63"/>
      <c r="Q22421" s="63"/>
    </row>
    <row r="22422" spans="16:17">
      <c r="P22422" s="63"/>
      <c r="Q22422" s="63"/>
    </row>
    <row r="22423" spans="16:17">
      <c r="P22423" s="63"/>
      <c r="Q22423" s="63"/>
    </row>
    <row r="22424" spans="16:17">
      <c r="P22424" s="63"/>
      <c r="Q22424" s="63"/>
    </row>
    <row r="22425" spans="16:17">
      <c r="P22425" s="63"/>
      <c r="Q22425" s="63"/>
    </row>
    <row r="22426" spans="16:17">
      <c r="P22426" s="63"/>
      <c r="Q22426" s="63"/>
    </row>
    <row r="22427" spans="16:17">
      <c r="P22427" s="63"/>
      <c r="Q22427" s="63"/>
    </row>
    <row r="22428" spans="16:17">
      <c r="P22428" s="63"/>
      <c r="Q22428" s="63"/>
    </row>
    <row r="22429" spans="16:17">
      <c r="P22429" s="63"/>
      <c r="Q22429" s="63"/>
    </row>
    <row r="22430" spans="16:17">
      <c r="P22430" s="63"/>
      <c r="Q22430" s="63"/>
    </row>
    <row r="22431" spans="16:17">
      <c r="P22431" s="63"/>
      <c r="Q22431" s="63"/>
    </row>
    <row r="22432" spans="16:17">
      <c r="P22432" s="63"/>
      <c r="Q22432" s="63"/>
    </row>
    <row r="22433" spans="16:17">
      <c r="P22433" s="63"/>
      <c r="Q22433" s="63"/>
    </row>
    <row r="22434" spans="16:17">
      <c r="P22434" s="63"/>
      <c r="Q22434" s="63"/>
    </row>
    <row r="22435" spans="16:17">
      <c r="P22435" s="63"/>
      <c r="Q22435" s="63"/>
    </row>
    <row r="22436" spans="16:17">
      <c r="P22436" s="63"/>
      <c r="Q22436" s="63"/>
    </row>
    <row r="22437" spans="16:17">
      <c r="P22437" s="63"/>
      <c r="Q22437" s="63"/>
    </row>
    <row r="22438" spans="16:17">
      <c r="P22438" s="63"/>
      <c r="Q22438" s="63"/>
    </row>
    <row r="22439" spans="16:17">
      <c r="P22439" s="63"/>
      <c r="Q22439" s="63"/>
    </row>
    <row r="22440" spans="16:17">
      <c r="P22440" s="63"/>
      <c r="Q22440" s="63"/>
    </row>
    <row r="22441" spans="16:17">
      <c r="P22441" s="63"/>
      <c r="Q22441" s="63"/>
    </row>
    <row r="22442" spans="16:17">
      <c r="P22442" s="63"/>
      <c r="Q22442" s="63"/>
    </row>
    <row r="22443" spans="16:17">
      <c r="P22443" s="63"/>
      <c r="Q22443" s="63"/>
    </row>
    <row r="22444" spans="16:17">
      <c r="P22444" s="63"/>
      <c r="Q22444" s="63"/>
    </row>
    <row r="22445" spans="16:17">
      <c r="P22445" s="63"/>
      <c r="Q22445" s="63"/>
    </row>
    <row r="22446" spans="16:17">
      <c r="P22446" s="63"/>
      <c r="Q22446" s="63"/>
    </row>
    <row r="22447" spans="16:17">
      <c r="P22447" s="63"/>
      <c r="Q22447" s="63"/>
    </row>
    <row r="22448" spans="16:17">
      <c r="P22448" s="63"/>
      <c r="Q22448" s="63"/>
    </row>
    <row r="22449" spans="16:17">
      <c r="P22449" s="63"/>
      <c r="Q22449" s="63"/>
    </row>
    <row r="22450" spans="16:17">
      <c r="P22450" s="63"/>
      <c r="Q22450" s="63"/>
    </row>
    <row r="22451" spans="16:17">
      <c r="P22451" s="63"/>
      <c r="Q22451" s="63"/>
    </row>
    <row r="22452" spans="16:17">
      <c r="P22452" s="63"/>
      <c r="Q22452" s="63"/>
    </row>
    <row r="22453" spans="16:17">
      <c r="P22453" s="63"/>
      <c r="Q22453" s="63"/>
    </row>
    <row r="22454" spans="16:17">
      <c r="P22454" s="63"/>
      <c r="Q22454" s="63"/>
    </row>
    <row r="22455" spans="16:17">
      <c r="P22455" s="63"/>
      <c r="Q22455" s="63"/>
    </row>
    <row r="22456" spans="16:17">
      <c r="P22456" s="63"/>
      <c r="Q22456" s="63"/>
    </row>
    <row r="22457" spans="16:17">
      <c r="P22457" s="63"/>
      <c r="Q22457" s="63"/>
    </row>
    <row r="22458" spans="16:17">
      <c r="P22458" s="63"/>
      <c r="Q22458" s="63"/>
    </row>
    <row r="22459" spans="16:17">
      <c r="P22459" s="63"/>
      <c r="Q22459" s="63"/>
    </row>
    <row r="22460" spans="16:17">
      <c r="P22460" s="63"/>
      <c r="Q22460" s="63"/>
    </row>
    <row r="22461" spans="16:17">
      <c r="P22461" s="63"/>
      <c r="Q22461" s="63"/>
    </row>
    <row r="22462" spans="16:17">
      <c r="P22462" s="63"/>
      <c r="Q22462" s="63"/>
    </row>
    <row r="22463" spans="16:17">
      <c r="P22463" s="63"/>
      <c r="Q22463" s="63"/>
    </row>
    <row r="22464" spans="16:17">
      <c r="P22464" s="63"/>
      <c r="Q22464" s="63"/>
    </row>
    <row r="22465" spans="16:17">
      <c r="P22465" s="63"/>
      <c r="Q22465" s="63"/>
    </row>
    <row r="22466" spans="16:17">
      <c r="P22466" s="63"/>
      <c r="Q22466" s="63"/>
    </row>
    <row r="22467" spans="16:17">
      <c r="P22467" s="63"/>
      <c r="Q22467" s="63"/>
    </row>
    <row r="22468" spans="16:17">
      <c r="P22468" s="63"/>
      <c r="Q22468" s="63"/>
    </row>
    <row r="22469" spans="16:17">
      <c r="P22469" s="63"/>
      <c r="Q22469" s="63"/>
    </row>
    <row r="22470" spans="16:17">
      <c r="P22470" s="63"/>
      <c r="Q22470" s="63"/>
    </row>
    <row r="22471" spans="16:17">
      <c r="P22471" s="63"/>
      <c r="Q22471" s="63"/>
    </row>
    <row r="22472" spans="16:17">
      <c r="P22472" s="63"/>
      <c r="Q22472" s="63"/>
    </row>
    <row r="22473" spans="16:17">
      <c r="P22473" s="63"/>
      <c r="Q22473" s="63"/>
    </row>
    <row r="22474" spans="16:17">
      <c r="P22474" s="63"/>
      <c r="Q22474" s="63"/>
    </row>
    <row r="22475" spans="16:17">
      <c r="P22475" s="63"/>
      <c r="Q22475" s="63"/>
    </row>
    <row r="22476" spans="16:17">
      <c r="P22476" s="63"/>
      <c r="Q22476" s="63"/>
    </row>
    <row r="22477" spans="16:17">
      <c r="P22477" s="63"/>
      <c r="Q22477" s="63"/>
    </row>
    <row r="22478" spans="16:17">
      <c r="P22478" s="63"/>
      <c r="Q22478" s="63"/>
    </row>
    <row r="22479" spans="16:17">
      <c r="P22479" s="63"/>
      <c r="Q22479" s="63"/>
    </row>
    <row r="22480" spans="16:17">
      <c r="P22480" s="63"/>
      <c r="Q22480" s="63"/>
    </row>
    <row r="22481" spans="16:17">
      <c r="P22481" s="63"/>
      <c r="Q22481" s="63"/>
    </row>
    <row r="22482" spans="16:17">
      <c r="P22482" s="63"/>
      <c r="Q22482" s="63"/>
    </row>
    <row r="22483" spans="16:17">
      <c r="P22483" s="63"/>
      <c r="Q22483" s="63"/>
    </row>
    <row r="22484" spans="16:17">
      <c r="P22484" s="63"/>
      <c r="Q22484" s="63"/>
    </row>
    <row r="22485" spans="16:17">
      <c r="P22485" s="63"/>
      <c r="Q22485" s="63"/>
    </row>
    <row r="22486" spans="16:17">
      <c r="P22486" s="63"/>
      <c r="Q22486" s="63"/>
    </row>
    <row r="22487" spans="16:17">
      <c r="P22487" s="63"/>
      <c r="Q22487" s="63"/>
    </row>
    <row r="22488" spans="16:17">
      <c r="P22488" s="63"/>
      <c r="Q22488" s="63"/>
    </row>
    <row r="22489" spans="16:17">
      <c r="P22489" s="63"/>
      <c r="Q22489" s="63"/>
    </row>
    <row r="22490" spans="16:17">
      <c r="P22490" s="63"/>
      <c r="Q22490" s="63"/>
    </row>
    <row r="22491" spans="16:17">
      <c r="P22491" s="63"/>
      <c r="Q22491" s="63"/>
    </row>
    <row r="22492" spans="16:17">
      <c r="P22492" s="63"/>
      <c r="Q22492" s="63"/>
    </row>
    <row r="22493" spans="16:17">
      <c r="P22493" s="63"/>
      <c r="Q22493" s="63"/>
    </row>
    <row r="22494" spans="16:17">
      <c r="P22494" s="63"/>
      <c r="Q22494" s="63"/>
    </row>
    <row r="22495" spans="16:17">
      <c r="P22495" s="63"/>
      <c r="Q22495" s="63"/>
    </row>
    <row r="22496" spans="16:17">
      <c r="P22496" s="63"/>
      <c r="Q22496" s="63"/>
    </row>
    <row r="22497" spans="16:17">
      <c r="P22497" s="63"/>
      <c r="Q22497" s="63"/>
    </row>
    <row r="22498" spans="16:17">
      <c r="P22498" s="63"/>
      <c r="Q22498" s="63"/>
    </row>
    <row r="22499" spans="16:17">
      <c r="P22499" s="63"/>
      <c r="Q22499" s="63"/>
    </row>
    <row r="22500" spans="16:17">
      <c r="P22500" s="63"/>
      <c r="Q22500" s="63"/>
    </row>
    <row r="22501" spans="16:17">
      <c r="P22501" s="63"/>
      <c r="Q22501" s="63"/>
    </row>
    <row r="22502" spans="16:17">
      <c r="P22502" s="63"/>
      <c r="Q22502" s="63"/>
    </row>
    <row r="22503" spans="16:17">
      <c r="P22503" s="63"/>
      <c r="Q22503" s="63"/>
    </row>
    <row r="22504" spans="16:17">
      <c r="P22504" s="63"/>
      <c r="Q22504" s="63"/>
    </row>
    <row r="22505" spans="16:17">
      <c r="P22505" s="63"/>
      <c r="Q22505" s="63"/>
    </row>
    <row r="22506" spans="16:17">
      <c r="P22506" s="63"/>
      <c r="Q22506" s="63"/>
    </row>
    <row r="22507" spans="16:17">
      <c r="P22507" s="63"/>
      <c r="Q22507" s="63"/>
    </row>
    <row r="22508" spans="16:17">
      <c r="P22508" s="63"/>
      <c r="Q22508" s="63"/>
    </row>
    <row r="22509" spans="16:17">
      <c r="P22509" s="63"/>
      <c r="Q22509" s="63"/>
    </row>
    <row r="22510" spans="16:17">
      <c r="P22510" s="63"/>
      <c r="Q22510" s="63"/>
    </row>
    <row r="22511" spans="16:17">
      <c r="P22511" s="63"/>
      <c r="Q22511" s="63"/>
    </row>
    <row r="22512" spans="16:17">
      <c r="P22512" s="63"/>
      <c r="Q22512" s="63"/>
    </row>
    <row r="22513" spans="16:17">
      <c r="P22513" s="63"/>
      <c r="Q22513" s="63"/>
    </row>
    <row r="22514" spans="16:17">
      <c r="P22514" s="63"/>
      <c r="Q22514" s="63"/>
    </row>
    <row r="22515" spans="16:17">
      <c r="P22515" s="63"/>
      <c r="Q22515" s="63"/>
    </row>
    <row r="22516" spans="16:17">
      <c r="P22516" s="63"/>
      <c r="Q22516" s="63"/>
    </row>
    <row r="22517" spans="16:17">
      <c r="P22517" s="63"/>
      <c r="Q22517" s="63"/>
    </row>
    <row r="22518" spans="16:17">
      <c r="P22518" s="63"/>
      <c r="Q22518" s="63"/>
    </row>
    <row r="22519" spans="16:17">
      <c r="P22519" s="63"/>
      <c r="Q22519" s="63"/>
    </row>
    <row r="22520" spans="16:17">
      <c r="P22520" s="63"/>
      <c r="Q22520" s="63"/>
    </row>
    <row r="22521" spans="16:17">
      <c r="P22521" s="63"/>
      <c r="Q22521" s="63"/>
    </row>
    <row r="22522" spans="16:17">
      <c r="P22522" s="63"/>
      <c r="Q22522" s="63"/>
    </row>
    <row r="22523" spans="16:17">
      <c r="P22523" s="63"/>
      <c r="Q22523" s="63"/>
    </row>
    <row r="22524" spans="16:17">
      <c r="P22524" s="63"/>
      <c r="Q22524" s="63"/>
    </row>
    <row r="22525" spans="16:17">
      <c r="P22525" s="63"/>
      <c r="Q22525" s="63"/>
    </row>
    <row r="22526" spans="16:17">
      <c r="P22526" s="63"/>
      <c r="Q22526" s="63"/>
    </row>
    <row r="22527" spans="16:17">
      <c r="P22527" s="63"/>
      <c r="Q22527" s="63"/>
    </row>
    <row r="22528" spans="16:17">
      <c r="P22528" s="63"/>
      <c r="Q22528" s="63"/>
    </row>
    <row r="22529" spans="16:17">
      <c r="P22529" s="63"/>
      <c r="Q22529" s="63"/>
    </row>
    <row r="22530" spans="16:17">
      <c r="P22530" s="63"/>
      <c r="Q22530" s="63"/>
    </row>
    <row r="22531" spans="16:17">
      <c r="P22531" s="63"/>
      <c r="Q22531" s="63"/>
    </row>
    <row r="22532" spans="16:17">
      <c r="P22532" s="63"/>
      <c r="Q22532" s="63"/>
    </row>
    <row r="22533" spans="16:17">
      <c r="P22533" s="63"/>
      <c r="Q22533" s="63"/>
    </row>
    <row r="22534" spans="16:17">
      <c r="P22534" s="63"/>
      <c r="Q22534" s="63"/>
    </row>
    <row r="22535" spans="16:17">
      <c r="P22535" s="63"/>
      <c r="Q22535" s="63"/>
    </row>
    <row r="22536" spans="16:17">
      <c r="P22536" s="63"/>
      <c r="Q22536" s="63"/>
    </row>
    <row r="22537" spans="16:17">
      <c r="P22537" s="63"/>
      <c r="Q22537" s="63"/>
    </row>
    <row r="22538" spans="16:17">
      <c r="P22538" s="63"/>
      <c r="Q22538" s="63"/>
    </row>
    <row r="22539" spans="16:17">
      <c r="P22539" s="63"/>
      <c r="Q22539" s="63"/>
    </row>
    <row r="22540" spans="16:17">
      <c r="P22540" s="63"/>
      <c r="Q22540" s="63"/>
    </row>
    <row r="22541" spans="16:17">
      <c r="P22541" s="63"/>
      <c r="Q22541" s="63"/>
    </row>
    <row r="22542" spans="16:17">
      <c r="P22542" s="63"/>
      <c r="Q22542" s="63"/>
    </row>
    <row r="22543" spans="16:17">
      <c r="P22543" s="63"/>
      <c r="Q22543" s="63"/>
    </row>
    <row r="22544" spans="16:17">
      <c r="P22544" s="63"/>
      <c r="Q22544" s="63"/>
    </row>
    <row r="22545" spans="16:17">
      <c r="P22545" s="63"/>
      <c r="Q22545" s="63"/>
    </row>
    <row r="22546" spans="16:17">
      <c r="P22546" s="63"/>
      <c r="Q22546" s="63"/>
    </row>
    <row r="22547" spans="16:17">
      <c r="P22547" s="63"/>
      <c r="Q22547" s="63"/>
    </row>
    <row r="22548" spans="16:17">
      <c r="P22548" s="63"/>
      <c r="Q22548" s="63"/>
    </row>
    <row r="22549" spans="16:17">
      <c r="P22549" s="63"/>
      <c r="Q22549" s="63"/>
    </row>
    <row r="22550" spans="16:17">
      <c r="P22550" s="63"/>
      <c r="Q22550" s="63"/>
    </row>
    <row r="22551" spans="16:17">
      <c r="P22551" s="63"/>
      <c r="Q22551" s="63"/>
    </row>
    <row r="22552" spans="16:17">
      <c r="P22552" s="63"/>
      <c r="Q22552" s="63"/>
    </row>
    <row r="22553" spans="16:17">
      <c r="P22553" s="63"/>
      <c r="Q22553" s="63"/>
    </row>
    <row r="22554" spans="16:17">
      <c r="P22554" s="63"/>
      <c r="Q22554" s="63"/>
    </row>
    <row r="22555" spans="16:17">
      <c r="P22555" s="63"/>
      <c r="Q22555" s="63"/>
    </row>
    <row r="22556" spans="16:17">
      <c r="P22556" s="63"/>
      <c r="Q22556" s="63"/>
    </row>
    <row r="22557" spans="16:17">
      <c r="P22557" s="63"/>
      <c r="Q22557" s="63"/>
    </row>
    <row r="22558" spans="16:17">
      <c r="P22558" s="63"/>
      <c r="Q22558" s="63"/>
    </row>
    <row r="22559" spans="16:17">
      <c r="P22559" s="63"/>
      <c r="Q22559" s="63"/>
    </row>
    <row r="22560" spans="16:17">
      <c r="P22560" s="63"/>
      <c r="Q22560" s="63"/>
    </row>
    <row r="22561" spans="16:17">
      <c r="P22561" s="63"/>
      <c r="Q22561" s="63"/>
    </row>
    <row r="22562" spans="16:17">
      <c r="P22562" s="63"/>
      <c r="Q22562" s="63"/>
    </row>
    <row r="22563" spans="16:17">
      <c r="P22563" s="63"/>
      <c r="Q22563" s="63"/>
    </row>
    <row r="22564" spans="16:17">
      <c r="P22564" s="63"/>
      <c r="Q22564" s="63"/>
    </row>
    <row r="22565" spans="16:17">
      <c r="P22565" s="63"/>
      <c r="Q22565" s="63"/>
    </row>
    <row r="22566" spans="16:17">
      <c r="P22566" s="63"/>
      <c r="Q22566" s="63"/>
    </row>
    <row r="22567" spans="16:17">
      <c r="P22567" s="63"/>
      <c r="Q22567" s="63"/>
    </row>
    <row r="22568" spans="16:17">
      <c r="P22568" s="63"/>
      <c r="Q22568" s="63"/>
    </row>
    <row r="22569" spans="16:17">
      <c r="P22569" s="63"/>
      <c r="Q22569" s="63"/>
    </row>
    <row r="22570" spans="16:17">
      <c r="P22570" s="63"/>
      <c r="Q22570" s="63"/>
    </row>
    <row r="22571" spans="16:17">
      <c r="P22571" s="63"/>
      <c r="Q22571" s="63"/>
    </row>
    <row r="22572" spans="16:17">
      <c r="P22572" s="63"/>
      <c r="Q22572" s="63"/>
    </row>
    <row r="22573" spans="16:17">
      <c r="P22573" s="63"/>
      <c r="Q22573" s="63"/>
    </row>
    <row r="22574" spans="16:17">
      <c r="P22574" s="63"/>
      <c r="Q22574" s="63"/>
    </row>
    <row r="22575" spans="16:17">
      <c r="P22575" s="63"/>
      <c r="Q22575" s="63"/>
    </row>
    <row r="22576" spans="16:17">
      <c r="P22576" s="63"/>
      <c r="Q22576" s="63"/>
    </row>
    <row r="22577" spans="16:17">
      <c r="P22577" s="63"/>
      <c r="Q22577" s="63"/>
    </row>
    <row r="22578" spans="16:17">
      <c r="P22578" s="63"/>
      <c r="Q22578" s="63"/>
    </row>
    <row r="22579" spans="16:17">
      <c r="P22579" s="63"/>
      <c r="Q22579" s="63"/>
    </row>
    <row r="22580" spans="16:17">
      <c r="P22580" s="63"/>
      <c r="Q22580" s="63"/>
    </row>
    <row r="22581" spans="16:17">
      <c r="P22581" s="63"/>
      <c r="Q22581" s="63"/>
    </row>
    <row r="22582" spans="16:17">
      <c r="P22582" s="63"/>
      <c r="Q22582" s="63"/>
    </row>
    <row r="22583" spans="16:17">
      <c r="P22583" s="63"/>
      <c r="Q22583" s="63"/>
    </row>
    <row r="22584" spans="16:17">
      <c r="P22584" s="63"/>
      <c r="Q22584" s="63"/>
    </row>
    <row r="22585" spans="16:17">
      <c r="P22585" s="63"/>
      <c r="Q22585" s="63"/>
    </row>
    <row r="22586" spans="16:17">
      <c r="P22586" s="63"/>
      <c r="Q22586" s="63"/>
    </row>
    <row r="22587" spans="16:17">
      <c r="P22587" s="63"/>
      <c r="Q22587" s="63"/>
    </row>
    <row r="22588" spans="16:17">
      <c r="P22588" s="63"/>
      <c r="Q22588" s="63"/>
    </row>
    <row r="22589" spans="16:17">
      <c r="P22589" s="63"/>
      <c r="Q22589" s="63"/>
    </row>
    <row r="22590" spans="16:17">
      <c r="P22590" s="63"/>
      <c r="Q22590" s="63"/>
    </row>
    <row r="22591" spans="16:17">
      <c r="P22591" s="63"/>
      <c r="Q22591" s="63"/>
    </row>
    <row r="22592" spans="16:17">
      <c r="P22592" s="63"/>
      <c r="Q22592" s="63"/>
    </row>
    <row r="22593" spans="16:17">
      <c r="P22593" s="63"/>
      <c r="Q22593" s="63"/>
    </row>
    <row r="22594" spans="16:17">
      <c r="P22594" s="63"/>
      <c r="Q22594" s="63"/>
    </row>
    <row r="22595" spans="16:17">
      <c r="P22595" s="63"/>
      <c r="Q22595" s="63"/>
    </row>
    <row r="22596" spans="16:17">
      <c r="P22596" s="63"/>
      <c r="Q22596" s="63"/>
    </row>
    <row r="22597" spans="16:17">
      <c r="P22597" s="63"/>
      <c r="Q22597" s="63"/>
    </row>
    <row r="22598" spans="16:17">
      <c r="P22598" s="63"/>
      <c r="Q22598" s="63"/>
    </row>
    <row r="22599" spans="16:17">
      <c r="P22599" s="63"/>
      <c r="Q22599" s="63"/>
    </row>
    <row r="22600" spans="16:17">
      <c r="P22600" s="63"/>
      <c r="Q22600" s="63"/>
    </row>
    <row r="22601" spans="16:17">
      <c r="P22601" s="63"/>
      <c r="Q22601" s="63"/>
    </row>
    <row r="22602" spans="16:17">
      <c r="P22602" s="63"/>
      <c r="Q22602" s="63"/>
    </row>
    <row r="22603" spans="16:17">
      <c r="P22603" s="63"/>
      <c r="Q22603" s="63"/>
    </row>
    <row r="22604" spans="16:17">
      <c r="P22604" s="63"/>
      <c r="Q22604" s="63"/>
    </row>
    <row r="22605" spans="16:17">
      <c r="P22605" s="63"/>
      <c r="Q22605" s="63"/>
    </row>
    <row r="22606" spans="16:17">
      <c r="P22606" s="63"/>
      <c r="Q22606" s="63"/>
    </row>
    <row r="22607" spans="16:17">
      <c r="P22607" s="63"/>
      <c r="Q22607" s="63"/>
    </row>
    <row r="22608" spans="16:17">
      <c r="P22608" s="63"/>
      <c r="Q22608" s="63"/>
    </row>
    <row r="22609" spans="16:17">
      <c r="P22609" s="63"/>
      <c r="Q22609" s="63"/>
    </row>
    <row r="22610" spans="16:17">
      <c r="P22610" s="63"/>
      <c r="Q22610" s="63"/>
    </row>
    <row r="22611" spans="16:17">
      <c r="P22611" s="63"/>
      <c r="Q22611" s="63"/>
    </row>
    <row r="22612" spans="16:17">
      <c r="P22612" s="63"/>
      <c r="Q22612" s="63"/>
    </row>
    <row r="22613" spans="16:17">
      <c r="P22613" s="63"/>
      <c r="Q22613" s="63"/>
    </row>
    <row r="22614" spans="16:17">
      <c r="P22614" s="63"/>
      <c r="Q22614" s="63"/>
    </row>
    <row r="22615" spans="16:17">
      <c r="P22615" s="63"/>
      <c r="Q22615" s="63"/>
    </row>
    <row r="22616" spans="16:17">
      <c r="P22616" s="63"/>
      <c r="Q22616" s="63"/>
    </row>
    <row r="22617" spans="16:17">
      <c r="P22617" s="63"/>
      <c r="Q22617" s="63"/>
    </row>
    <row r="22618" spans="16:17">
      <c r="P22618" s="63"/>
      <c r="Q22618" s="63"/>
    </row>
    <row r="22619" spans="16:17">
      <c r="P22619" s="63"/>
      <c r="Q22619" s="63"/>
    </row>
    <row r="22620" spans="16:17">
      <c r="P22620" s="63"/>
      <c r="Q22620" s="63"/>
    </row>
    <row r="22621" spans="16:17">
      <c r="P22621" s="63"/>
      <c r="Q22621" s="63"/>
    </row>
    <row r="22622" spans="16:17">
      <c r="P22622" s="63"/>
      <c r="Q22622" s="63"/>
    </row>
    <row r="22623" spans="16:17">
      <c r="P22623" s="63"/>
      <c r="Q22623" s="63"/>
    </row>
    <row r="22624" spans="16:17">
      <c r="P22624" s="63"/>
      <c r="Q22624" s="63"/>
    </row>
    <row r="22625" spans="16:17">
      <c r="P22625" s="63"/>
      <c r="Q22625" s="63"/>
    </row>
    <row r="22626" spans="16:17">
      <c r="P22626" s="63"/>
      <c r="Q22626" s="63"/>
    </row>
    <row r="22627" spans="16:17">
      <c r="P22627" s="63"/>
      <c r="Q22627" s="63"/>
    </row>
    <row r="22628" spans="16:17">
      <c r="P22628" s="63"/>
      <c r="Q22628" s="63"/>
    </row>
    <row r="22629" spans="16:17">
      <c r="P22629" s="63"/>
      <c r="Q22629" s="63"/>
    </row>
    <row r="22630" spans="16:17">
      <c r="P22630" s="63"/>
      <c r="Q22630" s="63"/>
    </row>
    <row r="22631" spans="16:17">
      <c r="P22631" s="63"/>
      <c r="Q22631" s="63"/>
    </row>
    <row r="22632" spans="16:17">
      <c r="P22632" s="63"/>
      <c r="Q22632" s="63"/>
    </row>
    <row r="22633" spans="16:17">
      <c r="P22633" s="63"/>
      <c r="Q22633" s="63"/>
    </row>
    <row r="22634" spans="16:17">
      <c r="P22634" s="63"/>
      <c r="Q22634" s="63"/>
    </row>
    <row r="22635" spans="16:17">
      <c r="P22635" s="63"/>
      <c r="Q22635" s="63"/>
    </row>
    <row r="22636" spans="16:17">
      <c r="P22636" s="63"/>
      <c r="Q22636" s="63"/>
    </row>
    <row r="22637" spans="16:17">
      <c r="P22637" s="63"/>
      <c r="Q22637" s="63"/>
    </row>
    <row r="22638" spans="16:17">
      <c r="P22638" s="63"/>
      <c r="Q22638" s="63"/>
    </row>
    <row r="22639" spans="16:17">
      <c r="P22639" s="63"/>
      <c r="Q22639" s="63"/>
    </row>
    <row r="22640" spans="16:17">
      <c r="P22640" s="63"/>
      <c r="Q22640" s="63"/>
    </row>
    <row r="22641" spans="16:17">
      <c r="P22641" s="63"/>
      <c r="Q22641" s="63"/>
    </row>
    <row r="22642" spans="16:17">
      <c r="P22642" s="63"/>
      <c r="Q22642" s="63"/>
    </row>
    <row r="22643" spans="16:17">
      <c r="P22643" s="63"/>
      <c r="Q22643" s="63"/>
    </row>
    <row r="22644" spans="16:17">
      <c r="P22644" s="63"/>
      <c r="Q22644" s="63"/>
    </row>
    <row r="22645" spans="16:17">
      <c r="P22645" s="63"/>
      <c r="Q22645" s="63"/>
    </row>
    <row r="22646" spans="16:17">
      <c r="P22646" s="63"/>
      <c r="Q22646" s="63"/>
    </row>
    <row r="22647" spans="16:17">
      <c r="P22647" s="63"/>
      <c r="Q22647" s="63"/>
    </row>
    <row r="22648" spans="16:17">
      <c r="P22648" s="63"/>
      <c r="Q22648" s="63"/>
    </row>
    <row r="22649" spans="16:17">
      <c r="P22649" s="63"/>
      <c r="Q22649" s="63"/>
    </row>
    <row r="22650" spans="16:17">
      <c r="P22650" s="63"/>
      <c r="Q22650" s="63"/>
    </row>
    <row r="22651" spans="16:17">
      <c r="P22651" s="63"/>
      <c r="Q22651" s="63"/>
    </row>
    <row r="22652" spans="16:17">
      <c r="P22652" s="63"/>
      <c r="Q22652" s="63"/>
    </row>
    <row r="22653" spans="16:17">
      <c r="P22653" s="63"/>
      <c r="Q22653" s="63"/>
    </row>
    <row r="22654" spans="16:17">
      <c r="P22654" s="63"/>
      <c r="Q22654" s="63"/>
    </row>
    <row r="22655" spans="16:17">
      <c r="P22655" s="63"/>
      <c r="Q22655" s="63"/>
    </row>
    <row r="22656" spans="16:17">
      <c r="P22656" s="63"/>
      <c r="Q22656" s="63"/>
    </row>
    <row r="22657" spans="16:17">
      <c r="P22657" s="63"/>
      <c r="Q22657" s="63"/>
    </row>
    <row r="22658" spans="16:17">
      <c r="P22658" s="63"/>
      <c r="Q22658" s="63"/>
    </row>
    <row r="22659" spans="16:17">
      <c r="P22659" s="63"/>
      <c r="Q22659" s="63"/>
    </row>
    <row r="22660" spans="16:17">
      <c r="P22660" s="63"/>
      <c r="Q22660" s="63"/>
    </row>
    <row r="22661" spans="16:17">
      <c r="P22661" s="63"/>
      <c r="Q22661" s="63"/>
    </row>
    <row r="22662" spans="16:17">
      <c r="P22662" s="63"/>
      <c r="Q22662" s="63"/>
    </row>
    <row r="22663" spans="16:17">
      <c r="P22663" s="63"/>
      <c r="Q22663" s="63"/>
    </row>
    <row r="22664" spans="16:17">
      <c r="P22664" s="63"/>
      <c r="Q22664" s="63"/>
    </row>
    <row r="22665" spans="16:17">
      <c r="P22665" s="63"/>
      <c r="Q22665" s="63"/>
    </row>
    <row r="22666" spans="16:17">
      <c r="P22666" s="63"/>
      <c r="Q22666" s="63"/>
    </row>
    <row r="22667" spans="16:17">
      <c r="P22667" s="63"/>
      <c r="Q22667" s="63"/>
    </row>
    <row r="22668" spans="16:17">
      <c r="P22668" s="63"/>
      <c r="Q22668" s="63"/>
    </row>
    <row r="22669" spans="16:17">
      <c r="P22669" s="63"/>
      <c r="Q22669" s="63"/>
    </row>
    <row r="22670" spans="16:17">
      <c r="P22670" s="63"/>
      <c r="Q22670" s="63"/>
    </row>
    <row r="22671" spans="16:17">
      <c r="P22671" s="63"/>
      <c r="Q22671" s="63"/>
    </row>
    <row r="22672" spans="16:17">
      <c r="P22672" s="63"/>
      <c r="Q22672" s="63"/>
    </row>
    <row r="22673" spans="16:17">
      <c r="P22673" s="63"/>
      <c r="Q22673" s="63"/>
    </row>
    <row r="22674" spans="16:17">
      <c r="P22674" s="63"/>
      <c r="Q22674" s="63"/>
    </row>
    <row r="22675" spans="16:17">
      <c r="P22675" s="63"/>
      <c r="Q22675" s="63"/>
    </row>
    <row r="22676" spans="16:17">
      <c r="P22676" s="63"/>
      <c r="Q22676" s="63"/>
    </row>
    <row r="22677" spans="16:17">
      <c r="P22677" s="63"/>
      <c r="Q22677" s="63"/>
    </row>
    <row r="22678" spans="16:17">
      <c r="P22678" s="63"/>
      <c r="Q22678" s="63"/>
    </row>
    <row r="22679" spans="16:17">
      <c r="P22679" s="63"/>
      <c r="Q22679" s="63"/>
    </row>
    <row r="22680" spans="16:17">
      <c r="P22680" s="63"/>
      <c r="Q22680" s="63"/>
    </row>
    <row r="22681" spans="16:17">
      <c r="P22681" s="63"/>
      <c r="Q22681" s="63"/>
    </row>
    <row r="22682" spans="16:17">
      <c r="P22682" s="63"/>
      <c r="Q22682" s="63"/>
    </row>
    <row r="22683" spans="16:17">
      <c r="P22683" s="63"/>
      <c r="Q22683" s="63"/>
    </row>
    <row r="22684" spans="16:17">
      <c r="P22684" s="63"/>
      <c r="Q22684" s="63"/>
    </row>
    <row r="22685" spans="16:17">
      <c r="P22685" s="63"/>
      <c r="Q22685" s="63"/>
    </row>
    <row r="22686" spans="16:17">
      <c r="P22686" s="63"/>
      <c r="Q22686" s="63"/>
    </row>
    <row r="22687" spans="16:17">
      <c r="P22687" s="63"/>
      <c r="Q22687" s="63"/>
    </row>
    <row r="22688" spans="16:17">
      <c r="P22688" s="63"/>
      <c r="Q22688" s="63"/>
    </row>
    <row r="22689" spans="16:17">
      <c r="P22689" s="63"/>
      <c r="Q22689" s="63"/>
    </row>
    <row r="22690" spans="16:17">
      <c r="P22690" s="63"/>
      <c r="Q22690" s="63"/>
    </row>
    <row r="22691" spans="16:17">
      <c r="P22691" s="63"/>
      <c r="Q22691" s="63"/>
    </row>
    <row r="22692" spans="16:17">
      <c r="P22692" s="63"/>
      <c r="Q22692" s="63"/>
    </row>
    <row r="22693" spans="16:17">
      <c r="P22693" s="63"/>
      <c r="Q22693" s="63"/>
    </row>
    <row r="22694" spans="16:17">
      <c r="P22694" s="63"/>
      <c r="Q22694" s="63"/>
    </row>
    <row r="22695" spans="16:17">
      <c r="P22695" s="63"/>
      <c r="Q22695" s="63"/>
    </row>
    <row r="22696" spans="16:17">
      <c r="P22696" s="63"/>
      <c r="Q22696" s="63"/>
    </row>
    <row r="22697" spans="16:17">
      <c r="P22697" s="63"/>
      <c r="Q22697" s="63"/>
    </row>
    <row r="22698" spans="16:17">
      <c r="P22698" s="63"/>
      <c r="Q22698" s="63"/>
    </row>
    <row r="22699" spans="16:17">
      <c r="P22699" s="63"/>
      <c r="Q22699" s="63"/>
    </row>
    <row r="22700" spans="16:17">
      <c r="P22700" s="63"/>
      <c r="Q22700" s="63"/>
    </row>
    <row r="22701" spans="16:17">
      <c r="P22701" s="63"/>
      <c r="Q22701" s="63"/>
    </row>
    <row r="22702" spans="16:17">
      <c r="P22702" s="63"/>
      <c r="Q22702" s="63"/>
    </row>
    <row r="22703" spans="16:17">
      <c r="P22703" s="63"/>
      <c r="Q22703" s="63"/>
    </row>
    <row r="22704" spans="16:17">
      <c r="P22704" s="63"/>
      <c r="Q22704" s="63"/>
    </row>
    <row r="22705" spans="16:17">
      <c r="P22705" s="63"/>
      <c r="Q22705" s="63"/>
    </row>
    <row r="22706" spans="16:17">
      <c r="P22706" s="63"/>
      <c r="Q22706" s="63"/>
    </row>
    <row r="22707" spans="16:17">
      <c r="P22707" s="63"/>
      <c r="Q22707" s="63"/>
    </row>
    <row r="22708" spans="16:17">
      <c r="P22708" s="63"/>
      <c r="Q22708" s="63"/>
    </row>
    <row r="22709" spans="16:17">
      <c r="P22709" s="63"/>
      <c r="Q22709" s="63"/>
    </row>
    <row r="22710" spans="16:17">
      <c r="P22710" s="63"/>
      <c r="Q22710" s="63"/>
    </row>
    <row r="22711" spans="16:17">
      <c r="P22711" s="63"/>
      <c r="Q22711" s="63"/>
    </row>
    <row r="22712" spans="16:17">
      <c r="P22712" s="63"/>
      <c r="Q22712" s="63"/>
    </row>
    <row r="22713" spans="16:17">
      <c r="P22713" s="63"/>
      <c r="Q22713" s="63"/>
    </row>
    <row r="22714" spans="16:17">
      <c r="P22714" s="63"/>
      <c r="Q22714" s="63"/>
    </row>
    <row r="22715" spans="16:17">
      <c r="P22715" s="63"/>
      <c r="Q22715" s="63"/>
    </row>
    <row r="22716" spans="16:17">
      <c r="P22716" s="63"/>
      <c r="Q22716" s="63"/>
    </row>
    <row r="22717" spans="16:17">
      <c r="P22717" s="63"/>
      <c r="Q22717" s="63"/>
    </row>
    <row r="22718" spans="16:17">
      <c r="P22718" s="63"/>
      <c r="Q22718" s="63"/>
    </row>
    <row r="22719" spans="16:17">
      <c r="P22719" s="63"/>
      <c r="Q22719" s="63"/>
    </row>
    <row r="22720" spans="16:17">
      <c r="P22720" s="63"/>
      <c r="Q22720" s="63"/>
    </row>
    <row r="22721" spans="16:17">
      <c r="P22721" s="63"/>
      <c r="Q22721" s="63"/>
    </row>
    <row r="22722" spans="16:17">
      <c r="P22722" s="63"/>
      <c r="Q22722" s="63"/>
    </row>
    <row r="22723" spans="16:17">
      <c r="P22723" s="63"/>
      <c r="Q22723" s="63"/>
    </row>
    <row r="22724" spans="16:17">
      <c r="P22724" s="63"/>
      <c r="Q22724" s="63"/>
    </row>
    <row r="22725" spans="16:17">
      <c r="P22725" s="63"/>
      <c r="Q22725" s="63"/>
    </row>
    <row r="22726" spans="16:17">
      <c r="P22726" s="63"/>
      <c r="Q22726" s="63"/>
    </row>
    <row r="22727" spans="16:17">
      <c r="P22727" s="63"/>
      <c r="Q22727" s="63"/>
    </row>
    <row r="22728" spans="16:17">
      <c r="P22728" s="63"/>
      <c r="Q22728" s="63"/>
    </row>
    <row r="22729" spans="16:17">
      <c r="P22729" s="63"/>
      <c r="Q22729" s="63"/>
    </row>
    <row r="22730" spans="16:17">
      <c r="P22730" s="63"/>
      <c r="Q22730" s="63"/>
    </row>
    <row r="22731" spans="16:17">
      <c r="P22731" s="63"/>
      <c r="Q22731" s="63"/>
    </row>
    <row r="22732" spans="16:17">
      <c r="P22732" s="63"/>
      <c r="Q22732" s="63"/>
    </row>
    <row r="22733" spans="16:17">
      <c r="P22733" s="63"/>
      <c r="Q22733" s="63"/>
    </row>
    <row r="22734" spans="16:17">
      <c r="P22734" s="63"/>
      <c r="Q22734" s="63"/>
    </row>
    <row r="22735" spans="16:17">
      <c r="P22735" s="63"/>
      <c r="Q22735" s="63"/>
    </row>
    <row r="22736" spans="16:17">
      <c r="P22736" s="63"/>
      <c r="Q22736" s="63"/>
    </row>
    <row r="22737" spans="16:17">
      <c r="P22737" s="63"/>
      <c r="Q22737" s="63"/>
    </row>
    <row r="22738" spans="16:17">
      <c r="P22738" s="63"/>
      <c r="Q22738" s="63"/>
    </row>
    <row r="22739" spans="16:17">
      <c r="P22739" s="63"/>
      <c r="Q22739" s="63"/>
    </row>
    <row r="22740" spans="16:17">
      <c r="P22740" s="63"/>
      <c r="Q22740" s="63"/>
    </row>
    <row r="22741" spans="16:17">
      <c r="P22741" s="63"/>
      <c r="Q22741" s="63"/>
    </row>
    <row r="22742" spans="16:17">
      <c r="P22742" s="63"/>
      <c r="Q22742" s="63"/>
    </row>
    <row r="22743" spans="16:17">
      <c r="P22743" s="63"/>
      <c r="Q22743" s="63"/>
    </row>
    <row r="22744" spans="16:17">
      <c r="P22744" s="63"/>
      <c r="Q22744" s="63"/>
    </row>
    <row r="22745" spans="16:17">
      <c r="P22745" s="63"/>
      <c r="Q22745" s="63"/>
    </row>
    <row r="22746" spans="16:17">
      <c r="P22746" s="63"/>
      <c r="Q22746" s="63"/>
    </row>
    <row r="22747" spans="16:17">
      <c r="P22747" s="63"/>
      <c r="Q22747" s="63"/>
    </row>
    <row r="22748" spans="16:17">
      <c r="P22748" s="63"/>
      <c r="Q22748" s="63"/>
    </row>
    <row r="22749" spans="16:17">
      <c r="P22749" s="63"/>
      <c r="Q22749" s="63"/>
    </row>
    <row r="22750" spans="16:17">
      <c r="P22750" s="63"/>
      <c r="Q22750" s="63"/>
    </row>
    <row r="22751" spans="16:17">
      <c r="P22751" s="63"/>
      <c r="Q22751" s="63"/>
    </row>
    <row r="22752" spans="16:17">
      <c r="P22752" s="63"/>
      <c r="Q22752" s="63"/>
    </row>
    <row r="22753" spans="16:17">
      <c r="P22753" s="63"/>
      <c r="Q22753" s="63"/>
    </row>
    <row r="22754" spans="16:17">
      <c r="P22754" s="63"/>
      <c r="Q22754" s="63"/>
    </row>
    <row r="22755" spans="16:17">
      <c r="P22755" s="63"/>
      <c r="Q22755" s="63"/>
    </row>
    <row r="22756" spans="16:17">
      <c r="P22756" s="63"/>
      <c r="Q22756" s="63"/>
    </row>
    <row r="22757" spans="16:17">
      <c r="P22757" s="63"/>
      <c r="Q22757" s="63"/>
    </row>
    <row r="22758" spans="16:17">
      <c r="P22758" s="63"/>
      <c r="Q22758" s="63"/>
    </row>
    <row r="22759" spans="16:17">
      <c r="P22759" s="63"/>
      <c r="Q22759" s="63"/>
    </row>
    <row r="22760" spans="16:17">
      <c r="P22760" s="63"/>
      <c r="Q22760" s="63"/>
    </row>
    <row r="22761" spans="16:17">
      <c r="P22761" s="63"/>
      <c r="Q22761" s="63"/>
    </row>
    <row r="22762" spans="16:17">
      <c r="P22762" s="63"/>
      <c r="Q22762" s="63"/>
    </row>
    <row r="22763" spans="16:17">
      <c r="P22763" s="63"/>
      <c r="Q22763" s="63"/>
    </row>
    <row r="22764" spans="16:17">
      <c r="P22764" s="63"/>
      <c r="Q22764" s="63"/>
    </row>
    <row r="22765" spans="16:17">
      <c r="P22765" s="63"/>
      <c r="Q22765" s="63"/>
    </row>
    <row r="22766" spans="16:17">
      <c r="P22766" s="63"/>
      <c r="Q22766" s="63"/>
    </row>
    <row r="22767" spans="16:17">
      <c r="P22767" s="63"/>
      <c r="Q22767" s="63"/>
    </row>
    <row r="22768" spans="16:17">
      <c r="P22768" s="63"/>
      <c r="Q22768" s="63"/>
    </row>
    <row r="22769" spans="16:17">
      <c r="P22769" s="63"/>
      <c r="Q22769" s="63"/>
    </row>
    <row r="22770" spans="16:17">
      <c r="P22770" s="63"/>
      <c r="Q22770" s="63"/>
    </row>
    <row r="22771" spans="16:17">
      <c r="P22771" s="63"/>
      <c r="Q22771" s="63"/>
    </row>
    <row r="22772" spans="16:17">
      <c r="P22772" s="63"/>
      <c r="Q22772" s="63"/>
    </row>
    <row r="22773" spans="16:17">
      <c r="P22773" s="63"/>
      <c r="Q22773" s="63"/>
    </row>
    <row r="22774" spans="16:17">
      <c r="P22774" s="63"/>
      <c r="Q22774" s="63"/>
    </row>
    <row r="22775" spans="16:17">
      <c r="P22775" s="63"/>
      <c r="Q22775" s="63"/>
    </row>
    <row r="22776" spans="16:17">
      <c r="P22776" s="63"/>
      <c r="Q22776" s="63"/>
    </row>
    <row r="22777" spans="16:17">
      <c r="P22777" s="63"/>
      <c r="Q22777" s="63"/>
    </row>
    <row r="22778" spans="16:17">
      <c r="P22778" s="63"/>
      <c r="Q22778" s="63"/>
    </row>
    <row r="22779" spans="16:17">
      <c r="P22779" s="63"/>
      <c r="Q22779" s="63"/>
    </row>
    <row r="22780" spans="16:17">
      <c r="P22780" s="63"/>
      <c r="Q22780" s="63"/>
    </row>
    <row r="22781" spans="16:17">
      <c r="P22781" s="63"/>
      <c r="Q22781" s="63"/>
    </row>
    <row r="22782" spans="16:17">
      <c r="P22782" s="63"/>
      <c r="Q22782" s="63"/>
    </row>
    <row r="22783" spans="16:17">
      <c r="P22783" s="63"/>
      <c r="Q22783" s="63"/>
    </row>
    <row r="22784" spans="16:17">
      <c r="P22784" s="63"/>
      <c r="Q22784" s="63"/>
    </row>
    <row r="22785" spans="16:17">
      <c r="P22785" s="63"/>
      <c r="Q22785" s="63"/>
    </row>
    <row r="22786" spans="16:17">
      <c r="P22786" s="63"/>
      <c r="Q22786" s="63"/>
    </row>
    <row r="22787" spans="16:17">
      <c r="P22787" s="63"/>
      <c r="Q22787" s="63"/>
    </row>
    <row r="22788" spans="16:17">
      <c r="P22788" s="63"/>
      <c r="Q22788" s="63"/>
    </row>
    <row r="22789" spans="16:17">
      <c r="P22789" s="63"/>
      <c r="Q22789" s="63"/>
    </row>
    <row r="22790" spans="16:17">
      <c r="P22790" s="63"/>
      <c r="Q22790" s="63"/>
    </row>
    <row r="22791" spans="16:17">
      <c r="P22791" s="63"/>
      <c r="Q22791" s="63"/>
    </row>
    <row r="22792" spans="16:17">
      <c r="P22792" s="63"/>
      <c r="Q22792" s="63"/>
    </row>
    <row r="22793" spans="16:17">
      <c r="P22793" s="63"/>
      <c r="Q22793" s="63"/>
    </row>
    <row r="22794" spans="16:17">
      <c r="P22794" s="63"/>
      <c r="Q22794" s="63"/>
    </row>
    <row r="22795" spans="16:17">
      <c r="P22795" s="63"/>
      <c r="Q22795" s="63"/>
    </row>
    <row r="22796" spans="16:17">
      <c r="P22796" s="63"/>
      <c r="Q22796" s="63"/>
    </row>
    <row r="22797" spans="16:17">
      <c r="P22797" s="63"/>
      <c r="Q22797" s="63"/>
    </row>
    <row r="22798" spans="16:17">
      <c r="P22798" s="63"/>
      <c r="Q22798" s="63"/>
    </row>
    <row r="22799" spans="16:17">
      <c r="P22799" s="63"/>
      <c r="Q22799" s="63"/>
    </row>
    <row r="22800" spans="16:17">
      <c r="P22800" s="63"/>
      <c r="Q22800" s="63"/>
    </row>
    <row r="22801" spans="16:17">
      <c r="P22801" s="63"/>
      <c r="Q22801" s="63"/>
    </row>
    <row r="22802" spans="16:17">
      <c r="P22802" s="63"/>
      <c r="Q22802" s="63"/>
    </row>
    <row r="22803" spans="16:17">
      <c r="P22803" s="63"/>
      <c r="Q22803" s="63"/>
    </row>
    <row r="22804" spans="16:17">
      <c r="P22804" s="63"/>
      <c r="Q22804" s="63"/>
    </row>
    <row r="22805" spans="16:17">
      <c r="P22805" s="63"/>
      <c r="Q22805" s="63"/>
    </row>
    <row r="22806" spans="16:17">
      <c r="P22806" s="63"/>
      <c r="Q22806" s="63"/>
    </row>
    <row r="22807" spans="16:17">
      <c r="P22807" s="63"/>
      <c r="Q22807" s="63"/>
    </row>
    <row r="22808" spans="16:17">
      <c r="P22808" s="63"/>
      <c r="Q22808" s="63"/>
    </row>
    <row r="22809" spans="16:17">
      <c r="P22809" s="63"/>
      <c r="Q22809" s="63"/>
    </row>
    <row r="22810" spans="16:17">
      <c r="P22810" s="63"/>
      <c r="Q22810" s="63"/>
    </row>
    <row r="22811" spans="16:17">
      <c r="P22811" s="63"/>
      <c r="Q22811" s="63"/>
    </row>
    <row r="22812" spans="16:17">
      <c r="P22812" s="63"/>
      <c r="Q22812" s="63"/>
    </row>
    <row r="22813" spans="16:17">
      <c r="P22813" s="63"/>
      <c r="Q22813" s="63"/>
    </row>
    <row r="22814" spans="16:17">
      <c r="P22814" s="63"/>
      <c r="Q22814" s="63"/>
    </row>
    <row r="22815" spans="16:17">
      <c r="P22815" s="63"/>
      <c r="Q22815" s="63"/>
    </row>
    <row r="22816" spans="16:17">
      <c r="P22816" s="63"/>
      <c r="Q22816" s="63"/>
    </row>
    <row r="22817" spans="16:17">
      <c r="P22817" s="63"/>
      <c r="Q22817" s="63"/>
    </row>
    <row r="22818" spans="16:17">
      <c r="P22818" s="63"/>
      <c r="Q22818" s="63"/>
    </row>
    <row r="22819" spans="16:17">
      <c r="P22819" s="63"/>
      <c r="Q22819" s="63"/>
    </row>
    <row r="22820" spans="16:17">
      <c r="P22820" s="63"/>
      <c r="Q22820" s="63"/>
    </row>
    <row r="22821" spans="16:17">
      <c r="P22821" s="63"/>
      <c r="Q22821" s="63"/>
    </row>
    <row r="22822" spans="16:17">
      <c r="P22822" s="63"/>
      <c r="Q22822" s="63"/>
    </row>
    <row r="22823" spans="16:17">
      <c r="P22823" s="63"/>
      <c r="Q22823" s="63"/>
    </row>
    <row r="22824" spans="16:17">
      <c r="P22824" s="63"/>
      <c r="Q22824" s="63"/>
    </row>
    <row r="22825" spans="16:17">
      <c r="P22825" s="63"/>
      <c r="Q22825" s="63"/>
    </row>
    <row r="22826" spans="16:17">
      <c r="P22826" s="63"/>
      <c r="Q22826" s="63"/>
    </row>
    <row r="22827" spans="16:17">
      <c r="P22827" s="63"/>
      <c r="Q22827" s="63"/>
    </row>
    <row r="22828" spans="16:17">
      <c r="P22828" s="63"/>
      <c r="Q22828" s="63"/>
    </row>
    <row r="22829" spans="16:17">
      <c r="P22829" s="63"/>
      <c r="Q22829" s="63"/>
    </row>
    <row r="22830" spans="16:17">
      <c r="P22830" s="63"/>
      <c r="Q22830" s="63"/>
    </row>
    <row r="22831" spans="16:17">
      <c r="P22831" s="63"/>
      <c r="Q22831" s="63"/>
    </row>
    <row r="22832" spans="16:17">
      <c r="P22832" s="63"/>
      <c r="Q22832" s="63"/>
    </row>
    <row r="22833" spans="16:17">
      <c r="P22833" s="63"/>
      <c r="Q22833" s="63"/>
    </row>
    <row r="22834" spans="16:17">
      <c r="P22834" s="63"/>
      <c r="Q22834" s="63"/>
    </row>
    <row r="22835" spans="16:17">
      <c r="P22835" s="63"/>
      <c r="Q22835" s="63"/>
    </row>
    <row r="22836" spans="16:17">
      <c r="P22836" s="63"/>
      <c r="Q22836" s="63"/>
    </row>
    <row r="22837" spans="16:17">
      <c r="P22837" s="63"/>
      <c r="Q22837" s="63"/>
    </row>
    <row r="22838" spans="16:17">
      <c r="P22838" s="63"/>
      <c r="Q22838" s="63"/>
    </row>
    <row r="22839" spans="16:17">
      <c r="P22839" s="63"/>
      <c r="Q22839" s="63"/>
    </row>
    <row r="22840" spans="16:17">
      <c r="P22840" s="63"/>
      <c r="Q22840" s="63"/>
    </row>
    <row r="22841" spans="16:17">
      <c r="P22841" s="63"/>
      <c r="Q22841" s="63"/>
    </row>
    <row r="22842" spans="16:17">
      <c r="P22842" s="63"/>
      <c r="Q22842" s="63"/>
    </row>
    <row r="22843" spans="16:17">
      <c r="P22843" s="63"/>
      <c r="Q22843" s="63"/>
    </row>
    <row r="22844" spans="16:17">
      <c r="P22844" s="63"/>
      <c r="Q22844" s="63"/>
    </row>
    <row r="22845" spans="16:17">
      <c r="P22845" s="63"/>
      <c r="Q22845" s="63"/>
    </row>
    <row r="22846" spans="16:17">
      <c r="P22846" s="63"/>
      <c r="Q22846" s="63"/>
    </row>
    <row r="22847" spans="16:17">
      <c r="P22847" s="63"/>
      <c r="Q22847" s="63"/>
    </row>
    <row r="22848" spans="16:17">
      <c r="P22848" s="63"/>
      <c r="Q22848" s="63"/>
    </row>
    <row r="22849" spans="16:17">
      <c r="P22849" s="63"/>
      <c r="Q22849" s="63"/>
    </row>
    <row r="22850" spans="16:17">
      <c r="P22850" s="63"/>
      <c r="Q22850" s="63"/>
    </row>
    <row r="22851" spans="16:17">
      <c r="P22851" s="63"/>
      <c r="Q22851" s="63"/>
    </row>
    <row r="22852" spans="16:17">
      <c r="P22852" s="63"/>
      <c r="Q22852" s="63"/>
    </row>
    <row r="22853" spans="16:17">
      <c r="P22853" s="63"/>
      <c r="Q22853" s="63"/>
    </row>
    <row r="22854" spans="16:17">
      <c r="P22854" s="63"/>
      <c r="Q22854" s="63"/>
    </row>
    <row r="22855" spans="16:17">
      <c r="P22855" s="63"/>
      <c r="Q22855" s="63"/>
    </row>
    <row r="22856" spans="16:17">
      <c r="P22856" s="63"/>
      <c r="Q22856" s="63"/>
    </row>
    <row r="22857" spans="16:17">
      <c r="P22857" s="63"/>
      <c r="Q22857" s="63"/>
    </row>
    <row r="22858" spans="16:17">
      <c r="P22858" s="63"/>
      <c r="Q22858" s="63"/>
    </row>
    <row r="22859" spans="16:17">
      <c r="P22859" s="63"/>
      <c r="Q22859" s="63"/>
    </row>
    <row r="22860" spans="16:17">
      <c r="P22860" s="63"/>
      <c r="Q22860" s="63"/>
    </row>
    <row r="22861" spans="16:17">
      <c r="P22861" s="63"/>
      <c r="Q22861" s="63"/>
    </row>
    <row r="22862" spans="16:17">
      <c r="P22862" s="63"/>
      <c r="Q22862" s="63"/>
    </row>
    <row r="22863" spans="16:17">
      <c r="P22863" s="63"/>
      <c r="Q22863" s="63"/>
    </row>
    <row r="22864" spans="16:17">
      <c r="P22864" s="63"/>
      <c r="Q22864" s="63"/>
    </row>
    <row r="22865" spans="16:17">
      <c r="P22865" s="63"/>
      <c r="Q22865" s="63"/>
    </row>
    <row r="22866" spans="16:17">
      <c r="P22866" s="63"/>
      <c r="Q22866" s="63"/>
    </row>
    <row r="22867" spans="16:17">
      <c r="P22867" s="63"/>
      <c r="Q22867" s="63"/>
    </row>
    <row r="22868" spans="16:17">
      <c r="P22868" s="63"/>
      <c r="Q22868" s="63"/>
    </row>
    <row r="22869" spans="16:17">
      <c r="P22869" s="63"/>
      <c r="Q22869" s="63"/>
    </row>
    <row r="22870" spans="16:17">
      <c r="P22870" s="63"/>
      <c r="Q22870" s="63"/>
    </row>
    <row r="22871" spans="16:17">
      <c r="P22871" s="63"/>
      <c r="Q22871" s="63"/>
    </row>
    <row r="22872" spans="16:17">
      <c r="P22872" s="63"/>
      <c r="Q22872" s="63"/>
    </row>
    <row r="22873" spans="16:17">
      <c r="P22873" s="63"/>
      <c r="Q22873" s="63"/>
    </row>
    <row r="22874" spans="16:17">
      <c r="P22874" s="63"/>
      <c r="Q22874" s="63"/>
    </row>
    <row r="22875" spans="16:17">
      <c r="P22875" s="63"/>
      <c r="Q22875" s="63"/>
    </row>
    <row r="22876" spans="16:17">
      <c r="P22876" s="63"/>
      <c r="Q22876" s="63"/>
    </row>
    <row r="22877" spans="16:17">
      <c r="P22877" s="63"/>
      <c r="Q22877" s="63"/>
    </row>
    <row r="22878" spans="16:17">
      <c r="P22878" s="63"/>
      <c r="Q22878" s="63"/>
    </row>
    <row r="22879" spans="16:17">
      <c r="P22879" s="63"/>
      <c r="Q22879" s="63"/>
    </row>
    <row r="22880" spans="16:17">
      <c r="P22880" s="63"/>
      <c r="Q22880" s="63"/>
    </row>
    <row r="22881" spans="16:17">
      <c r="P22881" s="63"/>
      <c r="Q22881" s="63"/>
    </row>
    <row r="22882" spans="16:17">
      <c r="P22882" s="63"/>
      <c r="Q22882" s="63"/>
    </row>
    <row r="22883" spans="16:17">
      <c r="P22883" s="63"/>
      <c r="Q22883" s="63"/>
    </row>
    <row r="22884" spans="16:17">
      <c r="P22884" s="63"/>
      <c r="Q22884" s="63"/>
    </row>
    <row r="22885" spans="16:17">
      <c r="P22885" s="63"/>
      <c r="Q22885" s="63"/>
    </row>
    <row r="22886" spans="16:17">
      <c r="P22886" s="63"/>
      <c r="Q22886" s="63"/>
    </row>
    <row r="22887" spans="16:17">
      <c r="P22887" s="63"/>
      <c r="Q22887" s="63"/>
    </row>
    <row r="22888" spans="16:17">
      <c r="P22888" s="63"/>
      <c r="Q22888" s="63"/>
    </row>
    <row r="22889" spans="16:17">
      <c r="P22889" s="63"/>
      <c r="Q22889" s="63"/>
    </row>
    <row r="22890" spans="16:17">
      <c r="P22890" s="63"/>
      <c r="Q22890" s="63"/>
    </row>
    <row r="22891" spans="16:17">
      <c r="P22891" s="63"/>
      <c r="Q22891" s="63"/>
    </row>
    <row r="22892" spans="16:17">
      <c r="P22892" s="63"/>
      <c r="Q22892" s="63"/>
    </row>
    <row r="22893" spans="16:17">
      <c r="P22893" s="63"/>
      <c r="Q22893" s="63"/>
    </row>
    <row r="22894" spans="16:17">
      <c r="P22894" s="63"/>
      <c r="Q22894" s="63"/>
    </row>
    <row r="22895" spans="16:17">
      <c r="P22895" s="63"/>
      <c r="Q22895" s="63"/>
    </row>
    <row r="22896" spans="16:17">
      <c r="P22896" s="63"/>
      <c r="Q22896" s="63"/>
    </row>
    <row r="22897" spans="16:17">
      <c r="P22897" s="63"/>
      <c r="Q22897" s="63"/>
    </row>
    <row r="22898" spans="16:17">
      <c r="P22898" s="63"/>
      <c r="Q22898" s="63"/>
    </row>
    <row r="22899" spans="16:17">
      <c r="P22899" s="63"/>
      <c r="Q22899" s="63"/>
    </row>
    <row r="22900" spans="16:17">
      <c r="P22900" s="63"/>
      <c r="Q22900" s="63"/>
    </row>
    <row r="22901" spans="16:17">
      <c r="P22901" s="63"/>
      <c r="Q22901" s="63"/>
    </row>
    <row r="22902" spans="16:17">
      <c r="P22902" s="63"/>
      <c r="Q22902" s="63"/>
    </row>
    <row r="22903" spans="16:17">
      <c r="P22903" s="63"/>
      <c r="Q22903" s="63"/>
    </row>
    <row r="22904" spans="16:17">
      <c r="P22904" s="63"/>
      <c r="Q22904" s="63"/>
    </row>
    <row r="22905" spans="16:17">
      <c r="P22905" s="63"/>
      <c r="Q22905" s="63"/>
    </row>
    <row r="22906" spans="16:17">
      <c r="P22906" s="63"/>
      <c r="Q22906" s="63"/>
    </row>
    <row r="22907" spans="16:17">
      <c r="P22907" s="63"/>
      <c r="Q22907" s="63"/>
    </row>
    <row r="22908" spans="16:17">
      <c r="P22908" s="63"/>
      <c r="Q22908" s="63"/>
    </row>
    <row r="22909" spans="16:17">
      <c r="P22909" s="63"/>
      <c r="Q22909" s="63"/>
    </row>
    <row r="22910" spans="16:17">
      <c r="P22910" s="63"/>
      <c r="Q22910" s="63"/>
    </row>
    <row r="22911" spans="16:17">
      <c r="P22911" s="63"/>
      <c r="Q22911" s="63"/>
    </row>
    <row r="22912" spans="16:17">
      <c r="P22912" s="63"/>
      <c r="Q22912" s="63"/>
    </row>
    <row r="22913" spans="16:17">
      <c r="P22913" s="63"/>
      <c r="Q22913" s="63"/>
    </row>
    <row r="22914" spans="16:17">
      <c r="P22914" s="63"/>
      <c r="Q22914" s="63"/>
    </row>
    <row r="22915" spans="16:17">
      <c r="P22915" s="63"/>
      <c r="Q22915" s="63"/>
    </row>
    <row r="22916" spans="16:17">
      <c r="P22916" s="63"/>
      <c r="Q22916" s="63"/>
    </row>
    <row r="22917" spans="16:17">
      <c r="P22917" s="63"/>
      <c r="Q22917" s="63"/>
    </row>
    <row r="22918" spans="16:17">
      <c r="P22918" s="63"/>
      <c r="Q22918" s="63"/>
    </row>
    <row r="22919" spans="16:17">
      <c r="P22919" s="63"/>
      <c r="Q22919" s="63"/>
    </row>
    <row r="22920" spans="16:17">
      <c r="P22920" s="63"/>
      <c r="Q22920" s="63"/>
    </row>
    <row r="22921" spans="16:17">
      <c r="P22921" s="63"/>
      <c r="Q22921" s="63"/>
    </row>
    <row r="22922" spans="16:17">
      <c r="P22922" s="63"/>
      <c r="Q22922" s="63"/>
    </row>
    <row r="22923" spans="16:17">
      <c r="P22923" s="63"/>
      <c r="Q22923" s="63"/>
    </row>
    <row r="22924" spans="16:17">
      <c r="P22924" s="63"/>
      <c r="Q22924" s="63"/>
    </row>
    <row r="22925" spans="16:17">
      <c r="P22925" s="63"/>
      <c r="Q22925" s="63"/>
    </row>
    <row r="22926" spans="16:17">
      <c r="P22926" s="63"/>
      <c r="Q22926" s="63"/>
    </row>
    <row r="22927" spans="16:17">
      <c r="P22927" s="63"/>
      <c r="Q22927" s="63"/>
    </row>
    <row r="22928" spans="16:17">
      <c r="P22928" s="63"/>
      <c r="Q22928" s="63"/>
    </row>
    <row r="22929" spans="16:17">
      <c r="P22929" s="63"/>
      <c r="Q22929" s="63"/>
    </row>
    <row r="22930" spans="16:17">
      <c r="P22930" s="63"/>
      <c r="Q22930" s="63"/>
    </row>
    <row r="22931" spans="16:17">
      <c r="P22931" s="63"/>
      <c r="Q22931" s="63"/>
    </row>
    <row r="22932" spans="16:17">
      <c r="P22932" s="63"/>
      <c r="Q22932" s="63"/>
    </row>
    <row r="22933" spans="16:17">
      <c r="P22933" s="63"/>
      <c r="Q22933" s="63"/>
    </row>
    <row r="22934" spans="16:17">
      <c r="P22934" s="63"/>
      <c r="Q22934" s="63"/>
    </row>
    <row r="22935" spans="16:17">
      <c r="P22935" s="63"/>
      <c r="Q22935" s="63"/>
    </row>
    <row r="22936" spans="16:17">
      <c r="P22936" s="63"/>
      <c r="Q22936" s="63"/>
    </row>
    <row r="22937" spans="16:17">
      <c r="P22937" s="63"/>
      <c r="Q22937" s="63"/>
    </row>
    <row r="22938" spans="16:17">
      <c r="P22938" s="63"/>
      <c r="Q22938" s="63"/>
    </row>
    <row r="22939" spans="16:17">
      <c r="P22939" s="63"/>
      <c r="Q22939" s="63"/>
    </row>
    <row r="22940" spans="16:17">
      <c r="P22940" s="63"/>
      <c r="Q22940" s="63"/>
    </row>
    <row r="22941" spans="16:17">
      <c r="P22941" s="63"/>
      <c r="Q22941" s="63"/>
    </row>
    <row r="22942" spans="16:17">
      <c r="P22942" s="63"/>
      <c r="Q22942" s="63"/>
    </row>
    <row r="22943" spans="16:17">
      <c r="P22943" s="63"/>
      <c r="Q22943" s="63"/>
    </row>
    <row r="22944" spans="16:17">
      <c r="P22944" s="63"/>
      <c r="Q22944" s="63"/>
    </row>
    <row r="22945" spans="16:17">
      <c r="P22945" s="63"/>
      <c r="Q22945" s="63"/>
    </row>
    <row r="22946" spans="16:17">
      <c r="P22946" s="63"/>
      <c r="Q22946" s="63"/>
    </row>
    <row r="22947" spans="16:17">
      <c r="P22947" s="63"/>
      <c r="Q22947" s="63"/>
    </row>
    <row r="22948" spans="16:17">
      <c r="P22948" s="63"/>
      <c r="Q22948" s="63"/>
    </row>
    <row r="22949" spans="16:17">
      <c r="P22949" s="63"/>
      <c r="Q22949" s="63"/>
    </row>
    <row r="22950" spans="16:17">
      <c r="P22950" s="63"/>
      <c r="Q22950" s="63"/>
    </row>
    <row r="22951" spans="16:17">
      <c r="P22951" s="63"/>
      <c r="Q22951" s="63"/>
    </row>
    <row r="22952" spans="16:17">
      <c r="P22952" s="63"/>
      <c r="Q22952" s="63"/>
    </row>
    <row r="22953" spans="16:17">
      <c r="P22953" s="63"/>
      <c r="Q22953" s="63"/>
    </row>
    <row r="22954" spans="16:17">
      <c r="P22954" s="63"/>
      <c r="Q22954" s="63"/>
    </row>
    <row r="22955" spans="16:17">
      <c r="P22955" s="63"/>
      <c r="Q22955" s="63"/>
    </row>
    <row r="22956" spans="16:17">
      <c r="P22956" s="63"/>
      <c r="Q22956" s="63"/>
    </row>
    <row r="22957" spans="16:17">
      <c r="P22957" s="63"/>
      <c r="Q22957" s="63"/>
    </row>
    <row r="22958" spans="16:17">
      <c r="P22958" s="63"/>
      <c r="Q22958" s="63"/>
    </row>
    <row r="22959" spans="16:17">
      <c r="P22959" s="63"/>
      <c r="Q22959" s="63"/>
    </row>
    <row r="22960" spans="16:17">
      <c r="P22960" s="63"/>
      <c r="Q22960" s="63"/>
    </row>
    <row r="22961" spans="16:17">
      <c r="P22961" s="63"/>
      <c r="Q22961" s="63"/>
    </row>
    <row r="22962" spans="16:17">
      <c r="P22962" s="63"/>
      <c r="Q22962" s="63"/>
    </row>
    <row r="22963" spans="16:17">
      <c r="P22963" s="63"/>
      <c r="Q22963" s="63"/>
    </row>
    <row r="22964" spans="16:17">
      <c r="P22964" s="63"/>
      <c r="Q22964" s="63"/>
    </row>
    <row r="22965" spans="16:17">
      <c r="P22965" s="63"/>
      <c r="Q22965" s="63"/>
    </row>
    <row r="22966" spans="16:17">
      <c r="P22966" s="63"/>
      <c r="Q22966" s="63"/>
    </row>
    <row r="22967" spans="16:17">
      <c r="P22967" s="63"/>
      <c r="Q22967" s="63"/>
    </row>
    <row r="22968" spans="16:17">
      <c r="P22968" s="63"/>
      <c r="Q22968" s="63"/>
    </row>
    <row r="22969" spans="16:17">
      <c r="P22969" s="63"/>
      <c r="Q22969" s="63"/>
    </row>
    <row r="22970" spans="16:17">
      <c r="P22970" s="63"/>
      <c r="Q22970" s="63"/>
    </row>
    <row r="22971" spans="16:17">
      <c r="P22971" s="63"/>
      <c r="Q22971" s="63"/>
    </row>
    <row r="22972" spans="16:17">
      <c r="P22972" s="63"/>
      <c r="Q22972" s="63"/>
    </row>
    <row r="22973" spans="16:17">
      <c r="P22973" s="63"/>
      <c r="Q22973" s="63"/>
    </row>
    <row r="22974" spans="16:17">
      <c r="P22974" s="63"/>
      <c r="Q22974" s="63"/>
    </row>
    <row r="22975" spans="16:17">
      <c r="P22975" s="63"/>
      <c r="Q22975" s="63"/>
    </row>
    <row r="22976" spans="16:17">
      <c r="P22976" s="63"/>
      <c r="Q22976" s="63"/>
    </row>
    <row r="22977" spans="16:17">
      <c r="P22977" s="63"/>
      <c r="Q22977" s="63"/>
    </row>
    <row r="22978" spans="16:17">
      <c r="P22978" s="63"/>
      <c r="Q22978" s="63"/>
    </row>
    <row r="22979" spans="16:17">
      <c r="P22979" s="63"/>
      <c r="Q22979" s="63"/>
    </row>
    <row r="22980" spans="16:17">
      <c r="P22980" s="63"/>
      <c r="Q22980" s="63"/>
    </row>
    <row r="22981" spans="16:17">
      <c r="P22981" s="63"/>
      <c r="Q22981" s="63"/>
    </row>
    <row r="22982" spans="16:17">
      <c r="P22982" s="63"/>
      <c r="Q22982" s="63"/>
    </row>
    <row r="22983" spans="16:17">
      <c r="P22983" s="63"/>
      <c r="Q22983" s="63"/>
    </row>
    <row r="22984" spans="16:17">
      <c r="P22984" s="63"/>
      <c r="Q22984" s="63"/>
    </row>
    <row r="22985" spans="16:17">
      <c r="P22985" s="63"/>
      <c r="Q22985" s="63"/>
    </row>
    <row r="22986" spans="16:17">
      <c r="P22986" s="63"/>
      <c r="Q22986" s="63"/>
    </row>
    <row r="22987" spans="16:17">
      <c r="P22987" s="63"/>
      <c r="Q22987" s="63"/>
    </row>
    <row r="22988" spans="16:17">
      <c r="P22988" s="63"/>
      <c r="Q22988" s="63"/>
    </row>
    <row r="22989" spans="16:17">
      <c r="P22989" s="63"/>
      <c r="Q22989" s="63"/>
    </row>
    <row r="22990" spans="16:17">
      <c r="P22990" s="63"/>
      <c r="Q22990" s="63"/>
    </row>
    <row r="22991" spans="16:17">
      <c r="P22991" s="63"/>
      <c r="Q22991" s="63"/>
    </row>
    <row r="22992" spans="16:17">
      <c r="P22992" s="63"/>
      <c r="Q22992" s="63"/>
    </row>
    <row r="22993" spans="16:17">
      <c r="P22993" s="63"/>
      <c r="Q22993" s="63"/>
    </row>
    <row r="22994" spans="16:17">
      <c r="P22994" s="63"/>
      <c r="Q22994" s="63"/>
    </row>
    <row r="22995" spans="16:17">
      <c r="P22995" s="63"/>
      <c r="Q22995" s="63"/>
    </row>
    <row r="22996" spans="16:17">
      <c r="P22996" s="63"/>
      <c r="Q22996" s="63"/>
    </row>
    <row r="22997" spans="16:17">
      <c r="P22997" s="63"/>
      <c r="Q22997" s="63"/>
    </row>
    <row r="22998" spans="16:17">
      <c r="P22998" s="63"/>
      <c r="Q22998" s="63"/>
    </row>
    <row r="22999" spans="16:17">
      <c r="P22999" s="63"/>
      <c r="Q22999" s="63"/>
    </row>
    <row r="23000" spans="16:17">
      <c r="P23000" s="63"/>
      <c r="Q23000" s="63"/>
    </row>
    <row r="23001" spans="16:17">
      <c r="P23001" s="63"/>
      <c r="Q23001" s="63"/>
    </row>
    <row r="23002" spans="16:17">
      <c r="P23002" s="63"/>
      <c r="Q23002" s="63"/>
    </row>
    <row r="23003" spans="16:17">
      <c r="P23003" s="63"/>
      <c r="Q23003" s="63"/>
    </row>
    <row r="23004" spans="16:17">
      <c r="P23004" s="63"/>
      <c r="Q23004" s="63"/>
    </row>
    <row r="23005" spans="16:17">
      <c r="P23005" s="63"/>
      <c r="Q23005" s="63"/>
    </row>
    <row r="23006" spans="16:17">
      <c r="P23006" s="63"/>
      <c r="Q23006" s="63"/>
    </row>
    <row r="23007" spans="16:17">
      <c r="P23007" s="63"/>
      <c r="Q23007" s="63"/>
    </row>
    <row r="23008" spans="16:17">
      <c r="P23008" s="63"/>
      <c r="Q23008" s="63"/>
    </row>
    <row r="23009" spans="16:17">
      <c r="P23009" s="63"/>
      <c r="Q23009" s="63"/>
    </row>
    <row r="23010" spans="16:17">
      <c r="P23010" s="63"/>
      <c r="Q23010" s="63"/>
    </row>
    <row r="23011" spans="16:17">
      <c r="P23011" s="63"/>
      <c r="Q23011" s="63"/>
    </row>
    <row r="23012" spans="16:17">
      <c r="P23012" s="63"/>
      <c r="Q23012" s="63"/>
    </row>
    <row r="23013" spans="16:17">
      <c r="P23013" s="63"/>
      <c r="Q23013" s="63"/>
    </row>
    <row r="23014" spans="16:17">
      <c r="P23014" s="63"/>
      <c r="Q23014" s="63"/>
    </row>
    <row r="23015" spans="16:17">
      <c r="P23015" s="63"/>
      <c r="Q23015" s="63"/>
    </row>
    <row r="23016" spans="16:17">
      <c r="P23016" s="63"/>
      <c r="Q23016" s="63"/>
    </row>
    <row r="23017" spans="16:17">
      <c r="P23017" s="63"/>
      <c r="Q23017" s="63"/>
    </row>
    <row r="23018" spans="16:17">
      <c r="P23018" s="63"/>
      <c r="Q23018" s="63"/>
    </row>
    <row r="23019" spans="16:17">
      <c r="P23019" s="63"/>
      <c r="Q23019" s="63"/>
    </row>
    <row r="23020" spans="16:17">
      <c r="P23020" s="63"/>
      <c r="Q23020" s="63"/>
    </row>
    <row r="23021" spans="16:17">
      <c r="P23021" s="63"/>
      <c r="Q23021" s="63"/>
    </row>
    <row r="23022" spans="16:17">
      <c r="P23022" s="63"/>
      <c r="Q23022" s="63"/>
    </row>
    <row r="23023" spans="16:17">
      <c r="P23023" s="63"/>
      <c r="Q23023" s="63"/>
    </row>
    <row r="23024" spans="16:17">
      <c r="P23024" s="63"/>
      <c r="Q23024" s="63"/>
    </row>
    <row r="23025" spans="16:17">
      <c r="P23025" s="63"/>
      <c r="Q23025" s="63"/>
    </row>
    <row r="23026" spans="16:17">
      <c r="P23026" s="63"/>
      <c r="Q23026" s="63"/>
    </row>
    <row r="23027" spans="16:17">
      <c r="P23027" s="63"/>
      <c r="Q23027" s="63"/>
    </row>
    <row r="23028" spans="16:17">
      <c r="P23028" s="63"/>
      <c r="Q23028" s="63"/>
    </row>
    <row r="23029" spans="16:17">
      <c r="P23029" s="63"/>
      <c r="Q23029" s="63"/>
    </row>
    <row r="23030" spans="16:17">
      <c r="P23030" s="63"/>
      <c r="Q23030" s="63"/>
    </row>
    <row r="23031" spans="16:17">
      <c r="P23031" s="63"/>
      <c r="Q23031" s="63"/>
    </row>
    <row r="23032" spans="16:17">
      <c r="P23032" s="63"/>
      <c r="Q23032" s="63"/>
    </row>
    <row r="23033" spans="16:17">
      <c r="P23033" s="63"/>
      <c r="Q23033" s="63"/>
    </row>
    <row r="23034" spans="16:17">
      <c r="P23034" s="63"/>
      <c r="Q23034" s="63"/>
    </row>
    <row r="23035" spans="16:17">
      <c r="P23035" s="63"/>
      <c r="Q23035" s="63"/>
    </row>
    <row r="23036" spans="16:17">
      <c r="P23036" s="63"/>
      <c r="Q23036" s="63"/>
    </row>
    <row r="23037" spans="16:17">
      <c r="P23037" s="63"/>
      <c r="Q23037" s="63"/>
    </row>
    <row r="23038" spans="16:17">
      <c r="P23038" s="63"/>
      <c r="Q23038" s="63"/>
    </row>
    <row r="23039" spans="16:17">
      <c r="P23039" s="63"/>
      <c r="Q23039" s="63"/>
    </row>
    <row r="23040" spans="16:17">
      <c r="P23040" s="63"/>
      <c r="Q23040" s="63"/>
    </row>
    <row r="23041" spans="16:17">
      <c r="P23041" s="63"/>
      <c r="Q23041" s="63"/>
    </row>
    <row r="23042" spans="16:17">
      <c r="P23042" s="63"/>
      <c r="Q23042" s="63"/>
    </row>
    <row r="23043" spans="16:17">
      <c r="P23043" s="63"/>
      <c r="Q23043" s="63"/>
    </row>
    <row r="23044" spans="16:17">
      <c r="P23044" s="63"/>
      <c r="Q23044" s="63"/>
    </row>
    <row r="23045" spans="16:17">
      <c r="P23045" s="63"/>
      <c r="Q23045" s="63"/>
    </row>
    <row r="23046" spans="16:17">
      <c r="P23046" s="63"/>
      <c r="Q23046" s="63"/>
    </row>
    <row r="23047" spans="16:17">
      <c r="P23047" s="63"/>
      <c r="Q23047" s="63"/>
    </row>
    <row r="23048" spans="16:17">
      <c r="P23048" s="63"/>
      <c r="Q23048" s="63"/>
    </row>
    <row r="23049" spans="16:17">
      <c r="P23049" s="63"/>
      <c r="Q23049" s="63"/>
    </row>
    <row r="23050" spans="16:17">
      <c r="P23050" s="63"/>
      <c r="Q23050" s="63"/>
    </row>
    <row r="23051" spans="16:17">
      <c r="P23051" s="63"/>
      <c r="Q23051" s="63"/>
    </row>
    <row r="23052" spans="16:17">
      <c r="P23052" s="63"/>
      <c r="Q23052" s="63"/>
    </row>
    <row r="23053" spans="16:17">
      <c r="P23053" s="63"/>
      <c r="Q23053" s="63"/>
    </row>
    <row r="23054" spans="16:17">
      <c r="P23054" s="63"/>
      <c r="Q23054" s="63"/>
    </row>
    <row r="23055" spans="16:17">
      <c r="P23055" s="63"/>
      <c r="Q23055" s="63"/>
    </row>
    <row r="23056" spans="16:17">
      <c r="P23056" s="63"/>
      <c r="Q23056" s="63"/>
    </row>
    <row r="23057" spans="16:17">
      <c r="P23057" s="63"/>
      <c r="Q23057" s="63"/>
    </row>
    <row r="23058" spans="16:17">
      <c r="P23058" s="63"/>
      <c r="Q23058" s="63"/>
    </row>
    <row r="23059" spans="16:17">
      <c r="P23059" s="63"/>
      <c r="Q23059" s="63"/>
    </row>
    <row r="23060" spans="16:17">
      <c r="P23060" s="63"/>
      <c r="Q23060" s="63"/>
    </row>
    <row r="23061" spans="16:17">
      <c r="P23061" s="63"/>
      <c r="Q23061" s="63"/>
    </row>
    <row r="23062" spans="16:17">
      <c r="P23062" s="63"/>
      <c r="Q23062" s="63"/>
    </row>
    <row r="23063" spans="16:17">
      <c r="P23063" s="63"/>
      <c r="Q23063" s="63"/>
    </row>
    <row r="23064" spans="16:17">
      <c r="P23064" s="63"/>
      <c r="Q23064" s="63"/>
    </row>
    <row r="23065" spans="16:17">
      <c r="P23065" s="63"/>
      <c r="Q23065" s="63"/>
    </row>
    <row r="23066" spans="16:17">
      <c r="P23066" s="63"/>
      <c r="Q23066" s="63"/>
    </row>
    <row r="23067" spans="16:17">
      <c r="P23067" s="63"/>
      <c r="Q23067" s="63"/>
    </row>
    <row r="23068" spans="16:17">
      <c r="P23068" s="63"/>
      <c r="Q23068" s="63"/>
    </row>
    <row r="23069" spans="16:17">
      <c r="P23069" s="63"/>
      <c r="Q23069" s="63"/>
    </row>
    <row r="23070" spans="16:17">
      <c r="P23070" s="63"/>
      <c r="Q23070" s="63"/>
    </row>
    <row r="23071" spans="16:17">
      <c r="P23071" s="63"/>
      <c r="Q23071" s="63"/>
    </row>
    <row r="23072" spans="16:17">
      <c r="P23072" s="63"/>
      <c r="Q23072" s="63"/>
    </row>
    <row r="23073" spans="16:17">
      <c r="P23073" s="63"/>
      <c r="Q23073" s="63"/>
    </row>
    <row r="23074" spans="16:17">
      <c r="P23074" s="63"/>
      <c r="Q23074" s="63"/>
    </row>
    <row r="23075" spans="16:17">
      <c r="P23075" s="63"/>
      <c r="Q23075" s="63"/>
    </row>
    <row r="23076" spans="16:17">
      <c r="P23076" s="63"/>
      <c r="Q23076" s="63"/>
    </row>
    <row r="23077" spans="16:17">
      <c r="P23077" s="63"/>
      <c r="Q23077" s="63"/>
    </row>
    <row r="23078" spans="16:17">
      <c r="P23078" s="63"/>
      <c r="Q23078" s="63"/>
    </row>
    <row r="23079" spans="16:17">
      <c r="P23079" s="63"/>
      <c r="Q23079" s="63"/>
    </row>
    <row r="23080" spans="16:17">
      <c r="P23080" s="63"/>
      <c r="Q23080" s="63"/>
    </row>
    <row r="23081" spans="16:17">
      <c r="P23081" s="63"/>
      <c r="Q23081" s="63"/>
    </row>
    <row r="23082" spans="16:17">
      <c r="P23082" s="63"/>
      <c r="Q23082" s="63"/>
    </row>
    <row r="23083" spans="16:17">
      <c r="P23083" s="63"/>
      <c r="Q23083" s="63"/>
    </row>
    <row r="23084" spans="16:17">
      <c r="P23084" s="63"/>
      <c r="Q23084" s="63"/>
    </row>
    <row r="23085" spans="16:17">
      <c r="P23085" s="63"/>
      <c r="Q23085" s="63"/>
    </row>
    <row r="23086" spans="16:17">
      <c r="P23086" s="63"/>
      <c r="Q23086" s="63"/>
    </row>
    <row r="23087" spans="16:17">
      <c r="P23087" s="63"/>
      <c r="Q23087" s="63"/>
    </row>
    <row r="23088" spans="16:17">
      <c r="P23088" s="63"/>
      <c r="Q23088" s="63"/>
    </row>
    <row r="23089" spans="16:17">
      <c r="P23089" s="63"/>
      <c r="Q23089" s="63"/>
    </row>
    <row r="23090" spans="16:17">
      <c r="P23090" s="63"/>
      <c r="Q23090" s="63"/>
    </row>
    <row r="23091" spans="16:17">
      <c r="P23091" s="63"/>
      <c r="Q23091" s="63"/>
    </row>
    <row r="23092" spans="16:17">
      <c r="P23092" s="63"/>
      <c r="Q23092" s="63"/>
    </row>
    <row r="23093" spans="16:17">
      <c r="P23093" s="63"/>
      <c r="Q23093" s="63"/>
    </row>
    <row r="23094" spans="16:17">
      <c r="P23094" s="63"/>
      <c r="Q23094" s="63"/>
    </row>
    <row r="23095" spans="16:17">
      <c r="P23095" s="63"/>
      <c r="Q23095" s="63"/>
    </row>
    <row r="23096" spans="16:17">
      <c r="P23096" s="63"/>
      <c r="Q23096" s="63"/>
    </row>
    <row r="23097" spans="16:17">
      <c r="P23097" s="63"/>
      <c r="Q23097" s="63"/>
    </row>
    <row r="23098" spans="16:17">
      <c r="P23098" s="63"/>
      <c r="Q23098" s="63"/>
    </row>
    <row r="23099" spans="16:17">
      <c r="P23099" s="63"/>
      <c r="Q23099" s="63"/>
    </row>
    <row r="23100" spans="16:17">
      <c r="P23100" s="63"/>
      <c r="Q23100" s="63"/>
    </row>
    <row r="23101" spans="16:17">
      <c r="P23101" s="63"/>
      <c r="Q23101" s="63"/>
    </row>
    <row r="23102" spans="16:17">
      <c r="P23102" s="63"/>
      <c r="Q23102" s="63"/>
    </row>
    <row r="23103" spans="16:17">
      <c r="P23103" s="63"/>
      <c r="Q23103" s="63"/>
    </row>
    <row r="23104" spans="16:17">
      <c r="P23104" s="63"/>
      <c r="Q23104" s="63"/>
    </row>
    <row r="23105" spans="16:17">
      <c r="P23105" s="63"/>
      <c r="Q23105" s="63"/>
    </row>
    <row r="23106" spans="16:17">
      <c r="P23106" s="63"/>
      <c r="Q23106" s="63"/>
    </row>
    <row r="23107" spans="16:17">
      <c r="P23107" s="63"/>
      <c r="Q23107" s="63"/>
    </row>
    <row r="23108" spans="16:17">
      <c r="P23108" s="63"/>
      <c r="Q23108" s="63"/>
    </row>
    <row r="23109" spans="16:17">
      <c r="P23109" s="63"/>
      <c r="Q23109" s="63"/>
    </row>
    <row r="23110" spans="16:17">
      <c r="P23110" s="63"/>
      <c r="Q23110" s="63"/>
    </row>
    <row r="23111" spans="16:17">
      <c r="P23111" s="63"/>
      <c r="Q23111" s="63"/>
    </row>
    <row r="23112" spans="16:17">
      <c r="P23112" s="63"/>
      <c r="Q23112" s="63"/>
    </row>
    <row r="23113" spans="16:17">
      <c r="P23113" s="63"/>
      <c r="Q23113" s="63"/>
    </row>
    <row r="23114" spans="16:17">
      <c r="P23114" s="63"/>
      <c r="Q23114" s="63"/>
    </row>
    <row r="23115" spans="16:17">
      <c r="P23115" s="63"/>
      <c r="Q23115" s="63"/>
    </row>
    <row r="23116" spans="16:17">
      <c r="P23116" s="63"/>
      <c r="Q23116" s="63"/>
    </row>
    <row r="23117" spans="16:17">
      <c r="P23117" s="63"/>
      <c r="Q23117" s="63"/>
    </row>
    <row r="23118" spans="16:17">
      <c r="P23118" s="63"/>
      <c r="Q23118" s="63"/>
    </row>
    <row r="23119" spans="16:17">
      <c r="P23119" s="63"/>
      <c r="Q23119" s="63"/>
    </row>
    <row r="23120" spans="16:17">
      <c r="P23120" s="63"/>
      <c r="Q23120" s="63"/>
    </row>
    <row r="23121" spans="16:17">
      <c r="P23121" s="63"/>
      <c r="Q23121" s="63"/>
    </row>
    <row r="23122" spans="16:17">
      <c r="P23122" s="63"/>
      <c r="Q23122" s="63"/>
    </row>
    <row r="23123" spans="16:17">
      <c r="P23123" s="63"/>
      <c r="Q23123" s="63"/>
    </row>
    <row r="23124" spans="16:17">
      <c r="P23124" s="63"/>
      <c r="Q23124" s="63"/>
    </row>
    <row r="23125" spans="16:17">
      <c r="P23125" s="63"/>
      <c r="Q23125" s="63"/>
    </row>
    <row r="23126" spans="16:17">
      <c r="P23126" s="63"/>
      <c r="Q23126" s="63"/>
    </row>
    <row r="23127" spans="16:17">
      <c r="P23127" s="63"/>
      <c r="Q23127" s="63"/>
    </row>
    <row r="23128" spans="16:17">
      <c r="P23128" s="63"/>
      <c r="Q23128" s="63"/>
    </row>
    <row r="23129" spans="16:17">
      <c r="P23129" s="63"/>
      <c r="Q23129" s="63"/>
    </row>
    <row r="23130" spans="16:17">
      <c r="P23130" s="63"/>
      <c r="Q23130" s="63"/>
    </row>
    <row r="23131" spans="16:17">
      <c r="P23131" s="63"/>
      <c r="Q23131" s="63"/>
    </row>
    <row r="23132" spans="16:17">
      <c r="P23132" s="63"/>
      <c r="Q23132" s="63"/>
    </row>
    <row r="23133" spans="16:17">
      <c r="P23133" s="63"/>
      <c r="Q23133" s="63"/>
    </row>
    <row r="23134" spans="16:17">
      <c r="P23134" s="63"/>
      <c r="Q23134" s="63"/>
    </row>
    <row r="23135" spans="16:17">
      <c r="P23135" s="63"/>
      <c r="Q23135" s="63"/>
    </row>
    <row r="23136" spans="16:17">
      <c r="P23136" s="63"/>
      <c r="Q23136" s="63"/>
    </row>
    <row r="23137" spans="16:17">
      <c r="P23137" s="63"/>
      <c r="Q23137" s="63"/>
    </row>
    <row r="23138" spans="16:17">
      <c r="P23138" s="63"/>
      <c r="Q23138" s="63"/>
    </row>
    <row r="23139" spans="16:17">
      <c r="P23139" s="63"/>
      <c r="Q23139" s="63"/>
    </row>
    <row r="23140" spans="16:17">
      <c r="P23140" s="63"/>
      <c r="Q23140" s="63"/>
    </row>
    <row r="23141" spans="16:17">
      <c r="P23141" s="63"/>
      <c r="Q23141" s="63"/>
    </row>
    <row r="23142" spans="16:17">
      <c r="P23142" s="63"/>
      <c r="Q23142" s="63"/>
    </row>
    <row r="23143" spans="16:17">
      <c r="P23143" s="63"/>
      <c r="Q23143" s="63"/>
    </row>
    <row r="23144" spans="16:17">
      <c r="P23144" s="63"/>
      <c r="Q23144" s="63"/>
    </row>
    <row r="23145" spans="16:17">
      <c r="P23145" s="63"/>
      <c r="Q23145" s="63"/>
    </row>
    <row r="23146" spans="16:17">
      <c r="P23146" s="63"/>
      <c r="Q23146" s="63"/>
    </row>
    <row r="23147" spans="16:17">
      <c r="P23147" s="63"/>
      <c r="Q23147" s="63"/>
    </row>
    <row r="23148" spans="16:17">
      <c r="P23148" s="63"/>
      <c r="Q23148" s="63"/>
    </row>
    <row r="23149" spans="16:17">
      <c r="P23149" s="63"/>
      <c r="Q23149" s="63"/>
    </row>
    <row r="23150" spans="16:17">
      <c r="P23150" s="63"/>
      <c r="Q23150" s="63"/>
    </row>
    <row r="23151" spans="16:17">
      <c r="P23151" s="63"/>
      <c r="Q23151" s="63"/>
    </row>
    <row r="23152" spans="16:17">
      <c r="P23152" s="63"/>
      <c r="Q23152" s="63"/>
    </row>
    <row r="23153" spans="16:17">
      <c r="P23153" s="63"/>
      <c r="Q23153" s="63"/>
    </row>
    <row r="23154" spans="16:17">
      <c r="P23154" s="63"/>
      <c r="Q23154" s="63"/>
    </row>
    <row r="23155" spans="16:17">
      <c r="P23155" s="63"/>
      <c r="Q23155" s="63"/>
    </row>
    <row r="23156" spans="16:17">
      <c r="P23156" s="63"/>
      <c r="Q23156" s="63"/>
    </row>
    <row r="23157" spans="16:17">
      <c r="P23157" s="63"/>
      <c r="Q23157" s="63"/>
    </row>
    <row r="23158" spans="16:17">
      <c r="P23158" s="63"/>
      <c r="Q23158" s="63"/>
    </row>
    <row r="23159" spans="16:17">
      <c r="P23159" s="63"/>
      <c r="Q23159" s="63"/>
    </row>
    <row r="23160" spans="16:17">
      <c r="P23160" s="63"/>
      <c r="Q23160" s="63"/>
    </row>
    <row r="23161" spans="16:17">
      <c r="P23161" s="63"/>
      <c r="Q23161" s="63"/>
    </row>
    <row r="23162" spans="16:17">
      <c r="P23162" s="63"/>
      <c r="Q23162" s="63"/>
    </row>
    <row r="23163" spans="16:17">
      <c r="P23163" s="63"/>
      <c r="Q23163" s="63"/>
    </row>
    <row r="23164" spans="16:17">
      <c r="P23164" s="63"/>
      <c r="Q23164" s="63"/>
    </row>
    <row r="23165" spans="16:17">
      <c r="P23165" s="63"/>
      <c r="Q23165" s="63"/>
    </row>
    <row r="23166" spans="16:17">
      <c r="P23166" s="63"/>
      <c r="Q23166" s="63"/>
    </row>
    <row r="23167" spans="16:17">
      <c r="P23167" s="63"/>
      <c r="Q23167" s="63"/>
    </row>
    <row r="23168" spans="16:17">
      <c r="P23168" s="63"/>
      <c r="Q23168" s="63"/>
    </row>
    <row r="23169" spans="16:17">
      <c r="P23169" s="63"/>
      <c r="Q23169" s="63"/>
    </row>
    <row r="23170" spans="16:17">
      <c r="P23170" s="63"/>
      <c r="Q23170" s="63"/>
    </row>
    <row r="23171" spans="16:17">
      <c r="P23171" s="63"/>
      <c r="Q23171" s="63"/>
    </row>
    <row r="23172" spans="16:17">
      <c r="P23172" s="63"/>
      <c r="Q23172" s="63"/>
    </row>
    <row r="23173" spans="16:17">
      <c r="P23173" s="63"/>
      <c r="Q23173" s="63"/>
    </row>
    <row r="23174" spans="16:17">
      <c r="P23174" s="63"/>
      <c r="Q23174" s="63"/>
    </row>
    <row r="23175" spans="16:17">
      <c r="P23175" s="63"/>
      <c r="Q23175" s="63"/>
    </row>
    <row r="23176" spans="16:17">
      <c r="P23176" s="63"/>
      <c r="Q23176" s="63"/>
    </row>
    <row r="23177" spans="16:17">
      <c r="P23177" s="63"/>
      <c r="Q23177" s="63"/>
    </row>
    <row r="23178" spans="16:17">
      <c r="P23178" s="63"/>
      <c r="Q23178" s="63"/>
    </row>
    <row r="23179" spans="16:17">
      <c r="P23179" s="63"/>
      <c r="Q23179" s="63"/>
    </row>
    <row r="23180" spans="16:17">
      <c r="P23180" s="63"/>
      <c r="Q23180" s="63"/>
    </row>
    <row r="23181" spans="16:17">
      <c r="P23181" s="63"/>
      <c r="Q23181" s="63"/>
    </row>
    <row r="23182" spans="16:17">
      <c r="P23182" s="63"/>
      <c r="Q23182" s="63"/>
    </row>
    <row r="23183" spans="16:17">
      <c r="P23183" s="63"/>
      <c r="Q23183" s="63"/>
    </row>
    <row r="23184" spans="16:17">
      <c r="P23184" s="63"/>
      <c r="Q23184" s="63"/>
    </row>
    <row r="23185" spans="16:17">
      <c r="P23185" s="63"/>
      <c r="Q23185" s="63"/>
    </row>
    <row r="23186" spans="16:17">
      <c r="P23186" s="63"/>
      <c r="Q23186" s="63"/>
    </row>
    <row r="23187" spans="16:17">
      <c r="P23187" s="63"/>
      <c r="Q23187" s="63"/>
    </row>
    <row r="23188" spans="16:17">
      <c r="P23188" s="63"/>
      <c r="Q23188" s="63"/>
    </row>
    <row r="23189" spans="16:17">
      <c r="P23189" s="63"/>
      <c r="Q23189" s="63"/>
    </row>
    <row r="23190" spans="16:17">
      <c r="P23190" s="63"/>
      <c r="Q23190" s="63"/>
    </row>
    <row r="23191" spans="16:17">
      <c r="P23191" s="63"/>
      <c r="Q23191" s="63"/>
    </row>
    <row r="23192" spans="16:17">
      <c r="P23192" s="63"/>
      <c r="Q23192" s="63"/>
    </row>
    <row r="23193" spans="16:17">
      <c r="P23193" s="63"/>
      <c r="Q23193" s="63"/>
    </row>
    <row r="23194" spans="16:17">
      <c r="P23194" s="63"/>
      <c r="Q23194" s="63"/>
    </row>
    <row r="23195" spans="16:17">
      <c r="P23195" s="63"/>
      <c r="Q23195" s="63"/>
    </row>
    <row r="23196" spans="16:17">
      <c r="P23196" s="63"/>
      <c r="Q23196" s="63"/>
    </row>
    <row r="23197" spans="16:17">
      <c r="P23197" s="63"/>
      <c r="Q23197" s="63"/>
    </row>
    <row r="23198" spans="16:17">
      <c r="P23198" s="63"/>
      <c r="Q23198" s="63"/>
    </row>
    <row r="23199" spans="16:17">
      <c r="P23199" s="63"/>
      <c r="Q23199" s="63"/>
    </row>
    <row r="23200" spans="16:17">
      <c r="P23200" s="63"/>
      <c r="Q23200" s="63"/>
    </row>
    <row r="23201" spans="16:17">
      <c r="P23201" s="63"/>
      <c r="Q23201" s="63"/>
    </row>
    <row r="23202" spans="16:17">
      <c r="P23202" s="63"/>
      <c r="Q23202" s="63"/>
    </row>
    <row r="23203" spans="16:17">
      <c r="P23203" s="63"/>
      <c r="Q23203" s="63"/>
    </row>
    <row r="23204" spans="16:17">
      <c r="P23204" s="63"/>
      <c r="Q23204" s="63"/>
    </row>
    <row r="23205" spans="16:17">
      <c r="P23205" s="63"/>
      <c r="Q23205" s="63"/>
    </row>
    <row r="23206" spans="16:17">
      <c r="P23206" s="63"/>
      <c r="Q23206" s="63"/>
    </row>
    <row r="23207" spans="16:17">
      <c r="P23207" s="63"/>
      <c r="Q23207" s="63"/>
    </row>
    <row r="23208" spans="16:17">
      <c r="P23208" s="63"/>
      <c r="Q23208" s="63"/>
    </row>
    <row r="23209" spans="16:17">
      <c r="P23209" s="63"/>
      <c r="Q23209" s="63"/>
    </row>
    <row r="23210" spans="16:17">
      <c r="P23210" s="63"/>
      <c r="Q23210" s="63"/>
    </row>
    <row r="23211" spans="16:17">
      <c r="P23211" s="63"/>
      <c r="Q23211" s="63"/>
    </row>
    <row r="23212" spans="16:17">
      <c r="P23212" s="63"/>
      <c r="Q23212" s="63"/>
    </row>
    <row r="23213" spans="16:17">
      <c r="P23213" s="63"/>
      <c r="Q23213" s="63"/>
    </row>
    <row r="23214" spans="16:17">
      <c r="P23214" s="63"/>
      <c r="Q23214" s="63"/>
    </row>
    <row r="23215" spans="16:17">
      <c r="P23215" s="63"/>
      <c r="Q23215" s="63"/>
    </row>
    <row r="23216" spans="16:17">
      <c r="P23216" s="63"/>
      <c r="Q23216" s="63"/>
    </row>
    <row r="23217" spans="16:17">
      <c r="P23217" s="63"/>
      <c r="Q23217" s="63"/>
    </row>
    <row r="23218" spans="16:17">
      <c r="P23218" s="63"/>
      <c r="Q23218" s="63"/>
    </row>
    <row r="23219" spans="16:17">
      <c r="P23219" s="63"/>
      <c r="Q23219" s="63"/>
    </row>
    <row r="23220" spans="16:17">
      <c r="P23220" s="63"/>
      <c r="Q23220" s="63"/>
    </row>
    <row r="23221" spans="16:17">
      <c r="P23221" s="63"/>
      <c r="Q23221" s="63"/>
    </row>
    <row r="23222" spans="16:17">
      <c r="P23222" s="63"/>
      <c r="Q23222" s="63"/>
    </row>
    <row r="23223" spans="16:17">
      <c r="P23223" s="63"/>
      <c r="Q23223" s="63"/>
    </row>
    <row r="23224" spans="16:17">
      <c r="P23224" s="63"/>
      <c r="Q23224" s="63"/>
    </row>
    <row r="23225" spans="16:17">
      <c r="P23225" s="63"/>
      <c r="Q23225" s="63"/>
    </row>
    <row r="23226" spans="16:17">
      <c r="P23226" s="63"/>
      <c r="Q23226" s="63"/>
    </row>
    <row r="23227" spans="16:17">
      <c r="P23227" s="63"/>
      <c r="Q23227" s="63"/>
    </row>
    <row r="23228" spans="16:17">
      <c r="P23228" s="63"/>
      <c r="Q23228" s="63"/>
    </row>
    <row r="23229" spans="16:17">
      <c r="P23229" s="63"/>
      <c r="Q23229" s="63"/>
    </row>
    <row r="23230" spans="16:17">
      <c r="P23230" s="63"/>
      <c r="Q23230" s="63"/>
    </row>
    <row r="23231" spans="16:17">
      <c r="P23231" s="63"/>
      <c r="Q23231" s="63"/>
    </row>
    <row r="23232" spans="16:17">
      <c r="P23232" s="63"/>
      <c r="Q23232" s="63"/>
    </row>
    <row r="23233" spans="16:17">
      <c r="P23233" s="63"/>
      <c r="Q23233" s="63"/>
    </row>
    <row r="23234" spans="16:17">
      <c r="P23234" s="63"/>
      <c r="Q23234" s="63"/>
    </row>
    <row r="23235" spans="16:17">
      <c r="P23235" s="63"/>
      <c r="Q23235" s="63"/>
    </row>
    <row r="23236" spans="16:17">
      <c r="P23236" s="63"/>
      <c r="Q23236" s="63"/>
    </row>
    <row r="23237" spans="16:17">
      <c r="P23237" s="63"/>
      <c r="Q23237" s="63"/>
    </row>
    <row r="23238" spans="16:17">
      <c r="P23238" s="63"/>
      <c r="Q23238" s="63"/>
    </row>
    <row r="23239" spans="16:17">
      <c r="P23239" s="63"/>
      <c r="Q23239" s="63"/>
    </row>
    <row r="23240" spans="16:17">
      <c r="P23240" s="63"/>
      <c r="Q23240" s="63"/>
    </row>
    <row r="23241" spans="16:17">
      <c r="P23241" s="63"/>
      <c r="Q23241" s="63"/>
    </row>
    <row r="23242" spans="16:17">
      <c r="P23242" s="63"/>
      <c r="Q23242" s="63"/>
    </row>
    <row r="23243" spans="16:17">
      <c r="P23243" s="63"/>
      <c r="Q23243" s="63"/>
    </row>
    <row r="23244" spans="16:17">
      <c r="P23244" s="63"/>
      <c r="Q23244" s="63"/>
    </row>
    <row r="23245" spans="16:17">
      <c r="P23245" s="63"/>
      <c r="Q23245" s="63"/>
    </row>
    <row r="23246" spans="16:17">
      <c r="P23246" s="63"/>
      <c r="Q23246" s="63"/>
    </row>
    <row r="23247" spans="16:17">
      <c r="P23247" s="63"/>
      <c r="Q23247" s="63"/>
    </row>
    <row r="23248" spans="16:17">
      <c r="P23248" s="63"/>
      <c r="Q23248" s="63"/>
    </row>
    <row r="23249" spans="16:17">
      <c r="P23249" s="63"/>
      <c r="Q23249" s="63"/>
    </row>
    <row r="23250" spans="16:17">
      <c r="P23250" s="63"/>
      <c r="Q23250" s="63"/>
    </row>
    <row r="23251" spans="16:17">
      <c r="P23251" s="63"/>
      <c r="Q23251" s="63"/>
    </row>
    <row r="23252" spans="16:17">
      <c r="P23252" s="63"/>
      <c r="Q23252" s="63"/>
    </row>
    <row r="23253" spans="16:17">
      <c r="P23253" s="63"/>
      <c r="Q23253" s="63"/>
    </row>
    <row r="23254" spans="16:17">
      <c r="P23254" s="63"/>
      <c r="Q23254" s="63"/>
    </row>
    <row r="23255" spans="16:17">
      <c r="P23255" s="63"/>
      <c r="Q23255" s="63"/>
    </row>
    <row r="23256" spans="16:17">
      <c r="P23256" s="63"/>
      <c r="Q23256" s="63"/>
    </row>
    <row r="23257" spans="16:17">
      <c r="P23257" s="63"/>
      <c r="Q23257" s="63"/>
    </row>
    <row r="23258" spans="16:17">
      <c r="P23258" s="63"/>
      <c r="Q23258" s="63"/>
    </row>
    <row r="23259" spans="16:17">
      <c r="P23259" s="63"/>
      <c r="Q23259" s="63"/>
    </row>
    <row r="23260" spans="16:17">
      <c r="P23260" s="63"/>
      <c r="Q23260" s="63"/>
    </row>
    <row r="23261" spans="16:17">
      <c r="P23261" s="63"/>
      <c r="Q23261" s="63"/>
    </row>
    <row r="23262" spans="16:17">
      <c r="P23262" s="63"/>
      <c r="Q23262" s="63"/>
    </row>
    <row r="23263" spans="16:17">
      <c r="P23263" s="63"/>
      <c r="Q23263" s="63"/>
    </row>
    <row r="23264" spans="16:17">
      <c r="P23264" s="63"/>
      <c r="Q23264" s="63"/>
    </row>
    <row r="23265" spans="16:17">
      <c r="P23265" s="63"/>
      <c r="Q23265" s="63"/>
    </row>
    <row r="23266" spans="16:17">
      <c r="P23266" s="63"/>
      <c r="Q23266" s="63"/>
    </row>
    <row r="23267" spans="16:17">
      <c r="P23267" s="63"/>
      <c r="Q23267" s="63"/>
    </row>
    <row r="23268" spans="16:17">
      <c r="P23268" s="63"/>
      <c r="Q23268" s="63"/>
    </row>
    <row r="23269" spans="16:17">
      <c r="P23269" s="63"/>
      <c r="Q23269" s="63"/>
    </row>
    <row r="23270" spans="16:17">
      <c r="P23270" s="63"/>
      <c r="Q23270" s="63"/>
    </row>
    <row r="23271" spans="16:17">
      <c r="P23271" s="63"/>
      <c r="Q23271" s="63"/>
    </row>
    <row r="23272" spans="16:17">
      <c r="P23272" s="63"/>
      <c r="Q23272" s="63"/>
    </row>
    <row r="23273" spans="16:17">
      <c r="P23273" s="63"/>
      <c r="Q23273" s="63"/>
    </row>
    <row r="23274" spans="16:17">
      <c r="P23274" s="63"/>
      <c r="Q23274" s="63"/>
    </row>
    <row r="23275" spans="16:17">
      <c r="P23275" s="63"/>
      <c r="Q23275" s="63"/>
    </row>
    <row r="23276" spans="16:17">
      <c r="P23276" s="63"/>
      <c r="Q23276" s="63"/>
    </row>
    <row r="23277" spans="16:17">
      <c r="P23277" s="63"/>
      <c r="Q23277" s="63"/>
    </row>
    <row r="23278" spans="16:17">
      <c r="P23278" s="63"/>
      <c r="Q23278" s="63"/>
    </row>
    <row r="23279" spans="16:17">
      <c r="P23279" s="63"/>
      <c r="Q23279" s="63"/>
    </row>
    <row r="23280" spans="16:17">
      <c r="P23280" s="63"/>
      <c r="Q23280" s="63"/>
    </row>
    <row r="23281" spans="16:17">
      <c r="P23281" s="63"/>
      <c r="Q23281" s="63"/>
    </row>
    <row r="23282" spans="16:17">
      <c r="P23282" s="63"/>
      <c r="Q23282" s="63"/>
    </row>
    <row r="23283" spans="16:17">
      <c r="P23283" s="63"/>
      <c r="Q23283" s="63"/>
    </row>
    <row r="23284" spans="16:17">
      <c r="P23284" s="63"/>
      <c r="Q23284" s="63"/>
    </row>
    <row r="23285" spans="16:17">
      <c r="P23285" s="63"/>
      <c r="Q23285" s="63"/>
    </row>
    <row r="23286" spans="16:17">
      <c r="P23286" s="63"/>
      <c r="Q23286" s="63"/>
    </row>
    <row r="23287" spans="16:17">
      <c r="P23287" s="63"/>
      <c r="Q23287" s="63"/>
    </row>
    <row r="23288" spans="16:17">
      <c r="P23288" s="63"/>
      <c r="Q23288" s="63"/>
    </row>
    <row r="23289" spans="16:17">
      <c r="P23289" s="63"/>
      <c r="Q23289" s="63"/>
    </row>
    <row r="23290" spans="16:17">
      <c r="P23290" s="63"/>
      <c r="Q23290" s="63"/>
    </row>
    <row r="23291" spans="16:17">
      <c r="P23291" s="63"/>
      <c r="Q23291" s="63"/>
    </row>
    <row r="23292" spans="16:17">
      <c r="P23292" s="63"/>
      <c r="Q23292" s="63"/>
    </row>
    <row r="23293" spans="16:17">
      <c r="P23293" s="63"/>
      <c r="Q23293" s="63"/>
    </row>
    <row r="23294" spans="16:17">
      <c r="P23294" s="63"/>
      <c r="Q23294" s="63"/>
    </row>
    <row r="23295" spans="16:17">
      <c r="P23295" s="63"/>
      <c r="Q23295" s="63"/>
    </row>
    <row r="23296" spans="16:17">
      <c r="P23296" s="63"/>
      <c r="Q23296" s="63"/>
    </row>
    <row r="23297" spans="16:17">
      <c r="P23297" s="63"/>
      <c r="Q23297" s="63"/>
    </row>
    <row r="23298" spans="16:17">
      <c r="P23298" s="63"/>
      <c r="Q23298" s="63"/>
    </row>
    <row r="23299" spans="16:17">
      <c r="P23299" s="63"/>
      <c r="Q23299" s="63"/>
    </row>
    <row r="23300" spans="16:17">
      <c r="P23300" s="63"/>
      <c r="Q23300" s="63"/>
    </row>
    <row r="23301" spans="16:17">
      <c r="P23301" s="63"/>
      <c r="Q23301" s="63"/>
    </row>
    <row r="23302" spans="16:17">
      <c r="P23302" s="63"/>
      <c r="Q23302" s="63"/>
    </row>
    <row r="23303" spans="16:17">
      <c r="P23303" s="63"/>
      <c r="Q23303" s="63"/>
    </row>
    <row r="23304" spans="16:17">
      <c r="P23304" s="63"/>
      <c r="Q23304" s="63"/>
    </row>
    <row r="23305" spans="16:17">
      <c r="P23305" s="63"/>
      <c r="Q23305" s="63"/>
    </row>
    <row r="23306" spans="16:17">
      <c r="P23306" s="63"/>
      <c r="Q23306" s="63"/>
    </row>
    <row r="23307" spans="16:17">
      <c r="P23307" s="63"/>
      <c r="Q23307" s="63"/>
    </row>
    <row r="23308" spans="16:17">
      <c r="P23308" s="63"/>
      <c r="Q23308" s="63"/>
    </row>
    <row r="23309" spans="16:17">
      <c r="P23309" s="63"/>
      <c r="Q23309" s="63"/>
    </row>
    <row r="23310" spans="16:17">
      <c r="P23310" s="63"/>
      <c r="Q23310" s="63"/>
    </row>
    <row r="23311" spans="16:17">
      <c r="P23311" s="63"/>
      <c r="Q23311" s="63"/>
    </row>
    <row r="23312" spans="16:17">
      <c r="P23312" s="63"/>
      <c r="Q23312" s="63"/>
    </row>
    <row r="23313" spans="16:17">
      <c r="P23313" s="63"/>
      <c r="Q23313" s="63"/>
    </row>
    <row r="23314" spans="16:17">
      <c r="P23314" s="63"/>
      <c r="Q23314" s="63"/>
    </row>
    <row r="23315" spans="16:17">
      <c r="P23315" s="63"/>
      <c r="Q23315" s="63"/>
    </row>
    <row r="23316" spans="16:17">
      <c r="P23316" s="63"/>
      <c r="Q23316" s="63"/>
    </row>
    <row r="23317" spans="16:17">
      <c r="P23317" s="63"/>
      <c r="Q23317" s="63"/>
    </row>
    <row r="23318" spans="16:17">
      <c r="P23318" s="63"/>
      <c r="Q23318" s="63"/>
    </row>
    <row r="23319" spans="16:17">
      <c r="P23319" s="63"/>
      <c r="Q23319" s="63"/>
    </row>
    <row r="23320" spans="16:17">
      <c r="P23320" s="63"/>
      <c r="Q23320" s="63"/>
    </row>
    <row r="23321" spans="16:17">
      <c r="P23321" s="63"/>
      <c r="Q23321" s="63"/>
    </row>
    <row r="23322" spans="16:17">
      <c r="P23322" s="63"/>
      <c r="Q23322" s="63"/>
    </row>
    <row r="23323" spans="16:17">
      <c r="P23323" s="63"/>
      <c r="Q23323" s="63"/>
    </row>
    <row r="23324" spans="16:17">
      <c r="P23324" s="63"/>
      <c r="Q23324" s="63"/>
    </row>
    <row r="23325" spans="16:17">
      <c r="P23325" s="63"/>
      <c r="Q23325" s="63"/>
    </row>
    <row r="23326" spans="16:17">
      <c r="P23326" s="63"/>
      <c r="Q23326" s="63"/>
    </row>
    <row r="23327" spans="16:17">
      <c r="P23327" s="63"/>
      <c r="Q23327" s="63"/>
    </row>
    <row r="23328" spans="16:17">
      <c r="P23328" s="63"/>
      <c r="Q23328" s="63"/>
    </row>
    <row r="23329" spans="16:17">
      <c r="P23329" s="63"/>
      <c r="Q23329" s="63"/>
    </row>
    <row r="23330" spans="16:17">
      <c r="P23330" s="63"/>
      <c r="Q23330" s="63"/>
    </row>
    <row r="23331" spans="16:17">
      <c r="P23331" s="63"/>
      <c r="Q23331" s="63"/>
    </row>
    <row r="23332" spans="16:17">
      <c r="P23332" s="63"/>
      <c r="Q23332" s="63"/>
    </row>
    <row r="23333" spans="16:17">
      <c r="P23333" s="63"/>
      <c r="Q23333" s="63"/>
    </row>
    <row r="23334" spans="16:17">
      <c r="P23334" s="63"/>
      <c r="Q23334" s="63"/>
    </row>
    <row r="23335" spans="16:17">
      <c r="P23335" s="63"/>
      <c r="Q23335" s="63"/>
    </row>
    <row r="23336" spans="16:17">
      <c r="P23336" s="63"/>
      <c r="Q23336" s="63"/>
    </row>
    <row r="23337" spans="16:17">
      <c r="P23337" s="63"/>
      <c r="Q23337" s="63"/>
    </row>
    <row r="23338" spans="16:17">
      <c r="P23338" s="63"/>
      <c r="Q23338" s="63"/>
    </row>
    <row r="23339" spans="16:17">
      <c r="P23339" s="63"/>
      <c r="Q23339" s="63"/>
    </row>
    <row r="23340" spans="16:17">
      <c r="P23340" s="63"/>
      <c r="Q23340" s="63"/>
    </row>
    <row r="23341" spans="16:17">
      <c r="P23341" s="63"/>
      <c r="Q23341" s="63"/>
    </row>
    <row r="23342" spans="16:17">
      <c r="P23342" s="63"/>
      <c r="Q23342" s="63"/>
    </row>
    <row r="23343" spans="16:17">
      <c r="P23343" s="63"/>
      <c r="Q23343" s="63"/>
    </row>
    <row r="23344" spans="16:17">
      <c r="P23344" s="63"/>
      <c r="Q23344" s="63"/>
    </row>
    <row r="23345" spans="16:17">
      <c r="P23345" s="63"/>
      <c r="Q23345" s="63"/>
    </row>
    <row r="23346" spans="16:17">
      <c r="P23346" s="63"/>
      <c r="Q23346" s="63"/>
    </row>
    <row r="23347" spans="16:17">
      <c r="P23347" s="63"/>
      <c r="Q23347" s="63"/>
    </row>
    <row r="23348" spans="16:17">
      <c r="P23348" s="63"/>
      <c r="Q23348" s="63"/>
    </row>
    <row r="23349" spans="16:17">
      <c r="P23349" s="63"/>
      <c r="Q23349" s="63"/>
    </row>
    <row r="23350" spans="16:17">
      <c r="P23350" s="63"/>
      <c r="Q23350" s="63"/>
    </row>
    <row r="23351" spans="16:17">
      <c r="P23351" s="63"/>
      <c r="Q23351" s="63"/>
    </row>
    <row r="23352" spans="16:17">
      <c r="P23352" s="63"/>
      <c r="Q23352" s="63"/>
    </row>
    <row r="23353" spans="16:17">
      <c r="P23353" s="63"/>
      <c r="Q23353" s="63"/>
    </row>
    <row r="23354" spans="16:17">
      <c r="P23354" s="63"/>
      <c r="Q23354" s="63"/>
    </row>
    <row r="23355" spans="16:17">
      <c r="P23355" s="63"/>
      <c r="Q23355" s="63"/>
    </row>
    <row r="23356" spans="16:17">
      <c r="P23356" s="63"/>
      <c r="Q23356" s="63"/>
    </row>
    <row r="23357" spans="16:17">
      <c r="P23357" s="63"/>
      <c r="Q23357" s="63"/>
    </row>
    <row r="23358" spans="16:17">
      <c r="P23358" s="63"/>
      <c r="Q23358" s="63"/>
    </row>
    <row r="23359" spans="16:17">
      <c r="P23359" s="63"/>
      <c r="Q23359" s="63"/>
    </row>
    <row r="23360" spans="16:17">
      <c r="P23360" s="63"/>
      <c r="Q23360" s="63"/>
    </row>
    <row r="23361" spans="16:17">
      <c r="P23361" s="63"/>
      <c r="Q23361" s="63"/>
    </row>
    <row r="23362" spans="16:17">
      <c r="P23362" s="63"/>
      <c r="Q23362" s="63"/>
    </row>
    <row r="23363" spans="16:17">
      <c r="P23363" s="63"/>
      <c r="Q23363" s="63"/>
    </row>
    <row r="23364" spans="16:17">
      <c r="P23364" s="63"/>
      <c r="Q23364" s="63"/>
    </row>
    <row r="23365" spans="16:17">
      <c r="P23365" s="63"/>
      <c r="Q23365" s="63"/>
    </row>
    <row r="23366" spans="16:17">
      <c r="P23366" s="63"/>
      <c r="Q23366" s="63"/>
    </row>
    <row r="23367" spans="16:17">
      <c r="P23367" s="63"/>
      <c r="Q23367" s="63"/>
    </row>
    <row r="23368" spans="16:17">
      <c r="P23368" s="63"/>
      <c r="Q23368" s="63"/>
    </row>
    <row r="23369" spans="16:17">
      <c r="P23369" s="63"/>
      <c r="Q23369" s="63"/>
    </row>
    <row r="23370" spans="16:17">
      <c r="P23370" s="63"/>
      <c r="Q23370" s="63"/>
    </row>
    <row r="23371" spans="16:17">
      <c r="P23371" s="63"/>
      <c r="Q23371" s="63"/>
    </row>
    <row r="23372" spans="16:17">
      <c r="P23372" s="63"/>
      <c r="Q23372" s="63"/>
    </row>
    <row r="23373" spans="16:17">
      <c r="P23373" s="63"/>
      <c r="Q23373" s="63"/>
    </row>
    <row r="23374" spans="16:17">
      <c r="P23374" s="63"/>
      <c r="Q23374" s="63"/>
    </row>
    <row r="23375" spans="16:17">
      <c r="P23375" s="63"/>
      <c r="Q23375" s="63"/>
    </row>
    <row r="23376" spans="16:17">
      <c r="P23376" s="63"/>
      <c r="Q23376" s="63"/>
    </row>
    <row r="23377" spans="16:17">
      <c r="P23377" s="63"/>
      <c r="Q23377" s="63"/>
    </row>
    <row r="23378" spans="16:17">
      <c r="P23378" s="63"/>
      <c r="Q23378" s="63"/>
    </row>
    <row r="23379" spans="16:17">
      <c r="P23379" s="63"/>
      <c r="Q23379" s="63"/>
    </row>
    <row r="23380" spans="16:17">
      <c r="P23380" s="63"/>
      <c r="Q23380" s="63"/>
    </row>
    <row r="23381" spans="16:17">
      <c r="P23381" s="63"/>
      <c r="Q23381" s="63"/>
    </row>
    <row r="23382" spans="16:17">
      <c r="P23382" s="63"/>
      <c r="Q23382" s="63"/>
    </row>
    <row r="23383" spans="16:17">
      <c r="P23383" s="63"/>
      <c r="Q23383" s="63"/>
    </row>
    <row r="23384" spans="16:17">
      <c r="P23384" s="63"/>
      <c r="Q23384" s="63"/>
    </row>
    <row r="23385" spans="16:17">
      <c r="P23385" s="63"/>
      <c r="Q23385" s="63"/>
    </row>
    <row r="23386" spans="16:17">
      <c r="P23386" s="63"/>
      <c r="Q23386" s="63"/>
    </row>
    <row r="23387" spans="16:17">
      <c r="P23387" s="63"/>
      <c r="Q23387" s="63"/>
    </row>
    <row r="23388" spans="16:17">
      <c r="P23388" s="63"/>
      <c r="Q23388" s="63"/>
    </row>
    <row r="23389" spans="16:17">
      <c r="P23389" s="63"/>
      <c r="Q23389" s="63"/>
    </row>
    <row r="23390" spans="16:17">
      <c r="P23390" s="63"/>
      <c r="Q23390" s="63"/>
    </row>
    <row r="23391" spans="16:17">
      <c r="P23391" s="63"/>
      <c r="Q23391" s="63"/>
    </row>
    <row r="23392" spans="16:17">
      <c r="P23392" s="63"/>
      <c r="Q23392" s="63"/>
    </row>
    <row r="23393" spans="16:17">
      <c r="P23393" s="63"/>
      <c r="Q23393" s="63"/>
    </row>
    <row r="23394" spans="16:17">
      <c r="P23394" s="63"/>
      <c r="Q23394" s="63"/>
    </row>
    <row r="23395" spans="16:17">
      <c r="P23395" s="63"/>
      <c r="Q23395" s="63"/>
    </row>
    <row r="23396" spans="16:17">
      <c r="P23396" s="63"/>
      <c r="Q23396" s="63"/>
    </row>
    <row r="23397" spans="16:17">
      <c r="P23397" s="63"/>
      <c r="Q23397" s="63"/>
    </row>
    <row r="23398" spans="16:17">
      <c r="P23398" s="63"/>
      <c r="Q23398" s="63"/>
    </row>
    <row r="23399" spans="16:17">
      <c r="P23399" s="63"/>
      <c r="Q23399" s="63"/>
    </row>
    <row r="23400" spans="16:17">
      <c r="P23400" s="63"/>
      <c r="Q23400" s="63"/>
    </row>
    <row r="23401" spans="16:17">
      <c r="P23401" s="63"/>
      <c r="Q23401" s="63"/>
    </row>
    <row r="23402" spans="16:17">
      <c r="P23402" s="63"/>
      <c r="Q23402" s="63"/>
    </row>
    <row r="23403" spans="16:17">
      <c r="P23403" s="63"/>
      <c r="Q23403" s="63"/>
    </row>
    <row r="23404" spans="16:17">
      <c r="P23404" s="63"/>
      <c r="Q23404" s="63"/>
    </row>
    <row r="23405" spans="16:17">
      <c r="P23405" s="63"/>
      <c r="Q23405" s="63"/>
    </row>
    <row r="23406" spans="16:17">
      <c r="P23406" s="63"/>
      <c r="Q23406" s="63"/>
    </row>
    <row r="23407" spans="16:17">
      <c r="P23407" s="63"/>
      <c r="Q23407" s="63"/>
    </row>
    <row r="23408" spans="16:17">
      <c r="P23408" s="63"/>
      <c r="Q23408" s="63"/>
    </row>
    <row r="23409" spans="16:17">
      <c r="P23409" s="63"/>
      <c r="Q23409" s="63"/>
    </row>
    <row r="23410" spans="16:17">
      <c r="P23410" s="63"/>
      <c r="Q23410" s="63"/>
    </row>
    <row r="23411" spans="16:17">
      <c r="P23411" s="63"/>
      <c r="Q23411" s="63"/>
    </row>
    <row r="23412" spans="16:17">
      <c r="P23412" s="63"/>
      <c r="Q23412" s="63"/>
    </row>
    <row r="23413" spans="16:17">
      <c r="P23413" s="63"/>
      <c r="Q23413" s="63"/>
    </row>
    <row r="23414" spans="16:17">
      <c r="P23414" s="63"/>
      <c r="Q23414" s="63"/>
    </row>
    <row r="23415" spans="16:17">
      <c r="P23415" s="63"/>
      <c r="Q23415" s="63"/>
    </row>
    <row r="23416" spans="16:17">
      <c r="P23416" s="63"/>
      <c r="Q23416" s="63"/>
    </row>
    <row r="23417" spans="16:17">
      <c r="P23417" s="63"/>
      <c r="Q23417" s="63"/>
    </row>
    <row r="23418" spans="16:17">
      <c r="P23418" s="63"/>
      <c r="Q23418" s="63"/>
    </row>
    <row r="23419" spans="16:17">
      <c r="P23419" s="63"/>
      <c r="Q23419" s="63"/>
    </row>
    <row r="23420" spans="16:17">
      <c r="P23420" s="63"/>
      <c r="Q23420" s="63"/>
    </row>
    <row r="23421" spans="16:17">
      <c r="P23421" s="63"/>
      <c r="Q23421" s="63"/>
    </row>
    <row r="23422" spans="16:17">
      <c r="P23422" s="63"/>
      <c r="Q23422" s="63"/>
    </row>
    <row r="23423" spans="16:17">
      <c r="P23423" s="63"/>
      <c r="Q23423" s="63"/>
    </row>
    <row r="23424" spans="16:17">
      <c r="P23424" s="63"/>
      <c r="Q23424" s="63"/>
    </row>
    <row r="23425" spans="16:17">
      <c r="P23425" s="63"/>
      <c r="Q23425" s="63"/>
    </row>
    <row r="23426" spans="16:17">
      <c r="P23426" s="63"/>
      <c r="Q23426" s="63"/>
    </row>
    <row r="23427" spans="16:17">
      <c r="P23427" s="63"/>
      <c r="Q23427" s="63"/>
    </row>
    <row r="23428" spans="16:17">
      <c r="P23428" s="63"/>
      <c r="Q23428" s="63"/>
    </row>
    <row r="23429" spans="16:17">
      <c r="P23429" s="63"/>
      <c r="Q23429" s="63"/>
    </row>
    <row r="23430" spans="16:17">
      <c r="P23430" s="63"/>
      <c r="Q23430" s="63"/>
    </row>
    <row r="23431" spans="16:17">
      <c r="P23431" s="63"/>
      <c r="Q23431" s="63"/>
    </row>
    <row r="23432" spans="16:17">
      <c r="P23432" s="63"/>
      <c r="Q23432" s="63"/>
    </row>
    <row r="23433" spans="16:17">
      <c r="P23433" s="63"/>
      <c r="Q23433" s="63"/>
    </row>
    <row r="23434" spans="16:17">
      <c r="P23434" s="63"/>
      <c r="Q23434" s="63"/>
    </row>
    <row r="23435" spans="16:17">
      <c r="P23435" s="63"/>
      <c r="Q23435" s="63"/>
    </row>
    <row r="23436" spans="16:17">
      <c r="P23436" s="63"/>
      <c r="Q23436" s="63"/>
    </row>
    <row r="23437" spans="16:17">
      <c r="P23437" s="63"/>
      <c r="Q23437" s="63"/>
    </row>
    <row r="23438" spans="16:17">
      <c r="P23438" s="63"/>
      <c r="Q23438" s="63"/>
    </row>
    <row r="23439" spans="16:17">
      <c r="P23439" s="63"/>
      <c r="Q23439" s="63"/>
    </row>
    <row r="23440" spans="16:17">
      <c r="P23440" s="63"/>
      <c r="Q23440" s="63"/>
    </row>
    <row r="23441" spans="16:17">
      <c r="P23441" s="63"/>
      <c r="Q23441" s="63"/>
    </row>
    <row r="23442" spans="16:17">
      <c r="P23442" s="63"/>
      <c r="Q23442" s="63"/>
    </row>
    <row r="23443" spans="16:17">
      <c r="P23443" s="63"/>
      <c r="Q23443" s="63"/>
    </row>
    <row r="23444" spans="16:17">
      <c r="P23444" s="63"/>
      <c r="Q23444" s="63"/>
    </row>
    <row r="23445" spans="16:17">
      <c r="P23445" s="63"/>
      <c r="Q23445" s="63"/>
    </row>
    <row r="23446" spans="16:17">
      <c r="P23446" s="63"/>
      <c r="Q23446" s="63"/>
    </row>
    <row r="23447" spans="16:17">
      <c r="P23447" s="63"/>
      <c r="Q23447" s="63"/>
    </row>
    <row r="23448" spans="16:17">
      <c r="P23448" s="63"/>
      <c r="Q23448" s="63"/>
    </row>
    <row r="23449" spans="16:17">
      <c r="P23449" s="63"/>
      <c r="Q23449" s="63"/>
    </row>
    <row r="23450" spans="16:17">
      <c r="P23450" s="63"/>
      <c r="Q23450" s="63"/>
    </row>
    <row r="23451" spans="16:17">
      <c r="P23451" s="63"/>
      <c r="Q23451" s="63"/>
    </row>
    <row r="23452" spans="16:17">
      <c r="P23452" s="63"/>
      <c r="Q23452" s="63"/>
    </row>
    <row r="23453" spans="16:17">
      <c r="P23453" s="63"/>
      <c r="Q23453" s="63"/>
    </row>
    <row r="23454" spans="16:17">
      <c r="P23454" s="63"/>
      <c r="Q23454" s="63"/>
    </row>
    <row r="23455" spans="16:17">
      <c r="P23455" s="63"/>
      <c r="Q23455" s="63"/>
    </row>
    <row r="23456" spans="16:17">
      <c r="P23456" s="63"/>
      <c r="Q23456" s="63"/>
    </row>
    <row r="23457" spans="16:17">
      <c r="P23457" s="63"/>
      <c r="Q23457" s="63"/>
    </row>
    <row r="23458" spans="16:17">
      <c r="P23458" s="63"/>
      <c r="Q23458" s="63"/>
    </row>
    <row r="23459" spans="16:17">
      <c r="P23459" s="63"/>
      <c r="Q23459" s="63"/>
    </row>
    <row r="23460" spans="16:17">
      <c r="P23460" s="63"/>
      <c r="Q23460" s="63"/>
    </row>
    <row r="23461" spans="16:17">
      <c r="P23461" s="63"/>
      <c r="Q23461" s="63"/>
    </row>
    <row r="23462" spans="16:17">
      <c r="P23462" s="63"/>
      <c r="Q23462" s="63"/>
    </row>
    <row r="23463" spans="16:17">
      <c r="P23463" s="63"/>
      <c r="Q23463" s="63"/>
    </row>
    <row r="23464" spans="16:17">
      <c r="P23464" s="63"/>
      <c r="Q23464" s="63"/>
    </row>
    <row r="23465" spans="16:17">
      <c r="P23465" s="63"/>
      <c r="Q23465" s="63"/>
    </row>
    <row r="23466" spans="16:17">
      <c r="P23466" s="63"/>
      <c r="Q23466" s="63"/>
    </row>
    <row r="23467" spans="16:17">
      <c r="P23467" s="63"/>
      <c r="Q23467" s="63"/>
    </row>
    <row r="23468" spans="16:17">
      <c r="P23468" s="63"/>
      <c r="Q23468" s="63"/>
    </row>
    <row r="23469" spans="16:17">
      <c r="P23469" s="63"/>
      <c r="Q23469" s="63"/>
    </row>
    <row r="23470" spans="16:17">
      <c r="P23470" s="63"/>
      <c r="Q23470" s="63"/>
    </row>
    <row r="23471" spans="16:17">
      <c r="P23471" s="63"/>
      <c r="Q23471" s="63"/>
    </row>
    <row r="23472" spans="16:17">
      <c r="P23472" s="63"/>
      <c r="Q23472" s="63"/>
    </row>
    <row r="23473" spans="16:17">
      <c r="P23473" s="63"/>
      <c r="Q23473" s="63"/>
    </row>
    <row r="23474" spans="16:17">
      <c r="P23474" s="63"/>
      <c r="Q23474" s="63"/>
    </row>
    <row r="23475" spans="16:17">
      <c r="P23475" s="63"/>
      <c r="Q23475" s="63"/>
    </row>
    <row r="23476" spans="16:17">
      <c r="P23476" s="63"/>
      <c r="Q23476" s="63"/>
    </row>
    <row r="23477" spans="16:17">
      <c r="P23477" s="63"/>
      <c r="Q23477" s="63"/>
    </row>
    <row r="23478" spans="16:17">
      <c r="P23478" s="63"/>
      <c r="Q23478" s="63"/>
    </row>
    <row r="23479" spans="16:17">
      <c r="P23479" s="63"/>
      <c r="Q23479" s="63"/>
    </row>
    <row r="23480" spans="16:17">
      <c r="P23480" s="63"/>
      <c r="Q23480" s="63"/>
    </row>
    <row r="23481" spans="16:17">
      <c r="P23481" s="63"/>
      <c r="Q23481" s="63"/>
    </row>
    <row r="23482" spans="16:17">
      <c r="P23482" s="63"/>
      <c r="Q23482" s="63"/>
    </row>
    <row r="23483" spans="16:17">
      <c r="P23483" s="63"/>
      <c r="Q23483" s="63"/>
    </row>
    <row r="23484" spans="16:17">
      <c r="P23484" s="63"/>
      <c r="Q23484" s="63"/>
    </row>
    <row r="23485" spans="16:17">
      <c r="P23485" s="63"/>
      <c r="Q23485" s="63"/>
    </row>
    <row r="23486" spans="16:17">
      <c r="P23486" s="63"/>
      <c r="Q23486" s="63"/>
    </row>
    <row r="23487" spans="16:17">
      <c r="P23487" s="63"/>
      <c r="Q23487" s="63"/>
    </row>
    <row r="23488" spans="16:17">
      <c r="P23488" s="63"/>
      <c r="Q23488" s="63"/>
    </row>
    <row r="23489" spans="16:17">
      <c r="P23489" s="63"/>
      <c r="Q23489" s="63"/>
    </row>
    <row r="23490" spans="16:17">
      <c r="P23490" s="63"/>
      <c r="Q23490" s="63"/>
    </row>
    <row r="23491" spans="16:17">
      <c r="P23491" s="63"/>
      <c r="Q23491" s="63"/>
    </row>
    <row r="23492" spans="16:17">
      <c r="P23492" s="63"/>
      <c r="Q23492" s="63"/>
    </row>
    <row r="23493" spans="16:17">
      <c r="P23493" s="63"/>
      <c r="Q23493" s="63"/>
    </row>
    <row r="23494" spans="16:17">
      <c r="P23494" s="63"/>
      <c r="Q23494" s="63"/>
    </row>
    <row r="23495" spans="16:17">
      <c r="P23495" s="63"/>
      <c r="Q23495" s="63"/>
    </row>
    <row r="23496" spans="16:17">
      <c r="P23496" s="63"/>
      <c r="Q23496" s="63"/>
    </row>
    <row r="23497" spans="16:17">
      <c r="P23497" s="63"/>
      <c r="Q23497" s="63"/>
    </row>
    <row r="23498" spans="16:17">
      <c r="P23498" s="63"/>
      <c r="Q23498" s="63"/>
    </row>
    <row r="23499" spans="16:17">
      <c r="P23499" s="63"/>
      <c r="Q23499" s="63"/>
    </row>
    <row r="23500" spans="16:17">
      <c r="P23500" s="63"/>
      <c r="Q23500" s="63"/>
    </row>
    <row r="23501" spans="16:17">
      <c r="P23501" s="63"/>
      <c r="Q23501" s="63"/>
    </row>
    <row r="23502" spans="16:17">
      <c r="P23502" s="63"/>
      <c r="Q23502" s="63"/>
    </row>
    <row r="23503" spans="16:17">
      <c r="P23503" s="63"/>
      <c r="Q23503" s="63"/>
    </row>
    <row r="23504" spans="16:17">
      <c r="P23504" s="63"/>
      <c r="Q23504" s="63"/>
    </row>
    <row r="23505" spans="16:17">
      <c r="P23505" s="63"/>
      <c r="Q23505" s="63"/>
    </row>
    <row r="23506" spans="16:17">
      <c r="P23506" s="63"/>
      <c r="Q23506" s="63"/>
    </row>
    <row r="23507" spans="16:17">
      <c r="P23507" s="63"/>
      <c r="Q23507" s="63"/>
    </row>
    <row r="23508" spans="16:17">
      <c r="P23508" s="63"/>
      <c r="Q23508" s="63"/>
    </row>
    <row r="23509" spans="16:17">
      <c r="P23509" s="63"/>
      <c r="Q23509" s="63"/>
    </row>
    <row r="23510" spans="16:17">
      <c r="P23510" s="63"/>
      <c r="Q23510" s="63"/>
    </row>
    <row r="23511" spans="16:17">
      <c r="P23511" s="63"/>
      <c r="Q23511" s="63"/>
    </row>
    <row r="23512" spans="16:17">
      <c r="P23512" s="63"/>
      <c r="Q23512" s="63"/>
    </row>
    <row r="23513" spans="16:17">
      <c r="P23513" s="63"/>
      <c r="Q23513" s="63"/>
    </row>
    <row r="23514" spans="16:17">
      <c r="P23514" s="63"/>
      <c r="Q23514" s="63"/>
    </row>
    <row r="23515" spans="16:17">
      <c r="P23515" s="63"/>
      <c r="Q23515" s="63"/>
    </row>
    <row r="23516" spans="16:17">
      <c r="P23516" s="63"/>
      <c r="Q23516" s="63"/>
    </row>
    <row r="23517" spans="16:17">
      <c r="P23517" s="63"/>
      <c r="Q23517" s="63"/>
    </row>
    <row r="23518" spans="16:17">
      <c r="P23518" s="63"/>
      <c r="Q23518" s="63"/>
    </row>
    <row r="23519" spans="16:17">
      <c r="P23519" s="63"/>
      <c r="Q23519" s="63"/>
    </row>
    <row r="23520" spans="16:17">
      <c r="P23520" s="63"/>
      <c r="Q23520" s="63"/>
    </row>
    <row r="23521" spans="11:17">
      <c r="K23521" s="55"/>
      <c r="P23521" s="63"/>
      <c r="Q23521" s="63"/>
    </row>
    <row r="23522" spans="11:17">
      <c r="P23522" s="63"/>
      <c r="Q23522" s="63"/>
    </row>
    <row r="23523" spans="11:17">
      <c r="P23523" s="63"/>
      <c r="Q23523" s="63"/>
    </row>
    <row r="23524" spans="11:17">
      <c r="P23524" s="63"/>
      <c r="Q23524" s="63"/>
    </row>
    <row r="23525" spans="11:17">
      <c r="P23525" s="63"/>
      <c r="Q23525" s="63"/>
    </row>
    <row r="23526" spans="11:17">
      <c r="P23526" s="63"/>
      <c r="Q23526" s="63"/>
    </row>
    <row r="23527" spans="11:17">
      <c r="P23527" s="63"/>
      <c r="Q23527" s="63"/>
    </row>
    <row r="23528" spans="11:17">
      <c r="P23528" s="63"/>
      <c r="Q23528" s="63"/>
    </row>
    <row r="23529" spans="11:17">
      <c r="P23529" s="63"/>
      <c r="Q23529" s="63"/>
    </row>
    <row r="23530" spans="11:17">
      <c r="P23530" s="63"/>
      <c r="Q23530" s="63"/>
    </row>
    <row r="23531" spans="11:17">
      <c r="P23531" s="63"/>
      <c r="Q23531" s="63"/>
    </row>
    <row r="23532" spans="11:17">
      <c r="P23532" s="63"/>
      <c r="Q23532" s="63"/>
    </row>
    <row r="23533" spans="11:17">
      <c r="P23533" s="63"/>
      <c r="Q23533" s="63"/>
    </row>
    <row r="23534" spans="11:17">
      <c r="P23534" s="63"/>
      <c r="Q23534" s="63"/>
    </row>
    <row r="23535" spans="11:17">
      <c r="P23535" s="63"/>
      <c r="Q23535" s="63"/>
    </row>
    <row r="23536" spans="11:17">
      <c r="P23536" s="63"/>
      <c r="Q23536" s="63"/>
    </row>
    <row r="23537" spans="16:17">
      <c r="P23537" s="63"/>
      <c r="Q23537" s="63"/>
    </row>
    <row r="23538" spans="16:17">
      <c r="P23538" s="63"/>
      <c r="Q23538" s="63"/>
    </row>
    <row r="23539" spans="16:17">
      <c r="P23539" s="63"/>
      <c r="Q23539" s="63"/>
    </row>
    <row r="23540" spans="16:17">
      <c r="P23540" s="63"/>
      <c r="Q23540" s="63"/>
    </row>
    <row r="23541" spans="16:17">
      <c r="P23541" s="63"/>
      <c r="Q23541" s="63"/>
    </row>
    <row r="23542" spans="16:17">
      <c r="P23542" s="63"/>
      <c r="Q23542" s="63"/>
    </row>
    <row r="23543" spans="16:17">
      <c r="P23543" s="63"/>
      <c r="Q23543" s="63"/>
    </row>
    <row r="23544" spans="16:17">
      <c r="P23544" s="63"/>
      <c r="Q23544" s="63"/>
    </row>
    <row r="23545" spans="16:17">
      <c r="P23545" s="63"/>
      <c r="Q23545" s="63"/>
    </row>
    <row r="23546" spans="16:17">
      <c r="P23546" s="63"/>
      <c r="Q23546" s="63"/>
    </row>
    <row r="23547" spans="16:17">
      <c r="P23547" s="63"/>
      <c r="Q23547" s="63"/>
    </row>
    <row r="23548" spans="16:17">
      <c r="P23548" s="63"/>
      <c r="Q23548" s="63"/>
    </row>
    <row r="23549" spans="16:17">
      <c r="P23549" s="63"/>
      <c r="Q23549" s="63"/>
    </row>
    <row r="23550" spans="16:17">
      <c r="P23550" s="63"/>
      <c r="Q23550" s="63"/>
    </row>
    <row r="23551" spans="16:17">
      <c r="P23551" s="63"/>
      <c r="Q23551" s="63"/>
    </row>
    <row r="23552" spans="16:17">
      <c r="P23552" s="63"/>
      <c r="Q23552" s="63"/>
    </row>
    <row r="23553" spans="16:17">
      <c r="P23553" s="63"/>
      <c r="Q23553" s="63"/>
    </row>
    <row r="23554" spans="16:17">
      <c r="P23554" s="63"/>
      <c r="Q23554" s="63"/>
    </row>
    <row r="23555" spans="16:17">
      <c r="P23555" s="63"/>
      <c r="Q23555" s="63"/>
    </row>
    <row r="23556" spans="16:17">
      <c r="P23556" s="63"/>
      <c r="Q23556" s="63"/>
    </row>
    <row r="23557" spans="16:17">
      <c r="P23557" s="63"/>
      <c r="Q23557" s="63"/>
    </row>
    <row r="23558" spans="16:17">
      <c r="P23558" s="63"/>
      <c r="Q23558" s="63"/>
    </row>
    <row r="23559" spans="16:17">
      <c r="P23559" s="63"/>
      <c r="Q23559" s="63"/>
    </row>
    <row r="23560" spans="16:17">
      <c r="P23560" s="63"/>
      <c r="Q23560" s="63"/>
    </row>
    <row r="23561" spans="16:17">
      <c r="P23561" s="63"/>
      <c r="Q23561" s="63"/>
    </row>
    <row r="23562" spans="16:17">
      <c r="P23562" s="63"/>
      <c r="Q23562" s="63"/>
    </row>
    <row r="23563" spans="16:17">
      <c r="P23563" s="63"/>
      <c r="Q23563" s="63"/>
    </row>
    <row r="23564" spans="16:17">
      <c r="P23564" s="63"/>
      <c r="Q23564" s="63"/>
    </row>
    <row r="23565" spans="16:17">
      <c r="P23565" s="63"/>
      <c r="Q23565" s="63"/>
    </row>
    <row r="23566" spans="16:17">
      <c r="P23566" s="63"/>
      <c r="Q23566" s="63"/>
    </row>
    <row r="23567" spans="16:17">
      <c r="P23567" s="63"/>
      <c r="Q23567" s="63"/>
    </row>
    <row r="23568" spans="16:17">
      <c r="P23568" s="63"/>
      <c r="Q23568" s="63"/>
    </row>
    <row r="23569" spans="16:17">
      <c r="P23569" s="63"/>
      <c r="Q23569" s="63"/>
    </row>
    <row r="23570" spans="16:17">
      <c r="P23570" s="63"/>
      <c r="Q23570" s="63"/>
    </row>
    <row r="23571" spans="16:17">
      <c r="P23571" s="63"/>
      <c r="Q23571" s="63"/>
    </row>
    <row r="23572" spans="16:17">
      <c r="P23572" s="63"/>
      <c r="Q23572" s="63"/>
    </row>
    <row r="23573" spans="16:17">
      <c r="P23573" s="63"/>
      <c r="Q23573" s="63"/>
    </row>
    <row r="23574" spans="16:17">
      <c r="P23574" s="63"/>
      <c r="Q23574" s="63"/>
    </row>
    <row r="23575" spans="16:17">
      <c r="P23575" s="63"/>
      <c r="Q23575" s="63"/>
    </row>
    <row r="23576" spans="16:17">
      <c r="P23576" s="63"/>
      <c r="Q23576" s="63"/>
    </row>
    <row r="23577" spans="16:17">
      <c r="P23577" s="63"/>
      <c r="Q23577" s="63"/>
    </row>
    <row r="23578" spans="16:17">
      <c r="P23578" s="63"/>
      <c r="Q23578" s="63"/>
    </row>
    <row r="23579" spans="16:17">
      <c r="P23579" s="63"/>
      <c r="Q23579" s="63"/>
    </row>
    <row r="23580" spans="16:17">
      <c r="P23580" s="63"/>
      <c r="Q23580" s="63"/>
    </row>
    <row r="23581" spans="16:17">
      <c r="P23581" s="63"/>
      <c r="Q23581" s="63"/>
    </row>
    <row r="23582" spans="16:17">
      <c r="P23582" s="63"/>
      <c r="Q23582" s="63"/>
    </row>
    <row r="23583" spans="16:17">
      <c r="P23583" s="63"/>
      <c r="Q23583" s="63"/>
    </row>
    <row r="23584" spans="16:17">
      <c r="P23584" s="63"/>
      <c r="Q23584" s="63"/>
    </row>
    <row r="23585" spans="16:17">
      <c r="P23585" s="63"/>
      <c r="Q23585" s="63"/>
    </row>
    <row r="23586" spans="16:17">
      <c r="P23586" s="63"/>
      <c r="Q23586" s="63"/>
    </row>
    <row r="23587" spans="16:17">
      <c r="P23587" s="63"/>
      <c r="Q23587" s="63"/>
    </row>
    <row r="23588" spans="16:17">
      <c r="P23588" s="63"/>
      <c r="Q23588" s="63"/>
    </row>
    <row r="23589" spans="16:17">
      <c r="P23589" s="63"/>
      <c r="Q23589" s="63"/>
    </row>
    <row r="23590" spans="16:17">
      <c r="P23590" s="63"/>
      <c r="Q23590" s="63"/>
    </row>
    <row r="23591" spans="16:17">
      <c r="P23591" s="63"/>
      <c r="Q23591" s="63"/>
    </row>
    <row r="23592" spans="16:17">
      <c r="P23592" s="63"/>
      <c r="Q23592" s="63"/>
    </row>
    <row r="23593" spans="16:17">
      <c r="P23593" s="63"/>
      <c r="Q23593" s="63"/>
    </row>
    <row r="23594" spans="16:17">
      <c r="P23594" s="63"/>
      <c r="Q23594" s="63"/>
    </row>
    <row r="23595" spans="16:17">
      <c r="P23595" s="63"/>
      <c r="Q23595" s="63"/>
    </row>
    <row r="23596" spans="16:17">
      <c r="P23596" s="63"/>
      <c r="Q23596" s="63"/>
    </row>
    <row r="23597" spans="16:17">
      <c r="P23597" s="63"/>
      <c r="Q23597" s="63"/>
    </row>
    <row r="23598" spans="16:17">
      <c r="P23598" s="63"/>
      <c r="Q23598" s="63"/>
    </row>
    <row r="23599" spans="16:17">
      <c r="P23599" s="63"/>
      <c r="Q23599" s="63"/>
    </row>
    <row r="23600" spans="16:17">
      <c r="P23600" s="63"/>
      <c r="Q23600" s="63"/>
    </row>
    <row r="23601" spans="16:17">
      <c r="P23601" s="63"/>
      <c r="Q23601" s="63"/>
    </row>
    <row r="23602" spans="16:17">
      <c r="P23602" s="63"/>
      <c r="Q23602" s="63"/>
    </row>
    <row r="23603" spans="16:17">
      <c r="P23603" s="63"/>
      <c r="Q23603" s="63"/>
    </row>
    <row r="23604" spans="16:17">
      <c r="P23604" s="63"/>
      <c r="Q23604" s="63"/>
    </row>
    <row r="23605" spans="16:17">
      <c r="P23605" s="63"/>
      <c r="Q23605" s="63"/>
    </row>
    <row r="23606" spans="16:17">
      <c r="P23606" s="63"/>
      <c r="Q23606" s="63"/>
    </row>
    <row r="23607" spans="16:17">
      <c r="P23607" s="63"/>
      <c r="Q23607" s="63"/>
    </row>
    <row r="23608" spans="16:17">
      <c r="P23608" s="63"/>
      <c r="Q23608" s="63"/>
    </row>
    <row r="23609" spans="16:17">
      <c r="P23609" s="63"/>
      <c r="Q23609" s="63"/>
    </row>
    <row r="23610" spans="16:17">
      <c r="P23610" s="63"/>
      <c r="Q23610" s="63"/>
    </row>
    <row r="23611" spans="16:17">
      <c r="P23611" s="63"/>
      <c r="Q23611" s="63"/>
    </row>
    <row r="23612" spans="16:17">
      <c r="P23612" s="63"/>
      <c r="Q23612" s="63"/>
    </row>
    <row r="23613" spans="16:17">
      <c r="P23613" s="63"/>
      <c r="Q23613" s="63"/>
    </row>
    <row r="23614" spans="16:17">
      <c r="P23614" s="63"/>
      <c r="Q23614" s="63"/>
    </row>
    <row r="23615" spans="16:17">
      <c r="P23615" s="63"/>
      <c r="Q23615" s="63"/>
    </row>
    <row r="23616" spans="16:17">
      <c r="P23616" s="63"/>
      <c r="Q23616" s="63"/>
    </row>
    <row r="23617" spans="16:17">
      <c r="P23617" s="63"/>
      <c r="Q23617" s="63"/>
    </row>
    <row r="23618" spans="16:17">
      <c r="P23618" s="63"/>
      <c r="Q23618" s="63"/>
    </row>
    <row r="23619" spans="16:17">
      <c r="P23619" s="63"/>
      <c r="Q23619" s="63"/>
    </row>
    <row r="23620" spans="16:17">
      <c r="P23620" s="63"/>
      <c r="Q23620" s="63"/>
    </row>
    <row r="23621" spans="16:17">
      <c r="P23621" s="63"/>
      <c r="Q23621" s="63"/>
    </row>
    <row r="23622" spans="16:17">
      <c r="P23622" s="63"/>
      <c r="Q23622" s="63"/>
    </row>
    <row r="23623" spans="16:17">
      <c r="P23623" s="63"/>
      <c r="Q23623" s="63"/>
    </row>
    <row r="23624" spans="16:17">
      <c r="P23624" s="63"/>
      <c r="Q23624" s="63"/>
    </row>
    <row r="23625" spans="16:17">
      <c r="P23625" s="63"/>
      <c r="Q23625" s="63"/>
    </row>
    <row r="23626" spans="16:17">
      <c r="P23626" s="63"/>
      <c r="Q23626" s="63"/>
    </row>
    <row r="23627" spans="16:17">
      <c r="P23627" s="63"/>
      <c r="Q23627" s="63"/>
    </row>
    <row r="23628" spans="16:17">
      <c r="P23628" s="63"/>
      <c r="Q23628" s="63"/>
    </row>
    <row r="23629" spans="16:17">
      <c r="P23629" s="63"/>
      <c r="Q23629" s="63"/>
    </row>
    <row r="23630" spans="16:17">
      <c r="P23630" s="63"/>
      <c r="Q23630" s="63"/>
    </row>
    <row r="23631" spans="16:17">
      <c r="P23631" s="63"/>
      <c r="Q23631" s="63"/>
    </row>
    <row r="23632" spans="16:17">
      <c r="P23632" s="63"/>
      <c r="Q23632" s="63"/>
    </row>
    <row r="23633" spans="16:17">
      <c r="P23633" s="63"/>
      <c r="Q23633" s="63"/>
    </row>
    <row r="23634" spans="16:17">
      <c r="P23634" s="63"/>
      <c r="Q23634" s="63"/>
    </row>
    <row r="23635" spans="16:17">
      <c r="P23635" s="63"/>
      <c r="Q23635" s="63"/>
    </row>
    <row r="23636" spans="16:17">
      <c r="P23636" s="63"/>
      <c r="Q23636" s="63"/>
    </row>
    <row r="23637" spans="16:17">
      <c r="P23637" s="63"/>
      <c r="Q23637" s="63"/>
    </row>
    <row r="23638" spans="16:17">
      <c r="P23638" s="63"/>
      <c r="Q23638" s="63"/>
    </row>
    <row r="23639" spans="16:17">
      <c r="P23639" s="63"/>
      <c r="Q23639" s="63"/>
    </row>
    <row r="23640" spans="16:17">
      <c r="P23640" s="63"/>
      <c r="Q23640" s="63"/>
    </row>
    <row r="23641" spans="16:17">
      <c r="P23641" s="63"/>
      <c r="Q23641" s="63"/>
    </row>
    <row r="23642" spans="16:17">
      <c r="P23642" s="63"/>
      <c r="Q23642" s="63"/>
    </row>
    <row r="23643" spans="16:17">
      <c r="P23643" s="63"/>
      <c r="Q23643" s="63"/>
    </row>
    <row r="23644" spans="16:17">
      <c r="P23644" s="63"/>
      <c r="Q23644" s="63"/>
    </row>
    <row r="23645" spans="16:17">
      <c r="P23645" s="63"/>
      <c r="Q23645" s="63"/>
    </row>
    <row r="23646" spans="16:17">
      <c r="P23646" s="63"/>
      <c r="Q23646" s="63"/>
    </row>
    <row r="23647" spans="16:17">
      <c r="P23647" s="63"/>
      <c r="Q23647" s="63"/>
    </row>
    <row r="23648" spans="16:17">
      <c r="P23648" s="63"/>
      <c r="Q23648" s="63"/>
    </row>
    <row r="23649" spans="16:17">
      <c r="P23649" s="63"/>
      <c r="Q23649" s="63"/>
    </row>
    <row r="23650" spans="16:17">
      <c r="P23650" s="63"/>
      <c r="Q23650" s="63"/>
    </row>
    <row r="23651" spans="16:17">
      <c r="P23651" s="63"/>
      <c r="Q23651" s="63"/>
    </row>
    <row r="23652" spans="16:17">
      <c r="P23652" s="63"/>
      <c r="Q23652" s="63"/>
    </row>
    <row r="23653" spans="16:17">
      <c r="P23653" s="63"/>
      <c r="Q23653" s="63"/>
    </row>
    <row r="23654" spans="16:17">
      <c r="P23654" s="63"/>
      <c r="Q23654" s="63"/>
    </row>
    <row r="23655" spans="16:17">
      <c r="P23655" s="63"/>
      <c r="Q23655" s="63"/>
    </row>
    <row r="23656" spans="16:17">
      <c r="P23656" s="63"/>
      <c r="Q23656" s="63"/>
    </row>
    <row r="23657" spans="16:17">
      <c r="P23657" s="63"/>
      <c r="Q23657" s="63"/>
    </row>
    <row r="23658" spans="16:17">
      <c r="P23658" s="63"/>
      <c r="Q23658" s="63"/>
    </row>
    <row r="23659" spans="16:17">
      <c r="P23659" s="63"/>
      <c r="Q23659" s="63"/>
    </row>
    <row r="23660" spans="16:17">
      <c r="P23660" s="63"/>
      <c r="Q23660" s="63"/>
    </row>
    <row r="23661" spans="16:17">
      <c r="P23661" s="63"/>
      <c r="Q23661" s="63"/>
    </row>
    <row r="23662" spans="16:17">
      <c r="P23662" s="63"/>
      <c r="Q23662" s="63"/>
    </row>
    <row r="23663" spans="16:17">
      <c r="P23663" s="63"/>
      <c r="Q23663" s="63"/>
    </row>
    <row r="23664" spans="16:17">
      <c r="P23664" s="63"/>
      <c r="Q23664" s="63"/>
    </row>
    <row r="23665" spans="16:17">
      <c r="P23665" s="63"/>
      <c r="Q23665" s="63"/>
    </row>
    <row r="23666" spans="16:17">
      <c r="P23666" s="63"/>
      <c r="Q23666" s="63"/>
    </row>
    <row r="23667" spans="16:17">
      <c r="P23667" s="63"/>
      <c r="Q23667" s="63"/>
    </row>
    <row r="23668" spans="16:17">
      <c r="P23668" s="63"/>
      <c r="Q23668" s="63"/>
    </row>
    <row r="23669" spans="16:17">
      <c r="P23669" s="63"/>
      <c r="Q23669" s="63"/>
    </row>
    <row r="23670" spans="16:17">
      <c r="P23670" s="63"/>
      <c r="Q23670" s="63"/>
    </row>
    <row r="23671" spans="16:17">
      <c r="P23671" s="63"/>
      <c r="Q23671" s="63"/>
    </row>
    <row r="23672" spans="16:17">
      <c r="P23672" s="63"/>
      <c r="Q23672" s="63"/>
    </row>
    <row r="23673" spans="16:17">
      <c r="P23673" s="63"/>
      <c r="Q23673" s="63"/>
    </row>
    <row r="23674" spans="16:17">
      <c r="P23674" s="63"/>
      <c r="Q23674" s="63"/>
    </row>
    <row r="23675" spans="16:17">
      <c r="P23675" s="63"/>
      <c r="Q23675" s="63"/>
    </row>
    <row r="23676" spans="16:17">
      <c r="P23676" s="63"/>
      <c r="Q23676" s="63"/>
    </row>
    <row r="23677" spans="16:17">
      <c r="P23677" s="63"/>
      <c r="Q23677" s="63"/>
    </row>
    <row r="23678" spans="16:17">
      <c r="P23678" s="63"/>
      <c r="Q23678" s="63"/>
    </row>
    <row r="23679" spans="16:17">
      <c r="P23679" s="63"/>
      <c r="Q23679" s="63"/>
    </row>
    <row r="23680" spans="16:17">
      <c r="P23680" s="63"/>
      <c r="Q23680" s="63"/>
    </row>
    <row r="23681" spans="16:17">
      <c r="P23681" s="63"/>
      <c r="Q23681" s="63"/>
    </row>
    <row r="23682" spans="16:17">
      <c r="P23682" s="63"/>
      <c r="Q23682" s="63"/>
    </row>
    <row r="23683" spans="16:17">
      <c r="P23683" s="63"/>
      <c r="Q23683" s="63"/>
    </row>
    <row r="23684" spans="16:17">
      <c r="P23684" s="63"/>
      <c r="Q23684" s="63"/>
    </row>
    <row r="23685" spans="16:17">
      <c r="P23685" s="63"/>
      <c r="Q23685" s="63"/>
    </row>
    <row r="23686" spans="16:17">
      <c r="P23686" s="63"/>
      <c r="Q23686" s="63"/>
    </row>
    <row r="23687" spans="16:17">
      <c r="P23687" s="63"/>
      <c r="Q23687" s="63"/>
    </row>
    <row r="23688" spans="16:17">
      <c r="P23688" s="63"/>
      <c r="Q23688" s="63"/>
    </row>
    <row r="23689" spans="16:17">
      <c r="P23689" s="63"/>
      <c r="Q23689" s="63"/>
    </row>
    <row r="23690" spans="16:17">
      <c r="P23690" s="63"/>
      <c r="Q23690" s="63"/>
    </row>
    <row r="23691" spans="16:17">
      <c r="P23691" s="63"/>
      <c r="Q23691" s="63"/>
    </row>
    <row r="23692" spans="16:17">
      <c r="P23692" s="63"/>
      <c r="Q23692" s="63"/>
    </row>
    <row r="23693" spans="16:17">
      <c r="P23693" s="63"/>
      <c r="Q23693" s="63"/>
    </row>
    <row r="23694" spans="16:17">
      <c r="P23694" s="63"/>
      <c r="Q23694" s="63"/>
    </row>
    <row r="23695" spans="16:17">
      <c r="P23695" s="63"/>
      <c r="Q23695" s="63"/>
    </row>
    <row r="23696" spans="16:17">
      <c r="P23696" s="63"/>
      <c r="Q23696" s="63"/>
    </row>
    <row r="23697" spans="16:17">
      <c r="P23697" s="63"/>
      <c r="Q23697" s="63"/>
    </row>
    <row r="23698" spans="16:17">
      <c r="P23698" s="63"/>
      <c r="Q23698" s="63"/>
    </row>
    <row r="23699" spans="16:17">
      <c r="P23699" s="63"/>
      <c r="Q23699" s="63"/>
    </row>
    <row r="23700" spans="16:17">
      <c r="P23700" s="63"/>
      <c r="Q23700" s="63"/>
    </row>
    <row r="23701" spans="16:17">
      <c r="P23701" s="63"/>
      <c r="Q23701" s="63"/>
    </row>
    <row r="23702" spans="16:17">
      <c r="P23702" s="63"/>
      <c r="Q23702" s="63"/>
    </row>
    <row r="23703" spans="16:17">
      <c r="P23703" s="63"/>
      <c r="Q23703" s="63"/>
    </row>
    <row r="23704" spans="16:17">
      <c r="P23704" s="63"/>
      <c r="Q23704" s="63"/>
    </row>
    <row r="23705" spans="16:17">
      <c r="P23705" s="63"/>
      <c r="Q23705" s="63"/>
    </row>
    <row r="23706" spans="16:17">
      <c r="P23706" s="63"/>
      <c r="Q23706" s="63"/>
    </row>
    <row r="23707" spans="16:17">
      <c r="P23707" s="63"/>
      <c r="Q23707" s="63"/>
    </row>
    <row r="23708" spans="16:17">
      <c r="P23708" s="63"/>
      <c r="Q23708" s="63"/>
    </row>
    <row r="23709" spans="16:17">
      <c r="P23709" s="63"/>
      <c r="Q23709" s="63"/>
    </row>
    <row r="23710" spans="16:17">
      <c r="P23710" s="63"/>
      <c r="Q23710" s="63"/>
    </row>
    <row r="23711" spans="16:17">
      <c r="P23711" s="63"/>
      <c r="Q23711" s="63"/>
    </row>
    <row r="23712" spans="16:17">
      <c r="P23712" s="63"/>
      <c r="Q23712" s="63"/>
    </row>
    <row r="23713" spans="16:17">
      <c r="P23713" s="63"/>
      <c r="Q23713" s="63"/>
    </row>
    <row r="23714" spans="16:17">
      <c r="P23714" s="63"/>
      <c r="Q23714" s="63"/>
    </row>
    <row r="23715" spans="16:17">
      <c r="P23715" s="63"/>
      <c r="Q23715" s="63"/>
    </row>
    <row r="23716" spans="16:17">
      <c r="P23716" s="63"/>
      <c r="Q23716" s="63"/>
    </row>
    <row r="23717" spans="16:17">
      <c r="P23717" s="63"/>
      <c r="Q23717" s="63"/>
    </row>
    <row r="23718" spans="16:17">
      <c r="P23718" s="63"/>
      <c r="Q23718" s="63"/>
    </row>
    <row r="23719" spans="16:17">
      <c r="P23719" s="63"/>
      <c r="Q23719" s="63"/>
    </row>
    <row r="23720" spans="16:17">
      <c r="P23720" s="63"/>
      <c r="Q23720" s="63"/>
    </row>
    <row r="23721" spans="16:17">
      <c r="P23721" s="63"/>
      <c r="Q23721" s="63"/>
    </row>
    <row r="23722" spans="16:17">
      <c r="P23722" s="63"/>
      <c r="Q23722" s="63"/>
    </row>
    <row r="23723" spans="16:17">
      <c r="P23723" s="63"/>
      <c r="Q23723" s="63"/>
    </row>
    <row r="23724" spans="16:17">
      <c r="P23724" s="63"/>
      <c r="Q23724" s="63"/>
    </row>
    <row r="23725" spans="16:17">
      <c r="P23725" s="63"/>
      <c r="Q23725" s="63"/>
    </row>
    <row r="23726" spans="16:17">
      <c r="P23726" s="63"/>
      <c r="Q23726" s="63"/>
    </row>
    <row r="23727" spans="16:17">
      <c r="P23727" s="63"/>
      <c r="Q23727" s="63"/>
    </row>
    <row r="23728" spans="16:17">
      <c r="P23728" s="63"/>
      <c r="Q23728" s="63"/>
    </row>
    <row r="23729" spans="16:17">
      <c r="P23729" s="63"/>
      <c r="Q23729" s="63"/>
    </row>
    <row r="23730" spans="16:17">
      <c r="P23730" s="63"/>
      <c r="Q23730" s="63"/>
    </row>
    <row r="23731" spans="16:17">
      <c r="P23731" s="63"/>
      <c r="Q23731" s="63"/>
    </row>
    <row r="23732" spans="16:17">
      <c r="P23732" s="63"/>
      <c r="Q23732" s="63"/>
    </row>
    <row r="23733" spans="16:17">
      <c r="P23733" s="63"/>
      <c r="Q23733" s="63"/>
    </row>
    <row r="23734" spans="16:17">
      <c r="P23734" s="63"/>
      <c r="Q23734" s="63"/>
    </row>
    <row r="23735" spans="16:17">
      <c r="P23735" s="63"/>
      <c r="Q23735" s="63"/>
    </row>
    <row r="23736" spans="16:17">
      <c r="P23736" s="63"/>
      <c r="Q23736" s="63"/>
    </row>
    <row r="23737" spans="16:17">
      <c r="P23737" s="63"/>
      <c r="Q23737" s="63"/>
    </row>
    <row r="23738" spans="16:17">
      <c r="P23738" s="63"/>
      <c r="Q23738" s="63"/>
    </row>
    <row r="23739" spans="16:17">
      <c r="P23739" s="63"/>
      <c r="Q23739" s="63"/>
    </row>
    <row r="23740" spans="16:17">
      <c r="P23740" s="63"/>
      <c r="Q23740" s="63"/>
    </row>
    <row r="23741" spans="16:17">
      <c r="P23741" s="63"/>
      <c r="Q23741" s="63"/>
    </row>
    <row r="23742" spans="16:17">
      <c r="P23742" s="63"/>
      <c r="Q23742" s="63"/>
    </row>
    <row r="23743" spans="16:17">
      <c r="P23743" s="63"/>
      <c r="Q23743" s="63"/>
    </row>
    <row r="23744" spans="16:17">
      <c r="P23744" s="63"/>
      <c r="Q23744" s="63"/>
    </row>
    <row r="23745" spans="16:17">
      <c r="P23745" s="63"/>
      <c r="Q23745" s="63"/>
    </row>
    <row r="23746" spans="16:17">
      <c r="P23746" s="63"/>
      <c r="Q23746" s="63"/>
    </row>
    <row r="23747" spans="16:17">
      <c r="P23747" s="63"/>
      <c r="Q23747" s="63"/>
    </row>
    <row r="23748" spans="16:17">
      <c r="P23748" s="63"/>
      <c r="Q23748" s="63"/>
    </row>
    <row r="23749" spans="16:17">
      <c r="P23749" s="63"/>
      <c r="Q23749" s="63"/>
    </row>
    <row r="23750" spans="16:17">
      <c r="P23750" s="63"/>
      <c r="Q23750" s="63"/>
    </row>
    <row r="23751" spans="16:17">
      <c r="P23751" s="63"/>
      <c r="Q23751" s="63"/>
    </row>
    <row r="23752" spans="16:17">
      <c r="P23752" s="63"/>
      <c r="Q23752" s="63"/>
    </row>
    <row r="23753" spans="16:17">
      <c r="P23753" s="63"/>
      <c r="Q23753" s="63"/>
    </row>
    <row r="23754" spans="16:17">
      <c r="P23754" s="63"/>
      <c r="Q23754" s="63"/>
    </row>
    <row r="23755" spans="16:17">
      <c r="P23755" s="63"/>
      <c r="Q23755" s="63"/>
    </row>
    <row r="23756" spans="16:17">
      <c r="P23756" s="63"/>
      <c r="Q23756" s="63"/>
    </row>
    <row r="23757" spans="16:17">
      <c r="P23757" s="63"/>
      <c r="Q23757" s="63"/>
    </row>
    <row r="23758" spans="16:17">
      <c r="P23758" s="63"/>
      <c r="Q23758" s="63"/>
    </row>
    <row r="23759" spans="16:17">
      <c r="P23759" s="63"/>
      <c r="Q23759" s="63"/>
    </row>
    <row r="23760" spans="16:17">
      <c r="P23760" s="63"/>
      <c r="Q23760" s="63"/>
    </row>
    <row r="23761" spans="16:17">
      <c r="P23761" s="63"/>
      <c r="Q23761" s="63"/>
    </row>
    <row r="23762" spans="16:17">
      <c r="P23762" s="63"/>
      <c r="Q23762" s="63"/>
    </row>
    <row r="23763" spans="16:17">
      <c r="P23763" s="63"/>
      <c r="Q23763" s="63"/>
    </row>
    <row r="23764" spans="16:17">
      <c r="P23764" s="63"/>
      <c r="Q23764" s="63"/>
    </row>
    <row r="23765" spans="16:17">
      <c r="P23765" s="63"/>
      <c r="Q23765" s="63"/>
    </row>
    <row r="23766" spans="16:17">
      <c r="P23766" s="63"/>
      <c r="Q23766" s="63"/>
    </row>
    <row r="23767" spans="16:17">
      <c r="P23767" s="63"/>
      <c r="Q23767" s="63"/>
    </row>
    <row r="23768" spans="16:17">
      <c r="P23768" s="63"/>
      <c r="Q23768" s="63"/>
    </row>
    <row r="23769" spans="16:17">
      <c r="P23769" s="63"/>
      <c r="Q23769" s="63"/>
    </row>
    <row r="23770" spans="16:17">
      <c r="P23770" s="63"/>
      <c r="Q23770" s="63"/>
    </row>
    <row r="23771" spans="16:17">
      <c r="P23771" s="63"/>
      <c r="Q23771" s="63"/>
    </row>
    <row r="23772" spans="16:17">
      <c r="P23772" s="63"/>
      <c r="Q23772" s="63"/>
    </row>
    <row r="23773" spans="16:17">
      <c r="P23773" s="63"/>
      <c r="Q23773" s="63"/>
    </row>
    <row r="23774" spans="16:17">
      <c r="P23774" s="63"/>
      <c r="Q23774" s="63"/>
    </row>
    <row r="23775" spans="16:17">
      <c r="P23775" s="63"/>
      <c r="Q23775" s="63"/>
    </row>
    <row r="23776" spans="16:17">
      <c r="P23776" s="63"/>
      <c r="Q23776" s="63"/>
    </row>
    <row r="23777" spans="16:17">
      <c r="P23777" s="63"/>
      <c r="Q23777" s="63"/>
    </row>
    <row r="23778" spans="16:17">
      <c r="P23778" s="63"/>
      <c r="Q23778" s="63"/>
    </row>
    <row r="23779" spans="16:17">
      <c r="P23779" s="63"/>
      <c r="Q23779" s="63"/>
    </row>
    <row r="23780" spans="16:17">
      <c r="P23780" s="63"/>
      <c r="Q23780" s="63"/>
    </row>
    <row r="23781" spans="16:17">
      <c r="P23781" s="63"/>
      <c r="Q23781" s="63"/>
    </row>
    <row r="23782" spans="16:17">
      <c r="P23782" s="63"/>
      <c r="Q23782" s="63"/>
    </row>
    <row r="23783" spans="16:17">
      <c r="P23783" s="63"/>
      <c r="Q23783" s="63"/>
    </row>
    <row r="23784" spans="16:17">
      <c r="P23784" s="63"/>
      <c r="Q23784" s="63"/>
    </row>
    <row r="23785" spans="16:17">
      <c r="P23785" s="63"/>
      <c r="Q23785" s="63"/>
    </row>
    <row r="23786" spans="16:17">
      <c r="P23786" s="63"/>
      <c r="Q23786" s="63"/>
    </row>
    <row r="23787" spans="16:17">
      <c r="P23787" s="63"/>
      <c r="Q23787" s="63"/>
    </row>
    <row r="23788" spans="16:17">
      <c r="P23788" s="63"/>
      <c r="Q23788" s="63"/>
    </row>
    <row r="23789" spans="16:17">
      <c r="P23789" s="63"/>
      <c r="Q23789" s="63"/>
    </row>
    <row r="23790" spans="16:17">
      <c r="P23790" s="63"/>
      <c r="Q23790" s="63"/>
    </row>
    <row r="23791" spans="16:17">
      <c r="P23791" s="63"/>
      <c r="Q23791" s="63"/>
    </row>
    <row r="23792" spans="16:17">
      <c r="P23792" s="63"/>
      <c r="Q23792" s="63"/>
    </row>
    <row r="23793" spans="16:17">
      <c r="P23793" s="63"/>
      <c r="Q23793" s="63"/>
    </row>
    <row r="23794" spans="16:17">
      <c r="P23794" s="63"/>
      <c r="Q23794" s="63"/>
    </row>
    <row r="23795" spans="16:17">
      <c r="P23795" s="63"/>
      <c r="Q23795" s="63"/>
    </row>
    <row r="23796" spans="16:17">
      <c r="P23796" s="63"/>
      <c r="Q23796" s="63"/>
    </row>
    <row r="23797" spans="16:17">
      <c r="P23797" s="63"/>
      <c r="Q23797" s="63"/>
    </row>
    <row r="23798" spans="16:17">
      <c r="P23798" s="63"/>
      <c r="Q23798" s="63"/>
    </row>
    <row r="23799" spans="16:17">
      <c r="P23799" s="63"/>
      <c r="Q23799" s="63"/>
    </row>
    <row r="23800" spans="16:17">
      <c r="P23800" s="63"/>
      <c r="Q23800" s="63"/>
    </row>
    <row r="23801" spans="16:17">
      <c r="P23801" s="63"/>
      <c r="Q23801" s="63"/>
    </row>
    <row r="23802" spans="16:17">
      <c r="P23802" s="63"/>
      <c r="Q23802" s="63"/>
    </row>
    <row r="23803" spans="16:17">
      <c r="P23803" s="63"/>
      <c r="Q23803" s="63"/>
    </row>
    <row r="23804" spans="16:17">
      <c r="P23804" s="63"/>
      <c r="Q23804" s="63"/>
    </row>
    <row r="23805" spans="16:17">
      <c r="P23805" s="63"/>
      <c r="Q23805" s="63"/>
    </row>
    <row r="23806" spans="16:17">
      <c r="P23806" s="63"/>
      <c r="Q23806" s="63"/>
    </row>
    <row r="23807" spans="16:17">
      <c r="P23807" s="63"/>
      <c r="Q23807" s="63"/>
    </row>
    <row r="23808" spans="16:17">
      <c r="P23808" s="63"/>
      <c r="Q23808" s="63"/>
    </row>
    <row r="23809" spans="16:17">
      <c r="P23809" s="63"/>
      <c r="Q23809" s="63"/>
    </row>
    <row r="23810" spans="16:17">
      <c r="P23810" s="63"/>
      <c r="Q23810" s="63"/>
    </row>
    <row r="23811" spans="16:17">
      <c r="P23811" s="63"/>
      <c r="Q23811" s="63"/>
    </row>
    <row r="23812" spans="16:17">
      <c r="P23812" s="63"/>
      <c r="Q23812" s="63"/>
    </row>
    <row r="23813" spans="16:17">
      <c r="P23813" s="63"/>
      <c r="Q23813" s="63"/>
    </row>
    <row r="23814" spans="16:17">
      <c r="P23814" s="63"/>
      <c r="Q23814" s="63"/>
    </row>
    <row r="23815" spans="16:17">
      <c r="P23815" s="63"/>
      <c r="Q23815" s="63"/>
    </row>
    <row r="23816" spans="16:17">
      <c r="P23816" s="63"/>
      <c r="Q23816" s="63"/>
    </row>
    <row r="23817" spans="16:17">
      <c r="P23817" s="63"/>
      <c r="Q23817" s="63"/>
    </row>
    <row r="23818" spans="16:17">
      <c r="P23818" s="63"/>
      <c r="Q23818" s="63"/>
    </row>
    <row r="23819" spans="16:17">
      <c r="P23819" s="63"/>
      <c r="Q23819" s="63"/>
    </row>
    <row r="23820" spans="16:17">
      <c r="P23820" s="63"/>
      <c r="Q23820" s="63"/>
    </row>
    <row r="23821" spans="16:17">
      <c r="P23821" s="63"/>
      <c r="Q23821" s="63"/>
    </row>
    <row r="23822" spans="16:17">
      <c r="P23822" s="63"/>
      <c r="Q23822" s="63"/>
    </row>
    <row r="23823" spans="16:17">
      <c r="P23823" s="63"/>
      <c r="Q23823" s="63"/>
    </row>
    <row r="23824" spans="16:17">
      <c r="P23824" s="63"/>
      <c r="Q23824" s="63"/>
    </row>
    <row r="23825" spans="16:17">
      <c r="P23825" s="63"/>
      <c r="Q23825" s="63"/>
    </row>
    <row r="23826" spans="16:17">
      <c r="P23826" s="63"/>
      <c r="Q23826" s="63"/>
    </row>
    <row r="23827" spans="16:17">
      <c r="P23827" s="63"/>
      <c r="Q23827" s="63"/>
    </row>
    <row r="23828" spans="16:17">
      <c r="P23828" s="63"/>
      <c r="Q23828" s="63"/>
    </row>
    <row r="23829" spans="16:17">
      <c r="P23829" s="63"/>
      <c r="Q23829" s="63"/>
    </row>
    <row r="23830" spans="16:17">
      <c r="P23830" s="63"/>
      <c r="Q23830" s="63"/>
    </row>
    <row r="23831" spans="16:17">
      <c r="P23831" s="63"/>
      <c r="Q23831" s="63"/>
    </row>
    <row r="23832" spans="16:17">
      <c r="P23832" s="63"/>
      <c r="Q23832" s="63"/>
    </row>
    <row r="23833" spans="16:17">
      <c r="P23833" s="63"/>
      <c r="Q23833" s="63"/>
    </row>
    <row r="23834" spans="16:17">
      <c r="P23834" s="63"/>
      <c r="Q23834" s="63"/>
    </row>
    <row r="23835" spans="16:17">
      <c r="P23835" s="63"/>
      <c r="Q23835" s="63"/>
    </row>
    <row r="23836" spans="16:17">
      <c r="P23836" s="63"/>
      <c r="Q23836" s="63"/>
    </row>
    <row r="23837" spans="16:17">
      <c r="P23837" s="63"/>
      <c r="Q23837" s="63"/>
    </row>
    <row r="23838" spans="16:17">
      <c r="P23838" s="63"/>
      <c r="Q23838" s="63"/>
    </row>
    <row r="23839" spans="16:17">
      <c r="P23839" s="63"/>
      <c r="Q23839" s="63"/>
    </row>
    <row r="23840" spans="16:17">
      <c r="P23840" s="63"/>
      <c r="Q23840" s="63"/>
    </row>
    <row r="23841" spans="16:17">
      <c r="P23841" s="63"/>
      <c r="Q23841" s="63"/>
    </row>
    <row r="23842" spans="16:17">
      <c r="P23842" s="63"/>
      <c r="Q23842" s="63"/>
    </row>
    <row r="23843" spans="16:17">
      <c r="P23843" s="63"/>
      <c r="Q23843" s="63"/>
    </row>
    <row r="23844" spans="16:17">
      <c r="P23844" s="63"/>
      <c r="Q23844" s="63"/>
    </row>
    <row r="23845" spans="16:17">
      <c r="P23845" s="63"/>
      <c r="Q23845" s="63"/>
    </row>
    <row r="23846" spans="16:17">
      <c r="P23846" s="63"/>
      <c r="Q23846" s="63"/>
    </row>
    <row r="23847" spans="16:17">
      <c r="P23847" s="63"/>
      <c r="Q23847" s="63"/>
    </row>
    <row r="23848" spans="16:17">
      <c r="P23848" s="63"/>
      <c r="Q23848" s="63"/>
    </row>
    <row r="23849" spans="16:17">
      <c r="P23849" s="63"/>
      <c r="Q23849" s="63"/>
    </row>
    <row r="23850" spans="16:17">
      <c r="P23850" s="63"/>
      <c r="Q23850" s="63"/>
    </row>
    <row r="23851" spans="16:17">
      <c r="P23851" s="63"/>
      <c r="Q23851" s="63"/>
    </row>
    <row r="23852" spans="16:17">
      <c r="P23852" s="63"/>
      <c r="Q23852" s="63"/>
    </row>
    <row r="23853" spans="16:17">
      <c r="P23853" s="63"/>
      <c r="Q23853" s="63"/>
    </row>
    <row r="23854" spans="16:17">
      <c r="P23854" s="63"/>
      <c r="Q23854" s="63"/>
    </row>
    <row r="23855" spans="16:17">
      <c r="P23855" s="63"/>
      <c r="Q23855" s="63"/>
    </row>
    <row r="23856" spans="16:17">
      <c r="P23856" s="63"/>
      <c r="Q23856" s="63"/>
    </row>
    <row r="23857" spans="16:17">
      <c r="P23857" s="63"/>
      <c r="Q23857" s="63"/>
    </row>
    <row r="23858" spans="16:17">
      <c r="P23858" s="63"/>
      <c r="Q23858" s="63"/>
    </row>
    <row r="23859" spans="16:17">
      <c r="P23859" s="63"/>
      <c r="Q23859" s="63"/>
    </row>
    <row r="23860" spans="16:17">
      <c r="P23860" s="63"/>
      <c r="Q23860" s="63"/>
    </row>
    <row r="23861" spans="16:17">
      <c r="P23861" s="63"/>
      <c r="Q23861" s="63"/>
    </row>
    <row r="23862" spans="16:17">
      <c r="P23862" s="63"/>
      <c r="Q23862" s="63"/>
    </row>
    <row r="23863" spans="16:17">
      <c r="P23863" s="63"/>
      <c r="Q23863" s="63"/>
    </row>
    <row r="23864" spans="16:17">
      <c r="P23864" s="63"/>
      <c r="Q23864" s="63"/>
    </row>
    <row r="23865" spans="16:17">
      <c r="P23865" s="63"/>
      <c r="Q23865" s="63"/>
    </row>
    <row r="23866" spans="16:17">
      <c r="P23866" s="63"/>
      <c r="Q23866" s="63"/>
    </row>
    <row r="23867" spans="16:17">
      <c r="P23867" s="63"/>
      <c r="Q23867" s="63"/>
    </row>
    <row r="23868" spans="16:17">
      <c r="P23868" s="63"/>
      <c r="Q23868" s="63"/>
    </row>
    <row r="23869" spans="16:17">
      <c r="P23869" s="63"/>
      <c r="Q23869" s="63"/>
    </row>
    <row r="23870" spans="16:17">
      <c r="P23870" s="63"/>
      <c r="Q23870" s="63"/>
    </row>
    <row r="23871" spans="16:17">
      <c r="P23871" s="63"/>
      <c r="Q23871" s="63"/>
    </row>
    <row r="23872" spans="16:17">
      <c r="P23872" s="63"/>
      <c r="Q23872" s="63"/>
    </row>
    <row r="23873" spans="16:17">
      <c r="P23873" s="63"/>
      <c r="Q23873" s="63"/>
    </row>
    <row r="23874" spans="16:17">
      <c r="P23874" s="63"/>
      <c r="Q23874" s="63"/>
    </row>
    <row r="23875" spans="16:17">
      <c r="P23875" s="63"/>
      <c r="Q23875" s="63"/>
    </row>
    <row r="23876" spans="16:17">
      <c r="P23876" s="63"/>
      <c r="Q23876" s="63"/>
    </row>
    <row r="23877" spans="16:17">
      <c r="P23877" s="63"/>
      <c r="Q23877" s="63"/>
    </row>
    <row r="23878" spans="16:17">
      <c r="P23878" s="63"/>
      <c r="Q23878" s="63"/>
    </row>
    <row r="23879" spans="16:17">
      <c r="P23879" s="63"/>
      <c r="Q23879" s="63"/>
    </row>
    <row r="23880" spans="16:17">
      <c r="P23880" s="63"/>
      <c r="Q23880" s="63"/>
    </row>
    <row r="23881" spans="16:17">
      <c r="P23881" s="63"/>
      <c r="Q23881" s="63"/>
    </row>
    <row r="23882" spans="16:17">
      <c r="P23882" s="63"/>
      <c r="Q23882" s="63"/>
    </row>
    <row r="23883" spans="16:17">
      <c r="P23883" s="63"/>
      <c r="Q23883" s="63"/>
    </row>
    <row r="23884" spans="16:17">
      <c r="P23884" s="63"/>
      <c r="Q23884" s="63"/>
    </row>
    <row r="23885" spans="16:17">
      <c r="P23885" s="63"/>
      <c r="Q23885" s="63"/>
    </row>
    <row r="23886" spans="16:17">
      <c r="P23886" s="63"/>
      <c r="Q23886" s="63"/>
    </row>
    <row r="23887" spans="16:17">
      <c r="P23887" s="63"/>
      <c r="Q23887" s="63"/>
    </row>
    <row r="23888" spans="16:17">
      <c r="P23888" s="63"/>
      <c r="Q23888" s="63"/>
    </row>
    <row r="23889" spans="16:17">
      <c r="P23889" s="63"/>
      <c r="Q23889" s="63"/>
    </row>
    <row r="23890" spans="16:17">
      <c r="P23890" s="63"/>
      <c r="Q23890" s="63"/>
    </row>
    <row r="23891" spans="16:17">
      <c r="P23891" s="63"/>
      <c r="Q23891" s="63"/>
    </row>
    <row r="23892" spans="16:17">
      <c r="P23892" s="63"/>
      <c r="Q23892" s="63"/>
    </row>
    <row r="23893" spans="16:17">
      <c r="P23893" s="63"/>
      <c r="Q23893" s="63"/>
    </row>
    <row r="23894" spans="16:17">
      <c r="P23894" s="63"/>
      <c r="Q23894" s="63"/>
    </row>
    <row r="23895" spans="16:17">
      <c r="P23895" s="63"/>
      <c r="Q23895" s="63"/>
    </row>
    <row r="23896" spans="16:17">
      <c r="P23896" s="63"/>
      <c r="Q23896" s="63"/>
    </row>
    <row r="23897" spans="16:17">
      <c r="P23897" s="63"/>
      <c r="Q23897" s="63"/>
    </row>
    <row r="23898" spans="16:17">
      <c r="P23898" s="63"/>
      <c r="Q23898" s="63"/>
    </row>
    <row r="23899" spans="16:17">
      <c r="P23899" s="63"/>
      <c r="Q23899" s="63"/>
    </row>
    <row r="23900" spans="16:17">
      <c r="P23900" s="63"/>
      <c r="Q23900" s="63"/>
    </row>
    <row r="23901" spans="16:17">
      <c r="P23901" s="63"/>
      <c r="Q23901" s="63"/>
    </row>
    <row r="23902" spans="16:17">
      <c r="P23902" s="63"/>
      <c r="Q23902" s="63"/>
    </row>
    <row r="23903" spans="16:17">
      <c r="P23903" s="63"/>
      <c r="Q23903" s="63"/>
    </row>
    <row r="23904" spans="16:17">
      <c r="P23904" s="63"/>
      <c r="Q23904" s="63"/>
    </row>
    <row r="23905" spans="16:17">
      <c r="P23905" s="63"/>
      <c r="Q23905" s="63"/>
    </row>
    <row r="23906" spans="16:17">
      <c r="P23906" s="63"/>
      <c r="Q23906" s="63"/>
    </row>
    <row r="23907" spans="16:17">
      <c r="P23907" s="63"/>
      <c r="Q23907" s="63"/>
    </row>
    <row r="23908" spans="16:17">
      <c r="P23908" s="63"/>
      <c r="Q23908" s="63"/>
    </row>
    <row r="23909" spans="16:17">
      <c r="P23909" s="63"/>
      <c r="Q23909" s="63"/>
    </row>
    <row r="23910" spans="16:17">
      <c r="P23910" s="63"/>
      <c r="Q23910" s="63"/>
    </row>
    <row r="23911" spans="16:17">
      <c r="P23911" s="63"/>
      <c r="Q23911" s="63"/>
    </row>
    <row r="23912" spans="16:17">
      <c r="P23912" s="63"/>
      <c r="Q23912" s="63"/>
    </row>
    <row r="23913" spans="16:17">
      <c r="P23913" s="63"/>
      <c r="Q23913" s="63"/>
    </row>
    <row r="23914" spans="16:17">
      <c r="P23914" s="63"/>
      <c r="Q23914" s="63"/>
    </row>
    <row r="23915" spans="16:17">
      <c r="P23915" s="63"/>
      <c r="Q23915" s="63"/>
    </row>
    <row r="23916" spans="16:17">
      <c r="P23916" s="63"/>
      <c r="Q23916" s="63"/>
    </row>
    <row r="23917" spans="16:17">
      <c r="P23917" s="63"/>
      <c r="Q23917" s="63"/>
    </row>
    <row r="23918" spans="16:17">
      <c r="P23918" s="63"/>
      <c r="Q23918" s="63"/>
    </row>
    <row r="23919" spans="16:17">
      <c r="P23919" s="63"/>
      <c r="Q23919" s="63"/>
    </row>
    <row r="23920" spans="16:17">
      <c r="P23920" s="63"/>
      <c r="Q23920" s="63"/>
    </row>
    <row r="23921" spans="16:17">
      <c r="P23921" s="63"/>
      <c r="Q23921" s="63"/>
    </row>
    <row r="23922" spans="16:17">
      <c r="P23922" s="63"/>
      <c r="Q23922" s="63"/>
    </row>
    <row r="23923" spans="16:17">
      <c r="P23923" s="63"/>
      <c r="Q23923" s="63"/>
    </row>
    <row r="23924" spans="16:17">
      <c r="P23924" s="63"/>
      <c r="Q23924" s="63"/>
    </row>
    <row r="23925" spans="16:17">
      <c r="P23925" s="63"/>
      <c r="Q23925" s="63"/>
    </row>
    <row r="23926" spans="16:17">
      <c r="P23926" s="63"/>
      <c r="Q23926" s="63"/>
    </row>
    <row r="23927" spans="16:17">
      <c r="P23927" s="63"/>
      <c r="Q23927" s="63"/>
    </row>
    <row r="23928" spans="16:17">
      <c r="P23928" s="63"/>
      <c r="Q23928" s="63"/>
    </row>
    <row r="23929" spans="16:17">
      <c r="P23929" s="63"/>
      <c r="Q23929" s="63"/>
    </row>
    <row r="23930" spans="16:17">
      <c r="P23930" s="63"/>
      <c r="Q23930" s="63"/>
    </row>
    <row r="23931" spans="16:17">
      <c r="P23931" s="63"/>
      <c r="Q23931" s="63"/>
    </row>
    <row r="23932" spans="16:17">
      <c r="P23932" s="63"/>
      <c r="Q23932" s="63"/>
    </row>
    <row r="23933" spans="16:17">
      <c r="P23933" s="63"/>
      <c r="Q23933" s="63"/>
    </row>
    <row r="23934" spans="16:17">
      <c r="P23934" s="63"/>
      <c r="Q23934" s="63"/>
    </row>
    <row r="23935" spans="16:17">
      <c r="P23935" s="63"/>
      <c r="Q23935" s="63"/>
    </row>
    <row r="23936" spans="16:17">
      <c r="P23936" s="63"/>
      <c r="Q23936" s="63"/>
    </row>
    <row r="23937" spans="16:17">
      <c r="P23937" s="63"/>
      <c r="Q23937" s="63"/>
    </row>
    <row r="23938" spans="16:17">
      <c r="P23938" s="63"/>
      <c r="Q23938" s="63"/>
    </row>
    <row r="23939" spans="16:17">
      <c r="P23939" s="63"/>
      <c r="Q23939" s="63"/>
    </row>
    <row r="23940" spans="16:17">
      <c r="P23940" s="63"/>
      <c r="Q23940" s="63"/>
    </row>
    <row r="23941" spans="16:17">
      <c r="P23941" s="63"/>
      <c r="Q23941" s="63"/>
    </row>
    <row r="23942" spans="16:17">
      <c r="P23942" s="63"/>
      <c r="Q23942" s="63"/>
    </row>
    <row r="23943" spans="16:17">
      <c r="P23943" s="63"/>
      <c r="Q23943" s="63"/>
    </row>
    <row r="23944" spans="16:17">
      <c r="P23944" s="63"/>
      <c r="Q23944" s="63"/>
    </row>
    <row r="23945" spans="16:17">
      <c r="P23945" s="63"/>
      <c r="Q23945" s="63"/>
    </row>
    <row r="23946" spans="16:17">
      <c r="P23946" s="63"/>
      <c r="Q23946" s="63"/>
    </row>
    <row r="23947" spans="16:17">
      <c r="P23947" s="63"/>
      <c r="Q23947" s="63"/>
    </row>
    <row r="23948" spans="16:17">
      <c r="P23948" s="63"/>
      <c r="Q23948" s="63"/>
    </row>
    <row r="23949" spans="16:17">
      <c r="P23949" s="63"/>
      <c r="Q23949" s="63"/>
    </row>
    <row r="23950" spans="16:17">
      <c r="P23950" s="63"/>
      <c r="Q23950" s="63"/>
    </row>
    <row r="23951" spans="16:17">
      <c r="P23951" s="63"/>
      <c r="Q23951" s="63"/>
    </row>
    <row r="23952" spans="16:17">
      <c r="P23952" s="63"/>
      <c r="Q23952" s="63"/>
    </row>
    <row r="23953" spans="16:17">
      <c r="P23953" s="63"/>
      <c r="Q23953" s="63"/>
    </row>
    <row r="23954" spans="16:17">
      <c r="P23954" s="63"/>
      <c r="Q23954" s="63"/>
    </row>
    <row r="23955" spans="16:17">
      <c r="P23955" s="63"/>
      <c r="Q23955" s="63"/>
    </row>
    <row r="23956" spans="16:17">
      <c r="P23956" s="63"/>
      <c r="Q23956" s="63"/>
    </row>
    <row r="23957" spans="16:17">
      <c r="P23957" s="63"/>
      <c r="Q23957" s="63"/>
    </row>
    <row r="23958" spans="16:17">
      <c r="P23958" s="63"/>
      <c r="Q23958" s="63"/>
    </row>
    <row r="23959" spans="16:17">
      <c r="P23959" s="63"/>
      <c r="Q23959" s="63"/>
    </row>
    <row r="23960" spans="16:17">
      <c r="P23960" s="63"/>
      <c r="Q23960" s="63"/>
    </row>
    <row r="23961" spans="16:17">
      <c r="P23961" s="63"/>
      <c r="Q23961" s="63"/>
    </row>
    <row r="23962" spans="16:17">
      <c r="P23962" s="63"/>
      <c r="Q23962" s="63"/>
    </row>
    <row r="23963" spans="16:17">
      <c r="P23963" s="63"/>
      <c r="Q23963" s="63"/>
    </row>
    <row r="23964" spans="16:17">
      <c r="P23964" s="63"/>
      <c r="Q23964" s="63"/>
    </row>
    <row r="23965" spans="16:17">
      <c r="P23965" s="63"/>
      <c r="Q23965" s="63"/>
    </row>
    <row r="23966" spans="16:17">
      <c r="P23966" s="63"/>
      <c r="Q23966" s="63"/>
    </row>
    <row r="23967" spans="16:17">
      <c r="P23967" s="63"/>
      <c r="Q23967" s="63"/>
    </row>
    <row r="23968" spans="16:17">
      <c r="P23968" s="63"/>
      <c r="Q23968" s="63"/>
    </row>
    <row r="23969" spans="16:17">
      <c r="P23969" s="63"/>
      <c r="Q23969" s="63"/>
    </row>
    <row r="23970" spans="16:17">
      <c r="P23970" s="63"/>
      <c r="Q23970" s="63"/>
    </row>
    <row r="23971" spans="16:17">
      <c r="P23971" s="63"/>
      <c r="Q23971" s="63"/>
    </row>
    <row r="23972" spans="16:17">
      <c r="P23972" s="63"/>
      <c r="Q23972" s="63"/>
    </row>
    <row r="23973" spans="16:17">
      <c r="P23973" s="63"/>
      <c r="Q23973" s="63"/>
    </row>
    <row r="23974" spans="16:17">
      <c r="P23974" s="63"/>
      <c r="Q23974" s="63"/>
    </row>
    <row r="23975" spans="16:17">
      <c r="P23975" s="63"/>
      <c r="Q23975" s="63"/>
    </row>
    <row r="23976" spans="16:17">
      <c r="P23976" s="63"/>
      <c r="Q23976" s="63"/>
    </row>
    <row r="23977" spans="16:17">
      <c r="P23977" s="63"/>
      <c r="Q23977" s="63"/>
    </row>
    <row r="23978" spans="16:17">
      <c r="P23978" s="63"/>
      <c r="Q23978" s="63"/>
    </row>
    <row r="23979" spans="16:17">
      <c r="P23979" s="63"/>
      <c r="Q23979" s="63"/>
    </row>
    <row r="23980" spans="16:17">
      <c r="P23980" s="63"/>
      <c r="Q23980" s="63"/>
    </row>
    <row r="23981" spans="16:17">
      <c r="P23981" s="63"/>
      <c r="Q23981" s="63"/>
    </row>
    <row r="23982" spans="16:17">
      <c r="P23982" s="63"/>
      <c r="Q23982" s="63"/>
    </row>
    <row r="23983" spans="16:17">
      <c r="P23983" s="63"/>
      <c r="Q23983" s="63"/>
    </row>
    <row r="23984" spans="16:17">
      <c r="P23984" s="63"/>
      <c r="Q23984" s="63"/>
    </row>
    <row r="23985" spans="16:17">
      <c r="P23985" s="63"/>
      <c r="Q23985" s="63"/>
    </row>
    <row r="23986" spans="16:17">
      <c r="P23986" s="63"/>
      <c r="Q23986" s="63"/>
    </row>
    <row r="23987" spans="16:17">
      <c r="P23987" s="63"/>
      <c r="Q23987" s="63"/>
    </row>
    <row r="23988" spans="16:17">
      <c r="P23988" s="63"/>
      <c r="Q23988" s="63"/>
    </row>
    <row r="23989" spans="16:17">
      <c r="P23989" s="63"/>
      <c r="Q23989" s="63"/>
    </row>
    <row r="23990" spans="16:17">
      <c r="P23990" s="63"/>
      <c r="Q23990" s="63"/>
    </row>
    <row r="23991" spans="16:17">
      <c r="P23991" s="63"/>
      <c r="Q23991" s="63"/>
    </row>
    <row r="23992" spans="16:17">
      <c r="P23992" s="63"/>
      <c r="Q23992" s="63"/>
    </row>
    <row r="23993" spans="16:17">
      <c r="P23993" s="63"/>
      <c r="Q23993" s="63"/>
    </row>
    <row r="23994" spans="16:17">
      <c r="P23994" s="63"/>
      <c r="Q23994" s="63"/>
    </row>
    <row r="23995" spans="16:17">
      <c r="P23995" s="63"/>
      <c r="Q23995" s="63"/>
    </row>
    <row r="23996" spans="16:17">
      <c r="P23996" s="63"/>
      <c r="Q23996" s="63"/>
    </row>
    <row r="23997" spans="16:17">
      <c r="P23997" s="63"/>
      <c r="Q23997" s="63"/>
    </row>
    <row r="23998" spans="16:17">
      <c r="P23998" s="63"/>
      <c r="Q23998" s="63"/>
    </row>
    <row r="23999" spans="16:17">
      <c r="P23999" s="63"/>
      <c r="Q23999" s="63"/>
    </row>
    <row r="24000" spans="16:17">
      <c r="P24000" s="63"/>
      <c r="Q24000" s="63"/>
    </row>
    <row r="24001" spans="16:17">
      <c r="P24001" s="63"/>
      <c r="Q24001" s="63"/>
    </row>
    <row r="24002" spans="16:17">
      <c r="P24002" s="63"/>
      <c r="Q24002" s="63"/>
    </row>
    <row r="24003" spans="16:17">
      <c r="P24003" s="63"/>
      <c r="Q24003" s="63"/>
    </row>
    <row r="24004" spans="16:17">
      <c r="P24004" s="63"/>
      <c r="Q24004" s="63"/>
    </row>
    <row r="24005" spans="16:17">
      <c r="P24005" s="63"/>
      <c r="Q24005" s="63"/>
    </row>
    <row r="24006" spans="16:17">
      <c r="P24006" s="63"/>
      <c r="Q24006" s="63"/>
    </row>
    <row r="24007" spans="16:17">
      <c r="P24007" s="63"/>
      <c r="Q24007" s="63"/>
    </row>
    <row r="24008" spans="16:17">
      <c r="P24008" s="63"/>
      <c r="Q24008" s="63"/>
    </row>
    <row r="24009" spans="16:17">
      <c r="P24009" s="63"/>
      <c r="Q24009" s="63"/>
    </row>
    <row r="24010" spans="16:17">
      <c r="P24010" s="63"/>
      <c r="Q24010" s="63"/>
    </row>
    <row r="24011" spans="16:17">
      <c r="P24011" s="63"/>
      <c r="Q24011" s="63"/>
    </row>
    <row r="24012" spans="16:17">
      <c r="P24012" s="63"/>
      <c r="Q24012" s="63"/>
    </row>
    <row r="24013" spans="16:17">
      <c r="P24013" s="63"/>
      <c r="Q24013" s="63"/>
    </row>
    <row r="24014" spans="16:17">
      <c r="P24014" s="63"/>
      <c r="Q24014" s="63"/>
    </row>
    <row r="24015" spans="16:17">
      <c r="P24015" s="63"/>
      <c r="Q24015" s="63"/>
    </row>
    <row r="24016" spans="16:17">
      <c r="P24016" s="63"/>
      <c r="Q24016" s="63"/>
    </row>
    <row r="24017" spans="15:17">
      <c r="P24017" s="63"/>
      <c r="Q24017" s="63"/>
    </row>
    <row r="24018" spans="15:17">
      <c r="P24018" s="63"/>
      <c r="Q24018" s="63"/>
    </row>
    <row r="24019" spans="15:17">
      <c r="O24019" s="55"/>
      <c r="P24019" s="63"/>
      <c r="Q24019" s="63"/>
    </row>
    <row r="24020" spans="15:17">
      <c r="O24020" s="55"/>
      <c r="P24020" s="63"/>
      <c r="Q24020" s="63"/>
    </row>
    <row r="24021" spans="15:17">
      <c r="O24021" s="55"/>
      <c r="P24021" s="63"/>
      <c r="Q24021" s="63"/>
    </row>
    <row r="24022" spans="15:17">
      <c r="O24022" s="55"/>
      <c r="P24022" s="63"/>
      <c r="Q24022" s="63"/>
    </row>
    <row r="24023" spans="15:17">
      <c r="O24023" s="55"/>
      <c r="P24023" s="63"/>
      <c r="Q24023" s="63"/>
    </row>
    <row r="24024" spans="15:17">
      <c r="O24024" s="55"/>
      <c r="P24024" s="63"/>
      <c r="Q24024" s="63"/>
    </row>
    <row r="24025" spans="15:17">
      <c r="O24025" s="55"/>
      <c r="P24025" s="63"/>
      <c r="Q24025" s="63"/>
    </row>
    <row r="24026" spans="15:17">
      <c r="O24026" s="55"/>
      <c r="P24026" s="63"/>
      <c r="Q24026" s="63"/>
    </row>
    <row r="24027" spans="15:17">
      <c r="O24027" s="55"/>
      <c r="P24027" s="63"/>
      <c r="Q24027" s="63"/>
    </row>
    <row r="24028" spans="15:17">
      <c r="O24028" s="55"/>
      <c r="P24028" s="63"/>
      <c r="Q24028" s="63"/>
    </row>
    <row r="24029" spans="15:17">
      <c r="O24029" s="55"/>
      <c r="P24029" s="63"/>
      <c r="Q24029" s="63"/>
    </row>
    <row r="24030" spans="15:17">
      <c r="O24030" s="55"/>
      <c r="P24030" s="63"/>
      <c r="Q24030" s="63"/>
    </row>
    <row r="24031" spans="15:17">
      <c r="O24031" s="55"/>
      <c r="P24031" s="63"/>
      <c r="Q24031" s="63"/>
    </row>
    <row r="24032" spans="15:17">
      <c r="O24032" s="55"/>
      <c r="P24032" s="63"/>
      <c r="Q24032" s="63"/>
    </row>
    <row r="24033" spans="15:17">
      <c r="O24033" s="55"/>
      <c r="P24033" s="63"/>
      <c r="Q24033" s="63"/>
    </row>
    <row r="24034" spans="15:17">
      <c r="O24034" s="55"/>
      <c r="P24034" s="63"/>
      <c r="Q24034" s="63"/>
    </row>
    <row r="24035" spans="15:17">
      <c r="O24035" s="55"/>
      <c r="P24035" s="63"/>
      <c r="Q24035" s="63"/>
    </row>
    <row r="24036" spans="15:17">
      <c r="O24036" s="55"/>
      <c r="P24036" s="63"/>
      <c r="Q24036" s="63"/>
    </row>
    <row r="24037" spans="15:17">
      <c r="O24037" s="55"/>
      <c r="P24037" s="63"/>
      <c r="Q24037" s="63"/>
    </row>
    <row r="24038" spans="15:17">
      <c r="O24038" s="55"/>
      <c r="P24038" s="63"/>
      <c r="Q24038" s="63"/>
    </row>
    <row r="24039" spans="15:17">
      <c r="O24039" s="55"/>
      <c r="P24039" s="63"/>
      <c r="Q24039" s="63"/>
    </row>
    <row r="24040" spans="15:17">
      <c r="O24040" s="55"/>
      <c r="P24040" s="63"/>
      <c r="Q24040" s="63"/>
    </row>
    <row r="24041" spans="15:17">
      <c r="O24041" s="55"/>
      <c r="P24041" s="63"/>
      <c r="Q24041" s="63"/>
    </row>
    <row r="24042" spans="15:17">
      <c r="O24042" s="55"/>
      <c r="P24042" s="63"/>
      <c r="Q24042" s="63"/>
    </row>
    <row r="24043" spans="15:17">
      <c r="O24043" s="55"/>
      <c r="P24043" s="63"/>
      <c r="Q24043" s="63"/>
    </row>
    <row r="24044" spans="15:17">
      <c r="O24044" s="55"/>
      <c r="P24044" s="63"/>
      <c r="Q24044" s="63"/>
    </row>
    <row r="24045" spans="15:17">
      <c r="O24045" s="55"/>
      <c r="P24045" s="63"/>
      <c r="Q24045" s="63"/>
    </row>
    <row r="24046" spans="15:17">
      <c r="O24046" s="55"/>
      <c r="P24046" s="63"/>
      <c r="Q24046" s="63"/>
    </row>
    <row r="24047" spans="15:17">
      <c r="O24047" s="55"/>
      <c r="P24047" s="63"/>
      <c r="Q24047" s="63"/>
    </row>
    <row r="24048" spans="15:17">
      <c r="O24048" s="55"/>
      <c r="P24048" s="63"/>
      <c r="Q24048" s="63"/>
    </row>
    <row r="24049" spans="15:17">
      <c r="O24049" s="55"/>
      <c r="P24049" s="63"/>
      <c r="Q24049" s="63"/>
    </row>
    <row r="24050" spans="15:17">
      <c r="O24050" s="55"/>
      <c r="P24050" s="63"/>
      <c r="Q24050" s="63"/>
    </row>
    <row r="24051" spans="15:17">
      <c r="O24051" s="55"/>
      <c r="P24051" s="63"/>
      <c r="Q24051" s="63"/>
    </row>
    <row r="24052" spans="15:17">
      <c r="O24052" s="55"/>
      <c r="P24052" s="63"/>
      <c r="Q24052" s="63"/>
    </row>
    <row r="24053" spans="15:17">
      <c r="O24053" s="55"/>
      <c r="P24053" s="63"/>
      <c r="Q24053" s="63"/>
    </row>
    <row r="24054" spans="15:17">
      <c r="O24054" s="55"/>
      <c r="P24054" s="63"/>
      <c r="Q24054" s="63"/>
    </row>
    <row r="24055" spans="15:17">
      <c r="O24055" s="55"/>
      <c r="P24055" s="63"/>
      <c r="Q24055" s="63"/>
    </row>
    <row r="24056" spans="15:17">
      <c r="O24056" s="55"/>
      <c r="P24056" s="63"/>
      <c r="Q24056" s="63"/>
    </row>
    <row r="24057" spans="15:17">
      <c r="O24057" s="55"/>
      <c r="P24057" s="63"/>
      <c r="Q24057" s="63"/>
    </row>
    <row r="24058" spans="15:17">
      <c r="O24058" s="55"/>
      <c r="P24058" s="63"/>
      <c r="Q24058" s="63"/>
    </row>
    <row r="24059" spans="15:17">
      <c r="O24059" s="55"/>
      <c r="P24059" s="63"/>
      <c r="Q24059" s="63"/>
    </row>
    <row r="24060" spans="15:17">
      <c r="O24060" s="55"/>
      <c r="P24060" s="63"/>
      <c r="Q24060" s="63"/>
    </row>
    <row r="24061" spans="15:17">
      <c r="O24061" s="55"/>
      <c r="P24061" s="63"/>
      <c r="Q24061" s="63"/>
    </row>
    <row r="24062" spans="15:17">
      <c r="O24062" s="55"/>
      <c r="P24062" s="63"/>
      <c r="Q24062" s="63"/>
    </row>
    <row r="24063" spans="15:17">
      <c r="O24063" s="55"/>
      <c r="P24063" s="63"/>
      <c r="Q24063" s="63"/>
    </row>
    <row r="24064" spans="15:17">
      <c r="O24064" s="55"/>
      <c r="P24064" s="63"/>
      <c r="Q24064" s="63"/>
    </row>
    <row r="24065" spans="15:17">
      <c r="O24065" s="55"/>
      <c r="P24065" s="63"/>
      <c r="Q24065" s="63"/>
    </row>
    <row r="24066" spans="15:17">
      <c r="O24066" s="55"/>
      <c r="P24066" s="63"/>
      <c r="Q24066" s="63"/>
    </row>
    <row r="24067" spans="15:17">
      <c r="O24067" s="55"/>
      <c r="P24067" s="63"/>
      <c r="Q24067" s="63"/>
    </row>
    <row r="24068" spans="15:17">
      <c r="O24068" s="55"/>
      <c r="P24068" s="63"/>
      <c r="Q24068" s="63"/>
    </row>
    <row r="24069" spans="15:17">
      <c r="O24069" s="55"/>
      <c r="P24069" s="63"/>
      <c r="Q24069" s="63"/>
    </row>
    <row r="24070" spans="15:17">
      <c r="O24070" s="55"/>
      <c r="P24070" s="63"/>
      <c r="Q24070" s="63"/>
    </row>
    <row r="24071" spans="15:17">
      <c r="O24071" s="55"/>
      <c r="P24071" s="63"/>
      <c r="Q24071" s="63"/>
    </row>
    <row r="24072" spans="15:17">
      <c r="O24072" s="55"/>
      <c r="P24072" s="63"/>
      <c r="Q24072" s="63"/>
    </row>
    <row r="24073" spans="15:17">
      <c r="O24073" s="55"/>
      <c r="P24073" s="63"/>
      <c r="Q24073" s="63"/>
    </row>
    <row r="24074" spans="15:17">
      <c r="O24074" s="55"/>
      <c r="P24074" s="63"/>
      <c r="Q24074" s="63"/>
    </row>
    <row r="24075" spans="15:17">
      <c r="O24075" s="55"/>
      <c r="P24075" s="63"/>
      <c r="Q24075" s="63"/>
    </row>
    <row r="24076" spans="15:17">
      <c r="O24076" s="55"/>
      <c r="P24076" s="63"/>
      <c r="Q24076" s="63"/>
    </row>
    <row r="24077" spans="15:17">
      <c r="O24077" s="55"/>
      <c r="P24077" s="63"/>
      <c r="Q24077" s="63"/>
    </row>
    <row r="24078" spans="15:17">
      <c r="O24078" s="55"/>
      <c r="P24078" s="63"/>
      <c r="Q24078" s="63"/>
    </row>
    <row r="24079" spans="15:17">
      <c r="O24079" s="55"/>
      <c r="P24079" s="63"/>
      <c r="Q24079" s="63"/>
    </row>
    <row r="24080" spans="15:17">
      <c r="O24080" s="55"/>
      <c r="P24080" s="63"/>
      <c r="Q24080" s="63"/>
    </row>
    <row r="24081" spans="15:17">
      <c r="O24081" s="55"/>
      <c r="P24081" s="63"/>
      <c r="Q24081" s="63"/>
    </row>
    <row r="24082" spans="15:17">
      <c r="O24082" s="55"/>
      <c r="P24082" s="63"/>
      <c r="Q24082" s="63"/>
    </row>
    <row r="24083" spans="15:17">
      <c r="O24083" s="55"/>
      <c r="P24083" s="63"/>
      <c r="Q24083" s="63"/>
    </row>
    <row r="24084" spans="15:17">
      <c r="O24084" s="55"/>
      <c r="P24084" s="63"/>
      <c r="Q24084" s="63"/>
    </row>
    <row r="24085" spans="15:17">
      <c r="O24085" s="55"/>
      <c r="P24085" s="63"/>
      <c r="Q24085" s="63"/>
    </row>
    <row r="24086" spans="15:17">
      <c r="O24086" s="55"/>
      <c r="P24086" s="63"/>
      <c r="Q24086" s="63"/>
    </row>
    <row r="24087" spans="15:17">
      <c r="O24087" s="55"/>
      <c r="P24087" s="63"/>
      <c r="Q24087" s="63"/>
    </row>
    <row r="24088" spans="15:17">
      <c r="O24088" s="55"/>
      <c r="P24088" s="63"/>
      <c r="Q24088" s="63"/>
    </row>
    <row r="24089" spans="15:17">
      <c r="O24089" s="55"/>
      <c r="P24089" s="63"/>
      <c r="Q24089" s="63"/>
    </row>
    <row r="24090" spans="15:17">
      <c r="O24090" s="55"/>
      <c r="P24090" s="63"/>
      <c r="Q24090" s="63"/>
    </row>
    <row r="24091" spans="15:17">
      <c r="O24091" s="55"/>
      <c r="P24091" s="63"/>
      <c r="Q24091" s="63"/>
    </row>
    <row r="24092" spans="15:17">
      <c r="O24092" s="55"/>
      <c r="P24092" s="63"/>
      <c r="Q24092" s="63"/>
    </row>
    <row r="24093" spans="15:17">
      <c r="O24093" s="55"/>
      <c r="P24093" s="63"/>
      <c r="Q24093" s="63"/>
    </row>
    <row r="24094" spans="15:17">
      <c r="O24094" s="55"/>
      <c r="P24094" s="63"/>
      <c r="Q24094" s="63"/>
    </row>
    <row r="24095" spans="15:17">
      <c r="O24095" s="55"/>
      <c r="P24095" s="63"/>
      <c r="Q24095" s="63"/>
    </row>
    <row r="24096" spans="15:17">
      <c r="O24096" s="55"/>
      <c r="P24096" s="63"/>
      <c r="Q24096" s="63"/>
    </row>
    <row r="24097" spans="15:17">
      <c r="O24097" s="55"/>
      <c r="P24097" s="63"/>
      <c r="Q24097" s="63"/>
    </row>
    <row r="24098" spans="15:17">
      <c r="O24098" s="55"/>
      <c r="P24098" s="63"/>
      <c r="Q24098" s="63"/>
    </row>
    <row r="24099" spans="15:17">
      <c r="O24099" s="55"/>
      <c r="P24099" s="63"/>
      <c r="Q24099" s="63"/>
    </row>
    <row r="24100" spans="15:17">
      <c r="O24100" s="55"/>
      <c r="P24100" s="63"/>
      <c r="Q24100" s="63"/>
    </row>
    <row r="24101" spans="15:17">
      <c r="O24101" s="55"/>
      <c r="P24101" s="63"/>
      <c r="Q24101" s="63"/>
    </row>
    <row r="24102" spans="15:17">
      <c r="O24102" s="55"/>
      <c r="P24102" s="63"/>
      <c r="Q24102" s="63"/>
    </row>
    <row r="24103" spans="15:17">
      <c r="O24103" s="55"/>
      <c r="P24103" s="63"/>
      <c r="Q24103" s="63"/>
    </row>
    <row r="24104" spans="15:17">
      <c r="O24104" s="55"/>
      <c r="P24104" s="63"/>
      <c r="Q24104" s="63"/>
    </row>
    <row r="24105" spans="15:17">
      <c r="O24105" s="55"/>
      <c r="P24105" s="63"/>
      <c r="Q24105" s="63"/>
    </row>
    <row r="24106" spans="15:17">
      <c r="O24106" s="55"/>
      <c r="P24106" s="63"/>
      <c r="Q24106" s="63"/>
    </row>
    <row r="24107" spans="15:17">
      <c r="O24107" s="55"/>
      <c r="P24107" s="63"/>
      <c r="Q24107" s="63"/>
    </row>
    <row r="24108" spans="15:17">
      <c r="O24108" s="55"/>
      <c r="P24108" s="63"/>
      <c r="Q24108" s="63"/>
    </row>
    <row r="24109" spans="15:17">
      <c r="O24109" s="55"/>
      <c r="P24109" s="63"/>
      <c r="Q24109" s="63"/>
    </row>
    <row r="24110" spans="15:17">
      <c r="O24110" s="55"/>
      <c r="P24110" s="63"/>
      <c r="Q24110" s="63"/>
    </row>
    <row r="24111" spans="15:17">
      <c r="O24111" s="55"/>
      <c r="P24111" s="63"/>
      <c r="Q24111" s="63"/>
    </row>
    <row r="24112" spans="15:17">
      <c r="O24112" s="55"/>
      <c r="P24112" s="63"/>
      <c r="Q24112" s="63"/>
    </row>
    <row r="24113" spans="15:17">
      <c r="O24113" s="55"/>
      <c r="P24113" s="63"/>
      <c r="Q24113" s="63"/>
    </row>
    <row r="24114" spans="15:17">
      <c r="O24114" s="55"/>
      <c r="P24114" s="63"/>
      <c r="Q24114" s="63"/>
    </row>
    <row r="24115" spans="15:17">
      <c r="O24115" s="55"/>
      <c r="P24115" s="63"/>
      <c r="Q24115" s="63"/>
    </row>
    <row r="24116" spans="15:17">
      <c r="O24116" s="55"/>
      <c r="P24116" s="63"/>
      <c r="Q24116" s="63"/>
    </row>
    <row r="24117" spans="15:17">
      <c r="O24117" s="55"/>
      <c r="P24117" s="63"/>
      <c r="Q24117" s="63"/>
    </row>
    <row r="24118" spans="15:17">
      <c r="O24118" s="55"/>
      <c r="P24118" s="63"/>
      <c r="Q24118" s="63"/>
    </row>
    <row r="24119" spans="15:17">
      <c r="O24119" s="55"/>
      <c r="P24119" s="63"/>
      <c r="Q24119" s="63"/>
    </row>
    <row r="24120" spans="15:17">
      <c r="O24120" s="55"/>
      <c r="P24120" s="63"/>
      <c r="Q24120" s="63"/>
    </row>
    <row r="24121" spans="15:17">
      <c r="O24121" s="55"/>
      <c r="P24121" s="63"/>
      <c r="Q24121" s="63"/>
    </row>
    <row r="24122" spans="15:17">
      <c r="O24122" s="55"/>
      <c r="P24122" s="63"/>
      <c r="Q24122" s="63"/>
    </row>
    <row r="24123" spans="15:17">
      <c r="O24123" s="55"/>
      <c r="P24123" s="63"/>
      <c r="Q24123" s="63"/>
    </row>
    <row r="24124" spans="15:17">
      <c r="O24124" s="55"/>
      <c r="P24124" s="63"/>
      <c r="Q24124" s="63"/>
    </row>
    <row r="24125" spans="15:17">
      <c r="O24125" s="55"/>
      <c r="P24125" s="63"/>
      <c r="Q24125" s="63"/>
    </row>
    <row r="24126" spans="15:17">
      <c r="O24126" s="55"/>
      <c r="P24126" s="63"/>
      <c r="Q24126" s="63"/>
    </row>
    <row r="24127" spans="15:17">
      <c r="O24127" s="55"/>
      <c r="P24127" s="63"/>
      <c r="Q24127" s="63"/>
    </row>
    <row r="24128" spans="15:17">
      <c r="O24128" s="55"/>
      <c r="P24128" s="63"/>
      <c r="Q24128" s="63"/>
    </row>
    <row r="24129" spans="15:17">
      <c r="O24129" s="55"/>
      <c r="P24129" s="63"/>
      <c r="Q24129" s="63"/>
    </row>
    <row r="24130" spans="15:17">
      <c r="O24130" s="55"/>
      <c r="P24130" s="63"/>
      <c r="Q24130" s="63"/>
    </row>
    <row r="24131" spans="15:17">
      <c r="O24131" s="55"/>
      <c r="P24131" s="63"/>
      <c r="Q24131" s="63"/>
    </row>
    <row r="24132" spans="15:17">
      <c r="O24132" s="55"/>
      <c r="P24132" s="63"/>
      <c r="Q24132" s="63"/>
    </row>
    <row r="24133" spans="15:17">
      <c r="O24133" s="55"/>
      <c r="P24133" s="63"/>
      <c r="Q24133" s="63"/>
    </row>
    <row r="24134" spans="15:17">
      <c r="O24134" s="55"/>
      <c r="P24134" s="63"/>
      <c r="Q24134" s="63"/>
    </row>
    <row r="24135" spans="15:17">
      <c r="O24135" s="55"/>
      <c r="P24135" s="63"/>
      <c r="Q24135" s="63"/>
    </row>
    <row r="24136" spans="15:17">
      <c r="O24136" s="55"/>
      <c r="P24136" s="63"/>
      <c r="Q24136" s="63"/>
    </row>
    <row r="24137" spans="15:17">
      <c r="O24137" s="55"/>
      <c r="P24137" s="63"/>
      <c r="Q24137" s="63"/>
    </row>
    <row r="24138" spans="15:17">
      <c r="O24138" s="55"/>
      <c r="P24138" s="63"/>
      <c r="Q24138" s="63"/>
    </row>
    <row r="24139" spans="15:17">
      <c r="O24139" s="55"/>
      <c r="P24139" s="63"/>
      <c r="Q24139" s="63"/>
    </row>
    <row r="24140" spans="15:17">
      <c r="O24140" s="55"/>
      <c r="P24140" s="63"/>
      <c r="Q24140" s="63"/>
    </row>
    <row r="24141" spans="15:17">
      <c r="O24141" s="55"/>
      <c r="P24141" s="63"/>
      <c r="Q24141" s="63"/>
    </row>
    <row r="24142" spans="15:17">
      <c r="O24142" s="55"/>
      <c r="P24142" s="63"/>
      <c r="Q24142" s="63"/>
    </row>
    <row r="24143" spans="15:17">
      <c r="O24143" s="55"/>
      <c r="P24143" s="63"/>
      <c r="Q24143" s="63"/>
    </row>
    <row r="24144" spans="15:17">
      <c r="O24144" s="55"/>
      <c r="P24144" s="63"/>
      <c r="Q24144" s="63"/>
    </row>
    <row r="24145" spans="15:17">
      <c r="O24145" s="55"/>
      <c r="P24145" s="63"/>
      <c r="Q24145" s="63"/>
    </row>
    <row r="24146" spans="15:17">
      <c r="O24146" s="55"/>
      <c r="P24146" s="63"/>
      <c r="Q24146" s="63"/>
    </row>
    <row r="24147" spans="15:17">
      <c r="O24147" s="55"/>
      <c r="P24147" s="63"/>
      <c r="Q24147" s="63"/>
    </row>
    <row r="24148" spans="15:17">
      <c r="O24148" s="55"/>
      <c r="P24148" s="63"/>
      <c r="Q24148" s="63"/>
    </row>
    <row r="24149" spans="15:17">
      <c r="O24149" s="55"/>
      <c r="P24149" s="63"/>
      <c r="Q24149" s="63"/>
    </row>
    <row r="24150" spans="15:17">
      <c r="O24150" s="55"/>
      <c r="P24150" s="63"/>
      <c r="Q24150" s="63"/>
    </row>
    <row r="24151" spans="15:17">
      <c r="O24151" s="55"/>
      <c r="P24151" s="63"/>
      <c r="Q24151" s="63"/>
    </row>
    <row r="24152" spans="15:17">
      <c r="O24152" s="55"/>
      <c r="P24152" s="63"/>
      <c r="Q24152" s="63"/>
    </row>
    <row r="24153" spans="15:17">
      <c r="O24153" s="55"/>
      <c r="P24153" s="63"/>
      <c r="Q24153" s="63"/>
    </row>
    <row r="24154" spans="15:17">
      <c r="O24154" s="55"/>
      <c r="P24154" s="63"/>
      <c r="Q24154" s="63"/>
    </row>
    <row r="24155" spans="15:17">
      <c r="O24155" s="55"/>
      <c r="P24155" s="63"/>
      <c r="Q24155" s="63"/>
    </row>
    <row r="24156" spans="15:17">
      <c r="O24156" s="55"/>
      <c r="P24156" s="63"/>
      <c r="Q24156" s="63"/>
    </row>
    <row r="24157" spans="15:17">
      <c r="O24157" s="55"/>
      <c r="P24157" s="63"/>
      <c r="Q24157" s="63"/>
    </row>
    <row r="24158" spans="15:17">
      <c r="O24158" s="55"/>
      <c r="P24158" s="63"/>
      <c r="Q24158" s="63"/>
    </row>
    <row r="24159" spans="15:17">
      <c r="O24159" s="55"/>
      <c r="P24159" s="63"/>
      <c r="Q24159" s="63"/>
    </row>
    <row r="24160" spans="15:17">
      <c r="O24160" s="55"/>
      <c r="P24160" s="63"/>
      <c r="Q24160" s="63"/>
    </row>
    <row r="24161" spans="15:17">
      <c r="O24161" s="55"/>
      <c r="P24161" s="63"/>
      <c r="Q24161" s="63"/>
    </row>
    <row r="24162" spans="15:17">
      <c r="O24162" s="55"/>
      <c r="P24162" s="63"/>
      <c r="Q24162" s="63"/>
    </row>
    <row r="24163" spans="15:17">
      <c r="O24163" s="55"/>
      <c r="P24163" s="63"/>
      <c r="Q24163" s="63"/>
    </row>
    <row r="24164" spans="15:17">
      <c r="O24164" s="55"/>
      <c r="P24164" s="63"/>
      <c r="Q24164" s="63"/>
    </row>
    <row r="24165" spans="15:17">
      <c r="O24165" s="55"/>
      <c r="P24165" s="63"/>
      <c r="Q24165" s="63"/>
    </row>
    <row r="24166" spans="15:17">
      <c r="O24166" s="55"/>
      <c r="P24166" s="63"/>
      <c r="Q24166" s="63"/>
    </row>
    <row r="24167" spans="15:17">
      <c r="O24167" s="55"/>
      <c r="P24167" s="63"/>
      <c r="Q24167" s="63"/>
    </row>
    <row r="24168" spans="15:17">
      <c r="O24168" s="55"/>
      <c r="P24168" s="63"/>
      <c r="Q24168" s="63"/>
    </row>
    <row r="24169" spans="15:17">
      <c r="O24169" s="55"/>
      <c r="P24169" s="63"/>
      <c r="Q24169" s="63"/>
    </row>
    <row r="24170" spans="15:17">
      <c r="O24170" s="55"/>
      <c r="P24170" s="63"/>
      <c r="Q24170" s="63"/>
    </row>
    <row r="24171" spans="15:17">
      <c r="O24171" s="55"/>
      <c r="P24171" s="63"/>
      <c r="Q24171" s="63"/>
    </row>
    <row r="24172" spans="15:17">
      <c r="O24172" s="55"/>
      <c r="P24172" s="63"/>
      <c r="Q24172" s="63"/>
    </row>
    <row r="24173" spans="15:17">
      <c r="O24173" s="55"/>
      <c r="P24173" s="63"/>
      <c r="Q24173" s="63"/>
    </row>
    <row r="24174" spans="15:17">
      <c r="O24174" s="55"/>
      <c r="P24174" s="63"/>
      <c r="Q24174" s="63"/>
    </row>
    <row r="24175" spans="15:17">
      <c r="O24175" s="55"/>
      <c r="P24175" s="63"/>
      <c r="Q24175" s="63"/>
    </row>
    <row r="24176" spans="15:17">
      <c r="O24176" s="55"/>
      <c r="P24176" s="63"/>
      <c r="Q24176" s="63"/>
    </row>
    <row r="24177" spans="15:17">
      <c r="O24177" s="55"/>
      <c r="P24177" s="63"/>
      <c r="Q24177" s="63"/>
    </row>
    <row r="24178" spans="15:17">
      <c r="O24178" s="55"/>
      <c r="P24178" s="63"/>
      <c r="Q24178" s="63"/>
    </row>
    <row r="24179" spans="15:17">
      <c r="O24179" s="55"/>
      <c r="P24179" s="63"/>
      <c r="Q24179" s="63"/>
    </row>
    <row r="24180" spans="15:17">
      <c r="O24180" s="55"/>
      <c r="P24180" s="63"/>
      <c r="Q24180" s="63"/>
    </row>
    <row r="24181" spans="15:17">
      <c r="O24181" s="55"/>
      <c r="P24181" s="63"/>
      <c r="Q24181" s="63"/>
    </row>
    <row r="24182" spans="15:17">
      <c r="O24182" s="55"/>
      <c r="P24182" s="63"/>
      <c r="Q24182" s="63"/>
    </row>
    <row r="24183" spans="15:17">
      <c r="O24183" s="55"/>
      <c r="P24183" s="63"/>
      <c r="Q24183" s="63"/>
    </row>
    <row r="24184" spans="15:17">
      <c r="O24184" s="55"/>
      <c r="P24184" s="63"/>
      <c r="Q24184" s="63"/>
    </row>
    <row r="24185" spans="15:17">
      <c r="O24185" s="55"/>
      <c r="P24185" s="63"/>
      <c r="Q24185" s="63"/>
    </row>
    <row r="24186" spans="15:17">
      <c r="O24186" s="55"/>
      <c r="P24186" s="63"/>
      <c r="Q24186" s="63"/>
    </row>
    <row r="24187" spans="15:17">
      <c r="O24187" s="55"/>
      <c r="P24187" s="63"/>
      <c r="Q24187" s="63"/>
    </row>
    <row r="24188" spans="15:17">
      <c r="O24188" s="55"/>
      <c r="P24188" s="63"/>
      <c r="Q24188" s="63"/>
    </row>
    <row r="24189" spans="15:17">
      <c r="O24189" s="55"/>
      <c r="P24189" s="63"/>
      <c r="Q24189" s="63"/>
    </row>
    <row r="24190" spans="15:17">
      <c r="O24190" s="55"/>
      <c r="P24190" s="63"/>
      <c r="Q24190" s="63"/>
    </row>
    <row r="24191" spans="15:17">
      <c r="O24191" s="55"/>
      <c r="P24191" s="63"/>
      <c r="Q24191" s="63"/>
    </row>
    <row r="24192" spans="15:17">
      <c r="O24192" s="55"/>
      <c r="P24192" s="63"/>
      <c r="Q24192" s="63"/>
    </row>
    <row r="24193" spans="15:17">
      <c r="O24193" s="55"/>
      <c r="P24193" s="63"/>
      <c r="Q24193" s="63"/>
    </row>
    <row r="24194" spans="15:17">
      <c r="O24194" s="55"/>
      <c r="P24194" s="63"/>
      <c r="Q24194" s="63"/>
    </row>
    <row r="24195" spans="15:17">
      <c r="O24195" s="55"/>
      <c r="P24195" s="63"/>
      <c r="Q24195" s="63"/>
    </row>
    <row r="24196" spans="15:17">
      <c r="O24196" s="55"/>
      <c r="P24196" s="63"/>
      <c r="Q24196" s="63"/>
    </row>
    <row r="24197" spans="15:17">
      <c r="O24197" s="55"/>
      <c r="P24197" s="63"/>
      <c r="Q24197" s="63"/>
    </row>
    <row r="24198" spans="15:17">
      <c r="O24198" s="55"/>
      <c r="P24198" s="63"/>
      <c r="Q24198" s="63"/>
    </row>
    <row r="24199" spans="15:17">
      <c r="O24199" s="55"/>
      <c r="P24199" s="63"/>
      <c r="Q24199" s="63"/>
    </row>
    <row r="24200" spans="15:17">
      <c r="O24200" s="55"/>
      <c r="P24200" s="63"/>
      <c r="Q24200" s="63"/>
    </row>
    <row r="24201" spans="15:17">
      <c r="O24201" s="55"/>
      <c r="P24201" s="63"/>
      <c r="Q24201" s="63"/>
    </row>
    <row r="24202" spans="15:17">
      <c r="O24202" s="55"/>
      <c r="P24202" s="63"/>
      <c r="Q24202" s="63"/>
    </row>
    <row r="24203" spans="15:17">
      <c r="O24203" s="55"/>
      <c r="P24203" s="63"/>
      <c r="Q24203" s="63"/>
    </row>
    <row r="24204" spans="15:17">
      <c r="O24204" s="55"/>
      <c r="P24204" s="63"/>
      <c r="Q24204" s="63"/>
    </row>
    <row r="24205" spans="15:17">
      <c r="O24205" s="55"/>
      <c r="P24205" s="63"/>
      <c r="Q24205" s="63"/>
    </row>
    <row r="24206" spans="15:17">
      <c r="O24206" s="55"/>
      <c r="P24206" s="63"/>
      <c r="Q24206" s="63"/>
    </row>
    <row r="24207" spans="15:17">
      <c r="O24207" s="55"/>
      <c r="P24207" s="63"/>
      <c r="Q24207" s="63"/>
    </row>
    <row r="24208" spans="15:17">
      <c r="O24208" s="55"/>
      <c r="P24208" s="63"/>
      <c r="Q24208" s="63"/>
    </row>
    <row r="24209" spans="15:17">
      <c r="O24209" s="55"/>
      <c r="P24209" s="63"/>
      <c r="Q24209" s="63"/>
    </row>
    <row r="24210" spans="15:17">
      <c r="O24210" s="55"/>
      <c r="P24210" s="63"/>
      <c r="Q24210" s="63"/>
    </row>
    <row r="24211" spans="15:17">
      <c r="O24211" s="55"/>
      <c r="P24211" s="63"/>
      <c r="Q24211" s="63"/>
    </row>
    <row r="24212" spans="15:17">
      <c r="O24212" s="55"/>
      <c r="P24212" s="63"/>
      <c r="Q24212" s="63"/>
    </row>
    <row r="24213" spans="15:17">
      <c r="O24213" s="55"/>
      <c r="P24213" s="63"/>
      <c r="Q24213" s="63"/>
    </row>
    <row r="24214" spans="15:17">
      <c r="O24214" s="55"/>
      <c r="P24214" s="63"/>
      <c r="Q24214" s="63"/>
    </row>
    <row r="24215" spans="15:17">
      <c r="O24215" s="55"/>
      <c r="P24215" s="63"/>
      <c r="Q24215" s="63"/>
    </row>
    <row r="24216" spans="15:17">
      <c r="O24216" s="55"/>
      <c r="P24216" s="63"/>
      <c r="Q24216" s="63"/>
    </row>
    <row r="24217" spans="15:17">
      <c r="O24217" s="55"/>
      <c r="P24217" s="63"/>
      <c r="Q24217" s="63"/>
    </row>
    <row r="24218" spans="15:17">
      <c r="O24218" s="55"/>
      <c r="P24218" s="63"/>
      <c r="Q24218" s="63"/>
    </row>
    <row r="24219" spans="15:17">
      <c r="O24219" s="55"/>
      <c r="P24219" s="63"/>
      <c r="Q24219" s="63"/>
    </row>
    <row r="24220" spans="15:17">
      <c r="O24220" s="55"/>
      <c r="P24220" s="63"/>
      <c r="Q24220" s="63"/>
    </row>
    <row r="24221" spans="15:17">
      <c r="O24221" s="55"/>
      <c r="P24221" s="63"/>
      <c r="Q24221" s="63"/>
    </row>
    <row r="24222" spans="15:17">
      <c r="O24222" s="55"/>
      <c r="P24222" s="63"/>
      <c r="Q24222" s="63"/>
    </row>
    <row r="24223" spans="15:17">
      <c r="O24223" s="55"/>
      <c r="P24223" s="63"/>
      <c r="Q24223" s="63"/>
    </row>
    <row r="24224" spans="15:17">
      <c r="O24224" s="55"/>
      <c r="P24224" s="63"/>
      <c r="Q24224" s="63"/>
    </row>
    <row r="24225" spans="15:17">
      <c r="O24225" s="55"/>
      <c r="P24225" s="63"/>
      <c r="Q24225" s="63"/>
    </row>
    <row r="24226" spans="15:17">
      <c r="O24226" s="55"/>
      <c r="P24226" s="63"/>
      <c r="Q24226" s="63"/>
    </row>
    <row r="24227" spans="15:17">
      <c r="O24227" s="55"/>
      <c r="P24227" s="63"/>
      <c r="Q24227" s="63"/>
    </row>
    <row r="24228" spans="15:17">
      <c r="O24228" s="55"/>
      <c r="P24228" s="63"/>
      <c r="Q24228" s="63"/>
    </row>
    <row r="24229" spans="15:17">
      <c r="O24229" s="55"/>
      <c r="P24229" s="63"/>
      <c r="Q24229" s="63"/>
    </row>
    <row r="24230" spans="15:17">
      <c r="O24230" s="55"/>
      <c r="P24230" s="63"/>
      <c r="Q24230" s="63"/>
    </row>
    <row r="24231" spans="15:17">
      <c r="O24231" s="55"/>
      <c r="P24231" s="63"/>
      <c r="Q24231" s="63"/>
    </row>
    <row r="24232" spans="15:17">
      <c r="O24232" s="55"/>
      <c r="P24232" s="63"/>
      <c r="Q24232" s="63"/>
    </row>
    <row r="24233" spans="15:17">
      <c r="O24233" s="55"/>
      <c r="P24233" s="63"/>
      <c r="Q24233" s="63"/>
    </row>
    <row r="24234" spans="15:17">
      <c r="O24234" s="55"/>
      <c r="P24234" s="63"/>
      <c r="Q24234" s="63"/>
    </row>
    <row r="24235" spans="15:17">
      <c r="O24235" s="55"/>
      <c r="P24235" s="63"/>
      <c r="Q24235" s="63"/>
    </row>
    <row r="24236" spans="15:17">
      <c r="O24236" s="55"/>
      <c r="P24236" s="63"/>
      <c r="Q24236" s="63"/>
    </row>
    <row r="24237" spans="15:17">
      <c r="O24237" s="55"/>
      <c r="P24237" s="63"/>
      <c r="Q24237" s="63"/>
    </row>
    <row r="24238" spans="15:17">
      <c r="O24238" s="55"/>
      <c r="P24238" s="63"/>
      <c r="Q24238" s="63"/>
    </row>
    <row r="24239" spans="15:17">
      <c r="O24239" s="55"/>
      <c r="P24239" s="63"/>
      <c r="Q24239" s="63"/>
    </row>
    <row r="24240" spans="15:17">
      <c r="O24240" s="55"/>
      <c r="P24240" s="63"/>
      <c r="Q24240" s="63"/>
    </row>
    <row r="24241" spans="15:17">
      <c r="O24241" s="55"/>
      <c r="P24241" s="63"/>
      <c r="Q24241" s="63"/>
    </row>
    <row r="24242" spans="15:17">
      <c r="O24242" s="55"/>
      <c r="P24242" s="63"/>
      <c r="Q24242" s="63"/>
    </row>
    <row r="24243" spans="15:17">
      <c r="O24243" s="55"/>
      <c r="P24243" s="63"/>
      <c r="Q24243" s="63"/>
    </row>
    <row r="24244" spans="15:17">
      <c r="O24244" s="55"/>
      <c r="P24244" s="63"/>
      <c r="Q24244" s="63"/>
    </row>
    <row r="24245" spans="15:17">
      <c r="O24245" s="55"/>
      <c r="P24245" s="63"/>
      <c r="Q24245" s="63"/>
    </row>
    <row r="24246" spans="15:17">
      <c r="O24246" s="55"/>
      <c r="P24246" s="63"/>
      <c r="Q24246" s="63"/>
    </row>
    <row r="24247" spans="15:17">
      <c r="O24247" s="55"/>
      <c r="P24247" s="63"/>
      <c r="Q24247" s="63"/>
    </row>
    <row r="24248" spans="15:17">
      <c r="O24248" s="55"/>
      <c r="P24248" s="63"/>
      <c r="Q24248" s="63"/>
    </row>
    <row r="24249" spans="15:17">
      <c r="O24249" s="55"/>
      <c r="P24249" s="63"/>
      <c r="Q24249" s="63"/>
    </row>
    <row r="24250" spans="15:17">
      <c r="O24250" s="55"/>
      <c r="P24250" s="63"/>
      <c r="Q24250" s="63"/>
    </row>
    <row r="24251" spans="15:17">
      <c r="O24251" s="55"/>
      <c r="P24251" s="63"/>
      <c r="Q24251" s="63"/>
    </row>
    <row r="24252" spans="15:17">
      <c r="O24252" s="55"/>
      <c r="P24252" s="63"/>
      <c r="Q24252" s="63"/>
    </row>
    <row r="24253" spans="15:17">
      <c r="O24253" s="55"/>
      <c r="P24253" s="63"/>
      <c r="Q24253" s="63"/>
    </row>
    <row r="24254" spans="15:17">
      <c r="O24254" s="55"/>
      <c r="P24254" s="63"/>
      <c r="Q24254" s="63"/>
    </row>
    <row r="24255" spans="15:17">
      <c r="O24255" s="55"/>
      <c r="P24255" s="63"/>
      <c r="Q24255" s="63"/>
    </row>
    <row r="24256" spans="15:17">
      <c r="O24256" s="55"/>
      <c r="P24256" s="63"/>
      <c r="Q24256" s="63"/>
    </row>
    <row r="24257" spans="15:17">
      <c r="O24257" s="55"/>
      <c r="P24257" s="63"/>
      <c r="Q24257" s="63"/>
    </row>
    <row r="24258" spans="15:17">
      <c r="O24258" s="55"/>
      <c r="P24258" s="63"/>
      <c r="Q24258" s="63"/>
    </row>
    <row r="24259" spans="15:17">
      <c r="O24259" s="55"/>
      <c r="P24259" s="63"/>
      <c r="Q24259" s="63"/>
    </row>
    <row r="24260" spans="15:17">
      <c r="O24260" s="55"/>
      <c r="P24260" s="63"/>
      <c r="Q24260" s="63"/>
    </row>
    <row r="24261" spans="15:17">
      <c r="O24261" s="55"/>
      <c r="P24261" s="63"/>
      <c r="Q24261" s="63"/>
    </row>
    <row r="24262" spans="15:17">
      <c r="O24262" s="55"/>
      <c r="P24262" s="63"/>
      <c r="Q24262" s="63"/>
    </row>
    <row r="24263" spans="15:17">
      <c r="O24263" s="55"/>
      <c r="P24263" s="63"/>
      <c r="Q24263" s="63"/>
    </row>
    <row r="24264" spans="15:17">
      <c r="O24264" s="55"/>
      <c r="P24264" s="63"/>
      <c r="Q24264" s="63"/>
    </row>
    <row r="24265" spans="15:17">
      <c r="O24265" s="55"/>
      <c r="P24265" s="63"/>
      <c r="Q24265" s="63"/>
    </row>
    <row r="24266" spans="15:17">
      <c r="O24266" s="55"/>
      <c r="P24266" s="63"/>
      <c r="Q24266" s="63"/>
    </row>
    <row r="24267" spans="15:17">
      <c r="O24267" s="55"/>
      <c r="P24267" s="63"/>
      <c r="Q24267" s="63"/>
    </row>
    <row r="24268" spans="15:17">
      <c r="O24268" s="55"/>
      <c r="P24268" s="63"/>
      <c r="Q24268" s="63"/>
    </row>
    <row r="24269" spans="15:17">
      <c r="O24269" s="55"/>
      <c r="P24269" s="63"/>
      <c r="Q24269" s="63"/>
    </row>
    <row r="24270" spans="15:17">
      <c r="O24270" s="55"/>
      <c r="P24270" s="63"/>
      <c r="Q24270" s="63"/>
    </row>
    <row r="24271" spans="15:17">
      <c r="O24271" s="55"/>
      <c r="P24271" s="63"/>
      <c r="Q24271" s="63"/>
    </row>
    <row r="24272" spans="15:17">
      <c r="O24272" s="55"/>
      <c r="P24272" s="63"/>
      <c r="Q24272" s="63"/>
    </row>
    <row r="24273" spans="15:17">
      <c r="O24273" s="55"/>
      <c r="P24273" s="63"/>
      <c r="Q24273" s="63"/>
    </row>
    <row r="24274" spans="15:17">
      <c r="O24274" s="55"/>
      <c r="P24274" s="63"/>
      <c r="Q24274" s="63"/>
    </row>
    <row r="24275" spans="15:17">
      <c r="O24275" s="55"/>
      <c r="P24275" s="63"/>
      <c r="Q24275" s="63"/>
    </row>
    <row r="24276" spans="15:17">
      <c r="O24276" s="55"/>
      <c r="P24276" s="63"/>
      <c r="Q24276" s="63"/>
    </row>
    <row r="24277" spans="15:17">
      <c r="O24277" s="55"/>
      <c r="P24277" s="63"/>
      <c r="Q24277" s="63"/>
    </row>
    <row r="24278" spans="15:17">
      <c r="O24278" s="55"/>
      <c r="P24278" s="63"/>
      <c r="Q24278" s="63"/>
    </row>
    <row r="24279" spans="15:17">
      <c r="O24279" s="55"/>
      <c r="P24279" s="63"/>
      <c r="Q24279" s="63"/>
    </row>
    <row r="24280" spans="15:17">
      <c r="O24280" s="55"/>
      <c r="P24280" s="63"/>
      <c r="Q24280" s="63"/>
    </row>
    <row r="24281" spans="15:17">
      <c r="O24281" s="55"/>
      <c r="P24281" s="63"/>
      <c r="Q24281" s="63"/>
    </row>
    <row r="24282" spans="15:17">
      <c r="O24282" s="55"/>
      <c r="P24282" s="63"/>
      <c r="Q24282" s="63"/>
    </row>
    <row r="24283" spans="15:17">
      <c r="O24283" s="55"/>
      <c r="P24283" s="63"/>
      <c r="Q24283" s="63"/>
    </row>
    <row r="24284" spans="15:17">
      <c r="O24284" s="55"/>
      <c r="P24284" s="63"/>
      <c r="Q24284" s="63"/>
    </row>
    <row r="24285" spans="15:17">
      <c r="O24285" s="55"/>
      <c r="P24285" s="63"/>
      <c r="Q24285" s="63"/>
    </row>
    <row r="24286" spans="15:17">
      <c r="O24286" s="55"/>
      <c r="P24286" s="63"/>
      <c r="Q24286" s="63"/>
    </row>
    <row r="24287" spans="15:17">
      <c r="O24287" s="55"/>
      <c r="P24287" s="63"/>
      <c r="Q24287" s="63"/>
    </row>
    <row r="24288" spans="15:17">
      <c r="O24288" s="55"/>
      <c r="P24288" s="63"/>
      <c r="Q24288" s="63"/>
    </row>
    <row r="24289" spans="15:17">
      <c r="O24289" s="55"/>
      <c r="P24289" s="63"/>
      <c r="Q24289" s="63"/>
    </row>
    <row r="24290" spans="15:17">
      <c r="O24290" s="55"/>
      <c r="P24290" s="63"/>
      <c r="Q24290" s="63"/>
    </row>
    <row r="24291" spans="15:17">
      <c r="O24291" s="55"/>
      <c r="P24291" s="63"/>
      <c r="Q24291" s="63"/>
    </row>
    <row r="24292" spans="15:17">
      <c r="O24292" s="55"/>
      <c r="P24292" s="63"/>
      <c r="Q24292" s="63"/>
    </row>
    <row r="24293" spans="15:17">
      <c r="O24293" s="55"/>
      <c r="P24293" s="63"/>
      <c r="Q24293" s="63"/>
    </row>
    <row r="24294" spans="15:17">
      <c r="O24294" s="55"/>
      <c r="P24294" s="63"/>
      <c r="Q24294" s="63"/>
    </row>
    <row r="24295" spans="15:17">
      <c r="O24295" s="55"/>
      <c r="P24295" s="63"/>
      <c r="Q24295" s="63"/>
    </row>
    <row r="24296" spans="15:17">
      <c r="O24296" s="55"/>
      <c r="P24296" s="63"/>
      <c r="Q24296" s="63"/>
    </row>
    <row r="24297" spans="15:17">
      <c r="O24297" s="55"/>
      <c r="P24297" s="63"/>
      <c r="Q24297" s="63"/>
    </row>
    <row r="24298" spans="15:17">
      <c r="O24298" s="55"/>
      <c r="P24298" s="63"/>
      <c r="Q24298" s="63"/>
    </row>
    <row r="24299" spans="15:17">
      <c r="O24299" s="55"/>
      <c r="P24299" s="63"/>
      <c r="Q24299" s="63"/>
    </row>
    <row r="24300" spans="15:17">
      <c r="O24300" s="55"/>
      <c r="P24300" s="63"/>
      <c r="Q24300" s="63"/>
    </row>
    <row r="24301" spans="15:17">
      <c r="O24301" s="55"/>
      <c r="P24301" s="63"/>
      <c r="Q24301" s="63"/>
    </row>
    <row r="24302" spans="15:17">
      <c r="O24302" s="55"/>
      <c r="P24302" s="63"/>
      <c r="Q24302" s="63"/>
    </row>
    <row r="24303" spans="15:17">
      <c r="O24303" s="55"/>
      <c r="P24303" s="63"/>
      <c r="Q24303" s="63"/>
    </row>
    <row r="24304" spans="15:17">
      <c r="O24304" s="55"/>
      <c r="P24304" s="63"/>
      <c r="Q24304" s="63"/>
    </row>
    <row r="24305" spans="15:17">
      <c r="O24305" s="55"/>
      <c r="P24305" s="63"/>
      <c r="Q24305" s="63"/>
    </row>
    <row r="24306" spans="15:17">
      <c r="O24306" s="55"/>
      <c r="P24306" s="63"/>
      <c r="Q24306" s="63"/>
    </row>
    <row r="24307" spans="15:17">
      <c r="O24307" s="55"/>
      <c r="P24307" s="63"/>
      <c r="Q24307" s="63"/>
    </row>
    <row r="24308" spans="15:17">
      <c r="O24308" s="55"/>
      <c r="P24308" s="63"/>
      <c r="Q24308" s="63"/>
    </row>
    <row r="24309" spans="15:17">
      <c r="O24309" s="55"/>
      <c r="P24309" s="63"/>
      <c r="Q24309" s="63"/>
    </row>
    <row r="24310" spans="15:17">
      <c r="O24310" s="55"/>
      <c r="P24310" s="63"/>
      <c r="Q24310" s="63"/>
    </row>
    <row r="24311" spans="15:17">
      <c r="O24311" s="55"/>
      <c r="P24311" s="63"/>
      <c r="Q24311" s="63"/>
    </row>
    <row r="24312" spans="15:17">
      <c r="O24312" s="55"/>
      <c r="P24312" s="63"/>
      <c r="Q24312" s="63"/>
    </row>
    <row r="24313" spans="15:17">
      <c r="O24313" s="55"/>
      <c r="P24313" s="63"/>
      <c r="Q24313" s="63"/>
    </row>
    <row r="24314" spans="15:17">
      <c r="O24314" s="55"/>
      <c r="P24314" s="63"/>
      <c r="Q24314" s="63"/>
    </row>
    <row r="24315" spans="15:17">
      <c r="O24315" s="55"/>
      <c r="P24315" s="63"/>
      <c r="Q24315" s="63"/>
    </row>
    <row r="24316" spans="15:17">
      <c r="O24316" s="55"/>
      <c r="P24316" s="63"/>
      <c r="Q24316" s="63"/>
    </row>
    <row r="24317" spans="15:17">
      <c r="O24317" s="55"/>
      <c r="P24317" s="63"/>
      <c r="Q24317" s="63"/>
    </row>
    <row r="24318" spans="15:17">
      <c r="O24318" s="55"/>
      <c r="P24318" s="63"/>
      <c r="Q24318" s="63"/>
    </row>
    <row r="24319" spans="15:17">
      <c r="O24319" s="55"/>
      <c r="P24319" s="63"/>
      <c r="Q24319" s="63"/>
    </row>
    <row r="24320" spans="15:17">
      <c r="O24320" s="55"/>
      <c r="P24320" s="63"/>
      <c r="Q24320" s="63"/>
    </row>
    <row r="24321" spans="15:17">
      <c r="O24321" s="55"/>
      <c r="P24321" s="63"/>
      <c r="Q24321" s="63"/>
    </row>
    <row r="24322" spans="15:17">
      <c r="O24322" s="55"/>
      <c r="P24322" s="63"/>
      <c r="Q24322" s="63"/>
    </row>
    <row r="24323" spans="15:17">
      <c r="O24323" s="55"/>
      <c r="P24323" s="63"/>
      <c r="Q24323" s="63"/>
    </row>
    <row r="24324" spans="15:17">
      <c r="O24324" s="55"/>
      <c r="P24324" s="63"/>
      <c r="Q24324" s="63"/>
    </row>
    <row r="24325" spans="15:17">
      <c r="O24325" s="55"/>
      <c r="P24325" s="63"/>
      <c r="Q24325" s="63"/>
    </row>
    <row r="24326" spans="15:17">
      <c r="O24326" s="55"/>
      <c r="P24326" s="63"/>
      <c r="Q24326" s="63"/>
    </row>
    <row r="24327" spans="15:17">
      <c r="O24327" s="55"/>
      <c r="P24327" s="63"/>
      <c r="Q24327" s="63"/>
    </row>
    <row r="24328" spans="15:17">
      <c r="O24328" s="55"/>
      <c r="P24328" s="63"/>
      <c r="Q24328" s="63"/>
    </row>
    <row r="24329" spans="15:17">
      <c r="O24329" s="55"/>
      <c r="P24329" s="63"/>
      <c r="Q24329" s="63"/>
    </row>
    <row r="24330" spans="15:17">
      <c r="O24330" s="55"/>
      <c r="P24330" s="63"/>
      <c r="Q24330" s="63"/>
    </row>
    <row r="24331" spans="15:17">
      <c r="P24331" s="63"/>
      <c r="Q24331" s="63"/>
    </row>
    <row r="24332" spans="15:17">
      <c r="P24332" s="63"/>
      <c r="Q24332" s="63"/>
    </row>
    <row r="24333" spans="15:17">
      <c r="P24333" s="63"/>
      <c r="Q24333" s="63"/>
    </row>
    <row r="24334" spans="15:17">
      <c r="P24334" s="63"/>
      <c r="Q24334" s="63"/>
    </row>
    <row r="24335" spans="15:17">
      <c r="P24335" s="63"/>
      <c r="Q24335" s="63"/>
    </row>
    <row r="24336" spans="15:17">
      <c r="P24336" s="63"/>
      <c r="Q24336" s="63"/>
    </row>
    <row r="24337" spans="16:17">
      <c r="P24337" s="63"/>
      <c r="Q24337" s="63"/>
    </row>
    <row r="24338" spans="16:17">
      <c r="P24338" s="63"/>
      <c r="Q24338" s="63"/>
    </row>
    <row r="24339" spans="16:17">
      <c r="P24339" s="63"/>
      <c r="Q24339" s="63"/>
    </row>
    <row r="24340" spans="16:17">
      <c r="P24340" s="63"/>
      <c r="Q24340" s="63"/>
    </row>
    <row r="24341" spans="16:17">
      <c r="P24341" s="63"/>
      <c r="Q24341" s="63"/>
    </row>
    <row r="24342" spans="16:17">
      <c r="P24342" s="63"/>
      <c r="Q24342" s="63"/>
    </row>
    <row r="24343" spans="16:17">
      <c r="P24343" s="63"/>
      <c r="Q24343" s="63"/>
    </row>
    <row r="24344" spans="16:17">
      <c r="P24344" s="63"/>
      <c r="Q24344" s="63"/>
    </row>
    <row r="24345" spans="16:17">
      <c r="P24345" s="63"/>
      <c r="Q24345" s="63"/>
    </row>
    <row r="24346" spans="16:17">
      <c r="P24346" s="63"/>
      <c r="Q24346" s="63"/>
    </row>
    <row r="24347" spans="16:17">
      <c r="P24347" s="63"/>
      <c r="Q24347" s="63"/>
    </row>
    <row r="24348" spans="16:17">
      <c r="P24348" s="63"/>
      <c r="Q24348" s="63"/>
    </row>
    <row r="24349" spans="16:17">
      <c r="P24349" s="63"/>
      <c r="Q24349" s="63"/>
    </row>
    <row r="24350" spans="16:17">
      <c r="P24350" s="63"/>
      <c r="Q24350" s="63"/>
    </row>
    <row r="24351" spans="16:17">
      <c r="P24351" s="63"/>
      <c r="Q24351" s="63"/>
    </row>
    <row r="24352" spans="16:17">
      <c r="P24352" s="63"/>
      <c r="Q24352" s="63"/>
    </row>
    <row r="24353" spans="16:17">
      <c r="P24353" s="63"/>
      <c r="Q24353" s="63"/>
    </row>
    <row r="24354" spans="16:17">
      <c r="P24354" s="63"/>
      <c r="Q24354" s="63"/>
    </row>
    <row r="24355" spans="16:17">
      <c r="P24355" s="63"/>
      <c r="Q24355" s="63"/>
    </row>
    <row r="24356" spans="16:17">
      <c r="P24356" s="63"/>
      <c r="Q24356" s="63"/>
    </row>
    <row r="24357" spans="16:17">
      <c r="P24357" s="63"/>
      <c r="Q24357" s="63"/>
    </row>
    <row r="24358" spans="16:17">
      <c r="P24358" s="63"/>
      <c r="Q24358" s="63"/>
    </row>
    <row r="24359" spans="16:17">
      <c r="P24359" s="63"/>
      <c r="Q24359" s="63"/>
    </row>
    <row r="24360" spans="16:17">
      <c r="P24360" s="63"/>
      <c r="Q24360" s="63"/>
    </row>
    <row r="24361" spans="16:17">
      <c r="P24361" s="63"/>
      <c r="Q24361" s="63"/>
    </row>
    <row r="24362" spans="16:17">
      <c r="P24362" s="63"/>
      <c r="Q24362" s="63"/>
    </row>
    <row r="24363" spans="16:17">
      <c r="P24363" s="63"/>
      <c r="Q24363" s="63"/>
    </row>
    <row r="24364" spans="16:17">
      <c r="P24364" s="63"/>
      <c r="Q24364" s="63"/>
    </row>
    <row r="24365" spans="16:17">
      <c r="P24365" s="63"/>
      <c r="Q24365" s="63"/>
    </row>
    <row r="24366" spans="16:17">
      <c r="P24366" s="63"/>
      <c r="Q24366" s="63"/>
    </row>
    <row r="24367" spans="16:17">
      <c r="P24367" s="63"/>
      <c r="Q24367" s="63"/>
    </row>
    <row r="24368" spans="16:17">
      <c r="P24368" s="63"/>
      <c r="Q24368" s="63"/>
    </row>
    <row r="24369" spans="16:17">
      <c r="P24369" s="63"/>
      <c r="Q24369" s="63"/>
    </row>
    <row r="24370" spans="16:17">
      <c r="P24370" s="63"/>
      <c r="Q24370" s="63"/>
    </row>
    <row r="24371" spans="16:17">
      <c r="P24371" s="63"/>
      <c r="Q24371" s="63"/>
    </row>
    <row r="24372" spans="16:17">
      <c r="P24372" s="63"/>
      <c r="Q24372" s="63"/>
    </row>
    <row r="24373" spans="16:17">
      <c r="P24373" s="63"/>
      <c r="Q24373" s="63"/>
    </row>
    <row r="24374" spans="16:17">
      <c r="P24374" s="63"/>
      <c r="Q24374" s="63"/>
    </row>
    <row r="24375" spans="16:17">
      <c r="P24375" s="63"/>
      <c r="Q24375" s="63"/>
    </row>
    <row r="24376" spans="16:17">
      <c r="P24376" s="63"/>
      <c r="Q24376" s="63"/>
    </row>
    <row r="24377" spans="16:17">
      <c r="P24377" s="63"/>
      <c r="Q24377" s="63"/>
    </row>
    <row r="24378" spans="16:17">
      <c r="P24378" s="63"/>
      <c r="Q24378" s="63"/>
    </row>
    <row r="24379" spans="16:17">
      <c r="P24379" s="63"/>
      <c r="Q24379" s="63"/>
    </row>
    <row r="24380" spans="16:17">
      <c r="P24380" s="63"/>
      <c r="Q24380" s="63"/>
    </row>
    <row r="24381" spans="16:17">
      <c r="P24381" s="63"/>
      <c r="Q24381" s="63"/>
    </row>
    <row r="24382" spans="16:17">
      <c r="P24382" s="63"/>
      <c r="Q24382" s="63"/>
    </row>
    <row r="24383" spans="16:17">
      <c r="P24383" s="63"/>
      <c r="Q24383" s="63"/>
    </row>
    <row r="24384" spans="16:17">
      <c r="P24384" s="63"/>
      <c r="Q24384" s="63"/>
    </row>
    <row r="24385" spans="16:17">
      <c r="P24385" s="63"/>
      <c r="Q24385" s="63"/>
    </row>
    <row r="24386" spans="16:17">
      <c r="P24386" s="63"/>
      <c r="Q24386" s="63"/>
    </row>
    <row r="24387" spans="16:17">
      <c r="P24387" s="63"/>
      <c r="Q24387" s="63"/>
    </row>
    <row r="24388" spans="16:17">
      <c r="P24388" s="63"/>
      <c r="Q24388" s="63"/>
    </row>
    <row r="24389" spans="16:17">
      <c r="P24389" s="63"/>
      <c r="Q24389" s="63"/>
    </row>
    <row r="24390" spans="16:17">
      <c r="P24390" s="63"/>
      <c r="Q24390" s="63"/>
    </row>
    <row r="24391" spans="16:17">
      <c r="P24391" s="63"/>
      <c r="Q24391" s="63"/>
    </row>
    <row r="24392" spans="16:17">
      <c r="P24392" s="63"/>
      <c r="Q24392" s="63"/>
    </row>
    <row r="24393" spans="16:17">
      <c r="P24393" s="63"/>
      <c r="Q24393" s="63"/>
    </row>
    <row r="24394" spans="16:17">
      <c r="P24394" s="63"/>
      <c r="Q24394" s="63"/>
    </row>
    <row r="24395" spans="16:17">
      <c r="P24395" s="63"/>
      <c r="Q24395" s="63"/>
    </row>
    <row r="24396" spans="16:17">
      <c r="P24396" s="63"/>
      <c r="Q24396" s="63"/>
    </row>
    <row r="24397" spans="16:17">
      <c r="P24397" s="63"/>
      <c r="Q24397" s="63"/>
    </row>
    <row r="24398" spans="16:17">
      <c r="P24398" s="63"/>
      <c r="Q24398" s="63"/>
    </row>
    <row r="24399" spans="16:17">
      <c r="P24399" s="63"/>
      <c r="Q24399" s="63"/>
    </row>
    <row r="24400" spans="16:17">
      <c r="P24400" s="63"/>
      <c r="Q24400" s="63"/>
    </row>
    <row r="24401" spans="16:17">
      <c r="P24401" s="63"/>
      <c r="Q24401" s="63"/>
    </row>
    <row r="24402" spans="16:17">
      <c r="P24402" s="63"/>
      <c r="Q24402" s="63"/>
    </row>
    <row r="24403" spans="16:17">
      <c r="P24403" s="63"/>
      <c r="Q24403" s="63"/>
    </row>
    <row r="24404" spans="16:17">
      <c r="P24404" s="63"/>
      <c r="Q24404" s="63"/>
    </row>
    <row r="24405" spans="16:17">
      <c r="P24405" s="63"/>
      <c r="Q24405" s="63"/>
    </row>
    <row r="24406" spans="16:17">
      <c r="P24406" s="63"/>
      <c r="Q24406" s="63"/>
    </row>
    <row r="24407" spans="16:17">
      <c r="P24407" s="63"/>
      <c r="Q24407" s="63"/>
    </row>
    <row r="24408" spans="16:17">
      <c r="P24408" s="63"/>
      <c r="Q24408" s="63"/>
    </row>
    <row r="24409" spans="16:17">
      <c r="P24409" s="63"/>
      <c r="Q24409" s="63"/>
    </row>
    <row r="24410" spans="16:17">
      <c r="P24410" s="63"/>
      <c r="Q24410" s="63"/>
    </row>
    <row r="24411" spans="16:17">
      <c r="P24411" s="63"/>
      <c r="Q24411" s="63"/>
    </row>
    <row r="24412" spans="16:17">
      <c r="P24412" s="63"/>
      <c r="Q24412" s="63"/>
    </row>
    <row r="24413" spans="16:17">
      <c r="P24413" s="63"/>
      <c r="Q24413" s="63"/>
    </row>
    <row r="24414" spans="16:17">
      <c r="P24414" s="63"/>
      <c r="Q24414" s="63"/>
    </row>
    <row r="24415" spans="16:17">
      <c r="P24415" s="63"/>
      <c r="Q24415" s="63"/>
    </row>
    <row r="24416" spans="16:17">
      <c r="P24416" s="63"/>
      <c r="Q24416" s="63"/>
    </row>
    <row r="24417" spans="16:17">
      <c r="P24417" s="63"/>
      <c r="Q24417" s="63"/>
    </row>
    <row r="24418" spans="16:17">
      <c r="P24418" s="63"/>
      <c r="Q24418" s="63"/>
    </row>
    <row r="24419" spans="16:17">
      <c r="P24419" s="63"/>
      <c r="Q24419" s="63"/>
    </row>
    <row r="24420" spans="16:17">
      <c r="P24420" s="63"/>
      <c r="Q24420" s="63"/>
    </row>
    <row r="24421" spans="16:17">
      <c r="P24421" s="63"/>
      <c r="Q24421" s="63"/>
    </row>
    <row r="24422" spans="16:17">
      <c r="P24422" s="63"/>
      <c r="Q24422" s="63"/>
    </row>
    <row r="24423" spans="16:17">
      <c r="P24423" s="63"/>
      <c r="Q24423" s="63"/>
    </row>
    <row r="24424" spans="16:17">
      <c r="P24424" s="63"/>
      <c r="Q24424" s="63"/>
    </row>
    <row r="24425" spans="16:17">
      <c r="P24425" s="63"/>
      <c r="Q24425" s="63"/>
    </row>
    <row r="24426" spans="16:17">
      <c r="P24426" s="63"/>
      <c r="Q24426" s="63"/>
    </row>
    <row r="24427" spans="16:17">
      <c r="P24427" s="63"/>
      <c r="Q24427" s="63"/>
    </row>
    <row r="24428" spans="16:17">
      <c r="P24428" s="63"/>
      <c r="Q24428" s="63"/>
    </row>
    <row r="24429" spans="16:17">
      <c r="P24429" s="63"/>
      <c r="Q24429" s="63"/>
    </row>
    <row r="24430" spans="16:17">
      <c r="P24430" s="63"/>
      <c r="Q24430" s="63"/>
    </row>
    <row r="24431" spans="16:17">
      <c r="P24431" s="63"/>
      <c r="Q24431" s="63"/>
    </row>
    <row r="24432" spans="16:17">
      <c r="P24432" s="63"/>
      <c r="Q24432" s="63"/>
    </row>
    <row r="24433" spans="16:17">
      <c r="P24433" s="63"/>
      <c r="Q24433" s="63"/>
    </row>
    <row r="24434" spans="16:17">
      <c r="P24434" s="63"/>
      <c r="Q24434" s="63"/>
    </row>
    <row r="24435" spans="16:17">
      <c r="P24435" s="63"/>
      <c r="Q24435" s="63"/>
    </row>
    <row r="24436" spans="16:17">
      <c r="P24436" s="63"/>
      <c r="Q24436" s="63"/>
    </row>
    <row r="24437" spans="16:17">
      <c r="P24437" s="63"/>
      <c r="Q24437" s="63"/>
    </row>
    <row r="24438" spans="16:17">
      <c r="P24438" s="63"/>
      <c r="Q24438" s="63"/>
    </row>
    <row r="24439" spans="16:17">
      <c r="P24439" s="63"/>
      <c r="Q24439" s="63"/>
    </row>
    <row r="24440" spans="16:17">
      <c r="P24440" s="63"/>
      <c r="Q24440" s="63"/>
    </row>
    <row r="24441" spans="16:17">
      <c r="P24441" s="63"/>
      <c r="Q24441" s="63"/>
    </row>
    <row r="24442" spans="16:17">
      <c r="P24442" s="63"/>
      <c r="Q24442" s="63"/>
    </row>
    <row r="24443" spans="16:17">
      <c r="P24443" s="63"/>
      <c r="Q24443" s="63"/>
    </row>
    <row r="24444" spans="16:17">
      <c r="P24444" s="63"/>
      <c r="Q24444" s="63"/>
    </row>
    <row r="24445" spans="16:17">
      <c r="P24445" s="63"/>
      <c r="Q24445" s="63"/>
    </row>
    <row r="24446" spans="16:17">
      <c r="P24446" s="63"/>
      <c r="Q24446" s="63"/>
    </row>
    <row r="24447" spans="16:17">
      <c r="P24447" s="63"/>
      <c r="Q24447" s="63"/>
    </row>
    <row r="24448" spans="16:17">
      <c r="P24448" s="63"/>
      <c r="Q24448" s="63"/>
    </row>
    <row r="24449" spans="16:17">
      <c r="P24449" s="63"/>
      <c r="Q24449" s="63"/>
    </row>
    <row r="24450" spans="16:17">
      <c r="P24450" s="63"/>
      <c r="Q24450" s="63"/>
    </row>
    <row r="24451" spans="16:17">
      <c r="P24451" s="63"/>
      <c r="Q24451" s="63"/>
    </row>
    <row r="24452" spans="16:17">
      <c r="P24452" s="63"/>
      <c r="Q24452" s="63"/>
    </row>
    <row r="24453" spans="16:17">
      <c r="P24453" s="63"/>
      <c r="Q24453" s="63"/>
    </row>
    <row r="24454" spans="16:17">
      <c r="P24454" s="63"/>
      <c r="Q24454" s="63"/>
    </row>
    <row r="24455" spans="16:17">
      <c r="P24455" s="63"/>
      <c r="Q24455" s="63"/>
    </row>
    <row r="24456" spans="16:17">
      <c r="P24456" s="63"/>
      <c r="Q24456" s="63"/>
    </row>
    <row r="24457" spans="16:17">
      <c r="P24457" s="63"/>
      <c r="Q24457" s="63"/>
    </row>
    <row r="24458" spans="16:17">
      <c r="P24458" s="63"/>
      <c r="Q24458" s="63"/>
    </row>
    <row r="24459" spans="16:17">
      <c r="P24459" s="63"/>
      <c r="Q24459" s="63"/>
    </row>
    <row r="24460" spans="16:17">
      <c r="P24460" s="63"/>
      <c r="Q24460" s="63"/>
    </row>
    <row r="24461" spans="16:17">
      <c r="P24461" s="63"/>
      <c r="Q24461" s="63"/>
    </row>
    <row r="24462" spans="16:17">
      <c r="P24462" s="63"/>
      <c r="Q24462" s="63"/>
    </row>
    <row r="24463" spans="16:17">
      <c r="P24463" s="63"/>
      <c r="Q24463" s="63"/>
    </row>
    <row r="24464" spans="16:17">
      <c r="P24464" s="63"/>
      <c r="Q24464" s="63"/>
    </row>
    <row r="24465" spans="16:17">
      <c r="P24465" s="63"/>
      <c r="Q24465" s="63"/>
    </row>
    <row r="24466" spans="16:17">
      <c r="P24466" s="63"/>
      <c r="Q24466" s="63"/>
    </row>
    <row r="24467" spans="16:17">
      <c r="P24467" s="63"/>
      <c r="Q24467" s="63"/>
    </row>
    <row r="24468" spans="16:17">
      <c r="P24468" s="63"/>
      <c r="Q24468" s="63"/>
    </row>
    <row r="24469" spans="16:17">
      <c r="P24469" s="63"/>
      <c r="Q24469" s="63"/>
    </row>
    <row r="24470" spans="16:17">
      <c r="P24470" s="63"/>
      <c r="Q24470" s="63"/>
    </row>
    <row r="24471" spans="16:17">
      <c r="P24471" s="63"/>
      <c r="Q24471" s="63"/>
    </row>
    <row r="24472" spans="16:17">
      <c r="P24472" s="63"/>
      <c r="Q24472" s="63"/>
    </row>
    <row r="24473" spans="16:17">
      <c r="P24473" s="63"/>
      <c r="Q24473" s="63"/>
    </row>
    <row r="24474" spans="16:17">
      <c r="P24474" s="63"/>
      <c r="Q24474" s="63"/>
    </row>
    <row r="24475" spans="16:17">
      <c r="P24475" s="63"/>
      <c r="Q24475" s="63"/>
    </row>
    <row r="24476" spans="16:17">
      <c r="P24476" s="63"/>
      <c r="Q24476" s="63"/>
    </row>
    <row r="24477" spans="16:17">
      <c r="P24477" s="63"/>
      <c r="Q24477" s="63"/>
    </row>
    <row r="24478" spans="16:17">
      <c r="P24478" s="63"/>
      <c r="Q24478" s="63"/>
    </row>
    <row r="24479" spans="16:17">
      <c r="P24479" s="63"/>
      <c r="Q24479" s="63"/>
    </row>
    <row r="24480" spans="16:17">
      <c r="P24480" s="63"/>
      <c r="Q24480" s="63"/>
    </row>
    <row r="24481" spans="16:17">
      <c r="P24481" s="63"/>
      <c r="Q24481" s="63"/>
    </row>
    <row r="24482" spans="16:17">
      <c r="P24482" s="63"/>
      <c r="Q24482" s="63"/>
    </row>
    <row r="24483" spans="16:17">
      <c r="P24483" s="63"/>
      <c r="Q24483" s="63"/>
    </row>
    <row r="24484" spans="16:17">
      <c r="P24484" s="63"/>
      <c r="Q24484" s="63"/>
    </row>
    <row r="24485" spans="16:17">
      <c r="P24485" s="63"/>
      <c r="Q24485" s="63"/>
    </row>
    <row r="24486" spans="16:17">
      <c r="P24486" s="63"/>
      <c r="Q24486" s="63"/>
    </row>
    <row r="24487" spans="16:17">
      <c r="P24487" s="63"/>
      <c r="Q24487" s="63"/>
    </row>
    <row r="24488" spans="16:17">
      <c r="P24488" s="63"/>
      <c r="Q24488" s="63"/>
    </row>
    <row r="24489" spans="16:17">
      <c r="P24489" s="63"/>
      <c r="Q24489" s="63"/>
    </row>
    <row r="24490" spans="16:17">
      <c r="P24490" s="63"/>
      <c r="Q24490" s="63"/>
    </row>
    <row r="24491" spans="16:17">
      <c r="P24491" s="63"/>
      <c r="Q24491" s="63"/>
    </row>
    <row r="24492" spans="16:17">
      <c r="P24492" s="63"/>
      <c r="Q24492" s="63"/>
    </row>
    <row r="24493" spans="16:17">
      <c r="P24493" s="63"/>
      <c r="Q24493" s="63"/>
    </row>
    <row r="24494" spans="16:17">
      <c r="P24494" s="63"/>
      <c r="Q24494" s="63"/>
    </row>
    <row r="24495" spans="16:17">
      <c r="P24495" s="63"/>
      <c r="Q24495" s="63"/>
    </row>
    <row r="24496" spans="16:17">
      <c r="P24496" s="63"/>
      <c r="Q24496" s="63"/>
    </row>
    <row r="24497" spans="16:17">
      <c r="P24497" s="63"/>
      <c r="Q24497" s="63"/>
    </row>
    <row r="24498" spans="16:17">
      <c r="P24498" s="63"/>
      <c r="Q24498" s="63"/>
    </row>
    <row r="24499" spans="16:17">
      <c r="P24499" s="63"/>
      <c r="Q24499" s="63"/>
    </row>
    <row r="24500" spans="16:17">
      <c r="P24500" s="63"/>
      <c r="Q24500" s="63"/>
    </row>
    <row r="24501" spans="16:17">
      <c r="P24501" s="63"/>
      <c r="Q24501" s="63"/>
    </row>
    <row r="24502" spans="16:17">
      <c r="P24502" s="63"/>
      <c r="Q24502" s="63"/>
    </row>
    <row r="24503" spans="16:17">
      <c r="P24503" s="63"/>
      <c r="Q24503" s="63"/>
    </row>
    <row r="24504" spans="16:17">
      <c r="P24504" s="63"/>
      <c r="Q24504" s="63"/>
    </row>
    <row r="24505" spans="16:17">
      <c r="P24505" s="63"/>
      <c r="Q24505" s="63"/>
    </row>
    <row r="24506" spans="16:17">
      <c r="P24506" s="63"/>
      <c r="Q24506" s="63"/>
    </row>
    <row r="24507" spans="16:17">
      <c r="P24507" s="63"/>
      <c r="Q24507" s="63"/>
    </row>
    <row r="24508" spans="16:17">
      <c r="P24508" s="63"/>
      <c r="Q24508" s="63"/>
    </row>
    <row r="24509" spans="16:17">
      <c r="P24509" s="63"/>
      <c r="Q24509" s="63"/>
    </row>
    <row r="24510" spans="16:17">
      <c r="P24510" s="63"/>
      <c r="Q24510" s="63"/>
    </row>
    <row r="24511" spans="16:17">
      <c r="P24511" s="63"/>
      <c r="Q24511" s="63"/>
    </row>
    <row r="24512" spans="16:17">
      <c r="P24512" s="63"/>
      <c r="Q24512" s="63"/>
    </row>
    <row r="24513" spans="16:17">
      <c r="P24513" s="63"/>
      <c r="Q24513" s="63"/>
    </row>
    <row r="24514" spans="16:17">
      <c r="P24514" s="63"/>
      <c r="Q24514" s="63"/>
    </row>
    <row r="24515" spans="16:17">
      <c r="P24515" s="63"/>
      <c r="Q24515" s="63"/>
    </row>
    <row r="24516" spans="16:17">
      <c r="P24516" s="63"/>
      <c r="Q24516" s="63"/>
    </row>
    <row r="24517" spans="16:17">
      <c r="P24517" s="63"/>
      <c r="Q24517" s="63"/>
    </row>
    <row r="24518" spans="16:17">
      <c r="P24518" s="63"/>
      <c r="Q24518" s="63"/>
    </row>
    <row r="24519" spans="16:17">
      <c r="P24519" s="63"/>
      <c r="Q24519" s="63"/>
    </row>
    <row r="24520" spans="16:17">
      <c r="P24520" s="63"/>
      <c r="Q24520" s="63"/>
    </row>
    <row r="24521" spans="16:17">
      <c r="P24521" s="63"/>
      <c r="Q24521" s="63"/>
    </row>
    <row r="24522" spans="16:17">
      <c r="P24522" s="63"/>
      <c r="Q24522" s="63"/>
    </row>
    <row r="24523" spans="16:17">
      <c r="P24523" s="63"/>
      <c r="Q24523" s="63"/>
    </row>
    <row r="24524" spans="16:17">
      <c r="P24524" s="63"/>
      <c r="Q24524" s="63"/>
    </row>
    <row r="24525" spans="16:17">
      <c r="P24525" s="63"/>
      <c r="Q24525" s="63"/>
    </row>
    <row r="24526" spans="16:17">
      <c r="P24526" s="63"/>
      <c r="Q24526" s="63"/>
    </row>
    <row r="24527" spans="16:17">
      <c r="P24527" s="63"/>
      <c r="Q24527" s="63"/>
    </row>
    <row r="24528" spans="16:17">
      <c r="P24528" s="63"/>
      <c r="Q24528" s="63"/>
    </row>
    <row r="24529" spans="16:17">
      <c r="P24529" s="63"/>
      <c r="Q24529" s="63"/>
    </row>
    <row r="24530" spans="16:17">
      <c r="P24530" s="63"/>
      <c r="Q24530" s="63"/>
    </row>
    <row r="24531" spans="16:17">
      <c r="P24531" s="63"/>
      <c r="Q24531" s="63"/>
    </row>
    <row r="24532" spans="16:17">
      <c r="P24532" s="63"/>
      <c r="Q24532" s="63"/>
    </row>
    <row r="24533" spans="16:17">
      <c r="P24533" s="63"/>
      <c r="Q24533" s="63"/>
    </row>
    <row r="24534" spans="16:17">
      <c r="P24534" s="63"/>
      <c r="Q24534" s="63"/>
    </row>
    <row r="24535" spans="16:17">
      <c r="P24535" s="63"/>
      <c r="Q24535" s="63"/>
    </row>
    <row r="24536" spans="16:17">
      <c r="P24536" s="63"/>
      <c r="Q24536" s="63"/>
    </row>
    <row r="24537" spans="16:17">
      <c r="P24537" s="63"/>
      <c r="Q24537" s="63"/>
    </row>
    <row r="24538" spans="16:17">
      <c r="P24538" s="63"/>
      <c r="Q24538" s="63"/>
    </row>
    <row r="24539" spans="16:17">
      <c r="P24539" s="63"/>
      <c r="Q24539" s="63"/>
    </row>
    <row r="24540" spans="16:17">
      <c r="P24540" s="63"/>
      <c r="Q24540" s="63"/>
    </row>
    <row r="24541" spans="16:17">
      <c r="P24541" s="63"/>
      <c r="Q24541" s="63"/>
    </row>
    <row r="24542" spans="16:17">
      <c r="P24542" s="63"/>
      <c r="Q24542" s="63"/>
    </row>
    <row r="24543" spans="16:17">
      <c r="P24543" s="63"/>
      <c r="Q24543" s="63"/>
    </row>
    <row r="24544" spans="16:17">
      <c r="P24544" s="63"/>
      <c r="Q24544" s="63"/>
    </row>
    <row r="24545" spans="16:17">
      <c r="P24545" s="63"/>
      <c r="Q24545" s="63"/>
    </row>
    <row r="24546" spans="16:17">
      <c r="P24546" s="63"/>
      <c r="Q24546" s="63"/>
    </row>
    <row r="24547" spans="16:17">
      <c r="P24547" s="63"/>
      <c r="Q24547" s="63"/>
    </row>
    <row r="24548" spans="16:17">
      <c r="P24548" s="63"/>
      <c r="Q24548" s="63"/>
    </row>
    <row r="24549" spans="16:17">
      <c r="P24549" s="63"/>
      <c r="Q24549" s="63"/>
    </row>
    <row r="24550" spans="16:17">
      <c r="P24550" s="63"/>
      <c r="Q24550" s="63"/>
    </row>
    <row r="24551" spans="16:17">
      <c r="P24551" s="63"/>
      <c r="Q24551" s="63"/>
    </row>
    <row r="24552" spans="16:17">
      <c r="P24552" s="63"/>
      <c r="Q24552" s="63"/>
    </row>
    <row r="24553" spans="16:17">
      <c r="P24553" s="63"/>
      <c r="Q24553" s="63"/>
    </row>
    <row r="24554" spans="16:17">
      <c r="P24554" s="63"/>
      <c r="Q24554" s="63"/>
    </row>
    <row r="24555" spans="16:17">
      <c r="P24555" s="63"/>
      <c r="Q24555" s="63"/>
    </row>
    <row r="24556" spans="16:17">
      <c r="P24556" s="63"/>
      <c r="Q24556" s="63"/>
    </row>
    <row r="24557" spans="16:17">
      <c r="P24557" s="63"/>
      <c r="Q24557" s="63"/>
    </row>
    <row r="24558" spans="16:17">
      <c r="P24558" s="63"/>
      <c r="Q24558" s="63"/>
    </row>
    <row r="24559" spans="16:17">
      <c r="P24559" s="63"/>
      <c r="Q24559" s="63"/>
    </row>
    <row r="24560" spans="16:17">
      <c r="P24560" s="63"/>
      <c r="Q24560" s="63"/>
    </row>
    <row r="24561" spans="16:17">
      <c r="P24561" s="63"/>
      <c r="Q24561" s="63"/>
    </row>
    <row r="24562" spans="16:17">
      <c r="P24562" s="63"/>
      <c r="Q24562" s="63"/>
    </row>
    <row r="24563" spans="16:17">
      <c r="P24563" s="63"/>
      <c r="Q24563" s="63"/>
    </row>
    <row r="24564" spans="16:17">
      <c r="P24564" s="63"/>
      <c r="Q24564" s="63"/>
    </row>
    <row r="24565" spans="16:17">
      <c r="P24565" s="63"/>
      <c r="Q24565" s="63"/>
    </row>
    <row r="24566" spans="16:17">
      <c r="P24566" s="63"/>
      <c r="Q24566" s="63"/>
    </row>
    <row r="24567" spans="16:17">
      <c r="P24567" s="63"/>
      <c r="Q24567" s="63"/>
    </row>
    <row r="24568" spans="16:17">
      <c r="P24568" s="63"/>
      <c r="Q24568" s="63"/>
    </row>
    <row r="24569" spans="16:17">
      <c r="P24569" s="63"/>
      <c r="Q24569" s="63"/>
    </row>
    <row r="24570" spans="16:17">
      <c r="P24570" s="63"/>
      <c r="Q24570" s="63"/>
    </row>
    <row r="24571" spans="16:17">
      <c r="P24571" s="63"/>
      <c r="Q24571" s="63"/>
    </row>
    <row r="24572" spans="16:17">
      <c r="P24572" s="63"/>
      <c r="Q24572" s="63"/>
    </row>
    <row r="24573" spans="16:17">
      <c r="P24573" s="63"/>
      <c r="Q24573" s="63"/>
    </row>
    <row r="24574" spans="16:17">
      <c r="P24574" s="63"/>
      <c r="Q24574" s="63"/>
    </row>
    <row r="24575" spans="16:17">
      <c r="P24575" s="63"/>
      <c r="Q24575" s="63"/>
    </row>
    <row r="24576" spans="16:17">
      <c r="P24576" s="63"/>
      <c r="Q24576" s="63"/>
    </row>
    <row r="24577" spans="16:17">
      <c r="P24577" s="63"/>
      <c r="Q24577" s="63"/>
    </row>
    <row r="24578" spans="16:17">
      <c r="P24578" s="63"/>
      <c r="Q24578" s="63"/>
    </row>
    <row r="24579" spans="16:17">
      <c r="P24579" s="63"/>
      <c r="Q24579" s="63"/>
    </row>
    <row r="24580" spans="16:17">
      <c r="P24580" s="63"/>
      <c r="Q24580" s="63"/>
    </row>
    <row r="24581" spans="16:17">
      <c r="P24581" s="63"/>
      <c r="Q24581" s="63"/>
    </row>
    <row r="24582" spans="16:17">
      <c r="P24582" s="63"/>
      <c r="Q24582" s="63"/>
    </row>
    <row r="24583" spans="16:17">
      <c r="P24583" s="63"/>
      <c r="Q24583" s="63"/>
    </row>
    <row r="24584" spans="16:17">
      <c r="P24584" s="63"/>
      <c r="Q24584" s="63"/>
    </row>
    <row r="24585" spans="16:17">
      <c r="P24585" s="63"/>
      <c r="Q24585" s="63"/>
    </row>
    <row r="24586" spans="16:17">
      <c r="P24586" s="63"/>
      <c r="Q24586" s="63"/>
    </row>
    <row r="24587" spans="16:17">
      <c r="P24587" s="63"/>
      <c r="Q24587" s="63"/>
    </row>
    <row r="24588" spans="16:17">
      <c r="P24588" s="63"/>
      <c r="Q24588" s="63"/>
    </row>
    <row r="24589" spans="16:17">
      <c r="P24589" s="63"/>
      <c r="Q24589" s="63"/>
    </row>
    <row r="24590" spans="16:17">
      <c r="P24590" s="63"/>
      <c r="Q24590" s="63"/>
    </row>
    <row r="24591" spans="16:17">
      <c r="P24591" s="63"/>
      <c r="Q24591" s="63"/>
    </row>
    <row r="24592" spans="16:17">
      <c r="P24592" s="63"/>
      <c r="Q24592" s="63"/>
    </row>
    <row r="24593" spans="16:17">
      <c r="P24593" s="63"/>
      <c r="Q24593" s="63"/>
    </row>
    <row r="24594" spans="16:17">
      <c r="P24594" s="63"/>
      <c r="Q24594" s="63"/>
    </row>
    <row r="24595" spans="16:17">
      <c r="P24595" s="63"/>
      <c r="Q24595" s="63"/>
    </row>
    <row r="24596" spans="16:17">
      <c r="P24596" s="63"/>
      <c r="Q24596" s="63"/>
    </row>
    <row r="24597" spans="16:17">
      <c r="P24597" s="63"/>
      <c r="Q24597" s="63"/>
    </row>
    <row r="24598" spans="16:17">
      <c r="P24598" s="63"/>
      <c r="Q24598" s="63"/>
    </row>
    <row r="24599" spans="16:17">
      <c r="P24599" s="63"/>
      <c r="Q24599" s="63"/>
    </row>
    <row r="24600" spans="16:17">
      <c r="P24600" s="63"/>
      <c r="Q24600" s="63"/>
    </row>
    <row r="24601" spans="16:17">
      <c r="P24601" s="63"/>
      <c r="Q24601" s="63"/>
    </row>
    <row r="24602" spans="16:17">
      <c r="P24602" s="63"/>
      <c r="Q24602" s="63"/>
    </row>
    <row r="24603" spans="16:17">
      <c r="P24603" s="63"/>
      <c r="Q24603" s="63"/>
    </row>
    <row r="24604" spans="16:17">
      <c r="P24604" s="63"/>
      <c r="Q24604" s="63"/>
    </row>
    <row r="24605" spans="16:17">
      <c r="P24605" s="63"/>
      <c r="Q24605" s="63"/>
    </row>
    <row r="24606" spans="16:17">
      <c r="P24606" s="63"/>
      <c r="Q24606" s="63"/>
    </row>
    <row r="24607" spans="16:17">
      <c r="P24607" s="63"/>
      <c r="Q24607" s="63"/>
    </row>
    <row r="24608" spans="16:17">
      <c r="P24608" s="63"/>
      <c r="Q24608" s="63"/>
    </row>
    <row r="24609" spans="16:17">
      <c r="P24609" s="63"/>
      <c r="Q24609" s="63"/>
    </row>
    <row r="24610" spans="16:17">
      <c r="P24610" s="63"/>
      <c r="Q24610" s="63"/>
    </row>
    <row r="24611" spans="16:17">
      <c r="P24611" s="63"/>
      <c r="Q24611" s="63"/>
    </row>
    <row r="24612" spans="16:17">
      <c r="P24612" s="63"/>
      <c r="Q24612" s="63"/>
    </row>
    <row r="24613" spans="16:17">
      <c r="P24613" s="63"/>
      <c r="Q24613" s="63"/>
    </row>
    <row r="24614" spans="16:17">
      <c r="P24614" s="63"/>
      <c r="Q24614" s="63"/>
    </row>
    <row r="24615" spans="16:17">
      <c r="P24615" s="63"/>
      <c r="Q24615" s="63"/>
    </row>
    <row r="24616" spans="16:17">
      <c r="P24616" s="63"/>
      <c r="Q24616" s="63"/>
    </row>
    <row r="24617" spans="16:17">
      <c r="P24617" s="63"/>
      <c r="Q24617" s="63"/>
    </row>
    <row r="24618" spans="16:17">
      <c r="P24618" s="63"/>
      <c r="Q24618" s="63"/>
    </row>
    <row r="24619" spans="16:17">
      <c r="P24619" s="63"/>
      <c r="Q24619" s="63"/>
    </row>
    <row r="24620" spans="16:17">
      <c r="P24620" s="63"/>
      <c r="Q24620" s="63"/>
    </row>
    <row r="24621" spans="16:17">
      <c r="P24621" s="63"/>
      <c r="Q24621" s="63"/>
    </row>
    <row r="24622" spans="16:17">
      <c r="P24622" s="63"/>
      <c r="Q24622" s="63"/>
    </row>
    <row r="24623" spans="16:17">
      <c r="P24623" s="63"/>
      <c r="Q24623" s="63"/>
    </row>
    <row r="24624" spans="16:17">
      <c r="P24624" s="63"/>
      <c r="Q24624" s="63"/>
    </row>
    <row r="24625" spans="16:17">
      <c r="P24625" s="63"/>
      <c r="Q24625" s="63"/>
    </row>
    <row r="24626" spans="16:17">
      <c r="P24626" s="63"/>
      <c r="Q24626" s="63"/>
    </row>
    <row r="24627" spans="16:17">
      <c r="P24627" s="63"/>
      <c r="Q24627" s="63"/>
    </row>
    <row r="24628" spans="16:17">
      <c r="P24628" s="63"/>
      <c r="Q24628" s="63"/>
    </row>
    <row r="24629" spans="16:17">
      <c r="P24629" s="63"/>
      <c r="Q24629" s="63"/>
    </row>
    <row r="24630" spans="16:17">
      <c r="P24630" s="63"/>
      <c r="Q24630" s="63"/>
    </row>
    <row r="24631" spans="16:17">
      <c r="P24631" s="63"/>
      <c r="Q24631" s="63"/>
    </row>
    <row r="24632" spans="16:17">
      <c r="P24632" s="63"/>
      <c r="Q24632" s="63"/>
    </row>
    <row r="24633" spans="16:17">
      <c r="P24633" s="63"/>
      <c r="Q24633" s="63"/>
    </row>
    <row r="24634" spans="16:17">
      <c r="P24634" s="63"/>
      <c r="Q24634" s="63"/>
    </row>
    <row r="24635" spans="16:17">
      <c r="P24635" s="63"/>
      <c r="Q24635" s="63"/>
    </row>
    <row r="24636" spans="16:17">
      <c r="P24636" s="63"/>
      <c r="Q24636" s="63"/>
    </row>
    <row r="24637" spans="16:17">
      <c r="P24637" s="63"/>
      <c r="Q24637" s="63"/>
    </row>
    <row r="24638" spans="16:17">
      <c r="P24638" s="63"/>
      <c r="Q24638" s="63"/>
    </row>
    <row r="24639" spans="16:17">
      <c r="P24639" s="63"/>
      <c r="Q24639" s="63"/>
    </row>
    <row r="24640" spans="16:17">
      <c r="P24640" s="63"/>
      <c r="Q24640" s="63"/>
    </row>
    <row r="24641" spans="16:17">
      <c r="P24641" s="63"/>
      <c r="Q24641" s="63"/>
    </row>
    <row r="24642" spans="16:17">
      <c r="P24642" s="63"/>
      <c r="Q24642" s="63"/>
    </row>
    <row r="24643" spans="16:17">
      <c r="P24643" s="63"/>
      <c r="Q24643" s="63"/>
    </row>
    <row r="24644" spans="16:17">
      <c r="P24644" s="63"/>
      <c r="Q24644" s="63"/>
    </row>
    <row r="24645" spans="16:17">
      <c r="P24645" s="63"/>
      <c r="Q24645" s="63"/>
    </row>
    <row r="24646" spans="16:17">
      <c r="P24646" s="63"/>
      <c r="Q24646" s="63"/>
    </row>
    <row r="24647" spans="16:17">
      <c r="P24647" s="63"/>
      <c r="Q24647" s="63"/>
    </row>
    <row r="24648" spans="16:17">
      <c r="P24648" s="63"/>
      <c r="Q24648" s="63"/>
    </row>
    <row r="24649" spans="16:17">
      <c r="P24649" s="63"/>
      <c r="Q24649" s="63"/>
    </row>
    <row r="24650" spans="16:17">
      <c r="P24650" s="63"/>
      <c r="Q24650" s="63"/>
    </row>
    <row r="24651" spans="16:17">
      <c r="P24651" s="63"/>
      <c r="Q24651" s="63"/>
    </row>
    <row r="24652" spans="16:17">
      <c r="P24652" s="63"/>
      <c r="Q24652" s="63"/>
    </row>
    <row r="24653" spans="16:17">
      <c r="P24653" s="63"/>
      <c r="Q24653" s="63"/>
    </row>
    <row r="24654" spans="16:17">
      <c r="P24654" s="63"/>
      <c r="Q24654" s="63"/>
    </row>
    <row r="24655" spans="16:17">
      <c r="P24655" s="63"/>
      <c r="Q24655" s="63"/>
    </row>
    <row r="24656" spans="16:17">
      <c r="P24656" s="63"/>
      <c r="Q24656" s="63"/>
    </row>
    <row r="24657" spans="16:17">
      <c r="P24657" s="63"/>
      <c r="Q24657" s="63"/>
    </row>
    <row r="24658" spans="16:17">
      <c r="P24658" s="63"/>
      <c r="Q24658" s="63"/>
    </row>
    <row r="24659" spans="16:17">
      <c r="P24659" s="63"/>
      <c r="Q24659" s="63"/>
    </row>
    <row r="24660" spans="16:17">
      <c r="P24660" s="63"/>
      <c r="Q24660" s="63"/>
    </row>
    <row r="24661" spans="16:17">
      <c r="P24661" s="63"/>
      <c r="Q24661" s="63"/>
    </row>
    <row r="24662" spans="16:17">
      <c r="P24662" s="63"/>
      <c r="Q24662" s="63"/>
    </row>
    <row r="24663" spans="16:17">
      <c r="P24663" s="63"/>
      <c r="Q24663" s="63"/>
    </row>
    <row r="24664" spans="16:17">
      <c r="P24664" s="63"/>
      <c r="Q24664" s="63"/>
    </row>
    <row r="24665" spans="16:17">
      <c r="P24665" s="63"/>
      <c r="Q24665" s="63"/>
    </row>
    <row r="24666" spans="16:17">
      <c r="P24666" s="63"/>
      <c r="Q24666" s="63"/>
    </row>
    <row r="24667" spans="16:17">
      <c r="P24667" s="63"/>
      <c r="Q24667" s="63"/>
    </row>
    <row r="24668" spans="16:17">
      <c r="P24668" s="63"/>
      <c r="Q24668" s="63"/>
    </row>
    <row r="24669" spans="16:17">
      <c r="P24669" s="63"/>
      <c r="Q24669" s="63"/>
    </row>
    <row r="24670" spans="16:17">
      <c r="P24670" s="63"/>
      <c r="Q24670" s="63"/>
    </row>
    <row r="24671" spans="16:17">
      <c r="P24671" s="63"/>
      <c r="Q24671" s="63"/>
    </row>
    <row r="24672" spans="16:17">
      <c r="P24672" s="63"/>
      <c r="Q24672" s="63"/>
    </row>
    <row r="24673" spans="16:17">
      <c r="P24673" s="63"/>
      <c r="Q24673" s="63"/>
    </row>
    <row r="24674" spans="16:17">
      <c r="P24674" s="63"/>
      <c r="Q24674" s="63"/>
    </row>
    <row r="24675" spans="16:17">
      <c r="P24675" s="63"/>
      <c r="Q24675" s="63"/>
    </row>
    <row r="24676" spans="16:17">
      <c r="P24676" s="63"/>
      <c r="Q24676" s="63"/>
    </row>
    <row r="24677" spans="16:17">
      <c r="P24677" s="63"/>
      <c r="Q24677" s="63"/>
    </row>
    <row r="24678" spans="16:17">
      <c r="P24678" s="63"/>
      <c r="Q24678" s="63"/>
    </row>
    <row r="24679" spans="16:17">
      <c r="P24679" s="63"/>
      <c r="Q24679" s="63"/>
    </row>
    <row r="24680" spans="16:17">
      <c r="P24680" s="63"/>
      <c r="Q24680" s="63"/>
    </row>
    <row r="24681" spans="16:17">
      <c r="P24681" s="63"/>
      <c r="Q24681" s="63"/>
    </row>
    <row r="24682" spans="16:17">
      <c r="P24682" s="63"/>
      <c r="Q24682" s="63"/>
    </row>
    <row r="24683" spans="16:17">
      <c r="P24683" s="63"/>
      <c r="Q24683" s="63"/>
    </row>
    <row r="24684" spans="16:17">
      <c r="P24684" s="63"/>
      <c r="Q24684" s="63"/>
    </row>
    <row r="24685" spans="16:17">
      <c r="P24685" s="63"/>
      <c r="Q24685" s="63"/>
    </row>
    <row r="24686" spans="16:17">
      <c r="P24686" s="63"/>
      <c r="Q24686" s="63"/>
    </row>
    <row r="24687" spans="16:17">
      <c r="P24687" s="63"/>
      <c r="Q24687" s="63"/>
    </row>
    <row r="24688" spans="16:17">
      <c r="P24688" s="63"/>
      <c r="Q24688" s="63"/>
    </row>
    <row r="24689" spans="16:17">
      <c r="P24689" s="63"/>
      <c r="Q24689" s="63"/>
    </row>
    <row r="24690" spans="16:17">
      <c r="P24690" s="63"/>
      <c r="Q24690" s="63"/>
    </row>
    <row r="24691" spans="16:17">
      <c r="P24691" s="63"/>
      <c r="Q24691" s="63"/>
    </row>
    <row r="24692" spans="16:17">
      <c r="P24692" s="63"/>
      <c r="Q24692" s="63"/>
    </row>
    <row r="24693" spans="16:17">
      <c r="P24693" s="63"/>
      <c r="Q24693" s="63"/>
    </row>
    <row r="24694" spans="16:17">
      <c r="P24694" s="63"/>
      <c r="Q24694" s="63"/>
    </row>
    <row r="24695" spans="16:17">
      <c r="P24695" s="63"/>
      <c r="Q24695" s="63"/>
    </row>
    <row r="24696" spans="16:17">
      <c r="P24696" s="63"/>
      <c r="Q24696" s="63"/>
    </row>
    <row r="24697" spans="16:17">
      <c r="P24697" s="63"/>
      <c r="Q24697" s="63"/>
    </row>
    <row r="24698" spans="16:17">
      <c r="P24698" s="63"/>
      <c r="Q24698" s="63"/>
    </row>
    <row r="24699" spans="16:17">
      <c r="P24699" s="63"/>
      <c r="Q24699" s="63"/>
    </row>
    <row r="24700" spans="16:17">
      <c r="P24700" s="63"/>
      <c r="Q24700" s="63"/>
    </row>
    <row r="24701" spans="16:17">
      <c r="P24701" s="63"/>
      <c r="Q24701" s="63"/>
    </row>
    <row r="24702" spans="16:17">
      <c r="P24702" s="63"/>
      <c r="Q24702" s="63"/>
    </row>
    <row r="24703" spans="16:17">
      <c r="P24703" s="63"/>
      <c r="Q24703" s="63"/>
    </row>
    <row r="24704" spans="16:17">
      <c r="P24704" s="63"/>
      <c r="Q24704" s="63"/>
    </row>
    <row r="24705" spans="16:17">
      <c r="P24705" s="63"/>
      <c r="Q24705" s="63"/>
    </row>
    <row r="24706" spans="16:17">
      <c r="P24706" s="63"/>
      <c r="Q24706" s="63"/>
    </row>
    <row r="24707" spans="16:17">
      <c r="P24707" s="63"/>
      <c r="Q24707" s="63"/>
    </row>
    <row r="24708" spans="16:17">
      <c r="P24708" s="63"/>
      <c r="Q24708" s="63"/>
    </row>
    <row r="24709" spans="16:17">
      <c r="P24709" s="63"/>
      <c r="Q24709" s="63"/>
    </row>
    <row r="24710" spans="16:17">
      <c r="P24710" s="63"/>
      <c r="Q24710" s="63"/>
    </row>
    <row r="24711" spans="16:17">
      <c r="P24711" s="63"/>
      <c r="Q24711" s="63"/>
    </row>
    <row r="24712" spans="16:17">
      <c r="P24712" s="63"/>
      <c r="Q24712" s="63"/>
    </row>
    <row r="24713" spans="16:17">
      <c r="P24713" s="63"/>
      <c r="Q24713" s="63"/>
    </row>
    <row r="24714" spans="16:17">
      <c r="P24714" s="63"/>
      <c r="Q24714" s="63"/>
    </row>
    <row r="24715" spans="16:17">
      <c r="P24715" s="63"/>
      <c r="Q24715" s="63"/>
    </row>
    <row r="24716" spans="16:17">
      <c r="P24716" s="63"/>
      <c r="Q24716" s="63"/>
    </row>
    <row r="24717" spans="16:17">
      <c r="P24717" s="63"/>
      <c r="Q24717" s="63"/>
    </row>
    <row r="24718" spans="16:17">
      <c r="P24718" s="63"/>
      <c r="Q24718" s="63"/>
    </row>
    <row r="24719" spans="16:17">
      <c r="P24719" s="63"/>
      <c r="Q24719" s="63"/>
    </row>
    <row r="24720" spans="16:17">
      <c r="P24720" s="63"/>
      <c r="Q24720" s="63"/>
    </row>
    <row r="24721" spans="16:17">
      <c r="P24721" s="63"/>
      <c r="Q24721" s="63"/>
    </row>
    <row r="24722" spans="16:17">
      <c r="P24722" s="63"/>
      <c r="Q24722" s="63"/>
    </row>
    <row r="24723" spans="16:17">
      <c r="P24723" s="63"/>
      <c r="Q24723" s="63"/>
    </row>
    <row r="24724" spans="16:17">
      <c r="P24724" s="63"/>
      <c r="Q24724" s="63"/>
    </row>
    <row r="24725" spans="16:17">
      <c r="P24725" s="63"/>
      <c r="Q24725" s="63"/>
    </row>
    <row r="24726" spans="16:17">
      <c r="P24726" s="63"/>
      <c r="Q24726" s="63"/>
    </row>
    <row r="24727" spans="16:17">
      <c r="P24727" s="63"/>
      <c r="Q24727" s="63"/>
    </row>
    <row r="24728" spans="16:17">
      <c r="P24728" s="63"/>
      <c r="Q24728" s="63"/>
    </row>
    <row r="24729" spans="16:17">
      <c r="P24729" s="63"/>
      <c r="Q24729" s="63"/>
    </row>
    <row r="24730" spans="16:17">
      <c r="P24730" s="63"/>
      <c r="Q24730" s="63"/>
    </row>
    <row r="24731" spans="16:17">
      <c r="P24731" s="63"/>
      <c r="Q24731" s="63"/>
    </row>
    <row r="24732" spans="16:17">
      <c r="P24732" s="63"/>
      <c r="Q24732" s="63"/>
    </row>
    <row r="24733" spans="16:17">
      <c r="P24733" s="63"/>
      <c r="Q24733" s="63"/>
    </row>
    <row r="24734" spans="16:17">
      <c r="P24734" s="63"/>
      <c r="Q24734" s="63"/>
    </row>
    <row r="24735" spans="16:17">
      <c r="P24735" s="63"/>
      <c r="Q24735" s="63"/>
    </row>
    <row r="24736" spans="16:17">
      <c r="P24736" s="63"/>
      <c r="Q24736" s="63"/>
    </row>
    <row r="24737" spans="16:17">
      <c r="P24737" s="63"/>
      <c r="Q24737" s="63"/>
    </row>
    <row r="24738" spans="16:17">
      <c r="P24738" s="63"/>
      <c r="Q24738" s="63"/>
    </row>
    <row r="24739" spans="16:17">
      <c r="P24739" s="63"/>
      <c r="Q24739" s="63"/>
    </row>
    <row r="24740" spans="16:17">
      <c r="P24740" s="63"/>
      <c r="Q24740" s="63"/>
    </row>
    <row r="24741" spans="16:17">
      <c r="P24741" s="63"/>
      <c r="Q24741" s="63"/>
    </row>
    <row r="24742" spans="16:17">
      <c r="P24742" s="63"/>
      <c r="Q24742" s="63"/>
    </row>
    <row r="24743" spans="16:17">
      <c r="P24743" s="63"/>
      <c r="Q24743" s="63"/>
    </row>
    <row r="24744" spans="16:17">
      <c r="P24744" s="63"/>
      <c r="Q24744" s="63"/>
    </row>
    <row r="24745" spans="16:17">
      <c r="P24745" s="63"/>
      <c r="Q24745" s="63"/>
    </row>
    <row r="24746" spans="16:17">
      <c r="P24746" s="63"/>
      <c r="Q24746" s="63"/>
    </row>
    <row r="24747" spans="16:17">
      <c r="P24747" s="63"/>
      <c r="Q24747" s="63"/>
    </row>
    <row r="24748" spans="16:17">
      <c r="P24748" s="63"/>
      <c r="Q24748" s="63"/>
    </row>
    <row r="24749" spans="16:17">
      <c r="P24749" s="63"/>
      <c r="Q24749" s="63"/>
    </row>
    <row r="24750" spans="16:17">
      <c r="P24750" s="63"/>
      <c r="Q24750" s="63"/>
    </row>
    <row r="24751" spans="16:17">
      <c r="P24751" s="63"/>
      <c r="Q24751" s="63"/>
    </row>
    <row r="24752" spans="16:17">
      <c r="P24752" s="63"/>
      <c r="Q24752" s="63"/>
    </row>
    <row r="24753" spans="16:17">
      <c r="P24753" s="63"/>
      <c r="Q24753" s="63"/>
    </row>
    <row r="24754" spans="16:17">
      <c r="P24754" s="63"/>
      <c r="Q24754" s="63"/>
    </row>
    <row r="24755" spans="16:17">
      <c r="P24755" s="63"/>
      <c r="Q24755" s="63"/>
    </row>
    <row r="24756" spans="16:17">
      <c r="P24756" s="63"/>
      <c r="Q24756" s="63"/>
    </row>
    <row r="24757" spans="16:17">
      <c r="P24757" s="63"/>
      <c r="Q24757" s="63"/>
    </row>
    <row r="24758" spans="16:17">
      <c r="P24758" s="63"/>
      <c r="Q24758" s="63"/>
    </row>
    <row r="24759" spans="16:17">
      <c r="P24759" s="63"/>
      <c r="Q24759" s="63"/>
    </row>
    <row r="24760" spans="16:17">
      <c r="P24760" s="63"/>
      <c r="Q24760" s="63"/>
    </row>
    <row r="24761" spans="16:17">
      <c r="P24761" s="63"/>
      <c r="Q24761" s="63"/>
    </row>
    <row r="24762" spans="16:17">
      <c r="P24762" s="63"/>
      <c r="Q24762" s="63"/>
    </row>
    <row r="24763" spans="16:17">
      <c r="P24763" s="63"/>
      <c r="Q24763" s="63"/>
    </row>
    <row r="24764" spans="16:17">
      <c r="P24764" s="63"/>
      <c r="Q24764" s="63"/>
    </row>
    <row r="24765" spans="16:17">
      <c r="P24765" s="63"/>
      <c r="Q24765" s="63"/>
    </row>
    <row r="24766" spans="16:17">
      <c r="P24766" s="63"/>
      <c r="Q24766" s="63"/>
    </row>
    <row r="24767" spans="16:17">
      <c r="P24767" s="63"/>
      <c r="Q24767" s="63"/>
    </row>
    <row r="24768" spans="16:17">
      <c r="P24768" s="63"/>
      <c r="Q24768" s="63"/>
    </row>
    <row r="24769" spans="16:17">
      <c r="P24769" s="63"/>
      <c r="Q24769" s="63"/>
    </row>
    <row r="24770" spans="16:17">
      <c r="P24770" s="63"/>
      <c r="Q24770" s="63"/>
    </row>
    <row r="24771" spans="16:17">
      <c r="P24771" s="63"/>
      <c r="Q24771" s="63"/>
    </row>
    <row r="24772" spans="16:17">
      <c r="P24772" s="63"/>
      <c r="Q24772" s="63"/>
    </row>
    <row r="24773" spans="16:17">
      <c r="P24773" s="63"/>
      <c r="Q24773" s="63"/>
    </row>
    <row r="24774" spans="16:17">
      <c r="P24774" s="63"/>
      <c r="Q24774" s="63"/>
    </row>
    <row r="24775" spans="16:17">
      <c r="P24775" s="63"/>
      <c r="Q24775" s="63"/>
    </row>
    <row r="24776" spans="16:17">
      <c r="P24776" s="63"/>
      <c r="Q24776" s="63"/>
    </row>
    <row r="24777" spans="16:17">
      <c r="P24777" s="63"/>
      <c r="Q24777" s="63"/>
    </row>
    <row r="24778" spans="16:17">
      <c r="P24778" s="63"/>
      <c r="Q24778" s="63"/>
    </row>
    <row r="24779" spans="16:17">
      <c r="P24779" s="63"/>
      <c r="Q24779" s="63"/>
    </row>
    <row r="24780" spans="16:17">
      <c r="P24780" s="63"/>
      <c r="Q24780" s="63"/>
    </row>
    <row r="24781" spans="16:17">
      <c r="P24781" s="63"/>
      <c r="Q24781" s="63"/>
    </row>
    <row r="24782" spans="16:17">
      <c r="P24782" s="63"/>
      <c r="Q24782" s="63"/>
    </row>
    <row r="24783" spans="16:17">
      <c r="P24783" s="63"/>
      <c r="Q24783" s="63"/>
    </row>
    <row r="24784" spans="16:17">
      <c r="P24784" s="63"/>
      <c r="Q24784" s="63"/>
    </row>
    <row r="24785" spans="16:17">
      <c r="P24785" s="63"/>
      <c r="Q24785" s="63"/>
    </row>
    <row r="24786" spans="16:17">
      <c r="P24786" s="63"/>
      <c r="Q24786" s="63"/>
    </row>
    <row r="24787" spans="16:17">
      <c r="P24787" s="63"/>
      <c r="Q24787" s="63"/>
    </row>
    <row r="24788" spans="16:17">
      <c r="P24788" s="63"/>
      <c r="Q24788" s="63"/>
    </row>
    <row r="24789" spans="16:17">
      <c r="P24789" s="63"/>
      <c r="Q24789" s="63"/>
    </row>
    <row r="24790" spans="16:17">
      <c r="P24790" s="63"/>
      <c r="Q24790" s="63"/>
    </row>
    <row r="24791" spans="16:17">
      <c r="P24791" s="63"/>
      <c r="Q24791" s="63"/>
    </row>
    <row r="24792" spans="16:17">
      <c r="P24792" s="63"/>
      <c r="Q24792" s="63"/>
    </row>
    <row r="24793" spans="16:17">
      <c r="P24793" s="63"/>
      <c r="Q24793" s="63"/>
    </row>
    <row r="24794" spans="16:17">
      <c r="P24794" s="63"/>
      <c r="Q24794" s="63"/>
    </row>
    <row r="24795" spans="16:17">
      <c r="P24795" s="63"/>
      <c r="Q24795" s="63"/>
    </row>
    <row r="24796" spans="16:17">
      <c r="P24796" s="63"/>
      <c r="Q24796" s="63"/>
    </row>
    <row r="24797" spans="16:17">
      <c r="P24797" s="63"/>
      <c r="Q24797" s="63"/>
    </row>
    <row r="24798" spans="16:17">
      <c r="P24798" s="63"/>
      <c r="Q24798" s="63"/>
    </row>
    <row r="24799" spans="16:17">
      <c r="P24799" s="63"/>
      <c r="Q24799" s="63"/>
    </row>
    <row r="24800" spans="16:17">
      <c r="P24800" s="63"/>
      <c r="Q24800" s="63"/>
    </row>
    <row r="24801" spans="16:17">
      <c r="P24801" s="63"/>
      <c r="Q24801" s="63"/>
    </row>
    <row r="24802" spans="16:17">
      <c r="P24802" s="63"/>
      <c r="Q24802" s="63"/>
    </row>
    <row r="24803" spans="16:17">
      <c r="P24803" s="63"/>
      <c r="Q24803" s="63"/>
    </row>
    <row r="24804" spans="16:17">
      <c r="P24804" s="63"/>
      <c r="Q24804" s="63"/>
    </row>
    <row r="24805" spans="16:17">
      <c r="P24805" s="63"/>
      <c r="Q24805" s="63"/>
    </row>
    <row r="24806" spans="16:17">
      <c r="P24806" s="63"/>
      <c r="Q24806" s="63"/>
    </row>
    <row r="24807" spans="16:17">
      <c r="P24807" s="63"/>
      <c r="Q24807" s="63"/>
    </row>
    <row r="24808" spans="16:17">
      <c r="P24808" s="63"/>
      <c r="Q24808" s="63"/>
    </row>
    <row r="24809" spans="16:17">
      <c r="P24809" s="63"/>
      <c r="Q24809" s="63"/>
    </row>
    <row r="24810" spans="16:17">
      <c r="P24810" s="63"/>
      <c r="Q24810" s="63"/>
    </row>
    <row r="24811" spans="16:17">
      <c r="P24811" s="63"/>
      <c r="Q24811" s="63"/>
    </row>
    <row r="24812" spans="16:17">
      <c r="P24812" s="63"/>
      <c r="Q24812" s="63"/>
    </row>
    <row r="24813" spans="16:17">
      <c r="P24813" s="63"/>
      <c r="Q24813" s="63"/>
    </row>
    <row r="24814" spans="16:17">
      <c r="P24814" s="63"/>
      <c r="Q24814" s="63"/>
    </row>
    <row r="24815" spans="16:17">
      <c r="P24815" s="63"/>
      <c r="Q24815" s="63"/>
    </row>
    <row r="24816" spans="16:17">
      <c r="P24816" s="63"/>
      <c r="Q24816" s="63"/>
    </row>
    <row r="24817" spans="16:17">
      <c r="P24817" s="63"/>
      <c r="Q24817" s="63"/>
    </row>
    <row r="24818" spans="16:17">
      <c r="P24818" s="63"/>
      <c r="Q24818" s="63"/>
    </row>
    <row r="24819" spans="16:17">
      <c r="P24819" s="63"/>
      <c r="Q24819" s="63"/>
    </row>
    <row r="24820" spans="16:17">
      <c r="P24820" s="63"/>
      <c r="Q24820" s="63"/>
    </row>
    <row r="24821" spans="16:17">
      <c r="P24821" s="63"/>
      <c r="Q24821" s="63"/>
    </row>
    <row r="24822" spans="16:17">
      <c r="P24822" s="63"/>
      <c r="Q24822" s="63"/>
    </row>
    <row r="24823" spans="16:17">
      <c r="P24823" s="63"/>
      <c r="Q24823" s="63"/>
    </row>
    <row r="24824" spans="16:17">
      <c r="P24824" s="63"/>
      <c r="Q24824" s="63"/>
    </row>
    <row r="24825" spans="16:17">
      <c r="P24825" s="63"/>
      <c r="Q24825" s="63"/>
    </row>
    <row r="24826" spans="16:17">
      <c r="P24826" s="63"/>
      <c r="Q24826" s="63"/>
    </row>
    <row r="24827" spans="16:17">
      <c r="P24827" s="63"/>
      <c r="Q24827" s="63"/>
    </row>
    <row r="24828" spans="16:17">
      <c r="P24828" s="63"/>
      <c r="Q24828" s="63"/>
    </row>
    <row r="24829" spans="16:17">
      <c r="P24829" s="63"/>
      <c r="Q24829" s="63"/>
    </row>
    <row r="24830" spans="16:17">
      <c r="P24830" s="63"/>
      <c r="Q24830" s="63"/>
    </row>
    <row r="24831" spans="16:17">
      <c r="P24831" s="63"/>
      <c r="Q24831" s="63"/>
    </row>
    <row r="24832" spans="16:17">
      <c r="P24832" s="63"/>
      <c r="Q24832" s="63"/>
    </row>
    <row r="24833" spans="16:17">
      <c r="P24833" s="63"/>
      <c r="Q24833" s="63"/>
    </row>
    <row r="24834" spans="16:17">
      <c r="P24834" s="63"/>
      <c r="Q24834" s="63"/>
    </row>
    <row r="24835" spans="16:17">
      <c r="P24835" s="63"/>
      <c r="Q24835" s="63"/>
    </row>
    <row r="24836" spans="16:17">
      <c r="P24836" s="63"/>
      <c r="Q24836" s="63"/>
    </row>
    <row r="24837" spans="16:17">
      <c r="P24837" s="63"/>
      <c r="Q24837" s="63"/>
    </row>
    <row r="24838" spans="16:17">
      <c r="P24838" s="63"/>
      <c r="Q24838" s="63"/>
    </row>
    <row r="24839" spans="16:17">
      <c r="P24839" s="63"/>
      <c r="Q24839" s="63"/>
    </row>
    <row r="24840" spans="16:17">
      <c r="P24840" s="63"/>
      <c r="Q24840" s="63"/>
    </row>
    <row r="24841" spans="16:17">
      <c r="P24841" s="63"/>
      <c r="Q24841" s="63"/>
    </row>
    <row r="24842" spans="16:17">
      <c r="P24842" s="63"/>
      <c r="Q24842" s="63"/>
    </row>
    <row r="24843" spans="16:17">
      <c r="P24843" s="63"/>
      <c r="Q24843" s="63"/>
    </row>
    <row r="24844" spans="16:17">
      <c r="P24844" s="63"/>
      <c r="Q24844" s="63"/>
    </row>
    <row r="24845" spans="16:17">
      <c r="P24845" s="63"/>
      <c r="Q24845" s="63"/>
    </row>
    <row r="24846" spans="16:17">
      <c r="P24846" s="63"/>
      <c r="Q24846" s="63"/>
    </row>
    <row r="24847" spans="16:17">
      <c r="P24847" s="63"/>
      <c r="Q24847" s="63"/>
    </row>
    <row r="24848" spans="16:17">
      <c r="P24848" s="63"/>
      <c r="Q24848" s="63"/>
    </row>
    <row r="24849" spans="16:17">
      <c r="P24849" s="63"/>
      <c r="Q24849" s="63"/>
    </row>
    <row r="24850" spans="16:17">
      <c r="P24850" s="63"/>
      <c r="Q24850" s="63"/>
    </row>
    <row r="24851" spans="16:17">
      <c r="P24851" s="63"/>
      <c r="Q24851" s="63"/>
    </row>
    <row r="24852" spans="16:17">
      <c r="P24852" s="63"/>
      <c r="Q24852" s="63"/>
    </row>
    <row r="24853" spans="16:17">
      <c r="P24853" s="63"/>
      <c r="Q24853" s="63"/>
    </row>
    <row r="24854" spans="16:17">
      <c r="P24854" s="63"/>
      <c r="Q24854" s="63"/>
    </row>
    <row r="24855" spans="16:17">
      <c r="P24855" s="63"/>
      <c r="Q24855" s="63"/>
    </row>
    <row r="24856" spans="16:17">
      <c r="P24856" s="63"/>
      <c r="Q24856" s="63"/>
    </row>
    <row r="24857" spans="16:17">
      <c r="P24857" s="63"/>
      <c r="Q24857" s="63"/>
    </row>
    <row r="24858" spans="16:17">
      <c r="P24858" s="63"/>
      <c r="Q24858" s="63"/>
    </row>
    <row r="24859" spans="16:17">
      <c r="P24859" s="63"/>
      <c r="Q24859" s="63"/>
    </row>
    <row r="24860" spans="16:17">
      <c r="P24860" s="63"/>
      <c r="Q24860" s="63"/>
    </row>
    <row r="24861" spans="16:17">
      <c r="P24861" s="63"/>
      <c r="Q24861" s="63"/>
    </row>
    <row r="24862" spans="16:17">
      <c r="P24862" s="63"/>
      <c r="Q24862" s="63"/>
    </row>
    <row r="24863" spans="16:17">
      <c r="P24863" s="63"/>
      <c r="Q24863" s="63"/>
    </row>
    <row r="24864" spans="16:17">
      <c r="P24864" s="63"/>
      <c r="Q24864" s="63"/>
    </row>
    <row r="24865" spans="16:17">
      <c r="P24865" s="63"/>
      <c r="Q24865" s="63"/>
    </row>
    <row r="24866" spans="16:17">
      <c r="P24866" s="63"/>
      <c r="Q24866" s="63"/>
    </row>
    <row r="24867" spans="16:17">
      <c r="P24867" s="63"/>
      <c r="Q24867" s="63"/>
    </row>
    <row r="24868" spans="16:17">
      <c r="P24868" s="63"/>
      <c r="Q24868" s="63"/>
    </row>
    <row r="24869" spans="16:17">
      <c r="P24869" s="63"/>
      <c r="Q24869" s="63"/>
    </row>
    <row r="24870" spans="16:17">
      <c r="P24870" s="63"/>
      <c r="Q24870" s="63"/>
    </row>
    <row r="24871" spans="16:17">
      <c r="P24871" s="63"/>
      <c r="Q24871" s="63"/>
    </row>
    <row r="24872" spans="16:17">
      <c r="P24872" s="63"/>
      <c r="Q24872" s="63"/>
    </row>
    <row r="24873" spans="16:17">
      <c r="P24873" s="63"/>
      <c r="Q24873" s="63"/>
    </row>
    <row r="24874" spans="16:17">
      <c r="P24874" s="63"/>
      <c r="Q24874" s="63"/>
    </row>
    <row r="24875" spans="16:17">
      <c r="P24875" s="63"/>
      <c r="Q24875" s="63"/>
    </row>
    <row r="24876" spans="16:17">
      <c r="P24876" s="63"/>
      <c r="Q24876" s="63"/>
    </row>
    <row r="24877" spans="16:17">
      <c r="P24877" s="63"/>
      <c r="Q24877" s="63"/>
    </row>
    <row r="24878" spans="16:17">
      <c r="P24878" s="63"/>
      <c r="Q24878" s="63"/>
    </row>
    <row r="24879" spans="16:17">
      <c r="P24879" s="63"/>
      <c r="Q24879" s="63"/>
    </row>
    <row r="24880" spans="16:17">
      <c r="P24880" s="63"/>
      <c r="Q24880" s="63"/>
    </row>
    <row r="24881" spans="16:17">
      <c r="P24881" s="63"/>
      <c r="Q24881" s="63"/>
    </row>
    <row r="24882" spans="16:17">
      <c r="P24882" s="63"/>
      <c r="Q24882" s="63"/>
    </row>
    <row r="24883" spans="16:17">
      <c r="P24883" s="63"/>
      <c r="Q24883" s="63"/>
    </row>
    <row r="24884" spans="16:17">
      <c r="P24884" s="63"/>
      <c r="Q24884" s="63"/>
    </row>
    <row r="24885" spans="16:17">
      <c r="P24885" s="63"/>
      <c r="Q24885" s="63"/>
    </row>
    <row r="24886" spans="16:17">
      <c r="P24886" s="63"/>
      <c r="Q24886" s="63"/>
    </row>
    <row r="24887" spans="16:17">
      <c r="P24887" s="63"/>
      <c r="Q24887" s="63"/>
    </row>
    <row r="24888" spans="16:17">
      <c r="P24888" s="63"/>
      <c r="Q24888" s="63"/>
    </row>
    <row r="24889" spans="16:17">
      <c r="P24889" s="63"/>
      <c r="Q24889" s="63"/>
    </row>
    <row r="24890" spans="16:17">
      <c r="P24890" s="63"/>
      <c r="Q24890" s="63"/>
    </row>
    <row r="24891" spans="16:17">
      <c r="P24891" s="63"/>
      <c r="Q24891" s="63"/>
    </row>
    <row r="24892" spans="16:17">
      <c r="P24892" s="63"/>
      <c r="Q24892" s="63"/>
    </row>
    <row r="24893" spans="16:17">
      <c r="P24893" s="63"/>
      <c r="Q24893" s="63"/>
    </row>
    <row r="24894" spans="16:17">
      <c r="P24894" s="63"/>
      <c r="Q24894" s="63"/>
    </row>
    <row r="24895" spans="16:17">
      <c r="P24895" s="63"/>
      <c r="Q24895" s="63"/>
    </row>
    <row r="24896" spans="16:17">
      <c r="P24896" s="63"/>
      <c r="Q24896" s="63"/>
    </row>
    <row r="24897" spans="16:17">
      <c r="P24897" s="63"/>
      <c r="Q24897" s="63"/>
    </row>
    <row r="24898" spans="16:17">
      <c r="P24898" s="63"/>
      <c r="Q24898" s="63"/>
    </row>
    <row r="24899" spans="16:17">
      <c r="P24899" s="63"/>
      <c r="Q24899" s="63"/>
    </row>
    <row r="24900" spans="16:17">
      <c r="P24900" s="63"/>
      <c r="Q24900" s="63"/>
    </row>
    <row r="24901" spans="16:17">
      <c r="P24901" s="63"/>
      <c r="Q24901" s="63"/>
    </row>
    <row r="24902" spans="16:17">
      <c r="P24902" s="63"/>
      <c r="Q24902" s="63"/>
    </row>
    <row r="24903" spans="16:17">
      <c r="P24903" s="63"/>
      <c r="Q24903" s="63"/>
    </row>
    <row r="24904" spans="16:17">
      <c r="P24904" s="63"/>
      <c r="Q24904" s="63"/>
    </row>
    <row r="24905" spans="16:17">
      <c r="P24905" s="63"/>
      <c r="Q24905" s="63"/>
    </row>
    <row r="24906" spans="16:17">
      <c r="P24906" s="63"/>
      <c r="Q24906" s="63"/>
    </row>
    <row r="24907" spans="16:17">
      <c r="P24907" s="63"/>
      <c r="Q24907" s="63"/>
    </row>
    <row r="24908" spans="16:17">
      <c r="P24908" s="63"/>
      <c r="Q24908" s="63"/>
    </row>
    <row r="24909" spans="16:17">
      <c r="P24909" s="63"/>
      <c r="Q24909" s="63"/>
    </row>
    <row r="24910" spans="16:17">
      <c r="P24910" s="63"/>
      <c r="Q24910" s="63"/>
    </row>
    <row r="24911" spans="16:17">
      <c r="P24911" s="63"/>
      <c r="Q24911" s="63"/>
    </row>
    <row r="24912" spans="16:17">
      <c r="P24912" s="63"/>
      <c r="Q24912" s="63"/>
    </row>
    <row r="24913" spans="16:17">
      <c r="P24913" s="63"/>
      <c r="Q24913" s="63"/>
    </row>
    <row r="24914" spans="16:17">
      <c r="P24914" s="63"/>
      <c r="Q24914" s="63"/>
    </row>
    <row r="24915" spans="16:17">
      <c r="P24915" s="63"/>
      <c r="Q24915" s="63"/>
    </row>
    <row r="24916" spans="16:17">
      <c r="P24916" s="63"/>
      <c r="Q24916" s="63"/>
    </row>
    <row r="24917" spans="16:17">
      <c r="P24917" s="63"/>
      <c r="Q24917" s="63"/>
    </row>
    <row r="24918" spans="16:17">
      <c r="P24918" s="63"/>
      <c r="Q24918" s="63"/>
    </row>
    <row r="24919" spans="16:17">
      <c r="P24919" s="63"/>
      <c r="Q24919" s="63"/>
    </row>
    <row r="24920" spans="16:17">
      <c r="P24920" s="63"/>
      <c r="Q24920" s="63"/>
    </row>
    <row r="24921" spans="16:17">
      <c r="P24921" s="63"/>
      <c r="Q24921" s="63"/>
    </row>
    <row r="24922" spans="16:17">
      <c r="P24922" s="63"/>
      <c r="Q24922" s="63"/>
    </row>
    <row r="24923" spans="16:17">
      <c r="P24923" s="63"/>
      <c r="Q24923" s="63"/>
    </row>
    <row r="24924" spans="16:17">
      <c r="P24924" s="63"/>
      <c r="Q24924" s="63"/>
    </row>
    <row r="24925" spans="16:17">
      <c r="P24925" s="63"/>
      <c r="Q24925" s="63"/>
    </row>
    <row r="24926" spans="16:17">
      <c r="P24926" s="63"/>
      <c r="Q24926" s="63"/>
    </row>
    <row r="24927" spans="16:17">
      <c r="P24927" s="63"/>
      <c r="Q24927" s="63"/>
    </row>
    <row r="24928" spans="16:17">
      <c r="P24928" s="63"/>
      <c r="Q24928" s="63"/>
    </row>
    <row r="24929" spans="16:17">
      <c r="P24929" s="63"/>
      <c r="Q24929" s="63"/>
    </row>
    <row r="24930" spans="16:17">
      <c r="P24930" s="63"/>
      <c r="Q24930" s="63"/>
    </row>
    <row r="24931" spans="16:17">
      <c r="P24931" s="63"/>
      <c r="Q24931" s="63"/>
    </row>
    <row r="24932" spans="16:17">
      <c r="P24932" s="63"/>
      <c r="Q24932" s="63"/>
    </row>
    <row r="24933" spans="16:17">
      <c r="P24933" s="63"/>
      <c r="Q24933" s="63"/>
    </row>
    <row r="24934" spans="16:17">
      <c r="P24934" s="63"/>
      <c r="Q24934" s="63"/>
    </row>
    <row r="24935" spans="16:17">
      <c r="P24935" s="63"/>
      <c r="Q24935" s="63"/>
    </row>
    <row r="24936" spans="16:17">
      <c r="P24936" s="63"/>
      <c r="Q24936" s="63"/>
    </row>
    <row r="24937" spans="16:17">
      <c r="P24937" s="63"/>
      <c r="Q24937" s="63"/>
    </row>
    <row r="24938" spans="16:17">
      <c r="P24938" s="63"/>
      <c r="Q24938" s="63"/>
    </row>
    <row r="24939" spans="16:17">
      <c r="P24939" s="63"/>
      <c r="Q24939" s="63"/>
    </row>
    <row r="24940" spans="16:17">
      <c r="P24940" s="63"/>
      <c r="Q24940" s="63"/>
    </row>
    <row r="24941" spans="16:17">
      <c r="P24941" s="63"/>
      <c r="Q24941" s="63"/>
    </row>
    <row r="24942" spans="16:17">
      <c r="P24942" s="63"/>
      <c r="Q24942" s="63"/>
    </row>
    <row r="24943" spans="16:17">
      <c r="P24943" s="63"/>
      <c r="Q24943" s="63"/>
    </row>
    <row r="24944" spans="16:17">
      <c r="P24944" s="63"/>
      <c r="Q24944" s="63"/>
    </row>
    <row r="24945" spans="16:17">
      <c r="P24945" s="63"/>
      <c r="Q24945" s="63"/>
    </row>
    <row r="24946" spans="16:17">
      <c r="P24946" s="63"/>
      <c r="Q24946" s="63"/>
    </row>
    <row r="24947" spans="16:17">
      <c r="P24947" s="63"/>
      <c r="Q24947" s="63"/>
    </row>
    <row r="24948" spans="16:17">
      <c r="P24948" s="63"/>
      <c r="Q24948" s="63"/>
    </row>
    <row r="24949" spans="16:17">
      <c r="P24949" s="63"/>
      <c r="Q24949" s="63"/>
    </row>
    <row r="24950" spans="16:17">
      <c r="P24950" s="63"/>
      <c r="Q24950" s="63"/>
    </row>
    <row r="24951" spans="16:17">
      <c r="P24951" s="63"/>
      <c r="Q24951" s="63"/>
    </row>
    <row r="24952" spans="16:17">
      <c r="P24952" s="63"/>
      <c r="Q24952" s="63"/>
    </row>
    <row r="24953" spans="16:17">
      <c r="P24953" s="63"/>
      <c r="Q24953" s="63"/>
    </row>
    <row r="24954" spans="16:17">
      <c r="P24954" s="63"/>
      <c r="Q24954" s="63"/>
    </row>
    <row r="24955" spans="16:17">
      <c r="P24955" s="63"/>
      <c r="Q24955" s="63"/>
    </row>
    <row r="24956" spans="16:17">
      <c r="P24956" s="63"/>
      <c r="Q24956" s="63"/>
    </row>
    <row r="24957" spans="16:17">
      <c r="P24957" s="63"/>
      <c r="Q24957" s="63"/>
    </row>
    <row r="24958" spans="16:17">
      <c r="P24958" s="63"/>
      <c r="Q24958" s="63"/>
    </row>
    <row r="24959" spans="16:17">
      <c r="P24959" s="63"/>
      <c r="Q24959" s="63"/>
    </row>
    <row r="24960" spans="16:17">
      <c r="P24960" s="63"/>
      <c r="Q24960" s="63"/>
    </row>
    <row r="24961" spans="16:17">
      <c r="P24961" s="63"/>
      <c r="Q24961" s="63"/>
    </row>
    <row r="24962" spans="16:17">
      <c r="P24962" s="63"/>
      <c r="Q24962" s="63"/>
    </row>
    <row r="24963" spans="16:17">
      <c r="P24963" s="63"/>
      <c r="Q24963" s="63"/>
    </row>
    <row r="24964" spans="16:17">
      <c r="P24964" s="63"/>
      <c r="Q24964" s="63"/>
    </row>
    <row r="24965" spans="16:17">
      <c r="P24965" s="63"/>
      <c r="Q24965" s="63"/>
    </row>
    <row r="24966" spans="16:17">
      <c r="P24966" s="63"/>
      <c r="Q24966" s="63"/>
    </row>
    <row r="24967" spans="16:17">
      <c r="P24967" s="63"/>
      <c r="Q24967" s="63"/>
    </row>
    <row r="24968" spans="16:17">
      <c r="P24968" s="63"/>
      <c r="Q24968" s="63"/>
    </row>
    <row r="24969" spans="16:17">
      <c r="P24969" s="63"/>
      <c r="Q24969" s="63"/>
    </row>
    <row r="24970" spans="16:17">
      <c r="P24970" s="63"/>
      <c r="Q24970" s="63"/>
    </row>
    <row r="24971" spans="16:17">
      <c r="P24971" s="63"/>
      <c r="Q24971" s="63"/>
    </row>
    <row r="24972" spans="16:17">
      <c r="P24972" s="63"/>
      <c r="Q24972" s="63"/>
    </row>
    <row r="24973" spans="16:17">
      <c r="P24973" s="63"/>
      <c r="Q24973" s="63"/>
    </row>
    <row r="24974" spans="16:17">
      <c r="P24974" s="63"/>
      <c r="Q24974" s="63"/>
    </row>
    <row r="24975" spans="16:17">
      <c r="P24975" s="63"/>
      <c r="Q24975" s="63"/>
    </row>
    <row r="24976" spans="16:17">
      <c r="P24976" s="63"/>
      <c r="Q24976" s="63"/>
    </row>
    <row r="24977" spans="16:17">
      <c r="P24977" s="63"/>
      <c r="Q24977" s="63"/>
    </row>
    <row r="24978" spans="16:17">
      <c r="P24978" s="63"/>
      <c r="Q24978" s="63"/>
    </row>
    <row r="24979" spans="16:17">
      <c r="P24979" s="63"/>
      <c r="Q24979" s="63"/>
    </row>
    <row r="24980" spans="16:17">
      <c r="P24980" s="63"/>
      <c r="Q24980" s="63"/>
    </row>
    <row r="24981" spans="16:17">
      <c r="P24981" s="63"/>
      <c r="Q24981" s="63"/>
    </row>
    <row r="24982" spans="16:17">
      <c r="P24982" s="63"/>
      <c r="Q24982" s="63"/>
    </row>
    <row r="24983" spans="16:17">
      <c r="P24983" s="63"/>
      <c r="Q24983" s="63"/>
    </row>
    <row r="24984" spans="16:17">
      <c r="P24984" s="63"/>
      <c r="Q24984" s="63"/>
    </row>
    <row r="24985" spans="16:17">
      <c r="P24985" s="63"/>
      <c r="Q24985" s="63"/>
    </row>
    <row r="24986" spans="16:17">
      <c r="P24986" s="63"/>
      <c r="Q24986" s="63"/>
    </row>
    <row r="24987" spans="16:17">
      <c r="P24987" s="63"/>
      <c r="Q24987" s="63"/>
    </row>
    <row r="24988" spans="16:17">
      <c r="P24988" s="63"/>
      <c r="Q24988" s="63"/>
    </row>
    <row r="24989" spans="16:17">
      <c r="P24989" s="63"/>
      <c r="Q24989" s="63"/>
    </row>
    <row r="24990" spans="16:17">
      <c r="P24990" s="63"/>
      <c r="Q24990" s="63"/>
    </row>
    <row r="24991" spans="16:17">
      <c r="P24991" s="63"/>
      <c r="Q24991" s="63"/>
    </row>
    <row r="24992" spans="16:17">
      <c r="P24992" s="63"/>
      <c r="Q24992" s="63"/>
    </row>
    <row r="24993" spans="16:17">
      <c r="P24993" s="63"/>
      <c r="Q24993" s="63"/>
    </row>
    <row r="24994" spans="16:17">
      <c r="P24994" s="63"/>
      <c r="Q24994" s="63"/>
    </row>
    <row r="24995" spans="16:17">
      <c r="P24995" s="63"/>
      <c r="Q24995" s="63"/>
    </row>
    <row r="24996" spans="16:17">
      <c r="P24996" s="63"/>
      <c r="Q24996" s="63"/>
    </row>
    <row r="24997" spans="16:17">
      <c r="P24997" s="63"/>
      <c r="Q24997" s="63"/>
    </row>
    <row r="24998" spans="16:17">
      <c r="P24998" s="63"/>
      <c r="Q24998" s="63"/>
    </row>
    <row r="24999" spans="16:17">
      <c r="P24999" s="63"/>
      <c r="Q24999" s="63"/>
    </row>
    <row r="25000" spans="16:17">
      <c r="P25000" s="63"/>
      <c r="Q25000" s="63"/>
    </row>
    <row r="25001" spans="16:17">
      <c r="P25001" s="63"/>
      <c r="Q25001" s="63"/>
    </row>
    <row r="25002" spans="16:17">
      <c r="P25002" s="63"/>
      <c r="Q25002" s="63"/>
    </row>
    <row r="25003" spans="16:17">
      <c r="P25003" s="63"/>
      <c r="Q25003" s="63"/>
    </row>
    <row r="25004" spans="16:17">
      <c r="P25004" s="63"/>
      <c r="Q25004" s="63"/>
    </row>
    <row r="25005" spans="16:17">
      <c r="P25005" s="63"/>
      <c r="Q25005" s="63"/>
    </row>
    <row r="25006" spans="16:17">
      <c r="P25006" s="63"/>
      <c r="Q25006" s="63"/>
    </row>
    <row r="25007" spans="16:17">
      <c r="P25007" s="63"/>
      <c r="Q25007" s="63"/>
    </row>
    <row r="25008" spans="16:17">
      <c r="P25008" s="63"/>
      <c r="Q25008" s="63"/>
    </row>
    <row r="25009" spans="16:17">
      <c r="P25009" s="63"/>
      <c r="Q25009" s="63"/>
    </row>
    <row r="25010" spans="16:17">
      <c r="P25010" s="63"/>
      <c r="Q25010" s="63"/>
    </row>
    <row r="25011" spans="16:17">
      <c r="P25011" s="63"/>
      <c r="Q25011" s="63"/>
    </row>
    <row r="25012" spans="16:17">
      <c r="P25012" s="63"/>
      <c r="Q25012" s="63"/>
    </row>
    <row r="25013" spans="16:17">
      <c r="P25013" s="63"/>
      <c r="Q25013" s="63"/>
    </row>
    <row r="25014" spans="16:17">
      <c r="P25014" s="63"/>
      <c r="Q25014" s="63"/>
    </row>
    <row r="25015" spans="16:17">
      <c r="P25015" s="63"/>
      <c r="Q25015" s="63"/>
    </row>
    <row r="25016" spans="16:17">
      <c r="P25016" s="63"/>
      <c r="Q25016" s="63"/>
    </row>
    <row r="25017" spans="16:17">
      <c r="P25017" s="63"/>
      <c r="Q25017" s="63"/>
    </row>
    <row r="25018" spans="16:17">
      <c r="P25018" s="63"/>
      <c r="Q25018" s="63"/>
    </row>
    <row r="25019" spans="16:17">
      <c r="P25019" s="63"/>
      <c r="Q25019" s="63"/>
    </row>
    <row r="25020" spans="16:17">
      <c r="P25020" s="63"/>
      <c r="Q25020" s="63"/>
    </row>
    <row r="25021" spans="16:17">
      <c r="P25021" s="63"/>
      <c r="Q25021" s="63"/>
    </row>
    <row r="25022" spans="16:17">
      <c r="P25022" s="63"/>
      <c r="Q25022" s="63"/>
    </row>
    <row r="25023" spans="16:17">
      <c r="P25023" s="63"/>
      <c r="Q25023" s="63"/>
    </row>
    <row r="25024" spans="16:17">
      <c r="P25024" s="63"/>
      <c r="Q25024" s="63"/>
    </row>
    <row r="25025" spans="16:17">
      <c r="P25025" s="63"/>
      <c r="Q25025" s="63"/>
    </row>
    <row r="25026" spans="16:17">
      <c r="P25026" s="63"/>
      <c r="Q25026" s="63"/>
    </row>
    <row r="25027" spans="16:17">
      <c r="P25027" s="63"/>
      <c r="Q25027" s="63"/>
    </row>
    <row r="25028" spans="16:17">
      <c r="P25028" s="63"/>
      <c r="Q25028" s="63"/>
    </row>
    <row r="25029" spans="16:17">
      <c r="P25029" s="63"/>
      <c r="Q25029" s="63"/>
    </row>
    <row r="25030" spans="16:17">
      <c r="P25030" s="63"/>
      <c r="Q25030" s="63"/>
    </row>
    <row r="25031" spans="16:17">
      <c r="P25031" s="63"/>
      <c r="Q25031" s="63"/>
    </row>
    <row r="25032" spans="16:17">
      <c r="P25032" s="63"/>
      <c r="Q25032" s="63"/>
    </row>
    <row r="25033" spans="16:17">
      <c r="P25033" s="63"/>
      <c r="Q25033" s="63"/>
    </row>
    <row r="25034" spans="16:17">
      <c r="P25034" s="63"/>
      <c r="Q25034" s="63"/>
    </row>
    <row r="25035" spans="16:17">
      <c r="P25035" s="63"/>
      <c r="Q25035" s="63"/>
    </row>
    <row r="25036" spans="16:17">
      <c r="P25036" s="63"/>
      <c r="Q25036" s="63"/>
    </row>
    <row r="25037" spans="16:17">
      <c r="P25037" s="63"/>
      <c r="Q25037" s="63"/>
    </row>
    <row r="25038" spans="16:17">
      <c r="P25038" s="63"/>
      <c r="Q25038" s="63"/>
    </row>
    <row r="25039" spans="16:17">
      <c r="P25039" s="63"/>
      <c r="Q25039" s="63"/>
    </row>
    <row r="25040" spans="16:17">
      <c r="P25040" s="63"/>
      <c r="Q25040" s="63"/>
    </row>
    <row r="25041" spans="16:17">
      <c r="P25041" s="63"/>
      <c r="Q25041" s="63"/>
    </row>
    <row r="25042" spans="16:17">
      <c r="P25042" s="63"/>
      <c r="Q25042" s="63"/>
    </row>
    <row r="25043" spans="16:17">
      <c r="P25043" s="63"/>
      <c r="Q25043" s="63"/>
    </row>
    <row r="25044" spans="16:17">
      <c r="P25044" s="63"/>
      <c r="Q25044" s="63"/>
    </row>
    <row r="25045" spans="16:17">
      <c r="P25045" s="63"/>
      <c r="Q25045" s="63"/>
    </row>
    <row r="25046" spans="16:17">
      <c r="P25046" s="63"/>
      <c r="Q25046" s="63"/>
    </row>
    <row r="25047" spans="16:17">
      <c r="P25047" s="63"/>
      <c r="Q25047" s="63"/>
    </row>
    <row r="25048" spans="16:17">
      <c r="P25048" s="63"/>
      <c r="Q25048" s="63"/>
    </row>
    <row r="25049" spans="16:17">
      <c r="P25049" s="63"/>
      <c r="Q25049" s="63"/>
    </row>
    <row r="25050" spans="16:17">
      <c r="P25050" s="63"/>
      <c r="Q25050" s="63"/>
    </row>
    <row r="25051" spans="16:17">
      <c r="P25051" s="63"/>
      <c r="Q25051" s="63"/>
    </row>
    <row r="25052" spans="16:17">
      <c r="P25052" s="63"/>
      <c r="Q25052" s="63"/>
    </row>
    <row r="25053" spans="16:17">
      <c r="P25053" s="63"/>
      <c r="Q25053" s="63"/>
    </row>
    <row r="25054" spans="16:17">
      <c r="P25054" s="63"/>
      <c r="Q25054" s="63"/>
    </row>
    <row r="25055" spans="16:17">
      <c r="P25055" s="63"/>
      <c r="Q25055" s="63"/>
    </row>
    <row r="25056" spans="16:17">
      <c r="P25056" s="63"/>
      <c r="Q25056" s="63"/>
    </row>
    <row r="25057" spans="16:17">
      <c r="P25057" s="63"/>
      <c r="Q25057" s="63"/>
    </row>
    <row r="25058" spans="16:17">
      <c r="P25058" s="63"/>
      <c r="Q25058" s="63"/>
    </row>
    <row r="25059" spans="16:17">
      <c r="P25059" s="63"/>
      <c r="Q25059" s="63"/>
    </row>
    <row r="25060" spans="16:17">
      <c r="P25060" s="63"/>
      <c r="Q25060" s="63"/>
    </row>
    <row r="25061" spans="16:17">
      <c r="P25061" s="63"/>
      <c r="Q25061" s="63"/>
    </row>
    <row r="25062" spans="16:17">
      <c r="P25062" s="63"/>
      <c r="Q25062" s="63"/>
    </row>
    <row r="25063" spans="16:17">
      <c r="P25063" s="63"/>
      <c r="Q25063" s="63"/>
    </row>
    <row r="25064" spans="16:17">
      <c r="P25064" s="63"/>
      <c r="Q25064" s="63"/>
    </row>
    <row r="25065" spans="16:17">
      <c r="P25065" s="63"/>
      <c r="Q25065" s="63"/>
    </row>
    <row r="25066" spans="16:17">
      <c r="P25066" s="63"/>
      <c r="Q25066" s="63"/>
    </row>
    <row r="25067" spans="16:17">
      <c r="P25067" s="63"/>
      <c r="Q25067" s="63"/>
    </row>
    <row r="25068" spans="16:17">
      <c r="P25068" s="63"/>
      <c r="Q25068" s="63"/>
    </row>
    <row r="25069" spans="16:17">
      <c r="P25069" s="63"/>
      <c r="Q25069" s="63"/>
    </row>
    <row r="25070" spans="16:17">
      <c r="P25070" s="63"/>
      <c r="Q25070" s="63"/>
    </row>
    <row r="25071" spans="16:17">
      <c r="P25071" s="63"/>
      <c r="Q25071" s="63"/>
    </row>
    <row r="25072" spans="16:17">
      <c r="P25072" s="63"/>
      <c r="Q25072" s="63"/>
    </row>
    <row r="25073" spans="16:17">
      <c r="P25073" s="63"/>
      <c r="Q25073" s="63"/>
    </row>
    <row r="25074" spans="16:17">
      <c r="P25074" s="63"/>
      <c r="Q25074" s="63"/>
    </row>
    <row r="25075" spans="16:17">
      <c r="P25075" s="63"/>
      <c r="Q25075" s="63"/>
    </row>
    <row r="25076" spans="16:17">
      <c r="P25076" s="63"/>
      <c r="Q25076" s="63"/>
    </row>
    <row r="25077" spans="16:17">
      <c r="P25077" s="63"/>
      <c r="Q25077" s="63"/>
    </row>
    <row r="25078" spans="16:17">
      <c r="P25078" s="63"/>
      <c r="Q25078" s="63"/>
    </row>
    <row r="25079" spans="16:17">
      <c r="P25079" s="63"/>
      <c r="Q25079" s="63"/>
    </row>
    <row r="25080" spans="16:17">
      <c r="P25080" s="63"/>
      <c r="Q25080" s="63"/>
    </row>
    <row r="25081" spans="16:17">
      <c r="P25081" s="63"/>
      <c r="Q25081" s="63"/>
    </row>
    <row r="25082" spans="16:17">
      <c r="P25082" s="63"/>
      <c r="Q25082" s="63"/>
    </row>
    <row r="25083" spans="16:17">
      <c r="P25083" s="63"/>
      <c r="Q25083" s="63"/>
    </row>
    <row r="25084" spans="16:17">
      <c r="P25084" s="63"/>
      <c r="Q25084" s="63"/>
    </row>
    <row r="25085" spans="16:17">
      <c r="P25085" s="63"/>
      <c r="Q25085" s="63"/>
    </row>
    <row r="25086" spans="16:17">
      <c r="P25086" s="63"/>
      <c r="Q25086" s="63"/>
    </row>
    <row r="25087" spans="16:17">
      <c r="P25087" s="63"/>
      <c r="Q25087" s="63"/>
    </row>
    <row r="25088" spans="16:17">
      <c r="P25088" s="63"/>
      <c r="Q25088" s="63"/>
    </row>
    <row r="25089" spans="16:17">
      <c r="P25089" s="63"/>
      <c r="Q25089" s="63"/>
    </row>
    <row r="25090" spans="16:17">
      <c r="P25090" s="63"/>
      <c r="Q25090" s="63"/>
    </row>
    <row r="25091" spans="16:17">
      <c r="P25091" s="63"/>
      <c r="Q25091" s="63"/>
    </row>
    <row r="25092" spans="16:17">
      <c r="P25092" s="63"/>
      <c r="Q25092" s="63"/>
    </row>
    <row r="25093" spans="16:17">
      <c r="P25093" s="63"/>
      <c r="Q25093" s="63"/>
    </row>
    <row r="25094" spans="16:17">
      <c r="P25094" s="63"/>
      <c r="Q25094" s="63"/>
    </row>
    <row r="25095" spans="16:17">
      <c r="P25095" s="63"/>
      <c r="Q25095" s="63"/>
    </row>
    <row r="25096" spans="16:17">
      <c r="P25096" s="63"/>
      <c r="Q25096" s="63"/>
    </row>
    <row r="25097" spans="16:17">
      <c r="P25097" s="63"/>
      <c r="Q25097" s="63"/>
    </row>
    <row r="25098" spans="16:17">
      <c r="P25098" s="63"/>
      <c r="Q25098" s="63"/>
    </row>
    <row r="25099" spans="16:17">
      <c r="P25099" s="63"/>
      <c r="Q25099" s="63"/>
    </row>
    <row r="25100" spans="16:17">
      <c r="P25100" s="63"/>
      <c r="Q25100" s="63"/>
    </row>
    <row r="25101" spans="16:17">
      <c r="P25101" s="63"/>
      <c r="Q25101" s="63"/>
    </row>
    <row r="25102" spans="16:17">
      <c r="P25102" s="63"/>
      <c r="Q25102" s="63"/>
    </row>
    <row r="25103" spans="16:17">
      <c r="P25103" s="63"/>
      <c r="Q25103" s="63"/>
    </row>
    <row r="25104" spans="16:17">
      <c r="P25104" s="63"/>
      <c r="Q25104" s="63"/>
    </row>
    <row r="25105" spans="16:17">
      <c r="P25105" s="63"/>
      <c r="Q25105" s="63"/>
    </row>
    <row r="25106" spans="16:17">
      <c r="P25106" s="63"/>
      <c r="Q25106" s="63"/>
    </row>
    <row r="25107" spans="16:17">
      <c r="P25107" s="63"/>
      <c r="Q25107" s="63"/>
    </row>
    <row r="25108" spans="16:17">
      <c r="P25108" s="63"/>
      <c r="Q25108" s="63"/>
    </row>
    <row r="25109" spans="16:17">
      <c r="P25109" s="63"/>
      <c r="Q25109" s="63"/>
    </row>
    <row r="25110" spans="16:17">
      <c r="P25110" s="63"/>
      <c r="Q25110" s="63"/>
    </row>
    <row r="25111" spans="16:17">
      <c r="P25111" s="63"/>
      <c r="Q25111" s="63"/>
    </row>
    <row r="25112" spans="16:17">
      <c r="P25112" s="63"/>
      <c r="Q25112" s="63"/>
    </row>
    <row r="25113" spans="16:17">
      <c r="P25113" s="63"/>
      <c r="Q25113" s="63"/>
    </row>
    <row r="25114" spans="16:17">
      <c r="P25114" s="63"/>
      <c r="Q25114" s="63"/>
    </row>
    <row r="25115" spans="16:17">
      <c r="P25115" s="63"/>
      <c r="Q25115" s="63"/>
    </row>
    <row r="25116" spans="16:17">
      <c r="P25116" s="63"/>
      <c r="Q25116" s="63"/>
    </row>
    <row r="25117" spans="16:17">
      <c r="P25117" s="63"/>
      <c r="Q25117" s="63"/>
    </row>
    <row r="25118" spans="16:17">
      <c r="P25118" s="63"/>
      <c r="Q25118" s="63"/>
    </row>
    <row r="25119" spans="16:17">
      <c r="P25119" s="63"/>
      <c r="Q25119" s="63"/>
    </row>
    <row r="25120" spans="16:17">
      <c r="P25120" s="63"/>
      <c r="Q25120" s="63"/>
    </row>
    <row r="25121" spans="16:17">
      <c r="P25121" s="63"/>
      <c r="Q25121" s="63"/>
    </row>
    <row r="25122" spans="16:17">
      <c r="P25122" s="63"/>
      <c r="Q25122" s="63"/>
    </row>
    <row r="25123" spans="16:17">
      <c r="P25123" s="63"/>
      <c r="Q25123" s="63"/>
    </row>
    <row r="25124" spans="16:17">
      <c r="P25124" s="63"/>
      <c r="Q25124" s="63"/>
    </row>
    <row r="25125" spans="16:17">
      <c r="P25125" s="63"/>
      <c r="Q25125" s="63"/>
    </row>
    <row r="25126" spans="16:17">
      <c r="P25126" s="63"/>
      <c r="Q25126" s="63"/>
    </row>
    <row r="25127" spans="16:17">
      <c r="P25127" s="63"/>
      <c r="Q25127" s="63"/>
    </row>
    <row r="25128" spans="16:17">
      <c r="P25128" s="63"/>
      <c r="Q25128" s="63"/>
    </row>
    <row r="25129" spans="16:17">
      <c r="P25129" s="63"/>
      <c r="Q25129" s="63"/>
    </row>
    <row r="25130" spans="16:17">
      <c r="P25130" s="63"/>
      <c r="Q25130" s="63"/>
    </row>
    <row r="25131" spans="16:17">
      <c r="P25131" s="63"/>
      <c r="Q25131" s="63"/>
    </row>
    <row r="25132" spans="16:17">
      <c r="P25132" s="63"/>
      <c r="Q25132" s="63"/>
    </row>
    <row r="25133" spans="16:17">
      <c r="P25133" s="63"/>
      <c r="Q25133" s="63"/>
    </row>
    <row r="25134" spans="16:17">
      <c r="P25134" s="63"/>
      <c r="Q25134" s="63"/>
    </row>
    <row r="25135" spans="16:17">
      <c r="P25135" s="63"/>
      <c r="Q25135" s="63"/>
    </row>
    <row r="25136" spans="16:17">
      <c r="P25136" s="63"/>
      <c r="Q25136" s="63"/>
    </row>
    <row r="25137" spans="16:17">
      <c r="P25137" s="63"/>
      <c r="Q25137" s="63"/>
    </row>
    <row r="25138" spans="16:17">
      <c r="P25138" s="63"/>
      <c r="Q25138" s="63"/>
    </row>
    <row r="25139" spans="16:17">
      <c r="P25139" s="63"/>
      <c r="Q25139" s="63"/>
    </row>
    <row r="25140" spans="16:17">
      <c r="P25140" s="63"/>
      <c r="Q25140" s="63"/>
    </row>
    <row r="25141" spans="16:17">
      <c r="P25141" s="63"/>
      <c r="Q25141" s="63"/>
    </row>
    <row r="25142" spans="16:17">
      <c r="P25142" s="63"/>
      <c r="Q25142" s="63"/>
    </row>
    <row r="25143" spans="16:17">
      <c r="P25143" s="63"/>
      <c r="Q25143" s="63"/>
    </row>
    <row r="25144" spans="16:17">
      <c r="P25144" s="63"/>
      <c r="Q25144" s="63"/>
    </row>
    <row r="25145" spans="16:17">
      <c r="P25145" s="63"/>
      <c r="Q25145" s="63"/>
    </row>
    <row r="25146" spans="16:17">
      <c r="P25146" s="63"/>
      <c r="Q25146" s="63"/>
    </row>
    <row r="25147" spans="16:17">
      <c r="P25147" s="63"/>
      <c r="Q25147" s="63"/>
    </row>
    <row r="25148" spans="16:17">
      <c r="P25148" s="63"/>
      <c r="Q25148" s="63"/>
    </row>
    <row r="25149" spans="16:17">
      <c r="P25149" s="63"/>
      <c r="Q25149" s="63"/>
    </row>
    <row r="25150" spans="16:17">
      <c r="P25150" s="63"/>
      <c r="Q25150" s="63"/>
    </row>
    <row r="25151" spans="16:17">
      <c r="P25151" s="63"/>
      <c r="Q25151" s="63"/>
    </row>
    <row r="25152" spans="16:17">
      <c r="P25152" s="63"/>
      <c r="Q25152" s="63"/>
    </row>
    <row r="25153" spans="16:17">
      <c r="P25153" s="63"/>
      <c r="Q25153" s="63"/>
    </row>
    <row r="25154" spans="16:17">
      <c r="P25154" s="63"/>
      <c r="Q25154" s="63"/>
    </row>
    <row r="25155" spans="16:17">
      <c r="P25155" s="63"/>
      <c r="Q25155" s="63"/>
    </row>
    <row r="25156" spans="16:17">
      <c r="P25156" s="63"/>
      <c r="Q25156" s="63"/>
    </row>
    <row r="25157" spans="16:17">
      <c r="P25157" s="63"/>
      <c r="Q25157" s="63"/>
    </row>
    <row r="25158" spans="16:17">
      <c r="P25158" s="63"/>
      <c r="Q25158" s="63"/>
    </row>
    <row r="25159" spans="16:17">
      <c r="P25159" s="63"/>
      <c r="Q25159" s="63"/>
    </row>
    <row r="25160" spans="16:17">
      <c r="P25160" s="63"/>
      <c r="Q25160" s="63"/>
    </row>
    <row r="25161" spans="16:17">
      <c r="P25161" s="63"/>
      <c r="Q25161" s="63"/>
    </row>
    <row r="25162" spans="16:17">
      <c r="P25162" s="63"/>
      <c r="Q25162" s="63"/>
    </row>
    <row r="25163" spans="16:17">
      <c r="P25163" s="63"/>
      <c r="Q25163" s="63"/>
    </row>
    <row r="25164" spans="16:17">
      <c r="P25164" s="63"/>
      <c r="Q25164" s="63"/>
    </row>
    <row r="25165" spans="16:17">
      <c r="P25165" s="63"/>
      <c r="Q25165" s="63"/>
    </row>
    <row r="25166" spans="16:17">
      <c r="P25166" s="63"/>
      <c r="Q25166" s="63"/>
    </row>
    <row r="25167" spans="16:17">
      <c r="P25167" s="63"/>
      <c r="Q25167" s="63"/>
    </row>
    <row r="25168" spans="16:17">
      <c r="P25168" s="63"/>
      <c r="Q25168" s="63"/>
    </row>
    <row r="25169" spans="16:17">
      <c r="P25169" s="63"/>
      <c r="Q25169" s="63"/>
    </row>
    <row r="25170" spans="16:17">
      <c r="P25170" s="63"/>
      <c r="Q25170" s="63"/>
    </row>
    <row r="25171" spans="16:17">
      <c r="P25171" s="63"/>
      <c r="Q25171" s="63"/>
    </row>
    <row r="25172" spans="16:17">
      <c r="P25172" s="63"/>
      <c r="Q25172" s="63"/>
    </row>
    <row r="25173" spans="16:17">
      <c r="P25173" s="63"/>
      <c r="Q25173" s="63"/>
    </row>
    <row r="25174" spans="16:17">
      <c r="P25174" s="63"/>
      <c r="Q25174" s="63"/>
    </row>
    <row r="25175" spans="16:17">
      <c r="P25175" s="63"/>
      <c r="Q25175" s="63"/>
    </row>
    <row r="25176" spans="16:17">
      <c r="P25176" s="63"/>
      <c r="Q25176" s="63"/>
    </row>
    <row r="25177" spans="16:17">
      <c r="P25177" s="63"/>
      <c r="Q25177" s="63"/>
    </row>
    <row r="25178" spans="16:17">
      <c r="P25178" s="63"/>
      <c r="Q25178" s="63"/>
    </row>
    <row r="25179" spans="16:17">
      <c r="P25179" s="63"/>
      <c r="Q25179" s="63"/>
    </row>
    <row r="25180" spans="16:17">
      <c r="P25180" s="63"/>
      <c r="Q25180" s="63"/>
    </row>
    <row r="25181" spans="16:17">
      <c r="P25181" s="63"/>
      <c r="Q25181" s="63"/>
    </row>
    <row r="25182" spans="16:17">
      <c r="P25182" s="63"/>
      <c r="Q25182" s="63"/>
    </row>
    <row r="25183" spans="16:17">
      <c r="P25183" s="63"/>
      <c r="Q25183" s="63"/>
    </row>
    <row r="25184" spans="16:17">
      <c r="P25184" s="63"/>
      <c r="Q25184" s="63"/>
    </row>
    <row r="25185" spans="16:17">
      <c r="P25185" s="63"/>
      <c r="Q25185" s="63"/>
    </row>
    <row r="25186" spans="16:17">
      <c r="P25186" s="63"/>
      <c r="Q25186" s="63"/>
    </row>
    <row r="25187" spans="16:17">
      <c r="P25187" s="63"/>
      <c r="Q25187" s="63"/>
    </row>
    <row r="25188" spans="16:17">
      <c r="P25188" s="63"/>
      <c r="Q25188" s="63"/>
    </row>
    <row r="25189" spans="16:17">
      <c r="P25189" s="63"/>
      <c r="Q25189" s="63"/>
    </row>
    <row r="25190" spans="16:17">
      <c r="P25190" s="63"/>
      <c r="Q25190" s="63"/>
    </row>
    <row r="25191" spans="16:17">
      <c r="P25191" s="63"/>
      <c r="Q25191" s="63"/>
    </row>
    <row r="25192" spans="16:17">
      <c r="P25192" s="63"/>
      <c r="Q25192" s="63"/>
    </row>
    <row r="25193" spans="16:17">
      <c r="P25193" s="63"/>
      <c r="Q25193" s="63"/>
    </row>
    <row r="25194" spans="16:17">
      <c r="P25194" s="63"/>
      <c r="Q25194" s="63"/>
    </row>
    <row r="25195" spans="16:17">
      <c r="P25195" s="63"/>
      <c r="Q25195" s="63"/>
    </row>
    <row r="25196" spans="16:17">
      <c r="P25196" s="63"/>
      <c r="Q25196" s="63"/>
    </row>
    <row r="25197" spans="16:17">
      <c r="P25197" s="63"/>
      <c r="Q25197" s="63"/>
    </row>
    <row r="25198" spans="16:17">
      <c r="P25198" s="63"/>
      <c r="Q25198" s="63"/>
    </row>
    <row r="25199" spans="16:17">
      <c r="P25199" s="63"/>
      <c r="Q25199" s="63"/>
    </row>
    <row r="25200" spans="16:17">
      <c r="P25200" s="63"/>
      <c r="Q25200" s="63"/>
    </row>
    <row r="25201" spans="16:17">
      <c r="P25201" s="63"/>
      <c r="Q25201" s="63"/>
    </row>
    <row r="25202" spans="16:17">
      <c r="P25202" s="63"/>
      <c r="Q25202" s="63"/>
    </row>
    <row r="25203" spans="16:17">
      <c r="P25203" s="63"/>
      <c r="Q25203" s="63"/>
    </row>
    <row r="25204" spans="16:17">
      <c r="P25204" s="63"/>
      <c r="Q25204" s="63"/>
    </row>
    <row r="25205" spans="16:17">
      <c r="P25205" s="63"/>
      <c r="Q25205" s="63"/>
    </row>
    <row r="25206" spans="16:17">
      <c r="P25206" s="63"/>
      <c r="Q25206" s="63"/>
    </row>
    <row r="25207" spans="16:17">
      <c r="P25207" s="63"/>
      <c r="Q25207" s="63"/>
    </row>
    <row r="25208" spans="16:17">
      <c r="P25208" s="63"/>
      <c r="Q25208" s="63"/>
    </row>
    <row r="25209" spans="16:17">
      <c r="P25209" s="63"/>
      <c r="Q25209" s="63"/>
    </row>
    <row r="25210" spans="16:17">
      <c r="P25210" s="63"/>
      <c r="Q25210" s="63"/>
    </row>
    <row r="25211" spans="16:17">
      <c r="P25211" s="63"/>
      <c r="Q25211" s="63"/>
    </row>
    <row r="25212" spans="16:17">
      <c r="P25212" s="63"/>
      <c r="Q25212" s="63"/>
    </row>
    <row r="25213" spans="16:17">
      <c r="P25213" s="63"/>
      <c r="Q25213" s="63"/>
    </row>
    <row r="25214" spans="16:17">
      <c r="P25214" s="63"/>
      <c r="Q25214" s="63"/>
    </row>
    <row r="25215" spans="16:17">
      <c r="P25215" s="63"/>
      <c r="Q25215" s="63"/>
    </row>
    <row r="25216" spans="16:17">
      <c r="P25216" s="63"/>
      <c r="Q25216" s="63"/>
    </row>
    <row r="25217" spans="16:17">
      <c r="P25217" s="63"/>
      <c r="Q25217" s="63"/>
    </row>
    <row r="25218" spans="16:17">
      <c r="P25218" s="63"/>
      <c r="Q25218" s="63"/>
    </row>
    <row r="25219" spans="16:17">
      <c r="P25219" s="63"/>
      <c r="Q25219" s="63"/>
    </row>
    <row r="25220" spans="16:17">
      <c r="P25220" s="63"/>
      <c r="Q25220" s="63"/>
    </row>
    <row r="25221" spans="16:17">
      <c r="P25221" s="63"/>
      <c r="Q25221" s="63"/>
    </row>
    <row r="25222" spans="16:17">
      <c r="P25222" s="63"/>
      <c r="Q25222" s="63"/>
    </row>
    <row r="25223" spans="16:17">
      <c r="P25223" s="63"/>
      <c r="Q25223" s="63"/>
    </row>
    <row r="25224" spans="16:17">
      <c r="P25224" s="63"/>
      <c r="Q25224" s="63"/>
    </row>
    <row r="25225" spans="16:17">
      <c r="P25225" s="63"/>
      <c r="Q25225" s="63"/>
    </row>
    <row r="25226" spans="16:17">
      <c r="P25226" s="63"/>
      <c r="Q25226" s="63"/>
    </row>
    <row r="25227" spans="16:17">
      <c r="P25227" s="63"/>
      <c r="Q25227" s="63"/>
    </row>
    <row r="25228" spans="16:17">
      <c r="P25228" s="63"/>
      <c r="Q25228" s="63"/>
    </row>
    <row r="25229" spans="16:17">
      <c r="P25229" s="63"/>
      <c r="Q25229" s="63"/>
    </row>
    <row r="25230" spans="16:17">
      <c r="P25230" s="63"/>
      <c r="Q25230" s="63"/>
    </row>
    <row r="25231" spans="16:17">
      <c r="P25231" s="63"/>
      <c r="Q25231" s="63"/>
    </row>
    <row r="25232" spans="16:17">
      <c r="P25232" s="63"/>
      <c r="Q25232" s="63"/>
    </row>
    <row r="25233" spans="16:17">
      <c r="P25233" s="63"/>
      <c r="Q25233" s="63"/>
    </row>
    <row r="25234" spans="16:17">
      <c r="P25234" s="63"/>
      <c r="Q25234" s="63"/>
    </row>
    <row r="25235" spans="16:17">
      <c r="P25235" s="63"/>
      <c r="Q25235" s="63"/>
    </row>
    <row r="25236" spans="16:17">
      <c r="P25236" s="63"/>
      <c r="Q25236" s="63"/>
    </row>
    <row r="25237" spans="16:17">
      <c r="P25237" s="63"/>
      <c r="Q25237" s="63"/>
    </row>
    <row r="25238" spans="16:17">
      <c r="P25238" s="63"/>
      <c r="Q25238" s="63"/>
    </row>
    <row r="25239" spans="16:17">
      <c r="P25239" s="63"/>
      <c r="Q25239" s="63"/>
    </row>
    <row r="25240" spans="16:17">
      <c r="P25240" s="63"/>
      <c r="Q25240" s="63"/>
    </row>
    <row r="25241" spans="16:17">
      <c r="P25241" s="63"/>
      <c r="Q25241" s="63"/>
    </row>
    <row r="25242" spans="16:17">
      <c r="P25242" s="63"/>
      <c r="Q25242" s="63"/>
    </row>
    <row r="25243" spans="16:17">
      <c r="P25243" s="63"/>
      <c r="Q25243" s="63"/>
    </row>
    <row r="25244" spans="16:17">
      <c r="P25244" s="63"/>
      <c r="Q25244" s="63"/>
    </row>
    <row r="25245" spans="16:17">
      <c r="P25245" s="63"/>
      <c r="Q25245" s="63"/>
    </row>
    <row r="25246" spans="16:17">
      <c r="P25246" s="63"/>
      <c r="Q25246" s="63"/>
    </row>
    <row r="25247" spans="16:17">
      <c r="P25247" s="63"/>
      <c r="Q25247" s="63"/>
    </row>
    <row r="25248" spans="16:17">
      <c r="P25248" s="63"/>
      <c r="Q25248" s="63"/>
    </row>
    <row r="25249" spans="16:17">
      <c r="P25249" s="63"/>
      <c r="Q25249" s="63"/>
    </row>
    <row r="25250" spans="16:17">
      <c r="P25250" s="63"/>
      <c r="Q25250" s="63"/>
    </row>
    <row r="25251" spans="16:17">
      <c r="P25251" s="63"/>
      <c r="Q25251" s="63"/>
    </row>
    <row r="25252" spans="16:17">
      <c r="P25252" s="63"/>
      <c r="Q25252" s="63"/>
    </row>
    <row r="25253" spans="16:17">
      <c r="P25253" s="63"/>
      <c r="Q25253" s="63"/>
    </row>
    <row r="25254" spans="16:17">
      <c r="P25254" s="63"/>
      <c r="Q25254" s="63"/>
    </row>
    <row r="25255" spans="16:17">
      <c r="P25255" s="63"/>
      <c r="Q25255" s="63"/>
    </row>
    <row r="25256" spans="16:17">
      <c r="P25256" s="63"/>
      <c r="Q25256" s="63"/>
    </row>
    <row r="25257" spans="16:17">
      <c r="P25257" s="63"/>
      <c r="Q25257" s="63"/>
    </row>
    <row r="25258" spans="16:17">
      <c r="P25258" s="63"/>
      <c r="Q25258" s="63"/>
    </row>
    <row r="25259" spans="16:17">
      <c r="P25259" s="63"/>
      <c r="Q25259" s="63"/>
    </row>
    <row r="25260" spans="16:17">
      <c r="P25260" s="63"/>
      <c r="Q25260" s="63"/>
    </row>
    <row r="25261" spans="16:17">
      <c r="P25261" s="63"/>
      <c r="Q25261" s="63"/>
    </row>
    <row r="25262" spans="16:17">
      <c r="P25262" s="63"/>
      <c r="Q25262" s="63"/>
    </row>
    <row r="25263" spans="16:17">
      <c r="P25263" s="63"/>
      <c r="Q25263" s="63"/>
    </row>
    <row r="25264" spans="16:17">
      <c r="P25264" s="63"/>
      <c r="Q25264" s="63"/>
    </row>
    <row r="25265" spans="16:17">
      <c r="P25265" s="63"/>
      <c r="Q25265" s="63"/>
    </row>
    <row r="25266" spans="16:17">
      <c r="P25266" s="63"/>
      <c r="Q25266" s="63"/>
    </row>
    <row r="25267" spans="16:17">
      <c r="P25267" s="63"/>
      <c r="Q25267" s="63"/>
    </row>
    <row r="25268" spans="16:17">
      <c r="P25268" s="63"/>
      <c r="Q25268" s="63"/>
    </row>
    <row r="25269" spans="16:17">
      <c r="P25269" s="63"/>
      <c r="Q25269" s="63"/>
    </row>
    <row r="25270" spans="16:17">
      <c r="P25270" s="63"/>
      <c r="Q25270" s="63"/>
    </row>
    <row r="25271" spans="16:17">
      <c r="P25271" s="63"/>
      <c r="Q25271" s="63"/>
    </row>
    <row r="25272" spans="16:17">
      <c r="P25272" s="63"/>
      <c r="Q25272" s="63"/>
    </row>
    <row r="25273" spans="16:17">
      <c r="P25273" s="63"/>
      <c r="Q25273" s="63"/>
    </row>
    <row r="25274" spans="16:17">
      <c r="P25274" s="63"/>
      <c r="Q25274" s="63"/>
    </row>
    <row r="25275" spans="16:17">
      <c r="P25275" s="63"/>
      <c r="Q25275" s="63"/>
    </row>
    <row r="25276" spans="16:17">
      <c r="P25276" s="63"/>
      <c r="Q25276" s="63"/>
    </row>
    <row r="25277" spans="16:17">
      <c r="P25277" s="63"/>
      <c r="Q25277" s="63"/>
    </row>
    <row r="25278" spans="16:17">
      <c r="P25278" s="63"/>
      <c r="Q25278" s="63"/>
    </row>
    <row r="25279" spans="16:17">
      <c r="P25279" s="63"/>
      <c r="Q25279" s="63"/>
    </row>
    <row r="25280" spans="16:17">
      <c r="P25280" s="63"/>
      <c r="Q25280" s="63"/>
    </row>
    <row r="25281" spans="16:17">
      <c r="P25281" s="63"/>
      <c r="Q25281" s="63"/>
    </row>
    <row r="25282" spans="16:17">
      <c r="P25282" s="63"/>
      <c r="Q25282" s="63"/>
    </row>
    <row r="25283" spans="16:17">
      <c r="P25283" s="63"/>
      <c r="Q25283" s="63"/>
    </row>
    <row r="25284" spans="16:17">
      <c r="P25284" s="63"/>
      <c r="Q25284" s="63"/>
    </row>
    <row r="25285" spans="16:17">
      <c r="P25285" s="63"/>
      <c r="Q25285" s="63"/>
    </row>
    <row r="25286" spans="16:17">
      <c r="P25286" s="63"/>
      <c r="Q25286" s="63"/>
    </row>
    <row r="25287" spans="16:17">
      <c r="P25287" s="63"/>
      <c r="Q25287" s="63"/>
    </row>
    <row r="25288" spans="16:17">
      <c r="P25288" s="63"/>
      <c r="Q25288" s="63"/>
    </row>
    <row r="25289" spans="16:17">
      <c r="P25289" s="63"/>
      <c r="Q25289" s="63"/>
    </row>
    <row r="25290" spans="16:17">
      <c r="P25290" s="63"/>
      <c r="Q25290" s="63"/>
    </row>
    <row r="25291" spans="16:17">
      <c r="P25291" s="63"/>
      <c r="Q25291" s="63"/>
    </row>
    <row r="25292" spans="16:17">
      <c r="P25292" s="63"/>
      <c r="Q25292" s="63"/>
    </row>
    <row r="25293" spans="16:17">
      <c r="P25293" s="63"/>
      <c r="Q25293" s="63"/>
    </row>
    <row r="25294" spans="16:17">
      <c r="P25294" s="63"/>
      <c r="Q25294" s="63"/>
    </row>
    <row r="25295" spans="16:17">
      <c r="P25295" s="63"/>
      <c r="Q25295" s="63"/>
    </row>
    <row r="25296" spans="16:17">
      <c r="P25296" s="63"/>
      <c r="Q25296" s="63"/>
    </row>
    <row r="25297" spans="16:17">
      <c r="P25297" s="63"/>
      <c r="Q25297" s="63"/>
    </row>
    <row r="25298" spans="16:17">
      <c r="P25298" s="63"/>
      <c r="Q25298" s="63"/>
    </row>
    <row r="25299" spans="16:17">
      <c r="P25299" s="63"/>
      <c r="Q25299" s="63"/>
    </row>
    <row r="25300" spans="16:17">
      <c r="P25300" s="63"/>
      <c r="Q25300" s="63"/>
    </row>
    <row r="25301" spans="16:17">
      <c r="P25301" s="63"/>
      <c r="Q25301" s="63"/>
    </row>
    <row r="25302" spans="16:17">
      <c r="P25302" s="63"/>
      <c r="Q25302" s="63"/>
    </row>
    <row r="25303" spans="16:17">
      <c r="P25303" s="63"/>
      <c r="Q25303" s="63"/>
    </row>
    <row r="25304" spans="16:17">
      <c r="P25304" s="63"/>
      <c r="Q25304" s="63"/>
    </row>
    <row r="25305" spans="16:17">
      <c r="P25305" s="63"/>
      <c r="Q25305" s="63"/>
    </row>
    <row r="25306" spans="16:17">
      <c r="P25306" s="63"/>
      <c r="Q25306" s="63"/>
    </row>
    <row r="25307" spans="16:17">
      <c r="P25307" s="63"/>
      <c r="Q25307" s="63"/>
    </row>
    <row r="25308" spans="16:17">
      <c r="P25308" s="63"/>
      <c r="Q25308" s="63"/>
    </row>
    <row r="25309" spans="16:17">
      <c r="P25309" s="63"/>
      <c r="Q25309" s="63"/>
    </row>
    <row r="25310" spans="16:17">
      <c r="P25310" s="63"/>
      <c r="Q25310" s="63"/>
    </row>
    <row r="25311" spans="16:17">
      <c r="P25311" s="63"/>
      <c r="Q25311" s="63"/>
    </row>
    <row r="25312" spans="16:17">
      <c r="P25312" s="63"/>
      <c r="Q25312" s="63"/>
    </row>
    <row r="25313" spans="16:17">
      <c r="P25313" s="63"/>
      <c r="Q25313" s="63"/>
    </row>
    <row r="25314" spans="16:17">
      <c r="P25314" s="63"/>
      <c r="Q25314" s="63"/>
    </row>
    <row r="25315" spans="16:17">
      <c r="P25315" s="63"/>
      <c r="Q25315" s="63"/>
    </row>
    <row r="25316" spans="16:17">
      <c r="P25316" s="63"/>
      <c r="Q25316" s="63"/>
    </row>
    <row r="25317" spans="16:17">
      <c r="P25317" s="63"/>
      <c r="Q25317" s="63"/>
    </row>
    <row r="25318" spans="16:17">
      <c r="P25318" s="63"/>
      <c r="Q25318" s="63"/>
    </row>
    <row r="25319" spans="16:17">
      <c r="P25319" s="63"/>
      <c r="Q25319" s="63"/>
    </row>
    <row r="25320" spans="16:17">
      <c r="P25320" s="63"/>
      <c r="Q25320" s="63"/>
    </row>
    <row r="25321" spans="16:17">
      <c r="P25321" s="63"/>
      <c r="Q25321" s="63"/>
    </row>
    <row r="25322" spans="16:17">
      <c r="P25322" s="63"/>
      <c r="Q25322" s="63"/>
    </row>
    <row r="25323" spans="16:17">
      <c r="P25323" s="63"/>
      <c r="Q25323" s="63"/>
    </row>
    <row r="25324" spans="16:17">
      <c r="P25324" s="63"/>
      <c r="Q25324" s="63"/>
    </row>
    <row r="25325" spans="16:17">
      <c r="P25325" s="63"/>
      <c r="Q25325" s="63"/>
    </row>
    <row r="25326" spans="16:17">
      <c r="P25326" s="63"/>
      <c r="Q25326" s="63"/>
    </row>
    <row r="25327" spans="16:17">
      <c r="P25327" s="63"/>
      <c r="Q25327" s="63"/>
    </row>
    <row r="25328" spans="16:17">
      <c r="P25328" s="63"/>
      <c r="Q25328" s="63"/>
    </row>
    <row r="25329" spans="16:17">
      <c r="P25329" s="63"/>
      <c r="Q25329" s="63"/>
    </row>
    <row r="25330" spans="16:17">
      <c r="P25330" s="63"/>
      <c r="Q25330" s="63"/>
    </row>
    <row r="25331" spans="16:17">
      <c r="P25331" s="63"/>
      <c r="Q25331" s="63"/>
    </row>
    <row r="25332" spans="16:17">
      <c r="P25332" s="63"/>
      <c r="Q25332" s="63"/>
    </row>
    <row r="25333" spans="16:17">
      <c r="P25333" s="63"/>
      <c r="Q25333" s="63"/>
    </row>
    <row r="25334" spans="16:17">
      <c r="P25334" s="63"/>
      <c r="Q25334" s="63"/>
    </row>
    <row r="25335" spans="16:17">
      <c r="P25335" s="63"/>
      <c r="Q25335" s="63"/>
    </row>
    <row r="25336" spans="16:17">
      <c r="P25336" s="63"/>
      <c r="Q25336" s="63"/>
    </row>
    <row r="25337" spans="16:17">
      <c r="P25337" s="63"/>
      <c r="Q25337" s="63"/>
    </row>
    <row r="25338" spans="16:17">
      <c r="P25338" s="63"/>
      <c r="Q25338" s="63"/>
    </row>
    <row r="25339" spans="16:17">
      <c r="P25339" s="63"/>
      <c r="Q25339" s="63"/>
    </row>
    <row r="25340" spans="16:17">
      <c r="P25340" s="63"/>
      <c r="Q25340" s="63"/>
    </row>
    <row r="25341" spans="16:17">
      <c r="P25341" s="63"/>
      <c r="Q25341" s="63"/>
    </row>
    <row r="25342" spans="16:17">
      <c r="P25342" s="63"/>
      <c r="Q25342" s="63"/>
    </row>
    <row r="25343" spans="16:17">
      <c r="P25343" s="63"/>
      <c r="Q25343" s="63"/>
    </row>
    <row r="25344" spans="16:17">
      <c r="P25344" s="63"/>
      <c r="Q25344" s="63"/>
    </row>
    <row r="25345" spans="16:17">
      <c r="P25345" s="63"/>
      <c r="Q25345" s="63"/>
    </row>
    <row r="25346" spans="16:17">
      <c r="P25346" s="63"/>
      <c r="Q25346" s="63"/>
    </row>
    <row r="25347" spans="16:17">
      <c r="P25347" s="63"/>
      <c r="Q25347" s="63"/>
    </row>
    <row r="25348" spans="16:17">
      <c r="P25348" s="63"/>
      <c r="Q25348" s="63"/>
    </row>
    <row r="25349" spans="16:17">
      <c r="P25349" s="63"/>
      <c r="Q25349" s="63"/>
    </row>
    <row r="25350" spans="16:17">
      <c r="P25350" s="63"/>
      <c r="Q25350" s="63"/>
    </row>
    <row r="25351" spans="16:17">
      <c r="P25351" s="63"/>
      <c r="Q25351" s="63"/>
    </row>
    <row r="25352" spans="16:17">
      <c r="P25352" s="63"/>
      <c r="Q25352" s="63"/>
    </row>
    <row r="25353" spans="16:17">
      <c r="P25353" s="63"/>
      <c r="Q25353" s="63"/>
    </row>
    <row r="25354" spans="16:17">
      <c r="P25354" s="63"/>
      <c r="Q25354" s="63"/>
    </row>
    <row r="25355" spans="16:17">
      <c r="P25355" s="63"/>
      <c r="Q25355" s="63"/>
    </row>
    <row r="25356" spans="16:17">
      <c r="P25356" s="63"/>
      <c r="Q25356" s="63"/>
    </row>
    <row r="25357" spans="16:17">
      <c r="P25357" s="63"/>
      <c r="Q25357" s="63"/>
    </row>
    <row r="25358" spans="16:17">
      <c r="P25358" s="63"/>
      <c r="Q25358" s="63"/>
    </row>
    <row r="25359" spans="16:17">
      <c r="P25359" s="63"/>
      <c r="Q25359" s="63"/>
    </row>
    <row r="25360" spans="16:17">
      <c r="P25360" s="63"/>
      <c r="Q25360" s="63"/>
    </row>
    <row r="25361" spans="16:17">
      <c r="P25361" s="63"/>
      <c r="Q25361" s="63"/>
    </row>
    <row r="25362" spans="16:17">
      <c r="P25362" s="63"/>
      <c r="Q25362" s="63"/>
    </row>
    <row r="25363" spans="16:17">
      <c r="P25363" s="63"/>
      <c r="Q25363" s="63"/>
    </row>
    <row r="25364" spans="16:17">
      <c r="P25364" s="63"/>
      <c r="Q25364" s="63"/>
    </row>
    <row r="25365" spans="16:17">
      <c r="P25365" s="63"/>
      <c r="Q25365" s="63"/>
    </row>
    <row r="25366" spans="16:17">
      <c r="P25366" s="63"/>
      <c r="Q25366" s="63"/>
    </row>
    <row r="25367" spans="16:17">
      <c r="P25367" s="63"/>
      <c r="Q25367" s="63"/>
    </row>
    <row r="25368" spans="16:17">
      <c r="P25368" s="63"/>
      <c r="Q25368" s="63"/>
    </row>
    <row r="25369" spans="16:17">
      <c r="P25369" s="63"/>
      <c r="Q25369" s="63"/>
    </row>
    <row r="25370" spans="16:17">
      <c r="P25370" s="63"/>
      <c r="Q25370" s="63"/>
    </row>
    <row r="25371" spans="16:17">
      <c r="P25371" s="63"/>
      <c r="Q25371" s="63"/>
    </row>
    <row r="25372" spans="16:17">
      <c r="P25372" s="63"/>
      <c r="Q25372" s="63"/>
    </row>
    <row r="25373" spans="16:17">
      <c r="P25373" s="63"/>
      <c r="Q25373" s="63"/>
    </row>
    <row r="25374" spans="16:17">
      <c r="P25374" s="63"/>
      <c r="Q25374" s="63"/>
    </row>
    <row r="25375" spans="16:17">
      <c r="P25375" s="63"/>
      <c r="Q25375" s="63"/>
    </row>
    <row r="25376" spans="16:17">
      <c r="P25376" s="63"/>
      <c r="Q25376" s="63"/>
    </row>
    <row r="25377" spans="16:17">
      <c r="P25377" s="63"/>
      <c r="Q25377" s="63"/>
    </row>
    <row r="25378" spans="16:17">
      <c r="P25378" s="63"/>
      <c r="Q25378" s="63"/>
    </row>
    <row r="25379" spans="16:17">
      <c r="P25379" s="63"/>
      <c r="Q25379" s="63"/>
    </row>
    <row r="25380" spans="16:17">
      <c r="P25380" s="63"/>
      <c r="Q25380" s="63"/>
    </row>
    <row r="25381" spans="16:17">
      <c r="P25381" s="63"/>
      <c r="Q25381" s="63"/>
    </row>
    <row r="25382" spans="16:17">
      <c r="P25382" s="63"/>
      <c r="Q25382" s="63"/>
    </row>
    <row r="25383" spans="16:17">
      <c r="P25383" s="63"/>
      <c r="Q25383" s="63"/>
    </row>
    <row r="25384" spans="16:17">
      <c r="P25384" s="63"/>
      <c r="Q25384" s="63"/>
    </row>
    <row r="25385" spans="16:17">
      <c r="P25385" s="63"/>
      <c r="Q25385" s="63"/>
    </row>
    <row r="25386" spans="16:17">
      <c r="P25386" s="63"/>
      <c r="Q25386" s="63"/>
    </row>
    <row r="25387" spans="16:17">
      <c r="P25387" s="63"/>
      <c r="Q25387" s="63"/>
    </row>
    <row r="25388" spans="16:17">
      <c r="P25388" s="63"/>
      <c r="Q25388" s="63"/>
    </row>
    <row r="25389" spans="16:17">
      <c r="P25389" s="63"/>
      <c r="Q25389" s="63"/>
    </row>
    <row r="25390" spans="16:17">
      <c r="P25390" s="63"/>
      <c r="Q25390" s="63"/>
    </row>
    <row r="25391" spans="16:17">
      <c r="P25391" s="63"/>
      <c r="Q25391" s="63"/>
    </row>
    <row r="25392" spans="16:17">
      <c r="P25392" s="63"/>
      <c r="Q25392" s="63"/>
    </row>
    <row r="25393" spans="16:17">
      <c r="P25393" s="63"/>
      <c r="Q25393" s="63"/>
    </row>
    <row r="25394" spans="16:17">
      <c r="P25394" s="63"/>
      <c r="Q25394" s="63"/>
    </row>
    <row r="25395" spans="16:17">
      <c r="P25395" s="63"/>
      <c r="Q25395" s="63"/>
    </row>
    <row r="25396" spans="16:17">
      <c r="P25396" s="63"/>
      <c r="Q25396" s="63"/>
    </row>
    <row r="25397" spans="16:17">
      <c r="P25397" s="63"/>
      <c r="Q25397" s="63"/>
    </row>
    <row r="25398" spans="16:17">
      <c r="P25398" s="63"/>
      <c r="Q25398" s="63"/>
    </row>
    <row r="25399" spans="16:17">
      <c r="P25399" s="63"/>
      <c r="Q25399" s="63"/>
    </row>
    <row r="25400" spans="16:17">
      <c r="P25400" s="63"/>
      <c r="Q25400" s="63"/>
    </row>
    <row r="25401" spans="16:17">
      <c r="P25401" s="63"/>
      <c r="Q25401" s="63"/>
    </row>
    <row r="25402" spans="16:17">
      <c r="P25402" s="63"/>
      <c r="Q25402" s="63"/>
    </row>
    <row r="25403" spans="16:17">
      <c r="P25403" s="63"/>
      <c r="Q25403" s="63"/>
    </row>
    <row r="25404" spans="16:17">
      <c r="P25404" s="63"/>
      <c r="Q25404" s="63"/>
    </row>
    <row r="25405" spans="16:17">
      <c r="P25405" s="63"/>
      <c r="Q25405" s="63"/>
    </row>
    <row r="25406" spans="16:17">
      <c r="P25406" s="63"/>
      <c r="Q25406" s="63"/>
    </row>
    <row r="25407" spans="16:17">
      <c r="P25407" s="63"/>
      <c r="Q25407" s="63"/>
    </row>
    <row r="25408" spans="16:17">
      <c r="P25408" s="63"/>
      <c r="Q25408" s="63"/>
    </row>
    <row r="25409" spans="16:17">
      <c r="P25409" s="63"/>
      <c r="Q25409" s="63"/>
    </row>
    <row r="25410" spans="16:17">
      <c r="P25410" s="63"/>
      <c r="Q25410" s="63"/>
    </row>
    <row r="25411" spans="16:17">
      <c r="P25411" s="63"/>
      <c r="Q25411" s="63"/>
    </row>
    <row r="25412" spans="16:17">
      <c r="P25412" s="63"/>
      <c r="Q25412" s="63"/>
    </row>
    <row r="25413" spans="16:17">
      <c r="P25413" s="63"/>
      <c r="Q25413" s="63"/>
    </row>
    <row r="25414" spans="16:17">
      <c r="P25414" s="63"/>
      <c r="Q25414" s="63"/>
    </row>
    <row r="25415" spans="16:17">
      <c r="P25415" s="63"/>
      <c r="Q25415" s="63"/>
    </row>
    <row r="25416" spans="16:17">
      <c r="P25416" s="63"/>
      <c r="Q25416" s="63"/>
    </row>
    <row r="25417" spans="16:17">
      <c r="P25417" s="63"/>
      <c r="Q25417" s="63"/>
    </row>
    <row r="25418" spans="16:17">
      <c r="P25418" s="63"/>
      <c r="Q25418" s="63"/>
    </row>
    <row r="25419" spans="16:17">
      <c r="P25419" s="63"/>
      <c r="Q25419" s="63"/>
    </row>
    <row r="25420" spans="16:17">
      <c r="P25420" s="63"/>
      <c r="Q25420" s="63"/>
    </row>
    <row r="25421" spans="16:17">
      <c r="P25421" s="63"/>
      <c r="Q25421" s="63"/>
    </row>
    <row r="25422" spans="16:17">
      <c r="P25422" s="63"/>
      <c r="Q25422" s="63"/>
    </row>
    <row r="25423" spans="16:17">
      <c r="P25423" s="63"/>
      <c r="Q25423" s="63"/>
    </row>
    <row r="25424" spans="16:17">
      <c r="P25424" s="63"/>
      <c r="Q25424" s="63"/>
    </row>
    <row r="25425" spans="16:17">
      <c r="P25425" s="63"/>
      <c r="Q25425" s="63"/>
    </row>
    <row r="25426" spans="16:17">
      <c r="P25426" s="63"/>
      <c r="Q25426" s="63"/>
    </row>
    <row r="25427" spans="16:17">
      <c r="P25427" s="63"/>
      <c r="Q25427" s="63"/>
    </row>
    <row r="25428" spans="16:17">
      <c r="P25428" s="63"/>
      <c r="Q25428" s="63"/>
    </row>
    <row r="25429" spans="16:17">
      <c r="P25429" s="63"/>
      <c r="Q25429" s="63"/>
    </row>
    <row r="25430" spans="16:17">
      <c r="P25430" s="63"/>
      <c r="Q25430" s="63"/>
    </row>
    <row r="25431" spans="16:17">
      <c r="P25431" s="63"/>
      <c r="Q25431" s="63"/>
    </row>
    <row r="25432" spans="16:17">
      <c r="P25432" s="63"/>
      <c r="Q25432" s="63"/>
    </row>
    <row r="25433" spans="16:17">
      <c r="P25433" s="63"/>
      <c r="Q25433" s="63"/>
    </row>
    <row r="25434" spans="16:17">
      <c r="P25434" s="63"/>
      <c r="Q25434" s="63"/>
    </row>
    <row r="25435" spans="16:17">
      <c r="P25435" s="63"/>
      <c r="Q25435" s="63"/>
    </row>
    <row r="25436" spans="16:17">
      <c r="P25436" s="63"/>
      <c r="Q25436" s="63"/>
    </row>
    <row r="25437" spans="16:17">
      <c r="P25437" s="63"/>
      <c r="Q25437" s="63"/>
    </row>
    <row r="25438" spans="16:17">
      <c r="P25438" s="63"/>
      <c r="Q25438" s="63"/>
    </row>
    <row r="25439" spans="16:17">
      <c r="P25439" s="63"/>
      <c r="Q25439" s="63"/>
    </row>
    <row r="25440" spans="16:17">
      <c r="P25440" s="63"/>
      <c r="Q25440" s="63"/>
    </row>
    <row r="25441" spans="16:17">
      <c r="P25441" s="63"/>
      <c r="Q25441" s="63"/>
    </row>
    <row r="25442" spans="16:17">
      <c r="P25442" s="63"/>
      <c r="Q25442" s="63"/>
    </row>
    <row r="25443" spans="16:17">
      <c r="P25443" s="63"/>
      <c r="Q25443" s="63"/>
    </row>
    <row r="25444" spans="16:17">
      <c r="P25444" s="63"/>
      <c r="Q25444" s="63"/>
    </row>
    <row r="25445" spans="16:17">
      <c r="P25445" s="63"/>
      <c r="Q25445" s="63"/>
    </row>
    <row r="25446" spans="16:17">
      <c r="P25446" s="63"/>
      <c r="Q25446" s="63"/>
    </row>
    <row r="25447" spans="16:17">
      <c r="P25447" s="63"/>
      <c r="Q25447" s="63"/>
    </row>
    <row r="25448" spans="16:17">
      <c r="P25448" s="63"/>
      <c r="Q25448" s="63"/>
    </row>
    <row r="25449" spans="16:17">
      <c r="P25449" s="63"/>
      <c r="Q25449" s="63"/>
    </row>
    <row r="25450" spans="16:17">
      <c r="P25450" s="63"/>
      <c r="Q25450" s="63"/>
    </row>
    <row r="25451" spans="16:17">
      <c r="P25451" s="63"/>
      <c r="Q25451" s="63"/>
    </row>
    <row r="25452" spans="16:17">
      <c r="P25452" s="63"/>
      <c r="Q25452" s="63"/>
    </row>
    <row r="25453" spans="16:17">
      <c r="P25453" s="63"/>
      <c r="Q25453" s="63"/>
    </row>
    <row r="25454" spans="16:17">
      <c r="P25454" s="63"/>
      <c r="Q25454" s="63"/>
    </row>
    <row r="25455" spans="16:17">
      <c r="P25455" s="63"/>
      <c r="Q25455" s="63"/>
    </row>
    <row r="25456" spans="16:17">
      <c r="P25456" s="63"/>
      <c r="Q25456" s="63"/>
    </row>
    <row r="25457" spans="16:17">
      <c r="P25457" s="63"/>
      <c r="Q25457" s="63"/>
    </row>
    <row r="25458" spans="16:17">
      <c r="P25458" s="63"/>
      <c r="Q25458" s="63"/>
    </row>
    <row r="25459" spans="16:17">
      <c r="P25459" s="63"/>
      <c r="Q25459" s="63"/>
    </row>
    <row r="25460" spans="16:17">
      <c r="P25460" s="63"/>
      <c r="Q25460" s="63"/>
    </row>
    <row r="25461" spans="16:17">
      <c r="P25461" s="63"/>
      <c r="Q25461" s="63"/>
    </row>
    <row r="25462" spans="16:17">
      <c r="P25462" s="63"/>
      <c r="Q25462" s="63"/>
    </row>
    <row r="25463" spans="16:17">
      <c r="P25463" s="63"/>
      <c r="Q25463" s="63"/>
    </row>
    <row r="25464" spans="16:17">
      <c r="P25464" s="63"/>
      <c r="Q25464" s="63"/>
    </row>
    <row r="25465" spans="16:17">
      <c r="P25465" s="63"/>
      <c r="Q25465" s="63"/>
    </row>
    <row r="25466" spans="16:17">
      <c r="P25466" s="63"/>
      <c r="Q25466" s="63"/>
    </row>
    <row r="25467" spans="16:17">
      <c r="P25467" s="63"/>
      <c r="Q25467" s="63"/>
    </row>
    <row r="25468" spans="16:17">
      <c r="P25468" s="63"/>
      <c r="Q25468" s="63"/>
    </row>
    <row r="25469" spans="16:17">
      <c r="P25469" s="63"/>
      <c r="Q25469" s="63"/>
    </row>
    <row r="25470" spans="16:17">
      <c r="P25470" s="63"/>
      <c r="Q25470" s="63"/>
    </row>
    <row r="25471" spans="16:17">
      <c r="P25471" s="63"/>
      <c r="Q25471" s="63"/>
    </row>
    <row r="25472" spans="16:17">
      <c r="P25472" s="63"/>
      <c r="Q25472" s="63"/>
    </row>
    <row r="25473" spans="16:17">
      <c r="P25473" s="63"/>
      <c r="Q25473" s="63"/>
    </row>
    <row r="25474" spans="16:17">
      <c r="P25474" s="63"/>
      <c r="Q25474" s="63"/>
    </row>
    <row r="25475" spans="16:17">
      <c r="P25475" s="63"/>
      <c r="Q25475" s="63"/>
    </row>
    <row r="25476" spans="16:17">
      <c r="P25476" s="63"/>
      <c r="Q25476" s="63"/>
    </row>
    <row r="25477" spans="16:17">
      <c r="P25477" s="63"/>
      <c r="Q25477" s="63"/>
    </row>
    <row r="25478" spans="16:17">
      <c r="P25478" s="63"/>
      <c r="Q25478" s="63"/>
    </row>
    <row r="25479" spans="16:17">
      <c r="P25479" s="63"/>
      <c r="Q25479" s="63"/>
    </row>
    <row r="25480" spans="16:17">
      <c r="P25480" s="63"/>
      <c r="Q25480" s="63"/>
    </row>
    <row r="25481" spans="16:17">
      <c r="P25481" s="63"/>
      <c r="Q25481" s="63"/>
    </row>
    <row r="25482" spans="16:17">
      <c r="P25482" s="63"/>
      <c r="Q25482" s="63"/>
    </row>
    <row r="25483" spans="16:17">
      <c r="P25483" s="63"/>
      <c r="Q25483" s="63"/>
    </row>
    <row r="25484" spans="16:17">
      <c r="P25484" s="63"/>
      <c r="Q25484" s="63"/>
    </row>
    <row r="25485" spans="16:17">
      <c r="P25485" s="63"/>
      <c r="Q25485" s="63"/>
    </row>
    <row r="25486" spans="16:17">
      <c r="P25486" s="63"/>
      <c r="Q25486" s="63"/>
    </row>
    <row r="25487" spans="16:17">
      <c r="P25487" s="63"/>
      <c r="Q25487" s="63"/>
    </row>
    <row r="25488" spans="16:17">
      <c r="P25488" s="63"/>
      <c r="Q25488" s="63"/>
    </row>
    <row r="25489" spans="16:17">
      <c r="P25489" s="63"/>
      <c r="Q25489" s="63"/>
    </row>
    <row r="25490" spans="16:17">
      <c r="P25490" s="63"/>
      <c r="Q25490" s="63"/>
    </row>
    <row r="25491" spans="16:17">
      <c r="P25491" s="63"/>
      <c r="Q25491" s="63"/>
    </row>
    <row r="25492" spans="16:17">
      <c r="P25492" s="63"/>
      <c r="Q25492" s="63"/>
    </row>
    <row r="25493" spans="16:17">
      <c r="P25493" s="63"/>
      <c r="Q25493" s="63"/>
    </row>
    <row r="25494" spans="16:17">
      <c r="P25494" s="63"/>
      <c r="Q25494" s="63"/>
    </row>
    <row r="25495" spans="16:17">
      <c r="P25495" s="63"/>
      <c r="Q25495" s="63"/>
    </row>
    <row r="25496" spans="16:17">
      <c r="P25496" s="63"/>
      <c r="Q25496" s="63"/>
    </row>
    <row r="25497" spans="16:17">
      <c r="P25497" s="63"/>
      <c r="Q25497" s="63"/>
    </row>
    <row r="25498" spans="16:17">
      <c r="P25498" s="63"/>
      <c r="Q25498" s="63"/>
    </row>
    <row r="25499" spans="16:17">
      <c r="P25499" s="63"/>
      <c r="Q25499" s="63"/>
    </row>
    <row r="25500" spans="16:17">
      <c r="P25500" s="63"/>
      <c r="Q25500" s="63"/>
    </row>
    <row r="25501" spans="16:17">
      <c r="P25501" s="63"/>
      <c r="Q25501" s="63"/>
    </row>
    <row r="25502" spans="16:17">
      <c r="P25502" s="63"/>
      <c r="Q25502" s="63"/>
    </row>
    <row r="25503" spans="16:17">
      <c r="P25503" s="63"/>
      <c r="Q25503" s="63"/>
    </row>
    <row r="25504" spans="16:17">
      <c r="P25504" s="63"/>
      <c r="Q25504" s="63"/>
    </row>
    <row r="25505" spans="16:17">
      <c r="P25505" s="63"/>
      <c r="Q25505" s="63"/>
    </row>
    <row r="25506" spans="16:17">
      <c r="P25506" s="63"/>
      <c r="Q25506" s="63"/>
    </row>
    <row r="25507" spans="16:17">
      <c r="P25507" s="63"/>
      <c r="Q25507" s="63"/>
    </row>
    <row r="25508" spans="16:17">
      <c r="P25508" s="63"/>
      <c r="Q25508" s="63"/>
    </row>
    <row r="25509" spans="16:17">
      <c r="P25509" s="63"/>
      <c r="Q25509" s="63"/>
    </row>
    <row r="25510" spans="16:17">
      <c r="P25510" s="63"/>
      <c r="Q25510" s="63"/>
    </row>
    <row r="25511" spans="16:17">
      <c r="P25511" s="63"/>
      <c r="Q25511" s="63"/>
    </row>
    <row r="25512" spans="16:17">
      <c r="P25512" s="63"/>
      <c r="Q25512" s="63"/>
    </row>
    <row r="25513" spans="16:17">
      <c r="P25513" s="63"/>
      <c r="Q25513" s="63"/>
    </row>
    <row r="25514" spans="16:17">
      <c r="P25514" s="63"/>
      <c r="Q25514" s="63"/>
    </row>
    <row r="25515" spans="16:17">
      <c r="P25515" s="63"/>
      <c r="Q25515" s="63"/>
    </row>
    <row r="25516" spans="16:17">
      <c r="P25516" s="63"/>
      <c r="Q25516" s="63"/>
    </row>
    <row r="25517" spans="16:17">
      <c r="P25517" s="63"/>
      <c r="Q25517" s="63"/>
    </row>
    <row r="25518" spans="16:17">
      <c r="P25518" s="63"/>
      <c r="Q25518" s="63"/>
    </row>
    <row r="25519" spans="16:17">
      <c r="P25519" s="63"/>
      <c r="Q25519" s="63"/>
    </row>
    <row r="25520" spans="16:17">
      <c r="P25520" s="63"/>
      <c r="Q25520" s="63"/>
    </row>
    <row r="25521" spans="16:17">
      <c r="P25521" s="63"/>
      <c r="Q25521" s="63"/>
    </row>
    <row r="25522" spans="16:17">
      <c r="P25522" s="63"/>
      <c r="Q25522" s="63"/>
    </row>
    <row r="25523" spans="16:17">
      <c r="P25523" s="63"/>
      <c r="Q25523" s="63"/>
    </row>
    <row r="25524" spans="16:17">
      <c r="P25524" s="63"/>
      <c r="Q25524" s="63"/>
    </row>
    <row r="25525" spans="16:17">
      <c r="P25525" s="63"/>
      <c r="Q25525" s="63"/>
    </row>
    <row r="25526" spans="16:17">
      <c r="P25526" s="63"/>
      <c r="Q25526" s="63"/>
    </row>
    <row r="25527" spans="16:17">
      <c r="P25527" s="63"/>
      <c r="Q25527" s="63"/>
    </row>
    <row r="25528" spans="16:17">
      <c r="P25528" s="63"/>
      <c r="Q25528" s="63"/>
    </row>
    <row r="25529" spans="16:17">
      <c r="P25529" s="63"/>
      <c r="Q25529" s="63"/>
    </row>
    <row r="25530" spans="16:17">
      <c r="P25530" s="63"/>
      <c r="Q25530" s="63"/>
    </row>
    <row r="25531" spans="16:17">
      <c r="P25531" s="63"/>
      <c r="Q25531" s="63"/>
    </row>
    <row r="25532" spans="16:17">
      <c r="P25532" s="63"/>
      <c r="Q25532" s="63"/>
    </row>
    <row r="25533" spans="16:17">
      <c r="P25533" s="63"/>
      <c r="Q25533" s="63"/>
    </row>
    <row r="25534" spans="16:17">
      <c r="P25534" s="63"/>
      <c r="Q25534" s="63"/>
    </row>
    <row r="25535" spans="16:17">
      <c r="P25535" s="63"/>
      <c r="Q25535" s="63"/>
    </row>
    <row r="25536" spans="16:17">
      <c r="P25536" s="63"/>
      <c r="Q25536" s="63"/>
    </row>
    <row r="25537" spans="16:17">
      <c r="P25537" s="63"/>
      <c r="Q25537" s="63"/>
    </row>
    <row r="25538" spans="16:17">
      <c r="P25538" s="63"/>
      <c r="Q25538" s="63"/>
    </row>
    <row r="25539" spans="16:17">
      <c r="P25539" s="63"/>
      <c r="Q25539" s="63"/>
    </row>
    <row r="25540" spans="16:17">
      <c r="P25540" s="63"/>
      <c r="Q25540" s="63"/>
    </row>
    <row r="25541" spans="16:17">
      <c r="P25541" s="63"/>
      <c r="Q25541" s="63"/>
    </row>
    <row r="25542" spans="16:17">
      <c r="P25542" s="63"/>
      <c r="Q25542" s="63"/>
    </row>
    <row r="25543" spans="16:17">
      <c r="P25543" s="63"/>
      <c r="Q25543" s="63"/>
    </row>
    <row r="25544" spans="16:17">
      <c r="P25544" s="63"/>
      <c r="Q25544" s="63"/>
    </row>
    <row r="25545" spans="16:17">
      <c r="P25545" s="63"/>
      <c r="Q25545" s="63"/>
    </row>
    <row r="25546" spans="16:17">
      <c r="P25546" s="63"/>
      <c r="Q25546" s="63"/>
    </row>
    <row r="25547" spans="16:17">
      <c r="P25547" s="63"/>
      <c r="Q25547" s="63"/>
    </row>
    <row r="25548" spans="16:17">
      <c r="P25548" s="63"/>
      <c r="Q25548" s="63"/>
    </row>
    <row r="25549" spans="16:17">
      <c r="P25549" s="63"/>
      <c r="Q25549" s="63"/>
    </row>
    <row r="25550" spans="16:17">
      <c r="P25550" s="63"/>
      <c r="Q25550" s="63"/>
    </row>
    <row r="25551" spans="16:17">
      <c r="P25551" s="63"/>
      <c r="Q25551" s="63"/>
    </row>
    <row r="25552" spans="16:17">
      <c r="P25552" s="63"/>
      <c r="Q25552" s="63"/>
    </row>
    <row r="25553" spans="16:17">
      <c r="P25553" s="63"/>
      <c r="Q25553" s="63"/>
    </row>
    <row r="25554" spans="16:17">
      <c r="P25554" s="63"/>
      <c r="Q25554" s="63"/>
    </row>
    <row r="25555" spans="16:17">
      <c r="P25555" s="63"/>
      <c r="Q25555" s="63"/>
    </row>
    <row r="25556" spans="16:17">
      <c r="P25556" s="63"/>
      <c r="Q25556" s="63"/>
    </row>
    <row r="25557" spans="16:17">
      <c r="P25557" s="63"/>
      <c r="Q25557" s="63"/>
    </row>
    <row r="25558" spans="16:17">
      <c r="P25558" s="63"/>
      <c r="Q25558" s="63"/>
    </row>
    <row r="25559" spans="16:17">
      <c r="P25559" s="63"/>
      <c r="Q25559" s="63"/>
    </row>
    <row r="25560" spans="16:17">
      <c r="P25560" s="63"/>
      <c r="Q25560" s="63"/>
    </row>
    <row r="25561" spans="16:17">
      <c r="P25561" s="63"/>
      <c r="Q25561" s="63"/>
    </row>
    <row r="25562" spans="16:17">
      <c r="P25562" s="63"/>
      <c r="Q25562" s="63"/>
    </row>
    <row r="25563" spans="16:17">
      <c r="P25563" s="63"/>
      <c r="Q25563" s="63"/>
    </row>
    <row r="25564" spans="16:17">
      <c r="P25564" s="63"/>
      <c r="Q25564" s="63"/>
    </row>
    <row r="25565" spans="16:17">
      <c r="P25565" s="63"/>
      <c r="Q25565" s="63"/>
    </row>
    <row r="25566" spans="16:17">
      <c r="P25566" s="63"/>
      <c r="Q25566" s="63"/>
    </row>
    <row r="25567" spans="16:17">
      <c r="P25567" s="63"/>
      <c r="Q25567" s="63"/>
    </row>
    <row r="25568" spans="16:17">
      <c r="P25568" s="63"/>
      <c r="Q25568" s="63"/>
    </row>
    <row r="25569" spans="16:17">
      <c r="P25569" s="63"/>
      <c r="Q25569" s="63"/>
    </row>
    <row r="25570" spans="16:17">
      <c r="P25570" s="63"/>
      <c r="Q25570" s="63"/>
    </row>
    <row r="25571" spans="16:17">
      <c r="P25571" s="63"/>
      <c r="Q25571" s="63"/>
    </row>
    <row r="25572" spans="16:17">
      <c r="P25572" s="63"/>
      <c r="Q25572" s="63"/>
    </row>
    <row r="25573" spans="16:17">
      <c r="P25573" s="63"/>
      <c r="Q25573" s="63"/>
    </row>
    <row r="25574" spans="16:17">
      <c r="P25574" s="63"/>
      <c r="Q25574" s="63"/>
    </row>
    <row r="25575" spans="16:17">
      <c r="P25575" s="63"/>
      <c r="Q25575" s="63"/>
    </row>
    <row r="25576" spans="16:17">
      <c r="P25576" s="63"/>
      <c r="Q25576" s="63"/>
    </row>
    <row r="25577" spans="16:17">
      <c r="P25577" s="63"/>
      <c r="Q25577" s="63"/>
    </row>
    <row r="25578" spans="16:17">
      <c r="P25578" s="63"/>
      <c r="Q25578" s="63"/>
    </row>
    <row r="25579" spans="16:17">
      <c r="P25579" s="63"/>
      <c r="Q25579" s="63"/>
    </row>
    <row r="25580" spans="16:17">
      <c r="P25580" s="63"/>
      <c r="Q25580" s="63"/>
    </row>
    <row r="25581" spans="16:17">
      <c r="P25581" s="63"/>
      <c r="Q25581" s="63"/>
    </row>
    <row r="25582" spans="16:17">
      <c r="P25582" s="63"/>
      <c r="Q25582" s="63"/>
    </row>
    <row r="25583" spans="16:17">
      <c r="P25583" s="63"/>
      <c r="Q25583" s="63"/>
    </row>
    <row r="25584" spans="16:17">
      <c r="P25584" s="63"/>
      <c r="Q25584" s="63"/>
    </row>
    <row r="25585" spans="16:17">
      <c r="P25585" s="63"/>
      <c r="Q25585" s="63"/>
    </row>
    <row r="25586" spans="16:17">
      <c r="P25586" s="63"/>
      <c r="Q25586" s="63"/>
    </row>
    <row r="25587" spans="16:17">
      <c r="P25587" s="63"/>
      <c r="Q25587" s="63"/>
    </row>
    <row r="25588" spans="16:17">
      <c r="P25588" s="63"/>
      <c r="Q25588" s="63"/>
    </row>
    <row r="25589" spans="16:17">
      <c r="P25589" s="63"/>
      <c r="Q25589" s="63"/>
    </row>
    <row r="25590" spans="16:17">
      <c r="P25590" s="63"/>
      <c r="Q25590" s="63"/>
    </row>
    <row r="25591" spans="16:17">
      <c r="P25591" s="63"/>
      <c r="Q25591" s="63"/>
    </row>
    <row r="25592" spans="16:17">
      <c r="P25592" s="63"/>
      <c r="Q25592" s="63"/>
    </row>
    <row r="25593" spans="16:17">
      <c r="P25593" s="63"/>
      <c r="Q25593" s="63"/>
    </row>
    <row r="25594" spans="16:17">
      <c r="P25594" s="63"/>
      <c r="Q25594" s="63"/>
    </row>
    <row r="25595" spans="16:17">
      <c r="P25595" s="63"/>
      <c r="Q25595" s="63"/>
    </row>
    <row r="25596" spans="16:17">
      <c r="P25596" s="63"/>
      <c r="Q25596" s="63"/>
    </row>
    <row r="25597" spans="16:17">
      <c r="P25597" s="63"/>
      <c r="Q25597" s="63"/>
    </row>
    <row r="25598" spans="16:17">
      <c r="P25598" s="63"/>
      <c r="Q25598" s="63"/>
    </row>
    <row r="25599" spans="16:17">
      <c r="P25599" s="63"/>
      <c r="Q25599" s="63"/>
    </row>
    <row r="25600" spans="16:17">
      <c r="P25600" s="63"/>
      <c r="Q25600" s="63"/>
    </row>
    <row r="25601" spans="16:17">
      <c r="P25601" s="63"/>
      <c r="Q25601" s="63"/>
    </row>
    <row r="25602" spans="16:17">
      <c r="P25602" s="63"/>
      <c r="Q25602" s="63"/>
    </row>
    <row r="25603" spans="16:17">
      <c r="P25603" s="63"/>
      <c r="Q25603" s="63"/>
    </row>
    <row r="25604" spans="16:17">
      <c r="P25604" s="63"/>
      <c r="Q25604" s="63"/>
    </row>
    <row r="25605" spans="16:17">
      <c r="P25605" s="63"/>
      <c r="Q25605" s="63"/>
    </row>
    <row r="25606" spans="16:17">
      <c r="P25606" s="63"/>
      <c r="Q25606" s="63"/>
    </row>
    <row r="25607" spans="16:17">
      <c r="P25607" s="63"/>
      <c r="Q25607" s="63"/>
    </row>
    <row r="25608" spans="16:17">
      <c r="P25608" s="63"/>
      <c r="Q25608" s="63"/>
    </row>
    <row r="25609" spans="16:17">
      <c r="P25609" s="63"/>
      <c r="Q25609" s="63"/>
    </row>
    <row r="25610" spans="16:17">
      <c r="P25610" s="63"/>
      <c r="Q25610" s="63"/>
    </row>
    <row r="25611" spans="16:17">
      <c r="P25611" s="63"/>
      <c r="Q25611" s="63"/>
    </row>
    <row r="25612" spans="16:17">
      <c r="P25612" s="63"/>
      <c r="Q25612" s="63"/>
    </row>
    <row r="25613" spans="16:17">
      <c r="P25613" s="63"/>
      <c r="Q25613" s="63"/>
    </row>
    <row r="25614" spans="16:17">
      <c r="P25614" s="63"/>
      <c r="Q25614" s="63"/>
    </row>
    <row r="25615" spans="16:17">
      <c r="P25615" s="63"/>
      <c r="Q25615" s="63"/>
    </row>
    <row r="25616" spans="16:17">
      <c r="P25616" s="63"/>
      <c r="Q25616" s="63"/>
    </row>
    <row r="25617" spans="16:17">
      <c r="P25617" s="63"/>
      <c r="Q25617" s="63"/>
    </row>
    <row r="25618" spans="16:17">
      <c r="P25618" s="63"/>
      <c r="Q25618" s="63"/>
    </row>
    <row r="25619" spans="16:17">
      <c r="P25619" s="63"/>
      <c r="Q25619" s="63"/>
    </row>
    <row r="25620" spans="16:17">
      <c r="P25620" s="63"/>
      <c r="Q25620" s="63"/>
    </row>
    <row r="25621" spans="16:17">
      <c r="P25621" s="63"/>
      <c r="Q25621" s="63"/>
    </row>
    <row r="25622" spans="16:17">
      <c r="P25622" s="63"/>
      <c r="Q25622" s="63"/>
    </row>
    <row r="25623" spans="16:17">
      <c r="P25623" s="63"/>
      <c r="Q25623" s="63"/>
    </row>
    <row r="25624" spans="16:17">
      <c r="P25624" s="63"/>
      <c r="Q25624" s="63"/>
    </row>
    <row r="25625" spans="16:17">
      <c r="P25625" s="63"/>
      <c r="Q25625" s="63"/>
    </row>
    <row r="25626" spans="16:17">
      <c r="P25626" s="63"/>
      <c r="Q25626" s="63"/>
    </row>
    <row r="25627" spans="16:17">
      <c r="P25627" s="63"/>
      <c r="Q25627" s="63"/>
    </row>
    <row r="25628" spans="16:17">
      <c r="P25628" s="63"/>
      <c r="Q25628" s="63"/>
    </row>
    <row r="25629" spans="16:17">
      <c r="P25629" s="63"/>
      <c r="Q25629" s="63"/>
    </row>
    <row r="25630" spans="16:17">
      <c r="P25630" s="63"/>
      <c r="Q25630" s="63"/>
    </row>
    <row r="25631" spans="16:17">
      <c r="P25631" s="63"/>
      <c r="Q25631" s="63"/>
    </row>
    <row r="25632" spans="16:17">
      <c r="P25632" s="63"/>
      <c r="Q25632" s="63"/>
    </row>
    <row r="25633" spans="16:17">
      <c r="P25633" s="63"/>
      <c r="Q25633" s="63"/>
    </row>
    <row r="25634" spans="16:17">
      <c r="P25634" s="63"/>
      <c r="Q25634" s="63"/>
    </row>
    <row r="25635" spans="16:17">
      <c r="P25635" s="63"/>
      <c r="Q25635" s="63"/>
    </row>
    <row r="25636" spans="16:17">
      <c r="P25636" s="63"/>
      <c r="Q25636" s="63"/>
    </row>
    <row r="25637" spans="16:17">
      <c r="P25637" s="63"/>
      <c r="Q25637" s="63"/>
    </row>
    <row r="25638" spans="16:17">
      <c r="P25638" s="63"/>
      <c r="Q25638" s="63"/>
    </row>
    <row r="25639" spans="16:17">
      <c r="P25639" s="63"/>
      <c r="Q25639" s="63"/>
    </row>
    <row r="25640" spans="16:17">
      <c r="P25640" s="63"/>
      <c r="Q25640" s="63"/>
    </row>
    <row r="25641" spans="16:17">
      <c r="P25641" s="63"/>
      <c r="Q25641" s="63"/>
    </row>
    <row r="25642" spans="16:17">
      <c r="P25642" s="63"/>
      <c r="Q25642" s="63"/>
    </row>
    <row r="25643" spans="16:17">
      <c r="P25643" s="63"/>
      <c r="Q25643" s="63"/>
    </row>
    <row r="25644" spans="16:17">
      <c r="P25644" s="63"/>
      <c r="Q25644" s="63"/>
    </row>
    <row r="25645" spans="16:17">
      <c r="P25645" s="63"/>
      <c r="Q25645" s="63"/>
    </row>
    <row r="25646" spans="16:17">
      <c r="P25646" s="63"/>
      <c r="Q25646" s="63"/>
    </row>
    <row r="25647" spans="16:17">
      <c r="P25647" s="63"/>
      <c r="Q25647" s="63"/>
    </row>
    <row r="25648" spans="16:17">
      <c r="P25648" s="63"/>
      <c r="Q25648" s="63"/>
    </row>
    <row r="25649" spans="16:17">
      <c r="P25649" s="63"/>
      <c r="Q25649" s="63"/>
    </row>
    <row r="25650" spans="16:17">
      <c r="P25650" s="63"/>
      <c r="Q25650" s="63"/>
    </row>
    <row r="25651" spans="16:17">
      <c r="P25651" s="63"/>
      <c r="Q25651" s="63"/>
    </row>
    <row r="25652" spans="16:17">
      <c r="P25652" s="63"/>
      <c r="Q25652" s="63"/>
    </row>
    <row r="25653" spans="16:17">
      <c r="P25653" s="63"/>
      <c r="Q25653" s="63"/>
    </row>
    <row r="25654" spans="16:17">
      <c r="P25654" s="63"/>
      <c r="Q25654" s="63"/>
    </row>
    <row r="25655" spans="16:17">
      <c r="P25655" s="63"/>
      <c r="Q25655" s="63"/>
    </row>
    <row r="25656" spans="16:17">
      <c r="P25656" s="63"/>
      <c r="Q25656" s="63"/>
    </row>
    <row r="25657" spans="16:17">
      <c r="P25657" s="63"/>
      <c r="Q25657" s="63"/>
    </row>
    <row r="25658" spans="16:17">
      <c r="P25658" s="63"/>
      <c r="Q25658" s="63"/>
    </row>
    <row r="25659" spans="16:17">
      <c r="P25659" s="63"/>
      <c r="Q25659" s="63"/>
    </row>
    <row r="25660" spans="16:17">
      <c r="P25660" s="63"/>
      <c r="Q25660" s="63"/>
    </row>
    <row r="25661" spans="16:17">
      <c r="P25661" s="63"/>
      <c r="Q25661" s="63"/>
    </row>
    <row r="25662" spans="16:17">
      <c r="P25662" s="63"/>
      <c r="Q25662" s="63"/>
    </row>
    <row r="25663" spans="16:17">
      <c r="P25663" s="63"/>
      <c r="Q25663" s="63"/>
    </row>
    <row r="25664" spans="16:17">
      <c r="P25664" s="63"/>
      <c r="Q25664" s="63"/>
    </row>
    <row r="25665" spans="16:17">
      <c r="P25665" s="63"/>
      <c r="Q25665" s="63"/>
    </row>
    <row r="25666" spans="16:17">
      <c r="P25666" s="63"/>
      <c r="Q25666" s="63"/>
    </row>
    <row r="25667" spans="16:17">
      <c r="P25667" s="63"/>
      <c r="Q25667" s="63"/>
    </row>
    <row r="25668" spans="16:17">
      <c r="P25668" s="63"/>
      <c r="Q25668" s="63"/>
    </row>
    <row r="25669" spans="16:17">
      <c r="P25669" s="63"/>
      <c r="Q25669" s="63"/>
    </row>
    <row r="25670" spans="16:17">
      <c r="P25670" s="63"/>
      <c r="Q25670" s="63"/>
    </row>
    <row r="25671" spans="16:17">
      <c r="P25671" s="63"/>
      <c r="Q25671" s="63"/>
    </row>
    <row r="25672" spans="16:17">
      <c r="P25672" s="63"/>
      <c r="Q25672" s="63"/>
    </row>
    <row r="25673" spans="16:17">
      <c r="P25673" s="63"/>
      <c r="Q25673" s="63"/>
    </row>
    <row r="25674" spans="16:17">
      <c r="P25674" s="63"/>
      <c r="Q25674" s="63"/>
    </row>
    <row r="25675" spans="16:17">
      <c r="P25675" s="63"/>
      <c r="Q25675" s="63"/>
    </row>
    <row r="25676" spans="16:17">
      <c r="P25676" s="63"/>
      <c r="Q25676" s="63"/>
    </row>
    <row r="25677" spans="16:17">
      <c r="P25677" s="63"/>
      <c r="Q25677" s="63"/>
    </row>
    <row r="25678" spans="16:17">
      <c r="P25678" s="63"/>
      <c r="Q25678" s="63"/>
    </row>
    <row r="25679" spans="16:17">
      <c r="P25679" s="63"/>
      <c r="Q25679" s="63"/>
    </row>
    <row r="25680" spans="16:17">
      <c r="P25680" s="63"/>
      <c r="Q25680" s="63"/>
    </row>
    <row r="25681" spans="16:17">
      <c r="P25681" s="63"/>
      <c r="Q25681" s="63"/>
    </row>
    <row r="25682" spans="16:17">
      <c r="P25682" s="63"/>
      <c r="Q25682" s="63"/>
    </row>
    <row r="25683" spans="16:17">
      <c r="P25683" s="63"/>
      <c r="Q25683" s="63"/>
    </row>
    <row r="25684" spans="16:17">
      <c r="P25684" s="63"/>
      <c r="Q25684" s="63"/>
    </row>
    <row r="25685" spans="16:17">
      <c r="P25685" s="63"/>
      <c r="Q25685" s="63"/>
    </row>
    <row r="25686" spans="16:17">
      <c r="P25686" s="63"/>
      <c r="Q25686" s="63"/>
    </row>
    <row r="25687" spans="16:17">
      <c r="P25687" s="63"/>
      <c r="Q25687" s="63"/>
    </row>
    <row r="25688" spans="16:17">
      <c r="P25688" s="63"/>
      <c r="Q25688" s="63"/>
    </row>
    <row r="25689" spans="16:17">
      <c r="P25689" s="63"/>
      <c r="Q25689" s="63"/>
    </row>
    <row r="25690" spans="16:17">
      <c r="P25690" s="63"/>
      <c r="Q25690" s="63"/>
    </row>
    <row r="25691" spans="16:17">
      <c r="P25691" s="63"/>
      <c r="Q25691" s="63"/>
    </row>
    <row r="25692" spans="16:17">
      <c r="P25692" s="63"/>
      <c r="Q25692" s="63"/>
    </row>
    <row r="25693" spans="16:17">
      <c r="P25693" s="63"/>
      <c r="Q25693" s="63"/>
    </row>
    <row r="25694" spans="16:17">
      <c r="P25694" s="63"/>
      <c r="Q25694" s="63"/>
    </row>
    <row r="25695" spans="16:17">
      <c r="P25695" s="63"/>
      <c r="Q25695" s="63"/>
    </row>
    <row r="25696" spans="16:17">
      <c r="P25696" s="63"/>
      <c r="Q25696" s="63"/>
    </row>
    <row r="25697" spans="16:17">
      <c r="P25697" s="63"/>
      <c r="Q25697" s="63"/>
    </row>
    <row r="25698" spans="16:17">
      <c r="P25698" s="63"/>
      <c r="Q25698" s="63"/>
    </row>
    <row r="25699" spans="16:17">
      <c r="P25699" s="63"/>
      <c r="Q25699" s="63"/>
    </row>
    <row r="25700" spans="16:17">
      <c r="P25700" s="63"/>
      <c r="Q25700" s="63"/>
    </row>
    <row r="25701" spans="16:17">
      <c r="P25701" s="63"/>
      <c r="Q25701" s="63"/>
    </row>
    <row r="25702" spans="16:17">
      <c r="P25702" s="63"/>
      <c r="Q25702" s="63"/>
    </row>
    <row r="25703" spans="16:17">
      <c r="P25703" s="63"/>
      <c r="Q25703" s="63"/>
    </row>
    <row r="25704" spans="16:17">
      <c r="P25704" s="63"/>
      <c r="Q25704" s="63"/>
    </row>
    <row r="25705" spans="16:17">
      <c r="P25705" s="63"/>
      <c r="Q25705" s="63"/>
    </row>
    <row r="25706" spans="16:17">
      <c r="P25706" s="63"/>
      <c r="Q25706" s="63"/>
    </row>
    <row r="25707" spans="16:17">
      <c r="P25707" s="63"/>
      <c r="Q25707" s="63"/>
    </row>
    <row r="25708" spans="16:17">
      <c r="P25708" s="63"/>
      <c r="Q25708" s="63"/>
    </row>
    <row r="25709" spans="16:17">
      <c r="P25709" s="63"/>
      <c r="Q25709" s="63"/>
    </row>
    <row r="25710" spans="16:17">
      <c r="P25710" s="63"/>
      <c r="Q25710" s="63"/>
    </row>
    <row r="25711" spans="16:17">
      <c r="P25711" s="63"/>
      <c r="Q25711" s="63"/>
    </row>
    <row r="25712" spans="16:17">
      <c r="P25712" s="63"/>
      <c r="Q25712" s="63"/>
    </row>
    <row r="25713" spans="16:17">
      <c r="P25713" s="63"/>
      <c r="Q25713" s="63"/>
    </row>
    <row r="25714" spans="16:17">
      <c r="P25714" s="63"/>
      <c r="Q25714" s="63"/>
    </row>
    <row r="25715" spans="16:17">
      <c r="P25715" s="63"/>
      <c r="Q25715" s="63"/>
    </row>
    <row r="25716" spans="16:17">
      <c r="P25716" s="63"/>
      <c r="Q25716" s="63"/>
    </row>
    <row r="25717" spans="16:17">
      <c r="P25717" s="63"/>
      <c r="Q25717" s="63"/>
    </row>
    <row r="25718" spans="16:17">
      <c r="P25718" s="63"/>
      <c r="Q25718" s="63"/>
    </row>
    <row r="25719" spans="16:17">
      <c r="P25719" s="63"/>
      <c r="Q25719" s="63"/>
    </row>
    <row r="25720" spans="16:17">
      <c r="P25720" s="63"/>
      <c r="Q25720" s="63"/>
    </row>
    <row r="25721" spans="16:17">
      <c r="P25721" s="63"/>
      <c r="Q25721" s="63"/>
    </row>
    <row r="25722" spans="16:17">
      <c r="P25722" s="63"/>
      <c r="Q25722" s="63"/>
    </row>
    <row r="25723" spans="16:17">
      <c r="P25723" s="63"/>
      <c r="Q25723" s="63"/>
    </row>
    <row r="25724" spans="16:17">
      <c r="P25724" s="63"/>
      <c r="Q25724" s="63"/>
    </row>
    <row r="25725" spans="16:17">
      <c r="P25725" s="63"/>
      <c r="Q25725" s="63"/>
    </row>
    <row r="25726" spans="16:17">
      <c r="P25726" s="63"/>
      <c r="Q25726" s="63"/>
    </row>
    <row r="25727" spans="16:17">
      <c r="P25727" s="63"/>
      <c r="Q25727" s="63"/>
    </row>
    <row r="25728" spans="16:17">
      <c r="P25728" s="63"/>
      <c r="Q25728" s="63"/>
    </row>
    <row r="25729" spans="16:17">
      <c r="P25729" s="63"/>
      <c r="Q25729" s="63"/>
    </row>
    <row r="25730" spans="16:17">
      <c r="P25730" s="63"/>
      <c r="Q25730" s="63"/>
    </row>
    <row r="25731" spans="16:17">
      <c r="P25731" s="63"/>
      <c r="Q25731" s="63"/>
    </row>
    <row r="25732" spans="16:17">
      <c r="P25732" s="63"/>
      <c r="Q25732" s="63"/>
    </row>
    <row r="25733" spans="16:17">
      <c r="P25733" s="63"/>
      <c r="Q25733" s="63"/>
    </row>
    <row r="25734" spans="16:17">
      <c r="P25734" s="63"/>
      <c r="Q25734" s="63"/>
    </row>
    <row r="25735" spans="16:17">
      <c r="P25735" s="63"/>
      <c r="Q25735" s="63"/>
    </row>
    <row r="25736" spans="16:17">
      <c r="P25736" s="63"/>
      <c r="Q25736" s="63"/>
    </row>
    <row r="25737" spans="16:17">
      <c r="P25737" s="63"/>
      <c r="Q25737" s="63"/>
    </row>
    <row r="25738" spans="16:17">
      <c r="P25738" s="63"/>
      <c r="Q25738" s="63"/>
    </row>
    <row r="25739" spans="16:17">
      <c r="P25739" s="63"/>
      <c r="Q25739" s="63"/>
    </row>
    <row r="25740" spans="16:17">
      <c r="P25740" s="63"/>
      <c r="Q25740" s="63"/>
    </row>
    <row r="25741" spans="16:17">
      <c r="P25741" s="63"/>
      <c r="Q25741" s="63"/>
    </row>
    <row r="25742" spans="16:17">
      <c r="P25742" s="63"/>
      <c r="Q25742" s="63"/>
    </row>
    <row r="25743" spans="16:17">
      <c r="P25743" s="63"/>
      <c r="Q25743" s="63"/>
    </row>
    <row r="25744" spans="16:17">
      <c r="P25744" s="63"/>
      <c r="Q25744" s="63"/>
    </row>
    <row r="25745" spans="16:17">
      <c r="P25745" s="63"/>
      <c r="Q25745" s="63"/>
    </row>
    <row r="25746" spans="16:17">
      <c r="P25746" s="63"/>
      <c r="Q25746" s="63"/>
    </row>
    <row r="25747" spans="16:17">
      <c r="P25747" s="63"/>
      <c r="Q25747" s="63"/>
    </row>
    <row r="25748" spans="16:17">
      <c r="P25748" s="63"/>
      <c r="Q25748" s="63"/>
    </row>
    <row r="25749" spans="16:17">
      <c r="P25749" s="63"/>
      <c r="Q25749" s="63"/>
    </row>
    <row r="25750" spans="16:17">
      <c r="P25750" s="63"/>
      <c r="Q25750" s="63"/>
    </row>
    <row r="25751" spans="16:17">
      <c r="P25751" s="63"/>
      <c r="Q25751" s="63"/>
    </row>
    <row r="25752" spans="16:17">
      <c r="P25752" s="63"/>
      <c r="Q25752" s="63"/>
    </row>
    <row r="25753" spans="16:17">
      <c r="P25753" s="63"/>
      <c r="Q25753" s="63"/>
    </row>
    <row r="25754" spans="16:17">
      <c r="P25754" s="63"/>
      <c r="Q25754" s="63"/>
    </row>
    <row r="25755" spans="16:17">
      <c r="P25755" s="63"/>
      <c r="Q25755" s="63"/>
    </row>
    <row r="25756" spans="16:17">
      <c r="P25756" s="63"/>
      <c r="Q25756" s="63"/>
    </row>
    <row r="25757" spans="16:17">
      <c r="P25757" s="63"/>
      <c r="Q25757" s="63"/>
    </row>
    <row r="25758" spans="16:17">
      <c r="P25758" s="63"/>
      <c r="Q25758" s="63"/>
    </row>
    <row r="25759" spans="16:17">
      <c r="P25759" s="63"/>
      <c r="Q25759" s="63"/>
    </row>
    <row r="25760" spans="16:17">
      <c r="P25760" s="63"/>
      <c r="Q25760" s="63"/>
    </row>
    <row r="25761" spans="16:17">
      <c r="P25761" s="63"/>
      <c r="Q25761" s="63"/>
    </row>
    <row r="25762" spans="16:17">
      <c r="P25762" s="63"/>
      <c r="Q25762" s="63"/>
    </row>
    <row r="25763" spans="16:17">
      <c r="P25763" s="63"/>
      <c r="Q25763" s="63"/>
    </row>
    <row r="25764" spans="16:17">
      <c r="P25764" s="63"/>
      <c r="Q25764" s="63"/>
    </row>
    <row r="25765" spans="16:17">
      <c r="P25765" s="63"/>
      <c r="Q25765" s="63"/>
    </row>
    <row r="25766" spans="16:17">
      <c r="P25766" s="63"/>
      <c r="Q25766" s="63"/>
    </row>
    <row r="25767" spans="16:17">
      <c r="P25767" s="63"/>
      <c r="Q25767" s="63"/>
    </row>
    <row r="25768" spans="16:17">
      <c r="P25768" s="63"/>
      <c r="Q25768" s="63"/>
    </row>
    <row r="25769" spans="16:17">
      <c r="P25769" s="63"/>
      <c r="Q25769" s="63"/>
    </row>
    <row r="25770" spans="16:17">
      <c r="P25770" s="63"/>
      <c r="Q25770" s="63"/>
    </row>
    <row r="25771" spans="16:17">
      <c r="P25771" s="63"/>
      <c r="Q25771" s="63"/>
    </row>
    <row r="25772" spans="16:17">
      <c r="P25772" s="63"/>
      <c r="Q25772" s="63"/>
    </row>
    <row r="25773" spans="16:17">
      <c r="P25773" s="63"/>
      <c r="Q25773" s="63"/>
    </row>
    <row r="25774" spans="16:17">
      <c r="P25774" s="63"/>
      <c r="Q25774" s="63"/>
    </row>
    <row r="25775" spans="16:17">
      <c r="P25775" s="63"/>
      <c r="Q25775" s="63"/>
    </row>
    <row r="25776" spans="16:17">
      <c r="P25776" s="63"/>
      <c r="Q25776" s="63"/>
    </row>
    <row r="25777" spans="16:17">
      <c r="P25777" s="63"/>
      <c r="Q25777" s="63"/>
    </row>
    <row r="25778" spans="16:17">
      <c r="P25778" s="63"/>
      <c r="Q25778" s="63"/>
    </row>
    <row r="25779" spans="16:17">
      <c r="P25779" s="63"/>
      <c r="Q25779" s="63"/>
    </row>
    <row r="25780" spans="16:17">
      <c r="P25780" s="63"/>
      <c r="Q25780" s="63"/>
    </row>
    <row r="25781" spans="16:17">
      <c r="P25781" s="63"/>
      <c r="Q25781" s="63"/>
    </row>
    <row r="25782" spans="16:17">
      <c r="P25782" s="63"/>
      <c r="Q25782" s="63"/>
    </row>
    <row r="25783" spans="16:17">
      <c r="P25783" s="63"/>
      <c r="Q25783" s="63"/>
    </row>
    <row r="25784" spans="16:17">
      <c r="P25784" s="63"/>
      <c r="Q25784" s="63"/>
    </row>
    <row r="25785" spans="16:17">
      <c r="P25785" s="63"/>
      <c r="Q25785" s="63"/>
    </row>
    <row r="25786" spans="16:17">
      <c r="P25786" s="63"/>
      <c r="Q25786" s="63"/>
    </row>
    <row r="25787" spans="16:17">
      <c r="P25787" s="63"/>
      <c r="Q25787" s="63"/>
    </row>
    <row r="25788" spans="16:17">
      <c r="P25788" s="63"/>
      <c r="Q25788" s="63"/>
    </row>
    <row r="25789" spans="16:17">
      <c r="P25789" s="63"/>
      <c r="Q25789" s="63"/>
    </row>
    <row r="25790" spans="16:17">
      <c r="P25790" s="63"/>
      <c r="Q25790" s="63"/>
    </row>
    <row r="25791" spans="16:17">
      <c r="P25791" s="63"/>
      <c r="Q25791" s="63"/>
    </row>
    <row r="25792" spans="16:17">
      <c r="P25792" s="63"/>
      <c r="Q25792" s="63"/>
    </row>
    <row r="25793" spans="16:17">
      <c r="P25793" s="63"/>
      <c r="Q25793" s="63"/>
    </row>
    <row r="25794" spans="16:17">
      <c r="P25794" s="63"/>
      <c r="Q25794" s="63"/>
    </row>
    <row r="25795" spans="16:17">
      <c r="P25795" s="63"/>
      <c r="Q25795" s="63"/>
    </row>
    <row r="25796" spans="16:17">
      <c r="P25796" s="63"/>
      <c r="Q25796" s="63"/>
    </row>
    <row r="25797" spans="16:17">
      <c r="P25797" s="63"/>
      <c r="Q25797" s="63"/>
    </row>
    <row r="25798" spans="16:17">
      <c r="P25798" s="63"/>
      <c r="Q25798" s="63"/>
    </row>
    <row r="25799" spans="16:17">
      <c r="P25799" s="63"/>
      <c r="Q25799" s="63"/>
    </row>
    <row r="25800" spans="16:17">
      <c r="P25800" s="63"/>
      <c r="Q25800" s="63"/>
    </row>
    <row r="25801" spans="16:17">
      <c r="P25801" s="63"/>
      <c r="Q25801" s="63"/>
    </row>
    <row r="25802" spans="16:17">
      <c r="P25802" s="63"/>
      <c r="Q25802" s="63"/>
    </row>
    <row r="25803" spans="16:17">
      <c r="P25803" s="63"/>
      <c r="Q25803" s="63"/>
    </row>
    <row r="25804" spans="16:17">
      <c r="P25804" s="63"/>
      <c r="Q25804" s="63"/>
    </row>
    <row r="25805" spans="16:17">
      <c r="P25805" s="63"/>
      <c r="Q25805" s="63"/>
    </row>
    <row r="25806" spans="16:17">
      <c r="P25806" s="63"/>
      <c r="Q25806" s="63"/>
    </row>
    <row r="25807" spans="16:17">
      <c r="P25807" s="63"/>
      <c r="Q25807" s="63"/>
    </row>
    <row r="25808" spans="16:17">
      <c r="P25808" s="63"/>
      <c r="Q25808" s="63"/>
    </row>
    <row r="25809" spans="16:17">
      <c r="P25809" s="63"/>
      <c r="Q25809" s="63"/>
    </row>
    <row r="25810" spans="16:17">
      <c r="P25810" s="63"/>
      <c r="Q25810" s="63"/>
    </row>
    <row r="25811" spans="16:17">
      <c r="P25811" s="63"/>
      <c r="Q25811" s="63"/>
    </row>
    <row r="25812" spans="16:17">
      <c r="P25812" s="63"/>
      <c r="Q25812" s="63"/>
    </row>
    <row r="25813" spans="16:17">
      <c r="P25813" s="63"/>
      <c r="Q25813" s="63"/>
    </row>
    <row r="25814" spans="16:17">
      <c r="P25814" s="63"/>
      <c r="Q25814" s="63"/>
    </row>
    <row r="25815" spans="16:17">
      <c r="P25815" s="63"/>
      <c r="Q25815" s="63"/>
    </row>
    <row r="25816" spans="16:17">
      <c r="P25816" s="63"/>
      <c r="Q25816" s="63"/>
    </row>
    <row r="25817" spans="16:17">
      <c r="P25817" s="63"/>
      <c r="Q25817" s="63"/>
    </row>
    <row r="25818" spans="16:17">
      <c r="P25818" s="63"/>
      <c r="Q25818" s="63"/>
    </row>
    <row r="25819" spans="16:17">
      <c r="P25819" s="63"/>
      <c r="Q25819" s="63"/>
    </row>
    <row r="25820" spans="16:17">
      <c r="P25820" s="63"/>
      <c r="Q25820" s="63"/>
    </row>
    <row r="25821" spans="16:17">
      <c r="P25821" s="63"/>
      <c r="Q25821" s="63"/>
    </row>
    <row r="25822" spans="16:17">
      <c r="P25822" s="63"/>
      <c r="Q25822" s="63"/>
    </row>
    <row r="25823" spans="16:17">
      <c r="P25823" s="63"/>
      <c r="Q25823" s="63"/>
    </row>
    <row r="25824" spans="16:17">
      <c r="P25824" s="63"/>
      <c r="Q25824" s="63"/>
    </row>
    <row r="25825" spans="16:17">
      <c r="P25825" s="63"/>
      <c r="Q25825" s="63"/>
    </row>
    <row r="25826" spans="16:17">
      <c r="P25826" s="63"/>
      <c r="Q25826" s="63"/>
    </row>
    <row r="25827" spans="16:17">
      <c r="P25827" s="63"/>
      <c r="Q25827" s="63"/>
    </row>
    <row r="25828" spans="16:17">
      <c r="P25828" s="63"/>
      <c r="Q25828" s="63"/>
    </row>
    <row r="25829" spans="16:17">
      <c r="P25829" s="63"/>
      <c r="Q25829" s="63"/>
    </row>
    <row r="25830" spans="16:17">
      <c r="P25830" s="63"/>
      <c r="Q25830" s="63"/>
    </row>
    <row r="25831" spans="16:17">
      <c r="P25831" s="63"/>
      <c r="Q25831" s="63"/>
    </row>
    <row r="25832" spans="16:17">
      <c r="P25832" s="63"/>
      <c r="Q25832" s="63"/>
    </row>
    <row r="25833" spans="16:17">
      <c r="P25833" s="63"/>
      <c r="Q25833" s="63"/>
    </row>
    <row r="25834" spans="16:17">
      <c r="P25834" s="63"/>
      <c r="Q25834" s="63"/>
    </row>
    <row r="25835" spans="16:17">
      <c r="P25835" s="63"/>
      <c r="Q25835" s="63"/>
    </row>
    <row r="25836" spans="16:17">
      <c r="P25836" s="63"/>
      <c r="Q25836" s="63"/>
    </row>
    <row r="25837" spans="16:17">
      <c r="P25837" s="63"/>
      <c r="Q25837" s="63"/>
    </row>
    <row r="25838" spans="16:17">
      <c r="P25838" s="63"/>
      <c r="Q25838" s="63"/>
    </row>
    <row r="25839" spans="16:17">
      <c r="P25839" s="63"/>
      <c r="Q25839" s="63"/>
    </row>
    <row r="25840" spans="16:17">
      <c r="P25840" s="63"/>
      <c r="Q25840" s="63"/>
    </row>
    <row r="25841" spans="16:17">
      <c r="P25841" s="63"/>
      <c r="Q25841" s="63"/>
    </row>
    <row r="25842" spans="16:17">
      <c r="P25842" s="63"/>
      <c r="Q25842" s="63"/>
    </row>
    <row r="25843" spans="16:17">
      <c r="P25843" s="63"/>
      <c r="Q25843" s="63"/>
    </row>
    <row r="25844" spans="16:17">
      <c r="P25844" s="63"/>
      <c r="Q25844" s="63"/>
    </row>
    <row r="25845" spans="16:17">
      <c r="P25845" s="63"/>
      <c r="Q25845" s="63"/>
    </row>
    <row r="25846" spans="16:17">
      <c r="P25846" s="63"/>
      <c r="Q25846" s="63"/>
    </row>
    <row r="25847" spans="16:17">
      <c r="P25847" s="63"/>
      <c r="Q25847" s="63"/>
    </row>
    <row r="25848" spans="16:17">
      <c r="P25848" s="63"/>
      <c r="Q25848" s="63"/>
    </row>
    <row r="25849" spans="16:17">
      <c r="P25849" s="63"/>
      <c r="Q25849" s="63"/>
    </row>
    <row r="25850" spans="16:17">
      <c r="P25850" s="63"/>
      <c r="Q25850" s="63"/>
    </row>
    <row r="25851" spans="16:17">
      <c r="P25851" s="63"/>
      <c r="Q25851" s="63"/>
    </row>
    <row r="25852" spans="16:17">
      <c r="P25852" s="63"/>
      <c r="Q25852" s="63"/>
    </row>
    <row r="25853" spans="16:17">
      <c r="P25853" s="63"/>
      <c r="Q25853" s="63"/>
    </row>
    <row r="25854" spans="16:17">
      <c r="P25854" s="63"/>
      <c r="Q25854" s="63"/>
    </row>
    <row r="25855" spans="16:17">
      <c r="P25855" s="63"/>
      <c r="Q25855" s="63"/>
    </row>
    <row r="25856" spans="16:17">
      <c r="P25856" s="63"/>
      <c r="Q25856" s="63"/>
    </row>
    <row r="25857" spans="16:17">
      <c r="P25857" s="63"/>
      <c r="Q25857" s="63"/>
    </row>
    <row r="25858" spans="16:17">
      <c r="P25858" s="63"/>
      <c r="Q25858" s="63"/>
    </row>
    <row r="25859" spans="16:17">
      <c r="P25859" s="63"/>
      <c r="Q25859" s="63"/>
    </row>
    <row r="25860" spans="16:17">
      <c r="P25860" s="63"/>
      <c r="Q25860" s="63"/>
    </row>
    <row r="25861" spans="16:17">
      <c r="P25861" s="63"/>
      <c r="Q25861" s="63"/>
    </row>
    <row r="25862" spans="16:17">
      <c r="P25862" s="63"/>
      <c r="Q25862" s="63"/>
    </row>
    <row r="25863" spans="16:17">
      <c r="P25863" s="63"/>
      <c r="Q25863" s="63"/>
    </row>
    <row r="25864" spans="16:17">
      <c r="P25864" s="63"/>
      <c r="Q25864" s="63"/>
    </row>
    <row r="25865" spans="16:17">
      <c r="P25865" s="63"/>
      <c r="Q25865" s="63"/>
    </row>
    <row r="25866" spans="16:17">
      <c r="P25866" s="63"/>
      <c r="Q25866" s="63"/>
    </row>
    <row r="25867" spans="16:17">
      <c r="P25867" s="63"/>
      <c r="Q25867" s="63"/>
    </row>
    <row r="25868" spans="16:17">
      <c r="P25868" s="63"/>
      <c r="Q25868" s="63"/>
    </row>
    <row r="25869" spans="16:17">
      <c r="P25869" s="63"/>
      <c r="Q25869" s="63"/>
    </row>
    <row r="25870" spans="16:17">
      <c r="P25870" s="63"/>
      <c r="Q25870" s="63"/>
    </row>
    <row r="25871" spans="16:17">
      <c r="P25871" s="63"/>
      <c r="Q25871" s="63"/>
    </row>
    <row r="25872" spans="16:17">
      <c r="P25872" s="63"/>
      <c r="Q25872" s="63"/>
    </row>
    <row r="25873" spans="16:17">
      <c r="P25873" s="63"/>
      <c r="Q25873" s="63"/>
    </row>
    <row r="25874" spans="16:17">
      <c r="P25874" s="63"/>
      <c r="Q25874" s="63"/>
    </row>
    <row r="25875" spans="16:17">
      <c r="P25875" s="63"/>
      <c r="Q25875" s="63"/>
    </row>
    <row r="25876" spans="16:17">
      <c r="P25876" s="63"/>
      <c r="Q25876" s="63"/>
    </row>
    <row r="25877" spans="16:17">
      <c r="P25877" s="63"/>
      <c r="Q25877" s="63"/>
    </row>
    <row r="25878" spans="16:17">
      <c r="P25878" s="63"/>
      <c r="Q25878" s="63"/>
    </row>
    <row r="25879" spans="16:17">
      <c r="P25879" s="63"/>
      <c r="Q25879" s="63"/>
    </row>
    <row r="25880" spans="16:17">
      <c r="P25880" s="63"/>
      <c r="Q25880" s="63"/>
    </row>
    <row r="25881" spans="16:17">
      <c r="P25881" s="63"/>
      <c r="Q25881" s="63"/>
    </row>
    <row r="25882" spans="16:17">
      <c r="P25882" s="63"/>
      <c r="Q25882" s="63"/>
    </row>
    <row r="25883" spans="16:17">
      <c r="P25883" s="63"/>
      <c r="Q25883" s="63"/>
    </row>
    <row r="25884" spans="16:17">
      <c r="P25884" s="63"/>
      <c r="Q25884" s="63"/>
    </row>
    <row r="25885" spans="16:17">
      <c r="P25885" s="63"/>
      <c r="Q25885" s="63"/>
    </row>
    <row r="25886" spans="16:17">
      <c r="P25886" s="63"/>
      <c r="Q25886" s="63"/>
    </row>
    <row r="25887" spans="16:17">
      <c r="P25887" s="63"/>
      <c r="Q25887" s="63"/>
    </row>
    <row r="25888" spans="16:17">
      <c r="P25888" s="63"/>
      <c r="Q25888" s="63"/>
    </row>
    <row r="25889" spans="16:17">
      <c r="P25889" s="63"/>
      <c r="Q25889" s="63"/>
    </row>
    <row r="25890" spans="16:17">
      <c r="P25890" s="63"/>
      <c r="Q25890" s="63"/>
    </row>
    <row r="25891" spans="16:17">
      <c r="P25891" s="63"/>
      <c r="Q25891" s="63"/>
    </row>
    <row r="25892" spans="16:17">
      <c r="P25892" s="63"/>
      <c r="Q25892" s="63"/>
    </row>
    <row r="25893" spans="16:17">
      <c r="P25893" s="63"/>
      <c r="Q25893" s="63"/>
    </row>
    <row r="25894" spans="16:17">
      <c r="P25894" s="63"/>
      <c r="Q25894" s="63"/>
    </row>
    <row r="25895" spans="16:17">
      <c r="P25895" s="63"/>
      <c r="Q25895" s="63"/>
    </row>
    <row r="25896" spans="16:17">
      <c r="P25896" s="63"/>
      <c r="Q25896" s="63"/>
    </row>
    <row r="25897" spans="16:17">
      <c r="P25897" s="63"/>
      <c r="Q25897" s="63"/>
    </row>
    <row r="25898" spans="16:17">
      <c r="P25898" s="63"/>
      <c r="Q25898" s="63"/>
    </row>
    <row r="25899" spans="16:17">
      <c r="P25899" s="63"/>
      <c r="Q25899" s="63"/>
    </row>
    <row r="25900" spans="16:17">
      <c r="P25900" s="63"/>
      <c r="Q25900" s="63"/>
    </row>
    <row r="25901" spans="16:17">
      <c r="P25901" s="63"/>
      <c r="Q25901" s="63"/>
    </row>
    <row r="25902" spans="16:17">
      <c r="P25902" s="63"/>
      <c r="Q25902" s="63"/>
    </row>
    <row r="25903" spans="16:17">
      <c r="P25903" s="63"/>
      <c r="Q25903" s="63"/>
    </row>
    <row r="25904" spans="16:17">
      <c r="P25904" s="63"/>
      <c r="Q25904" s="63"/>
    </row>
    <row r="25905" spans="16:17">
      <c r="P25905" s="63"/>
      <c r="Q25905" s="63"/>
    </row>
    <row r="25906" spans="16:17">
      <c r="P25906" s="63"/>
      <c r="Q25906" s="63"/>
    </row>
    <row r="25907" spans="16:17">
      <c r="P25907" s="63"/>
      <c r="Q25907" s="63"/>
    </row>
    <row r="25908" spans="16:17">
      <c r="P25908" s="63"/>
      <c r="Q25908" s="63"/>
    </row>
    <row r="25909" spans="16:17">
      <c r="P25909" s="63"/>
      <c r="Q25909" s="63"/>
    </row>
    <row r="25910" spans="16:17">
      <c r="P25910" s="63"/>
      <c r="Q25910" s="63"/>
    </row>
    <row r="25911" spans="16:17">
      <c r="P25911" s="63"/>
      <c r="Q25911" s="63"/>
    </row>
    <row r="25912" spans="16:17">
      <c r="P25912" s="63"/>
      <c r="Q25912" s="63"/>
    </row>
    <row r="25913" spans="16:17">
      <c r="P25913" s="63"/>
      <c r="Q25913" s="63"/>
    </row>
    <row r="25914" spans="16:17">
      <c r="P25914" s="63"/>
      <c r="Q25914" s="63"/>
    </row>
    <row r="25915" spans="16:17">
      <c r="P25915" s="63"/>
      <c r="Q25915" s="63"/>
    </row>
    <row r="25916" spans="16:17">
      <c r="P25916" s="63"/>
      <c r="Q25916" s="63"/>
    </row>
    <row r="25917" spans="16:17">
      <c r="P25917" s="63"/>
      <c r="Q25917" s="63"/>
    </row>
    <row r="25918" spans="16:17">
      <c r="P25918" s="63"/>
      <c r="Q25918" s="63"/>
    </row>
    <row r="25919" spans="16:17">
      <c r="P25919" s="63"/>
      <c r="Q25919" s="63"/>
    </row>
    <row r="25920" spans="16:17">
      <c r="P25920" s="63"/>
      <c r="Q25920" s="63"/>
    </row>
    <row r="25921" spans="16:17">
      <c r="P25921" s="63"/>
      <c r="Q25921" s="63"/>
    </row>
    <row r="25922" spans="16:17">
      <c r="P25922" s="63"/>
      <c r="Q25922" s="63"/>
    </row>
    <row r="25923" spans="16:17">
      <c r="P25923" s="63"/>
      <c r="Q25923" s="63"/>
    </row>
    <row r="25924" spans="16:17">
      <c r="P25924" s="63"/>
      <c r="Q25924" s="63"/>
    </row>
    <row r="25925" spans="16:17">
      <c r="P25925" s="63"/>
      <c r="Q25925" s="63"/>
    </row>
    <row r="25926" spans="16:17">
      <c r="P25926" s="63"/>
      <c r="Q25926" s="63"/>
    </row>
    <row r="25927" spans="16:17">
      <c r="P25927" s="63"/>
      <c r="Q25927" s="63"/>
    </row>
    <row r="25928" spans="16:17">
      <c r="P25928" s="63"/>
      <c r="Q25928" s="63"/>
    </row>
    <row r="25929" spans="16:17">
      <c r="P25929" s="63"/>
      <c r="Q25929" s="63"/>
    </row>
    <row r="25930" spans="16:17">
      <c r="P25930" s="63"/>
      <c r="Q25930" s="63"/>
    </row>
    <row r="25931" spans="16:17">
      <c r="P25931" s="63"/>
      <c r="Q25931" s="63"/>
    </row>
    <row r="25932" spans="16:17">
      <c r="P25932" s="63"/>
      <c r="Q25932" s="63"/>
    </row>
    <row r="25933" spans="16:17">
      <c r="P25933" s="63"/>
      <c r="Q25933" s="63"/>
    </row>
    <row r="25934" spans="16:17">
      <c r="P25934" s="63"/>
      <c r="Q25934" s="63"/>
    </row>
    <row r="25935" spans="16:17">
      <c r="P25935" s="63"/>
      <c r="Q25935" s="63"/>
    </row>
    <row r="25936" spans="16:17">
      <c r="P25936" s="63"/>
      <c r="Q25936" s="63"/>
    </row>
    <row r="25937" spans="16:17">
      <c r="P25937" s="63"/>
      <c r="Q25937" s="63"/>
    </row>
    <row r="25938" spans="16:17">
      <c r="P25938" s="63"/>
      <c r="Q25938" s="63"/>
    </row>
    <row r="25939" spans="16:17">
      <c r="P25939" s="63"/>
      <c r="Q25939" s="63"/>
    </row>
    <row r="25940" spans="16:17">
      <c r="P25940" s="63"/>
      <c r="Q25940" s="63"/>
    </row>
    <row r="25941" spans="16:17">
      <c r="P25941" s="63"/>
      <c r="Q25941" s="63"/>
    </row>
    <row r="25942" spans="16:17">
      <c r="P25942" s="63"/>
      <c r="Q25942" s="63"/>
    </row>
    <row r="25943" spans="16:17">
      <c r="P25943" s="63"/>
      <c r="Q25943" s="63"/>
    </row>
    <row r="25944" spans="16:17">
      <c r="P25944" s="63"/>
      <c r="Q25944" s="63"/>
    </row>
    <row r="25945" spans="16:17">
      <c r="P25945" s="63"/>
      <c r="Q25945" s="63"/>
    </row>
    <row r="25946" spans="16:17">
      <c r="P25946" s="63"/>
      <c r="Q25946" s="63"/>
    </row>
    <row r="25947" spans="16:17">
      <c r="P25947" s="63"/>
      <c r="Q25947" s="63"/>
    </row>
    <row r="25948" spans="16:17">
      <c r="P25948" s="63"/>
      <c r="Q25948" s="63"/>
    </row>
    <row r="25949" spans="16:17">
      <c r="P25949" s="63"/>
      <c r="Q25949" s="63"/>
    </row>
    <row r="25950" spans="16:17">
      <c r="P25950" s="63"/>
      <c r="Q25950" s="63"/>
    </row>
    <row r="25951" spans="16:17">
      <c r="P25951" s="63"/>
      <c r="Q25951" s="63"/>
    </row>
    <row r="25952" spans="16:17">
      <c r="P25952" s="63"/>
      <c r="Q25952" s="63"/>
    </row>
    <row r="25953" spans="16:17">
      <c r="P25953" s="63"/>
      <c r="Q25953" s="63"/>
    </row>
    <row r="25954" spans="16:17">
      <c r="P25954" s="63"/>
      <c r="Q25954" s="63"/>
    </row>
    <row r="25955" spans="16:17">
      <c r="P25955" s="63"/>
      <c r="Q25955" s="63"/>
    </row>
    <row r="25956" spans="16:17">
      <c r="P25956" s="63"/>
      <c r="Q25956" s="63"/>
    </row>
    <row r="25957" spans="16:17">
      <c r="P25957" s="63"/>
      <c r="Q25957" s="63"/>
    </row>
    <row r="25958" spans="16:17">
      <c r="P25958" s="63"/>
      <c r="Q25958" s="63"/>
    </row>
    <row r="25959" spans="16:17">
      <c r="P25959" s="63"/>
      <c r="Q25959" s="63"/>
    </row>
    <row r="25960" spans="16:17">
      <c r="P25960" s="63"/>
      <c r="Q25960" s="63"/>
    </row>
    <row r="25961" spans="16:17">
      <c r="P25961" s="63"/>
      <c r="Q25961" s="63"/>
    </row>
    <row r="25962" spans="16:17">
      <c r="P25962" s="63"/>
      <c r="Q25962" s="63"/>
    </row>
    <row r="25963" spans="16:17">
      <c r="P25963" s="63"/>
      <c r="Q25963" s="63"/>
    </row>
    <row r="25964" spans="16:17">
      <c r="P25964" s="63"/>
      <c r="Q25964" s="63"/>
    </row>
    <row r="25965" spans="16:17">
      <c r="P25965" s="63"/>
      <c r="Q25965" s="63"/>
    </row>
    <row r="25966" spans="16:17">
      <c r="P25966" s="63"/>
      <c r="Q25966" s="63"/>
    </row>
    <row r="25967" spans="16:17">
      <c r="P25967" s="63"/>
      <c r="Q25967" s="63"/>
    </row>
    <row r="25968" spans="16:17">
      <c r="P25968" s="63"/>
      <c r="Q25968" s="63"/>
    </row>
    <row r="25969" spans="16:17">
      <c r="P25969" s="63"/>
      <c r="Q25969" s="63"/>
    </row>
    <row r="25970" spans="16:17">
      <c r="P25970" s="63"/>
      <c r="Q25970" s="63"/>
    </row>
    <row r="25971" spans="16:17">
      <c r="P25971" s="63"/>
      <c r="Q25971" s="63"/>
    </row>
    <row r="25972" spans="16:17">
      <c r="P25972" s="63"/>
      <c r="Q25972" s="63"/>
    </row>
    <row r="25973" spans="16:17">
      <c r="P25973" s="63"/>
      <c r="Q25973" s="63"/>
    </row>
    <row r="25974" spans="16:17">
      <c r="P25974" s="63"/>
      <c r="Q25974" s="63"/>
    </row>
    <row r="25975" spans="16:17">
      <c r="P25975" s="63"/>
      <c r="Q25975" s="63"/>
    </row>
    <row r="25976" spans="16:17">
      <c r="P25976" s="63"/>
      <c r="Q25976" s="63"/>
    </row>
    <row r="25977" spans="16:17">
      <c r="P25977" s="63"/>
      <c r="Q25977" s="63"/>
    </row>
    <row r="25978" spans="16:17">
      <c r="P25978" s="63"/>
      <c r="Q25978" s="63"/>
    </row>
    <row r="25979" spans="16:17">
      <c r="P25979" s="63"/>
      <c r="Q25979" s="63"/>
    </row>
    <row r="25980" spans="16:17">
      <c r="P25980" s="63"/>
      <c r="Q25980" s="63"/>
    </row>
    <row r="25981" spans="16:17">
      <c r="P25981" s="63"/>
      <c r="Q25981" s="63"/>
    </row>
    <row r="25982" spans="16:17">
      <c r="P25982" s="63"/>
      <c r="Q25982" s="63"/>
    </row>
    <row r="25983" spans="16:17">
      <c r="P25983" s="63"/>
      <c r="Q25983" s="63"/>
    </row>
    <row r="25984" spans="16:17">
      <c r="P25984" s="63"/>
      <c r="Q25984" s="63"/>
    </row>
    <row r="25985" spans="16:17">
      <c r="P25985" s="63"/>
      <c r="Q25985" s="63"/>
    </row>
    <row r="25986" spans="16:17">
      <c r="P25986" s="63"/>
      <c r="Q25986" s="63"/>
    </row>
    <row r="25987" spans="16:17">
      <c r="P25987" s="63"/>
      <c r="Q25987" s="63"/>
    </row>
    <row r="25988" spans="16:17">
      <c r="P25988" s="63"/>
      <c r="Q25988" s="63"/>
    </row>
    <row r="25989" spans="16:17">
      <c r="P25989" s="63"/>
      <c r="Q25989" s="63"/>
    </row>
    <row r="25990" spans="16:17">
      <c r="P25990" s="63"/>
      <c r="Q25990" s="63"/>
    </row>
    <row r="25991" spans="16:17">
      <c r="P25991" s="63"/>
      <c r="Q25991" s="63"/>
    </row>
    <row r="25992" spans="16:17">
      <c r="P25992" s="63"/>
      <c r="Q25992" s="63"/>
    </row>
    <row r="25993" spans="16:17">
      <c r="P25993" s="63"/>
      <c r="Q25993" s="63"/>
    </row>
    <row r="25994" spans="16:17">
      <c r="P25994" s="63"/>
      <c r="Q25994" s="63"/>
    </row>
    <row r="25995" spans="16:17">
      <c r="P25995" s="63"/>
      <c r="Q25995" s="63"/>
    </row>
    <row r="25996" spans="16:17">
      <c r="P25996" s="63"/>
      <c r="Q25996" s="63"/>
    </row>
    <row r="25997" spans="16:17">
      <c r="P25997" s="63"/>
      <c r="Q25997" s="63"/>
    </row>
    <row r="25998" spans="16:17">
      <c r="P25998" s="63"/>
      <c r="Q25998" s="63"/>
    </row>
    <row r="25999" spans="16:17">
      <c r="P25999" s="63"/>
      <c r="Q25999" s="63"/>
    </row>
    <row r="26000" spans="16:17">
      <c r="P26000" s="63"/>
      <c r="Q26000" s="63"/>
    </row>
    <row r="26001" spans="16:17">
      <c r="P26001" s="63"/>
      <c r="Q26001" s="63"/>
    </row>
    <row r="26002" spans="16:17">
      <c r="P26002" s="63"/>
      <c r="Q26002" s="63"/>
    </row>
    <row r="26003" spans="16:17">
      <c r="P26003" s="63"/>
      <c r="Q26003" s="63"/>
    </row>
    <row r="26004" spans="16:17">
      <c r="P26004" s="63"/>
      <c r="Q26004" s="63"/>
    </row>
    <row r="26005" spans="16:17">
      <c r="P26005" s="63"/>
      <c r="Q26005" s="63"/>
    </row>
    <row r="26006" spans="16:17">
      <c r="P26006" s="63"/>
      <c r="Q26006" s="63"/>
    </row>
    <row r="26007" spans="16:17">
      <c r="P26007" s="63"/>
      <c r="Q26007" s="63"/>
    </row>
    <row r="26008" spans="16:17">
      <c r="P26008" s="63"/>
      <c r="Q26008" s="63"/>
    </row>
    <row r="26009" spans="16:17">
      <c r="P26009" s="63"/>
      <c r="Q26009" s="63"/>
    </row>
    <row r="26010" spans="16:17">
      <c r="P26010" s="63"/>
      <c r="Q26010" s="63"/>
    </row>
    <row r="26011" spans="16:17">
      <c r="P26011" s="63"/>
      <c r="Q26011" s="63"/>
    </row>
    <row r="26012" spans="16:17">
      <c r="P26012" s="63"/>
      <c r="Q26012" s="63"/>
    </row>
    <row r="26013" spans="16:17">
      <c r="P26013" s="63"/>
      <c r="Q26013" s="63"/>
    </row>
    <row r="26014" spans="16:17">
      <c r="P26014" s="63"/>
      <c r="Q26014" s="63"/>
    </row>
    <row r="26015" spans="16:17">
      <c r="P26015" s="63"/>
      <c r="Q26015" s="63"/>
    </row>
    <row r="26016" spans="16:17">
      <c r="P26016" s="63"/>
      <c r="Q26016" s="63"/>
    </row>
    <row r="26017" spans="16:17">
      <c r="P26017" s="63"/>
      <c r="Q26017" s="63"/>
    </row>
    <row r="26018" spans="16:17">
      <c r="P26018" s="63"/>
      <c r="Q26018" s="63"/>
    </row>
    <row r="26019" spans="16:17">
      <c r="P26019" s="63"/>
      <c r="Q26019" s="63"/>
    </row>
    <row r="26020" spans="16:17">
      <c r="P26020" s="63"/>
      <c r="Q26020" s="63"/>
    </row>
    <row r="26021" spans="16:17">
      <c r="P26021" s="63"/>
      <c r="Q26021" s="63"/>
    </row>
    <row r="26022" spans="16:17">
      <c r="P26022" s="63"/>
      <c r="Q26022" s="63"/>
    </row>
    <row r="26023" spans="16:17">
      <c r="P26023" s="63"/>
      <c r="Q26023" s="63"/>
    </row>
    <row r="26024" spans="16:17">
      <c r="P26024" s="63"/>
      <c r="Q26024" s="63"/>
    </row>
    <row r="26025" spans="16:17">
      <c r="P26025" s="63"/>
      <c r="Q26025" s="63"/>
    </row>
    <row r="26026" spans="16:17">
      <c r="P26026" s="63"/>
      <c r="Q26026" s="63"/>
    </row>
    <row r="26027" spans="16:17">
      <c r="P26027" s="63"/>
      <c r="Q26027" s="63"/>
    </row>
    <row r="26028" spans="16:17">
      <c r="P26028" s="63"/>
      <c r="Q26028" s="63"/>
    </row>
    <row r="26029" spans="16:17">
      <c r="P26029" s="63"/>
      <c r="Q26029" s="63"/>
    </row>
    <row r="26030" spans="16:17">
      <c r="P26030" s="63"/>
      <c r="Q26030" s="63"/>
    </row>
    <row r="26031" spans="16:17">
      <c r="P26031" s="63"/>
      <c r="Q26031" s="63"/>
    </row>
    <row r="26032" spans="16:17">
      <c r="P26032" s="63"/>
      <c r="Q26032" s="63"/>
    </row>
    <row r="26033" spans="16:17">
      <c r="P26033" s="63"/>
      <c r="Q26033" s="63"/>
    </row>
    <row r="26034" spans="16:17">
      <c r="P26034" s="63"/>
      <c r="Q26034" s="63"/>
    </row>
    <row r="26035" spans="16:17">
      <c r="P26035" s="63"/>
      <c r="Q26035" s="63"/>
    </row>
    <row r="26036" spans="16:17">
      <c r="P26036" s="63"/>
      <c r="Q26036" s="63"/>
    </row>
    <row r="26037" spans="16:17">
      <c r="P26037" s="63"/>
      <c r="Q26037" s="63"/>
    </row>
    <row r="26038" spans="16:17">
      <c r="P26038" s="63"/>
      <c r="Q26038" s="63"/>
    </row>
    <row r="26039" spans="16:17">
      <c r="P26039" s="63"/>
      <c r="Q26039" s="63"/>
    </row>
    <row r="26040" spans="16:17">
      <c r="P26040" s="63"/>
      <c r="Q26040" s="63"/>
    </row>
    <row r="26041" spans="16:17">
      <c r="P26041" s="63"/>
      <c r="Q26041" s="63"/>
    </row>
    <row r="26042" spans="16:17">
      <c r="P26042" s="63"/>
      <c r="Q26042" s="63"/>
    </row>
    <row r="26043" spans="16:17">
      <c r="P26043" s="63"/>
      <c r="Q26043" s="63"/>
    </row>
    <row r="26044" spans="16:17">
      <c r="P26044" s="63"/>
      <c r="Q26044" s="63"/>
    </row>
    <row r="26045" spans="16:17">
      <c r="P26045" s="63"/>
      <c r="Q26045" s="63"/>
    </row>
    <row r="26046" spans="16:17">
      <c r="P26046" s="63"/>
      <c r="Q26046" s="63"/>
    </row>
    <row r="26047" spans="16:17">
      <c r="P26047" s="63"/>
      <c r="Q26047" s="63"/>
    </row>
    <row r="26048" spans="16:17">
      <c r="P26048" s="63"/>
      <c r="Q26048" s="63"/>
    </row>
    <row r="26049" spans="16:17">
      <c r="P26049" s="63"/>
      <c r="Q26049" s="63"/>
    </row>
    <row r="26050" spans="16:17">
      <c r="P26050" s="63"/>
      <c r="Q26050" s="63"/>
    </row>
    <row r="26051" spans="16:17">
      <c r="P26051" s="63"/>
      <c r="Q26051" s="63"/>
    </row>
    <row r="26052" spans="16:17">
      <c r="P26052" s="63"/>
      <c r="Q26052" s="63"/>
    </row>
    <row r="26053" spans="16:17">
      <c r="P26053" s="63"/>
      <c r="Q26053" s="63"/>
    </row>
    <row r="26054" spans="16:17">
      <c r="P26054" s="63"/>
      <c r="Q26054" s="63"/>
    </row>
    <row r="26055" spans="16:17">
      <c r="P26055" s="63"/>
      <c r="Q26055" s="63"/>
    </row>
    <row r="26056" spans="16:17">
      <c r="P26056" s="63"/>
      <c r="Q26056" s="63"/>
    </row>
    <row r="26057" spans="16:17">
      <c r="P26057" s="63"/>
      <c r="Q26057" s="63"/>
    </row>
    <row r="26058" spans="16:17">
      <c r="P26058" s="63"/>
      <c r="Q26058" s="63"/>
    </row>
    <row r="26059" spans="16:17">
      <c r="P26059" s="63"/>
      <c r="Q26059" s="63"/>
    </row>
    <row r="26060" spans="16:17">
      <c r="P26060" s="63"/>
      <c r="Q26060" s="63"/>
    </row>
    <row r="26061" spans="16:17">
      <c r="P26061" s="63"/>
      <c r="Q26061" s="63"/>
    </row>
    <row r="26062" spans="16:17">
      <c r="P26062" s="63"/>
      <c r="Q26062" s="63"/>
    </row>
    <row r="26063" spans="16:17">
      <c r="P26063" s="63"/>
      <c r="Q26063" s="63"/>
    </row>
    <row r="26064" spans="16:17">
      <c r="P26064" s="63"/>
      <c r="Q26064" s="63"/>
    </row>
    <row r="26065" spans="16:17">
      <c r="P26065" s="63"/>
      <c r="Q26065" s="63"/>
    </row>
    <row r="26066" spans="16:17">
      <c r="P26066" s="63"/>
      <c r="Q26066" s="63"/>
    </row>
    <row r="26067" spans="16:17">
      <c r="P26067" s="63"/>
      <c r="Q26067" s="63"/>
    </row>
    <row r="26068" spans="16:17">
      <c r="P26068" s="63"/>
      <c r="Q26068" s="63"/>
    </row>
    <row r="26069" spans="16:17">
      <c r="P26069" s="63"/>
      <c r="Q26069" s="63"/>
    </row>
    <row r="26070" spans="16:17">
      <c r="P26070" s="63"/>
      <c r="Q26070" s="63"/>
    </row>
    <row r="26071" spans="16:17">
      <c r="P26071" s="63"/>
      <c r="Q26071" s="63"/>
    </row>
    <row r="26072" spans="16:17">
      <c r="P26072" s="63"/>
      <c r="Q26072" s="63"/>
    </row>
    <row r="26073" spans="16:17">
      <c r="P26073" s="63"/>
      <c r="Q26073" s="63"/>
    </row>
    <row r="26074" spans="16:17">
      <c r="P26074" s="63"/>
      <c r="Q26074" s="63"/>
    </row>
    <row r="26075" spans="16:17">
      <c r="P26075" s="63"/>
      <c r="Q26075" s="63"/>
    </row>
    <row r="26076" spans="16:17">
      <c r="P26076" s="63"/>
      <c r="Q26076" s="63"/>
    </row>
    <row r="26077" spans="16:17">
      <c r="P26077" s="63"/>
      <c r="Q26077" s="63"/>
    </row>
    <row r="26078" spans="16:17">
      <c r="P26078" s="63"/>
      <c r="Q26078" s="63"/>
    </row>
    <row r="26079" spans="16:17">
      <c r="P26079" s="63"/>
      <c r="Q26079" s="63"/>
    </row>
    <row r="26080" spans="16:17">
      <c r="P26080" s="63"/>
      <c r="Q26080" s="63"/>
    </row>
    <row r="26081" spans="16:17">
      <c r="P26081" s="63"/>
      <c r="Q26081" s="63"/>
    </row>
    <row r="26082" spans="16:17">
      <c r="P26082" s="63"/>
      <c r="Q26082" s="63"/>
    </row>
    <row r="26083" spans="16:17">
      <c r="P26083" s="63"/>
      <c r="Q26083" s="63"/>
    </row>
    <row r="26084" spans="16:17">
      <c r="P26084" s="63"/>
      <c r="Q26084" s="63"/>
    </row>
    <row r="26085" spans="16:17">
      <c r="P26085" s="63"/>
      <c r="Q26085" s="63"/>
    </row>
    <row r="26086" spans="16:17">
      <c r="P26086" s="63"/>
      <c r="Q26086" s="63"/>
    </row>
    <row r="26087" spans="16:17">
      <c r="P26087" s="63"/>
      <c r="Q26087" s="63"/>
    </row>
    <row r="26088" spans="16:17">
      <c r="P26088" s="63"/>
      <c r="Q26088" s="63"/>
    </row>
    <row r="26089" spans="16:17">
      <c r="P26089" s="63"/>
      <c r="Q26089" s="63"/>
    </row>
    <row r="26090" spans="16:17">
      <c r="P26090" s="63"/>
      <c r="Q26090" s="63"/>
    </row>
    <row r="26091" spans="16:17">
      <c r="P26091" s="63"/>
      <c r="Q26091" s="63"/>
    </row>
    <row r="26092" spans="16:17">
      <c r="P26092" s="63"/>
      <c r="Q26092" s="63"/>
    </row>
    <row r="26093" spans="16:17">
      <c r="P26093" s="63"/>
      <c r="Q26093" s="63"/>
    </row>
    <row r="26094" spans="16:17">
      <c r="P26094" s="63"/>
      <c r="Q26094" s="63"/>
    </row>
    <row r="26095" spans="16:17">
      <c r="P26095" s="63"/>
      <c r="Q26095" s="63"/>
    </row>
    <row r="26096" spans="16:17">
      <c r="P26096" s="63"/>
      <c r="Q26096" s="63"/>
    </row>
    <row r="26097" spans="16:17">
      <c r="P26097" s="63"/>
      <c r="Q26097" s="63"/>
    </row>
    <row r="26098" spans="16:17">
      <c r="P26098" s="63"/>
      <c r="Q26098" s="63"/>
    </row>
    <row r="26099" spans="16:17">
      <c r="P26099" s="63"/>
      <c r="Q26099" s="63"/>
    </row>
    <row r="26100" spans="16:17">
      <c r="P26100" s="63"/>
      <c r="Q26100" s="63"/>
    </row>
    <row r="26101" spans="16:17">
      <c r="P26101" s="63"/>
      <c r="Q26101" s="63"/>
    </row>
    <row r="26102" spans="16:17">
      <c r="P26102" s="63"/>
      <c r="Q26102" s="63"/>
    </row>
    <row r="26103" spans="16:17">
      <c r="P26103" s="63"/>
      <c r="Q26103" s="63"/>
    </row>
    <row r="26104" spans="16:17">
      <c r="P26104" s="63"/>
      <c r="Q26104" s="63"/>
    </row>
    <row r="26105" spans="16:17">
      <c r="P26105" s="63"/>
      <c r="Q26105" s="63"/>
    </row>
    <row r="26106" spans="16:17">
      <c r="P26106" s="63"/>
      <c r="Q26106" s="63"/>
    </row>
    <row r="26107" spans="16:17">
      <c r="P26107" s="63"/>
      <c r="Q26107" s="63"/>
    </row>
    <row r="26108" spans="16:17">
      <c r="P26108" s="63"/>
      <c r="Q26108" s="63"/>
    </row>
    <row r="26109" spans="16:17">
      <c r="P26109" s="63"/>
      <c r="Q26109" s="63"/>
    </row>
    <row r="26110" spans="16:17">
      <c r="P26110" s="63"/>
      <c r="Q26110" s="63"/>
    </row>
    <row r="26111" spans="16:17">
      <c r="P26111" s="63"/>
      <c r="Q26111" s="63"/>
    </row>
    <row r="26112" spans="16:17">
      <c r="P26112" s="63"/>
      <c r="Q26112" s="63"/>
    </row>
    <row r="26113" spans="16:17">
      <c r="P26113" s="63"/>
      <c r="Q26113" s="63"/>
    </row>
    <row r="26114" spans="16:17">
      <c r="P26114" s="63"/>
      <c r="Q26114" s="63"/>
    </row>
    <row r="26115" spans="16:17">
      <c r="P26115" s="63"/>
      <c r="Q26115" s="63"/>
    </row>
    <row r="26116" spans="16:17">
      <c r="P26116" s="63"/>
      <c r="Q26116" s="63"/>
    </row>
    <row r="26117" spans="16:17">
      <c r="P26117" s="63"/>
      <c r="Q26117" s="63"/>
    </row>
    <row r="26118" spans="16:17">
      <c r="P26118" s="63"/>
      <c r="Q26118" s="63"/>
    </row>
    <row r="26119" spans="16:17">
      <c r="P26119" s="63"/>
      <c r="Q26119" s="63"/>
    </row>
    <row r="26120" spans="16:17">
      <c r="P26120" s="63"/>
      <c r="Q26120" s="63"/>
    </row>
    <row r="26121" spans="16:17">
      <c r="P26121" s="63"/>
      <c r="Q26121" s="63"/>
    </row>
    <row r="26122" spans="16:17">
      <c r="P26122" s="63"/>
      <c r="Q26122" s="63"/>
    </row>
    <row r="26123" spans="16:17">
      <c r="P26123" s="63"/>
      <c r="Q26123" s="63"/>
    </row>
    <row r="26124" spans="16:17">
      <c r="P26124" s="63"/>
      <c r="Q26124" s="63"/>
    </row>
    <row r="26125" spans="16:17">
      <c r="P26125" s="63"/>
      <c r="Q26125" s="63"/>
    </row>
    <row r="26126" spans="16:17">
      <c r="P26126" s="63"/>
      <c r="Q26126" s="63"/>
    </row>
    <row r="26127" spans="16:17">
      <c r="P26127" s="63"/>
      <c r="Q26127" s="63"/>
    </row>
    <row r="26128" spans="16:17">
      <c r="P26128" s="63"/>
      <c r="Q26128" s="63"/>
    </row>
    <row r="26129" spans="16:17">
      <c r="P26129" s="63"/>
      <c r="Q26129" s="63"/>
    </row>
    <row r="26130" spans="16:17">
      <c r="P26130" s="63"/>
      <c r="Q26130" s="63"/>
    </row>
    <row r="26131" spans="16:17">
      <c r="P26131" s="63"/>
      <c r="Q26131" s="63"/>
    </row>
    <row r="26132" spans="16:17">
      <c r="P26132" s="63"/>
      <c r="Q26132" s="63"/>
    </row>
    <row r="26133" spans="16:17">
      <c r="P26133" s="63"/>
      <c r="Q26133" s="63"/>
    </row>
    <row r="26134" spans="16:17">
      <c r="P26134" s="63"/>
      <c r="Q26134" s="63"/>
    </row>
    <row r="26135" spans="16:17">
      <c r="P26135" s="63"/>
      <c r="Q26135" s="63"/>
    </row>
    <row r="26136" spans="16:17">
      <c r="P26136" s="63"/>
      <c r="Q26136" s="63"/>
    </row>
    <row r="26137" spans="16:17">
      <c r="P26137" s="63"/>
      <c r="Q26137" s="63"/>
    </row>
    <row r="26138" spans="16:17">
      <c r="P26138" s="63"/>
      <c r="Q26138" s="63"/>
    </row>
    <row r="26139" spans="16:17">
      <c r="P26139" s="63"/>
      <c r="Q26139" s="63"/>
    </row>
    <row r="26140" spans="16:17">
      <c r="P26140" s="63"/>
      <c r="Q26140" s="63"/>
    </row>
    <row r="26141" spans="16:17">
      <c r="P26141" s="63"/>
      <c r="Q26141" s="63"/>
    </row>
    <row r="26142" spans="16:17">
      <c r="P26142" s="63"/>
      <c r="Q26142" s="63"/>
    </row>
    <row r="26143" spans="16:17">
      <c r="P26143" s="63"/>
      <c r="Q26143" s="63"/>
    </row>
    <row r="26144" spans="16:17">
      <c r="P26144" s="63"/>
      <c r="Q26144" s="63"/>
    </row>
    <row r="26145" spans="16:17">
      <c r="P26145" s="63"/>
      <c r="Q26145" s="63"/>
    </row>
    <row r="26146" spans="16:17">
      <c r="P26146" s="63"/>
      <c r="Q26146" s="63"/>
    </row>
    <row r="26147" spans="16:17">
      <c r="P26147" s="63"/>
      <c r="Q26147" s="63"/>
    </row>
    <row r="26148" spans="16:17">
      <c r="P26148" s="63"/>
      <c r="Q26148" s="63"/>
    </row>
    <row r="26149" spans="16:17">
      <c r="P26149" s="63"/>
      <c r="Q26149" s="63"/>
    </row>
    <row r="26150" spans="16:17">
      <c r="P26150" s="63"/>
      <c r="Q26150" s="63"/>
    </row>
    <row r="26151" spans="16:17">
      <c r="P26151" s="63"/>
      <c r="Q26151" s="63"/>
    </row>
    <row r="26152" spans="16:17">
      <c r="P26152" s="63"/>
      <c r="Q26152" s="63"/>
    </row>
    <row r="26153" spans="16:17">
      <c r="P26153" s="63"/>
      <c r="Q26153" s="63"/>
    </row>
    <row r="26154" spans="16:17">
      <c r="P26154" s="63"/>
      <c r="Q26154" s="63"/>
    </row>
    <row r="26155" spans="16:17">
      <c r="P26155" s="63"/>
      <c r="Q26155" s="63"/>
    </row>
    <row r="26156" spans="16:17">
      <c r="P26156" s="63"/>
      <c r="Q26156" s="63"/>
    </row>
    <row r="26157" spans="16:17">
      <c r="P26157" s="63"/>
      <c r="Q26157" s="63"/>
    </row>
    <row r="26158" spans="16:17">
      <c r="P26158" s="63"/>
      <c r="Q26158" s="63"/>
    </row>
    <row r="26159" spans="16:17">
      <c r="P26159" s="63"/>
      <c r="Q26159" s="63"/>
    </row>
    <row r="26160" spans="16:17">
      <c r="P26160" s="63"/>
      <c r="Q26160" s="63"/>
    </row>
    <row r="26161" spans="16:17">
      <c r="P26161" s="63"/>
      <c r="Q26161" s="63"/>
    </row>
    <row r="26162" spans="16:17">
      <c r="P26162" s="63"/>
      <c r="Q26162" s="63"/>
    </row>
    <row r="26163" spans="16:17">
      <c r="P26163" s="63"/>
      <c r="Q26163" s="63"/>
    </row>
    <row r="26164" spans="16:17">
      <c r="P26164" s="63"/>
      <c r="Q26164" s="63"/>
    </row>
    <row r="26165" spans="16:17">
      <c r="P26165" s="63"/>
      <c r="Q26165" s="63"/>
    </row>
    <row r="26166" spans="16:17">
      <c r="P26166" s="63"/>
      <c r="Q26166" s="63"/>
    </row>
    <row r="26167" spans="16:17">
      <c r="P26167" s="63"/>
      <c r="Q26167" s="63"/>
    </row>
    <row r="26168" spans="16:17">
      <c r="P26168" s="63"/>
      <c r="Q26168" s="63"/>
    </row>
    <row r="26169" spans="16:17">
      <c r="P26169" s="63"/>
      <c r="Q26169" s="63"/>
    </row>
    <row r="26170" spans="16:17">
      <c r="P26170" s="63"/>
      <c r="Q26170" s="63"/>
    </row>
    <row r="26171" spans="16:17">
      <c r="P26171" s="63"/>
      <c r="Q26171" s="63"/>
    </row>
    <row r="26172" spans="16:17">
      <c r="P26172" s="63"/>
      <c r="Q26172" s="63"/>
    </row>
    <row r="26173" spans="16:17">
      <c r="P26173" s="63"/>
      <c r="Q26173" s="63"/>
    </row>
    <row r="26174" spans="16:17">
      <c r="P26174" s="63"/>
      <c r="Q26174" s="63"/>
    </row>
    <row r="26175" spans="16:17">
      <c r="P26175" s="63"/>
      <c r="Q26175" s="63"/>
    </row>
    <row r="26176" spans="16:17">
      <c r="P26176" s="63"/>
      <c r="Q26176" s="63"/>
    </row>
    <row r="26177" spans="16:17">
      <c r="P26177" s="63"/>
      <c r="Q26177" s="63"/>
    </row>
    <row r="26178" spans="16:17">
      <c r="P26178" s="63"/>
      <c r="Q26178" s="63"/>
    </row>
    <row r="26179" spans="16:17">
      <c r="P26179" s="63"/>
      <c r="Q26179" s="63"/>
    </row>
    <row r="26180" spans="16:17">
      <c r="P26180" s="63"/>
      <c r="Q26180" s="63"/>
    </row>
    <row r="26181" spans="16:17">
      <c r="P26181" s="63"/>
      <c r="Q26181" s="63"/>
    </row>
    <row r="26182" spans="16:17">
      <c r="P26182" s="63"/>
      <c r="Q26182" s="63"/>
    </row>
    <row r="26183" spans="16:17">
      <c r="P26183" s="63"/>
      <c r="Q26183" s="63"/>
    </row>
    <row r="26184" spans="16:17">
      <c r="P26184" s="63"/>
      <c r="Q26184" s="63"/>
    </row>
    <row r="26185" spans="16:17">
      <c r="P26185" s="63"/>
      <c r="Q26185" s="63"/>
    </row>
    <row r="26186" spans="16:17">
      <c r="P26186" s="63"/>
      <c r="Q26186" s="63"/>
    </row>
    <row r="26187" spans="16:17">
      <c r="P26187" s="63"/>
      <c r="Q26187" s="63"/>
    </row>
    <row r="26188" spans="16:17">
      <c r="P26188" s="63"/>
      <c r="Q26188" s="63"/>
    </row>
    <row r="26189" spans="16:17">
      <c r="P26189" s="63"/>
      <c r="Q26189" s="63"/>
    </row>
    <row r="26190" spans="16:17">
      <c r="P26190" s="63"/>
      <c r="Q26190" s="63"/>
    </row>
    <row r="26191" spans="16:17">
      <c r="P26191" s="63"/>
      <c r="Q26191" s="63"/>
    </row>
    <row r="26192" spans="16:17">
      <c r="P26192" s="63"/>
      <c r="Q26192" s="63"/>
    </row>
    <row r="26193" spans="16:17">
      <c r="P26193" s="63"/>
      <c r="Q26193" s="63"/>
    </row>
    <row r="26194" spans="16:17">
      <c r="P26194" s="63"/>
      <c r="Q26194" s="63"/>
    </row>
    <row r="26195" spans="16:17">
      <c r="P26195" s="63"/>
      <c r="Q26195" s="63"/>
    </row>
    <row r="26196" spans="16:17">
      <c r="P26196" s="63"/>
      <c r="Q26196" s="63"/>
    </row>
    <row r="26197" spans="16:17">
      <c r="P26197" s="63"/>
      <c r="Q26197" s="63"/>
    </row>
    <row r="26198" spans="16:17">
      <c r="P26198" s="63"/>
      <c r="Q26198" s="63"/>
    </row>
    <row r="26199" spans="16:17">
      <c r="P26199" s="63"/>
      <c r="Q26199" s="63"/>
    </row>
    <row r="26200" spans="16:17">
      <c r="P26200" s="63"/>
      <c r="Q26200" s="63"/>
    </row>
    <row r="26201" spans="16:17">
      <c r="P26201" s="63"/>
      <c r="Q26201" s="63"/>
    </row>
    <row r="26202" spans="16:17">
      <c r="P26202" s="63"/>
      <c r="Q26202" s="63"/>
    </row>
    <row r="26203" spans="16:17">
      <c r="P26203" s="63"/>
      <c r="Q26203" s="63"/>
    </row>
    <row r="26204" spans="16:17">
      <c r="P26204" s="63"/>
      <c r="Q26204" s="63"/>
    </row>
    <row r="26205" spans="16:17">
      <c r="P26205" s="63"/>
      <c r="Q26205" s="63"/>
    </row>
    <row r="26206" spans="16:17">
      <c r="P26206" s="63"/>
      <c r="Q26206" s="63"/>
    </row>
    <row r="26207" spans="16:17">
      <c r="P26207" s="63"/>
      <c r="Q26207" s="63"/>
    </row>
    <row r="26208" spans="16:17">
      <c r="P26208" s="63"/>
      <c r="Q26208" s="63"/>
    </row>
    <row r="26209" spans="16:17">
      <c r="P26209" s="63"/>
      <c r="Q26209" s="63"/>
    </row>
    <row r="26210" spans="16:17">
      <c r="P26210" s="63"/>
      <c r="Q26210" s="63"/>
    </row>
    <row r="26211" spans="16:17">
      <c r="P26211" s="63"/>
      <c r="Q26211" s="63"/>
    </row>
    <row r="26212" spans="16:17">
      <c r="P26212" s="63"/>
      <c r="Q26212" s="63"/>
    </row>
    <row r="26213" spans="16:17">
      <c r="P26213" s="63"/>
      <c r="Q26213" s="63"/>
    </row>
    <row r="26214" spans="16:17">
      <c r="P26214" s="63"/>
      <c r="Q26214" s="63"/>
    </row>
    <row r="26215" spans="16:17">
      <c r="P26215" s="63"/>
      <c r="Q26215" s="63"/>
    </row>
    <row r="26216" spans="16:17">
      <c r="P26216" s="63"/>
      <c r="Q26216" s="63"/>
    </row>
    <row r="26217" spans="16:17">
      <c r="P26217" s="63"/>
      <c r="Q26217" s="63"/>
    </row>
    <row r="26218" spans="16:17">
      <c r="P26218" s="63"/>
      <c r="Q26218" s="63"/>
    </row>
    <row r="26219" spans="16:17">
      <c r="P26219" s="63"/>
      <c r="Q26219" s="63"/>
    </row>
    <row r="26220" spans="16:17">
      <c r="P26220" s="63"/>
      <c r="Q26220" s="63"/>
    </row>
    <row r="26221" spans="16:17">
      <c r="P26221" s="63"/>
      <c r="Q26221" s="63"/>
    </row>
    <row r="26222" spans="16:17">
      <c r="P26222" s="63"/>
      <c r="Q26222" s="63"/>
    </row>
    <row r="26223" spans="16:17">
      <c r="P26223" s="63"/>
      <c r="Q26223" s="63"/>
    </row>
    <row r="26224" spans="16:17">
      <c r="P26224" s="63"/>
      <c r="Q26224" s="63"/>
    </row>
    <row r="26225" spans="16:17">
      <c r="P26225" s="63"/>
      <c r="Q26225" s="63"/>
    </row>
    <row r="26226" spans="16:17">
      <c r="P26226" s="63"/>
      <c r="Q26226" s="63"/>
    </row>
    <row r="26227" spans="16:17">
      <c r="P26227" s="63"/>
      <c r="Q26227" s="63"/>
    </row>
    <row r="26228" spans="16:17">
      <c r="P26228" s="63"/>
      <c r="Q26228" s="63"/>
    </row>
    <row r="26229" spans="16:17">
      <c r="P26229" s="63"/>
      <c r="Q26229" s="63"/>
    </row>
    <row r="26230" spans="16:17">
      <c r="P26230" s="63"/>
      <c r="Q26230" s="63"/>
    </row>
    <row r="26231" spans="16:17">
      <c r="P26231" s="63"/>
      <c r="Q26231" s="63"/>
    </row>
    <row r="26232" spans="16:17">
      <c r="P26232" s="63"/>
      <c r="Q26232" s="63"/>
    </row>
    <row r="26233" spans="16:17">
      <c r="P26233" s="63"/>
      <c r="Q26233" s="63"/>
    </row>
    <row r="26234" spans="16:17">
      <c r="P26234" s="63"/>
      <c r="Q26234" s="63"/>
    </row>
    <row r="26235" spans="16:17">
      <c r="P26235" s="63"/>
      <c r="Q26235" s="63"/>
    </row>
    <row r="26236" spans="16:17">
      <c r="P26236" s="63"/>
      <c r="Q26236" s="63"/>
    </row>
    <row r="26237" spans="16:17">
      <c r="P26237" s="63"/>
      <c r="Q26237" s="63"/>
    </row>
    <row r="26238" spans="16:17">
      <c r="P26238" s="63"/>
      <c r="Q26238" s="63"/>
    </row>
    <row r="26239" spans="16:17">
      <c r="P26239" s="63"/>
      <c r="Q26239" s="63"/>
    </row>
    <row r="26240" spans="16:17">
      <c r="P26240" s="63"/>
      <c r="Q26240" s="63"/>
    </row>
    <row r="26241" spans="16:17">
      <c r="P26241" s="63"/>
      <c r="Q26241" s="63"/>
    </row>
    <row r="26242" spans="16:17">
      <c r="P26242" s="63"/>
      <c r="Q26242" s="63"/>
    </row>
    <row r="26243" spans="16:17">
      <c r="P26243" s="63"/>
      <c r="Q26243" s="63"/>
    </row>
    <row r="26244" spans="16:17">
      <c r="P26244" s="63"/>
      <c r="Q26244" s="63"/>
    </row>
    <row r="26245" spans="16:17">
      <c r="P26245" s="63"/>
      <c r="Q26245" s="63"/>
    </row>
    <row r="26246" spans="16:17">
      <c r="P26246" s="63"/>
      <c r="Q26246" s="63"/>
    </row>
    <row r="26247" spans="16:17">
      <c r="P26247" s="63"/>
      <c r="Q26247" s="63"/>
    </row>
    <row r="26248" spans="16:17">
      <c r="P26248" s="63"/>
      <c r="Q26248" s="63"/>
    </row>
    <row r="26249" spans="16:17">
      <c r="P26249" s="63"/>
      <c r="Q26249" s="63"/>
    </row>
    <row r="26250" spans="16:17">
      <c r="P26250" s="63"/>
      <c r="Q26250" s="63"/>
    </row>
    <row r="26251" spans="16:17">
      <c r="P26251" s="63"/>
      <c r="Q26251" s="63"/>
    </row>
    <row r="26252" spans="16:17">
      <c r="P26252" s="63"/>
      <c r="Q26252" s="63"/>
    </row>
    <row r="26253" spans="16:17">
      <c r="P26253" s="63"/>
      <c r="Q26253" s="63"/>
    </row>
    <row r="26254" spans="16:17">
      <c r="P26254" s="63"/>
      <c r="Q26254" s="63"/>
    </row>
    <row r="26255" spans="16:17">
      <c r="P26255" s="63"/>
      <c r="Q26255" s="63"/>
    </row>
    <row r="26256" spans="16:17">
      <c r="P26256" s="63"/>
      <c r="Q26256" s="63"/>
    </row>
    <row r="26257" spans="16:17">
      <c r="P26257" s="63"/>
      <c r="Q26257" s="63"/>
    </row>
    <row r="26258" spans="16:17">
      <c r="P26258" s="63"/>
      <c r="Q26258" s="63"/>
    </row>
    <row r="26259" spans="16:17">
      <c r="P26259" s="63"/>
      <c r="Q26259" s="63"/>
    </row>
    <row r="26260" spans="16:17">
      <c r="P26260" s="63"/>
      <c r="Q26260" s="63"/>
    </row>
    <row r="26261" spans="16:17">
      <c r="P26261" s="63"/>
      <c r="Q26261" s="63"/>
    </row>
    <row r="26262" spans="16:17">
      <c r="P26262" s="63"/>
      <c r="Q26262" s="63"/>
    </row>
    <row r="26263" spans="16:17">
      <c r="P26263" s="63"/>
      <c r="Q26263" s="63"/>
    </row>
    <row r="26264" spans="16:17">
      <c r="P26264" s="63"/>
      <c r="Q26264" s="63"/>
    </row>
    <row r="26265" spans="16:17">
      <c r="P26265" s="63"/>
      <c r="Q26265" s="63"/>
    </row>
    <row r="26266" spans="16:17">
      <c r="P26266" s="63"/>
      <c r="Q26266" s="63"/>
    </row>
    <row r="26267" spans="16:17">
      <c r="P26267" s="63"/>
      <c r="Q26267" s="63"/>
    </row>
    <row r="26268" spans="16:17">
      <c r="P26268" s="63"/>
      <c r="Q26268" s="63"/>
    </row>
    <row r="26269" spans="16:17">
      <c r="P26269" s="63"/>
      <c r="Q26269" s="63"/>
    </row>
    <row r="26270" spans="16:17">
      <c r="P26270" s="63"/>
      <c r="Q26270" s="63"/>
    </row>
    <row r="26271" spans="16:17">
      <c r="P26271" s="63"/>
      <c r="Q26271" s="63"/>
    </row>
    <row r="26272" spans="16:17">
      <c r="P26272" s="63"/>
      <c r="Q26272" s="63"/>
    </row>
    <row r="26273" spans="16:17">
      <c r="P26273" s="63"/>
      <c r="Q26273" s="63"/>
    </row>
    <row r="26274" spans="16:17">
      <c r="P26274" s="63"/>
      <c r="Q26274" s="63"/>
    </row>
    <row r="26275" spans="16:17">
      <c r="P26275" s="63"/>
      <c r="Q26275" s="63"/>
    </row>
    <row r="26276" spans="16:17">
      <c r="P26276" s="63"/>
      <c r="Q26276" s="63"/>
    </row>
    <row r="26277" spans="16:17">
      <c r="P26277" s="63"/>
      <c r="Q26277" s="63"/>
    </row>
    <row r="26278" spans="16:17">
      <c r="P26278" s="63"/>
      <c r="Q26278" s="63"/>
    </row>
    <row r="26279" spans="16:17">
      <c r="P26279" s="63"/>
      <c r="Q26279" s="63"/>
    </row>
    <row r="26280" spans="16:17">
      <c r="P26280" s="63"/>
      <c r="Q26280" s="63"/>
    </row>
    <row r="26281" spans="16:17">
      <c r="P26281" s="63"/>
      <c r="Q26281" s="63"/>
    </row>
    <row r="26282" spans="16:17">
      <c r="P26282" s="63"/>
      <c r="Q26282" s="63"/>
    </row>
    <row r="26283" spans="16:17">
      <c r="P26283" s="63"/>
      <c r="Q26283" s="63"/>
    </row>
    <row r="26284" spans="16:17">
      <c r="P26284" s="63"/>
      <c r="Q26284" s="63"/>
    </row>
    <row r="26285" spans="16:17">
      <c r="P26285" s="63"/>
      <c r="Q26285" s="63"/>
    </row>
    <row r="26286" spans="16:17">
      <c r="P26286" s="63"/>
      <c r="Q26286" s="63"/>
    </row>
    <row r="26287" spans="16:17">
      <c r="P26287" s="63"/>
      <c r="Q26287" s="63"/>
    </row>
    <row r="26288" spans="16:17">
      <c r="P26288" s="63"/>
      <c r="Q26288" s="63"/>
    </row>
    <row r="26289" spans="16:17">
      <c r="P26289" s="63"/>
      <c r="Q26289" s="63"/>
    </row>
    <row r="26290" spans="16:17">
      <c r="P26290" s="63"/>
      <c r="Q26290" s="63"/>
    </row>
    <row r="26291" spans="16:17">
      <c r="P26291" s="63"/>
      <c r="Q26291" s="63"/>
    </row>
    <row r="26292" spans="16:17">
      <c r="P26292" s="63"/>
      <c r="Q26292" s="63"/>
    </row>
    <row r="26293" spans="16:17">
      <c r="P26293" s="63"/>
      <c r="Q26293" s="63"/>
    </row>
    <row r="26294" spans="16:17">
      <c r="P26294" s="63"/>
      <c r="Q26294" s="63"/>
    </row>
    <row r="26295" spans="16:17">
      <c r="P26295" s="63"/>
      <c r="Q26295" s="63"/>
    </row>
    <row r="26296" spans="16:17">
      <c r="P26296" s="63"/>
      <c r="Q26296" s="63"/>
    </row>
    <row r="26297" spans="16:17">
      <c r="P26297" s="63"/>
      <c r="Q26297" s="63"/>
    </row>
    <row r="26298" spans="16:17">
      <c r="P26298" s="63"/>
      <c r="Q26298" s="63"/>
    </row>
    <row r="26299" spans="16:17">
      <c r="P26299" s="63"/>
      <c r="Q26299" s="63"/>
    </row>
    <row r="26300" spans="16:17">
      <c r="P26300" s="63"/>
      <c r="Q26300" s="63"/>
    </row>
    <row r="26301" spans="16:17">
      <c r="P26301" s="63"/>
      <c r="Q26301" s="63"/>
    </row>
    <row r="26302" spans="16:17">
      <c r="P26302" s="63"/>
      <c r="Q26302" s="63"/>
    </row>
    <row r="26303" spans="16:17">
      <c r="P26303" s="63"/>
      <c r="Q26303" s="63"/>
    </row>
    <row r="26304" spans="16:17">
      <c r="P26304" s="63"/>
      <c r="Q26304" s="63"/>
    </row>
    <row r="26305" spans="16:17">
      <c r="P26305" s="63"/>
      <c r="Q26305" s="63"/>
    </row>
    <row r="26306" spans="16:17">
      <c r="P26306" s="63"/>
      <c r="Q26306" s="63"/>
    </row>
    <row r="26307" spans="16:17">
      <c r="P26307" s="63"/>
      <c r="Q26307" s="63"/>
    </row>
    <row r="26308" spans="16:17">
      <c r="P26308" s="63"/>
      <c r="Q26308" s="63"/>
    </row>
    <row r="26309" spans="16:17">
      <c r="P26309" s="63"/>
      <c r="Q26309" s="63"/>
    </row>
    <row r="26310" spans="16:17">
      <c r="P26310" s="63"/>
      <c r="Q26310" s="63"/>
    </row>
    <row r="26311" spans="16:17">
      <c r="P26311" s="63"/>
      <c r="Q26311" s="63"/>
    </row>
    <row r="26312" spans="16:17">
      <c r="P26312" s="63"/>
      <c r="Q26312" s="63"/>
    </row>
    <row r="26313" spans="16:17">
      <c r="P26313" s="63"/>
      <c r="Q26313" s="63"/>
    </row>
    <row r="26314" spans="16:17">
      <c r="P26314" s="63"/>
      <c r="Q26314" s="63"/>
    </row>
    <row r="26315" spans="16:17">
      <c r="P26315" s="63"/>
      <c r="Q26315" s="63"/>
    </row>
    <row r="26316" spans="16:17">
      <c r="P26316" s="63"/>
      <c r="Q26316" s="63"/>
    </row>
    <row r="26317" spans="16:17">
      <c r="P26317" s="63"/>
      <c r="Q26317" s="63"/>
    </row>
    <row r="26318" spans="16:17">
      <c r="P26318" s="63"/>
      <c r="Q26318" s="63"/>
    </row>
    <row r="26319" spans="16:17">
      <c r="P26319" s="63"/>
      <c r="Q26319" s="63"/>
    </row>
    <row r="26320" spans="16:17">
      <c r="P26320" s="63"/>
      <c r="Q26320" s="63"/>
    </row>
    <row r="26321" spans="16:17">
      <c r="P26321" s="63"/>
      <c r="Q26321" s="63"/>
    </row>
    <row r="26322" spans="16:17">
      <c r="P26322" s="63"/>
      <c r="Q26322" s="63"/>
    </row>
    <row r="26323" spans="16:17">
      <c r="P26323" s="63"/>
      <c r="Q26323" s="63"/>
    </row>
    <row r="26324" spans="16:17">
      <c r="P26324" s="63"/>
      <c r="Q26324" s="63"/>
    </row>
    <row r="26325" spans="16:17">
      <c r="P26325" s="63"/>
      <c r="Q26325" s="63"/>
    </row>
    <row r="26326" spans="16:17">
      <c r="P26326" s="63"/>
      <c r="Q26326" s="63"/>
    </row>
    <row r="26327" spans="16:17">
      <c r="P26327" s="63"/>
      <c r="Q26327" s="63"/>
    </row>
    <row r="26328" spans="16:17">
      <c r="P26328" s="63"/>
      <c r="Q26328" s="63"/>
    </row>
    <row r="26329" spans="16:17">
      <c r="P26329" s="63"/>
      <c r="Q26329" s="63"/>
    </row>
    <row r="26330" spans="16:17">
      <c r="P26330" s="63"/>
      <c r="Q26330" s="63"/>
    </row>
    <row r="26331" spans="16:17">
      <c r="P26331" s="63"/>
      <c r="Q26331" s="63"/>
    </row>
    <row r="26332" spans="16:17">
      <c r="P26332" s="63"/>
      <c r="Q26332" s="63"/>
    </row>
    <row r="26333" spans="16:17">
      <c r="P26333" s="63"/>
      <c r="Q26333" s="63"/>
    </row>
    <row r="26334" spans="16:17">
      <c r="P26334" s="63"/>
      <c r="Q26334" s="63"/>
    </row>
    <row r="26335" spans="16:17">
      <c r="P26335" s="63"/>
      <c r="Q26335" s="63"/>
    </row>
    <row r="26336" spans="16:17">
      <c r="P26336" s="63"/>
      <c r="Q26336" s="63"/>
    </row>
    <row r="26337" spans="16:17">
      <c r="P26337" s="63"/>
      <c r="Q26337" s="63"/>
    </row>
    <row r="26338" spans="16:17">
      <c r="P26338" s="63"/>
      <c r="Q26338" s="63"/>
    </row>
    <row r="26339" spans="16:17">
      <c r="P26339" s="63"/>
      <c r="Q26339" s="63"/>
    </row>
    <row r="26340" spans="16:17">
      <c r="P26340" s="63"/>
      <c r="Q26340" s="63"/>
    </row>
    <row r="26341" spans="16:17">
      <c r="P26341" s="63"/>
      <c r="Q26341" s="63"/>
    </row>
    <row r="26342" spans="16:17">
      <c r="P26342" s="63"/>
      <c r="Q26342" s="63"/>
    </row>
    <row r="26343" spans="16:17">
      <c r="P26343" s="63"/>
      <c r="Q26343" s="63"/>
    </row>
    <row r="26344" spans="16:17">
      <c r="P26344" s="63"/>
      <c r="Q26344" s="63"/>
    </row>
    <row r="26345" spans="16:17">
      <c r="P26345" s="63"/>
      <c r="Q26345" s="63"/>
    </row>
    <row r="26346" spans="16:17">
      <c r="P26346" s="63"/>
      <c r="Q26346" s="63"/>
    </row>
    <row r="26347" spans="16:17">
      <c r="P26347" s="63"/>
      <c r="Q26347" s="63"/>
    </row>
    <row r="26348" spans="16:17">
      <c r="P26348" s="63"/>
      <c r="Q26348" s="63"/>
    </row>
    <row r="26349" spans="16:17">
      <c r="P26349" s="63"/>
      <c r="Q26349" s="63"/>
    </row>
    <row r="26350" spans="16:17">
      <c r="P26350" s="63"/>
      <c r="Q26350" s="63"/>
    </row>
    <row r="26351" spans="16:17">
      <c r="P26351" s="63"/>
      <c r="Q26351" s="63"/>
    </row>
    <row r="26352" spans="16:17">
      <c r="P26352" s="63"/>
      <c r="Q26352" s="63"/>
    </row>
    <row r="26353" spans="16:17">
      <c r="P26353" s="63"/>
      <c r="Q26353" s="63"/>
    </row>
    <row r="26354" spans="16:17">
      <c r="P26354" s="63"/>
      <c r="Q26354" s="63"/>
    </row>
    <row r="26355" spans="16:17">
      <c r="P26355" s="63"/>
      <c r="Q26355" s="63"/>
    </row>
    <row r="26356" spans="16:17">
      <c r="P26356" s="63"/>
      <c r="Q26356" s="63"/>
    </row>
    <row r="26357" spans="16:17">
      <c r="P26357" s="63"/>
      <c r="Q26357" s="63"/>
    </row>
    <row r="26358" spans="16:17">
      <c r="P26358" s="63"/>
      <c r="Q26358" s="63"/>
    </row>
    <row r="26359" spans="16:17">
      <c r="P26359" s="63"/>
      <c r="Q26359" s="63"/>
    </row>
    <row r="26360" spans="16:17">
      <c r="P26360" s="63"/>
      <c r="Q26360" s="63"/>
    </row>
    <row r="26361" spans="16:17">
      <c r="P26361" s="63"/>
      <c r="Q26361" s="63"/>
    </row>
    <row r="26362" spans="16:17">
      <c r="P26362" s="63"/>
      <c r="Q26362" s="63"/>
    </row>
    <row r="26363" spans="16:17">
      <c r="P26363" s="63"/>
      <c r="Q26363" s="63"/>
    </row>
    <row r="26364" spans="16:17">
      <c r="P26364" s="63"/>
      <c r="Q26364" s="63"/>
    </row>
    <row r="26365" spans="16:17">
      <c r="P26365" s="63"/>
      <c r="Q26365" s="63"/>
    </row>
    <row r="26366" spans="16:17">
      <c r="P26366" s="63"/>
      <c r="Q26366" s="63"/>
    </row>
    <row r="26367" spans="16:17">
      <c r="P26367" s="63"/>
      <c r="Q26367" s="63"/>
    </row>
    <row r="26368" spans="16:17">
      <c r="P26368" s="63"/>
      <c r="Q26368" s="63"/>
    </row>
    <row r="26369" spans="16:17">
      <c r="P26369" s="63"/>
      <c r="Q26369" s="63"/>
    </row>
    <row r="26370" spans="16:17">
      <c r="P26370" s="63"/>
      <c r="Q26370" s="63"/>
    </row>
    <row r="26371" spans="16:17">
      <c r="P26371" s="63"/>
      <c r="Q26371" s="63"/>
    </row>
    <row r="26372" spans="16:17">
      <c r="P26372" s="63"/>
      <c r="Q26372" s="63"/>
    </row>
    <row r="26373" spans="16:17">
      <c r="P26373" s="63"/>
      <c r="Q26373" s="63"/>
    </row>
    <row r="26374" spans="16:17">
      <c r="P26374" s="63"/>
      <c r="Q26374" s="63"/>
    </row>
    <row r="26375" spans="16:17">
      <c r="P26375" s="63"/>
      <c r="Q26375" s="63"/>
    </row>
    <row r="26376" spans="16:17">
      <c r="P26376" s="63"/>
      <c r="Q26376" s="63"/>
    </row>
    <row r="26377" spans="16:17">
      <c r="P26377" s="63"/>
      <c r="Q26377" s="63"/>
    </row>
    <row r="26378" spans="16:17">
      <c r="P26378" s="63"/>
      <c r="Q26378" s="63"/>
    </row>
    <row r="26379" spans="16:17">
      <c r="P26379" s="63"/>
      <c r="Q26379" s="63"/>
    </row>
    <row r="26380" spans="16:17">
      <c r="P26380" s="63"/>
      <c r="Q26380" s="63"/>
    </row>
    <row r="26381" spans="16:17">
      <c r="P26381" s="63"/>
      <c r="Q26381" s="63"/>
    </row>
    <row r="26382" spans="16:17">
      <c r="P26382" s="63"/>
      <c r="Q26382" s="63"/>
    </row>
    <row r="26383" spans="16:17">
      <c r="P26383" s="63"/>
      <c r="Q26383" s="63"/>
    </row>
    <row r="26384" spans="16:17">
      <c r="P26384" s="63"/>
      <c r="Q26384" s="63"/>
    </row>
    <row r="26385" spans="16:17">
      <c r="P26385" s="63"/>
      <c r="Q26385" s="63"/>
    </row>
    <row r="26386" spans="16:17">
      <c r="P26386" s="63"/>
      <c r="Q26386" s="63"/>
    </row>
    <row r="26387" spans="16:17">
      <c r="P26387" s="63"/>
      <c r="Q26387" s="63"/>
    </row>
    <row r="26388" spans="16:17">
      <c r="P26388" s="63"/>
      <c r="Q26388" s="63"/>
    </row>
    <row r="26389" spans="16:17">
      <c r="P26389" s="63"/>
      <c r="Q26389" s="63"/>
    </row>
    <row r="26390" spans="16:17">
      <c r="P26390" s="63"/>
      <c r="Q26390" s="63"/>
    </row>
    <row r="26391" spans="16:17">
      <c r="P26391" s="63"/>
      <c r="Q26391" s="63"/>
    </row>
    <row r="26392" spans="16:17">
      <c r="P26392" s="63"/>
      <c r="Q26392" s="63"/>
    </row>
    <row r="26393" spans="16:17">
      <c r="P26393" s="63"/>
      <c r="Q26393" s="63"/>
    </row>
    <row r="26394" spans="16:17">
      <c r="P26394" s="63"/>
      <c r="Q26394" s="63"/>
    </row>
    <row r="26395" spans="16:17">
      <c r="P26395" s="63"/>
      <c r="Q26395" s="63"/>
    </row>
    <row r="26396" spans="16:17">
      <c r="P26396" s="63"/>
      <c r="Q26396" s="63"/>
    </row>
    <row r="26397" spans="16:17">
      <c r="P26397" s="63"/>
      <c r="Q26397" s="63"/>
    </row>
    <row r="26398" spans="16:17">
      <c r="P26398" s="63"/>
      <c r="Q26398" s="63"/>
    </row>
    <row r="26399" spans="16:17">
      <c r="P26399" s="63"/>
      <c r="Q26399" s="63"/>
    </row>
    <row r="26400" spans="16:17">
      <c r="P26400" s="63"/>
      <c r="Q26400" s="63"/>
    </row>
    <row r="26401" spans="16:17">
      <c r="P26401" s="63"/>
      <c r="Q26401" s="63"/>
    </row>
    <row r="26402" spans="16:17">
      <c r="P26402" s="63"/>
      <c r="Q26402" s="63"/>
    </row>
    <row r="26403" spans="16:17">
      <c r="P26403" s="63"/>
      <c r="Q26403" s="63"/>
    </row>
    <row r="26404" spans="16:17">
      <c r="P26404" s="63"/>
      <c r="Q26404" s="63"/>
    </row>
    <row r="26405" spans="16:17">
      <c r="P26405" s="63"/>
      <c r="Q26405" s="63"/>
    </row>
    <row r="26406" spans="16:17">
      <c r="P26406" s="63"/>
      <c r="Q26406" s="63"/>
    </row>
    <row r="26407" spans="16:17">
      <c r="P26407" s="63"/>
      <c r="Q26407" s="63"/>
    </row>
    <row r="26408" spans="16:17">
      <c r="P26408" s="63"/>
      <c r="Q26408" s="63"/>
    </row>
    <row r="26409" spans="16:17">
      <c r="P26409" s="63"/>
      <c r="Q26409" s="63"/>
    </row>
    <row r="26410" spans="16:17">
      <c r="P26410" s="63"/>
      <c r="Q26410" s="63"/>
    </row>
    <row r="26411" spans="16:17">
      <c r="P26411" s="63"/>
      <c r="Q26411" s="63"/>
    </row>
    <row r="26412" spans="16:17">
      <c r="P26412" s="63"/>
      <c r="Q26412" s="63"/>
    </row>
    <row r="26413" spans="16:17">
      <c r="P26413" s="63"/>
      <c r="Q26413" s="63"/>
    </row>
    <row r="26414" spans="16:17">
      <c r="P26414" s="63"/>
      <c r="Q26414" s="63"/>
    </row>
    <row r="26415" spans="16:17">
      <c r="P26415" s="63"/>
      <c r="Q26415" s="63"/>
    </row>
    <row r="26416" spans="16:17">
      <c r="P26416" s="63"/>
      <c r="Q26416" s="63"/>
    </row>
    <row r="26417" spans="16:17">
      <c r="P26417" s="63"/>
      <c r="Q26417" s="63"/>
    </row>
    <row r="26418" spans="16:17">
      <c r="P26418" s="63"/>
      <c r="Q26418" s="63"/>
    </row>
    <row r="26419" spans="16:17">
      <c r="P26419" s="63"/>
      <c r="Q26419" s="63"/>
    </row>
    <row r="26420" spans="16:17">
      <c r="P26420" s="63"/>
      <c r="Q26420" s="63"/>
    </row>
    <row r="26421" spans="16:17">
      <c r="P26421" s="63"/>
      <c r="Q26421" s="63"/>
    </row>
    <row r="26422" spans="16:17">
      <c r="P26422" s="63"/>
      <c r="Q26422" s="63"/>
    </row>
    <row r="26423" spans="16:17">
      <c r="P26423" s="63"/>
      <c r="Q26423" s="63"/>
    </row>
    <row r="26424" spans="16:17">
      <c r="P26424" s="63"/>
      <c r="Q26424" s="63"/>
    </row>
    <row r="26425" spans="16:17">
      <c r="P26425" s="63"/>
      <c r="Q26425" s="63"/>
    </row>
    <row r="26426" spans="16:17">
      <c r="P26426" s="63"/>
      <c r="Q26426" s="63"/>
    </row>
    <row r="26427" spans="16:17">
      <c r="P26427" s="63"/>
      <c r="Q26427" s="63"/>
    </row>
    <row r="26428" spans="16:17">
      <c r="P26428" s="63"/>
      <c r="Q26428" s="63"/>
    </row>
    <row r="26429" spans="16:17">
      <c r="P26429" s="63"/>
      <c r="Q26429" s="63"/>
    </row>
    <row r="26430" spans="16:17">
      <c r="P26430" s="63"/>
      <c r="Q26430" s="63"/>
    </row>
    <row r="26431" spans="16:17">
      <c r="P26431" s="63"/>
      <c r="Q26431" s="63"/>
    </row>
    <row r="26432" spans="16:17">
      <c r="P26432" s="63"/>
      <c r="Q26432" s="63"/>
    </row>
    <row r="26433" spans="16:17">
      <c r="P26433" s="63"/>
      <c r="Q26433" s="63"/>
    </row>
    <row r="26434" spans="16:17">
      <c r="P26434" s="63"/>
      <c r="Q26434" s="63"/>
    </row>
    <row r="26435" spans="16:17">
      <c r="P26435" s="63"/>
      <c r="Q26435" s="63"/>
    </row>
    <row r="26436" spans="16:17">
      <c r="P26436" s="63"/>
      <c r="Q26436" s="63"/>
    </row>
    <row r="26437" spans="16:17">
      <c r="P26437" s="63"/>
      <c r="Q26437" s="63"/>
    </row>
    <row r="26438" spans="16:17">
      <c r="P26438" s="63"/>
      <c r="Q26438" s="63"/>
    </row>
    <row r="26439" spans="16:17">
      <c r="P26439" s="63"/>
      <c r="Q26439" s="63"/>
    </row>
    <row r="26440" spans="16:17">
      <c r="P26440" s="63"/>
      <c r="Q26440" s="63"/>
    </row>
    <row r="26441" spans="16:17">
      <c r="P26441" s="63"/>
      <c r="Q26441" s="63"/>
    </row>
    <row r="26442" spans="16:17">
      <c r="P26442" s="63"/>
      <c r="Q26442" s="63"/>
    </row>
    <row r="26443" spans="16:17">
      <c r="P26443" s="63"/>
      <c r="Q26443" s="63"/>
    </row>
    <row r="26444" spans="16:17">
      <c r="P26444" s="63"/>
      <c r="Q26444" s="63"/>
    </row>
    <row r="26445" spans="16:17">
      <c r="P26445" s="63"/>
      <c r="Q26445" s="63"/>
    </row>
    <row r="26446" spans="16:17">
      <c r="P26446" s="63"/>
      <c r="Q26446" s="63"/>
    </row>
    <row r="26447" spans="16:17">
      <c r="P26447" s="63"/>
      <c r="Q26447" s="63"/>
    </row>
    <row r="26448" spans="16:17">
      <c r="P26448" s="63"/>
      <c r="Q26448" s="63"/>
    </row>
    <row r="26449" spans="16:17">
      <c r="P26449" s="63"/>
      <c r="Q26449" s="63"/>
    </row>
    <row r="26450" spans="16:17">
      <c r="P26450" s="63"/>
      <c r="Q26450" s="63"/>
    </row>
    <row r="26451" spans="16:17">
      <c r="P26451" s="63"/>
      <c r="Q26451" s="63"/>
    </row>
    <row r="26452" spans="16:17">
      <c r="P26452" s="63"/>
      <c r="Q26452" s="63"/>
    </row>
    <row r="26453" spans="16:17">
      <c r="P26453" s="63"/>
      <c r="Q26453" s="63"/>
    </row>
    <row r="26454" spans="16:17">
      <c r="P26454" s="63"/>
      <c r="Q26454" s="63"/>
    </row>
    <row r="26455" spans="16:17">
      <c r="P26455" s="63"/>
      <c r="Q26455" s="63"/>
    </row>
    <row r="26456" spans="16:17">
      <c r="P26456" s="63"/>
      <c r="Q26456" s="63"/>
    </row>
    <row r="26457" spans="16:17">
      <c r="P26457" s="63"/>
      <c r="Q26457" s="63"/>
    </row>
    <row r="26458" spans="16:17">
      <c r="P26458" s="63"/>
      <c r="Q26458" s="63"/>
    </row>
    <row r="26459" spans="16:17">
      <c r="P26459" s="63"/>
      <c r="Q26459" s="63"/>
    </row>
    <row r="26460" spans="16:17">
      <c r="P26460" s="63"/>
      <c r="Q26460" s="63"/>
    </row>
    <row r="26461" spans="16:17">
      <c r="P26461" s="63"/>
      <c r="Q26461" s="63"/>
    </row>
    <row r="26462" spans="16:17">
      <c r="P26462" s="63"/>
      <c r="Q26462" s="63"/>
    </row>
    <row r="26463" spans="16:17">
      <c r="P26463" s="63"/>
      <c r="Q26463" s="63"/>
    </row>
    <row r="26464" spans="16:17">
      <c r="P26464" s="63"/>
      <c r="Q26464" s="63"/>
    </row>
    <row r="26465" spans="16:17">
      <c r="P26465" s="63"/>
      <c r="Q26465" s="63"/>
    </row>
    <row r="26466" spans="16:17">
      <c r="P26466" s="63"/>
      <c r="Q26466" s="63"/>
    </row>
    <row r="26467" spans="16:17">
      <c r="P26467" s="63"/>
      <c r="Q26467" s="63"/>
    </row>
    <row r="26468" spans="16:17">
      <c r="P26468" s="63"/>
      <c r="Q26468" s="63"/>
    </row>
    <row r="26469" spans="16:17">
      <c r="P26469" s="63"/>
      <c r="Q26469" s="63"/>
    </row>
    <row r="26470" spans="16:17">
      <c r="P26470" s="63"/>
      <c r="Q26470" s="63"/>
    </row>
    <row r="26471" spans="16:17">
      <c r="P26471" s="63"/>
      <c r="Q26471" s="63"/>
    </row>
    <row r="26472" spans="16:17">
      <c r="P26472" s="63"/>
      <c r="Q26472" s="63"/>
    </row>
    <row r="26473" spans="16:17">
      <c r="P26473" s="63"/>
      <c r="Q26473" s="63"/>
    </row>
    <row r="26474" spans="16:17">
      <c r="P26474" s="63"/>
      <c r="Q26474" s="63"/>
    </row>
    <row r="26475" spans="16:17">
      <c r="P26475" s="63"/>
      <c r="Q26475" s="63"/>
    </row>
    <row r="26476" spans="16:17">
      <c r="P26476" s="63"/>
      <c r="Q26476" s="63"/>
    </row>
    <row r="26477" spans="16:17">
      <c r="P26477" s="63"/>
      <c r="Q26477" s="63"/>
    </row>
    <row r="26478" spans="16:17">
      <c r="P26478" s="63"/>
      <c r="Q26478" s="63"/>
    </row>
    <row r="26479" spans="16:17">
      <c r="P26479" s="63"/>
      <c r="Q26479" s="63"/>
    </row>
    <row r="26480" spans="16:17">
      <c r="P26480" s="63"/>
      <c r="Q26480" s="63"/>
    </row>
    <row r="26481" spans="16:17">
      <c r="P26481" s="63"/>
      <c r="Q26481" s="63"/>
    </row>
    <row r="26482" spans="16:17">
      <c r="P26482" s="63"/>
      <c r="Q26482" s="63"/>
    </row>
    <row r="26483" spans="16:17">
      <c r="P26483" s="63"/>
      <c r="Q26483" s="63"/>
    </row>
    <row r="26484" spans="16:17">
      <c r="P26484" s="63"/>
      <c r="Q26484" s="63"/>
    </row>
    <row r="26485" spans="16:17">
      <c r="P26485" s="63"/>
      <c r="Q26485" s="63"/>
    </row>
    <row r="26486" spans="16:17">
      <c r="P26486" s="63"/>
      <c r="Q26486" s="63"/>
    </row>
    <row r="26487" spans="16:17">
      <c r="P26487" s="63"/>
      <c r="Q26487" s="63"/>
    </row>
    <row r="26488" spans="16:17">
      <c r="P26488" s="63"/>
      <c r="Q26488" s="63"/>
    </row>
    <row r="26489" spans="16:17">
      <c r="P26489" s="63"/>
      <c r="Q26489" s="63"/>
    </row>
    <row r="26490" spans="16:17">
      <c r="P26490" s="63"/>
      <c r="Q26490" s="63"/>
    </row>
    <row r="26491" spans="16:17">
      <c r="P26491" s="63"/>
      <c r="Q26491" s="63"/>
    </row>
    <row r="26492" spans="16:17">
      <c r="P26492" s="63"/>
      <c r="Q26492" s="63"/>
    </row>
    <row r="26493" spans="16:17">
      <c r="P26493" s="63"/>
      <c r="Q26493" s="63"/>
    </row>
    <row r="26494" spans="16:17">
      <c r="P26494" s="63"/>
      <c r="Q26494" s="63"/>
    </row>
    <row r="26495" spans="16:17">
      <c r="P26495" s="63"/>
      <c r="Q26495" s="63"/>
    </row>
    <row r="26496" spans="16:17">
      <c r="P26496" s="63"/>
      <c r="Q26496" s="63"/>
    </row>
    <row r="26497" spans="16:17">
      <c r="P26497" s="63"/>
      <c r="Q26497" s="63"/>
    </row>
    <row r="26498" spans="16:17">
      <c r="P26498" s="63"/>
      <c r="Q26498" s="63"/>
    </row>
    <row r="26499" spans="16:17">
      <c r="P26499" s="63"/>
      <c r="Q26499" s="63"/>
    </row>
    <row r="26500" spans="16:17">
      <c r="P26500" s="63"/>
      <c r="Q26500" s="63"/>
    </row>
    <row r="26501" spans="16:17">
      <c r="P26501" s="63"/>
      <c r="Q26501" s="63"/>
    </row>
    <row r="26502" spans="16:17">
      <c r="P26502" s="63"/>
      <c r="Q26502" s="63"/>
    </row>
    <row r="26503" spans="16:17">
      <c r="P26503" s="63"/>
      <c r="Q26503" s="63"/>
    </row>
    <row r="26504" spans="16:17">
      <c r="P26504" s="63"/>
      <c r="Q26504" s="63"/>
    </row>
    <row r="26505" spans="16:17">
      <c r="P26505" s="63"/>
      <c r="Q26505" s="63"/>
    </row>
    <row r="26506" spans="16:17">
      <c r="P26506" s="63"/>
      <c r="Q26506" s="63"/>
    </row>
    <row r="26507" spans="16:17">
      <c r="P26507" s="63"/>
      <c r="Q26507" s="63"/>
    </row>
    <row r="26508" spans="16:17">
      <c r="P26508" s="63"/>
      <c r="Q26508" s="63"/>
    </row>
    <row r="26509" spans="16:17">
      <c r="P26509" s="63"/>
      <c r="Q26509" s="63"/>
    </row>
    <row r="26510" spans="16:17">
      <c r="P26510" s="63"/>
      <c r="Q26510" s="63"/>
    </row>
    <row r="26511" spans="16:17">
      <c r="P26511" s="63"/>
      <c r="Q26511" s="63"/>
    </row>
    <row r="26512" spans="16:17">
      <c r="P26512" s="63"/>
      <c r="Q26512" s="63"/>
    </row>
    <row r="26513" spans="16:17">
      <c r="P26513" s="63"/>
      <c r="Q26513" s="63"/>
    </row>
    <row r="26514" spans="16:17">
      <c r="P26514" s="63"/>
      <c r="Q26514" s="63"/>
    </row>
    <row r="26515" spans="16:17">
      <c r="P26515" s="63"/>
      <c r="Q26515" s="63"/>
    </row>
    <row r="26516" spans="16:17">
      <c r="P26516" s="63"/>
      <c r="Q26516" s="63"/>
    </row>
    <row r="26517" spans="16:17">
      <c r="P26517" s="63"/>
      <c r="Q26517" s="63"/>
    </row>
    <row r="26518" spans="16:17">
      <c r="P26518" s="63"/>
      <c r="Q26518" s="63"/>
    </row>
    <row r="26519" spans="16:17">
      <c r="P26519" s="63"/>
      <c r="Q26519" s="63"/>
    </row>
    <row r="26520" spans="16:17">
      <c r="P26520" s="63"/>
      <c r="Q26520" s="63"/>
    </row>
    <row r="26521" spans="16:17">
      <c r="P26521" s="63"/>
      <c r="Q26521" s="63"/>
    </row>
    <row r="26522" spans="16:17">
      <c r="P26522" s="63"/>
      <c r="Q26522" s="63"/>
    </row>
    <row r="26523" spans="16:17">
      <c r="P26523" s="63"/>
      <c r="Q26523" s="63"/>
    </row>
    <row r="26524" spans="16:17">
      <c r="P26524" s="63"/>
      <c r="Q26524" s="63"/>
    </row>
    <row r="26525" spans="16:17">
      <c r="P26525" s="63"/>
      <c r="Q26525" s="63"/>
    </row>
    <row r="26526" spans="16:17">
      <c r="P26526" s="63"/>
      <c r="Q26526" s="63"/>
    </row>
    <row r="26527" spans="16:17">
      <c r="P26527" s="63"/>
      <c r="Q26527" s="63"/>
    </row>
    <row r="26528" spans="16:17">
      <c r="P26528" s="63"/>
      <c r="Q26528" s="63"/>
    </row>
    <row r="26529" spans="16:17">
      <c r="P26529" s="63"/>
      <c r="Q26529" s="63"/>
    </row>
    <row r="26530" spans="16:17">
      <c r="P26530" s="63"/>
      <c r="Q26530" s="63"/>
    </row>
    <row r="26531" spans="16:17">
      <c r="P26531" s="63"/>
      <c r="Q26531" s="63"/>
    </row>
    <row r="26532" spans="16:17">
      <c r="P26532" s="63"/>
      <c r="Q26532" s="63"/>
    </row>
    <row r="26533" spans="16:17">
      <c r="P26533" s="63"/>
      <c r="Q26533" s="63"/>
    </row>
    <row r="26534" spans="16:17">
      <c r="P26534" s="63"/>
      <c r="Q26534" s="63"/>
    </row>
    <row r="26535" spans="16:17">
      <c r="P26535" s="63"/>
      <c r="Q26535" s="63"/>
    </row>
    <row r="26536" spans="16:17">
      <c r="P26536" s="63"/>
      <c r="Q26536" s="63"/>
    </row>
    <row r="26537" spans="16:17">
      <c r="P26537" s="63"/>
      <c r="Q26537" s="63"/>
    </row>
    <row r="26538" spans="16:17">
      <c r="P26538" s="63"/>
      <c r="Q26538" s="63"/>
    </row>
    <row r="26539" spans="16:17">
      <c r="P26539" s="63"/>
      <c r="Q26539" s="63"/>
    </row>
    <row r="26540" spans="16:17">
      <c r="P26540" s="63"/>
      <c r="Q26540" s="63"/>
    </row>
    <row r="26541" spans="16:17">
      <c r="P26541" s="63"/>
      <c r="Q26541" s="63"/>
    </row>
    <row r="26542" spans="16:17">
      <c r="P26542" s="63"/>
      <c r="Q26542" s="63"/>
    </row>
    <row r="26543" spans="16:17">
      <c r="P26543" s="63"/>
      <c r="Q26543" s="63"/>
    </row>
    <row r="26544" spans="16:17">
      <c r="P26544" s="63"/>
      <c r="Q26544" s="63"/>
    </row>
    <row r="26545" spans="16:17">
      <c r="P26545" s="63"/>
      <c r="Q26545" s="63"/>
    </row>
    <row r="26546" spans="16:17">
      <c r="P26546" s="63"/>
      <c r="Q26546" s="63"/>
    </row>
    <row r="26547" spans="16:17">
      <c r="P26547" s="63"/>
      <c r="Q26547" s="63"/>
    </row>
    <row r="26548" spans="16:17">
      <c r="P26548" s="63"/>
      <c r="Q26548" s="63"/>
    </row>
    <row r="26549" spans="16:17">
      <c r="P26549" s="63"/>
      <c r="Q26549" s="63"/>
    </row>
    <row r="26550" spans="16:17">
      <c r="P26550" s="63"/>
      <c r="Q26550" s="63"/>
    </row>
    <row r="26551" spans="16:17">
      <c r="P26551" s="63"/>
      <c r="Q26551" s="63"/>
    </row>
    <row r="26552" spans="16:17">
      <c r="P26552" s="63"/>
      <c r="Q26552" s="63"/>
    </row>
    <row r="26553" spans="16:17">
      <c r="P26553" s="63"/>
      <c r="Q26553" s="63"/>
    </row>
    <row r="26554" spans="16:17">
      <c r="P26554" s="63"/>
      <c r="Q26554" s="63"/>
    </row>
    <row r="26555" spans="16:17">
      <c r="P26555" s="63"/>
      <c r="Q26555" s="63"/>
    </row>
    <row r="26556" spans="16:17">
      <c r="P26556" s="63"/>
      <c r="Q26556" s="63"/>
    </row>
    <row r="26557" spans="16:17">
      <c r="P26557" s="63"/>
      <c r="Q26557" s="63"/>
    </row>
    <row r="26558" spans="16:17">
      <c r="P26558" s="63"/>
      <c r="Q26558" s="63"/>
    </row>
    <row r="26559" spans="16:17">
      <c r="P26559" s="63"/>
      <c r="Q26559" s="63"/>
    </row>
    <row r="26560" spans="16:17">
      <c r="P26560" s="63"/>
      <c r="Q26560" s="63"/>
    </row>
    <row r="26561" spans="16:17">
      <c r="P26561" s="63"/>
      <c r="Q26561" s="63"/>
    </row>
    <row r="26562" spans="16:17">
      <c r="P26562" s="63"/>
      <c r="Q26562" s="63"/>
    </row>
    <row r="26563" spans="16:17">
      <c r="P26563" s="63"/>
      <c r="Q26563" s="63"/>
    </row>
    <row r="26564" spans="16:17">
      <c r="P26564" s="63"/>
      <c r="Q26564" s="63"/>
    </row>
    <row r="26565" spans="16:17">
      <c r="P26565" s="63"/>
      <c r="Q26565" s="63"/>
    </row>
    <row r="26566" spans="16:17">
      <c r="P26566" s="63"/>
      <c r="Q26566" s="63"/>
    </row>
    <row r="26567" spans="16:17">
      <c r="P26567" s="63"/>
      <c r="Q26567" s="63"/>
    </row>
    <row r="26568" spans="16:17">
      <c r="P26568" s="63"/>
      <c r="Q26568" s="63"/>
    </row>
    <row r="26569" spans="16:17">
      <c r="P26569" s="63"/>
      <c r="Q26569" s="63"/>
    </row>
    <row r="26570" spans="16:17">
      <c r="P26570" s="63"/>
      <c r="Q26570" s="63"/>
    </row>
    <row r="26571" spans="16:17">
      <c r="P26571" s="63"/>
      <c r="Q26571" s="63"/>
    </row>
    <row r="26572" spans="16:17">
      <c r="P26572" s="63"/>
      <c r="Q26572" s="63"/>
    </row>
    <row r="26573" spans="16:17">
      <c r="P26573" s="63"/>
      <c r="Q26573" s="63"/>
    </row>
    <row r="26574" spans="16:17">
      <c r="P26574" s="63"/>
      <c r="Q26574" s="63"/>
    </row>
    <row r="26575" spans="16:17">
      <c r="P26575" s="63"/>
      <c r="Q26575" s="63"/>
    </row>
    <row r="26576" spans="16:17">
      <c r="P26576" s="63"/>
      <c r="Q26576" s="63"/>
    </row>
    <row r="26577" spans="16:17">
      <c r="P26577" s="63"/>
      <c r="Q26577" s="63"/>
    </row>
    <row r="26578" spans="16:17">
      <c r="P26578" s="63"/>
      <c r="Q26578" s="63"/>
    </row>
    <row r="26579" spans="16:17">
      <c r="P26579" s="63"/>
      <c r="Q26579" s="63"/>
    </row>
    <row r="26580" spans="16:17">
      <c r="P26580" s="63"/>
      <c r="Q26580" s="63"/>
    </row>
    <row r="26581" spans="16:17">
      <c r="P26581" s="63"/>
      <c r="Q26581" s="63"/>
    </row>
    <row r="26582" spans="16:17">
      <c r="P26582" s="63"/>
      <c r="Q26582" s="63"/>
    </row>
    <row r="26583" spans="16:17">
      <c r="P26583" s="63"/>
      <c r="Q26583" s="63"/>
    </row>
    <row r="26584" spans="16:17">
      <c r="P26584" s="63"/>
      <c r="Q26584" s="63"/>
    </row>
    <row r="26585" spans="16:17">
      <c r="P26585" s="63"/>
      <c r="Q26585" s="63"/>
    </row>
    <row r="26586" spans="16:17">
      <c r="P26586" s="63"/>
      <c r="Q26586" s="63"/>
    </row>
    <row r="26587" spans="16:17">
      <c r="P26587" s="63"/>
      <c r="Q26587" s="63"/>
    </row>
    <row r="26588" spans="16:17">
      <c r="P26588" s="63"/>
      <c r="Q26588" s="63"/>
    </row>
    <row r="26589" spans="16:17">
      <c r="P26589" s="63"/>
      <c r="Q26589" s="63"/>
    </row>
    <row r="26590" spans="16:17">
      <c r="P26590" s="63"/>
      <c r="Q26590" s="63"/>
    </row>
    <row r="26591" spans="16:17">
      <c r="P26591" s="63"/>
      <c r="Q26591" s="63"/>
    </row>
    <row r="26592" spans="16:17">
      <c r="P26592" s="63"/>
      <c r="Q26592" s="63"/>
    </row>
    <row r="26593" spans="16:17">
      <c r="P26593" s="63"/>
      <c r="Q26593" s="63"/>
    </row>
    <row r="26594" spans="16:17">
      <c r="P26594" s="63"/>
      <c r="Q26594" s="63"/>
    </row>
    <row r="26595" spans="16:17">
      <c r="P26595" s="63"/>
      <c r="Q26595" s="63"/>
    </row>
    <row r="26596" spans="16:17">
      <c r="P26596" s="63"/>
      <c r="Q26596" s="63"/>
    </row>
    <row r="26597" spans="16:17">
      <c r="P26597" s="63"/>
      <c r="Q26597" s="63"/>
    </row>
    <row r="26598" spans="16:17">
      <c r="P26598" s="63"/>
      <c r="Q26598" s="63"/>
    </row>
    <row r="26599" spans="16:17">
      <c r="P26599" s="63"/>
      <c r="Q26599" s="63"/>
    </row>
    <row r="26600" spans="16:17">
      <c r="P26600" s="63"/>
      <c r="Q26600" s="63"/>
    </row>
    <row r="26601" spans="16:17">
      <c r="P26601" s="63"/>
      <c r="Q26601" s="63"/>
    </row>
    <row r="26602" spans="16:17">
      <c r="P26602" s="63"/>
      <c r="Q26602" s="63"/>
    </row>
    <row r="26603" spans="16:17">
      <c r="P26603" s="63"/>
      <c r="Q26603" s="63"/>
    </row>
    <row r="26604" spans="16:17">
      <c r="P26604" s="63"/>
      <c r="Q26604" s="63"/>
    </row>
    <row r="26605" spans="16:17">
      <c r="P26605" s="63"/>
      <c r="Q26605" s="63"/>
    </row>
    <row r="26606" spans="16:17">
      <c r="P26606" s="63"/>
      <c r="Q26606" s="63"/>
    </row>
    <row r="26607" spans="16:17">
      <c r="P26607" s="63"/>
      <c r="Q26607" s="63"/>
    </row>
    <row r="26608" spans="16:17">
      <c r="P26608" s="63"/>
      <c r="Q26608" s="63"/>
    </row>
    <row r="26609" spans="16:17">
      <c r="P26609" s="63"/>
      <c r="Q26609" s="63"/>
    </row>
    <row r="26610" spans="16:17">
      <c r="P26610" s="63"/>
      <c r="Q26610" s="63"/>
    </row>
    <row r="26611" spans="16:17">
      <c r="P26611" s="63"/>
      <c r="Q26611" s="63"/>
    </row>
    <row r="26612" spans="16:17">
      <c r="P26612" s="63"/>
      <c r="Q26612" s="63"/>
    </row>
    <row r="26613" spans="16:17">
      <c r="P26613" s="63"/>
      <c r="Q26613" s="63"/>
    </row>
    <row r="26614" spans="16:17">
      <c r="P26614" s="63"/>
      <c r="Q26614" s="63"/>
    </row>
    <row r="26615" spans="16:17">
      <c r="P26615" s="63"/>
      <c r="Q26615" s="63"/>
    </row>
    <row r="26616" spans="16:17">
      <c r="P26616" s="63"/>
      <c r="Q26616" s="63"/>
    </row>
    <row r="26617" spans="16:17">
      <c r="P26617" s="63"/>
      <c r="Q26617" s="63"/>
    </row>
    <row r="26618" spans="16:17">
      <c r="P26618" s="63"/>
      <c r="Q26618" s="63"/>
    </row>
    <row r="26619" spans="16:17">
      <c r="P26619" s="63"/>
      <c r="Q26619" s="63"/>
    </row>
    <row r="26620" spans="16:17">
      <c r="P26620" s="63"/>
      <c r="Q26620" s="63"/>
    </row>
    <row r="26621" spans="16:17">
      <c r="P26621" s="63"/>
      <c r="Q26621" s="63"/>
    </row>
    <row r="26622" spans="16:17">
      <c r="P26622" s="63"/>
      <c r="Q26622" s="63"/>
    </row>
    <row r="26623" spans="16:17">
      <c r="P26623" s="63"/>
      <c r="Q26623" s="63"/>
    </row>
    <row r="26624" spans="16:17">
      <c r="P26624" s="63"/>
      <c r="Q26624" s="63"/>
    </row>
    <row r="26625" spans="16:17">
      <c r="P26625" s="63"/>
      <c r="Q26625" s="63"/>
    </row>
    <row r="26626" spans="16:17">
      <c r="P26626" s="63"/>
      <c r="Q26626" s="63"/>
    </row>
    <row r="26627" spans="16:17">
      <c r="P26627" s="63"/>
      <c r="Q26627" s="63"/>
    </row>
    <row r="26628" spans="16:17">
      <c r="P26628" s="63"/>
      <c r="Q26628" s="63"/>
    </row>
    <row r="26629" spans="16:17">
      <c r="P26629" s="63"/>
      <c r="Q26629" s="63"/>
    </row>
    <row r="26630" spans="16:17">
      <c r="P26630" s="63"/>
      <c r="Q26630" s="63"/>
    </row>
    <row r="26631" spans="16:17">
      <c r="P26631" s="63"/>
      <c r="Q26631" s="63"/>
    </row>
    <row r="26632" spans="16:17">
      <c r="P26632" s="63"/>
      <c r="Q26632" s="63"/>
    </row>
    <row r="26633" spans="16:17">
      <c r="P26633" s="63"/>
      <c r="Q26633" s="63"/>
    </row>
    <row r="26634" spans="16:17">
      <c r="P26634" s="63"/>
      <c r="Q26634" s="63"/>
    </row>
    <row r="26635" spans="16:17">
      <c r="P26635" s="63"/>
      <c r="Q26635" s="63"/>
    </row>
    <row r="26636" spans="16:17">
      <c r="P26636" s="63"/>
      <c r="Q26636" s="63"/>
    </row>
    <row r="26637" spans="16:17">
      <c r="P26637" s="63"/>
      <c r="Q26637" s="63"/>
    </row>
    <row r="26638" spans="16:17">
      <c r="P26638" s="63"/>
      <c r="Q26638" s="63"/>
    </row>
    <row r="26639" spans="16:17">
      <c r="P26639" s="63"/>
      <c r="Q26639" s="63"/>
    </row>
    <row r="26640" spans="16:17">
      <c r="P26640" s="63"/>
      <c r="Q26640" s="63"/>
    </row>
    <row r="26641" spans="16:17">
      <c r="P26641" s="63"/>
      <c r="Q26641" s="63"/>
    </row>
    <row r="26642" spans="16:17">
      <c r="P26642" s="63"/>
      <c r="Q26642" s="63"/>
    </row>
    <row r="26643" spans="16:17">
      <c r="P26643" s="63"/>
      <c r="Q26643" s="63"/>
    </row>
    <row r="26644" spans="16:17">
      <c r="P26644" s="63"/>
      <c r="Q26644" s="63"/>
    </row>
    <row r="26645" spans="16:17">
      <c r="P26645" s="63"/>
      <c r="Q26645" s="63"/>
    </row>
    <row r="26646" spans="16:17">
      <c r="P26646" s="63"/>
      <c r="Q26646" s="63"/>
    </row>
    <row r="26647" spans="16:17">
      <c r="P26647" s="63"/>
      <c r="Q26647" s="63"/>
    </row>
    <row r="26648" spans="16:17">
      <c r="P26648" s="63"/>
      <c r="Q26648" s="63"/>
    </row>
    <row r="26649" spans="16:17">
      <c r="P26649" s="63"/>
      <c r="Q26649" s="63"/>
    </row>
    <row r="26650" spans="16:17">
      <c r="P26650" s="63"/>
      <c r="Q26650" s="63"/>
    </row>
    <row r="26651" spans="16:17">
      <c r="P26651" s="63"/>
      <c r="Q26651" s="63"/>
    </row>
    <row r="26652" spans="16:17">
      <c r="P26652" s="63"/>
      <c r="Q26652" s="63"/>
    </row>
    <row r="26653" spans="16:17">
      <c r="P26653" s="63"/>
      <c r="Q26653" s="63"/>
    </row>
    <row r="26654" spans="16:17">
      <c r="P26654" s="63"/>
      <c r="Q26654" s="63"/>
    </row>
    <row r="26655" spans="16:17">
      <c r="P26655" s="63"/>
      <c r="Q26655" s="63"/>
    </row>
    <row r="26656" spans="16:17">
      <c r="P26656" s="63"/>
      <c r="Q26656" s="63"/>
    </row>
    <row r="26657" spans="16:17">
      <c r="P26657" s="63"/>
      <c r="Q26657" s="63"/>
    </row>
    <row r="26658" spans="16:17">
      <c r="P26658" s="63"/>
      <c r="Q26658" s="63"/>
    </row>
    <row r="26659" spans="16:17">
      <c r="P26659" s="63"/>
      <c r="Q26659" s="63"/>
    </row>
    <row r="26660" spans="16:17">
      <c r="P26660" s="63"/>
      <c r="Q26660" s="63"/>
    </row>
    <row r="26661" spans="16:17">
      <c r="P26661" s="63"/>
      <c r="Q26661" s="63"/>
    </row>
    <row r="26662" spans="16:17">
      <c r="P26662" s="63"/>
      <c r="Q26662" s="63"/>
    </row>
    <row r="26663" spans="16:17">
      <c r="P26663" s="63"/>
      <c r="Q26663" s="63"/>
    </row>
    <row r="26664" spans="16:17">
      <c r="P26664" s="63"/>
      <c r="Q26664" s="63"/>
    </row>
    <row r="26665" spans="16:17">
      <c r="P26665" s="63"/>
      <c r="Q26665" s="63"/>
    </row>
    <row r="26666" spans="16:17">
      <c r="P26666" s="63"/>
      <c r="Q26666" s="63"/>
    </row>
    <row r="26667" spans="16:17">
      <c r="P26667" s="63"/>
      <c r="Q26667" s="63"/>
    </row>
    <row r="26668" spans="16:17">
      <c r="P26668" s="63"/>
      <c r="Q26668" s="63"/>
    </row>
    <row r="26669" spans="16:17">
      <c r="P26669" s="63"/>
      <c r="Q26669" s="63"/>
    </row>
    <row r="26670" spans="16:17">
      <c r="P26670" s="63"/>
      <c r="Q26670" s="63"/>
    </row>
    <row r="26671" spans="16:17">
      <c r="P26671" s="63"/>
      <c r="Q26671" s="63"/>
    </row>
    <row r="26672" spans="16:17">
      <c r="P26672" s="63"/>
      <c r="Q26672" s="63"/>
    </row>
    <row r="26673" spans="16:17">
      <c r="P26673" s="63"/>
      <c r="Q26673" s="63"/>
    </row>
    <row r="26674" spans="16:17">
      <c r="P26674" s="63"/>
      <c r="Q26674" s="63"/>
    </row>
    <row r="26675" spans="16:17">
      <c r="P26675" s="63"/>
      <c r="Q26675" s="63"/>
    </row>
    <row r="26676" spans="16:17">
      <c r="P26676" s="63"/>
      <c r="Q26676" s="63"/>
    </row>
    <row r="26677" spans="16:17">
      <c r="P26677" s="63"/>
      <c r="Q26677" s="63"/>
    </row>
    <row r="26678" spans="16:17">
      <c r="P26678" s="63"/>
      <c r="Q26678" s="63"/>
    </row>
    <row r="26679" spans="16:17">
      <c r="P26679" s="63"/>
      <c r="Q26679" s="63"/>
    </row>
    <row r="26680" spans="16:17">
      <c r="P26680" s="63"/>
      <c r="Q26680" s="63"/>
    </row>
    <row r="26681" spans="16:17">
      <c r="P26681" s="63"/>
      <c r="Q26681" s="63"/>
    </row>
    <row r="26682" spans="16:17">
      <c r="P26682" s="63"/>
      <c r="Q26682" s="63"/>
    </row>
    <row r="26683" spans="16:17">
      <c r="P26683" s="63"/>
      <c r="Q26683" s="63"/>
    </row>
    <row r="26684" spans="16:17">
      <c r="P26684" s="63"/>
      <c r="Q26684" s="63"/>
    </row>
    <row r="26685" spans="16:17">
      <c r="P26685" s="63"/>
      <c r="Q26685" s="63"/>
    </row>
    <row r="26686" spans="16:17">
      <c r="P26686" s="63"/>
      <c r="Q26686" s="63"/>
    </row>
    <row r="26687" spans="16:17">
      <c r="P26687" s="63"/>
      <c r="Q26687" s="63"/>
    </row>
    <row r="26688" spans="16:17">
      <c r="P26688" s="63"/>
      <c r="Q26688" s="63"/>
    </row>
    <row r="26689" spans="16:17">
      <c r="P26689" s="63"/>
      <c r="Q26689" s="63"/>
    </row>
    <row r="26690" spans="16:17">
      <c r="P26690" s="63"/>
      <c r="Q26690" s="63"/>
    </row>
    <row r="26691" spans="16:17">
      <c r="P26691" s="63"/>
      <c r="Q26691" s="63"/>
    </row>
    <row r="26692" spans="16:17">
      <c r="P26692" s="63"/>
      <c r="Q26692" s="63"/>
    </row>
    <row r="26693" spans="16:17">
      <c r="P26693" s="63"/>
      <c r="Q26693" s="63"/>
    </row>
    <row r="26694" spans="16:17">
      <c r="P26694" s="63"/>
      <c r="Q26694" s="63"/>
    </row>
    <row r="26695" spans="16:17">
      <c r="P26695" s="63"/>
      <c r="Q26695" s="63"/>
    </row>
    <row r="26696" spans="16:17">
      <c r="P26696" s="63"/>
      <c r="Q26696" s="63"/>
    </row>
    <row r="26697" spans="16:17">
      <c r="P26697" s="63"/>
      <c r="Q26697" s="63"/>
    </row>
    <row r="26698" spans="16:17">
      <c r="P26698" s="63"/>
      <c r="Q26698" s="63"/>
    </row>
    <row r="26699" spans="16:17">
      <c r="P26699" s="63"/>
      <c r="Q26699" s="63"/>
    </row>
    <row r="26700" spans="16:17">
      <c r="P26700" s="63"/>
      <c r="Q26700" s="63"/>
    </row>
    <row r="26701" spans="16:17">
      <c r="P26701" s="63"/>
      <c r="Q26701" s="63"/>
    </row>
    <row r="26702" spans="16:17">
      <c r="P26702" s="63"/>
      <c r="Q26702" s="63"/>
    </row>
    <row r="26703" spans="16:17">
      <c r="P26703" s="63"/>
      <c r="Q26703" s="63"/>
    </row>
    <row r="26704" spans="16:17">
      <c r="P26704" s="63"/>
      <c r="Q26704" s="63"/>
    </row>
    <row r="26705" spans="16:17">
      <c r="P26705" s="63"/>
      <c r="Q26705" s="63"/>
    </row>
    <row r="26706" spans="16:17">
      <c r="P26706" s="63"/>
      <c r="Q26706" s="63"/>
    </row>
    <row r="26707" spans="16:17">
      <c r="P26707" s="63"/>
      <c r="Q26707" s="63"/>
    </row>
    <row r="26708" spans="16:17">
      <c r="P26708" s="63"/>
      <c r="Q26708" s="63"/>
    </row>
    <row r="26709" spans="16:17">
      <c r="P26709" s="63"/>
      <c r="Q26709" s="63"/>
    </row>
    <row r="26710" spans="16:17">
      <c r="P26710" s="63"/>
      <c r="Q26710" s="63"/>
    </row>
    <row r="26711" spans="16:17">
      <c r="P26711" s="63"/>
      <c r="Q26711" s="63"/>
    </row>
    <row r="26712" spans="16:17">
      <c r="P26712" s="63"/>
      <c r="Q26712" s="63"/>
    </row>
    <row r="26713" spans="16:17">
      <c r="P26713" s="63"/>
      <c r="Q26713" s="63"/>
    </row>
    <row r="26714" spans="16:17">
      <c r="P26714" s="63"/>
      <c r="Q26714" s="63"/>
    </row>
    <row r="26715" spans="16:17">
      <c r="P26715" s="63"/>
      <c r="Q26715" s="63"/>
    </row>
    <row r="26716" spans="16:17">
      <c r="P26716" s="63"/>
      <c r="Q26716" s="63"/>
    </row>
    <row r="26717" spans="16:17">
      <c r="P26717" s="63"/>
      <c r="Q26717" s="63"/>
    </row>
    <row r="26718" spans="16:17">
      <c r="P26718" s="63"/>
      <c r="Q26718" s="63"/>
    </row>
    <row r="26719" spans="16:17">
      <c r="P26719" s="63"/>
      <c r="Q26719" s="63"/>
    </row>
    <row r="26720" spans="16:17">
      <c r="P26720" s="63"/>
      <c r="Q26720" s="63"/>
    </row>
    <row r="26721" spans="16:17">
      <c r="P26721" s="63"/>
      <c r="Q26721" s="63"/>
    </row>
    <row r="26722" spans="16:17">
      <c r="P26722" s="63"/>
      <c r="Q26722" s="63"/>
    </row>
    <row r="26723" spans="16:17">
      <c r="P26723" s="63"/>
      <c r="Q26723" s="63"/>
    </row>
    <row r="26724" spans="16:17">
      <c r="P26724" s="63"/>
      <c r="Q26724" s="63"/>
    </row>
    <row r="26725" spans="16:17">
      <c r="P26725" s="63"/>
      <c r="Q26725" s="63"/>
    </row>
    <row r="26726" spans="16:17">
      <c r="P26726" s="63"/>
      <c r="Q26726" s="63"/>
    </row>
    <row r="26727" spans="16:17">
      <c r="P26727" s="63"/>
      <c r="Q26727" s="63"/>
    </row>
    <row r="26728" spans="16:17">
      <c r="P26728" s="63"/>
      <c r="Q26728" s="63"/>
    </row>
    <row r="26729" spans="16:17">
      <c r="P26729" s="63"/>
      <c r="Q26729" s="63"/>
    </row>
    <row r="26730" spans="16:17">
      <c r="P26730" s="63"/>
      <c r="Q26730" s="63"/>
    </row>
    <row r="26731" spans="16:17">
      <c r="P26731" s="63"/>
      <c r="Q26731" s="63"/>
    </row>
    <row r="26732" spans="16:17">
      <c r="P26732" s="63"/>
      <c r="Q26732" s="63"/>
    </row>
    <row r="26733" spans="16:17">
      <c r="P26733" s="63"/>
      <c r="Q26733" s="63"/>
    </row>
    <row r="26734" spans="16:17">
      <c r="P26734" s="63"/>
      <c r="Q26734" s="63"/>
    </row>
    <row r="26735" spans="16:17">
      <c r="P26735" s="63"/>
      <c r="Q26735" s="63"/>
    </row>
    <row r="26736" spans="16:17">
      <c r="P26736" s="63"/>
      <c r="Q26736" s="63"/>
    </row>
    <row r="26737" spans="16:17">
      <c r="P26737" s="63"/>
      <c r="Q26737" s="63"/>
    </row>
    <row r="26738" spans="16:17">
      <c r="P26738" s="63"/>
      <c r="Q26738" s="63"/>
    </row>
    <row r="26739" spans="16:17">
      <c r="P26739" s="63"/>
      <c r="Q26739" s="63"/>
    </row>
    <row r="26740" spans="16:17">
      <c r="P26740" s="63"/>
      <c r="Q26740" s="63"/>
    </row>
    <row r="26741" spans="16:17">
      <c r="P26741" s="63"/>
      <c r="Q26741" s="63"/>
    </row>
    <row r="26742" spans="16:17">
      <c r="P26742" s="63"/>
      <c r="Q26742" s="63"/>
    </row>
    <row r="26743" spans="16:17">
      <c r="P26743" s="63"/>
      <c r="Q26743" s="63"/>
    </row>
    <row r="26744" spans="16:17">
      <c r="P26744" s="63"/>
      <c r="Q26744" s="63"/>
    </row>
    <row r="26745" spans="16:17">
      <c r="P26745" s="63"/>
      <c r="Q26745" s="63"/>
    </row>
    <row r="26746" spans="16:17">
      <c r="P26746" s="63"/>
      <c r="Q26746" s="63"/>
    </row>
    <row r="26747" spans="16:17">
      <c r="P26747" s="63"/>
      <c r="Q26747" s="63"/>
    </row>
    <row r="26748" spans="16:17">
      <c r="P26748" s="63"/>
      <c r="Q26748" s="63"/>
    </row>
    <row r="26749" spans="16:17">
      <c r="P26749" s="63"/>
      <c r="Q26749" s="63"/>
    </row>
    <row r="26750" spans="16:17">
      <c r="P26750" s="63"/>
      <c r="Q26750" s="63"/>
    </row>
    <row r="26751" spans="16:17">
      <c r="P26751" s="63"/>
      <c r="Q26751" s="63"/>
    </row>
    <row r="26752" spans="16:17">
      <c r="P26752" s="63"/>
      <c r="Q26752" s="63"/>
    </row>
    <row r="26753" spans="16:17">
      <c r="P26753" s="63"/>
      <c r="Q26753" s="63"/>
    </row>
    <row r="26754" spans="16:17">
      <c r="P26754" s="63"/>
      <c r="Q26754" s="63"/>
    </row>
    <row r="26755" spans="16:17">
      <c r="P26755" s="63"/>
      <c r="Q26755" s="63"/>
    </row>
    <row r="26756" spans="16:17">
      <c r="P26756" s="63"/>
      <c r="Q26756" s="63"/>
    </row>
    <row r="26757" spans="16:17">
      <c r="P26757" s="63"/>
      <c r="Q26757" s="63"/>
    </row>
    <row r="26758" spans="16:17">
      <c r="P26758" s="63"/>
      <c r="Q26758" s="63"/>
    </row>
    <row r="26759" spans="16:17">
      <c r="P26759" s="63"/>
      <c r="Q26759" s="63"/>
    </row>
    <row r="26760" spans="16:17">
      <c r="P26760" s="63"/>
      <c r="Q26760" s="63"/>
    </row>
    <row r="26761" spans="16:17">
      <c r="P26761" s="63"/>
      <c r="Q26761" s="63"/>
    </row>
    <row r="26762" spans="16:17">
      <c r="P26762" s="63"/>
      <c r="Q26762" s="63"/>
    </row>
    <row r="26763" spans="16:17">
      <c r="P26763" s="63"/>
      <c r="Q26763" s="63"/>
    </row>
    <row r="26764" spans="16:17">
      <c r="P26764" s="63"/>
      <c r="Q26764" s="63"/>
    </row>
    <row r="26765" spans="16:17">
      <c r="P26765" s="63"/>
      <c r="Q26765" s="63"/>
    </row>
    <row r="26766" spans="16:17">
      <c r="P26766" s="63"/>
      <c r="Q26766" s="63"/>
    </row>
    <row r="26767" spans="16:17">
      <c r="P26767" s="63"/>
      <c r="Q26767" s="63"/>
    </row>
    <row r="26768" spans="16:17">
      <c r="P26768" s="63"/>
      <c r="Q26768" s="63"/>
    </row>
    <row r="26769" spans="16:17">
      <c r="P26769" s="63"/>
      <c r="Q26769" s="63"/>
    </row>
    <row r="26770" spans="16:17">
      <c r="P26770" s="63"/>
      <c r="Q26770" s="63"/>
    </row>
    <row r="26771" spans="16:17">
      <c r="P26771" s="63"/>
      <c r="Q26771" s="63"/>
    </row>
    <row r="26772" spans="16:17">
      <c r="P26772" s="63"/>
      <c r="Q26772" s="63"/>
    </row>
    <row r="26773" spans="16:17">
      <c r="P26773" s="63"/>
      <c r="Q26773" s="63"/>
    </row>
    <row r="26774" spans="16:17">
      <c r="P26774" s="63"/>
      <c r="Q26774" s="63"/>
    </row>
    <row r="26775" spans="16:17">
      <c r="P26775" s="63"/>
      <c r="Q26775" s="63"/>
    </row>
    <row r="26776" spans="16:17">
      <c r="P26776" s="63"/>
      <c r="Q26776" s="63"/>
    </row>
    <row r="26777" spans="16:17">
      <c r="P26777" s="63"/>
      <c r="Q26777" s="63"/>
    </row>
    <row r="26778" spans="16:17">
      <c r="P26778" s="63"/>
      <c r="Q26778" s="63"/>
    </row>
    <row r="26779" spans="16:17">
      <c r="P26779" s="63"/>
      <c r="Q26779" s="63"/>
    </row>
    <row r="26780" spans="16:17">
      <c r="P26780" s="63"/>
      <c r="Q26780" s="63"/>
    </row>
    <row r="26781" spans="16:17">
      <c r="P26781" s="63"/>
      <c r="Q26781" s="63"/>
    </row>
    <row r="26782" spans="16:17">
      <c r="P26782" s="63"/>
      <c r="Q26782" s="63"/>
    </row>
    <row r="26783" spans="16:17">
      <c r="P26783" s="63"/>
      <c r="Q26783" s="63"/>
    </row>
    <row r="26784" spans="16:17">
      <c r="P26784" s="63"/>
      <c r="Q26784" s="63"/>
    </row>
    <row r="26785" spans="16:17">
      <c r="P26785" s="63"/>
      <c r="Q26785" s="63"/>
    </row>
    <row r="26786" spans="16:17">
      <c r="P26786" s="63"/>
      <c r="Q26786" s="63"/>
    </row>
    <row r="26787" spans="16:17">
      <c r="P26787" s="63"/>
      <c r="Q26787" s="63"/>
    </row>
    <row r="26788" spans="16:17">
      <c r="P26788" s="63"/>
      <c r="Q26788" s="63"/>
    </row>
    <row r="26789" spans="16:17">
      <c r="P26789" s="63"/>
      <c r="Q26789" s="63"/>
    </row>
    <row r="26790" spans="16:17">
      <c r="P26790" s="63"/>
      <c r="Q26790" s="63"/>
    </row>
    <row r="26791" spans="16:17">
      <c r="P26791" s="63"/>
      <c r="Q26791" s="63"/>
    </row>
    <row r="26792" spans="16:17">
      <c r="P26792" s="63"/>
      <c r="Q26792" s="63"/>
    </row>
    <row r="26793" spans="16:17">
      <c r="P26793" s="63"/>
      <c r="Q26793" s="63"/>
    </row>
    <row r="26794" spans="16:17">
      <c r="P26794" s="63"/>
      <c r="Q26794" s="63"/>
    </row>
    <row r="26795" spans="16:17">
      <c r="P26795" s="63"/>
      <c r="Q26795" s="63"/>
    </row>
    <row r="26796" spans="16:17">
      <c r="P26796" s="63"/>
      <c r="Q26796" s="63"/>
    </row>
    <row r="26797" spans="16:17">
      <c r="P26797" s="63"/>
      <c r="Q26797" s="63"/>
    </row>
    <row r="26798" spans="16:17">
      <c r="P26798" s="63"/>
      <c r="Q26798" s="63"/>
    </row>
    <row r="26799" spans="16:17">
      <c r="P26799" s="63"/>
      <c r="Q26799" s="63"/>
    </row>
    <row r="26800" spans="16:17">
      <c r="P26800" s="63"/>
      <c r="Q26800" s="63"/>
    </row>
    <row r="26801" spans="16:17">
      <c r="P26801" s="63"/>
      <c r="Q26801" s="63"/>
    </row>
    <row r="26802" spans="16:17">
      <c r="P26802" s="63"/>
      <c r="Q26802" s="63"/>
    </row>
    <row r="26803" spans="16:17">
      <c r="P26803" s="63"/>
      <c r="Q26803" s="63"/>
    </row>
    <row r="26804" spans="16:17">
      <c r="P26804" s="63"/>
      <c r="Q26804" s="63"/>
    </row>
    <row r="26805" spans="16:17">
      <c r="P26805" s="63"/>
      <c r="Q26805" s="63"/>
    </row>
    <row r="26806" spans="16:17">
      <c r="P26806" s="63"/>
      <c r="Q26806" s="63"/>
    </row>
    <row r="26807" spans="16:17">
      <c r="P26807" s="63"/>
      <c r="Q26807" s="63"/>
    </row>
    <row r="26808" spans="16:17">
      <c r="P26808" s="63"/>
      <c r="Q26808" s="63"/>
    </row>
    <row r="26809" spans="16:17">
      <c r="P26809" s="63"/>
      <c r="Q26809" s="63"/>
    </row>
    <row r="26810" spans="16:17">
      <c r="P26810" s="63"/>
      <c r="Q26810" s="63"/>
    </row>
    <row r="26811" spans="16:17">
      <c r="P26811" s="63"/>
      <c r="Q26811" s="63"/>
    </row>
    <row r="26812" spans="16:17">
      <c r="P26812" s="63"/>
      <c r="Q26812" s="63"/>
    </row>
    <row r="26813" spans="16:17">
      <c r="P26813" s="63"/>
      <c r="Q26813" s="63"/>
    </row>
    <row r="26814" spans="16:17">
      <c r="P26814" s="63"/>
      <c r="Q26814" s="63"/>
    </row>
    <row r="26815" spans="16:17">
      <c r="P26815" s="63"/>
      <c r="Q26815" s="63"/>
    </row>
    <row r="26816" spans="16:17">
      <c r="P26816" s="63"/>
      <c r="Q26816" s="63"/>
    </row>
    <row r="26817" spans="15:17">
      <c r="P26817" s="63"/>
      <c r="Q26817" s="63"/>
    </row>
    <row r="26818" spans="15:17">
      <c r="P26818" s="63"/>
      <c r="Q26818" s="63"/>
    </row>
    <row r="26819" spans="15:17">
      <c r="P26819" s="63"/>
      <c r="Q26819" s="63"/>
    </row>
    <row r="26820" spans="15:17">
      <c r="P26820" s="63"/>
      <c r="Q26820" s="63"/>
    </row>
    <row r="26821" spans="15:17">
      <c r="P26821" s="63"/>
      <c r="Q26821" s="63"/>
    </row>
    <row r="26822" spans="15:17">
      <c r="P26822" s="63"/>
      <c r="Q26822" s="63"/>
    </row>
    <row r="26823" spans="15:17">
      <c r="P26823" s="63"/>
      <c r="Q26823" s="63"/>
    </row>
    <row r="26824" spans="15:17">
      <c r="P26824" s="63"/>
      <c r="Q26824" s="63"/>
    </row>
    <row r="26825" spans="15:17">
      <c r="P26825" s="63"/>
      <c r="Q26825" s="63"/>
    </row>
    <row r="26826" spans="15:17">
      <c r="P26826" s="63"/>
      <c r="Q26826" s="63"/>
    </row>
    <row r="26827" spans="15:17">
      <c r="O26827" s="55"/>
      <c r="P26827" s="63"/>
      <c r="Q26827" s="63"/>
    </row>
    <row r="26828" spans="15:17">
      <c r="O26828" s="55"/>
      <c r="P26828" s="63"/>
      <c r="Q26828" s="63"/>
    </row>
    <row r="26829" spans="15:17">
      <c r="O26829" s="55"/>
      <c r="P26829" s="63"/>
      <c r="Q26829" s="63"/>
    </row>
    <row r="26830" spans="15:17">
      <c r="O26830" s="55"/>
      <c r="P26830" s="63"/>
      <c r="Q26830" s="63"/>
    </row>
    <row r="26831" spans="15:17">
      <c r="O26831" s="55"/>
      <c r="P26831" s="63"/>
      <c r="Q26831" s="63"/>
    </row>
    <row r="26832" spans="15:17">
      <c r="O26832" s="55"/>
      <c r="P26832" s="63"/>
      <c r="Q26832" s="63"/>
    </row>
    <row r="26833" spans="15:17">
      <c r="O26833" s="55"/>
      <c r="P26833" s="63"/>
      <c r="Q26833" s="63"/>
    </row>
    <row r="26834" spans="15:17">
      <c r="O26834" s="55"/>
      <c r="P26834" s="63"/>
      <c r="Q26834" s="63"/>
    </row>
    <row r="26835" spans="15:17">
      <c r="O26835" s="55"/>
      <c r="P26835" s="63"/>
      <c r="Q26835" s="63"/>
    </row>
    <row r="26836" spans="15:17">
      <c r="O26836" s="55"/>
      <c r="P26836" s="63"/>
      <c r="Q26836" s="63"/>
    </row>
    <row r="26837" spans="15:17">
      <c r="O26837" s="55"/>
      <c r="P26837" s="63"/>
      <c r="Q26837" s="63"/>
    </row>
    <row r="26838" spans="15:17">
      <c r="O26838" s="55"/>
      <c r="P26838" s="63"/>
      <c r="Q26838" s="63"/>
    </row>
    <row r="26839" spans="15:17">
      <c r="O26839" s="55"/>
      <c r="P26839" s="63"/>
      <c r="Q26839" s="63"/>
    </row>
    <row r="26840" spans="15:17">
      <c r="O26840" s="55"/>
      <c r="P26840" s="63"/>
      <c r="Q26840" s="63"/>
    </row>
    <row r="26841" spans="15:17">
      <c r="O26841" s="55"/>
      <c r="P26841" s="63"/>
      <c r="Q26841" s="63"/>
    </row>
    <row r="26842" spans="15:17">
      <c r="O26842" s="55"/>
      <c r="P26842" s="63"/>
      <c r="Q26842" s="63"/>
    </row>
    <row r="26843" spans="15:17">
      <c r="O26843" s="55"/>
      <c r="P26843" s="63"/>
      <c r="Q26843" s="63"/>
    </row>
    <row r="26844" spans="15:17">
      <c r="O26844" s="55"/>
      <c r="P26844" s="63"/>
      <c r="Q26844" s="63"/>
    </row>
    <row r="26845" spans="15:17">
      <c r="O26845" s="55"/>
      <c r="P26845" s="63"/>
      <c r="Q26845" s="63"/>
    </row>
    <row r="26846" spans="15:17">
      <c r="O26846" s="55"/>
      <c r="P26846" s="63"/>
      <c r="Q26846" s="63"/>
    </row>
    <row r="26847" spans="15:17">
      <c r="O26847" s="55"/>
      <c r="P26847" s="63"/>
      <c r="Q26847" s="63"/>
    </row>
    <row r="26848" spans="15:17">
      <c r="O26848" s="55"/>
      <c r="P26848" s="63"/>
      <c r="Q26848" s="63"/>
    </row>
    <row r="26849" spans="15:17">
      <c r="O26849" s="55"/>
      <c r="P26849" s="63"/>
      <c r="Q26849" s="63"/>
    </row>
    <row r="26850" spans="15:17">
      <c r="O26850" s="55"/>
      <c r="P26850" s="63"/>
      <c r="Q26850" s="63"/>
    </row>
    <row r="26851" spans="15:17">
      <c r="O26851" s="55"/>
      <c r="P26851" s="63"/>
      <c r="Q26851" s="63"/>
    </row>
    <row r="26852" spans="15:17">
      <c r="O26852" s="55"/>
      <c r="P26852" s="63"/>
      <c r="Q26852" s="63"/>
    </row>
    <row r="26853" spans="15:17">
      <c r="O26853" s="55"/>
      <c r="P26853" s="63"/>
      <c r="Q26853" s="63"/>
    </row>
    <row r="26854" spans="15:17">
      <c r="O26854" s="55"/>
      <c r="P26854" s="63"/>
      <c r="Q26854" s="63"/>
    </row>
    <row r="26855" spans="15:17">
      <c r="O26855" s="55"/>
      <c r="P26855" s="63"/>
      <c r="Q26855" s="63"/>
    </row>
    <row r="26856" spans="15:17">
      <c r="O26856" s="55"/>
      <c r="P26856" s="63"/>
      <c r="Q26856" s="63"/>
    </row>
    <row r="26857" spans="15:17">
      <c r="O26857" s="55"/>
      <c r="P26857" s="63"/>
      <c r="Q26857" s="63"/>
    </row>
    <row r="26858" spans="15:17">
      <c r="O26858" s="55"/>
      <c r="P26858" s="63"/>
      <c r="Q26858" s="63"/>
    </row>
    <row r="26859" spans="15:17">
      <c r="O26859" s="55"/>
      <c r="P26859" s="63"/>
      <c r="Q26859" s="63"/>
    </row>
    <row r="26860" spans="15:17">
      <c r="O26860" s="55"/>
      <c r="P26860" s="63"/>
      <c r="Q26860" s="63"/>
    </row>
    <row r="26861" spans="15:17">
      <c r="O26861" s="55"/>
      <c r="P26861" s="63"/>
      <c r="Q26861" s="63"/>
    </row>
    <row r="26862" spans="15:17">
      <c r="O26862" s="55"/>
      <c r="P26862" s="63"/>
      <c r="Q26862" s="63"/>
    </row>
    <row r="26863" spans="15:17">
      <c r="O26863" s="55"/>
      <c r="P26863" s="63"/>
      <c r="Q26863" s="63"/>
    </row>
    <row r="26864" spans="15:17">
      <c r="O26864" s="55"/>
      <c r="P26864" s="63"/>
      <c r="Q26864" s="63"/>
    </row>
    <row r="26865" spans="15:17">
      <c r="O26865" s="55"/>
      <c r="P26865" s="63"/>
      <c r="Q26865" s="63"/>
    </row>
    <row r="26866" spans="15:17">
      <c r="O26866" s="55"/>
      <c r="P26866" s="63"/>
      <c r="Q26866" s="63"/>
    </row>
    <row r="26867" spans="15:17">
      <c r="O26867" s="55"/>
      <c r="P26867" s="63"/>
      <c r="Q26867" s="63"/>
    </row>
    <row r="26868" spans="15:17">
      <c r="O26868" s="55"/>
      <c r="P26868" s="63"/>
      <c r="Q26868" s="63"/>
    </row>
    <row r="26869" spans="15:17">
      <c r="O26869" s="55"/>
      <c r="P26869" s="63"/>
      <c r="Q26869" s="63"/>
    </row>
    <row r="26870" spans="15:17">
      <c r="O26870" s="55"/>
      <c r="P26870" s="63"/>
      <c r="Q26870" s="63"/>
    </row>
    <row r="26871" spans="15:17">
      <c r="O26871" s="55"/>
      <c r="P26871" s="63"/>
      <c r="Q26871" s="63"/>
    </row>
    <row r="26872" spans="15:17">
      <c r="O26872" s="55"/>
      <c r="P26872" s="63"/>
      <c r="Q26872" s="63"/>
    </row>
    <row r="26873" spans="15:17">
      <c r="O26873" s="55"/>
      <c r="P26873" s="63"/>
      <c r="Q26873" s="63"/>
    </row>
    <row r="26874" spans="15:17">
      <c r="O26874" s="55"/>
      <c r="P26874" s="63"/>
      <c r="Q26874" s="63"/>
    </row>
    <row r="26875" spans="15:17">
      <c r="O26875" s="55"/>
      <c r="P26875" s="63"/>
      <c r="Q26875" s="63"/>
    </row>
    <row r="26876" spans="15:17">
      <c r="O26876" s="55"/>
      <c r="P26876" s="63"/>
      <c r="Q26876" s="63"/>
    </row>
    <row r="26877" spans="15:17">
      <c r="O26877" s="55"/>
      <c r="P26877" s="63"/>
      <c r="Q26877" s="63"/>
    </row>
    <row r="26878" spans="15:17">
      <c r="O26878" s="55"/>
      <c r="P26878" s="63"/>
      <c r="Q26878" s="63"/>
    </row>
    <row r="26879" spans="15:17">
      <c r="O26879" s="55"/>
      <c r="P26879" s="63"/>
      <c r="Q26879" s="63"/>
    </row>
    <row r="26880" spans="15:17">
      <c r="O26880" s="55"/>
      <c r="P26880" s="63"/>
      <c r="Q26880" s="63"/>
    </row>
    <row r="26881" spans="15:17">
      <c r="O26881" s="55"/>
      <c r="P26881" s="63"/>
      <c r="Q26881" s="63"/>
    </row>
    <row r="26882" spans="15:17">
      <c r="O26882" s="55"/>
      <c r="P26882" s="63"/>
      <c r="Q26882" s="63"/>
    </row>
    <row r="26883" spans="15:17">
      <c r="O26883" s="55"/>
      <c r="P26883" s="63"/>
      <c r="Q26883" s="63"/>
    </row>
    <row r="26884" spans="15:17">
      <c r="O26884" s="55"/>
      <c r="P26884" s="63"/>
      <c r="Q26884" s="63"/>
    </row>
    <row r="26885" spans="15:17">
      <c r="O26885" s="55"/>
      <c r="P26885" s="63"/>
      <c r="Q26885" s="63"/>
    </row>
    <row r="26886" spans="15:17">
      <c r="O26886" s="55"/>
      <c r="P26886" s="63"/>
      <c r="Q26886" s="63"/>
    </row>
    <row r="26887" spans="15:17">
      <c r="O26887" s="55"/>
      <c r="P26887" s="63"/>
      <c r="Q26887" s="63"/>
    </row>
    <row r="26888" spans="15:17">
      <c r="O26888" s="55"/>
      <c r="P26888" s="63"/>
      <c r="Q26888" s="63"/>
    </row>
    <row r="26889" spans="15:17">
      <c r="O26889" s="55"/>
      <c r="P26889" s="63"/>
      <c r="Q26889" s="63"/>
    </row>
    <row r="26890" spans="15:17">
      <c r="O26890" s="55"/>
      <c r="P26890" s="63"/>
      <c r="Q26890" s="63"/>
    </row>
    <row r="26891" spans="15:17">
      <c r="O26891" s="55"/>
      <c r="P26891" s="63"/>
      <c r="Q26891" s="63"/>
    </row>
    <row r="26892" spans="15:17">
      <c r="O26892" s="55"/>
      <c r="P26892" s="63"/>
      <c r="Q26892" s="63"/>
    </row>
    <row r="26893" spans="15:17">
      <c r="O26893" s="55"/>
      <c r="P26893" s="63"/>
      <c r="Q26893" s="63"/>
    </row>
    <row r="26894" spans="15:17">
      <c r="O26894" s="55"/>
      <c r="P26894" s="63"/>
      <c r="Q26894" s="63"/>
    </row>
    <row r="26895" spans="15:17">
      <c r="O26895" s="55"/>
      <c r="P26895" s="63"/>
      <c r="Q26895" s="63"/>
    </row>
    <row r="26896" spans="15:17">
      <c r="O26896" s="55"/>
      <c r="P26896" s="63"/>
      <c r="Q26896" s="63"/>
    </row>
    <row r="26897" spans="15:17">
      <c r="O26897" s="55"/>
      <c r="P26897" s="63"/>
      <c r="Q26897" s="63"/>
    </row>
    <row r="26898" spans="15:17">
      <c r="O26898" s="55"/>
      <c r="P26898" s="63"/>
      <c r="Q26898" s="63"/>
    </row>
    <row r="26899" spans="15:17">
      <c r="O26899" s="55"/>
      <c r="P26899" s="63"/>
      <c r="Q26899" s="63"/>
    </row>
    <row r="26900" spans="15:17">
      <c r="O26900" s="55"/>
      <c r="P26900" s="63"/>
      <c r="Q26900" s="63"/>
    </row>
    <row r="26901" spans="15:17">
      <c r="O26901" s="55"/>
      <c r="P26901" s="63"/>
      <c r="Q26901" s="63"/>
    </row>
    <row r="26902" spans="15:17">
      <c r="O26902" s="55"/>
      <c r="P26902" s="63"/>
      <c r="Q26902" s="63"/>
    </row>
    <row r="26903" spans="15:17">
      <c r="O26903" s="55"/>
      <c r="P26903" s="63"/>
      <c r="Q26903" s="63"/>
    </row>
    <row r="26904" spans="15:17">
      <c r="O26904" s="55"/>
      <c r="P26904" s="63"/>
      <c r="Q26904" s="63"/>
    </row>
    <row r="26905" spans="15:17">
      <c r="O26905" s="55"/>
      <c r="P26905" s="63"/>
      <c r="Q26905" s="63"/>
    </row>
    <row r="26906" spans="15:17">
      <c r="O26906" s="55"/>
      <c r="P26906" s="63"/>
      <c r="Q26906" s="63"/>
    </row>
    <row r="26907" spans="15:17">
      <c r="O26907" s="55"/>
      <c r="P26907" s="63"/>
      <c r="Q26907" s="63"/>
    </row>
    <row r="26908" spans="15:17">
      <c r="O26908" s="55"/>
      <c r="P26908" s="63"/>
      <c r="Q26908" s="63"/>
    </row>
    <row r="26909" spans="15:17">
      <c r="O26909" s="55"/>
      <c r="P26909" s="63"/>
      <c r="Q26909" s="63"/>
    </row>
    <row r="26910" spans="15:17">
      <c r="O26910" s="55"/>
      <c r="P26910" s="63"/>
      <c r="Q26910" s="63"/>
    </row>
    <row r="26911" spans="15:17">
      <c r="O26911" s="55"/>
      <c r="P26911" s="63"/>
      <c r="Q26911" s="63"/>
    </row>
    <row r="26912" spans="15:17">
      <c r="O26912" s="55"/>
      <c r="P26912" s="63"/>
      <c r="Q26912" s="63"/>
    </row>
    <row r="26913" spans="15:17">
      <c r="O26913" s="55"/>
      <c r="P26913" s="63"/>
      <c r="Q26913" s="63"/>
    </row>
    <row r="26914" spans="15:17">
      <c r="O26914" s="55"/>
      <c r="P26914" s="63"/>
      <c r="Q26914" s="63"/>
    </row>
    <row r="26915" spans="15:17">
      <c r="O26915" s="55"/>
      <c r="P26915" s="63"/>
      <c r="Q26915" s="63"/>
    </row>
    <row r="26916" spans="15:17">
      <c r="O26916" s="55"/>
      <c r="P26916" s="63"/>
      <c r="Q26916" s="63"/>
    </row>
    <row r="26917" spans="15:17">
      <c r="O26917" s="55"/>
      <c r="P26917" s="63"/>
      <c r="Q26917" s="63"/>
    </row>
    <row r="26918" spans="15:17">
      <c r="O26918" s="55"/>
      <c r="P26918" s="63"/>
      <c r="Q26918" s="63"/>
    </row>
    <row r="26919" spans="15:17">
      <c r="O26919" s="55"/>
      <c r="P26919" s="63"/>
      <c r="Q26919" s="63"/>
    </row>
    <row r="26920" spans="15:17">
      <c r="O26920" s="55"/>
      <c r="P26920" s="63"/>
      <c r="Q26920" s="63"/>
    </row>
    <row r="26921" spans="15:17">
      <c r="O26921" s="55"/>
      <c r="P26921" s="63"/>
      <c r="Q26921" s="63"/>
    </row>
    <row r="26922" spans="15:17">
      <c r="O26922" s="55"/>
      <c r="P26922" s="63"/>
      <c r="Q26922" s="63"/>
    </row>
    <row r="26923" spans="15:17">
      <c r="O26923" s="55"/>
      <c r="P26923" s="63"/>
      <c r="Q26923" s="63"/>
    </row>
    <row r="26924" spans="15:17">
      <c r="O26924" s="55"/>
      <c r="P26924" s="63"/>
      <c r="Q26924" s="63"/>
    </row>
    <row r="26925" spans="15:17">
      <c r="O26925" s="55"/>
      <c r="P26925" s="63"/>
      <c r="Q26925" s="63"/>
    </row>
    <row r="26926" spans="15:17">
      <c r="O26926" s="55"/>
      <c r="P26926" s="63"/>
      <c r="Q26926" s="63"/>
    </row>
    <row r="26927" spans="15:17">
      <c r="O26927" s="55"/>
      <c r="P26927" s="63"/>
      <c r="Q26927" s="63"/>
    </row>
    <row r="26928" spans="15:17">
      <c r="O26928" s="55"/>
      <c r="P26928" s="63"/>
      <c r="Q26928" s="63"/>
    </row>
    <row r="26929" spans="15:17">
      <c r="O26929" s="55"/>
      <c r="P26929" s="63"/>
      <c r="Q26929" s="63"/>
    </row>
    <row r="26930" spans="15:17">
      <c r="O26930" s="55"/>
      <c r="P26930" s="63"/>
      <c r="Q26930" s="63"/>
    </row>
    <row r="26931" spans="15:17">
      <c r="O26931" s="55"/>
      <c r="P26931" s="63"/>
      <c r="Q26931" s="63"/>
    </row>
    <row r="26932" spans="15:17">
      <c r="O26932" s="55"/>
      <c r="P26932" s="63"/>
      <c r="Q26932" s="63"/>
    </row>
    <row r="26933" spans="15:17">
      <c r="O26933" s="55"/>
      <c r="P26933" s="63"/>
      <c r="Q26933" s="63"/>
    </row>
    <row r="26934" spans="15:17">
      <c r="O26934" s="55"/>
      <c r="P26934" s="63"/>
      <c r="Q26934" s="63"/>
    </row>
    <row r="26935" spans="15:17">
      <c r="O26935" s="55"/>
      <c r="P26935" s="63"/>
      <c r="Q26935" s="63"/>
    </row>
    <row r="26936" spans="15:17">
      <c r="O26936" s="55"/>
      <c r="P26936" s="63"/>
      <c r="Q26936" s="63"/>
    </row>
    <row r="26937" spans="15:17">
      <c r="O26937" s="55"/>
      <c r="P26937" s="63"/>
      <c r="Q26937" s="63"/>
    </row>
    <row r="26938" spans="15:17">
      <c r="O26938" s="55"/>
      <c r="P26938" s="63"/>
      <c r="Q26938" s="63"/>
    </row>
    <row r="26939" spans="15:17">
      <c r="O26939" s="55"/>
      <c r="P26939" s="63"/>
      <c r="Q26939" s="63"/>
    </row>
    <row r="26940" spans="15:17">
      <c r="O26940" s="55"/>
      <c r="P26940" s="63"/>
      <c r="Q26940" s="63"/>
    </row>
    <row r="26941" spans="15:17">
      <c r="O26941" s="55"/>
      <c r="P26941" s="63"/>
      <c r="Q26941" s="63"/>
    </row>
    <row r="26942" spans="15:17">
      <c r="O26942" s="55"/>
      <c r="P26942" s="63"/>
      <c r="Q26942" s="63"/>
    </row>
    <row r="26943" spans="15:17">
      <c r="O26943" s="55"/>
      <c r="P26943" s="63"/>
      <c r="Q26943" s="63"/>
    </row>
    <row r="26944" spans="15:17">
      <c r="O26944" s="55"/>
      <c r="P26944" s="63"/>
      <c r="Q26944" s="63"/>
    </row>
    <row r="26945" spans="15:17">
      <c r="O26945" s="55"/>
      <c r="P26945" s="63"/>
      <c r="Q26945" s="63"/>
    </row>
    <row r="26946" spans="15:17">
      <c r="O26946" s="55"/>
      <c r="P26946" s="63"/>
      <c r="Q26946" s="63"/>
    </row>
    <row r="26947" spans="15:17">
      <c r="O26947" s="55"/>
      <c r="P26947" s="63"/>
      <c r="Q26947" s="63"/>
    </row>
    <row r="26948" spans="15:17">
      <c r="O26948" s="55"/>
      <c r="P26948" s="63"/>
      <c r="Q26948" s="63"/>
    </row>
    <row r="26949" spans="15:17">
      <c r="O26949" s="55"/>
      <c r="P26949" s="63"/>
      <c r="Q26949" s="63"/>
    </row>
    <row r="26950" spans="15:17">
      <c r="O26950" s="55"/>
      <c r="P26950" s="63"/>
      <c r="Q26950" s="63"/>
    </row>
    <row r="26951" spans="15:17">
      <c r="O26951" s="55"/>
      <c r="P26951" s="63"/>
      <c r="Q26951" s="63"/>
    </row>
    <row r="26952" spans="15:17">
      <c r="O26952" s="55"/>
      <c r="P26952" s="63"/>
      <c r="Q26952" s="63"/>
    </row>
    <row r="26953" spans="15:17">
      <c r="O26953" s="55"/>
      <c r="P26953" s="63"/>
      <c r="Q26953" s="63"/>
    </row>
    <row r="26954" spans="15:17">
      <c r="O26954" s="55"/>
      <c r="P26954" s="63"/>
      <c r="Q26954" s="63"/>
    </row>
    <row r="26955" spans="15:17">
      <c r="O26955" s="55"/>
      <c r="P26955" s="63"/>
      <c r="Q26955" s="63"/>
    </row>
    <row r="26956" spans="15:17">
      <c r="O26956" s="55"/>
      <c r="P26956" s="63"/>
      <c r="Q26956" s="63"/>
    </row>
    <row r="26957" spans="15:17">
      <c r="O26957" s="55"/>
      <c r="P26957" s="63"/>
      <c r="Q26957" s="63"/>
    </row>
    <row r="26958" spans="15:17">
      <c r="O26958" s="55"/>
      <c r="P26958" s="63"/>
      <c r="Q26958" s="63"/>
    </row>
    <row r="26959" spans="15:17">
      <c r="O26959" s="55"/>
      <c r="P26959" s="63"/>
      <c r="Q26959" s="63"/>
    </row>
    <row r="26960" spans="15:17">
      <c r="O26960" s="55"/>
      <c r="P26960" s="63"/>
      <c r="Q26960" s="63"/>
    </row>
    <row r="26961" spans="15:17">
      <c r="O26961" s="55"/>
      <c r="P26961" s="63"/>
      <c r="Q26961" s="63"/>
    </row>
    <row r="26962" spans="15:17">
      <c r="O26962" s="55"/>
      <c r="P26962" s="63"/>
      <c r="Q26962" s="63"/>
    </row>
    <row r="26963" spans="15:17">
      <c r="O26963" s="55"/>
      <c r="P26963" s="63"/>
      <c r="Q26963" s="63"/>
    </row>
    <row r="26964" spans="15:17">
      <c r="O26964" s="55"/>
      <c r="P26964" s="63"/>
      <c r="Q26964" s="63"/>
    </row>
    <row r="26965" spans="15:17">
      <c r="O26965" s="55"/>
      <c r="P26965" s="63"/>
      <c r="Q26965" s="63"/>
    </row>
    <row r="26966" spans="15:17">
      <c r="O26966" s="55"/>
      <c r="P26966" s="63"/>
      <c r="Q26966" s="63"/>
    </row>
    <row r="26967" spans="15:17">
      <c r="O26967" s="55"/>
      <c r="P26967" s="63"/>
      <c r="Q26967" s="63"/>
    </row>
    <row r="26968" spans="15:17">
      <c r="O26968" s="55"/>
      <c r="P26968" s="63"/>
      <c r="Q26968" s="63"/>
    </row>
    <row r="26969" spans="15:17">
      <c r="O26969" s="55"/>
      <c r="P26969" s="63"/>
      <c r="Q26969" s="63"/>
    </row>
    <row r="26970" spans="15:17">
      <c r="O26970" s="55"/>
      <c r="P26970" s="63"/>
      <c r="Q26970" s="63"/>
    </row>
    <row r="26971" spans="15:17">
      <c r="O26971" s="55"/>
      <c r="P26971" s="63"/>
      <c r="Q26971" s="63"/>
    </row>
    <row r="26972" spans="15:17">
      <c r="O26972" s="55"/>
      <c r="P26972" s="63"/>
      <c r="Q26972" s="63"/>
    </row>
    <row r="26973" spans="15:17">
      <c r="O26973" s="55"/>
      <c r="P26973" s="63"/>
      <c r="Q26973" s="63"/>
    </row>
    <row r="26974" spans="15:17">
      <c r="O26974" s="55"/>
      <c r="P26974" s="63"/>
      <c r="Q26974" s="63"/>
    </row>
    <row r="26975" spans="15:17">
      <c r="O26975" s="55"/>
      <c r="P26975" s="63"/>
      <c r="Q26975" s="63"/>
    </row>
    <row r="26976" spans="15:17">
      <c r="O26976" s="55"/>
      <c r="P26976" s="63"/>
      <c r="Q26976" s="63"/>
    </row>
    <row r="26977" spans="15:17">
      <c r="O26977" s="55"/>
      <c r="P26977" s="63"/>
      <c r="Q26977" s="63"/>
    </row>
    <row r="26978" spans="15:17">
      <c r="O26978" s="55"/>
      <c r="P26978" s="63"/>
      <c r="Q26978" s="63"/>
    </row>
    <row r="26979" spans="15:17">
      <c r="O26979" s="55"/>
      <c r="P26979" s="63"/>
      <c r="Q26979" s="63"/>
    </row>
    <row r="26980" spans="15:17">
      <c r="O26980" s="55"/>
      <c r="P26980" s="63"/>
      <c r="Q26980" s="63"/>
    </row>
    <row r="26981" spans="15:17">
      <c r="O26981" s="55"/>
      <c r="P26981" s="63"/>
      <c r="Q26981" s="63"/>
    </row>
    <row r="26982" spans="15:17">
      <c r="O26982" s="55"/>
      <c r="P26982" s="63"/>
      <c r="Q26982" s="63"/>
    </row>
    <row r="26983" spans="15:17">
      <c r="O26983" s="55"/>
      <c r="P26983" s="63"/>
      <c r="Q26983" s="63"/>
    </row>
    <row r="26984" spans="15:17">
      <c r="O26984" s="55"/>
      <c r="P26984" s="63"/>
      <c r="Q26984" s="63"/>
    </row>
    <row r="26985" spans="15:17">
      <c r="O26985" s="55"/>
      <c r="P26985" s="63"/>
      <c r="Q26985" s="63"/>
    </row>
    <row r="26986" spans="15:17">
      <c r="O26986" s="55"/>
      <c r="P26986" s="63"/>
      <c r="Q26986" s="63"/>
    </row>
    <row r="26987" spans="15:17">
      <c r="O26987" s="55"/>
      <c r="P26987" s="63"/>
      <c r="Q26987" s="63"/>
    </row>
    <row r="26988" spans="15:17">
      <c r="O26988" s="55"/>
      <c r="P26988" s="63"/>
      <c r="Q26988" s="63"/>
    </row>
    <row r="26989" spans="15:17">
      <c r="O26989" s="55"/>
      <c r="P26989" s="63"/>
      <c r="Q26989" s="63"/>
    </row>
    <row r="26990" spans="15:17">
      <c r="O26990" s="55"/>
      <c r="P26990" s="63"/>
      <c r="Q26990" s="63"/>
    </row>
    <row r="26991" spans="15:17">
      <c r="O26991" s="55"/>
      <c r="P26991" s="63"/>
      <c r="Q26991" s="63"/>
    </row>
    <row r="26992" spans="15:17">
      <c r="O26992" s="55"/>
      <c r="P26992" s="63"/>
      <c r="Q26992" s="63"/>
    </row>
    <row r="26993" spans="15:17">
      <c r="O26993" s="55"/>
      <c r="P26993" s="63"/>
      <c r="Q26993" s="63"/>
    </row>
    <row r="26994" spans="15:17">
      <c r="O26994" s="55"/>
      <c r="P26994" s="63"/>
      <c r="Q26994" s="63"/>
    </row>
    <row r="26995" spans="15:17">
      <c r="O26995" s="55"/>
      <c r="P26995" s="63"/>
      <c r="Q26995" s="63"/>
    </row>
    <row r="26996" spans="15:17">
      <c r="O26996" s="55"/>
      <c r="P26996" s="63"/>
      <c r="Q26996" s="63"/>
    </row>
    <row r="26997" spans="15:17">
      <c r="O26997" s="55"/>
      <c r="P26997" s="63"/>
      <c r="Q26997" s="63"/>
    </row>
    <row r="26998" spans="15:17">
      <c r="O26998" s="55"/>
      <c r="P26998" s="63"/>
      <c r="Q26998" s="63"/>
    </row>
    <row r="26999" spans="15:17">
      <c r="O26999" s="55"/>
      <c r="P26999" s="63"/>
      <c r="Q26999" s="63"/>
    </row>
    <row r="27000" spans="15:17">
      <c r="O27000" s="55"/>
      <c r="P27000" s="63"/>
      <c r="Q27000" s="63"/>
    </row>
    <row r="27001" spans="15:17">
      <c r="O27001" s="55"/>
      <c r="P27001" s="63"/>
      <c r="Q27001" s="63"/>
    </row>
    <row r="27002" spans="15:17">
      <c r="O27002" s="55"/>
      <c r="P27002" s="63"/>
      <c r="Q27002" s="63"/>
    </row>
    <row r="27003" spans="15:17">
      <c r="O27003" s="55"/>
      <c r="P27003" s="63"/>
      <c r="Q27003" s="63"/>
    </row>
    <row r="27004" spans="15:17">
      <c r="O27004" s="55"/>
      <c r="P27004" s="63"/>
      <c r="Q27004" s="63"/>
    </row>
    <row r="27005" spans="15:17">
      <c r="O27005" s="55"/>
      <c r="P27005" s="63"/>
      <c r="Q27005" s="63"/>
    </row>
    <row r="27006" spans="15:17">
      <c r="O27006" s="55"/>
      <c r="P27006" s="63"/>
      <c r="Q27006" s="63"/>
    </row>
    <row r="27007" spans="15:17">
      <c r="O27007" s="55"/>
      <c r="P27007" s="63"/>
      <c r="Q27007" s="63"/>
    </row>
    <row r="27008" spans="15:17">
      <c r="O27008" s="55"/>
      <c r="P27008" s="63"/>
      <c r="Q27008" s="63"/>
    </row>
    <row r="27009" spans="15:17">
      <c r="O27009" s="55"/>
      <c r="P27009" s="63"/>
      <c r="Q27009" s="63"/>
    </row>
    <row r="27010" spans="15:17">
      <c r="O27010" s="55"/>
      <c r="P27010" s="63"/>
      <c r="Q27010" s="63"/>
    </row>
    <row r="27011" spans="15:17">
      <c r="O27011" s="55"/>
      <c r="P27011" s="63"/>
      <c r="Q27011" s="63"/>
    </row>
    <row r="27012" spans="15:17">
      <c r="O27012" s="55"/>
      <c r="P27012" s="63"/>
      <c r="Q27012" s="63"/>
    </row>
    <row r="27013" spans="15:17">
      <c r="O27013" s="55"/>
      <c r="P27013" s="63"/>
      <c r="Q27013" s="63"/>
    </row>
    <row r="27014" spans="15:17">
      <c r="O27014" s="55"/>
      <c r="P27014" s="63"/>
      <c r="Q27014" s="63"/>
    </row>
    <row r="27015" spans="15:17">
      <c r="O27015" s="55"/>
      <c r="P27015" s="63"/>
      <c r="Q27015" s="63"/>
    </row>
    <row r="27016" spans="15:17">
      <c r="O27016" s="55"/>
      <c r="P27016" s="63"/>
      <c r="Q27016" s="63"/>
    </row>
    <row r="27017" spans="15:17">
      <c r="O27017" s="55"/>
      <c r="P27017" s="63"/>
      <c r="Q27017" s="63"/>
    </row>
    <row r="27018" spans="15:17">
      <c r="O27018" s="55"/>
      <c r="P27018" s="63"/>
      <c r="Q27018" s="63"/>
    </row>
    <row r="27019" spans="15:17">
      <c r="O27019" s="55"/>
      <c r="P27019" s="63"/>
      <c r="Q27019" s="63"/>
    </row>
    <row r="27020" spans="15:17">
      <c r="O27020" s="55"/>
      <c r="P27020" s="63"/>
      <c r="Q27020" s="63"/>
    </row>
    <row r="27021" spans="15:17">
      <c r="O27021" s="55"/>
      <c r="P27021" s="63"/>
      <c r="Q27021" s="63"/>
    </row>
    <row r="27022" spans="15:17">
      <c r="O27022" s="55"/>
      <c r="P27022" s="63"/>
      <c r="Q27022" s="63"/>
    </row>
    <row r="27023" spans="15:17">
      <c r="O27023" s="55"/>
      <c r="P27023" s="63"/>
      <c r="Q27023" s="63"/>
    </row>
    <row r="27024" spans="15:17">
      <c r="O27024" s="55"/>
      <c r="P27024" s="63"/>
      <c r="Q27024" s="63"/>
    </row>
    <row r="27025" spans="15:17">
      <c r="O27025" s="55"/>
      <c r="P27025" s="63"/>
      <c r="Q27025" s="63"/>
    </row>
    <row r="27026" spans="15:17">
      <c r="O27026" s="55"/>
      <c r="P27026" s="63"/>
      <c r="Q27026" s="63"/>
    </row>
    <row r="27027" spans="15:17">
      <c r="O27027" s="55"/>
      <c r="P27027" s="63"/>
      <c r="Q27027" s="63"/>
    </row>
    <row r="27028" spans="15:17">
      <c r="O27028" s="55"/>
      <c r="P27028" s="63"/>
      <c r="Q27028" s="63"/>
    </row>
    <row r="27029" spans="15:17">
      <c r="O27029" s="55"/>
      <c r="P27029" s="63"/>
      <c r="Q27029" s="63"/>
    </row>
    <row r="27030" spans="15:17">
      <c r="O27030" s="55"/>
      <c r="P27030" s="63"/>
      <c r="Q27030" s="63"/>
    </row>
    <row r="27031" spans="15:17">
      <c r="O27031" s="55"/>
      <c r="P27031" s="63"/>
      <c r="Q27031" s="63"/>
    </row>
    <row r="27032" spans="15:17">
      <c r="O27032" s="55"/>
      <c r="P27032" s="63"/>
      <c r="Q27032" s="63"/>
    </row>
    <row r="27033" spans="15:17">
      <c r="O27033" s="55"/>
      <c r="P27033" s="63"/>
      <c r="Q27033" s="63"/>
    </row>
    <row r="27034" spans="15:17">
      <c r="O27034" s="55"/>
      <c r="P27034" s="63"/>
      <c r="Q27034" s="63"/>
    </row>
    <row r="27035" spans="15:17">
      <c r="O27035" s="55"/>
      <c r="P27035" s="63"/>
      <c r="Q27035" s="63"/>
    </row>
    <row r="27036" spans="15:17">
      <c r="O27036" s="55"/>
      <c r="P27036" s="63"/>
      <c r="Q27036" s="63"/>
    </row>
    <row r="27037" spans="15:17">
      <c r="O27037" s="55"/>
      <c r="P27037" s="63"/>
      <c r="Q27037" s="63"/>
    </row>
    <row r="27038" spans="15:17">
      <c r="O27038" s="55"/>
      <c r="P27038" s="63"/>
      <c r="Q27038" s="63"/>
    </row>
    <row r="27039" spans="15:17">
      <c r="O27039" s="55"/>
      <c r="P27039" s="63"/>
      <c r="Q27039" s="63"/>
    </row>
    <row r="27040" spans="15:17">
      <c r="O27040" s="55"/>
      <c r="P27040" s="63"/>
      <c r="Q27040" s="63"/>
    </row>
    <row r="27041" spans="15:17">
      <c r="O27041" s="55"/>
      <c r="P27041" s="63"/>
      <c r="Q27041" s="63"/>
    </row>
    <row r="27042" spans="15:17">
      <c r="O27042" s="55"/>
      <c r="P27042" s="63"/>
      <c r="Q27042" s="63"/>
    </row>
    <row r="27043" spans="15:17">
      <c r="O27043" s="55"/>
      <c r="P27043" s="63"/>
      <c r="Q27043" s="63"/>
    </row>
    <row r="27044" spans="15:17">
      <c r="O27044" s="55"/>
      <c r="P27044" s="63"/>
      <c r="Q27044" s="63"/>
    </row>
    <row r="27045" spans="15:17">
      <c r="O27045" s="55"/>
      <c r="P27045" s="63"/>
      <c r="Q27045" s="63"/>
    </row>
    <row r="27046" spans="15:17">
      <c r="O27046" s="55"/>
      <c r="P27046" s="63"/>
      <c r="Q27046" s="63"/>
    </row>
    <row r="27047" spans="15:17">
      <c r="O27047" s="55"/>
      <c r="P27047" s="63"/>
      <c r="Q27047" s="63"/>
    </row>
    <row r="27048" spans="15:17">
      <c r="O27048" s="55"/>
      <c r="P27048" s="63"/>
      <c r="Q27048" s="63"/>
    </row>
    <row r="27049" spans="15:17">
      <c r="O27049" s="55"/>
      <c r="P27049" s="63"/>
      <c r="Q27049" s="63"/>
    </row>
    <row r="27050" spans="15:17">
      <c r="O27050" s="55"/>
      <c r="P27050" s="63"/>
      <c r="Q27050" s="63"/>
    </row>
    <row r="27051" spans="15:17">
      <c r="O27051" s="55"/>
      <c r="P27051" s="63"/>
      <c r="Q27051" s="63"/>
    </row>
    <row r="27052" spans="15:17">
      <c r="O27052" s="55"/>
      <c r="P27052" s="63"/>
      <c r="Q27052" s="63"/>
    </row>
    <row r="27053" spans="15:17">
      <c r="O27053" s="55"/>
      <c r="P27053" s="63"/>
      <c r="Q27053" s="63"/>
    </row>
    <row r="27054" spans="15:17">
      <c r="O27054" s="55"/>
      <c r="P27054" s="63"/>
      <c r="Q27054" s="63"/>
    </row>
    <row r="27055" spans="15:17">
      <c r="O27055" s="55"/>
      <c r="P27055" s="63"/>
      <c r="Q27055" s="63"/>
    </row>
    <row r="27056" spans="15:17">
      <c r="O27056" s="55"/>
      <c r="P27056" s="63"/>
      <c r="Q27056" s="63"/>
    </row>
    <row r="27057" spans="15:17">
      <c r="O27057" s="55"/>
      <c r="P27057" s="63"/>
      <c r="Q27057" s="63"/>
    </row>
    <row r="27058" spans="15:17">
      <c r="O27058" s="55"/>
      <c r="P27058" s="63"/>
      <c r="Q27058" s="63"/>
    </row>
    <row r="27059" spans="15:17">
      <c r="O27059" s="55"/>
      <c r="P27059" s="63"/>
      <c r="Q27059" s="63"/>
    </row>
    <row r="27060" spans="15:17">
      <c r="O27060" s="55"/>
      <c r="P27060" s="63"/>
      <c r="Q27060" s="63"/>
    </row>
    <row r="27061" spans="15:17">
      <c r="O27061" s="55"/>
      <c r="P27061" s="63"/>
      <c r="Q27061" s="63"/>
    </row>
    <row r="27062" spans="15:17">
      <c r="O27062" s="55"/>
      <c r="P27062" s="63"/>
      <c r="Q27062" s="63"/>
    </row>
    <row r="27063" spans="15:17">
      <c r="O27063" s="55"/>
      <c r="P27063" s="63"/>
      <c r="Q27063" s="63"/>
    </row>
    <row r="27064" spans="15:17">
      <c r="O27064" s="55"/>
      <c r="P27064" s="63"/>
      <c r="Q27064" s="63"/>
    </row>
    <row r="27065" spans="15:17">
      <c r="O27065" s="55"/>
      <c r="P27065" s="63"/>
      <c r="Q27065" s="63"/>
    </row>
    <row r="27066" spans="15:17">
      <c r="O27066" s="55"/>
      <c r="P27066" s="63"/>
      <c r="Q27066" s="63"/>
    </row>
    <row r="27067" spans="15:17">
      <c r="O27067" s="55"/>
      <c r="P27067" s="63"/>
      <c r="Q27067" s="63"/>
    </row>
    <row r="27068" spans="15:17">
      <c r="O27068" s="55"/>
      <c r="P27068" s="63"/>
      <c r="Q27068" s="63"/>
    </row>
    <row r="27069" spans="15:17">
      <c r="O27069" s="55"/>
      <c r="P27069" s="63"/>
      <c r="Q27069" s="63"/>
    </row>
    <row r="27070" spans="15:17">
      <c r="O27070" s="55"/>
      <c r="P27070" s="63"/>
      <c r="Q27070" s="63"/>
    </row>
    <row r="27071" spans="15:17">
      <c r="O27071" s="55"/>
      <c r="P27071" s="63"/>
      <c r="Q27071" s="63"/>
    </row>
    <row r="27072" spans="15:17">
      <c r="O27072" s="55"/>
      <c r="P27072" s="63"/>
      <c r="Q27072" s="63"/>
    </row>
    <row r="27073" spans="15:17">
      <c r="O27073" s="55"/>
      <c r="P27073" s="63"/>
      <c r="Q27073" s="63"/>
    </row>
    <row r="27074" spans="15:17">
      <c r="O27074" s="55"/>
      <c r="P27074" s="63"/>
      <c r="Q27074" s="63"/>
    </row>
    <row r="27075" spans="15:17">
      <c r="O27075" s="55"/>
      <c r="P27075" s="63"/>
      <c r="Q27075" s="63"/>
    </row>
    <row r="27076" spans="15:17">
      <c r="O27076" s="55"/>
      <c r="P27076" s="63"/>
      <c r="Q27076" s="63"/>
    </row>
    <row r="27077" spans="15:17">
      <c r="O27077" s="55"/>
      <c r="P27077" s="63"/>
      <c r="Q27077" s="63"/>
    </row>
    <row r="27078" spans="15:17">
      <c r="O27078" s="55"/>
      <c r="P27078" s="63"/>
      <c r="Q27078" s="63"/>
    </row>
    <row r="27079" spans="15:17">
      <c r="O27079" s="55"/>
      <c r="P27079" s="63"/>
      <c r="Q27079" s="63"/>
    </row>
    <row r="27080" spans="15:17">
      <c r="O27080" s="55"/>
      <c r="P27080" s="63"/>
      <c r="Q27080" s="63"/>
    </row>
    <row r="27081" spans="15:17">
      <c r="O27081" s="55"/>
      <c r="P27081" s="63"/>
      <c r="Q27081" s="63"/>
    </row>
    <row r="27082" spans="15:17">
      <c r="O27082" s="55"/>
      <c r="P27082" s="63"/>
      <c r="Q27082" s="63"/>
    </row>
    <row r="27083" spans="15:17">
      <c r="O27083" s="55"/>
      <c r="P27083" s="63"/>
      <c r="Q27083" s="63"/>
    </row>
    <row r="27084" spans="15:17">
      <c r="O27084" s="55"/>
      <c r="P27084" s="63"/>
      <c r="Q27084" s="63"/>
    </row>
    <row r="27085" spans="15:17">
      <c r="O27085" s="55"/>
      <c r="P27085" s="63"/>
      <c r="Q27085" s="63"/>
    </row>
    <row r="27086" spans="15:17">
      <c r="O27086" s="55"/>
      <c r="P27086" s="63"/>
      <c r="Q27086" s="63"/>
    </row>
    <row r="27087" spans="15:17">
      <c r="O27087" s="55"/>
      <c r="P27087" s="63"/>
      <c r="Q27087" s="63"/>
    </row>
    <row r="27088" spans="15:17">
      <c r="O27088" s="55"/>
      <c r="P27088" s="63"/>
      <c r="Q27088" s="63"/>
    </row>
    <row r="27089" spans="15:17">
      <c r="O27089" s="55"/>
      <c r="P27089" s="63"/>
      <c r="Q27089" s="63"/>
    </row>
    <row r="27090" spans="15:17">
      <c r="O27090" s="55"/>
      <c r="P27090" s="63"/>
      <c r="Q27090" s="63"/>
    </row>
    <row r="27091" spans="15:17">
      <c r="O27091" s="55"/>
      <c r="P27091" s="63"/>
      <c r="Q27091" s="63"/>
    </row>
    <row r="27092" spans="15:17">
      <c r="O27092" s="55"/>
      <c r="P27092" s="63"/>
      <c r="Q27092" s="63"/>
    </row>
    <row r="27093" spans="15:17">
      <c r="O27093" s="55"/>
      <c r="P27093" s="63"/>
      <c r="Q27093" s="63"/>
    </row>
    <row r="27094" spans="15:17">
      <c r="O27094" s="55"/>
      <c r="P27094" s="63"/>
      <c r="Q27094" s="63"/>
    </row>
    <row r="27095" spans="15:17">
      <c r="O27095" s="55"/>
      <c r="P27095" s="63"/>
      <c r="Q27095" s="63"/>
    </row>
    <row r="27096" spans="15:17">
      <c r="O27096" s="55"/>
      <c r="P27096" s="63"/>
      <c r="Q27096" s="63"/>
    </row>
    <row r="27097" spans="15:17">
      <c r="O27097" s="55"/>
      <c r="P27097" s="63"/>
      <c r="Q27097" s="63"/>
    </row>
    <row r="27098" spans="15:17">
      <c r="O27098" s="55"/>
      <c r="P27098" s="63"/>
      <c r="Q27098" s="63"/>
    </row>
    <row r="27099" spans="15:17">
      <c r="O27099" s="55"/>
      <c r="P27099" s="63"/>
      <c r="Q27099" s="63"/>
    </row>
    <row r="27100" spans="15:17">
      <c r="O27100" s="55"/>
      <c r="P27100" s="63"/>
      <c r="Q27100" s="63"/>
    </row>
    <row r="27101" spans="15:17">
      <c r="O27101" s="55"/>
      <c r="P27101" s="63"/>
      <c r="Q27101" s="63"/>
    </row>
    <row r="27102" spans="15:17">
      <c r="O27102" s="55"/>
      <c r="P27102" s="63"/>
      <c r="Q27102" s="63"/>
    </row>
    <row r="27103" spans="15:17">
      <c r="O27103" s="55"/>
      <c r="P27103" s="63"/>
      <c r="Q27103" s="63"/>
    </row>
    <row r="27104" spans="15:17">
      <c r="O27104" s="55"/>
      <c r="P27104" s="63"/>
      <c r="Q27104" s="63"/>
    </row>
    <row r="27105" spans="15:17">
      <c r="O27105" s="55"/>
      <c r="P27105" s="63"/>
      <c r="Q27105" s="63"/>
    </row>
    <row r="27106" spans="15:17">
      <c r="O27106" s="55"/>
      <c r="P27106" s="63"/>
      <c r="Q27106" s="63"/>
    </row>
    <row r="27107" spans="15:17">
      <c r="O27107" s="55"/>
      <c r="P27107" s="63"/>
      <c r="Q27107" s="63"/>
    </row>
    <row r="27108" spans="15:17">
      <c r="O27108" s="55"/>
      <c r="P27108" s="63"/>
      <c r="Q27108" s="63"/>
    </row>
    <row r="27109" spans="15:17">
      <c r="O27109" s="55"/>
      <c r="P27109" s="63"/>
      <c r="Q27109" s="63"/>
    </row>
    <row r="27110" spans="15:17">
      <c r="O27110" s="55"/>
      <c r="P27110" s="63"/>
      <c r="Q27110" s="63"/>
    </row>
    <row r="27111" spans="15:17">
      <c r="O27111" s="55"/>
      <c r="P27111" s="63"/>
      <c r="Q27111" s="63"/>
    </row>
    <row r="27112" spans="15:17">
      <c r="O27112" s="55"/>
      <c r="P27112" s="63"/>
      <c r="Q27112" s="63"/>
    </row>
    <row r="27113" spans="15:17">
      <c r="O27113" s="55"/>
      <c r="P27113" s="63"/>
      <c r="Q27113" s="63"/>
    </row>
    <row r="27114" spans="15:17">
      <c r="O27114" s="55"/>
      <c r="P27114" s="63"/>
      <c r="Q27114" s="63"/>
    </row>
    <row r="27115" spans="15:17">
      <c r="O27115" s="55"/>
      <c r="P27115" s="63"/>
      <c r="Q27115" s="63"/>
    </row>
    <row r="27116" spans="15:17">
      <c r="O27116" s="55"/>
      <c r="P27116" s="63"/>
      <c r="Q27116" s="63"/>
    </row>
    <row r="27117" spans="15:17">
      <c r="O27117" s="55"/>
      <c r="P27117" s="63"/>
      <c r="Q27117" s="63"/>
    </row>
    <row r="27118" spans="15:17">
      <c r="O27118" s="55"/>
      <c r="P27118" s="63"/>
      <c r="Q27118" s="63"/>
    </row>
    <row r="27119" spans="15:17">
      <c r="O27119" s="55"/>
      <c r="P27119" s="63"/>
      <c r="Q27119" s="63"/>
    </row>
    <row r="27120" spans="15:17">
      <c r="O27120" s="55"/>
      <c r="P27120" s="63"/>
      <c r="Q27120" s="63"/>
    </row>
    <row r="27121" spans="15:17">
      <c r="O27121" s="55"/>
      <c r="P27121" s="63"/>
      <c r="Q27121" s="63"/>
    </row>
    <row r="27122" spans="15:17">
      <c r="O27122" s="55"/>
      <c r="P27122" s="63"/>
      <c r="Q27122" s="63"/>
    </row>
    <row r="27123" spans="15:17">
      <c r="O27123" s="55"/>
      <c r="P27123" s="63"/>
      <c r="Q27123" s="63"/>
    </row>
    <row r="27124" spans="15:17">
      <c r="O27124" s="55"/>
      <c r="P27124" s="63"/>
      <c r="Q27124" s="63"/>
    </row>
    <row r="27125" spans="15:17">
      <c r="O27125" s="55"/>
      <c r="P27125" s="63"/>
      <c r="Q27125" s="63"/>
    </row>
    <row r="27126" spans="15:17">
      <c r="O27126" s="55"/>
      <c r="P27126" s="63"/>
      <c r="Q27126" s="63"/>
    </row>
    <row r="27127" spans="15:17">
      <c r="O27127" s="55"/>
      <c r="P27127" s="63"/>
      <c r="Q27127" s="63"/>
    </row>
    <row r="27128" spans="15:17">
      <c r="O27128" s="55"/>
      <c r="P27128" s="63"/>
      <c r="Q27128" s="63"/>
    </row>
    <row r="27129" spans="15:17">
      <c r="O27129" s="55"/>
      <c r="P27129" s="63"/>
      <c r="Q27129" s="63"/>
    </row>
    <row r="27130" spans="15:17">
      <c r="O27130" s="55"/>
      <c r="P27130" s="63"/>
      <c r="Q27130" s="63"/>
    </row>
    <row r="27131" spans="15:17">
      <c r="O27131" s="55"/>
      <c r="P27131" s="63"/>
      <c r="Q27131" s="63"/>
    </row>
    <row r="27132" spans="15:17">
      <c r="O27132" s="55"/>
      <c r="P27132" s="63"/>
      <c r="Q27132" s="63"/>
    </row>
    <row r="27133" spans="15:17">
      <c r="O27133" s="55"/>
      <c r="P27133" s="63"/>
      <c r="Q27133" s="63"/>
    </row>
    <row r="27134" spans="15:17">
      <c r="O27134" s="55"/>
      <c r="P27134" s="63"/>
      <c r="Q27134" s="63"/>
    </row>
    <row r="27135" spans="15:17">
      <c r="O27135" s="55"/>
      <c r="P27135" s="63"/>
      <c r="Q27135" s="63"/>
    </row>
    <row r="27136" spans="15:17">
      <c r="O27136" s="55"/>
      <c r="P27136" s="63"/>
      <c r="Q27136" s="63"/>
    </row>
    <row r="27137" spans="15:17">
      <c r="O27137" s="55"/>
      <c r="P27137" s="63"/>
      <c r="Q27137" s="63"/>
    </row>
    <row r="27138" spans="15:17">
      <c r="O27138" s="55"/>
      <c r="P27138" s="63"/>
      <c r="Q27138" s="63"/>
    </row>
    <row r="27139" spans="15:17">
      <c r="P27139" s="63"/>
      <c r="Q27139" s="63"/>
    </row>
    <row r="27140" spans="15:17">
      <c r="P27140" s="63"/>
      <c r="Q27140" s="63"/>
    </row>
    <row r="27141" spans="15:17">
      <c r="P27141" s="63"/>
      <c r="Q27141" s="63"/>
    </row>
    <row r="27142" spans="15:17">
      <c r="P27142" s="63"/>
      <c r="Q27142" s="63"/>
    </row>
    <row r="27143" spans="15:17">
      <c r="P27143" s="63"/>
      <c r="Q27143" s="63"/>
    </row>
    <row r="27144" spans="15:17">
      <c r="P27144" s="63"/>
      <c r="Q27144" s="63"/>
    </row>
    <row r="27145" spans="15:17">
      <c r="P27145" s="63"/>
      <c r="Q27145" s="63"/>
    </row>
    <row r="27146" spans="15:17">
      <c r="P27146" s="63"/>
      <c r="Q27146" s="63"/>
    </row>
    <row r="27147" spans="15:17">
      <c r="P27147" s="63"/>
      <c r="Q27147" s="63"/>
    </row>
    <row r="27148" spans="15:17">
      <c r="P27148" s="63"/>
      <c r="Q27148" s="63"/>
    </row>
    <row r="27149" spans="15:17">
      <c r="P27149" s="63"/>
      <c r="Q27149" s="63"/>
    </row>
    <row r="27150" spans="15:17">
      <c r="P27150" s="63"/>
      <c r="Q27150" s="63"/>
    </row>
    <row r="27151" spans="15:17">
      <c r="P27151" s="63"/>
      <c r="Q27151" s="63"/>
    </row>
    <row r="27152" spans="15:17">
      <c r="P27152" s="63"/>
      <c r="Q27152" s="63"/>
    </row>
    <row r="27153" spans="16:17">
      <c r="P27153" s="63"/>
      <c r="Q27153" s="63"/>
    </row>
    <row r="27154" spans="16:17">
      <c r="P27154" s="63"/>
      <c r="Q27154" s="63"/>
    </row>
    <row r="27155" spans="16:17">
      <c r="P27155" s="63"/>
      <c r="Q27155" s="63"/>
    </row>
    <row r="27156" spans="16:17">
      <c r="P27156" s="63"/>
      <c r="Q27156" s="63"/>
    </row>
    <row r="27157" spans="16:17">
      <c r="P27157" s="63"/>
      <c r="Q27157" s="63"/>
    </row>
    <row r="27158" spans="16:17">
      <c r="P27158" s="63"/>
      <c r="Q27158" s="63"/>
    </row>
    <row r="27159" spans="16:17">
      <c r="P27159" s="63"/>
      <c r="Q27159" s="63"/>
    </row>
    <row r="27160" spans="16:17">
      <c r="P27160" s="63"/>
      <c r="Q27160" s="63"/>
    </row>
    <row r="27161" spans="16:17">
      <c r="P27161" s="63"/>
      <c r="Q27161" s="63"/>
    </row>
    <row r="27162" spans="16:17">
      <c r="P27162" s="63"/>
      <c r="Q27162" s="63"/>
    </row>
    <row r="27163" spans="16:17">
      <c r="P27163" s="63"/>
      <c r="Q27163" s="63"/>
    </row>
    <row r="27164" spans="16:17">
      <c r="P27164" s="63"/>
      <c r="Q27164" s="63"/>
    </row>
    <row r="27165" spans="16:17">
      <c r="P27165" s="63"/>
      <c r="Q27165" s="63"/>
    </row>
    <row r="27166" spans="16:17">
      <c r="P27166" s="63"/>
      <c r="Q27166" s="63"/>
    </row>
    <row r="27167" spans="16:17">
      <c r="P27167" s="63"/>
      <c r="Q27167" s="63"/>
    </row>
    <row r="27168" spans="16:17">
      <c r="P27168" s="63"/>
      <c r="Q27168" s="63"/>
    </row>
    <row r="27169" spans="16:17">
      <c r="P27169" s="63"/>
      <c r="Q27169" s="63"/>
    </row>
    <row r="27170" spans="16:17">
      <c r="P27170" s="63"/>
      <c r="Q27170" s="63"/>
    </row>
    <row r="27171" spans="16:17">
      <c r="P27171" s="63"/>
      <c r="Q27171" s="63"/>
    </row>
    <row r="27172" spans="16:17">
      <c r="P27172" s="63"/>
      <c r="Q27172" s="63"/>
    </row>
    <row r="27173" spans="16:17">
      <c r="P27173" s="63"/>
      <c r="Q27173" s="63"/>
    </row>
    <row r="27174" spans="16:17">
      <c r="P27174" s="63"/>
      <c r="Q27174" s="63"/>
    </row>
    <row r="27175" spans="16:17">
      <c r="P27175" s="63"/>
      <c r="Q27175" s="63"/>
    </row>
    <row r="27176" spans="16:17">
      <c r="P27176" s="63"/>
      <c r="Q27176" s="63"/>
    </row>
    <row r="27177" spans="16:17">
      <c r="P27177" s="63"/>
      <c r="Q27177" s="63"/>
    </row>
    <row r="27178" spans="16:17">
      <c r="P27178" s="63"/>
      <c r="Q27178" s="63"/>
    </row>
    <row r="27179" spans="16:17">
      <c r="P27179" s="63"/>
      <c r="Q27179" s="63"/>
    </row>
    <row r="27180" spans="16:17">
      <c r="P27180" s="63"/>
      <c r="Q27180" s="63"/>
    </row>
    <row r="27181" spans="16:17">
      <c r="P27181" s="63"/>
      <c r="Q27181" s="63"/>
    </row>
    <row r="27182" spans="16:17">
      <c r="P27182" s="63"/>
      <c r="Q27182" s="63"/>
    </row>
    <row r="27183" spans="16:17">
      <c r="P27183" s="63"/>
      <c r="Q27183" s="63"/>
    </row>
    <row r="27184" spans="16:17">
      <c r="P27184" s="63"/>
      <c r="Q27184" s="63"/>
    </row>
    <row r="27185" spans="16:17">
      <c r="P27185" s="63"/>
      <c r="Q27185" s="63"/>
    </row>
    <row r="27186" spans="16:17">
      <c r="P27186" s="63"/>
      <c r="Q27186" s="63"/>
    </row>
    <row r="27187" spans="16:17">
      <c r="P27187" s="63"/>
      <c r="Q27187" s="63"/>
    </row>
    <row r="27188" spans="16:17">
      <c r="P27188" s="63"/>
      <c r="Q27188" s="63"/>
    </row>
    <row r="27189" spans="16:17">
      <c r="P27189" s="63"/>
      <c r="Q27189" s="63"/>
    </row>
    <row r="27190" spans="16:17">
      <c r="P27190" s="63"/>
      <c r="Q27190" s="63"/>
    </row>
    <row r="27191" spans="16:17">
      <c r="P27191" s="63"/>
      <c r="Q27191" s="63"/>
    </row>
    <row r="27192" spans="16:17">
      <c r="P27192" s="63"/>
      <c r="Q27192" s="63"/>
    </row>
    <row r="27193" spans="16:17">
      <c r="P27193" s="63"/>
      <c r="Q27193" s="63"/>
    </row>
    <row r="27194" spans="16:17">
      <c r="P27194" s="63"/>
      <c r="Q27194" s="63"/>
    </row>
    <row r="27195" spans="16:17">
      <c r="P27195" s="63"/>
      <c r="Q27195" s="63"/>
    </row>
    <row r="27196" spans="16:17">
      <c r="P27196" s="63"/>
      <c r="Q27196" s="63"/>
    </row>
    <row r="27197" spans="16:17">
      <c r="P27197" s="63"/>
      <c r="Q27197" s="63"/>
    </row>
    <row r="27198" spans="16:17">
      <c r="P27198" s="63"/>
      <c r="Q27198" s="63"/>
    </row>
    <row r="27199" spans="16:17">
      <c r="P27199" s="63"/>
      <c r="Q27199" s="63"/>
    </row>
    <row r="27200" spans="16:17">
      <c r="P27200" s="63"/>
      <c r="Q27200" s="63"/>
    </row>
    <row r="27201" spans="16:17">
      <c r="P27201" s="63"/>
      <c r="Q27201" s="63"/>
    </row>
    <row r="27202" spans="16:17">
      <c r="P27202" s="63"/>
      <c r="Q27202" s="63"/>
    </row>
    <row r="27203" spans="16:17">
      <c r="P27203" s="63"/>
      <c r="Q27203" s="63"/>
    </row>
    <row r="27204" spans="16:17">
      <c r="P27204" s="63"/>
      <c r="Q27204" s="63"/>
    </row>
    <row r="27205" spans="16:17">
      <c r="P27205" s="63"/>
      <c r="Q27205" s="63"/>
    </row>
    <row r="27206" spans="16:17">
      <c r="P27206" s="63"/>
      <c r="Q27206" s="63"/>
    </row>
    <row r="27207" spans="16:17">
      <c r="P27207" s="63"/>
      <c r="Q27207" s="63"/>
    </row>
    <row r="27208" spans="16:17">
      <c r="P27208" s="63"/>
      <c r="Q27208" s="63"/>
    </row>
    <row r="27209" spans="16:17">
      <c r="P27209" s="63"/>
      <c r="Q27209" s="63"/>
    </row>
    <row r="27210" spans="16:17">
      <c r="P27210" s="63"/>
      <c r="Q27210" s="63"/>
    </row>
    <row r="27211" spans="16:17">
      <c r="P27211" s="63"/>
      <c r="Q27211" s="63"/>
    </row>
    <row r="27212" spans="16:17">
      <c r="P27212" s="63"/>
      <c r="Q27212" s="63"/>
    </row>
    <row r="27213" spans="16:17">
      <c r="P27213" s="63"/>
      <c r="Q27213" s="63"/>
    </row>
    <row r="27214" spans="16:17">
      <c r="P27214" s="63"/>
      <c r="Q27214" s="63"/>
    </row>
    <row r="27215" spans="16:17">
      <c r="P27215" s="63"/>
      <c r="Q27215" s="63"/>
    </row>
    <row r="27216" spans="16:17">
      <c r="P27216" s="63"/>
      <c r="Q27216" s="63"/>
    </row>
    <row r="27217" spans="16:17">
      <c r="P27217" s="63"/>
      <c r="Q27217" s="63"/>
    </row>
    <row r="27218" spans="16:17">
      <c r="P27218" s="63"/>
      <c r="Q27218" s="63"/>
    </row>
    <row r="27219" spans="16:17">
      <c r="P27219" s="63"/>
      <c r="Q27219" s="63"/>
    </row>
    <row r="27220" spans="16:17">
      <c r="P27220" s="63"/>
      <c r="Q27220" s="63"/>
    </row>
    <row r="27221" spans="16:17">
      <c r="P27221" s="63"/>
      <c r="Q27221" s="63"/>
    </row>
    <row r="27222" spans="16:17">
      <c r="P27222" s="63"/>
      <c r="Q27222" s="63"/>
    </row>
    <row r="27223" spans="16:17">
      <c r="P27223" s="63"/>
      <c r="Q27223" s="63"/>
    </row>
    <row r="27224" spans="16:17">
      <c r="P27224" s="63"/>
      <c r="Q27224" s="63"/>
    </row>
    <row r="27225" spans="16:17">
      <c r="P27225" s="63"/>
      <c r="Q27225" s="63"/>
    </row>
    <row r="27226" spans="16:17">
      <c r="P27226" s="63"/>
      <c r="Q27226" s="63"/>
    </row>
    <row r="27227" spans="16:17">
      <c r="P27227" s="63"/>
      <c r="Q27227" s="63"/>
    </row>
    <row r="27228" spans="16:17">
      <c r="P27228" s="63"/>
      <c r="Q27228" s="63"/>
    </row>
    <row r="27229" spans="16:17">
      <c r="P27229" s="63"/>
      <c r="Q27229" s="63"/>
    </row>
    <row r="27230" spans="16:17">
      <c r="P27230" s="63"/>
      <c r="Q27230" s="63"/>
    </row>
    <row r="27231" spans="16:17">
      <c r="P27231" s="63"/>
      <c r="Q27231" s="63"/>
    </row>
    <row r="27232" spans="16:17">
      <c r="P27232" s="63"/>
      <c r="Q27232" s="63"/>
    </row>
    <row r="27233" spans="16:17">
      <c r="P27233" s="63"/>
      <c r="Q27233" s="63"/>
    </row>
    <row r="27234" spans="16:17">
      <c r="P27234" s="63"/>
      <c r="Q27234" s="63"/>
    </row>
    <row r="27235" spans="16:17">
      <c r="P27235" s="63"/>
      <c r="Q27235" s="63"/>
    </row>
    <row r="27236" spans="16:17">
      <c r="P27236" s="63"/>
      <c r="Q27236" s="63"/>
    </row>
    <row r="27237" spans="16:17">
      <c r="P27237" s="63"/>
      <c r="Q27237" s="63"/>
    </row>
    <row r="27238" spans="16:17">
      <c r="P27238" s="63"/>
      <c r="Q27238" s="63"/>
    </row>
    <row r="27239" spans="16:17">
      <c r="P27239" s="63"/>
      <c r="Q27239" s="63"/>
    </row>
    <row r="27240" spans="16:17">
      <c r="P27240" s="63"/>
      <c r="Q27240" s="63"/>
    </row>
    <row r="27241" spans="16:17">
      <c r="P27241" s="63"/>
      <c r="Q27241" s="63"/>
    </row>
    <row r="27242" spans="16:17">
      <c r="P27242" s="63"/>
      <c r="Q27242" s="63"/>
    </row>
    <row r="27243" spans="16:17">
      <c r="P27243" s="63"/>
      <c r="Q27243" s="63"/>
    </row>
    <row r="27244" spans="16:17">
      <c r="P27244" s="63"/>
      <c r="Q27244" s="63"/>
    </row>
    <row r="27245" spans="16:17">
      <c r="P27245" s="63"/>
      <c r="Q27245" s="63"/>
    </row>
    <row r="27246" spans="16:17">
      <c r="P27246" s="63"/>
      <c r="Q27246" s="63"/>
    </row>
    <row r="27247" spans="16:17">
      <c r="P27247" s="63"/>
      <c r="Q27247" s="63"/>
    </row>
    <row r="27248" spans="16:17">
      <c r="P27248" s="63"/>
      <c r="Q27248" s="63"/>
    </row>
    <row r="27249" spans="16:17">
      <c r="P27249" s="63"/>
      <c r="Q27249" s="63"/>
    </row>
    <row r="27250" spans="16:17">
      <c r="P27250" s="63"/>
      <c r="Q27250" s="63"/>
    </row>
    <row r="27251" spans="16:17">
      <c r="P27251" s="63"/>
      <c r="Q27251" s="63"/>
    </row>
    <row r="27252" spans="16:17">
      <c r="P27252" s="63"/>
      <c r="Q27252" s="63"/>
    </row>
    <row r="27253" spans="16:17">
      <c r="P27253" s="63"/>
      <c r="Q27253" s="63"/>
    </row>
    <row r="27254" spans="16:17">
      <c r="P27254" s="63"/>
      <c r="Q27254" s="63"/>
    </row>
    <row r="27255" spans="16:17">
      <c r="P27255" s="63"/>
      <c r="Q27255" s="63"/>
    </row>
    <row r="27256" spans="16:17">
      <c r="P27256" s="63"/>
      <c r="Q27256" s="63"/>
    </row>
    <row r="27257" spans="16:17">
      <c r="P27257" s="63"/>
      <c r="Q27257" s="63"/>
    </row>
    <row r="27258" spans="16:17">
      <c r="P27258" s="63"/>
      <c r="Q27258" s="63"/>
    </row>
    <row r="27259" spans="16:17">
      <c r="P27259" s="63"/>
      <c r="Q27259" s="63"/>
    </row>
    <row r="27260" spans="16:17">
      <c r="P27260" s="63"/>
      <c r="Q27260" s="63"/>
    </row>
    <row r="27261" spans="16:17">
      <c r="P27261" s="63"/>
      <c r="Q27261" s="63"/>
    </row>
    <row r="27262" spans="16:17">
      <c r="P27262" s="63"/>
      <c r="Q27262" s="63"/>
    </row>
    <row r="27263" spans="16:17">
      <c r="P27263" s="63"/>
      <c r="Q27263" s="63"/>
    </row>
    <row r="27264" spans="16:17">
      <c r="P27264" s="63"/>
      <c r="Q27264" s="63"/>
    </row>
    <row r="27265" spans="16:17">
      <c r="P27265" s="63"/>
      <c r="Q27265" s="63"/>
    </row>
    <row r="27266" spans="16:17">
      <c r="P27266" s="63"/>
      <c r="Q27266" s="63"/>
    </row>
    <row r="27267" spans="16:17">
      <c r="P27267" s="63"/>
      <c r="Q27267" s="63"/>
    </row>
    <row r="27268" spans="16:17">
      <c r="P27268" s="63"/>
      <c r="Q27268" s="63"/>
    </row>
    <row r="27269" spans="16:17">
      <c r="P27269" s="63"/>
      <c r="Q27269" s="63"/>
    </row>
    <row r="27270" spans="16:17">
      <c r="P27270" s="63"/>
      <c r="Q27270" s="63"/>
    </row>
    <row r="27271" spans="16:17">
      <c r="P27271" s="63"/>
      <c r="Q27271" s="63"/>
    </row>
    <row r="27272" spans="16:17">
      <c r="P27272" s="63"/>
      <c r="Q27272" s="63"/>
    </row>
    <row r="27273" spans="16:17">
      <c r="P27273" s="63"/>
      <c r="Q27273" s="63"/>
    </row>
    <row r="27274" spans="16:17">
      <c r="P27274" s="63"/>
      <c r="Q27274" s="63"/>
    </row>
    <row r="27275" spans="16:17">
      <c r="P27275" s="63"/>
      <c r="Q27275" s="63"/>
    </row>
    <row r="27276" spans="16:17">
      <c r="P27276" s="63"/>
      <c r="Q27276" s="63"/>
    </row>
    <row r="27277" spans="16:17">
      <c r="P27277" s="63"/>
      <c r="Q27277" s="63"/>
    </row>
    <row r="27278" spans="16:17">
      <c r="P27278" s="63"/>
      <c r="Q27278" s="63"/>
    </row>
    <row r="27279" spans="16:17">
      <c r="P27279" s="63"/>
      <c r="Q27279" s="63"/>
    </row>
    <row r="27280" spans="16:17">
      <c r="P27280" s="63"/>
      <c r="Q27280" s="63"/>
    </row>
    <row r="27281" spans="16:17">
      <c r="P27281" s="63"/>
      <c r="Q27281" s="63"/>
    </row>
    <row r="27282" spans="16:17">
      <c r="P27282" s="63"/>
      <c r="Q27282" s="63"/>
    </row>
    <row r="27283" spans="16:17">
      <c r="P27283" s="63"/>
      <c r="Q27283" s="63"/>
    </row>
    <row r="27284" spans="16:17">
      <c r="P27284" s="63"/>
      <c r="Q27284" s="63"/>
    </row>
    <row r="27285" spans="16:17">
      <c r="P27285" s="63"/>
      <c r="Q27285" s="63"/>
    </row>
    <row r="27286" spans="16:17">
      <c r="P27286" s="63"/>
      <c r="Q27286" s="63"/>
    </row>
    <row r="27287" spans="16:17">
      <c r="P27287" s="63"/>
      <c r="Q27287" s="63"/>
    </row>
    <row r="27288" spans="16:17">
      <c r="P27288" s="63"/>
      <c r="Q27288" s="63"/>
    </row>
    <row r="27289" spans="16:17">
      <c r="P27289" s="63"/>
      <c r="Q27289" s="63"/>
    </row>
    <row r="27290" spans="16:17">
      <c r="P27290" s="63"/>
      <c r="Q27290" s="63"/>
    </row>
    <row r="27291" spans="16:17">
      <c r="P27291" s="63"/>
      <c r="Q27291" s="63"/>
    </row>
    <row r="27292" spans="16:17">
      <c r="P27292" s="63"/>
      <c r="Q27292" s="63"/>
    </row>
    <row r="27293" spans="16:17">
      <c r="P27293" s="63"/>
      <c r="Q27293" s="63"/>
    </row>
    <row r="27294" spans="16:17">
      <c r="P27294" s="63"/>
      <c r="Q27294" s="63"/>
    </row>
    <row r="27295" spans="16:17">
      <c r="P27295" s="63"/>
      <c r="Q27295" s="63"/>
    </row>
    <row r="27296" spans="16:17">
      <c r="P27296" s="63"/>
      <c r="Q27296" s="63"/>
    </row>
    <row r="27297" spans="16:17">
      <c r="P27297" s="63"/>
      <c r="Q27297" s="63"/>
    </row>
    <row r="27298" spans="16:17">
      <c r="P27298" s="63"/>
      <c r="Q27298" s="63"/>
    </row>
    <row r="27299" spans="16:17">
      <c r="P27299" s="63"/>
      <c r="Q27299" s="63"/>
    </row>
    <row r="27300" spans="16:17">
      <c r="P27300" s="63"/>
      <c r="Q27300" s="63"/>
    </row>
    <row r="27301" spans="16:17">
      <c r="P27301" s="63"/>
      <c r="Q27301" s="63"/>
    </row>
    <row r="27302" spans="16:17">
      <c r="P27302" s="63"/>
      <c r="Q27302" s="63"/>
    </row>
    <row r="27303" spans="16:17">
      <c r="P27303" s="63"/>
      <c r="Q27303" s="63"/>
    </row>
    <row r="27304" spans="16:17">
      <c r="P27304" s="63"/>
      <c r="Q27304" s="63"/>
    </row>
    <row r="27305" spans="16:17">
      <c r="P27305" s="63"/>
      <c r="Q27305" s="63"/>
    </row>
    <row r="27306" spans="16:17">
      <c r="P27306" s="63"/>
      <c r="Q27306" s="63"/>
    </row>
    <row r="27307" spans="16:17">
      <c r="P27307" s="63"/>
      <c r="Q27307" s="63"/>
    </row>
    <row r="27308" spans="16:17">
      <c r="P27308" s="63"/>
      <c r="Q27308" s="63"/>
    </row>
    <row r="27309" spans="16:17">
      <c r="P27309" s="63"/>
      <c r="Q27309" s="63"/>
    </row>
    <row r="27310" spans="16:17">
      <c r="P27310" s="63"/>
      <c r="Q27310" s="63"/>
    </row>
    <row r="27311" spans="16:17">
      <c r="P27311" s="63"/>
      <c r="Q27311" s="63"/>
    </row>
    <row r="27312" spans="16:17">
      <c r="P27312" s="63"/>
      <c r="Q27312" s="63"/>
    </row>
    <row r="27313" spans="16:17">
      <c r="P27313" s="63"/>
      <c r="Q27313" s="63"/>
    </row>
    <row r="27314" spans="16:17">
      <c r="P27314" s="63"/>
      <c r="Q27314" s="63"/>
    </row>
    <row r="27315" spans="16:17">
      <c r="P27315" s="63"/>
      <c r="Q27315" s="63"/>
    </row>
    <row r="27316" spans="16:17">
      <c r="P27316" s="63"/>
      <c r="Q27316" s="63"/>
    </row>
    <row r="27317" spans="16:17">
      <c r="P27317" s="63"/>
      <c r="Q27317" s="63"/>
    </row>
    <row r="27318" spans="16:17">
      <c r="P27318" s="63"/>
      <c r="Q27318" s="63"/>
    </row>
    <row r="27319" spans="16:17">
      <c r="P27319" s="63"/>
      <c r="Q27319" s="63"/>
    </row>
    <row r="27320" spans="16:17">
      <c r="P27320" s="63"/>
      <c r="Q27320" s="63"/>
    </row>
    <row r="27321" spans="16:17">
      <c r="P27321" s="63"/>
      <c r="Q27321" s="63"/>
    </row>
    <row r="27322" spans="16:17">
      <c r="P27322" s="63"/>
      <c r="Q27322" s="63"/>
    </row>
    <row r="27323" spans="16:17">
      <c r="P27323" s="63"/>
      <c r="Q27323" s="63"/>
    </row>
    <row r="27324" spans="16:17">
      <c r="P27324" s="63"/>
      <c r="Q27324" s="63"/>
    </row>
    <row r="27325" spans="16:17">
      <c r="P27325" s="63"/>
      <c r="Q27325" s="63"/>
    </row>
    <row r="27326" spans="16:17">
      <c r="P27326" s="63"/>
      <c r="Q27326" s="63"/>
    </row>
    <row r="27327" spans="16:17">
      <c r="P27327" s="63"/>
      <c r="Q27327" s="63"/>
    </row>
    <row r="27328" spans="16:17">
      <c r="P27328" s="63"/>
      <c r="Q27328" s="63"/>
    </row>
    <row r="27329" spans="16:17">
      <c r="P27329" s="63"/>
      <c r="Q27329" s="63"/>
    </row>
    <row r="27330" spans="16:17">
      <c r="P27330" s="63"/>
      <c r="Q27330" s="63"/>
    </row>
    <row r="27331" spans="16:17">
      <c r="P27331" s="63"/>
      <c r="Q27331" s="63"/>
    </row>
    <row r="27332" spans="16:17">
      <c r="P27332" s="63"/>
      <c r="Q27332" s="63"/>
    </row>
    <row r="27333" spans="16:17">
      <c r="P27333" s="63"/>
      <c r="Q27333" s="63"/>
    </row>
    <row r="27334" spans="16:17">
      <c r="P27334" s="63"/>
      <c r="Q27334" s="63"/>
    </row>
    <row r="27335" spans="16:17">
      <c r="P27335" s="63"/>
      <c r="Q27335" s="63"/>
    </row>
    <row r="27336" spans="16:17">
      <c r="P27336" s="63"/>
      <c r="Q27336" s="63"/>
    </row>
    <row r="27337" spans="16:17">
      <c r="P27337" s="63"/>
      <c r="Q27337" s="63"/>
    </row>
    <row r="27338" spans="16:17">
      <c r="P27338" s="63"/>
      <c r="Q27338" s="63"/>
    </row>
    <row r="27339" spans="16:17">
      <c r="P27339" s="63"/>
      <c r="Q27339" s="63"/>
    </row>
    <row r="27340" spans="16:17">
      <c r="P27340" s="63"/>
      <c r="Q27340" s="63"/>
    </row>
    <row r="27341" spans="16:17">
      <c r="P27341" s="63"/>
      <c r="Q27341" s="63"/>
    </row>
    <row r="27342" spans="16:17">
      <c r="P27342" s="63"/>
      <c r="Q27342" s="63"/>
    </row>
    <row r="27343" spans="16:17">
      <c r="P27343" s="63"/>
      <c r="Q27343" s="63"/>
    </row>
    <row r="27344" spans="16:17">
      <c r="P27344" s="63"/>
      <c r="Q27344" s="63"/>
    </row>
    <row r="27345" spans="16:17">
      <c r="P27345" s="63"/>
      <c r="Q27345" s="63"/>
    </row>
    <row r="27346" spans="16:17">
      <c r="P27346" s="63"/>
      <c r="Q27346" s="63"/>
    </row>
    <row r="27347" spans="16:17">
      <c r="P27347" s="63"/>
      <c r="Q27347" s="63"/>
    </row>
    <row r="27348" spans="16:17">
      <c r="P27348" s="63"/>
      <c r="Q27348" s="63"/>
    </row>
    <row r="27349" spans="16:17">
      <c r="P27349" s="63"/>
      <c r="Q27349" s="63"/>
    </row>
    <row r="27350" spans="16:17">
      <c r="P27350" s="63"/>
      <c r="Q27350" s="63"/>
    </row>
    <row r="27351" spans="16:17">
      <c r="P27351" s="63"/>
      <c r="Q27351" s="63"/>
    </row>
    <row r="27352" spans="16:17">
      <c r="P27352" s="63"/>
      <c r="Q27352" s="63"/>
    </row>
    <row r="27353" spans="16:17">
      <c r="P27353" s="63"/>
      <c r="Q27353" s="63"/>
    </row>
    <row r="27354" spans="16:17">
      <c r="P27354" s="63"/>
      <c r="Q27354" s="63"/>
    </row>
    <row r="27355" spans="16:17">
      <c r="P27355" s="63"/>
      <c r="Q27355" s="63"/>
    </row>
    <row r="27356" spans="16:17">
      <c r="P27356" s="63"/>
      <c r="Q27356" s="63"/>
    </row>
    <row r="27357" spans="16:17">
      <c r="P27357" s="63"/>
      <c r="Q27357" s="63"/>
    </row>
    <row r="27358" spans="16:17">
      <c r="P27358" s="63"/>
      <c r="Q27358" s="63"/>
    </row>
    <row r="27359" spans="16:17">
      <c r="P27359" s="63"/>
      <c r="Q27359" s="63"/>
    </row>
    <row r="27360" spans="16:17">
      <c r="P27360" s="63"/>
      <c r="Q27360" s="63"/>
    </row>
    <row r="27361" spans="16:17">
      <c r="P27361" s="63"/>
      <c r="Q27361" s="63"/>
    </row>
    <row r="27362" spans="16:17">
      <c r="P27362" s="63"/>
      <c r="Q27362" s="63"/>
    </row>
    <row r="27363" spans="16:17">
      <c r="P27363" s="63"/>
      <c r="Q27363" s="63"/>
    </row>
    <row r="27364" spans="16:17">
      <c r="P27364" s="63"/>
      <c r="Q27364" s="63"/>
    </row>
    <row r="27365" spans="16:17">
      <c r="P27365" s="63"/>
      <c r="Q27365" s="63"/>
    </row>
    <row r="27366" spans="16:17">
      <c r="P27366" s="63"/>
      <c r="Q27366" s="63"/>
    </row>
    <row r="27367" spans="16:17">
      <c r="P27367" s="63"/>
      <c r="Q27367" s="63"/>
    </row>
    <row r="27368" spans="16:17">
      <c r="P27368" s="63"/>
      <c r="Q27368" s="63"/>
    </row>
    <row r="27369" spans="16:17">
      <c r="P27369" s="63"/>
      <c r="Q27369" s="63"/>
    </row>
    <row r="27370" spans="16:17">
      <c r="P27370" s="63"/>
      <c r="Q27370" s="63"/>
    </row>
    <row r="27371" spans="16:17">
      <c r="P27371" s="63"/>
      <c r="Q27371" s="63"/>
    </row>
    <row r="27372" spans="16:17">
      <c r="P27372" s="63"/>
      <c r="Q27372" s="63"/>
    </row>
    <row r="27373" spans="16:17">
      <c r="P27373" s="63"/>
      <c r="Q27373" s="63"/>
    </row>
    <row r="27374" spans="16:17">
      <c r="P27374" s="63"/>
      <c r="Q27374" s="63"/>
    </row>
    <row r="27375" spans="16:17">
      <c r="P27375" s="63"/>
      <c r="Q27375" s="63"/>
    </row>
    <row r="27376" spans="16:17">
      <c r="P27376" s="63"/>
      <c r="Q27376" s="63"/>
    </row>
    <row r="27377" spans="16:17">
      <c r="P27377" s="63"/>
      <c r="Q27377" s="63"/>
    </row>
    <row r="27378" spans="16:17">
      <c r="P27378" s="63"/>
      <c r="Q27378" s="63"/>
    </row>
    <row r="27379" spans="16:17">
      <c r="P27379" s="63"/>
      <c r="Q27379" s="63"/>
    </row>
    <row r="27380" spans="16:17">
      <c r="P27380" s="63"/>
      <c r="Q27380" s="63"/>
    </row>
    <row r="27381" spans="16:17">
      <c r="P27381" s="63"/>
      <c r="Q27381" s="63"/>
    </row>
    <row r="27382" spans="16:17">
      <c r="P27382" s="63"/>
      <c r="Q27382" s="63"/>
    </row>
    <row r="27383" spans="16:17">
      <c r="P27383" s="63"/>
      <c r="Q27383" s="63"/>
    </row>
    <row r="27384" spans="16:17">
      <c r="P27384" s="63"/>
      <c r="Q27384" s="63"/>
    </row>
    <row r="27385" spans="16:17">
      <c r="P27385" s="63"/>
      <c r="Q27385" s="63"/>
    </row>
    <row r="27386" spans="16:17">
      <c r="P27386" s="63"/>
      <c r="Q27386" s="63"/>
    </row>
    <row r="27387" spans="16:17">
      <c r="P27387" s="63"/>
      <c r="Q27387" s="63"/>
    </row>
    <row r="27388" spans="16:17">
      <c r="P27388" s="63"/>
      <c r="Q27388" s="63"/>
    </row>
    <row r="27389" spans="16:17">
      <c r="P27389" s="63"/>
      <c r="Q27389" s="63"/>
    </row>
    <row r="27390" spans="16:17">
      <c r="P27390" s="63"/>
      <c r="Q27390" s="63"/>
    </row>
    <row r="27391" spans="16:17">
      <c r="P27391" s="63"/>
      <c r="Q27391" s="63"/>
    </row>
    <row r="27392" spans="16:17">
      <c r="P27392" s="63"/>
      <c r="Q27392" s="63"/>
    </row>
    <row r="27393" spans="16:17">
      <c r="P27393" s="63"/>
      <c r="Q27393" s="63"/>
    </row>
    <row r="27394" spans="16:17">
      <c r="P27394" s="63"/>
      <c r="Q27394" s="63"/>
    </row>
    <row r="27395" spans="16:17">
      <c r="P27395" s="63"/>
      <c r="Q27395" s="63"/>
    </row>
    <row r="27396" spans="16:17">
      <c r="P27396" s="63"/>
      <c r="Q27396" s="63"/>
    </row>
    <row r="27397" spans="16:17">
      <c r="P27397" s="63"/>
      <c r="Q27397" s="63"/>
    </row>
    <row r="27398" spans="16:17">
      <c r="P27398" s="63"/>
      <c r="Q27398" s="63"/>
    </row>
    <row r="27399" spans="16:17">
      <c r="P27399" s="63"/>
      <c r="Q27399" s="63"/>
    </row>
    <row r="27400" spans="16:17">
      <c r="P27400" s="63"/>
      <c r="Q27400" s="63"/>
    </row>
    <row r="27401" spans="16:17">
      <c r="P27401" s="63"/>
      <c r="Q27401" s="63"/>
    </row>
    <row r="27402" spans="16:17">
      <c r="P27402" s="63"/>
      <c r="Q27402" s="63"/>
    </row>
    <row r="27403" spans="16:17">
      <c r="P27403" s="63"/>
      <c r="Q27403" s="63"/>
    </row>
    <row r="27404" spans="16:17">
      <c r="P27404" s="63"/>
      <c r="Q27404" s="63"/>
    </row>
    <row r="27405" spans="16:17">
      <c r="P27405" s="63"/>
      <c r="Q27405" s="63"/>
    </row>
    <row r="27406" spans="16:17">
      <c r="P27406" s="63"/>
      <c r="Q27406" s="63"/>
    </row>
    <row r="27407" spans="16:17">
      <c r="P27407" s="63"/>
      <c r="Q27407" s="63"/>
    </row>
    <row r="27408" spans="16:17">
      <c r="P27408" s="63"/>
      <c r="Q27408" s="63"/>
    </row>
    <row r="27409" spans="16:17">
      <c r="P27409" s="63"/>
      <c r="Q27409" s="63"/>
    </row>
    <row r="27410" spans="16:17">
      <c r="P27410" s="63"/>
      <c r="Q27410" s="63"/>
    </row>
    <row r="27411" spans="16:17">
      <c r="P27411" s="63"/>
      <c r="Q27411" s="63"/>
    </row>
    <row r="27412" spans="16:17">
      <c r="P27412" s="63"/>
      <c r="Q27412" s="63"/>
    </row>
    <row r="27413" spans="16:17">
      <c r="P27413" s="63"/>
      <c r="Q27413" s="63"/>
    </row>
    <row r="27414" spans="16:17">
      <c r="P27414" s="63"/>
      <c r="Q27414" s="63"/>
    </row>
    <row r="27415" spans="16:17">
      <c r="P27415" s="63"/>
      <c r="Q27415" s="63"/>
    </row>
    <row r="27416" spans="16:17">
      <c r="P27416" s="63"/>
      <c r="Q27416" s="63"/>
    </row>
    <row r="27417" spans="16:17">
      <c r="P27417" s="63"/>
      <c r="Q27417" s="63"/>
    </row>
    <row r="27418" spans="16:17">
      <c r="P27418" s="63"/>
      <c r="Q27418" s="63"/>
    </row>
    <row r="27419" spans="16:17">
      <c r="P27419" s="63"/>
      <c r="Q27419" s="63"/>
    </row>
    <row r="27420" spans="16:17">
      <c r="P27420" s="63"/>
      <c r="Q27420" s="63"/>
    </row>
    <row r="27421" spans="16:17">
      <c r="P27421" s="63"/>
      <c r="Q27421" s="63"/>
    </row>
    <row r="27422" spans="16:17">
      <c r="P27422" s="63"/>
      <c r="Q27422" s="63"/>
    </row>
    <row r="27423" spans="16:17">
      <c r="P27423" s="63"/>
      <c r="Q27423" s="63"/>
    </row>
    <row r="27424" spans="16:17">
      <c r="P27424" s="63"/>
      <c r="Q27424" s="63"/>
    </row>
    <row r="27425" spans="16:17">
      <c r="P27425" s="63"/>
      <c r="Q27425" s="63"/>
    </row>
    <row r="27426" spans="16:17">
      <c r="P27426" s="63"/>
      <c r="Q27426" s="63"/>
    </row>
    <row r="27427" spans="16:17">
      <c r="P27427" s="63"/>
      <c r="Q27427" s="63"/>
    </row>
    <row r="27428" spans="16:17">
      <c r="P27428" s="63"/>
      <c r="Q27428" s="63"/>
    </row>
    <row r="27429" spans="16:17">
      <c r="P27429" s="63"/>
      <c r="Q27429" s="63"/>
    </row>
    <row r="27430" spans="16:17">
      <c r="P27430" s="63"/>
      <c r="Q27430" s="63"/>
    </row>
    <row r="27431" spans="16:17">
      <c r="P27431" s="63"/>
      <c r="Q27431" s="63"/>
    </row>
    <row r="27432" spans="16:17">
      <c r="P27432" s="63"/>
      <c r="Q27432" s="63"/>
    </row>
    <row r="27433" spans="16:17">
      <c r="P27433" s="63"/>
      <c r="Q27433" s="63"/>
    </row>
    <row r="27434" spans="16:17">
      <c r="P27434" s="63"/>
      <c r="Q27434" s="63"/>
    </row>
    <row r="27435" spans="16:17">
      <c r="P27435" s="63"/>
      <c r="Q27435" s="63"/>
    </row>
    <row r="27436" spans="16:17">
      <c r="P27436" s="63"/>
      <c r="Q27436" s="63"/>
    </row>
    <row r="27437" spans="16:17">
      <c r="P27437" s="63"/>
      <c r="Q27437" s="63"/>
    </row>
    <row r="27438" spans="16:17">
      <c r="P27438" s="63"/>
      <c r="Q27438" s="63"/>
    </row>
    <row r="27439" spans="16:17">
      <c r="P27439" s="63"/>
      <c r="Q27439" s="63"/>
    </row>
    <row r="27440" spans="16:17">
      <c r="P27440" s="63"/>
      <c r="Q27440" s="63"/>
    </row>
    <row r="27441" spans="16:17">
      <c r="P27441" s="63"/>
      <c r="Q27441" s="63"/>
    </row>
    <row r="27442" spans="16:17">
      <c r="P27442" s="63"/>
      <c r="Q27442" s="63"/>
    </row>
    <row r="27443" spans="16:17">
      <c r="P27443" s="63"/>
      <c r="Q27443" s="63"/>
    </row>
    <row r="27444" spans="16:17">
      <c r="P27444" s="63"/>
      <c r="Q27444" s="63"/>
    </row>
    <row r="27445" spans="16:17">
      <c r="P27445" s="63"/>
      <c r="Q27445" s="63"/>
    </row>
    <row r="27446" spans="16:17">
      <c r="P27446" s="63"/>
      <c r="Q27446" s="63"/>
    </row>
    <row r="27447" spans="16:17">
      <c r="P27447" s="63"/>
      <c r="Q27447" s="63"/>
    </row>
    <row r="27448" spans="16:17">
      <c r="P27448" s="63"/>
      <c r="Q27448" s="63"/>
    </row>
    <row r="27449" spans="16:17">
      <c r="P27449" s="63"/>
      <c r="Q27449" s="63"/>
    </row>
    <row r="27450" spans="16:17">
      <c r="P27450" s="63"/>
      <c r="Q27450" s="63"/>
    </row>
    <row r="27451" spans="16:17">
      <c r="P27451" s="63"/>
      <c r="Q27451" s="63"/>
    </row>
    <row r="27452" spans="16:17">
      <c r="P27452" s="63"/>
      <c r="Q27452" s="63"/>
    </row>
    <row r="27453" spans="16:17">
      <c r="P27453" s="63"/>
      <c r="Q27453" s="63"/>
    </row>
    <row r="27454" spans="16:17">
      <c r="P27454" s="63"/>
      <c r="Q27454" s="63"/>
    </row>
    <row r="27455" spans="16:17">
      <c r="P27455" s="63"/>
      <c r="Q27455" s="63"/>
    </row>
    <row r="27456" spans="16:17">
      <c r="P27456" s="63"/>
      <c r="Q27456" s="63"/>
    </row>
    <row r="27457" spans="16:17">
      <c r="P27457" s="63"/>
      <c r="Q27457" s="63"/>
    </row>
    <row r="27458" spans="16:17">
      <c r="P27458" s="63"/>
      <c r="Q27458" s="63"/>
    </row>
    <row r="27459" spans="16:17">
      <c r="P27459" s="63"/>
      <c r="Q27459" s="63"/>
    </row>
    <row r="27460" spans="16:17">
      <c r="P27460" s="63"/>
      <c r="Q27460" s="63"/>
    </row>
    <row r="27461" spans="16:17">
      <c r="P27461" s="63"/>
      <c r="Q27461" s="63"/>
    </row>
    <row r="27462" spans="16:17">
      <c r="P27462" s="63"/>
      <c r="Q27462" s="63"/>
    </row>
    <row r="27463" spans="16:17">
      <c r="P27463" s="63"/>
      <c r="Q27463" s="63"/>
    </row>
    <row r="27464" spans="16:17">
      <c r="P27464" s="63"/>
      <c r="Q27464" s="63"/>
    </row>
    <row r="27465" spans="16:17">
      <c r="P27465" s="63"/>
      <c r="Q27465" s="63"/>
    </row>
    <row r="27466" spans="16:17">
      <c r="P27466" s="63"/>
      <c r="Q27466" s="63"/>
    </row>
    <row r="27467" spans="16:17">
      <c r="P27467" s="63"/>
      <c r="Q27467" s="63"/>
    </row>
    <row r="27468" spans="16:17">
      <c r="P27468" s="63"/>
      <c r="Q27468" s="63"/>
    </row>
    <row r="27469" spans="16:17">
      <c r="P27469" s="63"/>
      <c r="Q27469" s="63"/>
    </row>
    <row r="27470" spans="16:17">
      <c r="P27470" s="63"/>
      <c r="Q27470" s="63"/>
    </row>
    <row r="27471" spans="16:17">
      <c r="P27471" s="63"/>
      <c r="Q27471" s="63"/>
    </row>
    <row r="27472" spans="16:17">
      <c r="P27472" s="63"/>
      <c r="Q27472" s="63"/>
    </row>
    <row r="27473" spans="16:17">
      <c r="P27473" s="63"/>
      <c r="Q27473" s="63"/>
    </row>
    <row r="27474" spans="16:17">
      <c r="P27474" s="63"/>
      <c r="Q27474" s="63"/>
    </row>
    <row r="27475" spans="16:17">
      <c r="P27475" s="63"/>
      <c r="Q27475" s="63"/>
    </row>
    <row r="27476" spans="16:17">
      <c r="P27476" s="63"/>
      <c r="Q27476" s="63"/>
    </row>
    <row r="27477" spans="16:17">
      <c r="P27477" s="63"/>
      <c r="Q27477" s="63"/>
    </row>
    <row r="27478" spans="16:17">
      <c r="P27478" s="63"/>
      <c r="Q27478" s="63"/>
    </row>
    <row r="27479" spans="16:17">
      <c r="P27479" s="63"/>
      <c r="Q27479" s="63"/>
    </row>
    <row r="27480" spans="16:17">
      <c r="P27480" s="63"/>
      <c r="Q27480" s="63"/>
    </row>
    <row r="27481" spans="16:17">
      <c r="P27481" s="63"/>
      <c r="Q27481" s="63"/>
    </row>
    <row r="27482" spans="16:17">
      <c r="P27482" s="63"/>
      <c r="Q27482" s="63"/>
    </row>
    <row r="27483" spans="16:17">
      <c r="P27483" s="63"/>
      <c r="Q27483" s="63"/>
    </row>
    <row r="27484" spans="16:17">
      <c r="P27484" s="63"/>
      <c r="Q27484" s="63"/>
    </row>
    <row r="27485" spans="16:17">
      <c r="P27485" s="63"/>
      <c r="Q27485" s="63"/>
    </row>
    <row r="27486" spans="16:17">
      <c r="P27486" s="63"/>
      <c r="Q27486" s="63"/>
    </row>
    <row r="27487" spans="16:17">
      <c r="P27487" s="63"/>
      <c r="Q27487" s="63"/>
    </row>
    <row r="27488" spans="16:17">
      <c r="P27488" s="63"/>
      <c r="Q27488" s="63"/>
    </row>
    <row r="27489" spans="16:17">
      <c r="P27489" s="63"/>
      <c r="Q27489" s="63"/>
    </row>
    <row r="27490" spans="16:17">
      <c r="P27490" s="63"/>
      <c r="Q27490" s="63"/>
    </row>
    <row r="27491" spans="16:17">
      <c r="P27491" s="63"/>
      <c r="Q27491" s="63"/>
    </row>
    <row r="27492" spans="16:17">
      <c r="P27492" s="63"/>
      <c r="Q27492" s="63"/>
    </row>
    <row r="27493" spans="16:17">
      <c r="P27493" s="63"/>
      <c r="Q27493" s="63"/>
    </row>
    <row r="27494" spans="16:17">
      <c r="P27494" s="63"/>
      <c r="Q27494" s="63"/>
    </row>
    <row r="27495" spans="16:17">
      <c r="P27495" s="63"/>
      <c r="Q27495" s="63"/>
    </row>
    <row r="27496" spans="16:17">
      <c r="P27496" s="63"/>
      <c r="Q27496" s="63"/>
    </row>
    <row r="27497" spans="16:17">
      <c r="P27497" s="63"/>
      <c r="Q27497" s="63"/>
    </row>
    <row r="27498" spans="16:17">
      <c r="P27498" s="63"/>
      <c r="Q27498" s="63"/>
    </row>
    <row r="27499" spans="16:17">
      <c r="P27499" s="63"/>
      <c r="Q27499" s="63"/>
    </row>
    <row r="27500" spans="16:17">
      <c r="P27500" s="63"/>
      <c r="Q27500" s="63"/>
    </row>
    <row r="27501" spans="16:17">
      <c r="P27501" s="63"/>
      <c r="Q27501" s="63"/>
    </row>
    <row r="27502" spans="16:17">
      <c r="P27502" s="63"/>
      <c r="Q27502" s="63"/>
    </row>
    <row r="27503" spans="16:17">
      <c r="P27503" s="63"/>
      <c r="Q27503" s="63"/>
    </row>
    <row r="27504" spans="16:17">
      <c r="P27504" s="63"/>
      <c r="Q27504" s="63"/>
    </row>
    <row r="27505" spans="16:17">
      <c r="P27505" s="63"/>
      <c r="Q27505" s="63"/>
    </row>
    <row r="27506" spans="16:17">
      <c r="P27506" s="63"/>
      <c r="Q27506" s="63"/>
    </row>
    <row r="27507" spans="16:17">
      <c r="P27507" s="63"/>
      <c r="Q27507" s="63"/>
    </row>
    <row r="27508" spans="16:17">
      <c r="P27508" s="63"/>
      <c r="Q27508" s="63"/>
    </row>
    <row r="27509" spans="16:17">
      <c r="P27509" s="63"/>
      <c r="Q27509" s="63"/>
    </row>
    <row r="27510" spans="16:17">
      <c r="P27510" s="63"/>
      <c r="Q27510" s="63"/>
    </row>
    <row r="27511" spans="16:17">
      <c r="P27511" s="63"/>
      <c r="Q27511" s="63"/>
    </row>
    <row r="27512" spans="16:17">
      <c r="P27512" s="63"/>
      <c r="Q27512" s="63"/>
    </row>
    <row r="27513" spans="16:17">
      <c r="P27513" s="63"/>
      <c r="Q27513" s="63"/>
    </row>
    <row r="27514" spans="16:17">
      <c r="P27514" s="63"/>
      <c r="Q27514" s="63"/>
    </row>
    <row r="27515" spans="16:17">
      <c r="P27515" s="63"/>
      <c r="Q27515" s="63"/>
    </row>
    <row r="27516" spans="16:17">
      <c r="P27516" s="63"/>
      <c r="Q27516" s="63"/>
    </row>
    <row r="27517" spans="16:17">
      <c r="P27517" s="63"/>
      <c r="Q27517" s="63"/>
    </row>
    <row r="27518" spans="16:17">
      <c r="P27518" s="63"/>
      <c r="Q27518" s="63"/>
    </row>
    <row r="27519" spans="16:17">
      <c r="P27519" s="63"/>
      <c r="Q27519" s="63"/>
    </row>
    <row r="27520" spans="16:17">
      <c r="P27520" s="63"/>
      <c r="Q27520" s="63"/>
    </row>
    <row r="27521" spans="16:17">
      <c r="P27521" s="63"/>
      <c r="Q27521" s="63"/>
    </row>
    <row r="27522" spans="16:17">
      <c r="P27522" s="63"/>
      <c r="Q27522" s="63"/>
    </row>
    <row r="27523" spans="16:17">
      <c r="P27523" s="63"/>
      <c r="Q27523" s="63"/>
    </row>
    <row r="27524" spans="16:17">
      <c r="P27524" s="63"/>
      <c r="Q27524" s="63"/>
    </row>
    <row r="27525" spans="16:17">
      <c r="P27525" s="63"/>
      <c r="Q27525" s="63"/>
    </row>
    <row r="27526" spans="16:17">
      <c r="P27526" s="63"/>
      <c r="Q27526" s="63"/>
    </row>
    <row r="27527" spans="16:17">
      <c r="P27527" s="63"/>
      <c r="Q27527" s="63"/>
    </row>
    <row r="27528" spans="16:17">
      <c r="P27528" s="63"/>
      <c r="Q27528" s="63"/>
    </row>
    <row r="27529" spans="16:17">
      <c r="P27529" s="63"/>
      <c r="Q27529" s="63"/>
    </row>
    <row r="27530" spans="16:17">
      <c r="P27530" s="63"/>
      <c r="Q27530" s="63"/>
    </row>
    <row r="27531" spans="16:17">
      <c r="P27531" s="63"/>
      <c r="Q27531" s="63"/>
    </row>
    <row r="27532" spans="16:17">
      <c r="P27532" s="63"/>
      <c r="Q27532" s="63"/>
    </row>
    <row r="27533" spans="16:17">
      <c r="P27533" s="63"/>
      <c r="Q27533" s="63"/>
    </row>
    <row r="27534" spans="16:17">
      <c r="P27534" s="63"/>
      <c r="Q27534" s="63"/>
    </row>
    <row r="27535" spans="16:17">
      <c r="P27535" s="63"/>
      <c r="Q27535" s="63"/>
    </row>
    <row r="27536" spans="16:17">
      <c r="P27536" s="63"/>
      <c r="Q27536" s="63"/>
    </row>
    <row r="27537" spans="16:17">
      <c r="P27537" s="63"/>
      <c r="Q27537" s="63"/>
    </row>
    <row r="27538" spans="16:17">
      <c r="P27538" s="63"/>
      <c r="Q27538" s="63"/>
    </row>
    <row r="27539" spans="16:17">
      <c r="P27539" s="63"/>
      <c r="Q27539" s="63"/>
    </row>
    <row r="27540" spans="16:17">
      <c r="P27540" s="63"/>
      <c r="Q27540" s="63"/>
    </row>
    <row r="27541" spans="16:17">
      <c r="P27541" s="63"/>
      <c r="Q27541" s="63"/>
    </row>
    <row r="27542" spans="16:17">
      <c r="P27542" s="63"/>
      <c r="Q27542" s="63"/>
    </row>
    <row r="27543" spans="16:17">
      <c r="P27543" s="63"/>
      <c r="Q27543" s="63"/>
    </row>
    <row r="27544" spans="16:17">
      <c r="P27544" s="63"/>
      <c r="Q27544" s="63"/>
    </row>
    <row r="27545" spans="16:17">
      <c r="P27545" s="63"/>
      <c r="Q27545" s="63"/>
    </row>
    <row r="27546" spans="16:17">
      <c r="P27546" s="63"/>
      <c r="Q27546" s="63"/>
    </row>
    <row r="27547" spans="16:17">
      <c r="P27547" s="63"/>
      <c r="Q27547" s="63"/>
    </row>
    <row r="27548" spans="16:17">
      <c r="P27548" s="63"/>
      <c r="Q27548" s="63"/>
    </row>
    <row r="27549" spans="16:17">
      <c r="P27549" s="63"/>
      <c r="Q27549" s="63"/>
    </row>
    <row r="27550" spans="16:17">
      <c r="P27550" s="63"/>
      <c r="Q27550" s="63"/>
    </row>
    <row r="27551" spans="16:17">
      <c r="P27551" s="63"/>
      <c r="Q27551" s="63"/>
    </row>
    <row r="27552" spans="16:17">
      <c r="P27552" s="63"/>
      <c r="Q27552" s="63"/>
    </row>
    <row r="27553" spans="16:17">
      <c r="P27553" s="63"/>
      <c r="Q27553" s="63"/>
    </row>
    <row r="27554" spans="16:17">
      <c r="P27554" s="63"/>
      <c r="Q27554" s="63"/>
    </row>
    <row r="27555" spans="16:17">
      <c r="P27555" s="63"/>
      <c r="Q27555" s="63"/>
    </row>
    <row r="27556" spans="16:17">
      <c r="P27556" s="63"/>
      <c r="Q27556" s="63"/>
    </row>
    <row r="27557" spans="16:17">
      <c r="P27557" s="63"/>
      <c r="Q27557" s="63"/>
    </row>
    <row r="27558" spans="16:17">
      <c r="P27558" s="63"/>
      <c r="Q27558" s="63"/>
    </row>
    <row r="27559" spans="16:17">
      <c r="P27559" s="63"/>
      <c r="Q27559" s="63"/>
    </row>
    <row r="27560" spans="16:17">
      <c r="P27560" s="63"/>
      <c r="Q27560" s="63"/>
    </row>
    <row r="27561" spans="16:17">
      <c r="P27561" s="63"/>
      <c r="Q27561" s="63"/>
    </row>
    <row r="27562" spans="16:17">
      <c r="P27562" s="63"/>
      <c r="Q27562" s="63"/>
    </row>
    <row r="27563" spans="16:17">
      <c r="P27563" s="63"/>
      <c r="Q27563" s="63"/>
    </row>
    <row r="27564" spans="16:17">
      <c r="P27564" s="63"/>
      <c r="Q27564" s="63"/>
    </row>
    <row r="27565" spans="16:17">
      <c r="P27565" s="63"/>
      <c r="Q27565" s="63"/>
    </row>
    <row r="27566" spans="16:17">
      <c r="P27566" s="63"/>
      <c r="Q27566" s="63"/>
    </row>
    <row r="27567" spans="16:17">
      <c r="P27567" s="63"/>
      <c r="Q27567" s="63"/>
    </row>
    <row r="27568" spans="16:17">
      <c r="P27568" s="63"/>
      <c r="Q27568" s="63"/>
    </row>
    <row r="27569" spans="16:17">
      <c r="P27569" s="63"/>
      <c r="Q27569" s="63"/>
    </row>
    <row r="27570" spans="16:17">
      <c r="P27570" s="63"/>
      <c r="Q27570" s="63"/>
    </row>
    <row r="27571" spans="16:17">
      <c r="P27571" s="63"/>
      <c r="Q27571" s="63"/>
    </row>
    <row r="27572" spans="16:17">
      <c r="P27572" s="63"/>
      <c r="Q27572" s="63"/>
    </row>
    <row r="27573" spans="16:17">
      <c r="P27573" s="63"/>
      <c r="Q27573" s="63"/>
    </row>
    <row r="27574" spans="16:17">
      <c r="P27574" s="63"/>
      <c r="Q27574" s="63"/>
    </row>
    <row r="27575" spans="16:17">
      <c r="P27575" s="63"/>
      <c r="Q27575" s="63"/>
    </row>
    <row r="27576" spans="16:17">
      <c r="P27576" s="63"/>
      <c r="Q27576" s="63"/>
    </row>
    <row r="27577" spans="16:17">
      <c r="P27577" s="63"/>
      <c r="Q27577" s="63"/>
    </row>
    <row r="27578" spans="16:17">
      <c r="P27578" s="63"/>
      <c r="Q27578" s="63"/>
    </row>
    <row r="27579" spans="16:17">
      <c r="P27579" s="63"/>
      <c r="Q27579" s="63"/>
    </row>
    <row r="27580" spans="16:17">
      <c r="P27580" s="63"/>
      <c r="Q27580" s="63"/>
    </row>
    <row r="27581" spans="16:17">
      <c r="P27581" s="63"/>
      <c r="Q27581" s="63"/>
    </row>
    <row r="27582" spans="16:17">
      <c r="P27582" s="63"/>
      <c r="Q27582" s="63"/>
    </row>
    <row r="27583" spans="16:17">
      <c r="P27583" s="63"/>
      <c r="Q27583" s="63"/>
    </row>
    <row r="27584" spans="16:17">
      <c r="P27584" s="63"/>
      <c r="Q27584" s="63"/>
    </row>
    <row r="27585" spans="16:17">
      <c r="P27585" s="63"/>
      <c r="Q27585" s="63"/>
    </row>
    <row r="27586" spans="16:17">
      <c r="P27586" s="63"/>
      <c r="Q27586" s="63"/>
    </row>
    <row r="27587" spans="16:17">
      <c r="P27587" s="63"/>
      <c r="Q27587" s="63"/>
    </row>
    <row r="27588" spans="16:17">
      <c r="P27588" s="63"/>
      <c r="Q27588" s="63"/>
    </row>
    <row r="27589" spans="16:17">
      <c r="P27589" s="63"/>
      <c r="Q27589" s="63"/>
    </row>
    <row r="27590" spans="16:17">
      <c r="P27590" s="63"/>
      <c r="Q27590" s="63"/>
    </row>
    <row r="27591" spans="16:17">
      <c r="P27591" s="63"/>
      <c r="Q27591" s="63"/>
    </row>
    <row r="27592" spans="16:17">
      <c r="P27592" s="63"/>
      <c r="Q27592" s="63"/>
    </row>
    <row r="27593" spans="16:17">
      <c r="P27593" s="63"/>
      <c r="Q27593" s="63"/>
    </row>
    <row r="27594" spans="16:17">
      <c r="P27594" s="63"/>
      <c r="Q27594" s="63"/>
    </row>
    <row r="27595" spans="16:17">
      <c r="P27595" s="63"/>
      <c r="Q27595" s="63"/>
    </row>
    <row r="27596" spans="16:17">
      <c r="P27596" s="63"/>
      <c r="Q27596" s="63"/>
    </row>
    <row r="27597" spans="16:17">
      <c r="P27597" s="63"/>
      <c r="Q27597" s="63"/>
    </row>
    <row r="27598" spans="16:17">
      <c r="P27598" s="63"/>
      <c r="Q27598" s="63"/>
    </row>
    <row r="27599" spans="16:17">
      <c r="P27599" s="63"/>
      <c r="Q27599" s="63"/>
    </row>
    <row r="27600" spans="16:17">
      <c r="P27600" s="63"/>
      <c r="Q27600" s="63"/>
    </row>
    <row r="27601" spans="16:17">
      <c r="P27601" s="63"/>
      <c r="Q27601" s="63"/>
    </row>
    <row r="27602" spans="16:17">
      <c r="P27602" s="63"/>
      <c r="Q27602" s="63"/>
    </row>
    <row r="27603" spans="16:17">
      <c r="P27603" s="63"/>
      <c r="Q27603" s="63"/>
    </row>
    <row r="27604" spans="16:17">
      <c r="P27604" s="63"/>
      <c r="Q27604" s="63"/>
    </row>
    <row r="27605" spans="16:17">
      <c r="P27605" s="63"/>
      <c r="Q27605" s="63"/>
    </row>
    <row r="27606" spans="16:17">
      <c r="P27606" s="63"/>
      <c r="Q27606" s="63"/>
    </row>
    <row r="27607" spans="16:17">
      <c r="P27607" s="63"/>
      <c r="Q27607" s="63"/>
    </row>
    <row r="27608" spans="16:17">
      <c r="P27608" s="63"/>
      <c r="Q27608" s="63"/>
    </row>
    <row r="27609" spans="16:17">
      <c r="P27609" s="63"/>
      <c r="Q27609" s="63"/>
    </row>
    <row r="27610" spans="16:17">
      <c r="P27610" s="63"/>
      <c r="Q27610" s="63"/>
    </row>
    <row r="27611" spans="16:17">
      <c r="P27611" s="63"/>
      <c r="Q27611" s="63"/>
    </row>
    <row r="27612" spans="16:17">
      <c r="P27612" s="63"/>
      <c r="Q27612" s="63"/>
    </row>
    <row r="27613" spans="16:17">
      <c r="P27613" s="63"/>
      <c r="Q27613" s="63"/>
    </row>
    <row r="27614" spans="16:17">
      <c r="P27614" s="63"/>
      <c r="Q27614" s="63"/>
    </row>
    <row r="27615" spans="16:17">
      <c r="P27615" s="63"/>
      <c r="Q27615" s="63"/>
    </row>
    <row r="27616" spans="16:17">
      <c r="P27616" s="63"/>
      <c r="Q27616" s="63"/>
    </row>
    <row r="27617" spans="16:17">
      <c r="P27617" s="63"/>
      <c r="Q27617" s="63"/>
    </row>
    <row r="27618" spans="16:17">
      <c r="P27618" s="63"/>
      <c r="Q27618" s="63"/>
    </row>
    <row r="27619" spans="16:17">
      <c r="P27619" s="63"/>
      <c r="Q27619" s="63"/>
    </row>
    <row r="27620" spans="16:17">
      <c r="P27620" s="63"/>
      <c r="Q27620" s="63"/>
    </row>
    <row r="27621" spans="16:17">
      <c r="P27621" s="63"/>
      <c r="Q27621" s="63"/>
    </row>
    <row r="27622" spans="16:17">
      <c r="P27622" s="63"/>
      <c r="Q27622" s="63"/>
    </row>
    <row r="27623" spans="16:17">
      <c r="P27623" s="63"/>
      <c r="Q27623" s="63"/>
    </row>
    <row r="27624" spans="16:17">
      <c r="P27624" s="63"/>
      <c r="Q27624" s="63"/>
    </row>
    <row r="27625" spans="16:17">
      <c r="P27625" s="63"/>
      <c r="Q27625" s="63"/>
    </row>
    <row r="27626" spans="16:17">
      <c r="P27626" s="63"/>
      <c r="Q27626" s="63"/>
    </row>
    <row r="27627" spans="16:17">
      <c r="P27627" s="63"/>
      <c r="Q27627" s="63"/>
    </row>
    <row r="27628" spans="16:17">
      <c r="P27628" s="63"/>
      <c r="Q27628" s="63"/>
    </row>
    <row r="27629" spans="16:17">
      <c r="P27629" s="63"/>
      <c r="Q27629" s="63"/>
    </row>
    <row r="27630" spans="16:17">
      <c r="P27630" s="63"/>
      <c r="Q27630" s="63"/>
    </row>
    <row r="27631" spans="16:17">
      <c r="P27631" s="63"/>
      <c r="Q27631" s="63"/>
    </row>
    <row r="27632" spans="16:17">
      <c r="P27632" s="63"/>
      <c r="Q27632" s="63"/>
    </row>
    <row r="27633" spans="16:17">
      <c r="P27633" s="63"/>
      <c r="Q27633" s="63"/>
    </row>
    <row r="27634" spans="16:17">
      <c r="P27634" s="63"/>
      <c r="Q27634" s="63"/>
    </row>
    <row r="27635" spans="16:17">
      <c r="P27635" s="63"/>
      <c r="Q27635" s="63"/>
    </row>
    <row r="27636" spans="16:17">
      <c r="P27636" s="63"/>
      <c r="Q27636" s="63"/>
    </row>
    <row r="27637" spans="16:17">
      <c r="P27637" s="63"/>
      <c r="Q27637" s="63"/>
    </row>
    <row r="27638" spans="16:17">
      <c r="P27638" s="63"/>
      <c r="Q27638" s="63"/>
    </row>
    <row r="27639" spans="16:17">
      <c r="P27639" s="63"/>
      <c r="Q27639" s="63"/>
    </row>
    <row r="27640" spans="16:17">
      <c r="P27640" s="63"/>
      <c r="Q27640" s="63"/>
    </row>
    <row r="27641" spans="16:17">
      <c r="P27641" s="63"/>
      <c r="Q27641" s="63"/>
    </row>
    <row r="27642" spans="16:17">
      <c r="P27642" s="63"/>
      <c r="Q27642" s="63"/>
    </row>
    <row r="27643" spans="16:17">
      <c r="P27643" s="63"/>
      <c r="Q27643" s="63"/>
    </row>
    <row r="27644" spans="16:17">
      <c r="P27644" s="63"/>
      <c r="Q27644" s="63"/>
    </row>
    <row r="27645" spans="16:17">
      <c r="P27645" s="63"/>
      <c r="Q27645" s="63"/>
    </row>
    <row r="27646" spans="16:17">
      <c r="P27646" s="63"/>
      <c r="Q27646" s="63"/>
    </row>
    <row r="27647" spans="16:17">
      <c r="P27647" s="63"/>
      <c r="Q27647" s="63"/>
    </row>
    <row r="27648" spans="16:17">
      <c r="P27648" s="63"/>
      <c r="Q27648" s="63"/>
    </row>
    <row r="27649" spans="16:17">
      <c r="P27649" s="63"/>
      <c r="Q27649" s="63"/>
    </row>
    <row r="27650" spans="16:17">
      <c r="P27650" s="63"/>
      <c r="Q27650" s="63"/>
    </row>
    <row r="27651" spans="16:17">
      <c r="P27651" s="63"/>
      <c r="Q27651" s="63"/>
    </row>
    <row r="27652" spans="16:17">
      <c r="P27652" s="63"/>
      <c r="Q27652" s="63"/>
    </row>
    <row r="27653" spans="16:17">
      <c r="P27653" s="63"/>
      <c r="Q27653" s="63"/>
    </row>
    <row r="27654" spans="16:17">
      <c r="P27654" s="63"/>
      <c r="Q27654" s="63"/>
    </row>
    <row r="27655" spans="16:17">
      <c r="P27655" s="63"/>
      <c r="Q27655" s="63"/>
    </row>
    <row r="27656" spans="16:17">
      <c r="P27656" s="63"/>
      <c r="Q27656" s="63"/>
    </row>
    <row r="27657" spans="16:17">
      <c r="P27657" s="63"/>
      <c r="Q27657" s="63"/>
    </row>
    <row r="27658" spans="16:17">
      <c r="P27658" s="63"/>
      <c r="Q27658" s="63"/>
    </row>
    <row r="27659" spans="16:17">
      <c r="P27659" s="63"/>
      <c r="Q27659" s="63"/>
    </row>
    <row r="27660" spans="16:17">
      <c r="P27660" s="63"/>
      <c r="Q27660" s="63"/>
    </row>
    <row r="27661" spans="16:17">
      <c r="P27661" s="63"/>
      <c r="Q27661" s="63"/>
    </row>
    <row r="27662" spans="16:17">
      <c r="P27662" s="63"/>
      <c r="Q27662" s="63"/>
    </row>
    <row r="27663" spans="16:17">
      <c r="P27663" s="63"/>
      <c r="Q27663" s="63"/>
    </row>
    <row r="27664" spans="16:17">
      <c r="P27664" s="63"/>
      <c r="Q27664" s="63"/>
    </row>
    <row r="27665" spans="16:17">
      <c r="P27665" s="63"/>
      <c r="Q27665" s="63"/>
    </row>
    <row r="27666" spans="16:17">
      <c r="P27666" s="63"/>
      <c r="Q27666" s="63"/>
    </row>
    <row r="27667" spans="16:17">
      <c r="P27667" s="63"/>
      <c r="Q27667" s="63"/>
    </row>
    <row r="27668" spans="16:17">
      <c r="P27668" s="63"/>
      <c r="Q27668" s="63"/>
    </row>
    <row r="27669" spans="16:17">
      <c r="P27669" s="63"/>
      <c r="Q27669" s="63"/>
    </row>
    <row r="27670" spans="16:17">
      <c r="P27670" s="63"/>
      <c r="Q27670" s="63"/>
    </row>
    <row r="27671" spans="16:17">
      <c r="P27671" s="63"/>
      <c r="Q27671" s="63"/>
    </row>
    <row r="27672" spans="16:17">
      <c r="P27672" s="63"/>
      <c r="Q27672" s="63"/>
    </row>
    <row r="27673" spans="16:17">
      <c r="P27673" s="63"/>
      <c r="Q27673" s="63"/>
    </row>
    <row r="27674" spans="16:17">
      <c r="P27674" s="63"/>
      <c r="Q27674" s="63"/>
    </row>
    <row r="27675" spans="16:17">
      <c r="P27675" s="63"/>
      <c r="Q27675" s="63"/>
    </row>
    <row r="27676" spans="16:17">
      <c r="P27676" s="63"/>
      <c r="Q27676" s="63"/>
    </row>
    <row r="27677" spans="16:17">
      <c r="P27677" s="63"/>
      <c r="Q27677" s="63"/>
    </row>
    <row r="27678" spans="16:17">
      <c r="P27678" s="63"/>
      <c r="Q27678" s="63"/>
    </row>
    <row r="27679" spans="16:17">
      <c r="P27679" s="63"/>
      <c r="Q27679" s="63"/>
    </row>
    <row r="27680" spans="16:17">
      <c r="P27680" s="63"/>
      <c r="Q27680" s="63"/>
    </row>
    <row r="27681" spans="16:17">
      <c r="P27681" s="63"/>
      <c r="Q27681" s="63"/>
    </row>
    <row r="27682" spans="16:17">
      <c r="P27682" s="63"/>
      <c r="Q27682" s="63"/>
    </row>
    <row r="27683" spans="16:17">
      <c r="P27683" s="63"/>
      <c r="Q27683" s="63"/>
    </row>
    <row r="27684" spans="16:17">
      <c r="P27684" s="63"/>
      <c r="Q27684" s="63"/>
    </row>
    <row r="27685" spans="16:17">
      <c r="P27685" s="63"/>
      <c r="Q27685" s="63"/>
    </row>
    <row r="27686" spans="16:17">
      <c r="P27686" s="63"/>
      <c r="Q27686" s="63"/>
    </row>
    <row r="27687" spans="16:17">
      <c r="P27687" s="63"/>
      <c r="Q27687" s="63"/>
    </row>
    <row r="27688" spans="16:17">
      <c r="P27688" s="63"/>
      <c r="Q27688" s="63"/>
    </row>
    <row r="27689" spans="16:17">
      <c r="P27689" s="63"/>
      <c r="Q27689" s="63"/>
    </row>
    <row r="27690" spans="16:17">
      <c r="P27690" s="63"/>
      <c r="Q27690" s="63"/>
    </row>
    <row r="27691" spans="16:17">
      <c r="P27691" s="63"/>
      <c r="Q27691" s="63"/>
    </row>
    <row r="27692" spans="16:17">
      <c r="P27692" s="63"/>
      <c r="Q27692" s="63"/>
    </row>
    <row r="27693" spans="16:17">
      <c r="P27693" s="63"/>
      <c r="Q27693" s="63"/>
    </row>
    <row r="27694" spans="16:17">
      <c r="P27694" s="63"/>
      <c r="Q27694" s="63"/>
    </row>
    <row r="27695" spans="16:17">
      <c r="P27695" s="63"/>
      <c r="Q27695" s="63"/>
    </row>
    <row r="27696" spans="16:17">
      <c r="P27696" s="63"/>
      <c r="Q27696" s="63"/>
    </row>
    <row r="27697" spans="16:17">
      <c r="P27697" s="63"/>
      <c r="Q27697" s="63"/>
    </row>
    <row r="27698" spans="16:17">
      <c r="P27698" s="63"/>
      <c r="Q27698" s="63"/>
    </row>
    <row r="27699" spans="16:17">
      <c r="P27699" s="63"/>
      <c r="Q27699" s="63"/>
    </row>
    <row r="27700" spans="16:17">
      <c r="P27700" s="63"/>
      <c r="Q27700" s="63"/>
    </row>
    <row r="27701" spans="16:17">
      <c r="P27701" s="63"/>
      <c r="Q27701" s="63"/>
    </row>
    <row r="27702" spans="16:17">
      <c r="P27702" s="63"/>
      <c r="Q27702" s="63"/>
    </row>
    <row r="27703" spans="16:17">
      <c r="P27703" s="63"/>
      <c r="Q27703" s="63"/>
    </row>
    <row r="27704" spans="16:17">
      <c r="P27704" s="63"/>
      <c r="Q27704" s="63"/>
    </row>
    <row r="27705" spans="16:17">
      <c r="P27705" s="63"/>
      <c r="Q27705" s="63"/>
    </row>
    <row r="27706" spans="16:17">
      <c r="P27706" s="63"/>
      <c r="Q27706" s="63"/>
    </row>
    <row r="27707" spans="16:17">
      <c r="P27707" s="63"/>
      <c r="Q27707" s="63"/>
    </row>
    <row r="27708" spans="16:17">
      <c r="P27708" s="63"/>
      <c r="Q27708" s="63"/>
    </row>
    <row r="27709" spans="16:17">
      <c r="P27709" s="63"/>
      <c r="Q27709" s="63"/>
    </row>
    <row r="27710" spans="16:17">
      <c r="P27710" s="63"/>
      <c r="Q27710" s="63"/>
    </row>
    <row r="27711" spans="16:17">
      <c r="P27711" s="63"/>
      <c r="Q27711" s="63"/>
    </row>
    <row r="27712" spans="16:17">
      <c r="P27712" s="63"/>
      <c r="Q27712" s="63"/>
    </row>
    <row r="27713" spans="6:17">
      <c r="P27713" s="63"/>
      <c r="Q27713" s="63"/>
    </row>
    <row r="27714" spans="6:17">
      <c r="P27714" s="63"/>
      <c r="Q27714" s="63"/>
    </row>
    <row r="27715" spans="6:17">
      <c r="F27715" s="55"/>
      <c r="J27715" s="55"/>
      <c r="P27715" s="63"/>
      <c r="Q27715" s="63"/>
    </row>
    <row r="27716" spans="6:17">
      <c r="P27716" s="63"/>
      <c r="Q27716" s="63"/>
    </row>
    <row r="27717" spans="6:17">
      <c r="P27717" s="63"/>
      <c r="Q27717" s="63"/>
    </row>
    <row r="27718" spans="6:17">
      <c r="P27718" s="63"/>
      <c r="Q27718" s="63"/>
    </row>
    <row r="27719" spans="6:17">
      <c r="P27719" s="63"/>
      <c r="Q27719" s="63"/>
    </row>
    <row r="27720" spans="6:17">
      <c r="P27720" s="63"/>
      <c r="Q27720" s="63"/>
    </row>
    <row r="27721" spans="6:17">
      <c r="P27721" s="63"/>
      <c r="Q27721" s="63"/>
    </row>
    <row r="27722" spans="6:17">
      <c r="P27722" s="63"/>
      <c r="Q27722" s="63"/>
    </row>
    <row r="27723" spans="6:17">
      <c r="P27723" s="63"/>
      <c r="Q27723" s="63"/>
    </row>
    <row r="27724" spans="6:17">
      <c r="P27724" s="63"/>
      <c r="Q27724" s="63"/>
    </row>
    <row r="27725" spans="6:17">
      <c r="P27725" s="63"/>
      <c r="Q27725" s="63"/>
    </row>
    <row r="27726" spans="6:17">
      <c r="P27726" s="63"/>
      <c r="Q27726" s="63"/>
    </row>
    <row r="27727" spans="6:17">
      <c r="P27727" s="63"/>
      <c r="Q27727" s="63"/>
    </row>
    <row r="27728" spans="6:17">
      <c r="P27728" s="63"/>
      <c r="Q27728" s="63"/>
    </row>
    <row r="27729" spans="16:17">
      <c r="P27729" s="63"/>
      <c r="Q27729" s="63"/>
    </row>
    <row r="27730" spans="16:17">
      <c r="P27730" s="63"/>
      <c r="Q27730" s="63"/>
    </row>
    <row r="27731" spans="16:17">
      <c r="P27731" s="63"/>
      <c r="Q27731" s="63"/>
    </row>
    <row r="27732" spans="16:17">
      <c r="P27732" s="63"/>
      <c r="Q27732" s="63"/>
    </row>
    <row r="27733" spans="16:17">
      <c r="P27733" s="63"/>
      <c r="Q27733" s="63"/>
    </row>
    <row r="27734" spans="16:17">
      <c r="P27734" s="63"/>
      <c r="Q27734" s="63"/>
    </row>
    <row r="27735" spans="16:17">
      <c r="P27735" s="63"/>
      <c r="Q27735" s="63"/>
    </row>
    <row r="27736" spans="16:17">
      <c r="P27736" s="63"/>
      <c r="Q27736" s="63"/>
    </row>
    <row r="27737" spans="16:17">
      <c r="P27737" s="63"/>
      <c r="Q27737" s="63"/>
    </row>
    <row r="27738" spans="16:17">
      <c r="P27738" s="63"/>
      <c r="Q27738" s="63"/>
    </row>
    <row r="27739" spans="16:17">
      <c r="P27739" s="63"/>
      <c r="Q27739" s="63"/>
    </row>
    <row r="27740" spans="16:17">
      <c r="P27740" s="63"/>
      <c r="Q27740" s="63"/>
    </row>
    <row r="27741" spans="16:17">
      <c r="P27741" s="63"/>
      <c r="Q27741" s="63"/>
    </row>
    <row r="27742" spans="16:17">
      <c r="P27742" s="63"/>
      <c r="Q27742" s="63"/>
    </row>
    <row r="27743" spans="16:17">
      <c r="P27743" s="63"/>
      <c r="Q27743" s="63"/>
    </row>
    <row r="27744" spans="16:17">
      <c r="P27744" s="63"/>
      <c r="Q27744" s="63"/>
    </row>
    <row r="27745" spans="16:17">
      <c r="P27745" s="63"/>
      <c r="Q27745" s="63"/>
    </row>
    <row r="27746" spans="16:17">
      <c r="P27746" s="63"/>
      <c r="Q27746" s="63"/>
    </row>
    <row r="27747" spans="16:17">
      <c r="P27747" s="63"/>
      <c r="Q27747" s="63"/>
    </row>
    <row r="27748" spans="16:17">
      <c r="P27748" s="63"/>
      <c r="Q27748" s="63"/>
    </row>
    <row r="27749" spans="16:17">
      <c r="P27749" s="63"/>
      <c r="Q27749" s="63"/>
    </row>
    <row r="27750" spans="16:17">
      <c r="P27750" s="63"/>
      <c r="Q27750" s="63"/>
    </row>
    <row r="27751" spans="16:17">
      <c r="P27751" s="63"/>
      <c r="Q27751" s="63"/>
    </row>
    <row r="27752" spans="16:17">
      <c r="P27752" s="63"/>
      <c r="Q27752" s="63"/>
    </row>
    <row r="27753" spans="16:17">
      <c r="P27753" s="63"/>
      <c r="Q27753" s="63"/>
    </row>
    <row r="27754" spans="16:17">
      <c r="P27754" s="63"/>
      <c r="Q27754" s="63"/>
    </row>
    <row r="27755" spans="16:17">
      <c r="P27755" s="63"/>
      <c r="Q27755" s="63"/>
    </row>
    <row r="27756" spans="16:17">
      <c r="P27756" s="63"/>
      <c r="Q27756" s="63"/>
    </row>
    <row r="27757" spans="16:17">
      <c r="P27757" s="63"/>
      <c r="Q27757" s="63"/>
    </row>
    <row r="27758" spans="16:17">
      <c r="P27758" s="63"/>
      <c r="Q27758" s="63"/>
    </row>
    <row r="27759" spans="16:17">
      <c r="P27759" s="63"/>
      <c r="Q27759" s="63"/>
    </row>
    <row r="27760" spans="16:17">
      <c r="P27760" s="63"/>
      <c r="Q27760" s="63"/>
    </row>
    <row r="27761" spans="16:17">
      <c r="P27761" s="63"/>
      <c r="Q27761" s="63"/>
    </row>
    <row r="27762" spans="16:17">
      <c r="P27762" s="63"/>
      <c r="Q27762" s="63"/>
    </row>
    <row r="27763" spans="16:17">
      <c r="P27763" s="63"/>
      <c r="Q27763" s="63"/>
    </row>
    <row r="27764" spans="16:17">
      <c r="P27764" s="63"/>
      <c r="Q27764" s="63"/>
    </row>
    <row r="27765" spans="16:17">
      <c r="P27765" s="63"/>
      <c r="Q27765" s="63"/>
    </row>
    <row r="27766" spans="16:17">
      <c r="P27766" s="63"/>
      <c r="Q27766" s="63"/>
    </row>
    <row r="27767" spans="16:17">
      <c r="P27767" s="63"/>
      <c r="Q27767" s="63"/>
    </row>
    <row r="27768" spans="16:17">
      <c r="P27768" s="63"/>
      <c r="Q27768" s="63"/>
    </row>
    <row r="27769" spans="16:17">
      <c r="P27769" s="63"/>
      <c r="Q27769" s="63"/>
    </row>
    <row r="27770" spans="16:17">
      <c r="P27770" s="63"/>
      <c r="Q27770" s="63"/>
    </row>
    <row r="27771" spans="16:17">
      <c r="P27771" s="63"/>
      <c r="Q27771" s="63"/>
    </row>
    <row r="27772" spans="16:17">
      <c r="P27772" s="63"/>
      <c r="Q27772" s="63"/>
    </row>
    <row r="27773" spans="16:17">
      <c r="P27773" s="63"/>
      <c r="Q27773" s="63"/>
    </row>
    <row r="27774" spans="16:17">
      <c r="P27774" s="63"/>
      <c r="Q27774" s="63"/>
    </row>
    <row r="27775" spans="16:17">
      <c r="P27775" s="63"/>
      <c r="Q27775" s="63"/>
    </row>
    <row r="27776" spans="16:17">
      <c r="P27776" s="63"/>
      <c r="Q27776" s="63"/>
    </row>
    <row r="27777" spans="16:17">
      <c r="P27777" s="63"/>
      <c r="Q27777" s="63"/>
    </row>
    <row r="27778" spans="16:17">
      <c r="P27778" s="63"/>
      <c r="Q27778" s="63"/>
    </row>
    <row r="27779" spans="16:17">
      <c r="P27779" s="63"/>
      <c r="Q27779" s="63"/>
    </row>
    <row r="27780" spans="16:17">
      <c r="P27780" s="63"/>
      <c r="Q27780" s="63"/>
    </row>
    <row r="27781" spans="16:17">
      <c r="P27781" s="63"/>
      <c r="Q27781" s="63"/>
    </row>
    <row r="27782" spans="16:17">
      <c r="P27782" s="63"/>
      <c r="Q27782" s="63"/>
    </row>
    <row r="27783" spans="16:17">
      <c r="P27783" s="63"/>
      <c r="Q27783" s="63"/>
    </row>
    <row r="27784" spans="16:17">
      <c r="P27784" s="63"/>
      <c r="Q27784" s="63"/>
    </row>
    <row r="27785" spans="16:17">
      <c r="P27785" s="63"/>
      <c r="Q27785" s="63"/>
    </row>
    <row r="27786" spans="16:17">
      <c r="P27786" s="63"/>
      <c r="Q27786" s="63"/>
    </row>
    <row r="27787" spans="16:17">
      <c r="P27787" s="63"/>
      <c r="Q27787" s="63"/>
    </row>
    <row r="27788" spans="16:17">
      <c r="P27788" s="63"/>
      <c r="Q27788" s="63"/>
    </row>
    <row r="27789" spans="16:17">
      <c r="P27789" s="63"/>
      <c r="Q27789" s="63"/>
    </row>
    <row r="27790" spans="16:17">
      <c r="P27790" s="63"/>
      <c r="Q27790" s="63"/>
    </row>
    <row r="27791" spans="16:17">
      <c r="P27791" s="63"/>
      <c r="Q27791" s="63"/>
    </row>
    <row r="27792" spans="16:17">
      <c r="P27792" s="63"/>
      <c r="Q27792" s="63"/>
    </row>
    <row r="27793" spans="16:17">
      <c r="P27793" s="63"/>
      <c r="Q27793" s="63"/>
    </row>
    <row r="27794" spans="16:17">
      <c r="P27794" s="63"/>
      <c r="Q27794" s="63"/>
    </row>
    <row r="27795" spans="16:17">
      <c r="P27795" s="63"/>
      <c r="Q27795" s="63"/>
    </row>
    <row r="27796" spans="16:17">
      <c r="P27796" s="63"/>
      <c r="Q27796" s="63"/>
    </row>
    <row r="27797" spans="16:17">
      <c r="P27797" s="63"/>
      <c r="Q27797" s="63"/>
    </row>
    <row r="27798" spans="16:17">
      <c r="P27798" s="63"/>
      <c r="Q27798" s="63"/>
    </row>
    <row r="27799" spans="16:17">
      <c r="P27799" s="63"/>
      <c r="Q27799" s="63"/>
    </row>
    <row r="27800" spans="16:17">
      <c r="P27800" s="63"/>
      <c r="Q27800" s="63"/>
    </row>
    <row r="27801" spans="16:17">
      <c r="P27801" s="63"/>
      <c r="Q27801" s="63"/>
    </row>
    <row r="27802" spans="16:17">
      <c r="P27802" s="63"/>
      <c r="Q27802" s="63"/>
    </row>
    <row r="27803" spans="16:17">
      <c r="P27803" s="63"/>
      <c r="Q27803" s="63"/>
    </row>
    <row r="27804" spans="16:17">
      <c r="P27804" s="63"/>
      <c r="Q27804" s="63"/>
    </row>
    <row r="27805" spans="16:17">
      <c r="P27805" s="63"/>
      <c r="Q27805" s="63"/>
    </row>
    <row r="27806" spans="16:17">
      <c r="P27806" s="63"/>
      <c r="Q27806" s="63"/>
    </row>
    <row r="27807" spans="16:17">
      <c r="P27807" s="63"/>
      <c r="Q27807" s="63"/>
    </row>
    <row r="27808" spans="16:17">
      <c r="P27808" s="63"/>
      <c r="Q27808" s="63"/>
    </row>
    <row r="27809" spans="16:17">
      <c r="P27809" s="63"/>
      <c r="Q27809" s="63"/>
    </row>
    <row r="27810" spans="16:17">
      <c r="P27810" s="63"/>
      <c r="Q27810" s="63"/>
    </row>
    <row r="27811" spans="16:17">
      <c r="P27811" s="63"/>
      <c r="Q27811" s="63"/>
    </row>
    <row r="27812" spans="16:17">
      <c r="P27812" s="63"/>
      <c r="Q27812" s="63"/>
    </row>
    <row r="27813" spans="16:17">
      <c r="P27813" s="63"/>
      <c r="Q27813" s="63"/>
    </row>
    <row r="27814" spans="16:17">
      <c r="P27814" s="63"/>
      <c r="Q27814" s="63"/>
    </row>
    <row r="27815" spans="16:17">
      <c r="P27815" s="63"/>
      <c r="Q27815" s="63"/>
    </row>
    <row r="27816" spans="16:17">
      <c r="P27816" s="63"/>
      <c r="Q27816" s="63"/>
    </row>
    <row r="27817" spans="16:17">
      <c r="P27817" s="63"/>
      <c r="Q27817" s="63"/>
    </row>
    <row r="27818" spans="16:17">
      <c r="P27818" s="63"/>
      <c r="Q27818" s="63"/>
    </row>
    <row r="27819" spans="16:17">
      <c r="P27819" s="63"/>
      <c r="Q27819" s="63"/>
    </row>
    <row r="27820" spans="16:17">
      <c r="P27820" s="63"/>
      <c r="Q27820" s="63"/>
    </row>
    <row r="27821" spans="16:17">
      <c r="P27821" s="63"/>
      <c r="Q27821" s="63"/>
    </row>
    <row r="27822" spans="16:17">
      <c r="P27822" s="63"/>
      <c r="Q27822" s="63"/>
    </row>
    <row r="27823" spans="16:17">
      <c r="P27823" s="63"/>
      <c r="Q27823" s="63"/>
    </row>
    <row r="27824" spans="16:17">
      <c r="P27824" s="63"/>
      <c r="Q27824" s="63"/>
    </row>
    <row r="27825" spans="16:17">
      <c r="P27825" s="63"/>
      <c r="Q27825" s="63"/>
    </row>
    <row r="27826" spans="16:17">
      <c r="P27826" s="63"/>
      <c r="Q27826" s="63"/>
    </row>
    <row r="27827" spans="16:17">
      <c r="P27827" s="63"/>
      <c r="Q27827" s="63"/>
    </row>
    <row r="27828" spans="16:17">
      <c r="P27828" s="63"/>
      <c r="Q27828" s="63"/>
    </row>
    <row r="27829" spans="16:17">
      <c r="P27829" s="63"/>
      <c r="Q27829" s="63"/>
    </row>
    <row r="27830" spans="16:17">
      <c r="P27830" s="63"/>
      <c r="Q27830" s="63"/>
    </row>
    <row r="27831" spans="16:17">
      <c r="P27831" s="63"/>
      <c r="Q27831" s="63"/>
    </row>
    <row r="27832" spans="16:17">
      <c r="P27832" s="63"/>
      <c r="Q27832" s="63"/>
    </row>
    <row r="27833" spans="16:17">
      <c r="P27833" s="63"/>
      <c r="Q27833" s="63"/>
    </row>
    <row r="27834" spans="16:17">
      <c r="P27834" s="63"/>
      <c r="Q27834" s="63"/>
    </row>
    <row r="27835" spans="16:17">
      <c r="P27835" s="63"/>
      <c r="Q27835" s="63"/>
    </row>
    <row r="27836" spans="16:17">
      <c r="P27836" s="63"/>
      <c r="Q27836" s="63"/>
    </row>
    <row r="27837" spans="16:17">
      <c r="P27837" s="63"/>
      <c r="Q27837" s="63"/>
    </row>
    <row r="27838" spans="16:17">
      <c r="P27838" s="63"/>
      <c r="Q27838" s="63"/>
    </row>
    <row r="27839" spans="16:17">
      <c r="P27839" s="63"/>
      <c r="Q27839" s="63"/>
    </row>
    <row r="27840" spans="16:17">
      <c r="P27840" s="63"/>
      <c r="Q27840" s="63"/>
    </row>
    <row r="27841" spans="16:17">
      <c r="P27841" s="63"/>
      <c r="Q27841" s="63"/>
    </row>
    <row r="27842" spans="16:17">
      <c r="P27842" s="63"/>
      <c r="Q27842" s="63"/>
    </row>
    <row r="27843" spans="16:17">
      <c r="P27843" s="63"/>
      <c r="Q27843" s="63"/>
    </row>
    <row r="27844" spans="16:17">
      <c r="P27844" s="63"/>
      <c r="Q27844" s="63"/>
    </row>
    <row r="27845" spans="16:17">
      <c r="P27845" s="63"/>
      <c r="Q27845" s="63"/>
    </row>
    <row r="27846" spans="16:17">
      <c r="P27846" s="63"/>
      <c r="Q27846" s="63"/>
    </row>
    <row r="27847" spans="16:17">
      <c r="P27847" s="63"/>
      <c r="Q27847" s="63"/>
    </row>
    <row r="27848" spans="16:17">
      <c r="P27848" s="63"/>
      <c r="Q27848" s="63"/>
    </row>
    <row r="27849" spans="16:17">
      <c r="P27849" s="63"/>
      <c r="Q27849" s="63"/>
    </row>
    <row r="27850" spans="16:17">
      <c r="P27850" s="63"/>
      <c r="Q27850" s="63"/>
    </row>
    <row r="27851" spans="16:17">
      <c r="P27851" s="63"/>
      <c r="Q27851" s="63"/>
    </row>
    <row r="27852" spans="16:17">
      <c r="P27852" s="63"/>
      <c r="Q27852" s="63"/>
    </row>
    <row r="27853" spans="16:17">
      <c r="P27853" s="63"/>
      <c r="Q27853" s="63"/>
    </row>
    <row r="27854" spans="16:17">
      <c r="P27854" s="63"/>
      <c r="Q27854" s="63"/>
    </row>
    <row r="27855" spans="16:17">
      <c r="P27855" s="63"/>
      <c r="Q27855" s="63"/>
    </row>
    <row r="27856" spans="16:17">
      <c r="P27856" s="63"/>
      <c r="Q27856" s="63"/>
    </row>
    <row r="27857" spans="16:17">
      <c r="P27857" s="63"/>
      <c r="Q27857" s="63"/>
    </row>
    <row r="27858" spans="16:17">
      <c r="P27858" s="63"/>
      <c r="Q27858" s="63"/>
    </row>
    <row r="27859" spans="16:17">
      <c r="P27859" s="63"/>
      <c r="Q27859" s="63"/>
    </row>
    <row r="27860" spans="16:17">
      <c r="P27860" s="63"/>
      <c r="Q27860" s="63"/>
    </row>
    <row r="27861" spans="16:17">
      <c r="P27861" s="63"/>
      <c r="Q27861" s="63"/>
    </row>
    <row r="27862" spans="16:17">
      <c r="P27862" s="63"/>
      <c r="Q27862" s="63"/>
    </row>
    <row r="27863" spans="16:17">
      <c r="P27863" s="63"/>
      <c r="Q27863" s="63"/>
    </row>
    <row r="27864" spans="16:17">
      <c r="P27864" s="63"/>
      <c r="Q27864" s="63"/>
    </row>
    <row r="27865" spans="16:17">
      <c r="P27865" s="63"/>
      <c r="Q27865" s="63"/>
    </row>
    <row r="27866" spans="16:17">
      <c r="P27866" s="63"/>
      <c r="Q27866" s="63"/>
    </row>
    <row r="27867" spans="16:17">
      <c r="P27867" s="63"/>
      <c r="Q27867" s="63"/>
    </row>
    <row r="27868" spans="16:17">
      <c r="P27868" s="63"/>
      <c r="Q27868" s="63"/>
    </row>
    <row r="27869" spans="16:17">
      <c r="P27869" s="63"/>
      <c r="Q27869" s="63"/>
    </row>
    <row r="27870" spans="16:17">
      <c r="P27870" s="63"/>
      <c r="Q27870" s="63"/>
    </row>
    <row r="27871" spans="16:17">
      <c r="P27871" s="63"/>
      <c r="Q27871" s="63"/>
    </row>
    <row r="27872" spans="16:17">
      <c r="P27872" s="63"/>
      <c r="Q27872" s="63"/>
    </row>
    <row r="27873" spans="16:17">
      <c r="P27873" s="63"/>
      <c r="Q27873" s="63"/>
    </row>
    <row r="27874" spans="16:17">
      <c r="P27874" s="63"/>
      <c r="Q27874" s="63"/>
    </row>
    <row r="27875" spans="16:17">
      <c r="P27875" s="63"/>
      <c r="Q27875" s="63"/>
    </row>
    <row r="27876" spans="16:17">
      <c r="P27876" s="63"/>
      <c r="Q27876" s="63"/>
    </row>
    <row r="27877" spans="16:17">
      <c r="P27877" s="63"/>
      <c r="Q27877" s="63"/>
    </row>
    <row r="27878" spans="16:17">
      <c r="P27878" s="63"/>
      <c r="Q27878" s="63"/>
    </row>
    <row r="27879" spans="16:17">
      <c r="P27879" s="63"/>
      <c r="Q27879" s="63"/>
    </row>
    <row r="27880" spans="16:17">
      <c r="P27880" s="63"/>
      <c r="Q27880" s="63"/>
    </row>
    <row r="27881" spans="16:17">
      <c r="P27881" s="63"/>
      <c r="Q27881" s="63"/>
    </row>
    <row r="27882" spans="16:17">
      <c r="P27882" s="63"/>
      <c r="Q27882" s="63"/>
    </row>
    <row r="27883" spans="16:17">
      <c r="P27883" s="63"/>
      <c r="Q27883" s="63"/>
    </row>
    <row r="27884" spans="16:17">
      <c r="P27884" s="63"/>
      <c r="Q27884" s="63"/>
    </row>
    <row r="27885" spans="16:17">
      <c r="P27885" s="63"/>
      <c r="Q27885" s="63"/>
    </row>
    <row r="27886" spans="16:17">
      <c r="P27886" s="63"/>
      <c r="Q27886" s="63"/>
    </row>
    <row r="27887" spans="16:17">
      <c r="P27887" s="63"/>
      <c r="Q27887" s="63"/>
    </row>
    <row r="27888" spans="16:17">
      <c r="P27888" s="63"/>
      <c r="Q27888" s="63"/>
    </row>
    <row r="27889" spans="16:17">
      <c r="P27889" s="63"/>
      <c r="Q27889" s="63"/>
    </row>
    <row r="27890" spans="16:17">
      <c r="P27890" s="63"/>
      <c r="Q27890" s="63"/>
    </row>
    <row r="27891" spans="16:17">
      <c r="P27891" s="63"/>
      <c r="Q27891" s="63"/>
    </row>
    <row r="27892" spans="16:17">
      <c r="P27892" s="63"/>
      <c r="Q27892" s="63"/>
    </row>
    <row r="27893" spans="16:17">
      <c r="P27893" s="63"/>
      <c r="Q27893" s="63"/>
    </row>
    <row r="27894" spans="16:17">
      <c r="P27894" s="63"/>
      <c r="Q27894" s="63"/>
    </row>
    <row r="27895" spans="16:17">
      <c r="P27895" s="63"/>
      <c r="Q27895" s="63"/>
    </row>
    <row r="27896" spans="16:17">
      <c r="P27896" s="63"/>
      <c r="Q27896" s="63"/>
    </row>
    <row r="27897" spans="16:17">
      <c r="P27897" s="63"/>
      <c r="Q27897" s="63"/>
    </row>
    <row r="27898" spans="16:17">
      <c r="P27898" s="63"/>
      <c r="Q27898" s="63"/>
    </row>
    <row r="27899" spans="16:17">
      <c r="P27899" s="63"/>
      <c r="Q27899" s="63"/>
    </row>
    <row r="27900" spans="16:17">
      <c r="P27900" s="63"/>
      <c r="Q27900" s="63"/>
    </row>
    <row r="27901" spans="16:17">
      <c r="P27901" s="63"/>
      <c r="Q27901" s="63"/>
    </row>
    <row r="27902" spans="16:17">
      <c r="P27902" s="63"/>
      <c r="Q27902" s="63"/>
    </row>
    <row r="27903" spans="16:17">
      <c r="P27903" s="63"/>
      <c r="Q27903" s="63"/>
    </row>
    <row r="27904" spans="16:17">
      <c r="P27904" s="63"/>
      <c r="Q27904" s="63"/>
    </row>
    <row r="27905" spans="16:17">
      <c r="P27905" s="63"/>
      <c r="Q27905" s="63"/>
    </row>
    <row r="27906" spans="16:17">
      <c r="P27906" s="63"/>
      <c r="Q27906" s="63"/>
    </row>
    <row r="27907" spans="16:17">
      <c r="P27907" s="63"/>
      <c r="Q27907" s="63"/>
    </row>
    <row r="27908" spans="16:17">
      <c r="P27908" s="63"/>
      <c r="Q27908" s="63"/>
    </row>
    <row r="27909" spans="16:17">
      <c r="P27909" s="63"/>
      <c r="Q27909" s="63"/>
    </row>
    <row r="27910" spans="16:17">
      <c r="P27910" s="63"/>
      <c r="Q27910" s="63"/>
    </row>
    <row r="27911" spans="16:17">
      <c r="P27911" s="63"/>
      <c r="Q27911" s="63"/>
    </row>
    <row r="27912" spans="16:17">
      <c r="P27912" s="63"/>
      <c r="Q27912" s="63"/>
    </row>
    <row r="27913" spans="16:17">
      <c r="P27913" s="63"/>
      <c r="Q27913" s="63"/>
    </row>
    <row r="27914" spans="16:17">
      <c r="P27914" s="63"/>
      <c r="Q27914" s="63"/>
    </row>
    <row r="27915" spans="16:17">
      <c r="P27915" s="63"/>
      <c r="Q27915" s="63"/>
    </row>
    <row r="27916" spans="16:17">
      <c r="P27916" s="63"/>
      <c r="Q27916" s="63"/>
    </row>
    <row r="27917" spans="16:17">
      <c r="P27917" s="63"/>
      <c r="Q27917" s="63"/>
    </row>
    <row r="27918" spans="16:17">
      <c r="P27918" s="63"/>
      <c r="Q27918" s="63"/>
    </row>
    <row r="27919" spans="16:17">
      <c r="P27919" s="63"/>
      <c r="Q27919" s="63"/>
    </row>
    <row r="27920" spans="16:17">
      <c r="P27920" s="63"/>
      <c r="Q27920" s="63"/>
    </row>
    <row r="27921" spans="16:17">
      <c r="P27921" s="63"/>
      <c r="Q27921" s="63"/>
    </row>
    <row r="27922" spans="16:17">
      <c r="P27922" s="63"/>
      <c r="Q27922" s="63"/>
    </row>
    <row r="27923" spans="16:17">
      <c r="P27923" s="63"/>
      <c r="Q27923" s="63"/>
    </row>
    <row r="27924" spans="16:17">
      <c r="P27924" s="63"/>
      <c r="Q27924" s="63"/>
    </row>
    <row r="27925" spans="16:17">
      <c r="P27925" s="63"/>
      <c r="Q27925" s="63"/>
    </row>
    <row r="27926" spans="16:17">
      <c r="P27926" s="63"/>
      <c r="Q27926" s="63"/>
    </row>
    <row r="27927" spans="16:17">
      <c r="P27927" s="63"/>
      <c r="Q27927" s="63"/>
    </row>
    <row r="27928" spans="16:17">
      <c r="P27928" s="63"/>
      <c r="Q27928" s="63"/>
    </row>
    <row r="27929" spans="16:17">
      <c r="P27929" s="63"/>
      <c r="Q27929" s="63"/>
    </row>
    <row r="27930" spans="16:17">
      <c r="P27930" s="63"/>
      <c r="Q27930" s="63"/>
    </row>
    <row r="27931" spans="16:17">
      <c r="P27931" s="63"/>
      <c r="Q27931" s="63"/>
    </row>
    <row r="27932" spans="16:17">
      <c r="P27932" s="63"/>
      <c r="Q27932" s="63"/>
    </row>
    <row r="27933" spans="16:17">
      <c r="P27933" s="63"/>
      <c r="Q27933" s="63"/>
    </row>
    <row r="27934" spans="16:17">
      <c r="P27934" s="63"/>
      <c r="Q27934" s="63"/>
    </row>
    <row r="27935" spans="16:17">
      <c r="P27935" s="63"/>
      <c r="Q27935" s="63"/>
    </row>
    <row r="27936" spans="16:17">
      <c r="P27936" s="63"/>
      <c r="Q27936" s="63"/>
    </row>
    <row r="27937" spans="16:17">
      <c r="P27937" s="63"/>
      <c r="Q27937" s="63"/>
    </row>
    <row r="27938" spans="16:17">
      <c r="P27938" s="63"/>
      <c r="Q27938" s="63"/>
    </row>
    <row r="27939" spans="16:17">
      <c r="P27939" s="63"/>
      <c r="Q27939" s="63"/>
    </row>
    <row r="27940" spans="16:17">
      <c r="P27940" s="63"/>
      <c r="Q27940" s="63"/>
    </row>
    <row r="27941" spans="16:17">
      <c r="P27941" s="63"/>
      <c r="Q27941" s="63"/>
    </row>
    <row r="27942" spans="16:17">
      <c r="P27942" s="63"/>
      <c r="Q27942" s="63"/>
    </row>
    <row r="27943" spans="16:17">
      <c r="P27943" s="63"/>
      <c r="Q27943" s="63"/>
    </row>
    <row r="27944" spans="16:17">
      <c r="P27944" s="63"/>
      <c r="Q27944" s="63"/>
    </row>
    <row r="27945" spans="16:17">
      <c r="P27945" s="63"/>
      <c r="Q27945" s="63"/>
    </row>
    <row r="27946" spans="16:17">
      <c r="P27946" s="63"/>
      <c r="Q27946" s="63"/>
    </row>
    <row r="27947" spans="16:17">
      <c r="P27947" s="63"/>
      <c r="Q27947" s="63"/>
    </row>
    <row r="27948" spans="16:17">
      <c r="P27948" s="63"/>
      <c r="Q27948" s="63"/>
    </row>
    <row r="27949" spans="16:17">
      <c r="P27949" s="63"/>
      <c r="Q27949" s="63"/>
    </row>
    <row r="27950" spans="16:17">
      <c r="P27950" s="63"/>
      <c r="Q27950" s="63"/>
    </row>
    <row r="27951" spans="16:17">
      <c r="P27951" s="63"/>
      <c r="Q27951" s="63"/>
    </row>
    <row r="27952" spans="16:17">
      <c r="P27952" s="63"/>
      <c r="Q27952" s="63"/>
    </row>
    <row r="27953" spans="16:17">
      <c r="P27953" s="63"/>
      <c r="Q27953" s="63"/>
    </row>
    <row r="27954" spans="16:17">
      <c r="P27954" s="63"/>
      <c r="Q27954" s="63"/>
    </row>
    <row r="27955" spans="16:17">
      <c r="P27955" s="63"/>
      <c r="Q27955" s="63"/>
    </row>
    <row r="27956" spans="16:17">
      <c r="P27956" s="63"/>
      <c r="Q27956" s="63"/>
    </row>
    <row r="27957" spans="16:17">
      <c r="P27957" s="63"/>
      <c r="Q27957" s="63"/>
    </row>
    <row r="27958" spans="16:17">
      <c r="P27958" s="63"/>
      <c r="Q27958" s="63"/>
    </row>
    <row r="27959" spans="16:17">
      <c r="P27959" s="63"/>
      <c r="Q27959" s="63"/>
    </row>
    <row r="27960" spans="16:17">
      <c r="P27960" s="63"/>
      <c r="Q27960" s="63"/>
    </row>
    <row r="27961" spans="16:17">
      <c r="P27961" s="63"/>
      <c r="Q27961" s="63"/>
    </row>
    <row r="27962" spans="16:17">
      <c r="P27962" s="63"/>
      <c r="Q27962" s="63"/>
    </row>
    <row r="27963" spans="16:17">
      <c r="P27963" s="63"/>
      <c r="Q27963" s="63"/>
    </row>
    <row r="27964" spans="16:17">
      <c r="P27964" s="63"/>
      <c r="Q27964" s="63"/>
    </row>
    <row r="27965" spans="16:17">
      <c r="P27965" s="63"/>
      <c r="Q27965" s="63"/>
    </row>
    <row r="27966" spans="16:17">
      <c r="P27966" s="63"/>
      <c r="Q27966" s="63"/>
    </row>
    <row r="27967" spans="16:17">
      <c r="P27967" s="63"/>
      <c r="Q27967" s="63"/>
    </row>
    <row r="27968" spans="16:17">
      <c r="P27968" s="63"/>
      <c r="Q27968" s="63"/>
    </row>
    <row r="27969" spans="16:17">
      <c r="P27969" s="63"/>
      <c r="Q27969" s="63"/>
    </row>
    <row r="27970" spans="16:17">
      <c r="P27970" s="63"/>
      <c r="Q27970" s="63"/>
    </row>
    <row r="27971" spans="16:17">
      <c r="P27971" s="63"/>
      <c r="Q27971" s="63"/>
    </row>
    <row r="27972" spans="16:17">
      <c r="P27972" s="63"/>
      <c r="Q27972" s="63"/>
    </row>
    <row r="27973" spans="16:17">
      <c r="P27973" s="63"/>
      <c r="Q27973" s="63"/>
    </row>
    <row r="27974" spans="16:17">
      <c r="P27974" s="63"/>
      <c r="Q27974" s="63"/>
    </row>
    <row r="27975" spans="16:17">
      <c r="P27975" s="63"/>
      <c r="Q27975" s="63"/>
    </row>
    <row r="27976" spans="16:17">
      <c r="P27976" s="63"/>
      <c r="Q27976" s="63"/>
    </row>
    <row r="27977" spans="16:17">
      <c r="P27977" s="63"/>
      <c r="Q27977" s="63"/>
    </row>
    <row r="27978" spans="16:17">
      <c r="P27978" s="63"/>
      <c r="Q27978" s="63"/>
    </row>
    <row r="27979" spans="16:17">
      <c r="P27979" s="63"/>
      <c r="Q27979" s="63"/>
    </row>
    <row r="27980" spans="16:17">
      <c r="P27980" s="63"/>
      <c r="Q27980" s="63"/>
    </row>
    <row r="27981" spans="16:17">
      <c r="P27981" s="63"/>
      <c r="Q27981" s="63"/>
    </row>
    <row r="27982" spans="16:17">
      <c r="P27982" s="63"/>
      <c r="Q27982" s="63"/>
    </row>
    <row r="27983" spans="16:17">
      <c r="P27983" s="63"/>
      <c r="Q27983" s="63"/>
    </row>
    <row r="27984" spans="16:17">
      <c r="P27984" s="63"/>
      <c r="Q27984" s="63"/>
    </row>
    <row r="27985" spans="16:17">
      <c r="P27985" s="63"/>
      <c r="Q27985" s="63"/>
    </row>
    <row r="27986" spans="16:17">
      <c r="P27986" s="63"/>
      <c r="Q27986" s="63"/>
    </row>
    <row r="27987" spans="16:17">
      <c r="P27987" s="63"/>
      <c r="Q27987" s="63"/>
    </row>
    <row r="27988" spans="16:17">
      <c r="P27988" s="63"/>
      <c r="Q27988" s="63"/>
    </row>
    <row r="27989" spans="16:17">
      <c r="P27989" s="63"/>
      <c r="Q27989" s="63"/>
    </row>
    <row r="27990" spans="16:17">
      <c r="P27990" s="63"/>
      <c r="Q27990" s="63"/>
    </row>
    <row r="27991" spans="16:17">
      <c r="P27991" s="63"/>
      <c r="Q27991" s="63"/>
    </row>
    <row r="27992" spans="16:17">
      <c r="P27992" s="63"/>
      <c r="Q27992" s="63"/>
    </row>
    <row r="27993" spans="16:17">
      <c r="P27993" s="63"/>
      <c r="Q27993" s="63"/>
    </row>
    <row r="27994" spans="16:17">
      <c r="P27994" s="63"/>
      <c r="Q27994" s="63"/>
    </row>
    <row r="27995" spans="16:17">
      <c r="P27995" s="63"/>
      <c r="Q27995" s="63"/>
    </row>
    <row r="27996" spans="16:17">
      <c r="P27996" s="63"/>
      <c r="Q27996" s="63"/>
    </row>
    <row r="27997" spans="16:17">
      <c r="P27997" s="63"/>
      <c r="Q27997" s="63"/>
    </row>
    <row r="27998" spans="16:17">
      <c r="P27998" s="63"/>
      <c r="Q27998" s="63"/>
    </row>
    <row r="27999" spans="16:17">
      <c r="P27999" s="63"/>
      <c r="Q27999" s="63"/>
    </row>
    <row r="28000" spans="16:17">
      <c r="P28000" s="63"/>
      <c r="Q28000" s="63"/>
    </row>
    <row r="28001" spans="16:17">
      <c r="P28001" s="63"/>
      <c r="Q28001" s="63"/>
    </row>
    <row r="28002" spans="16:17">
      <c r="P28002" s="63"/>
      <c r="Q28002" s="63"/>
    </row>
    <row r="28003" spans="16:17">
      <c r="P28003" s="63"/>
      <c r="Q28003" s="63"/>
    </row>
    <row r="28004" spans="16:17">
      <c r="P28004" s="63"/>
      <c r="Q28004" s="63"/>
    </row>
    <row r="28005" spans="16:17">
      <c r="P28005" s="63"/>
      <c r="Q28005" s="63"/>
    </row>
    <row r="28006" spans="16:17">
      <c r="P28006" s="63"/>
      <c r="Q28006" s="63"/>
    </row>
    <row r="28007" spans="16:17">
      <c r="P28007" s="63"/>
      <c r="Q28007" s="63"/>
    </row>
    <row r="28008" spans="16:17">
      <c r="P28008" s="63"/>
      <c r="Q28008" s="63"/>
    </row>
    <row r="28009" spans="16:17">
      <c r="P28009" s="63"/>
      <c r="Q28009" s="63"/>
    </row>
    <row r="28010" spans="16:17">
      <c r="P28010" s="63"/>
      <c r="Q28010" s="63"/>
    </row>
    <row r="28011" spans="16:17">
      <c r="P28011" s="63"/>
      <c r="Q28011" s="63"/>
    </row>
    <row r="28012" spans="16:17">
      <c r="P28012" s="63"/>
      <c r="Q28012" s="63"/>
    </row>
    <row r="28013" spans="16:17">
      <c r="P28013" s="63"/>
      <c r="Q28013" s="63"/>
    </row>
    <row r="28014" spans="16:17">
      <c r="P28014" s="63"/>
      <c r="Q28014" s="63"/>
    </row>
    <row r="28015" spans="16:17">
      <c r="P28015" s="63"/>
      <c r="Q28015" s="63"/>
    </row>
    <row r="28016" spans="16:17">
      <c r="P28016" s="63"/>
      <c r="Q28016" s="63"/>
    </row>
    <row r="28017" spans="16:17">
      <c r="P28017" s="63"/>
      <c r="Q28017" s="63"/>
    </row>
    <row r="28018" spans="16:17">
      <c r="P28018" s="63"/>
      <c r="Q28018" s="63"/>
    </row>
    <row r="28019" spans="16:17">
      <c r="P28019" s="63"/>
      <c r="Q28019" s="63"/>
    </row>
    <row r="28020" spans="16:17">
      <c r="P28020" s="63"/>
      <c r="Q28020" s="63"/>
    </row>
    <row r="28021" spans="16:17">
      <c r="P28021" s="63"/>
      <c r="Q28021" s="63"/>
    </row>
    <row r="28022" spans="16:17">
      <c r="P28022" s="63"/>
      <c r="Q28022" s="63"/>
    </row>
    <row r="28023" spans="16:17">
      <c r="P28023" s="63"/>
      <c r="Q28023" s="63"/>
    </row>
    <row r="28024" spans="16:17">
      <c r="P28024" s="63"/>
      <c r="Q28024" s="63"/>
    </row>
    <row r="28025" spans="16:17">
      <c r="P28025" s="63"/>
      <c r="Q28025" s="63"/>
    </row>
    <row r="28026" spans="16:17">
      <c r="P28026" s="63"/>
      <c r="Q28026" s="63"/>
    </row>
    <row r="28027" spans="16:17">
      <c r="P28027" s="63"/>
      <c r="Q28027" s="63"/>
    </row>
    <row r="28028" spans="16:17">
      <c r="P28028" s="63"/>
      <c r="Q28028" s="63"/>
    </row>
    <row r="28029" spans="16:17">
      <c r="P28029" s="63"/>
      <c r="Q28029" s="63"/>
    </row>
    <row r="28030" spans="16:17">
      <c r="P28030" s="63"/>
      <c r="Q28030" s="63"/>
    </row>
    <row r="28031" spans="16:17">
      <c r="P28031" s="63"/>
      <c r="Q28031" s="63"/>
    </row>
    <row r="28032" spans="16:17">
      <c r="P28032" s="63"/>
      <c r="Q28032" s="63"/>
    </row>
    <row r="28033" spans="16:17">
      <c r="P28033" s="63"/>
      <c r="Q28033" s="63"/>
    </row>
    <row r="28034" spans="16:17">
      <c r="P28034" s="63"/>
      <c r="Q28034" s="63"/>
    </row>
    <row r="28035" spans="16:17">
      <c r="P28035" s="63"/>
      <c r="Q28035" s="63"/>
    </row>
    <row r="28036" spans="16:17">
      <c r="P28036" s="63"/>
      <c r="Q28036" s="63"/>
    </row>
    <row r="28037" spans="16:17">
      <c r="P28037" s="63"/>
      <c r="Q28037" s="63"/>
    </row>
    <row r="28038" spans="16:17">
      <c r="P28038" s="63"/>
      <c r="Q28038" s="63"/>
    </row>
    <row r="28039" spans="16:17">
      <c r="P28039" s="63"/>
      <c r="Q28039" s="63"/>
    </row>
    <row r="28040" spans="16:17">
      <c r="P28040" s="63"/>
      <c r="Q28040" s="63"/>
    </row>
    <row r="28041" spans="16:17">
      <c r="P28041" s="63"/>
      <c r="Q28041" s="63"/>
    </row>
    <row r="28042" spans="16:17">
      <c r="P28042" s="63"/>
      <c r="Q28042" s="63"/>
    </row>
    <row r="28043" spans="16:17">
      <c r="P28043" s="63"/>
      <c r="Q28043" s="63"/>
    </row>
    <row r="28044" spans="16:17">
      <c r="P28044" s="63"/>
      <c r="Q28044" s="63"/>
    </row>
    <row r="28045" spans="16:17">
      <c r="P28045" s="63"/>
      <c r="Q28045" s="63"/>
    </row>
    <row r="28046" spans="16:17">
      <c r="P28046" s="63"/>
      <c r="Q28046" s="63"/>
    </row>
    <row r="28047" spans="16:17">
      <c r="P28047" s="63"/>
      <c r="Q28047" s="63"/>
    </row>
    <row r="28048" spans="16:17">
      <c r="P28048" s="63"/>
      <c r="Q28048" s="63"/>
    </row>
    <row r="28049" spans="16:17">
      <c r="P28049" s="63"/>
      <c r="Q28049" s="63"/>
    </row>
    <row r="28050" spans="16:17">
      <c r="P28050" s="63"/>
      <c r="Q28050" s="63"/>
    </row>
    <row r="28051" spans="16:17">
      <c r="P28051" s="63"/>
      <c r="Q28051" s="63"/>
    </row>
    <row r="28052" spans="16:17">
      <c r="P28052" s="63"/>
      <c r="Q28052" s="63"/>
    </row>
    <row r="28053" spans="16:17">
      <c r="P28053" s="63"/>
      <c r="Q28053" s="63"/>
    </row>
    <row r="28054" spans="16:17">
      <c r="P28054" s="63"/>
      <c r="Q28054" s="63"/>
    </row>
    <row r="28055" spans="16:17">
      <c r="P28055" s="63"/>
      <c r="Q28055" s="63"/>
    </row>
    <row r="28056" spans="16:17">
      <c r="P28056" s="63"/>
      <c r="Q28056" s="63"/>
    </row>
    <row r="28057" spans="16:17">
      <c r="P28057" s="63"/>
      <c r="Q28057" s="63"/>
    </row>
    <row r="28058" spans="16:17">
      <c r="P28058" s="63"/>
      <c r="Q28058" s="63"/>
    </row>
    <row r="28059" spans="16:17">
      <c r="P28059" s="63"/>
      <c r="Q28059" s="63"/>
    </row>
    <row r="28060" spans="16:17">
      <c r="P28060" s="63"/>
      <c r="Q28060" s="63"/>
    </row>
    <row r="28061" spans="16:17">
      <c r="P28061" s="63"/>
      <c r="Q28061" s="63"/>
    </row>
    <row r="28062" spans="16:17">
      <c r="P28062" s="63"/>
      <c r="Q28062" s="63"/>
    </row>
    <row r="28063" spans="16:17">
      <c r="P28063" s="63"/>
      <c r="Q28063" s="63"/>
    </row>
    <row r="28064" spans="16:17">
      <c r="P28064" s="63"/>
      <c r="Q28064" s="63"/>
    </row>
    <row r="28065" spans="16:17">
      <c r="P28065" s="63"/>
      <c r="Q28065" s="63"/>
    </row>
    <row r="28066" spans="16:17">
      <c r="P28066" s="63"/>
      <c r="Q28066" s="63"/>
    </row>
    <row r="28067" spans="16:17">
      <c r="P28067" s="63"/>
      <c r="Q28067" s="63"/>
    </row>
    <row r="28068" spans="16:17">
      <c r="P28068" s="63"/>
      <c r="Q28068" s="63"/>
    </row>
    <row r="28069" spans="16:17">
      <c r="P28069" s="63"/>
      <c r="Q28069" s="63"/>
    </row>
    <row r="28070" spans="16:17">
      <c r="P28070" s="63"/>
      <c r="Q28070" s="63"/>
    </row>
    <row r="28071" spans="16:17">
      <c r="P28071" s="63"/>
      <c r="Q28071" s="63"/>
    </row>
    <row r="28072" spans="16:17">
      <c r="P28072" s="63"/>
      <c r="Q28072" s="63"/>
    </row>
    <row r="28073" spans="16:17">
      <c r="P28073" s="63"/>
      <c r="Q28073" s="63"/>
    </row>
    <row r="28074" spans="16:17">
      <c r="P28074" s="63"/>
      <c r="Q28074" s="63"/>
    </row>
    <row r="28075" spans="16:17">
      <c r="P28075" s="63"/>
      <c r="Q28075" s="63"/>
    </row>
    <row r="28076" spans="16:17">
      <c r="P28076" s="63"/>
      <c r="Q28076" s="63"/>
    </row>
    <row r="28077" spans="16:17">
      <c r="P28077" s="63"/>
      <c r="Q28077" s="63"/>
    </row>
    <row r="28078" spans="16:17">
      <c r="P28078" s="63"/>
      <c r="Q28078" s="63"/>
    </row>
    <row r="28079" spans="16:17">
      <c r="P28079" s="63"/>
      <c r="Q28079" s="63"/>
    </row>
    <row r="28080" spans="16:17">
      <c r="P28080" s="63"/>
      <c r="Q28080" s="63"/>
    </row>
    <row r="28081" spans="9:17">
      <c r="I28081" s="55"/>
      <c r="P28081" s="63"/>
      <c r="Q28081" s="63"/>
    </row>
    <row r="28082" spans="9:17">
      <c r="P28082" s="63"/>
      <c r="Q28082" s="63"/>
    </row>
    <row r="28083" spans="9:17">
      <c r="P28083" s="63"/>
      <c r="Q28083" s="63"/>
    </row>
    <row r="28084" spans="9:17">
      <c r="P28084" s="63"/>
      <c r="Q28084" s="63"/>
    </row>
    <row r="28085" spans="9:17">
      <c r="P28085" s="63"/>
      <c r="Q28085" s="63"/>
    </row>
    <row r="28086" spans="9:17">
      <c r="P28086" s="63"/>
      <c r="Q28086" s="63"/>
    </row>
    <row r="28087" spans="9:17">
      <c r="P28087" s="63"/>
      <c r="Q28087" s="63"/>
    </row>
    <row r="28088" spans="9:17">
      <c r="P28088" s="63"/>
      <c r="Q28088" s="63"/>
    </row>
    <row r="28089" spans="9:17">
      <c r="P28089" s="63"/>
      <c r="Q28089" s="63"/>
    </row>
    <row r="28090" spans="9:17">
      <c r="P28090" s="63"/>
      <c r="Q28090" s="63"/>
    </row>
    <row r="28091" spans="9:17">
      <c r="P28091" s="63"/>
      <c r="Q28091" s="63"/>
    </row>
    <row r="28092" spans="9:17">
      <c r="P28092" s="63"/>
      <c r="Q28092" s="63"/>
    </row>
    <row r="28093" spans="9:17">
      <c r="P28093" s="63"/>
      <c r="Q28093" s="63"/>
    </row>
    <row r="28094" spans="9:17">
      <c r="P28094" s="63"/>
      <c r="Q28094" s="63"/>
    </row>
    <row r="28095" spans="9:17">
      <c r="P28095" s="63"/>
      <c r="Q28095" s="63"/>
    </row>
    <row r="28096" spans="9:17">
      <c r="P28096" s="63"/>
      <c r="Q28096" s="63"/>
    </row>
    <row r="28097" spans="16:17">
      <c r="P28097" s="63"/>
      <c r="Q28097" s="63"/>
    </row>
    <row r="28098" spans="16:17">
      <c r="P28098" s="63"/>
      <c r="Q28098" s="63"/>
    </row>
    <row r="28099" spans="16:17">
      <c r="P28099" s="63"/>
      <c r="Q28099" s="63"/>
    </row>
    <row r="28100" spans="16:17">
      <c r="P28100" s="63"/>
      <c r="Q28100" s="63"/>
    </row>
    <row r="28101" spans="16:17">
      <c r="P28101" s="63"/>
      <c r="Q28101" s="63"/>
    </row>
    <row r="28102" spans="16:17">
      <c r="P28102" s="63"/>
      <c r="Q28102" s="63"/>
    </row>
    <row r="28103" spans="16:17">
      <c r="P28103" s="63"/>
      <c r="Q28103" s="63"/>
    </row>
    <row r="28104" spans="16:17">
      <c r="P28104" s="63"/>
      <c r="Q28104" s="63"/>
    </row>
    <row r="28105" spans="16:17">
      <c r="P28105" s="63"/>
      <c r="Q28105" s="63"/>
    </row>
    <row r="28106" spans="16:17">
      <c r="P28106" s="63"/>
      <c r="Q28106" s="63"/>
    </row>
    <row r="28107" spans="16:17">
      <c r="P28107" s="63"/>
      <c r="Q28107" s="63"/>
    </row>
    <row r="28108" spans="16:17">
      <c r="P28108" s="63"/>
      <c r="Q28108" s="63"/>
    </row>
    <row r="28109" spans="16:17">
      <c r="P28109" s="63"/>
      <c r="Q28109" s="63"/>
    </row>
    <row r="28110" spans="16:17">
      <c r="P28110" s="63"/>
      <c r="Q28110" s="63"/>
    </row>
    <row r="28111" spans="16:17">
      <c r="P28111" s="63"/>
      <c r="Q28111" s="63"/>
    </row>
    <row r="28112" spans="16:17">
      <c r="P28112" s="63"/>
      <c r="Q28112" s="63"/>
    </row>
    <row r="28113" spans="16:17">
      <c r="P28113" s="63"/>
      <c r="Q28113" s="63"/>
    </row>
    <row r="28114" spans="16:17">
      <c r="P28114" s="63"/>
      <c r="Q28114" s="63"/>
    </row>
    <row r="28115" spans="16:17">
      <c r="P28115" s="63"/>
      <c r="Q28115" s="63"/>
    </row>
    <row r="28116" spans="16:17">
      <c r="P28116" s="63"/>
      <c r="Q28116" s="63"/>
    </row>
    <row r="28117" spans="16:17">
      <c r="P28117" s="63"/>
      <c r="Q28117" s="63"/>
    </row>
    <row r="28118" spans="16:17">
      <c r="P28118" s="63"/>
      <c r="Q28118" s="63"/>
    </row>
    <row r="28119" spans="16:17">
      <c r="P28119" s="63"/>
      <c r="Q28119" s="63"/>
    </row>
    <row r="28120" spans="16:17">
      <c r="P28120" s="63"/>
      <c r="Q28120" s="63"/>
    </row>
    <row r="28121" spans="16:17">
      <c r="P28121" s="63"/>
      <c r="Q28121" s="63"/>
    </row>
    <row r="28122" spans="16:17">
      <c r="P28122" s="63"/>
      <c r="Q28122" s="63"/>
    </row>
    <row r="28123" spans="16:17">
      <c r="P28123" s="63"/>
      <c r="Q28123" s="63"/>
    </row>
    <row r="28124" spans="16:17">
      <c r="P28124" s="63"/>
      <c r="Q28124" s="63"/>
    </row>
    <row r="28125" spans="16:17">
      <c r="P28125" s="63"/>
      <c r="Q28125" s="63"/>
    </row>
    <row r="28126" spans="16:17">
      <c r="P28126" s="63"/>
      <c r="Q28126" s="63"/>
    </row>
    <row r="28127" spans="16:17">
      <c r="P28127" s="63"/>
      <c r="Q28127" s="63"/>
    </row>
    <row r="28128" spans="16:17">
      <c r="P28128" s="63"/>
      <c r="Q28128" s="63"/>
    </row>
    <row r="28129" spans="16:17">
      <c r="P28129" s="63"/>
      <c r="Q28129" s="63"/>
    </row>
    <row r="28130" spans="16:17">
      <c r="P28130" s="63"/>
      <c r="Q28130" s="63"/>
    </row>
    <row r="28131" spans="16:17">
      <c r="P28131" s="63"/>
      <c r="Q28131" s="63"/>
    </row>
    <row r="28132" spans="16:17">
      <c r="P28132" s="63"/>
      <c r="Q28132" s="63"/>
    </row>
    <row r="28133" spans="16:17">
      <c r="P28133" s="63"/>
      <c r="Q28133" s="63"/>
    </row>
    <row r="28134" spans="16:17">
      <c r="P28134" s="63"/>
      <c r="Q28134" s="63"/>
    </row>
    <row r="28135" spans="16:17">
      <c r="P28135" s="63"/>
      <c r="Q28135" s="63"/>
    </row>
    <row r="28136" spans="16:17">
      <c r="P28136" s="63"/>
      <c r="Q28136" s="63"/>
    </row>
    <row r="28137" spans="16:17">
      <c r="P28137" s="63"/>
      <c r="Q28137" s="63"/>
    </row>
    <row r="28138" spans="16:17">
      <c r="P28138" s="63"/>
      <c r="Q28138" s="63"/>
    </row>
    <row r="28139" spans="16:17">
      <c r="P28139" s="63"/>
      <c r="Q28139" s="63"/>
    </row>
    <row r="28140" spans="16:17">
      <c r="P28140" s="63"/>
      <c r="Q28140" s="63"/>
    </row>
    <row r="28141" spans="16:17">
      <c r="P28141" s="63"/>
      <c r="Q28141" s="63"/>
    </row>
    <row r="28142" spans="16:17">
      <c r="P28142" s="63"/>
      <c r="Q28142" s="63"/>
    </row>
    <row r="28143" spans="16:17">
      <c r="P28143" s="63"/>
      <c r="Q28143" s="63"/>
    </row>
    <row r="28144" spans="16:17">
      <c r="P28144" s="63"/>
      <c r="Q28144" s="63"/>
    </row>
    <row r="28145" spans="16:17">
      <c r="P28145" s="63"/>
      <c r="Q28145" s="63"/>
    </row>
    <row r="28146" spans="16:17">
      <c r="P28146" s="63"/>
      <c r="Q28146" s="63"/>
    </row>
    <row r="28147" spans="16:17">
      <c r="P28147" s="63"/>
      <c r="Q28147" s="63"/>
    </row>
    <row r="28148" spans="16:17">
      <c r="P28148" s="63"/>
      <c r="Q28148" s="63"/>
    </row>
    <row r="28149" spans="16:17">
      <c r="P28149" s="63"/>
      <c r="Q28149" s="63"/>
    </row>
    <row r="28150" spans="16:17">
      <c r="P28150" s="63"/>
      <c r="Q28150" s="63"/>
    </row>
    <row r="28151" spans="16:17">
      <c r="P28151" s="63"/>
      <c r="Q28151" s="63"/>
    </row>
    <row r="28152" spans="16:17">
      <c r="P28152" s="63"/>
      <c r="Q28152" s="63"/>
    </row>
    <row r="28153" spans="16:17">
      <c r="P28153" s="63"/>
      <c r="Q28153" s="63"/>
    </row>
    <row r="28154" spans="16:17">
      <c r="P28154" s="63"/>
      <c r="Q28154" s="63"/>
    </row>
    <row r="28155" spans="16:17">
      <c r="P28155" s="63"/>
      <c r="Q28155" s="63"/>
    </row>
    <row r="28156" spans="16:17">
      <c r="P28156" s="63"/>
      <c r="Q28156" s="63"/>
    </row>
    <row r="28157" spans="16:17">
      <c r="P28157" s="63"/>
      <c r="Q28157" s="63"/>
    </row>
    <row r="28158" spans="16:17">
      <c r="P28158" s="63"/>
      <c r="Q28158" s="63"/>
    </row>
    <row r="28159" spans="16:17">
      <c r="P28159" s="63"/>
      <c r="Q28159" s="63"/>
    </row>
    <row r="28160" spans="16:17">
      <c r="P28160" s="63"/>
      <c r="Q28160" s="63"/>
    </row>
    <row r="28161" spans="16:17">
      <c r="P28161" s="63"/>
      <c r="Q28161" s="63"/>
    </row>
    <row r="28162" spans="16:17">
      <c r="P28162" s="63"/>
      <c r="Q28162" s="63"/>
    </row>
    <row r="28163" spans="16:17">
      <c r="P28163" s="63"/>
      <c r="Q28163" s="63"/>
    </row>
    <row r="28164" spans="16:17">
      <c r="P28164" s="63"/>
      <c r="Q28164" s="63"/>
    </row>
    <row r="28165" spans="16:17">
      <c r="P28165" s="63"/>
      <c r="Q28165" s="63"/>
    </row>
    <row r="28166" spans="16:17">
      <c r="P28166" s="63"/>
      <c r="Q28166" s="63"/>
    </row>
    <row r="28167" spans="16:17">
      <c r="P28167" s="63"/>
      <c r="Q28167" s="63"/>
    </row>
    <row r="28168" spans="16:17">
      <c r="P28168" s="63"/>
      <c r="Q28168" s="63"/>
    </row>
    <row r="28169" spans="16:17">
      <c r="P28169" s="63"/>
      <c r="Q28169" s="63"/>
    </row>
    <row r="28170" spans="16:17">
      <c r="P28170" s="63"/>
      <c r="Q28170" s="63"/>
    </row>
    <row r="28171" spans="16:17">
      <c r="P28171" s="63"/>
      <c r="Q28171" s="63"/>
    </row>
    <row r="28172" spans="16:17">
      <c r="P28172" s="63"/>
      <c r="Q28172" s="63"/>
    </row>
    <row r="28173" spans="16:17">
      <c r="P28173" s="63"/>
      <c r="Q28173" s="63"/>
    </row>
    <row r="28174" spans="16:17">
      <c r="P28174" s="63"/>
      <c r="Q28174" s="63"/>
    </row>
    <row r="28175" spans="16:17">
      <c r="P28175" s="63"/>
      <c r="Q28175" s="63"/>
    </row>
    <row r="28176" spans="16:17">
      <c r="P28176" s="63"/>
      <c r="Q28176" s="63"/>
    </row>
    <row r="28177" spans="16:17">
      <c r="P28177" s="63"/>
      <c r="Q28177" s="63"/>
    </row>
    <row r="28178" spans="16:17">
      <c r="P28178" s="63"/>
      <c r="Q28178" s="63"/>
    </row>
    <row r="28179" spans="16:17">
      <c r="P28179" s="63"/>
      <c r="Q28179" s="63"/>
    </row>
    <row r="28180" spans="16:17">
      <c r="P28180" s="63"/>
      <c r="Q28180" s="63"/>
    </row>
    <row r="28181" spans="16:17">
      <c r="P28181" s="63"/>
      <c r="Q28181" s="63"/>
    </row>
    <row r="28182" spans="16:17">
      <c r="P28182" s="63"/>
      <c r="Q28182" s="63"/>
    </row>
    <row r="28183" spans="16:17">
      <c r="P28183" s="63"/>
      <c r="Q28183" s="63"/>
    </row>
    <row r="28184" spans="16:17">
      <c r="P28184" s="63"/>
      <c r="Q28184" s="63"/>
    </row>
    <row r="28185" spans="16:17">
      <c r="P28185" s="63"/>
      <c r="Q28185" s="63"/>
    </row>
    <row r="28186" spans="16:17">
      <c r="P28186" s="63"/>
      <c r="Q28186" s="63"/>
    </row>
    <row r="28187" spans="16:17">
      <c r="P28187" s="63"/>
      <c r="Q28187" s="63"/>
    </row>
    <row r="28188" spans="16:17">
      <c r="P28188" s="63"/>
      <c r="Q28188" s="63"/>
    </row>
    <row r="28189" spans="16:17">
      <c r="P28189" s="63"/>
      <c r="Q28189" s="63"/>
    </row>
    <row r="28190" spans="16:17">
      <c r="P28190" s="63"/>
      <c r="Q28190" s="63"/>
    </row>
    <row r="28191" spans="16:17">
      <c r="P28191" s="63"/>
      <c r="Q28191" s="63"/>
    </row>
    <row r="28192" spans="16:17">
      <c r="P28192" s="63"/>
      <c r="Q28192" s="63"/>
    </row>
    <row r="28193" spans="16:17">
      <c r="P28193" s="63"/>
      <c r="Q28193" s="63"/>
    </row>
    <row r="28194" spans="16:17">
      <c r="P28194" s="63"/>
      <c r="Q28194" s="63"/>
    </row>
    <row r="28195" spans="16:17">
      <c r="P28195" s="63"/>
      <c r="Q28195" s="63"/>
    </row>
    <row r="28196" spans="16:17">
      <c r="P28196" s="63"/>
      <c r="Q28196" s="63"/>
    </row>
    <row r="28197" spans="16:17">
      <c r="P28197" s="63"/>
      <c r="Q28197" s="63"/>
    </row>
    <row r="28198" spans="16:17">
      <c r="P28198" s="63"/>
      <c r="Q28198" s="63"/>
    </row>
    <row r="28199" spans="16:17">
      <c r="P28199" s="63"/>
      <c r="Q28199" s="63"/>
    </row>
    <row r="28200" spans="16:17">
      <c r="P28200" s="63"/>
      <c r="Q28200" s="63"/>
    </row>
    <row r="28201" spans="16:17">
      <c r="P28201" s="63"/>
      <c r="Q28201" s="63"/>
    </row>
    <row r="28202" spans="16:17">
      <c r="P28202" s="63"/>
      <c r="Q28202" s="63"/>
    </row>
    <row r="28203" spans="16:17">
      <c r="P28203" s="63"/>
      <c r="Q28203" s="63"/>
    </row>
    <row r="28204" spans="16:17">
      <c r="P28204" s="63"/>
      <c r="Q28204" s="63"/>
    </row>
    <row r="28205" spans="16:17">
      <c r="P28205" s="63"/>
      <c r="Q28205" s="63"/>
    </row>
    <row r="28206" spans="16:17">
      <c r="P28206" s="63"/>
      <c r="Q28206" s="63"/>
    </row>
    <row r="28207" spans="16:17">
      <c r="P28207" s="63"/>
      <c r="Q28207" s="63"/>
    </row>
    <row r="28208" spans="16:17">
      <c r="P28208" s="63"/>
      <c r="Q28208" s="63"/>
    </row>
    <row r="28209" spans="16:17">
      <c r="P28209" s="63"/>
      <c r="Q28209" s="63"/>
    </row>
    <row r="28210" spans="16:17">
      <c r="P28210" s="63"/>
      <c r="Q28210" s="63"/>
    </row>
    <row r="28211" spans="16:17">
      <c r="P28211" s="63"/>
      <c r="Q28211" s="63"/>
    </row>
    <row r="28212" spans="16:17">
      <c r="P28212" s="63"/>
      <c r="Q28212" s="63"/>
    </row>
    <row r="28213" spans="16:17">
      <c r="P28213" s="63"/>
      <c r="Q28213" s="63"/>
    </row>
    <row r="28214" spans="16:17">
      <c r="P28214" s="63"/>
      <c r="Q28214" s="63"/>
    </row>
    <row r="28215" spans="16:17">
      <c r="P28215" s="63"/>
      <c r="Q28215" s="63"/>
    </row>
    <row r="28216" spans="16:17">
      <c r="P28216" s="63"/>
      <c r="Q28216" s="63"/>
    </row>
    <row r="28217" spans="16:17">
      <c r="P28217" s="63"/>
      <c r="Q28217" s="63"/>
    </row>
    <row r="28218" spans="16:17">
      <c r="P28218" s="63"/>
      <c r="Q28218" s="63"/>
    </row>
    <row r="28219" spans="16:17">
      <c r="P28219" s="63"/>
      <c r="Q28219" s="63"/>
    </row>
    <row r="28220" spans="16:17">
      <c r="P28220" s="63"/>
      <c r="Q28220" s="63"/>
    </row>
    <row r="28221" spans="16:17">
      <c r="P28221" s="63"/>
      <c r="Q28221" s="63"/>
    </row>
    <row r="28222" spans="16:17">
      <c r="P28222" s="63"/>
      <c r="Q28222" s="63"/>
    </row>
    <row r="28223" spans="16:17">
      <c r="P28223" s="63"/>
      <c r="Q28223" s="63"/>
    </row>
    <row r="28224" spans="16:17">
      <c r="P28224" s="63"/>
      <c r="Q28224" s="63"/>
    </row>
    <row r="28225" spans="16:17">
      <c r="P28225" s="63"/>
      <c r="Q28225" s="63"/>
    </row>
    <row r="28226" spans="16:17">
      <c r="P28226" s="63"/>
      <c r="Q28226" s="63"/>
    </row>
    <row r="28227" spans="16:17">
      <c r="P28227" s="63"/>
      <c r="Q28227" s="63"/>
    </row>
    <row r="28228" spans="16:17">
      <c r="P28228" s="63"/>
      <c r="Q28228" s="63"/>
    </row>
    <row r="28229" spans="16:17">
      <c r="P28229" s="63"/>
      <c r="Q28229" s="63"/>
    </row>
    <row r="28230" spans="16:17">
      <c r="P28230" s="63"/>
      <c r="Q28230" s="63"/>
    </row>
    <row r="28231" spans="16:17">
      <c r="P28231" s="63"/>
      <c r="Q28231" s="63"/>
    </row>
    <row r="28232" spans="16:17">
      <c r="P28232" s="63"/>
      <c r="Q28232" s="63"/>
    </row>
    <row r="28233" spans="16:17">
      <c r="P28233" s="63"/>
      <c r="Q28233" s="63"/>
    </row>
    <row r="28234" spans="16:17">
      <c r="P28234" s="63"/>
      <c r="Q28234" s="63"/>
    </row>
    <row r="28235" spans="16:17">
      <c r="P28235" s="63"/>
      <c r="Q28235" s="63"/>
    </row>
    <row r="28236" spans="16:17">
      <c r="P28236" s="63"/>
      <c r="Q28236" s="63"/>
    </row>
    <row r="28237" spans="16:17">
      <c r="P28237" s="63"/>
      <c r="Q28237" s="63"/>
    </row>
    <row r="28238" spans="16:17">
      <c r="P28238" s="63"/>
      <c r="Q28238" s="63"/>
    </row>
    <row r="28239" spans="16:17">
      <c r="P28239" s="63"/>
      <c r="Q28239" s="63"/>
    </row>
    <row r="28240" spans="16:17">
      <c r="P28240" s="63"/>
      <c r="Q28240" s="63"/>
    </row>
    <row r="28241" spans="16:17">
      <c r="P28241" s="63"/>
      <c r="Q28241" s="63"/>
    </row>
    <row r="28242" spans="16:17">
      <c r="P28242" s="63"/>
      <c r="Q28242" s="63"/>
    </row>
    <row r="28243" spans="16:17">
      <c r="P28243" s="63"/>
      <c r="Q28243" s="63"/>
    </row>
    <row r="28244" spans="16:17">
      <c r="P28244" s="63"/>
      <c r="Q28244" s="63"/>
    </row>
    <row r="28245" spans="16:17">
      <c r="P28245" s="63"/>
      <c r="Q28245" s="63"/>
    </row>
    <row r="28246" spans="16:17">
      <c r="P28246" s="63"/>
      <c r="Q28246" s="63"/>
    </row>
    <row r="28247" spans="16:17">
      <c r="P28247" s="63"/>
      <c r="Q28247" s="63"/>
    </row>
    <row r="28248" spans="16:17">
      <c r="P28248" s="63"/>
      <c r="Q28248" s="63"/>
    </row>
    <row r="28249" spans="16:17">
      <c r="P28249" s="63"/>
      <c r="Q28249" s="63"/>
    </row>
    <row r="28250" spans="16:17">
      <c r="P28250" s="63"/>
      <c r="Q28250" s="63"/>
    </row>
    <row r="28251" spans="16:17">
      <c r="P28251" s="63"/>
      <c r="Q28251" s="63"/>
    </row>
    <row r="28252" spans="16:17">
      <c r="P28252" s="63"/>
      <c r="Q28252" s="63"/>
    </row>
    <row r="28253" spans="16:17">
      <c r="P28253" s="63"/>
      <c r="Q28253" s="63"/>
    </row>
    <row r="28254" spans="16:17">
      <c r="P28254" s="63"/>
      <c r="Q28254" s="63"/>
    </row>
    <row r="28255" spans="16:17">
      <c r="P28255" s="63"/>
      <c r="Q28255" s="63"/>
    </row>
    <row r="28256" spans="16:17">
      <c r="P28256" s="63"/>
      <c r="Q28256" s="63"/>
    </row>
    <row r="28257" spans="16:17">
      <c r="P28257" s="63"/>
      <c r="Q28257" s="63"/>
    </row>
    <row r="28258" spans="16:17">
      <c r="P28258" s="63"/>
      <c r="Q28258" s="63"/>
    </row>
    <row r="28259" spans="16:17">
      <c r="P28259" s="63"/>
      <c r="Q28259" s="63"/>
    </row>
    <row r="28260" spans="16:17">
      <c r="P28260" s="63"/>
      <c r="Q28260" s="63"/>
    </row>
    <row r="28261" spans="16:17">
      <c r="P28261" s="63"/>
      <c r="Q28261" s="63"/>
    </row>
    <row r="28262" spans="16:17">
      <c r="P28262" s="63"/>
      <c r="Q28262" s="63"/>
    </row>
    <row r="28263" spans="16:17">
      <c r="P28263" s="63"/>
      <c r="Q28263" s="63"/>
    </row>
    <row r="28264" spans="16:17">
      <c r="P28264" s="63"/>
      <c r="Q28264" s="63"/>
    </row>
    <row r="28265" spans="16:17">
      <c r="P28265" s="63"/>
      <c r="Q28265" s="63"/>
    </row>
    <row r="28266" spans="16:17">
      <c r="P28266" s="63"/>
      <c r="Q28266" s="63"/>
    </row>
    <row r="28267" spans="16:17">
      <c r="P28267" s="63"/>
      <c r="Q28267" s="63"/>
    </row>
    <row r="28268" spans="16:17">
      <c r="P28268" s="63"/>
      <c r="Q28268" s="63"/>
    </row>
    <row r="28269" spans="16:17">
      <c r="P28269" s="63"/>
      <c r="Q28269" s="63"/>
    </row>
    <row r="28270" spans="16:17">
      <c r="P28270" s="63"/>
      <c r="Q28270" s="63"/>
    </row>
    <row r="28271" spans="16:17">
      <c r="P28271" s="63"/>
      <c r="Q28271" s="63"/>
    </row>
    <row r="28272" spans="16:17">
      <c r="P28272" s="63"/>
      <c r="Q28272" s="63"/>
    </row>
    <row r="28273" spans="16:17">
      <c r="P28273" s="63"/>
      <c r="Q28273" s="63"/>
    </row>
    <row r="28274" spans="16:17">
      <c r="P28274" s="63"/>
      <c r="Q28274" s="63"/>
    </row>
    <row r="28275" spans="16:17">
      <c r="P28275" s="63"/>
      <c r="Q28275" s="63"/>
    </row>
    <row r="28276" spans="16:17">
      <c r="P28276" s="63"/>
      <c r="Q28276" s="63"/>
    </row>
    <row r="28277" spans="16:17">
      <c r="P28277" s="63"/>
      <c r="Q28277" s="63"/>
    </row>
    <row r="28278" spans="16:17">
      <c r="P28278" s="63"/>
      <c r="Q28278" s="63"/>
    </row>
    <row r="28279" spans="16:17">
      <c r="P28279" s="63"/>
      <c r="Q28279" s="63"/>
    </row>
    <row r="28280" spans="16:17">
      <c r="P28280" s="63"/>
      <c r="Q28280" s="63"/>
    </row>
    <row r="28281" spans="16:17">
      <c r="P28281" s="63"/>
      <c r="Q28281" s="63"/>
    </row>
    <row r="28282" spans="16:17">
      <c r="P28282" s="63"/>
      <c r="Q28282" s="63"/>
    </row>
    <row r="28283" spans="16:17">
      <c r="P28283" s="63"/>
      <c r="Q28283" s="63"/>
    </row>
    <row r="28284" spans="16:17">
      <c r="P28284" s="63"/>
      <c r="Q28284" s="63"/>
    </row>
    <row r="28285" spans="16:17">
      <c r="P28285" s="63"/>
      <c r="Q28285" s="63"/>
    </row>
    <row r="28286" spans="16:17">
      <c r="P28286" s="63"/>
      <c r="Q28286" s="63"/>
    </row>
    <row r="28287" spans="16:17">
      <c r="P28287" s="63"/>
      <c r="Q28287" s="63"/>
    </row>
    <row r="28288" spans="16:17">
      <c r="P28288" s="63"/>
      <c r="Q28288" s="63"/>
    </row>
    <row r="28289" spans="16:17">
      <c r="P28289" s="63"/>
      <c r="Q28289" s="63"/>
    </row>
    <row r="28290" spans="16:17">
      <c r="P28290" s="63"/>
      <c r="Q28290" s="63"/>
    </row>
    <row r="28291" spans="16:17">
      <c r="P28291" s="63"/>
      <c r="Q28291" s="63"/>
    </row>
    <row r="28292" spans="16:17">
      <c r="P28292" s="63"/>
      <c r="Q28292" s="63"/>
    </row>
    <row r="28293" spans="16:17">
      <c r="P28293" s="63"/>
      <c r="Q28293" s="63"/>
    </row>
    <row r="28294" spans="16:17">
      <c r="P28294" s="63"/>
      <c r="Q28294" s="63"/>
    </row>
    <row r="28295" spans="16:17">
      <c r="P28295" s="63"/>
      <c r="Q28295" s="63"/>
    </row>
    <row r="28296" spans="16:17">
      <c r="P28296" s="63"/>
      <c r="Q28296" s="63"/>
    </row>
    <row r="28297" spans="16:17">
      <c r="P28297" s="63"/>
      <c r="Q28297" s="63"/>
    </row>
    <row r="28298" spans="16:17">
      <c r="P28298" s="63"/>
      <c r="Q28298" s="63"/>
    </row>
    <row r="28299" spans="16:17">
      <c r="P28299" s="63"/>
      <c r="Q28299" s="63"/>
    </row>
    <row r="28300" spans="16:17">
      <c r="P28300" s="63"/>
      <c r="Q28300" s="63"/>
    </row>
    <row r="28301" spans="16:17">
      <c r="P28301" s="63"/>
      <c r="Q28301" s="63"/>
    </row>
    <row r="28302" spans="16:17">
      <c r="P28302" s="63"/>
      <c r="Q28302" s="63"/>
    </row>
    <row r="28303" spans="16:17">
      <c r="P28303" s="63"/>
      <c r="Q28303" s="63"/>
    </row>
    <row r="28304" spans="16:17">
      <c r="P28304" s="63"/>
      <c r="Q28304" s="63"/>
    </row>
    <row r="28305" spans="16:17">
      <c r="P28305" s="63"/>
      <c r="Q28305" s="63"/>
    </row>
    <row r="28306" spans="16:17">
      <c r="P28306" s="63"/>
      <c r="Q28306" s="63"/>
    </row>
    <row r="28307" spans="16:17">
      <c r="P28307" s="63"/>
      <c r="Q28307" s="63"/>
    </row>
    <row r="28308" spans="16:17">
      <c r="P28308" s="63"/>
      <c r="Q28308" s="63"/>
    </row>
    <row r="28309" spans="16:17">
      <c r="P28309" s="63"/>
      <c r="Q28309" s="63"/>
    </row>
    <row r="28310" spans="16:17">
      <c r="P28310" s="63"/>
      <c r="Q28310" s="63"/>
    </row>
    <row r="28311" spans="16:17">
      <c r="P28311" s="63"/>
      <c r="Q28311" s="63"/>
    </row>
    <row r="28312" spans="16:17">
      <c r="P28312" s="63"/>
      <c r="Q28312" s="63"/>
    </row>
    <row r="28313" spans="16:17">
      <c r="P28313" s="63"/>
      <c r="Q28313" s="63"/>
    </row>
    <row r="28314" spans="16:17">
      <c r="P28314" s="63"/>
      <c r="Q28314" s="63"/>
    </row>
    <row r="28315" spans="16:17">
      <c r="P28315" s="63"/>
      <c r="Q28315" s="63"/>
    </row>
    <row r="28316" spans="16:17">
      <c r="P28316" s="63"/>
      <c r="Q28316" s="63"/>
    </row>
    <row r="28317" spans="16:17">
      <c r="P28317" s="63"/>
      <c r="Q28317" s="63"/>
    </row>
    <row r="28318" spans="16:17">
      <c r="P28318" s="63"/>
      <c r="Q28318" s="63"/>
    </row>
    <row r="28319" spans="16:17">
      <c r="P28319" s="63"/>
      <c r="Q28319" s="63"/>
    </row>
    <row r="28320" spans="16:17">
      <c r="P28320" s="63"/>
      <c r="Q28320" s="63"/>
    </row>
    <row r="28321" spans="16:17">
      <c r="P28321" s="63"/>
      <c r="Q28321" s="63"/>
    </row>
    <row r="28322" spans="16:17">
      <c r="P28322" s="63"/>
      <c r="Q28322" s="63"/>
    </row>
    <row r="28323" spans="16:17">
      <c r="P28323" s="63"/>
      <c r="Q28323" s="63"/>
    </row>
    <row r="28324" spans="16:17">
      <c r="P28324" s="63"/>
      <c r="Q28324" s="63"/>
    </row>
    <row r="28325" spans="16:17">
      <c r="P28325" s="63"/>
      <c r="Q28325" s="63"/>
    </row>
    <row r="28326" spans="16:17">
      <c r="P28326" s="63"/>
      <c r="Q28326" s="63"/>
    </row>
    <row r="28327" spans="16:17">
      <c r="P28327" s="63"/>
      <c r="Q28327" s="63"/>
    </row>
    <row r="28328" spans="16:17">
      <c r="P28328" s="63"/>
      <c r="Q28328" s="63"/>
    </row>
    <row r="28329" spans="16:17">
      <c r="P28329" s="63"/>
      <c r="Q28329" s="63"/>
    </row>
    <row r="28330" spans="16:17">
      <c r="P28330" s="63"/>
      <c r="Q28330" s="63"/>
    </row>
    <row r="28331" spans="16:17">
      <c r="P28331" s="63"/>
      <c r="Q28331" s="63"/>
    </row>
    <row r="28332" spans="16:17">
      <c r="P28332" s="63"/>
      <c r="Q28332" s="63"/>
    </row>
    <row r="28333" spans="16:17">
      <c r="P28333" s="63"/>
      <c r="Q28333" s="63"/>
    </row>
    <row r="28334" spans="16:17">
      <c r="P28334" s="63"/>
      <c r="Q28334" s="63"/>
    </row>
    <row r="28335" spans="16:17">
      <c r="P28335" s="63"/>
      <c r="Q28335" s="63"/>
    </row>
    <row r="28336" spans="16:17">
      <c r="P28336" s="63"/>
      <c r="Q28336" s="63"/>
    </row>
    <row r="28337" spans="16:17">
      <c r="P28337" s="63"/>
      <c r="Q28337" s="63"/>
    </row>
    <row r="28338" spans="16:17">
      <c r="P28338" s="63"/>
      <c r="Q28338" s="63"/>
    </row>
    <row r="28339" spans="16:17">
      <c r="P28339" s="63"/>
      <c r="Q28339" s="63"/>
    </row>
    <row r="28340" spans="16:17">
      <c r="P28340" s="63"/>
      <c r="Q28340" s="63"/>
    </row>
    <row r="28341" spans="16:17">
      <c r="P28341" s="63"/>
      <c r="Q28341" s="63"/>
    </row>
    <row r="28342" spans="16:17">
      <c r="P28342" s="63"/>
      <c r="Q28342" s="63"/>
    </row>
    <row r="28343" spans="16:17">
      <c r="P28343" s="63"/>
      <c r="Q28343" s="63"/>
    </row>
    <row r="28344" spans="16:17">
      <c r="P28344" s="63"/>
      <c r="Q28344" s="63"/>
    </row>
    <row r="28345" spans="16:17">
      <c r="P28345" s="63"/>
      <c r="Q28345" s="63"/>
    </row>
    <row r="28346" spans="16:17">
      <c r="P28346" s="63"/>
      <c r="Q28346" s="63"/>
    </row>
    <row r="28347" spans="16:17">
      <c r="P28347" s="63"/>
      <c r="Q28347" s="63"/>
    </row>
    <row r="28348" spans="16:17">
      <c r="P28348" s="63"/>
      <c r="Q28348" s="63"/>
    </row>
    <row r="28349" spans="16:17">
      <c r="P28349" s="63"/>
      <c r="Q28349" s="63"/>
    </row>
    <row r="28350" spans="16:17">
      <c r="P28350" s="63"/>
      <c r="Q28350" s="63"/>
    </row>
    <row r="28351" spans="16:17">
      <c r="P28351" s="63"/>
      <c r="Q28351" s="63"/>
    </row>
    <row r="28352" spans="16:17">
      <c r="P28352" s="63"/>
      <c r="Q28352" s="63"/>
    </row>
    <row r="28353" spans="16:17">
      <c r="P28353" s="63"/>
      <c r="Q28353" s="63"/>
    </row>
    <row r="28354" spans="16:17">
      <c r="P28354" s="63"/>
      <c r="Q28354" s="63"/>
    </row>
    <row r="28355" spans="16:17">
      <c r="P28355" s="63"/>
      <c r="Q28355" s="63"/>
    </row>
    <row r="28356" spans="16:17">
      <c r="P28356" s="63"/>
      <c r="Q28356" s="63"/>
    </row>
    <row r="28357" spans="16:17">
      <c r="P28357" s="63"/>
      <c r="Q28357" s="63"/>
    </row>
    <row r="28358" spans="16:17">
      <c r="P28358" s="63"/>
      <c r="Q28358" s="63"/>
    </row>
    <row r="28359" spans="16:17">
      <c r="P28359" s="63"/>
      <c r="Q28359" s="63"/>
    </row>
    <row r="28360" spans="16:17">
      <c r="P28360" s="63"/>
      <c r="Q28360" s="63"/>
    </row>
    <row r="28361" spans="16:17">
      <c r="P28361" s="63"/>
      <c r="Q28361" s="63"/>
    </row>
    <row r="28362" spans="16:17">
      <c r="P28362" s="63"/>
      <c r="Q28362" s="63"/>
    </row>
    <row r="28363" spans="16:17">
      <c r="P28363" s="63"/>
      <c r="Q28363" s="63"/>
    </row>
    <row r="28364" spans="16:17">
      <c r="P28364" s="63"/>
      <c r="Q28364" s="63"/>
    </row>
    <row r="28365" spans="16:17">
      <c r="P28365" s="63"/>
      <c r="Q28365" s="63"/>
    </row>
    <row r="28366" spans="16:17">
      <c r="P28366" s="63"/>
      <c r="Q28366" s="63"/>
    </row>
    <row r="28367" spans="16:17">
      <c r="P28367" s="63"/>
      <c r="Q28367" s="63"/>
    </row>
    <row r="28368" spans="16:17">
      <c r="P28368" s="63"/>
      <c r="Q28368" s="63"/>
    </row>
    <row r="28369" spans="16:17">
      <c r="P28369" s="63"/>
      <c r="Q28369" s="63"/>
    </row>
    <row r="28370" spans="16:17">
      <c r="P28370" s="63"/>
      <c r="Q28370" s="63"/>
    </row>
    <row r="28371" spans="16:17">
      <c r="P28371" s="63"/>
      <c r="Q28371" s="63"/>
    </row>
    <row r="28372" spans="16:17">
      <c r="P28372" s="63"/>
      <c r="Q28372" s="63"/>
    </row>
    <row r="28373" spans="16:17">
      <c r="P28373" s="63"/>
      <c r="Q28373" s="63"/>
    </row>
    <row r="28374" spans="16:17">
      <c r="P28374" s="63"/>
      <c r="Q28374" s="63"/>
    </row>
    <row r="28375" spans="16:17">
      <c r="P28375" s="63"/>
      <c r="Q28375" s="63"/>
    </row>
    <row r="28376" spans="16:17">
      <c r="P28376" s="63"/>
      <c r="Q28376" s="63"/>
    </row>
    <row r="28377" spans="16:17">
      <c r="P28377" s="63"/>
      <c r="Q28377" s="63"/>
    </row>
    <row r="28378" spans="16:17">
      <c r="P28378" s="63"/>
      <c r="Q28378" s="63"/>
    </row>
    <row r="28379" spans="16:17">
      <c r="P28379" s="63"/>
      <c r="Q28379" s="63"/>
    </row>
    <row r="28380" spans="16:17">
      <c r="P28380" s="63"/>
      <c r="Q28380" s="63"/>
    </row>
    <row r="28381" spans="16:17">
      <c r="P28381" s="63"/>
      <c r="Q28381" s="63"/>
    </row>
    <row r="28382" spans="16:17">
      <c r="P28382" s="63"/>
      <c r="Q28382" s="63"/>
    </row>
    <row r="28383" spans="16:17">
      <c r="P28383" s="63"/>
      <c r="Q28383" s="63"/>
    </row>
    <row r="28384" spans="16:17">
      <c r="P28384" s="63"/>
      <c r="Q28384" s="63"/>
    </row>
    <row r="28385" spans="16:17">
      <c r="P28385" s="63"/>
      <c r="Q28385" s="63"/>
    </row>
    <row r="28386" spans="16:17">
      <c r="P28386" s="63"/>
      <c r="Q28386" s="63"/>
    </row>
    <row r="28387" spans="16:17">
      <c r="P28387" s="63"/>
      <c r="Q28387" s="63"/>
    </row>
    <row r="28388" spans="16:17">
      <c r="P28388" s="63"/>
      <c r="Q28388" s="63"/>
    </row>
    <row r="28389" spans="16:17">
      <c r="P28389" s="63"/>
      <c r="Q28389" s="63"/>
    </row>
    <row r="28390" spans="16:17">
      <c r="P28390" s="63"/>
      <c r="Q28390" s="63"/>
    </row>
    <row r="28391" spans="16:17">
      <c r="P28391" s="63"/>
      <c r="Q28391" s="63"/>
    </row>
    <row r="28392" spans="16:17">
      <c r="P28392" s="63"/>
      <c r="Q28392" s="63"/>
    </row>
    <row r="28393" spans="16:17">
      <c r="P28393" s="63"/>
      <c r="Q28393" s="63"/>
    </row>
    <row r="28394" spans="16:17">
      <c r="P28394" s="63"/>
      <c r="Q28394" s="63"/>
    </row>
    <row r="28395" spans="16:17">
      <c r="P28395" s="63"/>
      <c r="Q28395" s="63"/>
    </row>
    <row r="28396" spans="16:17">
      <c r="P28396" s="63"/>
      <c r="Q28396" s="63"/>
    </row>
    <row r="28397" spans="16:17">
      <c r="P28397" s="63"/>
      <c r="Q28397" s="63"/>
    </row>
    <row r="28398" spans="16:17">
      <c r="P28398" s="63"/>
      <c r="Q28398" s="63"/>
    </row>
    <row r="28399" spans="16:17">
      <c r="P28399" s="63"/>
      <c r="Q28399" s="63"/>
    </row>
    <row r="28400" spans="16:17">
      <c r="P28400" s="63"/>
      <c r="Q28400" s="63"/>
    </row>
    <row r="28401" spans="16:17">
      <c r="P28401" s="63"/>
      <c r="Q28401" s="63"/>
    </row>
    <row r="28402" spans="16:17">
      <c r="P28402" s="63"/>
      <c r="Q28402" s="63"/>
    </row>
    <row r="28403" spans="16:17">
      <c r="P28403" s="63"/>
      <c r="Q28403" s="63"/>
    </row>
    <row r="28404" spans="16:17">
      <c r="P28404" s="63"/>
      <c r="Q28404" s="63"/>
    </row>
    <row r="28405" spans="16:17">
      <c r="P28405" s="63"/>
      <c r="Q28405" s="63"/>
    </row>
    <row r="28406" spans="16:17">
      <c r="P28406" s="63"/>
      <c r="Q28406" s="63"/>
    </row>
    <row r="28407" spans="16:17">
      <c r="P28407" s="63"/>
      <c r="Q28407" s="63"/>
    </row>
    <row r="28408" spans="16:17">
      <c r="P28408" s="63"/>
      <c r="Q28408" s="63"/>
    </row>
    <row r="28409" spans="16:17">
      <c r="P28409" s="63"/>
      <c r="Q28409" s="63"/>
    </row>
    <row r="28410" spans="16:17">
      <c r="P28410" s="63"/>
      <c r="Q28410" s="63"/>
    </row>
    <row r="28411" spans="16:17">
      <c r="P28411" s="63"/>
      <c r="Q28411" s="63"/>
    </row>
    <row r="28412" spans="16:17">
      <c r="P28412" s="63"/>
      <c r="Q28412" s="63"/>
    </row>
    <row r="28413" spans="16:17">
      <c r="P28413" s="63"/>
      <c r="Q28413" s="63"/>
    </row>
    <row r="28414" spans="16:17">
      <c r="P28414" s="63"/>
      <c r="Q28414" s="63"/>
    </row>
    <row r="28415" spans="16:17">
      <c r="P28415" s="63"/>
      <c r="Q28415" s="63"/>
    </row>
    <row r="28416" spans="16:17">
      <c r="P28416" s="63"/>
      <c r="Q28416" s="63"/>
    </row>
    <row r="28417" spans="16:17">
      <c r="P28417" s="63"/>
      <c r="Q28417" s="63"/>
    </row>
    <row r="28418" spans="16:17">
      <c r="P28418" s="63"/>
      <c r="Q28418" s="63"/>
    </row>
    <row r="28419" spans="16:17">
      <c r="P28419" s="63"/>
      <c r="Q28419" s="63"/>
    </row>
    <row r="28420" spans="16:17">
      <c r="P28420" s="63"/>
      <c r="Q28420" s="63"/>
    </row>
    <row r="28421" spans="16:17">
      <c r="P28421" s="63"/>
      <c r="Q28421" s="63"/>
    </row>
    <row r="28422" spans="16:17">
      <c r="P28422" s="63"/>
      <c r="Q28422" s="63"/>
    </row>
    <row r="28423" spans="16:17">
      <c r="P28423" s="63"/>
      <c r="Q28423" s="63"/>
    </row>
    <row r="28424" spans="16:17">
      <c r="P28424" s="63"/>
      <c r="Q28424" s="63"/>
    </row>
    <row r="28425" spans="16:17">
      <c r="P28425" s="63"/>
      <c r="Q28425" s="63"/>
    </row>
    <row r="28426" spans="16:17">
      <c r="P28426" s="63"/>
      <c r="Q28426" s="63"/>
    </row>
    <row r="28427" spans="16:17">
      <c r="P28427" s="63"/>
      <c r="Q28427" s="63"/>
    </row>
    <row r="28428" spans="16:17">
      <c r="P28428" s="63"/>
      <c r="Q28428" s="63"/>
    </row>
    <row r="28429" spans="16:17">
      <c r="P28429" s="63"/>
      <c r="Q28429" s="63"/>
    </row>
    <row r="28430" spans="16:17">
      <c r="P28430" s="63"/>
      <c r="Q28430" s="63"/>
    </row>
    <row r="28431" spans="16:17">
      <c r="P28431" s="63"/>
      <c r="Q28431" s="63"/>
    </row>
    <row r="28432" spans="16:17">
      <c r="P28432" s="63"/>
      <c r="Q28432" s="63"/>
    </row>
    <row r="28433" spans="16:17">
      <c r="P28433" s="63"/>
      <c r="Q28433" s="63"/>
    </row>
    <row r="28434" spans="16:17">
      <c r="P28434" s="63"/>
      <c r="Q28434" s="63"/>
    </row>
    <row r="28435" spans="16:17">
      <c r="P28435" s="63"/>
      <c r="Q28435" s="63"/>
    </row>
    <row r="28436" spans="16:17">
      <c r="P28436" s="63"/>
      <c r="Q28436" s="63"/>
    </row>
    <row r="28437" spans="16:17">
      <c r="P28437" s="63"/>
      <c r="Q28437" s="63"/>
    </row>
    <row r="28438" spans="16:17">
      <c r="P28438" s="63"/>
      <c r="Q28438" s="63"/>
    </row>
    <row r="28439" spans="16:17">
      <c r="P28439" s="63"/>
      <c r="Q28439" s="63"/>
    </row>
    <row r="28440" spans="16:17">
      <c r="P28440" s="63"/>
      <c r="Q28440" s="63"/>
    </row>
    <row r="28441" spans="16:17">
      <c r="P28441" s="63"/>
      <c r="Q28441" s="63"/>
    </row>
    <row r="28442" spans="16:17">
      <c r="P28442" s="63"/>
      <c r="Q28442" s="63"/>
    </row>
    <row r="28443" spans="16:17">
      <c r="P28443" s="63"/>
      <c r="Q28443" s="63"/>
    </row>
    <row r="28444" spans="16:17">
      <c r="P28444" s="63"/>
      <c r="Q28444" s="63"/>
    </row>
    <row r="28445" spans="16:17">
      <c r="P28445" s="63"/>
      <c r="Q28445" s="63"/>
    </row>
    <row r="28446" spans="16:17">
      <c r="P28446" s="63"/>
      <c r="Q28446" s="63"/>
    </row>
    <row r="28447" spans="16:17">
      <c r="P28447" s="63"/>
      <c r="Q28447" s="63"/>
    </row>
    <row r="28448" spans="16:17">
      <c r="P28448" s="63"/>
      <c r="Q28448" s="63"/>
    </row>
    <row r="28449" spans="16:17">
      <c r="P28449" s="63"/>
      <c r="Q28449" s="63"/>
    </row>
    <row r="28450" spans="16:17">
      <c r="P28450" s="63"/>
      <c r="Q28450" s="63"/>
    </row>
    <row r="28451" spans="16:17">
      <c r="P28451" s="63"/>
      <c r="Q28451" s="63"/>
    </row>
    <row r="28452" spans="16:17">
      <c r="P28452" s="63"/>
      <c r="Q28452" s="63"/>
    </row>
    <row r="28453" spans="16:17">
      <c r="P28453" s="63"/>
      <c r="Q28453" s="63"/>
    </row>
    <row r="28454" spans="16:17">
      <c r="P28454" s="63"/>
      <c r="Q28454" s="63"/>
    </row>
    <row r="28455" spans="16:17">
      <c r="P28455" s="63"/>
      <c r="Q28455" s="63"/>
    </row>
    <row r="28456" spans="16:17">
      <c r="P28456" s="63"/>
      <c r="Q28456" s="63"/>
    </row>
    <row r="28457" spans="16:17">
      <c r="P28457" s="63"/>
      <c r="Q28457" s="63"/>
    </row>
    <row r="28458" spans="16:17">
      <c r="P28458" s="63"/>
      <c r="Q28458" s="63"/>
    </row>
    <row r="28459" spans="16:17">
      <c r="P28459" s="63"/>
      <c r="Q28459" s="63"/>
    </row>
    <row r="28460" spans="16:17">
      <c r="P28460" s="63"/>
      <c r="Q28460" s="63"/>
    </row>
    <row r="28461" spans="16:17">
      <c r="P28461" s="63"/>
      <c r="Q28461" s="63"/>
    </row>
    <row r="28462" spans="16:17">
      <c r="P28462" s="63"/>
      <c r="Q28462" s="63"/>
    </row>
    <row r="28463" spans="16:17">
      <c r="P28463" s="63"/>
      <c r="Q28463" s="63"/>
    </row>
    <row r="28464" spans="16:17">
      <c r="P28464" s="63"/>
      <c r="Q28464" s="63"/>
    </row>
    <row r="28465" spans="16:17">
      <c r="P28465" s="63"/>
      <c r="Q28465" s="63"/>
    </row>
    <row r="28466" spans="16:17">
      <c r="P28466" s="63"/>
      <c r="Q28466" s="63"/>
    </row>
    <row r="28467" spans="16:17">
      <c r="P28467" s="63"/>
      <c r="Q28467" s="63"/>
    </row>
    <row r="28468" spans="16:17">
      <c r="P28468" s="63"/>
      <c r="Q28468" s="63"/>
    </row>
    <row r="28469" spans="16:17">
      <c r="P28469" s="63"/>
      <c r="Q28469" s="63"/>
    </row>
    <row r="28470" spans="16:17">
      <c r="P28470" s="63"/>
      <c r="Q28470" s="63"/>
    </row>
    <row r="28471" spans="16:17">
      <c r="P28471" s="63"/>
      <c r="Q28471" s="63"/>
    </row>
    <row r="28472" spans="16:17">
      <c r="P28472" s="63"/>
      <c r="Q28472" s="63"/>
    </row>
    <row r="28473" spans="16:17">
      <c r="P28473" s="63"/>
      <c r="Q28473" s="63"/>
    </row>
    <row r="28474" spans="16:17">
      <c r="P28474" s="63"/>
      <c r="Q28474" s="63"/>
    </row>
    <row r="28475" spans="16:17">
      <c r="P28475" s="63"/>
      <c r="Q28475" s="63"/>
    </row>
    <row r="28476" spans="16:17">
      <c r="P28476" s="63"/>
      <c r="Q28476" s="63"/>
    </row>
    <row r="28477" spans="16:17">
      <c r="P28477" s="63"/>
      <c r="Q28477" s="63"/>
    </row>
    <row r="28478" spans="16:17">
      <c r="P28478" s="63"/>
      <c r="Q28478" s="63"/>
    </row>
    <row r="28479" spans="16:17">
      <c r="P28479" s="63"/>
      <c r="Q28479" s="63"/>
    </row>
    <row r="28480" spans="16:17">
      <c r="P28480" s="63"/>
      <c r="Q28480" s="63"/>
    </row>
    <row r="28481" spans="16:17">
      <c r="P28481" s="63"/>
      <c r="Q28481" s="63"/>
    </row>
    <row r="28482" spans="16:17">
      <c r="P28482" s="63"/>
      <c r="Q28482" s="63"/>
    </row>
    <row r="28483" spans="16:17">
      <c r="P28483" s="63"/>
      <c r="Q28483" s="63"/>
    </row>
    <row r="28484" spans="16:17">
      <c r="P28484" s="63"/>
      <c r="Q28484" s="63"/>
    </row>
    <row r="28485" spans="16:17">
      <c r="P28485" s="63"/>
      <c r="Q28485" s="63"/>
    </row>
    <row r="28486" spans="16:17">
      <c r="P28486" s="63"/>
      <c r="Q28486" s="63"/>
    </row>
    <row r="28487" spans="16:17">
      <c r="P28487" s="63"/>
      <c r="Q28487" s="63"/>
    </row>
    <row r="28488" spans="16:17">
      <c r="P28488" s="63"/>
      <c r="Q28488" s="63"/>
    </row>
    <row r="28489" spans="16:17">
      <c r="P28489" s="63"/>
      <c r="Q28489" s="63"/>
    </row>
    <row r="28490" spans="16:17">
      <c r="P28490" s="63"/>
      <c r="Q28490" s="63"/>
    </row>
    <row r="28491" spans="16:17">
      <c r="P28491" s="63"/>
      <c r="Q28491" s="63"/>
    </row>
    <row r="28492" spans="16:17">
      <c r="P28492" s="63"/>
      <c r="Q28492" s="63"/>
    </row>
    <row r="28493" spans="16:17">
      <c r="P28493" s="63"/>
      <c r="Q28493" s="63"/>
    </row>
    <row r="28494" spans="16:17">
      <c r="P28494" s="63"/>
      <c r="Q28494" s="63"/>
    </row>
    <row r="28495" spans="16:17">
      <c r="P28495" s="63"/>
      <c r="Q28495" s="63"/>
    </row>
    <row r="28496" spans="16:17">
      <c r="P28496" s="63"/>
      <c r="Q28496" s="63"/>
    </row>
    <row r="28497" spans="16:17">
      <c r="P28497" s="63"/>
      <c r="Q28497" s="63"/>
    </row>
    <row r="28498" spans="16:17">
      <c r="P28498" s="63"/>
      <c r="Q28498" s="63"/>
    </row>
    <row r="28499" spans="16:17">
      <c r="P28499" s="63"/>
      <c r="Q28499" s="63"/>
    </row>
    <row r="28500" spans="16:17">
      <c r="P28500" s="63"/>
      <c r="Q28500" s="63"/>
    </row>
    <row r="28501" spans="16:17">
      <c r="P28501" s="63"/>
      <c r="Q28501" s="63"/>
    </row>
    <row r="28502" spans="16:17">
      <c r="P28502" s="63"/>
      <c r="Q28502" s="63"/>
    </row>
    <row r="28503" spans="16:17">
      <c r="P28503" s="63"/>
      <c r="Q28503" s="63"/>
    </row>
    <row r="28504" spans="16:17">
      <c r="P28504" s="63"/>
      <c r="Q28504" s="63"/>
    </row>
    <row r="28505" spans="16:17">
      <c r="P28505" s="63"/>
      <c r="Q28505" s="63"/>
    </row>
    <row r="28506" spans="16:17">
      <c r="P28506" s="63"/>
      <c r="Q28506" s="63"/>
    </row>
    <row r="28507" spans="16:17">
      <c r="P28507" s="63"/>
      <c r="Q28507" s="63"/>
    </row>
    <row r="28508" spans="16:17">
      <c r="P28508" s="63"/>
      <c r="Q28508" s="63"/>
    </row>
    <row r="28509" spans="16:17">
      <c r="P28509" s="63"/>
      <c r="Q28509" s="63"/>
    </row>
    <row r="28510" spans="16:17">
      <c r="P28510" s="63"/>
      <c r="Q28510" s="63"/>
    </row>
    <row r="28511" spans="16:17">
      <c r="P28511" s="63"/>
      <c r="Q28511" s="63"/>
    </row>
    <row r="28512" spans="16:17">
      <c r="P28512" s="63"/>
      <c r="Q28512" s="63"/>
    </row>
    <row r="28513" spans="16:17">
      <c r="P28513" s="63"/>
      <c r="Q28513" s="63"/>
    </row>
    <row r="28514" spans="16:17">
      <c r="P28514" s="63"/>
      <c r="Q28514" s="63"/>
    </row>
    <row r="28515" spans="16:17">
      <c r="P28515" s="63"/>
      <c r="Q28515" s="63"/>
    </row>
    <row r="28516" spans="16:17">
      <c r="P28516" s="63"/>
      <c r="Q28516" s="63"/>
    </row>
    <row r="28517" spans="16:17">
      <c r="P28517" s="63"/>
      <c r="Q28517" s="63"/>
    </row>
    <row r="28518" spans="16:17">
      <c r="P28518" s="63"/>
      <c r="Q28518" s="63"/>
    </row>
    <row r="28519" spans="16:17">
      <c r="P28519" s="63"/>
      <c r="Q28519" s="63"/>
    </row>
    <row r="28520" spans="16:17">
      <c r="P28520" s="63"/>
      <c r="Q28520" s="63"/>
    </row>
    <row r="28521" spans="16:17">
      <c r="P28521" s="63"/>
      <c r="Q28521" s="63"/>
    </row>
    <row r="28522" spans="16:17">
      <c r="P28522" s="63"/>
      <c r="Q28522" s="63"/>
    </row>
    <row r="28523" spans="16:17">
      <c r="P28523" s="63"/>
      <c r="Q28523" s="63"/>
    </row>
    <row r="28524" spans="16:17">
      <c r="P28524" s="63"/>
      <c r="Q28524" s="63"/>
    </row>
    <row r="28525" spans="16:17">
      <c r="P28525" s="63"/>
      <c r="Q28525" s="63"/>
    </row>
    <row r="28526" spans="16:17">
      <c r="P28526" s="63"/>
      <c r="Q28526" s="63"/>
    </row>
    <row r="28527" spans="16:17">
      <c r="P28527" s="63"/>
      <c r="Q28527" s="63"/>
    </row>
    <row r="28528" spans="16:17">
      <c r="P28528" s="63"/>
      <c r="Q28528" s="63"/>
    </row>
    <row r="28529" spans="16:17">
      <c r="P28529" s="63"/>
      <c r="Q28529" s="63"/>
    </row>
    <row r="28530" spans="16:17">
      <c r="P28530" s="63"/>
      <c r="Q28530" s="63"/>
    </row>
    <row r="28531" spans="16:17">
      <c r="P28531" s="63"/>
      <c r="Q28531" s="63"/>
    </row>
    <row r="28532" spans="16:17">
      <c r="P28532" s="63"/>
      <c r="Q28532" s="63"/>
    </row>
    <row r="28533" spans="16:17">
      <c r="P28533" s="63"/>
      <c r="Q28533" s="63"/>
    </row>
    <row r="28534" spans="16:17">
      <c r="P28534" s="63"/>
      <c r="Q28534" s="63"/>
    </row>
    <row r="28535" spans="16:17">
      <c r="P28535" s="63"/>
      <c r="Q28535" s="63"/>
    </row>
    <row r="28536" spans="16:17">
      <c r="P28536" s="63"/>
      <c r="Q28536" s="63"/>
    </row>
    <row r="28537" spans="16:17">
      <c r="P28537" s="63"/>
      <c r="Q28537" s="63"/>
    </row>
    <row r="28538" spans="16:17">
      <c r="P28538" s="63"/>
      <c r="Q28538" s="63"/>
    </row>
    <row r="28539" spans="16:17">
      <c r="P28539" s="63"/>
      <c r="Q28539" s="63"/>
    </row>
    <row r="28540" spans="16:17">
      <c r="P28540" s="63"/>
      <c r="Q28540" s="63"/>
    </row>
    <row r="28541" spans="16:17">
      <c r="P28541" s="63"/>
      <c r="Q28541" s="63"/>
    </row>
    <row r="28542" spans="16:17">
      <c r="P28542" s="63"/>
      <c r="Q28542" s="63"/>
    </row>
    <row r="28543" spans="16:17">
      <c r="P28543" s="63"/>
      <c r="Q28543" s="63"/>
    </row>
    <row r="28544" spans="16:17">
      <c r="P28544" s="63"/>
      <c r="Q28544" s="63"/>
    </row>
    <row r="28545" spans="16:17">
      <c r="P28545" s="63"/>
      <c r="Q28545" s="63"/>
    </row>
    <row r="28546" spans="16:17">
      <c r="P28546" s="63"/>
      <c r="Q28546" s="63"/>
    </row>
    <row r="28547" spans="16:17">
      <c r="P28547" s="63"/>
      <c r="Q28547" s="63"/>
    </row>
    <row r="28548" spans="16:17">
      <c r="P28548" s="63"/>
      <c r="Q28548" s="63"/>
    </row>
    <row r="28549" spans="16:17">
      <c r="P28549" s="63"/>
      <c r="Q28549" s="63"/>
    </row>
    <row r="28550" spans="16:17">
      <c r="P28550" s="63"/>
      <c r="Q28550" s="63"/>
    </row>
    <row r="28551" spans="16:17">
      <c r="P28551" s="63"/>
      <c r="Q28551" s="63"/>
    </row>
    <row r="28552" spans="16:17">
      <c r="P28552" s="63"/>
      <c r="Q28552" s="63"/>
    </row>
    <row r="28553" spans="16:17">
      <c r="P28553" s="63"/>
      <c r="Q28553" s="63"/>
    </row>
    <row r="28554" spans="16:17">
      <c r="P28554" s="63"/>
      <c r="Q28554" s="63"/>
    </row>
    <row r="28555" spans="16:17">
      <c r="P28555" s="63"/>
      <c r="Q28555" s="63"/>
    </row>
    <row r="28556" spans="16:17">
      <c r="P28556" s="63"/>
      <c r="Q28556" s="63"/>
    </row>
    <row r="28557" spans="16:17">
      <c r="P28557" s="63"/>
      <c r="Q28557" s="63"/>
    </row>
    <row r="28558" spans="16:17">
      <c r="P28558" s="63"/>
      <c r="Q28558" s="63"/>
    </row>
    <row r="28559" spans="16:17">
      <c r="P28559" s="63"/>
      <c r="Q28559" s="63"/>
    </row>
    <row r="28560" spans="16:17">
      <c r="P28560" s="63"/>
      <c r="Q28560" s="63"/>
    </row>
    <row r="28561" spans="16:17">
      <c r="P28561" s="63"/>
      <c r="Q28561" s="63"/>
    </row>
    <row r="28562" spans="16:17">
      <c r="P28562" s="63"/>
      <c r="Q28562" s="63"/>
    </row>
    <row r="28563" spans="16:17">
      <c r="P28563" s="63"/>
      <c r="Q28563" s="63"/>
    </row>
    <row r="28564" spans="16:17">
      <c r="P28564" s="63"/>
      <c r="Q28564" s="63"/>
    </row>
    <row r="28565" spans="16:17">
      <c r="P28565" s="63"/>
      <c r="Q28565" s="63"/>
    </row>
    <row r="28566" spans="16:17">
      <c r="P28566" s="63"/>
      <c r="Q28566" s="63"/>
    </row>
    <row r="28567" spans="16:17">
      <c r="P28567" s="63"/>
      <c r="Q28567" s="63"/>
    </row>
    <row r="28568" spans="16:17">
      <c r="P28568" s="63"/>
      <c r="Q28568" s="63"/>
    </row>
    <row r="28569" spans="16:17">
      <c r="P28569" s="63"/>
      <c r="Q28569" s="63"/>
    </row>
    <row r="28570" spans="16:17">
      <c r="P28570" s="63"/>
      <c r="Q28570" s="63"/>
    </row>
    <row r="28571" spans="16:17">
      <c r="P28571" s="63"/>
      <c r="Q28571" s="63"/>
    </row>
    <row r="28572" spans="16:17">
      <c r="P28572" s="63"/>
      <c r="Q28572" s="63"/>
    </row>
    <row r="28573" spans="16:17">
      <c r="P28573" s="63"/>
      <c r="Q28573" s="63"/>
    </row>
    <row r="28574" spans="16:17">
      <c r="P28574" s="63"/>
      <c r="Q28574" s="63"/>
    </row>
    <row r="28575" spans="16:17">
      <c r="P28575" s="63"/>
      <c r="Q28575" s="63"/>
    </row>
    <row r="28576" spans="16:17">
      <c r="P28576" s="63"/>
      <c r="Q28576" s="63"/>
    </row>
    <row r="28577" spans="16:17">
      <c r="P28577" s="63"/>
      <c r="Q28577" s="63"/>
    </row>
    <row r="28578" spans="16:17">
      <c r="P28578" s="63"/>
      <c r="Q28578" s="63"/>
    </row>
    <row r="28579" spans="16:17">
      <c r="P28579" s="63"/>
      <c r="Q28579" s="63"/>
    </row>
    <row r="28580" spans="16:17">
      <c r="P28580" s="63"/>
      <c r="Q28580" s="63"/>
    </row>
    <row r="28581" spans="16:17">
      <c r="P28581" s="63"/>
      <c r="Q28581" s="63"/>
    </row>
    <row r="28582" spans="16:17">
      <c r="P28582" s="63"/>
      <c r="Q28582" s="63"/>
    </row>
    <row r="28583" spans="16:17">
      <c r="P28583" s="63"/>
      <c r="Q28583" s="63"/>
    </row>
    <row r="28584" spans="16:17">
      <c r="P28584" s="63"/>
      <c r="Q28584" s="63"/>
    </row>
    <row r="28585" spans="16:17">
      <c r="P28585" s="63"/>
      <c r="Q28585" s="63"/>
    </row>
    <row r="28586" spans="16:17">
      <c r="P28586" s="63"/>
      <c r="Q28586" s="63"/>
    </row>
    <row r="28587" spans="16:17">
      <c r="P28587" s="63"/>
      <c r="Q28587" s="63"/>
    </row>
    <row r="28588" spans="16:17">
      <c r="P28588" s="63"/>
      <c r="Q28588" s="63"/>
    </row>
    <row r="28589" spans="16:17">
      <c r="P28589" s="63"/>
      <c r="Q28589" s="63"/>
    </row>
    <row r="28590" spans="16:17">
      <c r="P28590" s="63"/>
      <c r="Q28590" s="63"/>
    </row>
    <row r="28591" spans="16:17">
      <c r="P28591" s="63"/>
      <c r="Q28591" s="63"/>
    </row>
    <row r="28592" spans="16:17">
      <c r="P28592" s="63"/>
      <c r="Q28592" s="63"/>
    </row>
    <row r="28593" spans="16:17">
      <c r="P28593" s="63"/>
      <c r="Q28593" s="63"/>
    </row>
    <row r="28594" spans="16:17">
      <c r="P28594" s="63"/>
      <c r="Q28594" s="63"/>
    </row>
    <row r="28595" spans="16:17">
      <c r="P28595" s="63"/>
      <c r="Q28595" s="63"/>
    </row>
    <row r="28596" spans="16:17">
      <c r="P28596" s="63"/>
      <c r="Q28596" s="63"/>
    </row>
    <row r="28597" spans="16:17">
      <c r="P28597" s="63"/>
      <c r="Q28597" s="63"/>
    </row>
    <row r="28598" spans="16:17">
      <c r="P28598" s="63"/>
      <c r="Q28598" s="63"/>
    </row>
    <row r="28599" spans="16:17">
      <c r="P28599" s="63"/>
      <c r="Q28599" s="63"/>
    </row>
    <row r="28600" spans="16:17">
      <c r="P28600" s="63"/>
      <c r="Q28600" s="63"/>
    </row>
    <row r="28601" spans="16:17">
      <c r="P28601" s="63"/>
      <c r="Q28601" s="63"/>
    </row>
    <row r="28602" spans="16:17">
      <c r="P28602" s="63"/>
      <c r="Q28602" s="63"/>
    </row>
    <row r="28603" spans="16:17">
      <c r="P28603" s="63"/>
      <c r="Q28603" s="63"/>
    </row>
    <row r="28604" spans="16:17">
      <c r="P28604" s="63"/>
      <c r="Q28604" s="63"/>
    </row>
    <row r="28605" spans="16:17">
      <c r="P28605" s="63"/>
      <c r="Q28605" s="63"/>
    </row>
    <row r="28606" spans="16:17">
      <c r="P28606" s="63"/>
      <c r="Q28606" s="63"/>
    </row>
    <row r="28607" spans="16:17">
      <c r="P28607" s="63"/>
      <c r="Q28607" s="63"/>
    </row>
    <row r="28608" spans="16:17">
      <c r="P28608" s="63"/>
      <c r="Q28608" s="63"/>
    </row>
    <row r="28609" spans="16:17">
      <c r="P28609" s="63"/>
      <c r="Q28609" s="63"/>
    </row>
    <row r="28610" spans="16:17">
      <c r="P28610" s="63"/>
      <c r="Q28610" s="63"/>
    </row>
    <row r="28611" spans="16:17">
      <c r="P28611" s="63"/>
      <c r="Q28611" s="63"/>
    </row>
    <row r="28612" spans="16:17">
      <c r="P28612" s="63"/>
      <c r="Q28612" s="63"/>
    </row>
    <row r="28613" spans="16:17">
      <c r="P28613" s="63"/>
      <c r="Q28613" s="63"/>
    </row>
    <row r="28614" spans="16:17">
      <c r="P28614" s="63"/>
      <c r="Q28614" s="63"/>
    </row>
    <row r="28615" spans="16:17">
      <c r="P28615" s="63"/>
      <c r="Q28615" s="63"/>
    </row>
    <row r="28616" spans="16:17">
      <c r="P28616" s="63"/>
      <c r="Q28616" s="63"/>
    </row>
    <row r="28617" spans="16:17">
      <c r="P28617" s="63"/>
      <c r="Q28617" s="63"/>
    </row>
    <row r="28618" spans="16:17">
      <c r="P28618" s="63"/>
      <c r="Q28618" s="63"/>
    </row>
    <row r="28619" spans="16:17">
      <c r="P28619" s="63"/>
      <c r="Q28619" s="63"/>
    </row>
    <row r="28620" spans="16:17">
      <c r="P28620" s="63"/>
      <c r="Q28620" s="63"/>
    </row>
    <row r="28621" spans="16:17">
      <c r="P28621" s="63"/>
      <c r="Q28621" s="63"/>
    </row>
    <row r="28622" spans="16:17">
      <c r="P28622" s="63"/>
      <c r="Q28622" s="63"/>
    </row>
    <row r="28623" spans="16:17">
      <c r="P28623" s="63"/>
      <c r="Q28623" s="63"/>
    </row>
    <row r="28624" spans="16:17">
      <c r="P28624" s="63"/>
      <c r="Q28624" s="63"/>
    </row>
    <row r="28625" spans="16:17">
      <c r="P28625" s="63"/>
      <c r="Q28625" s="63"/>
    </row>
    <row r="28626" spans="16:17">
      <c r="P28626" s="63"/>
      <c r="Q28626" s="63"/>
    </row>
    <row r="28627" spans="16:17">
      <c r="P28627" s="63"/>
      <c r="Q28627" s="63"/>
    </row>
    <row r="28628" spans="16:17">
      <c r="P28628" s="63"/>
      <c r="Q28628" s="63"/>
    </row>
    <row r="28629" spans="16:17">
      <c r="P28629" s="63"/>
      <c r="Q28629" s="63"/>
    </row>
    <row r="28630" spans="16:17">
      <c r="P28630" s="63"/>
      <c r="Q28630" s="63"/>
    </row>
    <row r="28631" spans="16:17">
      <c r="P28631" s="63"/>
      <c r="Q28631" s="63"/>
    </row>
    <row r="28632" spans="16:17">
      <c r="P28632" s="63"/>
      <c r="Q28632" s="63"/>
    </row>
    <row r="28633" spans="16:17">
      <c r="P28633" s="63"/>
      <c r="Q28633" s="63"/>
    </row>
    <row r="28634" spans="16:17">
      <c r="P28634" s="63"/>
      <c r="Q28634" s="63"/>
    </row>
    <row r="28635" spans="16:17">
      <c r="P28635" s="63"/>
      <c r="Q28635" s="63"/>
    </row>
    <row r="28636" spans="16:17">
      <c r="P28636" s="63"/>
      <c r="Q28636" s="63"/>
    </row>
    <row r="28637" spans="16:17">
      <c r="P28637" s="63"/>
      <c r="Q28637" s="63"/>
    </row>
    <row r="28638" spans="16:17">
      <c r="P28638" s="63"/>
      <c r="Q28638" s="63"/>
    </row>
    <row r="28639" spans="16:17">
      <c r="P28639" s="63"/>
      <c r="Q28639" s="63"/>
    </row>
    <row r="28640" spans="16:17">
      <c r="P28640" s="63"/>
      <c r="Q28640" s="63"/>
    </row>
    <row r="28641" spans="16:17">
      <c r="P28641" s="63"/>
      <c r="Q28641" s="63"/>
    </row>
    <row r="28642" spans="16:17">
      <c r="P28642" s="63"/>
      <c r="Q28642" s="63"/>
    </row>
    <row r="28643" spans="16:17">
      <c r="P28643" s="63"/>
      <c r="Q28643" s="63"/>
    </row>
    <row r="28644" spans="16:17">
      <c r="P28644" s="63"/>
      <c r="Q28644" s="63"/>
    </row>
    <row r="28645" spans="16:17">
      <c r="P28645" s="63"/>
      <c r="Q28645" s="63"/>
    </row>
    <row r="28646" spans="16:17">
      <c r="P28646" s="63"/>
      <c r="Q28646" s="63"/>
    </row>
    <row r="28647" spans="16:17">
      <c r="P28647" s="63"/>
      <c r="Q28647" s="63"/>
    </row>
    <row r="28648" spans="16:17">
      <c r="P28648" s="63"/>
      <c r="Q28648" s="63"/>
    </row>
    <row r="28649" spans="16:17">
      <c r="P28649" s="63"/>
      <c r="Q28649" s="63"/>
    </row>
    <row r="28650" spans="16:17">
      <c r="P28650" s="63"/>
      <c r="Q28650" s="63"/>
    </row>
    <row r="28651" spans="16:17">
      <c r="P28651" s="63"/>
      <c r="Q28651" s="63"/>
    </row>
    <row r="28652" spans="16:17">
      <c r="P28652" s="63"/>
      <c r="Q28652" s="63"/>
    </row>
    <row r="28653" spans="16:17">
      <c r="P28653" s="63"/>
      <c r="Q28653" s="63"/>
    </row>
    <row r="28654" spans="16:17">
      <c r="P28654" s="63"/>
      <c r="Q28654" s="63"/>
    </row>
    <row r="28655" spans="16:17">
      <c r="P28655" s="63"/>
      <c r="Q28655" s="63"/>
    </row>
    <row r="28656" spans="16:17">
      <c r="P28656" s="63"/>
      <c r="Q28656" s="63"/>
    </row>
    <row r="28657" spans="16:17">
      <c r="P28657" s="63"/>
      <c r="Q28657" s="63"/>
    </row>
    <row r="28658" spans="16:17">
      <c r="P28658" s="63"/>
      <c r="Q28658" s="63"/>
    </row>
    <row r="28659" spans="16:17">
      <c r="P28659" s="63"/>
      <c r="Q28659" s="63"/>
    </row>
    <row r="28660" spans="16:17">
      <c r="P28660" s="63"/>
      <c r="Q28660" s="63"/>
    </row>
    <row r="28661" spans="16:17">
      <c r="P28661" s="63"/>
      <c r="Q28661" s="63"/>
    </row>
    <row r="28662" spans="16:17">
      <c r="P28662" s="63"/>
      <c r="Q28662" s="63"/>
    </row>
    <row r="28663" spans="16:17">
      <c r="P28663" s="63"/>
      <c r="Q28663" s="63"/>
    </row>
    <row r="28664" spans="16:17">
      <c r="P28664" s="63"/>
      <c r="Q28664" s="63"/>
    </row>
    <row r="28665" spans="16:17">
      <c r="P28665" s="63"/>
      <c r="Q28665" s="63"/>
    </row>
    <row r="28666" spans="16:17">
      <c r="P28666" s="63"/>
      <c r="Q28666" s="63"/>
    </row>
    <row r="28667" spans="16:17">
      <c r="P28667" s="63"/>
      <c r="Q28667" s="63"/>
    </row>
    <row r="28668" spans="16:17">
      <c r="P28668" s="63"/>
      <c r="Q28668" s="63"/>
    </row>
    <row r="28669" spans="16:17">
      <c r="P28669" s="63"/>
      <c r="Q28669" s="63"/>
    </row>
    <row r="28670" spans="16:17">
      <c r="P28670" s="63"/>
      <c r="Q28670" s="63"/>
    </row>
    <row r="28671" spans="16:17">
      <c r="P28671" s="63"/>
      <c r="Q28671" s="63"/>
    </row>
    <row r="28672" spans="16:17">
      <c r="P28672" s="63"/>
      <c r="Q28672" s="63"/>
    </row>
    <row r="28673" spans="16:17">
      <c r="P28673" s="63"/>
      <c r="Q28673" s="63"/>
    </row>
    <row r="28674" spans="16:17">
      <c r="P28674" s="63"/>
      <c r="Q28674" s="63"/>
    </row>
    <row r="28675" spans="16:17">
      <c r="P28675" s="63"/>
      <c r="Q28675" s="63"/>
    </row>
    <row r="28676" spans="16:17">
      <c r="P28676" s="63"/>
      <c r="Q28676" s="63"/>
    </row>
    <row r="28677" spans="16:17">
      <c r="P28677" s="63"/>
      <c r="Q28677" s="63"/>
    </row>
    <row r="28678" spans="16:17">
      <c r="P28678" s="63"/>
      <c r="Q28678" s="63"/>
    </row>
    <row r="28679" spans="16:17">
      <c r="P28679" s="63"/>
      <c r="Q28679" s="63"/>
    </row>
    <row r="28680" spans="16:17">
      <c r="P28680" s="63"/>
      <c r="Q28680" s="63"/>
    </row>
    <row r="28681" spans="16:17">
      <c r="P28681" s="63"/>
      <c r="Q28681" s="63"/>
    </row>
    <row r="28682" spans="16:17">
      <c r="P28682" s="63"/>
      <c r="Q28682" s="63"/>
    </row>
    <row r="28683" spans="16:17">
      <c r="P28683" s="63"/>
      <c r="Q28683" s="63"/>
    </row>
    <row r="28684" spans="16:17">
      <c r="P28684" s="63"/>
      <c r="Q28684" s="63"/>
    </row>
    <row r="28685" spans="16:17">
      <c r="P28685" s="63"/>
      <c r="Q28685" s="63"/>
    </row>
    <row r="28686" spans="16:17">
      <c r="P28686" s="63"/>
      <c r="Q28686" s="63"/>
    </row>
    <row r="28687" spans="16:17">
      <c r="P28687" s="63"/>
      <c r="Q28687" s="63"/>
    </row>
    <row r="28688" spans="16:17">
      <c r="P28688" s="63"/>
      <c r="Q28688" s="63"/>
    </row>
    <row r="28689" spans="16:17">
      <c r="P28689" s="63"/>
      <c r="Q28689" s="63"/>
    </row>
    <row r="28690" spans="16:17">
      <c r="P28690" s="63"/>
      <c r="Q28690" s="63"/>
    </row>
    <row r="28691" spans="16:17">
      <c r="P28691" s="63"/>
      <c r="Q28691" s="63"/>
    </row>
    <row r="28692" spans="16:17">
      <c r="P28692" s="63"/>
      <c r="Q28692" s="63"/>
    </row>
    <row r="28693" spans="16:17">
      <c r="P28693" s="63"/>
      <c r="Q28693" s="63"/>
    </row>
    <row r="28694" spans="16:17">
      <c r="P28694" s="63"/>
      <c r="Q28694" s="63"/>
    </row>
    <row r="28695" spans="16:17">
      <c r="P28695" s="63"/>
      <c r="Q28695" s="63"/>
    </row>
    <row r="28696" spans="16:17">
      <c r="P28696" s="63"/>
      <c r="Q28696" s="63"/>
    </row>
    <row r="28697" spans="16:17">
      <c r="P28697" s="63"/>
      <c r="Q28697" s="63"/>
    </row>
    <row r="28698" spans="16:17">
      <c r="P28698" s="63"/>
      <c r="Q28698" s="63"/>
    </row>
    <row r="28699" spans="16:17">
      <c r="P28699" s="63"/>
      <c r="Q28699" s="63"/>
    </row>
    <row r="28700" spans="16:17">
      <c r="P28700" s="63"/>
      <c r="Q28700" s="63"/>
    </row>
    <row r="28701" spans="16:17">
      <c r="P28701" s="63"/>
      <c r="Q28701" s="63"/>
    </row>
    <row r="28702" spans="16:17">
      <c r="P28702" s="63"/>
      <c r="Q28702" s="63"/>
    </row>
    <row r="28703" spans="16:17">
      <c r="P28703" s="63"/>
      <c r="Q28703" s="63"/>
    </row>
    <row r="28704" spans="16:17">
      <c r="P28704" s="63"/>
      <c r="Q28704" s="63"/>
    </row>
    <row r="28705" spans="16:17">
      <c r="P28705" s="63"/>
      <c r="Q28705" s="63"/>
    </row>
    <row r="28706" spans="16:17">
      <c r="P28706" s="63"/>
      <c r="Q28706" s="63"/>
    </row>
    <row r="28707" spans="16:17">
      <c r="P28707" s="63"/>
      <c r="Q28707" s="63"/>
    </row>
    <row r="28708" spans="16:17">
      <c r="P28708" s="63"/>
      <c r="Q28708" s="63"/>
    </row>
    <row r="28709" spans="16:17">
      <c r="P28709" s="63"/>
      <c r="Q28709" s="63"/>
    </row>
    <row r="28710" spans="16:17">
      <c r="P28710" s="63"/>
      <c r="Q28710" s="63"/>
    </row>
    <row r="28711" spans="16:17">
      <c r="P28711" s="63"/>
      <c r="Q28711" s="63"/>
    </row>
    <row r="28712" spans="16:17">
      <c r="P28712" s="63"/>
      <c r="Q28712" s="63"/>
    </row>
    <row r="28713" spans="16:17">
      <c r="P28713" s="63"/>
      <c r="Q28713" s="63"/>
    </row>
    <row r="28714" spans="16:17">
      <c r="P28714" s="63"/>
      <c r="Q28714" s="63"/>
    </row>
    <row r="28715" spans="16:17">
      <c r="P28715" s="63"/>
      <c r="Q28715" s="63"/>
    </row>
    <row r="28716" spans="16:17">
      <c r="P28716" s="63"/>
      <c r="Q28716" s="63"/>
    </row>
    <row r="28717" spans="16:17">
      <c r="P28717" s="63"/>
      <c r="Q28717" s="63"/>
    </row>
    <row r="28718" spans="16:17">
      <c r="P28718" s="63"/>
      <c r="Q28718" s="63"/>
    </row>
    <row r="28719" spans="16:17">
      <c r="P28719" s="63"/>
      <c r="Q28719" s="63"/>
    </row>
    <row r="28720" spans="16:17">
      <c r="P28720" s="63"/>
      <c r="Q28720" s="63"/>
    </row>
    <row r="28721" spans="16:17">
      <c r="P28721" s="63"/>
      <c r="Q28721" s="63"/>
    </row>
    <row r="28722" spans="16:17">
      <c r="P28722" s="63"/>
      <c r="Q28722" s="63"/>
    </row>
    <row r="28723" spans="16:17">
      <c r="P28723" s="63"/>
      <c r="Q28723" s="63"/>
    </row>
    <row r="28724" spans="16:17">
      <c r="P28724" s="63"/>
      <c r="Q28724" s="63"/>
    </row>
    <row r="28725" spans="16:17">
      <c r="P28725" s="63"/>
      <c r="Q28725" s="63"/>
    </row>
    <row r="28726" spans="16:17">
      <c r="P28726" s="63"/>
      <c r="Q28726" s="63"/>
    </row>
    <row r="28727" spans="16:17">
      <c r="P28727" s="63"/>
      <c r="Q28727" s="63"/>
    </row>
    <row r="28728" spans="16:17">
      <c r="P28728" s="63"/>
      <c r="Q28728" s="63"/>
    </row>
    <row r="28729" spans="16:17">
      <c r="P28729" s="63"/>
      <c r="Q28729" s="63"/>
    </row>
    <row r="28730" spans="16:17">
      <c r="P28730" s="63"/>
      <c r="Q28730" s="63"/>
    </row>
    <row r="28731" spans="16:17">
      <c r="P28731" s="63"/>
      <c r="Q28731" s="63"/>
    </row>
    <row r="28732" spans="16:17">
      <c r="P28732" s="63"/>
      <c r="Q28732" s="63"/>
    </row>
    <row r="28733" spans="16:17">
      <c r="P28733" s="63"/>
      <c r="Q28733" s="63"/>
    </row>
    <row r="28734" spans="16:17">
      <c r="P28734" s="63"/>
      <c r="Q28734" s="63"/>
    </row>
    <row r="28735" spans="16:17">
      <c r="P28735" s="63"/>
      <c r="Q28735" s="63"/>
    </row>
    <row r="28736" spans="16:17">
      <c r="P28736" s="63"/>
      <c r="Q28736" s="63"/>
    </row>
    <row r="28737" spans="16:17">
      <c r="P28737" s="63"/>
      <c r="Q28737" s="63"/>
    </row>
    <row r="28738" spans="16:17">
      <c r="P28738" s="63"/>
      <c r="Q28738" s="63"/>
    </row>
    <row r="28739" spans="16:17">
      <c r="P28739" s="63"/>
      <c r="Q28739" s="63"/>
    </row>
    <row r="28740" spans="16:17">
      <c r="P28740" s="63"/>
      <c r="Q28740" s="63"/>
    </row>
    <row r="28741" spans="16:17">
      <c r="P28741" s="63"/>
      <c r="Q28741" s="63"/>
    </row>
    <row r="28742" spans="16:17">
      <c r="P28742" s="63"/>
      <c r="Q28742" s="63"/>
    </row>
    <row r="28743" spans="16:17">
      <c r="P28743" s="63"/>
      <c r="Q28743" s="63"/>
    </row>
    <row r="28744" spans="16:17">
      <c r="P28744" s="63"/>
      <c r="Q28744" s="63"/>
    </row>
    <row r="28745" spans="16:17">
      <c r="P28745" s="63"/>
      <c r="Q28745" s="63"/>
    </row>
    <row r="28746" spans="16:17">
      <c r="P28746" s="63"/>
      <c r="Q28746" s="63"/>
    </row>
    <row r="28747" spans="16:17">
      <c r="P28747" s="63"/>
      <c r="Q28747" s="63"/>
    </row>
    <row r="28748" spans="16:17">
      <c r="P28748" s="63"/>
      <c r="Q28748" s="63"/>
    </row>
    <row r="28749" spans="16:17">
      <c r="P28749" s="63"/>
      <c r="Q28749" s="63"/>
    </row>
    <row r="28750" spans="16:17">
      <c r="P28750" s="63"/>
      <c r="Q28750" s="63"/>
    </row>
    <row r="28751" spans="16:17">
      <c r="P28751" s="63"/>
      <c r="Q28751" s="63"/>
    </row>
    <row r="28752" spans="16:17">
      <c r="P28752" s="63"/>
      <c r="Q28752" s="63"/>
    </row>
    <row r="28753" spans="16:17">
      <c r="P28753" s="63"/>
      <c r="Q28753" s="63"/>
    </row>
    <row r="28754" spans="16:17">
      <c r="P28754" s="63"/>
      <c r="Q28754" s="63"/>
    </row>
    <row r="28755" spans="16:17">
      <c r="P28755" s="63"/>
      <c r="Q28755" s="63"/>
    </row>
    <row r="28756" spans="16:17">
      <c r="P28756" s="63"/>
      <c r="Q28756" s="63"/>
    </row>
    <row r="28757" spans="16:17">
      <c r="P28757" s="63"/>
      <c r="Q28757" s="63"/>
    </row>
    <row r="28758" spans="16:17">
      <c r="P28758" s="63"/>
      <c r="Q28758" s="63"/>
    </row>
    <row r="28759" spans="16:17">
      <c r="P28759" s="63"/>
      <c r="Q28759" s="63"/>
    </row>
    <row r="28760" spans="16:17">
      <c r="P28760" s="63"/>
      <c r="Q28760" s="63"/>
    </row>
    <row r="28761" spans="16:17">
      <c r="P28761" s="63"/>
      <c r="Q28761" s="63"/>
    </row>
    <row r="28762" spans="16:17">
      <c r="P28762" s="63"/>
      <c r="Q28762" s="63"/>
    </row>
    <row r="28763" spans="16:17">
      <c r="P28763" s="63"/>
      <c r="Q28763" s="63"/>
    </row>
    <row r="28764" spans="16:17">
      <c r="P28764" s="63"/>
      <c r="Q28764" s="63"/>
    </row>
    <row r="28765" spans="16:17">
      <c r="P28765" s="63"/>
      <c r="Q28765" s="63"/>
    </row>
    <row r="28766" spans="16:17">
      <c r="P28766" s="63"/>
      <c r="Q28766" s="63"/>
    </row>
    <row r="28767" spans="16:17">
      <c r="P28767" s="63"/>
      <c r="Q28767" s="63"/>
    </row>
    <row r="28768" spans="16:17">
      <c r="P28768" s="63"/>
      <c r="Q28768" s="63"/>
    </row>
    <row r="28769" spans="16:17">
      <c r="P28769" s="63"/>
      <c r="Q28769" s="63"/>
    </row>
    <row r="28770" spans="16:17">
      <c r="P28770" s="63"/>
      <c r="Q28770" s="63"/>
    </row>
    <row r="28771" spans="16:17">
      <c r="P28771" s="63"/>
      <c r="Q28771" s="63"/>
    </row>
    <row r="28772" spans="16:17">
      <c r="P28772" s="63"/>
      <c r="Q28772" s="63"/>
    </row>
    <row r="28773" spans="16:17">
      <c r="P28773" s="63"/>
      <c r="Q28773" s="63"/>
    </row>
    <row r="28774" spans="16:17">
      <c r="P28774" s="63"/>
      <c r="Q28774" s="63"/>
    </row>
    <row r="28775" spans="16:17">
      <c r="P28775" s="63"/>
      <c r="Q28775" s="63"/>
    </row>
    <row r="28776" spans="16:17">
      <c r="P28776" s="63"/>
      <c r="Q28776" s="63"/>
    </row>
    <row r="28777" spans="16:17">
      <c r="P28777" s="63"/>
      <c r="Q28777" s="63"/>
    </row>
    <row r="28778" spans="16:17">
      <c r="P28778" s="63"/>
      <c r="Q28778" s="63"/>
    </row>
    <row r="28779" spans="16:17">
      <c r="P28779" s="63"/>
      <c r="Q28779" s="63"/>
    </row>
    <row r="28780" spans="16:17">
      <c r="P28780" s="63"/>
      <c r="Q28780" s="63"/>
    </row>
    <row r="28781" spans="16:17">
      <c r="P28781" s="63"/>
      <c r="Q28781" s="63"/>
    </row>
    <row r="28782" spans="16:17">
      <c r="P28782" s="63"/>
      <c r="Q28782" s="63"/>
    </row>
    <row r="28783" spans="16:17">
      <c r="P28783" s="63"/>
      <c r="Q28783" s="63"/>
    </row>
    <row r="28784" spans="16:17">
      <c r="P28784" s="63"/>
      <c r="Q28784" s="63"/>
    </row>
    <row r="28785" spans="16:17">
      <c r="P28785" s="63"/>
      <c r="Q28785" s="63"/>
    </row>
    <row r="28786" spans="16:17">
      <c r="P28786" s="63"/>
      <c r="Q28786" s="63"/>
    </row>
    <row r="28787" spans="16:17">
      <c r="P28787" s="63"/>
      <c r="Q28787" s="63"/>
    </row>
    <row r="28788" spans="16:17">
      <c r="P28788" s="63"/>
      <c r="Q28788" s="63"/>
    </row>
    <row r="28789" spans="16:17">
      <c r="P28789" s="63"/>
      <c r="Q28789" s="63"/>
    </row>
    <row r="28790" spans="16:17">
      <c r="P28790" s="63"/>
      <c r="Q28790" s="63"/>
    </row>
    <row r="28791" spans="16:17">
      <c r="P28791" s="63"/>
      <c r="Q28791" s="63"/>
    </row>
    <row r="28792" spans="16:17">
      <c r="P28792" s="63"/>
      <c r="Q28792" s="63"/>
    </row>
    <row r="28793" spans="16:17">
      <c r="P28793" s="63"/>
      <c r="Q28793" s="63"/>
    </row>
    <row r="28794" spans="16:17">
      <c r="P28794" s="63"/>
      <c r="Q28794" s="63"/>
    </row>
    <row r="28795" spans="16:17">
      <c r="P28795" s="63"/>
      <c r="Q28795" s="63"/>
    </row>
    <row r="28796" spans="16:17">
      <c r="P28796" s="63"/>
      <c r="Q28796" s="63"/>
    </row>
    <row r="28797" spans="16:17">
      <c r="P28797" s="63"/>
      <c r="Q28797" s="63"/>
    </row>
    <row r="28798" spans="16:17">
      <c r="P28798" s="63"/>
      <c r="Q28798" s="63"/>
    </row>
    <row r="28799" spans="16:17">
      <c r="P28799" s="63"/>
      <c r="Q28799" s="63"/>
    </row>
    <row r="28800" spans="16:17">
      <c r="P28800" s="63"/>
      <c r="Q28800" s="63"/>
    </row>
    <row r="28801" spans="16:17">
      <c r="P28801" s="63"/>
      <c r="Q28801" s="63"/>
    </row>
    <row r="28802" spans="16:17">
      <c r="P28802" s="63"/>
      <c r="Q28802" s="63"/>
    </row>
    <row r="28803" spans="16:17">
      <c r="P28803" s="63"/>
      <c r="Q28803" s="63"/>
    </row>
    <row r="28804" spans="16:17">
      <c r="P28804" s="63"/>
      <c r="Q28804" s="63"/>
    </row>
    <row r="28805" spans="16:17">
      <c r="P28805" s="63"/>
      <c r="Q28805" s="63"/>
    </row>
    <row r="28806" spans="16:17">
      <c r="P28806" s="63"/>
      <c r="Q28806" s="63"/>
    </row>
    <row r="28807" spans="16:17">
      <c r="P28807" s="63"/>
      <c r="Q28807" s="63"/>
    </row>
    <row r="28808" spans="16:17">
      <c r="P28808" s="63"/>
      <c r="Q28808" s="63"/>
    </row>
    <row r="28809" spans="16:17">
      <c r="P28809" s="63"/>
      <c r="Q28809" s="63"/>
    </row>
    <row r="28810" spans="16:17">
      <c r="P28810" s="63"/>
      <c r="Q28810" s="63"/>
    </row>
    <row r="28811" spans="16:17">
      <c r="P28811" s="63"/>
      <c r="Q28811" s="63"/>
    </row>
    <row r="28812" spans="16:17">
      <c r="P28812" s="63"/>
      <c r="Q28812" s="63"/>
    </row>
    <row r="28813" spans="16:17">
      <c r="P28813" s="63"/>
      <c r="Q28813" s="63"/>
    </row>
    <row r="28814" spans="16:17">
      <c r="P28814" s="63"/>
      <c r="Q28814" s="63"/>
    </row>
    <row r="28815" spans="16:17">
      <c r="P28815" s="63"/>
      <c r="Q28815" s="63"/>
    </row>
    <row r="28816" spans="16:17">
      <c r="P28816" s="63"/>
      <c r="Q28816" s="63"/>
    </row>
    <row r="28817" spans="16:17">
      <c r="P28817" s="63"/>
      <c r="Q28817" s="63"/>
    </row>
    <row r="28818" spans="16:17">
      <c r="P28818" s="63"/>
      <c r="Q28818" s="63"/>
    </row>
    <row r="28819" spans="16:17">
      <c r="P28819" s="63"/>
      <c r="Q28819" s="63"/>
    </row>
    <row r="28820" spans="16:17">
      <c r="P28820" s="63"/>
      <c r="Q28820" s="63"/>
    </row>
    <row r="28821" spans="16:17">
      <c r="P28821" s="63"/>
      <c r="Q28821" s="63"/>
    </row>
    <row r="28822" spans="16:17">
      <c r="P28822" s="63"/>
      <c r="Q28822" s="63"/>
    </row>
    <row r="28823" spans="16:17">
      <c r="P28823" s="63"/>
      <c r="Q28823" s="63"/>
    </row>
    <row r="28824" spans="16:17">
      <c r="P28824" s="63"/>
      <c r="Q28824" s="63"/>
    </row>
    <row r="28825" spans="16:17">
      <c r="P28825" s="63"/>
      <c r="Q28825" s="63"/>
    </row>
    <row r="28826" spans="16:17">
      <c r="P28826" s="63"/>
      <c r="Q28826" s="63"/>
    </row>
    <row r="28827" spans="16:17">
      <c r="P28827" s="63"/>
      <c r="Q28827" s="63"/>
    </row>
    <row r="28828" spans="16:17">
      <c r="P28828" s="63"/>
      <c r="Q28828" s="63"/>
    </row>
    <row r="28829" spans="16:17">
      <c r="P28829" s="63"/>
      <c r="Q28829" s="63"/>
    </row>
    <row r="28830" spans="16:17">
      <c r="P28830" s="63"/>
      <c r="Q28830" s="63"/>
    </row>
    <row r="28831" spans="16:17">
      <c r="P28831" s="63"/>
      <c r="Q28831" s="63"/>
    </row>
    <row r="28832" spans="16:17">
      <c r="P28832" s="63"/>
      <c r="Q28832" s="63"/>
    </row>
    <row r="28833" spans="16:17">
      <c r="P28833" s="63"/>
      <c r="Q28833" s="63"/>
    </row>
    <row r="28834" spans="16:17">
      <c r="P28834" s="63"/>
      <c r="Q28834" s="63"/>
    </row>
    <row r="28835" spans="16:17">
      <c r="P28835" s="63"/>
      <c r="Q28835" s="63"/>
    </row>
    <row r="28836" spans="16:17">
      <c r="P28836" s="63"/>
      <c r="Q28836" s="63"/>
    </row>
    <row r="28837" spans="16:17">
      <c r="P28837" s="63"/>
      <c r="Q28837" s="63"/>
    </row>
    <row r="28838" spans="16:17">
      <c r="P28838" s="63"/>
      <c r="Q28838" s="63"/>
    </row>
    <row r="28839" spans="16:17">
      <c r="P28839" s="63"/>
      <c r="Q28839" s="63"/>
    </row>
    <row r="28840" spans="16:17">
      <c r="P28840" s="63"/>
      <c r="Q28840" s="63"/>
    </row>
    <row r="28841" spans="16:17">
      <c r="P28841" s="63"/>
      <c r="Q28841" s="63"/>
    </row>
    <row r="28842" spans="16:17">
      <c r="P28842" s="63"/>
      <c r="Q28842" s="63"/>
    </row>
    <row r="28843" spans="16:17">
      <c r="P28843" s="63"/>
      <c r="Q28843" s="63"/>
    </row>
    <row r="28844" spans="16:17">
      <c r="P28844" s="63"/>
      <c r="Q28844" s="63"/>
    </row>
    <row r="28845" spans="16:17">
      <c r="P28845" s="63"/>
      <c r="Q28845" s="63"/>
    </row>
    <row r="28846" spans="16:17">
      <c r="P28846" s="63"/>
      <c r="Q28846" s="63"/>
    </row>
    <row r="28847" spans="16:17">
      <c r="P28847" s="63"/>
      <c r="Q28847" s="63"/>
    </row>
    <row r="28848" spans="16:17">
      <c r="P28848" s="63"/>
      <c r="Q28848" s="63"/>
    </row>
    <row r="28849" spans="16:17">
      <c r="P28849" s="63"/>
      <c r="Q28849" s="63"/>
    </row>
    <row r="28850" spans="16:17">
      <c r="P28850" s="63"/>
      <c r="Q28850" s="63"/>
    </row>
    <row r="28851" spans="16:17">
      <c r="P28851" s="63"/>
      <c r="Q28851" s="63"/>
    </row>
    <row r="28852" spans="16:17">
      <c r="P28852" s="63"/>
      <c r="Q28852" s="63"/>
    </row>
    <row r="28853" spans="16:17">
      <c r="P28853" s="63"/>
      <c r="Q28853" s="63"/>
    </row>
    <row r="28854" spans="16:17">
      <c r="P28854" s="63"/>
      <c r="Q28854" s="63"/>
    </row>
    <row r="28855" spans="16:17">
      <c r="P28855" s="63"/>
      <c r="Q28855" s="63"/>
    </row>
    <row r="28856" spans="16:17">
      <c r="P28856" s="63"/>
      <c r="Q28856" s="63"/>
    </row>
    <row r="28857" spans="16:17">
      <c r="P28857" s="63"/>
      <c r="Q28857" s="63"/>
    </row>
    <row r="28858" spans="16:17">
      <c r="P28858" s="63"/>
      <c r="Q28858" s="63"/>
    </row>
    <row r="28859" spans="16:17">
      <c r="P28859" s="63"/>
      <c r="Q28859" s="63"/>
    </row>
    <row r="28860" spans="16:17">
      <c r="P28860" s="63"/>
      <c r="Q28860" s="63"/>
    </row>
    <row r="28861" spans="16:17">
      <c r="P28861" s="63"/>
      <c r="Q28861" s="63"/>
    </row>
    <row r="28862" spans="16:17">
      <c r="P28862" s="63"/>
      <c r="Q28862" s="63"/>
    </row>
    <row r="28863" spans="16:17">
      <c r="P28863" s="63"/>
      <c r="Q28863" s="63"/>
    </row>
    <row r="28864" spans="16:17">
      <c r="P28864" s="63"/>
      <c r="Q28864" s="63"/>
    </row>
    <row r="28865" spans="16:17">
      <c r="P28865" s="63"/>
      <c r="Q28865" s="63"/>
    </row>
    <row r="28866" spans="16:17">
      <c r="P28866" s="63"/>
      <c r="Q28866" s="63"/>
    </row>
    <row r="28867" spans="16:17">
      <c r="P28867" s="63"/>
      <c r="Q28867" s="63"/>
    </row>
    <row r="28868" spans="16:17">
      <c r="P28868" s="63"/>
      <c r="Q28868" s="63"/>
    </row>
    <row r="28869" spans="16:17">
      <c r="P28869" s="63"/>
      <c r="Q28869" s="63"/>
    </row>
    <row r="28870" spans="16:17">
      <c r="P28870" s="63"/>
      <c r="Q28870" s="63"/>
    </row>
    <row r="28871" spans="16:17">
      <c r="P28871" s="63"/>
      <c r="Q28871" s="63"/>
    </row>
    <row r="28872" spans="16:17">
      <c r="P28872" s="63"/>
      <c r="Q28872" s="63"/>
    </row>
    <row r="28873" spans="16:17">
      <c r="P28873" s="63"/>
      <c r="Q28873" s="63"/>
    </row>
    <row r="28874" spans="16:17">
      <c r="P28874" s="63"/>
      <c r="Q28874" s="63"/>
    </row>
    <row r="28875" spans="16:17">
      <c r="P28875" s="63"/>
      <c r="Q28875" s="63"/>
    </row>
    <row r="28876" spans="16:17">
      <c r="P28876" s="63"/>
      <c r="Q28876" s="63"/>
    </row>
    <row r="28877" spans="16:17">
      <c r="P28877" s="63"/>
      <c r="Q28877" s="63"/>
    </row>
    <row r="28878" spans="16:17">
      <c r="P28878" s="63"/>
      <c r="Q28878" s="63"/>
    </row>
    <row r="28879" spans="16:17">
      <c r="P28879" s="63"/>
      <c r="Q28879" s="63"/>
    </row>
    <row r="28880" spans="16:17">
      <c r="P28880" s="63"/>
      <c r="Q28880" s="63"/>
    </row>
    <row r="28881" spans="16:17">
      <c r="P28881" s="63"/>
      <c r="Q28881" s="63"/>
    </row>
    <row r="28882" spans="16:17">
      <c r="P28882" s="63"/>
      <c r="Q28882" s="63"/>
    </row>
    <row r="28883" spans="16:17">
      <c r="P28883" s="63"/>
      <c r="Q28883" s="63"/>
    </row>
    <row r="28884" spans="16:17">
      <c r="P28884" s="63"/>
      <c r="Q28884" s="63"/>
    </row>
    <row r="28885" spans="16:17">
      <c r="P28885" s="63"/>
      <c r="Q28885" s="63"/>
    </row>
    <row r="28886" spans="16:17">
      <c r="P28886" s="63"/>
      <c r="Q28886" s="63"/>
    </row>
    <row r="28887" spans="16:17">
      <c r="P28887" s="63"/>
      <c r="Q28887" s="63"/>
    </row>
    <row r="28888" spans="16:17">
      <c r="P28888" s="63"/>
      <c r="Q28888" s="63"/>
    </row>
    <row r="28889" spans="16:17">
      <c r="P28889" s="63"/>
      <c r="Q28889" s="63"/>
    </row>
    <row r="28890" spans="16:17">
      <c r="P28890" s="63"/>
      <c r="Q28890" s="63"/>
    </row>
    <row r="28891" spans="16:17">
      <c r="P28891" s="63"/>
      <c r="Q28891" s="63"/>
    </row>
    <row r="28892" spans="16:17">
      <c r="P28892" s="63"/>
      <c r="Q28892" s="63"/>
    </row>
    <row r="28893" spans="16:17">
      <c r="P28893" s="63"/>
      <c r="Q28893" s="63"/>
    </row>
    <row r="28894" spans="16:17">
      <c r="P28894" s="63"/>
      <c r="Q28894" s="63"/>
    </row>
    <row r="28895" spans="16:17">
      <c r="P28895" s="63"/>
      <c r="Q28895" s="63"/>
    </row>
    <row r="28896" spans="16:17">
      <c r="P28896" s="63"/>
      <c r="Q28896" s="63"/>
    </row>
    <row r="28897" spans="16:17">
      <c r="P28897" s="63"/>
      <c r="Q28897" s="63"/>
    </row>
    <row r="28898" spans="16:17">
      <c r="P28898" s="63"/>
      <c r="Q28898" s="63"/>
    </row>
    <row r="28899" spans="16:17">
      <c r="P28899" s="63"/>
      <c r="Q28899" s="63"/>
    </row>
    <row r="28900" spans="16:17">
      <c r="P28900" s="63"/>
      <c r="Q28900" s="63"/>
    </row>
    <row r="28901" spans="16:17">
      <c r="P28901" s="63"/>
      <c r="Q28901" s="63"/>
    </row>
    <row r="28902" spans="16:17">
      <c r="P28902" s="63"/>
      <c r="Q28902" s="63"/>
    </row>
    <row r="28903" spans="16:17">
      <c r="P28903" s="63"/>
      <c r="Q28903" s="63"/>
    </row>
    <row r="28904" spans="16:17">
      <c r="P28904" s="63"/>
      <c r="Q28904" s="63"/>
    </row>
    <row r="28905" spans="16:17">
      <c r="P28905" s="63"/>
      <c r="Q28905" s="63"/>
    </row>
    <row r="28906" spans="16:17">
      <c r="P28906" s="63"/>
      <c r="Q28906" s="63"/>
    </row>
    <row r="28907" spans="16:17">
      <c r="P28907" s="63"/>
      <c r="Q28907" s="63"/>
    </row>
    <row r="28908" spans="16:17">
      <c r="P28908" s="63"/>
      <c r="Q28908" s="63"/>
    </row>
    <row r="28909" spans="16:17">
      <c r="P28909" s="63"/>
      <c r="Q28909" s="63"/>
    </row>
    <row r="28910" spans="16:17">
      <c r="P28910" s="63"/>
      <c r="Q28910" s="63"/>
    </row>
    <row r="28911" spans="16:17">
      <c r="P28911" s="63"/>
      <c r="Q28911" s="63"/>
    </row>
    <row r="28912" spans="16:17">
      <c r="P28912" s="63"/>
      <c r="Q28912" s="63"/>
    </row>
    <row r="28913" spans="16:17">
      <c r="P28913" s="63"/>
      <c r="Q28913" s="63"/>
    </row>
    <row r="28914" spans="16:17">
      <c r="P28914" s="63"/>
      <c r="Q28914" s="63"/>
    </row>
    <row r="28915" spans="16:17">
      <c r="P28915" s="63"/>
      <c r="Q28915" s="63"/>
    </row>
    <row r="28916" spans="16:17">
      <c r="P28916" s="63"/>
      <c r="Q28916" s="63"/>
    </row>
    <row r="28917" spans="16:17">
      <c r="P28917" s="63"/>
      <c r="Q28917" s="63"/>
    </row>
    <row r="28918" spans="16:17">
      <c r="P28918" s="63"/>
      <c r="Q28918" s="63"/>
    </row>
    <row r="28919" spans="16:17">
      <c r="P28919" s="63"/>
      <c r="Q28919" s="63"/>
    </row>
    <row r="28920" spans="16:17">
      <c r="P28920" s="63"/>
      <c r="Q28920" s="63"/>
    </row>
    <row r="28921" spans="16:17">
      <c r="P28921" s="63"/>
      <c r="Q28921" s="63"/>
    </row>
    <row r="28922" spans="16:17">
      <c r="P28922" s="63"/>
      <c r="Q28922" s="63"/>
    </row>
    <row r="28923" spans="16:17">
      <c r="P28923" s="63"/>
      <c r="Q28923" s="63"/>
    </row>
    <row r="28924" spans="16:17">
      <c r="P28924" s="63"/>
      <c r="Q28924" s="63"/>
    </row>
    <row r="28925" spans="16:17">
      <c r="P28925" s="63"/>
      <c r="Q28925" s="63"/>
    </row>
    <row r="28926" spans="16:17">
      <c r="P28926" s="63"/>
      <c r="Q28926" s="63"/>
    </row>
    <row r="28927" spans="16:17">
      <c r="P28927" s="63"/>
      <c r="Q28927" s="63"/>
    </row>
    <row r="28928" spans="16:17">
      <c r="P28928" s="63"/>
      <c r="Q28928" s="63"/>
    </row>
    <row r="28929" spans="16:17">
      <c r="P28929" s="63"/>
      <c r="Q28929" s="63"/>
    </row>
    <row r="28930" spans="16:17">
      <c r="P28930" s="63"/>
      <c r="Q28930" s="63"/>
    </row>
    <row r="28931" spans="16:17">
      <c r="P28931" s="63"/>
      <c r="Q28931" s="63"/>
    </row>
    <row r="28932" spans="16:17">
      <c r="P28932" s="63"/>
      <c r="Q28932" s="63"/>
    </row>
    <row r="28933" spans="16:17">
      <c r="P28933" s="63"/>
      <c r="Q28933" s="63"/>
    </row>
    <row r="28934" spans="16:17">
      <c r="P28934" s="63"/>
      <c r="Q28934" s="63"/>
    </row>
    <row r="28935" spans="16:17">
      <c r="P28935" s="63"/>
      <c r="Q28935" s="63"/>
    </row>
    <row r="28936" spans="16:17">
      <c r="P28936" s="63"/>
      <c r="Q28936" s="63"/>
    </row>
    <row r="28937" spans="16:17">
      <c r="P28937" s="63"/>
      <c r="Q28937" s="63"/>
    </row>
    <row r="28938" spans="16:17">
      <c r="P28938" s="63"/>
      <c r="Q28938" s="63"/>
    </row>
    <row r="28939" spans="16:17">
      <c r="P28939" s="63"/>
      <c r="Q28939" s="63"/>
    </row>
    <row r="28940" spans="16:17">
      <c r="P28940" s="63"/>
      <c r="Q28940" s="63"/>
    </row>
    <row r="28941" spans="16:17">
      <c r="P28941" s="63"/>
      <c r="Q28941" s="63"/>
    </row>
    <row r="28942" spans="16:17">
      <c r="P28942" s="63"/>
      <c r="Q28942" s="63"/>
    </row>
    <row r="28943" spans="16:17">
      <c r="P28943" s="63"/>
      <c r="Q28943" s="63"/>
    </row>
    <row r="28944" spans="16:17">
      <c r="P28944" s="63"/>
      <c r="Q28944" s="63"/>
    </row>
    <row r="28945" spans="16:17">
      <c r="P28945" s="63"/>
      <c r="Q28945" s="63"/>
    </row>
    <row r="28946" spans="16:17">
      <c r="P28946" s="63"/>
      <c r="Q28946" s="63"/>
    </row>
    <row r="28947" spans="16:17">
      <c r="P28947" s="63"/>
      <c r="Q28947" s="63"/>
    </row>
    <row r="28948" spans="16:17">
      <c r="P28948" s="63"/>
      <c r="Q28948" s="63"/>
    </row>
    <row r="28949" spans="16:17">
      <c r="P28949" s="63"/>
      <c r="Q28949" s="63"/>
    </row>
    <row r="28950" spans="16:17">
      <c r="P28950" s="63"/>
      <c r="Q28950" s="63"/>
    </row>
    <row r="28951" spans="16:17">
      <c r="P28951" s="63"/>
      <c r="Q28951" s="63"/>
    </row>
    <row r="28952" spans="16:17">
      <c r="P28952" s="63"/>
      <c r="Q28952" s="63"/>
    </row>
    <row r="28953" spans="16:17">
      <c r="P28953" s="63"/>
      <c r="Q28953" s="63"/>
    </row>
    <row r="28954" spans="16:17">
      <c r="P28954" s="63"/>
      <c r="Q28954" s="63"/>
    </row>
    <row r="28955" spans="16:17">
      <c r="P28955" s="63"/>
      <c r="Q28955" s="63"/>
    </row>
    <row r="28956" spans="16:17">
      <c r="P28956" s="63"/>
      <c r="Q28956" s="63"/>
    </row>
    <row r="28957" spans="16:17">
      <c r="P28957" s="63"/>
      <c r="Q28957" s="63"/>
    </row>
    <row r="28958" spans="16:17">
      <c r="P28958" s="63"/>
      <c r="Q28958" s="63"/>
    </row>
    <row r="28959" spans="16:17">
      <c r="P28959" s="63"/>
      <c r="Q28959" s="63"/>
    </row>
    <row r="28960" spans="16:17">
      <c r="P28960" s="63"/>
      <c r="Q28960" s="63"/>
    </row>
    <row r="28961" spans="16:17">
      <c r="P28961" s="63"/>
      <c r="Q28961" s="63"/>
    </row>
    <row r="28962" spans="16:17">
      <c r="P28962" s="63"/>
      <c r="Q28962" s="63"/>
    </row>
    <row r="28963" spans="16:17">
      <c r="P28963" s="63"/>
      <c r="Q28963" s="63"/>
    </row>
    <row r="28964" spans="16:17">
      <c r="P28964" s="63"/>
      <c r="Q28964" s="63"/>
    </row>
    <row r="28965" spans="16:17">
      <c r="P28965" s="63"/>
      <c r="Q28965" s="63"/>
    </row>
    <row r="28966" spans="16:17">
      <c r="P28966" s="63"/>
      <c r="Q28966" s="63"/>
    </row>
    <row r="28967" spans="16:17">
      <c r="P28967" s="63"/>
      <c r="Q28967" s="63"/>
    </row>
    <row r="28968" spans="16:17">
      <c r="P28968" s="63"/>
      <c r="Q28968" s="63"/>
    </row>
    <row r="28969" spans="16:17">
      <c r="P28969" s="63"/>
      <c r="Q28969" s="63"/>
    </row>
    <row r="28970" spans="16:17">
      <c r="P28970" s="63"/>
      <c r="Q28970" s="63"/>
    </row>
    <row r="28971" spans="16:17">
      <c r="P28971" s="63"/>
      <c r="Q28971" s="63"/>
    </row>
    <row r="28972" spans="16:17">
      <c r="P28972" s="63"/>
      <c r="Q28972" s="63"/>
    </row>
    <row r="28973" spans="16:17">
      <c r="P28973" s="63"/>
      <c r="Q28973" s="63"/>
    </row>
    <row r="28974" spans="16:17">
      <c r="P28974" s="63"/>
      <c r="Q28974" s="63"/>
    </row>
    <row r="28975" spans="16:17">
      <c r="P28975" s="63"/>
      <c r="Q28975" s="63"/>
    </row>
    <row r="28976" spans="16:17">
      <c r="P28976" s="63"/>
      <c r="Q28976" s="63"/>
    </row>
    <row r="28977" spans="16:17">
      <c r="P28977" s="63"/>
      <c r="Q28977" s="63"/>
    </row>
    <row r="28978" spans="16:17">
      <c r="P28978" s="63"/>
      <c r="Q28978" s="63"/>
    </row>
    <row r="28979" spans="16:17">
      <c r="P28979" s="63"/>
      <c r="Q28979" s="63"/>
    </row>
    <row r="28980" spans="16:17">
      <c r="P28980" s="63"/>
      <c r="Q28980" s="63"/>
    </row>
    <row r="28981" spans="16:17">
      <c r="P28981" s="63"/>
      <c r="Q28981" s="63"/>
    </row>
    <row r="28982" spans="16:17">
      <c r="P28982" s="63"/>
      <c r="Q28982" s="63"/>
    </row>
    <row r="28983" spans="16:17">
      <c r="P28983" s="63"/>
      <c r="Q28983" s="63"/>
    </row>
    <row r="28984" spans="16:17">
      <c r="P28984" s="63"/>
      <c r="Q28984" s="63"/>
    </row>
    <row r="28985" spans="16:17">
      <c r="P28985" s="63"/>
      <c r="Q28985" s="63"/>
    </row>
    <row r="28986" spans="16:17">
      <c r="P28986" s="63"/>
      <c r="Q28986" s="63"/>
    </row>
    <row r="28987" spans="16:17">
      <c r="P28987" s="63"/>
      <c r="Q28987" s="63"/>
    </row>
    <row r="28988" spans="16:17">
      <c r="P28988" s="63"/>
      <c r="Q28988" s="63"/>
    </row>
    <row r="28989" spans="16:17">
      <c r="P28989" s="63"/>
      <c r="Q28989" s="63"/>
    </row>
    <row r="28990" spans="16:17">
      <c r="P28990" s="63"/>
      <c r="Q28990" s="63"/>
    </row>
    <row r="28991" spans="16:17">
      <c r="P28991" s="63"/>
      <c r="Q28991" s="63"/>
    </row>
    <row r="28992" spans="16:17">
      <c r="P28992" s="63"/>
      <c r="Q28992" s="63"/>
    </row>
    <row r="28993" spans="16:17">
      <c r="P28993" s="63"/>
      <c r="Q28993" s="63"/>
    </row>
    <row r="28994" spans="16:17">
      <c r="P28994" s="63"/>
      <c r="Q28994" s="63"/>
    </row>
    <row r="28995" spans="16:17">
      <c r="P28995" s="63"/>
      <c r="Q28995" s="63"/>
    </row>
    <row r="28996" spans="16:17">
      <c r="P28996" s="63"/>
      <c r="Q28996" s="63"/>
    </row>
    <row r="28997" spans="16:17">
      <c r="P28997" s="63"/>
      <c r="Q28997" s="63"/>
    </row>
    <row r="28998" spans="16:17">
      <c r="P28998" s="63"/>
      <c r="Q28998" s="63"/>
    </row>
    <row r="28999" spans="16:17">
      <c r="P28999" s="63"/>
      <c r="Q28999" s="63"/>
    </row>
    <row r="29000" spans="16:17">
      <c r="P29000" s="63"/>
      <c r="Q29000" s="63"/>
    </row>
    <row r="29001" spans="16:17">
      <c r="P29001" s="63"/>
      <c r="Q29001" s="63"/>
    </row>
    <row r="29002" spans="16:17">
      <c r="P29002" s="63"/>
      <c r="Q29002" s="63"/>
    </row>
    <row r="29003" spans="16:17">
      <c r="P29003" s="63"/>
      <c r="Q29003" s="63"/>
    </row>
    <row r="29004" spans="16:17">
      <c r="P29004" s="63"/>
      <c r="Q29004" s="63"/>
    </row>
    <row r="29005" spans="16:17">
      <c r="P29005" s="63"/>
      <c r="Q29005" s="63"/>
    </row>
    <row r="29006" spans="16:17">
      <c r="P29006" s="63"/>
      <c r="Q29006" s="63"/>
    </row>
    <row r="29007" spans="16:17">
      <c r="P29007" s="63"/>
      <c r="Q29007" s="63"/>
    </row>
    <row r="29008" spans="16:17">
      <c r="P29008" s="63"/>
      <c r="Q29008" s="63"/>
    </row>
    <row r="29009" spans="16:17">
      <c r="P29009" s="63"/>
      <c r="Q29009" s="63"/>
    </row>
    <row r="29010" spans="16:17">
      <c r="P29010" s="63"/>
      <c r="Q29010" s="63"/>
    </row>
    <row r="29011" spans="16:17">
      <c r="P29011" s="63"/>
      <c r="Q29011" s="63"/>
    </row>
    <row r="29012" spans="16:17">
      <c r="P29012" s="63"/>
      <c r="Q29012" s="63"/>
    </row>
    <row r="29013" spans="16:17">
      <c r="P29013" s="63"/>
      <c r="Q29013" s="63"/>
    </row>
    <row r="29014" spans="16:17">
      <c r="P29014" s="63"/>
      <c r="Q29014" s="63"/>
    </row>
    <row r="29015" spans="16:17">
      <c r="P29015" s="63"/>
      <c r="Q29015" s="63"/>
    </row>
    <row r="29016" spans="16:17">
      <c r="P29016" s="63"/>
      <c r="Q29016" s="63"/>
    </row>
    <row r="29017" spans="16:17">
      <c r="P29017" s="63"/>
      <c r="Q29017" s="63"/>
    </row>
    <row r="29018" spans="16:17">
      <c r="P29018" s="63"/>
      <c r="Q29018" s="63"/>
    </row>
    <row r="29019" spans="16:17">
      <c r="P29019" s="63"/>
      <c r="Q29019" s="63"/>
    </row>
    <row r="29020" spans="16:17">
      <c r="P29020" s="63"/>
      <c r="Q29020" s="63"/>
    </row>
    <row r="29021" spans="16:17">
      <c r="P29021" s="63"/>
      <c r="Q29021" s="63"/>
    </row>
    <row r="29022" spans="16:17">
      <c r="P29022" s="63"/>
      <c r="Q29022" s="63"/>
    </row>
    <row r="29023" spans="16:17">
      <c r="P29023" s="63"/>
      <c r="Q29023" s="63"/>
    </row>
    <row r="29024" spans="16:17">
      <c r="P29024" s="63"/>
      <c r="Q29024" s="63"/>
    </row>
    <row r="29025" spans="16:17">
      <c r="P29025" s="63"/>
      <c r="Q29025" s="63"/>
    </row>
    <row r="29026" spans="16:17">
      <c r="P29026" s="63"/>
      <c r="Q29026" s="63"/>
    </row>
    <row r="29027" spans="16:17">
      <c r="P29027" s="63"/>
      <c r="Q29027" s="63"/>
    </row>
    <row r="29028" spans="16:17">
      <c r="P29028" s="63"/>
      <c r="Q29028" s="63"/>
    </row>
    <row r="29029" spans="16:17">
      <c r="P29029" s="63"/>
      <c r="Q29029" s="63"/>
    </row>
    <row r="29030" spans="16:17">
      <c r="P29030" s="63"/>
      <c r="Q29030" s="63"/>
    </row>
    <row r="29031" spans="16:17">
      <c r="P29031" s="63"/>
      <c r="Q29031" s="63"/>
    </row>
    <row r="29032" spans="16:17">
      <c r="P29032" s="63"/>
      <c r="Q29032" s="63"/>
    </row>
    <row r="29033" spans="16:17">
      <c r="P29033" s="63"/>
      <c r="Q29033" s="63"/>
    </row>
    <row r="29034" spans="16:17">
      <c r="P29034" s="63"/>
      <c r="Q29034" s="63"/>
    </row>
    <row r="29035" spans="16:17">
      <c r="P29035" s="63"/>
      <c r="Q29035" s="63"/>
    </row>
    <row r="29036" spans="16:17">
      <c r="P29036" s="63"/>
      <c r="Q29036" s="63"/>
    </row>
    <row r="29037" spans="16:17">
      <c r="P29037" s="63"/>
      <c r="Q29037" s="63"/>
    </row>
    <row r="29038" spans="16:17">
      <c r="P29038" s="63"/>
      <c r="Q29038" s="63"/>
    </row>
    <row r="29039" spans="16:17">
      <c r="P29039" s="63"/>
      <c r="Q29039" s="63"/>
    </row>
    <row r="29040" spans="16:17">
      <c r="P29040" s="63"/>
      <c r="Q29040" s="63"/>
    </row>
    <row r="29041" spans="16:17">
      <c r="P29041" s="63"/>
      <c r="Q29041" s="63"/>
    </row>
    <row r="29042" spans="16:17">
      <c r="P29042" s="63"/>
      <c r="Q29042" s="63"/>
    </row>
    <row r="29043" spans="16:17">
      <c r="P29043" s="63"/>
      <c r="Q29043" s="63"/>
    </row>
    <row r="29044" spans="16:17">
      <c r="P29044" s="63"/>
      <c r="Q29044" s="63"/>
    </row>
    <row r="29045" spans="16:17">
      <c r="P29045" s="63"/>
      <c r="Q29045" s="63"/>
    </row>
    <row r="29046" spans="16:17">
      <c r="P29046" s="63"/>
      <c r="Q29046" s="63"/>
    </row>
    <row r="29047" spans="16:17">
      <c r="P29047" s="63"/>
      <c r="Q29047" s="63"/>
    </row>
    <row r="29048" spans="16:17">
      <c r="P29048" s="63"/>
      <c r="Q29048" s="63"/>
    </row>
    <row r="29049" spans="16:17">
      <c r="P29049" s="63"/>
      <c r="Q29049" s="63"/>
    </row>
    <row r="29050" spans="16:17">
      <c r="P29050" s="63"/>
      <c r="Q29050" s="63"/>
    </row>
    <row r="29051" spans="16:17">
      <c r="P29051" s="63"/>
      <c r="Q29051" s="63"/>
    </row>
    <row r="29052" spans="16:17">
      <c r="P29052" s="63"/>
      <c r="Q29052" s="63"/>
    </row>
    <row r="29053" spans="16:17">
      <c r="P29053" s="63"/>
      <c r="Q29053" s="63"/>
    </row>
    <row r="29054" spans="16:17">
      <c r="P29054" s="63"/>
      <c r="Q29054" s="63"/>
    </row>
    <row r="29055" spans="16:17">
      <c r="P29055" s="63"/>
      <c r="Q29055" s="63"/>
    </row>
    <row r="29056" spans="16:17">
      <c r="P29056" s="63"/>
      <c r="Q29056" s="63"/>
    </row>
    <row r="29057" spans="16:17">
      <c r="P29057" s="63"/>
      <c r="Q29057" s="63"/>
    </row>
    <row r="29058" spans="16:17">
      <c r="P29058" s="63"/>
      <c r="Q29058" s="63"/>
    </row>
    <row r="29059" spans="16:17">
      <c r="P29059" s="63"/>
      <c r="Q29059" s="63"/>
    </row>
    <row r="29060" spans="16:17">
      <c r="P29060" s="63"/>
      <c r="Q29060" s="63"/>
    </row>
    <row r="29061" spans="16:17">
      <c r="P29061" s="63"/>
      <c r="Q29061" s="63"/>
    </row>
    <row r="29062" spans="16:17">
      <c r="P29062" s="63"/>
      <c r="Q29062" s="63"/>
    </row>
    <row r="29063" spans="16:17">
      <c r="P29063" s="63"/>
      <c r="Q29063" s="63"/>
    </row>
    <row r="29064" spans="16:17">
      <c r="P29064" s="63"/>
      <c r="Q29064" s="63"/>
    </row>
    <row r="29065" spans="16:17">
      <c r="P29065" s="63"/>
      <c r="Q29065" s="63"/>
    </row>
    <row r="29066" spans="16:17">
      <c r="P29066" s="63"/>
      <c r="Q29066" s="63"/>
    </row>
    <row r="29067" spans="16:17">
      <c r="P29067" s="63"/>
      <c r="Q29067" s="63"/>
    </row>
    <row r="29068" spans="16:17">
      <c r="P29068" s="63"/>
      <c r="Q29068" s="63"/>
    </row>
    <row r="29069" spans="16:17">
      <c r="P29069" s="63"/>
      <c r="Q29069" s="63"/>
    </row>
    <row r="29070" spans="16:17">
      <c r="P29070" s="63"/>
      <c r="Q29070" s="63"/>
    </row>
    <row r="29071" spans="16:17">
      <c r="P29071" s="63"/>
      <c r="Q29071" s="63"/>
    </row>
    <row r="29072" spans="16:17">
      <c r="P29072" s="63"/>
      <c r="Q29072" s="63"/>
    </row>
    <row r="29073" spans="16:17">
      <c r="P29073" s="63"/>
      <c r="Q29073" s="63"/>
    </row>
    <row r="29074" spans="16:17">
      <c r="P29074" s="63"/>
      <c r="Q29074" s="63"/>
    </row>
    <row r="29075" spans="16:17">
      <c r="P29075" s="63"/>
      <c r="Q29075" s="63"/>
    </row>
    <row r="29076" spans="16:17">
      <c r="P29076" s="63"/>
      <c r="Q29076" s="63"/>
    </row>
    <row r="29077" spans="16:17">
      <c r="P29077" s="63"/>
      <c r="Q29077" s="63"/>
    </row>
    <row r="29078" spans="16:17">
      <c r="P29078" s="63"/>
      <c r="Q29078" s="63"/>
    </row>
    <row r="29079" spans="16:17">
      <c r="P29079" s="63"/>
      <c r="Q29079" s="63"/>
    </row>
    <row r="29080" spans="16:17">
      <c r="P29080" s="63"/>
      <c r="Q29080" s="63"/>
    </row>
    <row r="29081" spans="16:17">
      <c r="P29081" s="63"/>
      <c r="Q29081" s="63"/>
    </row>
    <row r="29082" spans="16:17">
      <c r="P29082" s="63"/>
      <c r="Q29082" s="63"/>
    </row>
    <row r="29083" spans="16:17">
      <c r="P29083" s="63"/>
      <c r="Q29083" s="63"/>
    </row>
    <row r="29084" spans="16:17">
      <c r="P29084" s="63"/>
      <c r="Q29084" s="63"/>
    </row>
    <row r="29085" spans="16:17">
      <c r="P29085" s="63"/>
      <c r="Q29085" s="63"/>
    </row>
    <row r="29086" spans="16:17">
      <c r="P29086" s="63"/>
      <c r="Q29086" s="63"/>
    </row>
    <row r="29087" spans="16:17">
      <c r="P29087" s="63"/>
      <c r="Q29087" s="63"/>
    </row>
    <row r="29088" spans="16:17">
      <c r="P29088" s="63"/>
      <c r="Q29088" s="63"/>
    </row>
    <row r="29089" spans="16:17">
      <c r="P29089" s="63"/>
      <c r="Q29089" s="63"/>
    </row>
    <row r="29090" spans="16:17">
      <c r="P29090" s="63"/>
      <c r="Q29090" s="63"/>
    </row>
    <row r="29091" spans="16:17">
      <c r="P29091" s="63"/>
      <c r="Q29091" s="63"/>
    </row>
    <row r="29092" spans="16:17">
      <c r="P29092" s="63"/>
      <c r="Q29092" s="63"/>
    </row>
    <row r="29093" spans="16:17">
      <c r="P29093" s="63"/>
      <c r="Q29093" s="63"/>
    </row>
    <row r="29094" spans="16:17">
      <c r="P29094" s="63"/>
      <c r="Q29094" s="63"/>
    </row>
    <row r="29095" spans="16:17">
      <c r="P29095" s="63"/>
      <c r="Q29095" s="63"/>
    </row>
    <row r="29096" spans="16:17">
      <c r="P29096" s="63"/>
      <c r="Q29096" s="63"/>
    </row>
    <row r="29097" spans="16:17">
      <c r="P29097" s="63"/>
      <c r="Q29097" s="63"/>
    </row>
    <row r="29098" spans="16:17">
      <c r="P29098" s="63"/>
      <c r="Q29098" s="63"/>
    </row>
    <row r="29099" spans="16:17">
      <c r="P29099" s="63"/>
      <c r="Q29099" s="63"/>
    </row>
    <row r="29100" spans="16:17">
      <c r="P29100" s="63"/>
      <c r="Q29100" s="63"/>
    </row>
    <row r="29101" spans="16:17">
      <c r="P29101" s="63"/>
      <c r="Q29101" s="63"/>
    </row>
    <row r="29102" spans="16:17">
      <c r="P29102" s="63"/>
      <c r="Q29102" s="63"/>
    </row>
    <row r="29103" spans="16:17">
      <c r="P29103" s="63"/>
      <c r="Q29103" s="63"/>
    </row>
    <row r="29104" spans="16:17">
      <c r="P29104" s="63"/>
      <c r="Q29104" s="63"/>
    </row>
    <row r="29105" spans="16:17">
      <c r="P29105" s="63"/>
      <c r="Q29105" s="63"/>
    </row>
    <row r="29106" spans="16:17">
      <c r="P29106" s="63"/>
      <c r="Q29106" s="63"/>
    </row>
    <row r="29107" spans="16:17">
      <c r="P29107" s="63"/>
      <c r="Q29107" s="63"/>
    </row>
    <row r="29108" spans="16:17">
      <c r="P29108" s="63"/>
      <c r="Q29108" s="63"/>
    </row>
    <row r="29109" spans="16:17">
      <c r="P29109" s="63"/>
      <c r="Q29109" s="63"/>
    </row>
    <row r="29110" spans="16:17">
      <c r="P29110" s="63"/>
      <c r="Q29110" s="63"/>
    </row>
    <row r="29111" spans="16:17">
      <c r="P29111" s="63"/>
      <c r="Q29111" s="63"/>
    </row>
    <row r="29112" spans="16:17">
      <c r="P29112" s="63"/>
      <c r="Q29112" s="63"/>
    </row>
    <row r="29113" spans="16:17">
      <c r="P29113" s="63"/>
      <c r="Q29113" s="63"/>
    </row>
    <row r="29114" spans="16:17">
      <c r="P29114" s="63"/>
      <c r="Q29114" s="63"/>
    </row>
    <row r="29115" spans="16:17">
      <c r="P29115" s="63"/>
      <c r="Q29115" s="63"/>
    </row>
    <row r="29116" spans="16:17">
      <c r="P29116" s="63"/>
      <c r="Q29116" s="63"/>
    </row>
    <row r="29117" spans="16:17">
      <c r="P29117" s="63"/>
      <c r="Q29117" s="63"/>
    </row>
    <row r="29118" spans="16:17">
      <c r="P29118" s="63"/>
      <c r="Q29118" s="63"/>
    </row>
    <row r="29119" spans="16:17">
      <c r="P29119" s="63"/>
      <c r="Q29119" s="63"/>
    </row>
    <row r="29120" spans="16:17">
      <c r="P29120" s="63"/>
      <c r="Q29120" s="63"/>
    </row>
    <row r="29121" spans="16:17">
      <c r="P29121" s="63"/>
      <c r="Q29121" s="63"/>
    </row>
    <row r="29122" spans="16:17">
      <c r="P29122" s="63"/>
      <c r="Q29122" s="63"/>
    </row>
    <row r="29123" spans="16:17">
      <c r="P29123" s="63"/>
      <c r="Q29123" s="63"/>
    </row>
    <row r="29124" spans="16:17">
      <c r="P29124" s="63"/>
      <c r="Q29124" s="63"/>
    </row>
    <row r="29125" spans="16:17">
      <c r="P29125" s="63"/>
      <c r="Q29125" s="63"/>
    </row>
    <row r="29126" spans="16:17">
      <c r="P29126" s="63"/>
      <c r="Q29126" s="63"/>
    </row>
    <row r="29127" spans="16:17">
      <c r="P29127" s="63"/>
      <c r="Q29127" s="63"/>
    </row>
    <row r="29128" spans="16:17">
      <c r="P29128" s="63"/>
      <c r="Q29128" s="63"/>
    </row>
    <row r="29129" spans="16:17">
      <c r="P29129" s="63"/>
      <c r="Q29129" s="63"/>
    </row>
    <row r="29130" spans="16:17">
      <c r="P29130" s="63"/>
      <c r="Q29130" s="63"/>
    </row>
    <row r="29131" spans="16:17">
      <c r="P29131" s="63"/>
      <c r="Q29131" s="63"/>
    </row>
    <row r="29132" spans="16:17">
      <c r="P29132" s="63"/>
      <c r="Q29132" s="63"/>
    </row>
    <row r="29133" spans="16:17">
      <c r="P29133" s="63"/>
      <c r="Q29133" s="63"/>
    </row>
    <row r="29134" spans="16:17">
      <c r="P29134" s="63"/>
      <c r="Q29134" s="63"/>
    </row>
    <row r="29135" spans="16:17">
      <c r="P29135" s="63"/>
      <c r="Q29135" s="63"/>
    </row>
    <row r="29136" spans="16:17">
      <c r="P29136" s="63"/>
      <c r="Q29136" s="63"/>
    </row>
    <row r="29137" spans="16:17">
      <c r="P29137" s="63"/>
      <c r="Q29137" s="63"/>
    </row>
    <row r="29138" spans="16:17">
      <c r="P29138" s="63"/>
      <c r="Q29138" s="63"/>
    </row>
    <row r="29139" spans="16:17">
      <c r="P29139" s="63"/>
      <c r="Q29139" s="63"/>
    </row>
    <row r="29140" spans="16:17">
      <c r="P29140" s="63"/>
      <c r="Q29140" s="63"/>
    </row>
    <row r="29141" spans="16:17">
      <c r="P29141" s="63"/>
      <c r="Q29141" s="63"/>
    </row>
    <row r="29142" spans="16:17">
      <c r="P29142" s="63"/>
      <c r="Q29142" s="63"/>
    </row>
    <row r="29143" spans="16:17">
      <c r="P29143" s="63"/>
      <c r="Q29143" s="63"/>
    </row>
    <row r="29144" spans="16:17">
      <c r="P29144" s="63"/>
      <c r="Q29144" s="63"/>
    </row>
    <row r="29145" spans="16:17">
      <c r="P29145" s="63"/>
      <c r="Q29145" s="63"/>
    </row>
    <row r="29146" spans="16:17">
      <c r="P29146" s="63"/>
      <c r="Q29146" s="63"/>
    </row>
    <row r="29147" spans="16:17">
      <c r="P29147" s="63"/>
      <c r="Q29147" s="63"/>
    </row>
    <row r="29148" spans="16:17">
      <c r="P29148" s="63"/>
      <c r="Q29148" s="63"/>
    </row>
    <row r="29149" spans="16:17">
      <c r="P29149" s="63"/>
      <c r="Q29149" s="63"/>
    </row>
    <row r="29150" spans="16:17">
      <c r="P29150" s="63"/>
      <c r="Q29150" s="63"/>
    </row>
    <row r="29151" spans="16:17">
      <c r="P29151" s="63"/>
      <c r="Q29151" s="63"/>
    </row>
    <row r="29152" spans="16:17">
      <c r="P29152" s="63"/>
      <c r="Q29152" s="63"/>
    </row>
    <row r="29153" spans="16:17">
      <c r="P29153" s="63"/>
      <c r="Q29153" s="63"/>
    </row>
    <row r="29154" spans="16:17">
      <c r="P29154" s="63"/>
      <c r="Q29154" s="63"/>
    </row>
    <row r="29155" spans="16:17">
      <c r="P29155" s="63"/>
      <c r="Q29155" s="63"/>
    </row>
    <row r="29156" spans="16:17">
      <c r="P29156" s="63"/>
      <c r="Q29156" s="63"/>
    </row>
    <row r="29157" spans="16:17">
      <c r="P29157" s="63"/>
      <c r="Q29157" s="63"/>
    </row>
    <row r="29158" spans="16:17">
      <c r="P29158" s="63"/>
      <c r="Q29158" s="63"/>
    </row>
    <row r="29159" spans="16:17">
      <c r="P29159" s="63"/>
      <c r="Q29159" s="63"/>
    </row>
    <row r="29160" spans="16:17">
      <c r="P29160" s="63"/>
      <c r="Q29160" s="63"/>
    </row>
    <row r="29161" spans="16:17">
      <c r="P29161" s="63"/>
      <c r="Q29161" s="63"/>
    </row>
    <row r="29162" spans="16:17">
      <c r="P29162" s="63"/>
      <c r="Q29162" s="63"/>
    </row>
    <row r="29163" spans="16:17">
      <c r="P29163" s="63"/>
      <c r="Q29163" s="63"/>
    </row>
    <row r="29164" spans="16:17">
      <c r="P29164" s="63"/>
      <c r="Q29164" s="63"/>
    </row>
    <row r="29165" spans="16:17">
      <c r="P29165" s="63"/>
      <c r="Q29165" s="63"/>
    </row>
    <row r="29166" spans="16:17">
      <c r="P29166" s="63"/>
      <c r="Q29166" s="63"/>
    </row>
    <row r="29167" spans="16:17">
      <c r="P29167" s="63"/>
      <c r="Q29167" s="63"/>
    </row>
    <row r="29168" spans="16:17">
      <c r="P29168" s="63"/>
      <c r="Q29168" s="63"/>
    </row>
    <row r="29169" spans="16:17">
      <c r="P29169" s="63"/>
      <c r="Q29169" s="63"/>
    </row>
    <row r="29170" spans="16:17">
      <c r="P29170" s="63"/>
      <c r="Q29170" s="63"/>
    </row>
    <row r="29171" spans="16:17">
      <c r="P29171" s="63"/>
      <c r="Q29171" s="63"/>
    </row>
    <row r="29172" spans="16:17">
      <c r="P29172" s="63"/>
      <c r="Q29172" s="63"/>
    </row>
    <row r="29173" spans="16:17">
      <c r="P29173" s="63"/>
      <c r="Q29173" s="63"/>
    </row>
    <row r="29174" spans="16:17">
      <c r="P29174" s="63"/>
      <c r="Q29174" s="63"/>
    </row>
    <row r="29175" spans="16:17">
      <c r="P29175" s="63"/>
      <c r="Q29175" s="63"/>
    </row>
    <row r="29176" spans="16:17">
      <c r="P29176" s="63"/>
      <c r="Q29176" s="63"/>
    </row>
    <row r="29177" spans="16:17">
      <c r="P29177" s="63"/>
      <c r="Q29177" s="63"/>
    </row>
    <row r="29178" spans="16:17">
      <c r="P29178" s="63"/>
      <c r="Q29178" s="63"/>
    </row>
    <row r="29179" spans="16:17">
      <c r="P29179" s="63"/>
      <c r="Q29179" s="63"/>
    </row>
    <row r="29180" spans="16:17">
      <c r="P29180" s="63"/>
      <c r="Q29180" s="63"/>
    </row>
    <row r="29181" spans="16:17">
      <c r="P29181" s="63"/>
      <c r="Q29181" s="63"/>
    </row>
    <row r="29182" spans="16:17">
      <c r="P29182" s="63"/>
      <c r="Q29182" s="63"/>
    </row>
    <row r="29183" spans="16:17">
      <c r="P29183" s="63"/>
      <c r="Q29183" s="63"/>
    </row>
    <row r="29184" spans="16:17">
      <c r="P29184" s="63"/>
      <c r="Q29184" s="63"/>
    </row>
    <row r="29185" spans="16:17">
      <c r="P29185" s="63"/>
      <c r="Q29185" s="63"/>
    </row>
    <row r="29186" spans="16:17">
      <c r="P29186" s="63"/>
      <c r="Q29186" s="63"/>
    </row>
    <row r="29187" spans="16:17">
      <c r="P29187" s="63"/>
      <c r="Q29187" s="63"/>
    </row>
    <row r="29188" spans="16:17">
      <c r="P29188" s="63"/>
      <c r="Q29188" s="63"/>
    </row>
    <row r="29189" spans="16:17">
      <c r="P29189" s="63"/>
      <c r="Q29189" s="63"/>
    </row>
    <row r="29190" spans="16:17">
      <c r="P29190" s="63"/>
      <c r="Q29190" s="63"/>
    </row>
    <row r="29191" spans="16:17">
      <c r="P29191" s="63"/>
      <c r="Q29191" s="63"/>
    </row>
    <row r="29192" spans="16:17">
      <c r="P29192" s="63"/>
      <c r="Q29192" s="63"/>
    </row>
    <row r="29193" spans="16:17">
      <c r="P29193" s="63"/>
      <c r="Q29193" s="63"/>
    </row>
    <row r="29194" spans="16:17">
      <c r="P29194" s="63"/>
      <c r="Q29194" s="63"/>
    </row>
    <row r="29195" spans="16:17">
      <c r="P29195" s="63"/>
      <c r="Q29195" s="63"/>
    </row>
    <row r="29196" spans="16:17">
      <c r="P29196" s="63"/>
      <c r="Q29196" s="63"/>
    </row>
    <row r="29197" spans="16:17">
      <c r="P29197" s="63"/>
      <c r="Q29197" s="63"/>
    </row>
    <row r="29198" spans="16:17">
      <c r="P29198" s="63"/>
      <c r="Q29198" s="63"/>
    </row>
    <row r="29199" spans="16:17">
      <c r="P29199" s="63"/>
      <c r="Q29199" s="63"/>
    </row>
    <row r="29200" spans="16:17">
      <c r="P29200" s="63"/>
      <c r="Q29200" s="63"/>
    </row>
    <row r="29201" spans="16:17">
      <c r="P29201" s="63"/>
      <c r="Q29201" s="63"/>
    </row>
    <row r="29202" spans="16:17">
      <c r="P29202" s="63"/>
      <c r="Q29202" s="63"/>
    </row>
    <row r="29203" spans="16:17">
      <c r="P29203" s="63"/>
      <c r="Q29203" s="63"/>
    </row>
    <row r="29204" spans="16:17">
      <c r="P29204" s="63"/>
      <c r="Q29204" s="63"/>
    </row>
    <row r="29205" spans="16:17">
      <c r="P29205" s="63"/>
      <c r="Q29205" s="63"/>
    </row>
    <row r="29206" spans="16:17">
      <c r="P29206" s="63"/>
      <c r="Q29206" s="63"/>
    </row>
    <row r="29207" spans="16:17">
      <c r="P29207" s="63"/>
      <c r="Q29207" s="63"/>
    </row>
    <row r="29208" spans="16:17">
      <c r="P29208" s="63"/>
      <c r="Q29208" s="63"/>
    </row>
    <row r="29209" spans="16:17">
      <c r="P29209" s="63"/>
      <c r="Q29209" s="63"/>
    </row>
    <row r="29210" spans="16:17">
      <c r="P29210" s="63"/>
      <c r="Q29210" s="63"/>
    </row>
    <row r="29211" spans="16:17">
      <c r="P29211" s="63"/>
      <c r="Q29211" s="63"/>
    </row>
    <row r="29212" spans="16:17">
      <c r="P29212" s="63"/>
      <c r="Q29212" s="63"/>
    </row>
    <row r="29213" spans="16:17">
      <c r="P29213" s="63"/>
      <c r="Q29213" s="63"/>
    </row>
    <row r="29214" spans="16:17">
      <c r="P29214" s="63"/>
      <c r="Q29214" s="63"/>
    </row>
    <row r="29215" spans="16:17">
      <c r="P29215" s="63"/>
      <c r="Q29215" s="63"/>
    </row>
    <row r="29216" spans="16:17">
      <c r="P29216" s="63"/>
      <c r="Q29216" s="63"/>
    </row>
    <row r="29217" spans="16:17">
      <c r="P29217" s="63"/>
      <c r="Q29217" s="63"/>
    </row>
    <row r="29218" spans="16:17">
      <c r="P29218" s="63"/>
      <c r="Q29218" s="63"/>
    </row>
    <row r="29219" spans="16:17">
      <c r="P29219" s="63"/>
      <c r="Q29219" s="63"/>
    </row>
    <row r="29220" spans="16:17">
      <c r="P29220" s="63"/>
      <c r="Q29220" s="63"/>
    </row>
    <row r="29221" spans="16:17">
      <c r="P29221" s="63"/>
      <c r="Q29221" s="63"/>
    </row>
    <row r="29222" spans="16:17">
      <c r="P29222" s="63"/>
      <c r="Q29222" s="63"/>
    </row>
    <row r="29223" spans="16:17">
      <c r="P29223" s="63"/>
      <c r="Q29223" s="63"/>
    </row>
    <row r="29224" spans="16:17">
      <c r="P29224" s="63"/>
      <c r="Q29224" s="63"/>
    </row>
    <row r="29225" spans="16:17">
      <c r="P29225" s="63"/>
      <c r="Q29225" s="63"/>
    </row>
    <row r="29226" spans="16:17">
      <c r="P29226" s="63"/>
      <c r="Q29226" s="63"/>
    </row>
    <row r="29227" spans="16:17">
      <c r="P29227" s="63"/>
      <c r="Q29227" s="63"/>
    </row>
    <row r="29228" spans="16:17">
      <c r="P29228" s="63"/>
      <c r="Q29228" s="63"/>
    </row>
    <row r="29229" spans="16:17">
      <c r="P29229" s="63"/>
      <c r="Q29229" s="63"/>
    </row>
    <row r="29230" spans="16:17">
      <c r="P29230" s="63"/>
      <c r="Q29230" s="63"/>
    </row>
    <row r="29231" spans="16:17">
      <c r="P29231" s="63"/>
      <c r="Q29231" s="63"/>
    </row>
    <row r="29232" spans="16:17">
      <c r="P29232" s="63"/>
      <c r="Q29232" s="63"/>
    </row>
    <row r="29233" spans="16:17">
      <c r="P29233" s="63"/>
      <c r="Q29233" s="63"/>
    </row>
    <row r="29234" spans="16:17">
      <c r="P29234" s="63"/>
      <c r="Q29234" s="63"/>
    </row>
    <row r="29235" spans="16:17">
      <c r="P29235" s="63"/>
      <c r="Q29235" s="63"/>
    </row>
    <row r="29236" spans="16:17">
      <c r="P29236" s="63"/>
      <c r="Q29236" s="63"/>
    </row>
    <row r="29237" spans="16:17">
      <c r="P29237" s="63"/>
      <c r="Q29237" s="63"/>
    </row>
    <row r="29238" spans="16:17">
      <c r="P29238" s="63"/>
      <c r="Q29238" s="63"/>
    </row>
    <row r="29239" spans="16:17">
      <c r="P29239" s="63"/>
      <c r="Q29239" s="63"/>
    </row>
    <row r="29240" spans="16:17">
      <c r="P29240" s="63"/>
      <c r="Q29240" s="63"/>
    </row>
    <row r="29241" spans="16:17">
      <c r="P29241" s="63"/>
      <c r="Q29241" s="63"/>
    </row>
    <row r="29242" spans="16:17">
      <c r="P29242" s="63"/>
      <c r="Q29242" s="63"/>
    </row>
    <row r="29243" spans="16:17">
      <c r="P29243" s="63"/>
      <c r="Q29243" s="63"/>
    </row>
    <row r="29244" spans="16:17">
      <c r="P29244" s="63"/>
      <c r="Q29244" s="63"/>
    </row>
    <row r="29245" spans="16:17">
      <c r="P29245" s="63"/>
      <c r="Q29245" s="63"/>
    </row>
    <row r="29246" spans="16:17">
      <c r="P29246" s="63"/>
      <c r="Q29246" s="63"/>
    </row>
    <row r="29247" spans="16:17">
      <c r="P29247" s="63"/>
      <c r="Q29247" s="63"/>
    </row>
    <row r="29248" spans="16:17">
      <c r="P29248" s="63"/>
      <c r="Q29248" s="63"/>
    </row>
    <row r="29249" spans="16:17">
      <c r="P29249" s="63"/>
      <c r="Q29249" s="63"/>
    </row>
    <row r="29250" spans="16:17">
      <c r="P29250" s="63"/>
      <c r="Q29250" s="63"/>
    </row>
    <row r="29251" spans="16:17">
      <c r="P29251" s="63"/>
      <c r="Q29251" s="63"/>
    </row>
    <row r="29252" spans="16:17">
      <c r="P29252" s="63"/>
      <c r="Q29252" s="63"/>
    </row>
    <row r="29253" spans="16:17">
      <c r="P29253" s="63"/>
      <c r="Q29253" s="63"/>
    </row>
    <row r="29254" spans="16:17">
      <c r="P29254" s="63"/>
      <c r="Q29254" s="63"/>
    </row>
    <row r="29255" spans="16:17">
      <c r="P29255" s="63"/>
      <c r="Q29255" s="63"/>
    </row>
    <row r="29256" spans="16:17">
      <c r="P29256" s="63"/>
      <c r="Q29256" s="63"/>
    </row>
    <row r="29257" spans="16:17">
      <c r="P29257" s="63"/>
      <c r="Q29257" s="63"/>
    </row>
    <row r="29258" spans="16:17">
      <c r="P29258" s="63"/>
      <c r="Q29258" s="63"/>
    </row>
    <row r="29259" spans="16:17">
      <c r="P29259" s="63"/>
      <c r="Q29259" s="63"/>
    </row>
    <row r="29260" spans="16:17">
      <c r="P29260" s="63"/>
      <c r="Q29260" s="63"/>
    </row>
    <row r="29261" spans="16:17">
      <c r="P29261" s="63"/>
      <c r="Q29261" s="63"/>
    </row>
    <row r="29262" spans="16:17">
      <c r="P29262" s="63"/>
      <c r="Q29262" s="63"/>
    </row>
    <row r="29263" spans="16:17">
      <c r="P29263" s="63"/>
      <c r="Q29263" s="63"/>
    </row>
    <row r="29264" spans="16:17">
      <c r="P29264" s="63"/>
      <c r="Q29264" s="63"/>
    </row>
    <row r="29265" spans="16:17">
      <c r="P29265" s="63"/>
      <c r="Q29265" s="63"/>
    </row>
    <row r="29266" spans="16:17">
      <c r="P29266" s="63"/>
      <c r="Q29266" s="63"/>
    </row>
    <row r="29267" spans="16:17">
      <c r="P29267" s="63"/>
      <c r="Q29267" s="63"/>
    </row>
    <row r="29268" spans="16:17">
      <c r="P29268" s="63"/>
      <c r="Q29268" s="63"/>
    </row>
    <row r="29269" spans="16:17">
      <c r="P29269" s="63"/>
      <c r="Q29269" s="63"/>
    </row>
    <row r="29270" spans="16:17">
      <c r="P29270" s="63"/>
      <c r="Q29270" s="63"/>
    </row>
    <row r="29271" spans="16:17">
      <c r="P29271" s="63"/>
      <c r="Q29271" s="63"/>
    </row>
    <row r="29272" spans="16:17">
      <c r="P29272" s="63"/>
      <c r="Q29272" s="63"/>
    </row>
    <row r="29273" spans="16:17">
      <c r="P29273" s="63"/>
      <c r="Q29273" s="63"/>
    </row>
    <row r="29274" spans="16:17">
      <c r="P29274" s="63"/>
      <c r="Q29274" s="63"/>
    </row>
    <row r="29275" spans="16:17">
      <c r="P29275" s="63"/>
      <c r="Q29275" s="63"/>
    </row>
    <row r="29276" spans="16:17">
      <c r="P29276" s="63"/>
      <c r="Q29276" s="63"/>
    </row>
    <row r="29277" spans="16:17">
      <c r="P29277" s="63"/>
      <c r="Q29277" s="63"/>
    </row>
    <row r="29278" spans="16:17">
      <c r="P29278" s="63"/>
      <c r="Q29278" s="63"/>
    </row>
    <row r="29279" spans="16:17">
      <c r="P29279" s="63"/>
      <c r="Q29279" s="63"/>
    </row>
    <row r="29280" spans="16:17">
      <c r="P29280" s="63"/>
      <c r="Q29280" s="63"/>
    </row>
    <row r="29281" spans="16:17">
      <c r="P29281" s="63"/>
      <c r="Q29281" s="63"/>
    </row>
    <row r="29282" spans="16:17">
      <c r="P29282" s="63"/>
      <c r="Q29282" s="63"/>
    </row>
    <row r="29283" spans="16:17">
      <c r="P29283" s="63"/>
      <c r="Q29283" s="63"/>
    </row>
    <row r="29284" spans="16:17">
      <c r="P29284" s="63"/>
      <c r="Q29284" s="63"/>
    </row>
    <row r="29285" spans="16:17">
      <c r="P29285" s="63"/>
      <c r="Q29285" s="63"/>
    </row>
    <row r="29286" spans="16:17">
      <c r="P29286" s="63"/>
      <c r="Q29286" s="63"/>
    </row>
    <row r="29287" spans="16:17">
      <c r="P29287" s="63"/>
      <c r="Q29287" s="63"/>
    </row>
    <row r="29288" spans="16:17">
      <c r="P29288" s="63"/>
      <c r="Q29288" s="63"/>
    </row>
    <row r="29289" spans="16:17">
      <c r="P29289" s="63"/>
      <c r="Q29289" s="63"/>
    </row>
    <row r="29290" spans="16:17">
      <c r="P29290" s="63"/>
      <c r="Q29290" s="63"/>
    </row>
    <row r="29291" spans="16:17">
      <c r="P29291" s="63"/>
      <c r="Q29291" s="63"/>
    </row>
    <row r="29292" spans="16:17">
      <c r="P29292" s="63"/>
      <c r="Q29292" s="63"/>
    </row>
    <row r="29293" spans="16:17">
      <c r="P29293" s="63"/>
      <c r="Q29293" s="63"/>
    </row>
    <row r="29294" spans="16:17">
      <c r="P29294" s="63"/>
      <c r="Q29294" s="63"/>
    </row>
    <row r="29295" spans="16:17">
      <c r="P29295" s="63"/>
      <c r="Q29295" s="63"/>
    </row>
    <row r="29296" spans="16:17">
      <c r="P29296" s="63"/>
      <c r="Q29296" s="63"/>
    </row>
    <row r="29297" spans="16:17">
      <c r="P29297" s="63"/>
      <c r="Q29297" s="63"/>
    </row>
    <row r="29298" spans="16:17">
      <c r="P29298" s="63"/>
      <c r="Q29298" s="63"/>
    </row>
    <row r="29299" spans="16:17">
      <c r="P29299" s="63"/>
      <c r="Q29299" s="63"/>
    </row>
    <row r="29300" spans="16:17">
      <c r="P29300" s="63"/>
      <c r="Q29300" s="63"/>
    </row>
    <row r="29301" spans="16:17">
      <c r="P29301" s="63"/>
      <c r="Q29301" s="63"/>
    </row>
    <row r="29302" spans="16:17">
      <c r="P29302" s="63"/>
      <c r="Q29302" s="63"/>
    </row>
    <row r="29303" spans="16:17">
      <c r="P29303" s="63"/>
      <c r="Q29303" s="63"/>
    </row>
    <row r="29304" spans="16:17">
      <c r="P29304" s="63"/>
      <c r="Q29304" s="63"/>
    </row>
    <row r="29305" spans="16:17">
      <c r="P29305" s="63"/>
      <c r="Q29305" s="63"/>
    </row>
    <row r="29306" spans="16:17">
      <c r="P29306" s="63"/>
      <c r="Q29306" s="63"/>
    </row>
    <row r="29307" spans="16:17">
      <c r="P29307" s="63"/>
      <c r="Q29307" s="63"/>
    </row>
    <row r="29308" spans="16:17">
      <c r="P29308" s="63"/>
      <c r="Q29308" s="63"/>
    </row>
    <row r="29309" spans="16:17">
      <c r="P29309" s="63"/>
      <c r="Q29309" s="63"/>
    </row>
    <row r="29310" spans="16:17">
      <c r="P29310" s="63"/>
      <c r="Q29310" s="63"/>
    </row>
    <row r="29311" spans="16:17">
      <c r="P29311" s="63"/>
      <c r="Q29311" s="63"/>
    </row>
    <row r="29312" spans="16:17">
      <c r="P29312" s="63"/>
      <c r="Q29312" s="63"/>
    </row>
    <row r="29313" spans="16:17">
      <c r="P29313" s="63"/>
      <c r="Q29313" s="63"/>
    </row>
    <row r="29314" spans="16:17">
      <c r="P29314" s="63"/>
      <c r="Q29314" s="63"/>
    </row>
    <row r="29315" spans="16:17">
      <c r="P29315" s="63"/>
      <c r="Q29315" s="63"/>
    </row>
    <row r="29316" spans="16:17">
      <c r="P29316" s="63"/>
      <c r="Q29316" s="63"/>
    </row>
    <row r="29317" spans="16:17">
      <c r="P29317" s="63"/>
      <c r="Q29317" s="63"/>
    </row>
    <row r="29318" spans="16:17">
      <c r="P29318" s="63"/>
      <c r="Q29318" s="63"/>
    </row>
    <row r="29319" spans="16:17">
      <c r="P29319" s="63"/>
      <c r="Q29319" s="63"/>
    </row>
    <row r="29320" spans="16:17">
      <c r="P29320" s="63"/>
      <c r="Q29320" s="63"/>
    </row>
    <row r="29321" spans="16:17">
      <c r="P29321" s="63"/>
      <c r="Q29321" s="63"/>
    </row>
    <row r="29322" spans="16:17">
      <c r="P29322" s="63"/>
      <c r="Q29322" s="63"/>
    </row>
    <row r="29323" spans="16:17">
      <c r="P29323" s="63"/>
      <c r="Q29323" s="63"/>
    </row>
    <row r="29324" spans="16:17">
      <c r="P29324" s="63"/>
      <c r="Q29324" s="63"/>
    </row>
    <row r="29325" spans="16:17">
      <c r="P29325" s="63"/>
      <c r="Q29325" s="63"/>
    </row>
    <row r="29326" spans="16:17">
      <c r="P29326" s="63"/>
      <c r="Q29326" s="63"/>
    </row>
    <row r="29327" spans="16:17">
      <c r="P29327" s="63"/>
      <c r="Q29327" s="63"/>
    </row>
    <row r="29328" spans="16:17">
      <c r="P29328" s="63"/>
      <c r="Q29328" s="63"/>
    </row>
    <row r="29329" spans="16:17">
      <c r="P29329" s="63"/>
      <c r="Q29329" s="63"/>
    </row>
    <row r="29330" spans="16:17">
      <c r="P29330" s="63"/>
      <c r="Q29330" s="63"/>
    </row>
    <row r="29331" spans="16:17">
      <c r="P29331" s="63"/>
      <c r="Q29331" s="63"/>
    </row>
    <row r="29332" spans="16:17">
      <c r="P29332" s="63"/>
      <c r="Q29332" s="63"/>
    </row>
    <row r="29333" spans="16:17">
      <c r="P29333" s="63"/>
      <c r="Q29333" s="63"/>
    </row>
    <row r="29334" spans="16:17">
      <c r="P29334" s="63"/>
      <c r="Q29334" s="63"/>
    </row>
    <row r="29335" spans="16:17">
      <c r="P29335" s="63"/>
      <c r="Q29335" s="63"/>
    </row>
    <row r="29336" spans="16:17">
      <c r="P29336" s="63"/>
      <c r="Q29336" s="63"/>
    </row>
    <row r="29337" spans="16:17">
      <c r="P29337" s="63"/>
      <c r="Q29337" s="63"/>
    </row>
    <row r="29338" spans="16:17">
      <c r="P29338" s="63"/>
      <c r="Q29338" s="63"/>
    </row>
    <row r="29339" spans="16:17">
      <c r="P29339" s="63"/>
      <c r="Q29339" s="63"/>
    </row>
    <row r="29340" spans="16:17">
      <c r="P29340" s="63"/>
      <c r="Q29340" s="63"/>
    </row>
    <row r="29341" spans="16:17">
      <c r="P29341" s="63"/>
      <c r="Q29341" s="63"/>
    </row>
    <row r="29342" spans="16:17">
      <c r="P29342" s="63"/>
      <c r="Q29342" s="63"/>
    </row>
    <row r="29343" spans="16:17">
      <c r="P29343" s="63"/>
      <c r="Q29343" s="63"/>
    </row>
    <row r="29344" spans="16:17">
      <c r="P29344" s="63"/>
      <c r="Q29344" s="63"/>
    </row>
    <row r="29345" spans="16:17">
      <c r="P29345" s="63"/>
      <c r="Q29345" s="63"/>
    </row>
    <row r="29346" spans="16:17">
      <c r="P29346" s="63"/>
      <c r="Q29346" s="63"/>
    </row>
    <row r="29347" spans="16:17">
      <c r="P29347" s="63"/>
      <c r="Q29347" s="63"/>
    </row>
    <row r="29348" spans="16:17">
      <c r="P29348" s="63"/>
      <c r="Q29348" s="63"/>
    </row>
    <row r="29349" spans="16:17">
      <c r="P29349" s="63"/>
      <c r="Q29349" s="63"/>
    </row>
    <row r="29350" spans="16:17">
      <c r="P29350" s="63"/>
      <c r="Q29350" s="63"/>
    </row>
    <row r="29351" spans="16:17">
      <c r="P29351" s="63"/>
      <c r="Q29351" s="63"/>
    </row>
    <row r="29352" spans="16:17">
      <c r="P29352" s="63"/>
      <c r="Q29352" s="63"/>
    </row>
    <row r="29353" spans="16:17">
      <c r="P29353" s="63"/>
      <c r="Q29353" s="63"/>
    </row>
    <row r="29354" spans="16:17">
      <c r="P29354" s="63"/>
      <c r="Q29354" s="63"/>
    </row>
    <row r="29355" spans="16:17">
      <c r="P29355" s="63"/>
      <c r="Q29355" s="63"/>
    </row>
    <row r="29356" spans="16:17">
      <c r="P29356" s="63"/>
      <c r="Q29356" s="63"/>
    </row>
    <row r="29357" spans="16:17">
      <c r="P29357" s="63"/>
      <c r="Q29357" s="63"/>
    </row>
    <row r="29358" spans="16:17">
      <c r="P29358" s="63"/>
      <c r="Q29358" s="63"/>
    </row>
    <row r="29359" spans="16:17">
      <c r="P29359" s="63"/>
      <c r="Q29359" s="63"/>
    </row>
    <row r="29360" spans="16:17">
      <c r="P29360" s="63"/>
      <c r="Q29360" s="63"/>
    </row>
    <row r="29361" spans="16:17">
      <c r="P29361" s="63"/>
      <c r="Q29361" s="63"/>
    </row>
    <row r="29362" spans="16:17">
      <c r="P29362" s="63"/>
      <c r="Q29362" s="63"/>
    </row>
    <row r="29363" spans="16:17">
      <c r="P29363" s="63"/>
      <c r="Q29363" s="63"/>
    </row>
    <row r="29364" spans="16:17">
      <c r="P29364" s="63"/>
      <c r="Q29364" s="63"/>
    </row>
    <row r="29365" spans="16:17">
      <c r="P29365" s="63"/>
      <c r="Q29365" s="63"/>
    </row>
    <row r="29366" spans="16:17">
      <c r="P29366" s="63"/>
      <c r="Q29366" s="63"/>
    </row>
    <row r="29367" spans="16:17">
      <c r="P29367" s="63"/>
      <c r="Q29367" s="63"/>
    </row>
    <row r="29368" spans="16:17">
      <c r="P29368" s="63"/>
      <c r="Q29368" s="63"/>
    </row>
    <row r="29369" spans="16:17">
      <c r="P29369" s="63"/>
      <c r="Q29369" s="63"/>
    </row>
    <row r="29370" spans="16:17">
      <c r="P29370" s="63"/>
      <c r="Q29370" s="63"/>
    </row>
    <row r="29371" spans="16:17">
      <c r="P29371" s="63"/>
      <c r="Q29371" s="63"/>
    </row>
    <row r="29372" spans="16:17">
      <c r="P29372" s="63"/>
      <c r="Q29372" s="63"/>
    </row>
    <row r="29373" spans="16:17">
      <c r="P29373" s="63"/>
      <c r="Q29373" s="63"/>
    </row>
    <row r="29374" spans="16:17">
      <c r="P29374" s="63"/>
      <c r="Q29374" s="63"/>
    </row>
    <row r="29375" spans="16:17">
      <c r="P29375" s="63"/>
      <c r="Q29375" s="63"/>
    </row>
    <row r="29376" spans="16:17">
      <c r="P29376" s="63"/>
      <c r="Q29376" s="63"/>
    </row>
    <row r="29377" spans="16:17">
      <c r="P29377" s="63"/>
      <c r="Q29377" s="63"/>
    </row>
    <row r="29378" spans="16:17">
      <c r="P29378" s="63"/>
      <c r="Q29378" s="63"/>
    </row>
    <row r="29379" spans="16:17">
      <c r="P29379" s="63"/>
      <c r="Q29379" s="63"/>
    </row>
    <row r="29380" spans="16:17">
      <c r="P29380" s="63"/>
      <c r="Q29380" s="63"/>
    </row>
    <row r="29381" spans="16:17">
      <c r="P29381" s="63"/>
      <c r="Q29381" s="63"/>
    </row>
    <row r="29382" spans="16:17">
      <c r="P29382" s="63"/>
      <c r="Q29382" s="63"/>
    </row>
    <row r="29383" spans="16:17">
      <c r="P29383" s="63"/>
      <c r="Q29383" s="63"/>
    </row>
    <row r="29384" spans="16:17">
      <c r="P29384" s="63"/>
      <c r="Q29384" s="63"/>
    </row>
    <row r="29385" spans="16:17">
      <c r="P29385" s="63"/>
      <c r="Q29385" s="63"/>
    </row>
    <row r="29386" spans="16:17">
      <c r="P29386" s="63"/>
      <c r="Q29386" s="63"/>
    </row>
    <row r="29387" spans="16:17">
      <c r="P29387" s="63"/>
      <c r="Q29387" s="63"/>
    </row>
    <row r="29388" spans="16:17">
      <c r="P29388" s="63"/>
      <c r="Q29388" s="63"/>
    </row>
    <row r="29389" spans="16:17">
      <c r="P29389" s="63"/>
      <c r="Q29389" s="63"/>
    </row>
    <row r="29390" spans="16:17">
      <c r="P29390" s="63"/>
      <c r="Q29390" s="63"/>
    </row>
    <row r="29391" spans="16:17">
      <c r="P29391" s="63"/>
      <c r="Q29391" s="63"/>
    </row>
    <row r="29392" spans="16:17">
      <c r="P29392" s="63"/>
      <c r="Q29392" s="63"/>
    </row>
    <row r="29393" spans="16:17">
      <c r="P29393" s="63"/>
      <c r="Q29393" s="63"/>
    </row>
    <row r="29394" spans="16:17">
      <c r="P29394" s="63"/>
      <c r="Q29394" s="63"/>
    </row>
    <row r="29395" spans="16:17">
      <c r="P29395" s="63"/>
      <c r="Q29395" s="63"/>
    </row>
    <row r="29396" spans="16:17">
      <c r="P29396" s="63"/>
      <c r="Q29396" s="63"/>
    </row>
    <row r="29397" spans="16:17">
      <c r="P29397" s="63"/>
      <c r="Q29397" s="63"/>
    </row>
    <row r="29398" spans="16:17">
      <c r="P29398" s="63"/>
      <c r="Q29398" s="63"/>
    </row>
    <row r="29399" spans="16:17">
      <c r="P29399" s="63"/>
      <c r="Q29399" s="63"/>
    </row>
    <row r="29400" spans="16:17">
      <c r="P29400" s="63"/>
      <c r="Q29400" s="63"/>
    </row>
    <row r="29401" spans="16:17">
      <c r="P29401" s="63"/>
      <c r="Q29401" s="63"/>
    </row>
    <row r="29402" spans="16:17">
      <c r="P29402" s="63"/>
      <c r="Q29402" s="63"/>
    </row>
    <row r="29403" spans="16:17">
      <c r="P29403" s="63"/>
      <c r="Q29403" s="63"/>
    </row>
    <row r="29404" spans="16:17">
      <c r="P29404" s="63"/>
      <c r="Q29404" s="63"/>
    </row>
    <row r="29405" spans="16:17">
      <c r="P29405" s="63"/>
      <c r="Q29405" s="63"/>
    </row>
    <row r="29406" spans="16:17">
      <c r="P29406" s="63"/>
      <c r="Q29406" s="63"/>
    </row>
    <row r="29407" spans="16:17">
      <c r="P29407" s="63"/>
      <c r="Q29407" s="63"/>
    </row>
    <row r="29408" spans="16:17">
      <c r="P29408" s="63"/>
      <c r="Q29408" s="63"/>
    </row>
    <row r="29409" spans="16:17">
      <c r="P29409" s="63"/>
      <c r="Q29409" s="63"/>
    </row>
    <row r="29410" spans="16:17">
      <c r="P29410" s="63"/>
      <c r="Q29410" s="63"/>
    </row>
    <row r="29411" spans="16:17">
      <c r="P29411" s="63"/>
      <c r="Q29411" s="63"/>
    </row>
    <row r="29412" spans="16:17">
      <c r="P29412" s="63"/>
      <c r="Q29412" s="63"/>
    </row>
    <row r="29413" spans="16:17">
      <c r="P29413" s="63"/>
      <c r="Q29413" s="63"/>
    </row>
    <row r="29414" spans="16:17">
      <c r="P29414" s="63"/>
      <c r="Q29414" s="63"/>
    </row>
    <row r="29415" spans="16:17">
      <c r="P29415" s="63"/>
      <c r="Q29415" s="63"/>
    </row>
    <row r="29416" spans="16:17">
      <c r="P29416" s="63"/>
      <c r="Q29416" s="63"/>
    </row>
    <row r="29417" spans="16:17">
      <c r="P29417" s="63"/>
      <c r="Q29417" s="63"/>
    </row>
    <row r="29418" spans="16:17">
      <c r="P29418" s="63"/>
      <c r="Q29418" s="63"/>
    </row>
    <row r="29419" spans="16:17">
      <c r="P29419" s="63"/>
      <c r="Q29419" s="63"/>
    </row>
    <row r="29420" spans="16:17">
      <c r="P29420" s="63"/>
      <c r="Q29420" s="63"/>
    </row>
    <row r="29421" spans="16:17">
      <c r="P29421" s="63"/>
      <c r="Q29421" s="63"/>
    </row>
    <row r="29422" spans="16:17">
      <c r="P29422" s="63"/>
      <c r="Q29422" s="63"/>
    </row>
    <row r="29423" spans="16:17">
      <c r="P29423" s="63"/>
      <c r="Q29423" s="63"/>
    </row>
    <row r="29424" spans="16:17">
      <c r="P29424" s="63"/>
      <c r="Q29424" s="63"/>
    </row>
    <row r="29425" spans="16:17">
      <c r="P29425" s="63"/>
      <c r="Q29425" s="63"/>
    </row>
    <row r="29426" spans="16:17">
      <c r="P29426" s="63"/>
      <c r="Q29426" s="63"/>
    </row>
    <row r="29427" spans="16:17">
      <c r="P29427" s="63"/>
      <c r="Q29427" s="63"/>
    </row>
    <row r="29428" spans="16:17">
      <c r="P29428" s="63"/>
      <c r="Q29428" s="63"/>
    </row>
    <row r="29429" spans="16:17">
      <c r="P29429" s="63"/>
      <c r="Q29429" s="63"/>
    </row>
    <row r="29430" spans="16:17">
      <c r="P29430" s="63"/>
      <c r="Q29430" s="63"/>
    </row>
    <row r="29431" spans="16:17">
      <c r="P29431" s="63"/>
      <c r="Q29431" s="63"/>
    </row>
    <row r="29432" spans="16:17">
      <c r="P29432" s="63"/>
      <c r="Q29432" s="63"/>
    </row>
    <row r="29433" spans="16:17">
      <c r="P29433" s="63"/>
      <c r="Q29433" s="63"/>
    </row>
    <row r="29434" spans="16:17">
      <c r="P29434" s="63"/>
      <c r="Q29434" s="63"/>
    </row>
    <row r="29435" spans="16:17">
      <c r="P29435" s="63"/>
      <c r="Q29435" s="63"/>
    </row>
    <row r="29436" spans="16:17">
      <c r="P29436" s="63"/>
      <c r="Q29436" s="63"/>
    </row>
    <row r="29437" spans="16:17">
      <c r="P29437" s="63"/>
      <c r="Q29437" s="63"/>
    </row>
    <row r="29438" spans="16:17">
      <c r="P29438" s="63"/>
      <c r="Q29438" s="63"/>
    </row>
    <row r="29439" spans="16:17">
      <c r="P29439" s="63"/>
      <c r="Q29439" s="63"/>
    </row>
    <row r="29440" spans="16:17">
      <c r="P29440" s="63"/>
      <c r="Q29440" s="63"/>
    </row>
    <row r="29441" spans="16:17">
      <c r="P29441" s="63"/>
      <c r="Q29441" s="63"/>
    </row>
    <row r="29442" spans="16:17">
      <c r="P29442" s="63"/>
      <c r="Q29442" s="63"/>
    </row>
    <row r="29443" spans="16:17">
      <c r="P29443" s="63"/>
      <c r="Q29443" s="63"/>
    </row>
    <row r="29444" spans="16:17">
      <c r="P29444" s="63"/>
      <c r="Q29444" s="63"/>
    </row>
    <row r="29445" spans="16:17">
      <c r="P29445" s="63"/>
      <c r="Q29445" s="63"/>
    </row>
    <row r="29446" spans="16:17">
      <c r="P29446" s="63"/>
      <c r="Q29446" s="63"/>
    </row>
    <row r="29447" spans="16:17">
      <c r="P29447" s="63"/>
      <c r="Q29447" s="63"/>
    </row>
    <row r="29448" spans="16:17">
      <c r="P29448" s="63"/>
      <c r="Q29448" s="63"/>
    </row>
    <row r="29449" spans="16:17">
      <c r="P29449" s="63"/>
      <c r="Q29449" s="63"/>
    </row>
    <row r="29450" spans="16:17">
      <c r="P29450" s="63"/>
      <c r="Q29450" s="63"/>
    </row>
    <row r="29451" spans="16:17">
      <c r="P29451" s="63"/>
      <c r="Q29451" s="63"/>
    </row>
    <row r="29452" spans="16:17">
      <c r="P29452" s="63"/>
      <c r="Q29452" s="63"/>
    </row>
    <row r="29453" spans="16:17">
      <c r="P29453" s="63"/>
      <c r="Q29453" s="63"/>
    </row>
    <row r="29454" spans="16:17">
      <c r="P29454" s="63"/>
      <c r="Q29454" s="63"/>
    </row>
    <row r="29455" spans="16:17">
      <c r="P29455" s="63"/>
      <c r="Q29455" s="63"/>
    </row>
    <row r="29456" spans="16:17">
      <c r="P29456" s="63"/>
      <c r="Q29456" s="63"/>
    </row>
    <row r="29457" spans="16:17">
      <c r="P29457" s="63"/>
      <c r="Q29457" s="63"/>
    </row>
    <row r="29458" spans="16:17">
      <c r="P29458" s="63"/>
      <c r="Q29458" s="63"/>
    </row>
    <row r="29459" spans="16:17">
      <c r="P29459" s="63"/>
      <c r="Q29459" s="63"/>
    </row>
    <row r="29460" spans="16:17">
      <c r="P29460" s="63"/>
      <c r="Q29460" s="63"/>
    </row>
    <row r="29461" spans="16:17">
      <c r="P29461" s="63"/>
      <c r="Q29461" s="63"/>
    </row>
    <row r="29462" spans="16:17">
      <c r="P29462" s="63"/>
      <c r="Q29462" s="63"/>
    </row>
    <row r="29463" spans="16:17">
      <c r="P29463" s="63"/>
      <c r="Q29463" s="63"/>
    </row>
    <row r="29464" spans="16:17">
      <c r="P29464" s="63"/>
      <c r="Q29464" s="63"/>
    </row>
    <row r="29465" spans="16:17">
      <c r="P29465" s="63"/>
      <c r="Q29465" s="63"/>
    </row>
    <row r="29466" spans="16:17">
      <c r="P29466" s="63"/>
      <c r="Q29466" s="63"/>
    </row>
    <row r="29467" spans="16:17">
      <c r="P29467" s="63"/>
      <c r="Q29467" s="63"/>
    </row>
    <row r="29468" spans="16:17">
      <c r="P29468" s="63"/>
      <c r="Q29468" s="63"/>
    </row>
    <row r="29469" spans="16:17">
      <c r="P29469" s="63"/>
      <c r="Q29469" s="63"/>
    </row>
    <row r="29470" spans="16:17">
      <c r="P29470" s="63"/>
      <c r="Q29470" s="63"/>
    </row>
    <row r="29471" spans="16:17">
      <c r="P29471" s="63"/>
      <c r="Q29471" s="63"/>
    </row>
    <row r="29472" spans="16:17">
      <c r="P29472" s="63"/>
      <c r="Q29472" s="63"/>
    </row>
    <row r="29473" spans="16:17">
      <c r="P29473" s="63"/>
      <c r="Q29473" s="63"/>
    </row>
    <row r="29474" spans="16:17">
      <c r="P29474" s="63"/>
      <c r="Q29474" s="63"/>
    </row>
    <row r="29475" spans="16:17">
      <c r="P29475" s="63"/>
      <c r="Q29475" s="63"/>
    </row>
    <row r="29476" spans="16:17">
      <c r="P29476" s="63"/>
      <c r="Q29476" s="63"/>
    </row>
    <row r="29477" spans="16:17">
      <c r="P29477" s="63"/>
      <c r="Q29477" s="63"/>
    </row>
    <row r="29478" spans="16:17">
      <c r="P29478" s="63"/>
      <c r="Q29478" s="63"/>
    </row>
    <row r="29479" spans="16:17">
      <c r="P29479" s="63"/>
      <c r="Q29479" s="63"/>
    </row>
    <row r="29480" spans="16:17">
      <c r="P29480" s="63"/>
      <c r="Q29480" s="63"/>
    </row>
    <row r="29481" spans="16:17">
      <c r="P29481" s="63"/>
      <c r="Q29481" s="63"/>
    </row>
    <row r="29482" spans="16:17">
      <c r="P29482" s="63"/>
      <c r="Q29482" s="63"/>
    </row>
    <row r="29483" spans="16:17">
      <c r="P29483" s="63"/>
      <c r="Q29483" s="63"/>
    </row>
    <row r="29484" spans="16:17">
      <c r="P29484" s="63"/>
      <c r="Q29484" s="63"/>
    </row>
    <row r="29485" spans="16:17">
      <c r="P29485" s="63"/>
      <c r="Q29485" s="63"/>
    </row>
    <row r="29486" spans="16:17">
      <c r="P29486" s="63"/>
      <c r="Q29486" s="63"/>
    </row>
    <row r="29487" spans="16:17">
      <c r="P29487" s="63"/>
      <c r="Q29487" s="63"/>
    </row>
    <row r="29488" spans="16:17">
      <c r="P29488" s="63"/>
      <c r="Q29488" s="63"/>
    </row>
    <row r="29489" spans="16:17">
      <c r="P29489" s="63"/>
      <c r="Q29489" s="63"/>
    </row>
    <row r="29490" spans="16:17">
      <c r="P29490" s="63"/>
      <c r="Q29490" s="63"/>
    </row>
    <row r="29491" spans="16:17">
      <c r="P29491" s="63"/>
      <c r="Q29491" s="63"/>
    </row>
    <row r="29492" spans="16:17">
      <c r="P29492" s="63"/>
      <c r="Q29492" s="63"/>
    </row>
    <row r="29493" spans="16:17">
      <c r="P29493" s="63"/>
      <c r="Q29493" s="63"/>
    </row>
    <row r="29494" spans="16:17">
      <c r="P29494" s="63"/>
      <c r="Q29494" s="63"/>
    </row>
    <row r="29495" spans="16:17">
      <c r="P29495" s="63"/>
      <c r="Q29495" s="63"/>
    </row>
    <row r="29496" spans="16:17">
      <c r="P29496" s="63"/>
      <c r="Q29496" s="63"/>
    </row>
    <row r="29497" spans="16:17">
      <c r="P29497" s="63"/>
      <c r="Q29497" s="63"/>
    </row>
    <row r="29498" spans="16:17">
      <c r="P29498" s="63"/>
      <c r="Q29498" s="63"/>
    </row>
    <row r="29499" spans="16:17">
      <c r="P29499" s="63"/>
      <c r="Q29499" s="63"/>
    </row>
    <row r="29500" spans="16:17">
      <c r="P29500" s="63"/>
      <c r="Q29500" s="63"/>
    </row>
    <row r="29501" spans="16:17">
      <c r="P29501" s="63"/>
      <c r="Q29501" s="63"/>
    </row>
    <row r="29502" spans="16:17">
      <c r="P29502" s="63"/>
      <c r="Q29502" s="63"/>
    </row>
    <row r="29503" spans="16:17">
      <c r="P29503" s="63"/>
      <c r="Q29503" s="63"/>
    </row>
    <row r="29504" spans="16:17">
      <c r="P29504" s="63"/>
      <c r="Q29504" s="63"/>
    </row>
    <row r="29505" spans="16:17">
      <c r="P29505" s="63"/>
      <c r="Q29505" s="63"/>
    </row>
    <row r="29506" spans="16:17">
      <c r="P29506" s="63"/>
      <c r="Q29506" s="63"/>
    </row>
    <row r="29507" spans="16:17">
      <c r="P29507" s="63"/>
      <c r="Q29507" s="63"/>
    </row>
    <row r="29508" spans="16:17">
      <c r="P29508" s="63"/>
      <c r="Q29508" s="63"/>
    </row>
    <row r="29509" spans="16:17">
      <c r="P29509" s="63"/>
      <c r="Q29509" s="63"/>
    </row>
    <row r="29510" spans="16:17">
      <c r="P29510" s="63"/>
      <c r="Q29510" s="63"/>
    </row>
    <row r="29511" spans="16:17">
      <c r="P29511" s="63"/>
      <c r="Q29511" s="63"/>
    </row>
    <row r="29512" spans="16:17">
      <c r="P29512" s="63"/>
      <c r="Q29512" s="63"/>
    </row>
    <row r="29513" spans="16:17">
      <c r="P29513" s="63"/>
      <c r="Q29513" s="63"/>
    </row>
    <row r="29514" spans="16:17">
      <c r="P29514" s="63"/>
      <c r="Q29514" s="63"/>
    </row>
    <row r="29515" spans="16:17">
      <c r="P29515" s="63"/>
      <c r="Q29515" s="63"/>
    </row>
    <row r="29516" spans="16:17">
      <c r="P29516" s="63"/>
      <c r="Q29516" s="63"/>
    </row>
    <row r="29517" spans="16:17">
      <c r="P29517" s="63"/>
      <c r="Q29517" s="63"/>
    </row>
    <row r="29518" spans="16:17">
      <c r="P29518" s="63"/>
      <c r="Q29518" s="63"/>
    </row>
    <row r="29519" spans="16:17">
      <c r="P29519" s="63"/>
      <c r="Q29519" s="63"/>
    </row>
    <row r="29520" spans="16:17">
      <c r="P29520" s="63"/>
      <c r="Q29520" s="63"/>
    </row>
    <row r="29521" spans="16:17">
      <c r="P29521" s="63"/>
      <c r="Q29521" s="63"/>
    </row>
    <row r="29522" spans="16:17">
      <c r="P29522" s="63"/>
      <c r="Q29522" s="63"/>
    </row>
    <row r="29523" spans="16:17">
      <c r="P29523" s="63"/>
      <c r="Q29523" s="63"/>
    </row>
    <row r="29524" spans="16:17">
      <c r="P29524" s="63"/>
      <c r="Q29524" s="63"/>
    </row>
    <row r="29525" spans="16:17">
      <c r="P29525" s="63"/>
      <c r="Q29525" s="63"/>
    </row>
    <row r="29526" spans="16:17">
      <c r="P29526" s="63"/>
      <c r="Q29526" s="63"/>
    </row>
    <row r="29527" spans="16:17">
      <c r="P29527" s="63"/>
      <c r="Q29527" s="63"/>
    </row>
    <row r="29528" spans="16:17">
      <c r="P29528" s="63"/>
      <c r="Q29528" s="63"/>
    </row>
    <row r="29529" spans="16:17">
      <c r="P29529" s="63"/>
      <c r="Q29529" s="63"/>
    </row>
    <row r="29530" spans="16:17">
      <c r="P29530" s="63"/>
      <c r="Q29530" s="63"/>
    </row>
    <row r="29531" spans="16:17">
      <c r="P29531" s="63"/>
      <c r="Q29531" s="63"/>
    </row>
    <row r="29532" spans="16:17">
      <c r="P29532" s="63"/>
      <c r="Q29532" s="63"/>
    </row>
    <row r="29533" spans="16:17">
      <c r="P29533" s="63"/>
      <c r="Q29533" s="63"/>
    </row>
    <row r="29534" spans="16:17">
      <c r="P29534" s="63"/>
      <c r="Q29534" s="63"/>
    </row>
    <row r="29535" spans="16:17">
      <c r="P29535" s="63"/>
      <c r="Q29535" s="63"/>
    </row>
    <row r="29536" spans="16:17">
      <c r="P29536" s="63"/>
      <c r="Q29536" s="63"/>
    </row>
    <row r="29537" spans="16:17">
      <c r="P29537" s="63"/>
      <c r="Q29537" s="63"/>
    </row>
    <row r="29538" spans="16:17">
      <c r="P29538" s="63"/>
      <c r="Q29538" s="63"/>
    </row>
    <row r="29539" spans="16:17">
      <c r="P29539" s="63"/>
      <c r="Q29539" s="63"/>
    </row>
    <row r="29540" spans="16:17">
      <c r="P29540" s="63"/>
      <c r="Q29540" s="63"/>
    </row>
    <row r="29541" spans="16:17">
      <c r="P29541" s="63"/>
      <c r="Q29541" s="63"/>
    </row>
    <row r="29542" spans="16:17">
      <c r="P29542" s="63"/>
      <c r="Q29542" s="63"/>
    </row>
    <row r="29543" spans="16:17">
      <c r="P29543" s="63"/>
      <c r="Q29543" s="63"/>
    </row>
    <row r="29544" spans="16:17">
      <c r="P29544" s="63"/>
      <c r="Q29544" s="63"/>
    </row>
    <row r="29545" spans="16:17">
      <c r="P29545" s="63"/>
      <c r="Q29545" s="63"/>
    </row>
    <row r="29546" spans="16:17">
      <c r="P29546" s="63"/>
      <c r="Q29546" s="63"/>
    </row>
    <row r="29547" spans="16:17">
      <c r="P29547" s="63"/>
      <c r="Q29547" s="63"/>
    </row>
    <row r="29548" spans="16:17">
      <c r="P29548" s="63"/>
      <c r="Q29548" s="63"/>
    </row>
    <row r="29549" spans="16:17">
      <c r="P29549" s="63"/>
      <c r="Q29549" s="63"/>
    </row>
    <row r="29550" spans="16:17">
      <c r="P29550" s="63"/>
      <c r="Q29550" s="63"/>
    </row>
    <row r="29551" spans="16:17">
      <c r="P29551" s="63"/>
      <c r="Q29551" s="63"/>
    </row>
    <row r="29552" spans="16:17">
      <c r="P29552" s="63"/>
      <c r="Q29552" s="63"/>
    </row>
    <row r="29553" spans="16:17">
      <c r="P29553" s="63"/>
      <c r="Q29553" s="63"/>
    </row>
    <row r="29554" spans="16:17">
      <c r="P29554" s="63"/>
      <c r="Q29554" s="63"/>
    </row>
    <row r="29555" spans="16:17">
      <c r="P29555" s="63"/>
      <c r="Q29555" s="63"/>
    </row>
    <row r="29556" spans="16:17">
      <c r="P29556" s="63"/>
      <c r="Q29556" s="63"/>
    </row>
    <row r="29557" spans="16:17">
      <c r="P29557" s="63"/>
      <c r="Q29557" s="63"/>
    </row>
    <row r="29558" spans="16:17">
      <c r="P29558" s="63"/>
      <c r="Q29558" s="63"/>
    </row>
    <row r="29559" spans="16:17">
      <c r="P29559" s="63"/>
      <c r="Q29559" s="63"/>
    </row>
    <row r="29560" spans="16:17">
      <c r="P29560" s="63"/>
      <c r="Q29560" s="63"/>
    </row>
    <row r="29561" spans="16:17">
      <c r="P29561" s="63"/>
      <c r="Q29561" s="63"/>
    </row>
    <row r="29562" spans="16:17">
      <c r="P29562" s="63"/>
      <c r="Q29562" s="63"/>
    </row>
    <row r="29563" spans="16:17">
      <c r="P29563" s="63"/>
      <c r="Q29563" s="63"/>
    </row>
    <row r="29564" spans="16:17">
      <c r="P29564" s="63"/>
      <c r="Q29564" s="63"/>
    </row>
    <row r="29565" spans="16:17">
      <c r="P29565" s="63"/>
      <c r="Q29565" s="63"/>
    </row>
    <row r="29566" spans="16:17">
      <c r="P29566" s="63"/>
      <c r="Q29566" s="63"/>
    </row>
    <row r="29567" spans="16:17">
      <c r="P29567" s="63"/>
      <c r="Q29567" s="63"/>
    </row>
    <row r="29568" spans="16:17">
      <c r="P29568" s="63"/>
      <c r="Q29568" s="63"/>
    </row>
    <row r="29569" spans="16:17">
      <c r="P29569" s="63"/>
      <c r="Q29569" s="63"/>
    </row>
    <row r="29570" spans="16:17">
      <c r="P29570" s="63"/>
      <c r="Q29570" s="63"/>
    </row>
    <row r="29571" spans="16:17">
      <c r="P29571" s="63"/>
      <c r="Q29571" s="63"/>
    </row>
    <row r="29572" spans="16:17">
      <c r="P29572" s="63"/>
      <c r="Q29572" s="63"/>
    </row>
    <row r="29573" spans="16:17">
      <c r="P29573" s="63"/>
      <c r="Q29573" s="63"/>
    </row>
    <row r="29574" spans="16:17">
      <c r="P29574" s="63"/>
      <c r="Q29574" s="63"/>
    </row>
    <row r="29575" spans="16:17">
      <c r="P29575" s="63"/>
      <c r="Q29575" s="63"/>
    </row>
    <row r="29576" spans="16:17">
      <c r="P29576" s="63"/>
      <c r="Q29576" s="63"/>
    </row>
    <row r="29577" spans="16:17">
      <c r="P29577" s="63"/>
      <c r="Q29577" s="63"/>
    </row>
    <row r="29578" spans="16:17">
      <c r="P29578" s="63"/>
      <c r="Q29578" s="63"/>
    </row>
    <row r="29579" spans="16:17">
      <c r="P29579" s="63"/>
      <c r="Q29579" s="63"/>
    </row>
    <row r="29580" spans="16:17">
      <c r="P29580" s="63"/>
      <c r="Q29580" s="63"/>
    </row>
    <row r="29581" spans="16:17">
      <c r="P29581" s="63"/>
      <c r="Q29581" s="63"/>
    </row>
    <row r="29582" spans="16:17">
      <c r="P29582" s="63"/>
      <c r="Q29582" s="63"/>
    </row>
    <row r="29583" spans="16:17">
      <c r="P29583" s="63"/>
      <c r="Q29583" s="63"/>
    </row>
    <row r="29584" spans="16:17">
      <c r="P29584" s="63"/>
      <c r="Q29584" s="63"/>
    </row>
    <row r="29585" spans="16:17">
      <c r="P29585" s="63"/>
      <c r="Q29585" s="63"/>
    </row>
    <row r="29586" spans="16:17">
      <c r="P29586" s="63"/>
      <c r="Q29586" s="63"/>
    </row>
    <row r="29587" spans="16:17">
      <c r="P29587" s="63"/>
      <c r="Q29587" s="63"/>
    </row>
    <row r="29588" spans="16:17">
      <c r="P29588" s="63"/>
      <c r="Q29588" s="63"/>
    </row>
    <row r="29589" spans="16:17">
      <c r="P29589" s="63"/>
      <c r="Q29589" s="63"/>
    </row>
    <row r="29590" spans="16:17">
      <c r="P29590" s="63"/>
      <c r="Q29590" s="63"/>
    </row>
    <row r="29591" spans="16:17">
      <c r="P29591" s="63"/>
      <c r="Q29591" s="63"/>
    </row>
    <row r="29592" spans="16:17">
      <c r="P29592" s="63"/>
      <c r="Q29592" s="63"/>
    </row>
    <row r="29593" spans="16:17">
      <c r="P29593" s="63"/>
      <c r="Q29593" s="63"/>
    </row>
    <row r="29594" spans="16:17">
      <c r="P29594" s="63"/>
      <c r="Q29594" s="63"/>
    </row>
    <row r="29595" spans="16:17">
      <c r="P29595" s="63"/>
      <c r="Q29595" s="63"/>
    </row>
    <row r="29596" spans="16:17">
      <c r="P29596" s="63"/>
      <c r="Q29596" s="63"/>
    </row>
    <row r="29597" spans="16:17">
      <c r="P29597" s="63"/>
      <c r="Q29597" s="63"/>
    </row>
    <row r="29598" spans="16:17">
      <c r="P29598" s="63"/>
      <c r="Q29598" s="63"/>
    </row>
    <row r="29599" spans="16:17">
      <c r="P29599" s="63"/>
      <c r="Q29599" s="63"/>
    </row>
    <row r="29600" spans="16:17">
      <c r="P29600" s="63"/>
      <c r="Q29600" s="63"/>
    </row>
    <row r="29601" spans="16:17">
      <c r="P29601" s="63"/>
      <c r="Q29601" s="63"/>
    </row>
    <row r="29602" spans="16:17">
      <c r="P29602" s="63"/>
      <c r="Q29602" s="63"/>
    </row>
    <row r="29603" spans="16:17">
      <c r="P29603" s="63"/>
      <c r="Q29603" s="63"/>
    </row>
    <row r="29604" spans="16:17">
      <c r="P29604" s="63"/>
      <c r="Q29604" s="63"/>
    </row>
    <row r="29605" spans="16:17">
      <c r="P29605" s="63"/>
      <c r="Q29605" s="63"/>
    </row>
    <row r="29606" spans="16:17">
      <c r="P29606" s="63"/>
      <c r="Q29606" s="63"/>
    </row>
    <row r="29607" spans="16:17">
      <c r="P29607" s="63"/>
      <c r="Q29607" s="63"/>
    </row>
    <row r="29608" spans="16:17">
      <c r="P29608" s="63"/>
      <c r="Q29608" s="63"/>
    </row>
    <row r="29609" spans="16:17">
      <c r="P29609" s="63"/>
      <c r="Q29609" s="63"/>
    </row>
    <row r="29610" spans="16:17">
      <c r="P29610" s="63"/>
      <c r="Q29610" s="63"/>
    </row>
    <row r="29611" spans="16:17">
      <c r="P29611" s="63"/>
      <c r="Q29611" s="63"/>
    </row>
    <row r="29612" spans="16:17">
      <c r="P29612" s="63"/>
      <c r="Q29612" s="63"/>
    </row>
    <row r="29613" spans="16:17">
      <c r="P29613" s="63"/>
      <c r="Q29613" s="63"/>
    </row>
    <row r="29614" spans="16:17">
      <c r="P29614" s="63"/>
      <c r="Q29614" s="63"/>
    </row>
    <row r="29615" spans="16:17">
      <c r="P29615" s="63"/>
      <c r="Q29615" s="63"/>
    </row>
    <row r="29616" spans="16:17">
      <c r="P29616" s="63"/>
      <c r="Q29616" s="63"/>
    </row>
    <row r="29617" spans="16:17">
      <c r="P29617" s="63"/>
      <c r="Q29617" s="63"/>
    </row>
    <row r="29618" spans="16:17">
      <c r="P29618" s="63"/>
      <c r="Q29618" s="63"/>
    </row>
    <row r="29619" spans="16:17">
      <c r="P29619" s="63"/>
      <c r="Q29619" s="63"/>
    </row>
    <row r="29620" spans="16:17">
      <c r="P29620" s="63"/>
      <c r="Q29620" s="63"/>
    </row>
    <row r="29621" spans="16:17">
      <c r="P29621" s="63"/>
      <c r="Q29621" s="63"/>
    </row>
    <row r="29622" spans="16:17">
      <c r="P29622" s="63"/>
      <c r="Q29622" s="63"/>
    </row>
    <row r="29623" spans="16:17">
      <c r="P29623" s="63"/>
      <c r="Q29623" s="63"/>
    </row>
    <row r="29624" spans="16:17">
      <c r="P29624" s="63"/>
      <c r="Q29624" s="63"/>
    </row>
    <row r="29625" spans="16:17">
      <c r="P29625" s="63"/>
      <c r="Q29625" s="63"/>
    </row>
    <row r="29626" spans="16:17">
      <c r="P29626" s="63"/>
      <c r="Q29626" s="63"/>
    </row>
    <row r="29627" spans="16:17">
      <c r="P29627" s="63"/>
      <c r="Q29627" s="63"/>
    </row>
    <row r="29628" spans="16:17">
      <c r="P29628" s="63"/>
      <c r="Q29628" s="63"/>
    </row>
    <row r="29629" spans="16:17">
      <c r="P29629" s="63"/>
      <c r="Q29629" s="63"/>
    </row>
    <row r="29630" spans="16:17">
      <c r="P29630" s="63"/>
      <c r="Q29630" s="63"/>
    </row>
    <row r="29631" spans="16:17">
      <c r="P29631" s="63"/>
      <c r="Q29631" s="63"/>
    </row>
    <row r="29632" spans="16:17">
      <c r="P29632" s="63"/>
      <c r="Q29632" s="63"/>
    </row>
    <row r="29633" spans="15:17">
      <c r="P29633" s="63"/>
      <c r="Q29633" s="63"/>
    </row>
    <row r="29634" spans="15:17">
      <c r="P29634" s="63"/>
      <c r="Q29634" s="63"/>
    </row>
    <row r="29635" spans="15:17">
      <c r="O29635" s="55"/>
      <c r="P29635" s="63"/>
      <c r="Q29635" s="63"/>
    </row>
    <row r="29636" spans="15:17">
      <c r="O29636" s="55"/>
      <c r="P29636" s="63"/>
      <c r="Q29636" s="63"/>
    </row>
    <row r="29637" spans="15:17">
      <c r="O29637" s="55"/>
      <c r="P29637" s="63"/>
      <c r="Q29637" s="63"/>
    </row>
    <row r="29638" spans="15:17">
      <c r="O29638" s="55"/>
      <c r="P29638" s="63"/>
      <c r="Q29638" s="63"/>
    </row>
    <row r="29639" spans="15:17">
      <c r="O29639" s="55"/>
      <c r="P29639" s="63"/>
      <c r="Q29639" s="63"/>
    </row>
    <row r="29640" spans="15:17">
      <c r="O29640" s="55"/>
      <c r="P29640" s="63"/>
      <c r="Q29640" s="63"/>
    </row>
    <row r="29641" spans="15:17">
      <c r="O29641" s="55"/>
      <c r="P29641" s="63"/>
      <c r="Q29641" s="63"/>
    </row>
    <row r="29642" spans="15:17">
      <c r="O29642" s="55"/>
      <c r="P29642" s="63"/>
      <c r="Q29642" s="63"/>
    </row>
    <row r="29643" spans="15:17">
      <c r="O29643" s="55"/>
      <c r="P29643" s="63"/>
      <c r="Q29643" s="63"/>
    </row>
    <row r="29644" spans="15:17">
      <c r="O29644" s="55"/>
      <c r="P29644" s="63"/>
      <c r="Q29644" s="63"/>
    </row>
    <row r="29645" spans="15:17">
      <c r="O29645" s="55"/>
      <c r="P29645" s="63"/>
      <c r="Q29645" s="63"/>
    </row>
    <row r="29646" spans="15:17">
      <c r="O29646" s="55"/>
      <c r="P29646" s="63"/>
      <c r="Q29646" s="63"/>
    </row>
    <row r="29647" spans="15:17">
      <c r="O29647" s="55"/>
      <c r="P29647" s="63"/>
      <c r="Q29647" s="63"/>
    </row>
    <row r="29648" spans="15:17">
      <c r="O29648" s="55"/>
      <c r="P29648" s="63"/>
      <c r="Q29648" s="63"/>
    </row>
    <row r="29649" spans="15:17">
      <c r="O29649" s="55"/>
      <c r="P29649" s="63"/>
      <c r="Q29649" s="63"/>
    </row>
    <row r="29650" spans="15:17">
      <c r="O29650" s="55"/>
      <c r="P29650" s="63"/>
      <c r="Q29650" s="63"/>
    </row>
    <row r="29651" spans="15:17">
      <c r="O29651" s="55"/>
      <c r="P29651" s="63"/>
      <c r="Q29651" s="63"/>
    </row>
    <row r="29652" spans="15:17">
      <c r="O29652" s="55"/>
      <c r="P29652" s="63"/>
      <c r="Q29652" s="63"/>
    </row>
    <row r="29653" spans="15:17">
      <c r="O29653" s="55"/>
      <c r="P29653" s="63"/>
      <c r="Q29653" s="63"/>
    </row>
    <row r="29654" spans="15:17">
      <c r="O29654" s="55"/>
      <c r="P29654" s="63"/>
      <c r="Q29654" s="63"/>
    </row>
    <row r="29655" spans="15:17">
      <c r="O29655" s="55"/>
      <c r="P29655" s="63"/>
      <c r="Q29655" s="63"/>
    </row>
    <row r="29656" spans="15:17">
      <c r="O29656" s="55"/>
      <c r="P29656" s="63"/>
      <c r="Q29656" s="63"/>
    </row>
    <row r="29657" spans="15:17">
      <c r="O29657" s="55"/>
      <c r="P29657" s="63"/>
      <c r="Q29657" s="63"/>
    </row>
    <row r="29658" spans="15:17">
      <c r="O29658" s="55"/>
      <c r="P29658" s="63"/>
      <c r="Q29658" s="63"/>
    </row>
    <row r="29659" spans="15:17">
      <c r="O29659" s="55"/>
      <c r="P29659" s="63"/>
      <c r="Q29659" s="63"/>
    </row>
    <row r="29660" spans="15:17">
      <c r="O29660" s="55"/>
      <c r="P29660" s="63"/>
      <c r="Q29660" s="63"/>
    </row>
    <row r="29661" spans="15:17">
      <c r="O29661" s="55"/>
      <c r="P29661" s="63"/>
      <c r="Q29661" s="63"/>
    </row>
    <row r="29662" spans="15:17">
      <c r="O29662" s="55"/>
      <c r="P29662" s="63"/>
      <c r="Q29662" s="63"/>
    </row>
    <row r="29663" spans="15:17">
      <c r="O29663" s="55"/>
      <c r="P29663" s="63"/>
      <c r="Q29663" s="63"/>
    </row>
    <row r="29664" spans="15:17">
      <c r="O29664" s="55"/>
      <c r="P29664" s="63"/>
      <c r="Q29664" s="63"/>
    </row>
    <row r="29665" spans="15:17">
      <c r="O29665" s="55"/>
      <c r="P29665" s="63"/>
      <c r="Q29665" s="63"/>
    </row>
    <row r="29666" spans="15:17">
      <c r="O29666" s="55"/>
      <c r="P29666" s="63"/>
      <c r="Q29666" s="63"/>
    </row>
    <row r="29667" spans="15:17">
      <c r="O29667" s="55"/>
      <c r="P29667" s="63"/>
      <c r="Q29667" s="63"/>
    </row>
    <row r="29668" spans="15:17">
      <c r="O29668" s="55"/>
      <c r="P29668" s="63"/>
      <c r="Q29668" s="63"/>
    </row>
    <row r="29669" spans="15:17">
      <c r="O29669" s="55"/>
      <c r="P29669" s="63"/>
      <c r="Q29669" s="63"/>
    </row>
    <row r="29670" spans="15:17">
      <c r="O29670" s="55"/>
      <c r="P29670" s="63"/>
      <c r="Q29670" s="63"/>
    </row>
    <row r="29671" spans="15:17">
      <c r="O29671" s="55"/>
      <c r="P29671" s="63"/>
      <c r="Q29671" s="63"/>
    </row>
    <row r="29672" spans="15:17">
      <c r="O29672" s="55"/>
      <c r="P29672" s="63"/>
      <c r="Q29672" s="63"/>
    </row>
    <row r="29673" spans="15:17">
      <c r="O29673" s="55"/>
      <c r="P29673" s="63"/>
      <c r="Q29673" s="63"/>
    </row>
    <row r="29674" spans="15:17">
      <c r="O29674" s="55"/>
      <c r="P29674" s="63"/>
      <c r="Q29674" s="63"/>
    </row>
    <row r="29675" spans="15:17">
      <c r="O29675" s="55"/>
      <c r="P29675" s="63"/>
      <c r="Q29675" s="63"/>
    </row>
    <row r="29676" spans="15:17">
      <c r="O29676" s="55"/>
      <c r="P29676" s="63"/>
      <c r="Q29676" s="63"/>
    </row>
    <row r="29677" spans="15:17">
      <c r="O29677" s="55"/>
      <c r="P29677" s="63"/>
      <c r="Q29677" s="63"/>
    </row>
    <row r="29678" spans="15:17">
      <c r="O29678" s="55"/>
      <c r="P29678" s="63"/>
      <c r="Q29678" s="63"/>
    </row>
    <row r="29679" spans="15:17">
      <c r="O29679" s="55"/>
      <c r="P29679" s="63"/>
      <c r="Q29679" s="63"/>
    </row>
    <row r="29680" spans="15:17">
      <c r="O29680" s="55"/>
      <c r="P29680" s="63"/>
      <c r="Q29680" s="63"/>
    </row>
    <row r="29681" spans="15:17">
      <c r="O29681" s="55"/>
      <c r="P29681" s="63"/>
      <c r="Q29681" s="63"/>
    </row>
    <row r="29682" spans="15:17">
      <c r="O29682" s="55"/>
      <c r="P29682" s="63"/>
      <c r="Q29682" s="63"/>
    </row>
    <row r="29683" spans="15:17">
      <c r="O29683" s="55"/>
      <c r="P29683" s="63"/>
      <c r="Q29683" s="63"/>
    </row>
    <row r="29684" spans="15:17">
      <c r="O29684" s="55"/>
      <c r="P29684" s="63"/>
      <c r="Q29684" s="63"/>
    </row>
    <row r="29685" spans="15:17">
      <c r="O29685" s="55"/>
      <c r="P29685" s="63"/>
      <c r="Q29685" s="63"/>
    </row>
    <row r="29686" spans="15:17">
      <c r="O29686" s="55"/>
      <c r="P29686" s="63"/>
      <c r="Q29686" s="63"/>
    </row>
    <row r="29687" spans="15:17">
      <c r="O29687" s="55"/>
      <c r="P29687" s="63"/>
      <c r="Q29687" s="63"/>
    </row>
    <row r="29688" spans="15:17">
      <c r="O29688" s="55"/>
      <c r="P29688" s="63"/>
      <c r="Q29688" s="63"/>
    </row>
    <row r="29689" spans="15:17">
      <c r="O29689" s="55"/>
      <c r="P29689" s="63"/>
      <c r="Q29689" s="63"/>
    </row>
    <row r="29690" spans="15:17">
      <c r="O29690" s="55"/>
      <c r="P29690" s="63"/>
      <c r="Q29690" s="63"/>
    </row>
    <row r="29691" spans="15:17">
      <c r="O29691" s="55"/>
      <c r="P29691" s="63"/>
      <c r="Q29691" s="63"/>
    </row>
    <row r="29692" spans="15:17">
      <c r="O29692" s="55"/>
      <c r="P29692" s="63"/>
      <c r="Q29692" s="63"/>
    </row>
    <row r="29693" spans="15:17">
      <c r="O29693" s="55"/>
      <c r="P29693" s="63"/>
      <c r="Q29693" s="63"/>
    </row>
    <row r="29694" spans="15:17">
      <c r="O29694" s="55"/>
      <c r="P29694" s="63"/>
      <c r="Q29694" s="63"/>
    </row>
    <row r="29695" spans="15:17">
      <c r="O29695" s="55"/>
      <c r="P29695" s="63"/>
      <c r="Q29695" s="63"/>
    </row>
    <row r="29696" spans="15:17">
      <c r="O29696" s="55"/>
      <c r="P29696" s="63"/>
      <c r="Q29696" s="63"/>
    </row>
    <row r="29697" spans="15:17">
      <c r="O29697" s="55"/>
      <c r="P29697" s="63"/>
      <c r="Q29697" s="63"/>
    </row>
    <row r="29698" spans="15:17">
      <c r="O29698" s="55"/>
      <c r="P29698" s="63"/>
      <c r="Q29698" s="63"/>
    </row>
    <row r="29699" spans="15:17">
      <c r="O29699" s="55"/>
      <c r="P29699" s="63"/>
      <c r="Q29699" s="63"/>
    </row>
    <row r="29700" spans="15:17">
      <c r="O29700" s="55"/>
      <c r="P29700" s="63"/>
      <c r="Q29700" s="63"/>
    </row>
    <row r="29701" spans="15:17">
      <c r="O29701" s="55"/>
      <c r="P29701" s="63"/>
      <c r="Q29701" s="63"/>
    </row>
    <row r="29702" spans="15:17">
      <c r="O29702" s="55"/>
      <c r="P29702" s="63"/>
      <c r="Q29702" s="63"/>
    </row>
    <row r="29703" spans="15:17">
      <c r="O29703" s="55"/>
      <c r="P29703" s="63"/>
      <c r="Q29703" s="63"/>
    </row>
    <row r="29704" spans="15:17">
      <c r="O29704" s="55"/>
      <c r="P29704" s="63"/>
      <c r="Q29704" s="63"/>
    </row>
    <row r="29705" spans="15:17">
      <c r="O29705" s="55"/>
      <c r="P29705" s="63"/>
      <c r="Q29705" s="63"/>
    </row>
    <row r="29706" spans="15:17">
      <c r="O29706" s="55"/>
      <c r="P29706" s="63"/>
      <c r="Q29706" s="63"/>
    </row>
    <row r="29707" spans="15:17">
      <c r="O29707" s="55"/>
      <c r="P29707" s="63"/>
      <c r="Q29707" s="63"/>
    </row>
    <row r="29708" spans="15:17">
      <c r="O29708" s="55"/>
      <c r="P29708" s="63"/>
      <c r="Q29708" s="63"/>
    </row>
    <row r="29709" spans="15:17">
      <c r="O29709" s="55"/>
      <c r="P29709" s="63"/>
      <c r="Q29709" s="63"/>
    </row>
    <row r="29710" spans="15:17">
      <c r="O29710" s="55"/>
      <c r="P29710" s="63"/>
      <c r="Q29710" s="63"/>
    </row>
    <row r="29711" spans="15:17">
      <c r="O29711" s="55"/>
      <c r="P29711" s="63"/>
      <c r="Q29711" s="63"/>
    </row>
    <row r="29712" spans="15:17">
      <c r="O29712" s="55"/>
      <c r="P29712" s="63"/>
      <c r="Q29712" s="63"/>
    </row>
    <row r="29713" spans="15:17">
      <c r="O29713" s="55"/>
      <c r="P29713" s="63"/>
      <c r="Q29713" s="63"/>
    </row>
    <row r="29714" spans="15:17">
      <c r="O29714" s="55"/>
      <c r="P29714" s="63"/>
      <c r="Q29714" s="63"/>
    </row>
    <row r="29715" spans="15:17">
      <c r="O29715" s="55"/>
      <c r="P29715" s="63"/>
      <c r="Q29715" s="63"/>
    </row>
    <row r="29716" spans="15:17">
      <c r="O29716" s="55"/>
      <c r="P29716" s="63"/>
      <c r="Q29716" s="63"/>
    </row>
    <row r="29717" spans="15:17">
      <c r="O29717" s="55"/>
      <c r="P29717" s="63"/>
      <c r="Q29717" s="63"/>
    </row>
    <row r="29718" spans="15:17">
      <c r="O29718" s="55"/>
      <c r="P29718" s="63"/>
      <c r="Q29718" s="63"/>
    </row>
    <row r="29719" spans="15:17">
      <c r="O29719" s="55"/>
      <c r="P29719" s="63"/>
      <c r="Q29719" s="63"/>
    </row>
    <row r="29720" spans="15:17">
      <c r="O29720" s="55"/>
      <c r="P29720" s="63"/>
      <c r="Q29720" s="63"/>
    </row>
    <row r="29721" spans="15:17">
      <c r="O29721" s="55"/>
      <c r="P29721" s="63"/>
      <c r="Q29721" s="63"/>
    </row>
    <row r="29722" spans="15:17">
      <c r="O29722" s="55"/>
      <c r="P29722" s="63"/>
      <c r="Q29722" s="63"/>
    </row>
    <row r="29723" spans="15:17">
      <c r="O29723" s="55"/>
      <c r="P29723" s="63"/>
      <c r="Q29723" s="63"/>
    </row>
    <row r="29724" spans="15:17">
      <c r="O29724" s="55"/>
      <c r="P29724" s="63"/>
      <c r="Q29724" s="63"/>
    </row>
    <row r="29725" spans="15:17">
      <c r="O29725" s="55"/>
      <c r="P29725" s="63"/>
      <c r="Q29725" s="63"/>
    </row>
    <row r="29726" spans="15:17">
      <c r="O29726" s="55"/>
      <c r="P29726" s="63"/>
      <c r="Q29726" s="63"/>
    </row>
    <row r="29727" spans="15:17">
      <c r="O29727" s="55"/>
      <c r="P29727" s="63"/>
      <c r="Q29727" s="63"/>
    </row>
    <row r="29728" spans="15:17">
      <c r="O29728" s="55"/>
      <c r="P29728" s="63"/>
      <c r="Q29728" s="63"/>
    </row>
    <row r="29729" spans="15:17">
      <c r="O29729" s="55"/>
      <c r="P29729" s="63"/>
      <c r="Q29729" s="63"/>
    </row>
    <row r="29730" spans="15:17">
      <c r="O29730" s="55"/>
      <c r="P29730" s="63"/>
      <c r="Q29730" s="63"/>
    </row>
    <row r="29731" spans="15:17">
      <c r="O29731" s="55"/>
      <c r="P29731" s="63"/>
      <c r="Q29731" s="63"/>
    </row>
    <row r="29732" spans="15:17">
      <c r="O29732" s="55"/>
      <c r="P29732" s="63"/>
      <c r="Q29732" s="63"/>
    </row>
    <row r="29733" spans="15:17">
      <c r="O29733" s="55"/>
      <c r="P29733" s="63"/>
      <c r="Q29733" s="63"/>
    </row>
    <row r="29734" spans="15:17">
      <c r="O29734" s="55"/>
      <c r="P29734" s="63"/>
      <c r="Q29734" s="63"/>
    </row>
    <row r="29735" spans="15:17">
      <c r="O29735" s="55"/>
      <c r="P29735" s="63"/>
      <c r="Q29735" s="63"/>
    </row>
    <row r="29736" spans="15:17">
      <c r="O29736" s="55"/>
      <c r="P29736" s="63"/>
      <c r="Q29736" s="63"/>
    </row>
    <row r="29737" spans="15:17">
      <c r="O29737" s="55"/>
      <c r="P29737" s="63"/>
      <c r="Q29737" s="63"/>
    </row>
    <row r="29738" spans="15:17">
      <c r="O29738" s="55"/>
      <c r="P29738" s="63"/>
      <c r="Q29738" s="63"/>
    </row>
    <row r="29739" spans="15:17">
      <c r="O29739" s="55"/>
      <c r="P29739" s="63"/>
      <c r="Q29739" s="63"/>
    </row>
    <row r="29740" spans="15:17">
      <c r="O29740" s="55"/>
      <c r="P29740" s="63"/>
      <c r="Q29740" s="63"/>
    </row>
    <row r="29741" spans="15:17">
      <c r="O29741" s="55"/>
      <c r="P29741" s="63"/>
      <c r="Q29741" s="63"/>
    </row>
    <row r="29742" spans="15:17">
      <c r="O29742" s="55"/>
      <c r="P29742" s="63"/>
      <c r="Q29742" s="63"/>
    </row>
    <row r="29743" spans="15:17">
      <c r="O29743" s="55"/>
      <c r="P29743" s="63"/>
      <c r="Q29743" s="63"/>
    </row>
    <row r="29744" spans="15:17">
      <c r="O29744" s="55"/>
      <c r="P29744" s="63"/>
      <c r="Q29744" s="63"/>
    </row>
    <row r="29745" spans="15:17">
      <c r="O29745" s="55"/>
      <c r="P29745" s="63"/>
      <c r="Q29745" s="63"/>
    </row>
    <row r="29746" spans="15:17">
      <c r="O29746" s="55"/>
      <c r="P29746" s="63"/>
      <c r="Q29746" s="63"/>
    </row>
    <row r="29747" spans="15:17">
      <c r="O29747" s="55"/>
      <c r="P29747" s="63"/>
      <c r="Q29747" s="63"/>
    </row>
    <row r="29748" spans="15:17">
      <c r="O29748" s="55"/>
      <c r="P29748" s="63"/>
      <c r="Q29748" s="63"/>
    </row>
    <row r="29749" spans="15:17">
      <c r="O29749" s="55"/>
      <c r="P29749" s="63"/>
      <c r="Q29749" s="63"/>
    </row>
    <row r="29750" spans="15:17">
      <c r="O29750" s="55"/>
      <c r="P29750" s="63"/>
      <c r="Q29750" s="63"/>
    </row>
    <row r="29751" spans="15:17">
      <c r="O29751" s="55"/>
      <c r="P29751" s="63"/>
      <c r="Q29751" s="63"/>
    </row>
    <row r="29752" spans="15:17">
      <c r="O29752" s="55"/>
      <c r="P29752" s="63"/>
      <c r="Q29752" s="63"/>
    </row>
    <row r="29753" spans="15:17">
      <c r="O29753" s="55"/>
      <c r="P29753" s="63"/>
      <c r="Q29753" s="63"/>
    </row>
    <row r="29754" spans="15:17">
      <c r="O29754" s="55"/>
      <c r="P29754" s="63"/>
      <c r="Q29754" s="63"/>
    </row>
    <row r="29755" spans="15:17">
      <c r="O29755" s="55"/>
      <c r="P29755" s="63"/>
      <c r="Q29755" s="63"/>
    </row>
    <row r="29756" spans="15:17">
      <c r="O29756" s="55"/>
      <c r="P29756" s="63"/>
      <c r="Q29756" s="63"/>
    </row>
    <row r="29757" spans="15:17">
      <c r="O29757" s="55"/>
      <c r="P29757" s="63"/>
      <c r="Q29757" s="63"/>
    </row>
    <row r="29758" spans="15:17">
      <c r="O29758" s="55"/>
      <c r="P29758" s="63"/>
      <c r="Q29758" s="63"/>
    </row>
    <row r="29759" spans="15:17">
      <c r="O29759" s="55"/>
      <c r="P29759" s="63"/>
      <c r="Q29759" s="63"/>
    </row>
    <row r="29760" spans="15:17">
      <c r="O29760" s="55"/>
      <c r="P29760" s="63"/>
      <c r="Q29760" s="63"/>
    </row>
    <row r="29761" spans="15:17">
      <c r="O29761" s="55"/>
      <c r="P29761" s="63"/>
      <c r="Q29761" s="63"/>
    </row>
    <row r="29762" spans="15:17">
      <c r="O29762" s="55"/>
      <c r="P29762" s="63"/>
      <c r="Q29762" s="63"/>
    </row>
    <row r="29763" spans="15:17">
      <c r="O29763" s="55"/>
      <c r="P29763" s="63"/>
      <c r="Q29763" s="63"/>
    </row>
    <row r="29764" spans="15:17">
      <c r="O29764" s="55"/>
      <c r="P29764" s="63"/>
      <c r="Q29764" s="63"/>
    </row>
    <row r="29765" spans="15:17">
      <c r="O29765" s="55"/>
      <c r="P29765" s="63"/>
      <c r="Q29765" s="63"/>
    </row>
    <row r="29766" spans="15:17">
      <c r="O29766" s="55"/>
      <c r="P29766" s="63"/>
      <c r="Q29766" s="63"/>
    </row>
    <row r="29767" spans="15:17">
      <c r="O29767" s="55"/>
      <c r="P29767" s="63"/>
      <c r="Q29767" s="63"/>
    </row>
    <row r="29768" spans="15:17">
      <c r="O29768" s="55"/>
      <c r="P29768" s="63"/>
      <c r="Q29768" s="63"/>
    </row>
    <row r="29769" spans="15:17">
      <c r="O29769" s="55"/>
      <c r="P29769" s="63"/>
      <c r="Q29769" s="63"/>
    </row>
    <row r="29770" spans="15:17">
      <c r="O29770" s="55"/>
      <c r="P29770" s="63"/>
      <c r="Q29770" s="63"/>
    </row>
    <row r="29771" spans="15:17">
      <c r="O29771" s="55"/>
      <c r="P29771" s="63"/>
      <c r="Q29771" s="63"/>
    </row>
    <row r="29772" spans="15:17">
      <c r="O29772" s="55"/>
      <c r="P29772" s="63"/>
      <c r="Q29772" s="63"/>
    </row>
    <row r="29773" spans="15:17">
      <c r="O29773" s="55"/>
      <c r="P29773" s="63"/>
      <c r="Q29773" s="63"/>
    </row>
    <row r="29774" spans="15:17">
      <c r="O29774" s="55"/>
      <c r="P29774" s="63"/>
      <c r="Q29774" s="63"/>
    </row>
    <row r="29775" spans="15:17">
      <c r="O29775" s="55"/>
      <c r="P29775" s="63"/>
      <c r="Q29775" s="63"/>
    </row>
    <row r="29776" spans="15:17">
      <c r="O29776" s="55"/>
      <c r="P29776" s="63"/>
      <c r="Q29776" s="63"/>
    </row>
    <row r="29777" spans="15:17">
      <c r="O29777" s="55"/>
      <c r="P29777" s="63"/>
      <c r="Q29777" s="63"/>
    </row>
    <row r="29778" spans="15:17">
      <c r="O29778" s="55"/>
      <c r="P29778" s="63"/>
      <c r="Q29778" s="63"/>
    </row>
    <row r="29779" spans="15:17">
      <c r="O29779" s="55"/>
      <c r="P29779" s="63"/>
      <c r="Q29779" s="63"/>
    </row>
    <row r="29780" spans="15:17">
      <c r="O29780" s="55"/>
      <c r="P29780" s="63"/>
      <c r="Q29780" s="63"/>
    </row>
    <row r="29781" spans="15:17">
      <c r="O29781" s="55"/>
      <c r="P29781" s="63"/>
      <c r="Q29781" s="63"/>
    </row>
    <row r="29782" spans="15:17">
      <c r="O29782" s="55"/>
      <c r="P29782" s="63"/>
      <c r="Q29782" s="63"/>
    </row>
    <row r="29783" spans="15:17">
      <c r="O29783" s="55"/>
      <c r="P29783" s="63"/>
      <c r="Q29783" s="63"/>
    </row>
    <row r="29784" spans="15:17">
      <c r="O29784" s="55"/>
      <c r="P29784" s="63"/>
      <c r="Q29784" s="63"/>
    </row>
    <row r="29785" spans="15:17">
      <c r="O29785" s="55"/>
      <c r="P29785" s="63"/>
      <c r="Q29785" s="63"/>
    </row>
    <row r="29786" spans="15:17">
      <c r="O29786" s="55"/>
      <c r="P29786" s="63"/>
      <c r="Q29786" s="63"/>
    </row>
    <row r="29787" spans="15:17">
      <c r="O29787" s="55"/>
      <c r="P29787" s="63"/>
      <c r="Q29787" s="63"/>
    </row>
    <row r="29788" spans="15:17">
      <c r="O29788" s="55"/>
      <c r="P29788" s="63"/>
      <c r="Q29788" s="63"/>
    </row>
    <row r="29789" spans="15:17">
      <c r="O29789" s="55"/>
      <c r="P29789" s="63"/>
      <c r="Q29789" s="63"/>
    </row>
    <row r="29790" spans="15:17">
      <c r="O29790" s="55"/>
      <c r="P29790" s="63"/>
      <c r="Q29790" s="63"/>
    </row>
    <row r="29791" spans="15:17">
      <c r="O29791" s="55"/>
      <c r="P29791" s="63"/>
      <c r="Q29791" s="63"/>
    </row>
    <row r="29792" spans="15:17">
      <c r="O29792" s="55"/>
      <c r="P29792" s="63"/>
      <c r="Q29792" s="63"/>
    </row>
    <row r="29793" spans="15:17">
      <c r="O29793" s="55"/>
      <c r="P29793" s="63"/>
      <c r="Q29793" s="63"/>
    </row>
    <row r="29794" spans="15:17">
      <c r="O29794" s="55"/>
      <c r="P29794" s="63"/>
      <c r="Q29794" s="63"/>
    </row>
    <row r="29795" spans="15:17">
      <c r="O29795" s="55"/>
      <c r="P29795" s="63"/>
      <c r="Q29795" s="63"/>
    </row>
    <row r="29796" spans="15:17">
      <c r="O29796" s="55"/>
      <c r="P29796" s="63"/>
      <c r="Q29796" s="63"/>
    </row>
    <row r="29797" spans="15:17">
      <c r="O29797" s="55"/>
      <c r="P29797" s="63"/>
      <c r="Q29797" s="63"/>
    </row>
    <row r="29798" spans="15:17">
      <c r="O29798" s="55"/>
      <c r="P29798" s="63"/>
      <c r="Q29798" s="63"/>
    </row>
    <row r="29799" spans="15:17">
      <c r="O29799" s="55"/>
      <c r="P29799" s="63"/>
      <c r="Q29799" s="63"/>
    </row>
    <row r="29800" spans="15:17">
      <c r="O29800" s="55"/>
      <c r="P29800" s="63"/>
      <c r="Q29800" s="63"/>
    </row>
    <row r="29801" spans="15:17">
      <c r="O29801" s="55"/>
      <c r="P29801" s="63"/>
      <c r="Q29801" s="63"/>
    </row>
    <row r="29802" spans="15:17">
      <c r="O29802" s="55"/>
      <c r="P29802" s="63"/>
      <c r="Q29802" s="63"/>
    </row>
    <row r="29803" spans="15:17">
      <c r="O29803" s="55"/>
      <c r="P29803" s="63"/>
      <c r="Q29803" s="63"/>
    </row>
    <row r="29804" spans="15:17">
      <c r="O29804" s="55"/>
      <c r="P29804" s="63"/>
      <c r="Q29804" s="63"/>
    </row>
    <row r="29805" spans="15:17">
      <c r="O29805" s="55"/>
      <c r="P29805" s="63"/>
      <c r="Q29805" s="63"/>
    </row>
    <row r="29806" spans="15:17">
      <c r="O29806" s="55"/>
      <c r="P29806" s="63"/>
      <c r="Q29806" s="63"/>
    </row>
    <row r="29807" spans="15:17">
      <c r="O29807" s="55"/>
      <c r="P29807" s="63"/>
      <c r="Q29807" s="63"/>
    </row>
    <row r="29808" spans="15:17">
      <c r="O29808" s="55"/>
      <c r="P29808" s="63"/>
      <c r="Q29808" s="63"/>
    </row>
    <row r="29809" spans="15:17">
      <c r="O29809" s="55"/>
      <c r="P29809" s="63"/>
      <c r="Q29809" s="63"/>
    </row>
    <row r="29810" spans="15:17">
      <c r="O29810" s="55"/>
      <c r="P29810" s="63"/>
      <c r="Q29810" s="63"/>
    </row>
    <row r="29811" spans="15:17">
      <c r="O29811" s="55"/>
      <c r="P29811" s="63"/>
      <c r="Q29811" s="63"/>
    </row>
    <row r="29812" spans="15:17">
      <c r="O29812" s="55"/>
      <c r="P29812" s="63"/>
      <c r="Q29812" s="63"/>
    </row>
    <row r="29813" spans="15:17">
      <c r="O29813" s="55"/>
      <c r="P29813" s="63"/>
      <c r="Q29813" s="63"/>
    </row>
    <row r="29814" spans="15:17">
      <c r="O29814" s="55"/>
      <c r="P29814" s="63"/>
      <c r="Q29814" s="63"/>
    </row>
    <row r="29815" spans="15:17">
      <c r="O29815" s="55"/>
      <c r="P29815" s="63"/>
      <c r="Q29815" s="63"/>
    </row>
    <row r="29816" spans="15:17">
      <c r="O29816" s="55"/>
      <c r="P29816" s="63"/>
      <c r="Q29816" s="63"/>
    </row>
    <row r="29817" spans="15:17">
      <c r="O29817" s="55"/>
      <c r="P29817" s="63"/>
      <c r="Q29817" s="63"/>
    </row>
    <row r="29818" spans="15:17">
      <c r="O29818" s="55"/>
      <c r="P29818" s="63"/>
      <c r="Q29818" s="63"/>
    </row>
    <row r="29819" spans="15:17">
      <c r="O29819" s="55"/>
      <c r="P29819" s="63"/>
      <c r="Q29819" s="63"/>
    </row>
    <row r="29820" spans="15:17">
      <c r="O29820" s="55"/>
      <c r="P29820" s="63"/>
      <c r="Q29820" s="63"/>
    </row>
    <row r="29821" spans="15:17">
      <c r="O29821" s="55"/>
      <c r="P29821" s="63"/>
      <c r="Q29821" s="63"/>
    </row>
    <row r="29822" spans="15:17">
      <c r="O29822" s="55"/>
      <c r="P29822" s="63"/>
      <c r="Q29822" s="63"/>
    </row>
    <row r="29823" spans="15:17">
      <c r="O29823" s="55"/>
      <c r="P29823" s="63"/>
      <c r="Q29823" s="63"/>
    </row>
    <row r="29824" spans="15:17">
      <c r="O29824" s="55"/>
      <c r="P29824" s="63"/>
      <c r="Q29824" s="63"/>
    </row>
    <row r="29825" spans="15:17">
      <c r="O29825" s="55"/>
      <c r="P29825" s="63"/>
      <c r="Q29825" s="63"/>
    </row>
    <row r="29826" spans="15:17">
      <c r="O29826" s="55"/>
      <c r="P29826" s="63"/>
      <c r="Q29826" s="63"/>
    </row>
    <row r="29827" spans="15:17">
      <c r="O29827" s="55"/>
      <c r="P29827" s="63"/>
      <c r="Q29827" s="63"/>
    </row>
    <row r="29828" spans="15:17">
      <c r="O29828" s="55"/>
      <c r="P29828" s="63"/>
      <c r="Q29828" s="63"/>
    </row>
    <row r="29829" spans="15:17">
      <c r="O29829" s="55"/>
      <c r="P29829" s="63"/>
      <c r="Q29829" s="63"/>
    </row>
    <row r="29830" spans="15:17">
      <c r="O29830" s="55"/>
      <c r="P29830" s="63"/>
      <c r="Q29830" s="63"/>
    </row>
    <row r="29831" spans="15:17">
      <c r="O29831" s="55"/>
      <c r="P29831" s="63"/>
      <c r="Q29831" s="63"/>
    </row>
    <row r="29832" spans="15:17">
      <c r="O29832" s="55"/>
      <c r="P29832" s="63"/>
      <c r="Q29832" s="63"/>
    </row>
    <row r="29833" spans="15:17">
      <c r="O29833" s="55"/>
      <c r="P29833" s="63"/>
      <c r="Q29833" s="63"/>
    </row>
    <row r="29834" spans="15:17">
      <c r="O29834" s="55"/>
      <c r="P29834" s="63"/>
      <c r="Q29834" s="63"/>
    </row>
    <row r="29835" spans="15:17">
      <c r="O29835" s="55"/>
      <c r="P29835" s="63"/>
      <c r="Q29835" s="63"/>
    </row>
    <row r="29836" spans="15:17">
      <c r="O29836" s="55"/>
      <c r="P29836" s="63"/>
      <c r="Q29836" s="63"/>
    </row>
    <row r="29837" spans="15:17">
      <c r="O29837" s="55"/>
      <c r="P29837" s="63"/>
      <c r="Q29837" s="63"/>
    </row>
    <row r="29838" spans="15:17">
      <c r="O29838" s="55"/>
      <c r="P29838" s="63"/>
      <c r="Q29838" s="63"/>
    </row>
    <row r="29839" spans="15:17">
      <c r="O29839" s="55"/>
      <c r="P29839" s="63"/>
      <c r="Q29839" s="63"/>
    </row>
    <row r="29840" spans="15:17">
      <c r="O29840" s="55"/>
      <c r="P29840" s="63"/>
      <c r="Q29840" s="63"/>
    </row>
    <row r="29841" spans="15:17">
      <c r="O29841" s="55"/>
      <c r="P29841" s="63"/>
      <c r="Q29841" s="63"/>
    </row>
    <row r="29842" spans="15:17">
      <c r="O29842" s="55"/>
      <c r="P29842" s="63"/>
      <c r="Q29842" s="63"/>
    </row>
    <row r="29843" spans="15:17">
      <c r="O29843" s="55"/>
      <c r="P29843" s="63"/>
      <c r="Q29843" s="63"/>
    </row>
    <row r="29844" spans="15:17">
      <c r="O29844" s="55"/>
      <c r="P29844" s="63"/>
      <c r="Q29844" s="63"/>
    </row>
    <row r="29845" spans="15:17">
      <c r="O29845" s="55"/>
      <c r="P29845" s="63"/>
      <c r="Q29845" s="63"/>
    </row>
    <row r="29846" spans="15:17">
      <c r="O29846" s="55"/>
      <c r="P29846" s="63"/>
      <c r="Q29846" s="63"/>
    </row>
    <row r="29847" spans="15:17">
      <c r="O29847" s="55"/>
      <c r="P29847" s="63"/>
      <c r="Q29847" s="63"/>
    </row>
    <row r="29848" spans="15:17">
      <c r="O29848" s="55"/>
      <c r="P29848" s="63"/>
      <c r="Q29848" s="63"/>
    </row>
    <row r="29849" spans="15:17">
      <c r="O29849" s="55"/>
      <c r="P29849" s="63"/>
      <c r="Q29849" s="63"/>
    </row>
    <row r="29850" spans="15:17">
      <c r="O29850" s="55"/>
      <c r="P29850" s="63"/>
      <c r="Q29850" s="63"/>
    </row>
    <row r="29851" spans="15:17">
      <c r="O29851" s="55"/>
      <c r="P29851" s="63"/>
      <c r="Q29851" s="63"/>
    </row>
    <row r="29852" spans="15:17">
      <c r="O29852" s="55"/>
      <c r="P29852" s="63"/>
      <c r="Q29852" s="63"/>
    </row>
    <row r="29853" spans="15:17">
      <c r="O29853" s="55"/>
      <c r="P29853" s="63"/>
      <c r="Q29853" s="63"/>
    </row>
    <row r="29854" spans="15:17">
      <c r="O29854" s="55"/>
      <c r="P29854" s="63"/>
      <c r="Q29854" s="63"/>
    </row>
    <row r="29855" spans="15:17">
      <c r="O29855" s="55"/>
      <c r="P29855" s="63"/>
      <c r="Q29855" s="63"/>
    </row>
    <row r="29856" spans="15:17">
      <c r="O29856" s="55"/>
      <c r="P29856" s="63"/>
      <c r="Q29856" s="63"/>
    </row>
    <row r="29857" spans="15:17">
      <c r="O29857" s="55"/>
      <c r="P29857" s="63"/>
      <c r="Q29857" s="63"/>
    </row>
    <row r="29858" spans="15:17">
      <c r="O29858" s="55"/>
      <c r="P29858" s="63"/>
      <c r="Q29858" s="63"/>
    </row>
    <row r="29859" spans="15:17">
      <c r="O29859" s="55"/>
      <c r="P29859" s="63"/>
      <c r="Q29859" s="63"/>
    </row>
    <row r="29860" spans="15:17">
      <c r="O29860" s="55"/>
      <c r="P29860" s="63"/>
      <c r="Q29860" s="63"/>
    </row>
    <row r="29861" spans="15:17">
      <c r="O29861" s="55"/>
      <c r="P29861" s="63"/>
      <c r="Q29861" s="63"/>
    </row>
    <row r="29862" spans="15:17">
      <c r="O29862" s="55"/>
      <c r="P29862" s="63"/>
      <c r="Q29862" s="63"/>
    </row>
    <row r="29863" spans="15:17">
      <c r="O29863" s="55"/>
      <c r="P29863" s="63"/>
      <c r="Q29863" s="63"/>
    </row>
    <row r="29864" spans="15:17">
      <c r="O29864" s="55"/>
      <c r="P29864" s="63"/>
      <c r="Q29864" s="63"/>
    </row>
    <row r="29865" spans="15:17">
      <c r="O29865" s="55"/>
      <c r="P29865" s="63"/>
      <c r="Q29865" s="63"/>
    </row>
    <row r="29866" spans="15:17">
      <c r="O29866" s="55"/>
      <c r="P29866" s="63"/>
      <c r="Q29866" s="63"/>
    </row>
    <row r="29867" spans="15:17">
      <c r="O29867" s="55"/>
      <c r="P29867" s="63"/>
      <c r="Q29867" s="63"/>
    </row>
    <row r="29868" spans="15:17">
      <c r="O29868" s="55"/>
      <c r="P29868" s="63"/>
      <c r="Q29868" s="63"/>
    </row>
    <row r="29869" spans="15:17">
      <c r="O29869" s="55"/>
      <c r="P29869" s="63"/>
      <c r="Q29869" s="63"/>
    </row>
    <row r="29870" spans="15:17">
      <c r="O29870" s="55"/>
      <c r="P29870" s="63"/>
      <c r="Q29870" s="63"/>
    </row>
    <row r="29871" spans="15:17">
      <c r="O29871" s="55"/>
      <c r="P29871" s="63"/>
      <c r="Q29871" s="63"/>
    </row>
    <row r="29872" spans="15:17">
      <c r="O29872" s="55"/>
      <c r="P29872" s="63"/>
      <c r="Q29872" s="63"/>
    </row>
    <row r="29873" spans="15:17">
      <c r="O29873" s="55"/>
      <c r="P29873" s="63"/>
      <c r="Q29873" s="63"/>
    </row>
    <row r="29874" spans="15:17">
      <c r="O29874" s="55"/>
      <c r="P29874" s="63"/>
      <c r="Q29874" s="63"/>
    </row>
    <row r="29875" spans="15:17">
      <c r="O29875" s="55"/>
      <c r="P29875" s="63"/>
      <c r="Q29875" s="63"/>
    </row>
    <row r="29876" spans="15:17">
      <c r="O29876" s="55"/>
      <c r="P29876" s="63"/>
      <c r="Q29876" s="63"/>
    </row>
    <row r="29877" spans="15:17">
      <c r="O29877" s="55"/>
      <c r="P29877" s="63"/>
      <c r="Q29877" s="63"/>
    </row>
    <row r="29878" spans="15:17">
      <c r="O29878" s="55"/>
      <c r="P29878" s="63"/>
      <c r="Q29878" s="63"/>
    </row>
    <row r="29879" spans="15:17">
      <c r="O29879" s="55"/>
      <c r="P29879" s="63"/>
      <c r="Q29879" s="63"/>
    </row>
    <row r="29880" spans="15:17">
      <c r="O29880" s="55"/>
      <c r="P29880" s="63"/>
      <c r="Q29880" s="63"/>
    </row>
    <row r="29881" spans="15:17">
      <c r="O29881" s="55"/>
      <c r="P29881" s="63"/>
      <c r="Q29881" s="63"/>
    </row>
    <row r="29882" spans="15:17">
      <c r="O29882" s="55"/>
      <c r="P29882" s="63"/>
      <c r="Q29882" s="63"/>
    </row>
    <row r="29883" spans="15:17">
      <c r="O29883" s="55"/>
      <c r="P29883" s="63"/>
      <c r="Q29883" s="63"/>
    </row>
    <row r="29884" spans="15:17">
      <c r="O29884" s="55"/>
      <c r="P29884" s="63"/>
      <c r="Q29884" s="63"/>
    </row>
    <row r="29885" spans="15:17">
      <c r="O29885" s="55"/>
      <c r="P29885" s="63"/>
      <c r="Q29885" s="63"/>
    </row>
    <row r="29886" spans="15:17">
      <c r="O29886" s="55"/>
      <c r="P29886" s="63"/>
      <c r="Q29886" s="63"/>
    </row>
    <row r="29887" spans="15:17">
      <c r="O29887" s="55"/>
      <c r="P29887" s="63"/>
      <c r="Q29887" s="63"/>
    </row>
    <row r="29888" spans="15:17">
      <c r="O29888" s="55"/>
      <c r="P29888" s="63"/>
      <c r="Q29888" s="63"/>
    </row>
    <row r="29889" spans="15:17">
      <c r="O29889" s="55"/>
      <c r="P29889" s="63"/>
      <c r="Q29889" s="63"/>
    </row>
    <row r="29890" spans="15:17">
      <c r="O29890" s="55"/>
      <c r="P29890" s="63"/>
      <c r="Q29890" s="63"/>
    </row>
    <row r="29891" spans="15:17">
      <c r="O29891" s="55"/>
      <c r="P29891" s="63"/>
      <c r="Q29891" s="63"/>
    </row>
    <row r="29892" spans="15:17">
      <c r="O29892" s="55"/>
      <c r="P29892" s="63"/>
      <c r="Q29892" s="63"/>
    </row>
    <row r="29893" spans="15:17">
      <c r="O29893" s="55"/>
      <c r="P29893" s="63"/>
      <c r="Q29893" s="63"/>
    </row>
    <row r="29894" spans="15:17">
      <c r="O29894" s="55"/>
      <c r="P29894" s="63"/>
      <c r="Q29894" s="63"/>
    </row>
    <row r="29895" spans="15:17">
      <c r="O29895" s="55"/>
      <c r="P29895" s="63"/>
      <c r="Q29895" s="63"/>
    </row>
    <row r="29896" spans="15:17">
      <c r="O29896" s="55"/>
      <c r="P29896" s="63"/>
      <c r="Q29896" s="63"/>
    </row>
    <row r="29897" spans="15:17">
      <c r="O29897" s="55"/>
      <c r="P29897" s="63"/>
      <c r="Q29897" s="63"/>
    </row>
    <row r="29898" spans="15:17">
      <c r="O29898" s="55"/>
      <c r="P29898" s="63"/>
      <c r="Q29898" s="63"/>
    </row>
    <row r="29899" spans="15:17">
      <c r="O29899" s="55"/>
      <c r="P29899" s="63"/>
      <c r="Q29899" s="63"/>
    </row>
    <row r="29900" spans="15:17">
      <c r="O29900" s="55"/>
      <c r="P29900" s="63"/>
      <c r="Q29900" s="63"/>
    </row>
    <row r="29901" spans="15:17">
      <c r="O29901" s="55"/>
      <c r="P29901" s="63"/>
      <c r="Q29901" s="63"/>
    </row>
    <row r="29902" spans="15:17">
      <c r="O29902" s="55"/>
      <c r="P29902" s="63"/>
      <c r="Q29902" s="63"/>
    </row>
    <row r="29903" spans="15:17">
      <c r="O29903" s="55"/>
      <c r="P29903" s="63"/>
      <c r="Q29903" s="63"/>
    </row>
    <row r="29904" spans="15:17">
      <c r="O29904" s="55"/>
      <c r="P29904" s="63"/>
      <c r="Q29904" s="63"/>
    </row>
    <row r="29905" spans="15:17">
      <c r="O29905" s="55"/>
      <c r="P29905" s="63"/>
      <c r="Q29905" s="63"/>
    </row>
    <row r="29906" spans="15:17">
      <c r="O29906" s="55"/>
      <c r="P29906" s="63"/>
      <c r="Q29906" s="63"/>
    </row>
    <row r="29907" spans="15:17">
      <c r="O29907" s="55"/>
      <c r="P29907" s="63"/>
      <c r="Q29907" s="63"/>
    </row>
    <row r="29908" spans="15:17">
      <c r="O29908" s="55"/>
      <c r="P29908" s="63"/>
      <c r="Q29908" s="63"/>
    </row>
    <row r="29909" spans="15:17">
      <c r="O29909" s="55"/>
      <c r="P29909" s="63"/>
      <c r="Q29909" s="63"/>
    </row>
    <row r="29910" spans="15:17">
      <c r="O29910" s="55"/>
      <c r="P29910" s="63"/>
      <c r="Q29910" s="63"/>
    </row>
    <row r="29911" spans="15:17">
      <c r="O29911" s="55"/>
      <c r="P29911" s="63"/>
      <c r="Q29911" s="63"/>
    </row>
    <row r="29912" spans="15:17">
      <c r="O29912" s="55"/>
      <c r="P29912" s="63"/>
      <c r="Q29912" s="63"/>
    </row>
    <row r="29913" spans="15:17">
      <c r="O29913" s="55"/>
      <c r="P29913" s="63"/>
      <c r="Q29913" s="63"/>
    </row>
    <row r="29914" spans="15:17">
      <c r="O29914" s="55"/>
      <c r="P29914" s="63"/>
      <c r="Q29914" s="63"/>
    </row>
    <row r="29915" spans="15:17">
      <c r="O29915" s="55"/>
      <c r="P29915" s="63"/>
      <c r="Q29915" s="63"/>
    </row>
    <row r="29916" spans="15:17">
      <c r="O29916" s="55"/>
      <c r="P29916" s="63"/>
      <c r="Q29916" s="63"/>
    </row>
    <row r="29917" spans="15:17">
      <c r="O29917" s="55"/>
      <c r="P29917" s="63"/>
      <c r="Q29917" s="63"/>
    </row>
    <row r="29918" spans="15:17">
      <c r="O29918" s="55"/>
      <c r="P29918" s="63"/>
      <c r="Q29918" s="63"/>
    </row>
    <row r="29919" spans="15:17">
      <c r="O29919" s="55"/>
      <c r="P29919" s="63"/>
      <c r="Q29919" s="63"/>
    </row>
    <row r="29920" spans="15:17">
      <c r="O29920" s="55"/>
      <c r="P29920" s="63"/>
      <c r="Q29920" s="63"/>
    </row>
    <row r="29921" spans="15:17">
      <c r="O29921" s="55"/>
      <c r="P29921" s="63"/>
      <c r="Q29921" s="63"/>
    </row>
    <row r="29922" spans="15:17">
      <c r="O29922" s="55"/>
      <c r="P29922" s="63"/>
      <c r="Q29922" s="63"/>
    </row>
    <row r="29923" spans="15:17">
      <c r="O29923" s="55"/>
      <c r="P29923" s="63"/>
      <c r="Q29923" s="63"/>
    </row>
    <row r="29924" spans="15:17">
      <c r="O29924" s="55"/>
      <c r="P29924" s="63"/>
      <c r="Q29924" s="63"/>
    </row>
    <row r="29925" spans="15:17">
      <c r="O29925" s="55"/>
      <c r="P29925" s="63"/>
      <c r="Q29925" s="63"/>
    </row>
    <row r="29926" spans="15:17">
      <c r="O29926" s="55"/>
      <c r="P29926" s="63"/>
      <c r="Q29926" s="63"/>
    </row>
    <row r="29927" spans="15:17">
      <c r="O29927" s="55"/>
      <c r="P29927" s="63"/>
      <c r="Q29927" s="63"/>
    </row>
    <row r="29928" spans="15:17">
      <c r="O29928" s="55"/>
      <c r="P29928" s="63"/>
      <c r="Q29928" s="63"/>
    </row>
    <row r="29929" spans="15:17">
      <c r="O29929" s="55"/>
      <c r="P29929" s="63"/>
      <c r="Q29929" s="63"/>
    </row>
    <row r="29930" spans="15:17">
      <c r="O29930" s="55"/>
      <c r="P29930" s="63"/>
      <c r="Q29930" s="63"/>
    </row>
    <row r="29931" spans="15:17">
      <c r="O29931" s="55"/>
      <c r="P29931" s="63"/>
      <c r="Q29931" s="63"/>
    </row>
    <row r="29932" spans="15:17">
      <c r="O29932" s="55"/>
      <c r="P29932" s="63"/>
      <c r="Q29932" s="63"/>
    </row>
    <row r="29933" spans="15:17">
      <c r="O29933" s="55"/>
      <c r="P29933" s="63"/>
      <c r="Q29933" s="63"/>
    </row>
    <row r="29934" spans="15:17">
      <c r="O29934" s="55"/>
      <c r="P29934" s="63"/>
      <c r="Q29934" s="63"/>
    </row>
    <row r="29935" spans="15:17">
      <c r="O29935" s="55"/>
      <c r="P29935" s="63"/>
      <c r="Q29935" s="63"/>
    </row>
    <row r="29936" spans="15:17">
      <c r="O29936" s="55"/>
      <c r="P29936" s="63"/>
      <c r="Q29936" s="63"/>
    </row>
    <row r="29937" spans="15:17">
      <c r="O29937" s="55"/>
      <c r="P29937" s="63"/>
      <c r="Q29937" s="63"/>
    </row>
    <row r="29938" spans="15:17">
      <c r="O29938" s="55"/>
      <c r="P29938" s="63"/>
      <c r="Q29938" s="63"/>
    </row>
    <row r="29939" spans="15:17">
      <c r="O29939" s="55"/>
      <c r="P29939" s="63"/>
      <c r="Q29939" s="63"/>
    </row>
    <row r="29940" spans="15:17">
      <c r="O29940" s="55"/>
      <c r="P29940" s="63"/>
      <c r="Q29940" s="63"/>
    </row>
    <row r="29941" spans="15:17">
      <c r="O29941" s="55"/>
      <c r="P29941" s="63"/>
      <c r="Q29941" s="63"/>
    </row>
    <row r="29942" spans="15:17">
      <c r="O29942" s="55"/>
      <c r="P29942" s="63"/>
      <c r="Q29942" s="63"/>
    </row>
    <row r="29943" spans="15:17">
      <c r="O29943" s="55"/>
      <c r="P29943" s="63"/>
      <c r="Q29943" s="63"/>
    </row>
    <row r="29944" spans="15:17">
      <c r="O29944" s="55"/>
      <c r="P29944" s="63"/>
      <c r="Q29944" s="63"/>
    </row>
    <row r="29945" spans="15:17">
      <c r="O29945" s="55"/>
      <c r="P29945" s="63"/>
      <c r="Q29945" s="63"/>
    </row>
    <row r="29946" spans="15:17">
      <c r="O29946" s="55"/>
      <c r="P29946" s="63"/>
      <c r="Q29946" s="63"/>
    </row>
    <row r="29947" spans="15:17">
      <c r="P29947" s="63"/>
      <c r="Q29947" s="63"/>
    </row>
    <row r="29948" spans="15:17">
      <c r="P29948" s="63"/>
      <c r="Q29948" s="63"/>
    </row>
    <row r="29949" spans="15:17">
      <c r="P29949" s="63"/>
      <c r="Q29949" s="63"/>
    </row>
    <row r="29950" spans="15:17">
      <c r="P29950" s="63"/>
      <c r="Q29950" s="63"/>
    </row>
    <row r="29951" spans="15:17">
      <c r="P29951" s="63"/>
      <c r="Q29951" s="63"/>
    </row>
    <row r="29952" spans="15:17">
      <c r="P29952" s="63"/>
      <c r="Q29952" s="63"/>
    </row>
    <row r="29953" spans="16:17">
      <c r="P29953" s="63"/>
      <c r="Q29953" s="63"/>
    </row>
    <row r="29954" spans="16:17">
      <c r="P29954" s="63"/>
      <c r="Q29954" s="63"/>
    </row>
    <row r="29955" spans="16:17">
      <c r="P29955" s="63"/>
      <c r="Q29955" s="63"/>
    </row>
    <row r="29956" spans="16:17">
      <c r="P29956" s="63"/>
      <c r="Q29956" s="63"/>
    </row>
    <row r="29957" spans="16:17">
      <c r="P29957" s="63"/>
      <c r="Q29957" s="63"/>
    </row>
    <row r="29958" spans="16:17">
      <c r="P29958" s="63"/>
      <c r="Q29958" s="63"/>
    </row>
    <row r="29959" spans="16:17">
      <c r="P29959" s="63"/>
      <c r="Q29959" s="63"/>
    </row>
    <row r="29960" spans="16:17">
      <c r="P29960" s="63"/>
      <c r="Q29960" s="63"/>
    </row>
    <row r="29961" spans="16:17">
      <c r="P29961" s="63"/>
      <c r="Q29961" s="63"/>
    </row>
    <row r="29962" spans="16:17">
      <c r="P29962" s="63"/>
      <c r="Q29962" s="63"/>
    </row>
    <row r="29963" spans="16:17">
      <c r="P29963" s="63"/>
      <c r="Q29963" s="63"/>
    </row>
    <row r="29964" spans="16:17">
      <c r="P29964" s="63"/>
      <c r="Q29964" s="63"/>
    </row>
    <row r="29965" spans="16:17">
      <c r="P29965" s="63"/>
      <c r="Q29965" s="63"/>
    </row>
    <row r="29966" spans="16:17">
      <c r="P29966" s="63"/>
      <c r="Q29966" s="63"/>
    </row>
    <row r="29967" spans="16:17">
      <c r="P29967" s="63"/>
      <c r="Q29967" s="63"/>
    </row>
    <row r="29968" spans="16:17">
      <c r="P29968" s="63"/>
      <c r="Q29968" s="63"/>
    </row>
    <row r="29969" spans="16:17">
      <c r="P29969" s="63"/>
      <c r="Q29969" s="63"/>
    </row>
    <row r="29970" spans="16:17">
      <c r="P29970" s="63"/>
      <c r="Q29970" s="63"/>
    </row>
    <row r="29971" spans="16:17">
      <c r="P29971" s="63"/>
      <c r="Q29971" s="63"/>
    </row>
    <row r="29972" spans="16:17">
      <c r="P29972" s="63"/>
      <c r="Q29972" s="63"/>
    </row>
    <row r="29973" spans="16:17">
      <c r="P29973" s="63"/>
      <c r="Q29973" s="63"/>
    </row>
    <row r="29974" spans="16:17">
      <c r="P29974" s="63"/>
      <c r="Q29974" s="63"/>
    </row>
    <row r="29975" spans="16:17">
      <c r="P29975" s="63"/>
      <c r="Q29975" s="63"/>
    </row>
    <row r="29976" spans="16:17">
      <c r="P29976" s="63"/>
      <c r="Q29976" s="63"/>
    </row>
    <row r="29977" spans="16:17">
      <c r="P29977" s="63"/>
      <c r="Q29977" s="63"/>
    </row>
    <row r="29978" spans="16:17">
      <c r="P29978" s="63"/>
      <c r="Q29978" s="63"/>
    </row>
    <row r="29979" spans="16:17">
      <c r="P29979" s="63"/>
      <c r="Q29979" s="63"/>
    </row>
    <row r="29980" spans="16:17">
      <c r="P29980" s="63"/>
      <c r="Q29980" s="63"/>
    </row>
    <row r="29981" spans="16:17">
      <c r="P29981" s="63"/>
      <c r="Q29981" s="63"/>
    </row>
    <row r="29982" spans="16:17">
      <c r="P29982" s="63"/>
      <c r="Q29982" s="63"/>
    </row>
    <row r="29983" spans="16:17">
      <c r="P29983" s="63"/>
      <c r="Q29983" s="63"/>
    </row>
    <row r="29984" spans="16:17">
      <c r="P29984" s="63"/>
      <c r="Q29984" s="63"/>
    </row>
    <row r="29985" spans="16:17">
      <c r="P29985" s="63"/>
      <c r="Q29985" s="63"/>
    </row>
    <row r="29986" spans="16:17">
      <c r="P29986" s="63"/>
      <c r="Q29986" s="63"/>
    </row>
    <row r="29987" spans="16:17">
      <c r="P29987" s="63"/>
      <c r="Q29987" s="63"/>
    </row>
    <row r="29988" spans="16:17">
      <c r="P29988" s="63"/>
      <c r="Q29988" s="63"/>
    </row>
    <row r="29989" spans="16:17">
      <c r="P29989" s="63"/>
      <c r="Q29989" s="63"/>
    </row>
    <row r="29990" spans="16:17">
      <c r="P29990" s="63"/>
      <c r="Q29990" s="63"/>
    </row>
    <row r="29991" spans="16:17">
      <c r="P29991" s="63"/>
      <c r="Q29991" s="63"/>
    </row>
    <row r="29992" spans="16:17">
      <c r="P29992" s="63"/>
      <c r="Q29992" s="63"/>
    </row>
    <row r="29993" spans="16:17">
      <c r="P29993" s="63"/>
      <c r="Q29993" s="63"/>
    </row>
    <row r="29994" spans="16:17">
      <c r="P29994" s="63"/>
      <c r="Q29994" s="63"/>
    </row>
    <row r="29995" spans="16:17">
      <c r="P29995" s="63"/>
      <c r="Q29995" s="63"/>
    </row>
    <row r="29996" spans="16:17">
      <c r="P29996" s="63"/>
      <c r="Q29996" s="63"/>
    </row>
    <row r="29997" spans="16:17">
      <c r="P29997" s="63"/>
      <c r="Q29997" s="63"/>
    </row>
    <row r="29998" spans="16:17">
      <c r="P29998" s="63"/>
      <c r="Q29998" s="63"/>
    </row>
    <row r="29999" spans="16:17">
      <c r="P29999" s="63"/>
      <c r="Q29999" s="63"/>
    </row>
    <row r="30000" spans="16:17">
      <c r="P30000" s="63"/>
      <c r="Q30000" s="63"/>
    </row>
    <row r="30001" spans="16:17">
      <c r="P30001" s="63"/>
      <c r="Q30001" s="63"/>
    </row>
    <row r="30002" spans="16:17">
      <c r="P30002" s="63"/>
      <c r="Q30002" s="63"/>
    </row>
    <row r="30003" spans="16:17">
      <c r="P30003" s="63"/>
      <c r="Q30003" s="63"/>
    </row>
    <row r="30004" spans="16:17">
      <c r="P30004" s="63"/>
      <c r="Q30004" s="63"/>
    </row>
    <row r="30005" spans="16:17">
      <c r="P30005" s="63"/>
      <c r="Q30005" s="63"/>
    </row>
    <row r="30006" spans="16:17">
      <c r="P30006" s="63"/>
      <c r="Q30006" s="63"/>
    </row>
    <row r="30007" spans="16:17">
      <c r="P30007" s="63"/>
      <c r="Q30007" s="63"/>
    </row>
    <row r="30008" spans="16:17">
      <c r="P30008" s="63"/>
      <c r="Q30008" s="63"/>
    </row>
    <row r="30009" spans="16:17">
      <c r="P30009" s="63"/>
      <c r="Q30009" s="63"/>
    </row>
    <row r="30010" spans="16:17">
      <c r="P30010" s="63"/>
      <c r="Q30010" s="63"/>
    </row>
    <row r="30011" spans="16:17">
      <c r="P30011" s="63"/>
      <c r="Q30011" s="63"/>
    </row>
    <row r="30012" spans="16:17">
      <c r="P30012" s="63"/>
      <c r="Q30012" s="63"/>
    </row>
    <row r="30013" spans="16:17">
      <c r="P30013" s="63"/>
      <c r="Q30013" s="63"/>
    </row>
    <row r="30014" spans="16:17">
      <c r="P30014" s="63"/>
      <c r="Q30014" s="63"/>
    </row>
    <row r="30015" spans="16:17">
      <c r="P30015" s="63"/>
      <c r="Q30015" s="63"/>
    </row>
    <row r="30016" spans="16:17">
      <c r="P30016" s="63"/>
      <c r="Q30016" s="63"/>
    </row>
    <row r="30017" spans="16:17">
      <c r="P30017" s="63"/>
      <c r="Q30017" s="63"/>
    </row>
    <row r="30018" spans="16:17">
      <c r="P30018" s="63"/>
      <c r="Q30018" s="63"/>
    </row>
    <row r="30019" spans="16:17">
      <c r="P30019" s="63"/>
      <c r="Q30019" s="63"/>
    </row>
    <row r="30020" spans="16:17">
      <c r="P30020" s="63"/>
      <c r="Q30020" s="63"/>
    </row>
    <row r="30021" spans="16:17">
      <c r="P30021" s="63"/>
      <c r="Q30021" s="63"/>
    </row>
    <row r="30022" spans="16:17">
      <c r="P30022" s="63"/>
      <c r="Q30022" s="63"/>
    </row>
    <row r="30023" spans="16:17">
      <c r="P30023" s="63"/>
      <c r="Q30023" s="63"/>
    </row>
    <row r="30024" spans="16:17">
      <c r="P30024" s="63"/>
      <c r="Q30024" s="63"/>
    </row>
    <row r="30025" spans="16:17">
      <c r="P30025" s="63"/>
      <c r="Q30025" s="63"/>
    </row>
    <row r="30026" spans="16:17">
      <c r="P30026" s="63"/>
      <c r="Q30026" s="63"/>
    </row>
    <row r="30027" spans="16:17">
      <c r="P30027" s="63"/>
      <c r="Q30027" s="63"/>
    </row>
    <row r="30028" spans="16:17">
      <c r="P30028" s="63"/>
      <c r="Q30028" s="63"/>
    </row>
    <row r="30029" spans="16:17">
      <c r="P30029" s="63"/>
      <c r="Q30029" s="63"/>
    </row>
    <row r="30030" spans="16:17">
      <c r="P30030" s="63"/>
      <c r="Q30030" s="63"/>
    </row>
    <row r="30031" spans="16:17">
      <c r="P30031" s="63"/>
      <c r="Q30031" s="63"/>
    </row>
    <row r="30032" spans="16:17">
      <c r="P30032" s="63"/>
      <c r="Q30032" s="63"/>
    </row>
    <row r="30033" spans="16:17">
      <c r="P30033" s="63"/>
      <c r="Q30033" s="63"/>
    </row>
    <row r="30034" spans="16:17">
      <c r="P30034" s="63"/>
      <c r="Q30034" s="63"/>
    </row>
    <row r="30035" spans="16:17">
      <c r="P30035" s="63"/>
      <c r="Q30035" s="63"/>
    </row>
    <row r="30036" spans="16:17">
      <c r="P30036" s="63"/>
      <c r="Q30036" s="63"/>
    </row>
    <row r="30037" spans="16:17">
      <c r="P30037" s="63"/>
      <c r="Q30037" s="63"/>
    </row>
    <row r="30038" spans="16:17">
      <c r="P30038" s="63"/>
      <c r="Q30038" s="63"/>
    </row>
    <row r="30039" spans="16:17">
      <c r="P30039" s="63"/>
      <c r="Q30039" s="63"/>
    </row>
    <row r="30040" spans="16:17">
      <c r="P30040" s="63"/>
      <c r="Q30040" s="63"/>
    </row>
    <row r="30041" spans="16:17">
      <c r="P30041" s="63"/>
      <c r="Q30041" s="63"/>
    </row>
    <row r="30042" spans="16:17">
      <c r="P30042" s="63"/>
      <c r="Q30042" s="63"/>
    </row>
    <row r="30043" spans="16:17">
      <c r="P30043" s="63"/>
      <c r="Q30043" s="63"/>
    </row>
    <row r="30044" spans="16:17">
      <c r="P30044" s="63"/>
      <c r="Q30044" s="63"/>
    </row>
    <row r="30045" spans="16:17">
      <c r="P30045" s="63"/>
      <c r="Q30045" s="63"/>
    </row>
    <row r="30046" spans="16:17">
      <c r="P30046" s="63"/>
      <c r="Q30046" s="63"/>
    </row>
    <row r="30047" spans="16:17">
      <c r="P30047" s="63"/>
      <c r="Q30047" s="63"/>
    </row>
    <row r="30048" spans="16:17">
      <c r="P30048" s="63"/>
      <c r="Q30048" s="63"/>
    </row>
    <row r="30049" spans="16:17">
      <c r="P30049" s="63"/>
      <c r="Q30049" s="63"/>
    </row>
    <row r="30050" spans="16:17">
      <c r="P30050" s="63"/>
      <c r="Q30050" s="63"/>
    </row>
    <row r="30051" spans="16:17">
      <c r="P30051" s="63"/>
      <c r="Q30051" s="63"/>
    </row>
    <row r="30052" spans="16:17">
      <c r="P30052" s="63"/>
      <c r="Q30052" s="63"/>
    </row>
    <row r="30053" spans="16:17">
      <c r="P30053" s="63"/>
      <c r="Q30053" s="63"/>
    </row>
    <row r="30054" spans="16:17">
      <c r="P30054" s="63"/>
      <c r="Q30054" s="63"/>
    </row>
    <row r="30055" spans="16:17">
      <c r="P30055" s="63"/>
      <c r="Q30055" s="63"/>
    </row>
    <row r="30056" spans="16:17">
      <c r="P30056" s="63"/>
      <c r="Q30056" s="63"/>
    </row>
    <row r="30057" spans="16:17">
      <c r="P30057" s="63"/>
      <c r="Q30057" s="63"/>
    </row>
    <row r="30058" spans="16:17">
      <c r="P30058" s="63"/>
      <c r="Q30058" s="63"/>
    </row>
    <row r="30059" spans="16:17">
      <c r="P30059" s="63"/>
      <c r="Q30059" s="63"/>
    </row>
    <row r="30060" spans="16:17">
      <c r="P30060" s="63"/>
      <c r="Q30060" s="63"/>
    </row>
    <row r="30061" spans="16:17">
      <c r="P30061" s="63"/>
      <c r="Q30061" s="63"/>
    </row>
    <row r="30062" spans="16:17">
      <c r="P30062" s="63"/>
      <c r="Q30062" s="63"/>
    </row>
    <row r="30063" spans="16:17">
      <c r="P30063" s="63"/>
      <c r="Q30063" s="63"/>
    </row>
    <row r="30064" spans="16:17">
      <c r="P30064" s="63"/>
      <c r="Q30064" s="63"/>
    </row>
    <row r="30065" spans="16:17">
      <c r="P30065" s="63"/>
      <c r="Q30065" s="63"/>
    </row>
    <row r="30066" spans="16:17">
      <c r="P30066" s="63"/>
      <c r="Q30066" s="63"/>
    </row>
    <row r="30067" spans="16:17">
      <c r="P30067" s="63"/>
      <c r="Q30067" s="63"/>
    </row>
    <row r="30068" spans="16:17">
      <c r="P30068" s="63"/>
      <c r="Q30068" s="63"/>
    </row>
    <row r="30069" spans="16:17">
      <c r="P30069" s="63"/>
      <c r="Q30069" s="63"/>
    </row>
    <row r="30070" spans="16:17">
      <c r="P30070" s="63"/>
      <c r="Q30070" s="63"/>
    </row>
    <row r="30071" spans="16:17">
      <c r="P30071" s="63"/>
      <c r="Q30071" s="63"/>
    </row>
    <row r="30072" spans="16:17">
      <c r="P30072" s="63"/>
      <c r="Q30072" s="63"/>
    </row>
    <row r="30073" spans="16:17">
      <c r="P30073" s="63"/>
      <c r="Q30073" s="63"/>
    </row>
    <row r="30074" spans="16:17">
      <c r="P30074" s="63"/>
      <c r="Q30074" s="63"/>
    </row>
    <row r="30075" spans="16:17">
      <c r="P30075" s="63"/>
      <c r="Q30075" s="63"/>
    </row>
    <row r="30076" spans="16:17">
      <c r="P30076" s="63"/>
      <c r="Q30076" s="63"/>
    </row>
    <row r="30077" spans="16:17">
      <c r="P30077" s="63"/>
      <c r="Q30077" s="63"/>
    </row>
    <row r="30078" spans="16:17">
      <c r="P30078" s="63"/>
      <c r="Q30078" s="63"/>
    </row>
    <row r="30079" spans="16:17">
      <c r="P30079" s="63"/>
      <c r="Q30079" s="63"/>
    </row>
    <row r="30080" spans="16:17">
      <c r="P30080" s="63"/>
      <c r="Q30080" s="63"/>
    </row>
    <row r="30081" spans="16:17">
      <c r="P30081" s="63"/>
      <c r="Q30081" s="63"/>
    </row>
    <row r="30082" spans="16:17">
      <c r="P30082" s="63"/>
      <c r="Q30082" s="63"/>
    </row>
    <row r="30083" spans="16:17">
      <c r="P30083" s="63"/>
      <c r="Q30083" s="63"/>
    </row>
    <row r="30084" spans="16:17">
      <c r="P30084" s="63"/>
      <c r="Q30084" s="63"/>
    </row>
    <row r="30085" spans="16:17">
      <c r="P30085" s="63"/>
      <c r="Q30085" s="63"/>
    </row>
    <row r="30086" spans="16:17">
      <c r="P30086" s="63"/>
      <c r="Q30086" s="63"/>
    </row>
    <row r="30087" spans="16:17">
      <c r="P30087" s="63"/>
      <c r="Q30087" s="63"/>
    </row>
    <row r="30088" spans="16:17">
      <c r="P30088" s="63"/>
      <c r="Q30088" s="63"/>
    </row>
    <row r="30089" spans="16:17">
      <c r="P30089" s="63"/>
      <c r="Q30089" s="63"/>
    </row>
    <row r="30090" spans="16:17">
      <c r="P30090" s="63"/>
      <c r="Q30090" s="63"/>
    </row>
    <row r="30091" spans="16:17">
      <c r="P30091" s="63"/>
      <c r="Q30091" s="63"/>
    </row>
    <row r="30092" spans="16:17">
      <c r="P30092" s="63"/>
      <c r="Q30092" s="63"/>
    </row>
    <row r="30093" spans="16:17">
      <c r="P30093" s="63"/>
      <c r="Q30093" s="63"/>
    </row>
    <row r="30094" spans="16:17">
      <c r="P30094" s="63"/>
      <c r="Q30094" s="63"/>
    </row>
    <row r="30095" spans="16:17">
      <c r="P30095" s="63"/>
      <c r="Q30095" s="63"/>
    </row>
    <row r="30096" spans="16:17">
      <c r="P30096" s="63"/>
      <c r="Q30096" s="63"/>
    </row>
    <row r="30097" spans="16:17">
      <c r="P30097" s="63"/>
      <c r="Q30097" s="63"/>
    </row>
    <row r="30098" spans="16:17">
      <c r="P30098" s="63"/>
      <c r="Q30098" s="63"/>
    </row>
    <row r="30099" spans="16:17">
      <c r="P30099" s="63"/>
      <c r="Q30099" s="63"/>
    </row>
    <row r="30100" spans="16:17">
      <c r="P30100" s="63"/>
      <c r="Q30100" s="63"/>
    </row>
    <row r="30101" spans="16:17">
      <c r="P30101" s="63"/>
      <c r="Q30101" s="63"/>
    </row>
    <row r="30102" spans="16:17">
      <c r="P30102" s="63"/>
      <c r="Q30102" s="63"/>
    </row>
    <row r="30103" spans="16:17">
      <c r="P30103" s="63"/>
      <c r="Q30103" s="63"/>
    </row>
    <row r="30104" spans="16:17">
      <c r="P30104" s="63"/>
      <c r="Q30104" s="63"/>
    </row>
    <row r="30105" spans="16:17">
      <c r="P30105" s="63"/>
      <c r="Q30105" s="63"/>
    </row>
    <row r="30106" spans="16:17">
      <c r="P30106" s="63"/>
      <c r="Q30106" s="63"/>
    </row>
    <row r="30107" spans="16:17">
      <c r="P30107" s="63"/>
      <c r="Q30107" s="63"/>
    </row>
    <row r="30108" spans="16:17">
      <c r="P30108" s="63"/>
      <c r="Q30108" s="63"/>
    </row>
    <row r="30109" spans="16:17">
      <c r="P30109" s="63"/>
      <c r="Q30109" s="63"/>
    </row>
    <row r="30110" spans="16:17">
      <c r="P30110" s="63"/>
      <c r="Q30110" s="63"/>
    </row>
    <row r="30111" spans="16:17">
      <c r="P30111" s="63"/>
      <c r="Q30111" s="63"/>
    </row>
    <row r="30112" spans="16:17">
      <c r="P30112" s="63"/>
      <c r="Q30112" s="63"/>
    </row>
    <row r="30113" spans="16:17">
      <c r="P30113" s="63"/>
      <c r="Q30113" s="63"/>
    </row>
    <row r="30114" spans="16:17">
      <c r="P30114" s="63"/>
      <c r="Q30114" s="63"/>
    </row>
    <row r="30115" spans="16:17">
      <c r="P30115" s="63"/>
      <c r="Q30115" s="63"/>
    </row>
    <row r="30116" spans="16:17">
      <c r="P30116" s="63"/>
      <c r="Q30116" s="63"/>
    </row>
    <row r="30117" spans="16:17">
      <c r="P30117" s="63"/>
      <c r="Q30117" s="63"/>
    </row>
    <row r="30118" spans="16:17">
      <c r="P30118" s="63"/>
      <c r="Q30118" s="63"/>
    </row>
    <row r="30119" spans="16:17">
      <c r="P30119" s="63"/>
      <c r="Q30119" s="63"/>
    </row>
    <row r="30120" spans="16:17">
      <c r="P30120" s="63"/>
      <c r="Q30120" s="63"/>
    </row>
    <row r="30121" spans="16:17">
      <c r="P30121" s="63"/>
      <c r="Q30121" s="63"/>
    </row>
    <row r="30122" spans="16:17">
      <c r="P30122" s="63"/>
      <c r="Q30122" s="63"/>
    </row>
    <row r="30123" spans="16:17">
      <c r="P30123" s="63"/>
      <c r="Q30123" s="63"/>
    </row>
    <row r="30124" spans="16:17">
      <c r="P30124" s="63"/>
      <c r="Q30124" s="63"/>
    </row>
    <row r="30125" spans="16:17">
      <c r="P30125" s="63"/>
      <c r="Q30125" s="63"/>
    </row>
    <row r="30126" spans="16:17">
      <c r="P30126" s="63"/>
      <c r="Q30126" s="63"/>
    </row>
    <row r="30127" spans="16:17">
      <c r="P30127" s="63"/>
      <c r="Q30127" s="63"/>
    </row>
    <row r="30128" spans="16:17">
      <c r="P30128" s="63"/>
      <c r="Q30128" s="63"/>
    </row>
    <row r="30129" spans="16:17">
      <c r="P30129" s="63"/>
      <c r="Q30129" s="63"/>
    </row>
    <row r="30130" spans="16:17">
      <c r="P30130" s="63"/>
      <c r="Q30130" s="63"/>
    </row>
    <row r="30131" spans="16:17">
      <c r="P30131" s="63"/>
      <c r="Q30131" s="63"/>
    </row>
    <row r="30132" spans="16:17">
      <c r="P30132" s="63"/>
      <c r="Q30132" s="63"/>
    </row>
    <row r="30133" spans="16:17">
      <c r="P30133" s="63"/>
      <c r="Q30133" s="63"/>
    </row>
    <row r="30134" spans="16:17">
      <c r="P30134" s="63"/>
      <c r="Q30134" s="63"/>
    </row>
    <row r="30135" spans="16:17">
      <c r="P30135" s="63"/>
      <c r="Q30135" s="63"/>
    </row>
    <row r="30136" spans="16:17">
      <c r="P30136" s="63"/>
      <c r="Q30136" s="63"/>
    </row>
    <row r="30137" spans="16:17">
      <c r="P30137" s="63"/>
      <c r="Q30137" s="63"/>
    </row>
    <row r="30138" spans="16:17">
      <c r="P30138" s="63"/>
      <c r="Q30138" s="63"/>
    </row>
    <row r="30139" spans="16:17">
      <c r="P30139" s="63"/>
      <c r="Q30139" s="63"/>
    </row>
    <row r="30140" spans="16:17">
      <c r="P30140" s="63"/>
      <c r="Q30140" s="63"/>
    </row>
    <row r="30141" spans="16:17">
      <c r="P30141" s="63"/>
      <c r="Q30141" s="63"/>
    </row>
    <row r="30142" spans="16:17">
      <c r="P30142" s="63"/>
      <c r="Q30142" s="63"/>
    </row>
    <row r="30143" spans="16:17">
      <c r="P30143" s="63"/>
      <c r="Q30143" s="63"/>
    </row>
    <row r="30144" spans="16:17">
      <c r="P30144" s="63"/>
      <c r="Q30144" s="63"/>
    </row>
    <row r="30145" spans="16:17">
      <c r="P30145" s="63"/>
      <c r="Q30145" s="63"/>
    </row>
    <row r="30146" spans="16:17">
      <c r="P30146" s="63"/>
      <c r="Q30146" s="63"/>
    </row>
    <row r="30147" spans="16:17">
      <c r="P30147" s="63"/>
      <c r="Q30147" s="63"/>
    </row>
    <row r="30148" spans="16:17">
      <c r="P30148" s="63"/>
      <c r="Q30148" s="63"/>
    </row>
    <row r="30149" spans="16:17">
      <c r="P30149" s="63"/>
      <c r="Q30149" s="63"/>
    </row>
    <row r="30150" spans="16:17">
      <c r="P30150" s="63"/>
      <c r="Q30150" s="63"/>
    </row>
    <row r="30151" spans="16:17">
      <c r="P30151" s="63"/>
      <c r="Q30151" s="63"/>
    </row>
    <row r="30152" spans="16:17">
      <c r="P30152" s="63"/>
      <c r="Q30152" s="63"/>
    </row>
    <row r="30153" spans="16:17">
      <c r="P30153" s="63"/>
      <c r="Q30153" s="63"/>
    </row>
    <row r="30154" spans="16:17">
      <c r="P30154" s="63"/>
      <c r="Q30154" s="63"/>
    </row>
    <row r="30155" spans="16:17">
      <c r="P30155" s="63"/>
      <c r="Q30155" s="63"/>
    </row>
    <row r="30156" spans="16:17">
      <c r="P30156" s="63"/>
      <c r="Q30156" s="63"/>
    </row>
    <row r="30157" spans="16:17">
      <c r="P30157" s="63"/>
      <c r="Q30157" s="63"/>
    </row>
    <row r="30158" spans="16:17">
      <c r="P30158" s="63"/>
      <c r="Q30158" s="63"/>
    </row>
    <row r="30159" spans="16:17">
      <c r="P30159" s="63"/>
      <c r="Q30159" s="63"/>
    </row>
    <row r="30160" spans="16:17">
      <c r="P30160" s="63"/>
      <c r="Q30160" s="63"/>
    </row>
    <row r="30161" spans="16:17">
      <c r="P30161" s="63"/>
      <c r="Q30161" s="63"/>
    </row>
    <row r="30162" spans="16:17">
      <c r="P30162" s="63"/>
      <c r="Q30162" s="63"/>
    </row>
    <row r="30163" spans="16:17">
      <c r="P30163" s="63"/>
      <c r="Q30163" s="63"/>
    </row>
    <row r="30164" spans="16:17">
      <c r="P30164" s="63"/>
      <c r="Q30164" s="63"/>
    </row>
    <row r="30165" spans="16:17">
      <c r="P30165" s="63"/>
      <c r="Q30165" s="63"/>
    </row>
    <row r="30166" spans="16:17">
      <c r="P30166" s="63"/>
      <c r="Q30166" s="63"/>
    </row>
    <row r="30167" spans="16:17">
      <c r="P30167" s="63"/>
      <c r="Q30167" s="63"/>
    </row>
    <row r="30168" spans="16:17">
      <c r="P30168" s="63"/>
      <c r="Q30168" s="63"/>
    </row>
    <row r="30169" spans="16:17">
      <c r="P30169" s="63"/>
      <c r="Q30169" s="63"/>
    </row>
    <row r="30170" spans="16:17">
      <c r="P30170" s="63"/>
      <c r="Q30170" s="63"/>
    </row>
    <row r="30171" spans="16:17">
      <c r="P30171" s="63"/>
      <c r="Q30171" s="63"/>
    </row>
    <row r="30172" spans="16:17">
      <c r="P30172" s="63"/>
      <c r="Q30172" s="63"/>
    </row>
    <row r="30173" spans="16:17">
      <c r="P30173" s="63"/>
      <c r="Q30173" s="63"/>
    </row>
    <row r="30174" spans="16:17">
      <c r="P30174" s="63"/>
      <c r="Q30174" s="63"/>
    </row>
    <row r="30175" spans="16:17">
      <c r="P30175" s="63"/>
      <c r="Q30175" s="63"/>
    </row>
    <row r="30176" spans="16:17">
      <c r="P30176" s="63"/>
      <c r="Q30176" s="63"/>
    </row>
    <row r="30177" spans="16:17">
      <c r="P30177" s="63"/>
      <c r="Q30177" s="63"/>
    </row>
    <row r="30178" spans="16:17">
      <c r="P30178" s="63"/>
      <c r="Q30178" s="63"/>
    </row>
    <row r="30179" spans="16:17">
      <c r="P30179" s="63"/>
      <c r="Q30179" s="63"/>
    </row>
    <row r="30180" spans="16:17">
      <c r="P30180" s="63"/>
      <c r="Q30180" s="63"/>
    </row>
    <row r="30181" spans="16:17">
      <c r="P30181" s="63"/>
      <c r="Q30181" s="63"/>
    </row>
    <row r="30182" spans="16:17">
      <c r="P30182" s="63"/>
      <c r="Q30182" s="63"/>
    </row>
    <row r="30183" spans="16:17">
      <c r="P30183" s="63"/>
      <c r="Q30183" s="63"/>
    </row>
    <row r="30184" spans="16:17">
      <c r="P30184" s="63"/>
      <c r="Q30184" s="63"/>
    </row>
    <row r="30185" spans="16:17">
      <c r="P30185" s="63"/>
      <c r="Q30185" s="63"/>
    </row>
    <row r="30186" spans="16:17">
      <c r="P30186" s="63"/>
      <c r="Q30186" s="63"/>
    </row>
    <row r="30187" spans="16:17">
      <c r="P30187" s="63"/>
      <c r="Q30187" s="63"/>
    </row>
    <row r="30188" spans="16:17">
      <c r="P30188" s="63"/>
      <c r="Q30188" s="63"/>
    </row>
    <row r="30189" spans="16:17">
      <c r="P30189" s="63"/>
      <c r="Q30189" s="63"/>
    </row>
    <row r="30190" spans="16:17">
      <c r="P30190" s="63"/>
      <c r="Q30190" s="63"/>
    </row>
    <row r="30191" spans="16:17">
      <c r="P30191" s="63"/>
      <c r="Q30191" s="63"/>
    </row>
    <row r="30192" spans="16:17">
      <c r="P30192" s="63"/>
      <c r="Q30192" s="63"/>
    </row>
    <row r="30193" spans="16:17">
      <c r="P30193" s="63"/>
      <c r="Q30193" s="63"/>
    </row>
    <row r="30194" spans="16:17">
      <c r="P30194" s="63"/>
      <c r="Q30194" s="63"/>
    </row>
    <row r="30195" spans="16:17">
      <c r="P30195" s="63"/>
      <c r="Q30195" s="63"/>
    </row>
    <row r="30196" spans="16:17">
      <c r="P30196" s="63"/>
      <c r="Q30196" s="63"/>
    </row>
    <row r="30197" spans="16:17">
      <c r="P30197" s="63"/>
      <c r="Q30197" s="63"/>
    </row>
    <row r="30198" spans="16:17">
      <c r="P30198" s="63"/>
      <c r="Q30198" s="63"/>
    </row>
    <row r="30199" spans="16:17">
      <c r="P30199" s="63"/>
      <c r="Q30199" s="63"/>
    </row>
    <row r="30200" spans="16:17">
      <c r="P30200" s="63"/>
      <c r="Q30200" s="63"/>
    </row>
    <row r="30201" spans="16:17">
      <c r="P30201" s="63"/>
      <c r="Q30201" s="63"/>
    </row>
    <row r="30202" spans="16:17">
      <c r="P30202" s="63"/>
      <c r="Q30202" s="63"/>
    </row>
    <row r="30203" spans="16:17">
      <c r="P30203" s="63"/>
      <c r="Q30203" s="63"/>
    </row>
    <row r="30204" spans="16:17">
      <c r="P30204" s="63"/>
      <c r="Q30204" s="63"/>
    </row>
    <row r="30205" spans="16:17">
      <c r="P30205" s="63"/>
      <c r="Q30205" s="63"/>
    </row>
    <row r="30206" spans="16:17">
      <c r="P30206" s="63"/>
      <c r="Q30206" s="63"/>
    </row>
    <row r="30207" spans="16:17">
      <c r="P30207" s="63"/>
      <c r="Q30207" s="63"/>
    </row>
    <row r="30208" spans="16:17">
      <c r="P30208" s="63"/>
      <c r="Q30208" s="63"/>
    </row>
    <row r="30209" spans="16:17">
      <c r="P30209" s="63"/>
      <c r="Q30209" s="63"/>
    </row>
    <row r="30210" spans="16:17">
      <c r="P30210" s="63"/>
      <c r="Q30210" s="63"/>
    </row>
    <row r="30211" spans="16:17">
      <c r="P30211" s="63"/>
      <c r="Q30211" s="63"/>
    </row>
    <row r="30212" spans="16:17">
      <c r="P30212" s="63"/>
      <c r="Q30212" s="63"/>
    </row>
    <row r="30213" spans="16:17">
      <c r="P30213" s="63"/>
      <c r="Q30213" s="63"/>
    </row>
    <row r="30214" spans="16:17">
      <c r="P30214" s="63"/>
      <c r="Q30214" s="63"/>
    </row>
    <row r="30215" spans="16:17">
      <c r="P30215" s="63"/>
      <c r="Q30215" s="63"/>
    </row>
    <row r="30216" spans="16:17">
      <c r="P30216" s="63"/>
      <c r="Q30216" s="63"/>
    </row>
    <row r="30217" spans="16:17">
      <c r="P30217" s="63"/>
      <c r="Q30217" s="63"/>
    </row>
    <row r="30218" spans="16:17">
      <c r="P30218" s="63"/>
      <c r="Q30218" s="63"/>
    </row>
    <row r="30219" spans="16:17">
      <c r="P30219" s="63"/>
      <c r="Q30219" s="63"/>
    </row>
    <row r="30220" spans="16:17">
      <c r="P30220" s="63"/>
      <c r="Q30220" s="63"/>
    </row>
    <row r="30221" spans="16:17">
      <c r="P30221" s="63"/>
      <c r="Q30221" s="63"/>
    </row>
    <row r="30222" spans="16:17">
      <c r="P30222" s="63"/>
      <c r="Q30222" s="63"/>
    </row>
    <row r="30223" spans="16:17">
      <c r="P30223" s="63"/>
      <c r="Q30223" s="63"/>
    </row>
    <row r="30224" spans="16:17">
      <c r="P30224" s="63"/>
      <c r="Q30224" s="63"/>
    </row>
    <row r="30225" spans="16:17">
      <c r="P30225" s="63"/>
      <c r="Q30225" s="63"/>
    </row>
    <row r="30226" spans="16:17">
      <c r="P30226" s="63"/>
      <c r="Q30226" s="63"/>
    </row>
    <row r="30227" spans="16:17">
      <c r="P30227" s="63"/>
      <c r="Q30227" s="63"/>
    </row>
    <row r="30228" spans="16:17">
      <c r="P30228" s="63"/>
      <c r="Q30228" s="63"/>
    </row>
    <row r="30229" spans="16:17">
      <c r="P30229" s="63"/>
      <c r="Q30229" s="63"/>
    </row>
    <row r="30230" spans="16:17">
      <c r="P30230" s="63"/>
      <c r="Q30230" s="63"/>
    </row>
    <row r="30231" spans="16:17">
      <c r="P30231" s="63"/>
      <c r="Q30231" s="63"/>
    </row>
    <row r="30232" spans="16:17">
      <c r="P30232" s="63"/>
      <c r="Q30232" s="63"/>
    </row>
    <row r="30233" spans="16:17">
      <c r="P30233" s="63"/>
      <c r="Q30233" s="63"/>
    </row>
    <row r="30234" spans="16:17">
      <c r="P30234" s="63"/>
      <c r="Q30234" s="63"/>
    </row>
    <row r="30235" spans="16:17">
      <c r="P30235" s="63"/>
      <c r="Q30235" s="63"/>
    </row>
    <row r="30236" spans="16:17">
      <c r="P30236" s="63"/>
      <c r="Q30236" s="63"/>
    </row>
    <row r="30237" spans="16:17">
      <c r="P30237" s="63"/>
      <c r="Q30237" s="63"/>
    </row>
    <row r="30238" spans="16:17">
      <c r="P30238" s="63"/>
      <c r="Q30238" s="63"/>
    </row>
    <row r="30239" spans="16:17">
      <c r="P30239" s="63"/>
      <c r="Q30239" s="63"/>
    </row>
    <row r="30240" spans="16:17">
      <c r="P30240" s="63"/>
      <c r="Q30240" s="63"/>
    </row>
    <row r="30241" spans="16:17">
      <c r="P30241" s="63"/>
      <c r="Q30241" s="63"/>
    </row>
    <row r="30242" spans="16:17">
      <c r="P30242" s="63"/>
      <c r="Q30242" s="63"/>
    </row>
    <row r="30243" spans="16:17">
      <c r="P30243" s="63"/>
      <c r="Q30243" s="63"/>
    </row>
    <row r="30244" spans="16:17">
      <c r="P30244" s="63"/>
      <c r="Q30244" s="63"/>
    </row>
    <row r="30245" spans="16:17">
      <c r="P30245" s="63"/>
      <c r="Q30245" s="63"/>
    </row>
    <row r="30246" spans="16:17">
      <c r="P30246" s="63"/>
      <c r="Q30246" s="63"/>
    </row>
    <row r="30247" spans="16:17">
      <c r="P30247" s="63"/>
      <c r="Q30247" s="63"/>
    </row>
    <row r="30248" spans="16:17">
      <c r="P30248" s="63"/>
      <c r="Q30248" s="63"/>
    </row>
    <row r="30249" spans="16:17">
      <c r="P30249" s="63"/>
      <c r="Q30249" s="63"/>
    </row>
    <row r="30250" spans="16:17">
      <c r="P30250" s="63"/>
      <c r="Q30250" s="63"/>
    </row>
    <row r="30251" spans="16:17">
      <c r="P30251" s="63"/>
      <c r="Q30251" s="63"/>
    </row>
    <row r="30252" spans="16:17">
      <c r="P30252" s="63"/>
      <c r="Q30252" s="63"/>
    </row>
    <row r="30253" spans="16:17">
      <c r="P30253" s="63"/>
      <c r="Q30253" s="63"/>
    </row>
    <row r="30254" spans="16:17">
      <c r="P30254" s="63"/>
      <c r="Q30254" s="63"/>
    </row>
    <row r="30255" spans="16:17">
      <c r="P30255" s="63"/>
      <c r="Q30255" s="63"/>
    </row>
    <row r="30256" spans="16:17">
      <c r="P30256" s="63"/>
      <c r="Q30256" s="63"/>
    </row>
    <row r="30257" spans="16:17">
      <c r="P30257" s="63"/>
      <c r="Q30257" s="63"/>
    </row>
    <row r="30258" spans="16:17">
      <c r="P30258" s="63"/>
      <c r="Q30258" s="63"/>
    </row>
    <row r="30259" spans="16:17">
      <c r="P30259" s="63"/>
      <c r="Q30259" s="63"/>
    </row>
    <row r="30260" spans="16:17">
      <c r="P30260" s="63"/>
      <c r="Q30260" s="63"/>
    </row>
    <row r="30261" spans="16:17">
      <c r="P30261" s="63"/>
      <c r="Q30261" s="63"/>
    </row>
    <row r="30262" spans="16:17">
      <c r="P30262" s="63"/>
      <c r="Q30262" s="63"/>
    </row>
    <row r="30263" spans="16:17">
      <c r="P30263" s="63"/>
      <c r="Q30263" s="63"/>
    </row>
    <row r="30264" spans="16:17">
      <c r="P30264" s="63"/>
      <c r="Q30264" s="63"/>
    </row>
    <row r="30265" spans="16:17">
      <c r="P30265" s="63"/>
      <c r="Q30265" s="63"/>
    </row>
    <row r="30266" spans="16:17">
      <c r="P30266" s="63"/>
      <c r="Q30266" s="63"/>
    </row>
    <row r="30267" spans="16:17">
      <c r="P30267" s="63"/>
      <c r="Q30267" s="63"/>
    </row>
    <row r="30268" spans="16:17">
      <c r="P30268" s="63"/>
      <c r="Q30268" s="63"/>
    </row>
    <row r="30269" spans="16:17">
      <c r="P30269" s="63"/>
      <c r="Q30269" s="63"/>
    </row>
    <row r="30270" spans="16:17">
      <c r="P30270" s="63"/>
      <c r="Q30270" s="63"/>
    </row>
    <row r="30271" spans="16:17">
      <c r="P30271" s="63"/>
      <c r="Q30271" s="63"/>
    </row>
    <row r="30272" spans="16:17">
      <c r="P30272" s="63"/>
      <c r="Q30272" s="63"/>
    </row>
    <row r="30273" spans="16:17">
      <c r="P30273" s="63"/>
      <c r="Q30273" s="63"/>
    </row>
    <row r="30274" spans="16:17">
      <c r="P30274" s="63"/>
      <c r="Q30274" s="63"/>
    </row>
    <row r="30275" spans="16:17">
      <c r="P30275" s="63"/>
      <c r="Q30275" s="63"/>
    </row>
    <row r="30276" spans="16:17">
      <c r="P30276" s="63"/>
      <c r="Q30276" s="63"/>
    </row>
    <row r="30277" spans="16:17">
      <c r="P30277" s="63"/>
      <c r="Q30277" s="63"/>
    </row>
    <row r="30278" spans="16:17">
      <c r="P30278" s="63"/>
      <c r="Q30278" s="63"/>
    </row>
    <row r="30279" spans="16:17">
      <c r="P30279" s="63"/>
      <c r="Q30279" s="63"/>
    </row>
    <row r="30280" spans="16:17">
      <c r="P30280" s="63"/>
      <c r="Q30280" s="63"/>
    </row>
    <row r="30281" spans="16:17">
      <c r="P30281" s="63"/>
      <c r="Q30281" s="63"/>
    </row>
    <row r="30282" spans="16:17">
      <c r="P30282" s="63"/>
      <c r="Q30282" s="63"/>
    </row>
    <row r="30283" spans="16:17">
      <c r="P30283" s="63"/>
      <c r="Q30283" s="63"/>
    </row>
    <row r="30284" spans="16:17">
      <c r="P30284" s="63"/>
      <c r="Q30284" s="63"/>
    </row>
    <row r="30285" spans="16:17">
      <c r="P30285" s="63"/>
      <c r="Q30285" s="63"/>
    </row>
    <row r="30286" spans="16:17">
      <c r="P30286" s="63"/>
      <c r="Q30286" s="63"/>
    </row>
    <row r="30287" spans="16:17">
      <c r="P30287" s="63"/>
      <c r="Q30287" s="63"/>
    </row>
    <row r="30288" spans="16:17">
      <c r="P30288" s="63"/>
      <c r="Q30288" s="63"/>
    </row>
    <row r="30289" spans="16:17">
      <c r="P30289" s="63"/>
      <c r="Q30289" s="63"/>
    </row>
    <row r="30290" spans="16:17">
      <c r="P30290" s="63"/>
      <c r="Q30290" s="63"/>
    </row>
    <row r="30291" spans="16:17">
      <c r="P30291" s="63"/>
      <c r="Q30291" s="63"/>
    </row>
    <row r="30292" spans="16:17">
      <c r="P30292" s="63"/>
      <c r="Q30292" s="63"/>
    </row>
    <row r="30293" spans="16:17">
      <c r="P30293" s="63"/>
      <c r="Q30293" s="63"/>
    </row>
    <row r="30294" spans="16:17">
      <c r="P30294" s="63"/>
      <c r="Q30294" s="63"/>
    </row>
    <row r="30295" spans="16:17">
      <c r="P30295" s="63"/>
      <c r="Q30295" s="63"/>
    </row>
    <row r="30296" spans="16:17">
      <c r="P30296" s="63"/>
      <c r="Q30296" s="63"/>
    </row>
    <row r="30297" spans="16:17">
      <c r="P30297" s="63"/>
      <c r="Q30297" s="63"/>
    </row>
    <row r="30298" spans="16:17">
      <c r="P30298" s="63"/>
      <c r="Q30298" s="63"/>
    </row>
    <row r="30299" spans="16:17">
      <c r="P30299" s="63"/>
      <c r="Q30299" s="63"/>
    </row>
    <row r="30300" spans="16:17">
      <c r="P30300" s="63"/>
      <c r="Q30300" s="63"/>
    </row>
    <row r="30301" spans="16:17">
      <c r="P30301" s="63"/>
      <c r="Q30301" s="63"/>
    </row>
    <row r="30302" spans="16:17">
      <c r="P30302" s="63"/>
      <c r="Q30302" s="63"/>
    </row>
    <row r="30303" spans="16:17">
      <c r="P30303" s="63"/>
      <c r="Q30303" s="63"/>
    </row>
    <row r="30304" spans="16:17">
      <c r="P30304" s="63"/>
      <c r="Q30304" s="63"/>
    </row>
    <row r="30305" spans="16:17">
      <c r="P30305" s="63"/>
      <c r="Q30305" s="63"/>
    </row>
    <row r="30306" spans="16:17">
      <c r="P30306" s="63"/>
      <c r="Q30306" s="63"/>
    </row>
    <row r="30307" spans="16:17">
      <c r="P30307" s="63"/>
      <c r="Q30307" s="63"/>
    </row>
    <row r="30308" spans="16:17">
      <c r="P30308" s="63"/>
      <c r="Q30308" s="63"/>
    </row>
    <row r="30309" spans="16:17">
      <c r="P30309" s="63"/>
      <c r="Q30309" s="63"/>
    </row>
    <row r="30310" spans="16:17">
      <c r="P30310" s="63"/>
      <c r="Q30310" s="63"/>
    </row>
    <row r="30311" spans="16:17">
      <c r="P30311" s="63"/>
      <c r="Q30311" s="63"/>
    </row>
    <row r="30312" spans="16:17">
      <c r="P30312" s="63"/>
      <c r="Q30312" s="63"/>
    </row>
    <row r="30313" spans="16:17">
      <c r="P30313" s="63"/>
      <c r="Q30313" s="63"/>
    </row>
    <row r="30314" spans="16:17">
      <c r="P30314" s="63"/>
      <c r="Q30314" s="63"/>
    </row>
    <row r="30315" spans="16:17">
      <c r="P30315" s="63"/>
      <c r="Q30315" s="63"/>
    </row>
    <row r="30316" spans="16:17">
      <c r="P30316" s="63"/>
      <c r="Q30316" s="63"/>
    </row>
    <row r="30317" spans="16:17">
      <c r="P30317" s="63"/>
      <c r="Q30317" s="63"/>
    </row>
    <row r="30318" spans="16:17">
      <c r="P30318" s="63"/>
      <c r="Q30318" s="63"/>
    </row>
    <row r="30319" spans="16:17">
      <c r="P30319" s="63"/>
      <c r="Q30319" s="63"/>
    </row>
    <row r="30320" spans="16:17">
      <c r="P30320" s="63"/>
      <c r="Q30320" s="63"/>
    </row>
    <row r="30321" spans="16:17">
      <c r="P30321" s="63"/>
      <c r="Q30321" s="63"/>
    </row>
    <row r="30322" spans="16:17">
      <c r="P30322" s="63"/>
      <c r="Q30322" s="63"/>
    </row>
    <row r="30323" spans="16:17">
      <c r="P30323" s="63"/>
      <c r="Q30323" s="63"/>
    </row>
    <row r="30324" spans="16:17">
      <c r="P30324" s="63"/>
      <c r="Q30324" s="63"/>
    </row>
    <row r="30325" spans="16:17">
      <c r="P30325" s="63"/>
      <c r="Q30325" s="63"/>
    </row>
    <row r="30326" spans="16:17">
      <c r="P30326" s="63"/>
      <c r="Q30326" s="63"/>
    </row>
    <row r="30327" spans="16:17">
      <c r="P30327" s="63"/>
      <c r="Q30327" s="63"/>
    </row>
    <row r="30328" spans="16:17">
      <c r="P30328" s="63"/>
      <c r="Q30328" s="63"/>
    </row>
    <row r="30329" spans="16:17">
      <c r="P30329" s="63"/>
      <c r="Q30329" s="63"/>
    </row>
    <row r="30330" spans="16:17">
      <c r="P30330" s="63"/>
      <c r="Q30330" s="63"/>
    </row>
    <row r="30331" spans="16:17">
      <c r="P30331" s="63"/>
      <c r="Q30331" s="63"/>
    </row>
    <row r="30332" spans="16:17">
      <c r="P30332" s="63"/>
      <c r="Q30332" s="63"/>
    </row>
    <row r="30333" spans="16:17">
      <c r="P30333" s="63"/>
      <c r="Q30333" s="63"/>
    </row>
    <row r="30334" spans="16:17">
      <c r="P30334" s="63"/>
      <c r="Q30334" s="63"/>
    </row>
    <row r="30335" spans="16:17">
      <c r="P30335" s="63"/>
      <c r="Q30335" s="63"/>
    </row>
    <row r="30336" spans="16:17">
      <c r="P30336" s="63"/>
      <c r="Q30336" s="63"/>
    </row>
    <row r="30337" spans="16:17">
      <c r="P30337" s="63"/>
      <c r="Q30337" s="63"/>
    </row>
    <row r="30338" spans="16:17">
      <c r="P30338" s="63"/>
      <c r="Q30338" s="63"/>
    </row>
    <row r="30339" spans="16:17">
      <c r="P30339" s="63"/>
      <c r="Q30339" s="63"/>
    </row>
    <row r="30340" spans="16:17">
      <c r="P30340" s="63"/>
      <c r="Q30340" s="63"/>
    </row>
    <row r="30341" spans="16:17">
      <c r="P30341" s="63"/>
      <c r="Q30341" s="63"/>
    </row>
    <row r="30342" spans="16:17">
      <c r="P30342" s="63"/>
      <c r="Q30342" s="63"/>
    </row>
    <row r="30343" spans="16:17">
      <c r="P30343" s="63"/>
      <c r="Q30343" s="63"/>
    </row>
    <row r="30344" spans="16:17">
      <c r="P30344" s="63"/>
      <c r="Q30344" s="63"/>
    </row>
    <row r="30345" spans="16:17">
      <c r="P30345" s="63"/>
      <c r="Q30345" s="63"/>
    </row>
    <row r="30346" spans="16:17">
      <c r="P30346" s="63"/>
      <c r="Q30346" s="63"/>
    </row>
    <row r="30347" spans="16:17">
      <c r="P30347" s="63"/>
      <c r="Q30347" s="63"/>
    </row>
    <row r="30348" spans="16:17">
      <c r="P30348" s="63"/>
      <c r="Q30348" s="63"/>
    </row>
    <row r="30349" spans="16:17">
      <c r="P30349" s="63"/>
      <c r="Q30349" s="63"/>
    </row>
    <row r="30350" spans="16:17">
      <c r="P30350" s="63"/>
      <c r="Q30350" s="63"/>
    </row>
    <row r="30351" spans="16:17">
      <c r="P30351" s="63"/>
      <c r="Q30351" s="63"/>
    </row>
    <row r="30352" spans="16:17">
      <c r="P30352" s="63"/>
      <c r="Q30352" s="63"/>
    </row>
    <row r="30353" spans="16:17">
      <c r="P30353" s="63"/>
      <c r="Q30353" s="63"/>
    </row>
    <row r="30354" spans="16:17">
      <c r="P30354" s="63"/>
      <c r="Q30354" s="63"/>
    </row>
    <row r="30355" spans="16:17">
      <c r="P30355" s="63"/>
      <c r="Q30355" s="63"/>
    </row>
    <row r="30356" spans="16:17">
      <c r="P30356" s="63"/>
      <c r="Q30356" s="63"/>
    </row>
    <row r="30357" spans="16:17">
      <c r="P30357" s="63"/>
      <c r="Q30357" s="63"/>
    </row>
    <row r="30358" spans="16:17">
      <c r="P30358" s="63"/>
      <c r="Q30358" s="63"/>
    </row>
    <row r="30359" spans="16:17">
      <c r="P30359" s="63"/>
      <c r="Q30359" s="63"/>
    </row>
    <row r="30360" spans="16:17">
      <c r="P30360" s="63"/>
      <c r="Q30360" s="63"/>
    </row>
    <row r="30361" spans="16:17">
      <c r="P30361" s="63"/>
      <c r="Q30361" s="63"/>
    </row>
    <row r="30362" spans="16:17">
      <c r="P30362" s="63"/>
      <c r="Q30362" s="63"/>
    </row>
    <row r="30363" spans="16:17">
      <c r="P30363" s="63"/>
      <c r="Q30363" s="63"/>
    </row>
    <row r="30364" spans="16:17">
      <c r="P30364" s="63"/>
      <c r="Q30364" s="63"/>
    </row>
    <row r="30365" spans="16:17">
      <c r="P30365" s="63"/>
      <c r="Q30365" s="63"/>
    </row>
    <row r="30366" spans="16:17">
      <c r="P30366" s="63"/>
      <c r="Q30366" s="63"/>
    </row>
    <row r="30367" spans="16:17">
      <c r="P30367" s="63"/>
      <c r="Q30367" s="63"/>
    </row>
    <row r="30368" spans="16:17">
      <c r="P30368" s="63"/>
      <c r="Q30368" s="63"/>
    </row>
    <row r="30369" spans="16:17">
      <c r="P30369" s="63"/>
      <c r="Q30369" s="63"/>
    </row>
    <row r="30370" spans="16:17">
      <c r="P30370" s="63"/>
      <c r="Q30370" s="63"/>
    </row>
    <row r="30371" spans="16:17">
      <c r="P30371" s="63"/>
      <c r="Q30371" s="63"/>
    </row>
    <row r="30372" spans="16:17">
      <c r="P30372" s="63"/>
      <c r="Q30372" s="63"/>
    </row>
    <row r="30373" spans="16:17">
      <c r="P30373" s="63"/>
      <c r="Q30373" s="63"/>
    </row>
    <row r="30374" spans="16:17">
      <c r="P30374" s="63"/>
      <c r="Q30374" s="63"/>
    </row>
    <row r="30375" spans="16:17">
      <c r="P30375" s="63"/>
      <c r="Q30375" s="63"/>
    </row>
    <row r="30376" spans="16:17">
      <c r="P30376" s="63"/>
      <c r="Q30376" s="63"/>
    </row>
    <row r="30377" spans="16:17">
      <c r="P30377" s="63"/>
      <c r="Q30377" s="63"/>
    </row>
    <row r="30378" spans="16:17">
      <c r="P30378" s="63"/>
      <c r="Q30378" s="63"/>
    </row>
    <row r="30379" spans="16:17">
      <c r="P30379" s="63"/>
      <c r="Q30379" s="63"/>
    </row>
    <row r="30380" spans="16:17">
      <c r="P30380" s="63"/>
      <c r="Q30380" s="63"/>
    </row>
    <row r="30381" spans="16:17">
      <c r="P30381" s="63"/>
      <c r="Q30381" s="63"/>
    </row>
    <row r="30382" spans="16:17">
      <c r="P30382" s="63"/>
      <c r="Q30382" s="63"/>
    </row>
    <row r="30383" spans="16:17">
      <c r="P30383" s="63"/>
      <c r="Q30383" s="63"/>
    </row>
    <row r="30384" spans="16:17">
      <c r="P30384" s="63"/>
      <c r="Q30384" s="63"/>
    </row>
    <row r="30385" spans="16:17">
      <c r="P30385" s="63"/>
      <c r="Q30385" s="63"/>
    </row>
    <row r="30386" spans="16:17">
      <c r="P30386" s="63"/>
      <c r="Q30386" s="63"/>
    </row>
    <row r="30387" spans="16:17">
      <c r="P30387" s="63"/>
      <c r="Q30387" s="63"/>
    </row>
    <row r="30388" spans="16:17">
      <c r="P30388" s="63"/>
      <c r="Q30388" s="63"/>
    </row>
    <row r="30389" spans="16:17">
      <c r="P30389" s="63"/>
      <c r="Q30389" s="63"/>
    </row>
    <row r="30390" spans="16:17">
      <c r="P30390" s="63"/>
      <c r="Q30390" s="63"/>
    </row>
    <row r="30391" spans="16:17">
      <c r="P30391" s="63"/>
      <c r="Q30391" s="63"/>
    </row>
    <row r="30392" spans="16:17">
      <c r="P30392" s="63"/>
      <c r="Q30392" s="63"/>
    </row>
    <row r="30393" spans="16:17">
      <c r="P30393" s="63"/>
      <c r="Q30393" s="63"/>
    </row>
    <row r="30394" spans="16:17">
      <c r="P30394" s="63"/>
      <c r="Q30394" s="63"/>
    </row>
    <row r="30395" spans="16:17">
      <c r="P30395" s="63"/>
      <c r="Q30395" s="63"/>
    </row>
    <row r="30396" spans="16:17">
      <c r="P30396" s="63"/>
      <c r="Q30396" s="63"/>
    </row>
    <row r="30397" spans="16:17">
      <c r="P30397" s="63"/>
      <c r="Q30397" s="63"/>
    </row>
    <row r="30398" spans="16:17">
      <c r="P30398" s="63"/>
      <c r="Q30398" s="63"/>
    </row>
    <row r="30399" spans="16:17">
      <c r="P30399" s="63"/>
      <c r="Q30399" s="63"/>
    </row>
    <row r="30400" spans="16:17">
      <c r="P30400" s="63"/>
      <c r="Q30400" s="63"/>
    </row>
    <row r="30401" spans="16:17">
      <c r="P30401" s="63"/>
      <c r="Q30401" s="63"/>
    </row>
    <row r="30402" spans="16:17">
      <c r="P30402" s="63"/>
      <c r="Q30402" s="63"/>
    </row>
    <row r="30403" spans="16:17">
      <c r="P30403" s="63"/>
      <c r="Q30403" s="63"/>
    </row>
    <row r="30404" spans="16:17">
      <c r="P30404" s="63"/>
      <c r="Q30404" s="63"/>
    </row>
    <row r="30405" spans="16:17">
      <c r="P30405" s="63"/>
      <c r="Q30405" s="63"/>
    </row>
    <row r="30406" spans="16:17">
      <c r="P30406" s="63"/>
      <c r="Q30406" s="63"/>
    </row>
    <row r="30407" spans="16:17">
      <c r="P30407" s="63"/>
      <c r="Q30407" s="63"/>
    </row>
    <row r="30408" spans="16:17">
      <c r="P30408" s="63"/>
      <c r="Q30408" s="63"/>
    </row>
    <row r="30409" spans="16:17">
      <c r="P30409" s="63"/>
      <c r="Q30409" s="63"/>
    </row>
    <row r="30410" spans="16:17">
      <c r="P30410" s="63"/>
      <c r="Q30410" s="63"/>
    </row>
    <row r="30411" spans="16:17">
      <c r="P30411" s="63"/>
      <c r="Q30411" s="63"/>
    </row>
    <row r="30412" spans="16:17">
      <c r="P30412" s="63"/>
      <c r="Q30412" s="63"/>
    </row>
    <row r="30413" spans="16:17">
      <c r="P30413" s="63"/>
      <c r="Q30413" s="63"/>
    </row>
    <row r="30414" spans="16:17">
      <c r="P30414" s="63"/>
      <c r="Q30414" s="63"/>
    </row>
    <row r="30415" spans="16:17">
      <c r="P30415" s="63"/>
      <c r="Q30415" s="63"/>
    </row>
    <row r="30416" spans="16:17">
      <c r="P30416" s="63"/>
      <c r="Q30416" s="63"/>
    </row>
    <row r="30417" spans="16:17">
      <c r="P30417" s="63"/>
      <c r="Q30417" s="63"/>
    </row>
    <row r="30418" spans="16:17">
      <c r="P30418" s="63"/>
      <c r="Q30418" s="63"/>
    </row>
    <row r="30419" spans="16:17">
      <c r="P30419" s="63"/>
      <c r="Q30419" s="63"/>
    </row>
    <row r="30420" spans="16:17">
      <c r="P30420" s="63"/>
      <c r="Q30420" s="63"/>
    </row>
    <row r="30421" spans="16:17">
      <c r="P30421" s="63"/>
      <c r="Q30421" s="63"/>
    </row>
    <row r="30422" spans="16:17">
      <c r="P30422" s="63"/>
      <c r="Q30422" s="63"/>
    </row>
    <row r="30423" spans="16:17">
      <c r="P30423" s="63"/>
      <c r="Q30423" s="63"/>
    </row>
    <row r="30424" spans="16:17">
      <c r="P30424" s="63"/>
      <c r="Q30424" s="63"/>
    </row>
    <row r="30425" spans="16:17">
      <c r="P30425" s="63"/>
      <c r="Q30425" s="63"/>
    </row>
    <row r="30426" spans="16:17">
      <c r="P30426" s="63"/>
      <c r="Q30426" s="63"/>
    </row>
    <row r="30427" spans="16:17">
      <c r="P30427" s="63"/>
      <c r="Q30427" s="63"/>
    </row>
    <row r="30428" spans="16:17">
      <c r="P30428" s="63"/>
      <c r="Q30428" s="63"/>
    </row>
    <row r="30429" spans="16:17">
      <c r="P30429" s="63"/>
      <c r="Q30429" s="63"/>
    </row>
    <row r="30430" spans="16:17">
      <c r="P30430" s="63"/>
      <c r="Q30430" s="63"/>
    </row>
    <row r="30431" spans="16:17">
      <c r="P30431" s="63"/>
      <c r="Q30431" s="63"/>
    </row>
    <row r="30432" spans="16:17">
      <c r="P30432" s="63"/>
      <c r="Q30432" s="63"/>
    </row>
    <row r="30433" spans="16:17">
      <c r="P30433" s="63"/>
      <c r="Q30433" s="63"/>
    </row>
    <row r="30434" spans="16:17">
      <c r="P30434" s="63"/>
      <c r="Q30434" s="63"/>
    </row>
    <row r="30435" spans="16:17">
      <c r="P30435" s="63"/>
      <c r="Q30435" s="63"/>
    </row>
    <row r="30436" spans="16:17">
      <c r="P30436" s="63"/>
      <c r="Q30436" s="63"/>
    </row>
    <row r="30437" spans="16:17">
      <c r="P30437" s="63"/>
      <c r="Q30437" s="63"/>
    </row>
    <row r="30438" spans="16:17">
      <c r="P30438" s="63"/>
      <c r="Q30438" s="63"/>
    </row>
    <row r="30439" spans="16:17">
      <c r="P30439" s="63"/>
      <c r="Q30439" s="63"/>
    </row>
    <row r="30440" spans="16:17">
      <c r="P30440" s="63"/>
      <c r="Q30440" s="63"/>
    </row>
    <row r="30441" spans="16:17">
      <c r="P30441" s="63"/>
      <c r="Q30441" s="63"/>
    </row>
    <row r="30442" spans="16:17">
      <c r="P30442" s="63"/>
      <c r="Q30442" s="63"/>
    </row>
    <row r="30443" spans="16:17">
      <c r="P30443" s="63"/>
      <c r="Q30443" s="63"/>
    </row>
    <row r="30444" spans="16:17">
      <c r="P30444" s="63"/>
      <c r="Q30444" s="63"/>
    </row>
    <row r="30445" spans="16:17">
      <c r="P30445" s="63"/>
      <c r="Q30445" s="63"/>
    </row>
    <row r="30446" spans="16:17">
      <c r="P30446" s="63"/>
      <c r="Q30446" s="63"/>
    </row>
    <row r="30447" spans="16:17">
      <c r="P30447" s="63"/>
      <c r="Q30447" s="63"/>
    </row>
    <row r="30448" spans="16:17">
      <c r="P30448" s="63"/>
      <c r="Q30448" s="63"/>
    </row>
    <row r="30449" spans="16:17">
      <c r="P30449" s="63"/>
      <c r="Q30449" s="63"/>
    </row>
    <row r="30450" spans="16:17">
      <c r="P30450" s="63"/>
      <c r="Q30450" s="63"/>
    </row>
    <row r="30451" spans="16:17">
      <c r="P30451" s="63"/>
      <c r="Q30451" s="63"/>
    </row>
    <row r="30452" spans="16:17">
      <c r="P30452" s="63"/>
      <c r="Q30452" s="63"/>
    </row>
    <row r="30453" spans="16:17">
      <c r="P30453" s="63"/>
      <c r="Q30453" s="63"/>
    </row>
    <row r="30454" spans="16:17">
      <c r="P30454" s="63"/>
      <c r="Q30454" s="63"/>
    </row>
    <row r="30455" spans="16:17">
      <c r="P30455" s="63"/>
      <c r="Q30455" s="63"/>
    </row>
    <row r="30456" spans="16:17">
      <c r="P30456" s="63"/>
      <c r="Q30456" s="63"/>
    </row>
    <row r="30457" spans="16:17">
      <c r="P30457" s="63"/>
      <c r="Q30457" s="63"/>
    </row>
    <row r="30458" spans="16:17">
      <c r="P30458" s="63"/>
      <c r="Q30458" s="63"/>
    </row>
    <row r="30459" spans="16:17">
      <c r="P30459" s="63"/>
      <c r="Q30459" s="63"/>
    </row>
    <row r="30460" spans="16:17">
      <c r="P30460" s="63"/>
      <c r="Q30460" s="63"/>
    </row>
    <row r="30461" spans="16:17">
      <c r="P30461" s="63"/>
      <c r="Q30461" s="63"/>
    </row>
    <row r="30462" spans="16:17">
      <c r="P30462" s="63"/>
      <c r="Q30462" s="63"/>
    </row>
    <row r="30463" spans="16:17">
      <c r="P30463" s="63"/>
      <c r="Q30463" s="63"/>
    </row>
    <row r="30464" spans="16:17">
      <c r="P30464" s="63"/>
      <c r="Q30464" s="63"/>
    </row>
    <row r="30465" spans="16:17">
      <c r="P30465" s="63"/>
      <c r="Q30465" s="63"/>
    </row>
    <row r="30466" spans="16:17">
      <c r="P30466" s="63"/>
      <c r="Q30466" s="63"/>
    </row>
    <row r="30467" spans="16:17">
      <c r="P30467" s="63"/>
      <c r="Q30467" s="63"/>
    </row>
    <row r="30468" spans="16:17">
      <c r="P30468" s="63"/>
      <c r="Q30468" s="63"/>
    </row>
    <row r="30469" spans="16:17">
      <c r="P30469" s="63"/>
      <c r="Q30469" s="63"/>
    </row>
    <row r="30470" spans="16:17">
      <c r="P30470" s="63"/>
      <c r="Q30470" s="63"/>
    </row>
    <row r="30471" spans="16:17">
      <c r="P30471" s="63"/>
      <c r="Q30471" s="63"/>
    </row>
    <row r="30472" spans="16:17">
      <c r="P30472" s="63"/>
      <c r="Q30472" s="63"/>
    </row>
    <row r="30473" spans="16:17">
      <c r="P30473" s="63"/>
      <c r="Q30473" s="63"/>
    </row>
    <row r="30474" spans="16:17">
      <c r="P30474" s="63"/>
      <c r="Q30474" s="63"/>
    </row>
    <row r="30475" spans="16:17">
      <c r="P30475" s="63"/>
      <c r="Q30475" s="63"/>
    </row>
    <row r="30476" spans="16:17">
      <c r="P30476" s="63"/>
      <c r="Q30476" s="63"/>
    </row>
    <row r="30477" spans="16:17">
      <c r="P30477" s="63"/>
      <c r="Q30477" s="63"/>
    </row>
    <row r="30478" spans="16:17">
      <c r="P30478" s="63"/>
      <c r="Q30478" s="63"/>
    </row>
    <row r="30479" spans="16:17">
      <c r="P30479" s="63"/>
      <c r="Q30479" s="63"/>
    </row>
    <row r="30480" spans="16:17">
      <c r="P30480" s="63"/>
      <c r="Q30480" s="63"/>
    </row>
    <row r="30481" spans="16:17">
      <c r="P30481" s="63"/>
      <c r="Q30481" s="63"/>
    </row>
    <row r="30482" spans="16:17">
      <c r="P30482" s="63"/>
      <c r="Q30482" s="63"/>
    </row>
    <row r="30483" spans="16:17">
      <c r="P30483" s="63"/>
      <c r="Q30483" s="63"/>
    </row>
    <row r="30484" spans="16:17">
      <c r="P30484" s="63"/>
      <c r="Q30484" s="63"/>
    </row>
    <row r="30485" spans="16:17">
      <c r="P30485" s="63"/>
      <c r="Q30485" s="63"/>
    </row>
    <row r="30486" spans="16:17">
      <c r="P30486" s="63"/>
      <c r="Q30486" s="63"/>
    </row>
    <row r="30487" spans="16:17">
      <c r="P30487" s="63"/>
      <c r="Q30487" s="63"/>
    </row>
    <row r="30488" spans="16:17">
      <c r="P30488" s="63"/>
      <c r="Q30488" s="63"/>
    </row>
    <row r="30489" spans="16:17">
      <c r="P30489" s="63"/>
      <c r="Q30489" s="63"/>
    </row>
    <row r="30490" spans="16:17">
      <c r="P30490" s="63"/>
      <c r="Q30490" s="63"/>
    </row>
    <row r="30491" spans="16:17">
      <c r="P30491" s="63"/>
      <c r="Q30491" s="63"/>
    </row>
    <row r="30492" spans="16:17">
      <c r="P30492" s="63"/>
      <c r="Q30492" s="63"/>
    </row>
    <row r="30493" spans="16:17">
      <c r="P30493" s="63"/>
      <c r="Q30493" s="63"/>
    </row>
    <row r="30494" spans="16:17">
      <c r="P30494" s="63"/>
      <c r="Q30494" s="63"/>
    </row>
    <row r="30495" spans="16:17">
      <c r="P30495" s="63"/>
      <c r="Q30495" s="63"/>
    </row>
    <row r="30496" spans="16:17">
      <c r="P30496" s="63"/>
      <c r="Q30496" s="63"/>
    </row>
    <row r="30497" spans="16:17">
      <c r="P30497" s="63"/>
      <c r="Q30497" s="63"/>
    </row>
    <row r="30498" spans="16:17">
      <c r="P30498" s="63"/>
      <c r="Q30498" s="63"/>
    </row>
    <row r="30499" spans="16:17">
      <c r="P30499" s="63"/>
      <c r="Q30499" s="63"/>
    </row>
    <row r="30500" spans="16:17">
      <c r="P30500" s="63"/>
      <c r="Q30500" s="63"/>
    </row>
    <row r="30501" spans="16:17">
      <c r="P30501" s="63"/>
      <c r="Q30501" s="63"/>
    </row>
    <row r="30502" spans="16:17">
      <c r="P30502" s="63"/>
      <c r="Q30502" s="63"/>
    </row>
    <row r="30503" spans="16:17">
      <c r="P30503" s="63"/>
      <c r="Q30503" s="63"/>
    </row>
    <row r="30504" spans="16:17">
      <c r="P30504" s="63"/>
      <c r="Q30504" s="63"/>
    </row>
    <row r="30505" spans="16:17">
      <c r="P30505" s="63"/>
      <c r="Q30505" s="63"/>
    </row>
    <row r="30506" spans="16:17">
      <c r="P30506" s="63"/>
      <c r="Q30506" s="63"/>
    </row>
    <row r="30507" spans="16:17">
      <c r="P30507" s="63"/>
      <c r="Q30507" s="63"/>
    </row>
    <row r="30508" spans="16:17">
      <c r="P30508" s="63"/>
      <c r="Q30508" s="63"/>
    </row>
    <row r="30509" spans="16:17">
      <c r="P30509" s="63"/>
      <c r="Q30509" s="63"/>
    </row>
    <row r="30510" spans="16:17">
      <c r="P30510" s="63"/>
      <c r="Q30510" s="63"/>
    </row>
    <row r="30511" spans="16:17">
      <c r="P30511" s="63"/>
      <c r="Q30511" s="63"/>
    </row>
    <row r="30512" spans="16:17">
      <c r="P30512" s="63"/>
      <c r="Q30512" s="63"/>
    </row>
    <row r="30513" spans="16:17">
      <c r="P30513" s="63"/>
      <c r="Q30513" s="63"/>
    </row>
    <row r="30514" spans="16:17">
      <c r="P30514" s="63"/>
      <c r="Q30514" s="63"/>
    </row>
    <row r="30515" spans="16:17">
      <c r="P30515" s="63"/>
      <c r="Q30515" s="63"/>
    </row>
    <row r="30516" spans="16:17">
      <c r="P30516" s="63"/>
      <c r="Q30516" s="63"/>
    </row>
    <row r="30517" spans="16:17">
      <c r="P30517" s="63"/>
      <c r="Q30517" s="63"/>
    </row>
    <row r="30518" spans="16:17">
      <c r="P30518" s="63"/>
      <c r="Q30518" s="63"/>
    </row>
    <row r="30519" spans="16:17">
      <c r="P30519" s="63"/>
      <c r="Q30519" s="63"/>
    </row>
    <row r="30520" spans="16:17">
      <c r="P30520" s="63"/>
      <c r="Q30520" s="63"/>
    </row>
    <row r="30521" spans="16:17">
      <c r="P30521" s="63"/>
      <c r="Q30521" s="63"/>
    </row>
    <row r="30522" spans="16:17">
      <c r="P30522" s="63"/>
      <c r="Q30522" s="63"/>
    </row>
    <row r="30523" spans="16:17">
      <c r="P30523" s="63"/>
      <c r="Q30523" s="63"/>
    </row>
    <row r="30524" spans="16:17">
      <c r="P30524" s="63"/>
      <c r="Q30524" s="63"/>
    </row>
    <row r="30525" spans="16:17">
      <c r="P30525" s="63"/>
      <c r="Q30525" s="63"/>
    </row>
    <row r="30526" spans="16:17">
      <c r="P30526" s="63"/>
      <c r="Q30526" s="63"/>
    </row>
    <row r="30527" spans="16:17">
      <c r="P30527" s="63"/>
      <c r="Q30527" s="63"/>
    </row>
    <row r="30528" spans="16:17">
      <c r="P30528" s="63"/>
      <c r="Q30528" s="63"/>
    </row>
    <row r="30529" spans="16:17">
      <c r="P30529" s="63"/>
      <c r="Q30529" s="63"/>
    </row>
    <row r="30530" spans="16:17">
      <c r="P30530" s="63"/>
      <c r="Q30530" s="63"/>
    </row>
    <row r="30531" spans="16:17">
      <c r="P30531" s="63"/>
      <c r="Q30531" s="63"/>
    </row>
    <row r="30532" spans="16:17">
      <c r="P30532" s="63"/>
      <c r="Q30532" s="63"/>
    </row>
    <row r="30533" spans="16:17">
      <c r="P30533" s="63"/>
      <c r="Q30533" s="63"/>
    </row>
    <row r="30534" spans="16:17">
      <c r="P30534" s="63"/>
      <c r="Q30534" s="63"/>
    </row>
    <row r="30535" spans="16:17">
      <c r="P30535" s="63"/>
      <c r="Q30535" s="63"/>
    </row>
    <row r="30536" spans="16:17">
      <c r="P30536" s="63"/>
      <c r="Q30536" s="63"/>
    </row>
    <row r="30537" spans="16:17">
      <c r="P30537" s="63"/>
      <c r="Q30537" s="63"/>
    </row>
    <row r="30538" spans="16:17">
      <c r="P30538" s="63"/>
      <c r="Q30538" s="63"/>
    </row>
    <row r="30539" spans="16:17">
      <c r="P30539" s="63"/>
      <c r="Q30539" s="63"/>
    </row>
    <row r="30540" spans="16:17">
      <c r="P30540" s="63"/>
      <c r="Q30540" s="63"/>
    </row>
    <row r="30541" spans="16:17">
      <c r="P30541" s="63"/>
      <c r="Q30541" s="63"/>
    </row>
    <row r="30542" spans="16:17">
      <c r="P30542" s="63"/>
      <c r="Q30542" s="63"/>
    </row>
    <row r="30543" spans="16:17">
      <c r="P30543" s="63"/>
      <c r="Q30543" s="63"/>
    </row>
    <row r="30544" spans="16:17">
      <c r="P30544" s="63"/>
      <c r="Q30544" s="63"/>
    </row>
    <row r="30545" spans="16:17">
      <c r="P30545" s="63"/>
      <c r="Q30545" s="63"/>
    </row>
    <row r="30546" spans="16:17">
      <c r="P30546" s="63"/>
      <c r="Q30546" s="63"/>
    </row>
    <row r="30547" spans="16:17">
      <c r="P30547" s="63"/>
      <c r="Q30547" s="63"/>
    </row>
    <row r="30548" spans="16:17">
      <c r="P30548" s="63"/>
      <c r="Q30548" s="63"/>
    </row>
    <row r="30549" spans="16:17">
      <c r="P30549" s="63"/>
      <c r="Q30549" s="63"/>
    </row>
    <row r="30550" spans="16:17">
      <c r="P30550" s="63"/>
      <c r="Q30550" s="63"/>
    </row>
    <row r="30551" spans="16:17">
      <c r="P30551" s="63"/>
      <c r="Q30551" s="63"/>
    </row>
    <row r="30552" spans="16:17">
      <c r="P30552" s="63"/>
      <c r="Q30552" s="63"/>
    </row>
    <row r="30553" spans="16:17">
      <c r="P30553" s="63"/>
      <c r="Q30553" s="63"/>
    </row>
    <row r="30554" spans="16:17">
      <c r="P30554" s="63"/>
      <c r="Q30554" s="63"/>
    </row>
    <row r="30555" spans="16:17">
      <c r="P30555" s="63"/>
      <c r="Q30555" s="63"/>
    </row>
    <row r="30556" spans="16:17">
      <c r="P30556" s="63"/>
      <c r="Q30556" s="63"/>
    </row>
    <row r="30557" spans="16:17">
      <c r="P30557" s="63"/>
      <c r="Q30557" s="63"/>
    </row>
    <row r="30558" spans="16:17">
      <c r="P30558" s="63"/>
      <c r="Q30558" s="63"/>
    </row>
    <row r="30559" spans="16:17">
      <c r="P30559" s="63"/>
      <c r="Q30559" s="63"/>
    </row>
    <row r="30560" spans="16:17">
      <c r="P30560" s="63"/>
      <c r="Q30560" s="63"/>
    </row>
    <row r="30561" spans="16:17">
      <c r="P30561" s="63"/>
      <c r="Q30561" s="63"/>
    </row>
    <row r="30562" spans="16:17">
      <c r="P30562" s="63"/>
      <c r="Q30562" s="63"/>
    </row>
    <row r="30563" spans="16:17">
      <c r="P30563" s="63"/>
      <c r="Q30563" s="63"/>
    </row>
    <row r="30564" spans="16:17">
      <c r="P30564" s="63"/>
      <c r="Q30564" s="63"/>
    </row>
    <row r="30565" spans="16:17">
      <c r="P30565" s="63"/>
      <c r="Q30565" s="63"/>
    </row>
    <row r="30566" spans="16:17">
      <c r="P30566" s="63"/>
      <c r="Q30566" s="63"/>
    </row>
    <row r="30567" spans="16:17">
      <c r="P30567" s="63"/>
      <c r="Q30567" s="63"/>
    </row>
    <row r="30568" spans="16:17">
      <c r="P30568" s="63"/>
      <c r="Q30568" s="63"/>
    </row>
    <row r="30569" spans="16:17">
      <c r="P30569" s="63"/>
      <c r="Q30569" s="63"/>
    </row>
    <row r="30570" spans="16:17">
      <c r="P30570" s="63"/>
      <c r="Q30570" s="63"/>
    </row>
    <row r="30571" spans="16:17">
      <c r="P30571" s="63"/>
      <c r="Q30571" s="63"/>
    </row>
    <row r="30572" spans="16:17">
      <c r="P30572" s="63"/>
      <c r="Q30572" s="63"/>
    </row>
    <row r="30573" spans="16:17">
      <c r="P30573" s="63"/>
      <c r="Q30573" s="63"/>
    </row>
    <row r="30574" spans="16:17">
      <c r="P30574" s="63"/>
      <c r="Q30574" s="63"/>
    </row>
    <row r="30575" spans="16:17">
      <c r="P30575" s="63"/>
      <c r="Q30575" s="63"/>
    </row>
    <row r="30576" spans="16:17">
      <c r="P30576" s="63"/>
      <c r="Q30576" s="63"/>
    </row>
    <row r="30577" spans="16:17">
      <c r="P30577" s="63"/>
      <c r="Q30577" s="63"/>
    </row>
    <row r="30578" spans="16:17">
      <c r="P30578" s="63"/>
      <c r="Q30578" s="63"/>
    </row>
    <row r="30579" spans="16:17">
      <c r="P30579" s="63"/>
      <c r="Q30579" s="63"/>
    </row>
    <row r="30580" spans="16:17">
      <c r="P30580" s="63"/>
      <c r="Q30580" s="63"/>
    </row>
    <row r="30581" spans="16:17">
      <c r="P30581" s="63"/>
      <c r="Q30581" s="63"/>
    </row>
    <row r="30582" spans="16:17">
      <c r="P30582" s="63"/>
      <c r="Q30582" s="63"/>
    </row>
    <row r="30583" spans="16:17">
      <c r="P30583" s="63"/>
      <c r="Q30583" s="63"/>
    </row>
    <row r="30584" spans="16:17">
      <c r="P30584" s="63"/>
      <c r="Q30584" s="63"/>
    </row>
    <row r="30585" spans="16:17">
      <c r="P30585" s="63"/>
      <c r="Q30585" s="63"/>
    </row>
    <row r="30586" spans="16:17">
      <c r="P30586" s="63"/>
      <c r="Q30586" s="63"/>
    </row>
    <row r="30587" spans="16:17">
      <c r="P30587" s="63"/>
      <c r="Q30587" s="63"/>
    </row>
    <row r="30588" spans="16:17">
      <c r="P30588" s="63"/>
      <c r="Q30588" s="63"/>
    </row>
    <row r="30589" spans="16:17">
      <c r="P30589" s="63"/>
      <c r="Q30589" s="63"/>
    </row>
    <row r="30590" spans="16:17">
      <c r="P30590" s="63"/>
      <c r="Q30590" s="63"/>
    </row>
    <row r="30591" spans="16:17">
      <c r="P30591" s="63"/>
      <c r="Q30591" s="63"/>
    </row>
    <row r="30592" spans="16:17">
      <c r="P30592" s="63"/>
      <c r="Q30592" s="63"/>
    </row>
    <row r="30593" spans="16:17">
      <c r="P30593" s="63"/>
      <c r="Q30593" s="63"/>
    </row>
    <row r="30594" spans="16:17">
      <c r="P30594" s="63"/>
      <c r="Q30594" s="63"/>
    </row>
    <row r="30595" spans="16:17">
      <c r="P30595" s="63"/>
      <c r="Q30595" s="63"/>
    </row>
    <row r="30596" spans="16:17">
      <c r="P30596" s="63"/>
      <c r="Q30596" s="63"/>
    </row>
    <row r="30597" spans="16:17">
      <c r="P30597" s="63"/>
      <c r="Q30597" s="63"/>
    </row>
    <row r="30598" spans="16:17">
      <c r="P30598" s="63"/>
      <c r="Q30598" s="63"/>
    </row>
    <row r="30599" spans="16:17">
      <c r="P30599" s="63"/>
      <c r="Q30599" s="63"/>
    </row>
    <row r="30600" spans="16:17">
      <c r="P30600" s="63"/>
      <c r="Q30600" s="63"/>
    </row>
    <row r="30601" spans="16:17">
      <c r="P30601" s="63"/>
      <c r="Q30601" s="63"/>
    </row>
    <row r="30602" spans="16:17">
      <c r="P30602" s="63"/>
      <c r="Q30602" s="63"/>
    </row>
    <row r="30603" spans="16:17">
      <c r="P30603" s="63"/>
      <c r="Q30603" s="63"/>
    </row>
    <row r="30604" spans="16:17">
      <c r="P30604" s="63"/>
      <c r="Q30604" s="63"/>
    </row>
    <row r="30605" spans="16:17">
      <c r="P30605" s="63"/>
      <c r="Q30605" s="63"/>
    </row>
    <row r="30606" spans="16:17">
      <c r="P30606" s="63"/>
      <c r="Q30606" s="63"/>
    </row>
    <row r="30607" spans="16:17">
      <c r="P30607" s="63"/>
      <c r="Q30607" s="63"/>
    </row>
    <row r="30608" spans="16:17">
      <c r="P30608" s="63"/>
      <c r="Q30608" s="63"/>
    </row>
    <row r="30609" spans="16:17">
      <c r="P30609" s="63"/>
      <c r="Q30609" s="63"/>
    </row>
    <row r="30610" spans="16:17">
      <c r="P30610" s="63"/>
      <c r="Q30610" s="63"/>
    </row>
    <row r="30611" spans="16:17">
      <c r="P30611" s="63"/>
      <c r="Q30611" s="63"/>
    </row>
    <row r="30612" spans="16:17">
      <c r="P30612" s="63"/>
      <c r="Q30612" s="63"/>
    </row>
    <row r="30613" spans="16:17">
      <c r="P30613" s="63"/>
      <c r="Q30613" s="63"/>
    </row>
    <row r="30614" spans="16:17">
      <c r="P30614" s="63"/>
      <c r="Q30614" s="63"/>
    </row>
    <row r="30615" spans="16:17">
      <c r="P30615" s="63"/>
      <c r="Q30615" s="63"/>
    </row>
    <row r="30616" spans="16:17">
      <c r="P30616" s="63"/>
      <c r="Q30616" s="63"/>
    </row>
    <row r="30617" spans="16:17">
      <c r="P30617" s="63"/>
      <c r="Q30617" s="63"/>
    </row>
    <row r="30618" spans="16:17">
      <c r="P30618" s="63"/>
      <c r="Q30618" s="63"/>
    </row>
    <row r="30619" spans="16:17">
      <c r="P30619" s="63"/>
      <c r="Q30619" s="63"/>
    </row>
    <row r="30620" spans="16:17">
      <c r="P30620" s="63"/>
      <c r="Q30620" s="63"/>
    </row>
    <row r="30621" spans="16:17">
      <c r="P30621" s="63"/>
      <c r="Q30621" s="63"/>
    </row>
    <row r="30622" spans="16:17">
      <c r="P30622" s="63"/>
      <c r="Q30622" s="63"/>
    </row>
    <row r="30623" spans="16:17">
      <c r="P30623" s="63"/>
      <c r="Q30623" s="63"/>
    </row>
    <row r="30624" spans="16:17">
      <c r="P30624" s="63"/>
      <c r="Q30624" s="63"/>
    </row>
    <row r="30625" spans="16:17">
      <c r="P30625" s="63"/>
      <c r="Q30625" s="63"/>
    </row>
    <row r="30626" spans="16:17">
      <c r="P30626" s="63"/>
      <c r="Q30626" s="63"/>
    </row>
    <row r="30627" spans="16:17">
      <c r="P30627" s="63"/>
      <c r="Q30627" s="63"/>
    </row>
    <row r="30628" spans="16:17">
      <c r="P30628" s="63"/>
      <c r="Q30628" s="63"/>
    </row>
    <row r="30629" spans="16:17">
      <c r="P30629" s="63"/>
      <c r="Q30629" s="63"/>
    </row>
    <row r="30630" spans="16:17">
      <c r="P30630" s="63"/>
      <c r="Q30630" s="63"/>
    </row>
    <row r="30631" spans="16:17">
      <c r="P30631" s="63"/>
      <c r="Q30631" s="63"/>
    </row>
    <row r="30632" spans="16:17">
      <c r="P30632" s="63"/>
      <c r="Q30632" s="63"/>
    </row>
    <row r="30633" spans="16:17">
      <c r="P30633" s="63"/>
      <c r="Q30633" s="63"/>
    </row>
    <row r="30634" spans="16:17">
      <c r="P30634" s="63"/>
      <c r="Q30634" s="63"/>
    </row>
    <row r="30635" spans="16:17">
      <c r="P30635" s="63"/>
      <c r="Q30635" s="63"/>
    </row>
    <row r="30636" spans="16:17">
      <c r="P30636" s="63"/>
      <c r="Q30636" s="63"/>
    </row>
    <row r="30637" spans="16:17">
      <c r="P30637" s="63"/>
      <c r="Q30637" s="63"/>
    </row>
    <row r="30638" spans="16:17">
      <c r="P30638" s="63"/>
      <c r="Q30638" s="63"/>
    </row>
    <row r="30639" spans="16:17">
      <c r="P30639" s="63"/>
      <c r="Q30639" s="63"/>
    </row>
    <row r="30640" spans="16:17">
      <c r="P30640" s="63"/>
      <c r="Q30640" s="63"/>
    </row>
    <row r="30641" spans="16:17">
      <c r="P30641" s="63"/>
      <c r="Q30641" s="63"/>
    </row>
    <row r="30642" spans="16:17">
      <c r="P30642" s="63"/>
      <c r="Q30642" s="63"/>
    </row>
    <row r="30643" spans="16:17">
      <c r="P30643" s="63"/>
      <c r="Q30643" s="63"/>
    </row>
    <row r="30644" spans="16:17">
      <c r="P30644" s="63"/>
      <c r="Q30644" s="63"/>
    </row>
    <row r="30645" spans="16:17">
      <c r="P30645" s="63"/>
      <c r="Q30645" s="63"/>
    </row>
    <row r="30646" spans="16:17">
      <c r="P30646" s="63"/>
      <c r="Q30646" s="63"/>
    </row>
    <row r="30647" spans="16:17">
      <c r="P30647" s="63"/>
      <c r="Q30647" s="63"/>
    </row>
    <row r="30648" spans="16:17">
      <c r="P30648" s="63"/>
      <c r="Q30648" s="63"/>
    </row>
    <row r="30649" spans="16:17">
      <c r="P30649" s="63"/>
      <c r="Q30649" s="63"/>
    </row>
    <row r="30650" spans="16:17">
      <c r="P30650" s="63"/>
      <c r="Q30650" s="63"/>
    </row>
    <row r="30651" spans="16:17">
      <c r="P30651" s="63"/>
      <c r="Q30651" s="63"/>
    </row>
    <row r="30652" spans="16:17">
      <c r="P30652" s="63"/>
      <c r="Q30652" s="63"/>
    </row>
    <row r="30653" spans="16:17">
      <c r="P30653" s="63"/>
      <c r="Q30653" s="63"/>
    </row>
    <row r="30654" spans="16:17">
      <c r="P30654" s="63"/>
      <c r="Q30654" s="63"/>
    </row>
    <row r="30655" spans="16:17">
      <c r="P30655" s="63"/>
      <c r="Q30655" s="63"/>
    </row>
    <row r="30656" spans="16:17">
      <c r="P30656" s="63"/>
      <c r="Q30656" s="63"/>
    </row>
    <row r="30657" spans="16:17">
      <c r="P30657" s="63"/>
      <c r="Q30657" s="63"/>
    </row>
    <row r="30658" spans="16:17">
      <c r="P30658" s="63"/>
      <c r="Q30658" s="63"/>
    </row>
    <row r="30659" spans="16:17">
      <c r="P30659" s="63"/>
      <c r="Q30659" s="63"/>
    </row>
    <row r="30660" spans="16:17">
      <c r="P30660" s="63"/>
      <c r="Q30660" s="63"/>
    </row>
    <row r="30661" spans="16:17">
      <c r="P30661" s="63"/>
      <c r="Q30661" s="63"/>
    </row>
    <row r="30662" spans="16:17">
      <c r="P30662" s="63"/>
      <c r="Q30662" s="63"/>
    </row>
    <row r="30663" spans="16:17">
      <c r="P30663" s="63"/>
      <c r="Q30663" s="63"/>
    </row>
    <row r="30664" spans="16:17">
      <c r="P30664" s="63"/>
      <c r="Q30664" s="63"/>
    </row>
    <row r="30665" spans="16:17">
      <c r="P30665" s="63"/>
      <c r="Q30665" s="63"/>
    </row>
    <row r="30666" spans="16:17">
      <c r="P30666" s="63"/>
      <c r="Q30666" s="63"/>
    </row>
    <row r="30667" spans="16:17">
      <c r="P30667" s="63"/>
      <c r="Q30667" s="63"/>
    </row>
    <row r="30668" spans="16:17">
      <c r="P30668" s="63"/>
      <c r="Q30668" s="63"/>
    </row>
    <row r="30669" spans="16:17">
      <c r="P30669" s="63"/>
      <c r="Q30669" s="63"/>
    </row>
    <row r="30670" spans="16:17">
      <c r="P30670" s="63"/>
      <c r="Q30670" s="63"/>
    </row>
    <row r="30671" spans="16:17">
      <c r="P30671" s="63"/>
      <c r="Q30671" s="63"/>
    </row>
    <row r="30672" spans="16:17">
      <c r="P30672" s="63"/>
      <c r="Q30672" s="63"/>
    </row>
    <row r="30673" spans="16:17">
      <c r="P30673" s="63"/>
      <c r="Q30673" s="63"/>
    </row>
    <row r="30674" spans="16:17">
      <c r="P30674" s="63"/>
      <c r="Q30674" s="63"/>
    </row>
    <row r="30675" spans="16:17">
      <c r="P30675" s="63"/>
      <c r="Q30675" s="63"/>
    </row>
    <row r="30676" spans="16:17">
      <c r="P30676" s="63"/>
      <c r="Q30676" s="63"/>
    </row>
    <row r="30677" spans="16:17">
      <c r="P30677" s="63"/>
      <c r="Q30677" s="63"/>
    </row>
    <row r="30678" spans="16:17">
      <c r="P30678" s="63"/>
      <c r="Q30678" s="63"/>
    </row>
    <row r="30679" spans="16:17">
      <c r="P30679" s="63"/>
      <c r="Q30679" s="63"/>
    </row>
    <row r="30680" spans="16:17">
      <c r="P30680" s="63"/>
      <c r="Q30680" s="63"/>
    </row>
    <row r="30681" spans="16:17">
      <c r="P30681" s="63"/>
      <c r="Q30681" s="63"/>
    </row>
    <row r="30682" spans="16:17">
      <c r="P30682" s="63"/>
      <c r="Q30682" s="63"/>
    </row>
    <row r="30683" spans="16:17">
      <c r="P30683" s="63"/>
      <c r="Q30683" s="63"/>
    </row>
    <row r="30684" spans="16:17">
      <c r="P30684" s="63"/>
      <c r="Q30684" s="63"/>
    </row>
    <row r="30685" spans="16:17">
      <c r="P30685" s="63"/>
      <c r="Q30685" s="63"/>
    </row>
    <row r="30686" spans="16:17">
      <c r="P30686" s="63"/>
      <c r="Q30686" s="63"/>
    </row>
    <row r="30687" spans="16:17">
      <c r="P30687" s="63"/>
      <c r="Q30687" s="63"/>
    </row>
    <row r="30688" spans="16:17">
      <c r="P30688" s="63"/>
      <c r="Q30688" s="63"/>
    </row>
    <row r="30689" spans="16:17">
      <c r="P30689" s="63"/>
      <c r="Q30689" s="63"/>
    </row>
    <row r="30690" spans="16:17">
      <c r="P30690" s="63"/>
      <c r="Q30690" s="63"/>
    </row>
    <row r="30691" spans="16:17">
      <c r="P30691" s="63"/>
      <c r="Q30691" s="63"/>
    </row>
    <row r="30692" spans="16:17">
      <c r="P30692" s="63"/>
      <c r="Q30692" s="63"/>
    </row>
    <row r="30693" spans="16:17">
      <c r="P30693" s="63"/>
      <c r="Q30693" s="63"/>
    </row>
    <row r="30694" spans="16:17">
      <c r="P30694" s="63"/>
      <c r="Q30694" s="63"/>
    </row>
    <row r="30695" spans="16:17">
      <c r="P30695" s="63"/>
      <c r="Q30695" s="63"/>
    </row>
    <row r="30696" spans="16:17">
      <c r="P30696" s="63"/>
      <c r="Q30696" s="63"/>
    </row>
    <row r="30697" spans="16:17">
      <c r="P30697" s="63"/>
      <c r="Q30697" s="63"/>
    </row>
    <row r="30698" spans="16:17">
      <c r="P30698" s="63"/>
      <c r="Q30698" s="63"/>
    </row>
    <row r="30699" spans="16:17">
      <c r="P30699" s="63"/>
      <c r="Q30699" s="63"/>
    </row>
    <row r="30700" spans="16:17">
      <c r="P30700" s="63"/>
      <c r="Q30700" s="63"/>
    </row>
    <row r="30701" spans="16:17">
      <c r="P30701" s="63"/>
      <c r="Q30701" s="63"/>
    </row>
    <row r="30702" spans="16:17">
      <c r="P30702" s="63"/>
      <c r="Q30702" s="63"/>
    </row>
    <row r="30703" spans="16:17">
      <c r="P30703" s="63"/>
      <c r="Q30703" s="63"/>
    </row>
    <row r="30704" spans="16:17">
      <c r="P30704" s="63"/>
      <c r="Q30704" s="63"/>
    </row>
    <row r="30705" spans="16:17">
      <c r="P30705" s="63"/>
      <c r="Q30705" s="63"/>
    </row>
    <row r="30706" spans="16:17">
      <c r="P30706" s="63"/>
      <c r="Q30706" s="63"/>
    </row>
    <row r="30707" spans="16:17">
      <c r="P30707" s="63"/>
      <c r="Q30707" s="63"/>
    </row>
    <row r="30708" spans="16:17">
      <c r="P30708" s="63"/>
      <c r="Q30708" s="63"/>
    </row>
    <row r="30709" spans="16:17">
      <c r="P30709" s="63"/>
      <c r="Q30709" s="63"/>
    </row>
    <row r="30710" spans="16:17">
      <c r="P30710" s="63"/>
      <c r="Q30710" s="63"/>
    </row>
    <row r="30711" spans="16:17">
      <c r="P30711" s="63"/>
      <c r="Q30711" s="63"/>
    </row>
    <row r="30712" spans="16:17">
      <c r="P30712" s="63"/>
      <c r="Q30712" s="63"/>
    </row>
    <row r="30713" spans="16:17">
      <c r="P30713" s="63"/>
      <c r="Q30713" s="63"/>
    </row>
    <row r="30714" spans="16:17">
      <c r="P30714" s="63"/>
      <c r="Q30714" s="63"/>
    </row>
    <row r="30715" spans="16:17">
      <c r="P30715" s="63"/>
      <c r="Q30715" s="63"/>
    </row>
    <row r="30716" spans="16:17">
      <c r="P30716" s="63"/>
      <c r="Q30716" s="63"/>
    </row>
    <row r="30717" spans="16:17">
      <c r="P30717" s="63"/>
      <c r="Q30717" s="63"/>
    </row>
    <row r="30718" spans="16:17">
      <c r="P30718" s="63"/>
      <c r="Q30718" s="63"/>
    </row>
    <row r="30719" spans="16:17">
      <c r="P30719" s="63"/>
      <c r="Q30719" s="63"/>
    </row>
    <row r="30720" spans="16:17">
      <c r="P30720" s="63"/>
      <c r="Q30720" s="63"/>
    </row>
    <row r="30721" spans="16:17">
      <c r="P30721" s="63"/>
      <c r="Q30721" s="63"/>
    </row>
    <row r="30722" spans="16:17">
      <c r="P30722" s="63"/>
      <c r="Q30722" s="63"/>
    </row>
    <row r="30723" spans="16:17">
      <c r="P30723" s="63"/>
      <c r="Q30723" s="63"/>
    </row>
    <row r="30724" spans="16:17">
      <c r="P30724" s="63"/>
      <c r="Q30724" s="63"/>
    </row>
    <row r="30725" spans="16:17">
      <c r="P30725" s="63"/>
      <c r="Q30725" s="63"/>
    </row>
    <row r="30726" spans="16:17">
      <c r="P30726" s="63"/>
      <c r="Q30726" s="63"/>
    </row>
    <row r="30727" spans="16:17">
      <c r="P30727" s="63"/>
      <c r="Q30727" s="63"/>
    </row>
    <row r="30728" spans="16:17">
      <c r="P30728" s="63"/>
      <c r="Q30728" s="63"/>
    </row>
    <row r="30729" spans="16:17">
      <c r="P30729" s="63"/>
      <c r="Q30729" s="63"/>
    </row>
    <row r="30730" spans="16:17">
      <c r="P30730" s="63"/>
      <c r="Q30730" s="63"/>
    </row>
    <row r="30731" spans="16:17">
      <c r="P30731" s="63"/>
      <c r="Q30731" s="63"/>
    </row>
    <row r="30732" spans="16:17">
      <c r="P30732" s="63"/>
      <c r="Q30732" s="63"/>
    </row>
    <row r="30733" spans="16:17">
      <c r="P30733" s="63"/>
      <c r="Q30733" s="63"/>
    </row>
    <row r="30734" spans="16:17">
      <c r="P30734" s="63"/>
      <c r="Q30734" s="63"/>
    </row>
    <row r="30735" spans="16:17">
      <c r="P30735" s="63"/>
      <c r="Q30735" s="63"/>
    </row>
    <row r="30736" spans="16:17">
      <c r="P30736" s="63"/>
      <c r="Q30736" s="63"/>
    </row>
    <row r="30737" spans="16:17">
      <c r="P30737" s="63"/>
      <c r="Q30737" s="63"/>
    </row>
    <row r="30738" spans="16:17">
      <c r="P30738" s="63"/>
      <c r="Q30738" s="63"/>
    </row>
    <row r="30739" spans="16:17">
      <c r="P30739" s="63"/>
      <c r="Q30739" s="63"/>
    </row>
    <row r="30740" spans="16:17">
      <c r="P30740" s="63"/>
      <c r="Q30740" s="63"/>
    </row>
    <row r="30741" spans="16:17">
      <c r="P30741" s="63"/>
      <c r="Q30741" s="63"/>
    </row>
    <row r="30742" spans="16:17">
      <c r="P30742" s="63"/>
      <c r="Q30742" s="63"/>
    </row>
    <row r="30743" spans="16:17">
      <c r="P30743" s="63"/>
      <c r="Q30743" s="63"/>
    </row>
    <row r="30744" spans="16:17">
      <c r="P30744" s="63"/>
      <c r="Q30744" s="63"/>
    </row>
    <row r="30745" spans="16:17">
      <c r="P30745" s="63"/>
      <c r="Q30745" s="63"/>
    </row>
    <row r="30746" spans="16:17">
      <c r="P30746" s="63"/>
      <c r="Q30746" s="63"/>
    </row>
    <row r="30747" spans="16:17">
      <c r="P30747" s="63"/>
      <c r="Q30747" s="63"/>
    </row>
    <row r="30748" spans="16:17">
      <c r="P30748" s="63"/>
      <c r="Q30748" s="63"/>
    </row>
    <row r="30749" spans="16:17">
      <c r="P30749" s="63"/>
      <c r="Q30749" s="63"/>
    </row>
    <row r="30750" spans="16:17">
      <c r="P30750" s="63"/>
      <c r="Q30750" s="63"/>
    </row>
    <row r="30751" spans="16:17">
      <c r="P30751" s="63"/>
      <c r="Q30751" s="63"/>
    </row>
    <row r="30752" spans="16:17">
      <c r="P30752" s="63"/>
      <c r="Q30752" s="63"/>
    </row>
    <row r="30753" spans="16:17">
      <c r="P30753" s="63"/>
      <c r="Q30753" s="63"/>
    </row>
    <row r="30754" spans="16:17">
      <c r="P30754" s="63"/>
      <c r="Q30754" s="63"/>
    </row>
    <row r="30755" spans="16:17">
      <c r="P30755" s="63"/>
      <c r="Q30755" s="63"/>
    </row>
    <row r="30756" spans="16:17">
      <c r="P30756" s="63"/>
      <c r="Q30756" s="63"/>
    </row>
    <row r="30757" spans="16:17">
      <c r="P30757" s="63"/>
      <c r="Q30757" s="63"/>
    </row>
    <row r="30758" spans="16:17">
      <c r="P30758" s="63"/>
      <c r="Q30758" s="63"/>
    </row>
    <row r="30759" spans="16:17">
      <c r="P30759" s="63"/>
      <c r="Q30759" s="63"/>
    </row>
    <row r="30760" spans="16:17">
      <c r="P30760" s="63"/>
      <c r="Q30760" s="63"/>
    </row>
    <row r="30761" spans="16:17">
      <c r="P30761" s="63"/>
      <c r="Q30761" s="63"/>
    </row>
    <row r="30762" spans="16:17">
      <c r="P30762" s="63"/>
      <c r="Q30762" s="63"/>
    </row>
    <row r="30763" spans="16:17">
      <c r="P30763" s="63"/>
      <c r="Q30763" s="63"/>
    </row>
    <row r="30764" spans="16:17">
      <c r="P30764" s="63"/>
      <c r="Q30764" s="63"/>
    </row>
    <row r="30765" spans="16:17">
      <c r="P30765" s="63"/>
      <c r="Q30765" s="63"/>
    </row>
    <row r="30766" spans="16:17">
      <c r="P30766" s="63"/>
      <c r="Q30766" s="63"/>
    </row>
    <row r="30767" spans="16:17">
      <c r="P30767" s="63"/>
      <c r="Q30767" s="63"/>
    </row>
    <row r="30768" spans="16:17">
      <c r="P30768" s="63"/>
      <c r="Q30768" s="63"/>
    </row>
    <row r="30769" spans="16:17">
      <c r="P30769" s="63"/>
      <c r="Q30769" s="63"/>
    </row>
    <row r="30770" spans="16:17">
      <c r="P30770" s="63"/>
      <c r="Q30770" s="63"/>
    </row>
    <row r="30771" spans="16:17">
      <c r="P30771" s="63"/>
      <c r="Q30771" s="63"/>
    </row>
    <row r="30772" spans="16:17">
      <c r="P30772" s="63"/>
      <c r="Q30772" s="63"/>
    </row>
    <row r="30773" spans="16:17">
      <c r="P30773" s="63"/>
      <c r="Q30773" s="63"/>
    </row>
    <row r="30774" spans="16:17">
      <c r="P30774" s="63"/>
      <c r="Q30774" s="63"/>
    </row>
    <row r="30775" spans="16:17">
      <c r="P30775" s="63"/>
      <c r="Q30775" s="63"/>
    </row>
    <row r="30776" spans="16:17">
      <c r="P30776" s="63"/>
      <c r="Q30776" s="63"/>
    </row>
    <row r="30777" spans="16:17">
      <c r="P30777" s="63"/>
      <c r="Q30777" s="63"/>
    </row>
    <row r="30778" spans="16:17">
      <c r="P30778" s="63"/>
      <c r="Q30778" s="63"/>
    </row>
    <row r="30779" spans="16:17">
      <c r="P30779" s="63"/>
      <c r="Q30779" s="63"/>
    </row>
    <row r="30780" spans="16:17">
      <c r="P30780" s="63"/>
      <c r="Q30780" s="63"/>
    </row>
    <row r="30781" spans="16:17">
      <c r="P30781" s="63"/>
      <c r="Q30781" s="63"/>
    </row>
    <row r="30782" spans="16:17">
      <c r="P30782" s="63"/>
      <c r="Q30782" s="63"/>
    </row>
    <row r="30783" spans="16:17">
      <c r="P30783" s="63"/>
      <c r="Q30783" s="63"/>
    </row>
    <row r="30784" spans="16:17">
      <c r="P30784" s="63"/>
      <c r="Q30784" s="63"/>
    </row>
    <row r="30785" spans="16:17">
      <c r="P30785" s="63"/>
      <c r="Q30785" s="63"/>
    </row>
    <row r="30786" spans="16:17">
      <c r="P30786" s="63"/>
      <c r="Q30786" s="63"/>
    </row>
    <row r="30787" spans="16:17">
      <c r="P30787" s="63"/>
      <c r="Q30787" s="63"/>
    </row>
    <row r="30788" spans="16:17">
      <c r="P30788" s="63"/>
      <c r="Q30788" s="63"/>
    </row>
    <row r="30789" spans="16:17">
      <c r="P30789" s="63"/>
      <c r="Q30789" s="63"/>
    </row>
    <row r="30790" spans="16:17">
      <c r="P30790" s="63"/>
      <c r="Q30790" s="63"/>
    </row>
    <row r="30791" spans="16:17">
      <c r="P30791" s="63"/>
      <c r="Q30791" s="63"/>
    </row>
    <row r="30792" spans="16:17">
      <c r="P30792" s="63"/>
      <c r="Q30792" s="63"/>
    </row>
    <row r="30793" spans="16:17">
      <c r="P30793" s="63"/>
      <c r="Q30793" s="63"/>
    </row>
    <row r="30794" spans="16:17">
      <c r="P30794" s="63"/>
      <c r="Q30794" s="63"/>
    </row>
    <row r="30795" spans="16:17">
      <c r="P30795" s="63"/>
      <c r="Q30795" s="63"/>
    </row>
    <row r="30796" spans="16:17">
      <c r="P30796" s="63"/>
      <c r="Q30796" s="63"/>
    </row>
    <row r="30797" spans="16:17">
      <c r="P30797" s="63"/>
      <c r="Q30797" s="63"/>
    </row>
    <row r="30798" spans="16:17">
      <c r="P30798" s="63"/>
      <c r="Q30798" s="63"/>
    </row>
    <row r="30799" spans="16:17">
      <c r="P30799" s="63"/>
      <c r="Q30799" s="63"/>
    </row>
    <row r="30800" spans="16:17">
      <c r="P30800" s="63"/>
      <c r="Q30800" s="63"/>
    </row>
    <row r="30801" spans="16:17">
      <c r="P30801" s="63"/>
      <c r="Q30801" s="63"/>
    </row>
    <row r="30802" spans="16:17">
      <c r="P30802" s="63"/>
      <c r="Q30802" s="63"/>
    </row>
    <row r="30803" spans="16:17">
      <c r="P30803" s="63"/>
      <c r="Q30803" s="63"/>
    </row>
    <row r="30804" spans="16:17">
      <c r="P30804" s="63"/>
      <c r="Q30804" s="63"/>
    </row>
    <row r="30805" spans="16:17">
      <c r="P30805" s="63"/>
      <c r="Q30805" s="63"/>
    </row>
    <row r="30806" spans="16:17">
      <c r="P30806" s="63"/>
      <c r="Q30806" s="63"/>
    </row>
    <row r="30807" spans="16:17">
      <c r="P30807" s="63"/>
      <c r="Q30807" s="63"/>
    </row>
    <row r="30808" spans="16:17">
      <c r="P30808" s="63"/>
      <c r="Q30808" s="63"/>
    </row>
    <row r="30809" spans="16:17">
      <c r="P30809" s="63"/>
      <c r="Q30809" s="63"/>
    </row>
    <row r="30810" spans="16:17">
      <c r="P30810" s="63"/>
      <c r="Q30810" s="63"/>
    </row>
    <row r="30811" spans="16:17">
      <c r="P30811" s="63"/>
      <c r="Q30811" s="63"/>
    </row>
    <row r="30812" spans="16:17">
      <c r="P30812" s="63"/>
      <c r="Q30812" s="63"/>
    </row>
    <row r="30813" spans="16:17">
      <c r="P30813" s="63"/>
      <c r="Q30813" s="63"/>
    </row>
    <row r="30814" spans="16:17">
      <c r="P30814" s="63"/>
      <c r="Q30814" s="63"/>
    </row>
    <row r="30815" spans="16:17">
      <c r="P30815" s="63"/>
      <c r="Q30815" s="63"/>
    </row>
    <row r="30816" spans="16:17">
      <c r="P30816" s="63"/>
      <c r="Q30816" s="63"/>
    </row>
    <row r="30817" spans="16:17">
      <c r="P30817" s="63"/>
      <c r="Q30817" s="63"/>
    </row>
    <row r="30818" spans="16:17">
      <c r="P30818" s="63"/>
      <c r="Q30818" s="63"/>
    </row>
    <row r="30819" spans="16:17">
      <c r="P30819" s="63"/>
      <c r="Q30819" s="63"/>
    </row>
    <row r="30820" spans="16:17">
      <c r="P30820" s="63"/>
      <c r="Q30820" s="63"/>
    </row>
    <row r="30821" spans="16:17">
      <c r="P30821" s="63"/>
      <c r="Q30821" s="63"/>
    </row>
    <row r="30822" spans="16:17">
      <c r="P30822" s="63"/>
      <c r="Q30822" s="63"/>
    </row>
    <row r="30823" spans="16:17">
      <c r="P30823" s="63"/>
      <c r="Q30823" s="63"/>
    </row>
    <row r="30824" spans="16:17">
      <c r="P30824" s="63"/>
      <c r="Q30824" s="63"/>
    </row>
    <row r="30825" spans="16:17">
      <c r="P30825" s="63"/>
      <c r="Q30825" s="63"/>
    </row>
    <row r="30826" spans="16:17">
      <c r="P30826" s="63"/>
      <c r="Q30826" s="63"/>
    </row>
    <row r="30827" spans="16:17">
      <c r="P30827" s="63"/>
      <c r="Q30827" s="63"/>
    </row>
    <row r="30828" spans="16:17">
      <c r="P30828" s="63"/>
      <c r="Q30828" s="63"/>
    </row>
    <row r="30829" spans="16:17">
      <c r="P30829" s="63"/>
      <c r="Q30829" s="63"/>
    </row>
    <row r="30830" spans="16:17">
      <c r="P30830" s="63"/>
      <c r="Q30830" s="63"/>
    </row>
    <row r="30831" spans="16:17">
      <c r="P30831" s="63"/>
      <c r="Q30831" s="63"/>
    </row>
    <row r="30832" spans="16:17">
      <c r="P30832" s="63"/>
      <c r="Q30832" s="63"/>
    </row>
    <row r="30833" spans="16:17">
      <c r="P30833" s="63"/>
      <c r="Q30833" s="63"/>
    </row>
    <row r="30834" spans="16:17">
      <c r="P30834" s="63"/>
      <c r="Q30834" s="63"/>
    </row>
    <row r="30835" spans="16:17">
      <c r="P30835" s="63"/>
      <c r="Q30835" s="63"/>
    </row>
    <row r="30836" spans="16:17">
      <c r="P30836" s="63"/>
      <c r="Q30836" s="63"/>
    </row>
    <row r="30837" spans="16:17">
      <c r="P30837" s="63"/>
      <c r="Q30837" s="63"/>
    </row>
    <row r="30838" spans="16:17">
      <c r="P30838" s="63"/>
      <c r="Q30838" s="63"/>
    </row>
    <row r="30839" spans="16:17">
      <c r="P30839" s="63"/>
      <c r="Q30839" s="63"/>
    </row>
    <row r="30840" spans="16:17">
      <c r="P30840" s="63"/>
      <c r="Q30840" s="63"/>
    </row>
    <row r="30841" spans="16:17">
      <c r="P30841" s="63"/>
      <c r="Q30841" s="63"/>
    </row>
    <row r="30842" spans="16:17">
      <c r="P30842" s="63"/>
      <c r="Q30842" s="63"/>
    </row>
    <row r="30843" spans="16:17">
      <c r="P30843" s="63"/>
      <c r="Q30843" s="63"/>
    </row>
    <row r="30844" spans="16:17">
      <c r="P30844" s="63"/>
      <c r="Q30844" s="63"/>
    </row>
    <row r="30845" spans="16:17">
      <c r="P30845" s="63"/>
      <c r="Q30845" s="63"/>
    </row>
    <row r="30846" spans="16:17">
      <c r="P30846" s="63"/>
      <c r="Q30846" s="63"/>
    </row>
    <row r="30847" spans="16:17">
      <c r="P30847" s="63"/>
      <c r="Q30847" s="63"/>
    </row>
    <row r="30848" spans="16:17">
      <c r="P30848" s="63"/>
      <c r="Q30848" s="63"/>
    </row>
    <row r="30849" spans="16:17">
      <c r="P30849" s="63"/>
      <c r="Q30849" s="63"/>
    </row>
    <row r="30850" spans="16:17">
      <c r="P30850" s="63"/>
      <c r="Q30850" s="63"/>
    </row>
    <row r="30851" spans="16:17">
      <c r="P30851" s="63"/>
      <c r="Q30851" s="63"/>
    </row>
    <row r="30852" spans="16:17">
      <c r="P30852" s="63"/>
      <c r="Q30852" s="63"/>
    </row>
    <row r="30853" spans="16:17">
      <c r="P30853" s="63"/>
      <c r="Q30853" s="63"/>
    </row>
    <row r="30854" spans="16:17">
      <c r="P30854" s="63"/>
      <c r="Q30854" s="63"/>
    </row>
    <row r="30855" spans="16:17">
      <c r="P30855" s="63"/>
      <c r="Q30855" s="63"/>
    </row>
    <row r="30856" spans="16:17">
      <c r="P30856" s="63"/>
      <c r="Q30856" s="63"/>
    </row>
    <row r="30857" spans="16:17">
      <c r="P30857" s="63"/>
      <c r="Q30857" s="63"/>
    </row>
    <row r="30858" spans="16:17">
      <c r="P30858" s="63"/>
      <c r="Q30858" s="63"/>
    </row>
    <row r="30859" spans="16:17">
      <c r="P30859" s="63"/>
      <c r="Q30859" s="63"/>
    </row>
    <row r="30860" spans="16:17">
      <c r="P30860" s="63"/>
      <c r="Q30860" s="63"/>
    </row>
    <row r="30861" spans="16:17">
      <c r="P30861" s="63"/>
      <c r="Q30861" s="63"/>
    </row>
    <row r="30862" spans="16:17">
      <c r="P30862" s="63"/>
      <c r="Q30862" s="63"/>
    </row>
    <row r="30863" spans="16:17">
      <c r="P30863" s="63"/>
      <c r="Q30863" s="63"/>
    </row>
    <row r="30864" spans="16:17">
      <c r="P30864" s="63"/>
      <c r="Q30864" s="63"/>
    </row>
    <row r="30865" spans="16:17">
      <c r="P30865" s="63"/>
      <c r="Q30865" s="63"/>
    </row>
    <row r="30866" spans="16:17">
      <c r="P30866" s="63"/>
      <c r="Q30866" s="63"/>
    </row>
    <row r="30867" spans="16:17">
      <c r="P30867" s="63"/>
      <c r="Q30867" s="63"/>
    </row>
    <row r="30868" spans="16:17">
      <c r="P30868" s="63"/>
      <c r="Q30868" s="63"/>
    </row>
    <row r="30869" spans="16:17">
      <c r="P30869" s="63"/>
      <c r="Q30869" s="63"/>
    </row>
    <row r="30870" spans="16:17">
      <c r="P30870" s="63"/>
      <c r="Q30870" s="63"/>
    </row>
    <row r="30871" spans="16:17">
      <c r="P30871" s="63"/>
      <c r="Q30871" s="63"/>
    </row>
    <row r="30872" spans="16:17">
      <c r="P30872" s="63"/>
      <c r="Q30872" s="63"/>
    </row>
    <row r="30873" spans="16:17">
      <c r="P30873" s="63"/>
      <c r="Q30873" s="63"/>
    </row>
    <row r="30874" spans="16:17">
      <c r="P30874" s="63"/>
      <c r="Q30874" s="63"/>
    </row>
    <row r="30875" spans="16:17">
      <c r="P30875" s="63"/>
      <c r="Q30875" s="63"/>
    </row>
    <row r="30876" spans="16:17">
      <c r="P30876" s="63"/>
      <c r="Q30876" s="63"/>
    </row>
    <row r="30877" spans="16:17">
      <c r="P30877" s="63"/>
      <c r="Q30877" s="63"/>
    </row>
    <row r="30878" spans="16:17">
      <c r="P30878" s="63"/>
      <c r="Q30878" s="63"/>
    </row>
    <row r="30879" spans="16:17">
      <c r="P30879" s="63"/>
      <c r="Q30879" s="63"/>
    </row>
    <row r="30880" spans="16:17">
      <c r="P30880" s="63"/>
      <c r="Q30880" s="63"/>
    </row>
    <row r="30881" spans="16:17">
      <c r="P30881" s="63"/>
      <c r="Q30881" s="63"/>
    </row>
    <row r="30882" spans="16:17">
      <c r="P30882" s="63"/>
      <c r="Q30882" s="63"/>
    </row>
    <row r="30883" spans="16:17">
      <c r="P30883" s="63"/>
      <c r="Q30883" s="63"/>
    </row>
    <row r="30884" spans="16:17">
      <c r="P30884" s="63"/>
      <c r="Q30884" s="63"/>
    </row>
    <row r="30885" spans="16:17">
      <c r="P30885" s="63"/>
      <c r="Q30885" s="63"/>
    </row>
    <row r="30886" spans="16:17">
      <c r="P30886" s="63"/>
      <c r="Q30886" s="63"/>
    </row>
    <row r="30887" spans="16:17">
      <c r="P30887" s="63"/>
      <c r="Q30887" s="63"/>
    </row>
    <row r="30888" spans="16:17">
      <c r="P30888" s="63"/>
      <c r="Q30888" s="63"/>
    </row>
    <row r="30889" spans="16:17">
      <c r="P30889" s="63"/>
      <c r="Q30889" s="63"/>
    </row>
    <row r="30890" spans="16:17">
      <c r="P30890" s="63"/>
      <c r="Q30890" s="63"/>
    </row>
    <row r="30891" spans="16:17">
      <c r="P30891" s="63"/>
      <c r="Q30891" s="63"/>
    </row>
    <row r="30892" spans="16:17">
      <c r="P30892" s="63"/>
      <c r="Q30892" s="63"/>
    </row>
    <row r="30893" spans="16:17">
      <c r="P30893" s="63"/>
      <c r="Q30893" s="63"/>
    </row>
    <row r="30894" spans="16:17">
      <c r="P30894" s="63"/>
      <c r="Q30894" s="63"/>
    </row>
    <row r="30895" spans="16:17">
      <c r="P30895" s="63"/>
      <c r="Q30895" s="63"/>
    </row>
    <row r="30896" spans="16:17">
      <c r="P30896" s="63"/>
      <c r="Q30896" s="63"/>
    </row>
    <row r="30897" spans="16:17">
      <c r="P30897" s="63"/>
      <c r="Q30897" s="63"/>
    </row>
    <row r="30898" spans="16:17">
      <c r="P30898" s="63"/>
      <c r="Q30898" s="63"/>
    </row>
    <row r="30899" spans="16:17">
      <c r="P30899" s="63"/>
      <c r="Q30899" s="63"/>
    </row>
    <row r="30900" spans="16:17">
      <c r="P30900" s="63"/>
      <c r="Q30900" s="63"/>
    </row>
    <row r="30901" spans="16:17">
      <c r="P30901" s="63"/>
      <c r="Q30901" s="63"/>
    </row>
    <row r="30902" spans="16:17">
      <c r="P30902" s="63"/>
      <c r="Q30902" s="63"/>
    </row>
    <row r="30903" spans="16:17">
      <c r="P30903" s="63"/>
      <c r="Q30903" s="63"/>
    </row>
    <row r="30904" spans="16:17">
      <c r="P30904" s="63"/>
      <c r="Q30904" s="63"/>
    </row>
    <row r="30905" spans="16:17">
      <c r="P30905" s="63"/>
      <c r="Q30905" s="63"/>
    </row>
    <row r="30906" spans="16:17">
      <c r="P30906" s="63"/>
      <c r="Q30906" s="63"/>
    </row>
    <row r="30907" spans="16:17">
      <c r="P30907" s="63"/>
      <c r="Q30907" s="63"/>
    </row>
    <row r="30908" spans="16:17">
      <c r="P30908" s="63"/>
      <c r="Q30908" s="63"/>
    </row>
    <row r="30909" spans="16:17">
      <c r="P30909" s="63"/>
      <c r="Q30909" s="63"/>
    </row>
    <row r="30910" spans="16:17">
      <c r="P30910" s="63"/>
      <c r="Q30910" s="63"/>
    </row>
    <row r="30911" spans="16:17">
      <c r="P30911" s="63"/>
      <c r="Q30911" s="63"/>
    </row>
    <row r="30912" spans="16:17">
      <c r="P30912" s="63"/>
      <c r="Q30912" s="63"/>
    </row>
    <row r="30913" spans="16:17">
      <c r="P30913" s="63"/>
      <c r="Q30913" s="63"/>
    </row>
    <row r="30914" spans="16:17">
      <c r="P30914" s="63"/>
      <c r="Q30914" s="63"/>
    </row>
    <row r="30915" spans="16:17">
      <c r="P30915" s="63"/>
      <c r="Q30915" s="63"/>
    </row>
    <row r="30916" spans="16:17">
      <c r="P30916" s="63"/>
      <c r="Q30916" s="63"/>
    </row>
    <row r="30917" spans="16:17">
      <c r="P30917" s="63"/>
      <c r="Q30917" s="63"/>
    </row>
    <row r="30918" spans="16:17">
      <c r="P30918" s="63"/>
      <c r="Q30918" s="63"/>
    </row>
    <row r="30919" spans="16:17">
      <c r="P30919" s="63"/>
      <c r="Q30919" s="63"/>
    </row>
    <row r="30920" spans="16:17">
      <c r="P30920" s="63"/>
      <c r="Q30920" s="63"/>
    </row>
    <row r="30921" spans="16:17">
      <c r="P30921" s="63"/>
      <c r="Q30921" s="63"/>
    </row>
    <row r="30922" spans="16:17">
      <c r="P30922" s="63"/>
      <c r="Q30922" s="63"/>
    </row>
    <row r="30923" spans="16:17">
      <c r="P30923" s="63"/>
      <c r="Q30923" s="63"/>
    </row>
    <row r="30924" spans="16:17">
      <c r="P30924" s="63"/>
      <c r="Q30924" s="63"/>
    </row>
    <row r="30925" spans="16:17">
      <c r="P30925" s="63"/>
      <c r="Q30925" s="63"/>
    </row>
    <row r="30926" spans="16:17">
      <c r="P30926" s="63"/>
      <c r="Q30926" s="63"/>
    </row>
    <row r="30927" spans="16:17">
      <c r="P30927" s="63"/>
      <c r="Q30927" s="63"/>
    </row>
    <row r="30928" spans="16:17">
      <c r="P30928" s="63"/>
      <c r="Q30928" s="63"/>
    </row>
    <row r="30929" spans="16:17">
      <c r="P30929" s="63"/>
      <c r="Q30929" s="63"/>
    </row>
    <row r="30930" spans="16:17">
      <c r="P30930" s="63"/>
      <c r="Q30930" s="63"/>
    </row>
    <row r="30931" spans="16:17">
      <c r="P30931" s="63"/>
      <c r="Q30931" s="63"/>
    </row>
    <row r="30932" spans="16:17">
      <c r="P30932" s="63"/>
      <c r="Q30932" s="63"/>
    </row>
    <row r="30933" spans="16:17">
      <c r="P30933" s="63"/>
      <c r="Q30933" s="63"/>
    </row>
    <row r="30934" spans="16:17">
      <c r="P30934" s="63"/>
      <c r="Q30934" s="63"/>
    </row>
    <row r="30935" spans="16:17">
      <c r="P30935" s="63"/>
      <c r="Q30935" s="63"/>
    </row>
    <row r="30936" spans="16:17">
      <c r="P30936" s="63"/>
      <c r="Q30936" s="63"/>
    </row>
    <row r="30937" spans="16:17">
      <c r="P30937" s="63"/>
      <c r="Q30937" s="63"/>
    </row>
    <row r="30938" spans="16:17">
      <c r="P30938" s="63"/>
      <c r="Q30938" s="63"/>
    </row>
    <row r="30939" spans="16:17">
      <c r="P30939" s="63"/>
      <c r="Q30939" s="63"/>
    </row>
    <row r="30940" spans="16:17">
      <c r="P30940" s="63"/>
      <c r="Q30940" s="63"/>
    </row>
    <row r="30941" spans="16:17">
      <c r="P30941" s="63"/>
      <c r="Q30941" s="63"/>
    </row>
    <row r="30942" spans="16:17">
      <c r="P30942" s="63"/>
      <c r="Q30942" s="63"/>
    </row>
    <row r="30943" spans="16:17">
      <c r="P30943" s="63"/>
      <c r="Q30943" s="63"/>
    </row>
    <row r="30944" spans="16:17">
      <c r="P30944" s="63"/>
      <c r="Q30944" s="63"/>
    </row>
    <row r="30945" spans="16:17">
      <c r="P30945" s="63"/>
      <c r="Q30945" s="63"/>
    </row>
    <row r="30946" spans="16:17">
      <c r="P30946" s="63"/>
      <c r="Q30946" s="63"/>
    </row>
    <row r="30947" spans="16:17">
      <c r="P30947" s="63"/>
      <c r="Q30947" s="63"/>
    </row>
    <row r="30948" spans="16:17">
      <c r="P30948" s="63"/>
      <c r="Q30948" s="63"/>
    </row>
    <row r="30949" spans="16:17">
      <c r="P30949" s="63"/>
      <c r="Q30949" s="63"/>
    </row>
    <row r="30950" spans="16:17">
      <c r="P30950" s="63"/>
      <c r="Q30950" s="63"/>
    </row>
    <row r="30951" spans="16:17">
      <c r="P30951" s="63"/>
      <c r="Q30951" s="63"/>
    </row>
    <row r="30952" spans="16:17">
      <c r="P30952" s="63"/>
      <c r="Q30952" s="63"/>
    </row>
    <row r="30953" spans="16:17">
      <c r="P30953" s="63"/>
      <c r="Q30953" s="63"/>
    </row>
    <row r="30954" spans="16:17">
      <c r="P30954" s="63"/>
      <c r="Q30954" s="63"/>
    </row>
    <row r="30955" spans="16:17">
      <c r="P30955" s="63"/>
      <c r="Q30955" s="63"/>
    </row>
    <row r="30956" spans="16:17">
      <c r="P30956" s="63"/>
      <c r="Q30956" s="63"/>
    </row>
    <row r="30957" spans="16:17">
      <c r="P30957" s="63"/>
      <c r="Q30957" s="63"/>
    </row>
    <row r="30958" spans="16:17">
      <c r="P30958" s="63"/>
      <c r="Q30958" s="63"/>
    </row>
    <row r="30959" spans="16:17">
      <c r="P30959" s="63"/>
      <c r="Q30959" s="63"/>
    </row>
    <row r="30960" spans="16:17">
      <c r="P30960" s="63"/>
      <c r="Q30960" s="63"/>
    </row>
    <row r="30961" spans="16:17">
      <c r="P30961" s="63"/>
      <c r="Q30961" s="63"/>
    </row>
    <row r="30962" spans="16:17">
      <c r="P30962" s="63"/>
      <c r="Q30962" s="63"/>
    </row>
    <row r="30963" spans="16:17">
      <c r="P30963" s="63"/>
      <c r="Q30963" s="63"/>
    </row>
    <row r="30964" spans="16:17">
      <c r="P30964" s="63"/>
      <c r="Q30964" s="63"/>
    </row>
    <row r="30965" spans="16:17">
      <c r="P30965" s="63"/>
      <c r="Q30965" s="63"/>
    </row>
    <row r="30966" spans="16:17">
      <c r="P30966" s="63"/>
      <c r="Q30966" s="63"/>
    </row>
    <row r="30967" spans="16:17">
      <c r="P30967" s="63"/>
      <c r="Q30967" s="63"/>
    </row>
    <row r="30968" spans="16:17">
      <c r="P30968" s="63"/>
      <c r="Q30968" s="63"/>
    </row>
    <row r="30969" spans="16:17">
      <c r="P30969" s="63"/>
      <c r="Q30969" s="63"/>
    </row>
    <row r="30970" spans="16:17">
      <c r="P30970" s="63"/>
      <c r="Q30970" s="63"/>
    </row>
    <row r="30971" spans="16:17">
      <c r="P30971" s="63"/>
      <c r="Q30971" s="63"/>
    </row>
    <row r="30972" spans="16:17">
      <c r="P30972" s="63"/>
      <c r="Q30972" s="63"/>
    </row>
    <row r="30973" spans="16:17">
      <c r="P30973" s="63"/>
      <c r="Q30973" s="63"/>
    </row>
    <row r="30974" spans="16:17">
      <c r="P30974" s="63"/>
      <c r="Q30974" s="63"/>
    </row>
    <row r="30975" spans="16:17">
      <c r="P30975" s="63"/>
      <c r="Q30975" s="63"/>
    </row>
    <row r="30976" spans="16:17">
      <c r="P30976" s="63"/>
      <c r="Q30976" s="63"/>
    </row>
    <row r="30977" spans="16:17">
      <c r="P30977" s="63"/>
      <c r="Q30977" s="63"/>
    </row>
    <row r="30978" spans="16:17">
      <c r="P30978" s="63"/>
      <c r="Q30978" s="63"/>
    </row>
    <row r="30979" spans="16:17">
      <c r="P30979" s="63"/>
      <c r="Q30979" s="63"/>
    </row>
    <row r="30980" spans="16:17">
      <c r="P30980" s="63"/>
      <c r="Q30980" s="63"/>
    </row>
    <row r="30981" spans="16:17">
      <c r="P30981" s="63"/>
      <c r="Q30981" s="63"/>
    </row>
    <row r="30982" spans="16:17">
      <c r="P30982" s="63"/>
      <c r="Q30982" s="63"/>
    </row>
    <row r="30983" spans="16:17">
      <c r="P30983" s="63"/>
      <c r="Q30983" s="63"/>
    </row>
    <row r="30984" spans="16:17">
      <c r="P30984" s="63"/>
      <c r="Q30984" s="63"/>
    </row>
    <row r="30985" spans="16:17">
      <c r="P30985" s="63"/>
      <c r="Q30985" s="63"/>
    </row>
    <row r="30986" spans="16:17">
      <c r="P30986" s="63"/>
      <c r="Q30986" s="63"/>
    </row>
    <row r="30987" spans="16:17">
      <c r="P30987" s="63"/>
      <c r="Q30987" s="63"/>
    </row>
    <row r="30988" spans="16:17">
      <c r="P30988" s="63"/>
      <c r="Q30988" s="63"/>
    </row>
    <row r="30989" spans="16:17">
      <c r="P30989" s="63"/>
      <c r="Q30989" s="63"/>
    </row>
    <row r="30990" spans="16:17">
      <c r="P30990" s="63"/>
      <c r="Q30990" s="63"/>
    </row>
    <row r="30991" spans="16:17">
      <c r="P30991" s="63"/>
      <c r="Q30991" s="63"/>
    </row>
    <row r="30992" spans="16:17">
      <c r="P30992" s="63"/>
      <c r="Q30992" s="63"/>
    </row>
    <row r="30993" spans="16:17">
      <c r="P30993" s="63"/>
      <c r="Q30993" s="63"/>
    </row>
    <row r="30994" spans="16:17">
      <c r="P30994" s="63"/>
      <c r="Q30994" s="63"/>
    </row>
    <row r="30995" spans="16:17">
      <c r="P30995" s="63"/>
      <c r="Q30995" s="63"/>
    </row>
    <row r="30996" spans="16:17">
      <c r="P30996" s="63"/>
      <c r="Q30996" s="63"/>
    </row>
    <row r="30997" spans="16:17">
      <c r="P30997" s="63"/>
      <c r="Q30997" s="63"/>
    </row>
    <row r="30998" spans="16:17">
      <c r="P30998" s="63"/>
      <c r="Q30998" s="63"/>
    </row>
    <row r="30999" spans="16:17">
      <c r="P30999" s="63"/>
      <c r="Q30999" s="63"/>
    </row>
    <row r="31000" spans="16:17">
      <c r="P31000" s="63"/>
      <c r="Q31000" s="63"/>
    </row>
    <row r="31001" spans="16:17">
      <c r="P31001" s="63"/>
      <c r="Q31001" s="63"/>
    </row>
    <row r="31002" spans="16:17">
      <c r="P31002" s="63"/>
      <c r="Q31002" s="63"/>
    </row>
    <row r="31003" spans="16:17">
      <c r="P31003" s="63"/>
      <c r="Q31003" s="63"/>
    </row>
    <row r="31004" spans="16:17">
      <c r="P31004" s="63"/>
      <c r="Q31004" s="63"/>
    </row>
    <row r="31005" spans="16:17">
      <c r="P31005" s="63"/>
      <c r="Q31005" s="63"/>
    </row>
    <row r="31006" spans="16:17">
      <c r="P31006" s="63"/>
      <c r="Q31006" s="63"/>
    </row>
    <row r="31007" spans="16:17">
      <c r="P31007" s="63"/>
      <c r="Q31007" s="63"/>
    </row>
    <row r="31008" spans="16:17">
      <c r="P31008" s="63"/>
      <c r="Q31008" s="63"/>
    </row>
    <row r="31009" spans="16:17">
      <c r="P31009" s="63"/>
      <c r="Q31009" s="63"/>
    </row>
    <row r="31010" spans="16:17">
      <c r="P31010" s="63"/>
      <c r="Q31010" s="63"/>
    </row>
    <row r="31011" spans="16:17">
      <c r="P31011" s="63"/>
      <c r="Q31011" s="63"/>
    </row>
    <row r="31012" spans="16:17">
      <c r="P31012" s="63"/>
      <c r="Q31012" s="63"/>
    </row>
    <row r="31013" spans="16:17">
      <c r="P31013" s="63"/>
      <c r="Q31013" s="63"/>
    </row>
    <row r="31014" spans="16:17">
      <c r="P31014" s="63"/>
      <c r="Q31014" s="63"/>
    </row>
    <row r="31015" spans="16:17">
      <c r="P31015" s="63"/>
      <c r="Q31015" s="63"/>
    </row>
    <row r="31016" spans="16:17">
      <c r="P31016" s="63"/>
      <c r="Q31016" s="63"/>
    </row>
    <row r="31017" spans="16:17">
      <c r="P31017" s="63"/>
      <c r="Q31017" s="63"/>
    </row>
    <row r="31018" spans="16:17">
      <c r="P31018" s="63"/>
      <c r="Q31018" s="63"/>
    </row>
    <row r="31019" spans="16:17">
      <c r="P31019" s="63"/>
      <c r="Q31019" s="63"/>
    </row>
    <row r="31020" spans="16:17">
      <c r="P31020" s="63"/>
      <c r="Q31020" s="63"/>
    </row>
    <row r="31021" spans="16:17">
      <c r="P31021" s="63"/>
      <c r="Q31021" s="63"/>
    </row>
    <row r="31022" spans="16:17">
      <c r="P31022" s="63"/>
      <c r="Q31022" s="63"/>
    </row>
    <row r="31023" spans="16:17">
      <c r="P31023" s="63"/>
      <c r="Q31023" s="63"/>
    </row>
    <row r="31024" spans="16:17">
      <c r="P31024" s="63"/>
      <c r="Q31024" s="63"/>
    </row>
    <row r="31025" spans="16:17">
      <c r="P31025" s="63"/>
      <c r="Q31025" s="63"/>
    </row>
    <row r="31026" spans="16:17">
      <c r="P31026" s="63"/>
      <c r="Q31026" s="63"/>
    </row>
    <row r="31027" spans="16:17">
      <c r="P31027" s="63"/>
      <c r="Q31027" s="63"/>
    </row>
    <row r="31028" spans="16:17">
      <c r="P31028" s="63"/>
      <c r="Q31028" s="63"/>
    </row>
    <row r="31029" spans="16:17">
      <c r="P31029" s="63"/>
      <c r="Q31029" s="63"/>
    </row>
    <row r="31030" spans="16:17">
      <c r="P31030" s="63"/>
      <c r="Q31030" s="63"/>
    </row>
    <row r="31031" spans="16:17">
      <c r="P31031" s="63"/>
      <c r="Q31031" s="63"/>
    </row>
    <row r="31032" spans="16:17">
      <c r="P31032" s="63"/>
      <c r="Q31032" s="63"/>
    </row>
    <row r="31033" spans="16:17">
      <c r="P31033" s="63"/>
      <c r="Q31033" s="63"/>
    </row>
    <row r="31034" spans="16:17">
      <c r="P31034" s="63"/>
      <c r="Q31034" s="63"/>
    </row>
    <row r="31035" spans="16:17">
      <c r="P31035" s="63"/>
      <c r="Q31035" s="63"/>
    </row>
    <row r="31036" spans="16:17">
      <c r="P31036" s="63"/>
      <c r="Q31036" s="63"/>
    </row>
    <row r="31037" spans="16:17">
      <c r="P31037" s="63"/>
      <c r="Q31037" s="63"/>
    </row>
    <row r="31038" spans="16:17">
      <c r="P31038" s="63"/>
      <c r="Q31038" s="63"/>
    </row>
    <row r="31039" spans="16:17">
      <c r="P31039" s="63"/>
      <c r="Q31039" s="63"/>
    </row>
    <row r="31040" spans="16:17">
      <c r="P31040" s="63"/>
      <c r="Q31040" s="63"/>
    </row>
    <row r="31041" spans="16:17">
      <c r="P31041" s="63"/>
      <c r="Q31041" s="63"/>
    </row>
    <row r="31042" spans="16:17">
      <c r="P31042" s="63"/>
      <c r="Q31042" s="63"/>
    </row>
    <row r="31043" spans="16:17">
      <c r="P31043" s="63"/>
      <c r="Q31043" s="63"/>
    </row>
    <row r="31044" spans="16:17">
      <c r="P31044" s="63"/>
      <c r="Q31044" s="63"/>
    </row>
    <row r="31045" spans="16:17">
      <c r="P31045" s="63"/>
      <c r="Q31045" s="63"/>
    </row>
    <row r="31046" spans="16:17">
      <c r="P31046" s="63"/>
      <c r="Q31046" s="63"/>
    </row>
    <row r="31047" spans="16:17">
      <c r="P31047" s="63"/>
      <c r="Q31047" s="63"/>
    </row>
    <row r="31048" spans="16:17">
      <c r="P31048" s="63"/>
      <c r="Q31048" s="63"/>
    </row>
    <row r="31049" spans="16:17">
      <c r="P31049" s="63"/>
      <c r="Q31049" s="63"/>
    </row>
    <row r="31050" spans="16:17">
      <c r="P31050" s="63"/>
      <c r="Q31050" s="63"/>
    </row>
    <row r="31051" spans="16:17">
      <c r="P31051" s="63"/>
      <c r="Q31051" s="63"/>
    </row>
    <row r="31052" spans="16:17">
      <c r="P31052" s="63"/>
      <c r="Q31052" s="63"/>
    </row>
    <row r="31053" spans="16:17">
      <c r="P31053" s="63"/>
      <c r="Q31053" s="63"/>
    </row>
    <row r="31054" spans="16:17">
      <c r="P31054" s="63"/>
      <c r="Q31054" s="63"/>
    </row>
    <row r="31055" spans="16:17">
      <c r="P31055" s="63"/>
      <c r="Q31055" s="63"/>
    </row>
    <row r="31056" spans="16:17">
      <c r="P31056" s="63"/>
      <c r="Q31056" s="63"/>
    </row>
    <row r="31057" spans="16:17">
      <c r="P31057" s="63"/>
      <c r="Q31057" s="63"/>
    </row>
    <row r="31058" spans="16:17">
      <c r="P31058" s="63"/>
      <c r="Q31058" s="63"/>
    </row>
    <row r="31059" spans="16:17">
      <c r="P31059" s="63"/>
      <c r="Q31059" s="63"/>
    </row>
    <row r="31060" spans="16:17">
      <c r="P31060" s="63"/>
      <c r="Q31060" s="63"/>
    </row>
    <row r="31061" spans="16:17">
      <c r="P31061" s="63"/>
      <c r="Q31061" s="63"/>
    </row>
    <row r="31062" spans="16:17">
      <c r="P31062" s="63"/>
      <c r="Q31062" s="63"/>
    </row>
    <row r="31063" spans="16:17">
      <c r="P31063" s="63"/>
      <c r="Q31063" s="63"/>
    </row>
    <row r="31064" spans="16:17">
      <c r="P31064" s="63"/>
      <c r="Q31064" s="63"/>
    </row>
    <row r="31065" spans="16:17">
      <c r="P31065" s="63"/>
      <c r="Q31065" s="63"/>
    </row>
    <row r="31066" spans="16:17">
      <c r="P31066" s="63"/>
      <c r="Q31066" s="63"/>
    </row>
    <row r="31067" spans="16:17">
      <c r="P31067" s="63"/>
      <c r="Q31067" s="63"/>
    </row>
    <row r="31068" spans="16:17">
      <c r="P31068" s="63"/>
      <c r="Q31068" s="63"/>
    </row>
    <row r="31069" spans="16:17">
      <c r="P31069" s="63"/>
      <c r="Q31069" s="63"/>
    </row>
    <row r="31070" spans="16:17">
      <c r="P31070" s="63"/>
      <c r="Q31070" s="63"/>
    </row>
    <row r="31071" spans="16:17">
      <c r="P31071" s="63"/>
      <c r="Q31071" s="63"/>
    </row>
    <row r="31072" spans="16:17">
      <c r="P31072" s="63"/>
      <c r="Q31072" s="63"/>
    </row>
    <row r="31073" spans="16:17">
      <c r="P31073" s="63"/>
      <c r="Q31073" s="63"/>
    </row>
    <row r="31074" spans="16:17">
      <c r="P31074" s="63"/>
      <c r="Q31074" s="63"/>
    </row>
    <row r="31075" spans="16:17">
      <c r="P31075" s="63"/>
      <c r="Q31075" s="63"/>
    </row>
    <row r="31076" spans="16:17">
      <c r="P31076" s="63"/>
      <c r="Q31076" s="63"/>
    </row>
    <row r="31077" spans="16:17">
      <c r="P31077" s="63"/>
      <c r="Q31077" s="63"/>
    </row>
    <row r="31078" spans="16:17">
      <c r="P31078" s="63"/>
      <c r="Q31078" s="63"/>
    </row>
    <row r="31079" spans="16:17">
      <c r="P31079" s="63"/>
      <c r="Q31079" s="63"/>
    </row>
    <row r="31080" spans="16:17">
      <c r="P31080" s="63"/>
      <c r="Q31080" s="63"/>
    </row>
    <row r="31081" spans="16:17">
      <c r="P31081" s="63"/>
      <c r="Q31081" s="63"/>
    </row>
    <row r="31082" spans="16:17">
      <c r="P31082" s="63"/>
      <c r="Q31082" s="63"/>
    </row>
    <row r="31083" spans="16:17">
      <c r="P31083" s="63"/>
      <c r="Q31083" s="63"/>
    </row>
    <row r="31084" spans="16:17">
      <c r="P31084" s="63"/>
      <c r="Q31084" s="63"/>
    </row>
    <row r="31085" spans="16:17">
      <c r="P31085" s="63"/>
      <c r="Q31085" s="63"/>
    </row>
    <row r="31086" spans="16:17">
      <c r="P31086" s="63"/>
      <c r="Q31086" s="63"/>
    </row>
    <row r="31087" spans="16:17">
      <c r="P31087" s="63"/>
      <c r="Q31087" s="63"/>
    </row>
    <row r="31088" spans="16:17">
      <c r="P31088" s="63"/>
      <c r="Q31088" s="63"/>
    </row>
    <row r="31089" spans="16:17">
      <c r="P31089" s="63"/>
      <c r="Q31089" s="63"/>
    </row>
    <row r="31090" spans="16:17">
      <c r="P31090" s="63"/>
      <c r="Q31090" s="63"/>
    </row>
    <row r="31091" spans="16:17">
      <c r="P31091" s="63"/>
      <c r="Q31091" s="63"/>
    </row>
    <row r="31092" spans="16:17">
      <c r="P31092" s="63"/>
      <c r="Q31092" s="63"/>
    </row>
    <row r="31093" spans="16:17">
      <c r="P31093" s="63"/>
      <c r="Q31093" s="63"/>
    </row>
    <row r="31094" spans="16:17">
      <c r="P31094" s="63"/>
      <c r="Q31094" s="63"/>
    </row>
    <row r="31095" spans="16:17">
      <c r="P31095" s="63"/>
      <c r="Q31095" s="63"/>
    </row>
    <row r="31096" spans="16:17">
      <c r="P31096" s="63"/>
      <c r="Q31096" s="63"/>
    </row>
    <row r="31097" spans="16:17">
      <c r="P31097" s="63"/>
      <c r="Q31097" s="63"/>
    </row>
    <row r="31098" spans="16:17">
      <c r="P31098" s="63"/>
      <c r="Q31098" s="63"/>
    </row>
    <row r="31099" spans="16:17">
      <c r="P31099" s="63"/>
      <c r="Q31099" s="63"/>
    </row>
    <row r="31100" spans="16:17">
      <c r="P31100" s="63"/>
      <c r="Q31100" s="63"/>
    </row>
    <row r="31101" spans="16:17">
      <c r="P31101" s="63"/>
      <c r="Q31101" s="63"/>
    </row>
    <row r="31102" spans="16:17">
      <c r="P31102" s="63"/>
      <c r="Q31102" s="63"/>
    </row>
    <row r="31103" spans="16:17">
      <c r="P31103" s="63"/>
      <c r="Q31103" s="63"/>
    </row>
    <row r="31104" spans="16:17">
      <c r="P31104" s="63"/>
      <c r="Q31104" s="63"/>
    </row>
    <row r="31105" spans="16:17">
      <c r="P31105" s="63"/>
      <c r="Q31105" s="63"/>
    </row>
    <row r="31106" spans="16:17">
      <c r="P31106" s="63"/>
      <c r="Q31106" s="63"/>
    </row>
    <row r="31107" spans="16:17">
      <c r="P31107" s="63"/>
      <c r="Q31107" s="63"/>
    </row>
    <row r="31108" spans="16:17">
      <c r="P31108" s="63"/>
      <c r="Q31108" s="63"/>
    </row>
    <row r="31109" spans="16:17">
      <c r="P31109" s="63"/>
      <c r="Q31109" s="63"/>
    </row>
    <row r="31110" spans="16:17">
      <c r="P31110" s="63"/>
      <c r="Q31110" s="63"/>
    </row>
    <row r="31111" spans="16:17">
      <c r="P31111" s="63"/>
      <c r="Q31111" s="63"/>
    </row>
    <row r="31112" spans="16:17">
      <c r="P31112" s="63"/>
      <c r="Q31112" s="63"/>
    </row>
    <row r="31113" spans="16:17">
      <c r="P31113" s="63"/>
      <c r="Q31113" s="63"/>
    </row>
    <row r="31114" spans="16:17">
      <c r="P31114" s="63"/>
      <c r="Q31114" s="63"/>
    </row>
    <row r="31115" spans="16:17">
      <c r="P31115" s="63"/>
      <c r="Q31115" s="63"/>
    </row>
    <row r="31116" spans="16:17">
      <c r="P31116" s="63"/>
      <c r="Q31116" s="63"/>
    </row>
    <row r="31117" spans="16:17">
      <c r="P31117" s="63"/>
      <c r="Q31117" s="63"/>
    </row>
    <row r="31118" spans="16:17">
      <c r="P31118" s="63"/>
      <c r="Q31118" s="63"/>
    </row>
    <row r="31119" spans="16:17">
      <c r="P31119" s="63"/>
      <c r="Q31119" s="63"/>
    </row>
    <row r="31120" spans="16:17">
      <c r="P31120" s="63"/>
      <c r="Q31120" s="63"/>
    </row>
    <row r="31121" spans="16:17">
      <c r="P31121" s="63"/>
      <c r="Q31121" s="63"/>
    </row>
    <row r="31122" spans="16:17">
      <c r="P31122" s="63"/>
      <c r="Q31122" s="63"/>
    </row>
    <row r="31123" spans="16:17">
      <c r="P31123" s="63"/>
      <c r="Q31123" s="63"/>
    </row>
    <row r="31124" spans="16:17">
      <c r="P31124" s="63"/>
      <c r="Q31124" s="63"/>
    </row>
    <row r="31125" spans="16:17">
      <c r="P31125" s="63"/>
      <c r="Q31125" s="63"/>
    </row>
    <row r="31126" spans="16:17">
      <c r="P31126" s="63"/>
      <c r="Q31126" s="63"/>
    </row>
    <row r="31127" spans="16:17">
      <c r="P31127" s="63"/>
      <c r="Q31127" s="63"/>
    </row>
    <row r="31128" spans="16:17">
      <c r="P31128" s="63"/>
      <c r="Q31128" s="63"/>
    </row>
    <row r="31129" spans="16:17">
      <c r="P31129" s="63"/>
      <c r="Q31129" s="63"/>
    </row>
    <row r="31130" spans="16:17">
      <c r="P31130" s="63"/>
      <c r="Q31130" s="63"/>
    </row>
    <row r="31131" spans="16:17">
      <c r="P31131" s="63"/>
      <c r="Q31131" s="63"/>
    </row>
    <row r="31132" spans="16:17">
      <c r="P31132" s="63"/>
      <c r="Q31132" s="63"/>
    </row>
    <row r="31133" spans="16:17">
      <c r="P31133" s="63"/>
      <c r="Q31133" s="63"/>
    </row>
    <row r="31134" spans="16:17">
      <c r="P31134" s="63"/>
      <c r="Q31134" s="63"/>
    </row>
    <row r="31135" spans="16:17">
      <c r="P31135" s="63"/>
      <c r="Q31135" s="63"/>
    </row>
    <row r="31136" spans="16:17">
      <c r="P31136" s="63"/>
      <c r="Q31136" s="63"/>
    </row>
    <row r="31137" spans="16:17">
      <c r="P31137" s="63"/>
      <c r="Q31137" s="63"/>
    </row>
    <row r="31138" spans="16:17">
      <c r="P31138" s="63"/>
      <c r="Q31138" s="63"/>
    </row>
    <row r="31139" spans="16:17">
      <c r="P31139" s="63"/>
      <c r="Q31139" s="63"/>
    </row>
    <row r="31140" spans="16:17">
      <c r="P31140" s="63"/>
      <c r="Q31140" s="63"/>
    </row>
    <row r="31141" spans="16:17">
      <c r="P31141" s="63"/>
      <c r="Q31141" s="63"/>
    </row>
    <row r="31142" spans="16:17">
      <c r="P31142" s="63"/>
      <c r="Q31142" s="63"/>
    </row>
    <row r="31143" spans="16:17">
      <c r="P31143" s="63"/>
      <c r="Q31143" s="63"/>
    </row>
    <row r="31144" spans="16:17">
      <c r="P31144" s="63"/>
      <c r="Q31144" s="63"/>
    </row>
    <row r="31145" spans="16:17">
      <c r="P31145" s="63"/>
      <c r="Q31145" s="63"/>
    </row>
    <row r="31146" spans="16:17">
      <c r="P31146" s="63"/>
      <c r="Q31146" s="63"/>
    </row>
    <row r="31147" spans="16:17">
      <c r="P31147" s="63"/>
      <c r="Q31147" s="63"/>
    </row>
    <row r="31148" spans="16:17">
      <c r="P31148" s="63"/>
      <c r="Q31148" s="63"/>
    </row>
    <row r="31149" spans="16:17">
      <c r="P31149" s="63"/>
      <c r="Q31149" s="63"/>
    </row>
    <row r="31150" spans="16:17">
      <c r="P31150" s="63"/>
      <c r="Q31150" s="63"/>
    </row>
    <row r="31151" spans="16:17">
      <c r="P31151" s="63"/>
      <c r="Q31151" s="63"/>
    </row>
    <row r="31152" spans="16:17">
      <c r="P31152" s="63"/>
      <c r="Q31152" s="63"/>
    </row>
    <row r="31153" spans="16:17">
      <c r="P31153" s="63"/>
      <c r="Q31153" s="63"/>
    </row>
    <row r="31154" spans="16:17">
      <c r="P31154" s="63"/>
      <c r="Q31154" s="63"/>
    </row>
    <row r="31155" spans="16:17">
      <c r="P31155" s="63"/>
      <c r="Q31155" s="63"/>
    </row>
    <row r="31156" spans="16:17">
      <c r="P31156" s="63"/>
      <c r="Q31156" s="63"/>
    </row>
    <row r="31157" spans="16:17">
      <c r="P31157" s="63"/>
      <c r="Q31157" s="63"/>
    </row>
    <row r="31158" spans="16:17">
      <c r="P31158" s="63"/>
      <c r="Q31158" s="63"/>
    </row>
    <row r="31159" spans="16:17">
      <c r="P31159" s="63"/>
      <c r="Q31159" s="63"/>
    </row>
    <row r="31160" spans="16:17">
      <c r="P31160" s="63"/>
      <c r="Q31160" s="63"/>
    </row>
    <row r="31161" spans="16:17">
      <c r="P31161" s="63"/>
      <c r="Q31161" s="63"/>
    </row>
    <row r="31162" spans="16:17">
      <c r="P31162" s="63"/>
      <c r="Q31162" s="63"/>
    </row>
    <row r="31163" spans="16:17">
      <c r="P31163" s="63"/>
      <c r="Q31163" s="63"/>
    </row>
    <row r="31164" spans="16:17">
      <c r="P31164" s="63"/>
      <c r="Q31164" s="63"/>
    </row>
    <row r="31165" spans="16:17">
      <c r="P31165" s="63"/>
      <c r="Q31165" s="63"/>
    </row>
    <row r="31166" spans="16:17">
      <c r="P31166" s="63"/>
      <c r="Q31166" s="63"/>
    </row>
    <row r="31167" spans="16:17">
      <c r="P31167" s="63"/>
      <c r="Q31167" s="63"/>
    </row>
    <row r="31168" spans="16:17">
      <c r="P31168" s="63"/>
      <c r="Q31168" s="63"/>
    </row>
    <row r="31169" spans="16:17">
      <c r="P31169" s="63"/>
      <c r="Q31169" s="63"/>
    </row>
    <row r="31170" spans="16:17">
      <c r="P31170" s="63"/>
      <c r="Q31170" s="63"/>
    </row>
    <row r="31171" spans="16:17">
      <c r="P31171" s="63"/>
      <c r="Q31171" s="63"/>
    </row>
    <row r="31172" spans="16:17">
      <c r="P31172" s="63"/>
      <c r="Q31172" s="63"/>
    </row>
    <row r="31173" spans="16:17">
      <c r="P31173" s="63"/>
      <c r="Q31173" s="63"/>
    </row>
    <row r="31174" spans="16:17">
      <c r="P31174" s="63"/>
      <c r="Q31174" s="63"/>
    </row>
    <row r="31175" spans="16:17">
      <c r="P31175" s="63"/>
      <c r="Q31175" s="63"/>
    </row>
    <row r="31176" spans="16:17">
      <c r="P31176" s="63"/>
      <c r="Q31176" s="63"/>
    </row>
    <row r="31177" spans="16:17">
      <c r="P31177" s="63"/>
      <c r="Q31177" s="63"/>
    </row>
    <row r="31178" spans="16:17">
      <c r="P31178" s="63"/>
      <c r="Q31178" s="63"/>
    </row>
    <row r="31179" spans="16:17">
      <c r="P31179" s="63"/>
      <c r="Q31179" s="63"/>
    </row>
    <row r="31180" spans="16:17">
      <c r="P31180" s="63"/>
      <c r="Q31180" s="63"/>
    </row>
    <row r="31181" spans="16:17">
      <c r="P31181" s="63"/>
      <c r="Q31181" s="63"/>
    </row>
    <row r="31182" spans="16:17">
      <c r="P31182" s="63"/>
      <c r="Q31182" s="63"/>
    </row>
    <row r="31183" spans="16:17">
      <c r="P31183" s="63"/>
      <c r="Q31183" s="63"/>
    </row>
    <row r="31184" spans="16:17">
      <c r="P31184" s="63"/>
      <c r="Q31184" s="63"/>
    </row>
    <row r="31185" spans="16:17">
      <c r="P31185" s="63"/>
      <c r="Q31185" s="63"/>
    </row>
    <row r="31186" spans="16:17">
      <c r="P31186" s="63"/>
      <c r="Q31186" s="63"/>
    </row>
    <row r="31187" spans="16:17">
      <c r="P31187" s="63"/>
      <c r="Q31187" s="63"/>
    </row>
    <row r="31188" spans="16:17">
      <c r="P31188" s="63"/>
      <c r="Q31188" s="63"/>
    </row>
    <row r="31189" spans="16:17">
      <c r="P31189" s="63"/>
      <c r="Q31189" s="63"/>
    </row>
    <row r="31190" spans="16:17">
      <c r="P31190" s="63"/>
      <c r="Q31190" s="63"/>
    </row>
    <row r="31191" spans="16:17">
      <c r="P31191" s="63"/>
      <c r="Q31191" s="63"/>
    </row>
    <row r="31192" spans="16:17">
      <c r="P31192" s="63"/>
      <c r="Q31192" s="63"/>
    </row>
    <row r="31193" spans="16:17">
      <c r="P31193" s="63"/>
      <c r="Q31193" s="63"/>
    </row>
    <row r="31194" spans="16:17">
      <c r="P31194" s="63"/>
      <c r="Q31194" s="63"/>
    </row>
    <row r="31195" spans="16:17">
      <c r="P31195" s="63"/>
      <c r="Q31195" s="63"/>
    </row>
    <row r="31196" spans="16:17">
      <c r="P31196" s="63"/>
      <c r="Q31196" s="63"/>
    </row>
    <row r="31197" spans="16:17">
      <c r="P31197" s="63"/>
      <c r="Q31197" s="63"/>
    </row>
    <row r="31198" spans="16:17">
      <c r="P31198" s="63"/>
      <c r="Q31198" s="63"/>
    </row>
    <row r="31199" spans="16:17">
      <c r="P31199" s="63"/>
      <c r="Q31199" s="63"/>
    </row>
    <row r="31200" spans="16:17">
      <c r="P31200" s="63"/>
      <c r="Q31200" s="63"/>
    </row>
    <row r="31201" spans="16:17">
      <c r="P31201" s="63"/>
      <c r="Q31201" s="63"/>
    </row>
    <row r="31202" spans="16:17">
      <c r="P31202" s="63"/>
      <c r="Q31202" s="63"/>
    </row>
    <row r="31203" spans="16:17">
      <c r="P31203" s="63"/>
      <c r="Q31203" s="63"/>
    </row>
    <row r="31204" spans="16:17">
      <c r="P31204" s="63"/>
      <c r="Q31204" s="63"/>
    </row>
    <row r="31205" spans="16:17">
      <c r="P31205" s="63"/>
      <c r="Q31205" s="63"/>
    </row>
    <row r="31206" spans="16:17">
      <c r="P31206" s="63"/>
      <c r="Q31206" s="63"/>
    </row>
    <row r="31207" spans="16:17">
      <c r="P31207" s="63"/>
      <c r="Q31207" s="63"/>
    </row>
    <row r="31208" spans="16:17">
      <c r="P31208" s="63"/>
      <c r="Q31208" s="63"/>
    </row>
    <row r="31209" spans="16:17">
      <c r="P31209" s="63"/>
      <c r="Q31209" s="63"/>
    </row>
    <row r="31210" spans="16:17">
      <c r="P31210" s="63"/>
      <c r="Q31210" s="63"/>
    </row>
    <row r="31211" spans="16:17">
      <c r="P31211" s="63"/>
      <c r="Q31211" s="63"/>
    </row>
    <row r="31212" spans="16:17">
      <c r="P31212" s="63"/>
      <c r="Q31212" s="63"/>
    </row>
    <row r="31213" spans="16:17">
      <c r="P31213" s="63"/>
      <c r="Q31213" s="63"/>
    </row>
    <row r="31214" spans="16:17">
      <c r="P31214" s="63"/>
      <c r="Q31214" s="63"/>
    </row>
    <row r="31215" spans="16:17">
      <c r="P31215" s="63"/>
      <c r="Q31215" s="63"/>
    </row>
    <row r="31216" spans="16:17">
      <c r="P31216" s="63"/>
      <c r="Q31216" s="63"/>
    </row>
    <row r="31217" spans="16:17">
      <c r="P31217" s="63"/>
      <c r="Q31217" s="63"/>
    </row>
    <row r="31218" spans="16:17">
      <c r="P31218" s="63"/>
      <c r="Q31218" s="63"/>
    </row>
    <row r="31219" spans="16:17">
      <c r="P31219" s="63"/>
      <c r="Q31219" s="63"/>
    </row>
    <row r="31220" spans="16:17">
      <c r="P31220" s="63"/>
      <c r="Q31220" s="63"/>
    </row>
    <row r="31221" spans="16:17">
      <c r="P31221" s="63"/>
      <c r="Q31221" s="63"/>
    </row>
    <row r="31222" spans="16:17">
      <c r="P31222" s="63"/>
      <c r="Q31222" s="63"/>
    </row>
    <row r="31223" spans="16:17">
      <c r="P31223" s="63"/>
      <c r="Q31223" s="63"/>
    </row>
    <row r="31224" spans="16:17">
      <c r="P31224" s="63"/>
      <c r="Q31224" s="63"/>
    </row>
    <row r="31225" spans="16:17">
      <c r="P31225" s="63"/>
      <c r="Q31225" s="63"/>
    </row>
    <row r="31226" spans="16:17">
      <c r="P31226" s="63"/>
      <c r="Q31226" s="63"/>
    </row>
    <row r="31227" spans="16:17">
      <c r="P31227" s="63"/>
      <c r="Q31227" s="63"/>
    </row>
    <row r="31228" spans="16:17">
      <c r="P31228" s="63"/>
      <c r="Q31228" s="63"/>
    </row>
    <row r="31229" spans="16:17">
      <c r="P31229" s="63"/>
      <c r="Q31229" s="63"/>
    </row>
    <row r="31230" spans="16:17">
      <c r="P31230" s="63"/>
      <c r="Q31230" s="63"/>
    </row>
    <row r="31231" spans="16:17">
      <c r="P31231" s="63"/>
      <c r="Q31231" s="63"/>
    </row>
    <row r="31232" spans="16:17">
      <c r="P31232" s="63"/>
      <c r="Q31232" s="63"/>
    </row>
    <row r="31233" spans="16:17">
      <c r="P31233" s="63"/>
      <c r="Q31233" s="63"/>
    </row>
    <row r="31234" spans="16:17">
      <c r="P31234" s="63"/>
      <c r="Q31234" s="63"/>
    </row>
    <row r="31235" spans="16:17">
      <c r="P31235" s="63"/>
      <c r="Q31235" s="63"/>
    </row>
    <row r="31236" spans="16:17">
      <c r="P31236" s="63"/>
      <c r="Q31236" s="63"/>
    </row>
    <row r="31237" spans="16:17">
      <c r="P31237" s="63"/>
      <c r="Q31237" s="63"/>
    </row>
    <row r="31238" spans="16:17">
      <c r="P31238" s="63"/>
      <c r="Q31238" s="63"/>
    </row>
    <row r="31239" spans="16:17">
      <c r="P31239" s="63"/>
      <c r="Q31239" s="63"/>
    </row>
    <row r="31240" spans="16:17">
      <c r="P31240" s="63"/>
      <c r="Q31240" s="63"/>
    </row>
    <row r="31241" spans="16:17">
      <c r="P31241" s="63"/>
      <c r="Q31241" s="63"/>
    </row>
    <row r="31242" spans="16:17">
      <c r="P31242" s="63"/>
      <c r="Q31242" s="63"/>
    </row>
    <row r="31243" spans="16:17">
      <c r="P31243" s="63"/>
      <c r="Q31243" s="63"/>
    </row>
    <row r="31244" spans="16:17">
      <c r="P31244" s="63"/>
      <c r="Q31244" s="63"/>
    </row>
    <row r="31245" spans="16:17">
      <c r="P31245" s="63"/>
      <c r="Q31245" s="63"/>
    </row>
    <row r="31246" spans="16:17">
      <c r="P31246" s="63"/>
      <c r="Q31246" s="63"/>
    </row>
    <row r="31247" spans="16:17">
      <c r="P31247" s="63"/>
      <c r="Q31247" s="63"/>
    </row>
    <row r="31248" spans="16:17">
      <c r="P31248" s="63"/>
      <c r="Q31248" s="63"/>
    </row>
    <row r="31249" spans="16:17">
      <c r="P31249" s="63"/>
      <c r="Q31249" s="63"/>
    </row>
    <row r="31250" spans="16:17">
      <c r="P31250" s="63"/>
      <c r="Q31250" s="63"/>
    </row>
    <row r="31251" spans="16:17">
      <c r="P31251" s="63"/>
      <c r="Q31251" s="63"/>
    </row>
    <row r="31252" spans="16:17">
      <c r="P31252" s="63"/>
      <c r="Q31252" s="63"/>
    </row>
    <row r="31253" spans="16:17">
      <c r="P31253" s="63"/>
      <c r="Q31253" s="63"/>
    </row>
    <row r="31254" spans="16:17">
      <c r="P31254" s="63"/>
      <c r="Q31254" s="63"/>
    </row>
    <row r="31255" spans="16:17">
      <c r="P31255" s="63"/>
      <c r="Q31255" s="63"/>
    </row>
    <row r="31256" spans="16:17">
      <c r="P31256" s="63"/>
      <c r="Q31256" s="63"/>
    </row>
    <row r="31257" spans="16:17">
      <c r="P31257" s="63"/>
      <c r="Q31257" s="63"/>
    </row>
    <row r="31258" spans="16:17">
      <c r="P31258" s="63"/>
      <c r="Q31258" s="63"/>
    </row>
    <row r="31259" spans="16:17">
      <c r="P31259" s="63"/>
      <c r="Q31259" s="63"/>
    </row>
    <row r="31260" spans="16:17">
      <c r="P31260" s="63"/>
      <c r="Q31260" s="63"/>
    </row>
    <row r="31261" spans="16:17">
      <c r="P31261" s="63"/>
      <c r="Q31261" s="63"/>
    </row>
    <row r="31262" spans="16:17">
      <c r="P31262" s="63"/>
      <c r="Q31262" s="63"/>
    </row>
    <row r="31263" spans="16:17">
      <c r="P31263" s="63"/>
      <c r="Q31263" s="63"/>
    </row>
    <row r="31264" spans="16:17">
      <c r="P31264" s="63"/>
      <c r="Q31264" s="63"/>
    </row>
    <row r="31265" spans="16:17">
      <c r="P31265" s="63"/>
      <c r="Q31265" s="63"/>
    </row>
    <row r="31266" spans="16:17">
      <c r="P31266" s="63"/>
      <c r="Q31266" s="63"/>
    </row>
    <row r="31267" spans="16:17">
      <c r="P31267" s="63"/>
      <c r="Q31267" s="63"/>
    </row>
    <row r="31268" spans="16:17">
      <c r="P31268" s="63"/>
      <c r="Q31268" s="63"/>
    </row>
    <row r="31269" spans="16:17">
      <c r="P31269" s="63"/>
      <c r="Q31269" s="63"/>
    </row>
    <row r="31270" spans="16:17">
      <c r="P31270" s="63"/>
      <c r="Q31270" s="63"/>
    </row>
    <row r="31271" spans="16:17">
      <c r="P31271" s="63"/>
      <c r="Q31271" s="63"/>
    </row>
    <row r="31272" spans="16:17">
      <c r="P31272" s="63"/>
      <c r="Q31272" s="63"/>
    </row>
    <row r="31273" spans="16:17">
      <c r="P31273" s="63"/>
      <c r="Q31273" s="63"/>
    </row>
    <row r="31274" spans="16:17">
      <c r="P31274" s="63"/>
      <c r="Q31274" s="63"/>
    </row>
    <row r="31275" spans="16:17">
      <c r="P31275" s="63"/>
      <c r="Q31275" s="63"/>
    </row>
    <row r="31276" spans="16:17">
      <c r="P31276" s="63"/>
      <c r="Q31276" s="63"/>
    </row>
    <row r="31277" spans="16:17">
      <c r="P31277" s="63"/>
      <c r="Q31277" s="63"/>
    </row>
    <row r="31278" spans="16:17">
      <c r="P31278" s="63"/>
      <c r="Q31278" s="63"/>
    </row>
    <row r="31279" spans="16:17">
      <c r="P31279" s="63"/>
      <c r="Q31279" s="63"/>
    </row>
    <row r="31280" spans="16:17">
      <c r="P31280" s="63"/>
      <c r="Q31280" s="63"/>
    </row>
    <row r="31281" spans="16:17">
      <c r="P31281" s="63"/>
      <c r="Q31281" s="63"/>
    </row>
    <row r="31282" spans="16:17">
      <c r="P31282" s="63"/>
      <c r="Q31282" s="63"/>
    </row>
    <row r="31283" spans="16:17">
      <c r="P31283" s="63"/>
      <c r="Q31283" s="63"/>
    </row>
    <row r="31284" spans="16:17">
      <c r="P31284" s="63"/>
      <c r="Q31284" s="63"/>
    </row>
    <row r="31285" spans="16:17">
      <c r="P31285" s="63"/>
      <c r="Q31285" s="63"/>
    </row>
    <row r="31286" spans="16:17">
      <c r="P31286" s="63"/>
      <c r="Q31286" s="63"/>
    </row>
    <row r="31287" spans="16:17">
      <c r="P31287" s="63"/>
      <c r="Q31287" s="63"/>
    </row>
    <row r="31288" spans="16:17">
      <c r="P31288" s="63"/>
      <c r="Q31288" s="63"/>
    </row>
    <row r="31289" spans="16:17">
      <c r="P31289" s="63"/>
      <c r="Q31289" s="63"/>
    </row>
    <row r="31290" spans="16:17">
      <c r="P31290" s="63"/>
      <c r="Q31290" s="63"/>
    </row>
    <row r="31291" spans="16:17">
      <c r="P31291" s="63"/>
      <c r="Q31291" s="63"/>
    </row>
    <row r="31292" spans="16:17">
      <c r="P31292" s="63"/>
      <c r="Q31292" s="63"/>
    </row>
    <row r="31293" spans="16:17">
      <c r="P31293" s="63"/>
      <c r="Q31293" s="63"/>
    </row>
    <row r="31294" spans="16:17">
      <c r="P31294" s="63"/>
      <c r="Q31294" s="63"/>
    </row>
    <row r="31295" spans="16:17">
      <c r="P31295" s="63"/>
      <c r="Q31295" s="63"/>
    </row>
    <row r="31296" spans="16:17">
      <c r="P31296" s="63"/>
      <c r="Q31296" s="63"/>
    </row>
    <row r="31297" spans="16:17">
      <c r="P31297" s="63"/>
      <c r="Q31297" s="63"/>
    </row>
    <row r="31298" spans="16:17">
      <c r="P31298" s="63"/>
      <c r="Q31298" s="63"/>
    </row>
    <row r="31299" spans="16:17">
      <c r="P31299" s="63"/>
      <c r="Q31299" s="63"/>
    </row>
    <row r="31300" spans="16:17">
      <c r="P31300" s="63"/>
      <c r="Q31300" s="63"/>
    </row>
    <row r="31301" spans="16:17">
      <c r="P31301" s="63"/>
      <c r="Q31301" s="63"/>
    </row>
    <row r="31302" spans="16:17">
      <c r="P31302" s="63"/>
      <c r="Q31302" s="63"/>
    </row>
    <row r="31303" spans="16:17">
      <c r="P31303" s="63"/>
      <c r="Q31303" s="63"/>
    </row>
    <row r="31304" spans="16:17">
      <c r="P31304" s="63"/>
      <c r="Q31304" s="63"/>
    </row>
    <row r="31305" spans="16:17">
      <c r="P31305" s="63"/>
      <c r="Q31305" s="63"/>
    </row>
    <row r="31306" spans="16:17">
      <c r="P31306" s="63"/>
      <c r="Q31306" s="63"/>
    </row>
    <row r="31307" spans="16:17">
      <c r="P31307" s="63"/>
      <c r="Q31307" s="63"/>
    </row>
    <row r="31308" spans="16:17">
      <c r="P31308" s="63"/>
      <c r="Q31308" s="63"/>
    </row>
    <row r="31309" spans="16:17">
      <c r="P31309" s="63"/>
      <c r="Q31309" s="63"/>
    </row>
    <row r="31310" spans="16:17">
      <c r="P31310" s="63"/>
      <c r="Q31310" s="63"/>
    </row>
    <row r="31311" spans="16:17">
      <c r="P31311" s="63"/>
      <c r="Q31311" s="63"/>
    </row>
    <row r="31312" spans="16:17">
      <c r="P31312" s="63"/>
      <c r="Q31312" s="63"/>
    </row>
    <row r="31313" spans="16:17">
      <c r="P31313" s="63"/>
      <c r="Q31313" s="63"/>
    </row>
    <row r="31314" spans="16:17">
      <c r="P31314" s="63"/>
      <c r="Q31314" s="63"/>
    </row>
    <row r="31315" spans="16:17">
      <c r="P31315" s="63"/>
      <c r="Q31315" s="63"/>
    </row>
    <row r="31316" spans="16:17">
      <c r="P31316" s="63"/>
      <c r="Q31316" s="63"/>
    </row>
    <row r="31317" spans="16:17">
      <c r="P31317" s="63"/>
      <c r="Q31317" s="63"/>
    </row>
    <row r="31318" spans="16:17">
      <c r="P31318" s="63"/>
      <c r="Q31318" s="63"/>
    </row>
    <row r="31319" spans="16:17">
      <c r="P31319" s="63"/>
      <c r="Q31319" s="63"/>
    </row>
    <row r="31320" spans="16:17">
      <c r="P31320" s="63"/>
      <c r="Q31320" s="63"/>
    </row>
    <row r="31321" spans="16:17">
      <c r="P31321" s="63"/>
      <c r="Q31321" s="63"/>
    </row>
    <row r="31322" spans="16:17">
      <c r="P31322" s="63"/>
      <c r="Q31322" s="63"/>
    </row>
    <row r="31323" spans="16:17">
      <c r="P31323" s="63"/>
      <c r="Q31323" s="63"/>
    </row>
    <row r="31324" spans="16:17">
      <c r="P31324" s="63"/>
      <c r="Q31324" s="63"/>
    </row>
    <row r="31325" spans="16:17">
      <c r="P31325" s="63"/>
      <c r="Q31325" s="63"/>
    </row>
    <row r="31326" spans="16:17">
      <c r="P31326" s="63"/>
      <c r="Q31326" s="63"/>
    </row>
    <row r="31327" spans="16:17">
      <c r="P31327" s="63"/>
      <c r="Q31327" s="63"/>
    </row>
    <row r="31328" spans="16:17">
      <c r="P31328" s="63"/>
      <c r="Q31328" s="63"/>
    </row>
    <row r="31329" spans="16:17">
      <c r="P31329" s="63"/>
      <c r="Q31329" s="63"/>
    </row>
    <row r="31330" spans="16:17">
      <c r="P31330" s="63"/>
      <c r="Q31330" s="63"/>
    </row>
    <row r="31331" spans="16:17">
      <c r="P31331" s="63"/>
      <c r="Q31331" s="63"/>
    </row>
    <row r="31332" spans="16:17">
      <c r="P31332" s="63"/>
      <c r="Q31332" s="63"/>
    </row>
    <row r="31333" spans="16:17">
      <c r="P31333" s="63"/>
      <c r="Q31333" s="63"/>
    </row>
    <row r="31334" spans="16:17">
      <c r="P31334" s="63"/>
      <c r="Q31334" s="63"/>
    </row>
    <row r="31335" spans="16:17">
      <c r="P31335" s="63"/>
      <c r="Q31335" s="63"/>
    </row>
    <row r="31336" spans="16:17">
      <c r="P31336" s="63"/>
      <c r="Q31336" s="63"/>
    </row>
    <row r="31337" spans="16:17">
      <c r="P31337" s="63"/>
      <c r="Q31337" s="63"/>
    </row>
    <row r="31338" spans="16:17">
      <c r="P31338" s="63"/>
      <c r="Q31338" s="63"/>
    </row>
    <row r="31339" spans="16:17">
      <c r="P31339" s="63"/>
      <c r="Q31339" s="63"/>
    </row>
    <row r="31340" spans="16:17">
      <c r="P31340" s="63"/>
      <c r="Q31340" s="63"/>
    </row>
    <row r="31341" spans="16:17">
      <c r="P31341" s="63"/>
      <c r="Q31341" s="63"/>
    </row>
    <row r="31342" spans="16:17">
      <c r="P31342" s="63"/>
      <c r="Q31342" s="63"/>
    </row>
    <row r="31343" spans="16:17">
      <c r="P31343" s="63"/>
      <c r="Q31343" s="63"/>
    </row>
    <row r="31344" spans="16:17">
      <c r="P31344" s="63"/>
      <c r="Q31344" s="63"/>
    </row>
    <row r="31345" spans="16:17">
      <c r="P31345" s="63"/>
      <c r="Q31345" s="63"/>
    </row>
    <row r="31346" spans="16:17">
      <c r="P31346" s="63"/>
      <c r="Q31346" s="63"/>
    </row>
    <row r="31347" spans="16:17">
      <c r="P31347" s="63"/>
      <c r="Q31347" s="63"/>
    </row>
    <row r="31348" spans="16:17">
      <c r="P31348" s="63"/>
      <c r="Q31348" s="63"/>
    </row>
    <row r="31349" spans="16:17">
      <c r="P31349" s="63"/>
      <c r="Q31349" s="63"/>
    </row>
    <row r="31350" spans="16:17">
      <c r="P31350" s="63"/>
      <c r="Q31350" s="63"/>
    </row>
    <row r="31351" spans="16:17">
      <c r="P31351" s="63"/>
      <c r="Q31351" s="63"/>
    </row>
    <row r="31352" spans="16:17">
      <c r="P31352" s="63"/>
      <c r="Q31352" s="63"/>
    </row>
    <row r="31353" spans="16:17">
      <c r="P31353" s="63"/>
      <c r="Q31353" s="63"/>
    </row>
    <row r="31354" spans="16:17">
      <c r="P31354" s="63"/>
      <c r="Q31354" s="63"/>
    </row>
    <row r="31355" spans="16:17">
      <c r="P31355" s="63"/>
      <c r="Q31355" s="63"/>
    </row>
    <row r="31356" spans="16:17">
      <c r="P31356" s="63"/>
      <c r="Q31356" s="63"/>
    </row>
    <row r="31357" spans="16:17">
      <c r="P31357" s="63"/>
      <c r="Q31357" s="63"/>
    </row>
    <row r="31358" spans="16:17">
      <c r="P31358" s="63"/>
      <c r="Q31358" s="63"/>
    </row>
    <row r="31359" spans="16:17">
      <c r="P31359" s="63"/>
      <c r="Q31359" s="63"/>
    </row>
    <row r="31360" spans="16:17">
      <c r="P31360" s="63"/>
      <c r="Q31360" s="63"/>
    </row>
    <row r="31361" spans="16:17">
      <c r="P31361" s="63"/>
      <c r="Q31361" s="63"/>
    </row>
    <row r="31362" spans="16:17">
      <c r="P31362" s="63"/>
      <c r="Q31362" s="63"/>
    </row>
    <row r="31363" spans="16:17">
      <c r="P31363" s="63"/>
      <c r="Q31363" s="63"/>
    </row>
    <row r="31364" spans="16:17">
      <c r="P31364" s="63"/>
      <c r="Q31364" s="63"/>
    </row>
    <row r="31365" spans="16:17">
      <c r="P31365" s="63"/>
      <c r="Q31365" s="63"/>
    </row>
    <row r="31366" spans="16:17">
      <c r="P31366" s="63"/>
      <c r="Q31366" s="63"/>
    </row>
    <row r="31367" spans="16:17">
      <c r="P31367" s="63"/>
      <c r="Q31367" s="63"/>
    </row>
    <row r="31368" spans="16:17">
      <c r="P31368" s="63"/>
      <c r="Q31368" s="63"/>
    </row>
    <row r="31369" spans="16:17">
      <c r="P31369" s="63"/>
      <c r="Q31369" s="63"/>
    </row>
    <row r="31370" spans="16:17">
      <c r="P31370" s="63"/>
      <c r="Q31370" s="63"/>
    </row>
    <row r="31371" spans="16:17">
      <c r="P31371" s="63"/>
      <c r="Q31371" s="63"/>
    </row>
    <row r="31372" spans="16:17">
      <c r="P31372" s="63"/>
      <c r="Q31372" s="63"/>
    </row>
    <row r="31373" spans="16:17">
      <c r="P31373" s="63"/>
      <c r="Q31373" s="63"/>
    </row>
    <row r="31374" spans="16:17">
      <c r="P31374" s="63"/>
      <c r="Q31374" s="63"/>
    </row>
    <row r="31375" spans="16:17">
      <c r="P31375" s="63"/>
      <c r="Q31375" s="63"/>
    </row>
    <row r="31376" spans="16:17">
      <c r="P31376" s="63"/>
      <c r="Q31376" s="63"/>
    </row>
    <row r="31377" spans="16:17">
      <c r="P31377" s="63"/>
      <c r="Q31377" s="63"/>
    </row>
    <row r="31378" spans="16:17">
      <c r="P31378" s="63"/>
      <c r="Q31378" s="63"/>
    </row>
    <row r="31379" spans="16:17">
      <c r="P31379" s="63"/>
      <c r="Q31379" s="63"/>
    </row>
    <row r="31380" spans="16:17">
      <c r="P31380" s="63"/>
      <c r="Q31380" s="63"/>
    </row>
    <row r="31381" spans="16:17">
      <c r="P31381" s="63"/>
      <c r="Q31381" s="63"/>
    </row>
    <row r="31382" spans="16:17">
      <c r="P31382" s="63"/>
      <c r="Q31382" s="63"/>
    </row>
    <row r="31383" spans="16:17">
      <c r="P31383" s="63"/>
      <c r="Q31383" s="63"/>
    </row>
    <row r="31384" spans="16:17">
      <c r="P31384" s="63"/>
      <c r="Q31384" s="63"/>
    </row>
    <row r="31385" spans="16:17">
      <c r="P31385" s="63"/>
      <c r="Q31385" s="63"/>
    </row>
    <row r="31386" spans="16:17">
      <c r="P31386" s="63"/>
      <c r="Q31386" s="63"/>
    </row>
    <row r="31387" spans="16:17">
      <c r="P31387" s="63"/>
      <c r="Q31387" s="63"/>
    </row>
    <row r="31388" spans="16:17">
      <c r="P31388" s="63"/>
      <c r="Q31388" s="63"/>
    </row>
    <row r="31389" spans="16:17">
      <c r="P31389" s="63"/>
      <c r="Q31389" s="63"/>
    </row>
    <row r="31390" spans="16:17">
      <c r="P31390" s="63"/>
      <c r="Q31390" s="63"/>
    </row>
    <row r="31391" spans="16:17">
      <c r="P31391" s="63"/>
      <c r="Q31391" s="63"/>
    </row>
    <row r="31392" spans="16:17">
      <c r="P31392" s="63"/>
      <c r="Q31392" s="63"/>
    </row>
    <row r="31393" spans="16:17">
      <c r="P31393" s="63"/>
      <c r="Q31393" s="63"/>
    </row>
    <row r="31394" spans="16:17">
      <c r="P31394" s="63"/>
      <c r="Q31394" s="63"/>
    </row>
    <row r="31395" spans="16:17">
      <c r="P31395" s="63"/>
      <c r="Q31395" s="63"/>
    </row>
    <row r="31396" spans="16:17">
      <c r="P31396" s="63"/>
      <c r="Q31396" s="63"/>
    </row>
    <row r="31397" spans="16:17">
      <c r="P31397" s="63"/>
      <c r="Q31397" s="63"/>
    </row>
    <row r="31398" spans="16:17">
      <c r="P31398" s="63"/>
      <c r="Q31398" s="63"/>
    </row>
    <row r="31399" spans="16:17">
      <c r="P31399" s="63"/>
      <c r="Q31399" s="63"/>
    </row>
    <row r="31400" spans="16:17">
      <c r="P31400" s="63"/>
      <c r="Q31400" s="63"/>
    </row>
    <row r="31401" spans="16:17">
      <c r="P31401" s="63"/>
      <c r="Q31401" s="63"/>
    </row>
    <row r="31402" spans="16:17">
      <c r="P31402" s="63"/>
      <c r="Q31402" s="63"/>
    </row>
    <row r="31403" spans="16:17">
      <c r="P31403" s="63"/>
      <c r="Q31403" s="63"/>
    </row>
    <row r="31404" spans="16:17">
      <c r="P31404" s="63"/>
      <c r="Q31404" s="63"/>
    </row>
    <row r="31405" spans="16:17">
      <c r="P31405" s="63"/>
      <c r="Q31405" s="63"/>
    </row>
    <row r="31406" spans="16:17">
      <c r="P31406" s="63"/>
      <c r="Q31406" s="63"/>
    </row>
    <row r="31407" spans="16:17">
      <c r="P31407" s="63"/>
      <c r="Q31407" s="63"/>
    </row>
    <row r="31408" spans="16:17">
      <c r="P31408" s="63"/>
      <c r="Q31408" s="63"/>
    </row>
    <row r="31409" spans="16:17">
      <c r="P31409" s="63"/>
      <c r="Q31409" s="63"/>
    </row>
    <row r="31410" spans="16:17">
      <c r="P31410" s="63"/>
      <c r="Q31410" s="63"/>
    </row>
    <row r="31411" spans="16:17">
      <c r="P31411" s="63"/>
      <c r="Q31411" s="63"/>
    </row>
    <row r="31412" spans="16:17">
      <c r="P31412" s="63"/>
      <c r="Q31412" s="63"/>
    </row>
    <row r="31413" spans="16:17">
      <c r="P31413" s="63"/>
      <c r="Q31413" s="63"/>
    </row>
    <row r="31414" spans="16:17">
      <c r="P31414" s="63"/>
      <c r="Q31414" s="63"/>
    </row>
    <row r="31415" spans="16:17">
      <c r="P31415" s="63"/>
      <c r="Q31415" s="63"/>
    </row>
    <row r="31416" spans="16:17">
      <c r="P31416" s="63"/>
      <c r="Q31416" s="63"/>
    </row>
    <row r="31417" spans="16:17">
      <c r="P31417" s="63"/>
      <c r="Q31417" s="63"/>
    </row>
    <row r="31418" spans="16:17">
      <c r="P31418" s="63"/>
      <c r="Q31418" s="63"/>
    </row>
    <row r="31419" spans="16:17">
      <c r="P31419" s="63"/>
      <c r="Q31419" s="63"/>
    </row>
    <row r="31420" spans="16:17">
      <c r="P31420" s="63"/>
      <c r="Q31420" s="63"/>
    </row>
    <row r="31421" spans="16:17">
      <c r="P31421" s="63"/>
      <c r="Q31421" s="63"/>
    </row>
    <row r="31422" spans="16:17">
      <c r="P31422" s="63"/>
      <c r="Q31422" s="63"/>
    </row>
    <row r="31423" spans="16:17">
      <c r="P31423" s="63"/>
      <c r="Q31423" s="63"/>
    </row>
    <row r="31424" spans="16:17">
      <c r="P31424" s="63"/>
      <c r="Q31424" s="63"/>
    </row>
    <row r="31425" spans="16:17">
      <c r="P31425" s="63"/>
      <c r="Q31425" s="63"/>
    </row>
    <row r="31426" spans="16:17">
      <c r="P31426" s="63"/>
      <c r="Q31426" s="63"/>
    </row>
    <row r="31427" spans="16:17">
      <c r="P31427" s="63"/>
      <c r="Q31427" s="63"/>
    </row>
    <row r="31428" spans="16:17">
      <c r="P31428" s="63"/>
      <c r="Q31428" s="63"/>
    </row>
    <row r="31429" spans="16:17">
      <c r="P31429" s="63"/>
      <c r="Q31429" s="63"/>
    </row>
    <row r="31430" spans="16:17">
      <c r="P31430" s="63"/>
      <c r="Q31430" s="63"/>
    </row>
    <row r="31431" spans="16:17">
      <c r="P31431" s="63"/>
      <c r="Q31431" s="63"/>
    </row>
    <row r="31432" spans="16:17">
      <c r="P31432" s="63"/>
      <c r="Q31432" s="63"/>
    </row>
    <row r="31433" spans="16:17">
      <c r="P31433" s="63"/>
      <c r="Q31433" s="63"/>
    </row>
    <row r="31434" spans="16:17">
      <c r="P31434" s="63"/>
      <c r="Q31434" s="63"/>
    </row>
    <row r="31435" spans="16:17">
      <c r="P31435" s="63"/>
      <c r="Q31435" s="63"/>
    </row>
    <row r="31436" spans="16:17">
      <c r="P31436" s="63"/>
      <c r="Q31436" s="63"/>
    </row>
    <row r="31437" spans="16:17">
      <c r="P31437" s="63"/>
      <c r="Q31437" s="63"/>
    </row>
    <row r="31438" spans="16:17">
      <c r="P31438" s="63"/>
      <c r="Q31438" s="63"/>
    </row>
    <row r="31439" spans="16:17">
      <c r="P31439" s="63"/>
      <c r="Q31439" s="63"/>
    </row>
    <row r="31440" spans="16:17">
      <c r="P31440" s="63"/>
      <c r="Q31440" s="63"/>
    </row>
    <row r="31441" spans="16:17">
      <c r="P31441" s="63"/>
      <c r="Q31441" s="63"/>
    </row>
    <row r="31442" spans="16:17">
      <c r="P31442" s="63"/>
      <c r="Q31442" s="63"/>
    </row>
    <row r="31443" spans="16:17">
      <c r="P31443" s="63"/>
      <c r="Q31443" s="63"/>
    </row>
    <row r="31444" spans="16:17">
      <c r="P31444" s="63"/>
      <c r="Q31444" s="63"/>
    </row>
    <row r="31445" spans="16:17">
      <c r="P31445" s="63"/>
      <c r="Q31445" s="63"/>
    </row>
    <row r="31446" spans="16:17">
      <c r="P31446" s="63"/>
      <c r="Q31446" s="63"/>
    </row>
    <row r="31447" spans="16:17">
      <c r="P31447" s="63"/>
      <c r="Q31447" s="63"/>
    </row>
    <row r="31448" spans="16:17">
      <c r="P31448" s="63"/>
      <c r="Q31448" s="63"/>
    </row>
    <row r="31449" spans="16:17">
      <c r="P31449" s="63"/>
      <c r="Q31449" s="63"/>
    </row>
    <row r="31450" spans="16:17">
      <c r="P31450" s="63"/>
      <c r="Q31450" s="63"/>
    </row>
    <row r="31451" spans="16:17">
      <c r="P31451" s="63"/>
      <c r="Q31451" s="63"/>
    </row>
    <row r="31452" spans="16:17">
      <c r="P31452" s="63"/>
      <c r="Q31452" s="63"/>
    </row>
    <row r="31453" spans="16:17">
      <c r="P31453" s="63"/>
      <c r="Q31453" s="63"/>
    </row>
    <row r="31454" spans="16:17">
      <c r="P31454" s="63"/>
      <c r="Q31454" s="63"/>
    </row>
    <row r="31455" spans="16:17">
      <c r="P31455" s="63"/>
      <c r="Q31455" s="63"/>
    </row>
    <row r="31456" spans="16:17">
      <c r="P31456" s="63"/>
      <c r="Q31456" s="63"/>
    </row>
    <row r="31457" spans="16:17">
      <c r="P31457" s="63"/>
      <c r="Q31457" s="63"/>
    </row>
    <row r="31458" spans="16:17">
      <c r="P31458" s="63"/>
      <c r="Q31458" s="63"/>
    </row>
    <row r="31459" spans="16:17">
      <c r="P31459" s="63"/>
      <c r="Q31459" s="63"/>
    </row>
    <row r="31460" spans="16:17">
      <c r="P31460" s="63"/>
      <c r="Q31460" s="63"/>
    </row>
    <row r="31461" spans="16:17">
      <c r="P31461" s="63"/>
      <c r="Q31461" s="63"/>
    </row>
    <row r="31462" spans="16:17">
      <c r="P31462" s="63"/>
      <c r="Q31462" s="63"/>
    </row>
    <row r="31463" spans="16:17">
      <c r="P31463" s="63"/>
      <c r="Q31463" s="63"/>
    </row>
    <row r="31464" spans="16:17">
      <c r="P31464" s="63"/>
      <c r="Q31464" s="63"/>
    </row>
    <row r="31465" spans="16:17">
      <c r="P31465" s="63"/>
      <c r="Q31465" s="63"/>
    </row>
    <row r="31466" spans="16:17">
      <c r="P31466" s="63"/>
      <c r="Q31466" s="63"/>
    </row>
    <row r="31467" spans="16:17">
      <c r="P31467" s="63"/>
      <c r="Q31467" s="63"/>
    </row>
    <row r="31468" spans="16:17">
      <c r="P31468" s="63"/>
      <c r="Q31468" s="63"/>
    </row>
    <row r="31469" spans="16:17">
      <c r="P31469" s="63"/>
      <c r="Q31469" s="63"/>
    </row>
    <row r="31470" spans="16:17">
      <c r="P31470" s="63"/>
      <c r="Q31470" s="63"/>
    </row>
    <row r="31471" spans="16:17">
      <c r="P31471" s="63"/>
      <c r="Q31471" s="63"/>
    </row>
    <row r="31472" spans="16:17">
      <c r="P31472" s="63"/>
      <c r="Q31472" s="63"/>
    </row>
    <row r="31473" spans="16:17">
      <c r="P31473" s="63"/>
      <c r="Q31473" s="63"/>
    </row>
    <row r="31474" spans="16:17">
      <c r="P31474" s="63"/>
      <c r="Q31474" s="63"/>
    </row>
    <row r="31475" spans="16:17">
      <c r="P31475" s="63"/>
      <c r="Q31475" s="63"/>
    </row>
    <row r="31476" spans="16:17">
      <c r="P31476" s="63"/>
      <c r="Q31476" s="63"/>
    </row>
    <row r="31477" spans="16:17">
      <c r="P31477" s="63"/>
      <c r="Q31477" s="63"/>
    </row>
    <row r="31478" spans="16:17">
      <c r="P31478" s="63"/>
      <c r="Q31478" s="63"/>
    </row>
    <row r="31479" spans="16:17">
      <c r="P31479" s="63"/>
      <c r="Q31479" s="63"/>
    </row>
    <row r="31480" spans="16:17">
      <c r="P31480" s="63"/>
      <c r="Q31480" s="63"/>
    </row>
    <row r="31481" spans="16:17">
      <c r="P31481" s="63"/>
      <c r="Q31481" s="63"/>
    </row>
    <row r="31482" spans="16:17">
      <c r="P31482" s="63"/>
      <c r="Q31482" s="63"/>
    </row>
    <row r="31483" spans="16:17">
      <c r="P31483" s="63"/>
      <c r="Q31483" s="63"/>
    </row>
    <row r="31484" spans="16:17">
      <c r="P31484" s="63"/>
      <c r="Q31484" s="63"/>
    </row>
    <row r="31485" spans="16:17">
      <c r="P31485" s="63"/>
      <c r="Q31485" s="63"/>
    </row>
    <row r="31486" spans="16:17">
      <c r="P31486" s="63"/>
      <c r="Q31486" s="63"/>
    </row>
    <row r="31487" spans="16:17">
      <c r="P31487" s="63"/>
      <c r="Q31487" s="63"/>
    </row>
    <row r="31488" spans="16:17">
      <c r="P31488" s="63"/>
      <c r="Q31488" s="63"/>
    </row>
    <row r="31489" spans="16:17">
      <c r="P31489" s="63"/>
      <c r="Q31489" s="63"/>
    </row>
    <row r="31490" spans="16:17">
      <c r="P31490" s="63"/>
      <c r="Q31490" s="63"/>
    </row>
    <row r="31491" spans="16:17">
      <c r="P31491" s="63"/>
      <c r="Q31491" s="63"/>
    </row>
    <row r="31492" spans="16:17">
      <c r="P31492" s="63"/>
      <c r="Q31492" s="63"/>
    </row>
    <row r="31493" spans="16:17">
      <c r="P31493" s="63"/>
      <c r="Q31493" s="63"/>
    </row>
    <row r="31494" spans="16:17">
      <c r="P31494" s="63"/>
      <c r="Q31494" s="63"/>
    </row>
    <row r="31495" spans="16:17">
      <c r="P31495" s="63"/>
      <c r="Q31495" s="63"/>
    </row>
    <row r="31496" spans="16:17">
      <c r="P31496" s="63"/>
      <c r="Q31496" s="63"/>
    </row>
    <row r="31497" spans="16:17">
      <c r="P31497" s="63"/>
      <c r="Q31497" s="63"/>
    </row>
    <row r="31498" spans="16:17">
      <c r="P31498" s="63"/>
      <c r="Q31498" s="63"/>
    </row>
    <row r="31499" spans="16:17">
      <c r="P31499" s="63"/>
      <c r="Q31499" s="63"/>
    </row>
    <row r="31500" spans="16:17">
      <c r="P31500" s="63"/>
      <c r="Q31500" s="63"/>
    </row>
    <row r="31501" spans="16:17">
      <c r="P31501" s="63"/>
      <c r="Q31501" s="63"/>
    </row>
    <row r="31502" spans="16:17">
      <c r="P31502" s="63"/>
      <c r="Q31502" s="63"/>
    </row>
    <row r="31503" spans="16:17">
      <c r="P31503" s="63"/>
      <c r="Q31503" s="63"/>
    </row>
    <row r="31504" spans="16:17">
      <c r="P31504" s="63"/>
      <c r="Q31504" s="63"/>
    </row>
    <row r="31505" spans="16:17">
      <c r="P31505" s="63"/>
      <c r="Q31505" s="63"/>
    </row>
    <row r="31506" spans="16:17">
      <c r="P31506" s="63"/>
      <c r="Q31506" s="63"/>
    </row>
    <row r="31507" spans="16:17">
      <c r="P31507" s="63"/>
      <c r="Q31507" s="63"/>
    </row>
    <row r="31508" spans="16:17">
      <c r="P31508" s="63"/>
      <c r="Q31508" s="63"/>
    </row>
    <row r="31509" spans="16:17">
      <c r="P31509" s="63"/>
      <c r="Q31509" s="63"/>
    </row>
    <row r="31510" spans="16:17">
      <c r="P31510" s="63"/>
      <c r="Q31510" s="63"/>
    </row>
    <row r="31511" spans="16:17">
      <c r="P31511" s="63"/>
      <c r="Q31511" s="63"/>
    </row>
    <row r="31512" spans="16:17">
      <c r="P31512" s="63"/>
      <c r="Q31512" s="63"/>
    </row>
    <row r="31513" spans="16:17">
      <c r="P31513" s="63"/>
      <c r="Q31513" s="63"/>
    </row>
    <row r="31514" spans="16:17">
      <c r="P31514" s="63"/>
      <c r="Q31514" s="63"/>
    </row>
    <row r="31515" spans="16:17">
      <c r="P31515" s="63"/>
      <c r="Q31515" s="63"/>
    </row>
    <row r="31516" spans="16:17">
      <c r="P31516" s="63"/>
      <c r="Q31516" s="63"/>
    </row>
    <row r="31517" spans="16:17">
      <c r="P31517" s="63"/>
      <c r="Q31517" s="63"/>
    </row>
    <row r="31518" spans="16:17">
      <c r="P31518" s="63"/>
      <c r="Q31518" s="63"/>
    </row>
    <row r="31519" spans="16:17">
      <c r="P31519" s="63"/>
      <c r="Q31519" s="63"/>
    </row>
    <row r="31520" spans="16:17">
      <c r="P31520" s="63"/>
      <c r="Q31520" s="63"/>
    </row>
    <row r="31521" spans="16:17">
      <c r="P31521" s="63"/>
      <c r="Q31521" s="63"/>
    </row>
    <row r="31522" spans="16:17">
      <c r="P31522" s="63"/>
      <c r="Q31522" s="63"/>
    </row>
    <row r="31523" spans="16:17">
      <c r="P31523" s="63"/>
      <c r="Q31523" s="63"/>
    </row>
    <row r="31524" spans="16:17">
      <c r="P31524" s="63"/>
      <c r="Q31524" s="63"/>
    </row>
    <row r="31525" spans="16:17">
      <c r="P31525" s="63"/>
      <c r="Q31525" s="63"/>
    </row>
    <row r="31526" spans="16:17">
      <c r="P31526" s="63"/>
      <c r="Q31526" s="63"/>
    </row>
    <row r="31527" spans="16:17">
      <c r="P31527" s="63"/>
      <c r="Q31527" s="63"/>
    </row>
    <row r="31528" spans="16:17">
      <c r="P31528" s="63"/>
      <c r="Q31528" s="63"/>
    </row>
    <row r="31529" spans="16:17">
      <c r="P31529" s="63"/>
      <c r="Q31529" s="63"/>
    </row>
    <row r="31530" spans="16:17">
      <c r="P31530" s="63"/>
      <c r="Q31530" s="63"/>
    </row>
    <row r="31531" spans="16:17">
      <c r="P31531" s="63"/>
      <c r="Q31531" s="63"/>
    </row>
    <row r="31532" spans="16:17">
      <c r="P31532" s="63"/>
      <c r="Q31532" s="63"/>
    </row>
    <row r="31533" spans="16:17">
      <c r="P31533" s="63"/>
      <c r="Q31533" s="63"/>
    </row>
    <row r="31534" spans="16:17">
      <c r="P31534" s="63"/>
      <c r="Q31534" s="63"/>
    </row>
    <row r="31535" spans="16:17">
      <c r="P31535" s="63"/>
      <c r="Q31535" s="63"/>
    </row>
    <row r="31536" spans="16:17">
      <c r="P31536" s="63"/>
      <c r="Q31536" s="63"/>
    </row>
    <row r="31537" spans="16:17">
      <c r="P31537" s="63"/>
      <c r="Q31537" s="63"/>
    </row>
    <row r="31538" spans="16:17">
      <c r="P31538" s="63"/>
      <c r="Q31538" s="63"/>
    </row>
    <row r="31539" spans="16:17">
      <c r="P31539" s="63"/>
      <c r="Q31539" s="63"/>
    </row>
    <row r="31540" spans="16:17">
      <c r="P31540" s="63"/>
      <c r="Q31540" s="63"/>
    </row>
    <row r="31541" spans="16:17">
      <c r="P31541" s="63"/>
      <c r="Q31541" s="63"/>
    </row>
    <row r="31542" spans="16:17">
      <c r="P31542" s="63"/>
      <c r="Q31542" s="63"/>
    </row>
    <row r="31543" spans="16:17">
      <c r="P31543" s="63"/>
      <c r="Q31543" s="63"/>
    </row>
    <row r="31544" spans="16:17">
      <c r="P31544" s="63"/>
      <c r="Q31544" s="63"/>
    </row>
    <row r="31545" spans="16:17">
      <c r="P31545" s="63"/>
      <c r="Q31545" s="63"/>
    </row>
    <row r="31546" spans="16:17">
      <c r="P31546" s="63"/>
      <c r="Q31546" s="63"/>
    </row>
    <row r="31547" spans="16:17">
      <c r="P31547" s="63"/>
      <c r="Q31547" s="63"/>
    </row>
    <row r="31548" spans="16:17">
      <c r="P31548" s="63"/>
      <c r="Q31548" s="63"/>
    </row>
    <row r="31549" spans="16:17">
      <c r="P31549" s="63"/>
      <c r="Q31549" s="63"/>
    </row>
    <row r="31550" spans="16:17">
      <c r="P31550" s="63"/>
      <c r="Q31550" s="63"/>
    </row>
    <row r="31551" spans="16:17">
      <c r="P31551" s="63"/>
      <c r="Q31551" s="63"/>
    </row>
    <row r="31552" spans="16:17">
      <c r="P31552" s="63"/>
      <c r="Q31552" s="63"/>
    </row>
    <row r="31553" spans="16:17">
      <c r="P31553" s="63"/>
      <c r="Q31553" s="63"/>
    </row>
    <row r="31554" spans="16:17">
      <c r="P31554" s="63"/>
      <c r="Q31554" s="63"/>
    </row>
    <row r="31555" spans="16:17">
      <c r="P31555" s="63"/>
      <c r="Q31555" s="63"/>
    </row>
    <row r="31556" spans="16:17">
      <c r="P31556" s="63"/>
      <c r="Q31556" s="63"/>
    </row>
    <row r="31557" spans="16:17">
      <c r="P31557" s="63"/>
      <c r="Q31557" s="63"/>
    </row>
    <row r="31558" spans="16:17">
      <c r="P31558" s="63"/>
      <c r="Q31558" s="63"/>
    </row>
    <row r="31559" spans="16:17">
      <c r="P31559" s="63"/>
      <c r="Q31559" s="63"/>
    </row>
    <row r="31560" spans="16:17">
      <c r="P31560" s="63"/>
      <c r="Q31560" s="63"/>
    </row>
    <row r="31561" spans="16:17">
      <c r="P31561" s="63"/>
      <c r="Q31561" s="63"/>
    </row>
    <row r="31562" spans="16:17">
      <c r="P31562" s="63"/>
      <c r="Q31562" s="63"/>
    </row>
    <row r="31563" spans="16:17">
      <c r="P31563" s="63"/>
      <c r="Q31563" s="63"/>
    </row>
    <row r="31564" spans="16:17">
      <c r="P31564" s="63"/>
      <c r="Q31564" s="63"/>
    </row>
    <row r="31565" spans="16:17">
      <c r="P31565" s="63"/>
      <c r="Q31565" s="63"/>
    </row>
    <row r="31566" spans="16:17">
      <c r="P31566" s="63"/>
      <c r="Q31566" s="63"/>
    </row>
    <row r="31567" spans="16:17">
      <c r="P31567" s="63"/>
      <c r="Q31567" s="63"/>
    </row>
    <row r="31568" spans="16:17">
      <c r="P31568" s="63"/>
      <c r="Q31568" s="63"/>
    </row>
    <row r="31569" spans="16:17">
      <c r="P31569" s="63"/>
      <c r="Q31569" s="63"/>
    </row>
    <row r="31570" spans="16:17">
      <c r="P31570" s="63"/>
      <c r="Q31570" s="63"/>
    </row>
    <row r="31571" spans="16:17">
      <c r="P31571" s="63"/>
      <c r="Q31571" s="63"/>
    </row>
    <row r="31572" spans="16:17">
      <c r="P31572" s="63"/>
      <c r="Q31572" s="63"/>
    </row>
    <row r="31573" spans="16:17">
      <c r="P31573" s="63"/>
      <c r="Q31573" s="63"/>
    </row>
    <row r="31574" spans="16:17">
      <c r="P31574" s="63"/>
      <c r="Q31574" s="63"/>
    </row>
    <row r="31575" spans="16:17">
      <c r="P31575" s="63"/>
      <c r="Q31575" s="63"/>
    </row>
    <row r="31576" spans="16:17">
      <c r="P31576" s="63"/>
      <c r="Q31576" s="63"/>
    </row>
    <row r="31577" spans="16:17">
      <c r="P31577" s="63"/>
      <c r="Q31577" s="63"/>
    </row>
    <row r="31578" spans="16:17">
      <c r="P31578" s="63"/>
      <c r="Q31578" s="63"/>
    </row>
    <row r="31579" spans="16:17">
      <c r="P31579" s="63"/>
      <c r="Q31579" s="63"/>
    </row>
    <row r="31580" spans="16:17">
      <c r="P31580" s="63"/>
      <c r="Q31580" s="63"/>
    </row>
    <row r="31581" spans="16:17">
      <c r="P31581" s="63"/>
      <c r="Q31581" s="63"/>
    </row>
    <row r="31582" spans="16:17">
      <c r="P31582" s="63"/>
      <c r="Q31582" s="63"/>
    </row>
    <row r="31583" spans="16:17">
      <c r="P31583" s="63"/>
      <c r="Q31583" s="63"/>
    </row>
    <row r="31584" spans="16:17">
      <c r="P31584" s="63"/>
      <c r="Q31584" s="63"/>
    </row>
    <row r="31585" spans="16:17">
      <c r="P31585" s="63"/>
      <c r="Q31585" s="63"/>
    </row>
    <row r="31586" spans="16:17">
      <c r="P31586" s="63"/>
      <c r="Q31586" s="63"/>
    </row>
    <row r="31587" spans="16:17">
      <c r="P31587" s="63"/>
      <c r="Q31587" s="63"/>
    </row>
    <row r="31588" spans="16:17">
      <c r="P31588" s="63"/>
      <c r="Q31588" s="63"/>
    </row>
    <row r="31589" spans="16:17">
      <c r="P31589" s="63"/>
      <c r="Q31589" s="63"/>
    </row>
    <row r="31590" spans="16:17">
      <c r="P31590" s="63"/>
      <c r="Q31590" s="63"/>
    </row>
    <row r="31591" spans="16:17">
      <c r="P31591" s="63"/>
      <c r="Q31591" s="63"/>
    </row>
    <row r="31592" spans="16:17">
      <c r="P31592" s="63"/>
      <c r="Q31592" s="63"/>
    </row>
    <row r="31593" spans="16:17">
      <c r="P31593" s="63"/>
      <c r="Q31593" s="63"/>
    </row>
    <row r="31594" spans="16:17">
      <c r="P31594" s="63"/>
      <c r="Q31594" s="63"/>
    </row>
    <row r="31595" spans="16:17">
      <c r="P31595" s="63"/>
      <c r="Q31595" s="63"/>
    </row>
    <row r="31596" spans="16:17">
      <c r="P31596" s="63"/>
      <c r="Q31596" s="63"/>
    </row>
    <row r="31597" spans="16:17">
      <c r="P31597" s="63"/>
      <c r="Q31597" s="63"/>
    </row>
    <row r="31598" spans="16:17">
      <c r="P31598" s="63"/>
      <c r="Q31598" s="63"/>
    </row>
    <row r="31599" spans="16:17">
      <c r="P31599" s="63"/>
      <c r="Q31599" s="63"/>
    </row>
    <row r="31600" spans="16:17">
      <c r="P31600" s="63"/>
      <c r="Q31600" s="63"/>
    </row>
    <row r="31601" spans="16:17">
      <c r="P31601" s="63"/>
      <c r="Q31601" s="63"/>
    </row>
    <row r="31602" spans="16:17">
      <c r="P31602" s="63"/>
      <c r="Q31602" s="63"/>
    </row>
    <row r="31603" spans="16:17">
      <c r="P31603" s="63"/>
      <c r="Q31603" s="63"/>
    </row>
    <row r="31604" spans="16:17">
      <c r="P31604" s="63"/>
      <c r="Q31604" s="63"/>
    </row>
    <row r="31605" spans="16:17">
      <c r="P31605" s="63"/>
      <c r="Q31605" s="63"/>
    </row>
    <row r="31606" spans="16:17">
      <c r="P31606" s="63"/>
      <c r="Q31606" s="63"/>
    </row>
    <row r="31607" spans="16:17">
      <c r="P31607" s="63"/>
      <c r="Q31607" s="63"/>
    </row>
    <row r="31608" spans="16:17">
      <c r="P31608" s="63"/>
      <c r="Q31608" s="63"/>
    </row>
    <row r="31609" spans="16:17">
      <c r="P31609" s="63"/>
      <c r="Q31609" s="63"/>
    </row>
    <row r="31610" spans="16:17">
      <c r="P31610" s="63"/>
      <c r="Q31610" s="63"/>
    </row>
    <row r="31611" spans="16:17">
      <c r="P31611" s="63"/>
      <c r="Q31611" s="63"/>
    </row>
    <row r="31612" spans="16:17">
      <c r="P31612" s="63"/>
      <c r="Q31612" s="63"/>
    </row>
    <row r="31613" spans="16:17">
      <c r="P31613" s="63"/>
      <c r="Q31613" s="63"/>
    </row>
    <row r="31614" spans="16:17">
      <c r="P31614" s="63"/>
      <c r="Q31614" s="63"/>
    </row>
    <row r="31615" spans="16:17">
      <c r="P31615" s="63"/>
      <c r="Q31615" s="63"/>
    </row>
    <row r="31616" spans="16:17">
      <c r="P31616" s="63"/>
      <c r="Q31616" s="63"/>
    </row>
    <row r="31617" spans="16:17">
      <c r="P31617" s="63"/>
      <c r="Q31617" s="63"/>
    </row>
    <row r="31618" spans="16:17">
      <c r="P31618" s="63"/>
      <c r="Q31618" s="63"/>
    </row>
    <row r="31619" spans="16:17">
      <c r="P31619" s="63"/>
      <c r="Q31619" s="63"/>
    </row>
    <row r="31620" spans="16:17">
      <c r="P31620" s="63"/>
      <c r="Q31620" s="63"/>
    </row>
    <row r="31621" spans="16:17">
      <c r="P31621" s="63"/>
      <c r="Q31621" s="63"/>
    </row>
    <row r="31622" spans="16:17">
      <c r="P31622" s="63"/>
      <c r="Q31622" s="63"/>
    </row>
    <row r="31623" spans="16:17">
      <c r="P31623" s="63"/>
      <c r="Q31623" s="63"/>
    </row>
    <row r="31624" spans="16:17">
      <c r="P31624" s="63"/>
      <c r="Q31624" s="63"/>
    </row>
    <row r="31625" spans="16:17">
      <c r="P31625" s="63"/>
      <c r="Q31625" s="63"/>
    </row>
    <row r="31626" spans="16:17">
      <c r="P31626" s="63"/>
      <c r="Q31626" s="63"/>
    </row>
    <row r="31627" spans="16:17">
      <c r="P31627" s="63"/>
      <c r="Q31627" s="63"/>
    </row>
    <row r="31628" spans="16:17">
      <c r="P31628" s="63"/>
      <c r="Q31628" s="63"/>
    </row>
    <row r="31629" spans="16:17">
      <c r="P31629" s="63"/>
      <c r="Q31629" s="63"/>
    </row>
    <row r="31630" spans="16:17">
      <c r="P31630" s="63"/>
      <c r="Q31630" s="63"/>
    </row>
    <row r="31631" spans="16:17">
      <c r="P31631" s="63"/>
      <c r="Q31631" s="63"/>
    </row>
    <row r="31632" spans="16:17">
      <c r="P31632" s="63"/>
      <c r="Q31632" s="63"/>
    </row>
    <row r="31633" spans="16:17">
      <c r="P31633" s="63"/>
      <c r="Q31633" s="63"/>
    </row>
    <row r="31634" spans="16:17">
      <c r="P31634" s="63"/>
      <c r="Q31634" s="63"/>
    </row>
    <row r="31635" spans="16:17">
      <c r="P31635" s="63"/>
      <c r="Q31635" s="63"/>
    </row>
    <row r="31636" spans="16:17">
      <c r="P31636" s="63"/>
      <c r="Q31636" s="63"/>
    </row>
    <row r="31637" spans="16:17">
      <c r="P31637" s="63"/>
      <c r="Q31637" s="63"/>
    </row>
    <row r="31638" spans="16:17">
      <c r="P31638" s="63"/>
      <c r="Q31638" s="63"/>
    </row>
    <row r="31639" spans="16:17">
      <c r="P31639" s="63"/>
      <c r="Q31639" s="63"/>
    </row>
    <row r="31640" spans="16:17">
      <c r="P31640" s="63"/>
      <c r="Q31640" s="63"/>
    </row>
    <row r="31641" spans="16:17">
      <c r="P31641" s="63"/>
      <c r="Q31641" s="63"/>
    </row>
    <row r="31642" spans="16:17">
      <c r="P31642" s="63"/>
      <c r="Q31642" s="63"/>
    </row>
    <row r="31643" spans="16:17">
      <c r="P31643" s="63"/>
      <c r="Q31643" s="63"/>
    </row>
    <row r="31644" spans="16:17">
      <c r="P31644" s="63"/>
      <c r="Q31644" s="63"/>
    </row>
    <row r="31645" spans="16:17">
      <c r="P31645" s="63"/>
      <c r="Q31645" s="63"/>
    </row>
    <row r="31646" spans="16:17">
      <c r="P31646" s="63"/>
      <c r="Q31646" s="63"/>
    </row>
    <row r="31647" spans="16:17">
      <c r="P31647" s="63"/>
      <c r="Q31647" s="63"/>
    </row>
    <row r="31648" spans="16:17">
      <c r="P31648" s="63"/>
      <c r="Q31648" s="63"/>
    </row>
    <row r="31649" spans="16:17">
      <c r="P31649" s="63"/>
      <c r="Q31649" s="63"/>
    </row>
    <row r="31650" spans="16:17">
      <c r="P31650" s="63"/>
      <c r="Q31650" s="63"/>
    </row>
    <row r="31651" spans="16:17">
      <c r="P31651" s="63"/>
      <c r="Q31651" s="63"/>
    </row>
    <row r="31652" spans="16:17">
      <c r="P31652" s="63"/>
      <c r="Q31652" s="63"/>
    </row>
    <row r="31653" spans="16:17">
      <c r="P31653" s="63"/>
      <c r="Q31653" s="63"/>
    </row>
    <row r="31654" spans="16:17">
      <c r="P31654" s="63"/>
      <c r="Q31654" s="63"/>
    </row>
    <row r="31655" spans="16:17">
      <c r="P31655" s="63"/>
      <c r="Q31655" s="63"/>
    </row>
    <row r="31656" spans="16:17">
      <c r="P31656" s="63"/>
      <c r="Q31656" s="63"/>
    </row>
    <row r="31657" spans="16:17">
      <c r="P31657" s="63"/>
      <c r="Q31657" s="63"/>
    </row>
    <row r="31658" spans="16:17">
      <c r="P31658" s="63"/>
      <c r="Q31658" s="63"/>
    </row>
    <row r="31659" spans="16:17">
      <c r="P31659" s="63"/>
      <c r="Q31659" s="63"/>
    </row>
    <row r="31660" spans="16:17">
      <c r="P31660" s="63"/>
      <c r="Q31660" s="63"/>
    </row>
    <row r="31661" spans="16:17">
      <c r="P31661" s="63"/>
      <c r="Q31661" s="63"/>
    </row>
    <row r="31662" spans="16:17">
      <c r="P31662" s="63"/>
      <c r="Q31662" s="63"/>
    </row>
    <row r="31663" spans="16:17">
      <c r="P31663" s="63"/>
      <c r="Q31663" s="63"/>
    </row>
    <row r="31664" spans="16:17">
      <c r="P31664" s="63"/>
      <c r="Q31664" s="63"/>
    </row>
    <row r="31665" spans="16:17">
      <c r="P31665" s="63"/>
      <c r="Q31665" s="63"/>
    </row>
    <row r="31666" spans="16:17">
      <c r="P31666" s="63"/>
      <c r="Q31666" s="63"/>
    </row>
    <row r="31667" spans="16:17">
      <c r="P31667" s="63"/>
      <c r="Q31667" s="63"/>
    </row>
    <row r="31668" spans="16:17">
      <c r="P31668" s="63"/>
      <c r="Q31668" s="63"/>
    </row>
    <row r="31669" spans="16:17">
      <c r="P31669" s="63"/>
      <c r="Q31669" s="63"/>
    </row>
    <row r="31670" spans="16:17">
      <c r="P31670" s="63"/>
      <c r="Q31670" s="63"/>
    </row>
    <row r="31671" spans="16:17">
      <c r="P31671" s="63"/>
      <c r="Q31671" s="63"/>
    </row>
    <row r="31672" spans="16:17">
      <c r="P31672" s="63"/>
      <c r="Q31672" s="63"/>
    </row>
    <row r="31673" spans="16:17">
      <c r="P31673" s="63"/>
      <c r="Q31673" s="63"/>
    </row>
    <row r="31674" spans="16:17">
      <c r="P31674" s="63"/>
      <c r="Q31674" s="63"/>
    </row>
    <row r="31675" spans="16:17">
      <c r="P31675" s="63"/>
      <c r="Q31675" s="63"/>
    </row>
    <row r="31676" spans="16:17">
      <c r="P31676" s="63"/>
      <c r="Q31676" s="63"/>
    </row>
    <row r="31677" spans="16:17">
      <c r="P31677" s="63"/>
      <c r="Q31677" s="63"/>
    </row>
    <row r="31678" spans="16:17">
      <c r="P31678" s="63"/>
      <c r="Q31678" s="63"/>
    </row>
    <row r="31679" spans="16:17">
      <c r="P31679" s="63"/>
      <c r="Q31679" s="63"/>
    </row>
    <row r="31680" spans="16:17">
      <c r="P31680" s="63"/>
      <c r="Q31680" s="63"/>
    </row>
    <row r="31681" spans="16:17">
      <c r="P31681" s="63"/>
      <c r="Q31681" s="63"/>
    </row>
    <row r="31682" spans="16:17">
      <c r="P31682" s="63"/>
      <c r="Q31682" s="63"/>
    </row>
    <row r="31683" spans="16:17">
      <c r="P31683" s="63"/>
      <c r="Q31683" s="63"/>
    </row>
    <row r="31684" spans="16:17">
      <c r="P31684" s="63"/>
      <c r="Q31684" s="63"/>
    </row>
    <row r="31685" spans="16:17">
      <c r="P31685" s="63"/>
      <c r="Q31685" s="63"/>
    </row>
    <row r="31686" spans="16:17">
      <c r="P31686" s="63"/>
      <c r="Q31686" s="63"/>
    </row>
    <row r="31687" spans="16:17">
      <c r="P31687" s="63"/>
      <c r="Q31687" s="63"/>
    </row>
    <row r="31688" spans="16:17">
      <c r="P31688" s="63"/>
      <c r="Q31688" s="63"/>
    </row>
    <row r="31689" spans="16:17">
      <c r="P31689" s="63"/>
      <c r="Q31689" s="63"/>
    </row>
    <row r="31690" spans="16:17">
      <c r="P31690" s="63"/>
      <c r="Q31690" s="63"/>
    </row>
    <row r="31691" spans="16:17">
      <c r="P31691" s="63"/>
      <c r="Q31691" s="63"/>
    </row>
    <row r="31692" spans="16:17">
      <c r="P31692" s="63"/>
      <c r="Q31692" s="63"/>
    </row>
    <row r="31693" spans="16:17">
      <c r="P31693" s="63"/>
      <c r="Q31693" s="63"/>
    </row>
    <row r="31694" spans="16:17">
      <c r="P31694" s="63"/>
      <c r="Q31694" s="63"/>
    </row>
    <row r="31695" spans="16:17">
      <c r="P31695" s="63"/>
      <c r="Q31695" s="63"/>
    </row>
    <row r="31696" spans="16:17">
      <c r="P31696" s="63"/>
      <c r="Q31696" s="63"/>
    </row>
    <row r="31697" spans="16:17">
      <c r="P31697" s="63"/>
      <c r="Q31697" s="63"/>
    </row>
    <row r="31698" spans="16:17">
      <c r="P31698" s="63"/>
      <c r="Q31698" s="63"/>
    </row>
    <row r="31699" spans="16:17">
      <c r="P31699" s="63"/>
      <c r="Q31699" s="63"/>
    </row>
    <row r="31700" spans="16:17">
      <c r="P31700" s="63"/>
      <c r="Q31700" s="63"/>
    </row>
    <row r="31701" spans="16:17">
      <c r="P31701" s="63"/>
      <c r="Q31701" s="63"/>
    </row>
    <row r="31702" spans="16:17">
      <c r="P31702" s="63"/>
      <c r="Q31702" s="63"/>
    </row>
    <row r="31703" spans="16:17">
      <c r="P31703" s="63"/>
      <c r="Q31703" s="63"/>
    </row>
    <row r="31704" spans="16:17">
      <c r="P31704" s="63"/>
      <c r="Q31704" s="63"/>
    </row>
    <row r="31705" spans="16:17">
      <c r="P31705" s="63"/>
      <c r="Q31705" s="63"/>
    </row>
    <row r="31706" spans="16:17">
      <c r="P31706" s="63"/>
      <c r="Q31706" s="63"/>
    </row>
    <row r="31707" spans="16:17">
      <c r="P31707" s="63"/>
      <c r="Q31707" s="63"/>
    </row>
    <row r="31708" spans="16:17">
      <c r="P31708" s="63"/>
      <c r="Q31708" s="63"/>
    </row>
    <row r="31709" spans="16:17">
      <c r="P31709" s="63"/>
      <c r="Q31709" s="63"/>
    </row>
    <row r="31710" spans="16:17">
      <c r="P31710" s="63"/>
      <c r="Q31710" s="63"/>
    </row>
    <row r="31711" spans="16:17">
      <c r="P31711" s="63"/>
      <c r="Q31711" s="63"/>
    </row>
    <row r="31712" spans="16:17">
      <c r="P31712" s="63"/>
      <c r="Q31712" s="63"/>
    </row>
    <row r="31713" spans="16:17">
      <c r="P31713" s="63"/>
      <c r="Q31713" s="63"/>
    </row>
    <row r="31714" spans="16:17">
      <c r="P31714" s="63"/>
      <c r="Q31714" s="63"/>
    </row>
    <row r="31715" spans="16:17">
      <c r="P31715" s="63"/>
      <c r="Q31715" s="63"/>
    </row>
    <row r="31716" spans="16:17">
      <c r="P31716" s="63"/>
      <c r="Q31716" s="63"/>
    </row>
    <row r="31717" spans="16:17">
      <c r="P31717" s="63"/>
      <c r="Q31717" s="63"/>
    </row>
    <row r="31718" spans="16:17">
      <c r="P31718" s="63"/>
      <c r="Q31718" s="63"/>
    </row>
    <row r="31719" spans="16:17">
      <c r="P31719" s="63"/>
      <c r="Q31719" s="63"/>
    </row>
    <row r="31720" spans="16:17">
      <c r="P31720" s="63"/>
      <c r="Q31720" s="63"/>
    </row>
    <row r="31721" spans="16:17">
      <c r="P31721" s="63"/>
      <c r="Q31721" s="63"/>
    </row>
    <row r="31722" spans="16:17">
      <c r="P31722" s="63"/>
      <c r="Q31722" s="63"/>
    </row>
    <row r="31723" spans="16:17">
      <c r="P31723" s="63"/>
      <c r="Q31723" s="63"/>
    </row>
    <row r="31724" spans="16:17">
      <c r="P31724" s="63"/>
      <c r="Q31724" s="63"/>
    </row>
    <row r="31725" spans="16:17">
      <c r="P31725" s="63"/>
      <c r="Q31725" s="63"/>
    </row>
    <row r="31726" spans="16:17">
      <c r="P31726" s="63"/>
      <c r="Q31726" s="63"/>
    </row>
    <row r="31727" spans="16:17">
      <c r="P31727" s="63"/>
      <c r="Q31727" s="63"/>
    </row>
    <row r="31728" spans="16:17">
      <c r="P31728" s="63"/>
      <c r="Q31728" s="63"/>
    </row>
    <row r="31729" spans="16:17">
      <c r="P31729" s="63"/>
      <c r="Q31729" s="63"/>
    </row>
    <row r="31730" spans="16:17">
      <c r="P31730" s="63"/>
      <c r="Q31730" s="63"/>
    </row>
    <row r="31731" spans="16:17">
      <c r="P31731" s="63"/>
      <c r="Q31731" s="63"/>
    </row>
    <row r="31732" spans="16:17">
      <c r="P31732" s="63"/>
      <c r="Q31732" s="63"/>
    </row>
    <row r="31733" spans="16:17">
      <c r="P31733" s="63"/>
      <c r="Q31733" s="63"/>
    </row>
    <row r="31734" spans="16:17">
      <c r="P31734" s="63"/>
      <c r="Q31734" s="63"/>
    </row>
    <row r="31735" spans="16:17">
      <c r="P31735" s="63"/>
      <c r="Q31735" s="63"/>
    </row>
    <row r="31736" spans="16:17">
      <c r="P31736" s="63"/>
      <c r="Q31736" s="63"/>
    </row>
    <row r="31737" spans="16:17">
      <c r="P31737" s="63"/>
      <c r="Q31737" s="63"/>
    </row>
    <row r="31738" spans="16:17">
      <c r="P31738" s="63"/>
      <c r="Q31738" s="63"/>
    </row>
    <row r="31739" spans="16:17">
      <c r="P31739" s="63"/>
      <c r="Q31739" s="63"/>
    </row>
    <row r="31740" spans="16:17">
      <c r="P31740" s="63"/>
      <c r="Q31740" s="63"/>
    </row>
    <row r="31741" spans="16:17">
      <c r="P31741" s="63"/>
      <c r="Q31741" s="63"/>
    </row>
    <row r="31742" spans="16:17">
      <c r="P31742" s="63"/>
      <c r="Q31742" s="63"/>
    </row>
    <row r="31743" spans="16:17">
      <c r="P31743" s="63"/>
      <c r="Q31743" s="63"/>
    </row>
    <row r="31744" spans="16:17">
      <c r="P31744" s="63"/>
      <c r="Q31744" s="63"/>
    </row>
    <row r="31745" spans="16:17">
      <c r="P31745" s="63"/>
      <c r="Q31745" s="63"/>
    </row>
    <row r="31746" spans="16:17">
      <c r="P31746" s="63"/>
      <c r="Q31746" s="63"/>
    </row>
    <row r="31747" spans="16:17">
      <c r="P31747" s="63"/>
      <c r="Q31747" s="63"/>
    </row>
    <row r="31748" spans="16:17">
      <c r="P31748" s="63"/>
      <c r="Q31748" s="63"/>
    </row>
    <row r="31749" spans="16:17">
      <c r="P31749" s="63"/>
      <c r="Q31749" s="63"/>
    </row>
    <row r="31750" spans="16:17">
      <c r="P31750" s="63"/>
      <c r="Q31750" s="63"/>
    </row>
    <row r="31751" spans="16:17">
      <c r="P31751" s="63"/>
      <c r="Q31751" s="63"/>
    </row>
    <row r="31752" spans="16:17">
      <c r="P31752" s="63"/>
      <c r="Q31752" s="63"/>
    </row>
    <row r="31753" spans="16:17">
      <c r="P31753" s="63"/>
      <c r="Q31753" s="63"/>
    </row>
    <row r="31754" spans="16:17">
      <c r="P31754" s="63"/>
      <c r="Q31754" s="63"/>
    </row>
    <row r="31755" spans="16:17">
      <c r="P31755" s="63"/>
      <c r="Q31755" s="63"/>
    </row>
    <row r="31756" spans="16:17">
      <c r="P31756" s="63"/>
      <c r="Q31756" s="63"/>
    </row>
    <row r="31757" spans="16:17">
      <c r="P31757" s="63"/>
      <c r="Q31757" s="63"/>
    </row>
    <row r="31758" spans="16:17">
      <c r="P31758" s="63"/>
      <c r="Q31758" s="63"/>
    </row>
    <row r="31759" spans="16:17">
      <c r="P31759" s="63"/>
      <c r="Q31759" s="63"/>
    </row>
    <row r="31760" spans="16:17">
      <c r="P31760" s="63"/>
      <c r="Q31760" s="63"/>
    </row>
    <row r="31761" spans="16:17">
      <c r="P31761" s="63"/>
      <c r="Q31761" s="63"/>
    </row>
    <row r="31762" spans="16:17">
      <c r="P31762" s="63"/>
      <c r="Q31762" s="63"/>
    </row>
    <row r="31763" spans="16:17">
      <c r="P31763" s="63"/>
      <c r="Q31763" s="63"/>
    </row>
    <row r="31764" spans="16:17">
      <c r="P31764" s="63"/>
      <c r="Q31764" s="63"/>
    </row>
    <row r="31765" spans="16:17">
      <c r="P31765" s="63"/>
      <c r="Q31765" s="63"/>
    </row>
    <row r="31766" spans="16:17">
      <c r="P31766" s="63"/>
      <c r="Q31766" s="63"/>
    </row>
    <row r="31767" spans="16:17">
      <c r="P31767" s="63"/>
      <c r="Q31767" s="63"/>
    </row>
    <row r="31768" spans="16:17">
      <c r="P31768" s="63"/>
      <c r="Q31768" s="63"/>
    </row>
    <row r="31769" spans="16:17">
      <c r="P31769" s="63"/>
      <c r="Q31769" s="63"/>
    </row>
    <row r="31770" spans="16:17">
      <c r="P31770" s="63"/>
      <c r="Q31770" s="63"/>
    </row>
    <row r="31771" spans="16:17">
      <c r="P31771" s="63"/>
      <c r="Q31771" s="63"/>
    </row>
    <row r="31772" spans="16:17">
      <c r="P31772" s="63"/>
      <c r="Q31772" s="63"/>
    </row>
    <row r="31773" spans="16:17">
      <c r="P31773" s="63"/>
      <c r="Q31773" s="63"/>
    </row>
    <row r="31774" spans="16:17">
      <c r="P31774" s="63"/>
      <c r="Q31774" s="63"/>
    </row>
    <row r="31775" spans="16:17">
      <c r="P31775" s="63"/>
      <c r="Q31775" s="63"/>
    </row>
    <row r="31776" spans="16:17">
      <c r="P31776" s="63"/>
      <c r="Q31776" s="63"/>
    </row>
    <row r="31777" spans="16:17">
      <c r="P31777" s="63"/>
      <c r="Q31777" s="63"/>
    </row>
    <row r="31778" spans="16:17">
      <c r="P31778" s="63"/>
      <c r="Q31778" s="63"/>
    </row>
    <row r="31779" spans="16:17">
      <c r="P31779" s="63"/>
      <c r="Q31779" s="63"/>
    </row>
    <row r="31780" spans="16:17">
      <c r="P31780" s="63"/>
      <c r="Q31780" s="63"/>
    </row>
    <row r="31781" spans="16:17">
      <c r="P31781" s="63"/>
      <c r="Q31781" s="63"/>
    </row>
    <row r="31782" spans="16:17">
      <c r="P31782" s="63"/>
      <c r="Q31782" s="63"/>
    </row>
    <row r="31783" spans="16:17">
      <c r="P31783" s="63"/>
      <c r="Q31783" s="63"/>
    </row>
    <row r="31784" spans="16:17">
      <c r="P31784" s="63"/>
      <c r="Q31784" s="63"/>
    </row>
    <row r="31785" spans="16:17">
      <c r="P31785" s="63"/>
      <c r="Q31785" s="63"/>
    </row>
    <row r="31786" spans="16:17">
      <c r="P31786" s="63"/>
      <c r="Q31786" s="63"/>
    </row>
    <row r="31787" spans="16:17">
      <c r="P31787" s="63"/>
      <c r="Q31787" s="63"/>
    </row>
    <row r="31788" spans="16:17">
      <c r="P31788" s="63"/>
      <c r="Q31788" s="63"/>
    </row>
    <row r="31789" spans="16:17">
      <c r="P31789" s="63"/>
      <c r="Q31789" s="63"/>
    </row>
    <row r="31790" spans="16:17">
      <c r="P31790" s="63"/>
      <c r="Q31790" s="63"/>
    </row>
    <row r="31791" spans="16:17">
      <c r="P31791" s="63"/>
      <c r="Q31791" s="63"/>
    </row>
    <row r="31792" spans="16:17">
      <c r="P31792" s="63"/>
      <c r="Q31792" s="63"/>
    </row>
    <row r="31793" spans="16:17">
      <c r="P31793" s="63"/>
      <c r="Q31793" s="63"/>
    </row>
    <row r="31794" spans="16:17">
      <c r="P31794" s="63"/>
      <c r="Q31794" s="63"/>
    </row>
    <row r="31795" spans="16:17">
      <c r="P31795" s="63"/>
      <c r="Q31795" s="63"/>
    </row>
    <row r="31796" spans="16:17">
      <c r="P31796" s="63"/>
      <c r="Q31796" s="63"/>
    </row>
    <row r="31797" spans="16:17">
      <c r="P31797" s="63"/>
      <c r="Q31797" s="63"/>
    </row>
    <row r="31798" spans="16:17">
      <c r="P31798" s="63"/>
      <c r="Q31798" s="63"/>
    </row>
    <row r="31799" spans="16:17">
      <c r="P31799" s="63"/>
      <c r="Q31799" s="63"/>
    </row>
    <row r="31800" spans="16:17">
      <c r="P31800" s="63"/>
      <c r="Q31800" s="63"/>
    </row>
    <row r="31801" spans="16:17">
      <c r="P31801" s="63"/>
      <c r="Q31801" s="63"/>
    </row>
    <row r="31802" spans="16:17">
      <c r="P31802" s="63"/>
      <c r="Q31802" s="63"/>
    </row>
    <row r="31803" spans="16:17">
      <c r="P31803" s="63"/>
      <c r="Q31803" s="63"/>
    </row>
    <row r="31804" spans="16:17">
      <c r="P31804" s="63"/>
      <c r="Q31804" s="63"/>
    </row>
    <row r="31805" spans="16:17">
      <c r="P31805" s="63"/>
      <c r="Q31805" s="63"/>
    </row>
    <row r="31806" spans="16:17">
      <c r="P31806" s="63"/>
      <c r="Q31806" s="63"/>
    </row>
    <row r="31807" spans="16:17">
      <c r="P31807" s="63"/>
      <c r="Q31807" s="63"/>
    </row>
    <row r="31808" spans="16:17">
      <c r="P31808" s="63"/>
      <c r="Q31808" s="63"/>
    </row>
    <row r="31809" spans="16:17">
      <c r="P31809" s="63"/>
      <c r="Q31809" s="63"/>
    </row>
    <row r="31810" spans="16:17">
      <c r="P31810" s="63"/>
      <c r="Q31810" s="63"/>
    </row>
    <row r="31811" spans="16:17">
      <c r="P31811" s="63"/>
      <c r="Q31811" s="63"/>
    </row>
    <row r="31812" spans="16:17">
      <c r="P31812" s="63"/>
      <c r="Q31812" s="63"/>
    </row>
    <row r="31813" spans="16:17">
      <c r="P31813" s="63"/>
      <c r="Q31813" s="63"/>
    </row>
    <row r="31814" spans="16:17">
      <c r="P31814" s="63"/>
      <c r="Q31814" s="63"/>
    </row>
    <row r="31815" spans="16:17">
      <c r="P31815" s="63"/>
      <c r="Q31815" s="63"/>
    </row>
    <row r="31816" spans="16:17">
      <c r="P31816" s="63"/>
      <c r="Q31816" s="63"/>
    </row>
    <row r="31817" spans="16:17">
      <c r="P31817" s="63"/>
      <c r="Q31817" s="63"/>
    </row>
    <row r="31818" spans="16:17">
      <c r="P31818" s="63"/>
      <c r="Q31818" s="63"/>
    </row>
    <row r="31819" spans="16:17">
      <c r="P31819" s="63"/>
      <c r="Q31819" s="63"/>
    </row>
    <row r="31820" spans="16:17">
      <c r="P31820" s="63"/>
      <c r="Q31820" s="63"/>
    </row>
    <row r="31821" spans="16:17">
      <c r="P31821" s="63"/>
      <c r="Q31821" s="63"/>
    </row>
    <row r="31822" spans="16:17">
      <c r="P31822" s="63"/>
      <c r="Q31822" s="63"/>
    </row>
    <row r="31823" spans="16:17">
      <c r="P31823" s="63"/>
      <c r="Q31823" s="63"/>
    </row>
    <row r="31824" spans="16:17">
      <c r="P31824" s="63"/>
      <c r="Q31824" s="63"/>
    </row>
    <row r="31825" spans="16:17">
      <c r="P31825" s="63"/>
      <c r="Q31825" s="63"/>
    </row>
    <row r="31826" spans="16:17">
      <c r="P31826" s="63"/>
      <c r="Q31826" s="63"/>
    </row>
    <row r="31827" spans="16:17">
      <c r="P31827" s="63"/>
      <c r="Q31827" s="63"/>
    </row>
    <row r="31828" spans="16:17">
      <c r="P31828" s="63"/>
      <c r="Q31828" s="63"/>
    </row>
    <row r="31829" spans="16:17">
      <c r="P31829" s="63"/>
      <c r="Q31829" s="63"/>
    </row>
    <row r="31830" spans="16:17">
      <c r="P31830" s="63"/>
      <c r="Q31830" s="63"/>
    </row>
    <row r="31831" spans="16:17">
      <c r="P31831" s="63"/>
      <c r="Q31831" s="63"/>
    </row>
    <row r="31832" spans="16:17">
      <c r="P31832" s="63"/>
      <c r="Q31832" s="63"/>
    </row>
    <row r="31833" spans="16:17">
      <c r="P31833" s="63"/>
      <c r="Q31833" s="63"/>
    </row>
    <row r="31834" spans="16:17">
      <c r="P31834" s="63"/>
      <c r="Q31834" s="63"/>
    </row>
    <row r="31835" spans="16:17">
      <c r="P31835" s="63"/>
      <c r="Q31835" s="63"/>
    </row>
    <row r="31836" spans="16:17">
      <c r="P31836" s="63"/>
      <c r="Q31836" s="63"/>
    </row>
    <row r="31837" spans="16:17">
      <c r="P31837" s="63"/>
      <c r="Q31837" s="63"/>
    </row>
    <row r="31838" spans="16:17">
      <c r="P31838" s="63"/>
      <c r="Q31838" s="63"/>
    </row>
    <row r="31839" spans="16:17">
      <c r="P31839" s="63"/>
      <c r="Q31839" s="63"/>
    </row>
    <row r="31840" spans="16:17">
      <c r="P31840" s="63"/>
      <c r="Q31840" s="63"/>
    </row>
    <row r="31841" spans="16:17">
      <c r="P31841" s="63"/>
      <c r="Q31841" s="63"/>
    </row>
    <row r="31842" spans="16:17">
      <c r="P31842" s="63"/>
      <c r="Q31842" s="63"/>
    </row>
    <row r="31843" spans="16:17">
      <c r="P31843" s="63"/>
      <c r="Q31843" s="63"/>
    </row>
    <row r="31844" spans="16:17">
      <c r="P31844" s="63"/>
      <c r="Q31844" s="63"/>
    </row>
    <row r="31845" spans="16:17">
      <c r="P31845" s="63"/>
      <c r="Q31845" s="63"/>
    </row>
    <row r="31846" spans="16:17">
      <c r="P31846" s="63"/>
      <c r="Q31846" s="63"/>
    </row>
    <row r="31847" spans="16:17">
      <c r="P31847" s="63"/>
      <c r="Q31847" s="63"/>
    </row>
    <row r="31848" spans="16:17">
      <c r="P31848" s="63"/>
      <c r="Q31848" s="63"/>
    </row>
    <row r="31849" spans="16:17">
      <c r="P31849" s="63"/>
      <c r="Q31849" s="63"/>
    </row>
    <row r="31850" spans="16:17">
      <c r="P31850" s="63"/>
      <c r="Q31850" s="63"/>
    </row>
    <row r="31851" spans="16:17">
      <c r="P31851" s="63"/>
      <c r="Q31851" s="63"/>
    </row>
    <row r="31852" spans="16:17">
      <c r="P31852" s="63"/>
      <c r="Q31852" s="63"/>
    </row>
    <row r="31853" spans="16:17">
      <c r="P31853" s="63"/>
      <c r="Q31853" s="63"/>
    </row>
    <row r="31854" spans="16:17">
      <c r="P31854" s="63"/>
      <c r="Q31854" s="63"/>
    </row>
    <row r="31855" spans="16:17">
      <c r="P31855" s="63"/>
      <c r="Q31855" s="63"/>
    </row>
    <row r="31856" spans="16:17">
      <c r="P31856" s="63"/>
      <c r="Q31856" s="63"/>
    </row>
    <row r="31857" spans="16:17">
      <c r="P31857" s="63"/>
      <c r="Q31857" s="63"/>
    </row>
    <row r="31858" spans="16:17">
      <c r="P31858" s="63"/>
      <c r="Q31858" s="63"/>
    </row>
    <row r="31859" spans="16:17">
      <c r="P31859" s="63"/>
      <c r="Q31859" s="63"/>
    </row>
    <row r="31860" spans="16:17">
      <c r="P31860" s="63"/>
      <c r="Q31860" s="63"/>
    </row>
    <row r="31861" spans="16:17">
      <c r="P31861" s="63"/>
      <c r="Q31861" s="63"/>
    </row>
    <row r="31862" spans="16:17">
      <c r="P31862" s="63"/>
      <c r="Q31862" s="63"/>
    </row>
    <row r="31863" spans="16:17">
      <c r="P31863" s="63"/>
      <c r="Q31863" s="63"/>
    </row>
    <row r="31864" spans="16:17">
      <c r="P31864" s="63"/>
      <c r="Q31864" s="63"/>
    </row>
    <row r="31865" spans="16:17">
      <c r="P31865" s="63"/>
      <c r="Q31865" s="63"/>
    </row>
    <row r="31866" spans="16:17">
      <c r="P31866" s="63"/>
      <c r="Q31866" s="63"/>
    </row>
    <row r="31867" spans="16:17">
      <c r="P31867" s="63"/>
      <c r="Q31867" s="63"/>
    </row>
    <row r="31868" spans="16:17">
      <c r="P31868" s="63"/>
      <c r="Q31868" s="63"/>
    </row>
    <row r="31869" spans="16:17">
      <c r="P31869" s="63"/>
      <c r="Q31869" s="63"/>
    </row>
    <row r="31870" spans="16:17">
      <c r="P31870" s="63"/>
      <c r="Q31870" s="63"/>
    </row>
    <row r="31871" spans="16:17">
      <c r="P31871" s="63"/>
      <c r="Q31871" s="63"/>
    </row>
    <row r="31872" spans="16:17">
      <c r="P31872" s="63"/>
      <c r="Q31872" s="63"/>
    </row>
    <row r="31873" spans="16:17">
      <c r="P31873" s="63"/>
      <c r="Q31873" s="63"/>
    </row>
    <row r="31874" spans="16:17">
      <c r="P31874" s="63"/>
      <c r="Q31874" s="63"/>
    </row>
    <row r="31875" spans="16:17">
      <c r="P31875" s="63"/>
      <c r="Q31875" s="63"/>
    </row>
    <row r="31876" spans="16:17">
      <c r="P31876" s="63"/>
      <c r="Q31876" s="63"/>
    </row>
    <row r="31877" spans="16:17">
      <c r="P31877" s="63"/>
      <c r="Q31877" s="63"/>
    </row>
    <row r="31878" spans="16:17">
      <c r="P31878" s="63"/>
      <c r="Q31878" s="63"/>
    </row>
    <row r="31879" spans="16:17">
      <c r="P31879" s="63"/>
      <c r="Q31879" s="63"/>
    </row>
    <row r="31880" spans="16:17">
      <c r="P31880" s="63"/>
      <c r="Q31880" s="63"/>
    </row>
    <row r="31881" spans="16:17">
      <c r="P31881" s="63"/>
      <c r="Q31881" s="63"/>
    </row>
    <row r="31882" spans="16:17">
      <c r="P31882" s="63"/>
      <c r="Q31882" s="63"/>
    </row>
    <row r="31883" spans="16:17">
      <c r="P31883" s="63"/>
      <c r="Q31883" s="63"/>
    </row>
    <row r="31884" spans="16:17">
      <c r="P31884" s="63"/>
      <c r="Q31884" s="63"/>
    </row>
    <row r="31885" spans="16:17">
      <c r="P31885" s="63"/>
      <c r="Q31885" s="63"/>
    </row>
    <row r="31886" spans="16:17">
      <c r="P31886" s="63"/>
      <c r="Q31886" s="63"/>
    </row>
    <row r="31887" spans="16:17">
      <c r="P31887" s="63"/>
      <c r="Q31887" s="63"/>
    </row>
    <row r="31888" spans="16:17">
      <c r="P31888" s="63"/>
      <c r="Q31888" s="63"/>
    </row>
    <row r="31889" spans="16:17">
      <c r="P31889" s="63"/>
      <c r="Q31889" s="63"/>
    </row>
    <row r="31890" spans="16:17">
      <c r="P31890" s="63"/>
      <c r="Q31890" s="63"/>
    </row>
    <row r="31891" spans="16:17">
      <c r="P31891" s="63"/>
      <c r="Q31891" s="63"/>
    </row>
    <row r="31892" spans="16:17">
      <c r="P31892" s="63"/>
      <c r="Q31892" s="63"/>
    </row>
    <row r="31893" spans="16:17">
      <c r="P31893" s="63"/>
      <c r="Q31893" s="63"/>
    </row>
    <row r="31894" spans="16:17">
      <c r="P31894" s="63"/>
      <c r="Q31894" s="63"/>
    </row>
    <row r="31895" spans="16:17">
      <c r="P31895" s="63"/>
      <c r="Q31895" s="63"/>
    </row>
    <row r="31896" spans="16:17">
      <c r="P31896" s="63"/>
      <c r="Q31896" s="63"/>
    </row>
    <row r="31897" spans="16:17">
      <c r="P31897" s="63"/>
      <c r="Q31897" s="63"/>
    </row>
    <row r="31898" spans="16:17">
      <c r="P31898" s="63"/>
      <c r="Q31898" s="63"/>
    </row>
    <row r="31899" spans="16:17">
      <c r="P31899" s="63"/>
      <c r="Q31899" s="63"/>
    </row>
    <row r="31900" spans="16:17">
      <c r="P31900" s="63"/>
      <c r="Q31900" s="63"/>
    </row>
    <row r="31901" spans="16:17">
      <c r="P31901" s="63"/>
      <c r="Q31901" s="63"/>
    </row>
    <row r="31902" spans="16:17">
      <c r="P31902" s="63"/>
      <c r="Q31902" s="63"/>
    </row>
    <row r="31903" spans="16:17">
      <c r="P31903" s="63"/>
      <c r="Q31903" s="63"/>
    </row>
    <row r="31904" spans="16:17">
      <c r="P31904" s="63"/>
      <c r="Q31904" s="63"/>
    </row>
    <row r="31905" spans="16:17">
      <c r="P31905" s="63"/>
      <c r="Q31905" s="63"/>
    </row>
    <row r="31906" spans="16:17">
      <c r="P31906" s="63"/>
      <c r="Q31906" s="63"/>
    </row>
    <row r="31907" spans="16:17">
      <c r="P31907" s="63"/>
      <c r="Q31907" s="63"/>
    </row>
    <row r="31908" spans="16:17">
      <c r="P31908" s="63"/>
      <c r="Q31908" s="63"/>
    </row>
    <row r="31909" spans="16:17">
      <c r="P31909" s="63"/>
      <c r="Q31909" s="63"/>
    </row>
    <row r="31910" spans="16:17">
      <c r="P31910" s="63"/>
      <c r="Q31910" s="63"/>
    </row>
    <row r="31911" spans="16:17">
      <c r="P31911" s="63"/>
      <c r="Q31911" s="63"/>
    </row>
    <row r="31912" spans="16:17">
      <c r="P31912" s="63"/>
      <c r="Q31912" s="63"/>
    </row>
    <row r="31913" spans="16:17">
      <c r="P31913" s="63"/>
      <c r="Q31913" s="63"/>
    </row>
    <row r="31914" spans="16:17">
      <c r="P31914" s="63"/>
      <c r="Q31914" s="63"/>
    </row>
    <row r="31915" spans="16:17">
      <c r="P31915" s="63"/>
      <c r="Q31915" s="63"/>
    </row>
    <row r="31916" spans="16:17">
      <c r="P31916" s="63"/>
      <c r="Q31916" s="63"/>
    </row>
    <row r="31917" spans="16:17">
      <c r="P31917" s="63"/>
      <c r="Q31917" s="63"/>
    </row>
    <row r="31918" spans="16:17">
      <c r="P31918" s="63"/>
      <c r="Q31918" s="63"/>
    </row>
    <row r="31919" spans="16:17">
      <c r="P31919" s="63"/>
      <c r="Q31919" s="63"/>
    </row>
    <row r="31920" spans="16:17">
      <c r="P31920" s="63"/>
      <c r="Q31920" s="63"/>
    </row>
    <row r="31921" spans="16:17">
      <c r="P31921" s="63"/>
      <c r="Q31921" s="63"/>
    </row>
    <row r="31922" spans="16:17">
      <c r="P31922" s="63"/>
      <c r="Q31922" s="63"/>
    </row>
    <row r="31923" spans="16:17">
      <c r="P31923" s="63"/>
      <c r="Q31923" s="63"/>
    </row>
    <row r="31924" spans="16:17">
      <c r="P31924" s="63"/>
      <c r="Q31924" s="63"/>
    </row>
    <row r="31925" spans="16:17">
      <c r="P31925" s="63"/>
      <c r="Q31925" s="63"/>
    </row>
    <row r="31926" spans="16:17">
      <c r="P31926" s="63"/>
      <c r="Q31926" s="63"/>
    </row>
    <row r="31927" spans="16:17">
      <c r="P31927" s="63"/>
      <c r="Q31927" s="63"/>
    </row>
    <row r="31928" spans="16:17">
      <c r="P31928" s="63"/>
      <c r="Q31928" s="63"/>
    </row>
    <row r="31929" spans="16:17">
      <c r="P31929" s="63"/>
      <c r="Q31929" s="63"/>
    </row>
    <row r="31930" spans="16:17">
      <c r="P31930" s="63"/>
      <c r="Q31930" s="63"/>
    </row>
    <row r="31931" spans="16:17">
      <c r="P31931" s="63"/>
      <c r="Q31931" s="63"/>
    </row>
    <row r="31932" spans="16:17">
      <c r="P31932" s="63"/>
      <c r="Q31932" s="63"/>
    </row>
    <row r="31933" spans="16:17">
      <c r="P31933" s="63"/>
      <c r="Q31933" s="63"/>
    </row>
    <row r="31934" spans="16:17">
      <c r="P31934" s="63"/>
      <c r="Q31934" s="63"/>
    </row>
    <row r="31935" spans="16:17">
      <c r="P31935" s="63"/>
      <c r="Q31935" s="63"/>
    </row>
    <row r="31936" spans="16:17">
      <c r="P31936" s="63"/>
      <c r="Q31936" s="63"/>
    </row>
    <row r="31937" spans="16:17">
      <c r="P31937" s="63"/>
      <c r="Q31937" s="63"/>
    </row>
    <row r="31938" spans="16:17">
      <c r="P31938" s="63"/>
      <c r="Q31938" s="63"/>
    </row>
    <row r="31939" spans="16:17">
      <c r="P31939" s="63"/>
      <c r="Q31939" s="63"/>
    </row>
    <row r="31940" spans="16:17">
      <c r="P31940" s="63"/>
      <c r="Q31940" s="63"/>
    </row>
    <row r="31941" spans="16:17">
      <c r="P31941" s="63"/>
      <c r="Q31941" s="63"/>
    </row>
    <row r="31942" spans="16:17">
      <c r="P31942" s="63"/>
      <c r="Q31942" s="63"/>
    </row>
    <row r="31943" spans="16:17">
      <c r="P31943" s="63"/>
      <c r="Q31943" s="63"/>
    </row>
    <row r="31944" spans="16:17">
      <c r="P31944" s="63"/>
      <c r="Q31944" s="63"/>
    </row>
    <row r="31945" spans="16:17">
      <c r="P31945" s="63"/>
      <c r="Q31945" s="63"/>
    </row>
    <row r="31946" spans="16:17">
      <c r="P31946" s="63"/>
      <c r="Q31946" s="63"/>
    </row>
    <row r="31947" spans="16:17">
      <c r="P31947" s="63"/>
      <c r="Q31947" s="63"/>
    </row>
    <row r="31948" spans="16:17">
      <c r="P31948" s="63"/>
      <c r="Q31948" s="63"/>
    </row>
    <row r="31949" spans="16:17">
      <c r="P31949" s="63"/>
      <c r="Q31949" s="63"/>
    </row>
    <row r="31950" spans="16:17">
      <c r="P31950" s="63"/>
      <c r="Q31950" s="63"/>
    </row>
    <row r="31951" spans="16:17">
      <c r="P31951" s="63"/>
      <c r="Q31951" s="63"/>
    </row>
    <row r="31952" spans="16:17">
      <c r="P31952" s="63"/>
      <c r="Q31952" s="63"/>
    </row>
    <row r="31953" spans="16:17">
      <c r="P31953" s="63"/>
      <c r="Q31953" s="63"/>
    </row>
    <row r="31954" spans="16:17">
      <c r="P31954" s="63"/>
      <c r="Q31954" s="63"/>
    </row>
    <row r="31955" spans="16:17">
      <c r="P31955" s="63"/>
      <c r="Q31955" s="63"/>
    </row>
    <row r="31956" spans="16:17">
      <c r="P31956" s="63"/>
      <c r="Q31956" s="63"/>
    </row>
    <row r="31957" spans="16:17">
      <c r="P31957" s="63"/>
      <c r="Q31957" s="63"/>
    </row>
    <row r="31958" spans="16:17">
      <c r="P31958" s="63"/>
      <c r="Q31958" s="63"/>
    </row>
    <row r="31959" spans="16:17">
      <c r="P31959" s="63"/>
      <c r="Q31959" s="63"/>
    </row>
    <row r="31960" spans="16:17">
      <c r="P31960" s="63"/>
      <c r="Q31960" s="63"/>
    </row>
    <row r="31961" spans="16:17">
      <c r="P31961" s="63"/>
      <c r="Q31961" s="63"/>
    </row>
    <row r="31962" spans="16:17">
      <c r="P31962" s="63"/>
      <c r="Q31962" s="63"/>
    </row>
    <row r="31963" spans="16:17">
      <c r="P31963" s="63"/>
      <c r="Q31963" s="63"/>
    </row>
    <row r="31964" spans="16:17">
      <c r="P31964" s="63"/>
      <c r="Q31964" s="63"/>
    </row>
    <row r="31965" spans="16:17">
      <c r="P31965" s="63"/>
      <c r="Q31965" s="63"/>
    </row>
    <row r="31966" spans="16:17">
      <c r="P31966" s="63"/>
      <c r="Q31966" s="63"/>
    </row>
    <row r="31967" spans="16:17">
      <c r="P31967" s="63"/>
      <c r="Q31967" s="63"/>
    </row>
    <row r="31968" spans="16:17">
      <c r="P31968" s="63"/>
      <c r="Q31968" s="63"/>
    </row>
    <row r="31969" spans="16:17">
      <c r="P31969" s="63"/>
      <c r="Q31969" s="63"/>
    </row>
    <row r="31970" spans="16:17">
      <c r="P31970" s="63"/>
      <c r="Q31970" s="63"/>
    </row>
    <row r="31971" spans="16:17">
      <c r="P31971" s="63"/>
      <c r="Q31971" s="63"/>
    </row>
    <row r="31972" spans="16:17">
      <c r="P31972" s="63"/>
      <c r="Q31972" s="63"/>
    </row>
    <row r="31973" spans="16:17">
      <c r="P31973" s="63"/>
      <c r="Q31973" s="63"/>
    </row>
    <row r="31974" spans="16:17">
      <c r="P31974" s="63"/>
      <c r="Q31974" s="63"/>
    </row>
    <row r="31975" spans="16:17">
      <c r="P31975" s="63"/>
      <c r="Q31975" s="63"/>
    </row>
    <row r="31976" spans="16:17">
      <c r="P31976" s="63"/>
      <c r="Q31976" s="63"/>
    </row>
    <row r="31977" spans="16:17">
      <c r="P31977" s="63"/>
      <c r="Q31977" s="63"/>
    </row>
    <row r="31978" spans="16:17">
      <c r="P31978" s="63"/>
      <c r="Q31978" s="63"/>
    </row>
    <row r="31979" spans="16:17">
      <c r="P31979" s="63"/>
      <c r="Q31979" s="63"/>
    </row>
    <row r="31980" spans="16:17">
      <c r="P31980" s="63"/>
      <c r="Q31980" s="63"/>
    </row>
    <row r="31981" spans="16:17">
      <c r="P31981" s="63"/>
      <c r="Q31981" s="63"/>
    </row>
    <row r="31982" spans="16:17">
      <c r="P31982" s="63"/>
      <c r="Q31982" s="63"/>
    </row>
    <row r="31983" spans="16:17">
      <c r="P31983" s="63"/>
      <c r="Q31983" s="63"/>
    </row>
    <row r="31984" spans="16:17">
      <c r="P31984" s="63"/>
      <c r="Q31984" s="63"/>
    </row>
    <row r="31985" spans="16:17">
      <c r="P31985" s="63"/>
      <c r="Q31985" s="63"/>
    </row>
    <row r="31986" spans="16:17">
      <c r="P31986" s="63"/>
      <c r="Q31986" s="63"/>
    </row>
    <row r="31987" spans="16:17">
      <c r="P31987" s="63"/>
      <c r="Q31987" s="63"/>
    </row>
    <row r="31988" spans="16:17">
      <c r="P31988" s="63"/>
      <c r="Q31988" s="63"/>
    </row>
    <row r="31989" spans="16:17">
      <c r="P31989" s="63"/>
      <c r="Q31989" s="63"/>
    </row>
    <row r="31990" spans="16:17">
      <c r="P31990" s="63"/>
      <c r="Q31990" s="63"/>
    </row>
    <row r="31991" spans="16:17">
      <c r="P31991" s="63"/>
      <c r="Q31991" s="63"/>
    </row>
    <row r="31992" spans="16:17">
      <c r="P31992" s="63"/>
      <c r="Q31992" s="63"/>
    </row>
    <row r="31993" spans="16:17">
      <c r="P31993" s="63"/>
      <c r="Q31993" s="63"/>
    </row>
    <row r="31994" spans="16:17">
      <c r="P31994" s="63"/>
      <c r="Q31994" s="63"/>
    </row>
    <row r="31995" spans="16:17">
      <c r="P31995" s="63"/>
      <c r="Q31995" s="63"/>
    </row>
    <row r="31996" spans="16:17">
      <c r="P31996" s="63"/>
      <c r="Q31996" s="63"/>
    </row>
    <row r="31997" spans="16:17">
      <c r="P31997" s="63"/>
      <c r="Q31997" s="63"/>
    </row>
    <row r="31998" spans="16:17">
      <c r="P31998" s="63"/>
      <c r="Q31998" s="63"/>
    </row>
    <row r="31999" spans="16:17">
      <c r="P31999" s="63"/>
      <c r="Q31999" s="63"/>
    </row>
    <row r="32000" spans="16:17">
      <c r="P32000" s="63"/>
      <c r="Q32000" s="63"/>
    </row>
    <row r="32001" spans="16:17">
      <c r="P32001" s="63"/>
      <c r="Q32001" s="63"/>
    </row>
    <row r="32002" spans="16:17">
      <c r="P32002" s="63"/>
      <c r="Q32002" s="63"/>
    </row>
    <row r="32003" spans="16:17">
      <c r="P32003" s="63"/>
      <c r="Q32003" s="63"/>
    </row>
    <row r="32004" spans="16:17">
      <c r="P32004" s="63"/>
      <c r="Q32004" s="63"/>
    </row>
    <row r="32005" spans="16:17">
      <c r="P32005" s="63"/>
      <c r="Q32005" s="63"/>
    </row>
    <row r="32006" spans="16:17">
      <c r="P32006" s="63"/>
      <c r="Q32006" s="63"/>
    </row>
    <row r="32007" spans="16:17">
      <c r="P32007" s="63"/>
      <c r="Q32007" s="63"/>
    </row>
    <row r="32008" spans="16:17">
      <c r="P32008" s="63"/>
      <c r="Q32008" s="63"/>
    </row>
    <row r="32009" spans="16:17">
      <c r="P32009" s="63"/>
      <c r="Q32009" s="63"/>
    </row>
    <row r="32010" spans="16:17">
      <c r="P32010" s="63"/>
      <c r="Q32010" s="63"/>
    </row>
    <row r="32011" spans="16:17">
      <c r="P32011" s="63"/>
      <c r="Q32011" s="63"/>
    </row>
    <row r="32012" spans="16:17">
      <c r="P32012" s="63"/>
      <c r="Q32012" s="63"/>
    </row>
    <row r="32013" spans="16:17">
      <c r="P32013" s="63"/>
      <c r="Q32013" s="63"/>
    </row>
    <row r="32014" spans="16:17">
      <c r="P32014" s="63"/>
      <c r="Q32014" s="63"/>
    </row>
    <row r="32015" spans="16:17">
      <c r="P32015" s="63"/>
      <c r="Q32015" s="63"/>
    </row>
    <row r="32016" spans="16:17">
      <c r="P32016" s="63"/>
      <c r="Q32016" s="63"/>
    </row>
    <row r="32017" spans="16:17">
      <c r="P32017" s="63"/>
      <c r="Q32017" s="63"/>
    </row>
    <row r="32018" spans="16:17">
      <c r="P32018" s="63"/>
      <c r="Q32018" s="63"/>
    </row>
    <row r="32019" spans="16:17">
      <c r="P32019" s="63"/>
      <c r="Q32019" s="63"/>
    </row>
    <row r="32020" spans="16:17">
      <c r="P32020" s="63"/>
      <c r="Q32020" s="63"/>
    </row>
    <row r="32021" spans="16:17">
      <c r="P32021" s="63"/>
      <c r="Q32021" s="63"/>
    </row>
    <row r="32022" spans="16:17">
      <c r="P32022" s="63"/>
      <c r="Q32022" s="63"/>
    </row>
    <row r="32023" spans="16:17">
      <c r="P32023" s="63"/>
      <c r="Q32023" s="63"/>
    </row>
    <row r="32024" spans="16:17">
      <c r="P32024" s="63"/>
      <c r="Q32024" s="63"/>
    </row>
    <row r="32025" spans="16:17">
      <c r="P32025" s="63"/>
      <c r="Q32025" s="63"/>
    </row>
    <row r="32026" spans="16:17">
      <c r="P32026" s="63"/>
      <c r="Q32026" s="63"/>
    </row>
    <row r="32027" spans="16:17">
      <c r="P32027" s="63"/>
      <c r="Q32027" s="63"/>
    </row>
    <row r="32028" spans="16:17">
      <c r="P32028" s="63"/>
      <c r="Q32028" s="63"/>
    </row>
    <row r="32029" spans="16:17">
      <c r="P32029" s="63"/>
      <c r="Q32029" s="63"/>
    </row>
    <row r="32030" spans="16:17">
      <c r="P32030" s="63"/>
      <c r="Q32030" s="63"/>
    </row>
    <row r="32031" spans="16:17">
      <c r="P32031" s="63"/>
      <c r="Q32031" s="63"/>
    </row>
    <row r="32032" spans="16:17">
      <c r="P32032" s="63"/>
      <c r="Q32032" s="63"/>
    </row>
    <row r="32033" spans="16:17">
      <c r="P32033" s="63"/>
      <c r="Q32033" s="63"/>
    </row>
    <row r="32034" spans="16:17">
      <c r="P32034" s="63"/>
      <c r="Q32034" s="63"/>
    </row>
    <row r="32035" spans="16:17">
      <c r="P32035" s="63"/>
      <c r="Q32035" s="63"/>
    </row>
    <row r="32036" spans="16:17">
      <c r="P32036" s="63"/>
      <c r="Q32036" s="63"/>
    </row>
    <row r="32037" spans="16:17">
      <c r="P32037" s="63"/>
      <c r="Q32037" s="63"/>
    </row>
    <row r="32038" spans="16:17">
      <c r="P32038" s="63"/>
      <c r="Q32038" s="63"/>
    </row>
    <row r="32039" spans="16:17">
      <c r="P32039" s="63"/>
      <c r="Q32039" s="63"/>
    </row>
    <row r="32040" spans="16:17">
      <c r="P32040" s="63"/>
      <c r="Q32040" s="63"/>
    </row>
    <row r="32041" spans="16:17">
      <c r="P32041" s="63"/>
      <c r="Q32041" s="63"/>
    </row>
    <row r="32042" spans="16:17">
      <c r="P32042" s="63"/>
      <c r="Q32042" s="63"/>
    </row>
    <row r="32043" spans="16:17">
      <c r="P32043" s="63"/>
      <c r="Q32043" s="63"/>
    </row>
    <row r="32044" spans="16:17">
      <c r="P32044" s="63"/>
      <c r="Q32044" s="63"/>
    </row>
    <row r="32045" spans="16:17">
      <c r="P32045" s="63"/>
      <c r="Q32045" s="63"/>
    </row>
    <row r="32046" spans="16:17">
      <c r="P32046" s="63"/>
      <c r="Q32046" s="63"/>
    </row>
    <row r="32047" spans="16:17">
      <c r="P32047" s="63"/>
      <c r="Q32047" s="63"/>
    </row>
    <row r="32048" spans="16:17">
      <c r="P32048" s="63"/>
      <c r="Q32048" s="63"/>
    </row>
    <row r="32049" spans="16:17">
      <c r="P32049" s="63"/>
      <c r="Q32049" s="63"/>
    </row>
    <row r="32050" spans="16:17">
      <c r="P32050" s="63"/>
      <c r="Q32050" s="63"/>
    </row>
    <row r="32051" spans="16:17">
      <c r="P32051" s="63"/>
      <c r="Q32051" s="63"/>
    </row>
    <row r="32052" spans="16:17">
      <c r="P32052" s="63"/>
      <c r="Q32052" s="63"/>
    </row>
    <row r="32053" spans="16:17">
      <c r="P32053" s="63"/>
      <c r="Q32053" s="63"/>
    </row>
    <row r="32054" spans="16:17">
      <c r="P32054" s="63"/>
      <c r="Q32054" s="63"/>
    </row>
    <row r="32055" spans="16:17">
      <c r="P32055" s="63"/>
      <c r="Q32055" s="63"/>
    </row>
    <row r="32056" spans="16:17">
      <c r="P32056" s="63"/>
      <c r="Q32056" s="63"/>
    </row>
    <row r="32057" spans="16:17">
      <c r="P32057" s="63"/>
      <c r="Q32057" s="63"/>
    </row>
    <row r="32058" spans="16:17">
      <c r="P32058" s="63"/>
      <c r="Q32058" s="63"/>
    </row>
    <row r="32059" spans="16:17">
      <c r="P32059" s="63"/>
      <c r="Q32059" s="63"/>
    </row>
    <row r="32060" spans="16:17">
      <c r="P32060" s="63"/>
      <c r="Q32060" s="63"/>
    </row>
    <row r="32061" spans="16:17">
      <c r="P32061" s="63"/>
      <c r="Q32061" s="63"/>
    </row>
    <row r="32062" spans="16:17">
      <c r="P32062" s="63"/>
      <c r="Q32062" s="63"/>
    </row>
    <row r="32063" spans="16:17">
      <c r="P32063" s="63"/>
      <c r="Q32063" s="63"/>
    </row>
    <row r="32064" spans="16:17">
      <c r="P32064" s="63"/>
      <c r="Q32064" s="63"/>
    </row>
    <row r="32065" spans="16:17">
      <c r="P32065" s="63"/>
      <c r="Q32065" s="63"/>
    </row>
    <row r="32066" spans="16:17">
      <c r="P32066" s="63"/>
      <c r="Q32066" s="63"/>
    </row>
    <row r="32067" spans="16:17">
      <c r="P32067" s="63"/>
      <c r="Q32067" s="63"/>
    </row>
    <row r="32068" spans="16:17">
      <c r="P32068" s="63"/>
      <c r="Q32068" s="63"/>
    </row>
    <row r="32069" spans="16:17">
      <c r="P32069" s="63"/>
      <c r="Q32069" s="63"/>
    </row>
    <row r="32070" spans="16:17">
      <c r="P32070" s="63"/>
      <c r="Q32070" s="63"/>
    </row>
    <row r="32071" spans="16:17">
      <c r="P32071" s="63"/>
      <c r="Q32071" s="63"/>
    </row>
    <row r="32072" spans="16:17">
      <c r="P32072" s="63"/>
      <c r="Q32072" s="63"/>
    </row>
    <row r="32073" spans="16:17">
      <c r="P32073" s="63"/>
      <c r="Q32073" s="63"/>
    </row>
    <row r="32074" spans="16:17">
      <c r="P32074" s="63"/>
      <c r="Q32074" s="63"/>
    </row>
    <row r="32075" spans="16:17">
      <c r="P32075" s="63"/>
      <c r="Q32075" s="63"/>
    </row>
    <row r="32076" spans="16:17">
      <c r="P32076" s="63"/>
      <c r="Q32076" s="63"/>
    </row>
    <row r="32077" spans="16:17">
      <c r="P32077" s="63"/>
      <c r="Q32077" s="63"/>
    </row>
    <row r="32078" spans="16:17">
      <c r="P32078" s="63"/>
      <c r="Q32078" s="63"/>
    </row>
    <row r="32079" spans="16:17">
      <c r="P32079" s="63"/>
      <c r="Q32079" s="63"/>
    </row>
    <row r="32080" spans="16:17">
      <c r="P32080" s="63"/>
      <c r="Q32080" s="63"/>
    </row>
    <row r="32081" spans="16:17">
      <c r="P32081" s="63"/>
      <c r="Q32081" s="63"/>
    </row>
    <row r="32082" spans="16:17">
      <c r="P32082" s="63"/>
      <c r="Q32082" s="63"/>
    </row>
    <row r="32083" spans="16:17">
      <c r="P32083" s="63"/>
      <c r="Q32083" s="63"/>
    </row>
    <row r="32084" spans="16:17">
      <c r="P32084" s="63"/>
      <c r="Q32084" s="63"/>
    </row>
    <row r="32085" spans="16:17">
      <c r="P32085" s="63"/>
      <c r="Q32085" s="63"/>
    </row>
    <row r="32086" spans="16:17">
      <c r="P32086" s="63"/>
      <c r="Q32086" s="63"/>
    </row>
    <row r="32087" spans="16:17">
      <c r="P32087" s="63"/>
      <c r="Q32087" s="63"/>
    </row>
    <row r="32088" spans="16:17">
      <c r="P32088" s="63"/>
      <c r="Q32088" s="63"/>
    </row>
    <row r="32089" spans="16:17">
      <c r="P32089" s="63"/>
      <c r="Q32089" s="63"/>
    </row>
    <row r="32090" spans="16:17">
      <c r="P32090" s="63"/>
      <c r="Q32090" s="63"/>
    </row>
    <row r="32091" spans="16:17">
      <c r="P32091" s="63"/>
      <c r="Q32091" s="63"/>
    </row>
    <row r="32092" spans="16:17">
      <c r="P32092" s="63"/>
      <c r="Q32092" s="63"/>
    </row>
    <row r="32093" spans="16:17">
      <c r="P32093" s="63"/>
      <c r="Q32093" s="63"/>
    </row>
    <row r="32094" spans="16:17">
      <c r="P32094" s="63"/>
      <c r="Q32094" s="63"/>
    </row>
    <row r="32095" spans="16:17">
      <c r="P32095" s="63"/>
      <c r="Q32095" s="63"/>
    </row>
    <row r="32096" spans="16:17">
      <c r="P32096" s="63"/>
      <c r="Q32096" s="63"/>
    </row>
    <row r="32097" spans="16:17">
      <c r="P32097" s="63"/>
      <c r="Q32097" s="63"/>
    </row>
    <row r="32098" spans="16:17">
      <c r="P32098" s="63"/>
      <c r="Q32098" s="63"/>
    </row>
    <row r="32099" spans="16:17">
      <c r="P32099" s="63"/>
      <c r="Q32099" s="63"/>
    </row>
    <row r="32100" spans="16:17">
      <c r="P32100" s="63"/>
      <c r="Q32100" s="63"/>
    </row>
    <row r="32101" spans="16:17">
      <c r="P32101" s="63"/>
      <c r="Q32101" s="63"/>
    </row>
    <row r="32102" spans="16:17">
      <c r="P32102" s="63"/>
      <c r="Q32102" s="63"/>
    </row>
    <row r="32103" spans="16:17">
      <c r="P32103" s="63"/>
      <c r="Q32103" s="63"/>
    </row>
    <row r="32104" spans="16:17">
      <c r="P32104" s="63"/>
      <c r="Q32104" s="63"/>
    </row>
    <row r="32105" spans="16:17">
      <c r="P32105" s="63"/>
      <c r="Q32105" s="63"/>
    </row>
    <row r="32106" spans="16:17">
      <c r="P32106" s="63"/>
      <c r="Q32106" s="63"/>
    </row>
    <row r="32107" spans="16:17">
      <c r="P32107" s="63"/>
      <c r="Q32107" s="63"/>
    </row>
    <row r="32108" spans="16:17">
      <c r="P32108" s="63"/>
      <c r="Q32108" s="63"/>
    </row>
    <row r="32109" spans="16:17">
      <c r="P32109" s="63"/>
      <c r="Q32109" s="63"/>
    </row>
    <row r="32110" spans="16:17">
      <c r="P32110" s="63"/>
      <c r="Q32110" s="63"/>
    </row>
    <row r="32111" spans="16:17">
      <c r="P32111" s="63"/>
      <c r="Q32111" s="63"/>
    </row>
    <row r="32112" spans="16:17">
      <c r="P32112" s="63"/>
      <c r="Q32112" s="63"/>
    </row>
    <row r="32113" spans="16:17">
      <c r="P32113" s="63"/>
      <c r="Q32113" s="63"/>
    </row>
    <row r="32114" spans="16:17">
      <c r="P32114" s="63"/>
      <c r="Q32114" s="63"/>
    </row>
    <row r="32115" spans="16:17">
      <c r="P32115" s="63"/>
      <c r="Q32115" s="63"/>
    </row>
    <row r="32116" spans="16:17">
      <c r="P32116" s="63"/>
      <c r="Q32116" s="63"/>
    </row>
    <row r="32117" spans="16:17">
      <c r="P32117" s="63"/>
      <c r="Q32117" s="63"/>
    </row>
    <row r="32118" spans="16:17">
      <c r="P32118" s="63"/>
      <c r="Q32118" s="63"/>
    </row>
    <row r="32119" spans="16:17">
      <c r="P32119" s="63"/>
      <c r="Q32119" s="63"/>
    </row>
    <row r="32120" spans="16:17">
      <c r="P32120" s="63"/>
      <c r="Q32120" s="63"/>
    </row>
    <row r="32121" spans="16:17">
      <c r="P32121" s="63"/>
      <c r="Q32121" s="63"/>
    </row>
    <row r="32122" spans="16:17">
      <c r="P32122" s="63"/>
      <c r="Q32122" s="63"/>
    </row>
    <row r="32123" spans="16:17">
      <c r="P32123" s="63"/>
      <c r="Q32123" s="63"/>
    </row>
    <row r="32124" spans="16:17">
      <c r="P32124" s="63"/>
      <c r="Q32124" s="63"/>
    </row>
    <row r="32125" spans="16:17">
      <c r="P32125" s="63"/>
      <c r="Q32125" s="63"/>
    </row>
    <row r="32126" spans="16:17">
      <c r="P32126" s="63"/>
      <c r="Q32126" s="63"/>
    </row>
    <row r="32127" spans="16:17">
      <c r="P32127" s="63"/>
      <c r="Q32127" s="63"/>
    </row>
    <row r="32128" spans="16:17">
      <c r="P32128" s="63"/>
      <c r="Q32128" s="63"/>
    </row>
    <row r="32129" spans="16:17">
      <c r="P32129" s="63"/>
      <c r="Q32129" s="63"/>
    </row>
    <row r="32130" spans="16:17">
      <c r="P32130" s="63"/>
      <c r="Q32130" s="63"/>
    </row>
    <row r="32131" spans="16:17">
      <c r="P32131" s="63"/>
      <c r="Q32131" s="63"/>
    </row>
    <row r="32132" spans="16:17">
      <c r="P32132" s="63"/>
      <c r="Q32132" s="63"/>
    </row>
    <row r="32133" spans="16:17">
      <c r="P32133" s="63"/>
      <c r="Q32133" s="63"/>
    </row>
    <row r="32134" spans="16:17">
      <c r="P32134" s="63"/>
      <c r="Q32134" s="63"/>
    </row>
    <row r="32135" spans="16:17">
      <c r="P32135" s="63"/>
      <c r="Q32135" s="63"/>
    </row>
    <row r="32136" spans="16:17">
      <c r="P32136" s="63"/>
      <c r="Q32136" s="63"/>
    </row>
    <row r="32137" spans="16:17">
      <c r="P32137" s="63"/>
      <c r="Q32137" s="63"/>
    </row>
    <row r="32138" spans="16:17">
      <c r="P32138" s="63"/>
      <c r="Q32138" s="63"/>
    </row>
    <row r="32139" spans="16:17">
      <c r="P32139" s="63"/>
      <c r="Q32139" s="63"/>
    </row>
    <row r="32140" spans="16:17">
      <c r="P32140" s="63"/>
      <c r="Q32140" s="63"/>
    </row>
    <row r="32141" spans="16:17">
      <c r="P32141" s="63"/>
      <c r="Q32141" s="63"/>
    </row>
    <row r="32142" spans="16:17">
      <c r="P32142" s="63"/>
      <c r="Q32142" s="63"/>
    </row>
    <row r="32143" spans="16:17">
      <c r="P32143" s="63"/>
      <c r="Q32143" s="63"/>
    </row>
    <row r="32144" spans="16:17">
      <c r="P32144" s="63"/>
      <c r="Q32144" s="63"/>
    </row>
    <row r="32145" spans="16:17">
      <c r="P32145" s="63"/>
      <c r="Q32145" s="63"/>
    </row>
    <row r="32146" spans="16:17">
      <c r="P32146" s="63"/>
      <c r="Q32146" s="63"/>
    </row>
    <row r="32147" spans="16:17">
      <c r="P32147" s="63"/>
      <c r="Q32147" s="63"/>
    </row>
    <row r="32148" spans="16:17">
      <c r="P32148" s="63"/>
      <c r="Q32148" s="63"/>
    </row>
    <row r="32149" spans="16:17">
      <c r="P32149" s="63"/>
      <c r="Q32149" s="63"/>
    </row>
    <row r="32150" spans="16:17">
      <c r="P32150" s="63"/>
      <c r="Q32150" s="63"/>
    </row>
    <row r="32151" spans="16:17">
      <c r="P32151" s="63"/>
      <c r="Q32151" s="63"/>
    </row>
    <row r="32152" spans="16:17">
      <c r="P32152" s="63"/>
      <c r="Q32152" s="63"/>
    </row>
    <row r="32153" spans="16:17">
      <c r="P32153" s="63"/>
      <c r="Q32153" s="63"/>
    </row>
    <row r="32154" spans="16:17">
      <c r="P32154" s="63"/>
      <c r="Q32154" s="63"/>
    </row>
    <row r="32155" spans="16:17">
      <c r="P32155" s="63"/>
      <c r="Q32155" s="63"/>
    </row>
    <row r="32156" spans="16:17">
      <c r="P32156" s="63"/>
      <c r="Q32156" s="63"/>
    </row>
    <row r="32157" spans="16:17">
      <c r="P32157" s="63"/>
      <c r="Q32157" s="63"/>
    </row>
    <row r="32158" spans="16:17">
      <c r="P32158" s="63"/>
      <c r="Q32158" s="63"/>
    </row>
    <row r="32159" spans="16:17">
      <c r="P32159" s="63"/>
      <c r="Q32159" s="63"/>
    </row>
    <row r="32160" spans="16:17">
      <c r="P32160" s="63"/>
      <c r="Q32160" s="63"/>
    </row>
    <row r="32161" spans="16:17">
      <c r="P32161" s="63"/>
      <c r="Q32161" s="63"/>
    </row>
    <row r="32162" spans="16:17">
      <c r="P32162" s="63"/>
      <c r="Q32162" s="63"/>
    </row>
    <row r="32163" spans="16:17">
      <c r="P32163" s="63"/>
      <c r="Q32163" s="63"/>
    </row>
    <row r="32164" spans="16:17">
      <c r="P32164" s="63"/>
      <c r="Q32164" s="63"/>
    </row>
    <row r="32165" spans="16:17">
      <c r="P32165" s="63"/>
      <c r="Q32165" s="63"/>
    </row>
    <row r="32166" spans="16:17">
      <c r="P32166" s="63"/>
      <c r="Q32166" s="63"/>
    </row>
    <row r="32167" spans="16:17">
      <c r="P32167" s="63"/>
      <c r="Q32167" s="63"/>
    </row>
    <row r="32168" spans="16:17">
      <c r="P32168" s="63"/>
      <c r="Q32168" s="63"/>
    </row>
    <row r="32169" spans="16:17">
      <c r="P32169" s="63"/>
      <c r="Q32169" s="63"/>
    </row>
    <row r="32170" spans="16:17">
      <c r="P32170" s="63"/>
      <c r="Q32170" s="63"/>
    </row>
    <row r="32171" spans="16:17">
      <c r="P32171" s="63"/>
      <c r="Q32171" s="63"/>
    </row>
    <row r="32172" spans="16:17">
      <c r="P32172" s="63"/>
      <c r="Q32172" s="63"/>
    </row>
    <row r="32173" spans="16:17">
      <c r="P32173" s="63"/>
      <c r="Q32173" s="63"/>
    </row>
    <row r="32174" spans="16:17">
      <c r="P32174" s="63"/>
      <c r="Q32174" s="63"/>
    </row>
    <row r="32175" spans="16:17">
      <c r="P32175" s="63"/>
      <c r="Q32175" s="63"/>
    </row>
    <row r="32176" spans="16:17">
      <c r="P32176" s="63"/>
      <c r="Q32176" s="63"/>
    </row>
    <row r="32177" spans="16:17">
      <c r="P32177" s="63"/>
      <c r="Q32177" s="63"/>
    </row>
    <row r="32178" spans="16:17">
      <c r="P32178" s="63"/>
      <c r="Q32178" s="63"/>
    </row>
    <row r="32179" spans="16:17">
      <c r="P32179" s="63"/>
      <c r="Q32179" s="63"/>
    </row>
    <row r="32180" spans="16:17">
      <c r="P32180" s="63"/>
      <c r="Q32180" s="63"/>
    </row>
    <row r="32181" spans="16:17">
      <c r="P32181" s="63"/>
      <c r="Q32181" s="63"/>
    </row>
    <row r="32182" spans="16:17">
      <c r="P32182" s="63"/>
      <c r="Q32182" s="63"/>
    </row>
    <row r="32183" spans="16:17">
      <c r="P32183" s="63"/>
      <c r="Q32183" s="63"/>
    </row>
    <row r="32184" spans="16:17">
      <c r="P32184" s="63"/>
      <c r="Q32184" s="63"/>
    </row>
    <row r="32185" spans="16:17">
      <c r="P32185" s="63"/>
      <c r="Q32185" s="63"/>
    </row>
    <row r="32186" spans="16:17">
      <c r="P32186" s="63"/>
      <c r="Q32186" s="63"/>
    </row>
    <row r="32187" spans="16:17">
      <c r="P32187" s="63"/>
      <c r="Q32187" s="63"/>
    </row>
    <row r="32188" spans="16:17">
      <c r="P32188" s="63"/>
      <c r="Q32188" s="63"/>
    </row>
    <row r="32189" spans="16:17">
      <c r="P32189" s="63"/>
      <c r="Q32189" s="63"/>
    </row>
    <row r="32190" spans="16:17">
      <c r="P32190" s="63"/>
      <c r="Q32190" s="63"/>
    </row>
    <row r="32191" spans="16:17">
      <c r="P32191" s="63"/>
      <c r="Q32191" s="63"/>
    </row>
    <row r="32192" spans="16:17">
      <c r="P32192" s="63"/>
      <c r="Q32192" s="63"/>
    </row>
    <row r="32193" spans="16:17">
      <c r="P32193" s="63"/>
      <c r="Q32193" s="63"/>
    </row>
    <row r="32194" spans="16:17">
      <c r="P32194" s="63"/>
      <c r="Q32194" s="63"/>
    </row>
    <row r="32195" spans="16:17">
      <c r="P32195" s="63"/>
      <c r="Q32195" s="63"/>
    </row>
    <row r="32196" spans="16:17">
      <c r="P32196" s="63"/>
      <c r="Q32196" s="63"/>
    </row>
    <row r="32197" spans="16:17">
      <c r="P32197" s="63"/>
      <c r="Q32197" s="63"/>
    </row>
    <row r="32198" spans="16:17">
      <c r="P32198" s="63"/>
      <c r="Q32198" s="63"/>
    </row>
    <row r="32199" spans="16:17">
      <c r="P32199" s="63"/>
      <c r="Q32199" s="63"/>
    </row>
    <row r="32200" spans="16:17">
      <c r="P32200" s="63"/>
      <c r="Q32200" s="63"/>
    </row>
    <row r="32201" spans="16:17">
      <c r="P32201" s="63"/>
      <c r="Q32201" s="63"/>
    </row>
    <row r="32202" spans="16:17">
      <c r="P32202" s="63"/>
      <c r="Q32202" s="63"/>
    </row>
    <row r="32203" spans="16:17">
      <c r="P32203" s="63"/>
      <c r="Q32203" s="63"/>
    </row>
    <row r="32204" spans="16:17">
      <c r="P32204" s="63"/>
      <c r="Q32204" s="63"/>
    </row>
    <row r="32205" spans="16:17">
      <c r="P32205" s="63"/>
      <c r="Q32205" s="63"/>
    </row>
    <row r="32206" spans="16:17">
      <c r="P32206" s="63"/>
      <c r="Q32206" s="63"/>
    </row>
    <row r="32207" spans="16:17">
      <c r="P32207" s="63"/>
      <c r="Q32207" s="63"/>
    </row>
    <row r="32208" spans="16:17">
      <c r="P32208" s="63"/>
      <c r="Q32208" s="63"/>
    </row>
    <row r="32209" spans="16:17">
      <c r="P32209" s="63"/>
      <c r="Q32209" s="63"/>
    </row>
    <row r="32210" spans="16:17">
      <c r="P32210" s="63"/>
      <c r="Q32210" s="63"/>
    </row>
    <row r="32211" spans="16:17">
      <c r="P32211" s="63"/>
      <c r="Q32211" s="63"/>
    </row>
    <row r="32212" spans="16:17">
      <c r="P32212" s="63"/>
      <c r="Q32212" s="63"/>
    </row>
    <row r="32213" spans="16:17">
      <c r="P32213" s="63"/>
      <c r="Q32213" s="63"/>
    </row>
    <row r="32214" spans="16:17">
      <c r="P32214" s="63"/>
      <c r="Q32214" s="63"/>
    </row>
    <row r="32215" spans="16:17">
      <c r="P32215" s="63"/>
      <c r="Q32215" s="63"/>
    </row>
    <row r="32216" spans="16:17">
      <c r="P32216" s="63"/>
      <c r="Q32216" s="63"/>
    </row>
    <row r="32217" spans="16:17">
      <c r="P32217" s="63"/>
      <c r="Q32217" s="63"/>
    </row>
    <row r="32218" spans="16:17">
      <c r="P32218" s="63"/>
      <c r="Q32218" s="63"/>
    </row>
    <row r="32219" spans="16:17">
      <c r="P32219" s="63"/>
      <c r="Q32219" s="63"/>
    </row>
    <row r="32220" spans="16:17">
      <c r="P32220" s="63"/>
      <c r="Q32220" s="63"/>
    </row>
    <row r="32221" spans="16:17">
      <c r="P32221" s="63"/>
      <c r="Q32221" s="63"/>
    </row>
    <row r="32222" spans="16:17">
      <c r="P32222" s="63"/>
      <c r="Q32222" s="63"/>
    </row>
    <row r="32223" spans="16:17">
      <c r="P32223" s="63"/>
      <c r="Q32223" s="63"/>
    </row>
    <row r="32224" spans="16:17">
      <c r="P32224" s="63"/>
      <c r="Q32224" s="63"/>
    </row>
    <row r="32225" spans="16:17">
      <c r="P32225" s="63"/>
      <c r="Q32225" s="63"/>
    </row>
    <row r="32226" spans="16:17">
      <c r="P32226" s="63"/>
      <c r="Q32226" s="63"/>
    </row>
    <row r="32227" spans="16:17">
      <c r="P32227" s="63"/>
      <c r="Q32227" s="63"/>
    </row>
    <row r="32228" spans="16:17">
      <c r="P32228" s="63"/>
      <c r="Q32228" s="63"/>
    </row>
    <row r="32229" spans="16:17">
      <c r="P32229" s="63"/>
      <c r="Q32229" s="63"/>
    </row>
    <row r="32230" spans="16:17">
      <c r="P32230" s="63"/>
      <c r="Q32230" s="63"/>
    </row>
    <row r="32231" spans="16:17">
      <c r="P32231" s="63"/>
      <c r="Q32231" s="63"/>
    </row>
    <row r="32232" spans="16:17">
      <c r="P32232" s="63"/>
      <c r="Q32232" s="63"/>
    </row>
    <row r="32233" spans="16:17">
      <c r="P32233" s="63"/>
      <c r="Q32233" s="63"/>
    </row>
    <row r="32234" spans="16:17">
      <c r="P32234" s="63"/>
      <c r="Q32234" s="63"/>
    </row>
    <row r="32235" spans="16:17">
      <c r="P32235" s="63"/>
      <c r="Q32235" s="63"/>
    </row>
    <row r="32236" spans="16:17">
      <c r="P32236" s="63"/>
      <c r="Q32236" s="63"/>
    </row>
    <row r="32237" spans="16:17">
      <c r="P32237" s="63"/>
      <c r="Q32237" s="63"/>
    </row>
    <row r="32238" spans="16:17">
      <c r="P32238" s="63"/>
      <c r="Q32238" s="63"/>
    </row>
    <row r="32239" spans="16:17">
      <c r="P32239" s="63"/>
      <c r="Q32239" s="63"/>
    </row>
    <row r="32240" spans="16:17">
      <c r="P32240" s="63"/>
      <c r="Q32240" s="63"/>
    </row>
    <row r="32241" spans="16:17">
      <c r="P32241" s="63"/>
      <c r="Q32241" s="63"/>
    </row>
    <row r="32242" spans="16:17">
      <c r="P32242" s="63"/>
      <c r="Q32242" s="63"/>
    </row>
    <row r="32243" spans="16:17">
      <c r="P32243" s="63"/>
      <c r="Q32243" s="63"/>
    </row>
    <row r="32244" spans="16:17">
      <c r="P32244" s="63"/>
      <c r="Q32244" s="63"/>
    </row>
    <row r="32245" spans="16:17">
      <c r="P32245" s="63"/>
      <c r="Q32245" s="63"/>
    </row>
    <row r="32246" spans="16:17">
      <c r="P32246" s="63"/>
      <c r="Q32246" s="63"/>
    </row>
    <row r="32247" spans="16:17">
      <c r="P32247" s="63"/>
      <c r="Q32247" s="63"/>
    </row>
    <row r="32248" spans="16:17">
      <c r="P32248" s="63"/>
      <c r="Q32248" s="63"/>
    </row>
    <row r="32249" spans="16:17">
      <c r="P32249" s="63"/>
      <c r="Q32249" s="63"/>
    </row>
    <row r="32250" spans="16:17">
      <c r="P32250" s="63"/>
      <c r="Q32250" s="63"/>
    </row>
    <row r="32251" spans="16:17">
      <c r="P32251" s="63"/>
      <c r="Q32251" s="63"/>
    </row>
    <row r="32252" spans="16:17">
      <c r="P32252" s="63"/>
      <c r="Q32252" s="63"/>
    </row>
    <row r="32253" spans="16:17">
      <c r="P32253" s="63"/>
      <c r="Q32253" s="63"/>
    </row>
    <row r="32254" spans="16:17">
      <c r="P32254" s="63"/>
      <c r="Q32254" s="63"/>
    </row>
    <row r="32255" spans="16:17">
      <c r="P32255" s="63"/>
      <c r="Q32255" s="63"/>
    </row>
    <row r="32256" spans="16:17">
      <c r="P32256" s="63"/>
      <c r="Q32256" s="63"/>
    </row>
    <row r="32257" spans="16:17">
      <c r="P32257" s="63"/>
      <c r="Q32257" s="63"/>
    </row>
    <row r="32258" spans="16:17">
      <c r="P32258" s="63"/>
      <c r="Q32258" s="63"/>
    </row>
    <row r="32259" spans="16:17">
      <c r="P32259" s="63"/>
      <c r="Q32259" s="63"/>
    </row>
    <row r="32260" spans="16:17">
      <c r="P32260" s="63"/>
      <c r="Q32260" s="63"/>
    </row>
    <row r="32261" spans="16:17">
      <c r="P32261" s="63"/>
      <c r="Q32261" s="63"/>
    </row>
    <row r="32262" spans="16:17">
      <c r="P32262" s="63"/>
      <c r="Q32262" s="63"/>
    </row>
    <row r="32263" spans="16:17">
      <c r="P32263" s="63"/>
      <c r="Q32263" s="63"/>
    </row>
    <row r="32264" spans="16:17">
      <c r="P32264" s="63"/>
      <c r="Q32264" s="63"/>
    </row>
    <row r="32265" spans="16:17">
      <c r="P32265" s="63"/>
      <c r="Q32265" s="63"/>
    </row>
    <row r="32266" spans="16:17">
      <c r="P32266" s="63"/>
      <c r="Q32266" s="63"/>
    </row>
    <row r="32267" spans="16:17">
      <c r="P32267" s="63"/>
      <c r="Q32267" s="63"/>
    </row>
    <row r="32268" spans="16:17">
      <c r="P32268" s="63"/>
      <c r="Q32268" s="63"/>
    </row>
    <row r="32269" spans="16:17">
      <c r="P32269" s="63"/>
      <c r="Q32269" s="63"/>
    </row>
    <row r="32270" spans="16:17">
      <c r="P32270" s="63"/>
      <c r="Q32270" s="63"/>
    </row>
    <row r="32271" spans="16:17">
      <c r="P32271" s="63"/>
      <c r="Q32271" s="63"/>
    </row>
    <row r="32272" spans="16:17">
      <c r="P32272" s="63"/>
      <c r="Q32272" s="63"/>
    </row>
    <row r="32273" spans="16:17">
      <c r="P32273" s="63"/>
      <c r="Q32273" s="63"/>
    </row>
    <row r="32274" spans="16:17">
      <c r="P32274" s="63"/>
      <c r="Q32274" s="63"/>
    </row>
    <row r="32275" spans="16:17">
      <c r="P32275" s="63"/>
      <c r="Q32275" s="63"/>
    </row>
    <row r="32276" spans="16:17">
      <c r="P32276" s="63"/>
      <c r="Q32276" s="63"/>
    </row>
    <row r="32277" spans="16:17">
      <c r="P32277" s="63"/>
      <c r="Q32277" s="63"/>
    </row>
    <row r="32278" spans="16:17">
      <c r="P32278" s="63"/>
      <c r="Q32278" s="63"/>
    </row>
    <row r="32279" spans="16:17">
      <c r="P32279" s="63"/>
      <c r="Q32279" s="63"/>
    </row>
    <row r="32280" spans="16:17">
      <c r="P32280" s="63"/>
      <c r="Q32280" s="63"/>
    </row>
    <row r="32281" spans="16:17">
      <c r="P32281" s="63"/>
      <c r="Q32281" s="63"/>
    </row>
    <row r="32282" spans="16:17">
      <c r="P32282" s="63"/>
      <c r="Q32282" s="63"/>
    </row>
    <row r="32283" spans="16:17">
      <c r="P32283" s="63"/>
      <c r="Q32283" s="63"/>
    </row>
    <row r="32284" spans="16:17">
      <c r="P32284" s="63"/>
      <c r="Q32284" s="63"/>
    </row>
    <row r="32285" spans="16:17">
      <c r="P32285" s="63"/>
      <c r="Q32285" s="63"/>
    </row>
    <row r="32286" spans="16:17">
      <c r="P32286" s="63"/>
      <c r="Q32286" s="63"/>
    </row>
    <row r="32287" spans="16:17">
      <c r="P32287" s="63"/>
      <c r="Q32287" s="63"/>
    </row>
    <row r="32288" spans="16:17">
      <c r="P32288" s="63"/>
      <c r="Q32288" s="63"/>
    </row>
    <row r="32289" spans="16:17">
      <c r="P32289" s="63"/>
      <c r="Q32289" s="63"/>
    </row>
    <row r="32290" spans="16:17">
      <c r="P32290" s="63"/>
      <c r="Q32290" s="63"/>
    </row>
    <row r="32291" spans="16:17">
      <c r="P32291" s="63"/>
      <c r="Q32291" s="63"/>
    </row>
    <row r="32292" spans="16:17">
      <c r="P32292" s="63"/>
      <c r="Q32292" s="63"/>
    </row>
    <row r="32293" spans="16:17">
      <c r="P32293" s="63"/>
      <c r="Q32293" s="63"/>
    </row>
    <row r="32294" spans="16:17">
      <c r="P32294" s="63"/>
      <c r="Q32294" s="63"/>
    </row>
    <row r="32295" spans="16:17">
      <c r="P32295" s="63"/>
      <c r="Q32295" s="63"/>
    </row>
    <row r="32296" spans="16:17">
      <c r="P32296" s="63"/>
      <c r="Q32296" s="63"/>
    </row>
    <row r="32297" spans="16:17">
      <c r="P32297" s="63"/>
      <c r="Q32297" s="63"/>
    </row>
    <row r="32298" spans="16:17">
      <c r="P32298" s="63"/>
      <c r="Q32298" s="63"/>
    </row>
    <row r="32299" spans="16:17">
      <c r="P32299" s="63"/>
      <c r="Q32299" s="63"/>
    </row>
    <row r="32300" spans="16:17">
      <c r="P32300" s="63"/>
      <c r="Q32300" s="63"/>
    </row>
    <row r="32301" spans="16:17">
      <c r="P32301" s="63"/>
      <c r="Q32301" s="63"/>
    </row>
    <row r="32302" spans="16:17">
      <c r="P32302" s="63"/>
      <c r="Q32302" s="63"/>
    </row>
    <row r="32303" spans="16:17">
      <c r="P32303" s="63"/>
      <c r="Q32303" s="63"/>
    </row>
    <row r="32304" spans="16:17">
      <c r="P32304" s="63"/>
      <c r="Q32304" s="63"/>
    </row>
    <row r="32305" spans="16:17">
      <c r="P32305" s="63"/>
      <c r="Q32305" s="63"/>
    </row>
    <row r="32306" spans="16:17">
      <c r="P32306" s="63"/>
      <c r="Q32306" s="63"/>
    </row>
    <row r="32307" spans="16:17">
      <c r="P32307" s="63"/>
      <c r="Q32307" s="63"/>
    </row>
    <row r="32308" spans="16:17">
      <c r="P32308" s="63"/>
      <c r="Q32308" s="63"/>
    </row>
    <row r="32309" spans="16:17">
      <c r="P32309" s="63"/>
      <c r="Q32309" s="63"/>
    </row>
    <row r="32310" spans="16:17">
      <c r="P32310" s="63"/>
      <c r="Q32310" s="63"/>
    </row>
    <row r="32311" spans="16:17">
      <c r="P32311" s="63"/>
      <c r="Q32311" s="63"/>
    </row>
    <row r="32312" spans="16:17">
      <c r="P32312" s="63"/>
      <c r="Q32312" s="63"/>
    </row>
    <row r="32313" spans="16:17">
      <c r="P32313" s="63"/>
      <c r="Q32313" s="63"/>
    </row>
    <row r="32314" spans="16:17">
      <c r="P32314" s="63"/>
      <c r="Q32314" s="63"/>
    </row>
    <row r="32315" spans="16:17">
      <c r="P32315" s="63"/>
      <c r="Q32315" s="63"/>
    </row>
    <row r="32316" spans="16:17">
      <c r="P32316" s="63"/>
      <c r="Q32316" s="63"/>
    </row>
    <row r="32317" spans="16:17">
      <c r="P32317" s="63"/>
      <c r="Q32317" s="63"/>
    </row>
    <row r="32318" spans="16:17">
      <c r="P32318" s="63"/>
      <c r="Q32318" s="63"/>
    </row>
    <row r="32319" spans="16:17">
      <c r="P32319" s="63"/>
      <c r="Q32319" s="63"/>
    </row>
    <row r="32320" spans="16:17">
      <c r="P32320" s="63"/>
      <c r="Q32320" s="63"/>
    </row>
    <row r="32321" spans="16:17">
      <c r="P32321" s="63"/>
      <c r="Q32321" s="63"/>
    </row>
    <row r="32322" spans="16:17">
      <c r="P32322" s="63"/>
      <c r="Q32322" s="63"/>
    </row>
    <row r="32323" spans="16:17">
      <c r="P32323" s="63"/>
      <c r="Q32323" s="63"/>
    </row>
    <row r="32324" spans="16:17">
      <c r="P32324" s="63"/>
      <c r="Q32324" s="63"/>
    </row>
    <row r="32325" spans="16:17">
      <c r="P32325" s="63"/>
      <c r="Q32325" s="63"/>
    </row>
    <row r="32326" spans="16:17">
      <c r="P32326" s="63"/>
      <c r="Q32326" s="63"/>
    </row>
    <row r="32327" spans="16:17">
      <c r="P32327" s="63"/>
      <c r="Q32327" s="63"/>
    </row>
    <row r="32328" spans="16:17">
      <c r="P32328" s="63"/>
      <c r="Q32328" s="63"/>
    </row>
    <row r="32329" spans="16:17">
      <c r="P32329" s="63"/>
      <c r="Q32329" s="63"/>
    </row>
    <row r="32330" spans="16:17">
      <c r="P32330" s="63"/>
      <c r="Q32330" s="63"/>
    </row>
    <row r="32331" spans="16:17">
      <c r="P32331" s="63"/>
      <c r="Q32331" s="63"/>
    </row>
    <row r="32332" spans="16:17">
      <c r="P32332" s="63"/>
      <c r="Q32332" s="63"/>
    </row>
    <row r="32333" spans="16:17">
      <c r="P32333" s="63"/>
      <c r="Q32333" s="63"/>
    </row>
    <row r="32334" spans="16:17">
      <c r="P32334" s="63"/>
      <c r="Q32334" s="63"/>
    </row>
    <row r="32335" spans="16:17">
      <c r="P32335" s="63"/>
      <c r="Q32335" s="63"/>
    </row>
    <row r="32336" spans="16:17">
      <c r="P32336" s="63"/>
      <c r="Q32336" s="63"/>
    </row>
    <row r="32337" spans="16:17">
      <c r="P32337" s="63"/>
      <c r="Q32337" s="63"/>
    </row>
    <row r="32338" spans="16:17">
      <c r="P32338" s="63"/>
      <c r="Q32338" s="63"/>
    </row>
    <row r="32339" spans="16:17">
      <c r="P32339" s="63"/>
      <c r="Q32339" s="63"/>
    </row>
    <row r="32340" spans="16:17">
      <c r="P32340" s="63"/>
      <c r="Q32340" s="63"/>
    </row>
    <row r="32341" spans="16:17">
      <c r="P32341" s="63"/>
      <c r="Q32341" s="63"/>
    </row>
    <row r="32342" spans="16:17">
      <c r="P32342" s="63"/>
      <c r="Q32342" s="63"/>
    </row>
    <row r="32343" spans="16:17">
      <c r="P32343" s="63"/>
      <c r="Q32343" s="63"/>
    </row>
    <row r="32344" spans="16:17">
      <c r="P32344" s="63"/>
      <c r="Q32344" s="63"/>
    </row>
    <row r="32345" spans="16:17">
      <c r="P32345" s="63"/>
      <c r="Q32345" s="63"/>
    </row>
    <row r="32346" spans="16:17">
      <c r="P32346" s="63"/>
      <c r="Q32346" s="63"/>
    </row>
    <row r="32347" spans="16:17">
      <c r="P32347" s="63"/>
      <c r="Q32347" s="63"/>
    </row>
    <row r="32348" spans="16:17">
      <c r="P32348" s="63"/>
      <c r="Q32348" s="63"/>
    </row>
    <row r="32349" spans="16:17">
      <c r="P32349" s="63"/>
      <c r="Q32349" s="63"/>
    </row>
    <row r="32350" spans="16:17">
      <c r="P32350" s="63"/>
      <c r="Q32350" s="63"/>
    </row>
    <row r="32351" spans="16:17">
      <c r="P32351" s="63"/>
      <c r="Q32351" s="63"/>
    </row>
    <row r="32352" spans="16:17">
      <c r="P32352" s="63"/>
      <c r="Q32352" s="63"/>
    </row>
    <row r="32353" spans="16:17">
      <c r="P32353" s="63"/>
      <c r="Q32353" s="63"/>
    </row>
    <row r="32354" spans="16:17">
      <c r="P32354" s="63"/>
      <c r="Q32354" s="63"/>
    </row>
    <row r="32355" spans="16:17">
      <c r="P32355" s="63"/>
      <c r="Q32355" s="63"/>
    </row>
    <row r="32356" spans="16:17">
      <c r="P32356" s="63"/>
      <c r="Q32356" s="63"/>
    </row>
    <row r="32357" spans="16:17">
      <c r="P32357" s="63"/>
      <c r="Q32357" s="63"/>
    </row>
    <row r="32358" spans="16:17">
      <c r="P32358" s="63"/>
      <c r="Q32358" s="63"/>
    </row>
    <row r="32359" spans="16:17">
      <c r="P32359" s="63"/>
      <c r="Q32359" s="63"/>
    </row>
    <row r="32360" spans="16:17">
      <c r="P32360" s="63"/>
      <c r="Q32360" s="63"/>
    </row>
    <row r="32361" spans="16:17">
      <c r="P32361" s="63"/>
      <c r="Q32361" s="63"/>
    </row>
    <row r="32362" spans="16:17">
      <c r="P32362" s="63"/>
      <c r="Q32362" s="63"/>
    </row>
    <row r="32363" spans="16:17">
      <c r="P32363" s="63"/>
      <c r="Q32363" s="63"/>
    </row>
    <row r="32364" spans="16:17">
      <c r="P32364" s="63"/>
      <c r="Q32364" s="63"/>
    </row>
    <row r="32365" spans="16:17">
      <c r="P32365" s="63"/>
      <c r="Q32365" s="63"/>
    </row>
    <row r="32366" spans="16:17">
      <c r="P32366" s="63"/>
      <c r="Q32366" s="63"/>
    </row>
    <row r="32367" spans="16:17">
      <c r="P32367" s="63"/>
      <c r="Q32367" s="63"/>
    </row>
    <row r="32368" spans="16:17">
      <c r="P32368" s="63"/>
      <c r="Q32368" s="63"/>
    </row>
    <row r="32369" spans="16:17">
      <c r="P32369" s="63"/>
      <c r="Q32369" s="63"/>
    </row>
    <row r="32370" spans="16:17">
      <c r="P32370" s="63"/>
      <c r="Q32370" s="63"/>
    </row>
    <row r="32371" spans="16:17">
      <c r="P32371" s="63"/>
      <c r="Q32371" s="63"/>
    </row>
    <row r="32372" spans="16:17">
      <c r="P32372" s="63"/>
      <c r="Q32372" s="63"/>
    </row>
    <row r="32373" spans="16:17">
      <c r="P32373" s="63"/>
      <c r="Q32373" s="63"/>
    </row>
    <row r="32374" spans="16:17">
      <c r="P32374" s="63"/>
      <c r="Q32374" s="63"/>
    </row>
    <row r="32375" spans="16:17">
      <c r="P32375" s="63"/>
      <c r="Q32375" s="63"/>
    </row>
    <row r="32376" spans="16:17">
      <c r="P32376" s="63"/>
      <c r="Q32376" s="63"/>
    </row>
    <row r="32377" spans="16:17">
      <c r="P32377" s="63"/>
      <c r="Q32377" s="63"/>
    </row>
    <row r="32378" spans="16:17">
      <c r="P32378" s="63"/>
      <c r="Q32378" s="63"/>
    </row>
    <row r="32379" spans="16:17">
      <c r="P32379" s="63"/>
      <c r="Q32379" s="63"/>
    </row>
    <row r="32380" spans="16:17">
      <c r="P32380" s="63"/>
      <c r="Q32380" s="63"/>
    </row>
    <row r="32381" spans="16:17">
      <c r="P32381" s="63"/>
      <c r="Q32381" s="63"/>
    </row>
    <row r="32382" spans="16:17">
      <c r="P32382" s="63"/>
      <c r="Q32382" s="63"/>
    </row>
    <row r="32383" spans="16:17">
      <c r="P32383" s="63"/>
      <c r="Q32383" s="63"/>
    </row>
    <row r="32384" spans="16:17">
      <c r="P32384" s="63"/>
      <c r="Q32384" s="63"/>
    </row>
    <row r="32385" spans="16:17">
      <c r="P32385" s="63"/>
      <c r="Q32385" s="63"/>
    </row>
    <row r="32386" spans="16:17">
      <c r="P32386" s="63"/>
      <c r="Q32386" s="63"/>
    </row>
    <row r="32387" spans="16:17">
      <c r="P32387" s="63"/>
      <c r="Q32387" s="63"/>
    </row>
    <row r="32388" spans="16:17">
      <c r="P32388" s="63"/>
      <c r="Q32388" s="63"/>
    </row>
    <row r="32389" spans="16:17">
      <c r="P32389" s="63"/>
      <c r="Q32389" s="63"/>
    </row>
    <row r="32390" spans="16:17">
      <c r="P32390" s="63"/>
      <c r="Q32390" s="63"/>
    </row>
    <row r="32391" spans="16:17">
      <c r="P32391" s="63"/>
      <c r="Q32391" s="63"/>
    </row>
    <row r="32392" spans="16:17">
      <c r="P32392" s="63"/>
      <c r="Q32392" s="63"/>
    </row>
    <row r="32393" spans="16:17">
      <c r="P32393" s="63"/>
      <c r="Q32393" s="63"/>
    </row>
    <row r="32394" spans="16:17">
      <c r="P32394" s="63"/>
      <c r="Q32394" s="63"/>
    </row>
    <row r="32395" spans="16:17">
      <c r="P32395" s="63"/>
      <c r="Q32395" s="63"/>
    </row>
    <row r="32396" spans="16:17">
      <c r="P32396" s="63"/>
      <c r="Q32396" s="63"/>
    </row>
    <row r="32397" spans="16:17">
      <c r="P32397" s="63"/>
      <c r="Q32397" s="63"/>
    </row>
    <row r="32398" spans="16:17">
      <c r="P32398" s="63"/>
      <c r="Q32398" s="63"/>
    </row>
    <row r="32399" spans="16:17">
      <c r="P32399" s="63"/>
      <c r="Q32399" s="63"/>
    </row>
    <row r="32400" spans="16:17">
      <c r="P32400" s="63"/>
      <c r="Q32400" s="63"/>
    </row>
    <row r="32401" spans="16:17">
      <c r="P32401" s="63"/>
      <c r="Q32401" s="63"/>
    </row>
    <row r="32402" spans="16:17">
      <c r="P32402" s="63"/>
      <c r="Q32402" s="63"/>
    </row>
    <row r="32403" spans="16:17">
      <c r="P32403" s="63"/>
      <c r="Q32403" s="63"/>
    </row>
    <row r="32404" spans="16:17">
      <c r="P32404" s="63"/>
      <c r="Q32404" s="63"/>
    </row>
    <row r="32405" spans="16:17">
      <c r="P32405" s="63"/>
      <c r="Q32405" s="63"/>
    </row>
    <row r="32406" spans="16:17">
      <c r="P32406" s="63"/>
      <c r="Q32406" s="63"/>
    </row>
    <row r="32407" spans="16:17">
      <c r="P32407" s="63"/>
      <c r="Q32407" s="63"/>
    </row>
    <row r="32408" spans="16:17">
      <c r="P32408" s="63"/>
      <c r="Q32408" s="63"/>
    </row>
    <row r="32409" spans="16:17">
      <c r="P32409" s="63"/>
      <c r="Q32409" s="63"/>
    </row>
    <row r="32410" spans="16:17">
      <c r="P32410" s="63"/>
      <c r="Q32410" s="63"/>
    </row>
    <row r="32411" spans="16:17">
      <c r="P32411" s="63"/>
      <c r="Q32411" s="63"/>
    </row>
    <row r="32412" spans="16:17">
      <c r="P32412" s="63"/>
      <c r="Q32412" s="63"/>
    </row>
    <row r="32413" spans="16:17">
      <c r="P32413" s="63"/>
      <c r="Q32413" s="63"/>
    </row>
    <row r="32414" spans="16:17">
      <c r="P32414" s="63"/>
      <c r="Q32414" s="63"/>
    </row>
    <row r="32415" spans="16:17">
      <c r="P32415" s="63"/>
      <c r="Q32415" s="63"/>
    </row>
    <row r="32416" spans="16:17">
      <c r="P32416" s="63"/>
      <c r="Q32416" s="63"/>
    </row>
    <row r="32417" spans="16:17">
      <c r="P32417" s="63"/>
      <c r="Q32417" s="63"/>
    </row>
    <row r="32418" spans="16:17">
      <c r="P32418" s="63"/>
      <c r="Q32418" s="63"/>
    </row>
    <row r="32419" spans="16:17">
      <c r="P32419" s="63"/>
      <c r="Q32419" s="63"/>
    </row>
    <row r="32420" spans="16:17">
      <c r="P32420" s="63"/>
      <c r="Q32420" s="63"/>
    </row>
    <row r="32421" spans="16:17">
      <c r="P32421" s="63"/>
      <c r="Q32421" s="63"/>
    </row>
    <row r="32422" spans="16:17">
      <c r="P32422" s="63"/>
      <c r="Q32422" s="63"/>
    </row>
    <row r="32423" spans="16:17">
      <c r="P32423" s="63"/>
      <c r="Q32423" s="63"/>
    </row>
    <row r="32424" spans="16:17">
      <c r="P32424" s="63"/>
      <c r="Q32424" s="63"/>
    </row>
    <row r="32425" spans="16:17">
      <c r="P32425" s="63"/>
      <c r="Q32425" s="63"/>
    </row>
    <row r="32426" spans="16:17">
      <c r="P32426" s="63"/>
      <c r="Q32426" s="63"/>
    </row>
    <row r="32427" spans="16:17">
      <c r="P32427" s="63"/>
      <c r="Q32427" s="63"/>
    </row>
    <row r="32428" spans="16:17">
      <c r="P32428" s="63"/>
      <c r="Q32428" s="63"/>
    </row>
    <row r="32429" spans="16:17">
      <c r="P32429" s="63"/>
      <c r="Q32429" s="63"/>
    </row>
    <row r="32430" spans="16:17">
      <c r="P32430" s="63"/>
      <c r="Q32430" s="63"/>
    </row>
    <row r="32431" spans="16:17">
      <c r="P32431" s="63"/>
      <c r="Q32431" s="63"/>
    </row>
    <row r="32432" spans="16:17">
      <c r="P32432" s="63"/>
      <c r="Q32432" s="63"/>
    </row>
    <row r="32433" spans="15:17">
      <c r="P32433" s="63"/>
      <c r="Q32433" s="63"/>
    </row>
    <row r="32434" spans="15:17">
      <c r="P32434" s="63"/>
      <c r="Q32434" s="63"/>
    </row>
    <row r="32435" spans="15:17">
      <c r="P32435" s="63"/>
      <c r="Q32435" s="63"/>
    </row>
    <row r="32436" spans="15:17">
      <c r="P32436" s="63"/>
      <c r="Q32436" s="63"/>
    </row>
    <row r="32437" spans="15:17">
      <c r="P32437" s="63"/>
      <c r="Q32437" s="63"/>
    </row>
    <row r="32438" spans="15:17">
      <c r="P32438" s="63"/>
      <c r="Q32438" s="63"/>
    </row>
    <row r="32439" spans="15:17">
      <c r="P32439" s="63"/>
      <c r="Q32439" s="63"/>
    </row>
    <row r="32440" spans="15:17">
      <c r="P32440" s="63"/>
      <c r="Q32440" s="63"/>
    </row>
    <row r="32441" spans="15:17">
      <c r="P32441" s="63"/>
      <c r="Q32441" s="63"/>
    </row>
    <row r="32442" spans="15:17">
      <c r="P32442" s="63"/>
      <c r="Q32442" s="63"/>
    </row>
    <row r="32443" spans="15:17">
      <c r="O32443" s="55"/>
      <c r="P32443" s="63"/>
      <c r="Q32443" s="63"/>
    </row>
    <row r="32444" spans="15:17">
      <c r="O32444" s="55"/>
      <c r="P32444" s="63"/>
      <c r="Q32444" s="63"/>
    </row>
    <row r="32445" spans="15:17">
      <c r="O32445" s="55"/>
      <c r="P32445" s="63"/>
      <c r="Q32445" s="63"/>
    </row>
    <row r="32446" spans="15:17">
      <c r="O32446" s="55"/>
      <c r="P32446" s="63"/>
      <c r="Q32446" s="63"/>
    </row>
    <row r="32447" spans="15:17">
      <c r="O32447" s="55"/>
      <c r="P32447" s="63"/>
      <c r="Q32447" s="63"/>
    </row>
    <row r="32448" spans="15:17">
      <c r="O32448" s="55"/>
      <c r="P32448" s="63"/>
      <c r="Q32448" s="63"/>
    </row>
    <row r="32449" spans="15:17">
      <c r="O32449" s="55"/>
      <c r="P32449" s="63"/>
      <c r="Q32449" s="63"/>
    </row>
    <row r="32450" spans="15:17">
      <c r="O32450" s="55"/>
      <c r="P32450" s="63"/>
      <c r="Q32450" s="63"/>
    </row>
    <row r="32451" spans="15:17">
      <c r="O32451" s="55"/>
      <c r="P32451" s="63"/>
      <c r="Q32451" s="63"/>
    </row>
    <row r="32452" spans="15:17">
      <c r="O32452" s="55"/>
      <c r="P32452" s="63"/>
      <c r="Q32452" s="63"/>
    </row>
    <row r="32453" spans="15:17">
      <c r="O32453" s="55"/>
      <c r="P32453" s="63"/>
      <c r="Q32453" s="63"/>
    </row>
    <row r="32454" spans="15:17">
      <c r="O32454" s="55"/>
      <c r="P32454" s="63"/>
      <c r="Q32454" s="63"/>
    </row>
    <row r="32455" spans="15:17">
      <c r="O32455" s="55"/>
      <c r="P32455" s="63"/>
      <c r="Q32455" s="63"/>
    </row>
    <row r="32456" spans="15:17">
      <c r="O32456" s="55"/>
      <c r="P32456" s="63"/>
      <c r="Q32456" s="63"/>
    </row>
    <row r="32457" spans="15:17">
      <c r="O32457" s="55"/>
      <c r="P32457" s="63"/>
      <c r="Q32457" s="63"/>
    </row>
    <row r="32458" spans="15:17">
      <c r="O32458" s="55"/>
      <c r="P32458" s="63"/>
      <c r="Q32458" s="63"/>
    </row>
    <row r="32459" spans="15:17">
      <c r="O32459" s="55"/>
      <c r="P32459" s="63"/>
      <c r="Q32459" s="63"/>
    </row>
    <row r="32460" spans="15:17">
      <c r="O32460" s="55"/>
      <c r="P32460" s="63"/>
      <c r="Q32460" s="63"/>
    </row>
    <row r="32461" spans="15:17">
      <c r="O32461" s="55"/>
      <c r="P32461" s="63"/>
      <c r="Q32461" s="63"/>
    </row>
    <row r="32462" spans="15:17">
      <c r="O32462" s="55"/>
      <c r="P32462" s="63"/>
      <c r="Q32462" s="63"/>
    </row>
    <row r="32463" spans="15:17">
      <c r="O32463" s="55"/>
      <c r="P32463" s="63"/>
      <c r="Q32463" s="63"/>
    </row>
    <row r="32464" spans="15:17">
      <c r="O32464" s="55"/>
      <c r="P32464" s="63"/>
      <c r="Q32464" s="63"/>
    </row>
    <row r="32465" spans="15:17">
      <c r="O32465" s="55"/>
      <c r="P32465" s="63"/>
      <c r="Q32465" s="63"/>
    </row>
    <row r="32466" spans="15:17">
      <c r="O32466" s="55"/>
      <c r="P32466" s="63"/>
      <c r="Q32466" s="63"/>
    </row>
    <row r="32467" spans="15:17">
      <c r="O32467" s="55"/>
      <c r="P32467" s="63"/>
      <c r="Q32467" s="63"/>
    </row>
    <row r="32468" spans="15:17">
      <c r="O32468" s="55"/>
      <c r="P32468" s="63"/>
      <c r="Q32468" s="63"/>
    </row>
    <row r="32469" spans="15:17">
      <c r="O32469" s="55"/>
      <c r="P32469" s="63"/>
      <c r="Q32469" s="63"/>
    </row>
    <row r="32470" spans="15:17">
      <c r="O32470" s="55"/>
      <c r="P32470" s="63"/>
      <c r="Q32470" s="63"/>
    </row>
    <row r="32471" spans="15:17">
      <c r="O32471" s="55"/>
      <c r="P32471" s="63"/>
      <c r="Q32471" s="63"/>
    </row>
    <row r="32472" spans="15:17">
      <c r="O32472" s="55"/>
      <c r="P32472" s="63"/>
      <c r="Q32472" s="63"/>
    </row>
    <row r="32473" spans="15:17">
      <c r="O32473" s="55"/>
      <c r="P32473" s="63"/>
      <c r="Q32473" s="63"/>
    </row>
    <row r="32474" spans="15:17">
      <c r="O32474" s="55"/>
      <c r="P32474" s="63"/>
      <c r="Q32474" s="63"/>
    </row>
    <row r="32475" spans="15:17">
      <c r="O32475" s="55"/>
      <c r="P32475" s="63"/>
      <c r="Q32475" s="63"/>
    </row>
    <row r="32476" spans="15:17">
      <c r="O32476" s="55"/>
      <c r="P32476" s="63"/>
      <c r="Q32476" s="63"/>
    </row>
    <row r="32477" spans="15:17">
      <c r="O32477" s="55"/>
      <c r="P32477" s="63"/>
      <c r="Q32477" s="63"/>
    </row>
    <row r="32478" spans="15:17">
      <c r="O32478" s="55"/>
      <c r="P32478" s="63"/>
      <c r="Q32478" s="63"/>
    </row>
    <row r="32479" spans="15:17">
      <c r="O32479" s="55"/>
      <c r="P32479" s="63"/>
      <c r="Q32479" s="63"/>
    </row>
    <row r="32480" spans="15:17">
      <c r="O32480" s="55"/>
      <c r="P32480" s="63"/>
      <c r="Q32480" s="63"/>
    </row>
    <row r="32481" spans="15:17">
      <c r="O32481" s="55"/>
      <c r="P32481" s="63"/>
      <c r="Q32481" s="63"/>
    </row>
    <row r="32482" spans="15:17">
      <c r="O32482" s="55"/>
      <c r="P32482" s="63"/>
      <c r="Q32482" s="63"/>
    </row>
    <row r="32483" spans="15:17">
      <c r="O32483" s="55"/>
      <c r="P32483" s="63"/>
      <c r="Q32483" s="63"/>
    </row>
    <row r="32484" spans="15:17">
      <c r="O32484" s="55"/>
      <c r="P32484" s="63"/>
      <c r="Q32484" s="63"/>
    </row>
    <row r="32485" spans="15:17">
      <c r="O32485" s="55"/>
      <c r="P32485" s="63"/>
      <c r="Q32485" s="63"/>
    </row>
    <row r="32486" spans="15:17">
      <c r="O32486" s="55"/>
      <c r="P32486" s="63"/>
      <c r="Q32486" s="63"/>
    </row>
    <row r="32487" spans="15:17">
      <c r="O32487" s="55"/>
      <c r="P32487" s="63"/>
      <c r="Q32487" s="63"/>
    </row>
    <row r="32488" spans="15:17">
      <c r="O32488" s="55"/>
      <c r="P32488" s="63"/>
      <c r="Q32488" s="63"/>
    </row>
    <row r="32489" spans="15:17">
      <c r="O32489" s="55"/>
      <c r="P32489" s="63"/>
      <c r="Q32489" s="63"/>
    </row>
    <row r="32490" spans="15:17">
      <c r="O32490" s="55"/>
      <c r="P32490" s="63"/>
      <c r="Q32490" s="63"/>
    </row>
    <row r="32491" spans="15:17">
      <c r="O32491" s="55"/>
      <c r="P32491" s="63"/>
      <c r="Q32491" s="63"/>
    </row>
    <row r="32492" spans="15:17">
      <c r="O32492" s="55"/>
      <c r="P32492" s="63"/>
      <c r="Q32492" s="63"/>
    </row>
    <row r="32493" spans="15:17">
      <c r="O32493" s="55"/>
      <c r="P32493" s="63"/>
      <c r="Q32493" s="63"/>
    </row>
    <row r="32494" spans="15:17">
      <c r="O32494" s="55"/>
      <c r="P32494" s="63"/>
      <c r="Q32494" s="63"/>
    </row>
    <row r="32495" spans="15:17">
      <c r="O32495" s="55"/>
      <c r="P32495" s="63"/>
      <c r="Q32495" s="63"/>
    </row>
    <row r="32496" spans="15:17">
      <c r="O32496" s="55"/>
      <c r="P32496" s="63"/>
      <c r="Q32496" s="63"/>
    </row>
    <row r="32497" spans="15:17">
      <c r="O32497" s="55"/>
      <c r="P32497" s="63"/>
      <c r="Q32497" s="63"/>
    </row>
    <row r="32498" spans="15:17">
      <c r="O32498" s="55"/>
      <c r="P32498" s="63"/>
      <c r="Q32498" s="63"/>
    </row>
    <row r="32499" spans="15:17">
      <c r="O32499" s="55"/>
      <c r="P32499" s="63"/>
      <c r="Q32499" s="63"/>
    </row>
    <row r="32500" spans="15:17">
      <c r="O32500" s="55"/>
      <c r="P32500" s="63"/>
      <c r="Q32500" s="63"/>
    </row>
    <row r="32501" spans="15:17">
      <c r="O32501" s="55"/>
      <c r="P32501" s="63"/>
      <c r="Q32501" s="63"/>
    </row>
    <row r="32502" spans="15:17">
      <c r="O32502" s="55"/>
      <c r="P32502" s="63"/>
      <c r="Q32502" s="63"/>
    </row>
    <row r="32503" spans="15:17">
      <c r="O32503" s="55"/>
      <c r="P32503" s="63"/>
      <c r="Q32503" s="63"/>
    </row>
    <row r="32504" spans="15:17">
      <c r="O32504" s="55"/>
      <c r="P32504" s="63"/>
      <c r="Q32504" s="63"/>
    </row>
    <row r="32505" spans="15:17">
      <c r="O32505" s="55"/>
      <c r="P32505" s="63"/>
      <c r="Q32505" s="63"/>
    </row>
    <row r="32506" spans="15:17">
      <c r="O32506" s="55"/>
      <c r="P32506" s="63"/>
      <c r="Q32506" s="63"/>
    </row>
    <row r="32507" spans="15:17">
      <c r="O32507" s="55"/>
      <c r="P32507" s="63"/>
      <c r="Q32507" s="63"/>
    </row>
    <row r="32508" spans="15:17">
      <c r="O32508" s="55"/>
      <c r="P32508" s="63"/>
      <c r="Q32508" s="63"/>
    </row>
    <row r="32509" spans="15:17">
      <c r="O32509" s="55"/>
      <c r="P32509" s="63"/>
      <c r="Q32509" s="63"/>
    </row>
    <row r="32510" spans="15:17">
      <c r="O32510" s="55"/>
      <c r="P32510" s="63"/>
      <c r="Q32510" s="63"/>
    </row>
    <row r="32511" spans="15:17">
      <c r="O32511" s="55"/>
      <c r="P32511" s="63"/>
      <c r="Q32511" s="63"/>
    </row>
    <row r="32512" spans="15:17">
      <c r="O32512" s="55"/>
      <c r="P32512" s="63"/>
      <c r="Q32512" s="63"/>
    </row>
    <row r="32513" spans="15:17">
      <c r="O32513" s="55"/>
      <c r="P32513" s="63"/>
      <c r="Q32513" s="63"/>
    </row>
    <row r="32514" spans="15:17">
      <c r="O32514" s="55"/>
      <c r="P32514" s="63"/>
      <c r="Q32514" s="63"/>
    </row>
    <row r="32515" spans="15:17">
      <c r="O32515" s="55"/>
      <c r="P32515" s="63"/>
      <c r="Q32515" s="63"/>
    </row>
    <row r="32516" spans="15:17">
      <c r="O32516" s="55"/>
      <c r="P32516" s="63"/>
      <c r="Q32516" s="63"/>
    </row>
    <row r="32517" spans="15:17">
      <c r="O32517" s="55"/>
      <c r="P32517" s="63"/>
      <c r="Q32517" s="63"/>
    </row>
    <row r="32518" spans="15:17">
      <c r="O32518" s="55"/>
      <c r="P32518" s="63"/>
      <c r="Q32518" s="63"/>
    </row>
    <row r="32519" spans="15:17">
      <c r="O32519" s="55"/>
      <c r="P32519" s="63"/>
      <c r="Q32519" s="63"/>
    </row>
    <row r="32520" spans="15:17">
      <c r="O32520" s="55"/>
      <c r="P32520" s="63"/>
      <c r="Q32520" s="63"/>
    </row>
    <row r="32521" spans="15:17">
      <c r="O32521" s="55"/>
      <c r="P32521" s="63"/>
      <c r="Q32521" s="63"/>
    </row>
    <row r="32522" spans="15:17">
      <c r="O32522" s="55"/>
      <c r="P32522" s="63"/>
      <c r="Q32522" s="63"/>
    </row>
    <row r="32523" spans="15:17">
      <c r="O32523" s="55"/>
      <c r="P32523" s="63"/>
      <c r="Q32523" s="63"/>
    </row>
    <row r="32524" spans="15:17">
      <c r="O32524" s="55"/>
      <c r="P32524" s="63"/>
      <c r="Q32524" s="63"/>
    </row>
    <row r="32525" spans="15:17">
      <c r="O32525" s="55"/>
      <c r="P32525" s="63"/>
      <c r="Q32525" s="63"/>
    </row>
    <row r="32526" spans="15:17">
      <c r="O32526" s="55"/>
      <c r="P32526" s="63"/>
      <c r="Q32526" s="63"/>
    </row>
    <row r="32527" spans="15:17">
      <c r="O32527" s="55"/>
      <c r="P32527" s="63"/>
      <c r="Q32527" s="63"/>
    </row>
    <row r="32528" spans="15:17">
      <c r="O32528" s="55"/>
      <c r="P32528" s="63"/>
      <c r="Q32528" s="63"/>
    </row>
    <row r="32529" spans="15:17">
      <c r="O32529" s="55"/>
      <c r="P32529" s="63"/>
      <c r="Q32529" s="63"/>
    </row>
    <row r="32530" spans="15:17">
      <c r="O32530" s="55"/>
      <c r="P32530" s="63"/>
      <c r="Q32530" s="63"/>
    </row>
    <row r="32531" spans="15:17">
      <c r="O32531" s="55"/>
      <c r="P32531" s="63"/>
      <c r="Q32531" s="63"/>
    </row>
    <row r="32532" spans="15:17">
      <c r="O32532" s="55"/>
      <c r="P32532" s="63"/>
      <c r="Q32532" s="63"/>
    </row>
    <row r="32533" spans="15:17">
      <c r="O32533" s="55"/>
      <c r="P32533" s="63"/>
      <c r="Q32533" s="63"/>
    </row>
    <row r="32534" spans="15:17">
      <c r="O32534" s="55"/>
      <c r="P32534" s="63"/>
      <c r="Q32534" s="63"/>
    </row>
    <row r="32535" spans="15:17">
      <c r="O32535" s="55"/>
      <c r="P32535" s="63"/>
      <c r="Q32535" s="63"/>
    </row>
    <row r="32536" spans="15:17">
      <c r="O32536" s="55"/>
      <c r="P32536" s="63"/>
      <c r="Q32536" s="63"/>
    </row>
    <row r="32537" spans="15:17">
      <c r="O32537" s="55"/>
      <c r="P32537" s="63"/>
      <c r="Q32537" s="63"/>
    </row>
    <row r="32538" spans="15:17">
      <c r="O32538" s="55"/>
      <c r="P32538" s="63"/>
      <c r="Q32538" s="63"/>
    </row>
    <row r="32539" spans="15:17">
      <c r="O32539" s="55"/>
      <c r="P32539" s="63"/>
      <c r="Q32539" s="63"/>
    </row>
    <row r="32540" spans="15:17">
      <c r="O32540" s="55"/>
      <c r="P32540" s="63"/>
      <c r="Q32540" s="63"/>
    </row>
    <row r="32541" spans="15:17">
      <c r="O32541" s="55"/>
      <c r="P32541" s="63"/>
      <c r="Q32541" s="63"/>
    </row>
    <row r="32542" spans="15:17">
      <c r="O32542" s="55"/>
      <c r="P32542" s="63"/>
      <c r="Q32542" s="63"/>
    </row>
    <row r="32543" spans="15:17">
      <c r="O32543" s="55"/>
      <c r="P32543" s="63"/>
      <c r="Q32543" s="63"/>
    </row>
    <row r="32544" spans="15:17">
      <c r="O32544" s="55"/>
      <c r="P32544" s="63"/>
      <c r="Q32544" s="63"/>
    </row>
    <row r="32545" spans="15:17">
      <c r="O32545" s="55"/>
      <c r="P32545" s="63"/>
      <c r="Q32545" s="63"/>
    </row>
    <row r="32546" spans="15:17">
      <c r="O32546" s="55"/>
      <c r="P32546" s="63"/>
      <c r="Q32546" s="63"/>
    </row>
    <row r="32547" spans="15:17">
      <c r="O32547" s="55"/>
      <c r="P32547" s="63"/>
      <c r="Q32547" s="63"/>
    </row>
    <row r="32548" spans="15:17">
      <c r="O32548" s="55"/>
      <c r="P32548" s="63"/>
      <c r="Q32548" s="63"/>
    </row>
    <row r="32549" spans="15:17">
      <c r="O32549" s="55"/>
      <c r="P32549" s="63"/>
      <c r="Q32549" s="63"/>
    </row>
    <row r="32550" spans="15:17">
      <c r="O32550" s="55"/>
      <c r="P32550" s="63"/>
      <c r="Q32550" s="63"/>
    </row>
    <row r="32551" spans="15:17">
      <c r="O32551" s="55"/>
      <c r="P32551" s="63"/>
      <c r="Q32551" s="63"/>
    </row>
    <row r="32552" spans="15:17">
      <c r="O32552" s="55"/>
      <c r="P32552" s="63"/>
      <c r="Q32552" s="63"/>
    </row>
    <row r="32553" spans="15:17">
      <c r="O32553" s="55"/>
      <c r="P32553" s="63"/>
      <c r="Q32553" s="63"/>
    </row>
    <row r="32554" spans="15:17">
      <c r="O32554" s="55"/>
      <c r="P32554" s="63"/>
      <c r="Q32554" s="63"/>
    </row>
    <row r="32555" spans="15:17">
      <c r="O32555" s="55"/>
      <c r="P32555" s="63"/>
      <c r="Q32555" s="63"/>
    </row>
    <row r="32556" spans="15:17">
      <c r="O32556" s="55"/>
      <c r="P32556" s="63"/>
      <c r="Q32556" s="63"/>
    </row>
    <row r="32557" spans="15:17">
      <c r="O32557" s="55"/>
      <c r="P32557" s="63"/>
      <c r="Q32557" s="63"/>
    </row>
    <row r="32558" spans="15:17">
      <c r="O32558" s="55"/>
      <c r="P32558" s="63"/>
      <c r="Q32558" s="63"/>
    </row>
    <row r="32559" spans="15:17">
      <c r="O32559" s="55"/>
      <c r="P32559" s="63"/>
      <c r="Q32559" s="63"/>
    </row>
    <row r="32560" spans="15:17">
      <c r="O32560" s="55"/>
      <c r="P32560" s="63"/>
      <c r="Q32560" s="63"/>
    </row>
    <row r="32561" spans="15:17">
      <c r="O32561" s="55"/>
      <c r="P32561" s="63"/>
      <c r="Q32561" s="63"/>
    </row>
    <row r="32562" spans="15:17">
      <c r="O32562" s="55"/>
      <c r="P32562" s="63"/>
      <c r="Q32562" s="63"/>
    </row>
    <row r="32563" spans="15:17">
      <c r="O32563" s="55"/>
      <c r="P32563" s="63"/>
      <c r="Q32563" s="63"/>
    </row>
    <row r="32564" spans="15:17">
      <c r="O32564" s="55"/>
      <c r="P32564" s="63"/>
      <c r="Q32564" s="63"/>
    </row>
    <row r="32565" spans="15:17">
      <c r="O32565" s="55"/>
      <c r="P32565" s="63"/>
      <c r="Q32565" s="63"/>
    </row>
    <row r="32566" spans="15:17">
      <c r="O32566" s="55"/>
      <c r="P32566" s="63"/>
      <c r="Q32566" s="63"/>
    </row>
    <row r="32567" spans="15:17">
      <c r="O32567" s="55"/>
      <c r="P32567" s="63"/>
      <c r="Q32567" s="63"/>
    </row>
    <row r="32568" spans="15:17">
      <c r="O32568" s="55"/>
      <c r="P32568" s="63"/>
      <c r="Q32568" s="63"/>
    </row>
    <row r="32569" spans="15:17">
      <c r="O32569" s="55"/>
      <c r="P32569" s="63"/>
      <c r="Q32569" s="63"/>
    </row>
    <row r="32570" spans="15:17">
      <c r="O32570" s="55"/>
      <c r="P32570" s="63"/>
      <c r="Q32570" s="63"/>
    </row>
    <row r="32571" spans="15:17">
      <c r="O32571" s="55"/>
      <c r="P32571" s="63"/>
      <c r="Q32571" s="63"/>
    </row>
    <row r="32572" spans="15:17">
      <c r="O32572" s="55"/>
      <c r="P32572" s="63"/>
      <c r="Q32572" s="63"/>
    </row>
    <row r="32573" spans="15:17">
      <c r="O32573" s="55"/>
      <c r="P32573" s="63"/>
      <c r="Q32573" s="63"/>
    </row>
    <row r="32574" spans="15:17">
      <c r="O32574" s="55"/>
      <c r="P32574" s="63"/>
      <c r="Q32574" s="63"/>
    </row>
    <row r="32575" spans="15:17">
      <c r="O32575" s="55"/>
      <c r="P32575" s="63"/>
      <c r="Q32575" s="63"/>
    </row>
    <row r="32576" spans="15:17">
      <c r="O32576" s="55"/>
      <c r="P32576" s="63"/>
      <c r="Q32576" s="63"/>
    </row>
    <row r="32577" spans="15:17">
      <c r="O32577" s="55"/>
      <c r="P32577" s="63"/>
      <c r="Q32577" s="63"/>
    </row>
    <row r="32578" spans="15:17">
      <c r="O32578" s="55"/>
      <c r="P32578" s="63"/>
      <c r="Q32578" s="63"/>
    </row>
    <row r="32579" spans="15:17">
      <c r="O32579" s="55"/>
      <c r="P32579" s="63"/>
      <c r="Q32579" s="63"/>
    </row>
    <row r="32580" spans="15:17">
      <c r="O32580" s="55"/>
      <c r="P32580" s="63"/>
      <c r="Q32580" s="63"/>
    </row>
    <row r="32581" spans="15:17">
      <c r="O32581" s="55"/>
      <c r="P32581" s="63"/>
      <c r="Q32581" s="63"/>
    </row>
    <row r="32582" spans="15:17">
      <c r="O32582" s="55"/>
      <c r="P32582" s="63"/>
      <c r="Q32582" s="63"/>
    </row>
    <row r="32583" spans="15:17">
      <c r="O32583" s="55"/>
      <c r="P32583" s="63"/>
      <c r="Q32583" s="63"/>
    </row>
    <row r="32584" spans="15:17">
      <c r="O32584" s="55"/>
      <c r="P32584" s="63"/>
      <c r="Q32584" s="63"/>
    </row>
    <row r="32585" spans="15:17">
      <c r="O32585" s="55"/>
      <c r="P32585" s="63"/>
      <c r="Q32585" s="63"/>
    </row>
    <row r="32586" spans="15:17">
      <c r="O32586" s="55"/>
      <c r="P32586" s="63"/>
      <c r="Q32586" s="63"/>
    </row>
    <row r="32587" spans="15:17">
      <c r="O32587" s="55"/>
      <c r="P32587" s="63"/>
      <c r="Q32587" s="63"/>
    </row>
    <row r="32588" spans="15:17">
      <c r="O32588" s="55"/>
      <c r="P32588" s="63"/>
      <c r="Q32588" s="63"/>
    </row>
    <row r="32589" spans="15:17">
      <c r="O32589" s="55"/>
      <c r="P32589" s="63"/>
      <c r="Q32589" s="63"/>
    </row>
    <row r="32590" spans="15:17">
      <c r="O32590" s="55"/>
      <c r="P32590" s="63"/>
      <c r="Q32590" s="63"/>
    </row>
    <row r="32591" spans="15:17">
      <c r="O32591" s="55"/>
      <c r="P32591" s="63"/>
      <c r="Q32591" s="63"/>
    </row>
    <row r="32592" spans="15:17">
      <c r="O32592" s="55"/>
      <c r="P32592" s="63"/>
      <c r="Q32592" s="63"/>
    </row>
    <row r="32593" spans="15:17">
      <c r="O32593" s="55"/>
      <c r="P32593" s="63"/>
      <c r="Q32593" s="63"/>
    </row>
    <row r="32594" spans="15:17">
      <c r="O32594" s="55"/>
      <c r="P32594" s="63"/>
      <c r="Q32594" s="63"/>
    </row>
    <row r="32595" spans="15:17">
      <c r="O32595" s="55"/>
      <c r="P32595" s="63"/>
      <c r="Q32595" s="63"/>
    </row>
    <row r="32596" spans="15:17">
      <c r="O32596" s="55"/>
      <c r="P32596" s="63"/>
      <c r="Q32596" s="63"/>
    </row>
    <row r="32597" spans="15:17">
      <c r="O32597" s="55"/>
      <c r="P32597" s="63"/>
      <c r="Q32597" s="63"/>
    </row>
    <row r="32598" spans="15:17">
      <c r="O32598" s="55"/>
      <c r="P32598" s="63"/>
      <c r="Q32598" s="63"/>
    </row>
    <row r="32599" spans="15:17">
      <c r="O32599" s="55"/>
      <c r="P32599" s="63"/>
      <c r="Q32599" s="63"/>
    </row>
    <row r="32600" spans="15:17">
      <c r="O32600" s="55"/>
      <c r="P32600" s="63"/>
      <c r="Q32600" s="63"/>
    </row>
    <row r="32601" spans="15:17">
      <c r="O32601" s="55"/>
      <c r="P32601" s="63"/>
      <c r="Q32601" s="63"/>
    </row>
    <row r="32602" spans="15:17">
      <c r="O32602" s="55"/>
      <c r="P32602" s="63"/>
      <c r="Q32602" s="63"/>
    </row>
    <row r="32603" spans="15:17">
      <c r="O32603" s="55"/>
      <c r="P32603" s="63"/>
      <c r="Q32603" s="63"/>
    </row>
    <row r="32604" spans="15:17">
      <c r="O32604" s="55"/>
      <c r="P32604" s="63"/>
      <c r="Q32604" s="63"/>
    </row>
    <row r="32605" spans="15:17">
      <c r="O32605" s="55"/>
      <c r="P32605" s="63"/>
      <c r="Q32605" s="63"/>
    </row>
    <row r="32606" spans="15:17">
      <c r="O32606" s="55"/>
      <c r="P32606" s="63"/>
      <c r="Q32606" s="63"/>
    </row>
    <row r="32607" spans="15:17">
      <c r="O32607" s="55"/>
      <c r="P32607" s="63"/>
      <c r="Q32607" s="63"/>
    </row>
    <row r="32608" spans="15:17">
      <c r="O32608" s="55"/>
      <c r="P32608" s="63"/>
      <c r="Q32608" s="63"/>
    </row>
    <row r="32609" spans="15:17">
      <c r="O32609" s="55"/>
      <c r="P32609" s="63"/>
      <c r="Q32609" s="63"/>
    </row>
    <row r="32610" spans="15:17">
      <c r="O32610" s="55"/>
      <c r="P32610" s="63"/>
      <c r="Q32610" s="63"/>
    </row>
    <row r="32611" spans="15:17">
      <c r="O32611" s="55"/>
      <c r="P32611" s="63"/>
      <c r="Q32611" s="63"/>
    </row>
    <row r="32612" spans="15:17">
      <c r="O32612" s="55"/>
      <c r="P32612" s="63"/>
      <c r="Q32612" s="63"/>
    </row>
    <row r="32613" spans="15:17">
      <c r="O32613" s="55"/>
      <c r="P32613" s="63"/>
      <c r="Q32613" s="63"/>
    </row>
    <row r="32614" spans="15:17">
      <c r="O32614" s="55"/>
      <c r="P32614" s="63"/>
      <c r="Q32614" s="63"/>
    </row>
    <row r="32615" spans="15:17">
      <c r="O32615" s="55"/>
      <c r="P32615" s="63"/>
      <c r="Q32615" s="63"/>
    </row>
    <row r="32616" spans="15:17">
      <c r="O32616" s="55"/>
      <c r="P32616" s="63"/>
      <c r="Q32616" s="63"/>
    </row>
    <row r="32617" spans="15:17">
      <c r="O32617" s="55"/>
      <c r="P32617" s="63"/>
      <c r="Q32617" s="63"/>
    </row>
    <row r="32618" spans="15:17">
      <c r="O32618" s="55"/>
      <c r="P32618" s="63"/>
      <c r="Q32618" s="63"/>
    </row>
    <row r="32619" spans="15:17">
      <c r="O32619" s="55"/>
      <c r="P32619" s="63"/>
      <c r="Q32619" s="63"/>
    </row>
    <row r="32620" spans="15:17">
      <c r="O32620" s="55"/>
      <c r="P32620" s="63"/>
      <c r="Q32620" s="63"/>
    </row>
    <row r="32621" spans="15:17">
      <c r="O32621" s="55"/>
      <c r="P32621" s="63"/>
      <c r="Q32621" s="63"/>
    </row>
    <row r="32622" spans="15:17">
      <c r="O32622" s="55"/>
      <c r="P32622" s="63"/>
      <c r="Q32622" s="63"/>
    </row>
    <row r="32623" spans="15:17">
      <c r="O32623" s="55"/>
      <c r="P32623" s="63"/>
      <c r="Q32623" s="63"/>
    </row>
    <row r="32624" spans="15:17">
      <c r="O32624" s="55"/>
      <c r="P32624" s="63"/>
      <c r="Q32624" s="63"/>
    </row>
    <row r="32625" spans="15:17">
      <c r="O32625" s="55"/>
      <c r="P32625" s="63"/>
      <c r="Q32625" s="63"/>
    </row>
    <row r="32626" spans="15:17">
      <c r="O32626" s="55"/>
      <c r="P32626" s="63"/>
      <c r="Q32626" s="63"/>
    </row>
    <row r="32627" spans="15:17">
      <c r="O32627" s="55"/>
      <c r="P32627" s="63"/>
      <c r="Q32627" s="63"/>
    </row>
    <row r="32628" spans="15:17">
      <c r="O32628" s="55"/>
      <c r="P32628" s="63"/>
      <c r="Q32628" s="63"/>
    </row>
    <row r="32629" spans="15:17">
      <c r="O32629" s="55"/>
      <c r="P32629" s="63"/>
      <c r="Q32629" s="63"/>
    </row>
    <row r="32630" spans="15:17">
      <c r="O32630" s="55"/>
      <c r="P32630" s="63"/>
      <c r="Q32630" s="63"/>
    </row>
    <row r="32631" spans="15:17">
      <c r="O32631" s="55"/>
      <c r="P32631" s="63"/>
      <c r="Q32631" s="63"/>
    </row>
    <row r="32632" spans="15:17">
      <c r="O32632" s="55"/>
      <c r="P32632" s="63"/>
      <c r="Q32632" s="63"/>
    </row>
    <row r="32633" spans="15:17">
      <c r="O32633" s="55"/>
      <c r="P32633" s="63"/>
      <c r="Q32633" s="63"/>
    </row>
    <row r="32634" spans="15:17">
      <c r="O32634" s="55"/>
      <c r="P32634" s="63"/>
      <c r="Q32634" s="63"/>
    </row>
    <row r="32635" spans="15:17">
      <c r="O32635" s="55"/>
      <c r="P32635" s="63"/>
      <c r="Q32635" s="63"/>
    </row>
    <row r="32636" spans="15:17">
      <c r="O32636" s="55"/>
      <c r="P32636" s="63"/>
      <c r="Q32636" s="63"/>
    </row>
    <row r="32637" spans="15:17">
      <c r="O32637" s="55"/>
      <c r="P32637" s="63"/>
      <c r="Q32637" s="63"/>
    </row>
    <row r="32638" spans="15:17">
      <c r="O32638" s="55"/>
      <c r="P32638" s="63"/>
      <c r="Q32638" s="63"/>
    </row>
    <row r="32639" spans="15:17">
      <c r="O32639" s="55"/>
      <c r="P32639" s="63"/>
      <c r="Q32639" s="63"/>
    </row>
    <row r="32640" spans="15:17">
      <c r="O32640" s="55"/>
      <c r="P32640" s="63"/>
      <c r="Q32640" s="63"/>
    </row>
    <row r="32641" spans="15:17">
      <c r="O32641" s="55"/>
      <c r="P32641" s="63"/>
      <c r="Q32641" s="63"/>
    </row>
    <row r="32642" spans="15:17">
      <c r="O32642" s="55"/>
      <c r="P32642" s="63"/>
      <c r="Q32642" s="63"/>
    </row>
    <row r="32643" spans="15:17">
      <c r="O32643" s="55"/>
      <c r="P32643" s="63"/>
      <c r="Q32643" s="63"/>
    </row>
    <row r="32644" spans="15:17">
      <c r="O32644" s="55"/>
      <c r="P32644" s="63"/>
      <c r="Q32644" s="63"/>
    </row>
    <row r="32645" spans="15:17">
      <c r="O32645" s="55"/>
      <c r="P32645" s="63"/>
      <c r="Q32645" s="63"/>
    </row>
    <row r="32646" spans="15:17">
      <c r="O32646" s="55"/>
      <c r="P32646" s="63"/>
      <c r="Q32646" s="63"/>
    </row>
    <row r="32647" spans="15:17">
      <c r="O32647" s="55"/>
      <c r="P32647" s="63"/>
      <c r="Q32647" s="63"/>
    </row>
    <row r="32648" spans="15:17">
      <c r="O32648" s="55"/>
      <c r="P32648" s="63"/>
      <c r="Q32648" s="63"/>
    </row>
    <row r="32649" spans="15:17">
      <c r="O32649" s="55"/>
      <c r="P32649" s="63"/>
      <c r="Q32649" s="63"/>
    </row>
    <row r="32650" spans="15:17">
      <c r="O32650" s="55"/>
      <c r="P32650" s="63"/>
      <c r="Q32650" s="63"/>
    </row>
    <row r="32651" spans="15:17">
      <c r="O32651" s="55"/>
      <c r="P32651" s="63"/>
      <c r="Q32651" s="63"/>
    </row>
    <row r="32652" spans="15:17">
      <c r="O32652" s="55"/>
      <c r="P32652" s="63"/>
      <c r="Q32652" s="63"/>
    </row>
    <row r="32653" spans="15:17">
      <c r="O32653" s="55"/>
      <c r="P32653" s="63"/>
      <c r="Q32653" s="63"/>
    </row>
    <row r="32654" spans="15:17">
      <c r="O32654" s="55"/>
      <c r="P32654" s="63"/>
      <c r="Q32654" s="63"/>
    </row>
    <row r="32655" spans="15:17">
      <c r="O32655" s="55"/>
      <c r="P32655" s="63"/>
      <c r="Q32655" s="63"/>
    </row>
    <row r="32656" spans="15:17">
      <c r="O32656" s="55"/>
      <c r="P32656" s="63"/>
      <c r="Q32656" s="63"/>
    </row>
    <row r="32657" spans="15:17">
      <c r="O32657" s="55"/>
      <c r="P32657" s="63"/>
      <c r="Q32657" s="63"/>
    </row>
    <row r="32658" spans="15:17">
      <c r="O32658" s="55"/>
      <c r="P32658" s="63"/>
      <c r="Q32658" s="63"/>
    </row>
    <row r="32659" spans="15:17">
      <c r="O32659" s="55"/>
      <c r="P32659" s="63"/>
      <c r="Q32659" s="63"/>
    </row>
    <row r="32660" spans="15:17">
      <c r="O32660" s="55"/>
      <c r="P32660" s="63"/>
      <c r="Q32660" s="63"/>
    </row>
    <row r="32661" spans="15:17">
      <c r="O32661" s="55"/>
      <c r="P32661" s="63"/>
      <c r="Q32661" s="63"/>
    </row>
    <row r="32662" spans="15:17">
      <c r="O32662" s="55"/>
      <c r="P32662" s="63"/>
      <c r="Q32662" s="63"/>
    </row>
    <row r="32663" spans="15:17">
      <c r="O32663" s="55"/>
      <c r="P32663" s="63"/>
      <c r="Q32663" s="63"/>
    </row>
    <row r="32664" spans="15:17">
      <c r="O32664" s="55"/>
      <c r="P32664" s="63"/>
      <c r="Q32664" s="63"/>
    </row>
    <row r="32665" spans="15:17">
      <c r="O32665" s="55"/>
      <c r="P32665" s="63"/>
      <c r="Q32665" s="63"/>
    </row>
    <row r="32666" spans="15:17">
      <c r="O32666" s="55"/>
      <c r="P32666" s="63"/>
      <c r="Q32666" s="63"/>
    </row>
    <row r="32667" spans="15:17">
      <c r="O32667" s="55"/>
      <c r="P32667" s="63"/>
      <c r="Q32667" s="63"/>
    </row>
    <row r="32668" spans="15:17">
      <c r="O32668" s="55"/>
      <c r="P32668" s="63"/>
      <c r="Q32668" s="63"/>
    </row>
    <row r="32669" spans="15:17">
      <c r="O32669" s="55"/>
      <c r="P32669" s="63"/>
      <c r="Q32669" s="63"/>
    </row>
    <row r="32670" spans="15:17">
      <c r="O32670" s="55"/>
      <c r="P32670" s="63"/>
      <c r="Q32670" s="63"/>
    </row>
    <row r="32671" spans="15:17">
      <c r="O32671" s="55"/>
      <c r="P32671" s="63"/>
      <c r="Q32671" s="63"/>
    </row>
    <row r="32672" spans="15:17">
      <c r="O32672" s="55"/>
      <c r="P32672" s="63"/>
      <c r="Q32672" s="63"/>
    </row>
    <row r="32673" spans="15:17">
      <c r="O32673" s="55"/>
      <c r="P32673" s="63"/>
      <c r="Q32673" s="63"/>
    </row>
    <row r="32674" spans="15:17">
      <c r="O32674" s="55"/>
      <c r="P32674" s="63"/>
      <c r="Q32674" s="63"/>
    </row>
    <row r="32675" spans="15:17">
      <c r="O32675" s="55"/>
      <c r="P32675" s="63"/>
      <c r="Q32675" s="63"/>
    </row>
    <row r="32676" spans="15:17">
      <c r="O32676" s="55"/>
      <c r="P32676" s="63"/>
      <c r="Q32676" s="63"/>
    </row>
    <row r="32677" spans="15:17">
      <c r="O32677" s="55"/>
      <c r="P32677" s="63"/>
      <c r="Q32677" s="63"/>
    </row>
    <row r="32678" spans="15:17">
      <c r="O32678" s="55"/>
      <c r="P32678" s="63"/>
      <c r="Q32678" s="63"/>
    </row>
    <row r="32679" spans="15:17">
      <c r="O32679" s="55"/>
      <c r="P32679" s="63"/>
      <c r="Q32679" s="63"/>
    </row>
    <row r="32680" spans="15:17">
      <c r="O32680" s="55"/>
      <c r="P32680" s="63"/>
      <c r="Q32680" s="63"/>
    </row>
    <row r="32681" spans="15:17">
      <c r="O32681" s="55"/>
      <c r="P32681" s="63"/>
      <c r="Q32681" s="63"/>
    </row>
    <row r="32682" spans="15:17">
      <c r="O32682" s="55"/>
      <c r="P32682" s="63"/>
      <c r="Q32682" s="63"/>
    </row>
    <row r="32683" spans="15:17">
      <c r="O32683" s="55"/>
      <c r="P32683" s="63"/>
      <c r="Q32683" s="63"/>
    </row>
    <row r="32684" spans="15:17">
      <c r="O32684" s="55"/>
      <c r="P32684" s="63"/>
      <c r="Q32684" s="63"/>
    </row>
    <row r="32685" spans="15:17">
      <c r="O32685" s="55"/>
      <c r="P32685" s="63"/>
      <c r="Q32685" s="63"/>
    </row>
    <row r="32686" spans="15:17">
      <c r="O32686" s="55"/>
      <c r="P32686" s="63"/>
      <c r="Q32686" s="63"/>
    </row>
    <row r="32687" spans="15:17">
      <c r="O32687" s="55"/>
      <c r="P32687" s="63"/>
      <c r="Q32687" s="63"/>
    </row>
    <row r="32688" spans="15:17">
      <c r="O32688" s="55"/>
      <c r="P32688" s="63"/>
      <c r="Q32688" s="63"/>
    </row>
    <row r="32689" spans="15:17">
      <c r="O32689" s="55"/>
      <c r="P32689" s="63"/>
      <c r="Q32689" s="63"/>
    </row>
    <row r="32690" spans="15:17">
      <c r="O32690" s="55"/>
      <c r="P32690" s="63"/>
      <c r="Q32690" s="63"/>
    </row>
    <row r="32691" spans="15:17">
      <c r="O32691" s="55"/>
      <c r="P32691" s="63"/>
      <c r="Q32691" s="63"/>
    </row>
    <row r="32692" spans="15:17">
      <c r="O32692" s="55"/>
      <c r="P32692" s="63"/>
      <c r="Q32692" s="63"/>
    </row>
    <row r="32693" spans="15:17">
      <c r="O32693" s="55"/>
      <c r="P32693" s="63"/>
      <c r="Q32693" s="63"/>
    </row>
    <row r="32694" spans="15:17">
      <c r="O32694" s="55"/>
      <c r="P32694" s="63"/>
      <c r="Q32694" s="63"/>
    </row>
    <row r="32695" spans="15:17">
      <c r="O32695" s="55"/>
      <c r="P32695" s="63"/>
      <c r="Q32695" s="63"/>
    </row>
    <row r="32696" spans="15:17">
      <c r="O32696" s="55"/>
      <c r="P32696" s="63"/>
      <c r="Q32696" s="63"/>
    </row>
    <row r="32697" spans="15:17">
      <c r="O32697" s="55"/>
      <c r="P32697" s="63"/>
      <c r="Q32697" s="63"/>
    </row>
    <row r="32698" spans="15:17">
      <c r="O32698" s="55"/>
      <c r="P32698" s="63"/>
      <c r="Q32698" s="63"/>
    </row>
    <row r="32699" spans="15:17">
      <c r="O32699" s="55"/>
      <c r="P32699" s="63"/>
      <c r="Q32699" s="63"/>
    </row>
    <row r="32700" spans="15:17">
      <c r="O32700" s="55"/>
      <c r="P32700" s="63"/>
      <c r="Q32700" s="63"/>
    </row>
    <row r="32701" spans="15:17">
      <c r="O32701" s="55"/>
      <c r="P32701" s="63"/>
      <c r="Q32701" s="63"/>
    </row>
    <row r="32702" spans="15:17">
      <c r="O32702" s="55"/>
      <c r="P32702" s="63"/>
      <c r="Q32702" s="63"/>
    </row>
    <row r="32703" spans="15:17">
      <c r="O32703" s="55"/>
      <c r="P32703" s="63"/>
      <c r="Q32703" s="63"/>
    </row>
    <row r="32704" spans="15:17">
      <c r="O32704" s="55"/>
      <c r="P32704" s="63"/>
      <c r="Q32704" s="63"/>
    </row>
    <row r="32705" spans="15:17">
      <c r="O32705" s="55"/>
      <c r="P32705" s="63"/>
      <c r="Q32705" s="63"/>
    </row>
    <row r="32706" spans="15:17">
      <c r="O32706" s="55"/>
      <c r="P32706" s="63"/>
      <c r="Q32706" s="63"/>
    </row>
    <row r="32707" spans="15:17">
      <c r="O32707" s="55"/>
      <c r="P32707" s="63"/>
      <c r="Q32707" s="63"/>
    </row>
    <row r="32708" spans="15:17">
      <c r="O32708" s="55"/>
      <c r="P32708" s="63"/>
      <c r="Q32708" s="63"/>
    </row>
    <row r="32709" spans="15:17">
      <c r="O32709" s="55"/>
      <c r="P32709" s="63"/>
      <c r="Q32709" s="63"/>
    </row>
    <row r="32710" spans="15:17">
      <c r="O32710" s="55"/>
      <c r="P32710" s="63"/>
      <c r="Q32710" s="63"/>
    </row>
    <row r="32711" spans="15:17">
      <c r="O32711" s="55"/>
      <c r="P32711" s="63"/>
      <c r="Q32711" s="63"/>
    </row>
    <row r="32712" spans="15:17">
      <c r="O32712" s="55"/>
      <c r="P32712" s="63"/>
      <c r="Q32712" s="63"/>
    </row>
    <row r="32713" spans="15:17">
      <c r="O32713" s="55"/>
      <c r="P32713" s="63"/>
      <c r="Q32713" s="63"/>
    </row>
    <row r="32714" spans="15:17">
      <c r="O32714" s="55"/>
      <c r="P32714" s="63"/>
      <c r="Q32714" s="63"/>
    </row>
    <row r="32715" spans="15:17">
      <c r="O32715" s="55"/>
      <c r="P32715" s="63"/>
      <c r="Q32715" s="63"/>
    </row>
    <row r="32716" spans="15:17">
      <c r="O32716" s="55"/>
      <c r="P32716" s="63"/>
      <c r="Q32716" s="63"/>
    </row>
    <row r="32717" spans="15:17">
      <c r="O32717" s="55"/>
      <c r="P32717" s="63"/>
      <c r="Q32717" s="63"/>
    </row>
    <row r="32718" spans="15:17">
      <c r="O32718" s="55"/>
      <c r="P32718" s="63"/>
      <c r="Q32718" s="63"/>
    </row>
    <row r="32719" spans="15:17">
      <c r="O32719" s="55"/>
      <c r="P32719" s="63"/>
      <c r="Q32719" s="63"/>
    </row>
    <row r="32720" spans="15:17">
      <c r="O32720" s="55"/>
      <c r="P32720" s="63"/>
      <c r="Q32720" s="63"/>
    </row>
    <row r="32721" spans="15:17">
      <c r="O32721" s="55"/>
      <c r="P32721" s="63"/>
      <c r="Q32721" s="63"/>
    </row>
    <row r="32722" spans="15:17">
      <c r="O32722" s="55"/>
      <c r="P32722" s="63"/>
      <c r="Q32722" s="63"/>
    </row>
    <row r="32723" spans="15:17">
      <c r="O32723" s="55"/>
      <c r="P32723" s="63"/>
      <c r="Q32723" s="63"/>
    </row>
    <row r="32724" spans="15:17">
      <c r="O32724" s="55"/>
      <c r="P32724" s="63"/>
      <c r="Q32724" s="63"/>
    </row>
    <row r="32725" spans="15:17">
      <c r="O32725" s="55"/>
      <c r="P32725" s="63"/>
      <c r="Q32725" s="63"/>
    </row>
    <row r="32726" spans="15:17">
      <c r="O32726" s="55"/>
      <c r="P32726" s="63"/>
      <c r="Q32726" s="63"/>
    </row>
    <row r="32727" spans="15:17">
      <c r="O32727" s="55"/>
      <c r="P32727" s="63"/>
      <c r="Q32727" s="63"/>
    </row>
    <row r="32728" spans="15:17">
      <c r="O32728" s="55"/>
      <c r="P32728" s="63"/>
      <c r="Q32728" s="63"/>
    </row>
    <row r="32729" spans="15:17">
      <c r="O32729" s="55"/>
      <c r="P32729" s="63"/>
      <c r="Q32729" s="63"/>
    </row>
    <row r="32730" spans="15:17">
      <c r="O32730" s="55"/>
      <c r="P32730" s="63"/>
      <c r="Q32730" s="63"/>
    </row>
    <row r="32731" spans="15:17">
      <c r="O32731" s="55"/>
      <c r="P32731" s="63"/>
      <c r="Q32731" s="63"/>
    </row>
    <row r="32732" spans="15:17">
      <c r="O32732" s="55"/>
      <c r="P32732" s="63"/>
      <c r="Q32732" s="63"/>
    </row>
    <row r="32733" spans="15:17">
      <c r="O32733" s="55"/>
      <c r="P32733" s="63"/>
      <c r="Q32733" s="63"/>
    </row>
    <row r="32734" spans="15:17">
      <c r="O32734" s="55"/>
      <c r="P32734" s="63"/>
      <c r="Q32734" s="63"/>
    </row>
    <row r="32735" spans="15:17">
      <c r="O32735" s="55"/>
      <c r="P32735" s="63"/>
      <c r="Q32735" s="63"/>
    </row>
    <row r="32736" spans="15:17">
      <c r="O32736" s="55"/>
      <c r="P32736" s="63"/>
      <c r="Q32736" s="63"/>
    </row>
    <row r="32737" spans="15:17">
      <c r="O32737" s="55"/>
      <c r="P32737" s="63"/>
      <c r="Q32737" s="63"/>
    </row>
    <row r="32738" spans="15:17">
      <c r="O32738" s="55"/>
      <c r="P32738" s="63"/>
      <c r="Q32738" s="63"/>
    </row>
    <row r="32739" spans="15:17">
      <c r="O32739" s="55"/>
      <c r="P32739" s="63"/>
      <c r="Q32739" s="63"/>
    </row>
    <row r="32740" spans="15:17">
      <c r="O32740" s="55"/>
      <c r="P32740" s="63"/>
      <c r="Q32740" s="63"/>
    </row>
    <row r="32741" spans="15:17">
      <c r="O32741" s="55"/>
      <c r="P32741" s="63"/>
      <c r="Q32741" s="63"/>
    </row>
    <row r="32742" spans="15:17">
      <c r="O32742" s="55"/>
      <c r="P32742" s="63"/>
      <c r="Q32742" s="63"/>
    </row>
    <row r="32743" spans="15:17">
      <c r="O32743" s="55"/>
      <c r="P32743" s="63"/>
      <c r="Q32743" s="63"/>
    </row>
    <row r="32744" spans="15:17">
      <c r="O32744" s="55"/>
      <c r="P32744" s="63"/>
      <c r="Q32744" s="63"/>
    </row>
    <row r="32745" spans="15:17">
      <c r="O32745" s="55"/>
      <c r="P32745" s="63"/>
      <c r="Q32745" s="63"/>
    </row>
    <row r="32746" spans="15:17">
      <c r="O32746" s="55"/>
      <c r="P32746" s="63"/>
      <c r="Q32746" s="63"/>
    </row>
    <row r="32747" spans="15:17">
      <c r="O32747" s="55"/>
      <c r="P32747" s="63"/>
      <c r="Q32747" s="63"/>
    </row>
    <row r="32748" spans="15:17">
      <c r="O32748" s="55"/>
      <c r="P32748" s="63"/>
      <c r="Q32748" s="63"/>
    </row>
    <row r="32749" spans="15:17">
      <c r="O32749" s="55"/>
      <c r="P32749" s="63"/>
      <c r="Q32749" s="63"/>
    </row>
    <row r="32750" spans="15:17">
      <c r="O32750" s="55"/>
      <c r="P32750" s="63"/>
      <c r="Q32750" s="63"/>
    </row>
    <row r="32751" spans="15:17">
      <c r="O32751" s="55"/>
      <c r="P32751" s="63"/>
      <c r="Q32751" s="63"/>
    </row>
    <row r="32752" spans="15:17">
      <c r="O32752" s="55"/>
      <c r="P32752" s="63"/>
      <c r="Q32752" s="63"/>
    </row>
    <row r="32753" spans="15:17">
      <c r="O32753" s="55"/>
      <c r="P32753" s="63"/>
      <c r="Q32753" s="63"/>
    </row>
    <row r="32754" spans="15:17">
      <c r="O32754" s="55"/>
      <c r="P32754" s="63"/>
      <c r="Q32754" s="63"/>
    </row>
    <row r="32755" spans="15:17">
      <c r="P32755" s="63"/>
      <c r="Q32755" s="63"/>
    </row>
    <row r="32756" spans="15:17">
      <c r="P32756" s="63"/>
      <c r="Q32756" s="63"/>
    </row>
    <row r="32757" spans="15:17">
      <c r="P32757" s="63"/>
      <c r="Q32757" s="63"/>
    </row>
    <row r="32758" spans="15:17">
      <c r="P32758" s="63"/>
      <c r="Q32758" s="63"/>
    </row>
    <row r="32759" spans="15:17">
      <c r="P32759" s="63"/>
      <c r="Q32759" s="63"/>
    </row>
    <row r="32760" spans="15:17">
      <c r="P32760" s="63"/>
      <c r="Q32760" s="63"/>
    </row>
    <row r="32761" spans="15:17">
      <c r="P32761" s="63"/>
      <c r="Q32761" s="63"/>
    </row>
    <row r="32762" spans="15:17">
      <c r="P32762" s="63"/>
      <c r="Q32762" s="63"/>
    </row>
    <row r="32763" spans="15:17">
      <c r="P32763" s="63"/>
      <c r="Q32763" s="63"/>
    </row>
    <row r="32764" spans="15:17">
      <c r="P32764" s="63"/>
      <c r="Q32764" s="63"/>
    </row>
    <row r="32765" spans="15:17">
      <c r="P32765" s="63"/>
      <c r="Q32765" s="63"/>
    </row>
    <row r="32766" spans="15:17">
      <c r="P32766" s="63"/>
      <c r="Q32766" s="63"/>
    </row>
    <row r="32767" spans="15:17">
      <c r="P32767" s="63"/>
      <c r="Q32767" s="63"/>
    </row>
    <row r="32768" spans="15:17">
      <c r="P32768" s="63"/>
      <c r="Q32768" s="63"/>
    </row>
    <row r="32769" spans="16:17">
      <c r="P32769" s="63"/>
      <c r="Q32769" s="63"/>
    </row>
    <row r="32770" spans="16:17">
      <c r="P32770" s="63"/>
      <c r="Q32770" s="63"/>
    </row>
    <row r="32771" spans="16:17">
      <c r="P32771" s="63"/>
      <c r="Q32771" s="63"/>
    </row>
    <row r="32772" spans="16:17">
      <c r="P32772" s="63"/>
      <c r="Q32772" s="63"/>
    </row>
    <row r="32773" spans="16:17">
      <c r="P32773" s="63"/>
      <c r="Q32773" s="63"/>
    </row>
    <row r="32774" spans="16:17">
      <c r="P32774" s="63"/>
      <c r="Q32774" s="63"/>
    </row>
    <row r="32775" spans="16:17">
      <c r="P32775" s="63"/>
      <c r="Q32775" s="63"/>
    </row>
    <row r="32776" spans="16:17">
      <c r="P32776" s="63"/>
      <c r="Q32776" s="63"/>
    </row>
    <row r="32777" spans="16:17">
      <c r="P32777" s="63"/>
      <c r="Q32777" s="63"/>
    </row>
    <row r="32778" spans="16:17">
      <c r="P32778" s="63"/>
      <c r="Q32778" s="63"/>
    </row>
    <row r="32779" spans="16:17">
      <c r="P32779" s="63"/>
      <c r="Q32779" s="63"/>
    </row>
    <row r="32780" spans="16:17">
      <c r="P32780" s="63"/>
      <c r="Q32780" s="63"/>
    </row>
    <row r="32781" spans="16:17">
      <c r="P32781" s="63"/>
      <c r="Q32781" s="63"/>
    </row>
    <row r="32782" spans="16:17">
      <c r="P32782" s="63"/>
      <c r="Q32782" s="63"/>
    </row>
    <row r="32783" spans="16:17">
      <c r="P32783" s="63"/>
      <c r="Q32783" s="63"/>
    </row>
    <row r="32784" spans="16:17">
      <c r="P32784" s="63"/>
      <c r="Q32784" s="63"/>
    </row>
    <row r="32785" spans="16:17">
      <c r="P32785" s="63"/>
      <c r="Q32785" s="63"/>
    </row>
    <row r="32786" spans="16:17">
      <c r="P32786" s="63"/>
      <c r="Q32786" s="63"/>
    </row>
    <row r="32787" spans="16:17">
      <c r="P32787" s="63"/>
      <c r="Q32787" s="63"/>
    </row>
    <row r="32788" spans="16:17">
      <c r="P32788" s="63"/>
      <c r="Q32788" s="63"/>
    </row>
    <row r="32789" spans="16:17">
      <c r="P32789" s="63"/>
      <c r="Q32789" s="63"/>
    </row>
    <row r="32790" spans="16:17">
      <c r="P32790" s="63"/>
      <c r="Q32790" s="63"/>
    </row>
    <row r="32791" spans="16:17">
      <c r="P32791" s="63"/>
      <c r="Q32791" s="63"/>
    </row>
    <row r="32792" spans="16:17">
      <c r="P32792" s="63"/>
      <c r="Q32792" s="63"/>
    </row>
    <row r="32793" spans="16:17">
      <c r="P32793" s="63"/>
      <c r="Q32793" s="63"/>
    </row>
    <row r="32794" spans="16:17">
      <c r="P32794" s="63"/>
      <c r="Q32794" s="63"/>
    </row>
    <row r="32795" spans="16:17">
      <c r="P32795" s="63"/>
      <c r="Q32795" s="63"/>
    </row>
    <row r="32796" spans="16:17">
      <c r="P32796" s="63"/>
      <c r="Q32796" s="63"/>
    </row>
    <row r="32797" spans="16:17">
      <c r="P32797" s="63"/>
      <c r="Q32797" s="63"/>
    </row>
    <row r="32798" spans="16:17">
      <c r="P32798" s="63"/>
      <c r="Q32798" s="63"/>
    </row>
    <row r="32799" spans="16:17">
      <c r="P32799" s="63"/>
      <c r="Q32799" s="63"/>
    </row>
    <row r="32800" spans="16:17">
      <c r="P32800" s="63"/>
      <c r="Q32800" s="63"/>
    </row>
    <row r="32801" spans="16:17">
      <c r="P32801" s="63"/>
      <c r="Q32801" s="63"/>
    </row>
    <row r="32802" spans="16:17">
      <c r="P32802" s="63"/>
      <c r="Q32802" s="63"/>
    </row>
    <row r="32803" spans="16:17">
      <c r="P32803" s="63"/>
      <c r="Q32803" s="63"/>
    </row>
    <row r="32804" spans="16:17">
      <c r="P32804" s="63"/>
      <c r="Q32804" s="63"/>
    </row>
    <row r="32805" spans="16:17">
      <c r="P32805" s="63"/>
      <c r="Q32805" s="63"/>
    </row>
    <row r="32806" spans="16:17">
      <c r="P32806" s="63"/>
      <c r="Q32806" s="63"/>
    </row>
    <row r="32807" spans="16:17">
      <c r="P32807" s="63"/>
      <c r="Q32807" s="63"/>
    </row>
    <row r="32808" spans="16:17">
      <c r="P32808" s="63"/>
      <c r="Q32808" s="63"/>
    </row>
    <row r="32809" spans="16:17">
      <c r="P32809" s="63"/>
      <c r="Q32809" s="63"/>
    </row>
    <row r="32810" spans="16:17">
      <c r="P32810" s="63"/>
      <c r="Q32810" s="63"/>
    </row>
    <row r="32811" spans="16:17">
      <c r="P32811" s="63"/>
      <c r="Q32811" s="63"/>
    </row>
    <row r="32812" spans="16:17">
      <c r="P32812" s="63"/>
      <c r="Q32812" s="63"/>
    </row>
    <row r="32813" spans="16:17">
      <c r="P32813" s="63"/>
      <c r="Q32813" s="63"/>
    </row>
    <row r="32814" spans="16:17">
      <c r="P32814" s="63"/>
      <c r="Q32814" s="63"/>
    </row>
    <row r="32815" spans="16:17">
      <c r="P32815" s="63"/>
      <c r="Q32815" s="63"/>
    </row>
    <row r="32816" spans="16:17">
      <c r="P32816" s="63"/>
      <c r="Q32816" s="63"/>
    </row>
    <row r="32817" spans="16:17">
      <c r="P32817" s="63"/>
      <c r="Q32817" s="63"/>
    </row>
    <row r="32818" spans="16:17">
      <c r="P32818" s="63"/>
      <c r="Q32818" s="63"/>
    </row>
    <row r="32819" spans="16:17">
      <c r="P32819" s="63"/>
      <c r="Q32819" s="63"/>
    </row>
    <row r="32820" spans="16:17">
      <c r="P32820" s="63"/>
      <c r="Q32820" s="63"/>
    </row>
    <row r="32821" spans="16:17">
      <c r="P32821" s="63"/>
      <c r="Q32821" s="63"/>
    </row>
    <row r="32822" spans="16:17">
      <c r="P32822" s="63"/>
      <c r="Q32822" s="63"/>
    </row>
    <row r="32823" spans="16:17">
      <c r="P32823" s="63"/>
      <c r="Q32823" s="63"/>
    </row>
    <row r="32824" spans="16:17">
      <c r="P32824" s="63"/>
      <c r="Q32824" s="63"/>
    </row>
    <row r="32825" spans="16:17">
      <c r="P32825" s="63"/>
      <c r="Q32825" s="63"/>
    </row>
    <row r="32826" spans="16:17">
      <c r="P32826" s="63"/>
      <c r="Q32826" s="63"/>
    </row>
    <row r="32827" spans="16:17">
      <c r="P32827" s="63"/>
      <c r="Q32827" s="63"/>
    </row>
    <row r="32828" spans="16:17">
      <c r="P32828" s="63"/>
      <c r="Q32828" s="63"/>
    </row>
    <row r="32829" spans="16:17">
      <c r="P32829" s="63"/>
      <c r="Q32829" s="63"/>
    </row>
    <row r="32830" spans="16:17">
      <c r="P32830" s="63"/>
      <c r="Q32830" s="63"/>
    </row>
    <row r="32831" spans="16:17">
      <c r="P32831" s="63"/>
      <c r="Q32831" s="63"/>
    </row>
    <row r="32832" spans="16:17">
      <c r="P32832" s="63"/>
      <c r="Q32832" s="63"/>
    </row>
    <row r="32833" spans="16:17">
      <c r="P32833" s="63"/>
      <c r="Q32833" s="63"/>
    </row>
    <row r="32834" spans="16:17">
      <c r="P32834" s="63"/>
      <c r="Q32834" s="63"/>
    </row>
    <row r="32835" spans="16:17">
      <c r="P32835" s="63"/>
      <c r="Q32835" s="63"/>
    </row>
    <row r="32836" spans="16:17">
      <c r="P32836" s="63"/>
      <c r="Q32836" s="63"/>
    </row>
    <row r="32837" spans="16:17">
      <c r="P32837" s="63"/>
      <c r="Q32837" s="63"/>
    </row>
    <row r="32838" spans="16:17">
      <c r="P32838" s="63"/>
      <c r="Q32838" s="63"/>
    </row>
    <row r="32839" spans="16:17">
      <c r="P32839" s="63"/>
      <c r="Q32839" s="63"/>
    </row>
    <row r="32840" spans="16:17">
      <c r="P32840" s="63"/>
      <c r="Q32840" s="63"/>
    </row>
    <row r="32841" spans="16:17">
      <c r="P32841" s="63"/>
      <c r="Q32841" s="63"/>
    </row>
    <row r="32842" spans="16:17">
      <c r="P32842" s="63"/>
      <c r="Q32842" s="63"/>
    </row>
    <row r="32843" spans="16:17">
      <c r="P32843" s="63"/>
      <c r="Q32843" s="63"/>
    </row>
    <row r="32844" spans="16:17">
      <c r="P32844" s="63"/>
      <c r="Q32844" s="63"/>
    </row>
    <row r="32845" spans="16:17">
      <c r="P32845" s="63"/>
      <c r="Q32845" s="63"/>
    </row>
    <row r="32846" spans="16:17">
      <c r="P32846" s="63"/>
      <c r="Q32846" s="63"/>
    </row>
    <row r="32847" spans="16:17">
      <c r="P32847" s="63"/>
      <c r="Q32847" s="63"/>
    </row>
    <row r="32848" spans="16:17">
      <c r="P32848" s="63"/>
      <c r="Q32848" s="63"/>
    </row>
    <row r="32849" spans="16:17">
      <c r="P32849" s="63"/>
      <c r="Q32849" s="63"/>
    </row>
    <row r="32850" spans="16:17">
      <c r="P32850" s="63"/>
      <c r="Q32850" s="63"/>
    </row>
    <row r="32851" spans="16:17">
      <c r="P32851" s="63"/>
      <c r="Q32851" s="63"/>
    </row>
    <row r="32852" spans="16:17">
      <c r="P32852" s="63"/>
      <c r="Q32852" s="63"/>
    </row>
    <row r="32853" spans="16:17">
      <c r="P32853" s="63"/>
      <c r="Q32853" s="63"/>
    </row>
    <row r="32854" spans="16:17">
      <c r="P32854" s="63"/>
      <c r="Q32854" s="63"/>
    </row>
    <row r="32855" spans="16:17">
      <c r="P32855" s="63"/>
      <c r="Q32855" s="63"/>
    </row>
    <row r="32856" spans="16:17">
      <c r="P32856" s="63"/>
      <c r="Q32856" s="63"/>
    </row>
    <row r="32857" spans="16:17">
      <c r="P32857" s="63"/>
      <c r="Q32857" s="63"/>
    </row>
    <row r="32858" spans="16:17">
      <c r="P32858" s="63"/>
      <c r="Q32858" s="63"/>
    </row>
    <row r="32859" spans="16:17">
      <c r="P32859" s="63"/>
      <c r="Q32859" s="63"/>
    </row>
    <row r="32860" spans="16:17">
      <c r="P32860" s="63"/>
      <c r="Q32860" s="63"/>
    </row>
    <row r="32861" spans="16:17">
      <c r="P32861" s="63"/>
      <c r="Q32861" s="63"/>
    </row>
    <row r="32862" spans="16:17">
      <c r="P32862" s="63"/>
      <c r="Q32862" s="63"/>
    </row>
    <row r="32863" spans="16:17">
      <c r="P32863" s="63"/>
      <c r="Q32863" s="63"/>
    </row>
    <row r="32864" spans="16:17">
      <c r="P32864" s="63"/>
      <c r="Q32864" s="63"/>
    </row>
    <row r="32865" spans="16:17">
      <c r="P32865" s="63"/>
      <c r="Q32865" s="63"/>
    </row>
    <row r="32866" spans="16:17">
      <c r="P32866" s="63"/>
      <c r="Q32866" s="63"/>
    </row>
    <row r="32867" spans="16:17">
      <c r="P32867" s="63"/>
      <c r="Q32867" s="63"/>
    </row>
    <row r="32868" spans="16:17">
      <c r="P32868" s="63"/>
      <c r="Q32868" s="63"/>
    </row>
    <row r="32869" spans="16:17">
      <c r="P32869" s="63"/>
      <c r="Q32869" s="63"/>
    </row>
    <row r="32870" spans="16:17">
      <c r="P32870" s="63"/>
      <c r="Q32870" s="63"/>
    </row>
    <row r="32871" spans="16:17">
      <c r="P32871" s="63"/>
      <c r="Q32871" s="63"/>
    </row>
    <row r="32872" spans="16:17">
      <c r="P32872" s="63"/>
      <c r="Q32872" s="63"/>
    </row>
    <row r="32873" spans="16:17">
      <c r="P32873" s="63"/>
      <c r="Q32873" s="63"/>
    </row>
    <row r="32874" spans="16:17">
      <c r="P32874" s="63"/>
      <c r="Q32874" s="63"/>
    </row>
    <row r="32875" spans="16:17">
      <c r="P32875" s="63"/>
      <c r="Q32875" s="63"/>
    </row>
    <row r="32876" spans="16:17">
      <c r="P32876" s="63"/>
      <c r="Q32876" s="63"/>
    </row>
    <row r="32877" spans="16:17">
      <c r="P32877" s="63"/>
      <c r="Q32877" s="63"/>
    </row>
    <row r="32878" spans="16:17">
      <c r="P32878" s="63"/>
      <c r="Q32878" s="63"/>
    </row>
    <row r="32879" spans="16:17">
      <c r="P32879" s="63"/>
      <c r="Q32879" s="63"/>
    </row>
    <row r="32880" spans="16:17">
      <c r="P32880" s="63"/>
      <c r="Q32880" s="63"/>
    </row>
    <row r="32881" spans="16:17">
      <c r="P32881" s="63"/>
      <c r="Q32881" s="63"/>
    </row>
    <row r="32882" spans="16:17">
      <c r="P32882" s="63"/>
      <c r="Q32882" s="63"/>
    </row>
    <row r="32883" spans="16:17">
      <c r="P32883" s="63"/>
      <c r="Q32883" s="63"/>
    </row>
    <row r="32884" spans="16:17">
      <c r="P32884" s="63"/>
      <c r="Q32884" s="63"/>
    </row>
    <row r="32885" spans="16:17">
      <c r="P32885" s="63"/>
      <c r="Q32885" s="63"/>
    </row>
    <row r="32886" spans="16:17">
      <c r="P32886" s="63"/>
      <c r="Q32886" s="63"/>
    </row>
    <row r="32887" spans="16:17">
      <c r="P32887" s="63"/>
      <c r="Q32887" s="63"/>
    </row>
    <row r="32888" spans="16:17">
      <c r="P32888" s="63"/>
      <c r="Q32888" s="63"/>
    </row>
    <row r="32889" spans="16:17">
      <c r="P32889" s="63"/>
      <c r="Q32889" s="63"/>
    </row>
    <row r="32890" spans="16:17">
      <c r="P32890" s="63"/>
      <c r="Q32890" s="63"/>
    </row>
    <row r="32891" spans="16:17">
      <c r="P32891" s="63"/>
      <c r="Q32891" s="63"/>
    </row>
    <row r="32892" spans="16:17">
      <c r="P32892" s="63"/>
      <c r="Q32892" s="63"/>
    </row>
    <row r="32893" spans="16:17">
      <c r="P32893" s="63"/>
      <c r="Q32893" s="63"/>
    </row>
    <row r="32894" spans="16:17">
      <c r="P32894" s="63"/>
      <c r="Q32894" s="63"/>
    </row>
    <row r="32895" spans="16:17">
      <c r="P32895" s="63"/>
      <c r="Q32895" s="63"/>
    </row>
    <row r="32896" spans="16:17">
      <c r="P32896" s="63"/>
      <c r="Q32896" s="63"/>
    </row>
    <row r="32897" spans="16:17">
      <c r="P32897" s="63"/>
      <c r="Q32897" s="63"/>
    </row>
    <row r="32898" spans="16:17">
      <c r="P32898" s="63"/>
      <c r="Q32898" s="63"/>
    </row>
    <row r="32899" spans="16:17">
      <c r="P32899" s="63"/>
      <c r="Q32899" s="63"/>
    </row>
    <row r="32900" spans="16:17">
      <c r="P32900" s="63"/>
      <c r="Q32900" s="63"/>
    </row>
    <row r="32901" spans="16:17">
      <c r="P32901" s="63"/>
      <c r="Q32901" s="63"/>
    </row>
    <row r="32902" spans="16:17">
      <c r="P32902" s="63"/>
      <c r="Q32902" s="63"/>
    </row>
    <row r="32903" spans="16:17">
      <c r="P32903" s="63"/>
      <c r="Q32903" s="63"/>
    </row>
    <row r="32904" spans="16:17">
      <c r="P32904" s="63"/>
      <c r="Q32904" s="63"/>
    </row>
    <row r="32905" spans="16:17">
      <c r="P32905" s="63"/>
      <c r="Q32905" s="63"/>
    </row>
    <row r="32906" spans="16:17">
      <c r="P32906" s="63"/>
      <c r="Q32906" s="63"/>
    </row>
    <row r="32907" spans="16:17">
      <c r="P32907" s="63"/>
      <c r="Q32907" s="63"/>
    </row>
    <row r="32908" spans="16:17">
      <c r="P32908" s="63"/>
      <c r="Q32908" s="63"/>
    </row>
    <row r="32909" spans="16:17">
      <c r="P32909" s="63"/>
      <c r="Q32909" s="63"/>
    </row>
    <row r="32910" spans="16:17">
      <c r="P32910" s="63"/>
      <c r="Q32910" s="63"/>
    </row>
    <row r="32911" spans="16:17">
      <c r="P32911" s="63"/>
      <c r="Q32911" s="63"/>
    </row>
    <row r="32912" spans="16:17">
      <c r="P32912" s="63"/>
      <c r="Q32912" s="63"/>
    </row>
    <row r="32913" spans="16:17">
      <c r="P32913" s="63"/>
      <c r="Q32913" s="63"/>
    </row>
    <row r="32914" spans="16:17">
      <c r="P32914" s="63"/>
      <c r="Q32914" s="63"/>
    </row>
    <row r="32915" spans="16:17">
      <c r="P32915" s="63"/>
      <c r="Q32915" s="63"/>
    </row>
    <row r="32916" spans="16:17">
      <c r="P32916" s="63"/>
      <c r="Q32916" s="63"/>
    </row>
    <row r="32917" spans="16:17">
      <c r="P32917" s="63"/>
      <c r="Q32917" s="63"/>
    </row>
    <row r="32918" spans="16:17">
      <c r="P32918" s="63"/>
      <c r="Q32918" s="63"/>
    </row>
    <row r="32919" spans="16:17">
      <c r="P32919" s="63"/>
      <c r="Q32919" s="63"/>
    </row>
    <row r="32920" spans="16:17">
      <c r="P32920" s="63"/>
      <c r="Q32920" s="63"/>
    </row>
    <row r="32921" spans="16:17">
      <c r="P32921" s="63"/>
      <c r="Q32921" s="63"/>
    </row>
    <row r="32922" spans="16:17">
      <c r="P32922" s="63"/>
      <c r="Q32922" s="63"/>
    </row>
    <row r="32923" spans="16:17">
      <c r="P32923" s="63"/>
      <c r="Q32923" s="63"/>
    </row>
    <row r="32924" spans="16:17">
      <c r="P32924" s="63"/>
      <c r="Q32924" s="63"/>
    </row>
    <row r="32925" spans="16:17">
      <c r="P32925" s="63"/>
      <c r="Q32925" s="63"/>
    </row>
    <row r="32926" spans="16:17">
      <c r="P32926" s="63"/>
      <c r="Q32926" s="63"/>
    </row>
    <row r="32927" spans="16:17">
      <c r="P32927" s="63"/>
      <c r="Q32927" s="63"/>
    </row>
    <row r="32928" spans="16:17">
      <c r="P32928" s="63"/>
      <c r="Q32928" s="63"/>
    </row>
    <row r="32929" spans="16:17">
      <c r="P32929" s="63"/>
      <c r="Q32929" s="63"/>
    </row>
    <row r="32930" spans="16:17">
      <c r="P32930" s="63"/>
      <c r="Q32930" s="63"/>
    </row>
    <row r="32931" spans="16:17">
      <c r="P32931" s="63"/>
      <c r="Q32931" s="63"/>
    </row>
    <row r="32932" spans="16:17">
      <c r="P32932" s="63"/>
      <c r="Q32932" s="63"/>
    </row>
    <row r="32933" spans="16:17">
      <c r="P32933" s="63"/>
      <c r="Q32933" s="63"/>
    </row>
    <row r="32934" spans="16:17">
      <c r="P32934" s="63"/>
      <c r="Q32934" s="63"/>
    </row>
    <row r="32935" spans="16:17">
      <c r="P32935" s="63"/>
      <c r="Q32935" s="63"/>
    </row>
    <row r="32936" spans="16:17">
      <c r="P32936" s="63"/>
      <c r="Q32936" s="63"/>
    </row>
    <row r="32937" spans="16:17">
      <c r="P32937" s="63"/>
      <c r="Q32937" s="63"/>
    </row>
    <row r="32938" spans="16:17">
      <c r="P32938" s="63"/>
      <c r="Q32938" s="63"/>
    </row>
    <row r="32939" spans="16:17">
      <c r="P32939" s="63"/>
      <c r="Q32939" s="63"/>
    </row>
    <row r="32940" spans="16:17">
      <c r="P32940" s="63"/>
      <c r="Q32940" s="63"/>
    </row>
    <row r="32941" spans="16:17">
      <c r="P32941" s="63"/>
      <c r="Q32941" s="63"/>
    </row>
    <row r="32942" spans="16:17">
      <c r="P32942" s="63"/>
      <c r="Q32942" s="63"/>
    </row>
    <row r="32943" spans="16:17">
      <c r="P32943" s="63"/>
      <c r="Q32943" s="63"/>
    </row>
    <row r="32944" spans="16:17">
      <c r="P32944" s="63"/>
      <c r="Q32944" s="63"/>
    </row>
    <row r="32945" spans="16:17">
      <c r="P32945" s="63"/>
      <c r="Q32945" s="63"/>
    </row>
    <row r="32946" spans="16:17">
      <c r="P32946" s="63"/>
      <c r="Q32946" s="63"/>
    </row>
    <row r="32947" spans="16:17">
      <c r="P32947" s="63"/>
      <c r="Q32947" s="63"/>
    </row>
    <row r="32948" spans="16:17">
      <c r="P32948" s="63"/>
      <c r="Q32948" s="63"/>
    </row>
    <row r="32949" spans="16:17">
      <c r="P32949" s="63"/>
      <c r="Q32949" s="63"/>
    </row>
    <row r="32950" spans="16:17">
      <c r="P32950" s="63"/>
      <c r="Q32950" s="63"/>
    </row>
    <row r="32951" spans="16:17">
      <c r="P32951" s="63"/>
      <c r="Q32951" s="63"/>
    </row>
    <row r="32952" spans="16:17">
      <c r="P32952" s="63"/>
      <c r="Q32952" s="63"/>
    </row>
    <row r="32953" spans="16:17">
      <c r="P32953" s="63"/>
      <c r="Q32953" s="63"/>
    </row>
    <row r="32954" spans="16:17">
      <c r="P32954" s="63"/>
      <c r="Q32954" s="63"/>
    </row>
    <row r="32955" spans="16:17">
      <c r="P32955" s="63"/>
      <c r="Q32955" s="63"/>
    </row>
    <row r="32956" spans="16:17">
      <c r="P32956" s="63"/>
      <c r="Q32956" s="63"/>
    </row>
    <row r="32957" spans="16:17">
      <c r="P32957" s="63"/>
      <c r="Q32957" s="63"/>
    </row>
    <row r="32958" spans="16:17">
      <c r="P32958" s="63"/>
      <c r="Q32958" s="63"/>
    </row>
    <row r="32959" spans="16:17">
      <c r="P32959" s="63"/>
      <c r="Q32959" s="63"/>
    </row>
    <row r="32960" spans="16:17">
      <c r="P32960" s="63"/>
      <c r="Q32960" s="63"/>
    </row>
    <row r="32961" spans="16:17">
      <c r="P32961" s="63"/>
      <c r="Q32961" s="63"/>
    </row>
    <row r="32962" spans="16:17">
      <c r="P32962" s="63"/>
      <c r="Q32962" s="63"/>
    </row>
    <row r="32963" spans="16:17">
      <c r="P32963" s="63"/>
      <c r="Q32963" s="63"/>
    </row>
    <row r="32964" spans="16:17">
      <c r="P32964" s="63"/>
      <c r="Q32964" s="63"/>
    </row>
    <row r="32965" spans="16:17">
      <c r="P32965" s="63"/>
      <c r="Q32965" s="63"/>
    </row>
    <row r="32966" spans="16:17">
      <c r="P32966" s="63"/>
      <c r="Q32966" s="63"/>
    </row>
    <row r="32967" spans="16:17">
      <c r="P32967" s="63"/>
      <c r="Q32967" s="63"/>
    </row>
    <row r="32968" spans="16:17">
      <c r="P32968" s="63"/>
      <c r="Q32968" s="63"/>
    </row>
    <row r="32969" spans="16:17">
      <c r="P32969" s="63"/>
      <c r="Q32969" s="63"/>
    </row>
    <row r="32970" spans="16:17">
      <c r="P32970" s="63"/>
      <c r="Q32970" s="63"/>
    </row>
    <row r="32971" spans="16:17">
      <c r="P32971" s="63"/>
      <c r="Q32971" s="63"/>
    </row>
    <row r="32972" spans="16:17">
      <c r="P32972" s="63"/>
      <c r="Q32972" s="63"/>
    </row>
    <row r="32973" spans="16:17">
      <c r="P32973" s="63"/>
      <c r="Q32973" s="63"/>
    </row>
    <row r="32974" spans="16:17">
      <c r="P32974" s="63"/>
      <c r="Q32974" s="63"/>
    </row>
    <row r="32975" spans="16:17">
      <c r="P32975" s="63"/>
      <c r="Q32975" s="63"/>
    </row>
    <row r="32976" spans="16:17">
      <c r="P32976" s="63"/>
      <c r="Q32976" s="63"/>
    </row>
    <row r="32977" spans="16:17">
      <c r="P32977" s="63"/>
      <c r="Q32977" s="63"/>
    </row>
    <row r="32978" spans="16:17">
      <c r="P32978" s="63"/>
      <c r="Q32978" s="63"/>
    </row>
    <row r="32979" spans="16:17">
      <c r="P32979" s="63"/>
      <c r="Q32979" s="63"/>
    </row>
    <row r="32980" spans="16:17">
      <c r="P32980" s="63"/>
      <c r="Q32980" s="63"/>
    </row>
    <row r="32981" spans="16:17">
      <c r="P32981" s="63"/>
      <c r="Q32981" s="63"/>
    </row>
    <row r="32982" spans="16:17">
      <c r="P32982" s="63"/>
      <c r="Q32982" s="63"/>
    </row>
    <row r="32983" spans="16:17">
      <c r="P32983" s="63"/>
      <c r="Q32983" s="63"/>
    </row>
    <row r="32984" spans="16:17">
      <c r="P32984" s="63"/>
      <c r="Q32984" s="63"/>
    </row>
    <row r="32985" spans="16:17">
      <c r="P32985" s="63"/>
      <c r="Q32985" s="63"/>
    </row>
    <row r="32986" spans="16:17">
      <c r="P32986" s="63"/>
      <c r="Q32986" s="63"/>
    </row>
    <row r="32987" spans="16:17">
      <c r="P32987" s="63"/>
      <c r="Q32987" s="63"/>
    </row>
    <row r="32988" spans="16:17">
      <c r="P32988" s="63"/>
      <c r="Q32988" s="63"/>
    </row>
    <row r="32989" spans="16:17">
      <c r="P32989" s="63"/>
      <c r="Q32989" s="63"/>
    </row>
    <row r="32990" spans="16:17">
      <c r="P32990" s="63"/>
      <c r="Q32990" s="63"/>
    </row>
    <row r="32991" spans="16:17">
      <c r="P32991" s="63"/>
      <c r="Q32991" s="63"/>
    </row>
    <row r="32992" spans="16:17">
      <c r="P32992" s="63"/>
      <c r="Q32992" s="63"/>
    </row>
    <row r="32993" spans="16:17">
      <c r="P32993" s="63"/>
      <c r="Q32993" s="63"/>
    </row>
    <row r="32994" spans="16:17">
      <c r="P32994" s="63"/>
      <c r="Q32994" s="63"/>
    </row>
    <row r="32995" spans="16:17">
      <c r="P32995" s="63"/>
      <c r="Q32995" s="63"/>
    </row>
    <row r="32996" spans="16:17">
      <c r="P32996" s="63"/>
      <c r="Q32996" s="63"/>
    </row>
    <row r="32997" spans="16:17">
      <c r="P32997" s="63"/>
      <c r="Q32997" s="63"/>
    </row>
    <row r="32998" spans="16:17">
      <c r="P32998" s="63"/>
      <c r="Q32998" s="63"/>
    </row>
    <row r="32999" spans="16:17">
      <c r="P32999" s="63"/>
      <c r="Q32999" s="63"/>
    </row>
    <row r="33000" spans="16:17">
      <c r="P33000" s="63"/>
      <c r="Q33000" s="63"/>
    </row>
    <row r="33001" spans="16:17">
      <c r="P33001" s="63"/>
      <c r="Q33001" s="63"/>
    </row>
    <row r="33002" spans="16:17">
      <c r="P33002" s="63"/>
      <c r="Q33002" s="63"/>
    </row>
    <row r="33003" spans="16:17">
      <c r="P33003" s="63"/>
      <c r="Q33003" s="63"/>
    </row>
    <row r="33004" spans="16:17">
      <c r="P33004" s="63"/>
      <c r="Q33004" s="63"/>
    </row>
    <row r="33005" spans="16:17">
      <c r="P33005" s="63"/>
      <c r="Q33005" s="63"/>
    </row>
    <row r="33006" spans="16:17">
      <c r="P33006" s="63"/>
      <c r="Q33006" s="63"/>
    </row>
    <row r="33007" spans="16:17">
      <c r="P33007" s="63"/>
      <c r="Q33007" s="63"/>
    </row>
    <row r="33008" spans="16:17">
      <c r="P33008" s="63"/>
      <c r="Q33008" s="63"/>
    </row>
    <row r="33009" spans="16:17">
      <c r="P33009" s="63"/>
      <c r="Q33009" s="63"/>
    </row>
    <row r="33010" spans="16:17">
      <c r="P33010" s="63"/>
      <c r="Q33010" s="63"/>
    </row>
    <row r="33011" spans="16:17">
      <c r="P33011" s="63"/>
      <c r="Q33011" s="63"/>
    </row>
    <row r="33012" spans="16:17">
      <c r="P33012" s="63"/>
      <c r="Q33012" s="63"/>
    </row>
    <row r="33013" spans="16:17">
      <c r="P33013" s="63"/>
      <c r="Q33013" s="63"/>
    </row>
    <row r="33014" spans="16:17">
      <c r="P33014" s="63"/>
      <c r="Q33014" s="63"/>
    </row>
    <row r="33015" spans="16:17">
      <c r="P33015" s="63"/>
      <c r="Q33015" s="63"/>
    </row>
    <row r="33016" spans="16:17">
      <c r="P33016" s="63"/>
      <c r="Q33016" s="63"/>
    </row>
    <row r="33017" spans="16:17">
      <c r="P33017" s="63"/>
      <c r="Q33017" s="63"/>
    </row>
    <row r="33018" spans="16:17">
      <c r="P33018" s="63"/>
      <c r="Q33018" s="63"/>
    </row>
    <row r="33019" spans="16:17">
      <c r="P33019" s="63"/>
      <c r="Q33019" s="63"/>
    </row>
    <row r="33020" spans="16:17">
      <c r="P33020" s="63"/>
      <c r="Q33020" s="63"/>
    </row>
    <row r="33021" spans="16:17">
      <c r="P33021" s="63"/>
      <c r="Q33021" s="63"/>
    </row>
    <row r="33022" spans="16:17">
      <c r="P33022" s="63"/>
      <c r="Q33022" s="63"/>
    </row>
    <row r="33023" spans="16:17">
      <c r="P33023" s="63"/>
      <c r="Q33023" s="63"/>
    </row>
    <row r="33024" spans="16:17">
      <c r="P33024" s="63"/>
      <c r="Q33024" s="63"/>
    </row>
    <row r="33025" spans="16:17">
      <c r="P33025" s="63"/>
      <c r="Q33025" s="63"/>
    </row>
    <row r="33026" spans="16:17">
      <c r="P33026" s="63"/>
      <c r="Q33026" s="63"/>
    </row>
    <row r="33027" spans="16:17">
      <c r="P33027" s="63"/>
      <c r="Q33027" s="63"/>
    </row>
    <row r="33028" spans="16:17">
      <c r="P33028" s="63"/>
      <c r="Q33028" s="63"/>
    </row>
    <row r="33029" spans="16:17">
      <c r="P33029" s="63"/>
      <c r="Q33029" s="63"/>
    </row>
    <row r="33030" spans="16:17">
      <c r="P33030" s="63"/>
      <c r="Q33030" s="63"/>
    </row>
    <row r="33031" spans="16:17">
      <c r="P33031" s="63"/>
      <c r="Q33031" s="63"/>
    </row>
    <row r="33032" spans="16:17">
      <c r="P33032" s="63"/>
      <c r="Q33032" s="63"/>
    </row>
    <row r="33033" spans="16:17">
      <c r="P33033" s="63"/>
      <c r="Q33033" s="63"/>
    </row>
    <row r="33034" spans="16:17">
      <c r="P33034" s="63"/>
      <c r="Q33034" s="63"/>
    </row>
    <row r="33035" spans="16:17">
      <c r="P33035" s="63"/>
      <c r="Q33035" s="63"/>
    </row>
    <row r="33036" spans="16:17">
      <c r="P33036" s="63"/>
      <c r="Q33036" s="63"/>
    </row>
    <row r="33037" spans="16:17">
      <c r="P33037" s="63"/>
      <c r="Q33037" s="63"/>
    </row>
    <row r="33038" spans="16:17">
      <c r="P33038" s="63"/>
      <c r="Q33038" s="63"/>
    </row>
    <row r="33039" spans="16:17">
      <c r="P33039" s="63"/>
      <c r="Q33039" s="63"/>
    </row>
    <row r="33040" spans="16:17">
      <c r="P33040" s="63"/>
      <c r="Q33040" s="63"/>
    </row>
    <row r="33041" spans="16:17">
      <c r="P33041" s="63"/>
      <c r="Q33041" s="63"/>
    </row>
    <row r="33042" spans="16:17">
      <c r="P33042" s="63"/>
      <c r="Q33042" s="63"/>
    </row>
    <row r="33043" spans="16:17">
      <c r="P33043" s="63"/>
      <c r="Q33043" s="63"/>
    </row>
    <row r="33044" spans="16:17">
      <c r="P33044" s="63"/>
      <c r="Q33044" s="63"/>
    </row>
    <row r="33045" spans="16:17">
      <c r="P33045" s="63"/>
      <c r="Q33045" s="63"/>
    </row>
    <row r="33046" spans="16:17">
      <c r="P33046" s="63"/>
      <c r="Q33046" s="63"/>
    </row>
    <row r="33047" spans="16:17">
      <c r="P33047" s="63"/>
      <c r="Q33047" s="63"/>
    </row>
    <row r="33048" spans="16:17">
      <c r="P33048" s="63"/>
      <c r="Q33048" s="63"/>
    </row>
    <row r="33049" spans="16:17">
      <c r="P33049" s="63"/>
      <c r="Q33049" s="63"/>
    </row>
    <row r="33050" spans="16:17">
      <c r="P33050" s="63"/>
      <c r="Q33050" s="63"/>
    </row>
    <row r="33051" spans="16:17">
      <c r="P33051" s="63"/>
      <c r="Q33051" s="63"/>
    </row>
    <row r="33052" spans="16:17">
      <c r="P33052" s="63"/>
      <c r="Q33052" s="63"/>
    </row>
    <row r="33053" spans="16:17">
      <c r="P33053" s="63"/>
      <c r="Q33053" s="63"/>
    </row>
    <row r="33054" spans="16:17">
      <c r="P33054" s="63"/>
      <c r="Q33054" s="63"/>
    </row>
    <row r="33055" spans="16:17">
      <c r="P33055" s="63"/>
      <c r="Q33055" s="63"/>
    </row>
    <row r="33056" spans="16:17">
      <c r="P33056" s="63"/>
      <c r="Q33056" s="63"/>
    </row>
    <row r="33057" spans="16:17">
      <c r="P33057" s="63"/>
      <c r="Q33057" s="63"/>
    </row>
    <row r="33058" spans="16:17">
      <c r="P33058" s="63"/>
      <c r="Q33058" s="63"/>
    </row>
    <row r="33059" spans="16:17">
      <c r="P33059" s="63"/>
      <c r="Q33059" s="63"/>
    </row>
    <row r="33060" spans="16:17">
      <c r="P33060" s="63"/>
      <c r="Q33060" s="63"/>
    </row>
    <row r="33061" spans="16:17">
      <c r="P33061" s="63"/>
      <c r="Q33061" s="63"/>
    </row>
    <row r="33062" spans="16:17">
      <c r="P33062" s="63"/>
      <c r="Q33062" s="63"/>
    </row>
    <row r="33063" spans="16:17">
      <c r="P33063" s="63"/>
      <c r="Q33063" s="63"/>
    </row>
    <row r="33064" spans="16:17">
      <c r="P33064" s="63"/>
      <c r="Q33064" s="63"/>
    </row>
    <row r="33065" spans="16:17">
      <c r="P33065" s="63"/>
      <c r="Q33065" s="63"/>
    </row>
    <row r="33066" spans="16:17">
      <c r="P33066" s="63"/>
      <c r="Q33066" s="63"/>
    </row>
    <row r="33067" spans="16:17">
      <c r="P33067" s="63"/>
      <c r="Q33067" s="63"/>
    </row>
    <row r="33068" spans="16:17">
      <c r="P33068" s="63"/>
      <c r="Q33068" s="63"/>
    </row>
    <row r="33069" spans="16:17">
      <c r="P33069" s="63"/>
      <c r="Q33069" s="63"/>
    </row>
    <row r="33070" spans="16:17">
      <c r="P33070" s="63"/>
      <c r="Q33070" s="63"/>
    </row>
    <row r="33071" spans="16:17">
      <c r="P33071" s="63"/>
      <c r="Q33071" s="63"/>
    </row>
    <row r="33072" spans="16:17">
      <c r="P33072" s="63"/>
      <c r="Q33072" s="63"/>
    </row>
    <row r="33073" spans="16:17">
      <c r="P33073" s="63"/>
      <c r="Q33073" s="63"/>
    </row>
    <row r="33074" spans="16:17">
      <c r="P33074" s="63"/>
      <c r="Q33074" s="63"/>
    </row>
    <row r="33075" spans="16:17">
      <c r="P33075" s="63"/>
      <c r="Q33075" s="63"/>
    </row>
    <row r="33076" spans="16:17">
      <c r="P33076" s="63"/>
      <c r="Q33076" s="63"/>
    </row>
    <row r="33077" spans="16:17">
      <c r="P33077" s="63"/>
      <c r="Q33077" s="63"/>
    </row>
    <row r="33078" spans="16:17">
      <c r="P33078" s="63"/>
      <c r="Q33078" s="63"/>
    </row>
    <row r="33079" spans="16:17">
      <c r="P33079" s="63"/>
      <c r="Q33079" s="63"/>
    </row>
    <row r="33080" spans="16:17">
      <c r="P33080" s="63"/>
      <c r="Q33080" s="63"/>
    </row>
    <row r="33081" spans="16:17">
      <c r="P33081" s="63"/>
      <c r="Q33081" s="63"/>
    </row>
    <row r="33082" spans="16:17">
      <c r="P33082" s="63"/>
      <c r="Q33082" s="63"/>
    </row>
    <row r="33083" spans="16:17">
      <c r="P33083" s="63"/>
      <c r="Q33083" s="63"/>
    </row>
    <row r="33084" spans="16:17">
      <c r="P33084" s="63"/>
      <c r="Q33084" s="63"/>
    </row>
    <row r="33085" spans="16:17">
      <c r="P33085" s="63"/>
      <c r="Q33085" s="63"/>
    </row>
    <row r="33086" spans="16:17">
      <c r="P33086" s="63"/>
      <c r="Q33086" s="63"/>
    </row>
    <row r="33087" spans="16:17">
      <c r="P33087" s="63"/>
      <c r="Q33087" s="63"/>
    </row>
    <row r="33088" spans="16:17">
      <c r="P33088" s="63"/>
      <c r="Q33088" s="63"/>
    </row>
    <row r="33089" spans="16:17">
      <c r="P33089" s="63"/>
      <c r="Q33089" s="63"/>
    </row>
    <row r="33090" spans="16:17">
      <c r="P33090" s="63"/>
      <c r="Q33090" s="63"/>
    </row>
    <row r="33091" spans="16:17">
      <c r="P33091" s="63"/>
      <c r="Q33091" s="63"/>
    </row>
    <row r="33092" spans="16:17">
      <c r="P33092" s="63"/>
      <c r="Q33092" s="63"/>
    </row>
    <row r="33093" spans="16:17">
      <c r="P33093" s="63"/>
      <c r="Q33093" s="63"/>
    </row>
    <row r="33094" spans="16:17">
      <c r="P33094" s="63"/>
      <c r="Q33094" s="63"/>
    </row>
    <row r="33095" spans="16:17">
      <c r="P33095" s="63"/>
      <c r="Q33095" s="63"/>
    </row>
    <row r="33096" spans="16:17">
      <c r="P33096" s="63"/>
      <c r="Q33096" s="63"/>
    </row>
    <row r="33097" spans="16:17">
      <c r="P33097" s="63"/>
      <c r="Q33097" s="63"/>
    </row>
    <row r="33098" spans="16:17">
      <c r="P33098" s="63"/>
      <c r="Q33098" s="63"/>
    </row>
    <row r="33099" spans="16:17">
      <c r="P33099" s="63"/>
      <c r="Q33099" s="63"/>
    </row>
    <row r="33100" spans="16:17">
      <c r="P33100" s="63"/>
      <c r="Q33100" s="63"/>
    </row>
    <row r="33101" spans="16:17">
      <c r="P33101" s="63"/>
      <c r="Q33101" s="63"/>
    </row>
    <row r="33102" spans="16:17">
      <c r="P33102" s="63"/>
      <c r="Q33102" s="63"/>
    </row>
    <row r="33103" spans="16:17">
      <c r="P33103" s="63"/>
      <c r="Q33103" s="63"/>
    </row>
    <row r="33104" spans="16:17">
      <c r="P33104" s="63"/>
      <c r="Q33104" s="63"/>
    </row>
    <row r="33105" spans="16:17">
      <c r="P33105" s="63"/>
      <c r="Q33105" s="63"/>
    </row>
    <row r="33106" spans="16:17">
      <c r="P33106" s="63"/>
      <c r="Q33106" s="63"/>
    </row>
    <row r="33107" spans="16:17">
      <c r="P33107" s="63"/>
      <c r="Q33107" s="63"/>
    </row>
    <row r="33108" spans="16:17">
      <c r="P33108" s="63"/>
      <c r="Q33108" s="63"/>
    </row>
    <row r="33109" spans="16:17">
      <c r="P33109" s="63"/>
      <c r="Q33109" s="63"/>
    </row>
    <row r="33110" spans="16:17">
      <c r="P33110" s="63"/>
      <c r="Q33110" s="63"/>
    </row>
    <row r="33111" spans="16:17">
      <c r="P33111" s="63"/>
      <c r="Q33111" s="63"/>
    </row>
    <row r="33112" spans="16:17">
      <c r="P33112" s="63"/>
      <c r="Q33112" s="63"/>
    </row>
    <row r="33113" spans="16:17">
      <c r="P33113" s="63"/>
      <c r="Q33113" s="63"/>
    </row>
    <row r="33114" spans="16:17">
      <c r="P33114" s="63"/>
      <c r="Q33114" s="63"/>
    </row>
    <row r="33115" spans="16:17">
      <c r="P33115" s="63"/>
      <c r="Q33115" s="63"/>
    </row>
    <row r="33116" spans="16:17">
      <c r="P33116" s="63"/>
      <c r="Q33116" s="63"/>
    </row>
    <row r="33117" spans="16:17">
      <c r="P33117" s="63"/>
      <c r="Q33117" s="63"/>
    </row>
    <row r="33118" spans="16:17">
      <c r="P33118" s="63"/>
      <c r="Q33118" s="63"/>
    </row>
    <row r="33119" spans="16:17">
      <c r="P33119" s="63"/>
      <c r="Q33119" s="63"/>
    </row>
    <row r="33120" spans="16:17">
      <c r="P33120" s="63"/>
      <c r="Q33120" s="63"/>
    </row>
    <row r="33121" spans="16:17">
      <c r="P33121" s="63"/>
      <c r="Q33121" s="63"/>
    </row>
    <row r="33122" spans="16:17">
      <c r="P33122" s="63"/>
      <c r="Q33122" s="63"/>
    </row>
    <row r="33123" spans="16:17">
      <c r="P33123" s="63"/>
      <c r="Q33123" s="63"/>
    </row>
    <row r="33124" spans="16:17">
      <c r="P33124" s="63"/>
      <c r="Q33124" s="63"/>
    </row>
    <row r="33125" spans="16:17">
      <c r="P33125" s="63"/>
      <c r="Q33125" s="63"/>
    </row>
    <row r="33126" spans="16:17">
      <c r="P33126" s="63"/>
      <c r="Q33126" s="63"/>
    </row>
    <row r="33127" spans="16:17">
      <c r="P33127" s="63"/>
      <c r="Q33127" s="63"/>
    </row>
    <row r="33128" spans="16:17">
      <c r="P33128" s="63"/>
      <c r="Q33128" s="63"/>
    </row>
    <row r="33129" spans="16:17">
      <c r="P33129" s="63"/>
      <c r="Q33129" s="63"/>
    </row>
    <row r="33130" spans="16:17">
      <c r="P33130" s="63"/>
      <c r="Q33130" s="63"/>
    </row>
    <row r="33131" spans="16:17">
      <c r="P33131" s="63"/>
      <c r="Q33131" s="63"/>
    </row>
    <row r="33132" spans="16:17">
      <c r="P33132" s="63"/>
      <c r="Q33132" s="63"/>
    </row>
    <row r="33133" spans="16:17">
      <c r="P33133" s="63"/>
      <c r="Q33133" s="63"/>
    </row>
    <row r="33134" spans="16:17">
      <c r="P33134" s="63"/>
      <c r="Q33134" s="63"/>
    </row>
    <row r="33135" spans="16:17">
      <c r="P33135" s="63"/>
      <c r="Q33135" s="63"/>
    </row>
    <row r="33136" spans="16:17">
      <c r="P33136" s="63"/>
      <c r="Q33136" s="63"/>
    </row>
    <row r="33137" spans="16:17">
      <c r="P33137" s="63"/>
      <c r="Q33137" s="63"/>
    </row>
    <row r="33138" spans="16:17">
      <c r="P33138" s="63"/>
      <c r="Q33138" s="63"/>
    </row>
    <row r="33139" spans="16:17">
      <c r="P33139" s="63"/>
      <c r="Q33139" s="63"/>
    </row>
    <row r="33140" spans="16:17">
      <c r="P33140" s="63"/>
      <c r="Q33140" s="63"/>
    </row>
    <row r="33141" spans="16:17">
      <c r="P33141" s="63"/>
      <c r="Q33141" s="63"/>
    </row>
    <row r="33142" spans="16:17">
      <c r="P33142" s="63"/>
      <c r="Q33142" s="63"/>
    </row>
    <row r="33143" spans="16:17">
      <c r="P33143" s="63"/>
      <c r="Q33143" s="63"/>
    </row>
    <row r="33144" spans="16:17">
      <c r="P33144" s="63"/>
      <c r="Q33144" s="63"/>
    </row>
    <row r="33145" spans="16:17">
      <c r="P33145" s="63"/>
      <c r="Q33145" s="63"/>
    </row>
    <row r="33146" spans="16:17">
      <c r="P33146" s="63"/>
      <c r="Q33146" s="63"/>
    </row>
    <row r="33147" spans="16:17">
      <c r="P33147" s="63"/>
      <c r="Q33147" s="63"/>
    </row>
    <row r="33148" spans="16:17">
      <c r="P33148" s="63"/>
      <c r="Q33148" s="63"/>
    </row>
    <row r="33149" spans="16:17">
      <c r="P33149" s="63"/>
      <c r="Q33149" s="63"/>
    </row>
    <row r="33150" spans="16:17">
      <c r="P33150" s="63"/>
      <c r="Q33150" s="63"/>
    </row>
    <row r="33151" spans="16:17">
      <c r="P33151" s="63"/>
      <c r="Q33151" s="63"/>
    </row>
    <row r="33152" spans="16:17">
      <c r="P33152" s="63"/>
      <c r="Q33152" s="63"/>
    </row>
    <row r="33153" spans="16:17">
      <c r="P33153" s="63"/>
      <c r="Q33153" s="63"/>
    </row>
    <row r="33154" spans="16:17">
      <c r="P33154" s="63"/>
      <c r="Q33154" s="63"/>
    </row>
    <row r="33155" spans="16:17">
      <c r="P33155" s="63"/>
      <c r="Q33155" s="63"/>
    </row>
    <row r="33156" spans="16:17">
      <c r="P33156" s="63"/>
      <c r="Q33156" s="63"/>
    </row>
    <row r="33157" spans="16:17">
      <c r="P33157" s="63"/>
      <c r="Q33157" s="63"/>
    </row>
    <row r="33158" spans="16:17">
      <c r="P33158" s="63"/>
      <c r="Q33158" s="63"/>
    </row>
    <row r="33159" spans="16:17">
      <c r="P33159" s="63"/>
      <c r="Q33159" s="63"/>
    </row>
    <row r="33160" spans="16:17">
      <c r="P33160" s="63"/>
      <c r="Q33160" s="63"/>
    </row>
    <row r="33161" spans="16:17">
      <c r="P33161" s="63"/>
      <c r="Q33161" s="63"/>
    </row>
    <row r="33162" spans="16:17">
      <c r="P33162" s="63"/>
      <c r="Q33162" s="63"/>
    </row>
    <row r="33163" spans="16:17">
      <c r="P33163" s="63"/>
      <c r="Q33163" s="63"/>
    </row>
    <row r="33164" spans="16:17">
      <c r="P33164" s="63"/>
      <c r="Q33164" s="63"/>
    </row>
    <row r="33165" spans="16:17">
      <c r="P33165" s="63"/>
      <c r="Q33165" s="63"/>
    </row>
    <row r="33166" spans="16:17">
      <c r="P33166" s="63"/>
      <c r="Q33166" s="63"/>
    </row>
    <row r="33167" spans="16:17">
      <c r="P33167" s="63"/>
      <c r="Q33167" s="63"/>
    </row>
    <row r="33168" spans="16:17">
      <c r="P33168" s="63"/>
      <c r="Q33168" s="63"/>
    </row>
    <row r="33169" spans="16:17">
      <c r="P33169" s="63"/>
      <c r="Q33169" s="63"/>
    </row>
    <row r="33170" spans="16:17">
      <c r="P33170" s="63"/>
      <c r="Q33170" s="63"/>
    </row>
    <row r="33171" spans="16:17">
      <c r="P33171" s="63"/>
      <c r="Q33171" s="63"/>
    </row>
    <row r="33172" spans="16:17">
      <c r="P33172" s="63"/>
      <c r="Q33172" s="63"/>
    </row>
    <row r="33173" spans="16:17">
      <c r="P33173" s="63"/>
      <c r="Q33173" s="63"/>
    </row>
    <row r="33174" spans="16:17">
      <c r="P33174" s="63"/>
      <c r="Q33174" s="63"/>
    </row>
    <row r="33175" spans="16:17">
      <c r="P33175" s="63"/>
      <c r="Q33175" s="63"/>
    </row>
    <row r="33176" spans="16:17">
      <c r="P33176" s="63"/>
      <c r="Q33176" s="63"/>
    </row>
    <row r="33177" spans="16:17">
      <c r="P33177" s="63"/>
      <c r="Q33177" s="63"/>
    </row>
    <row r="33178" spans="16:17">
      <c r="P33178" s="63"/>
      <c r="Q33178" s="63"/>
    </row>
    <row r="33179" spans="16:17">
      <c r="P33179" s="63"/>
      <c r="Q33179" s="63"/>
    </row>
    <row r="33180" spans="16:17">
      <c r="P33180" s="63"/>
      <c r="Q33180" s="63"/>
    </row>
    <row r="33181" spans="16:17">
      <c r="P33181" s="63"/>
      <c r="Q33181" s="63"/>
    </row>
    <row r="33182" spans="16:17">
      <c r="P33182" s="63"/>
      <c r="Q33182" s="63"/>
    </row>
    <row r="33183" spans="16:17">
      <c r="P33183" s="63"/>
      <c r="Q33183" s="63"/>
    </row>
    <row r="33184" spans="16:17">
      <c r="P33184" s="63"/>
      <c r="Q33184" s="63"/>
    </row>
    <row r="33185" spans="16:17">
      <c r="P33185" s="63"/>
      <c r="Q33185" s="63"/>
    </row>
    <row r="33186" spans="16:17">
      <c r="P33186" s="63"/>
      <c r="Q33186" s="63"/>
    </row>
    <row r="33187" spans="16:17">
      <c r="P33187" s="63"/>
      <c r="Q33187" s="63"/>
    </row>
    <row r="33188" spans="16:17">
      <c r="P33188" s="63"/>
      <c r="Q33188" s="63"/>
    </row>
    <row r="33189" spans="16:17">
      <c r="P33189" s="63"/>
      <c r="Q33189" s="63"/>
    </row>
    <row r="33190" spans="16:17">
      <c r="P33190" s="63"/>
      <c r="Q33190" s="63"/>
    </row>
    <row r="33191" spans="16:17">
      <c r="P33191" s="63"/>
      <c r="Q33191" s="63"/>
    </row>
    <row r="33192" spans="16:17">
      <c r="P33192" s="63"/>
      <c r="Q33192" s="63"/>
    </row>
    <row r="33193" spans="16:17">
      <c r="P33193" s="63"/>
      <c r="Q33193" s="63"/>
    </row>
    <row r="33194" spans="16:17">
      <c r="P33194" s="63"/>
      <c r="Q33194" s="63"/>
    </row>
    <row r="33195" spans="16:17">
      <c r="P33195" s="63"/>
      <c r="Q33195" s="63"/>
    </row>
    <row r="33196" spans="16:17">
      <c r="P33196" s="63"/>
      <c r="Q33196" s="63"/>
    </row>
    <row r="33197" spans="16:17">
      <c r="P33197" s="63"/>
      <c r="Q33197" s="63"/>
    </row>
    <row r="33198" spans="16:17">
      <c r="P33198" s="63"/>
      <c r="Q33198" s="63"/>
    </row>
    <row r="33199" spans="16:17">
      <c r="P33199" s="63"/>
      <c r="Q33199" s="63"/>
    </row>
    <row r="33200" spans="16:17">
      <c r="P33200" s="63"/>
      <c r="Q33200" s="63"/>
    </row>
    <row r="33201" spans="16:17">
      <c r="P33201" s="63"/>
      <c r="Q33201" s="63"/>
    </row>
    <row r="33202" spans="16:17">
      <c r="P33202" s="63"/>
      <c r="Q33202" s="63"/>
    </row>
    <row r="33203" spans="16:17">
      <c r="P33203" s="63"/>
      <c r="Q33203" s="63"/>
    </row>
    <row r="33204" spans="16:17">
      <c r="P33204" s="63"/>
      <c r="Q33204" s="63"/>
    </row>
    <row r="33205" spans="16:17">
      <c r="P33205" s="63"/>
      <c r="Q33205" s="63"/>
    </row>
    <row r="33206" spans="16:17">
      <c r="P33206" s="63"/>
      <c r="Q33206" s="63"/>
    </row>
    <row r="33207" spans="16:17">
      <c r="P33207" s="63"/>
      <c r="Q33207" s="63"/>
    </row>
    <row r="33208" spans="16:17">
      <c r="P33208" s="63"/>
      <c r="Q33208" s="63"/>
    </row>
    <row r="33209" spans="16:17">
      <c r="P33209" s="63"/>
      <c r="Q33209" s="63"/>
    </row>
    <row r="33210" spans="16:17">
      <c r="P33210" s="63"/>
      <c r="Q33210" s="63"/>
    </row>
    <row r="33211" spans="16:17">
      <c r="P33211" s="63"/>
      <c r="Q33211" s="63"/>
    </row>
    <row r="33212" spans="16:17">
      <c r="P33212" s="63"/>
      <c r="Q33212" s="63"/>
    </row>
    <row r="33213" spans="16:17">
      <c r="P33213" s="63"/>
      <c r="Q33213" s="63"/>
    </row>
    <row r="33214" spans="16:17">
      <c r="P33214" s="63"/>
      <c r="Q33214" s="63"/>
    </row>
    <row r="33215" spans="16:17">
      <c r="P33215" s="63"/>
      <c r="Q33215" s="63"/>
    </row>
    <row r="33216" spans="16:17">
      <c r="P33216" s="63"/>
      <c r="Q33216" s="63"/>
    </row>
    <row r="33217" spans="16:17">
      <c r="P33217" s="63"/>
      <c r="Q33217" s="63"/>
    </row>
    <row r="33218" spans="16:17">
      <c r="P33218" s="63"/>
      <c r="Q33218" s="63"/>
    </row>
    <row r="33219" spans="16:17">
      <c r="P33219" s="63"/>
      <c r="Q33219" s="63"/>
    </row>
    <row r="33220" spans="16:17">
      <c r="P33220" s="63"/>
      <c r="Q33220" s="63"/>
    </row>
    <row r="33221" spans="16:17">
      <c r="P33221" s="63"/>
      <c r="Q33221" s="63"/>
    </row>
    <row r="33222" spans="16:17">
      <c r="P33222" s="63"/>
      <c r="Q33222" s="63"/>
    </row>
    <row r="33223" spans="16:17">
      <c r="P33223" s="63"/>
      <c r="Q33223" s="63"/>
    </row>
    <row r="33224" spans="16:17">
      <c r="P33224" s="63"/>
      <c r="Q33224" s="63"/>
    </row>
    <row r="33225" spans="16:17">
      <c r="P33225" s="63"/>
      <c r="Q33225" s="63"/>
    </row>
    <row r="33226" spans="16:17">
      <c r="P33226" s="63"/>
      <c r="Q33226" s="63"/>
    </row>
    <row r="33227" spans="16:17">
      <c r="P33227" s="63"/>
      <c r="Q33227" s="63"/>
    </row>
    <row r="33228" spans="16:17">
      <c r="P33228" s="63"/>
      <c r="Q33228" s="63"/>
    </row>
    <row r="33229" spans="16:17">
      <c r="P33229" s="63"/>
      <c r="Q33229" s="63"/>
    </row>
    <row r="33230" spans="16:17">
      <c r="P33230" s="63"/>
      <c r="Q33230" s="63"/>
    </row>
    <row r="33231" spans="16:17">
      <c r="P33231" s="63"/>
      <c r="Q33231" s="63"/>
    </row>
    <row r="33232" spans="16:17">
      <c r="P33232" s="63"/>
      <c r="Q33232" s="63"/>
    </row>
    <row r="33233" spans="16:17">
      <c r="P33233" s="63"/>
      <c r="Q33233" s="63"/>
    </row>
    <row r="33234" spans="16:17">
      <c r="P33234" s="63"/>
      <c r="Q33234" s="63"/>
    </row>
    <row r="33235" spans="16:17">
      <c r="P33235" s="63"/>
      <c r="Q33235" s="63"/>
    </row>
    <row r="33236" spans="16:17">
      <c r="P33236" s="63"/>
      <c r="Q33236" s="63"/>
    </row>
    <row r="33237" spans="16:17">
      <c r="P33237" s="63"/>
      <c r="Q33237" s="63"/>
    </row>
    <row r="33238" spans="16:17">
      <c r="P33238" s="63"/>
      <c r="Q33238" s="63"/>
    </row>
    <row r="33239" spans="16:17">
      <c r="P33239" s="63"/>
      <c r="Q33239" s="63"/>
    </row>
    <row r="33240" spans="16:17">
      <c r="P33240" s="63"/>
      <c r="Q33240" s="63"/>
    </row>
    <row r="33241" spans="16:17">
      <c r="P33241" s="63"/>
      <c r="Q33241" s="63"/>
    </row>
    <row r="33242" spans="16:17">
      <c r="P33242" s="63"/>
      <c r="Q33242" s="63"/>
    </row>
    <row r="33243" spans="16:17">
      <c r="P33243" s="63"/>
      <c r="Q33243" s="63"/>
    </row>
    <row r="33244" spans="16:17">
      <c r="P33244" s="63"/>
      <c r="Q33244" s="63"/>
    </row>
    <row r="33245" spans="16:17">
      <c r="P33245" s="63"/>
      <c r="Q33245" s="63"/>
    </row>
    <row r="33246" spans="16:17">
      <c r="P33246" s="63"/>
      <c r="Q33246" s="63"/>
    </row>
    <row r="33247" spans="16:17">
      <c r="P33247" s="63"/>
      <c r="Q33247" s="63"/>
    </row>
    <row r="33248" spans="16:17">
      <c r="P33248" s="63"/>
      <c r="Q33248" s="63"/>
    </row>
    <row r="33249" spans="16:17">
      <c r="P33249" s="63"/>
      <c r="Q33249" s="63"/>
    </row>
    <row r="33250" spans="16:17">
      <c r="P33250" s="63"/>
      <c r="Q33250" s="63"/>
    </row>
    <row r="33251" spans="16:17">
      <c r="P33251" s="63"/>
      <c r="Q33251" s="63"/>
    </row>
    <row r="33252" spans="16:17">
      <c r="P33252" s="63"/>
      <c r="Q33252" s="63"/>
    </row>
    <row r="33253" spans="16:17">
      <c r="P33253" s="63"/>
      <c r="Q33253" s="63"/>
    </row>
    <row r="33254" spans="16:17">
      <c r="P33254" s="63"/>
      <c r="Q33254" s="63"/>
    </row>
    <row r="33255" spans="16:17">
      <c r="P33255" s="63"/>
      <c r="Q33255" s="63"/>
    </row>
    <row r="33256" spans="16:17">
      <c r="P33256" s="63"/>
      <c r="Q33256" s="63"/>
    </row>
    <row r="33257" spans="16:17">
      <c r="P33257" s="63"/>
      <c r="Q33257" s="63"/>
    </row>
    <row r="33258" spans="16:17">
      <c r="P33258" s="63"/>
      <c r="Q33258" s="63"/>
    </row>
    <row r="33259" spans="16:17">
      <c r="P33259" s="63"/>
      <c r="Q33259" s="63"/>
    </row>
    <row r="33260" spans="16:17">
      <c r="P33260" s="63"/>
      <c r="Q33260" s="63"/>
    </row>
    <row r="33261" spans="16:17">
      <c r="P33261" s="63"/>
      <c r="Q33261" s="63"/>
    </row>
    <row r="33262" spans="16:17">
      <c r="P33262" s="63"/>
      <c r="Q33262" s="63"/>
    </row>
    <row r="33263" spans="16:17">
      <c r="P33263" s="63"/>
      <c r="Q33263" s="63"/>
    </row>
    <row r="33264" spans="16:17">
      <c r="P33264" s="63"/>
      <c r="Q33264" s="63"/>
    </row>
    <row r="33265" spans="16:17">
      <c r="P33265" s="63"/>
      <c r="Q33265" s="63"/>
    </row>
    <row r="33266" spans="16:17">
      <c r="P33266" s="63"/>
      <c r="Q33266" s="63"/>
    </row>
    <row r="33267" spans="16:17">
      <c r="P33267" s="63"/>
      <c r="Q33267" s="63"/>
    </row>
    <row r="33268" spans="16:17">
      <c r="P33268" s="63"/>
      <c r="Q33268" s="63"/>
    </row>
    <row r="33269" spans="16:17">
      <c r="P33269" s="63"/>
      <c r="Q33269" s="63"/>
    </row>
    <row r="33270" spans="16:17">
      <c r="P33270" s="63"/>
      <c r="Q33270" s="63"/>
    </row>
    <row r="33271" spans="16:17">
      <c r="P33271" s="63"/>
      <c r="Q33271" s="63"/>
    </row>
    <row r="33272" spans="16:17">
      <c r="P33272" s="63"/>
      <c r="Q33272" s="63"/>
    </row>
    <row r="33273" spans="16:17">
      <c r="P33273" s="63"/>
      <c r="Q33273" s="63"/>
    </row>
    <row r="33274" spans="16:17">
      <c r="P33274" s="63"/>
      <c r="Q33274" s="63"/>
    </row>
    <row r="33275" spans="16:17">
      <c r="P33275" s="63"/>
      <c r="Q33275" s="63"/>
    </row>
    <row r="33276" spans="16:17">
      <c r="P33276" s="63"/>
      <c r="Q33276" s="63"/>
    </row>
    <row r="33277" spans="16:17">
      <c r="P33277" s="63"/>
      <c r="Q33277" s="63"/>
    </row>
    <row r="33278" spans="16:17">
      <c r="P33278" s="63"/>
      <c r="Q33278" s="63"/>
    </row>
    <row r="33279" spans="16:17">
      <c r="P33279" s="63"/>
      <c r="Q33279" s="63"/>
    </row>
    <row r="33280" spans="16:17">
      <c r="P33280" s="63"/>
      <c r="Q33280" s="63"/>
    </row>
    <row r="33281" spans="16:17">
      <c r="P33281" s="63"/>
      <c r="Q33281" s="63"/>
    </row>
    <row r="33282" spans="16:17">
      <c r="P33282" s="63"/>
      <c r="Q33282" s="63"/>
    </row>
    <row r="33283" spans="16:17">
      <c r="P33283" s="63"/>
      <c r="Q33283" s="63"/>
    </row>
    <row r="33284" spans="16:17">
      <c r="P33284" s="63"/>
      <c r="Q33284" s="63"/>
    </row>
    <row r="33285" spans="16:17">
      <c r="P33285" s="63"/>
      <c r="Q33285" s="63"/>
    </row>
    <row r="33286" spans="16:17">
      <c r="P33286" s="63"/>
      <c r="Q33286" s="63"/>
    </row>
    <row r="33287" spans="16:17">
      <c r="P33287" s="63"/>
      <c r="Q33287" s="63"/>
    </row>
    <row r="33288" spans="16:17">
      <c r="P33288" s="63"/>
      <c r="Q33288" s="63"/>
    </row>
    <row r="33289" spans="16:17">
      <c r="P33289" s="63"/>
      <c r="Q33289" s="63"/>
    </row>
    <row r="33290" spans="16:17">
      <c r="P33290" s="63"/>
      <c r="Q33290" s="63"/>
    </row>
    <row r="33291" spans="16:17">
      <c r="P33291" s="63"/>
      <c r="Q33291" s="63"/>
    </row>
    <row r="33292" spans="16:17">
      <c r="P33292" s="63"/>
      <c r="Q33292" s="63"/>
    </row>
    <row r="33293" spans="16:17">
      <c r="P33293" s="63"/>
      <c r="Q33293" s="63"/>
    </row>
    <row r="33294" spans="16:17">
      <c r="P33294" s="63"/>
      <c r="Q33294" s="63"/>
    </row>
    <row r="33295" spans="16:17">
      <c r="P33295" s="63"/>
      <c r="Q33295" s="63"/>
    </row>
    <row r="33296" spans="16:17">
      <c r="P33296" s="63"/>
      <c r="Q33296" s="63"/>
    </row>
    <row r="33297" spans="16:17">
      <c r="P33297" s="63"/>
      <c r="Q33297" s="63"/>
    </row>
    <row r="33298" spans="16:17">
      <c r="P33298" s="63"/>
      <c r="Q33298" s="63"/>
    </row>
    <row r="33299" spans="16:17">
      <c r="P33299" s="63"/>
      <c r="Q33299" s="63"/>
    </row>
    <row r="33300" spans="16:17">
      <c r="P33300" s="63"/>
      <c r="Q33300" s="63"/>
    </row>
    <row r="33301" spans="16:17">
      <c r="P33301" s="63"/>
      <c r="Q33301" s="63"/>
    </row>
    <row r="33302" spans="16:17">
      <c r="P33302" s="63"/>
      <c r="Q33302" s="63"/>
    </row>
    <row r="33303" spans="16:17">
      <c r="P33303" s="63"/>
      <c r="Q33303" s="63"/>
    </row>
    <row r="33304" spans="16:17">
      <c r="P33304" s="63"/>
      <c r="Q33304" s="63"/>
    </row>
    <row r="33305" spans="16:17">
      <c r="P33305" s="63"/>
      <c r="Q33305" s="63"/>
    </row>
    <row r="33306" spans="16:17">
      <c r="P33306" s="63"/>
      <c r="Q33306" s="63"/>
    </row>
    <row r="33307" spans="16:17">
      <c r="P33307" s="63"/>
      <c r="Q33307" s="63"/>
    </row>
    <row r="33308" spans="16:17">
      <c r="P33308" s="63"/>
      <c r="Q33308" s="63"/>
    </row>
    <row r="33309" spans="16:17">
      <c r="P33309" s="63"/>
      <c r="Q33309" s="63"/>
    </row>
    <row r="33310" spans="16:17">
      <c r="P33310" s="63"/>
      <c r="Q33310" s="63"/>
    </row>
    <row r="33311" spans="16:17">
      <c r="P33311" s="63"/>
      <c r="Q33311" s="63"/>
    </row>
    <row r="33312" spans="16:17">
      <c r="P33312" s="63"/>
      <c r="Q33312" s="63"/>
    </row>
    <row r="33313" spans="16:17">
      <c r="P33313" s="63"/>
      <c r="Q33313" s="63"/>
    </row>
    <row r="33314" spans="16:17">
      <c r="P33314" s="63"/>
      <c r="Q33314" s="63"/>
    </row>
    <row r="33315" spans="16:17">
      <c r="P33315" s="63"/>
      <c r="Q33315" s="63"/>
    </row>
    <row r="33316" spans="16:17">
      <c r="P33316" s="63"/>
      <c r="Q33316" s="63"/>
    </row>
    <row r="33317" spans="16:17">
      <c r="P33317" s="63"/>
      <c r="Q33317" s="63"/>
    </row>
    <row r="33318" spans="16:17">
      <c r="P33318" s="63"/>
      <c r="Q33318" s="63"/>
    </row>
    <row r="33319" spans="16:17">
      <c r="P33319" s="63"/>
      <c r="Q33319" s="63"/>
    </row>
    <row r="33320" spans="16:17">
      <c r="P33320" s="63"/>
      <c r="Q33320" s="63"/>
    </row>
    <row r="33321" spans="16:17">
      <c r="P33321" s="63"/>
      <c r="Q33321" s="63"/>
    </row>
    <row r="33322" spans="16:17">
      <c r="P33322" s="63"/>
      <c r="Q33322" s="63"/>
    </row>
    <row r="33323" spans="16:17">
      <c r="P33323" s="63"/>
      <c r="Q33323" s="63"/>
    </row>
    <row r="33324" spans="16:17">
      <c r="P33324" s="63"/>
      <c r="Q33324" s="63"/>
    </row>
    <row r="33325" spans="16:17">
      <c r="P33325" s="63"/>
      <c r="Q33325" s="63"/>
    </row>
    <row r="33326" spans="16:17">
      <c r="P33326" s="63"/>
      <c r="Q33326" s="63"/>
    </row>
    <row r="33327" spans="16:17">
      <c r="P33327" s="63"/>
      <c r="Q33327" s="63"/>
    </row>
    <row r="33328" spans="16:17">
      <c r="P33328" s="63"/>
      <c r="Q33328" s="63"/>
    </row>
    <row r="33329" spans="16:17">
      <c r="P33329" s="63"/>
      <c r="Q33329" s="63"/>
    </row>
    <row r="33330" spans="16:17">
      <c r="P33330" s="63"/>
      <c r="Q33330" s="63"/>
    </row>
    <row r="33331" spans="16:17">
      <c r="P33331" s="63"/>
      <c r="Q33331" s="63"/>
    </row>
    <row r="33332" spans="16:17">
      <c r="P33332" s="63"/>
      <c r="Q33332" s="63"/>
    </row>
    <row r="33333" spans="16:17">
      <c r="P33333" s="63"/>
      <c r="Q33333" s="63"/>
    </row>
    <row r="33334" spans="16:17">
      <c r="P33334" s="63"/>
      <c r="Q33334" s="63"/>
    </row>
    <row r="33335" spans="16:17">
      <c r="P33335" s="63"/>
      <c r="Q33335" s="63"/>
    </row>
    <row r="33336" spans="16:17">
      <c r="P33336" s="63"/>
      <c r="Q33336" s="63"/>
    </row>
    <row r="33337" spans="16:17">
      <c r="P33337" s="63"/>
      <c r="Q33337" s="63"/>
    </row>
    <row r="33338" spans="16:17">
      <c r="P33338" s="63"/>
      <c r="Q33338" s="63"/>
    </row>
    <row r="33339" spans="16:17">
      <c r="P33339" s="63"/>
      <c r="Q33339" s="63"/>
    </row>
    <row r="33340" spans="16:17">
      <c r="P33340" s="63"/>
      <c r="Q33340" s="63"/>
    </row>
    <row r="33341" spans="16:17">
      <c r="P33341" s="63"/>
      <c r="Q33341" s="63"/>
    </row>
    <row r="33342" spans="16:17">
      <c r="P33342" s="63"/>
      <c r="Q33342" s="63"/>
    </row>
    <row r="33343" spans="16:17">
      <c r="P33343" s="63"/>
      <c r="Q33343" s="63"/>
    </row>
    <row r="33344" spans="16:17">
      <c r="P33344" s="63"/>
      <c r="Q33344" s="63"/>
    </row>
    <row r="33345" spans="16:17">
      <c r="P33345" s="63"/>
      <c r="Q33345" s="63"/>
    </row>
    <row r="33346" spans="16:17">
      <c r="P33346" s="63"/>
      <c r="Q33346" s="63"/>
    </row>
    <row r="33347" spans="16:17">
      <c r="P33347" s="63"/>
      <c r="Q33347" s="63"/>
    </row>
    <row r="33348" spans="16:17">
      <c r="P33348" s="63"/>
      <c r="Q33348" s="63"/>
    </row>
    <row r="33349" spans="16:17">
      <c r="P33349" s="63"/>
      <c r="Q33349" s="63"/>
    </row>
    <row r="33350" spans="16:17">
      <c r="P33350" s="63"/>
      <c r="Q33350" s="63"/>
    </row>
    <row r="33351" spans="16:17">
      <c r="P33351" s="63"/>
      <c r="Q33351" s="63"/>
    </row>
    <row r="33352" spans="16:17">
      <c r="P33352" s="63"/>
      <c r="Q33352" s="63"/>
    </row>
    <row r="33353" spans="16:17">
      <c r="P33353" s="63"/>
      <c r="Q33353" s="63"/>
    </row>
    <row r="33354" spans="16:17">
      <c r="P33354" s="63"/>
      <c r="Q33354" s="63"/>
    </row>
    <row r="33355" spans="16:17">
      <c r="P33355" s="63"/>
      <c r="Q33355" s="63"/>
    </row>
    <row r="33356" spans="16:17">
      <c r="P33356" s="63"/>
      <c r="Q33356" s="63"/>
    </row>
    <row r="33357" spans="16:17">
      <c r="P33357" s="63"/>
      <c r="Q33357" s="63"/>
    </row>
    <row r="33358" spans="16:17">
      <c r="P33358" s="63"/>
      <c r="Q33358" s="63"/>
    </row>
    <row r="33359" spans="16:17">
      <c r="P33359" s="63"/>
      <c r="Q33359" s="63"/>
    </row>
    <row r="33360" spans="16:17">
      <c r="P33360" s="63"/>
      <c r="Q33360" s="63"/>
    </row>
    <row r="33361" spans="16:17">
      <c r="P33361" s="63"/>
      <c r="Q33361" s="63"/>
    </row>
    <row r="33362" spans="16:17">
      <c r="P33362" s="63"/>
      <c r="Q33362" s="63"/>
    </row>
    <row r="33363" spans="16:17">
      <c r="P33363" s="63"/>
      <c r="Q33363" s="63"/>
    </row>
    <row r="33364" spans="16:17">
      <c r="P33364" s="63"/>
      <c r="Q33364" s="63"/>
    </row>
    <row r="33365" spans="16:17">
      <c r="P33365" s="63"/>
      <c r="Q33365" s="63"/>
    </row>
    <row r="33366" spans="16:17">
      <c r="P33366" s="63"/>
      <c r="Q33366" s="63"/>
    </row>
    <row r="33367" spans="16:17">
      <c r="P33367" s="63"/>
      <c r="Q33367" s="63"/>
    </row>
    <row r="33368" spans="16:17">
      <c r="P33368" s="63"/>
      <c r="Q33368" s="63"/>
    </row>
    <row r="33369" spans="16:17">
      <c r="P33369" s="63"/>
      <c r="Q33369" s="63"/>
    </row>
    <row r="33370" spans="16:17">
      <c r="P33370" s="63"/>
      <c r="Q33370" s="63"/>
    </row>
    <row r="33371" spans="16:17">
      <c r="P33371" s="63"/>
      <c r="Q33371" s="63"/>
    </row>
    <row r="33372" spans="16:17">
      <c r="P33372" s="63"/>
      <c r="Q33372" s="63"/>
    </row>
    <row r="33373" spans="16:17">
      <c r="P33373" s="63"/>
      <c r="Q33373" s="63"/>
    </row>
    <row r="33374" spans="16:17">
      <c r="P33374" s="63"/>
      <c r="Q33374" s="63"/>
    </row>
    <row r="33375" spans="16:17">
      <c r="P33375" s="63"/>
      <c r="Q33375" s="63"/>
    </row>
    <row r="33376" spans="16:17">
      <c r="P33376" s="63"/>
      <c r="Q33376" s="63"/>
    </row>
    <row r="33377" spans="16:17">
      <c r="P33377" s="63"/>
      <c r="Q33377" s="63"/>
    </row>
    <row r="33378" spans="16:17">
      <c r="P33378" s="63"/>
      <c r="Q33378" s="63"/>
    </row>
    <row r="33379" spans="16:17">
      <c r="P33379" s="63"/>
      <c r="Q33379" s="63"/>
    </row>
    <row r="33380" spans="16:17">
      <c r="P33380" s="63"/>
      <c r="Q33380" s="63"/>
    </row>
    <row r="33381" spans="16:17">
      <c r="P33381" s="63"/>
      <c r="Q33381" s="63"/>
    </row>
    <row r="33382" spans="16:17">
      <c r="P33382" s="63"/>
      <c r="Q33382" s="63"/>
    </row>
    <row r="33383" spans="16:17">
      <c r="P33383" s="63"/>
      <c r="Q33383" s="63"/>
    </row>
    <row r="33384" spans="16:17">
      <c r="P33384" s="63"/>
      <c r="Q33384" s="63"/>
    </row>
    <row r="33385" spans="16:17">
      <c r="P33385" s="63"/>
      <c r="Q33385" s="63"/>
    </row>
    <row r="33386" spans="16:17">
      <c r="P33386" s="63"/>
      <c r="Q33386" s="63"/>
    </row>
    <row r="33387" spans="16:17">
      <c r="P33387" s="63"/>
      <c r="Q33387" s="63"/>
    </row>
    <row r="33388" spans="16:17">
      <c r="P33388" s="63"/>
      <c r="Q33388" s="63"/>
    </row>
    <row r="33389" spans="16:17">
      <c r="P33389" s="63"/>
      <c r="Q33389" s="63"/>
    </row>
    <row r="33390" spans="16:17">
      <c r="P33390" s="63"/>
      <c r="Q33390" s="63"/>
    </row>
    <row r="33391" spans="16:17">
      <c r="P33391" s="63"/>
      <c r="Q33391" s="63"/>
    </row>
    <row r="33392" spans="16:17">
      <c r="P33392" s="63"/>
      <c r="Q33392" s="63"/>
    </row>
    <row r="33393" spans="16:17">
      <c r="P33393" s="63"/>
      <c r="Q33393" s="63"/>
    </row>
    <row r="33394" spans="16:17">
      <c r="P33394" s="63"/>
      <c r="Q33394" s="63"/>
    </row>
    <row r="33395" spans="16:17">
      <c r="P33395" s="63"/>
      <c r="Q33395" s="63"/>
    </row>
    <row r="33396" spans="16:17">
      <c r="P33396" s="63"/>
      <c r="Q33396" s="63"/>
    </row>
    <row r="33397" spans="16:17">
      <c r="P33397" s="63"/>
      <c r="Q33397" s="63"/>
    </row>
    <row r="33398" spans="16:17">
      <c r="P33398" s="63"/>
      <c r="Q33398" s="63"/>
    </row>
    <row r="33399" spans="16:17">
      <c r="P33399" s="63"/>
      <c r="Q33399" s="63"/>
    </row>
    <row r="33400" spans="16:17">
      <c r="P33400" s="63"/>
      <c r="Q33400" s="63"/>
    </row>
    <row r="33401" spans="16:17">
      <c r="P33401" s="63"/>
      <c r="Q33401" s="63"/>
    </row>
    <row r="33402" spans="16:17">
      <c r="P33402" s="63"/>
      <c r="Q33402" s="63"/>
    </row>
    <row r="33403" spans="16:17">
      <c r="P33403" s="63"/>
      <c r="Q33403" s="63"/>
    </row>
    <row r="33404" spans="16:17">
      <c r="P33404" s="63"/>
      <c r="Q33404" s="63"/>
    </row>
    <row r="33405" spans="16:17">
      <c r="P33405" s="63"/>
      <c r="Q33405" s="63"/>
    </row>
    <row r="33406" spans="16:17">
      <c r="P33406" s="63"/>
      <c r="Q33406" s="63"/>
    </row>
    <row r="33407" spans="16:17">
      <c r="P33407" s="63"/>
      <c r="Q33407" s="63"/>
    </row>
    <row r="33408" spans="16:17">
      <c r="P33408" s="63"/>
      <c r="Q33408" s="63"/>
    </row>
    <row r="33409" spans="16:17">
      <c r="P33409" s="63"/>
      <c r="Q33409" s="63"/>
    </row>
    <row r="33410" spans="16:17">
      <c r="P33410" s="63"/>
      <c r="Q33410" s="63"/>
    </row>
    <row r="33411" spans="16:17">
      <c r="P33411" s="63"/>
      <c r="Q33411" s="63"/>
    </row>
    <row r="33412" spans="16:17">
      <c r="P33412" s="63"/>
      <c r="Q33412" s="63"/>
    </row>
    <row r="33413" spans="16:17">
      <c r="P33413" s="63"/>
      <c r="Q33413" s="63"/>
    </row>
    <row r="33414" spans="16:17">
      <c r="P33414" s="63"/>
      <c r="Q33414" s="63"/>
    </row>
    <row r="33415" spans="16:17">
      <c r="P33415" s="63"/>
      <c r="Q33415" s="63"/>
    </row>
    <row r="33416" spans="16:17">
      <c r="P33416" s="63"/>
      <c r="Q33416" s="63"/>
    </row>
    <row r="33417" spans="16:17">
      <c r="P33417" s="63"/>
      <c r="Q33417" s="63"/>
    </row>
    <row r="33418" spans="16:17">
      <c r="P33418" s="63"/>
      <c r="Q33418" s="63"/>
    </row>
    <row r="33419" spans="16:17">
      <c r="P33419" s="63"/>
      <c r="Q33419" s="63"/>
    </row>
    <row r="33420" spans="16:17">
      <c r="P33420" s="63"/>
      <c r="Q33420" s="63"/>
    </row>
    <row r="33421" spans="16:17">
      <c r="P33421" s="63"/>
      <c r="Q33421" s="63"/>
    </row>
    <row r="33422" spans="16:17">
      <c r="P33422" s="63"/>
      <c r="Q33422" s="63"/>
    </row>
    <row r="33423" spans="16:17">
      <c r="P33423" s="63"/>
      <c r="Q33423" s="63"/>
    </row>
    <row r="33424" spans="16:17">
      <c r="P33424" s="63"/>
      <c r="Q33424" s="63"/>
    </row>
    <row r="33425" spans="16:17">
      <c r="P33425" s="63"/>
      <c r="Q33425" s="63"/>
    </row>
    <row r="33426" spans="16:17">
      <c r="P33426" s="63"/>
      <c r="Q33426" s="63"/>
    </row>
    <row r="33427" spans="16:17">
      <c r="P33427" s="63"/>
      <c r="Q33427" s="63"/>
    </row>
    <row r="33428" spans="16:17">
      <c r="P33428" s="63"/>
      <c r="Q33428" s="63"/>
    </row>
    <row r="33429" spans="16:17">
      <c r="P33429" s="63"/>
      <c r="Q33429" s="63"/>
    </row>
    <row r="33430" spans="16:17">
      <c r="P33430" s="63"/>
      <c r="Q33430" s="63"/>
    </row>
    <row r="33431" spans="16:17">
      <c r="P33431" s="63"/>
      <c r="Q33431" s="63"/>
    </row>
    <row r="33432" spans="16:17">
      <c r="P33432" s="63"/>
      <c r="Q33432" s="63"/>
    </row>
    <row r="33433" spans="16:17">
      <c r="P33433" s="63"/>
      <c r="Q33433" s="63"/>
    </row>
    <row r="33434" spans="16:17">
      <c r="P33434" s="63"/>
      <c r="Q33434" s="63"/>
    </row>
    <row r="33435" spans="16:17">
      <c r="P33435" s="63"/>
      <c r="Q33435" s="63"/>
    </row>
    <row r="33436" spans="16:17">
      <c r="P33436" s="63"/>
      <c r="Q33436" s="63"/>
    </row>
    <row r="33437" spans="16:17">
      <c r="P33437" s="63"/>
      <c r="Q33437" s="63"/>
    </row>
    <row r="33438" spans="16:17">
      <c r="P33438" s="63"/>
      <c r="Q33438" s="63"/>
    </row>
    <row r="33439" spans="16:17">
      <c r="P33439" s="63"/>
      <c r="Q33439" s="63"/>
    </row>
    <row r="33440" spans="16:17">
      <c r="P33440" s="63"/>
      <c r="Q33440" s="63"/>
    </row>
    <row r="33441" spans="16:17">
      <c r="P33441" s="63"/>
      <c r="Q33441" s="63"/>
    </row>
    <row r="33442" spans="16:17">
      <c r="P33442" s="63"/>
      <c r="Q33442" s="63"/>
    </row>
    <row r="33443" spans="16:17">
      <c r="P33443" s="63"/>
      <c r="Q33443" s="63"/>
    </row>
    <row r="33444" spans="16:17">
      <c r="P33444" s="63"/>
      <c r="Q33444" s="63"/>
    </row>
    <row r="33445" spans="16:17">
      <c r="P33445" s="63"/>
      <c r="Q33445" s="63"/>
    </row>
    <row r="33446" spans="16:17">
      <c r="P33446" s="63"/>
      <c r="Q33446" s="63"/>
    </row>
    <row r="33447" spans="16:17">
      <c r="P33447" s="63"/>
      <c r="Q33447" s="63"/>
    </row>
    <row r="33448" spans="16:17">
      <c r="P33448" s="63"/>
      <c r="Q33448" s="63"/>
    </row>
    <row r="33449" spans="16:17">
      <c r="P33449" s="63"/>
      <c r="Q33449" s="63"/>
    </row>
    <row r="33450" spans="16:17">
      <c r="P33450" s="63"/>
      <c r="Q33450" s="63"/>
    </row>
    <row r="33451" spans="16:17">
      <c r="P33451" s="63"/>
      <c r="Q33451" s="63"/>
    </row>
    <row r="33452" spans="16:17">
      <c r="P33452" s="63"/>
      <c r="Q33452" s="63"/>
    </row>
    <row r="33453" spans="16:17">
      <c r="P33453" s="63"/>
      <c r="Q33453" s="63"/>
    </row>
    <row r="33454" spans="16:17">
      <c r="P33454" s="63"/>
      <c r="Q33454" s="63"/>
    </row>
    <row r="33455" spans="16:17">
      <c r="P33455" s="63"/>
      <c r="Q33455" s="63"/>
    </row>
    <row r="33456" spans="16:17">
      <c r="P33456" s="63"/>
      <c r="Q33456" s="63"/>
    </row>
    <row r="33457" spans="16:17">
      <c r="P33457" s="63"/>
      <c r="Q33457" s="63"/>
    </row>
    <row r="33458" spans="16:17">
      <c r="P33458" s="63"/>
      <c r="Q33458" s="63"/>
    </row>
    <row r="33459" spans="16:17">
      <c r="P33459" s="63"/>
      <c r="Q33459" s="63"/>
    </row>
    <row r="33460" spans="16:17">
      <c r="P33460" s="63"/>
      <c r="Q33460" s="63"/>
    </row>
    <row r="33461" spans="16:17">
      <c r="P33461" s="63"/>
      <c r="Q33461" s="63"/>
    </row>
    <row r="33462" spans="16:17">
      <c r="P33462" s="63"/>
      <c r="Q33462" s="63"/>
    </row>
    <row r="33463" spans="16:17">
      <c r="P33463" s="63"/>
      <c r="Q33463" s="63"/>
    </row>
    <row r="33464" spans="16:17">
      <c r="P33464" s="63"/>
      <c r="Q33464" s="63"/>
    </row>
    <row r="33465" spans="16:17">
      <c r="P33465" s="63"/>
      <c r="Q33465" s="63"/>
    </row>
    <row r="33466" spans="16:17">
      <c r="P33466" s="63"/>
      <c r="Q33466" s="63"/>
    </row>
    <row r="33467" spans="16:17">
      <c r="P33467" s="63"/>
      <c r="Q33467" s="63"/>
    </row>
    <row r="33468" spans="16:17">
      <c r="P33468" s="63"/>
      <c r="Q33468" s="63"/>
    </row>
    <row r="33469" spans="16:17">
      <c r="P33469" s="63"/>
      <c r="Q33469" s="63"/>
    </row>
    <row r="33470" spans="16:17">
      <c r="P33470" s="63"/>
      <c r="Q33470" s="63"/>
    </row>
    <row r="33471" spans="16:17">
      <c r="P33471" s="63"/>
      <c r="Q33471" s="63"/>
    </row>
    <row r="33472" spans="16:17">
      <c r="P33472" s="63"/>
      <c r="Q33472" s="63"/>
    </row>
    <row r="33473" spans="16:17">
      <c r="P33473" s="63"/>
      <c r="Q33473" s="63"/>
    </row>
    <row r="33474" spans="16:17">
      <c r="P33474" s="63"/>
      <c r="Q33474" s="63"/>
    </row>
    <row r="33475" spans="16:17">
      <c r="P33475" s="63"/>
      <c r="Q33475" s="63"/>
    </row>
    <row r="33476" spans="16:17">
      <c r="P33476" s="63"/>
      <c r="Q33476" s="63"/>
    </row>
    <row r="33477" spans="16:17">
      <c r="P33477" s="63"/>
      <c r="Q33477" s="63"/>
    </row>
    <row r="33478" spans="16:17">
      <c r="P33478" s="63"/>
      <c r="Q33478" s="63"/>
    </row>
    <row r="33479" spans="16:17">
      <c r="P33479" s="63"/>
      <c r="Q33479" s="63"/>
    </row>
    <row r="33480" spans="16:17">
      <c r="P33480" s="63"/>
      <c r="Q33480" s="63"/>
    </row>
    <row r="33481" spans="16:17">
      <c r="P33481" s="63"/>
      <c r="Q33481" s="63"/>
    </row>
    <row r="33482" spans="16:17">
      <c r="P33482" s="63"/>
      <c r="Q33482" s="63"/>
    </row>
    <row r="33483" spans="16:17">
      <c r="P33483" s="63"/>
      <c r="Q33483" s="63"/>
    </row>
    <row r="33484" spans="16:17">
      <c r="P33484" s="63"/>
      <c r="Q33484" s="63"/>
    </row>
    <row r="33485" spans="16:17">
      <c r="P33485" s="63"/>
      <c r="Q33485" s="63"/>
    </row>
    <row r="33486" spans="16:17">
      <c r="P33486" s="63"/>
      <c r="Q33486" s="63"/>
    </row>
    <row r="33487" spans="16:17">
      <c r="P33487" s="63"/>
      <c r="Q33487" s="63"/>
    </row>
    <row r="33488" spans="16:17">
      <c r="P33488" s="63"/>
      <c r="Q33488" s="63"/>
    </row>
    <row r="33489" spans="16:17">
      <c r="P33489" s="63"/>
      <c r="Q33489" s="63"/>
    </row>
    <row r="33490" spans="16:17">
      <c r="P33490" s="63"/>
      <c r="Q33490" s="63"/>
    </row>
    <row r="33491" spans="16:17">
      <c r="P33491" s="63"/>
      <c r="Q33491" s="63"/>
    </row>
    <row r="33492" spans="16:17">
      <c r="P33492" s="63"/>
      <c r="Q33492" s="63"/>
    </row>
    <row r="33493" spans="16:17">
      <c r="P33493" s="63"/>
      <c r="Q33493" s="63"/>
    </row>
    <row r="33494" spans="16:17">
      <c r="P33494" s="63"/>
      <c r="Q33494" s="63"/>
    </row>
    <row r="33495" spans="16:17">
      <c r="P33495" s="63"/>
      <c r="Q33495" s="63"/>
    </row>
    <row r="33496" spans="16:17">
      <c r="P33496" s="63"/>
      <c r="Q33496" s="63"/>
    </row>
    <row r="33497" spans="16:17">
      <c r="P33497" s="63"/>
      <c r="Q33497" s="63"/>
    </row>
    <row r="33498" spans="16:17">
      <c r="P33498" s="63"/>
      <c r="Q33498" s="63"/>
    </row>
    <row r="33499" spans="16:17">
      <c r="P33499" s="63"/>
      <c r="Q33499" s="63"/>
    </row>
    <row r="33500" spans="16:17">
      <c r="P33500" s="63"/>
      <c r="Q33500" s="63"/>
    </row>
    <row r="33501" spans="16:17">
      <c r="P33501" s="63"/>
      <c r="Q33501" s="63"/>
    </row>
    <row r="33502" spans="16:17">
      <c r="P33502" s="63"/>
      <c r="Q33502" s="63"/>
    </row>
    <row r="33503" spans="16:17">
      <c r="P33503" s="63"/>
      <c r="Q33503" s="63"/>
    </row>
    <row r="33504" spans="16:17">
      <c r="P33504" s="63"/>
      <c r="Q33504" s="63"/>
    </row>
    <row r="33505" spans="16:17">
      <c r="P33505" s="63"/>
      <c r="Q33505" s="63"/>
    </row>
    <row r="33506" spans="16:17">
      <c r="P33506" s="63"/>
      <c r="Q33506" s="63"/>
    </row>
    <row r="33507" spans="16:17">
      <c r="P33507" s="63"/>
      <c r="Q33507" s="63"/>
    </row>
    <row r="33508" spans="16:17">
      <c r="P33508" s="63"/>
      <c r="Q33508" s="63"/>
    </row>
    <row r="33509" spans="16:17">
      <c r="P33509" s="63"/>
      <c r="Q33509" s="63"/>
    </row>
    <row r="33510" spans="16:17">
      <c r="P33510" s="63"/>
      <c r="Q33510" s="63"/>
    </row>
    <row r="33511" spans="16:17">
      <c r="P33511" s="63"/>
      <c r="Q33511" s="63"/>
    </row>
    <row r="33512" spans="16:17">
      <c r="P33512" s="63"/>
      <c r="Q33512" s="63"/>
    </row>
    <row r="33513" spans="16:17">
      <c r="P33513" s="63"/>
      <c r="Q33513" s="63"/>
    </row>
    <row r="33514" spans="16:17">
      <c r="P33514" s="63"/>
      <c r="Q33514" s="63"/>
    </row>
    <row r="33515" spans="16:17">
      <c r="P33515" s="63"/>
      <c r="Q33515" s="63"/>
    </row>
    <row r="33516" spans="16:17">
      <c r="P33516" s="63"/>
      <c r="Q33516" s="63"/>
    </row>
    <row r="33517" spans="16:17">
      <c r="P33517" s="63"/>
      <c r="Q33517" s="63"/>
    </row>
    <row r="33518" spans="16:17">
      <c r="P33518" s="63"/>
      <c r="Q33518" s="63"/>
    </row>
    <row r="33519" spans="16:17">
      <c r="P33519" s="63"/>
      <c r="Q33519" s="63"/>
    </row>
    <row r="33520" spans="16:17">
      <c r="P33520" s="63"/>
      <c r="Q33520" s="63"/>
    </row>
    <row r="33521" spans="16:17">
      <c r="P33521" s="63"/>
      <c r="Q33521" s="63"/>
    </row>
    <row r="33522" spans="16:17">
      <c r="P33522" s="63"/>
      <c r="Q33522" s="63"/>
    </row>
    <row r="33523" spans="16:17">
      <c r="P33523" s="63"/>
      <c r="Q33523" s="63"/>
    </row>
    <row r="33524" spans="16:17">
      <c r="P33524" s="63"/>
      <c r="Q33524" s="63"/>
    </row>
    <row r="33525" spans="16:17">
      <c r="P33525" s="63"/>
      <c r="Q33525" s="63"/>
    </row>
    <row r="33526" spans="16:17">
      <c r="P33526" s="63"/>
      <c r="Q33526" s="63"/>
    </row>
    <row r="33527" spans="16:17">
      <c r="P33527" s="63"/>
      <c r="Q33527" s="63"/>
    </row>
    <row r="33528" spans="16:17">
      <c r="P33528" s="63"/>
      <c r="Q33528" s="63"/>
    </row>
    <row r="33529" spans="16:17">
      <c r="P33529" s="63"/>
      <c r="Q33529" s="63"/>
    </row>
    <row r="33530" spans="16:17">
      <c r="P33530" s="63"/>
      <c r="Q33530" s="63"/>
    </row>
    <row r="33531" spans="16:17">
      <c r="P33531" s="63"/>
      <c r="Q33531" s="63"/>
    </row>
    <row r="33532" spans="16:17">
      <c r="P33532" s="63"/>
      <c r="Q33532" s="63"/>
    </row>
    <row r="33533" spans="16:17">
      <c r="P33533" s="63"/>
      <c r="Q33533" s="63"/>
    </row>
    <row r="33534" spans="16:17">
      <c r="P33534" s="63"/>
      <c r="Q33534" s="63"/>
    </row>
    <row r="33535" spans="16:17">
      <c r="P33535" s="63"/>
      <c r="Q33535" s="63"/>
    </row>
    <row r="33536" spans="16:17">
      <c r="P33536" s="63"/>
      <c r="Q33536" s="63"/>
    </row>
    <row r="33537" spans="16:17">
      <c r="P33537" s="63"/>
      <c r="Q33537" s="63"/>
    </row>
    <row r="33538" spans="16:17">
      <c r="P33538" s="63"/>
      <c r="Q33538" s="63"/>
    </row>
    <row r="33539" spans="16:17">
      <c r="P33539" s="63"/>
      <c r="Q33539" s="63"/>
    </row>
    <row r="33540" spans="16:17">
      <c r="P33540" s="63"/>
      <c r="Q33540" s="63"/>
    </row>
    <row r="33541" spans="16:17">
      <c r="P33541" s="63"/>
      <c r="Q33541" s="63"/>
    </row>
    <row r="33542" spans="16:17">
      <c r="P33542" s="63"/>
      <c r="Q33542" s="63"/>
    </row>
    <row r="33543" spans="16:17">
      <c r="P33543" s="63"/>
      <c r="Q33543" s="63"/>
    </row>
    <row r="33544" spans="16:17">
      <c r="P33544" s="63"/>
      <c r="Q33544" s="63"/>
    </row>
    <row r="33545" spans="16:17">
      <c r="P33545" s="63"/>
      <c r="Q33545" s="63"/>
    </row>
    <row r="33546" spans="16:17">
      <c r="P33546" s="63"/>
      <c r="Q33546" s="63"/>
    </row>
    <row r="33547" spans="16:17">
      <c r="P33547" s="63"/>
      <c r="Q33547" s="63"/>
    </row>
    <row r="33548" spans="16:17">
      <c r="P33548" s="63"/>
      <c r="Q33548" s="63"/>
    </row>
    <row r="33549" spans="16:17">
      <c r="P33549" s="63"/>
      <c r="Q33549" s="63"/>
    </row>
    <row r="33550" spans="16:17">
      <c r="P33550" s="63"/>
      <c r="Q33550" s="63"/>
    </row>
    <row r="33551" spans="16:17">
      <c r="P33551" s="63"/>
      <c r="Q33551" s="63"/>
    </row>
    <row r="33552" spans="16:17">
      <c r="P33552" s="63"/>
      <c r="Q33552" s="63"/>
    </row>
    <row r="33553" spans="16:17">
      <c r="P33553" s="63"/>
      <c r="Q33553" s="63"/>
    </row>
    <row r="33554" spans="16:17">
      <c r="P33554" s="63"/>
      <c r="Q33554" s="63"/>
    </row>
    <row r="33555" spans="16:17">
      <c r="P33555" s="63"/>
      <c r="Q33555" s="63"/>
    </row>
    <row r="33556" spans="16:17">
      <c r="P33556" s="63"/>
      <c r="Q33556" s="63"/>
    </row>
    <row r="33557" spans="16:17">
      <c r="P33557" s="63"/>
      <c r="Q33557" s="63"/>
    </row>
    <row r="33558" spans="16:17">
      <c r="P33558" s="63"/>
      <c r="Q33558" s="63"/>
    </row>
    <row r="33559" spans="16:17">
      <c r="P33559" s="63"/>
      <c r="Q33559" s="63"/>
    </row>
    <row r="33560" spans="16:17">
      <c r="P33560" s="63"/>
      <c r="Q33560" s="63"/>
    </row>
    <row r="33561" spans="16:17">
      <c r="P33561" s="63"/>
      <c r="Q33561" s="63"/>
    </row>
    <row r="33562" spans="16:17">
      <c r="P33562" s="63"/>
      <c r="Q33562" s="63"/>
    </row>
    <row r="33563" spans="16:17">
      <c r="P33563" s="63"/>
      <c r="Q33563" s="63"/>
    </row>
    <row r="33564" spans="16:17">
      <c r="P33564" s="63"/>
      <c r="Q33564" s="63"/>
    </row>
    <row r="33565" spans="16:17">
      <c r="P33565" s="63"/>
      <c r="Q33565" s="63"/>
    </row>
    <row r="33566" spans="16:17">
      <c r="P33566" s="63"/>
      <c r="Q33566" s="63"/>
    </row>
    <row r="33567" spans="16:17">
      <c r="P33567" s="63"/>
      <c r="Q33567" s="63"/>
    </row>
    <row r="33568" spans="16:17">
      <c r="P33568" s="63"/>
      <c r="Q33568" s="63"/>
    </row>
    <row r="33569" spans="16:17">
      <c r="P33569" s="63"/>
      <c r="Q33569" s="63"/>
    </row>
    <row r="33570" spans="16:17">
      <c r="P33570" s="63"/>
      <c r="Q33570" s="63"/>
    </row>
    <row r="33571" spans="16:17">
      <c r="P33571" s="63"/>
      <c r="Q33571" s="63"/>
    </row>
    <row r="33572" spans="16:17">
      <c r="P33572" s="63"/>
      <c r="Q33572" s="63"/>
    </row>
    <row r="33573" spans="16:17">
      <c r="P33573" s="63"/>
      <c r="Q33573" s="63"/>
    </row>
    <row r="33574" spans="16:17">
      <c r="P33574" s="63"/>
      <c r="Q33574" s="63"/>
    </row>
    <row r="33575" spans="16:17">
      <c r="P33575" s="63"/>
      <c r="Q33575" s="63"/>
    </row>
    <row r="33576" spans="16:17">
      <c r="P33576" s="63"/>
      <c r="Q33576" s="63"/>
    </row>
    <row r="33577" spans="16:17">
      <c r="P33577" s="63"/>
      <c r="Q33577" s="63"/>
    </row>
    <row r="33578" spans="16:17">
      <c r="P33578" s="63"/>
      <c r="Q33578" s="63"/>
    </row>
    <row r="33579" spans="16:17">
      <c r="P33579" s="63"/>
      <c r="Q33579" s="63"/>
    </row>
    <row r="33580" spans="16:17">
      <c r="P33580" s="63"/>
      <c r="Q33580" s="63"/>
    </row>
    <row r="33581" spans="16:17">
      <c r="P33581" s="63"/>
      <c r="Q33581" s="63"/>
    </row>
    <row r="33582" spans="16:17">
      <c r="P33582" s="63"/>
      <c r="Q33582" s="63"/>
    </row>
    <row r="33583" spans="16:17">
      <c r="P33583" s="63"/>
      <c r="Q33583" s="63"/>
    </row>
    <row r="33584" spans="16:17">
      <c r="P33584" s="63"/>
      <c r="Q33584" s="63"/>
    </row>
    <row r="33585" spans="16:17">
      <c r="P33585" s="63"/>
      <c r="Q33585" s="63"/>
    </row>
    <row r="33586" spans="16:17">
      <c r="P33586" s="63"/>
      <c r="Q33586" s="63"/>
    </row>
    <row r="33587" spans="16:17">
      <c r="P33587" s="63"/>
      <c r="Q33587" s="63"/>
    </row>
    <row r="33588" spans="16:17">
      <c r="P33588" s="63"/>
      <c r="Q33588" s="63"/>
    </row>
    <row r="33589" spans="16:17">
      <c r="P33589" s="63"/>
      <c r="Q33589" s="63"/>
    </row>
    <row r="33590" spans="16:17">
      <c r="P33590" s="63"/>
      <c r="Q33590" s="63"/>
    </row>
    <row r="33591" spans="16:17">
      <c r="P33591" s="63"/>
      <c r="Q33591" s="63"/>
    </row>
    <row r="33592" spans="16:17">
      <c r="P33592" s="63"/>
      <c r="Q33592" s="63"/>
    </row>
    <row r="33593" spans="16:17">
      <c r="P33593" s="63"/>
      <c r="Q33593" s="63"/>
    </row>
    <row r="33594" spans="16:17">
      <c r="P33594" s="63"/>
      <c r="Q33594" s="63"/>
    </row>
    <row r="33595" spans="16:17">
      <c r="P33595" s="63"/>
      <c r="Q33595" s="63"/>
    </row>
    <row r="33596" spans="16:17">
      <c r="P33596" s="63"/>
      <c r="Q33596" s="63"/>
    </row>
    <row r="33597" spans="16:17">
      <c r="P33597" s="63"/>
      <c r="Q33597" s="63"/>
    </row>
    <row r="33598" spans="16:17">
      <c r="P33598" s="63"/>
      <c r="Q33598" s="63"/>
    </row>
    <row r="33599" spans="16:17">
      <c r="P33599" s="63"/>
      <c r="Q33599" s="63"/>
    </row>
    <row r="33600" spans="16:17">
      <c r="P33600" s="63"/>
      <c r="Q33600" s="63"/>
    </row>
    <row r="33601" spans="16:17">
      <c r="P33601" s="63"/>
      <c r="Q33601" s="63"/>
    </row>
    <row r="33602" spans="16:17">
      <c r="P33602" s="63"/>
      <c r="Q33602" s="63"/>
    </row>
    <row r="33603" spans="16:17">
      <c r="P33603" s="63"/>
      <c r="Q33603" s="63"/>
    </row>
    <row r="33604" spans="16:17">
      <c r="P33604" s="63"/>
      <c r="Q33604" s="63"/>
    </row>
    <row r="33605" spans="16:17">
      <c r="P33605" s="63"/>
      <c r="Q33605" s="63"/>
    </row>
    <row r="33606" spans="16:17">
      <c r="P33606" s="63"/>
      <c r="Q33606" s="63"/>
    </row>
    <row r="33607" spans="16:17">
      <c r="P33607" s="63"/>
      <c r="Q33607" s="63"/>
    </row>
    <row r="33608" spans="16:17">
      <c r="P33608" s="63"/>
      <c r="Q33608" s="63"/>
    </row>
    <row r="33609" spans="16:17">
      <c r="P33609" s="63"/>
      <c r="Q33609" s="63"/>
    </row>
    <row r="33610" spans="16:17">
      <c r="P33610" s="63"/>
      <c r="Q33610" s="63"/>
    </row>
    <row r="33611" spans="16:17">
      <c r="P33611" s="63"/>
      <c r="Q33611" s="63"/>
    </row>
    <row r="33612" spans="16:17">
      <c r="P33612" s="63"/>
      <c r="Q33612" s="63"/>
    </row>
    <row r="33613" spans="16:17">
      <c r="P33613" s="63"/>
      <c r="Q33613" s="63"/>
    </row>
    <row r="33614" spans="16:17">
      <c r="P33614" s="63"/>
      <c r="Q33614" s="63"/>
    </row>
    <row r="33615" spans="16:17">
      <c r="P33615" s="63"/>
      <c r="Q33615" s="63"/>
    </row>
    <row r="33616" spans="16:17">
      <c r="P33616" s="63"/>
      <c r="Q33616" s="63"/>
    </row>
    <row r="33617" spans="16:17">
      <c r="P33617" s="63"/>
      <c r="Q33617" s="63"/>
    </row>
    <row r="33618" spans="16:17">
      <c r="P33618" s="63"/>
      <c r="Q33618" s="63"/>
    </row>
    <row r="33619" spans="16:17">
      <c r="P33619" s="63"/>
      <c r="Q33619" s="63"/>
    </row>
    <row r="33620" spans="16:17">
      <c r="P33620" s="63"/>
      <c r="Q33620" s="63"/>
    </row>
    <row r="33621" spans="16:17">
      <c r="P33621" s="63"/>
      <c r="Q33621" s="63"/>
    </row>
    <row r="33622" spans="16:17">
      <c r="P33622" s="63"/>
      <c r="Q33622" s="63"/>
    </row>
    <row r="33623" spans="16:17">
      <c r="P33623" s="63"/>
      <c r="Q33623" s="63"/>
    </row>
    <row r="33624" spans="16:17">
      <c r="P33624" s="63"/>
      <c r="Q33624" s="63"/>
    </row>
    <row r="33625" spans="16:17">
      <c r="P33625" s="63"/>
      <c r="Q33625" s="63"/>
    </row>
    <row r="33626" spans="16:17">
      <c r="P33626" s="63"/>
      <c r="Q33626" s="63"/>
    </row>
    <row r="33627" spans="16:17">
      <c r="P33627" s="63"/>
      <c r="Q33627" s="63"/>
    </row>
    <row r="33628" spans="16:17">
      <c r="P33628" s="63"/>
      <c r="Q33628" s="63"/>
    </row>
    <row r="33629" spans="16:17">
      <c r="P33629" s="63"/>
      <c r="Q33629" s="63"/>
    </row>
    <row r="33630" spans="16:17">
      <c r="P33630" s="63"/>
      <c r="Q33630" s="63"/>
    </row>
    <row r="33631" spans="16:17">
      <c r="P33631" s="63"/>
      <c r="Q33631" s="63"/>
    </row>
    <row r="33632" spans="16:17">
      <c r="P33632" s="63"/>
      <c r="Q33632" s="63"/>
    </row>
    <row r="33633" spans="16:17">
      <c r="P33633" s="63"/>
      <c r="Q33633" s="63"/>
    </row>
    <row r="33634" spans="16:17">
      <c r="P33634" s="63"/>
      <c r="Q33634" s="63"/>
    </row>
    <row r="33635" spans="16:17">
      <c r="P33635" s="63"/>
      <c r="Q33635" s="63"/>
    </row>
    <row r="33636" spans="16:17">
      <c r="P33636" s="63"/>
      <c r="Q33636" s="63"/>
    </row>
    <row r="33637" spans="16:17">
      <c r="P33637" s="63"/>
      <c r="Q33637" s="63"/>
    </row>
    <row r="33638" spans="16:17">
      <c r="P33638" s="63"/>
      <c r="Q33638" s="63"/>
    </row>
    <row r="33639" spans="16:17">
      <c r="P33639" s="63"/>
      <c r="Q33639" s="63"/>
    </row>
    <row r="33640" spans="16:17">
      <c r="P33640" s="63"/>
      <c r="Q33640" s="63"/>
    </row>
    <row r="33641" spans="16:17">
      <c r="P33641" s="63"/>
      <c r="Q33641" s="63"/>
    </row>
    <row r="33642" spans="16:17">
      <c r="P33642" s="63"/>
      <c r="Q33642" s="63"/>
    </row>
    <row r="33643" spans="16:17">
      <c r="P33643" s="63"/>
      <c r="Q33643" s="63"/>
    </row>
    <row r="33644" spans="16:17">
      <c r="P33644" s="63"/>
      <c r="Q33644" s="63"/>
    </row>
    <row r="33645" spans="16:17">
      <c r="P33645" s="63"/>
      <c r="Q33645" s="63"/>
    </row>
    <row r="33646" spans="16:17">
      <c r="P33646" s="63"/>
      <c r="Q33646" s="63"/>
    </row>
    <row r="33647" spans="16:17">
      <c r="P33647" s="63"/>
      <c r="Q33647" s="63"/>
    </row>
    <row r="33648" spans="16:17">
      <c r="P33648" s="63"/>
      <c r="Q33648" s="63"/>
    </row>
    <row r="33649" spans="16:17">
      <c r="P33649" s="63"/>
      <c r="Q33649" s="63"/>
    </row>
    <row r="33650" spans="16:17">
      <c r="P33650" s="63"/>
      <c r="Q33650" s="63"/>
    </row>
    <row r="33651" spans="16:17">
      <c r="P33651" s="63"/>
      <c r="Q33651" s="63"/>
    </row>
    <row r="33652" spans="16:17">
      <c r="P33652" s="63"/>
      <c r="Q33652" s="63"/>
    </row>
    <row r="33653" spans="16:17">
      <c r="P33653" s="63"/>
      <c r="Q33653" s="63"/>
    </row>
    <row r="33654" spans="16:17">
      <c r="P33654" s="63"/>
      <c r="Q33654" s="63"/>
    </row>
    <row r="33655" spans="16:17">
      <c r="P33655" s="63"/>
      <c r="Q33655" s="63"/>
    </row>
    <row r="33656" spans="16:17">
      <c r="P33656" s="63"/>
      <c r="Q33656" s="63"/>
    </row>
    <row r="33657" spans="16:17">
      <c r="P33657" s="63"/>
      <c r="Q33657" s="63"/>
    </row>
    <row r="33658" spans="16:17">
      <c r="P33658" s="63"/>
      <c r="Q33658" s="63"/>
    </row>
    <row r="33659" spans="16:17">
      <c r="P33659" s="63"/>
      <c r="Q33659" s="63"/>
    </row>
    <row r="33660" spans="16:17">
      <c r="P33660" s="63"/>
      <c r="Q33660" s="63"/>
    </row>
    <row r="33661" spans="16:17">
      <c r="P33661" s="63"/>
      <c r="Q33661" s="63"/>
    </row>
    <row r="33662" spans="16:17">
      <c r="P33662" s="63"/>
      <c r="Q33662" s="63"/>
    </row>
    <row r="33663" spans="16:17">
      <c r="P33663" s="63"/>
      <c r="Q33663" s="63"/>
    </row>
    <row r="33664" spans="16:17">
      <c r="P33664" s="63"/>
      <c r="Q33664" s="63"/>
    </row>
    <row r="33665" spans="16:17">
      <c r="P33665" s="63"/>
      <c r="Q33665" s="63"/>
    </row>
    <row r="33666" spans="16:17">
      <c r="P33666" s="63"/>
      <c r="Q33666" s="63"/>
    </row>
    <row r="33667" spans="16:17">
      <c r="P33667" s="63"/>
      <c r="Q33667" s="63"/>
    </row>
    <row r="33668" spans="16:17">
      <c r="P33668" s="63"/>
      <c r="Q33668" s="63"/>
    </row>
    <row r="33669" spans="16:17">
      <c r="P33669" s="63"/>
      <c r="Q33669" s="63"/>
    </row>
    <row r="33670" spans="16:17">
      <c r="P33670" s="63"/>
      <c r="Q33670" s="63"/>
    </row>
    <row r="33671" spans="16:17">
      <c r="P33671" s="63"/>
      <c r="Q33671" s="63"/>
    </row>
    <row r="33672" spans="16:17">
      <c r="P33672" s="63"/>
      <c r="Q33672" s="63"/>
    </row>
    <row r="33673" spans="16:17">
      <c r="P33673" s="63"/>
      <c r="Q33673" s="63"/>
    </row>
    <row r="33674" spans="16:17">
      <c r="P33674" s="63"/>
      <c r="Q33674" s="63"/>
    </row>
    <row r="33675" spans="16:17">
      <c r="P33675" s="63"/>
      <c r="Q33675" s="63"/>
    </row>
    <row r="33676" spans="16:17">
      <c r="P33676" s="63"/>
      <c r="Q33676" s="63"/>
    </row>
    <row r="33677" spans="16:17">
      <c r="P33677" s="63"/>
      <c r="Q33677" s="63"/>
    </row>
    <row r="33678" spans="16:17">
      <c r="P33678" s="63"/>
      <c r="Q33678" s="63"/>
    </row>
    <row r="33679" spans="16:17">
      <c r="P33679" s="63"/>
      <c r="Q33679" s="63"/>
    </row>
    <row r="33680" spans="16:17">
      <c r="P33680" s="63"/>
      <c r="Q33680" s="63"/>
    </row>
    <row r="33681" spans="16:17">
      <c r="P33681" s="63"/>
      <c r="Q33681" s="63"/>
    </row>
    <row r="33682" spans="16:17">
      <c r="P33682" s="63"/>
      <c r="Q33682" s="63"/>
    </row>
    <row r="33683" spans="16:17">
      <c r="P33683" s="63"/>
      <c r="Q33683" s="63"/>
    </row>
    <row r="33684" spans="16:17">
      <c r="P33684" s="63"/>
      <c r="Q33684" s="63"/>
    </row>
    <row r="33685" spans="16:17">
      <c r="P33685" s="63"/>
      <c r="Q33685" s="63"/>
    </row>
    <row r="33686" spans="16:17">
      <c r="P33686" s="63"/>
      <c r="Q33686" s="63"/>
    </row>
    <row r="33687" spans="16:17">
      <c r="P33687" s="63"/>
      <c r="Q33687" s="63"/>
    </row>
    <row r="33688" spans="16:17">
      <c r="P33688" s="63"/>
      <c r="Q33688" s="63"/>
    </row>
    <row r="33689" spans="16:17">
      <c r="P33689" s="63"/>
      <c r="Q33689" s="63"/>
    </row>
    <row r="33690" spans="16:17">
      <c r="P33690" s="63"/>
      <c r="Q33690" s="63"/>
    </row>
    <row r="33691" spans="16:17">
      <c r="P33691" s="63"/>
      <c r="Q33691" s="63"/>
    </row>
    <row r="33692" spans="16:17">
      <c r="P33692" s="63"/>
      <c r="Q33692" s="63"/>
    </row>
    <row r="33693" spans="16:17">
      <c r="P33693" s="63"/>
      <c r="Q33693" s="63"/>
    </row>
    <row r="33694" spans="16:17">
      <c r="P33694" s="63"/>
      <c r="Q33694" s="63"/>
    </row>
    <row r="33695" spans="16:17">
      <c r="P33695" s="63"/>
      <c r="Q33695" s="63"/>
    </row>
    <row r="33696" spans="16:17">
      <c r="P33696" s="63"/>
      <c r="Q33696" s="63"/>
    </row>
    <row r="33697" spans="16:17">
      <c r="P33697" s="63"/>
      <c r="Q33697" s="63"/>
    </row>
    <row r="33698" spans="16:17">
      <c r="P33698" s="63"/>
      <c r="Q33698" s="63"/>
    </row>
    <row r="33699" spans="16:17">
      <c r="P33699" s="63"/>
      <c r="Q33699" s="63"/>
    </row>
    <row r="33700" spans="16:17">
      <c r="P33700" s="63"/>
      <c r="Q33700" s="63"/>
    </row>
    <row r="33701" spans="16:17">
      <c r="P33701" s="63"/>
      <c r="Q33701" s="63"/>
    </row>
    <row r="33702" spans="16:17">
      <c r="P33702" s="63"/>
      <c r="Q33702" s="63"/>
    </row>
    <row r="33703" spans="16:17">
      <c r="P33703" s="63"/>
      <c r="Q33703" s="63"/>
    </row>
    <row r="33704" spans="16:17">
      <c r="P33704" s="63"/>
      <c r="Q33704" s="63"/>
    </row>
    <row r="33705" spans="16:17">
      <c r="P33705" s="63"/>
      <c r="Q33705" s="63"/>
    </row>
    <row r="33706" spans="16:17">
      <c r="P33706" s="63"/>
      <c r="Q33706" s="63"/>
    </row>
    <row r="33707" spans="16:17">
      <c r="P33707" s="63"/>
      <c r="Q33707" s="63"/>
    </row>
    <row r="33708" spans="16:17">
      <c r="P33708" s="63"/>
      <c r="Q33708" s="63"/>
    </row>
    <row r="33709" spans="16:17">
      <c r="P33709" s="63"/>
      <c r="Q33709" s="63"/>
    </row>
    <row r="33710" spans="16:17">
      <c r="P33710" s="63"/>
      <c r="Q33710" s="63"/>
    </row>
    <row r="33711" spans="16:17">
      <c r="P33711" s="63"/>
      <c r="Q33711" s="63"/>
    </row>
    <row r="33712" spans="16:17">
      <c r="P33712" s="63"/>
      <c r="Q33712" s="63"/>
    </row>
    <row r="33713" spans="16:17">
      <c r="P33713" s="63"/>
      <c r="Q33713" s="63"/>
    </row>
    <row r="33714" spans="16:17">
      <c r="P33714" s="63"/>
      <c r="Q33714" s="63"/>
    </row>
    <row r="33715" spans="16:17">
      <c r="P33715" s="63"/>
      <c r="Q33715" s="63"/>
    </row>
    <row r="33716" spans="16:17">
      <c r="P33716" s="63"/>
      <c r="Q33716" s="63"/>
    </row>
    <row r="33717" spans="16:17">
      <c r="P33717" s="63"/>
      <c r="Q33717" s="63"/>
    </row>
    <row r="33718" spans="16:17">
      <c r="P33718" s="63"/>
      <c r="Q33718" s="63"/>
    </row>
    <row r="33719" spans="16:17">
      <c r="P33719" s="63"/>
      <c r="Q33719" s="63"/>
    </row>
    <row r="33720" spans="16:17">
      <c r="P33720" s="63"/>
      <c r="Q33720" s="63"/>
    </row>
    <row r="33721" spans="16:17">
      <c r="P33721" s="63"/>
      <c r="Q33721" s="63"/>
    </row>
    <row r="33722" spans="16:17">
      <c r="P33722" s="63"/>
      <c r="Q33722" s="63"/>
    </row>
    <row r="33723" spans="16:17">
      <c r="P33723" s="63"/>
      <c r="Q33723" s="63"/>
    </row>
    <row r="33724" spans="16:17">
      <c r="P33724" s="63"/>
      <c r="Q33724" s="63"/>
    </row>
    <row r="33725" spans="16:17">
      <c r="P33725" s="63"/>
      <c r="Q33725" s="63"/>
    </row>
    <row r="33726" spans="16:17">
      <c r="P33726" s="63"/>
      <c r="Q33726" s="63"/>
    </row>
    <row r="33727" spans="16:17">
      <c r="P33727" s="63"/>
      <c r="Q33727" s="63"/>
    </row>
    <row r="33728" spans="16:17">
      <c r="P33728" s="63"/>
      <c r="Q33728" s="63"/>
    </row>
    <row r="33729" spans="16:17">
      <c r="P33729" s="63"/>
      <c r="Q33729" s="63"/>
    </row>
    <row r="33730" spans="16:17">
      <c r="P33730" s="63"/>
      <c r="Q33730" s="63"/>
    </row>
    <row r="33731" spans="16:17">
      <c r="P33731" s="63"/>
      <c r="Q33731" s="63"/>
    </row>
    <row r="33732" spans="16:17">
      <c r="P33732" s="63"/>
      <c r="Q33732" s="63"/>
    </row>
    <row r="33733" spans="16:17">
      <c r="P33733" s="63"/>
      <c r="Q33733" s="63"/>
    </row>
    <row r="33734" spans="16:17">
      <c r="P33734" s="63"/>
      <c r="Q33734" s="63"/>
    </row>
    <row r="33735" spans="16:17">
      <c r="P33735" s="63"/>
      <c r="Q33735" s="63"/>
    </row>
    <row r="33736" spans="16:17">
      <c r="P33736" s="63"/>
      <c r="Q33736" s="63"/>
    </row>
    <row r="33737" spans="16:17">
      <c r="P33737" s="63"/>
      <c r="Q33737" s="63"/>
    </row>
    <row r="33738" spans="16:17">
      <c r="P33738" s="63"/>
      <c r="Q33738" s="63"/>
    </row>
    <row r="33739" spans="16:17">
      <c r="P33739" s="63"/>
      <c r="Q33739" s="63"/>
    </row>
    <row r="33740" spans="16:17">
      <c r="P33740" s="63"/>
      <c r="Q33740" s="63"/>
    </row>
    <row r="33741" spans="16:17">
      <c r="P33741" s="63"/>
      <c r="Q33741" s="63"/>
    </row>
    <row r="33742" spans="16:17">
      <c r="P33742" s="63"/>
      <c r="Q33742" s="63"/>
    </row>
    <row r="33743" spans="16:17">
      <c r="P33743" s="63"/>
      <c r="Q33743" s="63"/>
    </row>
    <row r="33744" spans="16:17">
      <c r="P33744" s="63"/>
      <c r="Q33744" s="63"/>
    </row>
    <row r="33745" spans="16:17">
      <c r="P33745" s="63"/>
      <c r="Q33745" s="63"/>
    </row>
    <row r="33746" spans="16:17">
      <c r="P33746" s="63"/>
      <c r="Q33746" s="63"/>
    </row>
    <row r="33747" spans="16:17">
      <c r="P33747" s="63"/>
      <c r="Q33747" s="63"/>
    </row>
    <row r="33748" spans="16:17">
      <c r="P33748" s="63"/>
      <c r="Q33748" s="63"/>
    </row>
    <row r="33749" spans="16:17">
      <c r="P33749" s="63"/>
      <c r="Q33749" s="63"/>
    </row>
    <row r="33750" spans="16:17">
      <c r="P33750" s="63"/>
      <c r="Q33750" s="63"/>
    </row>
    <row r="33751" spans="16:17">
      <c r="P33751" s="63"/>
      <c r="Q33751" s="63"/>
    </row>
    <row r="33752" spans="16:17">
      <c r="P33752" s="63"/>
      <c r="Q33752" s="63"/>
    </row>
    <row r="33753" spans="16:17">
      <c r="P33753" s="63"/>
      <c r="Q33753" s="63"/>
    </row>
    <row r="33754" spans="16:17">
      <c r="P33754" s="63"/>
      <c r="Q33754" s="63"/>
    </row>
    <row r="33755" spans="16:17">
      <c r="P33755" s="63"/>
      <c r="Q33755" s="63"/>
    </row>
    <row r="33756" spans="16:17">
      <c r="P33756" s="63"/>
      <c r="Q33756" s="63"/>
    </row>
    <row r="33757" spans="16:17">
      <c r="P33757" s="63"/>
      <c r="Q33757" s="63"/>
    </row>
    <row r="33758" spans="16:17">
      <c r="P33758" s="63"/>
      <c r="Q33758" s="63"/>
    </row>
    <row r="33759" spans="16:17">
      <c r="P33759" s="63"/>
      <c r="Q33759" s="63"/>
    </row>
    <row r="33760" spans="16:17">
      <c r="P33760" s="63"/>
      <c r="Q33760" s="63"/>
    </row>
    <row r="33761" spans="16:17">
      <c r="P33761" s="63"/>
      <c r="Q33761" s="63"/>
    </row>
    <row r="33762" spans="16:17">
      <c r="P33762" s="63"/>
      <c r="Q33762" s="63"/>
    </row>
    <row r="33763" spans="16:17">
      <c r="P33763" s="63"/>
      <c r="Q33763" s="63"/>
    </row>
    <row r="33764" spans="16:17">
      <c r="P33764" s="63"/>
      <c r="Q33764" s="63"/>
    </row>
    <row r="33765" spans="16:17">
      <c r="P33765" s="63"/>
      <c r="Q33765" s="63"/>
    </row>
    <row r="33766" spans="16:17">
      <c r="P33766" s="63"/>
      <c r="Q33766" s="63"/>
    </row>
    <row r="33767" spans="16:17">
      <c r="P33767" s="63"/>
      <c r="Q33767" s="63"/>
    </row>
    <row r="33768" spans="16:17">
      <c r="P33768" s="63"/>
      <c r="Q33768" s="63"/>
    </row>
    <row r="33769" spans="16:17">
      <c r="P33769" s="63"/>
      <c r="Q33769" s="63"/>
    </row>
    <row r="33770" spans="16:17">
      <c r="P33770" s="63"/>
      <c r="Q33770" s="63"/>
    </row>
    <row r="33771" spans="16:17">
      <c r="P33771" s="63"/>
      <c r="Q33771" s="63"/>
    </row>
    <row r="33772" spans="16:17">
      <c r="P33772" s="63"/>
      <c r="Q33772" s="63"/>
    </row>
    <row r="33773" spans="16:17">
      <c r="P33773" s="63"/>
      <c r="Q33773" s="63"/>
    </row>
    <row r="33774" spans="16:17">
      <c r="P33774" s="63"/>
      <c r="Q33774" s="63"/>
    </row>
    <row r="33775" spans="16:17">
      <c r="P33775" s="63"/>
      <c r="Q33775" s="63"/>
    </row>
    <row r="33776" spans="16:17">
      <c r="P33776" s="63"/>
      <c r="Q33776" s="63"/>
    </row>
    <row r="33777" spans="16:17">
      <c r="P33777" s="63"/>
      <c r="Q33777" s="63"/>
    </row>
    <row r="33778" spans="16:17">
      <c r="P33778" s="63"/>
      <c r="Q33778" s="63"/>
    </row>
    <row r="33779" spans="16:17">
      <c r="P33779" s="63"/>
      <c r="Q33779" s="63"/>
    </row>
    <row r="33780" spans="16:17">
      <c r="P33780" s="63"/>
      <c r="Q33780" s="63"/>
    </row>
    <row r="33781" spans="16:17">
      <c r="P33781" s="63"/>
      <c r="Q33781" s="63"/>
    </row>
    <row r="33782" spans="16:17">
      <c r="P33782" s="63"/>
      <c r="Q33782" s="63"/>
    </row>
    <row r="33783" spans="16:17">
      <c r="P33783" s="63"/>
      <c r="Q33783" s="63"/>
    </row>
    <row r="33784" spans="16:17">
      <c r="P33784" s="63"/>
      <c r="Q33784" s="63"/>
    </row>
    <row r="33785" spans="16:17">
      <c r="P33785" s="63"/>
      <c r="Q33785" s="63"/>
    </row>
    <row r="33786" spans="16:17">
      <c r="P33786" s="63"/>
      <c r="Q33786" s="63"/>
    </row>
    <row r="33787" spans="16:17">
      <c r="P33787" s="63"/>
      <c r="Q33787" s="63"/>
    </row>
    <row r="33788" spans="16:17">
      <c r="P33788" s="63"/>
      <c r="Q33788" s="63"/>
    </row>
    <row r="33789" spans="16:17">
      <c r="P33789" s="63"/>
      <c r="Q33789" s="63"/>
    </row>
    <row r="33790" spans="16:17">
      <c r="P33790" s="63"/>
      <c r="Q33790" s="63"/>
    </row>
    <row r="33791" spans="16:17">
      <c r="P33791" s="63"/>
      <c r="Q33791" s="63"/>
    </row>
    <row r="33792" spans="16:17">
      <c r="P33792" s="63"/>
      <c r="Q33792" s="63"/>
    </row>
    <row r="33793" spans="16:17">
      <c r="P33793" s="63"/>
      <c r="Q33793" s="63"/>
    </row>
    <row r="33794" spans="16:17">
      <c r="P33794" s="63"/>
      <c r="Q33794" s="63"/>
    </row>
    <row r="33795" spans="16:17">
      <c r="P33795" s="63"/>
      <c r="Q33795" s="63"/>
    </row>
    <row r="33796" spans="16:17">
      <c r="P33796" s="63"/>
      <c r="Q33796" s="63"/>
    </row>
    <row r="33797" spans="16:17">
      <c r="P33797" s="63"/>
      <c r="Q33797" s="63"/>
    </row>
    <row r="33798" spans="16:17">
      <c r="P33798" s="63"/>
      <c r="Q33798" s="63"/>
    </row>
    <row r="33799" spans="16:17">
      <c r="P33799" s="63"/>
      <c r="Q33799" s="63"/>
    </row>
    <row r="33800" spans="16:17">
      <c r="P33800" s="63"/>
      <c r="Q33800" s="63"/>
    </row>
    <row r="33801" spans="16:17">
      <c r="P33801" s="63"/>
      <c r="Q33801" s="63"/>
    </row>
    <row r="33802" spans="16:17">
      <c r="P33802" s="63"/>
      <c r="Q33802" s="63"/>
    </row>
    <row r="33803" spans="16:17">
      <c r="P33803" s="63"/>
      <c r="Q33803" s="63"/>
    </row>
    <row r="33804" spans="16:17">
      <c r="P33804" s="63"/>
      <c r="Q33804" s="63"/>
    </row>
    <row r="33805" spans="16:17">
      <c r="P33805" s="63"/>
      <c r="Q33805" s="63"/>
    </row>
    <row r="33806" spans="16:17">
      <c r="P33806" s="63"/>
      <c r="Q33806" s="63"/>
    </row>
    <row r="33807" spans="16:17">
      <c r="P33807" s="63"/>
      <c r="Q33807" s="63"/>
    </row>
    <row r="33808" spans="16:17">
      <c r="P33808" s="63"/>
      <c r="Q33808" s="63"/>
    </row>
    <row r="33809" spans="16:17">
      <c r="P33809" s="63"/>
      <c r="Q33809" s="63"/>
    </row>
    <row r="33810" spans="16:17">
      <c r="P33810" s="63"/>
      <c r="Q33810" s="63"/>
    </row>
    <row r="33811" spans="16:17">
      <c r="P33811" s="63"/>
      <c r="Q33811" s="63"/>
    </row>
    <row r="33812" spans="16:17">
      <c r="P33812" s="63"/>
      <c r="Q33812" s="63"/>
    </row>
    <row r="33813" spans="16:17">
      <c r="P33813" s="63"/>
      <c r="Q33813" s="63"/>
    </row>
    <row r="33814" spans="16:17">
      <c r="P33814" s="63"/>
      <c r="Q33814" s="63"/>
    </row>
    <row r="33815" spans="16:17">
      <c r="P33815" s="63"/>
      <c r="Q33815" s="63"/>
    </row>
    <row r="33816" spans="16:17">
      <c r="P33816" s="63"/>
      <c r="Q33816" s="63"/>
    </row>
    <row r="33817" spans="16:17">
      <c r="P33817" s="63"/>
      <c r="Q33817" s="63"/>
    </row>
    <row r="33818" spans="16:17">
      <c r="P33818" s="63"/>
      <c r="Q33818" s="63"/>
    </row>
    <row r="33819" spans="16:17">
      <c r="P33819" s="63"/>
      <c r="Q33819" s="63"/>
    </row>
    <row r="33820" spans="16:17">
      <c r="P33820" s="63"/>
      <c r="Q33820" s="63"/>
    </row>
    <row r="33821" spans="16:17">
      <c r="P33821" s="63"/>
      <c r="Q33821" s="63"/>
    </row>
    <row r="33822" spans="16:17">
      <c r="P33822" s="63"/>
      <c r="Q33822" s="63"/>
    </row>
    <row r="33823" spans="16:17">
      <c r="P33823" s="63"/>
      <c r="Q33823" s="63"/>
    </row>
    <row r="33824" spans="16:17">
      <c r="P33824" s="63"/>
      <c r="Q33824" s="63"/>
    </row>
    <row r="33825" spans="16:17">
      <c r="P33825" s="63"/>
      <c r="Q33825" s="63"/>
    </row>
    <row r="33826" spans="16:17">
      <c r="P33826" s="63"/>
      <c r="Q33826" s="63"/>
    </row>
    <row r="33827" spans="16:17">
      <c r="P33827" s="63"/>
      <c r="Q33827" s="63"/>
    </row>
    <row r="33828" spans="16:17">
      <c r="P33828" s="63"/>
      <c r="Q33828" s="63"/>
    </row>
    <row r="33829" spans="16:17">
      <c r="P33829" s="63"/>
      <c r="Q33829" s="63"/>
    </row>
    <row r="33830" spans="16:17">
      <c r="P33830" s="63"/>
      <c r="Q33830" s="63"/>
    </row>
    <row r="33831" spans="16:17">
      <c r="P33831" s="63"/>
      <c r="Q33831" s="63"/>
    </row>
    <row r="33832" spans="16:17">
      <c r="P33832" s="63"/>
      <c r="Q33832" s="63"/>
    </row>
    <row r="33833" spans="16:17">
      <c r="P33833" s="63"/>
      <c r="Q33833" s="63"/>
    </row>
    <row r="33834" spans="16:17">
      <c r="P33834" s="63"/>
      <c r="Q33834" s="63"/>
    </row>
    <row r="33835" spans="16:17">
      <c r="P33835" s="63"/>
      <c r="Q33835" s="63"/>
    </row>
    <row r="33836" spans="16:17">
      <c r="P33836" s="63"/>
      <c r="Q33836" s="63"/>
    </row>
    <row r="33837" spans="16:17">
      <c r="P33837" s="63"/>
      <c r="Q33837" s="63"/>
    </row>
    <row r="33838" spans="16:17">
      <c r="P33838" s="63"/>
      <c r="Q33838" s="63"/>
    </row>
    <row r="33839" spans="16:17">
      <c r="P33839" s="63"/>
      <c r="Q33839" s="63"/>
    </row>
    <row r="33840" spans="16:17">
      <c r="P33840" s="63"/>
      <c r="Q33840" s="63"/>
    </row>
    <row r="33841" spans="16:17">
      <c r="P33841" s="63"/>
      <c r="Q33841" s="63"/>
    </row>
    <row r="33842" spans="16:17">
      <c r="P33842" s="63"/>
      <c r="Q33842" s="63"/>
    </row>
    <row r="33843" spans="16:17">
      <c r="P33843" s="63"/>
      <c r="Q33843" s="63"/>
    </row>
    <row r="33844" spans="16:17">
      <c r="P33844" s="63"/>
      <c r="Q33844" s="63"/>
    </row>
    <row r="33845" spans="16:17">
      <c r="P33845" s="63"/>
      <c r="Q33845" s="63"/>
    </row>
    <row r="33846" spans="16:17">
      <c r="P33846" s="63"/>
      <c r="Q33846" s="63"/>
    </row>
    <row r="33847" spans="16:17">
      <c r="P33847" s="63"/>
      <c r="Q33847" s="63"/>
    </row>
    <row r="33848" spans="16:17">
      <c r="P33848" s="63"/>
      <c r="Q33848" s="63"/>
    </row>
    <row r="33849" spans="16:17">
      <c r="P33849" s="63"/>
      <c r="Q33849" s="63"/>
    </row>
    <row r="33850" spans="16:17">
      <c r="P33850" s="63"/>
      <c r="Q33850" s="63"/>
    </row>
    <row r="33851" spans="16:17">
      <c r="P33851" s="63"/>
      <c r="Q33851" s="63"/>
    </row>
    <row r="33852" spans="16:17">
      <c r="P33852" s="63"/>
      <c r="Q33852" s="63"/>
    </row>
    <row r="33853" spans="16:17">
      <c r="P33853" s="63"/>
      <c r="Q33853" s="63"/>
    </row>
    <row r="33854" spans="16:17">
      <c r="P33854" s="63"/>
      <c r="Q33854" s="63"/>
    </row>
    <row r="33855" spans="16:17">
      <c r="P33855" s="63"/>
      <c r="Q33855" s="63"/>
    </row>
    <row r="33856" spans="16:17">
      <c r="P33856" s="63"/>
      <c r="Q33856" s="63"/>
    </row>
    <row r="33857" spans="16:17">
      <c r="P33857" s="63"/>
      <c r="Q33857" s="63"/>
    </row>
    <row r="33858" spans="16:17">
      <c r="P33858" s="63"/>
      <c r="Q33858" s="63"/>
    </row>
    <row r="33859" spans="16:17">
      <c r="P33859" s="63"/>
      <c r="Q33859" s="63"/>
    </row>
    <row r="33860" spans="16:17">
      <c r="P33860" s="63"/>
      <c r="Q33860" s="63"/>
    </row>
    <row r="33861" spans="16:17">
      <c r="P33861" s="63"/>
      <c r="Q33861" s="63"/>
    </row>
    <row r="33862" spans="16:17">
      <c r="P33862" s="63"/>
      <c r="Q33862" s="63"/>
    </row>
    <row r="33863" spans="16:17">
      <c r="P33863" s="63"/>
      <c r="Q33863" s="63"/>
    </row>
    <row r="33864" spans="16:17">
      <c r="P33864" s="63"/>
      <c r="Q33864" s="63"/>
    </row>
    <row r="33865" spans="16:17">
      <c r="P33865" s="63"/>
      <c r="Q33865" s="63"/>
    </row>
    <row r="33866" spans="16:17">
      <c r="P33866" s="63"/>
      <c r="Q33866" s="63"/>
    </row>
    <row r="33867" spans="16:17">
      <c r="P33867" s="63"/>
      <c r="Q33867" s="63"/>
    </row>
    <row r="33868" spans="16:17">
      <c r="P33868" s="63"/>
      <c r="Q33868" s="63"/>
    </row>
    <row r="33869" spans="16:17">
      <c r="P33869" s="63"/>
      <c r="Q33869" s="63"/>
    </row>
    <row r="33870" spans="16:17">
      <c r="P33870" s="63"/>
      <c r="Q33870" s="63"/>
    </row>
    <row r="33871" spans="16:17">
      <c r="P33871" s="63"/>
      <c r="Q33871" s="63"/>
    </row>
    <row r="33872" spans="16:17">
      <c r="P33872" s="63"/>
      <c r="Q33872" s="63"/>
    </row>
    <row r="33873" spans="16:17">
      <c r="P33873" s="63"/>
      <c r="Q33873" s="63"/>
    </row>
    <row r="33874" spans="16:17">
      <c r="P33874" s="63"/>
      <c r="Q33874" s="63"/>
    </row>
    <row r="33875" spans="16:17">
      <c r="P33875" s="63"/>
      <c r="Q33875" s="63"/>
    </row>
    <row r="33876" spans="16:17">
      <c r="P33876" s="63"/>
      <c r="Q33876" s="63"/>
    </row>
    <row r="33877" spans="16:17">
      <c r="P33877" s="63"/>
      <c r="Q33877" s="63"/>
    </row>
    <row r="33878" spans="16:17">
      <c r="P33878" s="63"/>
      <c r="Q33878" s="63"/>
    </row>
    <row r="33879" spans="16:17">
      <c r="P33879" s="63"/>
      <c r="Q33879" s="63"/>
    </row>
    <row r="33880" spans="16:17">
      <c r="P33880" s="63"/>
      <c r="Q33880" s="63"/>
    </row>
    <row r="33881" spans="16:17">
      <c r="P33881" s="63"/>
      <c r="Q33881" s="63"/>
    </row>
    <row r="33882" spans="16:17">
      <c r="P33882" s="63"/>
      <c r="Q33882" s="63"/>
    </row>
    <row r="33883" spans="16:17">
      <c r="P33883" s="63"/>
      <c r="Q33883" s="63"/>
    </row>
    <row r="33884" spans="16:17">
      <c r="P33884" s="63"/>
      <c r="Q33884" s="63"/>
    </row>
    <row r="33885" spans="16:17">
      <c r="P33885" s="63"/>
      <c r="Q33885" s="63"/>
    </row>
    <row r="33886" spans="16:17">
      <c r="P33886" s="63"/>
      <c r="Q33886" s="63"/>
    </row>
    <row r="33887" spans="16:17">
      <c r="P33887" s="63"/>
      <c r="Q33887" s="63"/>
    </row>
    <row r="33888" spans="16:17">
      <c r="P33888" s="63"/>
      <c r="Q33888" s="63"/>
    </row>
    <row r="33889" spans="16:17">
      <c r="P33889" s="63"/>
      <c r="Q33889" s="63"/>
    </row>
    <row r="33890" spans="16:17">
      <c r="P33890" s="63"/>
      <c r="Q33890" s="63"/>
    </row>
    <row r="33891" spans="16:17">
      <c r="P33891" s="63"/>
      <c r="Q33891" s="63"/>
    </row>
    <row r="33892" spans="16:17">
      <c r="P33892" s="63"/>
      <c r="Q33892" s="63"/>
    </row>
    <row r="33893" spans="16:17">
      <c r="P33893" s="63"/>
      <c r="Q33893" s="63"/>
    </row>
    <row r="33894" spans="16:17">
      <c r="P33894" s="63"/>
      <c r="Q33894" s="63"/>
    </row>
    <row r="33895" spans="16:17">
      <c r="P33895" s="63"/>
      <c r="Q33895" s="63"/>
    </row>
    <row r="33896" spans="16:17">
      <c r="P33896" s="63"/>
      <c r="Q33896" s="63"/>
    </row>
    <row r="33897" spans="16:17">
      <c r="P33897" s="63"/>
      <c r="Q33897" s="63"/>
    </row>
    <row r="33898" spans="16:17">
      <c r="P33898" s="63"/>
      <c r="Q33898" s="63"/>
    </row>
    <row r="33899" spans="16:17">
      <c r="P33899" s="63"/>
      <c r="Q33899" s="63"/>
    </row>
    <row r="33900" spans="16:17">
      <c r="P33900" s="63"/>
      <c r="Q33900" s="63"/>
    </row>
    <row r="33901" spans="16:17">
      <c r="P33901" s="63"/>
      <c r="Q33901" s="63"/>
    </row>
    <row r="33902" spans="16:17">
      <c r="P33902" s="63"/>
      <c r="Q33902" s="63"/>
    </row>
    <row r="33903" spans="16:17">
      <c r="P33903" s="63"/>
      <c r="Q33903" s="63"/>
    </row>
    <row r="33904" spans="16:17">
      <c r="P33904" s="63"/>
      <c r="Q33904" s="63"/>
    </row>
    <row r="33905" spans="16:17">
      <c r="P33905" s="63"/>
      <c r="Q33905" s="63"/>
    </row>
    <row r="33906" spans="16:17">
      <c r="P33906" s="63"/>
      <c r="Q33906" s="63"/>
    </row>
    <row r="33907" spans="16:17">
      <c r="P33907" s="63"/>
      <c r="Q33907" s="63"/>
    </row>
    <row r="33908" spans="16:17">
      <c r="P33908" s="63"/>
      <c r="Q33908" s="63"/>
    </row>
    <row r="33909" spans="16:17">
      <c r="P33909" s="63"/>
      <c r="Q33909" s="63"/>
    </row>
    <row r="33910" spans="16:17">
      <c r="P33910" s="63"/>
      <c r="Q33910" s="63"/>
    </row>
    <row r="33911" spans="16:17">
      <c r="P33911" s="63"/>
      <c r="Q33911" s="63"/>
    </row>
    <row r="33912" spans="16:17">
      <c r="P33912" s="63"/>
      <c r="Q33912" s="63"/>
    </row>
    <row r="33913" spans="16:17">
      <c r="P33913" s="63"/>
      <c r="Q33913" s="63"/>
    </row>
    <row r="33914" spans="16:17">
      <c r="P33914" s="63"/>
      <c r="Q33914" s="63"/>
    </row>
    <row r="33915" spans="16:17">
      <c r="P33915" s="63"/>
      <c r="Q33915" s="63"/>
    </row>
    <row r="33916" spans="16:17">
      <c r="P33916" s="63"/>
      <c r="Q33916" s="63"/>
    </row>
    <row r="33917" spans="16:17">
      <c r="P33917" s="63"/>
      <c r="Q33917" s="63"/>
    </row>
    <row r="33918" spans="16:17">
      <c r="P33918" s="63"/>
      <c r="Q33918" s="63"/>
    </row>
    <row r="33919" spans="16:17">
      <c r="P33919" s="63"/>
      <c r="Q33919" s="63"/>
    </row>
    <row r="33920" spans="16:17">
      <c r="P33920" s="63"/>
      <c r="Q33920" s="63"/>
    </row>
    <row r="33921" spans="16:17">
      <c r="P33921" s="63"/>
      <c r="Q33921" s="63"/>
    </row>
    <row r="33922" spans="16:17">
      <c r="P33922" s="63"/>
      <c r="Q33922" s="63"/>
    </row>
    <row r="33923" spans="16:17">
      <c r="P33923" s="63"/>
      <c r="Q33923" s="63"/>
    </row>
    <row r="33924" spans="16:17">
      <c r="P33924" s="63"/>
      <c r="Q33924" s="63"/>
    </row>
    <row r="33925" spans="16:17">
      <c r="P33925" s="63"/>
      <c r="Q33925" s="63"/>
    </row>
    <row r="33926" spans="16:17">
      <c r="P33926" s="63"/>
      <c r="Q33926" s="63"/>
    </row>
    <row r="33927" spans="16:17">
      <c r="P33927" s="63"/>
      <c r="Q33927" s="63"/>
    </row>
    <row r="33928" spans="16:17">
      <c r="P33928" s="63"/>
      <c r="Q33928" s="63"/>
    </row>
    <row r="33929" spans="16:17">
      <c r="P33929" s="63"/>
      <c r="Q33929" s="63"/>
    </row>
    <row r="33930" spans="16:17">
      <c r="P33930" s="63"/>
      <c r="Q33930" s="63"/>
    </row>
    <row r="33931" spans="16:17">
      <c r="P33931" s="63"/>
      <c r="Q33931" s="63"/>
    </row>
    <row r="33932" spans="16:17">
      <c r="P33932" s="63"/>
      <c r="Q33932" s="63"/>
    </row>
    <row r="33933" spans="16:17">
      <c r="P33933" s="63"/>
      <c r="Q33933" s="63"/>
    </row>
    <row r="33934" spans="16:17">
      <c r="P33934" s="63"/>
      <c r="Q33934" s="63"/>
    </row>
    <row r="33935" spans="16:17">
      <c r="P33935" s="63"/>
      <c r="Q33935" s="63"/>
    </row>
    <row r="33936" spans="16:17">
      <c r="P33936" s="63"/>
      <c r="Q33936" s="63"/>
    </row>
    <row r="33937" spans="16:17">
      <c r="P33937" s="63"/>
      <c r="Q33937" s="63"/>
    </row>
    <row r="33938" spans="16:17">
      <c r="P33938" s="63"/>
      <c r="Q33938" s="63"/>
    </row>
    <row r="33939" spans="16:17">
      <c r="P33939" s="63"/>
      <c r="Q33939" s="63"/>
    </row>
    <row r="33940" spans="16:17">
      <c r="P33940" s="63"/>
      <c r="Q33940" s="63"/>
    </row>
    <row r="33941" spans="16:17">
      <c r="P33941" s="63"/>
      <c r="Q33941" s="63"/>
    </row>
    <row r="33942" spans="16:17">
      <c r="P33942" s="63"/>
      <c r="Q33942" s="63"/>
    </row>
    <row r="33943" spans="16:17">
      <c r="P33943" s="63"/>
      <c r="Q33943" s="63"/>
    </row>
    <row r="33944" spans="16:17">
      <c r="P33944" s="63"/>
      <c r="Q33944" s="63"/>
    </row>
    <row r="33945" spans="16:17">
      <c r="P33945" s="63"/>
      <c r="Q33945" s="63"/>
    </row>
    <row r="33946" spans="16:17">
      <c r="P33946" s="63"/>
      <c r="Q33946" s="63"/>
    </row>
    <row r="33947" spans="16:17">
      <c r="P33947" s="63"/>
      <c r="Q33947" s="63"/>
    </row>
    <row r="33948" spans="16:17">
      <c r="P33948" s="63"/>
      <c r="Q33948" s="63"/>
    </row>
    <row r="33949" spans="16:17">
      <c r="P33949" s="63"/>
      <c r="Q33949" s="63"/>
    </row>
    <row r="33950" spans="16:17">
      <c r="P33950" s="63"/>
      <c r="Q33950" s="63"/>
    </row>
    <row r="33951" spans="16:17">
      <c r="P33951" s="63"/>
      <c r="Q33951" s="63"/>
    </row>
    <row r="33952" spans="16:17">
      <c r="P33952" s="63"/>
      <c r="Q33952" s="63"/>
    </row>
    <row r="33953" spans="16:17">
      <c r="P33953" s="63"/>
      <c r="Q33953" s="63"/>
    </row>
    <row r="33954" spans="16:17">
      <c r="P33954" s="63"/>
      <c r="Q33954" s="63"/>
    </row>
    <row r="33955" spans="16:17">
      <c r="P33955" s="63"/>
      <c r="Q33955" s="63"/>
    </row>
    <row r="33956" spans="16:17">
      <c r="P33956" s="63"/>
      <c r="Q33956" s="63"/>
    </row>
    <row r="33957" spans="16:17">
      <c r="P33957" s="63"/>
      <c r="Q33957" s="63"/>
    </row>
    <row r="33958" spans="16:17">
      <c r="P33958" s="63"/>
      <c r="Q33958" s="63"/>
    </row>
    <row r="33959" spans="16:17">
      <c r="P33959" s="63"/>
      <c r="Q33959" s="63"/>
    </row>
    <row r="33960" spans="16:17">
      <c r="P33960" s="63"/>
      <c r="Q33960" s="63"/>
    </row>
    <row r="33961" spans="16:17">
      <c r="P33961" s="63"/>
      <c r="Q33961" s="63"/>
    </row>
    <row r="33962" spans="16:17">
      <c r="P33962" s="63"/>
      <c r="Q33962" s="63"/>
    </row>
    <row r="33963" spans="16:17">
      <c r="P33963" s="63"/>
      <c r="Q33963" s="63"/>
    </row>
    <row r="33964" spans="16:17">
      <c r="P33964" s="63"/>
      <c r="Q33964" s="63"/>
    </row>
    <row r="33965" spans="16:17">
      <c r="P33965" s="63"/>
      <c r="Q33965" s="63"/>
    </row>
    <row r="33966" spans="16:17">
      <c r="P33966" s="63"/>
      <c r="Q33966" s="63"/>
    </row>
    <row r="33967" spans="16:17">
      <c r="P33967" s="63"/>
      <c r="Q33967" s="63"/>
    </row>
    <row r="33968" spans="16:17">
      <c r="P33968" s="63"/>
      <c r="Q33968" s="63"/>
    </row>
    <row r="33969" spans="16:17">
      <c r="P33969" s="63"/>
      <c r="Q33969" s="63"/>
    </row>
    <row r="33970" spans="16:17">
      <c r="P33970" s="63"/>
      <c r="Q33970" s="63"/>
    </row>
    <row r="33971" spans="16:17">
      <c r="P33971" s="63"/>
      <c r="Q33971" s="63"/>
    </row>
    <row r="33972" spans="16:17">
      <c r="P33972" s="63"/>
      <c r="Q33972" s="63"/>
    </row>
    <row r="33973" spans="16:17">
      <c r="P33973" s="63"/>
      <c r="Q33973" s="63"/>
    </row>
    <row r="33974" spans="16:17">
      <c r="P33974" s="63"/>
      <c r="Q33974" s="63"/>
    </row>
    <row r="33975" spans="16:17">
      <c r="P33975" s="63"/>
      <c r="Q33975" s="63"/>
    </row>
    <row r="33976" spans="16:17">
      <c r="P33976" s="63"/>
      <c r="Q33976" s="63"/>
    </row>
    <row r="33977" spans="16:17">
      <c r="P33977" s="63"/>
      <c r="Q33977" s="63"/>
    </row>
    <row r="33978" spans="16:17">
      <c r="P33978" s="63"/>
      <c r="Q33978" s="63"/>
    </row>
    <row r="33979" spans="16:17">
      <c r="P33979" s="63"/>
      <c r="Q33979" s="63"/>
    </row>
    <row r="33980" spans="16:17">
      <c r="P33980" s="63"/>
      <c r="Q33980" s="63"/>
    </row>
    <row r="33981" spans="16:17">
      <c r="P33981" s="63"/>
      <c r="Q33981" s="63"/>
    </row>
    <row r="33982" spans="16:17">
      <c r="P33982" s="63"/>
      <c r="Q33982" s="63"/>
    </row>
    <row r="33983" spans="16:17">
      <c r="P33983" s="63"/>
      <c r="Q33983" s="63"/>
    </row>
    <row r="33984" spans="16:17">
      <c r="P33984" s="63"/>
      <c r="Q33984" s="63"/>
    </row>
    <row r="33985" spans="16:17">
      <c r="P33985" s="63"/>
      <c r="Q33985" s="63"/>
    </row>
    <row r="33986" spans="16:17">
      <c r="P33986" s="63"/>
      <c r="Q33986" s="63"/>
    </row>
    <row r="33987" spans="16:17">
      <c r="P33987" s="63"/>
      <c r="Q33987" s="63"/>
    </row>
    <row r="33988" spans="16:17">
      <c r="P33988" s="63"/>
      <c r="Q33988" s="63"/>
    </row>
    <row r="33989" spans="16:17">
      <c r="P33989" s="63"/>
      <c r="Q33989" s="63"/>
    </row>
    <row r="33990" spans="16:17">
      <c r="P33990" s="63"/>
      <c r="Q33990" s="63"/>
    </row>
    <row r="33991" spans="16:17">
      <c r="P33991" s="63"/>
      <c r="Q33991" s="63"/>
    </row>
    <row r="33992" spans="16:17">
      <c r="P33992" s="63"/>
      <c r="Q33992" s="63"/>
    </row>
    <row r="33993" spans="16:17">
      <c r="P33993" s="63"/>
      <c r="Q33993" s="63"/>
    </row>
    <row r="33994" spans="16:17">
      <c r="P33994" s="63"/>
      <c r="Q33994" s="63"/>
    </row>
    <row r="33995" spans="16:17">
      <c r="P33995" s="63"/>
      <c r="Q33995" s="63"/>
    </row>
    <row r="33996" spans="16:17">
      <c r="P33996" s="63"/>
      <c r="Q33996" s="63"/>
    </row>
    <row r="33997" spans="16:17">
      <c r="P33997" s="63"/>
      <c r="Q33997" s="63"/>
    </row>
    <row r="33998" spans="16:17">
      <c r="P33998" s="63"/>
      <c r="Q33998" s="63"/>
    </row>
    <row r="33999" spans="16:17">
      <c r="P33999" s="63"/>
      <c r="Q33999" s="63"/>
    </row>
    <row r="34000" spans="16:17">
      <c r="P34000" s="63"/>
      <c r="Q34000" s="63"/>
    </row>
    <row r="34001" spans="16:17">
      <c r="P34001" s="63"/>
      <c r="Q34001" s="63"/>
    </row>
    <row r="34002" spans="16:17">
      <c r="P34002" s="63"/>
      <c r="Q34002" s="63"/>
    </row>
    <row r="34003" spans="16:17">
      <c r="P34003" s="63"/>
      <c r="Q34003" s="63"/>
    </row>
    <row r="34004" spans="16:17">
      <c r="P34004" s="63"/>
      <c r="Q34004" s="63"/>
    </row>
    <row r="34005" spans="16:17">
      <c r="P34005" s="63"/>
      <c r="Q34005" s="63"/>
    </row>
    <row r="34006" spans="16:17">
      <c r="P34006" s="63"/>
      <c r="Q34006" s="63"/>
    </row>
    <row r="34007" spans="16:17">
      <c r="P34007" s="63"/>
      <c r="Q34007" s="63"/>
    </row>
    <row r="34008" spans="16:17">
      <c r="P34008" s="63"/>
      <c r="Q34008" s="63"/>
    </row>
    <row r="34009" spans="16:17">
      <c r="P34009" s="63"/>
      <c r="Q34009" s="63"/>
    </row>
    <row r="34010" spans="16:17">
      <c r="P34010" s="63"/>
      <c r="Q34010" s="63"/>
    </row>
    <row r="34011" spans="16:17">
      <c r="P34011" s="63"/>
      <c r="Q34011" s="63"/>
    </row>
    <row r="34012" spans="16:17">
      <c r="P34012" s="63"/>
      <c r="Q34012" s="63"/>
    </row>
    <row r="34013" spans="16:17">
      <c r="P34013" s="63"/>
      <c r="Q34013" s="63"/>
    </row>
    <row r="34014" spans="16:17">
      <c r="P34014" s="63"/>
      <c r="Q34014" s="63"/>
    </row>
    <row r="34015" spans="16:17">
      <c r="P34015" s="63"/>
      <c r="Q34015" s="63"/>
    </row>
    <row r="34016" spans="16:17">
      <c r="P34016" s="63"/>
      <c r="Q34016" s="63"/>
    </row>
    <row r="34017" spans="16:17">
      <c r="P34017" s="63"/>
      <c r="Q34017" s="63"/>
    </row>
    <row r="34018" spans="16:17">
      <c r="P34018" s="63"/>
      <c r="Q34018" s="63"/>
    </row>
    <row r="34019" spans="16:17">
      <c r="P34019" s="63"/>
      <c r="Q34019" s="63"/>
    </row>
    <row r="34020" spans="16:17">
      <c r="P34020" s="63"/>
      <c r="Q34020" s="63"/>
    </row>
    <row r="34021" spans="16:17">
      <c r="P34021" s="63"/>
      <c r="Q34021" s="63"/>
    </row>
    <row r="34022" spans="16:17">
      <c r="P34022" s="63"/>
      <c r="Q34022" s="63"/>
    </row>
    <row r="34023" spans="16:17">
      <c r="P34023" s="63"/>
      <c r="Q34023" s="63"/>
    </row>
    <row r="34024" spans="16:17">
      <c r="P34024" s="63"/>
      <c r="Q34024" s="63"/>
    </row>
    <row r="34025" spans="16:17">
      <c r="P34025" s="63"/>
      <c r="Q34025" s="63"/>
    </row>
    <row r="34026" spans="16:17">
      <c r="P34026" s="63"/>
      <c r="Q34026" s="63"/>
    </row>
    <row r="34027" spans="16:17">
      <c r="P34027" s="63"/>
      <c r="Q34027" s="63"/>
    </row>
    <row r="34028" spans="16:17">
      <c r="P34028" s="63"/>
      <c r="Q34028" s="63"/>
    </row>
    <row r="34029" spans="16:17">
      <c r="P34029" s="63"/>
      <c r="Q34029" s="63"/>
    </row>
    <row r="34030" spans="16:17">
      <c r="P34030" s="63"/>
      <c r="Q34030" s="63"/>
    </row>
    <row r="34031" spans="16:17">
      <c r="P34031" s="63"/>
      <c r="Q34031" s="63"/>
    </row>
    <row r="34032" spans="16:17">
      <c r="P34032" s="63"/>
      <c r="Q34032" s="63"/>
    </row>
    <row r="34033" spans="16:17">
      <c r="P34033" s="63"/>
      <c r="Q34033" s="63"/>
    </row>
    <row r="34034" spans="16:17">
      <c r="P34034" s="63"/>
      <c r="Q34034" s="63"/>
    </row>
    <row r="34035" spans="16:17">
      <c r="P34035" s="63"/>
      <c r="Q34035" s="63"/>
    </row>
    <row r="34036" spans="16:17">
      <c r="P34036" s="63"/>
      <c r="Q34036" s="63"/>
    </row>
    <row r="34037" spans="16:17">
      <c r="P34037" s="63"/>
      <c r="Q34037" s="63"/>
    </row>
    <row r="34038" spans="16:17">
      <c r="P34038" s="63"/>
      <c r="Q34038" s="63"/>
    </row>
    <row r="34039" spans="16:17">
      <c r="P34039" s="63"/>
      <c r="Q34039" s="63"/>
    </row>
    <row r="34040" spans="16:17">
      <c r="P34040" s="63"/>
      <c r="Q34040" s="63"/>
    </row>
    <row r="34041" spans="16:17">
      <c r="P34041" s="63"/>
      <c r="Q34041" s="63"/>
    </row>
    <row r="34042" spans="16:17">
      <c r="P34042" s="63"/>
      <c r="Q34042" s="63"/>
    </row>
    <row r="34043" spans="16:17">
      <c r="P34043" s="63"/>
      <c r="Q34043" s="63"/>
    </row>
    <row r="34044" spans="16:17">
      <c r="P34044" s="63"/>
      <c r="Q34044" s="63"/>
    </row>
    <row r="34045" spans="16:17">
      <c r="P34045" s="63"/>
      <c r="Q34045" s="63"/>
    </row>
    <row r="34046" spans="16:17">
      <c r="P34046" s="63"/>
      <c r="Q34046" s="63"/>
    </row>
    <row r="34047" spans="16:17">
      <c r="P34047" s="63"/>
      <c r="Q34047" s="63"/>
    </row>
    <row r="34048" spans="16:17">
      <c r="P34048" s="63"/>
      <c r="Q34048" s="63"/>
    </row>
    <row r="34049" spans="16:17">
      <c r="P34049" s="63"/>
      <c r="Q34049" s="63"/>
    </row>
    <row r="34050" spans="16:17">
      <c r="P34050" s="63"/>
      <c r="Q34050" s="63"/>
    </row>
    <row r="34051" spans="16:17">
      <c r="P34051" s="63"/>
      <c r="Q34051" s="63"/>
    </row>
    <row r="34052" spans="16:17">
      <c r="P34052" s="63"/>
      <c r="Q34052" s="63"/>
    </row>
    <row r="34053" spans="16:17">
      <c r="P34053" s="63"/>
      <c r="Q34053" s="63"/>
    </row>
    <row r="34054" spans="16:17">
      <c r="P34054" s="63"/>
      <c r="Q34054" s="63"/>
    </row>
    <row r="34055" spans="16:17">
      <c r="P34055" s="63"/>
      <c r="Q34055" s="63"/>
    </row>
    <row r="34056" spans="16:17">
      <c r="P34056" s="63"/>
      <c r="Q34056" s="63"/>
    </row>
    <row r="34057" spans="16:17">
      <c r="P34057" s="63"/>
      <c r="Q34057" s="63"/>
    </row>
    <row r="34058" spans="16:17">
      <c r="P34058" s="63"/>
      <c r="Q34058" s="63"/>
    </row>
    <row r="34059" spans="16:17">
      <c r="P34059" s="63"/>
      <c r="Q34059" s="63"/>
    </row>
    <row r="34060" spans="16:17">
      <c r="P34060" s="63"/>
      <c r="Q34060" s="63"/>
    </row>
    <row r="34061" spans="16:17">
      <c r="P34061" s="63"/>
      <c r="Q34061" s="63"/>
    </row>
    <row r="34062" spans="16:17">
      <c r="P34062" s="63"/>
      <c r="Q34062" s="63"/>
    </row>
    <row r="34063" spans="16:17">
      <c r="P34063" s="63"/>
      <c r="Q34063" s="63"/>
    </row>
    <row r="34064" spans="16:17">
      <c r="P34064" s="63"/>
      <c r="Q34064" s="63"/>
    </row>
    <row r="34065" spans="16:17">
      <c r="P34065" s="63"/>
      <c r="Q34065" s="63"/>
    </row>
    <row r="34066" spans="16:17">
      <c r="P34066" s="63"/>
      <c r="Q34066" s="63"/>
    </row>
    <row r="34067" spans="16:17">
      <c r="P34067" s="63"/>
      <c r="Q34067" s="63"/>
    </row>
    <row r="34068" spans="16:17">
      <c r="P34068" s="63"/>
      <c r="Q34068" s="63"/>
    </row>
    <row r="34069" spans="16:17">
      <c r="P34069" s="63"/>
      <c r="Q34069" s="63"/>
    </row>
    <row r="34070" spans="16:17">
      <c r="P34070" s="63"/>
      <c r="Q34070" s="63"/>
    </row>
    <row r="34071" spans="16:17">
      <c r="P34071" s="63"/>
      <c r="Q34071" s="63"/>
    </row>
    <row r="34072" spans="16:17">
      <c r="P34072" s="63"/>
      <c r="Q34072" s="63"/>
    </row>
    <row r="34073" spans="16:17">
      <c r="P34073" s="63"/>
      <c r="Q34073" s="63"/>
    </row>
    <row r="34074" spans="16:17">
      <c r="P34074" s="63"/>
      <c r="Q34074" s="63"/>
    </row>
    <row r="34075" spans="16:17">
      <c r="P34075" s="63"/>
      <c r="Q34075" s="63"/>
    </row>
    <row r="34076" spans="16:17">
      <c r="P34076" s="63"/>
      <c r="Q34076" s="63"/>
    </row>
    <row r="34077" spans="16:17">
      <c r="P34077" s="63"/>
      <c r="Q34077" s="63"/>
    </row>
    <row r="34078" spans="16:17">
      <c r="P34078" s="63"/>
      <c r="Q34078" s="63"/>
    </row>
    <row r="34079" spans="16:17">
      <c r="P34079" s="63"/>
      <c r="Q34079" s="63"/>
    </row>
    <row r="34080" spans="16:17">
      <c r="P34080" s="63"/>
      <c r="Q34080" s="63"/>
    </row>
    <row r="34081" spans="16:17">
      <c r="P34081" s="63"/>
      <c r="Q34081" s="63"/>
    </row>
    <row r="34082" spans="16:17">
      <c r="P34082" s="63"/>
      <c r="Q34082" s="63"/>
    </row>
    <row r="34083" spans="16:17">
      <c r="P34083" s="63"/>
      <c r="Q34083" s="63"/>
    </row>
    <row r="34084" spans="16:17">
      <c r="P34084" s="63"/>
      <c r="Q34084" s="63"/>
    </row>
    <row r="34085" spans="16:17">
      <c r="P34085" s="63"/>
      <c r="Q34085" s="63"/>
    </row>
    <row r="34086" spans="16:17">
      <c r="P34086" s="63"/>
      <c r="Q34086" s="63"/>
    </row>
    <row r="34087" spans="16:17">
      <c r="P34087" s="63"/>
      <c r="Q34087" s="63"/>
    </row>
    <row r="34088" spans="16:17">
      <c r="P34088" s="63"/>
      <c r="Q34088" s="63"/>
    </row>
    <row r="34089" spans="16:17">
      <c r="P34089" s="63"/>
      <c r="Q34089" s="63"/>
    </row>
    <row r="34090" spans="16:17">
      <c r="P34090" s="63"/>
      <c r="Q34090" s="63"/>
    </row>
    <row r="34091" spans="16:17">
      <c r="P34091" s="63"/>
      <c r="Q34091" s="63"/>
    </row>
    <row r="34092" spans="16:17">
      <c r="P34092" s="63"/>
      <c r="Q34092" s="63"/>
    </row>
    <row r="34093" spans="16:17">
      <c r="P34093" s="63"/>
      <c r="Q34093" s="63"/>
    </row>
    <row r="34094" spans="16:17">
      <c r="P34094" s="63"/>
      <c r="Q34094" s="63"/>
    </row>
    <row r="34095" spans="16:17">
      <c r="P34095" s="63"/>
      <c r="Q34095" s="63"/>
    </row>
    <row r="34096" spans="16:17">
      <c r="P34096" s="63"/>
      <c r="Q34096" s="63"/>
    </row>
    <row r="34097" spans="16:17">
      <c r="P34097" s="63"/>
      <c r="Q34097" s="63"/>
    </row>
    <row r="34098" spans="16:17">
      <c r="P34098" s="63"/>
      <c r="Q34098" s="63"/>
    </row>
    <row r="34099" spans="16:17">
      <c r="P34099" s="63"/>
      <c r="Q34099" s="63"/>
    </row>
    <row r="34100" spans="16:17">
      <c r="P34100" s="63"/>
      <c r="Q34100" s="63"/>
    </row>
    <row r="34101" spans="16:17">
      <c r="P34101" s="63"/>
      <c r="Q34101" s="63"/>
    </row>
    <row r="34102" spans="16:17">
      <c r="P34102" s="63"/>
      <c r="Q34102" s="63"/>
    </row>
    <row r="34103" spans="16:17">
      <c r="P34103" s="63"/>
      <c r="Q34103" s="63"/>
    </row>
    <row r="34104" spans="16:17">
      <c r="P34104" s="63"/>
      <c r="Q34104" s="63"/>
    </row>
    <row r="34105" spans="16:17">
      <c r="P34105" s="63"/>
      <c r="Q34105" s="63"/>
    </row>
    <row r="34106" spans="16:17">
      <c r="P34106" s="63"/>
      <c r="Q34106" s="63"/>
    </row>
    <row r="34107" spans="16:17">
      <c r="P34107" s="63"/>
      <c r="Q34107" s="63"/>
    </row>
    <row r="34108" spans="16:17">
      <c r="P34108" s="63"/>
      <c r="Q34108" s="63"/>
    </row>
    <row r="34109" spans="16:17">
      <c r="P34109" s="63"/>
      <c r="Q34109" s="63"/>
    </row>
    <row r="34110" spans="16:17">
      <c r="P34110" s="63"/>
      <c r="Q34110" s="63"/>
    </row>
    <row r="34111" spans="16:17">
      <c r="P34111" s="63"/>
      <c r="Q34111" s="63"/>
    </row>
    <row r="34112" spans="16:17">
      <c r="P34112" s="63"/>
      <c r="Q34112" s="63"/>
    </row>
    <row r="34113" spans="16:17">
      <c r="P34113" s="63"/>
      <c r="Q34113" s="63"/>
    </row>
    <row r="34114" spans="16:17">
      <c r="P34114" s="63"/>
      <c r="Q34114" s="63"/>
    </row>
    <row r="34115" spans="16:17">
      <c r="P34115" s="63"/>
      <c r="Q34115" s="63"/>
    </row>
    <row r="34116" spans="16:17">
      <c r="P34116" s="63"/>
      <c r="Q34116" s="63"/>
    </row>
    <row r="34117" spans="16:17">
      <c r="P34117" s="63"/>
      <c r="Q34117" s="63"/>
    </row>
    <row r="34118" spans="16:17">
      <c r="P34118" s="63"/>
      <c r="Q34118" s="63"/>
    </row>
    <row r="34119" spans="16:17">
      <c r="P34119" s="63"/>
      <c r="Q34119" s="63"/>
    </row>
    <row r="34120" spans="16:17">
      <c r="P34120" s="63"/>
      <c r="Q34120" s="63"/>
    </row>
    <row r="34121" spans="16:17">
      <c r="P34121" s="63"/>
      <c r="Q34121" s="63"/>
    </row>
    <row r="34122" spans="16:17">
      <c r="P34122" s="63"/>
      <c r="Q34122" s="63"/>
    </row>
    <row r="34123" spans="16:17">
      <c r="P34123" s="63"/>
      <c r="Q34123" s="63"/>
    </row>
    <row r="34124" spans="16:17">
      <c r="P34124" s="63"/>
      <c r="Q34124" s="63"/>
    </row>
    <row r="34125" spans="16:17">
      <c r="P34125" s="63"/>
      <c r="Q34125" s="63"/>
    </row>
    <row r="34126" spans="16:17">
      <c r="P34126" s="63"/>
      <c r="Q34126" s="63"/>
    </row>
    <row r="34127" spans="16:17">
      <c r="P34127" s="63"/>
      <c r="Q34127" s="63"/>
    </row>
    <row r="34128" spans="16:17">
      <c r="P34128" s="63"/>
      <c r="Q34128" s="63"/>
    </row>
    <row r="34129" spans="16:17">
      <c r="P34129" s="63"/>
      <c r="Q34129" s="63"/>
    </row>
    <row r="34130" spans="16:17">
      <c r="P34130" s="63"/>
      <c r="Q34130" s="63"/>
    </row>
    <row r="34131" spans="16:17">
      <c r="P34131" s="63"/>
      <c r="Q34131" s="63"/>
    </row>
    <row r="34132" spans="16:17">
      <c r="P34132" s="63"/>
      <c r="Q34132" s="63"/>
    </row>
    <row r="34133" spans="16:17">
      <c r="P34133" s="63"/>
      <c r="Q34133" s="63"/>
    </row>
    <row r="34134" spans="16:17">
      <c r="P34134" s="63"/>
      <c r="Q34134" s="63"/>
    </row>
    <row r="34135" spans="16:17">
      <c r="P34135" s="63"/>
      <c r="Q34135" s="63"/>
    </row>
    <row r="34136" spans="16:17">
      <c r="P34136" s="63"/>
      <c r="Q34136" s="63"/>
    </row>
    <row r="34137" spans="16:17">
      <c r="P34137" s="63"/>
      <c r="Q34137" s="63"/>
    </row>
    <row r="34138" spans="16:17">
      <c r="P34138" s="63"/>
      <c r="Q34138" s="63"/>
    </row>
    <row r="34139" spans="16:17">
      <c r="P34139" s="63"/>
      <c r="Q34139" s="63"/>
    </row>
    <row r="34140" spans="16:17">
      <c r="P34140" s="63"/>
      <c r="Q34140" s="63"/>
    </row>
    <row r="34141" spans="16:17">
      <c r="P34141" s="63"/>
      <c r="Q34141" s="63"/>
    </row>
    <row r="34142" spans="16:17">
      <c r="P34142" s="63"/>
      <c r="Q34142" s="63"/>
    </row>
    <row r="34143" spans="16:17">
      <c r="P34143" s="63"/>
      <c r="Q34143" s="63"/>
    </row>
    <row r="34144" spans="16:17">
      <c r="P34144" s="63"/>
      <c r="Q34144" s="63"/>
    </row>
    <row r="34145" spans="16:17">
      <c r="P34145" s="63"/>
      <c r="Q34145" s="63"/>
    </row>
    <row r="34146" spans="16:17">
      <c r="P34146" s="63"/>
      <c r="Q34146" s="63"/>
    </row>
    <row r="34147" spans="16:17">
      <c r="P34147" s="63"/>
      <c r="Q34147" s="63"/>
    </row>
    <row r="34148" spans="16:17">
      <c r="P34148" s="63"/>
      <c r="Q34148" s="63"/>
    </row>
    <row r="34149" spans="16:17">
      <c r="P34149" s="63"/>
      <c r="Q34149" s="63"/>
    </row>
    <row r="34150" spans="16:17">
      <c r="P34150" s="63"/>
      <c r="Q34150" s="63"/>
    </row>
    <row r="34151" spans="16:17">
      <c r="P34151" s="63"/>
      <c r="Q34151" s="63"/>
    </row>
    <row r="34152" spans="16:17">
      <c r="P34152" s="63"/>
      <c r="Q34152" s="63"/>
    </row>
    <row r="34153" spans="16:17">
      <c r="P34153" s="63"/>
      <c r="Q34153" s="63"/>
    </row>
    <row r="34154" spans="16:17">
      <c r="P34154" s="63"/>
      <c r="Q34154" s="63"/>
    </row>
    <row r="34155" spans="16:17">
      <c r="P34155" s="63"/>
      <c r="Q34155" s="63"/>
    </row>
    <row r="34156" spans="16:17">
      <c r="P34156" s="63"/>
      <c r="Q34156" s="63"/>
    </row>
    <row r="34157" spans="16:17">
      <c r="P34157" s="63"/>
      <c r="Q34157" s="63"/>
    </row>
    <row r="34158" spans="16:17">
      <c r="P34158" s="63"/>
      <c r="Q34158" s="63"/>
    </row>
    <row r="34159" spans="16:17">
      <c r="P34159" s="63"/>
      <c r="Q34159" s="63"/>
    </row>
    <row r="34160" spans="16:17">
      <c r="P34160" s="63"/>
      <c r="Q34160" s="63"/>
    </row>
    <row r="34161" spans="16:17">
      <c r="P34161" s="63"/>
      <c r="Q34161" s="63"/>
    </row>
    <row r="34162" spans="16:17">
      <c r="P34162" s="63"/>
      <c r="Q34162" s="63"/>
    </row>
    <row r="34163" spans="16:17">
      <c r="P34163" s="63"/>
      <c r="Q34163" s="63"/>
    </row>
    <row r="34164" spans="16:17">
      <c r="P34164" s="63"/>
      <c r="Q34164" s="63"/>
    </row>
    <row r="34165" spans="16:17">
      <c r="P34165" s="63"/>
      <c r="Q34165" s="63"/>
    </row>
    <row r="34166" spans="16:17">
      <c r="P34166" s="63"/>
      <c r="Q34166" s="63"/>
    </row>
    <row r="34167" spans="16:17">
      <c r="P34167" s="63"/>
      <c r="Q34167" s="63"/>
    </row>
    <row r="34168" spans="16:17">
      <c r="P34168" s="63"/>
      <c r="Q34168" s="63"/>
    </row>
    <row r="34169" spans="16:17">
      <c r="P34169" s="63"/>
      <c r="Q34169" s="63"/>
    </row>
    <row r="34170" spans="16:17">
      <c r="P34170" s="63"/>
      <c r="Q34170" s="63"/>
    </row>
    <row r="34171" spans="16:17">
      <c r="P34171" s="63"/>
      <c r="Q34171" s="63"/>
    </row>
    <row r="34172" spans="16:17">
      <c r="P34172" s="63"/>
      <c r="Q34172" s="63"/>
    </row>
    <row r="34173" spans="16:17">
      <c r="P34173" s="63"/>
      <c r="Q34173" s="63"/>
    </row>
    <row r="34174" spans="16:17">
      <c r="P34174" s="63"/>
      <c r="Q34174" s="63"/>
    </row>
    <row r="34175" spans="16:17">
      <c r="P34175" s="63"/>
      <c r="Q34175" s="63"/>
    </row>
    <row r="34176" spans="16:17">
      <c r="P34176" s="63"/>
      <c r="Q34176" s="63"/>
    </row>
    <row r="34177" spans="16:17">
      <c r="P34177" s="63"/>
      <c r="Q34177" s="63"/>
    </row>
    <row r="34178" spans="16:17">
      <c r="P34178" s="63"/>
      <c r="Q34178" s="63"/>
    </row>
    <row r="34179" spans="16:17">
      <c r="P34179" s="63"/>
      <c r="Q34179" s="63"/>
    </row>
    <row r="34180" spans="16:17">
      <c r="P34180" s="63"/>
      <c r="Q34180" s="63"/>
    </row>
    <row r="34181" spans="16:17">
      <c r="P34181" s="63"/>
      <c r="Q34181" s="63"/>
    </row>
    <row r="34182" spans="16:17">
      <c r="P34182" s="63"/>
      <c r="Q34182" s="63"/>
    </row>
    <row r="34183" spans="16:17">
      <c r="P34183" s="63"/>
      <c r="Q34183" s="63"/>
    </row>
    <row r="34184" spans="16:17">
      <c r="P34184" s="63"/>
      <c r="Q34184" s="63"/>
    </row>
    <row r="34185" spans="16:17">
      <c r="P34185" s="63"/>
      <c r="Q34185" s="63"/>
    </row>
    <row r="34186" spans="16:17">
      <c r="P34186" s="63"/>
      <c r="Q34186" s="63"/>
    </row>
    <row r="34187" spans="16:17">
      <c r="P34187" s="63"/>
      <c r="Q34187" s="63"/>
    </row>
    <row r="34188" spans="16:17">
      <c r="P34188" s="63"/>
      <c r="Q34188" s="63"/>
    </row>
    <row r="34189" spans="16:17">
      <c r="P34189" s="63"/>
      <c r="Q34189" s="63"/>
    </row>
    <row r="34190" spans="16:17">
      <c r="P34190" s="63"/>
      <c r="Q34190" s="63"/>
    </row>
    <row r="34191" spans="16:17">
      <c r="P34191" s="63"/>
      <c r="Q34191" s="63"/>
    </row>
    <row r="34192" spans="16:17">
      <c r="P34192" s="63"/>
      <c r="Q34192" s="63"/>
    </row>
    <row r="34193" spans="16:17">
      <c r="P34193" s="63"/>
      <c r="Q34193" s="63"/>
    </row>
    <row r="34194" spans="16:17">
      <c r="P34194" s="63"/>
      <c r="Q34194" s="63"/>
    </row>
    <row r="34195" spans="16:17">
      <c r="P34195" s="63"/>
      <c r="Q34195" s="63"/>
    </row>
    <row r="34196" spans="16:17">
      <c r="P34196" s="63"/>
      <c r="Q34196" s="63"/>
    </row>
    <row r="34197" spans="16:17">
      <c r="P34197" s="63"/>
      <c r="Q34197" s="63"/>
    </row>
    <row r="34198" spans="16:17">
      <c r="P34198" s="63"/>
      <c r="Q34198" s="63"/>
    </row>
    <row r="34199" spans="16:17">
      <c r="P34199" s="63"/>
      <c r="Q34199" s="63"/>
    </row>
    <row r="34200" spans="16:17">
      <c r="P34200" s="63"/>
      <c r="Q34200" s="63"/>
    </row>
    <row r="34201" spans="16:17">
      <c r="P34201" s="63"/>
      <c r="Q34201" s="63"/>
    </row>
    <row r="34202" spans="16:17">
      <c r="P34202" s="63"/>
      <c r="Q34202" s="63"/>
    </row>
    <row r="34203" spans="16:17">
      <c r="P34203" s="63"/>
      <c r="Q34203" s="63"/>
    </row>
    <row r="34204" spans="16:17">
      <c r="P34204" s="63"/>
      <c r="Q34204" s="63"/>
    </row>
    <row r="34205" spans="16:17">
      <c r="P34205" s="63"/>
      <c r="Q34205" s="63"/>
    </row>
    <row r="34206" spans="16:17">
      <c r="P34206" s="63"/>
      <c r="Q34206" s="63"/>
    </row>
    <row r="34207" spans="16:17">
      <c r="P34207" s="63"/>
      <c r="Q34207" s="63"/>
    </row>
    <row r="34208" spans="16:17">
      <c r="P34208" s="63"/>
      <c r="Q34208" s="63"/>
    </row>
    <row r="34209" spans="16:17">
      <c r="P34209" s="63"/>
      <c r="Q34209" s="63"/>
    </row>
    <row r="34210" spans="16:17">
      <c r="P34210" s="63"/>
      <c r="Q34210" s="63"/>
    </row>
    <row r="34211" spans="16:17">
      <c r="P34211" s="63"/>
      <c r="Q34211" s="63"/>
    </row>
    <row r="34212" spans="16:17">
      <c r="P34212" s="63"/>
      <c r="Q34212" s="63"/>
    </row>
    <row r="34213" spans="16:17">
      <c r="P34213" s="63"/>
      <c r="Q34213" s="63"/>
    </row>
    <row r="34214" spans="16:17">
      <c r="P34214" s="63"/>
      <c r="Q34214" s="63"/>
    </row>
    <row r="34215" spans="16:17">
      <c r="P34215" s="63"/>
      <c r="Q34215" s="63"/>
    </row>
    <row r="34216" spans="16:17">
      <c r="P34216" s="63"/>
      <c r="Q34216" s="63"/>
    </row>
    <row r="34217" spans="16:17">
      <c r="P34217" s="63"/>
      <c r="Q34217" s="63"/>
    </row>
    <row r="34218" spans="16:17">
      <c r="P34218" s="63"/>
      <c r="Q34218" s="63"/>
    </row>
    <row r="34219" spans="16:17">
      <c r="P34219" s="63"/>
      <c r="Q34219" s="63"/>
    </row>
    <row r="34220" spans="16:17">
      <c r="P34220" s="63"/>
      <c r="Q34220" s="63"/>
    </row>
    <row r="34221" spans="16:17">
      <c r="P34221" s="63"/>
      <c r="Q34221" s="63"/>
    </row>
    <row r="34222" spans="16:17">
      <c r="P34222" s="63"/>
      <c r="Q34222" s="63"/>
    </row>
    <row r="34223" spans="16:17">
      <c r="P34223" s="63"/>
      <c r="Q34223" s="63"/>
    </row>
    <row r="34224" spans="16:17">
      <c r="P34224" s="63"/>
      <c r="Q34224" s="63"/>
    </row>
    <row r="34225" spans="16:17">
      <c r="P34225" s="63"/>
      <c r="Q34225" s="63"/>
    </row>
    <row r="34226" spans="16:17">
      <c r="P34226" s="63"/>
      <c r="Q34226" s="63"/>
    </row>
    <row r="34227" spans="16:17">
      <c r="P34227" s="63"/>
      <c r="Q34227" s="63"/>
    </row>
    <row r="34228" spans="16:17">
      <c r="P34228" s="63"/>
      <c r="Q34228" s="63"/>
    </row>
    <row r="34229" spans="16:17">
      <c r="P34229" s="63"/>
      <c r="Q34229" s="63"/>
    </row>
    <row r="34230" spans="16:17">
      <c r="P34230" s="63"/>
      <c r="Q34230" s="63"/>
    </row>
    <row r="34231" spans="16:17">
      <c r="P34231" s="63"/>
      <c r="Q34231" s="63"/>
    </row>
    <row r="34232" spans="16:17">
      <c r="P34232" s="63"/>
      <c r="Q34232" s="63"/>
    </row>
    <row r="34233" spans="16:17">
      <c r="P34233" s="63"/>
      <c r="Q34233" s="63"/>
    </row>
    <row r="34234" spans="16:17">
      <c r="P34234" s="63"/>
      <c r="Q34234" s="63"/>
    </row>
    <row r="34235" spans="16:17">
      <c r="P34235" s="63"/>
      <c r="Q34235" s="63"/>
    </row>
    <row r="34236" spans="16:17">
      <c r="P34236" s="63"/>
      <c r="Q34236" s="63"/>
    </row>
    <row r="34237" spans="16:17">
      <c r="P34237" s="63"/>
      <c r="Q34237" s="63"/>
    </row>
    <row r="34238" spans="16:17">
      <c r="P34238" s="63"/>
      <c r="Q34238" s="63"/>
    </row>
    <row r="34239" spans="16:17">
      <c r="P34239" s="63"/>
      <c r="Q34239" s="63"/>
    </row>
    <row r="34240" spans="16:17">
      <c r="P34240" s="63"/>
      <c r="Q34240" s="63"/>
    </row>
    <row r="34241" spans="16:17">
      <c r="P34241" s="63"/>
      <c r="Q34241" s="63"/>
    </row>
    <row r="34242" spans="16:17">
      <c r="P34242" s="63"/>
      <c r="Q34242" s="63"/>
    </row>
    <row r="34243" spans="16:17">
      <c r="P34243" s="63"/>
      <c r="Q34243" s="63"/>
    </row>
    <row r="34244" spans="16:17">
      <c r="P34244" s="63"/>
      <c r="Q34244" s="63"/>
    </row>
    <row r="34245" spans="16:17">
      <c r="P34245" s="63"/>
      <c r="Q34245" s="63"/>
    </row>
    <row r="34246" spans="16:17">
      <c r="P34246" s="63"/>
      <c r="Q34246" s="63"/>
    </row>
    <row r="34247" spans="16:17">
      <c r="P34247" s="63"/>
      <c r="Q34247" s="63"/>
    </row>
    <row r="34248" spans="16:17">
      <c r="P34248" s="63"/>
      <c r="Q34248" s="63"/>
    </row>
    <row r="34249" spans="16:17">
      <c r="P34249" s="63"/>
      <c r="Q34249" s="63"/>
    </row>
    <row r="34250" spans="16:17">
      <c r="P34250" s="63"/>
      <c r="Q34250" s="63"/>
    </row>
    <row r="34251" spans="16:17">
      <c r="P34251" s="63"/>
      <c r="Q34251" s="63"/>
    </row>
    <row r="34252" spans="16:17">
      <c r="P34252" s="63"/>
      <c r="Q34252" s="63"/>
    </row>
    <row r="34253" spans="16:17">
      <c r="P34253" s="63"/>
      <c r="Q34253" s="63"/>
    </row>
    <row r="34254" spans="16:17">
      <c r="P34254" s="63"/>
      <c r="Q34254" s="63"/>
    </row>
    <row r="34255" spans="16:17">
      <c r="P34255" s="63"/>
      <c r="Q34255" s="63"/>
    </row>
    <row r="34256" spans="16:17">
      <c r="P34256" s="63"/>
      <c r="Q34256" s="63"/>
    </row>
    <row r="34257" spans="16:17">
      <c r="P34257" s="63"/>
      <c r="Q34257" s="63"/>
    </row>
    <row r="34258" spans="16:17">
      <c r="P34258" s="63"/>
      <c r="Q34258" s="63"/>
    </row>
    <row r="34259" spans="16:17">
      <c r="P34259" s="63"/>
      <c r="Q34259" s="63"/>
    </row>
    <row r="34260" spans="16:17">
      <c r="P34260" s="63"/>
      <c r="Q34260" s="63"/>
    </row>
    <row r="34261" spans="16:17">
      <c r="P34261" s="63"/>
      <c r="Q34261" s="63"/>
    </row>
    <row r="34262" spans="16:17">
      <c r="P34262" s="63"/>
      <c r="Q34262" s="63"/>
    </row>
    <row r="34263" spans="16:17">
      <c r="P34263" s="63"/>
      <c r="Q34263" s="63"/>
    </row>
    <row r="34264" spans="16:17">
      <c r="P34264" s="63"/>
      <c r="Q34264" s="63"/>
    </row>
    <row r="34265" spans="16:17">
      <c r="P34265" s="63"/>
      <c r="Q34265" s="63"/>
    </row>
    <row r="34266" spans="16:17">
      <c r="P34266" s="63"/>
      <c r="Q34266" s="63"/>
    </row>
    <row r="34267" spans="16:17">
      <c r="P34267" s="63"/>
      <c r="Q34267" s="63"/>
    </row>
    <row r="34268" spans="16:17">
      <c r="P34268" s="63"/>
      <c r="Q34268" s="63"/>
    </row>
    <row r="34269" spans="16:17">
      <c r="P34269" s="63"/>
      <c r="Q34269" s="63"/>
    </row>
    <row r="34270" spans="16:17">
      <c r="P34270" s="63"/>
      <c r="Q34270" s="63"/>
    </row>
    <row r="34271" spans="16:17">
      <c r="P34271" s="63"/>
      <c r="Q34271" s="63"/>
    </row>
    <row r="34272" spans="16:17">
      <c r="P34272" s="63"/>
      <c r="Q34272" s="63"/>
    </row>
    <row r="34273" spans="16:17">
      <c r="P34273" s="63"/>
      <c r="Q34273" s="63"/>
    </row>
    <row r="34274" spans="16:17">
      <c r="P34274" s="63"/>
      <c r="Q34274" s="63"/>
    </row>
    <row r="34275" spans="16:17">
      <c r="P34275" s="63"/>
      <c r="Q34275" s="63"/>
    </row>
    <row r="34276" spans="16:17">
      <c r="P34276" s="63"/>
      <c r="Q34276" s="63"/>
    </row>
    <row r="34277" spans="16:17">
      <c r="P34277" s="63"/>
      <c r="Q34277" s="63"/>
    </row>
    <row r="34278" spans="16:17">
      <c r="P34278" s="63"/>
      <c r="Q34278" s="63"/>
    </row>
    <row r="34279" spans="16:17">
      <c r="P34279" s="63"/>
      <c r="Q34279" s="63"/>
    </row>
    <row r="34280" spans="16:17">
      <c r="P34280" s="63"/>
      <c r="Q34280" s="63"/>
    </row>
    <row r="34281" spans="16:17">
      <c r="P34281" s="63"/>
      <c r="Q34281" s="63"/>
    </row>
    <row r="34282" spans="16:17">
      <c r="P34282" s="63"/>
      <c r="Q34282" s="63"/>
    </row>
    <row r="34283" spans="16:17">
      <c r="P34283" s="63"/>
      <c r="Q34283" s="63"/>
    </row>
    <row r="34284" spans="16:17">
      <c r="P34284" s="63"/>
      <c r="Q34284" s="63"/>
    </row>
    <row r="34285" spans="16:17">
      <c r="P34285" s="63"/>
      <c r="Q34285" s="63"/>
    </row>
    <row r="34286" spans="16:17">
      <c r="P34286" s="63"/>
      <c r="Q34286" s="63"/>
    </row>
    <row r="34287" spans="16:17">
      <c r="P34287" s="63"/>
      <c r="Q34287" s="63"/>
    </row>
    <row r="34288" spans="16:17">
      <c r="P34288" s="63"/>
      <c r="Q34288" s="63"/>
    </row>
    <row r="34289" spans="16:17">
      <c r="P34289" s="63"/>
      <c r="Q34289" s="63"/>
    </row>
    <row r="34290" spans="16:17">
      <c r="P34290" s="63"/>
      <c r="Q34290" s="63"/>
    </row>
    <row r="34291" spans="16:17">
      <c r="P34291" s="63"/>
      <c r="Q34291" s="63"/>
    </row>
    <row r="34292" spans="16:17">
      <c r="P34292" s="63"/>
      <c r="Q34292" s="63"/>
    </row>
    <row r="34293" spans="16:17">
      <c r="P34293" s="63"/>
      <c r="Q34293" s="63"/>
    </row>
    <row r="34294" spans="16:17">
      <c r="P34294" s="63"/>
      <c r="Q34294" s="63"/>
    </row>
    <row r="34295" spans="16:17">
      <c r="P34295" s="63"/>
      <c r="Q34295" s="63"/>
    </row>
    <row r="34296" spans="16:17">
      <c r="P34296" s="63"/>
      <c r="Q34296" s="63"/>
    </row>
    <row r="34297" spans="16:17">
      <c r="P34297" s="63"/>
      <c r="Q34297" s="63"/>
    </row>
    <row r="34298" spans="16:17">
      <c r="P34298" s="63"/>
      <c r="Q34298" s="63"/>
    </row>
    <row r="34299" spans="16:17">
      <c r="P34299" s="63"/>
      <c r="Q34299" s="63"/>
    </row>
    <row r="34300" spans="16:17">
      <c r="P34300" s="63"/>
      <c r="Q34300" s="63"/>
    </row>
    <row r="34301" spans="16:17">
      <c r="P34301" s="63"/>
      <c r="Q34301" s="63"/>
    </row>
    <row r="34302" spans="16:17">
      <c r="P34302" s="63"/>
      <c r="Q34302" s="63"/>
    </row>
    <row r="34303" spans="16:17">
      <c r="P34303" s="63"/>
      <c r="Q34303" s="63"/>
    </row>
    <row r="34304" spans="16:17">
      <c r="P34304" s="63"/>
      <c r="Q34304" s="63"/>
    </row>
    <row r="34305" spans="16:17">
      <c r="P34305" s="63"/>
      <c r="Q34305" s="63"/>
    </row>
    <row r="34306" spans="16:17">
      <c r="P34306" s="63"/>
      <c r="Q34306" s="63"/>
    </row>
    <row r="34307" spans="16:17">
      <c r="P34307" s="63"/>
      <c r="Q34307" s="63"/>
    </row>
    <row r="34308" spans="16:17">
      <c r="P34308" s="63"/>
      <c r="Q34308" s="63"/>
    </row>
    <row r="34309" spans="16:17">
      <c r="P34309" s="63"/>
      <c r="Q34309" s="63"/>
    </row>
    <row r="34310" spans="16:17">
      <c r="P34310" s="63"/>
      <c r="Q34310" s="63"/>
    </row>
    <row r="34311" spans="16:17">
      <c r="P34311" s="63"/>
      <c r="Q34311" s="63"/>
    </row>
    <row r="34312" spans="16:17">
      <c r="P34312" s="63"/>
      <c r="Q34312" s="63"/>
    </row>
    <row r="34313" spans="16:17">
      <c r="P34313" s="63"/>
      <c r="Q34313" s="63"/>
    </row>
    <row r="34314" spans="16:17">
      <c r="P34314" s="63"/>
      <c r="Q34314" s="63"/>
    </row>
    <row r="34315" spans="16:17">
      <c r="P34315" s="63"/>
      <c r="Q34315" s="63"/>
    </row>
    <row r="34316" spans="16:17">
      <c r="P34316" s="63"/>
      <c r="Q34316" s="63"/>
    </row>
    <row r="34317" spans="16:17">
      <c r="P34317" s="63"/>
      <c r="Q34317" s="63"/>
    </row>
    <row r="34318" spans="16:17">
      <c r="P34318" s="63"/>
      <c r="Q34318" s="63"/>
    </row>
    <row r="34319" spans="16:17">
      <c r="P34319" s="63"/>
      <c r="Q34319" s="63"/>
    </row>
    <row r="34320" spans="16:17">
      <c r="P34320" s="63"/>
      <c r="Q34320" s="63"/>
    </row>
    <row r="34321" spans="16:17">
      <c r="P34321" s="63"/>
      <c r="Q34321" s="63"/>
    </row>
    <row r="34322" spans="16:17">
      <c r="P34322" s="63"/>
      <c r="Q34322" s="63"/>
    </row>
    <row r="34323" spans="16:17">
      <c r="P34323" s="63"/>
      <c r="Q34323" s="63"/>
    </row>
    <row r="34324" spans="16:17">
      <c r="P34324" s="63"/>
      <c r="Q34324" s="63"/>
    </row>
    <row r="34325" spans="16:17">
      <c r="P34325" s="63"/>
      <c r="Q34325" s="63"/>
    </row>
    <row r="34326" spans="16:17">
      <c r="P34326" s="63"/>
      <c r="Q34326" s="63"/>
    </row>
    <row r="34327" spans="16:17">
      <c r="P34327" s="63"/>
      <c r="Q34327" s="63"/>
    </row>
    <row r="34328" spans="16:17">
      <c r="P34328" s="63"/>
      <c r="Q34328" s="63"/>
    </row>
    <row r="34329" spans="16:17">
      <c r="P34329" s="63"/>
      <c r="Q34329" s="63"/>
    </row>
    <row r="34330" spans="16:17">
      <c r="P34330" s="63"/>
      <c r="Q34330" s="63"/>
    </row>
    <row r="34331" spans="16:17">
      <c r="P34331" s="63"/>
      <c r="Q34331" s="63"/>
    </row>
    <row r="34332" spans="16:17">
      <c r="P34332" s="63"/>
      <c r="Q34332" s="63"/>
    </row>
    <row r="34333" spans="16:17">
      <c r="P34333" s="63"/>
      <c r="Q34333" s="63"/>
    </row>
    <row r="34334" spans="16:17">
      <c r="P34334" s="63"/>
      <c r="Q34334" s="63"/>
    </row>
    <row r="34335" spans="16:17">
      <c r="P34335" s="63"/>
      <c r="Q34335" s="63"/>
    </row>
    <row r="34336" spans="16:17">
      <c r="P34336" s="63"/>
      <c r="Q34336" s="63"/>
    </row>
    <row r="34337" spans="16:17">
      <c r="P34337" s="63"/>
      <c r="Q34337" s="63"/>
    </row>
    <row r="34338" spans="16:17">
      <c r="P34338" s="63"/>
      <c r="Q34338" s="63"/>
    </row>
    <row r="34339" spans="16:17">
      <c r="P34339" s="63"/>
      <c r="Q34339" s="63"/>
    </row>
    <row r="34340" spans="16:17">
      <c r="P34340" s="63"/>
      <c r="Q34340" s="63"/>
    </row>
    <row r="34341" spans="16:17">
      <c r="P34341" s="63"/>
      <c r="Q34341" s="63"/>
    </row>
    <row r="34342" spans="16:17">
      <c r="P34342" s="63"/>
      <c r="Q34342" s="63"/>
    </row>
    <row r="34343" spans="16:17">
      <c r="P34343" s="63"/>
      <c r="Q34343" s="63"/>
    </row>
    <row r="34344" spans="16:17">
      <c r="P34344" s="63"/>
      <c r="Q34344" s="63"/>
    </row>
    <row r="34345" spans="16:17">
      <c r="P34345" s="63"/>
      <c r="Q34345" s="63"/>
    </row>
    <row r="34346" spans="16:17">
      <c r="P34346" s="63"/>
      <c r="Q34346" s="63"/>
    </row>
    <row r="34347" spans="16:17">
      <c r="P34347" s="63"/>
      <c r="Q34347" s="63"/>
    </row>
    <row r="34348" spans="16:17">
      <c r="P34348" s="63"/>
      <c r="Q34348" s="63"/>
    </row>
    <row r="34349" spans="16:17">
      <c r="P34349" s="63"/>
      <c r="Q34349" s="63"/>
    </row>
    <row r="34350" spans="16:17">
      <c r="P34350" s="63"/>
      <c r="Q34350" s="63"/>
    </row>
    <row r="34351" spans="16:17">
      <c r="P34351" s="63"/>
      <c r="Q34351" s="63"/>
    </row>
    <row r="34352" spans="16:17">
      <c r="P34352" s="63"/>
      <c r="Q34352" s="63"/>
    </row>
    <row r="34353" spans="16:17">
      <c r="P34353" s="63"/>
      <c r="Q34353" s="63"/>
    </row>
    <row r="34354" spans="16:17">
      <c r="P34354" s="63"/>
      <c r="Q34354" s="63"/>
    </row>
    <row r="34355" spans="16:17">
      <c r="P34355" s="63"/>
      <c r="Q34355" s="63"/>
    </row>
    <row r="34356" spans="16:17">
      <c r="P34356" s="63"/>
      <c r="Q34356" s="63"/>
    </row>
    <row r="34357" spans="16:17">
      <c r="P34357" s="63"/>
      <c r="Q34357" s="63"/>
    </row>
    <row r="34358" spans="16:17">
      <c r="P34358" s="63"/>
      <c r="Q34358" s="63"/>
    </row>
    <row r="34359" spans="16:17">
      <c r="P34359" s="63"/>
      <c r="Q34359" s="63"/>
    </row>
    <row r="34360" spans="16:17">
      <c r="P34360" s="63"/>
      <c r="Q34360" s="63"/>
    </row>
    <row r="34361" spans="16:17">
      <c r="P34361" s="63"/>
      <c r="Q34361" s="63"/>
    </row>
    <row r="34362" spans="16:17">
      <c r="P34362" s="63"/>
      <c r="Q34362" s="63"/>
    </row>
    <row r="34363" spans="16:17">
      <c r="P34363" s="63"/>
      <c r="Q34363" s="63"/>
    </row>
    <row r="34364" spans="16:17">
      <c r="P34364" s="63"/>
      <c r="Q34364" s="63"/>
    </row>
    <row r="34365" spans="16:17">
      <c r="P34365" s="63"/>
      <c r="Q34365" s="63"/>
    </row>
    <row r="34366" spans="16:17">
      <c r="P34366" s="63"/>
      <c r="Q34366" s="63"/>
    </row>
    <row r="34367" spans="16:17">
      <c r="P34367" s="63"/>
      <c r="Q34367" s="63"/>
    </row>
    <row r="34368" spans="16:17">
      <c r="P34368" s="63"/>
      <c r="Q34368" s="63"/>
    </row>
    <row r="34369" spans="16:17">
      <c r="P34369" s="63"/>
      <c r="Q34369" s="63"/>
    </row>
    <row r="34370" spans="16:17">
      <c r="P34370" s="63"/>
      <c r="Q34370" s="63"/>
    </row>
    <row r="34371" spans="16:17">
      <c r="P34371" s="63"/>
      <c r="Q34371" s="63"/>
    </row>
    <row r="34372" spans="16:17">
      <c r="P34372" s="63"/>
      <c r="Q34372" s="63"/>
    </row>
    <row r="34373" spans="16:17">
      <c r="P34373" s="63"/>
      <c r="Q34373" s="63"/>
    </row>
    <row r="34374" spans="16:17">
      <c r="P34374" s="63"/>
      <c r="Q34374" s="63"/>
    </row>
    <row r="34375" spans="16:17">
      <c r="P34375" s="63"/>
      <c r="Q34375" s="63"/>
    </row>
    <row r="34376" spans="16:17">
      <c r="P34376" s="63"/>
      <c r="Q34376" s="63"/>
    </row>
    <row r="34377" spans="16:17">
      <c r="P34377" s="63"/>
      <c r="Q34377" s="63"/>
    </row>
    <row r="34378" spans="16:17">
      <c r="P34378" s="63"/>
      <c r="Q34378" s="63"/>
    </row>
    <row r="34379" spans="16:17">
      <c r="P34379" s="63"/>
      <c r="Q34379" s="63"/>
    </row>
    <row r="34380" spans="16:17">
      <c r="P34380" s="63"/>
      <c r="Q34380" s="63"/>
    </row>
    <row r="34381" spans="16:17">
      <c r="P34381" s="63"/>
      <c r="Q34381" s="63"/>
    </row>
    <row r="34382" spans="16:17">
      <c r="P34382" s="63"/>
      <c r="Q34382" s="63"/>
    </row>
    <row r="34383" spans="16:17">
      <c r="P34383" s="63"/>
      <c r="Q34383" s="63"/>
    </row>
    <row r="34384" spans="16:17">
      <c r="P34384" s="63"/>
      <c r="Q34384" s="63"/>
    </row>
    <row r="34385" spans="16:17">
      <c r="P34385" s="63"/>
      <c r="Q34385" s="63"/>
    </row>
    <row r="34386" spans="16:17">
      <c r="P34386" s="63"/>
      <c r="Q34386" s="63"/>
    </row>
    <row r="34387" spans="16:17">
      <c r="P34387" s="63"/>
      <c r="Q34387" s="63"/>
    </row>
    <row r="34388" spans="16:17">
      <c r="P34388" s="63"/>
      <c r="Q34388" s="63"/>
    </row>
    <row r="34389" spans="16:17">
      <c r="P34389" s="63"/>
      <c r="Q34389" s="63"/>
    </row>
    <row r="34390" spans="16:17">
      <c r="P34390" s="63"/>
      <c r="Q34390" s="63"/>
    </row>
    <row r="34391" spans="16:17">
      <c r="P34391" s="63"/>
      <c r="Q34391" s="63"/>
    </row>
    <row r="34392" spans="16:17">
      <c r="P34392" s="63"/>
      <c r="Q34392" s="63"/>
    </row>
    <row r="34393" spans="16:17">
      <c r="P34393" s="63"/>
      <c r="Q34393" s="63"/>
    </row>
    <row r="34394" spans="16:17">
      <c r="P34394" s="63"/>
      <c r="Q34394" s="63"/>
    </row>
    <row r="34395" spans="16:17">
      <c r="P34395" s="63"/>
      <c r="Q34395" s="63"/>
    </row>
    <row r="34396" spans="16:17">
      <c r="P34396" s="63"/>
      <c r="Q34396" s="63"/>
    </row>
    <row r="34397" spans="16:17">
      <c r="P34397" s="63"/>
      <c r="Q34397" s="63"/>
    </row>
    <row r="34398" spans="16:17">
      <c r="P34398" s="63"/>
      <c r="Q34398" s="63"/>
    </row>
    <row r="34399" spans="16:17">
      <c r="P34399" s="63"/>
      <c r="Q34399" s="63"/>
    </row>
    <row r="34400" spans="16:17">
      <c r="P34400" s="63"/>
      <c r="Q34400" s="63"/>
    </row>
    <row r="34401" spans="16:17">
      <c r="P34401" s="63"/>
      <c r="Q34401" s="63"/>
    </row>
    <row r="34402" spans="16:17">
      <c r="P34402" s="63"/>
      <c r="Q34402" s="63"/>
    </row>
    <row r="34403" spans="16:17">
      <c r="P34403" s="63"/>
      <c r="Q34403" s="63"/>
    </row>
    <row r="34404" spans="16:17">
      <c r="P34404" s="63"/>
      <c r="Q34404" s="63"/>
    </row>
    <row r="34405" spans="16:17">
      <c r="P34405" s="63"/>
      <c r="Q34405" s="63"/>
    </row>
    <row r="34406" spans="16:17">
      <c r="P34406" s="63"/>
      <c r="Q34406" s="63"/>
    </row>
    <row r="34407" spans="16:17">
      <c r="P34407" s="63"/>
      <c r="Q34407" s="63"/>
    </row>
    <row r="34408" spans="16:17">
      <c r="P34408" s="63"/>
      <c r="Q34408" s="63"/>
    </row>
    <row r="34409" spans="16:17">
      <c r="P34409" s="63"/>
      <c r="Q34409" s="63"/>
    </row>
    <row r="34410" spans="16:17">
      <c r="P34410" s="63"/>
      <c r="Q34410" s="63"/>
    </row>
    <row r="34411" spans="16:17">
      <c r="P34411" s="63"/>
      <c r="Q34411" s="63"/>
    </row>
    <row r="34412" spans="16:17">
      <c r="P34412" s="63"/>
      <c r="Q34412" s="63"/>
    </row>
    <row r="34413" spans="16:17">
      <c r="P34413" s="63"/>
      <c r="Q34413" s="63"/>
    </row>
    <row r="34414" spans="16:17">
      <c r="P34414" s="63"/>
      <c r="Q34414" s="63"/>
    </row>
    <row r="34415" spans="16:17">
      <c r="P34415" s="63"/>
      <c r="Q34415" s="63"/>
    </row>
    <row r="34416" spans="16:17">
      <c r="P34416" s="63"/>
      <c r="Q34416" s="63"/>
    </row>
    <row r="34417" spans="16:17">
      <c r="P34417" s="63"/>
      <c r="Q34417" s="63"/>
    </row>
    <row r="34418" spans="16:17">
      <c r="P34418" s="63"/>
      <c r="Q34418" s="63"/>
    </row>
    <row r="34419" spans="16:17">
      <c r="P34419" s="63"/>
      <c r="Q34419" s="63"/>
    </row>
    <row r="34420" spans="16:17">
      <c r="P34420" s="63"/>
      <c r="Q34420" s="63"/>
    </row>
    <row r="34421" spans="16:17">
      <c r="P34421" s="63"/>
      <c r="Q34421" s="63"/>
    </row>
    <row r="34422" spans="16:17">
      <c r="P34422" s="63"/>
      <c r="Q34422" s="63"/>
    </row>
    <row r="34423" spans="16:17">
      <c r="P34423" s="63"/>
      <c r="Q34423" s="63"/>
    </row>
    <row r="34424" spans="16:17">
      <c r="P34424" s="63"/>
      <c r="Q34424" s="63"/>
    </row>
    <row r="34425" spans="16:17">
      <c r="P34425" s="63"/>
      <c r="Q34425" s="63"/>
    </row>
    <row r="34426" spans="16:17">
      <c r="P34426" s="63"/>
      <c r="Q34426" s="63"/>
    </row>
    <row r="34427" spans="16:17">
      <c r="P34427" s="63"/>
      <c r="Q34427" s="63"/>
    </row>
    <row r="34428" spans="16:17">
      <c r="P34428" s="63"/>
      <c r="Q34428" s="63"/>
    </row>
    <row r="34429" spans="16:17">
      <c r="P34429" s="63"/>
      <c r="Q34429" s="63"/>
    </row>
    <row r="34430" spans="16:17">
      <c r="P34430" s="63"/>
      <c r="Q34430" s="63"/>
    </row>
    <row r="34431" spans="16:17">
      <c r="P34431" s="63"/>
      <c r="Q34431" s="63"/>
    </row>
    <row r="34432" spans="16:17">
      <c r="P34432" s="63"/>
      <c r="Q34432" s="63"/>
    </row>
    <row r="34433" spans="16:17">
      <c r="P34433" s="63"/>
      <c r="Q34433" s="63"/>
    </row>
    <row r="34434" spans="16:17">
      <c r="P34434" s="63"/>
      <c r="Q34434" s="63"/>
    </row>
    <row r="34435" spans="16:17">
      <c r="P34435" s="63"/>
      <c r="Q34435" s="63"/>
    </row>
    <row r="34436" spans="16:17">
      <c r="P34436" s="63"/>
      <c r="Q34436" s="63"/>
    </row>
    <row r="34437" spans="16:17">
      <c r="P34437" s="63"/>
      <c r="Q34437" s="63"/>
    </row>
    <row r="34438" spans="16:17">
      <c r="P34438" s="63"/>
      <c r="Q34438" s="63"/>
    </row>
    <row r="34439" spans="16:17">
      <c r="P34439" s="63"/>
      <c r="Q34439" s="63"/>
    </row>
    <row r="34440" spans="16:17">
      <c r="P34440" s="63"/>
      <c r="Q34440" s="63"/>
    </row>
    <row r="34441" spans="16:17">
      <c r="P34441" s="63"/>
      <c r="Q34441" s="63"/>
    </row>
    <row r="34442" spans="16:17">
      <c r="P34442" s="63"/>
      <c r="Q34442" s="63"/>
    </row>
    <row r="34443" spans="16:17">
      <c r="P34443" s="63"/>
      <c r="Q34443" s="63"/>
    </row>
    <row r="34444" spans="16:17">
      <c r="P34444" s="63"/>
      <c r="Q34444" s="63"/>
    </row>
    <row r="34445" spans="16:17">
      <c r="P34445" s="63"/>
      <c r="Q34445" s="63"/>
    </row>
    <row r="34446" spans="16:17">
      <c r="P34446" s="63"/>
      <c r="Q34446" s="63"/>
    </row>
    <row r="34447" spans="16:17">
      <c r="P34447" s="63"/>
      <c r="Q34447" s="63"/>
    </row>
    <row r="34448" spans="16:17">
      <c r="P34448" s="63"/>
      <c r="Q34448" s="63"/>
    </row>
    <row r="34449" spans="16:17">
      <c r="P34449" s="63"/>
      <c r="Q34449" s="63"/>
    </row>
    <row r="34450" spans="16:17">
      <c r="P34450" s="63"/>
      <c r="Q34450" s="63"/>
    </row>
    <row r="34451" spans="16:17">
      <c r="P34451" s="63"/>
      <c r="Q34451" s="63"/>
    </row>
    <row r="34452" spans="16:17">
      <c r="P34452" s="63"/>
      <c r="Q34452" s="63"/>
    </row>
    <row r="34453" spans="16:17">
      <c r="P34453" s="63"/>
      <c r="Q34453" s="63"/>
    </row>
    <row r="34454" spans="16:17">
      <c r="P34454" s="63"/>
      <c r="Q34454" s="63"/>
    </row>
    <row r="34455" spans="16:17">
      <c r="P34455" s="63"/>
      <c r="Q34455" s="63"/>
    </row>
    <row r="34456" spans="16:17">
      <c r="P34456" s="63"/>
      <c r="Q34456" s="63"/>
    </row>
    <row r="34457" spans="16:17">
      <c r="P34457" s="63"/>
      <c r="Q34457" s="63"/>
    </row>
    <row r="34458" spans="16:17">
      <c r="P34458" s="63"/>
      <c r="Q34458" s="63"/>
    </row>
    <row r="34459" spans="16:17">
      <c r="P34459" s="63"/>
      <c r="Q34459" s="63"/>
    </row>
    <row r="34460" spans="16:17">
      <c r="P34460" s="63"/>
      <c r="Q34460" s="63"/>
    </row>
    <row r="34461" spans="16:17">
      <c r="P34461" s="63"/>
      <c r="Q34461" s="63"/>
    </row>
    <row r="34462" spans="16:17">
      <c r="P34462" s="63"/>
      <c r="Q34462" s="63"/>
    </row>
    <row r="34463" spans="16:17">
      <c r="P34463" s="63"/>
      <c r="Q34463" s="63"/>
    </row>
    <row r="34464" spans="16:17">
      <c r="P34464" s="63"/>
      <c r="Q34464" s="63"/>
    </row>
    <row r="34465" spans="8:17">
      <c r="P34465" s="63"/>
      <c r="Q34465" s="63"/>
    </row>
    <row r="34466" spans="8:17">
      <c r="P34466" s="63"/>
      <c r="Q34466" s="63"/>
    </row>
    <row r="34467" spans="8:17">
      <c r="P34467" s="63"/>
      <c r="Q34467" s="63"/>
    </row>
    <row r="34468" spans="8:17">
      <c r="P34468" s="63"/>
      <c r="Q34468" s="63"/>
    </row>
    <row r="34469" spans="8:17">
      <c r="P34469" s="63"/>
      <c r="Q34469" s="63"/>
    </row>
    <row r="34470" spans="8:17">
      <c r="P34470" s="63"/>
      <c r="Q34470" s="63"/>
    </row>
    <row r="34471" spans="8:17">
      <c r="P34471" s="63"/>
      <c r="Q34471" s="63"/>
    </row>
    <row r="34472" spans="8:17">
      <c r="H34472" s="55"/>
      <c r="P34472" s="63"/>
      <c r="Q34472" s="63"/>
    </row>
    <row r="34473" spans="8:17">
      <c r="P34473" s="63"/>
      <c r="Q34473" s="63"/>
    </row>
    <row r="34474" spans="8:17">
      <c r="P34474" s="63"/>
      <c r="Q34474" s="63"/>
    </row>
    <row r="34475" spans="8:17">
      <c r="P34475" s="63"/>
      <c r="Q34475" s="63"/>
    </row>
    <row r="34476" spans="8:17">
      <c r="P34476" s="63"/>
      <c r="Q34476" s="63"/>
    </row>
    <row r="34477" spans="8:17">
      <c r="P34477" s="63"/>
      <c r="Q34477" s="63"/>
    </row>
    <row r="34478" spans="8:17">
      <c r="P34478" s="63"/>
      <c r="Q34478" s="63"/>
    </row>
    <row r="34479" spans="8:17">
      <c r="P34479" s="63"/>
      <c r="Q34479" s="63"/>
    </row>
    <row r="34480" spans="8:17">
      <c r="P34480" s="63"/>
      <c r="Q34480" s="63"/>
    </row>
    <row r="34481" spans="16:17">
      <c r="P34481" s="63"/>
      <c r="Q34481" s="63"/>
    </row>
    <row r="34482" spans="16:17">
      <c r="P34482" s="63"/>
      <c r="Q34482" s="63"/>
    </row>
    <row r="34483" spans="16:17">
      <c r="P34483" s="63"/>
      <c r="Q34483" s="63"/>
    </row>
    <row r="34484" spans="16:17">
      <c r="P34484" s="63"/>
      <c r="Q34484" s="63"/>
    </row>
    <row r="34485" spans="16:17">
      <c r="P34485" s="63"/>
      <c r="Q34485" s="63"/>
    </row>
    <row r="34486" spans="16:17">
      <c r="P34486" s="63"/>
      <c r="Q34486" s="63"/>
    </row>
    <row r="34487" spans="16:17">
      <c r="P34487" s="63"/>
      <c r="Q34487" s="63"/>
    </row>
    <row r="34488" spans="16:17">
      <c r="P34488" s="63"/>
      <c r="Q34488" s="63"/>
    </row>
    <row r="34489" spans="16:17">
      <c r="P34489" s="63"/>
      <c r="Q34489" s="63"/>
    </row>
    <row r="34490" spans="16:17">
      <c r="P34490" s="63"/>
      <c r="Q34490" s="63"/>
    </row>
    <row r="34491" spans="16:17">
      <c r="P34491" s="63"/>
      <c r="Q34491" s="63"/>
    </row>
    <row r="34492" spans="16:17">
      <c r="P34492" s="63"/>
      <c r="Q34492" s="63"/>
    </row>
    <row r="34493" spans="16:17">
      <c r="P34493" s="63"/>
      <c r="Q34493" s="63"/>
    </row>
    <row r="34494" spans="16:17">
      <c r="P34494" s="63"/>
      <c r="Q34494" s="63"/>
    </row>
    <row r="34495" spans="16:17">
      <c r="P34495" s="63"/>
      <c r="Q34495" s="63"/>
    </row>
    <row r="34496" spans="16:17">
      <c r="P34496" s="63"/>
      <c r="Q34496" s="63"/>
    </row>
    <row r="34497" spans="16:17">
      <c r="P34497" s="63"/>
      <c r="Q34497" s="63"/>
    </row>
    <row r="34498" spans="16:17">
      <c r="P34498" s="63"/>
      <c r="Q34498" s="63"/>
    </row>
    <row r="34499" spans="16:17">
      <c r="P34499" s="63"/>
      <c r="Q34499" s="63"/>
    </row>
    <row r="34500" spans="16:17">
      <c r="P34500" s="63"/>
      <c r="Q34500" s="63"/>
    </row>
    <row r="34501" spans="16:17">
      <c r="P34501" s="63"/>
      <c r="Q34501" s="63"/>
    </row>
    <row r="34502" spans="16:17">
      <c r="P34502" s="63"/>
      <c r="Q34502" s="63"/>
    </row>
    <row r="34503" spans="16:17">
      <c r="P34503" s="63"/>
      <c r="Q34503" s="63"/>
    </row>
    <row r="34504" spans="16:17">
      <c r="P34504" s="63"/>
      <c r="Q34504" s="63"/>
    </row>
    <row r="34505" spans="16:17">
      <c r="P34505" s="63"/>
      <c r="Q34505" s="63"/>
    </row>
    <row r="34506" spans="16:17">
      <c r="P34506" s="63"/>
      <c r="Q34506" s="63"/>
    </row>
    <row r="34507" spans="16:17">
      <c r="P34507" s="63"/>
      <c r="Q34507" s="63"/>
    </row>
    <row r="34508" spans="16:17">
      <c r="P34508" s="63"/>
      <c r="Q34508" s="63"/>
    </row>
    <row r="34509" spans="16:17">
      <c r="P34509" s="63"/>
      <c r="Q34509" s="63"/>
    </row>
    <row r="34510" spans="16:17">
      <c r="P34510" s="63"/>
      <c r="Q34510" s="63"/>
    </row>
    <row r="34511" spans="16:17">
      <c r="P34511" s="63"/>
      <c r="Q34511" s="63"/>
    </row>
    <row r="34512" spans="16:17">
      <c r="P34512" s="63"/>
      <c r="Q34512" s="63"/>
    </row>
    <row r="34513" spans="16:17">
      <c r="P34513" s="63"/>
      <c r="Q34513" s="63"/>
    </row>
    <row r="34514" spans="16:17">
      <c r="P34514" s="63"/>
      <c r="Q34514" s="63"/>
    </row>
    <row r="34515" spans="16:17">
      <c r="P34515" s="63"/>
      <c r="Q34515" s="63"/>
    </row>
    <row r="34516" spans="16:17">
      <c r="P34516" s="63"/>
      <c r="Q34516" s="63"/>
    </row>
    <row r="34517" spans="16:17">
      <c r="P34517" s="63"/>
      <c r="Q34517" s="63"/>
    </row>
    <row r="34518" spans="16:17">
      <c r="P34518" s="63"/>
      <c r="Q34518" s="63"/>
    </row>
    <row r="34519" spans="16:17">
      <c r="P34519" s="63"/>
      <c r="Q34519" s="63"/>
    </row>
    <row r="34520" spans="16:17">
      <c r="P34520" s="63"/>
      <c r="Q34520" s="63"/>
    </row>
    <row r="34521" spans="16:17">
      <c r="P34521" s="63"/>
      <c r="Q34521" s="63"/>
    </row>
    <row r="34522" spans="16:17">
      <c r="P34522" s="63"/>
      <c r="Q34522" s="63"/>
    </row>
    <row r="34523" spans="16:17">
      <c r="P34523" s="63"/>
      <c r="Q34523" s="63"/>
    </row>
    <row r="34524" spans="16:17">
      <c r="P34524" s="63"/>
      <c r="Q34524" s="63"/>
    </row>
    <row r="34525" spans="16:17">
      <c r="P34525" s="63"/>
      <c r="Q34525" s="63"/>
    </row>
    <row r="34526" spans="16:17">
      <c r="P34526" s="63"/>
      <c r="Q34526" s="63"/>
    </row>
    <row r="34527" spans="16:17">
      <c r="P34527" s="63"/>
      <c r="Q34527" s="63"/>
    </row>
    <row r="34528" spans="16:17">
      <c r="P34528" s="63"/>
      <c r="Q34528" s="63"/>
    </row>
    <row r="34529" spans="16:17">
      <c r="P34529" s="63"/>
      <c r="Q34529" s="63"/>
    </row>
    <row r="34530" spans="16:17">
      <c r="P34530" s="63"/>
      <c r="Q34530" s="63"/>
    </row>
    <row r="34531" spans="16:17">
      <c r="P34531" s="63"/>
      <c r="Q34531" s="63"/>
    </row>
    <row r="34532" spans="16:17">
      <c r="P34532" s="63"/>
      <c r="Q34532" s="63"/>
    </row>
    <row r="34533" spans="16:17">
      <c r="P34533" s="63"/>
      <c r="Q34533" s="63"/>
    </row>
    <row r="34534" spans="16:17">
      <c r="P34534" s="63"/>
      <c r="Q34534" s="63"/>
    </row>
    <row r="34535" spans="16:17">
      <c r="P34535" s="63"/>
      <c r="Q34535" s="63"/>
    </row>
    <row r="34536" spans="16:17">
      <c r="P34536" s="63"/>
      <c r="Q34536" s="63"/>
    </row>
    <row r="34537" spans="16:17">
      <c r="P34537" s="63"/>
      <c r="Q34537" s="63"/>
    </row>
    <row r="34538" spans="16:17">
      <c r="P34538" s="63"/>
      <c r="Q34538" s="63"/>
    </row>
    <row r="34539" spans="16:17">
      <c r="P34539" s="63"/>
      <c r="Q34539" s="63"/>
    </row>
    <row r="34540" spans="16:17">
      <c r="P34540" s="63"/>
      <c r="Q34540" s="63"/>
    </row>
    <row r="34541" spans="16:17">
      <c r="P34541" s="63"/>
      <c r="Q34541" s="63"/>
    </row>
    <row r="34542" spans="16:17">
      <c r="P34542" s="63"/>
      <c r="Q34542" s="63"/>
    </row>
    <row r="34543" spans="16:17">
      <c r="P34543" s="63"/>
      <c r="Q34543" s="63"/>
    </row>
    <row r="34544" spans="16:17">
      <c r="P34544" s="63"/>
      <c r="Q34544" s="63"/>
    </row>
    <row r="34545" spans="16:17">
      <c r="P34545" s="63"/>
      <c r="Q34545" s="63"/>
    </row>
    <row r="34546" spans="16:17">
      <c r="P34546" s="63"/>
      <c r="Q34546" s="63"/>
    </row>
    <row r="34547" spans="16:17">
      <c r="P34547" s="63"/>
      <c r="Q34547" s="63"/>
    </row>
    <row r="34548" spans="16:17">
      <c r="P34548" s="63"/>
      <c r="Q34548" s="63"/>
    </row>
    <row r="34549" spans="16:17">
      <c r="P34549" s="63"/>
      <c r="Q34549" s="63"/>
    </row>
    <row r="34550" spans="16:17">
      <c r="P34550" s="63"/>
      <c r="Q34550" s="63"/>
    </row>
    <row r="34551" spans="16:17">
      <c r="P34551" s="63"/>
      <c r="Q34551" s="63"/>
    </row>
    <row r="34552" spans="16:17">
      <c r="P34552" s="63"/>
      <c r="Q34552" s="63"/>
    </row>
    <row r="34553" spans="16:17">
      <c r="P34553" s="63"/>
      <c r="Q34553" s="63"/>
    </row>
    <row r="34554" spans="16:17">
      <c r="P34554" s="63"/>
      <c r="Q34554" s="63"/>
    </row>
    <row r="34555" spans="16:17">
      <c r="P34555" s="63"/>
      <c r="Q34555" s="63"/>
    </row>
    <row r="34556" spans="16:17">
      <c r="P34556" s="63"/>
      <c r="Q34556" s="63"/>
    </row>
    <row r="34557" spans="16:17">
      <c r="P34557" s="63"/>
      <c r="Q34557" s="63"/>
    </row>
    <row r="34558" spans="16:17">
      <c r="P34558" s="63"/>
      <c r="Q34558" s="63"/>
    </row>
    <row r="34559" spans="16:17">
      <c r="P34559" s="63"/>
      <c r="Q34559" s="63"/>
    </row>
    <row r="34560" spans="16:17">
      <c r="P34560" s="63"/>
      <c r="Q34560" s="63"/>
    </row>
    <row r="34561" spans="16:17">
      <c r="P34561" s="63"/>
      <c r="Q34561" s="63"/>
    </row>
    <row r="34562" spans="16:17">
      <c r="P34562" s="63"/>
      <c r="Q34562" s="63"/>
    </row>
    <row r="34563" spans="16:17">
      <c r="P34563" s="63"/>
      <c r="Q34563" s="63"/>
    </row>
    <row r="34564" spans="16:17">
      <c r="P34564" s="63"/>
      <c r="Q34564" s="63"/>
    </row>
    <row r="34565" spans="16:17">
      <c r="P34565" s="63"/>
      <c r="Q34565" s="63"/>
    </row>
    <row r="34566" spans="16:17">
      <c r="P34566" s="63"/>
      <c r="Q34566" s="63"/>
    </row>
    <row r="34567" spans="16:17">
      <c r="P34567" s="63"/>
      <c r="Q34567" s="63"/>
    </row>
    <row r="34568" spans="16:17">
      <c r="P34568" s="63"/>
      <c r="Q34568" s="63"/>
    </row>
    <row r="34569" spans="16:17">
      <c r="P34569" s="63"/>
      <c r="Q34569" s="63"/>
    </row>
    <row r="34570" spans="16:17">
      <c r="P34570" s="63"/>
      <c r="Q34570" s="63"/>
    </row>
    <row r="34571" spans="16:17">
      <c r="P34571" s="63"/>
      <c r="Q34571" s="63"/>
    </row>
    <row r="34572" spans="16:17">
      <c r="P34572" s="63"/>
      <c r="Q34572" s="63"/>
    </row>
    <row r="34573" spans="16:17">
      <c r="P34573" s="63"/>
      <c r="Q34573" s="63"/>
    </row>
    <row r="34574" spans="16:17">
      <c r="P34574" s="63"/>
      <c r="Q34574" s="63"/>
    </row>
    <row r="34575" spans="16:17">
      <c r="P34575" s="63"/>
      <c r="Q34575" s="63"/>
    </row>
    <row r="34576" spans="16:17">
      <c r="P34576" s="63"/>
      <c r="Q34576" s="63"/>
    </row>
    <row r="34577" spans="16:17">
      <c r="P34577" s="63"/>
      <c r="Q34577" s="63"/>
    </row>
    <row r="34578" spans="16:17">
      <c r="P34578" s="63"/>
      <c r="Q34578" s="63"/>
    </row>
    <row r="34579" spans="16:17">
      <c r="P34579" s="63"/>
      <c r="Q34579" s="63"/>
    </row>
    <row r="34580" spans="16:17">
      <c r="P34580" s="63"/>
      <c r="Q34580" s="63"/>
    </row>
    <row r="34581" spans="16:17">
      <c r="P34581" s="63"/>
      <c r="Q34581" s="63"/>
    </row>
    <row r="34582" spans="16:17">
      <c r="P34582" s="63"/>
      <c r="Q34582" s="63"/>
    </row>
    <row r="34583" spans="16:17">
      <c r="P34583" s="63"/>
      <c r="Q34583" s="63"/>
    </row>
    <row r="34584" spans="16:17">
      <c r="P34584" s="63"/>
      <c r="Q34584" s="63"/>
    </row>
    <row r="34585" spans="16:17">
      <c r="P34585" s="63"/>
      <c r="Q34585" s="63"/>
    </row>
    <row r="34586" spans="16:17">
      <c r="P34586" s="63"/>
      <c r="Q34586" s="63"/>
    </row>
    <row r="34587" spans="16:17">
      <c r="P34587" s="63"/>
      <c r="Q34587" s="63"/>
    </row>
    <row r="34588" spans="16:17">
      <c r="P34588" s="63"/>
      <c r="Q34588" s="63"/>
    </row>
    <row r="34589" spans="16:17">
      <c r="P34589" s="63"/>
      <c r="Q34589" s="63"/>
    </row>
    <row r="34590" spans="16:17">
      <c r="P34590" s="63"/>
      <c r="Q34590" s="63"/>
    </row>
    <row r="34591" spans="16:17">
      <c r="P34591" s="63"/>
      <c r="Q34591" s="63"/>
    </row>
    <row r="34592" spans="16:17">
      <c r="P34592" s="63"/>
      <c r="Q34592" s="63"/>
    </row>
    <row r="34593" spans="16:17">
      <c r="P34593" s="63"/>
      <c r="Q34593" s="63"/>
    </row>
    <row r="34594" spans="16:17">
      <c r="P34594" s="63"/>
      <c r="Q34594" s="63"/>
    </row>
    <row r="34595" spans="16:17">
      <c r="P34595" s="63"/>
      <c r="Q34595" s="63"/>
    </row>
    <row r="34596" spans="16:17">
      <c r="P34596" s="63"/>
      <c r="Q34596" s="63"/>
    </row>
    <row r="34597" spans="16:17">
      <c r="P34597" s="63"/>
      <c r="Q34597" s="63"/>
    </row>
    <row r="34598" spans="16:17">
      <c r="P34598" s="63"/>
      <c r="Q34598" s="63"/>
    </row>
    <row r="34599" spans="16:17">
      <c r="P34599" s="63"/>
      <c r="Q34599" s="63"/>
    </row>
    <row r="34600" spans="16:17">
      <c r="P34600" s="63"/>
      <c r="Q34600" s="63"/>
    </row>
    <row r="34601" spans="16:17">
      <c r="P34601" s="63"/>
      <c r="Q34601" s="63"/>
    </row>
    <row r="34602" spans="16:17">
      <c r="P34602" s="63"/>
      <c r="Q34602" s="63"/>
    </row>
    <row r="34603" spans="16:17">
      <c r="P34603" s="63"/>
      <c r="Q34603" s="63"/>
    </row>
    <row r="34604" spans="16:17">
      <c r="P34604" s="63"/>
      <c r="Q34604" s="63"/>
    </row>
    <row r="34605" spans="16:17">
      <c r="P34605" s="63"/>
      <c r="Q34605" s="63"/>
    </row>
    <row r="34606" spans="16:17">
      <c r="P34606" s="63"/>
      <c r="Q34606" s="63"/>
    </row>
    <row r="34607" spans="16:17">
      <c r="P34607" s="63"/>
      <c r="Q34607" s="63"/>
    </row>
    <row r="34608" spans="16:17">
      <c r="P34608" s="63"/>
      <c r="Q34608" s="63"/>
    </row>
    <row r="34609" spans="16:17">
      <c r="P34609" s="63"/>
      <c r="Q34609" s="63"/>
    </row>
    <row r="34610" spans="16:17">
      <c r="P34610" s="63"/>
      <c r="Q34610" s="63"/>
    </row>
    <row r="34611" spans="16:17">
      <c r="P34611" s="63"/>
      <c r="Q34611" s="63"/>
    </row>
    <row r="34612" spans="16:17">
      <c r="P34612" s="63"/>
      <c r="Q34612" s="63"/>
    </row>
    <row r="34613" spans="16:17">
      <c r="P34613" s="63"/>
      <c r="Q34613" s="63"/>
    </row>
    <row r="34614" spans="16:17">
      <c r="P34614" s="63"/>
      <c r="Q34614" s="63"/>
    </row>
    <row r="34615" spans="16:17">
      <c r="P34615" s="63"/>
      <c r="Q34615" s="63"/>
    </row>
    <row r="34616" spans="16:17">
      <c r="P34616" s="63"/>
      <c r="Q34616" s="63"/>
    </row>
    <row r="34617" spans="16:17">
      <c r="P34617" s="63"/>
      <c r="Q34617" s="63"/>
    </row>
    <row r="34618" spans="16:17">
      <c r="P34618" s="63"/>
      <c r="Q34618" s="63"/>
    </row>
    <row r="34619" spans="16:17">
      <c r="P34619" s="63"/>
      <c r="Q34619" s="63"/>
    </row>
    <row r="34620" spans="16:17">
      <c r="P34620" s="63"/>
      <c r="Q34620" s="63"/>
    </row>
    <row r="34621" spans="16:17">
      <c r="P34621" s="63"/>
      <c r="Q34621" s="63"/>
    </row>
    <row r="34622" spans="16:17">
      <c r="P34622" s="63"/>
      <c r="Q34622" s="63"/>
    </row>
    <row r="34623" spans="16:17">
      <c r="P34623" s="63"/>
      <c r="Q34623" s="63"/>
    </row>
    <row r="34624" spans="16:17">
      <c r="P34624" s="63"/>
      <c r="Q34624" s="63"/>
    </row>
    <row r="34625" spans="16:17">
      <c r="P34625" s="63"/>
      <c r="Q34625" s="63"/>
    </row>
    <row r="34626" spans="16:17">
      <c r="P34626" s="63"/>
      <c r="Q34626" s="63"/>
    </row>
    <row r="34627" spans="16:17">
      <c r="P34627" s="63"/>
      <c r="Q34627" s="63"/>
    </row>
    <row r="34628" spans="16:17">
      <c r="P34628" s="63"/>
      <c r="Q34628" s="63"/>
    </row>
    <row r="34629" spans="16:17">
      <c r="P34629" s="63"/>
      <c r="Q34629" s="63"/>
    </row>
    <row r="34630" spans="16:17">
      <c r="P34630" s="63"/>
      <c r="Q34630" s="63"/>
    </row>
    <row r="34631" spans="16:17">
      <c r="P34631" s="63"/>
      <c r="Q34631" s="63"/>
    </row>
    <row r="34632" spans="16:17">
      <c r="P34632" s="63"/>
      <c r="Q34632" s="63"/>
    </row>
    <row r="34633" spans="16:17">
      <c r="P34633" s="63"/>
      <c r="Q34633" s="63"/>
    </row>
    <row r="34634" spans="16:17">
      <c r="P34634" s="63"/>
      <c r="Q34634" s="63"/>
    </row>
    <row r="34635" spans="16:17">
      <c r="P34635" s="63"/>
      <c r="Q34635" s="63"/>
    </row>
    <row r="34636" spans="16:17">
      <c r="P34636" s="63"/>
      <c r="Q34636" s="63"/>
    </row>
    <row r="34637" spans="16:17">
      <c r="P34637" s="63"/>
      <c r="Q34637" s="63"/>
    </row>
    <row r="34638" spans="16:17">
      <c r="P34638" s="63"/>
      <c r="Q34638" s="63"/>
    </row>
    <row r="34639" spans="16:17">
      <c r="P34639" s="63"/>
      <c r="Q34639" s="63"/>
    </row>
    <row r="34640" spans="16:17">
      <c r="P34640" s="63"/>
      <c r="Q34640" s="63"/>
    </row>
    <row r="34641" spans="16:17">
      <c r="P34641" s="63"/>
      <c r="Q34641" s="63"/>
    </row>
    <row r="34642" spans="16:17">
      <c r="P34642" s="63"/>
      <c r="Q34642" s="63"/>
    </row>
    <row r="34643" spans="16:17">
      <c r="P34643" s="63"/>
      <c r="Q34643" s="63"/>
    </row>
    <row r="34644" spans="16:17">
      <c r="P34644" s="63"/>
      <c r="Q34644" s="63"/>
    </row>
    <row r="34645" spans="16:17">
      <c r="P34645" s="63"/>
      <c r="Q34645" s="63"/>
    </row>
    <row r="34646" spans="16:17">
      <c r="P34646" s="63"/>
      <c r="Q34646" s="63"/>
    </row>
    <row r="34647" spans="16:17">
      <c r="P34647" s="63"/>
      <c r="Q34647" s="63"/>
    </row>
    <row r="34648" spans="16:17">
      <c r="P34648" s="63"/>
      <c r="Q34648" s="63"/>
    </row>
    <row r="34649" spans="16:17">
      <c r="P34649" s="63"/>
      <c r="Q34649" s="63"/>
    </row>
    <row r="34650" spans="16:17">
      <c r="P34650" s="63"/>
      <c r="Q34650" s="63"/>
    </row>
    <row r="34651" spans="16:17">
      <c r="P34651" s="63"/>
      <c r="Q34651" s="63"/>
    </row>
    <row r="34652" spans="16:17">
      <c r="P34652" s="63"/>
      <c r="Q34652" s="63"/>
    </row>
    <row r="34653" spans="16:17">
      <c r="P34653" s="63"/>
      <c r="Q34653" s="63"/>
    </row>
    <row r="34654" spans="16:17">
      <c r="P34654" s="63"/>
      <c r="Q34654" s="63"/>
    </row>
    <row r="34655" spans="16:17">
      <c r="P34655" s="63"/>
      <c r="Q34655" s="63"/>
    </row>
    <row r="34656" spans="16:17">
      <c r="P34656" s="63"/>
      <c r="Q34656" s="63"/>
    </row>
    <row r="34657" spans="16:17">
      <c r="P34657" s="63"/>
      <c r="Q34657" s="63"/>
    </row>
    <row r="34658" spans="16:17">
      <c r="P34658" s="63"/>
      <c r="Q34658" s="63"/>
    </row>
    <row r="34659" spans="16:17">
      <c r="P34659" s="63"/>
      <c r="Q34659" s="63"/>
    </row>
    <row r="34660" spans="16:17">
      <c r="P34660" s="63"/>
      <c r="Q34660" s="63"/>
    </row>
    <row r="34661" spans="16:17">
      <c r="P34661" s="63"/>
      <c r="Q34661" s="63"/>
    </row>
    <row r="34662" spans="16:17">
      <c r="P34662" s="63"/>
      <c r="Q34662" s="63"/>
    </row>
    <row r="34663" spans="16:17">
      <c r="P34663" s="63"/>
      <c r="Q34663" s="63"/>
    </row>
    <row r="34664" spans="16:17">
      <c r="P34664" s="63"/>
      <c r="Q34664" s="63"/>
    </row>
    <row r="34665" spans="16:17">
      <c r="P34665" s="63"/>
      <c r="Q34665" s="63"/>
    </row>
    <row r="34666" spans="16:17">
      <c r="P34666" s="63"/>
      <c r="Q34666" s="63"/>
    </row>
    <row r="34667" spans="16:17">
      <c r="P34667" s="63"/>
      <c r="Q34667" s="63"/>
    </row>
    <row r="34668" spans="16:17">
      <c r="P34668" s="63"/>
      <c r="Q34668" s="63"/>
    </row>
    <row r="34669" spans="16:17">
      <c r="P34669" s="63"/>
      <c r="Q34669" s="63"/>
    </row>
    <row r="34670" spans="16:17">
      <c r="P34670" s="63"/>
      <c r="Q34670" s="63"/>
    </row>
    <row r="34671" spans="16:17">
      <c r="P34671" s="63"/>
      <c r="Q34671" s="63"/>
    </row>
    <row r="34672" spans="16:17">
      <c r="P34672" s="63"/>
      <c r="Q34672" s="63"/>
    </row>
    <row r="34673" spans="16:17">
      <c r="P34673" s="63"/>
      <c r="Q34673" s="63"/>
    </row>
    <row r="34674" spans="16:17">
      <c r="P34674" s="63"/>
      <c r="Q34674" s="63"/>
    </row>
    <row r="34675" spans="16:17">
      <c r="P34675" s="63"/>
      <c r="Q34675" s="63"/>
    </row>
    <row r="34676" spans="16:17">
      <c r="P34676" s="63"/>
      <c r="Q34676" s="63"/>
    </row>
    <row r="34677" spans="16:17">
      <c r="P34677" s="63"/>
      <c r="Q34677" s="63"/>
    </row>
    <row r="34678" spans="16:17">
      <c r="P34678" s="63"/>
      <c r="Q34678" s="63"/>
    </row>
    <row r="34679" spans="16:17">
      <c r="P34679" s="63"/>
      <c r="Q34679" s="63"/>
    </row>
    <row r="34680" spans="16:17">
      <c r="P34680" s="63"/>
      <c r="Q34680" s="63"/>
    </row>
    <row r="34681" spans="16:17">
      <c r="P34681" s="63"/>
      <c r="Q34681" s="63"/>
    </row>
    <row r="34682" spans="16:17">
      <c r="P34682" s="63"/>
      <c r="Q34682" s="63"/>
    </row>
    <row r="34683" spans="16:17">
      <c r="P34683" s="63"/>
      <c r="Q34683" s="63"/>
    </row>
    <row r="34684" spans="16:17">
      <c r="P34684" s="63"/>
      <c r="Q34684" s="63"/>
    </row>
    <row r="34685" spans="16:17">
      <c r="P34685" s="63"/>
      <c r="Q34685" s="63"/>
    </row>
    <row r="34686" spans="16:17">
      <c r="P34686" s="63"/>
      <c r="Q34686" s="63"/>
    </row>
    <row r="34687" spans="16:17">
      <c r="P34687" s="63"/>
      <c r="Q34687" s="63"/>
    </row>
    <row r="34688" spans="16:17">
      <c r="P34688" s="63"/>
      <c r="Q34688" s="63"/>
    </row>
    <row r="34689" spans="16:17">
      <c r="P34689" s="63"/>
      <c r="Q34689" s="63"/>
    </row>
    <row r="34690" spans="16:17">
      <c r="P34690" s="63"/>
      <c r="Q34690" s="63"/>
    </row>
    <row r="34691" spans="16:17">
      <c r="P34691" s="63"/>
      <c r="Q34691" s="63"/>
    </row>
    <row r="34692" spans="16:17">
      <c r="P34692" s="63"/>
      <c r="Q34692" s="63"/>
    </row>
    <row r="34693" spans="16:17">
      <c r="P34693" s="63"/>
      <c r="Q34693" s="63"/>
    </row>
    <row r="34694" spans="16:17">
      <c r="P34694" s="63"/>
      <c r="Q34694" s="63"/>
    </row>
    <row r="34695" spans="16:17">
      <c r="P34695" s="63"/>
      <c r="Q34695" s="63"/>
    </row>
    <row r="34696" spans="16:17">
      <c r="P34696" s="63"/>
      <c r="Q34696" s="63"/>
    </row>
    <row r="34697" spans="16:17">
      <c r="P34697" s="63"/>
      <c r="Q34697" s="63"/>
    </row>
    <row r="34698" spans="16:17">
      <c r="P34698" s="63"/>
      <c r="Q34698" s="63"/>
    </row>
    <row r="34699" spans="16:17">
      <c r="P34699" s="63"/>
      <c r="Q34699" s="63"/>
    </row>
    <row r="34700" spans="16:17">
      <c r="P34700" s="63"/>
      <c r="Q34700" s="63"/>
    </row>
    <row r="34701" spans="16:17">
      <c r="P34701" s="63"/>
      <c r="Q34701" s="63"/>
    </row>
    <row r="34702" spans="16:17">
      <c r="P34702" s="63"/>
      <c r="Q34702" s="63"/>
    </row>
    <row r="34703" spans="16:17">
      <c r="P34703" s="63"/>
      <c r="Q34703" s="63"/>
    </row>
    <row r="34704" spans="16:17">
      <c r="P34704" s="63"/>
      <c r="Q34704" s="63"/>
    </row>
    <row r="34705" spans="16:17">
      <c r="P34705" s="63"/>
      <c r="Q34705" s="63"/>
    </row>
    <row r="34706" spans="16:17">
      <c r="P34706" s="63"/>
      <c r="Q34706" s="63"/>
    </row>
    <row r="34707" spans="16:17">
      <c r="P34707" s="63"/>
      <c r="Q34707" s="63"/>
    </row>
    <row r="34708" spans="16:17">
      <c r="P34708" s="63"/>
      <c r="Q34708" s="63"/>
    </row>
    <row r="34709" spans="16:17">
      <c r="P34709" s="63"/>
      <c r="Q34709" s="63"/>
    </row>
    <row r="34710" spans="16:17">
      <c r="P34710" s="63"/>
      <c r="Q34710" s="63"/>
    </row>
    <row r="34711" spans="16:17">
      <c r="P34711" s="63"/>
      <c r="Q34711" s="63"/>
    </row>
    <row r="34712" spans="16:17">
      <c r="P34712" s="63"/>
      <c r="Q34712" s="63"/>
    </row>
    <row r="34713" spans="16:17">
      <c r="P34713" s="63"/>
      <c r="Q34713" s="63"/>
    </row>
    <row r="34714" spans="16:17">
      <c r="P34714" s="63"/>
      <c r="Q34714" s="63"/>
    </row>
    <row r="34715" spans="16:17">
      <c r="P34715" s="63"/>
      <c r="Q34715" s="63"/>
    </row>
    <row r="34716" spans="16:17">
      <c r="P34716" s="63"/>
      <c r="Q34716" s="63"/>
    </row>
    <row r="34717" spans="16:17">
      <c r="P34717" s="63"/>
      <c r="Q34717" s="63"/>
    </row>
    <row r="34718" spans="16:17">
      <c r="P34718" s="63"/>
      <c r="Q34718" s="63"/>
    </row>
    <row r="34719" spans="16:17">
      <c r="P34719" s="63"/>
      <c r="Q34719" s="63"/>
    </row>
    <row r="34720" spans="16:17">
      <c r="P34720" s="63"/>
      <c r="Q34720" s="63"/>
    </row>
    <row r="34721" spans="16:17">
      <c r="P34721" s="63"/>
      <c r="Q34721" s="63"/>
    </row>
    <row r="34722" spans="16:17">
      <c r="P34722" s="63"/>
      <c r="Q34722" s="63"/>
    </row>
    <row r="34723" spans="16:17">
      <c r="P34723" s="63"/>
      <c r="Q34723" s="63"/>
    </row>
    <row r="34724" spans="16:17">
      <c r="P34724" s="63"/>
      <c r="Q34724" s="63"/>
    </row>
    <row r="34725" spans="16:17">
      <c r="P34725" s="63"/>
      <c r="Q34725" s="63"/>
    </row>
    <row r="34726" spans="16:17">
      <c r="P34726" s="63"/>
      <c r="Q34726" s="63"/>
    </row>
    <row r="34727" spans="16:17">
      <c r="P34727" s="63"/>
      <c r="Q34727" s="63"/>
    </row>
    <row r="34728" spans="16:17">
      <c r="P34728" s="63"/>
      <c r="Q34728" s="63"/>
    </row>
    <row r="34729" spans="16:17">
      <c r="P34729" s="63"/>
      <c r="Q34729" s="63"/>
    </row>
    <row r="34730" spans="16:17">
      <c r="P34730" s="63"/>
      <c r="Q34730" s="63"/>
    </row>
    <row r="34731" spans="16:17">
      <c r="P34731" s="63"/>
      <c r="Q34731" s="63"/>
    </row>
    <row r="34732" spans="16:17">
      <c r="P34732" s="63"/>
      <c r="Q34732" s="63"/>
    </row>
    <row r="34733" spans="16:17">
      <c r="P34733" s="63"/>
      <c r="Q34733" s="63"/>
    </row>
    <row r="34734" spans="16:17">
      <c r="P34734" s="63"/>
      <c r="Q34734" s="63"/>
    </row>
    <row r="34735" spans="16:17">
      <c r="P34735" s="63"/>
      <c r="Q34735" s="63"/>
    </row>
    <row r="34736" spans="16:17">
      <c r="P34736" s="63"/>
      <c r="Q34736" s="63"/>
    </row>
    <row r="34737" spans="16:17">
      <c r="P34737" s="63"/>
      <c r="Q34737" s="63"/>
    </row>
    <row r="34738" spans="16:17">
      <c r="P34738" s="63"/>
      <c r="Q34738" s="63"/>
    </row>
    <row r="34739" spans="16:17">
      <c r="P34739" s="63"/>
      <c r="Q34739" s="63"/>
    </row>
    <row r="34740" spans="16:17">
      <c r="P34740" s="63"/>
      <c r="Q34740" s="63"/>
    </row>
    <row r="34741" spans="16:17">
      <c r="P34741" s="63"/>
      <c r="Q34741" s="63"/>
    </row>
    <row r="34742" spans="16:17">
      <c r="P34742" s="63"/>
      <c r="Q34742" s="63"/>
    </row>
    <row r="34743" spans="16:17">
      <c r="P34743" s="63"/>
      <c r="Q34743" s="63"/>
    </row>
    <row r="34744" spans="16:17">
      <c r="P34744" s="63"/>
      <c r="Q34744" s="63"/>
    </row>
    <row r="34745" spans="16:17">
      <c r="P34745" s="63"/>
      <c r="Q34745" s="63"/>
    </row>
    <row r="34746" spans="16:17">
      <c r="P34746" s="63"/>
      <c r="Q34746" s="63"/>
    </row>
    <row r="34747" spans="16:17">
      <c r="P34747" s="63"/>
      <c r="Q34747" s="63"/>
    </row>
    <row r="34748" spans="16:17">
      <c r="P34748" s="63"/>
      <c r="Q34748" s="63"/>
    </row>
    <row r="34749" spans="16:17">
      <c r="P34749" s="63"/>
      <c r="Q34749" s="63"/>
    </row>
    <row r="34750" spans="16:17">
      <c r="P34750" s="63"/>
      <c r="Q34750" s="63"/>
    </row>
    <row r="34751" spans="16:17">
      <c r="P34751" s="63"/>
      <c r="Q34751" s="63"/>
    </row>
    <row r="34752" spans="16:17">
      <c r="P34752" s="63"/>
      <c r="Q34752" s="63"/>
    </row>
    <row r="34753" spans="16:17">
      <c r="P34753" s="63"/>
      <c r="Q34753" s="63"/>
    </row>
    <row r="34754" spans="16:17">
      <c r="P34754" s="63"/>
      <c r="Q34754" s="63"/>
    </row>
    <row r="34755" spans="16:17">
      <c r="P34755" s="63"/>
      <c r="Q34755" s="63"/>
    </row>
    <row r="34756" spans="16:17">
      <c r="P34756" s="63"/>
      <c r="Q34756" s="63"/>
    </row>
    <row r="34757" spans="16:17">
      <c r="P34757" s="63"/>
      <c r="Q34757" s="63"/>
    </row>
    <row r="34758" spans="16:17">
      <c r="P34758" s="63"/>
      <c r="Q34758" s="63"/>
    </row>
    <row r="34759" spans="16:17">
      <c r="P34759" s="63"/>
      <c r="Q34759" s="63"/>
    </row>
    <row r="34760" spans="16:17">
      <c r="P34760" s="63"/>
      <c r="Q34760" s="63"/>
    </row>
    <row r="34761" spans="16:17">
      <c r="P34761" s="63"/>
      <c r="Q34761" s="63"/>
    </row>
    <row r="34762" spans="16:17">
      <c r="P34762" s="63"/>
      <c r="Q34762" s="63"/>
    </row>
    <row r="34763" spans="16:17">
      <c r="P34763" s="63"/>
      <c r="Q34763" s="63"/>
    </row>
    <row r="34764" spans="16:17">
      <c r="P34764" s="63"/>
      <c r="Q34764" s="63"/>
    </row>
    <row r="34765" spans="16:17">
      <c r="P34765" s="63"/>
      <c r="Q34765" s="63"/>
    </row>
    <row r="34766" spans="16:17">
      <c r="P34766" s="63"/>
      <c r="Q34766" s="63"/>
    </row>
    <row r="34767" spans="16:17">
      <c r="P34767" s="63"/>
      <c r="Q34767" s="63"/>
    </row>
    <row r="34768" spans="16:17">
      <c r="P34768" s="63"/>
      <c r="Q34768" s="63"/>
    </row>
    <row r="34769" spans="11:17">
      <c r="P34769" s="63"/>
      <c r="Q34769" s="63"/>
    </row>
    <row r="34770" spans="11:17">
      <c r="P34770" s="63"/>
      <c r="Q34770" s="63"/>
    </row>
    <row r="34771" spans="11:17">
      <c r="P34771" s="63"/>
      <c r="Q34771" s="63"/>
    </row>
    <row r="34772" spans="11:17">
      <c r="P34772" s="63"/>
      <c r="Q34772" s="63"/>
    </row>
    <row r="34773" spans="11:17">
      <c r="K34773" s="55"/>
      <c r="P34773" s="63"/>
      <c r="Q34773" s="63"/>
    </row>
    <row r="34774" spans="11:17">
      <c r="P34774" s="63"/>
      <c r="Q34774" s="63"/>
    </row>
    <row r="34775" spans="11:17">
      <c r="P34775" s="63"/>
      <c r="Q34775" s="63"/>
    </row>
    <row r="34776" spans="11:17">
      <c r="P34776" s="63"/>
      <c r="Q34776" s="63"/>
    </row>
    <row r="34777" spans="11:17">
      <c r="P34777" s="63"/>
      <c r="Q34777" s="63"/>
    </row>
    <row r="34778" spans="11:17">
      <c r="P34778" s="63"/>
      <c r="Q34778" s="63"/>
    </row>
    <row r="34779" spans="11:17">
      <c r="P34779" s="63"/>
      <c r="Q34779" s="63"/>
    </row>
    <row r="34780" spans="11:17">
      <c r="P34780" s="63"/>
      <c r="Q34780" s="63"/>
    </row>
    <row r="34781" spans="11:17">
      <c r="P34781" s="63"/>
      <c r="Q34781" s="63"/>
    </row>
    <row r="34782" spans="11:17">
      <c r="P34782" s="63"/>
      <c r="Q34782" s="63"/>
    </row>
    <row r="34783" spans="11:17">
      <c r="P34783" s="63"/>
      <c r="Q34783" s="63"/>
    </row>
    <row r="34784" spans="11:17">
      <c r="P34784" s="63"/>
      <c r="Q34784" s="63"/>
    </row>
    <row r="34785" spans="16:17">
      <c r="P34785" s="63"/>
      <c r="Q34785" s="63"/>
    </row>
    <row r="34786" spans="16:17">
      <c r="P34786" s="63"/>
      <c r="Q34786" s="63"/>
    </row>
    <row r="34787" spans="16:17">
      <c r="P34787" s="63"/>
      <c r="Q34787" s="63"/>
    </row>
    <row r="34788" spans="16:17">
      <c r="P34788" s="63"/>
      <c r="Q34788" s="63"/>
    </row>
    <row r="34789" spans="16:17">
      <c r="P34789" s="63"/>
      <c r="Q34789" s="63"/>
    </row>
    <row r="34790" spans="16:17">
      <c r="P34790" s="63"/>
      <c r="Q34790" s="63"/>
    </row>
    <row r="34791" spans="16:17">
      <c r="P34791" s="63"/>
      <c r="Q34791" s="63"/>
    </row>
    <row r="34792" spans="16:17">
      <c r="P34792" s="63"/>
      <c r="Q34792" s="63"/>
    </row>
    <row r="34793" spans="16:17">
      <c r="P34793" s="63"/>
      <c r="Q34793" s="63"/>
    </row>
    <row r="34794" spans="16:17">
      <c r="P34794" s="63"/>
      <c r="Q34794" s="63"/>
    </row>
    <row r="34795" spans="16:17">
      <c r="P34795" s="63"/>
      <c r="Q34795" s="63"/>
    </row>
    <row r="34796" spans="16:17">
      <c r="P34796" s="63"/>
      <c r="Q34796" s="63"/>
    </row>
    <row r="34797" spans="16:17">
      <c r="P34797" s="63"/>
      <c r="Q34797" s="63"/>
    </row>
    <row r="34798" spans="16:17">
      <c r="P34798" s="63"/>
      <c r="Q34798" s="63"/>
    </row>
    <row r="34799" spans="16:17">
      <c r="P34799" s="63"/>
      <c r="Q34799" s="63"/>
    </row>
    <row r="34800" spans="16:17">
      <c r="P34800" s="63"/>
      <c r="Q34800" s="63"/>
    </row>
    <row r="34801" spans="16:17">
      <c r="P34801" s="63"/>
      <c r="Q34801" s="63"/>
    </row>
    <row r="34802" spans="16:17">
      <c r="P34802" s="63"/>
      <c r="Q34802" s="63"/>
    </row>
    <row r="34803" spans="16:17">
      <c r="P34803" s="63"/>
      <c r="Q34803" s="63"/>
    </row>
    <row r="34804" spans="16:17">
      <c r="P34804" s="63"/>
      <c r="Q34804" s="63"/>
    </row>
    <row r="34805" spans="16:17">
      <c r="P34805" s="63"/>
      <c r="Q34805" s="63"/>
    </row>
    <row r="34806" spans="16:17">
      <c r="P34806" s="63"/>
      <c r="Q34806" s="63"/>
    </row>
    <row r="34807" spans="16:17">
      <c r="P34807" s="63"/>
      <c r="Q34807" s="63"/>
    </row>
    <row r="34808" spans="16:17">
      <c r="P34808" s="63"/>
      <c r="Q34808" s="63"/>
    </row>
    <row r="34809" spans="16:17">
      <c r="P34809" s="63"/>
      <c r="Q34809" s="63"/>
    </row>
    <row r="34810" spans="16:17">
      <c r="P34810" s="63"/>
      <c r="Q34810" s="63"/>
    </row>
    <row r="34811" spans="16:17">
      <c r="P34811" s="63"/>
      <c r="Q34811" s="63"/>
    </row>
    <row r="34812" spans="16:17">
      <c r="P34812" s="63"/>
      <c r="Q34812" s="63"/>
    </row>
    <row r="34813" spans="16:17">
      <c r="P34813" s="63"/>
      <c r="Q34813" s="63"/>
    </row>
    <row r="34814" spans="16:17">
      <c r="P34814" s="63"/>
      <c r="Q34814" s="63"/>
    </row>
    <row r="34815" spans="16:17">
      <c r="P34815" s="63"/>
      <c r="Q34815" s="63"/>
    </row>
    <row r="34816" spans="16:17">
      <c r="P34816" s="63"/>
      <c r="Q34816" s="63"/>
    </row>
    <row r="34817" spans="16:17">
      <c r="P34817" s="63"/>
      <c r="Q34817" s="63"/>
    </row>
    <row r="34818" spans="16:17">
      <c r="P34818" s="63"/>
      <c r="Q34818" s="63"/>
    </row>
    <row r="34819" spans="16:17">
      <c r="P34819" s="63"/>
      <c r="Q34819" s="63"/>
    </row>
    <row r="34820" spans="16:17">
      <c r="P34820" s="63"/>
      <c r="Q34820" s="63"/>
    </row>
    <row r="34821" spans="16:17">
      <c r="P34821" s="63"/>
      <c r="Q34821" s="63"/>
    </row>
    <row r="34822" spans="16:17">
      <c r="P34822" s="63"/>
      <c r="Q34822" s="63"/>
    </row>
    <row r="34823" spans="16:17">
      <c r="P34823" s="63"/>
      <c r="Q34823" s="63"/>
    </row>
    <row r="34824" spans="16:17">
      <c r="P34824" s="63"/>
      <c r="Q34824" s="63"/>
    </row>
    <row r="34825" spans="16:17">
      <c r="P34825" s="63"/>
      <c r="Q34825" s="63"/>
    </row>
    <row r="34826" spans="16:17">
      <c r="P34826" s="63"/>
      <c r="Q34826" s="63"/>
    </row>
    <row r="34827" spans="16:17">
      <c r="P34827" s="63"/>
      <c r="Q34827" s="63"/>
    </row>
    <row r="34828" spans="16:17">
      <c r="P34828" s="63"/>
      <c r="Q34828" s="63"/>
    </row>
    <row r="34829" spans="16:17">
      <c r="P34829" s="63"/>
      <c r="Q34829" s="63"/>
    </row>
    <row r="34830" spans="16:17">
      <c r="P34830" s="63"/>
      <c r="Q34830" s="63"/>
    </row>
    <row r="34831" spans="16:17">
      <c r="P34831" s="63"/>
      <c r="Q34831" s="63"/>
    </row>
    <row r="34832" spans="16:17">
      <c r="P34832" s="63"/>
      <c r="Q34832" s="63"/>
    </row>
    <row r="34833" spans="16:17">
      <c r="P34833" s="63"/>
      <c r="Q34833" s="63"/>
    </row>
    <row r="34834" spans="16:17">
      <c r="P34834" s="63"/>
      <c r="Q34834" s="63"/>
    </row>
    <row r="34835" spans="16:17">
      <c r="P34835" s="63"/>
      <c r="Q34835" s="63"/>
    </row>
    <row r="34836" spans="16:17">
      <c r="P34836" s="63"/>
      <c r="Q34836" s="63"/>
    </row>
    <row r="34837" spans="16:17">
      <c r="P34837" s="63"/>
      <c r="Q34837" s="63"/>
    </row>
    <row r="34838" spans="16:17">
      <c r="P34838" s="63"/>
      <c r="Q34838" s="63"/>
    </row>
    <row r="34839" spans="16:17">
      <c r="P34839" s="63"/>
      <c r="Q34839" s="63"/>
    </row>
    <row r="34840" spans="16:17">
      <c r="P34840" s="63"/>
      <c r="Q34840" s="63"/>
    </row>
    <row r="34841" spans="16:17">
      <c r="P34841" s="63"/>
      <c r="Q34841" s="63"/>
    </row>
    <row r="34842" spans="16:17">
      <c r="P34842" s="63"/>
      <c r="Q34842" s="63"/>
    </row>
    <row r="34843" spans="16:17">
      <c r="P34843" s="63"/>
      <c r="Q34843" s="63"/>
    </row>
    <row r="34844" spans="16:17">
      <c r="P34844" s="63"/>
      <c r="Q34844" s="63"/>
    </row>
    <row r="34845" spans="16:17">
      <c r="P34845" s="63"/>
      <c r="Q34845" s="63"/>
    </row>
    <row r="34846" spans="16:17">
      <c r="P34846" s="63"/>
      <c r="Q34846" s="63"/>
    </row>
    <row r="34847" spans="16:17">
      <c r="P34847" s="63"/>
      <c r="Q34847" s="63"/>
    </row>
    <row r="34848" spans="16:17">
      <c r="P34848" s="63"/>
      <c r="Q34848" s="63"/>
    </row>
    <row r="34849" spans="16:17">
      <c r="P34849" s="63"/>
      <c r="Q34849" s="63"/>
    </row>
    <row r="34850" spans="16:17">
      <c r="P34850" s="63"/>
      <c r="Q34850" s="63"/>
    </row>
    <row r="34851" spans="16:17">
      <c r="P34851" s="63"/>
      <c r="Q34851" s="63"/>
    </row>
    <row r="34852" spans="16:17">
      <c r="P34852" s="63"/>
      <c r="Q34852" s="63"/>
    </row>
    <row r="34853" spans="16:17">
      <c r="P34853" s="63"/>
      <c r="Q34853" s="63"/>
    </row>
    <row r="34854" spans="16:17">
      <c r="P34854" s="63"/>
      <c r="Q34854" s="63"/>
    </row>
    <row r="34855" spans="16:17">
      <c r="P34855" s="63"/>
      <c r="Q34855" s="63"/>
    </row>
    <row r="34856" spans="16:17">
      <c r="P34856" s="63"/>
      <c r="Q34856" s="63"/>
    </row>
    <row r="34857" spans="16:17">
      <c r="P34857" s="63"/>
      <c r="Q34857" s="63"/>
    </row>
    <row r="34858" spans="16:17">
      <c r="P34858" s="63"/>
      <c r="Q34858" s="63"/>
    </row>
    <row r="34859" spans="16:17">
      <c r="P34859" s="63"/>
      <c r="Q34859" s="63"/>
    </row>
    <row r="34860" spans="16:17">
      <c r="P34860" s="63"/>
      <c r="Q34860" s="63"/>
    </row>
    <row r="34861" spans="16:17">
      <c r="P34861" s="63"/>
      <c r="Q34861" s="63"/>
    </row>
    <row r="34862" spans="16:17">
      <c r="P34862" s="63"/>
      <c r="Q34862" s="63"/>
    </row>
    <row r="34863" spans="16:17">
      <c r="P34863" s="63"/>
      <c r="Q34863" s="63"/>
    </row>
    <row r="34864" spans="16:17">
      <c r="P34864" s="63"/>
      <c r="Q34864" s="63"/>
    </row>
    <row r="34865" spans="16:17">
      <c r="P34865" s="63"/>
      <c r="Q34865" s="63"/>
    </row>
    <row r="34866" spans="16:17">
      <c r="P34866" s="63"/>
      <c r="Q34866" s="63"/>
    </row>
    <row r="34867" spans="16:17">
      <c r="P34867" s="63"/>
      <c r="Q34867" s="63"/>
    </row>
    <row r="34868" spans="16:17">
      <c r="P34868" s="63"/>
      <c r="Q34868" s="63"/>
    </row>
    <row r="34869" spans="16:17">
      <c r="P34869" s="63"/>
      <c r="Q34869" s="63"/>
    </row>
    <row r="34870" spans="16:17">
      <c r="P34870" s="63"/>
      <c r="Q34870" s="63"/>
    </row>
    <row r="34871" spans="16:17">
      <c r="P34871" s="63"/>
      <c r="Q34871" s="63"/>
    </row>
    <row r="34872" spans="16:17">
      <c r="P34872" s="63"/>
      <c r="Q34872" s="63"/>
    </row>
    <row r="34873" spans="16:17">
      <c r="P34873" s="63"/>
      <c r="Q34873" s="63"/>
    </row>
    <row r="34874" spans="16:17">
      <c r="P34874" s="63"/>
      <c r="Q34874" s="63"/>
    </row>
    <row r="34875" spans="16:17">
      <c r="P34875" s="63"/>
      <c r="Q34875" s="63"/>
    </row>
    <row r="34876" spans="16:17">
      <c r="P34876" s="63"/>
      <c r="Q34876" s="63"/>
    </row>
    <row r="34877" spans="16:17">
      <c r="P34877" s="63"/>
      <c r="Q34877" s="63"/>
    </row>
    <row r="34878" spans="16:17">
      <c r="P34878" s="63"/>
      <c r="Q34878" s="63"/>
    </row>
    <row r="34879" spans="16:17">
      <c r="P34879" s="63"/>
      <c r="Q34879" s="63"/>
    </row>
    <row r="34880" spans="16:17">
      <c r="P34880" s="63"/>
      <c r="Q34880" s="63"/>
    </row>
    <row r="34881" spans="16:17">
      <c r="P34881" s="63"/>
      <c r="Q34881" s="63"/>
    </row>
    <row r="34882" spans="16:17">
      <c r="P34882" s="63"/>
      <c r="Q34882" s="63"/>
    </row>
    <row r="34883" spans="16:17">
      <c r="P34883" s="63"/>
      <c r="Q34883" s="63"/>
    </row>
    <row r="34884" spans="16:17">
      <c r="P34884" s="63"/>
      <c r="Q34884" s="63"/>
    </row>
    <row r="34885" spans="16:17">
      <c r="P34885" s="63"/>
      <c r="Q34885" s="63"/>
    </row>
    <row r="34886" spans="16:17">
      <c r="P34886" s="63"/>
      <c r="Q34886" s="63"/>
    </row>
    <row r="34887" spans="16:17">
      <c r="P34887" s="63"/>
      <c r="Q34887" s="63"/>
    </row>
    <row r="34888" spans="16:17">
      <c r="P34888" s="63"/>
      <c r="Q34888" s="63"/>
    </row>
    <row r="34889" spans="16:17">
      <c r="P34889" s="63"/>
      <c r="Q34889" s="63"/>
    </row>
    <row r="34890" spans="16:17">
      <c r="P34890" s="63"/>
      <c r="Q34890" s="63"/>
    </row>
    <row r="34891" spans="16:17">
      <c r="P34891" s="63"/>
      <c r="Q34891" s="63"/>
    </row>
    <row r="34892" spans="16:17">
      <c r="P34892" s="63"/>
      <c r="Q34892" s="63"/>
    </row>
    <row r="34893" spans="16:17">
      <c r="P34893" s="63"/>
      <c r="Q34893" s="63"/>
    </row>
    <row r="34894" spans="16:17">
      <c r="P34894" s="63"/>
      <c r="Q34894" s="63"/>
    </row>
    <row r="34895" spans="16:17">
      <c r="P34895" s="63"/>
      <c r="Q34895" s="63"/>
    </row>
    <row r="34896" spans="16:17">
      <c r="P34896" s="63"/>
      <c r="Q34896" s="63"/>
    </row>
    <row r="34897" spans="16:17">
      <c r="P34897" s="63"/>
      <c r="Q34897" s="63"/>
    </row>
    <row r="34898" spans="16:17">
      <c r="P34898" s="63"/>
      <c r="Q34898" s="63"/>
    </row>
    <row r="34899" spans="16:17">
      <c r="P34899" s="63"/>
      <c r="Q34899" s="63"/>
    </row>
    <row r="34900" spans="16:17">
      <c r="P34900" s="63"/>
      <c r="Q34900" s="63"/>
    </row>
    <row r="34901" spans="16:17">
      <c r="P34901" s="63"/>
      <c r="Q34901" s="63"/>
    </row>
    <row r="34902" spans="16:17">
      <c r="P34902" s="63"/>
      <c r="Q34902" s="63"/>
    </row>
    <row r="34903" spans="16:17">
      <c r="P34903" s="63"/>
      <c r="Q34903" s="63"/>
    </row>
    <row r="34904" spans="16:17">
      <c r="P34904" s="63"/>
      <c r="Q34904" s="63"/>
    </row>
    <row r="34905" spans="16:17">
      <c r="P34905" s="63"/>
      <c r="Q34905" s="63"/>
    </row>
    <row r="34906" spans="16:17">
      <c r="P34906" s="63"/>
      <c r="Q34906" s="63"/>
    </row>
    <row r="34907" spans="16:17">
      <c r="P34907" s="63"/>
      <c r="Q34907" s="63"/>
    </row>
    <row r="34908" spans="16:17">
      <c r="P34908" s="63"/>
      <c r="Q34908" s="63"/>
    </row>
    <row r="34909" spans="16:17">
      <c r="P34909" s="63"/>
      <c r="Q34909" s="63"/>
    </row>
    <row r="34910" spans="16:17">
      <c r="P34910" s="63"/>
      <c r="Q34910" s="63"/>
    </row>
    <row r="34911" spans="16:17">
      <c r="P34911" s="63"/>
      <c r="Q34911" s="63"/>
    </row>
    <row r="34912" spans="16:17">
      <c r="P34912" s="63"/>
      <c r="Q34912" s="63"/>
    </row>
    <row r="34913" spans="16:17">
      <c r="P34913" s="63"/>
      <c r="Q34913" s="63"/>
    </row>
    <row r="34914" spans="16:17">
      <c r="P34914" s="63"/>
      <c r="Q34914" s="63"/>
    </row>
    <row r="34915" spans="16:17">
      <c r="P34915" s="63"/>
      <c r="Q34915" s="63"/>
    </row>
    <row r="34916" spans="16:17">
      <c r="P34916" s="63"/>
      <c r="Q34916" s="63"/>
    </row>
    <row r="34917" spans="16:17">
      <c r="P34917" s="63"/>
      <c r="Q34917" s="63"/>
    </row>
    <row r="34918" spans="16:17">
      <c r="P34918" s="63"/>
      <c r="Q34918" s="63"/>
    </row>
    <row r="34919" spans="16:17">
      <c r="P34919" s="63"/>
      <c r="Q34919" s="63"/>
    </row>
    <row r="34920" spans="16:17">
      <c r="P34920" s="63"/>
      <c r="Q34920" s="63"/>
    </row>
    <row r="34921" spans="16:17">
      <c r="P34921" s="63"/>
      <c r="Q34921" s="63"/>
    </row>
    <row r="34922" spans="16:17">
      <c r="P34922" s="63"/>
      <c r="Q34922" s="63"/>
    </row>
    <row r="34923" spans="16:17">
      <c r="P34923" s="63"/>
      <c r="Q34923" s="63"/>
    </row>
    <row r="34924" spans="16:17">
      <c r="P34924" s="63"/>
      <c r="Q34924" s="63"/>
    </row>
    <row r="34925" spans="16:17">
      <c r="P34925" s="63"/>
      <c r="Q34925" s="63"/>
    </row>
    <row r="34926" spans="16:17">
      <c r="P34926" s="63"/>
      <c r="Q34926" s="63"/>
    </row>
    <row r="34927" spans="16:17">
      <c r="P34927" s="63"/>
      <c r="Q34927" s="63"/>
    </row>
    <row r="34928" spans="16:17">
      <c r="P34928" s="63"/>
      <c r="Q34928" s="63"/>
    </row>
    <row r="34929" spans="16:17">
      <c r="P34929" s="63"/>
      <c r="Q34929" s="63"/>
    </row>
    <row r="34930" spans="16:17">
      <c r="P34930" s="63"/>
      <c r="Q34930" s="63"/>
    </row>
    <row r="34931" spans="16:17">
      <c r="P34931" s="63"/>
      <c r="Q34931" s="63"/>
    </row>
    <row r="34932" spans="16:17">
      <c r="P34932" s="63"/>
      <c r="Q34932" s="63"/>
    </row>
    <row r="34933" spans="16:17">
      <c r="P34933" s="63"/>
      <c r="Q34933" s="63"/>
    </row>
    <row r="34934" spans="16:17">
      <c r="P34934" s="63"/>
      <c r="Q34934" s="63"/>
    </row>
    <row r="34935" spans="16:17">
      <c r="P34935" s="63"/>
      <c r="Q34935" s="63"/>
    </row>
    <row r="34936" spans="16:17">
      <c r="P34936" s="63"/>
      <c r="Q34936" s="63"/>
    </row>
    <row r="34937" spans="16:17">
      <c r="P34937" s="63"/>
      <c r="Q34937" s="63"/>
    </row>
    <row r="34938" spans="16:17">
      <c r="P34938" s="63"/>
      <c r="Q34938" s="63"/>
    </row>
    <row r="34939" spans="16:17">
      <c r="P34939" s="63"/>
      <c r="Q34939" s="63"/>
    </row>
    <row r="34940" spans="16:17">
      <c r="P34940" s="63"/>
      <c r="Q34940" s="63"/>
    </row>
    <row r="34941" spans="16:17">
      <c r="P34941" s="63"/>
      <c r="Q34941" s="63"/>
    </row>
    <row r="34942" spans="16:17">
      <c r="P34942" s="63"/>
      <c r="Q34942" s="63"/>
    </row>
    <row r="34943" spans="16:17">
      <c r="P34943" s="63"/>
      <c r="Q34943" s="63"/>
    </row>
    <row r="34944" spans="16:17">
      <c r="P34944" s="63"/>
      <c r="Q34944" s="63"/>
    </row>
    <row r="34945" spans="16:17">
      <c r="P34945" s="63"/>
      <c r="Q34945" s="63"/>
    </row>
    <row r="34946" spans="16:17">
      <c r="P34946" s="63"/>
      <c r="Q34946" s="63"/>
    </row>
    <row r="34947" spans="16:17">
      <c r="P34947" s="63"/>
      <c r="Q34947" s="63"/>
    </row>
    <row r="34948" spans="16:17">
      <c r="P34948" s="63"/>
      <c r="Q34948" s="63"/>
    </row>
    <row r="34949" spans="16:17">
      <c r="P34949" s="63"/>
      <c r="Q34949" s="63"/>
    </row>
    <row r="34950" spans="16:17">
      <c r="P34950" s="63"/>
      <c r="Q34950" s="63"/>
    </row>
    <row r="34951" spans="16:17">
      <c r="P34951" s="63"/>
      <c r="Q34951" s="63"/>
    </row>
    <row r="34952" spans="16:17">
      <c r="P34952" s="63"/>
      <c r="Q34952" s="63"/>
    </row>
    <row r="34953" spans="16:17">
      <c r="P34953" s="63"/>
      <c r="Q34953" s="63"/>
    </row>
    <row r="34954" spans="16:17">
      <c r="P34954" s="63"/>
      <c r="Q34954" s="63"/>
    </row>
    <row r="34955" spans="16:17">
      <c r="P34955" s="63"/>
      <c r="Q34955" s="63"/>
    </row>
    <row r="34956" spans="16:17">
      <c r="P34956" s="63"/>
      <c r="Q34956" s="63"/>
    </row>
    <row r="34957" spans="16:17">
      <c r="P34957" s="63"/>
      <c r="Q34957" s="63"/>
    </row>
    <row r="34958" spans="16:17">
      <c r="P34958" s="63"/>
      <c r="Q34958" s="63"/>
    </row>
    <row r="34959" spans="16:17">
      <c r="P34959" s="63"/>
      <c r="Q34959" s="63"/>
    </row>
    <row r="34960" spans="16:17">
      <c r="P34960" s="63"/>
      <c r="Q34960" s="63"/>
    </row>
    <row r="34961" spans="16:17">
      <c r="P34961" s="63"/>
      <c r="Q34961" s="63"/>
    </row>
    <row r="34962" spans="16:17">
      <c r="P34962" s="63"/>
      <c r="Q34962" s="63"/>
    </row>
    <row r="34963" spans="16:17">
      <c r="P34963" s="63"/>
      <c r="Q34963" s="63"/>
    </row>
    <row r="34964" spans="16:17">
      <c r="P34964" s="63"/>
      <c r="Q34964" s="63"/>
    </row>
    <row r="34965" spans="16:17">
      <c r="P34965" s="63"/>
      <c r="Q34965" s="63"/>
    </row>
    <row r="34966" spans="16:17">
      <c r="P34966" s="63"/>
      <c r="Q34966" s="63"/>
    </row>
    <row r="34967" spans="16:17">
      <c r="P34967" s="63"/>
      <c r="Q34967" s="63"/>
    </row>
    <row r="34968" spans="16:17">
      <c r="P34968" s="63"/>
      <c r="Q34968" s="63"/>
    </row>
    <row r="34969" spans="16:17">
      <c r="P34969" s="63"/>
      <c r="Q34969" s="63"/>
    </row>
    <row r="34970" spans="16:17">
      <c r="P34970" s="63"/>
      <c r="Q34970" s="63"/>
    </row>
    <row r="34971" spans="16:17">
      <c r="P34971" s="63"/>
      <c r="Q34971" s="63"/>
    </row>
    <row r="34972" spans="16:17">
      <c r="P34972" s="63"/>
      <c r="Q34972" s="63"/>
    </row>
    <row r="34973" spans="16:17">
      <c r="P34973" s="63"/>
      <c r="Q34973" s="63"/>
    </row>
    <row r="34974" spans="16:17">
      <c r="P34974" s="63"/>
      <c r="Q34974" s="63"/>
    </row>
    <row r="34975" spans="16:17">
      <c r="P34975" s="63"/>
      <c r="Q34975" s="63"/>
    </row>
    <row r="34976" spans="16:17">
      <c r="P34976" s="63"/>
      <c r="Q34976" s="63"/>
    </row>
    <row r="34977" spans="6:17">
      <c r="P34977" s="63"/>
      <c r="Q34977" s="63"/>
    </row>
    <row r="34978" spans="6:17">
      <c r="P34978" s="63"/>
      <c r="Q34978" s="63"/>
    </row>
    <row r="34979" spans="6:17">
      <c r="P34979" s="63"/>
      <c r="Q34979" s="63"/>
    </row>
    <row r="34980" spans="6:17">
      <c r="P34980" s="63"/>
      <c r="Q34980" s="63"/>
    </row>
    <row r="34981" spans="6:17">
      <c r="P34981" s="63"/>
      <c r="Q34981" s="63"/>
    </row>
    <row r="34982" spans="6:17">
      <c r="F34982" s="55"/>
      <c r="J34982" s="55"/>
      <c r="P34982" s="63"/>
      <c r="Q34982" s="63"/>
    </row>
    <row r="34983" spans="6:17">
      <c r="P34983" s="63"/>
      <c r="Q34983" s="63"/>
    </row>
    <row r="34984" spans="6:17">
      <c r="P34984" s="63"/>
      <c r="Q34984" s="63"/>
    </row>
    <row r="34985" spans="6:17">
      <c r="P34985" s="63"/>
      <c r="Q34985" s="63"/>
    </row>
    <row r="34986" spans="6:17">
      <c r="P34986" s="63"/>
      <c r="Q34986" s="63"/>
    </row>
    <row r="34987" spans="6:17">
      <c r="P34987" s="63"/>
      <c r="Q34987" s="63"/>
    </row>
    <row r="34988" spans="6:17">
      <c r="P34988" s="63"/>
      <c r="Q34988" s="63"/>
    </row>
    <row r="34989" spans="6:17">
      <c r="P34989" s="63"/>
      <c r="Q34989" s="63"/>
    </row>
    <row r="34990" spans="6:17">
      <c r="P34990" s="63"/>
      <c r="Q34990" s="63"/>
    </row>
    <row r="34991" spans="6:17">
      <c r="P34991" s="63"/>
      <c r="Q34991" s="63"/>
    </row>
    <row r="34992" spans="6:17">
      <c r="P34992" s="63"/>
      <c r="Q34992" s="63"/>
    </row>
    <row r="34993" spans="6:17">
      <c r="P34993" s="63"/>
      <c r="Q34993" s="63"/>
    </row>
    <row r="34994" spans="6:17">
      <c r="P34994" s="63"/>
      <c r="Q34994" s="63"/>
    </row>
    <row r="34995" spans="6:17">
      <c r="P34995" s="63"/>
      <c r="Q34995" s="63"/>
    </row>
    <row r="34996" spans="6:17">
      <c r="P34996" s="63"/>
      <c r="Q34996" s="63"/>
    </row>
    <row r="34997" spans="6:17">
      <c r="P34997" s="63"/>
      <c r="Q34997" s="63"/>
    </row>
    <row r="34998" spans="6:17">
      <c r="P34998" s="63"/>
      <c r="Q34998" s="63"/>
    </row>
    <row r="34999" spans="6:17">
      <c r="P34999" s="63"/>
      <c r="Q34999" s="63"/>
    </row>
    <row r="35000" spans="6:17">
      <c r="P35000" s="63"/>
      <c r="Q35000" s="63"/>
    </row>
    <row r="35001" spans="6:17">
      <c r="P35001" s="63"/>
      <c r="Q35001" s="63"/>
    </row>
    <row r="35002" spans="6:17">
      <c r="P35002" s="63"/>
      <c r="Q35002" s="63"/>
    </row>
    <row r="35003" spans="6:17">
      <c r="P35003" s="63"/>
      <c r="Q35003" s="63"/>
    </row>
    <row r="35004" spans="6:17">
      <c r="P35004" s="63"/>
      <c r="Q35004" s="63"/>
    </row>
    <row r="35005" spans="6:17">
      <c r="P35005" s="63"/>
      <c r="Q35005" s="63"/>
    </row>
    <row r="35006" spans="6:17">
      <c r="F35006" s="55"/>
      <c r="J35006" s="55"/>
      <c r="P35006" s="63"/>
      <c r="Q35006" s="63"/>
    </row>
    <row r="35007" spans="6:17">
      <c r="P35007" s="63"/>
      <c r="Q35007" s="63"/>
    </row>
    <row r="35008" spans="6:17">
      <c r="P35008" s="63"/>
      <c r="Q35008" s="63"/>
    </row>
    <row r="35009" spans="16:17">
      <c r="P35009" s="63"/>
      <c r="Q35009" s="63"/>
    </row>
    <row r="35010" spans="16:17">
      <c r="P35010" s="63"/>
      <c r="Q35010" s="63"/>
    </row>
    <row r="35011" spans="16:17">
      <c r="P35011" s="63"/>
      <c r="Q35011" s="63"/>
    </row>
    <row r="35012" spans="16:17">
      <c r="P35012" s="63"/>
      <c r="Q35012" s="63"/>
    </row>
    <row r="35013" spans="16:17">
      <c r="P35013" s="63"/>
      <c r="Q35013" s="63"/>
    </row>
    <row r="35014" spans="16:17">
      <c r="P35014" s="63"/>
      <c r="Q35014" s="63"/>
    </row>
    <row r="35015" spans="16:17">
      <c r="P35015" s="63"/>
      <c r="Q35015" s="63"/>
    </row>
    <row r="35016" spans="16:17">
      <c r="P35016" s="63"/>
      <c r="Q35016" s="63"/>
    </row>
    <row r="35017" spans="16:17">
      <c r="P35017" s="63"/>
      <c r="Q35017" s="63"/>
    </row>
    <row r="35018" spans="16:17">
      <c r="P35018" s="63"/>
      <c r="Q35018" s="63"/>
    </row>
    <row r="35019" spans="16:17">
      <c r="P35019" s="63"/>
      <c r="Q35019" s="63"/>
    </row>
    <row r="35020" spans="16:17">
      <c r="P35020" s="63"/>
      <c r="Q35020" s="63"/>
    </row>
    <row r="35021" spans="16:17">
      <c r="P35021" s="63"/>
      <c r="Q35021" s="63"/>
    </row>
    <row r="35022" spans="16:17">
      <c r="P35022" s="63"/>
      <c r="Q35022" s="63"/>
    </row>
    <row r="35023" spans="16:17">
      <c r="P35023" s="63"/>
      <c r="Q35023" s="63"/>
    </row>
    <row r="35024" spans="16:17">
      <c r="P35024" s="63"/>
      <c r="Q35024" s="63"/>
    </row>
    <row r="35025" spans="16:17">
      <c r="P35025" s="63"/>
      <c r="Q35025" s="63"/>
    </row>
    <row r="35026" spans="16:17">
      <c r="P35026" s="63"/>
      <c r="Q35026" s="63"/>
    </row>
    <row r="35027" spans="16:17">
      <c r="P35027" s="63"/>
      <c r="Q35027" s="63"/>
    </row>
    <row r="35028" spans="16:17">
      <c r="P35028" s="63"/>
      <c r="Q35028" s="63"/>
    </row>
    <row r="35029" spans="16:17">
      <c r="P35029" s="63"/>
      <c r="Q35029" s="63"/>
    </row>
    <row r="35030" spans="16:17">
      <c r="P35030" s="63"/>
      <c r="Q35030" s="63"/>
    </row>
    <row r="35031" spans="16:17">
      <c r="P35031" s="63"/>
      <c r="Q35031" s="63"/>
    </row>
    <row r="35032" spans="16:17">
      <c r="P35032" s="63"/>
      <c r="Q35032" s="63"/>
    </row>
    <row r="35033" spans="16:17">
      <c r="P35033" s="63"/>
      <c r="Q35033" s="63"/>
    </row>
    <row r="35034" spans="16:17">
      <c r="P35034" s="63"/>
      <c r="Q35034" s="63"/>
    </row>
    <row r="35035" spans="16:17">
      <c r="P35035" s="63"/>
      <c r="Q35035" s="63"/>
    </row>
    <row r="35036" spans="16:17">
      <c r="P35036" s="63"/>
      <c r="Q35036" s="63"/>
    </row>
    <row r="35037" spans="16:17">
      <c r="P35037" s="63"/>
      <c r="Q35037" s="63"/>
    </row>
    <row r="35038" spans="16:17">
      <c r="P35038" s="63"/>
      <c r="Q35038" s="63"/>
    </row>
    <row r="35039" spans="16:17">
      <c r="P35039" s="63"/>
      <c r="Q35039" s="63"/>
    </row>
    <row r="35040" spans="16:17">
      <c r="P35040" s="63"/>
      <c r="Q35040" s="63"/>
    </row>
    <row r="35041" spans="16:17">
      <c r="P35041" s="63"/>
      <c r="Q35041" s="63"/>
    </row>
    <row r="35042" spans="16:17">
      <c r="P35042" s="63"/>
      <c r="Q35042" s="63"/>
    </row>
    <row r="35043" spans="16:17">
      <c r="P35043" s="63"/>
      <c r="Q35043" s="63"/>
    </row>
    <row r="35044" spans="16:17">
      <c r="P35044" s="63"/>
      <c r="Q35044" s="63"/>
    </row>
    <row r="35045" spans="16:17">
      <c r="P35045" s="63"/>
      <c r="Q35045" s="63"/>
    </row>
    <row r="35046" spans="16:17">
      <c r="P35046" s="63"/>
      <c r="Q35046" s="63"/>
    </row>
    <row r="35047" spans="16:17">
      <c r="P35047" s="63"/>
      <c r="Q35047" s="63"/>
    </row>
    <row r="35048" spans="16:17">
      <c r="P35048" s="63"/>
      <c r="Q35048" s="63"/>
    </row>
    <row r="35049" spans="16:17">
      <c r="P35049" s="63"/>
      <c r="Q35049" s="63"/>
    </row>
    <row r="35050" spans="16:17">
      <c r="P35050" s="63"/>
      <c r="Q35050" s="63"/>
    </row>
    <row r="35051" spans="16:17">
      <c r="P35051" s="63"/>
      <c r="Q35051" s="63"/>
    </row>
    <row r="35052" spans="16:17">
      <c r="P35052" s="63"/>
      <c r="Q35052" s="63"/>
    </row>
    <row r="35053" spans="16:17">
      <c r="P35053" s="63"/>
      <c r="Q35053" s="63"/>
    </row>
    <row r="35054" spans="16:17">
      <c r="P35054" s="63"/>
      <c r="Q35054" s="63"/>
    </row>
    <row r="35055" spans="16:17">
      <c r="P35055" s="63"/>
      <c r="Q35055" s="63"/>
    </row>
    <row r="35056" spans="16:17">
      <c r="P35056" s="63"/>
      <c r="Q35056" s="63"/>
    </row>
    <row r="35057" spans="16:17">
      <c r="P35057" s="63"/>
      <c r="Q35057" s="63"/>
    </row>
    <row r="35058" spans="16:17">
      <c r="P35058" s="63"/>
      <c r="Q35058" s="63"/>
    </row>
    <row r="35059" spans="16:17">
      <c r="P35059" s="63"/>
      <c r="Q35059" s="63"/>
    </row>
    <row r="35060" spans="16:17">
      <c r="P35060" s="63"/>
      <c r="Q35060" s="63"/>
    </row>
    <row r="35061" spans="16:17">
      <c r="P35061" s="63"/>
      <c r="Q35061" s="63"/>
    </row>
    <row r="35062" spans="16:17">
      <c r="P35062" s="63"/>
      <c r="Q35062" s="63"/>
    </row>
    <row r="35063" spans="16:17">
      <c r="P35063" s="63"/>
      <c r="Q35063" s="63"/>
    </row>
    <row r="35064" spans="16:17">
      <c r="P35064" s="63"/>
      <c r="Q35064" s="63"/>
    </row>
    <row r="35065" spans="16:17">
      <c r="P35065" s="63"/>
      <c r="Q35065" s="63"/>
    </row>
    <row r="35066" spans="16:17">
      <c r="P35066" s="63"/>
      <c r="Q35066" s="63"/>
    </row>
    <row r="35067" spans="16:17">
      <c r="P35067" s="63"/>
      <c r="Q35067" s="63"/>
    </row>
    <row r="35068" spans="16:17">
      <c r="P35068" s="63"/>
      <c r="Q35068" s="63"/>
    </row>
    <row r="35069" spans="16:17">
      <c r="P35069" s="63"/>
      <c r="Q35069" s="63"/>
    </row>
    <row r="35070" spans="16:17">
      <c r="P35070" s="63"/>
      <c r="Q35070" s="63"/>
    </row>
    <row r="35071" spans="16:17">
      <c r="P35071" s="63"/>
      <c r="Q35071" s="63"/>
    </row>
    <row r="35072" spans="16:17">
      <c r="P35072" s="63"/>
      <c r="Q35072" s="63"/>
    </row>
    <row r="35073" spans="16:17">
      <c r="P35073" s="63"/>
      <c r="Q35073" s="63"/>
    </row>
    <row r="35074" spans="16:17">
      <c r="P35074" s="63"/>
      <c r="Q35074" s="63"/>
    </row>
    <row r="35075" spans="16:17">
      <c r="P35075" s="63"/>
      <c r="Q35075" s="63"/>
    </row>
    <row r="35076" spans="16:17">
      <c r="P35076" s="63"/>
      <c r="Q35076" s="63"/>
    </row>
    <row r="35077" spans="16:17">
      <c r="P35077" s="63"/>
      <c r="Q35077" s="63"/>
    </row>
    <row r="35078" spans="16:17">
      <c r="P35078" s="63"/>
      <c r="Q35078" s="63"/>
    </row>
    <row r="35079" spans="16:17">
      <c r="P35079" s="63"/>
      <c r="Q35079" s="63"/>
    </row>
    <row r="35080" spans="16:17">
      <c r="P35080" s="63"/>
      <c r="Q35080" s="63"/>
    </row>
    <row r="35081" spans="16:17">
      <c r="P35081" s="63"/>
      <c r="Q35081" s="63"/>
    </row>
    <row r="35082" spans="16:17">
      <c r="P35082" s="63"/>
      <c r="Q35082" s="63"/>
    </row>
    <row r="35083" spans="16:17">
      <c r="P35083" s="63"/>
      <c r="Q35083" s="63"/>
    </row>
    <row r="35084" spans="16:17">
      <c r="P35084" s="63"/>
      <c r="Q35084" s="63"/>
    </row>
    <row r="35085" spans="16:17">
      <c r="P35085" s="63"/>
      <c r="Q35085" s="63"/>
    </row>
    <row r="35086" spans="16:17">
      <c r="P35086" s="63"/>
      <c r="Q35086" s="63"/>
    </row>
    <row r="35087" spans="16:17">
      <c r="P35087" s="63"/>
      <c r="Q35087" s="63"/>
    </row>
    <row r="35088" spans="16:17">
      <c r="P35088" s="63"/>
      <c r="Q35088" s="63"/>
    </row>
    <row r="35089" spans="16:17">
      <c r="P35089" s="63"/>
      <c r="Q35089" s="63"/>
    </row>
    <row r="35090" spans="16:17">
      <c r="P35090" s="63"/>
      <c r="Q35090" s="63"/>
    </row>
    <row r="35091" spans="16:17">
      <c r="P35091" s="63"/>
      <c r="Q35091" s="63"/>
    </row>
    <row r="35092" spans="16:17">
      <c r="P35092" s="63"/>
      <c r="Q35092" s="63"/>
    </row>
    <row r="35093" spans="16:17">
      <c r="P35093" s="63"/>
      <c r="Q35093" s="63"/>
    </row>
    <row r="35094" spans="16:17">
      <c r="P35094" s="63"/>
      <c r="Q35094" s="63"/>
    </row>
    <row r="35095" spans="16:17">
      <c r="P35095" s="63"/>
      <c r="Q35095" s="63"/>
    </row>
    <row r="35096" spans="16:17">
      <c r="P35096" s="63"/>
      <c r="Q35096" s="63"/>
    </row>
    <row r="35097" spans="16:17">
      <c r="P35097" s="63"/>
      <c r="Q35097" s="63"/>
    </row>
    <row r="35098" spans="16:17">
      <c r="P35098" s="63"/>
      <c r="Q35098" s="63"/>
    </row>
    <row r="35099" spans="16:17">
      <c r="P35099" s="63"/>
      <c r="Q35099" s="63"/>
    </row>
    <row r="35100" spans="16:17">
      <c r="P35100" s="63"/>
      <c r="Q35100" s="63"/>
    </row>
    <row r="35101" spans="16:17">
      <c r="P35101" s="63"/>
      <c r="Q35101" s="63"/>
    </row>
    <row r="35102" spans="16:17">
      <c r="P35102" s="63"/>
      <c r="Q35102" s="63"/>
    </row>
    <row r="35103" spans="16:17">
      <c r="P35103" s="63"/>
      <c r="Q35103" s="63"/>
    </row>
    <row r="35104" spans="16:17">
      <c r="P35104" s="63"/>
      <c r="Q35104" s="63"/>
    </row>
    <row r="35105" spans="16:17">
      <c r="P35105" s="63"/>
      <c r="Q35105" s="63"/>
    </row>
    <row r="35106" spans="16:17">
      <c r="P35106" s="63"/>
      <c r="Q35106" s="63"/>
    </row>
    <row r="35107" spans="16:17">
      <c r="P35107" s="63"/>
      <c r="Q35107" s="63"/>
    </row>
    <row r="35108" spans="16:17">
      <c r="P35108" s="63"/>
      <c r="Q35108" s="63"/>
    </row>
    <row r="35109" spans="16:17">
      <c r="P35109" s="63"/>
      <c r="Q35109" s="63"/>
    </row>
    <row r="35110" spans="16:17">
      <c r="P35110" s="63"/>
      <c r="Q35110" s="63"/>
    </row>
    <row r="35111" spans="16:17">
      <c r="P35111" s="63"/>
      <c r="Q35111" s="63"/>
    </row>
    <row r="35112" spans="16:17">
      <c r="P35112" s="63"/>
      <c r="Q35112" s="63"/>
    </row>
    <row r="35113" spans="16:17">
      <c r="P35113" s="63"/>
      <c r="Q35113" s="63"/>
    </row>
    <row r="35114" spans="16:17">
      <c r="P35114" s="63"/>
      <c r="Q35114" s="63"/>
    </row>
    <row r="35115" spans="16:17">
      <c r="P35115" s="63"/>
      <c r="Q35115" s="63"/>
    </row>
    <row r="35116" spans="16:17">
      <c r="P35116" s="63"/>
      <c r="Q35116" s="63"/>
    </row>
    <row r="35117" spans="16:17">
      <c r="P35117" s="63"/>
      <c r="Q35117" s="63"/>
    </row>
    <row r="35118" spans="16:17">
      <c r="P35118" s="63"/>
      <c r="Q35118" s="63"/>
    </row>
    <row r="35119" spans="16:17">
      <c r="P35119" s="63"/>
      <c r="Q35119" s="63"/>
    </row>
    <row r="35120" spans="16:17">
      <c r="P35120" s="63"/>
      <c r="Q35120" s="63"/>
    </row>
    <row r="35121" spans="16:17">
      <c r="P35121" s="63"/>
      <c r="Q35121" s="63"/>
    </row>
    <row r="35122" spans="16:17">
      <c r="P35122" s="63"/>
      <c r="Q35122" s="63"/>
    </row>
    <row r="35123" spans="16:17">
      <c r="P35123" s="63"/>
      <c r="Q35123" s="63"/>
    </row>
    <row r="35124" spans="16:17">
      <c r="P35124" s="63"/>
      <c r="Q35124" s="63"/>
    </row>
    <row r="35125" spans="16:17">
      <c r="P35125" s="63"/>
      <c r="Q35125" s="63"/>
    </row>
    <row r="35126" spans="16:17">
      <c r="P35126" s="63"/>
      <c r="Q35126" s="63"/>
    </row>
    <row r="35127" spans="16:17">
      <c r="P35127" s="63"/>
      <c r="Q35127" s="63"/>
    </row>
    <row r="35128" spans="16:17">
      <c r="P35128" s="63"/>
      <c r="Q35128" s="63"/>
    </row>
    <row r="35129" spans="16:17">
      <c r="P35129" s="63"/>
      <c r="Q35129" s="63"/>
    </row>
    <row r="35130" spans="16:17">
      <c r="P35130" s="63"/>
      <c r="Q35130" s="63"/>
    </row>
    <row r="35131" spans="16:17">
      <c r="P35131" s="63"/>
      <c r="Q35131" s="63"/>
    </row>
    <row r="35132" spans="16:17">
      <c r="P35132" s="63"/>
      <c r="Q35132" s="63"/>
    </row>
    <row r="35133" spans="16:17">
      <c r="P35133" s="63"/>
      <c r="Q35133" s="63"/>
    </row>
    <row r="35134" spans="16:17">
      <c r="P35134" s="63"/>
      <c r="Q35134" s="63"/>
    </row>
    <row r="35135" spans="16:17">
      <c r="P35135" s="63"/>
      <c r="Q35135" s="63"/>
    </row>
    <row r="35136" spans="16:17">
      <c r="P35136" s="63"/>
      <c r="Q35136" s="63"/>
    </row>
    <row r="35137" spans="16:17">
      <c r="P35137" s="63"/>
      <c r="Q35137" s="63"/>
    </row>
    <row r="35138" spans="16:17">
      <c r="P35138" s="63"/>
      <c r="Q35138" s="63"/>
    </row>
    <row r="35139" spans="16:17">
      <c r="P35139" s="63"/>
      <c r="Q35139" s="63"/>
    </row>
    <row r="35140" spans="16:17">
      <c r="P35140" s="63"/>
      <c r="Q35140" s="63"/>
    </row>
    <row r="35141" spans="16:17">
      <c r="P35141" s="63"/>
      <c r="Q35141" s="63"/>
    </row>
    <row r="35142" spans="16:17">
      <c r="P35142" s="63"/>
      <c r="Q35142" s="63"/>
    </row>
    <row r="35143" spans="16:17">
      <c r="P35143" s="63"/>
      <c r="Q35143" s="63"/>
    </row>
    <row r="35144" spans="16:17">
      <c r="P35144" s="63"/>
      <c r="Q35144" s="63"/>
    </row>
    <row r="35145" spans="16:17">
      <c r="P35145" s="63"/>
      <c r="Q35145" s="63"/>
    </row>
    <row r="35146" spans="16:17">
      <c r="P35146" s="63"/>
      <c r="Q35146" s="63"/>
    </row>
    <row r="35147" spans="16:17">
      <c r="P35147" s="63"/>
      <c r="Q35147" s="63"/>
    </row>
    <row r="35148" spans="16:17">
      <c r="P35148" s="63"/>
      <c r="Q35148" s="63"/>
    </row>
    <row r="35149" spans="16:17">
      <c r="P35149" s="63"/>
      <c r="Q35149" s="63"/>
    </row>
    <row r="35150" spans="16:17">
      <c r="P35150" s="63"/>
      <c r="Q35150" s="63"/>
    </row>
    <row r="35151" spans="16:17">
      <c r="P35151" s="63"/>
      <c r="Q35151" s="63"/>
    </row>
    <row r="35152" spans="16:17">
      <c r="P35152" s="63"/>
      <c r="Q35152" s="63"/>
    </row>
    <row r="35153" spans="16:17">
      <c r="P35153" s="63"/>
      <c r="Q35153" s="63"/>
    </row>
    <row r="35154" spans="16:17">
      <c r="P35154" s="63"/>
      <c r="Q35154" s="63"/>
    </row>
    <row r="35155" spans="16:17">
      <c r="P35155" s="63"/>
      <c r="Q35155" s="63"/>
    </row>
    <row r="35156" spans="16:17">
      <c r="P35156" s="63"/>
      <c r="Q35156" s="63"/>
    </row>
    <row r="35157" spans="16:17">
      <c r="P35157" s="63"/>
      <c r="Q35157" s="63"/>
    </row>
    <row r="35158" spans="16:17">
      <c r="P35158" s="63"/>
      <c r="Q35158" s="63"/>
    </row>
    <row r="35159" spans="16:17">
      <c r="P35159" s="63"/>
      <c r="Q35159" s="63"/>
    </row>
    <row r="35160" spans="16:17">
      <c r="P35160" s="63"/>
      <c r="Q35160" s="63"/>
    </row>
    <row r="35161" spans="16:17">
      <c r="P35161" s="63"/>
      <c r="Q35161" s="63"/>
    </row>
    <row r="35162" spans="16:17">
      <c r="P35162" s="63"/>
      <c r="Q35162" s="63"/>
    </row>
    <row r="35163" spans="16:17">
      <c r="P35163" s="63"/>
      <c r="Q35163" s="63"/>
    </row>
    <row r="35164" spans="16:17">
      <c r="P35164" s="63"/>
      <c r="Q35164" s="63"/>
    </row>
    <row r="35165" spans="16:17">
      <c r="P35165" s="63"/>
      <c r="Q35165" s="63"/>
    </row>
    <row r="35166" spans="16:17">
      <c r="P35166" s="63"/>
      <c r="Q35166" s="63"/>
    </row>
    <row r="35167" spans="16:17">
      <c r="P35167" s="63"/>
      <c r="Q35167" s="63"/>
    </row>
    <row r="35168" spans="16:17">
      <c r="P35168" s="63"/>
      <c r="Q35168" s="63"/>
    </row>
    <row r="35169" spans="16:17">
      <c r="P35169" s="63"/>
      <c r="Q35169" s="63"/>
    </row>
    <row r="35170" spans="16:17">
      <c r="P35170" s="63"/>
      <c r="Q35170" s="63"/>
    </row>
    <row r="35171" spans="16:17">
      <c r="P35171" s="63"/>
      <c r="Q35171" s="63"/>
    </row>
    <row r="35172" spans="16:17">
      <c r="P35172" s="63"/>
      <c r="Q35172" s="63"/>
    </row>
    <row r="35173" spans="16:17">
      <c r="P35173" s="63"/>
      <c r="Q35173" s="63"/>
    </row>
    <row r="35174" spans="16:17">
      <c r="P35174" s="63"/>
      <c r="Q35174" s="63"/>
    </row>
    <row r="35175" spans="16:17">
      <c r="P35175" s="63"/>
      <c r="Q35175" s="63"/>
    </row>
    <row r="35176" spans="16:17">
      <c r="P35176" s="63"/>
      <c r="Q35176" s="63"/>
    </row>
    <row r="35177" spans="16:17">
      <c r="P35177" s="63"/>
      <c r="Q35177" s="63"/>
    </row>
    <row r="35178" spans="16:17">
      <c r="P35178" s="63"/>
      <c r="Q35178" s="63"/>
    </row>
    <row r="35179" spans="16:17">
      <c r="P35179" s="63"/>
      <c r="Q35179" s="63"/>
    </row>
    <row r="35180" spans="16:17">
      <c r="P35180" s="63"/>
      <c r="Q35180" s="63"/>
    </row>
    <row r="35181" spans="16:17">
      <c r="P35181" s="63"/>
      <c r="Q35181" s="63"/>
    </row>
    <row r="35182" spans="16:17">
      <c r="P35182" s="63"/>
      <c r="Q35182" s="63"/>
    </row>
    <row r="35183" spans="16:17">
      <c r="P35183" s="63"/>
      <c r="Q35183" s="63"/>
    </row>
    <row r="35184" spans="16:17">
      <c r="P35184" s="63"/>
      <c r="Q35184" s="63"/>
    </row>
    <row r="35185" spans="16:17">
      <c r="P35185" s="63"/>
      <c r="Q35185" s="63"/>
    </row>
    <row r="35186" spans="16:17">
      <c r="P35186" s="63"/>
      <c r="Q35186" s="63"/>
    </row>
    <row r="35187" spans="16:17">
      <c r="P35187" s="63"/>
      <c r="Q35187" s="63"/>
    </row>
    <row r="35188" spans="16:17">
      <c r="P35188" s="63"/>
      <c r="Q35188" s="63"/>
    </row>
    <row r="35189" spans="16:17">
      <c r="P35189" s="63"/>
      <c r="Q35189" s="63"/>
    </row>
    <row r="35190" spans="16:17">
      <c r="P35190" s="63"/>
      <c r="Q35190" s="63"/>
    </row>
    <row r="35191" spans="16:17">
      <c r="P35191" s="63"/>
      <c r="Q35191" s="63"/>
    </row>
    <row r="35192" spans="16:17">
      <c r="P35192" s="63"/>
      <c r="Q35192" s="63"/>
    </row>
    <row r="35193" spans="16:17">
      <c r="P35193" s="63"/>
      <c r="Q35193" s="63"/>
    </row>
    <row r="35194" spans="16:17">
      <c r="P35194" s="63"/>
      <c r="Q35194" s="63"/>
    </row>
    <row r="35195" spans="16:17">
      <c r="P35195" s="63"/>
      <c r="Q35195" s="63"/>
    </row>
    <row r="35196" spans="16:17">
      <c r="P35196" s="63"/>
      <c r="Q35196" s="63"/>
    </row>
    <row r="35197" spans="16:17">
      <c r="P35197" s="63"/>
      <c r="Q35197" s="63"/>
    </row>
    <row r="35198" spans="16:17">
      <c r="P35198" s="63"/>
      <c r="Q35198" s="63"/>
    </row>
    <row r="35199" spans="16:17">
      <c r="P35199" s="63"/>
      <c r="Q35199" s="63"/>
    </row>
    <row r="35200" spans="16:17">
      <c r="P35200" s="63"/>
      <c r="Q35200" s="63"/>
    </row>
    <row r="35201" spans="16:17">
      <c r="P35201" s="63"/>
      <c r="Q35201" s="63"/>
    </row>
    <row r="35202" spans="16:17">
      <c r="P35202" s="63"/>
      <c r="Q35202" s="63"/>
    </row>
    <row r="35203" spans="16:17">
      <c r="P35203" s="63"/>
      <c r="Q35203" s="63"/>
    </row>
    <row r="35204" spans="16:17">
      <c r="P35204" s="63"/>
      <c r="Q35204" s="63"/>
    </row>
    <row r="35205" spans="16:17">
      <c r="P35205" s="63"/>
      <c r="Q35205" s="63"/>
    </row>
    <row r="35206" spans="16:17">
      <c r="P35206" s="63"/>
      <c r="Q35206" s="63"/>
    </row>
    <row r="35207" spans="16:17">
      <c r="P35207" s="63"/>
      <c r="Q35207" s="63"/>
    </row>
    <row r="35208" spans="16:17">
      <c r="P35208" s="63"/>
      <c r="Q35208" s="63"/>
    </row>
    <row r="35209" spans="16:17">
      <c r="P35209" s="63"/>
      <c r="Q35209" s="63"/>
    </row>
    <row r="35210" spans="16:17">
      <c r="P35210" s="63"/>
      <c r="Q35210" s="63"/>
    </row>
    <row r="35211" spans="16:17">
      <c r="P35211" s="63"/>
      <c r="Q35211" s="63"/>
    </row>
    <row r="35212" spans="16:17">
      <c r="P35212" s="63"/>
      <c r="Q35212" s="63"/>
    </row>
    <row r="35213" spans="16:17">
      <c r="P35213" s="63"/>
      <c r="Q35213" s="63"/>
    </row>
    <row r="35214" spans="16:17">
      <c r="P35214" s="63"/>
      <c r="Q35214" s="63"/>
    </row>
    <row r="35215" spans="16:17">
      <c r="P35215" s="63"/>
      <c r="Q35215" s="63"/>
    </row>
    <row r="35216" spans="16:17">
      <c r="P35216" s="63"/>
      <c r="Q35216" s="63"/>
    </row>
    <row r="35217" spans="6:17">
      <c r="P35217" s="63"/>
      <c r="Q35217" s="63"/>
    </row>
    <row r="35218" spans="6:17">
      <c r="P35218" s="63"/>
      <c r="Q35218" s="63"/>
    </row>
    <row r="35219" spans="6:17">
      <c r="P35219" s="63"/>
      <c r="Q35219" s="63"/>
    </row>
    <row r="35220" spans="6:17">
      <c r="P35220" s="63"/>
      <c r="Q35220" s="63"/>
    </row>
    <row r="35221" spans="6:17">
      <c r="P35221" s="63"/>
      <c r="Q35221" s="63"/>
    </row>
    <row r="35222" spans="6:17">
      <c r="F35222" s="55"/>
      <c r="J35222" s="55"/>
      <c r="P35222" s="63"/>
      <c r="Q35222" s="63"/>
    </row>
    <row r="35223" spans="6:17">
      <c r="P35223" s="63"/>
      <c r="Q35223" s="63"/>
    </row>
    <row r="35224" spans="6:17">
      <c r="P35224" s="63"/>
      <c r="Q35224" s="63"/>
    </row>
    <row r="35225" spans="6:17">
      <c r="P35225" s="63"/>
      <c r="Q35225" s="63"/>
    </row>
    <row r="35226" spans="6:17">
      <c r="P35226" s="63"/>
      <c r="Q35226" s="63"/>
    </row>
    <row r="35227" spans="6:17">
      <c r="P35227" s="63"/>
      <c r="Q35227" s="63"/>
    </row>
    <row r="35228" spans="6:17">
      <c r="P35228" s="63"/>
      <c r="Q35228" s="63"/>
    </row>
    <row r="35229" spans="6:17">
      <c r="P35229" s="63"/>
      <c r="Q35229" s="63"/>
    </row>
    <row r="35230" spans="6:17">
      <c r="P35230" s="63"/>
      <c r="Q35230" s="63"/>
    </row>
    <row r="35231" spans="6:17">
      <c r="P35231" s="63"/>
      <c r="Q35231" s="63"/>
    </row>
    <row r="35232" spans="6:17">
      <c r="P35232" s="63"/>
      <c r="Q35232" s="63"/>
    </row>
    <row r="35233" spans="6:17">
      <c r="P35233" s="63"/>
      <c r="Q35233" s="63"/>
    </row>
    <row r="35234" spans="6:17">
      <c r="P35234" s="63"/>
      <c r="Q35234" s="63"/>
    </row>
    <row r="35235" spans="6:17">
      <c r="P35235" s="63"/>
      <c r="Q35235" s="63"/>
    </row>
    <row r="35236" spans="6:17">
      <c r="P35236" s="63"/>
      <c r="Q35236" s="63"/>
    </row>
    <row r="35237" spans="6:17">
      <c r="P35237" s="63"/>
      <c r="Q35237" s="63"/>
    </row>
    <row r="35238" spans="6:17">
      <c r="P35238" s="63"/>
      <c r="Q35238" s="63"/>
    </row>
    <row r="35239" spans="6:17">
      <c r="P35239" s="63"/>
      <c r="Q35239" s="63"/>
    </row>
    <row r="35240" spans="6:17">
      <c r="P35240" s="63"/>
      <c r="Q35240" s="63"/>
    </row>
    <row r="35241" spans="6:17">
      <c r="P35241" s="63"/>
      <c r="Q35241" s="63"/>
    </row>
    <row r="35242" spans="6:17">
      <c r="P35242" s="63"/>
      <c r="Q35242" s="63"/>
    </row>
    <row r="35243" spans="6:17">
      <c r="P35243" s="63"/>
      <c r="Q35243" s="63"/>
    </row>
    <row r="35244" spans="6:17">
      <c r="P35244" s="63"/>
      <c r="Q35244" s="63"/>
    </row>
    <row r="35245" spans="6:17">
      <c r="P35245" s="63"/>
      <c r="Q35245" s="63"/>
    </row>
    <row r="35246" spans="6:17">
      <c r="F35246" s="55"/>
      <c r="J35246" s="55"/>
      <c r="P35246" s="63"/>
      <c r="Q35246" s="63"/>
    </row>
    <row r="35247" spans="6:17">
      <c r="P35247" s="63"/>
      <c r="Q35247" s="63"/>
    </row>
    <row r="35248" spans="6:17">
      <c r="P35248" s="63"/>
      <c r="Q35248" s="63"/>
    </row>
    <row r="35249" spans="15:17">
      <c r="P35249" s="63"/>
      <c r="Q35249" s="63"/>
    </row>
    <row r="35250" spans="15:17">
      <c r="P35250" s="63"/>
      <c r="Q35250" s="63"/>
    </row>
    <row r="35251" spans="15:17">
      <c r="O35251" s="55"/>
      <c r="P35251" s="63"/>
      <c r="Q35251" s="63"/>
    </row>
    <row r="35252" spans="15:17">
      <c r="O35252" s="55"/>
      <c r="P35252" s="63"/>
      <c r="Q35252" s="63"/>
    </row>
    <row r="35253" spans="15:17">
      <c r="O35253" s="55"/>
      <c r="P35253" s="63"/>
      <c r="Q35253" s="63"/>
    </row>
    <row r="35254" spans="15:17">
      <c r="O35254" s="55"/>
      <c r="P35254" s="63"/>
      <c r="Q35254" s="63"/>
    </row>
    <row r="35255" spans="15:17">
      <c r="O35255" s="55"/>
      <c r="P35255" s="63"/>
      <c r="Q35255" s="63"/>
    </row>
    <row r="35256" spans="15:17">
      <c r="O35256" s="55"/>
      <c r="P35256" s="63"/>
      <c r="Q35256" s="63"/>
    </row>
    <row r="35257" spans="15:17">
      <c r="O35257" s="55"/>
      <c r="P35257" s="63"/>
      <c r="Q35257" s="63"/>
    </row>
    <row r="35258" spans="15:17">
      <c r="O35258" s="55"/>
      <c r="P35258" s="63"/>
      <c r="Q35258" s="63"/>
    </row>
    <row r="35259" spans="15:17">
      <c r="O35259" s="55"/>
      <c r="P35259" s="63"/>
      <c r="Q35259" s="63"/>
    </row>
    <row r="35260" spans="15:17">
      <c r="O35260" s="55"/>
      <c r="P35260" s="63"/>
      <c r="Q35260" s="63"/>
    </row>
    <row r="35261" spans="15:17">
      <c r="O35261" s="55"/>
      <c r="P35261" s="63"/>
      <c r="Q35261" s="63"/>
    </row>
    <row r="35262" spans="15:17">
      <c r="O35262" s="55"/>
      <c r="P35262" s="63"/>
      <c r="Q35262" s="63"/>
    </row>
    <row r="35263" spans="15:17">
      <c r="O35263" s="55"/>
      <c r="P35263" s="63"/>
      <c r="Q35263" s="63"/>
    </row>
    <row r="35264" spans="15:17">
      <c r="O35264" s="55"/>
      <c r="P35264" s="63"/>
      <c r="Q35264" s="63"/>
    </row>
    <row r="35265" spans="15:17">
      <c r="O35265" s="55"/>
      <c r="P35265" s="63"/>
      <c r="Q35265" s="63"/>
    </row>
    <row r="35266" spans="15:17">
      <c r="O35266" s="55"/>
      <c r="P35266" s="63"/>
      <c r="Q35266" s="63"/>
    </row>
    <row r="35267" spans="15:17">
      <c r="O35267" s="55"/>
      <c r="P35267" s="63"/>
      <c r="Q35267" s="63"/>
    </row>
    <row r="35268" spans="15:17">
      <c r="O35268" s="55"/>
      <c r="P35268" s="63"/>
      <c r="Q35268" s="63"/>
    </row>
    <row r="35269" spans="15:17">
      <c r="O35269" s="55"/>
      <c r="P35269" s="63"/>
      <c r="Q35269" s="63"/>
    </row>
    <row r="35270" spans="15:17">
      <c r="O35270" s="55"/>
      <c r="P35270" s="63"/>
      <c r="Q35270" s="63"/>
    </row>
    <row r="35271" spans="15:17">
      <c r="O35271" s="55"/>
      <c r="P35271" s="63"/>
      <c r="Q35271" s="63"/>
    </row>
    <row r="35272" spans="15:17">
      <c r="O35272" s="55"/>
      <c r="P35272" s="63"/>
      <c r="Q35272" s="63"/>
    </row>
    <row r="35273" spans="15:17">
      <c r="O35273" s="55"/>
      <c r="P35273" s="63"/>
      <c r="Q35273" s="63"/>
    </row>
    <row r="35274" spans="15:17">
      <c r="O35274" s="55"/>
      <c r="P35274" s="63"/>
      <c r="Q35274" s="63"/>
    </row>
    <row r="35275" spans="15:17">
      <c r="O35275" s="55"/>
      <c r="P35275" s="63"/>
      <c r="Q35275" s="63"/>
    </row>
    <row r="35276" spans="15:17">
      <c r="O35276" s="55"/>
      <c r="P35276" s="63"/>
      <c r="Q35276" s="63"/>
    </row>
    <row r="35277" spans="15:17">
      <c r="O35277" s="55"/>
      <c r="P35277" s="63"/>
      <c r="Q35277" s="63"/>
    </row>
    <row r="35278" spans="15:17">
      <c r="O35278" s="55"/>
      <c r="P35278" s="63"/>
      <c r="Q35278" s="63"/>
    </row>
    <row r="35279" spans="15:17">
      <c r="O35279" s="55"/>
      <c r="P35279" s="63"/>
      <c r="Q35279" s="63"/>
    </row>
    <row r="35280" spans="15:17">
      <c r="O35280" s="55"/>
      <c r="P35280" s="63"/>
      <c r="Q35280" s="63"/>
    </row>
    <row r="35281" spans="15:17">
      <c r="O35281" s="55"/>
      <c r="P35281" s="63"/>
      <c r="Q35281" s="63"/>
    </row>
    <row r="35282" spans="15:17">
      <c r="O35282" s="55"/>
      <c r="P35282" s="63"/>
      <c r="Q35282" s="63"/>
    </row>
    <row r="35283" spans="15:17">
      <c r="O35283" s="55"/>
      <c r="P35283" s="63"/>
      <c r="Q35283" s="63"/>
    </row>
    <row r="35284" spans="15:17">
      <c r="O35284" s="55"/>
      <c r="P35284" s="63"/>
      <c r="Q35284" s="63"/>
    </row>
    <row r="35285" spans="15:17">
      <c r="O35285" s="55"/>
      <c r="P35285" s="63"/>
      <c r="Q35285" s="63"/>
    </row>
    <row r="35286" spans="15:17">
      <c r="O35286" s="55"/>
      <c r="P35286" s="63"/>
      <c r="Q35286" s="63"/>
    </row>
    <row r="35287" spans="15:17">
      <c r="O35287" s="55"/>
      <c r="P35287" s="63"/>
      <c r="Q35287" s="63"/>
    </row>
    <row r="35288" spans="15:17">
      <c r="O35288" s="55"/>
      <c r="P35288" s="63"/>
      <c r="Q35288" s="63"/>
    </row>
    <row r="35289" spans="15:17">
      <c r="O35289" s="55"/>
      <c r="P35289" s="63"/>
      <c r="Q35289" s="63"/>
    </row>
    <row r="35290" spans="15:17">
      <c r="O35290" s="55"/>
      <c r="P35290" s="63"/>
      <c r="Q35290" s="63"/>
    </row>
    <row r="35291" spans="15:17">
      <c r="O35291" s="55"/>
      <c r="P35291" s="63"/>
      <c r="Q35291" s="63"/>
    </row>
    <row r="35292" spans="15:17">
      <c r="O35292" s="55"/>
      <c r="P35292" s="63"/>
      <c r="Q35292" s="63"/>
    </row>
    <row r="35293" spans="15:17">
      <c r="O35293" s="55"/>
      <c r="P35293" s="63"/>
      <c r="Q35293" s="63"/>
    </row>
    <row r="35294" spans="15:17">
      <c r="O35294" s="55"/>
      <c r="P35294" s="63"/>
      <c r="Q35294" s="63"/>
    </row>
    <row r="35295" spans="15:17">
      <c r="O35295" s="55"/>
      <c r="P35295" s="63"/>
      <c r="Q35295" s="63"/>
    </row>
    <row r="35296" spans="15:17">
      <c r="O35296" s="55"/>
      <c r="P35296" s="63"/>
      <c r="Q35296" s="63"/>
    </row>
    <row r="35297" spans="15:17">
      <c r="O35297" s="55"/>
      <c r="P35297" s="63"/>
      <c r="Q35297" s="63"/>
    </row>
    <row r="35298" spans="15:17">
      <c r="O35298" s="55"/>
      <c r="P35298" s="63"/>
      <c r="Q35298" s="63"/>
    </row>
    <row r="35299" spans="15:17">
      <c r="O35299" s="55"/>
      <c r="P35299" s="63"/>
      <c r="Q35299" s="63"/>
    </row>
    <row r="35300" spans="15:17">
      <c r="O35300" s="55"/>
      <c r="P35300" s="63"/>
      <c r="Q35300" s="63"/>
    </row>
    <row r="35301" spans="15:17">
      <c r="O35301" s="55"/>
      <c r="P35301" s="63"/>
      <c r="Q35301" s="63"/>
    </row>
    <row r="35302" spans="15:17">
      <c r="O35302" s="55"/>
      <c r="P35302" s="63"/>
      <c r="Q35302" s="63"/>
    </row>
    <row r="35303" spans="15:17">
      <c r="O35303" s="55"/>
      <c r="P35303" s="63"/>
      <c r="Q35303" s="63"/>
    </row>
    <row r="35304" spans="15:17">
      <c r="O35304" s="55"/>
      <c r="P35304" s="63"/>
      <c r="Q35304" s="63"/>
    </row>
    <row r="35305" spans="15:17">
      <c r="O35305" s="55"/>
      <c r="P35305" s="63"/>
      <c r="Q35305" s="63"/>
    </row>
    <row r="35306" spans="15:17">
      <c r="O35306" s="55"/>
      <c r="P35306" s="63"/>
      <c r="Q35306" s="63"/>
    </row>
    <row r="35307" spans="15:17">
      <c r="O35307" s="55"/>
      <c r="P35307" s="63"/>
      <c r="Q35307" s="63"/>
    </row>
    <row r="35308" spans="15:17">
      <c r="O35308" s="55"/>
      <c r="P35308" s="63"/>
      <c r="Q35308" s="63"/>
    </row>
    <row r="35309" spans="15:17">
      <c r="O35309" s="55"/>
      <c r="P35309" s="63"/>
      <c r="Q35309" s="63"/>
    </row>
    <row r="35310" spans="15:17">
      <c r="O35310" s="55"/>
      <c r="P35310" s="63"/>
      <c r="Q35310" s="63"/>
    </row>
    <row r="35311" spans="15:17">
      <c r="O35311" s="55"/>
      <c r="P35311" s="63"/>
      <c r="Q35311" s="63"/>
    </row>
    <row r="35312" spans="15:17">
      <c r="O35312" s="55"/>
      <c r="P35312" s="63"/>
      <c r="Q35312" s="63"/>
    </row>
    <row r="35313" spans="15:17">
      <c r="O35313" s="55"/>
      <c r="P35313" s="63"/>
      <c r="Q35313" s="63"/>
    </row>
    <row r="35314" spans="15:17">
      <c r="O35314" s="55"/>
      <c r="P35314" s="63"/>
      <c r="Q35314" s="63"/>
    </row>
    <row r="35315" spans="15:17">
      <c r="O35315" s="55"/>
      <c r="P35315" s="63"/>
      <c r="Q35315" s="63"/>
    </row>
    <row r="35316" spans="15:17">
      <c r="O35316" s="55"/>
      <c r="P35316" s="63"/>
      <c r="Q35316" s="63"/>
    </row>
    <row r="35317" spans="15:17">
      <c r="O35317" s="55"/>
      <c r="P35317" s="63"/>
      <c r="Q35317" s="63"/>
    </row>
    <row r="35318" spans="15:17">
      <c r="O35318" s="55"/>
      <c r="P35318" s="63"/>
      <c r="Q35318" s="63"/>
    </row>
    <row r="35319" spans="15:17">
      <c r="O35319" s="55"/>
      <c r="P35319" s="63"/>
      <c r="Q35319" s="63"/>
    </row>
    <row r="35320" spans="15:17">
      <c r="O35320" s="55"/>
      <c r="P35320" s="63"/>
      <c r="Q35320" s="63"/>
    </row>
    <row r="35321" spans="15:17">
      <c r="O35321" s="55"/>
      <c r="P35321" s="63"/>
      <c r="Q35321" s="63"/>
    </row>
    <row r="35322" spans="15:17">
      <c r="O35322" s="55"/>
      <c r="P35322" s="63"/>
      <c r="Q35322" s="63"/>
    </row>
    <row r="35323" spans="15:17">
      <c r="O35323" s="55"/>
      <c r="P35323" s="63"/>
      <c r="Q35323" s="63"/>
    </row>
    <row r="35324" spans="15:17">
      <c r="O35324" s="55"/>
      <c r="P35324" s="63"/>
      <c r="Q35324" s="63"/>
    </row>
    <row r="35325" spans="15:17">
      <c r="O35325" s="55"/>
      <c r="P35325" s="63"/>
      <c r="Q35325" s="63"/>
    </row>
    <row r="35326" spans="15:17">
      <c r="O35326" s="55"/>
      <c r="P35326" s="63"/>
      <c r="Q35326" s="63"/>
    </row>
    <row r="35327" spans="15:17">
      <c r="O35327" s="55"/>
      <c r="P35327" s="63"/>
      <c r="Q35327" s="63"/>
    </row>
    <row r="35328" spans="15:17">
      <c r="O35328" s="55"/>
      <c r="P35328" s="63"/>
      <c r="Q35328" s="63"/>
    </row>
    <row r="35329" spans="15:17">
      <c r="O35329" s="55"/>
      <c r="P35329" s="63"/>
      <c r="Q35329" s="63"/>
    </row>
    <row r="35330" spans="15:17">
      <c r="O35330" s="55"/>
      <c r="P35330" s="63"/>
      <c r="Q35330" s="63"/>
    </row>
    <row r="35331" spans="15:17">
      <c r="O35331" s="55"/>
      <c r="P35331" s="63"/>
      <c r="Q35331" s="63"/>
    </row>
    <row r="35332" spans="15:17">
      <c r="O35332" s="55"/>
      <c r="P35332" s="63"/>
      <c r="Q35332" s="63"/>
    </row>
    <row r="35333" spans="15:17">
      <c r="O35333" s="55"/>
      <c r="P35333" s="63"/>
      <c r="Q35333" s="63"/>
    </row>
    <row r="35334" spans="15:17">
      <c r="O35334" s="55"/>
      <c r="P35334" s="63"/>
      <c r="Q35334" s="63"/>
    </row>
    <row r="35335" spans="15:17">
      <c r="O35335" s="55"/>
      <c r="P35335" s="63"/>
      <c r="Q35335" s="63"/>
    </row>
    <row r="35336" spans="15:17">
      <c r="O35336" s="55"/>
      <c r="P35336" s="63"/>
      <c r="Q35336" s="63"/>
    </row>
    <row r="35337" spans="15:17">
      <c r="O35337" s="55"/>
      <c r="P35337" s="63"/>
      <c r="Q35337" s="63"/>
    </row>
    <row r="35338" spans="15:17">
      <c r="O35338" s="55"/>
      <c r="P35338" s="63"/>
      <c r="Q35338" s="63"/>
    </row>
    <row r="35339" spans="15:17">
      <c r="O35339" s="55"/>
      <c r="P35339" s="63"/>
      <c r="Q35339" s="63"/>
    </row>
    <row r="35340" spans="15:17">
      <c r="O35340" s="55"/>
      <c r="P35340" s="63"/>
      <c r="Q35340" s="63"/>
    </row>
    <row r="35341" spans="15:17">
      <c r="O35341" s="55"/>
      <c r="P35341" s="63"/>
      <c r="Q35341" s="63"/>
    </row>
    <row r="35342" spans="15:17">
      <c r="O35342" s="55"/>
      <c r="P35342" s="63"/>
      <c r="Q35342" s="63"/>
    </row>
    <row r="35343" spans="15:17">
      <c r="O35343" s="55"/>
      <c r="P35343" s="63"/>
      <c r="Q35343" s="63"/>
    </row>
    <row r="35344" spans="15:17">
      <c r="O35344" s="55"/>
      <c r="P35344" s="63"/>
      <c r="Q35344" s="63"/>
    </row>
    <row r="35345" spans="15:17">
      <c r="O35345" s="55"/>
      <c r="P35345" s="63"/>
      <c r="Q35345" s="63"/>
    </row>
    <row r="35346" spans="15:17">
      <c r="O35346" s="55"/>
      <c r="P35346" s="63"/>
      <c r="Q35346" s="63"/>
    </row>
    <row r="35347" spans="15:17">
      <c r="O35347" s="55"/>
      <c r="P35347" s="63"/>
      <c r="Q35347" s="63"/>
    </row>
    <row r="35348" spans="15:17">
      <c r="O35348" s="55"/>
      <c r="P35348" s="63"/>
      <c r="Q35348" s="63"/>
    </row>
    <row r="35349" spans="15:17">
      <c r="O35349" s="55"/>
      <c r="P35349" s="63"/>
      <c r="Q35349" s="63"/>
    </row>
    <row r="35350" spans="15:17">
      <c r="O35350" s="55"/>
      <c r="P35350" s="63"/>
      <c r="Q35350" s="63"/>
    </row>
    <row r="35351" spans="15:17">
      <c r="O35351" s="55"/>
      <c r="P35351" s="63"/>
      <c r="Q35351" s="63"/>
    </row>
    <row r="35352" spans="15:17">
      <c r="O35352" s="55"/>
      <c r="P35352" s="63"/>
      <c r="Q35352" s="63"/>
    </row>
    <row r="35353" spans="15:17">
      <c r="O35353" s="55"/>
      <c r="P35353" s="63"/>
      <c r="Q35353" s="63"/>
    </row>
    <row r="35354" spans="15:17">
      <c r="O35354" s="55"/>
      <c r="P35354" s="63"/>
      <c r="Q35354" s="63"/>
    </row>
    <row r="35355" spans="15:17">
      <c r="O35355" s="55"/>
      <c r="P35355" s="63"/>
      <c r="Q35355" s="63"/>
    </row>
    <row r="35356" spans="15:17">
      <c r="O35356" s="55"/>
      <c r="P35356" s="63"/>
      <c r="Q35356" s="63"/>
    </row>
    <row r="35357" spans="15:17">
      <c r="O35357" s="55"/>
      <c r="P35357" s="63"/>
      <c r="Q35357" s="63"/>
    </row>
    <row r="35358" spans="15:17">
      <c r="O35358" s="55"/>
      <c r="P35358" s="63"/>
      <c r="Q35358" s="63"/>
    </row>
    <row r="35359" spans="15:17">
      <c r="O35359" s="55"/>
      <c r="P35359" s="63"/>
      <c r="Q35359" s="63"/>
    </row>
    <row r="35360" spans="15:17">
      <c r="O35360" s="55"/>
      <c r="P35360" s="63"/>
      <c r="Q35360" s="63"/>
    </row>
    <row r="35361" spans="15:17">
      <c r="O35361" s="55"/>
      <c r="P35361" s="63"/>
      <c r="Q35361" s="63"/>
    </row>
    <row r="35362" spans="15:17">
      <c r="O35362" s="55"/>
      <c r="P35362" s="63"/>
      <c r="Q35362" s="63"/>
    </row>
    <row r="35363" spans="15:17">
      <c r="O35363" s="55"/>
      <c r="P35363" s="63"/>
      <c r="Q35363" s="63"/>
    </row>
    <row r="35364" spans="15:17">
      <c r="O35364" s="55"/>
      <c r="P35364" s="63"/>
      <c r="Q35364" s="63"/>
    </row>
    <row r="35365" spans="15:17">
      <c r="O35365" s="55"/>
      <c r="P35365" s="63"/>
      <c r="Q35365" s="63"/>
    </row>
    <row r="35366" spans="15:17">
      <c r="O35366" s="55"/>
      <c r="P35366" s="63"/>
      <c r="Q35366" s="63"/>
    </row>
    <row r="35367" spans="15:17">
      <c r="O35367" s="55"/>
      <c r="P35367" s="63"/>
      <c r="Q35367" s="63"/>
    </row>
    <row r="35368" spans="15:17">
      <c r="O35368" s="55"/>
      <c r="P35368" s="63"/>
      <c r="Q35368" s="63"/>
    </row>
    <row r="35369" spans="15:17">
      <c r="O35369" s="55"/>
      <c r="P35369" s="63"/>
      <c r="Q35369" s="63"/>
    </row>
    <row r="35370" spans="15:17">
      <c r="O35370" s="55"/>
      <c r="P35370" s="63"/>
      <c r="Q35370" s="63"/>
    </row>
    <row r="35371" spans="15:17">
      <c r="O35371" s="55"/>
      <c r="P35371" s="63"/>
      <c r="Q35371" s="63"/>
    </row>
    <row r="35372" spans="15:17">
      <c r="O35372" s="55"/>
      <c r="P35372" s="63"/>
      <c r="Q35372" s="63"/>
    </row>
    <row r="35373" spans="15:17">
      <c r="O35373" s="55"/>
      <c r="P35373" s="63"/>
      <c r="Q35373" s="63"/>
    </row>
    <row r="35374" spans="15:17">
      <c r="O35374" s="55"/>
      <c r="P35374" s="63"/>
      <c r="Q35374" s="63"/>
    </row>
    <row r="35375" spans="15:17">
      <c r="O35375" s="55"/>
      <c r="P35375" s="63"/>
      <c r="Q35375" s="63"/>
    </row>
    <row r="35376" spans="15:17">
      <c r="O35376" s="55"/>
      <c r="P35376" s="63"/>
      <c r="Q35376" s="63"/>
    </row>
    <row r="35377" spans="15:17">
      <c r="O35377" s="55"/>
      <c r="P35377" s="63"/>
      <c r="Q35377" s="63"/>
    </row>
    <row r="35378" spans="15:17">
      <c r="O35378" s="55"/>
      <c r="P35378" s="63"/>
      <c r="Q35378" s="63"/>
    </row>
    <row r="35379" spans="15:17">
      <c r="O35379" s="55"/>
      <c r="P35379" s="63"/>
      <c r="Q35379" s="63"/>
    </row>
    <row r="35380" spans="15:17">
      <c r="O35380" s="55"/>
      <c r="P35380" s="63"/>
      <c r="Q35380" s="63"/>
    </row>
    <row r="35381" spans="15:17">
      <c r="O35381" s="55"/>
      <c r="P35381" s="63"/>
      <c r="Q35381" s="63"/>
    </row>
    <row r="35382" spans="15:17">
      <c r="O35382" s="55"/>
      <c r="P35382" s="63"/>
      <c r="Q35382" s="63"/>
    </row>
    <row r="35383" spans="15:17">
      <c r="O35383" s="55"/>
      <c r="P35383" s="63"/>
      <c r="Q35383" s="63"/>
    </row>
    <row r="35384" spans="15:17">
      <c r="O35384" s="55"/>
      <c r="P35384" s="63"/>
      <c r="Q35384" s="63"/>
    </row>
    <row r="35385" spans="15:17">
      <c r="O35385" s="55"/>
      <c r="P35385" s="63"/>
      <c r="Q35385" s="63"/>
    </row>
    <row r="35386" spans="15:17">
      <c r="O35386" s="55"/>
      <c r="P35386" s="63"/>
      <c r="Q35386" s="63"/>
    </row>
    <row r="35387" spans="15:17">
      <c r="O35387" s="55"/>
      <c r="P35387" s="63"/>
      <c r="Q35387" s="63"/>
    </row>
    <row r="35388" spans="15:17">
      <c r="O35388" s="55"/>
      <c r="P35388" s="63"/>
      <c r="Q35388" s="63"/>
    </row>
    <row r="35389" spans="15:17">
      <c r="O35389" s="55"/>
      <c r="P35389" s="63"/>
      <c r="Q35389" s="63"/>
    </row>
    <row r="35390" spans="15:17">
      <c r="O35390" s="55"/>
      <c r="P35390" s="63"/>
      <c r="Q35390" s="63"/>
    </row>
    <row r="35391" spans="15:17">
      <c r="O35391" s="55"/>
      <c r="P35391" s="63"/>
      <c r="Q35391" s="63"/>
    </row>
    <row r="35392" spans="15:17">
      <c r="O35392" s="55"/>
      <c r="P35392" s="63"/>
      <c r="Q35392" s="63"/>
    </row>
    <row r="35393" spans="15:17">
      <c r="O35393" s="55"/>
      <c r="P35393" s="63"/>
      <c r="Q35393" s="63"/>
    </row>
    <row r="35394" spans="15:17">
      <c r="O35394" s="55"/>
      <c r="P35394" s="63"/>
      <c r="Q35394" s="63"/>
    </row>
    <row r="35395" spans="15:17">
      <c r="O35395" s="55"/>
      <c r="P35395" s="63"/>
      <c r="Q35395" s="63"/>
    </row>
    <row r="35396" spans="15:17">
      <c r="O35396" s="55"/>
      <c r="P35396" s="63"/>
      <c r="Q35396" s="63"/>
    </row>
    <row r="35397" spans="15:17">
      <c r="O35397" s="55"/>
      <c r="P35397" s="63"/>
      <c r="Q35397" s="63"/>
    </row>
    <row r="35398" spans="15:17">
      <c r="O35398" s="55"/>
      <c r="P35398" s="63"/>
      <c r="Q35398" s="63"/>
    </row>
    <row r="35399" spans="15:17">
      <c r="O35399" s="55"/>
      <c r="P35399" s="63"/>
      <c r="Q35399" s="63"/>
    </row>
    <row r="35400" spans="15:17">
      <c r="O35400" s="55"/>
      <c r="P35400" s="63"/>
      <c r="Q35400" s="63"/>
    </row>
    <row r="35401" spans="15:17">
      <c r="O35401" s="55"/>
      <c r="P35401" s="63"/>
      <c r="Q35401" s="63"/>
    </row>
    <row r="35402" spans="15:17">
      <c r="O35402" s="55"/>
      <c r="P35402" s="63"/>
      <c r="Q35402" s="63"/>
    </row>
    <row r="35403" spans="15:17">
      <c r="O35403" s="55"/>
      <c r="P35403" s="63"/>
      <c r="Q35403" s="63"/>
    </row>
    <row r="35404" spans="15:17">
      <c r="O35404" s="55"/>
      <c r="P35404" s="63"/>
      <c r="Q35404" s="63"/>
    </row>
    <row r="35405" spans="15:17">
      <c r="O35405" s="55"/>
      <c r="P35405" s="63"/>
      <c r="Q35405" s="63"/>
    </row>
    <row r="35406" spans="15:17">
      <c r="O35406" s="55"/>
      <c r="P35406" s="63"/>
      <c r="Q35406" s="63"/>
    </row>
    <row r="35407" spans="15:17">
      <c r="O35407" s="55"/>
      <c r="P35407" s="63"/>
      <c r="Q35407" s="63"/>
    </row>
    <row r="35408" spans="15:17">
      <c r="O35408" s="55"/>
      <c r="P35408" s="63"/>
      <c r="Q35408" s="63"/>
    </row>
    <row r="35409" spans="15:17">
      <c r="O35409" s="55"/>
      <c r="P35409" s="63"/>
      <c r="Q35409" s="63"/>
    </row>
    <row r="35410" spans="15:17">
      <c r="O35410" s="55"/>
      <c r="P35410" s="63"/>
      <c r="Q35410" s="63"/>
    </row>
    <row r="35411" spans="15:17">
      <c r="O35411" s="55"/>
      <c r="P35411" s="63"/>
      <c r="Q35411" s="63"/>
    </row>
    <row r="35412" spans="15:17">
      <c r="O35412" s="55"/>
      <c r="P35412" s="63"/>
      <c r="Q35412" s="63"/>
    </row>
    <row r="35413" spans="15:17">
      <c r="O35413" s="55"/>
      <c r="P35413" s="63"/>
      <c r="Q35413" s="63"/>
    </row>
    <row r="35414" spans="15:17">
      <c r="O35414" s="55"/>
      <c r="P35414" s="63"/>
      <c r="Q35414" s="63"/>
    </row>
    <row r="35415" spans="15:17">
      <c r="O35415" s="55"/>
      <c r="P35415" s="63"/>
      <c r="Q35415" s="63"/>
    </row>
    <row r="35416" spans="15:17">
      <c r="O35416" s="55"/>
      <c r="P35416" s="63"/>
      <c r="Q35416" s="63"/>
    </row>
    <row r="35417" spans="15:17">
      <c r="O35417" s="55"/>
      <c r="P35417" s="63"/>
      <c r="Q35417" s="63"/>
    </row>
    <row r="35418" spans="15:17">
      <c r="O35418" s="55"/>
      <c r="P35418" s="63"/>
      <c r="Q35418" s="63"/>
    </row>
    <row r="35419" spans="15:17">
      <c r="O35419" s="55"/>
      <c r="P35419" s="63"/>
      <c r="Q35419" s="63"/>
    </row>
    <row r="35420" spans="15:17">
      <c r="O35420" s="55"/>
      <c r="P35420" s="63"/>
      <c r="Q35420" s="63"/>
    </row>
    <row r="35421" spans="15:17">
      <c r="O35421" s="55"/>
      <c r="P35421" s="63"/>
      <c r="Q35421" s="63"/>
    </row>
    <row r="35422" spans="15:17">
      <c r="O35422" s="55"/>
      <c r="P35422" s="63"/>
      <c r="Q35422" s="63"/>
    </row>
    <row r="35423" spans="15:17">
      <c r="O35423" s="55"/>
      <c r="P35423" s="63"/>
      <c r="Q35423" s="63"/>
    </row>
    <row r="35424" spans="15:17">
      <c r="O35424" s="55"/>
      <c r="P35424" s="63"/>
      <c r="Q35424" s="63"/>
    </row>
    <row r="35425" spans="15:17">
      <c r="O35425" s="55"/>
      <c r="P35425" s="63"/>
      <c r="Q35425" s="63"/>
    </row>
    <row r="35426" spans="15:17">
      <c r="O35426" s="55"/>
      <c r="P35426" s="63"/>
      <c r="Q35426" s="63"/>
    </row>
    <row r="35427" spans="15:17">
      <c r="O35427" s="55"/>
      <c r="P35427" s="63"/>
      <c r="Q35427" s="63"/>
    </row>
    <row r="35428" spans="15:17">
      <c r="O35428" s="55"/>
      <c r="P35428" s="63"/>
      <c r="Q35428" s="63"/>
    </row>
    <row r="35429" spans="15:17">
      <c r="O35429" s="55"/>
      <c r="P35429" s="63"/>
      <c r="Q35429" s="63"/>
    </row>
    <row r="35430" spans="15:17">
      <c r="O35430" s="55"/>
      <c r="P35430" s="63"/>
      <c r="Q35430" s="63"/>
    </row>
    <row r="35431" spans="15:17">
      <c r="O35431" s="55"/>
      <c r="P35431" s="63"/>
      <c r="Q35431" s="63"/>
    </row>
    <row r="35432" spans="15:17">
      <c r="O35432" s="55"/>
      <c r="P35432" s="63"/>
      <c r="Q35432" s="63"/>
    </row>
    <row r="35433" spans="15:17">
      <c r="O35433" s="55"/>
      <c r="P35433" s="63"/>
      <c r="Q35433" s="63"/>
    </row>
    <row r="35434" spans="15:17">
      <c r="O35434" s="55"/>
      <c r="P35434" s="63"/>
      <c r="Q35434" s="63"/>
    </row>
    <row r="35435" spans="15:17">
      <c r="O35435" s="55"/>
      <c r="P35435" s="63"/>
      <c r="Q35435" s="63"/>
    </row>
    <row r="35436" spans="15:17">
      <c r="O35436" s="55"/>
      <c r="P35436" s="63"/>
      <c r="Q35436" s="63"/>
    </row>
    <row r="35437" spans="15:17">
      <c r="O35437" s="55"/>
      <c r="P35437" s="63"/>
      <c r="Q35437" s="63"/>
    </row>
    <row r="35438" spans="15:17">
      <c r="O35438" s="55"/>
      <c r="P35438" s="63"/>
      <c r="Q35438" s="63"/>
    </row>
    <row r="35439" spans="15:17">
      <c r="O35439" s="55"/>
      <c r="P35439" s="63"/>
      <c r="Q35439" s="63"/>
    </row>
    <row r="35440" spans="15:17">
      <c r="O35440" s="55"/>
      <c r="P35440" s="63"/>
      <c r="Q35440" s="63"/>
    </row>
    <row r="35441" spans="15:17">
      <c r="O35441" s="55"/>
      <c r="P35441" s="63"/>
      <c r="Q35441" s="63"/>
    </row>
    <row r="35442" spans="15:17">
      <c r="O35442" s="55"/>
      <c r="P35442" s="63"/>
      <c r="Q35442" s="63"/>
    </row>
    <row r="35443" spans="15:17">
      <c r="O35443" s="55"/>
      <c r="P35443" s="63"/>
      <c r="Q35443" s="63"/>
    </row>
    <row r="35444" spans="15:17">
      <c r="O35444" s="55"/>
      <c r="P35444" s="63"/>
      <c r="Q35444" s="63"/>
    </row>
    <row r="35445" spans="15:17">
      <c r="O35445" s="55"/>
      <c r="P35445" s="63"/>
      <c r="Q35445" s="63"/>
    </row>
    <row r="35446" spans="15:17">
      <c r="O35446" s="55"/>
      <c r="P35446" s="63"/>
      <c r="Q35446" s="63"/>
    </row>
    <row r="35447" spans="15:17">
      <c r="O35447" s="55"/>
      <c r="P35447" s="63"/>
      <c r="Q35447" s="63"/>
    </row>
    <row r="35448" spans="15:17">
      <c r="O35448" s="55"/>
      <c r="P35448" s="63"/>
      <c r="Q35448" s="63"/>
    </row>
    <row r="35449" spans="15:17">
      <c r="O35449" s="55"/>
      <c r="P35449" s="63"/>
      <c r="Q35449" s="63"/>
    </row>
    <row r="35450" spans="15:17">
      <c r="O35450" s="55"/>
      <c r="P35450" s="63"/>
      <c r="Q35450" s="63"/>
    </row>
    <row r="35451" spans="15:17">
      <c r="O35451" s="55"/>
      <c r="P35451" s="63"/>
      <c r="Q35451" s="63"/>
    </row>
    <row r="35452" spans="15:17">
      <c r="O35452" s="55"/>
      <c r="P35452" s="63"/>
      <c r="Q35452" s="63"/>
    </row>
    <row r="35453" spans="15:17">
      <c r="O35453" s="55"/>
      <c r="P35453" s="63"/>
      <c r="Q35453" s="63"/>
    </row>
    <row r="35454" spans="15:17">
      <c r="O35454" s="55"/>
      <c r="P35454" s="63"/>
      <c r="Q35454" s="63"/>
    </row>
    <row r="35455" spans="15:17">
      <c r="O35455" s="55"/>
      <c r="P35455" s="63"/>
      <c r="Q35455" s="63"/>
    </row>
    <row r="35456" spans="15:17">
      <c r="O35456" s="55"/>
      <c r="P35456" s="63"/>
      <c r="Q35456" s="63"/>
    </row>
    <row r="35457" spans="15:17">
      <c r="O35457" s="55"/>
      <c r="P35457" s="63"/>
      <c r="Q35457" s="63"/>
    </row>
    <row r="35458" spans="15:17">
      <c r="O35458" s="55"/>
      <c r="P35458" s="63"/>
      <c r="Q35458" s="63"/>
    </row>
    <row r="35459" spans="15:17">
      <c r="O35459" s="55"/>
      <c r="P35459" s="63"/>
      <c r="Q35459" s="63"/>
    </row>
    <row r="35460" spans="15:17">
      <c r="O35460" s="55"/>
      <c r="P35460" s="63"/>
      <c r="Q35460" s="63"/>
    </row>
    <row r="35461" spans="15:17">
      <c r="O35461" s="55"/>
      <c r="P35461" s="63"/>
      <c r="Q35461" s="63"/>
    </row>
    <row r="35462" spans="15:17">
      <c r="O35462" s="55"/>
      <c r="P35462" s="63"/>
      <c r="Q35462" s="63"/>
    </row>
    <row r="35463" spans="15:17">
      <c r="O35463" s="55"/>
      <c r="P35463" s="63"/>
      <c r="Q35463" s="63"/>
    </row>
    <row r="35464" spans="15:17">
      <c r="O35464" s="55"/>
      <c r="P35464" s="63"/>
      <c r="Q35464" s="63"/>
    </row>
    <row r="35465" spans="15:17">
      <c r="O35465" s="55"/>
      <c r="P35465" s="63"/>
      <c r="Q35465" s="63"/>
    </row>
    <row r="35466" spans="15:17">
      <c r="O35466" s="55"/>
      <c r="P35466" s="63"/>
      <c r="Q35466" s="63"/>
    </row>
    <row r="35467" spans="15:17">
      <c r="O35467" s="55"/>
      <c r="P35467" s="63"/>
      <c r="Q35467" s="63"/>
    </row>
    <row r="35468" spans="15:17">
      <c r="O35468" s="55"/>
      <c r="P35468" s="63"/>
      <c r="Q35468" s="63"/>
    </row>
    <row r="35469" spans="15:17">
      <c r="O35469" s="55"/>
      <c r="P35469" s="63"/>
      <c r="Q35469" s="63"/>
    </row>
    <row r="35470" spans="15:17">
      <c r="O35470" s="55"/>
      <c r="P35470" s="63"/>
      <c r="Q35470" s="63"/>
    </row>
    <row r="35471" spans="15:17">
      <c r="O35471" s="55"/>
      <c r="P35471" s="63"/>
      <c r="Q35471" s="63"/>
    </row>
    <row r="35472" spans="15:17">
      <c r="O35472" s="55"/>
      <c r="P35472" s="63"/>
      <c r="Q35472" s="63"/>
    </row>
    <row r="35473" spans="15:17">
      <c r="O35473" s="55"/>
      <c r="P35473" s="63"/>
      <c r="Q35473" s="63"/>
    </row>
    <row r="35474" spans="15:17">
      <c r="O35474" s="55"/>
      <c r="P35474" s="63"/>
      <c r="Q35474" s="63"/>
    </row>
    <row r="35475" spans="15:17">
      <c r="O35475" s="55"/>
      <c r="P35475" s="63"/>
      <c r="Q35475" s="63"/>
    </row>
    <row r="35476" spans="15:17">
      <c r="O35476" s="55"/>
      <c r="P35476" s="63"/>
      <c r="Q35476" s="63"/>
    </row>
    <row r="35477" spans="15:17">
      <c r="O35477" s="55"/>
      <c r="P35477" s="63"/>
      <c r="Q35477" s="63"/>
    </row>
    <row r="35478" spans="15:17">
      <c r="O35478" s="55"/>
      <c r="P35478" s="63"/>
      <c r="Q35478" s="63"/>
    </row>
    <row r="35479" spans="15:17">
      <c r="O35479" s="55"/>
      <c r="P35479" s="63"/>
      <c r="Q35479" s="63"/>
    </row>
    <row r="35480" spans="15:17">
      <c r="O35480" s="55"/>
      <c r="P35480" s="63"/>
      <c r="Q35480" s="63"/>
    </row>
    <row r="35481" spans="15:17">
      <c r="O35481" s="55"/>
      <c r="P35481" s="63"/>
      <c r="Q35481" s="63"/>
    </row>
    <row r="35482" spans="15:17">
      <c r="O35482" s="55"/>
      <c r="P35482" s="63"/>
      <c r="Q35482" s="63"/>
    </row>
    <row r="35483" spans="15:17">
      <c r="O35483" s="55"/>
      <c r="P35483" s="63"/>
      <c r="Q35483" s="63"/>
    </row>
    <row r="35484" spans="15:17">
      <c r="O35484" s="55"/>
      <c r="P35484" s="63"/>
      <c r="Q35484" s="63"/>
    </row>
    <row r="35485" spans="15:17">
      <c r="O35485" s="55"/>
      <c r="P35485" s="63"/>
      <c r="Q35485" s="63"/>
    </row>
    <row r="35486" spans="15:17">
      <c r="O35486" s="55"/>
      <c r="P35486" s="63"/>
      <c r="Q35486" s="63"/>
    </row>
    <row r="35487" spans="15:17">
      <c r="O35487" s="55"/>
      <c r="P35487" s="63"/>
      <c r="Q35487" s="63"/>
    </row>
    <row r="35488" spans="15:17">
      <c r="O35488" s="55"/>
      <c r="P35488" s="63"/>
      <c r="Q35488" s="63"/>
    </row>
    <row r="35489" spans="15:17">
      <c r="O35489" s="55"/>
      <c r="P35489" s="63"/>
      <c r="Q35489" s="63"/>
    </row>
    <row r="35490" spans="15:17">
      <c r="O35490" s="55"/>
      <c r="P35490" s="63"/>
      <c r="Q35490" s="63"/>
    </row>
    <row r="35491" spans="15:17">
      <c r="O35491" s="55"/>
      <c r="P35491" s="63"/>
      <c r="Q35491" s="63"/>
    </row>
    <row r="35492" spans="15:17">
      <c r="O35492" s="55"/>
      <c r="P35492" s="63"/>
      <c r="Q35492" s="63"/>
    </row>
    <row r="35493" spans="15:17">
      <c r="O35493" s="55"/>
      <c r="P35493" s="63"/>
      <c r="Q35493" s="63"/>
    </row>
    <row r="35494" spans="15:17">
      <c r="O35494" s="55"/>
      <c r="P35494" s="63"/>
      <c r="Q35494" s="63"/>
    </row>
    <row r="35495" spans="15:17">
      <c r="O35495" s="55"/>
      <c r="P35495" s="63"/>
      <c r="Q35495" s="63"/>
    </row>
    <row r="35496" spans="15:17">
      <c r="O35496" s="55"/>
      <c r="P35496" s="63"/>
      <c r="Q35496" s="63"/>
    </row>
    <row r="35497" spans="15:17">
      <c r="O35497" s="55"/>
      <c r="P35497" s="63"/>
      <c r="Q35497" s="63"/>
    </row>
    <row r="35498" spans="15:17">
      <c r="O35498" s="55"/>
      <c r="P35498" s="63"/>
      <c r="Q35498" s="63"/>
    </row>
    <row r="35499" spans="15:17">
      <c r="O35499" s="55"/>
      <c r="P35499" s="63"/>
      <c r="Q35499" s="63"/>
    </row>
    <row r="35500" spans="15:17">
      <c r="O35500" s="55"/>
      <c r="P35500" s="63"/>
      <c r="Q35500" s="63"/>
    </row>
    <row r="35501" spans="15:17">
      <c r="O35501" s="55"/>
      <c r="P35501" s="63"/>
      <c r="Q35501" s="63"/>
    </row>
    <row r="35502" spans="15:17">
      <c r="O35502" s="55"/>
      <c r="P35502" s="63"/>
      <c r="Q35502" s="63"/>
    </row>
    <row r="35503" spans="15:17">
      <c r="O35503" s="55"/>
      <c r="P35503" s="63"/>
      <c r="Q35503" s="63"/>
    </row>
    <row r="35504" spans="15:17">
      <c r="O35504" s="55"/>
      <c r="P35504" s="63"/>
      <c r="Q35504" s="63"/>
    </row>
    <row r="35505" spans="15:17">
      <c r="O35505" s="55"/>
      <c r="P35505" s="63"/>
      <c r="Q35505" s="63"/>
    </row>
    <row r="35506" spans="15:17">
      <c r="O35506" s="55"/>
      <c r="P35506" s="63"/>
      <c r="Q35506" s="63"/>
    </row>
    <row r="35507" spans="15:17">
      <c r="O35507" s="55"/>
      <c r="P35507" s="63"/>
      <c r="Q35507" s="63"/>
    </row>
    <row r="35508" spans="15:17">
      <c r="O35508" s="55"/>
      <c r="P35508" s="63"/>
      <c r="Q35508" s="63"/>
    </row>
    <row r="35509" spans="15:17">
      <c r="O35509" s="55"/>
      <c r="P35509" s="63"/>
      <c r="Q35509" s="63"/>
    </row>
    <row r="35510" spans="15:17">
      <c r="O35510" s="55"/>
      <c r="P35510" s="63"/>
      <c r="Q35510" s="63"/>
    </row>
    <row r="35511" spans="15:17">
      <c r="O35511" s="55"/>
      <c r="P35511" s="63"/>
      <c r="Q35511" s="63"/>
    </row>
    <row r="35512" spans="15:17">
      <c r="O35512" s="55"/>
      <c r="P35512" s="63"/>
      <c r="Q35512" s="63"/>
    </row>
    <row r="35513" spans="15:17">
      <c r="O35513" s="55"/>
      <c r="P35513" s="63"/>
      <c r="Q35513" s="63"/>
    </row>
    <row r="35514" spans="15:17">
      <c r="O35514" s="55"/>
      <c r="P35514" s="63"/>
      <c r="Q35514" s="63"/>
    </row>
    <row r="35515" spans="15:17">
      <c r="O35515" s="55"/>
      <c r="P35515" s="63"/>
      <c r="Q35515" s="63"/>
    </row>
    <row r="35516" spans="15:17">
      <c r="O35516" s="55"/>
      <c r="P35516" s="63"/>
      <c r="Q35516" s="63"/>
    </row>
    <row r="35517" spans="15:17">
      <c r="O35517" s="55"/>
      <c r="P35517" s="63"/>
      <c r="Q35517" s="63"/>
    </row>
    <row r="35518" spans="15:17">
      <c r="O35518" s="55"/>
      <c r="P35518" s="63"/>
      <c r="Q35518" s="63"/>
    </row>
    <row r="35519" spans="15:17">
      <c r="O35519" s="55"/>
      <c r="P35519" s="63"/>
      <c r="Q35519" s="63"/>
    </row>
    <row r="35520" spans="15:17">
      <c r="O35520" s="55"/>
      <c r="P35520" s="63"/>
      <c r="Q35520" s="63"/>
    </row>
    <row r="35521" spans="15:17">
      <c r="O35521" s="55"/>
      <c r="P35521" s="63"/>
      <c r="Q35521" s="63"/>
    </row>
    <row r="35522" spans="15:17">
      <c r="O35522" s="55"/>
      <c r="P35522" s="63"/>
      <c r="Q35522" s="63"/>
    </row>
    <row r="35523" spans="15:17">
      <c r="O35523" s="55"/>
      <c r="P35523" s="63"/>
      <c r="Q35523" s="63"/>
    </row>
    <row r="35524" spans="15:17">
      <c r="O35524" s="55"/>
      <c r="P35524" s="63"/>
      <c r="Q35524" s="63"/>
    </row>
    <row r="35525" spans="15:17">
      <c r="O35525" s="55"/>
      <c r="P35525" s="63"/>
      <c r="Q35525" s="63"/>
    </row>
    <row r="35526" spans="15:17">
      <c r="O35526" s="55"/>
      <c r="P35526" s="63"/>
      <c r="Q35526" s="63"/>
    </row>
    <row r="35527" spans="15:17">
      <c r="O35527" s="55"/>
      <c r="P35527" s="63"/>
      <c r="Q35527" s="63"/>
    </row>
    <row r="35528" spans="15:17">
      <c r="O35528" s="55"/>
      <c r="P35528" s="63"/>
      <c r="Q35528" s="63"/>
    </row>
    <row r="35529" spans="15:17">
      <c r="O35529" s="55"/>
      <c r="P35529" s="63"/>
      <c r="Q35529" s="63"/>
    </row>
    <row r="35530" spans="15:17">
      <c r="O35530" s="55"/>
      <c r="P35530" s="63"/>
      <c r="Q35530" s="63"/>
    </row>
    <row r="35531" spans="15:17">
      <c r="O35531" s="55"/>
      <c r="P35531" s="63"/>
      <c r="Q35531" s="63"/>
    </row>
    <row r="35532" spans="15:17">
      <c r="O35532" s="55"/>
      <c r="P35532" s="63"/>
      <c r="Q35532" s="63"/>
    </row>
    <row r="35533" spans="15:17">
      <c r="O35533" s="55"/>
      <c r="P35533" s="63"/>
      <c r="Q35533" s="63"/>
    </row>
    <row r="35534" spans="15:17">
      <c r="O35534" s="55"/>
      <c r="P35534" s="63"/>
      <c r="Q35534" s="63"/>
    </row>
    <row r="35535" spans="15:17">
      <c r="O35535" s="55"/>
      <c r="P35535" s="63"/>
      <c r="Q35535" s="63"/>
    </row>
    <row r="35536" spans="15:17">
      <c r="O35536" s="55"/>
      <c r="P35536" s="63"/>
      <c r="Q35536" s="63"/>
    </row>
    <row r="35537" spans="15:17">
      <c r="O35537" s="55"/>
      <c r="P35537" s="63"/>
      <c r="Q35537" s="63"/>
    </row>
    <row r="35538" spans="15:17">
      <c r="O35538" s="55"/>
      <c r="P35538" s="63"/>
      <c r="Q35538" s="63"/>
    </row>
    <row r="35539" spans="15:17">
      <c r="O35539" s="55"/>
      <c r="P35539" s="63"/>
      <c r="Q35539" s="63"/>
    </row>
    <row r="35540" spans="15:17">
      <c r="O35540" s="55"/>
      <c r="P35540" s="63"/>
      <c r="Q35540" s="63"/>
    </row>
    <row r="35541" spans="15:17">
      <c r="O35541" s="55"/>
      <c r="P35541" s="63"/>
      <c r="Q35541" s="63"/>
    </row>
    <row r="35542" spans="15:17">
      <c r="O35542" s="55"/>
      <c r="P35542" s="63"/>
      <c r="Q35542" s="63"/>
    </row>
    <row r="35543" spans="15:17">
      <c r="O35543" s="55"/>
      <c r="P35543" s="63"/>
      <c r="Q35543" s="63"/>
    </row>
    <row r="35544" spans="15:17">
      <c r="O35544" s="55"/>
      <c r="P35544" s="63"/>
      <c r="Q35544" s="63"/>
    </row>
    <row r="35545" spans="15:17">
      <c r="O35545" s="55"/>
      <c r="P35545" s="63"/>
      <c r="Q35545" s="63"/>
    </row>
    <row r="35546" spans="15:17">
      <c r="O35546" s="55"/>
      <c r="P35546" s="63"/>
      <c r="Q35546" s="63"/>
    </row>
    <row r="35547" spans="15:17">
      <c r="O35547" s="55"/>
      <c r="P35547" s="63"/>
      <c r="Q35547" s="63"/>
    </row>
    <row r="35548" spans="15:17">
      <c r="O35548" s="55"/>
      <c r="P35548" s="63"/>
      <c r="Q35548" s="63"/>
    </row>
    <row r="35549" spans="15:17">
      <c r="O35549" s="55"/>
      <c r="P35549" s="63"/>
      <c r="Q35549" s="63"/>
    </row>
    <row r="35550" spans="15:17">
      <c r="O35550" s="55"/>
      <c r="P35550" s="63"/>
      <c r="Q35550" s="63"/>
    </row>
    <row r="35551" spans="15:17">
      <c r="O35551" s="55"/>
      <c r="P35551" s="63"/>
      <c r="Q35551" s="63"/>
    </row>
    <row r="35552" spans="15:17">
      <c r="O35552" s="55"/>
      <c r="P35552" s="63"/>
      <c r="Q35552" s="63"/>
    </row>
    <row r="35553" spans="15:17">
      <c r="O35553" s="55"/>
      <c r="P35553" s="63"/>
      <c r="Q35553" s="63"/>
    </row>
    <row r="35554" spans="15:17">
      <c r="O35554" s="55"/>
      <c r="P35554" s="63"/>
      <c r="Q35554" s="63"/>
    </row>
    <row r="35555" spans="15:17">
      <c r="O35555" s="55"/>
      <c r="P35555" s="63"/>
      <c r="Q35555" s="63"/>
    </row>
    <row r="35556" spans="15:17">
      <c r="O35556" s="55"/>
      <c r="P35556" s="63"/>
      <c r="Q35556" s="63"/>
    </row>
    <row r="35557" spans="15:17">
      <c r="O35557" s="55"/>
      <c r="P35557" s="63"/>
      <c r="Q35557" s="63"/>
    </row>
    <row r="35558" spans="15:17">
      <c r="O35558" s="55"/>
      <c r="P35558" s="63"/>
      <c r="Q35558" s="63"/>
    </row>
    <row r="35559" spans="15:17">
      <c r="O35559" s="55"/>
      <c r="P35559" s="63"/>
      <c r="Q35559" s="63"/>
    </row>
    <row r="35560" spans="15:17">
      <c r="O35560" s="55"/>
      <c r="P35560" s="63"/>
      <c r="Q35560" s="63"/>
    </row>
    <row r="35561" spans="15:17">
      <c r="O35561" s="55"/>
      <c r="P35561" s="63"/>
      <c r="Q35561" s="63"/>
    </row>
    <row r="35562" spans="15:17">
      <c r="O35562" s="55"/>
      <c r="P35562" s="63"/>
      <c r="Q35562" s="63"/>
    </row>
    <row r="35563" spans="15:17">
      <c r="P35563" s="63"/>
      <c r="Q35563" s="63"/>
    </row>
    <row r="35564" spans="15:17">
      <c r="P35564" s="63"/>
      <c r="Q35564" s="63"/>
    </row>
    <row r="35565" spans="15:17">
      <c r="P35565" s="63"/>
      <c r="Q35565" s="63"/>
    </row>
    <row r="35566" spans="15:17">
      <c r="P35566" s="63"/>
      <c r="Q35566" s="63"/>
    </row>
    <row r="35567" spans="15:17">
      <c r="P35567" s="63"/>
      <c r="Q35567" s="63"/>
    </row>
    <row r="35568" spans="15:17">
      <c r="P35568" s="63"/>
      <c r="Q35568" s="63"/>
    </row>
    <row r="35569" spans="16:17">
      <c r="P35569" s="63"/>
      <c r="Q35569" s="63"/>
    </row>
    <row r="35570" spans="16:17">
      <c r="P35570" s="63"/>
      <c r="Q35570" s="63"/>
    </row>
    <row r="35571" spans="16:17">
      <c r="P35571" s="63"/>
      <c r="Q35571" s="63"/>
    </row>
    <row r="35572" spans="16:17">
      <c r="P35572" s="63"/>
      <c r="Q35572" s="63"/>
    </row>
    <row r="35573" spans="16:17">
      <c r="P35573" s="63"/>
      <c r="Q35573" s="63"/>
    </row>
    <row r="35574" spans="16:17">
      <c r="P35574" s="63"/>
      <c r="Q35574" s="63"/>
    </row>
    <row r="35575" spans="16:17">
      <c r="P35575" s="63"/>
      <c r="Q35575" s="63"/>
    </row>
    <row r="35576" spans="16:17">
      <c r="P35576" s="63"/>
      <c r="Q35576" s="63"/>
    </row>
    <row r="35577" spans="16:17">
      <c r="P35577" s="63"/>
      <c r="Q35577" s="63"/>
    </row>
    <row r="35578" spans="16:17">
      <c r="P35578" s="63"/>
      <c r="Q35578" s="63"/>
    </row>
    <row r="35579" spans="16:17">
      <c r="P35579" s="63"/>
      <c r="Q35579" s="63"/>
    </row>
    <row r="35580" spans="16:17">
      <c r="P35580" s="63"/>
      <c r="Q35580" s="63"/>
    </row>
    <row r="35581" spans="16:17">
      <c r="P35581" s="63"/>
      <c r="Q35581" s="63"/>
    </row>
    <row r="35582" spans="16:17">
      <c r="P35582" s="63"/>
      <c r="Q35582" s="63"/>
    </row>
    <row r="35583" spans="16:17">
      <c r="P35583" s="63"/>
      <c r="Q35583" s="63"/>
    </row>
    <row r="35584" spans="16:17">
      <c r="P35584" s="63"/>
      <c r="Q35584" s="63"/>
    </row>
    <row r="35585" spans="16:17">
      <c r="P35585" s="63"/>
      <c r="Q35585" s="63"/>
    </row>
    <row r="35586" spans="16:17">
      <c r="P35586" s="63"/>
      <c r="Q35586" s="63"/>
    </row>
    <row r="35587" spans="16:17">
      <c r="P35587" s="63"/>
      <c r="Q35587" s="63"/>
    </row>
    <row r="35588" spans="16:17">
      <c r="P35588" s="63"/>
      <c r="Q35588" s="63"/>
    </row>
    <row r="35589" spans="16:17">
      <c r="P35589" s="63"/>
      <c r="Q35589" s="63"/>
    </row>
    <row r="35590" spans="16:17">
      <c r="P35590" s="63"/>
      <c r="Q35590" s="63"/>
    </row>
    <row r="35591" spans="16:17">
      <c r="P35591" s="63"/>
      <c r="Q35591" s="63"/>
    </row>
    <row r="35592" spans="16:17">
      <c r="P35592" s="63"/>
      <c r="Q35592" s="63"/>
    </row>
    <row r="35593" spans="16:17">
      <c r="P35593" s="63"/>
      <c r="Q35593" s="63"/>
    </row>
    <row r="35594" spans="16:17">
      <c r="P35594" s="63"/>
      <c r="Q35594" s="63"/>
    </row>
    <row r="35595" spans="16:17">
      <c r="P35595" s="63"/>
      <c r="Q35595" s="63"/>
    </row>
    <row r="35596" spans="16:17">
      <c r="P35596" s="63"/>
      <c r="Q35596" s="63"/>
    </row>
    <row r="35597" spans="16:17">
      <c r="P35597" s="63"/>
      <c r="Q35597" s="63"/>
    </row>
    <row r="35598" spans="16:17">
      <c r="P35598" s="63"/>
      <c r="Q35598" s="63"/>
    </row>
    <row r="35599" spans="16:17">
      <c r="P35599" s="63"/>
      <c r="Q35599" s="63"/>
    </row>
    <row r="35600" spans="16:17">
      <c r="P35600" s="63"/>
      <c r="Q35600" s="63"/>
    </row>
    <row r="35601" spans="16:17">
      <c r="P35601" s="63"/>
      <c r="Q35601" s="63"/>
    </row>
    <row r="35602" spans="16:17">
      <c r="P35602" s="63"/>
      <c r="Q35602" s="63"/>
    </row>
    <row r="35603" spans="16:17">
      <c r="P35603" s="63"/>
      <c r="Q35603" s="63"/>
    </row>
    <row r="35604" spans="16:17">
      <c r="P35604" s="63"/>
      <c r="Q35604" s="63"/>
    </row>
    <row r="35605" spans="16:17">
      <c r="P35605" s="63"/>
      <c r="Q35605" s="63"/>
    </row>
    <row r="35606" spans="16:17">
      <c r="P35606" s="63"/>
      <c r="Q35606" s="63"/>
    </row>
    <row r="35607" spans="16:17">
      <c r="P35607" s="63"/>
      <c r="Q35607" s="63"/>
    </row>
    <row r="35608" spans="16:17">
      <c r="P35608" s="63"/>
      <c r="Q35608" s="63"/>
    </row>
    <row r="35609" spans="16:17">
      <c r="P35609" s="63"/>
      <c r="Q35609" s="63"/>
    </row>
    <row r="35610" spans="16:17">
      <c r="P35610" s="63"/>
      <c r="Q35610" s="63"/>
    </row>
    <row r="35611" spans="16:17">
      <c r="P35611" s="63"/>
      <c r="Q35611" s="63"/>
    </row>
    <row r="35612" spans="16:17">
      <c r="P35612" s="63"/>
      <c r="Q35612" s="63"/>
    </row>
    <row r="35613" spans="16:17">
      <c r="P35613" s="63"/>
      <c r="Q35613" s="63"/>
    </row>
    <row r="35614" spans="16:17">
      <c r="P35614" s="63"/>
      <c r="Q35614" s="63"/>
    </row>
    <row r="35615" spans="16:17">
      <c r="P35615" s="63"/>
      <c r="Q35615" s="63"/>
    </row>
    <row r="35616" spans="16:17">
      <c r="P35616" s="63"/>
      <c r="Q35616" s="63"/>
    </row>
    <row r="35617" spans="16:17">
      <c r="P35617" s="63"/>
      <c r="Q35617" s="63"/>
    </row>
    <row r="35618" spans="16:17">
      <c r="P35618" s="63"/>
      <c r="Q35618" s="63"/>
    </row>
    <row r="35619" spans="16:17">
      <c r="P35619" s="63"/>
      <c r="Q35619" s="63"/>
    </row>
    <row r="35620" spans="16:17">
      <c r="P35620" s="63"/>
      <c r="Q35620" s="63"/>
    </row>
    <row r="35621" spans="16:17">
      <c r="P35621" s="63"/>
      <c r="Q35621" s="63"/>
    </row>
    <row r="35622" spans="16:17">
      <c r="P35622" s="63"/>
      <c r="Q35622" s="63"/>
    </row>
    <row r="35623" spans="16:17">
      <c r="P35623" s="63"/>
      <c r="Q35623" s="63"/>
    </row>
    <row r="35624" spans="16:17">
      <c r="P35624" s="63"/>
      <c r="Q35624" s="63"/>
    </row>
    <row r="35625" spans="16:17">
      <c r="P35625" s="63"/>
      <c r="Q35625" s="63"/>
    </row>
    <row r="35626" spans="16:17">
      <c r="P35626" s="63"/>
      <c r="Q35626" s="63"/>
    </row>
    <row r="35627" spans="16:17">
      <c r="P35627" s="63"/>
      <c r="Q35627" s="63"/>
    </row>
    <row r="35628" spans="16:17">
      <c r="P35628" s="63"/>
      <c r="Q35628" s="63"/>
    </row>
    <row r="35629" spans="16:17">
      <c r="P35629" s="63"/>
      <c r="Q35629" s="63"/>
    </row>
    <row r="35630" spans="16:17">
      <c r="P35630" s="63"/>
      <c r="Q35630" s="63"/>
    </row>
    <row r="35631" spans="16:17">
      <c r="P35631" s="63"/>
      <c r="Q35631" s="63"/>
    </row>
    <row r="35632" spans="16:17">
      <c r="P35632" s="63"/>
      <c r="Q35632" s="63"/>
    </row>
    <row r="35633" spans="16:17">
      <c r="P35633" s="63"/>
      <c r="Q35633" s="63"/>
    </row>
    <row r="35634" spans="16:17">
      <c r="P35634" s="63"/>
      <c r="Q35634" s="63"/>
    </row>
    <row r="35635" spans="16:17">
      <c r="P35635" s="63"/>
      <c r="Q35635" s="63"/>
    </row>
    <row r="35636" spans="16:17">
      <c r="P35636" s="63"/>
      <c r="Q35636" s="63"/>
    </row>
    <row r="35637" spans="16:17">
      <c r="P35637" s="63"/>
      <c r="Q35637" s="63"/>
    </row>
    <row r="35638" spans="16:17">
      <c r="P35638" s="63"/>
      <c r="Q35638" s="63"/>
    </row>
    <row r="35639" spans="16:17">
      <c r="P35639" s="63"/>
      <c r="Q35639" s="63"/>
    </row>
    <row r="35640" spans="16:17">
      <c r="P35640" s="63"/>
      <c r="Q35640" s="63"/>
    </row>
    <row r="35641" spans="16:17">
      <c r="P35641" s="63"/>
      <c r="Q35641" s="63"/>
    </row>
    <row r="35642" spans="16:17">
      <c r="P35642" s="63"/>
      <c r="Q35642" s="63"/>
    </row>
    <row r="35643" spans="16:17">
      <c r="P35643" s="63"/>
      <c r="Q35643" s="63"/>
    </row>
    <row r="35644" spans="16:17">
      <c r="P35644" s="63"/>
      <c r="Q35644" s="63"/>
    </row>
    <row r="35645" spans="16:17">
      <c r="P35645" s="63"/>
      <c r="Q35645" s="63"/>
    </row>
    <row r="35646" spans="16:17">
      <c r="P35646" s="63"/>
      <c r="Q35646" s="63"/>
    </row>
    <row r="35647" spans="16:17">
      <c r="P35647" s="63"/>
      <c r="Q35647" s="63"/>
    </row>
    <row r="35648" spans="16:17">
      <c r="P35648" s="63"/>
      <c r="Q35648" s="63"/>
    </row>
    <row r="35649" spans="16:17">
      <c r="P35649" s="63"/>
      <c r="Q35649" s="63"/>
    </row>
    <row r="35650" spans="16:17">
      <c r="P35650" s="63"/>
      <c r="Q35650" s="63"/>
    </row>
    <row r="35651" spans="16:17">
      <c r="P35651" s="63"/>
      <c r="Q35651" s="63"/>
    </row>
    <row r="35652" spans="16:17">
      <c r="P35652" s="63"/>
      <c r="Q35652" s="63"/>
    </row>
    <row r="35653" spans="16:17">
      <c r="P35653" s="63"/>
      <c r="Q35653" s="63"/>
    </row>
    <row r="35654" spans="16:17">
      <c r="P35654" s="63"/>
      <c r="Q35654" s="63"/>
    </row>
    <row r="35655" spans="16:17">
      <c r="P35655" s="63"/>
      <c r="Q35655" s="63"/>
    </row>
    <row r="35656" spans="16:17">
      <c r="P35656" s="63"/>
      <c r="Q35656" s="63"/>
    </row>
    <row r="35657" spans="16:17">
      <c r="P35657" s="63"/>
      <c r="Q35657" s="63"/>
    </row>
    <row r="35658" spans="16:17">
      <c r="P35658" s="63"/>
      <c r="Q35658" s="63"/>
    </row>
    <row r="35659" spans="16:17">
      <c r="P35659" s="63"/>
      <c r="Q35659" s="63"/>
    </row>
    <row r="35660" spans="16:17">
      <c r="P35660" s="63"/>
      <c r="Q35660" s="63"/>
    </row>
    <row r="35661" spans="16:17">
      <c r="P35661" s="63"/>
      <c r="Q35661" s="63"/>
    </row>
    <row r="35662" spans="16:17">
      <c r="P35662" s="63"/>
      <c r="Q35662" s="63"/>
    </row>
    <row r="35663" spans="16:17">
      <c r="P35663" s="63"/>
      <c r="Q35663" s="63"/>
    </row>
    <row r="35664" spans="16:17">
      <c r="P35664" s="63"/>
      <c r="Q35664" s="63"/>
    </row>
    <row r="35665" spans="16:17">
      <c r="P35665" s="63"/>
      <c r="Q35665" s="63"/>
    </row>
    <row r="35666" spans="16:17">
      <c r="P35666" s="63"/>
      <c r="Q35666" s="63"/>
    </row>
    <row r="35667" spans="16:17">
      <c r="P35667" s="63"/>
      <c r="Q35667" s="63"/>
    </row>
    <row r="35668" spans="16:17">
      <c r="P35668" s="63"/>
      <c r="Q35668" s="63"/>
    </row>
    <row r="35669" spans="16:17">
      <c r="P35669" s="63"/>
      <c r="Q35669" s="63"/>
    </row>
    <row r="35670" spans="16:17">
      <c r="P35670" s="63"/>
      <c r="Q35670" s="63"/>
    </row>
    <row r="35671" spans="16:17">
      <c r="P35671" s="63"/>
      <c r="Q35671" s="63"/>
    </row>
    <row r="35672" spans="16:17">
      <c r="P35672" s="63"/>
      <c r="Q35672" s="63"/>
    </row>
    <row r="35673" spans="16:17">
      <c r="P35673" s="63"/>
      <c r="Q35673" s="63"/>
    </row>
    <row r="35674" spans="16:17">
      <c r="P35674" s="63"/>
      <c r="Q35674" s="63"/>
    </row>
    <row r="35675" spans="16:17">
      <c r="P35675" s="63"/>
      <c r="Q35675" s="63"/>
    </row>
    <row r="35676" spans="16:17">
      <c r="P35676" s="63"/>
      <c r="Q35676" s="63"/>
    </row>
    <row r="35677" spans="16:17">
      <c r="P35677" s="63"/>
      <c r="Q35677" s="63"/>
    </row>
    <row r="35678" spans="16:17">
      <c r="P35678" s="63"/>
      <c r="Q35678" s="63"/>
    </row>
    <row r="35679" spans="16:17">
      <c r="P35679" s="63"/>
      <c r="Q35679" s="63"/>
    </row>
    <row r="35680" spans="16:17">
      <c r="P35680" s="63"/>
      <c r="Q35680" s="63"/>
    </row>
    <row r="35681" spans="16:17">
      <c r="P35681" s="63"/>
      <c r="Q35681" s="63"/>
    </row>
    <row r="35682" spans="16:17">
      <c r="P35682" s="63"/>
      <c r="Q35682" s="63"/>
    </row>
    <row r="35683" spans="16:17">
      <c r="P35683" s="63"/>
      <c r="Q35683" s="63"/>
    </row>
    <row r="35684" spans="16:17">
      <c r="P35684" s="63"/>
      <c r="Q35684" s="63"/>
    </row>
    <row r="35685" spans="16:17">
      <c r="P35685" s="63"/>
      <c r="Q35685" s="63"/>
    </row>
    <row r="35686" spans="16:17">
      <c r="P35686" s="63"/>
      <c r="Q35686" s="63"/>
    </row>
    <row r="35687" spans="16:17">
      <c r="P35687" s="63"/>
      <c r="Q35687" s="63"/>
    </row>
    <row r="35688" spans="16:17">
      <c r="P35688" s="63"/>
      <c r="Q35688" s="63"/>
    </row>
    <row r="35689" spans="16:17">
      <c r="P35689" s="63"/>
      <c r="Q35689" s="63"/>
    </row>
    <row r="35690" spans="16:17">
      <c r="P35690" s="63"/>
      <c r="Q35690" s="63"/>
    </row>
    <row r="35691" spans="16:17">
      <c r="P35691" s="63"/>
      <c r="Q35691" s="63"/>
    </row>
    <row r="35692" spans="16:17">
      <c r="P35692" s="63"/>
      <c r="Q35692" s="63"/>
    </row>
    <row r="35693" spans="16:17">
      <c r="P35693" s="63"/>
      <c r="Q35693" s="63"/>
    </row>
    <row r="35694" spans="16:17">
      <c r="P35694" s="63"/>
      <c r="Q35694" s="63"/>
    </row>
    <row r="35695" spans="16:17">
      <c r="P35695" s="63"/>
      <c r="Q35695" s="63"/>
    </row>
    <row r="35696" spans="16:17">
      <c r="P35696" s="63"/>
      <c r="Q35696" s="63"/>
    </row>
    <row r="35697" spans="16:17">
      <c r="P35697" s="63"/>
      <c r="Q35697" s="63"/>
    </row>
    <row r="35698" spans="16:17">
      <c r="P35698" s="63"/>
      <c r="Q35698" s="63"/>
    </row>
    <row r="35699" spans="16:17">
      <c r="P35699" s="63"/>
      <c r="Q35699" s="63"/>
    </row>
    <row r="35700" spans="16:17">
      <c r="P35700" s="63"/>
      <c r="Q35700" s="63"/>
    </row>
    <row r="35701" spans="16:17">
      <c r="P35701" s="63"/>
      <c r="Q35701" s="63"/>
    </row>
    <row r="35702" spans="16:17">
      <c r="P35702" s="63"/>
      <c r="Q35702" s="63"/>
    </row>
    <row r="35703" spans="16:17">
      <c r="P35703" s="63"/>
      <c r="Q35703" s="63"/>
    </row>
    <row r="35704" spans="16:17">
      <c r="P35704" s="63"/>
      <c r="Q35704" s="63"/>
    </row>
    <row r="35705" spans="16:17">
      <c r="P35705" s="63"/>
      <c r="Q35705" s="63"/>
    </row>
    <row r="35706" spans="16:17">
      <c r="P35706" s="63"/>
      <c r="Q35706" s="63"/>
    </row>
    <row r="35707" spans="16:17">
      <c r="P35707" s="63"/>
      <c r="Q35707" s="63"/>
    </row>
    <row r="35708" spans="16:17">
      <c r="P35708" s="63"/>
      <c r="Q35708" s="63"/>
    </row>
    <row r="35709" spans="16:17">
      <c r="P35709" s="63"/>
      <c r="Q35709" s="63"/>
    </row>
    <row r="35710" spans="16:17">
      <c r="P35710" s="63"/>
      <c r="Q35710" s="63"/>
    </row>
    <row r="35711" spans="16:17">
      <c r="P35711" s="63"/>
      <c r="Q35711" s="63"/>
    </row>
    <row r="35712" spans="16:17">
      <c r="P35712" s="63"/>
      <c r="Q35712" s="63"/>
    </row>
    <row r="35713" spans="16:17">
      <c r="P35713" s="63"/>
      <c r="Q35713" s="63"/>
    </row>
    <row r="35714" spans="16:17">
      <c r="P35714" s="63"/>
      <c r="Q35714" s="63"/>
    </row>
    <row r="35715" spans="16:17">
      <c r="P35715" s="63"/>
      <c r="Q35715" s="63"/>
    </row>
    <row r="35716" spans="16:17">
      <c r="P35716" s="63"/>
      <c r="Q35716" s="63"/>
    </row>
    <row r="35717" spans="16:17">
      <c r="P35717" s="63"/>
      <c r="Q35717" s="63"/>
    </row>
    <row r="35718" spans="16:17">
      <c r="P35718" s="63"/>
      <c r="Q35718" s="63"/>
    </row>
    <row r="35719" spans="16:17">
      <c r="P35719" s="63"/>
      <c r="Q35719" s="63"/>
    </row>
    <row r="35720" spans="16:17">
      <c r="P35720" s="63"/>
      <c r="Q35720" s="63"/>
    </row>
    <row r="35721" spans="16:17">
      <c r="P35721" s="63"/>
      <c r="Q35721" s="63"/>
    </row>
    <row r="35722" spans="16:17">
      <c r="P35722" s="63"/>
      <c r="Q35722" s="63"/>
    </row>
    <row r="35723" spans="16:17">
      <c r="P35723" s="63"/>
      <c r="Q35723" s="63"/>
    </row>
    <row r="35724" spans="16:17">
      <c r="P35724" s="63"/>
      <c r="Q35724" s="63"/>
    </row>
    <row r="35725" spans="16:17">
      <c r="P35725" s="63"/>
      <c r="Q35725" s="63"/>
    </row>
    <row r="35726" spans="16:17">
      <c r="P35726" s="63"/>
      <c r="Q35726" s="63"/>
    </row>
    <row r="35727" spans="16:17">
      <c r="P35727" s="63"/>
      <c r="Q35727" s="63"/>
    </row>
    <row r="35728" spans="16:17">
      <c r="P35728" s="63"/>
      <c r="Q35728" s="63"/>
    </row>
    <row r="35729" spans="16:17">
      <c r="P35729" s="63"/>
      <c r="Q35729" s="63"/>
    </row>
    <row r="35730" spans="16:17">
      <c r="P35730" s="63"/>
      <c r="Q35730" s="63"/>
    </row>
    <row r="35731" spans="16:17">
      <c r="P35731" s="63"/>
      <c r="Q35731" s="63"/>
    </row>
    <row r="35732" spans="16:17">
      <c r="P35732" s="63"/>
      <c r="Q35732" s="63"/>
    </row>
    <row r="35733" spans="16:17">
      <c r="P35733" s="63"/>
      <c r="Q35733" s="63"/>
    </row>
    <row r="35734" spans="16:17">
      <c r="P35734" s="63"/>
      <c r="Q35734" s="63"/>
    </row>
    <row r="35735" spans="16:17">
      <c r="P35735" s="63"/>
      <c r="Q35735" s="63"/>
    </row>
    <row r="35736" spans="16:17">
      <c r="P35736" s="63"/>
      <c r="Q35736" s="63"/>
    </row>
    <row r="35737" spans="16:17">
      <c r="P35737" s="63"/>
      <c r="Q35737" s="63"/>
    </row>
    <row r="35738" spans="16:17">
      <c r="P35738" s="63"/>
      <c r="Q35738" s="63"/>
    </row>
    <row r="35739" spans="16:17">
      <c r="P35739" s="63"/>
      <c r="Q35739" s="63"/>
    </row>
    <row r="35740" spans="16:17">
      <c r="P35740" s="63"/>
      <c r="Q35740" s="63"/>
    </row>
    <row r="35741" spans="16:17">
      <c r="P35741" s="63"/>
      <c r="Q35741" s="63"/>
    </row>
    <row r="35742" spans="16:17">
      <c r="P35742" s="63"/>
      <c r="Q35742" s="63"/>
    </row>
    <row r="35743" spans="16:17">
      <c r="P35743" s="63"/>
      <c r="Q35743" s="63"/>
    </row>
    <row r="35744" spans="16:17">
      <c r="P35744" s="63"/>
      <c r="Q35744" s="63"/>
    </row>
    <row r="35745" spans="16:17">
      <c r="P35745" s="63"/>
      <c r="Q35745" s="63"/>
    </row>
    <row r="35746" spans="16:17">
      <c r="P35746" s="63"/>
      <c r="Q35746" s="63"/>
    </row>
    <row r="35747" spans="16:17">
      <c r="P35747" s="63"/>
      <c r="Q35747" s="63"/>
    </row>
    <row r="35748" spans="16:17">
      <c r="P35748" s="63"/>
      <c r="Q35748" s="63"/>
    </row>
    <row r="35749" spans="16:17">
      <c r="P35749" s="63"/>
      <c r="Q35749" s="63"/>
    </row>
    <row r="35750" spans="16:17">
      <c r="P35750" s="63"/>
      <c r="Q35750" s="63"/>
    </row>
    <row r="35751" spans="16:17">
      <c r="P35751" s="63"/>
      <c r="Q35751" s="63"/>
    </row>
    <row r="35752" spans="16:17">
      <c r="P35752" s="63"/>
      <c r="Q35752" s="63"/>
    </row>
    <row r="35753" spans="16:17">
      <c r="P35753" s="63"/>
      <c r="Q35753" s="63"/>
    </row>
    <row r="35754" spans="16:17">
      <c r="P35754" s="63"/>
      <c r="Q35754" s="63"/>
    </row>
    <row r="35755" spans="16:17">
      <c r="P35755" s="63"/>
      <c r="Q35755" s="63"/>
    </row>
    <row r="35756" spans="16:17">
      <c r="P35756" s="63"/>
      <c r="Q35756" s="63"/>
    </row>
    <row r="35757" spans="16:17">
      <c r="P35757" s="63"/>
      <c r="Q35757" s="63"/>
    </row>
    <row r="35758" spans="16:17">
      <c r="P35758" s="63"/>
      <c r="Q35758" s="63"/>
    </row>
    <row r="35759" spans="16:17">
      <c r="P35759" s="63"/>
      <c r="Q35759" s="63"/>
    </row>
    <row r="35760" spans="16:17">
      <c r="P35760" s="63"/>
      <c r="Q35760" s="63"/>
    </row>
    <row r="35761" spans="16:17">
      <c r="P35761" s="63"/>
      <c r="Q35761" s="63"/>
    </row>
    <row r="35762" spans="16:17">
      <c r="P35762" s="63"/>
      <c r="Q35762" s="63"/>
    </row>
    <row r="35763" spans="16:17">
      <c r="P35763" s="63"/>
      <c r="Q35763" s="63"/>
    </row>
    <row r="35764" spans="16:17">
      <c r="P35764" s="63"/>
      <c r="Q35764" s="63"/>
    </row>
    <row r="35765" spans="16:17">
      <c r="P35765" s="63"/>
      <c r="Q35765" s="63"/>
    </row>
    <row r="35766" spans="16:17">
      <c r="P35766" s="63"/>
      <c r="Q35766" s="63"/>
    </row>
    <row r="35767" spans="16:17">
      <c r="P35767" s="63"/>
      <c r="Q35767" s="63"/>
    </row>
    <row r="35768" spans="16:17">
      <c r="P35768" s="63"/>
      <c r="Q35768" s="63"/>
    </row>
    <row r="35769" spans="16:17">
      <c r="P35769" s="63"/>
      <c r="Q35769" s="63"/>
    </row>
    <row r="35770" spans="16:17">
      <c r="P35770" s="63"/>
      <c r="Q35770" s="63"/>
    </row>
    <row r="35771" spans="16:17">
      <c r="P35771" s="63"/>
      <c r="Q35771" s="63"/>
    </row>
    <row r="35772" spans="16:17">
      <c r="P35772" s="63"/>
      <c r="Q35772" s="63"/>
    </row>
    <row r="35773" spans="16:17">
      <c r="P35773" s="63"/>
      <c r="Q35773" s="63"/>
    </row>
    <row r="35774" spans="16:17">
      <c r="P35774" s="63"/>
      <c r="Q35774" s="63"/>
    </row>
    <row r="35775" spans="16:17">
      <c r="P35775" s="63"/>
      <c r="Q35775" s="63"/>
    </row>
    <row r="35776" spans="16:17">
      <c r="P35776" s="63"/>
      <c r="Q35776" s="63"/>
    </row>
    <row r="35777" spans="16:17">
      <c r="P35777" s="63"/>
      <c r="Q35777" s="63"/>
    </row>
    <row r="35778" spans="16:17">
      <c r="P35778" s="63"/>
      <c r="Q35778" s="63"/>
    </row>
    <row r="35779" spans="16:17">
      <c r="P35779" s="63"/>
      <c r="Q35779" s="63"/>
    </row>
    <row r="35780" spans="16:17">
      <c r="P35780" s="63"/>
      <c r="Q35780" s="63"/>
    </row>
    <row r="35781" spans="16:17">
      <c r="P35781" s="63"/>
      <c r="Q35781" s="63"/>
    </row>
    <row r="35782" spans="16:17">
      <c r="P35782" s="63"/>
      <c r="Q35782" s="63"/>
    </row>
    <row r="35783" spans="16:17">
      <c r="P35783" s="63"/>
      <c r="Q35783" s="63"/>
    </row>
    <row r="35784" spans="16:17">
      <c r="P35784" s="63"/>
      <c r="Q35784" s="63"/>
    </row>
    <row r="35785" spans="16:17">
      <c r="P35785" s="63"/>
      <c r="Q35785" s="63"/>
    </row>
    <row r="35786" spans="16:17">
      <c r="P35786" s="63"/>
      <c r="Q35786" s="63"/>
    </row>
    <row r="35787" spans="16:17">
      <c r="P35787" s="63"/>
      <c r="Q35787" s="63"/>
    </row>
    <row r="35788" spans="16:17">
      <c r="P35788" s="63"/>
      <c r="Q35788" s="63"/>
    </row>
    <row r="35789" spans="16:17">
      <c r="P35789" s="63"/>
      <c r="Q35789" s="63"/>
    </row>
    <row r="35790" spans="16:17">
      <c r="P35790" s="63"/>
      <c r="Q35790" s="63"/>
    </row>
    <row r="35791" spans="16:17">
      <c r="P35791" s="63"/>
      <c r="Q35791" s="63"/>
    </row>
    <row r="35792" spans="16:17">
      <c r="P35792" s="63"/>
      <c r="Q35792" s="63"/>
    </row>
    <row r="35793" spans="16:17">
      <c r="P35793" s="63"/>
      <c r="Q35793" s="63"/>
    </row>
    <row r="35794" spans="16:17">
      <c r="P35794" s="63"/>
      <c r="Q35794" s="63"/>
    </row>
    <row r="35795" spans="16:17">
      <c r="P35795" s="63"/>
      <c r="Q35795" s="63"/>
    </row>
    <row r="35796" spans="16:17">
      <c r="P35796" s="63"/>
      <c r="Q35796" s="63"/>
    </row>
    <row r="35797" spans="16:17">
      <c r="P35797" s="63"/>
      <c r="Q35797" s="63"/>
    </row>
    <row r="35798" spans="16:17">
      <c r="P35798" s="63"/>
      <c r="Q35798" s="63"/>
    </row>
    <row r="35799" spans="16:17">
      <c r="P35799" s="63"/>
      <c r="Q35799" s="63"/>
    </row>
    <row r="35800" spans="16:17">
      <c r="P35800" s="63"/>
      <c r="Q35800" s="63"/>
    </row>
    <row r="35801" spans="16:17">
      <c r="P35801" s="63"/>
      <c r="Q35801" s="63"/>
    </row>
    <row r="35802" spans="16:17">
      <c r="P35802" s="63"/>
      <c r="Q35802" s="63"/>
    </row>
    <row r="35803" spans="16:17">
      <c r="P35803" s="63"/>
      <c r="Q35803" s="63"/>
    </row>
    <row r="35804" spans="16:17">
      <c r="P35804" s="63"/>
      <c r="Q35804" s="63"/>
    </row>
    <row r="35805" spans="16:17">
      <c r="P35805" s="63"/>
      <c r="Q35805" s="63"/>
    </row>
    <row r="35806" spans="16:17">
      <c r="P35806" s="63"/>
      <c r="Q35806" s="63"/>
    </row>
    <row r="35807" spans="16:17">
      <c r="P35807" s="63"/>
      <c r="Q35807" s="63"/>
    </row>
    <row r="35808" spans="16:17">
      <c r="P35808" s="63"/>
      <c r="Q35808" s="63"/>
    </row>
    <row r="35809" spans="16:17">
      <c r="P35809" s="63"/>
      <c r="Q35809" s="63"/>
    </row>
    <row r="35810" spans="16:17">
      <c r="P35810" s="63"/>
      <c r="Q35810" s="63"/>
    </row>
    <row r="35811" spans="16:17">
      <c r="P35811" s="63"/>
      <c r="Q35811" s="63"/>
    </row>
    <row r="35812" spans="16:17">
      <c r="P35812" s="63"/>
      <c r="Q35812" s="63"/>
    </row>
    <row r="35813" spans="16:17">
      <c r="P35813" s="63"/>
      <c r="Q35813" s="63"/>
    </row>
    <row r="35814" spans="16:17">
      <c r="P35814" s="63"/>
      <c r="Q35814" s="63"/>
    </row>
    <row r="35815" spans="16:17">
      <c r="P35815" s="63"/>
      <c r="Q35815" s="63"/>
    </row>
    <row r="35816" spans="16:17">
      <c r="P35816" s="63"/>
      <c r="Q35816" s="63"/>
    </row>
    <row r="35817" spans="16:17">
      <c r="P35817" s="63"/>
      <c r="Q35817" s="63"/>
    </row>
    <row r="35818" spans="16:17">
      <c r="P35818" s="63"/>
      <c r="Q35818" s="63"/>
    </row>
    <row r="35819" spans="16:17">
      <c r="P35819" s="63"/>
      <c r="Q35819" s="63"/>
    </row>
    <row r="35820" spans="16:17">
      <c r="P35820" s="63"/>
      <c r="Q35820" s="63"/>
    </row>
    <row r="35821" spans="16:17">
      <c r="P35821" s="63"/>
      <c r="Q35821" s="63"/>
    </row>
    <row r="35822" spans="16:17">
      <c r="P35822" s="63"/>
      <c r="Q35822" s="63"/>
    </row>
    <row r="35823" spans="16:17">
      <c r="P35823" s="63"/>
      <c r="Q35823" s="63"/>
    </row>
    <row r="35824" spans="16:17">
      <c r="P35824" s="63"/>
      <c r="Q35824" s="63"/>
    </row>
    <row r="35825" spans="16:17">
      <c r="P35825" s="63"/>
      <c r="Q35825" s="63"/>
    </row>
    <row r="35826" spans="16:17">
      <c r="P35826" s="63"/>
      <c r="Q35826" s="63"/>
    </row>
    <row r="35827" spans="16:17">
      <c r="P35827" s="63"/>
      <c r="Q35827" s="63"/>
    </row>
    <row r="35828" spans="16:17">
      <c r="P35828" s="63"/>
      <c r="Q35828" s="63"/>
    </row>
    <row r="35829" spans="16:17">
      <c r="P35829" s="63"/>
      <c r="Q35829" s="63"/>
    </row>
    <row r="35830" spans="16:17">
      <c r="P35830" s="63"/>
      <c r="Q35830" s="63"/>
    </row>
    <row r="35831" spans="16:17">
      <c r="P35831" s="63"/>
      <c r="Q35831" s="63"/>
    </row>
    <row r="35832" spans="16:17">
      <c r="P35832" s="63"/>
      <c r="Q35832" s="63"/>
    </row>
    <row r="35833" spans="16:17">
      <c r="P35833" s="63"/>
      <c r="Q35833" s="63"/>
    </row>
    <row r="35834" spans="16:17">
      <c r="P35834" s="63"/>
      <c r="Q35834" s="63"/>
    </row>
    <row r="35835" spans="16:17">
      <c r="P35835" s="63"/>
      <c r="Q35835" s="63"/>
    </row>
    <row r="35836" spans="16:17">
      <c r="P35836" s="63"/>
      <c r="Q35836" s="63"/>
    </row>
    <row r="35837" spans="16:17">
      <c r="P35837" s="63"/>
      <c r="Q35837" s="63"/>
    </row>
    <row r="35838" spans="16:17">
      <c r="P35838" s="63"/>
      <c r="Q35838" s="63"/>
    </row>
    <row r="35839" spans="16:17">
      <c r="P35839" s="63"/>
      <c r="Q35839" s="63"/>
    </row>
    <row r="35840" spans="16:17">
      <c r="P35840" s="63"/>
      <c r="Q35840" s="63"/>
    </row>
    <row r="35841" spans="16:17">
      <c r="P35841" s="63"/>
      <c r="Q35841" s="63"/>
    </row>
    <row r="35842" spans="16:17">
      <c r="P35842" s="63"/>
      <c r="Q35842" s="63"/>
    </row>
    <row r="35843" spans="16:17">
      <c r="P35843" s="63"/>
      <c r="Q35843" s="63"/>
    </row>
    <row r="35844" spans="16:17">
      <c r="P35844" s="63"/>
      <c r="Q35844" s="63"/>
    </row>
    <row r="35845" spans="16:17">
      <c r="P35845" s="63"/>
      <c r="Q35845" s="63"/>
    </row>
    <row r="35846" spans="16:17">
      <c r="P35846" s="63"/>
      <c r="Q35846" s="63"/>
    </row>
    <row r="35847" spans="16:17">
      <c r="P35847" s="63"/>
      <c r="Q35847" s="63"/>
    </row>
    <row r="35848" spans="16:17">
      <c r="P35848" s="63"/>
      <c r="Q35848" s="63"/>
    </row>
    <row r="35849" spans="16:17">
      <c r="P35849" s="63"/>
      <c r="Q35849" s="63"/>
    </row>
    <row r="35850" spans="16:17">
      <c r="P35850" s="63"/>
      <c r="Q35850" s="63"/>
    </row>
    <row r="35851" spans="16:17">
      <c r="P35851" s="63"/>
      <c r="Q35851" s="63"/>
    </row>
    <row r="35852" spans="16:17">
      <c r="P35852" s="63"/>
      <c r="Q35852" s="63"/>
    </row>
    <row r="35853" spans="16:17">
      <c r="P35853" s="63"/>
      <c r="Q35853" s="63"/>
    </row>
    <row r="35854" spans="16:17">
      <c r="P35854" s="63"/>
      <c r="Q35854" s="63"/>
    </row>
    <row r="35855" spans="16:17">
      <c r="P35855" s="63"/>
      <c r="Q35855" s="63"/>
    </row>
    <row r="35856" spans="16:17">
      <c r="P35856" s="63"/>
      <c r="Q35856" s="63"/>
    </row>
    <row r="35857" spans="16:17">
      <c r="P35857" s="63"/>
      <c r="Q35857" s="63"/>
    </row>
    <row r="35858" spans="16:17">
      <c r="P35858" s="63"/>
      <c r="Q35858" s="63"/>
    </row>
    <row r="35859" spans="16:17">
      <c r="P35859" s="63"/>
      <c r="Q35859" s="63"/>
    </row>
    <row r="35860" spans="16:17">
      <c r="P35860" s="63"/>
      <c r="Q35860" s="63"/>
    </row>
    <row r="35861" spans="16:17">
      <c r="P35861" s="63"/>
      <c r="Q35861" s="63"/>
    </row>
    <row r="35862" spans="16:17">
      <c r="P35862" s="63"/>
      <c r="Q35862" s="63"/>
    </row>
    <row r="35863" spans="16:17">
      <c r="P35863" s="63"/>
      <c r="Q35863" s="63"/>
    </row>
    <row r="35864" spans="16:17">
      <c r="P35864" s="63"/>
      <c r="Q35864" s="63"/>
    </row>
    <row r="35865" spans="16:17">
      <c r="P35865" s="63"/>
      <c r="Q35865" s="63"/>
    </row>
    <row r="35866" spans="16:17">
      <c r="P35866" s="63"/>
      <c r="Q35866" s="63"/>
    </row>
    <row r="35867" spans="16:17">
      <c r="P35867" s="63"/>
      <c r="Q35867" s="63"/>
    </row>
    <row r="35868" spans="16:17">
      <c r="P35868" s="63"/>
      <c r="Q35868" s="63"/>
    </row>
    <row r="35869" spans="16:17">
      <c r="P35869" s="63"/>
      <c r="Q35869" s="63"/>
    </row>
    <row r="35870" spans="16:17">
      <c r="P35870" s="63"/>
      <c r="Q35870" s="63"/>
    </row>
    <row r="35871" spans="16:17">
      <c r="P35871" s="63"/>
      <c r="Q35871" s="63"/>
    </row>
    <row r="35872" spans="16:17">
      <c r="P35872" s="63"/>
      <c r="Q35872" s="63"/>
    </row>
    <row r="35873" spans="16:17">
      <c r="P35873" s="63"/>
      <c r="Q35873" s="63"/>
    </row>
    <row r="35874" spans="16:17">
      <c r="P35874" s="63"/>
      <c r="Q35874" s="63"/>
    </row>
    <row r="35875" spans="16:17">
      <c r="P35875" s="63"/>
      <c r="Q35875" s="63"/>
    </row>
    <row r="35876" spans="16:17">
      <c r="P35876" s="63"/>
      <c r="Q35876" s="63"/>
    </row>
    <row r="35877" spans="16:17">
      <c r="P35877" s="63"/>
      <c r="Q35877" s="63"/>
    </row>
    <row r="35878" spans="16:17">
      <c r="P35878" s="63"/>
      <c r="Q35878" s="63"/>
    </row>
    <row r="35879" spans="16:17">
      <c r="P35879" s="63"/>
      <c r="Q35879" s="63"/>
    </row>
    <row r="35880" spans="16:17">
      <c r="P35880" s="63"/>
      <c r="Q35880" s="63"/>
    </row>
    <row r="35881" spans="16:17">
      <c r="P35881" s="63"/>
      <c r="Q35881" s="63"/>
    </row>
    <row r="35882" spans="16:17">
      <c r="P35882" s="63"/>
      <c r="Q35882" s="63"/>
    </row>
    <row r="35883" spans="16:17">
      <c r="P35883" s="63"/>
      <c r="Q35883" s="63"/>
    </row>
    <row r="35884" spans="16:17">
      <c r="P35884" s="63"/>
      <c r="Q35884" s="63"/>
    </row>
    <row r="35885" spans="16:17">
      <c r="P35885" s="63"/>
      <c r="Q35885" s="63"/>
    </row>
    <row r="35886" spans="16:17">
      <c r="P35886" s="63"/>
      <c r="Q35886" s="63"/>
    </row>
    <row r="35887" spans="16:17">
      <c r="P35887" s="63"/>
      <c r="Q35887" s="63"/>
    </row>
    <row r="35888" spans="16:17">
      <c r="P35888" s="63"/>
      <c r="Q35888" s="63"/>
    </row>
    <row r="35889" spans="16:17">
      <c r="P35889" s="63"/>
      <c r="Q35889" s="63"/>
    </row>
    <row r="35890" spans="16:17">
      <c r="P35890" s="63"/>
      <c r="Q35890" s="63"/>
    </row>
    <row r="35891" spans="16:17">
      <c r="P35891" s="63"/>
      <c r="Q35891" s="63"/>
    </row>
    <row r="35892" spans="16:17">
      <c r="P35892" s="63"/>
      <c r="Q35892" s="63"/>
    </row>
    <row r="35893" spans="16:17">
      <c r="P35893" s="63"/>
      <c r="Q35893" s="63"/>
    </row>
    <row r="35894" spans="16:17">
      <c r="P35894" s="63"/>
      <c r="Q35894" s="63"/>
    </row>
    <row r="35895" spans="16:17">
      <c r="P35895" s="63"/>
      <c r="Q35895" s="63"/>
    </row>
    <row r="35896" spans="16:17">
      <c r="P35896" s="63"/>
      <c r="Q35896" s="63"/>
    </row>
    <row r="35897" spans="16:17">
      <c r="P35897" s="63"/>
      <c r="Q35897" s="63"/>
    </row>
    <row r="35898" spans="16:17">
      <c r="P35898" s="63"/>
      <c r="Q35898" s="63"/>
    </row>
    <row r="35899" spans="16:17">
      <c r="P35899" s="63"/>
      <c r="Q35899" s="63"/>
    </row>
    <row r="35900" spans="16:17">
      <c r="P35900" s="63"/>
      <c r="Q35900" s="63"/>
    </row>
    <row r="35901" spans="16:17">
      <c r="P35901" s="63"/>
      <c r="Q35901" s="63"/>
    </row>
    <row r="35902" spans="16:17">
      <c r="P35902" s="63"/>
      <c r="Q35902" s="63"/>
    </row>
    <row r="35903" spans="16:17">
      <c r="P35903" s="63"/>
      <c r="Q35903" s="63"/>
    </row>
    <row r="35904" spans="16:17">
      <c r="P35904" s="63"/>
      <c r="Q35904" s="63"/>
    </row>
    <row r="35905" spans="16:17">
      <c r="P35905" s="63"/>
      <c r="Q35905" s="63"/>
    </row>
    <row r="35906" spans="16:17">
      <c r="P35906" s="63"/>
      <c r="Q35906" s="63"/>
    </row>
    <row r="35907" spans="16:17">
      <c r="P35907" s="63"/>
      <c r="Q35907" s="63"/>
    </row>
    <row r="35908" spans="16:17">
      <c r="P35908" s="63"/>
      <c r="Q35908" s="63"/>
    </row>
    <row r="35909" spans="16:17">
      <c r="P35909" s="63"/>
      <c r="Q35909" s="63"/>
    </row>
    <row r="35910" spans="16:17">
      <c r="P35910" s="63"/>
      <c r="Q35910" s="63"/>
    </row>
    <row r="35911" spans="16:17">
      <c r="P35911" s="63"/>
      <c r="Q35911" s="63"/>
    </row>
    <row r="35912" spans="16:17">
      <c r="P35912" s="63"/>
      <c r="Q35912" s="63"/>
    </row>
    <row r="35913" spans="16:17">
      <c r="P35913" s="63"/>
      <c r="Q35913" s="63"/>
    </row>
    <row r="35914" spans="16:17">
      <c r="P35914" s="63"/>
      <c r="Q35914" s="63"/>
    </row>
    <row r="35915" spans="16:17">
      <c r="P35915" s="63"/>
      <c r="Q35915" s="63"/>
    </row>
    <row r="35916" spans="16:17">
      <c r="P35916" s="63"/>
      <c r="Q35916" s="63"/>
    </row>
    <row r="35917" spans="16:17">
      <c r="P35917" s="63"/>
      <c r="Q35917" s="63"/>
    </row>
    <row r="35918" spans="16:17">
      <c r="P35918" s="63"/>
      <c r="Q35918" s="63"/>
    </row>
    <row r="35919" spans="16:17">
      <c r="P35919" s="63"/>
      <c r="Q35919" s="63"/>
    </row>
    <row r="35920" spans="16:17">
      <c r="P35920" s="63"/>
      <c r="Q35920" s="63"/>
    </row>
    <row r="35921" spans="16:17">
      <c r="P35921" s="63"/>
      <c r="Q35921" s="63"/>
    </row>
    <row r="35922" spans="16:17">
      <c r="P35922" s="63"/>
      <c r="Q35922" s="63"/>
    </row>
    <row r="35923" spans="16:17">
      <c r="P35923" s="63"/>
      <c r="Q35923" s="63"/>
    </row>
    <row r="35924" spans="16:17">
      <c r="P35924" s="63"/>
      <c r="Q35924" s="63"/>
    </row>
    <row r="35925" spans="16:17">
      <c r="P35925" s="63"/>
      <c r="Q35925" s="63"/>
    </row>
    <row r="35926" spans="16:17">
      <c r="P35926" s="63"/>
      <c r="Q35926" s="63"/>
    </row>
    <row r="35927" spans="16:17">
      <c r="P35927" s="63"/>
      <c r="Q35927" s="63"/>
    </row>
    <row r="35928" spans="16:17">
      <c r="P35928" s="63"/>
      <c r="Q35928" s="63"/>
    </row>
    <row r="35929" spans="16:17">
      <c r="P35929" s="63"/>
      <c r="Q35929" s="63"/>
    </row>
    <row r="35930" spans="16:17">
      <c r="P35930" s="63"/>
      <c r="Q35930" s="63"/>
    </row>
    <row r="35931" spans="16:17">
      <c r="P35931" s="63"/>
      <c r="Q35931" s="63"/>
    </row>
    <row r="35932" spans="16:17">
      <c r="P35932" s="63"/>
      <c r="Q35932" s="63"/>
    </row>
    <row r="35933" spans="16:17">
      <c r="P35933" s="63"/>
      <c r="Q35933" s="63"/>
    </row>
    <row r="35934" spans="16:17">
      <c r="P35934" s="63"/>
      <c r="Q35934" s="63"/>
    </row>
    <row r="35935" spans="16:17">
      <c r="P35935" s="63"/>
      <c r="Q35935" s="63"/>
    </row>
    <row r="35936" spans="16:17">
      <c r="P35936" s="63"/>
      <c r="Q35936" s="63"/>
    </row>
    <row r="35937" spans="16:17">
      <c r="P35937" s="63"/>
      <c r="Q35937" s="63"/>
    </row>
    <row r="35938" spans="16:17">
      <c r="P35938" s="63"/>
      <c r="Q35938" s="63"/>
    </row>
    <row r="35939" spans="16:17">
      <c r="P35939" s="63"/>
      <c r="Q35939" s="63"/>
    </row>
    <row r="35940" spans="16:17">
      <c r="P35940" s="63"/>
      <c r="Q35940" s="63"/>
    </row>
    <row r="35941" spans="16:17">
      <c r="P35941" s="63"/>
      <c r="Q35941" s="63"/>
    </row>
    <row r="35942" spans="16:17">
      <c r="P35942" s="63"/>
      <c r="Q35942" s="63"/>
    </row>
    <row r="35943" spans="16:17">
      <c r="P35943" s="63"/>
      <c r="Q35943" s="63"/>
    </row>
    <row r="35944" spans="16:17">
      <c r="P35944" s="63"/>
      <c r="Q35944" s="63"/>
    </row>
    <row r="35945" spans="16:17">
      <c r="P35945" s="63"/>
      <c r="Q35945" s="63"/>
    </row>
    <row r="35946" spans="16:17">
      <c r="P35946" s="63"/>
      <c r="Q35946" s="63"/>
    </row>
    <row r="35947" spans="16:17">
      <c r="P35947" s="63"/>
      <c r="Q35947" s="63"/>
    </row>
    <row r="35948" spans="16:17">
      <c r="P35948" s="63"/>
      <c r="Q35948" s="63"/>
    </row>
    <row r="35949" spans="16:17">
      <c r="P35949" s="63"/>
      <c r="Q35949" s="63"/>
    </row>
    <row r="35950" spans="16:17">
      <c r="P35950" s="63"/>
      <c r="Q35950" s="63"/>
    </row>
    <row r="35951" spans="16:17">
      <c r="P35951" s="63"/>
      <c r="Q35951" s="63"/>
    </row>
    <row r="35952" spans="16:17">
      <c r="P35952" s="63"/>
      <c r="Q35952" s="63"/>
    </row>
    <row r="35953" spans="16:17">
      <c r="P35953" s="63"/>
      <c r="Q35953" s="63"/>
    </row>
    <row r="35954" spans="16:17">
      <c r="P35954" s="63"/>
      <c r="Q35954" s="63"/>
    </row>
    <row r="35955" spans="16:17">
      <c r="P35955" s="63"/>
      <c r="Q35955" s="63"/>
    </row>
    <row r="35956" spans="16:17">
      <c r="P35956" s="63"/>
      <c r="Q35956" s="63"/>
    </row>
    <row r="35957" spans="16:17">
      <c r="P35957" s="63"/>
      <c r="Q35957" s="63"/>
    </row>
    <row r="35958" spans="16:17">
      <c r="P35958" s="63"/>
      <c r="Q35958" s="63"/>
    </row>
    <row r="35959" spans="16:17">
      <c r="P35959" s="63"/>
      <c r="Q35959" s="63"/>
    </row>
    <row r="35960" spans="16:17">
      <c r="P35960" s="63"/>
      <c r="Q35960" s="63"/>
    </row>
    <row r="35961" spans="16:17">
      <c r="P35961" s="63"/>
      <c r="Q35961" s="63"/>
    </row>
    <row r="35962" spans="16:17">
      <c r="P35962" s="63"/>
      <c r="Q35962" s="63"/>
    </row>
    <row r="35963" spans="16:17">
      <c r="P35963" s="63"/>
      <c r="Q35963" s="63"/>
    </row>
    <row r="35964" spans="16:17">
      <c r="P35964" s="63"/>
      <c r="Q35964" s="63"/>
    </row>
    <row r="35965" spans="16:17">
      <c r="P35965" s="63"/>
      <c r="Q35965" s="63"/>
    </row>
    <row r="35966" spans="16:17">
      <c r="P35966" s="63"/>
      <c r="Q35966" s="63"/>
    </row>
    <row r="35967" spans="16:17">
      <c r="P35967" s="63"/>
      <c r="Q35967" s="63"/>
    </row>
    <row r="35968" spans="16:17">
      <c r="P35968" s="63"/>
      <c r="Q35968" s="63"/>
    </row>
    <row r="35969" spans="16:17">
      <c r="P35969" s="63"/>
      <c r="Q35969" s="63"/>
    </row>
    <row r="35970" spans="16:17">
      <c r="P35970" s="63"/>
      <c r="Q35970" s="63"/>
    </row>
    <row r="35971" spans="16:17">
      <c r="P35971" s="63"/>
      <c r="Q35971" s="63"/>
    </row>
    <row r="35972" spans="16:17">
      <c r="P35972" s="63"/>
      <c r="Q35972" s="63"/>
    </row>
    <row r="35973" spans="16:17">
      <c r="P35973" s="63"/>
      <c r="Q35973" s="63"/>
    </row>
    <row r="35974" spans="16:17">
      <c r="P35974" s="63"/>
      <c r="Q35974" s="63"/>
    </row>
    <row r="35975" spans="16:17">
      <c r="P35975" s="63"/>
      <c r="Q35975" s="63"/>
    </row>
    <row r="35976" spans="16:17">
      <c r="P35976" s="63"/>
      <c r="Q35976" s="63"/>
    </row>
    <row r="35977" spans="16:17">
      <c r="P35977" s="63"/>
      <c r="Q35977" s="63"/>
    </row>
    <row r="35978" spans="16:17">
      <c r="P35978" s="63"/>
      <c r="Q35978" s="63"/>
    </row>
    <row r="35979" spans="16:17">
      <c r="P35979" s="63"/>
      <c r="Q35979" s="63"/>
    </row>
    <row r="35980" spans="16:17">
      <c r="P35980" s="63"/>
      <c r="Q35980" s="63"/>
    </row>
    <row r="35981" spans="16:17">
      <c r="P35981" s="63"/>
      <c r="Q35981" s="63"/>
    </row>
    <row r="35982" spans="16:17">
      <c r="P35982" s="63"/>
      <c r="Q35982" s="63"/>
    </row>
    <row r="35983" spans="16:17">
      <c r="P35983" s="63"/>
      <c r="Q35983" s="63"/>
    </row>
    <row r="35984" spans="16:17">
      <c r="P35984" s="63"/>
      <c r="Q35984" s="63"/>
    </row>
    <row r="35985" spans="16:17">
      <c r="P35985" s="63"/>
      <c r="Q35985" s="63"/>
    </row>
    <row r="35986" spans="16:17">
      <c r="P35986" s="63"/>
      <c r="Q35986" s="63"/>
    </row>
    <row r="35987" spans="16:17">
      <c r="P35987" s="63"/>
      <c r="Q35987" s="63"/>
    </row>
    <row r="35988" spans="16:17">
      <c r="P35988" s="63"/>
      <c r="Q35988" s="63"/>
    </row>
    <row r="35989" spans="16:17">
      <c r="P35989" s="63"/>
      <c r="Q35989" s="63"/>
    </row>
    <row r="35990" spans="16:17">
      <c r="P35990" s="63"/>
      <c r="Q35990" s="63"/>
    </row>
    <row r="35991" spans="16:17">
      <c r="P35991" s="63"/>
      <c r="Q35991" s="63"/>
    </row>
    <row r="35992" spans="16:17">
      <c r="P35992" s="63"/>
      <c r="Q35992" s="63"/>
    </row>
    <row r="35993" spans="16:17">
      <c r="P35993" s="63"/>
      <c r="Q35993" s="63"/>
    </row>
    <row r="35994" spans="16:17">
      <c r="P35994" s="63"/>
      <c r="Q35994" s="63"/>
    </row>
    <row r="35995" spans="16:17">
      <c r="P35995" s="63"/>
      <c r="Q35995" s="63"/>
    </row>
    <row r="35996" spans="16:17">
      <c r="P35996" s="63"/>
      <c r="Q35996" s="63"/>
    </row>
    <row r="35997" spans="16:17">
      <c r="P35997" s="63"/>
      <c r="Q35997" s="63"/>
    </row>
    <row r="35998" spans="16:17">
      <c r="P35998" s="63"/>
      <c r="Q35998" s="63"/>
    </row>
    <row r="35999" spans="16:17">
      <c r="P35999" s="63"/>
      <c r="Q35999" s="63"/>
    </row>
    <row r="36000" spans="16:17">
      <c r="P36000" s="63"/>
      <c r="Q36000" s="63"/>
    </row>
    <row r="36001" spans="16:17">
      <c r="P36001" s="63"/>
      <c r="Q36001" s="63"/>
    </row>
    <row r="36002" spans="16:17">
      <c r="P36002" s="63"/>
      <c r="Q36002" s="63"/>
    </row>
    <row r="36003" spans="16:17">
      <c r="P36003" s="63"/>
      <c r="Q36003" s="63"/>
    </row>
    <row r="36004" spans="16:17">
      <c r="P36004" s="63"/>
      <c r="Q36004" s="63"/>
    </row>
    <row r="36005" spans="16:17">
      <c r="P36005" s="63"/>
      <c r="Q36005" s="63"/>
    </row>
    <row r="36006" spans="16:17">
      <c r="P36006" s="63"/>
      <c r="Q36006" s="63"/>
    </row>
    <row r="36007" spans="16:17">
      <c r="P36007" s="63"/>
      <c r="Q36007" s="63"/>
    </row>
    <row r="36008" spans="16:17">
      <c r="P36008" s="63"/>
      <c r="Q36008" s="63"/>
    </row>
    <row r="36009" spans="16:17">
      <c r="P36009" s="63"/>
      <c r="Q36009" s="63"/>
    </row>
    <row r="36010" spans="16:17">
      <c r="P36010" s="63"/>
      <c r="Q36010" s="63"/>
    </row>
    <row r="36011" spans="16:17">
      <c r="P36011" s="63"/>
      <c r="Q36011" s="63"/>
    </row>
    <row r="36012" spans="16:17">
      <c r="P36012" s="63"/>
      <c r="Q36012" s="63"/>
    </row>
    <row r="36013" spans="16:17">
      <c r="P36013" s="63"/>
      <c r="Q36013" s="63"/>
    </row>
    <row r="36014" spans="16:17">
      <c r="P36014" s="63"/>
      <c r="Q36014" s="63"/>
    </row>
    <row r="36015" spans="16:17">
      <c r="P36015" s="63"/>
      <c r="Q36015" s="63"/>
    </row>
    <row r="36016" spans="16:17">
      <c r="P36016" s="63"/>
      <c r="Q36016" s="63"/>
    </row>
    <row r="36017" spans="16:17">
      <c r="P36017" s="63"/>
      <c r="Q36017" s="63"/>
    </row>
    <row r="36018" spans="16:17">
      <c r="P36018" s="63"/>
      <c r="Q36018" s="63"/>
    </row>
    <row r="36019" spans="16:17">
      <c r="P36019" s="63"/>
      <c r="Q36019" s="63"/>
    </row>
    <row r="36020" spans="16:17">
      <c r="P36020" s="63"/>
      <c r="Q36020" s="63"/>
    </row>
    <row r="36021" spans="16:17">
      <c r="P36021" s="63"/>
      <c r="Q36021" s="63"/>
    </row>
    <row r="36022" spans="16:17">
      <c r="P36022" s="63"/>
      <c r="Q36022" s="63"/>
    </row>
    <row r="36023" spans="16:17">
      <c r="P36023" s="63"/>
      <c r="Q36023" s="63"/>
    </row>
    <row r="36024" spans="16:17">
      <c r="P36024" s="63"/>
      <c r="Q36024" s="63"/>
    </row>
    <row r="36025" spans="16:17">
      <c r="P36025" s="63"/>
      <c r="Q36025" s="63"/>
    </row>
    <row r="36026" spans="16:17">
      <c r="P36026" s="63"/>
      <c r="Q36026" s="63"/>
    </row>
    <row r="36027" spans="16:17">
      <c r="P36027" s="63"/>
      <c r="Q36027" s="63"/>
    </row>
    <row r="36028" spans="16:17">
      <c r="P36028" s="63"/>
      <c r="Q36028" s="63"/>
    </row>
    <row r="36029" spans="16:17">
      <c r="P36029" s="63"/>
      <c r="Q36029" s="63"/>
    </row>
    <row r="36030" spans="16:17">
      <c r="P36030" s="63"/>
      <c r="Q36030" s="63"/>
    </row>
    <row r="36031" spans="16:17">
      <c r="P36031" s="63"/>
      <c r="Q36031" s="63"/>
    </row>
    <row r="36032" spans="16:17">
      <c r="P36032" s="63"/>
      <c r="Q36032" s="63"/>
    </row>
    <row r="36033" spans="16:17">
      <c r="P36033" s="63"/>
      <c r="Q36033" s="63"/>
    </row>
    <row r="36034" spans="16:17">
      <c r="P36034" s="63"/>
      <c r="Q36034" s="63"/>
    </row>
    <row r="36035" spans="16:17">
      <c r="P36035" s="63"/>
      <c r="Q36035" s="63"/>
    </row>
    <row r="36036" spans="16:17">
      <c r="P36036" s="63"/>
      <c r="Q36036" s="63"/>
    </row>
    <row r="36037" spans="16:17">
      <c r="P36037" s="63"/>
      <c r="Q36037" s="63"/>
    </row>
    <row r="36038" spans="16:17">
      <c r="P36038" s="63"/>
      <c r="Q36038" s="63"/>
    </row>
    <row r="36039" spans="16:17">
      <c r="P36039" s="63"/>
      <c r="Q36039" s="63"/>
    </row>
    <row r="36040" spans="16:17">
      <c r="P36040" s="63"/>
      <c r="Q36040" s="63"/>
    </row>
    <row r="36041" spans="16:17">
      <c r="P36041" s="63"/>
      <c r="Q36041" s="63"/>
    </row>
    <row r="36042" spans="16:17">
      <c r="P36042" s="63"/>
      <c r="Q36042" s="63"/>
    </row>
    <row r="36043" spans="16:17">
      <c r="P36043" s="63"/>
      <c r="Q36043" s="63"/>
    </row>
    <row r="36044" spans="16:17">
      <c r="P36044" s="63"/>
      <c r="Q36044" s="63"/>
    </row>
    <row r="36045" spans="16:17">
      <c r="P36045" s="63"/>
      <c r="Q36045" s="63"/>
    </row>
    <row r="36046" spans="16:17">
      <c r="P36046" s="63"/>
      <c r="Q36046" s="63"/>
    </row>
    <row r="36047" spans="16:17">
      <c r="P36047" s="63"/>
      <c r="Q36047" s="63"/>
    </row>
    <row r="36048" spans="16:17">
      <c r="P36048" s="63"/>
      <c r="Q36048" s="63"/>
    </row>
    <row r="36049" spans="16:17">
      <c r="P36049" s="63"/>
      <c r="Q36049" s="63"/>
    </row>
    <row r="36050" spans="16:17">
      <c r="P36050" s="63"/>
      <c r="Q36050" s="63"/>
    </row>
    <row r="36051" spans="16:17">
      <c r="P36051" s="63"/>
      <c r="Q36051" s="63"/>
    </row>
    <row r="36052" spans="16:17">
      <c r="P36052" s="63"/>
      <c r="Q36052" s="63"/>
    </row>
    <row r="36053" spans="16:17">
      <c r="P36053" s="63"/>
      <c r="Q36053" s="63"/>
    </row>
    <row r="36054" spans="16:17">
      <c r="P36054" s="63"/>
      <c r="Q36054" s="63"/>
    </row>
    <row r="36055" spans="16:17">
      <c r="P36055" s="63"/>
      <c r="Q36055" s="63"/>
    </row>
    <row r="36056" spans="16:17">
      <c r="P36056" s="63"/>
      <c r="Q36056" s="63"/>
    </row>
    <row r="36057" spans="16:17">
      <c r="P36057" s="63"/>
      <c r="Q36057" s="63"/>
    </row>
    <row r="36058" spans="16:17">
      <c r="P36058" s="63"/>
      <c r="Q36058" s="63"/>
    </row>
    <row r="36059" spans="16:17">
      <c r="P36059" s="63"/>
      <c r="Q36059" s="63"/>
    </row>
    <row r="36060" spans="16:17">
      <c r="P36060" s="63"/>
      <c r="Q36060" s="63"/>
    </row>
    <row r="36061" spans="16:17">
      <c r="P36061" s="63"/>
      <c r="Q36061" s="63"/>
    </row>
    <row r="36062" spans="16:17">
      <c r="P36062" s="63"/>
      <c r="Q36062" s="63"/>
    </row>
    <row r="36063" spans="16:17">
      <c r="P36063" s="63"/>
      <c r="Q36063" s="63"/>
    </row>
    <row r="36064" spans="16:17">
      <c r="P36064" s="63"/>
      <c r="Q36064" s="63"/>
    </row>
    <row r="36065" spans="16:17">
      <c r="P36065" s="63"/>
      <c r="Q36065" s="63"/>
    </row>
    <row r="36066" spans="16:17">
      <c r="P36066" s="63"/>
      <c r="Q36066" s="63"/>
    </row>
    <row r="36067" spans="16:17">
      <c r="P36067" s="63"/>
      <c r="Q36067" s="63"/>
    </row>
    <row r="36068" spans="16:17">
      <c r="P36068" s="63"/>
      <c r="Q36068" s="63"/>
    </row>
    <row r="36069" spans="16:17">
      <c r="P36069" s="63"/>
      <c r="Q36069" s="63"/>
    </row>
    <row r="36070" spans="16:17">
      <c r="P36070" s="63"/>
      <c r="Q36070" s="63"/>
    </row>
    <row r="36071" spans="16:17">
      <c r="P36071" s="63"/>
      <c r="Q36071" s="63"/>
    </row>
    <row r="36072" spans="16:17">
      <c r="P36072" s="63"/>
      <c r="Q36072" s="63"/>
    </row>
    <row r="36073" spans="16:17">
      <c r="P36073" s="63"/>
      <c r="Q36073" s="63"/>
    </row>
    <row r="36074" spans="16:17">
      <c r="P36074" s="63"/>
      <c r="Q36074" s="63"/>
    </row>
    <row r="36075" spans="16:17">
      <c r="P36075" s="63"/>
      <c r="Q36075" s="63"/>
    </row>
    <row r="36076" spans="16:17">
      <c r="P36076" s="63"/>
      <c r="Q36076" s="63"/>
    </row>
    <row r="36077" spans="16:17">
      <c r="P36077" s="63"/>
      <c r="Q36077" s="63"/>
    </row>
    <row r="36078" spans="16:17">
      <c r="P36078" s="63"/>
      <c r="Q36078" s="63"/>
    </row>
    <row r="36079" spans="16:17">
      <c r="P36079" s="63"/>
      <c r="Q36079" s="63"/>
    </row>
    <row r="36080" spans="16:17">
      <c r="P36080" s="63"/>
      <c r="Q36080" s="63"/>
    </row>
    <row r="36081" spans="16:17">
      <c r="P36081" s="63"/>
      <c r="Q36081" s="63"/>
    </row>
    <row r="36082" spans="16:17">
      <c r="P36082" s="63"/>
      <c r="Q36082" s="63"/>
    </row>
    <row r="36083" spans="16:17">
      <c r="P36083" s="63"/>
      <c r="Q36083" s="63"/>
    </row>
    <row r="36084" spans="16:17">
      <c r="P36084" s="63"/>
      <c r="Q36084" s="63"/>
    </row>
    <row r="36085" spans="16:17">
      <c r="P36085" s="63"/>
      <c r="Q36085" s="63"/>
    </row>
    <row r="36086" spans="16:17">
      <c r="P36086" s="63"/>
      <c r="Q36086" s="63"/>
    </row>
    <row r="36087" spans="16:17">
      <c r="P36087" s="63"/>
      <c r="Q36087" s="63"/>
    </row>
    <row r="36088" spans="16:17">
      <c r="P36088" s="63"/>
      <c r="Q36088" s="63"/>
    </row>
    <row r="36089" spans="16:17">
      <c r="P36089" s="63"/>
      <c r="Q36089" s="63"/>
    </row>
    <row r="36090" spans="16:17">
      <c r="P36090" s="63"/>
      <c r="Q36090" s="63"/>
    </row>
    <row r="36091" spans="16:17">
      <c r="P36091" s="63"/>
      <c r="Q36091" s="63"/>
    </row>
    <row r="36092" spans="16:17">
      <c r="P36092" s="63"/>
      <c r="Q36092" s="63"/>
    </row>
    <row r="36093" spans="16:17">
      <c r="P36093" s="63"/>
      <c r="Q36093" s="63"/>
    </row>
    <row r="36094" spans="16:17">
      <c r="P36094" s="63"/>
      <c r="Q36094" s="63"/>
    </row>
    <row r="36095" spans="16:17">
      <c r="P36095" s="63"/>
      <c r="Q36095" s="63"/>
    </row>
    <row r="36096" spans="16:17">
      <c r="P36096" s="63"/>
      <c r="Q36096" s="63"/>
    </row>
    <row r="36097" spans="16:17">
      <c r="P36097" s="63"/>
      <c r="Q36097" s="63"/>
    </row>
    <row r="36098" spans="16:17">
      <c r="P36098" s="63"/>
      <c r="Q36098" s="63"/>
    </row>
    <row r="36099" spans="16:17">
      <c r="P36099" s="63"/>
      <c r="Q36099" s="63"/>
    </row>
    <row r="36100" spans="16:17">
      <c r="P36100" s="63"/>
      <c r="Q36100" s="63"/>
    </row>
    <row r="36101" spans="16:17">
      <c r="P36101" s="63"/>
      <c r="Q36101" s="63"/>
    </row>
    <row r="36102" spans="16:17">
      <c r="P36102" s="63"/>
      <c r="Q36102" s="63"/>
    </row>
    <row r="36103" spans="16:17">
      <c r="P36103" s="63"/>
      <c r="Q36103" s="63"/>
    </row>
    <row r="36104" spans="16:17">
      <c r="P36104" s="63"/>
      <c r="Q36104" s="63"/>
    </row>
    <row r="36105" spans="16:17">
      <c r="P36105" s="63"/>
      <c r="Q36105" s="63"/>
    </row>
    <row r="36106" spans="16:17">
      <c r="P36106" s="63"/>
      <c r="Q36106" s="63"/>
    </row>
    <row r="36107" spans="16:17">
      <c r="P36107" s="63"/>
      <c r="Q36107" s="63"/>
    </row>
    <row r="36108" spans="16:17">
      <c r="P36108" s="63"/>
      <c r="Q36108" s="63"/>
    </row>
    <row r="36109" spans="16:17">
      <c r="P36109" s="63"/>
      <c r="Q36109" s="63"/>
    </row>
    <row r="36110" spans="16:17">
      <c r="P36110" s="63"/>
      <c r="Q36110" s="63"/>
    </row>
    <row r="36111" spans="16:17">
      <c r="P36111" s="63"/>
      <c r="Q36111" s="63"/>
    </row>
    <row r="36112" spans="16:17">
      <c r="P36112" s="63"/>
      <c r="Q36112" s="63"/>
    </row>
    <row r="36113" spans="16:17">
      <c r="P36113" s="63"/>
      <c r="Q36113" s="63"/>
    </row>
    <row r="36114" spans="16:17">
      <c r="P36114" s="63"/>
      <c r="Q36114" s="63"/>
    </row>
    <row r="36115" spans="16:17">
      <c r="P36115" s="63"/>
      <c r="Q36115" s="63"/>
    </row>
    <row r="36116" spans="16:17">
      <c r="P36116" s="63"/>
      <c r="Q36116" s="63"/>
    </row>
    <row r="36117" spans="16:17">
      <c r="P36117" s="63"/>
      <c r="Q36117" s="63"/>
    </row>
    <row r="36118" spans="16:17">
      <c r="P36118" s="63"/>
      <c r="Q36118" s="63"/>
    </row>
    <row r="36119" spans="16:17">
      <c r="P36119" s="63"/>
      <c r="Q36119" s="63"/>
    </row>
    <row r="36120" spans="16:17">
      <c r="P36120" s="63"/>
      <c r="Q36120" s="63"/>
    </row>
    <row r="36121" spans="16:17">
      <c r="P36121" s="63"/>
      <c r="Q36121" s="63"/>
    </row>
    <row r="36122" spans="16:17">
      <c r="P36122" s="63"/>
      <c r="Q36122" s="63"/>
    </row>
    <row r="36123" spans="16:17">
      <c r="P36123" s="63"/>
      <c r="Q36123" s="63"/>
    </row>
    <row r="36124" spans="16:17">
      <c r="P36124" s="63"/>
      <c r="Q36124" s="63"/>
    </row>
    <row r="36125" spans="16:17">
      <c r="P36125" s="63"/>
      <c r="Q36125" s="63"/>
    </row>
    <row r="36126" spans="16:17">
      <c r="P36126" s="63"/>
      <c r="Q36126" s="63"/>
    </row>
    <row r="36127" spans="16:17">
      <c r="P36127" s="63"/>
      <c r="Q36127" s="63"/>
    </row>
    <row r="36128" spans="16:17">
      <c r="P36128" s="63"/>
      <c r="Q36128" s="63"/>
    </row>
    <row r="36129" spans="16:17">
      <c r="P36129" s="63"/>
      <c r="Q36129" s="63"/>
    </row>
    <row r="36130" spans="16:17">
      <c r="P36130" s="63"/>
      <c r="Q36130" s="63"/>
    </row>
    <row r="36131" spans="16:17">
      <c r="P36131" s="63"/>
      <c r="Q36131" s="63"/>
    </row>
    <row r="36132" spans="16:17">
      <c r="P36132" s="63"/>
      <c r="Q36132" s="63"/>
    </row>
    <row r="36133" spans="16:17">
      <c r="P36133" s="63"/>
      <c r="Q36133" s="63"/>
    </row>
    <row r="36134" spans="16:17">
      <c r="P36134" s="63"/>
      <c r="Q36134" s="63"/>
    </row>
    <row r="36135" spans="16:17">
      <c r="P36135" s="63"/>
      <c r="Q36135" s="63"/>
    </row>
    <row r="36136" spans="16:17">
      <c r="P36136" s="63"/>
      <c r="Q36136" s="63"/>
    </row>
    <row r="36137" spans="16:17">
      <c r="P36137" s="63"/>
      <c r="Q36137" s="63"/>
    </row>
    <row r="36138" spans="16:17">
      <c r="P36138" s="63"/>
      <c r="Q36138" s="63"/>
    </row>
    <row r="36139" spans="16:17">
      <c r="P36139" s="63"/>
      <c r="Q36139" s="63"/>
    </row>
    <row r="36140" spans="16:17">
      <c r="P36140" s="63"/>
      <c r="Q36140" s="63"/>
    </row>
    <row r="36141" spans="16:17">
      <c r="P36141" s="63"/>
      <c r="Q36141" s="63"/>
    </row>
    <row r="36142" spans="16:17">
      <c r="P36142" s="63"/>
      <c r="Q36142" s="63"/>
    </row>
    <row r="36143" spans="16:17">
      <c r="P36143" s="63"/>
      <c r="Q36143" s="63"/>
    </row>
    <row r="36144" spans="16:17">
      <c r="P36144" s="63"/>
      <c r="Q36144" s="63"/>
    </row>
    <row r="36145" spans="16:17">
      <c r="P36145" s="63"/>
      <c r="Q36145" s="63"/>
    </row>
    <row r="36146" spans="16:17">
      <c r="P36146" s="63"/>
      <c r="Q36146" s="63"/>
    </row>
    <row r="36147" spans="16:17">
      <c r="P36147" s="63"/>
      <c r="Q36147" s="63"/>
    </row>
    <row r="36148" spans="16:17">
      <c r="P36148" s="63"/>
      <c r="Q36148" s="63"/>
    </row>
    <row r="36149" spans="16:17">
      <c r="P36149" s="63"/>
      <c r="Q36149" s="63"/>
    </row>
    <row r="36150" spans="16:17">
      <c r="P36150" s="63"/>
      <c r="Q36150" s="63"/>
    </row>
    <row r="36151" spans="16:17">
      <c r="P36151" s="63"/>
      <c r="Q36151" s="63"/>
    </row>
    <row r="36152" spans="16:17">
      <c r="P36152" s="63"/>
      <c r="Q36152" s="63"/>
    </row>
    <row r="36153" spans="16:17">
      <c r="P36153" s="63"/>
      <c r="Q36153" s="63"/>
    </row>
    <row r="36154" spans="16:17">
      <c r="P36154" s="63"/>
      <c r="Q36154" s="63"/>
    </row>
    <row r="36155" spans="16:17">
      <c r="P36155" s="63"/>
      <c r="Q36155" s="63"/>
    </row>
    <row r="36156" spans="16:17">
      <c r="P36156" s="63"/>
      <c r="Q36156" s="63"/>
    </row>
    <row r="36157" spans="16:17">
      <c r="P36157" s="63"/>
      <c r="Q36157" s="63"/>
    </row>
    <row r="36158" spans="16:17">
      <c r="P36158" s="63"/>
      <c r="Q36158" s="63"/>
    </row>
    <row r="36159" spans="16:17">
      <c r="P36159" s="63"/>
      <c r="Q36159" s="63"/>
    </row>
    <row r="36160" spans="16:17">
      <c r="P36160" s="63"/>
      <c r="Q36160" s="63"/>
    </row>
    <row r="36161" spans="16:17">
      <c r="P36161" s="63"/>
      <c r="Q36161" s="63"/>
    </row>
    <row r="36162" spans="16:17">
      <c r="P36162" s="63"/>
      <c r="Q36162" s="63"/>
    </row>
    <row r="36163" spans="16:17">
      <c r="P36163" s="63"/>
      <c r="Q36163" s="63"/>
    </row>
    <row r="36164" spans="16:17">
      <c r="P36164" s="63"/>
      <c r="Q36164" s="63"/>
    </row>
    <row r="36165" spans="16:17">
      <c r="P36165" s="63"/>
      <c r="Q36165" s="63"/>
    </row>
    <row r="36166" spans="16:17">
      <c r="P36166" s="63"/>
      <c r="Q36166" s="63"/>
    </row>
    <row r="36167" spans="16:17">
      <c r="P36167" s="63"/>
      <c r="Q36167" s="63"/>
    </row>
    <row r="36168" spans="16:17">
      <c r="P36168" s="63"/>
      <c r="Q36168" s="63"/>
    </row>
    <row r="36169" spans="16:17">
      <c r="P36169" s="63"/>
      <c r="Q36169" s="63"/>
    </row>
    <row r="36170" spans="16:17">
      <c r="P36170" s="63"/>
      <c r="Q36170" s="63"/>
    </row>
    <row r="36171" spans="16:17">
      <c r="P36171" s="63"/>
      <c r="Q36171" s="63"/>
    </row>
    <row r="36172" spans="16:17">
      <c r="P36172" s="63"/>
      <c r="Q36172" s="63"/>
    </row>
    <row r="36173" spans="16:17">
      <c r="P36173" s="63"/>
      <c r="Q36173" s="63"/>
    </row>
    <row r="36174" spans="16:17">
      <c r="P36174" s="63"/>
      <c r="Q36174" s="63"/>
    </row>
    <row r="36175" spans="16:17">
      <c r="P36175" s="63"/>
      <c r="Q36175" s="63"/>
    </row>
    <row r="36176" spans="16:17">
      <c r="P36176" s="63"/>
      <c r="Q36176" s="63"/>
    </row>
    <row r="36177" spans="16:17">
      <c r="P36177" s="63"/>
      <c r="Q36177" s="63"/>
    </row>
    <row r="36178" spans="16:17">
      <c r="P36178" s="63"/>
      <c r="Q36178" s="63"/>
    </row>
    <row r="36179" spans="16:17">
      <c r="P36179" s="63"/>
      <c r="Q36179" s="63"/>
    </row>
    <row r="36180" spans="16:17">
      <c r="P36180" s="63"/>
      <c r="Q36180" s="63"/>
    </row>
    <row r="36181" spans="16:17">
      <c r="P36181" s="63"/>
      <c r="Q36181" s="63"/>
    </row>
    <row r="36182" spans="16:17">
      <c r="P36182" s="63"/>
      <c r="Q36182" s="63"/>
    </row>
    <row r="36183" spans="16:17">
      <c r="P36183" s="63"/>
      <c r="Q36183" s="63"/>
    </row>
    <row r="36184" spans="16:17">
      <c r="P36184" s="63"/>
      <c r="Q36184" s="63"/>
    </row>
    <row r="36185" spans="16:17">
      <c r="P36185" s="63"/>
      <c r="Q36185" s="63"/>
    </row>
    <row r="36186" spans="16:17">
      <c r="P36186" s="63"/>
      <c r="Q36186" s="63"/>
    </row>
    <row r="36187" spans="16:17">
      <c r="P36187" s="63"/>
      <c r="Q36187" s="63"/>
    </row>
    <row r="36188" spans="16:17">
      <c r="P36188" s="63"/>
      <c r="Q36188" s="63"/>
    </row>
    <row r="36189" spans="16:17">
      <c r="P36189" s="63"/>
      <c r="Q36189" s="63"/>
    </row>
    <row r="36190" spans="16:17">
      <c r="P36190" s="63"/>
      <c r="Q36190" s="63"/>
    </row>
    <row r="36191" spans="16:17">
      <c r="P36191" s="63"/>
      <c r="Q36191" s="63"/>
    </row>
    <row r="36192" spans="16:17">
      <c r="P36192" s="63"/>
      <c r="Q36192" s="63"/>
    </row>
    <row r="36193" spans="16:17">
      <c r="P36193" s="63"/>
      <c r="Q36193" s="63"/>
    </row>
    <row r="36194" spans="16:17">
      <c r="P36194" s="63"/>
      <c r="Q36194" s="63"/>
    </row>
    <row r="36195" spans="16:17">
      <c r="P36195" s="63"/>
      <c r="Q36195" s="63"/>
    </row>
    <row r="36196" spans="16:17">
      <c r="P36196" s="63"/>
      <c r="Q36196" s="63"/>
    </row>
    <row r="36197" spans="16:17">
      <c r="P36197" s="63"/>
      <c r="Q36197" s="63"/>
    </row>
    <row r="36198" spans="16:17">
      <c r="P36198" s="63"/>
      <c r="Q36198" s="63"/>
    </row>
    <row r="36199" spans="16:17">
      <c r="P36199" s="63"/>
      <c r="Q36199" s="63"/>
    </row>
    <row r="36200" spans="16:17">
      <c r="P36200" s="63"/>
      <c r="Q36200" s="63"/>
    </row>
    <row r="36201" spans="16:17">
      <c r="P36201" s="63"/>
      <c r="Q36201" s="63"/>
    </row>
    <row r="36202" spans="16:17">
      <c r="P36202" s="63"/>
      <c r="Q36202" s="63"/>
    </row>
    <row r="36203" spans="16:17">
      <c r="P36203" s="63"/>
      <c r="Q36203" s="63"/>
    </row>
    <row r="36204" spans="16:17">
      <c r="P36204" s="63"/>
      <c r="Q36204" s="63"/>
    </row>
    <row r="36205" spans="16:17">
      <c r="P36205" s="63"/>
      <c r="Q36205" s="63"/>
    </row>
    <row r="36206" spans="16:17">
      <c r="P36206" s="63"/>
      <c r="Q36206" s="63"/>
    </row>
    <row r="36207" spans="16:17">
      <c r="P36207" s="63"/>
      <c r="Q36207" s="63"/>
    </row>
    <row r="36208" spans="16:17">
      <c r="P36208" s="63"/>
      <c r="Q36208" s="63"/>
    </row>
    <row r="36209" spans="16:17">
      <c r="P36209" s="63"/>
      <c r="Q36209" s="63"/>
    </row>
    <row r="36210" spans="16:17">
      <c r="P36210" s="63"/>
      <c r="Q36210" s="63"/>
    </row>
    <row r="36211" spans="16:17">
      <c r="P36211" s="63"/>
      <c r="Q36211" s="63"/>
    </row>
    <row r="36212" spans="16:17">
      <c r="P36212" s="63"/>
      <c r="Q36212" s="63"/>
    </row>
    <row r="36213" spans="16:17">
      <c r="P36213" s="63"/>
      <c r="Q36213" s="63"/>
    </row>
    <row r="36214" spans="16:17">
      <c r="P36214" s="63"/>
      <c r="Q36214" s="63"/>
    </row>
    <row r="36215" spans="16:17">
      <c r="P36215" s="63"/>
      <c r="Q36215" s="63"/>
    </row>
    <row r="36216" spans="16:17">
      <c r="P36216" s="63"/>
      <c r="Q36216" s="63"/>
    </row>
    <row r="36217" spans="16:17">
      <c r="P36217" s="63"/>
      <c r="Q36217" s="63"/>
    </row>
    <row r="36218" spans="16:17">
      <c r="P36218" s="63"/>
      <c r="Q36218" s="63"/>
    </row>
    <row r="36219" spans="16:17">
      <c r="P36219" s="63"/>
      <c r="Q36219" s="63"/>
    </row>
    <row r="36220" spans="16:17">
      <c r="P36220" s="63"/>
      <c r="Q36220" s="63"/>
    </row>
    <row r="36221" spans="16:17">
      <c r="P36221" s="63"/>
      <c r="Q36221" s="63"/>
    </row>
    <row r="36222" spans="16:17">
      <c r="P36222" s="63"/>
      <c r="Q36222" s="63"/>
    </row>
    <row r="36223" spans="16:17">
      <c r="P36223" s="63"/>
      <c r="Q36223" s="63"/>
    </row>
    <row r="36224" spans="16:17">
      <c r="P36224" s="63"/>
      <c r="Q36224" s="63"/>
    </row>
    <row r="36225" spans="16:17">
      <c r="P36225" s="63"/>
      <c r="Q36225" s="63"/>
    </row>
    <row r="36226" spans="16:17">
      <c r="P36226" s="63"/>
      <c r="Q36226" s="63"/>
    </row>
    <row r="36227" spans="16:17">
      <c r="P36227" s="63"/>
      <c r="Q36227" s="63"/>
    </row>
    <row r="36228" spans="16:17">
      <c r="P36228" s="63"/>
      <c r="Q36228" s="63"/>
    </row>
    <row r="36229" spans="16:17">
      <c r="P36229" s="63"/>
      <c r="Q36229" s="63"/>
    </row>
    <row r="36230" spans="16:17">
      <c r="P36230" s="63"/>
      <c r="Q36230" s="63"/>
    </row>
    <row r="36231" spans="16:17">
      <c r="P36231" s="63"/>
      <c r="Q36231" s="63"/>
    </row>
    <row r="36232" spans="16:17">
      <c r="P36232" s="63"/>
      <c r="Q36232" s="63"/>
    </row>
    <row r="36233" spans="16:17">
      <c r="P36233" s="63"/>
      <c r="Q36233" s="63"/>
    </row>
    <row r="36234" spans="16:17">
      <c r="P36234" s="63"/>
      <c r="Q36234" s="63"/>
    </row>
    <row r="36235" spans="16:17">
      <c r="P36235" s="63"/>
      <c r="Q36235" s="63"/>
    </row>
    <row r="36236" spans="16:17">
      <c r="P36236" s="63"/>
      <c r="Q36236" s="63"/>
    </row>
    <row r="36237" spans="16:17">
      <c r="P36237" s="63"/>
      <c r="Q36237" s="63"/>
    </row>
    <row r="36238" spans="16:17">
      <c r="P36238" s="63"/>
      <c r="Q36238" s="63"/>
    </row>
    <row r="36239" spans="16:17">
      <c r="P36239" s="63"/>
      <c r="Q36239" s="63"/>
    </row>
    <row r="36240" spans="16:17">
      <c r="P36240" s="63"/>
      <c r="Q36240" s="63"/>
    </row>
    <row r="36241" spans="16:17">
      <c r="P36241" s="63"/>
      <c r="Q36241" s="63"/>
    </row>
    <row r="36242" spans="16:17">
      <c r="P36242" s="63"/>
      <c r="Q36242" s="63"/>
    </row>
    <row r="36243" spans="16:17">
      <c r="P36243" s="63"/>
      <c r="Q36243" s="63"/>
    </row>
    <row r="36244" spans="16:17">
      <c r="P36244" s="63"/>
      <c r="Q36244" s="63"/>
    </row>
    <row r="36245" spans="16:17">
      <c r="P36245" s="63"/>
      <c r="Q36245" s="63"/>
    </row>
    <row r="36246" spans="16:17">
      <c r="P36246" s="63"/>
      <c r="Q36246" s="63"/>
    </row>
    <row r="36247" spans="16:17">
      <c r="P36247" s="63"/>
      <c r="Q36247" s="63"/>
    </row>
    <row r="36248" spans="16:17">
      <c r="P36248" s="63"/>
      <c r="Q36248" s="63"/>
    </row>
    <row r="36249" spans="16:17">
      <c r="P36249" s="63"/>
      <c r="Q36249" s="63"/>
    </row>
    <row r="36250" spans="16:17">
      <c r="P36250" s="63"/>
      <c r="Q36250" s="63"/>
    </row>
    <row r="36251" spans="16:17">
      <c r="P36251" s="63"/>
      <c r="Q36251" s="63"/>
    </row>
    <row r="36252" spans="16:17">
      <c r="P36252" s="63"/>
      <c r="Q36252" s="63"/>
    </row>
    <row r="36253" spans="16:17">
      <c r="P36253" s="63"/>
      <c r="Q36253" s="63"/>
    </row>
    <row r="36254" spans="16:17">
      <c r="P36254" s="63"/>
      <c r="Q36254" s="63"/>
    </row>
    <row r="36255" spans="16:17">
      <c r="P36255" s="63"/>
      <c r="Q36255" s="63"/>
    </row>
    <row r="36256" spans="16:17">
      <c r="P36256" s="63"/>
      <c r="Q36256" s="63"/>
    </row>
    <row r="36257" spans="16:17">
      <c r="P36257" s="63"/>
      <c r="Q36257" s="63"/>
    </row>
    <row r="36258" spans="16:17">
      <c r="P36258" s="63"/>
      <c r="Q36258" s="63"/>
    </row>
    <row r="36259" spans="16:17">
      <c r="P36259" s="63"/>
      <c r="Q36259" s="63"/>
    </row>
    <row r="36260" spans="16:17">
      <c r="P36260" s="63"/>
      <c r="Q36260" s="63"/>
    </row>
    <row r="36261" spans="16:17">
      <c r="P36261" s="63"/>
      <c r="Q36261" s="63"/>
    </row>
    <row r="36262" spans="16:17">
      <c r="P36262" s="63"/>
      <c r="Q36262" s="63"/>
    </row>
    <row r="36263" spans="16:17">
      <c r="P36263" s="63"/>
      <c r="Q36263" s="63"/>
    </row>
    <row r="36264" spans="16:17">
      <c r="P36264" s="63"/>
      <c r="Q36264" s="63"/>
    </row>
    <row r="36265" spans="16:17">
      <c r="P36265" s="63"/>
      <c r="Q36265" s="63"/>
    </row>
    <row r="36266" spans="16:17">
      <c r="P36266" s="63"/>
      <c r="Q36266" s="63"/>
    </row>
    <row r="36267" spans="16:17">
      <c r="P36267" s="63"/>
      <c r="Q36267" s="63"/>
    </row>
    <row r="36268" spans="16:17">
      <c r="P36268" s="63"/>
      <c r="Q36268" s="63"/>
    </row>
    <row r="36269" spans="16:17">
      <c r="P36269" s="63"/>
      <c r="Q36269" s="63"/>
    </row>
    <row r="36270" spans="16:17">
      <c r="P36270" s="63"/>
      <c r="Q36270" s="63"/>
    </row>
    <row r="36271" spans="16:17">
      <c r="P36271" s="63"/>
      <c r="Q36271" s="63"/>
    </row>
    <row r="36272" spans="16:17">
      <c r="P36272" s="63"/>
      <c r="Q36272" s="63"/>
    </row>
    <row r="36273" spans="16:17">
      <c r="P36273" s="63"/>
      <c r="Q36273" s="63"/>
    </row>
    <row r="36274" spans="16:17">
      <c r="P36274" s="63"/>
      <c r="Q36274" s="63"/>
    </row>
    <row r="36275" spans="16:17">
      <c r="P36275" s="63"/>
      <c r="Q36275" s="63"/>
    </row>
    <row r="36276" spans="16:17">
      <c r="P36276" s="63"/>
      <c r="Q36276" s="63"/>
    </row>
    <row r="36277" spans="16:17">
      <c r="P36277" s="63"/>
      <c r="Q36277" s="63"/>
    </row>
    <row r="36278" spans="16:17">
      <c r="P36278" s="63"/>
      <c r="Q36278" s="63"/>
    </row>
    <row r="36279" spans="16:17">
      <c r="P36279" s="63"/>
      <c r="Q36279" s="63"/>
    </row>
    <row r="36280" spans="16:17">
      <c r="P36280" s="63"/>
      <c r="Q36280" s="63"/>
    </row>
    <row r="36281" spans="16:17">
      <c r="P36281" s="63"/>
      <c r="Q36281" s="63"/>
    </row>
    <row r="36282" spans="16:17">
      <c r="P36282" s="63"/>
      <c r="Q36282" s="63"/>
    </row>
    <row r="36283" spans="16:17">
      <c r="P36283" s="63"/>
      <c r="Q36283" s="63"/>
    </row>
    <row r="36284" spans="16:17">
      <c r="P36284" s="63"/>
      <c r="Q36284" s="63"/>
    </row>
    <row r="36285" spans="16:17">
      <c r="P36285" s="63"/>
      <c r="Q36285" s="63"/>
    </row>
    <row r="36286" spans="16:17">
      <c r="P36286" s="63"/>
      <c r="Q36286" s="63"/>
    </row>
    <row r="36287" spans="16:17">
      <c r="P36287" s="63"/>
      <c r="Q36287" s="63"/>
    </row>
    <row r="36288" spans="16:17">
      <c r="P36288" s="63"/>
      <c r="Q36288" s="63"/>
    </row>
    <row r="36289" spans="16:17">
      <c r="P36289" s="63"/>
      <c r="Q36289" s="63"/>
    </row>
    <row r="36290" spans="16:17">
      <c r="P36290" s="63"/>
      <c r="Q36290" s="63"/>
    </row>
    <row r="36291" spans="16:17">
      <c r="P36291" s="63"/>
      <c r="Q36291" s="63"/>
    </row>
    <row r="36292" spans="16:17">
      <c r="P36292" s="63"/>
      <c r="Q36292" s="63"/>
    </row>
    <row r="36293" spans="16:17">
      <c r="P36293" s="63"/>
      <c r="Q36293" s="63"/>
    </row>
    <row r="36294" spans="16:17">
      <c r="P36294" s="63"/>
      <c r="Q36294" s="63"/>
    </row>
    <row r="36295" spans="16:17">
      <c r="P36295" s="63"/>
      <c r="Q36295" s="63"/>
    </row>
    <row r="36296" spans="16:17">
      <c r="P36296" s="63"/>
      <c r="Q36296" s="63"/>
    </row>
    <row r="36297" spans="16:17">
      <c r="P36297" s="63"/>
      <c r="Q36297" s="63"/>
    </row>
    <row r="36298" spans="16:17">
      <c r="P36298" s="63"/>
      <c r="Q36298" s="63"/>
    </row>
    <row r="36299" spans="16:17">
      <c r="P36299" s="63"/>
      <c r="Q36299" s="63"/>
    </row>
    <row r="36300" spans="16:17">
      <c r="P36300" s="63"/>
      <c r="Q36300" s="63"/>
    </row>
    <row r="36301" spans="16:17">
      <c r="P36301" s="63"/>
      <c r="Q36301" s="63"/>
    </row>
    <row r="36302" spans="16:17">
      <c r="P36302" s="63"/>
      <c r="Q36302" s="63"/>
    </row>
    <row r="36303" spans="16:17">
      <c r="P36303" s="63"/>
      <c r="Q36303" s="63"/>
    </row>
    <row r="36304" spans="16:17">
      <c r="P36304" s="63"/>
      <c r="Q36304" s="63"/>
    </row>
    <row r="36305" spans="16:17">
      <c r="P36305" s="63"/>
      <c r="Q36305" s="63"/>
    </row>
    <row r="36306" spans="16:17">
      <c r="P36306" s="63"/>
      <c r="Q36306" s="63"/>
    </row>
    <row r="36307" spans="16:17">
      <c r="P36307" s="63"/>
      <c r="Q36307" s="63"/>
    </row>
    <row r="36308" spans="16:17">
      <c r="P36308" s="63"/>
      <c r="Q36308" s="63"/>
    </row>
    <row r="36309" spans="16:17">
      <c r="P36309" s="63"/>
      <c r="Q36309" s="63"/>
    </row>
    <row r="36310" spans="16:17">
      <c r="P36310" s="63"/>
      <c r="Q36310" s="63"/>
    </row>
    <row r="36311" spans="16:17">
      <c r="P36311" s="63"/>
      <c r="Q36311" s="63"/>
    </row>
    <row r="36312" spans="16:17">
      <c r="P36312" s="63"/>
      <c r="Q36312" s="63"/>
    </row>
    <row r="36313" spans="16:17">
      <c r="P36313" s="63"/>
      <c r="Q36313" s="63"/>
    </row>
    <row r="36314" spans="16:17">
      <c r="P36314" s="63"/>
      <c r="Q36314" s="63"/>
    </row>
    <row r="36315" spans="16:17">
      <c r="P36315" s="63"/>
      <c r="Q36315" s="63"/>
    </row>
    <row r="36316" spans="16:17">
      <c r="P36316" s="63"/>
      <c r="Q36316" s="63"/>
    </row>
    <row r="36317" spans="16:17">
      <c r="P36317" s="63"/>
      <c r="Q36317" s="63"/>
    </row>
    <row r="36318" spans="16:17">
      <c r="P36318" s="63"/>
      <c r="Q36318" s="63"/>
    </row>
    <row r="36319" spans="16:17">
      <c r="P36319" s="63"/>
      <c r="Q36319" s="63"/>
    </row>
    <row r="36320" spans="16:17">
      <c r="P36320" s="63"/>
      <c r="Q36320" s="63"/>
    </row>
    <row r="36321" spans="16:17">
      <c r="P36321" s="63"/>
      <c r="Q36321" s="63"/>
    </row>
    <row r="36322" spans="16:17">
      <c r="P36322" s="63"/>
      <c r="Q36322" s="63"/>
    </row>
    <row r="36323" spans="16:17">
      <c r="P36323" s="63"/>
      <c r="Q36323" s="63"/>
    </row>
    <row r="36324" spans="16:17">
      <c r="P36324" s="63"/>
      <c r="Q36324" s="63"/>
    </row>
    <row r="36325" spans="16:17">
      <c r="P36325" s="63"/>
      <c r="Q36325" s="63"/>
    </row>
    <row r="36326" spans="16:17">
      <c r="P36326" s="63"/>
      <c r="Q36326" s="63"/>
    </row>
    <row r="36327" spans="16:17">
      <c r="P36327" s="63"/>
      <c r="Q36327" s="63"/>
    </row>
    <row r="36328" spans="16:17">
      <c r="P36328" s="63"/>
      <c r="Q36328" s="63"/>
    </row>
    <row r="36329" spans="16:17">
      <c r="P36329" s="63"/>
      <c r="Q36329" s="63"/>
    </row>
    <row r="36330" spans="16:17">
      <c r="P36330" s="63"/>
      <c r="Q36330" s="63"/>
    </row>
    <row r="36331" spans="16:17">
      <c r="P36331" s="63"/>
      <c r="Q36331" s="63"/>
    </row>
    <row r="36332" spans="16:17">
      <c r="P36332" s="63"/>
      <c r="Q36332" s="63"/>
    </row>
    <row r="36333" spans="16:17">
      <c r="P36333" s="63"/>
      <c r="Q36333" s="63"/>
    </row>
    <row r="36334" spans="16:17">
      <c r="P36334" s="63"/>
      <c r="Q36334" s="63"/>
    </row>
    <row r="36335" spans="16:17">
      <c r="P36335" s="63"/>
      <c r="Q36335" s="63"/>
    </row>
    <row r="36336" spans="16:17">
      <c r="P36336" s="63"/>
      <c r="Q36336" s="63"/>
    </row>
    <row r="36337" spans="16:17">
      <c r="P36337" s="63"/>
      <c r="Q36337" s="63"/>
    </row>
    <row r="36338" spans="16:17">
      <c r="P36338" s="63"/>
      <c r="Q36338" s="63"/>
    </row>
    <row r="36339" spans="16:17">
      <c r="P36339" s="63"/>
      <c r="Q36339" s="63"/>
    </row>
    <row r="36340" spans="16:17">
      <c r="P36340" s="63"/>
      <c r="Q36340" s="63"/>
    </row>
    <row r="36341" spans="16:17">
      <c r="P36341" s="63"/>
      <c r="Q36341" s="63"/>
    </row>
    <row r="36342" spans="16:17">
      <c r="P36342" s="63"/>
      <c r="Q36342" s="63"/>
    </row>
    <row r="36343" spans="16:17">
      <c r="P36343" s="63"/>
      <c r="Q36343" s="63"/>
    </row>
    <row r="36344" spans="16:17">
      <c r="P36344" s="63"/>
      <c r="Q36344" s="63"/>
    </row>
    <row r="36345" spans="16:17">
      <c r="P36345" s="63"/>
      <c r="Q36345" s="63"/>
    </row>
    <row r="36346" spans="16:17">
      <c r="P36346" s="63"/>
      <c r="Q36346" s="63"/>
    </row>
    <row r="36347" spans="16:17">
      <c r="P36347" s="63"/>
      <c r="Q36347" s="63"/>
    </row>
    <row r="36348" spans="16:17">
      <c r="P36348" s="63"/>
      <c r="Q36348" s="63"/>
    </row>
    <row r="36349" spans="16:17">
      <c r="P36349" s="63"/>
      <c r="Q36349" s="63"/>
    </row>
    <row r="36350" spans="16:17">
      <c r="P36350" s="63"/>
      <c r="Q36350" s="63"/>
    </row>
    <row r="36351" spans="16:17">
      <c r="P36351" s="63"/>
      <c r="Q36351" s="63"/>
    </row>
    <row r="36352" spans="16:17">
      <c r="P36352" s="63"/>
      <c r="Q36352" s="63"/>
    </row>
    <row r="36353" spans="16:17">
      <c r="P36353" s="63"/>
      <c r="Q36353" s="63"/>
    </row>
    <row r="36354" spans="16:17">
      <c r="P36354" s="63"/>
      <c r="Q36354" s="63"/>
    </row>
    <row r="36355" spans="16:17">
      <c r="P36355" s="63"/>
      <c r="Q36355" s="63"/>
    </row>
    <row r="36356" spans="16:17">
      <c r="P36356" s="63"/>
      <c r="Q36356" s="63"/>
    </row>
    <row r="36357" spans="16:17">
      <c r="P36357" s="63"/>
      <c r="Q36357" s="63"/>
    </row>
    <row r="36358" spans="16:17">
      <c r="P36358" s="63"/>
      <c r="Q36358" s="63"/>
    </row>
    <row r="36359" spans="16:17">
      <c r="P36359" s="63"/>
      <c r="Q36359" s="63"/>
    </row>
    <row r="36360" spans="16:17">
      <c r="P36360" s="63"/>
      <c r="Q36360" s="63"/>
    </row>
    <row r="36361" spans="16:17">
      <c r="P36361" s="63"/>
      <c r="Q36361" s="63"/>
    </row>
    <row r="36362" spans="16:17">
      <c r="P36362" s="63"/>
      <c r="Q36362" s="63"/>
    </row>
    <row r="36363" spans="16:17">
      <c r="P36363" s="63"/>
      <c r="Q36363" s="63"/>
    </row>
    <row r="36364" spans="16:17">
      <c r="P36364" s="63"/>
      <c r="Q36364" s="63"/>
    </row>
    <row r="36365" spans="16:17">
      <c r="P36365" s="63"/>
      <c r="Q36365" s="63"/>
    </row>
    <row r="36366" spans="16:17">
      <c r="P36366" s="63"/>
      <c r="Q36366" s="63"/>
    </row>
    <row r="36367" spans="16:17">
      <c r="P36367" s="63"/>
      <c r="Q36367" s="63"/>
    </row>
    <row r="36368" spans="16:17">
      <c r="P36368" s="63"/>
      <c r="Q36368" s="63"/>
    </row>
    <row r="36369" spans="16:17">
      <c r="P36369" s="63"/>
      <c r="Q36369" s="63"/>
    </row>
    <row r="36370" spans="16:17">
      <c r="P36370" s="63"/>
      <c r="Q36370" s="63"/>
    </row>
    <row r="36371" spans="16:17">
      <c r="P36371" s="63"/>
      <c r="Q36371" s="63"/>
    </row>
    <row r="36372" spans="16:17">
      <c r="P36372" s="63"/>
      <c r="Q36372" s="63"/>
    </row>
    <row r="36373" spans="16:17">
      <c r="P36373" s="63"/>
      <c r="Q36373" s="63"/>
    </row>
    <row r="36374" spans="16:17">
      <c r="P36374" s="63"/>
      <c r="Q36374" s="63"/>
    </row>
    <row r="36375" spans="16:17">
      <c r="P36375" s="63"/>
      <c r="Q36375" s="63"/>
    </row>
    <row r="36376" spans="16:17">
      <c r="P36376" s="63"/>
      <c r="Q36376" s="63"/>
    </row>
    <row r="36377" spans="16:17">
      <c r="P36377" s="63"/>
      <c r="Q36377" s="63"/>
    </row>
    <row r="36378" spans="16:17">
      <c r="P36378" s="63"/>
      <c r="Q36378" s="63"/>
    </row>
    <row r="36379" spans="16:17">
      <c r="P36379" s="63"/>
      <c r="Q36379" s="63"/>
    </row>
    <row r="36380" spans="16:17">
      <c r="P36380" s="63"/>
      <c r="Q36380" s="63"/>
    </row>
    <row r="36381" spans="16:17">
      <c r="P36381" s="63"/>
      <c r="Q36381" s="63"/>
    </row>
    <row r="36382" spans="16:17">
      <c r="P36382" s="63"/>
      <c r="Q36382" s="63"/>
    </row>
    <row r="36383" spans="16:17">
      <c r="P36383" s="63"/>
      <c r="Q36383" s="63"/>
    </row>
    <row r="36384" spans="16:17">
      <c r="P36384" s="63"/>
      <c r="Q36384" s="63"/>
    </row>
    <row r="36385" spans="16:17">
      <c r="P36385" s="63"/>
      <c r="Q36385" s="63"/>
    </row>
    <row r="36386" spans="16:17">
      <c r="P36386" s="63"/>
      <c r="Q36386" s="63"/>
    </row>
    <row r="36387" spans="16:17">
      <c r="P36387" s="63"/>
      <c r="Q36387" s="63"/>
    </row>
    <row r="36388" spans="16:17">
      <c r="P36388" s="63"/>
      <c r="Q36388" s="63"/>
    </row>
    <row r="36389" spans="16:17">
      <c r="P36389" s="63"/>
      <c r="Q36389" s="63"/>
    </row>
    <row r="36390" spans="16:17">
      <c r="P36390" s="63"/>
      <c r="Q36390" s="63"/>
    </row>
    <row r="36391" spans="16:17">
      <c r="P36391" s="63"/>
      <c r="Q36391" s="63"/>
    </row>
    <row r="36392" spans="16:17">
      <c r="P36392" s="63"/>
      <c r="Q36392" s="63"/>
    </row>
    <row r="36393" spans="16:17">
      <c r="P36393" s="63"/>
      <c r="Q36393" s="63"/>
    </row>
    <row r="36394" spans="16:17">
      <c r="P36394" s="63"/>
      <c r="Q36394" s="63"/>
    </row>
    <row r="36395" spans="16:17">
      <c r="P36395" s="63"/>
      <c r="Q36395" s="63"/>
    </row>
    <row r="36396" spans="16:17">
      <c r="P36396" s="63"/>
      <c r="Q36396" s="63"/>
    </row>
    <row r="36397" spans="16:17">
      <c r="P36397" s="63"/>
      <c r="Q36397" s="63"/>
    </row>
    <row r="36398" spans="16:17">
      <c r="P36398" s="63"/>
      <c r="Q36398" s="63"/>
    </row>
    <row r="36399" spans="16:17">
      <c r="P36399" s="63"/>
      <c r="Q36399" s="63"/>
    </row>
    <row r="36400" spans="16:17">
      <c r="P36400" s="63"/>
      <c r="Q36400" s="63"/>
    </row>
    <row r="36401" spans="16:17">
      <c r="P36401" s="63"/>
      <c r="Q36401" s="63"/>
    </row>
    <row r="36402" spans="16:17">
      <c r="P36402" s="63"/>
      <c r="Q36402" s="63"/>
    </row>
    <row r="36403" spans="16:17">
      <c r="P36403" s="63"/>
      <c r="Q36403" s="63"/>
    </row>
    <row r="36404" spans="16:17">
      <c r="P36404" s="63"/>
      <c r="Q36404" s="63"/>
    </row>
    <row r="36405" spans="16:17">
      <c r="P36405" s="63"/>
      <c r="Q36405" s="63"/>
    </row>
    <row r="36406" spans="16:17">
      <c r="P36406" s="63"/>
      <c r="Q36406" s="63"/>
    </row>
    <row r="36407" spans="16:17">
      <c r="P36407" s="63"/>
      <c r="Q36407" s="63"/>
    </row>
    <row r="36408" spans="16:17">
      <c r="P36408" s="63"/>
      <c r="Q36408" s="63"/>
    </row>
    <row r="36409" spans="16:17">
      <c r="P36409" s="63"/>
      <c r="Q36409" s="63"/>
    </row>
    <row r="36410" spans="16:17">
      <c r="P36410" s="63"/>
      <c r="Q36410" s="63"/>
    </row>
    <row r="36411" spans="16:17">
      <c r="P36411" s="63"/>
      <c r="Q36411" s="63"/>
    </row>
    <row r="36412" spans="16:17">
      <c r="P36412" s="63"/>
      <c r="Q36412" s="63"/>
    </row>
    <row r="36413" spans="16:17">
      <c r="P36413" s="63"/>
      <c r="Q36413" s="63"/>
    </row>
    <row r="36414" spans="16:17">
      <c r="P36414" s="63"/>
      <c r="Q36414" s="63"/>
    </row>
    <row r="36415" spans="16:17">
      <c r="P36415" s="63"/>
      <c r="Q36415" s="63"/>
    </row>
    <row r="36416" spans="16:17">
      <c r="P36416" s="63"/>
      <c r="Q36416" s="63"/>
    </row>
    <row r="36417" spans="16:17">
      <c r="P36417" s="63"/>
      <c r="Q36417" s="63"/>
    </row>
    <row r="36418" spans="16:17">
      <c r="P36418" s="63"/>
      <c r="Q36418" s="63"/>
    </row>
    <row r="36419" spans="16:17">
      <c r="P36419" s="63"/>
      <c r="Q36419" s="63"/>
    </row>
    <row r="36420" spans="16:17">
      <c r="P36420" s="63"/>
      <c r="Q36420" s="63"/>
    </row>
    <row r="36421" spans="16:17">
      <c r="P36421" s="63"/>
      <c r="Q36421" s="63"/>
    </row>
    <row r="36422" spans="16:17">
      <c r="P36422" s="63"/>
      <c r="Q36422" s="63"/>
    </row>
    <row r="36423" spans="16:17">
      <c r="P36423" s="63"/>
      <c r="Q36423" s="63"/>
    </row>
    <row r="36424" spans="16:17">
      <c r="P36424" s="63"/>
      <c r="Q36424" s="63"/>
    </row>
    <row r="36425" spans="16:17">
      <c r="P36425" s="63"/>
      <c r="Q36425" s="63"/>
    </row>
    <row r="36426" spans="16:17">
      <c r="P36426" s="63"/>
      <c r="Q36426" s="63"/>
    </row>
    <row r="36427" spans="16:17">
      <c r="P36427" s="63"/>
      <c r="Q36427" s="63"/>
    </row>
    <row r="36428" spans="16:17">
      <c r="P36428" s="63"/>
      <c r="Q36428" s="63"/>
    </row>
    <row r="36429" spans="16:17">
      <c r="P36429" s="63"/>
      <c r="Q36429" s="63"/>
    </row>
    <row r="36430" spans="16:17">
      <c r="P36430" s="63"/>
      <c r="Q36430" s="63"/>
    </row>
    <row r="36431" spans="16:17">
      <c r="P36431" s="63"/>
      <c r="Q36431" s="63"/>
    </row>
    <row r="36432" spans="16:17">
      <c r="P36432" s="63"/>
      <c r="Q36432" s="63"/>
    </row>
    <row r="36433" spans="16:17">
      <c r="P36433" s="63"/>
      <c r="Q36433" s="63"/>
    </row>
    <row r="36434" spans="16:17">
      <c r="P36434" s="63"/>
      <c r="Q36434" s="63"/>
    </row>
    <row r="36435" spans="16:17">
      <c r="P36435" s="63"/>
      <c r="Q36435" s="63"/>
    </row>
    <row r="36436" spans="16:17">
      <c r="P36436" s="63"/>
      <c r="Q36436" s="63"/>
    </row>
    <row r="36437" spans="16:17">
      <c r="P36437" s="63"/>
      <c r="Q36437" s="63"/>
    </row>
    <row r="36438" spans="16:17">
      <c r="P36438" s="63"/>
      <c r="Q36438" s="63"/>
    </row>
    <row r="36439" spans="16:17">
      <c r="P36439" s="63"/>
      <c r="Q36439" s="63"/>
    </row>
    <row r="36440" spans="16:17">
      <c r="P36440" s="63"/>
      <c r="Q36440" s="63"/>
    </row>
    <row r="36441" spans="16:17">
      <c r="P36441" s="63"/>
      <c r="Q36441" s="63"/>
    </row>
    <row r="36442" spans="16:17">
      <c r="P36442" s="63"/>
      <c r="Q36442" s="63"/>
    </row>
    <row r="36443" spans="16:17">
      <c r="P36443" s="63"/>
      <c r="Q36443" s="63"/>
    </row>
    <row r="36444" spans="16:17">
      <c r="P36444" s="63"/>
      <c r="Q36444" s="63"/>
    </row>
    <row r="36445" spans="16:17">
      <c r="P36445" s="63"/>
      <c r="Q36445" s="63"/>
    </row>
    <row r="36446" spans="16:17">
      <c r="P36446" s="63"/>
      <c r="Q36446" s="63"/>
    </row>
    <row r="36447" spans="16:17">
      <c r="P36447" s="63"/>
      <c r="Q36447" s="63"/>
    </row>
    <row r="36448" spans="16:17">
      <c r="P36448" s="63"/>
      <c r="Q36448" s="63"/>
    </row>
    <row r="36449" spans="16:17">
      <c r="P36449" s="63"/>
      <c r="Q36449" s="63"/>
    </row>
    <row r="36450" spans="16:17">
      <c r="P36450" s="63"/>
      <c r="Q36450" s="63"/>
    </row>
    <row r="36451" spans="16:17">
      <c r="P36451" s="63"/>
      <c r="Q36451" s="63"/>
    </row>
    <row r="36452" spans="16:17">
      <c r="P36452" s="63"/>
      <c r="Q36452" s="63"/>
    </row>
    <row r="36453" spans="16:17">
      <c r="P36453" s="63"/>
      <c r="Q36453" s="63"/>
    </row>
    <row r="36454" spans="16:17">
      <c r="P36454" s="63"/>
      <c r="Q36454" s="63"/>
    </row>
    <row r="36455" spans="16:17">
      <c r="P36455" s="63"/>
      <c r="Q36455" s="63"/>
    </row>
    <row r="36456" spans="16:17">
      <c r="P36456" s="63"/>
      <c r="Q36456" s="63"/>
    </row>
    <row r="36457" spans="16:17">
      <c r="P36457" s="63"/>
      <c r="Q36457" s="63"/>
    </row>
    <row r="36458" spans="16:17">
      <c r="P36458" s="63"/>
      <c r="Q36458" s="63"/>
    </row>
    <row r="36459" spans="16:17">
      <c r="P36459" s="63"/>
      <c r="Q36459" s="63"/>
    </row>
    <row r="36460" spans="16:17">
      <c r="P36460" s="63"/>
      <c r="Q36460" s="63"/>
    </row>
    <row r="36461" spans="16:17">
      <c r="P36461" s="63"/>
      <c r="Q36461" s="63"/>
    </row>
    <row r="36462" spans="16:17">
      <c r="P36462" s="63"/>
      <c r="Q36462" s="63"/>
    </row>
    <row r="36463" spans="16:17">
      <c r="P36463" s="63"/>
      <c r="Q36463" s="63"/>
    </row>
    <row r="36464" spans="16:17">
      <c r="P36464" s="63"/>
      <c r="Q36464" s="63"/>
    </row>
    <row r="36465" spans="16:17">
      <c r="P36465" s="63"/>
      <c r="Q36465" s="63"/>
    </row>
    <row r="36466" spans="16:17">
      <c r="P36466" s="63"/>
      <c r="Q36466" s="63"/>
    </row>
    <row r="36467" spans="16:17">
      <c r="P36467" s="63"/>
      <c r="Q36467" s="63"/>
    </row>
    <row r="36468" spans="16:17">
      <c r="P36468" s="63"/>
      <c r="Q36468" s="63"/>
    </row>
    <row r="36469" spans="16:17">
      <c r="P36469" s="63"/>
      <c r="Q36469" s="63"/>
    </row>
    <row r="36470" spans="16:17">
      <c r="P36470" s="63"/>
      <c r="Q36470" s="63"/>
    </row>
    <row r="36471" spans="16:17">
      <c r="P36471" s="63"/>
      <c r="Q36471" s="63"/>
    </row>
    <row r="36472" spans="16:17">
      <c r="P36472" s="63"/>
      <c r="Q36472" s="63"/>
    </row>
    <row r="36473" spans="16:17">
      <c r="P36473" s="63"/>
      <c r="Q36473" s="63"/>
    </row>
    <row r="36474" spans="16:17">
      <c r="P36474" s="63"/>
      <c r="Q36474" s="63"/>
    </row>
    <row r="36475" spans="16:17">
      <c r="P36475" s="63"/>
      <c r="Q36475" s="63"/>
    </row>
    <row r="36476" spans="16:17">
      <c r="P36476" s="63"/>
      <c r="Q36476" s="63"/>
    </row>
    <row r="36477" spans="16:17">
      <c r="P36477" s="63"/>
      <c r="Q36477" s="63"/>
    </row>
    <row r="36478" spans="16:17">
      <c r="P36478" s="63"/>
      <c r="Q36478" s="63"/>
    </row>
    <row r="36479" spans="16:17">
      <c r="P36479" s="63"/>
      <c r="Q36479" s="63"/>
    </row>
    <row r="36480" spans="16:17">
      <c r="P36480" s="63"/>
      <c r="Q36480" s="63"/>
    </row>
    <row r="36481" spans="16:17">
      <c r="P36481" s="63"/>
      <c r="Q36481" s="63"/>
    </row>
    <row r="36482" spans="16:17">
      <c r="P36482" s="63"/>
      <c r="Q36482" s="63"/>
    </row>
    <row r="36483" spans="16:17">
      <c r="P36483" s="63"/>
      <c r="Q36483" s="63"/>
    </row>
    <row r="36484" spans="16:17">
      <c r="P36484" s="63"/>
      <c r="Q36484" s="63"/>
    </row>
    <row r="36485" spans="16:17">
      <c r="P36485" s="63"/>
      <c r="Q36485" s="63"/>
    </row>
    <row r="36486" spans="16:17">
      <c r="P36486" s="63"/>
      <c r="Q36486" s="63"/>
    </row>
    <row r="36487" spans="16:17">
      <c r="P36487" s="63"/>
      <c r="Q36487" s="63"/>
    </row>
    <row r="36488" spans="16:17">
      <c r="P36488" s="63"/>
      <c r="Q36488" s="63"/>
    </row>
    <row r="36489" spans="16:17">
      <c r="P36489" s="63"/>
      <c r="Q36489" s="63"/>
    </row>
    <row r="36490" spans="16:17">
      <c r="P36490" s="63"/>
      <c r="Q36490" s="63"/>
    </row>
    <row r="36491" spans="16:17">
      <c r="P36491" s="63"/>
      <c r="Q36491" s="63"/>
    </row>
    <row r="36492" spans="16:17">
      <c r="P36492" s="63"/>
      <c r="Q36492" s="63"/>
    </row>
    <row r="36493" spans="16:17">
      <c r="P36493" s="63"/>
      <c r="Q36493" s="63"/>
    </row>
    <row r="36494" spans="16:17">
      <c r="P36494" s="63"/>
      <c r="Q36494" s="63"/>
    </row>
    <row r="36495" spans="16:17">
      <c r="P36495" s="63"/>
      <c r="Q36495" s="63"/>
    </row>
    <row r="36496" spans="16:17">
      <c r="P36496" s="63"/>
      <c r="Q36496" s="63"/>
    </row>
    <row r="36497" spans="16:17">
      <c r="P36497" s="63"/>
      <c r="Q36497" s="63"/>
    </row>
    <row r="36498" spans="16:17">
      <c r="P36498" s="63"/>
      <c r="Q36498" s="63"/>
    </row>
    <row r="36499" spans="16:17">
      <c r="P36499" s="63"/>
      <c r="Q36499" s="63"/>
    </row>
    <row r="36500" spans="16:17">
      <c r="P36500" s="63"/>
      <c r="Q36500" s="63"/>
    </row>
    <row r="36501" spans="16:17">
      <c r="P36501" s="63"/>
      <c r="Q36501" s="63"/>
    </row>
    <row r="36502" spans="16:17">
      <c r="P36502" s="63"/>
      <c r="Q36502" s="63"/>
    </row>
    <row r="36503" spans="16:17">
      <c r="P36503" s="63"/>
      <c r="Q36503" s="63"/>
    </row>
    <row r="36504" spans="16:17">
      <c r="P36504" s="63"/>
      <c r="Q36504" s="63"/>
    </row>
    <row r="36505" spans="16:17">
      <c r="P36505" s="63"/>
      <c r="Q36505" s="63"/>
    </row>
    <row r="36506" spans="16:17">
      <c r="P36506" s="63"/>
      <c r="Q36506" s="63"/>
    </row>
    <row r="36507" spans="16:17">
      <c r="P36507" s="63"/>
      <c r="Q36507" s="63"/>
    </row>
    <row r="36508" spans="16:17">
      <c r="P36508" s="63"/>
      <c r="Q36508" s="63"/>
    </row>
    <row r="36509" spans="16:17">
      <c r="P36509" s="63"/>
      <c r="Q36509" s="63"/>
    </row>
    <row r="36510" spans="16:17">
      <c r="P36510" s="63"/>
      <c r="Q36510" s="63"/>
    </row>
    <row r="36511" spans="16:17">
      <c r="P36511" s="63"/>
      <c r="Q36511" s="63"/>
    </row>
    <row r="36512" spans="16:17">
      <c r="P36512" s="63"/>
      <c r="Q36512" s="63"/>
    </row>
    <row r="36513" spans="16:17">
      <c r="P36513" s="63"/>
      <c r="Q36513" s="63"/>
    </row>
    <row r="36514" spans="16:17">
      <c r="P36514" s="63"/>
      <c r="Q36514" s="63"/>
    </row>
    <row r="36515" spans="16:17">
      <c r="P36515" s="63"/>
      <c r="Q36515" s="63"/>
    </row>
    <row r="36516" spans="16:17">
      <c r="P36516" s="63"/>
      <c r="Q36516" s="63"/>
    </row>
    <row r="36517" spans="16:17">
      <c r="P36517" s="63"/>
      <c r="Q36517" s="63"/>
    </row>
    <row r="36518" spans="16:17">
      <c r="P36518" s="63"/>
      <c r="Q36518" s="63"/>
    </row>
    <row r="36519" spans="16:17">
      <c r="P36519" s="63"/>
      <c r="Q36519" s="63"/>
    </row>
    <row r="36520" spans="16:17">
      <c r="P36520" s="63"/>
      <c r="Q36520" s="63"/>
    </row>
    <row r="36521" spans="16:17">
      <c r="P36521" s="63"/>
      <c r="Q36521" s="63"/>
    </row>
    <row r="36522" spans="16:17">
      <c r="P36522" s="63"/>
      <c r="Q36522" s="63"/>
    </row>
    <row r="36523" spans="16:17">
      <c r="P36523" s="63"/>
      <c r="Q36523" s="63"/>
    </row>
    <row r="36524" spans="16:17">
      <c r="P36524" s="63"/>
      <c r="Q36524" s="63"/>
    </row>
    <row r="36525" spans="16:17">
      <c r="P36525" s="63"/>
      <c r="Q36525" s="63"/>
    </row>
    <row r="36526" spans="16:17">
      <c r="P36526" s="63"/>
      <c r="Q36526" s="63"/>
    </row>
    <row r="36527" spans="16:17">
      <c r="P36527" s="63"/>
      <c r="Q36527" s="63"/>
    </row>
    <row r="36528" spans="16:17">
      <c r="P36528" s="63"/>
      <c r="Q36528" s="63"/>
    </row>
    <row r="36529" spans="16:17">
      <c r="P36529" s="63"/>
      <c r="Q36529" s="63"/>
    </row>
    <row r="36530" spans="16:17">
      <c r="P36530" s="63"/>
      <c r="Q36530" s="63"/>
    </row>
    <row r="36531" spans="16:17">
      <c r="P36531" s="63"/>
      <c r="Q36531" s="63"/>
    </row>
    <row r="36532" spans="16:17">
      <c r="P36532" s="63"/>
      <c r="Q36532" s="63"/>
    </row>
    <row r="36533" spans="16:17">
      <c r="P36533" s="63"/>
      <c r="Q36533" s="63"/>
    </row>
    <row r="36534" spans="16:17">
      <c r="P36534" s="63"/>
      <c r="Q36534" s="63"/>
    </row>
    <row r="36535" spans="16:17">
      <c r="P36535" s="63"/>
      <c r="Q36535" s="63"/>
    </row>
    <row r="36536" spans="16:17">
      <c r="P36536" s="63"/>
      <c r="Q36536" s="63"/>
    </row>
    <row r="36537" spans="16:17">
      <c r="P36537" s="63"/>
      <c r="Q36537" s="63"/>
    </row>
    <row r="36538" spans="16:17">
      <c r="P36538" s="63"/>
      <c r="Q36538" s="63"/>
    </row>
    <row r="36539" spans="16:17">
      <c r="P36539" s="63"/>
      <c r="Q36539" s="63"/>
    </row>
    <row r="36540" spans="16:17">
      <c r="P36540" s="63"/>
      <c r="Q36540" s="63"/>
    </row>
    <row r="36541" spans="16:17">
      <c r="P36541" s="63"/>
      <c r="Q36541" s="63"/>
    </row>
    <row r="36542" spans="16:17">
      <c r="P36542" s="63"/>
      <c r="Q36542" s="63"/>
    </row>
    <row r="36543" spans="16:17">
      <c r="P36543" s="63"/>
      <c r="Q36543" s="63"/>
    </row>
    <row r="36544" spans="16:17">
      <c r="P36544" s="63"/>
      <c r="Q36544" s="63"/>
    </row>
    <row r="36545" spans="16:17">
      <c r="P36545" s="63"/>
      <c r="Q36545" s="63"/>
    </row>
    <row r="36546" spans="16:17">
      <c r="P36546" s="63"/>
      <c r="Q36546" s="63"/>
    </row>
    <row r="36547" spans="16:17">
      <c r="P36547" s="63"/>
      <c r="Q36547" s="63"/>
    </row>
    <row r="36548" spans="16:17">
      <c r="P36548" s="63"/>
      <c r="Q36548" s="63"/>
    </row>
    <row r="36549" spans="16:17">
      <c r="P36549" s="63"/>
      <c r="Q36549" s="63"/>
    </row>
    <row r="36550" spans="16:17">
      <c r="P36550" s="63"/>
      <c r="Q36550" s="63"/>
    </row>
    <row r="36551" spans="16:17">
      <c r="P36551" s="63"/>
      <c r="Q36551" s="63"/>
    </row>
    <row r="36552" spans="16:17">
      <c r="P36552" s="63"/>
      <c r="Q36552" s="63"/>
    </row>
    <row r="36553" spans="16:17">
      <c r="P36553" s="63"/>
      <c r="Q36553" s="63"/>
    </row>
    <row r="36554" spans="16:17">
      <c r="P36554" s="63"/>
      <c r="Q36554" s="63"/>
    </row>
    <row r="36555" spans="16:17">
      <c r="P36555" s="63"/>
      <c r="Q36555" s="63"/>
    </row>
    <row r="36556" spans="16:17">
      <c r="P36556" s="63"/>
      <c r="Q36556" s="63"/>
    </row>
    <row r="36557" spans="16:17">
      <c r="P36557" s="63"/>
      <c r="Q36557" s="63"/>
    </row>
    <row r="36558" spans="16:17">
      <c r="P36558" s="63"/>
      <c r="Q36558" s="63"/>
    </row>
    <row r="36559" spans="16:17">
      <c r="P36559" s="63"/>
      <c r="Q36559" s="63"/>
    </row>
    <row r="36560" spans="16:17">
      <c r="P36560" s="63"/>
      <c r="Q36560" s="63"/>
    </row>
    <row r="36561" spans="16:17">
      <c r="P36561" s="63"/>
      <c r="Q36561" s="63"/>
    </row>
    <row r="36562" spans="16:17">
      <c r="P36562" s="63"/>
      <c r="Q36562" s="63"/>
    </row>
    <row r="36563" spans="16:17">
      <c r="P36563" s="63"/>
      <c r="Q36563" s="63"/>
    </row>
    <row r="36564" spans="16:17">
      <c r="P36564" s="63"/>
      <c r="Q36564" s="63"/>
    </row>
    <row r="36565" spans="16:17">
      <c r="P36565" s="63"/>
      <c r="Q36565" s="63"/>
    </row>
    <row r="36566" spans="16:17">
      <c r="P36566" s="63"/>
      <c r="Q36566" s="63"/>
    </row>
    <row r="36567" spans="16:17">
      <c r="P36567" s="63"/>
      <c r="Q36567" s="63"/>
    </row>
    <row r="36568" spans="16:17">
      <c r="P36568" s="63"/>
      <c r="Q36568" s="63"/>
    </row>
    <row r="36569" spans="16:17">
      <c r="P36569" s="63"/>
      <c r="Q36569" s="63"/>
    </row>
    <row r="36570" spans="16:17">
      <c r="P36570" s="63"/>
      <c r="Q36570" s="63"/>
    </row>
    <row r="36571" spans="16:17">
      <c r="P36571" s="63"/>
      <c r="Q36571" s="63"/>
    </row>
    <row r="36572" spans="16:17">
      <c r="P36572" s="63"/>
      <c r="Q36572" s="63"/>
    </row>
    <row r="36573" spans="16:17">
      <c r="P36573" s="63"/>
      <c r="Q36573" s="63"/>
    </row>
    <row r="36574" spans="16:17">
      <c r="P36574" s="63"/>
      <c r="Q36574" s="63"/>
    </row>
    <row r="36575" spans="16:17">
      <c r="P36575" s="63"/>
      <c r="Q36575" s="63"/>
    </row>
    <row r="36576" spans="16:17">
      <c r="P36576" s="63"/>
      <c r="Q36576" s="63"/>
    </row>
    <row r="36577" spans="16:17">
      <c r="P36577" s="63"/>
      <c r="Q36577" s="63"/>
    </row>
    <row r="36578" spans="16:17">
      <c r="P36578" s="63"/>
      <c r="Q36578" s="63"/>
    </row>
    <row r="36579" spans="16:17">
      <c r="P36579" s="63"/>
      <c r="Q36579" s="63"/>
    </row>
    <row r="36580" spans="16:17">
      <c r="P36580" s="63"/>
      <c r="Q36580" s="63"/>
    </row>
    <row r="36581" spans="16:17">
      <c r="P36581" s="63"/>
      <c r="Q36581" s="63"/>
    </row>
    <row r="36582" spans="16:17">
      <c r="P36582" s="63"/>
      <c r="Q36582" s="63"/>
    </row>
    <row r="36583" spans="16:17">
      <c r="P36583" s="63"/>
      <c r="Q36583" s="63"/>
    </row>
    <row r="36584" spans="16:17">
      <c r="P36584" s="63"/>
      <c r="Q36584" s="63"/>
    </row>
    <row r="36585" spans="16:17">
      <c r="P36585" s="63"/>
      <c r="Q36585" s="63"/>
    </row>
    <row r="36586" spans="16:17">
      <c r="P36586" s="63"/>
      <c r="Q36586" s="63"/>
    </row>
    <row r="36587" spans="16:17">
      <c r="P36587" s="63"/>
      <c r="Q36587" s="63"/>
    </row>
    <row r="36588" spans="16:17">
      <c r="P36588" s="63"/>
      <c r="Q36588" s="63"/>
    </row>
    <row r="36589" spans="16:17">
      <c r="P36589" s="63"/>
      <c r="Q36589" s="63"/>
    </row>
    <row r="36590" spans="16:17">
      <c r="P36590" s="63"/>
      <c r="Q36590" s="63"/>
    </row>
    <row r="36591" spans="16:17">
      <c r="P36591" s="63"/>
      <c r="Q36591" s="63"/>
    </row>
    <row r="36592" spans="16:17">
      <c r="P36592" s="63"/>
      <c r="Q36592" s="63"/>
    </row>
    <row r="36593" spans="16:17">
      <c r="P36593" s="63"/>
      <c r="Q36593" s="63"/>
    </row>
    <row r="36594" spans="16:17">
      <c r="P36594" s="63"/>
      <c r="Q36594" s="63"/>
    </row>
    <row r="36595" spans="16:17">
      <c r="P36595" s="63"/>
      <c r="Q36595" s="63"/>
    </row>
    <row r="36596" spans="16:17">
      <c r="P36596" s="63"/>
      <c r="Q36596" s="63"/>
    </row>
    <row r="36597" spans="16:17">
      <c r="P36597" s="63"/>
      <c r="Q36597" s="63"/>
    </row>
    <row r="36598" spans="16:17">
      <c r="P36598" s="63"/>
      <c r="Q36598" s="63"/>
    </row>
    <row r="36599" spans="16:17">
      <c r="P36599" s="63"/>
      <c r="Q36599" s="63"/>
    </row>
    <row r="36600" spans="16:17">
      <c r="P36600" s="63"/>
      <c r="Q36600" s="63"/>
    </row>
    <row r="36601" spans="16:17">
      <c r="P36601" s="63"/>
      <c r="Q36601" s="63"/>
    </row>
    <row r="36602" spans="16:17">
      <c r="P36602" s="63"/>
      <c r="Q36602" s="63"/>
    </row>
    <row r="36603" spans="16:17">
      <c r="P36603" s="63"/>
      <c r="Q36603" s="63"/>
    </row>
    <row r="36604" spans="16:17">
      <c r="P36604" s="63"/>
      <c r="Q36604" s="63"/>
    </row>
    <row r="36605" spans="16:17">
      <c r="P36605" s="63"/>
      <c r="Q36605" s="63"/>
    </row>
    <row r="36606" spans="16:17">
      <c r="P36606" s="63"/>
      <c r="Q36606" s="63"/>
    </row>
    <row r="36607" spans="16:17">
      <c r="P36607" s="63"/>
      <c r="Q36607" s="63"/>
    </row>
    <row r="36608" spans="16:17">
      <c r="P36608" s="63"/>
      <c r="Q36608" s="63"/>
    </row>
    <row r="36609" spans="16:17">
      <c r="P36609" s="63"/>
      <c r="Q36609" s="63"/>
    </row>
    <row r="36610" spans="16:17">
      <c r="P36610" s="63"/>
      <c r="Q36610" s="63"/>
    </row>
    <row r="36611" spans="16:17">
      <c r="P36611" s="63"/>
      <c r="Q36611" s="63"/>
    </row>
    <row r="36612" spans="16:17">
      <c r="P36612" s="63"/>
      <c r="Q36612" s="63"/>
    </row>
    <row r="36613" spans="16:17">
      <c r="P36613" s="63"/>
      <c r="Q36613" s="63"/>
    </row>
    <row r="36614" spans="16:17">
      <c r="P36614" s="63"/>
      <c r="Q36614" s="63"/>
    </row>
    <row r="36615" spans="16:17">
      <c r="P36615" s="63"/>
      <c r="Q36615" s="63"/>
    </row>
    <row r="36616" spans="16:17">
      <c r="P36616" s="63"/>
      <c r="Q36616" s="63"/>
    </row>
    <row r="36617" spans="16:17">
      <c r="P36617" s="63"/>
      <c r="Q36617" s="63"/>
    </row>
    <row r="36618" spans="16:17">
      <c r="P36618" s="63"/>
      <c r="Q36618" s="63"/>
    </row>
    <row r="36619" spans="16:17">
      <c r="P36619" s="63"/>
      <c r="Q36619" s="63"/>
    </row>
    <row r="36620" spans="16:17">
      <c r="P36620" s="63"/>
      <c r="Q36620" s="63"/>
    </row>
    <row r="36621" spans="16:17">
      <c r="P36621" s="63"/>
      <c r="Q36621" s="63"/>
    </row>
    <row r="36622" spans="16:17">
      <c r="P36622" s="63"/>
      <c r="Q36622" s="63"/>
    </row>
    <row r="36623" spans="16:17">
      <c r="P36623" s="63"/>
      <c r="Q36623" s="63"/>
    </row>
    <row r="36624" spans="16:17">
      <c r="P36624" s="63"/>
      <c r="Q36624" s="63"/>
    </row>
    <row r="36625" spans="16:17">
      <c r="P36625" s="63"/>
      <c r="Q36625" s="63"/>
    </row>
    <row r="36626" spans="16:17">
      <c r="P36626" s="63"/>
      <c r="Q36626" s="63"/>
    </row>
    <row r="36627" spans="16:17">
      <c r="P36627" s="63"/>
      <c r="Q36627" s="63"/>
    </row>
    <row r="36628" spans="16:17">
      <c r="P36628" s="63"/>
      <c r="Q36628" s="63"/>
    </row>
    <row r="36629" spans="16:17">
      <c r="P36629" s="63"/>
      <c r="Q36629" s="63"/>
    </row>
    <row r="36630" spans="16:17">
      <c r="P36630" s="63"/>
      <c r="Q36630" s="63"/>
    </row>
    <row r="36631" spans="16:17">
      <c r="P36631" s="63"/>
      <c r="Q36631" s="63"/>
    </row>
    <row r="36632" spans="16:17">
      <c r="P36632" s="63"/>
      <c r="Q36632" s="63"/>
    </row>
    <row r="36633" spans="16:17">
      <c r="P36633" s="63"/>
      <c r="Q36633" s="63"/>
    </row>
    <row r="36634" spans="16:17">
      <c r="P36634" s="63"/>
      <c r="Q36634" s="63"/>
    </row>
    <row r="36635" spans="16:17">
      <c r="P36635" s="63"/>
      <c r="Q36635" s="63"/>
    </row>
    <row r="36636" spans="16:17">
      <c r="P36636" s="63"/>
      <c r="Q36636" s="63"/>
    </row>
    <row r="36637" spans="16:17">
      <c r="P36637" s="63"/>
      <c r="Q36637" s="63"/>
    </row>
    <row r="36638" spans="16:17">
      <c r="P36638" s="63"/>
      <c r="Q36638" s="63"/>
    </row>
    <row r="36639" spans="16:17">
      <c r="P36639" s="63"/>
      <c r="Q36639" s="63"/>
    </row>
    <row r="36640" spans="16:17">
      <c r="P36640" s="63"/>
      <c r="Q36640" s="63"/>
    </row>
    <row r="36641" spans="16:17">
      <c r="P36641" s="63"/>
      <c r="Q36641" s="63"/>
    </row>
    <row r="36642" spans="16:17">
      <c r="P36642" s="63"/>
      <c r="Q36642" s="63"/>
    </row>
    <row r="36643" spans="16:17">
      <c r="P36643" s="63"/>
      <c r="Q36643" s="63"/>
    </row>
    <row r="36644" spans="16:17">
      <c r="P36644" s="63"/>
      <c r="Q36644" s="63"/>
    </row>
    <row r="36645" spans="16:17">
      <c r="P36645" s="63"/>
      <c r="Q36645" s="63"/>
    </row>
    <row r="36646" spans="16:17">
      <c r="P36646" s="63"/>
      <c r="Q36646" s="63"/>
    </row>
    <row r="36647" spans="16:17">
      <c r="P36647" s="63"/>
      <c r="Q36647" s="63"/>
    </row>
    <row r="36648" spans="16:17">
      <c r="P36648" s="63"/>
      <c r="Q36648" s="63"/>
    </row>
    <row r="36649" spans="16:17">
      <c r="P36649" s="63"/>
      <c r="Q36649" s="63"/>
    </row>
    <row r="36650" spans="16:17">
      <c r="P36650" s="63"/>
      <c r="Q36650" s="63"/>
    </row>
    <row r="36651" spans="16:17">
      <c r="P36651" s="63"/>
      <c r="Q36651" s="63"/>
    </row>
    <row r="36652" spans="16:17">
      <c r="P36652" s="63"/>
      <c r="Q36652" s="63"/>
    </row>
    <row r="36653" spans="16:17">
      <c r="P36653" s="63"/>
      <c r="Q36653" s="63"/>
    </row>
    <row r="36654" spans="16:17">
      <c r="P36654" s="63"/>
      <c r="Q36654" s="63"/>
    </row>
    <row r="36655" spans="16:17">
      <c r="P36655" s="63"/>
      <c r="Q36655" s="63"/>
    </row>
    <row r="36656" spans="16:17">
      <c r="P36656" s="63"/>
      <c r="Q36656" s="63"/>
    </row>
    <row r="36657" spans="16:17">
      <c r="P36657" s="63"/>
      <c r="Q36657" s="63"/>
    </row>
    <row r="36658" spans="16:17">
      <c r="P36658" s="63"/>
      <c r="Q36658" s="63"/>
    </row>
    <row r="36659" spans="16:17">
      <c r="P36659" s="63"/>
      <c r="Q36659" s="63"/>
    </row>
    <row r="36660" spans="16:17">
      <c r="P36660" s="63"/>
      <c r="Q36660" s="63"/>
    </row>
    <row r="36661" spans="16:17">
      <c r="P36661" s="63"/>
      <c r="Q36661" s="63"/>
    </row>
    <row r="36662" spans="16:17">
      <c r="P36662" s="63"/>
      <c r="Q36662" s="63"/>
    </row>
    <row r="36663" spans="16:17">
      <c r="P36663" s="63"/>
      <c r="Q36663" s="63"/>
    </row>
    <row r="36664" spans="16:17">
      <c r="P36664" s="63"/>
      <c r="Q36664" s="63"/>
    </row>
    <row r="36665" spans="16:17">
      <c r="P36665" s="63"/>
      <c r="Q36665" s="63"/>
    </row>
    <row r="36666" spans="16:17">
      <c r="P36666" s="63"/>
      <c r="Q36666" s="63"/>
    </row>
    <row r="36667" spans="16:17">
      <c r="P36667" s="63"/>
      <c r="Q36667" s="63"/>
    </row>
    <row r="36668" spans="16:17">
      <c r="P36668" s="63"/>
      <c r="Q36668" s="63"/>
    </row>
    <row r="36669" spans="16:17">
      <c r="P36669" s="63"/>
      <c r="Q36669" s="63"/>
    </row>
    <row r="36670" spans="16:17">
      <c r="P36670" s="63"/>
      <c r="Q36670" s="63"/>
    </row>
    <row r="36671" spans="16:17">
      <c r="P36671" s="63"/>
      <c r="Q36671" s="63"/>
    </row>
    <row r="36672" spans="16:17">
      <c r="P36672" s="63"/>
      <c r="Q36672" s="63"/>
    </row>
    <row r="36673" spans="16:17">
      <c r="P36673" s="63"/>
      <c r="Q36673" s="63"/>
    </row>
    <row r="36674" spans="16:17">
      <c r="P36674" s="63"/>
      <c r="Q36674" s="63"/>
    </row>
    <row r="36675" spans="16:17">
      <c r="P36675" s="63"/>
      <c r="Q36675" s="63"/>
    </row>
    <row r="36676" spans="16:17">
      <c r="P36676" s="63"/>
      <c r="Q36676" s="63"/>
    </row>
    <row r="36677" spans="16:17">
      <c r="P36677" s="63"/>
      <c r="Q36677" s="63"/>
    </row>
    <row r="36678" spans="16:17">
      <c r="P36678" s="63"/>
      <c r="Q36678" s="63"/>
    </row>
    <row r="36679" spans="16:17">
      <c r="P36679" s="63"/>
      <c r="Q36679" s="63"/>
    </row>
    <row r="36680" spans="16:17">
      <c r="P36680" s="63"/>
      <c r="Q36680" s="63"/>
    </row>
    <row r="36681" spans="16:17">
      <c r="P36681" s="63"/>
      <c r="Q36681" s="63"/>
    </row>
    <row r="36682" spans="16:17">
      <c r="P36682" s="63"/>
      <c r="Q36682" s="63"/>
    </row>
    <row r="36683" spans="16:17">
      <c r="P36683" s="63"/>
      <c r="Q36683" s="63"/>
    </row>
    <row r="36684" spans="16:17">
      <c r="P36684" s="63"/>
      <c r="Q36684" s="63"/>
    </row>
    <row r="36685" spans="16:17">
      <c r="P36685" s="63"/>
      <c r="Q36685" s="63"/>
    </row>
    <row r="36686" spans="16:17">
      <c r="P36686" s="63"/>
      <c r="Q36686" s="63"/>
    </row>
    <row r="36687" spans="16:17">
      <c r="P36687" s="63"/>
      <c r="Q36687" s="63"/>
    </row>
    <row r="36688" spans="16:17">
      <c r="P36688" s="63"/>
      <c r="Q36688" s="63"/>
    </row>
    <row r="36689" spans="16:17">
      <c r="P36689" s="63"/>
      <c r="Q36689" s="63"/>
    </row>
    <row r="36690" spans="16:17">
      <c r="P36690" s="63"/>
      <c r="Q36690" s="63"/>
    </row>
    <row r="36691" spans="16:17">
      <c r="P36691" s="63"/>
      <c r="Q36691" s="63"/>
    </row>
    <row r="36692" spans="16:17">
      <c r="P36692" s="63"/>
      <c r="Q36692" s="63"/>
    </row>
    <row r="36693" spans="16:17">
      <c r="P36693" s="63"/>
      <c r="Q36693" s="63"/>
    </row>
    <row r="36694" spans="16:17">
      <c r="P36694" s="63"/>
      <c r="Q36694" s="63"/>
    </row>
    <row r="36695" spans="16:17">
      <c r="P36695" s="63"/>
      <c r="Q36695" s="63"/>
    </row>
    <row r="36696" spans="16:17">
      <c r="P36696" s="63"/>
      <c r="Q36696" s="63"/>
    </row>
    <row r="36697" spans="16:17">
      <c r="P36697" s="63"/>
      <c r="Q36697" s="63"/>
    </row>
    <row r="36698" spans="16:17">
      <c r="P36698" s="63"/>
      <c r="Q36698" s="63"/>
    </row>
    <row r="36699" spans="16:17">
      <c r="P36699" s="63"/>
      <c r="Q36699" s="63"/>
    </row>
    <row r="36700" spans="16:17">
      <c r="P36700" s="63"/>
      <c r="Q36700" s="63"/>
    </row>
    <row r="36701" spans="16:17">
      <c r="P36701" s="63"/>
      <c r="Q36701" s="63"/>
    </row>
    <row r="36702" spans="16:17">
      <c r="P36702" s="63"/>
      <c r="Q36702" s="63"/>
    </row>
    <row r="36703" spans="16:17">
      <c r="P36703" s="63"/>
      <c r="Q36703" s="63"/>
    </row>
    <row r="36704" spans="16:17">
      <c r="P36704" s="63"/>
      <c r="Q36704" s="63"/>
    </row>
    <row r="36705" spans="16:17">
      <c r="P36705" s="63"/>
      <c r="Q36705" s="63"/>
    </row>
    <row r="36706" spans="16:17">
      <c r="P36706" s="63"/>
      <c r="Q36706" s="63"/>
    </row>
    <row r="36707" spans="16:17">
      <c r="P36707" s="63"/>
      <c r="Q36707" s="63"/>
    </row>
    <row r="36708" spans="16:17">
      <c r="P36708" s="63"/>
      <c r="Q36708" s="63"/>
    </row>
    <row r="36709" spans="16:17">
      <c r="P36709" s="63"/>
      <c r="Q36709" s="63"/>
    </row>
    <row r="36710" spans="16:17">
      <c r="P36710" s="63"/>
      <c r="Q36710" s="63"/>
    </row>
    <row r="36711" spans="16:17">
      <c r="P36711" s="63"/>
      <c r="Q36711" s="63"/>
    </row>
    <row r="36712" spans="16:17">
      <c r="P36712" s="63"/>
      <c r="Q36712" s="63"/>
    </row>
    <row r="36713" spans="16:17">
      <c r="P36713" s="63"/>
      <c r="Q36713" s="63"/>
    </row>
    <row r="36714" spans="16:17">
      <c r="P36714" s="63"/>
      <c r="Q36714" s="63"/>
    </row>
    <row r="36715" spans="16:17">
      <c r="P36715" s="63"/>
      <c r="Q36715" s="63"/>
    </row>
    <row r="36716" spans="16:17">
      <c r="P36716" s="63"/>
      <c r="Q36716" s="63"/>
    </row>
    <row r="36717" spans="16:17">
      <c r="P36717" s="63"/>
      <c r="Q36717" s="63"/>
    </row>
    <row r="36718" spans="16:17">
      <c r="P36718" s="63"/>
      <c r="Q36718" s="63"/>
    </row>
    <row r="36719" spans="16:17">
      <c r="P36719" s="63"/>
      <c r="Q36719" s="63"/>
    </row>
    <row r="36720" spans="16:17">
      <c r="P36720" s="63"/>
      <c r="Q36720" s="63"/>
    </row>
    <row r="36721" spans="16:17">
      <c r="P36721" s="63"/>
      <c r="Q36721" s="63"/>
    </row>
    <row r="36722" spans="16:17">
      <c r="P36722" s="63"/>
      <c r="Q36722" s="63"/>
    </row>
    <row r="36723" spans="16:17">
      <c r="P36723" s="63"/>
      <c r="Q36723" s="63"/>
    </row>
    <row r="36724" spans="16:17">
      <c r="P36724" s="63"/>
      <c r="Q36724" s="63"/>
    </row>
    <row r="36725" spans="16:17">
      <c r="P36725" s="63"/>
      <c r="Q36725" s="63"/>
    </row>
    <row r="36726" spans="16:17">
      <c r="P36726" s="63"/>
      <c r="Q36726" s="63"/>
    </row>
    <row r="36727" spans="16:17">
      <c r="P36727" s="63"/>
      <c r="Q36727" s="63"/>
    </row>
    <row r="36728" spans="16:17">
      <c r="P36728" s="63"/>
      <c r="Q36728" s="63"/>
    </row>
    <row r="36729" spans="16:17">
      <c r="P36729" s="63"/>
      <c r="Q36729" s="63"/>
    </row>
    <row r="36730" spans="16:17">
      <c r="P36730" s="63"/>
      <c r="Q36730" s="63"/>
    </row>
    <row r="36731" spans="16:17">
      <c r="P36731" s="63"/>
      <c r="Q36731" s="63"/>
    </row>
    <row r="36732" spans="16:17">
      <c r="P36732" s="63"/>
      <c r="Q36732" s="63"/>
    </row>
    <row r="36733" spans="16:17">
      <c r="P36733" s="63"/>
      <c r="Q36733" s="63"/>
    </row>
    <row r="36734" spans="16:17">
      <c r="P36734" s="63"/>
      <c r="Q36734" s="63"/>
    </row>
    <row r="36735" spans="16:17">
      <c r="P36735" s="63"/>
      <c r="Q36735" s="63"/>
    </row>
    <row r="36736" spans="16:17">
      <c r="P36736" s="63"/>
      <c r="Q36736" s="63"/>
    </row>
    <row r="36737" spans="16:17">
      <c r="P36737" s="63"/>
      <c r="Q36737" s="63"/>
    </row>
    <row r="36738" spans="16:17">
      <c r="P36738" s="63"/>
      <c r="Q36738" s="63"/>
    </row>
    <row r="36739" spans="16:17">
      <c r="P36739" s="63"/>
      <c r="Q36739" s="63"/>
    </row>
    <row r="36740" spans="16:17">
      <c r="P36740" s="63"/>
      <c r="Q36740" s="63"/>
    </row>
    <row r="36741" spans="16:17">
      <c r="P36741" s="63"/>
      <c r="Q36741" s="63"/>
    </row>
    <row r="36742" spans="16:17">
      <c r="P36742" s="63"/>
      <c r="Q36742" s="63"/>
    </row>
    <row r="36743" spans="16:17">
      <c r="P36743" s="63"/>
      <c r="Q36743" s="63"/>
    </row>
    <row r="36744" spans="16:17">
      <c r="P36744" s="63"/>
      <c r="Q36744" s="63"/>
    </row>
    <row r="36745" spans="16:17">
      <c r="P36745" s="63"/>
      <c r="Q36745" s="63"/>
    </row>
    <row r="36746" spans="16:17">
      <c r="P36746" s="63"/>
      <c r="Q36746" s="63"/>
    </row>
    <row r="36747" spans="16:17">
      <c r="P36747" s="63"/>
      <c r="Q36747" s="63"/>
    </row>
    <row r="36748" spans="16:17">
      <c r="P36748" s="63"/>
      <c r="Q36748" s="63"/>
    </row>
    <row r="36749" spans="16:17">
      <c r="P36749" s="63"/>
      <c r="Q36749" s="63"/>
    </row>
    <row r="36750" spans="16:17">
      <c r="P36750" s="63"/>
      <c r="Q36750" s="63"/>
    </row>
    <row r="36751" spans="16:17">
      <c r="P36751" s="63"/>
      <c r="Q36751" s="63"/>
    </row>
    <row r="36752" spans="16:17">
      <c r="P36752" s="63"/>
      <c r="Q36752" s="63"/>
    </row>
    <row r="36753" spans="16:17">
      <c r="P36753" s="63"/>
      <c r="Q36753" s="63"/>
    </row>
    <row r="36754" spans="16:17">
      <c r="P36754" s="63"/>
      <c r="Q36754" s="63"/>
    </row>
    <row r="36755" spans="16:17">
      <c r="P36755" s="63"/>
      <c r="Q36755" s="63"/>
    </row>
    <row r="36756" spans="16:17">
      <c r="P36756" s="63"/>
      <c r="Q36756" s="63"/>
    </row>
    <row r="36757" spans="16:17">
      <c r="P36757" s="63"/>
      <c r="Q36757" s="63"/>
    </row>
    <row r="36758" spans="16:17">
      <c r="P36758" s="63"/>
      <c r="Q36758" s="63"/>
    </row>
    <row r="36759" spans="16:17">
      <c r="P36759" s="63"/>
      <c r="Q36759" s="63"/>
    </row>
    <row r="36760" spans="16:17">
      <c r="P36760" s="63"/>
      <c r="Q36760" s="63"/>
    </row>
    <row r="36761" spans="16:17">
      <c r="P36761" s="63"/>
      <c r="Q36761" s="63"/>
    </row>
    <row r="36762" spans="16:17">
      <c r="P36762" s="63"/>
      <c r="Q36762" s="63"/>
    </row>
    <row r="36763" spans="16:17">
      <c r="P36763" s="63"/>
      <c r="Q36763" s="63"/>
    </row>
    <row r="36764" spans="16:17">
      <c r="P36764" s="63"/>
      <c r="Q36764" s="63"/>
    </row>
    <row r="36765" spans="16:17">
      <c r="P36765" s="63"/>
      <c r="Q36765" s="63"/>
    </row>
    <row r="36766" spans="16:17">
      <c r="P36766" s="63"/>
      <c r="Q36766" s="63"/>
    </row>
    <row r="36767" spans="16:17">
      <c r="P36767" s="63"/>
      <c r="Q36767" s="63"/>
    </row>
    <row r="36768" spans="16:17">
      <c r="P36768" s="63"/>
      <c r="Q36768" s="63"/>
    </row>
    <row r="36769" spans="16:17">
      <c r="P36769" s="63"/>
      <c r="Q36769" s="63"/>
    </row>
    <row r="36770" spans="16:17">
      <c r="P36770" s="63"/>
      <c r="Q36770" s="63"/>
    </row>
    <row r="36771" spans="16:17">
      <c r="P36771" s="63"/>
      <c r="Q36771" s="63"/>
    </row>
    <row r="36772" spans="16:17">
      <c r="P36772" s="63"/>
      <c r="Q36772" s="63"/>
    </row>
    <row r="36773" spans="16:17">
      <c r="P36773" s="63"/>
      <c r="Q36773" s="63"/>
    </row>
    <row r="36774" spans="16:17">
      <c r="P36774" s="63"/>
      <c r="Q36774" s="63"/>
    </row>
    <row r="36775" spans="16:17">
      <c r="P36775" s="63"/>
      <c r="Q36775" s="63"/>
    </row>
    <row r="36776" spans="16:17">
      <c r="P36776" s="63"/>
      <c r="Q36776" s="63"/>
    </row>
    <row r="36777" spans="16:17">
      <c r="P36777" s="63"/>
      <c r="Q36777" s="63"/>
    </row>
    <row r="36778" spans="16:17">
      <c r="P36778" s="63"/>
      <c r="Q36778" s="63"/>
    </row>
    <row r="36779" spans="16:17">
      <c r="P36779" s="63"/>
      <c r="Q36779" s="63"/>
    </row>
    <row r="36780" spans="16:17">
      <c r="P36780" s="63"/>
      <c r="Q36780" s="63"/>
    </row>
    <row r="36781" spans="16:17">
      <c r="P36781" s="63"/>
      <c r="Q36781" s="63"/>
    </row>
    <row r="36782" spans="16:17">
      <c r="P36782" s="63"/>
      <c r="Q36782" s="63"/>
    </row>
    <row r="36783" spans="16:17">
      <c r="P36783" s="63"/>
      <c r="Q36783" s="63"/>
    </row>
    <row r="36784" spans="16:17">
      <c r="P36784" s="63"/>
      <c r="Q36784" s="63"/>
    </row>
    <row r="36785" spans="16:17">
      <c r="P36785" s="63"/>
      <c r="Q36785" s="63"/>
    </row>
    <row r="36786" spans="16:17">
      <c r="P36786" s="63"/>
      <c r="Q36786" s="63"/>
    </row>
    <row r="36787" spans="16:17">
      <c r="P36787" s="63"/>
      <c r="Q36787" s="63"/>
    </row>
    <row r="36788" spans="16:17">
      <c r="P36788" s="63"/>
      <c r="Q36788" s="63"/>
    </row>
    <row r="36789" spans="16:17">
      <c r="P36789" s="63"/>
      <c r="Q36789" s="63"/>
    </row>
    <row r="36790" spans="16:17">
      <c r="P36790" s="63"/>
      <c r="Q36790" s="63"/>
    </row>
    <row r="36791" spans="16:17">
      <c r="P36791" s="63"/>
      <c r="Q36791" s="63"/>
    </row>
    <row r="36792" spans="16:17">
      <c r="P36792" s="63"/>
      <c r="Q36792" s="63"/>
    </row>
    <row r="36793" spans="16:17">
      <c r="P36793" s="63"/>
      <c r="Q36793" s="63"/>
    </row>
    <row r="36794" spans="16:17">
      <c r="P36794" s="63"/>
      <c r="Q36794" s="63"/>
    </row>
    <row r="36795" spans="16:17">
      <c r="P36795" s="63"/>
      <c r="Q36795" s="63"/>
    </row>
    <row r="36796" spans="16:17">
      <c r="P36796" s="63"/>
      <c r="Q36796" s="63"/>
    </row>
    <row r="36797" spans="16:17">
      <c r="P36797" s="63"/>
      <c r="Q36797" s="63"/>
    </row>
    <row r="36798" spans="16:17">
      <c r="P36798" s="63"/>
      <c r="Q36798" s="63"/>
    </row>
    <row r="36799" spans="16:17">
      <c r="P36799" s="63"/>
      <c r="Q36799" s="63"/>
    </row>
    <row r="36800" spans="16:17">
      <c r="P36800" s="63"/>
      <c r="Q36800" s="63"/>
    </row>
    <row r="36801" spans="16:17">
      <c r="P36801" s="63"/>
      <c r="Q36801" s="63"/>
    </row>
    <row r="36802" spans="16:17">
      <c r="P36802" s="63"/>
      <c r="Q36802" s="63"/>
    </row>
    <row r="36803" spans="16:17">
      <c r="P36803" s="63"/>
      <c r="Q36803" s="63"/>
    </row>
    <row r="36804" spans="16:17">
      <c r="P36804" s="63"/>
      <c r="Q36804" s="63"/>
    </row>
    <row r="36805" spans="16:17">
      <c r="P36805" s="63"/>
      <c r="Q36805" s="63"/>
    </row>
    <row r="36806" spans="16:17">
      <c r="P36806" s="63"/>
      <c r="Q36806" s="63"/>
    </row>
    <row r="36807" spans="16:17">
      <c r="P36807" s="63"/>
      <c r="Q36807" s="63"/>
    </row>
    <row r="36808" spans="16:17">
      <c r="P36808" s="63"/>
      <c r="Q36808" s="63"/>
    </row>
    <row r="36809" spans="16:17">
      <c r="P36809" s="63"/>
      <c r="Q36809" s="63"/>
    </row>
    <row r="36810" spans="16:17">
      <c r="P36810" s="63"/>
      <c r="Q36810" s="63"/>
    </row>
    <row r="36811" spans="16:17">
      <c r="P36811" s="63"/>
      <c r="Q36811" s="63"/>
    </row>
    <row r="36812" spans="16:17">
      <c r="P36812" s="63"/>
      <c r="Q36812" s="63"/>
    </row>
    <row r="36813" spans="16:17">
      <c r="P36813" s="63"/>
      <c r="Q36813" s="63"/>
    </row>
    <row r="36814" spans="16:17">
      <c r="P36814" s="63"/>
      <c r="Q36814" s="63"/>
    </row>
    <row r="36815" spans="16:17">
      <c r="P36815" s="63"/>
      <c r="Q36815" s="63"/>
    </row>
    <row r="36816" spans="16:17">
      <c r="P36816" s="63"/>
      <c r="Q36816" s="63"/>
    </row>
    <row r="36817" spans="16:17">
      <c r="P36817" s="63"/>
      <c r="Q36817" s="63"/>
    </row>
    <row r="36818" spans="16:17">
      <c r="P36818" s="63"/>
      <c r="Q36818" s="63"/>
    </row>
    <row r="36819" spans="16:17">
      <c r="P36819" s="63"/>
      <c r="Q36819" s="63"/>
    </row>
    <row r="36820" spans="16:17">
      <c r="P36820" s="63"/>
      <c r="Q36820" s="63"/>
    </row>
    <row r="36821" spans="16:17">
      <c r="P36821" s="63"/>
      <c r="Q36821" s="63"/>
    </row>
    <row r="36822" spans="16:17">
      <c r="P36822" s="63"/>
      <c r="Q36822" s="63"/>
    </row>
    <row r="36823" spans="16:17">
      <c r="P36823" s="63"/>
      <c r="Q36823" s="63"/>
    </row>
    <row r="36824" spans="16:17">
      <c r="P36824" s="63"/>
      <c r="Q36824" s="63"/>
    </row>
    <row r="36825" spans="16:17">
      <c r="P36825" s="63"/>
      <c r="Q36825" s="63"/>
    </row>
    <row r="36826" spans="16:17">
      <c r="P36826" s="63"/>
      <c r="Q36826" s="63"/>
    </row>
    <row r="36827" spans="16:17">
      <c r="P36827" s="63"/>
      <c r="Q36827" s="63"/>
    </row>
    <row r="36828" spans="16:17">
      <c r="P36828" s="63"/>
      <c r="Q36828" s="63"/>
    </row>
    <row r="36829" spans="16:17">
      <c r="P36829" s="63"/>
      <c r="Q36829" s="63"/>
    </row>
    <row r="36830" spans="16:17">
      <c r="P36830" s="63"/>
      <c r="Q36830" s="63"/>
    </row>
    <row r="36831" spans="16:17">
      <c r="P36831" s="63"/>
      <c r="Q36831" s="63"/>
    </row>
    <row r="36832" spans="16:17">
      <c r="P36832" s="63"/>
      <c r="Q36832" s="63"/>
    </row>
    <row r="36833" spans="16:17">
      <c r="P36833" s="63"/>
      <c r="Q36833" s="63"/>
    </row>
    <row r="36834" spans="16:17">
      <c r="P36834" s="63"/>
      <c r="Q36834" s="63"/>
    </row>
    <row r="36835" spans="16:17">
      <c r="P36835" s="63"/>
      <c r="Q36835" s="63"/>
    </row>
    <row r="36836" spans="16:17">
      <c r="P36836" s="63"/>
      <c r="Q36836" s="63"/>
    </row>
    <row r="36837" spans="16:17">
      <c r="P36837" s="63"/>
      <c r="Q36837" s="63"/>
    </row>
    <row r="36838" spans="16:17">
      <c r="P36838" s="63"/>
      <c r="Q36838" s="63"/>
    </row>
    <row r="36839" spans="16:17">
      <c r="P36839" s="63"/>
      <c r="Q36839" s="63"/>
    </row>
    <row r="36840" spans="16:17">
      <c r="P36840" s="63"/>
      <c r="Q36840" s="63"/>
    </row>
    <row r="36841" spans="16:17">
      <c r="P36841" s="63"/>
      <c r="Q36841" s="63"/>
    </row>
    <row r="36842" spans="16:17">
      <c r="P36842" s="63"/>
      <c r="Q36842" s="63"/>
    </row>
    <row r="36843" spans="16:17">
      <c r="P36843" s="63"/>
      <c r="Q36843" s="63"/>
    </row>
    <row r="36844" spans="16:17">
      <c r="P36844" s="63"/>
      <c r="Q36844" s="63"/>
    </row>
    <row r="36845" spans="16:17">
      <c r="P36845" s="63"/>
      <c r="Q36845" s="63"/>
    </row>
    <row r="36846" spans="16:17">
      <c r="P36846" s="63"/>
      <c r="Q36846" s="63"/>
    </row>
    <row r="36847" spans="16:17">
      <c r="P36847" s="63"/>
      <c r="Q36847" s="63"/>
    </row>
    <row r="36848" spans="16:17">
      <c r="P36848" s="63"/>
      <c r="Q36848" s="63"/>
    </row>
    <row r="36849" spans="16:17">
      <c r="P36849" s="63"/>
      <c r="Q36849" s="63"/>
    </row>
    <row r="36850" spans="16:17">
      <c r="P36850" s="63"/>
      <c r="Q36850" s="63"/>
    </row>
    <row r="36851" spans="16:17">
      <c r="P36851" s="63"/>
      <c r="Q36851" s="63"/>
    </row>
    <row r="36852" spans="16:17">
      <c r="P36852" s="63"/>
      <c r="Q36852" s="63"/>
    </row>
    <row r="36853" spans="16:17">
      <c r="P36853" s="63"/>
      <c r="Q36853" s="63"/>
    </row>
    <row r="36854" spans="16:17">
      <c r="P36854" s="63"/>
      <c r="Q36854" s="63"/>
    </row>
    <row r="36855" spans="16:17">
      <c r="P36855" s="63"/>
      <c r="Q36855" s="63"/>
    </row>
    <row r="36856" spans="16:17">
      <c r="P36856" s="63"/>
      <c r="Q36856" s="63"/>
    </row>
    <row r="36857" spans="16:17">
      <c r="P36857" s="63"/>
      <c r="Q36857" s="63"/>
    </row>
    <row r="36858" spans="16:17">
      <c r="P36858" s="63"/>
      <c r="Q36858" s="63"/>
    </row>
    <row r="36859" spans="16:17">
      <c r="P36859" s="63"/>
      <c r="Q36859" s="63"/>
    </row>
    <row r="36860" spans="16:17">
      <c r="P36860" s="63"/>
      <c r="Q36860" s="63"/>
    </row>
    <row r="36861" spans="16:17">
      <c r="P36861" s="63"/>
      <c r="Q36861" s="63"/>
    </row>
    <row r="36862" spans="16:17">
      <c r="P36862" s="63"/>
      <c r="Q36862" s="63"/>
    </row>
    <row r="36863" spans="16:17">
      <c r="P36863" s="63"/>
      <c r="Q36863" s="63"/>
    </row>
    <row r="36864" spans="16:17">
      <c r="P36864" s="63"/>
      <c r="Q36864" s="63"/>
    </row>
    <row r="36865" spans="16:17">
      <c r="P36865" s="63"/>
      <c r="Q36865" s="63"/>
    </row>
    <row r="36866" spans="16:17">
      <c r="P36866" s="63"/>
      <c r="Q36866" s="63"/>
    </row>
    <row r="36867" spans="16:17">
      <c r="P36867" s="63"/>
      <c r="Q36867" s="63"/>
    </row>
    <row r="36868" spans="16:17">
      <c r="P36868" s="63"/>
      <c r="Q36868" s="63"/>
    </row>
    <row r="36869" spans="16:17">
      <c r="P36869" s="63"/>
      <c r="Q36869" s="63"/>
    </row>
    <row r="36870" spans="16:17">
      <c r="P36870" s="63"/>
      <c r="Q36870" s="63"/>
    </row>
    <row r="36871" spans="16:17">
      <c r="P36871" s="63"/>
      <c r="Q36871" s="63"/>
    </row>
    <row r="36872" spans="16:17">
      <c r="P36872" s="63"/>
      <c r="Q36872" s="63"/>
    </row>
    <row r="36873" spans="16:17">
      <c r="P36873" s="63"/>
      <c r="Q36873" s="63"/>
    </row>
    <row r="36874" spans="16:17">
      <c r="P36874" s="63"/>
      <c r="Q36874" s="63"/>
    </row>
    <row r="36875" spans="16:17">
      <c r="P36875" s="63"/>
      <c r="Q36875" s="63"/>
    </row>
    <row r="36876" spans="16:17">
      <c r="P36876" s="63"/>
      <c r="Q36876" s="63"/>
    </row>
    <row r="36877" spans="16:17">
      <c r="P36877" s="63"/>
      <c r="Q36877" s="63"/>
    </row>
    <row r="36878" spans="16:17">
      <c r="P36878" s="63"/>
      <c r="Q36878" s="63"/>
    </row>
    <row r="36879" spans="16:17">
      <c r="P36879" s="63"/>
      <c r="Q36879" s="63"/>
    </row>
    <row r="36880" spans="16:17">
      <c r="P36880" s="63"/>
      <c r="Q36880" s="63"/>
    </row>
    <row r="36881" spans="16:17">
      <c r="P36881" s="63"/>
      <c r="Q36881" s="63"/>
    </row>
    <row r="36882" spans="16:17">
      <c r="P36882" s="63"/>
      <c r="Q36882" s="63"/>
    </row>
    <row r="36883" spans="16:17">
      <c r="P36883" s="63"/>
      <c r="Q36883" s="63"/>
    </row>
    <row r="36884" spans="16:17">
      <c r="P36884" s="63"/>
      <c r="Q36884" s="63"/>
    </row>
    <row r="36885" spans="16:17">
      <c r="P36885" s="63"/>
      <c r="Q36885" s="63"/>
    </row>
    <row r="36886" spans="16:17">
      <c r="P36886" s="63"/>
      <c r="Q36886" s="63"/>
    </row>
    <row r="36887" spans="16:17">
      <c r="P36887" s="63"/>
      <c r="Q36887" s="63"/>
    </row>
    <row r="36888" spans="16:17">
      <c r="P36888" s="63"/>
      <c r="Q36888" s="63"/>
    </row>
    <row r="36889" spans="16:17">
      <c r="P36889" s="63"/>
      <c r="Q36889" s="63"/>
    </row>
    <row r="36890" spans="16:17">
      <c r="P36890" s="63"/>
      <c r="Q36890" s="63"/>
    </row>
    <row r="36891" spans="16:17">
      <c r="P36891" s="63"/>
      <c r="Q36891" s="63"/>
    </row>
    <row r="36892" spans="16:17">
      <c r="P36892" s="63"/>
      <c r="Q36892" s="63"/>
    </row>
    <row r="36893" spans="16:17">
      <c r="P36893" s="63"/>
      <c r="Q36893" s="63"/>
    </row>
    <row r="36894" spans="16:17">
      <c r="P36894" s="63"/>
      <c r="Q36894" s="63"/>
    </row>
    <row r="36895" spans="16:17">
      <c r="P36895" s="63"/>
      <c r="Q36895" s="63"/>
    </row>
    <row r="36896" spans="16:17">
      <c r="P36896" s="63"/>
      <c r="Q36896" s="63"/>
    </row>
    <row r="36897" spans="16:17">
      <c r="P36897" s="63"/>
      <c r="Q36897" s="63"/>
    </row>
    <row r="36898" spans="16:17">
      <c r="P36898" s="63"/>
      <c r="Q36898" s="63"/>
    </row>
    <row r="36899" spans="16:17">
      <c r="P36899" s="63"/>
      <c r="Q36899" s="63"/>
    </row>
    <row r="36900" spans="16:17">
      <c r="P36900" s="63"/>
      <c r="Q36900" s="63"/>
    </row>
    <row r="36901" spans="16:17">
      <c r="P36901" s="63"/>
      <c r="Q36901" s="63"/>
    </row>
    <row r="36902" spans="16:17">
      <c r="P36902" s="63"/>
      <c r="Q36902" s="63"/>
    </row>
    <row r="36903" spans="16:17">
      <c r="P36903" s="63"/>
      <c r="Q36903" s="63"/>
    </row>
    <row r="36904" spans="16:17">
      <c r="P36904" s="63"/>
      <c r="Q36904" s="63"/>
    </row>
    <row r="36905" spans="16:17">
      <c r="P36905" s="63"/>
      <c r="Q36905" s="63"/>
    </row>
    <row r="36906" spans="16:17">
      <c r="P36906" s="63"/>
      <c r="Q36906" s="63"/>
    </row>
    <row r="36907" spans="16:17">
      <c r="P36907" s="63"/>
      <c r="Q36907" s="63"/>
    </row>
    <row r="36908" spans="16:17">
      <c r="P36908" s="63"/>
      <c r="Q36908" s="63"/>
    </row>
    <row r="36909" spans="16:17">
      <c r="P36909" s="63"/>
      <c r="Q36909" s="63"/>
    </row>
    <row r="36910" spans="16:17">
      <c r="P36910" s="63"/>
      <c r="Q36910" s="63"/>
    </row>
    <row r="36911" spans="16:17">
      <c r="P36911" s="63"/>
      <c r="Q36911" s="63"/>
    </row>
    <row r="36912" spans="16:17">
      <c r="P36912" s="63"/>
      <c r="Q36912" s="63"/>
    </row>
    <row r="36913" spans="16:17">
      <c r="P36913" s="63"/>
      <c r="Q36913" s="63"/>
    </row>
    <row r="36914" spans="16:17">
      <c r="P36914" s="63"/>
      <c r="Q36914" s="63"/>
    </row>
    <row r="36915" spans="16:17">
      <c r="P36915" s="63"/>
      <c r="Q36915" s="63"/>
    </row>
    <row r="36916" spans="16:17">
      <c r="P36916" s="63"/>
      <c r="Q36916" s="63"/>
    </row>
    <row r="36917" spans="16:17">
      <c r="P36917" s="63"/>
      <c r="Q36917" s="63"/>
    </row>
    <row r="36918" spans="16:17">
      <c r="P36918" s="63"/>
      <c r="Q36918" s="63"/>
    </row>
    <row r="36919" spans="16:17">
      <c r="P36919" s="63"/>
      <c r="Q36919" s="63"/>
    </row>
    <row r="36920" spans="16:17">
      <c r="P36920" s="63"/>
      <c r="Q36920" s="63"/>
    </row>
    <row r="36921" spans="16:17">
      <c r="P36921" s="63"/>
      <c r="Q36921" s="63"/>
    </row>
    <row r="36922" spans="16:17">
      <c r="P36922" s="63"/>
      <c r="Q36922" s="63"/>
    </row>
    <row r="36923" spans="16:17">
      <c r="P36923" s="63"/>
      <c r="Q36923" s="63"/>
    </row>
    <row r="36924" spans="16:17">
      <c r="P36924" s="63"/>
      <c r="Q36924" s="63"/>
    </row>
    <row r="36925" spans="16:17">
      <c r="P36925" s="63"/>
      <c r="Q36925" s="63"/>
    </row>
    <row r="36926" spans="16:17">
      <c r="P36926" s="63"/>
      <c r="Q36926" s="63"/>
    </row>
    <row r="36927" spans="16:17">
      <c r="P36927" s="63"/>
      <c r="Q36927" s="63"/>
    </row>
    <row r="36928" spans="16:17">
      <c r="P36928" s="63"/>
      <c r="Q36928" s="63"/>
    </row>
    <row r="36929" spans="16:17">
      <c r="P36929" s="63"/>
      <c r="Q36929" s="63"/>
    </row>
    <row r="36930" spans="16:17">
      <c r="P36930" s="63"/>
      <c r="Q36930" s="63"/>
    </row>
    <row r="36931" spans="16:17">
      <c r="P36931" s="63"/>
      <c r="Q36931" s="63"/>
    </row>
    <row r="36932" spans="16:17">
      <c r="P36932" s="63"/>
      <c r="Q36932" s="63"/>
    </row>
    <row r="36933" spans="16:17">
      <c r="P36933" s="63"/>
      <c r="Q36933" s="63"/>
    </row>
    <row r="36934" spans="16:17">
      <c r="P36934" s="63"/>
      <c r="Q36934" s="63"/>
    </row>
    <row r="36935" spans="16:17">
      <c r="P36935" s="63"/>
      <c r="Q36935" s="63"/>
    </row>
    <row r="36936" spans="16:17">
      <c r="P36936" s="63"/>
      <c r="Q36936" s="63"/>
    </row>
    <row r="36937" spans="16:17">
      <c r="P36937" s="63"/>
      <c r="Q36937" s="63"/>
    </row>
    <row r="36938" spans="16:17">
      <c r="P36938" s="63"/>
      <c r="Q36938" s="63"/>
    </row>
    <row r="36939" spans="16:17">
      <c r="P36939" s="63"/>
      <c r="Q36939" s="63"/>
    </row>
    <row r="36940" spans="16:17">
      <c r="P36940" s="63"/>
      <c r="Q36940" s="63"/>
    </row>
    <row r="36941" spans="16:17">
      <c r="P36941" s="63"/>
      <c r="Q36941" s="63"/>
    </row>
    <row r="36942" spans="16:17">
      <c r="P36942" s="63"/>
      <c r="Q36942" s="63"/>
    </row>
    <row r="36943" spans="16:17">
      <c r="P36943" s="63"/>
      <c r="Q36943" s="63"/>
    </row>
    <row r="36944" spans="16:17">
      <c r="P36944" s="63"/>
      <c r="Q36944" s="63"/>
    </row>
    <row r="36945" spans="16:17">
      <c r="P36945" s="63"/>
      <c r="Q36945" s="63"/>
    </row>
    <row r="36946" spans="16:17">
      <c r="P36946" s="63"/>
      <c r="Q36946" s="63"/>
    </row>
    <row r="36947" spans="16:17">
      <c r="P36947" s="63"/>
      <c r="Q36947" s="63"/>
    </row>
    <row r="36948" spans="16:17">
      <c r="P36948" s="63"/>
      <c r="Q36948" s="63"/>
    </row>
    <row r="36949" spans="16:17">
      <c r="P36949" s="63"/>
      <c r="Q36949" s="63"/>
    </row>
    <row r="36950" spans="16:17">
      <c r="P36950" s="63"/>
      <c r="Q36950" s="63"/>
    </row>
    <row r="36951" spans="16:17">
      <c r="P36951" s="63"/>
      <c r="Q36951" s="63"/>
    </row>
    <row r="36952" spans="16:17">
      <c r="P36952" s="63"/>
      <c r="Q36952" s="63"/>
    </row>
    <row r="36953" spans="16:17">
      <c r="P36953" s="63"/>
      <c r="Q36953" s="63"/>
    </row>
    <row r="36954" spans="16:17">
      <c r="P36954" s="63"/>
      <c r="Q36954" s="63"/>
    </row>
    <row r="36955" spans="16:17">
      <c r="P36955" s="63"/>
      <c r="Q36955" s="63"/>
    </row>
    <row r="36956" spans="16:17">
      <c r="P36956" s="63"/>
      <c r="Q36956" s="63"/>
    </row>
    <row r="36957" spans="16:17">
      <c r="P36957" s="63"/>
      <c r="Q36957" s="63"/>
    </row>
    <row r="36958" spans="16:17">
      <c r="P36958" s="63"/>
      <c r="Q36958" s="63"/>
    </row>
    <row r="36959" spans="16:17">
      <c r="P36959" s="63"/>
      <c r="Q36959" s="63"/>
    </row>
    <row r="36960" spans="16:17">
      <c r="P36960" s="63"/>
      <c r="Q36960" s="63"/>
    </row>
    <row r="36961" spans="16:17">
      <c r="P36961" s="63"/>
      <c r="Q36961" s="63"/>
    </row>
    <row r="36962" spans="16:17">
      <c r="P36962" s="63"/>
      <c r="Q36962" s="63"/>
    </row>
    <row r="36963" spans="16:17">
      <c r="P36963" s="63"/>
      <c r="Q36963" s="63"/>
    </row>
    <row r="36964" spans="16:17">
      <c r="P36964" s="63"/>
      <c r="Q36964" s="63"/>
    </row>
    <row r="36965" spans="16:17">
      <c r="P36965" s="63"/>
      <c r="Q36965" s="63"/>
    </row>
    <row r="36966" spans="16:17">
      <c r="P36966" s="63"/>
      <c r="Q36966" s="63"/>
    </row>
    <row r="36967" spans="16:17">
      <c r="P36967" s="63"/>
      <c r="Q36967" s="63"/>
    </row>
    <row r="36968" spans="16:17">
      <c r="P36968" s="63"/>
      <c r="Q36968" s="63"/>
    </row>
    <row r="36969" spans="16:17">
      <c r="P36969" s="63"/>
      <c r="Q36969" s="63"/>
    </row>
    <row r="36970" spans="16:17">
      <c r="P36970" s="63"/>
      <c r="Q36970" s="63"/>
    </row>
    <row r="36971" spans="16:17">
      <c r="P36971" s="63"/>
      <c r="Q36971" s="63"/>
    </row>
    <row r="36972" spans="16:17">
      <c r="P36972" s="63"/>
      <c r="Q36972" s="63"/>
    </row>
    <row r="36973" spans="16:17">
      <c r="P36973" s="63"/>
      <c r="Q36973" s="63"/>
    </row>
    <row r="36974" spans="16:17">
      <c r="P36974" s="63"/>
      <c r="Q36974" s="63"/>
    </row>
    <row r="36975" spans="16:17">
      <c r="P36975" s="63"/>
      <c r="Q36975" s="63"/>
    </row>
    <row r="36976" spans="16:17">
      <c r="P36976" s="63"/>
      <c r="Q36976" s="63"/>
    </row>
    <row r="36977" spans="16:17">
      <c r="P36977" s="63"/>
      <c r="Q36977" s="63"/>
    </row>
    <row r="36978" spans="16:17">
      <c r="P36978" s="63"/>
      <c r="Q36978" s="63"/>
    </row>
    <row r="36979" spans="16:17">
      <c r="P36979" s="63"/>
      <c r="Q36979" s="63"/>
    </row>
    <row r="36980" spans="16:17">
      <c r="P36980" s="63"/>
      <c r="Q36980" s="63"/>
    </row>
    <row r="36981" spans="16:17">
      <c r="P36981" s="63"/>
      <c r="Q36981" s="63"/>
    </row>
    <row r="36982" spans="16:17">
      <c r="P36982" s="63"/>
      <c r="Q36982" s="63"/>
    </row>
    <row r="36983" spans="16:17">
      <c r="P36983" s="63"/>
      <c r="Q36983" s="63"/>
    </row>
    <row r="36984" spans="16:17">
      <c r="P36984" s="63"/>
      <c r="Q36984" s="63"/>
    </row>
    <row r="36985" spans="16:17">
      <c r="P36985" s="63"/>
      <c r="Q36985" s="63"/>
    </row>
    <row r="36986" spans="16:17">
      <c r="P36986" s="63"/>
      <c r="Q36986" s="63"/>
    </row>
    <row r="36987" spans="16:17">
      <c r="P36987" s="63"/>
      <c r="Q36987" s="63"/>
    </row>
    <row r="36988" spans="16:17">
      <c r="P36988" s="63"/>
      <c r="Q36988" s="63"/>
    </row>
    <row r="36989" spans="16:17">
      <c r="P36989" s="63"/>
      <c r="Q36989" s="63"/>
    </row>
    <row r="36990" spans="16:17">
      <c r="P36990" s="63"/>
      <c r="Q36990" s="63"/>
    </row>
    <row r="36991" spans="16:17">
      <c r="P36991" s="63"/>
      <c r="Q36991" s="63"/>
    </row>
    <row r="36992" spans="16:17">
      <c r="P36992" s="63"/>
      <c r="Q36992" s="63"/>
    </row>
    <row r="36993" spans="16:17">
      <c r="P36993" s="63"/>
      <c r="Q36993" s="63"/>
    </row>
    <row r="36994" spans="16:17">
      <c r="P36994" s="63"/>
      <c r="Q36994" s="63"/>
    </row>
    <row r="36995" spans="16:17">
      <c r="P36995" s="63"/>
      <c r="Q36995" s="63"/>
    </row>
    <row r="36996" spans="16:17">
      <c r="P36996" s="63"/>
      <c r="Q36996" s="63"/>
    </row>
    <row r="36997" spans="16:17">
      <c r="P36997" s="63"/>
      <c r="Q36997" s="63"/>
    </row>
    <row r="36998" spans="16:17">
      <c r="P36998" s="63"/>
      <c r="Q36998" s="63"/>
    </row>
    <row r="36999" spans="16:17">
      <c r="P36999" s="63"/>
      <c r="Q36999" s="63"/>
    </row>
    <row r="37000" spans="16:17">
      <c r="P37000" s="63"/>
      <c r="Q37000" s="63"/>
    </row>
    <row r="37001" spans="16:17">
      <c r="P37001" s="63"/>
      <c r="Q37001" s="63"/>
    </row>
    <row r="37002" spans="16:17">
      <c r="P37002" s="63"/>
      <c r="Q37002" s="63"/>
    </row>
    <row r="37003" spans="16:17">
      <c r="P37003" s="63"/>
      <c r="Q37003" s="63"/>
    </row>
    <row r="37004" spans="16:17">
      <c r="P37004" s="63"/>
      <c r="Q37004" s="63"/>
    </row>
    <row r="37005" spans="16:17">
      <c r="P37005" s="63"/>
      <c r="Q37005" s="63"/>
    </row>
    <row r="37006" spans="16:17">
      <c r="P37006" s="63"/>
      <c r="Q37006" s="63"/>
    </row>
    <row r="37007" spans="16:17">
      <c r="P37007" s="63"/>
      <c r="Q37007" s="63"/>
    </row>
    <row r="37008" spans="16:17">
      <c r="P37008" s="63"/>
      <c r="Q37008" s="63"/>
    </row>
    <row r="37009" spans="16:17">
      <c r="P37009" s="63"/>
      <c r="Q37009" s="63"/>
    </row>
    <row r="37010" spans="16:17">
      <c r="P37010" s="63"/>
      <c r="Q37010" s="63"/>
    </row>
    <row r="37011" spans="16:17">
      <c r="P37011" s="63"/>
      <c r="Q37011" s="63"/>
    </row>
    <row r="37012" spans="16:17">
      <c r="P37012" s="63"/>
      <c r="Q37012" s="63"/>
    </row>
    <row r="37013" spans="16:17">
      <c r="P37013" s="63"/>
      <c r="Q37013" s="63"/>
    </row>
    <row r="37014" spans="16:17">
      <c r="P37014" s="63"/>
      <c r="Q37014" s="63"/>
    </row>
    <row r="37015" spans="16:17">
      <c r="P37015" s="63"/>
      <c r="Q37015" s="63"/>
    </row>
    <row r="37016" spans="16:17">
      <c r="P37016" s="63"/>
      <c r="Q37016" s="63"/>
    </row>
    <row r="37017" spans="16:17">
      <c r="P37017" s="63"/>
      <c r="Q37017" s="63"/>
    </row>
    <row r="37018" spans="16:17">
      <c r="P37018" s="63"/>
      <c r="Q37018" s="63"/>
    </row>
    <row r="37019" spans="16:17">
      <c r="P37019" s="63"/>
      <c r="Q37019" s="63"/>
    </row>
    <row r="37020" spans="16:17">
      <c r="P37020" s="63"/>
      <c r="Q37020" s="63"/>
    </row>
    <row r="37021" spans="16:17">
      <c r="P37021" s="63"/>
      <c r="Q37021" s="63"/>
    </row>
    <row r="37022" spans="16:17">
      <c r="P37022" s="63"/>
      <c r="Q37022" s="63"/>
    </row>
    <row r="37023" spans="16:17">
      <c r="P37023" s="63"/>
      <c r="Q37023" s="63"/>
    </row>
    <row r="37024" spans="16:17">
      <c r="P37024" s="63"/>
      <c r="Q37024" s="63"/>
    </row>
    <row r="37025" spans="16:17">
      <c r="P37025" s="63"/>
      <c r="Q37025" s="63"/>
    </row>
    <row r="37026" spans="16:17">
      <c r="P37026" s="63"/>
      <c r="Q37026" s="63"/>
    </row>
    <row r="37027" spans="16:17">
      <c r="P37027" s="63"/>
      <c r="Q37027" s="63"/>
    </row>
    <row r="37028" spans="16:17">
      <c r="P37028" s="63"/>
      <c r="Q37028" s="63"/>
    </row>
    <row r="37029" spans="16:17">
      <c r="P37029" s="63"/>
      <c r="Q37029" s="63"/>
    </row>
    <row r="37030" spans="16:17">
      <c r="P37030" s="63"/>
      <c r="Q37030" s="63"/>
    </row>
    <row r="37031" spans="16:17">
      <c r="P37031" s="63"/>
      <c r="Q37031" s="63"/>
    </row>
    <row r="37032" spans="16:17">
      <c r="P37032" s="63"/>
      <c r="Q37032" s="63"/>
    </row>
    <row r="37033" spans="16:17">
      <c r="P37033" s="63"/>
      <c r="Q37033" s="63"/>
    </row>
    <row r="37034" spans="16:17">
      <c r="P37034" s="63"/>
      <c r="Q37034" s="63"/>
    </row>
    <row r="37035" spans="16:17">
      <c r="P37035" s="63"/>
      <c r="Q37035" s="63"/>
    </row>
    <row r="37036" spans="16:17">
      <c r="P37036" s="63"/>
      <c r="Q37036" s="63"/>
    </row>
    <row r="37037" spans="16:17">
      <c r="P37037" s="63"/>
      <c r="Q37037" s="63"/>
    </row>
    <row r="37038" spans="16:17">
      <c r="P37038" s="63"/>
      <c r="Q37038" s="63"/>
    </row>
    <row r="37039" spans="16:17">
      <c r="P37039" s="63"/>
      <c r="Q37039" s="63"/>
    </row>
    <row r="37040" spans="16:17">
      <c r="P37040" s="63"/>
      <c r="Q37040" s="63"/>
    </row>
    <row r="37041" spans="16:17">
      <c r="P37041" s="63"/>
      <c r="Q37041" s="63"/>
    </row>
    <row r="37042" spans="16:17">
      <c r="P37042" s="63"/>
      <c r="Q37042" s="63"/>
    </row>
    <row r="37043" spans="16:17">
      <c r="P37043" s="63"/>
      <c r="Q37043" s="63"/>
    </row>
    <row r="37044" spans="16:17">
      <c r="P37044" s="63"/>
      <c r="Q37044" s="63"/>
    </row>
    <row r="37045" spans="16:17">
      <c r="P37045" s="63"/>
      <c r="Q37045" s="63"/>
    </row>
    <row r="37046" spans="16:17">
      <c r="P37046" s="63"/>
      <c r="Q37046" s="63"/>
    </row>
    <row r="37047" spans="16:17">
      <c r="P37047" s="63"/>
      <c r="Q37047" s="63"/>
    </row>
    <row r="37048" spans="16:17">
      <c r="P37048" s="63"/>
      <c r="Q37048" s="63"/>
    </row>
    <row r="37049" spans="16:17">
      <c r="P37049" s="63"/>
      <c r="Q37049" s="63"/>
    </row>
    <row r="37050" spans="16:17">
      <c r="P37050" s="63"/>
      <c r="Q37050" s="63"/>
    </row>
    <row r="37051" spans="16:17">
      <c r="P37051" s="63"/>
      <c r="Q37051" s="63"/>
    </row>
    <row r="37052" spans="16:17">
      <c r="P37052" s="63"/>
      <c r="Q37052" s="63"/>
    </row>
    <row r="37053" spans="16:17">
      <c r="P37053" s="63"/>
      <c r="Q37053" s="63"/>
    </row>
    <row r="37054" spans="16:17">
      <c r="P37054" s="63"/>
      <c r="Q37054" s="63"/>
    </row>
    <row r="37055" spans="16:17">
      <c r="P37055" s="63"/>
      <c r="Q37055" s="63"/>
    </row>
    <row r="37056" spans="16:17">
      <c r="P37056" s="63"/>
      <c r="Q37056" s="63"/>
    </row>
    <row r="37057" spans="16:17">
      <c r="P37057" s="63"/>
      <c r="Q37057" s="63"/>
    </row>
    <row r="37058" spans="16:17">
      <c r="P37058" s="63"/>
      <c r="Q37058" s="63"/>
    </row>
    <row r="37059" spans="16:17">
      <c r="P37059" s="63"/>
      <c r="Q37059" s="63"/>
    </row>
    <row r="37060" spans="16:17">
      <c r="P37060" s="63"/>
      <c r="Q37060" s="63"/>
    </row>
    <row r="37061" spans="16:17">
      <c r="P37061" s="63"/>
      <c r="Q37061" s="63"/>
    </row>
    <row r="37062" spans="16:17">
      <c r="P37062" s="63"/>
      <c r="Q37062" s="63"/>
    </row>
    <row r="37063" spans="16:17">
      <c r="P37063" s="63"/>
      <c r="Q37063" s="63"/>
    </row>
    <row r="37064" spans="16:17">
      <c r="P37064" s="63"/>
      <c r="Q37064" s="63"/>
    </row>
    <row r="37065" spans="16:17">
      <c r="P37065" s="63"/>
      <c r="Q37065" s="63"/>
    </row>
    <row r="37066" spans="16:17">
      <c r="P37066" s="63"/>
      <c r="Q37066" s="63"/>
    </row>
    <row r="37067" spans="16:17">
      <c r="P37067" s="63"/>
      <c r="Q37067" s="63"/>
    </row>
    <row r="37068" spans="16:17">
      <c r="P37068" s="63"/>
      <c r="Q37068" s="63"/>
    </row>
    <row r="37069" spans="16:17">
      <c r="P37069" s="63"/>
      <c r="Q37069" s="63"/>
    </row>
    <row r="37070" spans="16:17">
      <c r="P37070" s="63"/>
      <c r="Q37070" s="63"/>
    </row>
    <row r="37071" spans="16:17">
      <c r="P37071" s="63"/>
      <c r="Q37071" s="63"/>
    </row>
    <row r="37072" spans="16:17">
      <c r="P37072" s="63"/>
      <c r="Q37072" s="63"/>
    </row>
    <row r="37073" spans="16:17">
      <c r="P37073" s="63"/>
      <c r="Q37073" s="63"/>
    </row>
    <row r="37074" spans="16:17">
      <c r="P37074" s="63"/>
      <c r="Q37074" s="63"/>
    </row>
    <row r="37075" spans="16:17">
      <c r="P37075" s="63"/>
      <c r="Q37075" s="63"/>
    </row>
    <row r="37076" spans="16:17">
      <c r="P37076" s="63"/>
      <c r="Q37076" s="63"/>
    </row>
    <row r="37077" spans="16:17">
      <c r="P37077" s="63"/>
      <c r="Q37077" s="63"/>
    </row>
    <row r="37078" spans="16:17">
      <c r="P37078" s="63"/>
      <c r="Q37078" s="63"/>
    </row>
    <row r="37079" spans="16:17">
      <c r="P37079" s="63"/>
      <c r="Q37079" s="63"/>
    </row>
    <row r="37080" spans="16:17">
      <c r="P37080" s="63"/>
      <c r="Q37080" s="63"/>
    </row>
    <row r="37081" spans="16:17">
      <c r="P37081" s="63"/>
      <c r="Q37081" s="63"/>
    </row>
    <row r="37082" spans="16:17">
      <c r="P37082" s="63"/>
      <c r="Q37082" s="63"/>
    </row>
    <row r="37083" spans="16:17">
      <c r="P37083" s="63"/>
      <c r="Q37083" s="63"/>
    </row>
    <row r="37084" spans="16:17">
      <c r="P37084" s="63"/>
      <c r="Q37084" s="63"/>
    </row>
    <row r="37085" spans="16:17">
      <c r="P37085" s="63"/>
      <c r="Q37085" s="63"/>
    </row>
    <row r="37086" spans="16:17">
      <c r="P37086" s="63"/>
      <c r="Q37086" s="63"/>
    </row>
    <row r="37087" spans="16:17">
      <c r="P37087" s="63"/>
      <c r="Q37087" s="63"/>
    </row>
    <row r="37088" spans="16:17">
      <c r="P37088" s="63"/>
      <c r="Q37088" s="63"/>
    </row>
    <row r="37089" spans="16:17">
      <c r="P37089" s="63"/>
      <c r="Q37089" s="63"/>
    </row>
    <row r="37090" spans="16:17">
      <c r="P37090" s="63"/>
      <c r="Q37090" s="63"/>
    </row>
    <row r="37091" spans="16:17">
      <c r="P37091" s="63"/>
      <c r="Q37091" s="63"/>
    </row>
    <row r="37092" spans="16:17">
      <c r="P37092" s="63"/>
      <c r="Q37092" s="63"/>
    </row>
    <row r="37093" spans="16:17">
      <c r="P37093" s="63"/>
      <c r="Q37093" s="63"/>
    </row>
    <row r="37094" spans="16:17">
      <c r="P37094" s="63"/>
      <c r="Q37094" s="63"/>
    </row>
    <row r="37095" spans="16:17">
      <c r="P37095" s="63"/>
      <c r="Q37095" s="63"/>
    </row>
    <row r="37096" spans="16:17">
      <c r="P37096" s="63"/>
      <c r="Q37096" s="63"/>
    </row>
    <row r="37097" spans="16:17">
      <c r="P37097" s="63"/>
      <c r="Q37097" s="63"/>
    </row>
    <row r="37098" spans="16:17">
      <c r="P37098" s="63"/>
      <c r="Q37098" s="63"/>
    </row>
    <row r="37099" spans="16:17">
      <c r="P37099" s="63"/>
      <c r="Q37099" s="63"/>
    </row>
    <row r="37100" spans="16:17">
      <c r="P37100" s="63"/>
      <c r="Q37100" s="63"/>
    </row>
    <row r="37101" spans="16:17">
      <c r="P37101" s="63"/>
      <c r="Q37101" s="63"/>
    </row>
    <row r="37102" spans="16:17">
      <c r="P37102" s="63"/>
      <c r="Q37102" s="63"/>
    </row>
    <row r="37103" spans="16:17">
      <c r="P37103" s="63"/>
      <c r="Q37103" s="63"/>
    </row>
    <row r="37104" spans="16:17">
      <c r="P37104" s="63"/>
      <c r="Q37104" s="63"/>
    </row>
    <row r="37105" spans="16:17">
      <c r="P37105" s="63"/>
      <c r="Q37105" s="63"/>
    </row>
    <row r="37106" spans="16:17">
      <c r="P37106" s="63"/>
      <c r="Q37106" s="63"/>
    </row>
    <row r="37107" spans="16:17">
      <c r="P37107" s="63"/>
      <c r="Q37107" s="63"/>
    </row>
    <row r="37108" spans="16:17">
      <c r="P37108" s="63"/>
      <c r="Q37108" s="63"/>
    </row>
    <row r="37109" spans="16:17">
      <c r="P37109" s="63"/>
      <c r="Q37109" s="63"/>
    </row>
    <row r="37110" spans="16:17">
      <c r="P37110" s="63"/>
      <c r="Q37110" s="63"/>
    </row>
    <row r="37111" spans="16:17">
      <c r="P37111" s="63"/>
      <c r="Q37111" s="63"/>
    </row>
    <row r="37112" spans="16:17">
      <c r="P37112" s="63"/>
      <c r="Q37112" s="63"/>
    </row>
    <row r="37113" spans="16:17">
      <c r="P37113" s="63"/>
      <c r="Q37113" s="63"/>
    </row>
    <row r="37114" spans="16:17">
      <c r="P37114" s="63"/>
      <c r="Q37114" s="63"/>
    </row>
    <row r="37115" spans="16:17">
      <c r="P37115" s="63"/>
      <c r="Q37115" s="63"/>
    </row>
    <row r="37116" spans="16:17">
      <c r="P37116" s="63"/>
      <c r="Q37116" s="63"/>
    </row>
    <row r="37117" spans="16:17">
      <c r="P37117" s="63"/>
      <c r="Q37117" s="63"/>
    </row>
    <row r="37118" spans="16:17">
      <c r="P37118" s="63"/>
      <c r="Q37118" s="63"/>
    </row>
    <row r="37119" spans="16:17">
      <c r="P37119" s="63"/>
      <c r="Q37119" s="63"/>
    </row>
    <row r="37120" spans="16:17">
      <c r="P37120" s="63"/>
      <c r="Q37120" s="63"/>
    </row>
    <row r="37121" spans="16:17">
      <c r="P37121" s="63"/>
      <c r="Q37121" s="63"/>
    </row>
    <row r="37122" spans="16:17">
      <c r="P37122" s="63"/>
      <c r="Q37122" s="63"/>
    </row>
    <row r="37123" spans="16:17">
      <c r="P37123" s="63"/>
      <c r="Q37123" s="63"/>
    </row>
    <row r="37124" spans="16:17">
      <c r="P37124" s="63"/>
      <c r="Q37124" s="63"/>
    </row>
    <row r="37125" spans="16:17">
      <c r="P37125" s="63"/>
      <c r="Q37125" s="63"/>
    </row>
    <row r="37126" spans="16:17">
      <c r="P37126" s="63"/>
      <c r="Q37126" s="63"/>
    </row>
    <row r="37127" spans="16:17">
      <c r="P37127" s="63"/>
      <c r="Q37127" s="63"/>
    </row>
    <row r="37128" spans="16:17">
      <c r="P37128" s="63"/>
      <c r="Q37128" s="63"/>
    </row>
    <row r="37129" spans="16:17">
      <c r="P37129" s="63"/>
      <c r="Q37129" s="63"/>
    </row>
    <row r="37130" spans="16:17">
      <c r="P37130" s="63"/>
      <c r="Q37130" s="63"/>
    </row>
    <row r="37131" spans="16:17">
      <c r="P37131" s="63"/>
      <c r="Q37131" s="63"/>
    </row>
    <row r="37132" spans="16:17">
      <c r="P37132" s="63"/>
      <c r="Q37132" s="63"/>
    </row>
    <row r="37133" spans="16:17">
      <c r="P37133" s="63"/>
      <c r="Q37133" s="63"/>
    </row>
    <row r="37134" spans="16:17">
      <c r="P37134" s="63"/>
      <c r="Q37134" s="63"/>
    </row>
    <row r="37135" spans="16:17">
      <c r="P37135" s="63"/>
      <c r="Q37135" s="63"/>
    </row>
    <row r="37136" spans="16:17">
      <c r="P37136" s="63"/>
      <c r="Q37136" s="63"/>
    </row>
    <row r="37137" spans="16:17">
      <c r="P37137" s="63"/>
      <c r="Q37137" s="63"/>
    </row>
    <row r="37138" spans="16:17">
      <c r="P37138" s="63"/>
      <c r="Q37138" s="63"/>
    </row>
    <row r="37139" spans="16:17">
      <c r="P37139" s="63"/>
      <c r="Q37139" s="63"/>
    </row>
    <row r="37140" spans="16:17">
      <c r="P37140" s="63"/>
      <c r="Q37140" s="63"/>
    </row>
    <row r="37141" spans="16:17">
      <c r="P37141" s="63"/>
      <c r="Q37141" s="63"/>
    </row>
    <row r="37142" spans="16:17">
      <c r="P37142" s="63"/>
      <c r="Q37142" s="63"/>
    </row>
    <row r="37143" spans="16:17">
      <c r="P37143" s="63"/>
      <c r="Q37143" s="63"/>
    </row>
    <row r="37144" spans="16:17">
      <c r="P37144" s="63"/>
      <c r="Q37144" s="63"/>
    </row>
    <row r="37145" spans="16:17">
      <c r="P37145" s="63"/>
      <c r="Q37145" s="63"/>
    </row>
    <row r="37146" spans="16:17">
      <c r="P37146" s="63"/>
      <c r="Q37146" s="63"/>
    </row>
    <row r="37147" spans="16:17">
      <c r="P37147" s="63"/>
      <c r="Q37147" s="63"/>
    </row>
    <row r="37148" spans="16:17">
      <c r="P37148" s="63"/>
      <c r="Q37148" s="63"/>
    </row>
    <row r="37149" spans="16:17">
      <c r="P37149" s="63"/>
      <c r="Q37149" s="63"/>
    </row>
    <row r="37150" spans="16:17">
      <c r="P37150" s="63"/>
      <c r="Q37150" s="63"/>
    </row>
    <row r="37151" spans="16:17">
      <c r="P37151" s="63"/>
      <c r="Q37151" s="63"/>
    </row>
    <row r="37152" spans="16:17">
      <c r="P37152" s="63"/>
      <c r="Q37152" s="63"/>
    </row>
    <row r="37153" spans="16:17">
      <c r="P37153" s="63"/>
      <c r="Q37153" s="63"/>
    </row>
    <row r="37154" spans="16:17">
      <c r="P37154" s="63"/>
      <c r="Q37154" s="63"/>
    </row>
    <row r="37155" spans="16:17">
      <c r="P37155" s="63"/>
      <c r="Q37155" s="63"/>
    </row>
    <row r="37156" spans="16:17">
      <c r="P37156" s="63"/>
      <c r="Q37156" s="63"/>
    </row>
    <row r="37157" spans="16:17">
      <c r="P37157" s="63"/>
      <c r="Q37157" s="63"/>
    </row>
    <row r="37158" spans="16:17">
      <c r="P37158" s="63"/>
      <c r="Q37158" s="63"/>
    </row>
    <row r="37159" spans="16:17">
      <c r="P37159" s="63"/>
      <c r="Q37159" s="63"/>
    </row>
    <row r="37160" spans="16:17">
      <c r="P37160" s="63"/>
      <c r="Q37160" s="63"/>
    </row>
    <row r="37161" spans="16:17">
      <c r="P37161" s="63"/>
      <c r="Q37161" s="63"/>
    </row>
    <row r="37162" spans="16:17">
      <c r="P37162" s="63"/>
      <c r="Q37162" s="63"/>
    </row>
    <row r="37163" spans="16:17">
      <c r="P37163" s="63"/>
      <c r="Q37163" s="63"/>
    </row>
    <row r="37164" spans="16:17">
      <c r="P37164" s="63"/>
      <c r="Q37164" s="63"/>
    </row>
    <row r="37165" spans="16:17">
      <c r="P37165" s="63"/>
      <c r="Q37165" s="63"/>
    </row>
    <row r="37166" spans="16:17">
      <c r="P37166" s="63"/>
      <c r="Q37166" s="63"/>
    </row>
    <row r="37167" spans="16:17">
      <c r="P37167" s="63"/>
      <c r="Q37167" s="63"/>
    </row>
    <row r="37168" spans="16:17">
      <c r="P37168" s="63"/>
      <c r="Q37168" s="63"/>
    </row>
    <row r="37169" spans="16:17">
      <c r="P37169" s="63"/>
      <c r="Q37169" s="63"/>
    </row>
    <row r="37170" spans="16:17">
      <c r="P37170" s="63"/>
      <c r="Q37170" s="63"/>
    </row>
    <row r="37171" spans="16:17">
      <c r="P37171" s="63"/>
      <c r="Q37171" s="63"/>
    </row>
    <row r="37172" spans="16:17">
      <c r="P37172" s="63"/>
      <c r="Q37172" s="63"/>
    </row>
    <row r="37173" spans="16:17">
      <c r="P37173" s="63"/>
      <c r="Q37173" s="63"/>
    </row>
    <row r="37174" spans="16:17">
      <c r="P37174" s="63"/>
      <c r="Q37174" s="63"/>
    </row>
    <row r="37175" spans="16:17">
      <c r="P37175" s="63"/>
      <c r="Q37175" s="63"/>
    </row>
    <row r="37176" spans="16:17">
      <c r="P37176" s="63"/>
      <c r="Q37176" s="63"/>
    </row>
    <row r="37177" spans="16:17">
      <c r="P37177" s="63"/>
      <c r="Q37177" s="63"/>
    </row>
    <row r="37178" spans="16:17">
      <c r="P37178" s="63"/>
      <c r="Q37178" s="63"/>
    </row>
    <row r="37179" spans="16:17">
      <c r="P37179" s="63"/>
      <c r="Q37179" s="63"/>
    </row>
    <row r="37180" spans="16:17">
      <c r="P37180" s="63"/>
      <c r="Q37180" s="63"/>
    </row>
    <row r="37181" spans="16:17">
      <c r="P37181" s="63"/>
      <c r="Q37181" s="63"/>
    </row>
    <row r="37182" spans="16:17">
      <c r="P37182" s="63"/>
      <c r="Q37182" s="63"/>
    </row>
    <row r="37183" spans="16:17">
      <c r="P37183" s="63"/>
      <c r="Q37183" s="63"/>
    </row>
    <row r="37184" spans="16:17">
      <c r="P37184" s="63"/>
      <c r="Q37184" s="63"/>
    </row>
    <row r="37185" spans="16:17">
      <c r="P37185" s="63"/>
      <c r="Q37185" s="63"/>
    </row>
    <row r="37186" spans="16:17">
      <c r="P37186" s="63"/>
      <c r="Q37186" s="63"/>
    </row>
    <row r="37187" spans="16:17">
      <c r="P37187" s="63"/>
      <c r="Q37187" s="63"/>
    </row>
    <row r="37188" spans="16:17">
      <c r="P37188" s="63"/>
      <c r="Q37188" s="63"/>
    </row>
    <row r="37189" spans="16:17">
      <c r="P37189" s="63"/>
      <c r="Q37189" s="63"/>
    </row>
    <row r="37190" spans="16:17">
      <c r="P37190" s="63"/>
      <c r="Q37190" s="63"/>
    </row>
    <row r="37191" spans="16:17">
      <c r="P37191" s="63"/>
      <c r="Q37191" s="63"/>
    </row>
    <row r="37192" spans="16:17">
      <c r="P37192" s="63"/>
      <c r="Q37192" s="63"/>
    </row>
    <row r="37193" spans="16:17">
      <c r="P37193" s="63"/>
      <c r="Q37193" s="63"/>
    </row>
    <row r="37194" spans="16:17">
      <c r="P37194" s="63"/>
      <c r="Q37194" s="63"/>
    </row>
    <row r="37195" spans="16:17">
      <c r="P37195" s="63"/>
      <c r="Q37195" s="63"/>
    </row>
    <row r="37196" spans="16:17">
      <c r="P37196" s="63"/>
      <c r="Q37196" s="63"/>
    </row>
    <row r="37197" spans="16:17">
      <c r="P37197" s="63"/>
      <c r="Q37197" s="63"/>
    </row>
    <row r="37198" spans="16:17">
      <c r="P37198" s="63"/>
      <c r="Q37198" s="63"/>
    </row>
    <row r="37199" spans="16:17">
      <c r="P37199" s="63"/>
      <c r="Q37199" s="63"/>
    </row>
    <row r="37200" spans="16:17">
      <c r="P37200" s="63"/>
      <c r="Q37200" s="63"/>
    </row>
    <row r="37201" spans="16:17">
      <c r="P37201" s="63"/>
      <c r="Q37201" s="63"/>
    </row>
    <row r="37202" spans="16:17">
      <c r="P37202" s="63"/>
      <c r="Q37202" s="63"/>
    </row>
    <row r="37203" spans="16:17">
      <c r="P37203" s="63"/>
      <c r="Q37203" s="63"/>
    </row>
    <row r="37204" spans="16:17">
      <c r="P37204" s="63"/>
      <c r="Q37204" s="63"/>
    </row>
    <row r="37205" spans="16:17">
      <c r="P37205" s="63"/>
      <c r="Q37205" s="63"/>
    </row>
    <row r="37206" spans="16:17">
      <c r="P37206" s="63"/>
      <c r="Q37206" s="63"/>
    </row>
    <row r="37207" spans="16:17">
      <c r="P37207" s="63"/>
      <c r="Q37207" s="63"/>
    </row>
    <row r="37208" spans="16:17">
      <c r="P37208" s="63"/>
      <c r="Q37208" s="63"/>
    </row>
    <row r="37209" spans="16:17">
      <c r="P37209" s="63"/>
      <c r="Q37209" s="63"/>
    </row>
    <row r="37210" spans="16:17">
      <c r="P37210" s="63"/>
      <c r="Q37210" s="63"/>
    </row>
    <row r="37211" spans="16:17">
      <c r="P37211" s="63"/>
      <c r="Q37211" s="63"/>
    </row>
    <row r="37212" spans="16:17">
      <c r="P37212" s="63"/>
      <c r="Q37212" s="63"/>
    </row>
    <row r="37213" spans="16:17">
      <c r="P37213" s="63"/>
      <c r="Q37213" s="63"/>
    </row>
    <row r="37214" spans="16:17">
      <c r="P37214" s="63"/>
      <c r="Q37214" s="63"/>
    </row>
    <row r="37215" spans="16:17">
      <c r="P37215" s="63"/>
      <c r="Q37215" s="63"/>
    </row>
    <row r="37216" spans="16:17">
      <c r="P37216" s="63"/>
      <c r="Q37216" s="63"/>
    </row>
    <row r="37217" spans="16:17">
      <c r="P37217" s="63"/>
      <c r="Q37217" s="63"/>
    </row>
    <row r="37218" spans="16:17">
      <c r="P37218" s="63"/>
      <c r="Q37218" s="63"/>
    </row>
    <row r="37219" spans="16:17">
      <c r="P37219" s="63"/>
      <c r="Q37219" s="63"/>
    </row>
    <row r="37220" spans="16:17">
      <c r="P37220" s="63"/>
      <c r="Q37220" s="63"/>
    </row>
    <row r="37221" spans="16:17">
      <c r="P37221" s="63"/>
      <c r="Q37221" s="63"/>
    </row>
    <row r="37222" spans="16:17">
      <c r="P37222" s="63"/>
      <c r="Q37222" s="63"/>
    </row>
    <row r="37223" spans="16:17">
      <c r="P37223" s="63"/>
      <c r="Q37223" s="63"/>
    </row>
    <row r="37224" spans="16:17">
      <c r="P37224" s="63"/>
      <c r="Q37224" s="63"/>
    </row>
    <row r="37225" spans="16:17">
      <c r="P37225" s="63"/>
      <c r="Q37225" s="63"/>
    </row>
    <row r="37226" spans="16:17">
      <c r="P37226" s="63"/>
      <c r="Q37226" s="63"/>
    </row>
    <row r="37227" spans="16:17">
      <c r="P37227" s="63"/>
      <c r="Q37227" s="63"/>
    </row>
    <row r="37228" spans="16:17">
      <c r="P37228" s="63"/>
      <c r="Q37228" s="63"/>
    </row>
    <row r="37229" spans="16:17">
      <c r="P37229" s="63"/>
      <c r="Q37229" s="63"/>
    </row>
    <row r="37230" spans="16:17">
      <c r="P37230" s="63"/>
      <c r="Q37230" s="63"/>
    </row>
    <row r="37231" spans="16:17">
      <c r="P37231" s="63"/>
      <c r="Q37231" s="63"/>
    </row>
    <row r="37232" spans="16:17">
      <c r="P37232" s="63"/>
      <c r="Q37232" s="63"/>
    </row>
    <row r="37233" spans="16:17">
      <c r="P37233" s="63"/>
      <c r="Q37233" s="63"/>
    </row>
    <row r="37234" spans="16:17">
      <c r="P37234" s="63"/>
      <c r="Q37234" s="63"/>
    </row>
    <row r="37235" spans="16:17">
      <c r="P37235" s="63"/>
      <c r="Q37235" s="63"/>
    </row>
    <row r="37236" spans="16:17">
      <c r="P37236" s="63"/>
      <c r="Q37236" s="63"/>
    </row>
    <row r="37237" spans="16:17">
      <c r="P37237" s="63"/>
      <c r="Q37237" s="63"/>
    </row>
    <row r="37238" spans="16:17">
      <c r="P37238" s="63"/>
      <c r="Q37238" s="63"/>
    </row>
    <row r="37239" spans="16:17">
      <c r="P37239" s="63"/>
      <c r="Q37239" s="63"/>
    </row>
    <row r="37240" spans="16:17">
      <c r="P37240" s="63"/>
      <c r="Q37240" s="63"/>
    </row>
    <row r="37241" spans="16:17">
      <c r="P37241" s="63"/>
      <c r="Q37241" s="63"/>
    </row>
    <row r="37242" spans="16:17">
      <c r="P37242" s="63"/>
      <c r="Q37242" s="63"/>
    </row>
    <row r="37243" spans="16:17">
      <c r="P37243" s="63"/>
      <c r="Q37243" s="63"/>
    </row>
    <row r="37244" spans="16:17">
      <c r="P37244" s="63"/>
      <c r="Q37244" s="63"/>
    </row>
    <row r="37245" spans="16:17">
      <c r="P37245" s="63"/>
      <c r="Q37245" s="63"/>
    </row>
    <row r="37246" spans="16:17">
      <c r="P37246" s="63"/>
      <c r="Q37246" s="63"/>
    </row>
    <row r="37247" spans="16:17">
      <c r="P37247" s="63"/>
      <c r="Q37247" s="63"/>
    </row>
    <row r="37248" spans="16:17">
      <c r="P37248" s="63"/>
      <c r="Q37248" s="63"/>
    </row>
    <row r="37249" spans="16:17">
      <c r="P37249" s="63"/>
      <c r="Q37249" s="63"/>
    </row>
    <row r="37250" spans="16:17">
      <c r="P37250" s="63"/>
      <c r="Q37250" s="63"/>
    </row>
    <row r="37251" spans="16:17">
      <c r="P37251" s="63"/>
      <c r="Q37251" s="63"/>
    </row>
    <row r="37252" spans="16:17">
      <c r="P37252" s="63"/>
      <c r="Q37252" s="63"/>
    </row>
    <row r="37253" spans="16:17">
      <c r="P37253" s="63"/>
      <c r="Q37253" s="63"/>
    </row>
    <row r="37254" spans="16:17">
      <c r="P37254" s="63"/>
      <c r="Q37254" s="63"/>
    </row>
    <row r="37255" spans="16:17">
      <c r="P37255" s="63"/>
      <c r="Q37255" s="63"/>
    </row>
    <row r="37256" spans="16:17">
      <c r="P37256" s="63"/>
      <c r="Q37256" s="63"/>
    </row>
    <row r="37257" spans="16:17">
      <c r="P37257" s="63"/>
      <c r="Q37257" s="63"/>
    </row>
    <row r="37258" spans="16:17">
      <c r="P37258" s="63"/>
      <c r="Q37258" s="63"/>
    </row>
    <row r="37259" spans="16:17">
      <c r="P37259" s="63"/>
      <c r="Q37259" s="63"/>
    </row>
    <row r="37260" spans="16:17">
      <c r="P37260" s="63"/>
      <c r="Q37260" s="63"/>
    </row>
    <row r="37261" spans="16:17">
      <c r="P37261" s="63"/>
      <c r="Q37261" s="63"/>
    </row>
    <row r="37262" spans="16:17">
      <c r="P37262" s="63"/>
      <c r="Q37262" s="63"/>
    </row>
    <row r="37263" spans="16:17">
      <c r="P37263" s="63"/>
      <c r="Q37263" s="63"/>
    </row>
    <row r="37264" spans="16:17">
      <c r="P37264" s="63"/>
      <c r="Q37264" s="63"/>
    </row>
    <row r="37265" spans="16:17">
      <c r="P37265" s="63"/>
      <c r="Q37265" s="63"/>
    </row>
    <row r="37266" spans="16:17">
      <c r="P37266" s="63"/>
      <c r="Q37266" s="63"/>
    </row>
    <row r="37267" spans="16:17">
      <c r="P37267" s="63"/>
      <c r="Q37267" s="63"/>
    </row>
    <row r="37268" spans="16:17">
      <c r="P37268" s="63"/>
      <c r="Q37268" s="63"/>
    </row>
    <row r="37269" spans="16:17">
      <c r="P37269" s="63"/>
      <c r="Q37269" s="63"/>
    </row>
    <row r="37270" spans="16:17">
      <c r="P37270" s="63"/>
      <c r="Q37270" s="63"/>
    </row>
    <row r="37271" spans="16:17">
      <c r="P37271" s="63"/>
      <c r="Q37271" s="63"/>
    </row>
    <row r="37272" spans="16:17">
      <c r="P37272" s="63"/>
      <c r="Q37272" s="63"/>
    </row>
    <row r="37273" spans="16:17">
      <c r="P37273" s="63"/>
      <c r="Q37273" s="63"/>
    </row>
    <row r="37274" spans="16:17">
      <c r="P37274" s="63"/>
      <c r="Q37274" s="63"/>
    </row>
    <row r="37275" spans="16:17">
      <c r="P37275" s="63"/>
      <c r="Q37275" s="63"/>
    </row>
    <row r="37276" spans="16:17">
      <c r="P37276" s="63"/>
      <c r="Q37276" s="63"/>
    </row>
    <row r="37277" spans="16:17">
      <c r="P37277" s="63"/>
      <c r="Q37277" s="63"/>
    </row>
    <row r="37278" spans="16:17">
      <c r="P37278" s="63"/>
      <c r="Q37278" s="63"/>
    </row>
    <row r="37279" spans="16:17">
      <c r="P37279" s="63"/>
      <c r="Q37279" s="63"/>
    </row>
    <row r="37280" spans="16:17">
      <c r="P37280" s="63"/>
      <c r="Q37280" s="63"/>
    </row>
    <row r="37281" spans="16:17">
      <c r="P37281" s="63"/>
      <c r="Q37281" s="63"/>
    </row>
    <row r="37282" spans="16:17">
      <c r="P37282" s="63"/>
      <c r="Q37282" s="63"/>
    </row>
    <row r="37283" spans="16:17">
      <c r="P37283" s="63"/>
      <c r="Q37283" s="63"/>
    </row>
    <row r="37284" spans="16:17">
      <c r="P37284" s="63"/>
      <c r="Q37284" s="63"/>
    </row>
    <row r="37285" spans="16:17">
      <c r="P37285" s="63"/>
      <c r="Q37285" s="63"/>
    </row>
    <row r="37286" spans="16:17">
      <c r="P37286" s="63"/>
      <c r="Q37286" s="63"/>
    </row>
    <row r="37287" spans="16:17">
      <c r="P37287" s="63"/>
      <c r="Q37287" s="63"/>
    </row>
    <row r="37288" spans="16:17">
      <c r="P37288" s="63"/>
      <c r="Q37288" s="63"/>
    </row>
    <row r="37289" spans="16:17">
      <c r="P37289" s="63"/>
      <c r="Q37289" s="63"/>
    </row>
    <row r="37290" spans="16:17">
      <c r="P37290" s="63"/>
      <c r="Q37290" s="63"/>
    </row>
    <row r="37291" spans="16:17">
      <c r="P37291" s="63"/>
      <c r="Q37291" s="63"/>
    </row>
    <row r="37292" spans="16:17">
      <c r="P37292" s="63"/>
      <c r="Q37292" s="63"/>
    </row>
    <row r="37293" spans="16:17">
      <c r="P37293" s="63"/>
      <c r="Q37293" s="63"/>
    </row>
    <row r="37294" spans="16:17">
      <c r="P37294" s="63"/>
      <c r="Q37294" s="63"/>
    </row>
    <row r="37295" spans="16:17">
      <c r="P37295" s="63"/>
      <c r="Q37295" s="63"/>
    </row>
    <row r="37296" spans="16:17">
      <c r="P37296" s="63"/>
      <c r="Q37296" s="63"/>
    </row>
    <row r="37297" spans="16:17">
      <c r="P37297" s="63"/>
      <c r="Q37297" s="63"/>
    </row>
    <row r="37298" spans="16:17">
      <c r="P37298" s="63"/>
      <c r="Q37298" s="63"/>
    </row>
    <row r="37299" spans="16:17">
      <c r="P37299" s="63"/>
      <c r="Q37299" s="63"/>
    </row>
    <row r="37300" spans="16:17">
      <c r="P37300" s="63"/>
      <c r="Q37300" s="63"/>
    </row>
    <row r="37301" spans="16:17">
      <c r="P37301" s="63"/>
      <c r="Q37301" s="63"/>
    </row>
    <row r="37302" spans="16:17">
      <c r="P37302" s="63"/>
      <c r="Q37302" s="63"/>
    </row>
    <row r="37303" spans="16:17">
      <c r="P37303" s="63"/>
      <c r="Q37303" s="63"/>
    </row>
    <row r="37304" spans="16:17">
      <c r="P37304" s="63"/>
      <c r="Q37304" s="63"/>
    </row>
    <row r="37305" spans="16:17">
      <c r="P37305" s="63"/>
      <c r="Q37305" s="63"/>
    </row>
    <row r="37306" spans="16:17">
      <c r="P37306" s="63"/>
      <c r="Q37306" s="63"/>
    </row>
    <row r="37307" spans="16:17">
      <c r="P37307" s="63"/>
      <c r="Q37307" s="63"/>
    </row>
    <row r="37308" spans="16:17">
      <c r="P37308" s="63"/>
      <c r="Q37308" s="63"/>
    </row>
    <row r="37309" spans="16:17">
      <c r="P37309" s="63"/>
      <c r="Q37309" s="63"/>
    </row>
    <row r="37310" spans="16:17">
      <c r="P37310" s="63"/>
      <c r="Q37310" s="63"/>
    </row>
    <row r="37311" spans="16:17">
      <c r="P37311" s="63"/>
      <c r="Q37311" s="63"/>
    </row>
    <row r="37312" spans="16:17">
      <c r="P37312" s="63"/>
      <c r="Q37312" s="63"/>
    </row>
    <row r="37313" spans="16:17">
      <c r="P37313" s="63"/>
      <c r="Q37313" s="63"/>
    </row>
    <row r="37314" spans="16:17">
      <c r="P37314" s="63"/>
      <c r="Q37314" s="63"/>
    </row>
    <row r="37315" spans="16:17">
      <c r="P37315" s="63"/>
      <c r="Q37315" s="63"/>
    </row>
    <row r="37316" spans="16:17">
      <c r="P37316" s="63"/>
      <c r="Q37316" s="63"/>
    </row>
    <row r="37317" spans="16:17">
      <c r="P37317" s="63"/>
      <c r="Q37317" s="63"/>
    </row>
    <row r="37318" spans="16:17">
      <c r="P37318" s="63"/>
      <c r="Q37318" s="63"/>
    </row>
    <row r="37319" spans="16:17">
      <c r="P37319" s="63"/>
      <c r="Q37319" s="63"/>
    </row>
    <row r="37320" spans="16:17">
      <c r="P37320" s="63"/>
      <c r="Q37320" s="63"/>
    </row>
    <row r="37321" spans="16:17">
      <c r="P37321" s="63"/>
      <c r="Q37321" s="63"/>
    </row>
    <row r="37322" spans="16:17">
      <c r="P37322" s="63"/>
      <c r="Q37322" s="63"/>
    </row>
    <row r="37323" spans="16:17">
      <c r="P37323" s="63"/>
      <c r="Q37323" s="63"/>
    </row>
    <row r="37324" spans="16:17">
      <c r="P37324" s="63"/>
      <c r="Q37324" s="63"/>
    </row>
    <row r="37325" spans="16:17">
      <c r="P37325" s="63"/>
      <c r="Q37325" s="63"/>
    </row>
    <row r="37326" spans="16:17">
      <c r="P37326" s="63"/>
      <c r="Q37326" s="63"/>
    </row>
    <row r="37327" spans="16:17">
      <c r="P37327" s="63"/>
      <c r="Q37327" s="63"/>
    </row>
    <row r="37328" spans="16:17">
      <c r="P37328" s="63"/>
      <c r="Q37328" s="63"/>
    </row>
    <row r="37329" spans="16:17">
      <c r="P37329" s="63"/>
      <c r="Q37329" s="63"/>
    </row>
    <row r="37330" spans="16:17">
      <c r="P37330" s="63"/>
      <c r="Q37330" s="63"/>
    </row>
    <row r="37331" spans="16:17">
      <c r="P37331" s="63"/>
      <c r="Q37331" s="63"/>
    </row>
    <row r="37332" spans="16:17">
      <c r="P37332" s="63"/>
      <c r="Q37332" s="63"/>
    </row>
    <row r="37333" spans="16:17">
      <c r="P37333" s="63"/>
      <c r="Q37333" s="63"/>
    </row>
    <row r="37334" spans="16:17">
      <c r="P37334" s="63"/>
      <c r="Q37334" s="63"/>
    </row>
    <row r="37335" spans="16:17">
      <c r="P37335" s="63"/>
      <c r="Q37335" s="63"/>
    </row>
    <row r="37336" spans="16:17">
      <c r="P37336" s="63"/>
      <c r="Q37336" s="63"/>
    </row>
    <row r="37337" spans="16:17">
      <c r="P37337" s="63"/>
      <c r="Q37337" s="63"/>
    </row>
    <row r="37338" spans="16:17">
      <c r="P37338" s="63"/>
      <c r="Q37338" s="63"/>
    </row>
    <row r="37339" spans="16:17">
      <c r="P37339" s="63"/>
      <c r="Q37339" s="63"/>
    </row>
    <row r="37340" spans="16:17">
      <c r="P37340" s="63"/>
      <c r="Q37340" s="63"/>
    </row>
    <row r="37341" spans="16:17">
      <c r="P37341" s="63"/>
      <c r="Q37341" s="63"/>
    </row>
    <row r="37342" spans="16:17">
      <c r="P37342" s="63"/>
      <c r="Q37342" s="63"/>
    </row>
    <row r="37343" spans="16:17">
      <c r="P37343" s="63"/>
      <c r="Q37343" s="63"/>
    </row>
    <row r="37344" spans="16:17">
      <c r="P37344" s="63"/>
      <c r="Q37344" s="63"/>
    </row>
    <row r="37345" spans="16:17">
      <c r="P37345" s="63"/>
      <c r="Q37345" s="63"/>
    </row>
    <row r="37346" spans="16:17">
      <c r="P37346" s="63"/>
      <c r="Q37346" s="63"/>
    </row>
    <row r="37347" spans="16:17">
      <c r="P37347" s="63"/>
      <c r="Q37347" s="63"/>
    </row>
    <row r="37348" spans="16:17">
      <c r="P37348" s="63"/>
      <c r="Q37348" s="63"/>
    </row>
    <row r="37349" spans="16:17">
      <c r="P37349" s="63"/>
      <c r="Q37349" s="63"/>
    </row>
    <row r="37350" spans="16:17">
      <c r="P37350" s="63"/>
      <c r="Q37350" s="63"/>
    </row>
    <row r="37351" spans="16:17">
      <c r="P37351" s="63"/>
      <c r="Q37351" s="63"/>
    </row>
    <row r="37352" spans="16:17">
      <c r="P37352" s="63"/>
      <c r="Q37352" s="63"/>
    </row>
    <row r="37353" spans="16:17">
      <c r="P37353" s="63"/>
      <c r="Q37353" s="63"/>
    </row>
    <row r="37354" spans="16:17">
      <c r="P37354" s="63"/>
      <c r="Q37354" s="63"/>
    </row>
    <row r="37355" spans="16:17">
      <c r="P37355" s="63"/>
      <c r="Q37355" s="63"/>
    </row>
    <row r="37356" spans="16:17">
      <c r="P37356" s="63"/>
      <c r="Q37356" s="63"/>
    </row>
    <row r="37357" spans="16:17">
      <c r="P37357" s="63"/>
      <c r="Q37357" s="63"/>
    </row>
    <row r="37358" spans="16:17">
      <c r="P37358" s="63"/>
      <c r="Q37358" s="63"/>
    </row>
    <row r="37359" spans="16:17">
      <c r="P37359" s="63"/>
      <c r="Q37359" s="63"/>
    </row>
    <row r="37360" spans="16:17">
      <c r="P37360" s="63"/>
      <c r="Q37360" s="63"/>
    </row>
    <row r="37361" spans="16:17">
      <c r="P37361" s="63"/>
      <c r="Q37361" s="63"/>
    </row>
    <row r="37362" spans="16:17">
      <c r="P37362" s="63"/>
      <c r="Q37362" s="63"/>
    </row>
    <row r="37363" spans="16:17">
      <c r="P37363" s="63"/>
      <c r="Q37363" s="63"/>
    </row>
    <row r="37364" spans="16:17">
      <c r="P37364" s="63"/>
      <c r="Q37364" s="63"/>
    </row>
    <row r="37365" spans="16:17">
      <c r="P37365" s="63"/>
      <c r="Q37365" s="63"/>
    </row>
    <row r="37366" spans="16:17">
      <c r="P37366" s="63"/>
      <c r="Q37366" s="63"/>
    </row>
    <row r="37367" spans="16:17">
      <c r="P37367" s="63"/>
      <c r="Q37367" s="63"/>
    </row>
    <row r="37368" spans="16:17">
      <c r="P37368" s="63"/>
      <c r="Q37368" s="63"/>
    </row>
    <row r="37369" spans="16:17">
      <c r="P37369" s="63"/>
      <c r="Q37369" s="63"/>
    </row>
    <row r="37370" spans="16:17">
      <c r="P37370" s="63"/>
      <c r="Q37370" s="63"/>
    </row>
    <row r="37371" spans="16:17">
      <c r="P37371" s="63"/>
      <c r="Q37371" s="63"/>
    </row>
    <row r="37372" spans="16:17">
      <c r="P37372" s="63"/>
      <c r="Q37372" s="63"/>
    </row>
    <row r="37373" spans="16:17">
      <c r="P37373" s="63"/>
      <c r="Q37373" s="63"/>
    </row>
    <row r="37374" spans="16:17">
      <c r="P37374" s="63"/>
      <c r="Q37374" s="63"/>
    </row>
    <row r="37375" spans="16:17">
      <c r="P37375" s="63"/>
      <c r="Q37375" s="63"/>
    </row>
    <row r="37376" spans="16:17">
      <c r="P37376" s="63"/>
      <c r="Q37376" s="63"/>
    </row>
    <row r="37377" spans="16:17">
      <c r="P37377" s="63"/>
      <c r="Q37377" s="63"/>
    </row>
    <row r="37378" spans="16:17">
      <c r="P37378" s="63"/>
      <c r="Q37378" s="63"/>
    </row>
    <row r="37379" spans="16:17">
      <c r="P37379" s="63"/>
      <c r="Q37379" s="63"/>
    </row>
    <row r="37380" spans="16:17">
      <c r="P37380" s="63"/>
      <c r="Q37380" s="63"/>
    </row>
    <row r="37381" spans="16:17">
      <c r="P37381" s="63"/>
      <c r="Q37381" s="63"/>
    </row>
    <row r="37382" spans="16:17">
      <c r="P37382" s="63"/>
      <c r="Q37382" s="63"/>
    </row>
    <row r="37383" spans="16:17">
      <c r="P37383" s="63"/>
      <c r="Q37383" s="63"/>
    </row>
    <row r="37384" spans="16:17">
      <c r="P37384" s="63"/>
      <c r="Q37384" s="63"/>
    </row>
    <row r="37385" spans="16:17">
      <c r="P37385" s="63"/>
      <c r="Q37385" s="63"/>
    </row>
    <row r="37386" spans="16:17">
      <c r="P37386" s="63"/>
      <c r="Q37386" s="63"/>
    </row>
    <row r="37387" spans="16:17">
      <c r="P37387" s="63"/>
      <c r="Q37387" s="63"/>
    </row>
    <row r="37388" spans="16:17">
      <c r="P37388" s="63"/>
      <c r="Q37388" s="63"/>
    </row>
    <row r="37389" spans="16:17">
      <c r="P37389" s="63"/>
      <c r="Q37389" s="63"/>
    </row>
    <row r="37390" spans="16:17">
      <c r="P37390" s="63"/>
      <c r="Q37390" s="63"/>
    </row>
    <row r="37391" spans="16:17">
      <c r="P37391" s="63"/>
      <c r="Q37391" s="63"/>
    </row>
    <row r="37392" spans="16:17">
      <c r="P37392" s="63"/>
      <c r="Q37392" s="63"/>
    </row>
    <row r="37393" spans="16:17">
      <c r="P37393" s="63"/>
      <c r="Q37393" s="63"/>
    </row>
    <row r="37394" spans="16:17">
      <c r="P37394" s="63"/>
      <c r="Q37394" s="63"/>
    </row>
    <row r="37395" spans="16:17">
      <c r="P37395" s="63"/>
      <c r="Q37395" s="63"/>
    </row>
    <row r="37396" spans="16:17">
      <c r="P37396" s="63"/>
      <c r="Q37396" s="63"/>
    </row>
    <row r="37397" spans="16:17">
      <c r="P37397" s="63"/>
      <c r="Q37397" s="63"/>
    </row>
    <row r="37398" spans="16:17">
      <c r="P37398" s="63"/>
      <c r="Q37398" s="63"/>
    </row>
    <row r="37399" spans="16:17">
      <c r="P37399" s="63"/>
      <c r="Q37399" s="63"/>
    </row>
    <row r="37400" spans="16:17">
      <c r="P37400" s="63"/>
      <c r="Q37400" s="63"/>
    </row>
    <row r="37401" spans="16:17">
      <c r="P37401" s="63"/>
      <c r="Q37401" s="63"/>
    </row>
    <row r="37402" spans="16:17">
      <c r="P37402" s="63"/>
      <c r="Q37402" s="63"/>
    </row>
    <row r="37403" spans="16:17">
      <c r="P37403" s="63"/>
      <c r="Q37403" s="63"/>
    </row>
    <row r="37404" spans="16:17">
      <c r="P37404" s="63"/>
      <c r="Q37404" s="63"/>
    </row>
    <row r="37405" spans="16:17">
      <c r="P37405" s="63"/>
      <c r="Q37405" s="63"/>
    </row>
    <row r="37406" spans="16:17">
      <c r="P37406" s="63"/>
      <c r="Q37406" s="63"/>
    </row>
    <row r="37407" spans="16:17">
      <c r="P37407" s="63"/>
      <c r="Q37407" s="63"/>
    </row>
    <row r="37408" spans="16:17">
      <c r="P37408" s="63"/>
      <c r="Q37408" s="63"/>
    </row>
    <row r="37409" spans="16:17">
      <c r="P37409" s="63"/>
      <c r="Q37409" s="63"/>
    </row>
    <row r="37410" spans="16:17">
      <c r="P37410" s="63"/>
      <c r="Q37410" s="63"/>
    </row>
    <row r="37411" spans="16:17">
      <c r="P37411" s="63"/>
      <c r="Q37411" s="63"/>
    </row>
    <row r="37412" spans="16:17">
      <c r="P37412" s="63"/>
      <c r="Q37412" s="63"/>
    </row>
    <row r="37413" spans="16:17">
      <c r="P37413" s="63"/>
      <c r="Q37413" s="63"/>
    </row>
    <row r="37414" spans="16:17">
      <c r="P37414" s="63"/>
      <c r="Q37414" s="63"/>
    </row>
    <row r="37415" spans="16:17">
      <c r="P37415" s="63"/>
      <c r="Q37415" s="63"/>
    </row>
    <row r="37416" spans="16:17">
      <c r="P37416" s="63"/>
      <c r="Q37416" s="63"/>
    </row>
    <row r="37417" spans="16:17">
      <c r="P37417" s="63"/>
      <c r="Q37417" s="63"/>
    </row>
    <row r="37418" spans="16:17">
      <c r="P37418" s="63"/>
      <c r="Q37418" s="63"/>
    </row>
    <row r="37419" spans="16:17">
      <c r="P37419" s="63"/>
      <c r="Q37419" s="63"/>
    </row>
    <row r="37420" spans="16:17">
      <c r="P37420" s="63"/>
      <c r="Q37420" s="63"/>
    </row>
    <row r="37421" spans="16:17">
      <c r="P37421" s="63"/>
      <c r="Q37421" s="63"/>
    </row>
    <row r="37422" spans="16:17">
      <c r="P37422" s="63"/>
      <c r="Q37422" s="63"/>
    </row>
    <row r="37423" spans="16:17">
      <c r="P37423" s="63"/>
      <c r="Q37423" s="63"/>
    </row>
    <row r="37424" spans="16:17">
      <c r="P37424" s="63"/>
      <c r="Q37424" s="63"/>
    </row>
    <row r="37425" spans="16:17">
      <c r="P37425" s="63"/>
      <c r="Q37425" s="63"/>
    </row>
    <row r="37426" spans="16:17">
      <c r="P37426" s="63"/>
      <c r="Q37426" s="63"/>
    </row>
    <row r="37427" spans="16:17">
      <c r="P37427" s="63"/>
      <c r="Q37427" s="63"/>
    </row>
    <row r="37428" spans="16:17">
      <c r="P37428" s="63"/>
      <c r="Q37428" s="63"/>
    </row>
    <row r="37429" spans="16:17">
      <c r="P37429" s="63"/>
      <c r="Q37429" s="63"/>
    </row>
    <row r="37430" spans="16:17">
      <c r="P37430" s="63"/>
      <c r="Q37430" s="63"/>
    </row>
    <row r="37431" spans="16:17">
      <c r="P37431" s="63"/>
      <c r="Q37431" s="63"/>
    </row>
    <row r="37432" spans="16:17">
      <c r="P37432" s="63"/>
      <c r="Q37432" s="63"/>
    </row>
    <row r="37433" spans="16:17">
      <c r="P37433" s="63"/>
      <c r="Q37433" s="63"/>
    </row>
    <row r="37434" spans="16:17">
      <c r="P37434" s="63"/>
      <c r="Q37434" s="63"/>
    </row>
    <row r="37435" spans="16:17">
      <c r="P37435" s="63"/>
      <c r="Q37435" s="63"/>
    </row>
    <row r="37436" spans="16:17">
      <c r="P37436" s="63"/>
      <c r="Q37436" s="63"/>
    </row>
    <row r="37437" spans="16:17">
      <c r="P37437" s="63"/>
      <c r="Q37437" s="63"/>
    </row>
    <row r="37438" spans="16:17">
      <c r="P37438" s="63"/>
      <c r="Q37438" s="63"/>
    </row>
    <row r="37439" spans="16:17">
      <c r="P37439" s="63"/>
      <c r="Q37439" s="63"/>
    </row>
    <row r="37440" spans="16:17">
      <c r="P37440" s="63"/>
      <c r="Q37440" s="63"/>
    </row>
    <row r="37441" spans="16:17">
      <c r="P37441" s="63"/>
      <c r="Q37441" s="63"/>
    </row>
    <row r="37442" spans="16:17">
      <c r="P37442" s="63"/>
      <c r="Q37442" s="63"/>
    </row>
    <row r="37443" spans="16:17">
      <c r="P37443" s="63"/>
      <c r="Q37443" s="63"/>
    </row>
    <row r="37444" spans="16:17">
      <c r="P37444" s="63"/>
      <c r="Q37444" s="63"/>
    </row>
    <row r="37445" spans="16:17">
      <c r="P37445" s="63"/>
      <c r="Q37445" s="63"/>
    </row>
    <row r="37446" spans="16:17">
      <c r="P37446" s="63"/>
      <c r="Q37446" s="63"/>
    </row>
    <row r="37447" spans="16:17">
      <c r="P37447" s="63"/>
      <c r="Q37447" s="63"/>
    </row>
    <row r="37448" spans="16:17">
      <c r="P37448" s="63"/>
      <c r="Q37448" s="63"/>
    </row>
    <row r="37449" spans="16:17">
      <c r="P37449" s="63"/>
      <c r="Q37449" s="63"/>
    </row>
    <row r="37450" spans="16:17">
      <c r="P37450" s="63"/>
      <c r="Q37450" s="63"/>
    </row>
    <row r="37451" spans="16:17">
      <c r="P37451" s="63"/>
      <c r="Q37451" s="63"/>
    </row>
    <row r="37452" spans="16:17">
      <c r="P37452" s="63"/>
      <c r="Q37452" s="63"/>
    </row>
    <row r="37453" spans="16:17">
      <c r="P37453" s="63"/>
      <c r="Q37453" s="63"/>
    </row>
    <row r="37454" spans="16:17">
      <c r="P37454" s="63"/>
      <c r="Q37454" s="63"/>
    </row>
    <row r="37455" spans="16:17">
      <c r="P37455" s="63"/>
      <c r="Q37455" s="63"/>
    </row>
    <row r="37456" spans="16:17">
      <c r="P37456" s="63"/>
      <c r="Q37456" s="63"/>
    </row>
    <row r="37457" spans="16:17">
      <c r="P37457" s="63"/>
      <c r="Q37457" s="63"/>
    </row>
    <row r="37458" spans="16:17">
      <c r="P37458" s="63"/>
      <c r="Q37458" s="63"/>
    </row>
    <row r="37459" spans="16:17">
      <c r="P37459" s="63"/>
      <c r="Q37459" s="63"/>
    </row>
    <row r="37460" spans="16:17">
      <c r="P37460" s="63"/>
      <c r="Q37460" s="63"/>
    </row>
    <row r="37461" spans="16:17">
      <c r="P37461" s="63"/>
      <c r="Q37461" s="63"/>
    </row>
    <row r="37462" spans="16:17">
      <c r="P37462" s="63"/>
      <c r="Q37462" s="63"/>
    </row>
    <row r="37463" spans="16:17">
      <c r="P37463" s="63"/>
      <c r="Q37463" s="63"/>
    </row>
    <row r="37464" spans="16:17">
      <c r="P37464" s="63"/>
      <c r="Q37464" s="63"/>
    </row>
    <row r="37465" spans="16:17">
      <c r="P37465" s="63"/>
      <c r="Q37465" s="63"/>
    </row>
    <row r="37466" spans="16:17">
      <c r="P37466" s="63"/>
      <c r="Q37466" s="63"/>
    </row>
    <row r="37467" spans="16:17">
      <c r="P37467" s="63"/>
      <c r="Q37467" s="63"/>
    </row>
    <row r="37468" spans="16:17">
      <c r="P37468" s="63"/>
      <c r="Q37468" s="63"/>
    </row>
    <row r="37469" spans="16:17">
      <c r="P37469" s="63"/>
      <c r="Q37469" s="63"/>
    </row>
    <row r="37470" spans="16:17">
      <c r="P37470" s="63"/>
      <c r="Q37470" s="63"/>
    </row>
    <row r="37471" spans="16:17">
      <c r="P37471" s="63"/>
      <c r="Q37471" s="63"/>
    </row>
    <row r="37472" spans="16:17">
      <c r="P37472" s="63"/>
      <c r="Q37472" s="63"/>
    </row>
    <row r="37473" spans="6:17">
      <c r="P37473" s="63"/>
      <c r="Q37473" s="63"/>
    </row>
    <row r="37474" spans="6:17">
      <c r="P37474" s="63"/>
      <c r="Q37474" s="63"/>
    </row>
    <row r="37475" spans="6:17">
      <c r="P37475" s="63"/>
      <c r="Q37475" s="63"/>
    </row>
    <row r="37476" spans="6:17">
      <c r="P37476" s="63"/>
      <c r="Q37476" s="63"/>
    </row>
    <row r="37477" spans="6:17">
      <c r="P37477" s="63"/>
      <c r="Q37477" s="63"/>
    </row>
    <row r="37478" spans="6:17">
      <c r="F37478" s="55"/>
      <c r="J37478" s="55"/>
      <c r="P37478" s="63"/>
      <c r="Q37478" s="63"/>
    </row>
    <row r="37479" spans="6:17">
      <c r="P37479" s="63"/>
      <c r="Q37479" s="63"/>
    </row>
    <row r="37480" spans="6:17">
      <c r="P37480" s="63"/>
      <c r="Q37480" s="63"/>
    </row>
    <row r="37481" spans="6:17">
      <c r="P37481" s="63"/>
      <c r="Q37481" s="63"/>
    </row>
    <row r="37482" spans="6:17">
      <c r="P37482" s="63"/>
      <c r="Q37482" s="63"/>
    </row>
    <row r="37483" spans="6:17">
      <c r="P37483" s="63"/>
      <c r="Q37483" s="63"/>
    </row>
    <row r="37484" spans="6:17">
      <c r="P37484" s="63"/>
      <c r="Q37484" s="63"/>
    </row>
    <row r="37485" spans="6:17">
      <c r="P37485" s="63"/>
      <c r="Q37485" s="63"/>
    </row>
    <row r="37486" spans="6:17">
      <c r="P37486" s="63"/>
      <c r="Q37486" s="63"/>
    </row>
    <row r="37487" spans="6:17">
      <c r="P37487" s="63"/>
      <c r="Q37487" s="63"/>
    </row>
    <row r="37488" spans="6:17">
      <c r="P37488" s="63"/>
      <c r="Q37488" s="63"/>
    </row>
    <row r="37489" spans="6:17">
      <c r="P37489" s="63"/>
      <c r="Q37489" s="63"/>
    </row>
    <row r="37490" spans="6:17">
      <c r="P37490" s="63"/>
      <c r="Q37490" s="63"/>
    </row>
    <row r="37491" spans="6:17">
      <c r="P37491" s="63"/>
      <c r="Q37491" s="63"/>
    </row>
    <row r="37492" spans="6:17">
      <c r="P37492" s="63"/>
      <c r="Q37492" s="63"/>
    </row>
    <row r="37493" spans="6:17">
      <c r="P37493" s="63"/>
      <c r="Q37493" s="63"/>
    </row>
    <row r="37494" spans="6:17">
      <c r="P37494" s="63"/>
      <c r="Q37494" s="63"/>
    </row>
    <row r="37495" spans="6:17">
      <c r="P37495" s="63"/>
      <c r="Q37495" s="63"/>
    </row>
    <row r="37496" spans="6:17">
      <c r="P37496" s="63"/>
      <c r="Q37496" s="63"/>
    </row>
    <row r="37497" spans="6:17">
      <c r="P37497" s="63"/>
      <c r="Q37497" s="63"/>
    </row>
    <row r="37498" spans="6:17">
      <c r="P37498" s="63"/>
      <c r="Q37498" s="63"/>
    </row>
    <row r="37499" spans="6:17">
      <c r="P37499" s="63"/>
      <c r="Q37499" s="63"/>
    </row>
    <row r="37500" spans="6:17">
      <c r="P37500" s="63"/>
      <c r="Q37500" s="63"/>
    </row>
    <row r="37501" spans="6:17">
      <c r="P37501" s="63"/>
      <c r="Q37501" s="63"/>
    </row>
    <row r="37502" spans="6:17">
      <c r="F37502" s="55"/>
      <c r="J37502" s="55"/>
      <c r="P37502" s="63"/>
      <c r="Q37502" s="63"/>
    </row>
    <row r="37503" spans="6:17">
      <c r="P37503" s="63"/>
      <c r="Q37503" s="63"/>
    </row>
    <row r="37504" spans="6:17">
      <c r="P37504" s="63"/>
      <c r="Q37504" s="63"/>
    </row>
    <row r="37505" spans="16:17">
      <c r="P37505" s="63"/>
      <c r="Q37505" s="63"/>
    </row>
    <row r="37506" spans="16:17">
      <c r="P37506" s="63"/>
      <c r="Q37506" s="63"/>
    </row>
    <row r="37507" spans="16:17">
      <c r="P37507" s="63"/>
      <c r="Q37507" s="63"/>
    </row>
    <row r="37508" spans="16:17">
      <c r="P37508" s="63"/>
      <c r="Q37508" s="63"/>
    </row>
    <row r="37509" spans="16:17">
      <c r="P37509" s="63"/>
      <c r="Q37509" s="63"/>
    </row>
    <row r="37510" spans="16:17">
      <c r="P37510" s="63"/>
      <c r="Q37510" s="63"/>
    </row>
    <row r="37511" spans="16:17">
      <c r="P37511" s="63"/>
      <c r="Q37511" s="63"/>
    </row>
    <row r="37512" spans="16:17">
      <c r="P37512" s="63"/>
      <c r="Q37512" s="63"/>
    </row>
    <row r="37513" spans="16:17">
      <c r="P37513" s="63"/>
      <c r="Q37513" s="63"/>
    </row>
    <row r="37514" spans="16:17">
      <c r="P37514" s="63"/>
      <c r="Q37514" s="63"/>
    </row>
    <row r="37515" spans="16:17">
      <c r="P37515" s="63"/>
      <c r="Q37515" s="63"/>
    </row>
    <row r="37516" spans="16:17">
      <c r="P37516" s="63"/>
      <c r="Q37516" s="63"/>
    </row>
    <row r="37517" spans="16:17">
      <c r="P37517" s="63"/>
      <c r="Q37517" s="63"/>
    </row>
    <row r="37518" spans="16:17">
      <c r="P37518" s="63"/>
      <c r="Q37518" s="63"/>
    </row>
    <row r="37519" spans="16:17">
      <c r="P37519" s="63"/>
      <c r="Q37519" s="63"/>
    </row>
    <row r="37520" spans="16:17">
      <c r="P37520" s="63"/>
      <c r="Q37520" s="63"/>
    </row>
    <row r="37521" spans="16:17">
      <c r="P37521" s="63"/>
      <c r="Q37521" s="63"/>
    </row>
    <row r="37522" spans="16:17">
      <c r="P37522" s="63"/>
      <c r="Q37522" s="63"/>
    </row>
    <row r="37523" spans="16:17">
      <c r="P37523" s="63"/>
      <c r="Q37523" s="63"/>
    </row>
    <row r="37524" spans="16:17">
      <c r="P37524" s="63"/>
      <c r="Q37524" s="63"/>
    </row>
    <row r="37525" spans="16:17">
      <c r="P37525" s="63"/>
      <c r="Q37525" s="63"/>
    </row>
    <row r="37526" spans="16:17">
      <c r="P37526" s="63"/>
      <c r="Q37526" s="63"/>
    </row>
    <row r="37527" spans="16:17">
      <c r="P37527" s="63"/>
      <c r="Q37527" s="63"/>
    </row>
    <row r="37528" spans="16:17">
      <c r="P37528" s="63"/>
      <c r="Q37528" s="63"/>
    </row>
    <row r="37529" spans="16:17">
      <c r="P37529" s="63"/>
      <c r="Q37529" s="63"/>
    </row>
    <row r="37530" spans="16:17">
      <c r="P37530" s="63"/>
      <c r="Q37530" s="63"/>
    </row>
    <row r="37531" spans="16:17">
      <c r="P37531" s="63"/>
      <c r="Q37531" s="63"/>
    </row>
    <row r="37532" spans="16:17">
      <c r="P37532" s="63"/>
      <c r="Q37532" s="63"/>
    </row>
    <row r="37533" spans="16:17">
      <c r="P37533" s="63"/>
      <c r="Q37533" s="63"/>
    </row>
    <row r="37534" spans="16:17">
      <c r="P37534" s="63"/>
      <c r="Q37534" s="63"/>
    </row>
    <row r="37535" spans="16:17">
      <c r="P37535" s="63"/>
      <c r="Q37535" s="63"/>
    </row>
    <row r="37536" spans="16:17">
      <c r="P37536" s="63"/>
      <c r="Q37536" s="63"/>
    </row>
    <row r="37537" spans="16:17">
      <c r="P37537" s="63"/>
      <c r="Q37537" s="63"/>
    </row>
    <row r="37538" spans="16:17">
      <c r="P37538" s="63"/>
      <c r="Q37538" s="63"/>
    </row>
    <row r="37539" spans="16:17">
      <c r="P37539" s="63"/>
      <c r="Q37539" s="63"/>
    </row>
    <row r="37540" spans="16:17">
      <c r="P37540" s="63"/>
      <c r="Q37540" s="63"/>
    </row>
    <row r="37541" spans="16:17">
      <c r="P37541" s="63"/>
      <c r="Q37541" s="63"/>
    </row>
    <row r="37542" spans="16:17">
      <c r="P37542" s="63"/>
      <c r="Q37542" s="63"/>
    </row>
    <row r="37543" spans="16:17">
      <c r="P37543" s="63"/>
      <c r="Q37543" s="63"/>
    </row>
    <row r="37544" spans="16:17">
      <c r="P37544" s="63"/>
      <c r="Q37544" s="63"/>
    </row>
    <row r="37545" spans="16:17">
      <c r="P37545" s="63"/>
      <c r="Q37545" s="63"/>
    </row>
    <row r="37546" spans="16:17">
      <c r="P37546" s="63"/>
      <c r="Q37546" s="63"/>
    </row>
    <row r="37547" spans="16:17">
      <c r="P37547" s="63"/>
      <c r="Q37547" s="63"/>
    </row>
    <row r="37548" spans="16:17">
      <c r="P37548" s="63"/>
      <c r="Q37548" s="63"/>
    </row>
    <row r="37549" spans="16:17">
      <c r="P37549" s="63"/>
      <c r="Q37549" s="63"/>
    </row>
    <row r="37550" spans="16:17">
      <c r="P37550" s="63"/>
      <c r="Q37550" s="63"/>
    </row>
    <row r="37551" spans="16:17">
      <c r="P37551" s="63"/>
      <c r="Q37551" s="63"/>
    </row>
    <row r="37552" spans="16:17">
      <c r="P37552" s="63"/>
      <c r="Q37552" s="63"/>
    </row>
    <row r="37553" spans="16:17">
      <c r="P37553" s="63"/>
      <c r="Q37553" s="63"/>
    </row>
    <row r="37554" spans="16:17">
      <c r="P37554" s="63"/>
      <c r="Q37554" s="63"/>
    </row>
    <row r="37555" spans="16:17">
      <c r="P37555" s="63"/>
      <c r="Q37555" s="63"/>
    </row>
    <row r="37556" spans="16:17">
      <c r="P37556" s="63"/>
      <c r="Q37556" s="63"/>
    </row>
    <row r="37557" spans="16:17">
      <c r="P37557" s="63"/>
      <c r="Q37557" s="63"/>
    </row>
    <row r="37558" spans="16:17">
      <c r="P37558" s="63"/>
      <c r="Q37558" s="63"/>
    </row>
    <row r="37559" spans="16:17">
      <c r="P37559" s="63"/>
      <c r="Q37559" s="63"/>
    </row>
    <row r="37560" spans="16:17">
      <c r="P37560" s="63"/>
      <c r="Q37560" s="63"/>
    </row>
    <row r="37561" spans="16:17">
      <c r="P37561" s="63"/>
      <c r="Q37561" s="63"/>
    </row>
    <row r="37562" spans="16:17">
      <c r="P37562" s="63"/>
      <c r="Q37562" s="63"/>
    </row>
    <row r="37563" spans="16:17">
      <c r="P37563" s="63"/>
      <c r="Q37563" s="63"/>
    </row>
    <row r="37564" spans="16:17">
      <c r="P37564" s="63"/>
      <c r="Q37564" s="63"/>
    </row>
    <row r="37565" spans="16:17">
      <c r="P37565" s="63"/>
      <c r="Q37565" s="63"/>
    </row>
    <row r="37566" spans="16:17">
      <c r="P37566" s="63"/>
      <c r="Q37566" s="63"/>
    </row>
    <row r="37567" spans="16:17">
      <c r="P37567" s="63"/>
      <c r="Q37567" s="63"/>
    </row>
    <row r="37568" spans="16:17">
      <c r="P37568" s="63"/>
      <c r="Q37568" s="63"/>
    </row>
    <row r="37569" spans="16:17">
      <c r="P37569" s="63"/>
      <c r="Q37569" s="63"/>
    </row>
    <row r="37570" spans="16:17">
      <c r="P37570" s="63"/>
      <c r="Q37570" s="63"/>
    </row>
    <row r="37571" spans="16:17">
      <c r="P37571" s="63"/>
      <c r="Q37571" s="63"/>
    </row>
    <row r="37572" spans="16:17">
      <c r="P37572" s="63"/>
      <c r="Q37572" s="63"/>
    </row>
    <row r="37573" spans="16:17">
      <c r="P37573" s="63"/>
      <c r="Q37573" s="63"/>
    </row>
    <row r="37574" spans="16:17">
      <c r="P37574" s="63"/>
      <c r="Q37574" s="63"/>
    </row>
    <row r="37575" spans="16:17">
      <c r="P37575" s="63"/>
      <c r="Q37575" s="63"/>
    </row>
    <row r="37576" spans="16:17">
      <c r="P37576" s="63"/>
      <c r="Q37576" s="63"/>
    </row>
    <row r="37577" spans="16:17">
      <c r="P37577" s="63"/>
      <c r="Q37577" s="63"/>
    </row>
    <row r="37578" spans="16:17">
      <c r="P37578" s="63"/>
      <c r="Q37578" s="63"/>
    </row>
    <row r="37579" spans="16:17">
      <c r="P37579" s="63"/>
      <c r="Q37579" s="63"/>
    </row>
    <row r="37580" spans="16:17">
      <c r="P37580" s="63"/>
      <c r="Q37580" s="63"/>
    </row>
    <row r="37581" spans="16:17">
      <c r="P37581" s="63"/>
      <c r="Q37581" s="63"/>
    </row>
    <row r="37582" spans="16:17">
      <c r="P37582" s="63"/>
      <c r="Q37582" s="63"/>
    </row>
    <row r="37583" spans="16:17">
      <c r="P37583" s="63"/>
      <c r="Q37583" s="63"/>
    </row>
    <row r="37584" spans="16:17">
      <c r="P37584" s="63"/>
      <c r="Q37584" s="63"/>
    </row>
    <row r="37585" spans="16:17">
      <c r="P37585" s="63"/>
      <c r="Q37585" s="63"/>
    </row>
    <row r="37586" spans="16:17">
      <c r="P37586" s="63"/>
      <c r="Q37586" s="63"/>
    </row>
    <row r="37587" spans="16:17">
      <c r="P37587" s="63"/>
      <c r="Q37587" s="63"/>
    </row>
    <row r="37588" spans="16:17">
      <c r="P37588" s="63"/>
      <c r="Q37588" s="63"/>
    </row>
    <row r="37589" spans="16:17">
      <c r="P37589" s="63"/>
      <c r="Q37589" s="63"/>
    </row>
    <row r="37590" spans="16:17">
      <c r="P37590" s="63"/>
      <c r="Q37590" s="63"/>
    </row>
    <row r="37591" spans="16:17">
      <c r="P37591" s="63"/>
      <c r="Q37591" s="63"/>
    </row>
    <row r="37592" spans="16:17">
      <c r="P37592" s="63"/>
      <c r="Q37592" s="63"/>
    </row>
    <row r="37593" spans="16:17">
      <c r="P37593" s="63"/>
      <c r="Q37593" s="63"/>
    </row>
    <row r="37594" spans="16:17">
      <c r="P37594" s="63"/>
      <c r="Q37594" s="63"/>
    </row>
    <row r="37595" spans="16:17">
      <c r="P37595" s="63"/>
      <c r="Q37595" s="63"/>
    </row>
    <row r="37596" spans="16:17">
      <c r="P37596" s="63"/>
      <c r="Q37596" s="63"/>
    </row>
    <row r="37597" spans="16:17">
      <c r="P37597" s="63"/>
      <c r="Q37597" s="63"/>
    </row>
    <row r="37598" spans="16:17">
      <c r="P37598" s="63"/>
      <c r="Q37598" s="63"/>
    </row>
    <row r="37599" spans="16:17">
      <c r="P37599" s="63"/>
      <c r="Q37599" s="63"/>
    </row>
    <row r="37600" spans="16:17">
      <c r="P37600" s="63"/>
      <c r="Q37600" s="63"/>
    </row>
    <row r="37601" spans="16:17">
      <c r="P37601" s="63"/>
      <c r="Q37601" s="63"/>
    </row>
    <row r="37602" spans="16:17">
      <c r="P37602" s="63"/>
      <c r="Q37602" s="63"/>
    </row>
    <row r="37603" spans="16:17">
      <c r="P37603" s="63"/>
      <c r="Q37603" s="63"/>
    </row>
    <row r="37604" spans="16:17">
      <c r="P37604" s="63"/>
      <c r="Q37604" s="63"/>
    </row>
    <row r="37605" spans="16:17">
      <c r="P37605" s="63"/>
      <c r="Q37605" s="63"/>
    </row>
    <row r="37606" spans="16:17">
      <c r="P37606" s="63"/>
      <c r="Q37606" s="63"/>
    </row>
    <row r="37607" spans="16:17">
      <c r="P37607" s="63"/>
      <c r="Q37607" s="63"/>
    </row>
    <row r="37608" spans="16:17">
      <c r="P37608" s="63"/>
      <c r="Q37608" s="63"/>
    </row>
    <row r="37609" spans="16:17">
      <c r="P37609" s="63"/>
      <c r="Q37609" s="63"/>
    </row>
    <row r="37610" spans="16:17">
      <c r="P37610" s="63"/>
      <c r="Q37610" s="63"/>
    </row>
    <row r="37611" spans="16:17">
      <c r="P37611" s="63"/>
      <c r="Q37611" s="63"/>
    </row>
    <row r="37612" spans="16:17">
      <c r="P37612" s="63"/>
      <c r="Q37612" s="63"/>
    </row>
    <row r="37613" spans="16:17">
      <c r="P37613" s="63"/>
      <c r="Q37613" s="63"/>
    </row>
    <row r="37614" spans="16:17">
      <c r="P37614" s="63"/>
      <c r="Q37614" s="63"/>
    </row>
    <row r="37615" spans="16:17">
      <c r="P37615" s="63"/>
      <c r="Q37615" s="63"/>
    </row>
    <row r="37616" spans="16:17">
      <c r="P37616" s="63"/>
      <c r="Q37616" s="63"/>
    </row>
    <row r="37617" spans="16:17">
      <c r="P37617" s="63"/>
      <c r="Q37617" s="63"/>
    </row>
    <row r="37618" spans="16:17">
      <c r="P37618" s="63"/>
      <c r="Q37618" s="63"/>
    </row>
    <row r="37619" spans="16:17">
      <c r="P37619" s="63"/>
      <c r="Q37619" s="63"/>
    </row>
    <row r="37620" spans="16:17">
      <c r="P37620" s="63"/>
      <c r="Q37620" s="63"/>
    </row>
    <row r="37621" spans="16:17">
      <c r="P37621" s="63"/>
      <c r="Q37621" s="63"/>
    </row>
    <row r="37622" spans="16:17">
      <c r="P37622" s="63"/>
      <c r="Q37622" s="63"/>
    </row>
    <row r="37623" spans="16:17">
      <c r="P37623" s="63"/>
      <c r="Q37623" s="63"/>
    </row>
    <row r="37624" spans="16:17">
      <c r="P37624" s="63"/>
      <c r="Q37624" s="63"/>
    </row>
    <row r="37625" spans="16:17">
      <c r="P37625" s="63"/>
      <c r="Q37625" s="63"/>
    </row>
    <row r="37626" spans="16:17">
      <c r="P37626" s="63"/>
      <c r="Q37626" s="63"/>
    </row>
    <row r="37627" spans="16:17">
      <c r="P37627" s="63"/>
      <c r="Q37627" s="63"/>
    </row>
    <row r="37628" spans="16:17">
      <c r="P37628" s="63"/>
      <c r="Q37628" s="63"/>
    </row>
    <row r="37629" spans="16:17">
      <c r="P37629" s="63"/>
      <c r="Q37629" s="63"/>
    </row>
    <row r="37630" spans="16:17">
      <c r="P37630" s="63"/>
      <c r="Q37630" s="63"/>
    </row>
    <row r="37631" spans="16:17">
      <c r="P37631" s="63"/>
      <c r="Q37631" s="63"/>
    </row>
    <row r="37632" spans="16:17">
      <c r="P37632" s="63"/>
      <c r="Q37632" s="63"/>
    </row>
    <row r="37633" spans="16:17">
      <c r="P37633" s="63"/>
      <c r="Q37633" s="63"/>
    </row>
    <row r="37634" spans="16:17">
      <c r="P37634" s="63"/>
      <c r="Q37634" s="63"/>
    </row>
    <row r="37635" spans="16:17">
      <c r="P37635" s="63"/>
      <c r="Q37635" s="63"/>
    </row>
    <row r="37636" spans="16:17">
      <c r="P37636" s="63"/>
      <c r="Q37636" s="63"/>
    </row>
    <row r="37637" spans="16:17">
      <c r="P37637" s="63"/>
      <c r="Q37637" s="63"/>
    </row>
    <row r="37638" spans="16:17">
      <c r="P37638" s="63"/>
      <c r="Q37638" s="63"/>
    </row>
    <row r="37639" spans="16:17">
      <c r="P37639" s="63"/>
      <c r="Q37639" s="63"/>
    </row>
    <row r="37640" spans="16:17">
      <c r="P37640" s="63"/>
      <c r="Q37640" s="63"/>
    </row>
    <row r="37641" spans="16:17">
      <c r="P37641" s="63"/>
      <c r="Q37641" s="63"/>
    </row>
    <row r="37642" spans="16:17">
      <c r="P37642" s="63"/>
      <c r="Q37642" s="63"/>
    </row>
    <row r="37643" spans="16:17">
      <c r="P37643" s="63"/>
      <c r="Q37643" s="63"/>
    </row>
    <row r="37644" spans="16:17">
      <c r="P37644" s="63"/>
      <c r="Q37644" s="63"/>
    </row>
    <row r="37645" spans="16:17">
      <c r="P37645" s="63"/>
      <c r="Q37645" s="63"/>
    </row>
    <row r="37646" spans="16:17">
      <c r="P37646" s="63"/>
      <c r="Q37646" s="63"/>
    </row>
    <row r="37647" spans="16:17">
      <c r="P37647" s="63"/>
      <c r="Q37647" s="63"/>
    </row>
    <row r="37648" spans="16:17">
      <c r="P37648" s="63"/>
      <c r="Q37648" s="63"/>
    </row>
    <row r="37649" spans="16:17">
      <c r="P37649" s="63"/>
      <c r="Q37649" s="63"/>
    </row>
    <row r="37650" spans="16:17">
      <c r="P37650" s="63"/>
      <c r="Q37650" s="63"/>
    </row>
    <row r="37651" spans="16:17">
      <c r="P37651" s="63"/>
      <c r="Q37651" s="63"/>
    </row>
    <row r="37652" spans="16:17">
      <c r="P37652" s="63"/>
      <c r="Q37652" s="63"/>
    </row>
    <row r="37653" spans="16:17">
      <c r="P37653" s="63"/>
      <c r="Q37653" s="63"/>
    </row>
    <row r="37654" spans="16:17">
      <c r="P37654" s="63"/>
      <c r="Q37654" s="63"/>
    </row>
    <row r="37655" spans="16:17">
      <c r="P37655" s="63"/>
      <c r="Q37655" s="63"/>
    </row>
    <row r="37656" spans="16:17">
      <c r="P37656" s="63"/>
      <c r="Q37656" s="63"/>
    </row>
    <row r="37657" spans="16:17">
      <c r="P37657" s="63"/>
      <c r="Q37657" s="63"/>
    </row>
    <row r="37658" spans="16:17">
      <c r="P37658" s="63"/>
      <c r="Q37658" s="63"/>
    </row>
    <row r="37659" spans="16:17">
      <c r="P37659" s="63"/>
      <c r="Q37659" s="63"/>
    </row>
    <row r="37660" spans="16:17">
      <c r="P37660" s="63"/>
      <c r="Q37660" s="63"/>
    </row>
    <row r="37661" spans="16:17">
      <c r="P37661" s="63"/>
      <c r="Q37661" s="63"/>
    </row>
    <row r="37662" spans="16:17">
      <c r="P37662" s="63"/>
      <c r="Q37662" s="63"/>
    </row>
    <row r="37663" spans="16:17">
      <c r="P37663" s="63"/>
      <c r="Q37663" s="63"/>
    </row>
    <row r="37664" spans="16:17">
      <c r="P37664" s="63"/>
      <c r="Q37664" s="63"/>
    </row>
    <row r="37665" spans="16:17">
      <c r="P37665" s="63"/>
      <c r="Q37665" s="63"/>
    </row>
    <row r="37666" spans="16:17">
      <c r="P37666" s="63"/>
      <c r="Q37666" s="63"/>
    </row>
    <row r="37667" spans="16:17">
      <c r="P37667" s="63"/>
      <c r="Q37667" s="63"/>
    </row>
    <row r="37668" spans="16:17">
      <c r="P37668" s="63"/>
      <c r="Q37668" s="63"/>
    </row>
    <row r="37669" spans="16:17">
      <c r="P37669" s="63"/>
      <c r="Q37669" s="63"/>
    </row>
    <row r="37670" spans="16:17">
      <c r="P37670" s="63"/>
      <c r="Q37670" s="63"/>
    </row>
    <row r="37671" spans="16:17">
      <c r="P37671" s="63"/>
      <c r="Q37671" s="63"/>
    </row>
    <row r="37672" spans="16:17">
      <c r="P37672" s="63"/>
      <c r="Q37672" s="63"/>
    </row>
    <row r="37673" spans="16:17">
      <c r="P37673" s="63"/>
      <c r="Q37673" s="63"/>
    </row>
    <row r="37674" spans="16:17">
      <c r="P37674" s="63"/>
      <c r="Q37674" s="63"/>
    </row>
    <row r="37675" spans="16:17">
      <c r="P37675" s="63"/>
      <c r="Q37675" s="63"/>
    </row>
    <row r="37676" spans="16:17">
      <c r="P37676" s="63"/>
      <c r="Q37676" s="63"/>
    </row>
    <row r="37677" spans="16:17">
      <c r="P37677" s="63"/>
      <c r="Q37677" s="63"/>
    </row>
    <row r="37678" spans="16:17">
      <c r="P37678" s="63"/>
      <c r="Q37678" s="63"/>
    </row>
    <row r="37679" spans="16:17">
      <c r="P37679" s="63"/>
      <c r="Q37679" s="63"/>
    </row>
    <row r="37680" spans="16:17">
      <c r="P37680" s="63"/>
      <c r="Q37680" s="63"/>
    </row>
    <row r="37681" spans="16:17">
      <c r="P37681" s="63"/>
      <c r="Q37681" s="63"/>
    </row>
    <row r="37682" spans="16:17">
      <c r="P37682" s="63"/>
      <c r="Q37682" s="63"/>
    </row>
    <row r="37683" spans="16:17">
      <c r="P37683" s="63"/>
      <c r="Q37683" s="63"/>
    </row>
    <row r="37684" spans="16:17">
      <c r="P37684" s="63"/>
      <c r="Q37684" s="63"/>
    </row>
    <row r="37685" spans="16:17">
      <c r="P37685" s="63"/>
      <c r="Q37685" s="63"/>
    </row>
    <row r="37686" spans="16:17">
      <c r="P37686" s="63"/>
      <c r="Q37686" s="63"/>
    </row>
    <row r="37687" spans="16:17">
      <c r="P37687" s="63"/>
      <c r="Q37687" s="63"/>
    </row>
    <row r="37688" spans="16:17">
      <c r="P37688" s="63"/>
      <c r="Q37688" s="63"/>
    </row>
    <row r="37689" spans="16:17">
      <c r="P37689" s="63"/>
      <c r="Q37689" s="63"/>
    </row>
    <row r="37690" spans="16:17">
      <c r="P37690" s="63"/>
      <c r="Q37690" s="63"/>
    </row>
    <row r="37691" spans="16:17">
      <c r="P37691" s="63"/>
      <c r="Q37691" s="63"/>
    </row>
    <row r="37692" spans="16:17">
      <c r="P37692" s="63"/>
      <c r="Q37692" s="63"/>
    </row>
    <row r="37693" spans="16:17">
      <c r="P37693" s="63"/>
      <c r="Q37693" s="63"/>
    </row>
    <row r="37694" spans="16:17">
      <c r="P37694" s="63"/>
      <c r="Q37694" s="63"/>
    </row>
    <row r="37695" spans="16:17">
      <c r="P37695" s="63"/>
      <c r="Q37695" s="63"/>
    </row>
    <row r="37696" spans="16:17">
      <c r="P37696" s="63"/>
      <c r="Q37696" s="63"/>
    </row>
    <row r="37697" spans="16:17">
      <c r="P37697" s="63"/>
      <c r="Q37697" s="63"/>
    </row>
    <row r="37698" spans="16:17">
      <c r="P37698" s="63"/>
      <c r="Q37698" s="63"/>
    </row>
    <row r="37699" spans="16:17">
      <c r="P37699" s="63"/>
      <c r="Q37699" s="63"/>
    </row>
    <row r="37700" spans="16:17">
      <c r="P37700" s="63"/>
      <c r="Q37700" s="63"/>
    </row>
    <row r="37701" spans="16:17">
      <c r="P37701" s="63"/>
      <c r="Q37701" s="63"/>
    </row>
    <row r="37702" spans="16:17">
      <c r="P37702" s="63"/>
      <c r="Q37702" s="63"/>
    </row>
    <row r="37703" spans="16:17">
      <c r="P37703" s="63"/>
      <c r="Q37703" s="63"/>
    </row>
    <row r="37704" spans="16:17">
      <c r="P37704" s="63"/>
      <c r="Q37704" s="63"/>
    </row>
    <row r="37705" spans="16:17">
      <c r="P37705" s="63"/>
      <c r="Q37705" s="63"/>
    </row>
    <row r="37706" spans="16:17">
      <c r="P37706" s="63"/>
      <c r="Q37706" s="63"/>
    </row>
    <row r="37707" spans="16:17">
      <c r="P37707" s="63"/>
      <c r="Q37707" s="63"/>
    </row>
    <row r="37708" spans="16:17">
      <c r="P37708" s="63"/>
      <c r="Q37708" s="63"/>
    </row>
    <row r="37709" spans="16:17">
      <c r="P37709" s="63"/>
      <c r="Q37709" s="63"/>
    </row>
    <row r="37710" spans="16:17">
      <c r="P37710" s="63"/>
      <c r="Q37710" s="63"/>
    </row>
    <row r="37711" spans="16:17">
      <c r="P37711" s="63"/>
      <c r="Q37711" s="63"/>
    </row>
    <row r="37712" spans="16:17">
      <c r="P37712" s="63"/>
      <c r="Q37712" s="63"/>
    </row>
    <row r="37713" spans="6:17">
      <c r="P37713" s="63"/>
      <c r="Q37713" s="63"/>
    </row>
    <row r="37714" spans="6:17">
      <c r="P37714" s="63"/>
      <c r="Q37714" s="63"/>
    </row>
    <row r="37715" spans="6:17">
      <c r="P37715" s="63"/>
      <c r="Q37715" s="63"/>
    </row>
    <row r="37716" spans="6:17">
      <c r="P37716" s="63"/>
      <c r="Q37716" s="63"/>
    </row>
    <row r="37717" spans="6:17">
      <c r="P37717" s="63"/>
      <c r="Q37717" s="63"/>
    </row>
    <row r="37718" spans="6:17">
      <c r="F37718" s="55"/>
      <c r="J37718" s="55"/>
      <c r="P37718" s="63"/>
      <c r="Q37718" s="63"/>
    </row>
    <row r="37719" spans="6:17">
      <c r="P37719" s="63"/>
      <c r="Q37719" s="63"/>
    </row>
    <row r="37720" spans="6:17">
      <c r="P37720" s="63"/>
      <c r="Q37720" s="63"/>
    </row>
    <row r="37721" spans="6:17">
      <c r="P37721" s="63"/>
      <c r="Q37721" s="63"/>
    </row>
    <row r="37722" spans="6:17">
      <c r="P37722" s="63"/>
      <c r="Q37722" s="63"/>
    </row>
    <row r="37723" spans="6:17">
      <c r="P37723" s="63"/>
      <c r="Q37723" s="63"/>
    </row>
    <row r="37724" spans="6:17">
      <c r="P37724" s="63"/>
      <c r="Q37724" s="63"/>
    </row>
    <row r="37725" spans="6:17">
      <c r="P37725" s="63"/>
      <c r="Q37725" s="63"/>
    </row>
    <row r="37726" spans="6:17">
      <c r="P37726" s="63"/>
      <c r="Q37726" s="63"/>
    </row>
    <row r="37727" spans="6:17">
      <c r="P37727" s="63"/>
      <c r="Q37727" s="63"/>
    </row>
    <row r="37728" spans="6:17">
      <c r="P37728" s="63"/>
      <c r="Q37728" s="63"/>
    </row>
    <row r="37729" spans="6:17">
      <c r="P37729" s="63"/>
      <c r="Q37729" s="63"/>
    </row>
    <row r="37730" spans="6:17">
      <c r="P37730" s="63"/>
      <c r="Q37730" s="63"/>
    </row>
    <row r="37731" spans="6:17">
      <c r="P37731" s="63"/>
      <c r="Q37731" s="63"/>
    </row>
    <row r="37732" spans="6:17">
      <c r="P37732" s="63"/>
      <c r="Q37732" s="63"/>
    </row>
    <row r="37733" spans="6:17">
      <c r="P37733" s="63"/>
      <c r="Q37733" s="63"/>
    </row>
    <row r="37734" spans="6:17">
      <c r="P37734" s="63"/>
      <c r="Q37734" s="63"/>
    </row>
    <row r="37735" spans="6:17">
      <c r="P37735" s="63"/>
      <c r="Q37735" s="63"/>
    </row>
    <row r="37736" spans="6:17">
      <c r="P37736" s="63"/>
      <c r="Q37736" s="63"/>
    </row>
    <row r="37737" spans="6:17">
      <c r="P37737" s="63"/>
      <c r="Q37737" s="63"/>
    </row>
    <row r="37738" spans="6:17">
      <c r="P37738" s="63"/>
      <c r="Q37738" s="63"/>
    </row>
    <row r="37739" spans="6:17">
      <c r="P37739" s="63"/>
      <c r="Q37739" s="63"/>
    </row>
    <row r="37740" spans="6:17">
      <c r="P37740" s="63"/>
      <c r="Q37740" s="63"/>
    </row>
    <row r="37741" spans="6:17">
      <c r="P37741" s="63"/>
      <c r="Q37741" s="63"/>
    </row>
    <row r="37742" spans="6:17">
      <c r="F37742" s="55"/>
      <c r="J37742" s="55"/>
      <c r="P37742" s="63"/>
      <c r="Q37742" s="63"/>
    </row>
    <row r="37743" spans="6:17">
      <c r="P37743" s="63"/>
      <c r="Q37743" s="63"/>
    </row>
    <row r="37744" spans="6:17">
      <c r="P37744" s="63"/>
      <c r="Q37744" s="63"/>
    </row>
    <row r="37745" spans="16:17">
      <c r="P37745" s="63"/>
      <c r="Q37745" s="63"/>
    </row>
    <row r="37746" spans="16:17">
      <c r="P37746" s="63"/>
      <c r="Q37746" s="63"/>
    </row>
    <row r="37747" spans="16:17">
      <c r="P37747" s="63"/>
      <c r="Q37747" s="63"/>
    </row>
    <row r="37748" spans="16:17">
      <c r="P37748" s="63"/>
      <c r="Q37748" s="63"/>
    </row>
    <row r="37749" spans="16:17">
      <c r="P37749" s="63"/>
      <c r="Q37749" s="63"/>
    </row>
    <row r="37750" spans="16:17">
      <c r="P37750" s="63"/>
      <c r="Q37750" s="63"/>
    </row>
    <row r="37751" spans="16:17">
      <c r="P37751" s="63"/>
      <c r="Q37751" s="63"/>
    </row>
    <row r="37752" spans="16:17">
      <c r="P37752" s="63"/>
      <c r="Q37752" s="63"/>
    </row>
    <row r="37753" spans="16:17">
      <c r="P37753" s="63"/>
      <c r="Q37753" s="63"/>
    </row>
    <row r="37754" spans="16:17">
      <c r="P37754" s="63"/>
      <c r="Q37754" s="63"/>
    </row>
    <row r="37755" spans="16:17">
      <c r="P37755" s="63"/>
      <c r="Q37755" s="63"/>
    </row>
    <row r="37756" spans="16:17">
      <c r="P37756" s="63"/>
      <c r="Q37756" s="63"/>
    </row>
    <row r="37757" spans="16:17">
      <c r="P37757" s="63"/>
      <c r="Q37757" s="63"/>
    </row>
    <row r="37758" spans="16:17">
      <c r="P37758" s="63"/>
      <c r="Q37758" s="63"/>
    </row>
    <row r="37759" spans="16:17">
      <c r="P37759" s="63"/>
      <c r="Q37759" s="63"/>
    </row>
    <row r="37760" spans="16:17">
      <c r="P37760" s="63"/>
      <c r="Q37760" s="63"/>
    </row>
    <row r="37761" spans="16:17">
      <c r="P37761" s="63"/>
      <c r="Q37761" s="63"/>
    </row>
    <row r="37762" spans="16:17">
      <c r="P37762" s="63"/>
      <c r="Q37762" s="63"/>
    </row>
    <row r="37763" spans="16:17">
      <c r="P37763" s="63"/>
      <c r="Q37763" s="63"/>
    </row>
    <row r="37764" spans="16:17">
      <c r="P37764" s="63"/>
      <c r="Q37764" s="63"/>
    </row>
    <row r="37765" spans="16:17">
      <c r="P37765" s="63"/>
      <c r="Q37765" s="63"/>
    </row>
    <row r="37766" spans="16:17">
      <c r="P37766" s="63"/>
      <c r="Q37766" s="63"/>
    </row>
    <row r="37767" spans="16:17">
      <c r="P37767" s="63"/>
      <c r="Q37767" s="63"/>
    </row>
    <row r="37768" spans="16:17">
      <c r="P37768" s="63"/>
      <c r="Q37768" s="63"/>
    </row>
    <row r="37769" spans="16:17">
      <c r="P37769" s="63"/>
      <c r="Q37769" s="63"/>
    </row>
    <row r="37770" spans="16:17">
      <c r="P37770" s="63"/>
      <c r="Q37770" s="63"/>
    </row>
    <row r="37771" spans="16:17">
      <c r="P37771" s="63"/>
      <c r="Q37771" s="63"/>
    </row>
    <row r="37772" spans="16:17">
      <c r="P37772" s="63"/>
      <c r="Q37772" s="63"/>
    </row>
    <row r="37773" spans="16:17">
      <c r="P37773" s="63"/>
      <c r="Q37773" s="63"/>
    </row>
    <row r="37774" spans="16:17">
      <c r="P37774" s="63"/>
      <c r="Q37774" s="63"/>
    </row>
    <row r="37775" spans="16:17">
      <c r="P37775" s="63"/>
      <c r="Q37775" s="63"/>
    </row>
    <row r="37776" spans="16:17">
      <c r="P37776" s="63"/>
      <c r="Q37776" s="63"/>
    </row>
    <row r="37777" spans="16:17">
      <c r="P37777" s="63"/>
      <c r="Q37777" s="63"/>
    </row>
    <row r="37778" spans="16:17">
      <c r="P37778" s="63"/>
      <c r="Q37778" s="63"/>
    </row>
    <row r="37779" spans="16:17">
      <c r="P37779" s="63"/>
      <c r="Q37779" s="63"/>
    </row>
    <row r="37780" spans="16:17">
      <c r="P37780" s="63"/>
      <c r="Q37780" s="63"/>
    </row>
    <row r="37781" spans="16:17">
      <c r="P37781" s="63"/>
      <c r="Q37781" s="63"/>
    </row>
    <row r="37782" spans="16:17">
      <c r="P37782" s="63"/>
      <c r="Q37782" s="63"/>
    </row>
    <row r="37783" spans="16:17">
      <c r="P37783" s="63"/>
      <c r="Q37783" s="63"/>
    </row>
    <row r="37784" spans="16:17">
      <c r="P37784" s="63"/>
      <c r="Q37784" s="63"/>
    </row>
    <row r="37785" spans="16:17">
      <c r="P37785" s="63"/>
      <c r="Q37785" s="63"/>
    </row>
    <row r="37786" spans="16:17">
      <c r="P37786" s="63"/>
      <c r="Q37786" s="63"/>
    </row>
    <row r="37787" spans="16:17">
      <c r="P37787" s="63"/>
      <c r="Q37787" s="63"/>
    </row>
    <row r="37788" spans="16:17">
      <c r="P37788" s="63"/>
      <c r="Q37788" s="63"/>
    </row>
    <row r="37789" spans="16:17">
      <c r="P37789" s="63"/>
      <c r="Q37789" s="63"/>
    </row>
    <row r="37790" spans="16:17">
      <c r="P37790" s="63"/>
      <c r="Q37790" s="63"/>
    </row>
    <row r="37791" spans="16:17">
      <c r="P37791" s="63"/>
      <c r="Q37791" s="63"/>
    </row>
    <row r="37792" spans="16:17">
      <c r="P37792" s="63"/>
      <c r="Q37792" s="63"/>
    </row>
    <row r="37793" spans="16:17">
      <c r="P37793" s="63"/>
      <c r="Q37793" s="63"/>
    </row>
    <row r="37794" spans="16:17">
      <c r="P37794" s="63"/>
      <c r="Q37794" s="63"/>
    </row>
    <row r="37795" spans="16:17">
      <c r="P37795" s="63"/>
      <c r="Q37795" s="63"/>
    </row>
    <row r="37796" spans="16:17">
      <c r="P37796" s="63"/>
      <c r="Q37796" s="63"/>
    </row>
    <row r="37797" spans="16:17">
      <c r="P37797" s="63"/>
      <c r="Q37797" s="63"/>
    </row>
    <row r="37798" spans="16:17">
      <c r="P37798" s="63"/>
      <c r="Q37798" s="63"/>
    </row>
    <row r="37799" spans="16:17">
      <c r="P37799" s="63"/>
      <c r="Q37799" s="63"/>
    </row>
    <row r="37800" spans="16:17">
      <c r="P37800" s="63"/>
      <c r="Q37800" s="63"/>
    </row>
    <row r="37801" spans="16:17">
      <c r="P37801" s="63"/>
      <c r="Q37801" s="63"/>
    </row>
    <row r="37802" spans="16:17">
      <c r="P37802" s="63"/>
      <c r="Q37802" s="63"/>
    </row>
    <row r="37803" spans="16:17">
      <c r="P37803" s="63"/>
      <c r="Q37803" s="63"/>
    </row>
    <row r="37804" spans="16:17">
      <c r="P37804" s="63"/>
      <c r="Q37804" s="63"/>
    </row>
    <row r="37805" spans="16:17">
      <c r="P37805" s="63"/>
      <c r="Q37805" s="63"/>
    </row>
    <row r="37806" spans="16:17">
      <c r="P37806" s="63"/>
      <c r="Q37806" s="63"/>
    </row>
    <row r="37807" spans="16:17">
      <c r="P37807" s="63"/>
      <c r="Q37807" s="63"/>
    </row>
    <row r="37808" spans="16:17">
      <c r="P37808" s="63"/>
      <c r="Q37808" s="63"/>
    </row>
    <row r="37809" spans="16:17">
      <c r="P37809" s="63"/>
      <c r="Q37809" s="63"/>
    </row>
    <row r="37810" spans="16:17">
      <c r="P37810" s="63"/>
      <c r="Q37810" s="63"/>
    </row>
    <row r="37811" spans="16:17">
      <c r="P37811" s="63"/>
      <c r="Q37811" s="63"/>
    </row>
    <row r="37812" spans="16:17">
      <c r="P37812" s="63"/>
      <c r="Q37812" s="63"/>
    </row>
    <row r="37813" spans="16:17">
      <c r="P37813" s="63"/>
      <c r="Q37813" s="63"/>
    </row>
    <row r="37814" spans="16:17">
      <c r="P37814" s="63"/>
      <c r="Q37814" s="63"/>
    </row>
    <row r="37815" spans="16:17">
      <c r="P37815" s="63"/>
      <c r="Q37815" s="63"/>
    </row>
    <row r="37816" spans="16:17">
      <c r="P37816" s="63"/>
      <c r="Q37816" s="63"/>
    </row>
    <row r="37817" spans="16:17">
      <c r="P37817" s="63"/>
      <c r="Q37817" s="63"/>
    </row>
    <row r="37818" spans="16:17">
      <c r="P37818" s="63"/>
      <c r="Q37818" s="63"/>
    </row>
    <row r="37819" spans="16:17">
      <c r="P37819" s="63"/>
      <c r="Q37819" s="63"/>
    </row>
    <row r="37820" spans="16:17">
      <c r="P37820" s="63"/>
      <c r="Q37820" s="63"/>
    </row>
    <row r="37821" spans="16:17">
      <c r="P37821" s="63"/>
      <c r="Q37821" s="63"/>
    </row>
    <row r="37822" spans="16:17">
      <c r="P37822" s="63"/>
      <c r="Q37822" s="63"/>
    </row>
    <row r="37823" spans="16:17">
      <c r="P37823" s="63"/>
      <c r="Q37823" s="63"/>
    </row>
    <row r="37824" spans="16:17">
      <c r="P37824" s="63"/>
      <c r="Q37824" s="63"/>
    </row>
    <row r="37825" spans="16:17">
      <c r="P37825" s="63"/>
      <c r="Q37825" s="63"/>
    </row>
    <row r="37826" spans="16:17">
      <c r="P37826" s="63"/>
      <c r="Q37826" s="63"/>
    </row>
    <row r="37827" spans="16:17">
      <c r="P37827" s="63"/>
      <c r="Q37827" s="63"/>
    </row>
    <row r="37828" spans="16:17">
      <c r="P37828" s="63"/>
      <c r="Q37828" s="63"/>
    </row>
    <row r="37829" spans="16:17">
      <c r="P37829" s="63"/>
      <c r="Q37829" s="63"/>
    </row>
    <row r="37830" spans="16:17">
      <c r="P37830" s="63"/>
      <c r="Q37830" s="63"/>
    </row>
    <row r="37831" spans="16:17">
      <c r="P37831" s="63"/>
      <c r="Q37831" s="63"/>
    </row>
    <row r="37832" spans="16:17">
      <c r="P37832" s="63"/>
      <c r="Q37832" s="63"/>
    </row>
    <row r="37833" spans="16:17">
      <c r="P37833" s="63"/>
      <c r="Q37833" s="63"/>
    </row>
    <row r="37834" spans="16:17">
      <c r="P37834" s="63"/>
      <c r="Q37834" s="63"/>
    </row>
    <row r="37835" spans="16:17">
      <c r="P37835" s="63"/>
      <c r="Q37835" s="63"/>
    </row>
    <row r="37836" spans="16:17">
      <c r="P37836" s="63"/>
      <c r="Q37836" s="63"/>
    </row>
    <row r="37837" spans="16:17">
      <c r="P37837" s="63"/>
      <c r="Q37837" s="63"/>
    </row>
    <row r="37838" spans="16:17">
      <c r="P37838" s="63"/>
      <c r="Q37838" s="63"/>
    </row>
    <row r="37839" spans="16:17">
      <c r="P37839" s="63"/>
      <c r="Q37839" s="63"/>
    </row>
    <row r="37840" spans="16:17">
      <c r="P37840" s="63"/>
      <c r="Q37840" s="63"/>
    </row>
    <row r="37841" spans="16:17">
      <c r="P37841" s="63"/>
      <c r="Q37841" s="63"/>
    </row>
    <row r="37842" spans="16:17">
      <c r="P37842" s="63"/>
      <c r="Q37842" s="63"/>
    </row>
    <row r="37843" spans="16:17">
      <c r="P37843" s="63"/>
      <c r="Q37843" s="63"/>
    </row>
    <row r="37844" spans="16:17">
      <c r="P37844" s="63"/>
      <c r="Q37844" s="63"/>
    </row>
    <row r="37845" spans="16:17">
      <c r="P37845" s="63"/>
      <c r="Q37845" s="63"/>
    </row>
    <row r="37846" spans="16:17">
      <c r="P37846" s="63"/>
      <c r="Q37846" s="63"/>
    </row>
    <row r="37847" spans="16:17">
      <c r="P37847" s="63"/>
      <c r="Q37847" s="63"/>
    </row>
    <row r="37848" spans="16:17">
      <c r="P37848" s="63"/>
      <c r="Q37848" s="63"/>
    </row>
    <row r="37849" spans="16:17">
      <c r="P37849" s="63"/>
      <c r="Q37849" s="63"/>
    </row>
    <row r="37850" spans="16:17">
      <c r="P37850" s="63"/>
      <c r="Q37850" s="63"/>
    </row>
    <row r="37851" spans="16:17">
      <c r="P37851" s="63"/>
      <c r="Q37851" s="63"/>
    </row>
    <row r="37852" spans="16:17">
      <c r="P37852" s="63"/>
      <c r="Q37852" s="63"/>
    </row>
    <row r="37853" spans="16:17">
      <c r="P37853" s="63"/>
      <c r="Q37853" s="63"/>
    </row>
    <row r="37854" spans="16:17">
      <c r="P37854" s="63"/>
      <c r="Q37854" s="63"/>
    </row>
    <row r="37855" spans="16:17">
      <c r="P37855" s="63"/>
      <c r="Q37855" s="63"/>
    </row>
    <row r="37856" spans="16:17">
      <c r="P37856" s="63"/>
      <c r="Q37856" s="63"/>
    </row>
    <row r="37857" spans="16:17">
      <c r="P37857" s="63"/>
      <c r="Q37857" s="63"/>
    </row>
    <row r="37858" spans="16:17">
      <c r="P37858" s="63"/>
      <c r="Q37858" s="63"/>
    </row>
    <row r="37859" spans="16:17">
      <c r="P37859" s="63"/>
      <c r="Q37859" s="63"/>
    </row>
    <row r="37860" spans="16:17">
      <c r="P37860" s="63"/>
      <c r="Q37860" s="63"/>
    </row>
    <row r="37861" spans="16:17">
      <c r="P37861" s="63"/>
      <c r="Q37861" s="63"/>
    </row>
    <row r="37862" spans="16:17">
      <c r="P37862" s="63"/>
      <c r="Q37862" s="63"/>
    </row>
    <row r="37863" spans="16:17">
      <c r="P37863" s="63"/>
      <c r="Q37863" s="63"/>
    </row>
    <row r="37864" spans="16:17">
      <c r="P37864" s="63"/>
      <c r="Q37864" s="63"/>
    </row>
    <row r="37865" spans="16:17">
      <c r="P37865" s="63"/>
      <c r="Q37865" s="63"/>
    </row>
    <row r="37866" spans="16:17">
      <c r="P37866" s="63"/>
      <c r="Q37866" s="63"/>
    </row>
    <row r="37867" spans="16:17">
      <c r="P37867" s="63"/>
      <c r="Q37867" s="63"/>
    </row>
    <row r="37868" spans="16:17">
      <c r="P37868" s="63"/>
      <c r="Q37868" s="63"/>
    </row>
    <row r="37869" spans="16:17">
      <c r="P37869" s="63"/>
      <c r="Q37869" s="63"/>
    </row>
    <row r="37870" spans="16:17">
      <c r="P37870" s="63"/>
      <c r="Q37870" s="63"/>
    </row>
    <row r="37871" spans="16:17">
      <c r="P37871" s="63"/>
      <c r="Q37871" s="63"/>
    </row>
    <row r="37872" spans="16:17">
      <c r="P37872" s="63"/>
      <c r="Q37872" s="63"/>
    </row>
    <row r="37873" spans="16:17">
      <c r="P37873" s="63"/>
      <c r="Q37873" s="63"/>
    </row>
    <row r="37874" spans="16:17">
      <c r="P37874" s="63"/>
      <c r="Q37874" s="63"/>
    </row>
    <row r="37875" spans="16:17">
      <c r="P37875" s="63"/>
      <c r="Q37875" s="63"/>
    </row>
    <row r="37876" spans="16:17">
      <c r="P37876" s="63"/>
      <c r="Q37876" s="63"/>
    </row>
    <row r="37877" spans="16:17">
      <c r="P37877" s="63"/>
      <c r="Q37877" s="63"/>
    </row>
    <row r="37878" spans="16:17">
      <c r="P37878" s="63"/>
      <c r="Q37878" s="63"/>
    </row>
    <row r="37879" spans="16:17">
      <c r="P37879" s="63"/>
      <c r="Q37879" s="63"/>
    </row>
    <row r="37880" spans="16:17">
      <c r="P37880" s="63"/>
      <c r="Q37880" s="63"/>
    </row>
    <row r="37881" spans="16:17">
      <c r="P37881" s="63"/>
      <c r="Q37881" s="63"/>
    </row>
    <row r="37882" spans="16:17">
      <c r="P37882" s="63"/>
      <c r="Q37882" s="63"/>
    </row>
    <row r="37883" spans="16:17">
      <c r="P37883" s="63"/>
      <c r="Q37883" s="63"/>
    </row>
    <row r="37884" spans="16:17">
      <c r="P37884" s="63"/>
      <c r="Q37884" s="63"/>
    </row>
    <row r="37885" spans="16:17">
      <c r="P37885" s="63"/>
      <c r="Q37885" s="63"/>
    </row>
    <row r="37886" spans="16:17">
      <c r="P37886" s="63"/>
      <c r="Q37886" s="63"/>
    </row>
    <row r="37887" spans="16:17">
      <c r="P37887" s="63"/>
      <c r="Q37887" s="63"/>
    </row>
    <row r="37888" spans="16:17">
      <c r="P37888" s="63"/>
      <c r="Q37888" s="63"/>
    </row>
    <row r="37889" spans="16:17">
      <c r="P37889" s="63"/>
      <c r="Q37889" s="63"/>
    </row>
    <row r="37890" spans="16:17">
      <c r="P37890" s="63"/>
      <c r="Q37890" s="63"/>
    </row>
    <row r="37891" spans="16:17">
      <c r="P37891" s="63"/>
      <c r="Q37891" s="63"/>
    </row>
    <row r="37892" spans="16:17">
      <c r="P37892" s="63"/>
      <c r="Q37892" s="63"/>
    </row>
    <row r="37893" spans="16:17">
      <c r="P37893" s="63"/>
      <c r="Q37893" s="63"/>
    </row>
    <row r="37894" spans="16:17">
      <c r="P37894" s="63"/>
      <c r="Q37894" s="63"/>
    </row>
    <row r="37895" spans="16:17">
      <c r="P37895" s="63"/>
      <c r="Q37895" s="63"/>
    </row>
    <row r="37896" spans="16:17">
      <c r="P37896" s="63"/>
      <c r="Q37896" s="63"/>
    </row>
    <row r="37897" spans="16:17">
      <c r="P37897" s="63"/>
      <c r="Q37897" s="63"/>
    </row>
    <row r="37898" spans="16:17">
      <c r="P37898" s="63"/>
      <c r="Q37898" s="63"/>
    </row>
    <row r="37899" spans="16:17">
      <c r="P37899" s="63"/>
      <c r="Q37899" s="63"/>
    </row>
    <row r="37900" spans="16:17">
      <c r="P37900" s="63"/>
      <c r="Q37900" s="63"/>
    </row>
    <row r="37901" spans="16:17">
      <c r="P37901" s="63"/>
      <c r="Q37901" s="63"/>
    </row>
    <row r="37902" spans="16:17">
      <c r="P37902" s="63"/>
      <c r="Q37902" s="63"/>
    </row>
    <row r="37903" spans="16:17">
      <c r="P37903" s="63"/>
      <c r="Q37903" s="63"/>
    </row>
    <row r="37904" spans="16:17">
      <c r="P37904" s="63"/>
      <c r="Q37904" s="63"/>
    </row>
    <row r="37905" spans="16:17">
      <c r="P37905" s="63"/>
      <c r="Q37905" s="63"/>
    </row>
    <row r="37906" spans="16:17">
      <c r="P37906" s="63"/>
      <c r="Q37906" s="63"/>
    </row>
    <row r="37907" spans="16:17">
      <c r="P37907" s="63"/>
      <c r="Q37907" s="63"/>
    </row>
    <row r="37908" spans="16:17">
      <c r="P37908" s="63"/>
      <c r="Q37908" s="63"/>
    </row>
    <row r="37909" spans="16:17">
      <c r="P37909" s="63"/>
      <c r="Q37909" s="63"/>
    </row>
    <row r="37910" spans="16:17">
      <c r="P37910" s="63"/>
      <c r="Q37910" s="63"/>
    </row>
    <row r="37911" spans="16:17">
      <c r="P37911" s="63"/>
      <c r="Q37911" s="63"/>
    </row>
    <row r="37912" spans="16:17">
      <c r="P37912" s="63"/>
      <c r="Q37912" s="63"/>
    </row>
    <row r="37913" spans="16:17">
      <c r="P37913" s="63"/>
      <c r="Q37913" s="63"/>
    </row>
    <row r="37914" spans="16:17">
      <c r="P37914" s="63"/>
      <c r="Q37914" s="63"/>
    </row>
    <row r="37915" spans="16:17">
      <c r="P37915" s="63"/>
      <c r="Q37915" s="63"/>
    </row>
    <row r="37916" spans="16:17">
      <c r="P37916" s="63"/>
      <c r="Q37916" s="63"/>
    </row>
    <row r="37917" spans="16:17">
      <c r="P37917" s="63"/>
      <c r="Q37917" s="63"/>
    </row>
    <row r="37918" spans="16:17">
      <c r="P37918" s="63"/>
      <c r="Q37918" s="63"/>
    </row>
    <row r="37919" spans="16:17">
      <c r="P37919" s="63"/>
      <c r="Q37919" s="63"/>
    </row>
    <row r="37920" spans="16:17">
      <c r="P37920" s="63"/>
      <c r="Q37920" s="63"/>
    </row>
    <row r="37921" spans="16:17">
      <c r="P37921" s="63"/>
      <c r="Q37921" s="63"/>
    </row>
    <row r="37922" spans="16:17">
      <c r="P37922" s="63"/>
      <c r="Q37922" s="63"/>
    </row>
    <row r="37923" spans="16:17">
      <c r="P37923" s="63"/>
      <c r="Q37923" s="63"/>
    </row>
    <row r="37924" spans="16:17">
      <c r="P37924" s="63"/>
      <c r="Q37924" s="63"/>
    </row>
    <row r="37925" spans="16:17">
      <c r="P37925" s="63"/>
      <c r="Q37925" s="63"/>
    </row>
    <row r="37926" spans="16:17">
      <c r="P37926" s="63"/>
      <c r="Q37926" s="63"/>
    </row>
    <row r="37927" spans="16:17">
      <c r="P37927" s="63"/>
      <c r="Q37927" s="63"/>
    </row>
    <row r="37928" spans="16:17">
      <c r="P37928" s="63"/>
      <c r="Q37928" s="63"/>
    </row>
    <row r="37929" spans="16:17">
      <c r="P37929" s="63"/>
      <c r="Q37929" s="63"/>
    </row>
    <row r="37930" spans="16:17">
      <c r="P37930" s="63"/>
      <c r="Q37930" s="63"/>
    </row>
    <row r="37931" spans="16:17">
      <c r="P37931" s="63"/>
      <c r="Q37931" s="63"/>
    </row>
    <row r="37932" spans="16:17">
      <c r="P37932" s="63"/>
      <c r="Q37932" s="63"/>
    </row>
    <row r="37933" spans="16:17">
      <c r="P37933" s="63"/>
      <c r="Q37933" s="63"/>
    </row>
    <row r="37934" spans="16:17">
      <c r="P37934" s="63"/>
      <c r="Q37934" s="63"/>
    </row>
    <row r="37935" spans="16:17">
      <c r="P37935" s="63"/>
      <c r="Q37935" s="63"/>
    </row>
    <row r="37936" spans="16:17">
      <c r="P37936" s="63"/>
      <c r="Q37936" s="63"/>
    </row>
    <row r="37937" spans="16:17">
      <c r="P37937" s="63"/>
      <c r="Q37937" s="63"/>
    </row>
    <row r="37938" spans="16:17">
      <c r="P37938" s="63"/>
      <c r="Q37938" s="63"/>
    </row>
    <row r="37939" spans="16:17">
      <c r="P37939" s="63"/>
      <c r="Q37939" s="63"/>
    </row>
    <row r="37940" spans="16:17">
      <c r="P37940" s="63"/>
      <c r="Q37940" s="63"/>
    </row>
    <row r="37941" spans="16:17">
      <c r="P37941" s="63"/>
      <c r="Q37941" s="63"/>
    </row>
    <row r="37942" spans="16:17">
      <c r="P37942" s="63"/>
      <c r="Q37942" s="63"/>
    </row>
    <row r="37943" spans="16:17">
      <c r="P37943" s="63"/>
      <c r="Q37943" s="63"/>
    </row>
    <row r="37944" spans="16:17">
      <c r="P37944" s="63"/>
      <c r="Q37944" s="63"/>
    </row>
    <row r="37945" spans="16:17">
      <c r="P37945" s="63"/>
      <c r="Q37945" s="63"/>
    </row>
    <row r="37946" spans="16:17">
      <c r="P37946" s="63"/>
      <c r="Q37946" s="63"/>
    </row>
    <row r="37947" spans="16:17">
      <c r="P37947" s="63"/>
      <c r="Q37947" s="63"/>
    </row>
    <row r="37948" spans="16:17">
      <c r="P37948" s="63"/>
      <c r="Q37948" s="63"/>
    </row>
    <row r="37949" spans="16:17">
      <c r="P37949" s="63"/>
      <c r="Q37949" s="63"/>
    </row>
    <row r="37950" spans="16:17">
      <c r="P37950" s="63"/>
      <c r="Q37950" s="63"/>
    </row>
    <row r="37951" spans="16:17">
      <c r="P37951" s="63"/>
      <c r="Q37951" s="63"/>
    </row>
    <row r="37952" spans="16:17">
      <c r="P37952" s="63"/>
      <c r="Q37952" s="63"/>
    </row>
    <row r="37953" spans="16:17">
      <c r="P37953" s="63"/>
      <c r="Q37953" s="63"/>
    </row>
    <row r="37954" spans="16:17">
      <c r="P37954" s="63"/>
      <c r="Q37954" s="63"/>
    </row>
    <row r="37955" spans="16:17">
      <c r="P37955" s="63"/>
      <c r="Q37955" s="63"/>
    </row>
    <row r="37956" spans="16:17">
      <c r="P37956" s="63"/>
      <c r="Q37956" s="63"/>
    </row>
    <row r="37957" spans="16:17">
      <c r="P37957" s="63"/>
      <c r="Q37957" s="63"/>
    </row>
    <row r="37958" spans="16:17">
      <c r="P37958" s="63"/>
      <c r="Q37958" s="63"/>
    </row>
    <row r="37959" spans="16:17">
      <c r="P37959" s="63"/>
      <c r="Q37959" s="63"/>
    </row>
    <row r="37960" spans="16:17">
      <c r="P37960" s="63"/>
      <c r="Q37960" s="63"/>
    </row>
    <row r="37961" spans="16:17">
      <c r="P37961" s="63"/>
      <c r="Q37961" s="63"/>
    </row>
    <row r="37962" spans="16:17">
      <c r="P37962" s="63"/>
      <c r="Q37962" s="63"/>
    </row>
    <row r="37963" spans="16:17">
      <c r="P37963" s="63"/>
      <c r="Q37963" s="63"/>
    </row>
    <row r="37964" spans="16:17">
      <c r="P37964" s="63"/>
      <c r="Q37964" s="63"/>
    </row>
    <row r="37965" spans="16:17">
      <c r="P37965" s="63"/>
      <c r="Q37965" s="63"/>
    </row>
    <row r="37966" spans="16:17">
      <c r="P37966" s="63"/>
      <c r="Q37966" s="63"/>
    </row>
    <row r="37967" spans="16:17">
      <c r="P37967" s="63"/>
      <c r="Q37967" s="63"/>
    </row>
    <row r="37968" spans="16:17">
      <c r="P37968" s="63"/>
      <c r="Q37968" s="63"/>
    </row>
    <row r="37969" spans="16:17">
      <c r="P37969" s="63"/>
      <c r="Q37969" s="63"/>
    </row>
    <row r="37970" spans="16:17">
      <c r="P37970" s="63"/>
      <c r="Q37970" s="63"/>
    </row>
    <row r="37971" spans="16:17">
      <c r="P37971" s="63"/>
      <c r="Q37971" s="63"/>
    </row>
    <row r="37972" spans="16:17">
      <c r="P37972" s="63"/>
      <c r="Q37972" s="63"/>
    </row>
    <row r="37973" spans="16:17">
      <c r="P37973" s="63"/>
      <c r="Q37973" s="63"/>
    </row>
    <row r="37974" spans="16:17">
      <c r="P37974" s="63"/>
      <c r="Q37974" s="63"/>
    </row>
    <row r="37975" spans="16:17">
      <c r="P37975" s="63"/>
      <c r="Q37975" s="63"/>
    </row>
    <row r="37976" spans="16:17">
      <c r="P37976" s="63"/>
      <c r="Q37976" s="63"/>
    </row>
    <row r="37977" spans="16:17">
      <c r="P37977" s="63"/>
      <c r="Q37977" s="63"/>
    </row>
    <row r="37978" spans="16:17">
      <c r="P37978" s="63"/>
      <c r="Q37978" s="63"/>
    </row>
    <row r="37979" spans="16:17">
      <c r="P37979" s="63"/>
      <c r="Q37979" s="63"/>
    </row>
    <row r="37980" spans="16:17">
      <c r="P37980" s="63"/>
      <c r="Q37980" s="63"/>
    </row>
    <row r="37981" spans="16:17">
      <c r="P37981" s="63"/>
      <c r="Q37981" s="63"/>
    </row>
    <row r="37982" spans="16:17">
      <c r="P37982" s="63"/>
      <c r="Q37982" s="63"/>
    </row>
    <row r="37983" spans="16:17">
      <c r="P37983" s="63"/>
      <c r="Q37983" s="63"/>
    </row>
    <row r="37984" spans="16:17">
      <c r="P37984" s="63"/>
      <c r="Q37984" s="63"/>
    </row>
    <row r="37985" spans="16:17">
      <c r="P37985" s="63"/>
      <c r="Q37985" s="63"/>
    </row>
    <row r="37986" spans="16:17">
      <c r="P37986" s="63"/>
      <c r="Q37986" s="63"/>
    </row>
    <row r="37987" spans="16:17">
      <c r="P37987" s="63"/>
      <c r="Q37987" s="63"/>
    </row>
    <row r="37988" spans="16:17">
      <c r="P37988" s="63"/>
      <c r="Q37988" s="63"/>
    </row>
    <row r="37989" spans="16:17">
      <c r="P37989" s="63"/>
      <c r="Q37989" s="63"/>
    </row>
    <row r="37990" spans="16:17">
      <c r="P37990" s="63"/>
      <c r="Q37990" s="63"/>
    </row>
    <row r="37991" spans="16:17">
      <c r="P37991" s="63"/>
      <c r="Q37991" s="63"/>
    </row>
    <row r="37992" spans="16:17">
      <c r="P37992" s="63"/>
      <c r="Q37992" s="63"/>
    </row>
    <row r="37993" spans="16:17">
      <c r="P37993" s="63"/>
      <c r="Q37993" s="63"/>
    </row>
    <row r="37994" spans="16:17">
      <c r="P37994" s="63"/>
      <c r="Q37994" s="63"/>
    </row>
    <row r="37995" spans="16:17">
      <c r="P37995" s="63"/>
      <c r="Q37995" s="63"/>
    </row>
    <row r="37996" spans="16:17">
      <c r="P37996" s="63"/>
      <c r="Q37996" s="63"/>
    </row>
    <row r="37997" spans="16:17">
      <c r="P37997" s="63"/>
      <c r="Q37997" s="63"/>
    </row>
    <row r="37998" spans="16:17">
      <c r="P37998" s="63"/>
      <c r="Q37998" s="63"/>
    </row>
    <row r="37999" spans="16:17">
      <c r="P37999" s="63"/>
      <c r="Q37999" s="63"/>
    </row>
    <row r="38000" spans="16:17">
      <c r="P38000" s="63"/>
      <c r="Q38000" s="63"/>
    </row>
    <row r="38001" spans="16:17">
      <c r="P38001" s="63"/>
      <c r="Q38001" s="63"/>
    </row>
    <row r="38002" spans="16:17">
      <c r="P38002" s="63"/>
      <c r="Q38002" s="63"/>
    </row>
    <row r="38003" spans="16:17">
      <c r="P38003" s="63"/>
      <c r="Q38003" s="63"/>
    </row>
    <row r="38004" spans="16:17">
      <c r="P38004" s="63"/>
      <c r="Q38004" s="63"/>
    </row>
    <row r="38005" spans="16:17">
      <c r="P38005" s="63"/>
      <c r="Q38005" s="63"/>
    </row>
    <row r="38006" spans="16:17">
      <c r="P38006" s="63"/>
      <c r="Q38006" s="63"/>
    </row>
    <row r="38007" spans="16:17">
      <c r="P38007" s="63"/>
      <c r="Q38007" s="63"/>
    </row>
    <row r="38008" spans="16:17">
      <c r="P38008" s="63"/>
      <c r="Q38008" s="63"/>
    </row>
    <row r="38009" spans="16:17">
      <c r="P38009" s="63"/>
      <c r="Q38009" s="63"/>
    </row>
    <row r="38010" spans="16:17">
      <c r="P38010" s="63"/>
      <c r="Q38010" s="63"/>
    </row>
    <row r="38011" spans="16:17">
      <c r="P38011" s="63"/>
      <c r="Q38011" s="63"/>
    </row>
    <row r="38012" spans="16:17">
      <c r="P38012" s="63"/>
      <c r="Q38012" s="63"/>
    </row>
    <row r="38013" spans="16:17">
      <c r="P38013" s="63"/>
      <c r="Q38013" s="63"/>
    </row>
    <row r="38014" spans="16:17">
      <c r="P38014" s="63"/>
      <c r="Q38014" s="63"/>
    </row>
    <row r="38015" spans="16:17">
      <c r="P38015" s="63"/>
      <c r="Q38015" s="63"/>
    </row>
    <row r="38016" spans="16:17">
      <c r="P38016" s="63"/>
      <c r="Q38016" s="63"/>
    </row>
    <row r="38017" spans="16:17">
      <c r="P38017" s="63"/>
      <c r="Q38017" s="63"/>
    </row>
    <row r="38018" spans="16:17">
      <c r="P38018" s="63"/>
      <c r="Q38018" s="63"/>
    </row>
    <row r="38019" spans="16:17">
      <c r="P38019" s="63"/>
      <c r="Q38019" s="63"/>
    </row>
    <row r="38020" spans="16:17">
      <c r="P38020" s="63"/>
      <c r="Q38020" s="63"/>
    </row>
    <row r="38021" spans="16:17">
      <c r="P38021" s="63"/>
      <c r="Q38021" s="63"/>
    </row>
    <row r="38022" spans="16:17">
      <c r="P38022" s="63"/>
      <c r="Q38022" s="63"/>
    </row>
    <row r="38023" spans="16:17">
      <c r="P38023" s="63"/>
      <c r="Q38023" s="63"/>
    </row>
    <row r="38024" spans="16:17">
      <c r="P38024" s="63"/>
      <c r="Q38024" s="63"/>
    </row>
    <row r="38025" spans="16:17">
      <c r="P38025" s="63"/>
      <c r="Q38025" s="63"/>
    </row>
    <row r="38026" spans="16:17">
      <c r="P38026" s="63"/>
      <c r="Q38026" s="63"/>
    </row>
    <row r="38027" spans="16:17">
      <c r="P38027" s="63"/>
      <c r="Q38027" s="63"/>
    </row>
    <row r="38028" spans="16:17">
      <c r="P38028" s="63"/>
      <c r="Q38028" s="63"/>
    </row>
    <row r="38029" spans="16:17">
      <c r="P38029" s="63"/>
      <c r="Q38029" s="63"/>
    </row>
    <row r="38030" spans="16:17">
      <c r="P38030" s="63"/>
      <c r="Q38030" s="63"/>
    </row>
    <row r="38031" spans="16:17">
      <c r="P38031" s="63"/>
      <c r="Q38031" s="63"/>
    </row>
    <row r="38032" spans="16:17">
      <c r="P38032" s="63"/>
      <c r="Q38032" s="63"/>
    </row>
    <row r="38033" spans="16:17">
      <c r="P38033" s="63"/>
      <c r="Q38033" s="63"/>
    </row>
    <row r="38034" spans="16:17">
      <c r="P38034" s="63"/>
      <c r="Q38034" s="63"/>
    </row>
    <row r="38035" spans="16:17">
      <c r="P38035" s="63"/>
      <c r="Q38035" s="63"/>
    </row>
    <row r="38036" spans="16:17">
      <c r="P38036" s="63"/>
      <c r="Q38036" s="63"/>
    </row>
    <row r="38037" spans="16:17">
      <c r="P38037" s="63"/>
      <c r="Q38037" s="63"/>
    </row>
    <row r="38038" spans="16:17">
      <c r="P38038" s="63"/>
      <c r="Q38038" s="63"/>
    </row>
    <row r="38039" spans="16:17">
      <c r="P38039" s="63"/>
      <c r="Q38039" s="63"/>
    </row>
    <row r="38040" spans="16:17">
      <c r="P38040" s="63"/>
      <c r="Q38040" s="63"/>
    </row>
    <row r="38041" spans="16:17">
      <c r="P38041" s="63"/>
      <c r="Q38041" s="63"/>
    </row>
    <row r="38042" spans="16:17">
      <c r="P38042" s="63"/>
      <c r="Q38042" s="63"/>
    </row>
    <row r="38043" spans="16:17">
      <c r="P38043" s="63"/>
      <c r="Q38043" s="63"/>
    </row>
    <row r="38044" spans="16:17">
      <c r="P38044" s="63"/>
      <c r="Q38044" s="63"/>
    </row>
    <row r="38045" spans="16:17">
      <c r="P38045" s="63"/>
      <c r="Q38045" s="63"/>
    </row>
    <row r="38046" spans="16:17">
      <c r="P38046" s="63"/>
      <c r="Q38046" s="63"/>
    </row>
    <row r="38047" spans="16:17">
      <c r="P38047" s="63"/>
      <c r="Q38047" s="63"/>
    </row>
    <row r="38048" spans="16:17">
      <c r="P38048" s="63"/>
      <c r="Q38048" s="63"/>
    </row>
    <row r="38049" spans="15:17">
      <c r="P38049" s="63"/>
      <c r="Q38049" s="63"/>
    </row>
    <row r="38050" spans="15:17">
      <c r="P38050" s="63"/>
      <c r="Q38050" s="63"/>
    </row>
    <row r="38051" spans="15:17">
      <c r="P38051" s="63"/>
      <c r="Q38051" s="63"/>
    </row>
    <row r="38052" spans="15:17">
      <c r="P38052" s="63"/>
      <c r="Q38052" s="63"/>
    </row>
    <row r="38053" spans="15:17">
      <c r="P38053" s="63"/>
      <c r="Q38053" s="63"/>
    </row>
    <row r="38054" spans="15:17">
      <c r="P38054" s="63"/>
      <c r="Q38054" s="63"/>
    </row>
    <row r="38055" spans="15:17">
      <c r="P38055" s="63"/>
      <c r="Q38055" s="63"/>
    </row>
    <row r="38056" spans="15:17">
      <c r="P38056" s="63"/>
      <c r="Q38056" s="63"/>
    </row>
    <row r="38057" spans="15:17">
      <c r="P38057" s="63"/>
      <c r="Q38057" s="63"/>
    </row>
    <row r="38058" spans="15:17">
      <c r="P38058" s="63"/>
      <c r="Q38058" s="63"/>
    </row>
    <row r="38059" spans="15:17">
      <c r="O38059" s="55"/>
      <c r="P38059" s="63"/>
      <c r="Q38059" s="63"/>
    </row>
    <row r="38060" spans="15:17">
      <c r="O38060" s="55"/>
      <c r="P38060" s="63"/>
      <c r="Q38060" s="63"/>
    </row>
    <row r="38061" spans="15:17">
      <c r="O38061" s="55"/>
      <c r="P38061" s="63"/>
      <c r="Q38061" s="63"/>
    </row>
    <row r="38062" spans="15:17">
      <c r="O38062" s="55"/>
      <c r="P38062" s="63"/>
      <c r="Q38062" s="63"/>
    </row>
    <row r="38063" spans="15:17">
      <c r="O38063" s="55"/>
      <c r="P38063" s="63"/>
      <c r="Q38063" s="63"/>
    </row>
    <row r="38064" spans="15:17">
      <c r="O38064" s="55"/>
      <c r="P38064" s="63"/>
      <c r="Q38064" s="63"/>
    </row>
    <row r="38065" spans="15:17">
      <c r="O38065" s="55"/>
      <c r="P38065" s="63"/>
      <c r="Q38065" s="63"/>
    </row>
    <row r="38066" spans="15:17">
      <c r="O38066" s="55"/>
      <c r="P38066" s="63"/>
      <c r="Q38066" s="63"/>
    </row>
    <row r="38067" spans="15:17">
      <c r="O38067" s="55"/>
      <c r="P38067" s="63"/>
      <c r="Q38067" s="63"/>
    </row>
    <row r="38068" spans="15:17">
      <c r="O38068" s="55"/>
      <c r="P38068" s="63"/>
      <c r="Q38068" s="63"/>
    </row>
    <row r="38069" spans="15:17">
      <c r="O38069" s="55"/>
      <c r="P38069" s="63"/>
      <c r="Q38069" s="63"/>
    </row>
    <row r="38070" spans="15:17">
      <c r="O38070" s="55"/>
      <c r="P38070" s="63"/>
      <c r="Q38070" s="63"/>
    </row>
    <row r="38071" spans="15:17">
      <c r="O38071" s="55"/>
      <c r="P38071" s="63"/>
      <c r="Q38071" s="63"/>
    </row>
    <row r="38072" spans="15:17">
      <c r="O38072" s="55"/>
      <c r="P38072" s="63"/>
      <c r="Q38072" s="63"/>
    </row>
    <row r="38073" spans="15:17">
      <c r="O38073" s="55"/>
      <c r="P38073" s="63"/>
      <c r="Q38073" s="63"/>
    </row>
    <row r="38074" spans="15:17">
      <c r="O38074" s="55"/>
      <c r="P38074" s="63"/>
      <c r="Q38074" s="63"/>
    </row>
    <row r="38075" spans="15:17">
      <c r="O38075" s="55"/>
      <c r="P38075" s="63"/>
      <c r="Q38075" s="63"/>
    </row>
    <row r="38076" spans="15:17">
      <c r="O38076" s="55"/>
      <c r="P38076" s="63"/>
      <c r="Q38076" s="63"/>
    </row>
    <row r="38077" spans="15:17">
      <c r="O38077" s="55"/>
      <c r="P38077" s="63"/>
      <c r="Q38077" s="63"/>
    </row>
    <row r="38078" spans="15:17">
      <c r="O38078" s="55"/>
      <c r="P38078" s="63"/>
      <c r="Q38078" s="63"/>
    </row>
    <row r="38079" spans="15:17">
      <c r="O38079" s="55"/>
      <c r="P38079" s="63"/>
      <c r="Q38079" s="63"/>
    </row>
    <row r="38080" spans="15:17">
      <c r="O38080" s="55"/>
      <c r="P38080" s="63"/>
      <c r="Q38080" s="63"/>
    </row>
    <row r="38081" spans="15:17">
      <c r="O38081" s="55"/>
      <c r="P38081" s="63"/>
      <c r="Q38081" s="63"/>
    </row>
    <row r="38082" spans="15:17">
      <c r="O38082" s="55"/>
      <c r="P38082" s="63"/>
      <c r="Q38082" s="63"/>
    </row>
    <row r="38083" spans="15:17">
      <c r="O38083" s="55"/>
      <c r="P38083" s="63"/>
      <c r="Q38083" s="63"/>
    </row>
    <row r="38084" spans="15:17">
      <c r="O38084" s="55"/>
      <c r="P38084" s="63"/>
      <c r="Q38084" s="63"/>
    </row>
    <row r="38085" spans="15:17">
      <c r="O38085" s="55"/>
      <c r="P38085" s="63"/>
      <c r="Q38085" s="63"/>
    </row>
    <row r="38086" spans="15:17">
      <c r="O38086" s="55"/>
      <c r="P38086" s="63"/>
      <c r="Q38086" s="63"/>
    </row>
    <row r="38087" spans="15:17">
      <c r="O38087" s="55"/>
      <c r="P38087" s="63"/>
      <c r="Q38087" s="63"/>
    </row>
    <row r="38088" spans="15:17">
      <c r="O38088" s="55"/>
      <c r="P38088" s="63"/>
      <c r="Q38088" s="63"/>
    </row>
    <row r="38089" spans="15:17">
      <c r="O38089" s="55"/>
      <c r="P38089" s="63"/>
      <c r="Q38089" s="63"/>
    </row>
    <row r="38090" spans="15:17">
      <c r="O38090" s="55"/>
      <c r="P38090" s="63"/>
      <c r="Q38090" s="63"/>
    </row>
    <row r="38091" spans="15:17">
      <c r="O38091" s="55"/>
      <c r="P38091" s="63"/>
      <c r="Q38091" s="63"/>
    </row>
    <row r="38092" spans="15:17">
      <c r="O38092" s="55"/>
      <c r="P38092" s="63"/>
      <c r="Q38092" s="63"/>
    </row>
    <row r="38093" spans="15:17">
      <c r="O38093" s="55"/>
      <c r="P38093" s="63"/>
      <c r="Q38093" s="63"/>
    </row>
    <row r="38094" spans="15:17">
      <c r="O38094" s="55"/>
      <c r="P38094" s="63"/>
      <c r="Q38094" s="63"/>
    </row>
    <row r="38095" spans="15:17">
      <c r="O38095" s="55"/>
      <c r="P38095" s="63"/>
      <c r="Q38095" s="63"/>
    </row>
    <row r="38096" spans="15:17">
      <c r="O38096" s="55"/>
      <c r="P38096" s="63"/>
      <c r="Q38096" s="63"/>
    </row>
    <row r="38097" spans="15:17">
      <c r="O38097" s="55"/>
      <c r="P38097" s="63"/>
      <c r="Q38097" s="63"/>
    </row>
    <row r="38098" spans="15:17">
      <c r="O38098" s="55"/>
      <c r="P38098" s="63"/>
      <c r="Q38098" s="63"/>
    </row>
    <row r="38099" spans="15:17">
      <c r="O38099" s="55"/>
      <c r="P38099" s="63"/>
      <c r="Q38099" s="63"/>
    </row>
    <row r="38100" spans="15:17">
      <c r="O38100" s="55"/>
      <c r="P38100" s="63"/>
      <c r="Q38100" s="63"/>
    </row>
    <row r="38101" spans="15:17">
      <c r="O38101" s="55"/>
      <c r="P38101" s="63"/>
      <c r="Q38101" s="63"/>
    </row>
    <row r="38102" spans="15:17">
      <c r="O38102" s="55"/>
      <c r="P38102" s="63"/>
      <c r="Q38102" s="63"/>
    </row>
    <row r="38103" spans="15:17">
      <c r="O38103" s="55"/>
      <c r="P38103" s="63"/>
      <c r="Q38103" s="63"/>
    </row>
    <row r="38104" spans="15:17">
      <c r="O38104" s="55"/>
      <c r="P38104" s="63"/>
      <c r="Q38104" s="63"/>
    </row>
    <row r="38105" spans="15:17">
      <c r="O38105" s="55"/>
      <c r="P38105" s="63"/>
      <c r="Q38105" s="63"/>
    </row>
    <row r="38106" spans="15:17">
      <c r="O38106" s="55"/>
      <c r="P38106" s="63"/>
      <c r="Q38106" s="63"/>
    </row>
    <row r="38107" spans="15:17">
      <c r="O38107" s="55"/>
      <c r="P38107" s="63"/>
      <c r="Q38107" s="63"/>
    </row>
    <row r="38108" spans="15:17">
      <c r="O38108" s="55"/>
      <c r="P38108" s="63"/>
      <c r="Q38108" s="63"/>
    </row>
    <row r="38109" spans="15:17">
      <c r="O38109" s="55"/>
      <c r="P38109" s="63"/>
      <c r="Q38109" s="63"/>
    </row>
    <row r="38110" spans="15:17">
      <c r="O38110" s="55"/>
      <c r="P38110" s="63"/>
      <c r="Q38110" s="63"/>
    </row>
    <row r="38111" spans="15:17">
      <c r="O38111" s="55"/>
      <c r="P38111" s="63"/>
      <c r="Q38111" s="63"/>
    </row>
    <row r="38112" spans="15:17">
      <c r="O38112" s="55"/>
      <c r="P38112" s="63"/>
      <c r="Q38112" s="63"/>
    </row>
    <row r="38113" spans="15:17">
      <c r="O38113" s="55"/>
      <c r="P38113" s="63"/>
      <c r="Q38113" s="63"/>
    </row>
    <row r="38114" spans="15:17">
      <c r="O38114" s="55"/>
      <c r="P38114" s="63"/>
      <c r="Q38114" s="63"/>
    </row>
    <row r="38115" spans="15:17">
      <c r="O38115" s="55"/>
      <c r="P38115" s="63"/>
      <c r="Q38115" s="63"/>
    </row>
    <row r="38116" spans="15:17">
      <c r="O38116" s="55"/>
      <c r="P38116" s="63"/>
      <c r="Q38116" s="63"/>
    </row>
    <row r="38117" spans="15:17">
      <c r="O38117" s="55"/>
      <c r="P38117" s="63"/>
      <c r="Q38117" s="63"/>
    </row>
    <row r="38118" spans="15:17">
      <c r="O38118" s="55"/>
      <c r="P38118" s="63"/>
      <c r="Q38118" s="63"/>
    </row>
    <row r="38119" spans="15:17">
      <c r="O38119" s="55"/>
      <c r="P38119" s="63"/>
      <c r="Q38119" s="63"/>
    </row>
    <row r="38120" spans="15:17">
      <c r="O38120" s="55"/>
      <c r="P38120" s="63"/>
      <c r="Q38120" s="63"/>
    </row>
    <row r="38121" spans="15:17">
      <c r="O38121" s="55"/>
      <c r="P38121" s="63"/>
      <c r="Q38121" s="63"/>
    </row>
    <row r="38122" spans="15:17">
      <c r="O38122" s="55"/>
      <c r="P38122" s="63"/>
      <c r="Q38122" s="63"/>
    </row>
    <row r="38123" spans="15:17">
      <c r="O38123" s="55"/>
      <c r="P38123" s="63"/>
      <c r="Q38123" s="63"/>
    </row>
    <row r="38124" spans="15:17">
      <c r="O38124" s="55"/>
      <c r="P38124" s="63"/>
      <c r="Q38124" s="63"/>
    </row>
    <row r="38125" spans="15:17">
      <c r="O38125" s="55"/>
      <c r="P38125" s="63"/>
      <c r="Q38125" s="63"/>
    </row>
    <row r="38126" spans="15:17">
      <c r="O38126" s="55"/>
      <c r="P38126" s="63"/>
      <c r="Q38126" s="63"/>
    </row>
    <row r="38127" spans="15:17">
      <c r="O38127" s="55"/>
      <c r="P38127" s="63"/>
      <c r="Q38127" s="63"/>
    </row>
    <row r="38128" spans="15:17">
      <c r="O38128" s="55"/>
      <c r="P38128" s="63"/>
      <c r="Q38128" s="63"/>
    </row>
    <row r="38129" spans="15:17">
      <c r="O38129" s="55"/>
      <c r="P38129" s="63"/>
      <c r="Q38129" s="63"/>
    </row>
    <row r="38130" spans="15:17">
      <c r="O38130" s="55"/>
      <c r="P38130" s="63"/>
      <c r="Q38130" s="63"/>
    </row>
    <row r="38131" spans="15:17">
      <c r="O38131" s="55"/>
      <c r="P38131" s="63"/>
      <c r="Q38131" s="63"/>
    </row>
    <row r="38132" spans="15:17">
      <c r="O38132" s="55"/>
      <c r="P38132" s="63"/>
      <c r="Q38132" s="63"/>
    </row>
    <row r="38133" spans="15:17">
      <c r="O38133" s="55"/>
      <c r="P38133" s="63"/>
      <c r="Q38133" s="63"/>
    </row>
    <row r="38134" spans="15:17">
      <c r="O38134" s="55"/>
      <c r="P38134" s="63"/>
      <c r="Q38134" s="63"/>
    </row>
    <row r="38135" spans="15:17">
      <c r="O38135" s="55"/>
      <c r="P38135" s="63"/>
      <c r="Q38135" s="63"/>
    </row>
    <row r="38136" spans="15:17">
      <c r="O38136" s="55"/>
      <c r="P38136" s="63"/>
      <c r="Q38136" s="63"/>
    </row>
    <row r="38137" spans="15:17">
      <c r="O38137" s="55"/>
      <c r="P38137" s="63"/>
      <c r="Q38137" s="63"/>
    </row>
    <row r="38138" spans="15:17">
      <c r="O38138" s="55"/>
      <c r="P38138" s="63"/>
      <c r="Q38138" s="63"/>
    </row>
    <row r="38139" spans="15:17">
      <c r="O38139" s="55"/>
      <c r="P38139" s="63"/>
      <c r="Q38139" s="63"/>
    </row>
    <row r="38140" spans="15:17">
      <c r="O38140" s="55"/>
      <c r="P38140" s="63"/>
      <c r="Q38140" s="63"/>
    </row>
    <row r="38141" spans="15:17">
      <c r="O38141" s="55"/>
      <c r="P38141" s="63"/>
      <c r="Q38141" s="63"/>
    </row>
    <row r="38142" spans="15:17">
      <c r="O38142" s="55"/>
      <c r="P38142" s="63"/>
      <c r="Q38142" s="63"/>
    </row>
    <row r="38143" spans="15:17">
      <c r="O38143" s="55"/>
      <c r="P38143" s="63"/>
      <c r="Q38143" s="63"/>
    </row>
    <row r="38144" spans="15:17">
      <c r="O38144" s="55"/>
      <c r="P38144" s="63"/>
      <c r="Q38144" s="63"/>
    </row>
    <row r="38145" spans="15:17">
      <c r="O38145" s="55"/>
      <c r="P38145" s="63"/>
      <c r="Q38145" s="63"/>
    </row>
    <row r="38146" spans="15:17">
      <c r="O38146" s="55"/>
      <c r="P38146" s="63"/>
      <c r="Q38146" s="63"/>
    </row>
    <row r="38147" spans="15:17">
      <c r="O38147" s="55"/>
      <c r="P38147" s="63"/>
      <c r="Q38147" s="63"/>
    </row>
    <row r="38148" spans="15:17">
      <c r="O38148" s="55"/>
      <c r="P38148" s="63"/>
      <c r="Q38148" s="63"/>
    </row>
    <row r="38149" spans="15:17">
      <c r="O38149" s="55"/>
      <c r="P38149" s="63"/>
      <c r="Q38149" s="63"/>
    </row>
    <row r="38150" spans="15:17">
      <c r="O38150" s="55"/>
      <c r="P38150" s="63"/>
      <c r="Q38150" s="63"/>
    </row>
    <row r="38151" spans="15:17">
      <c r="O38151" s="55"/>
      <c r="P38151" s="63"/>
      <c r="Q38151" s="63"/>
    </row>
    <row r="38152" spans="15:17">
      <c r="O38152" s="55"/>
      <c r="P38152" s="63"/>
      <c r="Q38152" s="63"/>
    </row>
    <row r="38153" spans="15:17">
      <c r="O38153" s="55"/>
      <c r="P38153" s="63"/>
      <c r="Q38153" s="63"/>
    </row>
    <row r="38154" spans="15:17">
      <c r="O38154" s="55"/>
      <c r="P38154" s="63"/>
      <c r="Q38154" s="63"/>
    </row>
    <row r="38155" spans="15:17">
      <c r="O38155" s="55"/>
      <c r="P38155" s="63"/>
      <c r="Q38155" s="63"/>
    </row>
    <row r="38156" spans="15:17">
      <c r="O38156" s="55"/>
      <c r="P38156" s="63"/>
      <c r="Q38156" s="63"/>
    </row>
    <row r="38157" spans="15:17">
      <c r="O38157" s="55"/>
      <c r="P38157" s="63"/>
      <c r="Q38157" s="63"/>
    </row>
    <row r="38158" spans="15:17">
      <c r="O38158" s="55"/>
      <c r="P38158" s="63"/>
      <c r="Q38158" s="63"/>
    </row>
    <row r="38159" spans="15:17">
      <c r="O38159" s="55"/>
      <c r="P38159" s="63"/>
      <c r="Q38159" s="63"/>
    </row>
    <row r="38160" spans="15:17">
      <c r="O38160" s="55"/>
      <c r="P38160" s="63"/>
      <c r="Q38160" s="63"/>
    </row>
    <row r="38161" spans="15:17">
      <c r="O38161" s="55"/>
      <c r="P38161" s="63"/>
      <c r="Q38161" s="63"/>
    </row>
    <row r="38162" spans="15:17">
      <c r="O38162" s="55"/>
      <c r="P38162" s="63"/>
      <c r="Q38162" s="63"/>
    </row>
    <row r="38163" spans="15:17">
      <c r="O38163" s="55"/>
      <c r="P38163" s="63"/>
      <c r="Q38163" s="63"/>
    </row>
    <row r="38164" spans="15:17">
      <c r="O38164" s="55"/>
      <c r="P38164" s="63"/>
      <c r="Q38164" s="63"/>
    </row>
    <row r="38165" spans="15:17">
      <c r="O38165" s="55"/>
      <c r="P38165" s="63"/>
      <c r="Q38165" s="63"/>
    </row>
    <row r="38166" spans="15:17">
      <c r="O38166" s="55"/>
      <c r="P38166" s="63"/>
      <c r="Q38166" s="63"/>
    </row>
    <row r="38167" spans="15:17">
      <c r="O38167" s="55"/>
      <c r="P38167" s="63"/>
      <c r="Q38167" s="63"/>
    </row>
    <row r="38168" spans="15:17">
      <c r="O38168" s="55"/>
      <c r="P38168" s="63"/>
      <c r="Q38168" s="63"/>
    </row>
    <row r="38169" spans="15:17">
      <c r="O38169" s="55"/>
      <c r="P38169" s="63"/>
      <c r="Q38169" s="63"/>
    </row>
    <row r="38170" spans="15:17">
      <c r="O38170" s="55"/>
      <c r="P38170" s="63"/>
      <c r="Q38170" s="63"/>
    </row>
    <row r="38171" spans="15:17">
      <c r="O38171" s="55"/>
      <c r="P38171" s="63"/>
      <c r="Q38171" s="63"/>
    </row>
    <row r="38172" spans="15:17">
      <c r="O38172" s="55"/>
      <c r="P38172" s="63"/>
      <c r="Q38172" s="63"/>
    </row>
    <row r="38173" spans="15:17">
      <c r="O38173" s="55"/>
      <c r="P38173" s="63"/>
      <c r="Q38173" s="63"/>
    </row>
    <row r="38174" spans="15:17">
      <c r="O38174" s="55"/>
      <c r="P38174" s="63"/>
      <c r="Q38174" s="63"/>
    </row>
    <row r="38175" spans="15:17">
      <c r="O38175" s="55"/>
      <c r="P38175" s="63"/>
      <c r="Q38175" s="63"/>
    </row>
    <row r="38176" spans="15:17">
      <c r="O38176" s="55"/>
      <c r="P38176" s="63"/>
      <c r="Q38176" s="63"/>
    </row>
    <row r="38177" spans="15:17">
      <c r="O38177" s="55"/>
      <c r="P38177" s="63"/>
      <c r="Q38177" s="63"/>
    </row>
    <row r="38178" spans="15:17">
      <c r="O38178" s="55"/>
      <c r="P38178" s="63"/>
      <c r="Q38178" s="63"/>
    </row>
    <row r="38179" spans="15:17">
      <c r="O38179" s="55"/>
      <c r="P38179" s="63"/>
      <c r="Q38179" s="63"/>
    </row>
    <row r="38180" spans="15:17">
      <c r="O38180" s="55"/>
      <c r="P38180" s="63"/>
      <c r="Q38180" s="63"/>
    </row>
    <row r="38181" spans="15:17">
      <c r="O38181" s="55"/>
      <c r="P38181" s="63"/>
      <c r="Q38181" s="63"/>
    </row>
    <row r="38182" spans="15:17">
      <c r="O38182" s="55"/>
      <c r="P38182" s="63"/>
      <c r="Q38182" s="63"/>
    </row>
    <row r="38183" spans="15:17">
      <c r="O38183" s="55"/>
      <c r="P38183" s="63"/>
      <c r="Q38183" s="63"/>
    </row>
    <row r="38184" spans="15:17">
      <c r="O38184" s="55"/>
      <c r="P38184" s="63"/>
      <c r="Q38184" s="63"/>
    </row>
    <row r="38185" spans="15:17">
      <c r="O38185" s="55"/>
      <c r="P38185" s="63"/>
      <c r="Q38185" s="63"/>
    </row>
    <row r="38186" spans="15:17">
      <c r="O38186" s="55"/>
      <c r="P38186" s="63"/>
      <c r="Q38186" s="63"/>
    </row>
    <row r="38187" spans="15:17">
      <c r="O38187" s="55"/>
      <c r="P38187" s="63"/>
      <c r="Q38187" s="63"/>
    </row>
    <row r="38188" spans="15:17">
      <c r="O38188" s="55"/>
      <c r="P38188" s="63"/>
      <c r="Q38188" s="63"/>
    </row>
    <row r="38189" spans="15:17">
      <c r="O38189" s="55"/>
      <c r="P38189" s="63"/>
      <c r="Q38189" s="63"/>
    </row>
    <row r="38190" spans="15:17">
      <c r="O38190" s="55"/>
      <c r="P38190" s="63"/>
      <c r="Q38190" s="63"/>
    </row>
    <row r="38191" spans="15:17">
      <c r="O38191" s="55"/>
      <c r="P38191" s="63"/>
      <c r="Q38191" s="63"/>
    </row>
    <row r="38192" spans="15:17">
      <c r="O38192" s="55"/>
      <c r="P38192" s="63"/>
      <c r="Q38192" s="63"/>
    </row>
    <row r="38193" spans="15:17">
      <c r="O38193" s="55"/>
      <c r="P38193" s="63"/>
      <c r="Q38193" s="63"/>
    </row>
    <row r="38194" spans="15:17">
      <c r="O38194" s="55"/>
      <c r="P38194" s="63"/>
      <c r="Q38194" s="63"/>
    </row>
    <row r="38195" spans="15:17">
      <c r="O38195" s="55"/>
      <c r="P38195" s="63"/>
      <c r="Q38195" s="63"/>
    </row>
    <row r="38196" spans="15:17">
      <c r="O38196" s="55"/>
      <c r="P38196" s="63"/>
      <c r="Q38196" s="63"/>
    </row>
    <row r="38197" spans="15:17">
      <c r="O38197" s="55"/>
      <c r="P38197" s="63"/>
      <c r="Q38197" s="63"/>
    </row>
    <row r="38198" spans="15:17">
      <c r="O38198" s="55"/>
      <c r="P38198" s="63"/>
      <c r="Q38198" s="63"/>
    </row>
    <row r="38199" spans="15:17">
      <c r="O38199" s="55"/>
      <c r="P38199" s="63"/>
      <c r="Q38199" s="63"/>
    </row>
    <row r="38200" spans="15:17">
      <c r="O38200" s="55"/>
      <c r="P38200" s="63"/>
      <c r="Q38200" s="63"/>
    </row>
    <row r="38201" spans="15:17">
      <c r="O38201" s="55"/>
      <c r="P38201" s="63"/>
      <c r="Q38201" s="63"/>
    </row>
    <row r="38202" spans="15:17">
      <c r="O38202" s="55"/>
      <c r="P38202" s="63"/>
      <c r="Q38202" s="63"/>
    </row>
    <row r="38203" spans="15:17">
      <c r="O38203" s="55"/>
      <c r="P38203" s="63"/>
      <c r="Q38203" s="63"/>
    </row>
    <row r="38204" spans="15:17">
      <c r="O38204" s="55"/>
      <c r="P38204" s="63"/>
      <c r="Q38204" s="63"/>
    </row>
    <row r="38205" spans="15:17">
      <c r="O38205" s="55"/>
      <c r="P38205" s="63"/>
      <c r="Q38205" s="63"/>
    </row>
    <row r="38206" spans="15:17">
      <c r="O38206" s="55"/>
      <c r="P38206" s="63"/>
      <c r="Q38206" s="63"/>
    </row>
    <row r="38207" spans="15:17">
      <c r="O38207" s="55"/>
      <c r="P38207" s="63"/>
      <c r="Q38207" s="63"/>
    </row>
    <row r="38208" spans="15:17">
      <c r="O38208" s="55"/>
      <c r="P38208" s="63"/>
      <c r="Q38208" s="63"/>
    </row>
    <row r="38209" spans="15:17">
      <c r="O38209" s="55"/>
      <c r="P38209" s="63"/>
      <c r="Q38209" s="63"/>
    </row>
    <row r="38210" spans="15:17">
      <c r="O38210" s="55"/>
      <c r="P38210" s="63"/>
      <c r="Q38210" s="63"/>
    </row>
    <row r="38211" spans="15:17">
      <c r="O38211" s="55"/>
      <c r="P38211" s="63"/>
      <c r="Q38211" s="63"/>
    </row>
    <row r="38212" spans="15:17">
      <c r="O38212" s="55"/>
      <c r="P38212" s="63"/>
      <c r="Q38212" s="63"/>
    </row>
    <row r="38213" spans="15:17">
      <c r="O38213" s="55"/>
      <c r="P38213" s="63"/>
      <c r="Q38213" s="63"/>
    </row>
    <row r="38214" spans="15:17">
      <c r="O38214" s="55"/>
      <c r="P38214" s="63"/>
      <c r="Q38214" s="63"/>
    </row>
    <row r="38215" spans="15:17">
      <c r="O38215" s="55"/>
      <c r="P38215" s="63"/>
      <c r="Q38215" s="63"/>
    </row>
    <row r="38216" spans="15:17">
      <c r="O38216" s="55"/>
      <c r="P38216" s="63"/>
      <c r="Q38216" s="63"/>
    </row>
    <row r="38217" spans="15:17">
      <c r="O38217" s="55"/>
      <c r="P38217" s="63"/>
      <c r="Q38217" s="63"/>
    </row>
    <row r="38218" spans="15:17">
      <c r="O38218" s="55"/>
      <c r="P38218" s="63"/>
      <c r="Q38218" s="63"/>
    </row>
    <row r="38219" spans="15:17">
      <c r="O38219" s="55"/>
      <c r="P38219" s="63"/>
      <c r="Q38219" s="63"/>
    </row>
    <row r="38220" spans="15:17">
      <c r="O38220" s="55"/>
      <c r="P38220" s="63"/>
      <c r="Q38220" s="63"/>
    </row>
    <row r="38221" spans="15:17">
      <c r="O38221" s="55"/>
      <c r="P38221" s="63"/>
      <c r="Q38221" s="63"/>
    </row>
    <row r="38222" spans="15:17">
      <c r="O38222" s="55"/>
      <c r="P38222" s="63"/>
      <c r="Q38222" s="63"/>
    </row>
    <row r="38223" spans="15:17">
      <c r="O38223" s="55"/>
      <c r="P38223" s="63"/>
      <c r="Q38223" s="63"/>
    </row>
    <row r="38224" spans="15:17">
      <c r="O38224" s="55"/>
      <c r="P38224" s="63"/>
      <c r="Q38224" s="63"/>
    </row>
    <row r="38225" spans="15:17">
      <c r="O38225" s="55"/>
      <c r="P38225" s="63"/>
      <c r="Q38225" s="63"/>
    </row>
    <row r="38226" spans="15:17">
      <c r="O38226" s="55"/>
      <c r="P38226" s="63"/>
      <c r="Q38226" s="63"/>
    </row>
    <row r="38227" spans="15:17">
      <c r="O38227" s="55"/>
      <c r="P38227" s="63"/>
      <c r="Q38227" s="63"/>
    </row>
    <row r="38228" spans="15:17">
      <c r="O38228" s="55"/>
      <c r="P38228" s="63"/>
      <c r="Q38228" s="63"/>
    </row>
    <row r="38229" spans="15:17">
      <c r="O38229" s="55"/>
      <c r="P38229" s="63"/>
      <c r="Q38229" s="63"/>
    </row>
    <row r="38230" spans="15:17">
      <c r="O38230" s="55"/>
      <c r="P38230" s="63"/>
      <c r="Q38230" s="63"/>
    </row>
    <row r="38231" spans="15:17">
      <c r="O38231" s="55"/>
      <c r="P38231" s="63"/>
      <c r="Q38231" s="63"/>
    </row>
    <row r="38232" spans="15:17">
      <c r="O38232" s="55"/>
      <c r="P38232" s="63"/>
      <c r="Q38232" s="63"/>
    </row>
    <row r="38233" spans="15:17">
      <c r="O38233" s="55"/>
      <c r="P38233" s="63"/>
      <c r="Q38233" s="63"/>
    </row>
    <row r="38234" spans="15:17">
      <c r="O38234" s="55"/>
      <c r="P38234" s="63"/>
      <c r="Q38234" s="63"/>
    </row>
    <row r="38235" spans="15:17">
      <c r="O38235" s="55"/>
      <c r="P38235" s="63"/>
      <c r="Q38235" s="63"/>
    </row>
    <row r="38236" spans="15:17">
      <c r="O38236" s="55"/>
      <c r="P38236" s="63"/>
      <c r="Q38236" s="63"/>
    </row>
    <row r="38237" spans="15:17">
      <c r="O38237" s="55"/>
      <c r="P38237" s="63"/>
      <c r="Q38237" s="63"/>
    </row>
    <row r="38238" spans="15:17">
      <c r="O38238" s="55"/>
      <c r="P38238" s="63"/>
      <c r="Q38238" s="63"/>
    </row>
    <row r="38239" spans="15:17">
      <c r="O38239" s="55"/>
      <c r="P38239" s="63"/>
      <c r="Q38239" s="63"/>
    </row>
    <row r="38240" spans="15:17">
      <c r="O38240" s="55"/>
      <c r="P38240" s="63"/>
      <c r="Q38240" s="63"/>
    </row>
    <row r="38241" spans="15:17">
      <c r="O38241" s="55"/>
      <c r="P38241" s="63"/>
      <c r="Q38241" s="63"/>
    </row>
    <row r="38242" spans="15:17">
      <c r="O38242" s="55"/>
      <c r="P38242" s="63"/>
      <c r="Q38242" s="63"/>
    </row>
    <row r="38243" spans="15:17">
      <c r="O38243" s="55"/>
      <c r="P38243" s="63"/>
      <c r="Q38243" s="63"/>
    </row>
    <row r="38244" spans="15:17">
      <c r="O38244" s="55"/>
      <c r="P38244" s="63"/>
      <c r="Q38244" s="63"/>
    </row>
    <row r="38245" spans="15:17">
      <c r="O38245" s="55"/>
      <c r="P38245" s="63"/>
      <c r="Q38245" s="63"/>
    </row>
    <row r="38246" spans="15:17">
      <c r="O38246" s="55"/>
      <c r="P38246" s="63"/>
      <c r="Q38246" s="63"/>
    </row>
    <row r="38247" spans="15:17">
      <c r="O38247" s="55"/>
      <c r="P38247" s="63"/>
      <c r="Q38247" s="63"/>
    </row>
    <row r="38248" spans="15:17">
      <c r="O38248" s="55"/>
      <c r="P38248" s="63"/>
      <c r="Q38248" s="63"/>
    </row>
    <row r="38249" spans="15:17">
      <c r="O38249" s="55"/>
      <c r="P38249" s="63"/>
      <c r="Q38249" s="63"/>
    </row>
    <row r="38250" spans="15:17">
      <c r="O38250" s="55"/>
      <c r="P38250" s="63"/>
      <c r="Q38250" s="63"/>
    </row>
    <row r="38251" spans="15:17">
      <c r="O38251" s="55"/>
      <c r="P38251" s="63"/>
      <c r="Q38251" s="63"/>
    </row>
    <row r="38252" spans="15:17">
      <c r="O38252" s="55"/>
      <c r="P38252" s="63"/>
      <c r="Q38252" s="63"/>
    </row>
    <row r="38253" spans="15:17">
      <c r="O38253" s="55"/>
      <c r="P38253" s="63"/>
      <c r="Q38253" s="63"/>
    </row>
    <row r="38254" spans="15:17">
      <c r="O38254" s="55"/>
      <c r="P38254" s="63"/>
      <c r="Q38254" s="63"/>
    </row>
    <row r="38255" spans="15:17">
      <c r="O38255" s="55"/>
      <c r="P38255" s="63"/>
      <c r="Q38255" s="63"/>
    </row>
    <row r="38256" spans="15:17">
      <c r="O38256" s="55"/>
      <c r="P38256" s="63"/>
      <c r="Q38256" s="63"/>
    </row>
    <row r="38257" spans="15:17">
      <c r="O38257" s="55"/>
      <c r="P38257" s="63"/>
      <c r="Q38257" s="63"/>
    </row>
    <row r="38258" spans="15:17">
      <c r="O38258" s="55"/>
      <c r="P38258" s="63"/>
      <c r="Q38258" s="63"/>
    </row>
    <row r="38259" spans="15:17">
      <c r="O38259" s="55"/>
      <c r="P38259" s="63"/>
      <c r="Q38259" s="63"/>
    </row>
    <row r="38260" spans="15:17">
      <c r="O38260" s="55"/>
      <c r="P38260" s="63"/>
      <c r="Q38260" s="63"/>
    </row>
    <row r="38261" spans="15:17">
      <c r="O38261" s="55"/>
      <c r="P38261" s="63"/>
      <c r="Q38261" s="63"/>
    </row>
    <row r="38262" spans="15:17">
      <c r="O38262" s="55"/>
      <c r="P38262" s="63"/>
      <c r="Q38262" s="63"/>
    </row>
    <row r="38263" spans="15:17">
      <c r="O38263" s="55"/>
      <c r="P38263" s="63"/>
      <c r="Q38263" s="63"/>
    </row>
    <row r="38264" spans="15:17">
      <c r="O38264" s="55"/>
      <c r="P38264" s="63"/>
      <c r="Q38264" s="63"/>
    </row>
    <row r="38265" spans="15:17">
      <c r="O38265" s="55"/>
      <c r="P38265" s="63"/>
      <c r="Q38265" s="63"/>
    </row>
    <row r="38266" spans="15:17">
      <c r="O38266" s="55"/>
      <c r="P38266" s="63"/>
      <c r="Q38266" s="63"/>
    </row>
    <row r="38267" spans="15:17">
      <c r="O38267" s="55"/>
      <c r="P38267" s="63"/>
      <c r="Q38267" s="63"/>
    </row>
    <row r="38268" spans="15:17">
      <c r="O38268" s="55"/>
      <c r="P38268" s="63"/>
      <c r="Q38268" s="63"/>
    </row>
    <row r="38269" spans="15:17">
      <c r="O38269" s="55"/>
      <c r="P38269" s="63"/>
      <c r="Q38269" s="63"/>
    </row>
    <row r="38270" spans="15:17">
      <c r="O38270" s="55"/>
      <c r="P38270" s="63"/>
      <c r="Q38270" s="63"/>
    </row>
    <row r="38271" spans="15:17">
      <c r="O38271" s="55"/>
      <c r="P38271" s="63"/>
      <c r="Q38271" s="63"/>
    </row>
    <row r="38272" spans="15:17">
      <c r="O38272" s="55"/>
      <c r="P38272" s="63"/>
      <c r="Q38272" s="63"/>
    </row>
    <row r="38273" spans="15:17">
      <c r="O38273" s="55"/>
      <c r="P38273" s="63"/>
      <c r="Q38273" s="63"/>
    </row>
    <row r="38274" spans="15:17">
      <c r="O38274" s="55"/>
      <c r="P38274" s="63"/>
      <c r="Q38274" s="63"/>
    </row>
    <row r="38275" spans="15:17">
      <c r="O38275" s="55"/>
      <c r="P38275" s="63"/>
      <c r="Q38275" s="63"/>
    </row>
    <row r="38276" spans="15:17">
      <c r="O38276" s="55"/>
      <c r="P38276" s="63"/>
      <c r="Q38276" s="63"/>
    </row>
    <row r="38277" spans="15:17">
      <c r="O38277" s="55"/>
      <c r="P38277" s="63"/>
      <c r="Q38277" s="63"/>
    </row>
    <row r="38278" spans="15:17">
      <c r="O38278" s="55"/>
      <c r="P38278" s="63"/>
      <c r="Q38278" s="63"/>
    </row>
    <row r="38279" spans="15:17">
      <c r="O38279" s="55"/>
      <c r="P38279" s="63"/>
      <c r="Q38279" s="63"/>
    </row>
    <row r="38280" spans="15:17">
      <c r="O38280" s="55"/>
      <c r="P38280" s="63"/>
      <c r="Q38280" s="63"/>
    </row>
    <row r="38281" spans="15:17">
      <c r="O38281" s="55"/>
      <c r="P38281" s="63"/>
      <c r="Q38281" s="63"/>
    </row>
    <row r="38282" spans="15:17">
      <c r="O38282" s="55"/>
      <c r="P38282" s="63"/>
      <c r="Q38282" s="63"/>
    </row>
    <row r="38283" spans="15:17">
      <c r="O38283" s="55"/>
      <c r="P38283" s="63"/>
      <c r="Q38283" s="63"/>
    </row>
    <row r="38284" spans="15:17">
      <c r="O38284" s="55"/>
      <c r="P38284" s="63"/>
      <c r="Q38284" s="63"/>
    </row>
    <row r="38285" spans="15:17">
      <c r="O38285" s="55"/>
      <c r="P38285" s="63"/>
      <c r="Q38285" s="63"/>
    </row>
    <row r="38286" spans="15:17">
      <c r="O38286" s="55"/>
      <c r="P38286" s="63"/>
      <c r="Q38286" s="63"/>
    </row>
    <row r="38287" spans="15:17">
      <c r="O38287" s="55"/>
      <c r="P38287" s="63"/>
      <c r="Q38287" s="63"/>
    </row>
    <row r="38288" spans="15:17">
      <c r="O38288" s="55"/>
      <c r="P38288" s="63"/>
      <c r="Q38288" s="63"/>
    </row>
    <row r="38289" spans="15:17">
      <c r="O38289" s="55"/>
      <c r="P38289" s="63"/>
      <c r="Q38289" s="63"/>
    </row>
    <row r="38290" spans="15:17">
      <c r="O38290" s="55"/>
      <c r="P38290" s="63"/>
      <c r="Q38290" s="63"/>
    </row>
    <row r="38291" spans="15:17">
      <c r="O38291" s="55"/>
      <c r="P38291" s="63"/>
      <c r="Q38291" s="63"/>
    </row>
    <row r="38292" spans="15:17">
      <c r="O38292" s="55"/>
      <c r="P38292" s="63"/>
      <c r="Q38292" s="63"/>
    </row>
    <row r="38293" spans="15:17">
      <c r="O38293" s="55"/>
      <c r="P38293" s="63"/>
      <c r="Q38293" s="63"/>
    </row>
    <row r="38294" spans="15:17">
      <c r="O38294" s="55"/>
      <c r="P38294" s="63"/>
      <c r="Q38294" s="63"/>
    </row>
    <row r="38295" spans="15:17">
      <c r="O38295" s="55"/>
      <c r="P38295" s="63"/>
      <c r="Q38295" s="63"/>
    </row>
    <row r="38296" spans="15:17">
      <c r="O38296" s="55"/>
      <c r="P38296" s="63"/>
      <c r="Q38296" s="63"/>
    </row>
    <row r="38297" spans="15:17">
      <c r="O38297" s="55"/>
      <c r="P38297" s="63"/>
      <c r="Q38297" s="63"/>
    </row>
    <row r="38298" spans="15:17">
      <c r="O38298" s="55"/>
      <c r="P38298" s="63"/>
      <c r="Q38298" s="63"/>
    </row>
    <row r="38299" spans="15:17">
      <c r="O38299" s="55"/>
      <c r="P38299" s="63"/>
      <c r="Q38299" s="63"/>
    </row>
    <row r="38300" spans="15:17">
      <c r="O38300" s="55"/>
      <c r="P38300" s="63"/>
      <c r="Q38300" s="63"/>
    </row>
    <row r="38301" spans="15:17">
      <c r="O38301" s="55"/>
      <c r="P38301" s="63"/>
      <c r="Q38301" s="63"/>
    </row>
    <row r="38302" spans="15:17">
      <c r="O38302" s="55"/>
      <c r="P38302" s="63"/>
      <c r="Q38302" s="63"/>
    </row>
    <row r="38303" spans="15:17">
      <c r="O38303" s="55"/>
      <c r="P38303" s="63"/>
      <c r="Q38303" s="63"/>
    </row>
    <row r="38304" spans="15:17">
      <c r="O38304" s="55"/>
      <c r="P38304" s="63"/>
      <c r="Q38304" s="63"/>
    </row>
    <row r="38305" spans="15:17">
      <c r="O38305" s="55"/>
      <c r="P38305" s="63"/>
      <c r="Q38305" s="63"/>
    </row>
    <row r="38306" spans="15:17">
      <c r="O38306" s="55"/>
      <c r="P38306" s="63"/>
      <c r="Q38306" s="63"/>
    </row>
    <row r="38307" spans="15:17">
      <c r="O38307" s="55"/>
      <c r="P38307" s="63"/>
      <c r="Q38307" s="63"/>
    </row>
    <row r="38308" spans="15:17">
      <c r="O38308" s="55"/>
      <c r="P38308" s="63"/>
      <c r="Q38308" s="63"/>
    </row>
    <row r="38309" spans="15:17">
      <c r="O38309" s="55"/>
      <c r="P38309" s="63"/>
      <c r="Q38309" s="63"/>
    </row>
    <row r="38310" spans="15:17">
      <c r="O38310" s="55"/>
      <c r="P38310" s="63"/>
      <c r="Q38310" s="63"/>
    </row>
    <row r="38311" spans="15:17">
      <c r="O38311" s="55"/>
      <c r="P38311" s="63"/>
      <c r="Q38311" s="63"/>
    </row>
    <row r="38312" spans="15:17">
      <c r="O38312" s="55"/>
      <c r="P38312" s="63"/>
      <c r="Q38312" s="63"/>
    </row>
    <row r="38313" spans="15:17">
      <c r="O38313" s="55"/>
      <c r="P38313" s="63"/>
      <c r="Q38313" s="63"/>
    </row>
    <row r="38314" spans="15:17">
      <c r="O38314" s="55"/>
      <c r="P38314" s="63"/>
      <c r="Q38314" s="63"/>
    </row>
    <row r="38315" spans="15:17">
      <c r="O38315" s="55"/>
      <c r="P38315" s="63"/>
      <c r="Q38315" s="63"/>
    </row>
    <row r="38316" spans="15:17">
      <c r="O38316" s="55"/>
      <c r="P38316" s="63"/>
      <c r="Q38316" s="63"/>
    </row>
    <row r="38317" spans="15:17">
      <c r="O38317" s="55"/>
      <c r="P38317" s="63"/>
      <c r="Q38317" s="63"/>
    </row>
    <row r="38318" spans="15:17">
      <c r="O38318" s="55"/>
      <c r="P38318" s="63"/>
      <c r="Q38318" s="63"/>
    </row>
    <row r="38319" spans="15:17">
      <c r="O38319" s="55"/>
      <c r="P38319" s="63"/>
      <c r="Q38319" s="63"/>
    </row>
    <row r="38320" spans="15:17">
      <c r="O38320" s="55"/>
      <c r="P38320" s="63"/>
      <c r="Q38320" s="63"/>
    </row>
    <row r="38321" spans="15:17">
      <c r="O38321" s="55"/>
      <c r="P38321" s="63"/>
      <c r="Q38321" s="63"/>
    </row>
    <row r="38322" spans="15:17">
      <c r="O38322" s="55"/>
      <c r="P38322" s="63"/>
      <c r="Q38322" s="63"/>
    </row>
    <row r="38323" spans="15:17">
      <c r="O38323" s="55"/>
      <c r="P38323" s="63"/>
      <c r="Q38323" s="63"/>
    </row>
    <row r="38324" spans="15:17">
      <c r="O38324" s="55"/>
      <c r="P38324" s="63"/>
      <c r="Q38324" s="63"/>
    </row>
    <row r="38325" spans="15:17">
      <c r="O38325" s="55"/>
      <c r="P38325" s="63"/>
      <c r="Q38325" s="63"/>
    </row>
    <row r="38326" spans="15:17">
      <c r="O38326" s="55"/>
      <c r="P38326" s="63"/>
      <c r="Q38326" s="63"/>
    </row>
    <row r="38327" spans="15:17">
      <c r="O38327" s="55"/>
      <c r="P38327" s="63"/>
      <c r="Q38327" s="63"/>
    </row>
    <row r="38328" spans="15:17">
      <c r="O38328" s="55"/>
      <c r="P38328" s="63"/>
      <c r="Q38328" s="63"/>
    </row>
    <row r="38329" spans="15:17">
      <c r="O38329" s="55"/>
      <c r="P38329" s="63"/>
      <c r="Q38329" s="63"/>
    </row>
    <row r="38330" spans="15:17">
      <c r="O38330" s="55"/>
      <c r="P38330" s="63"/>
      <c r="Q38330" s="63"/>
    </row>
    <row r="38331" spans="15:17">
      <c r="O38331" s="55"/>
      <c r="P38331" s="63"/>
      <c r="Q38331" s="63"/>
    </row>
    <row r="38332" spans="15:17">
      <c r="O38332" s="55"/>
      <c r="P38332" s="63"/>
      <c r="Q38332" s="63"/>
    </row>
    <row r="38333" spans="15:17">
      <c r="O38333" s="55"/>
      <c r="P38333" s="63"/>
      <c r="Q38333" s="63"/>
    </row>
    <row r="38334" spans="15:17">
      <c r="O38334" s="55"/>
      <c r="P38334" s="63"/>
      <c r="Q38334" s="63"/>
    </row>
    <row r="38335" spans="15:17">
      <c r="O38335" s="55"/>
      <c r="P38335" s="63"/>
      <c r="Q38335" s="63"/>
    </row>
    <row r="38336" spans="15:17">
      <c r="O38336" s="55"/>
      <c r="P38336" s="63"/>
      <c r="Q38336" s="63"/>
    </row>
    <row r="38337" spans="15:17">
      <c r="O38337" s="55"/>
      <c r="P38337" s="63"/>
      <c r="Q38337" s="63"/>
    </row>
    <row r="38338" spans="15:17">
      <c r="O38338" s="55"/>
      <c r="P38338" s="63"/>
      <c r="Q38338" s="63"/>
    </row>
    <row r="38339" spans="15:17">
      <c r="O38339" s="55"/>
      <c r="P38339" s="63"/>
      <c r="Q38339" s="63"/>
    </row>
    <row r="38340" spans="15:17">
      <c r="O38340" s="55"/>
      <c r="P38340" s="63"/>
      <c r="Q38340" s="63"/>
    </row>
    <row r="38341" spans="15:17">
      <c r="O38341" s="55"/>
      <c r="P38341" s="63"/>
      <c r="Q38341" s="63"/>
    </row>
    <row r="38342" spans="15:17">
      <c r="O38342" s="55"/>
      <c r="P38342" s="63"/>
      <c r="Q38342" s="63"/>
    </row>
    <row r="38343" spans="15:17">
      <c r="O38343" s="55"/>
      <c r="P38343" s="63"/>
      <c r="Q38343" s="63"/>
    </row>
    <row r="38344" spans="15:17">
      <c r="O38344" s="55"/>
      <c r="P38344" s="63"/>
      <c r="Q38344" s="63"/>
    </row>
    <row r="38345" spans="15:17">
      <c r="O38345" s="55"/>
      <c r="P38345" s="63"/>
      <c r="Q38345" s="63"/>
    </row>
    <row r="38346" spans="15:17">
      <c r="O38346" s="55"/>
      <c r="P38346" s="63"/>
      <c r="Q38346" s="63"/>
    </row>
    <row r="38347" spans="15:17">
      <c r="O38347" s="55"/>
      <c r="P38347" s="63"/>
      <c r="Q38347" s="63"/>
    </row>
    <row r="38348" spans="15:17">
      <c r="O38348" s="55"/>
      <c r="P38348" s="63"/>
      <c r="Q38348" s="63"/>
    </row>
    <row r="38349" spans="15:17">
      <c r="O38349" s="55"/>
      <c r="P38349" s="63"/>
      <c r="Q38349" s="63"/>
    </row>
    <row r="38350" spans="15:17">
      <c r="O38350" s="55"/>
      <c r="P38350" s="63"/>
      <c r="Q38350" s="63"/>
    </row>
    <row r="38351" spans="15:17">
      <c r="O38351" s="55"/>
      <c r="P38351" s="63"/>
      <c r="Q38351" s="63"/>
    </row>
    <row r="38352" spans="15:17">
      <c r="O38352" s="55"/>
      <c r="P38352" s="63"/>
      <c r="Q38352" s="63"/>
    </row>
    <row r="38353" spans="15:17">
      <c r="O38353" s="55"/>
      <c r="P38353" s="63"/>
      <c r="Q38353" s="63"/>
    </row>
    <row r="38354" spans="15:17">
      <c r="O38354" s="55"/>
      <c r="P38354" s="63"/>
      <c r="Q38354" s="63"/>
    </row>
    <row r="38355" spans="15:17">
      <c r="O38355" s="55"/>
      <c r="P38355" s="63"/>
      <c r="Q38355" s="63"/>
    </row>
    <row r="38356" spans="15:17">
      <c r="O38356" s="55"/>
      <c r="P38356" s="63"/>
      <c r="Q38356" s="63"/>
    </row>
    <row r="38357" spans="15:17">
      <c r="O38357" s="55"/>
      <c r="P38357" s="63"/>
      <c r="Q38357" s="63"/>
    </row>
    <row r="38358" spans="15:17">
      <c r="O38358" s="55"/>
      <c r="P38358" s="63"/>
      <c r="Q38358" s="63"/>
    </row>
    <row r="38359" spans="15:17">
      <c r="O38359" s="55"/>
      <c r="P38359" s="63"/>
      <c r="Q38359" s="63"/>
    </row>
    <row r="38360" spans="15:17">
      <c r="O38360" s="55"/>
      <c r="P38360" s="63"/>
      <c r="Q38360" s="63"/>
    </row>
    <row r="38361" spans="15:17">
      <c r="O38361" s="55"/>
      <c r="P38361" s="63"/>
      <c r="Q38361" s="63"/>
    </row>
    <row r="38362" spans="15:17">
      <c r="O38362" s="55"/>
      <c r="P38362" s="63"/>
      <c r="Q38362" s="63"/>
    </row>
    <row r="38363" spans="15:17">
      <c r="O38363" s="55"/>
      <c r="P38363" s="63"/>
      <c r="Q38363" s="63"/>
    </row>
    <row r="38364" spans="15:17">
      <c r="O38364" s="55"/>
      <c r="P38364" s="63"/>
      <c r="Q38364" s="63"/>
    </row>
    <row r="38365" spans="15:17">
      <c r="O38365" s="55"/>
      <c r="P38365" s="63"/>
      <c r="Q38365" s="63"/>
    </row>
    <row r="38366" spans="15:17">
      <c r="O38366" s="55"/>
      <c r="P38366" s="63"/>
      <c r="Q38366" s="63"/>
    </row>
    <row r="38367" spans="15:17">
      <c r="O38367" s="55"/>
      <c r="P38367" s="63"/>
      <c r="Q38367" s="63"/>
    </row>
    <row r="38368" spans="15:17">
      <c r="O38368" s="55"/>
      <c r="P38368" s="63"/>
      <c r="Q38368" s="63"/>
    </row>
    <row r="38369" spans="15:17">
      <c r="O38369" s="55"/>
      <c r="P38369" s="63"/>
      <c r="Q38369" s="63"/>
    </row>
    <row r="38370" spans="15:17">
      <c r="O38370" s="55"/>
      <c r="P38370" s="63"/>
      <c r="Q38370" s="63"/>
    </row>
    <row r="38371" spans="15:17">
      <c r="P38371" s="63"/>
      <c r="Q38371" s="63"/>
    </row>
    <row r="38372" spans="15:17">
      <c r="P38372" s="63"/>
      <c r="Q38372" s="63"/>
    </row>
    <row r="38373" spans="15:17">
      <c r="P38373" s="63"/>
      <c r="Q38373" s="63"/>
    </row>
    <row r="38374" spans="15:17">
      <c r="P38374" s="63"/>
      <c r="Q38374" s="63"/>
    </row>
    <row r="38375" spans="15:17">
      <c r="P38375" s="63"/>
      <c r="Q38375" s="63"/>
    </row>
    <row r="38376" spans="15:17">
      <c r="P38376" s="63"/>
      <c r="Q38376" s="63"/>
    </row>
    <row r="38377" spans="15:17">
      <c r="P38377" s="63"/>
      <c r="Q38377" s="63"/>
    </row>
    <row r="38378" spans="15:17">
      <c r="P38378" s="63"/>
      <c r="Q38378" s="63"/>
    </row>
    <row r="38379" spans="15:17">
      <c r="P38379" s="63"/>
      <c r="Q38379" s="63"/>
    </row>
    <row r="38380" spans="15:17">
      <c r="P38380" s="63"/>
      <c r="Q38380" s="63"/>
    </row>
    <row r="38381" spans="15:17">
      <c r="P38381" s="63"/>
      <c r="Q38381" s="63"/>
    </row>
    <row r="38382" spans="15:17">
      <c r="P38382" s="63"/>
      <c r="Q38382" s="63"/>
    </row>
    <row r="38383" spans="15:17">
      <c r="P38383" s="63"/>
      <c r="Q38383" s="63"/>
    </row>
    <row r="38384" spans="15:17">
      <c r="P38384" s="63"/>
      <c r="Q38384" s="63"/>
    </row>
    <row r="38385" spans="16:17">
      <c r="P38385" s="63"/>
      <c r="Q38385" s="63"/>
    </row>
    <row r="38386" spans="16:17">
      <c r="P38386" s="63"/>
      <c r="Q38386" s="63"/>
    </row>
    <row r="38387" spans="16:17">
      <c r="P38387" s="63"/>
      <c r="Q38387" s="63"/>
    </row>
    <row r="38388" spans="16:17">
      <c r="P38388" s="63"/>
      <c r="Q38388" s="63"/>
    </row>
    <row r="38389" spans="16:17">
      <c r="P38389" s="63"/>
      <c r="Q38389" s="63"/>
    </row>
    <row r="38390" spans="16:17">
      <c r="P38390" s="63"/>
      <c r="Q38390" s="63"/>
    </row>
    <row r="38391" spans="16:17">
      <c r="P38391" s="63"/>
      <c r="Q38391" s="63"/>
    </row>
    <row r="38392" spans="16:17">
      <c r="P38392" s="63"/>
      <c r="Q38392" s="63"/>
    </row>
    <row r="38393" spans="16:17">
      <c r="P38393" s="63"/>
      <c r="Q38393" s="63"/>
    </row>
    <row r="38394" spans="16:17">
      <c r="P38394" s="63"/>
      <c r="Q38394" s="63"/>
    </row>
    <row r="38395" spans="16:17">
      <c r="P38395" s="63"/>
      <c r="Q38395" s="63"/>
    </row>
    <row r="38396" spans="16:17">
      <c r="P38396" s="63"/>
      <c r="Q38396" s="63"/>
    </row>
    <row r="38397" spans="16:17">
      <c r="P38397" s="63"/>
      <c r="Q38397" s="63"/>
    </row>
    <row r="38398" spans="16:17">
      <c r="P38398" s="63"/>
      <c r="Q38398" s="63"/>
    </row>
    <row r="38399" spans="16:17">
      <c r="P38399" s="63"/>
      <c r="Q38399" s="63"/>
    </row>
    <row r="38400" spans="16:17">
      <c r="P38400" s="63"/>
      <c r="Q38400" s="63"/>
    </row>
    <row r="38401" spans="16:17">
      <c r="P38401" s="63"/>
      <c r="Q38401" s="63"/>
    </row>
    <row r="38402" spans="16:17">
      <c r="P38402" s="63"/>
      <c r="Q38402" s="63"/>
    </row>
    <row r="38403" spans="16:17">
      <c r="P38403" s="63"/>
      <c r="Q38403" s="63"/>
    </row>
    <row r="38404" spans="16:17">
      <c r="P38404" s="63"/>
      <c r="Q38404" s="63"/>
    </row>
    <row r="38405" spans="16:17">
      <c r="P38405" s="63"/>
      <c r="Q38405" s="63"/>
    </row>
    <row r="38406" spans="16:17">
      <c r="P38406" s="63"/>
      <c r="Q38406" s="63"/>
    </row>
    <row r="38407" spans="16:17">
      <c r="P38407" s="63"/>
      <c r="Q38407" s="63"/>
    </row>
    <row r="38408" spans="16:17">
      <c r="P38408" s="63"/>
      <c r="Q38408" s="63"/>
    </row>
    <row r="38409" spans="16:17">
      <c r="P38409" s="63"/>
      <c r="Q38409" s="63"/>
    </row>
    <row r="38410" spans="16:17">
      <c r="P38410" s="63"/>
      <c r="Q38410" s="63"/>
    </row>
    <row r="38411" spans="16:17">
      <c r="P38411" s="63"/>
      <c r="Q38411" s="63"/>
    </row>
    <row r="38412" spans="16:17">
      <c r="P38412" s="63"/>
      <c r="Q38412" s="63"/>
    </row>
    <row r="38413" spans="16:17">
      <c r="P38413" s="63"/>
      <c r="Q38413" s="63"/>
    </row>
    <row r="38414" spans="16:17">
      <c r="P38414" s="63"/>
      <c r="Q38414" s="63"/>
    </row>
    <row r="38415" spans="16:17">
      <c r="P38415" s="63"/>
      <c r="Q38415" s="63"/>
    </row>
    <row r="38416" spans="16:17">
      <c r="P38416" s="63"/>
      <c r="Q38416" s="63"/>
    </row>
    <row r="38417" spans="16:17">
      <c r="P38417" s="63"/>
      <c r="Q38417" s="63"/>
    </row>
    <row r="38418" spans="16:17">
      <c r="P38418" s="63"/>
      <c r="Q38418" s="63"/>
    </row>
    <row r="38419" spans="16:17">
      <c r="P38419" s="63"/>
      <c r="Q38419" s="63"/>
    </row>
    <row r="38420" spans="16:17">
      <c r="P38420" s="63"/>
      <c r="Q38420" s="63"/>
    </row>
    <row r="38421" spans="16:17">
      <c r="P38421" s="63"/>
      <c r="Q38421" s="63"/>
    </row>
    <row r="38422" spans="16:17">
      <c r="P38422" s="63"/>
      <c r="Q38422" s="63"/>
    </row>
    <row r="38423" spans="16:17">
      <c r="P38423" s="63"/>
      <c r="Q38423" s="63"/>
    </row>
    <row r="38424" spans="16:17">
      <c r="P38424" s="63"/>
      <c r="Q38424" s="63"/>
    </row>
    <row r="38425" spans="16:17">
      <c r="P38425" s="63"/>
      <c r="Q38425" s="63"/>
    </row>
    <row r="38426" spans="16:17">
      <c r="P38426" s="63"/>
      <c r="Q38426" s="63"/>
    </row>
    <row r="38427" spans="16:17">
      <c r="P38427" s="63"/>
      <c r="Q38427" s="63"/>
    </row>
    <row r="38428" spans="16:17">
      <c r="P38428" s="63"/>
      <c r="Q38428" s="63"/>
    </row>
    <row r="38429" spans="16:17">
      <c r="P38429" s="63"/>
      <c r="Q38429" s="63"/>
    </row>
    <row r="38430" spans="16:17">
      <c r="P38430" s="63"/>
      <c r="Q38430" s="63"/>
    </row>
    <row r="38431" spans="16:17">
      <c r="P38431" s="63"/>
      <c r="Q38431" s="63"/>
    </row>
    <row r="38432" spans="16:17">
      <c r="P38432" s="63"/>
      <c r="Q38432" s="63"/>
    </row>
    <row r="38433" spans="16:17">
      <c r="P38433" s="63"/>
      <c r="Q38433" s="63"/>
    </row>
    <row r="38434" spans="16:17">
      <c r="P38434" s="63"/>
      <c r="Q38434" s="63"/>
    </row>
    <row r="38435" spans="16:17">
      <c r="P38435" s="63"/>
      <c r="Q38435" s="63"/>
    </row>
    <row r="38436" spans="16:17">
      <c r="P38436" s="63"/>
      <c r="Q38436" s="63"/>
    </row>
    <row r="38437" spans="16:17">
      <c r="P38437" s="63"/>
      <c r="Q38437" s="63"/>
    </row>
    <row r="38438" spans="16:17">
      <c r="P38438" s="63"/>
      <c r="Q38438" s="63"/>
    </row>
    <row r="38439" spans="16:17">
      <c r="P38439" s="63"/>
      <c r="Q38439" s="63"/>
    </row>
    <row r="38440" spans="16:17">
      <c r="P38440" s="63"/>
      <c r="Q38440" s="63"/>
    </row>
    <row r="38441" spans="16:17">
      <c r="P38441" s="63"/>
      <c r="Q38441" s="63"/>
    </row>
    <row r="38442" spans="16:17">
      <c r="P38442" s="63"/>
      <c r="Q38442" s="63"/>
    </row>
    <row r="38443" spans="16:17">
      <c r="P38443" s="63"/>
      <c r="Q38443" s="63"/>
    </row>
    <row r="38444" spans="16:17">
      <c r="P38444" s="63"/>
      <c r="Q38444" s="63"/>
    </row>
    <row r="38445" spans="16:17">
      <c r="P38445" s="63"/>
      <c r="Q38445" s="63"/>
    </row>
    <row r="38446" spans="16:17">
      <c r="P38446" s="63"/>
      <c r="Q38446" s="63"/>
    </row>
    <row r="38447" spans="16:17">
      <c r="P38447" s="63"/>
      <c r="Q38447" s="63"/>
    </row>
    <row r="38448" spans="16:17">
      <c r="P38448" s="63"/>
      <c r="Q38448" s="63"/>
    </row>
    <row r="38449" spans="16:17">
      <c r="P38449" s="63"/>
      <c r="Q38449" s="63"/>
    </row>
    <row r="38450" spans="16:17">
      <c r="P38450" s="63"/>
      <c r="Q38450" s="63"/>
    </row>
    <row r="38451" spans="16:17">
      <c r="P38451" s="63"/>
      <c r="Q38451" s="63"/>
    </row>
    <row r="38452" spans="16:17">
      <c r="P38452" s="63"/>
      <c r="Q38452" s="63"/>
    </row>
    <row r="38453" spans="16:17">
      <c r="P38453" s="63"/>
      <c r="Q38453" s="63"/>
    </row>
    <row r="38454" spans="16:17">
      <c r="P38454" s="63"/>
      <c r="Q38454" s="63"/>
    </row>
    <row r="38455" spans="16:17">
      <c r="P38455" s="63"/>
      <c r="Q38455" s="63"/>
    </row>
    <row r="38456" spans="16:17">
      <c r="P38456" s="63"/>
      <c r="Q38456" s="63"/>
    </row>
    <row r="38457" spans="16:17">
      <c r="P38457" s="63"/>
      <c r="Q38457" s="63"/>
    </row>
    <row r="38458" spans="16:17">
      <c r="P38458" s="63"/>
      <c r="Q38458" s="63"/>
    </row>
    <row r="38459" spans="16:17">
      <c r="P38459" s="63"/>
      <c r="Q38459" s="63"/>
    </row>
    <row r="38460" spans="16:17">
      <c r="P38460" s="63"/>
      <c r="Q38460" s="63"/>
    </row>
    <row r="38461" spans="16:17">
      <c r="P38461" s="63"/>
      <c r="Q38461" s="63"/>
    </row>
    <row r="38462" spans="16:17">
      <c r="P38462" s="63"/>
      <c r="Q38462" s="63"/>
    </row>
    <row r="38463" spans="16:17">
      <c r="P38463" s="63"/>
      <c r="Q38463" s="63"/>
    </row>
    <row r="38464" spans="16:17">
      <c r="P38464" s="63"/>
      <c r="Q38464" s="63"/>
    </row>
    <row r="38465" spans="16:17">
      <c r="P38465" s="63"/>
      <c r="Q38465" s="63"/>
    </row>
    <row r="38466" spans="16:17">
      <c r="P38466" s="63"/>
      <c r="Q38466" s="63"/>
    </row>
    <row r="38467" spans="16:17">
      <c r="P38467" s="63"/>
      <c r="Q38467" s="63"/>
    </row>
    <row r="38468" spans="16:17">
      <c r="P38468" s="63"/>
      <c r="Q38468" s="63"/>
    </row>
    <row r="38469" spans="16:17">
      <c r="P38469" s="63"/>
      <c r="Q38469" s="63"/>
    </row>
    <row r="38470" spans="16:17">
      <c r="P38470" s="63"/>
      <c r="Q38470" s="63"/>
    </row>
    <row r="38471" spans="16:17">
      <c r="P38471" s="63"/>
      <c r="Q38471" s="63"/>
    </row>
    <row r="38472" spans="16:17">
      <c r="P38472" s="63"/>
      <c r="Q38472" s="63"/>
    </row>
    <row r="38473" spans="16:17">
      <c r="P38473" s="63"/>
      <c r="Q38473" s="63"/>
    </row>
    <row r="38474" spans="16:17">
      <c r="P38474" s="63"/>
      <c r="Q38474" s="63"/>
    </row>
    <row r="38475" spans="16:17">
      <c r="P38475" s="63"/>
      <c r="Q38475" s="63"/>
    </row>
    <row r="38476" spans="16:17">
      <c r="P38476" s="63"/>
      <c r="Q38476" s="63"/>
    </row>
    <row r="38477" spans="16:17">
      <c r="P38477" s="63"/>
      <c r="Q38477" s="63"/>
    </row>
    <row r="38478" spans="16:17">
      <c r="P38478" s="63"/>
      <c r="Q38478" s="63"/>
    </row>
    <row r="38479" spans="16:17">
      <c r="P38479" s="63"/>
      <c r="Q38479" s="63"/>
    </row>
    <row r="38480" spans="16:17">
      <c r="P38480" s="63"/>
      <c r="Q38480" s="63"/>
    </row>
    <row r="38481" spans="16:17">
      <c r="P38481" s="63"/>
      <c r="Q38481" s="63"/>
    </row>
    <row r="38482" spans="16:17">
      <c r="P38482" s="63"/>
      <c r="Q38482" s="63"/>
    </row>
    <row r="38483" spans="16:17">
      <c r="P38483" s="63"/>
      <c r="Q38483" s="63"/>
    </row>
    <row r="38484" spans="16:17">
      <c r="P38484" s="63"/>
      <c r="Q38484" s="63"/>
    </row>
    <row r="38485" spans="16:17">
      <c r="P38485" s="63"/>
      <c r="Q38485" s="63"/>
    </row>
    <row r="38486" spans="16:17">
      <c r="P38486" s="63"/>
      <c r="Q38486" s="63"/>
    </row>
    <row r="38487" spans="16:17">
      <c r="P38487" s="63"/>
      <c r="Q38487" s="63"/>
    </row>
    <row r="38488" spans="16:17">
      <c r="P38488" s="63"/>
      <c r="Q38488" s="63"/>
    </row>
    <row r="38489" spans="16:17">
      <c r="P38489" s="63"/>
      <c r="Q38489" s="63"/>
    </row>
    <row r="38490" spans="16:17">
      <c r="P38490" s="63"/>
      <c r="Q38490" s="63"/>
    </row>
    <row r="38491" spans="16:17">
      <c r="P38491" s="63"/>
      <c r="Q38491" s="63"/>
    </row>
    <row r="38492" spans="16:17">
      <c r="P38492" s="63"/>
      <c r="Q38492" s="63"/>
    </row>
    <row r="38493" spans="16:17">
      <c r="P38493" s="63"/>
      <c r="Q38493" s="63"/>
    </row>
    <row r="38494" spans="16:17">
      <c r="P38494" s="63"/>
      <c r="Q38494" s="63"/>
    </row>
    <row r="38495" spans="16:17">
      <c r="P38495" s="63"/>
      <c r="Q38495" s="63"/>
    </row>
    <row r="38496" spans="16:17">
      <c r="P38496" s="63"/>
      <c r="Q38496" s="63"/>
    </row>
    <row r="38497" spans="16:17">
      <c r="P38497" s="63"/>
      <c r="Q38497" s="63"/>
    </row>
    <row r="38498" spans="16:17">
      <c r="P38498" s="63"/>
      <c r="Q38498" s="63"/>
    </row>
    <row r="38499" spans="16:17">
      <c r="P38499" s="63"/>
      <c r="Q38499" s="63"/>
    </row>
    <row r="38500" spans="16:17">
      <c r="P38500" s="63"/>
      <c r="Q38500" s="63"/>
    </row>
    <row r="38501" spans="16:17">
      <c r="P38501" s="63"/>
      <c r="Q38501" s="63"/>
    </row>
    <row r="38502" spans="16:17">
      <c r="P38502" s="63"/>
      <c r="Q38502" s="63"/>
    </row>
    <row r="38503" spans="16:17">
      <c r="P38503" s="63"/>
      <c r="Q38503" s="63"/>
    </row>
    <row r="38504" spans="16:17">
      <c r="P38504" s="63"/>
      <c r="Q38504" s="63"/>
    </row>
    <row r="38505" spans="16:17">
      <c r="P38505" s="63"/>
      <c r="Q38505" s="63"/>
    </row>
    <row r="38506" spans="16:17">
      <c r="P38506" s="63"/>
      <c r="Q38506" s="63"/>
    </row>
    <row r="38507" spans="16:17">
      <c r="P38507" s="63"/>
      <c r="Q38507" s="63"/>
    </row>
    <row r="38508" spans="16:17">
      <c r="P38508" s="63"/>
      <c r="Q38508" s="63"/>
    </row>
    <row r="38509" spans="16:17">
      <c r="P38509" s="63"/>
      <c r="Q38509" s="63"/>
    </row>
    <row r="38510" spans="16:17">
      <c r="P38510" s="63"/>
      <c r="Q38510" s="63"/>
    </row>
    <row r="38511" spans="16:17">
      <c r="P38511" s="63"/>
      <c r="Q38511" s="63"/>
    </row>
    <row r="38512" spans="16:17">
      <c r="P38512" s="63"/>
      <c r="Q38512" s="63"/>
    </row>
    <row r="38513" spans="16:17">
      <c r="P38513" s="63"/>
      <c r="Q38513" s="63"/>
    </row>
    <row r="38514" spans="16:17">
      <c r="P38514" s="63"/>
      <c r="Q38514" s="63"/>
    </row>
    <row r="38515" spans="16:17">
      <c r="P38515" s="63"/>
      <c r="Q38515" s="63"/>
    </row>
    <row r="38516" spans="16:17">
      <c r="P38516" s="63"/>
      <c r="Q38516" s="63"/>
    </row>
    <row r="38517" spans="16:17">
      <c r="P38517" s="63"/>
      <c r="Q38517" s="63"/>
    </row>
    <row r="38518" spans="16:17">
      <c r="P38518" s="63"/>
      <c r="Q38518" s="63"/>
    </row>
    <row r="38519" spans="16:17">
      <c r="P38519" s="63"/>
      <c r="Q38519" s="63"/>
    </row>
    <row r="38520" spans="16:17">
      <c r="P38520" s="63"/>
      <c r="Q38520" s="63"/>
    </row>
    <row r="38521" spans="16:17">
      <c r="P38521" s="63"/>
      <c r="Q38521" s="63"/>
    </row>
    <row r="38522" spans="16:17">
      <c r="P38522" s="63"/>
      <c r="Q38522" s="63"/>
    </row>
    <row r="38523" spans="16:17">
      <c r="P38523" s="63"/>
      <c r="Q38523" s="63"/>
    </row>
    <row r="38524" spans="16:17">
      <c r="P38524" s="63"/>
      <c r="Q38524" s="63"/>
    </row>
    <row r="38525" spans="16:17">
      <c r="P38525" s="63"/>
      <c r="Q38525" s="63"/>
    </row>
    <row r="38526" spans="16:17">
      <c r="P38526" s="63"/>
      <c r="Q38526" s="63"/>
    </row>
    <row r="38527" spans="16:17">
      <c r="P38527" s="63"/>
      <c r="Q38527" s="63"/>
    </row>
    <row r="38528" spans="16:17">
      <c r="P38528" s="63"/>
      <c r="Q38528" s="63"/>
    </row>
    <row r="38529" spans="16:17">
      <c r="P38529" s="63"/>
      <c r="Q38529" s="63"/>
    </row>
    <row r="38530" spans="16:17">
      <c r="P38530" s="63"/>
      <c r="Q38530" s="63"/>
    </row>
    <row r="38531" spans="16:17">
      <c r="P38531" s="63"/>
      <c r="Q38531" s="63"/>
    </row>
    <row r="38532" spans="16:17">
      <c r="P38532" s="63"/>
      <c r="Q38532" s="63"/>
    </row>
    <row r="38533" spans="16:17">
      <c r="P38533" s="63"/>
      <c r="Q38533" s="63"/>
    </row>
    <row r="38534" spans="16:17">
      <c r="P38534" s="63"/>
      <c r="Q38534" s="63"/>
    </row>
    <row r="38535" spans="16:17">
      <c r="P38535" s="63"/>
      <c r="Q38535" s="63"/>
    </row>
    <row r="38536" spans="16:17">
      <c r="P38536" s="63"/>
      <c r="Q38536" s="63"/>
    </row>
    <row r="38537" spans="16:17">
      <c r="P38537" s="63"/>
      <c r="Q38537" s="63"/>
    </row>
    <row r="38538" spans="16:17">
      <c r="P38538" s="63"/>
      <c r="Q38538" s="63"/>
    </row>
    <row r="38539" spans="16:17">
      <c r="P38539" s="63"/>
      <c r="Q38539" s="63"/>
    </row>
    <row r="38540" spans="16:17">
      <c r="P38540" s="63"/>
      <c r="Q38540" s="63"/>
    </row>
    <row r="38541" spans="16:17">
      <c r="P38541" s="63"/>
      <c r="Q38541" s="63"/>
    </row>
    <row r="38542" spans="16:17">
      <c r="P38542" s="63"/>
      <c r="Q38542" s="63"/>
    </row>
    <row r="38543" spans="16:17">
      <c r="P38543" s="63"/>
      <c r="Q38543" s="63"/>
    </row>
    <row r="38544" spans="16:17">
      <c r="P38544" s="63"/>
      <c r="Q38544" s="63"/>
    </row>
    <row r="38545" spans="16:17">
      <c r="P38545" s="63"/>
      <c r="Q38545" s="63"/>
    </row>
    <row r="38546" spans="16:17">
      <c r="P38546" s="63"/>
      <c r="Q38546" s="63"/>
    </row>
    <row r="38547" spans="16:17">
      <c r="P38547" s="63"/>
      <c r="Q38547" s="63"/>
    </row>
    <row r="38548" spans="16:17">
      <c r="P38548" s="63"/>
      <c r="Q38548" s="63"/>
    </row>
    <row r="38549" spans="16:17">
      <c r="P38549" s="63"/>
      <c r="Q38549" s="63"/>
    </row>
    <row r="38550" spans="16:17">
      <c r="P38550" s="63"/>
      <c r="Q38550" s="63"/>
    </row>
    <row r="38551" spans="16:17">
      <c r="P38551" s="63"/>
      <c r="Q38551" s="63"/>
    </row>
    <row r="38552" spans="16:17">
      <c r="P38552" s="63"/>
      <c r="Q38552" s="63"/>
    </row>
    <row r="38553" spans="16:17">
      <c r="P38553" s="63"/>
      <c r="Q38553" s="63"/>
    </row>
    <row r="38554" spans="16:17">
      <c r="P38554" s="63"/>
      <c r="Q38554" s="63"/>
    </row>
    <row r="38555" spans="16:17">
      <c r="P38555" s="63"/>
      <c r="Q38555" s="63"/>
    </row>
    <row r="38556" spans="16:17">
      <c r="P38556" s="63"/>
      <c r="Q38556" s="63"/>
    </row>
    <row r="38557" spans="16:17">
      <c r="P38557" s="63"/>
      <c r="Q38557" s="63"/>
    </row>
    <row r="38558" spans="16:17">
      <c r="P38558" s="63"/>
      <c r="Q38558" s="63"/>
    </row>
    <row r="38559" spans="16:17">
      <c r="P38559" s="63"/>
      <c r="Q38559" s="63"/>
    </row>
    <row r="38560" spans="16:17">
      <c r="P38560" s="63"/>
      <c r="Q38560" s="63"/>
    </row>
    <row r="38561" spans="16:17">
      <c r="P38561" s="63"/>
      <c r="Q38561" s="63"/>
    </row>
    <row r="38562" spans="16:17">
      <c r="P38562" s="63"/>
      <c r="Q38562" s="63"/>
    </row>
    <row r="38563" spans="16:17">
      <c r="P38563" s="63"/>
      <c r="Q38563" s="63"/>
    </row>
    <row r="38564" spans="16:17">
      <c r="P38564" s="63"/>
      <c r="Q38564" s="63"/>
    </row>
    <row r="38565" spans="16:17">
      <c r="P38565" s="63"/>
      <c r="Q38565" s="63"/>
    </row>
    <row r="38566" spans="16:17">
      <c r="P38566" s="63"/>
      <c r="Q38566" s="63"/>
    </row>
    <row r="38567" spans="16:17">
      <c r="P38567" s="63"/>
      <c r="Q38567" s="63"/>
    </row>
    <row r="38568" spans="16:17">
      <c r="P38568" s="63"/>
      <c r="Q38568" s="63"/>
    </row>
    <row r="38569" spans="16:17">
      <c r="P38569" s="63"/>
      <c r="Q38569" s="63"/>
    </row>
    <row r="38570" spans="16:17">
      <c r="P38570" s="63"/>
      <c r="Q38570" s="63"/>
    </row>
    <row r="38571" spans="16:17">
      <c r="P38571" s="63"/>
      <c r="Q38571" s="63"/>
    </row>
    <row r="38572" spans="16:17">
      <c r="P38572" s="63"/>
      <c r="Q38572" s="63"/>
    </row>
    <row r="38573" spans="16:17">
      <c r="P38573" s="63"/>
      <c r="Q38573" s="63"/>
    </row>
    <row r="38574" spans="16:17">
      <c r="P38574" s="63"/>
      <c r="Q38574" s="63"/>
    </row>
    <row r="38575" spans="16:17">
      <c r="P38575" s="63"/>
      <c r="Q38575" s="63"/>
    </row>
    <row r="38576" spans="16:17">
      <c r="P38576" s="63"/>
      <c r="Q38576" s="63"/>
    </row>
    <row r="38577" spans="16:17">
      <c r="P38577" s="63"/>
      <c r="Q38577" s="63"/>
    </row>
    <row r="38578" spans="16:17">
      <c r="P38578" s="63"/>
      <c r="Q38578" s="63"/>
    </row>
    <row r="38579" spans="16:17">
      <c r="P38579" s="63"/>
      <c r="Q38579" s="63"/>
    </row>
    <row r="38580" spans="16:17">
      <c r="P38580" s="63"/>
      <c r="Q38580" s="63"/>
    </row>
    <row r="38581" spans="16:17">
      <c r="P38581" s="63"/>
      <c r="Q38581" s="63"/>
    </row>
    <row r="38582" spans="16:17">
      <c r="P38582" s="63"/>
      <c r="Q38582" s="63"/>
    </row>
    <row r="38583" spans="16:17">
      <c r="P38583" s="63"/>
      <c r="Q38583" s="63"/>
    </row>
    <row r="38584" spans="16:17">
      <c r="P38584" s="63"/>
      <c r="Q38584" s="63"/>
    </row>
    <row r="38585" spans="16:17">
      <c r="P38585" s="63"/>
      <c r="Q38585" s="63"/>
    </row>
    <row r="38586" spans="16:17">
      <c r="P38586" s="63"/>
      <c r="Q38586" s="63"/>
    </row>
    <row r="38587" spans="16:17">
      <c r="P38587" s="63"/>
      <c r="Q38587" s="63"/>
    </row>
    <row r="38588" spans="16:17">
      <c r="P38588" s="63"/>
      <c r="Q38588" s="63"/>
    </row>
    <row r="38589" spans="16:17">
      <c r="P38589" s="63"/>
      <c r="Q38589" s="63"/>
    </row>
    <row r="38590" spans="16:17">
      <c r="P38590" s="63"/>
      <c r="Q38590" s="63"/>
    </row>
    <row r="38591" spans="16:17">
      <c r="P38591" s="63"/>
      <c r="Q38591" s="63"/>
    </row>
    <row r="38592" spans="16:17">
      <c r="P38592" s="63"/>
      <c r="Q38592" s="63"/>
    </row>
    <row r="38593" spans="16:17">
      <c r="P38593" s="63"/>
      <c r="Q38593" s="63"/>
    </row>
    <row r="38594" spans="16:17">
      <c r="P38594" s="63"/>
      <c r="Q38594" s="63"/>
    </row>
    <row r="38595" spans="16:17">
      <c r="P38595" s="63"/>
      <c r="Q38595" s="63"/>
    </row>
    <row r="38596" spans="16:17">
      <c r="P38596" s="63"/>
      <c r="Q38596" s="63"/>
    </row>
    <row r="38597" spans="16:17">
      <c r="P38597" s="63"/>
      <c r="Q38597" s="63"/>
    </row>
    <row r="38598" spans="16:17">
      <c r="P38598" s="63"/>
      <c r="Q38598" s="63"/>
    </row>
    <row r="38599" spans="16:17">
      <c r="P38599" s="63"/>
      <c r="Q38599" s="63"/>
    </row>
    <row r="38600" spans="16:17">
      <c r="P38600" s="63"/>
      <c r="Q38600" s="63"/>
    </row>
    <row r="38601" spans="16:17">
      <c r="P38601" s="63"/>
      <c r="Q38601" s="63"/>
    </row>
    <row r="38602" spans="16:17">
      <c r="P38602" s="63"/>
      <c r="Q38602" s="63"/>
    </row>
    <row r="38603" spans="16:17">
      <c r="P38603" s="63"/>
      <c r="Q38603" s="63"/>
    </row>
    <row r="38604" spans="16:17">
      <c r="P38604" s="63"/>
      <c r="Q38604" s="63"/>
    </row>
    <row r="38605" spans="16:17">
      <c r="P38605" s="63"/>
      <c r="Q38605" s="63"/>
    </row>
    <row r="38606" spans="16:17">
      <c r="P38606" s="63"/>
      <c r="Q38606" s="63"/>
    </row>
    <row r="38607" spans="16:17">
      <c r="P38607" s="63"/>
      <c r="Q38607" s="63"/>
    </row>
    <row r="38608" spans="16:17">
      <c r="P38608" s="63"/>
      <c r="Q38608" s="63"/>
    </row>
    <row r="38609" spans="16:17">
      <c r="P38609" s="63"/>
      <c r="Q38609" s="63"/>
    </row>
    <row r="38610" spans="16:17">
      <c r="P38610" s="63"/>
      <c r="Q38610" s="63"/>
    </row>
    <row r="38611" spans="16:17">
      <c r="P38611" s="63"/>
      <c r="Q38611" s="63"/>
    </row>
    <row r="38612" spans="16:17">
      <c r="P38612" s="63"/>
      <c r="Q38612" s="63"/>
    </row>
    <row r="38613" spans="16:17">
      <c r="P38613" s="63"/>
      <c r="Q38613" s="63"/>
    </row>
    <row r="38614" spans="16:17">
      <c r="P38614" s="63"/>
      <c r="Q38614" s="63"/>
    </row>
    <row r="38615" spans="16:17">
      <c r="P38615" s="63"/>
      <c r="Q38615" s="63"/>
    </row>
    <row r="38616" spans="16:17">
      <c r="P38616" s="63"/>
      <c r="Q38616" s="63"/>
    </row>
    <row r="38617" spans="16:17">
      <c r="P38617" s="63"/>
      <c r="Q38617" s="63"/>
    </row>
    <row r="38618" spans="16:17">
      <c r="P38618" s="63"/>
      <c r="Q38618" s="63"/>
    </row>
    <row r="38619" spans="16:17">
      <c r="P38619" s="63"/>
      <c r="Q38619" s="63"/>
    </row>
    <row r="38620" spans="16:17">
      <c r="P38620" s="63"/>
      <c r="Q38620" s="63"/>
    </row>
    <row r="38621" spans="16:17">
      <c r="P38621" s="63"/>
      <c r="Q38621" s="63"/>
    </row>
    <row r="38622" spans="16:17">
      <c r="P38622" s="63"/>
      <c r="Q38622" s="63"/>
    </row>
    <row r="38623" spans="16:17">
      <c r="P38623" s="63"/>
      <c r="Q38623" s="63"/>
    </row>
    <row r="38624" spans="16:17">
      <c r="P38624" s="63"/>
      <c r="Q38624" s="63"/>
    </row>
    <row r="38625" spans="16:17">
      <c r="P38625" s="63"/>
      <c r="Q38625" s="63"/>
    </row>
    <row r="38626" spans="16:17">
      <c r="P38626" s="63"/>
      <c r="Q38626" s="63"/>
    </row>
    <row r="38627" spans="16:17">
      <c r="P38627" s="63"/>
      <c r="Q38627" s="63"/>
    </row>
    <row r="38628" spans="16:17">
      <c r="P38628" s="63"/>
      <c r="Q38628" s="63"/>
    </row>
    <row r="38629" spans="16:17">
      <c r="P38629" s="63"/>
      <c r="Q38629" s="63"/>
    </row>
    <row r="38630" spans="16:17">
      <c r="P38630" s="63"/>
      <c r="Q38630" s="63"/>
    </row>
    <row r="38631" spans="16:17">
      <c r="P38631" s="63"/>
      <c r="Q38631" s="63"/>
    </row>
    <row r="38632" spans="16:17">
      <c r="P38632" s="63"/>
      <c r="Q38632" s="63"/>
    </row>
    <row r="38633" spans="16:17">
      <c r="P38633" s="63"/>
      <c r="Q38633" s="63"/>
    </row>
    <row r="38634" spans="16:17">
      <c r="P38634" s="63"/>
      <c r="Q38634" s="63"/>
    </row>
    <row r="38635" spans="16:17">
      <c r="P38635" s="63"/>
      <c r="Q38635" s="63"/>
    </row>
    <row r="38636" spans="16:17">
      <c r="P38636" s="63"/>
      <c r="Q38636" s="63"/>
    </row>
    <row r="38637" spans="16:17">
      <c r="P38637" s="63"/>
      <c r="Q38637" s="63"/>
    </row>
    <row r="38638" spans="16:17">
      <c r="P38638" s="63"/>
      <c r="Q38638" s="63"/>
    </row>
    <row r="38639" spans="16:17">
      <c r="P38639" s="63"/>
      <c r="Q38639" s="63"/>
    </row>
    <row r="38640" spans="16:17">
      <c r="P38640" s="63"/>
      <c r="Q38640" s="63"/>
    </row>
    <row r="38641" spans="16:17">
      <c r="P38641" s="63"/>
      <c r="Q38641" s="63"/>
    </row>
    <row r="38642" spans="16:17">
      <c r="P38642" s="63"/>
      <c r="Q38642" s="63"/>
    </row>
    <row r="38643" spans="16:17">
      <c r="P38643" s="63"/>
      <c r="Q38643" s="63"/>
    </row>
    <row r="38644" spans="16:17">
      <c r="P38644" s="63"/>
      <c r="Q38644" s="63"/>
    </row>
    <row r="38645" spans="16:17">
      <c r="P38645" s="63"/>
      <c r="Q38645" s="63"/>
    </row>
    <row r="38646" spans="16:17">
      <c r="P38646" s="63"/>
      <c r="Q38646" s="63"/>
    </row>
    <row r="38647" spans="16:17">
      <c r="P38647" s="63"/>
      <c r="Q38647" s="63"/>
    </row>
    <row r="38648" spans="16:17">
      <c r="P38648" s="63"/>
      <c r="Q38648" s="63"/>
    </row>
    <row r="38649" spans="16:17">
      <c r="P38649" s="63"/>
      <c r="Q38649" s="63"/>
    </row>
    <row r="38650" spans="16:17">
      <c r="P38650" s="63"/>
      <c r="Q38650" s="63"/>
    </row>
    <row r="38651" spans="16:17">
      <c r="P38651" s="63"/>
      <c r="Q38651" s="63"/>
    </row>
    <row r="38652" spans="16:17">
      <c r="P38652" s="63"/>
      <c r="Q38652" s="63"/>
    </row>
    <row r="38653" spans="16:17">
      <c r="P38653" s="63"/>
      <c r="Q38653" s="63"/>
    </row>
    <row r="38654" spans="16:17">
      <c r="P38654" s="63"/>
      <c r="Q38654" s="63"/>
    </row>
    <row r="38655" spans="16:17">
      <c r="P38655" s="63"/>
      <c r="Q38655" s="63"/>
    </row>
    <row r="38656" spans="16:17">
      <c r="P38656" s="63"/>
      <c r="Q38656" s="63"/>
    </row>
    <row r="38657" spans="16:17">
      <c r="P38657" s="63"/>
      <c r="Q38657" s="63"/>
    </row>
    <row r="38658" spans="16:17">
      <c r="P38658" s="63"/>
      <c r="Q38658" s="63"/>
    </row>
    <row r="38659" spans="16:17">
      <c r="P38659" s="63"/>
      <c r="Q38659" s="63"/>
    </row>
    <row r="38660" spans="16:17">
      <c r="P38660" s="63"/>
      <c r="Q38660" s="63"/>
    </row>
    <row r="38661" spans="16:17">
      <c r="P38661" s="63"/>
      <c r="Q38661" s="63"/>
    </row>
    <row r="38662" spans="16:17">
      <c r="P38662" s="63"/>
      <c r="Q38662" s="63"/>
    </row>
    <row r="38663" spans="16:17">
      <c r="P38663" s="63"/>
      <c r="Q38663" s="63"/>
    </row>
    <row r="38664" spans="16:17">
      <c r="P38664" s="63"/>
      <c r="Q38664" s="63"/>
    </row>
    <row r="38665" spans="16:17">
      <c r="P38665" s="63"/>
      <c r="Q38665" s="63"/>
    </row>
    <row r="38666" spans="16:17">
      <c r="P38666" s="63"/>
      <c r="Q38666" s="63"/>
    </row>
    <row r="38667" spans="16:17">
      <c r="P38667" s="63"/>
      <c r="Q38667" s="63"/>
    </row>
    <row r="38668" spans="16:17">
      <c r="P38668" s="63"/>
      <c r="Q38668" s="63"/>
    </row>
    <row r="38669" spans="16:17">
      <c r="P38669" s="63"/>
      <c r="Q38669" s="63"/>
    </row>
    <row r="38670" spans="16:17">
      <c r="P38670" s="63"/>
      <c r="Q38670" s="63"/>
    </row>
    <row r="38671" spans="16:17">
      <c r="P38671" s="63"/>
      <c r="Q38671" s="63"/>
    </row>
    <row r="38672" spans="16:17">
      <c r="P38672" s="63"/>
      <c r="Q38672" s="63"/>
    </row>
    <row r="38673" spans="16:17">
      <c r="P38673" s="63"/>
      <c r="Q38673" s="63"/>
    </row>
    <row r="38674" spans="16:17">
      <c r="P38674" s="63"/>
      <c r="Q38674" s="63"/>
    </row>
    <row r="38675" spans="16:17">
      <c r="P38675" s="63"/>
      <c r="Q38675" s="63"/>
    </row>
    <row r="38676" spans="16:17">
      <c r="P38676" s="63"/>
      <c r="Q38676" s="63"/>
    </row>
    <row r="38677" spans="16:17">
      <c r="P38677" s="63"/>
      <c r="Q38677" s="63"/>
    </row>
    <row r="38678" spans="16:17">
      <c r="P38678" s="63"/>
      <c r="Q38678" s="63"/>
    </row>
    <row r="38679" spans="16:17">
      <c r="P38679" s="63"/>
      <c r="Q38679" s="63"/>
    </row>
    <row r="38680" spans="16:17">
      <c r="P38680" s="63"/>
      <c r="Q38680" s="63"/>
    </row>
    <row r="38681" spans="16:17">
      <c r="P38681" s="63"/>
      <c r="Q38681" s="63"/>
    </row>
    <row r="38682" spans="16:17">
      <c r="P38682" s="63"/>
      <c r="Q38682" s="63"/>
    </row>
    <row r="38683" spans="16:17">
      <c r="P38683" s="63"/>
      <c r="Q38683" s="63"/>
    </row>
    <row r="38684" spans="16:17">
      <c r="P38684" s="63"/>
      <c r="Q38684" s="63"/>
    </row>
    <row r="38685" spans="16:17">
      <c r="P38685" s="63"/>
      <c r="Q38685" s="63"/>
    </row>
    <row r="38686" spans="16:17">
      <c r="P38686" s="63"/>
      <c r="Q38686" s="63"/>
    </row>
    <row r="38687" spans="16:17">
      <c r="P38687" s="63"/>
      <c r="Q38687" s="63"/>
    </row>
    <row r="38688" spans="16:17">
      <c r="P38688" s="63"/>
      <c r="Q38688" s="63"/>
    </row>
    <row r="38689" spans="16:17">
      <c r="P38689" s="63"/>
      <c r="Q38689" s="63"/>
    </row>
    <row r="38690" spans="16:17">
      <c r="P38690" s="63"/>
      <c r="Q38690" s="63"/>
    </row>
    <row r="38691" spans="16:17">
      <c r="P38691" s="63"/>
      <c r="Q38691" s="63"/>
    </row>
    <row r="38692" spans="16:17">
      <c r="P38692" s="63"/>
      <c r="Q38692" s="63"/>
    </row>
    <row r="38693" spans="16:17">
      <c r="P38693" s="63"/>
      <c r="Q38693" s="63"/>
    </row>
    <row r="38694" spans="16:17">
      <c r="P38694" s="63"/>
      <c r="Q38694" s="63"/>
    </row>
    <row r="38695" spans="16:17">
      <c r="P38695" s="63"/>
      <c r="Q38695" s="63"/>
    </row>
    <row r="38696" spans="16:17">
      <c r="P38696" s="63"/>
      <c r="Q38696" s="63"/>
    </row>
    <row r="38697" spans="16:17">
      <c r="P38697" s="63"/>
      <c r="Q38697" s="63"/>
    </row>
    <row r="38698" spans="16:17">
      <c r="P38698" s="63"/>
      <c r="Q38698" s="63"/>
    </row>
    <row r="38699" spans="16:17">
      <c r="P38699" s="63"/>
      <c r="Q38699" s="63"/>
    </row>
    <row r="38700" spans="16:17">
      <c r="P38700" s="63"/>
      <c r="Q38700" s="63"/>
    </row>
    <row r="38701" spans="16:17">
      <c r="P38701" s="63"/>
      <c r="Q38701" s="63"/>
    </row>
    <row r="38702" spans="16:17">
      <c r="P38702" s="63"/>
      <c r="Q38702" s="63"/>
    </row>
    <row r="38703" spans="16:17">
      <c r="P38703" s="63"/>
      <c r="Q38703" s="63"/>
    </row>
    <row r="38704" spans="16:17">
      <c r="P38704" s="63"/>
      <c r="Q38704" s="63"/>
    </row>
    <row r="38705" spans="16:17">
      <c r="P38705" s="63"/>
      <c r="Q38705" s="63"/>
    </row>
    <row r="38706" spans="16:17">
      <c r="P38706" s="63"/>
      <c r="Q38706" s="63"/>
    </row>
    <row r="38707" spans="16:17">
      <c r="P38707" s="63"/>
      <c r="Q38707" s="63"/>
    </row>
    <row r="38708" spans="16:17">
      <c r="P38708" s="63"/>
      <c r="Q38708" s="63"/>
    </row>
    <row r="38709" spans="16:17">
      <c r="P38709" s="63"/>
      <c r="Q38709" s="63"/>
    </row>
    <row r="38710" spans="16:17">
      <c r="P38710" s="63"/>
      <c r="Q38710" s="63"/>
    </row>
    <row r="38711" spans="16:17">
      <c r="P38711" s="63"/>
      <c r="Q38711" s="63"/>
    </row>
    <row r="38712" spans="16:17">
      <c r="P38712" s="63"/>
      <c r="Q38712" s="63"/>
    </row>
    <row r="38713" spans="16:17">
      <c r="P38713" s="63"/>
      <c r="Q38713" s="63"/>
    </row>
    <row r="38714" spans="16:17">
      <c r="P38714" s="63"/>
      <c r="Q38714" s="63"/>
    </row>
    <row r="38715" spans="16:17">
      <c r="P38715" s="63"/>
      <c r="Q38715" s="63"/>
    </row>
    <row r="38716" spans="16:17">
      <c r="P38716" s="63"/>
      <c r="Q38716" s="63"/>
    </row>
    <row r="38717" spans="16:17">
      <c r="P38717" s="63"/>
      <c r="Q38717" s="63"/>
    </row>
    <row r="38718" spans="16:17">
      <c r="P38718" s="63"/>
      <c r="Q38718" s="63"/>
    </row>
    <row r="38719" spans="16:17">
      <c r="P38719" s="63"/>
      <c r="Q38719" s="63"/>
    </row>
    <row r="38720" spans="16:17">
      <c r="P38720" s="63"/>
      <c r="Q38720" s="63"/>
    </row>
    <row r="38721" spans="16:17">
      <c r="P38721" s="63"/>
      <c r="Q38721" s="63"/>
    </row>
    <row r="38722" spans="16:17">
      <c r="P38722" s="63"/>
      <c r="Q38722" s="63"/>
    </row>
    <row r="38723" spans="16:17">
      <c r="P38723" s="63"/>
      <c r="Q38723" s="63"/>
    </row>
    <row r="38724" spans="16:17">
      <c r="P38724" s="63"/>
      <c r="Q38724" s="63"/>
    </row>
    <row r="38725" spans="16:17">
      <c r="P38725" s="63"/>
      <c r="Q38725" s="63"/>
    </row>
    <row r="38726" spans="16:17">
      <c r="P38726" s="63"/>
      <c r="Q38726" s="63"/>
    </row>
    <row r="38727" spans="16:17">
      <c r="P38727" s="63"/>
      <c r="Q38727" s="63"/>
    </row>
    <row r="38728" spans="16:17">
      <c r="P38728" s="63"/>
      <c r="Q38728" s="63"/>
    </row>
    <row r="38729" spans="16:17">
      <c r="P38729" s="63"/>
      <c r="Q38729" s="63"/>
    </row>
    <row r="38730" spans="16:17">
      <c r="P38730" s="63"/>
      <c r="Q38730" s="63"/>
    </row>
    <row r="38731" spans="16:17">
      <c r="P38731" s="63"/>
      <c r="Q38731" s="63"/>
    </row>
    <row r="38732" spans="16:17">
      <c r="P38732" s="63"/>
      <c r="Q38732" s="63"/>
    </row>
    <row r="38733" spans="16:17">
      <c r="P38733" s="63"/>
      <c r="Q38733" s="63"/>
    </row>
    <row r="38734" spans="16:17">
      <c r="P38734" s="63"/>
      <c r="Q38734" s="63"/>
    </row>
    <row r="38735" spans="16:17">
      <c r="P38735" s="63"/>
      <c r="Q38735" s="63"/>
    </row>
    <row r="38736" spans="16:17">
      <c r="P38736" s="63"/>
      <c r="Q38736" s="63"/>
    </row>
    <row r="38737" spans="16:17">
      <c r="P38737" s="63"/>
      <c r="Q38737" s="63"/>
    </row>
    <row r="38738" spans="16:17">
      <c r="P38738" s="63"/>
      <c r="Q38738" s="63"/>
    </row>
    <row r="38739" spans="16:17">
      <c r="P38739" s="63"/>
      <c r="Q38739" s="63"/>
    </row>
    <row r="38740" spans="16:17">
      <c r="P38740" s="63"/>
      <c r="Q38740" s="63"/>
    </row>
    <row r="38741" spans="16:17">
      <c r="P38741" s="63"/>
      <c r="Q38741" s="63"/>
    </row>
    <row r="38742" spans="16:17">
      <c r="P38742" s="63"/>
      <c r="Q38742" s="63"/>
    </row>
    <row r="38743" spans="16:17">
      <c r="P38743" s="63"/>
      <c r="Q38743" s="63"/>
    </row>
    <row r="38744" spans="16:17">
      <c r="P38744" s="63"/>
      <c r="Q38744" s="63"/>
    </row>
    <row r="38745" spans="16:17">
      <c r="P38745" s="63"/>
      <c r="Q38745" s="63"/>
    </row>
    <row r="38746" spans="16:17">
      <c r="P38746" s="63"/>
      <c r="Q38746" s="63"/>
    </row>
    <row r="38747" spans="16:17">
      <c r="P38747" s="63"/>
      <c r="Q38747" s="63"/>
    </row>
    <row r="38748" spans="16:17">
      <c r="P38748" s="63"/>
      <c r="Q38748" s="63"/>
    </row>
    <row r="38749" spans="16:17">
      <c r="P38749" s="63"/>
      <c r="Q38749" s="63"/>
    </row>
    <row r="38750" spans="16:17">
      <c r="P38750" s="63"/>
      <c r="Q38750" s="63"/>
    </row>
    <row r="38751" spans="16:17">
      <c r="P38751" s="63"/>
      <c r="Q38751" s="63"/>
    </row>
    <row r="38752" spans="16:17">
      <c r="P38752" s="63"/>
      <c r="Q38752" s="63"/>
    </row>
    <row r="38753" spans="16:17">
      <c r="P38753" s="63"/>
      <c r="Q38753" s="63"/>
    </row>
    <row r="38754" spans="16:17">
      <c r="P38754" s="63"/>
      <c r="Q38754" s="63"/>
    </row>
    <row r="38755" spans="16:17">
      <c r="P38755" s="63"/>
      <c r="Q38755" s="63"/>
    </row>
    <row r="38756" spans="16:17">
      <c r="P38756" s="63"/>
      <c r="Q38756" s="63"/>
    </row>
    <row r="38757" spans="16:17">
      <c r="P38757" s="63"/>
      <c r="Q38757" s="63"/>
    </row>
    <row r="38758" spans="16:17">
      <c r="P38758" s="63"/>
      <c r="Q38758" s="63"/>
    </row>
    <row r="38759" spans="16:17">
      <c r="P38759" s="63"/>
      <c r="Q38759" s="63"/>
    </row>
    <row r="38760" spans="16:17">
      <c r="P38760" s="63"/>
      <c r="Q38760" s="63"/>
    </row>
    <row r="38761" spans="16:17">
      <c r="P38761" s="63"/>
      <c r="Q38761" s="63"/>
    </row>
    <row r="38762" spans="16:17">
      <c r="P38762" s="63"/>
      <c r="Q38762" s="63"/>
    </row>
    <row r="38763" spans="16:17">
      <c r="P38763" s="63"/>
      <c r="Q38763" s="63"/>
    </row>
    <row r="38764" spans="16:17">
      <c r="P38764" s="63"/>
      <c r="Q38764" s="63"/>
    </row>
    <row r="38765" spans="16:17">
      <c r="P38765" s="63"/>
      <c r="Q38765" s="63"/>
    </row>
    <row r="38766" spans="16:17">
      <c r="P38766" s="63"/>
      <c r="Q38766" s="63"/>
    </row>
    <row r="38767" spans="16:17">
      <c r="P38767" s="63"/>
      <c r="Q38767" s="63"/>
    </row>
    <row r="38768" spans="16:17">
      <c r="P38768" s="63"/>
      <c r="Q38768" s="63"/>
    </row>
    <row r="38769" spans="16:17">
      <c r="P38769" s="63"/>
      <c r="Q38769" s="63"/>
    </row>
    <row r="38770" spans="16:17">
      <c r="P38770" s="63"/>
      <c r="Q38770" s="63"/>
    </row>
    <row r="38771" spans="16:17">
      <c r="P38771" s="63"/>
      <c r="Q38771" s="63"/>
    </row>
    <row r="38772" spans="16:17">
      <c r="P38772" s="63"/>
      <c r="Q38772" s="63"/>
    </row>
    <row r="38773" spans="16:17">
      <c r="P38773" s="63"/>
      <c r="Q38773" s="63"/>
    </row>
    <row r="38774" spans="16:17">
      <c r="P38774" s="63"/>
      <c r="Q38774" s="63"/>
    </row>
    <row r="38775" spans="16:17">
      <c r="P38775" s="63"/>
      <c r="Q38775" s="63"/>
    </row>
    <row r="38776" spans="16:17">
      <c r="P38776" s="63"/>
      <c r="Q38776" s="63"/>
    </row>
    <row r="38777" spans="16:17">
      <c r="P38777" s="63"/>
      <c r="Q38777" s="63"/>
    </row>
    <row r="38778" spans="16:17">
      <c r="P38778" s="63"/>
      <c r="Q38778" s="63"/>
    </row>
    <row r="38779" spans="16:17">
      <c r="P38779" s="63"/>
      <c r="Q38779" s="63"/>
    </row>
    <row r="38780" spans="16:17">
      <c r="P38780" s="63"/>
      <c r="Q38780" s="63"/>
    </row>
    <row r="38781" spans="16:17">
      <c r="P38781" s="63"/>
      <c r="Q38781" s="63"/>
    </row>
    <row r="38782" spans="16:17">
      <c r="P38782" s="63"/>
      <c r="Q38782" s="63"/>
    </row>
    <row r="38783" spans="16:17">
      <c r="P38783" s="63"/>
      <c r="Q38783" s="63"/>
    </row>
    <row r="38784" spans="16:17">
      <c r="P38784" s="63"/>
      <c r="Q38784" s="63"/>
    </row>
    <row r="38785" spans="16:17">
      <c r="P38785" s="63"/>
      <c r="Q38785" s="63"/>
    </row>
    <row r="38786" spans="16:17">
      <c r="P38786" s="63"/>
      <c r="Q38786" s="63"/>
    </row>
    <row r="38787" spans="16:17">
      <c r="P38787" s="63"/>
      <c r="Q38787" s="63"/>
    </row>
    <row r="38788" spans="16:17">
      <c r="P38788" s="63"/>
      <c r="Q38788" s="63"/>
    </row>
    <row r="38789" spans="16:17">
      <c r="P38789" s="63"/>
      <c r="Q38789" s="63"/>
    </row>
    <row r="38790" spans="16:17">
      <c r="P38790" s="63"/>
      <c r="Q38790" s="63"/>
    </row>
    <row r="38791" spans="16:17">
      <c r="P38791" s="63"/>
      <c r="Q38791" s="63"/>
    </row>
    <row r="38792" spans="16:17">
      <c r="P38792" s="63"/>
      <c r="Q38792" s="63"/>
    </row>
    <row r="38793" spans="16:17">
      <c r="P38793" s="63"/>
      <c r="Q38793" s="63"/>
    </row>
    <row r="38794" spans="16:17">
      <c r="P38794" s="63"/>
      <c r="Q38794" s="63"/>
    </row>
    <row r="38795" spans="16:17">
      <c r="P38795" s="63"/>
      <c r="Q38795" s="63"/>
    </row>
    <row r="38796" spans="16:17">
      <c r="P38796" s="63"/>
      <c r="Q38796" s="63"/>
    </row>
    <row r="38797" spans="16:17">
      <c r="P38797" s="63"/>
      <c r="Q38797" s="63"/>
    </row>
    <row r="38798" spans="16:17">
      <c r="P38798" s="63"/>
      <c r="Q38798" s="63"/>
    </row>
    <row r="38799" spans="16:17">
      <c r="P38799" s="63"/>
      <c r="Q38799" s="63"/>
    </row>
    <row r="38800" spans="16:17">
      <c r="P38800" s="63"/>
      <c r="Q38800" s="63"/>
    </row>
    <row r="38801" spans="12:17">
      <c r="P38801" s="63"/>
      <c r="Q38801" s="63"/>
    </row>
    <row r="38802" spans="12:17">
      <c r="P38802" s="63"/>
      <c r="Q38802" s="63"/>
    </row>
    <row r="38803" spans="12:17">
      <c r="P38803" s="63"/>
      <c r="Q38803" s="63"/>
    </row>
    <row r="38804" spans="12:17">
      <c r="P38804" s="63"/>
      <c r="Q38804" s="63"/>
    </row>
    <row r="38805" spans="12:17">
      <c r="P38805" s="63"/>
      <c r="Q38805" s="63"/>
    </row>
    <row r="38806" spans="12:17">
      <c r="P38806" s="63"/>
      <c r="Q38806" s="63"/>
    </row>
    <row r="38807" spans="12:17">
      <c r="L38807" s="55"/>
      <c r="P38807" s="63"/>
      <c r="Q38807" s="63"/>
    </row>
    <row r="38808" spans="12:17">
      <c r="P38808" s="63"/>
      <c r="Q38808" s="63"/>
    </row>
    <row r="38809" spans="12:17">
      <c r="P38809" s="63"/>
      <c r="Q38809" s="63"/>
    </row>
    <row r="38810" spans="12:17">
      <c r="P38810" s="63"/>
      <c r="Q38810" s="63"/>
    </row>
    <row r="38811" spans="12:17">
      <c r="P38811" s="63"/>
      <c r="Q38811" s="63"/>
    </row>
    <row r="38812" spans="12:17">
      <c r="P38812" s="63"/>
      <c r="Q38812" s="63"/>
    </row>
    <row r="38813" spans="12:17">
      <c r="P38813" s="63"/>
      <c r="Q38813" s="63"/>
    </row>
    <row r="38814" spans="12:17">
      <c r="P38814" s="63"/>
      <c r="Q38814" s="63"/>
    </row>
    <row r="38815" spans="12:17">
      <c r="P38815" s="63"/>
      <c r="Q38815" s="63"/>
    </row>
    <row r="38816" spans="12:17">
      <c r="P38816" s="63"/>
      <c r="Q38816" s="63"/>
    </row>
    <row r="38817" spans="16:17">
      <c r="P38817" s="63"/>
      <c r="Q38817" s="63"/>
    </row>
    <row r="38818" spans="16:17">
      <c r="P38818" s="63"/>
      <c r="Q38818" s="63"/>
    </row>
    <row r="38819" spans="16:17">
      <c r="P38819" s="63"/>
      <c r="Q38819" s="63"/>
    </row>
    <row r="38820" spans="16:17">
      <c r="P38820" s="63"/>
      <c r="Q38820" s="63"/>
    </row>
    <row r="38821" spans="16:17">
      <c r="P38821" s="63"/>
      <c r="Q38821" s="63"/>
    </row>
    <row r="38822" spans="16:17">
      <c r="P38822" s="63"/>
      <c r="Q38822" s="63"/>
    </row>
    <row r="38823" spans="16:17">
      <c r="P38823" s="63"/>
      <c r="Q38823" s="63"/>
    </row>
    <row r="38824" spans="16:17">
      <c r="P38824" s="63"/>
      <c r="Q38824" s="63"/>
    </row>
    <row r="38825" spans="16:17">
      <c r="P38825" s="63"/>
      <c r="Q38825" s="63"/>
    </row>
    <row r="38826" spans="16:17">
      <c r="P38826" s="63"/>
      <c r="Q38826" s="63"/>
    </row>
    <row r="38827" spans="16:17">
      <c r="P38827" s="63"/>
      <c r="Q38827" s="63"/>
    </row>
    <row r="38828" spans="16:17">
      <c r="P38828" s="63"/>
      <c r="Q38828" s="63"/>
    </row>
    <row r="38829" spans="16:17">
      <c r="P38829" s="63"/>
      <c r="Q38829" s="63"/>
    </row>
    <row r="38830" spans="16:17">
      <c r="P38830" s="63"/>
      <c r="Q38830" s="63"/>
    </row>
    <row r="38831" spans="16:17">
      <c r="P38831" s="63"/>
      <c r="Q38831" s="63"/>
    </row>
    <row r="38832" spans="16:17">
      <c r="P38832" s="63"/>
      <c r="Q38832" s="63"/>
    </row>
    <row r="38833" spans="16:17">
      <c r="P38833" s="63"/>
      <c r="Q38833" s="63"/>
    </row>
    <row r="38834" spans="16:17">
      <c r="P38834" s="63"/>
      <c r="Q38834" s="63"/>
    </row>
    <row r="38835" spans="16:17">
      <c r="P38835" s="63"/>
      <c r="Q38835" s="63"/>
    </row>
    <row r="38836" spans="16:17">
      <c r="P38836" s="63"/>
      <c r="Q38836" s="63"/>
    </row>
    <row r="38837" spans="16:17">
      <c r="P38837" s="63"/>
      <c r="Q38837" s="63"/>
    </row>
    <row r="38838" spans="16:17">
      <c r="P38838" s="63"/>
      <c r="Q38838" s="63"/>
    </row>
    <row r="38839" spans="16:17">
      <c r="P38839" s="63"/>
      <c r="Q38839" s="63"/>
    </row>
    <row r="38840" spans="16:17">
      <c r="P38840" s="63"/>
      <c r="Q38840" s="63"/>
    </row>
    <row r="38841" spans="16:17">
      <c r="P38841" s="63"/>
      <c r="Q38841" s="63"/>
    </row>
    <row r="38842" spans="16:17">
      <c r="P38842" s="63"/>
      <c r="Q38842" s="63"/>
    </row>
    <row r="38843" spans="16:17">
      <c r="P38843" s="63"/>
      <c r="Q38843" s="63"/>
    </row>
    <row r="38844" spans="16:17">
      <c r="P38844" s="63"/>
      <c r="Q38844" s="63"/>
    </row>
    <row r="38845" spans="16:17">
      <c r="P38845" s="63"/>
      <c r="Q38845" s="63"/>
    </row>
    <row r="38846" spans="16:17">
      <c r="P38846" s="63"/>
      <c r="Q38846" s="63"/>
    </row>
    <row r="38847" spans="16:17">
      <c r="P38847" s="63"/>
      <c r="Q38847" s="63"/>
    </row>
    <row r="38848" spans="16:17">
      <c r="P38848" s="63"/>
      <c r="Q38848" s="63"/>
    </row>
    <row r="38849" spans="16:17">
      <c r="P38849" s="63"/>
      <c r="Q38849" s="63"/>
    </row>
    <row r="38850" spans="16:17">
      <c r="P38850" s="63"/>
      <c r="Q38850" s="63"/>
    </row>
    <row r="38851" spans="16:17">
      <c r="P38851" s="63"/>
      <c r="Q38851" s="63"/>
    </row>
    <row r="38852" spans="16:17">
      <c r="P38852" s="63"/>
      <c r="Q38852" s="63"/>
    </row>
    <row r="38853" spans="16:17">
      <c r="P38853" s="63"/>
      <c r="Q38853" s="63"/>
    </row>
    <row r="38854" spans="16:17">
      <c r="P38854" s="63"/>
      <c r="Q38854" s="63"/>
    </row>
    <row r="38855" spans="16:17">
      <c r="P38855" s="63"/>
      <c r="Q38855" s="63"/>
    </row>
    <row r="38856" spans="16:17">
      <c r="P38856" s="63"/>
      <c r="Q38856" s="63"/>
    </row>
    <row r="38857" spans="16:17">
      <c r="P38857" s="63"/>
      <c r="Q38857" s="63"/>
    </row>
    <row r="38858" spans="16:17">
      <c r="P38858" s="63"/>
      <c r="Q38858" s="63"/>
    </row>
    <row r="38859" spans="16:17">
      <c r="P38859" s="63"/>
      <c r="Q38859" s="63"/>
    </row>
    <row r="38860" spans="16:17">
      <c r="P38860" s="63"/>
      <c r="Q38860" s="63"/>
    </row>
    <row r="38861" spans="16:17">
      <c r="P38861" s="63"/>
      <c r="Q38861" s="63"/>
    </row>
    <row r="38862" spans="16:17">
      <c r="P38862" s="63"/>
      <c r="Q38862" s="63"/>
    </row>
    <row r="38863" spans="16:17">
      <c r="P38863" s="63"/>
      <c r="Q38863" s="63"/>
    </row>
    <row r="38864" spans="16:17">
      <c r="P38864" s="63"/>
      <c r="Q38864" s="63"/>
    </row>
    <row r="38865" spans="16:17">
      <c r="P38865" s="63"/>
      <c r="Q38865" s="63"/>
    </row>
    <row r="38866" spans="16:17">
      <c r="P38866" s="63"/>
      <c r="Q38866" s="63"/>
    </row>
    <row r="38867" spans="16:17">
      <c r="P38867" s="63"/>
      <c r="Q38867" s="63"/>
    </row>
    <row r="38868" spans="16:17">
      <c r="P38868" s="63"/>
      <c r="Q38868" s="63"/>
    </row>
    <row r="38869" spans="16:17">
      <c r="P38869" s="63"/>
      <c r="Q38869" s="63"/>
    </row>
    <row r="38870" spans="16:17">
      <c r="P38870" s="63"/>
      <c r="Q38870" s="63"/>
    </row>
    <row r="38871" spans="16:17">
      <c r="P38871" s="63"/>
      <c r="Q38871" s="63"/>
    </row>
    <row r="38872" spans="16:17">
      <c r="P38872" s="63"/>
      <c r="Q38872" s="63"/>
    </row>
    <row r="38873" spans="16:17">
      <c r="P38873" s="63"/>
      <c r="Q38873" s="63"/>
    </row>
    <row r="38874" spans="16:17">
      <c r="P38874" s="63"/>
      <c r="Q38874" s="63"/>
    </row>
    <row r="38875" spans="16:17">
      <c r="P38875" s="63"/>
      <c r="Q38875" s="63"/>
    </row>
    <row r="38876" spans="16:17">
      <c r="P38876" s="63"/>
      <c r="Q38876" s="63"/>
    </row>
    <row r="38877" spans="16:17">
      <c r="P38877" s="63"/>
      <c r="Q38877" s="63"/>
    </row>
    <row r="38878" spans="16:17">
      <c r="P38878" s="63"/>
      <c r="Q38878" s="63"/>
    </row>
    <row r="38879" spans="16:17">
      <c r="P38879" s="63"/>
      <c r="Q38879" s="63"/>
    </row>
    <row r="38880" spans="16:17">
      <c r="P38880" s="63"/>
      <c r="Q38880" s="63"/>
    </row>
    <row r="38881" spans="16:17">
      <c r="P38881" s="63"/>
      <c r="Q38881" s="63"/>
    </row>
    <row r="38882" spans="16:17">
      <c r="P38882" s="63"/>
      <c r="Q38882" s="63"/>
    </row>
    <row r="38883" spans="16:17">
      <c r="P38883" s="63"/>
      <c r="Q38883" s="63"/>
    </row>
    <row r="38884" spans="16:17">
      <c r="P38884" s="63"/>
      <c r="Q38884" s="63"/>
    </row>
    <row r="38885" spans="16:17">
      <c r="P38885" s="63"/>
      <c r="Q38885" s="63"/>
    </row>
    <row r="38886" spans="16:17">
      <c r="P38886" s="63"/>
      <c r="Q38886" s="63"/>
    </row>
    <row r="38887" spans="16:17">
      <c r="P38887" s="63"/>
      <c r="Q38887" s="63"/>
    </row>
    <row r="38888" spans="16:17">
      <c r="P38888" s="63"/>
      <c r="Q38888" s="63"/>
    </row>
    <row r="38889" spans="16:17">
      <c r="P38889" s="63"/>
      <c r="Q38889" s="63"/>
    </row>
    <row r="38890" spans="16:17">
      <c r="P38890" s="63"/>
      <c r="Q38890" s="63"/>
    </row>
    <row r="38891" spans="16:17">
      <c r="P38891" s="63"/>
      <c r="Q38891" s="63"/>
    </row>
    <row r="38892" spans="16:17">
      <c r="P38892" s="63"/>
      <c r="Q38892" s="63"/>
    </row>
    <row r="38893" spans="16:17">
      <c r="P38893" s="63"/>
      <c r="Q38893" s="63"/>
    </row>
    <row r="38894" spans="16:17">
      <c r="P38894" s="63"/>
      <c r="Q38894" s="63"/>
    </row>
    <row r="38895" spans="16:17">
      <c r="P38895" s="63"/>
      <c r="Q38895" s="63"/>
    </row>
    <row r="38896" spans="16:17">
      <c r="P38896" s="63"/>
      <c r="Q38896" s="63"/>
    </row>
    <row r="38897" spans="16:17">
      <c r="P38897" s="63"/>
      <c r="Q38897" s="63"/>
    </row>
    <row r="38898" spans="16:17">
      <c r="P38898" s="63"/>
      <c r="Q38898" s="63"/>
    </row>
    <row r="38899" spans="16:17">
      <c r="P38899" s="63"/>
      <c r="Q38899" s="63"/>
    </row>
    <row r="38900" spans="16:17">
      <c r="P38900" s="63"/>
      <c r="Q38900" s="63"/>
    </row>
    <row r="38901" spans="16:17">
      <c r="P38901" s="63"/>
      <c r="Q38901" s="63"/>
    </row>
    <row r="38902" spans="16:17">
      <c r="P38902" s="63"/>
      <c r="Q38902" s="63"/>
    </row>
    <row r="38903" spans="16:17">
      <c r="P38903" s="63"/>
      <c r="Q38903" s="63"/>
    </row>
    <row r="38904" spans="16:17">
      <c r="P38904" s="63"/>
      <c r="Q38904" s="63"/>
    </row>
    <row r="38905" spans="16:17">
      <c r="P38905" s="63"/>
      <c r="Q38905" s="63"/>
    </row>
    <row r="38906" spans="16:17">
      <c r="P38906" s="63"/>
      <c r="Q38906" s="63"/>
    </row>
    <row r="38907" spans="16:17">
      <c r="P38907" s="63"/>
      <c r="Q38907" s="63"/>
    </row>
    <row r="38908" spans="16:17">
      <c r="P38908" s="63"/>
      <c r="Q38908" s="63"/>
    </row>
    <row r="38909" spans="16:17">
      <c r="P38909" s="63"/>
      <c r="Q38909" s="63"/>
    </row>
    <row r="38910" spans="16:17">
      <c r="P38910" s="63"/>
      <c r="Q38910" s="63"/>
    </row>
    <row r="38911" spans="16:17">
      <c r="P38911" s="63"/>
      <c r="Q38911" s="63"/>
    </row>
    <row r="38912" spans="16:17">
      <c r="P38912" s="63"/>
      <c r="Q38912" s="63"/>
    </row>
    <row r="38913" spans="16:17">
      <c r="P38913" s="63"/>
      <c r="Q38913" s="63"/>
    </row>
    <row r="38914" spans="16:17">
      <c r="P38914" s="63"/>
      <c r="Q38914" s="63"/>
    </row>
    <row r="38915" spans="16:17">
      <c r="P38915" s="63"/>
      <c r="Q38915" s="63"/>
    </row>
    <row r="38916" spans="16:17">
      <c r="P38916" s="63"/>
      <c r="Q38916" s="63"/>
    </row>
    <row r="38917" spans="16:17">
      <c r="P38917" s="63"/>
      <c r="Q38917" s="63"/>
    </row>
    <row r="38918" spans="16:17">
      <c r="P38918" s="63"/>
      <c r="Q38918" s="63"/>
    </row>
    <row r="38919" spans="16:17">
      <c r="P38919" s="63"/>
      <c r="Q38919" s="63"/>
    </row>
    <row r="38920" spans="16:17">
      <c r="P38920" s="63"/>
      <c r="Q38920" s="63"/>
    </row>
    <row r="38921" spans="16:17">
      <c r="P38921" s="63"/>
      <c r="Q38921" s="63"/>
    </row>
    <row r="38922" spans="16:17">
      <c r="P38922" s="63"/>
      <c r="Q38922" s="63"/>
    </row>
    <row r="38923" spans="16:17">
      <c r="P38923" s="63"/>
      <c r="Q38923" s="63"/>
    </row>
    <row r="38924" spans="16:17">
      <c r="P38924" s="63"/>
      <c r="Q38924" s="63"/>
    </row>
    <row r="38925" spans="16:17">
      <c r="P38925" s="63"/>
      <c r="Q38925" s="63"/>
    </row>
    <row r="38926" spans="16:17">
      <c r="P38926" s="63"/>
      <c r="Q38926" s="63"/>
    </row>
    <row r="38927" spans="16:17">
      <c r="P38927" s="63"/>
      <c r="Q38927" s="63"/>
    </row>
    <row r="38928" spans="16:17">
      <c r="P38928" s="63"/>
      <c r="Q38928" s="63"/>
    </row>
    <row r="38929" spans="16:17">
      <c r="P38929" s="63"/>
      <c r="Q38929" s="63"/>
    </row>
    <row r="38930" spans="16:17">
      <c r="P38930" s="63"/>
      <c r="Q38930" s="63"/>
    </row>
    <row r="38931" spans="16:17">
      <c r="P38931" s="63"/>
      <c r="Q38931" s="63"/>
    </row>
    <row r="38932" spans="16:17">
      <c r="P38932" s="63"/>
      <c r="Q38932" s="63"/>
    </row>
    <row r="38933" spans="16:17">
      <c r="P38933" s="63"/>
      <c r="Q38933" s="63"/>
    </row>
    <row r="38934" spans="16:17">
      <c r="P38934" s="63"/>
      <c r="Q38934" s="63"/>
    </row>
    <row r="38935" spans="16:17">
      <c r="P38935" s="63"/>
      <c r="Q38935" s="63"/>
    </row>
    <row r="38936" spans="16:17">
      <c r="P38936" s="63"/>
      <c r="Q38936" s="63"/>
    </row>
    <row r="38937" spans="16:17">
      <c r="P38937" s="63"/>
      <c r="Q38937" s="63"/>
    </row>
    <row r="38938" spans="16:17">
      <c r="P38938" s="63"/>
      <c r="Q38938" s="63"/>
    </row>
    <row r="38939" spans="16:17">
      <c r="P38939" s="63"/>
      <c r="Q38939" s="63"/>
    </row>
    <row r="38940" spans="16:17">
      <c r="P38940" s="63"/>
      <c r="Q38940" s="63"/>
    </row>
    <row r="38941" spans="16:17">
      <c r="P38941" s="63"/>
      <c r="Q38941" s="63"/>
    </row>
    <row r="38942" spans="16:17">
      <c r="P38942" s="63"/>
      <c r="Q38942" s="63"/>
    </row>
    <row r="38943" spans="16:17">
      <c r="P38943" s="63"/>
      <c r="Q38943" s="63"/>
    </row>
    <row r="38944" spans="16:17">
      <c r="P38944" s="63"/>
      <c r="Q38944" s="63"/>
    </row>
    <row r="38945" spans="16:17">
      <c r="P38945" s="63"/>
      <c r="Q38945" s="63"/>
    </row>
    <row r="38946" spans="16:17">
      <c r="P38946" s="63"/>
      <c r="Q38946" s="63"/>
    </row>
    <row r="38947" spans="16:17">
      <c r="P38947" s="63"/>
      <c r="Q38947" s="63"/>
    </row>
    <row r="38948" spans="16:17">
      <c r="P38948" s="63"/>
      <c r="Q38948" s="63"/>
    </row>
    <row r="38949" spans="16:17">
      <c r="P38949" s="63"/>
      <c r="Q38949" s="63"/>
    </row>
    <row r="38950" spans="16:17">
      <c r="P38950" s="63"/>
      <c r="Q38950" s="63"/>
    </row>
    <row r="38951" spans="16:17">
      <c r="P38951" s="63"/>
      <c r="Q38951" s="63"/>
    </row>
    <row r="38952" spans="16:17">
      <c r="P38952" s="63"/>
      <c r="Q38952" s="63"/>
    </row>
    <row r="38953" spans="16:17">
      <c r="P38953" s="63"/>
      <c r="Q38953" s="63"/>
    </row>
    <row r="38954" spans="16:17">
      <c r="P38954" s="63"/>
      <c r="Q38954" s="63"/>
    </row>
    <row r="38955" spans="16:17">
      <c r="P38955" s="63"/>
      <c r="Q38955" s="63"/>
    </row>
    <row r="38956" spans="16:17">
      <c r="P38956" s="63"/>
      <c r="Q38956" s="63"/>
    </row>
    <row r="38957" spans="16:17">
      <c r="P38957" s="63"/>
      <c r="Q38957" s="63"/>
    </row>
    <row r="38958" spans="16:17">
      <c r="P38958" s="63"/>
      <c r="Q38958" s="63"/>
    </row>
    <row r="38959" spans="16:17">
      <c r="P38959" s="63"/>
      <c r="Q38959" s="63"/>
    </row>
    <row r="38960" spans="16:17">
      <c r="P38960" s="63"/>
      <c r="Q38960" s="63"/>
    </row>
    <row r="38961" spans="16:17">
      <c r="P38961" s="63"/>
      <c r="Q38961" s="63"/>
    </row>
    <row r="38962" spans="16:17">
      <c r="P38962" s="63"/>
      <c r="Q38962" s="63"/>
    </row>
    <row r="38963" spans="16:17">
      <c r="P38963" s="63"/>
      <c r="Q38963" s="63"/>
    </row>
    <row r="38964" spans="16:17">
      <c r="P38964" s="63"/>
      <c r="Q38964" s="63"/>
    </row>
    <row r="38965" spans="16:17">
      <c r="P38965" s="63"/>
      <c r="Q38965" s="63"/>
    </row>
    <row r="38966" spans="16:17">
      <c r="P38966" s="63"/>
      <c r="Q38966" s="63"/>
    </row>
    <row r="38967" spans="16:17">
      <c r="P38967" s="63"/>
      <c r="Q38967" s="63"/>
    </row>
    <row r="38968" spans="16:17">
      <c r="P38968" s="63"/>
      <c r="Q38968" s="63"/>
    </row>
    <row r="38969" spans="16:17">
      <c r="P38969" s="63"/>
      <c r="Q38969" s="63"/>
    </row>
    <row r="38970" spans="16:17">
      <c r="P38970" s="63"/>
      <c r="Q38970" s="63"/>
    </row>
    <row r="38971" spans="16:17">
      <c r="P38971" s="63"/>
      <c r="Q38971" s="63"/>
    </row>
    <row r="38972" spans="16:17">
      <c r="P38972" s="63"/>
      <c r="Q38972" s="63"/>
    </row>
    <row r="38973" spans="16:17">
      <c r="P38973" s="63"/>
      <c r="Q38973" s="63"/>
    </row>
    <row r="38974" spans="16:17">
      <c r="P38974" s="63"/>
      <c r="Q38974" s="63"/>
    </row>
    <row r="38975" spans="16:17">
      <c r="P38975" s="63"/>
      <c r="Q38975" s="63"/>
    </row>
    <row r="38976" spans="16:17">
      <c r="P38976" s="63"/>
      <c r="Q38976" s="63"/>
    </row>
    <row r="38977" spans="16:17">
      <c r="P38977" s="63"/>
      <c r="Q38977" s="63"/>
    </row>
    <row r="38978" spans="16:17">
      <c r="P38978" s="63"/>
      <c r="Q38978" s="63"/>
    </row>
    <row r="38979" spans="16:17">
      <c r="P38979" s="63"/>
      <c r="Q38979" s="63"/>
    </row>
    <row r="38980" spans="16:17">
      <c r="P38980" s="63"/>
      <c r="Q38980" s="63"/>
    </row>
    <row r="38981" spans="16:17">
      <c r="P38981" s="63"/>
      <c r="Q38981" s="63"/>
    </row>
    <row r="38982" spans="16:17">
      <c r="P38982" s="63"/>
      <c r="Q38982" s="63"/>
    </row>
    <row r="38983" spans="16:17">
      <c r="P38983" s="63"/>
      <c r="Q38983" s="63"/>
    </row>
    <row r="38984" spans="16:17">
      <c r="P38984" s="63"/>
      <c r="Q38984" s="63"/>
    </row>
    <row r="38985" spans="16:17">
      <c r="P38985" s="63"/>
      <c r="Q38985" s="63"/>
    </row>
    <row r="38986" spans="16:17">
      <c r="P38986" s="63"/>
      <c r="Q38986" s="63"/>
    </row>
    <row r="38987" spans="16:17">
      <c r="P38987" s="63"/>
      <c r="Q38987" s="63"/>
    </row>
    <row r="38988" spans="16:17">
      <c r="P38988" s="63"/>
      <c r="Q38988" s="63"/>
    </row>
    <row r="38989" spans="16:17">
      <c r="P38989" s="63"/>
      <c r="Q38989" s="63"/>
    </row>
    <row r="38990" spans="16:17">
      <c r="P38990" s="63"/>
      <c r="Q38990" s="63"/>
    </row>
    <row r="38991" spans="16:17">
      <c r="P38991" s="63"/>
      <c r="Q38991" s="63"/>
    </row>
    <row r="38992" spans="16:17">
      <c r="P38992" s="63"/>
      <c r="Q38992" s="63"/>
    </row>
    <row r="38993" spans="16:17">
      <c r="P38993" s="63"/>
      <c r="Q38993" s="63"/>
    </row>
    <row r="38994" spans="16:17">
      <c r="P38994" s="63"/>
      <c r="Q38994" s="63"/>
    </row>
    <row r="38995" spans="16:17">
      <c r="P38995" s="63"/>
      <c r="Q38995" s="63"/>
    </row>
    <row r="38996" spans="16:17">
      <c r="P38996" s="63"/>
      <c r="Q38996" s="63"/>
    </row>
    <row r="38997" spans="16:17">
      <c r="P38997" s="63"/>
      <c r="Q38997" s="63"/>
    </row>
    <row r="38998" spans="16:17">
      <c r="P38998" s="63"/>
      <c r="Q38998" s="63"/>
    </row>
    <row r="38999" spans="16:17">
      <c r="P38999" s="63"/>
      <c r="Q38999" s="63"/>
    </row>
    <row r="39000" spans="16:17">
      <c r="P39000" s="63"/>
      <c r="Q39000" s="63"/>
    </row>
    <row r="39001" spans="16:17">
      <c r="P39001" s="63"/>
      <c r="Q39001" s="63"/>
    </row>
    <row r="39002" spans="16:17">
      <c r="P39002" s="63"/>
      <c r="Q39002" s="63"/>
    </row>
    <row r="39003" spans="16:17">
      <c r="P39003" s="63"/>
      <c r="Q39003" s="63"/>
    </row>
    <row r="39004" spans="16:17">
      <c r="P39004" s="63"/>
      <c r="Q39004" s="63"/>
    </row>
    <row r="39005" spans="16:17">
      <c r="P39005" s="63"/>
      <c r="Q39005" s="63"/>
    </row>
    <row r="39006" spans="16:17">
      <c r="P39006" s="63"/>
      <c r="Q39006" s="63"/>
    </row>
    <row r="39007" spans="16:17">
      <c r="P39007" s="63"/>
      <c r="Q39007" s="63"/>
    </row>
    <row r="39008" spans="16:17">
      <c r="P39008" s="63"/>
      <c r="Q39008" s="63"/>
    </row>
    <row r="39009" spans="16:17">
      <c r="P39009" s="63"/>
      <c r="Q39009" s="63"/>
    </row>
    <row r="39010" spans="16:17">
      <c r="P39010" s="63"/>
      <c r="Q39010" s="63"/>
    </row>
    <row r="39011" spans="16:17">
      <c r="P39011" s="63"/>
      <c r="Q39011" s="63"/>
    </row>
    <row r="39012" spans="16:17">
      <c r="P39012" s="63"/>
      <c r="Q39012" s="63"/>
    </row>
    <row r="39013" spans="16:17">
      <c r="P39013" s="63"/>
      <c r="Q39013" s="63"/>
    </row>
    <row r="39014" spans="16:17">
      <c r="P39014" s="63"/>
      <c r="Q39014" s="63"/>
    </row>
    <row r="39015" spans="16:17">
      <c r="P39015" s="63"/>
      <c r="Q39015" s="63"/>
    </row>
    <row r="39016" spans="16:17">
      <c r="P39016" s="63"/>
      <c r="Q39016" s="63"/>
    </row>
    <row r="39017" spans="16:17">
      <c r="P39017" s="63"/>
      <c r="Q39017" s="63"/>
    </row>
    <row r="39018" spans="16:17">
      <c r="P39018" s="63"/>
      <c r="Q39018" s="63"/>
    </row>
    <row r="39019" spans="16:17">
      <c r="P39019" s="63"/>
      <c r="Q39019" s="63"/>
    </row>
    <row r="39020" spans="16:17">
      <c r="P39020" s="63"/>
      <c r="Q39020" s="63"/>
    </row>
    <row r="39021" spans="16:17">
      <c r="P39021" s="63"/>
      <c r="Q39021" s="63"/>
    </row>
    <row r="39022" spans="16:17">
      <c r="P39022" s="63"/>
      <c r="Q39022" s="63"/>
    </row>
    <row r="39023" spans="16:17">
      <c r="P39023" s="63"/>
      <c r="Q39023" s="63"/>
    </row>
    <row r="39024" spans="16:17">
      <c r="P39024" s="63"/>
      <c r="Q39024" s="63"/>
    </row>
    <row r="39025" spans="16:17">
      <c r="P39025" s="63"/>
      <c r="Q39025" s="63"/>
    </row>
    <row r="39026" spans="16:17">
      <c r="P39026" s="63"/>
      <c r="Q39026" s="63"/>
    </row>
    <row r="39027" spans="16:17">
      <c r="P39027" s="63"/>
      <c r="Q39027" s="63"/>
    </row>
    <row r="39028" spans="16:17">
      <c r="P39028" s="63"/>
      <c r="Q39028" s="63"/>
    </row>
    <row r="39029" spans="16:17">
      <c r="P39029" s="63"/>
      <c r="Q39029" s="63"/>
    </row>
    <row r="39030" spans="16:17">
      <c r="P39030" s="63"/>
      <c r="Q39030" s="63"/>
    </row>
    <row r="39031" spans="16:17">
      <c r="P39031" s="63"/>
      <c r="Q39031" s="63"/>
    </row>
    <row r="39032" spans="16:17">
      <c r="P39032" s="63"/>
      <c r="Q39032" s="63"/>
    </row>
    <row r="39033" spans="16:17">
      <c r="P39033" s="63"/>
      <c r="Q39033" s="63"/>
    </row>
    <row r="39034" spans="16:17">
      <c r="P39034" s="63"/>
      <c r="Q39034" s="63"/>
    </row>
    <row r="39035" spans="16:17">
      <c r="P39035" s="63"/>
      <c r="Q39035" s="63"/>
    </row>
    <row r="39036" spans="16:17">
      <c r="P39036" s="63"/>
      <c r="Q39036" s="63"/>
    </row>
    <row r="39037" spans="16:17">
      <c r="P39037" s="63"/>
      <c r="Q39037" s="63"/>
    </row>
    <row r="39038" spans="16:17">
      <c r="P39038" s="63"/>
      <c r="Q39038" s="63"/>
    </row>
    <row r="39039" spans="16:17">
      <c r="P39039" s="63"/>
      <c r="Q39039" s="63"/>
    </row>
    <row r="39040" spans="16:17">
      <c r="P39040" s="63"/>
      <c r="Q39040" s="63"/>
    </row>
    <row r="39041" spans="16:17">
      <c r="P39041" s="63"/>
      <c r="Q39041" s="63"/>
    </row>
    <row r="39042" spans="16:17">
      <c r="P39042" s="63"/>
      <c r="Q39042" s="63"/>
    </row>
    <row r="39043" spans="16:17">
      <c r="P39043" s="63"/>
      <c r="Q39043" s="63"/>
    </row>
    <row r="39044" spans="16:17">
      <c r="P39044" s="63"/>
      <c r="Q39044" s="63"/>
    </row>
    <row r="39045" spans="16:17">
      <c r="P39045" s="63"/>
      <c r="Q39045" s="63"/>
    </row>
    <row r="39046" spans="16:17">
      <c r="P39046" s="63"/>
      <c r="Q39046" s="63"/>
    </row>
    <row r="39047" spans="16:17">
      <c r="P39047" s="63"/>
      <c r="Q39047" s="63"/>
    </row>
    <row r="39048" spans="16:17">
      <c r="P39048" s="63"/>
      <c r="Q39048" s="63"/>
    </row>
    <row r="39049" spans="16:17">
      <c r="P39049" s="63"/>
      <c r="Q39049" s="63"/>
    </row>
    <row r="39050" spans="16:17">
      <c r="P39050" s="63"/>
      <c r="Q39050" s="63"/>
    </row>
    <row r="39051" spans="16:17">
      <c r="P39051" s="63"/>
      <c r="Q39051" s="63"/>
    </row>
    <row r="39052" spans="16:17">
      <c r="P39052" s="63"/>
      <c r="Q39052" s="63"/>
    </row>
    <row r="39053" spans="16:17">
      <c r="P39053" s="63"/>
      <c r="Q39053" s="63"/>
    </row>
    <row r="39054" spans="16:17">
      <c r="P39054" s="63"/>
      <c r="Q39054" s="63"/>
    </row>
    <row r="39055" spans="16:17">
      <c r="P39055" s="63"/>
      <c r="Q39055" s="63"/>
    </row>
    <row r="39056" spans="16:17">
      <c r="P39056" s="63"/>
      <c r="Q39056" s="63"/>
    </row>
    <row r="39057" spans="16:17">
      <c r="P39057" s="63"/>
      <c r="Q39057" s="63"/>
    </row>
    <row r="39058" spans="16:17">
      <c r="P39058" s="63"/>
      <c r="Q39058" s="63"/>
    </row>
    <row r="39059" spans="16:17">
      <c r="P39059" s="63"/>
      <c r="Q39059" s="63"/>
    </row>
    <row r="39060" spans="16:17">
      <c r="P39060" s="63"/>
      <c r="Q39060" s="63"/>
    </row>
    <row r="39061" spans="16:17">
      <c r="P39061" s="63"/>
      <c r="Q39061" s="63"/>
    </row>
    <row r="39062" spans="16:17">
      <c r="P39062" s="63"/>
      <c r="Q39062" s="63"/>
    </row>
    <row r="39063" spans="16:17">
      <c r="P39063" s="63"/>
      <c r="Q39063" s="63"/>
    </row>
    <row r="39064" spans="16:17">
      <c r="P39064" s="63"/>
      <c r="Q39064" s="63"/>
    </row>
    <row r="39065" spans="16:17">
      <c r="P39065" s="63"/>
      <c r="Q39065" s="63"/>
    </row>
    <row r="39066" spans="16:17">
      <c r="P39066" s="63"/>
      <c r="Q39066" s="63"/>
    </row>
    <row r="39067" spans="16:17">
      <c r="P39067" s="63"/>
      <c r="Q39067" s="63"/>
    </row>
    <row r="39068" spans="16:17">
      <c r="P39068" s="63"/>
      <c r="Q39068" s="63"/>
    </row>
    <row r="39069" spans="16:17">
      <c r="P39069" s="63"/>
      <c r="Q39069" s="63"/>
    </row>
    <row r="39070" spans="16:17">
      <c r="P39070" s="63"/>
      <c r="Q39070" s="63"/>
    </row>
    <row r="39071" spans="16:17">
      <c r="P39071" s="63"/>
      <c r="Q39071" s="63"/>
    </row>
    <row r="39072" spans="16:17">
      <c r="P39072" s="63"/>
      <c r="Q39072" s="63"/>
    </row>
    <row r="39073" spans="16:17">
      <c r="P39073" s="63"/>
      <c r="Q39073" s="63"/>
    </row>
    <row r="39074" spans="16:17">
      <c r="P39074" s="63"/>
      <c r="Q39074" s="63"/>
    </row>
    <row r="39075" spans="16:17">
      <c r="P39075" s="63"/>
      <c r="Q39075" s="63"/>
    </row>
    <row r="39076" spans="16:17">
      <c r="P39076" s="63"/>
      <c r="Q39076" s="63"/>
    </row>
    <row r="39077" spans="16:17">
      <c r="P39077" s="63"/>
      <c r="Q39077" s="63"/>
    </row>
    <row r="39078" spans="16:17">
      <c r="P39078" s="63"/>
      <c r="Q39078" s="63"/>
    </row>
    <row r="39079" spans="16:17">
      <c r="P39079" s="63"/>
      <c r="Q39079" s="63"/>
    </row>
    <row r="39080" spans="16:17">
      <c r="P39080" s="63"/>
      <c r="Q39080" s="63"/>
    </row>
    <row r="39081" spans="16:17">
      <c r="P39081" s="63"/>
      <c r="Q39081" s="63"/>
    </row>
    <row r="39082" spans="16:17">
      <c r="P39082" s="63"/>
      <c r="Q39082" s="63"/>
    </row>
    <row r="39083" spans="16:17">
      <c r="P39083" s="63"/>
      <c r="Q39083" s="63"/>
    </row>
    <row r="39084" spans="16:17">
      <c r="P39084" s="63"/>
      <c r="Q39084" s="63"/>
    </row>
    <row r="39085" spans="16:17">
      <c r="P39085" s="63"/>
      <c r="Q39085" s="63"/>
    </row>
    <row r="39086" spans="16:17">
      <c r="P39086" s="63"/>
      <c r="Q39086" s="63"/>
    </row>
    <row r="39087" spans="16:17">
      <c r="P39087" s="63"/>
      <c r="Q39087" s="63"/>
    </row>
    <row r="39088" spans="16:17">
      <c r="P39088" s="63"/>
      <c r="Q39088" s="63"/>
    </row>
    <row r="39089" spans="16:17">
      <c r="P39089" s="63"/>
      <c r="Q39089" s="63"/>
    </row>
    <row r="39090" spans="16:17">
      <c r="P39090" s="63"/>
      <c r="Q39090" s="63"/>
    </row>
    <row r="39091" spans="16:17">
      <c r="P39091" s="63"/>
      <c r="Q39091" s="63"/>
    </row>
    <row r="39092" spans="16:17">
      <c r="P39092" s="63"/>
      <c r="Q39092" s="63"/>
    </row>
    <row r="39093" spans="16:17">
      <c r="P39093" s="63"/>
      <c r="Q39093" s="63"/>
    </row>
    <row r="39094" spans="16:17">
      <c r="P39094" s="63"/>
      <c r="Q39094" s="63"/>
    </row>
    <row r="39095" spans="16:17">
      <c r="P39095" s="63"/>
      <c r="Q39095" s="63"/>
    </row>
    <row r="39096" spans="16:17">
      <c r="P39096" s="63"/>
      <c r="Q39096" s="63"/>
    </row>
    <row r="39097" spans="16:17">
      <c r="P39097" s="63"/>
      <c r="Q39097" s="63"/>
    </row>
    <row r="39098" spans="16:17">
      <c r="P39098" s="63"/>
      <c r="Q39098" s="63"/>
    </row>
    <row r="39099" spans="16:17">
      <c r="P39099" s="63"/>
      <c r="Q39099" s="63"/>
    </row>
    <row r="39100" spans="16:17">
      <c r="P39100" s="63"/>
      <c r="Q39100" s="63"/>
    </row>
    <row r="39101" spans="16:17">
      <c r="P39101" s="63"/>
      <c r="Q39101" s="63"/>
    </row>
    <row r="39102" spans="16:17">
      <c r="P39102" s="63"/>
      <c r="Q39102" s="63"/>
    </row>
    <row r="39103" spans="16:17">
      <c r="P39103" s="63"/>
      <c r="Q39103" s="63"/>
    </row>
    <row r="39104" spans="16:17">
      <c r="P39104" s="63"/>
      <c r="Q39104" s="63"/>
    </row>
    <row r="39105" spans="16:17">
      <c r="P39105" s="63"/>
      <c r="Q39105" s="63"/>
    </row>
    <row r="39106" spans="16:17">
      <c r="P39106" s="63"/>
      <c r="Q39106" s="63"/>
    </row>
    <row r="39107" spans="16:17">
      <c r="P39107" s="63"/>
      <c r="Q39107" s="63"/>
    </row>
    <row r="39108" spans="16:17">
      <c r="P39108" s="63"/>
      <c r="Q39108" s="63"/>
    </row>
    <row r="39109" spans="16:17">
      <c r="P39109" s="63"/>
      <c r="Q39109" s="63"/>
    </row>
    <row r="39110" spans="16:17">
      <c r="P39110" s="63"/>
      <c r="Q39110" s="63"/>
    </row>
    <row r="39111" spans="16:17">
      <c r="P39111" s="63"/>
      <c r="Q39111" s="63"/>
    </row>
    <row r="39112" spans="16:17">
      <c r="P39112" s="63"/>
      <c r="Q39112" s="63"/>
    </row>
    <row r="39113" spans="16:17">
      <c r="P39113" s="63"/>
      <c r="Q39113" s="63"/>
    </row>
    <row r="39114" spans="16:17">
      <c r="P39114" s="63"/>
      <c r="Q39114" s="63"/>
    </row>
    <row r="39115" spans="16:17">
      <c r="P39115" s="63"/>
      <c r="Q39115" s="63"/>
    </row>
    <row r="39116" spans="16:17">
      <c r="P39116" s="63"/>
      <c r="Q39116" s="63"/>
    </row>
    <row r="39117" spans="16:17">
      <c r="P39117" s="63"/>
      <c r="Q39117" s="63"/>
    </row>
    <row r="39118" spans="16:17">
      <c r="P39118" s="63"/>
      <c r="Q39118" s="63"/>
    </row>
    <row r="39119" spans="16:17">
      <c r="P39119" s="63"/>
      <c r="Q39119" s="63"/>
    </row>
    <row r="39120" spans="16:17">
      <c r="P39120" s="63"/>
      <c r="Q39120" s="63"/>
    </row>
    <row r="39121" spans="16:17">
      <c r="P39121" s="63"/>
      <c r="Q39121" s="63"/>
    </row>
    <row r="39122" spans="16:17">
      <c r="P39122" s="63"/>
      <c r="Q39122" s="63"/>
    </row>
    <row r="39123" spans="16:17">
      <c r="P39123" s="63"/>
      <c r="Q39123" s="63"/>
    </row>
    <row r="39124" spans="16:17">
      <c r="P39124" s="63"/>
      <c r="Q39124" s="63"/>
    </row>
    <row r="39125" spans="16:17">
      <c r="P39125" s="63"/>
      <c r="Q39125" s="63"/>
    </row>
    <row r="39126" spans="16:17">
      <c r="P39126" s="63"/>
      <c r="Q39126" s="63"/>
    </row>
    <row r="39127" spans="16:17">
      <c r="P39127" s="63"/>
      <c r="Q39127" s="63"/>
    </row>
    <row r="39128" spans="16:17">
      <c r="P39128" s="63"/>
      <c r="Q39128" s="63"/>
    </row>
    <row r="39129" spans="16:17">
      <c r="P39129" s="63"/>
      <c r="Q39129" s="63"/>
    </row>
    <row r="39130" spans="16:17">
      <c r="P39130" s="63"/>
      <c r="Q39130" s="63"/>
    </row>
    <row r="39131" spans="16:17">
      <c r="P39131" s="63"/>
      <c r="Q39131" s="63"/>
    </row>
    <row r="39132" spans="16:17">
      <c r="P39132" s="63"/>
      <c r="Q39132" s="63"/>
    </row>
    <row r="39133" spans="16:17">
      <c r="P39133" s="63"/>
      <c r="Q39133" s="63"/>
    </row>
    <row r="39134" spans="16:17">
      <c r="P39134" s="63"/>
      <c r="Q39134" s="63"/>
    </row>
    <row r="39135" spans="16:17">
      <c r="P39135" s="63"/>
      <c r="Q39135" s="63"/>
    </row>
    <row r="39136" spans="16:17">
      <c r="P39136" s="63"/>
      <c r="Q39136" s="63"/>
    </row>
    <row r="39137" spans="16:17">
      <c r="P39137" s="63"/>
      <c r="Q39137" s="63"/>
    </row>
    <row r="39138" spans="16:17">
      <c r="P39138" s="63"/>
      <c r="Q39138" s="63"/>
    </row>
    <row r="39139" spans="16:17">
      <c r="P39139" s="63"/>
      <c r="Q39139" s="63"/>
    </row>
    <row r="39140" spans="16:17">
      <c r="P39140" s="63"/>
      <c r="Q39140" s="63"/>
    </row>
    <row r="39141" spans="16:17">
      <c r="P39141" s="63"/>
      <c r="Q39141" s="63"/>
    </row>
    <row r="39142" spans="16:17">
      <c r="P39142" s="63"/>
      <c r="Q39142" s="63"/>
    </row>
    <row r="39143" spans="16:17">
      <c r="P39143" s="63"/>
      <c r="Q39143" s="63"/>
    </row>
    <row r="39144" spans="16:17">
      <c r="P39144" s="63"/>
      <c r="Q39144" s="63"/>
    </row>
    <row r="39145" spans="16:17">
      <c r="P39145" s="63"/>
      <c r="Q39145" s="63"/>
    </row>
    <row r="39146" spans="16:17">
      <c r="P39146" s="63"/>
      <c r="Q39146" s="63"/>
    </row>
    <row r="39147" spans="16:17">
      <c r="P39147" s="63"/>
      <c r="Q39147" s="63"/>
    </row>
    <row r="39148" spans="16:17">
      <c r="P39148" s="63"/>
      <c r="Q39148" s="63"/>
    </row>
    <row r="39149" spans="16:17">
      <c r="P39149" s="63"/>
      <c r="Q39149" s="63"/>
    </row>
    <row r="39150" spans="16:17">
      <c r="P39150" s="63"/>
      <c r="Q39150" s="63"/>
    </row>
    <row r="39151" spans="16:17">
      <c r="P39151" s="63"/>
      <c r="Q39151" s="63"/>
    </row>
    <row r="39152" spans="16:17">
      <c r="P39152" s="63"/>
      <c r="Q39152" s="63"/>
    </row>
    <row r="39153" spans="16:17">
      <c r="P39153" s="63"/>
      <c r="Q39153" s="63"/>
    </row>
    <row r="39154" spans="16:17">
      <c r="P39154" s="63"/>
      <c r="Q39154" s="63"/>
    </row>
    <row r="39155" spans="16:17">
      <c r="P39155" s="63"/>
      <c r="Q39155" s="63"/>
    </row>
    <row r="39156" spans="16:17">
      <c r="P39156" s="63"/>
      <c r="Q39156" s="63"/>
    </row>
    <row r="39157" spans="16:17">
      <c r="P39157" s="63"/>
      <c r="Q39157" s="63"/>
    </row>
    <row r="39158" spans="16:17">
      <c r="P39158" s="63"/>
      <c r="Q39158" s="63"/>
    </row>
    <row r="39159" spans="16:17">
      <c r="P39159" s="63"/>
      <c r="Q39159" s="63"/>
    </row>
    <row r="39160" spans="16:17">
      <c r="P39160" s="63"/>
      <c r="Q39160" s="63"/>
    </row>
    <row r="39161" spans="16:17">
      <c r="P39161" s="63"/>
      <c r="Q39161" s="63"/>
    </row>
    <row r="39162" spans="16:17">
      <c r="P39162" s="63"/>
      <c r="Q39162" s="63"/>
    </row>
    <row r="39163" spans="16:17">
      <c r="P39163" s="63"/>
      <c r="Q39163" s="63"/>
    </row>
    <row r="39164" spans="16:17">
      <c r="P39164" s="63"/>
      <c r="Q39164" s="63"/>
    </row>
    <row r="39165" spans="16:17">
      <c r="P39165" s="63"/>
      <c r="Q39165" s="63"/>
    </row>
    <row r="39166" spans="16:17">
      <c r="P39166" s="63"/>
      <c r="Q39166" s="63"/>
    </row>
    <row r="39167" spans="16:17">
      <c r="P39167" s="63"/>
      <c r="Q39167" s="63"/>
    </row>
    <row r="39168" spans="16:17">
      <c r="P39168" s="63"/>
      <c r="Q39168" s="63"/>
    </row>
    <row r="39169" spans="16:17">
      <c r="P39169" s="63"/>
      <c r="Q39169" s="63"/>
    </row>
    <row r="39170" spans="16:17">
      <c r="P39170" s="63"/>
      <c r="Q39170" s="63"/>
    </row>
    <row r="39171" spans="16:17">
      <c r="P39171" s="63"/>
      <c r="Q39171" s="63"/>
    </row>
    <row r="39172" spans="16:17">
      <c r="P39172" s="63"/>
      <c r="Q39172" s="63"/>
    </row>
    <row r="39173" spans="16:17">
      <c r="P39173" s="63"/>
      <c r="Q39173" s="63"/>
    </row>
    <row r="39174" spans="16:17">
      <c r="P39174" s="63"/>
      <c r="Q39174" s="63"/>
    </row>
    <row r="39175" spans="16:17">
      <c r="P39175" s="63"/>
      <c r="Q39175" s="63"/>
    </row>
    <row r="39176" spans="16:17">
      <c r="P39176" s="63"/>
      <c r="Q39176" s="63"/>
    </row>
    <row r="39177" spans="16:17">
      <c r="P39177" s="63"/>
      <c r="Q39177" s="63"/>
    </row>
    <row r="39178" spans="16:17">
      <c r="P39178" s="63"/>
      <c r="Q39178" s="63"/>
    </row>
    <row r="39179" spans="16:17">
      <c r="P39179" s="63"/>
      <c r="Q39179" s="63"/>
    </row>
    <row r="39180" spans="16:17">
      <c r="P39180" s="63"/>
      <c r="Q39180" s="63"/>
    </row>
    <row r="39181" spans="16:17">
      <c r="P39181" s="63"/>
      <c r="Q39181" s="63"/>
    </row>
    <row r="39182" spans="16:17">
      <c r="P39182" s="63"/>
      <c r="Q39182" s="63"/>
    </row>
    <row r="39183" spans="16:17">
      <c r="P39183" s="63"/>
      <c r="Q39183" s="63"/>
    </row>
    <row r="39184" spans="16:17">
      <c r="P39184" s="63"/>
      <c r="Q39184" s="63"/>
    </row>
    <row r="39185" spans="16:17">
      <c r="P39185" s="63"/>
      <c r="Q39185" s="63"/>
    </row>
    <row r="39186" spans="16:17">
      <c r="P39186" s="63"/>
      <c r="Q39186" s="63"/>
    </row>
    <row r="39187" spans="16:17">
      <c r="P39187" s="63"/>
      <c r="Q39187" s="63"/>
    </row>
    <row r="39188" spans="16:17">
      <c r="P39188" s="63"/>
      <c r="Q39188" s="63"/>
    </row>
    <row r="39189" spans="16:17">
      <c r="P39189" s="63"/>
      <c r="Q39189" s="63"/>
    </row>
    <row r="39190" spans="16:17">
      <c r="P39190" s="63"/>
      <c r="Q39190" s="63"/>
    </row>
    <row r="39191" spans="16:17">
      <c r="P39191" s="63"/>
      <c r="Q39191" s="63"/>
    </row>
    <row r="39192" spans="16:17">
      <c r="P39192" s="63"/>
      <c r="Q39192" s="63"/>
    </row>
    <row r="39193" spans="16:17">
      <c r="P39193" s="63"/>
      <c r="Q39193" s="63"/>
    </row>
    <row r="39194" spans="16:17">
      <c r="P39194" s="63"/>
      <c r="Q39194" s="63"/>
    </row>
    <row r="39195" spans="16:17">
      <c r="P39195" s="63"/>
      <c r="Q39195" s="63"/>
    </row>
    <row r="39196" spans="16:17">
      <c r="P39196" s="63"/>
      <c r="Q39196" s="63"/>
    </row>
    <row r="39197" spans="16:17">
      <c r="P39197" s="63"/>
      <c r="Q39197" s="63"/>
    </row>
    <row r="39198" spans="16:17">
      <c r="P39198" s="63"/>
      <c r="Q39198" s="63"/>
    </row>
    <row r="39199" spans="16:17">
      <c r="P39199" s="63"/>
      <c r="Q39199" s="63"/>
    </row>
    <row r="39200" spans="16:17">
      <c r="P39200" s="63"/>
      <c r="Q39200" s="63"/>
    </row>
    <row r="39201" spans="16:17">
      <c r="P39201" s="63"/>
      <c r="Q39201" s="63"/>
    </row>
    <row r="39202" spans="16:17">
      <c r="P39202" s="63"/>
      <c r="Q39202" s="63"/>
    </row>
    <row r="39203" spans="16:17">
      <c r="P39203" s="63"/>
      <c r="Q39203" s="63"/>
    </row>
    <row r="39204" spans="16:17">
      <c r="P39204" s="63"/>
      <c r="Q39204" s="63"/>
    </row>
    <row r="39205" spans="16:17">
      <c r="P39205" s="63"/>
      <c r="Q39205" s="63"/>
    </row>
    <row r="39206" spans="16:17">
      <c r="P39206" s="63"/>
      <c r="Q39206" s="63"/>
    </row>
    <row r="39207" spans="16:17">
      <c r="P39207" s="63"/>
      <c r="Q39207" s="63"/>
    </row>
    <row r="39208" spans="16:17">
      <c r="P39208" s="63"/>
      <c r="Q39208" s="63"/>
    </row>
    <row r="39209" spans="16:17">
      <c r="P39209" s="63"/>
      <c r="Q39209" s="63"/>
    </row>
    <row r="39210" spans="16:17">
      <c r="P39210" s="63"/>
      <c r="Q39210" s="63"/>
    </row>
    <row r="39211" spans="16:17">
      <c r="P39211" s="63"/>
      <c r="Q39211" s="63"/>
    </row>
    <row r="39212" spans="16:17">
      <c r="P39212" s="63"/>
      <c r="Q39212" s="63"/>
    </row>
    <row r="39213" spans="16:17">
      <c r="P39213" s="63"/>
      <c r="Q39213" s="63"/>
    </row>
    <row r="39214" spans="16:17">
      <c r="P39214" s="63"/>
      <c r="Q39214" s="63"/>
    </row>
    <row r="39215" spans="16:17">
      <c r="P39215" s="63"/>
      <c r="Q39215" s="63"/>
    </row>
    <row r="39216" spans="16:17">
      <c r="P39216" s="63"/>
      <c r="Q39216" s="63"/>
    </row>
    <row r="39217" spans="16:17">
      <c r="P39217" s="63"/>
      <c r="Q39217" s="63"/>
    </row>
    <row r="39218" spans="16:17">
      <c r="P39218" s="63"/>
      <c r="Q39218" s="63"/>
    </row>
    <row r="39219" spans="16:17">
      <c r="P39219" s="63"/>
      <c r="Q39219" s="63"/>
    </row>
    <row r="39220" spans="16:17">
      <c r="P39220" s="63"/>
      <c r="Q39220" s="63"/>
    </row>
    <row r="39221" spans="16:17">
      <c r="P39221" s="63"/>
      <c r="Q39221" s="63"/>
    </row>
    <row r="39222" spans="16:17">
      <c r="P39222" s="63"/>
      <c r="Q39222" s="63"/>
    </row>
    <row r="39223" spans="16:17">
      <c r="P39223" s="63"/>
      <c r="Q39223" s="63"/>
    </row>
    <row r="39224" spans="16:17">
      <c r="P39224" s="63"/>
      <c r="Q39224" s="63"/>
    </row>
    <row r="39225" spans="16:17">
      <c r="P39225" s="63"/>
      <c r="Q39225" s="63"/>
    </row>
    <row r="39226" spans="16:17">
      <c r="P39226" s="63"/>
      <c r="Q39226" s="63"/>
    </row>
    <row r="39227" spans="16:17">
      <c r="P39227" s="63"/>
      <c r="Q39227" s="63"/>
    </row>
    <row r="39228" spans="16:17">
      <c r="P39228" s="63"/>
      <c r="Q39228" s="63"/>
    </row>
    <row r="39229" spans="16:17">
      <c r="P39229" s="63"/>
      <c r="Q39229" s="63"/>
    </row>
    <row r="39230" spans="16:17">
      <c r="P39230" s="63"/>
      <c r="Q39230" s="63"/>
    </row>
    <row r="39231" spans="16:17">
      <c r="P39231" s="63"/>
      <c r="Q39231" s="63"/>
    </row>
    <row r="39232" spans="16:17">
      <c r="P39232" s="63"/>
      <c r="Q39232" s="63"/>
    </row>
    <row r="39233" spans="16:17">
      <c r="P39233" s="63"/>
      <c r="Q39233" s="63"/>
    </row>
    <row r="39234" spans="16:17">
      <c r="P39234" s="63"/>
      <c r="Q39234" s="63"/>
    </row>
    <row r="39235" spans="16:17">
      <c r="P39235" s="63"/>
      <c r="Q39235" s="63"/>
    </row>
    <row r="39236" spans="16:17">
      <c r="P39236" s="63"/>
      <c r="Q39236" s="63"/>
    </row>
    <row r="39237" spans="16:17">
      <c r="P39237" s="63"/>
      <c r="Q39237" s="63"/>
    </row>
    <row r="39238" spans="16:17">
      <c r="P39238" s="63"/>
      <c r="Q39238" s="63"/>
    </row>
    <row r="39239" spans="16:17">
      <c r="P39239" s="63"/>
      <c r="Q39239" s="63"/>
    </row>
    <row r="39240" spans="16:17">
      <c r="P39240" s="63"/>
      <c r="Q39240" s="63"/>
    </row>
    <row r="39241" spans="16:17">
      <c r="P39241" s="63"/>
      <c r="Q39241" s="63"/>
    </row>
    <row r="39242" spans="16:17">
      <c r="P39242" s="63"/>
      <c r="Q39242" s="63"/>
    </row>
    <row r="39243" spans="16:17">
      <c r="P39243" s="63"/>
      <c r="Q39243" s="63"/>
    </row>
    <row r="39244" spans="16:17">
      <c r="P39244" s="63"/>
      <c r="Q39244" s="63"/>
    </row>
    <row r="39245" spans="16:17">
      <c r="P39245" s="63"/>
      <c r="Q39245" s="63"/>
    </row>
    <row r="39246" spans="16:17">
      <c r="P39246" s="63"/>
      <c r="Q39246" s="63"/>
    </row>
    <row r="39247" spans="16:17">
      <c r="P39247" s="63"/>
      <c r="Q39247" s="63"/>
    </row>
    <row r="39248" spans="16:17">
      <c r="P39248" s="63"/>
      <c r="Q39248" s="63"/>
    </row>
    <row r="39249" spans="16:17">
      <c r="P39249" s="63"/>
      <c r="Q39249" s="63"/>
    </row>
    <row r="39250" spans="16:17">
      <c r="P39250" s="63"/>
      <c r="Q39250" s="63"/>
    </row>
    <row r="39251" spans="16:17">
      <c r="P39251" s="63"/>
      <c r="Q39251" s="63"/>
    </row>
    <row r="39252" spans="16:17">
      <c r="P39252" s="63"/>
      <c r="Q39252" s="63"/>
    </row>
    <row r="39253" spans="16:17">
      <c r="P39253" s="63"/>
      <c r="Q39253" s="63"/>
    </row>
    <row r="39254" spans="16:17">
      <c r="P39254" s="63"/>
      <c r="Q39254" s="63"/>
    </row>
    <row r="39255" spans="16:17">
      <c r="P39255" s="63"/>
      <c r="Q39255" s="63"/>
    </row>
    <row r="39256" spans="16:17">
      <c r="P39256" s="63"/>
      <c r="Q39256" s="63"/>
    </row>
    <row r="39257" spans="16:17">
      <c r="P39257" s="63"/>
      <c r="Q39257" s="63"/>
    </row>
    <row r="39258" spans="16:17">
      <c r="P39258" s="63"/>
      <c r="Q39258" s="63"/>
    </row>
    <row r="39259" spans="16:17">
      <c r="P39259" s="63"/>
      <c r="Q39259" s="63"/>
    </row>
    <row r="39260" spans="16:17">
      <c r="P39260" s="63"/>
      <c r="Q39260" s="63"/>
    </row>
    <row r="39261" spans="16:17">
      <c r="P39261" s="63"/>
      <c r="Q39261" s="63"/>
    </row>
    <row r="39262" spans="16:17">
      <c r="P39262" s="63"/>
      <c r="Q39262" s="63"/>
    </row>
    <row r="39263" spans="16:17">
      <c r="P39263" s="63"/>
      <c r="Q39263" s="63"/>
    </row>
    <row r="39264" spans="16:17">
      <c r="P39264" s="63"/>
      <c r="Q39264" s="63"/>
    </row>
    <row r="39265" spans="16:17">
      <c r="P39265" s="63"/>
      <c r="Q39265" s="63"/>
    </row>
    <row r="39266" spans="16:17">
      <c r="P39266" s="63"/>
      <c r="Q39266" s="63"/>
    </row>
    <row r="39267" spans="16:17">
      <c r="P39267" s="63"/>
      <c r="Q39267" s="63"/>
    </row>
    <row r="39268" spans="16:17">
      <c r="P39268" s="63"/>
      <c r="Q39268" s="63"/>
    </row>
    <row r="39269" spans="16:17">
      <c r="P39269" s="63"/>
      <c r="Q39269" s="63"/>
    </row>
    <row r="39270" spans="16:17">
      <c r="P39270" s="63"/>
      <c r="Q39270" s="63"/>
    </row>
    <row r="39271" spans="16:17">
      <c r="P39271" s="63"/>
      <c r="Q39271" s="63"/>
    </row>
    <row r="39272" spans="16:17">
      <c r="P39272" s="63"/>
      <c r="Q39272" s="63"/>
    </row>
    <row r="39273" spans="16:17">
      <c r="P39273" s="63"/>
      <c r="Q39273" s="63"/>
    </row>
    <row r="39274" spans="16:17">
      <c r="P39274" s="63"/>
      <c r="Q39274" s="63"/>
    </row>
    <row r="39275" spans="16:17">
      <c r="P39275" s="63"/>
      <c r="Q39275" s="63"/>
    </row>
    <row r="39276" spans="16:17">
      <c r="P39276" s="63"/>
      <c r="Q39276" s="63"/>
    </row>
    <row r="39277" spans="16:17">
      <c r="P39277" s="63"/>
      <c r="Q39277" s="63"/>
    </row>
    <row r="39278" spans="16:17">
      <c r="P39278" s="63"/>
      <c r="Q39278" s="63"/>
    </row>
    <row r="39279" spans="16:17">
      <c r="P39279" s="63"/>
      <c r="Q39279" s="63"/>
    </row>
    <row r="39280" spans="16:17">
      <c r="P39280" s="63"/>
      <c r="Q39280" s="63"/>
    </row>
    <row r="39281" spans="16:17">
      <c r="P39281" s="63"/>
      <c r="Q39281" s="63"/>
    </row>
    <row r="39282" spans="16:17">
      <c r="P39282" s="63"/>
      <c r="Q39282" s="63"/>
    </row>
    <row r="39283" spans="16:17">
      <c r="P39283" s="63"/>
      <c r="Q39283" s="63"/>
    </row>
    <row r="39284" spans="16:17">
      <c r="P39284" s="63"/>
      <c r="Q39284" s="63"/>
    </row>
    <row r="39285" spans="16:17">
      <c r="P39285" s="63"/>
      <c r="Q39285" s="63"/>
    </row>
    <row r="39286" spans="16:17">
      <c r="P39286" s="63"/>
      <c r="Q39286" s="63"/>
    </row>
    <row r="39287" spans="16:17">
      <c r="P39287" s="63"/>
      <c r="Q39287" s="63"/>
    </row>
    <row r="39288" spans="16:17">
      <c r="P39288" s="63"/>
      <c r="Q39288" s="63"/>
    </row>
    <row r="39289" spans="16:17">
      <c r="P39289" s="63"/>
      <c r="Q39289" s="63"/>
    </row>
    <row r="39290" spans="16:17">
      <c r="P39290" s="63"/>
      <c r="Q39290" s="63"/>
    </row>
    <row r="39291" spans="16:17">
      <c r="P39291" s="63"/>
      <c r="Q39291" s="63"/>
    </row>
    <row r="39292" spans="16:17">
      <c r="P39292" s="63"/>
      <c r="Q39292" s="63"/>
    </row>
    <row r="39293" spans="16:17">
      <c r="P39293" s="63"/>
      <c r="Q39293" s="63"/>
    </row>
    <row r="39294" spans="16:17">
      <c r="P39294" s="63"/>
      <c r="Q39294" s="63"/>
    </row>
    <row r="39295" spans="16:17">
      <c r="P39295" s="63"/>
      <c r="Q39295" s="63"/>
    </row>
    <row r="39296" spans="16:17">
      <c r="P39296" s="63"/>
      <c r="Q39296" s="63"/>
    </row>
    <row r="39297" spans="16:17">
      <c r="P39297" s="63"/>
      <c r="Q39297" s="63"/>
    </row>
    <row r="39298" spans="16:17">
      <c r="P39298" s="63"/>
      <c r="Q39298" s="63"/>
    </row>
    <row r="39299" spans="16:17">
      <c r="P39299" s="63"/>
      <c r="Q39299" s="63"/>
    </row>
    <row r="39300" spans="16:17">
      <c r="P39300" s="63"/>
      <c r="Q39300" s="63"/>
    </row>
    <row r="39301" spans="16:17">
      <c r="P39301" s="63"/>
      <c r="Q39301" s="63"/>
    </row>
    <row r="39302" spans="16:17">
      <c r="P39302" s="63"/>
      <c r="Q39302" s="63"/>
    </row>
    <row r="39303" spans="16:17">
      <c r="P39303" s="63"/>
      <c r="Q39303" s="63"/>
    </row>
    <row r="39304" spans="16:17">
      <c r="P39304" s="63"/>
      <c r="Q39304" s="63"/>
    </row>
    <row r="39305" spans="16:17">
      <c r="P39305" s="63"/>
      <c r="Q39305" s="63"/>
    </row>
    <row r="39306" spans="16:17">
      <c r="P39306" s="63"/>
      <c r="Q39306" s="63"/>
    </row>
    <row r="39307" spans="16:17">
      <c r="P39307" s="63"/>
      <c r="Q39307" s="63"/>
    </row>
    <row r="39308" spans="16:17">
      <c r="P39308" s="63"/>
      <c r="Q39308" s="63"/>
    </row>
    <row r="39309" spans="16:17">
      <c r="P39309" s="63"/>
      <c r="Q39309" s="63"/>
    </row>
    <row r="39310" spans="16:17">
      <c r="P39310" s="63"/>
      <c r="Q39310" s="63"/>
    </row>
    <row r="39311" spans="16:17">
      <c r="P39311" s="63"/>
      <c r="Q39311" s="63"/>
    </row>
    <row r="39312" spans="16:17">
      <c r="P39312" s="63"/>
      <c r="Q39312" s="63"/>
    </row>
    <row r="39313" spans="16:17">
      <c r="P39313" s="63"/>
      <c r="Q39313" s="63"/>
    </row>
    <row r="39314" spans="16:17">
      <c r="P39314" s="63"/>
      <c r="Q39314" s="63"/>
    </row>
    <row r="39315" spans="16:17">
      <c r="P39315" s="63"/>
      <c r="Q39315" s="63"/>
    </row>
    <row r="39316" spans="16:17">
      <c r="P39316" s="63"/>
      <c r="Q39316" s="63"/>
    </row>
    <row r="39317" spans="16:17">
      <c r="P39317" s="63"/>
      <c r="Q39317" s="63"/>
    </row>
    <row r="39318" spans="16:17">
      <c r="P39318" s="63"/>
      <c r="Q39318" s="63"/>
    </row>
    <row r="39319" spans="16:17">
      <c r="P39319" s="63"/>
      <c r="Q39319" s="63"/>
    </row>
    <row r="39320" spans="16:17">
      <c r="P39320" s="63"/>
      <c r="Q39320" s="63"/>
    </row>
    <row r="39321" spans="16:17">
      <c r="P39321" s="63"/>
      <c r="Q39321" s="63"/>
    </row>
    <row r="39322" spans="16:17">
      <c r="P39322" s="63"/>
      <c r="Q39322" s="63"/>
    </row>
    <row r="39323" spans="16:17">
      <c r="P39323" s="63"/>
      <c r="Q39323" s="63"/>
    </row>
    <row r="39324" spans="16:17">
      <c r="P39324" s="63"/>
      <c r="Q39324" s="63"/>
    </row>
    <row r="39325" spans="16:17">
      <c r="P39325" s="63"/>
      <c r="Q39325" s="63"/>
    </row>
    <row r="39326" spans="16:17">
      <c r="P39326" s="63"/>
      <c r="Q39326" s="63"/>
    </row>
    <row r="39327" spans="16:17">
      <c r="P39327" s="63"/>
      <c r="Q39327" s="63"/>
    </row>
    <row r="39328" spans="16:17">
      <c r="P39328" s="63"/>
      <c r="Q39328" s="63"/>
    </row>
    <row r="39329" spans="16:17">
      <c r="P39329" s="63"/>
      <c r="Q39329" s="63"/>
    </row>
    <row r="39330" spans="16:17">
      <c r="P39330" s="63"/>
      <c r="Q39330" s="63"/>
    </row>
    <row r="39331" spans="16:17">
      <c r="P39331" s="63"/>
      <c r="Q39331" s="63"/>
    </row>
    <row r="39332" spans="16:17">
      <c r="P39332" s="63"/>
      <c r="Q39332" s="63"/>
    </row>
    <row r="39333" spans="16:17">
      <c r="P39333" s="63"/>
      <c r="Q39333" s="63"/>
    </row>
    <row r="39334" spans="16:17">
      <c r="P39334" s="63"/>
      <c r="Q39334" s="63"/>
    </row>
    <row r="39335" spans="16:17">
      <c r="P39335" s="63"/>
      <c r="Q39335" s="63"/>
    </row>
    <row r="39336" spans="16:17">
      <c r="P39336" s="63"/>
      <c r="Q39336" s="63"/>
    </row>
    <row r="39337" spans="16:17">
      <c r="P39337" s="63"/>
      <c r="Q39337" s="63"/>
    </row>
    <row r="39338" spans="16:17">
      <c r="P39338" s="63"/>
      <c r="Q39338" s="63"/>
    </row>
    <row r="39339" spans="16:17">
      <c r="P39339" s="63"/>
      <c r="Q39339" s="63"/>
    </row>
    <row r="39340" spans="16:17">
      <c r="P39340" s="63"/>
      <c r="Q39340" s="63"/>
    </row>
    <row r="39341" spans="16:17">
      <c r="P39341" s="63"/>
      <c r="Q39341" s="63"/>
    </row>
    <row r="39342" spans="16:17">
      <c r="P39342" s="63"/>
      <c r="Q39342" s="63"/>
    </row>
    <row r="39343" spans="16:17">
      <c r="P39343" s="63"/>
      <c r="Q39343" s="63"/>
    </row>
    <row r="39344" spans="16:17">
      <c r="P39344" s="63"/>
      <c r="Q39344" s="63"/>
    </row>
    <row r="39345" spans="16:17">
      <c r="P39345" s="63"/>
      <c r="Q39345" s="63"/>
    </row>
    <row r="39346" spans="16:17">
      <c r="P39346" s="63"/>
      <c r="Q39346" s="63"/>
    </row>
    <row r="39347" spans="16:17">
      <c r="P39347" s="63"/>
      <c r="Q39347" s="63"/>
    </row>
    <row r="39348" spans="16:17">
      <c r="P39348" s="63"/>
      <c r="Q39348" s="63"/>
    </row>
    <row r="39349" spans="16:17">
      <c r="P39349" s="63"/>
      <c r="Q39349" s="63"/>
    </row>
    <row r="39350" spans="16:17">
      <c r="P39350" s="63"/>
      <c r="Q39350" s="63"/>
    </row>
    <row r="39351" spans="16:17">
      <c r="P39351" s="63"/>
      <c r="Q39351" s="63"/>
    </row>
    <row r="39352" spans="16:17">
      <c r="P39352" s="63"/>
      <c r="Q39352" s="63"/>
    </row>
    <row r="39353" spans="16:17">
      <c r="P39353" s="63"/>
      <c r="Q39353" s="63"/>
    </row>
    <row r="39354" spans="16:17">
      <c r="P39354" s="63"/>
      <c r="Q39354" s="63"/>
    </row>
    <row r="39355" spans="16:17">
      <c r="P39355" s="63"/>
      <c r="Q39355" s="63"/>
    </row>
    <row r="39356" spans="16:17">
      <c r="P39356" s="63"/>
      <c r="Q39356" s="63"/>
    </row>
    <row r="39357" spans="16:17">
      <c r="P39357" s="63"/>
      <c r="Q39357" s="63"/>
    </row>
    <row r="39358" spans="16:17">
      <c r="P39358" s="63"/>
      <c r="Q39358" s="63"/>
    </row>
    <row r="39359" spans="16:17">
      <c r="P39359" s="63"/>
      <c r="Q39359" s="63"/>
    </row>
    <row r="39360" spans="16:17">
      <c r="P39360" s="63"/>
      <c r="Q39360" s="63"/>
    </row>
    <row r="39361" spans="16:17">
      <c r="P39361" s="63"/>
      <c r="Q39361" s="63"/>
    </row>
    <row r="39362" spans="16:17">
      <c r="P39362" s="63"/>
      <c r="Q39362" s="63"/>
    </row>
    <row r="39363" spans="16:17">
      <c r="P39363" s="63"/>
      <c r="Q39363" s="63"/>
    </row>
    <row r="39364" spans="16:17">
      <c r="P39364" s="63"/>
      <c r="Q39364" s="63"/>
    </row>
    <row r="39365" spans="16:17">
      <c r="P39365" s="63"/>
      <c r="Q39365" s="63"/>
    </row>
    <row r="39366" spans="16:17">
      <c r="P39366" s="63"/>
      <c r="Q39366" s="63"/>
    </row>
    <row r="39367" spans="16:17">
      <c r="P39367" s="63"/>
      <c r="Q39367" s="63"/>
    </row>
    <row r="39368" spans="16:17">
      <c r="P39368" s="63"/>
      <c r="Q39368" s="63"/>
    </row>
    <row r="39369" spans="16:17">
      <c r="P39369" s="63"/>
      <c r="Q39369" s="63"/>
    </row>
    <row r="39370" spans="16:17">
      <c r="P39370" s="63"/>
      <c r="Q39370" s="63"/>
    </row>
    <row r="39371" spans="16:17">
      <c r="P39371" s="63"/>
      <c r="Q39371" s="63"/>
    </row>
    <row r="39372" spans="16:17">
      <c r="P39372" s="63"/>
      <c r="Q39372" s="63"/>
    </row>
    <row r="39373" spans="16:17">
      <c r="P39373" s="63"/>
      <c r="Q39373" s="63"/>
    </row>
    <row r="39374" spans="16:17">
      <c r="P39374" s="63"/>
      <c r="Q39374" s="63"/>
    </row>
    <row r="39375" spans="16:17">
      <c r="P39375" s="63"/>
      <c r="Q39375" s="63"/>
    </row>
    <row r="39376" spans="16:17">
      <c r="P39376" s="63"/>
      <c r="Q39376" s="63"/>
    </row>
    <row r="39377" spans="16:17">
      <c r="P39377" s="63"/>
      <c r="Q39377" s="63"/>
    </row>
    <row r="39378" spans="16:17">
      <c r="P39378" s="63"/>
      <c r="Q39378" s="63"/>
    </row>
    <row r="39379" spans="16:17">
      <c r="P39379" s="63"/>
      <c r="Q39379" s="63"/>
    </row>
    <row r="39380" spans="16:17">
      <c r="P39380" s="63"/>
      <c r="Q39380" s="63"/>
    </row>
    <row r="39381" spans="16:17">
      <c r="P39381" s="63"/>
      <c r="Q39381" s="63"/>
    </row>
    <row r="39382" spans="16:17">
      <c r="P39382" s="63"/>
      <c r="Q39382" s="63"/>
    </row>
    <row r="39383" spans="16:17">
      <c r="P39383" s="63"/>
      <c r="Q39383" s="63"/>
    </row>
    <row r="39384" spans="16:17">
      <c r="P39384" s="63"/>
      <c r="Q39384" s="63"/>
    </row>
    <row r="39385" spans="16:17">
      <c r="P39385" s="63"/>
      <c r="Q39385" s="63"/>
    </row>
    <row r="39386" spans="16:17">
      <c r="P39386" s="63"/>
      <c r="Q39386" s="63"/>
    </row>
    <row r="39387" spans="16:17">
      <c r="P39387" s="63"/>
      <c r="Q39387" s="63"/>
    </row>
    <row r="39388" spans="16:17">
      <c r="P39388" s="63"/>
      <c r="Q39388" s="63"/>
    </row>
    <row r="39389" spans="16:17">
      <c r="P39389" s="63"/>
      <c r="Q39389" s="63"/>
    </row>
    <row r="39390" spans="16:17">
      <c r="P39390" s="63"/>
      <c r="Q39390" s="63"/>
    </row>
    <row r="39391" spans="16:17">
      <c r="P39391" s="63"/>
      <c r="Q39391" s="63"/>
    </row>
    <row r="39392" spans="16:17">
      <c r="P39392" s="63"/>
      <c r="Q39392" s="63"/>
    </row>
    <row r="39393" spans="16:17">
      <c r="P39393" s="63"/>
      <c r="Q39393" s="63"/>
    </row>
    <row r="39394" spans="16:17">
      <c r="P39394" s="63"/>
      <c r="Q39394" s="63"/>
    </row>
    <row r="39395" spans="16:17">
      <c r="P39395" s="63"/>
      <c r="Q39395" s="63"/>
    </row>
    <row r="39396" spans="16:17">
      <c r="P39396" s="63"/>
      <c r="Q39396" s="63"/>
    </row>
    <row r="39397" spans="16:17">
      <c r="P39397" s="63"/>
      <c r="Q39397" s="63"/>
    </row>
    <row r="39398" spans="16:17">
      <c r="P39398" s="63"/>
      <c r="Q39398" s="63"/>
    </row>
    <row r="39399" spans="16:17">
      <c r="P39399" s="63"/>
      <c r="Q39399" s="63"/>
    </row>
    <row r="39400" spans="16:17">
      <c r="P39400" s="63"/>
      <c r="Q39400" s="63"/>
    </row>
    <row r="39401" spans="16:17">
      <c r="P39401" s="63"/>
      <c r="Q39401" s="63"/>
    </row>
    <row r="39402" spans="16:17">
      <c r="P39402" s="63"/>
      <c r="Q39402" s="63"/>
    </row>
    <row r="39403" spans="16:17">
      <c r="P39403" s="63"/>
      <c r="Q39403" s="63"/>
    </row>
    <row r="39404" spans="16:17">
      <c r="P39404" s="63"/>
      <c r="Q39404" s="63"/>
    </row>
    <row r="39405" spans="16:17">
      <c r="P39405" s="63"/>
      <c r="Q39405" s="63"/>
    </row>
    <row r="39406" spans="16:17">
      <c r="P39406" s="63"/>
      <c r="Q39406" s="63"/>
    </row>
    <row r="39407" spans="16:17">
      <c r="P39407" s="63"/>
      <c r="Q39407" s="63"/>
    </row>
    <row r="39408" spans="16:17">
      <c r="P39408" s="63"/>
      <c r="Q39408" s="63"/>
    </row>
    <row r="39409" spans="16:17">
      <c r="P39409" s="63"/>
      <c r="Q39409" s="63"/>
    </row>
    <row r="39410" spans="16:17">
      <c r="P39410" s="63"/>
      <c r="Q39410" s="63"/>
    </row>
    <row r="39411" spans="16:17">
      <c r="P39411" s="63"/>
      <c r="Q39411" s="63"/>
    </row>
    <row r="39412" spans="16:17">
      <c r="P39412" s="63"/>
      <c r="Q39412" s="63"/>
    </row>
    <row r="39413" spans="16:17">
      <c r="P39413" s="63"/>
      <c r="Q39413" s="63"/>
    </row>
    <row r="39414" spans="16:17">
      <c r="P39414" s="63"/>
      <c r="Q39414" s="63"/>
    </row>
    <row r="39415" spans="16:17">
      <c r="P39415" s="63"/>
      <c r="Q39415" s="63"/>
    </row>
    <row r="39416" spans="16:17">
      <c r="P39416" s="63"/>
      <c r="Q39416" s="63"/>
    </row>
    <row r="39417" spans="16:17">
      <c r="P39417" s="63"/>
      <c r="Q39417" s="63"/>
    </row>
    <row r="39418" spans="16:17">
      <c r="P39418" s="63"/>
      <c r="Q39418" s="63"/>
    </row>
    <row r="39419" spans="16:17">
      <c r="P39419" s="63"/>
      <c r="Q39419" s="63"/>
    </row>
    <row r="39420" spans="16:17">
      <c r="P39420" s="63"/>
      <c r="Q39420" s="63"/>
    </row>
    <row r="39421" spans="16:17">
      <c r="P39421" s="63"/>
      <c r="Q39421" s="63"/>
    </row>
    <row r="39422" spans="16:17">
      <c r="P39422" s="63"/>
      <c r="Q39422" s="63"/>
    </row>
    <row r="39423" spans="16:17">
      <c r="P39423" s="63"/>
      <c r="Q39423" s="63"/>
    </row>
    <row r="39424" spans="16:17">
      <c r="P39424" s="63"/>
      <c r="Q39424" s="63"/>
    </row>
    <row r="39425" spans="16:17">
      <c r="P39425" s="63"/>
      <c r="Q39425" s="63"/>
    </row>
    <row r="39426" spans="16:17">
      <c r="P39426" s="63"/>
      <c r="Q39426" s="63"/>
    </row>
    <row r="39427" spans="16:17">
      <c r="P39427" s="63"/>
      <c r="Q39427" s="63"/>
    </row>
    <row r="39428" spans="16:17">
      <c r="P39428" s="63"/>
      <c r="Q39428" s="63"/>
    </row>
    <row r="39429" spans="16:17">
      <c r="P39429" s="63"/>
      <c r="Q39429" s="63"/>
    </row>
    <row r="39430" spans="16:17">
      <c r="P39430" s="63"/>
      <c r="Q39430" s="63"/>
    </row>
    <row r="39431" spans="16:17">
      <c r="P39431" s="63"/>
      <c r="Q39431" s="63"/>
    </row>
    <row r="39432" spans="16:17">
      <c r="P39432" s="63"/>
      <c r="Q39432" s="63"/>
    </row>
    <row r="39433" spans="16:17">
      <c r="P39433" s="63"/>
      <c r="Q39433" s="63"/>
    </row>
    <row r="39434" spans="16:17">
      <c r="P39434" s="63"/>
      <c r="Q39434" s="63"/>
    </row>
    <row r="39435" spans="16:17">
      <c r="P39435" s="63"/>
      <c r="Q39435" s="63"/>
    </row>
    <row r="39436" spans="16:17">
      <c r="P39436" s="63"/>
      <c r="Q39436" s="63"/>
    </row>
    <row r="39437" spans="16:17">
      <c r="P39437" s="63"/>
      <c r="Q39437" s="63"/>
    </row>
    <row r="39438" spans="16:17">
      <c r="P39438" s="63"/>
      <c r="Q39438" s="63"/>
    </row>
    <row r="39439" spans="16:17">
      <c r="P39439" s="63"/>
      <c r="Q39439" s="63"/>
    </row>
    <row r="39440" spans="16:17">
      <c r="P39440" s="63"/>
      <c r="Q39440" s="63"/>
    </row>
    <row r="39441" spans="16:17">
      <c r="P39441" s="63"/>
      <c r="Q39441" s="63"/>
    </row>
    <row r="39442" spans="16:17">
      <c r="P39442" s="63"/>
      <c r="Q39442" s="63"/>
    </row>
    <row r="39443" spans="16:17">
      <c r="P39443" s="63"/>
      <c r="Q39443" s="63"/>
    </row>
    <row r="39444" spans="16:17">
      <c r="P39444" s="63"/>
      <c r="Q39444" s="63"/>
    </row>
    <row r="39445" spans="16:17">
      <c r="P39445" s="63"/>
      <c r="Q39445" s="63"/>
    </row>
    <row r="39446" spans="16:17">
      <c r="P39446" s="63"/>
      <c r="Q39446" s="63"/>
    </row>
    <row r="39447" spans="16:17">
      <c r="P39447" s="63"/>
      <c r="Q39447" s="63"/>
    </row>
    <row r="39448" spans="16:17">
      <c r="P39448" s="63"/>
      <c r="Q39448" s="63"/>
    </row>
    <row r="39449" spans="16:17">
      <c r="P39449" s="63"/>
      <c r="Q39449" s="63"/>
    </row>
    <row r="39450" spans="16:17">
      <c r="P39450" s="63"/>
      <c r="Q39450" s="63"/>
    </row>
    <row r="39451" spans="16:17">
      <c r="P39451" s="63"/>
      <c r="Q39451" s="63"/>
    </row>
    <row r="39452" spans="16:17">
      <c r="P39452" s="63"/>
      <c r="Q39452" s="63"/>
    </row>
    <row r="39453" spans="16:17">
      <c r="P39453" s="63"/>
      <c r="Q39453" s="63"/>
    </row>
    <row r="39454" spans="16:17">
      <c r="P39454" s="63"/>
      <c r="Q39454" s="63"/>
    </row>
    <row r="39455" spans="16:17">
      <c r="P39455" s="63"/>
      <c r="Q39455" s="63"/>
    </row>
    <row r="39456" spans="16:17">
      <c r="P39456" s="63"/>
      <c r="Q39456" s="63"/>
    </row>
    <row r="39457" spans="16:17">
      <c r="P39457" s="63"/>
      <c r="Q39457" s="63"/>
    </row>
    <row r="39458" spans="16:17">
      <c r="P39458" s="63"/>
      <c r="Q39458" s="63"/>
    </row>
    <row r="39459" spans="16:17">
      <c r="P39459" s="63"/>
      <c r="Q39459" s="63"/>
    </row>
    <row r="39460" spans="16:17">
      <c r="P39460" s="63"/>
      <c r="Q39460" s="63"/>
    </row>
    <row r="39461" spans="16:17">
      <c r="P39461" s="63"/>
      <c r="Q39461" s="63"/>
    </row>
    <row r="39462" spans="16:17">
      <c r="P39462" s="63"/>
      <c r="Q39462" s="63"/>
    </row>
    <row r="39463" spans="16:17">
      <c r="P39463" s="63"/>
      <c r="Q39463" s="63"/>
    </row>
    <row r="39464" spans="16:17">
      <c r="P39464" s="63"/>
      <c r="Q39464" s="63"/>
    </row>
    <row r="39465" spans="16:17">
      <c r="P39465" s="63"/>
      <c r="Q39465" s="63"/>
    </row>
    <row r="39466" spans="16:17">
      <c r="P39466" s="63"/>
      <c r="Q39466" s="63"/>
    </row>
    <row r="39467" spans="16:17">
      <c r="P39467" s="63"/>
      <c r="Q39467" s="63"/>
    </row>
    <row r="39468" spans="16:17">
      <c r="P39468" s="63"/>
      <c r="Q39468" s="63"/>
    </row>
    <row r="39469" spans="16:17">
      <c r="P39469" s="63"/>
      <c r="Q39469" s="63"/>
    </row>
    <row r="39470" spans="16:17">
      <c r="P39470" s="63"/>
      <c r="Q39470" s="63"/>
    </row>
    <row r="39471" spans="16:17">
      <c r="P39471" s="63"/>
      <c r="Q39471" s="63"/>
    </row>
    <row r="39472" spans="16:17">
      <c r="P39472" s="63"/>
      <c r="Q39472" s="63"/>
    </row>
    <row r="39473" spans="16:17">
      <c r="P39473" s="63"/>
      <c r="Q39473" s="63"/>
    </row>
    <row r="39474" spans="16:17">
      <c r="P39474" s="63"/>
      <c r="Q39474" s="63"/>
    </row>
    <row r="39475" spans="16:17">
      <c r="P39475" s="63"/>
      <c r="Q39475" s="63"/>
    </row>
    <row r="39476" spans="16:17">
      <c r="P39476" s="63"/>
      <c r="Q39476" s="63"/>
    </row>
    <row r="39477" spans="16:17">
      <c r="P39477" s="63"/>
      <c r="Q39477" s="63"/>
    </row>
    <row r="39478" spans="16:17">
      <c r="P39478" s="63"/>
      <c r="Q39478" s="63"/>
    </row>
    <row r="39479" spans="16:17">
      <c r="P39479" s="63"/>
      <c r="Q39479" s="63"/>
    </row>
    <row r="39480" spans="16:17">
      <c r="P39480" s="63"/>
      <c r="Q39480" s="63"/>
    </row>
    <row r="39481" spans="16:17">
      <c r="P39481" s="63"/>
      <c r="Q39481" s="63"/>
    </row>
    <row r="39482" spans="16:17">
      <c r="P39482" s="63"/>
      <c r="Q39482" s="63"/>
    </row>
    <row r="39483" spans="16:17">
      <c r="P39483" s="63"/>
      <c r="Q39483" s="63"/>
    </row>
    <row r="39484" spans="16:17">
      <c r="P39484" s="63"/>
      <c r="Q39484" s="63"/>
    </row>
    <row r="39485" spans="16:17">
      <c r="P39485" s="63"/>
      <c r="Q39485" s="63"/>
    </row>
    <row r="39486" spans="16:17">
      <c r="P39486" s="63"/>
      <c r="Q39486" s="63"/>
    </row>
    <row r="39487" spans="16:17">
      <c r="P39487" s="63"/>
      <c r="Q39487" s="63"/>
    </row>
    <row r="39488" spans="16:17">
      <c r="P39488" s="63"/>
      <c r="Q39488" s="63"/>
    </row>
    <row r="39489" spans="16:17">
      <c r="P39489" s="63"/>
      <c r="Q39489" s="63"/>
    </row>
    <row r="39490" spans="16:17">
      <c r="P39490" s="63"/>
      <c r="Q39490" s="63"/>
    </row>
    <row r="39491" spans="16:17">
      <c r="P39491" s="63"/>
      <c r="Q39491" s="63"/>
    </row>
    <row r="39492" spans="16:17">
      <c r="P39492" s="63"/>
      <c r="Q39492" s="63"/>
    </row>
    <row r="39493" spans="16:17">
      <c r="P39493" s="63"/>
      <c r="Q39493" s="63"/>
    </row>
    <row r="39494" spans="16:17">
      <c r="P39494" s="63"/>
      <c r="Q39494" s="63"/>
    </row>
    <row r="39495" spans="16:17">
      <c r="P39495" s="63"/>
      <c r="Q39495" s="63"/>
    </row>
    <row r="39496" spans="16:17">
      <c r="P39496" s="63"/>
      <c r="Q39496" s="63"/>
    </row>
    <row r="39497" spans="16:17">
      <c r="P39497" s="63"/>
      <c r="Q39497" s="63"/>
    </row>
    <row r="39498" spans="16:17">
      <c r="P39498" s="63"/>
      <c r="Q39498" s="63"/>
    </row>
    <row r="39499" spans="16:17">
      <c r="P39499" s="63"/>
      <c r="Q39499" s="63"/>
    </row>
    <row r="39500" spans="16:17">
      <c r="P39500" s="63"/>
      <c r="Q39500" s="63"/>
    </row>
    <row r="39501" spans="16:17">
      <c r="P39501" s="63"/>
      <c r="Q39501" s="63"/>
    </row>
    <row r="39502" spans="16:17">
      <c r="P39502" s="63"/>
      <c r="Q39502" s="63"/>
    </row>
    <row r="39503" spans="16:17">
      <c r="P39503" s="63"/>
      <c r="Q39503" s="63"/>
    </row>
    <row r="39504" spans="16:17">
      <c r="P39504" s="63"/>
      <c r="Q39504" s="63"/>
    </row>
    <row r="39505" spans="16:17">
      <c r="P39505" s="63"/>
      <c r="Q39505" s="63"/>
    </row>
    <row r="39506" spans="16:17">
      <c r="P39506" s="63"/>
      <c r="Q39506" s="63"/>
    </row>
    <row r="39507" spans="16:17">
      <c r="P39507" s="63"/>
      <c r="Q39507" s="63"/>
    </row>
    <row r="39508" spans="16:17">
      <c r="P39508" s="63"/>
      <c r="Q39508" s="63"/>
    </row>
    <row r="39509" spans="16:17">
      <c r="P39509" s="63"/>
      <c r="Q39509" s="63"/>
    </row>
    <row r="39510" spans="16:17">
      <c r="P39510" s="63"/>
      <c r="Q39510" s="63"/>
    </row>
    <row r="39511" spans="16:17">
      <c r="P39511" s="63"/>
      <c r="Q39511" s="63"/>
    </row>
    <row r="39512" spans="16:17">
      <c r="P39512" s="63"/>
      <c r="Q39512" s="63"/>
    </row>
    <row r="39513" spans="16:17">
      <c r="P39513" s="63"/>
      <c r="Q39513" s="63"/>
    </row>
    <row r="39514" spans="16:17">
      <c r="P39514" s="63"/>
      <c r="Q39514" s="63"/>
    </row>
    <row r="39515" spans="16:17">
      <c r="P39515" s="63"/>
      <c r="Q39515" s="63"/>
    </row>
    <row r="39516" spans="16:17">
      <c r="P39516" s="63"/>
      <c r="Q39516" s="63"/>
    </row>
    <row r="39517" spans="16:17">
      <c r="P39517" s="63"/>
      <c r="Q39517" s="63"/>
    </row>
    <row r="39518" spans="16:17">
      <c r="P39518" s="63"/>
      <c r="Q39518" s="63"/>
    </row>
    <row r="39519" spans="16:17">
      <c r="P39519" s="63"/>
      <c r="Q39519" s="63"/>
    </row>
    <row r="39520" spans="16:17">
      <c r="P39520" s="63"/>
      <c r="Q39520" s="63"/>
    </row>
    <row r="39521" spans="16:17">
      <c r="P39521" s="63"/>
      <c r="Q39521" s="63"/>
    </row>
    <row r="39522" spans="16:17">
      <c r="P39522" s="63"/>
      <c r="Q39522" s="63"/>
    </row>
    <row r="39523" spans="16:17">
      <c r="P39523" s="63"/>
      <c r="Q39523" s="63"/>
    </row>
    <row r="39524" spans="16:17">
      <c r="P39524" s="63"/>
      <c r="Q39524" s="63"/>
    </row>
    <row r="39525" spans="16:17">
      <c r="P39525" s="63"/>
      <c r="Q39525" s="63"/>
    </row>
    <row r="39526" spans="16:17">
      <c r="P39526" s="63"/>
      <c r="Q39526" s="63"/>
    </row>
    <row r="39527" spans="16:17">
      <c r="P39527" s="63"/>
      <c r="Q39527" s="63"/>
    </row>
    <row r="39528" spans="16:17">
      <c r="P39528" s="63"/>
      <c r="Q39528" s="63"/>
    </row>
    <row r="39529" spans="16:17">
      <c r="P39529" s="63"/>
      <c r="Q39529" s="63"/>
    </row>
    <row r="39530" spans="16:17">
      <c r="P39530" s="63"/>
      <c r="Q39530" s="63"/>
    </row>
    <row r="39531" spans="16:17">
      <c r="P39531" s="63"/>
      <c r="Q39531" s="63"/>
    </row>
    <row r="39532" spans="16:17">
      <c r="P39532" s="63"/>
      <c r="Q39532" s="63"/>
    </row>
    <row r="39533" spans="16:17">
      <c r="P39533" s="63"/>
      <c r="Q39533" s="63"/>
    </row>
    <row r="39534" spans="16:17">
      <c r="P39534" s="63"/>
      <c r="Q39534" s="63"/>
    </row>
    <row r="39535" spans="16:17">
      <c r="P39535" s="63"/>
      <c r="Q39535" s="63"/>
    </row>
    <row r="39536" spans="16:17">
      <c r="P39536" s="63"/>
      <c r="Q39536" s="63"/>
    </row>
    <row r="39537" spans="16:17">
      <c r="P39537" s="63"/>
      <c r="Q39537" s="63"/>
    </row>
    <row r="39538" spans="16:17">
      <c r="P39538" s="63"/>
      <c r="Q39538" s="63"/>
    </row>
    <row r="39539" spans="16:17">
      <c r="P39539" s="63"/>
      <c r="Q39539" s="63"/>
    </row>
    <row r="39540" spans="16:17">
      <c r="P39540" s="63"/>
      <c r="Q39540" s="63"/>
    </row>
    <row r="39541" spans="16:17">
      <c r="P39541" s="63"/>
      <c r="Q39541" s="63"/>
    </row>
    <row r="39542" spans="16:17">
      <c r="P39542" s="63"/>
      <c r="Q39542" s="63"/>
    </row>
    <row r="39543" spans="16:17">
      <c r="P39543" s="63"/>
      <c r="Q39543" s="63"/>
    </row>
    <row r="39544" spans="16:17">
      <c r="P39544" s="63"/>
      <c r="Q39544" s="63"/>
    </row>
    <row r="39545" spans="16:17">
      <c r="P39545" s="63"/>
      <c r="Q39545" s="63"/>
    </row>
    <row r="39546" spans="16:17">
      <c r="P39546" s="63"/>
      <c r="Q39546" s="63"/>
    </row>
    <row r="39547" spans="16:17">
      <c r="P39547" s="63"/>
      <c r="Q39547" s="63"/>
    </row>
    <row r="39548" spans="16:17">
      <c r="P39548" s="63"/>
      <c r="Q39548" s="63"/>
    </row>
    <row r="39549" spans="16:17">
      <c r="P39549" s="63"/>
      <c r="Q39549" s="63"/>
    </row>
    <row r="39550" spans="16:17">
      <c r="P39550" s="63"/>
      <c r="Q39550" s="63"/>
    </row>
    <row r="39551" spans="16:17">
      <c r="P39551" s="63"/>
      <c r="Q39551" s="63"/>
    </row>
    <row r="39552" spans="16:17">
      <c r="P39552" s="63"/>
      <c r="Q39552" s="63"/>
    </row>
    <row r="39553" spans="16:17">
      <c r="P39553" s="63"/>
      <c r="Q39553" s="63"/>
    </row>
    <row r="39554" spans="16:17">
      <c r="P39554" s="63"/>
      <c r="Q39554" s="63"/>
    </row>
    <row r="39555" spans="16:17">
      <c r="P39555" s="63"/>
      <c r="Q39555" s="63"/>
    </row>
    <row r="39556" spans="16:17">
      <c r="P39556" s="63"/>
      <c r="Q39556" s="63"/>
    </row>
    <row r="39557" spans="16:17">
      <c r="P39557" s="63"/>
      <c r="Q39557" s="63"/>
    </row>
    <row r="39558" spans="16:17">
      <c r="P39558" s="63"/>
      <c r="Q39558" s="63"/>
    </row>
    <row r="39559" spans="16:17">
      <c r="P39559" s="63"/>
      <c r="Q39559" s="63"/>
    </row>
    <row r="39560" spans="16:17">
      <c r="P39560" s="63"/>
      <c r="Q39560" s="63"/>
    </row>
    <row r="39561" spans="16:17">
      <c r="P39561" s="63"/>
      <c r="Q39561" s="63"/>
    </row>
    <row r="39562" spans="16:17">
      <c r="P39562" s="63"/>
      <c r="Q39562" s="63"/>
    </row>
    <row r="39563" spans="16:17">
      <c r="P39563" s="63"/>
      <c r="Q39563" s="63"/>
    </row>
    <row r="39564" spans="16:17">
      <c r="P39564" s="63"/>
      <c r="Q39564" s="63"/>
    </row>
    <row r="39565" spans="16:17">
      <c r="P39565" s="63"/>
      <c r="Q39565" s="63"/>
    </row>
    <row r="39566" spans="16:17">
      <c r="P39566" s="63"/>
      <c r="Q39566" s="63"/>
    </row>
    <row r="39567" spans="16:17">
      <c r="P39567" s="63"/>
      <c r="Q39567" s="63"/>
    </row>
    <row r="39568" spans="16:17">
      <c r="P39568" s="63"/>
      <c r="Q39568" s="63"/>
    </row>
    <row r="39569" spans="16:17">
      <c r="P39569" s="63"/>
      <c r="Q39569" s="63"/>
    </row>
    <row r="39570" spans="16:17">
      <c r="P39570" s="63"/>
      <c r="Q39570" s="63"/>
    </row>
    <row r="39571" spans="16:17">
      <c r="P39571" s="63"/>
      <c r="Q39571" s="63"/>
    </row>
    <row r="39572" spans="16:17">
      <c r="P39572" s="63"/>
      <c r="Q39572" s="63"/>
    </row>
    <row r="39573" spans="16:17">
      <c r="P39573" s="63"/>
      <c r="Q39573" s="63"/>
    </row>
    <row r="39574" spans="16:17">
      <c r="P39574" s="63"/>
      <c r="Q39574" s="63"/>
    </row>
    <row r="39575" spans="16:17">
      <c r="P39575" s="63"/>
      <c r="Q39575" s="63"/>
    </row>
    <row r="39576" spans="16:17">
      <c r="P39576" s="63"/>
      <c r="Q39576" s="63"/>
    </row>
    <row r="39577" spans="16:17">
      <c r="P39577" s="63"/>
      <c r="Q39577" s="63"/>
    </row>
    <row r="39578" spans="16:17">
      <c r="P39578" s="63"/>
      <c r="Q39578" s="63"/>
    </row>
    <row r="39579" spans="16:17">
      <c r="P39579" s="63"/>
      <c r="Q39579" s="63"/>
    </row>
    <row r="39580" spans="16:17">
      <c r="P39580" s="63"/>
      <c r="Q39580" s="63"/>
    </row>
    <row r="39581" spans="16:17">
      <c r="P39581" s="63"/>
      <c r="Q39581" s="63"/>
    </row>
    <row r="39582" spans="16:17">
      <c r="P39582" s="63"/>
      <c r="Q39582" s="63"/>
    </row>
    <row r="39583" spans="16:17">
      <c r="P39583" s="63"/>
      <c r="Q39583" s="63"/>
    </row>
    <row r="39584" spans="16:17">
      <c r="P39584" s="63"/>
      <c r="Q39584" s="63"/>
    </row>
    <row r="39585" spans="16:17">
      <c r="P39585" s="63"/>
      <c r="Q39585" s="63"/>
    </row>
    <row r="39586" spans="16:17">
      <c r="P39586" s="63"/>
      <c r="Q39586" s="63"/>
    </row>
    <row r="39587" spans="16:17">
      <c r="P39587" s="63"/>
      <c r="Q39587" s="63"/>
    </row>
    <row r="39588" spans="16:17">
      <c r="P39588" s="63"/>
      <c r="Q39588" s="63"/>
    </row>
    <row r="39589" spans="16:17">
      <c r="P39589" s="63"/>
      <c r="Q39589" s="63"/>
    </row>
    <row r="39590" spans="16:17">
      <c r="P39590" s="63"/>
      <c r="Q39590" s="63"/>
    </row>
    <row r="39591" spans="16:17">
      <c r="P39591" s="63"/>
      <c r="Q39591" s="63"/>
    </row>
    <row r="39592" spans="16:17">
      <c r="P39592" s="63"/>
      <c r="Q39592" s="63"/>
    </row>
    <row r="39593" spans="16:17">
      <c r="P39593" s="63"/>
      <c r="Q39593" s="63"/>
    </row>
    <row r="39594" spans="16:17">
      <c r="P39594" s="63"/>
      <c r="Q39594" s="63"/>
    </row>
    <row r="39595" spans="16:17">
      <c r="P39595" s="63"/>
      <c r="Q39595" s="63"/>
    </row>
    <row r="39596" spans="16:17">
      <c r="P39596" s="63"/>
      <c r="Q39596" s="63"/>
    </row>
    <row r="39597" spans="16:17">
      <c r="P39597" s="63"/>
      <c r="Q39597" s="63"/>
    </row>
    <row r="39598" spans="16:17">
      <c r="P39598" s="63"/>
      <c r="Q39598" s="63"/>
    </row>
    <row r="39599" spans="16:17">
      <c r="P39599" s="63"/>
      <c r="Q39599" s="63"/>
    </row>
    <row r="39600" spans="16:17">
      <c r="P39600" s="63"/>
      <c r="Q39600" s="63"/>
    </row>
    <row r="39601" spans="16:17">
      <c r="P39601" s="63"/>
      <c r="Q39601" s="63"/>
    </row>
    <row r="39602" spans="16:17">
      <c r="P39602" s="63"/>
      <c r="Q39602" s="63"/>
    </row>
    <row r="39603" spans="16:17">
      <c r="P39603" s="63"/>
      <c r="Q39603" s="63"/>
    </row>
    <row r="39604" spans="16:17">
      <c r="P39604" s="63"/>
      <c r="Q39604" s="63"/>
    </row>
    <row r="39605" spans="16:17">
      <c r="P39605" s="63"/>
      <c r="Q39605" s="63"/>
    </row>
    <row r="39606" spans="16:17">
      <c r="P39606" s="63"/>
      <c r="Q39606" s="63"/>
    </row>
    <row r="39607" spans="16:17">
      <c r="P39607" s="63"/>
      <c r="Q39607" s="63"/>
    </row>
    <row r="39608" spans="16:17">
      <c r="P39608" s="63"/>
      <c r="Q39608" s="63"/>
    </row>
    <row r="39609" spans="16:17">
      <c r="P39609" s="63"/>
      <c r="Q39609" s="63"/>
    </row>
    <row r="39610" spans="16:17">
      <c r="P39610" s="63"/>
      <c r="Q39610" s="63"/>
    </row>
    <row r="39611" spans="16:17">
      <c r="P39611" s="63"/>
      <c r="Q39611" s="63"/>
    </row>
    <row r="39612" spans="16:17">
      <c r="P39612" s="63"/>
      <c r="Q39612" s="63"/>
    </row>
    <row r="39613" spans="16:17">
      <c r="P39613" s="63"/>
      <c r="Q39613" s="63"/>
    </row>
    <row r="39614" spans="16:17">
      <c r="P39614" s="63"/>
      <c r="Q39614" s="63"/>
    </row>
    <row r="39615" spans="16:17">
      <c r="P39615" s="63"/>
      <c r="Q39615" s="63"/>
    </row>
    <row r="39616" spans="16:17">
      <c r="P39616" s="63"/>
      <c r="Q39616" s="63"/>
    </row>
    <row r="39617" spans="16:17">
      <c r="P39617" s="63"/>
      <c r="Q39617" s="63"/>
    </row>
    <row r="39618" spans="16:17">
      <c r="P39618" s="63"/>
      <c r="Q39618" s="63"/>
    </row>
    <row r="39619" spans="16:17">
      <c r="P39619" s="63"/>
      <c r="Q39619" s="63"/>
    </row>
    <row r="39620" spans="16:17">
      <c r="P39620" s="63"/>
      <c r="Q39620" s="63"/>
    </row>
    <row r="39621" spans="16:17">
      <c r="P39621" s="63"/>
      <c r="Q39621" s="63"/>
    </row>
    <row r="39622" spans="16:17">
      <c r="P39622" s="63"/>
      <c r="Q39622" s="63"/>
    </row>
    <row r="39623" spans="16:17">
      <c r="P39623" s="63"/>
      <c r="Q39623" s="63"/>
    </row>
    <row r="39624" spans="16:17">
      <c r="P39624" s="63"/>
      <c r="Q39624" s="63"/>
    </row>
    <row r="39625" spans="16:17">
      <c r="P39625" s="63"/>
      <c r="Q39625" s="63"/>
    </row>
    <row r="39626" spans="16:17">
      <c r="P39626" s="63"/>
      <c r="Q39626" s="63"/>
    </row>
    <row r="39627" spans="16:17">
      <c r="P39627" s="63"/>
      <c r="Q39627" s="63"/>
    </row>
    <row r="39628" spans="16:17">
      <c r="P39628" s="63"/>
      <c r="Q39628" s="63"/>
    </row>
    <row r="39629" spans="16:17">
      <c r="P39629" s="63"/>
      <c r="Q39629" s="63"/>
    </row>
    <row r="39630" spans="16:17">
      <c r="P39630" s="63"/>
      <c r="Q39630" s="63"/>
    </row>
    <row r="39631" spans="16:17">
      <c r="P39631" s="63"/>
      <c r="Q39631" s="63"/>
    </row>
    <row r="39632" spans="16:17">
      <c r="P39632" s="63"/>
      <c r="Q39632" s="63"/>
    </row>
    <row r="39633" spans="16:17">
      <c r="P39633" s="63"/>
      <c r="Q39633" s="63"/>
    </row>
    <row r="39634" spans="16:17">
      <c r="P39634" s="63"/>
      <c r="Q39634" s="63"/>
    </row>
    <row r="39635" spans="16:17">
      <c r="P39635" s="63"/>
      <c r="Q39635" s="63"/>
    </row>
    <row r="39636" spans="16:17">
      <c r="P39636" s="63"/>
      <c r="Q39636" s="63"/>
    </row>
    <row r="39637" spans="16:17">
      <c r="P39637" s="63"/>
      <c r="Q39637" s="63"/>
    </row>
    <row r="39638" spans="16:17">
      <c r="P39638" s="63"/>
      <c r="Q39638" s="63"/>
    </row>
    <row r="39639" spans="16:17">
      <c r="P39639" s="63"/>
      <c r="Q39639" s="63"/>
    </row>
    <row r="39640" spans="16:17">
      <c r="P39640" s="63"/>
      <c r="Q39640" s="63"/>
    </row>
    <row r="39641" spans="16:17">
      <c r="P39641" s="63"/>
      <c r="Q39641" s="63"/>
    </row>
    <row r="39642" spans="16:17">
      <c r="P39642" s="63"/>
      <c r="Q39642" s="63"/>
    </row>
    <row r="39643" spans="16:17">
      <c r="P39643" s="63"/>
      <c r="Q39643" s="63"/>
    </row>
    <row r="39644" spans="16:17">
      <c r="P39644" s="63"/>
      <c r="Q39644" s="63"/>
    </row>
    <row r="39645" spans="16:17">
      <c r="P39645" s="63"/>
      <c r="Q39645" s="63"/>
    </row>
    <row r="39646" spans="16:17">
      <c r="P39646" s="63"/>
      <c r="Q39646" s="63"/>
    </row>
    <row r="39647" spans="16:17">
      <c r="P39647" s="63"/>
      <c r="Q39647" s="63"/>
    </row>
    <row r="39648" spans="16:17">
      <c r="P39648" s="63"/>
      <c r="Q39648" s="63"/>
    </row>
    <row r="39649" spans="16:17">
      <c r="P39649" s="63"/>
      <c r="Q39649" s="63"/>
    </row>
    <row r="39650" spans="16:17">
      <c r="P39650" s="63"/>
      <c r="Q39650" s="63"/>
    </row>
    <row r="39651" spans="16:17">
      <c r="P39651" s="63"/>
      <c r="Q39651" s="63"/>
    </row>
    <row r="39652" spans="16:17">
      <c r="P39652" s="63"/>
      <c r="Q39652" s="63"/>
    </row>
    <row r="39653" spans="16:17">
      <c r="P39653" s="63"/>
      <c r="Q39653" s="63"/>
    </row>
    <row r="39654" spans="16:17">
      <c r="P39654" s="63"/>
      <c r="Q39654" s="63"/>
    </row>
    <row r="39655" spans="16:17">
      <c r="P39655" s="63"/>
      <c r="Q39655" s="63"/>
    </row>
    <row r="39656" spans="16:17">
      <c r="P39656" s="63"/>
      <c r="Q39656" s="63"/>
    </row>
    <row r="39657" spans="16:17">
      <c r="P39657" s="63"/>
      <c r="Q39657" s="63"/>
    </row>
    <row r="39658" spans="16:17">
      <c r="P39658" s="63"/>
      <c r="Q39658" s="63"/>
    </row>
    <row r="39659" spans="16:17">
      <c r="P39659" s="63"/>
      <c r="Q39659" s="63"/>
    </row>
    <row r="39660" spans="16:17">
      <c r="P39660" s="63"/>
      <c r="Q39660" s="63"/>
    </row>
    <row r="39661" spans="16:17">
      <c r="P39661" s="63"/>
      <c r="Q39661" s="63"/>
    </row>
    <row r="39662" spans="16:17">
      <c r="P39662" s="63"/>
      <c r="Q39662" s="63"/>
    </row>
    <row r="39663" spans="16:17">
      <c r="P39663" s="63"/>
      <c r="Q39663" s="63"/>
    </row>
    <row r="39664" spans="16:17">
      <c r="P39664" s="63"/>
      <c r="Q39664" s="63"/>
    </row>
    <row r="39665" spans="16:17">
      <c r="P39665" s="63"/>
      <c r="Q39665" s="63"/>
    </row>
    <row r="39666" spans="16:17">
      <c r="P39666" s="63"/>
      <c r="Q39666" s="63"/>
    </row>
    <row r="39667" spans="16:17">
      <c r="P39667" s="63"/>
      <c r="Q39667" s="63"/>
    </row>
    <row r="39668" spans="16:17">
      <c r="P39668" s="63"/>
      <c r="Q39668" s="63"/>
    </row>
    <row r="39669" spans="16:17">
      <c r="P39669" s="63"/>
      <c r="Q39669" s="63"/>
    </row>
    <row r="39670" spans="16:17">
      <c r="P39670" s="63"/>
      <c r="Q39670" s="63"/>
    </row>
    <row r="39671" spans="16:17">
      <c r="P39671" s="63"/>
      <c r="Q39671" s="63"/>
    </row>
    <row r="39672" spans="16:17">
      <c r="P39672" s="63"/>
      <c r="Q39672" s="63"/>
    </row>
    <row r="39673" spans="16:17">
      <c r="P39673" s="63"/>
      <c r="Q39673" s="63"/>
    </row>
    <row r="39674" spans="16:17">
      <c r="P39674" s="63"/>
      <c r="Q39674" s="63"/>
    </row>
    <row r="39675" spans="16:17">
      <c r="P39675" s="63"/>
      <c r="Q39675" s="63"/>
    </row>
    <row r="39676" spans="16:17">
      <c r="P39676" s="63"/>
      <c r="Q39676" s="63"/>
    </row>
    <row r="39677" spans="16:17">
      <c r="P39677" s="63"/>
      <c r="Q39677" s="63"/>
    </row>
    <row r="39678" spans="16:17">
      <c r="P39678" s="63"/>
      <c r="Q39678" s="63"/>
    </row>
    <row r="39679" spans="16:17">
      <c r="P39679" s="63"/>
      <c r="Q39679" s="63"/>
    </row>
    <row r="39680" spans="16:17">
      <c r="P39680" s="63"/>
      <c r="Q39680" s="63"/>
    </row>
    <row r="39681" spans="16:17">
      <c r="P39681" s="63"/>
      <c r="Q39681" s="63"/>
    </row>
    <row r="39682" spans="16:17">
      <c r="P39682" s="63"/>
      <c r="Q39682" s="63"/>
    </row>
    <row r="39683" spans="16:17">
      <c r="P39683" s="63"/>
      <c r="Q39683" s="63"/>
    </row>
    <row r="39684" spans="16:17">
      <c r="P39684" s="63"/>
      <c r="Q39684" s="63"/>
    </row>
    <row r="39685" spans="16:17">
      <c r="P39685" s="63"/>
      <c r="Q39685" s="63"/>
    </row>
    <row r="39686" spans="16:17">
      <c r="P39686" s="63"/>
      <c r="Q39686" s="63"/>
    </row>
    <row r="39687" spans="16:17">
      <c r="P39687" s="63"/>
      <c r="Q39687" s="63"/>
    </row>
    <row r="39688" spans="16:17">
      <c r="P39688" s="63"/>
      <c r="Q39688" s="63"/>
    </row>
    <row r="39689" spans="16:17">
      <c r="P39689" s="63"/>
      <c r="Q39689" s="63"/>
    </row>
    <row r="39690" spans="16:17">
      <c r="P39690" s="63"/>
      <c r="Q39690" s="63"/>
    </row>
    <row r="39691" spans="16:17">
      <c r="P39691" s="63"/>
      <c r="Q39691" s="63"/>
    </row>
    <row r="39692" spans="16:17">
      <c r="P39692" s="63"/>
      <c r="Q39692" s="63"/>
    </row>
    <row r="39693" spans="16:17">
      <c r="P39693" s="63"/>
      <c r="Q39693" s="63"/>
    </row>
    <row r="39694" spans="16:17">
      <c r="P39694" s="63"/>
      <c r="Q39694" s="63"/>
    </row>
    <row r="39695" spans="16:17">
      <c r="P39695" s="63"/>
      <c r="Q39695" s="63"/>
    </row>
    <row r="39696" spans="16:17">
      <c r="P39696" s="63"/>
      <c r="Q39696" s="63"/>
    </row>
    <row r="39697" spans="16:17">
      <c r="P39697" s="63"/>
      <c r="Q39697" s="63"/>
    </row>
    <row r="39698" spans="16:17">
      <c r="P39698" s="63"/>
      <c r="Q39698" s="63"/>
    </row>
    <row r="39699" spans="16:17">
      <c r="P39699" s="63"/>
      <c r="Q39699" s="63"/>
    </row>
    <row r="39700" spans="16:17">
      <c r="P39700" s="63"/>
      <c r="Q39700" s="63"/>
    </row>
    <row r="39701" spans="16:17">
      <c r="P39701" s="63"/>
      <c r="Q39701" s="63"/>
    </row>
    <row r="39702" spans="16:17">
      <c r="P39702" s="63"/>
      <c r="Q39702" s="63"/>
    </row>
    <row r="39703" spans="16:17">
      <c r="P39703" s="63"/>
      <c r="Q39703" s="63"/>
    </row>
    <row r="39704" spans="16:17">
      <c r="P39704" s="63"/>
      <c r="Q39704" s="63"/>
    </row>
    <row r="39705" spans="16:17">
      <c r="P39705" s="63"/>
      <c r="Q39705" s="63"/>
    </row>
    <row r="39706" spans="16:17">
      <c r="P39706" s="63"/>
      <c r="Q39706" s="63"/>
    </row>
    <row r="39707" spans="16:17">
      <c r="P39707" s="63"/>
      <c r="Q39707" s="63"/>
    </row>
    <row r="39708" spans="16:17">
      <c r="P39708" s="63"/>
      <c r="Q39708" s="63"/>
    </row>
    <row r="39709" spans="16:17">
      <c r="P39709" s="63"/>
      <c r="Q39709" s="63"/>
    </row>
    <row r="39710" spans="16:17">
      <c r="P39710" s="63"/>
      <c r="Q39710" s="63"/>
    </row>
    <row r="39711" spans="16:17">
      <c r="P39711" s="63"/>
      <c r="Q39711" s="63"/>
    </row>
    <row r="39712" spans="16:17">
      <c r="P39712" s="63"/>
      <c r="Q39712" s="63"/>
    </row>
    <row r="39713" spans="16:17">
      <c r="P39713" s="63"/>
      <c r="Q39713" s="63"/>
    </row>
    <row r="39714" spans="16:17">
      <c r="P39714" s="63"/>
      <c r="Q39714" s="63"/>
    </row>
    <row r="39715" spans="16:17">
      <c r="P39715" s="63"/>
      <c r="Q39715" s="63"/>
    </row>
    <row r="39716" spans="16:17">
      <c r="P39716" s="63"/>
      <c r="Q39716" s="63"/>
    </row>
    <row r="39717" spans="16:17">
      <c r="P39717" s="63"/>
      <c r="Q39717" s="63"/>
    </row>
    <row r="39718" spans="16:17">
      <c r="P39718" s="63"/>
      <c r="Q39718" s="63"/>
    </row>
    <row r="39719" spans="16:17">
      <c r="P39719" s="63"/>
      <c r="Q39719" s="63"/>
    </row>
    <row r="39720" spans="16:17">
      <c r="P39720" s="63"/>
      <c r="Q39720" s="63"/>
    </row>
    <row r="39721" spans="16:17">
      <c r="P39721" s="63"/>
      <c r="Q39721" s="63"/>
    </row>
    <row r="39722" spans="16:17">
      <c r="P39722" s="63"/>
      <c r="Q39722" s="63"/>
    </row>
    <row r="39723" spans="16:17">
      <c r="P39723" s="63"/>
      <c r="Q39723" s="63"/>
    </row>
    <row r="39724" spans="16:17">
      <c r="P39724" s="63"/>
      <c r="Q39724" s="63"/>
    </row>
    <row r="39725" spans="16:17">
      <c r="P39725" s="63"/>
      <c r="Q39725" s="63"/>
    </row>
    <row r="39726" spans="16:17">
      <c r="P39726" s="63"/>
      <c r="Q39726" s="63"/>
    </row>
    <row r="39727" spans="16:17">
      <c r="P39727" s="63"/>
      <c r="Q39727" s="63"/>
    </row>
    <row r="39728" spans="16:17">
      <c r="P39728" s="63"/>
      <c r="Q39728" s="63"/>
    </row>
    <row r="39729" spans="16:17">
      <c r="P39729" s="63"/>
      <c r="Q39729" s="63"/>
    </row>
    <row r="39730" spans="16:17">
      <c r="P39730" s="63"/>
      <c r="Q39730" s="63"/>
    </row>
    <row r="39731" spans="16:17">
      <c r="P39731" s="63"/>
      <c r="Q39731" s="63"/>
    </row>
    <row r="39732" spans="16:17">
      <c r="P39732" s="63"/>
      <c r="Q39732" s="63"/>
    </row>
    <row r="39733" spans="16:17">
      <c r="P39733" s="63"/>
      <c r="Q39733" s="63"/>
    </row>
    <row r="39734" spans="16:17">
      <c r="P39734" s="63"/>
      <c r="Q39734" s="63"/>
    </row>
    <row r="39735" spans="16:17">
      <c r="P39735" s="63"/>
      <c r="Q39735" s="63"/>
    </row>
    <row r="39736" spans="16:17">
      <c r="P39736" s="63"/>
      <c r="Q39736" s="63"/>
    </row>
    <row r="39737" spans="16:17">
      <c r="P39737" s="63"/>
      <c r="Q39737" s="63"/>
    </row>
    <row r="39738" spans="16:17">
      <c r="P39738" s="63"/>
      <c r="Q39738" s="63"/>
    </row>
    <row r="39739" spans="16:17">
      <c r="P39739" s="63"/>
      <c r="Q39739" s="63"/>
    </row>
    <row r="39740" spans="16:17">
      <c r="P39740" s="63"/>
      <c r="Q39740" s="63"/>
    </row>
    <row r="39741" spans="16:17">
      <c r="P39741" s="63"/>
      <c r="Q39741" s="63"/>
    </row>
    <row r="39742" spans="16:17">
      <c r="P39742" s="63"/>
      <c r="Q39742" s="63"/>
    </row>
    <row r="39743" spans="16:17">
      <c r="P39743" s="63"/>
      <c r="Q39743" s="63"/>
    </row>
    <row r="39744" spans="16:17">
      <c r="P39744" s="63"/>
      <c r="Q39744" s="63"/>
    </row>
    <row r="39745" spans="16:17">
      <c r="P39745" s="63"/>
      <c r="Q39745" s="63"/>
    </row>
    <row r="39746" spans="16:17">
      <c r="P39746" s="63"/>
      <c r="Q39746" s="63"/>
    </row>
    <row r="39747" spans="16:17">
      <c r="P39747" s="63"/>
      <c r="Q39747" s="63"/>
    </row>
    <row r="39748" spans="16:17">
      <c r="P39748" s="63"/>
      <c r="Q39748" s="63"/>
    </row>
    <row r="39749" spans="16:17">
      <c r="P39749" s="63"/>
      <c r="Q39749" s="63"/>
    </row>
    <row r="39750" spans="16:17">
      <c r="P39750" s="63"/>
      <c r="Q39750" s="63"/>
    </row>
    <row r="39751" spans="16:17">
      <c r="P39751" s="63"/>
      <c r="Q39751" s="63"/>
    </row>
    <row r="39752" spans="16:17">
      <c r="P39752" s="63"/>
      <c r="Q39752" s="63"/>
    </row>
    <row r="39753" spans="16:17">
      <c r="P39753" s="63"/>
      <c r="Q39753" s="63"/>
    </row>
    <row r="39754" spans="16:17">
      <c r="P39754" s="63"/>
      <c r="Q39754" s="63"/>
    </row>
    <row r="39755" spans="16:17">
      <c r="P39755" s="63"/>
      <c r="Q39755" s="63"/>
    </row>
    <row r="39756" spans="16:17">
      <c r="P39756" s="63"/>
      <c r="Q39756" s="63"/>
    </row>
    <row r="39757" spans="16:17">
      <c r="P39757" s="63"/>
      <c r="Q39757" s="63"/>
    </row>
    <row r="39758" spans="16:17">
      <c r="P39758" s="63"/>
      <c r="Q39758" s="63"/>
    </row>
    <row r="39759" spans="16:17">
      <c r="P39759" s="63"/>
      <c r="Q39759" s="63"/>
    </row>
    <row r="39760" spans="16:17">
      <c r="P39760" s="63"/>
      <c r="Q39760" s="63"/>
    </row>
    <row r="39761" spans="16:17">
      <c r="P39761" s="63"/>
      <c r="Q39761" s="63"/>
    </row>
    <row r="39762" spans="16:17">
      <c r="P39762" s="63"/>
      <c r="Q39762" s="63"/>
    </row>
    <row r="39763" spans="16:17">
      <c r="P39763" s="63"/>
      <c r="Q39763" s="63"/>
    </row>
    <row r="39764" spans="16:17">
      <c r="P39764" s="63"/>
      <c r="Q39764" s="63"/>
    </row>
    <row r="39765" spans="16:17">
      <c r="P39765" s="63"/>
      <c r="Q39765" s="63"/>
    </row>
    <row r="39766" spans="16:17">
      <c r="P39766" s="63"/>
      <c r="Q39766" s="63"/>
    </row>
    <row r="39767" spans="16:17">
      <c r="P39767" s="63"/>
      <c r="Q39767" s="63"/>
    </row>
    <row r="39768" spans="16:17">
      <c r="P39768" s="63"/>
      <c r="Q39768" s="63"/>
    </row>
    <row r="39769" spans="16:17">
      <c r="P39769" s="63"/>
      <c r="Q39769" s="63"/>
    </row>
    <row r="39770" spans="16:17">
      <c r="P39770" s="63"/>
      <c r="Q39770" s="63"/>
    </row>
    <row r="39771" spans="16:17">
      <c r="P39771" s="63"/>
      <c r="Q39771" s="63"/>
    </row>
    <row r="39772" spans="16:17">
      <c r="P39772" s="63"/>
      <c r="Q39772" s="63"/>
    </row>
    <row r="39773" spans="16:17">
      <c r="P39773" s="63"/>
      <c r="Q39773" s="63"/>
    </row>
    <row r="39774" spans="16:17">
      <c r="P39774" s="63"/>
      <c r="Q39774" s="63"/>
    </row>
    <row r="39775" spans="16:17">
      <c r="P39775" s="63"/>
      <c r="Q39775" s="63"/>
    </row>
    <row r="39776" spans="16:17">
      <c r="P39776" s="63"/>
      <c r="Q39776" s="63"/>
    </row>
    <row r="39777" spans="12:17">
      <c r="P39777" s="63"/>
      <c r="Q39777" s="63"/>
    </row>
    <row r="39778" spans="12:17">
      <c r="P39778" s="63"/>
      <c r="Q39778" s="63"/>
    </row>
    <row r="39779" spans="12:17">
      <c r="P39779" s="63"/>
      <c r="Q39779" s="63"/>
    </row>
    <row r="39780" spans="12:17">
      <c r="P39780" s="63"/>
      <c r="Q39780" s="63"/>
    </row>
    <row r="39781" spans="12:17">
      <c r="P39781" s="63"/>
      <c r="Q39781" s="63"/>
    </row>
    <row r="39782" spans="12:17">
      <c r="P39782" s="63"/>
      <c r="Q39782" s="63"/>
    </row>
    <row r="39783" spans="12:17">
      <c r="P39783" s="63"/>
      <c r="Q39783" s="63"/>
    </row>
    <row r="39784" spans="12:17">
      <c r="P39784" s="63"/>
      <c r="Q39784" s="63"/>
    </row>
    <row r="39785" spans="12:17">
      <c r="P39785" s="63"/>
      <c r="Q39785" s="63"/>
    </row>
    <row r="39786" spans="12:17">
      <c r="P39786" s="63"/>
      <c r="Q39786" s="63"/>
    </row>
    <row r="39787" spans="12:17">
      <c r="P39787" s="63"/>
      <c r="Q39787" s="63"/>
    </row>
    <row r="39788" spans="12:17">
      <c r="P39788" s="63"/>
      <c r="Q39788" s="63"/>
    </row>
    <row r="39789" spans="12:17">
      <c r="P39789" s="63"/>
      <c r="Q39789" s="63"/>
    </row>
    <row r="39790" spans="12:17">
      <c r="L39790" s="55"/>
      <c r="P39790" s="63"/>
      <c r="Q39790" s="63"/>
    </row>
    <row r="39791" spans="12:17">
      <c r="P39791" s="63"/>
      <c r="Q39791" s="63"/>
    </row>
    <row r="39792" spans="12:17">
      <c r="P39792" s="63"/>
      <c r="Q39792" s="63"/>
    </row>
    <row r="39793" spans="16:17">
      <c r="P39793" s="63"/>
      <c r="Q39793" s="63"/>
    </row>
    <row r="39794" spans="16:17">
      <c r="P39794" s="63"/>
      <c r="Q39794" s="63"/>
    </row>
    <row r="39795" spans="16:17">
      <c r="P39795" s="63"/>
      <c r="Q39795" s="63"/>
    </row>
    <row r="39796" spans="16:17">
      <c r="P39796" s="63"/>
      <c r="Q39796" s="63"/>
    </row>
    <row r="39797" spans="16:17">
      <c r="P39797" s="63"/>
      <c r="Q39797" s="63"/>
    </row>
    <row r="39798" spans="16:17">
      <c r="P39798" s="63"/>
      <c r="Q39798" s="63"/>
    </row>
    <row r="39799" spans="16:17">
      <c r="P39799" s="63"/>
      <c r="Q39799" s="63"/>
    </row>
    <row r="39800" spans="16:17">
      <c r="P39800" s="63"/>
      <c r="Q39800" s="63"/>
    </row>
    <row r="39801" spans="16:17">
      <c r="P39801" s="63"/>
      <c r="Q39801" s="63"/>
    </row>
    <row r="39802" spans="16:17">
      <c r="P39802" s="63"/>
      <c r="Q39802" s="63"/>
    </row>
    <row r="39803" spans="16:17">
      <c r="P39803" s="63"/>
      <c r="Q39803" s="63"/>
    </row>
    <row r="39804" spans="16:17">
      <c r="P39804" s="63"/>
      <c r="Q39804" s="63"/>
    </row>
    <row r="39805" spans="16:17">
      <c r="P39805" s="63"/>
      <c r="Q39805" s="63"/>
    </row>
    <row r="39806" spans="16:17">
      <c r="P39806" s="63"/>
      <c r="Q39806" s="63"/>
    </row>
    <row r="39807" spans="16:17">
      <c r="P39807" s="63"/>
      <c r="Q39807" s="63"/>
    </row>
    <row r="39808" spans="16:17">
      <c r="P39808" s="63"/>
      <c r="Q39808" s="63"/>
    </row>
    <row r="39809" spans="16:17">
      <c r="P39809" s="63"/>
      <c r="Q39809" s="63"/>
    </row>
    <row r="39810" spans="16:17">
      <c r="P39810" s="63"/>
      <c r="Q39810" s="63"/>
    </row>
    <row r="39811" spans="16:17">
      <c r="P39811" s="63"/>
      <c r="Q39811" s="63"/>
    </row>
    <row r="39812" spans="16:17">
      <c r="P39812" s="63"/>
      <c r="Q39812" s="63"/>
    </row>
    <row r="39813" spans="16:17">
      <c r="P39813" s="63"/>
      <c r="Q39813" s="63"/>
    </row>
    <row r="39814" spans="16:17">
      <c r="P39814" s="63"/>
      <c r="Q39814" s="63"/>
    </row>
    <row r="39815" spans="16:17">
      <c r="P39815" s="63"/>
      <c r="Q39815" s="63"/>
    </row>
    <row r="39816" spans="16:17">
      <c r="P39816" s="63"/>
      <c r="Q39816" s="63"/>
    </row>
    <row r="39817" spans="16:17">
      <c r="P39817" s="63"/>
      <c r="Q39817" s="63"/>
    </row>
    <row r="39818" spans="16:17">
      <c r="P39818" s="63"/>
      <c r="Q39818" s="63"/>
    </row>
    <row r="39819" spans="16:17">
      <c r="P39819" s="63"/>
      <c r="Q39819" s="63"/>
    </row>
    <row r="39820" spans="16:17">
      <c r="P39820" s="63"/>
      <c r="Q39820" s="63"/>
    </row>
    <row r="39821" spans="16:17">
      <c r="P39821" s="63"/>
      <c r="Q39821" s="63"/>
    </row>
    <row r="39822" spans="16:17">
      <c r="P39822" s="63"/>
      <c r="Q39822" s="63"/>
    </row>
    <row r="39823" spans="16:17">
      <c r="P39823" s="63"/>
      <c r="Q39823" s="63"/>
    </row>
    <row r="39824" spans="16:17">
      <c r="P39824" s="63"/>
      <c r="Q39824" s="63"/>
    </row>
    <row r="39825" spans="16:17">
      <c r="P39825" s="63"/>
      <c r="Q39825" s="63"/>
    </row>
    <row r="39826" spans="16:17">
      <c r="P39826" s="63"/>
      <c r="Q39826" s="63"/>
    </row>
    <row r="39827" spans="16:17">
      <c r="P39827" s="63"/>
      <c r="Q39827" s="63"/>
    </row>
    <row r="39828" spans="16:17">
      <c r="P39828" s="63"/>
      <c r="Q39828" s="63"/>
    </row>
    <row r="39829" spans="16:17">
      <c r="P39829" s="63"/>
      <c r="Q39829" s="63"/>
    </row>
    <row r="39830" spans="16:17">
      <c r="P39830" s="63"/>
      <c r="Q39830" s="63"/>
    </row>
    <row r="39831" spans="16:17">
      <c r="P39831" s="63"/>
      <c r="Q39831" s="63"/>
    </row>
    <row r="39832" spans="16:17">
      <c r="P39832" s="63"/>
      <c r="Q39832" s="63"/>
    </row>
    <row r="39833" spans="16:17">
      <c r="P39833" s="63"/>
      <c r="Q39833" s="63"/>
    </row>
    <row r="39834" spans="16:17">
      <c r="P39834" s="63"/>
      <c r="Q39834" s="63"/>
    </row>
    <row r="39835" spans="16:17">
      <c r="P39835" s="63"/>
      <c r="Q39835" s="63"/>
    </row>
    <row r="39836" spans="16:17">
      <c r="P39836" s="63"/>
      <c r="Q39836" s="63"/>
    </row>
    <row r="39837" spans="16:17">
      <c r="P39837" s="63"/>
      <c r="Q39837" s="63"/>
    </row>
    <row r="39838" spans="16:17">
      <c r="P39838" s="63"/>
      <c r="Q39838" s="63"/>
    </row>
    <row r="39839" spans="16:17">
      <c r="P39839" s="63"/>
      <c r="Q39839" s="63"/>
    </row>
    <row r="39840" spans="16:17">
      <c r="P39840" s="63"/>
      <c r="Q39840" s="63"/>
    </row>
    <row r="39841" spans="16:17">
      <c r="P39841" s="63"/>
      <c r="Q39841" s="63"/>
    </row>
    <row r="39842" spans="16:17">
      <c r="P39842" s="63"/>
      <c r="Q39842" s="63"/>
    </row>
    <row r="39843" spans="16:17">
      <c r="P39843" s="63"/>
      <c r="Q39843" s="63"/>
    </row>
    <row r="39844" spans="16:17">
      <c r="P39844" s="63"/>
      <c r="Q39844" s="63"/>
    </row>
    <row r="39845" spans="16:17">
      <c r="P39845" s="63"/>
      <c r="Q39845" s="63"/>
    </row>
    <row r="39846" spans="16:17">
      <c r="P39846" s="63"/>
      <c r="Q39846" s="63"/>
    </row>
    <row r="39847" spans="16:17">
      <c r="P39847" s="63"/>
      <c r="Q39847" s="63"/>
    </row>
    <row r="39848" spans="16:17">
      <c r="P39848" s="63"/>
      <c r="Q39848" s="63"/>
    </row>
    <row r="39849" spans="16:17">
      <c r="P39849" s="63"/>
      <c r="Q39849" s="63"/>
    </row>
    <row r="39850" spans="16:17">
      <c r="P39850" s="63"/>
      <c r="Q39850" s="63"/>
    </row>
    <row r="39851" spans="16:17">
      <c r="P39851" s="63"/>
      <c r="Q39851" s="63"/>
    </row>
    <row r="39852" spans="16:17">
      <c r="P39852" s="63"/>
      <c r="Q39852" s="63"/>
    </row>
    <row r="39853" spans="16:17">
      <c r="P39853" s="63"/>
      <c r="Q39853" s="63"/>
    </row>
    <row r="39854" spans="16:17">
      <c r="P39854" s="63"/>
      <c r="Q39854" s="63"/>
    </row>
    <row r="39855" spans="16:17">
      <c r="P39855" s="63"/>
      <c r="Q39855" s="63"/>
    </row>
    <row r="39856" spans="16:17">
      <c r="P39856" s="63"/>
      <c r="Q39856" s="63"/>
    </row>
    <row r="39857" spans="12:17">
      <c r="P39857" s="63"/>
      <c r="Q39857" s="63"/>
    </row>
    <row r="39858" spans="12:17">
      <c r="P39858" s="63"/>
      <c r="Q39858" s="63"/>
    </row>
    <row r="39859" spans="12:17">
      <c r="P39859" s="63"/>
      <c r="Q39859" s="63"/>
    </row>
    <row r="39860" spans="12:17">
      <c r="P39860" s="63"/>
      <c r="Q39860" s="63"/>
    </row>
    <row r="39861" spans="12:17">
      <c r="P39861" s="63"/>
      <c r="Q39861" s="63"/>
    </row>
    <row r="39862" spans="12:17">
      <c r="P39862" s="63"/>
      <c r="Q39862" s="63"/>
    </row>
    <row r="39863" spans="12:17">
      <c r="P39863" s="63"/>
      <c r="Q39863" s="63"/>
    </row>
    <row r="39864" spans="12:17">
      <c r="P39864" s="63"/>
      <c r="Q39864" s="63"/>
    </row>
    <row r="39865" spans="12:17">
      <c r="P39865" s="63"/>
      <c r="Q39865" s="63"/>
    </row>
    <row r="39866" spans="12:17">
      <c r="P39866" s="63"/>
      <c r="Q39866" s="63"/>
    </row>
    <row r="39867" spans="12:17">
      <c r="P39867" s="63"/>
      <c r="Q39867" s="63"/>
    </row>
    <row r="39868" spans="12:17">
      <c r="L39868" s="55"/>
      <c r="P39868" s="63"/>
      <c r="Q39868" s="63"/>
    </row>
    <row r="39869" spans="12:17">
      <c r="P39869" s="63"/>
      <c r="Q39869" s="63"/>
    </row>
    <row r="39870" spans="12:17">
      <c r="P39870" s="63"/>
      <c r="Q39870" s="63"/>
    </row>
    <row r="39871" spans="12:17">
      <c r="P39871" s="63"/>
      <c r="Q39871" s="63"/>
    </row>
    <row r="39872" spans="12:17">
      <c r="P39872" s="63"/>
      <c r="Q39872" s="63"/>
    </row>
    <row r="39873" spans="16:17">
      <c r="P39873" s="63"/>
      <c r="Q39873" s="63"/>
    </row>
    <row r="39874" spans="16:17">
      <c r="P39874" s="63"/>
      <c r="Q39874" s="63"/>
    </row>
    <row r="39875" spans="16:17">
      <c r="P39875" s="63"/>
      <c r="Q39875" s="63"/>
    </row>
    <row r="39876" spans="16:17">
      <c r="P39876" s="63"/>
      <c r="Q39876" s="63"/>
    </row>
    <row r="39877" spans="16:17">
      <c r="P39877" s="63"/>
      <c r="Q39877" s="63"/>
    </row>
    <row r="39878" spans="16:17">
      <c r="P39878" s="63"/>
      <c r="Q39878" s="63"/>
    </row>
    <row r="39879" spans="16:17">
      <c r="P39879" s="63"/>
      <c r="Q39879" s="63"/>
    </row>
    <row r="39880" spans="16:17">
      <c r="P39880" s="63"/>
      <c r="Q39880" s="63"/>
    </row>
    <row r="39881" spans="16:17">
      <c r="P39881" s="63"/>
      <c r="Q39881" s="63"/>
    </row>
    <row r="39882" spans="16:17">
      <c r="P39882" s="63"/>
      <c r="Q39882" s="63"/>
    </row>
    <row r="39883" spans="16:17">
      <c r="P39883" s="63"/>
      <c r="Q39883" s="63"/>
    </row>
    <row r="39884" spans="16:17">
      <c r="P39884" s="63"/>
      <c r="Q39884" s="63"/>
    </row>
    <row r="39885" spans="16:17">
      <c r="P39885" s="63"/>
      <c r="Q39885" s="63"/>
    </row>
    <row r="39886" spans="16:17">
      <c r="P39886" s="63"/>
      <c r="Q39886" s="63"/>
    </row>
    <row r="39887" spans="16:17">
      <c r="P39887" s="63"/>
      <c r="Q39887" s="63"/>
    </row>
    <row r="39888" spans="16:17">
      <c r="P39888" s="63"/>
      <c r="Q39888" s="63"/>
    </row>
    <row r="39889" spans="16:17">
      <c r="P39889" s="63"/>
      <c r="Q39889" s="63"/>
    </row>
    <row r="39890" spans="16:17">
      <c r="P39890" s="63"/>
      <c r="Q39890" s="63"/>
    </row>
    <row r="39891" spans="16:17">
      <c r="P39891" s="63"/>
      <c r="Q39891" s="63"/>
    </row>
    <row r="39892" spans="16:17">
      <c r="P39892" s="63"/>
      <c r="Q39892" s="63"/>
    </row>
    <row r="39893" spans="16:17">
      <c r="P39893" s="63"/>
      <c r="Q39893" s="63"/>
    </row>
    <row r="39894" spans="16:17">
      <c r="P39894" s="63"/>
      <c r="Q39894" s="63"/>
    </row>
    <row r="39895" spans="16:17">
      <c r="P39895" s="63"/>
      <c r="Q39895" s="63"/>
    </row>
    <row r="39896" spans="16:17">
      <c r="P39896" s="63"/>
      <c r="Q39896" s="63"/>
    </row>
    <row r="39897" spans="16:17">
      <c r="P39897" s="63"/>
      <c r="Q39897" s="63"/>
    </row>
    <row r="39898" spans="16:17">
      <c r="P39898" s="63"/>
      <c r="Q39898" s="63"/>
    </row>
    <row r="39899" spans="16:17">
      <c r="P39899" s="63"/>
      <c r="Q39899" s="63"/>
    </row>
    <row r="39900" spans="16:17">
      <c r="P39900" s="63"/>
      <c r="Q39900" s="63"/>
    </row>
    <row r="39901" spans="16:17">
      <c r="P39901" s="63"/>
      <c r="Q39901" s="63"/>
    </row>
    <row r="39902" spans="16:17">
      <c r="P39902" s="63"/>
      <c r="Q39902" s="63"/>
    </row>
    <row r="39903" spans="16:17">
      <c r="P39903" s="63"/>
      <c r="Q39903" s="63"/>
    </row>
    <row r="39904" spans="16:17">
      <c r="P39904" s="63"/>
      <c r="Q39904" s="63"/>
    </row>
    <row r="39905" spans="16:17">
      <c r="P39905" s="63"/>
      <c r="Q39905" s="63"/>
    </row>
    <row r="39906" spans="16:17">
      <c r="P39906" s="63"/>
      <c r="Q39906" s="63"/>
    </row>
    <row r="39907" spans="16:17">
      <c r="P39907" s="63"/>
      <c r="Q39907" s="63"/>
    </row>
    <row r="39908" spans="16:17">
      <c r="P39908" s="63"/>
      <c r="Q39908" s="63"/>
    </row>
    <row r="39909" spans="16:17">
      <c r="P39909" s="63"/>
      <c r="Q39909" s="63"/>
    </row>
    <row r="39910" spans="16:17">
      <c r="P39910" s="63"/>
      <c r="Q39910" s="63"/>
    </row>
    <row r="39911" spans="16:17">
      <c r="P39911" s="63"/>
      <c r="Q39911" s="63"/>
    </row>
    <row r="39912" spans="16:17">
      <c r="P39912" s="63"/>
      <c r="Q39912" s="63"/>
    </row>
    <row r="39913" spans="16:17">
      <c r="P39913" s="63"/>
      <c r="Q39913" s="63"/>
    </row>
    <row r="39914" spans="16:17">
      <c r="P39914" s="63"/>
      <c r="Q39914" s="63"/>
    </row>
    <row r="39915" spans="16:17">
      <c r="P39915" s="63"/>
      <c r="Q39915" s="63"/>
    </row>
    <row r="39916" spans="16:17">
      <c r="P39916" s="63"/>
      <c r="Q39916" s="63"/>
    </row>
    <row r="39917" spans="16:17">
      <c r="P39917" s="63"/>
      <c r="Q39917" s="63"/>
    </row>
    <row r="39918" spans="16:17">
      <c r="P39918" s="63"/>
      <c r="Q39918" s="63"/>
    </row>
    <row r="39919" spans="16:17">
      <c r="P39919" s="63"/>
      <c r="Q39919" s="63"/>
    </row>
    <row r="39920" spans="16:17">
      <c r="P39920" s="63"/>
      <c r="Q39920" s="63"/>
    </row>
    <row r="39921" spans="16:17">
      <c r="P39921" s="63"/>
      <c r="Q39921" s="63"/>
    </row>
    <row r="39922" spans="16:17">
      <c r="P39922" s="63"/>
      <c r="Q39922" s="63"/>
    </row>
    <row r="39923" spans="16:17">
      <c r="P39923" s="63"/>
      <c r="Q39923" s="63"/>
    </row>
    <row r="39924" spans="16:17">
      <c r="P39924" s="63"/>
      <c r="Q39924" s="63"/>
    </row>
    <row r="39925" spans="16:17">
      <c r="P39925" s="63"/>
      <c r="Q39925" s="63"/>
    </row>
    <row r="39926" spans="16:17">
      <c r="P39926" s="63"/>
      <c r="Q39926" s="63"/>
    </row>
    <row r="39927" spans="16:17">
      <c r="P39927" s="63"/>
      <c r="Q39927" s="63"/>
    </row>
    <row r="39928" spans="16:17">
      <c r="P39928" s="63"/>
      <c r="Q39928" s="63"/>
    </row>
    <row r="39929" spans="16:17">
      <c r="P39929" s="63"/>
      <c r="Q39929" s="63"/>
    </row>
    <row r="39930" spans="16:17">
      <c r="P39930" s="63"/>
      <c r="Q39930" s="63"/>
    </row>
    <row r="39931" spans="16:17">
      <c r="P39931" s="63"/>
      <c r="Q39931" s="63"/>
    </row>
    <row r="39932" spans="16:17">
      <c r="P39932" s="63"/>
      <c r="Q39932" s="63"/>
    </row>
    <row r="39933" spans="16:17">
      <c r="P39933" s="63"/>
      <c r="Q39933" s="63"/>
    </row>
    <row r="39934" spans="16:17">
      <c r="P39934" s="63"/>
      <c r="Q39934" s="63"/>
    </row>
    <row r="39935" spans="16:17">
      <c r="P39935" s="63"/>
      <c r="Q39935" s="63"/>
    </row>
    <row r="39936" spans="16:17">
      <c r="P39936" s="63"/>
      <c r="Q39936" s="63"/>
    </row>
    <row r="39937" spans="16:17">
      <c r="P39937" s="63"/>
      <c r="Q39937" s="63"/>
    </row>
    <row r="39938" spans="16:17">
      <c r="P39938" s="63"/>
      <c r="Q39938" s="63"/>
    </row>
    <row r="39939" spans="16:17">
      <c r="P39939" s="63"/>
      <c r="Q39939" s="63"/>
    </row>
    <row r="39940" spans="16:17">
      <c r="P39940" s="63"/>
      <c r="Q39940" s="63"/>
    </row>
    <row r="39941" spans="16:17">
      <c r="P39941" s="63"/>
      <c r="Q39941" s="63"/>
    </row>
    <row r="39942" spans="16:17">
      <c r="P39942" s="63"/>
      <c r="Q39942" s="63"/>
    </row>
    <row r="39943" spans="16:17">
      <c r="P39943" s="63"/>
      <c r="Q39943" s="63"/>
    </row>
    <row r="39944" spans="16:17">
      <c r="P39944" s="63"/>
      <c r="Q39944" s="63"/>
    </row>
    <row r="39945" spans="16:17">
      <c r="P39945" s="63"/>
      <c r="Q39945" s="63"/>
    </row>
    <row r="39946" spans="16:17">
      <c r="P39946" s="63"/>
      <c r="Q39946" s="63"/>
    </row>
    <row r="39947" spans="16:17">
      <c r="P39947" s="63"/>
      <c r="Q39947" s="63"/>
    </row>
    <row r="39948" spans="16:17">
      <c r="P39948" s="63"/>
      <c r="Q39948" s="63"/>
    </row>
    <row r="39949" spans="16:17">
      <c r="P39949" s="63"/>
      <c r="Q39949" s="63"/>
    </row>
    <row r="39950" spans="16:17">
      <c r="P39950" s="63"/>
      <c r="Q39950" s="63"/>
    </row>
    <row r="39951" spans="16:17">
      <c r="P39951" s="63"/>
      <c r="Q39951" s="63"/>
    </row>
    <row r="39952" spans="16:17">
      <c r="P39952" s="63"/>
      <c r="Q39952" s="63"/>
    </row>
    <row r="39953" spans="16:17">
      <c r="P39953" s="63"/>
      <c r="Q39953" s="63"/>
    </row>
    <row r="39954" spans="16:17">
      <c r="P39954" s="63"/>
      <c r="Q39954" s="63"/>
    </row>
    <row r="39955" spans="16:17">
      <c r="P39955" s="63"/>
      <c r="Q39955" s="63"/>
    </row>
    <row r="39956" spans="16:17">
      <c r="P39956" s="63"/>
      <c r="Q39956" s="63"/>
    </row>
    <row r="39957" spans="16:17">
      <c r="P39957" s="63"/>
      <c r="Q39957" s="63"/>
    </row>
    <row r="39958" spans="16:17">
      <c r="P39958" s="63"/>
      <c r="Q39958" s="63"/>
    </row>
    <row r="39959" spans="16:17">
      <c r="P39959" s="63"/>
      <c r="Q39959" s="63"/>
    </row>
    <row r="39960" spans="16:17">
      <c r="P39960" s="63"/>
      <c r="Q39960" s="63"/>
    </row>
    <row r="39961" spans="16:17">
      <c r="P39961" s="63"/>
      <c r="Q39961" s="63"/>
    </row>
    <row r="39962" spans="16:17">
      <c r="P39962" s="63"/>
      <c r="Q39962" s="63"/>
    </row>
    <row r="39963" spans="16:17">
      <c r="P39963" s="63"/>
      <c r="Q39963" s="63"/>
    </row>
    <row r="39964" spans="16:17">
      <c r="P39964" s="63"/>
      <c r="Q39964" s="63"/>
    </row>
    <row r="39965" spans="16:17">
      <c r="P39965" s="63"/>
      <c r="Q39965" s="63"/>
    </row>
    <row r="39966" spans="16:17">
      <c r="P39966" s="63"/>
      <c r="Q39966" s="63"/>
    </row>
    <row r="39967" spans="16:17">
      <c r="P39967" s="63"/>
      <c r="Q39967" s="63"/>
    </row>
    <row r="39968" spans="16:17">
      <c r="P39968" s="63"/>
      <c r="Q39968" s="63"/>
    </row>
    <row r="39969" spans="16:17">
      <c r="P39969" s="63"/>
      <c r="Q39969" s="63"/>
    </row>
    <row r="39970" spans="16:17">
      <c r="P39970" s="63"/>
      <c r="Q39970" s="63"/>
    </row>
    <row r="39971" spans="16:17">
      <c r="P39971" s="63"/>
      <c r="Q39971" s="63"/>
    </row>
    <row r="39972" spans="16:17">
      <c r="P39972" s="63"/>
      <c r="Q39972" s="63"/>
    </row>
    <row r="39973" spans="16:17">
      <c r="P39973" s="63"/>
      <c r="Q39973" s="63"/>
    </row>
    <row r="39974" spans="16:17">
      <c r="P39974" s="63"/>
      <c r="Q39974" s="63"/>
    </row>
    <row r="39975" spans="16:17">
      <c r="P39975" s="63"/>
      <c r="Q39975" s="63"/>
    </row>
    <row r="39976" spans="16:17">
      <c r="P39976" s="63"/>
      <c r="Q39976" s="63"/>
    </row>
    <row r="39977" spans="16:17">
      <c r="P39977" s="63"/>
      <c r="Q39977" s="63"/>
    </row>
    <row r="39978" spans="16:17">
      <c r="P39978" s="63"/>
      <c r="Q39978" s="63"/>
    </row>
    <row r="39979" spans="16:17">
      <c r="P39979" s="63"/>
      <c r="Q39979" s="63"/>
    </row>
    <row r="39980" spans="16:17">
      <c r="P39980" s="63"/>
      <c r="Q39980" s="63"/>
    </row>
    <row r="39981" spans="16:17">
      <c r="P39981" s="63"/>
      <c r="Q39981" s="63"/>
    </row>
    <row r="39982" spans="16:17">
      <c r="P39982" s="63"/>
      <c r="Q39982" s="63"/>
    </row>
    <row r="39983" spans="16:17">
      <c r="P39983" s="63"/>
      <c r="Q39983" s="63"/>
    </row>
    <row r="39984" spans="16:17">
      <c r="P39984" s="63"/>
      <c r="Q39984" s="63"/>
    </row>
    <row r="39985" spans="16:17">
      <c r="P39985" s="63"/>
      <c r="Q39985" s="63"/>
    </row>
    <row r="39986" spans="16:17">
      <c r="P39986" s="63"/>
      <c r="Q39986" s="63"/>
    </row>
    <row r="39987" spans="16:17">
      <c r="P39987" s="63"/>
      <c r="Q39987" s="63"/>
    </row>
    <row r="39988" spans="16:17">
      <c r="P39988" s="63"/>
      <c r="Q39988" s="63"/>
    </row>
    <row r="39989" spans="16:17">
      <c r="P39989" s="63"/>
      <c r="Q39989" s="63"/>
    </row>
    <row r="39990" spans="16:17">
      <c r="P39990" s="63"/>
      <c r="Q39990" s="63"/>
    </row>
    <row r="39991" spans="16:17">
      <c r="P39991" s="63"/>
      <c r="Q39991" s="63"/>
    </row>
    <row r="39992" spans="16:17">
      <c r="P39992" s="63"/>
      <c r="Q39992" s="63"/>
    </row>
    <row r="39993" spans="16:17">
      <c r="P39993" s="63"/>
      <c r="Q39993" s="63"/>
    </row>
    <row r="39994" spans="16:17">
      <c r="P39994" s="63"/>
      <c r="Q39994" s="63"/>
    </row>
    <row r="39995" spans="16:17">
      <c r="P39995" s="63"/>
      <c r="Q39995" s="63"/>
    </row>
    <row r="39996" spans="16:17">
      <c r="P39996" s="63"/>
      <c r="Q39996" s="63"/>
    </row>
    <row r="39997" spans="16:17">
      <c r="P39997" s="63"/>
      <c r="Q39997" s="63"/>
    </row>
    <row r="39998" spans="16:17">
      <c r="P39998" s="63"/>
      <c r="Q39998" s="63"/>
    </row>
    <row r="39999" spans="16:17">
      <c r="P39999" s="63"/>
      <c r="Q39999" s="63"/>
    </row>
    <row r="40000" spans="16:17">
      <c r="P40000" s="63"/>
      <c r="Q40000" s="63"/>
    </row>
    <row r="40001" spans="16:17">
      <c r="P40001" s="63"/>
      <c r="Q40001" s="63"/>
    </row>
    <row r="40002" spans="16:17">
      <c r="P40002" s="63"/>
      <c r="Q40002" s="63"/>
    </row>
    <row r="40003" spans="16:17">
      <c r="P40003" s="63"/>
      <c r="Q40003" s="63"/>
    </row>
    <row r="40004" spans="16:17">
      <c r="P40004" s="63"/>
      <c r="Q40004" s="63"/>
    </row>
    <row r="40005" spans="16:17">
      <c r="P40005" s="63"/>
      <c r="Q40005" s="63"/>
    </row>
    <row r="40006" spans="16:17">
      <c r="P40006" s="63"/>
      <c r="Q40006" s="63"/>
    </row>
    <row r="40007" spans="16:17">
      <c r="P40007" s="63"/>
      <c r="Q40007" s="63"/>
    </row>
    <row r="40008" spans="16:17">
      <c r="P40008" s="63"/>
      <c r="Q40008" s="63"/>
    </row>
    <row r="40009" spans="16:17">
      <c r="P40009" s="63"/>
      <c r="Q40009" s="63"/>
    </row>
    <row r="40010" spans="16:17">
      <c r="P40010" s="63"/>
      <c r="Q40010" s="63"/>
    </row>
    <row r="40011" spans="16:17">
      <c r="P40011" s="63"/>
      <c r="Q40011" s="63"/>
    </row>
    <row r="40012" spans="16:17">
      <c r="P40012" s="63"/>
      <c r="Q40012" s="63"/>
    </row>
    <row r="40013" spans="16:17">
      <c r="P40013" s="63"/>
      <c r="Q40013" s="63"/>
    </row>
    <row r="40014" spans="16:17">
      <c r="P40014" s="63"/>
      <c r="Q40014" s="63"/>
    </row>
    <row r="40015" spans="16:17">
      <c r="P40015" s="63"/>
      <c r="Q40015" s="63"/>
    </row>
    <row r="40016" spans="16:17">
      <c r="P40016" s="63"/>
      <c r="Q40016" s="63"/>
    </row>
    <row r="40017" spans="16:17">
      <c r="P40017" s="63"/>
      <c r="Q40017" s="63"/>
    </row>
    <row r="40018" spans="16:17">
      <c r="P40018" s="63"/>
      <c r="Q40018" s="63"/>
    </row>
    <row r="40019" spans="16:17">
      <c r="P40019" s="63"/>
      <c r="Q40019" s="63"/>
    </row>
    <row r="40020" spans="16:17">
      <c r="P40020" s="63"/>
      <c r="Q40020" s="63"/>
    </row>
    <row r="40021" spans="16:17">
      <c r="P40021" s="63"/>
      <c r="Q40021" s="63"/>
    </row>
    <row r="40022" spans="16:17">
      <c r="P40022" s="63"/>
      <c r="Q40022" s="63"/>
    </row>
    <row r="40023" spans="16:17">
      <c r="P40023" s="63"/>
      <c r="Q40023" s="63"/>
    </row>
    <row r="40024" spans="16:17">
      <c r="P40024" s="63"/>
      <c r="Q40024" s="63"/>
    </row>
    <row r="40025" spans="16:17">
      <c r="P40025" s="63"/>
      <c r="Q40025" s="63"/>
    </row>
    <row r="40026" spans="16:17">
      <c r="P40026" s="63"/>
      <c r="Q40026" s="63"/>
    </row>
    <row r="40027" spans="16:17">
      <c r="P40027" s="63"/>
      <c r="Q40027" s="63"/>
    </row>
    <row r="40028" spans="16:17">
      <c r="P40028" s="63"/>
      <c r="Q40028" s="63"/>
    </row>
    <row r="40029" spans="16:17">
      <c r="P40029" s="63"/>
      <c r="Q40029" s="63"/>
    </row>
    <row r="40030" spans="16:17">
      <c r="P40030" s="63"/>
      <c r="Q40030" s="63"/>
    </row>
    <row r="40031" spans="16:17">
      <c r="P40031" s="63"/>
      <c r="Q40031" s="63"/>
    </row>
    <row r="40032" spans="16:17">
      <c r="P40032" s="63"/>
      <c r="Q40032" s="63"/>
    </row>
    <row r="40033" spans="16:17">
      <c r="P40033" s="63"/>
      <c r="Q40033" s="63"/>
    </row>
    <row r="40034" spans="16:17">
      <c r="P40034" s="63"/>
      <c r="Q40034" s="63"/>
    </row>
    <row r="40035" spans="16:17">
      <c r="P40035" s="63"/>
      <c r="Q40035" s="63"/>
    </row>
    <row r="40036" spans="16:17">
      <c r="P40036" s="63"/>
      <c r="Q40036" s="63"/>
    </row>
    <row r="40037" spans="16:17">
      <c r="P40037" s="63"/>
      <c r="Q40037" s="63"/>
    </row>
    <row r="40038" spans="16:17">
      <c r="P40038" s="63"/>
      <c r="Q40038" s="63"/>
    </row>
    <row r="40039" spans="16:17">
      <c r="P40039" s="63"/>
      <c r="Q40039" s="63"/>
    </row>
    <row r="40040" spans="16:17">
      <c r="P40040" s="63"/>
      <c r="Q40040" s="63"/>
    </row>
    <row r="40041" spans="16:17">
      <c r="P40041" s="63"/>
      <c r="Q40041" s="63"/>
    </row>
    <row r="40042" spans="16:17">
      <c r="P40042" s="63"/>
      <c r="Q40042" s="63"/>
    </row>
    <row r="40043" spans="16:17">
      <c r="P40043" s="63"/>
      <c r="Q40043" s="63"/>
    </row>
    <row r="40044" spans="16:17">
      <c r="P40044" s="63"/>
      <c r="Q40044" s="63"/>
    </row>
    <row r="40045" spans="16:17">
      <c r="P40045" s="63"/>
      <c r="Q40045" s="63"/>
    </row>
    <row r="40046" spans="16:17">
      <c r="P40046" s="63"/>
      <c r="Q40046" s="63"/>
    </row>
    <row r="40047" spans="16:17">
      <c r="P40047" s="63"/>
      <c r="Q40047" s="63"/>
    </row>
    <row r="40048" spans="16:17">
      <c r="P40048" s="63"/>
      <c r="Q40048" s="63"/>
    </row>
    <row r="40049" spans="16:17">
      <c r="P40049" s="63"/>
      <c r="Q40049" s="63"/>
    </row>
    <row r="40050" spans="16:17">
      <c r="P40050" s="63"/>
      <c r="Q40050" s="63"/>
    </row>
    <row r="40051" spans="16:17">
      <c r="P40051" s="63"/>
      <c r="Q40051" s="63"/>
    </row>
    <row r="40052" spans="16:17">
      <c r="P40052" s="63"/>
      <c r="Q40052" s="63"/>
    </row>
    <row r="40053" spans="16:17">
      <c r="P40053" s="63"/>
      <c r="Q40053" s="63"/>
    </row>
    <row r="40054" spans="16:17">
      <c r="P40054" s="63"/>
      <c r="Q40054" s="63"/>
    </row>
    <row r="40055" spans="16:17">
      <c r="P40055" s="63"/>
      <c r="Q40055" s="63"/>
    </row>
    <row r="40056" spans="16:17">
      <c r="P40056" s="63"/>
      <c r="Q40056" s="63"/>
    </row>
    <row r="40057" spans="16:17">
      <c r="P40057" s="63"/>
      <c r="Q40057" s="63"/>
    </row>
    <row r="40058" spans="16:17">
      <c r="P40058" s="63"/>
      <c r="Q40058" s="63"/>
    </row>
    <row r="40059" spans="16:17">
      <c r="P40059" s="63"/>
      <c r="Q40059" s="63"/>
    </row>
    <row r="40060" spans="16:17">
      <c r="P40060" s="63"/>
      <c r="Q40060" s="63"/>
    </row>
    <row r="40061" spans="16:17">
      <c r="P40061" s="63"/>
      <c r="Q40061" s="63"/>
    </row>
    <row r="40062" spans="16:17">
      <c r="P40062" s="63"/>
      <c r="Q40062" s="63"/>
    </row>
    <row r="40063" spans="16:17">
      <c r="P40063" s="63"/>
      <c r="Q40063" s="63"/>
    </row>
    <row r="40064" spans="16:17">
      <c r="P40064" s="63"/>
      <c r="Q40064" s="63"/>
    </row>
    <row r="40065" spans="16:17">
      <c r="P40065" s="63"/>
      <c r="Q40065" s="63"/>
    </row>
    <row r="40066" spans="16:17">
      <c r="P40066" s="63"/>
      <c r="Q40066" s="63"/>
    </row>
    <row r="40067" spans="16:17">
      <c r="P40067" s="63"/>
      <c r="Q40067" s="63"/>
    </row>
    <row r="40068" spans="16:17">
      <c r="P40068" s="63"/>
      <c r="Q40068" s="63"/>
    </row>
    <row r="40069" spans="16:17">
      <c r="P40069" s="63"/>
      <c r="Q40069" s="63"/>
    </row>
    <row r="40070" spans="16:17">
      <c r="P40070" s="63"/>
      <c r="Q40070" s="63"/>
    </row>
    <row r="40071" spans="16:17">
      <c r="P40071" s="63"/>
      <c r="Q40071" s="63"/>
    </row>
    <row r="40072" spans="16:17">
      <c r="P40072" s="63"/>
      <c r="Q40072" s="63"/>
    </row>
    <row r="40073" spans="16:17">
      <c r="P40073" s="63"/>
      <c r="Q40073" s="63"/>
    </row>
    <row r="40074" spans="16:17">
      <c r="P40074" s="63"/>
      <c r="Q40074" s="63"/>
    </row>
    <row r="40075" spans="16:17">
      <c r="P40075" s="63"/>
      <c r="Q40075" s="63"/>
    </row>
    <row r="40076" spans="16:17">
      <c r="P40076" s="63"/>
      <c r="Q40076" s="63"/>
    </row>
    <row r="40077" spans="16:17">
      <c r="P40077" s="63"/>
      <c r="Q40077" s="63"/>
    </row>
    <row r="40078" spans="16:17">
      <c r="P40078" s="63"/>
      <c r="Q40078" s="63"/>
    </row>
    <row r="40079" spans="16:17">
      <c r="P40079" s="63"/>
      <c r="Q40079" s="63"/>
    </row>
    <row r="40080" spans="16:17">
      <c r="P40080" s="63"/>
      <c r="Q40080" s="63"/>
    </row>
    <row r="40081" spans="16:17">
      <c r="P40081" s="63"/>
      <c r="Q40081" s="63"/>
    </row>
    <row r="40082" spans="16:17">
      <c r="P40082" s="63"/>
      <c r="Q40082" s="63"/>
    </row>
    <row r="40083" spans="16:17">
      <c r="P40083" s="63"/>
      <c r="Q40083" s="63"/>
    </row>
    <row r="40084" spans="16:17">
      <c r="P40084" s="63"/>
      <c r="Q40084" s="63"/>
    </row>
    <row r="40085" spans="16:17">
      <c r="P40085" s="63"/>
      <c r="Q40085" s="63"/>
    </row>
    <row r="40086" spans="16:17">
      <c r="P40086" s="63"/>
      <c r="Q40086" s="63"/>
    </row>
    <row r="40087" spans="16:17">
      <c r="P40087" s="63"/>
      <c r="Q40087" s="63"/>
    </row>
    <row r="40088" spans="16:17">
      <c r="P40088" s="63"/>
      <c r="Q40088" s="63"/>
    </row>
    <row r="40089" spans="16:17">
      <c r="P40089" s="63"/>
      <c r="Q40089" s="63"/>
    </row>
    <row r="40090" spans="16:17">
      <c r="P40090" s="63"/>
      <c r="Q40090" s="63"/>
    </row>
    <row r="40091" spans="16:17">
      <c r="P40091" s="63"/>
      <c r="Q40091" s="63"/>
    </row>
    <row r="40092" spans="16:17">
      <c r="P40092" s="63"/>
      <c r="Q40092" s="63"/>
    </row>
    <row r="40093" spans="16:17">
      <c r="P40093" s="63"/>
      <c r="Q40093" s="63"/>
    </row>
    <row r="40094" spans="16:17">
      <c r="P40094" s="63"/>
      <c r="Q40094" s="63"/>
    </row>
    <row r="40095" spans="16:17">
      <c r="P40095" s="63"/>
      <c r="Q40095" s="63"/>
    </row>
    <row r="40096" spans="16:17">
      <c r="P40096" s="63"/>
      <c r="Q40096" s="63"/>
    </row>
    <row r="40097" spans="16:17">
      <c r="P40097" s="63"/>
      <c r="Q40097" s="63"/>
    </row>
    <row r="40098" spans="16:17">
      <c r="P40098" s="63"/>
      <c r="Q40098" s="63"/>
    </row>
    <row r="40099" spans="16:17">
      <c r="P40099" s="63"/>
      <c r="Q40099" s="63"/>
    </row>
    <row r="40100" spans="16:17">
      <c r="P40100" s="63"/>
      <c r="Q40100" s="63"/>
    </row>
    <row r="40101" spans="16:17">
      <c r="P40101" s="63"/>
      <c r="Q40101" s="63"/>
    </row>
    <row r="40102" spans="16:17">
      <c r="P40102" s="63"/>
      <c r="Q40102" s="63"/>
    </row>
    <row r="40103" spans="16:17">
      <c r="P40103" s="63"/>
      <c r="Q40103" s="63"/>
    </row>
    <row r="40104" spans="16:17">
      <c r="P40104" s="63"/>
      <c r="Q40104" s="63"/>
    </row>
    <row r="40105" spans="16:17">
      <c r="P40105" s="63"/>
      <c r="Q40105" s="63"/>
    </row>
    <row r="40106" spans="16:17">
      <c r="P40106" s="63"/>
      <c r="Q40106" s="63"/>
    </row>
    <row r="40107" spans="16:17">
      <c r="P40107" s="63"/>
      <c r="Q40107" s="63"/>
    </row>
    <row r="40108" spans="16:17">
      <c r="P40108" s="63"/>
      <c r="Q40108" s="63"/>
    </row>
    <row r="40109" spans="16:17">
      <c r="P40109" s="63"/>
      <c r="Q40109" s="63"/>
    </row>
    <row r="40110" spans="16:17">
      <c r="P40110" s="63"/>
      <c r="Q40110" s="63"/>
    </row>
    <row r="40111" spans="16:17">
      <c r="P40111" s="63"/>
      <c r="Q40111" s="63"/>
    </row>
    <row r="40112" spans="16:17">
      <c r="P40112" s="63"/>
      <c r="Q40112" s="63"/>
    </row>
    <row r="40113" spans="16:17">
      <c r="P40113" s="63"/>
      <c r="Q40113" s="63"/>
    </row>
    <row r="40114" spans="16:17">
      <c r="P40114" s="63"/>
      <c r="Q40114" s="63"/>
    </row>
    <row r="40115" spans="16:17">
      <c r="P40115" s="63"/>
      <c r="Q40115" s="63"/>
    </row>
    <row r="40116" spans="16:17">
      <c r="P40116" s="63"/>
      <c r="Q40116" s="63"/>
    </row>
    <row r="40117" spans="16:17">
      <c r="P40117" s="63"/>
      <c r="Q40117" s="63"/>
    </row>
    <row r="40118" spans="16:17">
      <c r="P40118" s="63"/>
      <c r="Q40118" s="63"/>
    </row>
    <row r="40119" spans="16:17">
      <c r="P40119" s="63"/>
      <c r="Q40119" s="63"/>
    </row>
    <row r="40120" spans="16:17">
      <c r="P40120" s="63"/>
      <c r="Q40120" s="63"/>
    </row>
    <row r="40121" spans="16:17">
      <c r="P40121" s="63"/>
      <c r="Q40121" s="63"/>
    </row>
    <row r="40122" spans="16:17">
      <c r="P40122" s="63"/>
      <c r="Q40122" s="63"/>
    </row>
    <row r="40123" spans="16:17">
      <c r="P40123" s="63"/>
      <c r="Q40123" s="63"/>
    </row>
    <row r="40124" spans="16:17">
      <c r="P40124" s="63"/>
      <c r="Q40124" s="63"/>
    </row>
    <row r="40125" spans="16:17">
      <c r="P40125" s="63"/>
      <c r="Q40125" s="63"/>
    </row>
    <row r="40126" spans="16:17">
      <c r="P40126" s="63"/>
      <c r="Q40126" s="63"/>
    </row>
    <row r="40127" spans="16:17">
      <c r="P40127" s="63"/>
      <c r="Q40127" s="63"/>
    </row>
    <row r="40128" spans="16:17">
      <c r="P40128" s="63"/>
      <c r="Q40128" s="63"/>
    </row>
    <row r="40129" spans="16:17">
      <c r="P40129" s="63"/>
      <c r="Q40129" s="63"/>
    </row>
    <row r="40130" spans="16:17">
      <c r="P40130" s="63"/>
      <c r="Q40130" s="63"/>
    </row>
    <row r="40131" spans="16:17">
      <c r="P40131" s="63"/>
      <c r="Q40131" s="63"/>
    </row>
    <row r="40132" spans="16:17">
      <c r="P40132" s="63"/>
      <c r="Q40132" s="63"/>
    </row>
    <row r="40133" spans="16:17">
      <c r="P40133" s="63"/>
      <c r="Q40133" s="63"/>
    </row>
    <row r="40134" spans="16:17">
      <c r="P40134" s="63"/>
      <c r="Q40134" s="63"/>
    </row>
    <row r="40135" spans="16:17">
      <c r="P40135" s="63"/>
      <c r="Q40135" s="63"/>
    </row>
    <row r="40136" spans="16:17">
      <c r="P40136" s="63"/>
      <c r="Q40136" s="63"/>
    </row>
    <row r="40137" spans="16:17">
      <c r="P40137" s="63"/>
      <c r="Q40137" s="63"/>
    </row>
    <row r="40138" spans="16:17">
      <c r="P40138" s="63"/>
      <c r="Q40138" s="63"/>
    </row>
    <row r="40139" spans="16:17">
      <c r="P40139" s="63"/>
      <c r="Q40139" s="63"/>
    </row>
    <row r="40140" spans="16:17">
      <c r="P40140" s="63"/>
      <c r="Q40140" s="63"/>
    </row>
    <row r="40141" spans="16:17">
      <c r="P40141" s="63"/>
      <c r="Q40141" s="63"/>
    </row>
    <row r="40142" spans="16:17">
      <c r="P40142" s="63"/>
      <c r="Q40142" s="63"/>
    </row>
    <row r="40143" spans="16:17">
      <c r="P40143" s="63"/>
      <c r="Q40143" s="63"/>
    </row>
    <row r="40144" spans="16:17">
      <c r="P40144" s="63"/>
      <c r="Q40144" s="63"/>
    </row>
    <row r="40145" spans="16:17">
      <c r="P40145" s="63"/>
      <c r="Q40145" s="63"/>
    </row>
    <row r="40146" spans="16:17">
      <c r="P40146" s="63"/>
      <c r="Q40146" s="63"/>
    </row>
    <row r="40147" spans="16:17">
      <c r="P40147" s="63"/>
      <c r="Q40147" s="63"/>
    </row>
    <row r="40148" spans="16:17">
      <c r="P40148" s="63"/>
      <c r="Q40148" s="63"/>
    </row>
    <row r="40149" spans="16:17">
      <c r="P40149" s="63"/>
      <c r="Q40149" s="63"/>
    </row>
    <row r="40150" spans="16:17">
      <c r="P40150" s="63"/>
      <c r="Q40150" s="63"/>
    </row>
    <row r="40151" spans="16:17">
      <c r="P40151" s="63"/>
      <c r="Q40151" s="63"/>
    </row>
    <row r="40152" spans="16:17">
      <c r="P40152" s="63"/>
      <c r="Q40152" s="63"/>
    </row>
    <row r="40153" spans="16:17">
      <c r="P40153" s="63"/>
      <c r="Q40153" s="63"/>
    </row>
    <row r="40154" spans="16:17">
      <c r="P40154" s="63"/>
      <c r="Q40154" s="63"/>
    </row>
    <row r="40155" spans="16:17">
      <c r="P40155" s="63"/>
      <c r="Q40155" s="63"/>
    </row>
    <row r="40156" spans="16:17">
      <c r="P40156" s="63"/>
      <c r="Q40156" s="63"/>
    </row>
    <row r="40157" spans="16:17">
      <c r="P40157" s="63"/>
      <c r="Q40157" s="63"/>
    </row>
    <row r="40158" spans="16:17">
      <c r="P40158" s="63"/>
      <c r="Q40158" s="63"/>
    </row>
    <row r="40159" spans="16:17">
      <c r="P40159" s="63"/>
      <c r="Q40159" s="63"/>
    </row>
    <row r="40160" spans="16:17">
      <c r="P40160" s="63"/>
      <c r="Q40160" s="63"/>
    </row>
    <row r="40161" spans="16:17">
      <c r="P40161" s="63"/>
      <c r="Q40161" s="63"/>
    </row>
    <row r="40162" spans="16:17">
      <c r="P40162" s="63"/>
      <c r="Q40162" s="63"/>
    </row>
    <row r="40163" spans="16:17">
      <c r="P40163" s="63"/>
      <c r="Q40163" s="63"/>
    </row>
    <row r="40164" spans="16:17">
      <c r="P40164" s="63"/>
      <c r="Q40164" s="63"/>
    </row>
    <row r="40165" spans="16:17">
      <c r="P40165" s="63"/>
      <c r="Q40165" s="63"/>
    </row>
    <row r="40166" spans="16:17">
      <c r="P40166" s="63"/>
      <c r="Q40166" s="63"/>
    </row>
    <row r="40167" spans="16:17">
      <c r="P40167" s="63"/>
      <c r="Q40167" s="63"/>
    </row>
    <row r="40168" spans="16:17">
      <c r="P40168" s="63"/>
      <c r="Q40168" s="63"/>
    </row>
    <row r="40169" spans="16:17">
      <c r="P40169" s="63"/>
      <c r="Q40169" s="63"/>
    </row>
    <row r="40170" spans="16:17">
      <c r="P40170" s="63"/>
      <c r="Q40170" s="63"/>
    </row>
    <row r="40171" spans="16:17">
      <c r="P40171" s="63"/>
      <c r="Q40171" s="63"/>
    </row>
    <row r="40172" spans="16:17">
      <c r="P40172" s="63"/>
      <c r="Q40172" s="63"/>
    </row>
    <row r="40173" spans="16:17">
      <c r="P40173" s="63"/>
      <c r="Q40173" s="63"/>
    </row>
    <row r="40174" spans="16:17">
      <c r="P40174" s="63"/>
      <c r="Q40174" s="63"/>
    </row>
    <row r="40175" spans="16:17">
      <c r="P40175" s="63"/>
      <c r="Q40175" s="63"/>
    </row>
    <row r="40176" spans="16:17">
      <c r="P40176" s="63"/>
      <c r="Q40176" s="63"/>
    </row>
    <row r="40177" spans="16:17">
      <c r="P40177" s="63"/>
      <c r="Q40177" s="63"/>
    </row>
    <row r="40178" spans="16:17">
      <c r="P40178" s="63"/>
      <c r="Q40178" s="63"/>
    </row>
    <row r="40179" spans="16:17">
      <c r="P40179" s="63"/>
      <c r="Q40179" s="63"/>
    </row>
    <row r="40180" spans="16:17">
      <c r="P40180" s="63"/>
      <c r="Q40180" s="63"/>
    </row>
    <row r="40181" spans="16:17">
      <c r="P40181" s="63"/>
      <c r="Q40181" s="63"/>
    </row>
    <row r="40182" spans="16:17">
      <c r="P40182" s="63"/>
      <c r="Q40182" s="63"/>
    </row>
    <row r="40183" spans="16:17">
      <c r="P40183" s="63"/>
      <c r="Q40183" s="63"/>
    </row>
    <row r="40184" spans="16:17">
      <c r="P40184" s="63"/>
      <c r="Q40184" s="63"/>
    </row>
    <row r="40185" spans="16:17">
      <c r="P40185" s="63"/>
      <c r="Q40185" s="63"/>
    </row>
    <row r="40186" spans="16:17">
      <c r="P40186" s="63"/>
      <c r="Q40186" s="63"/>
    </row>
    <row r="40187" spans="16:17">
      <c r="P40187" s="63"/>
      <c r="Q40187" s="63"/>
    </row>
    <row r="40188" spans="16:17">
      <c r="P40188" s="63"/>
      <c r="Q40188" s="63"/>
    </row>
    <row r="40189" spans="16:17">
      <c r="P40189" s="63"/>
      <c r="Q40189" s="63"/>
    </row>
    <row r="40190" spans="16:17">
      <c r="P40190" s="63"/>
      <c r="Q40190" s="63"/>
    </row>
    <row r="40191" spans="16:17">
      <c r="P40191" s="63"/>
      <c r="Q40191" s="63"/>
    </row>
    <row r="40192" spans="16:17">
      <c r="P40192" s="63"/>
      <c r="Q40192" s="63"/>
    </row>
    <row r="40193" spans="16:17">
      <c r="P40193" s="63"/>
      <c r="Q40193" s="63"/>
    </row>
    <row r="40194" spans="16:17">
      <c r="P40194" s="63"/>
      <c r="Q40194" s="63"/>
    </row>
    <row r="40195" spans="16:17">
      <c r="P40195" s="63"/>
      <c r="Q40195" s="63"/>
    </row>
    <row r="40196" spans="16:17">
      <c r="P40196" s="63"/>
      <c r="Q40196" s="63"/>
    </row>
    <row r="40197" spans="16:17">
      <c r="P40197" s="63"/>
      <c r="Q40197" s="63"/>
    </row>
    <row r="40198" spans="16:17">
      <c r="P40198" s="63"/>
      <c r="Q40198" s="63"/>
    </row>
    <row r="40199" spans="16:17">
      <c r="P40199" s="63"/>
      <c r="Q40199" s="63"/>
    </row>
    <row r="40200" spans="16:17">
      <c r="P40200" s="63"/>
      <c r="Q40200" s="63"/>
    </row>
    <row r="40201" spans="16:17">
      <c r="P40201" s="63"/>
      <c r="Q40201" s="63"/>
    </row>
    <row r="40202" spans="16:17">
      <c r="P40202" s="63"/>
      <c r="Q40202" s="63"/>
    </row>
    <row r="40203" spans="16:17">
      <c r="P40203" s="63"/>
      <c r="Q40203" s="63"/>
    </row>
    <row r="40204" spans="16:17">
      <c r="P40204" s="63"/>
      <c r="Q40204" s="63"/>
    </row>
    <row r="40205" spans="16:17">
      <c r="P40205" s="63"/>
      <c r="Q40205" s="63"/>
    </row>
    <row r="40206" spans="16:17">
      <c r="P40206" s="63"/>
      <c r="Q40206" s="63"/>
    </row>
    <row r="40207" spans="16:17">
      <c r="P40207" s="63"/>
      <c r="Q40207" s="63"/>
    </row>
    <row r="40208" spans="16:17">
      <c r="P40208" s="63"/>
      <c r="Q40208" s="63"/>
    </row>
    <row r="40209" spans="16:17">
      <c r="P40209" s="63"/>
      <c r="Q40209" s="63"/>
    </row>
    <row r="40210" spans="16:17">
      <c r="P40210" s="63"/>
      <c r="Q40210" s="63"/>
    </row>
    <row r="40211" spans="16:17">
      <c r="P40211" s="63"/>
      <c r="Q40211" s="63"/>
    </row>
    <row r="40212" spans="16:17">
      <c r="P40212" s="63"/>
      <c r="Q40212" s="63"/>
    </row>
    <row r="40213" spans="16:17">
      <c r="P40213" s="63"/>
      <c r="Q40213" s="63"/>
    </row>
    <row r="40214" spans="16:17">
      <c r="P40214" s="63"/>
      <c r="Q40214" s="63"/>
    </row>
    <row r="40215" spans="16:17">
      <c r="P40215" s="63"/>
      <c r="Q40215" s="63"/>
    </row>
    <row r="40216" spans="16:17">
      <c r="P40216" s="63"/>
      <c r="Q40216" s="63"/>
    </row>
    <row r="40217" spans="16:17">
      <c r="P40217" s="63"/>
      <c r="Q40217" s="63"/>
    </row>
    <row r="40218" spans="16:17">
      <c r="P40218" s="63"/>
      <c r="Q40218" s="63"/>
    </row>
    <row r="40219" spans="16:17">
      <c r="P40219" s="63"/>
      <c r="Q40219" s="63"/>
    </row>
    <row r="40220" spans="16:17">
      <c r="P40220" s="63"/>
      <c r="Q40220" s="63"/>
    </row>
    <row r="40221" spans="16:17">
      <c r="P40221" s="63"/>
      <c r="Q40221" s="63"/>
    </row>
    <row r="40222" spans="16:17">
      <c r="P40222" s="63"/>
      <c r="Q40222" s="63"/>
    </row>
    <row r="40223" spans="16:17">
      <c r="P40223" s="63"/>
      <c r="Q40223" s="63"/>
    </row>
    <row r="40224" spans="16:17">
      <c r="P40224" s="63"/>
      <c r="Q40224" s="63"/>
    </row>
    <row r="40225" spans="16:17">
      <c r="P40225" s="63"/>
      <c r="Q40225" s="63"/>
    </row>
    <row r="40226" spans="16:17">
      <c r="P40226" s="63"/>
      <c r="Q40226" s="63"/>
    </row>
    <row r="40227" spans="16:17">
      <c r="P40227" s="63"/>
      <c r="Q40227" s="63"/>
    </row>
    <row r="40228" spans="16:17">
      <c r="P40228" s="63"/>
      <c r="Q40228" s="63"/>
    </row>
    <row r="40229" spans="16:17">
      <c r="P40229" s="63"/>
      <c r="Q40229" s="63"/>
    </row>
    <row r="40230" spans="16:17">
      <c r="P40230" s="63"/>
      <c r="Q40230" s="63"/>
    </row>
    <row r="40231" spans="16:17">
      <c r="P40231" s="63"/>
      <c r="Q40231" s="63"/>
    </row>
    <row r="40232" spans="16:17">
      <c r="P40232" s="63"/>
      <c r="Q40232" s="63"/>
    </row>
    <row r="40233" spans="16:17">
      <c r="P40233" s="63"/>
      <c r="Q40233" s="63"/>
    </row>
    <row r="40234" spans="16:17">
      <c r="P40234" s="63"/>
      <c r="Q40234" s="63"/>
    </row>
    <row r="40235" spans="16:17">
      <c r="P40235" s="63"/>
      <c r="Q40235" s="63"/>
    </row>
    <row r="40236" spans="16:17">
      <c r="P40236" s="63"/>
      <c r="Q40236" s="63"/>
    </row>
    <row r="40237" spans="16:17">
      <c r="P40237" s="63"/>
      <c r="Q40237" s="63"/>
    </row>
    <row r="40238" spans="16:17">
      <c r="P40238" s="63"/>
      <c r="Q40238" s="63"/>
    </row>
    <row r="40239" spans="16:17">
      <c r="P40239" s="63"/>
      <c r="Q40239" s="63"/>
    </row>
    <row r="40240" spans="16:17">
      <c r="P40240" s="63"/>
      <c r="Q40240" s="63"/>
    </row>
    <row r="40241" spans="12:17">
      <c r="P40241" s="63"/>
      <c r="Q40241" s="63"/>
    </row>
    <row r="40242" spans="12:17">
      <c r="P40242" s="63"/>
      <c r="Q40242" s="63"/>
    </row>
    <row r="40243" spans="12:17">
      <c r="P40243" s="63"/>
      <c r="Q40243" s="63"/>
    </row>
    <row r="40244" spans="12:17">
      <c r="P40244" s="63"/>
      <c r="Q40244" s="63"/>
    </row>
    <row r="40245" spans="12:17">
      <c r="P40245" s="63"/>
      <c r="Q40245" s="63"/>
    </row>
    <row r="40246" spans="12:17">
      <c r="P40246" s="63"/>
      <c r="Q40246" s="63"/>
    </row>
    <row r="40247" spans="12:17">
      <c r="P40247" s="63"/>
      <c r="Q40247" s="63"/>
    </row>
    <row r="40248" spans="12:17">
      <c r="L40248" s="55"/>
      <c r="P40248" s="63"/>
      <c r="Q40248" s="63"/>
    </row>
    <row r="40249" spans="12:17">
      <c r="P40249" s="63"/>
      <c r="Q40249" s="63"/>
    </row>
    <row r="40250" spans="12:17">
      <c r="P40250" s="63"/>
      <c r="Q40250" s="63"/>
    </row>
    <row r="40251" spans="12:17">
      <c r="P40251" s="63"/>
      <c r="Q40251" s="63"/>
    </row>
    <row r="40252" spans="12:17">
      <c r="P40252" s="63"/>
      <c r="Q40252" s="63"/>
    </row>
    <row r="40253" spans="12:17">
      <c r="P40253" s="63"/>
      <c r="Q40253" s="63"/>
    </row>
    <row r="40254" spans="12:17">
      <c r="P40254" s="63"/>
      <c r="Q40254" s="63"/>
    </row>
    <row r="40255" spans="12:17">
      <c r="P40255" s="63"/>
      <c r="Q40255" s="63"/>
    </row>
    <row r="40256" spans="12:17">
      <c r="P40256" s="63"/>
      <c r="Q40256" s="63"/>
    </row>
    <row r="40257" spans="16:17">
      <c r="P40257" s="63"/>
      <c r="Q40257" s="63"/>
    </row>
    <row r="40258" spans="16:17">
      <c r="P40258" s="63"/>
      <c r="Q40258" s="63"/>
    </row>
    <row r="40259" spans="16:17">
      <c r="P40259" s="63"/>
      <c r="Q40259" s="63"/>
    </row>
    <row r="40260" spans="16:17">
      <c r="P40260" s="63"/>
      <c r="Q40260" s="63"/>
    </row>
    <row r="40261" spans="16:17">
      <c r="P40261" s="63"/>
      <c r="Q40261" s="63"/>
    </row>
    <row r="40262" spans="16:17">
      <c r="P40262" s="63"/>
      <c r="Q40262" s="63"/>
    </row>
    <row r="40263" spans="16:17">
      <c r="P40263" s="63"/>
      <c r="Q40263" s="63"/>
    </row>
    <row r="40264" spans="16:17">
      <c r="P40264" s="63"/>
      <c r="Q40264" s="63"/>
    </row>
    <row r="40265" spans="16:17">
      <c r="P40265" s="63"/>
      <c r="Q40265" s="63"/>
    </row>
    <row r="40266" spans="16:17">
      <c r="P40266" s="63"/>
      <c r="Q40266" s="63"/>
    </row>
    <row r="40267" spans="16:17">
      <c r="P40267" s="63"/>
      <c r="Q40267" s="63"/>
    </row>
    <row r="40268" spans="16:17">
      <c r="P40268" s="63"/>
      <c r="Q40268" s="63"/>
    </row>
    <row r="40269" spans="16:17">
      <c r="P40269" s="63"/>
      <c r="Q40269" s="63"/>
    </row>
    <row r="40270" spans="16:17">
      <c r="P40270" s="63"/>
      <c r="Q40270" s="63"/>
    </row>
    <row r="40271" spans="16:17">
      <c r="P40271" s="63"/>
      <c r="Q40271" s="63"/>
    </row>
    <row r="40272" spans="16:17">
      <c r="P40272" s="63"/>
      <c r="Q40272" s="63"/>
    </row>
    <row r="40273" spans="16:17">
      <c r="P40273" s="63"/>
      <c r="Q40273" s="63"/>
    </row>
    <row r="40274" spans="16:17">
      <c r="P40274" s="63"/>
      <c r="Q40274" s="63"/>
    </row>
    <row r="40275" spans="16:17">
      <c r="P40275" s="63"/>
      <c r="Q40275" s="63"/>
    </row>
    <row r="40276" spans="16:17">
      <c r="P40276" s="63"/>
      <c r="Q40276" s="63"/>
    </row>
    <row r="40277" spans="16:17">
      <c r="P40277" s="63"/>
      <c r="Q40277" s="63"/>
    </row>
    <row r="40278" spans="16:17">
      <c r="P40278" s="63"/>
      <c r="Q40278" s="63"/>
    </row>
    <row r="40279" spans="16:17">
      <c r="P40279" s="63"/>
      <c r="Q40279" s="63"/>
    </row>
    <row r="40280" spans="16:17">
      <c r="P40280" s="63"/>
      <c r="Q40280" s="63"/>
    </row>
    <row r="40281" spans="16:17">
      <c r="P40281" s="63"/>
      <c r="Q40281" s="63"/>
    </row>
    <row r="40282" spans="16:17">
      <c r="P40282" s="63"/>
      <c r="Q40282" s="63"/>
    </row>
    <row r="40283" spans="16:17">
      <c r="P40283" s="63"/>
      <c r="Q40283" s="63"/>
    </row>
    <row r="40284" spans="16:17">
      <c r="P40284" s="63"/>
      <c r="Q40284" s="63"/>
    </row>
    <row r="40285" spans="16:17">
      <c r="P40285" s="63"/>
      <c r="Q40285" s="63"/>
    </row>
    <row r="40286" spans="16:17">
      <c r="P40286" s="63"/>
      <c r="Q40286" s="63"/>
    </row>
    <row r="40287" spans="16:17">
      <c r="P40287" s="63"/>
      <c r="Q40287" s="63"/>
    </row>
    <row r="40288" spans="16:17">
      <c r="P40288" s="63"/>
      <c r="Q40288" s="63"/>
    </row>
    <row r="40289" spans="16:17">
      <c r="P40289" s="63"/>
      <c r="Q40289" s="63"/>
    </row>
    <row r="40290" spans="16:17">
      <c r="P40290" s="63"/>
      <c r="Q40290" s="63"/>
    </row>
    <row r="40291" spans="16:17">
      <c r="P40291" s="63"/>
      <c r="Q40291" s="63"/>
    </row>
    <row r="40292" spans="16:17">
      <c r="P40292" s="63"/>
      <c r="Q40292" s="63"/>
    </row>
    <row r="40293" spans="16:17">
      <c r="P40293" s="63"/>
      <c r="Q40293" s="63"/>
    </row>
    <row r="40294" spans="16:17">
      <c r="P40294" s="63"/>
      <c r="Q40294" s="63"/>
    </row>
    <row r="40295" spans="16:17">
      <c r="P40295" s="63"/>
      <c r="Q40295" s="63"/>
    </row>
    <row r="40296" spans="16:17">
      <c r="P40296" s="63"/>
      <c r="Q40296" s="63"/>
    </row>
    <row r="40297" spans="16:17">
      <c r="P40297" s="63"/>
      <c r="Q40297" s="63"/>
    </row>
    <row r="40298" spans="16:17">
      <c r="P40298" s="63"/>
      <c r="Q40298" s="63"/>
    </row>
    <row r="40299" spans="16:17">
      <c r="P40299" s="63"/>
      <c r="Q40299" s="63"/>
    </row>
    <row r="40300" spans="16:17">
      <c r="P40300" s="63"/>
      <c r="Q40300" s="63"/>
    </row>
    <row r="40301" spans="16:17">
      <c r="P40301" s="63"/>
      <c r="Q40301" s="63"/>
    </row>
    <row r="40302" spans="16:17">
      <c r="P40302" s="63"/>
      <c r="Q40302" s="63"/>
    </row>
    <row r="40303" spans="16:17">
      <c r="P40303" s="63"/>
      <c r="Q40303" s="63"/>
    </row>
    <row r="40304" spans="16:17">
      <c r="P40304" s="63"/>
      <c r="Q40304" s="63"/>
    </row>
    <row r="40305" spans="16:17">
      <c r="P40305" s="63"/>
      <c r="Q40305" s="63"/>
    </row>
    <row r="40306" spans="16:17">
      <c r="P40306" s="63"/>
      <c r="Q40306" s="63"/>
    </row>
    <row r="40307" spans="16:17">
      <c r="P40307" s="63"/>
      <c r="Q40307" s="63"/>
    </row>
    <row r="40308" spans="16:17">
      <c r="P40308" s="63"/>
      <c r="Q40308" s="63"/>
    </row>
    <row r="40309" spans="16:17">
      <c r="P40309" s="63"/>
      <c r="Q40309" s="63"/>
    </row>
    <row r="40310" spans="16:17">
      <c r="P40310" s="63"/>
      <c r="Q40310" s="63"/>
    </row>
    <row r="40311" spans="16:17">
      <c r="P40311" s="63"/>
      <c r="Q40311" s="63"/>
    </row>
    <row r="40312" spans="16:17">
      <c r="P40312" s="63"/>
      <c r="Q40312" s="63"/>
    </row>
    <row r="40313" spans="16:17">
      <c r="P40313" s="63"/>
      <c r="Q40313" s="63"/>
    </row>
    <row r="40314" spans="16:17">
      <c r="P40314" s="63"/>
      <c r="Q40314" s="63"/>
    </row>
    <row r="40315" spans="16:17">
      <c r="P40315" s="63"/>
      <c r="Q40315" s="63"/>
    </row>
    <row r="40316" spans="16:17">
      <c r="P40316" s="63"/>
      <c r="Q40316" s="63"/>
    </row>
    <row r="40317" spans="16:17">
      <c r="P40317" s="63"/>
      <c r="Q40317" s="63"/>
    </row>
    <row r="40318" spans="16:17">
      <c r="P40318" s="63"/>
      <c r="Q40318" s="63"/>
    </row>
    <row r="40319" spans="16:17">
      <c r="P40319" s="63"/>
      <c r="Q40319" s="63"/>
    </row>
    <row r="40320" spans="16:17">
      <c r="P40320" s="63"/>
      <c r="Q40320" s="63"/>
    </row>
    <row r="40321" spans="16:17">
      <c r="P40321" s="63"/>
      <c r="Q40321" s="63"/>
    </row>
    <row r="40322" spans="16:17">
      <c r="P40322" s="63"/>
      <c r="Q40322" s="63"/>
    </row>
    <row r="40323" spans="16:17">
      <c r="P40323" s="63"/>
      <c r="Q40323" s="63"/>
    </row>
    <row r="40324" spans="16:17">
      <c r="P40324" s="63"/>
      <c r="Q40324" s="63"/>
    </row>
    <row r="40325" spans="16:17">
      <c r="P40325" s="63"/>
      <c r="Q40325" s="63"/>
    </row>
    <row r="40326" spans="16:17">
      <c r="P40326" s="63"/>
      <c r="Q40326" s="63"/>
    </row>
    <row r="40327" spans="16:17">
      <c r="P40327" s="63"/>
      <c r="Q40327" s="63"/>
    </row>
    <row r="40328" spans="16:17">
      <c r="P40328" s="63"/>
      <c r="Q40328" s="63"/>
    </row>
    <row r="40329" spans="16:17">
      <c r="P40329" s="63"/>
      <c r="Q40329" s="63"/>
    </row>
    <row r="40330" spans="16:17">
      <c r="P40330" s="63"/>
      <c r="Q40330" s="63"/>
    </row>
    <row r="40331" spans="16:17">
      <c r="P40331" s="63"/>
      <c r="Q40331" s="63"/>
    </row>
    <row r="40332" spans="16:17">
      <c r="P40332" s="63"/>
      <c r="Q40332" s="63"/>
    </row>
    <row r="40333" spans="16:17">
      <c r="P40333" s="63"/>
      <c r="Q40333" s="63"/>
    </row>
    <row r="40334" spans="16:17">
      <c r="P40334" s="63"/>
      <c r="Q40334" s="63"/>
    </row>
    <row r="40335" spans="16:17">
      <c r="P40335" s="63"/>
      <c r="Q40335" s="63"/>
    </row>
    <row r="40336" spans="16:17">
      <c r="P40336" s="63"/>
      <c r="Q40336" s="63"/>
    </row>
    <row r="40337" spans="16:17">
      <c r="P40337" s="63"/>
      <c r="Q40337" s="63"/>
    </row>
    <row r="40338" spans="16:17">
      <c r="P40338" s="63"/>
      <c r="Q40338" s="63"/>
    </row>
    <row r="40339" spans="16:17">
      <c r="P40339" s="63"/>
      <c r="Q40339" s="63"/>
    </row>
    <row r="40340" spans="16:17">
      <c r="P40340" s="63"/>
      <c r="Q40340" s="63"/>
    </row>
    <row r="40341" spans="16:17">
      <c r="P40341" s="63"/>
      <c r="Q40341" s="63"/>
    </row>
    <row r="40342" spans="16:17">
      <c r="P40342" s="63"/>
      <c r="Q40342" s="63"/>
    </row>
    <row r="40343" spans="16:17">
      <c r="P40343" s="63"/>
      <c r="Q40343" s="63"/>
    </row>
    <row r="40344" spans="16:17">
      <c r="P40344" s="63"/>
      <c r="Q40344" s="63"/>
    </row>
    <row r="40345" spans="16:17">
      <c r="P40345" s="63"/>
      <c r="Q40345" s="63"/>
    </row>
    <row r="40346" spans="16:17">
      <c r="P40346" s="63"/>
      <c r="Q40346" s="63"/>
    </row>
    <row r="40347" spans="16:17">
      <c r="P40347" s="63"/>
      <c r="Q40347" s="63"/>
    </row>
    <row r="40348" spans="16:17">
      <c r="P40348" s="63"/>
      <c r="Q40348" s="63"/>
    </row>
    <row r="40349" spans="16:17">
      <c r="P40349" s="63"/>
      <c r="Q40349" s="63"/>
    </row>
    <row r="40350" spans="16:17">
      <c r="P40350" s="63"/>
      <c r="Q40350" s="63"/>
    </row>
    <row r="40351" spans="16:17">
      <c r="P40351" s="63"/>
      <c r="Q40351" s="63"/>
    </row>
    <row r="40352" spans="16:17">
      <c r="P40352" s="63"/>
      <c r="Q40352" s="63"/>
    </row>
    <row r="40353" spans="16:17">
      <c r="P40353" s="63"/>
      <c r="Q40353" s="63"/>
    </row>
    <row r="40354" spans="16:17">
      <c r="P40354" s="63"/>
      <c r="Q40354" s="63"/>
    </row>
    <row r="40355" spans="16:17">
      <c r="P40355" s="63"/>
      <c r="Q40355" s="63"/>
    </row>
    <row r="40356" spans="16:17">
      <c r="P40356" s="63"/>
      <c r="Q40356" s="63"/>
    </row>
    <row r="40357" spans="16:17">
      <c r="P40357" s="63"/>
      <c r="Q40357" s="63"/>
    </row>
    <row r="40358" spans="16:17">
      <c r="P40358" s="63"/>
      <c r="Q40358" s="63"/>
    </row>
    <row r="40359" spans="16:17">
      <c r="P40359" s="63"/>
      <c r="Q40359" s="63"/>
    </row>
    <row r="40360" spans="16:17">
      <c r="P40360" s="63"/>
      <c r="Q40360" s="63"/>
    </row>
    <row r="40361" spans="16:17">
      <c r="P40361" s="63"/>
      <c r="Q40361" s="63"/>
    </row>
    <row r="40362" spans="16:17">
      <c r="P40362" s="63"/>
      <c r="Q40362" s="63"/>
    </row>
    <row r="40363" spans="16:17">
      <c r="P40363" s="63"/>
      <c r="Q40363" s="63"/>
    </row>
    <row r="40364" spans="16:17">
      <c r="P40364" s="63"/>
      <c r="Q40364" s="63"/>
    </row>
    <row r="40365" spans="16:17">
      <c r="P40365" s="63"/>
      <c r="Q40365" s="63"/>
    </row>
    <row r="40366" spans="16:17">
      <c r="P40366" s="63"/>
      <c r="Q40366" s="63"/>
    </row>
    <row r="40367" spans="16:17">
      <c r="P40367" s="63"/>
      <c r="Q40367" s="63"/>
    </row>
    <row r="40368" spans="16:17">
      <c r="P40368" s="63"/>
      <c r="Q40368" s="63"/>
    </row>
    <row r="40369" spans="16:17">
      <c r="P40369" s="63"/>
      <c r="Q40369" s="63"/>
    </row>
    <row r="40370" spans="16:17">
      <c r="P40370" s="63"/>
      <c r="Q40370" s="63"/>
    </row>
    <row r="40371" spans="16:17">
      <c r="P40371" s="63"/>
      <c r="Q40371" s="63"/>
    </row>
    <row r="40372" spans="16:17">
      <c r="P40372" s="63"/>
      <c r="Q40372" s="63"/>
    </row>
    <row r="40373" spans="16:17">
      <c r="P40373" s="63"/>
      <c r="Q40373" s="63"/>
    </row>
    <row r="40374" spans="16:17">
      <c r="P40374" s="63"/>
      <c r="Q40374" s="63"/>
    </row>
    <row r="40375" spans="16:17">
      <c r="P40375" s="63"/>
      <c r="Q40375" s="63"/>
    </row>
    <row r="40376" spans="16:17">
      <c r="P40376" s="63"/>
      <c r="Q40376" s="63"/>
    </row>
    <row r="40377" spans="16:17">
      <c r="P40377" s="63"/>
      <c r="Q40377" s="63"/>
    </row>
    <row r="40378" spans="16:17">
      <c r="P40378" s="63"/>
      <c r="Q40378" s="63"/>
    </row>
    <row r="40379" spans="16:17">
      <c r="P40379" s="63"/>
      <c r="Q40379" s="63"/>
    </row>
    <row r="40380" spans="16:17">
      <c r="P40380" s="63"/>
      <c r="Q40380" s="63"/>
    </row>
    <row r="40381" spans="16:17">
      <c r="P40381" s="63"/>
      <c r="Q40381" s="63"/>
    </row>
    <row r="40382" spans="16:17">
      <c r="P40382" s="63"/>
      <c r="Q40382" s="63"/>
    </row>
    <row r="40383" spans="16:17">
      <c r="P40383" s="63"/>
      <c r="Q40383" s="63"/>
    </row>
    <row r="40384" spans="16:17">
      <c r="P40384" s="63"/>
      <c r="Q40384" s="63"/>
    </row>
    <row r="40385" spans="16:17">
      <c r="P40385" s="63"/>
      <c r="Q40385" s="63"/>
    </row>
    <row r="40386" spans="16:17">
      <c r="P40386" s="63"/>
      <c r="Q40386" s="63"/>
    </row>
    <row r="40387" spans="16:17">
      <c r="P40387" s="63"/>
      <c r="Q40387" s="63"/>
    </row>
    <row r="40388" spans="16:17">
      <c r="P40388" s="63"/>
      <c r="Q40388" s="63"/>
    </row>
    <row r="40389" spans="16:17">
      <c r="P40389" s="63"/>
      <c r="Q40389" s="63"/>
    </row>
    <row r="40390" spans="16:17">
      <c r="P40390" s="63"/>
      <c r="Q40390" s="63"/>
    </row>
    <row r="40391" spans="16:17">
      <c r="P40391" s="63"/>
      <c r="Q40391" s="63"/>
    </row>
    <row r="40392" spans="16:17">
      <c r="P40392" s="63"/>
      <c r="Q40392" s="63"/>
    </row>
    <row r="40393" spans="16:17">
      <c r="P40393" s="63"/>
      <c r="Q40393" s="63"/>
    </row>
    <row r="40394" spans="16:17">
      <c r="P40394" s="63"/>
      <c r="Q40394" s="63"/>
    </row>
    <row r="40395" spans="16:17">
      <c r="P40395" s="63"/>
      <c r="Q40395" s="63"/>
    </row>
    <row r="40396" spans="16:17">
      <c r="P40396" s="63"/>
      <c r="Q40396" s="63"/>
    </row>
    <row r="40397" spans="16:17">
      <c r="P40397" s="63"/>
      <c r="Q40397" s="63"/>
    </row>
    <row r="40398" spans="16:17">
      <c r="P40398" s="63"/>
      <c r="Q40398" s="63"/>
    </row>
    <row r="40399" spans="16:17">
      <c r="P40399" s="63"/>
      <c r="Q40399" s="63"/>
    </row>
    <row r="40400" spans="16:17">
      <c r="P40400" s="63"/>
      <c r="Q40400" s="63"/>
    </row>
    <row r="40401" spans="16:17">
      <c r="P40401" s="63"/>
      <c r="Q40401" s="63"/>
    </row>
    <row r="40402" spans="16:17">
      <c r="P40402" s="63"/>
      <c r="Q40402" s="63"/>
    </row>
    <row r="40403" spans="16:17">
      <c r="P40403" s="63"/>
      <c r="Q40403" s="63"/>
    </row>
    <row r="40404" spans="16:17">
      <c r="P40404" s="63"/>
      <c r="Q40404" s="63"/>
    </row>
    <row r="40405" spans="16:17">
      <c r="P40405" s="63"/>
      <c r="Q40405" s="63"/>
    </row>
    <row r="40406" spans="16:17">
      <c r="P40406" s="63"/>
      <c r="Q40406" s="63"/>
    </row>
    <row r="40407" spans="16:17">
      <c r="P40407" s="63"/>
      <c r="Q40407" s="63"/>
    </row>
    <row r="40408" spans="16:17">
      <c r="P40408" s="63"/>
      <c r="Q40408" s="63"/>
    </row>
    <row r="40409" spans="16:17">
      <c r="P40409" s="63"/>
      <c r="Q40409" s="63"/>
    </row>
    <row r="40410" spans="16:17">
      <c r="P40410" s="63"/>
      <c r="Q40410" s="63"/>
    </row>
    <row r="40411" spans="16:17">
      <c r="P40411" s="63"/>
      <c r="Q40411" s="63"/>
    </row>
    <row r="40412" spans="16:17">
      <c r="P40412" s="63"/>
      <c r="Q40412" s="63"/>
    </row>
    <row r="40413" spans="16:17">
      <c r="P40413" s="63"/>
      <c r="Q40413" s="63"/>
    </row>
    <row r="40414" spans="16:17">
      <c r="P40414" s="63"/>
      <c r="Q40414" s="63"/>
    </row>
    <row r="40415" spans="16:17">
      <c r="P40415" s="63"/>
      <c r="Q40415" s="63"/>
    </row>
    <row r="40416" spans="16:17">
      <c r="P40416" s="63"/>
      <c r="Q40416" s="63"/>
    </row>
    <row r="40417" spans="16:17">
      <c r="P40417" s="63"/>
      <c r="Q40417" s="63"/>
    </row>
    <row r="40418" spans="16:17">
      <c r="P40418" s="63"/>
      <c r="Q40418" s="63"/>
    </row>
    <row r="40419" spans="16:17">
      <c r="P40419" s="63"/>
      <c r="Q40419" s="63"/>
    </row>
    <row r="40420" spans="16:17">
      <c r="P40420" s="63"/>
      <c r="Q40420" s="63"/>
    </row>
    <row r="40421" spans="16:17">
      <c r="P40421" s="63"/>
      <c r="Q40421" s="63"/>
    </row>
    <row r="40422" spans="16:17">
      <c r="P40422" s="63"/>
      <c r="Q40422" s="63"/>
    </row>
    <row r="40423" spans="16:17">
      <c r="P40423" s="63"/>
      <c r="Q40423" s="63"/>
    </row>
    <row r="40424" spans="16:17">
      <c r="P40424" s="63"/>
      <c r="Q40424" s="63"/>
    </row>
    <row r="40425" spans="16:17">
      <c r="P40425" s="63"/>
      <c r="Q40425" s="63"/>
    </row>
    <row r="40426" spans="16:17">
      <c r="P40426" s="63"/>
      <c r="Q40426" s="63"/>
    </row>
    <row r="40427" spans="16:17">
      <c r="P40427" s="63"/>
      <c r="Q40427" s="63"/>
    </row>
    <row r="40428" spans="16:17">
      <c r="P40428" s="63"/>
      <c r="Q40428" s="63"/>
    </row>
    <row r="40429" spans="16:17">
      <c r="P40429" s="63"/>
      <c r="Q40429" s="63"/>
    </row>
    <row r="40430" spans="16:17">
      <c r="P40430" s="63"/>
      <c r="Q40430" s="63"/>
    </row>
    <row r="40431" spans="16:17">
      <c r="P40431" s="63"/>
      <c r="Q40431" s="63"/>
    </row>
    <row r="40432" spans="16:17">
      <c r="P40432" s="63"/>
      <c r="Q40432" s="63"/>
    </row>
    <row r="40433" spans="16:17">
      <c r="P40433" s="63"/>
      <c r="Q40433" s="63"/>
    </row>
    <row r="40434" spans="16:17">
      <c r="P40434" s="63"/>
      <c r="Q40434" s="63"/>
    </row>
    <row r="40435" spans="16:17">
      <c r="P40435" s="63"/>
      <c r="Q40435" s="63"/>
    </row>
    <row r="40436" spans="16:17">
      <c r="P40436" s="63"/>
      <c r="Q40436" s="63"/>
    </row>
    <row r="40437" spans="16:17">
      <c r="P40437" s="63"/>
      <c r="Q40437" s="63"/>
    </row>
    <row r="40438" spans="16:17">
      <c r="P40438" s="63"/>
      <c r="Q40438" s="63"/>
    </row>
    <row r="40439" spans="16:17">
      <c r="P40439" s="63"/>
      <c r="Q40439" s="63"/>
    </row>
    <row r="40440" spans="16:17">
      <c r="P40440" s="63"/>
      <c r="Q40440" s="63"/>
    </row>
    <row r="40441" spans="16:17">
      <c r="P40441" s="63"/>
      <c r="Q40441" s="63"/>
    </row>
    <row r="40442" spans="16:17">
      <c r="P40442" s="63"/>
      <c r="Q40442" s="63"/>
    </row>
    <row r="40443" spans="16:17">
      <c r="P40443" s="63"/>
      <c r="Q40443" s="63"/>
    </row>
    <row r="40444" spans="16:17">
      <c r="P40444" s="63"/>
      <c r="Q40444" s="63"/>
    </row>
    <row r="40445" spans="16:17">
      <c r="P40445" s="63"/>
      <c r="Q40445" s="63"/>
    </row>
    <row r="40446" spans="16:17">
      <c r="P40446" s="63"/>
      <c r="Q40446" s="63"/>
    </row>
    <row r="40447" spans="16:17">
      <c r="P40447" s="63"/>
      <c r="Q40447" s="63"/>
    </row>
    <row r="40448" spans="16:17">
      <c r="P40448" s="63"/>
      <c r="Q40448" s="63"/>
    </row>
    <row r="40449" spans="16:17">
      <c r="P40449" s="63"/>
      <c r="Q40449" s="63"/>
    </row>
    <row r="40450" spans="16:17">
      <c r="P40450" s="63"/>
      <c r="Q40450" s="63"/>
    </row>
    <row r="40451" spans="16:17">
      <c r="P40451" s="63"/>
      <c r="Q40451" s="63"/>
    </row>
    <row r="40452" spans="16:17">
      <c r="P40452" s="63"/>
      <c r="Q40452" s="63"/>
    </row>
    <row r="40453" spans="16:17">
      <c r="P40453" s="63"/>
      <c r="Q40453" s="63"/>
    </row>
    <row r="40454" spans="16:17">
      <c r="P40454" s="63"/>
      <c r="Q40454" s="63"/>
    </row>
    <row r="40455" spans="16:17">
      <c r="P40455" s="63"/>
      <c r="Q40455" s="63"/>
    </row>
    <row r="40456" spans="16:17">
      <c r="P40456" s="63"/>
      <c r="Q40456" s="63"/>
    </row>
    <row r="40457" spans="16:17">
      <c r="P40457" s="63"/>
      <c r="Q40457" s="63"/>
    </row>
    <row r="40458" spans="16:17">
      <c r="P40458" s="63"/>
      <c r="Q40458" s="63"/>
    </row>
    <row r="40459" spans="16:17">
      <c r="P40459" s="63"/>
      <c r="Q40459" s="63"/>
    </row>
    <row r="40460" spans="16:17">
      <c r="P40460" s="63"/>
      <c r="Q40460" s="63"/>
    </row>
    <row r="40461" spans="16:17">
      <c r="P40461" s="63"/>
      <c r="Q40461" s="63"/>
    </row>
    <row r="40462" spans="16:17">
      <c r="P40462" s="63"/>
      <c r="Q40462" s="63"/>
    </row>
    <row r="40463" spans="16:17">
      <c r="P40463" s="63"/>
      <c r="Q40463" s="63"/>
    </row>
    <row r="40464" spans="16:17">
      <c r="P40464" s="63"/>
      <c r="Q40464" s="63"/>
    </row>
    <row r="40465" spans="16:17">
      <c r="P40465" s="63"/>
      <c r="Q40465" s="63"/>
    </row>
    <row r="40466" spans="16:17">
      <c r="P40466" s="63"/>
      <c r="Q40466" s="63"/>
    </row>
    <row r="40467" spans="16:17">
      <c r="P40467" s="63"/>
      <c r="Q40467" s="63"/>
    </row>
    <row r="40468" spans="16:17">
      <c r="P40468" s="63"/>
      <c r="Q40468" s="63"/>
    </row>
    <row r="40469" spans="16:17">
      <c r="P40469" s="63"/>
      <c r="Q40469" s="63"/>
    </row>
    <row r="40470" spans="16:17">
      <c r="P40470" s="63"/>
      <c r="Q40470" s="63"/>
    </row>
    <row r="40471" spans="16:17">
      <c r="P40471" s="63"/>
      <c r="Q40471" s="63"/>
    </row>
    <row r="40472" spans="16:17">
      <c r="P40472" s="63"/>
      <c r="Q40472" s="63"/>
    </row>
    <row r="40473" spans="16:17">
      <c r="P40473" s="63"/>
      <c r="Q40473" s="63"/>
    </row>
    <row r="40474" spans="16:17">
      <c r="P40474" s="63"/>
      <c r="Q40474" s="63"/>
    </row>
    <row r="40475" spans="16:17">
      <c r="P40475" s="63"/>
      <c r="Q40475" s="63"/>
    </row>
    <row r="40476" spans="16:17">
      <c r="P40476" s="63"/>
      <c r="Q40476" s="63"/>
    </row>
    <row r="40477" spans="16:17">
      <c r="P40477" s="63"/>
      <c r="Q40477" s="63"/>
    </row>
    <row r="40478" spans="16:17">
      <c r="P40478" s="63"/>
      <c r="Q40478" s="63"/>
    </row>
    <row r="40479" spans="16:17">
      <c r="P40479" s="63"/>
      <c r="Q40479" s="63"/>
    </row>
    <row r="40480" spans="16:17">
      <c r="P40480" s="63"/>
      <c r="Q40480" s="63"/>
    </row>
    <row r="40481" spans="16:17">
      <c r="P40481" s="63"/>
      <c r="Q40481" s="63"/>
    </row>
    <row r="40482" spans="16:17">
      <c r="P40482" s="63"/>
      <c r="Q40482" s="63"/>
    </row>
    <row r="40483" spans="16:17">
      <c r="P40483" s="63"/>
      <c r="Q40483" s="63"/>
    </row>
    <row r="40484" spans="16:17">
      <c r="P40484" s="63"/>
      <c r="Q40484" s="63"/>
    </row>
    <row r="40485" spans="16:17">
      <c r="P40485" s="63"/>
      <c r="Q40485" s="63"/>
    </row>
    <row r="40486" spans="16:17">
      <c r="P40486" s="63"/>
      <c r="Q40486" s="63"/>
    </row>
    <row r="40487" spans="16:17">
      <c r="P40487" s="63"/>
      <c r="Q40487" s="63"/>
    </row>
    <row r="40488" spans="16:17">
      <c r="P40488" s="63"/>
      <c r="Q40488" s="63"/>
    </row>
    <row r="40489" spans="16:17">
      <c r="P40489" s="63"/>
      <c r="Q40489" s="63"/>
    </row>
    <row r="40490" spans="16:17">
      <c r="P40490" s="63"/>
      <c r="Q40490" s="63"/>
    </row>
    <row r="40491" spans="16:17">
      <c r="P40491" s="63"/>
      <c r="Q40491" s="63"/>
    </row>
    <row r="40492" spans="16:17">
      <c r="P40492" s="63"/>
      <c r="Q40492" s="63"/>
    </row>
    <row r="40493" spans="16:17">
      <c r="P40493" s="63"/>
      <c r="Q40493" s="63"/>
    </row>
    <row r="40494" spans="16:17">
      <c r="P40494" s="63"/>
      <c r="Q40494" s="63"/>
    </row>
    <row r="40495" spans="16:17">
      <c r="P40495" s="63"/>
      <c r="Q40495" s="63"/>
    </row>
    <row r="40496" spans="16:17">
      <c r="P40496" s="63"/>
      <c r="Q40496" s="63"/>
    </row>
    <row r="40497" spans="16:17">
      <c r="P40497" s="63"/>
      <c r="Q40497" s="63"/>
    </row>
    <row r="40498" spans="16:17">
      <c r="P40498" s="63"/>
      <c r="Q40498" s="63"/>
    </row>
    <row r="40499" spans="16:17">
      <c r="P40499" s="63"/>
      <c r="Q40499" s="63"/>
    </row>
    <row r="40500" spans="16:17">
      <c r="P40500" s="63"/>
      <c r="Q40500" s="63"/>
    </row>
    <row r="40501" spans="16:17">
      <c r="P40501" s="63"/>
      <c r="Q40501" s="63"/>
    </row>
    <row r="40502" spans="16:17">
      <c r="P40502" s="63"/>
      <c r="Q40502" s="63"/>
    </row>
    <row r="40503" spans="16:17">
      <c r="P40503" s="63"/>
      <c r="Q40503" s="63"/>
    </row>
    <row r="40504" spans="16:17">
      <c r="P40504" s="63"/>
      <c r="Q40504" s="63"/>
    </row>
    <row r="40505" spans="16:17">
      <c r="P40505" s="63"/>
      <c r="Q40505" s="63"/>
    </row>
    <row r="40506" spans="16:17">
      <c r="P40506" s="63"/>
      <c r="Q40506" s="63"/>
    </row>
    <row r="40507" spans="16:17">
      <c r="P40507" s="63"/>
      <c r="Q40507" s="63"/>
    </row>
    <row r="40508" spans="16:17">
      <c r="P40508" s="63"/>
      <c r="Q40508" s="63"/>
    </row>
    <row r="40509" spans="16:17">
      <c r="P40509" s="63"/>
      <c r="Q40509" s="63"/>
    </row>
    <row r="40510" spans="16:17">
      <c r="P40510" s="63"/>
      <c r="Q40510" s="63"/>
    </row>
    <row r="40511" spans="16:17">
      <c r="P40511" s="63"/>
      <c r="Q40511" s="63"/>
    </row>
    <row r="40512" spans="16:17">
      <c r="P40512" s="63"/>
      <c r="Q40512" s="63"/>
    </row>
    <row r="40513" spans="16:17">
      <c r="P40513" s="63"/>
      <c r="Q40513" s="63"/>
    </row>
    <row r="40514" spans="16:17">
      <c r="P40514" s="63"/>
      <c r="Q40514" s="63"/>
    </row>
    <row r="40515" spans="16:17">
      <c r="P40515" s="63"/>
      <c r="Q40515" s="63"/>
    </row>
    <row r="40516" spans="16:17">
      <c r="P40516" s="63"/>
      <c r="Q40516" s="63"/>
    </row>
    <row r="40517" spans="16:17">
      <c r="P40517" s="63"/>
      <c r="Q40517" s="63"/>
    </row>
    <row r="40518" spans="16:17">
      <c r="P40518" s="63"/>
      <c r="Q40518" s="63"/>
    </row>
    <row r="40519" spans="16:17">
      <c r="P40519" s="63"/>
      <c r="Q40519" s="63"/>
    </row>
    <row r="40520" spans="16:17">
      <c r="P40520" s="63"/>
      <c r="Q40520" s="63"/>
    </row>
    <row r="40521" spans="16:17">
      <c r="P40521" s="63"/>
      <c r="Q40521" s="63"/>
    </row>
    <row r="40522" spans="16:17">
      <c r="P40522" s="63"/>
      <c r="Q40522" s="63"/>
    </row>
    <row r="40523" spans="16:17">
      <c r="P40523" s="63"/>
      <c r="Q40523" s="63"/>
    </row>
    <row r="40524" spans="16:17">
      <c r="P40524" s="63"/>
      <c r="Q40524" s="63"/>
    </row>
    <row r="40525" spans="16:17">
      <c r="P40525" s="63"/>
      <c r="Q40525" s="63"/>
    </row>
    <row r="40526" spans="16:17">
      <c r="P40526" s="63"/>
      <c r="Q40526" s="63"/>
    </row>
    <row r="40527" spans="16:17">
      <c r="P40527" s="63"/>
      <c r="Q40527" s="63"/>
    </row>
    <row r="40528" spans="16:17">
      <c r="P40528" s="63"/>
      <c r="Q40528" s="63"/>
    </row>
    <row r="40529" spans="16:17">
      <c r="P40529" s="63"/>
      <c r="Q40529" s="63"/>
    </row>
    <row r="40530" spans="16:17">
      <c r="P40530" s="63"/>
      <c r="Q40530" s="63"/>
    </row>
    <row r="40531" spans="16:17">
      <c r="P40531" s="63"/>
      <c r="Q40531" s="63"/>
    </row>
    <row r="40532" spans="16:17">
      <c r="P40532" s="63"/>
      <c r="Q40532" s="63"/>
    </row>
    <row r="40533" spans="16:17">
      <c r="P40533" s="63"/>
      <c r="Q40533" s="63"/>
    </row>
    <row r="40534" spans="16:17">
      <c r="P40534" s="63"/>
      <c r="Q40534" s="63"/>
    </row>
    <row r="40535" spans="16:17">
      <c r="P40535" s="63"/>
      <c r="Q40535" s="63"/>
    </row>
    <row r="40536" spans="16:17">
      <c r="P40536" s="63"/>
      <c r="Q40536" s="63"/>
    </row>
    <row r="40537" spans="16:17">
      <c r="P40537" s="63"/>
      <c r="Q40537" s="63"/>
    </row>
    <row r="40538" spans="16:17">
      <c r="P40538" s="63"/>
      <c r="Q40538" s="63"/>
    </row>
    <row r="40539" spans="16:17">
      <c r="P40539" s="63"/>
      <c r="Q40539" s="63"/>
    </row>
    <row r="40540" spans="16:17">
      <c r="P40540" s="63"/>
      <c r="Q40540" s="63"/>
    </row>
    <row r="40541" spans="16:17">
      <c r="P40541" s="63"/>
      <c r="Q40541" s="63"/>
    </row>
    <row r="40542" spans="16:17">
      <c r="P40542" s="63"/>
      <c r="Q40542" s="63"/>
    </row>
    <row r="40543" spans="16:17">
      <c r="P40543" s="63"/>
      <c r="Q40543" s="63"/>
    </row>
    <row r="40544" spans="16:17">
      <c r="P40544" s="63"/>
      <c r="Q40544" s="63"/>
    </row>
    <row r="40545" spans="16:17">
      <c r="P40545" s="63"/>
      <c r="Q40545" s="63"/>
    </row>
    <row r="40546" spans="16:17">
      <c r="P40546" s="63"/>
      <c r="Q40546" s="63"/>
    </row>
    <row r="40547" spans="16:17">
      <c r="P40547" s="63"/>
      <c r="Q40547" s="63"/>
    </row>
    <row r="40548" spans="16:17">
      <c r="P40548" s="63"/>
      <c r="Q40548" s="63"/>
    </row>
    <row r="40549" spans="16:17">
      <c r="P40549" s="63"/>
      <c r="Q40549" s="63"/>
    </row>
    <row r="40550" spans="16:17">
      <c r="P40550" s="63"/>
      <c r="Q40550" s="63"/>
    </row>
    <row r="40551" spans="16:17">
      <c r="P40551" s="63"/>
      <c r="Q40551" s="63"/>
    </row>
    <row r="40552" spans="16:17">
      <c r="P40552" s="63"/>
      <c r="Q40552" s="63"/>
    </row>
    <row r="40553" spans="16:17">
      <c r="P40553" s="63"/>
      <c r="Q40553" s="63"/>
    </row>
    <row r="40554" spans="16:17">
      <c r="P40554" s="63"/>
      <c r="Q40554" s="63"/>
    </row>
    <row r="40555" spans="16:17">
      <c r="P40555" s="63"/>
      <c r="Q40555" s="63"/>
    </row>
    <row r="40556" spans="16:17">
      <c r="P40556" s="63"/>
      <c r="Q40556" s="63"/>
    </row>
    <row r="40557" spans="16:17">
      <c r="P40557" s="63"/>
      <c r="Q40557" s="63"/>
    </row>
    <row r="40558" spans="16:17">
      <c r="P40558" s="63"/>
      <c r="Q40558" s="63"/>
    </row>
    <row r="40559" spans="16:17">
      <c r="P40559" s="63"/>
      <c r="Q40559" s="63"/>
    </row>
    <row r="40560" spans="16:17">
      <c r="P40560" s="63"/>
      <c r="Q40560" s="63"/>
    </row>
    <row r="40561" spans="16:17">
      <c r="P40561" s="63"/>
      <c r="Q40561" s="63"/>
    </row>
    <row r="40562" spans="16:17">
      <c r="P40562" s="63"/>
      <c r="Q40562" s="63"/>
    </row>
    <row r="40563" spans="16:17">
      <c r="P40563" s="63"/>
      <c r="Q40563" s="63"/>
    </row>
    <row r="40564" spans="16:17">
      <c r="P40564" s="63"/>
      <c r="Q40564" s="63"/>
    </row>
    <row r="40565" spans="16:17">
      <c r="P40565" s="63"/>
      <c r="Q40565" s="63"/>
    </row>
    <row r="40566" spans="16:17">
      <c r="P40566" s="63"/>
      <c r="Q40566" s="63"/>
    </row>
    <row r="40567" spans="16:17">
      <c r="P40567" s="63"/>
      <c r="Q40567" s="63"/>
    </row>
    <row r="40568" spans="16:17">
      <c r="P40568" s="63"/>
      <c r="Q40568" s="63"/>
    </row>
    <row r="40569" spans="16:17">
      <c r="P40569" s="63"/>
      <c r="Q40569" s="63"/>
    </row>
    <row r="40570" spans="16:17">
      <c r="P40570" s="63"/>
      <c r="Q40570" s="63"/>
    </row>
    <row r="40571" spans="16:17">
      <c r="P40571" s="63"/>
      <c r="Q40571" s="63"/>
    </row>
    <row r="40572" spans="16:17">
      <c r="P40572" s="63"/>
      <c r="Q40572" s="63"/>
    </row>
    <row r="40573" spans="16:17">
      <c r="P40573" s="63"/>
      <c r="Q40573" s="63"/>
    </row>
    <row r="40574" spans="16:17">
      <c r="P40574" s="63"/>
      <c r="Q40574" s="63"/>
    </row>
    <row r="40575" spans="16:17">
      <c r="P40575" s="63"/>
      <c r="Q40575" s="63"/>
    </row>
    <row r="40576" spans="16:17">
      <c r="P40576" s="63"/>
      <c r="Q40576" s="63"/>
    </row>
    <row r="40577" spans="16:17">
      <c r="P40577" s="63"/>
      <c r="Q40577" s="63"/>
    </row>
    <row r="40578" spans="16:17">
      <c r="P40578" s="63"/>
      <c r="Q40578" s="63"/>
    </row>
    <row r="40579" spans="16:17">
      <c r="P40579" s="63"/>
      <c r="Q40579" s="63"/>
    </row>
    <row r="40580" spans="16:17">
      <c r="P40580" s="63"/>
      <c r="Q40580" s="63"/>
    </row>
    <row r="40581" spans="16:17">
      <c r="P40581" s="63"/>
      <c r="Q40581" s="63"/>
    </row>
    <row r="40582" spans="16:17">
      <c r="P40582" s="63"/>
      <c r="Q40582" s="63"/>
    </row>
    <row r="40583" spans="16:17">
      <c r="P40583" s="63"/>
      <c r="Q40583" s="63"/>
    </row>
    <row r="40584" spans="16:17">
      <c r="P40584" s="63"/>
      <c r="Q40584" s="63"/>
    </row>
    <row r="40585" spans="16:17">
      <c r="P40585" s="63"/>
      <c r="Q40585" s="63"/>
    </row>
    <row r="40586" spans="16:17">
      <c r="P40586" s="63"/>
      <c r="Q40586" s="63"/>
    </row>
    <row r="40587" spans="16:17">
      <c r="P40587" s="63"/>
      <c r="Q40587" s="63"/>
    </row>
    <row r="40588" spans="16:17">
      <c r="P40588" s="63"/>
      <c r="Q40588" s="63"/>
    </row>
    <row r="40589" spans="16:17">
      <c r="P40589" s="63"/>
      <c r="Q40589" s="63"/>
    </row>
    <row r="40590" spans="16:17">
      <c r="P40590" s="63"/>
      <c r="Q40590" s="63"/>
    </row>
    <row r="40591" spans="16:17">
      <c r="P40591" s="63"/>
      <c r="Q40591" s="63"/>
    </row>
    <row r="40592" spans="16:17">
      <c r="P40592" s="63"/>
      <c r="Q40592" s="63"/>
    </row>
    <row r="40593" spans="16:17">
      <c r="P40593" s="63"/>
      <c r="Q40593" s="63"/>
    </row>
    <row r="40594" spans="16:17">
      <c r="P40594" s="63"/>
      <c r="Q40594" s="63"/>
    </row>
    <row r="40595" spans="16:17">
      <c r="P40595" s="63"/>
      <c r="Q40595" s="63"/>
    </row>
    <row r="40596" spans="16:17">
      <c r="P40596" s="63"/>
      <c r="Q40596" s="63"/>
    </row>
    <row r="40597" spans="16:17">
      <c r="P40597" s="63"/>
      <c r="Q40597" s="63"/>
    </row>
    <row r="40598" spans="16:17">
      <c r="P40598" s="63"/>
      <c r="Q40598" s="63"/>
    </row>
    <row r="40599" spans="16:17">
      <c r="P40599" s="63"/>
      <c r="Q40599" s="63"/>
    </row>
    <row r="40600" spans="16:17">
      <c r="P40600" s="63"/>
      <c r="Q40600" s="63"/>
    </row>
    <row r="40601" spans="16:17">
      <c r="P40601" s="63"/>
      <c r="Q40601" s="63"/>
    </row>
    <row r="40602" spans="16:17">
      <c r="P40602" s="63"/>
      <c r="Q40602" s="63"/>
    </row>
    <row r="40603" spans="16:17">
      <c r="P40603" s="63"/>
      <c r="Q40603" s="63"/>
    </row>
    <row r="40604" spans="16:17">
      <c r="P40604" s="63"/>
      <c r="Q40604" s="63"/>
    </row>
    <row r="40605" spans="16:17">
      <c r="P40605" s="63"/>
      <c r="Q40605" s="63"/>
    </row>
    <row r="40606" spans="16:17">
      <c r="P40606" s="63"/>
      <c r="Q40606" s="63"/>
    </row>
    <row r="40607" spans="16:17">
      <c r="P40607" s="63"/>
      <c r="Q40607" s="63"/>
    </row>
    <row r="40608" spans="16:17">
      <c r="P40608" s="63"/>
      <c r="Q40608" s="63"/>
    </row>
    <row r="40609" spans="16:17">
      <c r="P40609" s="63"/>
      <c r="Q40609" s="63"/>
    </row>
    <row r="40610" spans="16:17">
      <c r="P40610" s="63"/>
      <c r="Q40610" s="63"/>
    </row>
    <row r="40611" spans="16:17">
      <c r="P40611" s="63"/>
      <c r="Q40611" s="63"/>
    </row>
    <row r="40612" spans="16:17">
      <c r="P40612" s="63"/>
      <c r="Q40612" s="63"/>
    </row>
    <row r="40613" spans="16:17">
      <c r="P40613" s="63"/>
      <c r="Q40613" s="63"/>
    </row>
    <row r="40614" spans="16:17">
      <c r="P40614" s="63"/>
      <c r="Q40614" s="63"/>
    </row>
    <row r="40615" spans="16:17">
      <c r="P40615" s="63"/>
      <c r="Q40615" s="63"/>
    </row>
    <row r="40616" spans="16:17">
      <c r="P40616" s="63"/>
      <c r="Q40616" s="63"/>
    </row>
    <row r="40617" spans="16:17">
      <c r="P40617" s="63"/>
      <c r="Q40617" s="63"/>
    </row>
    <row r="40618" spans="16:17">
      <c r="P40618" s="63"/>
      <c r="Q40618" s="63"/>
    </row>
    <row r="40619" spans="16:17">
      <c r="P40619" s="63"/>
      <c r="Q40619" s="63"/>
    </row>
    <row r="40620" spans="16:17">
      <c r="P40620" s="63"/>
      <c r="Q40620" s="63"/>
    </row>
    <row r="40621" spans="16:17">
      <c r="P40621" s="63"/>
      <c r="Q40621" s="63"/>
    </row>
    <row r="40622" spans="16:17">
      <c r="P40622" s="63"/>
      <c r="Q40622" s="63"/>
    </row>
    <row r="40623" spans="16:17">
      <c r="P40623" s="63"/>
      <c r="Q40623" s="63"/>
    </row>
    <row r="40624" spans="16:17">
      <c r="P40624" s="63"/>
      <c r="Q40624" s="63"/>
    </row>
    <row r="40625" spans="16:17">
      <c r="P40625" s="63"/>
      <c r="Q40625" s="63"/>
    </row>
    <row r="40626" spans="16:17">
      <c r="P40626" s="63"/>
      <c r="Q40626" s="63"/>
    </row>
    <row r="40627" spans="16:17">
      <c r="P40627" s="63"/>
      <c r="Q40627" s="63"/>
    </row>
    <row r="40628" spans="16:17">
      <c r="P40628" s="63"/>
      <c r="Q40628" s="63"/>
    </row>
    <row r="40629" spans="16:17">
      <c r="P40629" s="63"/>
      <c r="Q40629" s="63"/>
    </row>
    <row r="40630" spans="16:17">
      <c r="P40630" s="63"/>
      <c r="Q40630" s="63"/>
    </row>
    <row r="40631" spans="16:17">
      <c r="P40631" s="63"/>
      <c r="Q40631" s="63"/>
    </row>
    <row r="40632" spans="16:17">
      <c r="P40632" s="63"/>
      <c r="Q40632" s="63"/>
    </row>
    <row r="40633" spans="16:17">
      <c r="P40633" s="63"/>
      <c r="Q40633" s="63"/>
    </row>
    <row r="40634" spans="16:17">
      <c r="P40634" s="63"/>
      <c r="Q40634" s="63"/>
    </row>
    <row r="40635" spans="16:17">
      <c r="P40635" s="63"/>
      <c r="Q40635" s="63"/>
    </row>
    <row r="40636" spans="16:17">
      <c r="P40636" s="63"/>
      <c r="Q40636" s="63"/>
    </row>
    <row r="40637" spans="16:17">
      <c r="P40637" s="63"/>
      <c r="Q40637" s="63"/>
    </row>
    <row r="40638" spans="16:17">
      <c r="P40638" s="63"/>
      <c r="Q40638" s="63"/>
    </row>
    <row r="40639" spans="16:17">
      <c r="P40639" s="63"/>
      <c r="Q40639" s="63"/>
    </row>
    <row r="40640" spans="16:17">
      <c r="P40640" s="63"/>
      <c r="Q40640" s="63"/>
    </row>
    <row r="40641" spans="16:17">
      <c r="P40641" s="63"/>
      <c r="Q40641" s="63"/>
    </row>
    <row r="40642" spans="16:17">
      <c r="P40642" s="63"/>
      <c r="Q40642" s="63"/>
    </row>
    <row r="40643" spans="16:17">
      <c r="P40643" s="63"/>
      <c r="Q40643" s="63"/>
    </row>
    <row r="40644" spans="16:17">
      <c r="P40644" s="63"/>
      <c r="Q40644" s="63"/>
    </row>
    <row r="40645" spans="16:17">
      <c r="P40645" s="63"/>
      <c r="Q40645" s="63"/>
    </row>
    <row r="40646" spans="16:17">
      <c r="P40646" s="63"/>
      <c r="Q40646" s="63"/>
    </row>
    <row r="40647" spans="16:17">
      <c r="P40647" s="63"/>
      <c r="Q40647" s="63"/>
    </row>
    <row r="40648" spans="16:17">
      <c r="P40648" s="63"/>
      <c r="Q40648" s="63"/>
    </row>
    <row r="40649" spans="16:17">
      <c r="P40649" s="63"/>
      <c r="Q40649" s="63"/>
    </row>
    <row r="40650" spans="16:17">
      <c r="P40650" s="63"/>
      <c r="Q40650" s="63"/>
    </row>
    <row r="40651" spans="16:17">
      <c r="P40651" s="63"/>
      <c r="Q40651" s="63"/>
    </row>
    <row r="40652" spans="16:17">
      <c r="P40652" s="63"/>
      <c r="Q40652" s="63"/>
    </row>
    <row r="40653" spans="16:17">
      <c r="P40653" s="63"/>
      <c r="Q40653" s="63"/>
    </row>
    <row r="40654" spans="16:17">
      <c r="P40654" s="63"/>
      <c r="Q40654" s="63"/>
    </row>
    <row r="40655" spans="16:17">
      <c r="P40655" s="63"/>
      <c r="Q40655" s="63"/>
    </row>
    <row r="40656" spans="16:17">
      <c r="P40656" s="63"/>
      <c r="Q40656" s="63"/>
    </row>
    <row r="40657" spans="16:17">
      <c r="P40657" s="63"/>
      <c r="Q40657" s="63"/>
    </row>
    <row r="40658" spans="16:17">
      <c r="P40658" s="63"/>
      <c r="Q40658" s="63"/>
    </row>
    <row r="40659" spans="16:17">
      <c r="P40659" s="63"/>
      <c r="Q40659" s="63"/>
    </row>
    <row r="40660" spans="16:17">
      <c r="P40660" s="63"/>
      <c r="Q40660" s="63"/>
    </row>
    <row r="40661" spans="16:17">
      <c r="P40661" s="63"/>
      <c r="Q40661" s="63"/>
    </row>
    <row r="40662" spans="16:17">
      <c r="P40662" s="63"/>
      <c r="Q40662" s="63"/>
    </row>
    <row r="40663" spans="16:17">
      <c r="P40663" s="63"/>
      <c r="Q40663" s="63"/>
    </row>
    <row r="40664" spans="16:17">
      <c r="P40664" s="63"/>
      <c r="Q40664" s="63"/>
    </row>
    <row r="40665" spans="16:17">
      <c r="P40665" s="63"/>
      <c r="Q40665" s="63"/>
    </row>
    <row r="40666" spans="16:17">
      <c r="P40666" s="63"/>
      <c r="Q40666" s="63"/>
    </row>
    <row r="40667" spans="16:17">
      <c r="P40667" s="63"/>
      <c r="Q40667" s="63"/>
    </row>
    <row r="40668" spans="16:17">
      <c r="P40668" s="63"/>
      <c r="Q40668" s="63"/>
    </row>
    <row r="40669" spans="16:17">
      <c r="P40669" s="63"/>
      <c r="Q40669" s="63"/>
    </row>
    <row r="40670" spans="16:17">
      <c r="P40670" s="63"/>
      <c r="Q40670" s="63"/>
    </row>
    <row r="40671" spans="16:17">
      <c r="P40671" s="63"/>
      <c r="Q40671" s="63"/>
    </row>
    <row r="40672" spans="16:17">
      <c r="P40672" s="63"/>
      <c r="Q40672" s="63"/>
    </row>
    <row r="40673" spans="16:17">
      <c r="P40673" s="63"/>
      <c r="Q40673" s="63"/>
    </row>
    <row r="40674" spans="16:17">
      <c r="P40674" s="63"/>
      <c r="Q40674" s="63"/>
    </row>
    <row r="40675" spans="16:17">
      <c r="P40675" s="63"/>
      <c r="Q40675" s="63"/>
    </row>
    <row r="40676" spans="16:17">
      <c r="P40676" s="63"/>
      <c r="Q40676" s="63"/>
    </row>
    <row r="40677" spans="16:17">
      <c r="P40677" s="63"/>
      <c r="Q40677" s="63"/>
    </row>
    <row r="40678" spans="16:17">
      <c r="P40678" s="63"/>
      <c r="Q40678" s="63"/>
    </row>
    <row r="40679" spans="16:17">
      <c r="P40679" s="63"/>
      <c r="Q40679" s="63"/>
    </row>
    <row r="40680" spans="16:17">
      <c r="P40680" s="63"/>
      <c r="Q40680" s="63"/>
    </row>
    <row r="40681" spans="16:17">
      <c r="P40681" s="63"/>
      <c r="Q40681" s="63"/>
    </row>
    <row r="40682" spans="16:17">
      <c r="P40682" s="63"/>
      <c r="Q40682" s="63"/>
    </row>
    <row r="40683" spans="16:17">
      <c r="P40683" s="63"/>
      <c r="Q40683" s="63"/>
    </row>
    <row r="40684" spans="16:17">
      <c r="P40684" s="63"/>
      <c r="Q40684" s="63"/>
    </row>
    <row r="40685" spans="16:17">
      <c r="P40685" s="63"/>
      <c r="Q40685" s="63"/>
    </row>
    <row r="40686" spans="16:17">
      <c r="P40686" s="63"/>
      <c r="Q40686" s="63"/>
    </row>
    <row r="40687" spans="16:17">
      <c r="P40687" s="63"/>
      <c r="Q40687" s="63"/>
    </row>
    <row r="40688" spans="16:17">
      <c r="P40688" s="63"/>
      <c r="Q40688" s="63"/>
    </row>
    <row r="40689" spans="16:17">
      <c r="P40689" s="63"/>
      <c r="Q40689" s="63"/>
    </row>
    <row r="40690" spans="16:17">
      <c r="P40690" s="63"/>
      <c r="Q40690" s="63"/>
    </row>
    <row r="40691" spans="16:17">
      <c r="P40691" s="63"/>
      <c r="Q40691" s="63"/>
    </row>
    <row r="40692" spans="16:17">
      <c r="P40692" s="63"/>
      <c r="Q40692" s="63"/>
    </row>
    <row r="40693" spans="16:17">
      <c r="P40693" s="63"/>
      <c r="Q40693" s="63"/>
    </row>
    <row r="40694" spans="16:17">
      <c r="P40694" s="63"/>
      <c r="Q40694" s="63"/>
    </row>
    <row r="40695" spans="16:17">
      <c r="P40695" s="63"/>
      <c r="Q40695" s="63"/>
    </row>
    <row r="40696" spans="16:17">
      <c r="P40696" s="63"/>
      <c r="Q40696" s="63"/>
    </row>
    <row r="40697" spans="16:17">
      <c r="P40697" s="63"/>
      <c r="Q40697" s="63"/>
    </row>
    <row r="40698" spans="16:17">
      <c r="P40698" s="63"/>
      <c r="Q40698" s="63"/>
    </row>
    <row r="40699" spans="16:17">
      <c r="P40699" s="63"/>
      <c r="Q40699" s="63"/>
    </row>
    <row r="40700" spans="16:17">
      <c r="P40700" s="63"/>
      <c r="Q40700" s="63"/>
    </row>
    <row r="40701" spans="16:17">
      <c r="P40701" s="63"/>
      <c r="Q40701" s="63"/>
    </row>
    <row r="40702" spans="16:17">
      <c r="P40702" s="63"/>
      <c r="Q40702" s="63"/>
    </row>
    <row r="40703" spans="16:17">
      <c r="P40703" s="63"/>
      <c r="Q40703" s="63"/>
    </row>
    <row r="40704" spans="16:17">
      <c r="P40704" s="63"/>
      <c r="Q40704" s="63"/>
    </row>
    <row r="40705" spans="16:17">
      <c r="P40705" s="63"/>
      <c r="Q40705" s="63"/>
    </row>
    <row r="40706" spans="16:17">
      <c r="P40706" s="63"/>
      <c r="Q40706" s="63"/>
    </row>
    <row r="40707" spans="16:17">
      <c r="P40707" s="63"/>
      <c r="Q40707" s="63"/>
    </row>
    <row r="40708" spans="16:17">
      <c r="P40708" s="63"/>
      <c r="Q40708" s="63"/>
    </row>
    <row r="40709" spans="16:17">
      <c r="P40709" s="63"/>
      <c r="Q40709" s="63"/>
    </row>
    <row r="40710" spans="16:17">
      <c r="P40710" s="63"/>
      <c r="Q40710" s="63"/>
    </row>
    <row r="40711" spans="16:17">
      <c r="P40711" s="63"/>
      <c r="Q40711" s="63"/>
    </row>
    <row r="40712" spans="16:17">
      <c r="P40712" s="63"/>
      <c r="Q40712" s="63"/>
    </row>
    <row r="40713" spans="16:17">
      <c r="P40713" s="63"/>
      <c r="Q40713" s="63"/>
    </row>
    <row r="40714" spans="16:17">
      <c r="P40714" s="63"/>
      <c r="Q40714" s="63"/>
    </row>
    <row r="40715" spans="16:17">
      <c r="P40715" s="63"/>
      <c r="Q40715" s="63"/>
    </row>
    <row r="40716" spans="16:17">
      <c r="P40716" s="63"/>
      <c r="Q40716" s="63"/>
    </row>
    <row r="40717" spans="16:17">
      <c r="P40717" s="63"/>
      <c r="Q40717" s="63"/>
    </row>
    <row r="40718" spans="16:17">
      <c r="P40718" s="63"/>
      <c r="Q40718" s="63"/>
    </row>
    <row r="40719" spans="16:17">
      <c r="P40719" s="63"/>
      <c r="Q40719" s="63"/>
    </row>
    <row r="40720" spans="16:17">
      <c r="P40720" s="63"/>
      <c r="Q40720" s="63"/>
    </row>
    <row r="40721" spans="16:17">
      <c r="P40721" s="63"/>
      <c r="Q40721" s="63"/>
    </row>
    <row r="40722" spans="16:17">
      <c r="P40722" s="63"/>
      <c r="Q40722" s="63"/>
    </row>
    <row r="40723" spans="16:17">
      <c r="P40723" s="63"/>
      <c r="Q40723" s="63"/>
    </row>
    <row r="40724" spans="16:17">
      <c r="P40724" s="63"/>
      <c r="Q40724" s="63"/>
    </row>
    <row r="40725" spans="16:17">
      <c r="P40725" s="63"/>
      <c r="Q40725" s="63"/>
    </row>
    <row r="40726" spans="16:17">
      <c r="P40726" s="63"/>
      <c r="Q40726" s="63"/>
    </row>
    <row r="40727" spans="16:17">
      <c r="P40727" s="63"/>
      <c r="Q40727" s="63"/>
    </row>
    <row r="40728" spans="16:17">
      <c r="P40728" s="63"/>
      <c r="Q40728" s="63"/>
    </row>
    <row r="40729" spans="16:17">
      <c r="P40729" s="63"/>
      <c r="Q40729" s="63"/>
    </row>
    <row r="40730" spans="16:17">
      <c r="P40730" s="63"/>
      <c r="Q40730" s="63"/>
    </row>
    <row r="40731" spans="16:17">
      <c r="P40731" s="63"/>
      <c r="Q40731" s="63"/>
    </row>
    <row r="40732" spans="16:17">
      <c r="P40732" s="63"/>
      <c r="Q40732" s="63"/>
    </row>
    <row r="40733" spans="16:17">
      <c r="P40733" s="63"/>
      <c r="Q40733" s="63"/>
    </row>
    <row r="40734" spans="16:17">
      <c r="P40734" s="63"/>
      <c r="Q40734" s="63"/>
    </row>
    <row r="40735" spans="16:17">
      <c r="P40735" s="63"/>
      <c r="Q40735" s="63"/>
    </row>
    <row r="40736" spans="16:17">
      <c r="P40736" s="63"/>
      <c r="Q40736" s="63"/>
    </row>
    <row r="40737" spans="16:17">
      <c r="P40737" s="63"/>
      <c r="Q40737" s="63"/>
    </row>
    <row r="40738" spans="16:17">
      <c r="P40738" s="63"/>
      <c r="Q40738" s="63"/>
    </row>
    <row r="40739" spans="16:17">
      <c r="P40739" s="63"/>
      <c r="Q40739" s="63"/>
    </row>
    <row r="40740" spans="16:17">
      <c r="P40740" s="63"/>
      <c r="Q40740" s="63"/>
    </row>
    <row r="40741" spans="16:17">
      <c r="P40741" s="63"/>
      <c r="Q40741" s="63"/>
    </row>
    <row r="40742" spans="16:17">
      <c r="P40742" s="63"/>
      <c r="Q40742" s="63"/>
    </row>
    <row r="40743" spans="16:17">
      <c r="P40743" s="63"/>
      <c r="Q40743" s="63"/>
    </row>
    <row r="40744" spans="16:17">
      <c r="P40744" s="63"/>
      <c r="Q40744" s="63"/>
    </row>
    <row r="40745" spans="16:17">
      <c r="P40745" s="63"/>
      <c r="Q40745" s="63"/>
    </row>
    <row r="40746" spans="16:17">
      <c r="P40746" s="63"/>
      <c r="Q40746" s="63"/>
    </row>
    <row r="40747" spans="16:17">
      <c r="P40747" s="63"/>
      <c r="Q40747" s="63"/>
    </row>
    <row r="40748" spans="16:17">
      <c r="P40748" s="63"/>
      <c r="Q40748" s="63"/>
    </row>
    <row r="40749" spans="16:17">
      <c r="P40749" s="63"/>
      <c r="Q40749" s="63"/>
    </row>
    <row r="40750" spans="16:17">
      <c r="P40750" s="63"/>
      <c r="Q40750" s="63"/>
    </row>
    <row r="40751" spans="16:17">
      <c r="P40751" s="63"/>
      <c r="Q40751" s="63"/>
    </row>
    <row r="40752" spans="16:17">
      <c r="P40752" s="63"/>
      <c r="Q40752" s="63"/>
    </row>
    <row r="40753" spans="16:17">
      <c r="P40753" s="63"/>
      <c r="Q40753" s="63"/>
    </row>
    <row r="40754" spans="16:17">
      <c r="P40754" s="63"/>
      <c r="Q40754" s="63"/>
    </row>
    <row r="40755" spans="16:17">
      <c r="P40755" s="63"/>
      <c r="Q40755" s="63"/>
    </row>
    <row r="40756" spans="16:17">
      <c r="P40756" s="63"/>
      <c r="Q40756" s="63"/>
    </row>
    <row r="40757" spans="16:17">
      <c r="P40757" s="63"/>
      <c r="Q40757" s="63"/>
    </row>
    <row r="40758" spans="16:17">
      <c r="P40758" s="63"/>
      <c r="Q40758" s="63"/>
    </row>
    <row r="40759" spans="16:17">
      <c r="P40759" s="63"/>
      <c r="Q40759" s="63"/>
    </row>
    <row r="40760" spans="16:17">
      <c r="P40760" s="63"/>
      <c r="Q40760" s="63"/>
    </row>
    <row r="40761" spans="16:17">
      <c r="P40761" s="63"/>
      <c r="Q40761" s="63"/>
    </row>
    <row r="40762" spans="16:17">
      <c r="P40762" s="63"/>
      <c r="Q40762" s="63"/>
    </row>
    <row r="40763" spans="16:17">
      <c r="P40763" s="63"/>
      <c r="Q40763" s="63"/>
    </row>
    <row r="40764" spans="16:17">
      <c r="P40764" s="63"/>
      <c r="Q40764" s="63"/>
    </row>
    <row r="40765" spans="16:17">
      <c r="P40765" s="63"/>
      <c r="Q40765" s="63"/>
    </row>
    <row r="40766" spans="16:17">
      <c r="P40766" s="63"/>
      <c r="Q40766" s="63"/>
    </row>
    <row r="40767" spans="16:17">
      <c r="P40767" s="63"/>
      <c r="Q40767" s="63"/>
    </row>
    <row r="40768" spans="16:17">
      <c r="P40768" s="63"/>
      <c r="Q40768" s="63"/>
    </row>
    <row r="40769" spans="16:17">
      <c r="P40769" s="63"/>
      <c r="Q40769" s="63"/>
    </row>
    <row r="40770" spans="16:17">
      <c r="P40770" s="63"/>
      <c r="Q40770" s="63"/>
    </row>
    <row r="40771" spans="16:17">
      <c r="P40771" s="63"/>
      <c r="Q40771" s="63"/>
    </row>
    <row r="40772" spans="16:17">
      <c r="P40772" s="63"/>
      <c r="Q40772" s="63"/>
    </row>
    <row r="40773" spans="16:17">
      <c r="P40773" s="63"/>
      <c r="Q40773" s="63"/>
    </row>
    <row r="40774" spans="16:17">
      <c r="P40774" s="63"/>
      <c r="Q40774" s="63"/>
    </row>
    <row r="40775" spans="16:17">
      <c r="P40775" s="63"/>
      <c r="Q40775" s="63"/>
    </row>
    <row r="40776" spans="16:17">
      <c r="P40776" s="63"/>
      <c r="Q40776" s="63"/>
    </row>
    <row r="40777" spans="16:17">
      <c r="P40777" s="63"/>
      <c r="Q40777" s="63"/>
    </row>
    <row r="40778" spans="16:17">
      <c r="P40778" s="63"/>
      <c r="Q40778" s="63"/>
    </row>
    <row r="40779" spans="16:17">
      <c r="P40779" s="63"/>
      <c r="Q40779" s="63"/>
    </row>
    <row r="40780" spans="16:17">
      <c r="P40780" s="63"/>
      <c r="Q40780" s="63"/>
    </row>
    <row r="40781" spans="16:17">
      <c r="P40781" s="63"/>
      <c r="Q40781" s="63"/>
    </row>
    <row r="40782" spans="16:17">
      <c r="P40782" s="63"/>
      <c r="Q40782" s="63"/>
    </row>
    <row r="40783" spans="16:17">
      <c r="P40783" s="63"/>
      <c r="Q40783" s="63"/>
    </row>
    <row r="40784" spans="16:17">
      <c r="P40784" s="63"/>
      <c r="Q40784" s="63"/>
    </row>
    <row r="40785" spans="16:17">
      <c r="P40785" s="63"/>
      <c r="Q40785" s="63"/>
    </row>
    <row r="40786" spans="16:17">
      <c r="P40786" s="63"/>
      <c r="Q40786" s="63"/>
    </row>
    <row r="40787" spans="16:17">
      <c r="P40787" s="63"/>
      <c r="Q40787" s="63"/>
    </row>
    <row r="40788" spans="16:17">
      <c r="P40788" s="63"/>
      <c r="Q40788" s="63"/>
    </row>
    <row r="40789" spans="16:17">
      <c r="P40789" s="63"/>
      <c r="Q40789" s="63"/>
    </row>
    <row r="40790" spans="16:17">
      <c r="P40790" s="63"/>
      <c r="Q40790" s="63"/>
    </row>
    <row r="40791" spans="16:17">
      <c r="P40791" s="63"/>
      <c r="Q40791" s="63"/>
    </row>
    <row r="40792" spans="16:17">
      <c r="P40792" s="63"/>
      <c r="Q40792" s="63"/>
    </row>
    <row r="40793" spans="16:17">
      <c r="P40793" s="63"/>
      <c r="Q40793" s="63"/>
    </row>
    <row r="40794" spans="16:17">
      <c r="P40794" s="63"/>
      <c r="Q40794" s="63"/>
    </row>
    <row r="40795" spans="16:17">
      <c r="P40795" s="63"/>
      <c r="Q40795" s="63"/>
    </row>
    <row r="40796" spans="16:17">
      <c r="P40796" s="63"/>
      <c r="Q40796" s="63"/>
    </row>
    <row r="40797" spans="16:17">
      <c r="P40797" s="63"/>
      <c r="Q40797" s="63"/>
    </row>
    <row r="40798" spans="16:17">
      <c r="P40798" s="63"/>
      <c r="Q40798" s="63"/>
    </row>
    <row r="40799" spans="16:17">
      <c r="P40799" s="63"/>
      <c r="Q40799" s="63"/>
    </row>
    <row r="40800" spans="16:17">
      <c r="P40800" s="63"/>
      <c r="Q40800" s="63"/>
    </row>
    <row r="40801" spans="16:17">
      <c r="P40801" s="63"/>
      <c r="Q40801" s="63"/>
    </row>
    <row r="40802" spans="16:17">
      <c r="P40802" s="63"/>
      <c r="Q40802" s="63"/>
    </row>
    <row r="40803" spans="16:17">
      <c r="P40803" s="63"/>
      <c r="Q40803" s="63"/>
    </row>
    <row r="40804" spans="16:17">
      <c r="P40804" s="63"/>
      <c r="Q40804" s="63"/>
    </row>
    <row r="40805" spans="16:17">
      <c r="P40805" s="63"/>
      <c r="Q40805" s="63"/>
    </row>
    <row r="40806" spans="16:17">
      <c r="P40806" s="63"/>
      <c r="Q40806" s="63"/>
    </row>
    <row r="40807" spans="16:17">
      <c r="P40807" s="63"/>
      <c r="Q40807" s="63"/>
    </row>
    <row r="40808" spans="16:17">
      <c r="P40808" s="63"/>
      <c r="Q40808" s="63"/>
    </row>
    <row r="40809" spans="16:17">
      <c r="P40809" s="63"/>
      <c r="Q40809" s="63"/>
    </row>
    <row r="40810" spans="16:17">
      <c r="P40810" s="63"/>
      <c r="Q40810" s="63"/>
    </row>
    <row r="40811" spans="16:17">
      <c r="P40811" s="63"/>
      <c r="Q40811" s="63"/>
    </row>
    <row r="40812" spans="16:17">
      <c r="P40812" s="63"/>
      <c r="Q40812" s="63"/>
    </row>
    <row r="40813" spans="16:17">
      <c r="P40813" s="63"/>
      <c r="Q40813" s="63"/>
    </row>
    <row r="40814" spans="16:17">
      <c r="P40814" s="63"/>
      <c r="Q40814" s="63"/>
    </row>
    <row r="40815" spans="16:17">
      <c r="P40815" s="63"/>
      <c r="Q40815" s="63"/>
    </row>
    <row r="40816" spans="16:17">
      <c r="P40816" s="63"/>
      <c r="Q40816" s="63"/>
    </row>
    <row r="40817" spans="16:17">
      <c r="P40817" s="63"/>
      <c r="Q40817" s="63"/>
    </row>
    <row r="40818" spans="16:17">
      <c r="P40818" s="63"/>
      <c r="Q40818" s="63"/>
    </row>
    <row r="40819" spans="16:17">
      <c r="P40819" s="63"/>
      <c r="Q40819" s="63"/>
    </row>
    <row r="40820" spans="16:17">
      <c r="P40820" s="63"/>
      <c r="Q40820" s="63"/>
    </row>
    <row r="40821" spans="16:17">
      <c r="P40821" s="63"/>
      <c r="Q40821" s="63"/>
    </row>
    <row r="40822" spans="16:17">
      <c r="P40822" s="63"/>
      <c r="Q40822" s="63"/>
    </row>
    <row r="40823" spans="16:17">
      <c r="P40823" s="63"/>
      <c r="Q40823" s="63"/>
    </row>
    <row r="40824" spans="16:17">
      <c r="P40824" s="63"/>
      <c r="Q40824" s="63"/>
    </row>
    <row r="40825" spans="16:17">
      <c r="P40825" s="63"/>
      <c r="Q40825" s="63"/>
    </row>
    <row r="40826" spans="16:17">
      <c r="P40826" s="63"/>
      <c r="Q40826" s="63"/>
    </row>
    <row r="40827" spans="16:17">
      <c r="P40827" s="63"/>
      <c r="Q40827" s="63"/>
    </row>
    <row r="40828" spans="16:17">
      <c r="P40828" s="63"/>
      <c r="Q40828" s="63"/>
    </row>
    <row r="40829" spans="16:17">
      <c r="P40829" s="63"/>
      <c r="Q40829" s="63"/>
    </row>
    <row r="40830" spans="16:17">
      <c r="P40830" s="63"/>
      <c r="Q40830" s="63"/>
    </row>
    <row r="40831" spans="16:17">
      <c r="P40831" s="63"/>
      <c r="Q40831" s="63"/>
    </row>
    <row r="40832" spans="16:17">
      <c r="P40832" s="63"/>
      <c r="Q40832" s="63"/>
    </row>
    <row r="40833" spans="16:17">
      <c r="P40833" s="63"/>
      <c r="Q40833" s="63"/>
    </row>
    <row r="40834" spans="16:17">
      <c r="P40834" s="63"/>
      <c r="Q40834" s="63"/>
    </row>
    <row r="40835" spans="16:17">
      <c r="P40835" s="63"/>
      <c r="Q40835" s="63"/>
    </row>
    <row r="40836" spans="16:17">
      <c r="P40836" s="63"/>
      <c r="Q40836" s="63"/>
    </row>
    <row r="40837" spans="16:17">
      <c r="P40837" s="63"/>
      <c r="Q40837" s="63"/>
    </row>
    <row r="40838" spans="16:17">
      <c r="P40838" s="63"/>
      <c r="Q40838" s="63"/>
    </row>
    <row r="40839" spans="16:17">
      <c r="P40839" s="63"/>
      <c r="Q40839" s="63"/>
    </row>
    <row r="40840" spans="16:17">
      <c r="P40840" s="63"/>
      <c r="Q40840" s="63"/>
    </row>
    <row r="40841" spans="16:17">
      <c r="P40841" s="63"/>
      <c r="Q40841" s="63"/>
    </row>
    <row r="40842" spans="16:17">
      <c r="P40842" s="63"/>
      <c r="Q40842" s="63"/>
    </row>
    <row r="40843" spans="16:17">
      <c r="P40843" s="63"/>
      <c r="Q40843" s="63"/>
    </row>
    <row r="40844" spans="16:17">
      <c r="P40844" s="63"/>
      <c r="Q40844" s="63"/>
    </row>
    <row r="40845" spans="16:17">
      <c r="P40845" s="63"/>
      <c r="Q40845" s="63"/>
    </row>
    <row r="40846" spans="16:17">
      <c r="P40846" s="63"/>
      <c r="Q40846" s="63"/>
    </row>
    <row r="40847" spans="16:17">
      <c r="P40847" s="63"/>
      <c r="Q40847" s="63"/>
    </row>
    <row r="40848" spans="16:17">
      <c r="P40848" s="63"/>
      <c r="Q40848" s="63"/>
    </row>
    <row r="40849" spans="16:17">
      <c r="P40849" s="63"/>
      <c r="Q40849" s="63"/>
    </row>
    <row r="40850" spans="16:17">
      <c r="P40850" s="63"/>
      <c r="Q40850" s="63"/>
    </row>
    <row r="40851" spans="16:17">
      <c r="P40851" s="63"/>
      <c r="Q40851" s="63"/>
    </row>
    <row r="40852" spans="16:17">
      <c r="P40852" s="63"/>
      <c r="Q40852" s="63"/>
    </row>
    <row r="40853" spans="16:17">
      <c r="P40853" s="63"/>
      <c r="Q40853" s="63"/>
    </row>
    <row r="40854" spans="16:17">
      <c r="P40854" s="63"/>
      <c r="Q40854" s="63"/>
    </row>
    <row r="40855" spans="16:17">
      <c r="P40855" s="63"/>
      <c r="Q40855" s="63"/>
    </row>
    <row r="40856" spans="16:17">
      <c r="P40856" s="63"/>
      <c r="Q40856" s="63"/>
    </row>
    <row r="40857" spans="16:17">
      <c r="P40857" s="63"/>
      <c r="Q40857" s="63"/>
    </row>
    <row r="40858" spans="16:17">
      <c r="P40858" s="63"/>
      <c r="Q40858" s="63"/>
    </row>
    <row r="40859" spans="16:17">
      <c r="P40859" s="63"/>
      <c r="Q40859" s="63"/>
    </row>
    <row r="40860" spans="16:17">
      <c r="P40860" s="63"/>
      <c r="Q40860" s="63"/>
    </row>
    <row r="40861" spans="16:17">
      <c r="P40861" s="63"/>
      <c r="Q40861" s="63"/>
    </row>
    <row r="40862" spans="16:17">
      <c r="P40862" s="63"/>
      <c r="Q40862" s="63"/>
    </row>
    <row r="40863" spans="16:17">
      <c r="P40863" s="63"/>
      <c r="Q40863" s="63"/>
    </row>
    <row r="40864" spans="16:17">
      <c r="P40864" s="63"/>
      <c r="Q40864" s="63"/>
    </row>
    <row r="40865" spans="15:17">
      <c r="P40865" s="63"/>
      <c r="Q40865" s="63"/>
    </row>
    <row r="40866" spans="15:17">
      <c r="P40866" s="63"/>
      <c r="Q40866" s="63"/>
    </row>
    <row r="40867" spans="15:17">
      <c r="O40867" s="55"/>
      <c r="P40867" s="63"/>
      <c r="Q40867" s="63"/>
    </row>
    <row r="40868" spans="15:17">
      <c r="O40868" s="55"/>
      <c r="P40868" s="63"/>
      <c r="Q40868" s="63"/>
    </row>
    <row r="40869" spans="15:17">
      <c r="O40869" s="55"/>
      <c r="P40869" s="63"/>
      <c r="Q40869" s="63"/>
    </row>
    <row r="40870" spans="15:17">
      <c r="O40870" s="55"/>
      <c r="P40870" s="63"/>
      <c r="Q40870" s="63"/>
    </row>
    <row r="40871" spans="15:17">
      <c r="O40871" s="55"/>
      <c r="P40871" s="63"/>
      <c r="Q40871" s="63"/>
    </row>
    <row r="40872" spans="15:17">
      <c r="O40872" s="55"/>
      <c r="P40872" s="63"/>
      <c r="Q40872" s="63"/>
    </row>
    <row r="40873" spans="15:17">
      <c r="O40873" s="55"/>
      <c r="P40873" s="63"/>
      <c r="Q40873" s="63"/>
    </row>
    <row r="40874" spans="15:17">
      <c r="O40874" s="55"/>
      <c r="P40874" s="63"/>
      <c r="Q40874" s="63"/>
    </row>
    <row r="40875" spans="15:17">
      <c r="O40875" s="55"/>
      <c r="P40875" s="63"/>
      <c r="Q40875" s="63"/>
    </row>
    <row r="40876" spans="15:17">
      <c r="O40876" s="55"/>
      <c r="P40876" s="63"/>
      <c r="Q40876" s="63"/>
    </row>
    <row r="40877" spans="15:17">
      <c r="O40877" s="55"/>
      <c r="P40877" s="63"/>
      <c r="Q40877" s="63"/>
    </row>
    <row r="40878" spans="15:17">
      <c r="O40878" s="55"/>
      <c r="P40878" s="63"/>
      <c r="Q40878" s="63"/>
    </row>
    <row r="40879" spans="15:17">
      <c r="O40879" s="55"/>
      <c r="P40879" s="63"/>
      <c r="Q40879" s="63"/>
    </row>
    <row r="40880" spans="15:17">
      <c r="O40880" s="55"/>
      <c r="P40880" s="63"/>
      <c r="Q40880" s="63"/>
    </row>
    <row r="40881" spans="15:17">
      <c r="O40881" s="55"/>
      <c r="P40881" s="63"/>
      <c r="Q40881" s="63"/>
    </row>
    <row r="40882" spans="15:17">
      <c r="O40882" s="55"/>
      <c r="P40882" s="63"/>
      <c r="Q40882" s="63"/>
    </row>
    <row r="40883" spans="15:17">
      <c r="O40883" s="55"/>
      <c r="P40883" s="63"/>
      <c r="Q40883" s="63"/>
    </row>
    <row r="40884" spans="15:17">
      <c r="O40884" s="55"/>
      <c r="P40884" s="63"/>
      <c r="Q40884" s="63"/>
    </row>
    <row r="40885" spans="15:17">
      <c r="O40885" s="55"/>
      <c r="P40885" s="63"/>
      <c r="Q40885" s="63"/>
    </row>
    <row r="40886" spans="15:17">
      <c r="O40886" s="55"/>
      <c r="P40886" s="63"/>
      <c r="Q40886" s="63"/>
    </row>
    <row r="40887" spans="15:17">
      <c r="O40887" s="55"/>
      <c r="P40887" s="63"/>
      <c r="Q40887" s="63"/>
    </row>
    <row r="40888" spans="15:17">
      <c r="O40888" s="55"/>
      <c r="P40888" s="63"/>
      <c r="Q40888" s="63"/>
    </row>
    <row r="40889" spans="15:17">
      <c r="O40889" s="55"/>
      <c r="P40889" s="63"/>
      <c r="Q40889" s="63"/>
    </row>
    <row r="40890" spans="15:17">
      <c r="O40890" s="55"/>
      <c r="P40890" s="63"/>
      <c r="Q40890" s="63"/>
    </row>
    <row r="40891" spans="15:17">
      <c r="O40891" s="55"/>
      <c r="P40891" s="63"/>
      <c r="Q40891" s="63"/>
    </row>
    <row r="40892" spans="15:17">
      <c r="O40892" s="55"/>
      <c r="P40892" s="63"/>
      <c r="Q40892" s="63"/>
    </row>
    <row r="40893" spans="15:17">
      <c r="O40893" s="55"/>
      <c r="P40893" s="63"/>
      <c r="Q40893" s="63"/>
    </row>
    <row r="40894" spans="15:17">
      <c r="O40894" s="55"/>
      <c r="P40894" s="63"/>
      <c r="Q40894" s="63"/>
    </row>
    <row r="40895" spans="15:17">
      <c r="O40895" s="55"/>
      <c r="P40895" s="63"/>
      <c r="Q40895" s="63"/>
    </row>
    <row r="40896" spans="15:17">
      <c r="O40896" s="55"/>
      <c r="P40896" s="63"/>
      <c r="Q40896" s="63"/>
    </row>
    <row r="40897" spans="15:17">
      <c r="O40897" s="55"/>
      <c r="P40897" s="63"/>
      <c r="Q40897" s="63"/>
    </row>
    <row r="40898" spans="15:17">
      <c r="O40898" s="55"/>
      <c r="P40898" s="63"/>
      <c r="Q40898" s="63"/>
    </row>
    <row r="40899" spans="15:17">
      <c r="O40899" s="55"/>
      <c r="P40899" s="63"/>
      <c r="Q40899" s="63"/>
    </row>
    <row r="40900" spans="15:17">
      <c r="O40900" s="55"/>
      <c r="P40900" s="63"/>
      <c r="Q40900" s="63"/>
    </row>
    <row r="40901" spans="15:17">
      <c r="O40901" s="55"/>
      <c r="P40901" s="63"/>
      <c r="Q40901" s="63"/>
    </row>
    <row r="40902" spans="15:17">
      <c r="O40902" s="55"/>
      <c r="P40902" s="63"/>
      <c r="Q40902" s="63"/>
    </row>
    <row r="40903" spans="15:17">
      <c r="O40903" s="55"/>
      <c r="P40903" s="63"/>
      <c r="Q40903" s="63"/>
    </row>
    <row r="40904" spans="15:17">
      <c r="O40904" s="55"/>
      <c r="P40904" s="63"/>
      <c r="Q40904" s="63"/>
    </row>
    <row r="40905" spans="15:17">
      <c r="O40905" s="55"/>
      <c r="P40905" s="63"/>
      <c r="Q40905" s="63"/>
    </row>
    <row r="40906" spans="15:17">
      <c r="O40906" s="55"/>
      <c r="P40906" s="63"/>
      <c r="Q40906" s="63"/>
    </row>
    <row r="40907" spans="15:17">
      <c r="O40907" s="55"/>
      <c r="P40907" s="63"/>
      <c r="Q40907" s="63"/>
    </row>
    <row r="40908" spans="15:17">
      <c r="O40908" s="55"/>
      <c r="P40908" s="63"/>
      <c r="Q40908" s="63"/>
    </row>
    <row r="40909" spans="15:17">
      <c r="O40909" s="55"/>
      <c r="P40909" s="63"/>
      <c r="Q40909" s="63"/>
    </row>
    <row r="40910" spans="15:17">
      <c r="O40910" s="55"/>
      <c r="P40910" s="63"/>
      <c r="Q40910" s="63"/>
    </row>
    <row r="40911" spans="15:17">
      <c r="O40911" s="55"/>
      <c r="P40911" s="63"/>
      <c r="Q40911" s="63"/>
    </row>
    <row r="40912" spans="15:17">
      <c r="O40912" s="55"/>
      <c r="P40912" s="63"/>
      <c r="Q40912" s="63"/>
    </row>
    <row r="40913" spans="15:17">
      <c r="O40913" s="55"/>
      <c r="P40913" s="63"/>
      <c r="Q40913" s="63"/>
    </row>
    <row r="40914" spans="15:17">
      <c r="O40914" s="55"/>
      <c r="P40914" s="63"/>
      <c r="Q40914" s="63"/>
    </row>
    <row r="40915" spans="15:17">
      <c r="O40915" s="55"/>
      <c r="P40915" s="63"/>
      <c r="Q40915" s="63"/>
    </row>
    <row r="40916" spans="15:17">
      <c r="O40916" s="55"/>
      <c r="P40916" s="63"/>
      <c r="Q40916" s="63"/>
    </row>
    <row r="40917" spans="15:17">
      <c r="O40917" s="55"/>
      <c r="P40917" s="63"/>
      <c r="Q40917" s="63"/>
    </row>
    <row r="40918" spans="15:17">
      <c r="O40918" s="55"/>
      <c r="P40918" s="63"/>
      <c r="Q40918" s="63"/>
    </row>
    <row r="40919" spans="15:17">
      <c r="O40919" s="55"/>
      <c r="P40919" s="63"/>
      <c r="Q40919" s="63"/>
    </row>
    <row r="40920" spans="15:17">
      <c r="O40920" s="55"/>
      <c r="P40920" s="63"/>
      <c r="Q40920" s="63"/>
    </row>
    <row r="40921" spans="15:17">
      <c r="O40921" s="55"/>
      <c r="P40921" s="63"/>
      <c r="Q40921" s="63"/>
    </row>
    <row r="40922" spans="15:17">
      <c r="O40922" s="55"/>
      <c r="P40922" s="63"/>
      <c r="Q40922" s="63"/>
    </row>
    <row r="40923" spans="15:17">
      <c r="O40923" s="55"/>
      <c r="P40923" s="63"/>
      <c r="Q40923" s="63"/>
    </row>
    <row r="40924" spans="15:17">
      <c r="O40924" s="55"/>
      <c r="P40924" s="63"/>
      <c r="Q40924" s="63"/>
    </row>
    <row r="40925" spans="15:17">
      <c r="O40925" s="55"/>
      <c r="P40925" s="63"/>
      <c r="Q40925" s="63"/>
    </row>
    <row r="40926" spans="15:17">
      <c r="O40926" s="55"/>
      <c r="P40926" s="63"/>
      <c r="Q40926" s="63"/>
    </row>
    <row r="40927" spans="15:17">
      <c r="O40927" s="55"/>
      <c r="P40927" s="63"/>
      <c r="Q40927" s="63"/>
    </row>
    <row r="40928" spans="15:17">
      <c r="O40928" s="55"/>
      <c r="P40928" s="63"/>
      <c r="Q40928" s="63"/>
    </row>
    <row r="40929" spans="15:17">
      <c r="O40929" s="55"/>
      <c r="P40929" s="63"/>
      <c r="Q40929" s="63"/>
    </row>
    <row r="40930" spans="15:17">
      <c r="O40930" s="55"/>
      <c r="P40930" s="63"/>
      <c r="Q40930" s="63"/>
    </row>
    <row r="40931" spans="15:17">
      <c r="O40931" s="55"/>
      <c r="P40931" s="63"/>
      <c r="Q40931" s="63"/>
    </row>
    <row r="40932" spans="15:17">
      <c r="O40932" s="55"/>
      <c r="P40932" s="63"/>
      <c r="Q40932" s="63"/>
    </row>
    <row r="40933" spans="15:17">
      <c r="O40933" s="55"/>
      <c r="P40933" s="63"/>
      <c r="Q40933" s="63"/>
    </row>
    <row r="40934" spans="15:17">
      <c r="O40934" s="55"/>
      <c r="P40934" s="63"/>
      <c r="Q40934" s="63"/>
    </row>
    <row r="40935" spans="15:17">
      <c r="O40935" s="55"/>
      <c r="P40935" s="63"/>
      <c r="Q40935" s="63"/>
    </row>
    <row r="40936" spans="15:17">
      <c r="O40936" s="55"/>
      <c r="P40936" s="63"/>
      <c r="Q40936" s="63"/>
    </row>
    <row r="40937" spans="15:17">
      <c r="O40937" s="55"/>
      <c r="P40937" s="63"/>
      <c r="Q40937" s="63"/>
    </row>
    <row r="40938" spans="15:17">
      <c r="O40938" s="55"/>
      <c r="P40938" s="63"/>
      <c r="Q40938" s="63"/>
    </row>
    <row r="40939" spans="15:17">
      <c r="O40939" s="55"/>
      <c r="P40939" s="63"/>
      <c r="Q40939" s="63"/>
    </row>
    <row r="40940" spans="15:17">
      <c r="O40940" s="55"/>
      <c r="P40940" s="63"/>
      <c r="Q40940" s="63"/>
    </row>
    <row r="40941" spans="15:17">
      <c r="O40941" s="55"/>
      <c r="P40941" s="63"/>
      <c r="Q40941" s="63"/>
    </row>
    <row r="40942" spans="15:17">
      <c r="O40942" s="55"/>
      <c r="P40942" s="63"/>
      <c r="Q40942" s="63"/>
    </row>
    <row r="40943" spans="15:17">
      <c r="O40943" s="55"/>
      <c r="P40943" s="63"/>
      <c r="Q40943" s="63"/>
    </row>
    <row r="40944" spans="15:17">
      <c r="O40944" s="55"/>
      <c r="P40944" s="63"/>
      <c r="Q40944" s="63"/>
    </row>
    <row r="40945" spans="15:17">
      <c r="O40945" s="55"/>
      <c r="P40945" s="63"/>
      <c r="Q40945" s="63"/>
    </row>
    <row r="40946" spans="15:17">
      <c r="O40946" s="55"/>
      <c r="P40946" s="63"/>
      <c r="Q40946" s="63"/>
    </row>
    <row r="40947" spans="15:17">
      <c r="O40947" s="55"/>
      <c r="P40947" s="63"/>
      <c r="Q40947" s="63"/>
    </row>
    <row r="40948" spans="15:17">
      <c r="O40948" s="55"/>
      <c r="P40948" s="63"/>
      <c r="Q40948" s="63"/>
    </row>
    <row r="40949" spans="15:17">
      <c r="O40949" s="55"/>
      <c r="P40949" s="63"/>
      <c r="Q40949" s="63"/>
    </row>
    <row r="40950" spans="15:17">
      <c r="O40950" s="55"/>
      <c r="P40950" s="63"/>
      <c r="Q40950" s="63"/>
    </row>
    <row r="40951" spans="15:17">
      <c r="O40951" s="55"/>
      <c r="P40951" s="63"/>
      <c r="Q40951" s="63"/>
    </row>
    <row r="40952" spans="15:17">
      <c r="O40952" s="55"/>
      <c r="P40952" s="63"/>
      <c r="Q40952" s="63"/>
    </row>
    <row r="40953" spans="15:17">
      <c r="O40953" s="55"/>
      <c r="P40953" s="63"/>
      <c r="Q40953" s="63"/>
    </row>
    <row r="40954" spans="15:17">
      <c r="O40954" s="55"/>
      <c r="P40954" s="63"/>
      <c r="Q40954" s="63"/>
    </row>
    <row r="40955" spans="15:17">
      <c r="O40955" s="55"/>
      <c r="P40955" s="63"/>
      <c r="Q40955" s="63"/>
    </row>
    <row r="40956" spans="15:17">
      <c r="O40956" s="55"/>
      <c r="P40956" s="63"/>
      <c r="Q40956" s="63"/>
    </row>
    <row r="40957" spans="15:17">
      <c r="O40957" s="55"/>
      <c r="P40957" s="63"/>
      <c r="Q40957" s="63"/>
    </row>
    <row r="40958" spans="15:17">
      <c r="O40958" s="55"/>
      <c r="P40958" s="63"/>
      <c r="Q40958" s="63"/>
    </row>
    <row r="40959" spans="15:17">
      <c r="O40959" s="55"/>
      <c r="P40959" s="63"/>
      <c r="Q40959" s="63"/>
    </row>
    <row r="40960" spans="15:17">
      <c r="O40960" s="55"/>
      <c r="P40960" s="63"/>
      <c r="Q40960" s="63"/>
    </row>
    <row r="40961" spans="15:17">
      <c r="O40961" s="55"/>
      <c r="P40961" s="63"/>
      <c r="Q40961" s="63"/>
    </row>
    <row r="40962" spans="15:17">
      <c r="O40962" s="55"/>
      <c r="P40962" s="63"/>
      <c r="Q40962" s="63"/>
    </row>
    <row r="40963" spans="15:17">
      <c r="O40963" s="55"/>
      <c r="P40963" s="63"/>
      <c r="Q40963" s="63"/>
    </row>
    <row r="40964" spans="15:17">
      <c r="O40964" s="55"/>
      <c r="P40964" s="63"/>
      <c r="Q40964" s="63"/>
    </row>
    <row r="40965" spans="15:17">
      <c r="O40965" s="55"/>
      <c r="P40965" s="63"/>
      <c r="Q40965" s="63"/>
    </row>
    <row r="40966" spans="15:17">
      <c r="O40966" s="55"/>
      <c r="P40966" s="63"/>
      <c r="Q40966" s="63"/>
    </row>
    <row r="40967" spans="15:17">
      <c r="O40967" s="55"/>
      <c r="P40967" s="63"/>
      <c r="Q40967" s="63"/>
    </row>
    <row r="40968" spans="15:17">
      <c r="O40968" s="55"/>
      <c r="P40968" s="63"/>
      <c r="Q40968" s="63"/>
    </row>
    <row r="40969" spans="15:17">
      <c r="O40969" s="55"/>
      <c r="P40969" s="63"/>
      <c r="Q40969" s="63"/>
    </row>
    <row r="40970" spans="15:17">
      <c r="O40970" s="55"/>
      <c r="P40970" s="63"/>
      <c r="Q40970" s="63"/>
    </row>
    <row r="40971" spans="15:17">
      <c r="O40971" s="55"/>
      <c r="P40971" s="63"/>
      <c r="Q40971" s="63"/>
    </row>
    <row r="40972" spans="15:17">
      <c r="O40972" s="55"/>
      <c r="P40972" s="63"/>
      <c r="Q40972" s="63"/>
    </row>
    <row r="40973" spans="15:17">
      <c r="O40973" s="55"/>
      <c r="P40973" s="63"/>
      <c r="Q40973" s="63"/>
    </row>
    <row r="40974" spans="15:17">
      <c r="O40974" s="55"/>
      <c r="P40974" s="63"/>
      <c r="Q40974" s="63"/>
    </row>
    <row r="40975" spans="15:17">
      <c r="O40975" s="55"/>
      <c r="P40975" s="63"/>
      <c r="Q40975" s="63"/>
    </row>
    <row r="40976" spans="15:17">
      <c r="O40976" s="55"/>
      <c r="P40976" s="63"/>
      <c r="Q40976" s="63"/>
    </row>
    <row r="40977" spans="15:17">
      <c r="O40977" s="55"/>
      <c r="P40977" s="63"/>
      <c r="Q40977" s="63"/>
    </row>
    <row r="40978" spans="15:17">
      <c r="O40978" s="55"/>
      <c r="P40978" s="63"/>
      <c r="Q40978" s="63"/>
    </row>
    <row r="40979" spans="15:17">
      <c r="O40979" s="55"/>
      <c r="P40979" s="63"/>
      <c r="Q40979" s="63"/>
    </row>
    <row r="40980" spans="15:17">
      <c r="O40980" s="55"/>
      <c r="P40980" s="63"/>
      <c r="Q40980" s="63"/>
    </row>
    <row r="40981" spans="15:17">
      <c r="O40981" s="55"/>
      <c r="P40981" s="63"/>
      <c r="Q40981" s="63"/>
    </row>
    <row r="40982" spans="15:17">
      <c r="O40982" s="55"/>
      <c r="P40982" s="63"/>
      <c r="Q40982" s="63"/>
    </row>
    <row r="40983" spans="15:17">
      <c r="O40983" s="55"/>
      <c r="P40983" s="63"/>
      <c r="Q40983" s="63"/>
    </row>
    <row r="40984" spans="15:17">
      <c r="O40984" s="55"/>
      <c r="P40984" s="63"/>
      <c r="Q40984" s="63"/>
    </row>
    <row r="40985" spans="15:17">
      <c r="O40985" s="55"/>
      <c r="P40985" s="63"/>
      <c r="Q40985" s="63"/>
    </row>
    <row r="40986" spans="15:17">
      <c r="O40986" s="55"/>
      <c r="P40986" s="63"/>
      <c r="Q40986" s="63"/>
    </row>
    <row r="40987" spans="15:17">
      <c r="O40987" s="55"/>
      <c r="P40987" s="63"/>
      <c r="Q40987" s="63"/>
    </row>
    <row r="40988" spans="15:17">
      <c r="O40988" s="55"/>
      <c r="P40988" s="63"/>
      <c r="Q40988" s="63"/>
    </row>
    <row r="40989" spans="15:17">
      <c r="O40989" s="55"/>
      <c r="P40989" s="63"/>
      <c r="Q40989" s="63"/>
    </row>
    <row r="40990" spans="15:17">
      <c r="O40990" s="55"/>
      <c r="P40990" s="63"/>
      <c r="Q40990" s="63"/>
    </row>
    <row r="40991" spans="15:17">
      <c r="O40991" s="55"/>
      <c r="P40991" s="63"/>
      <c r="Q40991" s="63"/>
    </row>
    <row r="40992" spans="15:17">
      <c r="O40992" s="55"/>
      <c r="P40992" s="63"/>
      <c r="Q40992" s="63"/>
    </row>
    <row r="40993" spans="15:17">
      <c r="O40993" s="55"/>
      <c r="P40993" s="63"/>
      <c r="Q40993" s="63"/>
    </row>
    <row r="40994" spans="15:17">
      <c r="O40994" s="55"/>
      <c r="P40994" s="63"/>
      <c r="Q40994" s="63"/>
    </row>
    <row r="40995" spans="15:17">
      <c r="O40995" s="55"/>
      <c r="P40995" s="63"/>
      <c r="Q40995" s="63"/>
    </row>
    <row r="40996" spans="15:17">
      <c r="O40996" s="55"/>
      <c r="P40996" s="63"/>
      <c r="Q40996" s="63"/>
    </row>
    <row r="40997" spans="15:17">
      <c r="O40997" s="55"/>
      <c r="P40997" s="63"/>
      <c r="Q40997" s="63"/>
    </row>
    <row r="40998" spans="15:17">
      <c r="O40998" s="55"/>
      <c r="P40998" s="63"/>
      <c r="Q40998" s="63"/>
    </row>
    <row r="40999" spans="15:17">
      <c r="O40999" s="55"/>
      <c r="P40999" s="63"/>
      <c r="Q40999" s="63"/>
    </row>
    <row r="41000" spans="15:17">
      <c r="O41000" s="55"/>
      <c r="P41000" s="63"/>
      <c r="Q41000" s="63"/>
    </row>
    <row r="41001" spans="15:17">
      <c r="O41001" s="55"/>
      <c r="P41001" s="63"/>
      <c r="Q41001" s="63"/>
    </row>
    <row r="41002" spans="15:17">
      <c r="O41002" s="55"/>
      <c r="P41002" s="63"/>
      <c r="Q41002" s="63"/>
    </row>
    <row r="41003" spans="15:17">
      <c r="O41003" s="55"/>
      <c r="P41003" s="63"/>
      <c r="Q41003" s="63"/>
    </row>
    <row r="41004" spans="15:17">
      <c r="O41004" s="55"/>
      <c r="P41004" s="63"/>
      <c r="Q41004" s="63"/>
    </row>
    <row r="41005" spans="15:17">
      <c r="O41005" s="55"/>
      <c r="P41005" s="63"/>
      <c r="Q41005" s="63"/>
    </row>
    <row r="41006" spans="15:17">
      <c r="O41006" s="55"/>
      <c r="P41006" s="63"/>
      <c r="Q41006" s="63"/>
    </row>
    <row r="41007" spans="15:17">
      <c r="O41007" s="55"/>
      <c r="P41007" s="63"/>
      <c r="Q41007" s="63"/>
    </row>
    <row r="41008" spans="15:17">
      <c r="O41008" s="55"/>
      <c r="P41008" s="63"/>
      <c r="Q41008" s="63"/>
    </row>
    <row r="41009" spans="15:17">
      <c r="O41009" s="55"/>
      <c r="P41009" s="63"/>
      <c r="Q41009" s="63"/>
    </row>
    <row r="41010" spans="15:17">
      <c r="O41010" s="55"/>
      <c r="P41010" s="63"/>
      <c r="Q41010" s="63"/>
    </row>
    <row r="41011" spans="15:17">
      <c r="O41011" s="55"/>
      <c r="P41011" s="63"/>
      <c r="Q41011" s="63"/>
    </row>
    <row r="41012" spans="15:17">
      <c r="O41012" s="55"/>
      <c r="P41012" s="63"/>
      <c r="Q41012" s="63"/>
    </row>
    <row r="41013" spans="15:17">
      <c r="O41013" s="55"/>
      <c r="P41013" s="63"/>
      <c r="Q41013" s="63"/>
    </row>
    <row r="41014" spans="15:17">
      <c r="O41014" s="55"/>
      <c r="P41014" s="63"/>
      <c r="Q41014" s="63"/>
    </row>
    <row r="41015" spans="15:17">
      <c r="O41015" s="55"/>
      <c r="P41015" s="63"/>
      <c r="Q41015" s="63"/>
    </row>
    <row r="41016" spans="15:17">
      <c r="O41016" s="55"/>
      <c r="P41016" s="63"/>
      <c r="Q41016" s="63"/>
    </row>
    <row r="41017" spans="15:17">
      <c r="O41017" s="55"/>
      <c r="P41017" s="63"/>
      <c r="Q41017" s="63"/>
    </row>
    <row r="41018" spans="15:17">
      <c r="O41018" s="55"/>
      <c r="P41018" s="63"/>
      <c r="Q41018" s="63"/>
    </row>
    <row r="41019" spans="15:17">
      <c r="O41019" s="55"/>
      <c r="P41019" s="63"/>
      <c r="Q41019" s="63"/>
    </row>
    <row r="41020" spans="15:17">
      <c r="O41020" s="55"/>
      <c r="P41020" s="63"/>
      <c r="Q41020" s="63"/>
    </row>
    <row r="41021" spans="15:17">
      <c r="O41021" s="55"/>
      <c r="P41021" s="63"/>
      <c r="Q41021" s="63"/>
    </row>
    <row r="41022" spans="15:17">
      <c r="O41022" s="55"/>
      <c r="P41022" s="63"/>
      <c r="Q41022" s="63"/>
    </row>
    <row r="41023" spans="15:17">
      <c r="O41023" s="55"/>
      <c r="P41023" s="63"/>
      <c r="Q41023" s="63"/>
    </row>
    <row r="41024" spans="15:17">
      <c r="O41024" s="55"/>
      <c r="P41024" s="63"/>
      <c r="Q41024" s="63"/>
    </row>
    <row r="41025" spans="15:17">
      <c r="O41025" s="55"/>
      <c r="P41025" s="63"/>
      <c r="Q41025" s="63"/>
    </row>
    <row r="41026" spans="15:17">
      <c r="O41026" s="55"/>
      <c r="P41026" s="63"/>
      <c r="Q41026" s="63"/>
    </row>
    <row r="41027" spans="15:17">
      <c r="O41027" s="55"/>
      <c r="P41027" s="63"/>
      <c r="Q41027" s="63"/>
    </row>
    <row r="41028" spans="15:17">
      <c r="O41028" s="55"/>
      <c r="P41028" s="63"/>
      <c r="Q41028" s="63"/>
    </row>
    <row r="41029" spans="15:17">
      <c r="O41029" s="55"/>
      <c r="P41029" s="63"/>
      <c r="Q41029" s="63"/>
    </row>
    <row r="41030" spans="15:17">
      <c r="O41030" s="55"/>
      <c r="P41030" s="63"/>
      <c r="Q41030" s="63"/>
    </row>
    <row r="41031" spans="15:17">
      <c r="O41031" s="55"/>
      <c r="P41031" s="63"/>
      <c r="Q41031" s="63"/>
    </row>
    <row r="41032" spans="15:17">
      <c r="O41032" s="55"/>
      <c r="P41032" s="63"/>
      <c r="Q41032" s="63"/>
    </row>
    <row r="41033" spans="15:17">
      <c r="O41033" s="55"/>
      <c r="P41033" s="63"/>
      <c r="Q41033" s="63"/>
    </row>
    <row r="41034" spans="15:17">
      <c r="O41034" s="55"/>
      <c r="P41034" s="63"/>
      <c r="Q41034" s="63"/>
    </row>
    <row r="41035" spans="15:17">
      <c r="O41035" s="55"/>
      <c r="P41035" s="63"/>
      <c r="Q41035" s="63"/>
    </row>
    <row r="41036" spans="15:17">
      <c r="O41036" s="55"/>
      <c r="P41036" s="63"/>
      <c r="Q41036" s="63"/>
    </row>
    <row r="41037" spans="15:17">
      <c r="O41037" s="55"/>
      <c r="P41037" s="63"/>
      <c r="Q41037" s="63"/>
    </row>
    <row r="41038" spans="15:17">
      <c r="O41038" s="55"/>
      <c r="P41038" s="63"/>
      <c r="Q41038" s="63"/>
    </row>
    <row r="41039" spans="15:17">
      <c r="O41039" s="55"/>
      <c r="P41039" s="63"/>
      <c r="Q41039" s="63"/>
    </row>
    <row r="41040" spans="15:17">
      <c r="O41040" s="55"/>
      <c r="P41040" s="63"/>
      <c r="Q41040" s="63"/>
    </row>
    <row r="41041" spans="15:17">
      <c r="O41041" s="55"/>
      <c r="P41041" s="63"/>
      <c r="Q41041" s="63"/>
    </row>
    <row r="41042" spans="15:17">
      <c r="O41042" s="55"/>
      <c r="P41042" s="63"/>
      <c r="Q41042" s="63"/>
    </row>
    <row r="41043" spans="15:17">
      <c r="O41043" s="55"/>
      <c r="P41043" s="63"/>
      <c r="Q41043" s="63"/>
    </row>
    <row r="41044" spans="15:17">
      <c r="O41044" s="55"/>
      <c r="P41044" s="63"/>
      <c r="Q41044" s="63"/>
    </row>
    <row r="41045" spans="15:17">
      <c r="O41045" s="55"/>
      <c r="P41045" s="63"/>
      <c r="Q41045" s="63"/>
    </row>
    <row r="41046" spans="15:17">
      <c r="O41046" s="55"/>
      <c r="P41046" s="63"/>
      <c r="Q41046" s="63"/>
    </row>
    <row r="41047" spans="15:17">
      <c r="O41047" s="55"/>
      <c r="P41047" s="63"/>
      <c r="Q41047" s="63"/>
    </row>
    <row r="41048" spans="15:17">
      <c r="O41048" s="55"/>
      <c r="P41048" s="63"/>
      <c r="Q41048" s="63"/>
    </row>
    <row r="41049" spans="15:17">
      <c r="O41049" s="55"/>
      <c r="P41049" s="63"/>
      <c r="Q41049" s="63"/>
    </row>
    <row r="41050" spans="15:17">
      <c r="O41050" s="55"/>
      <c r="P41050" s="63"/>
      <c r="Q41050" s="63"/>
    </row>
    <row r="41051" spans="15:17">
      <c r="O41051" s="55"/>
      <c r="P41051" s="63"/>
      <c r="Q41051" s="63"/>
    </row>
    <row r="41052" spans="15:17">
      <c r="O41052" s="55"/>
      <c r="P41052" s="63"/>
      <c r="Q41052" s="63"/>
    </row>
    <row r="41053" spans="15:17">
      <c r="O41053" s="55"/>
      <c r="P41053" s="63"/>
      <c r="Q41053" s="63"/>
    </row>
    <row r="41054" spans="15:17">
      <c r="O41054" s="55"/>
      <c r="P41054" s="63"/>
      <c r="Q41054" s="63"/>
    </row>
    <row r="41055" spans="15:17">
      <c r="O41055" s="55"/>
      <c r="P41055" s="63"/>
      <c r="Q41055" s="63"/>
    </row>
    <row r="41056" spans="15:17">
      <c r="O41056" s="55"/>
      <c r="P41056" s="63"/>
      <c r="Q41056" s="63"/>
    </row>
    <row r="41057" spans="15:17">
      <c r="O41057" s="55"/>
      <c r="P41057" s="63"/>
      <c r="Q41057" s="63"/>
    </row>
    <row r="41058" spans="15:17">
      <c r="O41058" s="55"/>
      <c r="P41058" s="63"/>
      <c r="Q41058" s="63"/>
    </row>
    <row r="41059" spans="15:17">
      <c r="O41059" s="55"/>
      <c r="P41059" s="63"/>
      <c r="Q41059" s="63"/>
    </row>
    <row r="41060" spans="15:17">
      <c r="O41060" s="55"/>
      <c r="P41060" s="63"/>
      <c r="Q41060" s="63"/>
    </row>
    <row r="41061" spans="15:17">
      <c r="O41061" s="55"/>
      <c r="P41061" s="63"/>
      <c r="Q41061" s="63"/>
    </row>
    <row r="41062" spans="15:17">
      <c r="O41062" s="55"/>
      <c r="P41062" s="63"/>
      <c r="Q41062" s="63"/>
    </row>
    <row r="41063" spans="15:17">
      <c r="O41063" s="55"/>
      <c r="P41063" s="63"/>
      <c r="Q41063" s="63"/>
    </row>
    <row r="41064" spans="15:17">
      <c r="O41064" s="55"/>
      <c r="P41064" s="63"/>
      <c r="Q41064" s="63"/>
    </row>
    <row r="41065" spans="15:17">
      <c r="O41065" s="55"/>
      <c r="P41065" s="63"/>
      <c r="Q41065" s="63"/>
    </row>
    <row r="41066" spans="15:17">
      <c r="O41066" s="55"/>
      <c r="P41066" s="63"/>
      <c r="Q41066" s="63"/>
    </row>
    <row r="41067" spans="15:17">
      <c r="O41067" s="55"/>
      <c r="P41067" s="63"/>
      <c r="Q41067" s="63"/>
    </row>
    <row r="41068" spans="15:17">
      <c r="O41068" s="55"/>
      <c r="P41068" s="63"/>
      <c r="Q41068" s="63"/>
    </row>
    <row r="41069" spans="15:17">
      <c r="O41069" s="55"/>
      <c r="P41069" s="63"/>
      <c r="Q41069" s="63"/>
    </row>
    <row r="41070" spans="15:17">
      <c r="O41070" s="55"/>
      <c r="P41070" s="63"/>
      <c r="Q41070" s="63"/>
    </row>
    <row r="41071" spans="15:17">
      <c r="O41071" s="55"/>
      <c r="P41071" s="63"/>
      <c r="Q41071" s="63"/>
    </row>
    <row r="41072" spans="15:17">
      <c r="O41072" s="55"/>
      <c r="P41072" s="63"/>
      <c r="Q41072" s="63"/>
    </row>
    <row r="41073" spans="15:17">
      <c r="O41073" s="55"/>
      <c r="P41073" s="63"/>
      <c r="Q41073" s="63"/>
    </row>
    <row r="41074" spans="15:17">
      <c r="O41074" s="55"/>
      <c r="P41074" s="63"/>
      <c r="Q41074" s="63"/>
    </row>
    <row r="41075" spans="15:17">
      <c r="O41075" s="55"/>
      <c r="P41075" s="63"/>
      <c r="Q41075" s="63"/>
    </row>
    <row r="41076" spans="15:17">
      <c r="O41076" s="55"/>
      <c r="P41076" s="63"/>
      <c r="Q41076" s="63"/>
    </row>
    <row r="41077" spans="15:17">
      <c r="O41077" s="55"/>
      <c r="P41077" s="63"/>
      <c r="Q41077" s="63"/>
    </row>
    <row r="41078" spans="15:17">
      <c r="O41078" s="55"/>
      <c r="P41078" s="63"/>
      <c r="Q41078" s="63"/>
    </row>
    <row r="41079" spans="15:17">
      <c r="O41079" s="55"/>
      <c r="P41079" s="63"/>
      <c r="Q41079" s="63"/>
    </row>
    <row r="41080" spans="15:17">
      <c r="O41080" s="55"/>
      <c r="P41080" s="63"/>
      <c r="Q41080" s="63"/>
    </row>
    <row r="41081" spans="15:17">
      <c r="O41081" s="55"/>
      <c r="P41081" s="63"/>
      <c r="Q41081" s="63"/>
    </row>
    <row r="41082" spans="15:17">
      <c r="O41082" s="55"/>
      <c r="P41082" s="63"/>
      <c r="Q41082" s="63"/>
    </row>
    <row r="41083" spans="15:17">
      <c r="O41083" s="55"/>
      <c r="P41083" s="63"/>
      <c r="Q41083" s="63"/>
    </row>
    <row r="41084" spans="15:17">
      <c r="O41084" s="55"/>
      <c r="P41084" s="63"/>
      <c r="Q41084" s="63"/>
    </row>
    <row r="41085" spans="15:17">
      <c r="O41085" s="55"/>
      <c r="P41085" s="63"/>
      <c r="Q41085" s="63"/>
    </row>
    <row r="41086" spans="15:17">
      <c r="O41086" s="55"/>
      <c r="P41086" s="63"/>
      <c r="Q41086" s="63"/>
    </row>
    <row r="41087" spans="15:17">
      <c r="O41087" s="55"/>
      <c r="P41087" s="63"/>
      <c r="Q41087" s="63"/>
    </row>
    <row r="41088" spans="15:17">
      <c r="O41088" s="55"/>
      <c r="P41088" s="63"/>
      <c r="Q41088" s="63"/>
    </row>
    <row r="41089" spans="15:17">
      <c r="O41089" s="55"/>
      <c r="P41089" s="63"/>
      <c r="Q41089" s="63"/>
    </row>
    <row r="41090" spans="15:17">
      <c r="O41090" s="55"/>
      <c r="P41090" s="63"/>
      <c r="Q41090" s="63"/>
    </row>
    <row r="41091" spans="15:17">
      <c r="O41091" s="55"/>
      <c r="P41091" s="63"/>
      <c r="Q41091" s="63"/>
    </row>
    <row r="41092" spans="15:17">
      <c r="O41092" s="55"/>
      <c r="P41092" s="63"/>
      <c r="Q41092" s="63"/>
    </row>
    <row r="41093" spans="15:17">
      <c r="O41093" s="55"/>
      <c r="P41093" s="63"/>
      <c r="Q41093" s="63"/>
    </row>
    <row r="41094" spans="15:17">
      <c r="O41094" s="55"/>
      <c r="P41094" s="63"/>
      <c r="Q41094" s="63"/>
    </row>
    <row r="41095" spans="15:17">
      <c r="O41095" s="55"/>
      <c r="P41095" s="63"/>
      <c r="Q41095" s="63"/>
    </row>
    <row r="41096" spans="15:17">
      <c r="O41096" s="55"/>
      <c r="P41096" s="63"/>
      <c r="Q41096" s="63"/>
    </row>
    <row r="41097" spans="15:17">
      <c r="O41097" s="55"/>
      <c r="P41097" s="63"/>
      <c r="Q41097" s="63"/>
    </row>
    <row r="41098" spans="15:17">
      <c r="O41098" s="55"/>
      <c r="P41098" s="63"/>
      <c r="Q41098" s="63"/>
    </row>
    <row r="41099" spans="15:17">
      <c r="O41099" s="55"/>
      <c r="P41099" s="63"/>
      <c r="Q41099" s="63"/>
    </row>
    <row r="41100" spans="15:17">
      <c r="O41100" s="55"/>
      <c r="P41100" s="63"/>
      <c r="Q41100" s="63"/>
    </row>
    <row r="41101" spans="15:17">
      <c r="O41101" s="55"/>
      <c r="P41101" s="63"/>
      <c r="Q41101" s="63"/>
    </row>
    <row r="41102" spans="15:17">
      <c r="O41102" s="55"/>
      <c r="P41102" s="63"/>
      <c r="Q41102" s="63"/>
    </row>
    <row r="41103" spans="15:17">
      <c r="O41103" s="55"/>
      <c r="P41103" s="63"/>
      <c r="Q41103" s="63"/>
    </row>
    <row r="41104" spans="15:17">
      <c r="O41104" s="55"/>
      <c r="P41104" s="63"/>
      <c r="Q41104" s="63"/>
    </row>
    <row r="41105" spans="15:17">
      <c r="O41105" s="55"/>
      <c r="P41105" s="63"/>
      <c r="Q41105" s="63"/>
    </row>
    <row r="41106" spans="15:17">
      <c r="O41106" s="55"/>
      <c r="P41106" s="63"/>
      <c r="Q41106" s="63"/>
    </row>
    <row r="41107" spans="15:17">
      <c r="O41107" s="55"/>
      <c r="P41107" s="63"/>
      <c r="Q41107" s="63"/>
    </row>
    <row r="41108" spans="15:17">
      <c r="O41108" s="55"/>
      <c r="P41108" s="63"/>
      <c r="Q41108" s="63"/>
    </row>
    <row r="41109" spans="15:17">
      <c r="O41109" s="55"/>
      <c r="P41109" s="63"/>
      <c r="Q41109" s="63"/>
    </row>
    <row r="41110" spans="15:17">
      <c r="O41110" s="55"/>
      <c r="P41110" s="63"/>
      <c r="Q41110" s="63"/>
    </row>
    <row r="41111" spans="15:17">
      <c r="O41111" s="55"/>
      <c r="P41111" s="63"/>
      <c r="Q41111" s="63"/>
    </row>
    <row r="41112" spans="15:17">
      <c r="O41112" s="55"/>
      <c r="P41112" s="63"/>
      <c r="Q41112" s="63"/>
    </row>
    <row r="41113" spans="15:17">
      <c r="O41113" s="55"/>
      <c r="P41113" s="63"/>
      <c r="Q41113" s="63"/>
    </row>
    <row r="41114" spans="15:17">
      <c r="O41114" s="55"/>
      <c r="P41114" s="63"/>
      <c r="Q41114" s="63"/>
    </row>
    <row r="41115" spans="15:17">
      <c r="O41115" s="55"/>
      <c r="P41115" s="63"/>
      <c r="Q41115" s="63"/>
    </row>
    <row r="41116" spans="15:17">
      <c r="O41116" s="55"/>
      <c r="P41116" s="63"/>
      <c r="Q41116" s="63"/>
    </row>
    <row r="41117" spans="15:17">
      <c r="O41117" s="55"/>
      <c r="P41117" s="63"/>
      <c r="Q41117" s="63"/>
    </row>
    <row r="41118" spans="15:17">
      <c r="O41118" s="55"/>
      <c r="P41118" s="63"/>
      <c r="Q41118" s="63"/>
    </row>
    <row r="41119" spans="15:17">
      <c r="O41119" s="55"/>
      <c r="P41119" s="63"/>
      <c r="Q41119" s="63"/>
    </row>
    <row r="41120" spans="15:17">
      <c r="O41120" s="55"/>
      <c r="P41120" s="63"/>
      <c r="Q41120" s="63"/>
    </row>
    <row r="41121" spans="15:17">
      <c r="O41121" s="55"/>
      <c r="P41121" s="63"/>
      <c r="Q41121" s="63"/>
    </row>
    <row r="41122" spans="15:17">
      <c r="O41122" s="55"/>
      <c r="P41122" s="63"/>
      <c r="Q41122" s="63"/>
    </row>
    <row r="41123" spans="15:17">
      <c r="O41123" s="55"/>
      <c r="P41123" s="63"/>
      <c r="Q41123" s="63"/>
    </row>
    <row r="41124" spans="15:17">
      <c r="O41124" s="55"/>
      <c r="P41124" s="63"/>
      <c r="Q41124" s="63"/>
    </row>
    <row r="41125" spans="15:17">
      <c r="O41125" s="55"/>
      <c r="P41125" s="63"/>
      <c r="Q41125" s="63"/>
    </row>
    <row r="41126" spans="15:17">
      <c r="O41126" s="55"/>
      <c r="P41126" s="63"/>
      <c r="Q41126" s="63"/>
    </row>
    <row r="41127" spans="15:17">
      <c r="O41127" s="55"/>
      <c r="P41127" s="63"/>
      <c r="Q41127" s="63"/>
    </row>
    <row r="41128" spans="15:17">
      <c r="O41128" s="55"/>
      <c r="P41128" s="63"/>
      <c r="Q41128" s="63"/>
    </row>
    <row r="41129" spans="15:17">
      <c r="O41129" s="55"/>
      <c r="P41129" s="63"/>
      <c r="Q41129" s="63"/>
    </row>
    <row r="41130" spans="15:17">
      <c r="O41130" s="55"/>
      <c r="P41130" s="63"/>
      <c r="Q41130" s="63"/>
    </row>
    <row r="41131" spans="15:17">
      <c r="O41131" s="55"/>
      <c r="P41131" s="63"/>
      <c r="Q41131" s="63"/>
    </row>
    <row r="41132" spans="15:17">
      <c r="O41132" s="55"/>
      <c r="P41132" s="63"/>
      <c r="Q41132" s="63"/>
    </row>
    <row r="41133" spans="15:17">
      <c r="O41133" s="55"/>
      <c r="P41133" s="63"/>
      <c r="Q41133" s="63"/>
    </row>
    <row r="41134" spans="15:17">
      <c r="O41134" s="55"/>
      <c r="P41134" s="63"/>
      <c r="Q41134" s="63"/>
    </row>
    <row r="41135" spans="15:17">
      <c r="O41135" s="55"/>
      <c r="P41135" s="63"/>
      <c r="Q41135" s="63"/>
    </row>
    <row r="41136" spans="15:17">
      <c r="O41136" s="55"/>
      <c r="P41136" s="63"/>
      <c r="Q41136" s="63"/>
    </row>
    <row r="41137" spans="15:17">
      <c r="O41137" s="55"/>
      <c r="P41137" s="63"/>
      <c r="Q41137" s="63"/>
    </row>
    <row r="41138" spans="15:17">
      <c r="O41138" s="55"/>
      <c r="P41138" s="63"/>
      <c r="Q41138" s="63"/>
    </row>
    <row r="41139" spans="15:17">
      <c r="O41139" s="55"/>
      <c r="P41139" s="63"/>
      <c r="Q41139" s="63"/>
    </row>
    <row r="41140" spans="15:17">
      <c r="O41140" s="55"/>
      <c r="P41140" s="63"/>
      <c r="Q41140" s="63"/>
    </row>
    <row r="41141" spans="15:17">
      <c r="O41141" s="55"/>
      <c r="P41141" s="63"/>
      <c r="Q41141" s="63"/>
    </row>
    <row r="41142" spans="15:17">
      <c r="O41142" s="55"/>
      <c r="P41142" s="63"/>
      <c r="Q41142" s="63"/>
    </row>
    <row r="41143" spans="15:17">
      <c r="O41143" s="55"/>
      <c r="P41143" s="63"/>
      <c r="Q41143" s="63"/>
    </row>
    <row r="41144" spans="15:17">
      <c r="O41144" s="55"/>
      <c r="P41144" s="63"/>
      <c r="Q41144" s="63"/>
    </row>
    <row r="41145" spans="15:17">
      <c r="O41145" s="55"/>
      <c r="P41145" s="63"/>
      <c r="Q41145" s="63"/>
    </row>
    <row r="41146" spans="15:17">
      <c r="O41146" s="55"/>
      <c r="P41146" s="63"/>
      <c r="Q41146" s="63"/>
    </row>
    <row r="41147" spans="15:17">
      <c r="O41147" s="55"/>
      <c r="P41147" s="63"/>
      <c r="Q41147" s="63"/>
    </row>
    <row r="41148" spans="15:17">
      <c r="O41148" s="55"/>
      <c r="P41148" s="63"/>
      <c r="Q41148" s="63"/>
    </row>
    <row r="41149" spans="15:17">
      <c r="O41149" s="55"/>
      <c r="P41149" s="63"/>
      <c r="Q41149" s="63"/>
    </row>
    <row r="41150" spans="15:17">
      <c r="O41150" s="55"/>
      <c r="P41150" s="63"/>
      <c r="Q41150" s="63"/>
    </row>
    <row r="41151" spans="15:17">
      <c r="O41151" s="55"/>
      <c r="P41151" s="63"/>
      <c r="Q41151" s="63"/>
    </row>
    <row r="41152" spans="15:17">
      <c r="O41152" s="55"/>
      <c r="P41152" s="63"/>
      <c r="Q41152" s="63"/>
    </row>
    <row r="41153" spans="15:17">
      <c r="O41153" s="55"/>
      <c r="P41153" s="63"/>
      <c r="Q41153" s="63"/>
    </row>
    <row r="41154" spans="15:17">
      <c r="O41154" s="55"/>
      <c r="P41154" s="63"/>
      <c r="Q41154" s="63"/>
    </row>
    <row r="41155" spans="15:17">
      <c r="O41155" s="55"/>
      <c r="P41155" s="63"/>
      <c r="Q41155" s="63"/>
    </row>
    <row r="41156" spans="15:17">
      <c r="O41156" s="55"/>
      <c r="P41156" s="63"/>
      <c r="Q41156" s="63"/>
    </row>
    <row r="41157" spans="15:17">
      <c r="O41157" s="55"/>
      <c r="P41157" s="63"/>
      <c r="Q41157" s="63"/>
    </row>
    <row r="41158" spans="15:17">
      <c r="O41158" s="55"/>
      <c r="P41158" s="63"/>
      <c r="Q41158" s="63"/>
    </row>
    <row r="41159" spans="15:17">
      <c r="O41159" s="55"/>
      <c r="P41159" s="63"/>
      <c r="Q41159" s="63"/>
    </row>
    <row r="41160" spans="15:17">
      <c r="O41160" s="55"/>
      <c r="P41160" s="63"/>
      <c r="Q41160" s="63"/>
    </row>
    <row r="41161" spans="15:17">
      <c r="O41161" s="55"/>
      <c r="P41161" s="63"/>
      <c r="Q41161" s="63"/>
    </row>
    <row r="41162" spans="15:17">
      <c r="O41162" s="55"/>
      <c r="P41162" s="63"/>
      <c r="Q41162" s="63"/>
    </row>
    <row r="41163" spans="15:17">
      <c r="O41163" s="55"/>
      <c r="P41163" s="63"/>
      <c r="Q41163" s="63"/>
    </row>
    <row r="41164" spans="15:17">
      <c r="O41164" s="55"/>
      <c r="P41164" s="63"/>
      <c r="Q41164" s="63"/>
    </row>
    <row r="41165" spans="15:17">
      <c r="O41165" s="55"/>
      <c r="P41165" s="63"/>
      <c r="Q41165" s="63"/>
    </row>
    <row r="41166" spans="15:17">
      <c r="O41166" s="55"/>
      <c r="P41166" s="63"/>
      <c r="Q41166" s="63"/>
    </row>
    <row r="41167" spans="15:17">
      <c r="O41167" s="55"/>
      <c r="P41167" s="63"/>
      <c r="Q41167" s="63"/>
    </row>
    <row r="41168" spans="15:17">
      <c r="O41168" s="55"/>
      <c r="P41168" s="63"/>
      <c r="Q41168" s="63"/>
    </row>
    <row r="41169" spans="15:17">
      <c r="O41169" s="55"/>
      <c r="P41169" s="63"/>
      <c r="Q41169" s="63"/>
    </row>
    <row r="41170" spans="15:17">
      <c r="O41170" s="55"/>
      <c r="P41170" s="63"/>
      <c r="Q41170" s="63"/>
    </row>
    <row r="41171" spans="15:17">
      <c r="O41171" s="55"/>
      <c r="P41171" s="63"/>
      <c r="Q41171" s="63"/>
    </row>
    <row r="41172" spans="15:17">
      <c r="O41172" s="55"/>
      <c r="P41172" s="63"/>
      <c r="Q41172" s="63"/>
    </row>
    <row r="41173" spans="15:17">
      <c r="O41173" s="55"/>
      <c r="P41173" s="63"/>
      <c r="Q41173" s="63"/>
    </row>
    <row r="41174" spans="15:17">
      <c r="O41174" s="55"/>
      <c r="P41174" s="63"/>
      <c r="Q41174" s="63"/>
    </row>
    <row r="41175" spans="15:17">
      <c r="O41175" s="55"/>
      <c r="P41175" s="63"/>
      <c r="Q41175" s="63"/>
    </row>
    <row r="41176" spans="15:17">
      <c r="O41176" s="55"/>
      <c r="P41176" s="63"/>
      <c r="Q41176" s="63"/>
    </row>
    <row r="41177" spans="15:17">
      <c r="O41177" s="55"/>
      <c r="P41177" s="63"/>
      <c r="Q41177" s="63"/>
    </row>
    <row r="41178" spans="15:17">
      <c r="O41178" s="55"/>
      <c r="P41178" s="63"/>
      <c r="Q41178" s="63"/>
    </row>
    <row r="41179" spans="15:17">
      <c r="P41179" s="63"/>
      <c r="Q41179" s="63"/>
    </row>
    <row r="41180" spans="15:17">
      <c r="P41180" s="63"/>
      <c r="Q41180" s="63"/>
    </row>
    <row r="41181" spans="15:17">
      <c r="P41181" s="63"/>
      <c r="Q41181" s="63"/>
    </row>
    <row r="41182" spans="15:17">
      <c r="P41182" s="63"/>
      <c r="Q41182" s="63"/>
    </row>
    <row r="41183" spans="15:17">
      <c r="P41183" s="63"/>
      <c r="Q41183" s="63"/>
    </row>
    <row r="41184" spans="15:17">
      <c r="P41184" s="63"/>
      <c r="Q41184" s="63"/>
    </row>
    <row r="41185" spans="16:17">
      <c r="P41185" s="63"/>
      <c r="Q41185" s="63"/>
    </row>
    <row r="41186" spans="16:17">
      <c r="P41186" s="63"/>
      <c r="Q41186" s="63"/>
    </row>
    <row r="41187" spans="16:17">
      <c r="P41187" s="63"/>
      <c r="Q41187" s="63"/>
    </row>
    <row r="41188" spans="16:17">
      <c r="P41188" s="63"/>
      <c r="Q41188" s="63"/>
    </row>
    <row r="41189" spans="16:17">
      <c r="P41189" s="63"/>
      <c r="Q41189" s="63"/>
    </row>
    <row r="41190" spans="16:17">
      <c r="P41190" s="63"/>
      <c r="Q41190" s="63"/>
    </row>
    <row r="41191" spans="16:17">
      <c r="P41191" s="63"/>
      <c r="Q41191" s="63"/>
    </row>
    <row r="41192" spans="16:17">
      <c r="P41192" s="63"/>
      <c r="Q41192" s="63"/>
    </row>
    <row r="41193" spans="16:17">
      <c r="P41193" s="63"/>
      <c r="Q41193" s="63"/>
    </row>
    <row r="41194" spans="16:17">
      <c r="P41194" s="63"/>
      <c r="Q41194" s="63"/>
    </row>
    <row r="41195" spans="16:17">
      <c r="P41195" s="63"/>
      <c r="Q41195" s="63"/>
    </row>
    <row r="41196" spans="16:17">
      <c r="P41196" s="63"/>
      <c r="Q41196" s="63"/>
    </row>
    <row r="41197" spans="16:17">
      <c r="P41197" s="63"/>
      <c r="Q41197" s="63"/>
    </row>
    <row r="41198" spans="16:17">
      <c r="P41198" s="63"/>
      <c r="Q41198" s="63"/>
    </row>
    <row r="41199" spans="16:17">
      <c r="P41199" s="63"/>
      <c r="Q41199" s="63"/>
    </row>
    <row r="41200" spans="16:17">
      <c r="P41200" s="63"/>
      <c r="Q41200" s="63"/>
    </row>
    <row r="41201" spans="16:17">
      <c r="P41201" s="63"/>
      <c r="Q41201" s="63"/>
    </row>
    <row r="41202" spans="16:17">
      <c r="P41202" s="63"/>
      <c r="Q41202" s="63"/>
    </row>
    <row r="41203" spans="16:17">
      <c r="P41203" s="63"/>
      <c r="Q41203" s="63"/>
    </row>
    <row r="41204" spans="16:17">
      <c r="P41204" s="63"/>
      <c r="Q41204" s="63"/>
    </row>
    <row r="41205" spans="16:17">
      <c r="P41205" s="63"/>
      <c r="Q41205" s="63"/>
    </row>
    <row r="41206" spans="16:17">
      <c r="P41206" s="63"/>
      <c r="Q41206" s="63"/>
    </row>
    <row r="41207" spans="16:17">
      <c r="P41207" s="63"/>
      <c r="Q41207" s="63"/>
    </row>
    <row r="41208" spans="16:17">
      <c r="P41208" s="63"/>
      <c r="Q41208" s="63"/>
    </row>
    <row r="41209" spans="16:17">
      <c r="P41209" s="63"/>
      <c r="Q41209" s="63"/>
    </row>
    <row r="41210" spans="16:17">
      <c r="P41210" s="63"/>
      <c r="Q41210" s="63"/>
    </row>
    <row r="41211" spans="16:17">
      <c r="P41211" s="63"/>
      <c r="Q41211" s="63"/>
    </row>
    <row r="41212" spans="16:17">
      <c r="P41212" s="63"/>
      <c r="Q41212" s="63"/>
    </row>
    <row r="41213" spans="16:17">
      <c r="P41213" s="63"/>
      <c r="Q41213" s="63"/>
    </row>
    <row r="41214" spans="16:17">
      <c r="P41214" s="63"/>
      <c r="Q41214" s="63"/>
    </row>
    <row r="41215" spans="16:17">
      <c r="P41215" s="63"/>
      <c r="Q41215" s="63"/>
    </row>
    <row r="41216" spans="16:17">
      <c r="P41216" s="63"/>
      <c r="Q41216" s="63"/>
    </row>
    <row r="41217" spans="16:17">
      <c r="P41217" s="63"/>
      <c r="Q41217" s="63"/>
    </row>
    <row r="41218" spans="16:17">
      <c r="P41218" s="63"/>
      <c r="Q41218" s="63"/>
    </row>
    <row r="41219" spans="16:17">
      <c r="P41219" s="63"/>
      <c r="Q41219" s="63"/>
    </row>
    <row r="41220" spans="16:17">
      <c r="P41220" s="63"/>
      <c r="Q41220" s="63"/>
    </row>
    <row r="41221" spans="16:17">
      <c r="P41221" s="63"/>
      <c r="Q41221" s="63"/>
    </row>
    <row r="41222" spans="16:17">
      <c r="P41222" s="63"/>
      <c r="Q41222" s="63"/>
    </row>
    <row r="41223" spans="16:17">
      <c r="P41223" s="63"/>
      <c r="Q41223" s="63"/>
    </row>
    <row r="41224" spans="16:17">
      <c r="P41224" s="63"/>
      <c r="Q41224" s="63"/>
    </row>
    <row r="41225" spans="16:17">
      <c r="P41225" s="63"/>
      <c r="Q41225" s="63"/>
    </row>
    <row r="41226" spans="16:17">
      <c r="P41226" s="63"/>
      <c r="Q41226" s="63"/>
    </row>
    <row r="41227" spans="16:17">
      <c r="P41227" s="63"/>
      <c r="Q41227" s="63"/>
    </row>
    <row r="41228" spans="16:17">
      <c r="P41228" s="63"/>
      <c r="Q41228" s="63"/>
    </row>
    <row r="41229" spans="16:17">
      <c r="P41229" s="63"/>
      <c r="Q41229" s="63"/>
    </row>
    <row r="41230" spans="16:17">
      <c r="P41230" s="63"/>
      <c r="Q41230" s="63"/>
    </row>
    <row r="41231" spans="16:17">
      <c r="P41231" s="63"/>
      <c r="Q41231" s="63"/>
    </row>
    <row r="41232" spans="16:17">
      <c r="P41232" s="63"/>
      <c r="Q41232" s="63"/>
    </row>
    <row r="41233" spans="16:17">
      <c r="P41233" s="63"/>
      <c r="Q41233" s="63"/>
    </row>
    <row r="41234" spans="16:17">
      <c r="P41234" s="63"/>
      <c r="Q41234" s="63"/>
    </row>
    <row r="41235" spans="16:17">
      <c r="P41235" s="63"/>
      <c r="Q41235" s="63"/>
    </row>
    <row r="41236" spans="16:17">
      <c r="P41236" s="63"/>
      <c r="Q41236" s="63"/>
    </row>
    <row r="41237" spans="16:17">
      <c r="P41237" s="63"/>
      <c r="Q41237" s="63"/>
    </row>
    <row r="41238" spans="16:17">
      <c r="P41238" s="63"/>
      <c r="Q41238" s="63"/>
    </row>
    <row r="41239" spans="16:17">
      <c r="P41239" s="63"/>
      <c r="Q41239" s="63"/>
    </row>
    <row r="41240" spans="16:17">
      <c r="P41240" s="63"/>
      <c r="Q41240" s="63"/>
    </row>
    <row r="41241" spans="16:17">
      <c r="P41241" s="63"/>
      <c r="Q41241" s="63"/>
    </row>
    <row r="41242" spans="16:17">
      <c r="P41242" s="63"/>
      <c r="Q41242" s="63"/>
    </row>
    <row r="41243" spans="16:17">
      <c r="P41243" s="63"/>
      <c r="Q41243" s="63"/>
    </row>
    <row r="41244" spans="16:17">
      <c r="P41244" s="63"/>
      <c r="Q41244" s="63"/>
    </row>
    <row r="41245" spans="16:17">
      <c r="P41245" s="63"/>
      <c r="Q41245" s="63"/>
    </row>
    <row r="41246" spans="16:17">
      <c r="P41246" s="63"/>
      <c r="Q41246" s="63"/>
    </row>
    <row r="41247" spans="16:17">
      <c r="P41247" s="63"/>
      <c r="Q41247" s="63"/>
    </row>
    <row r="41248" spans="16:17">
      <c r="P41248" s="63"/>
      <c r="Q41248" s="63"/>
    </row>
    <row r="41249" spans="16:17">
      <c r="P41249" s="63"/>
      <c r="Q41249" s="63"/>
    </row>
    <row r="41250" spans="16:17">
      <c r="P41250" s="63"/>
      <c r="Q41250" s="63"/>
    </row>
    <row r="41251" spans="16:17">
      <c r="P41251" s="63"/>
      <c r="Q41251" s="63"/>
    </row>
    <row r="41252" spans="16:17">
      <c r="P41252" s="63"/>
      <c r="Q41252" s="63"/>
    </row>
    <row r="41253" spans="16:17">
      <c r="P41253" s="63"/>
      <c r="Q41253" s="63"/>
    </row>
    <row r="41254" spans="16:17">
      <c r="P41254" s="63"/>
      <c r="Q41254" s="63"/>
    </row>
    <row r="41255" spans="16:17">
      <c r="P41255" s="63"/>
      <c r="Q41255" s="63"/>
    </row>
    <row r="41256" spans="16:17">
      <c r="P41256" s="63"/>
      <c r="Q41256" s="63"/>
    </row>
    <row r="41257" spans="16:17">
      <c r="P41257" s="63"/>
      <c r="Q41257" s="63"/>
    </row>
    <row r="41258" spans="16:17">
      <c r="P41258" s="63"/>
      <c r="Q41258" s="63"/>
    </row>
    <row r="41259" spans="16:17">
      <c r="P41259" s="63"/>
      <c r="Q41259" s="63"/>
    </row>
    <row r="41260" spans="16:17">
      <c r="P41260" s="63"/>
      <c r="Q41260" s="63"/>
    </row>
    <row r="41261" spans="16:17">
      <c r="P41261" s="63"/>
      <c r="Q41261" s="63"/>
    </row>
    <row r="41262" spans="16:17">
      <c r="P41262" s="63"/>
      <c r="Q41262" s="63"/>
    </row>
    <row r="41263" spans="16:17">
      <c r="P41263" s="63"/>
      <c r="Q41263" s="63"/>
    </row>
    <row r="41264" spans="16:17">
      <c r="P41264" s="63"/>
      <c r="Q41264" s="63"/>
    </row>
    <row r="41265" spans="16:17">
      <c r="P41265" s="63"/>
      <c r="Q41265" s="63"/>
    </row>
    <row r="41266" spans="16:17">
      <c r="P41266" s="63"/>
      <c r="Q41266" s="63"/>
    </row>
    <row r="41267" spans="16:17">
      <c r="P41267" s="63"/>
      <c r="Q41267" s="63"/>
    </row>
    <row r="41268" spans="16:17">
      <c r="P41268" s="63"/>
      <c r="Q41268" s="63"/>
    </row>
    <row r="41269" spans="16:17">
      <c r="P41269" s="63"/>
      <c r="Q41269" s="63"/>
    </row>
    <row r="41270" spans="16:17">
      <c r="P41270" s="63"/>
      <c r="Q41270" s="63"/>
    </row>
    <row r="41271" spans="16:17">
      <c r="P41271" s="63"/>
      <c r="Q41271" s="63"/>
    </row>
    <row r="41272" spans="16:17">
      <c r="P41272" s="63"/>
      <c r="Q41272" s="63"/>
    </row>
    <row r="41273" spans="16:17">
      <c r="P41273" s="63"/>
      <c r="Q41273" s="63"/>
    </row>
    <row r="41274" spans="16:17">
      <c r="P41274" s="63"/>
      <c r="Q41274" s="63"/>
    </row>
    <row r="41275" spans="16:17">
      <c r="P41275" s="63"/>
      <c r="Q41275" s="63"/>
    </row>
    <row r="41276" spans="16:17">
      <c r="P41276" s="63"/>
      <c r="Q41276" s="63"/>
    </row>
    <row r="41277" spans="16:17">
      <c r="P41277" s="63"/>
      <c r="Q41277" s="63"/>
    </row>
    <row r="41278" spans="16:17">
      <c r="P41278" s="63"/>
      <c r="Q41278" s="63"/>
    </row>
    <row r="41279" spans="16:17">
      <c r="P41279" s="63"/>
      <c r="Q41279" s="63"/>
    </row>
    <row r="41280" spans="16:17">
      <c r="P41280" s="63"/>
      <c r="Q41280" s="63"/>
    </row>
    <row r="41281" spans="16:17">
      <c r="P41281" s="63"/>
      <c r="Q41281" s="63"/>
    </row>
    <row r="41282" spans="16:17">
      <c r="P41282" s="63"/>
      <c r="Q41282" s="63"/>
    </row>
    <row r="41283" spans="16:17">
      <c r="P41283" s="63"/>
      <c r="Q41283" s="63"/>
    </row>
    <row r="41284" spans="16:17">
      <c r="P41284" s="63"/>
      <c r="Q41284" s="63"/>
    </row>
    <row r="41285" spans="16:17">
      <c r="P41285" s="63"/>
      <c r="Q41285" s="63"/>
    </row>
    <row r="41286" spans="16:17">
      <c r="P41286" s="63"/>
      <c r="Q41286" s="63"/>
    </row>
    <row r="41287" spans="16:17">
      <c r="P41287" s="63"/>
      <c r="Q41287" s="63"/>
    </row>
    <row r="41288" spans="16:17">
      <c r="P41288" s="63"/>
      <c r="Q41288" s="63"/>
    </row>
    <row r="41289" spans="16:17">
      <c r="P41289" s="63"/>
      <c r="Q41289" s="63"/>
    </row>
    <row r="41290" spans="16:17">
      <c r="P41290" s="63"/>
      <c r="Q41290" s="63"/>
    </row>
    <row r="41291" spans="16:17">
      <c r="P41291" s="63"/>
      <c r="Q41291" s="63"/>
    </row>
    <row r="41292" spans="16:17">
      <c r="P41292" s="63"/>
      <c r="Q41292" s="63"/>
    </row>
    <row r="41293" spans="16:17">
      <c r="P41293" s="63"/>
      <c r="Q41293" s="63"/>
    </row>
    <row r="41294" spans="16:17">
      <c r="P41294" s="63"/>
      <c r="Q41294" s="63"/>
    </row>
    <row r="41295" spans="16:17">
      <c r="P41295" s="63"/>
      <c r="Q41295" s="63"/>
    </row>
    <row r="41296" spans="16:17">
      <c r="P41296" s="63"/>
      <c r="Q41296" s="63"/>
    </row>
    <row r="41297" spans="16:17">
      <c r="P41297" s="63"/>
      <c r="Q41297" s="63"/>
    </row>
    <row r="41298" spans="16:17">
      <c r="P41298" s="63"/>
      <c r="Q41298" s="63"/>
    </row>
    <row r="41299" spans="16:17">
      <c r="P41299" s="63"/>
      <c r="Q41299" s="63"/>
    </row>
    <row r="41300" spans="16:17">
      <c r="P41300" s="63"/>
      <c r="Q41300" s="63"/>
    </row>
    <row r="41301" spans="16:17">
      <c r="P41301" s="63"/>
      <c r="Q41301" s="63"/>
    </row>
    <row r="41302" spans="16:17">
      <c r="P41302" s="63"/>
      <c r="Q41302" s="63"/>
    </row>
    <row r="41303" spans="16:17">
      <c r="P41303" s="63"/>
      <c r="Q41303" s="63"/>
    </row>
    <row r="41304" spans="16:17">
      <c r="P41304" s="63"/>
      <c r="Q41304" s="63"/>
    </row>
    <row r="41305" spans="16:17">
      <c r="P41305" s="63"/>
      <c r="Q41305" s="63"/>
    </row>
    <row r="41306" spans="16:17">
      <c r="P41306" s="63"/>
      <c r="Q41306" s="63"/>
    </row>
    <row r="41307" spans="16:17">
      <c r="P41307" s="63"/>
      <c r="Q41307" s="63"/>
    </row>
    <row r="41308" spans="16:17">
      <c r="P41308" s="63"/>
      <c r="Q41308" s="63"/>
    </row>
    <row r="41309" spans="16:17">
      <c r="P41309" s="63"/>
      <c r="Q41309" s="63"/>
    </row>
    <row r="41310" spans="16:17">
      <c r="P41310" s="63"/>
      <c r="Q41310" s="63"/>
    </row>
    <row r="41311" spans="16:17">
      <c r="P41311" s="63"/>
      <c r="Q41311" s="63"/>
    </row>
    <row r="41312" spans="16:17">
      <c r="P41312" s="63"/>
      <c r="Q41312" s="63"/>
    </row>
    <row r="41313" spans="16:17">
      <c r="P41313" s="63"/>
      <c r="Q41313" s="63"/>
    </row>
    <row r="41314" spans="16:17">
      <c r="P41314" s="63"/>
      <c r="Q41314" s="63"/>
    </row>
    <row r="41315" spans="16:17">
      <c r="P41315" s="63"/>
      <c r="Q41315" s="63"/>
    </row>
    <row r="41316" spans="16:17">
      <c r="P41316" s="63"/>
      <c r="Q41316" s="63"/>
    </row>
    <row r="41317" spans="16:17">
      <c r="P41317" s="63"/>
      <c r="Q41317" s="63"/>
    </row>
    <row r="41318" spans="16:17">
      <c r="P41318" s="63"/>
      <c r="Q41318" s="63"/>
    </row>
    <row r="41319" spans="16:17">
      <c r="P41319" s="63"/>
      <c r="Q41319" s="63"/>
    </row>
    <row r="41320" spans="16:17">
      <c r="P41320" s="63"/>
      <c r="Q41320" s="63"/>
    </row>
    <row r="41321" spans="16:17">
      <c r="P41321" s="63"/>
      <c r="Q41321" s="63"/>
    </row>
    <row r="41322" spans="16:17">
      <c r="P41322" s="63"/>
      <c r="Q41322" s="63"/>
    </row>
    <row r="41323" spans="16:17">
      <c r="P41323" s="63"/>
      <c r="Q41323" s="63"/>
    </row>
    <row r="41324" spans="16:17">
      <c r="P41324" s="63"/>
      <c r="Q41324" s="63"/>
    </row>
    <row r="41325" spans="16:17">
      <c r="P41325" s="63"/>
      <c r="Q41325" s="63"/>
    </row>
    <row r="41326" spans="16:17">
      <c r="P41326" s="63"/>
      <c r="Q41326" s="63"/>
    </row>
    <row r="41327" spans="16:17">
      <c r="P41327" s="63"/>
      <c r="Q41327" s="63"/>
    </row>
    <row r="41328" spans="16:17">
      <c r="P41328" s="63"/>
      <c r="Q41328" s="63"/>
    </row>
    <row r="41329" spans="16:17">
      <c r="P41329" s="63"/>
      <c r="Q41329" s="63"/>
    </row>
    <row r="41330" spans="16:17">
      <c r="P41330" s="63"/>
      <c r="Q41330" s="63"/>
    </row>
    <row r="41331" spans="16:17">
      <c r="P41331" s="63"/>
      <c r="Q41331" s="63"/>
    </row>
    <row r="41332" spans="16:17">
      <c r="P41332" s="63"/>
      <c r="Q41332" s="63"/>
    </row>
    <row r="41333" spans="16:17">
      <c r="P41333" s="63"/>
      <c r="Q41333" s="63"/>
    </row>
    <row r="41334" spans="16:17">
      <c r="P41334" s="63"/>
      <c r="Q41334" s="63"/>
    </row>
    <row r="41335" spans="16:17">
      <c r="P41335" s="63"/>
      <c r="Q41335" s="63"/>
    </row>
    <row r="41336" spans="16:17">
      <c r="P41336" s="63"/>
      <c r="Q41336" s="63"/>
    </row>
    <row r="41337" spans="16:17">
      <c r="P41337" s="63"/>
      <c r="Q41337" s="63"/>
    </row>
    <row r="41338" spans="16:17">
      <c r="P41338" s="63"/>
      <c r="Q41338" s="63"/>
    </row>
    <row r="41339" spans="16:17">
      <c r="P41339" s="63"/>
      <c r="Q41339" s="63"/>
    </row>
    <row r="41340" spans="16:17">
      <c r="P41340" s="63"/>
      <c r="Q41340" s="63"/>
    </row>
    <row r="41341" spans="16:17">
      <c r="P41341" s="63"/>
      <c r="Q41341" s="63"/>
    </row>
    <row r="41342" spans="16:17">
      <c r="P41342" s="63"/>
      <c r="Q41342" s="63"/>
    </row>
    <row r="41343" spans="16:17">
      <c r="P41343" s="63"/>
      <c r="Q41343" s="63"/>
    </row>
    <row r="41344" spans="16:17">
      <c r="P41344" s="63"/>
      <c r="Q41344" s="63"/>
    </row>
    <row r="41345" spans="16:17">
      <c r="P41345" s="63"/>
      <c r="Q41345" s="63"/>
    </row>
    <row r="41346" spans="16:17">
      <c r="P41346" s="63"/>
      <c r="Q41346" s="63"/>
    </row>
    <row r="41347" spans="16:17">
      <c r="P41347" s="63"/>
      <c r="Q41347" s="63"/>
    </row>
    <row r="41348" spans="16:17">
      <c r="P41348" s="63"/>
      <c r="Q41348" s="63"/>
    </row>
    <row r="41349" spans="16:17">
      <c r="P41349" s="63"/>
      <c r="Q41349" s="63"/>
    </row>
    <row r="41350" spans="16:17">
      <c r="P41350" s="63"/>
      <c r="Q41350" s="63"/>
    </row>
    <row r="41351" spans="16:17">
      <c r="P41351" s="63"/>
      <c r="Q41351" s="63"/>
    </row>
    <row r="41352" spans="16:17">
      <c r="P41352" s="63"/>
      <c r="Q41352" s="63"/>
    </row>
    <row r="41353" spans="16:17">
      <c r="P41353" s="63"/>
      <c r="Q41353" s="63"/>
    </row>
    <row r="41354" spans="16:17">
      <c r="P41354" s="63"/>
      <c r="Q41354" s="63"/>
    </row>
    <row r="41355" spans="16:17">
      <c r="P41355" s="63"/>
      <c r="Q41355" s="63"/>
    </row>
    <row r="41356" spans="16:17">
      <c r="P41356" s="63"/>
      <c r="Q41356" s="63"/>
    </row>
    <row r="41357" spans="16:17">
      <c r="P41357" s="63"/>
      <c r="Q41357" s="63"/>
    </row>
    <row r="41358" spans="16:17">
      <c r="P41358" s="63"/>
      <c r="Q41358" s="63"/>
    </row>
    <row r="41359" spans="16:17">
      <c r="P41359" s="63"/>
      <c r="Q41359" s="63"/>
    </row>
    <row r="41360" spans="16:17">
      <c r="P41360" s="63"/>
      <c r="Q41360" s="63"/>
    </row>
    <row r="41361" spans="16:17">
      <c r="P41361" s="63"/>
      <c r="Q41361" s="63"/>
    </row>
    <row r="41362" spans="16:17">
      <c r="P41362" s="63"/>
      <c r="Q41362" s="63"/>
    </row>
    <row r="41363" spans="16:17">
      <c r="P41363" s="63"/>
      <c r="Q41363" s="63"/>
    </row>
    <row r="41364" spans="16:17">
      <c r="P41364" s="63"/>
      <c r="Q41364" s="63"/>
    </row>
    <row r="41365" spans="16:17">
      <c r="P41365" s="63"/>
      <c r="Q41365" s="63"/>
    </row>
    <row r="41366" spans="16:17">
      <c r="P41366" s="63"/>
      <c r="Q41366" s="63"/>
    </row>
    <row r="41367" spans="16:17">
      <c r="P41367" s="63"/>
      <c r="Q41367" s="63"/>
    </row>
    <row r="41368" spans="16:17">
      <c r="P41368" s="63"/>
      <c r="Q41368" s="63"/>
    </row>
    <row r="41369" spans="16:17">
      <c r="P41369" s="63"/>
      <c r="Q41369" s="63"/>
    </row>
    <row r="41370" spans="16:17">
      <c r="P41370" s="63"/>
      <c r="Q41370" s="63"/>
    </row>
    <row r="41371" spans="16:17">
      <c r="P41371" s="63"/>
      <c r="Q41371" s="63"/>
    </row>
    <row r="41372" spans="16:17">
      <c r="P41372" s="63"/>
      <c r="Q41372" s="63"/>
    </row>
    <row r="41373" spans="16:17">
      <c r="P41373" s="63"/>
      <c r="Q41373" s="63"/>
    </row>
    <row r="41374" spans="16:17">
      <c r="P41374" s="63"/>
      <c r="Q41374" s="63"/>
    </row>
    <row r="41375" spans="16:17">
      <c r="P41375" s="63"/>
      <c r="Q41375" s="63"/>
    </row>
    <row r="41376" spans="16:17">
      <c r="P41376" s="63"/>
      <c r="Q41376" s="63"/>
    </row>
    <row r="41377" spans="16:17">
      <c r="P41377" s="63"/>
      <c r="Q41377" s="63"/>
    </row>
    <row r="41378" spans="16:17">
      <c r="P41378" s="63"/>
      <c r="Q41378" s="63"/>
    </row>
    <row r="41379" spans="16:17">
      <c r="P41379" s="63"/>
      <c r="Q41379" s="63"/>
    </row>
    <row r="41380" spans="16:17">
      <c r="P41380" s="63"/>
      <c r="Q41380" s="63"/>
    </row>
    <row r="41381" spans="16:17">
      <c r="P41381" s="63"/>
      <c r="Q41381" s="63"/>
    </row>
    <row r="41382" spans="16:17">
      <c r="P41382" s="63"/>
      <c r="Q41382" s="63"/>
    </row>
    <row r="41383" spans="16:17">
      <c r="P41383" s="63"/>
      <c r="Q41383" s="63"/>
    </row>
    <row r="41384" spans="16:17">
      <c r="P41384" s="63"/>
      <c r="Q41384" s="63"/>
    </row>
    <row r="41385" spans="16:17">
      <c r="P41385" s="63"/>
      <c r="Q41385" s="63"/>
    </row>
    <row r="41386" spans="16:17">
      <c r="P41386" s="63"/>
      <c r="Q41386" s="63"/>
    </row>
    <row r="41387" spans="16:17">
      <c r="P41387" s="63"/>
      <c r="Q41387" s="63"/>
    </row>
    <row r="41388" spans="16:17">
      <c r="P41388" s="63"/>
      <c r="Q41388" s="63"/>
    </row>
    <row r="41389" spans="16:17">
      <c r="P41389" s="63"/>
      <c r="Q41389" s="63"/>
    </row>
    <row r="41390" spans="16:17">
      <c r="P41390" s="63"/>
      <c r="Q41390" s="63"/>
    </row>
    <row r="41391" spans="16:17">
      <c r="P41391" s="63"/>
      <c r="Q41391" s="63"/>
    </row>
    <row r="41392" spans="16:17">
      <c r="P41392" s="63"/>
      <c r="Q41392" s="63"/>
    </row>
    <row r="41393" spans="16:17">
      <c r="P41393" s="63"/>
      <c r="Q41393" s="63"/>
    </row>
    <row r="41394" spans="16:17">
      <c r="P41394" s="63"/>
      <c r="Q41394" s="63"/>
    </row>
    <row r="41395" spans="16:17">
      <c r="P41395" s="63"/>
      <c r="Q41395" s="63"/>
    </row>
    <row r="41396" spans="16:17">
      <c r="P41396" s="63"/>
      <c r="Q41396" s="63"/>
    </row>
    <row r="41397" spans="16:17">
      <c r="P41397" s="63"/>
      <c r="Q41397" s="63"/>
    </row>
    <row r="41398" spans="16:17">
      <c r="P41398" s="63"/>
      <c r="Q41398" s="63"/>
    </row>
    <row r="41399" spans="16:17">
      <c r="P41399" s="63"/>
      <c r="Q41399" s="63"/>
    </row>
    <row r="41400" spans="16:17">
      <c r="P41400" s="63"/>
      <c r="Q41400" s="63"/>
    </row>
    <row r="41401" spans="16:17">
      <c r="P41401" s="63"/>
      <c r="Q41401" s="63"/>
    </row>
    <row r="41402" spans="16:17">
      <c r="P41402" s="63"/>
      <c r="Q41402" s="63"/>
    </row>
    <row r="41403" spans="16:17">
      <c r="P41403" s="63"/>
      <c r="Q41403" s="63"/>
    </row>
    <row r="41404" spans="16:17">
      <c r="P41404" s="63"/>
      <c r="Q41404" s="63"/>
    </row>
    <row r="41405" spans="16:17">
      <c r="P41405" s="63"/>
      <c r="Q41405" s="63"/>
    </row>
    <row r="41406" spans="16:17">
      <c r="P41406" s="63"/>
      <c r="Q41406" s="63"/>
    </row>
    <row r="41407" spans="16:17">
      <c r="P41407" s="63"/>
      <c r="Q41407" s="63"/>
    </row>
    <row r="41408" spans="16:17">
      <c r="P41408" s="63"/>
      <c r="Q41408" s="63"/>
    </row>
    <row r="41409" spans="16:17">
      <c r="P41409" s="63"/>
      <c r="Q41409" s="63"/>
    </row>
    <row r="41410" spans="16:17">
      <c r="P41410" s="63"/>
      <c r="Q41410" s="63"/>
    </row>
    <row r="41411" spans="16:17">
      <c r="P41411" s="63"/>
      <c r="Q41411" s="63"/>
    </row>
    <row r="41412" spans="16:17">
      <c r="P41412" s="63"/>
      <c r="Q41412" s="63"/>
    </row>
    <row r="41413" spans="16:17">
      <c r="P41413" s="63"/>
      <c r="Q41413" s="63"/>
    </row>
    <row r="41414" spans="16:17">
      <c r="P41414" s="63"/>
      <c r="Q41414" s="63"/>
    </row>
    <row r="41415" spans="16:17">
      <c r="P41415" s="63"/>
      <c r="Q41415" s="63"/>
    </row>
    <row r="41416" spans="16:17">
      <c r="P41416" s="63"/>
      <c r="Q41416" s="63"/>
    </row>
    <row r="41417" spans="16:17">
      <c r="P41417" s="63"/>
      <c r="Q41417" s="63"/>
    </row>
    <row r="41418" spans="16:17">
      <c r="P41418" s="63"/>
      <c r="Q41418" s="63"/>
    </row>
    <row r="41419" spans="16:17">
      <c r="P41419" s="63"/>
      <c r="Q41419" s="63"/>
    </row>
    <row r="41420" spans="16:17">
      <c r="P41420" s="63"/>
      <c r="Q41420" s="63"/>
    </row>
    <row r="41421" spans="16:17">
      <c r="P41421" s="63"/>
      <c r="Q41421" s="63"/>
    </row>
    <row r="41422" spans="16:17">
      <c r="P41422" s="63"/>
      <c r="Q41422" s="63"/>
    </row>
    <row r="41423" spans="16:17">
      <c r="P41423" s="63"/>
      <c r="Q41423" s="63"/>
    </row>
    <row r="41424" spans="16:17">
      <c r="P41424" s="63"/>
      <c r="Q41424" s="63"/>
    </row>
    <row r="41425" spans="16:17">
      <c r="P41425" s="63"/>
      <c r="Q41425" s="63"/>
    </row>
    <row r="41426" spans="16:17">
      <c r="P41426" s="63"/>
      <c r="Q41426" s="63"/>
    </row>
    <row r="41427" spans="16:17">
      <c r="P41427" s="63"/>
      <c r="Q41427" s="63"/>
    </row>
    <row r="41428" spans="16:17">
      <c r="P41428" s="63"/>
      <c r="Q41428" s="63"/>
    </row>
    <row r="41429" spans="16:17">
      <c r="P41429" s="63"/>
      <c r="Q41429" s="63"/>
    </row>
    <row r="41430" spans="16:17">
      <c r="P41430" s="63"/>
      <c r="Q41430" s="63"/>
    </row>
    <row r="41431" spans="16:17">
      <c r="P41431" s="63"/>
      <c r="Q41431" s="63"/>
    </row>
    <row r="41432" spans="16:17">
      <c r="P41432" s="63"/>
      <c r="Q41432" s="63"/>
    </row>
    <row r="41433" spans="16:17">
      <c r="P41433" s="63"/>
      <c r="Q41433" s="63"/>
    </row>
    <row r="41434" spans="16:17">
      <c r="P41434" s="63"/>
      <c r="Q41434" s="63"/>
    </row>
    <row r="41435" spans="16:17">
      <c r="P41435" s="63"/>
      <c r="Q41435" s="63"/>
    </row>
    <row r="41436" spans="16:17">
      <c r="P41436" s="63"/>
      <c r="Q41436" s="63"/>
    </row>
    <row r="41437" spans="16:17">
      <c r="P41437" s="63"/>
      <c r="Q41437" s="63"/>
    </row>
    <row r="41438" spans="16:17">
      <c r="P41438" s="63"/>
      <c r="Q41438" s="63"/>
    </row>
    <row r="41439" spans="16:17">
      <c r="P41439" s="63"/>
      <c r="Q41439" s="63"/>
    </row>
    <row r="41440" spans="16:17">
      <c r="P41440" s="63"/>
      <c r="Q41440" s="63"/>
    </row>
    <row r="41441" spans="16:17">
      <c r="P41441" s="63"/>
      <c r="Q41441" s="63"/>
    </row>
    <row r="41442" spans="16:17">
      <c r="P41442" s="63"/>
      <c r="Q41442" s="63"/>
    </row>
    <row r="41443" spans="16:17">
      <c r="P41443" s="63"/>
      <c r="Q41443" s="63"/>
    </row>
    <row r="41444" spans="16:17">
      <c r="P41444" s="63"/>
      <c r="Q41444" s="63"/>
    </row>
    <row r="41445" spans="16:17">
      <c r="P41445" s="63"/>
      <c r="Q41445" s="63"/>
    </row>
    <row r="41446" spans="16:17">
      <c r="P41446" s="63"/>
      <c r="Q41446" s="63"/>
    </row>
    <row r="41447" spans="16:17">
      <c r="P41447" s="63"/>
      <c r="Q41447" s="63"/>
    </row>
    <row r="41448" spans="16:17">
      <c r="P41448" s="63"/>
      <c r="Q41448" s="63"/>
    </row>
    <row r="41449" spans="16:17">
      <c r="P41449" s="63"/>
      <c r="Q41449" s="63"/>
    </row>
    <row r="41450" spans="16:17">
      <c r="P41450" s="63"/>
      <c r="Q41450" s="63"/>
    </row>
    <row r="41451" spans="16:17">
      <c r="P41451" s="63"/>
      <c r="Q41451" s="63"/>
    </row>
    <row r="41452" spans="16:17">
      <c r="P41452" s="63"/>
      <c r="Q41452" s="63"/>
    </row>
    <row r="41453" spans="16:17">
      <c r="P41453" s="63"/>
      <c r="Q41453" s="63"/>
    </row>
    <row r="41454" spans="16:17">
      <c r="P41454" s="63"/>
      <c r="Q41454" s="63"/>
    </row>
    <row r="41455" spans="16:17">
      <c r="P41455" s="63"/>
      <c r="Q41455" s="63"/>
    </row>
    <row r="41456" spans="16:17">
      <c r="P41456" s="63"/>
      <c r="Q41456" s="63"/>
    </row>
    <row r="41457" spans="16:17">
      <c r="P41457" s="63"/>
      <c r="Q41457" s="63"/>
    </row>
    <row r="41458" spans="16:17">
      <c r="P41458" s="63"/>
      <c r="Q41458" s="63"/>
    </row>
    <row r="41459" spans="16:17">
      <c r="P41459" s="63"/>
      <c r="Q41459" s="63"/>
    </row>
    <row r="41460" spans="16:17">
      <c r="P41460" s="63"/>
      <c r="Q41460" s="63"/>
    </row>
    <row r="41461" spans="16:17">
      <c r="P41461" s="63"/>
      <c r="Q41461" s="63"/>
    </row>
    <row r="41462" spans="16:17">
      <c r="P41462" s="63"/>
      <c r="Q41462" s="63"/>
    </row>
    <row r="41463" spans="16:17">
      <c r="P41463" s="63"/>
      <c r="Q41463" s="63"/>
    </row>
    <row r="41464" spans="16:17">
      <c r="P41464" s="63"/>
      <c r="Q41464" s="63"/>
    </row>
    <row r="41465" spans="16:17">
      <c r="P41465" s="63"/>
      <c r="Q41465" s="63"/>
    </row>
    <row r="41466" spans="16:17">
      <c r="P41466" s="63"/>
      <c r="Q41466" s="63"/>
    </row>
    <row r="41467" spans="16:17">
      <c r="P41467" s="63"/>
      <c r="Q41467" s="63"/>
    </row>
    <row r="41468" spans="16:17">
      <c r="P41468" s="63"/>
      <c r="Q41468" s="63"/>
    </row>
    <row r="41469" spans="16:17">
      <c r="P41469" s="63"/>
      <c r="Q41469" s="63"/>
    </row>
    <row r="41470" spans="16:17">
      <c r="P41470" s="63"/>
      <c r="Q41470" s="63"/>
    </row>
    <row r="41471" spans="16:17">
      <c r="P41471" s="63"/>
      <c r="Q41471" s="63"/>
    </row>
    <row r="41472" spans="16:17">
      <c r="P41472" s="63"/>
      <c r="Q41472" s="63"/>
    </row>
    <row r="41473" spans="16:17">
      <c r="P41473" s="63"/>
      <c r="Q41473" s="63"/>
    </row>
    <row r="41474" spans="16:17">
      <c r="P41474" s="63"/>
      <c r="Q41474" s="63"/>
    </row>
    <row r="41475" spans="16:17">
      <c r="P41475" s="63"/>
      <c r="Q41475" s="63"/>
    </row>
    <row r="41476" spans="16:17">
      <c r="P41476" s="63"/>
      <c r="Q41476" s="63"/>
    </row>
    <row r="41477" spans="16:17">
      <c r="P41477" s="63"/>
      <c r="Q41477" s="63"/>
    </row>
    <row r="41478" spans="16:17">
      <c r="P41478" s="63"/>
      <c r="Q41478" s="63"/>
    </row>
    <row r="41479" spans="16:17">
      <c r="P41479" s="63"/>
      <c r="Q41479" s="63"/>
    </row>
    <row r="41480" spans="16:17">
      <c r="P41480" s="63"/>
      <c r="Q41480" s="63"/>
    </row>
    <row r="41481" spans="16:17">
      <c r="P41481" s="63"/>
      <c r="Q41481" s="63"/>
    </row>
    <row r="41482" spans="16:17">
      <c r="P41482" s="63"/>
      <c r="Q41482" s="63"/>
    </row>
    <row r="41483" spans="16:17">
      <c r="P41483" s="63"/>
      <c r="Q41483" s="63"/>
    </row>
    <row r="41484" spans="16:17">
      <c r="P41484" s="63"/>
      <c r="Q41484" s="63"/>
    </row>
    <row r="41485" spans="16:17">
      <c r="P41485" s="63"/>
      <c r="Q41485" s="63"/>
    </row>
    <row r="41486" spans="16:17">
      <c r="P41486" s="63"/>
      <c r="Q41486" s="63"/>
    </row>
    <row r="41487" spans="16:17">
      <c r="P41487" s="63"/>
      <c r="Q41487" s="63"/>
    </row>
    <row r="41488" spans="16:17">
      <c r="P41488" s="63"/>
      <c r="Q41488" s="63"/>
    </row>
    <row r="41489" spans="16:17">
      <c r="P41489" s="63"/>
      <c r="Q41489" s="63"/>
    </row>
    <row r="41490" spans="16:17">
      <c r="P41490" s="63"/>
      <c r="Q41490" s="63"/>
    </row>
    <row r="41491" spans="16:17">
      <c r="P41491" s="63"/>
      <c r="Q41491" s="63"/>
    </row>
    <row r="41492" spans="16:17">
      <c r="P41492" s="63"/>
      <c r="Q41492" s="63"/>
    </row>
    <row r="41493" spans="16:17">
      <c r="P41493" s="63"/>
      <c r="Q41493" s="63"/>
    </row>
    <row r="41494" spans="16:17">
      <c r="P41494" s="63"/>
      <c r="Q41494" s="63"/>
    </row>
    <row r="41495" spans="16:17">
      <c r="P41495" s="63"/>
      <c r="Q41495" s="63"/>
    </row>
    <row r="41496" spans="16:17">
      <c r="P41496" s="63"/>
      <c r="Q41496" s="63"/>
    </row>
    <row r="41497" spans="16:17">
      <c r="P41497" s="63"/>
      <c r="Q41497" s="63"/>
    </row>
    <row r="41498" spans="16:17">
      <c r="P41498" s="63"/>
      <c r="Q41498" s="63"/>
    </row>
    <row r="41499" spans="16:17">
      <c r="P41499" s="63"/>
      <c r="Q41499" s="63"/>
    </row>
    <row r="41500" spans="16:17">
      <c r="P41500" s="63"/>
      <c r="Q41500" s="63"/>
    </row>
    <row r="41501" spans="16:17">
      <c r="P41501" s="63"/>
      <c r="Q41501" s="63"/>
    </row>
    <row r="41502" spans="16:17">
      <c r="P41502" s="63"/>
      <c r="Q41502" s="63"/>
    </row>
    <row r="41503" spans="16:17">
      <c r="P41503" s="63"/>
      <c r="Q41503" s="63"/>
    </row>
    <row r="41504" spans="16:17">
      <c r="P41504" s="63"/>
      <c r="Q41504" s="63"/>
    </row>
    <row r="41505" spans="16:17">
      <c r="P41505" s="63"/>
      <c r="Q41505" s="63"/>
    </row>
    <row r="41506" spans="16:17">
      <c r="P41506" s="63"/>
      <c r="Q41506" s="63"/>
    </row>
    <row r="41507" spans="16:17">
      <c r="P41507" s="63"/>
      <c r="Q41507" s="63"/>
    </row>
    <row r="41508" spans="16:17">
      <c r="P41508" s="63"/>
      <c r="Q41508" s="63"/>
    </row>
    <row r="41509" spans="16:17">
      <c r="P41509" s="63"/>
      <c r="Q41509" s="63"/>
    </row>
    <row r="41510" spans="16:17">
      <c r="P41510" s="63"/>
      <c r="Q41510" s="63"/>
    </row>
    <row r="41511" spans="16:17">
      <c r="P41511" s="63"/>
      <c r="Q41511" s="63"/>
    </row>
    <row r="41512" spans="16:17">
      <c r="P41512" s="63"/>
      <c r="Q41512" s="63"/>
    </row>
    <row r="41513" spans="16:17">
      <c r="P41513" s="63"/>
      <c r="Q41513" s="63"/>
    </row>
    <row r="41514" spans="16:17">
      <c r="P41514" s="63"/>
      <c r="Q41514" s="63"/>
    </row>
    <row r="41515" spans="16:17">
      <c r="P41515" s="63"/>
      <c r="Q41515" s="63"/>
    </row>
    <row r="41516" spans="16:17">
      <c r="P41516" s="63"/>
      <c r="Q41516" s="63"/>
    </row>
    <row r="41517" spans="16:17">
      <c r="P41517" s="63"/>
      <c r="Q41517" s="63"/>
    </row>
    <row r="41518" spans="16:17">
      <c r="P41518" s="63"/>
      <c r="Q41518" s="63"/>
    </row>
    <row r="41519" spans="16:17">
      <c r="P41519" s="63"/>
      <c r="Q41519" s="63"/>
    </row>
    <row r="41520" spans="16:17">
      <c r="P41520" s="63"/>
      <c r="Q41520" s="63"/>
    </row>
    <row r="41521" spans="16:17">
      <c r="P41521" s="63"/>
      <c r="Q41521" s="63"/>
    </row>
    <row r="41522" spans="16:17">
      <c r="P41522" s="63"/>
      <c r="Q41522" s="63"/>
    </row>
    <row r="41523" spans="16:17">
      <c r="P41523" s="63"/>
      <c r="Q41523" s="63"/>
    </row>
    <row r="41524" spans="16:17">
      <c r="P41524" s="63"/>
      <c r="Q41524" s="63"/>
    </row>
    <row r="41525" spans="16:17">
      <c r="P41525" s="63"/>
      <c r="Q41525" s="63"/>
    </row>
    <row r="41526" spans="16:17">
      <c r="P41526" s="63"/>
      <c r="Q41526" s="63"/>
    </row>
    <row r="41527" spans="16:17">
      <c r="P41527" s="63"/>
      <c r="Q41527" s="63"/>
    </row>
    <row r="41528" spans="16:17">
      <c r="P41528" s="63"/>
      <c r="Q41528" s="63"/>
    </row>
    <row r="41529" spans="16:17">
      <c r="P41529" s="63"/>
      <c r="Q41529" s="63"/>
    </row>
    <row r="41530" spans="16:17">
      <c r="P41530" s="63"/>
      <c r="Q41530" s="63"/>
    </row>
    <row r="41531" spans="16:17">
      <c r="P41531" s="63"/>
      <c r="Q41531" s="63"/>
    </row>
    <row r="41532" spans="16:17">
      <c r="P41532" s="63"/>
      <c r="Q41532" s="63"/>
    </row>
    <row r="41533" spans="16:17">
      <c r="P41533" s="63"/>
      <c r="Q41533" s="63"/>
    </row>
    <row r="41534" spans="16:17">
      <c r="P41534" s="63"/>
      <c r="Q41534" s="63"/>
    </row>
    <row r="41535" spans="16:17">
      <c r="P41535" s="63"/>
      <c r="Q41535" s="63"/>
    </row>
    <row r="41536" spans="16:17">
      <c r="P41536" s="63"/>
      <c r="Q41536" s="63"/>
    </row>
    <row r="41537" spans="16:17">
      <c r="P41537" s="63"/>
      <c r="Q41537" s="63"/>
    </row>
    <row r="41538" spans="16:17">
      <c r="P41538" s="63"/>
      <c r="Q41538" s="63"/>
    </row>
    <row r="41539" spans="16:17">
      <c r="P41539" s="63"/>
      <c r="Q41539" s="63"/>
    </row>
    <row r="41540" spans="16:17">
      <c r="P41540" s="63"/>
      <c r="Q41540" s="63"/>
    </row>
    <row r="41541" spans="16:17">
      <c r="P41541" s="63"/>
      <c r="Q41541" s="63"/>
    </row>
    <row r="41542" spans="16:17">
      <c r="P41542" s="63"/>
      <c r="Q41542" s="63"/>
    </row>
    <row r="41543" spans="16:17">
      <c r="P41543" s="63"/>
      <c r="Q41543" s="63"/>
    </row>
    <row r="41544" spans="16:17">
      <c r="P41544" s="63"/>
      <c r="Q41544" s="63"/>
    </row>
    <row r="41545" spans="16:17">
      <c r="P41545" s="63"/>
      <c r="Q41545" s="63"/>
    </row>
    <row r="41546" spans="16:17">
      <c r="P41546" s="63"/>
      <c r="Q41546" s="63"/>
    </row>
    <row r="41547" spans="16:17">
      <c r="P41547" s="63"/>
      <c r="Q41547" s="63"/>
    </row>
    <row r="41548" spans="16:17">
      <c r="P41548" s="63"/>
      <c r="Q41548" s="63"/>
    </row>
    <row r="41549" spans="16:17">
      <c r="P41549" s="63"/>
      <c r="Q41549" s="63"/>
    </row>
    <row r="41550" spans="16:17">
      <c r="P41550" s="63"/>
      <c r="Q41550" s="63"/>
    </row>
    <row r="41551" spans="16:17">
      <c r="P41551" s="63"/>
      <c r="Q41551" s="63"/>
    </row>
    <row r="41552" spans="16:17">
      <c r="P41552" s="63"/>
      <c r="Q41552" s="63"/>
    </row>
    <row r="41553" spans="16:17">
      <c r="P41553" s="63"/>
      <c r="Q41553" s="63"/>
    </row>
    <row r="41554" spans="16:17">
      <c r="P41554" s="63"/>
      <c r="Q41554" s="63"/>
    </row>
    <row r="41555" spans="16:17">
      <c r="P41555" s="63"/>
      <c r="Q41555" s="63"/>
    </row>
    <row r="41556" spans="16:17">
      <c r="P41556" s="63"/>
      <c r="Q41556" s="63"/>
    </row>
    <row r="41557" spans="16:17">
      <c r="P41557" s="63"/>
      <c r="Q41557" s="63"/>
    </row>
    <row r="41558" spans="16:17">
      <c r="P41558" s="63"/>
      <c r="Q41558" s="63"/>
    </row>
    <row r="41559" spans="16:17">
      <c r="P41559" s="63"/>
      <c r="Q41559" s="63"/>
    </row>
    <row r="41560" spans="16:17">
      <c r="P41560" s="63"/>
      <c r="Q41560" s="63"/>
    </row>
    <row r="41561" spans="16:17">
      <c r="P41561" s="63"/>
      <c r="Q41561" s="63"/>
    </row>
    <row r="41562" spans="16:17">
      <c r="P41562" s="63"/>
      <c r="Q41562" s="63"/>
    </row>
    <row r="41563" spans="16:17">
      <c r="P41563" s="63"/>
      <c r="Q41563" s="63"/>
    </row>
    <row r="41564" spans="16:17">
      <c r="P41564" s="63"/>
      <c r="Q41564" s="63"/>
    </row>
    <row r="41565" spans="16:17">
      <c r="P41565" s="63"/>
      <c r="Q41565" s="63"/>
    </row>
    <row r="41566" spans="16:17">
      <c r="P41566" s="63"/>
      <c r="Q41566" s="63"/>
    </row>
    <row r="41567" spans="16:17">
      <c r="P41567" s="63"/>
      <c r="Q41567" s="63"/>
    </row>
    <row r="41568" spans="16:17">
      <c r="P41568" s="63"/>
      <c r="Q41568" s="63"/>
    </row>
    <row r="41569" spans="16:17">
      <c r="P41569" s="63"/>
      <c r="Q41569" s="63"/>
    </row>
    <row r="41570" spans="16:17">
      <c r="P41570" s="63"/>
      <c r="Q41570" s="63"/>
    </row>
    <row r="41571" spans="16:17">
      <c r="P41571" s="63"/>
      <c r="Q41571" s="63"/>
    </row>
    <row r="41572" spans="16:17">
      <c r="P41572" s="63"/>
      <c r="Q41572" s="63"/>
    </row>
    <row r="41573" spans="16:17">
      <c r="P41573" s="63"/>
      <c r="Q41573" s="63"/>
    </row>
    <row r="41574" spans="16:17">
      <c r="P41574" s="63"/>
      <c r="Q41574" s="63"/>
    </row>
    <row r="41575" spans="16:17">
      <c r="P41575" s="63"/>
      <c r="Q41575" s="63"/>
    </row>
    <row r="41576" spans="16:17">
      <c r="P41576" s="63"/>
      <c r="Q41576" s="63"/>
    </row>
    <row r="41577" spans="16:17">
      <c r="P41577" s="63"/>
      <c r="Q41577" s="63"/>
    </row>
    <row r="41578" spans="16:17">
      <c r="P41578" s="63"/>
      <c r="Q41578" s="63"/>
    </row>
    <row r="41579" spans="16:17">
      <c r="P41579" s="63"/>
      <c r="Q41579" s="63"/>
    </row>
    <row r="41580" spans="16:17">
      <c r="P41580" s="63"/>
      <c r="Q41580" s="63"/>
    </row>
    <row r="41581" spans="16:17">
      <c r="P41581" s="63"/>
      <c r="Q41581" s="63"/>
    </row>
    <row r="41582" spans="16:17">
      <c r="P41582" s="63"/>
      <c r="Q41582" s="63"/>
    </row>
    <row r="41583" spans="16:17">
      <c r="P41583" s="63"/>
      <c r="Q41583" s="63"/>
    </row>
    <row r="41584" spans="16:17">
      <c r="P41584" s="63"/>
      <c r="Q41584" s="63"/>
    </row>
    <row r="41585" spans="16:17">
      <c r="P41585" s="63"/>
      <c r="Q41585" s="63"/>
    </row>
    <row r="41586" spans="16:17">
      <c r="P41586" s="63"/>
      <c r="Q41586" s="63"/>
    </row>
    <row r="41587" spans="16:17">
      <c r="P41587" s="63"/>
      <c r="Q41587" s="63"/>
    </row>
    <row r="41588" spans="16:17">
      <c r="P41588" s="63"/>
      <c r="Q41588" s="63"/>
    </row>
    <row r="41589" spans="16:17">
      <c r="P41589" s="63"/>
      <c r="Q41589" s="63"/>
    </row>
    <row r="41590" spans="16:17">
      <c r="P41590" s="63"/>
      <c r="Q41590" s="63"/>
    </row>
    <row r="41591" spans="16:17">
      <c r="P41591" s="63"/>
      <c r="Q41591" s="63"/>
    </row>
    <row r="41592" spans="16:17">
      <c r="P41592" s="63"/>
      <c r="Q41592" s="63"/>
    </row>
    <row r="41593" spans="16:17">
      <c r="P41593" s="63"/>
      <c r="Q41593" s="63"/>
    </row>
    <row r="41594" spans="16:17">
      <c r="P41594" s="63"/>
      <c r="Q41594" s="63"/>
    </row>
    <row r="41595" spans="16:17">
      <c r="P41595" s="63"/>
      <c r="Q41595" s="63"/>
    </row>
    <row r="41596" spans="16:17">
      <c r="P41596" s="63"/>
      <c r="Q41596" s="63"/>
    </row>
    <row r="41597" spans="16:17">
      <c r="P41597" s="63"/>
      <c r="Q41597" s="63"/>
    </row>
    <row r="41598" spans="16:17">
      <c r="P41598" s="63"/>
      <c r="Q41598" s="63"/>
    </row>
    <row r="41599" spans="16:17">
      <c r="P41599" s="63"/>
      <c r="Q41599" s="63"/>
    </row>
    <row r="41600" spans="16:17">
      <c r="P41600" s="63"/>
      <c r="Q41600" s="63"/>
    </row>
    <row r="41601" spans="16:17">
      <c r="P41601" s="63"/>
      <c r="Q41601" s="63"/>
    </row>
    <row r="41602" spans="16:17">
      <c r="P41602" s="63"/>
      <c r="Q41602" s="63"/>
    </row>
    <row r="41603" spans="16:17">
      <c r="P41603" s="63"/>
      <c r="Q41603" s="63"/>
    </row>
    <row r="41604" spans="16:17">
      <c r="P41604" s="63"/>
      <c r="Q41604" s="63"/>
    </row>
    <row r="41605" spans="16:17">
      <c r="P41605" s="63"/>
      <c r="Q41605" s="63"/>
    </row>
    <row r="41606" spans="16:17">
      <c r="P41606" s="63"/>
      <c r="Q41606" s="63"/>
    </row>
    <row r="41607" spans="16:17">
      <c r="P41607" s="63"/>
      <c r="Q41607" s="63"/>
    </row>
    <row r="41608" spans="16:17">
      <c r="P41608" s="63"/>
      <c r="Q41608" s="63"/>
    </row>
    <row r="41609" spans="16:17">
      <c r="P41609" s="63"/>
      <c r="Q41609" s="63"/>
    </row>
    <row r="41610" spans="16:17">
      <c r="P41610" s="63"/>
      <c r="Q41610" s="63"/>
    </row>
    <row r="41611" spans="16:17">
      <c r="P41611" s="63"/>
      <c r="Q41611" s="63"/>
    </row>
    <row r="41612" spans="16:17">
      <c r="P41612" s="63"/>
      <c r="Q41612" s="63"/>
    </row>
    <row r="41613" spans="16:17">
      <c r="P41613" s="63"/>
      <c r="Q41613" s="63"/>
    </row>
    <row r="41614" spans="16:17">
      <c r="P41614" s="63"/>
      <c r="Q41614" s="63"/>
    </row>
    <row r="41615" spans="16:17">
      <c r="P41615" s="63"/>
      <c r="Q41615" s="63"/>
    </row>
    <row r="41616" spans="16:17">
      <c r="P41616" s="63"/>
      <c r="Q41616" s="63"/>
    </row>
    <row r="41617" spans="16:17">
      <c r="P41617" s="63"/>
      <c r="Q41617" s="63"/>
    </row>
    <row r="41618" spans="16:17">
      <c r="P41618" s="63"/>
      <c r="Q41618" s="63"/>
    </row>
    <row r="41619" spans="16:17">
      <c r="P41619" s="63"/>
      <c r="Q41619" s="63"/>
    </row>
    <row r="41620" spans="16:17">
      <c r="P41620" s="63"/>
      <c r="Q41620" s="63"/>
    </row>
    <row r="41621" spans="16:17">
      <c r="P41621" s="63"/>
      <c r="Q41621" s="63"/>
    </row>
    <row r="41622" spans="16:17">
      <c r="P41622" s="63"/>
      <c r="Q41622" s="63"/>
    </row>
    <row r="41623" spans="16:17">
      <c r="P41623" s="63"/>
      <c r="Q41623" s="63"/>
    </row>
    <row r="41624" spans="16:17">
      <c r="P41624" s="63"/>
      <c r="Q41624" s="63"/>
    </row>
    <row r="41625" spans="16:17">
      <c r="P41625" s="63"/>
      <c r="Q41625" s="63"/>
    </row>
    <row r="41626" spans="16:17">
      <c r="P41626" s="63"/>
      <c r="Q41626" s="63"/>
    </row>
    <row r="41627" spans="16:17">
      <c r="P41627" s="63"/>
      <c r="Q41627" s="63"/>
    </row>
    <row r="41628" spans="16:17">
      <c r="P41628" s="63"/>
      <c r="Q41628" s="63"/>
    </row>
    <row r="41629" spans="16:17">
      <c r="P41629" s="63"/>
      <c r="Q41629" s="63"/>
    </row>
    <row r="41630" spans="16:17">
      <c r="P41630" s="63"/>
      <c r="Q41630" s="63"/>
    </row>
    <row r="41631" spans="16:17">
      <c r="P41631" s="63"/>
      <c r="Q41631" s="63"/>
    </row>
    <row r="41632" spans="16:17">
      <c r="P41632" s="63"/>
      <c r="Q41632" s="63"/>
    </row>
    <row r="41633" spans="16:17">
      <c r="P41633" s="63"/>
      <c r="Q41633" s="63"/>
    </row>
    <row r="41634" spans="16:17">
      <c r="P41634" s="63"/>
      <c r="Q41634" s="63"/>
    </row>
    <row r="41635" spans="16:17">
      <c r="P41635" s="63"/>
      <c r="Q41635" s="63"/>
    </row>
    <row r="41636" spans="16:17">
      <c r="P41636" s="63"/>
      <c r="Q41636" s="63"/>
    </row>
    <row r="41637" spans="16:17">
      <c r="P41637" s="63"/>
      <c r="Q41637" s="63"/>
    </row>
    <row r="41638" spans="16:17">
      <c r="P41638" s="63"/>
      <c r="Q41638" s="63"/>
    </row>
    <row r="41639" spans="16:17">
      <c r="P41639" s="63"/>
      <c r="Q41639" s="63"/>
    </row>
    <row r="41640" spans="16:17">
      <c r="P41640" s="63"/>
      <c r="Q41640" s="63"/>
    </row>
    <row r="41641" spans="16:17">
      <c r="P41641" s="63"/>
      <c r="Q41641" s="63"/>
    </row>
    <row r="41642" spans="16:17">
      <c r="P41642" s="63"/>
      <c r="Q41642" s="63"/>
    </row>
    <row r="41643" spans="16:17">
      <c r="P41643" s="63"/>
      <c r="Q41643" s="63"/>
    </row>
    <row r="41644" spans="16:17">
      <c r="P41644" s="63"/>
      <c r="Q41644" s="63"/>
    </row>
    <row r="41645" spans="16:17">
      <c r="P41645" s="63"/>
      <c r="Q41645" s="63"/>
    </row>
    <row r="41646" spans="16:17">
      <c r="P41646" s="63"/>
      <c r="Q41646" s="63"/>
    </row>
    <row r="41647" spans="16:17">
      <c r="P41647" s="63"/>
      <c r="Q41647" s="63"/>
    </row>
    <row r="41648" spans="16:17">
      <c r="P41648" s="63"/>
      <c r="Q41648" s="63"/>
    </row>
    <row r="41649" spans="16:17">
      <c r="P41649" s="63"/>
      <c r="Q41649" s="63"/>
    </row>
    <row r="41650" spans="16:17">
      <c r="P41650" s="63"/>
      <c r="Q41650" s="63"/>
    </row>
    <row r="41651" spans="16:17">
      <c r="P41651" s="63"/>
      <c r="Q41651" s="63"/>
    </row>
    <row r="41652" spans="16:17">
      <c r="P41652" s="63"/>
      <c r="Q41652" s="63"/>
    </row>
    <row r="41653" spans="16:17">
      <c r="P41653" s="63"/>
      <c r="Q41653" s="63"/>
    </row>
    <row r="41654" spans="16:17">
      <c r="P41654" s="63"/>
      <c r="Q41654" s="63"/>
    </row>
    <row r="41655" spans="16:17">
      <c r="P41655" s="63"/>
      <c r="Q41655" s="63"/>
    </row>
    <row r="41656" spans="16:17">
      <c r="P41656" s="63"/>
      <c r="Q41656" s="63"/>
    </row>
    <row r="41657" spans="16:17">
      <c r="P41657" s="63"/>
      <c r="Q41657" s="63"/>
    </row>
    <row r="41658" spans="16:17">
      <c r="P41658" s="63"/>
      <c r="Q41658" s="63"/>
    </row>
    <row r="41659" spans="16:17">
      <c r="P41659" s="63"/>
      <c r="Q41659" s="63"/>
    </row>
    <row r="41660" spans="16:17">
      <c r="P41660" s="63"/>
      <c r="Q41660" s="63"/>
    </row>
    <row r="41661" spans="16:17">
      <c r="P41661" s="63"/>
      <c r="Q41661" s="63"/>
    </row>
    <row r="41662" spans="16:17">
      <c r="P41662" s="63"/>
      <c r="Q41662" s="63"/>
    </row>
    <row r="41663" spans="16:17">
      <c r="P41663" s="63"/>
      <c r="Q41663" s="63"/>
    </row>
    <row r="41664" spans="16:17">
      <c r="P41664" s="63"/>
      <c r="Q41664" s="63"/>
    </row>
    <row r="41665" spans="16:17">
      <c r="P41665" s="63"/>
      <c r="Q41665" s="63"/>
    </row>
    <row r="41666" spans="16:17">
      <c r="P41666" s="63"/>
      <c r="Q41666" s="63"/>
    </row>
    <row r="41667" spans="16:17">
      <c r="P41667" s="63"/>
      <c r="Q41667" s="63"/>
    </row>
    <row r="41668" spans="16:17">
      <c r="P41668" s="63"/>
      <c r="Q41668" s="63"/>
    </row>
    <row r="41669" spans="16:17">
      <c r="P41669" s="63"/>
      <c r="Q41669" s="63"/>
    </row>
    <row r="41670" spans="16:17">
      <c r="P41670" s="63"/>
      <c r="Q41670" s="63"/>
    </row>
    <row r="41671" spans="16:17">
      <c r="P41671" s="63"/>
      <c r="Q41671" s="63"/>
    </row>
    <row r="41672" spans="16:17">
      <c r="P41672" s="63"/>
      <c r="Q41672" s="63"/>
    </row>
    <row r="41673" spans="16:17">
      <c r="P41673" s="63"/>
      <c r="Q41673" s="63"/>
    </row>
    <row r="41674" spans="16:17">
      <c r="P41674" s="63"/>
      <c r="Q41674" s="63"/>
    </row>
    <row r="41675" spans="16:17">
      <c r="P41675" s="63"/>
      <c r="Q41675" s="63"/>
    </row>
    <row r="41676" spans="16:17">
      <c r="P41676" s="63"/>
      <c r="Q41676" s="63"/>
    </row>
    <row r="41677" spans="16:17">
      <c r="P41677" s="63"/>
      <c r="Q41677" s="63"/>
    </row>
    <row r="41678" spans="16:17">
      <c r="P41678" s="63"/>
      <c r="Q41678" s="63"/>
    </row>
    <row r="41679" spans="16:17">
      <c r="P41679" s="63"/>
      <c r="Q41679" s="63"/>
    </row>
    <row r="41680" spans="16:17">
      <c r="P41680" s="63"/>
      <c r="Q41680" s="63"/>
    </row>
    <row r="41681" spans="16:17">
      <c r="P41681" s="63"/>
      <c r="Q41681" s="63"/>
    </row>
    <row r="41682" spans="16:17">
      <c r="P41682" s="63"/>
      <c r="Q41682" s="63"/>
    </row>
    <row r="41683" spans="16:17">
      <c r="P41683" s="63"/>
      <c r="Q41683" s="63"/>
    </row>
    <row r="41684" spans="16:17">
      <c r="P41684" s="63"/>
      <c r="Q41684" s="63"/>
    </row>
    <row r="41685" spans="16:17">
      <c r="P41685" s="63"/>
      <c r="Q41685" s="63"/>
    </row>
    <row r="41686" spans="16:17">
      <c r="P41686" s="63"/>
      <c r="Q41686" s="63"/>
    </row>
    <row r="41687" spans="16:17">
      <c r="P41687" s="63"/>
      <c r="Q41687" s="63"/>
    </row>
    <row r="41688" spans="16:17">
      <c r="P41688" s="63"/>
      <c r="Q41688" s="63"/>
    </row>
    <row r="41689" spans="16:17">
      <c r="P41689" s="63"/>
      <c r="Q41689" s="63"/>
    </row>
    <row r="41690" spans="16:17">
      <c r="P41690" s="63"/>
      <c r="Q41690" s="63"/>
    </row>
    <row r="41691" spans="16:17">
      <c r="P41691" s="63"/>
      <c r="Q41691" s="63"/>
    </row>
    <row r="41692" spans="16:17">
      <c r="P41692" s="63"/>
      <c r="Q41692" s="63"/>
    </row>
    <row r="41693" spans="16:17">
      <c r="P41693" s="63"/>
      <c r="Q41693" s="63"/>
    </row>
    <row r="41694" spans="16:17">
      <c r="P41694" s="63"/>
      <c r="Q41694" s="63"/>
    </row>
    <row r="41695" spans="16:17">
      <c r="P41695" s="63"/>
      <c r="Q41695" s="63"/>
    </row>
    <row r="41696" spans="16:17">
      <c r="P41696" s="63"/>
      <c r="Q41696" s="63"/>
    </row>
    <row r="41697" spans="16:17">
      <c r="P41697" s="63"/>
      <c r="Q41697" s="63"/>
    </row>
    <row r="41698" spans="16:17">
      <c r="P41698" s="63"/>
      <c r="Q41698" s="63"/>
    </row>
    <row r="41699" spans="16:17">
      <c r="P41699" s="63"/>
      <c r="Q41699" s="63"/>
    </row>
    <row r="41700" spans="16:17">
      <c r="P41700" s="63"/>
      <c r="Q41700" s="63"/>
    </row>
    <row r="41701" spans="16:17">
      <c r="P41701" s="63"/>
      <c r="Q41701" s="63"/>
    </row>
    <row r="41702" spans="16:17">
      <c r="P41702" s="63"/>
      <c r="Q41702" s="63"/>
    </row>
    <row r="41703" spans="16:17">
      <c r="P41703" s="63"/>
      <c r="Q41703" s="63"/>
    </row>
    <row r="41704" spans="16:17">
      <c r="P41704" s="63"/>
      <c r="Q41704" s="63"/>
    </row>
    <row r="41705" spans="16:17">
      <c r="P41705" s="63"/>
      <c r="Q41705" s="63"/>
    </row>
    <row r="41706" spans="16:17">
      <c r="P41706" s="63"/>
      <c r="Q41706" s="63"/>
    </row>
    <row r="41707" spans="16:17">
      <c r="P41707" s="63"/>
      <c r="Q41707" s="63"/>
    </row>
    <row r="41708" spans="16:17">
      <c r="P41708" s="63"/>
      <c r="Q41708" s="63"/>
    </row>
    <row r="41709" spans="16:17">
      <c r="P41709" s="63"/>
      <c r="Q41709" s="63"/>
    </row>
    <row r="41710" spans="16:17">
      <c r="P41710" s="63"/>
      <c r="Q41710" s="63"/>
    </row>
    <row r="41711" spans="16:17">
      <c r="P41711" s="63"/>
      <c r="Q41711" s="63"/>
    </row>
    <row r="41712" spans="16:17">
      <c r="P41712" s="63"/>
      <c r="Q41712" s="63"/>
    </row>
    <row r="41713" spans="16:17">
      <c r="P41713" s="63"/>
      <c r="Q41713" s="63"/>
    </row>
    <row r="41714" spans="16:17">
      <c r="P41714" s="63"/>
      <c r="Q41714" s="63"/>
    </row>
    <row r="41715" spans="16:17">
      <c r="P41715" s="63"/>
      <c r="Q41715" s="63"/>
    </row>
    <row r="41716" spans="16:17">
      <c r="P41716" s="63"/>
      <c r="Q41716" s="63"/>
    </row>
    <row r="41717" spans="16:17">
      <c r="P41717" s="63"/>
      <c r="Q41717" s="63"/>
    </row>
    <row r="41718" spans="16:17">
      <c r="P41718" s="63"/>
      <c r="Q41718" s="63"/>
    </row>
    <row r="41719" spans="16:17">
      <c r="P41719" s="63"/>
      <c r="Q41719" s="63"/>
    </row>
    <row r="41720" spans="16:17">
      <c r="P41720" s="63"/>
      <c r="Q41720" s="63"/>
    </row>
    <row r="41721" spans="16:17">
      <c r="P41721" s="63"/>
      <c r="Q41721" s="63"/>
    </row>
    <row r="41722" spans="16:17">
      <c r="P41722" s="63"/>
      <c r="Q41722" s="63"/>
    </row>
    <row r="41723" spans="16:17">
      <c r="P41723" s="63"/>
      <c r="Q41723" s="63"/>
    </row>
    <row r="41724" spans="16:17">
      <c r="P41724" s="63"/>
      <c r="Q41724" s="63"/>
    </row>
    <row r="41725" spans="16:17">
      <c r="P41725" s="63"/>
      <c r="Q41725" s="63"/>
    </row>
    <row r="41726" spans="16:17">
      <c r="P41726" s="63"/>
      <c r="Q41726" s="63"/>
    </row>
    <row r="41727" spans="16:17">
      <c r="P41727" s="63"/>
      <c r="Q41727" s="63"/>
    </row>
    <row r="41728" spans="16:17">
      <c r="P41728" s="63"/>
      <c r="Q41728" s="63"/>
    </row>
    <row r="41729" spans="16:17">
      <c r="P41729" s="63"/>
      <c r="Q41729" s="63"/>
    </row>
    <row r="41730" spans="16:17">
      <c r="P41730" s="63"/>
      <c r="Q41730" s="63"/>
    </row>
    <row r="41731" spans="16:17">
      <c r="P41731" s="63"/>
      <c r="Q41731" s="63"/>
    </row>
    <row r="41732" spans="16:17">
      <c r="P41732" s="63"/>
      <c r="Q41732" s="63"/>
    </row>
    <row r="41733" spans="16:17">
      <c r="P41733" s="63"/>
      <c r="Q41733" s="63"/>
    </row>
    <row r="41734" spans="16:17">
      <c r="P41734" s="63"/>
      <c r="Q41734" s="63"/>
    </row>
    <row r="41735" spans="16:17">
      <c r="P41735" s="63"/>
      <c r="Q41735" s="63"/>
    </row>
    <row r="41736" spans="16:17">
      <c r="P41736" s="63"/>
      <c r="Q41736" s="63"/>
    </row>
    <row r="41737" spans="16:17">
      <c r="P41737" s="63"/>
      <c r="Q41737" s="63"/>
    </row>
    <row r="41738" spans="16:17">
      <c r="P41738" s="63"/>
      <c r="Q41738" s="63"/>
    </row>
    <row r="41739" spans="16:17">
      <c r="P41739" s="63"/>
      <c r="Q41739" s="63"/>
    </row>
    <row r="41740" spans="16:17">
      <c r="P41740" s="63"/>
      <c r="Q41740" s="63"/>
    </row>
    <row r="41741" spans="16:17">
      <c r="P41741" s="63"/>
      <c r="Q41741" s="63"/>
    </row>
    <row r="41742" spans="16:17">
      <c r="P41742" s="63"/>
      <c r="Q41742" s="63"/>
    </row>
    <row r="41743" spans="16:17">
      <c r="P41743" s="63"/>
      <c r="Q41743" s="63"/>
    </row>
    <row r="41744" spans="16:17">
      <c r="P41744" s="63"/>
      <c r="Q41744" s="63"/>
    </row>
    <row r="41745" spans="16:17">
      <c r="P41745" s="63"/>
      <c r="Q41745" s="63"/>
    </row>
    <row r="41746" spans="16:17">
      <c r="P41746" s="63"/>
      <c r="Q41746" s="63"/>
    </row>
    <row r="41747" spans="16:17">
      <c r="P41747" s="63"/>
      <c r="Q41747" s="63"/>
    </row>
    <row r="41748" spans="16:17">
      <c r="P41748" s="63"/>
      <c r="Q41748" s="63"/>
    </row>
    <row r="41749" spans="16:17">
      <c r="P41749" s="63"/>
      <c r="Q41749" s="63"/>
    </row>
    <row r="41750" spans="16:17">
      <c r="P41750" s="63"/>
      <c r="Q41750" s="63"/>
    </row>
    <row r="41751" spans="16:17">
      <c r="P41751" s="63"/>
      <c r="Q41751" s="63"/>
    </row>
    <row r="41752" spans="16:17">
      <c r="P41752" s="63"/>
      <c r="Q41752" s="63"/>
    </row>
    <row r="41753" spans="16:17">
      <c r="P41753" s="63"/>
      <c r="Q41753" s="63"/>
    </row>
    <row r="41754" spans="16:17">
      <c r="P41754" s="63"/>
      <c r="Q41754" s="63"/>
    </row>
    <row r="41755" spans="16:17">
      <c r="P41755" s="63"/>
      <c r="Q41755" s="63"/>
    </row>
    <row r="41756" spans="16:17">
      <c r="P41756" s="63"/>
      <c r="Q41756" s="63"/>
    </row>
    <row r="41757" spans="16:17">
      <c r="P41757" s="63"/>
      <c r="Q41757" s="63"/>
    </row>
    <row r="41758" spans="16:17">
      <c r="P41758" s="63"/>
      <c r="Q41758" s="63"/>
    </row>
    <row r="41759" spans="16:17">
      <c r="P41759" s="63"/>
      <c r="Q41759" s="63"/>
    </row>
    <row r="41760" spans="16:17">
      <c r="P41760" s="63"/>
      <c r="Q41760" s="63"/>
    </row>
    <row r="41761" spans="16:17">
      <c r="P41761" s="63"/>
      <c r="Q41761" s="63"/>
    </row>
    <row r="41762" spans="16:17">
      <c r="P41762" s="63"/>
      <c r="Q41762" s="63"/>
    </row>
    <row r="41763" spans="16:17">
      <c r="P41763" s="63"/>
      <c r="Q41763" s="63"/>
    </row>
    <row r="41764" spans="16:17">
      <c r="P41764" s="63"/>
      <c r="Q41764" s="63"/>
    </row>
    <row r="41765" spans="16:17">
      <c r="P41765" s="63"/>
      <c r="Q41765" s="63"/>
    </row>
    <row r="41766" spans="16:17">
      <c r="P41766" s="63"/>
      <c r="Q41766" s="63"/>
    </row>
    <row r="41767" spans="16:17">
      <c r="P41767" s="63"/>
      <c r="Q41767" s="63"/>
    </row>
    <row r="41768" spans="16:17">
      <c r="P41768" s="63"/>
      <c r="Q41768" s="63"/>
    </row>
    <row r="41769" spans="16:17">
      <c r="P41769" s="63"/>
      <c r="Q41769" s="63"/>
    </row>
    <row r="41770" spans="16:17">
      <c r="P41770" s="63"/>
      <c r="Q41770" s="63"/>
    </row>
    <row r="41771" spans="16:17">
      <c r="P41771" s="63"/>
      <c r="Q41771" s="63"/>
    </row>
    <row r="41772" spans="16:17">
      <c r="P41772" s="63"/>
      <c r="Q41772" s="63"/>
    </row>
    <row r="41773" spans="16:17">
      <c r="P41773" s="63"/>
      <c r="Q41773" s="63"/>
    </row>
    <row r="41774" spans="16:17">
      <c r="P41774" s="63"/>
      <c r="Q41774" s="63"/>
    </row>
    <row r="41775" spans="16:17">
      <c r="P41775" s="63"/>
      <c r="Q41775" s="63"/>
    </row>
    <row r="41776" spans="16:17">
      <c r="P41776" s="63"/>
      <c r="Q41776" s="63"/>
    </row>
    <row r="41777" spans="16:17">
      <c r="P41777" s="63"/>
      <c r="Q41777" s="63"/>
    </row>
    <row r="41778" spans="16:17">
      <c r="P41778" s="63"/>
      <c r="Q41778" s="63"/>
    </row>
    <row r="41779" spans="16:17">
      <c r="P41779" s="63"/>
      <c r="Q41779" s="63"/>
    </row>
    <row r="41780" spans="16:17">
      <c r="P41780" s="63"/>
      <c r="Q41780" s="63"/>
    </row>
    <row r="41781" spans="16:17">
      <c r="P41781" s="63"/>
      <c r="Q41781" s="63"/>
    </row>
    <row r="41782" spans="16:17">
      <c r="P41782" s="63"/>
      <c r="Q41782" s="63"/>
    </row>
    <row r="41783" spans="16:17">
      <c r="P41783" s="63"/>
      <c r="Q41783" s="63"/>
    </row>
    <row r="41784" spans="16:17">
      <c r="P41784" s="63"/>
      <c r="Q41784" s="63"/>
    </row>
    <row r="41785" spans="16:17">
      <c r="P41785" s="63"/>
      <c r="Q41785" s="63"/>
    </row>
    <row r="41786" spans="16:17">
      <c r="P41786" s="63"/>
      <c r="Q41786" s="63"/>
    </row>
    <row r="41787" spans="16:17">
      <c r="P41787" s="63"/>
      <c r="Q41787" s="63"/>
    </row>
    <row r="41788" spans="16:17">
      <c r="P41788" s="63"/>
      <c r="Q41788" s="63"/>
    </row>
    <row r="41789" spans="16:17">
      <c r="P41789" s="63"/>
      <c r="Q41789" s="63"/>
    </row>
    <row r="41790" spans="16:17">
      <c r="P41790" s="63"/>
      <c r="Q41790" s="63"/>
    </row>
    <row r="41791" spans="16:17">
      <c r="P41791" s="63"/>
      <c r="Q41791" s="63"/>
    </row>
    <row r="41792" spans="16:17">
      <c r="P41792" s="63"/>
      <c r="Q41792" s="63"/>
    </row>
    <row r="41793" spans="16:17">
      <c r="P41793" s="63"/>
      <c r="Q41793" s="63"/>
    </row>
    <row r="41794" spans="16:17">
      <c r="P41794" s="63"/>
      <c r="Q41794" s="63"/>
    </row>
    <row r="41795" spans="16:17">
      <c r="P41795" s="63"/>
      <c r="Q41795" s="63"/>
    </row>
    <row r="41796" spans="16:17">
      <c r="P41796" s="63"/>
      <c r="Q41796" s="63"/>
    </row>
    <row r="41797" spans="16:17">
      <c r="P41797" s="63"/>
      <c r="Q41797" s="63"/>
    </row>
    <row r="41798" spans="16:17">
      <c r="P41798" s="63"/>
      <c r="Q41798" s="63"/>
    </row>
    <row r="41799" spans="16:17">
      <c r="P41799" s="63"/>
      <c r="Q41799" s="63"/>
    </row>
    <row r="41800" spans="16:17">
      <c r="P41800" s="63"/>
      <c r="Q41800" s="63"/>
    </row>
    <row r="41801" spans="16:17">
      <c r="P41801" s="63"/>
      <c r="Q41801" s="63"/>
    </row>
    <row r="41802" spans="16:17">
      <c r="P41802" s="63"/>
      <c r="Q41802" s="63"/>
    </row>
    <row r="41803" spans="16:17">
      <c r="P41803" s="63"/>
      <c r="Q41803" s="63"/>
    </row>
    <row r="41804" spans="16:17">
      <c r="P41804" s="63"/>
      <c r="Q41804" s="63"/>
    </row>
    <row r="41805" spans="16:17">
      <c r="P41805" s="63"/>
      <c r="Q41805" s="63"/>
    </row>
    <row r="41806" spans="16:17">
      <c r="P41806" s="63"/>
      <c r="Q41806" s="63"/>
    </row>
    <row r="41807" spans="16:17">
      <c r="P41807" s="63"/>
      <c r="Q41807" s="63"/>
    </row>
    <row r="41808" spans="16:17">
      <c r="P41808" s="63"/>
      <c r="Q41808" s="63"/>
    </row>
    <row r="41809" spans="16:17">
      <c r="P41809" s="63"/>
      <c r="Q41809" s="63"/>
    </row>
    <row r="41810" spans="16:17">
      <c r="P41810" s="63"/>
      <c r="Q41810" s="63"/>
    </row>
    <row r="41811" spans="16:17">
      <c r="P41811" s="63"/>
      <c r="Q41811" s="63"/>
    </row>
    <row r="41812" spans="16:17">
      <c r="P41812" s="63"/>
      <c r="Q41812" s="63"/>
    </row>
    <row r="41813" spans="16:17">
      <c r="P41813" s="63"/>
      <c r="Q41813" s="63"/>
    </row>
    <row r="41814" spans="16:17">
      <c r="P41814" s="63"/>
      <c r="Q41814" s="63"/>
    </row>
    <row r="41815" spans="16:17">
      <c r="P41815" s="63"/>
      <c r="Q41815" s="63"/>
    </row>
    <row r="41816" spans="16:17">
      <c r="P41816" s="63"/>
      <c r="Q41816" s="63"/>
    </row>
    <row r="41817" spans="16:17">
      <c r="P41817" s="63"/>
      <c r="Q41817" s="63"/>
    </row>
    <row r="41818" spans="16:17">
      <c r="P41818" s="63"/>
      <c r="Q41818" s="63"/>
    </row>
    <row r="41819" spans="16:17">
      <c r="P41819" s="63"/>
      <c r="Q41819" s="63"/>
    </row>
    <row r="41820" spans="16:17">
      <c r="P41820" s="63"/>
      <c r="Q41820" s="63"/>
    </row>
    <row r="41821" spans="16:17">
      <c r="P41821" s="63"/>
      <c r="Q41821" s="63"/>
    </row>
    <row r="41822" spans="16:17">
      <c r="P41822" s="63"/>
      <c r="Q41822" s="63"/>
    </row>
    <row r="41823" spans="16:17">
      <c r="P41823" s="63"/>
      <c r="Q41823" s="63"/>
    </row>
    <row r="41824" spans="16:17">
      <c r="P41824" s="63"/>
      <c r="Q41824" s="63"/>
    </row>
    <row r="41825" spans="16:17">
      <c r="P41825" s="63"/>
      <c r="Q41825" s="63"/>
    </row>
    <row r="41826" spans="16:17">
      <c r="P41826" s="63"/>
      <c r="Q41826" s="63"/>
    </row>
    <row r="41827" spans="16:17">
      <c r="P41827" s="63"/>
      <c r="Q41827" s="63"/>
    </row>
    <row r="41828" spans="16:17">
      <c r="P41828" s="63"/>
      <c r="Q41828" s="63"/>
    </row>
    <row r="41829" spans="16:17">
      <c r="P41829" s="63"/>
      <c r="Q41829" s="63"/>
    </row>
    <row r="41830" spans="16:17">
      <c r="P41830" s="63"/>
      <c r="Q41830" s="63"/>
    </row>
    <row r="41831" spans="16:17">
      <c r="P41831" s="63"/>
      <c r="Q41831" s="63"/>
    </row>
    <row r="41832" spans="16:17">
      <c r="P41832" s="63"/>
      <c r="Q41832" s="63"/>
    </row>
    <row r="41833" spans="16:17">
      <c r="P41833" s="63"/>
      <c r="Q41833" s="63"/>
    </row>
    <row r="41834" spans="16:17">
      <c r="P41834" s="63"/>
      <c r="Q41834" s="63"/>
    </row>
    <row r="41835" spans="16:17">
      <c r="P41835" s="63"/>
      <c r="Q41835" s="63"/>
    </row>
    <row r="41836" spans="16:17">
      <c r="P41836" s="63"/>
      <c r="Q41836" s="63"/>
    </row>
    <row r="41837" spans="16:17">
      <c r="P41837" s="63"/>
      <c r="Q41837" s="63"/>
    </row>
    <row r="41838" spans="16:17">
      <c r="P41838" s="63"/>
      <c r="Q41838" s="63"/>
    </row>
    <row r="41839" spans="16:17">
      <c r="P41839" s="63"/>
      <c r="Q41839" s="63"/>
    </row>
    <row r="41840" spans="16:17">
      <c r="P41840" s="63"/>
      <c r="Q41840" s="63"/>
    </row>
    <row r="41841" spans="16:17">
      <c r="P41841" s="63"/>
      <c r="Q41841" s="63"/>
    </row>
    <row r="41842" spans="16:17">
      <c r="P41842" s="63"/>
      <c r="Q41842" s="63"/>
    </row>
    <row r="41843" spans="16:17">
      <c r="P41843" s="63"/>
      <c r="Q41843" s="63"/>
    </row>
    <row r="41844" spans="16:17">
      <c r="P41844" s="63"/>
      <c r="Q41844" s="63"/>
    </row>
    <row r="41845" spans="16:17">
      <c r="P41845" s="63"/>
      <c r="Q41845" s="63"/>
    </row>
    <row r="41846" spans="16:17">
      <c r="P41846" s="63"/>
      <c r="Q41846" s="63"/>
    </row>
    <row r="41847" spans="16:17">
      <c r="P41847" s="63"/>
      <c r="Q41847" s="63"/>
    </row>
    <row r="41848" spans="16:17">
      <c r="P41848" s="63"/>
      <c r="Q41848" s="63"/>
    </row>
    <row r="41849" spans="16:17">
      <c r="P41849" s="63"/>
      <c r="Q41849" s="63"/>
    </row>
    <row r="41850" spans="16:17">
      <c r="P41850" s="63"/>
      <c r="Q41850" s="63"/>
    </row>
    <row r="41851" spans="16:17">
      <c r="P41851" s="63"/>
      <c r="Q41851" s="63"/>
    </row>
    <row r="41852" spans="16:17">
      <c r="P41852" s="63"/>
      <c r="Q41852" s="63"/>
    </row>
    <row r="41853" spans="16:17">
      <c r="P41853" s="63"/>
      <c r="Q41853" s="63"/>
    </row>
    <row r="41854" spans="16:17">
      <c r="P41854" s="63"/>
      <c r="Q41854" s="63"/>
    </row>
    <row r="41855" spans="16:17">
      <c r="P41855" s="63"/>
      <c r="Q41855" s="63"/>
    </row>
    <row r="41856" spans="16:17">
      <c r="P41856" s="63"/>
      <c r="Q41856" s="63"/>
    </row>
    <row r="41857" spans="16:17">
      <c r="P41857" s="63"/>
      <c r="Q41857" s="63"/>
    </row>
    <row r="41858" spans="16:17">
      <c r="P41858" s="63"/>
      <c r="Q41858" s="63"/>
    </row>
    <row r="41859" spans="16:17">
      <c r="P41859" s="63"/>
      <c r="Q41859" s="63"/>
    </row>
    <row r="41860" spans="16:17">
      <c r="P41860" s="63"/>
      <c r="Q41860" s="63"/>
    </row>
    <row r="41861" spans="16:17">
      <c r="P41861" s="63"/>
      <c r="Q41861" s="63"/>
    </row>
    <row r="41862" spans="16:17">
      <c r="P41862" s="63"/>
      <c r="Q41862" s="63"/>
    </row>
    <row r="41863" spans="16:17">
      <c r="P41863" s="63"/>
      <c r="Q41863" s="63"/>
    </row>
    <row r="41864" spans="16:17">
      <c r="P41864" s="63"/>
      <c r="Q41864" s="63"/>
    </row>
    <row r="41865" spans="16:17">
      <c r="P41865" s="63"/>
      <c r="Q41865" s="63"/>
    </row>
    <row r="41866" spans="16:17">
      <c r="P41866" s="63"/>
      <c r="Q41866" s="63"/>
    </row>
    <row r="41867" spans="16:17">
      <c r="P41867" s="63"/>
      <c r="Q41867" s="63"/>
    </row>
    <row r="41868" spans="16:17">
      <c r="P41868" s="63"/>
      <c r="Q41868" s="63"/>
    </row>
    <row r="41869" spans="16:17">
      <c r="P41869" s="63"/>
      <c r="Q41869" s="63"/>
    </row>
    <row r="41870" spans="16:17">
      <c r="P41870" s="63"/>
      <c r="Q41870" s="63"/>
    </row>
    <row r="41871" spans="16:17">
      <c r="P41871" s="63"/>
      <c r="Q41871" s="63"/>
    </row>
    <row r="41872" spans="16:17">
      <c r="P41872" s="63"/>
      <c r="Q41872" s="63"/>
    </row>
    <row r="41873" spans="16:17">
      <c r="P41873" s="63"/>
      <c r="Q41873" s="63"/>
    </row>
    <row r="41874" spans="16:17">
      <c r="P41874" s="63"/>
      <c r="Q41874" s="63"/>
    </row>
    <row r="41875" spans="16:17">
      <c r="P41875" s="63"/>
      <c r="Q41875" s="63"/>
    </row>
    <row r="41876" spans="16:17">
      <c r="P41876" s="63"/>
      <c r="Q41876" s="63"/>
    </row>
    <row r="41877" spans="16:17">
      <c r="P41877" s="63"/>
      <c r="Q41877" s="63"/>
    </row>
    <row r="41878" spans="16:17">
      <c r="P41878" s="63"/>
      <c r="Q41878" s="63"/>
    </row>
    <row r="41879" spans="16:17">
      <c r="P41879" s="63"/>
      <c r="Q41879" s="63"/>
    </row>
    <row r="41880" spans="16:17">
      <c r="P41880" s="63"/>
      <c r="Q41880" s="63"/>
    </row>
    <row r="41881" spans="16:17">
      <c r="P41881" s="63"/>
      <c r="Q41881" s="63"/>
    </row>
    <row r="41882" spans="16:17">
      <c r="P41882" s="63"/>
      <c r="Q41882" s="63"/>
    </row>
    <row r="41883" spans="16:17">
      <c r="P41883" s="63"/>
      <c r="Q41883" s="63"/>
    </row>
    <row r="41884" spans="16:17">
      <c r="P41884" s="63"/>
      <c r="Q41884" s="63"/>
    </row>
    <row r="41885" spans="16:17">
      <c r="P41885" s="63"/>
      <c r="Q41885" s="63"/>
    </row>
    <row r="41886" spans="16:17">
      <c r="P41886" s="63"/>
      <c r="Q41886" s="63"/>
    </row>
    <row r="41887" spans="16:17">
      <c r="P41887" s="63"/>
      <c r="Q41887" s="63"/>
    </row>
    <row r="41888" spans="16:17">
      <c r="P41888" s="63"/>
      <c r="Q41888" s="63"/>
    </row>
    <row r="41889" spans="16:17">
      <c r="P41889" s="63"/>
      <c r="Q41889" s="63"/>
    </row>
    <row r="41890" spans="16:17">
      <c r="P41890" s="63"/>
      <c r="Q41890" s="63"/>
    </row>
    <row r="41891" spans="16:17">
      <c r="P41891" s="63"/>
      <c r="Q41891" s="63"/>
    </row>
    <row r="41892" spans="16:17">
      <c r="P41892" s="63"/>
      <c r="Q41892" s="63"/>
    </row>
    <row r="41893" spans="16:17">
      <c r="P41893" s="63"/>
      <c r="Q41893" s="63"/>
    </row>
    <row r="41894" spans="16:17">
      <c r="P41894" s="63"/>
      <c r="Q41894" s="63"/>
    </row>
    <row r="41895" spans="16:17">
      <c r="P41895" s="63"/>
      <c r="Q41895" s="63"/>
    </row>
    <row r="41896" spans="16:17">
      <c r="P41896" s="63"/>
      <c r="Q41896" s="63"/>
    </row>
    <row r="41897" spans="16:17">
      <c r="P41897" s="63"/>
      <c r="Q41897" s="63"/>
    </row>
    <row r="41898" spans="16:17">
      <c r="P41898" s="63"/>
      <c r="Q41898" s="63"/>
    </row>
    <row r="41899" spans="16:17">
      <c r="P41899" s="63"/>
      <c r="Q41899" s="63"/>
    </row>
    <row r="41900" spans="16:17">
      <c r="P41900" s="63"/>
      <c r="Q41900" s="63"/>
    </row>
    <row r="41901" spans="16:17">
      <c r="P41901" s="63"/>
      <c r="Q41901" s="63"/>
    </row>
    <row r="41902" spans="16:17">
      <c r="P41902" s="63"/>
      <c r="Q41902" s="63"/>
    </row>
    <row r="41903" spans="16:17">
      <c r="P41903" s="63"/>
      <c r="Q41903" s="63"/>
    </row>
    <row r="41904" spans="16:17">
      <c r="P41904" s="63"/>
      <c r="Q41904" s="63"/>
    </row>
    <row r="41905" spans="16:17">
      <c r="P41905" s="63"/>
      <c r="Q41905" s="63"/>
    </row>
    <row r="41906" spans="16:17">
      <c r="P41906" s="63"/>
      <c r="Q41906" s="63"/>
    </row>
    <row r="41907" spans="16:17">
      <c r="P41907" s="63"/>
      <c r="Q41907" s="63"/>
    </row>
    <row r="41908" spans="16:17">
      <c r="P41908" s="63"/>
      <c r="Q41908" s="63"/>
    </row>
    <row r="41909" spans="16:17">
      <c r="P41909" s="63"/>
      <c r="Q41909" s="63"/>
    </row>
    <row r="41910" spans="16:17">
      <c r="P41910" s="63"/>
      <c r="Q41910" s="63"/>
    </row>
    <row r="41911" spans="16:17">
      <c r="P41911" s="63"/>
      <c r="Q41911" s="63"/>
    </row>
    <row r="41912" spans="16:17">
      <c r="P41912" s="63"/>
      <c r="Q41912" s="63"/>
    </row>
    <row r="41913" spans="16:17">
      <c r="P41913" s="63"/>
      <c r="Q41913" s="63"/>
    </row>
    <row r="41914" spans="16:17">
      <c r="P41914" s="63"/>
      <c r="Q41914" s="63"/>
    </row>
    <row r="41915" spans="16:17">
      <c r="P41915" s="63"/>
      <c r="Q41915" s="63"/>
    </row>
    <row r="41916" spans="16:17">
      <c r="P41916" s="63"/>
      <c r="Q41916" s="63"/>
    </row>
    <row r="41917" spans="16:17">
      <c r="P41917" s="63"/>
      <c r="Q41917" s="63"/>
    </row>
    <row r="41918" spans="16:17">
      <c r="P41918" s="63"/>
      <c r="Q41918" s="63"/>
    </row>
    <row r="41919" spans="16:17">
      <c r="P41919" s="63"/>
      <c r="Q41919" s="63"/>
    </row>
    <row r="41920" spans="16:17">
      <c r="P41920" s="63"/>
      <c r="Q41920" s="63"/>
    </row>
    <row r="41921" spans="16:17">
      <c r="P41921" s="63"/>
      <c r="Q41921" s="63"/>
    </row>
    <row r="41922" spans="16:17">
      <c r="P41922" s="63"/>
      <c r="Q41922" s="63"/>
    </row>
    <row r="41923" spans="16:17">
      <c r="P41923" s="63"/>
      <c r="Q41923" s="63"/>
    </row>
    <row r="41924" spans="16:17">
      <c r="P41924" s="63"/>
      <c r="Q41924" s="63"/>
    </row>
    <row r="41925" spans="16:17">
      <c r="P41925" s="63"/>
      <c r="Q41925" s="63"/>
    </row>
    <row r="41926" spans="16:17">
      <c r="P41926" s="63"/>
      <c r="Q41926" s="63"/>
    </row>
    <row r="41927" spans="16:17">
      <c r="P41927" s="63"/>
      <c r="Q41927" s="63"/>
    </row>
    <row r="41928" spans="16:17">
      <c r="P41928" s="63"/>
      <c r="Q41928" s="63"/>
    </row>
    <row r="41929" spans="16:17">
      <c r="P41929" s="63"/>
      <c r="Q41929" s="63"/>
    </row>
    <row r="41930" spans="16:17">
      <c r="P41930" s="63"/>
      <c r="Q41930" s="63"/>
    </row>
    <row r="41931" spans="16:17">
      <c r="P41931" s="63"/>
      <c r="Q41931" s="63"/>
    </row>
    <row r="41932" spans="16:17">
      <c r="P41932" s="63"/>
      <c r="Q41932" s="63"/>
    </row>
    <row r="41933" spans="16:17">
      <c r="P41933" s="63"/>
      <c r="Q41933" s="63"/>
    </row>
    <row r="41934" spans="16:17">
      <c r="P41934" s="63"/>
      <c r="Q41934" s="63"/>
    </row>
    <row r="41935" spans="16:17">
      <c r="P41935" s="63"/>
      <c r="Q41935" s="63"/>
    </row>
    <row r="41936" spans="16:17">
      <c r="P41936" s="63"/>
      <c r="Q41936" s="63"/>
    </row>
    <row r="41937" spans="16:17">
      <c r="P41937" s="63"/>
      <c r="Q41937" s="63"/>
    </row>
    <row r="41938" spans="16:17">
      <c r="P41938" s="63"/>
      <c r="Q41938" s="63"/>
    </row>
    <row r="41939" spans="16:17">
      <c r="P41939" s="63"/>
      <c r="Q41939" s="63"/>
    </row>
    <row r="41940" spans="16:17">
      <c r="P41940" s="63"/>
      <c r="Q41940" s="63"/>
    </row>
    <row r="41941" spans="16:17">
      <c r="P41941" s="63"/>
      <c r="Q41941" s="63"/>
    </row>
    <row r="41942" spans="16:17">
      <c r="P41942" s="63"/>
      <c r="Q41942" s="63"/>
    </row>
    <row r="41943" spans="16:17">
      <c r="P41943" s="63"/>
      <c r="Q41943" s="63"/>
    </row>
    <row r="41944" spans="16:17">
      <c r="P41944" s="63"/>
      <c r="Q41944" s="63"/>
    </row>
    <row r="41945" spans="16:17">
      <c r="P41945" s="63"/>
      <c r="Q41945" s="63"/>
    </row>
    <row r="41946" spans="16:17">
      <c r="P41946" s="63"/>
      <c r="Q41946" s="63"/>
    </row>
    <row r="41947" spans="16:17">
      <c r="P41947" s="63"/>
      <c r="Q41947" s="63"/>
    </row>
    <row r="41948" spans="16:17">
      <c r="P41948" s="63"/>
      <c r="Q41948" s="63"/>
    </row>
    <row r="41949" spans="16:17">
      <c r="P41949" s="63"/>
      <c r="Q41949" s="63"/>
    </row>
    <row r="41950" spans="16:17">
      <c r="P41950" s="63"/>
      <c r="Q41950" s="63"/>
    </row>
    <row r="41951" spans="16:17">
      <c r="P41951" s="63"/>
      <c r="Q41951" s="63"/>
    </row>
    <row r="41952" spans="16:17">
      <c r="P41952" s="63"/>
      <c r="Q41952" s="63"/>
    </row>
    <row r="41953" spans="16:17">
      <c r="P41953" s="63"/>
      <c r="Q41953" s="63"/>
    </row>
    <row r="41954" spans="16:17">
      <c r="P41954" s="63"/>
      <c r="Q41954" s="63"/>
    </row>
    <row r="41955" spans="16:17">
      <c r="P41955" s="63"/>
      <c r="Q41955" s="63"/>
    </row>
    <row r="41956" spans="16:17">
      <c r="P41956" s="63"/>
      <c r="Q41956" s="63"/>
    </row>
    <row r="41957" spans="16:17">
      <c r="P41957" s="63"/>
      <c r="Q41957" s="63"/>
    </row>
    <row r="41958" spans="16:17">
      <c r="P41958" s="63"/>
      <c r="Q41958" s="63"/>
    </row>
    <row r="41959" spans="16:17">
      <c r="P41959" s="63"/>
      <c r="Q41959" s="63"/>
    </row>
    <row r="41960" spans="16:17">
      <c r="P41960" s="63"/>
      <c r="Q41960" s="63"/>
    </row>
    <row r="41961" spans="16:17">
      <c r="P41961" s="63"/>
      <c r="Q41961" s="63"/>
    </row>
    <row r="41962" spans="16:17">
      <c r="P41962" s="63"/>
      <c r="Q41962" s="63"/>
    </row>
    <row r="41963" spans="16:17">
      <c r="P41963" s="63"/>
      <c r="Q41963" s="63"/>
    </row>
    <row r="41964" spans="16:17">
      <c r="P41964" s="63"/>
      <c r="Q41964" s="63"/>
    </row>
    <row r="41965" spans="16:17">
      <c r="P41965" s="63"/>
      <c r="Q41965" s="63"/>
    </row>
    <row r="41966" spans="16:17">
      <c r="P41966" s="63"/>
      <c r="Q41966" s="63"/>
    </row>
    <row r="41967" spans="16:17">
      <c r="P41967" s="63"/>
      <c r="Q41967" s="63"/>
    </row>
    <row r="41968" spans="16:17">
      <c r="P41968" s="63"/>
      <c r="Q41968" s="63"/>
    </row>
    <row r="41969" spans="16:17">
      <c r="P41969" s="63"/>
      <c r="Q41969" s="63"/>
    </row>
    <row r="41970" spans="16:17">
      <c r="P41970" s="63"/>
      <c r="Q41970" s="63"/>
    </row>
    <row r="41971" spans="16:17">
      <c r="P41971" s="63"/>
      <c r="Q41971" s="63"/>
    </row>
    <row r="41972" spans="16:17">
      <c r="P41972" s="63"/>
      <c r="Q41972" s="63"/>
    </row>
    <row r="41973" spans="16:17">
      <c r="P41973" s="63"/>
      <c r="Q41973" s="63"/>
    </row>
    <row r="41974" spans="16:17">
      <c r="P41974" s="63"/>
      <c r="Q41974" s="63"/>
    </row>
    <row r="41975" spans="16:17">
      <c r="P41975" s="63"/>
      <c r="Q41975" s="63"/>
    </row>
    <row r="41976" spans="16:17">
      <c r="P41976" s="63"/>
      <c r="Q41976" s="63"/>
    </row>
    <row r="41977" spans="16:17">
      <c r="P41977" s="63"/>
      <c r="Q41977" s="63"/>
    </row>
    <row r="41978" spans="16:17">
      <c r="P41978" s="63"/>
      <c r="Q41978" s="63"/>
    </row>
    <row r="41979" spans="16:17">
      <c r="P41979" s="63"/>
      <c r="Q41979" s="63"/>
    </row>
    <row r="41980" spans="16:17">
      <c r="P41980" s="63"/>
      <c r="Q41980" s="63"/>
    </row>
    <row r="41981" spans="16:17">
      <c r="P41981" s="63"/>
      <c r="Q41981" s="63"/>
    </row>
    <row r="41982" spans="16:17">
      <c r="P41982" s="63"/>
      <c r="Q41982" s="63"/>
    </row>
    <row r="41983" spans="16:17">
      <c r="P41983" s="63"/>
      <c r="Q41983" s="63"/>
    </row>
    <row r="41984" spans="16:17">
      <c r="P41984" s="63"/>
      <c r="Q41984" s="63"/>
    </row>
    <row r="41985" spans="16:17">
      <c r="P41985" s="63"/>
      <c r="Q41985" s="63"/>
    </row>
    <row r="41986" spans="16:17">
      <c r="P41986" s="63"/>
      <c r="Q41986" s="63"/>
    </row>
    <row r="41987" spans="16:17">
      <c r="P41987" s="63"/>
      <c r="Q41987" s="63"/>
    </row>
    <row r="41988" spans="16:17">
      <c r="P41988" s="63"/>
      <c r="Q41988" s="63"/>
    </row>
    <row r="41989" spans="16:17">
      <c r="P41989" s="63"/>
      <c r="Q41989" s="63"/>
    </row>
    <row r="41990" spans="16:17">
      <c r="P41990" s="63"/>
      <c r="Q41990" s="63"/>
    </row>
    <row r="41991" spans="16:17">
      <c r="P41991" s="63"/>
      <c r="Q41991" s="63"/>
    </row>
    <row r="41992" spans="16:17">
      <c r="P41992" s="63"/>
      <c r="Q41992" s="63"/>
    </row>
    <row r="41993" spans="16:17">
      <c r="P41993" s="63"/>
      <c r="Q41993" s="63"/>
    </row>
    <row r="41994" spans="16:17">
      <c r="P41994" s="63"/>
      <c r="Q41994" s="63"/>
    </row>
    <row r="41995" spans="16:17">
      <c r="P41995" s="63"/>
      <c r="Q41995" s="63"/>
    </row>
    <row r="41996" spans="16:17">
      <c r="P41996" s="63"/>
      <c r="Q41996" s="63"/>
    </row>
    <row r="41997" spans="16:17">
      <c r="P41997" s="63"/>
      <c r="Q41997" s="63"/>
    </row>
    <row r="41998" spans="16:17">
      <c r="P41998" s="63"/>
      <c r="Q41998" s="63"/>
    </row>
    <row r="41999" spans="16:17">
      <c r="P41999" s="63"/>
      <c r="Q41999" s="63"/>
    </row>
    <row r="42000" spans="16:17">
      <c r="P42000" s="63"/>
      <c r="Q42000" s="63"/>
    </row>
    <row r="42001" spans="16:17">
      <c r="P42001" s="63"/>
      <c r="Q42001" s="63"/>
    </row>
    <row r="42002" spans="16:17">
      <c r="P42002" s="63"/>
      <c r="Q42002" s="63"/>
    </row>
    <row r="42003" spans="16:17">
      <c r="P42003" s="63"/>
      <c r="Q42003" s="63"/>
    </row>
    <row r="42004" spans="16:17">
      <c r="P42004" s="63"/>
      <c r="Q42004" s="63"/>
    </row>
    <row r="42005" spans="16:17">
      <c r="P42005" s="63"/>
      <c r="Q42005" s="63"/>
    </row>
    <row r="42006" spans="16:17">
      <c r="P42006" s="63"/>
      <c r="Q42006" s="63"/>
    </row>
    <row r="42007" spans="16:17">
      <c r="P42007" s="63"/>
      <c r="Q42007" s="63"/>
    </row>
    <row r="42008" spans="16:17">
      <c r="P42008" s="63"/>
      <c r="Q42008" s="63"/>
    </row>
    <row r="42009" spans="16:17">
      <c r="P42009" s="63"/>
      <c r="Q42009" s="63"/>
    </row>
    <row r="42010" spans="16:17">
      <c r="P42010" s="63"/>
      <c r="Q42010" s="63"/>
    </row>
    <row r="42011" spans="16:17">
      <c r="P42011" s="63"/>
      <c r="Q42011" s="63"/>
    </row>
    <row r="42012" spans="16:17">
      <c r="P42012" s="63"/>
      <c r="Q42012" s="63"/>
    </row>
    <row r="42013" spans="16:17">
      <c r="P42013" s="63"/>
      <c r="Q42013" s="63"/>
    </row>
    <row r="42014" spans="16:17">
      <c r="P42014" s="63"/>
      <c r="Q42014" s="63"/>
    </row>
    <row r="42015" spans="16:17">
      <c r="P42015" s="63"/>
      <c r="Q42015" s="63"/>
    </row>
    <row r="42016" spans="16:17">
      <c r="P42016" s="63"/>
      <c r="Q42016" s="63"/>
    </row>
    <row r="42017" spans="16:17">
      <c r="P42017" s="63"/>
      <c r="Q42017" s="63"/>
    </row>
    <row r="42018" spans="16:17">
      <c r="P42018" s="63"/>
      <c r="Q42018" s="63"/>
    </row>
    <row r="42019" spans="16:17">
      <c r="P42019" s="63"/>
      <c r="Q42019" s="63"/>
    </row>
    <row r="42020" spans="16:17">
      <c r="P42020" s="63"/>
      <c r="Q42020" s="63"/>
    </row>
    <row r="42021" spans="16:17">
      <c r="P42021" s="63"/>
      <c r="Q42021" s="63"/>
    </row>
    <row r="42022" spans="16:17">
      <c r="P42022" s="63"/>
      <c r="Q42022" s="63"/>
    </row>
    <row r="42023" spans="16:17">
      <c r="P42023" s="63"/>
      <c r="Q42023" s="63"/>
    </row>
    <row r="42024" spans="16:17">
      <c r="P42024" s="63"/>
      <c r="Q42024" s="63"/>
    </row>
    <row r="42025" spans="16:17">
      <c r="P42025" s="63"/>
      <c r="Q42025" s="63"/>
    </row>
    <row r="42026" spans="16:17">
      <c r="P42026" s="63"/>
      <c r="Q42026" s="63"/>
    </row>
    <row r="42027" spans="16:17">
      <c r="P42027" s="63"/>
      <c r="Q42027" s="63"/>
    </row>
    <row r="42028" spans="16:17">
      <c r="P42028" s="63"/>
      <c r="Q42028" s="63"/>
    </row>
    <row r="42029" spans="16:17">
      <c r="P42029" s="63"/>
      <c r="Q42029" s="63"/>
    </row>
    <row r="42030" spans="16:17">
      <c r="P42030" s="63"/>
      <c r="Q42030" s="63"/>
    </row>
    <row r="42031" spans="16:17">
      <c r="P42031" s="63"/>
      <c r="Q42031" s="63"/>
    </row>
    <row r="42032" spans="16:17">
      <c r="P42032" s="63"/>
      <c r="Q42032" s="63"/>
    </row>
    <row r="42033" spans="16:17">
      <c r="P42033" s="63"/>
      <c r="Q42033" s="63"/>
    </row>
    <row r="42034" spans="16:17">
      <c r="P42034" s="63"/>
      <c r="Q42034" s="63"/>
    </row>
    <row r="42035" spans="16:17">
      <c r="P42035" s="63"/>
      <c r="Q42035" s="63"/>
    </row>
    <row r="42036" spans="16:17">
      <c r="P42036" s="63"/>
      <c r="Q42036" s="63"/>
    </row>
    <row r="42037" spans="16:17">
      <c r="P42037" s="63"/>
      <c r="Q42037" s="63"/>
    </row>
    <row r="42038" spans="16:17">
      <c r="P42038" s="63"/>
      <c r="Q42038" s="63"/>
    </row>
    <row r="42039" spans="16:17">
      <c r="P42039" s="63"/>
      <c r="Q42039" s="63"/>
    </row>
    <row r="42040" spans="16:17">
      <c r="P42040" s="63"/>
      <c r="Q42040" s="63"/>
    </row>
    <row r="42041" spans="16:17">
      <c r="P42041" s="63"/>
      <c r="Q42041" s="63"/>
    </row>
    <row r="42042" spans="16:17">
      <c r="P42042" s="63"/>
      <c r="Q42042" s="63"/>
    </row>
    <row r="42043" spans="16:17">
      <c r="P42043" s="63"/>
      <c r="Q42043" s="63"/>
    </row>
    <row r="42044" spans="16:17">
      <c r="P42044" s="63"/>
      <c r="Q42044" s="63"/>
    </row>
    <row r="42045" spans="16:17">
      <c r="P42045" s="63"/>
      <c r="Q42045" s="63"/>
    </row>
    <row r="42046" spans="16:17">
      <c r="P42046" s="63"/>
      <c r="Q42046" s="63"/>
    </row>
    <row r="42047" spans="16:17">
      <c r="P42047" s="63"/>
      <c r="Q42047" s="63"/>
    </row>
    <row r="42048" spans="16:17">
      <c r="P42048" s="63"/>
      <c r="Q42048" s="63"/>
    </row>
    <row r="42049" spans="16:17">
      <c r="P42049" s="63"/>
      <c r="Q42049" s="63"/>
    </row>
    <row r="42050" spans="16:17">
      <c r="P42050" s="63"/>
      <c r="Q42050" s="63"/>
    </row>
    <row r="42051" spans="16:17">
      <c r="P42051" s="63"/>
      <c r="Q42051" s="63"/>
    </row>
    <row r="42052" spans="16:17">
      <c r="P42052" s="63"/>
      <c r="Q42052" s="63"/>
    </row>
    <row r="42053" spans="16:17">
      <c r="P42053" s="63"/>
      <c r="Q42053" s="63"/>
    </row>
    <row r="42054" spans="16:17">
      <c r="P42054" s="63"/>
      <c r="Q42054" s="63"/>
    </row>
    <row r="42055" spans="16:17">
      <c r="P42055" s="63"/>
      <c r="Q42055" s="63"/>
    </row>
    <row r="42056" spans="16:17">
      <c r="P42056" s="63"/>
      <c r="Q42056" s="63"/>
    </row>
    <row r="42057" spans="16:17">
      <c r="P42057" s="63"/>
      <c r="Q42057" s="63"/>
    </row>
    <row r="42058" spans="16:17">
      <c r="P42058" s="63"/>
      <c r="Q42058" s="63"/>
    </row>
    <row r="42059" spans="16:17">
      <c r="P42059" s="63"/>
      <c r="Q42059" s="63"/>
    </row>
    <row r="42060" spans="16:17">
      <c r="P42060" s="63"/>
      <c r="Q42060" s="63"/>
    </row>
    <row r="42061" spans="16:17">
      <c r="P42061" s="63"/>
      <c r="Q42061" s="63"/>
    </row>
    <row r="42062" spans="16:17">
      <c r="P42062" s="63"/>
      <c r="Q42062" s="63"/>
    </row>
    <row r="42063" spans="16:17">
      <c r="P42063" s="63"/>
      <c r="Q42063" s="63"/>
    </row>
    <row r="42064" spans="16:17">
      <c r="P42064" s="63"/>
      <c r="Q42064" s="63"/>
    </row>
    <row r="42065" spans="16:17">
      <c r="P42065" s="63"/>
      <c r="Q42065" s="63"/>
    </row>
    <row r="42066" spans="16:17">
      <c r="P42066" s="63"/>
      <c r="Q42066" s="63"/>
    </row>
    <row r="42067" spans="16:17">
      <c r="P42067" s="63"/>
      <c r="Q42067" s="63"/>
    </row>
    <row r="42068" spans="16:17">
      <c r="P42068" s="63"/>
      <c r="Q42068" s="63"/>
    </row>
    <row r="42069" spans="16:17">
      <c r="P42069" s="63"/>
      <c r="Q42069" s="63"/>
    </row>
    <row r="42070" spans="16:17">
      <c r="P42070" s="63"/>
      <c r="Q42070" s="63"/>
    </row>
    <row r="42071" spans="16:17">
      <c r="P42071" s="63"/>
      <c r="Q42071" s="63"/>
    </row>
    <row r="42072" spans="16:17">
      <c r="P42072" s="63"/>
      <c r="Q42072" s="63"/>
    </row>
    <row r="42073" spans="16:17">
      <c r="P42073" s="63"/>
      <c r="Q42073" s="63"/>
    </row>
    <row r="42074" spans="16:17">
      <c r="P42074" s="63"/>
      <c r="Q42074" s="63"/>
    </row>
    <row r="42075" spans="16:17">
      <c r="P42075" s="63"/>
      <c r="Q42075" s="63"/>
    </row>
    <row r="42076" spans="16:17">
      <c r="P42076" s="63"/>
      <c r="Q42076" s="63"/>
    </row>
    <row r="42077" spans="16:17">
      <c r="P42077" s="63"/>
      <c r="Q42077" s="63"/>
    </row>
    <row r="42078" spans="16:17">
      <c r="P42078" s="63"/>
      <c r="Q42078" s="63"/>
    </row>
    <row r="42079" spans="16:17">
      <c r="P42079" s="63"/>
      <c r="Q42079" s="63"/>
    </row>
    <row r="42080" spans="16:17">
      <c r="P42080" s="63"/>
      <c r="Q42080" s="63"/>
    </row>
    <row r="42081" spans="16:17">
      <c r="P42081" s="63"/>
      <c r="Q42081" s="63"/>
    </row>
    <row r="42082" spans="16:17">
      <c r="P42082" s="63"/>
      <c r="Q42082" s="63"/>
    </row>
    <row r="42083" spans="16:17">
      <c r="P42083" s="63"/>
      <c r="Q42083" s="63"/>
    </row>
    <row r="42084" spans="16:17">
      <c r="P42084" s="63"/>
      <c r="Q42084" s="63"/>
    </row>
    <row r="42085" spans="16:17">
      <c r="P42085" s="63"/>
      <c r="Q42085" s="63"/>
    </row>
    <row r="42086" spans="16:17">
      <c r="P42086" s="63"/>
      <c r="Q42086" s="63"/>
    </row>
    <row r="42087" spans="16:17">
      <c r="P42087" s="63"/>
      <c r="Q42087" s="63"/>
    </row>
    <row r="42088" spans="16:17">
      <c r="P42088" s="63"/>
      <c r="Q42088" s="63"/>
    </row>
    <row r="42089" spans="16:17">
      <c r="P42089" s="63"/>
      <c r="Q42089" s="63"/>
    </row>
    <row r="42090" spans="16:17">
      <c r="P42090" s="63"/>
      <c r="Q42090" s="63"/>
    </row>
    <row r="42091" spans="16:17">
      <c r="P42091" s="63"/>
      <c r="Q42091" s="63"/>
    </row>
    <row r="42092" spans="16:17">
      <c r="P42092" s="63"/>
      <c r="Q42092" s="63"/>
    </row>
    <row r="42093" spans="16:17">
      <c r="P42093" s="63"/>
      <c r="Q42093" s="63"/>
    </row>
    <row r="42094" spans="16:17">
      <c r="P42094" s="63"/>
      <c r="Q42094" s="63"/>
    </row>
    <row r="42095" spans="16:17">
      <c r="P42095" s="63"/>
      <c r="Q42095" s="63"/>
    </row>
    <row r="42096" spans="16:17">
      <c r="P42096" s="63"/>
      <c r="Q42096" s="63"/>
    </row>
    <row r="42097" spans="16:17">
      <c r="P42097" s="63"/>
      <c r="Q42097" s="63"/>
    </row>
    <row r="42098" spans="16:17">
      <c r="P42098" s="63"/>
      <c r="Q42098" s="63"/>
    </row>
    <row r="42099" spans="16:17">
      <c r="P42099" s="63"/>
      <c r="Q42099" s="63"/>
    </row>
    <row r="42100" spans="16:17">
      <c r="P42100" s="63"/>
      <c r="Q42100" s="63"/>
    </row>
    <row r="42101" spans="16:17">
      <c r="P42101" s="63"/>
      <c r="Q42101" s="63"/>
    </row>
    <row r="42102" spans="16:17">
      <c r="P42102" s="63"/>
      <c r="Q42102" s="63"/>
    </row>
    <row r="42103" spans="16:17">
      <c r="P42103" s="63"/>
      <c r="Q42103" s="63"/>
    </row>
    <row r="42104" spans="16:17">
      <c r="P42104" s="63"/>
      <c r="Q42104" s="63"/>
    </row>
    <row r="42105" spans="16:17">
      <c r="P42105" s="63"/>
      <c r="Q42105" s="63"/>
    </row>
    <row r="42106" spans="16:17">
      <c r="P42106" s="63"/>
      <c r="Q42106" s="63"/>
    </row>
    <row r="42107" spans="16:17">
      <c r="P42107" s="63"/>
      <c r="Q42107" s="63"/>
    </row>
    <row r="42108" spans="16:17">
      <c r="P42108" s="63"/>
      <c r="Q42108" s="63"/>
    </row>
    <row r="42109" spans="16:17">
      <c r="P42109" s="63"/>
      <c r="Q42109" s="63"/>
    </row>
    <row r="42110" spans="16:17">
      <c r="P42110" s="63"/>
      <c r="Q42110" s="63"/>
    </row>
    <row r="42111" spans="16:17">
      <c r="P42111" s="63"/>
      <c r="Q42111" s="63"/>
    </row>
    <row r="42112" spans="16:17">
      <c r="P42112" s="63"/>
      <c r="Q42112" s="63"/>
    </row>
    <row r="42113" spans="16:17">
      <c r="P42113" s="63"/>
      <c r="Q42113" s="63"/>
    </row>
    <row r="42114" spans="16:17">
      <c r="P42114" s="63"/>
      <c r="Q42114" s="63"/>
    </row>
    <row r="42115" spans="16:17">
      <c r="P42115" s="63"/>
      <c r="Q42115" s="63"/>
    </row>
    <row r="42116" spans="16:17">
      <c r="P42116" s="63"/>
      <c r="Q42116" s="63"/>
    </row>
    <row r="42117" spans="16:17">
      <c r="P42117" s="63"/>
      <c r="Q42117" s="63"/>
    </row>
    <row r="42118" spans="16:17">
      <c r="P42118" s="63"/>
      <c r="Q42118" s="63"/>
    </row>
    <row r="42119" spans="16:17">
      <c r="P42119" s="63"/>
      <c r="Q42119" s="63"/>
    </row>
    <row r="42120" spans="16:17">
      <c r="P42120" s="63"/>
      <c r="Q42120" s="63"/>
    </row>
    <row r="42121" spans="16:17">
      <c r="P42121" s="63"/>
      <c r="Q42121" s="63"/>
    </row>
    <row r="42122" spans="16:17">
      <c r="P42122" s="63"/>
      <c r="Q42122" s="63"/>
    </row>
    <row r="42123" spans="16:17">
      <c r="P42123" s="63"/>
      <c r="Q42123" s="63"/>
    </row>
    <row r="42124" spans="16:17">
      <c r="P42124" s="63"/>
      <c r="Q42124" s="63"/>
    </row>
    <row r="42125" spans="16:17">
      <c r="P42125" s="63"/>
      <c r="Q42125" s="63"/>
    </row>
    <row r="42126" spans="16:17">
      <c r="P42126" s="63"/>
      <c r="Q42126" s="63"/>
    </row>
    <row r="42127" spans="16:17">
      <c r="P42127" s="63"/>
      <c r="Q42127" s="63"/>
    </row>
    <row r="42128" spans="16:17">
      <c r="P42128" s="63"/>
      <c r="Q42128" s="63"/>
    </row>
    <row r="42129" spans="16:17">
      <c r="P42129" s="63"/>
      <c r="Q42129" s="63"/>
    </row>
    <row r="42130" spans="16:17">
      <c r="P42130" s="63"/>
      <c r="Q42130" s="63"/>
    </row>
    <row r="42131" spans="16:17">
      <c r="P42131" s="63"/>
      <c r="Q42131" s="63"/>
    </row>
    <row r="42132" spans="16:17">
      <c r="P42132" s="63"/>
      <c r="Q42132" s="63"/>
    </row>
    <row r="42133" spans="16:17">
      <c r="P42133" s="63"/>
      <c r="Q42133" s="63"/>
    </row>
    <row r="42134" spans="16:17">
      <c r="P42134" s="63"/>
      <c r="Q42134" s="63"/>
    </row>
    <row r="42135" spans="16:17">
      <c r="P42135" s="63"/>
      <c r="Q42135" s="63"/>
    </row>
    <row r="42136" spans="16:17">
      <c r="P42136" s="63"/>
      <c r="Q42136" s="63"/>
    </row>
    <row r="42137" spans="16:17">
      <c r="P42137" s="63"/>
      <c r="Q42137" s="63"/>
    </row>
    <row r="42138" spans="16:17">
      <c r="P42138" s="63"/>
      <c r="Q42138" s="63"/>
    </row>
    <row r="42139" spans="16:17">
      <c r="P42139" s="63"/>
      <c r="Q42139" s="63"/>
    </row>
    <row r="42140" spans="16:17">
      <c r="P42140" s="63"/>
      <c r="Q42140" s="63"/>
    </row>
    <row r="42141" spans="16:17">
      <c r="P42141" s="63"/>
      <c r="Q42141" s="63"/>
    </row>
    <row r="42142" spans="16:17">
      <c r="P42142" s="63"/>
      <c r="Q42142" s="63"/>
    </row>
    <row r="42143" spans="16:17">
      <c r="P42143" s="63"/>
      <c r="Q42143" s="63"/>
    </row>
    <row r="42144" spans="16:17">
      <c r="P42144" s="63"/>
      <c r="Q42144" s="63"/>
    </row>
    <row r="42145" spans="16:17">
      <c r="P42145" s="63"/>
      <c r="Q42145" s="63"/>
    </row>
    <row r="42146" spans="16:17">
      <c r="P42146" s="63"/>
      <c r="Q42146" s="63"/>
    </row>
    <row r="42147" spans="16:17">
      <c r="P42147" s="63"/>
      <c r="Q42147" s="63"/>
    </row>
    <row r="42148" spans="16:17">
      <c r="P42148" s="63"/>
      <c r="Q42148" s="63"/>
    </row>
    <row r="42149" spans="16:17">
      <c r="P42149" s="63"/>
      <c r="Q42149" s="63"/>
    </row>
    <row r="42150" spans="16:17">
      <c r="P42150" s="63"/>
      <c r="Q42150" s="63"/>
    </row>
    <row r="42151" spans="16:17">
      <c r="P42151" s="63"/>
      <c r="Q42151" s="63"/>
    </row>
    <row r="42152" spans="16:17">
      <c r="P42152" s="63"/>
      <c r="Q42152" s="63"/>
    </row>
    <row r="42153" spans="16:17">
      <c r="P42153" s="63"/>
      <c r="Q42153" s="63"/>
    </row>
    <row r="42154" spans="16:17">
      <c r="P42154" s="63"/>
      <c r="Q42154" s="63"/>
    </row>
    <row r="42155" spans="16:17">
      <c r="P42155" s="63"/>
      <c r="Q42155" s="63"/>
    </row>
    <row r="42156" spans="16:17">
      <c r="P42156" s="63"/>
      <c r="Q42156" s="63"/>
    </row>
    <row r="42157" spans="16:17">
      <c r="P42157" s="63"/>
      <c r="Q42157" s="63"/>
    </row>
    <row r="42158" spans="16:17">
      <c r="P42158" s="63"/>
      <c r="Q42158" s="63"/>
    </row>
    <row r="42159" spans="16:17">
      <c r="P42159" s="63"/>
      <c r="Q42159" s="63"/>
    </row>
    <row r="42160" spans="16:17">
      <c r="P42160" s="63"/>
      <c r="Q42160" s="63"/>
    </row>
    <row r="42161" spans="16:17">
      <c r="P42161" s="63"/>
      <c r="Q42161" s="63"/>
    </row>
    <row r="42162" spans="16:17">
      <c r="P42162" s="63"/>
      <c r="Q42162" s="63"/>
    </row>
    <row r="42163" spans="16:17">
      <c r="P42163" s="63"/>
      <c r="Q42163" s="63"/>
    </row>
    <row r="42164" spans="16:17">
      <c r="P42164" s="63"/>
      <c r="Q42164" s="63"/>
    </row>
    <row r="42165" spans="16:17">
      <c r="P42165" s="63"/>
      <c r="Q42165" s="63"/>
    </row>
    <row r="42166" spans="16:17">
      <c r="P42166" s="63"/>
      <c r="Q42166" s="63"/>
    </row>
    <row r="42167" spans="16:17">
      <c r="P42167" s="63"/>
      <c r="Q42167" s="63"/>
    </row>
    <row r="42168" spans="16:17">
      <c r="P42168" s="63"/>
      <c r="Q42168" s="63"/>
    </row>
    <row r="42169" spans="16:17">
      <c r="P42169" s="63"/>
      <c r="Q42169" s="63"/>
    </row>
    <row r="42170" spans="16:17">
      <c r="P42170" s="63"/>
      <c r="Q42170" s="63"/>
    </row>
    <row r="42171" spans="16:17">
      <c r="P42171" s="63"/>
      <c r="Q42171" s="63"/>
    </row>
    <row r="42172" spans="16:17">
      <c r="P42172" s="63"/>
      <c r="Q42172" s="63"/>
    </row>
    <row r="42173" spans="16:17">
      <c r="P42173" s="63"/>
      <c r="Q42173" s="63"/>
    </row>
    <row r="42174" spans="16:17">
      <c r="P42174" s="63"/>
      <c r="Q42174" s="63"/>
    </row>
    <row r="42175" spans="16:17">
      <c r="P42175" s="63"/>
      <c r="Q42175" s="63"/>
    </row>
    <row r="42176" spans="16:17">
      <c r="P42176" s="63"/>
      <c r="Q42176" s="63"/>
    </row>
    <row r="42177" spans="16:17">
      <c r="P42177" s="63"/>
      <c r="Q42177" s="63"/>
    </row>
    <row r="42178" spans="16:17">
      <c r="P42178" s="63"/>
      <c r="Q42178" s="63"/>
    </row>
    <row r="42179" spans="16:17">
      <c r="P42179" s="63"/>
      <c r="Q42179" s="63"/>
    </row>
    <row r="42180" spans="16:17">
      <c r="P42180" s="63"/>
      <c r="Q42180" s="63"/>
    </row>
    <row r="42181" spans="16:17">
      <c r="P42181" s="63"/>
      <c r="Q42181" s="63"/>
    </row>
    <row r="42182" spans="16:17">
      <c r="P42182" s="63"/>
      <c r="Q42182" s="63"/>
    </row>
    <row r="42183" spans="16:17">
      <c r="P42183" s="63"/>
      <c r="Q42183" s="63"/>
    </row>
    <row r="42184" spans="16:17">
      <c r="P42184" s="63"/>
      <c r="Q42184" s="63"/>
    </row>
    <row r="42185" spans="16:17">
      <c r="P42185" s="63"/>
      <c r="Q42185" s="63"/>
    </row>
    <row r="42186" spans="16:17">
      <c r="P42186" s="63"/>
      <c r="Q42186" s="63"/>
    </row>
    <row r="42187" spans="16:17">
      <c r="P42187" s="63"/>
      <c r="Q42187" s="63"/>
    </row>
    <row r="42188" spans="16:17">
      <c r="P42188" s="63"/>
      <c r="Q42188" s="63"/>
    </row>
    <row r="42189" spans="16:17">
      <c r="P42189" s="63"/>
      <c r="Q42189" s="63"/>
    </row>
    <row r="42190" spans="16:17">
      <c r="P42190" s="63"/>
      <c r="Q42190" s="63"/>
    </row>
    <row r="42191" spans="16:17">
      <c r="P42191" s="63"/>
      <c r="Q42191" s="63"/>
    </row>
    <row r="42192" spans="16:17">
      <c r="P42192" s="63"/>
      <c r="Q42192" s="63"/>
    </row>
    <row r="42193" spans="16:17">
      <c r="P42193" s="63"/>
      <c r="Q42193" s="63"/>
    </row>
    <row r="42194" spans="16:17">
      <c r="P42194" s="63"/>
      <c r="Q42194" s="63"/>
    </row>
    <row r="42195" spans="16:17">
      <c r="P42195" s="63"/>
      <c r="Q42195" s="63"/>
    </row>
    <row r="42196" spans="16:17">
      <c r="P42196" s="63"/>
      <c r="Q42196" s="63"/>
    </row>
    <row r="42197" spans="16:17">
      <c r="P42197" s="63"/>
      <c r="Q42197" s="63"/>
    </row>
    <row r="42198" spans="16:17">
      <c r="P42198" s="63"/>
      <c r="Q42198" s="63"/>
    </row>
    <row r="42199" spans="16:17">
      <c r="P42199" s="63"/>
      <c r="Q42199" s="63"/>
    </row>
    <row r="42200" spans="16:17">
      <c r="P42200" s="63"/>
      <c r="Q42200" s="63"/>
    </row>
    <row r="42201" spans="16:17">
      <c r="P42201" s="63"/>
      <c r="Q42201" s="63"/>
    </row>
    <row r="42202" spans="16:17">
      <c r="P42202" s="63"/>
      <c r="Q42202" s="63"/>
    </row>
    <row r="42203" spans="16:17">
      <c r="P42203" s="63"/>
      <c r="Q42203" s="63"/>
    </row>
    <row r="42204" spans="16:17">
      <c r="P42204" s="63"/>
      <c r="Q42204" s="63"/>
    </row>
    <row r="42205" spans="16:17">
      <c r="P42205" s="63"/>
      <c r="Q42205" s="63"/>
    </row>
    <row r="42206" spans="16:17">
      <c r="P42206" s="63"/>
      <c r="Q42206" s="63"/>
    </row>
    <row r="42207" spans="16:17">
      <c r="P42207" s="63"/>
      <c r="Q42207" s="63"/>
    </row>
    <row r="42208" spans="16:17">
      <c r="P42208" s="63"/>
      <c r="Q42208" s="63"/>
    </row>
    <row r="42209" spans="16:17">
      <c r="P42209" s="63"/>
      <c r="Q42209" s="63"/>
    </row>
    <row r="42210" spans="16:17">
      <c r="P42210" s="63"/>
      <c r="Q42210" s="63"/>
    </row>
    <row r="42211" spans="16:17">
      <c r="P42211" s="63"/>
      <c r="Q42211" s="63"/>
    </row>
    <row r="42212" spans="16:17">
      <c r="P42212" s="63"/>
      <c r="Q42212" s="63"/>
    </row>
    <row r="42213" spans="16:17">
      <c r="P42213" s="63"/>
      <c r="Q42213" s="63"/>
    </row>
    <row r="42214" spans="16:17">
      <c r="P42214" s="63"/>
      <c r="Q42214" s="63"/>
    </row>
    <row r="42215" spans="16:17">
      <c r="P42215" s="63"/>
      <c r="Q42215" s="63"/>
    </row>
    <row r="42216" spans="16:17">
      <c r="P42216" s="63"/>
      <c r="Q42216" s="63"/>
    </row>
    <row r="42217" spans="16:17">
      <c r="P42217" s="63"/>
      <c r="Q42217" s="63"/>
    </row>
    <row r="42218" spans="16:17">
      <c r="P42218" s="63"/>
      <c r="Q42218" s="63"/>
    </row>
    <row r="42219" spans="16:17">
      <c r="P42219" s="63"/>
      <c r="Q42219" s="63"/>
    </row>
    <row r="42220" spans="16:17">
      <c r="P42220" s="63"/>
      <c r="Q42220" s="63"/>
    </row>
    <row r="42221" spans="16:17">
      <c r="P42221" s="63"/>
      <c r="Q42221" s="63"/>
    </row>
    <row r="42222" spans="16:17">
      <c r="P42222" s="63"/>
      <c r="Q42222" s="63"/>
    </row>
    <row r="42223" spans="16:17">
      <c r="P42223" s="63"/>
      <c r="Q42223" s="63"/>
    </row>
    <row r="42224" spans="16:17">
      <c r="P42224" s="63"/>
      <c r="Q42224" s="63"/>
    </row>
    <row r="42225" spans="16:17">
      <c r="P42225" s="63"/>
      <c r="Q42225" s="63"/>
    </row>
    <row r="42226" spans="16:17">
      <c r="P42226" s="63"/>
      <c r="Q42226" s="63"/>
    </row>
    <row r="42227" spans="16:17">
      <c r="P42227" s="63"/>
      <c r="Q42227" s="63"/>
    </row>
    <row r="42228" spans="16:17">
      <c r="P42228" s="63"/>
      <c r="Q42228" s="63"/>
    </row>
    <row r="42229" spans="16:17">
      <c r="P42229" s="63"/>
      <c r="Q42229" s="63"/>
    </row>
    <row r="42230" spans="16:17">
      <c r="P42230" s="63"/>
      <c r="Q42230" s="63"/>
    </row>
    <row r="42231" spans="16:17">
      <c r="P42231" s="63"/>
      <c r="Q42231" s="63"/>
    </row>
    <row r="42232" spans="16:17">
      <c r="P42232" s="63"/>
      <c r="Q42232" s="63"/>
    </row>
    <row r="42233" spans="16:17">
      <c r="P42233" s="63"/>
      <c r="Q42233" s="63"/>
    </row>
    <row r="42234" spans="16:17">
      <c r="P42234" s="63"/>
      <c r="Q42234" s="63"/>
    </row>
    <row r="42235" spans="16:17">
      <c r="P42235" s="63"/>
      <c r="Q42235" s="63"/>
    </row>
    <row r="42236" spans="16:17">
      <c r="P42236" s="63"/>
      <c r="Q42236" s="63"/>
    </row>
    <row r="42237" spans="16:17">
      <c r="P42237" s="63"/>
      <c r="Q42237" s="63"/>
    </row>
    <row r="42238" spans="16:17">
      <c r="P42238" s="63"/>
      <c r="Q42238" s="63"/>
    </row>
    <row r="42239" spans="16:17">
      <c r="P42239" s="63"/>
      <c r="Q42239" s="63"/>
    </row>
    <row r="42240" spans="16:17">
      <c r="P42240" s="63"/>
      <c r="Q42240" s="63"/>
    </row>
    <row r="42241" spans="16:17">
      <c r="P42241" s="63"/>
      <c r="Q42241" s="63"/>
    </row>
    <row r="42242" spans="16:17">
      <c r="P42242" s="63"/>
      <c r="Q42242" s="63"/>
    </row>
    <row r="42243" spans="16:17">
      <c r="P42243" s="63"/>
      <c r="Q42243" s="63"/>
    </row>
    <row r="42244" spans="16:17">
      <c r="P42244" s="63"/>
      <c r="Q42244" s="63"/>
    </row>
    <row r="42245" spans="16:17">
      <c r="P42245" s="63"/>
      <c r="Q42245" s="63"/>
    </row>
    <row r="42246" spans="16:17">
      <c r="P42246" s="63"/>
      <c r="Q42246" s="63"/>
    </row>
    <row r="42247" spans="16:17">
      <c r="P42247" s="63"/>
      <c r="Q42247" s="63"/>
    </row>
    <row r="42248" spans="16:17">
      <c r="P42248" s="63"/>
      <c r="Q42248" s="63"/>
    </row>
    <row r="42249" spans="16:17">
      <c r="P42249" s="63"/>
      <c r="Q42249" s="63"/>
    </row>
    <row r="42250" spans="16:17">
      <c r="P42250" s="63"/>
      <c r="Q42250" s="63"/>
    </row>
    <row r="42251" spans="16:17">
      <c r="P42251" s="63"/>
      <c r="Q42251" s="63"/>
    </row>
    <row r="42252" spans="16:17">
      <c r="P42252" s="63"/>
      <c r="Q42252" s="63"/>
    </row>
    <row r="42253" spans="16:17">
      <c r="P42253" s="63"/>
      <c r="Q42253" s="63"/>
    </row>
    <row r="42254" spans="16:17">
      <c r="P42254" s="63"/>
      <c r="Q42254" s="63"/>
    </row>
    <row r="42255" spans="16:17">
      <c r="P42255" s="63"/>
      <c r="Q42255" s="63"/>
    </row>
    <row r="42256" spans="16:17">
      <c r="P42256" s="63"/>
      <c r="Q42256" s="63"/>
    </row>
    <row r="42257" spans="16:17">
      <c r="P42257" s="63"/>
      <c r="Q42257" s="63"/>
    </row>
    <row r="42258" spans="16:17">
      <c r="P42258" s="63"/>
      <c r="Q42258" s="63"/>
    </row>
    <row r="42259" spans="16:17">
      <c r="P42259" s="63"/>
      <c r="Q42259" s="63"/>
    </row>
    <row r="42260" spans="16:17">
      <c r="P42260" s="63"/>
      <c r="Q42260" s="63"/>
    </row>
    <row r="42261" spans="16:17">
      <c r="P42261" s="63"/>
      <c r="Q42261" s="63"/>
    </row>
    <row r="42262" spans="16:17">
      <c r="P42262" s="63"/>
      <c r="Q42262" s="63"/>
    </row>
    <row r="42263" spans="16:17">
      <c r="P42263" s="63"/>
      <c r="Q42263" s="63"/>
    </row>
    <row r="42264" spans="16:17">
      <c r="P42264" s="63"/>
      <c r="Q42264" s="63"/>
    </row>
    <row r="42265" spans="16:17">
      <c r="P42265" s="63"/>
      <c r="Q42265" s="63"/>
    </row>
    <row r="42266" spans="16:17">
      <c r="P42266" s="63"/>
      <c r="Q42266" s="63"/>
    </row>
    <row r="42267" spans="16:17">
      <c r="P42267" s="63"/>
      <c r="Q42267" s="63"/>
    </row>
    <row r="42268" spans="16:17">
      <c r="P42268" s="63"/>
      <c r="Q42268" s="63"/>
    </row>
    <row r="42269" spans="16:17">
      <c r="P42269" s="63"/>
      <c r="Q42269" s="63"/>
    </row>
    <row r="42270" spans="16:17">
      <c r="P42270" s="63"/>
      <c r="Q42270" s="63"/>
    </row>
    <row r="42271" spans="16:17">
      <c r="P42271" s="63"/>
      <c r="Q42271" s="63"/>
    </row>
    <row r="42272" spans="16:17">
      <c r="P42272" s="63"/>
      <c r="Q42272" s="63"/>
    </row>
    <row r="42273" spans="16:17">
      <c r="P42273" s="63"/>
      <c r="Q42273" s="63"/>
    </row>
    <row r="42274" spans="16:17">
      <c r="P42274" s="63"/>
      <c r="Q42274" s="63"/>
    </row>
    <row r="42275" spans="16:17">
      <c r="P42275" s="63"/>
      <c r="Q42275" s="63"/>
    </row>
    <row r="42276" spans="16:17">
      <c r="P42276" s="63"/>
      <c r="Q42276" s="63"/>
    </row>
    <row r="42277" spans="16:17">
      <c r="P42277" s="63"/>
      <c r="Q42277" s="63"/>
    </row>
    <row r="42278" spans="16:17">
      <c r="P42278" s="63"/>
      <c r="Q42278" s="63"/>
    </row>
    <row r="42279" spans="16:17">
      <c r="P42279" s="63"/>
      <c r="Q42279" s="63"/>
    </row>
    <row r="42280" spans="16:17">
      <c r="P42280" s="63"/>
      <c r="Q42280" s="63"/>
    </row>
    <row r="42281" spans="16:17">
      <c r="P42281" s="63"/>
      <c r="Q42281" s="63"/>
    </row>
    <row r="42282" spans="16:17">
      <c r="P42282" s="63"/>
      <c r="Q42282" s="63"/>
    </row>
    <row r="42283" spans="16:17">
      <c r="P42283" s="63"/>
      <c r="Q42283" s="63"/>
    </row>
    <row r="42284" spans="16:17">
      <c r="P42284" s="63"/>
      <c r="Q42284" s="63"/>
    </row>
    <row r="42285" spans="16:17">
      <c r="P42285" s="63"/>
      <c r="Q42285" s="63"/>
    </row>
    <row r="42286" spans="16:17">
      <c r="P42286" s="63"/>
      <c r="Q42286" s="63"/>
    </row>
    <row r="42287" spans="16:17">
      <c r="P42287" s="63"/>
      <c r="Q42287" s="63"/>
    </row>
    <row r="42288" spans="16:17">
      <c r="P42288" s="63"/>
      <c r="Q42288" s="63"/>
    </row>
    <row r="42289" spans="16:17">
      <c r="P42289" s="63"/>
      <c r="Q42289" s="63"/>
    </row>
    <row r="42290" spans="16:17">
      <c r="P42290" s="63"/>
      <c r="Q42290" s="63"/>
    </row>
    <row r="42291" spans="16:17">
      <c r="P42291" s="63"/>
      <c r="Q42291" s="63"/>
    </row>
    <row r="42292" spans="16:17">
      <c r="P42292" s="63"/>
      <c r="Q42292" s="63"/>
    </row>
    <row r="42293" spans="16:17">
      <c r="P42293" s="63"/>
      <c r="Q42293" s="63"/>
    </row>
    <row r="42294" spans="16:17">
      <c r="P42294" s="63"/>
      <c r="Q42294" s="63"/>
    </row>
    <row r="42295" spans="16:17">
      <c r="P42295" s="63"/>
      <c r="Q42295" s="63"/>
    </row>
    <row r="42296" spans="16:17">
      <c r="P42296" s="63"/>
      <c r="Q42296" s="63"/>
    </row>
    <row r="42297" spans="16:17">
      <c r="P42297" s="63"/>
      <c r="Q42297" s="63"/>
    </row>
    <row r="42298" spans="16:17">
      <c r="P42298" s="63"/>
      <c r="Q42298" s="63"/>
    </row>
    <row r="42299" spans="16:17">
      <c r="P42299" s="63"/>
      <c r="Q42299" s="63"/>
    </row>
    <row r="42300" spans="16:17">
      <c r="P42300" s="63"/>
      <c r="Q42300" s="63"/>
    </row>
    <row r="42301" spans="16:17">
      <c r="P42301" s="63"/>
      <c r="Q42301" s="63"/>
    </row>
    <row r="42302" spans="16:17">
      <c r="P42302" s="63"/>
      <c r="Q42302" s="63"/>
    </row>
    <row r="42303" spans="16:17">
      <c r="P42303" s="63"/>
      <c r="Q42303" s="63"/>
    </row>
    <row r="42304" spans="16:17">
      <c r="P42304" s="63"/>
      <c r="Q42304" s="63"/>
    </row>
    <row r="42305" spans="16:17">
      <c r="P42305" s="63"/>
      <c r="Q42305" s="63"/>
    </row>
    <row r="42306" spans="16:17">
      <c r="P42306" s="63"/>
      <c r="Q42306" s="63"/>
    </row>
    <row r="42307" spans="16:17">
      <c r="P42307" s="63"/>
      <c r="Q42307" s="63"/>
    </row>
    <row r="42308" spans="16:17">
      <c r="P42308" s="63"/>
      <c r="Q42308" s="63"/>
    </row>
    <row r="42309" spans="16:17">
      <c r="P42309" s="63"/>
      <c r="Q42309" s="63"/>
    </row>
    <row r="42310" spans="16:17">
      <c r="P42310" s="63"/>
      <c r="Q42310" s="63"/>
    </row>
    <row r="42311" spans="16:17">
      <c r="P42311" s="63"/>
      <c r="Q42311" s="63"/>
    </row>
    <row r="42312" spans="16:17">
      <c r="P42312" s="63"/>
      <c r="Q42312" s="63"/>
    </row>
    <row r="42313" spans="16:17">
      <c r="P42313" s="63"/>
      <c r="Q42313" s="63"/>
    </row>
    <row r="42314" spans="16:17">
      <c r="P42314" s="63"/>
      <c r="Q42314" s="63"/>
    </row>
    <row r="42315" spans="16:17">
      <c r="P42315" s="63"/>
      <c r="Q42315" s="63"/>
    </row>
    <row r="42316" spans="16:17">
      <c r="P42316" s="63"/>
      <c r="Q42316" s="63"/>
    </row>
    <row r="42317" spans="16:17">
      <c r="P42317" s="63"/>
      <c r="Q42317" s="63"/>
    </row>
    <row r="42318" spans="16:17">
      <c r="P42318" s="63"/>
      <c r="Q42318" s="63"/>
    </row>
    <row r="42319" spans="16:17">
      <c r="P42319" s="63"/>
      <c r="Q42319" s="63"/>
    </row>
    <row r="42320" spans="16:17">
      <c r="P42320" s="63"/>
      <c r="Q42320" s="63"/>
    </row>
    <row r="42321" spans="16:17">
      <c r="P42321" s="63"/>
      <c r="Q42321" s="63"/>
    </row>
    <row r="42322" spans="16:17">
      <c r="P42322" s="63"/>
      <c r="Q42322" s="63"/>
    </row>
    <row r="42323" spans="16:17">
      <c r="P42323" s="63"/>
      <c r="Q42323" s="63"/>
    </row>
    <row r="42324" spans="16:17">
      <c r="P42324" s="63"/>
      <c r="Q42324" s="63"/>
    </row>
    <row r="42325" spans="16:17">
      <c r="P42325" s="63"/>
      <c r="Q42325" s="63"/>
    </row>
    <row r="42326" spans="16:17">
      <c r="P42326" s="63"/>
      <c r="Q42326" s="63"/>
    </row>
    <row r="42327" spans="16:17">
      <c r="P42327" s="63"/>
      <c r="Q42327" s="63"/>
    </row>
    <row r="42328" spans="16:17">
      <c r="P42328" s="63"/>
      <c r="Q42328" s="63"/>
    </row>
    <row r="42329" spans="16:17">
      <c r="P42329" s="63"/>
      <c r="Q42329" s="63"/>
    </row>
    <row r="42330" spans="16:17">
      <c r="P42330" s="63"/>
      <c r="Q42330" s="63"/>
    </row>
    <row r="42331" spans="16:17">
      <c r="P42331" s="63"/>
      <c r="Q42331" s="63"/>
    </row>
    <row r="42332" spans="16:17">
      <c r="P42332" s="63"/>
      <c r="Q42332" s="63"/>
    </row>
    <row r="42333" spans="16:17">
      <c r="P42333" s="63"/>
      <c r="Q42333" s="63"/>
    </row>
    <row r="42334" spans="16:17">
      <c r="P42334" s="63"/>
      <c r="Q42334" s="63"/>
    </row>
    <row r="42335" spans="16:17">
      <c r="P42335" s="63"/>
      <c r="Q42335" s="63"/>
    </row>
    <row r="42336" spans="16:17">
      <c r="P42336" s="63"/>
      <c r="Q42336" s="63"/>
    </row>
    <row r="42337" spans="16:17">
      <c r="P42337" s="63"/>
      <c r="Q42337" s="63"/>
    </row>
    <row r="42338" spans="16:17">
      <c r="P42338" s="63"/>
      <c r="Q42338" s="63"/>
    </row>
    <row r="42339" spans="16:17">
      <c r="P42339" s="63"/>
      <c r="Q42339" s="63"/>
    </row>
    <row r="42340" spans="16:17">
      <c r="P42340" s="63"/>
      <c r="Q42340" s="63"/>
    </row>
    <row r="42341" spans="16:17">
      <c r="P42341" s="63"/>
      <c r="Q42341" s="63"/>
    </row>
    <row r="42342" spans="16:17">
      <c r="P42342" s="63"/>
      <c r="Q42342" s="63"/>
    </row>
    <row r="42343" spans="16:17">
      <c r="P42343" s="63"/>
      <c r="Q42343" s="63"/>
    </row>
    <row r="42344" spans="16:17">
      <c r="P42344" s="63"/>
      <c r="Q42344" s="63"/>
    </row>
    <row r="42345" spans="16:17">
      <c r="P42345" s="63"/>
      <c r="Q42345" s="63"/>
    </row>
    <row r="42346" spans="16:17">
      <c r="P42346" s="63"/>
      <c r="Q42346" s="63"/>
    </row>
    <row r="42347" spans="16:17">
      <c r="P42347" s="63"/>
      <c r="Q42347" s="63"/>
    </row>
    <row r="42348" spans="16:17">
      <c r="P42348" s="63"/>
      <c r="Q42348" s="63"/>
    </row>
    <row r="42349" spans="16:17">
      <c r="P42349" s="63"/>
      <c r="Q42349" s="63"/>
    </row>
    <row r="42350" spans="16:17">
      <c r="P42350" s="63"/>
      <c r="Q42350" s="63"/>
    </row>
    <row r="42351" spans="16:17">
      <c r="P42351" s="63"/>
      <c r="Q42351" s="63"/>
    </row>
    <row r="42352" spans="16:17">
      <c r="P42352" s="63"/>
      <c r="Q42352" s="63"/>
    </row>
    <row r="42353" spans="16:17">
      <c r="P42353" s="63"/>
      <c r="Q42353" s="63"/>
    </row>
    <row r="42354" spans="16:17">
      <c r="P42354" s="63"/>
      <c r="Q42354" s="63"/>
    </row>
    <row r="42355" spans="16:17">
      <c r="P42355" s="63"/>
      <c r="Q42355" s="63"/>
    </row>
    <row r="42356" spans="16:17">
      <c r="P42356" s="63"/>
      <c r="Q42356" s="63"/>
    </row>
    <row r="42357" spans="16:17">
      <c r="P42357" s="63"/>
      <c r="Q42357" s="63"/>
    </row>
    <row r="42358" spans="16:17">
      <c r="P42358" s="63"/>
      <c r="Q42358" s="63"/>
    </row>
    <row r="42359" spans="16:17">
      <c r="P42359" s="63"/>
      <c r="Q42359" s="63"/>
    </row>
    <row r="42360" spans="16:17">
      <c r="P42360" s="63"/>
      <c r="Q42360" s="63"/>
    </row>
    <row r="42361" spans="16:17">
      <c r="P42361" s="63"/>
      <c r="Q42361" s="63"/>
    </row>
    <row r="42362" spans="16:17">
      <c r="P42362" s="63"/>
      <c r="Q42362" s="63"/>
    </row>
    <row r="42363" spans="16:17">
      <c r="P42363" s="63"/>
      <c r="Q42363" s="63"/>
    </row>
    <row r="42364" spans="16:17">
      <c r="P42364" s="63"/>
      <c r="Q42364" s="63"/>
    </row>
    <row r="42365" spans="16:17">
      <c r="P42365" s="63"/>
      <c r="Q42365" s="63"/>
    </row>
    <row r="42366" spans="16:17">
      <c r="P42366" s="63"/>
      <c r="Q42366" s="63"/>
    </row>
    <row r="42367" spans="16:17">
      <c r="P42367" s="63"/>
      <c r="Q42367" s="63"/>
    </row>
    <row r="42368" spans="16:17">
      <c r="P42368" s="63"/>
      <c r="Q42368" s="63"/>
    </row>
    <row r="42369" spans="16:17">
      <c r="P42369" s="63"/>
      <c r="Q42369" s="63"/>
    </row>
    <row r="42370" spans="16:17">
      <c r="P42370" s="63"/>
      <c r="Q42370" s="63"/>
    </row>
    <row r="42371" spans="16:17">
      <c r="P42371" s="63"/>
      <c r="Q42371" s="63"/>
    </row>
    <row r="42372" spans="16:17">
      <c r="P42372" s="63"/>
      <c r="Q42372" s="63"/>
    </row>
    <row r="42373" spans="16:17">
      <c r="P42373" s="63"/>
      <c r="Q42373" s="63"/>
    </row>
    <row r="42374" spans="16:17">
      <c r="P42374" s="63"/>
      <c r="Q42374" s="63"/>
    </row>
    <row r="42375" spans="16:17">
      <c r="P42375" s="63"/>
      <c r="Q42375" s="63"/>
    </row>
    <row r="42376" spans="16:17">
      <c r="P42376" s="63"/>
      <c r="Q42376" s="63"/>
    </row>
    <row r="42377" spans="16:17">
      <c r="P42377" s="63"/>
      <c r="Q42377" s="63"/>
    </row>
    <row r="42378" spans="16:17">
      <c r="P42378" s="63"/>
      <c r="Q42378" s="63"/>
    </row>
    <row r="42379" spans="16:17">
      <c r="P42379" s="63"/>
      <c r="Q42379" s="63"/>
    </row>
    <row r="42380" spans="16:17">
      <c r="P42380" s="63"/>
      <c r="Q42380" s="63"/>
    </row>
    <row r="42381" spans="16:17">
      <c r="P42381" s="63"/>
      <c r="Q42381" s="63"/>
    </row>
    <row r="42382" spans="16:17">
      <c r="P42382" s="63"/>
      <c r="Q42382" s="63"/>
    </row>
    <row r="42383" spans="16:17">
      <c r="P42383" s="63"/>
      <c r="Q42383" s="63"/>
    </row>
    <row r="42384" spans="16:17">
      <c r="P42384" s="63"/>
      <c r="Q42384" s="63"/>
    </row>
    <row r="42385" spans="16:17">
      <c r="P42385" s="63"/>
      <c r="Q42385" s="63"/>
    </row>
    <row r="42386" spans="16:17">
      <c r="P42386" s="63"/>
      <c r="Q42386" s="63"/>
    </row>
    <row r="42387" spans="16:17">
      <c r="P42387" s="63"/>
      <c r="Q42387" s="63"/>
    </row>
    <row r="42388" spans="16:17">
      <c r="P42388" s="63"/>
      <c r="Q42388" s="63"/>
    </row>
    <row r="42389" spans="16:17">
      <c r="P42389" s="63"/>
      <c r="Q42389" s="63"/>
    </row>
    <row r="42390" spans="16:17">
      <c r="P42390" s="63"/>
      <c r="Q42390" s="63"/>
    </row>
    <row r="42391" spans="16:17">
      <c r="P42391" s="63"/>
      <c r="Q42391" s="63"/>
    </row>
    <row r="42392" spans="16:17">
      <c r="P42392" s="63"/>
      <c r="Q42392" s="63"/>
    </row>
    <row r="42393" spans="16:17">
      <c r="P42393" s="63"/>
      <c r="Q42393" s="63"/>
    </row>
    <row r="42394" spans="16:17">
      <c r="P42394" s="63"/>
      <c r="Q42394" s="63"/>
    </row>
    <row r="42395" spans="16:17">
      <c r="P42395" s="63"/>
      <c r="Q42395" s="63"/>
    </row>
    <row r="42396" spans="16:17">
      <c r="P42396" s="63"/>
      <c r="Q42396" s="63"/>
    </row>
    <row r="42397" spans="16:17">
      <c r="P42397" s="63"/>
      <c r="Q42397" s="63"/>
    </row>
    <row r="42398" spans="16:17">
      <c r="P42398" s="63"/>
      <c r="Q42398" s="63"/>
    </row>
    <row r="42399" spans="16:17">
      <c r="P42399" s="63"/>
      <c r="Q42399" s="63"/>
    </row>
    <row r="42400" spans="16:17">
      <c r="P42400" s="63"/>
      <c r="Q42400" s="63"/>
    </row>
    <row r="42401" spans="16:17">
      <c r="P42401" s="63"/>
      <c r="Q42401" s="63"/>
    </row>
    <row r="42402" spans="16:17">
      <c r="P42402" s="63"/>
      <c r="Q42402" s="63"/>
    </row>
    <row r="42403" spans="16:17">
      <c r="P42403" s="63"/>
      <c r="Q42403" s="63"/>
    </row>
    <row r="42404" spans="16:17">
      <c r="P42404" s="63"/>
      <c r="Q42404" s="63"/>
    </row>
    <row r="42405" spans="16:17">
      <c r="P42405" s="63"/>
      <c r="Q42405" s="63"/>
    </row>
    <row r="42406" spans="16:17">
      <c r="P42406" s="63"/>
      <c r="Q42406" s="63"/>
    </row>
    <row r="42407" spans="16:17">
      <c r="P42407" s="63"/>
      <c r="Q42407" s="63"/>
    </row>
    <row r="42408" spans="16:17">
      <c r="P42408" s="63"/>
      <c r="Q42408" s="63"/>
    </row>
    <row r="42409" spans="16:17">
      <c r="P42409" s="63"/>
      <c r="Q42409" s="63"/>
    </row>
    <row r="42410" spans="16:17">
      <c r="P42410" s="63"/>
      <c r="Q42410" s="63"/>
    </row>
    <row r="42411" spans="16:17">
      <c r="P42411" s="63"/>
      <c r="Q42411" s="63"/>
    </row>
    <row r="42412" spans="16:17">
      <c r="P42412" s="63"/>
      <c r="Q42412" s="63"/>
    </row>
    <row r="42413" spans="16:17">
      <c r="P42413" s="63"/>
      <c r="Q42413" s="63"/>
    </row>
    <row r="42414" spans="16:17">
      <c r="P42414" s="63"/>
      <c r="Q42414" s="63"/>
    </row>
    <row r="42415" spans="16:17">
      <c r="P42415" s="63"/>
      <c r="Q42415" s="63"/>
    </row>
    <row r="42416" spans="16:17">
      <c r="P42416" s="63"/>
      <c r="Q42416" s="63"/>
    </row>
    <row r="42417" spans="16:17">
      <c r="P42417" s="63"/>
      <c r="Q42417" s="63"/>
    </row>
    <row r="42418" spans="16:17">
      <c r="P42418" s="63"/>
      <c r="Q42418" s="63"/>
    </row>
    <row r="42419" spans="16:17">
      <c r="P42419" s="63"/>
      <c r="Q42419" s="63"/>
    </row>
    <row r="42420" spans="16:17">
      <c r="P42420" s="63"/>
      <c r="Q42420" s="63"/>
    </row>
    <row r="42421" spans="16:17">
      <c r="P42421" s="63"/>
      <c r="Q42421" s="63"/>
    </row>
    <row r="42422" spans="16:17">
      <c r="P42422" s="63"/>
      <c r="Q42422" s="63"/>
    </row>
    <row r="42423" spans="16:17">
      <c r="P42423" s="63"/>
      <c r="Q42423" s="63"/>
    </row>
    <row r="42424" spans="16:17">
      <c r="P42424" s="63"/>
      <c r="Q42424" s="63"/>
    </row>
    <row r="42425" spans="16:17">
      <c r="P42425" s="63"/>
      <c r="Q42425" s="63"/>
    </row>
    <row r="42426" spans="16:17">
      <c r="P42426" s="63"/>
      <c r="Q42426" s="63"/>
    </row>
    <row r="42427" spans="16:17">
      <c r="P42427" s="63"/>
      <c r="Q42427" s="63"/>
    </row>
    <row r="42428" spans="16:17">
      <c r="P42428" s="63"/>
      <c r="Q42428" s="63"/>
    </row>
    <row r="42429" spans="16:17">
      <c r="P42429" s="63"/>
      <c r="Q42429" s="63"/>
    </row>
    <row r="42430" spans="16:17">
      <c r="P42430" s="63"/>
      <c r="Q42430" s="63"/>
    </row>
    <row r="42431" spans="16:17">
      <c r="P42431" s="63"/>
      <c r="Q42431" s="63"/>
    </row>
    <row r="42432" spans="16:17">
      <c r="P42432" s="63"/>
      <c r="Q42432" s="63"/>
    </row>
    <row r="42433" spans="16:17">
      <c r="P42433" s="63"/>
      <c r="Q42433" s="63"/>
    </row>
    <row r="42434" spans="16:17">
      <c r="P42434" s="63"/>
      <c r="Q42434" s="63"/>
    </row>
    <row r="42435" spans="16:17">
      <c r="P42435" s="63"/>
      <c r="Q42435" s="63"/>
    </row>
    <row r="42436" spans="16:17">
      <c r="P42436" s="63"/>
      <c r="Q42436" s="63"/>
    </row>
    <row r="42437" spans="16:17">
      <c r="P42437" s="63"/>
      <c r="Q42437" s="63"/>
    </row>
    <row r="42438" spans="16:17">
      <c r="P42438" s="63"/>
      <c r="Q42438" s="63"/>
    </row>
    <row r="42439" spans="16:17">
      <c r="P42439" s="63"/>
      <c r="Q42439" s="63"/>
    </row>
    <row r="42440" spans="16:17">
      <c r="P42440" s="63"/>
      <c r="Q42440" s="63"/>
    </row>
    <row r="42441" spans="16:17">
      <c r="P42441" s="63"/>
      <c r="Q42441" s="63"/>
    </row>
    <row r="42442" spans="16:17">
      <c r="P42442" s="63"/>
      <c r="Q42442" s="63"/>
    </row>
    <row r="42443" spans="16:17">
      <c r="P42443" s="63"/>
      <c r="Q42443" s="63"/>
    </row>
    <row r="42444" spans="16:17">
      <c r="P42444" s="63"/>
      <c r="Q42444" s="63"/>
    </row>
    <row r="42445" spans="16:17">
      <c r="P42445" s="63"/>
      <c r="Q42445" s="63"/>
    </row>
    <row r="42446" spans="16:17">
      <c r="P42446" s="63"/>
      <c r="Q42446" s="63"/>
    </row>
    <row r="42447" spans="16:17">
      <c r="P42447" s="63"/>
      <c r="Q42447" s="63"/>
    </row>
    <row r="42448" spans="16:17">
      <c r="P42448" s="63"/>
      <c r="Q42448" s="63"/>
    </row>
    <row r="42449" spans="16:17">
      <c r="P42449" s="63"/>
      <c r="Q42449" s="63"/>
    </row>
    <row r="42450" spans="16:17">
      <c r="P42450" s="63"/>
      <c r="Q42450" s="63"/>
    </row>
    <row r="42451" spans="16:17">
      <c r="P42451" s="63"/>
      <c r="Q42451" s="63"/>
    </row>
    <row r="42452" spans="16:17">
      <c r="P42452" s="63"/>
      <c r="Q42452" s="63"/>
    </row>
    <row r="42453" spans="16:17">
      <c r="P42453" s="63"/>
      <c r="Q42453" s="63"/>
    </row>
    <row r="42454" spans="16:17">
      <c r="P42454" s="63"/>
      <c r="Q42454" s="63"/>
    </row>
    <row r="42455" spans="16:17">
      <c r="P42455" s="63"/>
      <c r="Q42455" s="63"/>
    </row>
    <row r="42456" spans="16:17">
      <c r="P42456" s="63"/>
      <c r="Q42456" s="63"/>
    </row>
    <row r="42457" spans="16:17">
      <c r="P42457" s="63"/>
      <c r="Q42457" s="63"/>
    </row>
    <row r="42458" spans="16:17">
      <c r="P42458" s="63"/>
      <c r="Q42458" s="63"/>
    </row>
    <row r="42459" spans="16:17">
      <c r="P42459" s="63"/>
      <c r="Q42459" s="63"/>
    </row>
    <row r="42460" spans="16:17">
      <c r="P42460" s="63"/>
      <c r="Q42460" s="63"/>
    </row>
    <row r="42461" spans="16:17">
      <c r="P42461" s="63"/>
      <c r="Q42461" s="63"/>
    </row>
    <row r="42462" spans="16:17">
      <c r="P42462" s="63"/>
      <c r="Q42462" s="63"/>
    </row>
    <row r="42463" spans="16:17">
      <c r="P42463" s="63"/>
      <c r="Q42463" s="63"/>
    </row>
    <row r="42464" spans="16:17">
      <c r="P42464" s="63"/>
      <c r="Q42464" s="63"/>
    </row>
    <row r="42465" spans="16:17">
      <c r="P42465" s="63"/>
      <c r="Q42465" s="63"/>
    </row>
    <row r="42466" spans="16:17">
      <c r="P42466" s="63"/>
      <c r="Q42466" s="63"/>
    </row>
    <row r="42467" spans="16:17">
      <c r="P42467" s="63"/>
      <c r="Q42467" s="63"/>
    </row>
    <row r="42468" spans="16:17">
      <c r="P42468" s="63"/>
      <c r="Q42468" s="63"/>
    </row>
    <row r="42469" spans="16:17">
      <c r="P42469" s="63"/>
      <c r="Q42469" s="63"/>
    </row>
    <row r="42470" spans="16:17">
      <c r="P42470" s="63"/>
      <c r="Q42470" s="63"/>
    </row>
    <row r="42471" spans="16:17">
      <c r="P42471" s="63"/>
      <c r="Q42471" s="63"/>
    </row>
    <row r="42472" spans="16:17">
      <c r="P42472" s="63"/>
      <c r="Q42472" s="63"/>
    </row>
    <row r="42473" spans="16:17">
      <c r="P42473" s="63"/>
      <c r="Q42473" s="63"/>
    </row>
    <row r="42474" spans="16:17">
      <c r="P42474" s="63"/>
      <c r="Q42474" s="63"/>
    </row>
    <row r="42475" spans="16:17">
      <c r="P42475" s="63"/>
      <c r="Q42475" s="63"/>
    </row>
    <row r="42476" spans="16:17">
      <c r="P42476" s="63"/>
      <c r="Q42476" s="63"/>
    </row>
    <row r="42477" spans="16:17">
      <c r="P42477" s="63"/>
      <c r="Q42477" s="63"/>
    </row>
    <row r="42478" spans="16:17">
      <c r="P42478" s="63"/>
      <c r="Q42478" s="63"/>
    </row>
    <row r="42479" spans="16:17">
      <c r="P42479" s="63"/>
      <c r="Q42479" s="63"/>
    </row>
    <row r="42480" spans="16:17">
      <c r="P42480" s="63"/>
      <c r="Q42480" s="63"/>
    </row>
    <row r="42481" spans="16:17">
      <c r="P42481" s="63"/>
      <c r="Q42481" s="63"/>
    </row>
    <row r="42482" spans="16:17">
      <c r="P42482" s="63"/>
      <c r="Q42482" s="63"/>
    </row>
    <row r="42483" spans="16:17">
      <c r="P42483" s="63"/>
      <c r="Q42483" s="63"/>
    </row>
    <row r="42484" spans="16:17">
      <c r="P42484" s="63"/>
      <c r="Q42484" s="63"/>
    </row>
    <row r="42485" spans="16:17">
      <c r="P42485" s="63"/>
      <c r="Q42485" s="63"/>
    </row>
    <row r="42486" spans="16:17">
      <c r="P42486" s="63"/>
      <c r="Q42486" s="63"/>
    </row>
    <row r="42487" spans="16:17">
      <c r="P42487" s="63"/>
      <c r="Q42487" s="63"/>
    </row>
    <row r="42488" spans="16:17">
      <c r="P42488" s="63"/>
      <c r="Q42488" s="63"/>
    </row>
    <row r="42489" spans="16:17">
      <c r="P42489" s="63"/>
      <c r="Q42489" s="63"/>
    </row>
    <row r="42490" spans="16:17">
      <c r="P42490" s="63"/>
      <c r="Q42490" s="63"/>
    </row>
    <row r="42491" spans="16:17">
      <c r="P42491" s="63"/>
      <c r="Q42491" s="63"/>
    </row>
    <row r="42492" spans="16:17">
      <c r="P42492" s="63"/>
      <c r="Q42492" s="63"/>
    </row>
    <row r="42493" spans="16:17">
      <c r="P42493" s="63"/>
      <c r="Q42493" s="63"/>
    </row>
    <row r="42494" spans="16:17">
      <c r="P42494" s="63"/>
      <c r="Q42494" s="63"/>
    </row>
    <row r="42495" spans="16:17">
      <c r="P42495" s="63"/>
      <c r="Q42495" s="63"/>
    </row>
    <row r="42496" spans="16:17">
      <c r="P42496" s="63"/>
      <c r="Q42496" s="63"/>
    </row>
    <row r="42497" spans="16:17">
      <c r="P42497" s="63"/>
      <c r="Q42497" s="63"/>
    </row>
    <row r="42498" spans="16:17">
      <c r="P42498" s="63"/>
      <c r="Q42498" s="63"/>
    </row>
    <row r="42499" spans="16:17">
      <c r="P42499" s="63"/>
      <c r="Q42499" s="63"/>
    </row>
    <row r="42500" spans="16:17">
      <c r="P42500" s="63"/>
      <c r="Q42500" s="63"/>
    </row>
    <row r="42501" spans="16:17">
      <c r="P42501" s="63"/>
      <c r="Q42501" s="63"/>
    </row>
    <row r="42502" spans="16:17">
      <c r="P42502" s="63"/>
      <c r="Q42502" s="63"/>
    </row>
    <row r="42503" spans="16:17">
      <c r="P42503" s="63"/>
      <c r="Q42503" s="63"/>
    </row>
    <row r="42504" spans="16:17">
      <c r="P42504" s="63"/>
      <c r="Q42504" s="63"/>
    </row>
    <row r="42505" spans="16:17">
      <c r="P42505" s="63"/>
      <c r="Q42505" s="63"/>
    </row>
    <row r="42506" spans="16:17">
      <c r="P42506" s="63"/>
      <c r="Q42506" s="63"/>
    </row>
    <row r="42507" spans="16:17">
      <c r="P42507" s="63"/>
      <c r="Q42507" s="63"/>
    </row>
    <row r="42508" spans="16:17">
      <c r="P42508" s="63"/>
      <c r="Q42508" s="63"/>
    </row>
    <row r="42509" spans="16:17">
      <c r="P42509" s="63"/>
      <c r="Q42509" s="63"/>
    </row>
    <row r="42510" spans="16:17">
      <c r="P42510" s="63"/>
      <c r="Q42510" s="63"/>
    </row>
    <row r="42511" spans="16:17">
      <c r="P42511" s="63"/>
      <c r="Q42511" s="63"/>
    </row>
    <row r="42512" spans="16:17">
      <c r="P42512" s="63"/>
      <c r="Q42512" s="63"/>
    </row>
    <row r="42513" spans="16:17">
      <c r="P42513" s="63"/>
      <c r="Q42513" s="63"/>
    </row>
    <row r="42514" spans="16:17">
      <c r="P42514" s="63"/>
      <c r="Q42514" s="63"/>
    </row>
    <row r="42515" spans="16:17">
      <c r="P42515" s="63"/>
      <c r="Q42515" s="63"/>
    </row>
    <row r="42516" spans="16:17">
      <c r="P42516" s="63"/>
      <c r="Q42516" s="63"/>
    </row>
    <row r="42517" spans="16:17">
      <c r="P42517" s="63"/>
      <c r="Q42517" s="63"/>
    </row>
    <row r="42518" spans="16:17">
      <c r="P42518" s="63"/>
      <c r="Q42518" s="63"/>
    </row>
    <row r="42519" spans="16:17">
      <c r="P42519" s="63"/>
      <c r="Q42519" s="63"/>
    </row>
    <row r="42520" spans="16:17">
      <c r="P42520" s="63"/>
      <c r="Q42520" s="63"/>
    </row>
    <row r="42521" spans="16:17">
      <c r="P42521" s="63"/>
      <c r="Q42521" s="63"/>
    </row>
    <row r="42522" spans="16:17">
      <c r="P42522" s="63"/>
      <c r="Q42522" s="63"/>
    </row>
    <row r="42523" spans="16:17">
      <c r="P42523" s="63"/>
      <c r="Q42523" s="63"/>
    </row>
    <row r="42524" spans="16:17">
      <c r="P42524" s="63"/>
      <c r="Q42524" s="63"/>
    </row>
    <row r="42525" spans="16:17">
      <c r="P42525" s="63"/>
      <c r="Q42525" s="63"/>
    </row>
    <row r="42526" spans="16:17">
      <c r="P42526" s="63"/>
      <c r="Q42526" s="63"/>
    </row>
    <row r="42527" spans="16:17">
      <c r="P42527" s="63"/>
      <c r="Q42527" s="63"/>
    </row>
    <row r="42528" spans="16:17">
      <c r="P42528" s="63"/>
      <c r="Q42528" s="63"/>
    </row>
    <row r="42529" spans="16:17">
      <c r="P42529" s="63"/>
      <c r="Q42529" s="63"/>
    </row>
    <row r="42530" spans="16:17">
      <c r="P42530" s="63"/>
      <c r="Q42530" s="63"/>
    </row>
    <row r="42531" spans="16:17">
      <c r="P42531" s="63"/>
      <c r="Q42531" s="63"/>
    </row>
    <row r="42532" spans="16:17">
      <c r="P42532" s="63"/>
      <c r="Q42532" s="63"/>
    </row>
    <row r="42533" spans="16:17">
      <c r="P42533" s="63"/>
      <c r="Q42533" s="63"/>
    </row>
    <row r="42534" spans="16:17">
      <c r="P42534" s="63"/>
      <c r="Q42534" s="63"/>
    </row>
    <row r="42535" spans="16:17">
      <c r="P42535" s="63"/>
      <c r="Q42535" s="63"/>
    </row>
    <row r="42536" spans="16:17">
      <c r="P42536" s="63"/>
      <c r="Q42536" s="63"/>
    </row>
    <row r="42537" spans="16:17">
      <c r="P42537" s="63"/>
      <c r="Q42537" s="63"/>
    </row>
    <row r="42538" spans="16:17">
      <c r="P42538" s="63"/>
      <c r="Q42538" s="63"/>
    </row>
    <row r="42539" spans="16:17">
      <c r="P42539" s="63"/>
      <c r="Q42539" s="63"/>
    </row>
    <row r="42540" spans="16:17">
      <c r="P42540" s="63"/>
      <c r="Q42540" s="63"/>
    </row>
    <row r="42541" spans="16:17">
      <c r="P42541" s="63"/>
      <c r="Q42541" s="63"/>
    </row>
    <row r="42542" spans="16:17">
      <c r="P42542" s="63"/>
      <c r="Q42542" s="63"/>
    </row>
    <row r="42543" spans="16:17">
      <c r="P42543" s="63"/>
      <c r="Q42543" s="63"/>
    </row>
    <row r="42544" spans="16:17">
      <c r="P42544" s="63"/>
      <c r="Q42544" s="63"/>
    </row>
    <row r="42545" spans="16:17">
      <c r="P42545" s="63"/>
      <c r="Q42545" s="63"/>
    </row>
    <row r="42546" spans="16:17">
      <c r="P42546" s="63"/>
      <c r="Q42546" s="63"/>
    </row>
    <row r="42547" spans="16:17">
      <c r="P42547" s="63"/>
      <c r="Q42547" s="63"/>
    </row>
    <row r="42548" spans="16:17">
      <c r="P42548" s="63"/>
      <c r="Q42548" s="63"/>
    </row>
    <row r="42549" spans="16:17">
      <c r="P42549" s="63"/>
      <c r="Q42549" s="63"/>
    </row>
    <row r="42550" spans="16:17">
      <c r="P42550" s="63"/>
      <c r="Q42550" s="63"/>
    </row>
    <row r="42551" spans="16:17">
      <c r="P42551" s="63"/>
      <c r="Q42551" s="63"/>
    </row>
    <row r="42552" spans="16:17">
      <c r="P42552" s="63"/>
      <c r="Q42552" s="63"/>
    </row>
    <row r="42553" spans="16:17">
      <c r="P42553" s="63"/>
      <c r="Q42553" s="63"/>
    </row>
    <row r="42554" spans="16:17">
      <c r="P42554" s="63"/>
      <c r="Q42554" s="63"/>
    </row>
    <row r="42555" spans="16:17">
      <c r="P42555" s="63"/>
      <c r="Q42555" s="63"/>
    </row>
    <row r="42556" spans="16:17">
      <c r="P42556" s="63"/>
      <c r="Q42556" s="63"/>
    </row>
    <row r="42557" spans="16:17">
      <c r="P42557" s="63"/>
      <c r="Q42557" s="63"/>
    </row>
    <row r="42558" spans="16:17">
      <c r="P42558" s="63"/>
      <c r="Q42558" s="63"/>
    </row>
    <row r="42559" spans="16:17">
      <c r="P42559" s="63"/>
      <c r="Q42559" s="63"/>
    </row>
    <row r="42560" spans="16:17">
      <c r="P42560" s="63"/>
      <c r="Q42560" s="63"/>
    </row>
    <row r="42561" spans="16:17">
      <c r="P42561" s="63"/>
      <c r="Q42561" s="63"/>
    </row>
    <row r="42562" spans="16:17">
      <c r="P42562" s="63"/>
      <c r="Q42562" s="63"/>
    </row>
    <row r="42563" spans="16:17">
      <c r="P42563" s="63"/>
      <c r="Q42563" s="63"/>
    </row>
    <row r="42564" spans="16:17">
      <c r="P42564" s="63"/>
      <c r="Q42564" s="63"/>
    </row>
    <row r="42565" spans="16:17">
      <c r="P42565" s="63"/>
      <c r="Q42565" s="63"/>
    </row>
    <row r="42566" spans="16:17">
      <c r="P42566" s="63"/>
      <c r="Q42566" s="63"/>
    </row>
    <row r="42567" spans="16:17">
      <c r="P42567" s="63"/>
      <c r="Q42567" s="63"/>
    </row>
    <row r="42568" spans="16:17">
      <c r="P42568" s="63"/>
      <c r="Q42568" s="63"/>
    </row>
    <row r="42569" spans="16:17">
      <c r="P42569" s="63"/>
      <c r="Q42569" s="63"/>
    </row>
    <row r="42570" spans="16:17">
      <c r="P42570" s="63"/>
      <c r="Q42570" s="63"/>
    </row>
    <row r="42571" spans="16:17">
      <c r="P42571" s="63"/>
      <c r="Q42571" s="63"/>
    </row>
    <row r="42572" spans="16:17">
      <c r="P42572" s="63"/>
      <c r="Q42572" s="63"/>
    </row>
    <row r="42573" spans="16:17">
      <c r="P42573" s="63"/>
      <c r="Q42573" s="63"/>
    </row>
    <row r="42574" spans="16:17">
      <c r="P42574" s="63"/>
      <c r="Q42574" s="63"/>
    </row>
    <row r="42575" spans="16:17">
      <c r="P42575" s="63"/>
      <c r="Q42575" s="63"/>
    </row>
    <row r="42576" spans="16:17">
      <c r="P42576" s="63"/>
      <c r="Q42576" s="63"/>
    </row>
    <row r="42577" spans="16:17">
      <c r="P42577" s="63"/>
      <c r="Q42577" s="63"/>
    </row>
    <row r="42578" spans="16:17">
      <c r="P42578" s="63"/>
      <c r="Q42578" s="63"/>
    </row>
    <row r="42579" spans="16:17">
      <c r="P42579" s="63"/>
      <c r="Q42579" s="63"/>
    </row>
    <row r="42580" spans="16:17">
      <c r="P42580" s="63"/>
      <c r="Q42580" s="63"/>
    </row>
    <row r="42581" spans="16:17">
      <c r="P42581" s="63"/>
      <c r="Q42581" s="63"/>
    </row>
    <row r="42582" spans="16:17">
      <c r="P42582" s="63"/>
      <c r="Q42582" s="63"/>
    </row>
    <row r="42583" spans="16:17">
      <c r="P42583" s="63"/>
      <c r="Q42583" s="63"/>
    </row>
    <row r="42584" spans="16:17">
      <c r="P42584" s="63"/>
      <c r="Q42584" s="63"/>
    </row>
    <row r="42585" spans="16:17">
      <c r="P42585" s="63"/>
      <c r="Q42585" s="63"/>
    </row>
    <row r="42586" spans="16:17">
      <c r="P42586" s="63"/>
      <c r="Q42586" s="63"/>
    </row>
    <row r="42587" spans="16:17">
      <c r="P42587" s="63"/>
      <c r="Q42587" s="63"/>
    </row>
    <row r="42588" spans="16:17">
      <c r="P42588" s="63"/>
      <c r="Q42588" s="63"/>
    </row>
    <row r="42589" spans="16:17">
      <c r="P42589" s="63"/>
      <c r="Q42589" s="63"/>
    </row>
    <row r="42590" spans="16:17">
      <c r="P42590" s="63"/>
      <c r="Q42590" s="63"/>
    </row>
    <row r="42591" spans="16:17">
      <c r="P42591" s="63"/>
      <c r="Q42591" s="63"/>
    </row>
    <row r="42592" spans="16:17">
      <c r="P42592" s="63"/>
      <c r="Q42592" s="63"/>
    </row>
    <row r="42593" spans="16:17">
      <c r="P42593" s="63"/>
      <c r="Q42593" s="63"/>
    </row>
    <row r="42594" spans="16:17">
      <c r="P42594" s="63"/>
      <c r="Q42594" s="63"/>
    </row>
    <row r="42595" spans="16:17">
      <c r="P42595" s="63"/>
      <c r="Q42595" s="63"/>
    </row>
    <row r="42596" spans="16:17">
      <c r="P42596" s="63"/>
      <c r="Q42596" s="63"/>
    </row>
    <row r="42597" spans="16:17">
      <c r="P42597" s="63"/>
      <c r="Q42597" s="63"/>
    </row>
    <row r="42598" spans="16:17">
      <c r="P42598" s="63"/>
      <c r="Q42598" s="63"/>
    </row>
    <row r="42599" spans="16:17">
      <c r="P42599" s="63"/>
      <c r="Q42599" s="63"/>
    </row>
    <row r="42600" spans="16:17">
      <c r="P42600" s="63"/>
      <c r="Q42600" s="63"/>
    </row>
    <row r="42601" spans="16:17">
      <c r="P42601" s="63"/>
      <c r="Q42601" s="63"/>
    </row>
    <row r="42602" spans="16:17">
      <c r="P42602" s="63"/>
      <c r="Q42602" s="63"/>
    </row>
    <row r="42603" spans="16:17">
      <c r="P42603" s="63"/>
      <c r="Q42603" s="63"/>
    </row>
    <row r="42604" spans="16:17">
      <c r="P42604" s="63"/>
      <c r="Q42604" s="63"/>
    </row>
    <row r="42605" spans="16:17">
      <c r="P42605" s="63"/>
      <c r="Q42605" s="63"/>
    </row>
    <row r="42606" spans="16:17">
      <c r="P42606" s="63"/>
      <c r="Q42606" s="63"/>
    </row>
    <row r="42607" spans="16:17">
      <c r="P42607" s="63"/>
      <c r="Q42607" s="63"/>
    </row>
    <row r="42608" spans="16:17">
      <c r="P42608" s="63"/>
      <c r="Q42608" s="63"/>
    </row>
    <row r="42609" spans="16:17">
      <c r="P42609" s="63"/>
      <c r="Q42609" s="63"/>
    </row>
    <row r="42610" spans="16:17">
      <c r="P42610" s="63"/>
      <c r="Q42610" s="63"/>
    </row>
    <row r="42611" spans="16:17">
      <c r="P42611" s="63"/>
      <c r="Q42611" s="63"/>
    </row>
    <row r="42612" spans="16:17">
      <c r="P42612" s="63"/>
      <c r="Q42612" s="63"/>
    </row>
    <row r="42613" spans="16:17">
      <c r="P42613" s="63"/>
      <c r="Q42613" s="63"/>
    </row>
    <row r="42614" spans="16:17">
      <c r="P42614" s="63"/>
      <c r="Q42614" s="63"/>
    </row>
    <row r="42615" spans="16:17">
      <c r="P42615" s="63"/>
      <c r="Q42615" s="63"/>
    </row>
    <row r="42616" spans="16:17">
      <c r="P42616" s="63"/>
      <c r="Q42616" s="63"/>
    </row>
    <row r="42617" spans="16:17">
      <c r="P42617" s="63"/>
      <c r="Q42617" s="63"/>
    </row>
    <row r="42618" spans="16:17">
      <c r="P42618" s="63"/>
      <c r="Q42618" s="63"/>
    </row>
    <row r="42619" spans="16:17">
      <c r="P42619" s="63"/>
      <c r="Q42619" s="63"/>
    </row>
    <row r="42620" spans="16:17">
      <c r="P42620" s="63"/>
      <c r="Q42620" s="63"/>
    </row>
    <row r="42621" spans="16:17">
      <c r="P42621" s="63"/>
      <c r="Q42621" s="63"/>
    </row>
    <row r="42622" spans="16:17">
      <c r="P42622" s="63"/>
      <c r="Q42622" s="63"/>
    </row>
    <row r="42623" spans="16:17">
      <c r="P42623" s="63"/>
      <c r="Q42623" s="63"/>
    </row>
    <row r="42624" spans="16:17">
      <c r="P42624" s="63"/>
      <c r="Q42624" s="63"/>
    </row>
    <row r="42625" spans="16:17">
      <c r="P42625" s="63"/>
      <c r="Q42625" s="63"/>
    </row>
    <row r="42626" spans="16:17">
      <c r="P42626" s="63"/>
      <c r="Q42626" s="63"/>
    </row>
    <row r="42627" spans="16:17">
      <c r="P42627" s="63"/>
      <c r="Q42627" s="63"/>
    </row>
    <row r="42628" spans="16:17">
      <c r="P42628" s="63"/>
      <c r="Q42628" s="63"/>
    </row>
    <row r="42629" spans="16:17">
      <c r="P42629" s="63"/>
      <c r="Q42629" s="63"/>
    </row>
    <row r="42630" spans="16:17">
      <c r="P42630" s="63"/>
      <c r="Q42630" s="63"/>
    </row>
    <row r="42631" spans="16:17">
      <c r="P42631" s="63"/>
      <c r="Q42631" s="63"/>
    </row>
    <row r="42632" spans="16:17">
      <c r="P42632" s="63"/>
      <c r="Q42632" s="63"/>
    </row>
    <row r="42633" spans="16:17">
      <c r="P42633" s="63"/>
      <c r="Q42633" s="63"/>
    </row>
    <row r="42634" spans="16:17">
      <c r="P42634" s="63"/>
      <c r="Q42634" s="63"/>
    </row>
    <row r="42635" spans="16:17">
      <c r="P42635" s="63"/>
      <c r="Q42635" s="63"/>
    </row>
    <row r="42636" spans="16:17">
      <c r="P42636" s="63"/>
      <c r="Q42636" s="63"/>
    </row>
    <row r="42637" spans="16:17">
      <c r="P42637" s="63"/>
      <c r="Q42637" s="63"/>
    </row>
    <row r="42638" spans="16:17">
      <c r="P42638" s="63"/>
      <c r="Q42638" s="63"/>
    </row>
    <row r="42639" spans="16:17">
      <c r="P42639" s="63"/>
      <c r="Q42639" s="63"/>
    </row>
    <row r="42640" spans="16:17">
      <c r="P42640" s="63"/>
      <c r="Q42640" s="63"/>
    </row>
    <row r="42641" spans="16:17">
      <c r="P42641" s="63"/>
      <c r="Q42641" s="63"/>
    </row>
    <row r="42642" spans="16:17">
      <c r="P42642" s="63"/>
      <c r="Q42642" s="63"/>
    </row>
    <row r="42643" spans="16:17">
      <c r="P42643" s="63"/>
      <c r="Q42643" s="63"/>
    </row>
    <row r="42644" spans="16:17">
      <c r="P42644" s="63"/>
      <c r="Q42644" s="63"/>
    </row>
    <row r="42645" spans="16:17">
      <c r="P42645" s="63"/>
      <c r="Q42645" s="63"/>
    </row>
    <row r="42646" spans="16:17">
      <c r="P42646" s="63"/>
      <c r="Q42646" s="63"/>
    </row>
    <row r="42647" spans="16:17">
      <c r="P42647" s="63"/>
      <c r="Q42647" s="63"/>
    </row>
    <row r="42648" spans="16:17">
      <c r="P42648" s="63"/>
      <c r="Q42648" s="63"/>
    </row>
    <row r="42649" spans="16:17">
      <c r="P42649" s="63"/>
      <c r="Q42649" s="63"/>
    </row>
    <row r="42650" spans="16:17">
      <c r="P42650" s="63"/>
      <c r="Q42650" s="63"/>
    </row>
    <row r="42651" spans="16:17">
      <c r="P42651" s="63"/>
      <c r="Q42651" s="63"/>
    </row>
    <row r="42652" spans="16:17">
      <c r="P42652" s="63"/>
      <c r="Q42652" s="63"/>
    </row>
    <row r="42653" spans="16:17">
      <c r="P42653" s="63"/>
      <c r="Q42653" s="63"/>
    </row>
    <row r="42654" spans="16:17">
      <c r="P42654" s="63"/>
      <c r="Q42654" s="63"/>
    </row>
    <row r="42655" spans="16:17">
      <c r="P42655" s="63"/>
      <c r="Q42655" s="63"/>
    </row>
    <row r="42656" spans="16:17">
      <c r="P42656" s="63"/>
      <c r="Q42656" s="63"/>
    </row>
    <row r="42657" spans="16:17">
      <c r="P42657" s="63"/>
      <c r="Q42657" s="63"/>
    </row>
    <row r="42658" spans="16:17">
      <c r="P42658" s="63"/>
      <c r="Q42658" s="63"/>
    </row>
    <row r="42659" spans="16:17">
      <c r="P42659" s="63"/>
      <c r="Q42659" s="63"/>
    </row>
    <row r="42660" spans="16:17">
      <c r="P42660" s="63"/>
      <c r="Q42660" s="63"/>
    </row>
    <row r="42661" spans="16:17">
      <c r="P42661" s="63"/>
      <c r="Q42661" s="63"/>
    </row>
    <row r="42662" spans="16:17">
      <c r="P42662" s="63"/>
      <c r="Q42662" s="63"/>
    </row>
    <row r="42663" spans="16:17">
      <c r="P42663" s="63"/>
      <c r="Q42663" s="63"/>
    </row>
    <row r="42664" spans="16:17">
      <c r="P42664" s="63"/>
      <c r="Q42664" s="63"/>
    </row>
    <row r="42665" spans="16:17">
      <c r="P42665" s="63"/>
      <c r="Q42665" s="63"/>
    </row>
    <row r="42666" spans="16:17">
      <c r="P42666" s="63"/>
      <c r="Q42666" s="63"/>
    </row>
    <row r="42667" spans="16:17">
      <c r="P42667" s="63"/>
      <c r="Q42667" s="63"/>
    </row>
    <row r="42668" spans="16:17">
      <c r="P42668" s="63"/>
      <c r="Q42668" s="63"/>
    </row>
    <row r="42669" spans="16:17">
      <c r="P42669" s="63"/>
      <c r="Q42669" s="63"/>
    </row>
    <row r="42670" spans="16:17">
      <c r="P42670" s="63"/>
      <c r="Q42670" s="63"/>
    </row>
    <row r="42671" spans="16:17">
      <c r="P42671" s="63"/>
      <c r="Q42671" s="63"/>
    </row>
    <row r="42672" spans="16:17">
      <c r="P42672" s="63"/>
      <c r="Q42672" s="63"/>
    </row>
    <row r="42673" spans="16:17">
      <c r="P42673" s="63"/>
      <c r="Q42673" s="63"/>
    </row>
    <row r="42674" spans="16:17">
      <c r="P42674" s="63"/>
      <c r="Q42674" s="63"/>
    </row>
    <row r="42675" spans="16:17">
      <c r="P42675" s="63"/>
      <c r="Q42675" s="63"/>
    </row>
    <row r="42676" spans="16:17">
      <c r="P42676" s="63"/>
      <c r="Q42676" s="63"/>
    </row>
    <row r="42677" spans="16:17">
      <c r="P42677" s="63"/>
      <c r="Q42677" s="63"/>
    </row>
    <row r="42678" spans="16:17">
      <c r="P42678" s="63"/>
      <c r="Q42678" s="63"/>
    </row>
    <row r="42679" spans="16:17">
      <c r="P42679" s="63"/>
      <c r="Q42679" s="63"/>
    </row>
    <row r="42680" spans="16:17">
      <c r="P42680" s="63"/>
      <c r="Q42680" s="63"/>
    </row>
    <row r="42681" spans="16:17">
      <c r="P42681" s="63"/>
      <c r="Q42681" s="63"/>
    </row>
    <row r="42682" spans="16:17">
      <c r="P42682" s="63"/>
      <c r="Q42682" s="63"/>
    </row>
    <row r="42683" spans="16:17">
      <c r="P42683" s="63"/>
      <c r="Q42683" s="63"/>
    </row>
    <row r="42684" spans="16:17">
      <c r="P42684" s="63"/>
      <c r="Q42684" s="63"/>
    </row>
    <row r="42685" spans="16:17">
      <c r="P42685" s="63"/>
      <c r="Q42685" s="63"/>
    </row>
    <row r="42686" spans="16:17">
      <c r="P42686" s="63"/>
      <c r="Q42686" s="63"/>
    </row>
    <row r="42687" spans="16:17">
      <c r="P42687" s="63"/>
      <c r="Q42687" s="63"/>
    </row>
    <row r="42688" spans="16:17">
      <c r="P42688" s="63"/>
      <c r="Q42688" s="63"/>
    </row>
    <row r="42689" spans="16:17">
      <c r="P42689" s="63"/>
      <c r="Q42689" s="63"/>
    </row>
    <row r="42690" spans="16:17">
      <c r="P42690" s="63"/>
      <c r="Q42690" s="63"/>
    </row>
    <row r="42691" spans="16:17">
      <c r="P42691" s="63"/>
      <c r="Q42691" s="63"/>
    </row>
    <row r="42692" spans="16:17">
      <c r="P42692" s="63"/>
      <c r="Q42692" s="63"/>
    </row>
    <row r="42693" spans="16:17">
      <c r="P42693" s="63"/>
      <c r="Q42693" s="63"/>
    </row>
    <row r="42694" spans="16:17">
      <c r="P42694" s="63"/>
      <c r="Q42694" s="63"/>
    </row>
    <row r="42695" spans="16:17">
      <c r="P42695" s="63"/>
      <c r="Q42695" s="63"/>
    </row>
    <row r="42696" spans="16:17">
      <c r="P42696" s="63"/>
      <c r="Q42696" s="63"/>
    </row>
    <row r="42697" spans="16:17">
      <c r="P42697" s="63"/>
      <c r="Q42697" s="63"/>
    </row>
    <row r="42698" spans="16:17">
      <c r="P42698" s="63"/>
      <c r="Q42698" s="63"/>
    </row>
    <row r="42699" spans="16:17">
      <c r="P42699" s="63"/>
      <c r="Q42699" s="63"/>
    </row>
    <row r="42700" spans="16:17">
      <c r="P42700" s="63"/>
      <c r="Q42700" s="63"/>
    </row>
    <row r="42701" spans="16:17">
      <c r="P42701" s="63"/>
      <c r="Q42701" s="63"/>
    </row>
    <row r="42702" spans="16:17">
      <c r="P42702" s="63"/>
      <c r="Q42702" s="63"/>
    </row>
    <row r="42703" spans="16:17">
      <c r="P42703" s="63"/>
      <c r="Q42703" s="63"/>
    </row>
    <row r="42704" spans="16:17">
      <c r="P42704" s="63"/>
      <c r="Q42704" s="63"/>
    </row>
    <row r="42705" spans="16:17">
      <c r="P42705" s="63"/>
      <c r="Q42705" s="63"/>
    </row>
    <row r="42706" spans="16:17">
      <c r="P42706" s="63"/>
      <c r="Q42706" s="63"/>
    </row>
    <row r="42707" spans="16:17">
      <c r="P42707" s="63"/>
      <c r="Q42707" s="63"/>
    </row>
    <row r="42708" spans="16:17">
      <c r="P42708" s="63"/>
      <c r="Q42708" s="63"/>
    </row>
    <row r="42709" spans="16:17">
      <c r="P42709" s="63"/>
      <c r="Q42709" s="63"/>
    </row>
    <row r="42710" spans="16:17">
      <c r="P42710" s="63"/>
      <c r="Q42710" s="63"/>
    </row>
    <row r="42711" spans="16:17">
      <c r="P42711" s="63"/>
      <c r="Q42711" s="63"/>
    </row>
    <row r="42712" spans="16:17">
      <c r="P42712" s="63"/>
      <c r="Q42712" s="63"/>
    </row>
    <row r="42713" spans="16:17">
      <c r="P42713" s="63"/>
      <c r="Q42713" s="63"/>
    </row>
    <row r="42714" spans="16:17">
      <c r="P42714" s="63"/>
      <c r="Q42714" s="63"/>
    </row>
    <row r="42715" spans="16:17">
      <c r="P42715" s="63"/>
      <c r="Q42715" s="63"/>
    </row>
    <row r="42716" spans="16:17">
      <c r="P42716" s="63"/>
      <c r="Q42716" s="63"/>
    </row>
    <row r="42717" spans="16:17">
      <c r="P42717" s="63"/>
      <c r="Q42717" s="63"/>
    </row>
    <row r="42718" spans="16:17">
      <c r="P42718" s="63"/>
      <c r="Q42718" s="63"/>
    </row>
    <row r="42719" spans="16:17">
      <c r="P42719" s="63"/>
      <c r="Q42719" s="63"/>
    </row>
    <row r="42720" spans="16:17">
      <c r="P42720" s="63"/>
      <c r="Q42720" s="63"/>
    </row>
    <row r="42721" spans="16:17">
      <c r="P42721" s="63"/>
      <c r="Q42721" s="63"/>
    </row>
    <row r="42722" spans="16:17">
      <c r="P42722" s="63"/>
      <c r="Q42722" s="63"/>
    </row>
    <row r="42723" spans="16:17">
      <c r="P42723" s="63"/>
      <c r="Q42723" s="63"/>
    </row>
    <row r="42724" spans="16:17">
      <c r="P42724" s="63"/>
      <c r="Q42724" s="63"/>
    </row>
    <row r="42725" spans="16:17">
      <c r="P42725" s="63"/>
      <c r="Q42725" s="63"/>
    </row>
    <row r="42726" spans="16:17">
      <c r="P42726" s="63"/>
      <c r="Q42726" s="63"/>
    </row>
    <row r="42727" spans="16:17">
      <c r="P42727" s="63"/>
      <c r="Q42727" s="63"/>
    </row>
    <row r="42728" spans="16:17">
      <c r="P42728" s="63"/>
      <c r="Q42728" s="63"/>
    </row>
    <row r="42729" spans="16:17">
      <c r="P42729" s="63"/>
      <c r="Q42729" s="63"/>
    </row>
    <row r="42730" spans="16:17">
      <c r="P42730" s="63"/>
      <c r="Q42730" s="63"/>
    </row>
    <row r="42731" spans="16:17">
      <c r="P42731" s="63"/>
      <c r="Q42731" s="63"/>
    </row>
    <row r="42732" spans="16:17">
      <c r="P42732" s="63"/>
      <c r="Q42732" s="63"/>
    </row>
    <row r="42733" spans="16:17">
      <c r="P42733" s="63"/>
      <c r="Q42733" s="63"/>
    </row>
    <row r="42734" spans="16:17">
      <c r="P42734" s="63"/>
      <c r="Q42734" s="63"/>
    </row>
    <row r="42735" spans="16:17">
      <c r="P42735" s="63"/>
      <c r="Q42735" s="63"/>
    </row>
    <row r="42736" spans="16:17">
      <c r="P42736" s="63"/>
      <c r="Q42736" s="63"/>
    </row>
    <row r="42737" spans="16:17">
      <c r="P42737" s="63"/>
      <c r="Q42737" s="63"/>
    </row>
    <row r="42738" spans="16:17">
      <c r="P42738" s="63"/>
      <c r="Q42738" s="63"/>
    </row>
    <row r="42739" spans="16:17">
      <c r="P42739" s="63"/>
      <c r="Q42739" s="63"/>
    </row>
    <row r="42740" spans="16:17">
      <c r="P42740" s="63"/>
      <c r="Q42740" s="63"/>
    </row>
    <row r="42741" spans="16:17">
      <c r="P42741" s="63"/>
      <c r="Q42741" s="63"/>
    </row>
    <row r="42742" spans="16:17">
      <c r="P42742" s="63"/>
      <c r="Q42742" s="63"/>
    </row>
    <row r="42743" spans="16:17">
      <c r="P42743" s="63"/>
      <c r="Q42743" s="63"/>
    </row>
    <row r="42744" spans="16:17">
      <c r="P42744" s="63"/>
      <c r="Q42744" s="63"/>
    </row>
    <row r="42745" spans="16:17">
      <c r="P42745" s="63"/>
      <c r="Q42745" s="63"/>
    </row>
    <row r="42746" spans="16:17">
      <c r="P42746" s="63"/>
      <c r="Q42746" s="63"/>
    </row>
    <row r="42747" spans="16:17">
      <c r="P42747" s="63"/>
      <c r="Q42747" s="63"/>
    </row>
    <row r="42748" spans="16:17">
      <c r="P42748" s="63"/>
      <c r="Q42748" s="63"/>
    </row>
    <row r="42749" spans="16:17">
      <c r="P42749" s="63"/>
      <c r="Q42749" s="63"/>
    </row>
    <row r="42750" spans="16:17">
      <c r="P42750" s="63"/>
      <c r="Q42750" s="63"/>
    </row>
    <row r="42751" spans="16:17">
      <c r="P42751" s="63"/>
      <c r="Q42751" s="63"/>
    </row>
    <row r="42752" spans="16:17">
      <c r="P42752" s="63"/>
      <c r="Q42752" s="63"/>
    </row>
    <row r="42753" spans="16:17">
      <c r="P42753" s="63"/>
      <c r="Q42753" s="63"/>
    </row>
    <row r="42754" spans="16:17">
      <c r="P42754" s="63"/>
      <c r="Q42754" s="63"/>
    </row>
    <row r="42755" spans="16:17">
      <c r="P42755" s="63"/>
      <c r="Q42755" s="63"/>
    </row>
    <row r="42756" spans="16:17">
      <c r="P42756" s="63"/>
      <c r="Q42756" s="63"/>
    </row>
    <row r="42757" spans="16:17">
      <c r="P42757" s="63"/>
      <c r="Q42757" s="63"/>
    </row>
    <row r="42758" spans="16:17">
      <c r="P42758" s="63"/>
      <c r="Q42758" s="63"/>
    </row>
    <row r="42759" spans="16:17">
      <c r="P42759" s="63"/>
      <c r="Q42759" s="63"/>
    </row>
    <row r="42760" spans="16:17">
      <c r="P42760" s="63"/>
      <c r="Q42760" s="63"/>
    </row>
    <row r="42761" spans="16:17">
      <c r="P42761" s="63"/>
      <c r="Q42761" s="63"/>
    </row>
    <row r="42762" spans="16:17">
      <c r="P42762" s="63"/>
      <c r="Q42762" s="63"/>
    </row>
    <row r="42763" spans="16:17">
      <c r="P42763" s="63"/>
      <c r="Q42763" s="63"/>
    </row>
    <row r="42764" spans="16:17">
      <c r="P42764" s="63"/>
      <c r="Q42764" s="63"/>
    </row>
    <row r="42765" spans="16:17">
      <c r="P42765" s="63"/>
      <c r="Q42765" s="63"/>
    </row>
    <row r="42766" spans="16:17">
      <c r="P42766" s="63"/>
      <c r="Q42766" s="63"/>
    </row>
    <row r="42767" spans="16:17">
      <c r="P42767" s="63"/>
      <c r="Q42767" s="63"/>
    </row>
    <row r="42768" spans="16:17">
      <c r="P42768" s="63"/>
      <c r="Q42768" s="63"/>
    </row>
    <row r="42769" spans="16:17">
      <c r="P42769" s="63"/>
      <c r="Q42769" s="63"/>
    </row>
    <row r="42770" spans="16:17">
      <c r="P42770" s="63"/>
      <c r="Q42770" s="63"/>
    </row>
    <row r="42771" spans="16:17">
      <c r="P42771" s="63"/>
      <c r="Q42771" s="63"/>
    </row>
    <row r="42772" spans="16:17">
      <c r="P42772" s="63"/>
      <c r="Q42772" s="63"/>
    </row>
    <row r="42773" spans="16:17">
      <c r="P42773" s="63"/>
      <c r="Q42773" s="63"/>
    </row>
    <row r="42774" spans="16:17">
      <c r="P42774" s="63"/>
      <c r="Q42774" s="63"/>
    </row>
    <row r="42775" spans="16:17">
      <c r="P42775" s="63"/>
      <c r="Q42775" s="63"/>
    </row>
    <row r="42776" spans="16:17">
      <c r="P42776" s="63"/>
      <c r="Q42776" s="63"/>
    </row>
    <row r="42777" spans="16:17">
      <c r="P42777" s="63"/>
      <c r="Q42777" s="63"/>
    </row>
    <row r="42778" spans="16:17">
      <c r="P42778" s="63"/>
      <c r="Q42778" s="63"/>
    </row>
    <row r="42779" spans="16:17">
      <c r="P42779" s="63"/>
      <c r="Q42779" s="63"/>
    </row>
    <row r="42780" spans="16:17">
      <c r="P42780" s="63"/>
      <c r="Q42780" s="63"/>
    </row>
    <row r="42781" spans="16:17">
      <c r="P42781" s="63"/>
      <c r="Q42781" s="63"/>
    </row>
    <row r="42782" spans="16:17">
      <c r="P42782" s="63"/>
      <c r="Q42782" s="63"/>
    </row>
    <row r="42783" spans="16:17">
      <c r="P42783" s="63"/>
      <c r="Q42783" s="63"/>
    </row>
    <row r="42784" spans="16:17">
      <c r="P42784" s="63"/>
      <c r="Q42784" s="63"/>
    </row>
    <row r="42785" spans="16:17">
      <c r="P42785" s="63"/>
      <c r="Q42785" s="63"/>
    </row>
    <row r="42786" spans="16:17">
      <c r="P42786" s="63"/>
      <c r="Q42786" s="63"/>
    </row>
    <row r="42787" spans="16:17">
      <c r="P42787" s="63"/>
      <c r="Q42787" s="63"/>
    </row>
    <row r="42788" spans="16:17">
      <c r="P42788" s="63"/>
      <c r="Q42788" s="63"/>
    </row>
    <row r="42789" spans="16:17">
      <c r="P42789" s="63"/>
      <c r="Q42789" s="63"/>
    </row>
    <row r="42790" spans="16:17">
      <c r="P42790" s="63"/>
      <c r="Q42790" s="63"/>
    </row>
    <row r="42791" spans="16:17">
      <c r="P42791" s="63"/>
      <c r="Q42791" s="63"/>
    </row>
    <row r="42792" spans="16:17">
      <c r="P42792" s="63"/>
      <c r="Q42792" s="63"/>
    </row>
    <row r="42793" spans="16:17">
      <c r="P42793" s="63"/>
      <c r="Q42793" s="63"/>
    </row>
    <row r="42794" spans="16:17">
      <c r="P42794" s="63"/>
      <c r="Q42794" s="63"/>
    </row>
    <row r="42795" spans="16:17">
      <c r="P42795" s="63"/>
      <c r="Q42795" s="63"/>
    </row>
    <row r="42796" spans="16:17">
      <c r="P42796" s="63"/>
      <c r="Q42796" s="63"/>
    </row>
    <row r="42797" spans="16:17">
      <c r="P42797" s="63"/>
      <c r="Q42797" s="63"/>
    </row>
    <row r="42798" spans="16:17">
      <c r="P42798" s="63"/>
      <c r="Q42798" s="63"/>
    </row>
    <row r="42799" spans="16:17">
      <c r="P42799" s="63"/>
      <c r="Q42799" s="63"/>
    </row>
    <row r="42800" spans="16:17">
      <c r="P42800" s="63"/>
      <c r="Q42800" s="63"/>
    </row>
    <row r="42801" spans="16:17">
      <c r="P42801" s="63"/>
      <c r="Q42801" s="63"/>
    </row>
    <row r="42802" spans="16:17">
      <c r="P42802" s="63"/>
      <c r="Q42802" s="63"/>
    </row>
    <row r="42803" spans="16:17">
      <c r="P42803" s="63"/>
      <c r="Q42803" s="63"/>
    </row>
    <row r="42804" spans="16:17">
      <c r="P42804" s="63"/>
      <c r="Q42804" s="63"/>
    </row>
    <row r="42805" spans="16:17">
      <c r="P42805" s="63"/>
      <c r="Q42805" s="63"/>
    </row>
    <row r="42806" spans="16:17">
      <c r="P42806" s="63"/>
      <c r="Q42806" s="63"/>
    </row>
    <row r="42807" spans="16:17">
      <c r="P42807" s="63"/>
      <c r="Q42807" s="63"/>
    </row>
    <row r="42808" spans="16:17">
      <c r="P42808" s="63"/>
      <c r="Q42808" s="63"/>
    </row>
    <row r="42809" spans="16:17">
      <c r="P42809" s="63"/>
      <c r="Q42809" s="63"/>
    </row>
    <row r="42810" spans="16:17">
      <c r="P42810" s="63"/>
      <c r="Q42810" s="63"/>
    </row>
    <row r="42811" spans="16:17">
      <c r="P42811" s="63"/>
      <c r="Q42811" s="63"/>
    </row>
    <row r="42812" spans="16:17">
      <c r="P42812" s="63"/>
      <c r="Q42812" s="63"/>
    </row>
    <row r="42813" spans="16:17">
      <c r="P42813" s="63"/>
      <c r="Q42813" s="63"/>
    </row>
    <row r="42814" spans="16:17">
      <c r="P42814" s="63"/>
      <c r="Q42814" s="63"/>
    </row>
    <row r="42815" spans="16:17">
      <c r="P42815" s="63"/>
      <c r="Q42815" s="63"/>
    </row>
    <row r="42816" spans="16:17">
      <c r="P42816" s="63"/>
      <c r="Q42816" s="63"/>
    </row>
    <row r="42817" spans="16:17">
      <c r="P42817" s="63"/>
      <c r="Q42817" s="63"/>
    </row>
    <row r="42818" spans="16:17">
      <c r="P42818" s="63"/>
      <c r="Q42818" s="63"/>
    </row>
    <row r="42819" spans="16:17">
      <c r="P42819" s="63"/>
      <c r="Q42819" s="63"/>
    </row>
    <row r="42820" spans="16:17">
      <c r="P42820" s="63"/>
      <c r="Q42820" s="63"/>
    </row>
    <row r="42821" spans="16:17">
      <c r="P42821" s="63"/>
      <c r="Q42821" s="63"/>
    </row>
    <row r="42822" spans="16:17">
      <c r="P42822" s="63"/>
      <c r="Q42822" s="63"/>
    </row>
    <row r="42823" spans="16:17">
      <c r="P42823" s="63"/>
      <c r="Q42823" s="63"/>
    </row>
    <row r="42824" spans="16:17">
      <c r="P42824" s="63"/>
      <c r="Q42824" s="63"/>
    </row>
    <row r="42825" spans="16:17">
      <c r="P42825" s="63"/>
      <c r="Q42825" s="63"/>
    </row>
    <row r="42826" spans="16:17">
      <c r="P42826" s="63"/>
      <c r="Q42826" s="63"/>
    </row>
    <row r="42827" spans="16:17">
      <c r="P42827" s="63"/>
      <c r="Q42827" s="63"/>
    </row>
    <row r="42828" spans="16:17">
      <c r="P42828" s="63"/>
      <c r="Q42828" s="63"/>
    </row>
    <row r="42829" spans="16:17">
      <c r="P42829" s="63"/>
      <c r="Q42829" s="63"/>
    </row>
    <row r="42830" spans="16:17">
      <c r="P42830" s="63"/>
      <c r="Q42830" s="63"/>
    </row>
    <row r="42831" spans="16:17">
      <c r="P42831" s="63"/>
      <c r="Q42831" s="63"/>
    </row>
    <row r="42832" spans="16:17">
      <c r="P42832" s="63"/>
      <c r="Q42832" s="63"/>
    </row>
    <row r="42833" spans="16:17">
      <c r="P42833" s="63"/>
      <c r="Q42833" s="63"/>
    </row>
    <row r="42834" spans="16:17">
      <c r="P42834" s="63"/>
      <c r="Q42834" s="63"/>
    </row>
    <row r="42835" spans="16:17">
      <c r="P42835" s="63"/>
      <c r="Q42835" s="63"/>
    </row>
    <row r="42836" spans="16:17">
      <c r="P42836" s="63"/>
      <c r="Q42836" s="63"/>
    </row>
    <row r="42837" spans="16:17">
      <c r="P42837" s="63"/>
      <c r="Q42837" s="63"/>
    </row>
    <row r="42838" spans="16:17">
      <c r="P42838" s="63"/>
      <c r="Q42838" s="63"/>
    </row>
    <row r="42839" spans="16:17">
      <c r="P42839" s="63"/>
      <c r="Q42839" s="63"/>
    </row>
    <row r="42840" spans="16:17">
      <c r="P42840" s="63"/>
      <c r="Q42840" s="63"/>
    </row>
    <row r="42841" spans="16:17">
      <c r="P42841" s="63"/>
      <c r="Q42841" s="63"/>
    </row>
    <row r="42842" spans="16:17">
      <c r="P42842" s="63"/>
      <c r="Q42842" s="63"/>
    </row>
    <row r="42843" spans="16:17">
      <c r="P42843" s="63"/>
      <c r="Q42843" s="63"/>
    </row>
    <row r="42844" spans="16:17">
      <c r="P42844" s="63"/>
      <c r="Q42844" s="63"/>
    </row>
    <row r="42845" spans="16:17">
      <c r="P42845" s="63"/>
      <c r="Q42845" s="63"/>
    </row>
    <row r="42846" spans="16:17">
      <c r="P42846" s="63"/>
      <c r="Q42846" s="63"/>
    </row>
    <row r="42847" spans="16:17">
      <c r="P42847" s="63"/>
      <c r="Q42847" s="63"/>
    </row>
    <row r="42848" spans="16:17">
      <c r="P42848" s="63"/>
      <c r="Q42848" s="63"/>
    </row>
    <row r="42849" spans="16:17">
      <c r="P42849" s="63"/>
      <c r="Q42849" s="63"/>
    </row>
    <row r="42850" spans="16:17">
      <c r="P42850" s="63"/>
      <c r="Q42850" s="63"/>
    </row>
    <row r="42851" spans="16:17">
      <c r="P42851" s="63"/>
      <c r="Q42851" s="63"/>
    </row>
    <row r="42852" spans="16:17">
      <c r="P42852" s="63"/>
      <c r="Q42852" s="63"/>
    </row>
    <row r="42853" spans="16:17">
      <c r="P42853" s="63"/>
      <c r="Q42853" s="63"/>
    </row>
    <row r="42854" spans="16:17">
      <c r="P42854" s="63"/>
      <c r="Q42854" s="63"/>
    </row>
    <row r="42855" spans="16:17">
      <c r="P42855" s="63"/>
      <c r="Q42855" s="63"/>
    </row>
    <row r="42856" spans="16:17">
      <c r="P42856" s="63"/>
      <c r="Q42856" s="63"/>
    </row>
    <row r="42857" spans="16:17">
      <c r="P42857" s="63"/>
      <c r="Q42857" s="63"/>
    </row>
    <row r="42858" spans="16:17">
      <c r="P42858" s="63"/>
      <c r="Q42858" s="63"/>
    </row>
    <row r="42859" spans="16:17">
      <c r="P42859" s="63"/>
      <c r="Q42859" s="63"/>
    </row>
    <row r="42860" spans="16:17">
      <c r="P42860" s="63"/>
      <c r="Q42860" s="63"/>
    </row>
    <row r="42861" spans="16:17">
      <c r="P42861" s="63"/>
      <c r="Q42861" s="63"/>
    </row>
    <row r="42862" spans="16:17">
      <c r="P42862" s="63"/>
      <c r="Q42862" s="63"/>
    </row>
    <row r="42863" spans="16:17">
      <c r="P42863" s="63"/>
      <c r="Q42863" s="63"/>
    </row>
    <row r="42864" spans="16:17">
      <c r="P42864" s="63"/>
      <c r="Q42864" s="63"/>
    </row>
    <row r="42865" spans="16:17">
      <c r="P42865" s="63"/>
      <c r="Q42865" s="63"/>
    </row>
    <row r="42866" spans="16:17">
      <c r="P42866" s="63"/>
      <c r="Q42866" s="63"/>
    </row>
    <row r="42867" spans="16:17">
      <c r="P42867" s="63"/>
      <c r="Q42867" s="63"/>
    </row>
    <row r="42868" spans="16:17">
      <c r="P42868" s="63"/>
      <c r="Q42868" s="63"/>
    </row>
    <row r="42869" spans="16:17">
      <c r="P42869" s="63"/>
      <c r="Q42869" s="63"/>
    </row>
    <row r="42870" spans="16:17">
      <c r="P42870" s="63"/>
      <c r="Q42870" s="63"/>
    </row>
    <row r="42871" spans="16:17">
      <c r="P42871" s="63"/>
      <c r="Q42871" s="63"/>
    </row>
    <row r="42872" spans="16:17">
      <c r="P42872" s="63"/>
      <c r="Q42872" s="63"/>
    </row>
    <row r="42873" spans="16:17">
      <c r="P42873" s="63"/>
      <c r="Q42873" s="63"/>
    </row>
    <row r="42874" spans="16:17">
      <c r="P42874" s="63"/>
      <c r="Q42874" s="63"/>
    </row>
    <row r="42875" spans="16:17">
      <c r="P42875" s="63"/>
      <c r="Q42875" s="63"/>
    </row>
    <row r="42876" spans="16:17">
      <c r="P42876" s="63"/>
      <c r="Q42876" s="63"/>
    </row>
    <row r="42877" spans="16:17">
      <c r="P42877" s="63"/>
      <c r="Q42877" s="63"/>
    </row>
    <row r="42878" spans="16:17">
      <c r="P42878" s="63"/>
      <c r="Q42878" s="63"/>
    </row>
    <row r="42879" spans="16:17">
      <c r="P42879" s="63"/>
      <c r="Q42879" s="63"/>
    </row>
    <row r="42880" spans="16:17">
      <c r="P42880" s="63"/>
      <c r="Q42880" s="63"/>
    </row>
    <row r="42881" spans="16:17">
      <c r="P42881" s="63"/>
      <c r="Q42881" s="63"/>
    </row>
    <row r="42882" spans="16:17">
      <c r="P42882" s="63"/>
      <c r="Q42882" s="63"/>
    </row>
    <row r="42883" spans="16:17">
      <c r="P42883" s="63"/>
      <c r="Q42883" s="63"/>
    </row>
    <row r="42884" spans="16:17">
      <c r="P42884" s="63"/>
      <c r="Q42884" s="63"/>
    </row>
    <row r="42885" spans="16:17">
      <c r="P42885" s="63"/>
      <c r="Q42885" s="63"/>
    </row>
    <row r="42886" spans="16:17">
      <c r="P42886" s="63"/>
      <c r="Q42886" s="63"/>
    </row>
    <row r="42887" spans="16:17">
      <c r="P42887" s="63"/>
      <c r="Q42887" s="63"/>
    </row>
    <row r="42888" spans="16:17">
      <c r="P42888" s="63"/>
      <c r="Q42888" s="63"/>
    </row>
    <row r="42889" spans="16:17">
      <c r="P42889" s="63"/>
      <c r="Q42889" s="63"/>
    </row>
    <row r="42890" spans="16:17">
      <c r="P42890" s="63"/>
      <c r="Q42890" s="63"/>
    </row>
    <row r="42891" spans="16:17">
      <c r="P42891" s="63"/>
      <c r="Q42891" s="63"/>
    </row>
    <row r="42892" spans="16:17">
      <c r="P42892" s="63"/>
      <c r="Q42892" s="63"/>
    </row>
    <row r="42893" spans="16:17">
      <c r="P42893" s="63"/>
      <c r="Q42893" s="63"/>
    </row>
    <row r="42894" spans="16:17">
      <c r="P42894" s="63"/>
      <c r="Q42894" s="63"/>
    </row>
    <row r="42895" spans="16:17">
      <c r="P42895" s="63"/>
      <c r="Q42895" s="63"/>
    </row>
    <row r="42896" spans="16:17">
      <c r="P42896" s="63"/>
      <c r="Q42896" s="63"/>
    </row>
    <row r="42897" spans="16:17">
      <c r="P42897" s="63"/>
      <c r="Q42897" s="63"/>
    </row>
    <row r="42898" spans="16:17">
      <c r="P42898" s="63"/>
      <c r="Q42898" s="63"/>
    </row>
    <row r="42899" spans="16:17">
      <c r="P42899" s="63"/>
      <c r="Q42899" s="63"/>
    </row>
    <row r="42900" spans="16:17">
      <c r="P42900" s="63"/>
      <c r="Q42900" s="63"/>
    </row>
    <row r="42901" spans="16:17">
      <c r="P42901" s="63"/>
      <c r="Q42901" s="63"/>
    </row>
    <row r="42902" spans="16:17">
      <c r="P42902" s="63"/>
      <c r="Q42902" s="63"/>
    </row>
    <row r="42903" spans="16:17">
      <c r="P42903" s="63"/>
      <c r="Q42903" s="63"/>
    </row>
    <row r="42904" spans="16:17">
      <c r="P42904" s="63"/>
      <c r="Q42904" s="63"/>
    </row>
    <row r="42905" spans="16:17">
      <c r="P42905" s="63"/>
      <c r="Q42905" s="63"/>
    </row>
    <row r="42906" spans="16:17">
      <c r="P42906" s="63"/>
      <c r="Q42906" s="63"/>
    </row>
    <row r="42907" spans="16:17">
      <c r="P42907" s="63"/>
      <c r="Q42907" s="63"/>
    </row>
    <row r="42908" spans="16:17">
      <c r="P42908" s="63"/>
      <c r="Q42908" s="63"/>
    </row>
    <row r="42909" spans="16:17">
      <c r="P42909" s="63"/>
      <c r="Q42909" s="63"/>
    </row>
    <row r="42910" spans="16:17">
      <c r="P42910" s="63"/>
      <c r="Q42910" s="63"/>
    </row>
    <row r="42911" spans="16:17">
      <c r="P42911" s="63"/>
      <c r="Q42911" s="63"/>
    </row>
    <row r="42912" spans="16:17">
      <c r="P42912" s="63"/>
      <c r="Q42912" s="63"/>
    </row>
    <row r="42913" spans="16:17">
      <c r="P42913" s="63"/>
      <c r="Q42913" s="63"/>
    </row>
    <row r="42914" spans="16:17">
      <c r="P42914" s="63"/>
      <c r="Q42914" s="63"/>
    </row>
    <row r="42915" spans="16:17">
      <c r="P42915" s="63"/>
      <c r="Q42915" s="63"/>
    </row>
    <row r="42916" spans="16:17">
      <c r="P42916" s="63"/>
      <c r="Q42916" s="63"/>
    </row>
    <row r="42917" spans="16:17">
      <c r="P42917" s="63"/>
      <c r="Q42917" s="63"/>
    </row>
    <row r="42918" spans="16:17">
      <c r="P42918" s="63"/>
      <c r="Q42918" s="63"/>
    </row>
    <row r="42919" spans="16:17">
      <c r="P42919" s="63"/>
      <c r="Q42919" s="63"/>
    </row>
    <row r="42920" spans="16:17">
      <c r="P42920" s="63"/>
      <c r="Q42920" s="63"/>
    </row>
    <row r="42921" spans="16:17">
      <c r="P42921" s="63"/>
      <c r="Q42921" s="63"/>
    </row>
    <row r="42922" spans="16:17">
      <c r="P42922" s="63"/>
      <c r="Q42922" s="63"/>
    </row>
    <row r="42923" spans="16:17">
      <c r="P42923" s="63"/>
      <c r="Q42923" s="63"/>
    </row>
    <row r="42924" spans="16:17">
      <c r="P42924" s="63"/>
      <c r="Q42924" s="63"/>
    </row>
    <row r="42925" spans="16:17">
      <c r="P42925" s="63"/>
      <c r="Q42925" s="63"/>
    </row>
    <row r="42926" spans="16:17">
      <c r="P42926" s="63"/>
      <c r="Q42926" s="63"/>
    </row>
    <row r="42927" spans="16:17">
      <c r="P42927" s="63"/>
      <c r="Q42927" s="63"/>
    </row>
    <row r="42928" spans="16:17">
      <c r="P42928" s="63"/>
      <c r="Q42928" s="63"/>
    </row>
    <row r="42929" spans="16:17">
      <c r="P42929" s="63"/>
      <c r="Q42929" s="63"/>
    </row>
    <row r="42930" spans="16:17">
      <c r="P42930" s="63"/>
      <c r="Q42930" s="63"/>
    </row>
    <row r="42931" spans="16:17">
      <c r="P42931" s="63"/>
      <c r="Q42931" s="63"/>
    </row>
    <row r="42932" spans="16:17">
      <c r="P42932" s="63"/>
      <c r="Q42932" s="63"/>
    </row>
    <row r="42933" spans="16:17">
      <c r="P42933" s="63"/>
      <c r="Q42933" s="63"/>
    </row>
    <row r="42934" spans="16:17">
      <c r="P42934" s="63"/>
      <c r="Q42934" s="63"/>
    </row>
    <row r="42935" spans="16:17">
      <c r="P42935" s="63"/>
      <c r="Q42935" s="63"/>
    </row>
    <row r="42936" spans="16:17">
      <c r="P42936" s="63"/>
      <c r="Q42936" s="63"/>
    </row>
    <row r="42937" spans="16:17">
      <c r="P42937" s="63"/>
      <c r="Q42937" s="63"/>
    </row>
    <row r="42938" spans="16:17">
      <c r="P42938" s="63"/>
      <c r="Q42938" s="63"/>
    </row>
    <row r="42939" spans="16:17">
      <c r="P42939" s="63"/>
      <c r="Q42939" s="63"/>
    </row>
    <row r="42940" spans="16:17">
      <c r="P42940" s="63"/>
      <c r="Q42940" s="63"/>
    </row>
    <row r="42941" spans="16:17">
      <c r="P42941" s="63"/>
      <c r="Q42941" s="63"/>
    </row>
    <row r="42942" spans="16:17">
      <c r="P42942" s="63"/>
      <c r="Q42942" s="63"/>
    </row>
    <row r="42943" spans="16:17">
      <c r="P42943" s="63"/>
      <c r="Q42943" s="63"/>
    </row>
    <row r="42944" spans="16:17">
      <c r="P42944" s="63"/>
      <c r="Q42944" s="63"/>
    </row>
    <row r="42945" spans="16:17">
      <c r="P42945" s="63"/>
      <c r="Q42945" s="63"/>
    </row>
    <row r="42946" spans="16:17">
      <c r="P42946" s="63"/>
      <c r="Q42946" s="63"/>
    </row>
    <row r="42947" spans="16:17">
      <c r="P42947" s="63"/>
      <c r="Q42947" s="63"/>
    </row>
    <row r="42948" spans="16:17">
      <c r="P42948" s="63"/>
      <c r="Q42948" s="63"/>
    </row>
    <row r="42949" spans="16:17">
      <c r="P42949" s="63"/>
      <c r="Q42949" s="63"/>
    </row>
    <row r="42950" spans="16:17">
      <c r="P42950" s="63"/>
      <c r="Q42950" s="63"/>
    </row>
    <row r="42951" spans="16:17">
      <c r="P42951" s="63"/>
      <c r="Q42951" s="63"/>
    </row>
    <row r="42952" spans="16:17">
      <c r="P42952" s="63"/>
      <c r="Q42952" s="63"/>
    </row>
    <row r="42953" spans="16:17">
      <c r="P42953" s="63"/>
      <c r="Q42953" s="63"/>
    </row>
    <row r="42954" spans="16:17">
      <c r="P42954" s="63"/>
      <c r="Q42954" s="63"/>
    </row>
    <row r="42955" spans="16:17">
      <c r="P42955" s="63"/>
      <c r="Q42955" s="63"/>
    </row>
    <row r="42956" spans="16:17">
      <c r="P42956" s="63"/>
      <c r="Q42956" s="63"/>
    </row>
    <row r="42957" spans="16:17">
      <c r="P42957" s="63"/>
      <c r="Q42957" s="63"/>
    </row>
    <row r="42958" spans="16:17">
      <c r="P42958" s="63"/>
      <c r="Q42958" s="63"/>
    </row>
    <row r="42959" spans="16:17">
      <c r="P42959" s="63"/>
      <c r="Q42959" s="63"/>
    </row>
    <row r="42960" spans="16:17">
      <c r="P42960" s="63"/>
      <c r="Q42960" s="63"/>
    </row>
    <row r="42961" spans="16:17">
      <c r="P42961" s="63"/>
      <c r="Q42961" s="63"/>
    </row>
    <row r="42962" spans="16:17">
      <c r="P42962" s="63"/>
      <c r="Q42962" s="63"/>
    </row>
    <row r="42963" spans="16:17">
      <c r="P42963" s="63"/>
      <c r="Q42963" s="63"/>
    </row>
    <row r="42964" spans="16:17">
      <c r="P42964" s="63"/>
      <c r="Q42964" s="63"/>
    </row>
    <row r="42965" spans="16:17">
      <c r="P42965" s="63"/>
      <c r="Q42965" s="63"/>
    </row>
    <row r="42966" spans="16:17">
      <c r="P42966" s="63"/>
      <c r="Q42966" s="63"/>
    </row>
    <row r="42967" spans="16:17">
      <c r="P42967" s="63"/>
      <c r="Q42967" s="63"/>
    </row>
    <row r="42968" spans="16:17">
      <c r="P42968" s="63"/>
      <c r="Q42968" s="63"/>
    </row>
    <row r="42969" spans="16:17">
      <c r="P42969" s="63"/>
      <c r="Q42969" s="63"/>
    </row>
    <row r="42970" spans="16:17">
      <c r="P42970" s="63"/>
      <c r="Q42970" s="63"/>
    </row>
    <row r="42971" spans="16:17">
      <c r="P42971" s="63"/>
      <c r="Q42971" s="63"/>
    </row>
    <row r="42972" spans="16:17">
      <c r="P42972" s="63"/>
      <c r="Q42972" s="63"/>
    </row>
    <row r="42973" spans="16:17">
      <c r="P42973" s="63"/>
      <c r="Q42973" s="63"/>
    </row>
    <row r="42974" spans="16:17">
      <c r="P42974" s="63"/>
      <c r="Q42974" s="63"/>
    </row>
    <row r="42975" spans="16:17">
      <c r="P42975" s="63"/>
      <c r="Q42975" s="63"/>
    </row>
    <row r="42976" spans="16:17">
      <c r="P42976" s="63"/>
      <c r="Q42976" s="63"/>
    </row>
    <row r="42977" spans="16:17">
      <c r="P42977" s="63"/>
      <c r="Q42977" s="63"/>
    </row>
    <row r="42978" spans="16:17">
      <c r="P42978" s="63"/>
      <c r="Q42978" s="63"/>
    </row>
    <row r="42979" spans="16:17">
      <c r="P42979" s="63"/>
      <c r="Q42979" s="63"/>
    </row>
    <row r="42980" spans="16:17">
      <c r="P42980" s="63"/>
      <c r="Q42980" s="63"/>
    </row>
    <row r="42981" spans="16:17">
      <c r="P42981" s="63"/>
      <c r="Q42981" s="63"/>
    </row>
    <row r="42982" spans="16:17">
      <c r="P42982" s="63"/>
      <c r="Q42982" s="63"/>
    </row>
    <row r="42983" spans="16:17">
      <c r="P42983" s="63"/>
      <c r="Q42983" s="63"/>
    </row>
    <row r="42984" spans="16:17">
      <c r="P42984" s="63"/>
      <c r="Q42984" s="63"/>
    </row>
    <row r="42985" spans="16:17">
      <c r="P42985" s="63"/>
      <c r="Q42985" s="63"/>
    </row>
    <row r="42986" spans="16:17">
      <c r="P42986" s="63"/>
      <c r="Q42986" s="63"/>
    </row>
    <row r="42987" spans="16:17">
      <c r="P42987" s="63"/>
      <c r="Q42987" s="63"/>
    </row>
    <row r="42988" spans="16:17">
      <c r="P42988" s="63"/>
      <c r="Q42988" s="63"/>
    </row>
    <row r="42989" spans="16:17">
      <c r="P42989" s="63"/>
      <c r="Q42989" s="63"/>
    </row>
    <row r="42990" spans="16:17">
      <c r="P42990" s="63"/>
      <c r="Q42990" s="63"/>
    </row>
    <row r="42991" spans="16:17">
      <c r="P42991" s="63"/>
      <c r="Q42991" s="63"/>
    </row>
    <row r="42992" spans="16:17">
      <c r="P42992" s="63"/>
      <c r="Q42992" s="63"/>
    </row>
    <row r="42993" spans="16:17">
      <c r="P42993" s="63"/>
      <c r="Q42993" s="63"/>
    </row>
    <row r="42994" spans="16:17">
      <c r="P42994" s="63"/>
      <c r="Q42994" s="63"/>
    </row>
    <row r="42995" spans="16:17">
      <c r="P42995" s="63"/>
      <c r="Q42995" s="63"/>
    </row>
    <row r="42996" spans="16:17">
      <c r="P42996" s="63"/>
      <c r="Q42996" s="63"/>
    </row>
    <row r="42997" spans="16:17">
      <c r="P42997" s="63"/>
      <c r="Q42997" s="63"/>
    </row>
    <row r="42998" spans="16:17">
      <c r="P42998" s="63"/>
      <c r="Q42998" s="63"/>
    </row>
    <row r="42999" spans="16:17">
      <c r="P42999" s="63"/>
      <c r="Q42999" s="63"/>
    </row>
    <row r="43000" spans="16:17">
      <c r="P43000" s="63"/>
      <c r="Q43000" s="63"/>
    </row>
    <row r="43001" spans="16:17">
      <c r="P43001" s="63"/>
      <c r="Q43001" s="63"/>
    </row>
    <row r="43002" spans="16:17">
      <c r="P43002" s="63"/>
      <c r="Q43002" s="63"/>
    </row>
    <row r="43003" spans="16:17">
      <c r="P43003" s="63"/>
      <c r="Q43003" s="63"/>
    </row>
    <row r="43004" spans="16:17">
      <c r="P43004" s="63"/>
      <c r="Q43004" s="63"/>
    </row>
    <row r="43005" spans="16:17">
      <c r="P43005" s="63"/>
      <c r="Q43005" s="63"/>
    </row>
    <row r="43006" spans="16:17">
      <c r="P43006" s="63"/>
      <c r="Q43006" s="63"/>
    </row>
    <row r="43007" spans="16:17">
      <c r="P43007" s="63"/>
      <c r="Q43007" s="63"/>
    </row>
    <row r="43008" spans="16:17">
      <c r="P43008" s="63"/>
      <c r="Q43008" s="63"/>
    </row>
    <row r="43009" spans="16:17">
      <c r="P43009" s="63"/>
      <c r="Q43009" s="63"/>
    </row>
    <row r="43010" spans="16:17">
      <c r="P43010" s="63"/>
      <c r="Q43010" s="63"/>
    </row>
    <row r="43011" spans="16:17">
      <c r="P43011" s="63"/>
      <c r="Q43011" s="63"/>
    </row>
    <row r="43012" spans="16:17">
      <c r="P43012" s="63"/>
      <c r="Q43012" s="63"/>
    </row>
    <row r="43013" spans="16:17">
      <c r="P43013" s="63"/>
      <c r="Q43013" s="63"/>
    </row>
    <row r="43014" spans="16:17">
      <c r="P43014" s="63"/>
      <c r="Q43014" s="63"/>
    </row>
    <row r="43015" spans="16:17">
      <c r="P43015" s="63"/>
      <c r="Q43015" s="63"/>
    </row>
    <row r="43016" spans="16:17">
      <c r="P43016" s="63"/>
      <c r="Q43016" s="63"/>
    </row>
    <row r="43017" spans="16:17">
      <c r="P43017" s="63"/>
      <c r="Q43017" s="63"/>
    </row>
    <row r="43018" spans="16:17">
      <c r="P43018" s="63"/>
      <c r="Q43018" s="63"/>
    </row>
    <row r="43019" spans="16:17">
      <c r="P43019" s="63"/>
      <c r="Q43019" s="63"/>
    </row>
    <row r="43020" spans="16:17">
      <c r="P43020" s="63"/>
      <c r="Q43020" s="63"/>
    </row>
    <row r="43021" spans="16:17">
      <c r="P43021" s="63"/>
      <c r="Q43021" s="63"/>
    </row>
    <row r="43022" spans="16:17">
      <c r="P43022" s="63"/>
      <c r="Q43022" s="63"/>
    </row>
    <row r="43023" spans="16:17">
      <c r="P43023" s="63"/>
      <c r="Q43023" s="63"/>
    </row>
    <row r="43024" spans="16:17">
      <c r="P43024" s="63"/>
      <c r="Q43024" s="63"/>
    </row>
    <row r="43025" spans="16:17">
      <c r="P43025" s="63"/>
      <c r="Q43025" s="63"/>
    </row>
    <row r="43026" spans="16:17">
      <c r="P43026" s="63"/>
      <c r="Q43026" s="63"/>
    </row>
    <row r="43027" spans="16:17">
      <c r="P43027" s="63"/>
      <c r="Q43027" s="63"/>
    </row>
    <row r="43028" spans="16:17">
      <c r="P43028" s="63"/>
      <c r="Q43028" s="63"/>
    </row>
    <row r="43029" spans="16:17">
      <c r="P43029" s="63"/>
      <c r="Q43029" s="63"/>
    </row>
    <row r="43030" spans="16:17">
      <c r="P43030" s="63"/>
      <c r="Q43030" s="63"/>
    </row>
    <row r="43031" spans="16:17">
      <c r="P43031" s="63"/>
      <c r="Q43031" s="63"/>
    </row>
    <row r="43032" spans="16:17">
      <c r="P43032" s="63"/>
      <c r="Q43032" s="63"/>
    </row>
    <row r="43033" spans="16:17">
      <c r="P43033" s="63"/>
      <c r="Q43033" s="63"/>
    </row>
    <row r="43034" spans="16:17">
      <c r="P43034" s="63"/>
      <c r="Q43034" s="63"/>
    </row>
    <row r="43035" spans="16:17">
      <c r="P43035" s="63"/>
      <c r="Q43035" s="63"/>
    </row>
    <row r="43036" spans="16:17">
      <c r="P43036" s="63"/>
      <c r="Q43036" s="63"/>
    </row>
    <row r="43037" spans="16:17">
      <c r="P43037" s="63"/>
      <c r="Q43037" s="63"/>
    </row>
    <row r="43038" spans="16:17">
      <c r="P43038" s="63"/>
      <c r="Q43038" s="63"/>
    </row>
    <row r="43039" spans="16:17">
      <c r="P43039" s="63"/>
      <c r="Q43039" s="63"/>
    </row>
    <row r="43040" spans="16:17">
      <c r="P43040" s="63"/>
      <c r="Q43040" s="63"/>
    </row>
    <row r="43041" spans="16:17">
      <c r="P43041" s="63"/>
      <c r="Q43041" s="63"/>
    </row>
    <row r="43042" spans="16:17">
      <c r="P43042" s="63"/>
      <c r="Q43042" s="63"/>
    </row>
    <row r="43043" spans="16:17">
      <c r="P43043" s="63"/>
      <c r="Q43043" s="63"/>
    </row>
    <row r="43044" spans="16:17">
      <c r="P43044" s="63"/>
      <c r="Q43044" s="63"/>
    </row>
    <row r="43045" spans="16:17">
      <c r="P43045" s="63"/>
      <c r="Q43045" s="63"/>
    </row>
    <row r="43046" spans="16:17">
      <c r="P43046" s="63"/>
      <c r="Q43046" s="63"/>
    </row>
    <row r="43047" spans="16:17">
      <c r="P43047" s="63"/>
      <c r="Q43047" s="63"/>
    </row>
    <row r="43048" spans="16:17">
      <c r="P43048" s="63"/>
      <c r="Q43048" s="63"/>
    </row>
    <row r="43049" spans="16:17">
      <c r="P43049" s="63"/>
      <c r="Q43049" s="63"/>
    </row>
    <row r="43050" spans="16:17">
      <c r="P43050" s="63"/>
      <c r="Q43050" s="63"/>
    </row>
    <row r="43051" spans="16:17">
      <c r="P43051" s="63"/>
      <c r="Q43051" s="63"/>
    </row>
    <row r="43052" spans="16:17">
      <c r="P43052" s="63"/>
      <c r="Q43052" s="63"/>
    </row>
    <row r="43053" spans="16:17">
      <c r="P43053" s="63"/>
      <c r="Q43053" s="63"/>
    </row>
    <row r="43054" spans="16:17">
      <c r="P43054" s="63"/>
      <c r="Q43054" s="63"/>
    </row>
    <row r="43055" spans="16:17">
      <c r="P43055" s="63"/>
      <c r="Q43055" s="63"/>
    </row>
    <row r="43056" spans="16:17">
      <c r="P43056" s="63"/>
      <c r="Q43056" s="63"/>
    </row>
    <row r="43057" spans="16:17">
      <c r="P43057" s="63"/>
      <c r="Q43057" s="63"/>
    </row>
    <row r="43058" spans="16:17">
      <c r="P43058" s="63"/>
      <c r="Q43058" s="63"/>
    </row>
    <row r="43059" spans="16:17">
      <c r="P43059" s="63"/>
      <c r="Q43059" s="63"/>
    </row>
    <row r="43060" spans="16:17">
      <c r="P43060" s="63"/>
      <c r="Q43060" s="63"/>
    </row>
    <row r="43061" spans="16:17">
      <c r="P43061" s="63"/>
      <c r="Q43061" s="63"/>
    </row>
    <row r="43062" spans="16:17">
      <c r="P43062" s="63"/>
      <c r="Q43062" s="63"/>
    </row>
    <row r="43063" spans="16:17">
      <c r="P43063" s="63"/>
      <c r="Q43063" s="63"/>
    </row>
    <row r="43064" spans="16:17">
      <c r="P43064" s="63"/>
      <c r="Q43064" s="63"/>
    </row>
    <row r="43065" spans="16:17">
      <c r="P43065" s="63"/>
      <c r="Q43065" s="63"/>
    </row>
    <row r="43066" spans="16:17">
      <c r="P43066" s="63"/>
      <c r="Q43066" s="63"/>
    </row>
    <row r="43067" spans="16:17">
      <c r="P43067" s="63"/>
      <c r="Q43067" s="63"/>
    </row>
    <row r="43068" spans="16:17">
      <c r="P43068" s="63"/>
      <c r="Q43068" s="63"/>
    </row>
    <row r="43069" spans="16:17">
      <c r="P43069" s="63"/>
      <c r="Q43069" s="63"/>
    </row>
    <row r="43070" spans="16:17">
      <c r="P43070" s="63"/>
      <c r="Q43070" s="63"/>
    </row>
    <row r="43071" spans="16:17">
      <c r="P43071" s="63"/>
      <c r="Q43071" s="63"/>
    </row>
    <row r="43072" spans="16:17">
      <c r="P43072" s="63"/>
      <c r="Q43072" s="63"/>
    </row>
    <row r="43073" spans="16:17">
      <c r="P43073" s="63"/>
      <c r="Q43073" s="63"/>
    </row>
    <row r="43074" spans="16:17">
      <c r="P43074" s="63"/>
      <c r="Q43074" s="63"/>
    </row>
    <row r="43075" spans="16:17">
      <c r="P43075" s="63"/>
      <c r="Q43075" s="63"/>
    </row>
    <row r="43076" spans="16:17">
      <c r="P43076" s="63"/>
      <c r="Q43076" s="63"/>
    </row>
    <row r="43077" spans="16:17">
      <c r="P43077" s="63"/>
      <c r="Q43077" s="63"/>
    </row>
    <row r="43078" spans="16:17">
      <c r="P43078" s="63"/>
      <c r="Q43078" s="63"/>
    </row>
    <row r="43079" spans="16:17">
      <c r="P43079" s="63"/>
      <c r="Q43079" s="63"/>
    </row>
    <row r="43080" spans="16:17">
      <c r="P43080" s="63"/>
      <c r="Q43080" s="63"/>
    </row>
    <row r="43081" spans="16:17">
      <c r="P43081" s="63"/>
      <c r="Q43081" s="63"/>
    </row>
    <row r="43082" spans="16:17">
      <c r="P43082" s="63"/>
      <c r="Q43082" s="63"/>
    </row>
    <row r="43083" spans="16:17">
      <c r="P43083" s="63"/>
      <c r="Q43083" s="63"/>
    </row>
    <row r="43084" spans="16:17">
      <c r="P43084" s="63"/>
      <c r="Q43084" s="63"/>
    </row>
    <row r="43085" spans="16:17">
      <c r="P43085" s="63"/>
      <c r="Q43085" s="63"/>
    </row>
    <row r="43086" spans="16:17">
      <c r="P43086" s="63"/>
      <c r="Q43086" s="63"/>
    </row>
    <row r="43087" spans="16:17">
      <c r="P43087" s="63"/>
      <c r="Q43087" s="63"/>
    </row>
    <row r="43088" spans="16:17">
      <c r="P43088" s="63"/>
      <c r="Q43088" s="63"/>
    </row>
    <row r="43089" spans="16:17">
      <c r="P43089" s="63"/>
      <c r="Q43089" s="63"/>
    </row>
    <row r="43090" spans="16:17">
      <c r="P43090" s="63"/>
      <c r="Q43090" s="63"/>
    </row>
    <row r="43091" spans="16:17">
      <c r="P43091" s="63"/>
      <c r="Q43091" s="63"/>
    </row>
    <row r="43092" spans="16:17">
      <c r="P43092" s="63"/>
      <c r="Q43092" s="63"/>
    </row>
    <row r="43093" spans="16:17">
      <c r="P43093" s="63"/>
      <c r="Q43093" s="63"/>
    </row>
    <row r="43094" spans="16:17">
      <c r="P43094" s="63"/>
      <c r="Q43094" s="63"/>
    </row>
    <row r="43095" spans="16:17">
      <c r="P43095" s="63"/>
      <c r="Q43095" s="63"/>
    </row>
    <row r="43096" spans="16:17">
      <c r="P43096" s="63"/>
      <c r="Q43096" s="63"/>
    </row>
    <row r="43097" spans="16:17">
      <c r="P43097" s="63"/>
      <c r="Q43097" s="63"/>
    </row>
    <row r="43098" spans="16:17">
      <c r="P43098" s="63"/>
      <c r="Q43098" s="63"/>
    </row>
    <row r="43099" spans="16:17">
      <c r="P43099" s="63"/>
      <c r="Q43099" s="63"/>
    </row>
    <row r="43100" spans="16:17">
      <c r="P43100" s="63"/>
      <c r="Q43100" s="63"/>
    </row>
    <row r="43101" spans="16:17">
      <c r="P43101" s="63"/>
      <c r="Q43101" s="63"/>
    </row>
    <row r="43102" spans="16:17">
      <c r="P43102" s="63"/>
      <c r="Q43102" s="63"/>
    </row>
    <row r="43103" spans="16:17">
      <c r="P43103" s="63"/>
      <c r="Q43103" s="63"/>
    </row>
    <row r="43104" spans="16:17">
      <c r="P43104" s="63"/>
      <c r="Q43104" s="63"/>
    </row>
    <row r="43105" spans="16:17">
      <c r="P43105" s="63"/>
      <c r="Q43105" s="63"/>
    </row>
    <row r="43106" spans="16:17">
      <c r="P43106" s="63"/>
      <c r="Q43106" s="63"/>
    </row>
    <row r="43107" spans="16:17">
      <c r="P43107" s="63"/>
      <c r="Q43107" s="63"/>
    </row>
    <row r="43108" spans="16:17">
      <c r="P43108" s="63"/>
      <c r="Q43108" s="63"/>
    </row>
    <row r="43109" spans="16:17">
      <c r="P43109" s="63"/>
      <c r="Q43109" s="63"/>
    </row>
    <row r="43110" spans="16:17">
      <c r="P43110" s="63"/>
      <c r="Q43110" s="63"/>
    </row>
    <row r="43111" spans="16:17">
      <c r="P43111" s="63"/>
      <c r="Q43111" s="63"/>
    </row>
    <row r="43112" spans="16:17">
      <c r="P43112" s="63"/>
      <c r="Q43112" s="63"/>
    </row>
    <row r="43113" spans="16:17">
      <c r="P43113" s="63"/>
      <c r="Q43113" s="63"/>
    </row>
    <row r="43114" spans="16:17">
      <c r="P43114" s="63"/>
      <c r="Q43114" s="63"/>
    </row>
    <row r="43115" spans="16:17">
      <c r="P43115" s="63"/>
      <c r="Q43115" s="63"/>
    </row>
    <row r="43116" spans="16:17">
      <c r="P43116" s="63"/>
      <c r="Q43116" s="63"/>
    </row>
    <row r="43117" spans="16:17">
      <c r="P43117" s="63"/>
      <c r="Q43117" s="63"/>
    </row>
    <row r="43118" spans="16:17">
      <c r="P43118" s="63"/>
      <c r="Q43118" s="63"/>
    </row>
    <row r="43119" spans="16:17">
      <c r="P43119" s="63"/>
      <c r="Q43119" s="63"/>
    </row>
    <row r="43120" spans="16:17">
      <c r="P43120" s="63"/>
      <c r="Q43120" s="63"/>
    </row>
    <row r="43121" spans="16:17">
      <c r="P43121" s="63"/>
      <c r="Q43121" s="63"/>
    </row>
    <row r="43122" spans="16:17">
      <c r="P43122" s="63"/>
      <c r="Q43122" s="63"/>
    </row>
    <row r="43123" spans="16:17">
      <c r="P43123" s="63"/>
      <c r="Q43123" s="63"/>
    </row>
    <row r="43124" spans="16:17">
      <c r="P43124" s="63"/>
      <c r="Q43124" s="63"/>
    </row>
    <row r="43125" spans="16:17">
      <c r="P43125" s="63"/>
      <c r="Q43125" s="63"/>
    </row>
    <row r="43126" spans="16:17">
      <c r="P43126" s="63"/>
      <c r="Q43126" s="63"/>
    </row>
    <row r="43127" spans="16:17">
      <c r="P43127" s="63"/>
      <c r="Q43127" s="63"/>
    </row>
    <row r="43128" spans="16:17">
      <c r="P43128" s="63"/>
      <c r="Q43128" s="63"/>
    </row>
    <row r="43129" spans="16:17">
      <c r="P43129" s="63"/>
      <c r="Q43129" s="63"/>
    </row>
    <row r="43130" spans="16:17">
      <c r="P43130" s="63"/>
      <c r="Q43130" s="63"/>
    </row>
    <row r="43131" spans="16:17">
      <c r="P43131" s="63"/>
      <c r="Q43131" s="63"/>
    </row>
    <row r="43132" spans="16:17">
      <c r="P43132" s="63"/>
      <c r="Q43132" s="63"/>
    </row>
    <row r="43133" spans="16:17">
      <c r="P43133" s="63"/>
      <c r="Q43133" s="63"/>
    </row>
    <row r="43134" spans="16:17">
      <c r="P43134" s="63"/>
      <c r="Q43134" s="63"/>
    </row>
    <row r="43135" spans="16:17">
      <c r="P43135" s="63"/>
      <c r="Q43135" s="63"/>
    </row>
    <row r="43136" spans="16:17">
      <c r="P43136" s="63"/>
      <c r="Q43136" s="63"/>
    </row>
    <row r="43137" spans="16:17">
      <c r="P43137" s="63"/>
      <c r="Q43137" s="63"/>
    </row>
    <row r="43138" spans="16:17">
      <c r="P43138" s="63"/>
      <c r="Q43138" s="63"/>
    </row>
    <row r="43139" spans="16:17">
      <c r="P43139" s="63"/>
      <c r="Q43139" s="63"/>
    </row>
    <row r="43140" spans="16:17">
      <c r="P43140" s="63"/>
      <c r="Q43140" s="63"/>
    </row>
    <row r="43141" spans="16:17">
      <c r="P43141" s="63"/>
      <c r="Q43141" s="63"/>
    </row>
    <row r="43142" spans="16:17">
      <c r="P43142" s="63"/>
      <c r="Q43142" s="63"/>
    </row>
    <row r="43143" spans="16:17">
      <c r="P43143" s="63"/>
      <c r="Q43143" s="63"/>
    </row>
    <row r="43144" spans="16:17">
      <c r="P43144" s="63"/>
      <c r="Q43144" s="63"/>
    </row>
    <row r="43145" spans="16:17">
      <c r="P43145" s="63"/>
      <c r="Q43145" s="63"/>
    </row>
    <row r="43146" spans="16:17">
      <c r="P43146" s="63"/>
      <c r="Q43146" s="63"/>
    </row>
    <row r="43147" spans="16:17">
      <c r="P43147" s="63"/>
      <c r="Q43147" s="63"/>
    </row>
    <row r="43148" spans="16:17">
      <c r="P43148" s="63"/>
      <c r="Q43148" s="63"/>
    </row>
    <row r="43149" spans="16:17">
      <c r="P43149" s="63"/>
      <c r="Q43149" s="63"/>
    </row>
    <row r="43150" spans="16:17">
      <c r="P43150" s="63"/>
      <c r="Q43150" s="63"/>
    </row>
    <row r="43151" spans="16:17">
      <c r="P43151" s="63"/>
      <c r="Q43151" s="63"/>
    </row>
    <row r="43152" spans="16:17">
      <c r="P43152" s="63"/>
      <c r="Q43152" s="63"/>
    </row>
    <row r="43153" spans="16:17">
      <c r="P43153" s="63"/>
      <c r="Q43153" s="63"/>
    </row>
    <row r="43154" spans="16:17">
      <c r="P43154" s="63"/>
      <c r="Q43154" s="63"/>
    </row>
    <row r="43155" spans="16:17">
      <c r="P43155" s="63"/>
      <c r="Q43155" s="63"/>
    </row>
    <row r="43156" spans="16:17">
      <c r="P43156" s="63"/>
      <c r="Q43156" s="63"/>
    </row>
    <row r="43157" spans="16:17">
      <c r="P43157" s="63"/>
      <c r="Q43157" s="63"/>
    </row>
    <row r="43158" spans="16:17">
      <c r="P43158" s="63"/>
      <c r="Q43158" s="63"/>
    </row>
    <row r="43159" spans="16:17">
      <c r="P43159" s="63"/>
      <c r="Q43159" s="63"/>
    </row>
    <row r="43160" spans="16:17">
      <c r="P43160" s="63"/>
      <c r="Q43160" s="63"/>
    </row>
    <row r="43161" spans="16:17">
      <c r="P43161" s="63"/>
      <c r="Q43161" s="63"/>
    </row>
    <row r="43162" spans="16:17">
      <c r="P43162" s="63"/>
      <c r="Q43162" s="63"/>
    </row>
    <row r="43163" spans="16:17">
      <c r="P43163" s="63"/>
      <c r="Q43163" s="63"/>
    </row>
    <row r="43164" spans="16:17">
      <c r="P43164" s="63"/>
      <c r="Q43164" s="63"/>
    </row>
    <row r="43165" spans="16:17">
      <c r="P43165" s="63"/>
      <c r="Q43165" s="63"/>
    </row>
    <row r="43166" spans="16:17">
      <c r="P43166" s="63"/>
      <c r="Q43166" s="63"/>
    </row>
    <row r="43167" spans="16:17">
      <c r="P43167" s="63"/>
      <c r="Q43167" s="63"/>
    </row>
    <row r="43168" spans="16:17">
      <c r="P43168" s="63"/>
      <c r="Q43168" s="63"/>
    </row>
    <row r="43169" spans="16:17">
      <c r="P43169" s="63"/>
      <c r="Q43169" s="63"/>
    </row>
    <row r="43170" spans="16:17">
      <c r="P43170" s="63"/>
      <c r="Q43170" s="63"/>
    </row>
    <row r="43171" spans="16:17">
      <c r="P43171" s="63"/>
      <c r="Q43171" s="63"/>
    </row>
    <row r="43172" spans="16:17">
      <c r="P43172" s="63"/>
      <c r="Q43172" s="63"/>
    </row>
    <row r="43173" spans="16:17">
      <c r="P43173" s="63"/>
      <c r="Q43173" s="63"/>
    </row>
    <row r="43174" spans="16:17">
      <c r="P43174" s="63"/>
      <c r="Q43174" s="63"/>
    </row>
    <row r="43175" spans="16:17">
      <c r="P43175" s="63"/>
      <c r="Q43175" s="63"/>
    </row>
    <row r="43176" spans="16:17">
      <c r="P43176" s="63"/>
      <c r="Q43176" s="63"/>
    </row>
    <row r="43177" spans="16:17">
      <c r="P43177" s="63"/>
      <c r="Q43177" s="63"/>
    </row>
    <row r="43178" spans="16:17">
      <c r="P43178" s="63"/>
      <c r="Q43178" s="63"/>
    </row>
    <row r="43179" spans="16:17">
      <c r="P43179" s="63"/>
      <c r="Q43179" s="63"/>
    </row>
    <row r="43180" spans="16:17">
      <c r="P43180" s="63"/>
      <c r="Q43180" s="63"/>
    </row>
    <row r="43181" spans="16:17">
      <c r="P43181" s="63"/>
      <c r="Q43181" s="63"/>
    </row>
    <row r="43182" spans="16:17">
      <c r="P43182" s="63"/>
      <c r="Q43182" s="63"/>
    </row>
    <row r="43183" spans="16:17">
      <c r="P43183" s="63"/>
      <c r="Q43183" s="63"/>
    </row>
    <row r="43184" spans="16:17">
      <c r="P43184" s="63"/>
      <c r="Q43184" s="63"/>
    </row>
    <row r="43185" spans="16:17">
      <c r="P43185" s="63"/>
      <c r="Q43185" s="63"/>
    </row>
    <row r="43186" spans="16:17">
      <c r="P43186" s="63"/>
      <c r="Q43186" s="63"/>
    </row>
    <row r="43187" spans="16:17">
      <c r="P43187" s="63"/>
      <c r="Q43187" s="63"/>
    </row>
    <row r="43188" spans="16:17">
      <c r="P43188" s="63"/>
      <c r="Q43188" s="63"/>
    </row>
    <row r="43189" spans="16:17">
      <c r="P43189" s="63"/>
      <c r="Q43189" s="63"/>
    </row>
    <row r="43190" spans="16:17">
      <c r="P43190" s="63"/>
      <c r="Q43190" s="63"/>
    </row>
    <row r="43191" spans="16:17">
      <c r="P43191" s="63"/>
      <c r="Q43191" s="63"/>
    </row>
    <row r="43192" spans="16:17">
      <c r="P43192" s="63"/>
      <c r="Q43192" s="63"/>
    </row>
    <row r="43193" spans="16:17">
      <c r="P43193" s="63"/>
      <c r="Q43193" s="63"/>
    </row>
    <row r="43194" spans="16:17">
      <c r="P43194" s="63"/>
      <c r="Q43194" s="63"/>
    </row>
    <row r="43195" spans="16:17">
      <c r="P43195" s="63"/>
      <c r="Q43195" s="63"/>
    </row>
    <row r="43196" spans="16:17">
      <c r="P43196" s="63"/>
      <c r="Q43196" s="63"/>
    </row>
    <row r="43197" spans="16:17">
      <c r="P43197" s="63"/>
      <c r="Q43197" s="63"/>
    </row>
    <row r="43198" spans="16:17">
      <c r="P43198" s="63"/>
      <c r="Q43198" s="63"/>
    </row>
    <row r="43199" spans="16:17">
      <c r="P43199" s="63"/>
      <c r="Q43199" s="63"/>
    </row>
    <row r="43200" spans="16:17">
      <c r="P43200" s="63"/>
      <c r="Q43200" s="63"/>
    </row>
    <row r="43201" spans="16:17">
      <c r="P43201" s="63"/>
      <c r="Q43201" s="63"/>
    </row>
    <row r="43202" spans="16:17">
      <c r="P43202" s="63"/>
      <c r="Q43202" s="63"/>
    </row>
    <row r="43203" spans="16:17">
      <c r="P43203" s="63"/>
      <c r="Q43203" s="63"/>
    </row>
    <row r="43204" spans="16:17">
      <c r="P43204" s="63"/>
      <c r="Q43204" s="63"/>
    </row>
    <row r="43205" spans="16:17">
      <c r="P43205" s="63"/>
      <c r="Q43205" s="63"/>
    </row>
    <row r="43206" spans="16:17">
      <c r="P43206" s="63"/>
      <c r="Q43206" s="63"/>
    </row>
    <row r="43207" spans="16:17">
      <c r="P43207" s="63"/>
      <c r="Q43207" s="63"/>
    </row>
    <row r="43208" spans="16:17">
      <c r="P43208" s="63"/>
      <c r="Q43208" s="63"/>
    </row>
    <row r="43209" spans="16:17">
      <c r="P43209" s="63"/>
      <c r="Q43209" s="63"/>
    </row>
    <row r="43210" spans="16:17">
      <c r="P43210" s="63"/>
      <c r="Q43210" s="63"/>
    </row>
    <row r="43211" spans="16:17">
      <c r="P43211" s="63"/>
      <c r="Q43211" s="63"/>
    </row>
    <row r="43212" spans="16:17">
      <c r="P43212" s="63"/>
      <c r="Q43212" s="63"/>
    </row>
    <row r="43213" spans="16:17">
      <c r="P43213" s="63"/>
      <c r="Q43213" s="63"/>
    </row>
    <row r="43214" spans="16:17">
      <c r="P43214" s="63"/>
      <c r="Q43214" s="63"/>
    </row>
    <row r="43215" spans="16:17">
      <c r="P43215" s="63"/>
      <c r="Q43215" s="63"/>
    </row>
    <row r="43216" spans="16:17">
      <c r="P43216" s="63"/>
      <c r="Q43216" s="63"/>
    </row>
    <row r="43217" spans="16:17">
      <c r="P43217" s="63"/>
      <c r="Q43217" s="63"/>
    </row>
    <row r="43218" spans="16:17">
      <c r="P43218" s="63"/>
      <c r="Q43218" s="63"/>
    </row>
    <row r="43219" spans="16:17">
      <c r="P43219" s="63"/>
      <c r="Q43219" s="63"/>
    </row>
    <row r="43220" spans="16:17">
      <c r="P43220" s="63"/>
      <c r="Q43220" s="63"/>
    </row>
    <row r="43221" spans="16:17">
      <c r="P43221" s="63"/>
      <c r="Q43221" s="63"/>
    </row>
    <row r="43222" spans="16:17">
      <c r="P43222" s="63"/>
      <c r="Q43222" s="63"/>
    </row>
    <row r="43223" spans="16:17">
      <c r="P43223" s="63"/>
      <c r="Q43223" s="63"/>
    </row>
    <row r="43224" spans="16:17">
      <c r="P43224" s="63"/>
      <c r="Q43224" s="63"/>
    </row>
    <row r="43225" spans="16:17">
      <c r="P43225" s="63"/>
      <c r="Q43225" s="63"/>
    </row>
    <row r="43226" spans="16:17">
      <c r="P43226" s="63"/>
      <c r="Q43226" s="63"/>
    </row>
    <row r="43227" spans="16:17">
      <c r="P43227" s="63"/>
      <c r="Q43227" s="63"/>
    </row>
    <row r="43228" spans="16:17">
      <c r="P43228" s="63"/>
      <c r="Q43228" s="63"/>
    </row>
    <row r="43229" spans="16:17">
      <c r="P43229" s="63"/>
      <c r="Q43229" s="63"/>
    </row>
    <row r="43230" spans="16:17">
      <c r="P43230" s="63"/>
      <c r="Q43230" s="63"/>
    </row>
    <row r="43231" spans="16:17">
      <c r="P43231" s="63"/>
      <c r="Q43231" s="63"/>
    </row>
    <row r="43232" spans="16:17">
      <c r="P43232" s="63"/>
      <c r="Q43232" s="63"/>
    </row>
    <row r="43233" spans="16:17">
      <c r="P43233" s="63"/>
      <c r="Q43233" s="63"/>
    </row>
    <row r="43234" spans="16:17">
      <c r="P43234" s="63"/>
      <c r="Q43234" s="63"/>
    </row>
    <row r="43235" spans="16:17">
      <c r="P43235" s="63"/>
      <c r="Q43235" s="63"/>
    </row>
    <row r="43236" spans="16:17">
      <c r="P43236" s="63"/>
      <c r="Q43236" s="63"/>
    </row>
    <row r="43237" spans="16:17">
      <c r="P43237" s="63"/>
      <c r="Q43237" s="63"/>
    </row>
    <row r="43238" spans="16:17">
      <c r="P43238" s="63"/>
      <c r="Q43238" s="63"/>
    </row>
    <row r="43239" spans="16:17">
      <c r="P43239" s="63"/>
      <c r="Q43239" s="63"/>
    </row>
    <row r="43240" spans="16:17">
      <c r="P43240" s="63"/>
      <c r="Q43240" s="63"/>
    </row>
    <row r="43241" spans="16:17">
      <c r="P43241" s="63"/>
      <c r="Q43241" s="63"/>
    </row>
    <row r="43242" spans="16:17">
      <c r="P43242" s="63"/>
      <c r="Q43242" s="63"/>
    </row>
    <row r="43243" spans="16:17">
      <c r="P43243" s="63"/>
      <c r="Q43243" s="63"/>
    </row>
    <row r="43244" spans="16:17">
      <c r="P43244" s="63"/>
      <c r="Q43244" s="63"/>
    </row>
    <row r="43245" spans="16:17">
      <c r="P43245" s="63"/>
      <c r="Q43245" s="63"/>
    </row>
    <row r="43246" spans="16:17">
      <c r="P43246" s="63"/>
      <c r="Q43246" s="63"/>
    </row>
    <row r="43247" spans="16:17">
      <c r="P43247" s="63"/>
      <c r="Q43247" s="63"/>
    </row>
    <row r="43248" spans="16:17">
      <c r="P43248" s="63"/>
      <c r="Q43248" s="63"/>
    </row>
    <row r="43249" spans="16:17">
      <c r="P43249" s="63"/>
      <c r="Q43249" s="63"/>
    </row>
    <row r="43250" spans="16:17">
      <c r="P43250" s="63"/>
      <c r="Q43250" s="63"/>
    </row>
    <row r="43251" spans="16:17">
      <c r="P43251" s="63"/>
      <c r="Q43251" s="63"/>
    </row>
    <row r="43252" spans="16:17">
      <c r="P43252" s="63"/>
      <c r="Q43252" s="63"/>
    </row>
    <row r="43253" spans="16:17">
      <c r="P43253" s="63"/>
      <c r="Q43253" s="63"/>
    </row>
    <row r="43254" spans="16:17">
      <c r="P43254" s="63"/>
      <c r="Q43254" s="63"/>
    </row>
    <row r="43255" spans="16:17">
      <c r="P43255" s="63"/>
      <c r="Q43255" s="63"/>
    </row>
    <row r="43256" spans="16:17">
      <c r="P43256" s="63"/>
      <c r="Q43256" s="63"/>
    </row>
    <row r="43257" spans="16:17">
      <c r="P43257" s="63"/>
      <c r="Q43257" s="63"/>
    </row>
    <row r="43258" spans="16:17">
      <c r="P43258" s="63"/>
      <c r="Q43258" s="63"/>
    </row>
    <row r="43259" spans="16:17">
      <c r="P43259" s="63"/>
      <c r="Q43259" s="63"/>
    </row>
    <row r="43260" spans="16:17">
      <c r="P43260" s="63"/>
      <c r="Q43260" s="63"/>
    </row>
    <row r="43261" spans="16:17">
      <c r="P43261" s="63"/>
      <c r="Q43261" s="63"/>
    </row>
    <row r="43262" spans="16:17">
      <c r="P43262" s="63"/>
      <c r="Q43262" s="63"/>
    </row>
    <row r="43263" spans="16:17">
      <c r="P43263" s="63"/>
      <c r="Q43263" s="63"/>
    </row>
    <row r="43264" spans="16:17">
      <c r="P43264" s="63"/>
      <c r="Q43264" s="63"/>
    </row>
    <row r="43265" spans="16:17">
      <c r="P43265" s="63"/>
      <c r="Q43265" s="63"/>
    </row>
    <row r="43266" spans="16:17">
      <c r="P43266" s="63"/>
      <c r="Q43266" s="63"/>
    </row>
    <row r="43267" spans="16:17">
      <c r="P43267" s="63"/>
      <c r="Q43267" s="63"/>
    </row>
    <row r="43268" spans="16:17">
      <c r="P43268" s="63"/>
      <c r="Q43268" s="63"/>
    </row>
    <row r="43269" spans="16:17">
      <c r="P43269" s="63"/>
      <c r="Q43269" s="63"/>
    </row>
    <row r="43270" spans="16:17">
      <c r="P43270" s="63"/>
      <c r="Q43270" s="63"/>
    </row>
    <row r="43271" spans="16:17">
      <c r="P43271" s="63"/>
      <c r="Q43271" s="63"/>
    </row>
    <row r="43272" spans="16:17">
      <c r="P43272" s="63"/>
      <c r="Q43272" s="63"/>
    </row>
    <row r="43273" spans="16:17">
      <c r="P43273" s="63"/>
      <c r="Q43273" s="63"/>
    </row>
    <row r="43274" spans="16:17">
      <c r="P43274" s="63"/>
      <c r="Q43274" s="63"/>
    </row>
    <row r="43275" spans="16:17">
      <c r="P43275" s="63"/>
      <c r="Q43275" s="63"/>
    </row>
    <row r="43276" spans="16:17">
      <c r="P43276" s="63"/>
      <c r="Q43276" s="63"/>
    </row>
    <row r="43277" spans="16:17">
      <c r="P43277" s="63"/>
      <c r="Q43277" s="63"/>
    </row>
    <row r="43278" spans="16:17">
      <c r="P43278" s="63"/>
      <c r="Q43278" s="63"/>
    </row>
    <row r="43279" spans="16:17">
      <c r="P43279" s="63"/>
      <c r="Q43279" s="63"/>
    </row>
    <row r="43280" spans="16:17">
      <c r="P43280" s="63"/>
      <c r="Q43280" s="63"/>
    </row>
    <row r="43281" spans="9:17">
      <c r="P43281" s="63"/>
      <c r="Q43281" s="63"/>
    </row>
    <row r="43282" spans="9:17">
      <c r="P43282" s="63"/>
      <c r="Q43282" s="63"/>
    </row>
    <row r="43283" spans="9:17">
      <c r="P43283" s="63"/>
      <c r="Q43283" s="63"/>
    </row>
    <row r="43284" spans="9:17">
      <c r="P43284" s="63"/>
      <c r="Q43284" s="63"/>
    </row>
    <row r="43285" spans="9:17">
      <c r="P43285" s="63"/>
      <c r="Q43285" s="63"/>
    </row>
    <row r="43286" spans="9:17">
      <c r="P43286" s="63"/>
      <c r="Q43286" s="63"/>
    </row>
    <row r="43287" spans="9:17">
      <c r="P43287" s="63"/>
      <c r="Q43287" s="63"/>
    </row>
    <row r="43288" spans="9:17">
      <c r="P43288" s="63"/>
      <c r="Q43288" s="63"/>
    </row>
    <row r="43289" spans="9:17">
      <c r="I43289" s="55"/>
      <c r="P43289" s="63"/>
      <c r="Q43289" s="63"/>
    </row>
    <row r="43290" spans="9:17">
      <c r="P43290" s="63"/>
      <c r="Q43290" s="63"/>
    </row>
    <row r="43291" spans="9:17">
      <c r="P43291" s="63"/>
      <c r="Q43291" s="63"/>
    </row>
    <row r="43292" spans="9:17">
      <c r="P43292" s="63"/>
      <c r="Q43292" s="63"/>
    </row>
    <row r="43293" spans="9:17">
      <c r="P43293" s="63"/>
      <c r="Q43293" s="63"/>
    </row>
    <row r="43294" spans="9:17">
      <c r="P43294" s="63"/>
      <c r="Q43294" s="63"/>
    </row>
    <row r="43295" spans="9:17">
      <c r="P43295" s="63"/>
      <c r="Q43295" s="63"/>
    </row>
    <row r="43296" spans="9:17">
      <c r="P43296" s="63"/>
      <c r="Q43296" s="63"/>
    </row>
    <row r="43297" spans="16:17">
      <c r="P43297" s="63"/>
      <c r="Q43297" s="63"/>
    </row>
    <row r="43298" spans="16:17">
      <c r="P43298" s="63"/>
      <c r="Q43298" s="63"/>
    </row>
    <row r="43299" spans="16:17">
      <c r="P43299" s="63"/>
      <c r="Q43299" s="63"/>
    </row>
    <row r="43300" spans="16:17">
      <c r="P43300" s="63"/>
      <c r="Q43300" s="63"/>
    </row>
    <row r="43301" spans="16:17">
      <c r="P43301" s="63"/>
      <c r="Q43301" s="63"/>
    </row>
    <row r="43302" spans="16:17">
      <c r="P43302" s="63"/>
      <c r="Q43302" s="63"/>
    </row>
    <row r="43303" spans="16:17">
      <c r="P43303" s="63"/>
      <c r="Q43303" s="63"/>
    </row>
    <row r="43304" spans="16:17">
      <c r="P43304" s="63"/>
      <c r="Q43304" s="63"/>
    </row>
    <row r="43305" spans="16:17">
      <c r="P43305" s="63"/>
      <c r="Q43305" s="63"/>
    </row>
    <row r="43306" spans="16:17">
      <c r="P43306" s="63"/>
      <c r="Q43306" s="63"/>
    </row>
    <row r="43307" spans="16:17">
      <c r="P43307" s="63"/>
      <c r="Q43307" s="63"/>
    </row>
    <row r="43308" spans="16:17">
      <c r="P43308" s="63"/>
      <c r="Q43308" s="63"/>
    </row>
    <row r="43309" spans="16:17">
      <c r="P43309" s="63"/>
      <c r="Q43309" s="63"/>
    </row>
    <row r="43310" spans="16:17">
      <c r="P43310" s="63"/>
      <c r="Q43310" s="63"/>
    </row>
    <row r="43311" spans="16:17">
      <c r="P43311" s="63"/>
      <c r="Q43311" s="63"/>
    </row>
    <row r="43312" spans="16:17">
      <c r="P43312" s="63"/>
      <c r="Q43312" s="63"/>
    </row>
    <row r="43313" spans="16:17">
      <c r="P43313" s="63"/>
      <c r="Q43313" s="63"/>
    </row>
    <row r="43314" spans="16:17">
      <c r="P43314" s="63"/>
      <c r="Q43314" s="63"/>
    </row>
    <row r="43315" spans="16:17">
      <c r="P43315" s="63"/>
      <c r="Q43315" s="63"/>
    </row>
    <row r="43316" spans="16:17">
      <c r="P43316" s="63"/>
      <c r="Q43316" s="63"/>
    </row>
    <row r="43317" spans="16:17">
      <c r="P43317" s="63"/>
      <c r="Q43317" s="63"/>
    </row>
    <row r="43318" spans="16:17">
      <c r="P43318" s="63"/>
      <c r="Q43318" s="63"/>
    </row>
    <row r="43319" spans="16:17">
      <c r="P43319" s="63"/>
      <c r="Q43319" s="63"/>
    </row>
    <row r="43320" spans="16:17">
      <c r="P43320" s="63"/>
      <c r="Q43320" s="63"/>
    </row>
    <row r="43321" spans="16:17">
      <c r="P43321" s="63"/>
      <c r="Q43321" s="63"/>
    </row>
    <row r="43322" spans="16:17">
      <c r="P43322" s="63"/>
      <c r="Q43322" s="63"/>
    </row>
    <row r="43323" spans="16:17">
      <c r="P43323" s="63"/>
      <c r="Q43323" s="63"/>
    </row>
    <row r="43324" spans="16:17">
      <c r="P43324" s="63"/>
      <c r="Q43324" s="63"/>
    </row>
    <row r="43325" spans="16:17">
      <c r="P43325" s="63"/>
      <c r="Q43325" s="63"/>
    </row>
    <row r="43326" spans="16:17">
      <c r="P43326" s="63"/>
      <c r="Q43326" s="63"/>
    </row>
    <row r="43327" spans="16:17">
      <c r="P43327" s="63"/>
      <c r="Q43327" s="63"/>
    </row>
    <row r="43328" spans="16:17">
      <c r="P43328" s="63"/>
      <c r="Q43328" s="63"/>
    </row>
    <row r="43329" spans="16:17">
      <c r="P43329" s="63"/>
      <c r="Q43329" s="63"/>
    </row>
    <row r="43330" spans="16:17">
      <c r="P43330" s="63"/>
      <c r="Q43330" s="63"/>
    </row>
    <row r="43331" spans="16:17">
      <c r="P43331" s="63"/>
      <c r="Q43331" s="63"/>
    </row>
    <row r="43332" spans="16:17">
      <c r="P43332" s="63"/>
      <c r="Q43332" s="63"/>
    </row>
    <row r="43333" spans="16:17">
      <c r="P43333" s="63"/>
      <c r="Q43333" s="63"/>
    </row>
    <row r="43334" spans="16:17">
      <c r="P43334" s="63"/>
      <c r="Q43334" s="63"/>
    </row>
    <row r="43335" spans="16:17">
      <c r="P43335" s="63"/>
      <c r="Q43335" s="63"/>
    </row>
    <row r="43336" spans="16:17">
      <c r="P43336" s="63"/>
      <c r="Q43336" s="63"/>
    </row>
    <row r="43337" spans="16:17">
      <c r="P43337" s="63"/>
      <c r="Q43337" s="63"/>
    </row>
    <row r="43338" spans="16:17">
      <c r="P43338" s="63"/>
      <c r="Q43338" s="63"/>
    </row>
    <row r="43339" spans="16:17">
      <c r="P43339" s="63"/>
      <c r="Q43339" s="63"/>
    </row>
    <row r="43340" spans="16:17">
      <c r="P43340" s="63"/>
      <c r="Q43340" s="63"/>
    </row>
    <row r="43341" spans="16:17">
      <c r="P43341" s="63"/>
      <c r="Q43341" s="63"/>
    </row>
    <row r="43342" spans="16:17">
      <c r="P43342" s="63"/>
      <c r="Q43342" s="63"/>
    </row>
    <row r="43343" spans="16:17">
      <c r="P43343" s="63"/>
      <c r="Q43343" s="63"/>
    </row>
    <row r="43344" spans="16:17">
      <c r="P43344" s="63"/>
      <c r="Q43344" s="63"/>
    </row>
    <row r="43345" spans="16:17">
      <c r="P43345" s="63"/>
      <c r="Q43345" s="63"/>
    </row>
    <row r="43346" spans="16:17">
      <c r="P43346" s="63"/>
      <c r="Q43346" s="63"/>
    </row>
    <row r="43347" spans="16:17">
      <c r="P43347" s="63"/>
      <c r="Q43347" s="63"/>
    </row>
    <row r="43348" spans="16:17">
      <c r="P43348" s="63"/>
      <c r="Q43348" s="63"/>
    </row>
    <row r="43349" spans="16:17">
      <c r="P43349" s="63"/>
      <c r="Q43349" s="63"/>
    </row>
    <row r="43350" spans="16:17">
      <c r="P43350" s="63"/>
      <c r="Q43350" s="63"/>
    </row>
    <row r="43351" spans="16:17">
      <c r="P43351" s="63"/>
      <c r="Q43351" s="63"/>
    </row>
    <row r="43352" spans="16:17">
      <c r="P43352" s="63"/>
      <c r="Q43352" s="63"/>
    </row>
    <row r="43353" spans="16:17">
      <c r="P43353" s="63"/>
      <c r="Q43353" s="63"/>
    </row>
    <row r="43354" spans="16:17">
      <c r="P43354" s="63"/>
      <c r="Q43354" s="63"/>
    </row>
    <row r="43355" spans="16:17">
      <c r="P43355" s="63"/>
      <c r="Q43355" s="63"/>
    </row>
    <row r="43356" spans="16:17">
      <c r="P43356" s="63"/>
      <c r="Q43356" s="63"/>
    </row>
    <row r="43357" spans="16:17">
      <c r="P43357" s="63"/>
      <c r="Q43357" s="63"/>
    </row>
    <row r="43358" spans="16:17">
      <c r="P43358" s="63"/>
      <c r="Q43358" s="63"/>
    </row>
    <row r="43359" spans="16:17">
      <c r="P43359" s="63"/>
      <c r="Q43359" s="63"/>
    </row>
    <row r="43360" spans="16:17">
      <c r="P43360" s="63"/>
      <c r="Q43360" s="63"/>
    </row>
    <row r="43361" spans="16:17">
      <c r="P43361" s="63"/>
      <c r="Q43361" s="63"/>
    </row>
    <row r="43362" spans="16:17">
      <c r="P43362" s="63"/>
      <c r="Q43362" s="63"/>
    </row>
    <row r="43363" spans="16:17">
      <c r="P43363" s="63"/>
      <c r="Q43363" s="63"/>
    </row>
    <row r="43364" spans="16:17">
      <c r="P43364" s="63"/>
      <c r="Q43364" s="63"/>
    </row>
    <row r="43365" spans="16:17">
      <c r="P43365" s="63"/>
      <c r="Q43365" s="63"/>
    </row>
    <row r="43366" spans="16:17">
      <c r="P43366" s="63"/>
      <c r="Q43366" s="63"/>
    </row>
    <row r="43367" spans="16:17">
      <c r="P43367" s="63"/>
      <c r="Q43367" s="63"/>
    </row>
    <row r="43368" spans="16:17">
      <c r="P43368" s="63"/>
      <c r="Q43368" s="63"/>
    </row>
    <row r="43369" spans="16:17">
      <c r="P43369" s="63"/>
      <c r="Q43369" s="63"/>
    </row>
    <row r="43370" spans="16:17">
      <c r="P43370" s="63"/>
      <c r="Q43370" s="63"/>
    </row>
    <row r="43371" spans="16:17">
      <c r="P43371" s="63"/>
      <c r="Q43371" s="63"/>
    </row>
    <row r="43372" spans="16:17">
      <c r="P43372" s="63"/>
      <c r="Q43372" s="63"/>
    </row>
    <row r="43373" spans="16:17">
      <c r="P43373" s="63"/>
      <c r="Q43373" s="63"/>
    </row>
    <row r="43374" spans="16:17">
      <c r="P43374" s="63"/>
      <c r="Q43374" s="63"/>
    </row>
    <row r="43375" spans="16:17">
      <c r="P43375" s="63"/>
      <c r="Q43375" s="63"/>
    </row>
    <row r="43376" spans="16:17">
      <c r="P43376" s="63"/>
      <c r="Q43376" s="63"/>
    </row>
    <row r="43377" spans="16:17">
      <c r="P43377" s="63"/>
      <c r="Q43377" s="63"/>
    </row>
    <row r="43378" spans="16:17">
      <c r="P43378" s="63"/>
      <c r="Q43378" s="63"/>
    </row>
    <row r="43379" spans="16:17">
      <c r="P43379" s="63"/>
      <c r="Q43379" s="63"/>
    </row>
    <row r="43380" spans="16:17">
      <c r="P43380" s="63"/>
      <c r="Q43380" s="63"/>
    </row>
    <row r="43381" spans="16:17">
      <c r="P43381" s="63"/>
      <c r="Q43381" s="63"/>
    </row>
    <row r="43382" spans="16:17">
      <c r="P43382" s="63"/>
      <c r="Q43382" s="63"/>
    </row>
    <row r="43383" spans="16:17">
      <c r="P43383" s="63"/>
      <c r="Q43383" s="63"/>
    </row>
    <row r="43384" spans="16:17">
      <c r="P43384" s="63"/>
      <c r="Q43384" s="63"/>
    </row>
    <row r="43385" spans="16:17">
      <c r="P43385" s="63"/>
      <c r="Q43385" s="63"/>
    </row>
    <row r="43386" spans="16:17">
      <c r="P43386" s="63"/>
      <c r="Q43386" s="63"/>
    </row>
    <row r="43387" spans="16:17">
      <c r="P43387" s="63"/>
      <c r="Q43387" s="63"/>
    </row>
    <row r="43388" spans="16:17">
      <c r="P43388" s="63"/>
      <c r="Q43388" s="63"/>
    </row>
    <row r="43389" spans="16:17">
      <c r="P43389" s="63"/>
      <c r="Q43389" s="63"/>
    </row>
    <row r="43390" spans="16:17">
      <c r="P43390" s="63"/>
      <c r="Q43390" s="63"/>
    </row>
    <row r="43391" spans="16:17">
      <c r="P43391" s="63"/>
      <c r="Q43391" s="63"/>
    </row>
    <row r="43392" spans="16:17">
      <c r="P43392" s="63"/>
      <c r="Q43392" s="63"/>
    </row>
    <row r="43393" spans="16:17">
      <c r="P43393" s="63"/>
      <c r="Q43393" s="63"/>
    </row>
    <row r="43394" spans="16:17">
      <c r="P43394" s="63"/>
      <c r="Q43394" s="63"/>
    </row>
    <row r="43395" spans="16:17">
      <c r="P43395" s="63"/>
      <c r="Q43395" s="63"/>
    </row>
    <row r="43396" spans="16:17">
      <c r="P43396" s="63"/>
      <c r="Q43396" s="63"/>
    </row>
    <row r="43397" spans="16:17">
      <c r="P43397" s="63"/>
      <c r="Q43397" s="63"/>
    </row>
    <row r="43398" spans="16:17">
      <c r="P43398" s="63"/>
      <c r="Q43398" s="63"/>
    </row>
    <row r="43399" spans="16:17">
      <c r="P43399" s="63"/>
      <c r="Q43399" s="63"/>
    </row>
    <row r="43400" spans="16:17">
      <c r="P43400" s="63"/>
      <c r="Q43400" s="63"/>
    </row>
    <row r="43401" spans="16:17">
      <c r="P43401" s="63"/>
      <c r="Q43401" s="63"/>
    </row>
    <row r="43402" spans="16:17">
      <c r="P43402" s="63"/>
      <c r="Q43402" s="63"/>
    </row>
    <row r="43403" spans="16:17">
      <c r="P43403" s="63"/>
      <c r="Q43403" s="63"/>
    </row>
    <row r="43404" spans="16:17">
      <c r="P43404" s="63"/>
      <c r="Q43404" s="63"/>
    </row>
    <row r="43405" spans="16:17">
      <c r="P43405" s="63"/>
      <c r="Q43405" s="63"/>
    </row>
    <row r="43406" spans="16:17">
      <c r="P43406" s="63"/>
      <c r="Q43406" s="63"/>
    </row>
    <row r="43407" spans="16:17">
      <c r="P43407" s="63"/>
      <c r="Q43407" s="63"/>
    </row>
    <row r="43408" spans="16:17">
      <c r="P43408" s="63"/>
      <c r="Q43408" s="63"/>
    </row>
    <row r="43409" spans="16:17">
      <c r="P43409" s="63"/>
      <c r="Q43409" s="63"/>
    </row>
    <row r="43410" spans="16:17">
      <c r="P43410" s="63"/>
      <c r="Q43410" s="63"/>
    </row>
    <row r="43411" spans="16:17">
      <c r="P43411" s="63"/>
      <c r="Q43411" s="63"/>
    </row>
    <row r="43412" spans="16:17">
      <c r="P43412" s="63"/>
      <c r="Q43412" s="63"/>
    </row>
    <row r="43413" spans="16:17">
      <c r="P43413" s="63"/>
      <c r="Q43413" s="63"/>
    </row>
    <row r="43414" spans="16:17">
      <c r="P43414" s="63"/>
      <c r="Q43414" s="63"/>
    </row>
    <row r="43415" spans="16:17">
      <c r="P43415" s="63"/>
      <c r="Q43415" s="63"/>
    </row>
    <row r="43416" spans="16:17">
      <c r="P43416" s="63"/>
      <c r="Q43416" s="63"/>
    </row>
    <row r="43417" spans="16:17">
      <c r="P43417" s="63"/>
      <c r="Q43417" s="63"/>
    </row>
    <row r="43418" spans="16:17">
      <c r="P43418" s="63"/>
      <c r="Q43418" s="63"/>
    </row>
    <row r="43419" spans="16:17">
      <c r="P43419" s="63"/>
      <c r="Q43419" s="63"/>
    </row>
    <row r="43420" spans="16:17">
      <c r="P43420" s="63"/>
      <c r="Q43420" s="63"/>
    </row>
    <row r="43421" spans="16:17">
      <c r="P43421" s="63"/>
      <c r="Q43421" s="63"/>
    </row>
    <row r="43422" spans="16:17">
      <c r="P43422" s="63"/>
      <c r="Q43422" s="63"/>
    </row>
    <row r="43423" spans="16:17">
      <c r="P43423" s="63"/>
      <c r="Q43423" s="63"/>
    </row>
    <row r="43424" spans="16:17">
      <c r="P43424" s="63"/>
      <c r="Q43424" s="63"/>
    </row>
    <row r="43425" spans="16:17">
      <c r="P43425" s="63"/>
      <c r="Q43425" s="63"/>
    </row>
    <row r="43426" spans="16:17">
      <c r="P43426" s="63"/>
      <c r="Q43426" s="63"/>
    </row>
    <row r="43427" spans="16:17">
      <c r="P43427" s="63"/>
      <c r="Q43427" s="63"/>
    </row>
    <row r="43428" spans="16:17">
      <c r="P43428" s="63"/>
      <c r="Q43428" s="63"/>
    </row>
    <row r="43429" spans="16:17">
      <c r="P43429" s="63"/>
      <c r="Q43429" s="63"/>
    </row>
    <row r="43430" spans="16:17">
      <c r="P43430" s="63"/>
      <c r="Q43430" s="63"/>
    </row>
    <row r="43431" spans="16:17">
      <c r="P43431" s="63"/>
      <c r="Q43431" s="63"/>
    </row>
    <row r="43432" spans="16:17">
      <c r="P43432" s="63"/>
      <c r="Q43432" s="63"/>
    </row>
    <row r="43433" spans="16:17">
      <c r="P43433" s="63"/>
      <c r="Q43433" s="63"/>
    </row>
    <row r="43434" spans="16:17">
      <c r="P43434" s="63"/>
      <c r="Q43434" s="63"/>
    </row>
    <row r="43435" spans="16:17">
      <c r="P43435" s="63"/>
      <c r="Q43435" s="63"/>
    </row>
    <row r="43436" spans="16:17">
      <c r="P43436" s="63"/>
      <c r="Q43436" s="63"/>
    </row>
    <row r="43437" spans="16:17">
      <c r="P43437" s="63"/>
      <c r="Q43437" s="63"/>
    </row>
    <row r="43438" spans="16:17">
      <c r="P43438" s="63"/>
      <c r="Q43438" s="63"/>
    </row>
    <row r="43439" spans="16:17">
      <c r="P43439" s="63"/>
      <c r="Q43439" s="63"/>
    </row>
    <row r="43440" spans="16:17">
      <c r="P43440" s="63"/>
      <c r="Q43440" s="63"/>
    </row>
    <row r="43441" spans="16:17">
      <c r="P43441" s="63"/>
      <c r="Q43441" s="63"/>
    </row>
    <row r="43442" spans="16:17">
      <c r="P43442" s="63"/>
      <c r="Q43442" s="63"/>
    </row>
    <row r="43443" spans="16:17">
      <c r="P43443" s="63"/>
      <c r="Q43443" s="63"/>
    </row>
    <row r="43444" spans="16:17">
      <c r="P43444" s="63"/>
      <c r="Q43444" s="63"/>
    </row>
    <row r="43445" spans="16:17">
      <c r="P43445" s="63"/>
      <c r="Q43445" s="63"/>
    </row>
    <row r="43446" spans="16:17">
      <c r="P43446" s="63"/>
      <c r="Q43446" s="63"/>
    </row>
    <row r="43447" spans="16:17">
      <c r="P43447" s="63"/>
      <c r="Q43447" s="63"/>
    </row>
    <row r="43448" spans="16:17">
      <c r="P43448" s="63"/>
      <c r="Q43448" s="63"/>
    </row>
    <row r="43449" spans="16:17">
      <c r="P43449" s="63"/>
      <c r="Q43449" s="63"/>
    </row>
    <row r="43450" spans="16:17">
      <c r="P43450" s="63"/>
      <c r="Q43450" s="63"/>
    </row>
    <row r="43451" spans="16:17">
      <c r="P43451" s="63"/>
      <c r="Q43451" s="63"/>
    </row>
    <row r="43452" spans="16:17">
      <c r="P43452" s="63"/>
      <c r="Q43452" s="63"/>
    </row>
    <row r="43453" spans="16:17">
      <c r="P43453" s="63"/>
      <c r="Q43453" s="63"/>
    </row>
    <row r="43454" spans="16:17">
      <c r="P43454" s="63"/>
      <c r="Q43454" s="63"/>
    </row>
    <row r="43455" spans="16:17">
      <c r="P43455" s="63"/>
      <c r="Q43455" s="63"/>
    </row>
    <row r="43456" spans="16:17">
      <c r="P43456" s="63"/>
      <c r="Q43456" s="63"/>
    </row>
    <row r="43457" spans="16:17">
      <c r="P43457" s="63"/>
      <c r="Q43457" s="63"/>
    </row>
    <row r="43458" spans="16:17">
      <c r="P43458" s="63"/>
      <c r="Q43458" s="63"/>
    </row>
    <row r="43459" spans="16:17">
      <c r="P43459" s="63"/>
      <c r="Q43459" s="63"/>
    </row>
    <row r="43460" spans="16:17">
      <c r="P43460" s="63"/>
      <c r="Q43460" s="63"/>
    </row>
    <row r="43461" spans="16:17">
      <c r="P43461" s="63"/>
      <c r="Q43461" s="63"/>
    </row>
    <row r="43462" spans="16:17">
      <c r="P43462" s="63"/>
      <c r="Q43462" s="63"/>
    </row>
    <row r="43463" spans="16:17">
      <c r="P43463" s="63"/>
      <c r="Q43463" s="63"/>
    </row>
    <row r="43464" spans="16:17">
      <c r="P43464" s="63"/>
      <c r="Q43464" s="63"/>
    </row>
    <row r="43465" spans="16:17">
      <c r="P43465" s="63"/>
      <c r="Q43465" s="63"/>
    </row>
    <row r="43466" spans="16:17">
      <c r="P43466" s="63"/>
      <c r="Q43466" s="63"/>
    </row>
    <row r="43467" spans="16:17">
      <c r="P43467" s="63"/>
      <c r="Q43467" s="63"/>
    </row>
    <row r="43468" spans="16:17">
      <c r="P43468" s="63"/>
      <c r="Q43468" s="63"/>
    </row>
    <row r="43469" spans="16:17">
      <c r="P43469" s="63"/>
      <c r="Q43469" s="63"/>
    </row>
    <row r="43470" spans="16:17">
      <c r="P43470" s="63"/>
      <c r="Q43470" s="63"/>
    </row>
    <row r="43471" spans="16:17">
      <c r="P43471" s="63"/>
      <c r="Q43471" s="63"/>
    </row>
    <row r="43472" spans="16:17">
      <c r="P43472" s="63"/>
      <c r="Q43472" s="63"/>
    </row>
    <row r="43473" spans="16:17">
      <c r="P43473" s="63"/>
      <c r="Q43473" s="63"/>
    </row>
    <row r="43474" spans="16:17">
      <c r="P43474" s="63"/>
      <c r="Q43474" s="63"/>
    </row>
    <row r="43475" spans="16:17">
      <c r="P43475" s="63"/>
      <c r="Q43475" s="63"/>
    </row>
    <row r="43476" spans="16:17">
      <c r="P43476" s="63"/>
      <c r="Q43476" s="63"/>
    </row>
    <row r="43477" spans="16:17">
      <c r="P43477" s="63"/>
      <c r="Q43477" s="63"/>
    </row>
    <row r="43478" spans="16:17">
      <c r="P43478" s="63"/>
      <c r="Q43478" s="63"/>
    </row>
    <row r="43479" spans="16:17">
      <c r="P43479" s="63"/>
      <c r="Q43479" s="63"/>
    </row>
    <row r="43480" spans="16:17">
      <c r="P43480" s="63"/>
      <c r="Q43480" s="63"/>
    </row>
    <row r="43481" spans="16:17">
      <c r="P43481" s="63"/>
      <c r="Q43481" s="63"/>
    </row>
    <row r="43482" spans="16:17">
      <c r="P43482" s="63"/>
      <c r="Q43482" s="63"/>
    </row>
    <row r="43483" spans="16:17">
      <c r="P43483" s="63"/>
      <c r="Q43483" s="63"/>
    </row>
    <row r="43484" spans="16:17">
      <c r="P43484" s="63"/>
      <c r="Q43484" s="63"/>
    </row>
    <row r="43485" spans="16:17">
      <c r="P43485" s="63"/>
      <c r="Q43485" s="63"/>
    </row>
    <row r="43486" spans="16:17">
      <c r="P43486" s="63"/>
      <c r="Q43486" s="63"/>
    </row>
    <row r="43487" spans="16:17">
      <c r="P43487" s="63"/>
      <c r="Q43487" s="63"/>
    </row>
    <row r="43488" spans="16:17">
      <c r="P43488" s="63"/>
      <c r="Q43488" s="63"/>
    </row>
    <row r="43489" spans="16:17">
      <c r="P43489" s="63"/>
      <c r="Q43489" s="63"/>
    </row>
    <row r="43490" spans="16:17">
      <c r="P43490" s="63"/>
      <c r="Q43490" s="63"/>
    </row>
    <row r="43491" spans="16:17">
      <c r="P43491" s="63"/>
      <c r="Q43491" s="63"/>
    </row>
    <row r="43492" spans="16:17">
      <c r="P43492" s="63"/>
      <c r="Q43492" s="63"/>
    </row>
    <row r="43493" spans="16:17">
      <c r="P43493" s="63"/>
      <c r="Q43493" s="63"/>
    </row>
    <row r="43494" spans="16:17">
      <c r="P43494" s="63"/>
      <c r="Q43494" s="63"/>
    </row>
    <row r="43495" spans="16:17">
      <c r="P43495" s="63"/>
      <c r="Q43495" s="63"/>
    </row>
    <row r="43496" spans="16:17">
      <c r="P43496" s="63"/>
      <c r="Q43496" s="63"/>
    </row>
    <row r="43497" spans="16:17">
      <c r="P43497" s="63"/>
      <c r="Q43497" s="63"/>
    </row>
    <row r="43498" spans="16:17">
      <c r="P43498" s="63"/>
      <c r="Q43498" s="63"/>
    </row>
    <row r="43499" spans="16:17">
      <c r="P43499" s="63"/>
      <c r="Q43499" s="63"/>
    </row>
    <row r="43500" spans="16:17">
      <c r="P43500" s="63"/>
      <c r="Q43500" s="63"/>
    </row>
    <row r="43501" spans="16:17">
      <c r="P43501" s="63"/>
      <c r="Q43501" s="63"/>
    </row>
    <row r="43502" spans="16:17">
      <c r="P43502" s="63"/>
      <c r="Q43502" s="63"/>
    </row>
    <row r="43503" spans="16:17">
      <c r="P43503" s="63"/>
      <c r="Q43503" s="63"/>
    </row>
    <row r="43504" spans="16:17">
      <c r="P43504" s="63"/>
      <c r="Q43504" s="63"/>
    </row>
    <row r="43505" spans="16:17">
      <c r="P43505" s="63"/>
      <c r="Q43505" s="63"/>
    </row>
    <row r="43506" spans="16:17">
      <c r="P43506" s="63"/>
      <c r="Q43506" s="63"/>
    </row>
    <row r="43507" spans="16:17">
      <c r="P43507" s="63"/>
      <c r="Q43507" s="63"/>
    </row>
    <row r="43508" spans="16:17">
      <c r="P43508" s="63"/>
      <c r="Q43508" s="63"/>
    </row>
    <row r="43509" spans="16:17">
      <c r="P43509" s="63"/>
      <c r="Q43509" s="63"/>
    </row>
    <row r="43510" spans="16:17">
      <c r="P43510" s="63"/>
      <c r="Q43510" s="63"/>
    </row>
    <row r="43511" spans="16:17">
      <c r="P43511" s="63"/>
      <c r="Q43511" s="63"/>
    </row>
    <row r="43512" spans="16:17">
      <c r="P43512" s="63"/>
      <c r="Q43512" s="63"/>
    </row>
    <row r="43513" spans="16:17">
      <c r="P43513" s="63"/>
      <c r="Q43513" s="63"/>
    </row>
    <row r="43514" spans="16:17">
      <c r="P43514" s="63"/>
      <c r="Q43514" s="63"/>
    </row>
    <row r="43515" spans="16:17">
      <c r="P43515" s="63"/>
      <c r="Q43515" s="63"/>
    </row>
    <row r="43516" spans="16:17">
      <c r="P43516" s="63"/>
      <c r="Q43516" s="63"/>
    </row>
    <row r="43517" spans="16:17">
      <c r="P43517" s="63"/>
      <c r="Q43517" s="63"/>
    </row>
    <row r="43518" spans="16:17">
      <c r="P43518" s="63"/>
      <c r="Q43518" s="63"/>
    </row>
    <row r="43519" spans="16:17">
      <c r="P43519" s="63"/>
      <c r="Q43519" s="63"/>
    </row>
    <row r="43520" spans="16:17">
      <c r="P43520" s="63"/>
      <c r="Q43520" s="63"/>
    </row>
    <row r="43521" spans="16:17">
      <c r="P43521" s="63"/>
      <c r="Q43521" s="63"/>
    </row>
    <row r="43522" spans="16:17">
      <c r="P43522" s="63"/>
      <c r="Q43522" s="63"/>
    </row>
    <row r="43523" spans="16:17">
      <c r="P43523" s="63"/>
      <c r="Q43523" s="63"/>
    </row>
    <row r="43524" spans="16:17">
      <c r="P43524" s="63"/>
      <c r="Q43524" s="63"/>
    </row>
    <row r="43525" spans="16:17">
      <c r="P43525" s="63"/>
      <c r="Q43525" s="63"/>
    </row>
    <row r="43526" spans="16:17">
      <c r="P43526" s="63"/>
      <c r="Q43526" s="63"/>
    </row>
    <row r="43527" spans="16:17">
      <c r="P43527" s="63"/>
      <c r="Q43527" s="63"/>
    </row>
    <row r="43528" spans="16:17">
      <c r="P43528" s="63"/>
      <c r="Q43528" s="63"/>
    </row>
    <row r="43529" spans="16:17">
      <c r="P43529" s="63"/>
      <c r="Q43529" s="63"/>
    </row>
    <row r="43530" spans="16:17">
      <c r="P43530" s="63"/>
      <c r="Q43530" s="63"/>
    </row>
    <row r="43531" spans="16:17">
      <c r="P43531" s="63"/>
      <c r="Q43531" s="63"/>
    </row>
    <row r="43532" spans="16:17">
      <c r="P43532" s="63"/>
      <c r="Q43532" s="63"/>
    </row>
    <row r="43533" spans="16:17">
      <c r="P43533" s="63"/>
      <c r="Q43533" s="63"/>
    </row>
    <row r="43534" spans="16:17">
      <c r="P43534" s="63"/>
      <c r="Q43534" s="63"/>
    </row>
    <row r="43535" spans="16:17">
      <c r="P43535" s="63"/>
      <c r="Q43535" s="63"/>
    </row>
    <row r="43536" spans="16:17">
      <c r="P43536" s="63"/>
      <c r="Q43536" s="63"/>
    </row>
    <row r="43537" spans="16:17">
      <c r="P43537" s="63"/>
      <c r="Q43537" s="63"/>
    </row>
    <row r="43538" spans="16:17">
      <c r="P43538" s="63"/>
      <c r="Q43538" s="63"/>
    </row>
    <row r="43539" spans="16:17">
      <c r="P43539" s="63"/>
      <c r="Q43539" s="63"/>
    </row>
    <row r="43540" spans="16:17">
      <c r="P43540" s="63"/>
      <c r="Q43540" s="63"/>
    </row>
    <row r="43541" spans="16:17">
      <c r="P43541" s="63"/>
      <c r="Q43541" s="63"/>
    </row>
    <row r="43542" spans="16:17">
      <c r="P43542" s="63"/>
      <c r="Q43542" s="63"/>
    </row>
    <row r="43543" spans="16:17">
      <c r="P43543" s="63"/>
      <c r="Q43543" s="63"/>
    </row>
    <row r="43544" spans="16:17">
      <c r="P43544" s="63"/>
      <c r="Q43544" s="63"/>
    </row>
    <row r="43545" spans="16:17">
      <c r="P43545" s="63"/>
      <c r="Q43545" s="63"/>
    </row>
    <row r="43546" spans="16:17">
      <c r="P43546" s="63"/>
      <c r="Q43546" s="63"/>
    </row>
    <row r="43547" spans="16:17">
      <c r="P43547" s="63"/>
      <c r="Q43547" s="63"/>
    </row>
    <row r="43548" spans="16:17">
      <c r="P43548" s="63"/>
      <c r="Q43548" s="63"/>
    </row>
    <row r="43549" spans="16:17">
      <c r="P43549" s="63"/>
      <c r="Q43549" s="63"/>
    </row>
    <row r="43550" spans="16:17">
      <c r="P43550" s="63"/>
      <c r="Q43550" s="63"/>
    </row>
    <row r="43551" spans="16:17">
      <c r="P43551" s="63"/>
      <c r="Q43551" s="63"/>
    </row>
    <row r="43552" spans="16:17">
      <c r="P43552" s="63"/>
      <c r="Q43552" s="63"/>
    </row>
    <row r="43553" spans="16:17">
      <c r="P43553" s="63"/>
      <c r="Q43553" s="63"/>
    </row>
    <row r="43554" spans="16:17">
      <c r="P43554" s="63"/>
      <c r="Q43554" s="63"/>
    </row>
    <row r="43555" spans="16:17">
      <c r="P43555" s="63"/>
      <c r="Q43555" s="63"/>
    </row>
    <row r="43556" spans="16:17">
      <c r="P43556" s="63"/>
      <c r="Q43556" s="63"/>
    </row>
    <row r="43557" spans="16:17">
      <c r="P43557" s="63"/>
      <c r="Q43557" s="63"/>
    </row>
    <row r="43558" spans="16:17">
      <c r="P43558" s="63"/>
      <c r="Q43558" s="63"/>
    </row>
    <row r="43559" spans="16:17">
      <c r="P43559" s="63"/>
      <c r="Q43559" s="63"/>
    </row>
    <row r="43560" spans="16:17">
      <c r="P43560" s="63"/>
      <c r="Q43560" s="63"/>
    </row>
    <row r="43561" spans="16:17">
      <c r="P43561" s="63"/>
      <c r="Q43561" s="63"/>
    </row>
    <row r="43562" spans="16:17">
      <c r="P43562" s="63"/>
      <c r="Q43562" s="63"/>
    </row>
    <row r="43563" spans="16:17">
      <c r="P43563" s="63"/>
      <c r="Q43563" s="63"/>
    </row>
    <row r="43564" spans="16:17">
      <c r="P43564" s="63"/>
      <c r="Q43564" s="63"/>
    </row>
    <row r="43565" spans="16:17">
      <c r="P43565" s="63"/>
      <c r="Q43565" s="63"/>
    </row>
    <row r="43566" spans="16:17">
      <c r="P43566" s="63"/>
      <c r="Q43566" s="63"/>
    </row>
    <row r="43567" spans="16:17">
      <c r="P43567" s="63"/>
      <c r="Q43567" s="63"/>
    </row>
    <row r="43568" spans="16:17">
      <c r="P43568" s="63"/>
      <c r="Q43568" s="63"/>
    </row>
    <row r="43569" spans="16:17">
      <c r="P43569" s="63"/>
      <c r="Q43569" s="63"/>
    </row>
    <row r="43570" spans="16:17">
      <c r="P43570" s="63"/>
      <c r="Q43570" s="63"/>
    </row>
    <row r="43571" spans="16:17">
      <c r="P43571" s="63"/>
      <c r="Q43571" s="63"/>
    </row>
    <row r="43572" spans="16:17">
      <c r="P43572" s="63"/>
      <c r="Q43572" s="63"/>
    </row>
    <row r="43573" spans="16:17">
      <c r="P43573" s="63"/>
      <c r="Q43573" s="63"/>
    </row>
    <row r="43574" spans="16:17">
      <c r="P43574" s="63"/>
      <c r="Q43574" s="63"/>
    </row>
    <row r="43575" spans="16:17">
      <c r="P43575" s="63"/>
      <c r="Q43575" s="63"/>
    </row>
    <row r="43576" spans="16:17">
      <c r="P43576" s="63"/>
      <c r="Q43576" s="63"/>
    </row>
    <row r="43577" spans="16:17">
      <c r="P43577" s="63"/>
      <c r="Q43577" s="63"/>
    </row>
    <row r="43578" spans="16:17">
      <c r="P43578" s="63"/>
      <c r="Q43578" s="63"/>
    </row>
    <row r="43579" spans="16:17">
      <c r="P43579" s="63"/>
      <c r="Q43579" s="63"/>
    </row>
    <row r="43580" spans="16:17">
      <c r="P43580" s="63"/>
      <c r="Q43580" s="63"/>
    </row>
    <row r="43581" spans="16:17">
      <c r="P43581" s="63"/>
      <c r="Q43581" s="63"/>
    </row>
    <row r="43582" spans="16:17">
      <c r="P43582" s="63"/>
      <c r="Q43582" s="63"/>
    </row>
    <row r="43583" spans="16:17">
      <c r="P43583" s="63"/>
      <c r="Q43583" s="63"/>
    </row>
    <row r="43584" spans="16:17">
      <c r="P43584" s="63"/>
      <c r="Q43584" s="63"/>
    </row>
    <row r="43585" spans="16:17">
      <c r="P43585" s="63"/>
      <c r="Q43585" s="63"/>
    </row>
    <row r="43586" spans="16:17">
      <c r="P43586" s="63"/>
      <c r="Q43586" s="63"/>
    </row>
    <row r="43587" spans="16:17">
      <c r="P43587" s="63"/>
      <c r="Q43587" s="63"/>
    </row>
    <row r="43588" spans="16:17">
      <c r="P43588" s="63"/>
      <c r="Q43588" s="63"/>
    </row>
    <row r="43589" spans="16:17">
      <c r="P43589" s="63"/>
      <c r="Q43589" s="63"/>
    </row>
    <row r="43590" spans="16:17">
      <c r="P43590" s="63"/>
      <c r="Q43590" s="63"/>
    </row>
    <row r="43591" spans="16:17">
      <c r="P43591" s="63"/>
      <c r="Q43591" s="63"/>
    </row>
    <row r="43592" spans="16:17">
      <c r="P43592" s="63"/>
      <c r="Q43592" s="63"/>
    </row>
    <row r="43593" spans="16:17">
      <c r="P43593" s="63"/>
      <c r="Q43593" s="63"/>
    </row>
    <row r="43594" spans="16:17">
      <c r="P43594" s="63"/>
      <c r="Q43594" s="63"/>
    </row>
    <row r="43595" spans="16:17">
      <c r="P43595" s="63"/>
      <c r="Q43595" s="63"/>
    </row>
    <row r="43596" spans="16:17">
      <c r="P43596" s="63"/>
      <c r="Q43596" s="63"/>
    </row>
    <row r="43597" spans="16:17">
      <c r="P43597" s="63"/>
      <c r="Q43597" s="63"/>
    </row>
    <row r="43598" spans="16:17">
      <c r="P43598" s="63"/>
      <c r="Q43598" s="63"/>
    </row>
    <row r="43599" spans="16:17">
      <c r="P43599" s="63"/>
      <c r="Q43599" s="63"/>
    </row>
    <row r="43600" spans="16:17">
      <c r="P43600" s="63"/>
      <c r="Q43600" s="63"/>
    </row>
    <row r="43601" spans="16:17">
      <c r="P43601" s="63"/>
      <c r="Q43601" s="63"/>
    </row>
    <row r="43602" spans="16:17">
      <c r="P43602" s="63"/>
      <c r="Q43602" s="63"/>
    </row>
    <row r="43603" spans="16:17">
      <c r="P43603" s="63"/>
      <c r="Q43603" s="63"/>
    </row>
    <row r="43604" spans="16:17">
      <c r="P43604" s="63"/>
      <c r="Q43604" s="63"/>
    </row>
    <row r="43605" spans="16:17">
      <c r="P43605" s="63"/>
      <c r="Q43605" s="63"/>
    </row>
    <row r="43606" spans="16:17">
      <c r="P43606" s="63"/>
      <c r="Q43606" s="63"/>
    </row>
    <row r="43607" spans="16:17">
      <c r="P43607" s="63"/>
      <c r="Q43607" s="63"/>
    </row>
    <row r="43608" spans="16:17">
      <c r="P43608" s="63"/>
      <c r="Q43608" s="63"/>
    </row>
    <row r="43609" spans="16:17">
      <c r="P43609" s="63"/>
      <c r="Q43609" s="63"/>
    </row>
    <row r="43610" spans="16:17">
      <c r="P43610" s="63"/>
      <c r="Q43610" s="63"/>
    </row>
    <row r="43611" spans="16:17">
      <c r="P43611" s="63"/>
      <c r="Q43611" s="63"/>
    </row>
    <row r="43612" spans="16:17">
      <c r="P43612" s="63"/>
      <c r="Q43612" s="63"/>
    </row>
    <row r="43613" spans="16:17">
      <c r="P43613" s="63"/>
      <c r="Q43613" s="63"/>
    </row>
    <row r="43614" spans="16:17">
      <c r="P43614" s="63"/>
      <c r="Q43614" s="63"/>
    </row>
    <row r="43615" spans="16:17">
      <c r="P43615" s="63"/>
      <c r="Q43615" s="63"/>
    </row>
    <row r="43616" spans="16:17">
      <c r="P43616" s="63"/>
      <c r="Q43616" s="63"/>
    </row>
    <row r="43617" spans="16:17">
      <c r="P43617" s="63"/>
      <c r="Q43617" s="63"/>
    </row>
    <row r="43618" spans="16:17">
      <c r="P43618" s="63"/>
      <c r="Q43618" s="63"/>
    </row>
    <row r="43619" spans="16:17">
      <c r="P43619" s="63"/>
      <c r="Q43619" s="63"/>
    </row>
    <row r="43620" spans="16:17">
      <c r="P43620" s="63"/>
      <c r="Q43620" s="63"/>
    </row>
    <row r="43621" spans="16:17">
      <c r="P43621" s="63"/>
      <c r="Q43621" s="63"/>
    </row>
    <row r="43622" spans="16:17">
      <c r="P43622" s="63"/>
      <c r="Q43622" s="63"/>
    </row>
    <row r="43623" spans="16:17">
      <c r="P43623" s="63"/>
      <c r="Q43623" s="63"/>
    </row>
    <row r="43624" spans="16:17">
      <c r="P43624" s="63"/>
      <c r="Q43624" s="63"/>
    </row>
    <row r="43625" spans="16:17">
      <c r="P43625" s="63"/>
      <c r="Q43625" s="63"/>
    </row>
    <row r="43626" spans="16:17">
      <c r="P43626" s="63"/>
      <c r="Q43626" s="63"/>
    </row>
    <row r="43627" spans="16:17">
      <c r="P43627" s="63"/>
      <c r="Q43627" s="63"/>
    </row>
    <row r="43628" spans="16:17">
      <c r="P43628" s="63"/>
      <c r="Q43628" s="63"/>
    </row>
    <row r="43629" spans="16:17">
      <c r="P43629" s="63"/>
      <c r="Q43629" s="63"/>
    </row>
    <row r="43630" spans="16:17">
      <c r="P43630" s="63"/>
      <c r="Q43630" s="63"/>
    </row>
    <row r="43631" spans="16:17">
      <c r="P43631" s="63"/>
      <c r="Q43631" s="63"/>
    </row>
    <row r="43632" spans="16:17">
      <c r="P43632" s="63"/>
      <c r="Q43632" s="63"/>
    </row>
    <row r="43633" spans="16:17">
      <c r="P43633" s="63"/>
      <c r="Q43633" s="63"/>
    </row>
    <row r="43634" spans="16:17">
      <c r="P43634" s="63"/>
      <c r="Q43634" s="63"/>
    </row>
    <row r="43635" spans="16:17">
      <c r="P43635" s="63"/>
      <c r="Q43635" s="63"/>
    </row>
    <row r="43636" spans="16:17">
      <c r="P43636" s="63"/>
      <c r="Q43636" s="63"/>
    </row>
    <row r="43637" spans="16:17">
      <c r="P43637" s="63"/>
      <c r="Q43637" s="63"/>
    </row>
    <row r="43638" spans="16:17">
      <c r="P43638" s="63"/>
      <c r="Q43638" s="63"/>
    </row>
    <row r="43639" spans="16:17">
      <c r="P43639" s="63"/>
      <c r="Q43639" s="63"/>
    </row>
    <row r="43640" spans="16:17">
      <c r="P43640" s="63"/>
      <c r="Q43640" s="63"/>
    </row>
    <row r="43641" spans="16:17">
      <c r="P43641" s="63"/>
      <c r="Q43641" s="63"/>
    </row>
    <row r="43642" spans="16:17">
      <c r="P43642" s="63"/>
      <c r="Q43642" s="63"/>
    </row>
    <row r="43643" spans="16:17">
      <c r="P43643" s="63"/>
      <c r="Q43643" s="63"/>
    </row>
    <row r="43644" spans="16:17">
      <c r="P43644" s="63"/>
      <c r="Q43644" s="63"/>
    </row>
    <row r="43645" spans="16:17">
      <c r="P43645" s="63"/>
      <c r="Q43645" s="63"/>
    </row>
    <row r="43646" spans="16:17">
      <c r="P43646" s="63"/>
      <c r="Q43646" s="63"/>
    </row>
    <row r="43647" spans="16:17">
      <c r="P43647" s="63"/>
      <c r="Q43647" s="63"/>
    </row>
    <row r="43648" spans="16:17">
      <c r="P43648" s="63"/>
      <c r="Q43648" s="63"/>
    </row>
    <row r="43649" spans="16:17">
      <c r="P43649" s="63"/>
      <c r="Q43649" s="63"/>
    </row>
    <row r="43650" spans="16:17">
      <c r="P43650" s="63"/>
      <c r="Q43650" s="63"/>
    </row>
    <row r="43651" spans="16:17">
      <c r="P43651" s="63"/>
      <c r="Q43651" s="63"/>
    </row>
    <row r="43652" spans="16:17">
      <c r="P43652" s="63"/>
      <c r="Q43652" s="63"/>
    </row>
    <row r="43653" spans="16:17">
      <c r="P43653" s="63"/>
      <c r="Q43653" s="63"/>
    </row>
    <row r="43654" spans="16:17">
      <c r="P43654" s="63"/>
      <c r="Q43654" s="63"/>
    </row>
    <row r="43655" spans="16:17">
      <c r="P43655" s="63"/>
      <c r="Q43655" s="63"/>
    </row>
    <row r="43656" spans="16:17">
      <c r="P43656" s="63"/>
      <c r="Q43656" s="63"/>
    </row>
    <row r="43657" spans="16:17">
      <c r="P43657" s="63"/>
      <c r="Q43657" s="63"/>
    </row>
    <row r="43658" spans="16:17">
      <c r="P43658" s="63"/>
      <c r="Q43658" s="63"/>
    </row>
    <row r="43659" spans="16:17">
      <c r="P43659" s="63"/>
      <c r="Q43659" s="63"/>
    </row>
    <row r="43660" spans="16:17">
      <c r="P43660" s="63"/>
      <c r="Q43660" s="63"/>
    </row>
    <row r="43661" spans="16:17">
      <c r="P43661" s="63"/>
      <c r="Q43661" s="63"/>
    </row>
    <row r="43662" spans="16:17">
      <c r="P43662" s="63"/>
      <c r="Q43662" s="63"/>
    </row>
    <row r="43663" spans="16:17">
      <c r="P43663" s="63"/>
      <c r="Q43663" s="63"/>
    </row>
    <row r="43664" spans="16:17">
      <c r="P43664" s="63"/>
      <c r="Q43664" s="63"/>
    </row>
    <row r="43665" spans="15:17">
      <c r="P43665" s="63"/>
      <c r="Q43665" s="63"/>
    </row>
    <row r="43666" spans="15:17">
      <c r="P43666" s="63"/>
      <c r="Q43666" s="63"/>
    </row>
    <row r="43667" spans="15:17">
      <c r="P43667" s="63"/>
      <c r="Q43667" s="63"/>
    </row>
    <row r="43668" spans="15:17">
      <c r="P43668" s="63"/>
      <c r="Q43668" s="63"/>
    </row>
    <row r="43669" spans="15:17">
      <c r="P43669" s="63"/>
      <c r="Q43669" s="63"/>
    </row>
    <row r="43670" spans="15:17">
      <c r="P43670" s="63"/>
      <c r="Q43670" s="63"/>
    </row>
    <row r="43671" spans="15:17">
      <c r="P43671" s="63"/>
      <c r="Q43671" s="63"/>
    </row>
    <row r="43672" spans="15:17">
      <c r="P43672" s="63"/>
      <c r="Q43672" s="63"/>
    </row>
    <row r="43673" spans="15:17">
      <c r="P43673" s="63"/>
      <c r="Q43673" s="63"/>
    </row>
    <row r="43674" spans="15:17">
      <c r="P43674" s="63"/>
      <c r="Q43674" s="63"/>
    </row>
    <row r="43675" spans="15:17">
      <c r="O43675" s="55"/>
      <c r="P43675" s="63"/>
      <c r="Q43675" s="63"/>
    </row>
    <row r="43676" spans="15:17">
      <c r="O43676" s="55"/>
      <c r="P43676" s="63"/>
      <c r="Q43676" s="63"/>
    </row>
    <row r="43677" spans="15:17">
      <c r="O43677" s="55"/>
      <c r="P43677" s="63"/>
      <c r="Q43677" s="63"/>
    </row>
    <row r="43678" spans="15:17">
      <c r="O43678" s="55"/>
      <c r="P43678" s="63"/>
      <c r="Q43678" s="63"/>
    </row>
    <row r="43679" spans="15:17">
      <c r="O43679" s="55"/>
      <c r="P43679" s="63"/>
      <c r="Q43679" s="63"/>
    </row>
    <row r="43680" spans="15:17">
      <c r="O43680" s="55"/>
      <c r="P43680" s="63"/>
      <c r="Q43680" s="63"/>
    </row>
    <row r="43681" spans="15:17">
      <c r="O43681" s="55"/>
      <c r="P43681" s="63"/>
      <c r="Q43681" s="63"/>
    </row>
    <row r="43682" spans="15:17">
      <c r="O43682" s="55"/>
      <c r="P43682" s="63"/>
      <c r="Q43682" s="63"/>
    </row>
    <row r="43683" spans="15:17">
      <c r="O43683" s="55"/>
      <c r="P43683" s="63"/>
      <c r="Q43683" s="63"/>
    </row>
    <row r="43684" spans="15:17">
      <c r="O43684" s="55"/>
      <c r="P43684" s="63"/>
      <c r="Q43684" s="63"/>
    </row>
    <row r="43685" spans="15:17">
      <c r="O43685" s="55"/>
      <c r="P43685" s="63"/>
      <c r="Q43685" s="63"/>
    </row>
    <row r="43686" spans="15:17">
      <c r="O43686" s="55"/>
      <c r="P43686" s="63"/>
      <c r="Q43686" s="63"/>
    </row>
    <row r="43687" spans="15:17">
      <c r="O43687" s="55"/>
      <c r="P43687" s="63"/>
      <c r="Q43687" s="63"/>
    </row>
    <row r="43688" spans="15:17">
      <c r="O43688" s="55"/>
      <c r="P43688" s="63"/>
      <c r="Q43688" s="63"/>
    </row>
    <row r="43689" spans="15:17">
      <c r="O43689" s="55"/>
      <c r="P43689" s="63"/>
      <c r="Q43689" s="63"/>
    </row>
    <row r="43690" spans="15:17">
      <c r="O43690" s="55"/>
      <c r="P43690" s="63"/>
      <c r="Q43690" s="63"/>
    </row>
    <row r="43691" spans="15:17">
      <c r="O43691" s="55"/>
      <c r="P43691" s="63"/>
      <c r="Q43691" s="63"/>
    </row>
    <row r="43692" spans="15:17">
      <c r="O43692" s="55"/>
      <c r="P43692" s="63"/>
      <c r="Q43692" s="63"/>
    </row>
    <row r="43693" spans="15:17">
      <c r="O43693" s="55"/>
      <c r="P43693" s="63"/>
      <c r="Q43693" s="63"/>
    </row>
    <row r="43694" spans="15:17">
      <c r="O43694" s="55"/>
      <c r="P43694" s="63"/>
      <c r="Q43694" s="63"/>
    </row>
    <row r="43695" spans="15:17">
      <c r="O43695" s="55"/>
      <c r="P43695" s="63"/>
      <c r="Q43695" s="63"/>
    </row>
    <row r="43696" spans="15:17">
      <c r="O43696" s="55"/>
      <c r="P43696" s="63"/>
      <c r="Q43696" s="63"/>
    </row>
    <row r="43697" spans="15:17">
      <c r="O43697" s="55"/>
      <c r="P43697" s="63"/>
      <c r="Q43697" s="63"/>
    </row>
    <row r="43698" spans="15:17">
      <c r="O43698" s="55"/>
      <c r="P43698" s="63"/>
      <c r="Q43698" s="63"/>
    </row>
    <row r="43699" spans="15:17">
      <c r="O43699" s="55"/>
      <c r="P43699" s="63"/>
      <c r="Q43699" s="63"/>
    </row>
    <row r="43700" spans="15:17">
      <c r="O43700" s="55"/>
      <c r="P43700" s="63"/>
      <c r="Q43700" s="63"/>
    </row>
    <row r="43701" spans="15:17">
      <c r="O43701" s="55"/>
      <c r="P43701" s="63"/>
      <c r="Q43701" s="63"/>
    </row>
    <row r="43702" spans="15:17">
      <c r="O43702" s="55"/>
      <c r="P43702" s="63"/>
      <c r="Q43702" s="63"/>
    </row>
    <row r="43703" spans="15:17">
      <c r="O43703" s="55"/>
      <c r="P43703" s="63"/>
      <c r="Q43703" s="63"/>
    </row>
    <row r="43704" spans="15:17">
      <c r="O43704" s="55"/>
      <c r="P43704" s="63"/>
      <c r="Q43704" s="63"/>
    </row>
    <row r="43705" spans="15:17">
      <c r="O43705" s="55"/>
      <c r="P43705" s="63"/>
      <c r="Q43705" s="63"/>
    </row>
    <row r="43706" spans="15:17">
      <c r="O43706" s="55"/>
      <c r="P43706" s="63"/>
      <c r="Q43706" s="63"/>
    </row>
    <row r="43707" spans="15:17">
      <c r="O43707" s="55"/>
      <c r="P43707" s="63"/>
      <c r="Q43707" s="63"/>
    </row>
    <row r="43708" spans="15:17">
      <c r="O43708" s="55"/>
      <c r="P43708" s="63"/>
      <c r="Q43708" s="63"/>
    </row>
    <row r="43709" spans="15:17">
      <c r="O43709" s="55"/>
      <c r="P43709" s="63"/>
      <c r="Q43709" s="63"/>
    </row>
    <row r="43710" spans="15:17">
      <c r="O43710" s="55"/>
      <c r="P43710" s="63"/>
      <c r="Q43710" s="63"/>
    </row>
    <row r="43711" spans="15:17">
      <c r="O43711" s="55"/>
      <c r="P43711" s="63"/>
      <c r="Q43711" s="63"/>
    </row>
    <row r="43712" spans="15:17">
      <c r="O43712" s="55"/>
      <c r="P43712" s="63"/>
      <c r="Q43712" s="63"/>
    </row>
    <row r="43713" spans="15:17">
      <c r="O43713" s="55"/>
      <c r="P43713" s="63"/>
      <c r="Q43713" s="63"/>
    </row>
    <row r="43714" spans="15:17">
      <c r="O43714" s="55"/>
      <c r="P43714" s="63"/>
      <c r="Q43714" s="63"/>
    </row>
    <row r="43715" spans="15:17">
      <c r="O43715" s="55"/>
      <c r="P43715" s="63"/>
      <c r="Q43715" s="63"/>
    </row>
    <row r="43716" spans="15:17">
      <c r="O43716" s="55"/>
      <c r="P43716" s="63"/>
      <c r="Q43716" s="63"/>
    </row>
    <row r="43717" spans="15:17">
      <c r="O43717" s="55"/>
      <c r="P43717" s="63"/>
      <c r="Q43717" s="63"/>
    </row>
    <row r="43718" spans="15:17">
      <c r="O43718" s="55"/>
      <c r="P43718" s="63"/>
      <c r="Q43718" s="63"/>
    </row>
    <row r="43719" spans="15:17">
      <c r="O43719" s="55"/>
      <c r="P43719" s="63"/>
      <c r="Q43719" s="63"/>
    </row>
    <row r="43720" spans="15:17">
      <c r="O43720" s="55"/>
      <c r="P43720" s="63"/>
      <c r="Q43720" s="63"/>
    </row>
    <row r="43721" spans="15:17">
      <c r="O43721" s="55"/>
      <c r="P43721" s="63"/>
      <c r="Q43721" s="63"/>
    </row>
    <row r="43722" spans="15:17">
      <c r="O43722" s="55"/>
      <c r="P43722" s="63"/>
      <c r="Q43722" s="63"/>
    </row>
    <row r="43723" spans="15:17">
      <c r="O43723" s="55"/>
      <c r="P43723" s="63"/>
      <c r="Q43723" s="63"/>
    </row>
    <row r="43724" spans="15:17">
      <c r="O43724" s="55"/>
      <c r="P43724" s="63"/>
      <c r="Q43724" s="63"/>
    </row>
    <row r="43725" spans="15:17">
      <c r="O43725" s="55"/>
      <c r="P43725" s="63"/>
      <c r="Q43725" s="63"/>
    </row>
    <row r="43726" spans="15:17">
      <c r="O43726" s="55"/>
      <c r="P43726" s="63"/>
      <c r="Q43726" s="63"/>
    </row>
    <row r="43727" spans="15:17">
      <c r="O43727" s="55"/>
      <c r="P43727" s="63"/>
      <c r="Q43727" s="63"/>
    </row>
    <row r="43728" spans="15:17">
      <c r="O43728" s="55"/>
      <c r="P43728" s="63"/>
      <c r="Q43728" s="63"/>
    </row>
    <row r="43729" spans="15:17">
      <c r="O43729" s="55"/>
      <c r="P43729" s="63"/>
      <c r="Q43729" s="63"/>
    </row>
    <row r="43730" spans="15:17">
      <c r="O43730" s="55"/>
      <c r="P43730" s="63"/>
      <c r="Q43730" s="63"/>
    </row>
    <row r="43731" spans="15:17">
      <c r="O43731" s="55"/>
      <c r="P43731" s="63"/>
      <c r="Q43731" s="63"/>
    </row>
    <row r="43732" spans="15:17">
      <c r="O43732" s="55"/>
      <c r="P43732" s="63"/>
      <c r="Q43732" s="63"/>
    </row>
    <row r="43733" spans="15:17">
      <c r="O43733" s="55"/>
      <c r="P43733" s="63"/>
      <c r="Q43733" s="63"/>
    </row>
    <row r="43734" spans="15:17">
      <c r="O43734" s="55"/>
      <c r="P43734" s="63"/>
      <c r="Q43734" s="63"/>
    </row>
    <row r="43735" spans="15:17">
      <c r="O43735" s="55"/>
      <c r="P43735" s="63"/>
      <c r="Q43735" s="63"/>
    </row>
    <row r="43736" spans="15:17">
      <c r="O43736" s="55"/>
      <c r="P43736" s="63"/>
      <c r="Q43736" s="63"/>
    </row>
    <row r="43737" spans="15:17">
      <c r="O43737" s="55"/>
      <c r="P43737" s="63"/>
      <c r="Q43737" s="63"/>
    </row>
    <row r="43738" spans="15:17">
      <c r="O43738" s="55"/>
      <c r="P43738" s="63"/>
      <c r="Q43738" s="63"/>
    </row>
    <row r="43739" spans="15:17">
      <c r="O43739" s="55"/>
      <c r="P43739" s="63"/>
      <c r="Q43739" s="63"/>
    </row>
    <row r="43740" spans="15:17">
      <c r="O43740" s="55"/>
      <c r="P43740" s="63"/>
      <c r="Q43740" s="63"/>
    </row>
    <row r="43741" spans="15:17">
      <c r="O43741" s="55"/>
      <c r="P43741" s="63"/>
      <c r="Q43741" s="63"/>
    </row>
    <row r="43742" spans="15:17">
      <c r="O43742" s="55"/>
      <c r="P43742" s="63"/>
      <c r="Q43742" s="63"/>
    </row>
    <row r="43743" spans="15:17">
      <c r="O43743" s="55"/>
      <c r="P43743" s="63"/>
      <c r="Q43743" s="63"/>
    </row>
    <row r="43744" spans="15:17">
      <c r="O43744" s="55"/>
      <c r="P43744" s="63"/>
      <c r="Q43744" s="63"/>
    </row>
    <row r="43745" spans="15:17">
      <c r="O43745" s="55"/>
      <c r="P43745" s="63"/>
      <c r="Q43745" s="63"/>
    </row>
    <row r="43746" spans="15:17">
      <c r="O43746" s="55"/>
      <c r="P43746" s="63"/>
      <c r="Q43746" s="63"/>
    </row>
    <row r="43747" spans="15:17">
      <c r="O43747" s="55"/>
      <c r="P43747" s="63"/>
      <c r="Q43747" s="63"/>
    </row>
    <row r="43748" spans="15:17">
      <c r="O43748" s="55"/>
      <c r="P43748" s="63"/>
      <c r="Q43748" s="63"/>
    </row>
    <row r="43749" spans="15:17">
      <c r="O43749" s="55"/>
      <c r="P43749" s="63"/>
      <c r="Q43749" s="63"/>
    </row>
    <row r="43750" spans="15:17">
      <c r="O43750" s="55"/>
      <c r="P43750" s="63"/>
      <c r="Q43750" s="63"/>
    </row>
    <row r="43751" spans="15:17">
      <c r="O43751" s="55"/>
      <c r="P43751" s="63"/>
      <c r="Q43751" s="63"/>
    </row>
    <row r="43752" spans="15:17">
      <c r="O43752" s="55"/>
      <c r="P43752" s="63"/>
      <c r="Q43752" s="63"/>
    </row>
    <row r="43753" spans="15:17">
      <c r="O43753" s="55"/>
      <c r="P43753" s="63"/>
      <c r="Q43753" s="63"/>
    </row>
    <row r="43754" spans="15:17">
      <c r="O43754" s="55"/>
      <c r="P43754" s="63"/>
      <c r="Q43754" s="63"/>
    </row>
    <row r="43755" spans="15:17">
      <c r="O43755" s="55"/>
      <c r="P43755" s="63"/>
      <c r="Q43755" s="63"/>
    </row>
    <row r="43756" spans="15:17">
      <c r="O43756" s="55"/>
      <c r="P43756" s="63"/>
      <c r="Q43756" s="63"/>
    </row>
    <row r="43757" spans="15:17">
      <c r="O43757" s="55"/>
      <c r="P43757" s="63"/>
      <c r="Q43757" s="63"/>
    </row>
    <row r="43758" spans="15:17">
      <c r="O43758" s="55"/>
      <c r="P43758" s="63"/>
      <c r="Q43758" s="63"/>
    </row>
    <row r="43759" spans="15:17">
      <c r="O43759" s="55"/>
      <c r="P43759" s="63"/>
      <c r="Q43759" s="63"/>
    </row>
    <row r="43760" spans="15:17">
      <c r="O43760" s="55"/>
      <c r="P43760" s="63"/>
      <c r="Q43760" s="63"/>
    </row>
    <row r="43761" spans="15:17">
      <c r="O43761" s="55"/>
      <c r="P43761" s="63"/>
      <c r="Q43761" s="63"/>
    </row>
    <row r="43762" spans="15:17">
      <c r="O43762" s="55"/>
      <c r="P43762" s="63"/>
      <c r="Q43762" s="63"/>
    </row>
    <row r="43763" spans="15:17">
      <c r="O43763" s="55"/>
      <c r="P43763" s="63"/>
      <c r="Q43763" s="63"/>
    </row>
    <row r="43764" spans="15:17">
      <c r="O43764" s="55"/>
      <c r="P43764" s="63"/>
      <c r="Q43764" s="63"/>
    </row>
    <row r="43765" spans="15:17">
      <c r="O43765" s="55"/>
      <c r="P43765" s="63"/>
      <c r="Q43765" s="63"/>
    </row>
    <row r="43766" spans="15:17">
      <c r="O43766" s="55"/>
      <c r="P43766" s="63"/>
      <c r="Q43766" s="63"/>
    </row>
    <row r="43767" spans="15:17">
      <c r="O43767" s="55"/>
      <c r="P43767" s="63"/>
      <c r="Q43767" s="63"/>
    </row>
    <row r="43768" spans="15:17">
      <c r="O43768" s="55"/>
      <c r="P43768" s="63"/>
      <c r="Q43768" s="63"/>
    </row>
    <row r="43769" spans="15:17">
      <c r="O43769" s="55"/>
      <c r="P43769" s="63"/>
      <c r="Q43769" s="63"/>
    </row>
    <row r="43770" spans="15:17">
      <c r="O43770" s="55"/>
      <c r="P43770" s="63"/>
      <c r="Q43770" s="63"/>
    </row>
    <row r="43771" spans="15:17">
      <c r="O43771" s="55"/>
      <c r="P43771" s="63"/>
      <c r="Q43771" s="63"/>
    </row>
    <row r="43772" spans="15:17">
      <c r="O43772" s="55"/>
      <c r="P43772" s="63"/>
      <c r="Q43772" s="63"/>
    </row>
    <row r="43773" spans="15:17">
      <c r="O43773" s="55"/>
      <c r="P43773" s="63"/>
      <c r="Q43773" s="63"/>
    </row>
    <row r="43774" spans="15:17">
      <c r="O43774" s="55"/>
      <c r="P43774" s="63"/>
      <c r="Q43774" s="63"/>
    </row>
    <row r="43775" spans="15:17">
      <c r="O43775" s="55"/>
      <c r="P43775" s="63"/>
      <c r="Q43775" s="63"/>
    </row>
    <row r="43776" spans="15:17">
      <c r="O43776" s="55"/>
      <c r="P43776" s="63"/>
      <c r="Q43776" s="63"/>
    </row>
    <row r="43777" spans="15:17">
      <c r="O43777" s="55"/>
      <c r="P43777" s="63"/>
      <c r="Q43777" s="63"/>
    </row>
    <row r="43778" spans="15:17">
      <c r="O43778" s="55"/>
      <c r="P43778" s="63"/>
      <c r="Q43778" s="63"/>
    </row>
    <row r="43779" spans="15:17">
      <c r="O43779" s="55"/>
      <c r="P43779" s="63"/>
      <c r="Q43779" s="63"/>
    </row>
    <row r="43780" spans="15:17">
      <c r="O43780" s="55"/>
      <c r="P43780" s="63"/>
      <c r="Q43780" s="63"/>
    </row>
    <row r="43781" spans="15:17">
      <c r="O43781" s="55"/>
      <c r="P43781" s="63"/>
      <c r="Q43781" s="63"/>
    </row>
    <row r="43782" spans="15:17">
      <c r="O43782" s="55"/>
      <c r="P43782" s="63"/>
      <c r="Q43782" s="63"/>
    </row>
    <row r="43783" spans="15:17">
      <c r="O43783" s="55"/>
      <c r="P43783" s="63"/>
      <c r="Q43783" s="63"/>
    </row>
    <row r="43784" spans="15:17">
      <c r="O43784" s="55"/>
      <c r="P43784" s="63"/>
      <c r="Q43784" s="63"/>
    </row>
    <row r="43785" spans="15:17">
      <c r="O43785" s="55"/>
      <c r="P43785" s="63"/>
      <c r="Q43785" s="63"/>
    </row>
    <row r="43786" spans="15:17">
      <c r="O43786" s="55"/>
      <c r="P43786" s="63"/>
      <c r="Q43786" s="63"/>
    </row>
    <row r="43787" spans="15:17">
      <c r="O43787" s="55"/>
      <c r="P43787" s="63"/>
      <c r="Q43787" s="63"/>
    </row>
    <row r="43788" spans="15:17">
      <c r="O43788" s="55"/>
      <c r="P43788" s="63"/>
      <c r="Q43788" s="63"/>
    </row>
    <row r="43789" spans="15:17">
      <c r="O43789" s="55"/>
      <c r="P43789" s="63"/>
      <c r="Q43789" s="63"/>
    </row>
    <row r="43790" spans="15:17">
      <c r="O43790" s="55"/>
      <c r="P43790" s="63"/>
      <c r="Q43790" s="63"/>
    </row>
    <row r="43791" spans="15:17">
      <c r="O43791" s="55"/>
      <c r="P43791" s="63"/>
      <c r="Q43791" s="63"/>
    </row>
    <row r="43792" spans="15:17">
      <c r="O43792" s="55"/>
      <c r="P43792" s="63"/>
      <c r="Q43792" s="63"/>
    </row>
    <row r="43793" spans="15:17">
      <c r="O43793" s="55"/>
      <c r="P43793" s="63"/>
      <c r="Q43793" s="63"/>
    </row>
    <row r="43794" spans="15:17">
      <c r="O43794" s="55"/>
      <c r="P43794" s="63"/>
      <c r="Q43794" s="63"/>
    </row>
    <row r="43795" spans="15:17">
      <c r="O43795" s="55"/>
      <c r="P43795" s="63"/>
      <c r="Q43795" s="63"/>
    </row>
    <row r="43796" spans="15:17">
      <c r="O43796" s="55"/>
      <c r="P43796" s="63"/>
      <c r="Q43796" s="63"/>
    </row>
    <row r="43797" spans="15:17">
      <c r="O43797" s="55"/>
      <c r="P43797" s="63"/>
      <c r="Q43797" s="63"/>
    </row>
    <row r="43798" spans="15:17">
      <c r="O43798" s="55"/>
      <c r="P43798" s="63"/>
      <c r="Q43798" s="63"/>
    </row>
    <row r="43799" spans="15:17">
      <c r="O43799" s="55"/>
      <c r="P43799" s="63"/>
      <c r="Q43799" s="63"/>
    </row>
    <row r="43800" spans="15:17">
      <c r="O43800" s="55"/>
      <c r="P43800" s="63"/>
      <c r="Q43800" s="63"/>
    </row>
    <row r="43801" spans="15:17">
      <c r="O43801" s="55"/>
      <c r="P43801" s="63"/>
      <c r="Q43801" s="63"/>
    </row>
    <row r="43802" spans="15:17">
      <c r="O43802" s="55"/>
      <c r="P43802" s="63"/>
      <c r="Q43802" s="63"/>
    </row>
    <row r="43803" spans="15:17">
      <c r="O43803" s="55"/>
      <c r="P43803" s="63"/>
      <c r="Q43803" s="63"/>
    </row>
    <row r="43804" spans="15:17">
      <c r="O43804" s="55"/>
      <c r="P43804" s="63"/>
      <c r="Q43804" s="63"/>
    </row>
    <row r="43805" spans="15:17">
      <c r="O43805" s="55"/>
      <c r="P43805" s="63"/>
      <c r="Q43805" s="63"/>
    </row>
    <row r="43806" spans="15:17">
      <c r="O43806" s="55"/>
      <c r="P43806" s="63"/>
      <c r="Q43806" s="63"/>
    </row>
    <row r="43807" spans="15:17">
      <c r="O43807" s="55"/>
      <c r="P43807" s="63"/>
      <c r="Q43807" s="63"/>
    </row>
    <row r="43808" spans="15:17">
      <c r="O43808" s="55"/>
      <c r="P43808" s="63"/>
      <c r="Q43808" s="63"/>
    </row>
    <row r="43809" spans="15:17">
      <c r="O43809" s="55"/>
      <c r="P43809" s="63"/>
      <c r="Q43809" s="63"/>
    </row>
    <row r="43810" spans="15:17">
      <c r="O43810" s="55"/>
      <c r="P43810" s="63"/>
      <c r="Q43810" s="63"/>
    </row>
    <row r="43811" spans="15:17">
      <c r="O43811" s="55"/>
      <c r="P43811" s="63"/>
      <c r="Q43811" s="63"/>
    </row>
    <row r="43812" spans="15:17">
      <c r="O43812" s="55"/>
      <c r="P43812" s="63"/>
      <c r="Q43812" s="63"/>
    </row>
    <row r="43813" spans="15:17">
      <c r="O43813" s="55"/>
      <c r="P43813" s="63"/>
      <c r="Q43813" s="63"/>
    </row>
    <row r="43814" spans="15:17">
      <c r="O43814" s="55"/>
      <c r="P43814" s="63"/>
      <c r="Q43814" s="63"/>
    </row>
    <row r="43815" spans="15:17">
      <c r="O43815" s="55"/>
      <c r="P43815" s="63"/>
      <c r="Q43815" s="63"/>
    </row>
    <row r="43816" spans="15:17">
      <c r="O43816" s="55"/>
      <c r="P43816" s="63"/>
      <c r="Q43816" s="63"/>
    </row>
    <row r="43817" spans="15:17">
      <c r="O43817" s="55"/>
      <c r="P43817" s="63"/>
      <c r="Q43817" s="63"/>
    </row>
    <row r="43818" spans="15:17">
      <c r="O43818" s="55"/>
      <c r="P43818" s="63"/>
      <c r="Q43818" s="63"/>
    </row>
    <row r="43819" spans="15:17">
      <c r="O43819" s="55"/>
      <c r="P43819" s="63"/>
      <c r="Q43819" s="63"/>
    </row>
    <row r="43820" spans="15:17">
      <c r="O43820" s="55"/>
      <c r="P43820" s="63"/>
      <c r="Q43820" s="63"/>
    </row>
    <row r="43821" spans="15:17">
      <c r="O43821" s="55"/>
      <c r="P43821" s="63"/>
      <c r="Q43821" s="63"/>
    </row>
    <row r="43822" spans="15:17">
      <c r="O43822" s="55"/>
      <c r="P43822" s="63"/>
      <c r="Q43822" s="63"/>
    </row>
    <row r="43823" spans="15:17">
      <c r="O43823" s="55"/>
      <c r="P43823" s="63"/>
      <c r="Q43823" s="63"/>
    </row>
    <row r="43824" spans="15:17">
      <c r="O43824" s="55"/>
      <c r="P43824" s="63"/>
      <c r="Q43824" s="63"/>
    </row>
    <row r="43825" spans="15:17">
      <c r="O43825" s="55"/>
      <c r="P43825" s="63"/>
      <c r="Q43825" s="63"/>
    </row>
    <row r="43826" spans="15:17">
      <c r="O43826" s="55"/>
      <c r="P43826" s="63"/>
      <c r="Q43826" s="63"/>
    </row>
    <row r="43827" spans="15:17">
      <c r="O43827" s="55"/>
      <c r="P43827" s="63"/>
      <c r="Q43827" s="63"/>
    </row>
    <row r="43828" spans="15:17">
      <c r="O43828" s="55"/>
      <c r="P43828" s="63"/>
      <c r="Q43828" s="63"/>
    </row>
    <row r="43829" spans="15:17">
      <c r="O43829" s="55"/>
      <c r="P43829" s="63"/>
      <c r="Q43829" s="63"/>
    </row>
    <row r="43830" spans="15:17">
      <c r="O43830" s="55"/>
      <c r="P43830" s="63"/>
      <c r="Q43830" s="63"/>
    </row>
    <row r="43831" spans="15:17">
      <c r="O43831" s="55"/>
      <c r="P43831" s="63"/>
      <c r="Q43831" s="63"/>
    </row>
    <row r="43832" spans="15:17">
      <c r="O43832" s="55"/>
      <c r="P43832" s="63"/>
      <c r="Q43832" s="63"/>
    </row>
    <row r="43833" spans="15:17">
      <c r="O43833" s="55"/>
      <c r="P43833" s="63"/>
      <c r="Q43833" s="63"/>
    </row>
    <row r="43834" spans="15:17">
      <c r="O43834" s="55"/>
      <c r="P43834" s="63"/>
      <c r="Q43834" s="63"/>
    </row>
    <row r="43835" spans="15:17">
      <c r="O43835" s="55"/>
      <c r="P43835" s="63"/>
      <c r="Q43835" s="63"/>
    </row>
    <row r="43836" spans="15:17">
      <c r="O43836" s="55"/>
      <c r="P43836" s="63"/>
      <c r="Q43836" s="63"/>
    </row>
    <row r="43837" spans="15:17">
      <c r="O43837" s="55"/>
      <c r="P43837" s="63"/>
      <c r="Q43837" s="63"/>
    </row>
    <row r="43838" spans="15:17">
      <c r="O43838" s="55"/>
      <c r="P43838" s="63"/>
      <c r="Q43838" s="63"/>
    </row>
    <row r="43839" spans="15:17">
      <c r="O43839" s="55"/>
      <c r="P43839" s="63"/>
      <c r="Q43839" s="63"/>
    </row>
    <row r="43840" spans="15:17">
      <c r="O43840" s="55"/>
      <c r="P43840" s="63"/>
      <c r="Q43840" s="63"/>
    </row>
    <row r="43841" spans="15:17">
      <c r="O43841" s="55"/>
      <c r="P43841" s="63"/>
      <c r="Q43841" s="63"/>
    </row>
    <row r="43842" spans="15:17">
      <c r="O43842" s="55"/>
      <c r="P43842" s="63"/>
      <c r="Q43842" s="63"/>
    </row>
    <row r="43843" spans="15:17">
      <c r="O43843" s="55"/>
      <c r="P43843" s="63"/>
      <c r="Q43843" s="63"/>
    </row>
    <row r="43844" spans="15:17">
      <c r="O43844" s="55"/>
      <c r="P43844" s="63"/>
      <c r="Q43844" s="63"/>
    </row>
    <row r="43845" spans="15:17">
      <c r="O43845" s="55"/>
      <c r="P43845" s="63"/>
      <c r="Q43845" s="63"/>
    </row>
    <row r="43846" spans="15:17">
      <c r="O43846" s="55"/>
      <c r="P43846" s="63"/>
      <c r="Q43846" s="63"/>
    </row>
    <row r="43847" spans="15:17">
      <c r="O43847" s="55"/>
      <c r="P43847" s="63"/>
      <c r="Q43847" s="63"/>
    </row>
    <row r="43848" spans="15:17">
      <c r="O43848" s="55"/>
      <c r="P43848" s="63"/>
      <c r="Q43848" s="63"/>
    </row>
    <row r="43849" spans="15:17">
      <c r="O43849" s="55"/>
      <c r="P43849" s="63"/>
      <c r="Q43849" s="63"/>
    </row>
    <row r="43850" spans="15:17">
      <c r="O43850" s="55"/>
      <c r="P43850" s="63"/>
      <c r="Q43850" s="63"/>
    </row>
    <row r="43851" spans="15:17">
      <c r="O43851" s="55"/>
      <c r="P43851" s="63"/>
      <c r="Q43851" s="63"/>
    </row>
    <row r="43852" spans="15:17">
      <c r="O43852" s="55"/>
      <c r="P43852" s="63"/>
      <c r="Q43852" s="63"/>
    </row>
    <row r="43853" spans="15:17">
      <c r="O43853" s="55"/>
      <c r="P43853" s="63"/>
      <c r="Q43853" s="63"/>
    </row>
    <row r="43854" spans="15:17">
      <c r="O43854" s="55"/>
      <c r="P43854" s="63"/>
      <c r="Q43854" s="63"/>
    </row>
    <row r="43855" spans="15:17">
      <c r="O43855" s="55"/>
      <c r="P43855" s="63"/>
      <c r="Q43855" s="63"/>
    </row>
    <row r="43856" spans="15:17">
      <c r="O43856" s="55"/>
      <c r="P43856" s="63"/>
      <c r="Q43856" s="63"/>
    </row>
    <row r="43857" spans="15:17">
      <c r="O43857" s="55"/>
      <c r="P43857" s="63"/>
      <c r="Q43857" s="63"/>
    </row>
    <row r="43858" spans="15:17">
      <c r="O43858" s="55"/>
      <c r="P43858" s="63"/>
      <c r="Q43858" s="63"/>
    </row>
    <row r="43859" spans="15:17">
      <c r="O43859" s="55"/>
      <c r="P43859" s="63"/>
      <c r="Q43859" s="63"/>
    </row>
    <row r="43860" spans="15:17">
      <c r="O43860" s="55"/>
      <c r="P43860" s="63"/>
      <c r="Q43860" s="63"/>
    </row>
    <row r="43861" spans="15:17">
      <c r="O43861" s="55"/>
      <c r="P43861" s="63"/>
      <c r="Q43861" s="63"/>
    </row>
    <row r="43862" spans="15:17">
      <c r="O43862" s="55"/>
      <c r="P43862" s="63"/>
      <c r="Q43862" s="63"/>
    </row>
    <row r="43863" spans="15:17">
      <c r="O43863" s="55"/>
      <c r="P43863" s="63"/>
      <c r="Q43863" s="63"/>
    </row>
    <row r="43864" spans="15:17">
      <c r="O43864" s="55"/>
      <c r="P43864" s="63"/>
      <c r="Q43864" s="63"/>
    </row>
    <row r="43865" spans="15:17">
      <c r="O43865" s="55"/>
      <c r="P43865" s="63"/>
      <c r="Q43865" s="63"/>
    </row>
    <row r="43866" spans="15:17">
      <c r="O43866" s="55"/>
      <c r="P43866" s="63"/>
      <c r="Q43866" s="63"/>
    </row>
    <row r="43867" spans="15:17">
      <c r="O43867" s="55"/>
      <c r="P43867" s="63"/>
      <c r="Q43867" s="63"/>
    </row>
    <row r="43868" spans="15:17">
      <c r="O43868" s="55"/>
      <c r="P43868" s="63"/>
      <c r="Q43868" s="63"/>
    </row>
    <row r="43869" spans="15:17">
      <c r="O43869" s="55"/>
      <c r="P43869" s="63"/>
      <c r="Q43869" s="63"/>
    </row>
    <row r="43870" spans="15:17">
      <c r="O43870" s="55"/>
      <c r="P43870" s="63"/>
      <c r="Q43870" s="63"/>
    </row>
    <row r="43871" spans="15:17">
      <c r="O43871" s="55"/>
      <c r="P43871" s="63"/>
      <c r="Q43871" s="63"/>
    </row>
    <row r="43872" spans="15:17">
      <c r="O43872" s="55"/>
      <c r="P43872" s="63"/>
      <c r="Q43872" s="63"/>
    </row>
    <row r="43873" spans="15:17">
      <c r="O43873" s="55"/>
      <c r="P43873" s="63"/>
      <c r="Q43873" s="63"/>
    </row>
    <row r="43874" spans="15:17">
      <c r="O43874" s="55"/>
      <c r="P43874" s="63"/>
      <c r="Q43874" s="63"/>
    </row>
    <row r="43875" spans="15:17">
      <c r="O43875" s="55"/>
      <c r="P43875" s="63"/>
      <c r="Q43875" s="63"/>
    </row>
    <row r="43876" spans="15:17">
      <c r="O43876" s="55"/>
      <c r="P43876" s="63"/>
      <c r="Q43876" s="63"/>
    </row>
    <row r="43877" spans="15:17">
      <c r="O43877" s="55"/>
      <c r="P43877" s="63"/>
      <c r="Q43877" s="63"/>
    </row>
    <row r="43878" spans="15:17">
      <c r="O43878" s="55"/>
      <c r="P43878" s="63"/>
      <c r="Q43878" s="63"/>
    </row>
    <row r="43879" spans="15:17">
      <c r="O43879" s="55"/>
      <c r="P43879" s="63"/>
      <c r="Q43879" s="63"/>
    </row>
    <row r="43880" spans="15:17">
      <c r="O43880" s="55"/>
      <c r="P43880" s="63"/>
      <c r="Q43880" s="63"/>
    </row>
    <row r="43881" spans="15:17">
      <c r="O43881" s="55"/>
      <c r="P43881" s="63"/>
      <c r="Q43881" s="63"/>
    </row>
    <row r="43882" spans="15:17">
      <c r="O43882" s="55"/>
      <c r="P43882" s="63"/>
      <c r="Q43882" s="63"/>
    </row>
    <row r="43883" spans="15:17">
      <c r="O43883" s="55"/>
      <c r="P43883" s="63"/>
      <c r="Q43883" s="63"/>
    </row>
    <row r="43884" spans="15:17">
      <c r="O43884" s="55"/>
      <c r="P43884" s="63"/>
      <c r="Q43884" s="63"/>
    </row>
    <row r="43885" spans="15:17">
      <c r="O43885" s="55"/>
      <c r="P43885" s="63"/>
      <c r="Q43885" s="63"/>
    </row>
    <row r="43886" spans="15:17">
      <c r="O43886" s="55"/>
      <c r="P43886" s="63"/>
      <c r="Q43886" s="63"/>
    </row>
    <row r="43887" spans="15:17">
      <c r="O43887" s="55"/>
      <c r="P43887" s="63"/>
      <c r="Q43887" s="63"/>
    </row>
    <row r="43888" spans="15:17">
      <c r="O43888" s="55"/>
      <c r="P43888" s="63"/>
      <c r="Q43888" s="63"/>
    </row>
    <row r="43889" spans="15:17">
      <c r="O43889" s="55"/>
      <c r="P43889" s="63"/>
      <c r="Q43889" s="63"/>
    </row>
    <row r="43890" spans="15:17">
      <c r="O43890" s="55"/>
      <c r="P43890" s="63"/>
      <c r="Q43890" s="63"/>
    </row>
    <row r="43891" spans="15:17">
      <c r="O43891" s="55"/>
      <c r="P43891" s="63"/>
      <c r="Q43891" s="63"/>
    </row>
    <row r="43892" spans="15:17">
      <c r="O43892" s="55"/>
      <c r="P43892" s="63"/>
      <c r="Q43892" s="63"/>
    </row>
    <row r="43893" spans="15:17">
      <c r="O43893" s="55"/>
      <c r="P43893" s="63"/>
      <c r="Q43893" s="63"/>
    </row>
    <row r="43894" spans="15:17">
      <c r="O43894" s="55"/>
      <c r="P43894" s="63"/>
      <c r="Q43894" s="63"/>
    </row>
    <row r="43895" spans="15:17">
      <c r="O43895" s="55"/>
      <c r="P43895" s="63"/>
      <c r="Q43895" s="63"/>
    </row>
    <row r="43896" spans="15:17">
      <c r="O43896" s="55"/>
      <c r="P43896" s="63"/>
      <c r="Q43896" s="63"/>
    </row>
    <row r="43897" spans="15:17">
      <c r="O43897" s="55"/>
      <c r="P43897" s="63"/>
      <c r="Q43897" s="63"/>
    </row>
    <row r="43898" spans="15:17">
      <c r="O43898" s="55"/>
      <c r="P43898" s="63"/>
      <c r="Q43898" s="63"/>
    </row>
    <row r="43899" spans="15:17">
      <c r="O43899" s="55"/>
      <c r="P43899" s="63"/>
      <c r="Q43899" s="63"/>
    </row>
    <row r="43900" spans="15:17">
      <c r="O43900" s="55"/>
      <c r="P43900" s="63"/>
      <c r="Q43900" s="63"/>
    </row>
    <row r="43901" spans="15:17">
      <c r="O43901" s="55"/>
      <c r="P43901" s="63"/>
      <c r="Q43901" s="63"/>
    </row>
    <row r="43902" spans="15:17">
      <c r="O43902" s="55"/>
      <c r="P43902" s="63"/>
      <c r="Q43902" s="63"/>
    </row>
    <row r="43903" spans="15:17">
      <c r="O43903" s="55"/>
      <c r="P43903" s="63"/>
      <c r="Q43903" s="63"/>
    </row>
    <row r="43904" spans="15:17">
      <c r="O43904" s="55"/>
      <c r="P43904" s="63"/>
      <c r="Q43904" s="63"/>
    </row>
    <row r="43905" spans="15:17">
      <c r="O43905" s="55"/>
      <c r="P43905" s="63"/>
      <c r="Q43905" s="63"/>
    </row>
    <row r="43906" spans="15:17">
      <c r="O43906" s="55"/>
      <c r="P43906" s="63"/>
      <c r="Q43906" s="63"/>
    </row>
    <row r="43907" spans="15:17">
      <c r="O43907" s="55"/>
      <c r="P43907" s="63"/>
      <c r="Q43907" s="63"/>
    </row>
    <row r="43908" spans="15:17">
      <c r="O43908" s="55"/>
      <c r="P43908" s="63"/>
      <c r="Q43908" s="63"/>
    </row>
    <row r="43909" spans="15:17">
      <c r="O43909" s="55"/>
      <c r="P43909" s="63"/>
      <c r="Q43909" s="63"/>
    </row>
    <row r="43910" spans="15:17">
      <c r="O43910" s="55"/>
      <c r="P43910" s="63"/>
      <c r="Q43910" s="63"/>
    </row>
    <row r="43911" spans="15:17">
      <c r="O43911" s="55"/>
      <c r="P43911" s="63"/>
      <c r="Q43911" s="63"/>
    </row>
    <row r="43912" spans="15:17">
      <c r="O43912" s="55"/>
      <c r="P43912" s="63"/>
      <c r="Q43912" s="63"/>
    </row>
    <row r="43913" spans="15:17">
      <c r="O43913" s="55"/>
      <c r="P43913" s="63"/>
      <c r="Q43913" s="63"/>
    </row>
    <row r="43914" spans="15:17">
      <c r="O43914" s="55"/>
      <c r="P43914" s="63"/>
      <c r="Q43914" s="63"/>
    </row>
    <row r="43915" spans="15:17">
      <c r="O43915" s="55"/>
      <c r="P43915" s="63"/>
      <c r="Q43915" s="63"/>
    </row>
    <row r="43916" spans="15:17">
      <c r="O43916" s="55"/>
      <c r="P43916" s="63"/>
      <c r="Q43916" s="63"/>
    </row>
    <row r="43917" spans="15:17">
      <c r="O43917" s="55"/>
      <c r="P43917" s="63"/>
      <c r="Q43917" s="63"/>
    </row>
    <row r="43918" spans="15:17">
      <c r="O43918" s="55"/>
      <c r="P43918" s="63"/>
      <c r="Q43918" s="63"/>
    </row>
    <row r="43919" spans="15:17">
      <c r="O43919" s="55"/>
      <c r="P43919" s="63"/>
      <c r="Q43919" s="63"/>
    </row>
    <row r="43920" spans="15:17">
      <c r="O43920" s="55"/>
      <c r="P43920" s="63"/>
      <c r="Q43920" s="63"/>
    </row>
    <row r="43921" spans="15:17">
      <c r="O43921" s="55"/>
      <c r="P43921" s="63"/>
      <c r="Q43921" s="63"/>
    </row>
    <row r="43922" spans="15:17">
      <c r="O43922" s="55"/>
      <c r="P43922" s="63"/>
      <c r="Q43922" s="63"/>
    </row>
    <row r="43923" spans="15:17">
      <c r="O43923" s="55"/>
      <c r="P43923" s="63"/>
      <c r="Q43923" s="63"/>
    </row>
    <row r="43924" spans="15:17">
      <c r="O43924" s="55"/>
      <c r="P43924" s="63"/>
      <c r="Q43924" s="63"/>
    </row>
    <row r="43925" spans="15:17">
      <c r="O43925" s="55"/>
      <c r="P43925" s="63"/>
      <c r="Q43925" s="63"/>
    </row>
    <row r="43926" spans="15:17">
      <c r="O43926" s="55"/>
      <c r="P43926" s="63"/>
      <c r="Q43926" s="63"/>
    </row>
    <row r="43927" spans="15:17">
      <c r="O43927" s="55"/>
      <c r="P43927" s="63"/>
      <c r="Q43927" s="63"/>
    </row>
    <row r="43928" spans="15:17">
      <c r="O43928" s="55"/>
      <c r="P43928" s="63"/>
      <c r="Q43928" s="63"/>
    </row>
    <row r="43929" spans="15:17">
      <c r="O43929" s="55"/>
      <c r="P43929" s="63"/>
      <c r="Q43929" s="63"/>
    </row>
    <row r="43930" spans="15:17">
      <c r="O43930" s="55"/>
      <c r="P43930" s="63"/>
      <c r="Q43930" s="63"/>
    </row>
    <row r="43931" spans="15:17">
      <c r="O43931" s="55"/>
      <c r="P43931" s="63"/>
      <c r="Q43931" s="63"/>
    </row>
    <row r="43932" spans="15:17">
      <c r="O43932" s="55"/>
      <c r="P43932" s="63"/>
      <c r="Q43932" s="63"/>
    </row>
    <row r="43933" spans="15:17">
      <c r="O43933" s="55"/>
      <c r="P43933" s="63"/>
      <c r="Q43933" s="63"/>
    </row>
    <row r="43934" spans="15:17">
      <c r="O43934" s="55"/>
      <c r="P43934" s="63"/>
      <c r="Q43934" s="63"/>
    </row>
    <row r="43935" spans="15:17">
      <c r="O43935" s="55"/>
      <c r="P43935" s="63"/>
      <c r="Q43935" s="63"/>
    </row>
    <row r="43936" spans="15:17">
      <c r="O43936" s="55"/>
      <c r="P43936" s="63"/>
      <c r="Q43936" s="63"/>
    </row>
    <row r="43937" spans="15:17">
      <c r="O43937" s="55"/>
      <c r="P43937" s="63"/>
      <c r="Q43937" s="63"/>
    </row>
    <row r="43938" spans="15:17">
      <c r="O43938" s="55"/>
      <c r="P43938" s="63"/>
      <c r="Q43938" s="63"/>
    </row>
    <row r="43939" spans="15:17">
      <c r="O43939" s="55"/>
      <c r="P43939" s="63"/>
      <c r="Q43939" s="63"/>
    </row>
    <row r="43940" spans="15:17">
      <c r="O43940" s="55"/>
      <c r="P43940" s="63"/>
      <c r="Q43940" s="63"/>
    </row>
    <row r="43941" spans="15:17">
      <c r="O43941" s="55"/>
      <c r="P43941" s="63"/>
      <c r="Q43941" s="63"/>
    </row>
    <row r="43942" spans="15:17">
      <c r="O43942" s="55"/>
      <c r="P43942" s="63"/>
      <c r="Q43942" s="63"/>
    </row>
    <row r="43943" spans="15:17">
      <c r="O43943" s="55"/>
      <c r="P43943" s="63"/>
      <c r="Q43943" s="63"/>
    </row>
    <row r="43944" spans="15:17">
      <c r="O43944" s="55"/>
      <c r="P43944" s="63"/>
      <c r="Q43944" s="63"/>
    </row>
    <row r="43945" spans="15:17">
      <c r="O43945" s="55"/>
      <c r="P43945" s="63"/>
      <c r="Q43945" s="63"/>
    </row>
    <row r="43946" spans="15:17">
      <c r="O43946" s="55"/>
      <c r="P43946" s="63"/>
      <c r="Q43946" s="63"/>
    </row>
    <row r="43947" spans="15:17">
      <c r="O43947" s="55"/>
      <c r="P43947" s="63"/>
      <c r="Q43947" s="63"/>
    </row>
    <row r="43948" spans="15:17">
      <c r="O43948" s="55"/>
      <c r="P43948" s="63"/>
      <c r="Q43948" s="63"/>
    </row>
    <row r="43949" spans="15:17">
      <c r="O43949" s="55"/>
      <c r="P43949" s="63"/>
      <c r="Q43949" s="63"/>
    </row>
    <row r="43950" spans="15:17">
      <c r="O43950" s="55"/>
      <c r="P43950" s="63"/>
      <c r="Q43950" s="63"/>
    </row>
    <row r="43951" spans="15:17">
      <c r="O43951" s="55"/>
      <c r="P43951" s="63"/>
      <c r="Q43951" s="63"/>
    </row>
    <row r="43952" spans="15:17">
      <c r="O43952" s="55"/>
      <c r="P43952" s="63"/>
      <c r="Q43952" s="63"/>
    </row>
    <row r="43953" spans="15:17">
      <c r="O43953" s="55"/>
      <c r="P43953" s="63"/>
      <c r="Q43953" s="63"/>
    </row>
    <row r="43954" spans="15:17">
      <c r="O43954" s="55"/>
      <c r="P43954" s="63"/>
      <c r="Q43954" s="63"/>
    </row>
    <row r="43955" spans="15:17">
      <c r="O43955" s="55"/>
      <c r="P43955" s="63"/>
      <c r="Q43955" s="63"/>
    </row>
    <row r="43956" spans="15:17">
      <c r="O43956" s="55"/>
      <c r="P43956" s="63"/>
      <c r="Q43956" s="63"/>
    </row>
    <row r="43957" spans="15:17">
      <c r="O43957" s="55"/>
      <c r="P43957" s="63"/>
      <c r="Q43957" s="63"/>
    </row>
    <row r="43958" spans="15:17">
      <c r="O43958" s="55"/>
      <c r="P43958" s="63"/>
      <c r="Q43958" s="63"/>
    </row>
    <row r="43959" spans="15:17">
      <c r="O43959" s="55"/>
      <c r="P43959" s="63"/>
      <c r="Q43959" s="63"/>
    </row>
    <row r="43960" spans="15:17">
      <c r="O43960" s="55"/>
      <c r="P43960" s="63"/>
      <c r="Q43960" s="63"/>
    </row>
    <row r="43961" spans="15:17">
      <c r="O43961" s="55"/>
      <c r="P43961" s="63"/>
      <c r="Q43961" s="63"/>
    </row>
    <row r="43962" spans="15:17">
      <c r="O43962" s="55"/>
      <c r="P43962" s="63"/>
      <c r="Q43962" s="63"/>
    </row>
    <row r="43963" spans="15:17">
      <c r="O43963" s="55"/>
      <c r="P43963" s="63"/>
      <c r="Q43963" s="63"/>
    </row>
    <row r="43964" spans="15:17">
      <c r="O43964" s="55"/>
      <c r="P43964" s="63"/>
      <c r="Q43964" s="63"/>
    </row>
    <row r="43965" spans="15:17">
      <c r="O43965" s="55"/>
      <c r="P43965" s="63"/>
      <c r="Q43965" s="63"/>
    </row>
    <row r="43966" spans="15:17">
      <c r="O43966" s="55"/>
      <c r="P43966" s="63"/>
      <c r="Q43966" s="63"/>
    </row>
    <row r="43967" spans="15:17">
      <c r="O43967" s="55"/>
      <c r="P43967" s="63"/>
      <c r="Q43967" s="63"/>
    </row>
    <row r="43968" spans="15:17">
      <c r="O43968" s="55"/>
      <c r="P43968" s="63"/>
      <c r="Q43968" s="63"/>
    </row>
    <row r="43969" spans="15:17">
      <c r="O43969" s="55"/>
      <c r="P43969" s="63"/>
      <c r="Q43969" s="63"/>
    </row>
    <row r="43970" spans="15:17">
      <c r="O43970" s="55"/>
      <c r="P43970" s="63"/>
      <c r="Q43970" s="63"/>
    </row>
    <row r="43971" spans="15:17">
      <c r="O43971" s="55"/>
      <c r="P43971" s="63"/>
      <c r="Q43971" s="63"/>
    </row>
    <row r="43972" spans="15:17">
      <c r="O43972" s="55"/>
      <c r="P43972" s="63"/>
      <c r="Q43972" s="63"/>
    </row>
    <row r="43973" spans="15:17">
      <c r="O43973" s="55"/>
      <c r="P43973" s="63"/>
      <c r="Q43973" s="63"/>
    </row>
    <row r="43974" spans="15:17">
      <c r="O43974" s="55"/>
      <c r="P43974" s="63"/>
      <c r="Q43974" s="63"/>
    </row>
    <row r="43975" spans="15:17">
      <c r="O43975" s="55"/>
      <c r="P43975" s="63"/>
      <c r="Q43975" s="63"/>
    </row>
    <row r="43976" spans="15:17">
      <c r="O43976" s="55"/>
      <c r="P43976" s="63"/>
      <c r="Q43976" s="63"/>
    </row>
    <row r="43977" spans="15:17">
      <c r="O43977" s="55"/>
      <c r="P43977" s="63"/>
      <c r="Q43977" s="63"/>
    </row>
    <row r="43978" spans="15:17">
      <c r="O43978" s="55"/>
      <c r="P43978" s="63"/>
      <c r="Q43978" s="63"/>
    </row>
    <row r="43979" spans="15:17">
      <c r="O43979" s="55"/>
      <c r="P43979" s="63"/>
      <c r="Q43979" s="63"/>
    </row>
    <row r="43980" spans="15:17">
      <c r="O43980" s="55"/>
      <c r="P43980" s="63"/>
      <c r="Q43980" s="63"/>
    </row>
    <row r="43981" spans="15:17">
      <c r="O43981" s="55"/>
      <c r="P43981" s="63"/>
      <c r="Q43981" s="63"/>
    </row>
    <row r="43982" spans="15:17">
      <c r="O43982" s="55"/>
      <c r="P43982" s="63"/>
      <c r="Q43982" s="63"/>
    </row>
    <row r="43983" spans="15:17">
      <c r="O43983" s="55"/>
      <c r="P43983" s="63"/>
      <c r="Q43983" s="63"/>
    </row>
    <row r="43984" spans="15:17">
      <c r="O43984" s="55"/>
      <c r="P43984" s="63"/>
      <c r="Q43984" s="63"/>
    </row>
    <row r="43985" spans="15:17">
      <c r="O43985" s="55"/>
      <c r="P43985" s="63"/>
      <c r="Q43985" s="63"/>
    </row>
    <row r="43986" spans="15:17">
      <c r="O43986" s="55"/>
      <c r="P43986" s="63"/>
      <c r="Q43986" s="63"/>
    </row>
    <row r="43987" spans="15:17">
      <c r="P43987" s="63"/>
      <c r="Q43987" s="63"/>
    </row>
    <row r="43988" spans="15:17">
      <c r="P43988" s="63"/>
      <c r="Q43988" s="63"/>
    </row>
    <row r="43989" spans="15:17">
      <c r="P43989" s="63"/>
      <c r="Q43989" s="63"/>
    </row>
    <row r="43990" spans="15:17">
      <c r="P43990" s="63"/>
      <c r="Q43990" s="63"/>
    </row>
    <row r="43991" spans="15:17">
      <c r="P43991" s="63"/>
      <c r="Q43991" s="63"/>
    </row>
    <row r="43992" spans="15:17">
      <c r="P43992" s="63"/>
      <c r="Q43992" s="63"/>
    </row>
    <row r="43993" spans="15:17">
      <c r="P43993" s="63"/>
      <c r="Q43993" s="63"/>
    </row>
    <row r="43994" spans="15:17">
      <c r="P43994" s="63"/>
      <c r="Q43994" s="63"/>
    </row>
    <row r="43995" spans="15:17">
      <c r="P43995" s="63"/>
      <c r="Q43995" s="63"/>
    </row>
    <row r="43996" spans="15:17">
      <c r="P43996" s="63"/>
      <c r="Q43996" s="63"/>
    </row>
    <row r="43997" spans="15:17">
      <c r="P43997" s="63"/>
      <c r="Q43997" s="63"/>
    </row>
    <row r="43998" spans="15:17">
      <c r="P43998" s="63"/>
      <c r="Q43998" s="63"/>
    </row>
    <row r="43999" spans="15:17">
      <c r="P43999" s="63"/>
      <c r="Q43999" s="63"/>
    </row>
    <row r="44000" spans="15:17">
      <c r="P44000" s="63"/>
      <c r="Q44000" s="63"/>
    </row>
    <row r="44001" spans="16:17">
      <c r="P44001" s="63"/>
      <c r="Q44001" s="63"/>
    </row>
    <row r="44002" spans="16:17">
      <c r="P44002" s="63"/>
      <c r="Q44002" s="63"/>
    </row>
    <row r="44003" spans="16:17">
      <c r="P44003" s="63"/>
      <c r="Q44003" s="63"/>
    </row>
    <row r="44004" spans="16:17">
      <c r="P44004" s="63"/>
      <c r="Q44004" s="63"/>
    </row>
    <row r="44005" spans="16:17">
      <c r="P44005" s="63"/>
      <c r="Q44005" s="63"/>
    </row>
    <row r="44006" spans="16:17">
      <c r="P44006" s="63"/>
      <c r="Q44006" s="63"/>
    </row>
    <row r="44007" spans="16:17">
      <c r="P44007" s="63"/>
      <c r="Q44007" s="63"/>
    </row>
    <row r="44008" spans="16:17">
      <c r="P44008" s="63"/>
      <c r="Q44008" s="63"/>
    </row>
    <row r="44009" spans="16:17">
      <c r="P44009" s="63"/>
      <c r="Q44009" s="63"/>
    </row>
    <row r="44010" spans="16:17">
      <c r="P44010" s="63"/>
      <c r="Q44010" s="63"/>
    </row>
    <row r="44011" spans="16:17">
      <c r="P44011" s="63"/>
      <c r="Q44011" s="63"/>
    </row>
    <row r="44012" spans="16:17">
      <c r="P44012" s="63"/>
      <c r="Q44012" s="63"/>
    </row>
    <row r="44013" spans="16:17">
      <c r="P44013" s="63"/>
      <c r="Q44013" s="63"/>
    </row>
    <row r="44014" spans="16:17">
      <c r="P44014" s="63"/>
      <c r="Q44014" s="63"/>
    </row>
    <row r="44015" spans="16:17">
      <c r="P44015" s="63"/>
      <c r="Q44015" s="63"/>
    </row>
    <row r="44016" spans="16:17">
      <c r="P44016" s="63"/>
      <c r="Q44016" s="63"/>
    </row>
    <row r="44017" spans="16:17">
      <c r="P44017" s="63"/>
      <c r="Q44017" s="63"/>
    </row>
    <row r="44018" spans="16:17">
      <c r="P44018" s="63"/>
      <c r="Q44018" s="63"/>
    </row>
    <row r="44019" spans="16:17">
      <c r="P44019" s="63"/>
      <c r="Q44019" s="63"/>
    </row>
    <row r="44020" spans="16:17">
      <c r="P44020" s="63"/>
      <c r="Q44020" s="63"/>
    </row>
    <row r="44021" spans="16:17">
      <c r="P44021" s="63"/>
      <c r="Q44021" s="63"/>
    </row>
    <row r="44022" spans="16:17">
      <c r="P44022" s="63"/>
      <c r="Q44022" s="63"/>
    </row>
    <row r="44023" spans="16:17">
      <c r="P44023" s="63"/>
      <c r="Q44023" s="63"/>
    </row>
    <row r="44024" spans="16:17">
      <c r="P44024" s="63"/>
      <c r="Q44024" s="63"/>
    </row>
    <row r="44025" spans="16:17">
      <c r="P44025" s="63"/>
      <c r="Q44025" s="63"/>
    </row>
    <row r="44026" spans="16:17">
      <c r="P44026" s="63"/>
      <c r="Q44026" s="63"/>
    </row>
    <row r="44027" spans="16:17">
      <c r="P44027" s="63"/>
      <c r="Q44027" s="63"/>
    </row>
    <row r="44028" spans="16:17">
      <c r="P44028" s="63"/>
      <c r="Q44028" s="63"/>
    </row>
    <row r="44029" spans="16:17">
      <c r="P44029" s="63"/>
      <c r="Q44029" s="63"/>
    </row>
    <row r="44030" spans="16:17">
      <c r="P44030" s="63"/>
      <c r="Q44030" s="63"/>
    </row>
    <row r="44031" spans="16:17">
      <c r="P44031" s="63"/>
      <c r="Q44031" s="63"/>
    </row>
    <row r="44032" spans="16:17">
      <c r="P44032" s="63"/>
      <c r="Q44032" s="63"/>
    </row>
    <row r="44033" spans="16:17">
      <c r="P44033" s="63"/>
      <c r="Q44033" s="63"/>
    </row>
    <row r="44034" spans="16:17">
      <c r="P44034" s="63"/>
      <c r="Q44034" s="63"/>
    </row>
    <row r="44035" spans="16:17">
      <c r="P44035" s="63"/>
      <c r="Q44035" s="63"/>
    </row>
    <row r="44036" spans="16:17">
      <c r="P44036" s="63"/>
      <c r="Q44036" s="63"/>
    </row>
    <row r="44037" spans="16:17">
      <c r="P44037" s="63"/>
      <c r="Q44037" s="63"/>
    </row>
    <row r="44038" spans="16:17">
      <c r="P44038" s="63"/>
      <c r="Q44038" s="63"/>
    </row>
    <row r="44039" spans="16:17">
      <c r="P44039" s="63"/>
      <c r="Q44039" s="63"/>
    </row>
    <row r="44040" spans="16:17">
      <c r="P44040" s="63"/>
      <c r="Q44040" s="63"/>
    </row>
    <row r="44041" spans="16:17">
      <c r="P44041" s="63"/>
      <c r="Q44041" s="63"/>
    </row>
    <row r="44042" spans="16:17">
      <c r="P44042" s="63"/>
      <c r="Q44042" s="63"/>
    </row>
    <row r="44043" spans="16:17">
      <c r="P44043" s="63"/>
      <c r="Q44043" s="63"/>
    </row>
    <row r="44044" spans="16:17">
      <c r="P44044" s="63"/>
      <c r="Q44044" s="63"/>
    </row>
    <row r="44045" spans="16:17">
      <c r="P44045" s="63"/>
      <c r="Q44045" s="63"/>
    </row>
    <row r="44046" spans="16:17">
      <c r="P44046" s="63"/>
      <c r="Q44046" s="63"/>
    </row>
    <row r="44047" spans="16:17">
      <c r="P44047" s="63"/>
      <c r="Q44047" s="63"/>
    </row>
    <row r="44048" spans="16:17">
      <c r="P44048" s="63"/>
      <c r="Q44048" s="63"/>
    </row>
    <row r="44049" spans="16:17">
      <c r="P44049" s="63"/>
      <c r="Q44049" s="63"/>
    </row>
    <row r="44050" spans="16:17">
      <c r="P44050" s="63"/>
      <c r="Q44050" s="63"/>
    </row>
    <row r="44051" spans="16:17">
      <c r="P44051" s="63"/>
      <c r="Q44051" s="63"/>
    </row>
    <row r="44052" spans="16:17">
      <c r="P44052" s="63"/>
      <c r="Q44052" s="63"/>
    </row>
    <row r="44053" spans="16:17">
      <c r="P44053" s="63"/>
      <c r="Q44053" s="63"/>
    </row>
    <row r="44054" spans="16:17">
      <c r="P44054" s="63"/>
      <c r="Q44054" s="63"/>
    </row>
    <row r="44055" spans="16:17">
      <c r="P44055" s="63"/>
      <c r="Q44055" s="63"/>
    </row>
    <row r="44056" spans="16:17">
      <c r="P44056" s="63"/>
      <c r="Q44056" s="63"/>
    </row>
    <row r="44057" spans="16:17">
      <c r="P44057" s="63"/>
      <c r="Q44057" s="63"/>
    </row>
    <row r="44058" spans="16:17">
      <c r="P44058" s="63"/>
      <c r="Q44058" s="63"/>
    </row>
    <row r="44059" spans="16:17">
      <c r="P44059" s="63"/>
      <c r="Q44059" s="63"/>
    </row>
    <row r="44060" spans="16:17">
      <c r="P44060" s="63"/>
      <c r="Q44060" s="63"/>
    </row>
    <row r="44061" spans="16:17">
      <c r="P44061" s="63"/>
      <c r="Q44061" s="63"/>
    </row>
    <row r="44062" spans="16:17">
      <c r="P44062" s="63"/>
      <c r="Q44062" s="63"/>
    </row>
    <row r="44063" spans="16:17">
      <c r="P44063" s="63"/>
      <c r="Q44063" s="63"/>
    </row>
    <row r="44064" spans="16:17">
      <c r="P44064" s="63"/>
      <c r="Q44064" s="63"/>
    </row>
    <row r="44065" spans="16:17">
      <c r="P44065" s="63"/>
      <c r="Q44065" s="63"/>
    </row>
    <row r="44066" spans="16:17">
      <c r="P44066" s="63"/>
      <c r="Q44066" s="63"/>
    </row>
    <row r="44067" spans="16:17">
      <c r="P44067" s="63"/>
      <c r="Q44067" s="63"/>
    </row>
    <row r="44068" spans="16:17">
      <c r="P44068" s="63"/>
      <c r="Q44068" s="63"/>
    </row>
    <row r="44069" spans="16:17">
      <c r="P44069" s="63"/>
      <c r="Q44069" s="63"/>
    </row>
    <row r="44070" spans="16:17">
      <c r="P44070" s="63"/>
      <c r="Q44070" s="63"/>
    </row>
    <row r="44071" spans="16:17">
      <c r="P44071" s="63"/>
      <c r="Q44071" s="63"/>
    </row>
    <row r="44072" spans="16:17">
      <c r="P44072" s="63"/>
      <c r="Q44072" s="63"/>
    </row>
    <row r="44073" spans="16:17">
      <c r="P44073" s="63"/>
      <c r="Q44073" s="63"/>
    </row>
    <row r="44074" spans="16:17">
      <c r="P44074" s="63"/>
      <c r="Q44074" s="63"/>
    </row>
    <row r="44075" spans="16:17">
      <c r="P44075" s="63"/>
      <c r="Q44075" s="63"/>
    </row>
    <row r="44076" spans="16:17">
      <c r="P44076" s="63"/>
      <c r="Q44076" s="63"/>
    </row>
    <row r="44077" spans="16:17">
      <c r="P44077" s="63"/>
      <c r="Q44077" s="63"/>
    </row>
    <row r="44078" spans="16:17">
      <c r="P44078" s="63"/>
      <c r="Q44078" s="63"/>
    </row>
    <row r="44079" spans="16:17">
      <c r="P44079" s="63"/>
      <c r="Q44079" s="63"/>
    </row>
    <row r="44080" spans="16:17">
      <c r="P44080" s="63"/>
      <c r="Q44080" s="63"/>
    </row>
    <row r="44081" spans="16:17">
      <c r="P44081" s="63"/>
      <c r="Q44081" s="63"/>
    </row>
    <row r="44082" spans="16:17">
      <c r="P44082" s="63"/>
      <c r="Q44082" s="63"/>
    </row>
    <row r="44083" spans="16:17">
      <c r="P44083" s="63"/>
      <c r="Q44083" s="63"/>
    </row>
    <row r="44084" spans="16:17">
      <c r="P44084" s="63"/>
      <c r="Q44084" s="63"/>
    </row>
    <row r="44085" spans="16:17">
      <c r="P44085" s="63"/>
      <c r="Q44085" s="63"/>
    </row>
    <row r="44086" spans="16:17">
      <c r="P44086" s="63"/>
      <c r="Q44086" s="63"/>
    </row>
    <row r="44087" spans="16:17">
      <c r="P44087" s="63"/>
      <c r="Q44087" s="63"/>
    </row>
    <row r="44088" spans="16:17">
      <c r="P44088" s="63"/>
      <c r="Q44088" s="63"/>
    </row>
    <row r="44089" spans="16:17">
      <c r="P44089" s="63"/>
      <c r="Q44089" s="63"/>
    </row>
    <row r="44090" spans="16:17">
      <c r="P44090" s="63"/>
      <c r="Q44090" s="63"/>
    </row>
    <row r="44091" spans="16:17">
      <c r="P44091" s="63"/>
      <c r="Q44091" s="63"/>
    </row>
    <row r="44092" spans="16:17">
      <c r="P44092" s="63"/>
      <c r="Q44092" s="63"/>
    </row>
    <row r="44093" spans="16:17">
      <c r="P44093" s="63"/>
      <c r="Q44093" s="63"/>
    </row>
    <row r="44094" spans="16:17">
      <c r="P44094" s="63"/>
      <c r="Q44094" s="63"/>
    </row>
    <row r="44095" spans="16:17">
      <c r="P44095" s="63"/>
      <c r="Q44095" s="63"/>
    </row>
    <row r="44096" spans="16:17">
      <c r="P44096" s="63"/>
      <c r="Q44096" s="63"/>
    </row>
    <row r="44097" spans="16:17">
      <c r="P44097" s="63"/>
      <c r="Q44097" s="63"/>
    </row>
    <row r="44098" spans="16:17">
      <c r="P44098" s="63"/>
      <c r="Q44098" s="63"/>
    </row>
    <row r="44099" spans="16:17">
      <c r="P44099" s="63"/>
      <c r="Q44099" s="63"/>
    </row>
    <row r="44100" spans="16:17">
      <c r="P44100" s="63"/>
      <c r="Q44100" s="63"/>
    </row>
    <row r="44101" spans="16:17">
      <c r="P44101" s="63"/>
      <c r="Q44101" s="63"/>
    </row>
    <row r="44102" spans="16:17">
      <c r="P44102" s="63"/>
      <c r="Q44102" s="63"/>
    </row>
    <row r="44103" spans="16:17">
      <c r="P44103" s="63"/>
      <c r="Q44103" s="63"/>
    </row>
    <row r="44104" spans="16:17">
      <c r="P44104" s="63"/>
      <c r="Q44104" s="63"/>
    </row>
    <row r="44105" spans="16:17">
      <c r="P44105" s="63"/>
      <c r="Q44105" s="63"/>
    </row>
    <row r="44106" spans="16:17">
      <c r="P44106" s="63"/>
      <c r="Q44106" s="63"/>
    </row>
    <row r="44107" spans="16:17">
      <c r="P44107" s="63"/>
      <c r="Q44107" s="63"/>
    </row>
    <row r="44108" spans="16:17">
      <c r="P44108" s="63"/>
      <c r="Q44108" s="63"/>
    </row>
    <row r="44109" spans="16:17">
      <c r="P44109" s="63"/>
      <c r="Q44109" s="63"/>
    </row>
    <row r="44110" spans="16:17">
      <c r="P44110" s="63"/>
      <c r="Q44110" s="63"/>
    </row>
    <row r="44111" spans="16:17">
      <c r="P44111" s="63"/>
      <c r="Q44111" s="63"/>
    </row>
    <row r="44112" spans="16:17">
      <c r="P44112" s="63"/>
      <c r="Q44112" s="63"/>
    </row>
    <row r="44113" spans="16:17">
      <c r="P44113" s="63"/>
      <c r="Q44113" s="63"/>
    </row>
    <row r="44114" spans="16:17">
      <c r="P44114" s="63"/>
      <c r="Q44114" s="63"/>
    </row>
    <row r="44115" spans="16:17">
      <c r="P44115" s="63"/>
      <c r="Q44115" s="63"/>
    </row>
    <row r="44116" spans="16:17">
      <c r="P44116" s="63"/>
      <c r="Q44116" s="63"/>
    </row>
    <row r="44117" spans="16:17">
      <c r="P44117" s="63"/>
      <c r="Q44117" s="63"/>
    </row>
    <row r="44118" spans="16:17">
      <c r="P44118" s="63"/>
      <c r="Q44118" s="63"/>
    </row>
    <row r="44119" spans="16:17">
      <c r="P44119" s="63"/>
      <c r="Q44119" s="63"/>
    </row>
    <row r="44120" spans="16:17">
      <c r="P44120" s="63"/>
      <c r="Q44120" s="63"/>
    </row>
    <row r="44121" spans="16:17">
      <c r="P44121" s="63"/>
      <c r="Q44121" s="63"/>
    </row>
    <row r="44122" spans="16:17">
      <c r="P44122" s="63"/>
      <c r="Q44122" s="63"/>
    </row>
    <row r="44123" spans="16:17">
      <c r="P44123" s="63"/>
      <c r="Q44123" s="63"/>
    </row>
    <row r="44124" spans="16:17">
      <c r="P44124" s="63"/>
      <c r="Q44124" s="63"/>
    </row>
    <row r="44125" spans="16:17">
      <c r="P44125" s="63"/>
      <c r="Q44125" s="63"/>
    </row>
    <row r="44126" spans="16:17">
      <c r="P44126" s="63"/>
      <c r="Q44126" s="63"/>
    </row>
    <row r="44127" spans="16:17">
      <c r="P44127" s="63"/>
      <c r="Q44127" s="63"/>
    </row>
    <row r="44128" spans="16:17">
      <c r="P44128" s="63"/>
      <c r="Q44128" s="63"/>
    </row>
    <row r="44129" spans="16:17">
      <c r="P44129" s="63"/>
      <c r="Q44129" s="63"/>
    </row>
    <row r="44130" spans="16:17">
      <c r="P44130" s="63"/>
      <c r="Q44130" s="63"/>
    </row>
    <row r="44131" spans="16:17">
      <c r="P44131" s="63"/>
      <c r="Q44131" s="63"/>
    </row>
    <row r="44132" spans="16:17">
      <c r="P44132" s="63"/>
      <c r="Q44132" s="63"/>
    </row>
    <row r="44133" spans="16:17">
      <c r="P44133" s="63"/>
      <c r="Q44133" s="63"/>
    </row>
    <row r="44134" spans="16:17">
      <c r="P44134" s="63"/>
      <c r="Q44134" s="63"/>
    </row>
    <row r="44135" spans="16:17">
      <c r="P44135" s="63"/>
      <c r="Q44135" s="63"/>
    </row>
    <row r="44136" spans="16:17">
      <c r="P44136" s="63"/>
      <c r="Q44136" s="63"/>
    </row>
    <row r="44137" spans="16:17">
      <c r="P44137" s="63"/>
      <c r="Q44137" s="63"/>
    </row>
    <row r="44138" spans="16:17">
      <c r="P44138" s="63"/>
      <c r="Q44138" s="63"/>
    </row>
    <row r="44139" spans="16:17">
      <c r="P44139" s="63"/>
      <c r="Q44139" s="63"/>
    </row>
    <row r="44140" spans="16:17">
      <c r="P44140" s="63"/>
      <c r="Q44140" s="63"/>
    </row>
    <row r="44141" spans="16:17">
      <c r="P44141" s="63"/>
      <c r="Q44141" s="63"/>
    </row>
    <row r="44142" spans="16:17">
      <c r="P44142" s="63"/>
      <c r="Q44142" s="63"/>
    </row>
    <row r="44143" spans="16:17">
      <c r="P44143" s="63"/>
      <c r="Q44143" s="63"/>
    </row>
    <row r="44144" spans="16:17">
      <c r="P44144" s="63"/>
      <c r="Q44144" s="63"/>
    </row>
    <row r="44145" spans="16:17">
      <c r="P44145" s="63"/>
      <c r="Q44145" s="63"/>
    </row>
    <row r="44146" spans="16:17">
      <c r="P44146" s="63"/>
      <c r="Q44146" s="63"/>
    </row>
    <row r="44147" spans="16:17">
      <c r="P44147" s="63"/>
      <c r="Q44147" s="63"/>
    </row>
    <row r="44148" spans="16:17">
      <c r="P44148" s="63"/>
      <c r="Q44148" s="63"/>
    </row>
    <row r="44149" spans="16:17">
      <c r="P44149" s="63"/>
      <c r="Q44149" s="63"/>
    </row>
    <row r="44150" spans="16:17">
      <c r="P44150" s="63"/>
      <c r="Q44150" s="63"/>
    </row>
    <row r="44151" spans="16:17">
      <c r="P44151" s="63"/>
      <c r="Q44151" s="63"/>
    </row>
    <row r="44152" spans="16:17">
      <c r="P44152" s="63"/>
      <c r="Q44152" s="63"/>
    </row>
    <row r="44153" spans="16:17">
      <c r="P44153" s="63"/>
      <c r="Q44153" s="63"/>
    </row>
    <row r="44154" spans="16:17">
      <c r="P44154" s="63"/>
      <c r="Q44154" s="63"/>
    </row>
    <row r="44155" spans="16:17">
      <c r="P44155" s="63"/>
      <c r="Q44155" s="63"/>
    </row>
    <row r="44156" spans="16:17">
      <c r="P44156" s="63"/>
      <c r="Q44156" s="63"/>
    </row>
    <row r="44157" spans="16:17">
      <c r="P44157" s="63"/>
      <c r="Q44157" s="63"/>
    </row>
    <row r="44158" spans="16:17">
      <c r="P44158" s="63"/>
      <c r="Q44158" s="63"/>
    </row>
    <row r="44159" spans="16:17">
      <c r="P44159" s="63"/>
      <c r="Q44159" s="63"/>
    </row>
    <row r="44160" spans="16:17">
      <c r="P44160" s="63"/>
      <c r="Q44160" s="63"/>
    </row>
    <row r="44161" spans="16:17">
      <c r="P44161" s="63"/>
      <c r="Q44161" s="63"/>
    </row>
    <row r="44162" spans="16:17">
      <c r="P44162" s="63"/>
      <c r="Q44162" s="63"/>
    </row>
    <row r="44163" spans="16:17">
      <c r="P44163" s="63"/>
      <c r="Q44163" s="63"/>
    </row>
    <row r="44164" spans="16:17">
      <c r="P44164" s="63"/>
      <c r="Q44164" s="63"/>
    </row>
    <row r="44165" spans="16:17">
      <c r="P44165" s="63"/>
      <c r="Q44165" s="63"/>
    </row>
    <row r="44166" spans="16:17">
      <c r="P44166" s="63"/>
      <c r="Q44166" s="63"/>
    </row>
    <row r="44167" spans="16:17">
      <c r="P44167" s="63"/>
      <c r="Q44167" s="63"/>
    </row>
    <row r="44168" spans="16:17">
      <c r="P44168" s="63"/>
      <c r="Q44168" s="63"/>
    </row>
    <row r="44169" spans="16:17">
      <c r="P44169" s="63"/>
      <c r="Q44169" s="63"/>
    </row>
    <row r="44170" spans="16:17">
      <c r="P44170" s="63"/>
      <c r="Q44170" s="63"/>
    </row>
    <row r="44171" spans="16:17">
      <c r="P44171" s="63"/>
      <c r="Q44171" s="63"/>
    </row>
    <row r="44172" spans="16:17">
      <c r="P44172" s="63"/>
      <c r="Q44172" s="63"/>
    </row>
    <row r="44173" spans="16:17">
      <c r="P44173" s="63"/>
      <c r="Q44173" s="63"/>
    </row>
    <row r="44174" spans="16:17">
      <c r="P44174" s="63"/>
      <c r="Q44174" s="63"/>
    </row>
    <row r="44175" spans="16:17">
      <c r="P44175" s="63"/>
      <c r="Q44175" s="63"/>
    </row>
    <row r="44176" spans="16:17">
      <c r="P44176" s="63"/>
      <c r="Q44176" s="63"/>
    </row>
    <row r="44177" spans="16:17">
      <c r="P44177" s="63"/>
      <c r="Q44177" s="63"/>
    </row>
    <row r="44178" spans="16:17">
      <c r="P44178" s="63"/>
      <c r="Q44178" s="63"/>
    </row>
    <row r="44179" spans="16:17">
      <c r="P44179" s="63"/>
      <c r="Q44179" s="63"/>
    </row>
    <row r="44180" spans="16:17">
      <c r="P44180" s="63"/>
      <c r="Q44180" s="63"/>
    </row>
    <row r="44181" spans="16:17">
      <c r="P44181" s="63"/>
      <c r="Q44181" s="63"/>
    </row>
    <row r="44182" spans="16:17">
      <c r="P44182" s="63"/>
      <c r="Q44182" s="63"/>
    </row>
    <row r="44183" spans="16:17">
      <c r="P44183" s="63"/>
      <c r="Q44183" s="63"/>
    </row>
    <row r="44184" spans="16:17">
      <c r="P44184" s="63"/>
      <c r="Q44184" s="63"/>
    </row>
    <row r="44185" spans="16:17">
      <c r="P44185" s="63"/>
      <c r="Q44185" s="63"/>
    </row>
    <row r="44186" spans="16:17">
      <c r="P44186" s="63"/>
      <c r="Q44186" s="63"/>
    </row>
    <row r="44187" spans="16:17">
      <c r="P44187" s="63"/>
      <c r="Q44187" s="63"/>
    </row>
    <row r="44188" spans="16:17">
      <c r="P44188" s="63"/>
      <c r="Q44188" s="63"/>
    </row>
    <row r="44189" spans="16:17">
      <c r="P44189" s="63"/>
      <c r="Q44189" s="63"/>
    </row>
    <row r="44190" spans="16:17">
      <c r="P44190" s="63"/>
      <c r="Q44190" s="63"/>
    </row>
    <row r="44191" spans="16:17">
      <c r="P44191" s="63"/>
      <c r="Q44191" s="63"/>
    </row>
    <row r="44192" spans="16:17">
      <c r="P44192" s="63"/>
      <c r="Q44192" s="63"/>
    </row>
    <row r="44193" spans="16:17">
      <c r="P44193" s="63"/>
      <c r="Q44193" s="63"/>
    </row>
    <row r="44194" spans="16:17">
      <c r="P44194" s="63"/>
      <c r="Q44194" s="63"/>
    </row>
    <row r="44195" spans="16:17">
      <c r="P44195" s="63"/>
      <c r="Q44195" s="63"/>
    </row>
    <row r="44196" spans="16:17">
      <c r="P44196" s="63"/>
      <c r="Q44196" s="63"/>
    </row>
    <row r="44197" spans="16:17">
      <c r="P44197" s="63"/>
      <c r="Q44197" s="63"/>
    </row>
    <row r="44198" spans="16:17">
      <c r="P44198" s="63"/>
      <c r="Q44198" s="63"/>
    </row>
    <row r="44199" spans="16:17">
      <c r="P44199" s="63"/>
      <c r="Q44199" s="63"/>
    </row>
    <row r="44200" spans="16:17">
      <c r="P44200" s="63"/>
      <c r="Q44200" s="63"/>
    </row>
    <row r="44201" spans="16:17">
      <c r="P44201" s="63"/>
      <c r="Q44201" s="63"/>
    </row>
    <row r="44202" spans="16:17">
      <c r="P44202" s="63"/>
      <c r="Q44202" s="63"/>
    </row>
    <row r="44203" spans="16:17">
      <c r="P44203" s="63"/>
      <c r="Q44203" s="63"/>
    </row>
    <row r="44204" spans="16:17">
      <c r="P44204" s="63"/>
      <c r="Q44204" s="63"/>
    </row>
    <row r="44205" spans="16:17">
      <c r="P44205" s="63"/>
      <c r="Q44205" s="63"/>
    </row>
    <row r="44206" spans="16:17">
      <c r="P44206" s="63"/>
      <c r="Q44206" s="63"/>
    </row>
    <row r="44207" spans="16:17">
      <c r="P44207" s="63"/>
      <c r="Q44207" s="63"/>
    </row>
    <row r="44208" spans="16:17">
      <c r="P44208" s="63"/>
      <c r="Q44208" s="63"/>
    </row>
    <row r="44209" spans="16:17">
      <c r="P44209" s="63"/>
      <c r="Q44209" s="63"/>
    </row>
    <row r="44210" spans="16:17">
      <c r="P44210" s="63"/>
      <c r="Q44210" s="63"/>
    </row>
    <row r="44211" spans="16:17">
      <c r="P44211" s="63"/>
      <c r="Q44211" s="63"/>
    </row>
    <row r="44212" spans="16:17">
      <c r="P44212" s="63"/>
      <c r="Q44212" s="63"/>
    </row>
    <row r="44213" spans="16:17">
      <c r="P44213" s="63"/>
      <c r="Q44213" s="63"/>
    </row>
    <row r="44214" spans="16:17">
      <c r="P44214" s="63"/>
      <c r="Q44214" s="63"/>
    </row>
    <row r="44215" spans="16:17">
      <c r="P44215" s="63"/>
      <c r="Q44215" s="63"/>
    </row>
    <row r="44216" spans="16:17">
      <c r="P44216" s="63"/>
      <c r="Q44216" s="63"/>
    </row>
    <row r="44217" spans="16:17">
      <c r="P44217" s="63"/>
      <c r="Q44217" s="63"/>
    </row>
    <row r="44218" spans="16:17">
      <c r="P44218" s="63"/>
      <c r="Q44218" s="63"/>
    </row>
    <row r="44219" spans="16:17">
      <c r="P44219" s="63"/>
      <c r="Q44219" s="63"/>
    </row>
    <row r="44220" spans="16:17">
      <c r="P44220" s="63"/>
      <c r="Q44220" s="63"/>
    </row>
    <row r="44221" spans="16:17">
      <c r="P44221" s="63"/>
      <c r="Q44221" s="63"/>
    </row>
    <row r="44222" spans="16:17">
      <c r="P44222" s="63"/>
      <c r="Q44222" s="63"/>
    </row>
    <row r="44223" spans="16:17">
      <c r="P44223" s="63"/>
      <c r="Q44223" s="63"/>
    </row>
    <row r="44224" spans="16:17">
      <c r="P44224" s="63"/>
      <c r="Q44224" s="63"/>
    </row>
    <row r="44225" spans="16:17">
      <c r="P44225" s="63"/>
      <c r="Q44225" s="63"/>
    </row>
    <row r="44226" spans="16:17">
      <c r="P44226" s="63"/>
      <c r="Q44226" s="63"/>
    </row>
    <row r="44227" spans="16:17">
      <c r="P44227" s="63"/>
      <c r="Q44227" s="63"/>
    </row>
    <row r="44228" spans="16:17">
      <c r="P44228" s="63"/>
      <c r="Q44228" s="63"/>
    </row>
    <row r="44229" spans="16:17">
      <c r="P44229" s="63"/>
      <c r="Q44229" s="63"/>
    </row>
    <row r="44230" spans="16:17">
      <c r="P44230" s="63"/>
      <c r="Q44230" s="63"/>
    </row>
    <row r="44231" spans="16:17">
      <c r="P44231" s="63"/>
      <c r="Q44231" s="63"/>
    </row>
    <row r="44232" spans="16:17">
      <c r="P44232" s="63"/>
      <c r="Q44232" s="63"/>
    </row>
    <row r="44233" spans="16:17">
      <c r="P44233" s="63"/>
      <c r="Q44233" s="63"/>
    </row>
    <row r="44234" spans="16:17">
      <c r="P44234" s="63"/>
      <c r="Q44234" s="63"/>
    </row>
    <row r="44235" spans="16:17">
      <c r="P44235" s="63"/>
      <c r="Q44235" s="63"/>
    </row>
    <row r="44236" spans="16:17">
      <c r="P44236" s="63"/>
      <c r="Q44236" s="63"/>
    </row>
    <row r="44237" spans="16:17">
      <c r="P44237" s="63"/>
      <c r="Q44237" s="63"/>
    </row>
    <row r="44238" spans="16:17">
      <c r="P44238" s="63"/>
      <c r="Q44238" s="63"/>
    </row>
    <row r="44239" spans="16:17">
      <c r="P44239" s="63"/>
      <c r="Q44239" s="63"/>
    </row>
    <row r="44240" spans="16:17">
      <c r="P44240" s="63"/>
      <c r="Q44240" s="63"/>
    </row>
    <row r="44241" spans="16:17">
      <c r="P44241" s="63"/>
      <c r="Q44241" s="63"/>
    </row>
    <row r="44242" spans="16:17">
      <c r="P44242" s="63"/>
      <c r="Q44242" s="63"/>
    </row>
    <row r="44243" spans="16:17">
      <c r="P44243" s="63"/>
      <c r="Q44243" s="63"/>
    </row>
    <row r="44244" spans="16:17">
      <c r="P44244" s="63"/>
      <c r="Q44244" s="63"/>
    </row>
    <row r="44245" spans="16:17">
      <c r="P44245" s="63"/>
      <c r="Q44245" s="63"/>
    </row>
    <row r="44246" spans="16:17">
      <c r="P44246" s="63"/>
      <c r="Q44246" s="63"/>
    </row>
    <row r="44247" spans="16:17">
      <c r="P44247" s="63"/>
      <c r="Q44247" s="63"/>
    </row>
    <row r="44248" spans="16:17">
      <c r="P44248" s="63"/>
      <c r="Q44248" s="63"/>
    </row>
    <row r="44249" spans="16:17">
      <c r="P44249" s="63"/>
      <c r="Q44249" s="63"/>
    </row>
    <row r="44250" spans="16:17">
      <c r="P44250" s="63"/>
      <c r="Q44250" s="63"/>
    </row>
    <row r="44251" spans="16:17">
      <c r="P44251" s="63"/>
      <c r="Q44251" s="63"/>
    </row>
    <row r="44252" spans="16:17">
      <c r="P44252" s="63"/>
      <c r="Q44252" s="63"/>
    </row>
    <row r="44253" spans="16:17">
      <c r="P44253" s="63"/>
      <c r="Q44253" s="63"/>
    </row>
    <row r="44254" spans="16:17">
      <c r="P44254" s="63"/>
      <c r="Q44254" s="63"/>
    </row>
    <row r="44255" spans="16:17">
      <c r="P44255" s="63"/>
      <c r="Q44255" s="63"/>
    </row>
    <row r="44256" spans="16:17">
      <c r="P44256" s="63"/>
      <c r="Q44256" s="63"/>
    </row>
    <row r="44257" spans="16:17">
      <c r="P44257" s="63"/>
      <c r="Q44257" s="63"/>
    </row>
    <row r="44258" spans="16:17">
      <c r="P44258" s="63"/>
      <c r="Q44258" s="63"/>
    </row>
    <row r="44259" spans="16:17">
      <c r="P44259" s="63"/>
      <c r="Q44259" s="63"/>
    </row>
    <row r="44260" spans="16:17">
      <c r="P44260" s="63"/>
      <c r="Q44260" s="63"/>
    </row>
    <row r="44261" spans="16:17">
      <c r="P44261" s="63"/>
      <c r="Q44261" s="63"/>
    </row>
    <row r="44262" spans="16:17">
      <c r="P44262" s="63"/>
      <c r="Q44262" s="63"/>
    </row>
    <row r="44263" spans="16:17">
      <c r="P44263" s="63"/>
      <c r="Q44263" s="63"/>
    </row>
    <row r="44264" spans="16:17">
      <c r="P44264" s="63"/>
      <c r="Q44264" s="63"/>
    </row>
    <row r="44265" spans="16:17">
      <c r="P44265" s="63"/>
      <c r="Q44265" s="63"/>
    </row>
    <row r="44266" spans="16:17">
      <c r="P44266" s="63"/>
      <c r="Q44266" s="63"/>
    </row>
    <row r="44267" spans="16:17">
      <c r="P44267" s="63"/>
      <c r="Q44267" s="63"/>
    </row>
    <row r="44268" spans="16:17">
      <c r="P44268" s="63"/>
      <c r="Q44268" s="63"/>
    </row>
    <row r="44269" spans="16:17">
      <c r="P44269" s="63"/>
      <c r="Q44269" s="63"/>
    </row>
    <row r="44270" spans="16:17">
      <c r="P44270" s="63"/>
      <c r="Q44270" s="63"/>
    </row>
    <row r="44271" spans="16:17">
      <c r="P44271" s="63"/>
      <c r="Q44271" s="63"/>
    </row>
    <row r="44272" spans="16:17">
      <c r="P44272" s="63"/>
      <c r="Q44272" s="63"/>
    </row>
    <row r="44273" spans="16:17">
      <c r="P44273" s="63"/>
      <c r="Q44273" s="63"/>
    </row>
    <row r="44274" spans="16:17">
      <c r="P44274" s="63"/>
      <c r="Q44274" s="63"/>
    </row>
    <row r="44275" spans="16:17">
      <c r="P44275" s="63"/>
      <c r="Q44275" s="63"/>
    </row>
    <row r="44276" spans="16:17">
      <c r="P44276" s="63"/>
      <c r="Q44276" s="63"/>
    </row>
    <row r="44277" spans="16:17">
      <c r="P44277" s="63"/>
      <c r="Q44277" s="63"/>
    </row>
    <row r="44278" spans="16:17">
      <c r="P44278" s="63"/>
      <c r="Q44278" s="63"/>
    </row>
    <row r="44279" spans="16:17">
      <c r="P44279" s="63"/>
      <c r="Q44279" s="63"/>
    </row>
    <row r="44280" spans="16:17">
      <c r="P44280" s="63"/>
      <c r="Q44280" s="63"/>
    </row>
    <row r="44281" spans="16:17">
      <c r="P44281" s="63"/>
      <c r="Q44281" s="63"/>
    </row>
    <row r="44282" spans="16:17">
      <c r="P44282" s="63"/>
      <c r="Q44282" s="63"/>
    </row>
    <row r="44283" spans="16:17">
      <c r="P44283" s="63"/>
      <c r="Q44283" s="63"/>
    </row>
    <row r="44284" spans="16:17">
      <c r="P44284" s="63"/>
      <c r="Q44284" s="63"/>
    </row>
    <row r="44285" spans="16:17">
      <c r="P44285" s="63"/>
      <c r="Q44285" s="63"/>
    </row>
    <row r="44286" spans="16:17">
      <c r="P44286" s="63"/>
      <c r="Q44286" s="63"/>
    </row>
    <row r="44287" spans="16:17">
      <c r="P44287" s="63"/>
      <c r="Q44287" s="63"/>
    </row>
    <row r="44288" spans="16:17">
      <c r="P44288" s="63"/>
      <c r="Q44288" s="63"/>
    </row>
    <row r="44289" spans="16:17">
      <c r="P44289" s="63"/>
      <c r="Q44289" s="63"/>
    </row>
    <row r="44290" spans="16:17">
      <c r="P44290" s="63"/>
      <c r="Q44290" s="63"/>
    </row>
    <row r="44291" spans="16:17">
      <c r="P44291" s="63"/>
      <c r="Q44291" s="63"/>
    </row>
    <row r="44292" spans="16:17">
      <c r="P44292" s="63"/>
      <c r="Q44292" s="63"/>
    </row>
    <row r="44293" spans="16:17">
      <c r="P44293" s="63"/>
      <c r="Q44293" s="63"/>
    </row>
    <row r="44294" spans="16:17">
      <c r="P44294" s="63"/>
      <c r="Q44294" s="63"/>
    </row>
    <row r="44295" spans="16:17">
      <c r="P44295" s="63"/>
      <c r="Q44295" s="63"/>
    </row>
    <row r="44296" spans="16:17">
      <c r="P44296" s="63"/>
      <c r="Q44296" s="63"/>
    </row>
    <row r="44297" spans="16:17">
      <c r="P44297" s="63"/>
      <c r="Q44297" s="63"/>
    </row>
    <row r="44298" spans="16:17">
      <c r="P44298" s="63"/>
      <c r="Q44298" s="63"/>
    </row>
    <row r="44299" spans="16:17">
      <c r="P44299" s="63"/>
      <c r="Q44299" s="63"/>
    </row>
    <row r="44300" spans="16:17">
      <c r="P44300" s="63"/>
      <c r="Q44300" s="63"/>
    </row>
    <row r="44301" spans="16:17">
      <c r="P44301" s="63"/>
      <c r="Q44301" s="63"/>
    </row>
    <row r="44302" spans="16:17">
      <c r="P44302" s="63"/>
      <c r="Q44302" s="63"/>
    </row>
    <row r="44303" spans="16:17">
      <c r="P44303" s="63"/>
      <c r="Q44303" s="63"/>
    </row>
    <row r="44304" spans="16:17">
      <c r="P44304" s="63"/>
      <c r="Q44304" s="63"/>
    </row>
    <row r="44305" spans="16:17">
      <c r="P44305" s="63"/>
      <c r="Q44305" s="63"/>
    </row>
    <row r="44306" spans="16:17">
      <c r="P44306" s="63"/>
      <c r="Q44306" s="63"/>
    </row>
    <row r="44307" spans="16:17">
      <c r="P44307" s="63"/>
      <c r="Q44307" s="63"/>
    </row>
    <row r="44308" spans="16:17">
      <c r="P44308" s="63"/>
      <c r="Q44308" s="63"/>
    </row>
    <row r="44309" spans="16:17">
      <c r="P44309" s="63"/>
      <c r="Q44309" s="63"/>
    </row>
    <row r="44310" spans="16:17">
      <c r="P44310" s="63"/>
      <c r="Q44310" s="63"/>
    </row>
    <row r="44311" spans="16:17">
      <c r="P44311" s="63"/>
      <c r="Q44311" s="63"/>
    </row>
    <row r="44312" spans="16:17">
      <c r="P44312" s="63"/>
      <c r="Q44312" s="63"/>
    </row>
    <row r="44313" spans="16:17">
      <c r="P44313" s="63"/>
      <c r="Q44313" s="63"/>
    </row>
    <row r="44314" spans="16:17">
      <c r="P44314" s="63"/>
      <c r="Q44314" s="63"/>
    </row>
    <row r="44315" spans="16:17">
      <c r="P44315" s="63"/>
      <c r="Q44315" s="63"/>
    </row>
    <row r="44316" spans="16:17">
      <c r="P44316" s="63"/>
      <c r="Q44316" s="63"/>
    </row>
    <row r="44317" spans="16:17">
      <c r="P44317" s="63"/>
      <c r="Q44317" s="63"/>
    </row>
    <row r="44318" spans="16:17">
      <c r="P44318" s="63"/>
      <c r="Q44318" s="63"/>
    </row>
    <row r="44319" spans="16:17">
      <c r="P44319" s="63"/>
      <c r="Q44319" s="63"/>
    </row>
    <row r="44320" spans="16:17">
      <c r="P44320" s="63"/>
      <c r="Q44320" s="63"/>
    </row>
    <row r="44321" spans="16:17">
      <c r="P44321" s="63"/>
      <c r="Q44321" s="63"/>
    </row>
    <row r="44322" spans="16:17">
      <c r="P44322" s="63"/>
      <c r="Q44322" s="63"/>
    </row>
    <row r="44323" spans="16:17">
      <c r="P44323" s="63"/>
      <c r="Q44323" s="63"/>
    </row>
    <row r="44324" spans="16:17">
      <c r="P44324" s="63"/>
      <c r="Q44324" s="63"/>
    </row>
    <row r="44325" spans="16:17">
      <c r="P44325" s="63"/>
      <c r="Q44325" s="63"/>
    </row>
    <row r="44326" spans="16:17">
      <c r="P44326" s="63"/>
      <c r="Q44326" s="63"/>
    </row>
    <row r="44327" spans="16:17">
      <c r="P44327" s="63"/>
      <c r="Q44327" s="63"/>
    </row>
    <row r="44328" spans="16:17">
      <c r="P44328" s="63"/>
      <c r="Q44328" s="63"/>
    </row>
    <row r="44329" spans="16:17">
      <c r="P44329" s="63"/>
      <c r="Q44329" s="63"/>
    </row>
    <row r="44330" spans="16:17">
      <c r="P44330" s="63"/>
      <c r="Q44330" s="63"/>
    </row>
    <row r="44331" spans="16:17">
      <c r="P44331" s="63"/>
      <c r="Q44331" s="63"/>
    </row>
    <row r="44332" spans="16:17">
      <c r="P44332" s="63"/>
      <c r="Q44332" s="63"/>
    </row>
    <row r="44333" spans="16:17">
      <c r="P44333" s="63"/>
      <c r="Q44333" s="63"/>
    </row>
    <row r="44334" spans="16:17">
      <c r="P44334" s="63"/>
      <c r="Q44334" s="63"/>
    </row>
    <row r="44335" spans="16:17">
      <c r="P44335" s="63"/>
      <c r="Q44335" s="63"/>
    </row>
    <row r="44336" spans="16:17">
      <c r="P44336" s="63"/>
      <c r="Q44336" s="63"/>
    </row>
    <row r="44337" spans="16:17">
      <c r="P44337" s="63"/>
      <c r="Q44337" s="63"/>
    </row>
    <row r="44338" spans="16:17">
      <c r="P44338" s="63"/>
      <c r="Q44338" s="63"/>
    </row>
    <row r="44339" spans="16:17">
      <c r="P44339" s="63"/>
      <c r="Q44339" s="63"/>
    </row>
    <row r="44340" spans="16:17">
      <c r="P44340" s="63"/>
      <c r="Q44340" s="63"/>
    </row>
    <row r="44341" spans="16:17">
      <c r="P44341" s="63"/>
      <c r="Q44341" s="63"/>
    </row>
    <row r="44342" spans="16:17">
      <c r="P44342" s="63"/>
      <c r="Q44342" s="63"/>
    </row>
    <row r="44343" spans="16:17">
      <c r="P44343" s="63"/>
      <c r="Q44343" s="63"/>
    </row>
    <row r="44344" spans="16:17">
      <c r="P44344" s="63"/>
      <c r="Q44344" s="63"/>
    </row>
    <row r="44345" spans="16:17">
      <c r="P44345" s="63"/>
      <c r="Q44345" s="63"/>
    </row>
    <row r="44346" spans="16:17">
      <c r="P44346" s="63"/>
      <c r="Q44346" s="63"/>
    </row>
    <row r="44347" spans="16:17">
      <c r="P44347" s="63"/>
      <c r="Q44347" s="63"/>
    </row>
    <row r="44348" spans="16:17">
      <c r="P44348" s="63"/>
      <c r="Q44348" s="63"/>
    </row>
    <row r="44349" spans="16:17">
      <c r="P44349" s="63"/>
      <c r="Q44349" s="63"/>
    </row>
    <row r="44350" spans="16:17">
      <c r="P44350" s="63"/>
      <c r="Q44350" s="63"/>
    </row>
    <row r="44351" spans="16:17">
      <c r="P44351" s="63"/>
      <c r="Q44351" s="63"/>
    </row>
    <row r="44352" spans="16:17">
      <c r="P44352" s="63"/>
      <c r="Q44352" s="63"/>
    </row>
    <row r="44353" spans="16:17">
      <c r="P44353" s="63"/>
      <c r="Q44353" s="63"/>
    </row>
    <row r="44354" spans="16:17">
      <c r="P44354" s="63"/>
      <c r="Q44354" s="63"/>
    </row>
    <row r="44355" spans="16:17">
      <c r="P44355" s="63"/>
      <c r="Q44355" s="63"/>
    </row>
    <row r="44356" spans="16:17">
      <c r="P44356" s="63"/>
      <c r="Q44356" s="63"/>
    </row>
    <row r="44357" spans="16:17">
      <c r="P44357" s="63"/>
      <c r="Q44357" s="63"/>
    </row>
    <row r="44358" spans="16:17">
      <c r="P44358" s="63"/>
      <c r="Q44358" s="63"/>
    </row>
    <row r="44359" spans="16:17">
      <c r="P44359" s="63"/>
      <c r="Q44359" s="63"/>
    </row>
    <row r="44360" spans="16:17">
      <c r="P44360" s="63"/>
      <c r="Q44360" s="63"/>
    </row>
    <row r="44361" spans="16:17">
      <c r="P44361" s="63"/>
      <c r="Q44361" s="63"/>
    </row>
    <row r="44362" spans="16:17">
      <c r="P44362" s="63"/>
      <c r="Q44362" s="63"/>
    </row>
    <row r="44363" spans="16:17">
      <c r="P44363" s="63"/>
      <c r="Q44363" s="63"/>
    </row>
    <row r="44364" spans="16:17">
      <c r="P44364" s="63"/>
      <c r="Q44364" s="63"/>
    </row>
    <row r="44365" spans="16:17">
      <c r="P44365" s="63"/>
      <c r="Q44365" s="63"/>
    </row>
    <row r="44366" spans="16:17">
      <c r="P44366" s="63"/>
      <c r="Q44366" s="63"/>
    </row>
    <row r="44367" spans="16:17">
      <c r="P44367" s="63"/>
      <c r="Q44367" s="63"/>
    </row>
    <row r="44368" spans="16:17">
      <c r="P44368" s="63"/>
      <c r="Q44368" s="63"/>
    </row>
    <row r="44369" spans="16:17">
      <c r="P44369" s="63"/>
      <c r="Q44369" s="63"/>
    </row>
    <row r="44370" spans="16:17">
      <c r="P44370" s="63"/>
      <c r="Q44370" s="63"/>
    </row>
    <row r="44371" spans="16:17">
      <c r="P44371" s="63"/>
      <c r="Q44371" s="63"/>
    </row>
    <row r="44372" spans="16:17">
      <c r="P44372" s="63"/>
      <c r="Q44372" s="63"/>
    </row>
    <row r="44373" spans="16:17">
      <c r="P44373" s="63"/>
      <c r="Q44373" s="63"/>
    </row>
    <row r="44374" spans="16:17">
      <c r="P44374" s="63"/>
      <c r="Q44374" s="63"/>
    </row>
    <row r="44375" spans="16:17">
      <c r="P44375" s="63"/>
      <c r="Q44375" s="63"/>
    </row>
    <row r="44376" spans="16:17">
      <c r="P44376" s="63"/>
      <c r="Q44376" s="63"/>
    </row>
    <row r="44377" spans="16:17">
      <c r="P44377" s="63"/>
      <c r="Q44377" s="63"/>
    </row>
    <row r="44378" spans="16:17">
      <c r="P44378" s="63"/>
      <c r="Q44378" s="63"/>
    </row>
    <row r="44379" spans="16:17">
      <c r="P44379" s="63"/>
      <c r="Q44379" s="63"/>
    </row>
    <row r="44380" spans="16:17">
      <c r="P44380" s="63"/>
      <c r="Q44380" s="63"/>
    </row>
    <row r="44381" spans="16:17">
      <c r="P44381" s="63"/>
      <c r="Q44381" s="63"/>
    </row>
    <row r="44382" spans="16:17">
      <c r="P44382" s="63"/>
      <c r="Q44382" s="63"/>
    </row>
    <row r="44383" spans="16:17">
      <c r="P44383" s="63"/>
      <c r="Q44383" s="63"/>
    </row>
    <row r="44384" spans="16:17">
      <c r="P44384" s="63"/>
      <c r="Q44384" s="63"/>
    </row>
    <row r="44385" spans="16:17">
      <c r="P44385" s="63"/>
      <c r="Q44385" s="63"/>
    </row>
    <row r="44386" spans="16:17">
      <c r="P44386" s="63"/>
      <c r="Q44386" s="63"/>
    </row>
    <row r="44387" spans="16:17">
      <c r="P44387" s="63"/>
      <c r="Q44387" s="63"/>
    </row>
    <row r="44388" spans="16:17">
      <c r="P44388" s="63"/>
      <c r="Q44388" s="63"/>
    </row>
    <row r="44389" spans="16:17">
      <c r="P44389" s="63"/>
      <c r="Q44389" s="63"/>
    </row>
    <row r="44390" spans="16:17">
      <c r="P44390" s="63"/>
      <c r="Q44390" s="63"/>
    </row>
    <row r="44391" spans="16:17">
      <c r="P44391" s="63"/>
      <c r="Q44391" s="63"/>
    </row>
    <row r="44392" spans="16:17">
      <c r="P44392" s="63"/>
      <c r="Q44392" s="63"/>
    </row>
    <row r="44393" spans="16:17">
      <c r="P44393" s="63"/>
      <c r="Q44393" s="63"/>
    </row>
    <row r="44394" spans="16:17">
      <c r="P44394" s="63"/>
      <c r="Q44394" s="63"/>
    </row>
    <row r="44395" spans="16:17">
      <c r="P44395" s="63"/>
      <c r="Q44395" s="63"/>
    </row>
    <row r="44396" spans="16:17">
      <c r="P44396" s="63"/>
      <c r="Q44396" s="63"/>
    </row>
    <row r="44397" spans="16:17">
      <c r="P44397" s="63"/>
      <c r="Q44397" s="63"/>
    </row>
    <row r="44398" spans="16:17">
      <c r="P44398" s="63"/>
      <c r="Q44398" s="63"/>
    </row>
    <row r="44399" spans="16:17">
      <c r="P44399" s="63"/>
      <c r="Q44399" s="63"/>
    </row>
    <row r="44400" spans="16:17">
      <c r="P44400" s="63"/>
      <c r="Q44400" s="63"/>
    </row>
    <row r="44401" spans="16:17">
      <c r="P44401" s="63"/>
      <c r="Q44401" s="63"/>
    </row>
    <row r="44402" spans="16:17">
      <c r="P44402" s="63"/>
      <c r="Q44402" s="63"/>
    </row>
    <row r="44403" spans="16:17">
      <c r="P44403" s="63"/>
      <c r="Q44403" s="63"/>
    </row>
    <row r="44404" spans="16:17">
      <c r="P44404" s="63"/>
      <c r="Q44404" s="63"/>
    </row>
    <row r="44405" spans="16:17">
      <c r="P44405" s="63"/>
      <c r="Q44405" s="63"/>
    </row>
    <row r="44406" spans="16:17">
      <c r="P44406" s="63"/>
      <c r="Q44406" s="63"/>
    </row>
    <row r="44407" spans="16:17">
      <c r="P44407" s="63"/>
      <c r="Q44407" s="63"/>
    </row>
    <row r="44408" spans="16:17">
      <c r="P44408" s="63"/>
      <c r="Q44408" s="63"/>
    </row>
    <row r="44409" spans="16:17">
      <c r="P44409" s="63"/>
      <c r="Q44409" s="63"/>
    </row>
    <row r="44410" spans="16:17">
      <c r="P44410" s="63"/>
      <c r="Q44410" s="63"/>
    </row>
    <row r="44411" spans="16:17">
      <c r="P44411" s="63"/>
      <c r="Q44411" s="63"/>
    </row>
    <row r="44412" spans="16:17">
      <c r="P44412" s="63"/>
      <c r="Q44412" s="63"/>
    </row>
    <row r="44413" spans="16:17">
      <c r="P44413" s="63"/>
      <c r="Q44413" s="63"/>
    </row>
    <row r="44414" spans="16:17">
      <c r="P44414" s="63"/>
      <c r="Q44414" s="63"/>
    </row>
    <row r="44415" spans="16:17">
      <c r="P44415" s="63"/>
      <c r="Q44415" s="63"/>
    </row>
    <row r="44416" spans="16:17">
      <c r="P44416" s="63"/>
      <c r="Q44416" s="63"/>
    </row>
    <row r="44417" spans="16:17">
      <c r="P44417" s="63"/>
      <c r="Q44417" s="63"/>
    </row>
    <row r="44418" spans="16:17">
      <c r="P44418" s="63"/>
      <c r="Q44418" s="63"/>
    </row>
    <row r="44419" spans="16:17">
      <c r="P44419" s="63"/>
      <c r="Q44419" s="63"/>
    </row>
    <row r="44420" spans="16:17">
      <c r="P44420" s="63"/>
      <c r="Q44420" s="63"/>
    </row>
    <row r="44421" spans="16:17">
      <c r="P44421" s="63"/>
      <c r="Q44421" s="63"/>
    </row>
    <row r="44422" spans="16:17">
      <c r="P44422" s="63"/>
      <c r="Q44422" s="63"/>
    </row>
    <row r="44423" spans="16:17">
      <c r="P44423" s="63"/>
      <c r="Q44423" s="63"/>
    </row>
    <row r="44424" spans="16:17">
      <c r="P44424" s="63"/>
      <c r="Q44424" s="63"/>
    </row>
    <row r="44425" spans="16:17">
      <c r="P44425" s="63"/>
      <c r="Q44425" s="63"/>
    </row>
    <row r="44426" spans="16:17">
      <c r="P44426" s="63"/>
      <c r="Q44426" s="63"/>
    </row>
    <row r="44427" spans="16:17">
      <c r="P44427" s="63"/>
      <c r="Q44427" s="63"/>
    </row>
    <row r="44428" spans="16:17">
      <c r="P44428" s="63"/>
      <c r="Q44428" s="63"/>
    </row>
    <row r="44429" spans="16:17">
      <c r="P44429" s="63"/>
      <c r="Q44429" s="63"/>
    </row>
    <row r="44430" spans="16:17">
      <c r="P44430" s="63"/>
      <c r="Q44430" s="63"/>
    </row>
    <row r="44431" spans="16:17">
      <c r="P44431" s="63"/>
      <c r="Q44431" s="63"/>
    </row>
    <row r="44432" spans="16:17">
      <c r="P44432" s="63"/>
      <c r="Q44432" s="63"/>
    </row>
    <row r="44433" spans="16:17">
      <c r="P44433" s="63"/>
      <c r="Q44433" s="63"/>
    </row>
    <row r="44434" spans="16:17">
      <c r="P44434" s="63"/>
      <c r="Q44434" s="63"/>
    </row>
    <row r="44435" spans="16:17">
      <c r="P44435" s="63"/>
      <c r="Q44435" s="63"/>
    </row>
    <row r="44436" spans="16:17">
      <c r="P44436" s="63"/>
      <c r="Q44436" s="63"/>
    </row>
    <row r="44437" spans="16:17">
      <c r="P44437" s="63"/>
      <c r="Q44437" s="63"/>
    </row>
    <row r="44438" spans="16:17">
      <c r="P44438" s="63"/>
      <c r="Q44438" s="63"/>
    </row>
    <row r="44439" spans="16:17">
      <c r="P44439" s="63"/>
      <c r="Q44439" s="63"/>
    </row>
    <row r="44440" spans="16:17">
      <c r="P44440" s="63"/>
      <c r="Q44440" s="63"/>
    </row>
    <row r="44441" spans="16:17">
      <c r="P44441" s="63"/>
      <c r="Q44441" s="63"/>
    </row>
    <row r="44442" spans="16:17">
      <c r="P44442" s="63"/>
      <c r="Q44442" s="63"/>
    </row>
    <row r="44443" spans="16:17">
      <c r="P44443" s="63"/>
      <c r="Q44443" s="63"/>
    </row>
    <row r="44444" spans="16:17">
      <c r="P44444" s="63"/>
      <c r="Q44444" s="63"/>
    </row>
    <row r="44445" spans="16:17">
      <c r="P44445" s="63"/>
      <c r="Q44445" s="63"/>
    </row>
    <row r="44446" spans="16:17">
      <c r="P44446" s="63"/>
      <c r="Q44446" s="63"/>
    </row>
    <row r="44447" spans="16:17">
      <c r="P44447" s="63"/>
      <c r="Q44447" s="63"/>
    </row>
    <row r="44448" spans="16:17">
      <c r="P44448" s="63"/>
      <c r="Q44448" s="63"/>
    </row>
    <row r="44449" spans="16:17">
      <c r="P44449" s="63"/>
      <c r="Q44449" s="63"/>
    </row>
    <row r="44450" spans="16:17">
      <c r="P44450" s="63"/>
      <c r="Q44450" s="63"/>
    </row>
    <row r="44451" spans="16:17">
      <c r="P44451" s="63"/>
      <c r="Q44451" s="63"/>
    </row>
    <row r="44452" spans="16:17">
      <c r="P44452" s="63"/>
      <c r="Q44452" s="63"/>
    </row>
    <row r="44453" spans="16:17">
      <c r="P44453" s="63"/>
      <c r="Q44453" s="63"/>
    </row>
    <row r="44454" spans="16:17">
      <c r="P44454" s="63"/>
      <c r="Q44454" s="63"/>
    </row>
    <row r="44455" spans="16:17">
      <c r="P44455" s="63"/>
      <c r="Q44455" s="63"/>
    </row>
    <row r="44456" spans="16:17">
      <c r="P44456" s="63"/>
      <c r="Q44456" s="63"/>
    </row>
    <row r="44457" spans="16:17">
      <c r="P44457" s="63"/>
      <c r="Q44457" s="63"/>
    </row>
    <row r="44458" spans="16:17">
      <c r="P44458" s="63"/>
      <c r="Q44458" s="63"/>
    </row>
    <row r="44459" spans="16:17">
      <c r="P44459" s="63"/>
      <c r="Q44459" s="63"/>
    </row>
    <row r="44460" spans="16:17">
      <c r="P44460" s="63"/>
      <c r="Q44460" s="63"/>
    </row>
    <row r="44461" spans="16:17">
      <c r="P44461" s="63"/>
      <c r="Q44461" s="63"/>
    </row>
    <row r="44462" spans="16:17">
      <c r="P44462" s="63"/>
      <c r="Q44462" s="63"/>
    </row>
    <row r="44463" spans="16:17">
      <c r="P44463" s="63"/>
      <c r="Q44463" s="63"/>
    </row>
    <row r="44464" spans="16:17">
      <c r="P44464" s="63"/>
      <c r="Q44464" s="63"/>
    </row>
    <row r="44465" spans="16:17">
      <c r="P44465" s="63"/>
      <c r="Q44465" s="63"/>
    </row>
    <row r="44466" spans="16:17">
      <c r="P44466" s="63"/>
      <c r="Q44466" s="63"/>
    </row>
    <row r="44467" spans="16:17">
      <c r="P44467" s="63"/>
      <c r="Q44467" s="63"/>
    </row>
    <row r="44468" spans="16:17">
      <c r="P44468" s="63"/>
      <c r="Q44468" s="63"/>
    </row>
    <row r="44469" spans="16:17">
      <c r="P44469" s="63"/>
      <c r="Q44469" s="63"/>
    </row>
    <row r="44470" spans="16:17">
      <c r="P44470" s="63"/>
      <c r="Q44470" s="63"/>
    </row>
    <row r="44471" spans="16:17">
      <c r="P44471" s="63"/>
      <c r="Q44471" s="63"/>
    </row>
    <row r="44472" spans="16:17">
      <c r="P44472" s="63"/>
      <c r="Q44472" s="63"/>
    </row>
    <row r="44473" spans="16:17">
      <c r="P44473" s="63"/>
      <c r="Q44473" s="63"/>
    </row>
    <row r="44474" spans="16:17">
      <c r="P44474" s="63"/>
      <c r="Q44474" s="63"/>
    </row>
    <row r="44475" spans="16:17">
      <c r="P44475" s="63"/>
      <c r="Q44475" s="63"/>
    </row>
    <row r="44476" spans="16:17">
      <c r="P44476" s="63"/>
      <c r="Q44476" s="63"/>
    </row>
    <row r="44477" spans="16:17">
      <c r="P44477" s="63"/>
      <c r="Q44477" s="63"/>
    </row>
    <row r="44478" spans="16:17">
      <c r="P44478" s="63"/>
      <c r="Q44478" s="63"/>
    </row>
    <row r="44479" spans="16:17">
      <c r="P44479" s="63"/>
      <c r="Q44479" s="63"/>
    </row>
    <row r="44480" spans="16:17">
      <c r="P44480" s="63"/>
      <c r="Q44480" s="63"/>
    </row>
    <row r="44481" spans="16:17">
      <c r="P44481" s="63"/>
      <c r="Q44481" s="63"/>
    </row>
    <row r="44482" spans="16:17">
      <c r="P44482" s="63"/>
      <c r="Q44482" s="63"/>
    </row>
    <row r="44483" spans="16:17">
      <c r="P44483" s="63"/>
      <c r="Q44483" s="63"/>
    </row>
    <row r="44484" spans="16:17">
      <c r="P44484" s="63"/>
      <c r="Q44484" s="63"/>
    </row>
    <row r="44485" spans="16:17">
      <c r="P44485" s="63"/>
      <c r="Q44485" s="63"/>
    </row>
    <row r="44486" spans="16:17">
      <c r="P44486" s="63"/>
      <c r="Q44486" s="63"/>
    </row>
    <row r="44487" spans="16:17">
      <c r="P44487" s="63"/>
      <c r="Q44487" s="63"/>
    </row>
    <row r="44488" spans="16:17">
      <c r="P44488" s="63"/>
      <c r="Q44488" s="63"/>
    </row>
    <row r="44489" spans="16:17">
      <c r="P44489" s="63"/>
      <c r="Q44489" s="63"/>
    </row>
    <row r="44490" spans="16:17">
      <c r="P44490" s="63"/>
      <c r="Q44490" s="63"/>
    </row>
    <row r="44491" spans="16:17">
      <c r="P44491" s="63"/>
      <c r="Q44491" s="63"/>
    </row>
    <row r="44492" spans="16:17">
      <c r="P44492" s="63"/>
      <c r="Q44492" s="63"/>
    </row>
    <row r="44493" spans="16:17">
      <c r="P44493" s="63"/>
      <c r="Q44493" s="63"/>
    </row>
    <row r="44494" spans="16:17">
      <c r="P44494" s="63"/>
      <c r="Q44494" s="63"/>
    </row>
    <row r="44495" spans="16:17">
      <c r="P44495" s="63"/>
      <c r="Q44495" s="63"/>
    </row>
    <row r="44496" spans="16:17">
      <c r="P44496" s="63"/>
      <c r="Q44496" s="63"/>
    </row>
    <row r="44497" spans="16:17">
      <c r="P44497" s="63"/>
      <c r="Q44497" s="63"/>
    </row>
    <row r="44498" spans="16:17">
      <c r="P44498" s="63"/>
      <c r="Q44498" s="63"/>
    </row>
    <row r="44499" spans="16:17">
      <c r="P44499" s="63"/>
      <c r="Q44499" s="63"/>
    </row>
    <row r="44500" spans="16:17">
      <c r="P44500" s="63"/>
      <c r="Q44500" s="63"/>
    </row>
    <row r="44501" spans="16:17">
      <c r="P44501" s="63"/>
      <c r="Q44501" s="63"/>
    </row>
    <row r="44502" spans="16:17">
      <c r="P44502" s="63"/>
      <c r="Q44502" s="63"/>
    </row>
    <row r="44503" spans="16:17">
      <c r="P44503" s="63"/>
      <c r="Q44503" s="63"/>
    </row>
    <row r="44504" spans="16:17">
      <c r="P44504" s="63"/>
      <c r="Q44504" s="63"/>
    </row>
    <row r="44505" spans="16:17">
      <c r="P44505" s="63"/>
      <c r="Q44505" s="63"/>
    </row>
    <row r="44506" spans="16:17">
      <c r="P44506" s="63"/>
      <c r="Q44506" s="63"/>
    </row>
    <row r="44507" spans="16:17">
      <c r="P44507" s="63"/>
      <c r="Q44507" s="63"/>
    </row>
    <row r="44508" spans="16:17">
      <c r="P44508" s="63"/>
      <c r="Q44508" s="63"/>
    </row>
    <row r="44509" spans="16:17">
      <c r="P44509" s="63"/>
      <c r="Q44509" s="63"/>
    </row>
    <row r="44510" spans="16:17">
      <c r="P44510" s="63"/>
      <c r="Q44510" s="63"/>
    </row>
    <row r="44511" spans="16:17">
      <c r="P44511" s="63"/>
      <c r="Q44511" s="63"/>
    </row>
    <row r="44512" spans="16:17">
      <c r="P44512" s="63"/>
      <c r="Q44512" s="63"/>
    </row>
    <row r="44513" spans="16:17">
      <c r="P44513" s="63"/>
      <c r="Q44513" s="63"/>
    </row>
    <row r="44514" spans="16:17">
      <c r="P44514" s="63"/>
      <c r="Q44514" s="63"/>
    </row>
    <row r="44515" spans="16:17">
      <c r="P44515" s="63"/>
      <c r="Q44515" s="63"/>
    </row>
    <row r="44516" spans="16:17">
      <c r="P44516" s="63"/>
      <c r="Q44516" s="63"/>
    </row>
    <row r="44517" spans="16:17">
      <c r="P44517" s="63"/>
      <c r="Q44517" s="63"/>
    </row>
    <row r="44518" spans="16:17">
      <c r="P44518" s="63"/>
      <c r="Q44518" s="63"/>
    </row>
    <row r="44519" spans="16:17">
      <c r="P44519" s="63"/>
      <c r="Q44519" s="63"/>
    </row>
    <row r="44520" spans="16:17">
      <c r="P44520" s="63"/>
      <c r="Q44520" s="63"/>
    </row>
    <row r="44521" spans="16:17">
      <c r="P44521" s="63"/>
      <c r="Q44521" s="63"/>
    </row>
    <row r="44522" spans="16:17">
      <c r="P44522" s="63"/>
      <c r="Q44522" s="63"/>
    </row>
    <row r="44523" spans="16:17">
      <c r="P44523" s="63"/>
      <c r="Q44523" s="63"/>
    </row>
    <row r="44524" spans="16:17">
      <c r="P44524" s="63"/>
      <c r="Q44524" s="63"/>
    </row>
    <row r="44525" spans="16:17">
      <c r="P44525" s="63"/>
      <c r="Q44525" s="63"/>
    </row>
    <row r="44526" spans="16:17">
      <c r="P44526" s="63"/>
      <c r="Q44526" s="63"/>
    </row>
    <row r="44527" spans="16:17">
      <c r="P44527" s="63"/>
      <c r="Q44527" s="63"/>
    </row>
    <row r="44528" spans="16:17">
      <c r="P44528" s="63"/>
      <c r="Q44528" s="63"/>
    </row>
    <row r="44529" spans="16:17">
      <c r="P44529" s="63"/>
      <c r="Q44529" s="63"/>
    </row>
    <row r="44530" spans="16:17">
      <c r="P44530" s="63"/>
      <c r="Q44530" s="63"/>
    </row>
    <row r="44531" spans="16:17">
      <c r="P44531" s="63"/>
      <c r="Q44531" s="63"/>
    </row>
    <row r="44532" spans="16:17">
      <c r="P44532" s="63"/>
      <c r="Q44532" s="63"/>
    </row>
    <row r="44533" spans="16:17">
      <c r="P44533" s="63"/>
      <c r="Q44533" s="63"/>
    </row>
    <row r="44534" spans="16:17">
      <c r="P44534" s="63"/>
      <c r="Q44534" s="63"/>
    </row>
    <row r="44535" spans="16:17">
      <c r="P44535" s="63"/>
      <c r="Q44535" s="63"/>
    </row>
    <row r="44536" spans="16:17">
      <c r="P44536" s="63"/>
      <c r="Q44536" s="63"/>
    </row>
    <row r="44537" spans="16:17">
      <c r="P44537" s="63"/>
      <c r="Q44537" s="63"/>
    </row>
    <row r="44538" spans="16:17">
      <c r="P44538" s="63"/>
      <c r="Q44538" s="63"/>
    </row>
    <row r="44539" spans="16:17">
      <c r="P44539" s="63"/>
      <c r="Q44539" s="63"/>
    </row>
    <row r="44540" spans="16:17">
      <c r="P44540" s="63"/>
      <c r="Q44540" s="63"/>
    </row>
    <row r="44541" spans="16:17">
      <c r="P44541" s="63"/>
      <c r="Q44541" s="63"/>
    </row>
    <row r="44542" spans="16:17">
      <c r="P44542" s="63"/>
      <c r="Q44542" s="63"/>
    </row>
    <row r="44543" spans="16:17">
      <c r="P44543" s="63"/>
      <c r="Q44543" s="63"/>
    </row>
    <row r="44544" spans="16:17">
      <c r="P44544" s="63"/>
      <c r="Q44544" s="63"/>
    </row>
    <row r="44545" spans="16:17">
      <c r="P44545" s="63"/>
      <c r="Q44545" s="63"/>
    </row>
    <row r="44546" spans="16:17">
      <c r="P44546" s="63"/>
      <c r="Q44546" s="63"/>
    </row>
    <row r="44547" spans="16:17">
      <c r="P44547" s="63"/>
      <c r="Q44547" s="63"/>
    </row>
    <row r="44548" spans="16:17">
      <c r="P44548" s="63"/>
      <c r="Q44548" s="63"/>
    </row>
    <row r="44549" spans="16:17">
      <c r="P44549" s="63"/>
      <c r="Q44549" s="63"/>
    </row>
    <row r="44550" spans="16:17">
      <c r="P44550" s="63"/>
      <c r="Q44550" s="63"/>
    </row>
    <row r="44551" spans="16:17">
      <c r="P44551" s="63"/>
      <c r="Q44551" s="63"/>
    </row>
    <row r="44552" spans="16:17">
      <c r="P44552" s="63"/>
      <c r="Q44552" s="63"/>
    </row>
    <row r="44553" spans="16:17">
      <c r="P44553" s="63"/>
      <c r="Q44553" s="63"/>
    </row>
    <row r="44554" spans="16:17">
      <c r="P44554" s="63"/>
      <c r="Q44554" s="63"/>
    </row>
    <row r="44555" spans="16:17">
      <c r="P44555" s="63"/>
      <c r="Q44555" s="63"/>
    </row>
    <row r="44556" spans="16:17">
      <c r="P44556" s="63"/>
      <c r="Q44556" s="63"/>
    </row>
    <row r="44557" spans="16:17">
      <c r="P44557" s="63"/>
      <c r="Q44557" s="63"/>
    </row>
    <row r="44558" spans="16:17">
      <c r="P44558" s="63"/>
      <c r="Q44558" s="63"/>
    </row>
    <row r="44559" spans="16:17">
      <c r="P44559" s="63"/>
      <c r="Q44559" s="63"/>
    </row>
    <row r="44560" spans="16:17">
      <c r="P44560" s="63"/>
      <c r="Q44560" s="63"/>
    </row>
    <row r="44561" spans="16:17">
      <c r="P44561" s="63"/>
      <c r="Q44561" s="63"/>
    </row>
    <row r="44562" spans="16:17">
      <c r="P44562" s="63"/>
      <c r="Q44562" s="63"/>
    </row>
    <row r="44563" spans="16:17">
      <c r="P44563" s="63"/>
      <c r="Q44563" s="63"/>
    </row>
    <row r="44564" spans="16:17">
      <c r="P44564" s="63"/>
      <c r="Q44564" s="63"/>
    </row>
    <row r="44565" spans="16:17">
      <c r="P44565" s="63"/>
      <c r="Q44565" s="63"/>
    </row>
    <row r="44566" spans="16:17">
      <c r="P44566" s="63"/>
      <c r="Q44566" s="63"/>
    </row>
    <row r="44567" spans="16:17">
      <c r="P44567" s="63"/>
      <c r="Q44567" s="63"/>
    </row>
    <row r="44568" spans="16:17">
      <c r="P44568" s="63"/>
      <c r="Q44568" s="63"/>
    </row>
    <row r="44569" spans="16:17">
      <c r="P44569" s="63"/>
      <c r="Q44569" s="63"/>
    </row>
    <row r="44570" spans="16:17">
      <c r="P44570" s="63"/>
      <c r="Q44570" s="63"/>
    </row>
    <row r="44571" spans="16:17">
      <c r="P44571" s="63"/>
      <c r="Q44571" s="63"/>
    </row>
    <row r="44572" spans="16:17">
      <c r="P44572" s="63"/>
      <c r="Q44572" s="63"/>
    </row>
    <row r="44573" spans="16:17">
      <c r="P44573" s="63"/>
      <c r="Q44573" s="63"/>
    </row>
    <row r="44574" spans="16:17">
      <c r="P44574" s="63"/>
      <c r="Q44574" s="63"/>
    </row>
    <row r="44575" spans="16:17">
      <c r="P44575" s="63"/>
      <c r="Q44575" s="63"/>
    </row>
    <row r="44576" spans="16:17">
      <c r="P44576" s="63"/>
      <c r="Q44576" s="63"/>
    </row>
    <row r="44577" spans="16:17">
      <c r="P44577" s="63"/>
      <c r="Q44577" s="63"/>
    </row>
    <row r="44578" spans="16:17">
      <c r="P44578" s="63"/>
      <c r="Q44578" s="63"/>
    </row>
    <row r="44579" spans="16:17">
      <c r="P44579" s="63"/>
      <c r="Q44579" s="63"/>
    </row>
    <row r="44580" spans="16:17">
      <c r="P44580" s="63"/>
      <c r="Q44580" s="63"/>
    </row>
    <row r="44581" spans="16:17">
      <c r="P44581" s="63"/>
      <c r="Q44581" s="63"/>
    </row>
    <row r="44582" spans="16:17">
      <c r="P44582" s="63"/>
      <c r="Q44582" s="63"/>
    </row>
    <row r="44583" spans="16:17">
      <c r="P44583" s="63"/>
      <c r="Q44583" s="63"/>
    </row>
    <row r="44584" spans="16:17">
      <c r="P44584" s="63"/>
      <c r="Q44584" s="63"/>
    </row>
    <row r="44585" spans="16:17">
      <c r="P44585" s="63"/>
      <c r="Q44585" s="63"/>
    </row>
    <row r="44586" spans="16:17">
      <c r="P44586" s="63"/>
      <c r="Q44586" s="63"/>
    </row>
    <row r="44587" spans="16:17">
      <c r="P44587" s="63"/>
      <c r="Q44587" s="63"/>
    </row>
    <row r="44588" spans="16:17">
      <c r="P44588" s="63"/>
      <c r="Q44588" s="63"/>
    </row>
    <row r="44589" spans="16:17">
      <c r="P44589" s="63"/>
      <c r="Q44589" s="63"/>
    </row>
    <row r="44590" spans="16:17">
      <c r="P44590" s="63"/>
      <c r="Q44590" s="63"/>
    </row>
    <row r="44591" spans="16:17">
      <c r="P44591" s="63"/>
      <c r="Q44591" s="63"/>
    </row>
    <row r="44592" spans="16:17">
      <c r="P44592" s="63"/>
      <c r="Q44592" s="63"/>
    </row>
    <row r="44593" spans="16:17">
      <c r="P44593" s="63"/>
      <c r="Q44593" s="63"/>
    </row>
    <row r="44594" spans="16:17">
      <c r="P44594" s="63"/>
      <c r="Q44594" s="63"/>
    </row>
    <row r="44595" spans="16:17">
      <c r="P44595" s="63"/>
      <c r="Q44595" s="63"/>
    </row>
    <row r="44596" spans="16:17">
      <c r="P44596" s="63"/>
      <c r="Q44596" s="63"/>
    </row>
    <row r="44597" spans="16:17">
      <c r="P44597" s="63"/>
      <c r="Q44597" s="63"/>
    </row>
    <row r="44598" spans="16:17">
      <c r="P44598" s="63"/>
      <c r="Q44598" s="63"/>
    </row>
    <row r="44599" spans="16:17">
      <c r="P44599" s="63"/>
      <c r="Q44599" s="63"/>
    </row>
    <row r="44600" spans="16:17">
      <c r="P44600" s="63"/>
      <c r="Q44600" s="63"/>
    </row>
    <row r="44601" spans="16:17">
      <c r="P44601" s="63"/>
      <c r="Q44601" s="63"/>
    </row>
    <row r="44602" spans="16:17">
      <c r="P44602" s="63"/>
      <c r="Q44602" s="63"/>
    </row>
    <row r="44603" spans="16:17">
      <c r="P44603" s="63"/>
      <c r="Q44603" s="63"/>
    </row>
    <row r="44604" spans="16:17">
      <c r="P44604" s="63"/>
      <c r="Q44604" s="63"/>
    </row>
    <row r="44605" spans="16:17">
      <c r="P44605" s="63"/>
      <c r="Q44605" s="63"/>
    </row>
    <row r="44606" spans="16:17">
      <c r="P44606" s="63"/>
      <c r="Q44606" s="63"/>
    </row>
    <row r="44607" spans="16:17">
      <c r="P44607" s="63"/>
      <c r="Q44607" s="63"/>
    </row>
    <row r="44608" spans="16:17">
      <c r="P44608" s="63"/>
      <c r="Q44608" s="63"/>
    </row>
    <row r="44609" spans="16:17">
      <c r="P44609" s="63"/>
      <c r="Q44609" s="63"/>
    </row>
    <row r="44610" spans="16:17">
      <c r="P44610" s="63"/>
      <c r="Q44610" s="63"/>
    </row>
    <row r="44611" spans="16:17">
      <c r="P44611" s="63"/>
      <c r="Q44611" s="63"/>
    </row>
    <row r="44612" spans="16:17">
      <c r="P44612" s="63"/>
      <c r="Q44612" s="63"/>
    </row>
    <row r="44613" spans="16:17">
      <c r="P44613" s="63"/>
      <c r="Q44613" s="63"/>
    </row>
    <row r="44614" spans="16:17">
      <c r="P44614" s="63"/>
      <c r="Q44614" s="63"/>
    </row>
    <row r="44615" spans="16:17">
      <c r="P44615" s="63"/>
      <c r="Q44615" s="63"/>
    </row>
    <row r="44616" spans="16:17">
      <c r="P44616" s="63"/>
      <c r="Q44616" s="63"/>
    </row>
    <row r="44617" spans="16:17">
      <c r="P44617" s="63"/>
      <c r="Q44617" s="63"/>
    </row>
    <row r="44618" spans="16:17">
      <c r="P44618" s="63"/>
      <c r="Q44618" s="63"/>
    </row>
    <row r="44619" spans="16:17">
      <c r="P44619" s="63"/>
      <c r="Q44619" s="63"/>
    </row>
    <row r="44620" spans="16:17">
      <c r="P44620" s="63"/>
      <c r="Q44620" s="63"/>
    </row>
    <row r="44621" spans="16:17">
      <c r="P44621" s="63"/>
      <c r="Q44621" s="63"/>
    </row>
    <row r="44622" spans="16:17">
      <c r="P44622" s="63"/>
      <c r="Q44622" s="63"/>
    </row>
    <row r="44623" spans="16:17">
      <c r="P44623" s="63"/>
      <c r="Q44623" s="63"/>
    </row>
    <row r="44624" spans="16:17">
      <c r="P44624" s="63"/>
      <c r="Q44624" s="63"/>
    </row>
    <row r="44625" spans="11:17">
      <c r="P44625" s="63"/>
      <c r="Q44625" s="63"/>
    </row>
    <row r="44626" spans="11:17">
      <c r="P44626" s="63"/>
      <c r="Q44626" s="63"/>
    </row>
    <row r="44627" spans="11:17">
      <c r="P44627" s="63"/>
      <c r="Q44627" s="63"/>
    </row>
    <row r="44628" spans="11:17">
      <c r="P44628" s="63"/>
      <c r="Q44628" s="63"/>
    </row>
    <row r="44629" spans="11:17">
      <c r="P44629" s="63"/>
      <c r="Q44629" s="63"/>
    </row>
    <row r="44630" spans="11:17">
      <c r="P44630" s="63"/>
      <c r="Q44630" s="63"/>
    </row>
    <row r="44631" spans="11:17">
      <c r="P44631" s="63"/>
      <c r="Q44631" s="63"/>
    </row>
    <row r="44632" spans="11:17">
      <c r="P44632" s="63"/>
      <c r="Q44632" s="63"/>
    </row>
    <row r="44633" spans="11:17">
      <c r="P44633" s="63"/>
      <c r="Q44633" s="63"/>
    </row>
    <row r="44634" spans="11:17">
      <c r="P44634" s="63"/>
      <c r="Q44634" s="63"/>
    </row>
    <row r="44635" spans="11:17">
      <c r="P44635" s="63"/>
      <c r="Q44635" s="63"/>
    </row>
    <row r="44636" spans="11:17">
      <c r="P44636" s="63"/>
      <c r="Q44636" s="63"/>
    </row>
    <row r="44637" spans="11:17">
      <c r="K44637" s="55"/>
      <c r="P44637" s="63"/>
      <c r="Q44637" s="63"/>
    </row>
    <row r="44638" spans="11:17">
      <c r="P44638" s="63"/>
      <c r="Q44638" s="63"/>
    </row>
    <row r="44639" spans="11:17">
      <c r="P44639" s="63"/>
      <c r="Q44639" s="63"/>
    </row>
    <row r="44640" spans="11:17">
      <c r="P44640" s="63"/>
      <c r="Q44640" s="63"/>
    </row>
    <row r="44641" spans="16:17">
      <c r="P44641" s="63"/>
      <c r="Q44641" s="63"/>
    </row>
    <row r="44642" spans="16:17">
      <c r="P44642" s="63"/>
      <c r="Q44642" s="63"/>
    </row>
    <row r="44643" spans="16:17">
      <c r="P44643" s="63"/>
      <c r="Q44643" s="63"/>
    </row>
    <row r="44644" spans="16:17">
      <c r="P44644" s="63"/>
      <c r="Q44644" s="63"/>
    </row>
    <row r="44645" spans="16:17">
      <c r="P44645" s="63"/>
      <c r="Q44645" s="63"/>
    </row>
    <row r="44646" spans="16:17">
      <c r="P44646" s="63"/>
      <c r="Q44646" s="63"/>
    </row>
    <row r="44647" spans="16:17">
      <c r="P44647" s="63"/>
      <c r="Q44647" s="63"/>
    </row>
    <row r="44648" spans="16:17">
      <c r="P44648" s="63"/>
      <c r="Q44648" s="63"/>
    </row>
    <row r="44649" spans="16:17">
      <c r="P44649" s="63"/>
      <c r="Q44649" s="63"/>
    </row>
    <row r="44650" spans="16:17">
      <c r="P44650" s="63"/>
      <c r="Q44650" s="63"/>
    </row>
    <row r="44651" spans="16:17">
      <c r="P44651" s="63"/>
      <c r="Q44651" s="63"/>
    </row>
    <row r="44652" spans="16:17">
      <c r="P44652" s="63"/>
      <c r="Q44652" s="63"/>
    </row>
    <row r="44653" spans="16:17">
      <c r="P44653" s="63"/>
      <c r="Q44653" s="63"/>
    </row>
    <row r="44654" spans="16:17">
      <c r="P44654" s="63"/>
      <c r="Q44654" s="63"/>
    </row>
    <row r="44655" spans="16:17">
      <c r="P44655" s="63"/>
      <c r="Q44655" s="63"/>
    </row>
    <row r="44656" spans="16:17">
      <c r="P44656" s="63"/>
      <c r="Q44656" s="63"/>
    </row>
    <row r="44657" spans="11:17">
      <c r="P44657" s="63"/>
      <c r="Q44657" s="63"/>
    </row>
    <row r="44658" spans="11:17">
      <c r="P44658" s="63"/>
      <c r="Q44658" s="63"/>
    </row>
    <row r="44659" spans="11:17">
      <c r="P44659" s="63"/>
      <c r="Q44659" s="63"/>
    </row>
    <row r="44660" spans="11:17">
      <c r="P44660" s="63"/>
      <c r="Q44660" s="63"/>
    </row>
    <row r="44661" spans="11:17">
      <c r="K44661" s="55"/>
      <c r="P44661" s="63"/>
      <c r="Q44661" s="63"/>
    </row>
    <row r="44662" spans="11:17">
      <c r="P44662" s="63"/>
      <c r="Q44662" s="63"/>
    </row>
    <row r="44663" spans="11:17">
      <c r="P44663" s="63"/>
      <c r="Q44663" s="63"/>
    </row>
    <row r="44664" spans="11:17">
      <c r="P44664" s="63"/>
      <c r="Q44664" s="63"/>
    </row>
    <row r="44665" spans="11:17">
      <c r="P44665" s="63"/>
      <c r="Q44665" s="63"/>
    </row>
    <row r="44666" spans="11:17">
      <c r="P44666" s="63"/>
      <c r="Q44666" s="63"/>
    </row>
    <row r="44667" spans="11:17">
      <c r="P44667" s="63"/>
      <c r="Q44667" s="63"/>
    </row>
    <row r="44668" spans="11:17">
      <c r="P44668" s="63"/>
      <c r="Q44668" s="63"/>
    </row>
    <row r="44669" spans="11:17">
      <c r="P44669" s="63"/>
      <c r="Q44669" s="63"/>
    </row>
    <row r="44670" spans="11:17">
      <c r="P44670" s="63"/>
      <c r="Q44670" s="63"/>
    </row>
    <row r="44671" spans="11:17">
      <c r="P44671" s="63"/>
      <c r="Q44671" s="63"/>
    </row>
    <row r="44672" spans="11:17">
      <c r="P44672" s="63"/>
      <c r="Q44672" s="63"/>
    </row>
    <row r="44673" spans="11:17">
      <c r="P44673" s="63"/>
      <c r="Q44673" s="63"/>
    </row>
    <row r="44674" spans="11:17">
      <c r="P44674" s="63"/>
      <c r="Q44674" s="63"/>
    </row>
    <row r="44675" spans="11:17">
      <c r="P44675" s="63"/>
      <c r="Q44675" s="63"/>
    </row>
    <row r="44676" spans="11:17">
      <c r="P44676" s="63"/>
      <c r="Q44676" s="63"/>
    </row>
    <row r="44677" spans="11:17">
      <c r="P44677" s="63"/>
      <c r="Q44677" s="63"/>
    </row>
    <row r="44678" spans="11:17">
      <c r="P44678" s="63"/>
      <c r="Q44678" s="63"/>
    </row>
    <row r="44679" spans="11:17">
      <c r="P44679" s="63"/>
      <c r="Q44679" s="63"/>
    </row>
    <row r="44680" spans="11:17">
      <c r="P44680" s="63"/>
      <c r="Q44680" s="63"/>
    </row>
    <row r="44681" spans="11:17">
      <c r="P44681" s="63"/>
      <c r="Q44681" s="63"/>
    </row>
    <row r="44682" spans="11:17">
      <c r="P44682" s="63"/>
      <c r="Q44682" s="63"/>
    </row>
    <row r="44683" spans="11:17">
      <c r="P44683" s="63"/>
      <c r="Q44683" s="63"/>
    </row>
    <row r="44684" spans="11:17">
      <c r="P44684" s="63"/>
      <c r="Q44684" s="63"/>
    </row>
    <row r="44685" spans="11:17">
      <c r="K44685" s="55"/>
      <c r="P44685" s="63"/>
      <c r="Q44685" s="63"/>
    </row>
    <row r="44686" spans="11:17">
      <c r="P44686" s="63"/>
      <c r="Q44686" s="63"/>
    </row>
    <row r="44687" spans="11:17">
      <c r="P44687" s="63"/>
      <c r="Q44687" s="63"/>
    </row>
    <row r="44688" spans="11:17">
      <c r="P44688" s="63"/>
      <c r="Q44688" s="63"/>
    </row>
    <row r="44689" spans="16:17">
      <c r="P44689" s="63"/>
      <c r="Q44689" s="63"/>
    </row>
    <row r="44690" spans="16:17">
      <c r="P44690" s="63"/>
      <c r="Q44690" s="63"/>
    </row>
    <row r="44691" spans="16:17">
      <c r="P44691" s="63"/>
      <c r="Q44691" s="63"/>
    </row>
    <row r="44692" spans="16:17">
      <c r="P44692" s="63"/>
      <c r="Q44692" s="63"/>
    </row>
    <row r="44693" spans="16:17">
      <c r="P44693" s="63"/>
      <c r="Q44693" s="63"/>
    </row>
    <row r="44694" spans="16:17">
      <c r="P44694" s="63"/>
      <c r="Q44694" s="63"/>
    </row>
    <row r="44695" spans="16:17">
      <c r="P44695" s="63"/>
      <c r="Q44695" s="63"/>
    </row>
    <row r="44696" spans="16:17">
      <c r="P44696" s="63"/>
      <c r="Q44696" s="63"/>
    </row>
    <row r="44697" spans="16:17">
      <c r="P44697" s="63"/>
      <c r="Q44697" s="63"/>
    </row>
    <row r="44698" spans="16:17">
      <c r="P44698" s="63"/>
      <c r="Q44698" s="63"/>
    </row>
    <row r="44699" spans="16:17">
      <c r="P44699" s="63"/>
      <c r="Q44699" s="63"/>
    </row>
    <row r="44700" spans="16:17">
      <c r="P44700" s="63"/>
      <c r="Q44700" s="63"/>
    </row>
    <row r="44701" spans="16:17">
      <c r="P44701" s="63"/>
      <c r="Q44701" s="63"/>
    </row>
    <row r="44702" spans="16:17">
      <c r="P44702" s="63"/>
      <c r="Q44702" s="63"/>
    </row>
    <row r="44703" spans="16:17">
      <c r="P44703" s="63"/>
      <c r="Q44703" s="63"/>
    </row>
    <row r="44704" spans="16:17">
      <c r="P44704" s="63"/>
      <c r="Q44704" s="63"/>
    </row>
    <row r="44705" spans="11:17">
      <c r="P44705" s="63"/>
      <c r="Q44705" s="63"/>
    </row>
    <row r="44706" spans="11:17">
      <c r="P44706" s="63"/>
      <c r="Q44706" s="63"/>
    </row>
    <row r="44707" spans="11:17">
      <c r="P44707" s="63"/>
      <c r="Q44707" s="63"/>
    </row>
    <row r="44708" spans="11:17">
      <c r="P44708" s="63"/>
      <c r="Q44708" s="63"/>
    </row>
    <row r="44709" spans="11:17">
      <c r="K44709" s="55"/>
      <c r="P44709" s="63"/>
      <c r="Q44709" s="63"/>
    </row>
    <row r="44710" spans="11:17">
      <c r="P44710" s="63"/>
      <c r="Q44710" s="63"/>
    </row>
    <row r="44711" spans="11:17">
      <c r="P44711" s="63"/>
      <c r="Q44711" s="63"/>
    </row>
    <row r="44712" spans="11:17">
      <c r="P44712" s="63"/>
      <c r="Q44712" s="63"/>
    </row>
    <row r="44713" spans="11:17">
      <c r="P44713" s="63"/>
      <c r="Q44713" s="63"/>
    </row>
    <row r="44714" spans="11:17">
      <c r="P44714" s="63"/>
      <c r="Q44714" s="63"/>
    </row>
    <row r="44715" spans="11:17">
      <c r="P44715" s="63"/>
      <c r="Q44715" s="63"/>
    </row>
    <row r="44716" spans="11:17">
      <c r="P44716" s="63"/>
      <c r="Q44716" s="63"/>
    </row>
    <row r="44717" spans="11:17">
      <c r="P44717" s="63"/>
      <c r="Q44717" s="63"/>
    </row>
    <row r="44718" spans="11:17">
      <c r="P44718" s="63"/>
      <c r="Q44718" s="63"/>
    </row>
    <row r="44719" spans="11:17">
      <c r="P44719" s="63"/>
      <c r="Q44719" s="63"/>
    </row>
    <row r="44720" spans="11:17">
      <c r="P44720" s="63"/>
      <c r="Q44720" s="63"/>
    </row>
    <row r="44721" spans="16:17">
      <c r="P44721" s="63"/>
      <c r="Q44721" s="63"/>
    </row>
    <row r="44722" spans="16:17">
      <c r="P44722" s="63"/>
      <c r="Q44722" s="63"/>
    </row>
    <row r="44723" spans="16:17">
      <c r="P44723" s="63"/>
      <c r="Q44723" s="63"/>
    </row>
    <row r="44724" spans="16:17">
      <c r="P44724" s="63"/>
      <c r="Q44724" s="63"/>
    </row>
    <row r="44725" spans="16:17">
      <c r="P44725" s="63"/>
      <c r="Q44725" s="63"/>
    </row>
    <row r="44726" spans="16:17">
      <c r="P44726" s="63"/>
      <c r="Q44726" s="63"/>
    </row>
    <row r="44727" spans="16:17">
      <c r="P44727" s="63"/>
      <c r="Q44727" s="63"/>
    </row>
    <row r="44728" spans="16:17">
      <c r="P44728" s="63"/>
      <c r="Q44728" s="63"/>
    </row>
    <row r="44729" spans="16:17">
      <c r="P44729" s="63"/>
      <c r="Q44729" s="63"/>
    </row>
    <row r="44730" spans="16:17">
      <c r="P44730" s="63"/>
      <c r="Q44730" s="63"/>
    </row>
    <row r="44731" spans="16:17">
      <c r="P44731" s="63"/>
      <c r="Q44731" s="63"/>
    </row>
    <row r="44732" spans="16:17">
      <c r="P44732" s="63"/>
      <c r="Q44732" s="63"/>
    </row>
    <row r="44733" spans="16:17">
      <c r="P44733" s="63"/>
      <c r="Q44733" s="63"/>
    </row>
    <row r="44734" spans="16:17">
      <c r="P44734" s="63"/>
      <c r="Q44734" s="63"/>
    </row>
    <row r="44735" spans="16:17">
      <c r="P44735" s="63"/>
      <c r="Q44735" s="63"/>
    </row>
    <row r="44736" spans="16:17">
      <c r="P44736" s="63"/>
      <c r="Q44736" s="63"/>
    </row>
    <row r="44737" spans="16:17">
      <c r="P44737" s="63"/>
      <c r="Q44737" s="63"/>
    </row>
    <row r="44738" spans="16:17">
      <c r="P44738" s="63"/>
      <c r="Q44738" s="63"/>
    </row>
    <row r="44739" spans="16:17">
      <c r="P44739" s="63"/>
      <c r="Q44739" s="63"/>
    </row>
    <row r="44740" spans="16:17">
      <c r="P44740" s="63"/>
      <c r="Q44740" s="63"/>
    </row>
    <row r="44741" spans="16:17">
      <c r="P44741" s="63"/>
      <c r="Q44741" s="63"/>
    </row>
    <row r="44742" spans="16:17">
      <c r="P44742" s="63"/>
      <c r="Q44742" s="63"/>
    </row>
    <row r="44743" spans="16:17">
      <c r="P44743" s="63"/>
      <c r="Q44743" s="63"/>
    </row>
    <row r="44744" spans="16:17">
      <c r="P44744" s="63"/>
      <c r="Q44744" s="63"/>
    </row>
    <row r="44745" spans="16:17">
      <c r="P44745" s="63"/>
      <c r="Q44745" s="63"/>
    </row>
    <row r="44746" spans="16:17">
      <c r="P44746" s="63"/>
      <c r="Q44746" s="63"/>
    </row>
    <row r="44747" spans="16:17">
      <c r="P44747" s="63"/>
      <c r="Q44747" s="63"/>
    </row>
    <row r="44748" spans="16:17">
      <c r="P44748" s="63"/>
      <c r="Q44748" s="63"/>
    </row>
    <row r="44749" spans="16:17">
      <c r="P44749" s="63"/>
      <c r="Q44749" s="63"/>
    </row>
    <row r="44750" spans="16:17">
      <c r="P44750" s="63"/>
      <c r="Q44750" s="63"/>
    </row>
    <row r="44751" spans="16:17">
      <c r="P44751" s="63"/>
      <c r="Q44751" s="63"/>
    </row>
    <row r="44752" spans="16:17">
      <c r="P44752" s="63"/>
      <c r="Q44752" s="63"/>
    </row>
    <row r="44753" spans="16:17">
      <c r="P44753" s="63"/>
      <c r="Q44753" s="63"/>
    </row>
    <row r="44754" spans="16:17">
      <c r="P44754" s="63"/>
      <c r="Q44754" s="63"/>
    </row>
    <row r="44755" spans="16:17">
      <c r="P44755" s="63"/>
      <c r="Q44755" s="63"/>
    </row>
    <row r="44756" spans="16:17">
      <c r="P44756" s="63"/>
      <c r="Q44756" s="63"/>
    </row>
    <row r="44757" spans="16:17">
      <c r="P44757" s="63"/>
      <c r="Q44757" s="63"/>
    </row>
    <row r="44758" spans="16:17">
      <c r="P44758" s="63"/>
      <c r="Q44758" s="63"/>
    </row>
    <row r="44759" spans="16:17">
      <c r="P44759" s="63"/>
      <c r="Q44759" s="63"/>
    </row>
    <row r="44760" spans="16:17">
      <c r="P44760" s="63"/>
      <c r="Q44760" s="63"/>
    </row>
    <row r="44761" spans="16:17">
      <c r="P44761" s="63"/>
      <c r="Q44761" s="63"/>
    </row>
    <row r="44762" spans="16:17">
      <c r="P44762" s="63"/>
      <c r="Q44762" s="63"/>
    </row>
    <row r="44763" spans="16:17">
      <c r="P44763" s="63"/>
      <c r="Q44763" s="63"/>
    </row>
    <row r="44764" spans="16:17">
      <c r="P44764" s="63"/>
      <c r="Q44764" s="63"/>
    </row>
    <row r="44765" spans="16:17">
      <c r="P44765" s="63"/>
      <c r="Q44765" s="63"/>
    </row>
    <row r="44766" spans="16:17">
      <c r="P44766" s="63"/>
      <c r="Q44766" s="63"/>
    </row>
    <row r="44767" spans="16:17">
      <c r="P44767" s="63"/>
      <c r="Q44767" s="63"/>
    </row>
    <row r="44768" spans="16:17">
      <c r="P44768" s="63"/>
      <c r="Q44768" s="63"/>
    </row>
    <row r="44769" spans="16:17">
      <c r="P44769" s="63"/>
      <c r="Q44769" s="63"/>
    </row>
    <row r="44770" spans="16:17">
      <c r="P44770" s="63"/>
      <c r="Q44770" s="63"/>
    </row>
    <row r="44771" spans="16:17">
      <c r="P44771" s="63"/>
      <c r="Q44771" s="63"/>
    </row>
    <row r="44772" spans="16:17">
      <c r="P44772" s="63"/>
      <c r="Q44772" s="63"/>
    </row>
    <row r="44773" spans="16:17">
      <c r="P44773" s="63"/>
      <c r="Q44773" s="63"/>
    </row>
    <row r="44774" spans="16:17">
      <c r="P44774" s="63"/>
      <c r="Q44774" s="63"/>
    </row>
    <row r="44775" spans="16:17">
      <c r="P44775" s="63"/>
      <c r="Q44775" s="63"/>
    </row>
    <row r="44776" spans="16:17">
      <c r="P44776" s="63"/>
      <c r="Q44776" s="63"/>
    </row>
    <row r="44777" spans="16:17">
      <c r="P44777" s="63"/>
      <c r="Q44777" s="63"/>
    </row>
    <row r="44778" spans="16:17">
      <c r="P44778" s="63"/>
      <c r="Q44778" s="63"/>
    </row>
    <row r="44779" spans="16:17">
      <c r="P44779" s="63"/>
      <c r="Q44779" s="63"/>
    </row>
    <row r="44780" spans="16:17">
      <c r="P44780" s="63"/>
      <c r="Q44780" s="63"/>
    </row>
    <row r="44781" spans="16:17">
      <c r="P44781" s="63"/>
      <c r="Q44781" s="63"/>
    </row>
    <row r="44782" spans="16:17">
      <c r="P44782" s="63"/>
      <c r="Q44782" s="63"/>
    </row>
    <row r="44783" spans="16:17">
      <c r="P44783" s="63"/>
      <c r="Q44783" s="63"/>
    </row>
    <row r="44784" spans="16:17">
      <c r="P44784" s="63"/>
      <c r="Q44784" s="63"/>
    </row>
    <row r="44785" spans="16:17">
      <c r="P44785" s="63"/>
      <c r="Q44785" s="63"/>
    </row>
    <row r="44786" spans="16:17">
      <c r="P44786" s="63"/>
      <c r="Q44786" s="63"/>
    </row>
    <row r="44787" spans="16:17">
      <c r="P44787" s="63"/>
      <c r="Q44787" s="63"/>
    </row>
    <row r="44788" spans="16:17">
      <c r="P44788" s="63"/>
      <c r="Q44788" s="63"/>
    </row>
    <row r="44789" spans="16:17">
      <c r="P44789" s="63"/>
      <c r="Q44789" s="63"/>
    </row>
    <row r="44790" spans="16:17">
      <c r="P44790" s="63"/>
      <c r="Q44790" s="63"/>
    </row>
    <row r="44791" spans="16:17">
      <c r="P44791" s="63"/>
      <c r="Q44791" s="63"/>
    </row>
    <row r="44792" spans="16:17">
      <c r="P44792" s="63"/>
      <c r="Q44792" s="63"/>
    </row>
    <row r="44793" spans="16:17">
      <c r="P44793" s="63"/>
      <c r="Q44793" s="63"/>
    </row>
    <row r="44794" spans="16:17">
      <c r="P44794" s="63"/>
      <c r="Q44794" s="63"/>
    </row>
    <row r="44795" spans="16:17">
      <c r="P44795" s="63"/>
      <c r="Q44795" s="63"/>
    </row>
    <row r="44796" spans="16:17">
      <c r="P44796" s="63"/>
      <c r="Q44796" s="63"/>
    </row>
    <row r="44797" spans="16:17">
      <c r="P44797" s="63"/>
      <c r="Q44797" s="63"/>
    </row>
    <row r="44798" spans="16:17">
      <c r="P44798" s="63"/>
      <c r="Q44798" s="63"/>
    </row>
    <row r="44799" spans="16:17">
      <c r="P44799" s="63"/>
      <c r="Q44799" s="63"/>
    </row>
    <row r="44800" spans="16:17">
      <c r="P44800" s="63"/>
      <c r="Q44800" s="63"/>
    </row>
    <row r="44801" spans="16:17">
      <c r="P44801" s="63"/>
      <c r="Q44801" s="63"/>
    </row>
    <row r="44802" spans="16:17">
      <c r="P44802" s="63"/>
      <c r="Q44802" s="63"/>
    </row>
    <row r="44803" spans="16:17">
      <c r="P44803" s="63"/>
      <c r="Q44803" s="63"/>
    </row>
    <row r="44804" spans="16:17">
      <c r="P44804" s="63"/>
      <c r="Q44804" s="63"/>
    </row>
    <row r="44805" spans="16:17">
      <c r="P44805" s="63"/>
      <c r="Q44805" s="63"/>
    </row>
    <row r="44806" spans="16:17">
      <c r="P44806" s="63"/>
      <c r="Q44806" s="63"/>
    </row>
    <row r="44807" spans="16:17">
      <c r="P44807" s="63"/>
      <c r="Q44807" s="63"/>
    </row>
    <row r="44808" spans="16:17">
      <c r="P44808" s="63"/>
      <c r="Q44808" s="63"/>
    </row>
    <row r="44809" spans="16:17">
      <c r="P44809" s="63"/>
      <c r="Q44809" s="63"/>
    </row>
    <row r="44810" spans="16:17">
      <c r="P44810" s="63"/>
      <c r="Q44810" s="63"/>
    </row>
    <row r="44811" spans="16:17">
      <c r="P44811" s="63"/>
      <c r="Q44811" s="63"/>
    </row>
    <row r="44812" spans="16:17">
      <c r="P44812" s="63"/>
      <c r="Q44812" s="63"/>
    </row>
    <row r="44813" spans="16:17">
      <c r="P44813" s="63"/>
      <c r="Q44813" s="63"/>
    </row>
    <row r="44814" spans="16:17">
      <c r="P44814" s="63"/>
      <c r="Q44814" s="63"/>
    </row>
    <row r="44815" spans="16:17">
      <c r="P44815" s="63"/>
      <c r="Q44815" s="63"/>
    </row>
    <row r="44816" spans="16:17">
      <c r="P44816" s="63"/>
      <c r="Q44816" s="63"/>
    </row>
    <row r="44817" spans="16:17">
      <c r="P44817" s="63"/>
      <c r="Q44817" s="63"/>
    </row>
    <row r="44818" spans="16:17">
      <c r="P44818" s="63"/>
      <c r="Q44818" s="63"/>
    </row>
    <row r="44819" spans="16:17">
      <c r="P44819" s="63"/>
      <c r="Q44819" s="63"/>
    </row>
    <row r="44820" spans="16:17">
      <c r="P44820" s="63"/>
      <c r="Q44820" s="63"/>
    </row>
    <row r="44821" spans="16:17">
      <c r="P44821" s="63"/>
      <c r="Q44821" s="63"/>
    </row>
    <row r="44822" spans="16:17">
      <c r="P44822" s="63"/>
      <c r="Q44822" s="63"/>
    </row>
    <row r="44823" spans="16:17">
      <c r="P44823" s="63"/>
      <c r="Q44823" s="63"/>
    </row>
    <row r="44824" spans="16:17">
      <c r="P44824" s="63"/>
      <c r="Q44824" s="63"/>
    </row>
    <row r="44825" spans="16:17">
      <c r="P44825" s="63"/>
      <c r="Q44825" s="63"/>
    </row>
    <row r="44826" spans="16:17">
      <c r="P44826" s="63"/>
      <c r="Q44826" s="63"/>
    </row>
    <row r="44827" spans="16:17">
      <c r="P44827" s="63"/>
      <c r="Q44827" s="63"/>
    </row>
    <row r="44828" spans="16:17">
      <c r="P44828" s="63"/>
      <c r="Q44828" s="63"/>
    </row>
    <row r="44829" spans="16:17">
      <c r="P44829" s="63"/>
      <c r="Q44829" s="63"/>
    </row>
    <row r="44830" spans="16:17">
      <c r="P44830" s="63"/>
      <c r="Q44830" s="63"/>
    </row>
    <row r="44831" spans="16:17">
      <c r="P44831" s="63"/>
      <c r="Q44831" s="63"/>
    </row>
    <row r="44832" spans="16:17">
      <c r="P44832" s="63"/>
      <c r="Q44832" s="63"/>
    </row>
    <row r="44833" spans="16:17">
      <c r="P44833" s="63"/>
      <c r="Q44833" s="63"/>
    </row>
    <row r="44834" spans="16:17">
      <c r="P44834" s="63"/>
      <c r="Q44834" s="63"/>
    </row>
    <row r="44835" spans="16:17">
      <c r="P44835" s="63"/>
      <c r="Q44835" s="63"/>
    </row>
    <row r="44836" spans="16:17">
      <c r="P44836" s="63"/>
      <c r="Q44836" s="63"/>
    </row>
    <row r="44837" spans="16:17">
      <c r="P44837" s="63"/>
      <c r="Q44837" s="63"/>
    </row>
    <row r="44838" spans="16:17">
      <c r="P44838" s="63"/>
      <c r="Q44838" s="63"/>
    </row>
    <row r="44839" spans="16:17">
      <c r="P44839" s="63"/>
      <c r="Q44839" s="63"/>
    </row>
    <row r="44840" spans="16:17">
      <c r="P44840" s="63"/>
      <c r="Q44840" s="63"/>
    </row>
    <row r="44841" spans="16:17">
      <c r="P44841" s="63"/>
      <c r="Q44841" s="63"/>
    </row>
    <row r="44842" spans="16:17">
      <c r="P44842" s="63"/>
      <c r="Q44842" s="63"/>
    </row>
    <row r="44843" spans="16:17">
      <c r="P44843" s="63"/>
      <c r="Q44843" s="63"/>
    </row>
    <row r="44844" spans="16:17">
      <c r="P44844" s="63"/>
      <c r="Q44844" s="63"/>
    </row>
    <row r="44845" spans="16:17">
      <c r="P44845" s="63"/>
      <c r="Q44845" s="63"/>
    </row>
    <row r="44846" spans="16:17">
      <c r="P44846" s="63"/>
      <c r="Q44846" s="63"/>
    </row>
    <row r="44847" spans="16:17">
      <c r="P44847" s="63"/>
      <c r="Q44847" s="63"/>
    </row>
    <row r="44848" spans="16:17">
      <c r="P44848" s="63"/>
      <c r="Q44848" s="63"/>
    </row>
    <row r="44849" spans="16:17">
      <c r="P44849" s="63"/>
      <c r="Q44849" s="63"/>
    </row>
    <row r="44850" spans="16:17">
      <c r="P44850" s="63"/>
      <c r="Q44850" s="63"/>
    </row>
    <row r="44851" spans="16:17">
      <c r="P44851" s="63"/>
      <c r="Q44851" s="63"/>
    </row>
    <row r="44852" spans="16:17">
      <c r="P44852" s="63"/>
      <c r="Q44852" s="63"/>
    </row>
    <row r="44853" spans="16:17">
      <c r="P44853" s="63"/>
      <c r="Q44853" s="63"/>
    </row>
    <row r="44854" spans="16:17">
      <c r="P44854" s="63"/>
      <c r="Q44854" s="63"/>
    </row>
    <row r="44855" spans="16:17">
      <c r="P44855" s="63"/>
      <c r="Q44855" s="63"/>
    </row>
    <row r="44856" spans="16:17">
      <c r="P44856" s="63"/>
      <c r="Q44856" s="63"/>
    </row>
    <row r="44857" spans="16:17">
      <c r="P44857" s="63"/>
      <c r="Q44857" s="63"/>
    </row>
    <row r="44858" spans="16:17">
      <c r="P44858" s="63"/>
      <c r="Q44858" s="63"/>
    </row>
    <row r="44859" spans="16:17">
      <c r="P44859" s="63"/>
      <c r="Q44859" s="63"/>
    </row>
    <row r="44860" spans="16:17">
      <c r="P44860" s="63"/>
      <c r="Q44860" s="63"/>
    </row>
    <row r="44861" spans="16:17">
      <c r="P44861" s="63"/>
      <c r="Q44861" s="63"/>
    </row>
    <row r="44862" spans="16:17">
      <c r="P44862" s="63"/>
      <c r="Q44862" s="63"/>
    </row>
    <row r="44863" spans="16:17">
      <c r="P44863" s="63"/>
      <c r="Q44863" s="63"/>
    </row>
    <row r="44864" spans="16:17">
      <c r="P44864" s="63"/>
      <c r="Q44864" s="63"/>
    </row>
    <row r="44865" spans="11:17">
      <c r="P44865" s="63"/>
      <c r="Q44865" s="63"/>
    </row>
    <row r="44866" spans="11:17">
      <c r="P44866" s="63"/>
      <c r="Q44866" s="63"/>
    </row>
    <row r="44867" spans="11:17">
      <c r="P44867" s="63"/>
      <c r="Q44867" s="63"/>
    </row>
    <row r="44868" spans="11:17">
      <c r="P44868" s="63"/>
      <c r="Q44868" s="63"/>
    </row>
    <row r="44869" spans="11:17">
      <c r="P44869" s="63"/>
      <c r="Q44869" s="63"/>
    </row>
    <row r="44870" spans="11:17">
      <c r="P44870" s="63"/>
      <c r="Q44870" s="63"/>
    </row>
    <row r="44871" spans="11:17">
      <c r="P44871" s="63"/>
      <c r="Q44871" s="63"/>
    </row>
    <row r="44872" spans="11:17">
      <c r="P44872" s="63"/>
      <c r="Q44872" s="63"/>
    </row>
    <row r="44873" spans="11:17">
      <c r="P44873" s="63"/>
      <c r="Q44873" s="63"/>
    </row>
    <row r="44874" spans="11:17">
      <c r="P44874" s="63"/>
      <c r="Q44874" s="63"/>
    </row>
    <row r="44875" spans="11:17">
      <c r="P44875" s="63"/>
      <c r="Q44875" s="63"/>
    </row>
    <row r="44876" spans="11:17">
      <c r="P44876" s="63"/>
      <c r="Q44876" s="63"/>
    </row>
    <row r="44877" spans="11:17">
      <c r="K44877" s="55"/>
      <c r="P44877" s="63"/>
      <c r="Q44877" s="63"/>
    </row>
    <row r="44878" spans="11:17">
      <c r="P44878" s="63"/>
      <c r="Q44878" s="63"/>
    </row>
    <row r="44879" spans="11:17">
      <c r="P44879" s="63"/>
      <c r="Q44879" s="63"/>
    </row>
    <row r="44880" spans="11:17">
      <c r="P44880" s="63"/>
      <c r="Q44880" s="63"/>
    </row>
    <row r="44881" spans="16:17">
      <c r="P44881" s="63"/>
      <c r="Q44881" s="63"/>
    </row>
    <row r="44882" spans="16:17">
      <c r="P44882" s="63"/>
      <c r="Q44882" s="63"/>
    </row>
    <row r="44883" spans="16:17">
      <c r="P44883" s="63"/>
      <c r="Q44883" s="63"/>
    </row>
    <row r="44884" spans="16:17">
      <c r="P44884" s="63"/>
      <c r="Q44884" s="63"/>
    </row>
    <row r="44885" spans="16:17">
      <c r="P44885" s="63"/>
      <c r="Q44885" s="63"/>
    </row>
    <row r="44886" spans="16:17">
      <c r="P44886" s="63"/>
      <c r="Q44886" s="63"/>
    </row>
    <row r="44887" spans="16:17">
      <c r="P44887" s="63"/>
      <c r="Q44887" s="63"/>
    </row>
    <row r="44888" spans="16:17">
      <c r="P44888" s="63"/>
      <c r="Q44888" s="63"/>
    </row>
    <row r="44889" spans="16:17">
      <c r="P44889" s="63"/>
      <c r="Q44889" s="63"/>
    </row>
    <row r="44890" spans="16:17">
      <c r="P44890" s="63"/>
      <c r="Q44890" s="63"/>
    </row>
    <row r="44891" spans="16:17">
      <c r="P44891" s="63"/>
      <c r="Q44891" s="63"/>
    </row>
    <row r="44892" spans="16:17">
      <c r="P44892" s="63"/>
      <c r="Q44892" s="63"/>
    </row>
    <row r="44893" spans="16:17">
      <c r="P44893" s="63"/>
      <c r="Q44893" s="63"/>
    </row>
    <row r="44894" spans="16:17">
      <c r="P44894" s="63"/>
      <c r="Q44894" s="63"/>
    </row>
    <row r="44895" spans="16:17">
      <c r="P44895" s="63"/>
      <c r="Q44895" s="63"/>
    </row>
    <row r="44896" spans="16:17">
      <c r="P44896" s="63"/>
      <c r="Q44896" s="63"/>
    </row>
    <row r="44897" spans="11:17">
      <c r="P44897" s="63"/>
      <c r="Q44897" s="63"/>
    </row>
    <row r="44898" spans="11:17">
      <c r="P44898" s="63"/>
      <c r="Q44898" s="63"/>
    </row>
    <row r="44899" spans="11:17">
      <c r="P44899" s="63"/>
      <c r="Q44899" s="63"/>
    </row>
    <row r="44900" spans="11:17">
      <c r="P44900" s="63"/>
      <c r="Q44900" s="63"/>
    </row>
    <row r="44901" spans="11:17">
      <c r="K44901" s="55"/>
      <c r="P44901" s="63"/>
      <c r="Q44901" s="63"/>
    </row>
    <row r="44902" spans="11:17">
      <c r="P44902" s="63"/>
      <c r="Q44902" s="63"/>
    </row>
    <row r="44903" spans="11:17">
      <c r="P44903" s="63"/>
      <c r="Q44903" s="63"/>
    </row>
    <row r="44904" spans="11:17">
      <c r="P44904" s="63"/>
      <c r="Q44904" s="63"/>
    </row>
    <row r="44905" spans="11:17">
      <c r="P44905" s="63"/>
      <c r="Q44905" s="63"/>
    </row>
    <row r="44906" spans="11:17">
      <c r="P44906" s="63"/>
      <c r="Q44906" s="63"/>
    </row>
    <row r="44907" spans="11:17">
      <c r="P44907" s="63"/>
      <c r="Q44907" s="63"/>
    </row>
    <row r="44908" spans="11:17">
      <c r="P44908" s="63"/>
      <c r="Q44908" s="63"/>
    </row>
    <row r="44909" spans="11:17">
      <c r="P44909" s="63"/>
      <c r="Q44909" s="63"/>
    </row>
    <row r="44910" spans="11:17">
      <c r="P44910" s="63"/>
      <c r="Q44910" s="63"/>
    </row>
    <row r="44911" spans="11:17">
      <c r="P44911" s="63"/>
      <c r="Q44911" s="63"/>
    </row>
    <row r="44912" spans="11:17">
      <c r="P44912" s="63"/>
      <c r="Q44912" s="63"/>
    </row>
    <row r="44913" spans="16:17">
      <c r="P44913" s="63"/>
      <c r="Q44913" s="63"/>
    </row>
    <row r="44914" spans="16:17">
      <c r="P44914" s="63"/>
      <c r="Q44914" s="63"/>
    </row>
    <row r="44915" spans="16:17">
      <c r="P44915" s="63"/>
      <c r="Q44915" s="63"/>
    </row>
    <row r="44916" spans="16:17">
      <c r="P44916" s="63"/>
      <c r="Q44916" s="63"/>
    </row>
    <row r="44917" spans="16:17">
      <c r="P44917" s="63"/>
      <c r="Q44917" s="63"/>
    </row>
    <row r="44918" spans="16:17">
      <c r="P44918" s="63"/>
      <c r="Q44918" s="63"/>
    </row>
    <row r="44919" spans="16:17">
      <c r="P44919" s="63"/>
      <c r="Q44919" s="63"/>
    </row>
    <row r="44920" spans="16:17">
      <c r="P44920" s="63"/>
      <c r="Q44920" s="63"/>
    </row>
    <row r="44921" spans="16:17">
      <c r="P44921" s="63"/>
      <c r="Q44921" s="63"/>
    </row>
    <row r="44922" spans="16:17">
      <c r="P44922" s="63"/>
      <c r="Q44922" s="63"/>
    </row>
    <row r="44923" spans="16:17">
      <c r="P44923" s="63"/>
      <c r="Q44923" s="63"/>
    </row>
    <row r="44924" spans="16:17">
      <c r="P44924" s="63"/>
      <c r="Q44924" s="63"/>
    </row>
    <row r="44925" spans="16:17">
      <c r="P44925" s="63"/>
      <c r="Q44925" s="63"/>
    </row>
    <row r="44926" spans="16:17">
      <c r="P44926" s="63"/>
      <c r="Q44926" s="63"/>
    </row>
    <row r="44927" spans="16:17">
      <c r="P44927" s="63"/>
      <c r="Q44927" s="63"/>
    </row>
    <row r="44928" spans="16:17">
      <c r="P44928" s="63"/>
      <c r="Q44928" s="63"/>
    </row>
    <row r="44929" spans="16:17">
      <c r="P44929" s="63"/>
      <c r="Q44929" s="63"/>
    </row>
    <row r="44930" spans="16:17">
      <c r="P44930" s="63"/>
      <c r="Q44930" s="63"/>
    </row>
    <row r="44931" spans="16:17">
      <c r="P44931" s="63"/>
      <c r="Q44931" s="63"/>
    </row>
    <row r="44932" spans="16:17">
      <c r="P44932" s="63"/>
      <c r="Q44932" s="63"/>
    </row>
    <row r="44933" spans="16:17">
      <c r="P44933" s="63"/>
      <c r="Q44933" s="63"/>
    </row>
    <row r="44934" spans="16:17">
      <c r="P44934" s="63"/>
      <c r="Q44934" s="63"/>
    </row>
    <row r="44935" spans="16:17">
      <c r="P44935" s="63"/>
      <c r="Q44935" s="63"/>
    </row>
    <row r="44936" spans="16:17">
      <c r="P44936" s="63"/>
      <c r="Q44936" s="63"/>
    </row>
    <row r="44937" spans="16:17">
      <c r="P44937" s="63"/>
      <c r="Q44937" s="63"/>
    </row>
    <row r="44938" spans="16:17">
      <c r="P44938" s="63"/>
      <c r="Q44938" s="63"/>
    </row>
    <row r="44939" spans="16:17">
      <c r="P44939" s="63"/>
      <c r="Q44939" s="63"/>
    </row>
    <row r="44940" spans="16:17">
      <c r="P44940" s="63"/>
      <c r="Q44940" s="63"/>
    </row>
    <row r="44941" spans="16:17">
      <c r="P44941" s="63"/>
      <c r="Q44941" s="63"/>
    </row>
    <row r="44942" spans="16:17">
      <c r="P44942" s="63"/>
      <c r="Q44942" s="63"/>
    </row>
    <row r="44943" spans="16:17">
      <c r="P44943" s="63"/>
      <c r="Q44943" s="63"/>
    </row>
    <row r="44944" spans="16:17">
      <c r="P44944" s="63"/>
      <c r="Q44944" s="63"/>
    </row>
    <row r="44945" spans="16:17">
      <c r="P44945" s="63"/>
      <c r="Q44945" s="63"/>
    </row>
    <row r="44946" spans="16:17">
      <c r="P44946" s="63"/>
      <c r="Q44946" s="63"/>
    </row>
    <row r="44947" spans="16:17">
      <c r="P44947" s="63"/>
      <c r="Q44947" s="63"/>
    </row>
    <row r="44948" spans="16:17">
      <c r="P44948" s="63"/>
      <c r="Q44948" s="63"/>
    </row>
    <row r="44949" spans="16:17">
      <c r="P44949" s="63"/>
      <c r="Q44949" s="63"/>
    </row>
    <row r="44950" spans="16:17">
      <c r="P44950" s="63"/>
      <c r="Q44950" s="63"/>
    </row>
    <row r="44951" spans="16:17">
      <c r="P44951" s="63"/>
      <c r="Q44951" s="63"/>
    </row>
    <row r="44952" spans="16:17">
      <c r="P44952" s="63"/>
      <c r="Q44952" s="63"/>
    </row>
    <row r="44953" spans="16:17">
      <c r="P44953" s="63"/>
      <c r="Q44953" s="63"/>
    </row>
    <row r="44954" spans="16:17">
      <c r="P44954" s="63"/>
      <c r="Q44954" s="63"/>
    </row>
    <row r="44955" spans="16:17">
      <c r="P44955" s="63"/>
      <c r="Q44955" s="63"/>
    </row>
    <row r="44956" spans="16:17">
      <c r="P44956" s="63"/>
      <c r="Q44956" s="63"/>
    </row>
    <row r="44957" spans="16:17">
      <c r="P44957" s="63"/>
      <c r="Q44957" s="63"/>
    </row>
    <row r="44958" spans="16:17">
      <c r="P44958" s="63"/>
      <c r="Q44958" s="63"/>
    </row>
    <row r="44959" spans="16:17">
      <c r="P44959" s="63"/>
      <c r="Q44959" s="63"/>
    </row>
    <row r="44960" spans="16:17">
      <c r="P44960" s="63"/>
      <c r="Q44960" s="63"/>
    </row>
    <row r="44961" spans="16:17">
      <c r="P44961" s="63"/>
      <c r="Q44961" s="63"/>
    </row>
    <row r="44962" spans="16:17">
      <c r="P44962" s="63"/>
      <c r="Q44962" s="63"/>
    </row>
    <row r="44963" spans="16:17">
      <c r="P44963" s="63"/>
      <c r="Q44963" s="63"/>
    </row>
    <row r="44964" spans="16:17">
      <c r="P44964" s="63"/>
      <c r="Q44964" s="63"/>
    </row>
    <row r="44965" spans="16:17">
      <c r="P44965" s="63"/>
      <c r="Q44965" s="63"/>
    </row>
    <row r="44966" spans="16:17">
      <c r="P44966" s="63"/>
      <c r="Q44966" s="63"/>
    </row>
    <row r="44967" spans="16:17">
      <c r="P44967" s="63"/>
      <c r="Q44967" s="63"/>
    </row>
    <row r="44968" spans="16:17">
      <c r="P44968" s="63"/>
      <c r="Q44968" s="63"/>
    </row>
    <row r="44969" spans="16:17">
      <c r="P44969" s="63"/>
      <c r="Q44969" s="63"/>
    </row>
    <row r="44970" spans="16:17">
      <c r="P44970" s="63"/>
      <c r="Q44970" s="63"/>
    </row>
    <row r="44971" spans="16:17">
      <c r="P44971" s="63"/>
      <c r="Q44971" s="63"/>
    </row>
    <row r="44972" spans="16:17">
      <c r="P44972" s="63"/>
      <c r="Q44972" s="63"/>
    </row>
    <row r="44973" spans="16:17">
      <c r="P44973" s="63"/>
      <c r="Q44973" s="63"/>
    </row>
    <row r="44974" spans="16:17">
      <c r="P44974" s="63"/>
      <c r="Q44974" s="63"/>
    </row>
    <row r="44975" spans="16:17">
      <c r="P44975" s="63"/>
      <c r="Q44975" s="63"/>
    </row>
    <row r="44976" spans="16:17">
      <c r="P44976" s="63"/>
      <c r="Q44976" s="63"/>
    </row>
    <row r="44977" spans="16:17">
      <c r="P44977" s="63"/>
      <c r="Q44977" s="63"/>
    </row>
    <row r="44978" spans="16:17">
      <c r="P44978" s="63"/>
      <c r="Q44978" s="63"/>
    </row>
    <row r="44979" spans="16:17">
      <c r="P44979" s="63"/>
      <c r="Q44979" s="63"/>
    </row>
    <row r="44980" spans="16:17">
      <c r="P44980" s="63"/>
      <c r="Q44980" s="63"/>
    </row>
    <row r="44981" spans="16:17">
      <c r="P44981" s="63"/>
      <c r="Q44981" s="63"/>
    </row>
    <row r="44982" spans="16:17">
      <c r="P44982" s="63"/>
      <c r="Q44982" s="63"/>
    </row>
    <row r="44983" spans="16:17">
      <c r="P44983" s="63"/>
      <c r="Q44983" s="63"/>
    </row>
    <row r="44984" spans="16:17">
      <c r="P44984" s="63"/>
      <c r="Q44984" s="63"/>
    </row>
    <row r="44985" spans="16:17">
      <c r="P44985" s="63"/>
      <c r="Q44985" s="63"/>
    </row>
    <row r="44986" spans="16:17">
      <c r="P44986" s="63"/>
      <c r="Q44986" s="63"/>
    </row>
    <row r="44987" spans="16:17">
      <c r="P44987" s="63"/>
      <c r="Q44987" s="63"/>
    </row>
    <row r="44988" spans="16:17">
      <c r="P44988" s="63"/>
      <c r="Q44988" s="63"/>
    </row>
    <row r="44989" spans="16:17">
      <c r="P44989" s="63"/>
      <c r="Q44989" s="63"/>
    </row>
    <row r="44990" spans="16:17">
      <c r="P44990" s="63"/>
      <c r="Q44990" s="63"/>
    </row>
    <row r="44991" spans="16:17">
      <c r="P44991" s="63"/>
      <c r="Q44991" s="63"/>
    </row>
    <row r="44992" spans="16:17">
      <c r="P44992" s="63"/>
      <c r="Q44992" s="63"/>
    </row>
    <row r="44993" spans="16:17">
      <c r="P44993" s="63"/>
      <c r="Q44993" s="63"/>
    </row>
    <row r="44994" spans="16:17">
      <c r="P44994" s="63"/>
      <c r="Q44994" s="63"/>
    </row>
    <row r="44995" spans="16:17">
      <c r="P44995" s="63"/>
      <c r="Q44995" s="63"/>
    </row>
    <row r="44996" spans="16:17">
      <c r="P44996" s="63"/>
      <c r="Q44996" s="63"/>
    </row>
    <row r="44997" spans="16:17">
      <c r="P44997" s="63"/>
      <c r="Q44997" s="63"/>
    </row>
    <row r="44998" spans="16:17">
      <c r="P44998" s="63"/>
      <c r="Q44998" s="63"/>
    </row>
    <row r="44999" spans="16:17">
      <c r="P44999" s="63"/>
      <c r="Q44999" s="63"/>
    </row>
    <row r="45000" spans="16:17">
      <c r="P45000" s="63"/>
      <c r="Q45000" s="63"/>
    </row>
    <row r="45001" spans="16:17">
      <c r="P45001" s="63"/>
      <c r="Q45001" s="63"/>
    </row>
    <row r="45002" spans="16:17">
      <c r="P45002" s="63"/>
      <c r="Q45002" s="63"/>
    </row>
    <row r="45003" spans="16:17">
      <c r="P45003" s="63"/>
      <c r="Q45003" s="63"/>
    </row>
    <row r="45004" spans="16:17">
      <c r="P45004" s="63"/>
      <c r="Q45004" s="63"/>
    </row>
    <row r="45005" spans="16:17">
      <c r="P45005" s="63"/>
      <c r="Q45005" s="63"/>
    </row>
    <row r="45006" spans="16:17">
      <c r="P45006" s="63"/>
      <c r="Q45006" s="63"/>
    </row>
    <row r="45007" spans="16:17">
      <c r="P45007" s="63"/>
      <c r="Q45007" s="63"/>
    </row>
    <row r="45008" spans="16:17">
      <c r="P45008" s="63"/>
      <c r="Q45008" s="63"/>
    </row>
    <row r="45009" spans="16:17">
      <c r="P45009" s="63"/>
      <c r="Q45009" s="63"/>
    </row>
    <row r="45010" spans="16:17">
      <c r="P45010" s="63"/>
      <c r="Q45010" s="63"/>
    </row>
    <row r="45011" spans="16:17">
      <c r="P45011" s="63"/>
      <c r="Q45011" s="63"/>
    </row>
    <row r="45012" spans="16:17">
      <c r="P45012" s="63"/>
      <c r="Q45012" s="63"/>
    </row>
    <row r="45013" spans="16:17">
      <c r="P45013" s="63"/>
      <c r="Q45013" s="63"/>
    </row>
    <row r="45014" spans="16:17">
      <c r="P45014" s="63"/>
      <c r="Q45014" s="63"/>
    </row>
    <row r="45015" spans="16:17">
      <c r="P45015" s="63"/>
      <c r="Q45015" s="63"/>
    </row>
    <row r="45016" spans="16:17">
      <c r="P45016" s="63"/>
      <c r="Q45016" s="63"/>
    </row>
    <row r="45017" spans="16:17">
      <c r="P45017" s="63"/>
      <c r="Q45017" s="63"/>
    </row>
    <row r="45018" spans="16:17">
      <c r="P45018" s="63"/>
      <c r="Q45018" s="63"/>
    </row>
    <row r="45019" spans="16:17">
      <c r="P45019" s="63"/>
      <c r="Q45019" s="63"/>
    </row>
    <row r="45020" spans="16:17">
      <c r="P45020" s="63"/>
      <c r="Q45020" s="63"/>
    </row>
    <row r="45021" spans="16:17">
      <c r="P45021" s="63"/>
      <c r="Q45021" s="63"/>
    </row>
    <row r="45022" spans="16:17">
      <c r="P45022" s="63"/>
      <c r="Q45022" s="63"/>
    </row>
    <row r="45023" spans="16:17">
      <c r="P45023" s="63"/>
      <c r="Q45023" s="63"/>
    </row>
    <row r="45024" spans="16:17">
      <c r="P45024" s="63"/>
      <c r="Q45024" s="63"/>
    </row>
    <row r="45025" spans="16:17">
      <c r="P45025" s="63"/>
      <c r="Q45025" s="63"/>
    </row>
    <row r="45026" spans="16:17">
      <c r="P45026" s="63"/>
      <c r="Q45026" s="63"/>
    </row>
    <row r="45027" spans="16:17">
      <c r="P45027" s="63"/>
      <c r="Q45027" s="63"/>
    </row>
    <row r="45028" spans="16:17">
      <c r="P45028" s="63"/>
      <c r="Q45028" s="63"/>
    </row>
    <row r="45029" spans="16:17">
      <c r="P45029" s="63"/>
      <c r="Q45029" s="63"/>
    </row>
    <row r="45030" spans="16:17">
      <c r="P45030" s="63"/>
      <c r="Q45030" s="63"/>
    </row>
    <row r="45031" spans="16:17">
      <c r="P45031" s="63"/>
      <c r="Q45031" s="63"/>
    </row>
    <row r="45032" spans="16:17">
      <c r="P45032" s="63"/>
      <c r="Q45032" s="63"/>
    </row>
    <row r="45033" spans="16:17">
      <c r="P45033" s="63"/>
      <c r="Q45033" s="63"/>
    </row>
    <row r="45034" spans="16:17">
      <c r="P45034" s="63"/>
      <c r="Q45034" s="63"/>
    </row>
    <row r="45035" spans="16:17">
      <c r="P45035" s="63"/>
      <c r="Q45035" s="63"/>
    </row>
    <row r="45036" spans="16:17">
      <c r="P45036" s="63"/>
      <c r="Q45036" s="63"/>
    </row>
    <row r="45037" spans="16:17">
      <c r="P45037" s="63"/>
      <c r="Q45037" s="63"/>
    </row>
    <row r="45038" spans="16:17">
      <c r="P45038" s="63"/>
      <c r="Q45038" s="63"/>
    </row>
    <row r="45039" spans="16:17">
      <c r="P45039" s="63"/>
      <c r="Q45039" s="63"/>
    </row>
    <row r="45040" spans="16:17">
      <c r="P45040" s="63"/>
      <c r="Q45040" s="63"/>
    </row>
    <row r="45041" spans="16:17">
      <c r="P45041" s="63"/>
      <c r="Q45041" s="63"/>
    </row>
    <row r="45042" spans="16:17">
      <c r="P45042" s="63"/>
      <c r="Q45042" s="63"/>
    </row>
    <row r="45043" spans="16:17">
      <c r="P45043" s="63"/>
      <c r="Q45043" s="63"/>
    </row>
    <row r="45044" spans="16:17">
      <c r="P45044" s="63"/>
      <c r="Q45044" s="63"/>
    </row>
    <row r="45045" spans="16:17">
      <c r="P45045" s="63"/>
      <c r="Q45045" s="63"/>
    </row>
    <row r="45046" spans="16:17">
      <c r="P45046" s="63"/>
      <c r="Q45046" s="63"/>
    </row>
    <row r="45047" spans="16:17">
      <c r="P45047" s="63"/>
      <c r="Q45047" s="63"/>
    </row>
    <row r="45048" spans="16:17">
      <c r="P45048" s="63"/>
      <c r="Q45048" s="63"/>
    </row>
    <row r="45049" spans="16:17">
      <c r="P45049" s="63"/>
      <c r="Q45049" s="63"/>
    </row>
    <row r="45050" spans="16:17">
      <c r="P45050" s="63"/>
      <c r="Q45050" s="63"/>
    </row>
    <row r="45051" spans="16:17">
      <c r="P45051" s="63"/>
      <c r="Q45051" s="63"/>
    </row>
    <row r="45052" spans="16:17">
      <c r="P45052" s="63"/>
      <c r="Q45052" s="63"/>
    </row>
    <row r="45053" spans="16:17">
      <c r="P45053" s="63"/>
      <c r="Q45053" s="63"/>
    </row>
    <row r="45054" spans="16:17">
      <c r="P45054" s="63"/>
      <c r="Q45054" s="63"/>
    </row>
    <row r="45055" spans="16:17">
      <c r="P45055" s="63"/>
      <c r="Q45055" s="63"/>
    </row>
    <row r="45056" spans="16:17">
      <c r="P45056" s="63"/>
      <c r="Q45056" s="63"/>
    </row>
    <row r="45057" spans="16:17">
      <c r="P45057" s="63"/>
      <c r="Q45057" s="63"/>
    </row>
    <row r="45058" spans="16:17">
      <c r="P45058" s="63"/>
      <c r="Q45058" s="63"/>
    </row>
    <row r="45059" spans="16:17">
      <c r="P45059" s="63"/>
      <c r="Q45059" s="63"/>
    </row>
    <row r="45060" spans="16:17">
      <c r="P45060" s="63"/>
      <c r="Q45060" s="63"/>
    </row>
    <row r="45061" spans="16:17">
      <c r="P45061" s="63"/>
      <c r="Q45061" s="63"/>
    </row>
    <row r="45062" spans="16:17">
      <c r="P45062" s="63"/>
      <c r="Q45062" s="63"/>
    </row>
    <row r="45063" spans="16:17">
      <c r="P45063" s="63"/>
      <c r="Q45063" s="63"/>
    </row>
    <row r="45064" spans="16:17">
      <c r="P45064" s="63"/>
      <c r="Q45064" s="63"/>
    </row>
    <row r="45065" spans="16:17">
      <c r="P45065" s="63"/>
      <c r="Q45065" s="63"/>
    </row>
    <row r="45066" spans="16:17">
      <c r="P45066" s="63"/>
      <c r="Q45066" s="63"/>
    </row>
    <row r="45067" spans="16:17">
      <c r="P45067" s="63"/>
      <c r="Q45067" s="63"/>
    </row>
    <row r="45068" spans="16:17">
      <c r="P45068" s="63"/>
      <c r="Q45068" s="63"/>
    </row>
    <row r="45069" spans="16:17">
      <c r="P45069" s="63"/>
      <c r="Q45069" s="63"/>
    </row>
    <row r="45070" spans="16:17">
      <c r="P45070" s="63"/>
      <c r="Q45070" s="63"/>
    </row>
    <row r="45071" spans="16:17">
      <c r="P45071" s="63"/>
      <c r="Q45071" s="63"/>
    </row>
    <row r="45072" spans="16:17">
      <c r="P45072" s="63"/>
      <c r="Q45072" s="63"/>
    </row>
    <row r="45073" spans="16:17">
      <c r="P45073" s="63"/>
      <c r="Q45073" s="63"/>
    </row>
    <row r="45074" spans="16:17">
      <c r="P45074" s="63"/>
      <c r="Q45074" s="63"/>
    </row>
    <row r="45075" spans="16:17">
      <c r="P45075" s="63"/>
      <c r="Q45075" s="63"/>
    </row>
    <row r="45076" spans="16:17">
      <c r="P45076" s="63"/>
      <c r="Q45076" s="63"/>
    </row>
    <row r="45077" spans="16:17">
      <c r="P45077" s="63"/>
      <c r="Q45077" s="63"/>
    </row>
    <row r="45078" spans="16:17">
      <c r="P45078" s="63"/>
      <c r="Q45078" s="63"/>
    </row>
    <row r="45079" spans="16:17">
      <c r="P45079" s="63"/>
      <c r="Q45079" s="63"/>
    </row>
    <row r="45080" spans="16:17">
      <c r="P45080" s="63"/>
      <c r="Q45080" s="63"/>
    </row>
    <row r="45081" spans="16:17">
      <c r="P45081" s="63"/>
      <c r="Q45081" s="63"/>
    </row>
    <row r="45082" spans="16:17">
      <c r="P45082" s="63"/>
      <c r="Q45082" s="63"/>
    </row>
    <row r="45083" spans="16:17">
      <c r="P45083" s="63"/>
      <c r="Q45083" s="63"/>
    </row>
    <row r="45084" spans="16:17">
      <c r="P45084" s="63"/>
      <c r="Q45084" s="63"/>
    </row>
    <row r="45085" spans="16:17">
      <c r="P45085" s="63"/>
      <c r="Q45085" s="63"/>
    </row>
    <row r="45086" spans="16:17">
      <c r="P45086" s="63"/>
      <c r="Q45086" s="63"/>
    </row>
    <row r="45087" spans="16:17">
      <c r="P45087" s="63"/>
      <c r="Q45087" s="63"/>
    </row>
    <row r="45088" spans="16:17">
      <c r="P45088" s="63"/>
      <c r="Q45088" s="63"/>
    </row>
    <row r="45089" spans="16:17">
      <c r="P45089" s="63"/>
      <c r="Q45089" s="63"/>
    </row>
    <row r="45090" spans="16:17">
      <c r="P45090" s="63"/>
      <c r="Q45090" s="63"/>
    </row>
    <row r="45091" spans="16:17">
      <c r="P45091" s="63"/>
      <c r="Q45091" s="63"/>
    </row>
    <row r="45092" spans="16:17">
      <c r="P45092" s="63"/>
      <c r="Q45092" s="63"/>
    </row>
    <row r="45093" spans="16:17">
      <c r="P45093" s="63"/>
      <c r="Q45093" s="63"/>
    </row>
    <row r="45094" spans="16:17">
      <c r="P45094" s="63"/>
      <c r="Q45094" s="63"/>
    </row>
    <row r="45095" spans="16:17">
      <c r="P45095" s="63"/>
      <c r="Q45095" s="63"/>
    </row>
    <row r="45096" spans="16:17">
      <c r="P45096" s="63"/>
      <c r="Q45096" s="63"/>
    </row>
    <row r="45097" spans="16:17">
      <c r="P45097" s="63"/>
      <c r="Q45097" s="63"/>
    </row>
    <row r="45098" spans="16:17">
      <c r="P45098" s="63"/>
      <c r="Q45098" s="63"/>
    </row>
    <row r="45099" spans="16:17">
      <c r="P45099" s="63"/>
      <c r="Q45099" s="63"/>
    </row>
    <row r="45100" spans="16:17">
      <c r="P45100" s="63"/>
      <c r="Q45100" s="63"/>
    </row>
    <row r="45101" spans="16:17">
      <c r="P45101" s="63"/>
      <c r="Q45101" s="63"/>
    </row>
    <row r="45102" spans="16:17">
      <c r="P45102" s="63"/>
      <c r="Q45102" s="63"/>
    </row>
    <row r="45103" spans="16:17">
      <c r="P45103" s="63"/>
      <c r="Q45103" s="63"/>
    </row>
    <row r="45104" spans="16:17">
      <c r="P45104" s="63"/>
      <c r="Q45104" s="63"/>
    </row>
    <row r="45105" spans="16:17">
      <c r="P45105" s="63"/>
      <c r="Q45105" s="63"/>
    </row>
    <row r="45106" spans="16:17">
      <c r="P45106" s="63"/>
      <c r="Q45106" s="63"/>
    </row>
    <row r="45107" spans="16:17">
      <c r="P45107" s="63"/>
      <c r="Q45107" s="63"/>
    </row>
    <row r="45108" spans="16:17">
      <c r="P45108" s="63"/>
      <c r="Q45108" s="63"/>
    </row>
    <row r="45109" spans="16:17">
      <c r="P45109" s="63"/>
      <c r="Q45109" s="63"/>
    </row>
    <row r="45110" spans="16:17">
      <c r="P45110" s="63"/>
      <c r="Q45110" s="63"/>
    </row>
    <row r="45111" spans="16:17">
      <c r="P45111" s="63"/>
      <c r="Q45111" s="63"/>
    </row>
    <row r="45112" spans="16:17">
      <c r="P45112" s="63"/>
      <c r="Q45112" s="63"/>
    </row>
    <row r="45113" spans="16:17">
      <c r="P45113" s="63"/>
      <c r="Q45113" s="63"/>
    </row>
    <row r="45114" spans="16:17">
      <c r="P45114" s="63"/>
      <c r="Q45114" s="63"/>
    </row>
    <row r="45115" spans="16:17">
      <c r="P45115" s="63"/>
      <c r="Q45115" s="63"/>
    </row>
    <row r="45116" spans="16:17">
      <c r="P45116" s="63"/>
      <c r="Q45116" s="63"/>
    </row>
    <row r="45117" spans="16:17">
      <c r="P45117" s="63"/>
      <c r="Q45117" s="63"/>
    </row>
    <row r="45118" spans="16:17">
      <c r="P45118" s="63"/>
      <c r="Q45118" s="63"/>
    </row>
    <row r="45119" spans="16:17">
      <c r="P45119" s="63"/>
      <c r="Q45119" s="63"/>
    </row>
    <row r="45120" spans="16:17">
      <c r="P45120" s="63"/>
      <c r="Q45120" s="63"/>
    </row>
    <row r="45121" spans="16:17">
      <c r="P45121" s="63"/>
      <c r="Q45121" s="63"/>
    </row>
    <row r="45122" spans="16:17">
      <c r="P45122" s="63"/>
      <c r="Q45122" s="63"/>
    </row>
    <row r="45123" spans="16:17">
      <c r="P45123" s="63"/>
      <c r="Q45123" s="63"/>
    </row>
    <row r="45124" spans="16:17">
      <c r="P45124" s="63"/>
      <c r="Q45124" s="63"/>
    </row>
    <row r="45125" spans="16:17">
      <c r="P45125" s="63"/>
      <c r="Q45125" s="63"/>
    </row>
    <row r="45126" spans="16:17">
      <c r="P45126" s="63"/>
      <c r="Q45126" s="63"/>
    </row>
    <row r="45127" spans="16:17">
      <c r="P45127" s="63"/>
      <c r="Q45127" s="63"/>
    </row>
    <row r="45128" spans="16:17">
      <c r="P45128" s="63"/>
      <c r="Q45128" s="63"/>
    </row>
    <row r="45129" spans="16:17">
      <c r="P45129" s="63"/>
      <c r="Q45129" s="63"/>
    </row>
    <row r="45130" spans="16:17">
      <c r="P45130" s="63"/>
      <c r="Q45130" s="63"/>
    </row>
    <row r="45131" spans="16:17">
      <c r="P45131" s="63"/>
      <c r="Q45131" s="63"/>
    </row>
    <row r="45132" spans="16:17">
      <c r="P45132" s="63"/>
      <c r="Q45132" s="63"/>
    </row>
    <row r="45133" spans="16:17">
      <c r="P45133" s="63"/>
      <c r="Q45133" s="63"/>
    </row>
    <row r="45134" spans="16:17">
      <c r="P45134" s="63"/>
      <c r="Q45134" s="63"/>
    </row>
    <row r="45135" spans="16:17">
      <c r="P45135" s="63"/>
      <c r="Q45135" s="63"/>
    </row>
    <row r="45136" spans="16:17">
      <c r="P45136" s="63"/>
      <c r="Q45136" s="63"/>
    </row>
    <row r="45137" spans="16:17">
      <c r="P45137" s="63"/>
      <c r="Q45137" s="63"/>
    </row>
    <row r="45138" spans="16:17">
      <c r="P45138" s="63"/>
      <c r="Q45138" s="63"/>
    </row>
    <row r="45139" spans="16:17">
      <c r="P45139" s="63"/>
      <c r="Q45139" s="63"/>
    </row>
    <row r="45140" spans="16:17">
      <c r="P45140" s="63"/>
      <c r="Q45140" s="63"/>
    </row>
    <row r="45141" spans="16:17">
      <c r="P45141" s="63"/>
      <c r="Q45141" s="63"/>
    </row>
    <row r="45142" spans="16:17">
      <c r="P45142" s="63"/>
      <c r="Q45142" s="63"/>
    </row>
    <row r="45143" spans="16:17">
      <c r="P45143" s="63"/>
      <c r="Q45143" s="63"/>
    </row>
    <row r="45144" spans="16:17">
      <c r="P45144" s="63"/>
      <c r="Q45144" s="63"/>
    </row>
    <row r="45145" spans="16:17">
      <c r="P45145" s="63"/>
      <c r="Q45145" s="63"/>
    </row>
    <row r="45146" spans="16:17">
      <c r="P45146" s="63"/>
      <c r="Q45146" s="63"/>
    </row>
    <row r="45147" spans="16:17">
      <c r="P45147" s="63"/>
      <c r="Q45147" s="63"/>
    </row>
    <row r="45148" spans="16:17">
      <c r="P45148" s="63"/>
      <c r="Q45148" s="63"/>
    </row>
    <row r="45149" spans="16:17">
      <c r="P45149" s="63"/>
      <c r="Q45149" s="63"/>
    </row>
    <row r="45150" spans="16:17">
      <c r="P45150" s="63"/>
      <c r="Q45150" s="63"/>
    </row>
    <row r="45151" spans="16:17">
      <c r="P45151" s="63"/>
      <c r="Q45151" s="63"/>
    </row>
    <row r="45152" spans="16:17">
      <c r="P45152" s="63"/>
      <c r="Q45152" s="63"/>
    </row>
    <row r="45153" spans="16:17">
      <c r="P45153" s="63"/>
      <c r="Q45153" s="63"/>
    </row>
    <row r="45154" spans="16:17">
      <c r="P45154" s="63"/>
      <c r="Q45154" s="63"/>
    </row>
    <row r="45155" spans="16:17">
      <c r="P45155" s="63"/>
      <c r="Q45155" s="63"/>
    </row>
    <row r="45156" spans="16:17">
      <c r="P45156" s="63"/>
      <c r="Q45156" s="63"/>
    </row>
    <row r="45157" spans="16:17">
      <c r="P45157" s="63"/>
      <c r="Q45157" s="63"/>
    </row>
    <row r="45158" spans="16:17">
      <c r="P45158" s="63"/>
      <c r="Q45158" s="63"/>
    </row>
    <row r="45159" spans="16:17">
      <c r="P45159" s="63"/>
      <c r="Q45159" s="63"/>
    </row>
    <row r="45160" spans="16:17">
      <c r="P45160" s="63"/>
      <c r="Q45160" s="63"/>
    </row>
    <row r="45161" spans="16:17">
      <c r="P45161" s="63"/>
      <c r="Q45161" s="63"/>
    </row>
    <row r="45162" spans="16:17">
      <c r="P45162" s="63"/>
      <c r="Q45162" s="63"/>
    </row>
    <row r="45163" spans="16:17">
      <c r="P45163" s="63"/>
      <c r="Q45163" s="63"/>
    </row>
    <row r="45164" spans="16:17">
      <c r="P45164" s="63"/>
      <c r="Q45164" s="63"/>
    </row>
    <row r="45165" spans="16:17">
      <c r="P45165" s="63"/>
      <c r="Q45165" s="63"/>
    </row>
    <row r="45166" spans="16:17">
      <c r="P45166" s="63"/>
      <c r="Q45166" s="63"/>
    </row>
    <row r="45167" spans="16:17">
      <c r="P45167" s="63"/>
      <c r="Q45167" s="63"/>
    </row>
    <row r="45168" spans="16:17">
      <c r="P45168" s="63"/>
      <c r="Q45168" s="63"/>
    </row>
    <row r="45169" spans="16:17">
      <c r="P45169" s="63"/>
      <c r="Q45169" s="63"/>
    </row>
    <row r="45170" spans="16:17">
      <c r="P45170" s="63"/>
      <c r="Q45170" s="63"/>
    </row>
    <row r="45171" spans="16:17">
      <c r="P45171" s="63"/>
      <c r="Q45171" s="63"/>
    </row>
    <row r="45172" spans="16:17">
      <c r="P45172" s="63"/>
      <c r="Q45172" s="63"/>
    </row>
    <row r="45173" spans="16:17">
      <c r="P45173" s="63"/>
      <c r="Q45173" s="63"/>
    </row>
    <row r="45174" spans="16:17">
      <c r="P45174" s="63"/>
      <c r="Q45174" s="63"/>
    </row>
    <row r="45175" spans="16:17">
      <c r="P45175" s="63"/>
      <c r="Q45175" s="63"/>
    </row>
    <row r="45176" spans="16:17">
      <c r="P45176" s="63"/>
      <c r="Q45176" s="63"/>
    </row>
    <row r="45177" spans="16:17">
      <c r="P45177" s="63"/>
      <c r="Q45177" s="63"/>
    </row>
    <row r="45178" spans="16:17">
      <c r="P45178" s="63"/>
      <c r="Q45178" s="63"/>
    </row>
    <row r="45179" spans="16:17">
      <c r="P45179" s="63"/>
      <c r="Q45179" s="63"/>
    </row>
    <row r="45180" spans="16:17">
      <c r="P45180" s="63"/>
      <c r="Q45180" s="63"/>
    </row>
    <row r="45181" spans="16:17">
      <c r="P45181" s="63"/>
      <c r="Q45181" s="63"/>
    </row>
    <row r="45182" spans="16:17">
      <c r="P45182" s="63"/>
      <c r="Q45182" s="63"/>
    </row>
    <row r="45183" spans="16:17">
      <c r="P45183" s="63"/>
      <c r="Q45183" s="63"/>
    </row>
    <row r="45184" spans="16:17">
      <c r="P45184" s="63"/>
      <c r="Q45184" s="63"/>
    </row>
    <row r="45185" spans="16:17">
      <c r="P45185" s="63"/>
      <c r="Q45185" s="63"/>
    </row>
    <row r="45186" spans="16:17">
      <c r="P45186" s="63"/>
      <c r="Q45186" s="63"/>
    </row>
    <row r="45187" spans="16:17">
      <c r="P45187" s="63"/>
      <c r="Q45187" s="63"/>
    </row>
    <row r="45188" spans="16:17">
      <c r="P45188" s="63"/>
      <c r="Q45188" s="63"/>
    </row>
    <row r="45189" spans="16:17">
      <c r="P45189" s="63"/>
      <c r="Q45189" s="63"/>
    </row>
    <row r="45190" spans="16:17">
      <c r="P45190" s="63"/>
      <c r="Q45190" s="63"/>
    </row>
    <row r="45191" spans="16:17">
      <c r="P45191" s="63"/>
      <c r="Q45191" s="63"/>
    </row>
    <row r="45192" spans="16:17">
      <c r="P45192" s="63"/>
      <c r="Q45192" s="63"/>
    </row>
    <row r="45193" spans="16:17">
      <c r="P45193" s="63"/>
      <c r="Q45193" s="63"/>
    </row>
    <row r="45194" spans="16:17">
      <c r="P45194" s="63"/>
      <c r="Q45194" s="63"/>
    </row>
    <row r="45195" spans="16:17">
      <c r="P45195" s="63"/>
      <c r="Q45195" s="63"/>
    </row>
    <row r="45196" spans="16:17">
      <c r="P45196" s="63"/>
      <c r="Q45196" s="63"/>
    </row>
    <row r="45197" spans="16:17">
      <c r="P45197" s="63"/>
      <c r="Q45197" s="63"/>
    </row>
    <row r="45198" spans="16:17">
      <c r="P45198" s="63"/>
      <c r="Q45198" s="63"/>
    </row>
    <row r="45199" spans="16:17">
      <c r="P45199" s="63"/>
      <c r="Q45199" s="63"/>
    </row>
    <row r="45200" spans="16:17">
      <c r="P45200" s="63"/>
      <c r="Q45200" s="63"/>
    </row>
    <row r="45201" spans="16:17">
      <c r="P45201" s="63"/>
      <c r="Q45201" s="63"/>
    </row>
    <row r="45202" spans="16:17">
      <c r="P45202" s="63"/>
      <c r="Q45202" s="63"/>
    </row>
    <row r="45203" spans="16:17">
      <c r="P45203" s="63"/>
      <c r="Q45203" s="63"/>
    </row>
    <row r="45204" spans="16:17">
      <c r="P45204" s="63"/>
      <c r="Q45204" s="63"/>
    </row>
    <row r="45205" spans="16:17">
      <c r="P45205" s="63"/>
      <c r="Q45205" s="63"/>
    </row>
    <row r="45206" spans="16:17">
      <c r="P45206" s="63"/>
      <c r="Q45206" s="63"/>
    </row>
    <row r="45207" spans="16:17">
      <c r="P45207" s="63"/>
      <c r="Q45207" s="63"/>
    </row>
    <row r="45208" spans="16:17">
      <c r="P45208" s="63"/>
      <c r="Q45208" s="63"/>
    </row>
    <row r="45209" spans="16:17">
      <c r="P45209" s="63"/>
      <c r="Q45209" s="63"/>
    </row>
    <row r="45210" spans="16:17">
      <c r="P45210" s="63"/>
      <c r="Q45210" s="63"/>
    </row>
    <row r="45211" spans="16:17">
      <c r="P45211" s="63"/>
      <c r="Q45211" s="63"/>
    </row>
    <row r="45212" spans="16:17">
      <c r="P45212" s="63"/>
      <c r="Q45212" s="63"/>
    </row>
    <row r="45213" spans="16:17">
      <c r="P45213" s="63"/>
      <c r="Q45213" s="63"/>
    </row>
    <row r="45214" spans="16:17">
      <c r="P45214" s="63"/>
      <c r="Q45214" s="63"/>
    </row>
    <row r="45215" spans="16:17">
      <c r="P45215" s="63"/>
      <c r="Q45215" s="63"/>
    </row>
    <row r="45216" spans="16:17">
      <c r="P45216" s="63"/>
      <c r="Q45216" s="63"/>
    </row>
    <row r="45217" spans="16:17">
      <c r="P45217" s="63"/>
      <c r="Q45217" s="63"/>
    </row>
    <row r="45218" spans="16:17">
      <c r="P45218" s="63"/>
      <c r="Q45218" s="63"/>
    </row>
    <row r="45219" spans="16:17">
      <c r="P45219" s="63"/>
      <c r="Q45219" s="63"/>
    </row>
    <row r="45220" spans="16:17">
      <c r="P45220" s="63"/>
      <c r="Q45220" s="63"/>
    </row>
    <row r="45221" spans="16:17">
      <c r="P45221" s="63"/>
      <c r="Q45221" s="63"/>
    </row>
    <row r="45222" spans="16:17">
      <c r="P45222" s="63"/>
      <c r="Q45222" s="63"/>
    </row>
    <row r="45223" spans="16:17">
      <c r="P45223" s="63"/>
      <c r="Q45223" s="63"/>
    </row>
    <row r="45224" spans="16:17">
      <c r="P45224" s="63"/>
      <c r="Q45224" s="63"/>
    </row>
    <row r="45225" spans="16:17">
      <c r="P45225" s="63"/>
      <c r="Q45225" s="63"/>
    </row>
    <row r="45226" spans="16:17">
      <c r="P45226" s="63"/>
      <c r="Q45226" s="63"/>
    </row>
    <row r="45227" spans="16:17">
      <c r="P45227" s="63"/>
      <c r="Q45227" s="63"/>
    </row>
    <row r="45228" spans="16:17">
      <c r="P45228" s="63"/>
      <c r="Q45228" s="63"/>
    </row>
    <row r="45229" spans="16:17">
      <c r="P45229" s="63"/>
      <c r="Q45229" s="63"/>
    </row>
    <row r="45230" spans="16:17">
      <c r="P45230" s="63"/>
      <c r="Q45230" s="63"/>
    </row>
    <row r="45231" spans="16:17">
      <c r="P45231" s="63"/>
      <c r="Q45231" s="63"/>
    </row>
    <row r="45232" spans="16:17">
      <c r="P45232" s="63"/>
      <c r="Q45232" s="63"/>
    </row>
    <row r="45233" spans="16:17">
      <c r="P45233" s="63"/>
      <c r="Q45233" s="63"/>
    </row>
    <row r="45234" spans="16:17">
      <c r="P45234" s="63"/>
      <c r="Q45234" s="63"/>
    </row>
    <row r="45235" spans="16:17">
      <c r="P45235" s="63"/>
      <c r="Q45235" s="63"/>
    </row>
    <row r="45236" spans="16:17">
      <c r="P45236" s="63"/>
      <c r="Q45236" s="63"/>
    </row>
    <row r="45237" spans="16:17">
      <c r="P45237" s="63"/>
      <c r="Q45237" s="63"/>
    </row>
    <row r="45238" spans="16:17">
      <c r="P45238" s="63"/>
      <c r="Q45238" s="63"/>
    </row>
    <row r="45239" spans="16:17">
      <c r="P45239" s="63"/>
      <c r="Q45239" s="63"/>
    </row>
    <row r="45240" spans="16:17">
      <c r="P45240" s="63"/>
      <c r="Q45240" s="63"/>
    </row>
    <row r="45241" spans="16:17">
      <c r="P45241" s="63"/>
      <c r="Q45241" s="63"/>
    </row>
    <row r="45242" spans="16:17">
      <c r="P45242" s="63"/>
      <c r="Q45242" s="63"/>
    </row>
    <row r="45243" spans="16:17">
      <c r="P45243" s="63"/>
      <c r="Q45243" s="63"/>
    </row>
    <row r="45244" spans="16:17">
      <c r="P45244" s="63"/>
      <c r="Q45244" s="63"/>
    </row>
    <row r="45245" spans="16:17">
      <c r="P45245" s="63"/>
      <c r="Q45245" s="63"/>
    </row>
    <row r="45246" spans="16:17">
      <c r="P45246" s="63"/>
      <c r="Q45246" s="63"/>
    </row>
    <row r="45247" spans="16:17">
      <c r="P45247" s="63"/>
      <c r="Q45247" s="63"/>
    </row>
    <row r="45248" spans="16:17">
      <c r="P45248" s="63"/>
      <c r="Q45248" s="63"/>
    </row>
    <row r="45249" spans="16:17">
      <c r="P45249" s="63"/>
      <c r="Q45249" s="63"/>
    </row>
    <row r="45250" spans="16:17">
      <c r="P45250" s="63"/>
      <c r="Q45250" s="63"/>
    </row>
    <row r="45251" spans="16:17">
      <c r="P45251" s="63"/>
      <c r="Q45251" s="63"/>
    </row>
    <row r="45252" spans="16:17">
      <c r="P45252" s="63"/>
      <c r="Q45252" s="63"/>
    </row>
    <row r="45253" spans="16:17">
      <c r="P45253" s="63"/>
      <c r="Q45253" s="63"/>
    </row>
    <row r="45254" spans="16:17">
      <c r="P45254" s="63"/>
      <c r="Q45254" s="63"/>
    </row>
    <row r="45255" spans="16:17">
      <c r="P45255" s="63"/>
      <c r="Q45255" s="63"/>
    </row>
    <row r="45256" spans="16:17">
      <c r="P45256" s="63"/>
      <c r="Q45256" s="63"/>
    </row>
    <row r="45257" spans="16:17">
      <c r="P45257" s="63"/>
      <c r="Q45257" s="63"/>
    </row>
    <row r="45258" spans="16:17">
      <c r="P45258" s="63"/>
      <c r="Q45258" s="63"/>
    </row>
    <row r="45259" spans="16:17">
      <c r="P45259" s="63"/>
      <c r="Q45259" s="63"/>
    </row>
    <row r="45260" spans="16:17">
      <c r="P45260" s="63"/>
      <c r="Q45260" s="63"/>
    </row>
    <row r="45261" spans="16:17">
      <c r="P45261" s="63"/>
      <c r="Q45261" s="63"/>
    </row>
    <row r="45262" spans="16:17">
      <c r="P45262" s="63"/>
      <c r="Q45262" s="63"/>
    </row>
    <row r="45263" spans="16:17">
      <c r="P45263" s="63"/>
      <c r="Q45263" s="63"/>
    </row>
    <row r="45264" spans="16:17">
      <c r="P45264" s="63"/>
      <c r="Q45264" s="63"/>
    </row>
    <row r="45265" spans="16:17">
      <c r="P45265" s="63"/>
      <c r="Q45265" s="63"/>
    </row>
    <row r="45266" spans="16:17">
      <c r="P45266" s="63"/>
      <c r="Q45266" s="63"/>
    </row>
    <row r="45267" spans="16:17">
      <c r="P45267" s="63"/>
      <c r="Q45267" s="63"/>
    </row>
    <row r="45268" spans="16:17">
      <c r="P45268" s="63"/>
      <c r="Q45268" s="63"/>
    </row>
    <row r="45269" spans="16:17">
      <c r="P45269" s="63"/>
      <c r="Q45269" s="63"/>
    </row>
    <row r="45270" spans="16:17">
      <c r="P45270" s="63"/>
      <c r="Q45270" s="63"/>
    </row>
    <row r="45271" spans="16:17">
      <c r="P45271" s="63"/>
      <c r="Q45271" s="63"/>
    </row>
    <row r="45272" spans="16:17">
      <c r="P45272" s="63"/>
      <c r="Q45272" s="63"/>
    </row>
    <row r="45273" spans="16:17">
      <c r="P45273" s="63"/>
      <c r="Q45273" s="63"/>
    </row>
    <row r="45274" spans="16:17">
      <c r="P45274" s="63"/>
      <c r="Q45274" s="63"/>
    </row>
    <row r="45275" spans="16:17">
      <c r="P45275" s="63"/>
      <c r="Q45275" s="63"/>
    </row>
    <row r="45276" spans="16:17">
      <c r="P45276" s="63"/>
      <c r="Q45276" s="63"/>
    </row>
    <row r="45277" spans="16:17">
      <c r="P45277" s="63"/>
      <c r="Q45277" s="63"/>
    </row>
    <row r="45278" spans="16:17">
      <c r="P45278" s="63"/>
      <c r="Q45278" s="63"/>
    </row>
    <row r="45279" spans="16:17">
      <c r="P45279" s="63"/>
      <c r="Q45279" s="63"/>
    </row>
    <row r="45280" spans="16:17">
      <c r="P45280" s="63"/>
      <c r="Q45280" s="63"/>
    </row>
    <row r="45281" spans="16:17">
      <c r="P45281" s="63"/>
      <c r="Q45281" s="63"/>
    </row>
    <row r="45282" spans="16:17">
      <c r="P45282" s="63"/>
      <c r="Q45282" s="63"/>
    </row>
    <row r="45283" spans="16:17">
      <c r="P45283" s="63"/>
      <c r="Q45283" s="63"/>
    </row>
    <row r="45284" spans="16:17">
      <c r="P45284" s="63"/>
      <c r="Q45284" s="63"/>
    </row>
    <row r="45285" spans="16:17">
      <c r="P45285" s="63"/>
      <c r="Q45285" s="63"/>
    </row>
    <row r="45286" spans="16:17">
      <c r="P45286" s="63"/>
      <c r="Q45286" s="63"/>
    </row>
    <row r="45287" spans="16:17">
      <c r="P45287" s="63"/>
      <c r="Q45287" s="63"/>
    </row>
    <row r="45288" spans="16:17">
      <c r="P45288" s="63"/>
      <c r="Q45288" s="63"/>
    </row>
    <row r="45289" spans="16:17">
      <c r="P45289" s="63"/>
      <c r="Q45289" s="63"/>
    </row>
    <row r="45290" spans="16:17">
      <c r="P45290" s="63"/>
      <c r="Q45290" s="63"/>
    </row>
    <row r="45291" spans="16:17">
      <c r="P45291" s="63"/>
      <c r="Q45291" s="63"/>
    </row>
    <row r="45292" spans="16:17">
      <c r="P45292" s="63"/>
      <c r="Q45292" s="63"/>
    </row>
    <row r="45293" spans="16:17">
      <c r="P45293" s="63"/>
      <c r="Q45293" s="63"/>
    </row>
    <row r="45294" spans="16:17">
      <c r="P45294" s="63"/>
      <c r="Q45294" s="63"/>
    </row>
    <row r="45295" spans="16:17">
      <c r="P45295" s="63"/>
      <c r="Q45295" s="63"/>
    </row>
    <row r="45296" spans="16:17">
      <c r="P45296" s="63"/>
      <c r="Q45296" s="63"/>
    </row>
    <row r="45297" spans="16:17">
      <c r="P45297" s="63"/>
      <c r="Q45297" s="63"/>
    </row>
    <row r="45298" spans="16:17">
      <c r="P45298" s="63"/>
      <c r="Q45298" s="63"/>
    </row>
    <row r="45299" spans="16:17">
      <c r="P45299" s="63"/>
      <c r="Q45299" s="63"/>
    </row>
    <row r="45300" spans="16:17">
      <c r="P45300" s="63"/>
      <c r="Q45300" s="63"/>
    </row>
    <row r="45301" spans="16:17">
      <c r="P45301" s="63"/>
      <c r="Q45301" s="63"/>
    </row>
    <row r="45302" spans="16:17">
      <c r="P45302" s="63"/>
      <c r="Q45302" s="63"/>
    </row>
    <row r="45303" spans="16:17">
      <c r="P45303" s="63"/>
      <c r="Q45303" s="63"/>
    </row>
    <row r="45304" spans="16:17">
      <c r="P45304" s="63"/>
      <c r="Q45304" s="63"/>
    </row>
    <row r="45305" spans="16:17">
      <c r="P45305" s="63"/>
      <c r="Q45305" s="63"/>
    </row>
    <row r="45306" spans="16:17">
      <c r="P45306" s="63"/>
      <c r="Q45306" s="63"/>
    </row>
    <row r="45307" spans="16:17">
      <c r="P45307" s="63"/>
      <c r="Q45307" s="63"/>
    </row>
    <row r="45308" spans="16:17">
      <c r="P45308" s="63"/>
      <c r="Q45308" s="63"/>
    </row>
    <row r="45309" spans="16:17">
      <c r="P45309" s="63"/>
      <c r="Q45309" s="63"/>
    </row>
    <row r="45310" spans="16:17">
      <c r="P45310" s="63"/>
      <c r="Q45310" s="63"/>
    </row>
    <row r="45311" spans="16:17">
      <c r="P45311" s="63"/>
      <c r="Q45311" s="63"/>
    </row>
    <row r="45312" spans="16:17">
      <c r="P45312" s="63"/>
      <c r="Q45312" s="63"/>
    </row>
    <row r="45313" spans="16:17">
      <c r="P45313" s="63"/>
      <c r="Q45313" s="63"/>
    </row>
    <row r="45314" spans="16:17">
      <c r="P45314" s="63"/>
      <c r="Q45314" s="63"/>
    </row>
    <row r="45315" spans="16:17">
      <c r="P45315" s="63"/>
      <c r="Q45315" s="63"/>
    </row>
    <row r="45316" spans="16:17">
      <c r="P45316" s="63"/>
      <c r="Q45316" s="63"/>
    </row>
    <row r="45317" spans="16:17">
      <c r="P45317" s="63"/>
      <c r="Q45317" s="63"/>
    </row>
    <row r="45318" spans="16:17">
      <c r="P45318" s="63"/>
      <c r="Q45318" s="63"/>
    </row>
    <row r="45319" spans="16:17">
      <c r="P45319" s="63"/>
      <c r="Q45319" s="63"/>
    </row>
    <row r="45320" spans="16:17">
      <c r="P45320" s="63"/>
      <c r="Q45320" s="63"/>
    </row>
    <row r="45321" spans="16:17">
      <c r="P45321" s="63"/>
      <c r="Q45321" s="63"/>
    </row>
    <row r="45322" spans="16:17">
      <c r="P45322" s="63"/>
      <c r="Q45322" s="63"/>
    </row>
    <row r="45323" spans="16:17">
      <c r="P45323" s="63"/>
      <c r="Q45323" s="63"/>
    </row>
    <row r="45324" spans="16:17">
      <c r="P45324" s="63"/>
      <c r="Q45324" s="63"/>
    </row>
    <row r="45325" spans="16:17">
      <c r="P45325" s="63"/>
      <c r="Q45325" s="63"/>
    </row>
    <row r="45326" spans="16:17">
      <c r="P45326" s="63"/>
      <c r="Q45326" s="63"/>
    </row>
    <row r="45327" spans="16:17">
      <c r="P45327" s="63"/>
      <c r="Q45327" s="63"/>
    </row>
    <row r="45328" spans="16:17">
      <c r="P45328" s="63"/>
      <c r="Q45328" s="63"/>
    </row>
    <row r="45329" spans="16:17">
      <c r="P45329" s="63"/>
      <c r="Q45329" s="63"/>
    </row>
    <row r="45330" spans="16:17">
      <c r="P45330" s="63"/>
      <c r="Q45330" s="63"/>
    </row>
    <row r="45331" spans="16:17">
      <c r="P45331" s="63"/>
      <c r="Q45331" s="63"/>
    </row>
    <row r="45332" spans="16:17">
      <c r="P45332" s="63"/>
      <c r="Q45332" s="63"/>
    </row>
    <row r="45333" spans="16:17">
      <c r="P45333" s="63"/>
      <c r="Q45333" s="63"/>
    </row>
    <row r="45334" spans="16:17">
      <c r="P45334" s="63"/>
      <c r="Q45334" s="63"/>
    </row>
    <row r="45335" spans="16:17">
      <c r="P45335" s="63"/>
      <c r="Q45335" s="63"/>
    </row>
    <row r="45336" spans="16:17">
      <c r="P45336" s="63"/>
      <c r="Q45336" s="63"/>
    </row>
    <row r="45337" spans="16:17">
      <c r="P45337" s="63"/>
      <c r="Q45337" s="63"/>
    </row>
    <row r="45338" spans="16:17">
      <c r="P45338" s="63"/>
      <c r="Q45338" s="63"/>
    </row>
    <row r="45339" spans="16:17">
      <c r="P45339" s="63"/>
      <c r="Q45339" s="63"/>
    </row>
    <row r="45340" spans="16:17">
      <c r="P45340" s="63"/>
      <c r="Q45340" s="63"/>
    </row>
    <row r="45341" spans="16:17">
      <c r="P45341" s="63"/>
      <c r="Q45341" s="63"/>
    </row>
    <row r="45342" spans="16:17">
      <c r="P45342" s="63"/>
      <c r="Q45342" s="63"/>
    </row>
    <row r="45343" spans="16:17">
      <c r="P45343" s="63"/>
      <c r="Q45343" s="63"/>
    </row>
    <row r="45344" spans="16:17">
      <c r="P45344" s="63"/>
      <c r="Q45344" s="63"/>
    </row>
    <row r="45345" spans="16:17">
      <c r="P45345" s="63"/>
      <c r="Q45345" s="63"/>
    </row>
    <row r="45346" spans="16:17">
      <c r="P45346" s="63"/>
      <c r="Q45346" s="63"/>
    </row>
    <row r="45347" spans="16:17">
      <c r="P45347" s="63"/>
      <c r="Q45347" s="63"/>
    </row>
    <row r="45348" spans="16:17">
      <c r="P45348" s="63"/>
      <c r="Q45348" s="63"/>
    </row>
    <row r="45349" spans="16:17">
      <c r="P45349" s="63"/>
      <c r="Q45349" s="63"/>
    </row>
    <row r="45350" spans="16:17">
      <c r="P45350" s="63"/>
      <c r="Q45350" s="63"/>
    </row>
    <row r="45351" spans="16:17">
      <c r="P45351" s="63"/>
      <c r="Q45351" s="63"/>
    </row>
    <row r="45352" spans="16:17">
      <c r="P45352" s="63"/>
      <c r="Q45352" s="63"/>
    </row>
    <row r="45353" spans="16:17">
      <c r="P45353" s="63"/>
      <c r="Q45353" s="63"/>
    </row>
    <row r="45354" spans="16:17">
      <c r="P45354" s="63"/>
      <c r="Q45354" s="63"/>
    </row>
    <row r="45355" spans="16:17">
      <c r="P45355" s="63"/>
      <c r="Q45355" s="63"/>
    </row>
    <row r="45356" spans="16:17">
      <c r="P45356" s="63"/>
      <c r="Q45356" s="63"/>
    </row>
    <row r="45357" spans="16:17">
      <c r="P45357" s="63"/>
      <c r="Q45357" s="63"/>
    </row>
    <row r="45358" spans="16:17">
      <c r="P45358" s="63"/>
      <c r="Q45358" s="63"/>
    </row>
    <row r="45359" spans="16:17">
      <c r="P45359" s="63"/>
      <c r="Q45359" s="63"/>
    </row>
    <row r="45360" spans="16:17">
      <c r="P45360" s="63"/>
      <c r="Q45360" s="63"/>
    </row>
    <row r="45361" spans="16:17">
      <c r="P45361" s="63"/>
      <c r="Q45361" s="63"/>
    </row>
    <row r="45362" spans="16:17">
      <c r="P45362" s="63"/>
      <c r="Q45362" s="63"/>
    </row>
    <row r="45363" spans="16:17">
      <c r="P45363" s="63"/>
      <c r="Q45363" s="63"/>
    </row>
    <row r="45364" spans="16:17">
      <c r="P45364" s="63"/>
      <c r="Q45364" s="63"/>
    </row>
    <row r="45365" spans="16:17">
      <c r="P45365" s="63"/>
      <c r="Q45365" s="63"/>
    </row>
    <row r="45366" spans="16:17">
      <c r="P45366" s="63"/>
      <c r="Q45366" s="63"/>
    </row>
    <row r="45367" spans="16:17">
      <c r="P45367" s="63"/>
      <c r="Q45367" s="63"/>
    </row>
    <row r="45368" spans="16:17">
      <c r="P45368" s="63"/>
      <c r="Q45368" s="63"/>
    </row>
    <row r="45369" spans="16:17">
      <c r="P45369" s="63"/>
      <c r="Q45369" s="63"/>
    </row>
    <row r="45370" spans="16:17">
      <c r="P45370" s="63"/>
      <c r="Q45370" s="63"/>
    </row>
    <row r="45371" spans="16:17">
      <c r="P45371" s="63"/>
      <c r="Q45371" s="63"/>
    </row>
    <row r="45372" spans="16:17">
      <c r="P45372" s="63"/>
      <c r="Q45372" s="63"/>
    </row>
    <row r="45373" spans="16:17">
      <c r="P45373" s="63"/>
      <c r="Q45373" s="63"/>
    </row>
    <row r="45374" spans="16:17">
      <c r="P45374" s="63"/>
      <c r="Q45374" s="63"/>
    </row>
    <row r="45375" spans="16:17">
      <c r="P45375" s="63"/>
      <c r="Q45375" s="63"/>
    </row>
    <row r="45376" spans="16:17">
      <c r="P45376" s="63"/>
      <c r="Q45376" s="63"/>
    </row>
    <row r="45377" spans="16:17">
      <c r="P45377" s="63"/>
      <c r="Q45377" s="63"/>
    </row>
    <row r="45378" spans="16:17">
      <c r="P45378" s="63"/>
      <c r="Q45378" s="63"/>
    </row>
    <row r="45379" spans="16:17">
      <c r="P45379" s="63"/>
      <c r="Q45379" s="63"/>
    </row>
    <row r="45380" spans="16:17">
      <c r="P45380" s="63"/>
      <c r="Q45380" s="63"/>
    </row>
    <row r="45381" spans="16:17">
      <c r="P45381" s="63"/>
      <c r="Q45381" s="63"/>
    </row>
    <row r="45382" spans="16:17">
      <c r="P45382" s="63"/>
      <c r="Q45382" s="63"/>
    </row>
    <row r="45383" spans="16:17">
      <c r="P45383" s="63"/>
      <c r="Q45383" s="63"/>
    </row>
    <row r="45384" spans="16:17">
      <c r="P45384" s="63"/>
      <c r="Q45384" s="63"/>
    </row>
    <row r="45385" spans="16:17">
      <c r="P45385" s="63"/>
      <c r="Q45385" s="63"/>
    </row>
    <row r="45386" spans="16:17">
      <c r="P45386" s="63"/>
      <c r="Q45386" s="63"/>
    </row>
    <row r="45387" spans="16:17">
      <c r="P45387" s="63"/>
      <c r="Q45387" s="63"/>
    </row>
    <row r="45388" spans="16:17">
      <c r="P45388" s="63"/>
      <c r="Q45388" s="63"/>
    </row>
    <row r="45389" spans="16:17">
      <c r="P45389" s="63"/>
      <c r="Q45389" s="63"/>
    </row>
    <row r="45390" spans="16:17">
      <c r="P45390" s="63"/>
      <c r="Q45390" s="63"/>
    </row>
    <row r="45391" spans="16:17">
      <c r="P45391" s="63"/>
      <c r="Q45391" s="63"/>
    </row>
    <row r="45392" spans="16:17">
      <c r="P45392" s="63"/>
      <c r="Q45392" s="63"/>
    </row>
    <row r="45393" spans="16:17">
      <c r="P45393" s="63"/>
      <c r="Q45393" s="63"/>
    </row>
    <row r="45394" spans="16:17">
      <c r="P45394" s="63"/>
      <c r="Q45394" s="63"/>
    </row>
    <row r="45395" spans="16:17">
      <c r="P45395" s="63"/>
      <c r="Q45395" s="63"/>
    </row>
    <row r="45396" spans="16:17">
      <c r="P45396" s="63"/>
      <c r="Q45396" s="63"/>
    </row>
    <row r="45397" spans="16:17">
      <c r="P45397" s="63"/>
      <c r="Q45397" s="63"/>
    </row>
    <row r="45398" spans="16:17">
      <c r="P45398" s="63"/>
      <c r="Q45398" s="63"/>
    </row>
    <row r="45399" spans="16:17">
      <c r="P45399" s="63"/>
      <c r="Q45399" s="63"/>
    </row>
    <row r="45400" spans="16:17">
      <c r="P45400" s="63"/>
      <c r="Q45400" s="63"/>
    </row>
    <row r="45401" spans="16:17">
      <c r="P45401" s="63"/>
      <c r="Q45401" s="63"/>
    </row>
    <row r="45402" spans="16:17">
      <c r="P45402" s="63"/>
      <c r="Q45402" s="63"/>
    </row>
    <row r="45403" spans="16:17">
      <c r="P45403" s="63"/>
      <c r="Q45403" s="63"/>
    </row>
    <row r="45404" spans="16:17">
      <c r="P45404" s="63"/>
      <c r="Q45404" s="63"/>
    </row>
    <row r="45405" spans="16:17">
      <c r="P45405" s="63"/>
      <c r="Q45405" s="63"/>
    </row>
    <row r="45406" spans="16:17">
      <c r="P45406" s="63"/>
      <c r="Q45406" s="63"/>
    </row>
    <row r="45407" spans="16:17">
      <c r="P45407" s="63"/>
      <c r="Q45407" s="63"/>
    </row>
    <row r="45408" spans="16:17">
      <c r="P45408" s="63"/>
      <c r="Q45408" s="63"/>
    </row>
    <row r="45409" spans="16:17">
      <c r="P45409" s="63"/>
      <c r="Q45409" s="63"/>
    </row>
    <row r="45410" spans="16:17">
      <c r="P45410" s="63"/>
      <c r="Q45410" s="63"/>
    </row>
    <row r="45411" spans="16:17">
      <c r="P45411" s="63"/>
      <c r="Q45411" s="63"/>
    </row>
    <row r="45412" spans="16:17">
      <c r="P45412" s="63"/>
      <c r="Q45412" s="63"/>
    </row>
    <row r="45413" spans="16:17">
      <c r="P45413" s="63"/>
      <c r="Q45413" s="63"/>
    </row>
    <row r="45414" spans="16:17">
      <c r="P45414" s="63"/>
      <c r="Q45414" s="63"/>
    </row>
    <row r="45415" spans="16:17">
      <c r="P45415" s="63"/>
      <c r="Q45415" s="63"/>
    </row>
    <row r="45416" spans="16:17">
      <c r="P45416" s="63"/>
      <c r="Q45416" s="63"/>
    </row>
    <row r="45417" spans="16:17">
      <c r="P45417" s="63"/>
      <c r="Q45417" s="63"/>
    </row>
    <row r="45418" spans="16:17">
      <c r="P45418" s="63"/>
      <c r="Q45418" s="63"/>
    </row>
    <row r="45419" spans="16:17">
      <c r="P45419" s="63"/>
      <c r="Q45419" s="63"/>
    </row>
    <row r="45420" spans="16:17">
      <c r="P45420" s="63"/>
      <c r="Q45420" s="63"/>
    </row>
    <row r="45421" spans="16:17">
      <c r="P45421" s="63"/>
      <c r="Q45421" s="63"/>
    </row>
    <row r="45422" spans="16:17">
      <c r="P45422" s="63"/>
      <c r="Q45422" s="63"/>
    </row>
    <row r="45423" spans="16:17">
      <c r="P45423" s="63"/>
      <c r="Q45423" s="63"/>
    </row>
    <row r="45424" spans="16:17">
      <c r="P45424" s="63"/>
      <c r="Q45424" s="63"/>
    </row>
    <row r="45425" spans="16:17">
      <c r="P45425" s="63"/>
      <c r="Q45425" s="63"/>
    </row>
    <row r="45426" spans="16:17">
      <c r="P45426" s="63"/>
      <c r="Q45426" s="63"/>
    </row>
    <row r="45427" spans="16:17">
      <c r="P45427" s="63"/>
      <c r="Q45427" s="63"/>
    </row>
    <row r="45428" spans="16:17">
      <c r="P45428" s="63"/>
      <c r="Q45428" s="63"/>
    </row>
    <row r="45429" spans="16:17">
      <c r="P45429" s="63"/>
      <c r="Q45429" s="63"/>
    </row>
    <row r="45430" spans="16:17">
      <c r="P45430" s="63"/>
      <c r="Q45430" s="63"/>
    </row>
    <row r="45431" spans="16:17">
      <c r="P45431" s="63"/>
      <c r="Q45431" s="63"/>
    </row>
    <row r="45432" spans="16:17">
      <c r="P45432" s="63"/>
      <c r="Q45432" s="63"/>
    </row>
    <row r="45433" spans="16:17">
      <c r="P45433" s="63"/>
      <c r="Q45433" s="63"/>
    </row>
    <row r="45434" spans="16:17">
      <c r="P45434" s="63"/>
      <c r="Q45434" s="63"/>
    </row>
    <row r="45435" spans="16:17">
      <c r="P45435" s="63"/>
      <c r="Q45435" s="63"/>
    </row>
    <row r="45436" spans="16:17">
      <c r="P45436" s="63"/>
      <c r="Q45436" s="63"/>
    </row>
    <row r="45437" spans="16:17">
      <c r="P45437" s="63"/>
      <c r="Q45437" s="63"/>
    </row>
    <row r="45438" spans="16:17">
      <c r="P45438" s="63"/>
      <c r="Q45438" s="63"/>
    </row>
    <row r="45439" spans="16:17">
      <c r="P45439" s="63"/>
      <c r="Q45439" s="63"/>
    </row>
    <row r="45440" spans="16:17">
      <c r="P45440" s="63"/>
      <c r="Q45440" s="63"/>
    </row>
    <row r="45441" spans="16:17">
      <c r="P45441" s="63"/>
      <c r="Q45441" s="63"/>
    </row>
    <row r="45442" spans="16:17">
      <c r="P45442" s="63"/>
      <c r="Q45442" s="63"/>
    </row>
    <row r="45443" spans="16:17">
      <c r="P45443" s="63"/>
      <c r="Q45443" s="63"/>
    </row>
    <row r="45444" spans="16:17">
      <c r="P45444" s="63"/>
      <c r="Q45444" s="63"/>
    </row>
    <row r="45445" spans="16:17">
      <c r="P45445" s="63"/>
      <c r="Q45445" s="63"/>
    </row>
    <row r="45446" spans="16:17">
      <c r="P45446" s="63"/>
      <c r="Q45446" s="63"/>
    </row>
    <row r="45447" spans="16:17">
      <c r="P45447" s="63"/>
      <c r="Q45447" s="63"/>
    </row>
    <row r="45448" spans="16:17">
      <c r="P45448" s="63"/>
      <c r="Q45448" s="63"/>
    </row>
    <row r="45449" spans="16:17">
      <c r="P45449" s="63"/>
      <c r="Q45449" s="63"/>
    </row>
    <row r="45450" spans="16:17">
      <c r="P45450" s="63"/>
      <c r="Q45450" s="63"/>
    </row>
    <row r="45451" spans="16:17">
      <c r="P45451" s="63"/>
      <c r="Q45451" s="63"/>
    </row>
    <row r="45452" spans="16:17">
      <c r="P45452" s="63"/>
      <c r="Q45452" s="63"/>
    </row>
    <row r="45453" spans="16:17">
      <c r="P45453" s="63"/>
      <c r="Q45453" s="63"/>
    </row>
    <row r="45454" spans="16:17">
      <c r="P45454" s="63"/>
      <c r="Q45454" s="63"/>
    </row>
    <row r="45455" spans="16:17">
      <c r="P45455" s="63"/>
      <c r="Q45455" s="63"/>
    </row>
    <row r="45456" spans="16:17">
      <c r="P45456" s="63"/>
      <c r="Q45456" s="63"/>
    </row>
    <row r="45457" spans="16:17">
      <c r="P45457" s="63"/>
      <c r="Q45457" s="63"/>
    </row>
    <row r="45458" spans="16:17">
      <c r="P45458" s="63"/>
      <c r="Q45458" s="63"/>
    </row>
    <row r="45459" spans="16:17">
      <c r="P45459" s="63"/>
      <c r="Q45459" s="63"/>
    </row>
    <row r="45460" spans="16:17">
      <c r="P45460" s="63"/>
      <c r="Q45460" s="63"/>
    </row>
    <row r="45461" spans="16:17">
      <c r="P45461" s="63"/>
      <c r="Q45461" s="63"/>
    </row>
    <row r="45462" spans="16:17">
      <c r="P45462" s="63"/>
      <c r="Q45462" s="63"/>
    </row>
    <row r="45463" spans="16:17">
      <c r="P45463" s="63"/>
      <c r="Q45463" s="63"/>
    </row>
    <row r="45464" spans="16:17">
      <c r="P45464" s="63"/>
      <c r="Q45464" s="63"/>
    </row>
    <row r="45465" spans="16:17">
      <c r="P45465" s="63"/>
      <c r="Q45465" s="63"/>
    </row>
    <row r="45466" spans="16:17">
      <c r="P45466" s="63"/>
      <c r="Q45466" s="63"/>
    </row>
    <row r="45467" spans="16:17">
      <c r="P45467" s="63"/>
      <c r="Q45467" s="63"/>
    </row>
    <row r="45468" spans="16:17">
      <c r="P45468" s="63"/>
      <c r="Q45468" s="63"/>
    </row>
    <row r="45469" spans="16:17">
      <c r="P45469" s="63"/>
      <c r="Q45469" s="63"/>
    </row>
    <row r="45470" spans="16:17">
      <c r="P45470" s="63"/>
      <c r="Q45470" s="63"/>
    </row>
    <row r="45471" spans="16:17">
      <c r="P45471" s="63"/>
      <c r="Q45471" s="63"/>
    </row>
    <row r="45472" spans="16:17">
      <c r="P45472" s="63"/>
      <c r="Q45472" s="63"/>
    </row>
    <row r="45473" spans="16:17">
      <c r="P45473" s="63"/>
      <c r="Q45473" s="63"/>
    </row>
    <row r="45474" spans="16:17">
      <c r="P45474" s="63"/>
      <c r="Q45474" s="63"/>
    </row>
    <row r="45475" spans="16:17">
      <c r="P45475" s="63"/>
      <c r="Q45475" s="63"/>
    </row>
    <row r="45476" spans="16:17">
      <c r="P45476" s="63"/>
      <c r="Q45476" s="63"/>
    </row>
    <row r="45477" spans="16:17">
      <c r="P45477" s="63"/>
      <c r="Q45477" s="63"/>
    </row>
    <row r="45478" spans="16:17">
      <c r="P45478" s="63"/>
      <c r="Q45478" s="63"/>
    </row>
    <row r="45479" spans="16:17">
      <c r="P45479" s="63"/>
      <c r="Q45479" s="63"/>
    </row>
    <row r="45480" spans="16:17">
      <c r="P45480" s="63"/>
      <c r="Q45480" s="63"/>
    </row>
    <row r="45481" spans="16:17">
      <c r="P45481" s="63"/>
      <c r="Q45481" s="63"/>
    </row>
    <row r="45482" spans="16:17">
      <c r="P45482" s="63"/>
      <c r="Q45482" s="63"/>
    </row>
    <row r="45483" spans="16:17">
      <c r="P45483" s="63"/>
      <c r="Q45483" s="63"/>
    </row>
    <row r="45484" spans="16:17">
      <c r="P45484" s="63"/>
      <c r="Q45484" s="63"/>
    </row>
    <row r="45485" spans="16:17">
      <c r="P45485" s="63"/>
      <c r="Q45485" s="63"/>
    </row>
    <row r="45486" spans="16:17">
      <c r="P45486" s="63"/>
      <c r="Q45486" s="63"/>
    </row>
    <row r="45487" spans="16:17">
      <c r="P45487" s="63"/>
      <c r="Q45487" s="63"/>
    </row>
    <row r="45488" spans="16:17">
      <c r="P45488" s="63"/>
      <c r="Q45488" s="63"/>
    </row>
    <row r="45489" spans="16:17">
      <c r="P45489" s="63"/>
      <c r="Q45489" s="63"/>
    </row>
    <row r="45490" spans="16:17">
      <c r="P45490" s="63"/>
      <c r="Q45490" s="63"/>
    </row>
    <row r="45491" spans="16:17">
      <c r="P45491" s="63"/>
      <c r="Q45491" s="63"/>
    </row>
    <row r="45492" spans="16:17">
      <c r="P45492" s="63"/>
      <c r="Q45492" s="63"/>
    </row>
    <row r="45493" spans="16:17">
      <c r="P45493" s="63"/>
      <c r="Q45493" s="63"/>
    </row>
    <row r="45494" spans="16:17">
      <c r="P45494" s="63"/>
      <c r="Q45494" s="63"/>
    </row>
    <row r="45495" spans="16:17">
      <c r="P45495" s="63"/>
      <c r="Q45495" s="63"/>
    </row>
    <row r="45496" spans="16:17">
      <c r="P45496" s="63"/>
      <c r="Q45496" s="63"/>
    </row>
    <row r="45497" spans="16:17">
      <c r="P45497" s="63"/>
      <c r="Q45497" s="63"/>
    </row>
    <row r="45498" spans="16:17">
      <c r="P45498" s="63"/>
      <c r="Q45498" s="63"/>
    </row>
    <row r="45499" spans="16:17">
      <c r="P45499" s="63"/>
      <c r="Q45499" s="63"/>
    </row>
    <row r="45500" spans="16:17">
      <c r="P45500" s="63"/>
      <c r="Q45500" s="63"/>
    </row>
    <row r="45501" spans="16:17">
      <c r="P45501" s="63"/>
      <c r="Q45501" s="63"/>
    </row>
    <row r="45502" spans="16:17">
      <c r="P45502" s="63"/>
      <c r="Q45502" s="63"/>
    </row>
    <row r="45503" spans="16:17">
      <c r="P45503" s="63"/>
      <c r="Q45503" s="63"/>
    </row>
    <row r="45504" spans="16:17">
      <c r="P45504" s="63"/>
      <c r="Q45504" s="63"/>
    </row>
    <row r="45505" spans="16:17">
      <c r="P45505" s="63"/>
      <c r="Q45505" s="63"/>
    </row>
    <row r="45506" spans="16:17">
      <c r="P45506" s="63"/>
      <c r="Q45506" s="63"/>
    </row>
    <row r="45507" spans="16:17">
      <c r="P45507" s="63"/>
      <c r="Q45507" s="63"/>
    </row>
    <row r="45508" spans="16:17">
      <c r="P45508" s="63"/>
      <c r="Q45508" s="63"/>
    </row>
    <row r="45509" spans="16:17">
      <c r="P45509" s="63"/>
      <c r="Q45509" s="63"/>
    </row>
    <row r="45510" spans="16:17">
      <c r="P45510" s="63"/>
      <c r="Q45510" s="63"/>
    </row>
    <row r="45511" spans="16:17">
      <c r="P45511" s="63"/>
      <c r="Q45511" s="63"/>
    </row>
    <row r="45512" spans="16:17">
      <c r="P45512" s="63"/>
      <c r="Q45512" s="63"/>
    </row>
    <row r="45513" spans="16:17">
      <c r="P45513" s="63"/>
      <c r="Q45513" s="63"/>
    </row>
    <row r="45514" spans="16:17">
      <c r="P45514" s="63"/>
      <c r="Q45514" s="63"/>
    </row>
    <row r="45515" spans="16:17">
      <c r="P45515" s="63"/>
      <c r="Q45515" s="63"/>
    </row>
    <row r="45516" spans="16:17">
      <c r="P45516" s="63"/>
      <c r="Q45516" s="63"/>
    </row>
    <row r="45517" spans="16:17">
      <c r="P45517" s="63"/>
      <c r="Q45517" s="63"/>
    </row>
    <row r="45518" spans="16:17">
      <c r="P45518" s="63"/>
      <c r="Q45518" s="63"/>
    </row>
    <row r="45519" spans="16:17">
      <c r="P45519" s="63"/>
      <c r="Q45519" s="63"/>
    </row>
    <row r="45520" spans="16:17">
      <c r="P45520" s="63"/>
      <c r="Q45520" s="63"/>
    </row>
    <row r="45521" spans="16:17">
      <c r="P45521" s="63"/>
      <c r="Q45521" s="63"/>
    </row>
    <row r="45522" spans="16:17">
      <c r="P45522" s="63"/>
      <c r="Q45522" s="63"/>
    </row>
    <row r="45523" spans="16:17">
      <c r="P45523" s="63"/>
      <c r="Q45523" s="63"/>
    </row>
    <row r="45524" spans="16:17">
      <c r="P45524" s="63"/>
      <c r="Q45524" s="63"/>
    </row>
    <row r="45525" spans="16:17">
      <c r="P45525" s="63"/>
      <c r="Q45525" s="63"/>
    </row>
    <row r="45526" spans="16:17">
      <c r="P45526" s="63"/>
      <c r="Q45526" s="63"/>
    </row>
    <row r="45527" spans="16:17">
      <c r="P45527" s="63"/>
      <c r="Q45527" s="63"/>
    </row>
    <row r="45528" spans="16:17">
      <c r="P45528" s="63"/>
      <c r="Q45528" s="63"/>
    </row>
    <row r="45529" spans="16:17">
      <c r="P45529" s="63"/>
      <c r="Q45529" s="63"/>
    </row>
    <row r="45530" spans="16:17">
      <c r="P45530" s="63"/>
      <c r="Q45530" s="63"/>
    </row>
    <row r="45531" spans="16:17">
      <c r="P45531" s="63"/>
      <c r="Q45531" s="63"/>
    </row>
    <row r="45532" spans="16:17">
      <c r="P45532" s="63"/>
      <c r="Q45532" s="63"/>
    </row>
    <row r="45533" spans="16:17">
      <c r="P45533" s="63"/>
      <c r="Q45533" s="63"/>
    </row>
    <row r="45534" spans="16:17">
      <c r="P45534" s="63"/>
      <c r="Q45534" s="63"/>
    </row>
    <row r="45535" spans="16:17">
      <c r="P45535" s="63"/>
      <c r="Q45535" s="63"/>
    </row>
    <row r="45536" spans="16:17">
      <c r="P45536" s="63"/>
      <c r="Q45536" s="63"/>
    </row>
    <row r="45537" spans="16:17">
      <c r="P45537" s="63"/>
      <c r="Q45537" s="63"/>
    </row>
    <row r="45538" spans="16:17">
      <c r="P45538" s="63"/>
      <c r="Q45538" s="63"/>
    </row>
    <row r="45539" spans="16:17">
      <c r="P45539" s="63"/>
      <c r="Q45539" s="63"/>
    </row>
    <row r="45540" spans="16:17">
      <c r="P45540" s="63"/>
      <c r="Q45540" s="63"/>
    </row>
    <row r="45541" spans="16:17">
      <c r="P45541" s="63"/>
      <c r="Q45541" s="63"/>
    </row>
    <row r="45542" spans="16:17">
      <c r="P45542" s="63"/>
      <c r="Q45542" s="63"/>
    </row>
    <row r="45543" spans="16:17">
      <c r="P45543" s="63"/>
      <c r="Q45543" s="63"/>
    </row>
    <row r="45544" spans="16:17">
      <c r="P45544" s="63"/>
      <c r="Q45544" s="63"/>
    </row>
    <row r="45545" spans="16:17">
      <c r="P45545" s="63"/>
      <c r="Q45545" s="63"/>
    </row>
    <row r="45546" spans="16:17">
      <c r="P45546" s="63"/>
      <c r="Q45546" s="63"/>
    </row>
    <row r="45547" spans="16:17">
      <c r="P45547" s="63"/>
      <c r="Q45547" s="63"/>
    </row>
    <row r="45548" spans="16:17">
      <c r="P45548" s="63"/>
      <c r="Q45548" s="63"/>
    </row>
    <row r="45549" spans="16:17">
      <c r="P45549" s="63"/>
      <c r="Q45549" s="63"/>
    </row>
    <row r="45550" spans="16:17">
      <c r="P45550" s="63"/>
      <c r="Q45550" s="63"/>
    </row>
    <row r="45551" spans="16:17">
      <c r="P45551" s="63"/>
      <c r="Q45551" s="63"/>
    </row>
    <row r="45552" spans="16:17">
      <c r="P45552" s="63"/>
      <c r="Q45552" s="63"/>
    </row>
    <row r="45553" spans="16:17">
      <c r="P45553" s="63"/>
      <c r="Q45553" s="63"/>
    </row>
    <row r="45554" spans="16:17">
      <c r="P45554" s="63"/>
      <c r="Q45554" s="63"/>
    </row>
    <row r="45555" spans="16:17">
      <c r="P45555" s="63"/>
      <c r="Q45555" s="63"/>
    </row>
    <row r="45556" spans="16:17">
      <c r="P45556" s="63"/>
      <c r="Q45556" s="63"/>
    </row>
    <row r="45557" spans="16:17">
      <c r="P45557" s="63"/>
      <c r="Q45557" s="63"/>
    </row>
    <row r="45558" spans="16:17">
      <c r="P45558" s="63"/>
      <c r="Q45558" s="63"/>
    </row>
    <row r="45559" spans="16:17">
      <c r="P45559" s="63"/>
      <c r="Q45559" s="63"/>
    </row>
    <row r="45560" spans="16:17">
      <c r="P45560" s="63"/>
      <c r="Q45560" s="63"/>
    </row>
    <row r="45561" spans="16:17">
      <c r="P45561" s="63"/>
      <c r="Q45561" s="63"/>
    </row>
    <row r="45562" spans="16:17">
      <c r="P45562" s="63"/>
      <c r="Q45562" s="63"/>
    </row>
    <row r="45563" spans="16:17">
      <c r="P45563" s="63"/>
      <c r="Q45563" s="63"/>
    </row>
    <row r="45564" spans="16:17">
      <c r="P45564" s="63"/>
      <c r="Q45564" s="63"/>
    </row>
    <row r="45565" spans="16:17">
      <c r="P45565" s="63"/>
      <c r="Q45565" s="63"/>
    </row>
    <row r="45566" spans="16:17">
      <c r="P45566" s="63"/>
      <c r="Q45566" s="63"/>
    </row>
    <row r="45567" spans="16:17">
      <c r="P45567" s="63"/>
      <c r="Q45567" s="63"/>
    </row>
    <row r="45568" spans="16:17">
      <c r="P45568" s="63"/>
      <c r="Q45568" s="63"/>
    </row>
    <row r="45569" spans="16:17">
      <c r="P45569" s="63"/>
      <c r="Q45569" s="63"/>
    </row>
    <row r="45570" spans="16:17">
      <c r="P45570" s="63"/>
      <c r="Q45570" s="63"/>
    </row>
    <row r="45571" spans="16:17">
      <c r="P45571" s="63"/>
      <c r="Q45571" s="63"/>
    </row>
    <row r="45572" spans="16:17">
      <c r="P45572" s="63"/>
      <c r="Q45572" s="63"/>
    </row>
    <row r="45573" spans="16:17">
      <c r="P45573" s="63"/>
      <c r="Q45573" s="63"/>
    </row>
    <row r="45574" spans="16:17">
      <c r="P45574" s="63"/>
      <c r="Q45574" s="63"/>
    </row>
    <row r="45575" spans="16:17">
      <c r="P45575" s="63"/>
      <c r="Q45575" s="63"/>
    </row>
    <row r="45576" spans="16:17">
      <c r="P45576" s="63"/>
      <c r="Q45576" s="63"/>
    </row>
    <row r="45577" spans="16:17">
      <c r="P45577" s="63"/>
      <c r="Q45577" s="63"/>
    </row>
    <row r="45578" spans="16:17">
      <c r="P45578" s="63"/>
      <c r="Q45578" s="63"/>
    </row>
    <row r="45579" spans="16:17">
      <c r="P45579" s="63"/>
      <c r="Q45579" s="63"/>
    </row>
    <row r="45580" spans="16:17">
      <c r="P45580" s="63"/>
      <c r="Q45580" s="63"/>
    </row>
    <row r="45581" spans="16:17">
      <c r="P45581" s="63"/>
      <c r="Q45581" s="63"/>
    </row>
    <row r="45582" spans="16:17">
      <c r="P45582" s="63"/>
      <c r="Q45582" s="63"/>
    </row>
    <row r="45583" spans="16:17">
      <c r="P45583" s="63"/>
      <c r="Q45583" s="63"/>
    </row>
    <row r="45584" spans="16:17">
      <c r="P45584" s="63"/>
      <c r="Q45584" s="63"/>
    </row>
    <row r="45585" spans="16:17">
      <c r="P45585" s="63"/>
      <c r="Q45585" s="63"/>
    </row>
    <row r="45586" spans="16:17">
      <c r="P45586" s="63"/>
      <c r="Q45586" s="63"/>
    </row>
    <row r="45587" spans="16:17">
      <c r="P45587" s="63"/>
      <c r="Q45587" s="63"/>
    </row>
    <row r="45588" spans="16:17">
      <c r="P45588" s="63"/>
      <c r="Q45588" s="63"/>
    </row>
    <row r="45589" spans="16:17">
      <c r="P45589" s="63"/>
      <c r="Q45589" s="63"/>
    </row>
    <row r="45590" spans="16:17">
      <c r="P45590" s="63"/>
      <c r="Q45590" s="63"/>
    </row>
    <row r="45591" spans="16:17">
      <c r="P45591" s="63"/>
      <c r="Q45591" s="63"/>
    </row>
    <row r="45592" spans="16:17">
      <c r="P45592" s="63"/>
      <c r="Q45592" s="63"/>
    </row>
    <row r="45593" spans="16:17">
      <c r="P45593" s="63"/>
      <c r="Q45593" s="63"/>
    </row>
    <row r="45594" spans="16:17">
      <c r="P45594" s="63"/>
      <c r="Q45594" s="63"/>
    </row>
    <row r="45595" spans="16:17">
      <c r="P45595" s="63"/>
      <c r="Q45595" s="63"/>
    </row>
    <row r="45596" spans="16:17">
      <c r="P45596" s="63"/>
      <c r="Q45596" s="63"/>
    </row>
    <row r="45597" spans="16:17">
      <c r="P45597" s="63"/>
      <c r="Q45597" s="63"/>
    </row>
    <row r="45598" spans="16:17">
      <c r="P45598" s="63"/>
      <c r="Q45598" s="63"/>
    </row>
    <row r="45599" spans="16:17">
      <c r="P45599" s="63"/>
      <c r="Q45599" s="63"/>
    </row>
    <row r="45600" spans="16:17">
      <c r="P45600" s="63"/>
      <c r="Q45600" s="63"/>
    </row>
    <row r="45601" spans="16:17">
      <c r="P45601" s="63"/>
      <c r="Q45601" s="63"/>
    </row>
    <row r="45602" spans="16:17">
      <c r="P45602" s="63"/>
      <c r="Q45602" s="63"/>
    </row>
    <row r="45603" spans="16:17">
      <c r="P45603" s="63"/>
      <c r="Q45603" s="63"/>
    </row>
    <row r="45604" spans="16:17">
      <c r="P45604" s="63"/>
      <c r="Q45604" s="63"/>
    </row>
    <row r="45605" spans="16:17">
      <c r="P45605" s="63"/>
      <c r="Q45605" s="63"/>
    </row>
    <row r="45606" spans="16:17">
      <c r="P45606" s="63"/>
      <c r="Q45606" s="63"/>
    </row>
    <row r="45607" spans="16:17">
      <c r="P45607" s="63"/>
      <c r="Q45607" s="63"/>
    </row>
    <row r="45608" spans="16:17">
      <c r="P45608" s="63"/>
      <c r="Q45608" s="63"/>
    </row>
    <row r="45609" spans="16:17">
      <c r="P45609" s="63"/>
      <c r="Q45609" s="63"/>
    </row>
    <row r="45610" spans="16:17">
      <c r="P45610" s="63"/>
      <c r="Q45610" s="63"/>
    </row>
    <row r="45611" spans="16:17">
      <c r="P45611" s="63"/>
      <c r="Q45611" s="63"/>
    </row>
    <row r="45612" spans="16:17">
      <c r="P45612" s="63"/>
      <c r="Q45612" s="63"/>
    </row>
    <row r="45613" spans="16:17">
      <c r="P45613" s="63"/>
      <c r="Q45613" s="63"/>
    </row>
    <row r="45614" spans="16:17">
      <c r="P45614" s="63"/>
      <c r="Q45614" s="63"/>
    </row>
    <row r="45615" spans="16:17">
      <c r="P45615" s="63"/>
      <c r="Q45615" s="63"/>
    </row>
    <row r="45616" spans="16:17">
      <c r="P45616" s="63"/>
      <c r="Q45616" s="63"/>
    </row>
    <row r="45617" spans="16:17">
      <c r="P45617" s="63"/>
      <c r="Q45617" s="63"/>
    </row>
    <row r="45618" spans="16:17">
      <c r="P45618" s="63"/>
      <c r="Q45618" s="63"/>
    </row>
    <row r="45619" spans="16:17">
      <c r="P45619" s="63"/>
      <c r="Q45619" s="63"/>
    </row>
    <row r="45620" spans="16:17">
      <c r="P45620" s="63"/>
      <c r="Q45620" s="63"/>
    </row>
    <row r="45621" spans="16:17">
      <c r="P45621" s="63"/>
      <c r="Q45621" s="63"/>
    </row>
    <row r="45622" spans="16:17">
      <c r="P45622" s="63"/>
      <c r="Q45622" s="63"/>
    </row>
    <row r="45623" spans="16:17">
      <c r="P45623" s="63"/>
      <c r="Q45623" s="63"/>
    </row>
    <row r="45624" spans="16:17">
      <c r="P45624" s="63"/>
      <c r="Q45624" s="63"/>
    </row>
    <row r="45625" spans="16:17">
      <c r="P45625" s="63"/>
      <c r="Q45625" s="63"/>
    </row>
    <row r="45626" spans="16:17">
      <c r="P45626" s="63"/>
      <c r="Q45626" s="63"/>
    </row>
    <row r="45627" spans="16:17">
      <c r="P45627" s="63"/>
      <c r="Q45627" s="63"/>
    </row>
    <row r="45628" spans="16:17">
      <c r="P45628" s="63"/>
      <c r="Q45628" s="63"/>
    </row>
    <row r="45629" spans="16:17">
      <c r="P45629" s="63"/>
      <c r="Q45629" s="63"/>
    </row>
    <row r="45630" spans="16:17">
      <c r="P45630" s="63"/>
      <c r="Q45630" s="63"/>
    </row>
    <row r="45631" spans="16:17">
      <c r="P45631" s="63"/>
      <c r="Q45631" s="63"/>
    </row>
    <row r="45632" spans="16:17">
      <c r="P45632" s="63"/>
      <c r="Q45632" s="63"/>
    </row>
    <row r="45633" spans="16:17">
      <c r="P45633" s="63"/>
      <c r="Q45633" s="63"/>
    </row>
    <row r="45634" spans="16:17">
      <c r="P45634" s="63"/>
      <c r="Q45634" s="63"/>
    </row>
    <row r="45635" spans="16:17">
      <c r="P45635" s="63"/>
      <c r="Q45635" s="63"/>
    </row>
    <row r="45636" spans="16:17">
      <c r="P45636" s="63"/>
      <c r="Q45636" s="63"/>
    </row>
    <row r="45637" spans="16:17">
      <c r="P45637" s="63"/>
      <c r="Q45637" s="63"/>
    </row>
    <row r="45638" spans="16:17">
      <c r="P45638" s="63"/>
      <c r="Q45638" s="63"/>
    </row>
    <row r="45639" spans="16:17">
      <c r="P45639" s="63"/>
      <c r="Q45639" s="63"/>
    </row>
    <row r="45640" spans="16:17">
      <c r="P45640" s="63"/>
      <c r="Q45640" s="63"/>
    </row>
    <row r="45641" spans="16:17">
      <c r="P45641" s="63"/>
      <c r="Q45641" s="63"/>
    </row>
    <row r="45642" spans="16:17">
      <c r="P45642" s="63"/>
      <c r="Q45642" s="63"/>
    </row>
    <row r="45643" spans="16:17">
      <c r="P45643" s="63"/>
      <c r="Q45643" s="63"/>
    </row>
    <row r="45644" spans="16:17">
      <c r="P45644" s="63"/>
      <c r="Q45644" s="63"/>
    </row>
    <row r="45645" spans="16:17">
      <c r="P45645" s="63"/>
      <c r="Q45645" s="63"/>
    </row>
    <row r="45646" spans="16:17">
      <c r="P45646" s="63"/>
      <c r="Q45646" s="63"/>
    </row>
    <row r="45647" spans="16:17">
      <c r="P45647" s="63"/>
      <c r="Q45647" s="63"/>
    </row>
    <row r="45648" spans="16:17">
      <c r="P45648" s="63"/>
      <c r="Q45648" s="63"/>
    </row>
    <row r="45649" spans="16:17">
      <c r="P45649" s="63"/>
      <c r="Q45649" s="63"/>
    </row>
    <row r="45650" spans="16:17">
      <c r="P45650" s="63"/>
      <c r="Q45650" s="63"/>
    </row>
    <row r="45651" spans="16:17">
      <c r="P45651" s="63"/>
      <c r="Q45651" s="63"/>
    </row>
    <row r="45652" spans="16:17">
      <c r="P45652" s="63"/>
      <c r="Q45652" s="63"/>
    </row>
    <row r="45653" spans="16:17">
      <c r="P45653" s="63"/>
      <c r="Q45653" s="63"/>
    </row>
    <row r="45654" spans="16:17">
      <c r="P45654" s="63"/>
      <c r="Q45654" s="63"/>
    </row>
    <row r="45655" spans="16:17">
      <c r="P45655" s="63"/>
      <c r="Q45655" s="63"/>
    </row>
    <row r="45656" spans="16:17">
      <c r="P45656" s="63"/>
      <c r="Q45656" s="63"/>
    </row>
    <row r="45657" spans="16:17">
      <c r="P45657" s="63"/>
      <c r="Q45657" s="63"/>
    </row>
    <row r="45658" spans="16:17">
      <c r="P45658" s="63"/>
      <c r="Q45658" s="63"/>
    </row>
    <row r="45659" spans="16:17">
      <c r="P45659" s="63"/>
      <c r="Q45659" s="63"/>
    </row>
    <row r="45660" spans="16:17">
      <c r="P45660" s="63"/>
      <c r="Q45660" s="63"/>
    </row>
    <row r="45661" spans="16:17">
      <c r="P45661" s="63"/>
      <c r="Q45661" s="63"/>
    </row>
    <row r="45662" spans="16:17">
      <c r="P45662" s="63"/>
      <c r="Q45662" s="63"/>
    </row>
    <row r="45663" spans="16:17">
      <c r="P45663" s="63"/>
      <c r="Q45663" s="63"/>
    </row>
    <row r="45664" spans="16:17">
      <c r="P45664" s="63"/>
      <c r="Q45664" s="63"/>
    </row>
    <row r="45665" spans="16:17">
      <c r="P45665" s="63"/>
      <c r="Q45665" s="63"/>
    </row>
    <row r="45666" spans="16:17">
      <c r="P45666" s="63"/>
      <c r="Q45666" s="63"/>
    </row>
    <row r="45667" spans="16:17">
      <c r="P45667" s="63"/>
      <c r="Q45667" s="63"/>
    </row>
    <row r="45668" spans="16:17">
      <c r="P45668" s="63"/>
      <c r="Q45668" s="63"/>
    </row>
    <row r="45669" spans="16:17">
      <c r="P45669" s="63"/>
      <c r="Q45669" s="63"/>
    </row>
    <row r="45670" spans="16:17">
      <c r="P45670" s="63"/>
      <c r="Q45670" s="63"/>
    </row>
    <row r="45671" spans="16:17">
      <c r="P45671" s="63"/>
      <c r="Q45671" s="63"/>
    </row>
    <row r="45672" spans="16:17">
      <c r="P45672" s="63"/>
      <c r="Q45672" s="63"/>
    </row>
    <row r="45673" spans="16:17">
      <c r="P45673" s="63"/>
      <c r="Q45673" s="63"/>
    </row>
    <row r="45674" spans="16:17">
      <c r="P45674" s="63"/>
      <c r="Q45674" s="63"/>
    </row>
    <row r="45675" spans="16:17">
      <c r="P45675" s="63"/>
      <c r="Q45675" s="63"/>
    </row>
    <row r="45676" spans="16:17">
      <c r="P45676" s="63"/>
      <c r="Q45676" s="63"/>
    </row>
    <row r="45677" spans="16:17">
      <c r="P45677" s="63"/>
      <c r="Q45677" s="63"/>
    </row>
    <row r="45678" spans="16:17">
      <c r="P45678" s="63"/>
      <c r="Q45678" s="63"/>
    </row>
    <row r="45679" spans="16:17">
      <c r="P45679" s="63"/>
      <c r="Q45679" s="63"/>
    </row>
    <row r="45680" spans="16:17">
      <c r="P45680" s="63"/>
      <c r="Q45680" s="63"/>
    </row>
    <row r="45681" spans="16:17">
      <c r="P45681" s="63"/>
      <c r="Q45681" s="63"/>
    </row>
    <row r="45682" spans="16:17">
      <c r="P45682" s="63"/>
      <c r="Q45682" s="63"/>
    </row>
    <row r="45683" spans="16:17">
      <c r="P45683" s="63"/>
      <c r="Q45683" s="63"/>
    </row>
    <row r="45684" spans="16:17">
      <c r="P45684" s="63"/>
      <c r="Q45684" s="63"/>
    </row>
    <row r="45685" spans="16:17">
      <c r="P45685" s="63"/>
      <c r="Q45685" s="63"/>
    </row>
    <row r="45686" spans="16:17">
      <c r="P45686" s="63"/>
      <c r="Q45686" s="63"/>
    </row>
    <row r="45687" spans="16:17">
      <c r="P45687" s="63"/>
      <c r="Q45687" s="63"/>
    </row>
    <row r="45688" spans="16:17">
      <c r="P45688" s="63"/>
      <c r="Q45688" s="63"/>
    </row>
    <row r="45689" spans="16:17">
      <c r="P45689" s="63"/>
      <c r="Q45689" s="63"/>
    </row>
    <row r="45690" spans="16:17">
      <c r="P45690" s="63"/>
      <c r="Q45690" s="63"/>
    </row>
    <row r="45691" spans="16:17">
      <c r="P45691" s="63"/>
      <c r="Q45691" s="63"/>
    </row>
    <row r="45692" spans="16:17">
      <c r="P45692" s="63"/>
      <c r="Q45692" s="63"/>
    </row>
    <row r="45693" spans="16:17">
      <c r="P45693" s="63"/>
      <c r="Q45693" s="63"/>
    </row>
    <row r="45694" spans="16:17">
      <c r="P45694" s="63"/>
      <c r="Q45694" s="63"/>
    </row>
    <row r="45695" spans="16:17">
      <c r="P45695" s="63"/>
      <c r="Q45695" s="63"/>
    </row>
    <row r="45696" spans="16:17">
      <c r="P45696" s="63"/>
      <c r="Q45696" s="63"/>
    </row>
    <row r="45697" spans="16:17">
      <c r="P45697" s="63"/>
      <c r="Q45697" s="63"/>
    </row>
    <row r="45698" spans="16:17">
      <c r="P45698" s="63"/>
      <c r="Q45698" s="63"/>
    </row>
    <row r="45699" spans="16:17">
      <c r="P45699" s="63"/>
      <c r="Q45699" s="63"/>
    </row>
    <row r="45700" spans="16:17">
      <c r="P45700" s="63"/>
      <c r="Q45700" s="63"/>
    </row>
    <row r="45701" spans="16:17">
      <c r="P45701" s="63"/>
      <c r="Q45701" s="63"/>
    </row>
    <row r="45702" spans="16:17">
      <c r="P45702" s="63"/>
      <c r="Q45702" s="63"/>
    </row>
    <row r="45703" spans="16:17">
      <c r="P45703" s="63"/>
      <c r="Q45703" s="63"/>
    </row>
    <row r="45704" spans="16:17">
      <c r="P45704" s="63"/>
      <c r="Q45704" s="63"/>
    </row>
    <row r="45705" spans="16:17">
      <c r="P45705" s="63"/>
      <c r="Q45705" s="63"/>
    </row>
    <row r="45706" spans="16:17">
      <c r="P45706" s="63"/>
      <c r="Q45706" s="63"/>
    </row>
    <row r="45707" spans="16:17">
      <c r="P45707" s="63"/>
      <c r="Q45707" s="63"/>
    </row>
    <row r="45708" spans="16:17">
      <c r="P45708" s="63"/>
      <c r="Q45708" s="63"/>
    </row>
    <row r="45709" spans="16:17">
      <c r="P45709" s="63"/>
      <c r="Q45709" s="63"/>
    </row>
    <row r="45710" spans="16:17">
      <c r="P45710" s="63"/>
      <c r="Q45710" s="63"/>
    </row>
    <row r="45711" spans="16:17">
      <c r="P45711" s="63"/>
      <c r="Q45711" s="63"/>
    </row>
    <row r="45712" spans="16:17">
      <c r="P45712" s="63"/>
      <c r="Q45712" s="63"/>
    </row>
    <row r="45713" spans="16:17">
      <c r="P45713" s="63"/>
      <c r="Q45713" s="63"/>
    </row>
    <row r="45714" spans="16:17">
      <c r="P45714" s="63"/>
      <c r="Q45714" s="63"/>
    </row>
    <row r="45715" spans="16:17">
      <c r="P45715" s="63"/>
      <c r="Q45715" s="63"/>
    </row>
    <row r="45716" spans="16:17">
      <c r="P45716" s="63"/>
      <c r="Q45716" s="63"/>
    </row>
    <row r="45717" spans="16:17">
      <c r="P45717" s="63"/>
      <c r="Q45717" s="63"/>
    </row>
    <row r="45718" spans="16:17">
      <c r="P45718" s="63"/>
      <c r="Q45718" s="63"/>
    </row>
    <row r="45719" spans="16:17">
      <c r="P45719" s="63"/>
      <c r="Q45719" s="63"/>
    </row>
    <row r="45720" spans="16:17">
      <c r="P45720" s="63"/>
      <c r="Q45720" s="63"/>
    </row>
    <row r="45721" spans="16:17">
      <c r="P45721" s="63"/>
      <c r="Q45721" s="63"/>
    </row>
    <row r="45722" spans="16:17">
      <c r="P45722" s="63"/>
      <c r="Q45722" s="63"/>
    </row>
    <row r="45723" spans="16:17">
      <c r="P45723" s="63"/>
      <c r="Q45723" s="63"/>
    </row>
    <row r="45724" spans="16:17">
      <c r="P45724" s="63"/>
      <c r="Q45724" s="63"/>
    </row>
    <row r="45725" spans="16:17">
      <c r="P45725" s="63"/>
      <c r="Q45725" s="63"/>
    </row>
    <row r="45726" spans="16:17">
      <c r="P45726" s="63"/>
      <c r="Q45726" s="63"/>
    </row>
    <row r="45727" spans="16:17">
      <c r="P45727" s="63"/>
      <c r="Q45727" s="63"/>
    </row>
    <row r="45728" spans="16:17">
      <c r="P45728" s="63"/>
      <c r="Q45728" s="63"/>
    </row>
    <row r="45729" spans="16:17">
      <c r="P45729" s="63"/>
      <c r="Q45729" s="63"/>
    </row>
    <row r="45730" spans="16:17">
      <c r="P45730" s="63"/>
      <c r="Q45730" s="63"/>
    </row>
    <row r="45731" spans="16:17">
      <c r="P45731" s="63"/>
      <c r="Q45731" s="63"/>
    </row>
    <row r="45732" spans="16:17">
      <c r="P45732" s="63"/>
      <c r="Q45732" s="63"/>
    </row>
    <row r="45733" spans="16:17">
      <c r="P45733" s="63"/>
      <c r="Q45733" s="63"/>
    </row>
    <row r="45734" spans="16:17">
      <c r="P45734" s="63"/>
      <c r="Q45734" s="63"/>
    </row>
    <row r="45735" spans="16:17">
      <c r="P45735" s="63"/>
      <c r="Q45735" s="63"/>
    </row>
    <row r="45736" spans="16:17">
      <c r="P45736" s="63"/>
      <c r="Q45736" s="63"/>
    </row>
    <row r="45737" spans="16:17">
      <c r="P45737" s="63"/>
      <c r="Q45737" s="63"/>
    </row>
    <row r="45738" spans="16:17">
      <c r="P45738" s="63"/>
      <c r="Q45738" s="63"/>
    </row>
    <row r="45739" spans="16:17">
      <c r="P45739" s="63"/>
      <c r="Q45739" s="63"/>
    </row>
    <row r="45740" spans="16:17">
      <c r="P45740" s="63"/>
      <c r="Q45740" s="63"/>
    </row>
    <row r="45741" spans="16:17">
      <c r="P45741" s="63"/>
      <c r="Q45741" s="63"/>
    </row>
    <row r="45742" spans="16:17">
      <c r="P45742" s="63"/>
      <c r="Q45742" s="63"/>
    </row>
    <row r="45743" spans="16:17">
      <c r="P45743" s="63"/>
      <c r="Q45743" s="63"/>
    </row>
    <row r="45744" spans="16:17">
      <c r="P45744" s="63"/>
      <c r="Q45744" s="63"/>
    </row>
    <row r="45745" spans="16:17">
      <c r="P45745" s="63"/>
      <c r="Q45745" s="63"/>
    </row>
    <row r="45746" spans="16:17">
      <c r="P45746" s="63"/>
      <c r="Q45746" s="63"/>
    </row>
    <row r="45747" spans="16:17">
      <c r="P45747" s="63"/>
      <c r="Q45747" s="63"/>
    </row>
    <row r="45748" spans="16:17">
      <c r="P45748" s="63"/>
      <c r="Q45748" s="63"/>
    </row>
    <row r="45749" spans="16:17">
      <c r="P45749" s="63"/>
      <c r="Q45749" s="63"/>
    </row>
    <row r="45750" spans="16:17">
      <c r="P45750" s="63"/>
      <c r="Q45750" s="63"/>
    </row>
    <row r="45751" spans="16:17">
      <c r="P45751" s="63"/>
      <c r="Q45751" s="63"/>
    </row>
    <row r="45752" spans="16:17">
      <c r="P45752" s="63"/>
      <c r="Q45752" s="63"/>
    </row>
    <row r="45753" spans="16:17">
      <c r="P45753" s="63"/>
      <c r="Q45753" s="63"/>
    </row>
    <row r="45754" spans="16:17">
      <c r="P45754" s="63"/>
      <c r="Q45754" s="63"/>
    </row>
    <row r="45755" spans="16:17">
      <c r="P45755" s="63"/>
      <c r="Q45755" s="63"/>
    </row>
    <row r="45756" spans="16:17">
      <c r="P45756" s="63"/>
      <c r="Q45756" s="63"/>
    </row>
    <row r="45757" spans="16:17">
      <c r="P45757" s="63"/>
      <c r="Q45757" s="63"/>
    </row>
    <row r="45758" spans="16:17">
      <c r="P45758" s="63"/>
      <c r="Q45758" s="63"/>
    </row>
    <row r="45759" spans="16:17">
      <c r="P45759" s="63"/>
      <c r="Q45759" s="63"/>
    </row>
    <row r="45760" spans="16:17">
      <c r="P45760" s="63"/>
      <c r="Q45760" s="63"/>
    </row>
    <row r="45761" spans="16:17">
      <c r="P45761" s="63"/>
      <c r="Q45761" s="63"/>
    </row>
    <row r="45762" spans="16:17">
      <c r="P45762" s="63"/>
      <c r="Q45762" s="63"/>
    </row>
    <row r="45763" spans="16:17">
      <c r="P45763" s="63"/>
      <c r="Q45763" s="63"/>
    </row>
    <row r="45764" spans="16:17">
      <c r="P45764" s="63"/>
      <c r="Q45764" s="63"/>
    </row>
    <row r="45765" spans="16:17">
      <c r="P45765" s="63"/>
      <c r="Q45765" s="63"/>
    </row>
    <row r="45766" spans="16:17">
      <c r="P45766" s="63"/>
      <c r="Q45766" s="63"/>
    </row>
    <row r="45767" spans="16:17">
      <c r="P45767" s="63"/>
      <c r="Q45767" s="63"/>
    </row>
    <row r="45768" spans="16:17">
      <c r="P45768" s="63"/>
      <c r="Q45768" s="63"/>
    </row>
    <row r="45769" spans="16:17">
      <c r="P45769" s="63"/>
      <c r="Q45769" s="63"/>
    </row>
    <row r="45770" spans="16:17">
      <c r="P45770" s="63"/>
      <c r="Q45770" s="63"/>
    </row>
    <row r="45771" spans="16:17">
      <c r="P45771" s="63"/>
      <c r="Q45771" s="63"/>
    </row>
    <row r="45772" spans="16:17">
      <c r="P45772" s="63"/>
      <c r="Q45772" s="63"/>
    </row>
    <row r="45773" spans="16:17">
      <c r="P45773" s="63"/>
      <c r="Q45773" s="63"/>
    </row>
    <row r="45774" spans="16:17">
      <c r="P45774" s="63"/>
      <c r="Q45774" s="63"/>
    </row>
    <row r="45775" spans="16:17">
      <c r="P45775" s="63"/>
      <c r="Q45775" s="63"/>
    </row>
    <row r="45776" spans="16:17">
      <c r="P45776" s="63"/>
      <c r="Q45776" s="63"/>
    </row>
    <row r="45777" spans="16:17">
      <c r="P45777" s="63"/>
      <c r="Q45777" s="63"/>
    </row>
    <row r="45778" spans="16:17">
      <c r="P45778" s="63"/>
      <c r="Q45778" s="63"/>
    </row>
    <row r="45779" spans="16:17">
      <c r="P45779" s="63"/>
      <c r="Q45779" s="63"/>
    </row>
    <row r="45780" spans="16:17">
      <c r="P45780" s="63"/>
      <c r="Q45780" s="63"/>
    </row>
    <row r="45781" spans="16:17">
      <c r="P45781" s="63"/>
      <c r="Q45781" s="63"/>
    </row>
    <row r="45782" spans="16:17">
      <c r="P45782" s="63"/>
      <c r="Q45782" s="63"/>
    </row>
    <row r="45783" spans="16:17">
      <c r="P45783" s="63"/>
      <c r="Q45783" s="63"/>
    </row>
    <row r="45784" spans="16:17">
      <c r="P45784" s="63"/>
      <c r="Q45784" s="63"/>
    </row>
    <row r="45785" spans="16:17">
      <c r="P45785" s="63"/>
      <c r="Q45785" s="63"/>
    </row>
    <row r="45786" spans="16:17">
      <c r="P45786" s="63"/>
      <c r="Q45786" s="63"/>
    </row>
    <row r="45787" spans="16:17">
      <c r="P45787" s="63"/>
      <c r="Q45787" s="63"/>
    </row>
    <row r="45788" spans="16:17">
      <c r="P45788" s="63"/>
      <c r="Q45788" s="63"/>
    </row>
    <row r="45789" spans="16:17">
      <c r="P45789" s="63"/>
      <c r="Q45789" s="63"/>
    </row>
    <row r="45790" spans="16:17">
      <c r="P45790" s="63"/>
      <c r="Q45790" s="63"/>
    </row>
    <row r="45791" spans="16:17">
      <c r="P45791" s="63"/>
      <c r="Q45791" s="63"/>
    </row>
    <row r="45792" spans="16:17">
      <c r="P45792" s="63"/>
      <c r="Q45792" s="63"/>
    </row>
    <row r="45793" spans="16:17">
      <c r="P45793" s="63"/>
      <c r="Q45793" s="63"/>
    </row>
    <row r="45794" spans="16:17">
      <c r="P45794" s="63"/>
      <c r="Q45794" s="63"/>
    </row>
    <row r="45795" spans="16:17">
      <c r="P45795" s="63"/>
      <c r="Q45795" s="63"/>
    </row>
    <row r="45796" spans="16:17">
      <c r="P45796" s="63"/>
      <c r="Q45796" s="63"/>
    </row>
    <row r="45797" spans="16:17">
      <c r="P45797" s="63"/>
      <c r="Q45797" s="63"/>
    </row>
    <row r="45798" spans="16:17">
      <c r="P45798" s="63"/>
      <c r="Q45798" s="63"/>
    </row>
    <row r="45799" spans="16:17">
      <c r="P45799" s="63"/>
      <c r="Q45799" s="63"/>
    </row>
    <row r="45800" spans="16:17">
      <c r="P45800" s="63"/>
      <c r="Q45800" s="63"/>
    </row>
    <row r="45801" spans="16:17">
      <c r="P45801" s="63"/>
      <c r="Q45801" s="63"/>
    </row>
    <row r="45802" spans="16:17">
      <c r="P45802" s="63"/>
      <c r="Q45802" s="63"/>
    </row>
    <row r="45803" spans="16:17">
      <c r="P45803" s="63"/>
      <c r="Q45803" s="63"/>
    </row>
    <row r="45804" spans="16:17">
      <c r="P45804" s="63"/>
      <c r="Q45804" s="63"/>
    </row>
    <row r="45805" spans="16:17">
      <c r="P45805" s="63"/>
      <c r="Q45805" s="63"/>
    </row>
    <row r="45806" spans="16:17">
      <c r="P45806" s="63"/>
      <c r="Q45806" s="63"/>
    </row>
    <row r="45807" spans="16:17">
      <c r="P45807" s="63"/>
      <c r="Q45807" s="63"/>
    </row>
    <row r="45808" spans="16:17">
      <c r="P45808" s="63"/>
      <c r="Q45808" s="63"/>
    </row>
    <row r="45809" spans="16:17">
      <c r="P45809" s="63"/>
      <c r="Q45809" s="63"/>
    </row>
    <row r="45810" spans="16:17">
      <c r="P45810" s="63"/>
      <c r="Q45810" s="63"/>
    </row>
    <row r="45811" spans="16:17">
      <c r="P45811" s="63"/>
      <c r="Q45811" s="63"/>
    </row>
    <row r="45812" spans="16:17">
      <c r="P45812" s="63"/>
      <c r="Q45812" s="63"/>
    </row>
    <row r="45813" spans="16:17">
      <c r="P45813" s="63"/>
      <c r="Q45813" s="63"/>
    </row>
    <row r="45814" spans="16:17">
      <c r="P45814" s="63"/>
      <c r="Q45814" s="63"/>
    </row>
    <row r="45815" spans="16:17">
      <c r="P45815" s="63"/>
      <c r="Q45815" s="63"/>
    </row>
    <row r="45816" spans="16:17">
      <c r="P45816" s="63"/>
      <c r="Q45816" s="63"/>
    </row>
    <row r="45817" spans="16:17">
      <c r="P45817" s="63"/>
      <c r="Q45817" s="63"/>
    </row>
    <row r="45818" spans="16:17">
      <c r="P45818" s="63"/>
      <c r="Q45818" s="63"/>
    </row>
    <row r="45819" spans="16:17">
      <c r="P45819" s="63"/>
      <c r="Q45819" s="63"/>
    </row>
    <row r="45820" spans="16:17">
      <c r="P45820" s="63"/>
      <c r="Q45820" s="63"/>
    </row>
    <row r="45821" spans="16:17">
      <c r="P45821" s="63"/>
      <c r="Q45821" s="63"/>
    </row>
    <row r="45822" spans="16:17">
      <c r="P45822" s="63"/>
      <c r="Q45822" s="63"/>
    </row>
    <row r="45823" spans="16:17">
      <c r="P45823" s="63"/>
      <c r="Q45823" s="63"/>
    </row>
    <row r="45824" spans="16:17">
      <c r="P45824" s="63"/>
      <c r="Q45824" s="63"/>
    </row>
    <row r="45825" spans="16:17">
      <c r="P45825" s="63"/>
      <c r="Q45825" s="63"/>
    </row>
    <row r="45826" spans="16:17">
      <c r="P45826" s="63"/>
      <c r="Q45826" s="63"/>
    </row>
    <row r="45827" spans="16:17">
      <c r="P45827" s="63"/>
      <c r="Q45827" s="63"/>
    </row>
    <row r="45828" spans="16:17">
      <c r="P45828" s="63"/>
      <c r="Q45828" s="63"/>
    </row>
    <row r="45829" spans="16:17">
      <c r="P45829" s="63"/>
      <c r="Q45829" s="63"/>
    </row>
    <row r="45830" spans="16:17">
      <c r="P45830" s="63"/>
      <c r="Q45830" s="63"/>
    </row>
    <row r="45831" spans="16:17">
      <c r="P45831" s="63"/>
      <c r="Q45831" s="63"/>
    </row>
    <row r="45832" spans="16:17">
      <c r="P45832" s="63"/>
      <c r="Q45832" s="63"/>
    </row>
    <row r="45833" spans="16:17">
      <c r="P45833" s="63"/>
      <c r="Q45833" s="63"/>
    </row>
    <row r="45834" spans="16:17">
      <c r="P45834" s="63"/>
      <c r="Q45834" s="63"/>
    </row>
    <row r="45835" spans="16:17">
      <c r="P45835" s="63"/>
      <c r="Q45835" s="63"/>
    </row>
    <row r="45836" spans="16:17">
      <c r="P45836" s="63"/>
      <c r="Q45836" s="63"/>
    </row>
    <row r="45837" spans="16:17">
      <c r="P45837" s="63"/>
      <c r="Q45837" s="63"/>
    </row>
    <row r="45838" spans="16:17">
      <c r="P45838" s="63"/>
      <c r="Q45838" s="63"/>
    </row>
    <row r="45839" spans="16:17">
      <c r="P45839" s="63"/>
      <c r="Q45839" s="63"/>
    </row>
    <row r="45840" spans="16:17">
      <c r="P45840" s="63"/>
      <c r="Q45840" s="63"/>
    </row>
    <row r="45841" spans="16:17">
      <c r="P45841" s="63"/>
      <c r="Q45841" s="63"/>
    </row>
    <row r="45842" spans="16:17">
      <c r="P45842" s="63"/>
      <c r="Q45842" s="63"/>
    </row>
    <row r="45843" spans="16:17">
      <c r="P45843" s="63"/>
      <c r="Q45843" s="63"/>
    </row>
    <row r="45844" spans="16:17">
      <c r="P45844" s="63"/>
      <c r="Q45844" s="63"/>
    </row>
    <row r="45845" spans="16:17">
      <c r="P45845" s="63"/>
      <c r="Q45845" s="63"/>
    </row>
    <row r="45846" spans="16:17">
      <c r="P45846" s="63"/>
      <c r="Q45846" s="63"/>
    </row>
    <row r="45847" spans="16:17">
      <c r="P45847" s="63"/>
      <c r="Q45847" s="63"/>
    </row>
    <row r="45848" spans="16:17">
      <c r="P45848" s="63"/>
      <c r="Q45848" s="63"/>
    </row>
    <row r="45849" spans="16:17">
      <c r="P45849" s="63"/>
      <c r="Q45849" s="63"/>
    </row>
    <row r="45850" spans="16:17">
      <c r="P45850" s="63"/>
      <c r="Q45850" s="63"/>
    </row>
    <row r="45851" spans="16:17">
      <c r="P45851" s="63"/>
      <c r="Q45851" s="63"/>
    </row>
    <row r="45852" spans="16:17">
      <c r="P45852" s="63"/>
      <c r="Q45852" s="63"/>
    </row>
    <row r="45853" spans="16:17">
      <c r="P45853" s="63"/>
      <c r="Q45853" s="63"/>
    </row>
    <row r="45854" spans="16:17">
      <c r="P45854" s="63"/>
      <c r="Q45854" s="63"/>
    </row>
    <row r="45855" spans="16:17">
      <c r="P45855" s="63"/>
      <c r="Q45855" s="63"/>
    </row>
    <row r="45856" spans="16:17">
      <c r="P45856" s="63"/>
      <c r="Q45856" s="63"/>
    </row>
    <row r="45857" spans="16:17">
      <c r="P45857" s="63"/>
      <c r="Q45857" s="63"/>
    </row>
    <row r="45858" spans="16:17">
      <c r="P45858" s="63"/>
      <c r="Q45858" s="63"/>
    </row>
    <row r="45859" spans="16:17">
      <c r="P45859" s="63"/>
      <c r="Q45859" s="63"/>
    </row>
    <row r="45860" spans="16:17">
      <c r="P45860" s="63"/>
      <c r="Q45860" s="63"/>
    </row>
    <row r="45861" spans="16:17">
      <c r="P45861" s="63"/>
      <c r="Q45861" s="63"/>
    </row>
    <row r="45862" spans="16:17">
      <c r="P45862" s="63"/>
      <c r="Q45862" s="63"/>
    </row>
    <row r="45863" spans="16:17">
      <c r="P45863" s="63"/>
      <c r="Q45863" s="63"/>
    </row>
    <row r="45864" spans="16:17">
      <c r="P45864" s="63"/>
      <c r="Q45864" s="63"/>
    </row>
    <row r="45865" spans="16:17">
      <c r="P45865" s="63"/>
      <c r="Q45865" s="63"/>
    </row>
    <row r="45866" spans="16:17">
      <c r="P45866" s="63"/>
      <c r="Q45866" s="63"/>
    </row>
    <row r="45867" spans="16:17">
      <c r="P45867" s="63"/>
      <c r="Q45867" s="63"/>
    </row>
    <row r="45868" spans="16:17">
      <c r="P45868" s="63"/>
      <c r="Q45868" s="63"/>
    </row>
    <row r="45869" spans="16:17">
      <c r="P45869" s="63"/>
      <c r="Q45869" s="63"/>
    </row>
    <row r="45870" spans="16:17">
      <c r="P45870" s="63"/>
      <c r="Q45870" s="63"/>
    </row>
    <row r="45871" spans="16:17">
      <c r="P45871" s="63"/>
      <c r="Q45871" s="63"/>
    </row>
    <row r="45872" spans="16:17">
      <c r="P45872" s="63"/>
      <c r="Q45872" s="63"/>
    </row>
    <row r="45873" spans="16:17">
      <c r="P45873" s="63"/>
      <c r="Q45873" s="63"/>
    </row>
    <row r="45874" spans="16:17">
      <c r="P45874" s="63"/>
      <c r="Q45874" s="63"/>
    </row>
    <row r="45875" spans="16:17">
      <c r="P45875" s="63"/>
      <c r="Q45875" s="63"/>
    </row>
    <row r="45876" spans="16:17">
      <c r="P45876" s="63"/>
      <c r="Q45876" s="63"/>
    </row>
    <row r="45877" spans="16:17">
      <c r="P45877" s="63"/>
      <c r="Q45877" s="63"/>
    </row>
    <row r="45878" spans="16:17">
      <c r="P45878" s="63"/>
      <c r="Q45878" s="63"/>
    </row>
    <row r="45879" spans="16:17">
      <c r="P45879" s="63"/>
      <c r="Q45879" s="63"/>
    </row>
    <row r="45880" spans="16:17">
      <c r="P45880" s="63"/>
      <c r="Q45880" s="63"/>
    </row>
    <row r="45881" spans="16:17">
      <c r="P45881" s="63"/>
      <c r="Q45881" s="63"/>
    </row>
    <row r="45882" spans="16:17">
      <c r="P45882" s="63"/>
      <c r="Q45882" s="63"/>
    </row>
    <row r="45883" spans="16:17">
      <c r="P45883" s="63"/>
      <c r="Q45883" s="63"/>
    </row>
    <row r="45884" spans="16:17">
      <c r="P45884" s="63"/>
      <c r="Q45884" s="63"/>
    </row>
    <row r="45885" spans="16:17">
      <c r="P45885" s="63"/>
      <c r="Q45885" s="63"/>
    </row>
    <row r="45886" spans="16:17">
      <c r="P45886" s="63"/>
      <c r="Q45886" s="63"/>
    </row>
    <row r="45887" spans="16:17">
      <c r="P45887" s="63"/>
      <c r="Q45887" s="63"/>
    </row>
    <row r="45888" spans="16:17">
      <c r="P45888" s="63"/>
      <c r="Q45888" s="63"/>
    </row>
    <row r="45889" spans="16:17">
      <c r="P45889" s="63"/>
      <c r="Q45889" s="63"/>
    </row>
    <row r="45890" spans="16:17">
      <c r="P45890" s="63"/>
      <c r="Q45890" s="63"/>
    </row>
    <row r="45891" spans="16:17">
      <c r="P45891" s="63"/>
      <c r="Q45891" s="63"/>
    </row>
    <row r="45892" spans="16:17">
      <c r="P45892" s="63"/>
      <c r="Q45892" s="63"/>
    </row>
    <row r="45893" spans="16:17">
      <c r="P45893" s="63"/>
      <c r="Q45893" s="63"/>
    </row>
    <row r="45894" spans="16:17">
      <c r="P45894" s="63"/>
      <c r="Q45894" s="63"/>
    </row>
    <row r="45895" spans="16:17">
      <c r="P45895" s="63"/>
      <c r="Q45895" s="63"/>
    </row>
    <row r="45896" spans="16:17">
      <c r="P45896" s="63"/>
      <c r="Q45896" s="63"/>
    </row>
    <row r="45897" spans="16:17">
      <c r="P45897" s="63"/>
      <c r="Q45897" s="63"/>
    </row>
    <row r="45898" spans="16:17">
      <c r="P45898" s="63"/>
      <c r="Q45898" s="63"/>
    </row>
    <row r="45899" spans="16:17">
      <c r="P45899" s="63"/>
      <c r="Q45899" s="63"/>
    </row>
    <row r="45900" spans="16:17">
      <c r="P45900" s="63"/>
      <c r="Q45900" s="63"/>
    </row>
    <row r="45901" spans="16:17">
      <c r="P45901" s="63"/>
      <c r="Q45901" s="63"/>
    </row>
    <row r="45902" spans="16:17">
      <c r="P45902" s="63"/>
      <c r="Q45902" s="63"/>
    </row>
    <row r="45903" spans="16:17">
      <c r="P45903" s="63"/>
      <c r="Q45903" s="63"/>
    </row>
    <row r="45904" spans="16:17">
      <c r="P45904" s="63"/>
      <c r="Q45904" s="63"/>
    </row>
    <row r="45905" spans="16:17">
      <c r="P45905" s="63"/>
      <c r="Q45905" s="63"/>
    </row>
    <row r="45906" spans="16:17">
      <c r="P45906" s="63"/>
      <c r="Q45906" s="63"/>
    </row>
    <row r="45907" spans="16:17">
      <c r="P45907" s="63"/>
      <c r="Q45907" s="63"/>
    </row>
    <row r="45908" spans="16:17">
      <c r="P45908" s="63"/>
      <c r="Q45908" s="63"/>
    </row>
    <row r="45909" spans="16:17">
      <c r="P45909" s="63"/>
      <c r="Q45909" s="63"/>
    </row>
    <row r="45910" spans="16:17">
      <c r="P45910" s="63"/>
      <c r="Q45910" s="63"/>
    </row>
    <row r="45911" spans="16:17">
      <c r="P45911" s="63"/>
      <c r="Q45911" s="63"/>
    </row>
    <row r="45912" spans="16:17">
      <c r="P45912" s="63"/>
      <c r="Q45912" s="63"/>
    </row>
    <row r="45913" spans="16:17">
      <c r="P45913" s="63"/>
      <c r="Q45913" s="63"/>
    </row>
    <row r="45914" spans="16:17">
      <c r="P45914" s="63"/>
      <c r="Q45914" s="63"/>
    </row>
    <row r="45915" spans="16:17">
      <c r="P45915" s="63"/>
      <c r="Q45915" s="63"/>
    </row>
    <row r="45916" spans="16:17">
      <c r="P45916" s="63"/>
      <c r="Q45916" s="63"/>
    </row>
    <row r="45917" spans="16:17">
      <c r="P45917" s="63"/>
      <c r="Q45917" s="63"/>
    </row>
    <row r="45918" spans="16:17">
      <c r="P45918" s="63"/>
      <c r="Q45918" s="63"/>
    </row>
    <row r="45919" spans="16:17">
      <c r="P45919" s="63"/>
      <c r="Q45919" s="63"/>
    </row>
    <row r="45920" spans="16:17">
      <c r="P45920" s="63"/>
      <c r="Q45920" s="63"/>
    </row>
    <row r="45921" spans="16:17">
      <c r="P45921" s="63"/>
      <c r="Q45921" s="63"/>
    </row>
    <row r="45922" spans="16:17">
      <c r="P45922" s="63"/>
      <c r="Q45922" s="63"/>
    </row>
    <row r="45923" spans="16:17">
      <c r="P45923" s="63"/>
      <c r="Q45923" s="63"/>
    </row>
    <row r="45924" spans="16:17">
      <c r="P45924" s="63"/>
      <c r="Q45924" s="63"/>
    </row>
    <row r="45925" spans="16:17">
      <c r="P45925" s="63"/>
      <c r="Q45925" s="63"/>
    </row>
    <row r="45926" spans="16:17">
      <c r="P45926" s="63"/>
      <c r="Q45926" s="63"/>
    </row>
    <row r="45927" spans="16:17">
      <c r="P45927" s="63"/>
      <c r="Q45927" s="63"/>
    </row>
    <row r="45928" spans="16:17">
      <c r="P45928" s="63"/>
      <c r="Q45928" s="63"/>
    </row>
    <row r="45929" spans="16:17">
      <c r="P45929" s="63"/>
      <c r="Q45929" s="63"/>
    </row>
    <row r="45930" spans="16:17">
      <c r="P45930" s="63"/>
      <c r="Q45930" s="63"/>
    </row>
    <row r="45931" spans="16:17">
      <c r="P45931" s="63"/>
      <c r="Q45931" s="63"/>
    </row>
    <row r="45932" spans="16:17">
      <c r="P45932" s="63"/>
      <c r="Q45932" s="63"/>
    </row>
    <row r="45933" spans="16:17">
      <c r="P45933" s="63"/>
      <c r="Q45933" s="63"/>
    </row>
    <row r="45934" spans="16:17">
      <c r="P45934" s="63"/>
      <c r="Q45934" s="63"/>
    </row>
    <row r="45935" spans="16:17">
      <c r="P45935" s="63"/>
      <c r="Q45935" s="63"/>
    </row>
    <row r="45936" spans="16:17">
      <c r="P45936" s="63"/>
      <c r="Q45936" s="63"/>
    </row>
    <row r="45937" spans="16:17">
      <c r="P45937" s="63"/>
      <c r="Q45937" s="63"/>
    </row>
    <row r="45938" spans="16:17">
      <c r="P45938" s="63"/>
      <c r="Q45938" s="63"/>
    </row>
    <row r="45939" spans="16:17">
      <c r="P45939" s="63"/>
      <c r="Q45939" s="63"/>
    </row>
    <row r="45940" spans="16:17">
      <c r="P45940" s="63"/>
      <c r="Q45940" s="63"/>
    </row>
    <row r="45941" spans="16:17">
      <c r="P45941" s="63"/>
      <c r="Q45941" s="63"/>
    </row>
    <row r="45942" spans="16:17">
      <c r="P45942" s="63"/>
      <c r="Q45942" s="63"/>
    </row>
    <row r="45943" spans="16:17">
      <c r="P45943" s="63"/>
      <c r="Q45943" s="63"/>
    </row>
    <row r="45944" spans="16:17">
      <c r="P45944" s="63"/>
      <c r="Q45944" s="63"/>
    </row>
    <row r="45945" spans="16:17">
      <c r="P45945" s="63"/>
      <c r="Q45945" s="63"/>
    </row>
    <row r="45946" spans="16:17">
      <c r="P45946" s="63"/>
      <c r="Q45946" s="63"/>
    </row>
    <row r="45947" spans="16:17">
      <c r="P45947" s="63"/>
      <c r="Q45947" s="63"/>
    </row>
    <row r="45948" spans="16:17">
      <c r="P45948" s="63"/>
      <c r="Q45948" s="63"/>
    </row>
    <row r="45949" spans="16:17">
      <c r="P45949" s="63"/>
      <c r="Q45949" s="63"/>
    </row>
    <row r="45950" spans="16:17">
      <c r="P45950" s="63"/>
      <c r="Q45950" s="63"/>
    </row>
    <row r="45951" spans="16:17">
      <c r="P45951" s="63"/>
      <c r="Q45951" s="63"/>
    </row>
    <row r="45952" spans="16:17">
      <c r="P45952" s="63"/>
      <c r="Q45952" s="63"/>
    </row>
    <row r="45953" spans="16:17">
      <c r="P45953" s="63"/>
      <c r="Q45953" s="63"/>
    </row>
    <row r="45954" spans="16:17">
      <c r="P45954" s="63"/>
      <c r="Q45954" s="63"/>
    </row>
    <row r="45955" spans="16:17">
      <c r="P45955" s="63"/>
      <c r="Q45955" s="63"/>
    </row>
    <row r="45956" spans="16:17">
      <c r="P45956" s="63"/>
      <c r="Q45956" s="63"/>
    </row>
    <row r="45957" spans="16:17">
      <c r="P45957" s="63"/>
      <c r="Q45957" s="63"/>
    </row>
    <row r="45958" spans="16:17">
      <c r="P45958" s="63"/>
      <c r="Q45958" s="63"/>
    </row>
    <row r="45959" spans="16:17">
      <c r="P45959" s="63"/>
      <c r="Q45959" s="63"/>
    </row>
    <row r="45960" spans="16:17">
      <c r="P45960" s="63"/>
      <c r="Q45960" s="63"/>
    </row>
    <row r="45961" spans="16:17">
      <c r="P45961" s="63"/>
      <c r="Q45961" s="63"/>
    </row>
    <row r="45962" spans="16:17">
      <c r="P45962" s="63"/>
      <c r="Q45962" s="63"/>
    </row>
    <row r="45963" spans="16:17">
      <c r="P45963" s="63"/>
      <c r="Q45963" s="63"/>
    </row>
    <row r="45964" spans="16:17">
      <c r="P45964" s="63"/>
      <c r="Q45964" s="63"/>
    </row>
    <row r="45965" spans="16:17">
      <c r="P45965" s="63"/>
      <c r="Q45965" s="63"/>
    </row>
    <row r="45966" spans="16:17">
      <c r="P45966" s="63"/>
      <c r="Q45966" s="63"/>
    </row>
    <row r="45967" spans="16:17">
      <c r="P45967" s="63"/>
      <c r="Q45967" s="63"/>
    </row>
    <row r="45968" spans="16:17">
      <c r="P45968" s="63"/>
      <c r="Q45968" s="63"/>
    </row>
    <row r="45969" spans="16:17">
      <c r="P45969" s="63"/>
      <c r="Q45969" s="63"/>
    </row>
    <row r="45970" spans="16:17">
      <c r="P45970" s="63"/>
      <c r="Q45970" s="63"/>
    </row>
    <row r="45971" spans="16:17">
      <c r="P45971" s="63"/>
      <c r="Q45971" s="63"/>
    </row>
    <row r="45972" spans="16:17">
      <c r="P45972" s="63"/>
      <c r="Q45972" s="63"/>
    </row>
    <row r="45973" spans="16:17">
      <c r="P45973" s="63"/>
      <c r="Q45973" s="63"/>
    </row>
    <row r="45974" spans="16:17">
      <c r="P45974" s="63"/>
      <c r="Q45974" s="63"/>
    </row>
    <row r="45975" spans="16:17">
      <c r="P45975" s="63"/>
      <c r="Q45975" s="63"/>
    </row>
    <row r="45976" spans="16:17">
      <c r="P45976" s="63"/>
      <c r="Q45976" s="63"/>
    </row>
    <row r="45977" spans="16:17">
      <c r="P45977" s="63"/>
      <c r="Q45977" s="63"/>
    </row>
    <row r="45978" spans="16:17">
      <c r="P45978" s="63"/>
      <c r="Q45978" s="63"/>
    </row>
    <row r="45979" spans="16:17">
      <c r="P45979" s="63"/>
      <c r="Q45979" s="63"/>
    </row>
    <row r="45980" spans="16:17">
      <c r="P45980" s="63"/>
      <c r="Q45980" s="63"/>
    </row>
    <row r="45981" spans="16:17">
      <c r="P45981" s="63"/>
      <c r="Q45981" s="63"/>
    </row>
    <row r="45982" spans="16:17">
      <c r="P45982" s="63"/>
      <c r="Q45982" s="63"/>
    </row>
    <row r="45983" spans="16:17">
      <c r="P45983" s="63"/>
      <c r="Q45983" s="63"/>
    </row>
    <row r="45984" spans="16:17">
      <c r="P45984" s="63"/>
      <c r="Q45984" s="63"/>
    </row>
    <row r="45985" spans="16:17">
      <c r="P45985" s="63"/>
      <c r="Q45985" s="63"/>
    </row>
    <row r="45986" spans="16:17">
      <c r="P45986" s="63"/>
      <c r="Q45986" s="63"/>
    </row>
    <row r="45987" spans="16:17">
      <c r="P45987" s="63"/>
      <c r="Q45987" s="63"/>
    </row>
    <row r="45988" spans="16:17">
      <c r="P45988" s="63"/>
      <c r="Q45988" s="63"/>
    </row>
    <row r="45989" spans="16:17">
      <c r="P45989" s="63"/>
      <c r="Q45989" s="63"/>
    </row>
    <row r="45990" spans="16:17">
      <c r="P45990" s="63"/>
      <c r="Q45990" s="63"/>
    </row>
    <row r="45991" spans="16:17">
      <c r="P45991" s="63"/>
      <c r="Q45991" s="63"/>
    </row>
    <row r="45992" spans="16:17">
      <c r="P45992" s="63"/>
      <c r="Q45992" s="63"/>
    </row>
    <row r="45993" spans="16:17">
      <c r="P45993" s="63"/>
      <c r="Q45993" s="63"/>
    </row>
    <row r="45994" spans="16:17">
      <c r="P45994" s="63"/>
      <c r="Q45994" s="63"/>
    </row>
    <row r="45995" spans="16:17">
      <c r="P45995" s="63"/>
      <c r="Q45995" s="63"/>
    </row>
    <row r="45996" spans="16:17">
      <c r="P45996" s="63"/>
      <c r="Q45996" s="63"/>
    </row>
    <row r="45997" spans="16:17">
      <c r="P45997" s="63"/>
      <c r="Q45997" s="63"/>
    </row>
    <row r="45998" spans="16:17">
      <c r="P45998" s="63"/>
      <c r="Q45998" s="63"/>
    </row>
    <row r="45999" spans="16:17">
      <c r="P45999" s="63"/>
      <c r="Q45999" s="63"/>
    </row>
    <row r="46000" spans="16:17">
      <c r="P46000" s="63"/>
      <c r="Q46000" s="63"/>
    </row>
    <row r="46001" spans="16:17">
      <c r="P46001" s="63"/>
      <c r="Q46001" s="63"/>
    </row>
    <row r="46002" spans="16:17">
      <c r="P46002" s="63"/>
      <c r="Q46002" s="63"/>
    </row>
    <row r="46003" spans="16:17">
      <c r="P46003" s="63"/>
      <c r="Q46003" s="63"/>
    </row>
    <row r="46004" spans="16:17">
      <c r="P46004" s="63"/>
      <c r="Q46004" s="63"/>
    </row>
    <row r="46005" spans="16:17">
      <c r="P46005" s="63"/>
      <c r="Q46005" s="63"/>
    </row>
    <row r="46006" spans="16:17">
      <c r="P46006" s="63"/>
      <c r="Q46006" s="63"/>
    </row>
    <row r="46007" spans="16:17">
      <c r="P46007" s="63"/>
      <c r="Q46007" s="63"/>
    </row>
    <row r="46008" spans="16:17">
      <c r="P46008" s="63"/>
      <c r="Q46008" s="63"/>
    </row>
    <row r="46009" spans="16:17">
      <c r="P46009" s="63"/>
      <c r="Q46009" s="63"/>
    </row>
    <row r="46010" spans="16:17">
      <c r="P46010" s="63"/>
      <c r="Q46010" s="63"/>
    </row>
    <row r="46011" spans="16:17">
      <c r="P46011" s="63"/>
      <c r="Q46011" s="63"/>
    </row>
    <row r="46012" spans="16:17">
      <c r="P46012" s="63"/>
      <c r="Q46012" s="63"/>
    </row>
    <row r="46013" spans="16:17">
      <c r="P46013" s="63"/>
      <c r="Q46013" s="63"/>
    </row>
    <row r="46014" spans="16:17">
      <c r="P46014" s="63"/>
      <c r="Q46014" s="63"/>
    </row>
    <row r="46015" spans="16:17">
      <c r="P46015" s="63"/>
      <c r="Q46015" s="63"/>
    </row>
    <row r="46016" spans="16:17">
      <c r="P46016" s="63"/>
      <c r="Q46016" s="63"/>
    </row>
    <row r="46017" spans="16:17">
      <c r="P46017" s="63"/>
      <c r="Q46017" s="63"/>
    </row>
    <row r="46018" spans="16:17">
      <c r="P46018" s="63"/>
      <c r="Q46018" s="63"/>
    </row>
    <row r="46019" spans="16:17">
      <c r="P46019" s="63"/>
      <c r="Q46019" s="63"/>
    </row>
    <row r="46020" spans="16:17">
      <c r="P46020" s="63"/>
      <c r="Q46020" s="63"/>
    </row>
    <row r="46021" spans="16:17">
      <c r="P46021" s="63"/>
      <c r="Q46021" s="63"/>
    </row>
    <row r="46022" spans="16:17">
      <c r="P46022" s="63"/>
      <c r="Q46022" s="63"/>
    </row>
    <row r="46023" spans="16:17">
      <c r="P46023" s="63"/>
      <c r="Q46023" s="63"/>
    </row>
    <row r="46024" spans="16:17">
      <c r="P46024" s="63"/>
      <c r="Q46024" s="63"/>
    </row>
    <row r="46025" spans="16:17">
      <c r="P46025" s="63"/>
      <c r="Q46025" s="63"/>
    </row>
    <row r="46026" spans="16:17">
      <c r="P46026" s="63"/>
      <c r="Q46026" s="63"/>
    </row>
    <row r="46027" spans="16:17">
      <c r="P46027" s="63"/>
      <c r="Q46027" s="63"/>
    </row>
    <row r="46028" spans="16:17">
      <c r="P46028" s="63"/>
      <c r="Q46028" s="63"/>
    </row>
    <row r="46029" spans="16:17">
      <c r="P46029" s="63"/>
      <c r="Q46029" s="63"/>
    </row>
    <row r="46030" spans="16:17">
      <c r="P46030" s="63"/>
      <c r="Q46030" s="63"/>
    </row>
    <row r="46031" spans="16:17">
      <c r="P46031" s="63"/>
      <c r="Q46031" s="63"/>
    </row>
    <row r="46032" spans="16:17">
      <c r="P46032" s="63"/>
      <c r="Q46032" s="63"/>
    </row>
    <row r="46033" spans="16:17">
      <c r="P46033" s="63"/>
      <c r="Q46033" s="63"/>
    </row>
    <row r="46034" spans="16:17">
      <c r="P46034" s="63"/>
      <c r="Q46034" s="63"/>
    </row>
    <row r="46035" spans="16:17">
      <c r="P46035" s="63"/>
      <c r="Q46035" s="63"/>
    </row>
    <row r="46036" spans="16:17">
      <c r="P46036" s="63"/>
      <c r="Q46036" s="63"/>
    </row>
    <row r="46037" spans="16:17">
      <c r="P46037" s="63"/>
      <c r="Q46037" s="63"/>
    </row>
    <row r="46038" spans="16:17">
      <c r="P46038" s="63"/>
      <c r="Q46038" s="63"/>
    </row>
    <row r="46039" spans="16:17">
      <c r="P46039" s="63"/>
      <c r="Q46039" s="63"/>
    </row>
    <row r="46040" spans="16:17">
      <c r="P46040" s="63"/>
      <c r="Q46040" s="63"/>
    </row>
    <row r="46041" spans="16:17">
      <c r="P46041" s="63"/>
      <c r="Q46041" s="63"/>
    </row>
    <row r="46042" spans="16:17">
      <c r="P46042" s="63"/>
      <c r="Q46042" s="63"/>
    </row>
    <row r="46043" spans="16:17">
      <c r="P46043" s="63"/>
      <c r="Q46043" s="63"/>
    </row>
    <row r="46044" spans="16:17">
      <c r="P46044" s="63"/>
      <c r="Q46044" s="63"/>
    </row>
    <row r="46045" spans="16:17">
      <c r="P46045" s="63"/>
      <c r="Q46045" s="63"/>
    </row>
    <row r="46046" spans="16:17">
      <c r="P46046" s="63"/>
      <c r="Q46046" s="63"/>
    </row>
    <row r="46047" spans="16:17">
      <c r="P46047" s="63"/>
      <c r="Q46047" s="63"/>
    </row>
    <row r="46048" spans="16:17">
      <c r="P46048" s="63"/>
      <c r="Q46048" s="63"/>
    </row>
    <row r="46049" spans="16:17">
      <c r="P46049" s="63"/>
      <c r="Q46049" s="63"/>
    </row>
    <row r="46050" spans="16:17">
      <c r="P46050" s="63"/>
      <c r="Q46050" s="63"/>
    </row>
    <row r="46051" spans="16:17">
      <c r="P46051" s="63"/>
      <c r="Q46051" s="63"/>
    </row>
    <row r="46052" spans="16:17">
      <c r="P46052" s="63"/>
      <c r="Q46052" s="63"/>
    </row>
    <row r="46053" spans="16:17">
      <c r="P46053" s="63"/>
      <c r="Q46053" s="63"/>
    </row>
    <row r="46054" spans="16:17">
      <c r="P46054" s="63"/>
      <c r="Q46054" s="63"/>
    </row>
    <row r="46055" spans="16:17">
      <c r="P46055" s="63"/>
      <c r="Q46055" s="63"/>
    </row>
    <row r="46056" spans="16:17">
      <c r="P46056" s="63"/>
      <c r="Q46056" s="63"/>
    </row>
    <row r="46057" spans="16:17">
      <c r="P46057" s="63"/>
      <c r="Q46057" s="63"/>
    </row>
    <row r="46058" spans="16:17">
      <c r="P46058" s="63"/>
      <c r="Q46058" s="63"/>
    </row>
    <row r="46059" spans="16:17">
      <c r="P46059" s="63"/>
      <c r="Q46059" s="63"/>
    </row>
    <row r="46060" spans="16:17">
      <c r="P46060" s="63"/>
      <c r="Q46060" s="63"/>
    </row>
    <row r="46061" spans="16:17">
      <c r="P46061" s="63"/>
      <c r="Q46061" s="63"/>
    </row>
    <row r="46062" spans="16:17">
      <c r="P46062" s="63"/>
      <c r="Q46062" s="63"/>
    </row>
    <row r="46063" spans="16:17">
      <c r="P46063" s="63"/>
      <c r="Q46063" s="63"/>
    </row>
    <row r="46064" spans="16:17">
      <c r="P46064" s="63"/>
      <c r="Q46064" s="63"/>
    </row>
    <row r="46065" spans="16:17">
      <c r="P46065" s="63"/>
      <c r="Q46065" s="63"/>
    </row>
    <row r="46066" spans="16:17">
      <c r="P46066" s="63"/>
      <c r="Q46066" s="63"/>
    </row>
    <row r="46067" spans="16:17">
      <c r="P46067" s="63"/>
      <c r="Q46067" s="63"/>
    </row>
    <row r="46068" spans="16:17">
      <c r="P46068" s="63"/>
      <c r="Q46068" s="63"/>
    </row>
    <row r="46069" spans="16:17">
      <c r="P46069" s="63"/>
      <c r="Q46069" s="63"/>
    </row>
    <row r="46070" spans="16:17">
      <c r="P46070" s="63"/>
      <c r="Q46070" s="63"/>
    </row>
    <row r="46071" spans="16:17">
      <c r="P46071" s="63"/>
      <c r="Q46071" s="63"/>
    </row>
    <row r="46072" spans="16:17">
      <c r="P46072" s="63"/>
      <c r="Q46072" s="63"/>
    </row>
    <row r="46073" spans="16:17">
      <c r="P46073" s="63"/>
      <c r="Q46073" s="63"/>
    </row>
    <row r="46074" spans="16:17">
      <c r="P46074" s="63"/>
      <c r="Q46074" s="63"/>
    </row>
    <row r="46075" spans="16:17">
      <c r="P46075" s="63"/>
      <c r="Q46075" s="63"/>
    </row>
    <row r="46076" spans="16:17">
      <c r="P46076" s="63"/>
      <c r="Q46076" s="63"/>
    </row>
    <row r="46077" spans="16:17">
      <c r="P46077" s="63"/>
      <c r="Q46077" s="63"/>
    </row>
    <row r="46078" spans="16:17">
      <c r="P46078" s="63"/>
      <c r="Q46078" s="63"/>
    </row>
    <row r="46079" spans="16:17">
      <c r="P46079" s="63"/>
      <c r="Q46079" s="63"/>
    </row>
    <row r="46080" spans="16:17">
      <c r="P46080" s="63"/>
      <c r="Q46080" s="63"/>
    </row>
    <row r="46081" spans="16:17">
      <c r="P46081" s="63"/>
      <c r="Q46081" s="63"/>
    </row>
    <row r="46082" spans="16:17">
      <c r="P46082" s="63"/>
      <c r="Q46082" s="63"/>
    </row>
    <row r="46083" spans="16:17">
      <c r="P46083" s="63"/>
      <c r="Q46083" s="63"/>
    </row>
    <row r="46084" spans="16:17">
      <c r="P46084" s="63"/>
      <c r="Q46084" s="63"/>
    </row>
    <row r="46085" spans="16:17">
      <c r="P46085" s="63"/>
      <c r="Q46085" s="63"/>
    </row>
    <row r="46086" spans="16:17">
      <c r="P46086" s="63"/>
      <c r="Q46086" s="63"/>
    </row>
    <row r="46087" spans="16:17">
      <c r="P46087" s="63"/>
      <c r="Q46087" s="63"/>
    </row>
    <row r="46088" spans="16:17">
      <c r="P46088" s="63"/>
      <c r="Q46088" s="63"/>
    </row>
    <row r="46089" spans="16:17">
      <c r="P46089" s="63"/>
      <c r="Q46089" s="63"/>
    </row>
    <row r="46090" spans="16:17">
      <c r="P46090" s="63"/>
      <c r="Q46090" s="63"/>
    </row>
    <row r="46091" spans="16:17">
      <c r="P46091" s="63"/>
      <c r="Q46091" s="63"/>
    </row>
    <row r="46092" spans="16:17">
      <c r="P46092" s="63"/>
      <c r="Q46092" s="63"/>
    </row>
    <row r="46093" spans="16:17">
      <c r="P46093" s="63"/>
      <c r="Q46093" s="63"/>
    </row>
    <row r="46094" spans="16:17">
      <c r="P46094" s="63"/>
      <c r="Q46094" s="63"/>
    </row>
    <row r="46095" spans="16:17">
      <c r="P46095" s="63"/>
      <c r="Q46095" s="63"/>
    </row>
    <row r="46096" spans="16:17">
      <c r="P46096" s="63"/>
      <c r="Q46096" s="63"/>
    </row>
    <row r="46097" spans="16:17">
      <c r="P46097" s="63"/>
      <c r="Q46097" s="63"/>
    </row>
    <row r="46098" spans="16:17">
      <c r="P46098" s="63"/>
      <c r="Q46098" s="63"/>
    </row>
    <row r="46099" spans="16:17">
      <c r="P46099" s="63"/>
      <c r="Q46099" s="63"/>
    </row>
    <row r="46100" spans="16:17">
      <c r="P46100" s="63"/>
      <c r="Q46100" s="63"/>
    </row>
    <row r="46101" spans="16:17">
      <c r="P46101" s="63"/>
      <c r="Q46101" s="63"/>
    </row>
    <row r="46102" spans="16:17">
      <c r="P46102" s="63"/>
      <c r="Q46102" s="63"/>
    </row>
    <row r="46103" spans="16:17">
      <c r="P46103" s="63"/>
      <c r="Q46103" s="63"/>
    </row>
    <row r="46104" spans="16:17">
      <c r="P46104" s="63"/>
      <c r="Q46104" s="63"/>
    </row>
    <row r="46105" spans="16:17">
      <c r="P46105" s="63"/>
      <c r="Q46105" s="63"/>
    </row>
    <row r="46106" spans="16:17">
      <c r="P46106" s="63"/>
      <c r="Q46106" s="63"/>
    </row>
    <row r="46107" spans="16:17">
      <c r="P46107" s="63"/>
      <c r="Q46107" s="63"/>
    </row>
    <row r="46108" spans="16:17">
      <c r="P46108" s="63"/>
      <c r="Q46108" s="63"/>
    </row>
    <row r="46109" spans="16:17">
      <c r="P46109" s="63"/>
      <c r="Q46109" s="63"/>
    </row>
    <row r="46110" spans="16:17">
      <c r="P46110" s="63"/>
      <c r="Q46110" s="63"/>
    </row>
    <row r="46111" spans="16:17">
      <c r="P46111" s="63"/>
      <c r="Q46111" s="63"/>
    </row>
    <row r="46112" spans="16:17">
      <c r="P46112" s="63"/>
      <c r="Q46112" s="63"/>
    </row>
    <row r="46113" spans="16:17">
      <c r="P46113" s="63"/>
      <c r="Q46113" s="63"/>
    </row>
    <row r="46114" spans="16:17">
      <c r="P46114" s="63"/>
      <c r="Q46114" s="63"/>
    </row>
    <row r="46115" spans="16:17">
      <c r="P46115" s="63"/>
      <c r="Q46115" s="63"/>
    </row>
    <row r="46116" spans="16:17">
      <c r="P46116" s="63"/>
      <c r="Q46116" s="63"/>
    </row>
    <row r="46117" spans="16:17">
      <c r="P46117" s="63"/>
      <c r="Q46117" s="63"/>
    </row>
    <row r="46118" spans="16:17">
      <c r="P46118" s="63"/>
      <c r="Q46118" s="63"/>
    </row>
    <row r="46119" spans="16:17">
      <c r="P46119" s="63"/>
      <c r="Q46119" s="63"/>
    </row>
    <row r="46120" spans="16:17">
      <c r="P46120" s="63"/>
      <c r="Q46120" s="63"/>
    </row>
    <row r="46121" spans="16:17">
      <c r="P46121" s="63"/>
      <c r="Q46121" s="63"/>
    </row>
    <row r="46122" spans="16:17">
      <c r="P46122" s="63"/>
      <c r="Q46122" s="63"/>
    </row>
    <row r="46123" spans="16:17">
      <c r="P46123" s="63"/>
      <c r="Q46123" s="63"/>
    </row>
    <row r="46124" spans="16:17">
      <c r="P46124" s="63"/>
      <c r="Q46124" s="63"/>
    </row>
    <row r="46125" spans="16:17">
      <c r="P46125" s="63"/>
      <c r="Q46125" s="63"/>
    </row>
    <row r="46126" spans="16:17">
      <c r="P46126" s="63"/>
      <c r="Q46126" s="63"/>
    </row>
    <row r="46127" spans="16:17">
      <c r="P46127" s="63"/>
      <c r="Q46127" s="63"/>
    </row>
    <row r="46128" spans="16:17">
      <c r="P46128" s="63"/>
      <c r="Q46128" s="63"/>
    </row>
    <row r="46129" spans="16:17">
      <c r="P46129" s="63"/>
      <c r="Q46129" s="63"/>
    </row>
    <row r="46130" spans="16:17">
      <c r="P46130" s="63"/>
      <c r="Q46130" s="63"/>
    </row>
    <row r="46131" spans="16:17">
      <c r="P46131" s="63"/>
      <c r="Q46131" s="63"/>
    </row>
    <row r="46132" spans="16:17">
      <c r="P46132" s="63"/>
      <c r="Q46132" s="63"/>
    </row>
    <row r="46133" spans="16:17">
      <c r="P46133" s="63"/>
      <c r="Q46133" s="63"/>
    </row>
    <row r="46134" spans="16:17">
      <c r="P46134" s="63"/>
      <c r="Q46134" s="63"/>
    </row>
    <row r="46135" spans="16:17">
      <c r="P46135" s="63"/>
      <c r="Q46135" s="63"/>
    </row>
    <row r="46136" spans="16:17">
      <c r="P46136" s="63"/>
      <c r="Q46136" s="63"/>
    </row>
    <row r="46137" spans="16:17">
      <c r="P46137" s="63"/>
      <c r="Q46137" s="63"/>
    </row>
    <row r="46138" spans="16:17">
      <c r="P46138" s="63"/>
      <c r="Q46138" s="63"/>
    </row>
    <row r="46139" spans="16:17">
      <c r="P46139" s="63"/>
      <c r="Q46139" s="63"/>
    </row>
    <row r="46140" spans="16:17">
      <c r="P46140" s="63"/>
      <c r="Q46140" s="63"/>
    </row>
    <row r="46141" spans="16:17">
      <c r="P46141" s="63"/>
      <c r="Q46141" s="63"/>
    </row>
    <row r="46142" spans="16:17">
      <c r="P46142" s="63"/>
      <c r="Q46142" s="63"/>
    </row>
    <row r="46143" spans="16:17">
      <c r="P46143" s="63"/>
      <c r="Q46143" s="63"/>
    </row>
    <row r="46144" spans="16:17">
      <c r="P46144" s="63"/>
      <c r="Q46144" s="63"/>
    </row>
    <row r="46145" spans="16:17">
      <c r="P46145" s="63"/>
      <c r="Q46145" s="63"/>
    </row>
    <row r="46146" spans="16:17">
      <c r="P46146" s="63"/>
      <c r="Q46146" s="63"/>
    </row>
    <row r="46147" spans="16:17">
      <c r="P46147" s="63"/>
      <c r="Q46147" s="63"/>
    </row>
    <row r="46148" spans="16:17">
      <c r="P46148" s="63"/>
      <c r="Q46148" s="63"/>
    </row>
    <row r="46149" spans="16:17">
      <c r="P46149" s="63"/>
      <c r="Q46149" s="63"/>
    </row>
    <row r="46150" spans="16:17">
      <c r="P46150" s="63"/>
      <c r="Q46150" s="63"/>
    </row>
    <row r="46151" spans="16:17">
      <c r="P46151" s="63"/>
      <c r="Q46151" s="63"/>
    </row>
    <row r="46152" spans="16:17">
      <c r="P46152" s="63"/>
      <c r="Q46152" s="63"/>
    </row>
    <row r="46153" spans="16:17">
      <c r="P46153" s="63"/>
      <c r="Q46153" s="63"/>
    </row>
    <row r="46154" spans="16:17">
      <c r="P46154" s="63"/>
      <c r="Q46154" s="63"/>
    </row>
    <row r="46155" spans="16:17">
      <c r="P46155" s="63"/>
      <c r="Q46155" s="63"/>
    </row>
    <row r="46156" spans="16:17">
      <c r="P46156" s="63"/>
      <c r="Q46156" s="63"/>
    </row>
    <row r="46157" spans="16:17">
      <c r="P46157" s="63"/>
      <c r="Q46157" s="63"/>
    </row>
    <row r="46158" spans="16:17">
      <c r="P46158" s="63"/>
      <c r="Q46158" s="63"/>
    </row>
    <row r="46159" spans="16:17">
      <c r="P46159" s="63"/>
      <c r="Q46159" s="63"/>
    </row>
    <row r="46160" spans="16:17">
      <c r="P46160" s="63"/>
      <c r="Q46160" s="63"/>
    </row>
    <row r="46161" spans="16:17">
      <c r="P46161" s="63"/>
      <c r="Q46161" s="63"/>
    </row>
    <row r="46162" spans="16:17">
      <c r="P46162" s="63"/>
      <c r="Q46162" s="63"/>
    </row>
    <row r="46163" spans="16:17">
      <c r="P46163" s="63"/>
      <c r="Q46163" s="63"/>
    </row>
    <row r="46164" spans="16:17">
      <c r="P46164" s="63"/>
      <c r="Q46164" s="63"/>
    </row>
    <row r="46165" spans="16:17">
      <c r="P46165" s="63"/>
      <c r="Q46165" s="63"/>
    </row>
    <row r="46166" spans="16:17">
      <c r="P46166" s="63"/>
      <c r="Q46166" s="63"/>
    </row>
    <row r="46167" spans="16:17">
      <c r="P46167" s="63"/>
      <c r="Q46167" s="63"/>
    </row>
    <row r="46168" spans="16:17">
      <c r="P46168" s="63"/>
      <c r="Q46168" s="63"/>
    </row>
    <row r="46169" spans="16:17">
      <c r="P46169" s="63"/>
      <c r="Q46169" s="63"/>
    </row>
    <row r="46170" spans="16:17">
      <c r="P46170" s="63"/>
      <c r="Q46170" s="63"/>
    </row>
    <row r="46171" spans="16:17">
      <c r="P46171" s="63"/>
      <c r="Q46171" s="63"/>
    </row>
    <row r="46172" spans="16:17">
      <c r="P46172" s="63"/>
      <c r="Q46172" s="63"/>
    </row>
    <row r="46173" spans="16:17">
      <c r="P46173" s="63"/>
      <c r="Q46173" s="63"/>
    </row>
    <row r="46174" spans="16:17">
      <c r="P46174" s="63"/>
      <c r="Q46174" s="63"/>
    </row>
    <row r="46175" spans="16:17">
      <c r="P46175" s="63"/>
      <c r="Q46175" s="63"/>
    </row>
    <row r="46176" spans="16:17">
      <c r="P46176" s="63"/>
      <c r="Q46176" s="63"/>
    </row>
    <row r="46177" spans="16:17">
      <c r="P46177" s="63"/>
      <c r="Q46177" s="63"/>
    </row>
    <row r="46178" spans="16:17">
      <c r="P46178" s="63"/>
      <c r="Q46178" s="63"/>
    </row>
    <row r="46179" spans="16:17">
      <c r="P46179" s="63"/>
      <c r="Q46179" s="63"/>
    </row>
    <row r="46180" spans="16:17">
      <c r="P46180" s="63"/>
      <c r="Q46180" s="63"/>
    </row>
    <row r="46181" spans="16:17">
      <c r="P46181" s="63"/>
      <c r="Q46181" s="63"/>
    </row>
    <row r="46182" spans="16:17">
      <c r="P46182" s="63"/>
      <c r="Q46182" s="63"/>
    </row>
    <row r="46183" spans="16:17">
      <c r="P46183" s="63"/>
      <c r="Q46183" s="63"/>
    </row>
    <row r="46184" spans="16:17">
      <c r="P46184" s="63"/>
      <c r="Q46184" s="63"/>
    </row>
    <row r="46185" spans="16:17">
      <c r="P46185" s="63"/>
      <c r="Q46185" s="63"/>
    </row>
    <row r="46186" spans="16:17">
      <c r="P46186" s="63"/>
      <c r="Q46186" s="63"/>
    </row>
    <row r="46187" spans="16:17">
      <c r="P46187" s="63"/>
      <c r="Q46187" s="63"/>
    </row>
    <row r="46188" spans="16:17">
      <c r="P46188" s="63"/>
      <c r="Q46188" s="63"/>
    </row>
    <row r="46189" spans="16:17">
      <c r="P46189" s="63"/>
      <c r="Q46189" s="63"/>
    </row>
    <row r="46190" spans="16:17">
      <c r="P46190" s="63"/>
      <c r="Q46190" s="63"/>
    </row>
    <row r="46191" spans="16:17">
      <c r="P46191" s="63"/>
      <c r="Q46191" s="63"/>
    </row>
    <row r="46192" spans="16:17">
      <c r="P46192" s="63"/>
      <c r="Q46192" s="63"/>
    </row>
    <row r="46193" spans="16:17">
      <c r="P46193" s="63"/>
      <c r="Q46193" s="63"/>
    </row>
    <row r="46194" spans="16:17">
      <c r="P46194" s="63"/>
      <c r="Q46194" s="63"/>
    </row>
    <row r="46195" spans="16:17">
      <c r="P46195" s="63"/>
      <c r="Q46195" s="63"/>
    </row>
    <row r="46196" spans="16:17">
      <c r="P46196" s="63"/>
      <c r="Q46196" s="63"/>
    </row>
    <row r="46197" spans="16:17">
      <c r="P46197" s="63"/>
      <c r="Q46197" s="63"/>
    </row>
    <row r="46198" spans="16:17">
      <c r="P46198" s="63"/>
      <c r="Q46198" s="63"/>
    </row>
    <row r="46199" spans="16:17">
      <c r="P46199" s="63"/>
      <c r="Q46199" s="63"/>
    </row>
    <row r="46200" spans="16:17">
      <c r="P46200" s="63"/>
      <c r="Q46200" s="63"/>
    </row>
    <row r="46201" spans="16:17">
      <c r="P46201" s="63"/>
      <c r="Q46201" s="63"/>
    </row>
    <row r="46202" spans="16:17">
      <c r="P46202" s="63"/>
      <c r="Q46202" s="63"/>
    </row>
    <row r="46203" spans="16:17">
      <c r="P46203" s="63"/>
      <c r="Q46203" s="63"/>
    </row>
    <row r="46204" spans="16:17">
      <c r="P46204" s="63"/>
      <c r="Q46204" s="63"/>
    </row>
    <row r="46205" spans="16:17">
      <c r="P46205" s="63"/>
      <c r="Q46205" s="63"/>
    </row>
    <row r="46206" spans="16:17">
      <c r="P46206" s="63"/>
      <c r="Q46206" s="63"/>
    </row>
    <row r="46207" spans="16:17">
      <c r="P46207" s="63"/>
      <c r="Q46207" s="63"/>
    </row>
    <row r="46208" spans="16:17">
      <c r="P46208" s="63"/>
      <c r="Q46208" s="63"/>
    </row>
    <row r="46209" spans="16:17">
      <c r="P46209" s="63"/>
      <c r="Q46209" s="63"/>
    </row>
    <row r="46210" spans="16:17">
      <c r="P46210" s="63"/>
      <c r="Q46210" s="63"/>
    </row>
    <row r="46211" spans="16:17">
      <c r="P46211" s="63"/>
      <c r="Q46211" s="63"/>
    </row>
    <row r="46212" spans="16:17">
      <c r="P46212" s="63"/>
      <c r="Q46212" s="63"/>
    </row>
    <row r="46213" spans="16:17">
      <c r="P46213" s="63"/>
      <c r="Q46213" s="63"/>
    </row>
    <row r="46214" spans="16:17">
      <c r="P46214" s="63"/>
      <c r="Q46214" s="63"/>
    </row>
    <row r="46215" spans="16:17">
      <c r="P46215" s="63"/>
      <c r="Q46215" s="63"/>
    </row>
    <row r="46216" spans="16:17">
      <c r="P46216" s="63"/>
      <c r="Q46216" s="63"/>
    </row>
    <row r="46217" spans="16:17">
      <c r="P46217" s="63"/>
      <c r="Q46217" s="63"/>
    </row>
    <row r="46218" spans="16:17">
      <c r="P46218" s="63"/>
      <c r="Q46218" s="63"/>
    </row>
    <row r="46219" spans="16:17">
      <c r="P46219" s="63"/>
      <c r="Q46219" s="63"/>
    </row>
    <row r="46220" spans="16:17">
      <c r="P46220" s="63"/>
      <c r="Q46220" s="63"/>
    </row>
    <row r="46221" spans="16:17">
      <c r="P46221" s="63"/>
      <c r="Q46221" s="63"/>
    </row>
    <row r="46222" spans="16:17">
      <c r="P46222" s="63"/>
      <c r="Q46222" s="63"/>
    </row>
    <row r="46223" spans="16:17">
      <c r="P46223" s="63"/>
      <c r="Q46223" s="63"/>
    </row>
    <row r="46224" spans="16:17">
      <c r="P46224" s="63"/>
      <c r="Q46224" s="63"/>
    </row>
    <row r="46225" spans="16:17">
      <c r="P46225" s="63"/>
      <c r="Q46225" s="63"/>
    </row>
    <row r="46226" spans="16:17">
      <c r="P46226" s="63"/>
      <c r="Q46226" s="63"/>
    </row>
    <row r="46227" spans="16:17">
      <c r="P46227" s="63"/>
      <c r="Q46227" s="63"/>
    </row>
    <row r="46228" spans="16:17">
      <c r="P46228" s="63"/>
      <c r="Q46228" s="63"/>
    </row>
    <row r="46229" spans="16:17">
      <c r="P46229" s="63"/>
      <c r="Q46229" s="63"/>
    </row>
    <row r="46230" spans="16:17">
      <c r="P46230" s="63"/>
      <c r="Q46230" s="63"/>
    </row>
    <row r="46231" spans="16:17">
      <c r="P46231" s="63"/>
      <c r="Q46231" s="63"/>
    </row>
    <row r="46232" spans="16:17">
      <c r="P46232" s="63"/>
      <c r="Q46232" s="63"/>
    </row>
    <row r="46233" spans="16:17">
      <c r="P46233" s="63"/>
      <c r="Q46233" s="63"/>
    </row>
    <row r="46234" spans="16:17">
      <c r="P46234" s="63"/>
      <c r="Q46234" s="63"/>
    </row>
    <row r="46235" spans="16:17">
      <c r="P46235" s="63"/>
      <c r="Q46235" s="63"/>
    </row>
    <row r="46236" spans="16:17">
      <c r="P46236" s="63"/>
      <c r="Q46236" s="63"/>
    </row>
    <row r="46237" spans="16:17">
      <c r="P46237" s="63"/>
      <c r="Q46237" s="63"/>
    </row>
    <row r="46238" spans="16:17">
      <c r="P46238" s="63"/>
      <c r="Q46238" s="63"/>
    </row>
    <row r="46239" spans="16:17">
      <c r="P46239" s="63"/>
      <c r="Q46239" s="63"/>
    </row>
    <row r="46240" spans="16:17">
      <c r="P46240" s="63"/>
      <c r="Q46240" s="63"/>
    </row>
    <row r="46241" spans="16:17">
      <c r="P46241" s="63"/>
      <c r="Q46241" s="63"/>
    </row>
    <row r="46242" spans="16:17">
      <c r="P46242" s="63"/>
      <c r="Q46242" s="63"/>
    </row>
    <row r="46243" spans="16:17">
      <c r="P46243" s="63"/>
      <c r="Q46243" s="63"/>
    </row>
    <row r="46244" spans="16:17">
      <c r="P46244" s="63"/>
      <c r="Q46244" s="63"/>
    </row>
    <row r="46245" spans="16:17">
      <c r="P46245" s="63"/>
      <c r="Q46245" s="63"/>
    </row>
    <row r="46246" spans="16:17">
      <c r="P46246" s="63"/>
      <c r="Q46246" s="63"/>
    </row>
    <row r="46247" spans="16:17">
      <c r="P46247" s="63"/>
      <c r="Q46247" s="63"/>
    </row>
    <row r="46248" spans="16:17">
      <c r="P46248" s="63"/>
      <c r="Q46248" s="63"/>
    </row>
    <row r="46249" spans="16:17">
      <c r="P46249" s="63"/>
      <c r="Q46249" s="63"/>
    </row>
    <row r="46250" spans="16:17">
      <c r="P46250" s="63"/>
      <c r="Q46250" s="63"/>
    </row>
    <row r="46251" spans="16:17">
      <c r="P46251" s="63"/>
      <c r="Q46251" s="63"/>
    </row>
    <row r="46252" spans="16:17">
      <c r="P46252" s="63"/>
      <c r="Q46252" s="63"/>
    </row>
    <row r="46253" spans="16:17">
      <c r="P46253" s="63"/>
      <c r="Q46253" s="63"/>
    </row>
    <row r="46254" spans="16:17">
      <c r="P46254" s="63"/>
      <c r="Q46254" s="63"/>
    </row>
    <row r="46255" spans="16:17">
      <c r="P46255" s="63"/>
      <c r="Q46255" s="63"/>
    </row>
    <row r="46256" spans="16:17">
      <c r="P46256" s="63"/>
      <c r="Q46256" s="63"/>
    </row>
    <row r="46257" spans="16:17">
      <c r="P46257" s="63"/>
      <c r="Q46257" s="63"/>
    </row>
    <row r="46258" spans="16:17">
      <c r="P46258" s="63"/>
      <c r="Q46258" s="63"/>
    </row>
    <row r="46259" spans="16:17">
      <c r="P46259" s="63"/>
      <c r="Q46259" s="63"/>
    </row>
    <row r="46260" spans="16:17">
      <c r="P46260" s="63"/>
      <c r="Q46260" s="63"/>
    </row>
    <row r="46261" spans="16:17">
      <c r="P46261" s="63"/>
      <c r="Q46261" s="63"/>
    </row>
    <row r="46262" spans="16:17">
      <c r="P46262" s="63"/>
      <c r="Q46262" s="63"/>
    </row>
    <row r="46263" spans="16:17">
      <c r="P46263" s="63"/>
      <c r="Q46263" s="63"/>
    </row>
    <row r="46264" spans="16:17">
      <c r="P46264" s="63"/>
      <c r="Q46264" s="63"/>
    </row>
    <row r="46265" spans="16:17">
      <c r="P46265" s="63"/>
      <c r="Q46265" s="63"/>
    </row>
    <row r="46266" spans="16:17">
      <c r="P46266" s="63"/>
      <c r="Q46266" s="63"/>
    </row>
    <row r="46267" spans="16:17">
      <c r="P46267" s="63"/>
      <c r="Q46267" s="63"/>
    </row>
    <row r="46268" spans="16:17">
      <c r="P46268" s="63"/>
      <c r="Q46268" s="63"/>
    </row>
    <row r="46269" spans="16:17">
      <c r="P46269" s="63"/>
      <c r="Q46269" s="63"/>
    </row>
    <row r="46270" spans="16:17">
      <c r="P46270" s="63"/>
      <c r="Q46270" s="63"/>
    </row>
    <row r="46271" spans="16:17">
      <c r="P46271" s="63"/>
      <c r="Q46271" s="63"/>
    </row>
    <row r="46272" spans="16:17">
      <c r="P46272" s="63"/>
      <c r="Q46272" s="63"/>
    </row>
    <row r="46273" spans="16:17">
      <c r="P46273" s="63"/>
      <c r="Q46273" s="63"/>
    </row>
    <row r="46274" spans="16:17">
      <c r="P46274" s="63"/>
      <c r="Q46274" s="63"/>
    </row>
    <row r="46275" spans="16:17">
      <c r="P46275" s="63"/>
      <c r="Q46275" s="63"/>
    </row>
    <row r="46276" spans="16:17">
      <c r="P46276" s="63"/>
      <c r="Q46276" s="63"/>
    </row>
    <row r="46277" spans="16:17">
      <c r="P46277" s="63"/>
      <c r="Q46277" s="63"/>
    </row>
    <row r="46278" spans="16:17">
      <c r="P46278" s="63"/>
      <c r="Q46278" s="63"/>
    </row>
    <row r="46279" spans="16:17">
      <c r="P46279" s="63"/>
      <c r="Q46279" s="63"/>
    </row>
    <row r="46280" spans="16:17">
      <c r="P46280" s="63"/>
      <c r="Q46280" s="63"/>
    </row>
    <row r="46281" spans="16:17">
      <c r="P46281" s="63"/>
      <c r="Q46281" s="63"/>
    </row>
    <row r="46282" spans="16:17">
      <c r="P46282" s="63"/>
      <c r="Q46282" s="63"/>
    </row>
    <row r="46283" spans="16:17">
      <c r="P46283" s="63"/>
      <c r="Q46283" s="63"/>
    </row>
    <row r="46284" spans="16:17">
      <c r="P46284" s="63"/>
      <c r="Q46284" s="63"/>
    </row>
    <row r="46285" spans="16:17">
      <c r="P46285" s="63"/>
      <c r="Q46285" s="63"/>
    </row>
    <row r="46286" spans="16:17">
      <c r="P46286" s="63"/>
      <c r="Q46286" s="63"/>
    </row>
    <row r="46287" spans="16:17">
      <c r="P46287" s="63"/>
      <c r="Q46287" s="63"/>
    </row>
    <row r="46288" spans="16:17">
      <c r="P46288" s="63"/>
      <c r="Q46288" s="63"/>
    </row>
    <row r="46289" spans="16:17">
      <c r="P46289" s="63"/>
      <c r="Q46289" s="63"/>
    </row>
    <row r="46290" spans="16:17">
      <c r="P46290" s="63"/>
      <c r="Q46290" s="63"/>
    </row>
    <row r="46291" spans="16:17">
      <c r="P46291" s="63"/>
      <c r="Q46291" s="63"/>
    </row>
    <row r="46292" spans="16:17">
      <c r="P46292" s="63"/>
      <c r="Q46292" s="63"/>
    </row>
    <row r="46293" spans="16:17">
      <c r="P46293" s="63"/>
      <c r="Q46293" s="63"/>
    </row>
    <row r="46294" spans="16:17">
      <c r="P46294" s="63"/>
      <c r="Q46294" s="63"/>
    </row>
    <row r="46295" spans="16:17">
      <c r="P46295" s="63"/>
      <c r="Q46295" s="63"/>
    </row>
    <row r="46296" spans="16:17">
      <c r="P46296" s="63"/>
      <c r="Q46296" s="63"/>
    </row>
    <row r="46297" spans="16:17">
      <c r="P46297" s="63"/>
      <c r="Q46297" s="63"/>
    </row>
    <row r="46298" spans="16:17">
      <c r="P46298" s="63"/>
      <c r="Q46298" s="63"/>
    </row>
    <row r="46299" spans="16:17">
      <c r="P46299" s="63"/>
      <c r="Q46299" s="63"/>
    </row>
    <row r="46300" spans="16:17">
      <c r="P46300" s="63"/>
      <c r="Q46300" s="63"/>
    </row>
    <row r="46301" spans="16:17">
      <c r="P46301" s="63"/>
      <c r="Q46301" s="63"/>
    </row>
    <row r="46302" spans="16:17">
      <c r="P46302" s="63"/>
      <c r="Q46302" s="63"/>
    </row>
    <row r="46303" spans="16:17">
      <c r="P46303" s="63"/>
      <c r="Q46303" s="63"/>
    </row>
    <row r="46304" spans="16:17">
      <c r="P46304" s="63"/>
      <c r="Q46304" s="63"/>
    </row>
    <row r="46305" spans="16:17">
      <c r="P46305" s="63"/>
      <c r="Q46305" s="63"/>
    </row>
    <row r="46306" spans="16:17">
      <c r="P46306" s="63"/>
      <c r="Q46306" s="63"/>
    </row>
    <row r="46307" spans="16:17">
      <c r="P46307" s="63"/>
      <c r="Q46307" s="63"/>
    </row>
    <row r="46308" spans="16:17">
      <c r="P46308" s="63"/>
      <c r="Q46308" s="63"/>
    </row>
    <row r="46309" spans="16:17">
      <c r="P46309" s="63"/>
      <c r="Q46309" s="63"/>
    </row>
    <row r="46310" spans="16:17">
      <c r="P46310" s="63"/>
      <c r="Q46310" s="63"/>
    </row>
    <row r="46311" spans="16:17">
      <c r="P46311" s="63"/>
      <c r="Q46311" s="63"/>
    </row>
    <row r="46312" spans="16:17">
      <c r="P46312" s="63"/>
      <c r="Q46312" s="63"/>
    </row>
    <row r="46313" spans="16:17">
      <c r="P46313" s="63"/>
      <c r="Q46313" s="63"/>
    </row>
    <row r="46314" spans="16:17">
      <c r="P46314" s="63"/>
      <c r="Q46314" s="63"/>
    </row>
    <row r="46315" spans="16:17">
      <c r="P46315" s="63"/>
      <c r="Q46315" s="63"/>
    </row>
    <row r="46316" spans="16:17">
      <c r="P46316" s="63"/>
      <c r="Q46316" s="63"/>
    </row>
    <row r="46317" spans="16:17">
      <c r="P46317" s="63"/>
      <c r="Q46317" s="63"/>
    </row>
    <row r="46318" spans="16:17">
      <c r="P46318" s="63"/>
      <c r="Q46318" s="63"/>
    </row>
    <row r="46319" spans="16:17">
      <c r="P46319" s="63"/>
      <c r="Q46319" s="63"/>
    </row>
    <row r="46320" spans="16:17">
      <c r="P46320" s="63"/>
      <c r="Q46320" s="63"/>
    </row>
    <row r="46321" spans="16:17">
      <c r="P46321" s="63"/>
      <c r="Q46321" s="63"/>
    </row>
    <row r="46322" spans="16:17">
      <c r="P46322" s="63"/>
      <c r="Q46322" s="63"/>
    </row>
    <row r="46323" spans="16:17">
      <c r="P46323" s="63"/>
      <c r="Q46323" s="63"/>
    </row>
    <row r="46324" spans="16:17">
      <c r="P46324" s="63"/>
      <c r="Q46324" s="63"/>
    </row>
    <row r="46325" spans="16:17">
      <c r="P46325" s="63"/>
      <c r="Q46325" s="63"/>
    </row>
    <row r="46326" spans="16:17">
      <c r="P46326" s="63"/>
      <c r="Q46326" s="63"/>
    </row>
    <row r="46327" spans="16:17">
      <c r="P46327" s="63"/>
      <c r="Q46327" s="63"/>
    </row>
    <row r="46328" spans="16:17">
      <c r="P46328" s="63"/>
      <c r="Q46328" s="63"/>
    </row>
    <row r="46329" spans="16:17">
      <c r="P46329" s="63"/>
      <c r="Q46329" s="63"/>
    </row>
    <row r="46330" spans="16:17">
      <c r="P46330" s="63"/>
      <c r="Q46330" s="63"/>
    </row>
    <row r="46331" spans="16:17">
      <c r="P46331" s="63"/>
      <c r="Q46331" s="63"/>
    </row>
    <row r="46332" spans="16:17">
      <c r="P46332" s="63"/>
      <c r="Q46332" s="63"/>
    </row>
    <row r="46333" spans="16:17">
      <c r="P46333" s="63"/>
      <c r="Q46333" s="63"/>
    </row>
    <row r="46334" spans="16:17">
      <c r="P46334" s="63"/>
      <c r="Q46334" s="63"/>
    </row>
    <row r="46335" spans="16:17">
      <c r="P46335" s="63"/>
      <c r="Q46335" s="63"/>
    </row>
    <row r="46336" spans="16:17">
      <c r="P46336" s="63"/>
      <c r="Q46336" s="63"/>
    </row>
    <row r="46337" spans="16:17">
      <c r="P46337" s="63"/>
      <c r="Q46337" s="63"/>
    </row>
    <row r="46338" spans="16:17">
      <c r="P46338" s="63"/>
      <c r="Q46338" s="63"/>
    </row>
    <row r="46339" spans="16:17">
      <c r="P46339" s="63"/>
      <c r="Q46339" s="63"/>
    </row>
    <row r="46340" spans="16:17">
      <c r="P46340" s="63"/>
      <c r="Q46340" s="63"/>
    </row>
    <row r="46341" spans="16:17">
      <c r="P46341" s="63"/>
      <c r="Q46341" s="63"/>
    </row>
    <row r="46342" spans="16:17">
      <c r="P46342" s="63"/>
      <c r="Q46342" s="63"/>
    </row>
    <row r="46343" spans="16:17">
      <c r="P46343" s="63"/>
      <c r="Q46343" s="63"/>
    </row>
    <row r="46344" spans="16:17">
      <c r="P46344" s="63"/>
      <c r="Q46344" s="63"/>
    </row>
    <row r="46345" spans="16:17">
      <c r="P46345" s="63"/>
      <c r="Q46345" s="63"/>
    </row>
    <row r="46346" spans="16:17">
      <c r="P46346" s="63"/>
      <c r="Q46346" s="63"/>
    </row>
    <row r="46347" spans="16:17">
      <c r="P46347" s="63"/>
      <c r="Q46347" s="63"/>
    </row>
    <row r="46348" spans="16:17">
      <c r="P46348" s="63"/>
      <c r="Q46348" s="63"/>
    </row>
    <row r="46349" spans="16:17">
      <c r="P46349" s="63"/>
      <c r="Q46349" s="63"/>
    </row>
    <row r="46350" spans="16:17">
      <c r="P46350" s="63"/>
      <c r="Q46350" s="63"/>
    </row>
    <row r="46351" spans="16:17">
      <c r="P46351" s="63"/>
      <c r="Q46351" s="63"/>
    </row>
    <row r="46352" spans="16:17">
      <c r="P46352" s="63"/>
      <c r="Q46352" s="63"/>
    </row>
    <row r="46353" spans="16:17">
      <c r="P46353" s="63"/>
      <c r="Q46353" s="63"/>
    </row>
    <row r="46354" spans="16:17">
      <c r="P46354" s="63"/>
      <c r="Q46354" s="63"/>
    </row>
    <row r="46355" spans="16:17">
      <c r="P46355" s="63"/>
      <c r="Q46355" s="63"/>
    </row>
    <row r="46356" spans="16:17">
      <c r="P46356" s="63"/>
      <c r="Q46356" s="63"/>
    </row>
    <row r="46357" spans="16:17">
      <c r="P46357" s="63"/>
      <c r="Q46357" s="63"/>
    </row>
    <row r="46358" spans="16:17">
      <c r="P46358" s="63"/>
      <c r="Q46358" s="63"/>
    </row>
    <row r="46359" spans="16:17">
      <c r="P46359" s="63"/>
      <c r="Q46359" s="63"/>
    </row>
    <row r="46360" spans="16:17">
      <c r="P46360" s="63"/>
      <c r="Q46360" s="63"/>
    </row>
    <row r="46361" spans="16:17">
      <c r="P46361" s="63"/>
      <c r="Q46361" s="63"/>
    </row>
    <row r="46362" spans="16:17">
      <c r="P46362" s="63"/>
      <c r="Q46362" s="63"/>
    </row>
    <row r="46363" spans="16:17">
      <c r="P46363" s="63"/>
      <c r="Q46363" s="63"/>
    </row>
    <row r="46364" spans="16:17">
      <c r="P46364" s="63"/>
      <c r="Q46364" s="63"/>
    </row>
    <row r="46365" spans="16:17">
      <c r="P46365" s="63"/>
      <c r="Q46365" s="63"/>
    </row>
    <row r="46366" spans="16:17">
      <c r="P46366" s="63"/>
      <c r="Q46366" s="63"/>
    </row>
    <row r="46367" spans="16:17">
      <c r="P46367" s="63"/>
      <c r="Q46367" s="63"/>
    </row>
    <row r="46368" spans="16:17">
      <c r="P46368" s="63"/>
      <c r="Q46368" s="63"/>
    </row>
    <row r="46369" spans="16:17">
      <c r="P46369" s="63"/>
      <c r="Q46369" s="63"/>
    </row>
    <row r="46370" spans="16:17">
      <c r="P46370" s="63"/>
      <c r="Q46370" s="63"/>
    </row>
    <row r="46371" spans="16:17">
      <c r="P46371" s="63"/>
      <c r="Q46371" s="63"/>
    </row>
    <row r="46372" spans="16:17">
      <c r="P46372" s="63"/>
      <c r="Q46372" s="63"/>
    </row>
    <row r="46373" spans="16:17">
      <c r="P46373" s="63"/>
      <c r="Q46373" s="63"/>
    </row>
    <row r="46374" spans="16:17">
      <c r="P46374" s="63"/>
      <c r="Q46374" s="63"/>
    </row>
    <row r="46375" spans="16:17">
      <c r="P46375" s="63"/>
      <c r="Q46375" s="63"/>
    </row>
    <row r="46376" spans="16:17">
      <c r="P46376" s="63"/>
      <c r="Q46376" s="63"/>
    </row>
    <row r="46377" spans="16:17">
      <c r="P46377" s="63"/>
      <c r="Q46377" s="63"/>
    </row>
    <row r="46378" spans="16:17">
      <c r="P46378" s="63"/>
      <c r="Q46378" s="63"/>
    </row>
    <row r="46379" spans="16:17">
      <c r="P46379" s="63"/>
      <c r="Q46379" s="63"/>
    </row>
    <row r="46380" spans="16:17">
      <c r="P46380" s="63"/>
      <c r="Q46380" s="63"/>
    </row>
    <row r="46381" spans="16:17">
      <c r="P46381" s="63"/>
      <c r="Q46381" s="63"/>
    </row>
    <row r="46382" spans="16:17">
      <c r="P46382" s="63"/>
      <c r="Q46382" s="63"/>
    </row>
    <row r="46383" spans="16:17">
      <c r="P46383" s="63"/>
      <c r="Q46383" s="63"/>
    </row>
    <row r="46384" spans="16:17">
      <c r="P46384" s="63"/>
      <c r="Q46384" s="63"/>
    </row>
    <row r="46385" spans="16:17">
      <c r="P46385" s="63"/>
      <c r="Q46385" s="63"/>
    </row>
    <row r="46386" spans="16:17">
      <c r="P46386" s="63"/>
      <c r="Q46386" s="63"/>
    </row>
    <row r="46387" spans="16:17">
      <c r="P46387" s="63"/>
      <c r="Q46387" s="63"/>
    </row>
    <row r="46388" spans="16:17">
      <c r="P46388" s="63"/>
      <c r="Q46388" s="63"/>
    </row>
    <row r="46389" spans="16:17">
      <c r="P46389" s="63"/>
      <c r="Q46389" s="63"/>
    </row>
    <row r="46390" spans="16:17">
      <c r="P46390" s="63"/>
      <c r="Q46390" s="63"/>
    </row>
    <row r="46391" spans="16:17">
      <c r="P46391" s="63"/>
      <c r="Q46391" s="63"/>
    </row>
    <row r="46392" spans="16:17">
      <c r="P46392" s="63"/>
      <c r="Q46392" s="63"/>
    </row>
    <row r="46393" spans="16:17">
      <c r="P46393" s="63"/>
      <c r="Q46393" s="63"/>
    </row>
    <row r="46394" spans="16:17">
      <c r="P46394" s="63"/>
      <c r="Q46394" s="63"/>
    </row>
    <row r="46395" spans="16:17">
      <c r="P46395" s="63"/>
      <c r="Q46395" s="63"/>
    </row>
    <row r="46396" spans="16:17">
      <c r="P46396" s="63"/>
      <c r="Q46396" s="63"/>
    </row>
    <row r="46397" spans="16:17">
      <c r="P46397" s="63"/>
      <c r="Q46397" s="63"/>
    </row>
    <row r="46398" spans="16:17">
      <c r="P46398" s="63"/>
      <c r="Q46398" s="63"/>
    </row>
    <row r="46399" spans="16:17">
      <c r="P46399" s="63"/>
      <c r="Q46399" s="63"/>
    </row>
    <row r="46400" spans="16:17">
      <c r="P46400" s="63"/>
      <c r="Q46400" s="63"/>
    </row>
    <row r="46401" spans="16:17">
      <c r="P46401" s="63"/>
      <c r="Q46401" s="63"/>
    </row>
    <row r="46402" spans="16:17">
      <c r="P46402" s="63"/>
      <c r="Q46402" s="63"/>
    </row>
    <row r="46403" spans="16:17">
      <c r="P46403" s="63"/>
      <c r="Q46403" s="63"/>
    </row>
    <row r="46404" spans="16:17">
      <c r="P46404" s="63"/>
      <c r="Q46404" s="63"/>
    </row>
    <row r="46405" spans="16:17">
      <c r="P46405" s="63"/>
      <c r="Q46405" s="63"/>
    </row>
    <row r="46406" spans="16:17">
      <c r="P46406" s="63"/>
      <c r="Q46406" s="63"/>
    </row>
    <row r="46407" spans="16:17">
      <c r="P46407" s="63"/>
      <c r="Q46407" s="63"/>
    </row>
    <row r="46408" spans="16:17">
      <c r="P46408" s="63"/>
      <c r="Q46408" s="63"/>
    </row>
    <row r="46409" spans="16:17">
      <c r="P46409" s="63"/>
      <c r="Q46409" s="63"/>
    </row>
    <row r="46410" spans="16:17">
      <c r="P46410" s="63"/>
      <c r="Q46410" s="63"/>
    </row>
    <row r="46411" spans="16:17">
      <c r="P46411" s="63"/>
      <c r="Q46411" s="63"/>
    </row>
    <row r="46412" spans="16:17">
      <c r="P46412" s="63"/>
      <c r="Q46412" s="63"/>
    </row>
    <row r="46413" spans="16:17">
      <c r="P46413" s="63"/>
      <c r="Q46413" s="63"/>
    </row>
    <row r="46414" spans="16:17">
      <c r="P46414" s="63"/>
      <c r="Q46414" s="63"/>
    </row>
    <row r="46415" spans="16:17">
      <c r="P46415" s="63"/>
      <c r="Q46415" s="63"/>
    </row>
    <row r="46416" spans="16:17">
      <c r="P46416" s="63"/>
      <c r="Q46416" s="63"/>
    </row>
    <row r="46417" spans="16:17">
      <c r="P46417" s="63"/>
      <c r="Q46417" s="63"/>
    </row>
    <row r="46418" spans="16:17">
      <c r="P46418" s="63"/>
      <c r="Q46418" s="63"/>
    </row>
    <row r="46419" spans="16:17">
      <c r="P46419" s="63"/>
      <c r="Q46419" s="63"/>
    </row>
    <row r="46420" spans="16:17">
      <c r="P46420" s="63"/>
      <c r="Q46420" s="63"/>
    </row>
    <row r="46421" spans="16:17">
      <c r="P46421" s="63"/>
      <c r="Q46421" s="63"/>
    </row>
    <row r="46422" spans="16:17">
      <c r="P46422" s="63"/>
      <c r="Q46422" s="63"/>
    </row>
    <row r="46423" spans="16:17">
      <c r="P46423" s="63"/>
      <c r="Q46423" s="63"/>
    </row>
    <row r="46424" spans="16:17">
      <c r="P46424" s="63"/>
      <c r="Q46424" s="63"/>
    </row>
    <row r="46425" spans="16:17">
      <c r="P46425" s="63"/>
      <c r="Q46425" s="63"/>
    </row>
    <row r="46426" spans="16:17">
      <c r="P46426" s="63"/>
      <c r="Q46426" s="63"/>
    </row>
    <row r="46427" spans="16:17">
      <c r="P46427" s="63"/>
      <c r="Q46427" s="63"/>
    </row>
    <row r="46428" spans="16:17">
      <c r="P46428" s="63"/>
      <c r="Q46428" s="63"/>
    </row>
    <row r="46429" spans="16:17">
      <c r="P46429" s="63"/>
      <c r="Q46429" s="63"/>
    </row>
    <row r="46430" spans="16:17">
      <c r="P46430" s="63"/>
      <c r="Q46430" s="63"/>
    </row>
    <row r="46431" spans="16:17">
      <c r="P46431" s="63"/>
      <c r="Q46431" s="63"/>
    </row>
    <row r="46432" spans="16:17">
      <c r="P46432" s="63"/>
      <c r="Q46432" s="63"/>
    </row>
    <row r="46433" spans="16:17">
      <c r="P46433" s="63"/>
      <c r="Q46433" s="63"/>
    </row>
    <row r="46434" spans="16:17">
      <c r="P46434" s="63"/>
      <c r="Q46434" s="63"/>
    </row>
    <row r="46435" spans="16:17">
      <c r="P46435" s="63"/>
      <c r="Q46435" s="63"/>
    </row>
    <row r="46436" spans="16:17">
      <c r="P46436" s="63"/>
      <c r="Q46436" s="63"/>
    </row>
    <row r="46437" spans="16:17">
      <c r="P46437" s="63"/>
      <c r="Q46437" s="63"/>
    </row>
    <row r="46438" spans="16:17">
      <c r="P46438" s="63"/>
      <c r="Q46438" s="63"/>
    </row>
    <row r="46439" spans="16:17">
      <c r="P46439" s="63"/>
      <c r="Q46439" s="63"/>
    </row>
    <row r="46440" spans="16:17">
      <c r="P46440" s="63"/>
      <c r="Q46440" s="63"/>
    </row>
    <row r="46441" spans="16:17">
      <c r="P46441" s="63"/>
      <c r="Q46441" s="63"/>
    </row>
    <row r="46442" spans="16:17">
      <c r="P46442" s="63"/>
      <c r="Q46442" s="63"/>
    </row>
    <row r="46443" spans="16:17">
      <c r="P46443" s="63"/>
      <c r="Q46443" s="63"/>
    </row>
    <row r="46444" spans="16:17">
      <c r="P46444" s="63"/>
      <c r="Q46444" s="63"/>
    </row>
    <row r="46445" spans="16:17">
      <c r="P46445" s="63"/>
      <c r="Q46445" s="63"/>
    </row>
    <row r="46446" spans="16:17">
      <c r="P46446" s="63"/>
      <c r="Q46446" s="63"/>
    </row>
    <row r="46447" spans="16:17">
      <c r="P46447" s="63"/>
      <c r="Q46447" s="63"/>
    </row>
    <row r="46448" spans="16:17">
      <c r="P46448" s="63"/>
      <c r="Q46448" s="63"/>
    </row>
    <row r="46449" spans="16:17">
      <c r="P46449" s="63"/>
      <c r="Q46449" s="63"/>
    </row>
    <row r="46450" spans="16:17">
      <c r="P46450" s="63"/>
      <c r="Q46450" s="63"/>
    </row>
    <row r="46451" spans="16:17">
      <c r="P46451" s="63"/>
      <c r="Q46451" s="63"/>
    </row>
    <row r="46452" spans="16:17">
      <c r="P46452" s="63"/>
      <c r="Q46452" s="63"/>
    </row>
    <row r="46453" spans="16:17">
      <c r="P46453" s="63"/>
      <c r="Q46453" s="63"/>
    </row>
    <row r="46454" spans="16:17">
      <c r="P46454" s="63"/>
      <c r="Q46454" s="63"/>
    </row>
    <row r="46455" spans="16:17">
      <c r="P46455" s="63"/>
      <c r="Q46455" s="63"/>
    </row>
    <row r="46456" spans="16:17">
      <c r="P46456" s="63"/>
      <c r="Q46456" s="63"/>
    </row>
    <row r="46457" spans="16:17">
      <c r="P46457" s="63"/>
      <c r="Q46457" s="63"/>
    </row>
    <row r="46458" spans="16:17">
      <c r="P46458" s="63"/>
      <c r="Q46458" s="63"/>
    </row>
    <row r="46459" spans="16:17">
      <c r="P46459" s="63"/>
      <c r="Q46459" s="63"/>
    </row>
    <row r="46460" spans="16:17">
      <c r="P46460" s="63"/>
      <c r="Q46460" s="63"/>
    </row>
    <row r="46461" spans="16:17">
      <c r="P46461" s="63"/>
      <c r="Q46461" s="63"/>
    </row>
    <row r="46462" spans="16:17">
      <c r="P46462" s="63"/>
      <c r="Q46462" s="63"/>
    </row>
    <row r="46463" spans="16:17">
      <c r="P46463" s="63"/>
      <c r="Q46463" s="63"/>
    </row>
    <row r="46464" spans="16:17">
      <c r="P46464" s="63"/>
      <c r="Q46464" s="63"/>
    </row>
    <row r="46465" spans="16:17">
      <c r="P46465" s="63"/>
      <c r="Q46465" s="63"/>
    </row>
    <row r="46466" spans="16:17">
      <c r="P46466" s="63"/>
      <c r="Q46466" s="63"/>
    </row>
    <row r="46467" spans="16:17">
      <c r="P46467" s="63"/>
      <c r="Q46467" s="63"/>
    </row>
    <row r="46468" spans="16:17">
      <c r="P46468" s="63"/>
      <c r="Q46468" s="63"/>
    </row>
    <row r="46469" spans="16:17">
      <c r="P46469" s="63"/>
      <c r="Q46469" s="63"/>
    </row>
    <row r="46470" spans="16:17">
      <c r="P46470" s="63"/>
      <c r="Q46470" s="63"/>
    </row>
    <row r="46471" spans="16:17">
      <c r="P46471" s="63"/>
      <c r="Q46471" s="63"/>
    </row>
    <row r="46472" spans="16:17">
      <c r="P46472" s="63"/>
      <c r="Q46472" s="63"/>
    </row>
    <row r="46473" spans="16:17">
      <c r="P46473" s="63"/>
      <c r="Q46473" s="63"/>
    </row>
    <row r="46474" spans="16:17">
      <c r="P46474" s="63"/>
      <c r="Q46474" s="63"/>
    </row>
    <row r="46475" spans="16:17">
      <c r="P46475" s="63"/>
      <c r="Q46475" s="63"/>
    </row>
    <row r="46476" spans="16:17">
      <c r="P46476" s="63"/>
      <c r="Q46476" s="63"/>
    </row>
    <row r="46477" spans="16:17">
      <c r="P46477" s="63"/>
      <c r="Q46477" s="63"/>
    </row>
    <row r="46478" spans="16:17">
      <c r="P46478" s="63"/>
      <c r="Q46478" s="63"/>
    </row>
    <row r="46479" spans="16:17">
      <c r="P46479" s="63"/>
      <c r="Q46479" s="63"/>
    </row>
    <row r="46480" spans="16:17">
      <c r="P46480" s="63"/>
      <c r="Q46480" s="63"/>
    </row>
    <row r="46481" spans="15:17">
      <c r="P46481" s="63"/>
      <c r="Q46481" s="63"/>
    </row>
    <row r="46482" spans="15:17">
      <c r="P46482" s="63"/>
      <c r="Q46482" s="63"/>
    </row>
    <row r="46483" spans="15:17">
      <c r="O46483" s="55"/>
      <c r="P46483" s="63"/>
      <c r="Q46483" s="63"/>
    </row>
    <row r="46484" spans="15:17">
      <c r="O46484" s="55"/>
      <c r="P46484" s="63"/>
      <c r="Q46484" s="63"/>
    </row>
    <row r="46485" spans="15:17">
      <c r="O46485" s="55"/>
      <c r="P46485" s="63"/>
      <c r="Q46485" s="63"/>
    </row>
    <row r="46486" spans="15:17">
      <c r="O46486" s="55"/>
      <c r="P46486" s="63"/>
      <c r="Q46486" s="63"/>
    </row>
    <row r="46487" spans="15:17">
      <c r="O46487" s="55"/>
      <c r="P46487" s="63"/>
      <c r="Q46487" s="63"/>
    </row>
    <row r="46488" spans="15:17">
      <c r="O46488" s="55"/>
      <c r="P46488" s="63"/>
      <c r="Q46488" s="63"/>
    </row>
    <row r="46489" spans="15:17">
      <c r="O46489" s="55"/>
      <c r="P46489" s="63"/>
      <c r="Q46489" s="63"/>
    </row>
    <row r="46490" spans="15:17">
      <c r="O46490" s="55"/>
      <c r="P46490" s="63"/>
      <c r="Q46490" s="63"/>
    </row>
    <row r="46491" spans="15:17">
      <c r="O46491" s="55"/>
      <c r="P46491" s="63"/>
      <c r="Q46491" s="63"/>
    </row>
    <row r="46492" spans="15:17">
      <c r="O46492" s="55"/>
      <c r="P46492" s="63"/>
      <c r="Q46492" s="63"/>
    </row>
    <row r="46493" spans="15:17">
      <c r="O46493" s="55"/>
      <c r="P46493" s="63"/>
      <c r="Q46493" s="63"/>
    </row>
    <row r="46494" spans="15:17">
      <c r="O46494" s="55"/>
      <c r="P46494" s="63"/>
      <c r="Q46494" s="63"/>
    </row>
    <row r="46495" spans="15:17">
      <c r="O46495" s="55"/>
      <c r="P46495" s="63"/>
      <c r="Q46495" s="63"/>
    </row>
    <row r="46496" spans="15:17">
      <c r="O46496" s="55"/>
      <c r="P46496" s="63"/>
      <c r="Q46496" s="63"/>
    </row>
    <row r="46497" spans="15:17">
      <c r="O46497" s="55"/>
      <c r="P46497" s="63"/>
      <c r="Q46497" s="63"/>
    </row>
    <row r="46498" spans="15:17">
      <c r="O46498" s="55"/>
      <c r="P46498" s="63"/>
      <c r="Q46498" s="63"/>
    </row>
    <row r="46499" spans="15:17">
      <c r="O46499" s="55"/>
      <c r="P46499" s="63"/>
      <c r="Q46499" s="63"/>
    </row>
    <row r="46500" spans="15:17">
      <c r="O46500" s="55"/>
      <c r="P46500" s="63"/>
      <c r="Q46500" s="63"/>
    </row>
    <row r="46501" spans="15:17">
      <c r="O46501" s="55"/>
      <c r="P46501" s="63"/>
      <c r="Q46501" s="63"/>
    </row>
    <row r="46502" spans="15:17">
      <c r="O46502" s="55"/>
      <c r="P46502" s="63"/>
      <c r="Q46502" s="63"/>
    </row>
    <row r="46503" spans="15:17">
      <c r="O46503" s="55"/>
      <c r="P46503" s="63"/>
      <c r="Q46503" s="63"/>
    </row>
    <row r="46504" spans="15:17">
      <c r="O46504" s="55"/>
      <c r="P46504" s="63"/>
      <c r="Q46504" s="63"/>
    </row>
    <row r="46505" spans="15:17">
      <c r="O46505" s="55"/>
      <c r="P46505" s="63"/>
      <c r="Q46505" s="63"/>
    </row>
    <row r="46506" spans="15:17">
      <c r="O46506" s="55"/>
      <c r="P46506" s="63"/>
      <c r="Q46506" s="63"/>
    </row>
    <row r="46507" spans="15:17">
      <c r="O46507" s="55"/>
      <c r="P46507" s="63"/>
      <c r="Q46507" s="63"/>
    </row>
    <row r="46508" spans="15:17">
      <c r="O46508" s="55"/>
      <c r="P46508" s="63"/>
      <c r="Q46508" s="63"/>
    </row>
    <row r="46509" spans="15:17">
      <c r="O46509" s="55"/>
      <c r="P46509" s="63"/>
      <c r="Q46509" s="63"/>
    </row>
    <row r="46510" spans="15:17">
      <c r="O46510" s="55"/>
      <c r="P46510" s="63"/>
      <c r="Q46510" s="63"/>
    </row>
    <row r="46511" spans="15:17">
      <c r="O46511" s="55"/>
      <c r="P46511" s="63"/>
      <c r="Q46511" s="63"/>
    </row>
    <row r="46512" spans="15:17">
      <c r="O46512" s="55"/>
      <c r="P46512" s="63"/>
      <c r="Q46512" s="63"/>
    </row>
    <row r="46513" spans="15:17">
      <c r="O46513" s="55"/>
      <c r="P46513" s="63"/>
      <c r="Q46513" s="63"/>
    </row>
    <row r="46514" spans="15:17">
      <c r="O46514" s="55"/>
      <c r="P46514" s="63"/>
      <c r="Q46514" s="63"/>
    </row>
    <row r="46515" spans="15:17">
      <c r="O46515" s="55"/>
      <c r="P46515" s="63"/>
      <c r="Q46515" s="63"/>
    </row>
    <row r="46516" spans="15:17">
      <c r="O46516" s="55"/>
      <c r="P46516" s="63"/>
      <c r="Q46516" s="63"/>
    </row>
    <row r="46517" spans="15:17">
      <c r="O46517" s="55"/>
      <c r="P46517" s="63"/>
      <c r="Q46517" s="63"/>
    </row>
    <row r="46518" spans="15:17">
      <c r="O46518" s="55"/>
      <c r="P46518" s="63"/>
      <c r="Q46518" s="63"/>
    </row>
    <row r="46519" spans="15:17">
      <c r="O46519" s="55"/>
      <c r="P46519" s="63"/>
      <c r="Q46519" s="63"/>
    </row>
    <row r="46520" spans="15:17">
      <c r="O46520" s="55"/>
      <c r="P46520" s="63"/>
      <c r="Q46520" s="63"/>
    </row>
    <row r="46521" spans="15:17">
      <c r="O46521" s="55"/>
      <c r="P46521" s="63"/>
      <c r="Q46521" s="63"/>
    </row>
    <row r="46522" spans="15:17">
      <c r="O46522" s="55"/>
      <c r="P46522" s="63"/>
      <c r="Q46522" s="63"/>
    </row>
    <row r="46523" spans="15:17">
      <c r="O46523" s="55"/>
      <c r="P46523" s="63"/>
      <c r="Q46523" s="63"/>
    </row>
    <row r="46524" spans="15:17">
      <c r="O46524" s="55"/>
      <c r="P46524" s="63"/>
      <c r="Q46524" s="63"/>
    </row>
    <row r="46525" spans="15:17">
      <c r="O46525" s="55"/>
      <c r="P46525" s="63"/>
      <c r="Q46525" s="63"/>
    </row>
    <row r="46526" spans="15:17">
      <c r="O46526" s="55"/>
      <c r="P46526" s="63"/>
      <c r="Q46526" s="63"/>
    </row>
    <row r="46527" spans="15:17">
      <c r="O46527" s="55"/>
      <c r="P46527" s="63"/>
      <c r="Q46527" s="63"/>
    </row>
    <row r="46528" spans="15:17">
      <c r="O46528" s="55"/>
      <c r="P46528" s="63"/>
      <c r="Q46528" s="63"/>
    </row>
    <row r="46529" spans="15:17">
      <c r="O46529" s="55"/>
      <c r="P46529" s="63"/>
      <c r="Q46529" s="63"/>
    </row>
    <row r="46530" spans="15:17">
      <c r="O46530" s="55"/>
      <c r="P46530" s="63"/>
      <c r="Q46530" s="63"/>
    </row>
    <row r="46531" spans="15:17">
      <c r="O46531" s="55"/>
      <c r="P46531" s="63"/>
      <c r="Q46531" s="63"/>
    </row>
    <row r="46532" spans="15:17">
      <c r="O46532" s="55"/>
      <c r="P46532" s="63"/>
      <c r="Q46532" s="63"/>
    </row>
    <row r="46533" spans="15:17">
      <c r="O46533" s="55"/>
      <c r="P46533" s="63"/>
      <c r="Q46533" s="63"/>
    </row>
    <row r="46534" spans="15:17">
      <c r="O46534" s="55"/>
      <c r="P46534" s="63"/>
      <c r="Q46534" s="63"/>
    </row>
    <row r="46535" spans="15:17">
      <c r="O46535" s="55"/>
      <c r="P46535" s="63"/>
      <c r="Q46535" s="63"/>
    </row>
    <row r="46536" spans="15:17">
      <c r="O46536" s="55"/>
      <c r="P46536" s="63"/>
      <c r="Q46536" s="63"/>
    </row>
    <row r="46537" spans="15:17">
      <c r="O46537" s="55"/>
      <c r="P46537" s="63"/>
      <c r="Q46537" s="63"/>
    </row>
    <row r="46538" spans="15:17">
      <c r="O46538" s="55"/>
      <c r="P46538" s="63"/>
      <c r="Q46538" s="63"/>
    </row>
    <row r="46539" spans="15:17">
      <c r="O46539" s="55"/>
      <c r="P46539" s="63"/>
      <c r="Q46539" s="63"/>
    </row>
    <row r="46540" spans="15:17">
      <c r="O46540" s="55"/>
      <c r="P46540" s="63"/>
      <c r="Q46540" s="63"/>
    </row>
    <row r="46541" spans="15:17">
      <c r="O46541" s="55"/>
      <c r="P46541" s="63"/>
      <c r="Q46541" s="63"/>
    </row>
    <row r="46542" spans="15:17">
      <c r="O46542" s="55"/>
      <c r="P46542" s="63"/>
      <c r="Q46542" s="63"/>
    </row>
    <row r="46543" spans="15:17">
      <c r="O46543" s="55"/>
      <c r="P46543" s="63"/>
      <c r="Q46543" s="63"/>
    </row>
    <row r="46544" spans="15:17">
      <c r="O46544" s="55"/>
      <c r="P46544" s="63"/>
      <c r="Q46544" s="63"/>
    </row>
    <row r="46545" spans="15:17">
      <c r="O46545" s="55"/>
      <c r="P46545" s="63"/>
      <c r="Q46545" s="63"/>
    </row>
    <row r="46546" spans="15:17">
      <c r="O46546" s="55"/>
      <c r="P46546" s="63"/>
      <c r="Q46546" s="63"/>
    </row>
    <row r="46547" spans="15:17">
      <c r="O46547" s="55"/>
      <c r="P46547" s="63"/>
      <c r="Q46547" s="63"/>
    </row>
    <row r="46548" spans="15:17">
      <c r="O46548" s="55"/>
      <c r="P46548" s="63"/>
      <c r="Q46548" s="63"/>
    </row>
    <row r="46549" spans="15:17">
      <c r="O46549" s="55"/>
      <c r="P46549" s="63"/>
      <c r="Q46549" s="63"/>
    </row>
    <row r="46550" spans="15:17">
      <c r="O46550" s="55"/>
      <c r="P46550" s="63"/>
      <c r="Q46550" s="63"/>
    </row>
    <row r="46551" spans="15:17">
      <c r="O46551" s="55"/>
      <c r="P46551" s="63"/>
      <c r="Q46551" s="63"/>
    </row>
    <row r="46552" spans="15:17">
      <c r="O46552" s="55"/>
      <c r="P46552" s="63"/>
      <c r="Q46552" s="63"/>
    </row>
    <row r="46553" spans="15:17">
      <c r="O46553" s="55"/>
      <c r="P46553" s="63"/>
      <c r="Q46553" s="63"/>
    </row>
    <row r="46554" spans="15:17">
      <c r="O46554" s="55"/>
      <c r="P46554" s="63"/>
      <c r="Q46554" s="63"/>
    </row>
    <row r="46555" spans="15:17">
      <c r="O46555" s="55"/>
      <c r="P46555" s="63"/>
      <c r="Q46555" s="63"/>
    </row>
    <row r="46556" spans="15:17">
      <c r="O46556" s="55"/>
      <c r="P46556" s="63"/>
      <c r="Q46556" s="63"/>
    </row>
    <row r="46557" spans="15:17">
      <c r="O46557" s="55"/>
      <c r="P46557" s="63"/>
      <c r="Q46557" s="63"/>
    </row>
    <row r="46558" spans="15:17">
      <c r="O46558" s="55"/>
      <c r="P46558" s="63"/>
      <c r="Q46558" s="63"/>
    </row>
    <row r="46559" spans="15:17">
      <c r="O46559" s="55"/>
      <c r="P46559" s="63"/>
      <c r="Q46559" s="63"/>
    </row>
    <row r="46560" spans="15:17">
      <c r="O46560" s="55"/>
      <c r="P46560" s="63"/>
      <c r="Q46560" s="63"/>
    </row>
    <row r="46561" spans="15:17">
      <c r="O46561" s="55"/>
      <c r="P46561" s="63"/>
      <c r="Q46561" s="63"/>
    </row>
    <row r="46562" spans="15:17">
      <c r="O46562" s="55"/>
      <c r="P46562" s="63"/>
      <c r="Q46562" s="63"/>
    </row>
    <row r="46563" spans="15:17">
      <c r="O46563" s="55"/>
      <c r="P46563" s="63"/>
      <c r="Q46563" s="63"/>
    </row>
    <row r="46564" spans="15:17">
      <c r="O46564" s="55"/>
      <c r="P46564" s="63"/>
      <c r="Q46564" s="63"/>
    </row>
    <row r="46565" spans="15:17">
      <c r="O46565" s="55"/>
      <c r="P46565" s="63"/>
      <c r="Q46565" s="63"/>
    </row>
    <row r="46566" spans="15:17">
      <c r="O46566" s="55"/>
      <c r="P46566" s="63"/>
      <c r="Q46566" s="63"/>
    </row>
    <row r="46567" spans="15:17">
      <c r="O46567" s="55"/>
      <c r="P46567" s="63"/>
      <c r="Q46567" s="63"/>
    </row>
    <row r="46568" spans="15:17">
      <c r="O46568" s="55"/>
      <c r="P46568" s="63"/>
      <c r="Q46568" s="63"/>
    </row>
    <row r="46569" spans="15:17">
      <c r="O46569" s="55"/>
      <c r="P46569" s="63"/>
      <c r="Q46569" s="63"/>
    </row>
    <row r="46570" spans="15:17">
      <c r="O46570" s="55"/>
      <c r="P46570" s="63"/>
      <c r="Q46570" s="63"/>
    </row>
    <row r="46571" spans="15:17">
      <c r="O46571" s="55"/>
      <c r="P46571" s="63"/>
      <c r="Q46571" s="63"/>
    </row>
    <row r="46572" spans="15:17">
      <c r="O46572" s="55"/>
      <c r="P46572" s="63"/>
      <c r="Q46572" s="63"/>
    </row>
    <row r="46573" spans="15:17">
      <c r="O46573" s="55"/>
      <c r="P46573" s="63"/>
      <c r="Q46573" s="63"/>
    </row>
    <row r="46574" spans="15:17">
      <c r="O46574" s="55"/>
      <c r="P46574" s="63"/>
      <c r="Q46574" s="63"/>
    </row>
    <row r="46575" spans="15:17">
      <c r="O46575" s="55"/>
      <c r="P46575" s="63"/>
      <c r="Q46575" s="63"/>
    </row>
    <row r="46576" spans="15:17">
      <c r="O46576" s="55"/>
      <c r="P46576" s="63"/>
      <c r="Q46576" s="63"/>
    </row>
    <row r="46577" spans="15:17">
      <c r="O46577" s="55"/>
      <c r="P46577" s="63"/>
      <c r="Q46577" s="63"/>
    </row>
    <row r="46578" spans="15:17">
      <c r="O46578" s="55"/>
      <c r="P46578" s="63"/>
      <c r="Q46578" s="63"/>
    </row>
    <row r="46579" spans="15:17">
      <c r="O46579" s="55"/>
      <c r="P46579" s="63"/>
      <c r="Q46579" s="63"/>
    </row>
    <row r="46580" spans="15:17">
      <c r="O46580" s="55"/>
      <c r="P46580" s="63"/>
      <c r="Q46580" s="63"/>
    </row>
    <row r="46581" spans="15:17">
      <c r="O46581" s="55"/>
      <c r="P46581" s="63"/>
      <c r="Q46581" s="63"/>
    </row>
    <row r="46582" spans="15:17">
      <c r="O46582" s="55"/>
      <c r="P46582" s="63"/>
      <c r="Q46582" s="63"/>
    </row>
    <row r="46583" spans="15:17">
      <c r="O46583" s="55"/>
      <c r="P46583" s="63"/>
      <c r="Q46583" s="63"/>
    </row>
    <row r="46584" spans="15:17">
      <c r="O46584" s="55"/>
      <c r="P46584" s="63"/>
      <c r="Q46584" s="63"/>
    </row>
    <row r="46585" spans="15:17">
      <c r="O46585" s="55"/>
      <c r="P46585" s="63"/>
      <c r="Q46585" s="63"/>
    </row>
    <row r="46586" spans="15:17">
      <c r="O46586" s="55"/>
      <c r="P46586" s="63"/>
      <c r="Q46586" s="63"/>
    </row>
    <row r="46587" spans="15:17">
      <c r="O46587" s="55"/>
      <c r="P46587" s="63"/>
      <c r="Q46587" s="63"/>
    </row>
    <row r="46588" spans="15:17">
      <c r="O46588" s="55"/>
      <c r="P46588" s="63"/>
      <c r="Q46588" s="63"/>
    </row>
    <row r="46589" spans="15:17">
      <c r="O46589" s="55"/>
      <c r="P46589" s="63"/>
      <c r="Q46589" s="63"/>
    </row>
    <row r="46590" spans="15:17">
      <c r="O46590" s="55"/>
      <c r="P46590" s="63"/>
      <c r="Q46590" s="63"/>
    </row>
    <row r="46591" spans="15:17">
      <c r="O46591" s="55"/>
      <c r="P46591" s="63"/>
      <c r="Q46591" s="63"/>
    </row>
    <row r="46592" spans="15:17">
      <c r="O46592" s="55"/>
      <c r="P46592" s="63"/>
      <c r="Q46592" s="63"/>
    </row>
    <row r="46593" spans="15:17">
      <c r="O46593" s="55"/>
      <c r="P46593" s="63"/>
      <c r="Q46593" s="63"/>
    </row>
    <row r="46594" spans="15:17">
      <c r="O46594" s="55"/>
      <c r="P46594" s="63"/>
      <c r="Q46594" s="63"/>
    </row>
    <row r="46595" spans="15:17">
      <c r="O46595" s="55"/>
      <c r="P46595" s="63"/>
      <c r="Q46595" s="63"/>
    </row>
    <row r="46596" spans="15:17">
      <c r="O46596" s="55"/>
      <c r="P46596" s="63"/>
      <c r="Q46596" s="63"/>
    </row>
    <row r="46597" spans="15:17">
      <c r="O46597" s="55"/>
      <c r="P46597" s="63"/>
      <c r="Q46597" s="63"/>
    </row>
    <row r="46598" spans="15:17">
      <c r="O46598" s="55"/>
      <c r="P46598" s="63"/>
      <c r="Q46598" s="63"/>
    </row>
    <row r="46599" spans="15:17">
      <c r="O46599" s="55"/>
      <c r="P46599" s="63"/>
      <c r="Q46599" s="63"/>
    </row>
    <row r="46600" spans="15:17">
      <c r="O46600" s="55"/>
      <c r="P46600" s="63"/>
      <c r="Q46600" s="63"/>
    </row>
    <row r="46601" spans="15:17">
      <c r="O46601" s="55"/>
      <c r="P46601" s="63"/>
      <c r="Q46601" s="63"/>
    </row>
    <row r="46602" spans="15:17">
      <c r="O46602" s="55"/>
      <c r="P46602" s="63"/>
      <c r="Q46602" s="63"/>
    </row>
    <row r="46603" spans="15:17">
      <c r="O46603" s="55"/>
      <c r="P46603" s="63"/>
      <c r="Q46603" s="63"/>
    </row>
    <row r="46604" spans="15:17">
      <c r="O46604" s="55"/>
      <c r="P46604" s="63"/>
      <c r="Q46604" s="63"/>
    </row>
    <row r="46605" spans="15:17">
      <c r="O46605" s="55"/>
      <c r="P46605" s="63"/>
      <c r="Q46605" s="63"/>
    </row>
    <row r="46606" spans="15:17">
      <c r="O46606" s="55"/>
      <c r="P46606" s="63"/>
      <c r="Q46606" s="63"/>
    </row>
    <row r="46607" spans="15:17">
      <c r="O46607" s="55"/>
      <c r="P46607" s="63"/>
      <c r="Q46607" s="63"/>
    </row>
    <row r="46608" spans="15:17">
      <c r="O46608" s="55"/>
      <c r="P46608" s="63"/>
      <c r="Q46608" s="63"/>
    </row>
    <row r="46609" spans="15:17">
      <c r="O46609" s="55"/>
      <c r="P46609" s="63"/>
      <c r="Q46609" s="63"/>
    </row>
    <row r="46610" spans="15:17">
      <c r="O46610" s="55"/>
      <c r="P46610" s="63"/>
      <c r="Q46610" s="63"/>
    </row>
    <row r="46611" spans="15:17">
      <c r="O46611" s="55"/>
      <c r="P46611" s="63"/>
      <c r="Q46611" s="63"/>
    </row>
    <row r="46612" spans="15:17">
      <c r="O46612" s="55"/>
      <c r="P46612" s="63"/>
      <c r="Q46612" s="63"/>
    </row>
    <row r="46613" spans="15:17">
      <c r="O46613" s="55"/>
      <c r="P46613" s="63"/>
      <c r="Q46613" s="63"/>
    </row>
    <row r="46614" spans="15:17">
      <c r="O46614" s="55"/>
      <c r="P46614" s="63"/>
      <c r="Q46614" s="63"/>
    </row>
    <row r="46615" spans="15:17">
      <c r="O46615" s="55"/>
      <c r="P46615" s="63"/>
      <c r="Q46615" s="63"/>
    </row>
    <row r="46616" spans="15:17">
      <c r="O46616" s="55"/>
      <c r="P46616" s="63"/>
      <c r="Q46616" s="63"/>
    </row>
    <row r="46617" spans="15:17">
      <c r="O46617" s="55"/>
      <c r="P46617" s="63"/>
      <c r="Q46617" s="63"/>
    </row>
    <row r="46618" spans="15:17">
      <c r="O46618" s="55"/>
      <c r="P46618" s="63"/>
      <c r="Q46618" s="63"/>
    </row>
    <row r="46619" spans="15:17">
      <c r="O46619" s="55"/>
      <c r="P46619" s="63"/>
      <c r="Q46619" s="63"/>
    </row>
    <row r="46620" spans="15:17">
      <c r="O46620" s="55"/>
      <c r="P46620" s="63"/>
      <c r="Q46620" s="63"/>
    </row>
    <row r="46621" spans="15:17">
      <c r="O46621" s="55"/>
      <c r="P46621" s="63"/>
      <c r="Q46621" s="63"/>
    </row>
    <row r="46622" spans="15:17">
      <c r="O46622" s="55"/>
      <c r="P46622" s="63"/>
      <c r="Q46622" s="63"/>
    </row>
    <row r="46623" spans="15:17">
      <c r="O46623" s="55"/>
      <c r="P46623" s="63"/>
      <c r="Q46623" s="63"/>
    </row>
    <row r="46624" spans="15:17">
      <c r="O46624" s="55"/>
      <c r="P46624" s="63"/>
      <c r="Q46624" s="63"/>
    </row>
    <row r="46625" spans="15:17">
      <c r="O46625" s="55"/>
      <c r="P46625" s="63"/>
      <c r="Q46625" s="63"/>
    </row>
    <row r="46626" spans="15:17">
      <c r="O46626" s="55"/>
      <c r="P46626" s="63"/>
      <c r="Q46626" s="63"/>
    </row>
    <row r="46627" spans="15:17">
      <c r="O46627" s="55"/>
      <c r="P46627" s="63"/>
      <c r="Q46627" s="63"/>
    </row>
    <row r="46628" spans="15:17">
      <c r="O46628" s="55"/>
      <c r="P46628" s="63"/>
      <c r="Q46628" s="63"/>
    </row>
    <row r="46629" spans="15:17">
      <c r="O46629" s="55"/>
      <c r="P46629" s="63"/>
      <c r="Q46629" s="63"/>
    </row>
    <row r="46630" spans="15:17">
      <c r="O46630" s="55"/>
      <c r="P46630" s="63"/>
      <c r="Q46630" s="63"/>
    </row>
    <row r="46631" spans="15:17">
      <c r="O46631" s="55"/>
      <c r="P46631" s="63"/>
      <c r="Q46631" s="63"/>
    </row>
    <row r="46632" spans="15:17">
      <c r="O46632" s="55"/>
      <c r="P46632" s="63"/>
      <c r="Q46632" s="63"/>
    </row>
    <row r="46633" spans="15:17">
      <c r="O46633" s="55"/>
      <c r="P46633" s="63"/>
      <c r="Q46633" s="63"/>
    </row>
    <row r="46634" spans="15:17">
      <c r="O46634" s="55"/>
      <c r="P46634" s="63"/>
      <c r="Q46634" s="63"/>
    </row>
    <row r="46635" spans="15:17">
      <c r="O46635" s="55"/>
      <c r="P46635" s="63"/>
      <c r="Q46635" s="63"/>
    </row>
    <row r="46636" spans="15:17">
      <c r="O46636" s="55"/>
      <c r="P46636" s="63"/>
      <c r="Q46636" s="63"/>
    </row>
    <row r="46637" spans="15:17">
      <c r="O46637" s="55"/>
      <c r="P46637" s="63"/>
      <c r="Q46637" s="63"/>
    </row>
    <row r="46638" spans="15:17">
      <c r="O46638" s="55"/>
      <c r="P46638" s="63"/>
      <c r="Q46638" s="63"/>
    </row>
    <row r="46639" spans="15:17">
      <c r="O46639" s="55"/>
      <c r="P46639" s="63"/>
      <c r="Q46639" s="63"/>
    </row>
    <row r="46640" spans="15:17">
      <c r="O46640" s="55"/>
      <c r="P46640" s="63"/>
      <c r="Q46640" s="63"/>
    </row>
    <row r="46641" spans="15:17">
      <c r="O46641" s="55"/>
      <c r="P46641" s="63"/>
      <c r="Q46641" s="63"/>
    </row>
    <row r="46642" spans="15:17">
      <c r="O46642" s="55"/>
      <c r="P46642" s="63"/>
      <c r="Q46642" s="63"/>
    </row>
    <row r="46643" spans="15:17">
      <c r="O46643" s="55"/>
      <c r="P46643" s="63"/>
      <c r="Q46643" s="63"/>
    </row>
    <row r="46644" spans="15:17">
      <c r="O46644" s="55"/>
      <c r="P46644" s="63"/>
      <c r="Q46644" s="63"/>
    </row>
    <row r="46645" spans="15:17">
      <c r="O46645" s="55"/>
      <c r="P46645" s="63"/>
      <c r="Q46645" s="63"/>
    </row>
    <row r="46646" spans="15:17">
      <c r="O46646" s="55"/>
      <c r="P46646" s="63"/>
      <c r="Q46646" s="63"/>
    </row>
    <row r="46647" spans="15:17">
      <c r="O46647" s="55"/>
      <c r="P46647" s="63"/>
      <c r="Q46647" s="63"/>
    </row>
    <row r="46648" spans="15:17">
      <c r="O46648" s="55"/>
      <c r="P46648" s="63"/>
      <c r="Q46648" s="63"/>
    </row>
    <row r="46649" spans="15:17">
      <c r="O46649" s="55"/>
      <c r="P46649" s="63"/>
      <c r="Q46649" s="63"/>
    </row>
    <row r="46650" spans="15:17">
      <c r="O46650" s="55"/>
      <c r="P46650" s="63"/>
      <c r="Q46650" s="63"/>
    </row>
    <row r="46651" spans="15:17">
      <c r="O46651" s="55"/>
      <c r="P46651" s="63"/>
      <c r="Q46651" s="63"/>
    </row>
    <row r="46652" spans="15:17">
      <c r="O46652" s="55"/>
      <c r="P46652" s="63"/>
      <c r="Q46652" s="63"/>
    </row>
    <row r="46653" spans="15:17">
      <c r="O46653" s="55"/>
      <c r="P46653" s="63"/>
      <c r="Q46653" s="63"/>
    </row>
    <row r="46654" spans="15:17">
      <c r="O46654" s="55"/>
      <c r="P46654" s="63"/>
      <c r="Q46654" s="63"/>
    </row>
    <row r="46655" spans="15:17">
      <c r="O46655" s="55"/>
      <c r="P46655" s="63"/>
      <c r="Q46655" s="63"/>
    </row>
    <row r="46656" spans="15:17">
      <c r="O46656" s="55"/>
      <c r="P46656" s="63"/>
      <c r="Q46656" s="63"/>
    </row>
    <row r="46657" spans="15:17">
      <c r="O46657" s="55"/>
      <c r="P46657" s="63"/>
      <c r="Q46657" s="63"/>
    </row>
    <row r="46658" spans="15:17">
      <c r="O46658" s="55"/>
      <c r="P46658" s="63"/>
      <c r="Q46658" s="63"/>
    </row>
    <row r="46659" spans="15:17">
      <c r="O46659" s="55"/>
      <c r="P46659" s="63"/>
      <c r="Q46659" s="63"/>
    </row>
    <row r="46660" spans="15:17">
      <c r="O46660" s="55"/>
      <c r="P46660" s="63"/>
      <c r="Q46660" s="63"/>
    </row>
    <row r="46661" spans="15:17">
      <c r="O46661" s="55"/>
      <c r="P46661" s="63"/>
      <c r="Q46661" s="63"/>
    </row>
    <row r="46662" spans="15:17">
      <c r="O46662" s="55"/>
      <c r="P46662" s="63"/>
      <c r="Q46662" s="63"/>
    </row>
    <row r="46663" spans="15:17">
      <c r="O46663" s="55"/>
      <c r="P46663" s="63"/>
      <c r="Q46663" s="63"/>
    </row>
    <row r="46664" spans="15:17">
      <c r="O46664" s="55"/>
      <c r="P46664" s="63"/>
      <c r="Q46664" s="63"/>
    </row>
    <row r="46665" spans="15:17">
      <c r="O46665" s="55"/>
      <c r="P46665" s="63"/>
      <c r="Q46665" s="63"/>
    </row>
    <row r="46666" spans="15:17">
      <c r="O46666" s="55"/>
      <c r="P46666" s="63"/>
      <c r="Q46666" s="63"/>
    </row>
    <row r="46667" spans="15:17">
      <c r="O46667" s="55"/>
      <c r="P46667" s="63"/>
      <c r="Q46667" s="63"/>
    </row>
    <row r="46668" spans="15:17">
      <c r="O46668" s="55"/>
      <c r="P46668" s="63"/>
      <c r="Q46668" s="63"/>
    </row>
    <row r="46669" spans="15:17">
      <c r="O46669" s="55"/>
      <c r="P46669" s="63"/>
      <c r="Q46669" s="63"/>
    </row>
    <row r="46670" spans="15:17">
      <c r="O46670" s="55"/>
      <c r="P46670" s="63"/>
      <c r="Q46670" s="63"/>
    </row>
    <row r="46671" spans="15:17">
      <c r="O46671" s="55"/>
      <c r="P46671" s="63"/>
      <c r="Q46671" s="63"/>
    </row>
    <row r="46672" spans="15:17">
      <c r="O46672" s="55"/>
      <c r="P46672" s="63"/>
      <c r="Q46672" s="63"/>
    </row>
    <row r="46673" spans="15:17">
      <c r="O46673" s="55"/>
      <c r="P46673" s="63"/>
      <c r="Q46673" s="63"/>
    </row>
    <row r="46674" spans="15:17">
      <c r="O46674" s="55"/>
      <c r="P46674" s="63"/>
      <c r="Q46674" s="63"/>
    </row>
    <row r="46675" spans="15:17">
      <c r="O46675" s="55"/>
      <c r="P46675" s="63"/>
      <c r="Q46675" s="63"/>
    </row>
    <row r="46676" spans="15:17">
      <c r="O46676" s="55"/>
      <c r="P46676" s="63"/>
      <c r="Q46676" s="63"/>
    </row>
    <row r="46677" spans="15:17">
      <c r="O46677" s="55"/>
      <c r="P46677" s="63"/>
      <c r="Q46677" s="63"/>
    </row>
    <row r="46678" spans="15:17">
      <c r="O46678" s="55"/>
      <c r="P46678" s="63"/>
      <c r="Q46678" s="63"/>
    </row>
    <row r="46679" spans="15:17">
      <c r="O46679" s="55"/>
      <c r="P46679" s="63"/>
      <c r="Q46679" s="63"/>
    </row>
    <row r="46680" spans="15:17">
      <c r="O46680" s="55"/>
      <c r="P46680" s="63"/>
      <c r="Q46680" s="63"/>
    </row>
    <row r="46681" spans="15:17">
      <c r="O46681" s="55"/>
      <c r="P46681" s="63"/>
      <c r="Q46681" s="63"/>
    </row>
    <row r="46682" spans="15:17">
      <c r="O46682" s="55"/>
      <c r="P46682" s="63"/>
      <c r="Q46682" s="63"/>
    </row>
    <row r="46683" spans="15:17">
      <c r="O46683" s="55"/>
      <c r="P46683" s="63"/>
      <c r="Q46683" s="63"/>
    </row>
    <row r="46684" spans="15:17">
      <c r="O46684" s="55"/>
      <c r="P46684" s="63"/>
      <c r="Q46684" s="63"/>
    </row>
    <row r="46685" spans="15:17">
      <c r="O46685" s="55"/>
      <c r="P46685" s="63"/>
      <c r="Q46685" s="63"/>
    </row>
    <row r="46686" spans="15:17">
      <c r="O46686" s="55"/>
      <c r="P46686" s="63"/>
      <c r="Q46686" s="63"/>
    </row>
    <row r="46687" spans="15:17">
      <c r="O46687" s="55"/>
      <c r="P46687" s="63"/>
      <c r="Q46687" s="63"/>
    </row>
    <row r="46688" spans="15:17">
      <c r="O46688" s="55"/>
      <c r="P46688" s="63"/>
      <c r="Q46688" s="63"/>
    </row>
    <row r="46689" spans="15:17">
      <c r="O46689" s="55"/>
      <c r="P46689" s="63"/>
      <c r="Q46689" s="63"/>
    </row>
    <row r="46690" spans="15:17">
      <c r="O46690" s="55"/>
      <c r="P46690" s="63"/>
      <c r="Q46690" s="63"/>
    </row>
    <row r="46691" spans="15:17">
      <c r="O46691" s="55"/>
      <c r="P46691" s="63"/>
      <c r="Q46691" s="63"/>
    </row>
    <row r="46692" spans="15:17">
      <c r="O46692" s="55"/>
      <c r="P46692" s="63"/>
      <c r="Q46692" s="63"/>
    </row>
    <row r="46693" spans="15:17">
      <c r="O46693" s="55"/>
      <c r="P46693" s="63"/>
      <c r="Q46693" s="63"/>
    </row>
    <row r="46694" spans="15:17">
      <c r="O46694" s="55"/>
      <c r="P46694" s="63"/>
      <c r="Q46694" s="63"/>
    </row>
    <row r="46695" spans="15:17">
      <c r="O46695" s="55"/>
      <c r="P46695" s="63"/>
      <c r="Q46695" s="63"/>
    </row>
    <row r="46696" spans="15:17">
      <c r="O46696" s="55"/>
      <c r="P46696" s="63"/>
      <c r="Q46696" s="63"/>
    </row>
    <row r="46697" spans="15:17">
      <c r="O46697" s="55"/>
      <c r="P46697" s="63"/>
      <c r="Q46697" s="63"/>
    </row>
    <row r="46698" spans="15:17">
      <c r="O46698" s="55"/>
      <c r="P46698" s="63"/>
      <c r="Q46698" s="63"/>
    </row>
    <row r="46699" spans="15:17">
      <c r="O46699" s="55"/>
      <c r="P46699" s="63"/>
      <c r="Q46699" s="63"/>
    </row>
    <row r="46700" spans="15:17">
      <c r="O46700" s="55"/>
      <c r="P46700" s="63"/>
      <c r="Q46700" s="63"/>
    </row>
    <row r="46701" spans="15:17">
      <c r="O46701" s="55"/>
      <c r="P46701" s="63"/>
      <c r="Q46701" s="63"/>
    </row>
    <row r="46702" spans="15:17">
      <c r="O46702" s="55"/>
      <c r="P46702" s="63"/>
      <c r="Q46702" s="63"/>
    </row>
    <row r="46703" spans="15:17">
      <c r="O46703" s="55"/>
      <c r="P46703" s="63"/>
      <c r="Q46703" s="63"/>
    </row>
    <row r="46704" spans="15:17">
      <c r="O46704" s="55"/>
      <c r="P46704" s="63"/>
      <c r="Q46704" s="63"/>
    </row>
    <row r="46705" spans="15:17">
      <c r="O46705" s="55"/>
      <c r="P46705" s="63"/>
      <c r="Q46705" s="63"/>
    </row>
    <row r="46706" spans="15:17">
      <c r="O46706" s="55"/>
      <c r="P46706" s="63"/>
      <c r="Q46706" s="63"/>
    </row>
    <row r="46707" spans="15:17">
      <c r="O46707" s="55"/>
      <c r="P46707" s="63"/>
      <c r="Q46707" s="63"/>
    </row>
    <row r="46708" spans="15:17">
      <c r="O46708" s="55"/>
      <c r="P46708" s="63"/>
      <c r="Q46708" s="63"/>
    </row>
    <row r="46709" spans="15:17">
      <c r="O46709" s="55"/>
      <c r="P46709" s="63"/>
      <c r="Q46709" s="63"/>
    </row>
    <row r="46710" spans="15:17">
      <c r="O46710" s="55"/>
      <c r="P46710" s="63"/>
      <c r="Q46710" s="63"/>
    </row>
    <row r="46711" spans="15:17">
      <c r="O46711" s="55"/>
      <c r="P46711" s="63"/>
      <c r="Q46711" s="63"/>
    </row>
    <row r="46712" spans="15:17">
      <c r="O46712" s="55"/>
      <c r="P46712" s="63"/>
      <c r="Q46712" s="63"/>
    </row>
    <row r="46713" spans="15:17">
      <c r="O46713" s="55"/>
      <c r="P46713" s="63"/>
      <c r="Q46713" s="63"/>
    </row>
    <row r="46714" spans="15:17">
      <c r="O46714" s="55"/>
      <c r="P46714" s="63"/>
      <c r="Q46714" s="63"/>
    </row>
    <row r="46715" spans="15:17">
      <c r="O46715" s="55"/>
      <c r="P46715" s="63"/>
      <c r="Q46715" s="63"/>
    </row>
    <row r="46716" spans="15:17">
      <c r="O46716" s="55"/>
      <c r="P46716" s="63"/>
      <c r="Q46716" s="63"/>
    </row>
    <row r="46717" spans="15:17">
      <c r="O46717" s="55"/>
      <c r="P46717" s="63"/>
      <c r="Q46717" s="63"/>
    </row>
    <row r="46718" spans="15:17">
      <c r="O46718" s="55"/>
      <c r="P46718" s="63"/>
      <c r="Q46718" s="63"/>
    </row>
    <row r="46719" spans="15:17">
      <c r="O46719" s="55"/>
      <c r="P46719" s="63"/>
      <c r="Q46719" s="63"/>
    </row>
    <row r="46720" spans="15:17">
      <c r="O46720" s="55"/>
      <c r="P46720" s="63"/>
      <c r="Q46720" s="63"/>
    </row>
    <row r="46721" spans="15:17">
      <c r="O46721" s="55"/>
      <c r="P46721" s="63"/>
      <c r="Q46721" s="63"/>
    </row>
    <row r="46722" spans="15:17">
      <c r="O46722" s="55"/>
      <c r="P46722" s="63"/>
      <c r="Q46722" s="63"/>
    </row>
    <row r="46723" spans="15:17">
      <c r="O46723" s="55"/>
      <c r="P46723" s="63"/>
      <c r="Q46723" s="63"/>
    </row>
    <row r="46724" spans="15:17">
      <c r="O46724" s="55"/>
      <c r="P46724" s="63"/>
      <c r="Q46724" s="63"/>
    </row>
    <row r="46725" spans="15:17">
      <c r="O46725" s="55"/>
      <c r="P46725" s="63"/>
      <c r="Q46725" s="63"/>
    </row>
    <row r="46726" spans="15:17">
      <c r="O46726" s="55"/>
      <c r="P46726" s="63"/>
      <c r="Q46726" s="63"/>
    </row>
    <row r="46727" spans="15:17">
      <c r="O46727" s="55"/>
      <c r="P46727" s="63"/>
      <c r="Q46727" s="63"/>
    </row>
    <row r="46728" spans="15:17">
      <c r="O46728" s="55"/>
      <c r="P46728" s="63"/>
      <c r="Q46728" s="63"/>
    </row>
    <row r="46729" spans="15:17">
      <c r="O46729" s="55"/>
      <c r="P46729" s="63"/>
      <c r="Q46729" s="63"/>
    </row>
    <row r="46730" spans="15:17">
      <c r="O46730" s="55"/>
      <c r="P46730" s="63"/>
      <c r="Q46730" s="63"/>
    </row>
    <row r="46731" spans="15:17">
      <c r="O46731" s="55"/>
      <c r="P46731" s="63"/>
      <c r="Q46731" s="63"/>
    </row>
    <row r="46732" spans="15:17">
      <c r="O46732" s="55"/>
      <c r="P46732" s="63"/>
      <c r="Q46732" s="63"/>
    </row>
    <row r="46733" spans="15:17">
      <c r="O46733" s="55"/>
      <c r="P46733" s="63"/>
      <c r="Q46733" s="63"/>
    </row>
    <row r="46734" spans="15:17">
      <c r="O46734" s="55"/>
      <c r="P46734" s="63"/>
      <c r="Q46734" s="63"/>
    </row>
    <row r="46735" spans="15:17">
      <c r="O46735" s="55"/>
      <c r="P46735" s="63"/>
      <c r="Q46735" s="63"/>
    </row>
    <row r="46736" spans="15:17">
      <c r="O46736" s="55"/>
      <c r="P46736" s="63"/>
      <c r="Q46736" s="63"/>
    </row>
    <row r="46737" spans="15:17">
      <c r="O46737" s="55"/>
      <c r="P46737" s="63"/>
      <c r="Q46737" s="63"/>
    </row>
    <row r="46738" spans="15:17">
      <c r="O46738" s="55"/>
      <c r="P46738" s="63"/>
      <c r="Q46738" s="63"/>
    </row>
    <row r="46739" spans="15:17">
      <c r="O46739" s="55"/>
      <c r="P46739" s="63"/>
      <c r="Q46739" s="63"/>
    </row>
    <row r="46740" spans="15:17">
      <c r="O46740" s="55"/>
      <c r="P46740" s="63"/>
      <c r="Q46740" s="63"/>
    </row>
    <row r="46741" spans="15:17">
      <c r="O46741" s="55"/>
      <c r="P46741" s="63"/>
      <c r="Q46741" s="63"/>
    </row>
    <row r="46742" spans="15:17">
      <c r="O46742" s="55"/>
      <c r="P46742" s="63"/>
      <c r="Q46742" s="63"/>
    </row>
    <row r="46743" spans="15:17">
      <c r="O46743" s="55"/>
      <c r="P46743" s="63"/>
      <c r="Q46743" s="63"/>
    </row>
    <row r="46744" spans="15:17">
      <c r="O46744" s="55"/>
      <c r="P46744" s="63"/>
      <c r="Q46744" s="63"/>
    </row>
    <row r="46745" spans="15:17">
      <c r="O46745" s="55"/>
      <c r="P46745" s="63"/>
      <c r="Q46745" s="63"/>
    </row>
    <row r="46746" spans="15:17">
      <c r="O46746" s="55"/>
      <c r="P46746" s="63"/>
      <c r="Q46746" s="63"/>
    </row>
    <row r="46747" spans="15:17">
      <c r="O46747" s="55"/>
      <c r="P46747" s="63"/>
      <c r="Q46747" s="63"/>
    </row>
    <row r="46748" spans="15:17">
      <c r="O46748" s="55"/>
      <c r="P46748" s="63"/>
      <c r="Q46748" s="63"/>
    </row>
    <row r="46749" spans="15:17">
      <c r="O46749" s="55"/>
      <c r="P46749" s="63"/>
      <c r="Q46749" s="63"/>
    </row>
    <row r="46750" spans="15:17">
      <c r="O46750" s="55"/>
      <c r="P46750" s="63"/>
      <c r="Q46750" s="63"/>
    </row>
    <row r="46751" spans="15:17">
      <c r="O46751" s="55"/>
      <c r="P46751" s="63"/>
      <c r="Q46751" s="63"/>
    </row>
    <row r="46752" spans="15:17">
      <c r="O46752" s="55"/>
      <c r="P46752" s="63"/>
      <c r="Q46752" s="63"/>
    </row>
    <row r="46753" spans="15:17">
      <c r="O46753" s="55"/>
      <c r="P46753" s="63"/>
      <c r="Q46753" s="63"/>
    </row>
    <row r="46754" spans="15:17">
      <c r="O46754" s="55"/>
      <c r="P46754" s="63"/>
      <c r="Q46754" s="63"/>
    </row>
    <row r="46755" spans="15:17">
      <c r="O46755" s="55"/>
      <c r="P46755" s="63"/>
      <c r="Q46755" s="63"/>
    </row>
    <row r="46756" spans="15:17">
      <c r="O46756" s="55"/>
      <c r="P46756" s="63"/>
      <c r="Q46756" s="63"/>
    </row>
    <row r="46757" spans="15:17">
      <c r="O46757" s="55"/>
      <c r="P46757" s="63"/>
      <c r="Q46757" s="63"/>
    </row>
    <row r="46758" spans="15:17">
      <c r="O46758" s="55"/>
      <c r="P46758" s="63"/>
      <c r="Q46758" s="63"/>
    </row>
    <row r="46759" spans="15:17">
      <c r="O46759" s="55"/>
      <c r="P46759" s="63"/>
      <c r="Q46759" s="63"/>
    </row>
    <row r="46760" spans="15:17">
      <c r="O46760" s="55"/>
      <c r="P46760" s="63"/>
      <c r="Q46760" s="63"/>
    </row>
    <row r="46761" spans="15:17">
      <c r="O46761" s="55"/>
      <c r="P46761" s="63"/>
      <c r="Q46761" s="63"/>
    </row>
    <row r="46762" spans="15:17">
      <c r="O46762" s="55"/>
      <c r="P46762" s="63"/>
      <c r="Q46762" s="63"/>
    </row>
    <row r="46763" spans="15:17">
      <c r="O46763" s="55"/>
      <c r="P46763" s="63"/>
      <c r="Q46763" s="63"/>
    </row>
    <row r="46764" spans="15:17">
      <c r="O46764" s="55"/>
      <c r="P46764" s="63"/>
      <c r="Q46764" s="63"/>
    </row>
    <row r="46765" spans="15:17">
      <c r="O46765" s="55"/>
      <c r="P46765" s="63"/>
      <c r="Q46765" s="63"/>
    </row>
    <row r="46766" spans="15:17">
      <c r="O46766" s="55"/>
      <c r="P46766" s="63"/>
      <c r="Q46766" s="63"/>
    </row>
    <row r="46767" spans="15:17">
      <c r="O46767" s="55"/>
      <c r="P46767" s="63"/>
      <c r="Q46767" s="63"/>
    </row>
    <row r="46768" spans="15:17">
      <c r="O46768" s="55"/>
      <c r="P46768" s="63"/>
      <c r="Q46768" s="63"/>
    </row>
    <row r="46769" spans="15:17">
      <c r="O46769" s="55"/>
      <c r="P46769" s="63"/>
      <c r="Q46769" s="63"/>
    </row>
    <row r="46770" spans="15:17">
      <c r="O46770" s="55"/>
      <c r="P46770" s="63"/>
      <c r="Q46770" s="63"/>
    </row>
    <row r="46771" spans="15:17">
      <c r="O46771" s="55"/>
      <c r="P46771" s="63"/>
      <c r="Q46771" s="63"/>
    </row>
    <row r="46772" spans="15:17">
      <c r="O46772" s="55"/>
      <c r="P46772" s="63"/>
      <c r="Q46772" s="63"/>
    </row>
    <row r="46773" spans="15:17">
      <c r="O46773" s="55"/>
      <c r="P46773" s="63"/>
      <c r="Q46773" s="63"/>
    </row>
    <row r="46774" spans="15:17">
      <c r="O46774" s="55"/>
      <c r="P46774" s="63"/>
      <c r="Q46774" s="63"/>
    </row>
    <row r="46775" spans="15:17">
      <c r="O46775" s="55"/>
      <c r="P46775" s="63"/>
      <c r="Q46775" s="63"/>
    </row>
    <row r="46776" spans="15:17">
      <c r="O46776" s="55"/>
      <c r="P46776" s="63"/>
      <c r="Q46776" s="63"/>
    </row>
    <row r="46777" spans="15:17">
      <c r="O46777" s="55"/>
      <c r="P46777" s="63"/>
      <c r="Q46777" s="63"/>
    </row>
    <row r="46778" spans="15:17">
      <c r="O46778" s="55"/>
      <c r="P46778" s="63"/>
      <c r="Q46778" s="63"/>
    </row>
    <row r="46779" spans="15:17">
      <c r="O46779" s="55"/>
      <c r="P46779" s="63"/>
      <c r="Q46779" s="63"/>
    </row>
    <row r="46780" spans="15:17">
      <c r="O46780" s="55"/>
      <c r="P46780" s="63"/>
      <c r="Q46780" s="63"/>
    </row>
    <row r="46781" spans="15:17">
      <c r="O46781" s="55"/>
      <c r="P46781" s="63"/>
      <c r="Q46781" s="63"/>
    </row>
    <row r="46782" spans="15:17">
      <c r="O46782" s="55"/>
      <c r="P46782" s="63"/>
      <c r="Q46782" s="63"/>
    </row>
    <row r="46783" spans="15:17">
      <c r="O46783" s="55"/>
      <c r="P46783" s="63"/>
      <c r="Q46783" s="63"/>
    </row>
    <row r="46784" spans="15:17">
      <c r="O46784" s="55"/>
      <c r="P46784" s="63"/>
      <c r="Q46784" s="63"/>
    </row>
    <row r="46785" spans="15:17">
      <c r="O46785" s="55"/>
      <c r="P46785" s="63"/>
      <c r="Q46785" s="63"/>
    </row>
    <row r="46786" spans="15:17">
      <c r="O46786" s="55"/>
      <c r="P46786" s="63"/>
      <c r="Q46786" s="63"/>
    </row>
    <row r="46787" spans="15:17">
      <c r="O46787" s="55"/>
      <c r="P46787" s="63"/>
      <c r="Q46787" s="63"/>
    </row>
    <row r="46788" spans="15:17">
      <c r="O46788" s="55"/>
      <c r="P46788" s="63"/>
      <c r="Q46788" s="63"/>
    </row>
    <row r="46789" spans="15:17">
      <c r="O46789" s="55"/>
      <c r="P46789" s="63"/>
      <c r="Q46789" s="63"/>
    </row>
    <row r="46790" spans="15:17">
      <c r="O46790" s="55"/>
      <c r="P46790" s="63"/>
      <c r="Q46790" s="63"/>
    </row>
    <row r="46791" spans="15:17">
      <c r="O46791" s="55"/>
      <c r="P46791" s="63"/>
      <c r="Q46791" s="63"/>
    </row>
    <row r="46792" spans="15:17">
      <c r="O46792" s="55"/>
      <c r="P46792" s="63"/>
      <c r="Q46792" s="63"/>
    </row>
    <row r="46793" spans="15:17">
      <c r="O46793" s="55"/>
      <c r="P46793" s="63"/>
      <c r="Q46793" s="63"/>
    </row>
    <row r="46794" spans="15:17">
      <c r="O46794" s="55"/>
      <c r="P46794" s="63"/>
      <c r="Q46794" s="63"/>
    </row>
    <row r="46795" spans="15:17">
      <c r="P46795" s="63"/>
      <c r="Q46795" s="63"/>
    </row>
    <row r="46796" spans="15:17">
      <c r="P46796" s="63"/>
      <c r="Q46796" s="63"/>
    </row>
    <row r="46797" spans="15:17">
      <c r="P46797" s="63"/>
      <c r="Q46797" s="63"/>
    </row>
    <row r="46798" spans="15:17">
      <c r="P46798" s="63"/>
      <c r="Q46798" s="63"/>
    </row>
    <row r="46799" spans="15:17">
      <c r="P46799" s="63"/>
      <c r="Q46799" s="63"/>
    </row>
    <row r="46800" spans="15:17">
      <c r="P46800" s="63"/>
      <c r="Q46800" s="63"/>
    </row>
    <row r="46801" spans="16:17">
      <c r="P46801" s="63"/>
      <c r="Q46801" s="63"/>
    </row>
    <row r="46802" spans="16:17">
      <c r="P46802" s="63"/>
      <c r="Q46802" s="63"/>
    </row>
    <row r="46803" spans="16:17">
      <c r="P46803" s="63"/>
      <c r="Q46803" s="63"/>
    </row>
    <row r="46804" spans="16:17">
      <c r="P46804" s="63"/>
      <c r="Q46804" s="63"/>
    </row>
    <row r="46805" spans="16:17">
      <c r="P46805" s="63"/>
      <c r="Q46805" s="63"/>
    </row>
    <row r="46806" spans="16:17">
      <c r="P46806" s="63"/>
      <c r="Q46806" s="63"/>
    </row>
    <row r="46807" spans="16:17">
      <c r="P46807" s="63"/>
      <c r="Q46807" s="63"/>
    </row>
    <row r="46808" spans="16:17">
      <c r="P46808" s="63"/>
      <c r="Q46808" s="63"/>
    </row>
    <row r="46809" spans="16:17">
      <c r="P46809" s="63"/>
      <c r="Q46809" s="63"/>
    </row>
    <row r="46810" spans="16:17">
      <c r="P46810" s="63"/>
      <c r="Q46810" s="63"/>
    </row>
    <row r="46811" spans="16:17">
      <c r="P46811" s="63"/>
      <c r="Q46811" s="63"/>
    </row>
    <row r="46812" spans="16:17">
      <c r="P46812" s="63"/>
      <c r="Q46812" s="63"/>
    </row>
    <row r="46813" spans="16:17">
      <c r="P46813" s="63"/>
      <c r="Q46813" s="63"/>
    </row>
    <row r="46814" spans="16:17">
      <c r="P46814" s="63"/>
      <c r="Q46814" s="63"/>
    </row>
    <row r="46815" spans="16:17">
      <c r="P46815" s="63"/>
      <c r="Q46815" s="63"/>
    </row>
    <row r="46816" spans="16:17">
      <c r="P46816" s="63"/>
      <c r="Q46816" s="63"/>
    </row>
    <row r="46817" spans="16:17">
      <c r="P46817" s="63"/>
      <c r="Q46817" s="63"/>
    </row>
    <row r="46818" spans="16:17">
      <c r="P46818" s="63"/>
      <c r="Q46818" s="63"/>
    </row>
    <row r="46819" spans="16:17">
      <c r="P46819" s="63"/>
      <c r="Q46819" s="63"/>
    </row>
    <row r="46820" spans="16:17">
      <c r="P46820" s="63"/>
      <c r="Q46820" s="63"/>
    </row>
    <row r="46821" spans="16:17">
      <c r="P46821" s="63"/>
      <c r="Q46821" s="63"/>
    </row>
    <row r="46822" spans="16:17">
      <c r="P46822" s="63"/>
      <c r="Q46822" s="63"/>
    </row>
    <row r="46823" spans="16:17">
      <c r="P46823" s="63"/>
      <c r="Q46823" s="63"/>
    </row>
    <row r="46824" spans="16:17">
      <c r="P46824" s="63"/>
      <c r="Q46824" s="63"/>
    </row>
    <row r="46825" spans="16:17">
      <c r="P46825" s="63"/>
      <c r="Q46825" s="63"/>
    </row>
    <row r="46826" spans="16:17">
      <c r="P46826" s="63"/>
      <c r="Q46826" s="63"/>
    </row>
    <row r="46827" spans="16:17">
      <c r="P46827" s="63"/>
      <c r="Q46827" s="63"/>
    </row>
    <row r="46828" spans="16:17">
      <c r="P46828" s="63"/>
      <c r="Q46828" s="63"/>
    </row>
    <row r="46829" spans="16:17">
      <c r="P46829" s="63"/>
      <c r="Q46829" s="63"/>
    </row>
    <row r="46830" spans="16:17">
      <c r="P46830" s="63"/>
      <c r="Q46830" s="63"/>
    </row>
    <row r="46831" spans="16:17">
      <c r="P46831" s="63"/>
      <c r="Q46831" s="63"/>
    </row>
    <row r="46832" spans="16:17">
      <c r="P46832" s="63"/>
      <c r="Q46832" s="63"/>
    </row>
    <row r="46833" spans="16:17">
      <c r="P46833" s="63"/>
      <c r="Q46833" s="63"/>
    </row>
    <row r="46834" spans="16:17">
      <c r="P46834" s="63"/>
      <c r="Q46834" s="63"/>
    </row>
    <row r="46835" spans="16:17">
      <c r="P46835" s="63"/>
      <c r="Q46835" s="63"/>
    </row>
    <row r="46836" spans="16:17">
      <c r="P46836" s="63"/>
      <c r="Q46836" s="63"/>
    </row>
    <row r="46837" spans="16:17">
      <c r="P46837" s="63"/>
      <c r="Q46837" s="63"/>
    </row>
    <row r="46838" spans="16:17">
      <c r="P46838" s="63"/>
      <c r="Q46838" s="63"/>
    </row>
    <row r="46839" spans="16:17">
      <c r="P46839" s="63"/>
      <c r="Q46839" s="63"/>
    </row>
    <row r="46840" spans="16:17">
      <c r="P46840" s="63"/>
      <c r="Q46840" s="63"/>
    </row>
    <row r="46841" spans="16:17">
      <c r="P46841" s="63"/>
      <c r="Q46841" s="63"/>
    </row>
    <row r="46842" spans="16:17">
      <c r="P46842" s="63"/>
      <c r="Q46842" s="63"/>
    </row>
    <row r="46843" spans="16:17">
      <c r="P46843" s="63"/>
      <c r="Q46843" s="63"/>
    </row>
    <row r="46844" spans="16:17">
      <c r="P46844" s="63"/>
      <c r="Q46844" s="63"/>
    </row>
    <row r="46845" spans="16:17">
      <c r="P46845" s="63"/>
      <c r="Q46845" s="63"/>
    </row>
    <row r="46846" spans="16:17">
      <c r="P46846" s="63"/>
      <c r="Q46846" s="63"/>
    </row>
    <row r="46847" spans="16:17">
      <c r="P46847" s="63"/>
      <c r="Q46847" s="63"/>
    </row>
    <row r="46848" spans="16:17">
      <c r="P46848" s="63"/>
      <c r="Q46848" s="63"/>
    </row>
    <row r="46849" spans="16:17">
      <c r="P46849" s="63"/>
      <c r="Q46849" s="63"/>
    </row>
    <row r="46850" spans="16:17">
      <c r="P46850" s="63"/>
      <c r="Q46850" s="63"/>
    </row>
    <row r="46851" spans="16:17">
      <c r="P46851" s="63"/>
      <c r="Q46851" s="63"/>
    </row>
    <row r="46852" spans="16:17">
      <c r="P46852" s="63"/>
      <c r="Q46852" s="63"/>
    </row>
    <row r="46853" spans="16:17">
      <c r="P46853" s="63"/>
      <c r="Q46853" s="63"/>
    </row>
    <row r="46854" spans="16:17">
      <c r="P46854" s="63"/>
      <c r="Q46854" s="63"/>
    </row>
    <row r="46855" spans="16:17">
      <c r="P46855" s="63"/>
      <c r="Q46855" s="63"/>
    </row>
    <row r="46856" spans="16:17">
      <c r="P46856" s="63"/>
      <c r="Q46856" s="63"/>
    </row>
    <row r="46857" spans="16:17">
      <c r="P46857" s="63"/>
      <c r="Q46857" s="63"/>
    </row>
    <row r="46858" spans="16:17">
      <c r="P46858" s="63"/>
      <c r="Q46858" s="63"/>
    </row>
    <row r="46859" spans="16:17">
      <c r="P46859" s="63"/>
      <c r="Q46859" s="63"/>
    </row>
    <row r="46860" spans="16:17">
      <c r="P46860" s="63"/>
      <c r="Q46860" s="63"/>
    </row>
    <row r="46861" spans="16:17">
      <c r="P46861" s="63"/>
      <c r="Q46861" s="63"/>
    </row>
    <row r="46862" spans="16:17">
      <c r="P46862" s="63"/>
      <c r="Q46862" s="63"/>
    </row>
    <row r="46863" spans="16:17">
      <c r="P46863" s="63"/>
      <c r="Q46863" s="63"/>
    </row>
    <row r="46864" spans="16:17">
      <c r="P46864" s="63"/>
      <c r="Q46864" s="63"/>
    </row>
    <row r="46865" spans="16:17">
      <c r="P46865" s="63"/>
      <c r="Q46865" s="63"/>
    </row>
    <row r="46866" spans="16:17">
      <c r="P46866" s="63"/>
      <c r="Q46866" s="63"/>
    </row>
    <row r="46867" spans="16:17">
      <c r="P46867" s="63"/>
      <c r="Q46867" s="63"/>
    </row>
    <row r="46868" spans="16:17">
      <c r="P46868" s="63"/>
      <c r="Q46868" s="63"/>
    </row>
    <row r="46869" spans="16:17">
      <c r="P46869" s="63"/>
      <c r="Q46869" s="63"/>
    </row>
    <row r="46870" spans="16:17">
      <c r="P46870" s="63"/>
      <c r="Q46870" s="63"/>
    </row>
    <row r="46871" spans="16:17">
      <c r="P46871" s="63"/>
      <c r="Q46871" s="63"/>
    </row>
    <row r="46872" spans="16:17">
      <c r="P46872" s="63"/>
      <c r="Q46872" s="63"/>
    </row>
    <row r="46873" spans="16:17">
      <c r="P46873" s="63"/>
      <c r="Q46873" s="63"/>
    </row>
    <row r="46874" spans="16:17">
      <c r="P46874" s="63"/>
      <c r="Q46874" s="63"/>
    </row>
    <row r="46875" spans="16:17">
      <c r="P46875" s="63"/>
      <c r="Q46875" s="63"/>
    </row>
    <row r="46876" spans="16:17">
      <c r="P46876" s="63"/>
      <c r="Q46876" s="63"/>
    </row>
    <row r="46877" spans="16:17">
      <c r="P46877" s="63"/>
      <c r="Q46877" s="63"/>
    </row>
    <row r="46878" spans="16:17">
      <c r="P46878" s="63"/>
      <c r="Q46878" s="63"/>
    </row>
    <row r="46879" spans="16:17">
      <c r="P46879" s="63"/>
      <c r="Q46879" s="63"/>
    </row>
    <row r="46880" spans="16:17">
      <c r="P46880" s="63"/>
      <c r="Q46880" s="63"/>
    </row>
    <row r="46881" spans="16:17">
      <c r="P46881" s="63"/>
      <c r="Q46881" s="63"/>
    </row>
    <row r="46882" spans="16:17">
      <c r="P46882" s="63"/>
      <c r="Q46882" s="63"/>
    </row>
    <row r="46883" spans="16:17">
      <c r="P46883" s="63"/>
      <c r="Q46883" s="63"/>
    </row>
    <row r="46884" spans="16:17">
      <c r="P46884" s="63"/>
      <c r="Q46884" s="63"/>
    </row>
    <row r="46885" spans="16:17">
      <c r="P46885" s="63"/>
      <c r="Q46885" s="63"/>
    </row>
    <row r="46886" spans="16:17">
      <c r="P46886" s="63"/>
      <c r="Q46886" s="63"/>
    </row>
    <row r="46887" spans="16:17">
      <c r="P46887" s="63"/>
      <c r="Q46887" s="63"/>
    </row>
    <row r="46888" spans="16:17">
      <c r="P46888" s="63"/>
      <c r="Q46888" s="63"/>
    </row>
    <row r="46889" spans="16:17">
      <c r="P46889" s="63"/>
      <c r="Q46889" s="63"/>
    </row>
    <row r="46890" spans="16:17">
      <c r="P46890" s="63"/>
      <c r="Q46890" s="63"/>
    </row>
    <row r="46891" spans="16:17">
      <c r="P46891" s="63"/>
      <c r="Q46891" s="63"/>
    </row>
    <row r="46892" spans="16:17">
      <c r="P46892" s="63"/>
      <c r="Q46892" s="63"/>
    </row>
    <row r="46893" spans="16:17">
      <c r="P46893" s="63"/>
      <c r="Q46893" s="63"/>
    </row>
    <row r="46894" spans="16:17">
      <c r="P46894" s="63"/>
      <c r="Q46894" s="63"/>
    </row>
    <row r="46895" spans="16:17">
      <c r="P46895" s="63"/>
      <c r="Q46895" s="63"/>
    </row>
    <row r="46896" spans="16:17">
      <c r="P46896" s="63"/>
      <c r="Q46896" s="63"/>
    </row>
    <row r="46897" spans="16:17">
      <c r="P46897" s="63"/>
      <c r="Q46897" s="63"/>
    </row>
    <row r="46898" spans="16:17">
      <c r="P46898" s="63"/>
      <c r="Q46898" s="63"/>
    </row>
    <row r="46899" spans="16:17">
      <c r="P46899" s="63"/>
      <c r="Q46899" s="63"/>
    </row>
    <row r="46900" spans="16:17">
      <c r="P46900" s="63"/>
      <c r="Q46900" s="63"/>
    </row>
    <row r="46901" spans="16:17">
      <c r="P46901" s="63"/>
      <c r="Q46901" s="63"/>
    </row>
    <row r="46902" spans="16:17">
      <c r="P46902" s="63"/>
      <c r="Q46902" s="63"/>
    </row>
    <row r="46903" spans="16:17">
      <c r="P46903" s="63"/>
      <c r="Q46903" s="63"/>
    </row>
    <row r="46904" spans="16:17">
      <c r="P46904" s="63"/>
      <c r="Q46904" s="63"/>
    </row>
    <row r="46905" spans="16:17">
      <c r="P46905" s="63"/>
      <c r="Q46905" s="63"/>
    </row>
    <row r="46906" spans="16:17">
      <c r="P46906" s="63"/>
      <c r="Q46906" s="63"/>
    </row>
    <row r="46907" spans="16:17">
      <c r="P46907" s="63"/>
      <c r="Q46907" s="63"/>
    </row>
    <row r="46908" spans="16:17">
      <c r="P46908" s="63"/>
      <c r="Q46908" s="63"/>
    </row>
    <row r="46909" spans="16:17">
      <c r="P46909" s="63"/>
      <c r="Q46909" s="63"/>
    </row>
    <row r="46910" spans="16:17">
      <c r="P46910" s="63"/>
      <c r="Q46910" s="63"/>
    </row>
    <row r="46911" spans="16:17">
      <c r="P46911" s="63"/>
      <c r="Q46911" s="63"/>
    </row>
    <row r="46912" spans="16:17">
      <c r="P46912" s="63"/>
      <c r="Q46912" s="63"/>
    </row>
    <row r="46913" spans="16:17">
      <c r="P46913" s="63"/>
      <c r="Q46913" s="63"/>
    </row>
    <row r="46914" spans="16:17">
      <c r="P46914" s="63"/>
      <c r="Q46914" s="63"/>
    </row>
    <row r="46915" spans="16:17">
      <c r="P46915" s="63"/>
      <c r="Q46915" s="63"/>
    </row>
    <row r="46916" spans="16:17">
      <c r="P46916" s="63"/>
      <c r="Q46916" s="63"/>
    </row>
    <row r="46917" spans="16:17">
      <c r="P46917" s="63"/>
      <c r="Q46917" s="63"/>
    </row>
    <row r="46918" spans="16:17">
      <c r="P46918" s="63"/>
      <c r="Q46918" s="63"/>
    </row>
    <row r="46919" spans="16:17">
      <c r="P46919" s="63"/>
      <c r="Q46919" s="63"/>
    </row>
    <row r="46920" spans="16:17">
      <c r="P46920" s="63"/>
      <c r="Q46920" s="63"/>
    </row>
    <row r="46921" spans="16:17">
      <c r="P46921" s="63"/>
      <c r="Q46921" s="63"/>
    </row>
    <row r="46922" spans="16:17">
      <c r="P46922" s="63"/>
      <c r="Q46922" s="63"/>
    </row>
    <row r="46923" spans="16:17">
      <c r="P46923" s="63"/>
      <c r="Q46923" s="63"/>
    </row>
    <row r="46924" spans="16:17">
      <c r="P46924" s="63"/>
      <c r="Q46924" s="63"/>
    </row>
    <row r="46925" spans="16:17">
      <c r="P46925" s="63"/>
      <c r="Q46925" s="63"/>
    </row>
    <row r="46926" spans="16:17">
      <c r="P46926" s="63"/>
      <c r="Q46926" s="63"/>
    </row>
    <row r="46927" spans="16:17">
      <c r="P46927" s="63"/>
      <c r="Q46927" s="63"/>
    </row>
    <row r="46928" spans="16:17">
      <c r="P46928" s="63"/>
      <c r="Q46928" s="63"/>
    </row>
    <row r="46929" spans="16:17">
      <c r="P46929" s="63"/>
      <c r="Q46929" s="63"/>
    </row>
    <row r="46930" spans="16:17">
      <c r="P46930" s="63"/>
      <c r="Q46930" s="63"/>
    </row>
    <row r="46931" spans="16:17">
      <c r="P46931" s="63"/>
      <c r="Q46931" s="63"/>
    </row>
    <row r="46932" spans="16:17">
      <c r="P46932" s="63"/>
      <c r="Q46932" s="63"/>
    </row>
    <row r="46933" spans="16:17">
      <c r="P46933" s="63"/>
      <c r="Q46933" s="63"/>
    </row>
    <row r="46934" spans="16:17">
      <c r="P46934" s="63"/>
      <c r="Q46934" s="63"/>
    </row>
    <row r="46935" spans="16:17">
      <c r="P46935" s="63"/>
      <c r="Q46935" s="63"/>
    </row>
    <row r="46936" spans="16:17">
      <c r="P46936" s="63"/>
      <c r="Q46936" s="63"/>
    </row>
    <row r="46937" spans="16:17">
      <c r="P46937" s="63"/>
      <c r="Q46937" s="63"/>
    </row>
    <row r="46938" spans="16:17">
      <c r="P46938" s="63"/>
      <c r="Q46938" s="63"/>
    </row>
    <row r="46939" spans="16:17">
      <c r="P46939" s="63"/>
      <c r="Q46939" s="63"/>
    </row>
    <row r="46940" spans="16:17">
      <c r="P46940" s="63"/>
      <c r="Q46940" s="63"/>
    </row>
    <row r="46941" spans="16:17">
      <c r="P46941" s="63"/>
      <c r="Q46941" s="63"/>
    </row>
    <row r="46942" spans="16:17">
      <c r="P46942" s="63"/>
      <c r="Q46942" s="63"/>
    </row>
    <row r="46943" spans="16:17">
      <c r="P46943" s="63"/>
      <c r="Q46943" s="63"/>
    </row>
    <row r="46944" spans="16:17">
      <c r="P46944" s="63"/>
      <c r="Q46944" s="63"/>
    </row>
    <row r="46945" spans="16:17">
      <c r="P46945" s="63"/>
      <c r="Q46945" s="63"/>
    </row>
    <row r="46946" spans="16:17">
      <c r="P46946" s="63"/>
      <c r="Q46946" s="63"/>
    </row>
    <row r="46947" spans="16:17">
      <c r="P46947" s="63"/>
      <c r="Q46947" s="63"/>
    </row>
    <row r="46948" spans="16:17">
      <c r="P46948" s="63"/>
      <c r="Q46948" s="63"/>
    </row>
    <row r="46949" spans="16:17">
      <c r="P46949" s="63"/>
      <c r="Q46949" s="63"/>
    </row>
    <row r="46950" spans="16:17">
      <c r="P46950" s="63"/>
      <c r="Q46950" s="63"/>
    </row>
    <row r="46951" spans="16:17">
      <c r="P46951" s="63"/>
      <c r="Q46951" s="63"/>
    </row>
    <row r="46952" spans="16:17">
      <c r="P46952" s="63"/>
      <c r="Q46952" s="63"/>
    </row>
    <row r="46953" spans="16:17">
      <c r="P46953" s="63"/>
      <c r="Q46953" s="63"/>
    </row>
    <row r="46954" spans="16:17">
      <c r="P46954" s="63"/>
      <c r="Q46954" s="63"/>
    </row>
    <row r="46955" spans="16:17">
      <c r="P46955" s="63"/>
      <c r="Q46955" s="63"/>
    </row>
    <row r="46956" spans="16:17">
      <c r="P46956" s="63"/>
      <c r="Q46956" s="63"/>
    </row>
    <row r="46957" spans="16:17">
      <c r="P46957" s="63"/>
      <c r="Q46957" s="63"/>
    </row>
    <row r="46958" spans="16:17">
      <c r="P46958" s="63"/>
      <c r="Q46958" s="63"/>
    </row>
    <row r="46959" spans="16:17">
      <c r="P46959" s="63"/>
      <c r="Q46959" s="63"/>
    </row>
    <row r="46960" spans="16:17">
      <c r="P46960" s="63"/>
      <c r="Q46960" s="63"/>
    </row>
    <row r="46961" spans="16:17">
      <c r="P46961" s="63"/>
      <c r="Q46961" s="63"/>
    </row>
    <row r="46962" spans="16:17">
      <c r="P46962" s="63"/>
      <c r="Q46962" s="63"/>
    </row>
    <row r="46963" spans="16:17">
      <c r="P46963" s="63"/>
      <c r="Q46963" s="63"/>
    </row>
    <row r="46964" spans="16:17">
      <c r="P46964" s="63"/>
      <c r="Q46964" s="63"/>
    </row>
    <row r="46965" spans="16:17">
      <c r="P46965" s="63"/>
      <c r="Q46965" s="63"/>
    </row>
    <row r="46966" spans="16:17">
      <c r="P46966" s="63"/>
      <c r="Q46966" s="63"/>
    </row>
    <row r="46967" spans="16:17">
      <c r="P46967" s="63"/>
      <c r="Q46967" s="63"/>
    </row>
    <row r="46968" spans="16:17">
      <c r="P46968" s="63"/>
      <c r="Q46968" s="63"/>
    </row>
    <row r="46969" spans="16:17">
      <c r="P46969" s="63"/>
      <c r="Q46969" s="63"/>
    </row>
    <row r="46970" spans="16:17">
      <c r="P46970" s="63"/>
      <c r="Q46970" s="63"/>
    </row>
    <row r="46971" spans="16:17">
      <c r="P46971" s="63"/>
      <c r="Q46971" s="63"/>
    </row>
    <row r="46972" spans="16:17">
      <c r="P46972" s="63"/>
      <c r="Q46972" s="63"/>
    </row>
    <row r="46973" spans="16:17">
      <c r="P46973" s="63"/>
      <c r="Q46973" s="63"/>
    </row>
    <row r="46974" spans="16:17">
      <c r="P46974" s="63"/>
      <c r="Q46974" s="63"/>
    </row>
    <row r="46975" spans="16:17">
      <c r="P46975" s="63"/>
      <c r="Q46975" s="63"/>
    </row>
    <row r="46976" spans="16:17">
      <c r="P46976" s="63"/>
      <c r="Q46976" s="63"/>
    </row>
    <row r="46977" spans="16:17">
      <c r="P46977" s="63"/>
      <c r="Q46977" s="63"/>
    </row>
    <row r="46978" spans="16:17">
      <c r="P46978" s="63"/>
      <c r="Q46978" s="63"/>
    </row>
    <row r="46979" spans="16:17">
      <c r="P46979" s="63"/>
      <c r="Q46979" s="63"/>
    </row>
    <row r="46980" spans="16:17">
      <c r="P46980" s="63"/>
      <c r="Q46980" s="63"/>
    </row>
    <row r="46981" spans="16:17">
      <c r="P46981" s="63"/>
      <c r="Q46981" s="63"/>
    </row>
    <row r="46982" spans="16:17">
      <c r="P46982" s="63"/>
      <c r="Q46982" s="63"/>
    </row>
    <row r="46983" spans="16:17">
      <c r="P46983" s="63"/>
      <c r="Q46983" s="63"/>
    </row>
    <row r="46984" spans="16:17">
      <c r="P46984" s="63"/>
      <c r="Q46984" s="63"/>
    </row>
    <row r="46985" spans="16:17">
      <c r="P46985" s="63"/>
      <c r="Q46985" s="63"/>
    </row>
    <row r="46986" spans="16:17">
      <c r="P46986" s="63"/>
      <c r="Q46986" s="63"/>
    </row>
    <row r="46987" spans="16:17">
      <c r="P46987" s="63"/>
      <c r="Q46987" s="63"/>
    </row>
    <row r="46988" spans="16:17">
      <c r="P46988" s="63"/>
      <c r="Q46988" s="63"/>
    </row>
    <row r="46989" spans="16:17">
      <c r="P46989" s="63"/>
      <c r="Q46989" s="63"/>
    </row>
    <row r="46990" spans="16:17">
      <c r="P46990" s="63"/>
      <c r="Q46990" s="63"/>
    </row>
    <row r="46991" spans="16:17">
      <c r="P46991" s="63"/>
      <c r="Q46991" s="63"/>
    </row>
    <row r="46992" spans="16:17">
      <c r="P46992" s="63"/>
      <c r="Q46992" s="63"/>
    </row>
    <row r="46993" spans="16:17">
      <c r="P46993" s="63"/>
      <c r="Q46993" s="63"/>
    </row>
    <row r="46994" spans="16:17">
      <c r="P46994" s="63"/>
      <c r="Q46994" s="63"/>
    </row>
    <row r="46995" spans="16:17">
      <c r="P46995" s="63"/>
      <c r="Q46995" s="63"/>
    </row>
    <row r="46996" spans="16:17">
      <c r="P46996" s="63"/>
      <c r="Q46996" s="63"/>
    </row>
    <row r="46997" spans="16:17">
      <c r="P46997" s="63"/>
      <c r="Q46997" s="63"/>
    </row>
    <row r="46998" spans="16:17">
      <c r="P46998" s="63"/>
      <c r="Q46998" s="63"/>
    </row>
    <row r="46999" spans="16:17">
      <c r="P46999" s="63"/>
      <c r="Q46999" s="63"/>
    </row>
    <row r="47000" spans="16:17">
      <c r="P47000" s="63"/>
      <c r="Q47000" s="63"/>
    </row>
    <row r="47001" spans="16:17">
      <c r="P47001" s="63"/>
      <c r="Q47001" s="63"/>
    </row>
    <row r="47002" spans="16:17">
      <c r="P47002" s="63"/>
      <c r="Q47002" s="63"/>
    </row>
    <row r="47003" spans="16:17">
      <c r="P47003" s="63"/>
      <c r="Q47003" s="63"/>
    </row>
    <row r="47004" spans="16:17">
      <c r="P47004" s="63"/>
      <c r="Q47004" s="63"/>
    </row>
    <row r="47005" spans="16:17">
      <c r="P47005" s="63"/>
      <c r="Q47005" s="63"/>
    </row>
    <row r="47006" spans="16:17">
      <c r="P47006" s="63"/>
      <c r="Q47006" s="63"/>
    </row>
    <row r="47007" spans="16:17">
      <c r="P47007" s="63"/>
      <c r="Q47007" s="63"/>
    </row>
    <row r="47008" spans="16:17">
      <c r="P47008" s="63"/>
      <c r="Q47008" s="63"/>
    </row>
    <row r="47009" spans="16:17">
      <c r="P47009" s="63"/>
      <c r="Q47009" s="63"/>
    </row>
    <row r="47010" spans="16:17">
      <c r="P47010" s="63"/>
      <c r="Q47010" s="63"/>
    </row>
    <row r="47011" spans="16:17">
      <c r="P47011" s="63"/>
      <c r="Q47011" s="63"/>
    </row>
    <row r="47012" spans="16:17">
      <c r="P47012" s="63"/>
      <c r="Q47012" s="63"/>
    </row>
    <row r="47013" spans="16:17">
      <c r="P47013" s="63"/>
      <c r="Q47013" s="63"/>
    </row>
    <row r="47014" spans="16:17">
      <c r="P47014" s="63"/>
      <c r="Q47014" s="63"/>
    </row>
    <row r="47015" spans="16:17">
      <c r="P47015" s="63"/>
      <c r="Q47015" s="63"/>
    </row>
    <row r="47016" spans="16:17">
      <c r="P47016" s="63"/>
      <c r="Q47016" s="63"/>
    </row>
    <row r="47017" spans="16:17">
      <c r="P47017" s="63"/>
      <c r="Q47017" s="63"/>
    </row>
    <row r="47018" spans="16:17">
      <c r="P47018" s="63"/>
      <c r="Q47018" s="63"/>
    </row>
    <row r="47019" spans="16:17">
      <c r="P47019" s="63"/>
      <c r="Q47019" s="63"/>
    </row>
    <row r="47020" spans="16:17">
      <c r="P47020" s="63"/>
      <c r="Q47020" s="63"/>
    </row>
    <row r="47021" spans="16:17">
      <c r="P47021" s="63"/>
      <c r="Q47021" s="63"/>
    </row>
    <row r="47022" spans="16:17">
      <c r="P47022" s="63"/>
      <c r="Q47022" s="63"/>
    </row>
    <row r="47023" spans="16:17">
      <c r="P47023" s="63"/>
      <c r="Q47023" s="63"/>
    </row>
    <row r="47024" spans="16:17">
      <c r="P47024" s="63"/>
      <c r="Q47024" s="63"/>
    </row>
    <row r="47025" spans="16:17">
      <c r="P47025" s="63"/>
      <c r="Q47025" s="63"/>
    </row>
    <row r="47026" spans="16:17">
      <c r="P47026" s="63"/>
      <c r="Q47026" s="63"/>
    </row>
    <row r="47027" spans="16:17">
      <c r="P47027" s="63"/>
      <c r="Q47027" s="63"/>
    </row>
    <row r="47028" spans="16:17">
      <c r="P47028" s="63"/>
      <c r="Q47028" s="63"/>
    </row>
    <row r="47029" spans="16:17">
      <c r="P47029" s="63"/>
      <c r="Q47029" s="63"/>
    </row>
    <row r="47030" spans="16:17">
      <c r="P47030" s="63"/>
      <c r="Q47030" s="63"/>
    </row>
    <row r="47031" spans="16:17">
      <c r="P47031" s="63"/>
      <c r="Q47031" s="63"/>
    </row>
    <row r="47032" spans="16:17">
      <c r="P47032" s="63"/>
      <c r="Q47032" s="63"/>
    </row>
    <row r="47033" spans="16:17">
      <c r="P47033" s="63"/>
      <c r="Q47033" s="63"/>
    </row>
    <row r="47034" spans="16:17">
      <c r="P47034" s="63"/>
      <c r="Q47034" s="63"/>
    </row>
    <row r="47035" spans="16:17">
      <c r="P47035" s="63"/>
      <c r="Q47035" s="63"/>
    </row>
    <row r="47036" spans="16:17">
      <c r="P47036" s="63"/>
      <c r="Q47036" s="63"/>
    </row>
    <row r="47037" spans="16:17">
      <c r="P47037" s="63"/>
      <c r="Q47037" s="63"/>
    </row>
    <row r="47038" spans="16:17">
      <c r="P47038" s="63"/>
      <c r="Q47038" s="63"/>
    </row>
    <row r="47039" spans="16:17">
      <c r="P47039" s="63"/>
      <c r="Q47039" s="63"/>
    </row>
    <row r="47040" spans="16:17">
      <c r="P47040" s="63"/>
      <c r="Q47040" s="63"/>
    </row>
    <row r="47041" spans="16:17">
      <c r="P47041" s="63"/>
      <c r="Q47041" s="63"/>
    </row>
    <row r="47042" spans="16:17">
      <c r="P47042" s="63"/>
      <c r="Q47042" s="63"/>
    </row>
    <row r="47043" spans="16:17">
      <c r="P47043" s="63"/>
      <c r="Q47043" s="63"/>
    </row>
    <row r="47044" spans="16:17">
      <c r="P47044" s="63"/>
      <c r="Q47044" s="63"/>
    </row>
    <row r="47045" spans="16:17">
      <c r="P47045" s="63"/>
      <c r="Q47045" s="63"/>
    </row>
    <row r="47046" spans="16:17">
      <c r="P47046" s="63"/>
      <c r="Q47046" s="63"/>
    </row>
    <row r="47047" spans="16:17">
      <c r="P47047" s="63"/>
      <c r="Q47047" s="63"/>
    </row>
    <row r="47048" spans="16:17">
      <c r="P47048" s="63"/>
      <c r="Q47048" s="63"/>
    </row>
    <row r="47049" spans="16:17">
      <c r="P47049" s="63"/>
      <c r="Q47049" s="63"/>
    </row>
    <row r="47050" spans="16:17">
      <c r="P47050" s="63"/>
      <c r="Q47050" s="63"/>
    </row>
    <row r="47051" spans="16:17">
      <c r="P47051" s="63"/>
      <c r="Q47051" s="63"/>
    </row>
    <row r="47052" spans="16:17">
      <c r="P47052" s="63"/>
      <c r="Q47052" s="63"/>
    </row>
    <row r="47053" spans="16:17">
      <c r="P47053" s="63"/>
      <c r="Q47053" s="63"/>
    </row>
    <row r="47054" spans="16:17">
      <c r="P47054" s="63"/>
      <c r="Q47054" s="63"/>
    </row>
    <row r="47055" spans="16:17">
      <c r="P47055" s="63"/>
      <c r="Q47055" s="63"/>
    </row>
    <row r="47056" spans="16:17">
      <c r="P47056" s="63"/>
      <c r="Q47056" s="63"/>
    </row>
    <row r="47057" spans="16:17">
      <c r="P47057" s="63"/>
      <c r="Q47057" s="63"/>
    </row>
    <row r="47058" spans="16:17">
      <c r="P47058" s="63"/>
      <c r="Q47058" s="63"/>
    </row>
    <row r="47059" spans="16:17">
      <c r="P47059" s="63"/>
      <c r="Q47059" s="63"/>
    </row>
    <row r="47060" spans="16:17">
      <c r="P47060" s="63"/>
      <c r="Q47060" s="63"/>
    </row>
    <row r="47061" spans="16:17">
      <c r="P47061" s="63"/>
      <c r="Q47061" s="63"/>
    </row>
    <row r="47062" spans="16:17">
      <c r="P47062" s="63"/>
      <c r="Q47062" s="63"/>
    </row>
    <row r="47063" spans="16:17">
      <c r="P47063" s="63"/>
      <c r="Q47063" s="63"/>
    </row>
    <row r="47064" spans="16:17">
      <c r="P47064" s="63"/>
      <c r="Q47064" s="63"/>
    </row>
    <row r="47065" spans="16:17">
      <c r="P47065" s="63"/>
      <c r="Q47065" s="63"/>
    </row>
    <row r="47066" spans="16:17">
      <c r="P47066" s="63"/>
      <c r="Q47066" s="63"/>
    </row>
    <row r="47067" spans="16:17">
      <c r="P47067" s="63"/>
      <c r="Q47067" s="63"/>
    </row>
    <row r="47068" spans="16:17">
      <c r="P47068" s="63"/>
      <c r="Q47068" s="63"/>
    </row>
    <row r="47069" spans="16:17">
      <c r="P47069" s="63"/>
      <c r="Q47069" s="63"/>
    </row>
    <row r="47070" spans="16:17">
      <c r="P47070" s="63"/>
      <c r="Q47070" s="63"/>
    </row>
    <row r="47071" spans="16:17">
      <c r="P47071" s="63"/>
      <c r="Q47071" s="63"/>
    </row>
    <row r="47072" spans="16:17">
      <c r="P47072" s="63"/>
      <c r="Q47072" s="63"/>
    </row>
    <row r="47073" spans="16:17">
      <c r="P47073" s="63"/>
      <c r="Q47073" s="63"/>
    </row>
    <row r="47074" spans="16:17">
      <c r="P47074" s="63"/>
      <c r="Q47074" s="63"/>
    </row>
    <row r="47075" spans="16:17">
      <c r="P47075" s="63"/>
      <c r="Q47075" s="63"/>
    </row>
    <row r="47076" spans="16:17">
      <c r="P47076" s="63"/>
      <c r="Q47076" s="63"/>
    </row>
    <row r="47077" spans="16:17">
      <c r="P47077" s="63"/>
      <c r="Q47077" s="63"/>
    </row>
    <row r="47078" spans="16:17">
      <c r="P47078" s="63"/>
      <c r="Q47078" s="63"/>
    </row>
    <row r="47079" spans="16:17">
      <c r="P47079" s="63"/>
      <c r="Q47079" s="63"/>
    </row>
    <row r="47080" spans="16:17">
      <c r="P47080" s="63"/>
      <c r="Q47080" s="63"/>
    </row>
    <row r="47081" spans="16:17">
      <c r="P47081" s="63"/>
      <c r="Q47081" s="63"/>
    </row>
    <row r="47082" spans="16:17">
      <c r="P47082" s="63"/>
      <c r="Q47082" s="63"/>
    </row>
    <row r="47083" spans="16:17">
      <c r="P47083" s="63"/>
      <c r="Q47083" s="63"/>
    </row>
    <row r="47084" spans="16:17">
      <c r="P47084" s="63"/>
      <c r="Q47084" s="63"/>
    </row>
    <row r="47085" spans="16:17">
      <c r="P47085" s="63"/>
      <c r="Q47085" s="63"/>
    </row>
    <row r="47086" spans="16:17">
      <c r="P47086" s="63"/>
      <c r="Q47086" s="63"/>
    </row>
    <row r="47087" spans="16:17">
      <c r="P47087" s="63"/>
      <c r="Q47087" s="63"/>
    </row>
    <row r="47088" spans="16:17">
      <c r="P47088" s="63"/>
      <c r="Q47088" s="63"/>
    </row>
    <row r="47089" spans="16:17">
      <c r="P47089" s="63"/>
      <c r="Q47089" s="63"/>
    </row>
    <row r="47090" spans="16:17">
      <c r="P47090" s="63"/>
      <c r="Q47090" s="63"/>
    </row>
    <row r="47091" spans="16:17">
      <c r="P47091" s="63"/>
      <c r="Q47091" s="63"/>
    </row>
    <row r="47092" spans="16:17">
      <c r="P47092" s="63"/>
      <c r="Q47092" s="63"/>
    </row>
    <row r="47093" spans="16:17">
      <c r="P47093" s="63"/>
      <c r="Q47093" s="63"/>
    </row>
    <row r="47094" spans="16:17">
      <c r="P47094" s="63"/>
      <c r="Q47094" s="63"/>
    </row>
    <row r="47095" spans="16:17">
      <c r="P47095" s="63"/>
      <c r="Q47095" s="63"/>
    </row>
    <row r="47096" spans="16:17">
      <c r="P47096" s="63"/>
      <c r="Q47096" s="63"/>
    </row>
    <row r="47097" spans="16:17">
      <c r="P47097" s="63"/>
      <c r="Q47097" s="63"/>
    </row>
    <row r="47098" spans="16:17">
      <c r="P47098" s="63"/>
      <c r="Q47098" s="63"/>
    </row>
    <row r="47099" spans="16:17">
      <c r="P47099" s="63"/>
      <c r="Q47099" s="63"/>
    </row>
    <row r="47100" spans="16:17">
      <c r="P47100" s="63"/>
      <c r="Q47100" s="63"/>
    </row>
    <row r="47101" spans="16:17">
      <c r="P47101" s="63"/>
      <c r="Q47101" s="63"/>
    </row>
    <row r="47102" spans="16:17">
      <c r="P47102" s="63"/>
      <c r="Q47102" s="63"/>
    </row>
    <row r="47103" spans="16:17">
      <c r="P47103" s="63"/>
      <c r="Q47103" s="63"/>
    </row>
    <row r="47104" spans="16:17">
      <c r="P47104" s="63"/>
      <c r="Q47104" s="63"/>
    </row>
    <row r="47105" spans="16:17">
      <c r="P47105" s="63"/>
      <c r="Q47105" s="63"/>
    </row>
    <row r="47106" spans="16:17">
      <c r="P47106" s="63"/>
      <c r="Q47106" s="63"/>
    </row>
    <row r="47107" spans="16:17">
      <c r="P47107" s="63"/>
      <c r="Q47107" s="63"/>
    </row>
    <row r="47108" spans="16:17">
      <c r="P47108" s="63"/>
      <c r="Q47108" s="63"/>
    </row>
    <row r="47109" spans="16:17">
      <c r="P47109" s="63"/>
      <c r="Q47109" s="63"/>
    </row>
    <row r="47110" spans="16:17">
      <c r="P47110" s="63"/>
      <c r="Q47110" s="63"/>
    </row>
    <row r="47111" spans="16:17">
      <c r="P47111" s="63"/>
      <c r="Q47111" s="63"/>
    </row>
    <row r="47112" spans="16:17">
      <c r="P47112" s="63"/>
      <c r="Q47112" s="63"/>
    </row>
    <row r="47113" spans="16:17">
      <c r="P47113" s="63"/>
      <c r="Q47113" s="63"/>
    </row>
    <row r="47114" spans="16:17">
      <c r="P47114" s="63"/>
      <c r="Q47114" s="63"/>
    </row>
    <row r="47115" spans="16:17">
      <c r="P47115" s="63"/>
      <c r="Q47115" s="63"/>
    </row>
    <row r="47116" spans="16:17">
      <c r="P47116" s="63"/>
      <c r="Q47116" s="63"/>
    </row>
    <row r="47117" spans="16:17">
      <c r="P47117" s="63"/>
      <c r="Q47117" s="63"/>
    </row>
    <row r="47118" spans="16:17">
      <c r="P47118" s="63"/>
      <c r="Q47118" s="63"/>
    </row>
    <row r="47119" spans="16:17">
      <c r="P47119" s="63"/>
      <c r="Q47119" s="63"/>
    </row>
    <row r="47120" spans="16:17">
      <c r="P47120" s="63"/>
      <c r="Q47120" s="63"/>
    </row>
    <row r="47121" spans="16:17">
      <c r="P47121" s="63"/>
      <c r="Q47121" s="63"/>
    </row>
    <row r="47122" spans="16:17">
      <c r="P47122" s="63"/>
      <c r="Q47122" s="63"/>
    </row>
    <row r="47123" spans="16:17">
      <c r="P47123" s="63"/>
      <c r="Q47123" s="63"/>
    </row>
    <row r="47124" spans="16:17">
      <c r="P47124" s="63"/>
      <c r="Q47124" s="63"/>
    </row>
    <row r="47125" spans="16:17">
      <c r="P47125" s="63"/>
      <c r="Q47125" s="63"/>
    </row>
    <row r="47126" spans="16:17">
      <c r="P47126" s="63"/>
      <c r="Q47126" s="63"/>
    </row>
    <row r="47127" spans="16:17">
      <c r="P47127" s="63"/>
      <c r="Q47127" s="63"/>
    </row>
    <row r="47128" spans="16:17">
      <c r="P47128" s="63"/>
      <c r="Q47128" s="63"/>
    </row>
    <row r="47129" spans="16:17">
      <c r="P47129" s="63"/>
      <c r="Q47129" s="63"/>
    </row>
    <row r="47130" spans="16:17">
      <c r="P47130" s="63"/>
      <c r="Q47130" s="63"/>
    </row>
    <row r="47131" spans="16:17">
      <c r="P47131" s="63"/>
      <c r="Q47131" s="63"/>
    </row>
    <row r="47132" spans="16:17">
      <c r="P47132" s="63"/>
      <c r="Q47132" s="63"/>
    </row>
    <row r="47133" spans="16:17">
      <c r="P47133" s="63"/>
      <c r="Q47133" s="63"/>
    </row>
    <row r="47134" spans="16:17">
      <c r="P47134" s="63"/>
      <c r="Q47134" s="63"/>
    </row>
    <row r="47135" spans="16:17">
      <c r="P47135" s="63"/>
      <c r="Q47135" s="63"/>
    </row>
    <row r="47136" spans="16:17">
      <c r="P47136" s="63"/>
      <c r="Q47136" s="63"/>
    </row>
    <row r="47137" spans="16:17">
      <c r="P47137" s="63"/>
      <c r="Q47137" s="63"/>
    </row>
    <row r="47138" spans="16:17">
      <c r="P47138" s="63"/>
      <c r="Q47138" s="63"/>
    </row>
    <row r="47139" spans="16:17">
      <c r="P47139" s="63"/>
      <c r="Q47139" s="63"/>
    </row>
    <row r="47140" spans="16:17">
      <c r="P47140" s="63"/>
      <c r="Q47140" s="63"/>
    </row>
    <row r="47141" spans="16:17">
      <c r="P47141" s="63"/>
      <c r="Q47141" s="63"/>
    </row>
    <row r="47142" spans="16:17">
      <c r="P47142" s="63"/>
      <c r="Q47142" s="63"/>
    </row>
    <row r="47143" spans="16:17">
      <c r="P47143" s="63"/>
      <c r="Q47143" s="63"/>
    </row>
    <row r="47144" spans="16:17">
      <c r="P47144" s="63"/>
      <c r="Q47144" s="63"/>
    </row>
    <row r="47145" spans="16:17">
      <c r="P47145" s="63"/>
      <c r="Q47145" s="63"/>
    </row>
    <row r="47146" spans="16:17">
      <c r="P47146" s="63"/>
      <c r="Q47146" s="63"/>
    </row>
    <row r="47147" spans="16:17">
      <c r="P47147" s="63"/>
      <c r="Q47147" s="63"/>
    </row>
    <row r="47148" spans="16:17">
      <c r="P47148" s="63"/>
      <c r="Q47148" s="63"/>
    </row>
    <row r="47149" spans="16:17">
      <c r="P47149" s="63"/>
      <c r="Q47149" s="63"/>
    </row>
    <row r="47150" spans="16:17">
      <c r="P47150" s="63"/>
      <c r="Q47150" s="63"/>
    </row>
    <row r="47151" spans="16:17">
      <c r="P47151" s="63"/>
      <c r="Q47151" s="63"/>
    </row>
    <row r="47152" spans="16:17">
      <c r="P47152" s="63"/>
      <c r="Q47152" s="63"/>
    </row>
    <row r="47153" spans="16:17">
      <c r="P47153" s="63"/>
      <c r="Q47153" s="63"/>
    </row>
    <row r="47154" spans="16:17">
      <c r="P47154" s="63"/>
      <c r="Q47154" s="63"/>
    </row>
    <row r="47155" spans="16:17">
      <c r="P47155" s="63"/>
      <c r="Q47155" s="63"/>
    </row>
    <row r="47156" spans="16:17">
      <c r="P47156" s="63"/>
      <c r="Q47156" s="63"/>
    </row>
    <row r="47157" spans="16:17">
      <c r="P47157" s="63"/>
      <c r="Q47157" s="63"/>
    </row>
    <row r="47158" spans="16:17">
      <c r="P47158" s="63"/>
      <c r="Q47158" s="63"/>
    </row>
    <row r="47159" spans="16:17">
      <c r="P47159" s="63"/>
      <c r="Q47159" s="63"/>
    </row>
    <row r="47160" spans="16:17">
      <c r="P47160" s="63"/>
      <c r="Q47160" s="63"/>
    </row>
    <row r="47161" spans="16:17">
      <c r="P47161" s="63"/>
      <c r="Q47161" s="63"/>
    </row>
    <row r="47162" spans="16:17">
      <c r="P47162" s="63"/>
      <c r="Q47162" s="63"/>
    </row>
    <row r="47163" spans="16:17">
      <c r="P47163" s="63"/>
      <c r="Q47163" s="63"/>
    </row>
    <row r="47164" spans="16:17">
      <c r="P47164" s="63"/>
      <c r="Q47164" s="63"/>
    </row>
    <row r="47165" spans="16:17">
      <c r="P47165" s="63"/>
      <c r="Q47165" s="63"/>
    </row>
    <row r="47166" spans="16:17">
      <c r="P47166" s="63"/>
      <c r="Q47166" s="63"/>
    </row>
    <row r="47167" spans="16:17">
      <c r="P47167" s="63"/>
      <c r="Q47167" s="63"/>
    </row>
    <row r="47168" spans="16:17">
      <c r="P47168" s="63"/>
      <c r="Q47168" s="63"/>
    </row>
    <row r="47169" spans="16:17">
      <c r="P47169" s="63"/>
      <c r="Q47169" s="63"/>
    </row>
    <row r="47170" spans="16:17">
      <c r="P47170" s="63"/>
      <c r="Q47170" s="63"/>
    </row>
    <row r="47171" spans="16:17">
      <c r="P47171" s="63"/>
      <c r="Q47171" s="63"/>
    </row>
    <row r="47172" spans="16:17">
      <c r="P47172" s="63"/>
      <c r="Q47172" s="63"/>
    </row>
    <row r="47173" spans="16:17">
      <c r="P47173" s="63"/>
      <c r="Q47173" s="63"/>
    </row>
    <row r="47174" spans="16:17">
      <c r="P47174" s="63"/>
      <c r="Q47174" s="63"/>
    </row>
    <row r="47175" spans="16:17">
      <c r="P47175" s="63"/>
      <c r="Q47175" s="63"/>
    </row>
    <row r="47176" spans="16:17">
      <c r="P47176" s="63"/>
      <c r="Q47176" s="63"/>
    </row>
    <row r="47177" spans="16:17">
      <c r="P47177" s="63"/>
      <c r="Q47177" s="63"/>
    </row>
    <row r="47178" spans="16:17">
      <c r="P47178" s="63"/>
      <c r="Q47178" s="63"/>
    </row>
    <row r="47179" spans="16:17">
      <c r="P47179" s="63"/>
      <c r="Q47179" s="63"/>
    </row>
    <row r="47180" spans="16:17">
      <c r="P47180" s="63"/>
      <c r="Q47180" s="63"/>
    </row>
    <row r="47181" spans="16:17">
      <c r="P47181" s="63"/>
      <c r="Q47181" s="63"/>
    </row>
    <row r="47182" spans="16:17">
      <c r="P47182" s="63"/>
      <c r="Q47182" s="63"/>
    </row>
    <row r="47183" spans="16:17">
      <c r="P47183" s="63"/>
      <c r="Q47183" s="63"/>
    </row>
    <row r="47184" spans="16:17">
      <c r="P47184" s="63"/>
      <c r="Q47184" s="63"/>
    </row>
    <row r="47185" spans="16:17">
      <c r="P47185" s="63"/>
      <c r="Q47185" s="63"/>
    </row>
    <row r="47186" spans="16:17">
      <c r="P47186" s="63"/>
      <c r="Q47186" s="63"/>
    </row>
    <row r="47187" spans="16:17">
      <c r="P47187" s="63"/>
      <c r="Q47187" s="63"/>
    </row>
    <row r="47188" spans="16:17">
      <c r="P47188" s="63"/>
      <c r="Q47188" s="63"/>
    </row>
    <row r="47189" spans="16:17">
      <c r="P47189" s="63"/>
      <c r="Q47189" s="63"/>
    </row>
    <row r="47190" spans="16:17">
      <c r="P47190" s="63"/>
      <c r="Q47190" s="63"/>
    </row>
    <row r="47191" spans="16:17">
      <c r="P47191" s="63"/>
      <c r="Q47191" s="63"/>
    </row>
    <row r="47192" spans="16:17">
      <c r="P47192" s="63"/>
      <c r="Q47192" s="63"/>
    </row>
    <row r="47193" spans="16:17">
      <c r="P47193" s="63"/>
      <c r="Q47193" s="63"/>
    </row>
    <row r="47194" spans="16:17">
      <c r="P47194" s="63"/>
      <c r="Q47194" s="63"/>
    </row>
    <row r="47195" spans="16:17">
      <c r="P47195" s="63"/>
      <c r="Q47195" s="63"/>
    </row>
    <row r="47196" spans="16:17">
      <c r="P47196" s="63"/>
      <c r="Q47196" s="63"/>
    </row>
    <row r="47197" spans="16:17">
      <c r="P47197" s="63"/>
      <c r="Q47197" s="63"/>
    </row>
    <row r="47198" spans="16:17">
      <c r="P47198" s="63"/>
      <c r="Q47198" s="63"/>
    </row>
    <row r="47199" spans="16:17">
      <c r="P47199" s="63"/>
      <c r="Q47199" s="63"/>
    </row>
    <row r="47200" spans="16:17">
      <c r="P47200" s="63"/>
      <c r="Q47200" s="63"/>
    </row>
    <row r="47201" spans="16:17">
      <c r="P47201" s="63"/>
      <c r="Q47201" s="63"/>
    </row>
    <row r="47202" spans="16:17">
      <c r="P47202" s="63"/>
      <c r="Q47202" s="63"/>
    </row>
    <row r="47203" spans="16:17">
      <c r="P47203" s="63"/>
      <c r="Q47203" s="63"/>
    </row>
    <row r="47204" spans="16:17">
      <c r="P47204" s="63"/>
      <c r="Q47204" s="63"/>
    </row>
    <row r="47205" spans="16:17">
      <c r="P47205" s="63"/>
      <c r="Q47205" s="63"/>
    </row>
    <row r="47206" spans="16:17">
      <c r="P47206" s="63"/>
      <c r="Q47206" s="63"/>
    </row>
    <row r="47207" spans="16:17">
      <c r="P47207" s="63"/>
      <c r="Q47207" s="63"/>
    </row>
    <row r="47208" spans="16:17">
      <c r="P47208" s="63"/>
      <c r="Q47208" s="63"/>
    </row>
    <row r="47209" spans="16:17">
      <c r="P47209" s="63"/>
      <c r="Q47209" s="63"/>
    </row>
    <row r="47210" spans="16:17">
      <c r="P47210" s="63"/>
      <c r="Q47210" s="63"/>
    </row>
    <row r="47211" spans="16:17">
      <c r="P47211" s="63"/>
      <c r="Q47211" s="63"/>
    </row>
    <row r="47212" spans="16:17">
      <c r="P47212" s="63"/>
      <c r="Q47212" s="63"/>
    </row>
    <row r="47213" spans="16:17">
      <c r="P47213" s="63"/>
      <c r="Q47213" s="63"/>
    </row>
    <row r="47214" spans="16:17">
      <c r="P47214" s="63"/>
      <c r="Q47214" s="63"/>
    </row>
    <row r="47215" spans="16:17">
      <c r="P47215" s="63"/>
      <c r="Q47215" s="63"/>
    </row>
    <row r="47216" spans="16:17">
      <c r="P47216" s="63"/>
      <c r="Q47216" s="63"/>
    </row>
    <row r="47217" spans="6:17">
      <c r="P47217" s="63"/>
      <c r="Q47217" s="63"/>
    </row>
    <row r="47218" spans="6:17">
      <c r="P47218" s="63"/>
      <c r="Q47218" s="63"/>
    </row>
    <row r="47219" spans="6:17">
      <c r="P47219" s="63"/>
      <c r="Q47219" s="63"/>
    </row>
    <row r="47220" spans="6:17">
      <c r="P47220" s="63"/>
      <c r="Q47220" s="63"/>
    </row>
    <row r="47221" spans="6:17">
      <c r="P47221" s="63"/>
      <c r="Q47221" s="63"/>
    </row>
    <row r="47222" spans="6:17">
      <c r="P47222" s="63"/>
      <c r="Q47222" s="63"/>
    </row>
    <row r="47223" spans="6:17">
      <c r="P47223" s="63"/>
      <c r="Q47223" s="63"/>
    </row>
    <row r="47224" spans="6:17">
      <c r="P47224" s="63"/>
      <c r="Q47224" s="63"/>
    </row>
    <row r="47225" spans="6:17">
      <c r="P47225" s="63"/>
      <c r="Q47225" s="63"/>
    </row>
    <row r="47226" spans="6:17">
      <c r="P47226" s="63"/>
      <c r="Q47226" s="63"/>
    </row>
    <row r="47227" spans="6:17">
      <c r="P47227" s="63"/>
      <c r="Q47227" s="63"/>
    </row>
    <row r="47228" spans="6:17">
      <c r="P47228" s="63"/>
      <c r="Q47228" s="63"/>
    </row>
    <row r="47229" spans="6:17">
      <c r="F47229" s="55"/>
      <c r="J47229" s="55"/>
      <c r="P47229" s="63"/>
      <c r="Q47229" s="63"/>
    </row>
    <row r="47230" spans="6:17">
      <c r="P47230" s="63"/>
      <c r="Q47230" s="63"/>
    </row>
    <row r="47231" spans="6:17">
      <c r="P47231" s="63"/>
      <c r="Q47231" s="63"/>
    </row>
    <row r="47232" spans="6:17">
      <c r="P47232" s="63"/>
      <c r="Q47232" s="63"/>
    </row>
    <row r="47233" spans="16:17">
      <c r="P47233" s="63"/>
      <c r="Q47233" s="63"/>
    </row>
    <row r="47234" spans="16:17">
      <c r="P47234" s="63"/>
      <c r="Q47234" s="63"/>
    </row>
    <row r="47235" spans="16:17">
      <c r="P47235" s="63"/>
      <c r="Q47235" s="63"/>
    </row>
    <row r="47236" spans="16:17">
      <c r="P47236" s="63"/>
      <c r="Q47236" s="63"/>
    </row>
    <row r="47237" spans="16:17">
      <c r="P47237" s="63"/>
      <c r="Q47237" s="63"/>
    </row>
    <row r="47238" spans="16:17">
      <c r="P47238" s="63"/>
      <c r="Q47238" s="63"/>
    </row>
    <row r="47239" spans="16:17">
      <c r="P47239" s="63"/>
      <c r="Q47239" s="63"/>
    </row>
    <row r="47240" spans="16:17">
      <c r="P47240" s="63"/>
      <c r="Q47240" s="63"/>
    </row>
    <row r="47241" spans="16:17">
      <c r="P47241" s="63"/>
      <c r="Q47241" s="63"/>
    </row>
    <row r="47242" spans="16:17">
      <c r="P47242" s="63"/>
      <c r="Q47242" s="63"/>
    </row>
    <row r="47243" spans="16:17">
      <c r="P47243" s="63"/>
      <c r="Q47243" s="63"/>
    </row>
    <row r="47244" spans="16:17">
      <c r="P47244" s="63"/>
      <c r="Q47244" s="63"/>
    </row>
    <row r="47245" spans="16:17">
      <c r="P47245" s="63"/>
      <c r="Q47245" s="63"/>
    </row>
    <row r="47246" spans="16:17">
      <c r="P47246" s="63"/>
      <c r="Q47246" s="63"/>
    </row>
    <row r="47247" spans="16:17">
      <c r="P47247" s="63"/>
      <c r="Q47247" s="63"/>
    </row>
    <row r="47248" spans="16:17">
      <c r="P47248" s="63"/>
      <c r="Q47248" s="63"/>
    </row>
    <row r="47249" spans="16:17">
      <c r="P47249" s="63"/>
      <c r="Q47249" s="63"/>
    </row>
    <row r="47250" spans="16:17">
      <c r="P47250" s="63"/>
      <c r="Q47250" s="63"/>
    </row>
    <row r="47251" spans="16:17">
      <c r="P47251" s="63"/>
      <c r="Q47251" s="63"/>
    </row>
    <row r="47252" spans="16:17">
      <c r="P47252" s="63"/>
      <c r="Q47252" s="63"/>
    </row>
    <row r="47253" spans="16:17">
      <c r="P47253" s="63"/>
      <c r="Q47253" s="63"/>
    </row>
    <row r="47254" spans="16:17">
      <c r="P47254" s="63"/>
      <c r="Q47254" s="63"/>
    </row>
    <row r="47255" spans="16:17">
      <c r="P47255" s="63"/>
      <c r="Q47255" s="63"/>
    </row>
    <row r="47256" spans="16:17">
      <c r="P47256" s="63"/>
      <c r="Q47256" s="63"/>
    </row>
    <row r="47257" spans="16:17">
      <c r="P47257" s="63"/>
      <c r="Q47257" s="63"/>
    </row>
    <row r="47258" spans="16:17">
      <c r="P47258" s="63"/>
      <c r="Q47258" s="63"/>
    </row>
    <row r="47259" spans="16:17">
      <c r="P47259" s="63"/>
      <c r="Q47259" s="63"/>
    </row>
    <row r="47260" spans="16:17">
      <c r="P47260" s="63"/>
      <c r="Q47260" s="63"/>
    </row>
    <row r="47261" spans="16:17">
      <c r="P47261" s="63"/>
      <c r="Q47261" s="63"/>
    </row>
    <row r="47262" spans="16:17">
      <c r="P47262" s="63"/>
      <c r="Q47262" s="63"/>
    </row>
    <row r="47263" spans="16:17">
      <c r="P47263" s="63"/>
      <c r="Q47263" s="63"/>
    </row>
    <row r="47264" spans="16:17">
      <c r="P47264" s="63"/>
      <c r="Q47264" s="63"/>
    </row>
    <row r="47265" spans="16:17">
      <c r="P47265" s="63"/>
      <c r="Q47265" s="63"/>
    </row>
    <row r="47266" spans="16:17">
      <c r="P47266" s="63"/>
      <c r="Q47266" s="63"/>
    </row>
    <row r="47267" spans="16:17">
      <c r="P47267" s="63"/>
      <c r="Q47267" s="63"/>
    </row>
    <row r="47268" spans="16:17">
      <c r="P47268" s="63"/>
      <c r="Q47268" s="63"/>
    </row>
    <row r="47269" spans="16:17">
      <c r="P47269" s="63"/>
      <c r="Q47269" s="63"/>
    </row>
    <row r="47270" spans="16:17">
      <c r="P47270" s="63"/>
      <c r="Q47270" s="63"/>
    </row>
    <row r="47271" spans="16:17">
      <c r="P47271" s="63"/>
      <c r="Q47271" s="63"/>
    </row>
    <row r="47272" spans="16:17">
      <c r="P47272" s="63"/>
      <c r="Q47272" s="63"/>
    </row>
    <row r="47273" spans="16:17">
      <c r="P47273" s="63"/>
      <c r="Q47273" s="63"/>
    </row>
    <row r="47274" spans="16:17">
      <c r="P47274" s="63"/>
      <c r="Q47274" s="63"/>
    </row>
    <row r="47275" spans="16:17">
      <c r="P47275" s="63"/>
      <c r="Q47275" s="63"/>
    </row>
    <row r="47276" spans="16:17">
      <c r="P47276" s="63"/>
      <c r="Q47276" s="63"/>
    </row>
    <row r="47277" spans="16:17">
      <c r="P47277" s="63"/>
      <c r="Q47277" s="63"/>
    </row>
    <row r="47278" spans="16:17">
      <c r="P47278" s="63"/>
      <c r="Q47278" s="63"/>
    </row>
    <row r="47279" spans="16:17">
      <c r="P47279" s="63"/>
      <c r="Q47279" s="63"/>
    </row>
    <row r="47280" spans="16:17">
      <c r="P47280" s="63"/>
      <c r="Q47280" s="63"/>
    </row>
    <row r="47281" spans="16:17">
      <c r="P47281" s="63"/>
      <c r="Q47281" s="63"/>
    </row>
    <row r="47282" spans="16:17">
      <c r="P47282" s="63"/>
      <c r="Q47282" s="63"/>
    </row>
    <row r="47283" spans="16:17">
      <c r="P47283" s="63"/>
      <c r="Q47283" s="63"/>
    </row>
    <row r="47284" spans="16:17">
      <c r="P47284" s="63"/>
      <c r="Q47284" s="63"/>
    </row>
    <row r="47285" spans="16:17">
      <c r="P47285" s="63"/>
      <c r="Q47285" s="63"/>
    </row>
    <row r="47286" spans="16:17">
      <c r="P47286" s="63"/>
      <c r="Q47286" s="63"/>
    </row>
    <row r="47287" spans="16:17">
      <c r="P47287" s="63"/>
      <c r="Q47287" s="63"/>
    </row>
    <row r="47288" spans="16:17">
      <c r="P47288" s="63"/>
      <c r="Q47288" s="63"/>
    </row>
    <row r="47289" spans="16:17">
      <c r="P47289" s="63"/>
      <c r="Q47289" s="63"/>
    </row>
    <row r="47290" spans="16:17">
      <c r="P47290" s="63"/>
      <c r="Q47290" s="63"/>
    </row>
    <row r="47291" spans="16:17">
      <c r="P47291" s="63"/>
      <c r="Q47291" s="63"/>
    </row>
    <row r="47292" spans="16:17">
      <c r="P47292" s="63"/>
      <c r="Q47292" s="63"/>
    </row>
    <row r="47293" spans="16:17">
      <c r="P47293" s="63"/>
      <c r="Q47293" s="63"/>
    </row>
    <row r="47294" spans="16:17">
      <c r="P47294" s="63"/>
      <c r="Q47294" s="63"/>
    </row>
    <row r="47295" spans="16:17">
      <c r="P47295" s="63"/>
      <c r="Q47295" s="63"/>
    </row>
    <row r="47296" spans="16:17">
      <c r="P47296" s="63"/>
      <c r="Q47296" s="63"/>
    </row>
    <row r="47297" spans="16:17">
      <c r="P47297" s="63"/>
      <c r="Q47297" s="63"/>
    </row>
    <row r="47298" spans="16:17">
      <c r="P47298" s="63"/>
      <c r="Q47298" s="63"/>
    </row>
    <row r="47299" spans="16:17">
      <c r="P47299" s="63"/>
      <c r="Q47299" s="63"/>
    </row>
    <row r="47300" spans="16:17">
      <c r="P47300" s="63"/>
      <c r="Q47300" s="63"/>
    </row>
    <row r="47301" spans="16:17">
      <c r="P47301" s="63"/>
      <c r="Q47301" s="63"/>
    </row>
    <row r="47302" spans="16:17">
      <c r="P47302" s="63"/>
      <c r="Q47302" s="63"/>
    </row>
    <row r="47303" spans="16:17">
      <c r="P47303" s="63"/>
      <c r="Q47303" s="63"/>
    </row>
    <row r="47304" spans="16:17">
      <c r="P47304" s="63"/>
      <c r="Q47304" s="63"/>
    </row>
    <row r="47305" spans="16:17">
      <c r="P47305" s="63"/>
      <c r="Q47305" s="63"/>
    </row>
    <row r="47306" spans="16:17">
      <c r="P47306" s="63"/>
      <c r="Q47306" s="63"/>
    </row>
    <row r="47307" spans="16:17">
      <c r="P47307" s="63"/>
      <c r="Q47307" s="63"/>
    </row>
    <row r="47308" spans="16:17">
      <c r="P47308" s="63"/>
      <c r="Q47308" s="63"/>
    </row>
    <row r="47309" spans="16:17">
      <c r="P47309" s="63"/>
      <c r="Q47309" s="63"/>
    </row>
    <row r="47310" spans="16:17">
      <c r="P47310" s="63"/>
      <c r="Q47310" s="63"/>
    </row>
    <row r="47311" spans="16:17">
      <c r="P47311" s="63"/>
      <c r="Q47311" s="63"/>
    </row>
    <row r="47312" spans="16:17">
      <c r="P47312" s="63"/>
      <c r="Q47312" s="63"/>
    </row>
    <row r="47313" spans="16:17">
      <c r="P47313" s="63"/>
      <c r="Q47313" s="63"/>
    </row>
    <row r="47314" spans="16:17">
      <c r="P47314" s="63"/>
      <c r="Q47314" s="63"/>
    </row>
    <row r="47315" spans="16:17">
      <c r="P47315" s="63"/>
      <c r="Q47315" s="63"/>
    </row>
    <row r="47316" spans="16:17">
      <c r="P47316" s="63"/>
      <c r="Q47316" s="63"/>
    </row>
    <row r="47317" spans="16:17">
      <c r="P47317" s="63"/>
      <c r="Q47317" s="63"/>
    </row>
    <row r="47318" spans="16:17">
      <c r="P47318" s="63"/>
      <c r="Q47318" s="63"/>
    </row>
    <row r="47319" spans="16:17">
      <c r="P47319" s="63"/>
      <c r="Q47319" s="63"/>
    </row>
    <row r="47320" spans="16:17">
      <c r="P47320" s="63"/>
      <c r="Q47320" s="63"/>
    </row>
    <row r="47321" spans="16:17">
      <c r="P47321" s="63"/>
      <c r="Q47321" s="63"/>
    </row>
    <row r="47322" spans="16:17">
      <c r="P47322" s="63"/>
      <c r="Q47322" s="63"/>
    </row>
    <row r="47323" spans="16:17">
      <c r="P47323" s="63"/>
      <c r="Q47323" s="63"/>
    </row>
    <row r="47324" spans="16:17">
      <c r="P47324" s="63"/>
      <c r="Q47324" s="63"/>
    </row>
    <row r="47325" spans="16:17">
      <c r="P47325" s="63"/>
      <c r="Q47325" s="63"/>
    </row>
    <row r="47326" spans="16:17">
      <c r="P47326" s="63"/>
      <c r="Q47326" s="63"/>
    </row>
    <row r="47327" spans="16:17">
      <c r="P47327" s="63"/>
      <c r="Q47327" s="63"/>
    </row>
    <row r="47328" spans="16:17">
      <c r="P47328" s="63"/>
      <c r="Q47328" s="63"/>
    </row>
    <row r="47329" spans="16:17">
      <c r="P47329" s="63"/>
      <c r="Q47329" s="63"/>
    </row>
    <row r="47330" spans="16:17">
      <c r="P47330" s="63"/>
      <c r="Q47330" s="63"/>
    </row>
    <row r="47331" spans="16:17">
      <c r="P47331" s="63"/>
      <c r="Q47331" s="63"/>
    </row>
    <row r="47332" spans="16:17">
      <c r="P47332" s="63"/>
      <c r="Q47332" s="63"/>
    </row>
    <row r="47333" spans="16:17">
      <c r="P47333" s="63"/>
      <c r="Q47333" s="63"/>
    </row>
    <row r="47334" spans="16:17">
      <c r="P47334" s="63"/>
      <c r="Q47334" s="63"/>
    </row>
    <row r="47335" spans="16:17">
      <c r="P47335" s="63"/>
      <c r="Q47335" s="63"/>
    </row>
    <row r="47336" spans="16:17">
      <c r="P47336" s="63"/>
      <c r="Q47336" s="63"/>
    </row>
    <row r="47337" spans="16:17">
      <c r="P47337" s="63"/>
      <c r="Q47337" s="63"/>
    </row>
    <row r="47338" spans="16:17">
      <c r="P47338" s="63"/>
      <c r="Q47338" s="63"/>
    </row>
    <row r="47339" spans="16:17">
      <c r="P47339" s="63"/>
      <c r="Q47339" s="63"/>
    </row>
    <row r="47340" spans="16:17">
      <c r="P47340" s="63"/>
      <c r="Q47340" s="63"/>
    </row>
    <row r="47341" spans="16:17">
      <c r="P47341" s="63"/>
      <c r="Q47341" s="63"/>
    </row>
    <row r="47342" spans="16:17">
      <c r="P47342" s="63"/>
      <c r="Q47342" s="63"/>
    </row>
    <row r="47343" spans="16:17">
      <c r="P47343" s="63"/>
      <c r="Q47343" s="63"/>
    </row>
    <row r="47344" spans="16:17">
      <c r="P47344" s="63"/>
      <c r="Q47344" s="63"/>
    </row>
    <row r="47345" spans="16:17">
      <c r="P47345" s="63"/>
      <c r="Q47345" s="63"/>
    </row>
    <row r="47346" spans="16:17">
      <c r="P47346" s="63"/>
      <c r="Q47346" s="63"/>
    </row>
    <row r="47347" spans="16:17">
      <c r="P47347" s="63"/>
      <c r="Q47347" s="63"/>
    </row>
    <row r="47348" spans="16:17">
      <c r="P47348" s="63"/>
      <c r="Q47348" s="63"/>
    </row>
    <row r="47349" spans="16:17">
      <c r="P47349" s="63"/>
      <c r="Q47349" s="63"/>
    </row>
    <row r="47350" spans="16:17">
      <c r="P47350" s="63"/>
      <c r="Q47350" s="63"/>
    </row>
    <row r="47351" spans="16:17">
      <c r="P47351" s="63"/>
      <c r="Q47351" s="63"/>
    </row>
    <row r="47352" spans="16:17">
      <c r="P47352" s="63"/>
      <c r="Q47352" s="63"/>
    </row>
    <row r="47353" spans="16:17">
      <c r="P47353" s="63"/>
      <c r="Q47353" s="63"/>
    </row>
    <row r="47354" spans="16:17">
      <c r="P47354" s="63"/>
      <c r="Q47354" s="63"/>
    </row>
    <row r="47355" spans="16:17">
      <c r="P47355" s="63"/>
      <c r="Q47355" s="63"/>
    </row>
    <row r="47356" spans="16:17">
      <c r="P47356" s="63"/>
      <c r="Q47356" s="63"/>
    </row>
    <row r="47357" spans="16:17">
      <c r="P47357" s="63"/>
      <c r="Q47357" s="63"/>
    </row>
    <row r="47358" spans="16:17">
      <c r="P47358" s="63"/>
      <c r="Q47358" s="63"/>
    </row>
    <row r="47359" spans="16:17">
      <c r="P47359" s="63"/>
      <c r="Q47359" s="63"/>
    </row>
    <row r="47360" spans="16:17">
      <c r="P47360" s="63"/>
      <c r="Q47360" s="63"/>
    </row>
    <row r="47361" spans="16:17">
      <c r="P47361" s="63"/>
      <c r="Q47361" s="63"/>
    </row>
    <row r="47362" spans="16:17">
      <c r="P47362" s="63"/>
      <c r="Q47362" s="63"/>
    </row>
    <row r="47363" spans="16:17">
      <c r="P47363" s="63"/>
      <c r="Q47363" s="63"/>
    </row>
    <row r="47364" spans="16:17">
      <c r="P47364" s="63"/>
      <c r="Q47364" s="63"/>
    </row>
    <row r="47365" spans="16:17">
      <c r="P47365" s="63"/>
      <c r="Q47365" s="63"/>
    </row>
    <row r="47366" spans="16:17">
      <c r="P47366" s="63"/>
      <c r="Q47366" s="63"/>
    </row>
    <row r="47367" spans="16:17">
      <c r="P47367" s="63"/>
      <c r="Q47367" s="63"/>
    </row>
    <row r="47368" spans="16:17">
      <c r="P47368" s="63"/>
      <c r="Q47368" s="63"/>
    </row>
    <row r="47369" spans="16:17">
      <c r="P47369" s="63"/>
      <c r="Q47369" s="63"/>
    </row>
    <row r="47370" spans="16:17">
      <c r="P47370" s="63"/>
      <c r="Q47370" s="63"/>
    </row>
    <row r="47371" spans="16:17">
      <c r="P47371" s="63"/>
      <c r="Q47371" s="63"/>
    </row>
    <row r="47372" spans="16:17">
      <c r="P47372" s="63"/>
      <c r="Q47372" s="63"/>
    </row>
    <row r="47373" spans="16:17">
      <c r="P47373" s="63"/>
      <c r="Q47373" s="63"/>
    </row>
    <row r="47374" spans="16:17">
      <c r="P47374" s="63"/>
      <c r="Q47374" s="63"/>
    </row>
    <row r="47375" spans="16:17">
      <c r="P47375" s="63"/>
      <c r="Q47375" s="63"/>
    </row>
    <row r="47376" spans="16:17">
      <c r="P47376" s="63"/>
      <c r="Q47376" s="63"/>
    </row>
    <row r="47377" spans="16:17">
      <c r="P47377" s="63"/>
      <c r="Q47377" s="63"/>
    </row>
    <row r="47378" spans="16:17">
      <c r="P47378" s="63"/>
      <c r="Q47378" s="63"/>
    </row>
    <row r="47379" spans="16:17">
      <c r="P47379" s="63"/>
      <c r="Q47379" s="63"/>
    </row>
    <row r="47380" spans="16:17">
      <c r="P47380" s="63"/>
      <c r="Q47380" s="63"/>
    </row>
    <row r="47381" spans="16:17">
      <c r="P47381" s="63"/>
      <c r="Q47381" s="63"/>
    </row>
    <row r="47382" spans="16:17">
      <c r="P47382" s="63"/>
      <c r="Q47382" s="63"/>
    </row>
    <row r="47383" spans="16:17">
      <c r="P47383" s="63"/>
      <c r="Q47383" s="63"/>
    </row>
    <row r="47384" spans="16:17">
      <c r="P47384" s="63"/>
      <c r="Q47384" s="63"/>
    </row>
    <row r="47385" spans="16:17">
      <c r="P47385" s="63"/>
      <c r="Q47385" s="63"/>
    </row>
    <row r="47386" spans="16:17">
      <c r="P47386" s="63"/>
      <c r="Q47386" s="63"/>
    </row>
    <row r="47387" spans="16:17">
      <c r="P47387" s="63"/>
      <c r="Q47387" s="63"/>
    </row>
    <row r="47388" spans="16:17">
      <c r="P47388" s="63"/>
      <c r="Q47388" s="63"/>
    </row>
    <row r="47389" spans="16:17">
      <c r="P47389" s="63"/>
      <c r="Q47389" s="63"/>
    </row>
    <row r="47390" spans="16:17">
      <c r="P47390" s="63"/>
      <c r="Q47390" s="63"/>
    </row>
    <row r="47391" spans="16:17">
      <c r="P47391" s="63"/>
      <c r="Q47391" s="63"/>
    </row>
    <row r="47392" spans="16:17">
      <c r="P47392" s="63"/>
      <c r="Q47392" s="63"/>
    </row>
    <row r="47393" spans="16:17">
      <c r="P47393" s="63"/>
      <c r="Q47393" s="63"/>
    </row>
    <row r="47394" spans="16:17">
      <c r="P47394" s="63"/>
      <c r="Q47394" s="63"/>
    </row>
    <row r="47395" spans="16:17">
      <c r="P47395" s="63"/>
      <c r="Q47395" s="63"/>
    </row>
    <row r="47396" spans="16:17">
      <c r="P47396" s="63"/>
      <c r="Q47396" s="63"/>
    </row>
    <row r="47397" spans="16:17">
      <c r="P47397" s="63"/>
      <c r="Q47397" s="63"/>
    </row>
    <row r="47398" spans="16:17">
      <c r="P47398" s="63"/>
      <c r="Q47398" s="63"/>
    </row>
    <row r="47399" spans="16:17">
      <c r="P47399" s="63"/>
      <c r="Q47399" s="63"/>
    </row>
    <row r="47400" spans="16:17">
      <c r="P47400" s="63"/>
      <c r="Q47400" s="63"/>
    </row>
    <row r="47401" spans="16:17">
      <c r="P47401" s="63"/>
      <c r="Q47401" s="63"/>
    </row>
    <row r="47402" spans="16:17">
      <c r="P47402" s="63"/>
      <c r="Q47402" s="63"/>
    </row>
    <row r="47403" spans="16:17">
      <c r="P47403" s="63"/>
      <c r="Q47403" s="63"/>
    </row>
    <row r="47404" spans="16:17">
      <c r="P47404" s="63"/>
      <c r="Q47404" s="63"/>
    </row>
    <row r="47405" spans="16:17">
      <c r="P47405" s="63"/>
      <c r="Q47405" s="63"/>
    </row>
    <row r="47406" spans="16:17">
      <c r="P47406" s="63"/>
      <c r="Q47406" s="63"/>
    </row>
    <row r="47407" spans="16:17">
      <c r="P47407" s="63"/>
      <c r="Q47407" s="63"/>
    </row>
    <row r="47408" spans="16:17">
      <c r="P47408" s="63"/>
      <c r="Q47408" s="63"/>
    </row>
    <row r="47409" spans="16:17">
      <c r="P47409" s="63"/>
      <c r="Q47409" s="63"/>
    </row>
    <row r="47410" spans="16:17">
      <c r="P47410" s="63"/>
      <c r="Q47410" s="63"/>
    </row>
    <row r="47411" spans="16:17">
      <c r="P47411" s="63"/>
      <c r="Q47411" s="63"/>
    </row>
    <row r="47412" spans="16:17">
      <c r="P47412" s="63"/>
      <c r="Q47412" s="63"/>
    </row>
    <row r="47413" spans="16:17">
      <c r="P47413" s="63"/>
      <c r="Q47413" s="63"/>
    </row>
    <row r="47414" spans="16:17">
      <c r="P47414" s="63"/>
      <c r="Q47414" s="63"/>
    </row>
    <row r="47415" spans="16:17">
      <c r="P47415" s="63"/>
      <c r="Q47415" s="63"/>
    </row>
    <row r="47416" spans="16:17">
      <c r="P47416" s="63"/>
      <c r="Q47416" s="63"/>
    </row>
    <row r="47417" spans="16:17">
      <c r="P47417" s="63"/>
      <c r="Q47417" s="63"/>
    </row>
    <row r="47418" spans="16:17">
      <c r="P47418" s="63"/>
      <c r="Q47418" s="63"/>
    </row>
    <row r="47419" spans="16:17">
      <c r="P47419" s="63"/>
      <c r="Q47419" s="63"/>
    </row>
    <row r="47420" spans="16:17">
      <c r="P47420" s="63"/>
      <c r="Q47420" s="63"/>
    </row>
    <row r="47421" spans="16:17">
      <c r="P47421" s="63"/>
      <c r="Q47421" s="63"/>
    </row>
    <row r="47422" spans="16:17">
      <c r="P47422" s="63"/>
      <c r="Q47422" s="63"/>
    </row>
    <row r="47423" spans="16:17">
      <c r="P47423" s="63"/>
      <c r="Q47423" s="63"/>
    </row>
    <row r="47424" spans="16:17">
      <c r="P47424" s="63"/>
      <c r="Q47424" s="63"/>
    </row>
    <row r="47425" spans="16:17">
      <c r="P47425" s="63"/>
      <c r="Q47425" s="63"/>
    </row>
    <row r="47426" spans="16:17">
      <c r="P47426" s="63"/>
      <c r="Q47426" s="63"/>
    </row>
    <row r="47427" spans="16:17">
      <c r="P47427" s="63"/>
      <c r="Q47427" s="63"/>
    </row>
    <row r="47428" spans="16:17">
      <c r="P47428" s="63"/>
      <c r="Q47428" s="63"/>
    </row>
    <row r="47429" spans="16:17">
      <c r="P47429" s="63"/>
      <c r="Q47429" s="63"/>
    </row>
    <row r="47430" spans="16:17">
      <c r="P47430" s="63"/>
      <c r="Q47430" s="63"/>
    </row>
    <row r="47431" spans="16:17">
      <c r="P47431" s="63"/>
      <c r="Q47431" s="63"/>
    </row>
    <row r="47432" spans="16:17">
      <c r="P47432" s="63"/>
      <c r="Q47432" s="63"/>
    </row>
    <row r="47433" spans="16:17">
      <c r="P47433" s="63"/>
      <c r="Q47433" s="63"/>
    </row>
    <row r="47434" spans="16:17">
      <c r="P47434" s="63"/>
      <c r="Q47434" s="63"/>
    </row>
    <row r="47435" spans="16:17">
      <c r="P47435" s="63"/>
      <c r="Q47435" s="63"/>
    </row>
    <row r="47436" spans="16:17">
      <c r="P47436" s="63"/>
      <c r="Q47436" s="63"/>
    </row>
    <row r="47437" spans="16:17">
      <c r="P47437" s="63"/>
      <c r="Q47437" s="63"/>
    </row>
    <row r="47438" spans="16:17">
      <c r="P47438" s="63"/>
      <c r="Q47438" s="63"/>
    </row>
    <row r="47439" spans="16:17">
      <c r="P47439" s="63"/>
      <c r="Q47439" s="63"/>
    </row>
    <row r="47440" spans="16:17">
      <c r="P47440" s="63"/>
      <c r="Q47440" s="63"/>
    </row>
    <row r="47441" spans="11:17">
      <c r="P47441" s="63"/>
      <c r="Q47441" s="63"/>
    </row>
    <row r="47442" spans="11:17">
      <c r="P47442" s="63"/>
      <c r="Q47442" s="63"/>
    </row>
    <row r="47443" spans="11:17">
      <c r="P47443" s="63"/>
      <c r="Q47443" s="63"/>
    </row>
    <row r="47444" spans="11:17">
      <c r="P47444" s="63"/>
      <c r="Q47444" s="63"/>
    </row>
    <row r="47445" spans="11:17">
      <c r="K47445" s="55"/>
      <c r="P47445" s="63"/>
      <c r="Q47445" s="63"/>
    </row>
    <row r="47446" spans="11:17">
      <c r="P47446" s="63"/>
      <c r="Q47446" s="63"/>
    </row>
    <row r="47447" spans="11:17">
      <c r="P47447" s="63"/>
      <c r="Q47447" s="63"/>
    </row>
    <row r="47448" spans="11:17">
      <c r="P47448" s="63"/>
      <c r="Q47448" s="63"/>
    </row>
    <row r="47449" spans="11:17">
      <c r="P47449" s="63"/>
      <c r="Q47449" s="63"/>
    </row>
    <row r="47450" spans="11:17">
      <c r="P47450" s="63"/>
      <c r="Q47450" s="63"/>
    </row>
    <row r="47451" spans="11:17">
      <c r="P47451" s="63"/>
      <c r="Q47451" s="63"/>
    </row>
    <row r="47452" spans="11:17">
      <c r="P47452" s="63"/>
      <c r="Q47452" s="63"/>
    </row>
    <row r="47453" spans="11:17">
      <c r="P47453" s="63"/>
      <c r="Q47453" s="63"/>
    </row>
    <row r="47454" spans="11:17">
      <c r="P47454" s="63"/>
      <c r="Q47454" s="63"/>
    </row>
    <row r="47455" spans="11:17">
      <c r="P47455" s="63"/>
      <c r="Q47455" s="63"/>
    </row>
    <row r="47456" spans="11:17">
      <c r="P47456" s="63"/>
      <c r="Q47456" s="63"/>
    </row>
    <row r="47457" spans="11:17">
      <c r="P47457" s="63"/>
      <c r="Q47457" s="63"/>
    </row>
    <row r="47458" spans="11:17">
      <c r="P47458" s="63"/>
      <c r="Q47458" s="63"/>
    </row>
    <row r="47459" spans="11:17">
      <c r="P47459" s="63"/>
      <c r="Q47459" s="63"/>
    </row>
    <row r="47460" spans="11:17">
      <c r="P47460" s="63"/>
      <c r="Q47460" s="63"/>
    </row>
    <row r="47461" spans="11:17">
      <c r="P47461" s="63"/>
      <c r="Q47461" s="63"/>
    </row>
    <row r="47462" spans="11:17">
      <c r="P47462" s="63"/>
      <c r="Q47462" s="63"/>
    </row>
    <row r="47463" spans="11:17">
      <c r="P47463" s="63"/>
      <c r="Q47463" s="63"/>
    </row>
    <row r="47464" spans="11:17">
      <c r="P47464" s="63"/>
      <c r="Q47464" s="63"/>
    </row>
    <row r="47465" spans="11:17">
      <c r="P47465" s="63"/>
      <c r="Q47465" s="63"/>
    </row>
    <row r="47466" spans="11:17">
      <c r="P47466" s="63"/>
      <c r="Q47466" s="63"/>
    </row>
    <row r="47467" spans="11:17">
      <c r="P47467" s="63"/>
      <c r="Q47467" s="63"/>
    </row>
    <row r="47468" spans="11:17">
      <c r="P47468" s="63"/>
      <c r="Q47468" s="63"/>
    </row>
    <row r="47469" spans="11:17">
      <c r="K47469" s="55"/>
      <c r="P47469" s="63"/>
      <c r="Q47469" s="63"/>
    </row>
    <row r="47470" spans="11:17">
      <c r="P47470" s="63"/>
      <c r="Q47470" s="63"/>
    </row>
    <row r="47471" spans="11:17">
      <c r="P47471" s="63"/>
      <c r="Q47471" s="63"/>
    </row>
    <row r="47472" spans="11:17">
      <c r="P47472" s="63"/>
      <c r="Q47472" s="63"/>
    </row>
    <row r="47473" spans="16:17">
      <c r="P47473" s="63"/>
      <c r="Q47473" s="63"/>
    </row>
    <row r="47474" spans="16:17">
      <c r="P47474" s="63"/>
      <c r="Q47474" s="63"/>
    </row>
    <row r="47475" spans="16:17">
      <c r="P47475" s="63"/>
      <c r="Q47475" s="63"/>
    </row>
    <row r="47476" spans="16:17">
      <c r="P47476" s="63"/>
      <c r="Q47476" s="63"/>
    </row>
    <row r="47477" spans="16:17">
      <c r="P47477" s="63"/>
      <c r="Q47477" s="63"/>
    </row>
    <row r="47478" spans="16:17">
      <c r="P47478" s="63"/>
      <c r="Q47478" s="63"/>
    </row>
    <row r="47479" spans="16:17">
      <c r="P47479" s="63"/>
      <c r="Q47479" s="63"/>
    </row>
    <row r="47480" spans="16:17">
      <c r="P47480" s="63"/>
      <c r="Q47480" s="63"/>
    </row>
    <row r="47481" spans="16:17">
      <c r="P47481" s="63"/>
      <c r="Q47481" s="63"/>
    </row>
    <row r="47482" spans="16:17">
      <c r="P47482" s="63"/>
      <c r="Q47482" s="63"/>
    </row>
    <row r="47483" spans="16:17">
      <c r="P47483" s="63"/>
      <c r="Q47483" s="63"/>
    </row>
    <row r="47484" spans="16:17">
      <c r="P47484" s="63"/>
      <c r="Q47484" s="63"/>
    </row>
    <row r="47485" spans="16:17">
      <c r="P47485" s="63"/>
      <c r="Q47485" s="63"/>
    </row>
    <row r="47486" spans="16:17">
      <c r="P47486" s="63"/>
      <c r="Q47486" s="63"/>
    </row>
    <row r="47487" spans="16:17">
      <c r="P47487" s="63"/>
      <c r="Q47487" s="63"/>
    </row>
    <row r="47488" spans="16:17">
      <c r="P47488" s="63"/>
      <c r="Q47488" s="63"/>
    </row>
    <row r="47489" spans="11:17">
      <c r="P47489" s="63"/>
      <c r="Q47489" s="63"/>
    </row>
    <row r="47490" spans="11:17">
      <c r="P47490" s="63"/>
      <c r="Q47490" s="63"/>
    </row>
    <row r="47491" spans="11:17">
      <c r="P47491" s="63"/>
      <c r="Q47491" s="63"/>
    </row>
    <row r="47492" spans="11:17">
      <c r="P47492" s="63"/>
      <c r="Q47492" s="63"/>
    </row>
    <row r="47493" spans="11:17">
      <c r="K47493" s="55"/>
      <c r="P47493" s="63"/>
      <c r="Q47493" s="63"/>
    </row>
    <row r="47494" spans="11:17">
      <c r="P47494" s="63"/>
      <c r="Q47494" s="63"/>
    </row>
    <row r="47495" spans="11:17">
      <c r="P47495" s="63"/>
      <c r="Q47495" s="63"/>
    </row>
    <row r="47496" spans="11:17">
      <c r="P47496" s="63"/>
      <c r="Q47496" s="63"/>
    </row>
    <row r="47497" spans="11:17">
      <c r="P47497" s="63"/>
      <c r="Q47497" s="63"/>
    </row>
    <row r="47498" spans="11:17">
      <c r="P47498" s="63"/>
      <c r="Q47498" s="63"/>
    </row>
    <row r="47499" spans="11:17">
      <c r="P47499" s="63"/>
      <c r="Q47499" s="63"/>
    </row>
    <row r="47500" spans="11:17">
      <c r="P47500" s="63"/>
      <c r="Q47500" s="63"/>
    </row>
    <row r="47501" spans="11:17">
      <c r="P47501" s="63"/>
      <c r="Q47501" s="63"/>
    </row>
    <row r="47502" spans="11:17">
      <c r="P47502" s="63"/>
      <c r="Q47502" s="63"/>
    </row>
    <row r="47503" spans="11:17">
      <c r="P47503" s="63"/>
      <c r="Q47503" s="63"/>
    </row>
    <row r="47504" spans="11:17">
      <c r="P47504" s="63"/>
      <c r="Q47504" s="63"/>
    </row>
    <row r="47505" spans="11:17">
      <c r="P47505" s="63"/>
      <c r="Q47505" s="63"/>
    </row>
    <row r="47506" spans="11:17">
      <c r="P47506" s="63"/>
      <c r="Q47506" s="63"/>
    </row>
    <row r="47507" spans="11:17">
      <c r="P47507" s="63"/>
      <c r="Q47507" s="63"/>
    </row>
    <row r="47508" spans="11:17">
      <c r="P47508" s="63"/>
      <c r="Q47508" s="63"/>
    </row>
    <row r="47509" spans="11:17">
      <c r="P47509" s="63"/>
      <c r="Q47509" s="63"/>
    </row>
    <row r="47510" spans="11:17">
      <c r="P47510" s="63"/>
      <c r="Q47510" s="63"/>
    </row>
    <row r="47511" spans="11:17">
      <c r="P47511" s="63"/>
      <c r="Q47511" s="63"/>
    </row>
    <row r="47512" spans="11:17">
      <c r="P47512" s="63"/>
      <c r="Q47512" s="63"/>
    </row>
    <row r="47513" spans="11:17">
      <c r="P47513" s="63"/>
      <c r="Q47513" s="63"/>
    </row>
    <row r="47514" spans="11:17">
      <c r="P47514" s="63"/>
      <c r="Q47514" s="63"/>
    </row>
    <row r="47515" spans="11:17">
      <c r="P47515" s="63"/>
      <c r="Q47515" s="63"/>
    </row>
    <row r="47516" spans="11:17">
      <c r="P47516" s="63"/>
      <c r="Q47516" s="63"/>
    </row>
    <row r="47517" spans="11:17">
      <c r="K47517" s="55"/>
      <c r="P47517" s="63"/>
      <c r="Q47517" s="63"/>
    </row>
    <row r="47518" spans="11:17">
      <c r="P47518" s="63"/>
      <c r="Q47518" s="63"/>
    </row>
    <row r="47519" spans="11:17">
      <c r="P47519" s="63"/>
      <c r="Q47519" s="63"/>
    </row>
    <row r="47520" spans="11:17">
      <c r="P47520" s="63"/>
      <c r="Q47520" s="63"/>
    </row>
    <row r="47521" spans="16:17">
      <c r="P47521" s="63"/>
      <c r="Q47521" s="63"/>
    </row>
    <row r="47522" spans="16:17">
      <c r="P47522" s="63"/>
      <c r="Q47522" s="63"/>
    </row>
    <row r="47523" spans="16:17">
      <c r="P47523" s="63"/>
      <c r="Q47523" s="63"/>
    </row>
    <row r="47524" spans="16:17">
      <c r="P47524" s="63"/>
      <c r="Q47524" s="63"/>
    </row>
    <row r="47525" spans="16:17">
      <c r="P47525" s="63"/>
      <c r="Q47525" s="63"/>
    </row>
    <row r="47526" spans="16:17">
      <c r="P47526" s="63"/>
      <c r="Q47526" s="63"/>
    </row>
    <row r="47527" spans="16:17">
      <c r="P47527" s="63"/>
      <c r="Q47527" s="63"/>
    </row>
    <row r="47528" spans="16:17">
      <c r="P47528" s="63"/>
      <c r="Q47528" s="63"/>
    </row>
    <row r="47529" spans="16:17">
      <c r="P47529" s="63"/>
      <c r="Q47529" s="63"/>
    </row>
    <row r="47530" spans="16:17">
      <c r="P47530" s="63"/>
      <c r="Q47530" s="63"/>
    </row>
    <row r="47531" spans="16:17">
      <c r="P47531" s="63"/>
      <c r="Q47531" s="63"/>
    </row>
    <row r="47532" spans="16:17">
      <c r="P47532" s="63"/>
      <c r="Q47532" s="63"/>
    </row>
    <row r="47533" spans="16:17">
      <c r="P47533" s="63"/>
      <c r="Q47533" s="63"/>
    </row>
    <row r="47534" spans="16:17">
      <c r="P47534" s="63"/>
      <c r="Q47534" s="63"/>
    </row>
    <row r="47535" spans="16:17">
      <c r="P47535" s="63"/>
      <c r="Q47535" s="63"/>
    </row>
    <row r="47536" spans="16:17">
      <c r="P47536" s="63"/>
      <c r="Q47536" s="63"/>
    </row>
    <row r="47537" spans="11:17">
      <c r="P47537" s="63"/>
      <c r="Q47537" s="63"/>
    </row>
    <row r="47538" spans="11:17">
      <c r="P47538" s="63"/>
      <c r="Q47538" s="63"/>
    </row>
    <row r="47539" spans="11:17">
      <c r="P47539" s="63"/>
      <c r="Q47539" s="63"/>
    </row>
    <row r="47540" spans="11:17">
      <c r="P47540" s="63"/>
      <c r="Q47540" s="63"/>
    </row>
    <row r="47541" spans="11:17">
      <c r="K47541" s="55"/>
      <c r="P47541" s="63"/>
      <c r="Q47541" s="63"/>
    </row>
    <row r="47542" spans="11:17">
      <c r="P47542" s="63"/>
      <c r="Q47542" s="63"/>
    </row>
    <row r="47543" spans="11:17">
      <c r="P47543" s="63"/>
      <c r="Q47543" s="63"/>
    </row>
    <row r="47544" spans="11:17">
      <c r="P47544" s="63"/>
      <c r="Q47544" s="63"/>
    </row>
    <row r="47545" spans="11:17">
      <c r="P47545" s="63"/>
      <c r="Q47545" s="63"/>
    </row>
    <row r="47546" spans="11:17">
      <c r="P47546" s="63"/>
      <c r="Q47546" s="63"/>
    </row>
    <row r="47547" spans="11:17">
      <c r="P47547" s="63"/>
      <c r="Q47547" s="63"/>
    </row>
    <row r="47548" spans="11:17">
      <c r="P47548" s="63"/>
      <c r="Q47548" s="63"/>
    </row>
    <row r="47549" spans="11:17">
      <c r="P47549" s="63"/>
      <c r="Q47549" s="63"/>
    </row>
    <row r="47550" spans="11:17">
      <c r="P47550" s="63"/>
      <c r="Q47550" s="63"/>
    </row>
    <row r="47551" spans="11:17">
      <c r="P47551" s="63"/>
      <c r="Q47551" s="63"/>
    </row>
    <row r="47552" spans="11:17">
      <c r="P47552" s="63"/>
      <c r="Q47552" s="63"/>
    </row>
    <row r="47553" spans="16:17">
      <c r="P47553" s="63"/>
      <c r="Q47553" s="63"/>
    </row>
    <row r="47554" spans="16:17">
      <c r="P47554" s="63"/>
      <c r="Q47554" s="63"/>
    </row>
    <row r="47555" spans="16:17">
      <c r="P47555" s="63"/>
      <c r="Q47555" s="63"/>
    </row>
    <row r="47556" spans="16:17">
      <c r="P47556" s="63"/>
      <c r="Q47556" s="63"/>
    </row>
    <row r="47557" spans="16:17">
      <c r="P47557" s="63"/>
      <c r="Q47557" s="63"/>
    </row>
    <row r="47558" spans="16:17">
      <c r="P47558" s="63"/>
      <c r="Q47558" s="63"/>
    </row>
    <row r="47559" spans="16:17">
      <c r="P47559" s="63"/>
      <c r="Q47559" s="63"/>
    </row>
    <row r="47560" spans="16:17">
      <c r="P47560" s="63"/>
      <c r="Q47560" s="63"/>
    </row>
    <row r="47561" spans="16:17">
      <c r="P47561" s="63"/>
      <c r="Q47561" s="63"/>
    </row>
    <row r="47562" spans="16:17">
      <c r="P47562" s="63"/>
      <c r="Q47562" s="63"/>
    </row>
    <row r="47563" spans="16:17">
      <c r="P47563" s="63"/>
      <c r="Q47563" s="63"/>
    </row>
    <row r="47564" spans="16:17">
      <c r="P47564" s="63"/>
      <c r="Q47564" s="63"/>
    </row>
    <row r="47565" spans="16:17">
      <c r="P47565" s="63"/>
      <c r="Q47565" s="63"/>
    </row>
    <row r="47566" spans="16:17">
      <c r="P47566" s="63"/>
      <c r="Q47566" s="63"/>
    </row>
    <row r="47567" spans="16:17">
      <c r="P47567" s="63"/>
      <c r="Q47567" s="63"/>
    </row>
    <row r="47568" spans="16:17">
      <c r="P47568" s="63"/>
      <c r="Q47568" s="63"/>
    </row>
    <row r="47569" spans="16:17">
      <c r="P47569" s="63"/>
      <c r="Q47569" s="63"/>
    </row>
    <row r="47570" spans="16:17">
      <c r="P47570" s="63"/>
      <c r="Q47570" s="63"/>
    </row>
    <row r="47571" spans="16:17">
      <c r="P47571" s="63"/>
      <c r="Q47571" s="63"/>
    </row>
    <row r="47572" spans="16:17">
      <c r="P47572" s="63"/>
      <c r="Q47572" s="63"/>
    </row>
    <row r="47573" spans="16:17">
      <c r="P47573" s="63"/>
      <c r="Q47573" s="63"/>
    </row>
    <row r="47574" spans="16:17">
      <c r="P47574" s="63"/>
      <c r="Q47574" s="63"/>
    </row>
    <row r="47575" spans="16:17">
      <c r="P47575" s="63"/>
      <c r="Q47575" s="63"/>
    </row>
    <row r="47576" spans="16:17">
      <c r="P47576" s="63"/>
      <c r="Q47576" s="63"/>
    </row>
    <row r="47577" spans="16:17">
      <c r="P47577" s="63"/>
      <c r="Q47577" s="63"/>
    </row>
    <row r="47578" spans="16:17">
      <c r="P47578" s="63"/>
      <c r="Q47578" s="63"/>
    </row>
    <row r="47579" spans="16:17">
      <c r="P47579" s="63"/>
      <c r="Q47579" s="63"/>
    </row>
    <row r="47580" spans="16:17">
      <c r="P47580" s="63"/>
      <c r="Q47580" s="63"/>
    </row>
    <row r="47581" spans="16:17">
      <c r="P47581" s="63"/>
      <c r="Q47581" s="63"/>
    </row>
    <row r="47582" spans="16:17">
      <c r="P47582" s="63"/>
      <c r="Q47582" s="63"/>
    </row>
    <row r="47583" spans="16:17">
      <c r="P47583" s="63"/>
      <c r="Q47583" s="63"/>
    </row>
    <row r="47584" spans="16:17">
      <c r="P47584" s="63"/>
      <c r="Q47584" s="63"/>
    </row>
    <row r="47585" spans="16:17">
      <c r="P47585" s="63"/>
      <c r="Q47585" s="63"/>
    </row>
    <row r="47586" spans="16:17">
      <c r="P47586" s="63"/>
      <c r="Q47586" s="63"/>
    </row>
    <row r="47587" spans="16:17">
      <c r="P47587" s="63"/>
      <c r="Q47587" s="63"/>
    </row>
    <row r="47588" spans="16:17">
      <c r="P47588" s="63"/>
      <c r="Q47588" s="63"/>
    </row>
    <row r="47589" spans="16:17">
      <c r="P47589" s="63"/>
      <c r="Q47589" s="63"/>
    </row>
    <row r="47590" spans="16:17">
      <c r="P47590" s="63"/>
      <c r="Q47590" s="63"/>
    </row>
    <row r="47591" spans="16:17">
      <c r="P47591" s="63"/>
      <c r="Q47591" s="63"/>
    </row>
    <row r="47592" spans="16:17">
      <c r="P47592" s="63"/>
      <c r="Q47592" s="63"/>
    </row>
    <row r="47593" spans="16:17">
      <c r="P47593" s="63"/>
      <c r="Q47593" s="63"/>
    </row>
    <row r="47594" spans="16:17">
      <c r="P47594" s="63"/>
      <c r="Q47594" s="63"/>
    </row>
    <row r="47595" spans="16:17">
      <c r="P47595" s="63"/>
      <c r="Q47595" s="63"/>
    </row>
    <row r="47596" spans="16:17">
      <c r="P47596" s="63"/>
      <c r="Q47596" s="63"/>
    </row>
    <row r="47597" spans="16:17">
      <c r="P47597" s="63"/>
      <c r="Q47597" s="63"/>
    </row>
    <row r="47598" spans="16:17">
      <c r="P47598" s="63"/>
      <c r="Q47598" s="63"/>
    </row>
    <row r="47599" spans="16:17">
      <c r="P47599" s="63"/>
      <c r="Q47599" s="63"/>
    </row>
    <row r="47600" spans="16:17">
      <c r="P47600" s="63"/>
      <c r="Q47600" s="63"/>
    </row>
    <row r="47601" spans="16:17">
      <c r="P47601" s="63"/>
      <c r="Q47601" s="63"/>
    </row>
    <row r="47602" spans="16:17">
      <c r="P47602" s="63"/>
      <c r="Q47602" s="63"/>
    </row>
    <row r="47603" spans="16:17">
      <c r="P47603" s="63"/>
      <c r="Q47603" s="63"/>
    </row>
    <row r="47604" spans="16:17">
      <c r="P47604" s="63"/>
      <c r="Q47604" s="63"/>
    </row>
    <row r="47605" spans="16:17">
      <c r="P47605" s="63"/>
      <c r="Q47605" s="63"/>
    </row>
    <row r="47606" spans="16:17">
      <c r="P47606" s="63"/>
      <c r="Q47606" s="63"/>
    </row>
    <row r="47607" spans="16:17">
      <c r="P47607" s="63"/>
      <c r="Q47607" s="63"/>
    </row>
    <row r="47608" spans="16:17">
      <c r="P47608" s="63"/>
      <c r="Q47608" s="63"/>
    </row>
    <row r="47609" spans="16:17">
      <c r="P47609" s="63"/>
      <c r="Q47609" s="63"/>
    </row>
    <row r="47610" spans="16:17">
      <c r="P47610" s="63"/>
      <c r="Q47610" s="63"/>
    </row>
    <row r="47611" spans="16:17">
      <c r="P47611" s="63"/>
      <c r="Q47611" s="63"/>
    </row>
    <row r="47612" spans="16:17">
      <c r="P47612" s="63"/>
      <c r="Q47612" s="63"/>
    </row>
    <row r="47613" spans="16:17">
      <c r="P47613" s="63"/>
      <c r="Q47613" s="63"/>
    </row>
    <row r="47614" spans="16:17">
      <c r="P47614" s="63"/>
      <c r="Q47614" s="63"/>
    </row>
    <row r="47615" spans="16:17">
      <c r="P47615" s="63"/>
      <c r="Q47615" s="63"/>
    </row>
    <row r="47616" spans="16:17">
      <c r="P47616" s="63"/>
      <c r="Q47616" s="63"/>
    </row>
    <row r="47617" spans="16:17">
      <c r="P47617" s="63"/>
      <c r="Q47617" s="63"/>
    </row>
    <row r="47618" spans="16:17">
      <c r="P47618" s="63"/>
      <c r="Q47618" s="63"/>
    </row>
    <row r="47619" spans="16:17">
      <c r="P47619" s="63"/>
      <c r="Q47619" s="63"/>
    </row>
    <row r="47620" spans="16:17">
      <c r="P47620" s="63"/>
      <c r="Q47620" s="63"/>
    </row>
    <row r="47621" spans="16:17">
      <c r="P47621" s="63"/>
      <c r="Q47621" s="63"/>
    </row>
    <row r="47622" spans="16:17">
      <c r="P47622" s="63"/>
      <c r="Q47622" s="63"/>
    </row>
    <row r="47623" spans="16:17">
      <c r="P47623" s="63"/>
      <c r="Q47623" s="63"/>
    </row>
    <row r="47624" spans="16:17">
      <c r="P47624" s="63"/>
      <c r="Q47624" s="63"/>
    </row>
    <row r="47625" spans="16:17">
      <c r="P47625" s="63"/>
      <c r="Q47625" s="63"/>
    </row>
    <row r="47626" spans="16:17">
      <c r="P47626" s="63"/>
      <c r="Q47626" s="63"/>
    </row>
    <row r="47627" spans="16:17">
      <c r="P47627" s="63"/>
      <c r="Q47627" s="63"/>
    </row>
    <row r="47628" spans="16:17">
      <c r="P47628" s="63"/>
      <c r="Q47628" s="63"/>
    </row>
    <row r="47629" spans="16:17">
      <c r="P47629" s="63"/>
      <c r="Q47629" s="63"/>
    </row>
    <row r="47630" spans="16:17">
      <c r="P47630" s="63"/>
      <c r="Q47630" s="63"/>
    </row>
    <row r="47631" spans="16:17">
      <c r="P47631" s="63"/>
      <c r="Q47631" s="63"/>
    </row>
    <row r="47632" spans="16:17">
      <c r="P47632" s="63"/>
      <c r="Q47632" s="63"/>
    </row>
    <row r="47633" spans="16:17">
      <c r="P47633" s="63"/>
      <c r="Q47633" s="63"/>
    </row>
    <row r="47634" spans="16:17">
      <c r="P47634" s="63"/>
      <c r="Q47634" s="63"/>
    </row>
    <row r="47635" spans="16:17">
      <c r="P47635" s="63"/>
      <c r="Q47635" s="63"/>
    </row>
    <row r="47636" spans="16:17">
      <c r="P47636" s="63"/>
      <c r="Q47636" s="63"/>
    </row>
    <row r="47637" spans="16:17">
      <c r="P47637" s="63"/>
      <c r="Q47637" s="63"/>
    </row>
    <row r="47638" spans="16:17">
      <c r="P47638" s="63"/>
      <c r="Q47638" s="63"/>
    </row>
    <row r="47639" spans="16:17">
      <c r="P47639" s="63"/>
      <c r="Q47639" s="63"/>
    </row>
    <row r="47640" spans="16:17">
      <c r="P47640" s="63"/>
      <c r="Q47640" s="63"/>
    </row>
    <row r="47641" spans="16:17">
      <c r="P47641" s="63"/>
      <c r="Q47641" s="63"/>
    </row>
    <row r="47642" spans="16:17">
      <c r="P47642" s="63"/>
      <c r="Q47642" s="63"/>
    </row>
    <row r="47643" spans="16:17">
      <c r="P47643" s="63"/>
      <c r="Q47643" s="63"/>
    </row>
    <row r="47644" spans="16:17">
      <c r="P47644" s="63"/>
      <c r="Q47644" s="63"/>
    </row>
    <row r="47645" spans="16:17">
      <c r="P47645" s="63"/>
      <c r="Q47645" s="63"/>
    </row>
    <row r="47646" spans="16:17">
      <c r="P47646" s="63"/>
      <c r="Q47646" s="63"/>
    </row>
    <row r="47647" spans="16:17">
      <c r="P47647" s="63"/>
      <c r="Q47647" s="63"/>
    </row>
    <row r="47648" spans="16:17">
      <c r="P47648" s="63"/>
      <c r="Q47648" s="63"/>
    </row>
    <row r="47649" spans="11:17">
      <c r="P47649" s="63"/>
      <c r="Q47649" s="63"/>
    </row>
    <row r="47650" spans="11:17">
      <c r="P47650" s="63"/>
      <c r="Q47650" s="63"/>
    </row>
    <row r="47651" spans="11:17">
      <c r="P47651" s="63"/>
      <c r="Q47651" s="63"/>
    </row>
    <row r="47652" spans="11:17">
      <c r="P47652" s="63"/>
      <c r="Q47652" s="63"/>
    </row>
    <row r="47653" spans="11:17">
      <c r="P47653" s="63"/>
      <c r="Q47653" s="63"/>
    </row>
    <row r="47654" spans="11:17">
      <c r="P47654" s="63"/>
      <c r="Q47654" s="63"/>
    </row>
    <row r="47655" spans="11:17">
      <c r="P47655" s="63"/>
      <c r="Q47655" s="63"/>
    </row>
    <row r="47656" spans="11:17">
      <c r="P47656" s="63"/>
      <c r="Q47656" s="63"/>
    </row>
    <row r="47657" spans="11:17">
      <c r="P47657" s="63"/>
      <c r="Q47657" s="63"/>
    </row>
    <row r="47658" spans="11:17">
      <c r="P47658" s="63"/>
      <c r="Q47658" s="63"/>
    </row>
    <row r="47659" spans="11:17">
      <c r="P47659" s="63"/>
      <c r="Q47659" s="63"/>
    </row>
    <row r="47660" spans="11:17">
      <c r="P47660" s="63"/>
      <c r="Q47660" s="63"/>
    </row>
    <row r="47661" spans="11:17">
      <c r="K47661" s="55"/>
      <c r="P47661" s="63"/>
      <c r="Q47661" s="63"/>
    </row>
    <row r="47662" spans="11:17">
      <c r="P47662" s="63"/>
      <c r="Q47662" s="63"/>
    </row>
    <row r="47663" spans="11:17">
      <c r="P47663" s="63"/>
      <c r="Q47663" s="63"/>
    </row>
    <row r="47664" spans="11:17">
      <c r="P47664" s="63"/>
      <c r="Q47664" s="63"/>
    </row>
    <row r="47665" spans="16:17">
      <c r="P47665" s="63"/>
      <c r="Q47665" s="63"/>
    </row>
    <row r="47666" spans="16:17">
      <c r="P47666" s="63"/>
      <c r="Q47666" s="63"/>
    </row>
    <row r="47667" spans="16:17">
      <c r="P47667" s="63"/>
      <c r="Q47667" s="63"/>
    </row>
    <row r="47668" spans="16:17">
      <c r="P47668" s="63"/>
      <c r="Q47668" s="63"/>
    </row>
    <row r="47669" spans="16:17">
      <c r="P47669" s="63"/>
      <c r="Q47669" s="63"/>
    </row>
    <row r="47670" spans="16:17">
      <c r="P47670" s="63"/>
      <c r="Q47670" s="63"/>
    </row>
    <row r="47671" spans="16:17">
      <c r="P47671" s="63"/>
      <c r="Q47671" s="63"/>
    </row>
    <row r="47672" spans="16:17">
      <c r="P47672" s="63"/>
      <c r="Q47672" s="63"/>
    </row>
    <row r="47673" spans="16:17">
      <c r="P47673" s="63"/>
      <c r="Q47673" s="63"/>
    </row>
    <row r="47674" spans="16:17">
      <c r="P47674" s="63"/>
      <c r="Q47674" s="63"/>
    </row>
    <row r="47675" spans="16:17">
      <c r="P47675" s="63"/>
      <c r="Q47675" s="63"/>
    </row>
    <row r="47676" spans="16:17">
      <c r="P47676" s="63"/>
      <c r="Q47676" s="63"/>
    </row>
    <row r="47677" spans="16:17">
      <c r="P47677" s="63"/>
      <c r="Q47677" s="63"/>
    </row>
    <row r="47678" spans="16:17">
      <c r="P47678" s="63"/>
      <c r="Q47678" s="63"/>
    </row>
    <row r="47679" spans="16:17">
      <c r="P47679" s="63"/>
      <c r="Q47679" s="63"/>
    </row>
    <row r="47680" spans="16:17">
      <c r="P47680" s="63"/>
      <c r="Q47680" s="63"/>
    </row>
    <row r="47681" spans="11:17">
      <c r="P47681" s="63"/>
      <c r="Q47681" s="63"/>
    </row>
    <row r="47682" spans="11:17">
      <c r="P47682" s="63"/>
      <c r="Q47682" s="63"/>
    </row>
    <row r="47683" spans="11:17">
      <c r="P47683" s="63"/>
      <c r="Q47683" s="63"/>
    </row>
    <row r="47684" spans="11:17">
      <c r="P47684" s="63"/>
      <c r="Q47684" s="63"/>
    </row>
    <row r="47685" spans="11:17">
      <c r="K47685" s="55"/>
      <c r="P47685" s="63"/>
      <c r="Q47685" s="63"/>
    </row>
    <row r="47686" spans="11:17">
      <c r="P47686" s="63"/>
      <c r="Q47686" s="63"/>
    </row>
    <row r="47687" spans="11:17">
      <c r="P47687" s="63"/>
      <c r="Q47687" s="63"/>
    </row>
    <row r="47688" spans="11:17">
      <c r="P47688" s="63"/>
      <c r="Q47688" s="63"/>
    </row>
    <row r="47689" spans="11:17">
      <c r="P47689" s="63"/>
      <c r="Q47689" s="63"/>
    </row>
    <row r="47690" spans="11:17">
      <c r="P47690" s="63"/>
      <c r="Q47690" s="63"/>
    </row>
    <row r="47691" spans="11:17">
      <c r="P47691" s="63"/>
      <c r="Q47691" s="63"/>
    </row>
    <row r="47692" spans="11:17">
      <c r="P47692" s="63"/>
      <c r="Q47692" s="63"/>
    </row>
    <row r="47693" spans="11:17">
      <c r="P47693" s="63"/>
      <c r="Q47693" s="63"/>
    </row>
    <row r="47694" spans="11:17">
      <c r="P47694" s="63"/>
      <c r="Q47694" s="63"/>
    </row>
    <row r="47695" spans="11:17">
      <c r="P47695" s="63"/>
      <c r="Q47695" s="63"/>
    </row>
    <row r="47696" spans="11:17">
      <c r="P47696" s="63"/>
      <c r="Q47696" s="63"/>
    </row>
    <row r="47697" spans="11:17">
      <c r="P47697" s="63"/>
      <c r="Q47697" s="63"/>
    </row>
    <row r="47698" spans="11:17">
      <c r="P47698" s="63"/>
      <c r="Q47698" s="63"/>
    </row>
    <row r="47699" spans="11:17">
      <c r="P47699" s="63"/>
      <c r="Q47699" s="63"/>
    </row>
    <row r="47700" spans="11:17">
      <c r="P47700" s="63"/>
      <c r="Q47700" s="63"/>
    </row>
    <row r="47701" spans="11:17">
      <c r="P47701" s="63"/>
      <c r="Q47701" s="63"/>
    </row>
    <row r="47702" spans="11:17">
      <c r="P47702" s="63"/>
      <c r="Q47702" s="63"/>
    </row>
    <row r="47703" spans="11:17">
      <c r="P47703" s="63"/>
      <c r="Q47703" s="63"/>
    </row>
    <row r="47704" spans="11:17">
      <c r="P47704" s="63"/>
      <c r="Q47704" s="63"/>
    </row>
    <row r="47705" spans="11:17">
      <c r="P47705" s="63"/>
      <c r="Q47705" s="63"/>
    </row>
    <row r="47706" spans="11:17">
      <c r="P47706" s="63"/>
      <c r="Q47706" s="63"/>
    </row>
    <row r="47707" spans="11:17">
      <c r="P47707" s="63"/>
      <c r="Q47707" s="63"/>
    </row>
    <row r="47708" spans="11:17">
      <c r="P47708" s="63"/>
      <c r="Q47708" s="63"/>
    </row>
    <row r="47709" spans="11:17">
      <c r="K47709" s="55"/>
      <c r="P47709" s="63"/>
      <c r="Q47709" s="63"/>
    </row>
    <row r="47710" spans="11:17">
      <c r="P47710" s="63"/>
      <c r="Q47710" s="63"/>
    </row>
    <row r="47711" spans="11:17">
      <c r="P47711" s="63"/>
      <c r="Q47711" s="63"/>
    </row>
    <row r="47712" spans="11:17">
      <c r="P47712" s="63"/>
      <c r="Q47712" s="63"/>
    </row>
    <row r="47713" spans="16:17">
      <c r="P47713" s="63"/>
      <c r="Q47713" s="63"/>
    </row>
    <row r="47714" spans="16:17">
      <c r="P47714" s="63"/>
      <c r="Q47714" s="63"/>
    </row>
    <row r="47715" spans="16:17">
      <c r="P47715" s="63"/>
      <c r="Q47715" s="63"/>
    </row>
    <row r="47716" spans="16:17">
      <c r="P47716" s="63"/>
      <c r="Q47716" s="63"/>
    </row>
    <row r="47717" spans="16:17">
      <c r="P47717" s="63"/>
      <c r="Q47717" s="63"/>
    </row>
    <row r="47718" spans="16:17">
      <c r="P47718" s="63"/>
      <c r="Q47718" s="63"/>
    </row>
    <row r="47719" spans="16:17">
      <c r="P47719" s="63"/>
      <c r="Q47719" s="63"/>
    </row>
    <row r="47720" spans="16:17">
      <c r="P47720" s="63"/>
      <c r="Q47720" s="63"/>
    </row>
    <row r="47721" spans="16:17">
      <c r="P47721" s="63"/>
      <c r="Q47721" s="63"/>
    </row>
    <row r="47722" spans="16:17">
      <c r="P47722" s="63"/>
      <c r="Q47722" s="63"/>
    </row>
    <row r="47723" spans="16:17">
      <c r="P47723" s="63"/>
      <c r="Q47723" s="63"/>
    </row>
    <row r="47724" spans="16:17">
      <c r="P47724" s="63"/>
      <c r="Q47724" s="63"/>
    </row>
    <row r="47725" spans="16:17">
      <c r="P47725" s="63"/>
      <c r="Q47725" s="63"/>
    </row>
    <row r="47726" spans="16:17">
      <c r="P47726" s="63"/>
      <c r="Q47726" s="63"/>
    </row>
    <row r="47727" spans="16:17">
      <c r="P47727" s="63"/>
      <c r="Q47727" s="63"/>
    </row>
    <row r="47728" spans="16:17">
      <c r="P47728" s="63"/>
      <c r="Q47728" s="63"/>
    </row>
    <row r="47729" spans="16:17">
      <c r="P47729" s="63"/>
      <c r="Q47729" s="63"/>
    </row>
    <row r="47730" spans="16:17">
      <c r="P47730" s="63"/>
      <c r="Q47730" s="63"/>
    </row>
    <row r="47731" spans="16:17">
      <c r="P47731" s="63"/>
      <c r="Q47731" s="63"/>
    </row>
    <row r="47732" spans="16:17">
      <c r="P47732" s="63"/>
      <c r="Q47732" s="63"/>
    </row>
    <row r="47733" spans="16:17">
      <c r="P47733" s="63"/>
      <c r="Q47733" s="63"/>
    </row>
    <row r="47734" spans="16:17">
      <c r="P47734" s="63"/>
      <c r="Q47734" s="63"/>
    </row>
    <row r="47735" spans="16:17">
      <c r="P47735" s="63"/>
      <c r="Q47735" s="63"/>
    </row>
    <row r="47736" spans="16:17">
      <c r="P47736" s="63"/>
      <c r="Q47736" s="63"/>
    </row>
    <row r="47737" spans="16:17">
      <c r="P47737" s="63"/>
      <c r="Q47737" s="63"/>
    </row>
    <row r="47738" spans="16:17">
      <c r="P47738" s="63"/>
      <c r="Q47738" s="63"/>
    </row>
    <row r="47739" spans="16:17">
      <c r="P47739" s="63"/>
      <c r="Q47739" s="63"/>
    </row>
    <row r="47740" spans="16:17">
      <c r="P47740" s="63"/>
      <c r="Q47740" s="63"/>
    </row>
    <row r="47741" spans="16:17">
      <c r="P47741" s="63"/>
      <c r="Q47741" s="63"/>
    </row>
    <row r="47742" spans="16:17">
      <c r="P47742" s="63"/>
      <c r="Q47742" s="63"/>
    </row>
    <row r="47743" spans="16:17">
      <c r="P47743" s="63"/>
      <c r="Q47743" s="63"/>
    </row>
    <row r="47744" spans="16:17">
      <c r="P47744" s="63"/>
      <c r="Q47744" s="63"/>
    </row>
    <row r="47745" spans="16:17">
      <c r="P47745" s="63"/>
      <c r="Q47745" s="63"/>
    </row>
    <row r="47746" spans="16:17">
      <c r="P47746" s="63"/>
      <c r="Q47746" s="63"/>
    </row>
    <row r="47747" spans="16:17">
      <c r="P47747" s="63"/>
      <c r="Q47747" s="63"/>
    </row>
    <row r="47748" spans="16:17">
      <c r="P47748" s="63"/>
      <c r="Q47748" s="63"/>
    </row>
    <row r="47749" spans="16:17">
      <c r="P47749" s="63"/>
      <c r="Q47749" s="63"/>
    </row>
    <row r="47750" spans="16:17">
      <c r="P47750" s="63"/>
      <c r="Q47750" s="63"/>
    </row>
    <row r="47751" spans="16:17">
      <c r="P47751" s="63"/>
      <c r="Q47751" s="63"/>
    </row>
    <row r="47752" spans="16:17">
      <c r="P47752" s="63"/>
      <c r="Q47752" s="63"/>
    </row>
    <row r="47753" spans="16:17">
      <c r="P47753" s="63"/>
      <c r="Q47753" s="63"/>
    </row>
    <row r="47754" spans="16:17">
      <c r="P47754" s="63"/>
      <c r="Q47754" s="63"/>
    </row>
    <row r="47755" spans="16:17">
      <c r="P47755" s="63"/>
      <c r="Q47755" s="63"/>
    </row>
    <row r="47756" spans="16:17">
      <c r="P47756" s="63"/>
      <c r="Q47756" s="63"/>
    </row>
    <row r="47757" spans="16:17">
      <c r="P47757" s="63"/>
      <c r="Q47757" s="63"/>
    </row>
    <row r="47758" spans="16:17">
      <c r="P47758" s="63"/>
      <c r="Q47758" s="63"/>
    </row>
    <row r="47759" spans="16:17">
      <c r="P47759" s="63"/>
      <c r="Q47759" s="63"/>
    </row>
    <row r="47760" spans="16:17">
      <c r="P47760" s="63"/>
      <c r="Q47760" s="63"/>
    </row>
    <row r="47761" spans="16:17">
      <c r="P47761" s="63"/>
      <c r="Q47761" s="63"/>
    </row>
    <row r="47762" spans="16:17">
      <c r="P47762" s="63"/>
      <c r="Q47762" s="63"/>
    </row>
    <row r="47763" spans="16:17">
      <c r="P47763" s="63"/>
      <c r="Q47763" s="63"/>
    </row>
    <row r="47764" spans="16:17">
      <c r="P47764" s="63"/>
      <c r="Q47764" s="63"/>
    </row>
    <row r="47765" spans="16:17">
      <c r="P47765" s="63"/>
      <c r="Q47765" s="63"/>
    </row>
    <row r="47766" spans="16:17">
      <c r="P47766" s="63"/>
      <c r="Q47766" s="63"/>
    </row>
    <row r="47767" spans="16:17">
      <c r="P47767" s="63"/>
      <c r="Q47767" s="63"/>
    </row>
    <row r="47768" spans="16:17">
      <c r="P47768" s="63"/>
      <c r="Q47768" s="63"/>
    </row>
    <row r="47769" spans="16:17">
      <c r="P47769" s="63"/>
      <c r="Q47769" s="63"/>
    </row>
    <row r="47770" spans="16:17">
      <c r="P47770" s="63"/>
      <c r="Q47770" s="63"/>
    </row>
    <row r="47771" spans="16:17">
      <c r="P47771" s="63"/>
      <c r="Q47771" s="63"/>
    </row>
    <row r="47772" spans="16:17">
      <c r="P47772" s="63"/>
      <c r="Q47772" s="63"/>
    </row>
    <row r="47773" spans="16:17">
      <c r="P47773" s="63"/>
      <c r="Q47773" s="63"/>
    </row>
    <row r="47774" spans="16:17">
      <c r="P47774" s="63"/>
      <c r="Q47774" s="63"/>
    </row>
    <row r="47775" spans="16:17">
      <c r="P47775" s="63"/>
      <c r="Q47775" s="63"/>
    </row>
    <row r="47776" spans="16:17">
      <c r="P47776" s="63"/>
      <c r="Q47776" s="63"/>
    </row>
    <row r="47777" spans="16:17">
      <c r="P47777" s="63"/>
      <c r="Q47777" s="63"/>
    </row>
    <row r="47778" spans="16:17">
      <c r="P47778" s="63"/>
      <c r="Q47778" s="63"/>
    </row>
    <row r="47779" spans="16:17">
      <c r="P47779" s="63"/>
      <c r="Q47779" s="63"/>
    </row>
    <row r="47780" spans="16:17">
      <c r="P47780" s="63"/>
      <c r="Q47780" s="63"/>
    </row>
    <row r="47781" spans="16:17">
      <c r="P47781" s="63"/>
      <c r="Q47781" s="63"/>
    </row>
    <row r="47782" spans="16:17">
      <c r="P47782" s="63"/>
      <c r="Q47782" s="63"/>
    </row>
    <row r="47783" spans="16:17">
      <c r="P47783" s="63"/>
      <c r="Q47783" s="63"/>
    </row>
    <row r="47784" spans="16:17">
      <c r="P47784" s="63"/>
      <c r="Q47784" s="63"/>
    </row>
    <row r="47785" spans="16:17">
      <c r="P47785" s="63"/>
      <c r="Q47785" s="63"/>
    </row>
    <row r="47786" spans="16:17">
      <c r="P47786" s="63"/>
      <c r="Q47786" s="63"/>
    </row>
    <row r="47787" spans="16:17">
      <c r="P47787" s="63"/>
      <c r="Q47787" s="63"/>
    </row>
    <row r="47788" spans="16:17">
      <c r="P47788" s="63"/>
      <c r="Q47788" s="63"/>
    </row>
    <row r="47789" spans="16:17">
      <c r="P47789" s="63"/>
      <c r="Q47789" s="63"/>
    </row>
    <row r="47790" spans="16:17">
      <c r="P47790" s="63"/>
      <c r="Q47790" s="63"/>
    </row>
    <row r="47791" spans="16:17">
      <c r="P47791" s="63"/>
      <c r="Q47791" s="63"/>
    </row>
    <row r="47792" spans="16:17">
      <c r="P47792" s="63"/>
      <c r="Q47792" s="63"/>
    </row>
    <row r="47793" spans="16:17">
      <c r="P47793" s="63"/>
      <c r="Q47793" s="63"/>
    </row>
    <row r="47794" spans="16:17">
      <c r="P47794" s="63"/>
      <c r="Q47794" s="63"/>
    </row>
    <row r="47795" spans="16:17">
      <c r="P47795" s="63"/>
      <c r="Q47795" s="63"/>
    </row>
    <row r="47796" spans="16:17">
      <c r="P47796" s="63"/>
      <c r="Q47796" s="63"/>
    </row>
    <row r="47797" spans="16:17">
      <c r="P47797" s="63"/>
      <c r="Q47797" s="63"/>
    </row>
    <row r="47798" spans="16:17">
      <c r="P47798" s="63"/>
      <c r="Q47798" s="63"/>
    </row>
    <row r="47799" spans="16:17">
      <c r="P47799" s="63"/>
      <c r="Q47799" s="63"/>
    </row>
    <row r="47800" spans="16:17">
      <c r="P47800" s="63"/>
      <c r="Q47800" s="63"/>
    </row>
    <row r="47801" spans="16:17">
      <c r="P47801" s="63"/>
      <c r="Q47801" s="63"/>
    </row>
    <row r="47802" spans="16:17">
      <c r="P47802" s="63"/>
      <c r="Q47802" s="63"/>
    </row>
    <row r="47803" spans="16:17">
      <c r="P47803" s="63"/>
      <c r="Q47803" s="63"/>
    </row>
    <row r="47804" spans="16:17">
      <c r="P47804" s="63"/>
      <c r="Q47804" s="63"/>
    </row>
    <row r="47805" spans="16:17">
      <c r="P47805" s="63"/>
      <c r="Q47805" s="63"/>
    </row>
    <row r="47806" spans="16:17">
      <c r="P47806" s="63"/>
      <c r="Q47806" s="63"/>
    </row>
    <row r="47807" spans="16:17">
      <c r="P47807" s="63"/>
      <c r="Q47807" s="63"/>
    </row>
    <row r="47808" spans="16:17">
      <c r="P47808" s="63"/>
      <c r="Q47808" s="63"/>
    </row>
    <row r="47809" spans="16:17">
      <c r="P47809" s="63"/>
      <c r="Q47809" s="63"/>
    </row>
    <row r="47810" spans="16:17">
      <c r="P47810" s="63"/>
      <c r="Q47810" s="63"/>
    </row>
    <row r="47811" spans="16:17">
      <c r="P47811" s="63"/>
      <c r="Q47811" s="63"/>
    </row>
    <row r="47812" spans="16:17">
      <c r="P47812" s="63"/>
      <c r="Q47812" s="63"/>
    </row>
    <row r="47813" spans="16:17">
      <c r="P47813" s="63"/>
      <c r="Q47813" s="63"/>
    </row>
    <row r="47814" spans="16:17">
      <c r="P47814" s="63"/>
      <c r="Q47814" s="63"/>
    </row>
    <row r="47815" spans="16:17">
      <c r="P47815" s="63"/>
      <c r="Q47815" s="63"/>
    </row>
    <row r="47816" spans="16:17">
      <c r="P47816" s="63"/>
      <c r="Q47816" s="63"/>
    </row>
    <row r="47817" spans="16:17">
      <c r="P47817" s="63"/>
      <c r="Q47817" s="63"/>
    </row>
    <row r="47818" spans="16:17">
      <c r="P47818" s="63"/>
      <c r="Q47818" s="63"/>
    </row>
    <row r="47819" spans="16:17">
      <c r="P47819" s="63"/>
      <c r="Q47819" s="63"/>
    </row>
    <row r="47820" spans="16:17">
      <c r="P47820" s="63"/>
      <c r="Q47820" s="63"/>
    </row>
    <row r="47821" spans="16:17">
      <c r="P47821" s="63"/>
      <c r="Q47821" s="63"/>
    </row>
    <row r="47822" spans="16:17">
      <c r="P47822" s="63"/>
      <c r="Q47822" s="63"/>
    </row>
    <row r="47823" spans="16:17">
      <c r="P47823" s="63"/>
      <c r="Q47823" s="63"/>
    </row>
    <row r="47824" spans="16:17">
      <c r="P47824" s="63"/>
      <c r="Q47824" s="63"/>
    </row>
    <row r="47825" spans="16:17">
      <c r="P47825" s="63"/>
      <c r="Q47825" s="63"/>
    </row>
    <row r="47826" spans="16:17">
      <c r="P47826" s="63"/>
      <c r="Q47826" s="63"/>
    </row>
    <row r="47827" spans="16:17">
      <c r="P47827" s="63"/>
      <c r="Q47827" s="63"/>
    </row>
    <row r="47828" spans="16:17">
      <c r="P47828" s="63"/>
      <c r="Q47828" s="63"/>
    </row>
    <row r="47829" spans="16:17">
      <c r="P47829" s="63"/>
      <c r="Q47829" s="63"/>
    </row>
    <row r="47830" spans="16:17">
      <c r="P47830" s="63"/>
      <c r="Q47830" s="63"/>
    </row>
    <row r="47831" spans="16:17">
      <c r="P47831" s="63"/>
      <c r="Q47831" s="63"/>
    </row>
    <row r="47832" spans="16:17">
      <c r="P47832" s="63"/>
      <c r="Q47832" s="63"/>
    </row>
    <row r="47833" spans="16:17">
      <c r="P47833" s="63"/>
      <c r="Q47833" s="63"/>
    </row>
    <row r="47834" spans="16:17">
      <c r="P47834" s="63"/>
      <c r="Q47834" s="63"/>
    </row>
    <row r="47835" spans="16:17">
      <c r="P47835" s="63"/>
      <c r="Q47835" s="63"/>
    </row>
    <row r="47836" spans="16:17">
      <c r="P47836" s="63"/>
      <c r="Q47836" s="63"/>
    </row>
    <row r="47837" spans="16:17">
      <c r="P47837" s="63"/>
      <c r="Q47837" s="63"/>
    </row>
    <row r="47838" spans="16:17">
      <c r="P47838" s="63"/>
      <c r="Q47838" s="63"/>
    </row>
    <row r="47839" spans="16:17">
      <c r="P47839" s="63"/>
      <c r="Q47839" s="63"/>
    </row>
    <row r="47840" spans="16:17">
      <c r="P47840" s="63"/>
      <c r="Q47840" s="63"/>
    </row>
    <row r="47841" spans="16:17">
      <c r="P47841" s="63"/>
      <c r="Q47841" s="63"/>
    </row>
    <row r="47842" spans="16:17">
      <c r="P47842" s="63"/>
      <c r="Q47842" s="63"/>
    </row>
    <row r="47843" spans="16:17">
      <c r="P47843" s="63"/>
      <c r="Q47843" s="63"/>
    </row>
    <row r="47844" spans="16:17">
      <c r="P47844" s="63"/>
      <c r="Q47844" s="63"/>
    </row>
    <row r="47845" spans="16:17">
      <c r="P47845" s="63"/>
      <c r="Q47845" s="63"/>
    </row>
    <row r="47846" spans="16:17">
      <c r="P47846" s="63"/>
      <c r="Q47846" s="63"/>
    </row>
    <row r="47847" spans="16:17">
      <c r="P47847" s="63"/>
      <c r="Q47847" s="63"/>
    </row>
    <row r="47848" spans="16:17">
      <c r="P47848" s="63"/>
      <c r="Q47848" s="63"/>
    </row>
    <row r="47849" spans="16:17">
      <c r="P47849" s="63"/>
      <c r="Q47849" s="63"/>
    </row>
    <row r="47850" spans="16:17">
      <c r="P47850" s="63"/>
      <c r="Q47850" s="63"/>
    </row>
    <row r="47851" spans="16:17">
      <c r="P47851" s="63"/>
      <c r="Q47851" s="63"/>
    </row>
    <row r="47852" spans="16:17">
      <c r="P47852" s="63"/>
      <c r="Q47852" s="63"/>
    </row>
    <row r="47853" spans="16:17">
      <c r="P47853" s="63"/>
      <c r="Q47853" s="63"/>
    </row>
    <row r="47854" spans="16:17">
      <c r="P47854" s="63"/>
      <c r="Q47854" s="63"/>
    </row>
    <row r="47855" spans="16:17">
      <c r="P47855" s="63"/>
      <c r="Q47855" s="63"/>
    </row>
    <row r="47856" spans="16:17">
      <c r="P47856" s="63"/>
      <c r="Q47856" s="63"/>
    </row>
    <row r="47857" spans="16:17">
      <c r="P47857" s="63"/>
      <c r="Q47857" s="63"/>
    </row>
    <row r="47858" spans="16:17">
      <c r="P47858" s="63"/>
      <c r="Q47858" s="63"/>
    </row>
    <row r="47859" spans="16:17">
      <c r="P47859" s="63"/>
      <c r="Q47859" s="63"/>
    </row>
    <row r="47860" spans="16:17">
      <c r="P47860" s="63"/>
      <c r="Q47860" s="63"/>
    </row>
    <row r="47861" spans="16:17">
      <c r="P47861" s="63"/>
      <c r="Q47861" s="63"/>
    </row>
    <row r="47862" spans="16:17">
      <c r="P47862" s="63"/>
      <c r="Q47862" s="63"/>
    </row>
    <row r="47863" spans="16:17">
      <c r="P47863" s="63"/>
      <c r="Q47863" s="63"/>
    </row>
    <row r="47864" spans="16:17">
      <c r="P47864" s="63"/>
      <c r="Q47864" s="63"/>
    </row>
    <row r="47865" spans="16:17">
      <c r="P47865" s="63"/>
      <c r="Q47865" s="63"/>
    </row>
    <row r="47866" spans="16:17">
      <c r="P47866" s="63"/>
      <c r="Q47866" s="63"/>
    </row>
    <row r="47867" spans="16:17">
      <c r="P47867" s="63"/>
      <c r="Q47867" s="63"/>
    </row>
    <row r="47868" spans="16:17">
      <c r="P47868" s="63"/>
      <c r="Q47868" s="63"/>
    </row>
    <row r="47869" spans="16:17">
      <c r="P47869" s="63"/>
      <c r="Q47869" s="63"/>
    </row>
    <row r="47870" spans="16:17">
      <c r="P47870" s="63"/>
      <c r="Q47870" s="63"/>
    </row>
    <row r="47871" spans="16:17">
      <c r="P47871" s="63"/>
      <c r="Q47871" s="63"/>
    </row>
    <row r="47872" spans="16:17">
      <c r="P47872" s="63"/>
      <c r="Q47872" s="63"/>
    </row>
    <row r="47873" spans="16:17">
      <c r="P47873" s="63"/>
      <c r="Q47873" s="63"/>
    </row>
    <row r="47874" spans="16:17">
      <c r="P47874" s="63"/>
      <c r="Q47874" s="63"/>
    </row>
    <row r="47875" spans="16:17">
      <c r="P47875" s="63"/>
      <c r="Q47875" s="63"/>
    </row>
    <row r="47876" spans="16:17">
      <c r="P47876" s="63"/>
      <c r="Q47876" s="63"/>
    </row>
    <row r="47877" spans="16:17">
      <c r="P47877" s="63"/>
      <c r="Q47877" s="63"/>
    </row>
    <row r="47878" spans="16:17">
      <c r="P47878" s="63"/>
      <c r="Q47878" s="63"/>
    </row>
    <row r="47879" spans="16:17">
      <c r="P47879" s="63"/>
      <c r="Q47879" s="63"/>
    </row>
    <row r="47880" spans="16:17">
      <c r="P47880" s="63"/>
      <c r="Q47880" s="63"/>
    </row>
    <row r="47881" spans="16:17">
      <c r="P47881" s="63"/>
      <c r="Q47881" s="63"/>
    </row>
    <row r="47882" spans="16:17">
      <c r="P47882" s="63"/>
      <c r="Q47882" s="63"/>
    </row>
    <row r="47883" spans="16:17">
      <c r="P47883" s="63"/>
      <c r="Q47883" s="63"/>
    </row>
    <row r="47884" spans="16:17">
      <c r="P47884" s="63"/>
      <c r="Q47884" s="63"/>
    </row>
    <row r="47885" spans="16:17">
      <c r="P47885" s="63"/>
      <c r="Q47885" s="63"/>
    </row>
    <row r="47886" spans="16:17">
      <c r="P47886" s="63"/>
      <c r="Q47886" s="63"/>
    </row>
    <row r="47887" spans="16:17">
      <c r="P47887" s="63"/>
      <c r="Q47887" s="63"/>
    </row>
    <row r="47888" spans="16:17">
      <c r="P47888" s="63"/>
      <c r="Q47888" s="63"/>
    </row>
    <row r="47889" spans="8:17">
      <c r="P47889" s="63"/>
      <c r="Q47889" s="63"/>
    </row>
    <row r="47890" spans="8:17">
      <c r="P47890" s="63"/>
      <c r="Q47890" s="63"/>
    </row>
    <row r="47891" spans="8:17">
      <c r="P47891" s="63"/>
      <c r="Q47891" s="63"/>
    </row>
    <row r="47892" spans="8:17">
      <c r="P47892" s="63"/>
      <c r="Q47892" s="63"/>
    </row>
    <row r="47893" spans="8:17">
      <c r="P47893" s="63"/>
      <c r="Q47893" s="63"/>
    </row>
    <row r="47894" spans="8:17">
      <c r="P47894" s="63"/>
      <c r="Q47894" s="63"/>
    </row>
    <row r="47895" spans="8:17">
      <c r="P47895" s="63"/>
      <c r="Q47895" s="63"/>
    </row>
    <row r="47896" spans="8:17">
      <c r="P47896" s="63"/>
      <c r="Q47896" s="63"/>
    </row>
    <row r="47897" spans="8:17">
      <c r="P47897" s="63"/>
      <c r="Q47897" s="63"/>
    </row>
    <row r="47898" spans="8:17">
      <c r="P47898" s="63"/>
      <c r="Q47898" s="63"/>
    </row>
    <row r="47899" spans="8:17">
      <c r="P47899" s="63"/>
      <c r="Q47899" s="63"/>
    </row>
    <row r="47900" spans="8:17">
      <c r="P47900" s="63"/>
      <c r="Q47900" s="63"/>
    </row>
    <row r="47901" spans="8:17">
      <c r="P47901" s="63"/>
      <c r="Q47901" s="63"/>
    </row>
    <row r="47902" spans="8:17">
      <c r="P47902" s="63"/>
      <c r="Q47902" s="63"/>
    </row>
    <row r="47903" spans="8:17">
      <c r="H47903" s="55"/>
      <c r="P47903" s="63"/>
      <c r="Q47903" s="63"/>
    </row>
    <row r="47904" spans="8:17">
      <c r="P47904" s="63"/>
      <c r="Q47904" s="63"/>
    </row>
    <row r="47905" spans="16:17">
      <c r="P47905" s="63"/>
      <c r="Q47905" s="63"/>
    </row>
    <row r="47906" spans="16:17">
      <c r="P47906" s="63"/>
      <c r="Q47906" s="63"/>
    </row>
    <row r="47907" spans="16:17">
      <c r="P47907" s="63"/>
      <c r="Q47907" s="63"/>
    </row>
    <row r="47908" spans="16:17">
      <c r="P47908" s="63"/>
      <c r="Q47908" s="63"/>
    </row>
    <row r="47909" spans="16:17">
      <c r="P47909" s="63"/>
      <c r="Q47909" s="63"/>
    </row>
    <row r="47910" spans="16:17">
      <c r="P47910" s="63"/>
      <c r="Q47910" s="63"/>
    </row>
    <row r="47911" spans="16:17">
      <c r="P47911" s="63"/>
      <c r="Q47911" s="63"/>
    </row>
    <row r="47912" spans="16:17">
      <c r="P47912" s="63"/>
      <c r="Q47912" s="63"/>
    </row>
    <row r="47913" spans="16:17">
      <c r="P47913" s="63"/>
      <c r="Q47913" s="63"/>
    </row>
    <row r="47914" spans="16:17">
      <c r="P47914" s="63"/>
      <c r="Q47914" s="63"/>
    </row>
    <row r="47915" spans="16:17">
      <c r="P47915" s="63"/>
      <c r="Q47915" s="63"/>
    </row>
    <row r="47916" spans="16:17">
      <c r="P47916" s="63"/>
      <c r="Q47916" s="63"/>
    </row>
    <row r="47917" spans="16:17">
      <c r="P47917" s="63"/>
      <c r="Q47917" s="63"/>
    </row>
    <row r="47918" spans="16:17">
      <c r="P47918" s="63"/>
      <c r="Q47918" s="63"/>
    </row>
    <row r="47919" spans="16:17">
      <c r="P47919" s="63"/>
      <c r="Q47919" s="63"/>
    </row>
    <row r="47920" spans="16:17">
      <c r="P47920" s="63"/>
      <c r="Q47920" s="63"/>
    </row>
    <row r="47921" spans="16:17">
      <c r="P47921" s="63"/>
      <c r="Q47921" s="63"/>
    </row>
    <row r="47922" spans="16:17">
      <c r="P47922" s="63"/>
      <c r="Q47922" s="63"/>
    </row>
    <row r="47923" spans="16:17">
      <c r="P47923" s="63"/>
      <c r="Q47923" s="63"/>
    </row>
    <row r="47924" spans="16:17">
      <c r="P47924" s="63"/>
      <c r="Q47924" s="63"/>
    </row>
    <row r="47925" spans="16:17">
      <c r="P47925" s="63"/>
      <c r="Q47925" s="63"/>
    </row>
    <row r="47926" spans="16:17">
      <c r="P47926" s="63"/>
      <c r="Q47926" s="63"/>
    </row>
    <row r="47927" spans="16:17">
      <c r="P47927" s="63"/>
      <c r="Q47927" s="63"/>
    </row>
    <row r="47928" spans="16:17">
      <c r="P47928" s="63"/>
      <c r="Q47928" s="63"/>
    </row>
    <row r="47929" spans="16:17">
      <c r="P47929" s="63"/>
      <c r="Q47929" s="63"/>
    </row>
    <row r="47930" spans="16:17">
      <c r="P47930" s="63"/>
      <c r="Q47930" s="63"/>
    </row>
    <row r="47931" spans="16:17">
      <c r="P47931" s="63"/>
      <c r="Q47931" s="63"/>
    </row>
    <row r="47932" spans="16:17">
      <c r="P47932" s="63"/>
      <c r="Q47932" s="63"/>
    </row>
    <row r="47933" spans="16:17">
      <c r="P47933" s="63"/>
      <c r="Q47933" s="63"/>
    </row>
    <row r="47934" spans="16:17">
      <c r="P47934" s="63"/>
      <c r="Q47934" s="63"/>
    </row>
    <row r="47935" spans="16:17">
      <c r="P47935" s="63"/>
      <c r="Q47935" s="63"/>
    </row>
    <row r="47936" spans="16:17">
      <c r="P47936" s="63"/>
      <c r="Q47936" s="63"/>
    </row>
    <row r="47937" spans="16:17">
      <c r="P47937" s="63"/>
      <c r="Q47937" s="63"/>
    </row>
    <row r="47938" spans="16:17">
      <c r="P47938" s="63"/>
      <c r="Q47938" s="63"/>
    </row>
    <row r="47939" spans="16:17">
      <c r="P47939" s="63"/>
      <c r="Q47939" s="63"/>
    </row>
    <row r="47940" spans="16:17">
      <c r="P47940" s="63"/>
      <c r="Q47940" s="63"/>
    </row>
    <row r="47941" spans="16:17">
      <c r="P47941" s="63"/>
      <c r="Q47941" s="63"/>
    </row>
    <row r="47942" spans="16:17">
      <c r="P47942" s="63"/>
      <c r="Q47942" s="63"/>
    </row>
    <row r="47943" spans="16:17">
      <c r="P47943" s="63"/>
      <c r="Q47943" s="63"/>
    </row>
    <row r="47944" spans="16:17">
      <c r="P47944" s="63"/>
      <c r="Q47944" s="63"/>
    </row>
    <row r="47945" spans="16:17">
      <c r="P47945" s="63"/>
      <c r="Q47945" s="63"/>
    </row>
    <row r="47946" spans="16:17">
      <c r="P47946" s="63"/>
      <c r="Q47946" s="63"/>
    </row>
    <row r="47947" spans="16:17">
      <c r="P47947" s="63"/>
      <c r="Q47947" s="63"/>
    </row>
    <row r="47948" spans="16:17">
      <c r="P47948" s="63"/>
      <c r="Q47948" s="63"/>
    </row>
    <row r="47949" spans="16:17">
      <c r="P47949" s="63"/>
      <c r="Q47949" s="63"/>
    </row>
    <row r="47950" spans="16:17">
      <c r="P47950" s="63"/>
      <c r="Q47950" s="63"/>
    </row>
    <row r="47951" spans="16:17">
      <c r="P47951" s="63"/>
      <c r="Q47951" s="63"/>
    </row>
    <row r="47952" spans="16:17">
      <c r="P47952" s="63"/>
      <c r="Q47952" s="63"/>
    </row>
    <row r="47953" spans="16:17">
      <c r="P47953" s="63"/>
      <c r="Q47953" s="63"/>
    </row>
    <row r="47954" spans="16:17">
      <c r="P47954" s="63"/>
      <c r="Q47954" s="63"/>
    </row>
    <row r="47955" spans="16:17">
      <c r="P47955" s="63"/>
      <c r="Q47955" s="63"/>
    </row>
    <row r="47956" spans="16:17">
      <c r="P47956" s="63"/>
      <c r="Q47956" s="63"/>
    </row>
    <row r="47957" spans="16:17">
      <c r="P47957" s="63"/>
      <c r="Q47957" s="63"/>
    </row>
    <row r="47958" spans="16:17">
      <c r="P47958" s="63"/>
      <c r="Q47958" s="63"/>
    </row>
    <row r="47959" spans="16:17">
      <c r="P47959" s="63"/>
      <c r="Q47959" s="63"/>
    </row>
    <row r="47960" spans="16:17">
      <c r="P47960" s="63"/>
      <c r="Q47960" s="63"/>
    </row>
    <row r="47961" spans="16:17">
      <c r="P47961" s="63"/>
      <c r="Q47961" s="63"/>
    </row>
    <row r="47962" spans="16:17">
      <c r="P47962" s="63"/>
      <c r="Q47962" s="63"/>
    </row>
    <row r="47963" spans="16:17">
      <c r="P47963" s="63"/>
      <c r="Q47963" s="63"/>
    </row>
    <row r="47964" spans="16:17">
      <c r="P47964" s="63"/>
      <c r="Q47964" s="63"/>
    </row>
    <row r="47965" spans="16:17">
      <c r="P47965" s="63"/>
      <c r="Q47965" s="63"/>
    </row>
    <row r="47966" spans="16:17">
      <c r="P47966" s="63"/>
      <c r="Q47966" s="63"/>
    </row>
    <row r="47967" spans="16:17">
      <c r="P47967" s="63"/>
      <c r="Q47967" s="63"/>
    </row>
    <row r="47968" spans="16:17">
      <c r="P47968" s="63"/>
      <c r="Q47968" s="63"/>
    </row>
    <row r="47969" spans="16:17">
      <c r="P47969" s="63"/>
      <c r="Q47969" s="63"/>
    </row>
    <row r="47970" spans="16:17">
      <c r="P47970" s="63"/>
      <c r="Q47970" s="63"/>
    </row>
    <row r="47971" spans="16:17">
      <c r="P47971" s="63"/>
      <c r="Q47971" s="63"/>
    </row>
    <row r="47972" spans="16:17">
      <c r="P47972" s="63"/>
      <c r="Q47972" s="63"/>
    </row>
    <row r="47973" spans="16:17">
      <c r="P47973" s="63"/>
      <c r="Q47973" s="63"/>
    </row>
    <row r="47974" spans="16:17">
      <c r="P47974" s="63"/>
      <c r="Q47974" s="63"/>
    </row>
    <row r="47975" spans="16:17">
      <c r="P47975" s="63"/>
      <c r="Q47975" s="63"/>
    </row>
    <row r="47976" spans="16:17">
      <c r="P47976" s="63"/>
      <c r="Q47976" s="63"/>
    </row>
    <row r="47977" spans="16:17">
      <c r="P47977" s="63"/>
      <c r="Q47977" s="63"/>
    </row>
    <row r="47978" spans="16:17">
      <c r="P47978" s="63"/>
      <c r="Q47978" s="63"/>
    </row>
    <row r="47979" spans="16:17">
      <c r="P47979" s="63"/>
      <c r="Q47979" s="63"/>
    </row>
    <row r="47980" spans="16:17">
      <c r="P47980" s="63"/>
      <c r="Q47980" s="63"/>
    </row>
    <row r="47981" spans="16:17">
      <c r="P47981" s="63"/>
      <c r="Q47981" s="63"/>
    </row>
    <row r="47982" spans="16:17">
      <c r="P47982" s="63"/>
      <c r="Q47982" s="63"/>
    </row>
    <row r="47983" spans="16:17">
      <c r="P47983" s="63"/>
      <c r="Q47983" s="63"/>
    </row>
    <row r="47984" spans="16:17">
      <c r="P47984" s="63"/>
      <c r="Q47984" s="63"/>
    </row>
    <row r="47985" spans="16:17">
      <c r="P47985" s="63"/>
      <c r="Q47985" s="63"/>
    </row>
    <row r="47986" spans="16:17">
      <c r="P47986" s="63"/>
      <c r="Q47986" s="63"/>
    </row>
    <row r="47987" spans="16:17">
      <c r="P47987" s="63"/>
      <c r="Q47987" s="63"/>
    </row>
    <row r="47988" spans="16:17">
      <c r="P47988" s="63"/>
      <c r="Q47988" s="63"/>
    </row>
    <row r="47989" spans="16:17">
      <c r="P47989" s="63"/>
      <c r="Q47989" s="63"/>
    </row>
    <row r="47990" spans="16:17">
      <c r="P47990" s="63"/>
      <c r="Q47990" s="63"/>
    </row>
    <row r="47991" spans="16:17">
      <c r="P47991" s="63"/>
      <c r="Q47991" s="63"/>
    </row>
    <row r="47992" spans="16:17">
      <c r="P47992" s="63"/>
      <c r="Q47992" s="63"/>
    </row>
    <row r="47993" spans="16:17">
      <c r="P47993" s="63"/>
      <c r="Q47993" s="63"/>
    </row>
    <row r="47994" spans="16:17">
      <c r="P47994" s="63"/>
      <c r="Q47994" s="63"/>
    </row>
    <row r="47995" spans="16:17">
      <c r="P47995" s="63"/>
      <c r="Q47995" s="63"/>
    </row>
    <row r="47996" spans="16:17">
      <c r="P47996" s="63"/>
      <c r="Q47996" s="63"/>
    </row>
    <row r="47997" spans="16:17">
      <c r="P47997" s="63"/>
      <c r="Q47997" s="63"/>
    </row>
    <row r="47998" spans="16:17">
      <c r="P47998" s="63"/>
      <c r="Q47998" s="63"/>
    </row>
    <row r="47999" spans="16:17">
      <c r="P47999" s="63"/>
      <c r="Q47999" s="63"/>
    </row>
    <row r="48000" spans="16:17">
      <c r="P48000" s="63"/>
      <c r="Q48000" s="63"/>
    </row>
    <row r="48001" spans="16:17">
      <c r="P48001" s="63"/>
      <c r="Q48001" s="63"/>
    </row>
    <row r="48002" spans="16:17">
      <c r="P48002" s="63"/>
      <c r="Q48002" s="63"/>
    </row>
    <row r="48003" spans="16:17">
      <c r="P48003" s="63"/>
      <c r="Q48003" s="63"/>
    </row>
    <row r="48004" spans="16:17">
      <c r="P48004" s="63"/>
      <c r="Q48004" s="63"/>
    </row>
    <row r="48005" spans="16:17">
      <c r="P48005" s="63"/>
      <c r="Q48005" s="63"/>
    </row>
    <row r="48006" spans="16:17">
      <c r="P48006" s="63"/>
      <c r="Q48006" s="63"/>
    </row>
    <row r="48007" spans="16:17">
      <c r="P48007" s="63"/>
      <c r="Q48007" s="63"/>
    </row>
    <row r="48008" spans="16:17">
      <c r="P48008" s="63"/>
      <c r="Q48008" s="63"/>
    </row>
    <row r="48009" spans="16:17">
      <c r="P48009" s="63"/>
      <c r="Q48009" s="63"/>
    </row>
    <row r="48010" spans="16:17">
      <c r="P48010" s="63"/>
      <c r="Q48010" s="63"/>
    </row>
    <row r="48011" spans="16:17">
      <c r="P48011" s="63"/>
      <c r="Q48011" s="63"/>
    </row>
    <row r="48012" spans="16:17">
      <c r="P48012" s="63"/>
      <c r="Q48012" s="63"/>
    </row>
    <row r="48013" spans="16:17">
      <c r="P48013" s="63"/>
      <c r="Q48013" s="63"/>
    </row>
    <row r="48014" spans="16:17">
      <c r="P48014" s="63"/>
      <c r="Q48014" s="63"/>
    </row>
    <row r="48015" spans="16:17">
      <c r="P48015" s="63"/>
      <c r="Q48015" s="63"/>
    </row>
    <row r="48016" spans="16:17">
      <c r="P48016" s="63"/>
      <c r="Q48016" s="63"/>
    </row>
    <row r="48017" spans="16:17">
      <c r="P48017" s="63"/>
      <c r="Q48017" s="63"/>
    </row>
    <row r="48018" spans="16:17">
      <c r="P48018" s="63"/>
      <c r="Q48018" s="63"/>
    </row>
    <row r="48019" spans="16:17">
      <c r="P48019" s="63"/>
      <c r="Q48019" s="63"/>
    </row>
    <row r="48020" spans="16:17">
      <c r="P48020" s="63"/>
      <c r="Q48020" s="63"/>
    </row>
    <row r="48021" spans="16:17">
      <c r="P48021" s="63"/>
      <c r="Q48021" s="63"/>
    </row>
    <row r="48022" spans="16:17">
      <c r="P48022" s="63"/>
      <c r="Q48022" s="63"/>
    </row>
    <row r="48023" spans="16:17">
      <c r="P48023" s="63"/>
      <c r="Q48023" s="63"/>
    </row>
    <row r="48024" spans="16:17">
      <c r="P48024" s="63"/>
      <c r="Q48024" s="63"/>
    </row>
    <row r="48025" spans="16:17">
      <c r="P48025" s="63"/>
      <c r="Q48025" s="63"/>
    </row>
    <row r="48026" spans="16:17">
      <c r="P48026" s="63"/>
      <c r="Q48026" s="63"/>
    </row>
    <row r="48027" spans="16:17">
      <c r="P48027" s="63"/>
      <c r="Q48027" s="63"/>
    </row>
    <row r="48028" spans="16:17">
      <c r="P48028" s="63"/>
      <c r="Q48028" s="63"/>
    </row>
    <row r="48029" spans="16:17">
      <c r="P48029" s="63"/>
      <c r="Q48029" s="63"/>
    </row>
    <row r="48030" spans="16:17">
      <c r="P48030" s="63"/>
      <c r="Q48030" s="63"/>
    </row>
    <row r="48031" spans="16:17">
      <c r="P48031" s="63"/>
      <c r="Q48031" s="63"/>
    </row>
    <row r="48032" spans="16:17">
      <c r="P48032" s="63"/>
      <c r="Q48032" s="63"/>
    </row>
    <row r="48033" spans="16:17">
      <c r="P48033" s="63"/>
      <c r="Q48033" s="63"/>
    </row>
    <row r="48034" spans="16:17">
      <c r="P48034" s="63"/>
      <c r="Q48034" s="63"/>
    </row>
    <row r="48035" spans="16:17">
      <c r="P48035" s="63"/>
      <c r="Q48035" s="63"/>
    </row>
    <row r="48036" spans="16:17">
      <c r="P48036" s="63"/>
      <c r="Q48036" s="63"/>
    </row>
    <row r="48037" spans="16:17">
      <c r="P48037" s="63"/>
      <c r="Q48037" s="63"/>
    </row>
    <row r="48038" spans="16:17">
      <c r="P48038" s="63"/>
      <c r="Q48038" s="63"/>
    </row>
    <row r="48039" spans="16:17">
      <c r="P48039" s="63"/>
      <c r="Q48039" s="63"/>
    </row>
    <row r="48040" spans="16:17">
      <c r="P48040" s="63"/>
      <c r="Q48040" s="63"/>
    </row>
    <row r="48041" spans="16:17">
      <c r="P48041" s="63"/>
      <c r="Q48041" s="63"/>
    </row>
    <row r="48042" spans="16:17">
      <c r="P48042" s="63"/>
      <c r="Q48042" s="63"/>
    </row>
    <row r="48043" spans="16:17">
      <c r="P48043" s="63"/>
      <c r="Q48043" s="63"/>
    </row>
    <row r="48044" spans="16:17">
      <c r="P48044" s="63"/>
      <c r="Q48044" s="63"/>
    </row>
    <row r="48045" spans="16:17">
      <c r="P48045" s="63"/>
      <c r="Q48045" s="63"/>
    </row>
    <row r="48046" spans="16:17">
      <c r="P48046" s="63"/>
      <c r="Q48046" s="63"/>
    </row>
    <row r="48047" spans="16:17">
      <c r="P48047" s="63"/>
      <c r="Q48047" s="63"/>
    </row>
    <row r="48048" spans="16:17">
      <c r="P48048" s="63"/>
      <c r="Q48048" s="63"/>
    </row>
    <row r="48049" spans="16:17">
      <c r="P48049" s="63"/>
      <c r="Q48049" s="63"/>
    </row>
    <row r="48050" spans="16:17">
      <c r="P48050" s="63"/>
      <c r="Q48050" s="63"/>
    </row>
    <row r="48051" spans="16:17">
      <c r="P48051" s="63"/>
      <c r="Q48051" s="63"/>
    </row>
    <row r="48052" spans="16:17">
      <c r="P48052" s="63"/>
      <c r="Q48052" s="63"/>
    </row>
    <row r="48053" spans="16:17">
      <c r="P48053" s="63"/>
      <c r="Q48053" s="63"/>
    </row>
    <row r="48054" spans="16:17">
      <c r="P48054" s="63"/>
      <c r="Q48054" s="63"/>
    </row>
    <row r="48055" spans="16:17">
      <c r="P48055" s="63"/>
      <c r="Q48055" s="63"/>
    </row>
    <row r="48056" spans="16:17">
      <c r="P48056" s="63"/>
      <c r="Q48056" s="63"/>
    </row>
    <row r="48057" spans="16:17">
      <c r="P48057" s="63"/>
      <c r="Q48057" s="63"/>
    </row>
    <row r="48058" spans="16:17">
      <c r="P48058" s="63"/>
      <c r="Q48058" s="63"/>
    </row>
    <row r="48059" spans="16:17">
      <c r="P48059" s="63"/>
      <c r="Q48059" s="63"/>
    </row>
    <row r="48060" spans="16:17">
      <c r="P48060" s="63"/>
      <c r="Q48060" s="63"/>
    </row>
    <row r="48061" spans="16:17">
      <c r="P48061" s="63"/>
      <c r="Q48061" s="63"/>
    </row>
    <row r="48062" spans="16:17">
      <c r="P48062" s="63"/>
      <c r="Q48062" s="63"/>
    </row>
    <row r="48063" spans="16:17">
      <c r="P48063" s="63"/>
      <c r="Q48063" s="63"/>
    </row>
    <row r="48064" spans="16:17">
      <c r="P48064" s="63"/>
      <c r="Q48064" s="63"/>
    </row>
    <row r="48065" spans="16:17">
      <c r="P48065" s="63"/>
      <c r="Q48065" s="63"/>
    </row>
    <row r="48066" spans="16:17">
      <c r="P48066" s="63"/>
      <c r="Q48066" s="63"/>
    </row>
    <row r="48067" spans="16:17">
      <c r="P48067" s="63"/>
      <c r="Q48067" s="63"/>
    </row>
    <row r="48068" spans="16:17">
      <c r="P48068" s="63"/>
      <c r="Q48068" s="63"/>
    </row>
    <row r="48069" spans="16:17">
      <c r="P48069" s="63"/>
      <c r="Q48069" s="63"/>
    </row>
    <row r="48070" spans="16:17">
      <c r="P48070" s="63"/>
      <c r="Q48070" s="63"/>
    </row>
    <row r="48071" spans="16:17">
      <c r="P48071" s="63"/>
      <c r="Q48071" s="63"/>
    </row>
    <row r="48072" spans="16:17">
      <c r="P48072" s="63"/>
      <c r="Q48072" s="63"/>
    </row>
    <row r="48073" spans="16:17">
      <c r="P48073" s="63"/>
      <c r="Q48073" s="63"/>
    </row>
    <row r="48074" spans="16:17">
      <c r="P48074" s="63"/>
      <c r="Q48074" s="63"/>
    </row>
    <row r="48075" spans="16:17">
      <c r="P48075" s="63"/>
      <c r="Q48075" s="63"/>
    </row>
    <row r="48076" spans="16:17">
      <c r="P48076" s="63"/>
      <c r="Q48076" s="63"/>
    </row>
    <row r="48077" spans="16:17">
      <c r="P48077" s="63"/>
      <c r="Q48077" s="63"/>
    </row>
    <row r="48078" spans="16:17">
      <c r="P48078" s="63"/>
      <c r="Q48078" s="63"/>
    </row>
    <row r="48079" spans="16:17">
      <c r="P48079" s="63"/>
      <c r="Q48079" s="63"/>
    </row>
    <row r="48080" spans="16:17">
      <c r="P48080" s="63"/>
      <c r="Q48080" s="63"/>
    </row>
    <row r="48081" spans="16:17">
      <c r="P48081" s="63"/>
      <c r="Q48081" s="63"/>
    </row>
    <row r="48082" spans="16:17">
      <c r="P48082" s="63"/>
      <c r="Q48082" s="63"/>
    </row>
    <row r="48083" spans="16:17">
      <c r="P48083" s="63"/>
      <c r="Q48083" s="63"/>
    </row>
    <row r="48084" spans="16:17">
      <c r="P48084" s="63"/>
      <c r="Q48084" s="63"/>
    </row>
    <row r="48085" spans="16:17">
      <c r="P48085" s="63"/>
      <c r="Q48085" s="63"/>
    </row>
    <row r="48086" spans="16:17">
      <c r="P48086" s="63"/>
      <c r="Q48086" s="63"/>
    </row>
    <row r="48087" spans="16:17">
      <c r="P48087" s="63"/>
      <c r="Q48087" s="63"/>
    </row>
    <row r="48088" spans="16:17">
      <c r="P48088" s="63"/>
      <c r="Q48088" s="63"/>
    </row>
    <row r="48089" spans="16:17">
      <c r="P48089" s="63"/>
      <c r="Q48089" s="63"/>
    </row>
    <row r="48090" spans="16:17">
      <c r="P48090" s="63"/>
      <c r="Q48090" s="63"/>
    </row>
    <row r="48091" spans="16:17">
      <c r="P48091" s="63"/>
      <c r="Q48091" s="63"/>
    </row>
    <row r="48092" spans="16:17">
      <c r="P48092" s="63"/>
      <c r="Q48092" s="63"/>
    </row>
    <row r="48093" spans="16:17">
      <c r="P48093" s="63"/>
      <c r="Q48093" s="63"/>
    </row>
    <row r="48094" spans="16:17">
      <c r="P48094" s="63"/>
      <c r="Q48094" s="63"/>
    </row>
    <row r="48095" spans="16:17">
      <c r="P48095" s="63"/>
      <c r="Q48095" s="63"/>
    </row>
    <row r="48096" spans="16:17">
      <c r="P48096" s="63"/>
      <c r="Q48096" s="63"/>
    </row>
    <row r="48097" spans="16:17">
      <c r="P48097" s="63"/>
      <c r="Q48097" s="63"/>
    </row>
    <row r="48098" spans="16:17">
      <c r="P48098" s="63"/>
      <c r="Q48098" s="63"/>
    </row>
    <row r="48099" spans="16:17">
      <c r="P48099" s="63"/>
      <c r="Q48099" s="63"/>
    </row>
    <row r="48100" spans="16:17">
      <c r="P48100" s="63"/>
      <c r="Q48100" s="63"/>
    </row>
    <row r="48101" spans="16:17">
      <c r="P48101" s="63"/>
      <c r="Q48101" s="63"/>
    </row>
    <row r="48102" spans="16:17">
      <c r="P48102" s="63"/>
      <c r="Q48102" s="63"/>
    </row>
    <row r="48103" spans="16:17">
      <c r="P48103" s="63"/>
      <c r="Q48103" s="63"/>
    </row>
    <row r="48104" spans="16:17">
      <c r="P48104" s="63"/>
      <c r="Q48104" s="63"/>
    </row>
    <row r="48105" spans="16:17">
      <c r="P48105" s="63"/>
      <c r="Q48105" s="63"/>
    </row>
    <row r="48106" spans="16:17">
      <c r="P48106" s="63"/>
      <c r="Q48106" s="63"/>
    </row>
    <row r="48107" spans="16:17">
      <c r="P48107" s="63"/>
      <c r="Q48107" s="63"/>
    </row>
    <row r="48108" spans="16:17">
      <c r="P48108" s="63"/>
      <c r="Q48108" s="63"/>
    </row>
    <row r="48109" spans="16:17">
      <c r="P48109" s="63"/>
      <c r="Q48109" s="63"/>
    </row>
    <row r="48110" spans="16:17">
      <c r="P48110" s="63"/>
      <c r="Q48110" s="63"/>
    </row>
    <row r="48111" spans="16:17">
      <c r="P48111" s="63"/>
      <c r="Q48111" s="63"/>
    </row>
    <row r="48112" spans="16:17">
      <c r="P48112" s="63"/>
      <c r="Q48112" s="63"/>
    </row>
    <row r="48113" spans="16:17">
      <c r="P48113" s="63"/>
      <c r="Q48113" s="63"/>
    </row>
    <row r="48114" spans="16:17">
      <c r="P48114" s="63"/>
      <c r="Q48114" s="63"/>
    </row>
    <row r="48115" spans="16:17">
      <c r="P48115" s="63"/>
      <c r="Q48115" s="63"/>
    </row>
    <row r="48116" spans="16:17">
      <c r="P48116" s="63"/>
      <c r="Q48116" s="63"/>
    </row>
    <row r="48117" spans="16:17">
      <c r="P48117" s="63"/>
      <c r="Q48117" s="63"/>
    </row>
    <row r="48118" spans="16:17">
      <c r="P48118" s="63"/>
      <c r="Q48118" s="63"/>
    </row>
    <row r="48119" spans="16:17">
      <c r="P48119" s="63"/>
      <c r="Q48119" s="63"/>
    </row>
    <row r="48120" spans="16:17">
      <c r="P48120" s="63"/>
      <c r="Q48120" s="63"/>
    </row>
    <row r="48121" spans="16:17">
      <c r="P48121" s="63"/>
      <c r="Q48121" s="63"/>
    </row>
    <row r="48122" spans="16:17">
      <c r="P48122" s="63"/>
      <c r="Q48122" s="63"/>
    </row>
    <row r="48123" spans="16:17">
      <c r="P48123" s="63"/>
      <c r="Q48123" s="63"/>
    </row>
    <row r="48124" spans="16:17">
      <c r="P48124" s="63"/>
      <c r="Q48124" s="63"/>
    </row>
    <row r="48125" spans="16:17">
      <c r="P48125" s="63"/>
      <c r="Q48125" s="63"/>
    </row>
    <row r="48126" spans="16:17">
      <c r="P48126" s="63"/>
      <c r="Q48126" s="63"/>
    </row>
    <row r="48127" spans="16:17">
      <c r="P48127" s="63"/>
      <c r="Q48127" s="63"/>
    </row>
    <row r="48128" spans="16:17">
      <c r="P48128" s="63"/>
      <c r="Q48128" s="63"/>
    </row>
    <row r="48129" spans="16:17">
      <c r="P48129" s="63"/>
      <c r="Q48129" s="63"/>
    </row>
    <row r="48130" spans="16:17">
      <c r="P48130" s="63"/>
      <c r="Q48130" s="63"/>
    </row>
    <row r="48131" spans="16:17">
      <c r="P48131" s="63"/>
      <c r="Q48131" s="63"/>
    </row>
    <row r="48132" spans="16:17">
      <c r="P48132" s="63"/>
      <c r="Q48132" s="63"/>
    </row>
    <row r="48133" spans="16:17">
      <c r="P48133" s="63"/>
      <c r="Q48133" s="63"/>
    </row>
    <row r="48134" spans="16:17">
      <c r="P48134" s="63"/>
      <c r="Q48134" s="63"/>
    </row>
    <row r="48135" spans="16:17">
      <c r="P48135" s="63"/>
      <c r="Q48135" s="63"/>
    </row>
    <row r="48136" spans="16:17">
      <c r="P48136" s="63"/>
      <c r="Q48136" s="63"/>
    </row>
    <row r="48137" spans="16:17">
      <c r="P48137" s="63"/>
      <c r="Q48137" s="63"/>
    </row>
    <row r="48138" spans="16:17">
      <c r="P48138" s="63"/>
      <c r="Q48138" s="63"/>
    </row>
    <row r="48139" spans="16:17">
      <c r="P48139" s="63"/>
      <c r="Q48139" s="63"/>
    </row>
    <row r="48140" spans="16:17">
      <c r="P48140" s="63"/>
      <c r="Q48140" s="63"/>
    </row>
    <row r="48141" spans="16:17">
      <c r="P48141" s="63"/>
      <c r="Q48141" s="63"/>
    </row>
    <row r="48142" spans="16:17">
      <c r="P48142" s="63"/>
      <c r="Q48142" s="63"/>
    </row>
    <row r="48143" spans="16:17">
      <c r="P48143" s="63"/>
      <c r="Q48143" s="63"/>
    </row>
    <row r="48144" spans="16:17">
      <c r="P48144" s="63"/>
      <c r="Q48144" s="63"/>
    </row>
    <row r="48145" spans="16:17">
      <c r="P48145" s="63"/>
      <c r="Q48145" s="63"/>
    </row>
    <row r="48146" spans="16:17">
      <c r="P48146" s="63"/>
      <c r="Q48146" s="63"/>
    </row>
    <row r="48147" spans="16:17">
      <c r="P48147" s="63"/>
      <c r="Q48147" s="63"/>
    </row>
    <row r="48148" spans="16:17">
      <c r="P48148" s="63"/>
      <c r="Q48148" s="63"/>
    </row>
    <row r="48149" spans="16:17">
      <c r="P48149" s="63"/>
      <c r="Q48149" s="63"/>
    </row>
    <row r="48150" spans="16:17">
      <c r="P48150" s="63"/>
      <c r="Q48150" s="63"/>
    </row>
    <row r="48151" spans="16:17">
      <c r="P48151" s="63"/>
      <c r="Q48151" s="63"/>
    </row>
    <row r="48152" spans="16:17">
      <c r="P48152" s="63"/>
      <c r="Q48152" s="63"/>
    </row>
    <row r="48153" spans="16:17">
      <c r="P48153" s="63"/>
      <c r="Q48153" s="63"/>
    </row>
    <row r="48154" spans="16:17">
      <c r="P48154" s="63"/>
      <c r="Q48154" s="63"/>
    </row>
    <row r="48155" spans="16:17">
      <c r="P48155" s="63"/>
      <c r="Q48155" s="63"/>
    </row>
    <row r="48156" spans="16:17">
      <c r="P48156" s="63"/>
      <c r="Q48156" s="63"/>
    </row>
    <row r="48157" spans="16:17">
      <c r="P48157" s="63"/>
      <c r="Q48157" s="63"/>
    </row>
    <row r="48158" spans="16:17">
      <c r="P48158" s="63"/>
      <c r="Q48158" s="63"/>
    </row>
    <row r="48159" spans="16:17">
      <c r="P48159" s="63"/>
      <c r="Q48159" s="63"/>
    </row>
    <row r="48160" spans="16:17">
      <c r="P48160" s="63"/>
      <c r="Q48160" s="63"/>
    </row>
    <row r="48161" spans="16:17">
      <c r="P48161" s="63"/>
      <c r="Q48161" s="63"/>
    </row>
    <row r="48162" spans="16:17">
      <c r="P48162" s="63"/>
      <c r="Q48162" s="63"/>
    </row>
    <row r="48163" spans="16:17">
      <c r="P48163" s="63"/>
      <c r="Q48163" s="63"/>
    </row>
    <row r="48164" spans="16:17">
      <c r="P48164" s="63"/>
      <c r="Q48164" s="63"/>
    </row>
    <row r="48165" spans="16:17">
      <c r="P48165" s="63"/>
      <c r="Q48165" s="63"/>
    </row>
    <row r="48166" spans="16:17">
      <c r="P48166" s="63"/>
      <c r="Q48166" s="63"/>
    </row>
    <row r="48167" spans="16:17">
      <c r="P48167" s="63"/>
      <c r="Q48167" s="63"/>
    </row>
    <row r="48168" spans="16:17">
      <c r="P48168" s="63"/>
      <c r="Q48168" s="63"/>
    </row>
    <row r="48169" spans="16:17">
      <c r="P48169" s="63"/>
      <c r="Q48169" s="63"/>
    </row>
    <row r="48170" spans="16:17">
      <c r="P48170" s="63"/>
      <c r="Q48170" s="63"/>
    </row>
    <row r="48171" spans="16:17">
      <c r="P48171" s="63"/>
      <c r="Q48171" s="63"/>
    </row>
    <row r="48172" spans="16:17">
      <c r="P48172" s="63"/>
      <c r="Q48172" s="63"/>
    </row>
    <row r="48173" spans="16:17">
      <c r="P48173" s="63"/>
      <c r="Q48173" s="63"/>
    </row>
    <row r="48174" spans="16:17">
      <c r="P48174" s="63"/>
      <c r="Q48174" s="63"/>
    </row>
    <row r="48175" spans="16:17">
      <c r="P48175" s="63"/>
      <c r="Q48175" s="63"/>
    </row>
    <row r="48176" spans="16:17">
      <c r="P48176" s="63"/>
      <c r="Q48176" s="63"/>
    </row>
    <row r="48177" spans="16:17">
      <c r="P48177" s="63"/>
      <c r="Q48177" s="63"/>
    </row>
    <row r="48178" spans="16:17">
      <c r="P48178" s="63"/>
      <c r="Q48178" s="63"/>
    </row>
    <row r="48179" spans="16:17">
      <c r="P48179" s="63"/>
      <c r="Q48179" s="63"/>
    </row>
    <row r="48180" spans="16:17">
      <c r="P48180" s="63"/>
      <c r="Q48180" s="63"/>
    </row>
    <row r="48181" spans="16:17">
      <c r="P48181" s="63"/>
      <c r="Q48181" s="63"/>
    </row>
    <row r="48182" spans="16:17">
      <c r="P48182" s="63"/>
      <c r="Q48182" s="63"/>
    </row>
    <row r="48183" spans="16:17">
      <c r="P48183" s="63"/>
      <c r="Q48183" s="63"/>
    </row>
    <row r="48184" spans="16:17">
      <c r="P48184" s="63"/>
      <c r="Q48184" s="63"/>
    </row>
    <row r="48185" spans="16:17">
      <c r="P48185" s="63"/>
      <c r="Q48185" s="63"/>
    </row>
    <row r="48186" spans="16:17">
      <c r="P48186" s="63"/>
      <c r="Q48186" s="63"/>
    </row>
    <row r="48187" spans="16:17">
      <c r="P48187" s="63"/>
      <c r="Q48187" s="63"/>
    </row>
    <row r="48188" spans="16:17">
      <c r="P48188" s="63"/>
      <c r="Q48188" s="63"/>
    </row>
    <row r="48189" spans="16:17">
      <c r="P48189" s="63"/>
      <c r="Q48189" s="63"/>
    </row>
    <row r="48190" spans="16:17">
      <c r="P48190" s="63"/>
      <c r="Q48190" s="63"/>
    </row>
    <row r="48191" spans="16:17">
      <c r="P48191" s="63"/>
      <c r="Q48191" s="63"/>
    </row>
    <row r="48192" spans="16:17">
      <c r="P48192" s="63"/>
      <c r="Q48192" s="63"/>
    </row>
    <row r="48193" spans="16:17">
      <c r="P48193" s="63"/>
      <c r="Q48193" s="63"/>
    </row>
    <row r="48194" spans="16:17">
      <c r="P48194" s="63"/>
      <c r="Q48194" s="63"/>
    </row>
    <row r="48195" spans="16:17">
      <c r="P48195" s="63"/>
      <c r="Q48195" s="63"/>
    </row>
    <row r="48196" spans="16:17">
      <c r="P48196" s="63"/>
      <c r="Q48196" s="63"/>
    </row>
    <row r="48197" spans="16:17">
      <c r="P48197" s="63"/>
      <c r="Q48197" s="63"/>
    </row>
    <row r="48198" spans="16:17">
      <c r="P48198" s="63"/>
      <c r="Q48198" s="63"/>
    </row>
    <row r="48199" spans="16:17">
      <c r="P48199" s="63"/>
      <c r="Q48199" s="63"/>
    </row>
    <row r="48200" spans="16:17">
      <c r="P48200" s="63"/>
      <c r="Q48200" s="63"/>
    </row>
    <row r="48201" spans="16:17">
      <c r="P48201" s="63"/>
      <c r="Q48201" s="63"/>
    </row>
    <row r="48202" spans="16:17">
      <c r="P48202" s="63"/>
      <c r="Q48202" s="63"/>
    </row>
    <row r="48203" spans="16:17">
      <c r="P48203" s="63"/>
      <c r="Q48203" s="63"/>
    </row>
    <row r="48204" spans="16:17">
      <c r="P48204" s="63"/>
      <c r="Q48204" s="63"/>
    </row>
    <row r="48205" spans="16:17">
      <c r="P48205" s="63"/>
      <c r="Q48205" s="63"/>
    </row>
    <row r="48206" spans="16:17">
      <c r="P48206" s="63"/>
      <c r="Q48206" s="63"/>
    </row>
    <row r="48207" spans="16:17">
      <c r="P48207" s="63"/>
      <c r="Q48207" s="63"/>
    </row>
    <row r="48208" spans="16:17">
      <c r="P48208" s="63"/>
      <c r="Q48208" s="63"/>
    </row>
    <row r="48209" spans="16:17">
      <c r="P48209" s="63"/>
      <c r="Q48209" s="63"/>
    </row>
    <row r="48210" spans="16:17">
      <c r="P48210" s="63"/>
      <c r="Q48210" s="63"/>
    </row>
    <row r="48211" spans="16:17">
      <c r="P48211" s="63"/>
      <c r="Q48211" s="63"/>
    </row>
    <row r="48212" spans="16:17">
      <c r="P48212" s="63"/>
      <c r="Q48212" s="63"/>
    </row>
    <row r="48213" spans="16:17">
      <c r="P48213" s="63"/>
      <c r="Q48213" s="63"/>
    </row>
    <row r="48214" spans="16:17">
      <c r="P48214" s="63"/>
      <c r="Q48214" s="63"/>
    </row>
    <row r="48215" spans="16:17">
      <c r="P48215" s="63"/>
      <c r="Q48215" s="63"/>
    </row>
    <row r="48216" spans="16:17">
      <c r="P48216" s="63"/>
      <c r="Q48216" s="63"/>
    </row>
    <row r="48217" spans="16:17">
      <c r="P48217" s="63"/>
      <c r="Q48217" s="63"/>
    </row>
    <row r="48218" spans="16:17">
      <c r="P48218" s="63"/>
      <c r="Q48218" s="63"/>
    </row>
    <row r="48219" spans="16:17">
      <c r="P48219" s="63"/>
      <c r="Q48219" s="63"/>
    </row>
    <row r="48220" spans="16:17">
      <c r="P48220" s="63"/>
      <c r="Q48220" s="63"/>
    </row>
    <row r="48221" spans="16:17">
      <c r="P48221" s="63"/>
      <c r="Q48221" s="63"/>
    </row>
    <row r="48222" spans="16:17">
      <c r="P48222" s="63"/>
      <c r="Q48222" s="63"/>
    </row>
    <row r="48223" spans="16:17">
      <c r="P48223" s="63"/>
      <c r="Q48223" s="63"/>
    </row>
    <row r="48224" spans="16:17">
      <c r="P48224" s="63"/>
      <c r="Q48224" s="63"/>
    </row>
    <row r="48225" spans="16:17">
      <c r="P48225" s="63"/>
      <c r="Q48225" s="63"/>
    </row>
    <row r="48226" spans="16:17">
      <c r="P48226" s="63"/>
      <c r="Q48226" s="63"/>
    </row>
    <row r="48227" spans="16:17">
      <c r="P48227" s="63"/>
      <c r="Q48227" s="63"/>
    </row>
    <row r="48228" spans="16:17">
      <c r="P48228" s="63"/>
      <c r="Q48228" s="63"/>
    </row>
    <row r="48229" spans="16:17">
      <c r="P48229" s="63"/>
      <c r="Q48229" s="63"/>
    </row>
    <row r="48230" spans="16:17">
      <c r="P48230" s="63"/>
      <c r="Q48230" s="63"/>
    </row>
    <row r="48231" spans="16:17">
      <c r="P48231" s="63"/>
      <c r="Q48231" s="63"/>
    </row>
    <row r="48232" spans="16:17">
      <c r="P48232" s="63"/>
      <c r="Q48232" s="63"/>
    </row>
    <row r="48233" spans="16:17">
      <c r="P48233" s="63"/>
      <c r="Q48233" s="63"/>
    </row>
    <row r="48234" spans="16:17">
      <c r="P48234" s="63"/>
      <c r="Q48234" s="63"/>
    </row>
    <row r="48235" spans="16:17">
      <c r="P48235" s="63"/>
      <c r="Q48235" s="63"/>
    </row>
    <row r="48236" spans="16:17">
      <c r="P48236" s="63"/>
      <c r="Q48236" s="63"/>
    </row>
    <row r="48237" spans="16:17">
      <c r="P48237" s="63"/>
      <c r="Q48237" s="63"/>
    </row>
    <row r="48238" spans="16:17">
      <c r="P48238" s="63"/>
      <c r="Q48238" s="63"/>
    </row>
    <row r="48239" spans="16:17">
      <c r="P48239" s="63"/>
      <c r="Q48239" s="63"/>
    </row>
    <row r="48240" spans="16:17">
      <c r="P48240" s="63"/>
      <c r="Q48240" s="63"/>
    </row>
    <row r="48241" spans="16:17">
      <c r="P48241" s="63"/>
      <c r="Q48241" s="63"/>
    </row>
    <row r="48242" spans="16:17">
      <c r="P48242" s="63"/>
      <c r="Q48242" s="63"/>
    </row>
    <row r="48243" spans="16:17">
      <c r="P48243" s="63"/>
      <c r="Q48243" s="63"/>
    </row>
    <row r="48244" spans="16:17">
      <c r="P48244" s="63"/>
      <c r="Q48244" s="63"/>
    </row>
    <row r="48245" spans="16:17">
      <c r="P48245" s="63"/>
      <c r="Q48245" s="63"/>
    </row>
    <row r="48246" spans="16:17">
      <c r="P48246" s="63"/>
      <c r="Q48246" s="63"/>
    </row>
    <row r="48247" spans="16:17">
      <c r="P48247" s="63"/>
      <c r="Q48247" s="63"/>
    </row>
    <row r="48248" spans="16:17">
      <c r="P48248" s="63"/>
      <c r="Q48248" s="63"/>
    </row>
    <row r="48249" spans="16:17">
      <c r="P48249" s="63"/>
      <c r="Q48249" s="63"/>
    </row>
    <row r="48250" spans="16:17">
      <c r="P48250" s="63"/>
      <c r="Q48250" s="63"/>
    </row>
    <row r="48251" spans="16:17">
      <c r="P48251" s="63"/>
      <c r="Q48251" s="63"/>
    </row>
    <row r="48252" spans="16:17">
      <c r="P48252" s="63"/>
      <c r="Q48252" s="63"/>
    </row>
    <row r="48253" spans="16:17">
      <c r="P48253" s="63"/>
      <c r="Q48253" s="63"/>
    </row>
    <row r="48254" spans="16:17">
      <c r="P48254" s="63"/>
      <c r="Q48254" s="63"/>
    </row>
    <row r="48255" spans="16:17">
      <c r="P48255" s="63"/>
      <c r="Q48255" s="63"/>
    </row>
    <row r="48256" spans="16:17">
      <c r="P48256" s="63"/>
      <c r="Q48256" s="63"/>
    </row>
    <row r="48257" spans="16:17">
      <c r="P48257" s="63"/>
      <c r="Q48257" s="63"/>
    </row>
    <row r="48258" spans="16:17">
      <c r="P48258" s="63"/>
      <c r="Q48258" s="63"/>
    </row>
    <row r="48259" spans="16:17">
      <c r="P48259" s="63"/>
      <c r="Q48259" s="63"/>
    </row>
    <row r="48260" spans="16:17">
      <c r="P48260" s="63"/>
      <c r="Q48260" s="63"/>
    </row>
    <row r="48261" spans="16:17">
      <c r="P48261" s="63"/>
      <c r="Q48261" s="63"/>
    </row>
    <row r="48262" spans="16:17">
      <c r="P48262" s="63"/>
      <c r="Q48262" s="63"/>
    </row>
    <row r="48263" spans="16:17">
      <c r="P48263" s="63"/>
      <c r="Q48263" s="63"/>
    </row>
    <row r="48264" spans="16:17">
      <c r="P48264" s="63"/>
      <c r="Q48264" s="63"/>
    </row>
    <row r="48265" spans="16:17">
      <c r="P48265" s="63"/>
      <c r="Q48265" s="63"/>
    </row>
    <row r="48266" spans="16:17">
      <c r="P48266" s="63"/>
      <c r="Q48266" s="63"/>
    </row>
    <row r="48267" spans="16:17">
      <c r="P48267" s="63"/>
      <c r="Q48267" s="63"/>
    </row>
    <row r="48268" spans="16:17">
      <c r="P48268" s="63"/>
      <c r="Q48268" s="63"/>
    </row>
    <row r="48269" spans="16:17">
      <c r="P48269" s="63"/>
      <c r="Q48269" s="63"/>
    </row>
    <row r="48270" spans="16:17">
      <c r="P48270" s="63"/>
      <c r="Q48270" s="63"/>
    </row>
    <row r="48271" spans="16:17">
      <c r="P48271" s="63"/>
      <c r="Q48271" s="63"/>
    </row>
    <row r="48272" spans="16:17">
      <c r="P48272" s="63"/>
      <c r="Q48272" s="63"/>
    </row>
    <row r="48273" spans="16:17">
      <c r="P48273" s="63"/>
      <c r="Q48273" s="63"/>
    </row>
    <row r="48274" spans="16:17">
      <c r="P48274" s="63"/>
      <c r="Q48274" s="63"/>
    </row>
    <row r="48275" spans="16:17">
      <c r="P48275" s="63"/>
      <c r="Q48275" s="63"/>
    </row>
    <row r="48276" spans="16:17">
      <c r="P48276" s="63"/>
      <c r="Q48276" s="63"/>
    </row>
    <row r="48277" spans="16:17">
      <c r="P48277" s="63"/>
      <c r="Q48277" s="63"/>
    </row>
    <row r="48278" spans="16:17">
      <c r="P48278" s="63"/>
      <c r="Q48278" s="63"/>
    </row>
    <row r="48279" spans="16:17">
      <c r="P48279" s="63"/>
      <c r="Q48279" s="63"/>
    </row>
    <row r="48280" spans="16:17">
      <c r="P48280" s="63"/>
      <c r="Q48280" s="63"/>
    </row>
    <row r="48281" spans="16:17">
      <c r="P48281" s="63"/>
      <c r="Q48281" s="63"/>
    </row>
    <row r="48282" spans="16:17">
      <c r="P48282" s="63"/>
      <c r="Q48282" s="63"/>
    </row>
    <row r="48283" spans="16:17">
      <c r="P48283" s="63"/>
      <c r="Q48283" s="63"/>
    </row>
    <row r="48284" spans="16:17">
      <c r="P48284" s="63"/>
      <c r="Q48284" s="63"/>
    </row>
    <row r="48285" spans="16:17">
      <c r="P48285" s="63"/>
      <c r="Q48285" s="63"/>
    </row>
    <row r="48286" spans="16:17">
      <c r="P48286" s="63"/>
      <c r="Q48286" s="63"/>
    </row>
    <row r="48287" spans="16:17">
      <c r="P48287" s="63"/>
      <c r="Q48287" s="63"/>
    </row>
    <row r="48288" spans="16:17">
      <c r="P48288" s="63"/>
      <c r="Q48288" s="63"/>
    </row>
    <row r="48289" spans="16:17">
      <c r="P48289" s="63"/>
      <c r="Q48289" s="63"/>
    </row>
    <row r="48290" spans="16:17">
      <c r="P48290" s="63"/>
      <c r="Q48290" s="63"/>
    </row>
    <row r="48291" spans="16:17">
      <c r="P48291" s="63"/>
      <c r="Q48291" s="63"/>
    </row>
    <row r="48292" spans="16:17">
      <c r="P48292" s="63"/>
      <c r="Q48292" s="63"/>
    </row>
    <row r="48293" spans="16:17">
      <c r="P48293" s="63"/>
      <c r="Q48293" s="63"/>
    </row>
    <row r="48294" spans="16:17">
      <c r="P48294" s="63"/>
      <c r="Q48294" s="63"/>
    </row>
    <row r="48295" spans="16:17">
      <c r="P48295" s="63"/>
      <c r="Q48295" s="63"/>
    </row>
    <row r="48296" spans="16:17">
      <c r="P48296" s="63"/>
      <c r="Q48296" s="63"/>
    </row>
    <row r="48297" spans="16:17">
      <c r="P48297" s="63"/>
      <c r="Q48297" s="63"/>
    </row>
    <row r="48298" spans="16:17">
      <c r="P48298" s="63"/>
      <c r="Q48298" s="63"/>
    </row>
    <row r="48299" spans="16:17">
      <c r="P48299" s="63"/>
      <c r="Q48299" s="63"/>
    </row>
    <row r="48300" spans="16:17">
      <c r="P48300" s="63"/>
      <c r="Q48300" s="63"/>
    </row>
    <row r="48301" spans="16:17">
      <c r="P48301" s="63"/>
      <c r="Q48301" s="63"/>
    </row>
    <row r="48302" spans="16:17">
      <c r="P48302" s="63"/>
      <c r="Q48302" s="63"/>
    </row>
    <row r="48303" spans="16:17">
      <c r="P48303" s="63"/>
      <c r="Q48303" s="63"/>
    </row>
    <row r="48304" spans="16:17">
      <c r="P48304" s="63"/>
      <c r="Q48304" s="63"/>
    </row>
    <row r="48305" spans="16:17">
      <c r="P48305" s="63"/>
      <c r="Q48305" s="63"/>
    </row>
    <row r="48306" spans="16:17">
      <c r="P48306" s="63"/>
      <c r="Q48306" s="63"/>
    </row>
    <row r="48307" spans="16:17">
      <c r="P48307" s="63"/>
      <c r="Q48307" s="63"/>
    </row>
    <row r="48308" spans="16:17">
      <c r="P48308" s="63"/>
      <c r="Q48308" s="63"/>
    </row>
    <row r="48309" spans="16:17">
      <c r="P48309" s="63"/>
      <c r="Q48309" s="63"/>
    </row>
    <row r="48310" spans="16:17">
      <c r="P48310" s="63"/>
      <c r="Q48310" s="63"/>
    </row>
    <row r="48311" spans="16:17">
      <c r="P48311" s="63"/>
      <c r="Q48311" s="63"/>
    </row>
    <row r="48312" spans="16:17">
      <c r="P48312" s="63"/>
      <c r="Q48312" s="63"/>
    </row>
    <row r="48313" spans="16:17">
      <c r="P48313" s="63"/>
      <c r="Q48313" s="63"/>
    </row>
    <row r="48314" spans="16:17">
      <c r="P48314" s="63"/>
      <c r="Q48314" s="63"/>
    </row>
    <row r="48315" spans="16:17">
      <c r="P48315" s="63"/>
      <c r="Q48315" s="63"/>
    </row>
    <row r="48316" spans="16:17">
      <c r="P48316" s="63"/>
      <c r="Q48316" s="63"/>
    </row>
    <row r="48317" spans="16:17">
      <c r="P48317" s="63"/>
      <c r="Q48317" s="63"/>
    </row>
    <row r="48318" spans="16:17">
      <c r="P48318" s="63"/>
      <c r="Q48318" s="63"/>
    </row>
    <row r="48319" spans="16:17">
      <c r="P48319" s="63"/>
      <c r="Q48319" s="63"/>
    </row>
    <row r="48320" spans="16:17">
      <c r="P48320" s="63"/>
      <c r="Q48320" s="63"/>
    </row>
    <row r="48321" spans="16:17">
      <c r="P48321" s="63"/>
      <c r="Q48321" s="63"/>
    </row>
    <row r="48322" spans="16:17">
      <c r="P48322" s="63"/>
      <c r="Q48322" s="63"/>
    </row>
    <row r="48323" spans="16:17">
      <c r="P48323" s="63"/>
      <c r="Q48323" s="63"/>
    </row>
    <row r="48324" spans="16:17">
      <c r="P48324" s="63"/>
      <c r="Q48324" s="63"/>
    </row>
    <row r="48325" spans="16:17">
      <c r="P48325" s="63"/>
      <c r="Q48325" s="63"/>
    </row>
    <row r="48326" spans="16:17">
      <c r="P48326" s="63"/>
      <c r="Q48326" s="63"/>
    </row>
    <row r="48327" spans="16:17">
      <c r="P48327" s="63"/>
      <c r="Q48327" s="63"/>
    </row>
    <row r="48328" spans="16:17">
      <c r="P48328" s="63"/>
      <c r="Q48328" s="63"/>
    </row>
    <row r="48329" spans="16:17">
      <c r="P48329" s="63"/>
      <c r="Q48329" s="63"/>
    </row>
    <row r="48330" spans="16:17">
      <c r="P48330" s="63"/>
      <c r="Q48330" s="63"/>
    </row>
    <row r="48331" spans="16:17">
      <c r="P48331" s="63"/>
      <c r="Q48331" s="63"/>
    </row>
    <row r="48332" spans="16:17">
      <c r="P48332" s="63"/>
      <c r="Q48332" s="63"/>
    </row>
    <row r="48333" spans="16:17">
      <c r="P48333" s="63"/>
      <c r="Q48333" s="63"/>
    </row>
    <row r="48334" spans="16:17">
      <c r="P48334" s="63"/>
      <c r="Q48334" s="63"/>
    </row>
    <row r="48335" spans="16:17">
      <c r="P48335" s="63"/>
      <c r="Q48335" s="63"/>
    </row>
    <row r="48336" spans="16:17">
      <c r="P48336" s="63"/>
      <c r="Q48336" s="63"/>
    </row>
    <row r="48337" spans="16:17">
      <c r="P48337" s="63"/>
      <c r="Q48337" s="63"/>
    </row>
    <row r="48338" spans="16:17">
      <c r="P48338" s="63"/>
      <c r="Q48338" s="63"/>
    </row>
    <row r="48339" spans="16:17">
      <c r="P48339" s="63"/>
      <c r="Q48339" s="63"/>
    </row>
    <row r="48340" spans="16:17">
      <c r="P48340" s="63"/>
      <c r="Q48340" s="63"/>
    </row>
    <row r="48341" spans="16:17">
      <c r="P48341" s="63"/>
      <c r="Q48341" s="63"/>
    </row>
    <row r="48342" spans="16:17">
      <c r="P48342" s="63"/>
      <c r="Q48342" s="63"/>
    </row>
    <row r="48343" spans="16:17">
      <c r="P48343" s="63"/>
      <c r="Q48343" s="63"/>
    </row>
    <row r="48344" spans="16:17">
      <c r="P48344" s="63"/>
      <c r="Q48344" s="63"/>
    </row>
    <row r="48345" spans="16:17">
      <c r="P48345" s="63"/>
      <c r="Q48345" s="63"/>
    </row>
    <row r="48346" spans="16:17">
      <c r="P48346" s="63"/>
      <c r="Q48346" s="63"/>
    </row>
    <row r="48347" spans="16:17">
      <c r="P48347" s="63"/>
      <c r="Q48347" s="63"/>
    </row>
    <row r="48348" spans="16:17">
      <c r="P48348" s="63"/>
      <c r="Q48348" s="63"/>
    </row>
    <row r="48349" spans="16:17">
      <c r="P48349" s="63"/>
      <c r="Q48349" s="63"/>
    </row>
    <row r="48350" spans="16:17">
      <c r="P48350" s="63"/>
      <c r="Q48350" s="63"/>
    </row>
    <row r="48351" spans="16:17">
      <c r="P48351" s="63"/>
      <c r="Q48351" s="63"/>
    </row>
    <row r="48352" spans="16:17">
      <c r="P48352" s="63"/>
      <c r="Q48352" s="63"/>
    </row>
    <row r="48353" spans="16:17">
      <c r="P48353" s="63"/>
      <c r="Q48353" s="63"/>
    </row>
    <row r="48354" spans="16:17">
      <c r="P48354" s="63"/>
      <c r="Q48354" s="63"/>
    </row>
    <row r="48355" spans="16:17">
      <c r="P48355" s="63"/>
      <c r="Q48355" s="63"/>
    </row>
    <row r="48356" spans="16:17">
      <c r="P48356" s="63"/>
      <c r="Q48356" s="63"/>
    </row>
    <row r="48357" spans="16:17">
      <c r="P48357" s="63"/>
      <c r="Q48357" s="63"/>
    </row>
    <row r="48358" spans="16:17">
      <c r="P48358" s="63"/>
      <c r="Q48358" s="63"/>
    </row>
    <row r="48359" spans="16:17">
      <c r="P48359" s="63"/>
      <c r="Q48359" s="63"/>
    </row>
    <row r="48360" spans="16:17">
      <c r="P48360" s="63"/>
      <c r="Q48360" s="63"/>
    </row>
    <row r="48361" spans="16:17">
      <c r="P48361" s="63"/>
      <c r="Q48361" s="63"/>
    </row>
    <row r="48362" spans="16:17">
      <c r="P48362" s="63"/>
      <c r="Q48362" s="63"/>
    </row>
    <row r="48363" spans="16:17">
      <c r="P48363" s="63"/>
      <c r="Q48363" s="63"/>
    </row>
    <row r="48364" spans="16:17">
      <c r="P48364" s="63"/>
      <c r="Q48364" s="63"/>
    </row>
    <row r="48365" spans="16:17">
      <c r="P48365" s="63"/>
      <c r="Q48365" s="63"/>
    </row>
    <row r="48366" spans="16:17">
      <c r="P48366" s="63"/>
      <c r="Q48366" s="63"/>
    </row>
    <row r="48367" spans="16:17">
      <c r="P48367" s="63"/>
      <c r="Q48367" s="63"/>
    </row>
    <row r="48368" spans="16:17">
      <c r="P48368" s="63"/>
      <c r="Q48368" s="63"/>
    </row>
    <row r="48369" spans="16:17">
      <c r="P48369" s="63"/>
      <c r="Q48369" s="63"/>
    </row>
    <row r="48370" spans="16:17">
      <c r="P48370" s="63"/>
      <c r="Q48370" s="63"/>
    </row>
    <row r="48371" spans="16:17">
      <c r="P48371" s="63"/>
      <c r="Q48371" s="63"/>
    </row>
    <row r="48372" spans="16:17">
      <c r="P48372" s="63"/>
      <c r="Q48372" s="63"/>
    </row>
    <row r="48373" spans="16:17">
      <c r="P48373" s="63"/>
      <c r="Q48373" s="63"/>
    </row>
    <row r="48374" spans="16:17">
      <c r="P48374" s="63"/>
      <c r="Q48374" s="63"/>
    </row>
    <row r="48375" spans="16:17">
      <c r="P48375" s="63"/>
      <c r="Q48375" s="63"/>
    </row>
    <row r="48376" spans="16:17">
      <c r="P48376" s="63"/>
      <c r="Q48376" s="63"/>
    </row>
    <row r="48377" spans="16:17">
      <c r="P48377" s="63"/>
      <c r="Q48377" s="63"/>
    </row>
    <row r="48378" spans="16:17">
      <c r="P48378" s="63"/>
      <c r="Q48378" s="63"/>
    </row>
    <row r="48379" spans="16:17">
      <c r="P48379" s="63"/>
      <c r="Q48379" s="63"/>
    </row>
    <row r="48380" spans="16:17">
      <c r="P48380" s="63"/>
      <c r="Q48380" s="63"/>
    </row>
    <row r="48381" spans="16:17">
      <c r="P48381" s="63"/>
      <c r="Q48381" s="63"/>
    </row>
    <row r="48382" spans="16:17">
      <c r="P48382" s="63"/>
      <c r="Q48382" s="63"/>
    </row>
    <row r="48383" spans="16:17">
      <c r="P48383" s="63"/>
      <c r="Q48383" s="63"/>
    </row>
    <row r="48384" spans="16:17">
      <c r="P48384" s="63"/>
      <c r="Q48384" s="63"/>
    </row>
    <row r="48385" spans="16:17">
      <c r="P48385" s="63"/>
      <c r="Q48385" s="63"/>
    </row>
    <row r="48386" spans="16:17">
      <c r="P48386" s="63"/>
      <c r="Q48386" s="63"/>
    </row>
    <row r="48387" spans="16:17">
      <c r="P48387" s="63"/>
      <c r="Q48387" s="63"/>
    </row>
    <row r="48388" spans="16:17">
      <c r="P48388" s="63"/>
      <c r="Q48388" s="63"/>
    </row>
    <row r="48389" spans="16:17">
      <c r="P48389" s="63"/>
      <c r="Q48389" s="63"/>
    </row>
    <row r="48390" spans="16:17">
      <c r="P48390" s="63"/>
      <c r="Q48390" s="63"/>
    </row>
    <row r="48391" spans="16:17">
      <c r="P48391" s="63"/>
      <c r="Q48391" s="63"/>
    </row>
    <row r="48392" spans="16:17">
      <c r="P48392" s="63"/>
      <c r="Q48392" s="63"/>
    </row>
    <row r="48393" spans="16:17">
      <c r="P48393" s="63"/>
      <c r="Q48393" s="63"/>
    </row>
    <row r="48394" spans="16:17">
      <c r="P48394" s="63"/>
      <c r="Q48394" s="63"/>
    </row>
    <row r="48395" spans="16:17">
      <c r="P48395" s="63"/>
      <c r="Q48395" s="63"/>
    </row>
    <row r="48396" spans="16:17">
      <c r="P48396" s="63"/>
      <c r="Q48396" s="63"/>
    </row>
    <row r="48397" spans="16:17">
      <c r="P48397" s="63"/>
      <c r="Q48397" s="63"/>
    </row>
    <row r="48398" spans="16:17">
      <c r="P48398" s="63"/>
      <c r="Q48398" s="63"/>
    </row>
    <row r="48399" spans="16:17">
      <c r="P48399" s="63"/>
      <c r="Q48399" s="63"/>
    </row>
    <row r="48400" spans="16:17">
      <c r="P48400" s="63"/>
      <c r="Q48400" s="63"/>
    </row>
    <row r="48401" spans="16:17">
      <c r="P48401" s="63"/>
      <c r="Q48401" s="63"/>
    </row>
    <row r="48402" spans="16:17">
      <c r="P48402" s="63"/>
      <c r="Q48402" s="63"/>
    </row>
    <row r="48403" spans="16:17">
      <c r="P48403" s="63"/>
      <c r="Q48403" s="63"/>
    </row>
    <row r="48404" spans="16:17">
      <c r="P48404" s="63"/>
      <c r="Q48404" s="63"/>
    </row>
    <row r="48405" spans="16:17">
      <c r="P48405" s="63"/>
      <c r="Q48405" s="63"/>
    </row>
    <row r="48406" spans="16:17">
      <c r="P48406" s="63"/>
      <c r="Q48406" s="63"/>
    </row>
    <row r="48407" spans="16:17">
      <c r="P48407" s="63"/>
      <c r="Q48407" s="63"/>
    </row>
    <row r="48408" spans="16:17">
      <c r="P48408" s="63"/>
      <c r="Q48408" s="63"/>
    </row>
    <row r="48409" spans="16:17">
      <c r="P48409" s="63"/>
      <c r="Q48409" s="63"/>
    </row>
    <row r="48410" spans="16:17">
      <c r="P48410" s="63"/>
      <c r="Q48410" s="63"/>
    </row>
    <row r="48411" spans="16:17">
      <c r="P48411" s="63"/>
      <c r="Q48411" s="63"/>
    </row>
    <row r="48412" spans="16:17">
      <c r="P48412" s="63"/>
      <c r="Q48412" s="63"/>
    </row>
    <row r="48413" spans="16:17">
      <c r="P48413" s="63"/>
      <c r="Q48413" s="63"/>
    </row>
    <row r="48414" spans="16:17">
      <c r="P48414" s="63"/>
      <c r="Q48414" s="63"/>
    </row>
    <row r="48415" spans="16:17">
      <c r="P48415" s="63"/>
      <c r="Q48415" s="63"/>
    </row>
    <row r="48416" spans="16:17">
      <c r="P48416" s="63"/>
      <c r="Q48416" s="63"/>
    </row>
    <row r="48417" spans="16:17">
      <c r="P48417" s="63"/>
      <c r="Q48417" s="63"/>
    </row>
    <row r="48418" spans="16:17">
      <c r="P48418" s="63"/>
      <c r="Q48418" s="63"/>
    </row>
    <row r="48419" spans="16:17">
      <c r="P48419" s="63"/>
      <c r="Q48419" s="63"/>
    </row>
    <row r="48420" spans="16:17">
      <c r="P48420" s="63"/>
      <c r="Q48420" s="63"/>
    </row>
    <row r="48421" spans="16:17">
      <c r="P48421" s="63"/>
      <c r="Q48421" s="63"/>
    </row>
    <row r="48422" spans="16:17">
      <c r="P48422" s="63"/>
      <c r="Q48422" s="63"/>
    </row>
    <row r="48423" spans="16:17">
      <c r="P48423" s="63"/>
      <c r="Q48423" s="63"/>
    </row>
    <row r="48424" spans="16:17">
      <c r="P48424" s="63"/>
      <c r="Q48424" s="63"/>
    </row>
    <row r="48425" spans="16:17">
      <c r="P48425" s="63"/>
      <c r="Q48425" s="63"/>
    </row>
    <row r="48426" spans="16:17">
      <c r="P48426" s="63"/>
      <c r="Q48426" s="63"/>
    </row>
    <row r="48427" spans="16:17">
      <c r="P48427" s="63"/>
      <c r="Q48427" s="63"/>
    </row>
    <row r="48428" spans="16:17">
      <c r="P48428" s="63"/>
      <c r="Q48428" s="63"/>
    </row>
    <row r="48429" spans="16:17">
      <c r="P48429" s="63"/>
      <c r="Q48429" s="63"/>
    </row>
    <row r="48430" spans="16:17">
      <c r="P48430" s="63"/>
      <c r="Q48430" s="63"/>
    </row>
    <row r="48431" spans="16:17">
      <c r="P48431" s="63"/>
      <c r="Q48431" s="63"/>
    </row>
    <row r="48432" spans="16:17">
      <c r="P48432" s="63"/>
      <c r="Q48432" s="63"/>
    </row>
    <row r="48433" spans="16:17">
      <c r="P48433" s="63"/>
      <c r="Q48433" s="63"/>
    </row>
    <row r="48434" spans="16:17">
      <c r="P48434" s="63"/>
      <c r="Q48434" s="63"/>
    </row>
    <row r="48435" spans="16:17">
      <c r="P48435" s="63"/>
      <c r="Q48435" s="63"/>
    </row>
    <row r="48436" spans="16:17">
      <c r="P48436" s="63"/>
      <c r="Q48436" s="63"/>
    </row>
    <row r="48437" spans="16:17">
      <c r="P48437" s="63"/>
      <c r="Q48437" s="63"/>
    </row>
    <row r="48438" spans="16:17">
      <c r="P48438" s="63"/>
      <c r="Q48438" s="63"/>
    </row>
    <row r="48439" spans="16:17">
      <c r="P48439" s="63"/>
      <c r="Q48439" s="63"/>
    </row>
    <row r="48440" spans="16:17">
      <c r="P48440" s="63"/>
      <c r="Q48440" s="63"/>
    </row>
    <row r="48441" spans="16:17">
      <c r="P48441" s="63"/>
      <c r="Q48441" s="63"/>
    </row>
    <row r="48442" spans="16:17">
      <c r="P48442" s="63"/>
      <c r="Q48442" s="63"/>
    </row>
    <row r="48443" spans="16:17">
      <c r="P48443" s="63"/>
      <c r="Q48443" s="63"/>
    </row>
    <row r="48444" spans="16:17">
      <c r="P48444" s="63"/>
      <c r="Q48444" s="63"/>
    </row>
    <row r="48445" spans="16:17">
      <c r="P48445" s="63"/>
      <c r="Q48445" s="63"/>
    </row>
    <row r="48446" spans="16:17">
      <c r="P48446" s="63"/>
      <c r="Q48446" s="63"/>
    </row>
    <row r="48447" spans="16:17">
      <c r="P48447" s="63"/>
      <c r="Q48447" s="63"/>
    </row>
    <row r="48448" spans="16:17">
      <c r="P48448" s="63"/>
      <c r="Q48448" s="63"/>
    </row>
    <row r="48449" spans="16:17">
      <c r="P48449" s="63"/>
      <c r="Q48449" s="63"/>
    </row>
    <row r="48450" spans="16:17">
      <c r="P48450" s="63"/>
      <c r="Q48450" s="63"/>
    </row>
    <row r="48451" spans="16:17">
      <c r="P48451" s="63"/>
      <c r="Q48451" s="63"/>
    </row>
    <row r="48452" spans="16:17">
      <c r="P48452" s="63"/>
      <c r="Q48452" s="63"/>
    </row>
    <row r="48453" spans="16:17">
      <c r="P48453" s="63"/>
      <c r="Q48453" s="63"/>
    </row>
    <row r="48454" spans="16:17">
      <c r="P48454" s="63"/>
      <c r="Q48454" s="63"/>
    </row>
    <row r="48455" spans="16:17">
      <c r="P48455" s="63"/>
      <c r="Q48455" s="63"/>
    </row>
    <row r="48456" spans="16:17">
      <c r="P48456" s="63"/>
      <c r="Q48456" s="63"/>
    </row>
    <row r="48457" spans="16:17">
      <c r="P48457" s="63"/>
      <c r="Q48457" s="63"/>
    </row>
    <row r="48458" spans="16:17">
      <c r="P48458" s="63"/>
      <c r="Q48458" s="63"/>
    </row>
    <row r="48459" spans="16:17">
      <c r="P48459" s="63"/>
      <c r="Q48459" s="63"/>
    </row>
    <row r="48460" spans="16:17">
      <c r="P48460" s="63"/>
      <c r="Q48460" s="63"/>
    </row>
    <row r="48461" spans="16:17">
      <c r="P48461" s="63"/>
      <c r="Q48461" s="63"/>
    </row>
    <row r="48462" spans="16:17">
      <c r="P48462" s="63"/>
      <c r="Q48462" s="63"/>
    </row>
    <row r="48463" spans="16:17">
      <c r="P48463" s="63"/>
      <c r="Q48463" s="63"/>
    </row>
    <row r="48464" spans="16:17">
      <c r="P48464" s="63"/>
      <c r="Q48464" s="63"/>
    </row>
    <row r="48465" spans="16:17">
      <c r="P48465" s="63"/>
      <c r="Q48465" s="63"/>
    </row>
    <row r="48466" spans="16:17">
      <c r="P48466" s="63"/>
      <c r="Q48466" s="63"/>
    </row>
    <row r="48467" spans="16:17">
      <c r="P48467" s="63"/>
      <c r="Q48467" s="63"/>
    </row>
    <row r="48468" spans="16:17">
      <c r="P48468" s="63"/>
      <c r="Q48468" s="63"/>
    </row>
    <row r="48469" spans="16:17">
      <c r="P48469" s="63"/>
      <c r="Q48469" s="63"/>
    </row>
    <row r="48470" spans="16:17">
      <c r="P48470" s="63"/>
      <c r="Q48470" s="63"/>
    </row>
    <row r="48471" spans="16:17">
      <c r="P48471" s="63"/>
      <c r="Q48471" s="63"/>
    </row>
    <row r="48472" spans="16:17">
      <c r="P48472" s="63"/>
      <c r="Q48472" s="63"/>
    </row>
    <row r="48473" spans="16:17">
      <c r="P48473" s="63"/>
      <c r="Q48473" s="63"/>
    </row>
    <row r="48474" spans="16:17">
      <c r="P48474" s="63"/>
      <c r="Q48474" s="63"/>
    </row>
    <row r="48475" spans="16:17">
      <c r="P48475" s="63"/>
      <c r="Q48475" s="63"/>
    </row>
    <row r="48476" spans="16:17">
      <c r="P48476" s="63"/>
      <c r="Q48476" s="63"/>
    </row>
    <row r="48477" spans="16:17">
      <c r="P48477" s="63"/>
      <c r="Q48477" s="63"/>
    </row>
    <row r="48478" spans="16:17">
      <c r="P48478" s="63"/>
      <c r="Q48478" s="63"/>
    </row>
    <row r="48479" spans="16:17">
      <c r="P48479" s="63"/>
      <c r="Q48479" s="63"/>
    </row>
    <row r="48480" spans="16:17">
      <c r="P48480" s="63"/>
      <c r="Q48480" s="63"/>
    </row>
    <row r="48481" spans="16:17">
      <c r="P48481" s="63"/>
      <c r="Q48481" s="63"/>
    </row>
    <row r="48482" spans="16:17">
      <c r="P48482" s="63"/>
      <c r="Q48482" s="63"/>
    </row>
    <row r="48483" spans="16:17">
      <c r="P48483" s="63"/>
      <c r="Q48483" s="63"/>
    </row>
    <row r="48484" spans="16:17">
      <c r="P48484" s="63"/>
      <c r="Q48484" s="63"/>
    </row>
    <row r="48485" spans="16:17">
      <c r="P48485" s="63"/>
      <c r="Q48485" s="63"/>
    </row>
    <row r="48486" spans="16:17">
      <c r="P48486" s="63"/>
      <c r="Q48486" s="63"/>
    </row>
    <row r="48487" spans="16:17">
      <c r="P48487" s="63"/>
      <c r="Q48487" s="63"/>
    </row>
    <row r="48488" spans="16:17">
      <c r="P48488" s="63"/>
      <c r="Q48488" s="63"/>
    </row>
    <row r="48489" spans="16:17">
      <c r="P48489" s="63"/>
      <c r="Q48489" s="63"/>
    </row>
    <row r="48490" spans="16:17">
      <c r="P48490" s="63"/>
      <c r="Q48490" s="63"/>
    </row>
    <row r="48491" spans="16:17">
      <c r="P48491" s="63"/>
      <c r="Q48491" s="63"/>
    </row>
    <row r="48492" spans="16:17">
      <c r="P48492" s="63"/>
      <c r="Q48492" s="63"/>
    </row>
    <row r="48493" spans="16:17">
      <c r="P48493" s="63"/>
      <c r="Q48493" s="63"/>
    </row>
    <row r="48494" spans="16:17">
      <c r="P48494" s="63"/>
      <c r="Q48494" s="63"/>
    </row>
    <row r="48495" spans="16:17">
      <c r="P48495" s="63"/>
      <c r="Q48495" s="63"/>
    </row>
    <row r="48496" spans="16:17">
      <c r="P48496" s="63"/>
      <c r="Q48496" s="63"/>
    </row>
    <row r="48497" spans="16:17">
      <c r="P48497" s="63"/>
      <c r="Q48497" s="63"/>
    </row>
    <row r="48498" spans="16:17">
      <c r="P48498" s="63"/>
      <c r="Q48498" s="63"/>
    </row>
    <row r="48499" spans="16:17">
      <c r="P48499" s="63"/>
      <c r="Q48499" s="63"/>
    </row>
    <row r="48500" spans="16:17">
      <c r="P48500" s="63"/>
      <c r="Q48500" s="63"/>
    </row>
    <row r="48501" spans="16:17">
      <c r="P48501" s="63"/>
      <c r="Q48501" s="63"/>
    </row>
    <row r="48502" spans="16:17">
      <c r="P48502" s="63"/>
      <c r="Q48502" s="63"/>
    </row>
    <row r="48503" spans="16:17">
      <c r="P48503" s="63"/>
      <c r="Q48503" s="63"/>
    </row>
    <row r="48504" spans="16:17">
      <c r="P48504" s="63"/>
      <c r="Q48504" s="63"/>
    </row>
    <row r="48505" spans="16:17">
      <c r="P48505" s="63"/>
      <c r="Q48505" s="63"/>
    </row>
    <row r="48506" spans="16:17">
      <c r="P48506" s="63"/>
      <c r="Q48506" s="63"/>
    </row>
    <row r="48507" spans="16:17">
      <c r="P48507" s="63"/>
      <c r="Q48507" s="63"/>
    </row>
    <row r="48508" spans="16:17">
      <c r="P48508" s="63"/>
      <c r="Q48508" s="63"/>
    </row>
    <row r="48509" spans="16:17">
      <c r="P48509" s="63"/>
      <c r="Q48509" s="63"/>
    </row>
    <row r="48510" spans="16:17">
      <c r="P48510" s="63"/>
      <c r="Q48510" s="63"/>
    </row>
    <row r="48511" spans="16:17">
      <c r="P48511" s="63"/>
      <c r="Q48511" s="63"/>
    </row>
    <row r="48512" spans="16:17">
      <c r="P48512" s="63"/>
      <c r="Q48512" s="63"/>
    </row>
    <row r="48513" spans="16:17">
      <c r="P48513" s="63"/>
      <c r="Q48513" s="63"/>
    </row>
    <row r="48514" spans="16:17">
      <c r="P48514" s="63"/>
      <c r="Q48514" s="63"/>
    </row>
    <row r="48515" spans="16:17">
      <c r="P48515" s="63"/>
      <c r="Q48515" s="63"/>
    </row>
    <row r="48516" spans="16:17">
      <c r="P48516" s="63"/>
      <c r="Q48516" s="63"/>
    </row>
    <row r="48517" spans="16:17">
      <c r="P48517" s="63"/>
      <c r="Q48517" s="63"/>
    </row>
    <row r="48518" spans="16:17">
      <c r="P48518" s="63"/>
      <c r="Q48518" s="63"/>
    </row>
    <row r="48519" spans="16:17">
      <c r="P48519" s="63"/>
      <c r="Q48519" s="63"/>
    </row>
    <row r="48520" spans="16:17">
      <c r="P48520" s="63"/>
      <c r="Q48520" s="63"/>
    </row>
    <row r="48521" spans="16:17">
      <c r="P48521" s="63"/>
      <c r="Q48521" s="63"/>
    </row>
    <row r="48522" spans="16:17">
      <c r="P48522" s="63"/>
      <c r="Q48522" s="63"/>
    </row>
    <row r="48523" spans="16:17">
      <c r="P48523" s="63"/>
      <c r="Q48523" s="63"/>
    </row>
    <row r="48524" spans="16:17">
      <c r="P48524" s="63"/>
      <c r="Q48524" s="63"/>
    </row>
    <row r="48525" spans="16:17">
      <c r="P48525" s="63"/>
      <c r="Q48525" s="63"/>
    </row>
    <row r="48526" spans="16:17">
      <c r="P48526" s="63"/>
      <c r="Q48526" s="63"/>
    </row>
    <row r="48527" spans="16:17">
      <c r="P48527" s="63"/>
      <c r="Q48527" s="63"/>
    </row>
    <row r="48528" spans="16:17">
      <c r="P48528" s="63"/>
      <c r="Q48528" s="63"/>
    </row>
    <row r="48529" spans="16:17">
      <c r="P48529" s="63"/>
      <c r="Q48529" s="63"/>
    </row>
    <row r="48530" spans="16:17">
      <c r="P48530" s="63"/>
      <c r="Q48530" s="63"/>
    </row>
    <row r="48531" spans="16:17">
      <c r="P48531" s="63"/>
      <c r="Q48531" s="63"/>
    </row>
    <row r="48532" spans="16:17">
      <c r="P48532" s="63"/>
      <c r="Q48532" s="63"/>
    </row>
    <row r="48533" spans="16:17">
      <c r="P48533" s="63"/>
      <c r="Q48533" s="63"/>
    </row>
    <row r="48534" spans="16:17">
      <c r="P48534" s="63"/>
      <c r="Q48534" s="63"/>
    </row>
    <row r="48535" spans="16:17">
      <c r="P48535" s="63"/>
      <c r="Q48535" s="63"/>
    </row>
    <row r="48536" spans="16:17">
      <c r="P48536" s="63"/>
      <c r="Q48536" s="63"/>
    </row>
    <row r="48537" spans="16:17">
      <c r="P48537" s="63"/>
      <c r="Q48537" s="63"/>
    </row>
    <row r="48538" spans="16:17">
      <c r="P48538" s="63"/>
      <c r="Q48538" s="63"/>
    </row>
    <row r="48539" spans="16:17">
      <c r="P48539" s="63"/>
      <c r="Q48539" s="63"/>
    </row>
    <row r="48540" spans="16:17">
      <c r="P48540" s="63"/>
      <c r="Q48540" s="63"/>
    </row>
    <row r="48541" spans="16:17">
      <c r="P48541" s="63"/>
      <c r="Q48541" s="63"/>
    </row>
    <row r="48542" spans="16:17">
      <c r="P48542" s="63"/>
      <c r="Q48542" s="63"/>
    </row>
    <row r="48543" spans="16:17">
      <c r="P48543" s="63"/>
      <c r="Q48543" s="63"/>
    </row>
    <row r="48544" spans="16:17">
      <c r="P48544" s="63"/>
      <c r="Q48544" s="63"/>
    </row>
    <row r="48545" spans="16:17">
      <c r="P48545" s="63"/>
      <c r="Q48545" s="63"/>
    </row>
    <row r="48546" spans="16:17">
      <c r="P48546" s="63"/>
      <c r="Q48546" s="63"/>
    </row>
    <row r="48547" spans="16:17">
      <c r="P48547" s="63"/>
      <c r="Q48547" s="63"/>
    </row>
    <row r="48548" spans="16:17">
      <c r="P48548" s="63"/>
      <c r="Q48548" s="63"/>
    </row>
    <row r="48549" spans="16:17">
      <c r="P48549" s="63"/>
      <c r="Q48549" s="63"/>
    </row>
    <row r="48550" spans="16:17">
      <c r="P48550" s="63"/>
      <c r="Q48550" s="63"/>
    </row>
    <row r="48551" spans="16:17">
      <c r="P48551" s="63"/>
      <c r="Q48551" s="63"/>
    </row>
    <row r="48552" spans="16:17">
      <c r="P48552" s="63"/>
      <c r="Q48552" s="63"/>
    </row>
    <row r="48553" spans="16:17">
      <c r="P48553" s="63"/>
      <c r="Q48553" s="63"/>
    </row>
    <row r="48554" spans="16:17">
      <c r="P48554" s="63"/>
      <c r="Q48554" s="63"/>
    </row>
    <row r="48555" spans="16:17">
      <c r="P48555" s="63"/>
      <c r="Q48555" s="63"/>
    </row>
    <row r="48556" spans="16:17">
      <c r="P48556" s="63"/>
      <c r="Q48556" s="63"/>
    </row>
    <row r="48557" spans="16:17">
      <c r="P48557" s="63"/>
      <c r="Q48557" s="63"/>
    </row>
    <row r="48558" spans="16:17">
      <c r="P48558" s="63"/>
      <c r="Q48558" s="63"/>
    </row>
    <row r="48559" spans="16:17">
      <c r="P48559" s="63"/>
      <c r="Q48559" s="63"/>
    </row>
    <row r="48560" spans="16:17">
      <c r="P48560" s="63"/>
      <c r="Q48560" s="63"/>
    </row>
    <row r="48561" spans="16:17">
      <c r="P48561" s="63"/>
      <c r="Q48561" s="63"/>
    </row>
    <row r="48562" spans="16:17">
      <c r="P48562" s="63"/>
      <c r="Q48562" s="63"/>
    </row>
    <row r="48563" spans="16:17">
      <c r="P48563" s="63"/>
      <c r="Q48563" s="63"/>
    </row>
    <row r="48564" spans="16:17">
      <c r="P48564" s="63"/>
      <c r="Q48564" s="63"/>
    </row>
    <row r="48565" spans="16:17">
      <c r="P48565" s="63"/>
      <c r="Q48565" s="63"/>
    </row>
    <row r="48566" spans="16:17">
      <c r="P48566" s="63"/>
      <c r="Q48566" s="63"/>
    </row>
    <row r="48567" spans="16:17">
      <c r="P48567" s="63"/>
      <c r="Q48567" s="63"/>
    </row>
    <row r="48568" spans="16:17">
      <c r="P48568" s="63"/>
      <c r="Q48568" s="63"/>
    </row>
    <row r="48569" spans="16:17">
      <c r="P48569" s="63"/>
      <c r="Q48569" s="63"/>
    </row>
    <row r="48570" spans="16:17">
      <c r="P48570" s="63"/>
      <c r="Q48570" s="63"/>
    </row>
    <row r="48571" spans="16:17">
      <c r="P48571" s="63"/>
      <c r="Q48571" s="63"/>
    </row>
    <row r="48572" spans="16:17">
      <c r="P48572" s="63"/>
      <c r="Q48572" s="63"/>
    </row>
    <row r="48573" spans="16:17">
      <c r="P48573" s="63"/>
      <c r="Q48573" s="63"/>
    </row>
    <row r="48574" spans="16:17">
      <c r="P48574" s="63"/>
      <c r="Q48574" s="63"/>
    </row>
    <row r="48575" spans="16:17">
      <c r="P48575" s="63"/>
      <c r="Q48575" s="63"/>
    </row>
    <row r="48576" spans="16:17">
      <c r="P48576" s="63"/>
      <c r="Q48576" s="63"/>
    </row>
    <row r="48577" spans="16:17">
      <c r="P48577" s="63"/>
      <c r="Q48577" s="63"/>
    </row>
    <row r="48578" spans="16:17">
      <c r="P48578" s="63"/>
      <c r="Q48578" s="63"/>
    </row>
    <row r="48579" spans="16:17">
      <c r="P48579" s="63"/>
      <c r="Q48579" s="63"/>
    </row>
    <row r="48580" spans="16:17">
      <c r="P48580" s="63"/>
      <c r="Q48580" s="63"/>
    </row>
    <row r="48581" spans="16:17">
      <c r="P48581" s="63"/>
      <c r="Q48581" s="63"/>
    </row>
    <row r="48582" spans="16:17">
      <c r="P48582" s="63"/>
      <c r="Q48582" s="63"/>
    </row>
    <row r="48583" spans="16:17">
      <c r="P48583" s="63"/>
      <c r="Q48583" s="63"/>
    </row>
    <row r="48584" spans="16:17">
      <c r="P48584" s="63"/>
      <c r="Q48584" s="63"/>
    </row>
    <row r="48585" spans="16:17">
      <c r="P48585" s="63"/>
      <c r="Q48585" s="63"/>
    </row>
    <row r="48586" spans="16:17">
      <c r="P48586" s="63"/>
      <c r="Q48586" s="63"/>
    </row>
    <row r="48587" spans="16:17">
      <c r="P48587" s="63"/>
      <c r="Q48587" s="63"/>
    </row>
    <row r="48588" spans="16:17">
      <c r="P48588" s="63"/>
      <c r="Q48588" s="63"/>
    </row>
    <row r="48589" spans="16:17">
      <c r="P48589" s="63"/>
      <c r="Q48589" s="63"/>
    </row>
    <row r="48590" spans="16:17">
      <c r="P48590" s="63"/>
      <c r="Q48590" s="63"/>
    </row>
    <row r="48591" spans="16:17">
      <c r="P48591" s="63"/>
      <c r="Q48591" s="63"/>
    </row>
    <row r="48592" spans="16:17">
      <c r="P48592" s="63"/>
      <c r="Q48592" s="63"/>
    </row>
    <row r="48593" spans="16:17">
      <c r="P48593" s="63"/>
      <c r="Q48593" s="63"/>
    </row>
    <row r="48594" spans="16:17">
      <c r="P48594" s="63"/>
      <c r="Q48594" s="63"/>
    </row>
    <row r="48595" spans="16:17">
      <c r="P48595" s="63"/>
      <c r="Q48595" s="63"/>
    </row>
    <row r="48596" spans="16:17">
      <c r="P48596" s="63"/>
      <c r="Q48596" s="63"/>
    </row>
    <row r="48597" spans="16:17">
      <c r="P48597" s="63"/>
      <c r="Q48597" s="63"/>
    </row>
    <row r="48598" spans="16:17">
      <c r="P48598" s="63"/>
      <c r="Q48598" s="63"/>
    </row>
    <row r="48599" spans="16:17">
      <c r="P48599" s="63"/>
      <c r="Q48599" s="63"/>
    </row>
    <row r="48600" spans="16:17">
      <c r="P48600" s="63"/>
      <c r="Q48600" s="63"/>
    </row>
    <row r="48601" spans="16:17">
      <c r="P48601" s="63"/>
      <c r="Q48601" s="63"/>
    </row>
    <row r="48602" spans="16:17">
      <c r="P48602" s="63"/>
      <c r="Q48602" s="63"/>
    </row>
    <row r="48603" spans="16:17">
      <c r="P48603" s="63"/>
      <c r="Q48603" s="63"/>
    </row>
    <row r="48604" spans="16:17">
      <c r="P48604" s="63"/>
      <c r="Q48604" s="63"/>
    </row>
    <row r="48605" spans="16:17">
      <c r="P48605" s="63"/>
      <c r="Q48605" s="63"/>
    </row>
    <row r="48606" spans="16:17">
      <c r="P48606" s="63"/>
      <c r="Q48606" s="63"/>
    </row>
    <row r="48607" spans="16:17">
      <c r="P48607" s="63"/>
      <c r="Q48607" s="63"/>
    </row>
    <row r="48608" spans="16:17">
      <c r="P48608" s="63"/>
      <c r="Q48608" s="63"/>
    </row>
    <row r="48609" spans="16:17">
      <c r="P48609" s="63"/>
      <c r="Q48609" s="63"/>
    </row>
    <row r="48610" spans="16:17">
      <c r="P48610" s="63"/>
      <c r="Q48610" s="63"/>
    </row>
    <row r="48611" spans="16:17">
      <c r="P48611" s="63"/>
      <c r="Q48611" s="63"/>
    </row>
    <row r="48612" spans="16:17">
      <c r="P48612" s="63"/>
      <c r="Q48612" s="63"/>
    </row>
    <row r="48613" spans="16:17">
      <c r="P48613" s="63"/>
      <c r="Q48613" s="63"/>
    </row>
    <row r="48614" spans="16:17">
      <c r="P48614" s="63"/>
      <c r="Q48614" s="63"/>
    </row>
    <row r="48615" spans="16:17">
      <c r="P48615" s="63"/>
      <c r="Q48615" s="63"/>
    </row>
    <row r="48616" spans="16:17">
      <c r="P48616" s="63"/>
      <c r="Q48616" s="63"/>
    </row>
    <row r="48617" spans="16:17">
      <c r="P48617" s="63"/>
      <c r="Q48617" s="63"/>
    </row>
    <row r="48618" spans="16:17">
      <c r="P48618" s="63"/>
      <c r="Q48618" s="63"/>
    </row>
    <row r="48619" spans="16:17">
      <c r="P48619" s="63"/>
      <c r="Q48619" s="63"/>
    </row>
    <row r="48620" spans="16:17">
      <c r="P48620" s="63"/>
      <c r="Q48620" s="63"/>
    </row>
    <row r="48621" spans="16:17">
      <c r="P48621" s="63"/>
      <c r="Q48621" s="63"/>
    </row>
    <row r="48622" spans="16:17">
      <c r="P48622" s="63"/>
      <c r="Q48622" s="63"/>
    </row>
    <row r="48623" spans="16:17">
      <c r="P48623" s="63"/>
      <c r="Q48623" s="63"/>
    </row>
    <row r="48624" spans="16:17">
      <c r="P48624" s="63"/>
      <c r="Q48624" s="63"/>
    </row>
    <row r="48625" spans="16:17">
      <c r="P48625" s="63"/>
      <c r="Q48625" s="63"/>
    </row>
    <row r="48626" spans="16:17">
      <c r="P48626" s="63"/>
      <c r="Q48626" s="63"/>
    </row>
    <row r="48627" spans="16:17">
      <c r="P48627" s="63"/>
      <c r="Q48627" s="63"/>
    </row>
    <row r="48628" spans="16:17">
      <c r="P48628" s="63"/>
      <c r="Q48628" s="63"/>
    </row>
    <row r="48629" spans="16:17">
      <c r="P48629" s="63"/>
      <c r="Q48629" s="63"/>
    </row>
    <row r="48630" spans="16:17">
      <c r="P48630" s="63"/>
      <c r="Q48630" s="63"/>
    </row>
    <row r="48631" spans="16:17">
      <c r="P48631" s="63"/>
      <c r="Q48631" s="63"/>
    </row>
    <row r="48632" spans="16:17">
      <c r="P48632" s="63"/>
      <c r="Q48632" s="63"/>
    </row>
    <row r="48633" spans="16:17">
      <c r="P48633" s="63"/>
      <c r="Q48633" s="63"/>
    </row>
    <row r="48634" spans="16:17">
      <c r="P48634" s="63"/>
      <c r="Q48634" s="63"/>
    </row>
    <row r="48635" spans="16:17">
      <c r="P48635" s="63"/>
      <c r="Q48635" s="63"/>
    </row>
    <row r="48636" spans="16:17">
      <c r="P48636" s="63"/>
      <c r="Q48636" s="63"/>
    </row>
    <row r="48637" spans="16:17">
      <c r="P48637" s="63"/>
      <c r="Q48637" s="63"/>
    </row>
    <row r="48638" spans="16:17">
      <c r="P48638" s="63"/>
      <c r="Q48638" s="63"/>
    </row>
    <row r="48639" spans="16:17">
      <c r="P48639" s="63"/>
      <c r="Q48639" s="63"/>
    </row>
    <row r="48640" spans="16:17">
      <c r="P48640" s="63"/>
      <c r="Q48640" s="63"/>
    </row>
    <row r="48641" spans="16:17">
      <c r="P48641" s="63"/>
      <c r="Q48641" s="63"/>
    </row>
    <row r="48642" spans="16:17">
      <c r="P48642" s="63"/>
      <c r="Q48642" s="63"/>
    </row>
    <row r="48643" spans="16:17">
      <c r="P48643" s="63"/>
      <c r="Q48643" s="63"/>
    </row>
    <row r="48644" spans="16:17">
      <c r="P48644" s="63"/>
      <c r="Q48644" s="63"/>
    </row>
    <row r="48645" spans="16:17">
      <c r="P48645" s="63"/>
      <c r="Q48645" s="63"/>
    </row>
    <row r="48646" spans="16:17">
      <c r="P48646" s="63"/>
      <c r="Q48646" s="63"/>
    </row>
    <row r="48647" spans="16:17">
      <c r="P48647" s="63"/>
      <c r="Q48647" s="63"/>
    </row>
    <row r="48648" spans="16:17">
      <c r="P48648" s="63"/>
      <c r="Q48648" s="63"/>
    </row>
    <row r="48649" spans="16:17">
      <c r="P48649" s="63"/>
      <c r="Q48649" s="63"/>
    </row>
    <row r="48650" spans="16:17">
      <c r="P48650" s="63"/>
      <c r="Q48650" s="63"/>
    </row>
    <row r="48651" spans="16:17">
      <c r="P48651" s="63"/>
      <c r="Q48651" s="63"/>
    </row>
    <row r="48652" spans="16:17">
      <c r="P48652" s="63"/>
      <c r="Q48652" s="63"/>
    </row>
    <row r="48653" spans="16:17">
      <c r="P48653" s="63"/>
      <c r="Q48653" s="63"/>
    </row>
    <row r="48654" spans="16:17">
      <c r="P48654" s="63"/>
      <c r="Q48654" s="63"/>
    </row>
    <row r="48655" spans="16:17">
      <c r="P48655" s="63"/>
      <c r="Q48655" s="63"/>
    </row>
    <row r="48656" spans="16:17">
      <c r="P48656" s="63"/>
      <c r="Q48656" s="63"/>
    </row>
    <row r="48657" spans="16:17">
      <c r="P48657" s="63"/>
      <c r="Q48657" s="63"/>
    </row>
    <row r="48658" spans="16:17">
      <c r="P48658" s="63"/>
      <c r="Q48658" s="63"/>
    </row>
    <row r="48659" spans="16:17">
      <c r="P48659" s="63"/>
      <c r="Q48659" s="63"/>
    </row>
    <row r="48660" spans="16:17">
      <c r="P48660" s="63"/>
      <c r="Q48660" s="63"/>
    </row>
    <row r="48661" spans="16:17">
      <c r="P48661" s="63"/>
      <c r="Q48661" s="63"/>
    </row>
    <row r="48662" spans="16:17">
      <c r="P48662" s="63"/>
      <c r="Q48662" s="63"/>
    </row>
    <row r="48663" spans="16:17">
      <c r="P48663" s="63"/>
      <c r="Q48663" s="63"/>
    </row>
    <row r="48664" spans="16:17">
      <c r="P48664" s="63"/>
      <c r="Q48664" s="63"/>
    </row>
    <row r="48665" spans="16:17">
      <c r="P48665" s="63"/>
      <c r="Q48665" s="63"/>
    </row>
    <row r="48666" spans="16:17">
      <c r="P48666" s="63"/>
      <c r="Q48666" s="63"/>
    </row>
    <row r="48667" spans="16:17">
      <c r="P48667" s="63"/>
      <c r="Q48667" s="63"/>
    </row>
    <row r="48668" spans="16:17">
      <c r="P48668" s="63"/>
      <c r="Q48668" s="63"/>
    </row>
    <row r="48669" spans="16:17">
      <c r="P48669" s="63"/>
      <c r="Q48669" s="63"/>
    </row>
    <row r="48670" spans="16:17">
      <c r="P48670" s="63"/>
      <c r="Q48670" s="63"/>
    </row>
    <row r="48671" spans="16:17">
      <c r="P48671" s="63"/>
      <c r="Q48671" s="63"/>
    </row>
    <row r="48672" spans="16:17">
      <c r="P48672" s="63"/>
      <c r="Q48672" s="63"/>
    </row>
    <row r="48673" spans="16:17">
      <c r="P48673" s="63"/>
      <c r="Q48673" s="63"/>
    </row>
    <row r="48674" spans="16:17">
      <c r="P48674" s="63"/>
      <c r="Q48674" s="63"/>
    </row>
    <row r="48675" spans="16:17">
      <c r="P48675" s="63"/>
      <c r="Q48675" s="63"/>
    </row>
    <row r="48676" spans="16:17">
      <c r="P48676" s="63"/>
      <c r="Q48676" s="63"/>
    </row>
    <row r="48677" spans="16:17">
      <c r="P48677" s="63"/>
      <c r="Q48677" s="63"/>
    </row>
    <row r="48678" spans="16:17">
      <c r="P48678" s="63"/>
      <c r="Q48678" s="63"/>
    </row>
    <row r="48679" spans="16:17">
      <c r="P48679" s="63"/>
      <c r="Q48679" s="63"/>
    </row>
    <row r="48680" spans="16:17">
      <c r="P48680" s="63"/>
      <c r="Q48680" s="63"/>
    </row>
    <row r="48681" spans="16:17">
      <c r="P48681" s="63"/>
      <c r="Q48681" s="63"/>
    </row>
    <row r="48682" spans="16:17">
      <c r="P48682" s="63"/>
      <c r="Q48682" s="63"/>
    </row>
    <row r="48683" spans="16:17">
      <c r="P48683" s="63"/>
      <c r="Q48683" s="63"/>
    </row>
    <row r="48684" spans="16:17">
      <c r="P48684" s="63"/>
      <c r="Q48684" s="63"/>
    </row>
    <row r="48685" spans="16:17">
      <c r="P48685" s="63"/>
      <c r="Q48685" s="63"/>
    </row>
    <row r="48686" spans="16:17">
      <c r="P48686" s="63"/>
      <c r="Q48686" s="63"/>
    </row>
    <row r="48687" spans="16:17">
      <c r="P48687" s="63"/>
      <c r="Q48687" s="63"/>
    </row>
    <row r="48688" spans="16:17">
      <c r="P48688" s="63"/>
      <c r="Q48688" s="63"/>
    </row>
    <row r="48689" spans="16:17">
      <c r="P48689" s="63"/>
      <c r="Q48689" s="63"/>
    </row>
    <row r="48690" spans="16:17">
      <c r="P48690" s="63"/>
      <c r="Q48690" s="63"/>
    </row>
    <row r="48691" spans="16:17">
      <c r="P48691" s="63"/>
      <c r="Q48691" s="63"/>
    </row>
    <row r="48692" spans="16:17">
      <c r="P48692" s="63"/>
      <c r="Q48692" s="63"/>
    </row>
    <row r="48693" spans="16:17">
      <c r="P48693" s="63"/>
      <c r="Q48693" s="63"/>
    </row>
    <row r="48694" spans="16:17">
      <c r="P48694" s="63"/>
      <c r="Q48694" s="63"/>
    </row>
    <row r="48695" spans="16:17">
      <c r="P48695" s="63"/>
      <c r="Q48695" s="63"/>
    </row>
    <row r="48696" spans="16:17">
      <c r="P48696" s="63"/>
      <c r="Q48696" s="63"/>
    </row>
    <row r="48697" spans="16:17">
      <c r="P48697" s="63"/>
      <c r="Q48697" s="63"/>
    </row>
    <row r="48698" spans="16:17">
      <c r="P48698" s="63"/>
      <c r="Q48698" s="63"/>
    </row>
    <row r="48699" spans="16:17">
      <c r="P48699" s="63"/>
      <c r="Q48699" s="63"/>
    </row>
    <row r="48700" spans="16:17">
      <c r="P48700" s="63"/>
      <c r="Q48700" s="63"/>
    </row>
    <row r="48701" spans="16:17">
      <c r="P48701" s="63"/>
      <c r="Q48701" s="63"/>
    </row>
    <row r="48702" spans="16:17">
      <c r="P48702" s="63"/>
      <c r="Q48702" s="63"/>
    </row>
    <row r="48703" spans="16:17">
      <c r="P48703" s="63"/>
      <c r="Q48703" s="63"/>
    </row>
    <row r="48704" spans="16:17">
      <c r="P48704" s="63"/>
      <c r="Q48704" s="63"/>
    </row>
    <row r="48705" spans="16:17">
      <c r="P48705" s="63"/>
      <c r="Q48705" s="63"/>
    </row>
    <row r="48706" spans="16:17">
      <c r="P48706" s="63"/>
      <c r="Q48706" s="63"/>
    </row>
    <row r="48707" spans="16:17">
      <c r="P48707" s="63"/>
      <c r="Q48707" s="63"/>
    </row>
    <row r="48708" spans="16:17">
      <c r="P48708" s="63"/>
      <c r="Q48708" s="63"/>
    </row>
    <row r="48709" spans="16:17">
      <c r="P48709" s="63"/>
      <c r="Q48709" s="63"/>
    </row>
    <row r="48710" spans="16:17">
      <c r="P48710" s="63"/>
      <c r="Q48710" s="63"/>
    </row>
    <row r="48711" spans="16:17">
      <c r="P48711" s="63"/>
      <c r="Q48711" s="63"/>
    </row>
    <row r="48712" spans="16:17">
      <c r="P48712" s="63"/>
      <c r="Q48712" s="63"/>
    </row>
    <row r="48713" spans="16:17">
      <c r="P48713" s="63"/>
      <c r="Q48713" s="63"/>
    </row>
    <row r="48714" spans="16:17">
      <c r="P48714" s="63"/>
      <c r="Q48714" s="63"/>
    </row>
    <row r="48715" spans="16:17">
      <c r="P48715" s="63"/>
      <c r="Q48715" s="63"/>
    </row>
    <row r="48716" spans="16:17">
      <c r="P48716" s="63"/>
      <c r="Q48716" s="63"/>
    </row>
    <row r="48717" spans="16:17">
      <c r="P48717" s="63"/>
      <c r="Q48717" s="63"/>
    </row>
    <row r="48718" spans="16:17">
      <c r="P48718" s="63"/>
      <c r="Q48718" s="63"/>
    </row>
    <row r="48719" spans="16:17">
      <c r="P48719" s="63"/>
      <c r="Q48719" s="63"/>
    </row>
    <row r="48720" spans="16:17">
      <c r="P48720" s="63"/>
      <c r="Q48720" s="63"/>
    </row>
    <row r="48721" spans="16:17">
      <c r="P48721" s="63"/>
      <c r="Q48721" s="63"/>
    </row>
    <row r="48722" spans="16:17">
      <c r="P48722" s="63"/>
      <c r="Q48722" s="63"/>
    </row>
    <row r="48723" spans="16:17">
      <c r="P48723" s="63"/>
      <c r="Q48723" s="63"/>
    </row>
    <row r="48724" spans="16:17">
      <c r="P48724" s="63"/>
      <c r="Q48724" s="63"/>
    </row>
    <row r="48725" spans="16:17">
      <c r="P48725" s="63"/>
      <c r="Q48725" s="63"/>
    </row>
    <row r="48726" spans="16:17">
      <c r="P48726" s="63"/>
      <c r="Q48726" s="63"/>
    </row>
    <row r="48727" spans="16:17">
      <c r="P48727" s="63"/>
      <c r="Q48727" s="63"/>
    </row>
    <row r="48728" spans="16:17">
      <c r="P48728" s="63"/>
      <c r="Q48728" s="63"/>
    </row>
    <row r="48729" spans="16:17">
      <c r="P48729" s="63"/>
      <c r="Q48729" s="63"/>
    </row>
    <row r="48730" spans="16:17">
      <c r="P48730" s="63"/>
      <c r="Q48730" s="63"/>
    </row>
    <row r="48731" spans="16:17">
      <c r="P48731" s="63"/>
      <c r="Q48731" s="63"/>
    </row>
    <row r="48732" spans="16:17">
      <c r="P48732" s="63"/>
      <c r="Q48732" s="63"/>
    </row>
    <row r="48733" spans="16:17">
      <c r="P48733" s="63"/>
      <c r="Q48733" s="63"/>
    </row>
    <row r="48734" spans="16:17">
      <c r="P48734" s="63"/>
      <c r="Q48734" s="63"/>
    </row>
    <row r="48735" spans="16:17">
      <c r="P48735" s="63"/>
      <c r="Q48735" s="63"/>
    </row>
    <row r="48736" spans="16:17">
      <c r="P48736" s="63"/>
      <c r="Q48736" s="63"/>
    </row>
    <row r="48737" spans="16:17">
      <c r="P48737" s="63"/>
      <c r="Q48737" s="63"/>
    </row>
    <row r="48738" spans="16:17">
      <c r="P48738" s="63"/>
      <c r="Q48738" s="63"/>
    </row>
    <row r="48739" spans="16:17">
      <c r="P48739" s="63"/>
      <c r="Q48739" s="63"/>
    </row>
    <row r="48740" spans="16:17">
      <c r="P48740" s="63"/>
      <c r="Q48740" s="63"/>
    </row>
    <row r="48741" spans="16:17">
      <c r="P48741" s="63"/>
      <c r="Q48741" s="63"/>
    </row>
    <row r="48742" spans="16:17">
      <c r="P48742" s="63"/>
      <c r="Q48742" s="63"/>
    </row>
    <row r="48743" spans="16:17">
      <c r="P48743" s="63"/>
      <c r="Q48743" s="63"/>
    </row>
    <row r="48744" spans="16:17">
      <c r="P48744" s="63"/>
      <c r="Q48744" s="63"/>
    </row>
    <row r="48745" spans="16:17">
      <c r="P48745" s="63"/>
      <c r="Q48745" s="63"/>
    </row>
    <row r="48746" spans="16:17">
      <c r="P48746" s="63"/>
      <c r="Q48746" s="63"/>
    </row>
    <row r="48747" spans="16:17">
      <c r="P48747" s="63"/>
      <c r="Q48747" s="63"/>
    </row>
    <row r="48748" spans="16:17">
      <c r="P48748" s="63"/>
      <c r="Q48748" s="63"/>
    </row>
    <row r="48749" spans="16:17">
      <c r="P48749" s="63"/>
      <c r="Q48749" s="63"/>
    </row>
    <row r="48750" spans="16:17">
      <c r="P48750" s="63"/>
      <c r="Q48750" s="63"/>
    </row>
    <row r="48751" spans="16:17">
      <c r="P48751" s="63"/>
      <c r="Q48751" s="63"/>
    </row>
    <row r="48752" spans="16:17">
      <c r="P48752" s="63"/>
      <c r="Q48752" s="63"/>
    </row>
    <row r="48753" spans="16:17">
      <c r="P48753" s="63"/>
      <c r="Q48753" s="63"/>
    </row>
    <row r="48754" spans="16:17">
      <c r="P48754" s="63"/>
      <c r="Q48754" s="63"/>
    </row>
    <row r="48755" spans="16:17">
      <c r="P48755" s="63"/>
      <c r="Q48755" s="63"/>
    </row>
    <row r="48756" spans="16:17">
      <c r="P48756" s="63"/>
      <c r="Q48756" s="63"/>
    </row>
    <row r="48757" spans="16:17">
      <c r="P48757" s="63"/>
      <c r="Q48757" s="63"/>
    </row>
    <row r="48758" spans="16:17">
      <c r="P48758" s="63"/>
      <c r="Q48758" s="63"/>
    </row>
    <row r="48759" spans="16:17">
      <c r="P48759" s="63"/>
      <c r="Q48759" s="63"/>
    </row>
    <row r="48760" spans="16:17">
      <c r="P48760" s="63"/>
      <c r="Q48760" s="63"/>
    </row>
    <row r="48761" spans="16:17">
      <c r="P48761" s="63"/>
      <c r="Q48761" s="63"/>
    </row>
    <row r="48762" spans="16:17">
      <c r="P48762" s="63"/>
      <c r="Q48762" s="63"/>
    </row>
    <row r="48763" spans="16:17">
      <c r="P48763" s="63"/>
      <c r="Q48763" s="63"/>
    </row>
    <row r="48764" spans="16:17">
      <c r="P48764" s="63"/>
      <c r="Q48764" s="63"/>
    </row>
    <row r="48765" spans="16:17">
      <c r="P48765" s="63"/>
      <c r="Q48765" s="63"/>
    </row>
    <row r="48766" spans="16:17">
      <c r="P48766" s="63"/>
      <c r="Q48766" s="63"/>
    </row>
    <row r="48767" spans="16:17">
      <c r="P48767" s="63"/>
      <c r="Q48767" s="63"/>
    </row>
    <row r="48768" spans="16:17">
      <c r="P48768" s="63"/>
      <c r="Q48768" s="63"/>
    </row>
    <row r="48769" spans="16:17">
      <c r="P48769" s="63"/>
      <c r="Q48769" s="63"/>
    </row>
    <row r="48770" spans="16:17">
      <c r="P48770" s="63"/>
      <c r="Q48770" s="63"/>
    </row>
    <row r="48771" spans="16:17">
      <c r="P48771" s="63"/>
      <c r="Q48771" s="63"/>
    </row>
    <row r="48772" spans="16:17">
      <c r="P48772" s="63"/>
      <c r="Q48772" s="63"/>
    </row>
    <row r="48773" spans="16:17">
      <c r="P48773" s="63"/>
      <c r="Q48773" s="63"/>
    </row>
    <row r="48774" spans="16:17">
      <c r="P48774" s="63"/>
      <c r="Q48774" s="63"/>
    </row>
    <row r="48775" spans="16:17">
      <c r="P48775" s="63"/>
      <c r="Q48775" s="63"/>
    </row>
    <row r="48776" spans="16:17">
      <c r="P48776" s="63"/>
      <c r="Q48776" s="63"/>
    </row>
    <row r="48777" spans="16:17">
      <c r="P48777" s="63"/>
      <c r="Q48777" s="63"/>
    </row>
    <row r="48778" spans="16:17">
      <c r="P48778" s="63"/>
      <c r="Q48778" s="63"/>
    </row>
    <row r="48779" spans="16:17">
      <c r="P48779" s="63"/>
      <c r="Q48779" s="63"/>
    </row>
    <row r="48780" spans="16:17">
      <c r="P48780" s="63"/>
      <c r="Q48780" s="63"/>
    </row>
    <row r="48781" spans="16:17">
      <c r="P48781" s="63"/>
      <c r="Q48781" s="63"/>
    </row>
    <row r="48782" spans="16:17">
      <c r="P48782" s="63"/>
      <c r="Q48782" s="63"/>
    </row>
    <row r="48783" spans="16:17">
      <c r="P48783" s="63"/>
      <c r="Q48783" s="63"/>
    </row>
    <row r="48784" spans="16:17">
      <c r="P48784" s="63"/>
      <c r="Q48784" s="63"/>
    </row>
    <row r="48785" spans="16:17">
      <c r="P48785" s="63"/>
      <c r="Q48785" s="63"/>
    </row>
    <row r="48786" spans="16:17">
      <c r="P48786" s="63"/>
      <c r="Q48786" s="63"/>
    </row>
    <row r="48787" spans="16:17">
      <c r="P48787" s="63"/>
      <c r="Q48787" s="63"/>
    </row>
    <row r="48788" spans="16:17">
      <c r="P48788" s="63"/>
      <c r="Q48788" s="63"/>
    </row>
    <row r="48789" spans="16:17">
      <c r="P48789" s="63"/>
      <c r="Q48789" s="63"/>
    </row>
    <row r="48790" spans="16:17">
      <c r="P48790" s="63"/>
      <c r="Q48790" s="63"/>
    </row>
    <row r="48791" spans="16:17">
      <c r="P48791" s="63"/>
      <c r="Q48791" s="63"/>
    </row>
    <row r="48792" spans="16:17">
      <c r="P48792" s="63"/>
      <c r="Q48792" s="63"/>
    </row>
    <row r="48793" spans="16:17">
      <c r="P48793" s="63"/>
      <c r="Q48793" s="63"/>
    </row>
    <row r="48794" spans="16:17">
      <c r="P48794" s="63"/>
      <c r="Q48794" s="63"/>
    </row>
    <row r="48795" spans="16:17">
      <c r="P48795" s="63"/>
      <c r="Q48795" s="63"/>
    </row>
    <row r="48796" spans="16:17">
      <c r="P48796" s="63"/>
      <c r="Q48796" s="63"/>
    </row>
    <row r="48797" spans="16:17">
      <c r="P48797" s="63"/>
      <c r="Q48797" s="63"/>
    </row>
    <row r="48798" spans="16:17">
      <c r="P48798" s="63"/>
      <c r="Q48798" s="63"/>
    </row>
    <row r="48799" spans="16:17">
      <c r="P48799" s="63"/>
      <c r="Q48799" s="63"/>
    </row>
    <row r="48800" spans="16:17">
      <c r="P48800" s="63"/>
      <c r="Q48800" s="63"/>
    </row>
    <row r="48801" spans="16:17">
      <c r="P48801" s="63"/>
      <c r="Q48801" s="63"/>
    </row>
    <row r="48802" spans="16:17">
      <c r="P48802" s="63"/>
      <c r="Q48802" s="63"/>
    </row>
    <row r="48803" spans="16:17">
      <c r="P48803" s="63"/>
      <c r="Q48803" s="63"/>
    </row>
    <row r="48804" spans="16:17">
      <c r="P48804" s="63"/>
      <c r="Q48804" s="63"/>
    </row>
    <row r="48805" spans="16:17">
      <c r="P48805" s="63"/>
      <c r="Q48805" s="63"/>
    </row>
    <row r="48806" spans="16:17">
      <c r="P48806" s="63"/>
      <c r="Q48806" s="63"/>
    </row>
    <row r="48807" spans="16:17">
      <c r="P48807" s="63"/>
      <c r="Q48807" s="63"/>
    </row>
    <row r="48808" spans="16:17">
      <c r="P48808" s="63"/>
      <c r="Q48808" s="63"/>
    </row>
    <row r="48809" spans="16:17">
      <c r="P48809" s="63"/>
      <c r="Q48809" s="63"/>
    </row>
    <row r="48810" spans="16:17">
      <c r="P48810" s="63"/>
      <c r="Q48810" s="63"/>
    </row>
    <row r="48811" spans="16:17">
      <c r="P48811" s="63"/>
      <c r="Q48811" s="63"/>
    </row>
    <row r="48812" spans="16:17">
      <c r="P48812" s="63"/>
      <c r="Q48812" s="63"/>
    </row>
    <row r="48813" spans="16:17">
      <c r="P48813" s="63"/>
      <c r="Q48813" s="63"/>
    </row>
    <row r="48814" spans="16:17">
      <c r="P48814" s="63"/>
      <c r="Q48814" s="63"/>
    </row>
    <row r="48815" spans="16:17">
      <c r="P48815" s="63"/>
      <c r="Q48815" s="63"/>
    </row>
    <row r="48816" spans="16:17">
      <c r="P48816" s="63"/>
      <c r="Q48816" s="63"/>
    </row>
    <row r="48817" spans="16:17">
      <c r="P48817" s="63"/>
      <c r="Q48817" s="63"/>
    </row>
    <row r="48818" spans="16:17">
      <c r="P48818" s="63"/>
      <c r="Q48818" s="63"/>
    </row>
    <row r="48819" spans="16:17">
      <c r="P48819" s="63"/>
      <c r="Q48819" s="63"/>
    </row>
    <row r="48820" spans="16:17">
      <c r="P48820" s="63"/>
      <c r="Q48820" s="63"/>
    </row>
    <row r="48821" spans="16:17">
      <c r="P48821" s="63"/>
      <c r="Q48821" s="63"/>
    </row>
    <row r="48822" spans="16:17">
      <c r="P48822" s="63"/>
      <c r="Q48822" s="63"/>
    </row>
    <row r="48823" spans="16:17">
      <c r="P48823" s="63"/>
      <c r="Q48823" s="63"/>
    </row>
    <row r="48824" spans="16:17">
      <c r="P48824" s="63"/>
      <c r="Q48824" s="63"/>
    </row>
    <row r="48825" spans="16:17">
      <c r="P48825" s="63"/>
      <c r="Q48825" s="63"/>
    </row>
    <row r="48826" spans="16:17">
      <c r="P48826" s="63"/>
      <c r="Q48826" s="63"/>
    </row>
    <row r="48827" spans="16:17">
      <c r="P48827" s="63"/>
      <c r="Q48827" s="63"/>
    </row>
    <row r="48828" spans="16:17">
      <c r="P48828" s="63"/>
      <c r="Q48828" s="63"/>
    </row>
    <row r="48829" spans="16:17">
      <c r="P48829" s="63"/>
      <c r="Q48829" s="63"/>
    </row>
    <row r="48830" spans="16:17">
      <c r="P48830" s="63"/>
      <c r="Q48830" s="63"/>
    </row>
    <row r="48831" spans="16:17">
      <c r="P48831" s="63"/>
      <c r="Q48831" s="63"/>
    </row>
    <row r="48832" spans="16:17">
      <c r="P48832" s="63"/>
      <c r="Q48832" s="63"/>
    </row>
    <row r="48833" spans="16:17">
      <c r="P48833" s="63"/>
      <c r="Q48833" s="63"/>
    </row>
    <row r="48834" spans="16:17">
      <c r="P48834" s="63"/>
      <c r="Q48834" s="63"/>
    </row>
    <row r="48835" spans="16:17">
      <c r="P48835" s="63"/>
      <c r="Q48835" s="63"/>
    </row>
    <row r="48836" spans="16:17">
      <c r="P48836" s="63"/>
      <c r="Q48836" s="63"/>
    </row>
    <row r="48837" spans="16:17">
      <c r="P48837" s="63"/>
      <c r="Q48837" s="63"/>
    </row>
    <row r="48838" spans="16:17">
      <c r="P48838" s="63"/>
      <c r="Q48838" s="63"/>
    </row>
    <row r="48839" spans="16:17">
      <c r="P48839" s="63"/>
      <c r="Q48839" s="63"/>
    </row>
    <row r="48840" spans="16:17">
      <c r="P48840" s="63"/>
      <c r="Q48840" s="63"/>
    </row>
    <row r="48841" spans="16:17">
      <c r="P48841" s="63"/>
      <c r="Q48841" s="63"/>
    </row>
    <row r="48842" spans="16:17">
      <c r="P48842" s="63"/>
      <c r="Q48842" s="63"/>
    </row>
    <row r="48843" spans="16:17">
      <c r="P48843" s="63"/>
      <c r="Q48843" s="63"/>
    </row>
    <row r="48844" spans="16:17">
      <c r="P48844" s="63"/>
      <c r="Q48844" s="63"/>
    </row>
    <row r="48845" spans="16:17">
      <c r="P48845" s="63"/>
      <c r="Q48845" s="63"/>
    </row>
    <row r="48846" spans="16:17">
      <c r="P48846" s="63"/>
      <c r="Q48846" s="63"/>
    </row>
    <row r="48847" spans="16:17">
      <c r="P48847" s="63"/>
      <c r="Q48847" s="63"/>
    </row>
    <row r="48848" spans="16:17">
      <c r="P48848" s="63"/>
      <c r="Q48848" s="63"/>
    </row>
    <row r="48849" spans="16:17">
      <c r="P48849" s="63"/>
      <c r="Q48849" s="63"/>
    </row>
    <row r="48850" spans="16:17">
      <c r="P48850" s="63"/>
      <c r="Q48850" s="63"/>
    </row>
    <row r="48851" spans="16:17">
      <c r="P48851" s="63"/>
      <c r="Q48851" s="63"/>
    </row>
    <row r="48852" spans="16:17">
      <c r="P48852" s="63"/>
      <c r="Q48852" s="63"/>
    </row>
    <row r="48853" spans="16:17">
      <c r="P48853" s="63"/>
      <c r="Q48853" s="63"/>
    </row>
    <row r="48854" spans="16:17">
      <c r="P48854" s="63"/>
      <c r="Q48854" s="63"/>
    </row>
    <row r="48855" spans="16:17">
      <c r="P48855" s="63"/>
      <c r="Q48855" s="63"/>
    </row>
    <row r="48856" spans="16:17">
      <c r="P48856" s="63"/>
      <c r="Q48856" s="63"/>
    </row>
    <row r="48857" spans="16:17">
      <c r="P48857" s="63"/>
      <c r="Q48857" s="63"/>
    </row>
    <row r="48858" spans="16:17">
      <c r="P48858" s="63"/>
      <c r="Q48858" s="63"/>
    </row>
    <row r="48859" spans="16:17">
      <c r="P48859" s="63"/>
      <c r="Q48859" s="63"/>
    </row>
    <row r="48860" spans="16:17">
      <c r="P48860" s="63"/>
      <c r="Q48860" s="63"/>
    </row>
    <row r="48861" spans="16:17">
      <c r="P48861" s="63"/>
      <c r="Q48861" s="63"/>
    </row>
    <row r="48862" spans="16:17">
      <c r="P48862" s="63"/>
      <c r="Q48862" s="63"/>
    </row>
    <row r="48863" spans="16:17">
      <c r="P48863" s="63"/>
      <c r="Q48863" s="63"/>
    </row>
    <row r="48864" spans="16:17">
      <c r="P48864" s="63"/>
      <c r="Q48864" s="63"/>
    </row>
    <row r="48865" spans="16:17">
      <c r="P48865" s="63"/>
      <c r="Q48865" s="63"/>
    </row>
    <row r="48866" spans="16:17">
      <c r="P48866" s="63"/>
      <c r="Q48866" s="63"/>
    </row>
    <row r="48867" spans="16:17">
      <c r="P48867" s="63"/>
      <c r="Q48867" s="63"/>
    </row>
    <row r="48868" spans="16:17">
      <c r="P48868" s="63"/>
      <c r="Q48868" s="63"/>
    </row>
    <row r="48869" spans="16:17">
      <c r="P48869" s="63"/>
      <c r="Q48869" s="63"/>
    </row>
    <row r="48870" spans="16:17">
      <c r="P48870" s="63"/>
      <c r="Q48870" s="63"/>
    </row>
    <row r="48871" spans="16:17">
      <c r="P48871" s="63"/>
      <c r="Q48871" s="63"/>
    </row>
    <row r="48872" spans="16:17">
      <c r="P48872" s="63"/>
      <c r="Q48872" s="63"/>
    </row>
    <row r="48873" spans="16:17">
      <c r="P48873" s="63"/>
      <c r="Q48873" s="63"/>
    </row>
    <row r="48874" spans="16:17">
      <c r="P48874" s="63"/>
      <c r="Q48874" s="63"/>
    </row>
    <row r="48875" spans="16:17">
      <c r="P48875" s="63"/>
      <c r="Q48875" s="63"/>
    </row>
    <row r="48876" spans="16:17">
      <c r="P48876" s="63"/>
      <c r="Q48876" s="63"/>
    </row>
    <row r="48877" spans="16:17">
      <c r="P48877" s="63"/>
      <c r="Q48877" s="63"/>
    </row>
    <row r="48878" spans="16:17">
      <c r="P48878" s="63"/>
      <c r="Q48878" s="63"/>
    </row>
    <row r="48879" spans="16:17">
      <c r="P48879" s="63"/>
      <c r="Q48879" s="63"/>
    </row>
    <row r="48880" spans="16:17">
      <c r="P48880" s="63"/>
      <c r="Q48880" s="63"/>
    </row>
    <row r="48881" spans="16:17">
      <c r="P48881" s="63"/>
      <c r="Q48881" s="63"/>
    </row>
    <row r="48882" spans="16:17">
      <c r="P48882" s="63"/>
      <c r="Q48882" s="63"/>
    </row>
    <row r="48883" spans="16:17">
      <c r="P48883" s="63"/>
      <c r="Q48883" s="63"/>
    </row>
    <row r="48884" spans="16:17">
      <c r="P48884" s="63"/>
      <c r="Q48884" s="63"/>
    </row>
    <row r="48885" spans="16:17">
      <c r="P48885" s="63"/>
      <c r="Q48885" s="63"/>
    </row>
    <row r="48886" spans="16:17">
      <c r="P48886" s="63"/>
      <c r="Q48886" s="63"/>
    </row>
    <row r="48887" spans="16:17">
      <c r="P48887" s="63"/>
      <c r="Q48887" s="63"/>
    </row>
    <row r="48888" spans="16:17">
      <c r="P48888" s="63"/>
      <c r="Q48888" s="63"/>
    </row>
    <row r="48889" spans="16:17">
      <c r="P48889" s="63"/>
      <c r="Q48889" s="63"/>
    </row>
    <row r="48890" spans="16:17">
      <c r="P48890" s="63"/>
      <c r="Q48890" s="63"/>
    </row>
    <row r="48891" spans="16:17">
      <c r="P48891" s="63"/>
      <c r="Q48891" s="63"/>
    </row>
    <row r="48892" spans="16:17">
      <c r="P48892" s="63"/>
      <c r="Q48892" s="63"/>
    </row>
    <row r="48893" spans="16:17">
      <c r="P48893" s="63"/>
      <c r="Q48893" s="63"/>
    </row>
    <row r="48894" spans="16:17">
      <c r="P48894" s="63"/>
      <c r="Q48894" s="63"/>
    </row>
    <row r="48895" spans="16:17">
      <c r="P48895" s="63"/>
      <c r="Q48895" s="63"/>
    </row>
    <row r="48896" spans="16:17">
      <c r="P48896" s="63"/>
      <c r="Q48896" s="63"/>
    </row>
    <row r="48897" spans="16:17">
      <c r="P48897" s="63"/>
      <c r="Q48897" s="63"/>
    </row>
    <row r="48898" spans="16:17">
      <c r="P48898" s="63"/>
      <c r="Q48898" s="63"/>
    </row>
    <row r="48899" spans="16:17">
      <c r="P48899" s="63"/>
      <c r="Q48899" s="63"/>
    </row>
    <row r="48900" spans="16:17">
      <c r="P48900" s="63"/>
      <c r="Q48900" s="63"/>
    </row>
    <row r="48901" spans="16:17">
      <c r="P48901" s="63"/>
      <c r="Q48901" s="63"/>
    </row>
    <row r="48902" spans="16:17">
      <c r="P48902" s="63"/>
      <c r="Q48902" s="63"/>
    </row>
    <row r="48903" spans="16:17">
      <c r="P48903" s="63"/>
      <c r="Q48903" s="63"/>
    </row>
    <row r="48904" spans="16:17">
      <c r="P48904" s="63"/>
      <c r="Q48904" s="63"/>
    </row>
    <row r="48905" spans="16:17">
      <c r="P48905" s="63"/>
      <c r="Q48905" s="63"/>
    </row>
    <row r="48906" spans="16:17">
      <c r="P48906" s="63"/>
      <c r="Q48906" s="63"/>
    </row>
    <row r="48907" spans="16:17">
      <c r="P48907" s="63"/>
      <c r="Q48907" s="63"/>
    </row>
    <row r="48908" spans="16:17">
      <c r="P48908" s="63"/>
      <c r="Q48908" s="63"/>
    </row>
    <row r="48909" spans="16:17">
      <c r="P48909" s="63"/>
      <c r="Q48909" s="63"/>
    </row>
    <row r="48910" spans="16:17">
      <c r="P48910" s="63"/>
      <c r="Q48910" s="63"/>
    </row>
    <row r="48911" spans="16:17">
      <c r="P48911" s="63"/>
      <c r="Q48911" s="63"/>
    </row>
    <row r="48912" spans="16:17">
      <c r="P48912" s="63"/>
      <c r="Q48912" s="63"/>
    </row>
    <row r="48913" spans="16:17">
      <c r="P48913" s="63"/>
      <c r="Q48913" s="63"/>
    </row>
    <row r="48914" spans="16:17">
      <c r="P48914" s="63"/>
      <c r="Q48914" s="63"/>
    </row>
    <row r="48915" spans="16:17">
      <c r="P48915" s="63"/>
      <c r="Q48915" s="63"/>
    </row>
    <row r="48916" spans="16:17">
      <c r="P48916" s="63"/>
      <c r="Q48916" s="63"/>
    </row>
    <row r="48917" spans="16:17">
      <c r="P48917" s="63"/>
      <c r="Q48917" s="63"/>
    </row>
    <row r="48918" spans="16:17">
      <c r="P48918" s="63"/>
      <c r="Q48918" s="63"/>
    </row>
    <row r="48919" spans="16:17">
      <c r="P48919" s="63"/>
      <c r="Q48919" s="63"/>
    </row>
    <row r="48920" spans="16:17">
      <c r="P48920" s="63"/>
      <c r="Q48920" s="63"/>
    </row>
    <row r="48921" spans="16:17">
      <c r="P48921" s="63"/>
      <c r="Q48921" s="63"/>
    </row>
    <row r="48922" spans="16:17">
      <c r="P48922" s="63"/>
      <c r="Q48922" s="63"/>
    </row>
    <row r="48923" spans="16:17">
      <c r="P48923" s="63"/>
      <c r="Q48923" s="63"/>
    </row>
    <row r="48924" spans="16:17">
      <c r="P48924" s="63"/>
      <c r="Q48924" s="63"/>
    </row>
    <row r="48925" spans="16:17">
      <c r="P48925" s="63"/>
      <c r="Q48925" s="63"/>
    </row>
    <row r="48926" spans="16:17">
      <c r="P48926" s="63"/>
      <c r="Q48926" s="63"/>
    </row>
    <row r="48927" spans="16:17">
      <c r="P48927" s="63"/>
      <c r="Q48927" s="63"/>
    </row>
    <row r="48928" spans="16:17">
      <c r="P48928" s="63"/>
      <c r="Q48928" s="63"/>
    </row>
    <row r="48929" spans="16:17">
      <c r="P48929" s="63"/>
      <c r="Q48929" s="63"/>
    </row>
    <row r="48930" spans="16:17">
      <c r="P48930" s="63"/>
      <c r="Q48930" s="63"/>
    </row>
    <row r="48931" spans="16:17">
      <c r="P48931" s="63"/>
      <c r="Q48931" s="63"/>
    </row>
    <row r="48932" spans="16:17">
      <c r="P48932" s="63"/>
      <c r="Q48932" s="63"/>
    </row>
    <row r="48933" spans="16:17">
      <c r="P48933" s="63"/>
      <c r="Q48933" s="63"/>
    </row>
    <row r="48934" spans="16:17">
      <c r="P48934" s="63"/>
      <c r="Q48934" s="63"/>
    </row>
    <row r="48935" spans="16:17">
      <c r="P48935" s="63"/>
      <c r="Q48935" s="63"/>
    </row>
    <row r="48936" spans="16:17">
      <c r="P48936" s="63"/>
      <c r="Q48936" s="63"/>
    </row>
    <row r="48937" spans="16:17">
      <c r="P48937" s="63"/>
      <c r="Q48937" s="63"/>
    </row>
    <row r="48938" spans="16:17">
      <c r="P48938" s="63"/>
      <c r="Q48938" s="63"/>
    </row>
    <row r="48939" spans="16:17">
      <c r="P48939" s="63"/>
      <c r="Q48939" s="63"/>
    </row>
    <row r="48940" spans="16:17">
      <c r="P48940" s="63"/>
      <c r="Q48940" s="63"/>
    </row>
    <row r="48941" spans="16:17">
      <c r="P48941" s="63"/>
      <c r="Q48941" s="63"/>
    </row>
    <row r="48942" spans="16:17">
      <c r="P48942" s="63"/>
      <c r="Q48942" s="63"/>
    </row>
    <row r="48943" spans="16:17">
      <c r="P48943" s="63"/>
      <c r="Q48943" s="63"/>
    </row>
    <row r="48944" spans="16:17">
      <c r="P48944" s="63"/>
      <c r="Q48944" s="63"/>
    </row>
    <row r="48945" spans="16:17">
      <c r="P48945" s="63"/>
      <c r="Q48945" s="63"/>
    </row>
    <row r="48946" spans="16:17">
      <c r="P48946" s="63"/>
      <c r="Q48946" s="63"/>
    </row>
    <row r="48947" spans="16:17">
      <c r="P48947" s="63"/>
      <c r="Q48947" s="63"/>
    </row>
    <row r="48948" spans="16:17">
      <c r="P48948" s="63"/>
      <c r="Q48948" s="63"/>
    </row>
    <row r="48949" spans="16:17">
      <c r="P48949" s="63"/>
      <c r="Q48949" s="63"/>
    </row>
    <row r="48950" spans="16:17">
      <c r="P48950" s="63"/>
      <c r="Q48950" s="63"/>
    </row>
    <row r="48951" spans="16:17">
      <c r="P48951" s="63"/>
      <c r="Q48951" s="63"/>
    </row>
    <row r="48952" spans="16:17">
      <c r="P48952" s="63"/>
      <c r="Q48952" s="63"/>
    </row>
    <row r="48953" spans="16:17">
      <c r="P48953" s="63"/>
      <c r="Q48953" s="63"/>
    </row>
    <row r="48954" spans="16:17">
      <c r="P48954" s="63"/>
      <c r="Q48954" s="63"/>
    </row>
    <row r="48955" spans="16:17">
      <c r="P48955" s="63"/>
      <c r="Q48955" s="63"/>
    </row>
    <row r="48956" spans="16:17">
      <c r="P48956" s="63"/>
      <c r="Q48956" s="63"/>
    </row>
    <row r="48957" spans="16:17">
      <c r="P48957" s="63"/>
      <c r="Q48957" s="63"/>
    </row>
    <row r="48958" spans="16:17">
      <c r="P48958" s="63"/>
      <c r="Q48958" s="63"/>
    </row>
    <row r="48959" spans="16:17">
      <c r="P48959" s="63"/>
      <c r="Q48959" s="63"/>
    </row>
    <row r="48960" spans="16:17">
      <c r="P48960" s="63"/>
      <c r="Q48960" s="63"/>
    </row>
    <row r="48961" spans="16:17">
      <c r="P48961" s="63"/>
      <c r="Q48961" s="63"/>
    </row>
    <row r="48962" spans="16:17">
      <c r="P48962" s="63"/>
      <c r="Q48962" s="63"/>
    </row>
    <row r="48963" spans="16:17">
      <c r="P48963" s="63"/>
      <c r="Q48963" s="63"/>
    </row>
    <row r="48964" spans="16:17">
      <c r="P48964" s="63"/>
      <c r="Q48964" s="63"/>
    </row>
    <row r="48965" spans="16:17">
      <c r="P48965" s="63"/>
      <c r="Q48965" s="63"/>
    </row>
    <row r="48966" spans="16:17">
      <c r="P48966" s="63"/>
      <c r="Q48966" s="63"/>
    </row>
    <row r="48967" spans="16:17">
      <c r="P48967" s="63"/>
      <c r="Q48967" s="63"/>
    </row>
    <row r="48968" spans="16:17">
      <c r="P48968" s="63"/>
      <c r="Q48968" s="63"/>
    </row>
    <row r="48969" spans="16:17">
      <c r="P48969" s="63"/>
      <c r="Q48969" s="63"/>
    </row>
    <row r="48970" spans="16:17">
      <c r="P48970" s="63"/>
      <c r="Q48970" s="63"/>
    </row>
    <row r="48971" spans="16:17">
      <c r="P48971" s="63"/>
      <c r="Q48971" s="63"/>
    </row>
    <row r="48972" spans="16:17">
      <c r="P48972" s="63"/>
      <c r="Q48972" s="63"/>
    </row>
    <row r="48973" spans="16:17">
      <c r="P48973" s="63"/>
      <c r="Q48973" s="63"/>
    </row>
    <row r="48974" spans="16:17">
      <c r="P48974" s="63"/>
      <c r="Q48974" s="63"/>
    </row>
    <row r="48975" spans="16:17">
      <c r="P48975" s="63"/>
      <c r="Q48975" s="63"/>
    </row>
    <row r="48976" spans="16:17">
      <c r="P48976" s="63"/>
      <c r="Q48976" s="63"/>
    </row>
    <row r="48977" spans="16:17">
      <c r="P48977" s="63"/>
      <c r="Q48977" s="63"/>
    </row>
    <row r="48978" spans="16:17">
      <c r="P48978" s="63"/>
      <c r="Q48978" s="63"/>
    </row>
    <row r="48979" spans="16:17">
      <c r="P48979" s="63"/>
      <c r="Q48979" s="63"/>
    </row>
    <row r="48980" spans="16:17">
      <c r="P48980" s="63"/>
      <c r="Q48980" s="63"/>
    </row>
    <row r="48981" spans="16:17">
      <c r="P48981" s="63"/>
      <c r="Q48981" s="63"/>
    </row>
    <row r="48982" spans="16:17">
      <c r="P48982" s="63"/>
      <c r="Q48982" s="63"/>
    </row>
    <row r="48983" spans="16:17">
      <c r="P48983" s="63"/>
      <c r="Q48983" s="63"/>
    </row>
    <row r="48984" spans="16:17">
      <c r="P48984" s="63"/>
      <c r="Q48984" s="63"/>
    </row>
    <row r="48985" spans="16:17">
      <c r="P48985" s="63"/>
      <c r="Q48985" s="63"/>
    </row>
    <row r="48986" spans="16:17">
      <c r="P48986" s="63"/>
      <c r="Q48986" s="63"/>
    </row>
    <row r="48987" spans="16:17">
      <c r="P48987" s="63"/>
      <c r="Q48987" s="63"/>
    </row>
    <row r="48988" spans="16:17">
      <c r="P48988" s="63"/>
      <c r="Q48988" s="63"/>
    </row>
    <row r="48989" spans="16:17">
      <c r="P48989" s="63"/>
      <c r="Q48989" s="63"/>
    </row>
    <row r="48990" spans="16:17">
      <c r="P48990" s="63"/>
      <c r="Q48990" s="63"/>
    </row>
    <row r="48991" spans="16:17">
      <c r="P48991" s="63"/>
      <c r="Q48991" s="63"/>
    </row>
    <row r="48992" spans="16:17">
      <c r="P48992" s="63"/>
      <c r="Q48992" s="63"/>
    </row>
    <row r="48993" spans="16:17">
      <c r="P48993" s="63"/>
      <c r="Q48993" s="63"/>
    </row>
    <row r="48994" spans="16:17">
      <c r="P48994" s="63"/>
      <c r="Q48994" s="63"/>
    </row>
    <row r="48995" spans="16:17">
      <c r="P48995" s="63"/>
      <c r="Q48995" s="63"/>
    </row>
    <row r="48996" spans="16:17">
      <c r="P48996" s="63"/>
      <c r="Q48996" s="63"/>
    </row>
    <row r="48997" spans="16:17">
      <c r="P48997" s="63"/>
      <c r="Q48997" s="63"/>
    </row>
    <row r="48998" spans="16:17">
      <c r="P48998" s="63"/>
      <c r="Q48998" s="63"/>
    </row>
    <row r="48999" spans="16:17">
      <c r="P48999" s="63"/>
      <c r="Q48999" s="63"/>
    </row>
    <row r="49000" spans="16:17">
      <c r="P49000" s="63"/>
      <c r="Q49000" s="63"/>
    </row>
    <row r="49001" spans="16:17">
      <c r="P49001" s="63"/>
      <c r="Q49001" s="63"/>
    </row>
    <row r="49002" spans="16:17">
      <c r="P49002" s="63"/>
      <c r="Q49002" s="63"/>
    </row>
    <row r="49003" spans="16:17">
      <c r="P49003" s="63"/>
      <c r="Q49003" s="63"/>
    </row>
    <row r="49004" spans="16:17">
      <c r="P49004" s="63"/>
      <c r="Q49004" s="63"/>
    </row>
    <row r="49005" spans="16:17">
      <c r="P49005" s="63"/>
      <c r="Q49005" s="63"/>
    </row>
    <row r="49006" spans="16:17">
      <c r="P49006" s="63"/>
      <c r="Q49006" s="63"/>
    </row>
    <row r="49007" spans="16:17">
      <c r="P49007" s="63"/>
      <c r="Q49007" s="63"/>
    </row>
    <row r="49008" spans="16:17">
      <c r="P49008" s="63"/>
      <c r="Q49008" s="63"/>
    </row>
    <row r="49009" spans="16:17">
      <c r="P49009" s="63"/>
      <c r="Q49009" s="63"/>
    </row>
    <row r="49010" spans="16:17">
      <c r="P49010" s="63"/>
      <c r="Q49010" s="63"/>
    </row>
    <row r="49011" spans="16:17">
      <c r="P49011" s="63"/>
      <c r="Q49011" s="63"/>
    </row>
    <row r="49012" spans="16:17">
      <c r="P49012" s="63"/>
      <c r="Q49012" s="63"/>
    </row>
    <row r="49013" spans="16:17">
      <c r="P49013" s="63"/>
      <c r="Q49013" s="63"/>
    </row>
    <row r="49014" spans="16:17">
      <c r="P49014" s="63"/>
      <c r="Q49014" s="63"/>
    </row>
    <row r="49015" spans="16:17">
      <c r="P49015" s="63"/>
      <c r="Q49015" s="63"/>
    </row>
    <row r="49016" spans="16:17">
      <c r="P49016" s="63"/>
      <c r="Q49016" s="63"/>
    </row>
    <row r="49017" spans="16:17">
      <c r="P49017" s="63"/>
      <c r="Q49017" s="63"/>
    </row>
    <row r="49018" spans="16:17">
      <c r="P49018" s="63"/>
      <c r="Q49018" s="63"/>
    </row>
    <row r="49019" spans="16:17">
      <c r="P49019" s="63"/>
      <c r="Q49019" s="63"/>
    </row>
    <row r="49020" spans="16:17">
      <c r="P49020" s="63"/>
      <c r="Q49020" s="63"/>
    </row>
    <row r="49021" spans="16:17">
      <c r="P49021" s="63"/>
      <c r="Q49021" s="63"/>
    </row>
    <row r="49022" spans="16:17">
      <c r="P49022" s="63"/>
      <c r="Q49022" s="63"/>
    </row>
    <row r="49023" spans="16:17">
      <c r="P49023" s="63"/>
      <c r="Q49023" s="63"/>
    </row>
    <row r="49024" spans="16:17">
      <c r="P49024" s="63"/>
      <c r="Q49024" s="63"/>
    </row>
    <row r="49025" spans="16:17">
      <c r="P49025" s="63"/>
      <c r="Q49025" s="63"/>
    </row>
    <row r="49026" spans="16:17">
      <c r="P49026" s="63"/>
      <c r="Q49026" s="63"/>
    </row>
    <row r="49027" spans="16:17">
      <c r="P49027" s="63"/>
      <c r="Q49027" s="63"/>
    </row>
    <row r="49028" spans="16:17">
      <c r="P49028" s="63"/>
      <c r="Q49028" s="63"/>
    </row>
    <row r="49029" spans="16:17">
      <c r="P49029" s="63"/>
      <c r="Q49029" s="63"/>
    </row>
    <row r="49030" spans="16:17">
      <c r="P49030" s="63"/>
      <c r="Q49030" s="63"/>
    </row>
    <row r="49031" spans="16:17">
      <c r="P49031" s="63"/>
      <c r="Q49031" s="63"/>
    </row>
    <row r="49032" spans="16:17">
      <c r="P49032" s="63"/>
      <c r="Q49032" s="63"/>
    </row>
    <row r="49033" spans="16:17">
      <c r="P49033" s="63"/>
      <c r="Q49033" s="63"/>
    </row>
    <row r="49034" spans="16:17">
      <c r="P49034" s="63"/>
      <c r="Q49034" s="63"/>
    </row>
    <row r="49035" spans="16:17">
      <c r="P49035" s="63"/>
      <c r="Q49035" s="63"/>
    </row>
    <row r="49036" spans="16:17">
      <c r="P49036" s="63"/>
      <c r="Q49036" s="63"/>
    </row>
    <row r="49037" spans="16:17">
      <c r="P49037" s="63"/>
      <c r="Q49037" s="63"/>
    </row>
    <row r="49038" spans="16:17">
      <c r="P49038" s="63"/>
      <c r="Q49038" s="63"/>
    </row>
    <row r="49039" spans="16:17">
      <c r="P49039" s="63"/>
      <c r="Q49039" s="63"/>
    </row>
    <row r="49040" spans="16:17">
      <c r="P49040" s="63"/>
      <c r="Q49040" s="63"/>
    </row>
    <row r="49041" spans="16:17">
      <c r="P49041" s="63"/>
      <c r="Q49041" s="63"/>
    </row>
    <row r="49042" spans="16:17">
      <c r="P49042" s="63"/>
      <c r="Q49042" s="63"/>
    </row>
    <row r="49043" spans="16:17">
      <c r="P49043" s="63"/>
      <c r="Q49043" s="63"/>
    </row>
    <row r="49044" spans="16:17">
      <c r="P49044" s="63"/>
      <c r="Q49044" s="63"/>
    </row>
    <row r="49045" spans="16:17">
      <c r="P49045" s="63"/>
      <c r="Q49045" s="63"/>
    </row>
    <row r="49046" spans="16:17">
      <c r="P49046" s="63"/>
      <c r="Q49046" s="63"/>
    </row>
    <row r="49047" spans="16:17">
      <c r="P49047" s="63"/>
      <c r="Q49047" s="63"/>
    </row>
    <row r="49048" spans="16:17">
      <c r="P49048" s="63"/>
      <c r="Q49048" s="63"/>
    </row>
    <row r="49049" spans="16:17">
      <c r="P49049" s="63"/>
      <c r="Q49049" s="63"/>
    </row>
    <row r="49050" spans="16:17">
      <c r="P49050" s="63"/>
      <c r="Q49050" s="63"/>
    </row>
    <row r="49051" spans="16:17">
      <c r="P49051" s="63"/>
      <c r="Q49051" s="63"/>
    </row>
    <row r="49052" spans="16:17">
      <c r="P49052" s="63"/>
      <c r="Q49052" s="63"/>
    </row>
    <row r="49053" spans="16:17">
      <c r="P49053" s="63"/>
      <c r="Q49053" s="63"/>
    </row>
    <row r="49054" spans="16:17">
      <c r="P49054" s="63"/>
      <c r="Q49054" s="63"/>
    </row>
    <row r="49055" spans="16:17">
      <c r="P49055" s="63"/>
      <c r="Q49055" s="63"/>
    </row>
    <row r="49056" spans="16:17">
      <c r="P49056" s="63"/>
      <c r="Q49056" s="63"/>
    </row>
    <row r="49057" spans="16:17">
      <c r="P49057" s="63"/>
      <c r="Q49057" s="63"/>
    </row>
    <row r="49058" spans="16:17">
      <c r="P49058" s="63"/>
      <c r="Q49058" s="63"/>
    </row>
    <row r="49059" spans="16:17">
      <c r="P49059" s="63"/>
      <c r="Q49059" s="63"/>
    </row>
    <row r="49060" spans="16:17">
      <c r="P49060" s="63"/>
      <c r="Q49060" s="63"/>
    </row>
    <row r="49061" spans="16:17">
      <c r="P49061" s="63"/>
      <c r="Q49061" s="63"/>
    </row>
    <row r="49062" spans="16:17">
      <c r="P49062" s="63"/>
      <c r="Q49062" s="63"/>
    </row>
    <row r="49063" spans="16:17">
      <c r="P49063" s="63"/>
      <c r="Q49063" s="63"/>
    </row>
    <row r="49064" spans="16:17">
      <c r="P49064" s="63"/>
      <c r="Q49064" s="63"/>
    </row>
    <row r="49065" spans="16:17">
      <c r="P49065" s="63"/>
      <c r="Q49065" s="63"/>
    </row>
    <row r="49066" spans="16:17">
      <c r="P49066" s="63"/>
      <c r="Q49066" s="63"/>
    </row>
    <row r="49067" spans="16:17">
      <c r="P49067" s="63"/>
      <c r="Q49067" s="63"/>
    </row>
    <row r="49068" spans="16:17">
      <c r="P49068" s="63"/>
      <c r="Q49068" s="63"/>
    </row>
    <row r="49069" spans="16:17">
      <c r="P49069" s="63"/>
      <c r="Q49069" s="63"/>
    </row>
    <row r="49070" spans="16:17">
      <c r="P49070" s="63"/>
      <c r="Q49070" s="63"/>
    </row>
    <row r="49071" spans="16:17">
      <c r="P49071" s="63"/>
      <c r="Q49071" s="63"/>
    </row>
    <row r="49072" spans="16:17">
      <c r="P49072" s="63"/>
      <c r="Q49072" s="63"/>
    </row>
    <row r="49073" spans="16:17">
      <c r="P49073" s="63"/>
      <c r="Q49073" s="63"/>
    </row>
    <row r="49074" spans="16:17">
      <c r="P49074" s="63"/>
      <c r="Q49074" s="63"/>
    </row>
    <row r="49075" spans="16:17">
      <c r="P49075" s="63"/>
      <c r="Q49075" s="63"/>
    </row>
    <row r="49076" spans="16:17">
      <c r="P49076" s="63"/>
      <c r="Q49076" s="63"/>
    </row>
    <row r="49077" spans="16:17">
      <c r="P49077" s="63"/>
      <c r="Q49077" s="63"/>
    </row>
    <row r="49078" spans="16:17">
      <c r="P49078" s="63"/>
      <c r="Q49078" s="63"/>
    </row>
    <row r="49079" spans="16:17">
      <c r="P49079" s="63"/>
      <c r="Q49079" s="63"/>
    </row>
    <row r="49080" spans="16:17">
      <c r="P49080" s="63"/>
      <c r="Q49080" s="63"/>
    </row>
    <row r="49081" spans="16:17">
      <c r="P49081" s="63"/>
      <c r="Q49081" s="63"/>
    </row>
    <row r="49082" spans="16:17">
      <c r="P49082" s="63"/>
      <c r="Q49082" s="63"/>
    </row>
    <row r="49083" spans="16:17">
      <c r="P49083" s="63"/>
      <c r="Q49083" s="63"/>
    </row>
    <row r="49084" spans="16:17">
      <c r="P49084" s="63"/>
      <c r="Q49084" s="63"/>
    </row>
    <row r="49085" spans="16:17">
      <c r="P49085" s="63"/>
      <c r="Q49085" s="63"/>
    </row>
    <row r="49086" spans="16:17">
      <c r="P49086" s="63"/>
      <c r="Q49086" s="63"/>
    </row>
    <row r="49087" spans="16:17">
      <c r="P49087" s="63"/>
      <c r="Q49087" s="63"/>
    </row>
    <row r="49088" spans="16:17">
      <c r="P49088" s="63"/>
      <c r="Q49088" s="63"/>
    </row>
    <row r="49089" spans="16:17">
      <c r="P49089" s="63"/>
      <c r="Q49089" s="63"/>
    </row>
    <row r="49090" spans="16:17">
      <c r="P49090" s="63"/>
      <c r="Q49090" s="63"/>
    </row>
    <row r="49091" spans="16:17">
      <c r="P49091" s="63"/>
      <c r="Q49091" s="63"/>
    </row>
    <row r="49092" spans="16:17">
      <c r="P49092" s="63"/>
      <c r="Q49092" s="63"/>
    </row>
    <row r="49093" spans="16:17">
      <c r="P49093" s="63"/>
      <c r="Q49093" s="63"/>
    </row>
    <row r="49094" spans="16:17">
      <c r="P49094" s="63"/>
      <c r="Q49094" s="63"/>
    </row>
    <row r="49095" spans="16:17">
      <c r="P49095" s="63"/>
      <c r="Q49095" s="63"/>
    </row>
    <row r="49096" spans="16:17">
      <c r="P49096" s="63"/>
      <c r="Q49096" s="63"/>
    </row>
    <row r="49097" spans="16:17">
      <c r="P49097" s="63"/>
      <c r="Q49097" s="63"/>
    </row>
    <row r="49098" spans="16:17">
      <c r="P49098" s="63"/>
      <c r="Q49098" s="63"/>
    </row>
    <row r="49099" spans="16:17">
      <c r="P49099" s="63"/>
      <c r="Q49099" s="63"/>
    </row>
    <row r="49100" spans="16:17">
      <c r="P49100" s="63"/>
      <c r="Q49100" s="63"/>
    </row>
    <row r="49101" spans="16:17">
      <c r="P49101" s="63"/>
      <c r="Q49101" s="63"/>
    </row>
    <row r="49102" spans="16:17">
      <c r="P49102" s="63"/>
      <c r="Q49102" s="63"/>
    </row>
    <row r="49103" spans="16:17">
      <c r="P49103" s="63"/>
      <c r="Q49103" s="63"/>
    </row>
    <row r="49104" spans="16:17">
      <c r="P49104" s="63"/>
      <c r="Q49104" s="63"/>
    </row>
    <row r="49105" spans="16:17">
      <c r="P49105" s="63"/>
      <c r="Q49105" s="63"/>
    </row>
    <row r="49106" spans="16:17">
      <c r="P49106" s="63"/>
      <c r="Q49106" s="63"/>
    </row>
    <row r="49107" spans="16:17">
      <c r="P49107" s="63"/>
      <c r="Q49107" s="63"/>
    </row>
    <row r="49108" spans="16:17">
      <c r="P49108" s="63"/>
      <c r="Q49108" s="63"/>
    </row>
    <row r="49109" spans="16:17">
      <c r="P49109" s="63"/>
      <c r="Q49109" s="63"/>
    </row>
    <row r="49110" spans="16:17">
      <c r="P49110" s="63"/>
      <c r="Q49110" s="63"/>
    </row>
    <row r="49111" spans="16:17">
      <c r="P49111" s="63"/>
      <c r="Q49111" s="63"/>
    </row>
    <row r="49112" spans="16:17">
      <c r="P49112" s="63"/>
      <c r="Q49112" s="63"/>
    </row>
    <row r="49113" spans="16:17">
      <c r="P49113" s="63"/>
      <c r="Q49113" s="63"/>
    </row>
    <row r="49114" spans="16:17">
      <c r="P49114" s="63"/>
      <c r="Q49114" s="63"/>
    </row>
    <row r="49115" spans="16:17">
      <c r="P49115" s="63"/>
      <c r="Q49115" s="63"/>
    </row>
    <row r="49116" spans="16:17">
      <c r="P49116" s="63"/>
      <c r="Q49116" s="63"/>
    </row>
    <row r="49117" spans="16:17">
      <c r="P49117" s="63"/>
      <c r="Q49117" s="63"/>
    </row>
    <row r="49118" spans="16:17">
      <c r="P49118" s="63"/>
      <c r="Q49118" s="63"/>
    </row>
    <row r="49119" spans="16:17">
      <c r="P49119" s="63"/>
      <c r="Q49119" s="63"/>
    </row>
    <row r="49120" spans="16:17">
      <c r="P49120" s="63"/>
      <c r="Q49120" s="63"/>
    </row>
    <row r="49121" spans="16:17">
      <c r="P49121" s="63"/>
      <c r="Q49121" s="63"/>
    </row>
    <row r="49122" spans="16:17">
      <c r="P49122" s="63"/>
      <c r="Q49122" s="63"/>
    </row>
    <row r="49123" spans="16:17">
      <c r="P49123" s="63"/>
      <c r="Q49123" s="63"/>
    </row>
    <row r="49124" spans="16:17">
      <c r="P49124" s="63"/>
      <c r="Q49124" s="63"/>
    </row>
    <row r="49125" spans="16:17">
      <c r="P49125" s="63"/>
      <c r="Q49125" s="63"/>
    </row>
    <row r="49126" spans="16:17">
      <c r="P49126" s="63"/>
      <c r="Q49126" s="63"/>
    </row>
    <row r="49127" spans="16:17">
      <c r="P49127" s="63"/>
      <c r="Q49127" s="63"/>
    </row>
    <row r="49128" spans="16:17">
      <c r="P49128" s="63"/>
      <c r="Q49128" s="63"/>
    </row>
    <row r="49129" spans="16:17">
      <c r="P49129" s="63"/>
      <c r="Q49129" s="63"/>
    </row>
    <row r="49130" spans="16:17">
      <c r="P49130" s="63"/>
      <c r="Q49130" s="63"/>
    </row>
    <row r="49131" spans="16:17">
      <c r="P49131" s="63"/>
      <c r="Q49131" s="63"/>
    </row>
    <row r="49132" spans="16:17">
      <c r="P49132" s="63"/>
      <c r="Q49132" s="63"/>
    </row>
    <row r="49133" spans="16:17">
      <c r="P49133" s="63"/>
      <c r="Q49133" s="63"/>
    </row>
    <row r="49134" spans="16:17">
      <c r="P49134" s="63"/>
      <c r="Q49134" s="63"/>
    </row>
    <row r="49135" spans="16:17">
      <c r="P49135" s="63"/>
      <c r="Q49135" s="63"/>
    </row>
    <row r="49136" spans="16:17">
      <c r="P49136" s="63"/>
      <c r="Q49136" s="63"/>
    </row>
    <row r="49137" spans="16:17">
      <c r="P49137" s="63"/>
      <c r="Q49137" s="63"/>
    </row>
    <row r="49138" spans="16:17">
      <c r="P49138" s="63"/>
      <c r="Q49138" s="63"/>
    </row>
    <row r="49139" spans="16:17">
      <c r="P49139" s="63"/>
      <c r="Q49139" s="63"/>
    </row>
    <row r="49140" spans="16:17">
      <c r="P49140" s="63"/>
      <c r="Q49140" s="63"/>
    </row>
    <row r="49141" spans="16:17">
      <c r="P49141" s="63"/>
      <c r="Q49141" s="63"/>
    </row>
    <row r="49142" spans="16:17">
      <c r="P49142" s="63"/>
      <c r="Q49142" s="63"/>
    </row>
    <row r="49143" spans="16:17">
      <c r="P49143" s="63"/>
      <c r="Q49143" s="63"/>
    </row>
    <row r="49144" spans="16:17">
      <c r="P49144" s="63"/>
      <c r="Q49144" s="63"/>
    </row>
    <row r="49145" spans="16:17">
      <c r="P49145" s="63"/>
      <c r="Q49145" s="63"/>
    </row>
    <row r="49146" spans="16:17">
      <c r="P49146" s="63"/>
      <c r="Q49146" s="63"/>
    </row>
    <row r="49147" spans="16:17">
      <c r="P49147" s="63"/>
      <c r="Q49147" s="63"/>
    </row>
    <row r="49148" spans="16:17">
      <c r="P49148" s="63"/>
      <c r="Q49148" s="63"/>
    </row>
    <row r="49149" spans="16:17">
      <c r="P49149" s="63"/>
      <c r="Q49149" s="63"/>
    </row>
    <row r="49150" spans="16:17">
      <c r="P49150" s="63"/>
      <c r="Q49150" s="63"/>
    </row>
    <row r="49151" spans="16:17">
      <c r="P49151" s="63"/>
      <c r="Q49151" s="63"/>
    </row>
    <row r="49152" spans="16:17">
      <c r="P49152" s="63"/>
      <c r="Q49152" s="63"/>
    </row>
    <row r="49153" spans="16:17">
      <c r="P49153" s="63"/>
      <c r="Q49153" s="63"/>
    </row>
    <row r="49154" spans="16:17">
      <c r="P49154" s="63"/>
      <c r="Q49154" s="63"/>
    </row>
    <row r="49155" spans="16:17">
      <c r="P49155" s="63"/>
      <c r="Q49155" s="63"/>
    </row>
    <row r="49156" spans="16:17">
      <c r="P49156" s="63"/>
      <c r="Q49156" s="63"/>
    </row>
    <row r="49157" spans="16:17">
      <c r="P49157" s="63"/>
      <c r="Q49157" s="63"/>
    </row>
    <row r="49158" spans="16:17">
      <c r="P49158" s="63"/>
      <c r="Q49158" s="63"/>
    </row>
    <row r="49159" spans="16:17">
      <c r="P49159" s="63"/>
      <c r="Q49159" s="63"/>
    </row>
    <row r="49160" spans="16:17">
      <c r="P49160" s="63"/>
      <c r="Q49160" s="63"/>
    </row>
    <row r="49161" spans="16:17">
      <c r="P49161" s="63"/>
      <c r="Q49161" s="63"/>
    </row>
    <row r="49162" spans="16:17">
      <c r="P49162" s="63"/>
      <c r="Q49162" s="63"/>
    </row>
    <row r="49163" spans="16:17">
      <c r="P49163" s="63"/>
      <c r="Q49163" s="63"/>
    </row>
    <row r="49164" spans="16:17">
      <c r="P49164" s="63"/>
      <c r="Q49164" s="63"/>
    </row>
    <row r="49165" spans="16:17">
      <c r="P49165" s="63"/>
      <c r="Q49165" s="63"/>
    </row>
    <row r="49166" spans="16:17">
      <c r="P49166" s="63"/>
      <c r="Q49166" s="63"/>
    </row>
    <row r="49167" spans="16:17">
      <c r="P49167" s="63"/>
      <c r="Q49167" s="63"/>
    </row>
    <row r="49168" spans="16:17">
      <c r="P49168" s="63"/>
      <c r="Q49168" s="63"/>
    </row>
    <row r="49169" spans="16:17">
      <c r="P49169" s="63"/>
      <c r="Q49169" s="63"/>
    </row>
    <row r="49170" spans="16:17">
      <c r="P49170" s="63"/>
      <c r="Q49170" s="63"/>
    </row>
    <row r="49171" spans="16:17">
      <c r="P49171" s="63"/>
      <c r="Q49171" s="63"/>
    </row>
    <row r="49172" spans="16:17">
      <c r="P49172" s="63"/>
      <c r="Q49172" s="63"/>
    </row>
    <row r="49173" spans="16:17">
      <c r="P49173" s="63"/>
      <c r="Q49173" s="63"/>
    </row>
    <row r="49174" spans="16:17">
      <c r="P49174" s="63"/>
      <c r="Q49174" s="63"/>
    </row>
    <row r="49175" spans="16:17">
      <c r="P49175" s="63"/>
      <c r="Q49175" s="63"/>
    </row>
    <row r="49176" spans="16:17">
      <c r="P49176" s="63"/>
      <c r="Q49176" s="63"/>
    </row>
    <row r="49177" spans="16:17">
      <c r="P49177" s="63"/>
      <c r="Q49177" s="63"/>
    </row>
    <row r="49178" spans="16:17">
      <c r="P49178" s="63"/>
      <c r="Q49178" s="63"/>
    </row>
    <row r="49179" spans="16:17">
      <c r="P49179" s="63"/>
      <c r="Q49179" s="63"/>
    </row>
    <row r="49180" spans="16:17">
      <c r="P49180" s="63"/>
      <c r="Q49180" s="63"/>
    </row>
    <row r="49181" spans="16:17">
      <c r="P49181" s="63"/>
      <c r="Q49181" s="63"/>
    </row>
    <row r="49182" spans="16:17">
      <c r="P49182" s="63"/>
      <c r="Q49182" s="63"/>
    </row>
    <row r="49183" spans="16:17">
      <c r="P49183" s="63"/>
      <c r="Q49183" s="63"/>
    </row>
    <row r="49184" spans="16:17">
      <c r="P49184" s="63"/>
      <c r="Q49184" s="63"/>
    </row>
    <row r="49185" spans="16:17">
      <c r="P49185" s="63"/>
      <c r="Q49185" s="63"/>
    </row>
    <row r="49186" spans="16:17">
      <c r="P49186" s="63"/>
      <c r="Q49186" s="63"/>
    </row>
    <row r="49187" spans="16:17">
      <c r="P49187" s="63"/>
      <c r="Q49187" s="63"/>
    </row>
    <row r="49188" spans="16:17">
      <c r="P49188" s="63"/>
      <c r="Q49188" s="63"/>
    </row>
    <row r="49189" spans="16:17">
      <c r="P49189" s="63"/>
      <c r="Q49189" s="63"/>
    </row>
    <row r="49190" spans="16:17">
      <c r="P49190" s="63"/>
      <c r="Q49190" s="63"/>
    </row>
    <row r="49191" spans="16:17">
      <c r="P49191" s="63"/>
      <c r="Q49191" s="63"/>
    </row>
    <row r="49192" spans="16:17">
      <c r="P49192" s="63"/>
      <c r="Q49192" s="63"/>
    </row>
    <row r="49193" spans="16:17">
      <c r="P49193" s="63"/>
      <c r="Q49193" s="63"/>
    </row>
    <row r="49194" spans="16:17">
      <c r="P49194" s="63"/>
      <c r="Q49194" s="63"/>
    </row>
    <row r="49195" spans="16:17">
      <c r="P49195" s="63"/>
      <c r="Q49195" s="63"/>
    </row>
    <row r="49196" spans="16:17">
      <c r="P49196" s="63"/>
      <c r="Q49196" s="63"/>
    </row>
    <row r="49197" spans="16:17">
      <c r="P49197" s="63"/>
      <c r="Q49197" s="63"/>
    </row>
    <row r="49198" spans="16:17">
      <c r="P49198" s="63"/>
      <c r="Q49198" s="63"/>
    </row>
    <row r="49199" spans="16:17">
      <c r="P49199" s="63"/>
      <c r="Q49199" s="63"/>
    </row>
    <row r="49200" spans="16:17">
      <c r="P49200" s="63"/>
      <c r="Q49200" s="63"/>
    </row>
    <row r="49201" spans="16:17">
      <c r="P49201" s="63"/>
      <c r="Q49201" s="63"/>
    </row>
    <row r="49202" spans="16:17">
      <c r="P49202" s="63"/>
      <c r="Q49202" s="63"/>
    </row>
    <row r="49203" spans="16:17">
      <c r="P49203" s="63"/>
      <c r="Q49203" s="63"/>
    </row>
    <row r="49204" spans="16:17">
      <c r="P49204" s="63"/>
      <c r="Q49204" s="63"/>
    </row>
    <row r="49205" spans="16:17">
      <c r="P49205" s="63"/>
      <c r="Q49205" s="63"/>
    </row>
    <row r="49206" spans="16:17">
      <c r="P49206" s="63"/>
      <c r="Q49206" s="63"/>
    </row>
    <row r="49207" spans="16:17">
      <c r="P49207" s="63"/>
      <c r="Q49207" s="63"/>
    </row>
    <row r="49208" spans="16:17">
      <c r="P49208" s="63"/>
      <c r="Q49208" s="63"/>
    </row>
    <row r="49209" spans="16:17">
      <c r="P49209" s="63"/>
      <c r="Q49209" s="63"/>
    </row>
    <row r="49210" spans="16:17">
      <c r="P49210" s="63"/>
      <c r="Q49210" s="63"/>
    </row>
    <row r="49211" spans="16:17">
      <c r="P49211" s="63"/>
      <c r="Q49211" s="63"/>
    </row>
    <row r="49212" spans="16:17">
      <c r="P49212" s="63"/>
      <c r="Q49212" s="63"/>
    </row>
    <row r="49213" spans="16:17">
      <c r="P49213" s="63"/>
      <c r="Q49213" s="63"/>
    </row>
    <row r="49214" spans="16:17">
      <c r="P49214" s="63"/>
      <c r="Q49214" s="63"/>
    </row>
    <row r="49215" spans="16:17">
      <c r="P49215" s="63"/>
      <c r="Q49215" s="63"/>
    </row>
    <row r="49216" spans="16:17">
      <c r="P49216" s="63"/>
      <c r="Q49216" s="63"/>
    </row>
    <row r="49217" spans="16:17">
      <c r="P49217" s="63"/>
      <c r="Q49217" s="63"/>
    </row>
    <row r="49218" spans="16:17">
      <c r="P49218" s="63"/>
      <c r="Q49218" s="63"/>
    </row>
    <row r="49219" spans="16:17">
      <c r="P49219" s="63"/>
      <c r="Q49219" s="63"/>
    </row>
    <row r="49220" spans="16:17">
      <c r="P49220" s="63"/>
      <c r="Q49220" s="63"/>
    </row>
    <row r="49221" spans="16:17">
      <c r="P49221" s="63"/>
      <c r="Q49221" s="63"/>
    </row>
    <row r="49222" spans="16:17">
      <c r="P49222" s="63"/>
      <c r="Q49222" s="63"/>
    </row>
    <row r="49223" spans="16:17">
      <c r="P49223" s="63"/>
      <c r="Q49223" s="63"/>
    </row>
    <row r="49224" spans="16:17">
      <c r="P49224" s="63"/>
      <c r="Q49224" s="63"/>
    </row>
    <row r="49225" spans="16:17">
      <c r="P49225" s="63"/>
      <c r="Q49225" s="63"/>
    </row>
    <row r="49226" spans="16:17">
      <c r="P49226" s="63"/>
      <c r="Q49226" s="63"/>
    </row>
    <row r="49227" spans="16:17">
      <c r="P49227" s="63"/>
      <c r="Q49227" s="63"/>
    </row>
    <row r="49228" spans="16:17">
      <c r="P49228" s="63"/>
      <c r="Q49228" s="63"/>
    </row>
    <row r="49229" spans="16:17">
      <c r="P49229" s="63"/>
      <c r="Q49229" s="63"/>
    </row>
    <row r="49230" spans="16:17">
      <c r="P49230" s="63"/>
      <c r="Q49230" s="63"/>
    </row>
    <row r="49231" spans="16:17">
      <c r="P49231" s="63"/>
      <c r="Q49231" s="63"/>
    </row>
    <row r="49232" spans="16:17">
      <c r="P49232" s="63"/>
      <c r="Q49232" s="63"/>
    </row>
    <row r="49233" spans="16:17">
      <c r="P49233" s="63"/>
      <c r="Q49233" s="63"/>
    </row>
    <row r="49234" spans="16:17">
      <c r="P49234" s="63"/>
      <c r="Q49234" s="63"/>
    </row>
    <row r="49235" spans="16:17">
      <c r="P49235" s="63"/>
      <c r="Q49235" s="63"/>
    </row>
    <row r="49236" spans="16:17">
      <c r="P49236" s="63"/>
      <c r="Q49236" s="63"/>
    </row>
    <row r="49237" spans="16:17">
      <c r="P49237" s="63"/>
      <c r="Q49237" s="63"/>
    </row>
    <row r="49238" spans="16:17">
      <c r="P49238" s="63"/>
      <c r="Q49238" s="63"/>
    </row>
    <row r="49239" spans="16:17">
      <c r="P49239" s="63"/>
      <c r="Q49239" s="63"/>
    </row>
    <row r="49240" spans="16:17">
      <c r="P49240" s="63"/>
      <c r="Q49240" s="63"/>
    </row>
    <row r="49241" spans="16:17">
      <c r="P49241" s="63"/>
      <c r="Q49241" s="63"/>
    </row>
    <row r="49242" spans="16:17">
      <c r="P49242" s="63"/>
      <c r="Q49242" s="63"/>
    </row>
    <row r="49243" spans="16:17">
      <c r="P49243" s="63"/>
      <c r="Q49243" s="63"/>
    </row>
    <row r="49244" spans="16:17">
      <c r="P49244" s="63"/>
      <c r="Q49244" s="63"/>
    </row>
    <row r="49245" spans="16:17">
      <c r="P49245" s="63"/>
      <c r="Q49245" s="63"/>
    </row>
    <row r="49246" spans="16:17">
      <c r="P49246" s="63"/>
      <c r="Q49246" s="63"/>
    </row>
    <row r="49247" spans="16:17">
      <c r="P49247" s="63"/>
      <c r="Q49247" s="63"/>
    </row>
    <row r="49248" spans="16:17">
      <c r="P49248" s="63"/>
      <c r="Q49248" s="63"/>
    </row>
    <row r="49249" spans="16:17">
      <c r="P49249" s="63"/>
      <c r="Q49249" s="63"/>
    </row>
    <row r="49250" spans="16:17">
      <c r="P49250" s="63"/>
      <c r="Q49250" s="63"/>
    </row>
    <row r="49251" spans="16:17">
      <c r="P49251" s="63"/>
      <c r="Q49251" s="63"/>
    </row>
    <row r="49252" spans="16:17">
      <c r="P49252" s="63"/>
      <c r="Q49252" s="63"/>
    </row>
    <row r="49253" spans="16:17">
      <c r="P49253" s="63"/>
      <c r="Q49253" s="63"/>
    </row>
    <row r="49254" spans="16:17">
      <c r="P49254" s="63"/>
      <c r="Q49254" s="63"/>
    </row>
    <row r="49255" spans="16:17">
      <c r="P49255" s="63"/>
      <c r="Q49255" s="63"/>
    </row>
    <row r="49256" spans="16:17">
      <c r="P49256" s="63"/>
      <c r="Q49256" s="63"/>
    </row>
    <row r="49257" spans="16:17">
      <c r="P49257" s="63"/>
      <c r="Q49257" s="63"/>
    </row>
    <row r="49258" spans="16:17">
      <c r="P49258" s="63"/>
      <c r="Q49258" s="63"/>
    </row>
    <row r="49259" spans="16:17">
      <c r="P49259" s="63"/>
      <c r="Q49259" s="63"/>
    </row>
    <row r="49260" spans="16:17">
      <c r="P49260" s="63"/>
      <c r="Q49260" s="63"/>
    </row>
    <row r="49261" spans="16:17">
      <c r="P49261" s="63"/>
      <c r="Q49261" s="63"/>
    </row>
    <row r="49262" spans="16:17">
      <c r="P49262" s="63"/>
      <c r="Q49262" s="63"/>
    </row>
    <row r="49263" spans="16:17">
      <c r="P49263" s="63"/>
      <c r="Q49263" s="63"/>
    </row>
    <row r="49264" spans="16:17">
      <c r="P49264" s="63"/>
      <c r="Q49264" s="63"/>
    </row>
    <row r="49265" spans="16:17">
      <c r="P49265" s="63"/>
      <c r="Q49265" s="63"/>
    </row>
    <row r="49266" spans="16:17">
      <c r="P49266" s="63"/>
      <c r="Q49266" s="63"/>
    </row>
    <row r="49267" spans="16:17">
      <c r="P49267" s="63"/>
      <c r="Q49267" s="63"/>
    </row>
    <row r="49268" spans="16:17">
      <c r="P49268" s="63"/>
      <c r="Q49268" s="63"/>
    </row>
    <row r="49269" spans="16:17">
      <c r="P49269" s="63"/>
      <c r="Q49269" s="63"/>
    </row>
    <row r="49270" spans="16:17">
      <c r="P49270" s="63"/>
      <c r="Q49270" s="63"/>
    </row>
    <row r="49271" spans="16:17">
      <c r="P49271" s="63"/>
      <c r="Q49271" s="63"/>
    </row>
    <row r="49272" spans="16:17">
      <c r="P49272" s="63"/>
      <c r="Q49272" s="63"/>
    </row>
    <row r="49273" spans="16:17">
      <c r="P49273" s="63"/>
      <c r="Q49273" s="63"/>
    </row>
    <row r="49274" spans="16:17">
      <c r="P49274" s="63"/>
      <c r="Q49274" s="63"/>
    </row>
    <row r="49275" spans="16:17">
      <c r="P49275" s="63"/>
      <c r="Q49275" s="63"/>
    </row>
    <row r="49276" spans="16:17">
      <c r="P49276" s="63"/>
      <c r="Q49276" s="63"/>
    </row>
    <row r="49277" spans="16:17">
      <c r="P49277" s="63"/>
      <c r="Q49277" s="63"/>
    </row>
    <row r="49278" spans="16:17">
      <c r="P49278" s="63"/>
      <c r="Q49278" s="63"/>
    </row>
    <row r="49279" spans="16:17">
      <c r="P49279" s="63"/>
      <c r="Q49279" s="63"/>
    </row>
    <row r="49280" spans="16:17">
      <c r="P49280" s="63"/>
      <c r="Q49280" s="63"/>
    </row>
    <row r="49281" spans="15:17">
      <c r="P49281" s="63"/>
      <c r="Q49281" s="63"/>
    </row>
    <row r="49282" spans="15:17">
      <c r="P49282" s="63"/>
      <c r="Q49282" s="63"/>
    </row>
    <row r="49283" spans="15:17">
      <c r="P49283" s="63"/>
      <c r="Q49283" s="63"/>
    </row>
    <row r="49284" spans="15:17">
      <c r="P49284" s="63"/>
      <c r="Q49284" s="63"/>
    </row>
    <row r="49285" spans="15:17">
      <c r="P49285" s="63"/>
      <c r="Q49285" s="63"/>
    </row>
    <row r="49286" spans="15:17">
      <c r="P49286" s="63"/>
      <c r="Q49286" s="63"/>
    </row>
    <row r="49287" spans="15:17">
      <c r="P49287" s="63"/>
      <c r="Q49287" s="63"/>
    </row>
    <row r="49288" spans="15:17">
      <c r="P49288" s="63"/>
      <c r="Q49288" s="63"/>
    </row>
    <row r="49289" spans="15:17">
      <c r="P49289" s="63"/>
      <c r="Q49289" s="63"/>
    </row>
    <row r="49290" spans="15:17">
      <c r="P49290" s="63"/>
      <c r="Q49290" s="63"/>
    </row>
    <row r="49291" spans="15:17">
      <c r="O49291" s="55"/>
      <c r="P49291" s="63"/>
      <c r="Q49291" s="63"/>
    </row>
    <row r="49292" spans="15:17">
      <c r="O49292" s="55"/>
      <c r="P49292" s="63"/>
      <c r="Q49292" s="63"/>
    </row>
    <row r="49293" spans="15:17">
      <c r="O49293" s="55"/>
      <c r="P49293" s="63"/>
      <c r="Q49293" s="63"/>
    </row>
    <row r="49294" spans="15:17">
      <c r="O49294" s="55"/>
      <c r="P49294" s="63"/>
      <c r="Q49294" s="63"/>
    </row>
    <row r="49295" spans="15:17">
      <c r="O49295" s="55"/>
      <c r="P49295" s="63"/>
      <c r="Q49295" s="63"/>
    </row>
    <row r="49296" spans="15:17">
      <c r="O49296" s="55"/>
      <c r="P49296" s="63"/>
      <c r="Q49296" s="63"/>
    </row>
    <row r="49297" spans="15:17">
      <c r="O49297" s="55"/>
      <c r="P49297" s="63"/>
      <c r="Q49297" s="63"/>
    </row>
    <row r="49298" spans="15:17">
      <c r="O49298" s="55"/>
      <c r="P49298" s="63"/>
      <c r="Q49298" s="63"/>
    </row>
    <row r="49299" spans="15:17">
      <c r="O49299" s="55"/>
      <c r="P49299" s="63"/>
      <c r="Q49299" s="63"/>
    </row>
    <row r="49300" spans="15:17">
      <c r="O49300" s="55"/>
      <c r="P49300" s="63"/>
      <c r="Q49300" s="63"/>
    </row>
    <row r="49301" spans="15:17">
      <c r="O49301" s="55"/>
      <c r="P49301" s="63"/>
      <c r="Q49301" s="63"/>
    </row>
    <row r="49302" spans="15:17">
      <c r="O49302" s="55"/>
      <c r="P49302" s="63"/>
      <c r="Q49302" s="63"/>
    </row>
    <row r="49303" spans="15:17">
      <c r="O49303" s="55"/>
      <c r="P49303" s="63"/>
      <c r="Q49303" s="63"/>
    </row>
    <row r="49304" spans="15:17">
      <c r="O49304" s="55"/>
      <c r="P49304" s="63"/>
      <c r="Q49304" s="63"/>
    </row>
    <row r="49305" spans="15:17">
      <c r="O49305" s="55"/>
      <c r="P49305" s="63"/>
      <c r="Q49305" s="63"/>
    </row>
    <row r="49306" spans="15:17">
      <c r="O49306" s="55"/>
      <c r="P49306" s="63"/>
      <c r="Q49306" s="63"/>
    </row>
    <row r="49307" spans="15:17">
      <c r="O49307" s="55"/>
      <c r="P49307" s="63"/>
      <c r="Q49307" s="63"/>
    </row>
    <row r="49308" spans="15:17">
      <c r="O49308" s="55"/>
      <c r="P49308" s="63"/>
      <c r="Q49308" s="63"/>
    </row>
    <row r="49309" spans="15:17">
      <c r="O49309" s="55"/>
      <c r="P49309" s="63"/>
      <c r="Q49309" s="63"/>
    </row>
    <row r="49310" spans="15:17">
      <c r="O49310" s="55"/>
      <c r="P49310" s="63"/>
      <c r="Q49310" s="63"/>
    </row>
    <row r="49311" spans="15:17">
      <c r="O49311" s="55"/>
      <c r="P49311" s="63"/>
      <c r="Q49311" s="63"/>
    </row>
    <row r="49312" spans="15:17">
      <c r="O49312" s="55"/>
      <c r="P49312" s="63"/>
      <c r="Q49312" s="63"/>
    </row>
    <row r="49313" spans="15:17">
      <c r="O49313" s="55"/>
      <c r="P49313" s="63"/>
      <c r="Q49313" s="63"/>
    </row>
    <row r="49314" spans="15:17">
      <c r="O49314" s="55"/>
      <c r="P49314" s="63"/>
      <c r="Q49314" s="63"/>
    </row>
    <row r="49315" spans="15:17">
      <c r="O49315" s="55"/>
      <c r="P49315" s="63"/>
      <c r="Q49315" s="63"/>
    </row>
    <row r="49316" spans="15:17">
      <c r="O49316" s="55"/>
      <c r="P49316" s="63"/>
      <c r="Q49316" s="63"/>
    </row>
    <row r="49317" spans="15:17">
      <c r="O49317" s="55"/>
      <c r="P49317" s="63"/>
      <c r="Q49317" s="63"/>
    </row>
    <row r="49318" spans="15:17">
      <c r="O49318" s="55"/>
      <c r="P49318" s="63"/>
      <c r="Q49318" s="63"/>
    </row>
    <row r="49319" spans="15:17">
      <c r="O49319" s="55"/>
      <c r="P49319" s="63"/>
      <c r="Q49319" s="63"/>
    </row>
    <row r="49320" spans="15:17">
      <c r="O49320" s="55"/>
      <c r="P49320" s="63"/>
      <c r="Q49320" s="63"/>
    </row>
    <row r="49321" spans="15:17">
      <c r="O49321" s="55"/>
      <c r="P49321" s="63"/>
      <c r="Q49321" s="63"/>
    </row>
    <row r="49322" spans="15:17">
      <c r="O49322" s="55"/>
      <c r="P49322" s="63"/>
      <c r="Q49322" s="63"/>
    </row>
    <row r="49323" spans="15:17">
      <c r="O49323" s="55"/>
      <c r="P49323" s="63"/>
      <c r="Q49323" s="63"/>
    </row>
    <row r="49324" spans="15:17">
      <c r="O49324" s="55"/>
      <c r="P49324" s="63"/>
      <c r="Q49324" s="63"/>
    </row>
    <row r="49325" spans="15:17">
      <c r="O49325" s="55"/>
      <c r="P49325" s="63"/>
      <c r="Q49325" s="63"/>
    </row>
    <row r="49326" spans="15:17">
      <c r="O49326" s="55"/>
      <c r="P49326" s="63"/>
      <c r="Q49326" s="63"/>
    </row>
    <row r="49327" spans="15:17">
      <c r="O49327" s="55"/>
      <c r="P49327" s="63"/>
      <c r="Q49327" s="63"/>
    </row>
    <row r="49328" spans="15:17">
      <c r="O49328" s="55"/>
      <c r="P49328" s="63"/>
      <c r="Q49328" s="63"/>
    </row>
    <row r="49329" spans="15:17">
      <c r="O49329" s="55"/>
      <c r="P49329" s="63"/>
      <c r="Q49329" s="63"/>
    </row>
    <row r="49330" spans="15:17">
      <c r="O49330" s="55"/>
      <c r="P49330" s="63"/>
      <c r="Q49330" s="63"/>
    </row>
    <row r="49331" spans="15:17">
      <c r="O49331" s="55"/>
      <c r="P49331" s="63"/>
      <c r="Q49331" s="63"/>
    </row>
    <row r="49332" spans="15:17">
      <c r="O49332" s="55"/>
      <c r="P49332" s="63"/>
      <c r="Q49332" s="63"/>
    </row>
    <row r="49333" spans="15:17">
      <c r="O49333" s="55"/>
      <c r="P49333" s="63"/>
      <c r="Q49333" s="63"/>
    </row>
    <row r="49334" spans="15:17">
      <c r="O49334" s="55"/>
      <c r="P49334" s="63"/>
      <c r="Q49334" s="63"/>
    </row>
    <row r="49335" spans="15:17">
      <c r="O49335" s="55"/>
      <c r="P49335" s="63"/>
      <c r="Q49335" s="63"/>
    </row>
    <row r="49336" spans="15:17">
      <c r="O49336" s="55"/>
      <c r="P49336" s="63"/>
      <c r="Q49336" s="63"/>
    </row>
    <row r="49337" spans="15:17">
      <c r="O49337" s="55"/>
      <c r="P49337" s="63"/>
      <c r="Q49337" s="63"/>
    </row>
    <row r="49338" spans="15:17">
      <c r="O49338" s="55"/>
      <c r="P49338" s="63"/>
      <c r="Q49338" s="63"/>
    </row>
    <row r="49339" spans="15:17">
      <c r="O49339" s="55"/>
      <c r="P49339" s="63"/>
      <c r="Q49339" s="63"/>
    </row>
    <row r="49340" spans="15:17">
      <c r="O49340" s="55"/>
      <c r="P49340" s="63"/>
      <c r="Q49340" s="63"/>
    </row>
    <row r="49341" spans="15:17">
      <c r="O49341" s="55"/>
      <c r="P49341" s="63"/>
      <c r="Q49341" s="63"/>
    </row>
    <row r="49342" spans="15:17">
      <c r="O49342" s="55"/>
      <c r="P49342" s="63"/>
      <c r="Q49342" s="63"/>
    </row>
    <row r="49343" spans="15:17">
      <c r="O49343" s="55"/>
      <c r="P49343" s="63"/>
      <c r="Q49343" s="63"/>
    </row>
    <row r="49344" spans="15:17">
      <c r="O49344" s="55"/>
      <c r="P49344" s="63"/>
      <c r="Q49344" s="63"/>
    </row>
    <row r="49345" spans="15:17">
      <c r="O49345" s="55"/>
      <c r="P49345" s="63"/>
      <c r="Q49345" s="63"/>
    </row>
    <row r="49346" spans="15:17">
      <c r="O49346" s="55"/>
      <c r="P49346" s="63"/>
      <c r="Q49346" s="63"/>
    </row>
    <row r="49347" spans="15:17">
      <c r="O49347" s="55"/>
      <c r="P49347" s="63"/>
      <c r="Q49347" s="63"/>
    </row>
    <row r="49348" spans="15:17">
      <c r="O49348" s="55"/>
      <c r="P49348" s="63"/>
      <c r="Q49348" s="63"/>
    </row>
    <row r="49349" spans="15:17">
      <c r="O49349" s="55"/>
      <c r="P49349" s="63"/>
      <c r="Q49349" s="63"/>
    </row>
    <row r="49350" spans="15:17">
      <c r="O49350" s="55"/>
      <c r="P49350" s="63"/>
      <c r="Q49350" s="63"/>
    </row>
    <row r="49351" spans="15:17">
      <c r="O49351" s="55"/>
      <c r="P49351" s="63"/>
      <c r="Q49351" s="63"/>
    </row>
    <row r="49352" spans="15:17">
      <c r="O49352" s="55"/>
      <c r="P49352" s="63"/>
      <c r="Q49352" s="63"/>
    </row>
    <row r="49353" spans="15:17">
      <c r="O49353" s="55"/>
      <c r="P49353" s="63"/>
      <c r="Q49353" s="63"/>
    </row>
    <row r="49354" spans="15:17">
      <c r="O49354" s="55"/>
      <c r="P49354" s="63"/>
      <c r="Q49354" s="63"/>
    </row>
    <row r="49355" spans="15:17">
      <c r="O49355" s="55"/>
      <c r="P49355" s="63"/>
      <c r="Q49355" s="63"/>
    </row>
    <row r="49356" spans="15:17">
      <c r="O49356" s="55"/>
      <c r="P49356" s="63"/>
      <c r="Q49356" s="63"/>
    </row>
    <row r="49357" spans="15:17">
      <c r="O49357" s="55"/>
      <c r="P49357" s="63"/>
      <c r="Q49357" s="63"/>
    </row>
    <row r="49358" spans="15:17">
      <c r="O49358" s="55"/>
      <c r="P49358" s="63"/>
      <c r="Q49358" s="63"/>
    </row>
    <row r="49359" spans="15:17">
      <c r="O49359" s="55"/>
      <c r="P49359" s="63"/>
      <c r="Q49359" s="63"/>
    </row>
    <row r="49360" spans="15:17">
      <c r="O49360" s="55"/>
      <c r="P49360" s="63"/>
      <c r="Q49360" s="63"/>
    </row>
    <row r="49361" spans="15:17">
      <c r="O49361" s="55"/>
      <c r="P49361" s="63"/>
      <c r="Q49361" s="63"/>
    </row>
    <row r="49362" spans="15:17">
      <c r="O49362" s="55"/>
      <c r="P49362" s="63"/>
      <c r="Q49362" s="63"/>
    </row>
    <row r="49363" spans="15:17">
      <c r="O49363" s="55"/>
      <c r="P49363" s="63"/>
      <c r="Q49363" s="63"/>
    </row>
    <row r="49364" spans="15:17">
      <c r="O49364" s="55"/>
      <c r="P49364" s="63"/>
      <c r="Q49364" s="63"/>
    </row>
    <row r="49365" spans="15:17">
      <c r="O49365" s="55"/>
      <c r="P49365" s="63"/>
      <c r="Q49365" s="63"/>
    </row>
    <row r="49366" spans="15:17">
      <c r="O49366" s="55"/>
      <c r="P49366" s="63"/>
      <c r="Q49366" s="63"/>
    </row>
    <row r="49367" spans="15:17">
      <c r="O49367" s="55"/>
      <c r="P49367" s="63"/>
      <c r="Q49367" s="63"/>
    </row>
    <row r="49368" spans="15:17">
      <c r="O49368" s="55"/>
      <c r="P49368" s="63"/>
      <c r="Q49368" s="63"/>
    </row>
    <row r="49369" spans="15:17">
      <c r="O49369" s="55"/>
      <c r="P49369" s="63"/>
      <c r="Q49369" s="63"/>
    </row>
    <row r="49370" spans="15:17">
      <c r="O49370" s="55"/>
      <c r="P49370" s="63"/>
      <c r="Q49370" s="63"/>
    </row>
    <row r="49371" spans="15:17">
      <c r="O49371" s="55"/>
      <c r="P49371" s="63"/>
      <c r="Q49371" s="63"/>
    </row>
    <row r="49372" spans="15:17">
      <c r="O49372" s="55"/>
      <c r="P49372" s="63"/>
      <c r="Q49372" s="63"/>
    </row>
    <row r="49373" spans="15:17">
      <c r="O49373" s="55"/>
      <c r="P49373" s="63"/>
      <c r="Q49373" s="63"/>
    </row>
    <row r="49374" spans="15:17">
      <c r="O49374" s="55"/>
      <c r="P49374" s="63"/>
      <c r="Q49374" s="63"/>
    </row>
    <row r="49375" spans="15:17">
      <c r="O49375" s="55"/>
      <c r="P49375" s="63"/>
      <c r="Q49375" s="63"/>
    </row>
    <row r="49376" spans="15:17">
      <c r="O49376" s="55"/>
      <c r="P49376" s="63"/>
      <c r="Q49376" s="63"/>
    </row>
    <row r="49377" spans="15:17">
      <c r="O49377" s="55"/>
      <c r="P49377" s="63"/>
      <c r="Q49377" s="63"/>
    </row>
    <row r="49378" spans="15:17">
      <c r="O49378" s="55"/>
      <c r="P49378" s="63"/>
      <c r="Q49378" s="63"/>
    </row>
    <row r="49379" spans="15:17">
      <c r="O49379" s="55"/>
      <c r="P49379" s="63"/>
      <c r="Q49379" s="63"/>
    </row>
    <row r="49380" spans="15:17">
      <c r="O49380" s="55"/>
      <c r="P49380" s="63"/>
      <c r="Q49380" s="63"/>
    </row>
    <row r="49381" spans="15:17">
      <c r="O49381" s="55"/>
      <c r="P49381" s="63"/>
      <c r="Q49381" s="63"/>
    </row>
    <row r="49382" spans="15:17">
      <c r="O49382" s="55"/>
      <c r="P49382" s="63"/>
      <c r="Q49382" s="63"/>
    </row>
    <row r="49383" spans="15:17">
      <c r="O49383" s="55"/>
      <c r="P49383" s="63"/>
      <c r="Q49383" s="63"/>
    </row>
    <row r="49384" spans="15:17">
      <c r="O49384" s="55"/>
      <c r="P49384" s="63"/>
      <c r="Q49384" s="63"/>
    </row>
    <row r="49385" spans="15:17">
      <c r="O49385" s="55"/>
      <c r="P49385" s="63"/>
      <c r="Q49385" s="63"/>
    </row>
    <row r="49386" spans="15:17">
      <c r="O49386" s="55"/>
      <c r="P49386" s="63"/>
      <c r="Q49386" s="63"/>
    </row>
    <row r="49387" spans="15:17">
      <c r="O49387" s="55"/>
      <c r="P49387" s="63"/>
      <c r="Q49387" s="63"/>
    </row>
    <row r="49388" spans="15:17">
      <c r="O49388" s="55"/>
      <c r="P49388" s="63"/>
      <c r="Q49388" s="63"/>
    </row>
    <row r="49389" spans="15:17">
      <c r="O49389" s="55"/>
      <c r="P49389" s="63"/>
      <c r="Q49389" s="63"/>
    </row>
    <row r="49390" spans="15:17">
      <c r="O49390" s="55"/>
      <c r="P49390" s="63"/>
      <c r="Q49390" s="63"/>
    </row>
    <row r="49391" spans="15:17">
      <c r="O49391" s="55"/>
      <c r="P49391" s="63"/>
      <c r="Q49391" s="63"/>
    </row>
    <row r="49392" spans="15:17">
      <c r="O49392" s="55"/>
      <c r="P49392" s="63"/>
      <c r="Q49392" s="63"/>
    </row>
    <row r="49393" spans="15:17">
      <c r="O49393" s="55"/>
      <c r="P49393" s="63"/>
      <c r="Q49393" s="63"/>
    </row>
    <row r="49394" spans="15:17">
      <c r="O49394" s="55"/>
      <c r="P49394" s="63"/>
      <c r="Q49394" s="63"/>
    </row>
    <row r="49395" spans="15:17">
      <c r="O49395" s="55"/>
      <c r="P49395" s="63"/>
      <c r="Q49395" s="63"/>
    </row>
    <row r="49396" spans="15:17">
      <c r="O49396" s="55"/>
      <c r="P49396" s="63"/>
      <c r="Q49396" s="63"/>
    </row>
    <row r="49397" spans="15:17">
      <c r="O49397" s="55"/>
      <c r="P49397" s="63"/>
      <c r="Q49397" s="63"/>
    </row>
    <row r="49398" spans="15:17">
      <c r="O49398" s="55"/>
      <c r="P49398" s="63"/>
      <c r="Q49398" s="63"/>
    </row>
    <row r="49399" spans="15:17">
      <c r="O49399" s="55"/>
      <c r="P49399" s="63"/>
      <c r="Q49399" s="63"/>
    </row>
    <row r="49400" spans="15:17">
      <c r="O49400" s="55"/>
      <c r="P49400" s="63"/>
      <c r="Q49400" s="63"/>
    </row>
    <row r="49401" spans="15:17">
      <c r="O49401" s="55"/>
      <c r="P49401" s="63"/>
      <c r="Q49401" s="63"/>
    </row>
    <row r="49402" spans="15:17">
      <c r="O49402" s="55"/>
      <c r="P49402" s="63"/>
      <c r="Q49402" s="63"/>
    </row>
    <row r="49403" spans="15:17">
      <c r="O49403" s="55"/>
      <c r="P49403" s="63"/>
      <c r="Q49403" s="63"/>
    </row>
    <row r="49404" spans="15:17">
      <c r="O49404" s="55"/>
      <c r="P49404" s="63"/>
      <c r="Q49404" s="63"/>
    </row>
    <row r="49405" spans="15:17">
      <c r="O49405" s="55"/>
      <c r="P49405" s="63"/>
      <c r="Q49405" s="63"/>
    </row>
    <row r="49406" spans="15:17">
      <c r="O49406" s="55"/>
      <c r="P49406" s="63"/>
      <c r="Q49406" s="63"/>
    </row>
    <row r="49407" spans="15:17">
      <c r="O49407" s="55"/>
      <c r="P49407" s="63"/>
      <c r="Q49407" s="63"/>
    </row>
    <row r="49408" spans="15:17">
      <c r="O49408" s="55"/>
      <c r="P49408" s="63"/>
      <c r="Q49408" s="63"/>
    </row>
    <row r="49409" spans="15:17">
      <c r="O49409" s="55"/>
      <c r="P49409" s="63"/>
      <c r="Q49409" s="63"/>
    </row>
    <row r="49410" spans="15:17">
      <c r="O49410" s="55"/>
      <c r="P49410" s="63"/>
      <c r="Q49410" s="63"/>
    </row>
    <row r="49411" spans="15:17">
      <c r="O49411" s="55"/>
      <c r="P49411" s="63"/>
      <c r="Q49411" s="63"/>
    </row>
    <row r="49412" spans="15:17">
      <c r="O49412" s="55"/>
      <c r="P49412" s="63"/>
      <c r="Q49412" s="63"/>
    </row>
    <row r="49413" spans="15:17">
      <c r="O49413" s="55"/>
      <c r="P49413" s="63"/>
      <c r="Q49413" s="63"/>
    </row>
    <row r="49414" spans="15:17">
      <c r="O49414" s="55"/>
      <c r="P49414" s="63"/>
      <c r="Q49414" s="63"/>
    </row>
    <row r="49415" spans="15:17">
      <c r="O49415" s="55"/>
      <c r="P49415" s="63"/>
      <c r="Q49415" s="63"/>
    </row>
    <row r="49416" spans="15:17">
      <c r="O49416" s="55"/>
      <c r="P49416" s="63"/>
      <c r="Q49416" s="63"/>
    </row>
    <row r="49417" spans="15:17">
      <c r="O49417" s="55"/>
      <c r="P49417" s="63"/>
      <c r="Q49417" s="63"/>
    </row>
    <row r="49418" spans="15:17">
      <c r="O49418" s="55"/>
      <c r="P49418" s="63"/>
      <c r="Q49418" s="63"/>
    </row>
    <row r="49419" spans="15:17">
      <c r="O49419" s="55"/>
      <c r="P49419" s="63"/>
      <c r="Q49419" s="63"/>
    </row>
    <row r="49420" spans="15:17">
      <c r="O49420" s="55"/>
      <c r="P49420" s="63"/>
      <c r="Q49420" s="63"/>
    </row>
    <row r="49421" spans="15:17">
      <c r="O49421" s="55"/>
      <c r="P49421" s="63"/>
      <c r="Q49421" s="63"/>
    </row>
    <row r="49422" spans="15:17">
      <c r="O49422" s="55"/>
      <c r="P49422" s="63"/>
      <c r="Q49422" s="63"/>
    </row>
    <row r="49423" spans="15:17">
      <c r="O49423" s="55"/>
      <c r="P49423" s="63"/>
      <c r="Q49423" s="63"/>
    </row>
    <row r="49424" spans="15:17">
      <c r="O49424" s="55"/>
      <c r="P49424" s="63"/>
      <c r="Q49424" s="63"/>
    </row>
    <row r="49425" spans="15:17">
      <c r="O49425" s="55"/>
      <c r="P49425" s="63"/>
      <c r="Q49425" s="63"/>
    </row>
    <row r="49426" spans="15:17">
      <c r="O49426" s="55"/>
      <c r="P49426" s="63"/>
      <c r="Q49426" s="63"/>
    </row>
    <row r="49427" spans="15:17">
      <c r="O49427" s="55"/>
      <c r="P49427" s="63"/>
      <c r="Q49427" s="63"/>
    </row>
    <row r="49428" spans="15:17">
      <c r="O49428" s="55"/>
      <c r="P49428" s="63"/>
      <c r="Q49428" s="63"/>
    </row>
    <row r="49429" spans="15:17">
      <c r="O49429" s="55"/>
      <c r="P49429" s="63"/>
      <c r="Q49429" s="63"/>
    </row>
    <row r="49430" spans="15:17">
      <c r="O49430" s="55"/>
      <c r="P49430" s="63"/>
      <c r="Q49430" s="63"/>
    </row>
    <row r="49431" spans="15:17">
      <c r="O49431" s="55"/>
      <c r="P49431" s="63"/>
      <c r="Q49431" s="63"/>
    </row>
    <row r="49432" spans="15:17">
      <c r="O49432" s="55"/>
      <c r="P49432" s="63"/>
      <c r="Q49432" s="63"/>
    </row>
    <row r="49433" spans="15:17">
      <c r="O49433" s="55"/>
      <c r="P49433" s="63"/>
      <c r="Q49433" s="63"/>
    </row>
    <row r="49434" spans="15:17">
      <c r="O49434" s="55"/>
      <c r="P49434" s="63"/>
      <c r="Q49434" s="63"/>
    </row>
    <row r="49435" spans="15:17">
      <c r="O49435" s="55"/>
      <c r="P49435" s="63"/>
      <c r="Q49435" s="63"/>
    </row>
    <row r="49436" spans="15:17">
      <c r="O49436" s="55"/>
      <c r="P49436" s="63"/>
      <c r="Q49436" s="63"/>
    </row>
    <row r="49437" spans="15:17">
      <c r="O49437" s="55"/>
      <c r="P49437" s="63"/>
      <c r="Q49437" s="63"/>
    </row>
    <row r="49438" spans="15:17">
      <c r="O49438" s="55"/>
      <c r="P49438" s="63"/>
      <c r="Q49438" s="63"/>
    </row>
    <row r="49439" spans="15:17">
      <c r="O49439" s="55"/>
      <c r="P49439" s="63"/>
      <c r="Q49439" s="63"/>
    </row>
    <row r="49440" spans="15:17">
      <c r="O49440" s="55"/>
      <c r="P49440" s="63"/>
      <c r="Q49440" s="63"/>
    </row>
    <row r="49441" spans="15:17">
      <c r="O49441" s="55"/>
      <c r="P49441" s="63"/>
      <c r="Q49441" s="63"/>
    </row>
    <row r="49442" spans="15:17">
      <c r="O49442" s="55"/>
      <c r="P49442" s="63"/>
      <c r="Q49442" s="63"/>
    </row>
    <row r="49443" spans="15:17">
      <c r="O49443" s="55"/>
      <c r="P49443" s="63"/>
      <c r="Q49443" s="63"/>
    </row>
    <row r="49444" spans="15:17">
      <c r="O49444" s="55"/>
      <c r="P49444" s="63"/>
      <c r="Q49444" s="63"/>
    </row>
    <row r="49445" spans="15:17">
      <c r="O49445" s="55"/>
      <c r="P49445" s="63"/>
      <c r="Q49445" s="63"/>
    </row>
    <row r="49446" spans="15:17">
      <c r="O49446" s="55"/>
      <c r="P49446" s="63"/>
      <c r="Q49446" s="63"/>
    </row>
    <row r="49447" spans="15:17">
      <c r="O49447" s="55"/>
      <c r="P49447" s="63"/>
      <c r="Q49447" s="63"/>
    </row>
    <row r="49448" spans="15:17">
      <c r="O49448" s="55"/>
      <c r="P49448" s="63"/>
      <c r="Q49448" s="63"/>
    </row>
    <row r="49449" spans="15:17">
      <c r="O49449" s="55"/>
      <c r="P49449" s="63"/>
      <c r="Q49449" s="63"/>
    </row>
    <row r="49450" spans="15:17">
      <c r="O49450" s="55"/>
      <c r="P49450" s="63"/>
      <c r="Q49450" s="63"/>
    </row>
    <row r="49451" spans="15:17">
      <c r="O49451" s="55"/>
      <c r="P49451" s="63"/>
      <c r="Q49451" s="63"/>
    </row>
    <row r="49452" spans="15:17">
      <c r="O49452" s="55"/>
      <c r="P49452" s="63"/>
      <c r="Q49452" s="63"/>
    </row>
    <row r="49453" spans="15:17">
      <c r="O49453" s="55"/>
      <c r="P49453" s="63"/>
      <c r="Q49453" s="63"/>
    </row>
    <row r="49454" spans="15:17">
      <c r="O49454" s="55"/>
      <c r="P49454" s="63"/>
      <c r="Q49454" s="63"/>
    </row>
    <row r="49455" spans="15:17">
      <c r="O49455" s="55"/>
      <c r="P49455" s="63"/>
      <c r="Q49455" s="63"/>
    </row>
    <row r="49456" spans="15:17">
      <c r="O49456" s="55"/>
      <c r="P49456" s="63"/>
      <c r="Q49456" s="63"/>
    </row>
    <row r="49457" spans="15:17">
      <c r="O49457" s="55"/>
      <c r="P49457" s="63"/>
      <c r="Q49457" s="63"/>
    </row>
    <row r="49458" spans="15:17">
      <c r="O49458" s="55"/>
      <c r="P49458" s="63"/>
      <c r="Q49458" s="63"/>
    </row>
    <row r="49459" spans="15:17">
      <c r="O49459" s="55"/>
      <c r="P49459" s="63"/>
      <c r="Q49459" s="63"/>
    </row>
    <row r="49460" spans="15:17">
      <c r="O49460" s="55"/>
      <c r="P49460" s="63"/>
      <c r="Q49460" s="63"/>
    </row>
    <row r="49461" spans="15:17">
      <c r="O49461" s="55"/>
      <c r="P49461" s="63"/>
      <c r="Q49461" s="63"/>
    </row>
    <row r="49462" spans="15:17">
      <c r="O49462" s="55"/>
      <c r="P49462" s="63"/>
      <c r="Q49462" s="63"/>
    </row>
    <row r="49463" spans="15:17">
      <c r="O49463" s="55"/>
      <c r="P49463" s="63"/>
      <c r="Q49463" s="63"/>
    </row>
    <row r="49464" spans="15:17">
      <c r="O49464" s="55"/>
      <c r="P49464" s="63"/>
      <c r="Q49464" s="63"/>
    </row>
    <row r="49465" spans="15:17">
      <c r="O49465" s="55"/>
      <c r="P49465" s="63"/>
      <c r="Q49465" s="63"/>
    </row>
    <row r="49466" spans="15:17">
      <c r="O49466" s="55"/>
      <c r="P49466" s="63"/>
      <c r="Q49466" s="63"/>
    </row>
    <row r="49467" spans="15:17">
      <c r="O49467" s="55"/>
      <c r="P49467" s="63"/>
      <c r="Q49467" s="63"/>
    </row>
    <row r="49468" spans="15:17">
      <c r="O49468" s="55"/>
      <c r="P49468" s="63"/>
      <c r="Q49468" s="63"/>
    </row>
    <row r="49469" spans="15:17">
      <c r="O49469" s="55"/>
      <c r="P49469" s="63"/>
      <c r="Q49469" s="63"/>
    </row>
    <row r="49470" spans="15:17">
      <c r="O49470" s="55"/>
      <c r="P49470" s="63"/>
      <c r="Q49470" s="63"/>
    </row>
    <row r="49471" spans="15:17">
      <c r="O49471" s="55"/>
      <c r="P49471" s="63"/>
      <c r="Q49471" s="63"/>
    </row>
    <row r="49472" spans="15:17">
      <c r="O49472" s="55"/>
      <c r="P49472" s="63"/>
      <c r="Q49472" s="63"/>
    </row>
    <row r="49473" spans="15:17">
      <c r="O49473" s="55"/>
      <c r="P49473" s="63"/>
      <c r="Q49473" s="63"/>
    </row>
    <row r="49474" spans="15:17">
      <c r="O49474" s="55"/>
      <c r="P49474" s="63"/>
      <c r="Q49474" s="63"/>
    </row>
    <row r="49475" spans="15:17">
      <c r="O49475" s="55"/>
      <c r="P49475" s="63"/>
      <c r="Q49475" s="63"/>
    </row>
    <row r="49476" spans="15:17">
      <c r="O49476" s="55"/>
      <c r="P49476" s="63"/>
      <c r="Q49476" s="63"/>
    </row>
    <row r="49477" spans="15:17">
      <c r="O49477" s="55"/>
      <c r="P49477" s="63"/>
      <c r="Q49477" s="63"/>
    </row>
    <row r="49478" spans="15:17">
      <c r="O49478" s="55"/>
      <c r="P49478" s="63"/>
      <c r="Q49478" s="63"/>
    </row>
    <row r="49479" spans="15:17">
      <c r="O49479" s="55"/>
      <c r="P49479" s="63"/>
      <c r="Q49479" s="63"/>
    </row>
    <row r="49480" spans="15:17">
      <c r="O49480" s="55"/>
      <c r="P49480" s="63"/>
      <c r="Q49480" s="63"/>
    </row>
    <row r="49481" spans="15:17">
      <c r="O49481" s="55"/>
      <c r="P49481" s="63"/>
      <c r="Q49481" s="63"/>
    </row>
    <row r="49482" spans="15:17">
      <c r="O49482" s="55"/>
      <c r="P49482" s="63"/>
      <c r="Q49482" s="63"/>
    </row>
    <row r="49483" spans="15:17">
      <c r="O49483" s="55"/>
      <c r="P49483" s="63"/>
      <c r="Q49483" s="63"/>
    </row>
    <row r="49484" spans="15:17">
      <c r="O49484" s="55"/>
      <c r="P49484" s="63"/>
      <c r="Q49484" s="63"/>
    </row>
    <row r="49485" spans="15:17">
      <c r="O49485" s="55"/>
      <c r="P49485" s="63"/>
      <c r="Q49485" s="63"/>
    </row>
    <row r="49486" spans="15:17">
      <c r="O49486" s="55"/>
      <c r="P49486" s="63"/>
      <c r="Q49486" s="63"/>
    </row>
    <row r="49487" spans="15:17">
      <c r="O49487" s="55"/>
      <c r="P49487" s="63"/>
      <c r="Q49487" s="63"/>
    </row>
    <row r="49488" spans="15:17">
      <c r="O49488" s="55"/>
      <c r="P49488" s="63"/>
      <c r="Q49488" s="63"/>
    </row>
    <row r="49489" spans="15:17">
      <c r="O49489" s="55"/>
      <c r="P49489" s="63"/>
      <c r="Q49489" s="63"/>
    </row>
    <row r="49490" spans="15:17">
      <c r="O49490" s="55"/>
      <c r="P49490" s="63"/>
      <c r="Q49490" s="63"/>
    </row>
    <row r="49491" spans="15:17">
      <c r="O49491" s="55"/>
      <c r="P49491" s="63"/>
      <c r="Q49491" s="63"/>
    </row>
    <row r="49492" spans="15:17">
      <c r="O49492" s="55"/>
      <c r="P49492" s="63"/>
      <c r="Q49492" s="63"/>
    </row>
    <row r="49493" spans="15:17">
      <c r="O49493" s="55"/>
      <c r="P49493" s="63"/>
      <c r="Q49493" s="63"/>
    </row>
    <row r="49494" spans="15:17">
      <c r="O49494" s="55"/>
      <c r="P49494" s="63"/>
      <c r="Q49494" s="63"/>
    </row>
    <row r="49495" spans="15:17">
      <c r="O49495" s="55"/>
      <c r="P49495" s="63"/>
      <c r="Q49495" s="63"/>
    </row>
    <row r="49496" spans="15:17">
      <c r="O49496" s="55"/>
      <c r="P49496" s="63"/>
      <c r="Q49496" s="63"/>
    </row>
    <row r="49497" spans="15:17">
      <c r="O49497" s="55"/>
      <c r="P49497" s="63"/>
      <c r="Q49497" s="63"/>
    </row>
    <row r="49498" spans="15:17">
      <c r="O49498" s="55"/>
      <c r="P49498" s="63"/>
      <c r="Q49498" s="63"/>
    </row>
    <row r="49499" spans="15:17">
      <c r="O49499" s="55"/>
      <c r="P49499" s="63"/>
      <c r="Q49499" s="63"/>
    </row>
    <row r="49500" spans="15:17">
      <c r="O49500" s="55"/>
      <c r="P49500" s="63"/>
      <c r="Q49500" s="63"/>
    </row>
    <row r="49501" spans="15:17">
      <c r="O49501" s="55"/>
      <c r="P49501" s="63"/>
      <c r="Q49501" s="63"/>
    </row>
    <row r="49502" spans="15:17">
      <c r="O49502" s="55"/>
      <c r="P49502" s="63"/>
      <c r="Q49502" s="63"/>
    </row>
    <row r="49503" spans="15:17">
      <c r="O49503" s="55"/>
      <c r="P49503" s="63"/>
      <c r="Q49503" s="63"/>
    </row>
    <row r="49504" spans="15:17">
      <c r="O49504" s="55"/>
      <c r="P49504" s="63"/>
      <c r="Q49504" s="63"/>
    </row>
    <row r="49505" spans="15:17">
      <c r="O49505" s="55"/>
      <c r="P49505" s="63"/>
      <c r="Q49505" s="63"/>
    </row>
    <row r="49506" spans="15:17">
      <c r="O49506" s="55"/>
      <c r="P49506" s="63"/>
      <c r="Q49506" s="63"/>
    </row>
    <row r="49507" spans="15:17">
      <c r="O49507" s="55"/>
      <c r="P49507" s="63"/>
      <c r="Q49507" s="63"/>
    </row>
    <row r="49508" spans="15:17">
      <c r="O49508" s="55"/>
      <c r="P49508" s="63"/>
      <c r="Q49508" s="63"/>
    </row>
    <row r="49509" spans="15:17">
      <c r="O49509" s="55"/>
      <c r="P49509" s="63"/>
      <c r="Q49509" s="63"/>
    </row>
    <row r="49510" spans="15:17">
      <c r="O49510" s="55"/>
      <c r="P49510" s="63"/>
      <c r="Q49510" s="63"/>
    </row>
    <row r="49511" spans="15:17">
      <c r="O49511" s="55"/>
      <c r="P49511" s="63"/>
      <c r="Q49511" s="63"/>
    </row>
    <row r="49512" spans="15:17">
      <c r="O49512" s="55"/>
      <c r="P49512" s="63"/>
      <c r="Q49512" s="63"/>
    </row>
    <row r="49513" spans="15:17">
      <c r="O49513" s="55"/>
      <c r="P49513" s="63"/>
      <c r="Q49513" s="63"/>
    </row>
    <row r="49514" spans="15:17">
      <c r="O49514" s="55"/>
      <c r="P49514" s="63"/>
      <c r="Q49514" s="63"/>
    </row>
    <row r="49515" spans="15:17">
      <c r="O49515" s="55"/>
      <c r="P49515" s="63"/>
      <c r="Q49515" s="63"/>
    </row>
    <row r="49516" spans="15:17">
      <c r="O49516" s="55"/>
      <c r="P49516" s="63"/>
      <c r="Q49516" s="63"/>
    </row>
    <row r="49517" spans="15:17">
      <c r="O49517" s="55"/>
      <c r="P49517" s="63"/>
      <c r="Q49517" s="63"/>
    </row>
    <row r="49518" spans="15:17">
      <c r="O49518" s="55"/>
      <c r="P49518" s="63"/>
      <c r="Q49518" s="63"/>
    </row>
    <row r="49519" spans="15:17">
      <c r="O49519" s="55"/>
      <c r="P49519" s="63"/>
      <c r="Q49519" s="63"/>
    </row>
    <row r="49520" spans="15:17">
      <c r="O49520" s="55"/>
      <c r="P49520" s="63"/>
      <c r="Q49520" s="63"/>
    </row>
    <row r="49521" spans="15:17">
      <c r="O49521" s="55"/>
      <c r="P49521" s="63"/>
      <c r="Q49521" s="63"/>
    </row>
    <row r="49522" spans="15:17">
      <c r="O49522" s="55"/>
      <c r="P49522" s="63"/>
      <c r="Q49522" s="63"/>
    </row>
    <row r="49523" spans="15:17">
      <c r="O49523" s="55"/>
      <c r="P49523" s="63"/>
      <c r="Q49523" s="63"/>
    </row>
    <row r="49524" spans="15:17">
      <c r="O49524" s="55"/>
      <c r="P49524" s="63"/>
      <c r="Q49524" s="63"/>
    </row>
    <row r="49525" spans="15:17">
      <c r="O49525" s="55"/>
      <c r="P49525" s="63"/>
      <c r="Q49525" s="63"/>
    </row>
    <row r="49526" spans="15:17">
      <c r="O49526" s="55"/>
      <c r="P49526" s="63"/>
      <c r="Q49526" s="63"/>
    </row>
    <row r="49527" spans="15:17">
      <c r="O49527" s="55"/>
      <c r="P49527" s="63"/>
      <c r="Q49527" s="63"/>
    </row>
    <row r="49528" spans="15:17">
      <c r="O49528" s="55"/>
      <c r="P49528" s="63"/>
      <c r="Q49528" s="63"/>
    </row>
    <row r="49529" spans="15:17">
      <c r="O49529" s="55"/>
      <c r="P49529" s="63"/>
      <c r="Q49529" s="63"/>
    </row>
    <row r="49530" spans="15:17">
      <c r="O49530" s="55"/>
      <c r="P49530" s="63"/>
      <c r="Q49530" s="63"/>
    </row>
    <row r="49531" spans="15:17">
      <c r="O49531" s="55"/>
      <c r="P49531" s="63"/>
      <c r="Q49531" s="63"/>
    </row>
    <row r="49532" spans="15:17">
      <c r="O49532" s="55"/>
      <c r="P49532" s="63"/>
      <c r="Q49532" s="63"/>
    </row>
    <row r="49533" spans="15:17">
      <c r="O49533" s="55"/>
      <c r="P49533" s="63"/>
      <c r="Q49533" s="63"/>
    </row>
    <row r="49534" spans="15:17">
      <c r="O49534" s="55"/>
      <c r="P49534" s="63"/>
      <c r="Q49534" s="63"/>
    </row>
    <row r="49535" spans="15:17">
      <c r="O49535" s="55"/>
      <c r="P49535" s="63"/>
      <c r="Q49535" s="63"/>
    </row>
    <row r="49536" spans="15:17">
      <c r="O49536" s="55"/>
      <c r="P49536" s="63"/>
      <c r="Q49536" s="63"/>
    </row>
    <row r="49537" spans="15:17">
      <c r="O49537" s="55"/>
      <c r="P49537" s="63"/>
      <c r="Q49537" s="63"/>
    </row>
    <row r="49538" spans="15:17">
      <c r="O49538" s="55"/>
      <c r="P49538" s="63"/>
      <c r="Q49538" s="63"/>
    </row>
    <row r="49539" spans="15:17">
      <c r="O49539" s="55"/>
      <c r="P49539" s="63"/>
      <c r="Q49539" s="63"/>
    </row>
    <row r="49540" spans="15:17">
      <c r="O49540" s="55"/>
      <c r="P49540" s="63"/>
      <c r="Q49540" s="63"/>
    </row>
    <row r="49541" spans="15:17">
      <c r="O49541" s="55"/>
      <c r="P49541" s="63"/>
      <c r="Q49541" s="63"/>
    </row>
    <row r="49542" spans="15:17">
      <c r="O49542" s="55"/>
      <c r="P49542" s="63"/>
      <c r="Q49542" s="63"/>
    </row>
    <row r="49543" spans="15:17">
      <c r="O49543" s="55"/>
      <c r="P49543" s="63"/>
      <c r="Q49543" s="63"/>
    </row>
    <row r="49544" spans="15:17">
      <c r="O49544" s="55"/>
      <c r="P49544" s="63"/>
      <c r="Q49544" s="63"/>
    </row>
    <row r="49545" spans="15:17">
      <c r="O49545" s="55"/>
      <c r="P49545" s="63"/>
      <c r="Q49545" s="63"/>
    </row>
    <row r="49546" spans="15:17">
      <c r="O49546" s="55"/>
      <c r="P49546" s="63"/>
      <c r="Q49546" s="63"/>
    </row>
    <row r="49547" spans="15:17">
      <c r="O49547" s="55"/>
      <c r="P49547" s="63"/>
      <c r="Q49547" s="63"/>
    </row>
    <row r="49548" spans="15:17">
      <c r="O49548" s="55"/>
      <c r="P49548" s="63"/>
      <c r="Q49548" s="63"/>
    </row>
    <row r="49549" spans="15:17">
      <c r="O49549" s="55"/>
      <c r="P49549" s="63"/>
      <c r="Q49549" s="63"/>
    </row>
    <row r="49550" spans="15:17">
      <c r="O49550" s="55"/>
      <c r="P49550" s="63"/>
      <c r="Q49550" s="63"/>
    </row>
    <row r="49551" spans="15:17">
      <c r="O49551" s="55"/>
      <c r="P49551" s="63"/>
      <c r="Q49551" s="63"/>
    </row>
    <row r="49552" spans="15:17">
      <c r="O49552" s="55"/>
      <c r="P49552" s="63"/>
      <c r="Q49552" s="63"/>
    </row>
    <row r="49553" spans="15:17">
      <c r="O49553" s="55"/>
      <c r="P49553" s="63"/>
      <c r="Q49553" s="63"/>
    </row>
    <row r="49554" spans="15:17">
      <c r="O49554" s="55"/>
      <c r="P49554" s="63"/>
      <c r="Q49554" s="63"/>
    </row>
    <row r="49555" spans="15:17">
      <c r="O49555" s="55"/>
      <c r="P49555" s="63"/>
      <c r="Q49555" s="63"/>
    </row>
    <row r="49556" spans="15:17">
      <c r="O49556" s="55"/>
      <c r="P49556" s="63"/>
      <c r="Q49556" s="63"/>
    </row>
    <row r="49557" spans="15:17">
      <c r="O49557" s="55"/>
      <c r="P49557" s="63"/>
      <c r="Q49557" s="63"/>
    </row>
    <row r="49558" spans="15:17">
      <c r="O49558" s="55"/>
      <c r="P49558" s="63"/>
      <c r="Q49558" s="63"/>
    </row>
    <row r="49559" spans="15:17">
      <c r="O49559" s="55"/>
      <c r="P49559" s="63"/>
      <c r="Q49559" s="63"/>
    </row>
    <row r="49560" spans="15:17">
      <c r="O49560" s="55"/>
      <c r="P49560" s="63"/>
      <c r="Q49560" s="63"/>
    </row>
    <row r="49561" spans="15:17">
      <c r="O49561" s="55"/>
      <c r="P49561" s="63"/>
      <c r="Q49561" s="63"/>
    </row>
    <row r="49562" spans="15:17">
      <c r="O49562" s="55"/>
      <c r="P49562" s="63"/>
      <c r="Q49562" s="63"/>
    </row>
    <row r="49563" spans="15:17">
      <c r="O49563" s="55"/>
      <c r="P49563" s="63"/>
      <c r="Q49563" s="63"/>
    </row>
    <row r="49564" spans="15:17">
      <c r="O49564" s="55"/>
      <c r="P49564" s="63"/>
      <c r="Q49564" s="63"/>
    </row>
    <row r="49565" spans="15:17">
      <c r="O49565" s="55"/>
      <c r="P49565" s="63"/>
      <c r="Q49565" s="63"/>
    </row>
    <row r="49566" spans="15:17">
      <c r="O49566" s="55"/>
      <c r="P49566" s="63"/>
      <c r="Q49566" s="63"/>
    </row>
    <row r="49567" spans="15:17">
      <c r="O49567" s="55"/>
      <c r="P49567" s="63"/>
      <c r="Q49567" s="63"/>
    </row>
    <row r="49568" spans="15:17">
      <c r="O49568" s="55"/>
      <c r="P49568" s="63"/>
      <c r="Q49568" s="63"/>
    </row>
    <row r="49569" spans="15:17">
      <c r="O49569" s="55"/>
      <c r="P49569" s="63"/>
      <c r="Q49569" s="63"/>
    </row>
    <row r="49570" spans="15:17">
      <c r="O49570" s="55"/>
      <c r="P49570" s="63"/>
      <c r="Q49570" s="63"/>
    </row>
    <row r="49571" spans="15:17">
      <c r="O49571" s="55"/>
      <c r="P49571" s="63"/>
      <c r="Q49571" s="63"/>
    </row>
    <row r="49572" spans="15:17">
      <c r="O49572" s="55"/>
      <c r="P49572" s="63"/>
      <c r="Q49572" s="63"/>
    </row>
    <row r="49573" spans="15:17">
      <c r="O49573" s="55"/>
      <c r="P49573" s="63"/>
      <c r="Q49573" s="63"/>
    </row>
    <row r="49574" spans="15:17">
      <c r="O49574" s="55"/>
      <c r="P49574" s="63"/>
      <c r="Q49574" s="63"/>
    </row>
    <row r="49575" spans="15:17">
      <c r="O49575" s="55"/>
      <c r="P49575" s="63"/>
      <c r="Q49575" s="63"/>
    </row>
    <row r="49576" spans="15:17">
      <c r="O49576" s="55"/>
      <c r="P49576" s="63"/>
      <c r="Q49576" s="63"/>
    </row>
    <row r="49577" spans="15:17">
      <c r="O49577" s="55"/>
      <c r="P49577" s="63"/>
      <c r="Q49577" s="63"/>
    </row>
    <row r="49578" spans="15:17">
      <c r="O49578" s="55"/>
      <c r="P49578" s="63"/>
      <c r="Q49578" s="63"/>
    </row>
    <row r="49579" spans="15:17">
      <c r="O49579" s="55"/>
      <c r="P49579" s="63"/>
      <c r="Q49579" s="63"/>
    </row>
    <row r="49580" spans="15:17">
      <c r="O49580" s="55"/>
      <c r="P49580" s="63"/>
      <c r="Q49580" s="63"/>
    </row>
    <row r="49581" spans="15:17">
      <c r="O49581" s="55"/>
      <c r="P49581" s="63"/>
      <c r="Q49581" s="63"/>
    </row>
    <row r="49582" spans="15:17">
      <c r="O49582" s="55"/>
      <c r="P49582" s="63"/>
      <c r="Q49582" s="63"/>
    </row>
    <row r="49583" spans="15:17">
      <c r="O49583" s="55"/>
      <c r="P49583" s="63"/>
      <c r="Q49583" s="63"/>
    </row>
    <row r="49584" spans="15:17">
      <c r="O49584" s="55"/>
      <c r="P49584" s="63"/>
      <c r="Q49584" s="63"/>
    </row>
    <row r="49585" spans="15:17">
      <c r="O49585" s="55"/>
      <c r="P49585" s="63"/>
      <c r="Q49585" s="63"/>
    </row>
    <row r="49586" spans="15:17">
      <c r="O49586" s="55"/>
      <c r="P49586" s="63"/>
      <c r="Q49586" s="63"/>
    </row>
    <row r="49587" spans="15:17">
      <c r="O49587" s="55"/>
      <c r="P49587" s="63"/>
      <c r="Q49587" s="63"/>
    </row>
    <row r="49588" spans="15:17">
      <c r="O49588" s="55"/>
      <c r="P49588" s="63"/>
      <c r="Q49588" s="63"/>
    </row>
    <row r="49589" spans="15:17">
      <c r="O49589" s="55"/>
      <c r="P49589" s="63"/>
      <c r="Q49589" s="63"/>
    </row>
    <row r="49590" spans="15:17">
      <c r="O49590" s="55"/>
      <c r="P49590" s="63"/>
      <c r="Q49590" s="63"/>
    </row>
    <row r="49591" spans="15:17">
      <c r="O49591" s="55"/>
      <c r="P49591" s="63"/>
      <c r="Q49591" s="63"/>
    </row>
    <row r="49592" spans="15:17">
      <c r="O49592" s="55"/>
      <c r="P49592" s="63"/>
      <c r="Q49592" s="63"/>
    </row>
    <row r="49593" spans="15:17">
      <c r="O49593" s="55"/>
      <c r="P49593" s="63"/>
      <c r="Q49593" s="63"/>
    </row>
    <row r="49594" spans="15:17">
      <c r="O49594" s="55"/>
      <c r="P49594" s="63"/>
      <c r="Q49594" s="63"/>
    </row>
    <row r="49595" spans="15:17">
      <c r="O49595" s="55"/>
      <c r="P49595" s="63"/>
      <c r="Q49595" s="63"/>
    </row>
    <row r="49596" spans="15:17">
      <c r="O49596" s="55"/>
      <c r="P49596" s="63"/>
      <c r="Q49596" s="63"/>
    </row>
    <row r="49597" spans="15:17">
      <c r="O49597" s="55"/>
      <c r="P49597" s="63"/>
      <c r="Q49597" s="63"/>
    </row>
    <row r="49598" spans="15:17">
      <c r="O49598" s="55"/>
      <c r="P49598" s="63"/>
      <c r="Q49598" s="63"/>
    </row>
    <row r="49599" spans="15:17">
      <c r="O49599" s="55"/>
      <c r="P49599" s="63"/>
      <c r="Q49599" s="63"/>
    </row>
    <row r="49600" spans="15:17">
      <c r="O49600" s="55"/>
      <c r="P49600" s="63"/>
      <c r="Q49600" s="63"/>
    </row>
    <row r="49601" spans="15:17">
      <c r="O49601" s="55"/>
      <c r="P49601" s="63"/>
      <c r="Q49601" s="63"/>
    </row>
    <row r="49602" spans="15:17">
      <c r="O49602" s="55"/>
      <c r="P49602" s="63"/>
      <c r="Q49602" s="63"/>
    </row>
    <row r="49603" spans="15:17">
      <c r="P49603" s="63"/>
      <c r="Q49603" s="63"/>
    </row>
    <row r="49604" spans="15:17">
      <c r="P49604" s="63"/>
      <c r="Q49604" s="63"/>
    </row>
    <row r="49605" spans="15:17">
      <c r="P49605" s="63"/>
      <c r="Q49605" s="63"/>
    </row>
    <row r="49606" spans="15:17">
      <c r="P49606" s="63"/>
      <c r="Q49606" s="63"/>
    </row>
    <row r="49607" spans="15:17">
      <c r="P49607" s="63"/>
      <c r="Q49607" s="63"/>
    </row>
    <row r="49608" spans="15:17">
      <c r="P49608" s="63"/>
      <c r="Q49608" s="63"/>
    </row>
    <row r="49609" spans="15:17">
      <c r="P49609" s="63"/>
      <c r="Q49609" s="63"/>
    </row>
    <row r="49610" spans="15:17">
      <c r="P49610" s="63"/>
      <c r="Q49610" s="63"/>
    </row>
    <row r="49611" spans="15:17">
      <c r="P49611" s="63"/>
      <c r="Q49611" s="63"/>
    </row>
    <row r="49612" spans="15:17">
      <c r="P49612" s="63"/>
      <c r="Q49612" s="63"/>
    </row>
    <row r="49613" spans="15:17">
      <c r="P49613" s="63"/>
      <c r="Q49613" s="63"/>
    </row>
    <row r="49614" spans="15:17">
      <c r="P49614" s="63"/>
      <c r="Q49614" s="63"/>
    </row>
    <row r="49615" spans="15:17">
      <c r="P49615" s="63"/>
      <c r="Q49615" s="63"/>
    </row>
    <row r="49616" spans="15:17">
      <c r="P49616" s="63"/>
      <c r="Q49616" s="63"/>
    </row>
    <row r="49617" spans="16:17">
      <c r="P49617" s="63"/>
      <c r="Q49617" s="63"/>
    </row>
    <row r="49618" spans="16:17">
      <c r="P49618" s="63"/>
      <c r="Q49618" s="63"/>
    </row>
    <row r="49619" spans="16:17">
      <c r="P49619" s="63"/>
      <c r="Q49619" s="63"/>
    </row>
    <row r="49620" spans="16:17">
      <c r="P49620" s="63"/>
      <c r="Q49620" s="63"/>
    </row>
    <row r="49621" spans="16:17">
      <c r="P49621" s="63"/>
      <c r="Q49621" s="63"/>
    </row>
    <row r="49622" spans="16:17">
      <c r="P49622" s="63"/>
      <c r="Q49622" s="63"/>
    </row>
    <row r="49623" spans="16:17">
      <c r="P49623" s="63"/>
      <c r="Q49623" s="63"/>
    </row>
    <row r="49624" spans="16:17">
      <c r="P49624" s="63"/>
      <c r="Q49624" s="63"/>
    </row>
    <row r="49625" spans="16:17">
      <c r="P49625" s="63"/>
      <c r="Q49625" s="63"/>
    </row>
    <row r="49626" spans="16:17">
      <c r="P49626" s="63"/>
      <c r="Q49626" s="63"/>
    </row>
    <row r="49627" spans="16:17">
      <c r="P49627" s="63"/>
      <c r="Q49627" s="63"/>
    </row>
    <row r="49628" spans="16:17">
      <c r="P49628" s="63"/>
      <c r="Q49628" s="63"/>
    </row>
    <row r="49629" spans="16:17">
      <c r="P49629" s="63"/>
      <c r="Q49629" s="63"/>
    </row>
    <row r="49630" spans="16:17">
      <c r="P49630" s="63"/>
      <c r="Q49630" s="63"/>
    </row>
    <row r="49631" spans="16:17">
      <c r="P49631" s="63"/>
      <c r="Q49631" s="63"/>
    </row>
    <row r="49632" spans="16:17">
      <c r="P49632" s="63"/>
      <c r="Q49632" s="63"/>
    </row>
    <row r="49633" spans="16:17">
      <c r="P49633" s="63"/>
      <c r="Q49633" s="63"/>
    </row>
    <row r="49634" spans="16:17">
      <c r="P49634" s="63"/>
      <c r="Q49634" s="63"/>
    </row>
    <row r="49635" spans="16:17">
      <c r="P49635" s="63"/>
      <c r="Q49635" s="63"/>
    </row>
    <row r="49636" spans="16:17">
      <c r="P49636" s="63"/>
      <c r="Q49636" s="63"/>
    </row>
    <row r="49637" spans="16:17">
      <c r="P49637" s="63"/>
      <c r="Q49637" s="63"/>
    </row>
    <row r="49638" spans="16:17">
      <c r="P49638" s="63"/>
      <c r="Q49638" s="63"/>
    </row>
    <row r="49639" spans="16:17">
      <c r="P49639" s="63"/>
      <c r="Q49639" s="63"/>
    </row>
    <row r="49640" spans="16:17">
      <c r="P49640" s="63"/>
      <c r="Q49640" s="63"/>
    </row>
    <row r="49641" spans="16:17">
      <c r="P49641" s="63"/>
      <c r="Q49641" s="63"/>
    </row>
    <row r="49642" spans="16:17">
      <c r="P49642" s="63"/>
      <c r="Q49642" s="63"/>
    </row>
    <row r="49643" spans="16:17">
      <c r="P49643" s="63"/>
      <c r="Q49643" s="63"/>
    </row>
    <row r="49644" spans="16:17">
      <c r="P49644" s="63"/>
      <c r="Q49644" s="63"/>
    </row>
    <row r="49645" spans="16:17">
      <c r="P49645" s="63"/>
      <c r="Q49645" s="63"/>
    </row>
    <row r="49646" spans="16:17">
      <c r="P49646" s="63"/>
      <c r="Q49646" s="63"/>
    </row>
    <row r="49647" spans="16:17">
      <c r="P49647" s="63"/>
      <c r="Q49647" s="63"/>
    </row>
    <row r="49648" spans="16:17">
      <c r="P49648" s="63"/>
      <c r="Q49648" s="63"/>
    </row>
    <row r="49649" spans="16:17">
      <c r="P49649" s="63"/>
      <c r="Q49649" s="63"/>
    </row>
    <row r="49650" spans="16:17">
      <c r="P49650" s="63"/>
      <c r="Q49650" s="63"/>
    </row>
    <row r="49651" spans="16:17">
      <c r="P49651" s="63"/>
      <c r="Q49651" s="63"/>
    </row>
    <row r="49652" spans="16:17">
      <c r="P49652" s="63"/>
      <c r="Q49652" s="63"/>
    </row>
    <row r="49653" spans="16:17">
      <c r="P49653" s="63"/>
      <c r="Q49653" s="63"/>
    </row>
    <row r="49654" spans="16:17">
      <c r="P49654" s="63"/>
      <c r="Q49654" s="63"/>
    </row>
    <row r="49655" spans="16:17">
      <c r="P49655" s="63"/>
      <c r="Q49655" s="63"/>
    </row>
    <row r="49656" spans="16:17">
      <c r="P49656" s="63"/>
      <c r="Q49656" s="63"/>
    </row>
    <row r="49657" spans="16:17">
      <c r="P49657" s="63"/>
      <c r="Q49657" s="63"/>
    </row>
    <row r="49658" spans="16:17">
      <c r="P49658" s="63"/>
      <c r="Q49658" s="63"/>
    </row>
    <row r="49659" spans="16:17">
      <c r="P49659" s="63"/>
      <c r="Q49659" s="63"/>
    </row>
    <row r="49660" spans="16:17">
      <c r="P49660" s="63"/>
      <c r="Q49660" s="63"/>
    </row>
    <row r="49661" spans="16:17">
      <c r="P49661" s="63"/>
      <c r="Q49661" s="63"/>
    </row>
    <row r="49662" spans="16:17">
      <c r="P49662" s="63"/>
      <c r="Q49662" s="63"/>
    </row>
    <row r="49663" spans="16:17">
      <c r="P49663" s="63"/>
      <c r="Q49663" s="63"/>
    </row>
    <row r="49664" spans="16:17">
      <c r="P49664" s="63"/>
      <c r="Q49664" s="63"/>
    </row>
    <row r="49665" spans="16:17">
      <c r="P49665" s="63"/>
      <c r="Q49665" s="63"/>
    </row>
    <row r="49666" spans="16:17">
      <c r="P49666" s="63"/>
      <c r="Q49666" s="63"/>
    </row>
    <row r="49667" spans="16:17">
      <c r="P49667" s="63"/>
      <c r="Q49667" s="63"/>
    </row>
    <row r="49668" spans="16:17">
      <c r="P49668" s="63"/>
      <c r="Q49668" s="63"/>
    </row>
    <row r="49669" spans="16:17">
      <c r="P49669" s="63"/>
      <c r="Q49669" s="63"/>
    </row>
    <row r="49670" spans="16:17">
      <c r="P49670" s="63"/>
      <c r="Q49670" s="63"/>
    </row>
    <row r="49671" spans="16:17">
      <c r="P49671" s="63"/>
      <c r="Q49671" s="63"/>
    </row>
    <row r="49672" spans="16:17">
      <c r="P49672" s="63"/>
      <c r="Q49672" s="63"/>
    </row>
    <row r="49673" spans="16:17">
      <c r="P49673" s="63"/>
      <c r="Q49673" s="63"/>
    </row>
    <row r="49674" spans="16:17">
      <c r="P49674" s="63"/>
      <c r="Q49674" s="63"/>
    </row>
    <row r="49675" spans="16:17">
      <c r="P49675" s="63"/>
      <c r="Q49675" s="63"/>
    </row>
    <row r="49676" spans="16:17">
      <c r="P49676" s="63"/>
      <c r="Q49676" s="63"/>
    </row>
    <row r="49677" spans="16:17">
      <c r="P49677" s="63"/>
      <c r="Q49677" s="63"/>
    </row>
    <row r="49678" spans="16:17">
      <c r="P49678" s="63"/>
      <c r="Q49678" s="63"/>
    </row>
    <row r="49679" spans="16:17">
      <c r="P49679" s="63"/>
      <c r="Q49679" s="63"/>
    </row>
    <row r="49680" spans="16:17">
      <c r="P49680" s="63"/>
      <c r="Q49680" s="63"/>
    </row>
    <row r="49681" spans="16:17">
      <c r="P49681" s="63"/>
      <c r="Q49681" s="63"/>
    </row>
    <row r="49682" spans="16:17">
      <c r="P49682" s="63"/>
      <c r="Q49682" s="63"/>
    </row>
    <row r="49683" spans="16:17">
      <c r="P49683" s="63"/>
      <c r="Q49683" s="63"/>
    </row>
    <row r="49684" spans="16:17">
      <c r="P49684" s="63"/>
      <c r="Q49684" s="63"/>
    </row>
    <row r="49685" spans="16:17">
      <c r="P49685" s="63"/>
      <c r="Q49685" s="63"/>
    </row>
    <row r="49686" spans="16:17">
      <c r="P49686" s="63"/>
      <c r="Q49686" s="63"/>
    </row>
    <row r="49687" spans="16:17">
      <c r="P49687" s="63"/>
      <c r="Q49687" s="63"/>
    </row>
    <row r="49688" spans="16:17">
      <c r="P49688" s="63"/>
      <c r="Q49688" s="63"/>
    </row>
    <row r="49689" spans="16:17">
      <c r="P49689" s="63"/>
      <c r="Q49689" s="63"/>
    </row>
    <row r="49690" spans="16:17">
      <c r="P49690" s="63"/>
      <c r="Q49690" s="63"/>
    </row>
    <row r="49691" spans="16:17">
      <c r="P49691" s="63"/>
      <c r="Q49691" s="63"/>
    </row>
    <row r="49692" spans="16:17">
      <c r="P49692" s="63"/>
      <c r="Q49692" s="63"/>
    </row>
    <row r="49693" spans="16:17">
      <c r="P49693" s="63"/>
      <c r="Q49693" s="63"/>
    </row>
    <row r="49694" spans="16:17">
      <c r="P49694" s="63"/>
      <c r="Q49694" s="63"/>
    </row>
    <row r="49695" spans="16:17">
      <c r="P49695" s="63"/>
      <c r="Q49695" s="63"/>
    </row>
    <row r="49696" spans="16:17">
      <c r="P49696" s="63"/>
      <c r="Q49696" s="63"/>
    </row>
    <row r="49697" spans="16:17">
      <c r="P49697" s="63"/>
      <c r="Q49697" s="63"/>
    </row>
    <row r="49698" spans="16:17">
      <c r="P49698" s="63"/>
      <c r="Q49698" s="63"/>
    </row>
    <row r="49699" spans="16:17">
      <c r="P49699" s="63"/>
      <c r="Q49699" s="63"/>
    </row>
    <row r="49700" spans="16:17">
      <c r="P49700" s="63"/>
      <c r="Q49700" s="63"/>
    </row>
    <row r="49701" spans="16:17">
      <c r="P49701" s="63"/>
      <c r="Q49701" s="63"/>
    </row>
    <row r="49702" spans="16:17">
      <c r="P49702" s="63"/>
      <c r="Q49702" s="63"/>
    </row>
    <row r="49703" spans="16:17">
      <c r="P49703" s="63"/>
      <c r="Q49703" s="63"/>
    </row>
    <row r="49704" spans="16:17">
      <c r="P49704" s="63"/>
      <c r="Q49704" s="63"/>
    </row>
    <row r="49705" spans="16:17">
      <c r="P49705" s="63"/>
      <c r="Q49705" s="63"/>
    </row>
    <row r="49706" spans="16:17">
      <c r="P49706" s="63"/>
      <c r="Q49706" s="63"/>
    </row>
    <row r="49707" spans="16:17">
      <c r="P49707" s="63"/>
      <c r="Q49707" s="63"/>
    </row>
    <row r="49708" spans="16:17">
      <c r="P49708" s="63"/>
      <c r="Q49708" s="63"/>
    </row>
    <row r="49709" spans="16:17">
      <c r="P49709" s="63"/>
      <c r="Q49709" s="63"/>
    </row>
    <row r="49710" spans="16:17">
      <c r="P49710" s="63"/>
      <c r="Q49710" s="63"/>
    </row>
    <row r="49711" spans="16:17">
      <c r="P49711" s="63"/>
      <c r="Q49711" s="63"/>
    </row>
    <row r="49712" spans="16:17">
      <c r="P49712" s="63"/>
      <c r="Q49712" s="63"/>
    </row>
    <row r="49713" spans="16:17">
      <c r="P49713" s="63"/>
      <c r="Q49713" s="63"/>
    </row>
    <row r="49714" spans="16:17">
      <c r="P49714" s="63"/>
      <c r="Q49714" s="63"/>
    </row>
    <row r="49715" spans="16:17">
      <c r="P49715" s="63"/>
      <c r="Q49715" s="63"/>
    </row>
    <row r="49716" spans="16:17">
      <c r="P49716" s="63"/>
      <c r="Q49716" s="63"/>
    </row>
    <row r="49717" spans="16:17">
      <c r="P49717" s="63"/>
      <c r="Q49717" s="63"/>
    </row>
    <row r="49718" spans="16:17">
      <c r="P49718" s="63"/>
      <c r="Q49718" s="63"/>
    </row>
    <row r="49719" spans="16:17">
      <c r="P49719" s="63"/>
      <c r="Q49719" s="63"/>
    </row>
    <row r="49720" spans="16:17">
      <c r="P49720" s="63"/>
      <c r="Q49720" s="63"/>
    </row>
    <row r="49721" spans="16:17">
      <c r="P49721" s="63"/>
      <c r="Q49721" s="63"/>
    </row>
    <row r="49722" spans="16:17">
      <c r="P49722" s="63"/>
      <c r="Q49722" s="63"/>
    </row>
    <row r="49723" spans="16:17">
      <c r="P49723" s="63"/>
      <c r="Q49723" s="63"/>
    </row>
    <row r="49724" spans="16:17">
      <c r="P49724" s="63"/>
      <c r="Q49724" s="63"/>
    </row>
    <row r="49725" spans="16:17">
      <c r="P49725" s="63"/>
      <c r="Q49725" s="63"/>
    </row>
    <row r="49726" spans="16:17">
      <c r="P49726" s="63"/>
      <c r="Q49726" s="63"/>
    </row>
    <row r="49727" spans="16:17">
      <c r="P49727" s="63"/>
      <c r="Q49727" s="63"/>
    </row>
    <row r="49728" spans="16:17">
      <c r="P49728" s="63"/>
      <c r="Q49728" s="63"/>
    </row>
    <row r="49729" spans="16:17">
      <c r="P49729" s="63"/>
      <c r="Q49729" s="63"/>
    </row>
    <row r="49730" spans="16:17">
      <c r="P49730" s="63"/>
      <c r="Q49730" s="63"/>
    </row>
    <row r="49731" spans="16:17">
      <c r="P49731" s="63"/>
      <c r="Q49731" s="63"/>
    </row>
    <row r="49732" spans="16:17">
      <c r="P49732" s="63"/>
      <c r="Q49732" s="63"/>
    </row>
    <row r="49733" spans="16:17">
      <c r="P49733" s="63"/>
      <c r="Q49733" s="63"/>
    </row>
    <row r="49734" spans="16:17">
      <c r="P49734" s="63"/>
      <c r="Q49734" s="63"/>
    </row>
    <row r="49735" spans="16:17">
      <c r="P49735" s="63"/>
      <c r="Q49735" s="63"/>
    </row>
    <row r="49736" spans="16:17">
      <c r="P49736" s="63"/>
      <c r="Q49736" s="63"/>
    </row>
    <row r="49737" spans="16:17">
      <c r="P49737" s="63"/>
      <c r="Q49737" s="63"/>
    </row>
    <row r="49738" spans="16:17">
      <c r="P49738" s="63"/>
      <c r="Q49738" s="63"/>
    </row>
    <row r="49739" spans="16:17">
      <c r="P49739" s="63"/>
      <c r="Q49739" s="63"/>
    </row>
    <row r="49740" spans="16:17">
      <c r="P49740" s="63"/>
      <c r="Q49740" s="63"/>
    </row>
    <row r="49741" spans="16:17">
      <c r="P49741" s="63"/>
      <c r="Q49741" s="63"/>
    </row>
    <row r="49742" spans="16:17">
      <c r="P49742" s="63"/>
      <c r="Q49742" s="63"/>
    </row>
    <row r="49743" spans="16:17">
      <c r="P49743" s="63"/>
      <c r="Q49743" s="63"/>
    </row>
    <row r="49744" spans="16:17">
      <c r="P49744" s="63"/>
      <c r="Q49744" s="63"/>
    </row>
    <row r="49745" spans="16:17">
      <c r="P49745" s="63"/>
      <c r="Q49745" s="63"/>
    </row>
    <row r="49746" spans="16:17">
      <c r="P49746" s="63"/>
      <c r="Q49746" s="63"/>
    </row>
    <row r="49747" spans="16:17">
      <c r="P49747" s="63"/>
      <c r="Q49747" s="63"/>
    </row>
    <row r="49748" spans="16:17">
      <c r="P49748" s="63"/>
      <c r="Q49748" s="63"/>
    </row>
    <row r="49749" spans="16:17">
      <c r="P49749" s="63"/>
      <c r="Q49749" s="63"/>
    </row>
    <row r="49750" spans="16:17">
      <c r="P49750" s="63"/>
      <c r="Q49750" s="63"/>
    </row>
    <row r="49751" spans="16:17">
      <c r="P49751" s="63"/>
      <c r="Q49751" s="63"/>
    </row>
    <row r="49752" spans="16:17">
      <c r="P49752" s="63"/>
      <c r="Q49752" s="63"/>
    </row>
    <row r="49753" spans="16:17">
      <c r="P49753" s="63"/>
      <c r="Q49753" s="63"/>
    </row>
    <row r="49754" spans="16:17">
      <c r="P49754" s="63"/>
      <c r="Q49754" s="63"/>
    </row>
    <row r="49755" spans="16:17">
      <c r="P49755" s="63"/>
      <c r="Q49755" s="63"/>
    </row>
    <row r="49756" spans="16:17">
      <c r="P49756" s="63"/>
      <c r="Q49756" s="63"/>
    </row>
    <row r="49757" spans="16:17">
      <c r="P49757" s="63"/>
      <c r="Q49757" s="63"/>
    </row>
    <row r="49758" spans="16:17">
      <c r="P49758" s="63"/>
      <c r="Q49758" s="63"/>
    </row>
    <row r="49759" spans="16:17">
      <c r="P49759" s="63"/>
      <c r="Q49759" s="63"/>
    </row>
    <row r="49760" spans="16:17">
      <c r="P49760" s="63"/>
      <c r="Q49760" s="63"/>
    </row>
    <row r="49761" spans="16:17">
      <c r="P49761" s="63"/>
      <c r="Q49761" s="63"/>
    </row>
    <row r="49762" spans="16:17">
      <c r="P49762" s="63"/>
      <c r="Q49762" s="63"/>
    </row>
    <row r="49763" spans="16:17">
      <c r="P49763" s="63"/>
      <c r="Q49763" s="63"/>
    </row>
    <row r="49764" spans="16:17">
      <c r="P49764" s="63"/>
      <c r="Q49764" s="63"/>
    </row>
    <row r="49765" spans="16:17">
      <c r="P49765" s="63"/>
      <c r="Q49765" s="63"/>
    </row>
    <row r="49766" spans="16:17">
      <c r="P49766" s="63"/>
      <c r="Q49766" s="63"/>
    </row>
    <row r="49767" spans="16:17">
      <c r="P49767" s="63"/>
      <c r="Q49767" s="63"/>
    </row>
    <row r="49768" spans="16:17">
      <c r="P49768" s="63"/>
      <c r="Q49768" s="63"/>
    </row>
    <row r="49769" spans="16:17">
      <c r="P49769" s="63"/>
      <c r="Q49769" s="63"/>
    </row>
    <row r="49770" spans="16:17">
      <c r="P49770" s="63"/>
      <c r="Q49770" s="63"/>
    </row>
    <row r="49771" spans="16:17">
      <c r="P49771" s="63"/>
      <c r="Q49771" s="63"/>
    </row>
    <row r="49772" spans="16:17">
      <c r="P49772" s="63"/>
      <c r="Q49772" s="63"/>
    </row>
    <row r="49773" spans="16:17">
      <c r="P49773" s="63"/>
      <c r="Q49773" s="63"/>
    </row>
    <row r="49774" spans="16:17">
      <c r="P49774" s="63"/>
      <c r="Q49774" s="63"/>
    </row>
    <row r="49775" spans="16:17">
      <c r="P49775" s="63"/>
      <c r="Q49775" s="63"/>
    </row>
    <row r="49776" spans="16:17">
      <c r="P49776" s="63"/>
      <c r="Q49776" s="63"/>
    </row>
    <row r="49777" spans="16:17">
      <c r="P49777" s="63"/>
      <c r="Q49777" s="63"/>
    </row>
    <row r="49778" spans="16:17">
      <c r="P49778" s="63"/>
      <c r="Q49778" s="63"/>
    </row>
    <row r="49779" spans="16:17">
      <c r="P49779" s="63"/>
      <c r="Q49779" s="63"/>
    </row>
    <row r="49780" spans="16:17">
      <c r="P49780" s="63"/>
      <c r="Q49780" s="63"/>
    </row>
    <row r="49781" spans="16:17">
      <c r="P49781" s="63"/>
      <c r="Q49781" s="63"/>
    </row>
    <row r="49782" spans="16:17">
      <c r="P49782" s="63"/>
      <c r="Q49782" s="63"/>
    </row>
    <row r="49783" spans="16:17">
      <c r="P49783" s="63"/>
      <c r="Q49783" s="63"/>
    </row>
    <row r="49784" spans="16:17">
      <c r="P49784" s="63"/>
      <c r="Q49784" s="63"/>
    </row>
    <row r="49785" spans="16:17">
      <c r="P49785" s="63"/>
      <c r="Q49785" s="63"/>
    </row>
    <row r="49786" spans="16:17">
      <c r="P49786" s="63"/>
      <c r="Q49786" s="63"/>
    </row>
    <row r="49787" spans="16:17">
      <c r="P49787" s="63"/>
      <c r="Q49787" s="63"/>
    </row>
    <row r="49788" spans="16:17">
      <c r="P49788" s="63"/>
      <c r="Q49788" s="63"/>
    </row>
    <row r="49789" spans="16:17">
      <c r="P49789" s="63"/>
      <c r="Q49789" s="63"/>
    </row>
    <row r="49790" spans="16:17">
      <c r="P49790" s="63"/>
      <c r="Q49790" s="63"/>
    </row>
    <row r="49791" spans="16:17">
      <c r="P49791" s="63"/>
      <c r="Q49791" s="63"/>
    </row>
    <row r="49792" spans="16:17">
      <c r="P49792" s="63"/>
      <c r="Q49792" s="63"/>
    </row>
    <row r="49793" spans="16:17">
      <c r="P49793" s="63"/>
      <c r="Q49793" s="63"/>
    </row>
    <row r="49794" spans="16:17">
      <c r="P49794" s="63"/>
      <c r="Q49794" s="63"/>
    </row>
    <row r="49795" spans="16:17">
      <c r="P49795" s="63"/>
      <c r="Q49795" s="63"/>
    </row>
    <row r="49796" spans="16:17">
      <c r="P49796" s="63"/>
      <c r="Q49796" s="63"/>
    </row>
    <row r="49797" spans="16:17">
      <c r="P49797" s="63"/>
      <c r="Q49797" s="63"/>
    </row>
    <row r="49798" spans="16:17">
      <c r="P49798" s="63"/>
      <c r="Q49798" s="63"/>
    </row>
    <row r="49799" spans="16:17">
      <c r="P49799" s="63"/>
      <c r="Q49799" s="63"/>
    </row>
    <row r="49800" spans="16:17">
      <c r="P49800" s="63"/>
      <c r="Q49800" s="63"/>
    </row>
    <row r="49801" spans="16:17">
      <c r="P49801" s="63"/>
      <c r="Q49801" s="63"/>
    </row>
    <row r="49802" spans="16:17">
      <c r="P49802" s="63"/>
      <c r="Q49802" s="63"/>
    </row>
    <row r="49803" spans="16:17">
      <c r="P49803" s="63"/>
      <c r="Q49803" s="63"/>
    </row>
    <row r="49804" spans="16:17">
      <c r="P49804" s="63"/>
      <c r="Q49804" s="63"/>
    </row>
    <row r="49805" spans="16:17">
      <c r="P49805" s="63"/>
      <c r="Q49805" s="63"/>
    </row>
    <row r="49806" spans="16:17">
      <c r="P49806" s="63"/>
      <c r="Q49806" s="63"/>
    </row>
    <row r="49807" spans="16:17">
      <c r="P49807" s="63"/>
      <c r="Q49807" s="63"/>
    </row>
    <row r="49808" spans="16:17">
      <c r="P49808" s="63"/>
      <c r="Q49808" s="63"/>
    </row>
    <row r="49809" spans="16:17">
      <c r="P49809" s="63"/>
      <c r="Q49809" s="63"/>
    </row>
    <row r="49810" spans="16:17">
      <c r="P49810" s="63"/>
      <c r="Q49810" s="63"/>
    </row>
    <row r="49811" spans="16:17">
      <c r="P49811" s="63"/>
      <c r="Q49811" s="63"/>
    </row>
    <row r="49812" spans="16:17">
      <c r="P49812" s="63"/>
      <c r="Q49812" s="63"/>
    </row>
    <row r="49813" spans="16:17">
      <c r="P49813" s="63"/>
      <c r="Q49813" s="63"/>
    </row>
    <row r="49814" spans="16:17">
      <c r="P49814" s="63"/>
      <c r="Q49814" s="63"/>
    </row>
    <row r="49815" spans="16:17">
      <c r="P49815" s="63"/>
      <c r="Q49815" s="63"/>
    </row>
    <row r="49816" spans="16:17">
      <c r="P49816" s="63"/>
      <c r="Q49816" s="63"/>
    </row>
    <row r="49817" spans="16:17">
      <c r="P49817" s="63"/>
      <c r="Q49817" s="63"/>
    </row>
    <row r="49818" spans="16:17">
      <c r="P49818" s="63"/>
      <c r="Q49818" s="63"/>
    </row>
    <row r="49819" spans="16:17">
      <c r="P49819" s="63"/>
      <c r="Q49819" s="63"/>
    </row>
    <row r="49820" spans="16:17">
      <c r="P49820" s="63"/>
      <c r="Q49820" s="63"/>
    </row>
    <row r="49821" spans="16:17">
      <c r="P49821" s="63"/>
      <c r="Q49821" s="63"/>
    </row>
    <row r="49822" spans="16:17">
      <c r="P49822" s="63"/>
      <c r="Q49822" s="63"/>
    </row>
    <row r="49823" spans="16:17">
      <c r="P49823" s="63"/>
      <c r="Q49823" s="63"/>
    </row>
    <row r="49824" spans="16:17">
      <c r="P49824" s="63"/>
      <c r="Q49824" s="63"/>
    </row>
    <row r="49825" spans="16:17">
      <c r="P49825" s="63"/>
      <c r="Q49825" s="63"/>
    </row>
    <row r="49826" spans="16:17">
      <c r="P49826" s="63"/>
      <c r="Q49826" s="63"/>
    </row>
    <row r="49827" spans="16:17">
      <c r="P49827" s="63"/>
      <c r="Q49827" s="63"/>
    </row>
    <row r="49828" spans="16:17">
      <c r="P49828" s="63"/>
      <c r="Q49828" s="63"/>
    </row>
    <row r="49829" spans="16:17">
      <c r="P49829" s="63"/>
      <c r="Q49829" s="63"/>
    </row>
    <row r="49830" spans="16:17">
      <c r="P49830" s="63"/>
      <c r="Q49830" s="63"/>
    </row>
    <row r="49831" spans="16:17">
      <c r="P49831" s="63"/>
      <c r="Q49831" s="63"/>
    </row>
    <row r="49832" spans="16:17">
      <c r="P49832" s="63"/>
      <c r="Q49832" s="63"/>
    </row>
    <row r="49833" spans="16:17">
      <c r="P49833" s="63"/>
      <c r="Q49833" s="63"/>
    </row>
    <row r="49834" spans="16:17">
      <c r="P49834" s="63"/>
      <c r="Q49834" s="63"/>
    </row>
    <row r="49835" spans="16:17">
      <c r="P49835" s="63"/>
      <c r="Q49835" s="63"/>
    </row>
    <row r="49836" spans="16:17">
      <c r="P49836" s="63"/>
      <c r="Q49836" s="63"/>
    </row>
    <row r="49837" spans="16:17">
      <c r="P49837" s="63"/>
      <c r="Q49837" s="63"/>
    </row>
    <row r="49838" spans="16:17">
      <c r="P49838" s="63"/>
      <c r="Q49838" s="63"/>
    </row>
    <row r="49839" spans="16:17">
      <c r="P49839" s="63"/>
      <c r="Q49839" s="63"/>
    </row>
    <row r="49840" spans="16:17">
      <c r="P49840" s="63"/>
      <c r="Q49840" s="63"/>
    </row>
    <row r="49841" spans="16:17">
      <c r="P49841" s="63"/>
      <c r="Q49841" s="63"/>
    </row>
    <row r="49842" spans="16:17">
      <c r="P49842" s="63"/>
      <c r="Q49842" s="63"/>
    </row>
    <row r="49843" spans="16:17">
      <c r="P49843" s="63"/>
      <c r="Q49843" s="63"/>
    </row>
    <row r="49844" spans="16:17">
      <c r="P49844" s="63"/>
      <c r="Q49844" s="63"/>
    </row>
    <row r="49845" spans="16:17">
      <c r="P49845" s="63"/>
      <c r="Q49845" s="63"/>
    </row>
    <row r="49846" spans="16:17">
      <c r="P49846" s="63"/>
      <c r="Q49846" s="63"/>
    </row>
    <row r="49847" spans="16:17">
      <c r="P49847" s="63"/>
      <c r="Q49847" s="63"/>
    </row>
    <row r="49848" spans="16:17">
      <c r="P49848" s="63"/>
      <c r="Q49848" s="63"/>
    </row>
    <row r="49849" spans="16:17">
      <c r="P49849" s="63"/>
      <c r="Q49849" s="63"/>
    </row>
    <row r="49850" spans="16:17">
      <c r="P49850" s="63"/>
      <c r="Q49850" s="63"/>
    </row>
    <row r="49851" spans="16:17">
      <c r="P49851" s="63"/>
      <c r="Q49851" s="63"/>
    </row>
    <row r="49852" spans="16:17">
      <c r="P49852" s="63"/>
      <c r="Q49852" s="63"/>
    </row>
    <row r="49853" spans="16:17">
      <c r="P49853" s="63"/>
      <c r="Q49853" s="63"/>
    </row>
    <row r="49854" spans="16:17">
      <c r="P49854" s="63"/>
      <c r="Q49854" s="63"/>
    </row>
    <row r="49855" spans="16:17">
      <c r="P49855" s="63"/>
      <c r="Q49855" s="63"/>
    </row>
    <row r="49856" spans="16:17">
      <c r="P49856" s="63"/>
      <c r="Q49856" s="63"/>
    </row>
    <row r="49857" spans="16:17">
      <c r="P49857" s="63"/>
      <c r="Q49857" s="63"/>
    </row>
    <row r="49858" spans="16:17">
      <c r="P49858" s="63"/>
      <c r="Q49858" s="63"/>
    </row>
    <row r="49859" spans="16:17">
      <c r="P49859" s="63"/>
      <c r="Q49859" s="63"/>
    </row>
    <row r="49860" spans="16:17">
      <c r="P49860" s="63"/>
      <c r="Q49860" s="63"/>
    </row>
    <row r="49861" spans="16:17">
      <c r="P49861" s="63"/>
      <c r="Q49861" s="63"/>
    </row>
    <row r="49862" spans="16:17">
      <c r="P49862" s="63"/>
      <c r="Q49862" s="63"/>
    </row>
    <row r="49863" spans="16:17">
      <c r="P49863" s="63"/>
      <c r="Q49863" s="63"/>
    </row>
    <row r="49864" spans="16:17">
      <c r="P49864" s="63"/>
      <c r="Q49864" s="63"/>
    </row>
    <row r="49865" spans="16:17">
      <c r="P49865" s="63"/>
      <c r="Q49865" s="63"/>
    </row>
    <row r="49866" spans="16:17">
      <c r="P49866" s="63"/>
      <c r="Q49866" s="63"/>
    </row>
    <row r="49867" spans="16:17">
      <c r="P49867" s="63"/>
      <c r="Q49867" s="63"/>
    </row>
    <row r="49868" spans="16:17">
      <c r="P49868" s="63"/>
      <c r="Q49868" s="63"/>
    </row>
    <row r="49869" spans="16:17">
      <c r="P49869" s="63"/>
      <c r="Q49869" s="63"/>
    </row>
    <row r="49870" spans="16:17">
      <c r="P49870" s="63"/>
      <c r="Q49870" s="63"/>
    </row>
    <row r="49871" spans="16:17">
      <c r="P49871" s="63"/>
      <c r="Q49871" s="63"/>
    </row>
    <row r="49872" spans="16:17">
      <c r="P49872" s="63"/>
      <c r="Q49872" s="63"/>
    </row>
    <row r="49873" spans="16:17">
      <c r="P49873" s="63"/>
      <c r="Q49873" s="63"/>
    </row>
    <row r="49874" spans="16:17">
      <c r="P49874" s="63"/>
      <c r="Q49874" s="63"/>
    </row>
    <row r="49875" spans="16:17">
      <c r="P49875" s="63"/>
      <c r="Q49875" s="63"/>
    </row>
    <row r="49876" spans="16:17">
      <c r="P49876" s="63"/>
      <c r="Q49876" s="63"/>
    </row>
    <row r="49877" spans="16:17">
      <c r="P49877" s="63"/>
      <c r="Q49877" s="63"/>
    </row>
    <row r="49878" spans="16:17">
      <c r="P49878" s="63"/>
      <c r="Q49878" s="63"/>
    </row>
    <row r="49879" spans="16:17">
      <c r="P49879" s="63"/>
      <c r="Q49879" s="63"/>
    </row>
    <row r="49880" spans="16:17">
      <c r="P49880" s="63"/>
      <c r="Q49880" s="63"/>
    </row>
    <row r="49881" spans="16:17">
      <c r="P49881" s="63"/>
      <c r="Q49881" s="63"/>
    </row>
    <row r="49882" spans="16:17">
      <c r="P49882" s="63"/>
      <c r="Q49882" s="63"/>
    </row>
    <row r="49883" spans="16:17">
      <c r="P49883" s="63"/>
      <c r="Q49883" s="63"/>
    </row>
    <row r="49884" spans="16:17">
      <c r="P49884" s="63"/>
      <c r="Q49884" s="63"/>
    </row>
    <row r="49885" spans="16:17">
      <c r="P49885" s="63"/>
      <c r="Q49885" s="63"/>
    </row>
    <row r="49886" spans="16:17">
      <c r="P49886" s="63"/>
      <c r="Q49886" s="63"/>
    </row>
    <row r="49887" spans="16:17">
      <c r="P49887" s="63"/>
      <c r="Q49887" s="63"/>
    </row>
    <row r="49888" spans="16:17">
      <c r="P49888" s="63"/>
      <c r="Q49888" s="63"/>
    </row>
    <row r="49889" spans="16:17">
      <c r="P49889" s="63"/>
      <c r="Q49889" s="63"/>
    </row>
    <row r="49890" spans="16:17">
      <c r="P49890" s="63"/>
      <c r="Q49890" s="63"/>
    </row>
    <row r="49891" spans="16:17">
      <c r="P49891" s="63"/>
      <c r="Q49891" s="63"/>
    </row>
    <row r="49892" spans="16:17">
      <c r="P49892" s="63"/>
      <c r="Q49892" s="63"/>
    </row>
    <row r="49893" spans="16:17">
      <c r="P49893" s="63"/>
      <c r="Q49893" s="63"/>
    </row>
    <row r="49894" spans="16:17">
      <c r="P49894" s="63"/>
      <c r="Q49894" s="63"/>
    </row>
    <row r="49895" spans="16:17">
      <c r="P49895" s="63"/>
      <c r="Q49895" s="63"/>
    </row>
    <row r="49896" spans="16:17">
      <c r="P49896" s="63"/>
      <c r="Q49896" s="63"/>
    </row>
    <row r="49897" spans="16:17">
      <c r="P49897" s="63"/>
      <c r="Q49897" s="63"/>
    </row>
    <row r="49898" spans="16:17">
      <c r="P49898" s="63"/>
      <c r="Q49898" s="63"/>
    </row>
    <row r="49899" spans="16:17">
      <c r="P49899" s="63"/>
      <c r="Q49899" s="63"/>
    </row>
    <row r="49900" spans="16:17">
      <c r="P49900" s="63"/>
      <c r="Q49900" s="63"/>
    </row>
    <row r="49901" spans="16:17">
      <c r="P49901" s="63"/>
      <c r="Q49901" s="63"/>
    </row>
    <row r="49902" spans="16:17">
      <c r="P49902" s="63"/>
      <c r="Q49902" s="63"/>
    </row>
    <row r="49903" spans="16:17">
      <c r="P49903" s="63"/>
      <c r="Q49903" s="63"/>
    </row>
    <row r="49904" spans="16:17">
      <c r="P49904" s="63"/>
      <c r="Q49904" s="63"/>
    </row>
    <row r="49905" spans="16:17">
      <c r="P49905" s="63"/>
      <c r="Q49905" s="63"/>
    </row>
    <row r="49906" spans="16:17">
      <c r="P49906" s="63"/>
      <c r="Q49906" s="63"/>
    </row>
    <row r="49907" spans="16:17">
      <c r="P49907" s="63"/>
      <c r="Q49907" s="63"/>
    </row>
    <row r="49908" spans="16:17">
      <c r="P49908" s="63"/>
      <c r="Q49908" s="63"/>
    </row>
    <row r="49909" spans="16:17">
      <c r="P49909" s="63"/>
      <c r="Q49909" s="63"/>
    </row>
    <row r="49910" spans="16:17">
      <c r="P49910" s="63"/>
      <c r="Q49910" s="63"/>
    </row>
    <row r="49911" spans="16:17">
      <c r="P49911" s="63"/>
      <c r="Q49911" s="63"/>
    </row>
    <row r="49912" spans="16:17">
      <c r="P49912" s="63"/>
      <c r="Q49912" s="63"/>
    </row>
    <row r="49913" spans="16:17">
      <c r="P49913" s="63"/>
      <c r="Q49913" s="63"/>
    </row>
    <row r="49914" spans="16:17">
      <c r="P49914" s="63"/>
      <c r="Q49914" s="63"/>
    </row>
    <row r="49915" spans="16:17">
      <c r="P49915" s="63"/>
      <c r="Q49915" s="63"/>
    </row>
    <row r="49916" spans="16:17">
      <c r="P49916" s="63"/>
      <c r="Q49916" s="63"/>
    </row>
    <row r="49917" spans="16:17">
      <c r="P49917" s="63"/>
      <c r="Q49917" s="63"/>
    </row>
    <row r="49918" spans="16:17">
      <c r="P49918" s="63"/>
      <c r="Q49918" s="63"/>
    </row>
    <row r="49919" spans="16:17">
      <c r="P49919" s="63"/>
      <c r="Q49919" s="63"/>
    </row>
    <row r="49920" spans="16:17">
      <c r="P49920" s="63"/>
      <c r="Q49920" s="63"/>
    </row>
    <row r="49921" spans="16:17">
      <c r="P49921" s="63"/>
      <c r="Q49921" s="63"/>
    </row>
    <row r="49922" spans="16:17">
      <c r="P49922" s="63"/>
      <c r="Q49922" s="63"/>
    </row>
    <row r="49923" spans="16:17">
      <c r="P49923" s="63"/>
      <c r="Q49923" s="63"/>
    </row>
    <row r="49924" spans="16:17">
      <c r="P49924" s="63"/>
      <c r="Q49924" s="63"/>
    </row>
    <row r="49925" spans="16:17">
      <c r="P49925" s="63"/>
      <c r="Q49925" s="63"/>
    </row>
    <row r="49926" spans="16:17">
      <c r="P49926" s="63"/>
      <c r="Q49926" s="63"/>
    </row>
    <row r="49927" spans="16:17">
      <c r="P49927" s="63"/>
      <c r="Q49927" s="63"/>
    </row>
    <row r="49928" spans="16:17">
      <c r="P49928" s="63"/>
      <c r="Q49928" s="63"/>
    </row>
    <row r="49929" spans="16:17">
      <c r="P49929" s="63"/>
      <c r="Q49929" s="63"/>
    </row>
    <row r="49930" spans="16:17">
      <c r="P49930" s="63"/>
      <c r="Q49930" s="63"/>
    </row>
    <row r="49931" spans="16:17">
      <c r="P49931" s="63"/>
      <c r="Q49931" s="63"/>
    </row>
    <row r="49932" spans="16:17">
      <c r="P49932" s="63"/>
      <c r="Q49932" s="63"/>
    </row>
    <row r="49933" spans="16:17">
      <c r="P49933" s="63"/>
      <c r="Q49933" s="63"/>
    </row>
    <row r="49934" spans="16:17">
      <c r="P49934" s="63"/>
      <c r="Q49934" s="63"/>
    </row>
    <row r="49935" spans="16:17">
      <c r="P49935" s="63"/>
      <c r="Q49935" s="63"/>
    </row>
    <row r="49936" spans="16:17">
      <c r="P49936" s="63"/>
      <c r="Q49936" s="63"/>
    </row>
    <row r="49937" spans="16:17">
      <c r="P49937" s="63"/>
      <c r="Q49937" s="63"/>
    </row>
    <row r="49938" spans="16:17">
      <c r="P49938" s="63"/>
      <c r="Q49938" s="63"/>
    </row>
    <row r="49939" spans="16:17">
      <c r="P49939" s="63"/>
      <c r="Q49939" s="63"/>
    </row>
    <row r="49940" spans="16:17">
      <c r="P49940" s="63"/>
      <c r="Q49940" s="63"/>
    </row>
    <row r="49941" spans="16:17">
      <c r="P49941" s="63"/>
      <c r="Q49941" s="63"/>
    </row>
    <row r="49942" spans="16:17">
      <c r="P49942" s="63"/>
      <c r="Q49942" s="63"/>
    </row>
    <row r="49943" spans="16:17">
      <c r="P49943" s="63"/>
      <c r="Q49943" s="63"/>
    </row>
    <row r="49944" spans="16:17">
      <c r="P49944" s="63"/>
      <c r="Q49944" s="63"/>
    </row>
    <row r="49945" spans="16:17">
      <c r="P49945" s="63"/>
      <c r="Q49945" s="63"/>
    </row>
    <row r="49946" spans="16:17">
      <c r="P49946" s="63"/>
      <c r="Q49946" s="63"/>
    </row>
    <row r="49947" spans="16:17">
      <c r="P49947" s="63"/>
      <c r="Q49947" s="63"/>
    </row>
    <row r="49948" spans="16:17">
      <c r="P49948" s="63"/>
      <c r="Q49948" s="63"/>
    </row>
    <row r="49949" spans="16:17">
      <c r="P49949" s="63"/>
      <c r="Q49949" s="63"/>
    </row>
    <row r="49950" spans="16:17">
      <c r="P49950" s="63"/>
      <c r="Q49950" s="63"/>
    </row>
    <row r="49951" spans="16:17">
      <c r="P49951" s="63"/>
      <c r="Q49951" s="63"/>
    </row>
    <row r="49952" spans="16:17">
      <c r="P49952" s="63"/>
      <c r="Q49952" s="63"/>
    </row>
    <row r="49953" spans="16:17">
      <c r="P49953" s="63"/>
      <c r="Q49953" s="63"/>
    </row>
    <row r="49954" spans="16:17">
      <c r="P49954" s="63"/>
      <c r="Q49954" s="63"/>
    </row>
    <row r="49955" spans="16:17">
      <c r="P49955" s="63"/>
      <c r="Q49955" s="63"/>
    </row>
    <row r="49956" spans="16:17">
      <c r="P49956" s="63"/>
      <c r="Q49956" s="63"/>
    </row>
    <row r="49957" spans="16:17">
      <c r="P49957" s="63"/>
      <c r="Q49957" s="63"/>
    </row>
    <row r="49958" spans="16:17">
      <c r="P49958" s="63"/>
      <c r="Q49958" s="63"/>
    </row>
    <row r="49959" spans="16:17">
      <c r="P49959" s="63"/>
      <c r="Q49959" s="63"/>
    </row>
    <row r="49960" spans="16:17">
      <c r="P49960" s="63"/>
      <c r="Q49960" s="63"/>
    </row>
    <row r="49961" spans="16:17">
      <c r="P49961" s="63"/>
      <c r="Q49961" s="63"/>
    </row>
    <row r="49962" spans="16:17">
      <c r="P49962" s="63"/>
      <c r="Q49962" s="63"/>
    </row>
    <row r="49963" spans="16:17">
      <c r="P49963" s="63"/>
      <c r="Q49963" s="63"/>
    </row>
    <row r="49964" spans="16:17">
      <c r="P49964" s="63"/>
      <c r="Q49964" s="63"/>
    </row>
    <row r="49965" spans="16:17">
      <c r="P49965" s="63"/>
      <c r="Q49965" s="63"/>
    </row>
    <row r="49966" spans="16:17">
      <c r="P49966" s="63"/>
      <c r="Q49966" s="63"/>
    </row>
    <row r="49967" spans="16:17">
      <c r="P49967" s="63"/>
      <c r="Q49967" s="63"/>
    </row>
    <row r="49968" spans="16:17">
      <c r="P49968" s="63"/>
      <c r="Q49968" s="63"/>
    </row>
    <row r="49969" spans="16:17">
      <c r="P49969" s="63"/>
      <c r="Q49969" s="63"/>
    </row>
    <row r="49970" spans="16:17">
      <c r="P49970" s="63"/>
      <c r="Q49970" s="63"/>
    </row>
    <row r="49971" spans="16:17">
      <c r="P49971" s="63"/>
      <c r="Q49971" s="63"/>
    </row>
    <row r="49972" spans="16:17">
      <c r="P49972" s="63"/>
      <c r="Q49972" s="63"/>
    </row>
    <row r="49973" spans="16:17">
      <c r="P49973" s="63"/>
      <c r="Q49973" s="63"/>
    </row>
    <row r="49974" spans="16:17">
      <c r="P49974" s="63"/>
      <c r="Q49974" s="63"/>
    </row>
    <row r="49975" spans="16:17">
      <c r="P49975" s="63"/>
      <c r="Q49975" s="63"/>
    </row>
    <row r="49976" spans="16:17">
      <c r="P49976" s="63"/>
      <c r="Q49976" s="63"/>
    </row>
    <row r="49977" spans="16:17">
      <c r="P49977" s="63"/>
      <c r="Q49977" s="63"/>
    </row>
    <row r="49978" spans="16:17">
      <c r="P49978" s="63"/>
      <c r="Q49978" s="63"/>
    </row>
    <row r="49979" spans="16:17">
      <c r="P49979" s="63"/>
      <c r="Q49979" s="63"/>
    </row>
    <row r="49980" spans="16:17">
      <c r="P49980" s="63"/>
      <c r="Q49980" s="63"/>
    </row>
    <row r="49981" spans="16:17">
      <c r="P49981" s="63"/>
      <c r="Q49981" s="63"/>
    </row>
    <row r="49982" spans="16:17">
      <c r="P49982" s="63"/>
      <c r="Q49982" s="63"/>
    </row>
    <row r="49983" spans="16:17">
      <c r="P49983" s="63"/>
      <c r="Q49983" s="63"/>
    </row>
    <row r="49984" spans="16:17">
      <c r="P49984" s="63"/>
      <c r="Q49984" s="63"/>
    </row>
    <row r="49985" spans="16:17">
      <c r="P49985" s="63"/>
      <c r="Q49985" s="63"/>
    </row>
    <row r="49986" spans="16:17">
      <c r="P49986" s="63"/>
      <c r="Q49986" s="63"/>
    </row>
    <row r="49987" spans="16:17">
      <c r="P49987" s="63"/>
      <c r="Q49987" s="63"/>
    </row>
    <row r="49988" spans="16:17">
      <c r="P49988" s="63"/>
      <c r="Q49988" s="63"/>
    </row>
    <row r="49989" spans="16:17">
      <c r="P49989" s="63"/>
      <c r="Q49989" s="63"/>
    </row>
    <row r="49990" spans="16:17">
      <c r="P49990" s="63"/>
      <c r="Q49990" s="63"/>
    </row>
    <row r="49991" spans="16:17">
      <c r="P49991" s="63"/>
      <c r="Q49991" s="63"/>
    </row>
    <row r="49992" spans="16:17">
      <c r="P49992" s="63"/>
      <c r="Q49992" s="63"/>
    </row>
    <row r="49993" spans="16:17">
      <c r="P49993" s="63"/>
      <c r="Q49993" s="63"/>
    </row>
    <row r="49994" spans="16:17">
      <c r="P49994" s="63"/>
      <c r="Q49994" s="63"/>
    </row>
    <row r="49995" spans="16:17">
      <c r="P49995" s="63"/>
      <c r="Q49995" s="63"/>
    </row>
    <row r="49996" spans="16:17">
      <c r="P49996" s="63"/>
      <c r="Q49996" s="63"/>
    </row>
    <row r="49997" spans="16:17">
      <c r="P49997" s="63"/>
      <c r="Q49997" s="63"/>
    </row>
    <row r="49998" spans="16:17">
      <c r="P49998" s="63"/>
      <c r="Q49998" s="63"/>
    </row>
    <row r="49999" spans="16:17">
      <c r="P49999" s="63"/>
      <c r="Q49999" s="63"/>
    </row>
    <row r="50000" spans="16:17">
      <c r="P50000" s="63"/>
      <c r="Q50000" s="63"/>
    </row>
    <row r="50001" spans="16:17">
      <c r="P50001" s="63"/>
      <c r="Q50001" s="63"/>
    </row>
    <row r="50002" spans="16:17">
      <c r="P50002" s="63"/>
      <c r="Q50002" s="63"/>
    </row>
    <row r="50003" spans="16:17">
      <c r="P50003" s="63"/>
      <c r="Q50003" s="63"/>
    </row>
    <row r="50004" spans="16:17">
      <c r="P50004" s="63"/>
      <c r="Q50004" s="63"/>
    </row>
    <row r="50005" spans="16:17">
      <c r="P50005" s="63"/>
      <c r="Q50005" s="63"/>
    </row>
    <row r="50006" spans="16:17">
      <c r="P50006" s="63"/>
      <c r="Q50006" s="63"/>
    </row>
    <row r="50007" spans="16:17">
      <c r="P50007" s="63"/>
      <c r="Q50007" s="63"/>
    </row>
    <row r="50008" spans="16:17">
      <c r="P50008" s="63"/>
      <c r="Q50008" s="63"/>
    </row>
    <row r="50009" spans="16:17">
      <c r="P50009" s="63"/>
      <c r="Q50009" s="63"/>
    </row>
    <row r="50010" spans="16:17">
      <c r="P50010" s="63"/>
      <c r="Q50010" s="63"/>
    </row>
    <row r="50011" spans="16:17">
      <c r="P50011" s="63"/>
      <c r="Q50011" s="63"/>
    </row>
    <row r="50012" spans="16:17">
      <c r="P50012" s="63"/>
      <c r="Q50012" s="63"/>
    </row>
    <row r="50013" spans="16:17">
      <c r="P50013" s="63"/>
      <c r="Q50013" s="63"/>
    </row>
    <row r="50014" spans="16:17">
      <c r="P50014" s="63"/>
      <c r="Q50014" s="63"/>
    </row>
    <row r="50015" spans="16:17">
      <c r="P50015" s="63"/>
      <c r="Q50015" s="63"/>
    </row>
    <row r="50016" spans="16:17">
      <c r="P50016" s="63"/>
      <c r="Q50016" s="63"/>
    </row>
    <row r="50017" spans="16:17">
      <c r="P50017" s="63"/>
      <c r="Q50017" s="63"/>
    </row>
    <row r="50018" spans="16:17">
      <c r="P50018" s="63"/>
      <c r="Q50018" s="63"/>
    </row>
    <row r="50019" spans="16:17">
      <c r="P50019" s="63"/>
      <c r="Q50019" s="63"/>
    </row>
    <row r="50020" spans="16:17">
      <c r="P50020" s="63"/>
      <c r="Q50020" s="63"/>
    </row>
    <row r="50021" spans="16:17">
      <c r="P50021" s="63"/>
      <c r="Q50021" s="63"/>
    </row>
    <row r="50022" spans="16:17">
      <c r="P50022" s="63"/>
      <c r="Q50022" s="63"/>
    </row>
    <row r="50023" spans="16:17">
      <c r="P50023" s="63"/>
      <c r="Q50023" s="63"/>
    </row>
    <row r="50024" spans="16:17">
      <c r="P50024" s="63"/>
      <c r="Q50024" s="63"/>
    </row>
    <row r="50025" spans="16:17">
      <c r="P50025" s="63"/>
      <c r="Q50025" s="63"/>
    </row>
    <row r="50026" spans="16:17">
      <c r="P50026" s="63"/>
      <c r="Q50026" s="63"/>
    </row>
    <row r="50027" spans="16:17">
      <c r="P50027" s="63"/>
      <c r="Q50027" s="63"/>
    </row>
    <row r="50028" spans="16:17">
      <c r="P50028" s="63"/>
      <c r="Q50028" s="63"/>
    </row>
    <row r="50029" spans="16:17">
      <c r="P50029" s="63"/>
      <c r="Q50029" s="63"/>
    </row>
    <row r="50030" spans="16:17">
      <c r="P50030" s="63"/>
      <c r="Q50030" s="63"/>
    </row>
    <row r="50031" spans="16:17">
      <c r="P50031" s="63"/>
      <c r="Q50031" s="63"/>
    </row>
    <row r="50032" spans="16:17">
      <c r="P50032" s="63"/>
      <c r="Q50032" s="63"/>
    </row>
    <row r="50033" spans="16:17">
      <c r="P50033" s="63"/>
      <c r="Q50033" s="63"/>
    </row>
    <row r="50034" spans="16:17">
      <c r="P50034" s="63"/>
      <c r="Q50034" s="63"/>
    </row>
    <row r="50035" spans="16:17">
      <c r="P50035" s="63"/>
      <c r="Q50035" s="63"/>
    </row>
    <row r="50036" spans="16:17">
      <c r="P50036" s="63"/>
      <c r="Q50036" s="63"/>
    </row>
    <row r="50037" spans="16:17">
      <c r="P50037" s="63"/>
      <c r="Q50037" s="63"/>
    </row>
    <row r="50038" spans="16:17">
      <c r="P50038" s="63"/>
      <c r="Q50038" s="63"/>
    </row>
    <row r="50039" spans="16:17">
      <c r="P50039" s="63"/>
      <c r="Q50039" s="63"/>
    </row>
    <row r="50040" spans="16:17">
      <c r="P50040" s="63"/>
      <c r="Q50040" s="63"/>
    </row>
    <row r="50041" spans="16:17">
      <c r="P50041" s="63"/>
      <c r="Q50041" s="63"/>
    </row>
    <row r="50042" spans="16:17">
      <c r="P50042" s="63"/>
      <c r="Q50042" s="63"/>
    </row>
    <row r="50043" spans="16:17">
      <c r="P50043" s="63"/>
      <c r="Q50043" s="63"/>
    </row>
    <row r="50044" spans="16:17">
      <c r="P50044" s="63"/>
      <c r="Q50044" s="63"/>
    </row>
    <row r="50045" spans="16:17">
      <c r="P50045" s="63"/>
      <c r="Q50045" s="63"/>
    </row>
    <row r="50046" spans="16:17">
      <c r="P50046" s="63"/>
      <c r="Q50046" s="63"/>
    </row>
    <row r="50047" spans="16:17">
      <c r="P50047" s="63"/>
      <c r="Q50047" s="63"/>
    </row>
    <row r="50048" spans="16:17">
      <c r="P50048" s="63"/>
      <c r="Q50048" s="63"/>
    </row>
    <row r="50049" spans="16:17">
      <c r="P50049" s="63"/>
      <c r="Q50049" s="63"/>
    </row>
    <row r="50050" spans="16:17">
      <c r="P50050" s="63"/>
      <c r="Q50050" s="63"/>
    </row>
    <row r="50051" spans="16:17">
      <c r="P50051" s="63"/>
      <c r="Q50051" s="63"/>
    </row>
    <row r="50052" spans="16:17">
      <c r="P50052" s="63"/>
      <c r="Q50052" s="63"/>
    </row>
    <row r="50053" spans="16:17">
      <c r="P50053" s="63"/>
      <c r="Q50053" s="63"/>
    </row>
    <row r="50054" spans="16:17">
      <c r="P50054" s="63"/>
      <c r="Q50054" s="63"/>
    </row>
    <row r="50055" spans="16:17">
      <c r="P50055" s="63"/>
      <c r="Q50055" s="63"/>
    </row>
    <row r="50056" spans="16:17">
      <c r="P50056" s="63"/>
      <c r="Q50056" s="63"/>
    </row>
    <row r="50057" spans="16:17">
      <c r="P50057" s="63"/>
      <c r="Q50057" s="63"/>
    </row>
    <row r="50058" spans="16:17">
      <c r="P50058" s="63"/>
      <c r="Q50058" s="63"/>
    </row>
    <row r="50059" spans="16:17">
      <c r="P50059" s="63"/>
      <c r="Q50059" s="63"/>
    </row>
    <row r="50060" spans="16:17">
      <c r="P50060" s="63"/>
      <c r="Q50060" s="63"/>
    </row>
    <row r="50061" spans="16:17">
      <c r="P50061" s="63"/>
      <c r="Q50061" s="63"/>
    </row>
    <row r="50062" spans="16:17">
      <c r="P50062" s="63"/>
      <c r="Q50062" s="63"/>
    </row>
    <row r="50063" spans="16:17">
      <c r="P50063" s="63"/>
      <c r="Q50063" s="63"/>
    </row>
    <row r="50064" spans="16:17">
      <c r="P50064" s="63"/>
      <c r="Q50064" s="63"/>
    </row>
    <row r="50065" spans="16:17">
      <c r="P50065" s="63"/>
      <c r="Q50065" s="63"/>
    </row>
    <row r="50066" spans="16:17">
      <c r="P50066" s="63"/>
      <c r="Q50066" s="63"/>
    </row>
    <row r="50067" spans="16:17">
      <c r="P50067" s="63"/>
      <c r="Q50067" s="63"/>
    </row>
    <row r="50068" spans="16:17">
      <c r="P50068" s="63"/>
      <c r="Q50068" s="63"/>
    </row>
    <row r="50069" spans="16:17">
      <c r="P50069" s="63"/>
      <c r="Q50069" s="63"/>
    </row>
    <row r="50070" spans="16:17">
      <c r="P50070" s="63"/>
      <c r="Q50070" s="63"/>
    </row>
    <row r="50071" spans="16:17">
      <c r="P50071" s="63"/>
      <c r="Q50071" s="63"/>
    </row>
    <row r="50072" spans="16:17">
      <c r="P50072" s="63"/>
      <c r="Q50072" s="63"/>
    </row>
    <row r="50073" spans="16:17">
      <c r="P50073" s="63"/>
      <c r="Q50073" s="63"/>
    </row>
    <row r="50074" spans="16:17">
      <c r="P50074" s="63"/>
      <c r="Q50074" s="63"/>
    </row>
    <row r="50075" spans="16:17">
      <c r="P50075" s="63"/>
      <c r="Q50075" s="63"/>
    </row>
    <row r="50076" spans="16:17">
      <c r="P50076" s="63"/>
      <c r="Q50076" s="63"/>
    </row>
    <row r="50077" spans="16:17">
      <c r="P50077" s="63"/>
      <c r="Q50077" s="63"/>
    </row>
    <row r="50078" spans="16:17">
      <c r="P50078" s="63"/>
      <c r="Q50078" s="63"/>
    </row>
    <row r="50079" spans="16:17">
      <c r="P50079" s="63"/>
      <c r="Q50079" s="63"/>
    </row>
    <row r="50080" spans="16:17">
      <c r="P50080" s="63"/>
      <c r="Q50080" s="63"/>
    </row>
    <row r="50081" spans="16:17">
      <c r="P50081" s="63"/>
      <c r="Q50081" s="63"/>
    </row>
    <row r="50082" spans="16:17">
      <c r="P50082" s="63"/>
      <c r="Q50082" s="63"/>
    </row>
    <row r="50083" spans="16:17">
      <c r="P50083" s="63"/>
      <c r="Q50083" s="63"/>
    </row>
    <row r="50084" spans="16:17">
      <c r="P50084" s="63"/>
      <c r="Q50084" s="63"/>
    </row>
    <row r="50085" spans="16:17">
      <c r="P50085" s="63"/>
      <c r="Q50085" s="63"/>
    </row>
    <row r="50086" spans="16:17">
      <c r="P50086" s="63"/>
      <c r="Q50086" s="63"/>
    </row>
    <row r="50087" spans="16:17">
      <c r="P50087" s="63"/>
      <c r="Q50087" s="63"/>
    </row>
    <row r="50088" spans="16:17">
      <c r="P50088" s="63"/>
      <c r="Q50088" s="63"/>
    </row>
    <row r="50089" spans="16:17">
      <c r="P50089" s="63"/>
      <c r="Q50089" s="63"/>
    </row>
    <row r="50090" spans="16:17">
      <c r="P50090" s="63"/>
      <c r="Q50090" s="63"/>
    </row>
    <row r="50091" spans="16:17">
      <c r="P50091" s="63"/>
      <c r="Q50091" s="63"/>
    </row>
    <row r="50092" spans="16:17">
      <c r="P50092" s="63"/>
      <c r="Q50092" s="63"/>
    </row>
    <row r="50093" spans="16:17">
      <c r="P50093" s="63"/>
      <c r="Q50093" s="63"/>
    </row>
    <row r="50094" spans="16:17">
      <c r="P50094" s="63"/>
      <c r="Q50094" s="63"/>
    </row>
    <row r="50095" spans="16:17">
      <c r="P50095" s="63"/>
      <c r="Q50095" s="63"/>
    </row>
    <row r="50096" spans="16:17">
      <c r="P50096" s="63"/>
      <c r="Q50096" s="63"/>
    </row>
    <row r="50097" spans="16:17">
      <c r="P50097" s="63"/>
      <c r="Q50097" s="63"/>
    </row>
    <row r="50098" spans="16:17">
      <c r="P50098" s="63"/>
      <c r="Q50098" s="63"/>
    </row>
    <row r="50099" spans="16:17">
      <c r="P50099" s="63"/>
      <c r="Q50099" s="63"/>
    </row>
    <row r="50100" spans="16:17">
      <c r="P50100" s="63"/>
      <c r="Q50100" s="63"/>
    </row>
    <row r="50101" spans="16:17">
      <c r="P50101" s="63"/>
      <c r="Q50101" s="63"/>
    </row>
    <row r="50102" spans="16:17">
      <c r="P50102" s="63"/>
      <c r="Q50102" s="63"/>
    </row>
    <row r="50103" spans="16:17">
      <c r="P50103" s="63"/>
      <c r="Q50103" s="63"/>
    </row>
    <row r="50104" spans="16:17">
      <c r="P50104" s="63"/>
      <c r="Q50104" s="63"/>
    </row>
    <row r="50105" spans="16:17">
      <c r="P50105" s="63"/>
      <c r="Q50105" s="63"/>
    </row>
    <row r="50106" spans="16:17">
      <c r="P50106" s="63"/>
      <c r="Q50106" s="63"/>
    </row>
    <row r="50107" spans="16:17">
      <c r="P50107" s="63"/>
      <c r="Q50107" s="63"/>
    </row>
    <row r="50108" spans="16:17">
      <c r="P50108" s="63"/>
      <c r="Q50108" s="63"/>
    </row>
    <row r="50109" spans="16:17">
      <c r="P50109" s="63"/>
      <c r="Q50109" s="63"/>
    </row>
    <row r="50110" spans="16:17">
      <c r="P50110" s="63"/>
      <c r="Q50110" s="63"/>
    </row>
    <row r="50111" spans="16:17">
      <c r="P50111" s="63"/>
      <c r="Q50111" s="63"/>
    </row>
    <row r="50112" spans="16:17">
      <c r="P50112" s="63"/>
      <c r="Q50112" s="63"/>
    </row>
    <row r="50113" spans="16:17">
      <c r="P50113" s="63"/>
      <c r="Q50113" s="63"/>
    </row>
    <row r="50114" spans="16:17">
      <c r="P50114" s="63"/>
      <c r="Q50114" s="63"/>
    </row>
    <row r="50115" spans="16:17">
      <c r="P50115" s="63"/>
      <c r="Q50115" s="63"/>
    </row>
    <row r="50116" spans="16:17">
      <c r="P50116" s="63"/>
      <c r="Q50116" s="63"/>
    </row>
    <row r="50117" spans="16:17">
      <c r="P50117" s="63"/>
      <c r="Q50117" s="63"/>
    </row>
    <row r="50118" spans="16:17">
      <c r="P50118" s="63"/>
      <c r="Q50118" s="63"/>
    </row>
    <row r="50119" spans="16:17">
      <c r="P50119" s="63"/>
      <c r="Q50119" s="63"/>
    </row>
    <row r="50120" spans="16:17">
      <c r="P50120" s="63"/>
      <c r="Q50120" s="63"/>
    </row>
    <row r="50121" spans="16:17">
      <c r="P50121" s="63"/>
      <c r="Q50121" s="63"/>
    </row>
    <row r="50122" spans="16:17">
      <c r="P50122" s="63"/>
      <c r="Q50122" s="63"/>
    </row>
    <row r="50123" spans="16:17">
      <c r="P50123" s="63"/>
      <c r="Q50123" s="63"/>
    </row>
    <row r="50124" spans="16:17">
      <c r="P50124" s="63"/>
      <c r="Q50124" s="63"/>
    </row>
    <row r="50125" spans="16:17">
      <c r="P50125" s="63"/>
      <c r="Q50125" s="63"/>
    </row>
    <row r="50126" spans="16:17">
      <c r="P50126" s="63"/>
      <c r="Q50126" s="63"/>
    </row>
    <row r="50127" spans="16:17">
      <c r="P50127" s="63"/>
      <c r="Q50127" s="63"/>
    </row>
    <row r="50128" spans="16:17">
      <c r="P50128" s="63"/>
      <c r="Q50128" s="63"/>
    </row>
    <row r="50129" spans="16:17">
      <c r="P50129" s="63"/>
      <c r="Q50129" s="63"/>
    </row>
    <row r="50130" spans="16:17">
      <c r="P50130" s="63"/>
      <c r="Q50130" s="63"/>
    </row>
    <row r="50131" spans="16:17">
      <c r="P50131" s="63"/>
      <c r="Q50131" s="63"/>
    </row>
    <row r="50132" spans="16:17">
      <c r="P50132" s="63"/>
      <c r="Q50132" s="63"/>
    </row>
    <row r="50133" spans="16:17">
      <c r="P50133" s="63"/>
      <c r="Q50133" s="63"/>
    </row>
    <row r="50134" spans="16:17">
      <c r="P50134" s="63"/>
      <c r="Q50134" s="63"/>
    </row>
    <row r="50135" spans="16:17">
      <c r="P50135" s="63"/>
      <c r="Q50135" s="63"/>
    </row>
    <row r="50136" spans="16:17">
      <c r="P50136" s="63"/>
      <c r="Q50136" s="63"/>
    </row>
    <row r="50137" spans="16:17">
      <c r="P50137" s="63"/>
      <c r="Q50137" s="63"/>
    </row>
    <row r="50138" spans="16:17">
      <c r="P50138" s="63"/>
      <c r="Q50138" s="63"/>
    </row>
    <row r="50139" spans="16:17">
      <c r="P50139" s="63"/>
      <c r="Q50139" s="63"/>
    </row>
    <row r="50140" spans="16:17">
      <c r="P50140" s="63"/>
      <c r="Q50140" s="63"/>
    </row>
    <row r="50141" spans="16:17">
      <c r="P50141" s="63"/>
      <c r="Q50141" s="63"/>
    </row>
    <row r="50142" spans="16:17">
      <c r="P50142" s="63"/>
      <c r="Q50142" s="63"/>
    </row>
    <row r="50143" spans="16:17">
      <c r="P50143" s="63"/>
      <c r="Q50143" s="63"/>
    </row>
    <row r="50144" spans="16:17">
      <c r="P50144" s="63"/>
      <c r="Q50144" s="63"/>
    </row>
    <row r="50145" spans="16:17">
      <c r="P50145" s="63"/>
      <c r="Q50145" s="63"/>
    </row>
    <row r="50146" spans="16:17">
      <c r="P50146" s="63"/>
      <c r="Q50146" s="63"/>
    </row>
    <row r="50147" spans="16:17">
      <c r="P50147" s="63"/>
      <c r="Q50147" s="63"/>
    </row>
    <row r="50148" spans="16:17">
      <c r="P50148" s="63"/>
      <c r="Q50148" s="63"/>
    </row>
    <row r="50149" spans="16:17">
      <c r="P50149" s="63"/>
      <c r="Q50149" s="63"/>
    </row>
    <row r="50150" spans="16:17">
      <c r="P50150" s="63"/>
      <c r="Q50150" s="63"/>
    </row>
    <row r="50151" spans="16:17">
      <c r="P50151" s="63"/>
      <c r="Q50151" s="63"/>
    </row>
    <row r="50152" spans="16:17">
      <c r="P50152" s="63"/>
      <c r="Q50152" s="63"/>
    </row>
    <row r="50153" spans="16:17">
      <c r="P50153" s="63"/>
      <c r="Q50153" s="63"/>
    </row>
    <row r="50154" spans="16:17">
      <c r="P50154" s="63"/>
      <c r="Q50154" s="63"/>
    </row>
    <row r="50155" spans="16:17">
      <c r="P50155" s="63"/>
      <c r="Q50155" s="63"/>
    </row>
    <row r="50156" spans="16:17">
      <c r="P50156" s="63"/>
      <c r="Q50156" s="63"/>
    </row>
    <row r="50157" spans="16:17">
      <c r="P50157" s="63"/>
      <c r="Q50157" s="63"/>
    </row>
    <row r="50158" spans="16:17">
      <c r="P50158" s="63"/>
      <c r="Q50158" s="63"/>
    </row>
    <row r="50159" spans="16:17">
      <c r="P50159" s="63"/>
      <c r="Q50159" s="63"/>
    </row>
    <row r="50160" spans="16:17">
      <c r="P50160" s="63"/>
      <c r="Q50160" s="63"/>
    </row>
    <row r="50161" spans="16:17">
      <c r="P50161" s="63"/>
      <c r="Q50161" s="63"/>
    </row>
    <row r="50162" spans="16:17">
      <c r="P50162" s="63"/>
      <c r="Q50162" s="63"/>
    </row>
    <row r="50163" spans="16:17">
      <c r="P50163" s="63"/>
      <c r="Q50163" s="63"/>
    </row>
    <row r="50164" spans="16:17">
      <c r="P50164" s="63"/>
      <c r="Q50164" s="63"/>
    </row>
    <row r="50165" spans="16:17">
      <c r="P50165" s="63"/>
      <c r="Q50165" s="63"/>
    </row>
    <row r="50166" spans="16:17">
      <c r="P50166" s="63"/>
      <c r="Q50166" s="63"/>
    </row>
    <row r="50167" spans="16:17">
      <c r="P50167" s="63"/>
      <c r="Q50167" s="63"/>
    </row>
    <row r="50168" spans="16:17">
      <c r="P50168" s="63"/>
      <c r="Q50168" s="63"/>
    </row>
    <row r="50169" spans="16:17">
      <c r="P50169" s="63"/>
      <c r="Q50169" s="63"/>
    </row>
    <row r="50170" spans="16:17">
      <c r="P50170" s="63"/>
      <c r="Q50170" s="63"/>
    </row>
    <row r="50171" spans="16:17">
      <c r="P50171" s="63"/>
      <c r="Q50171" s="63"/>
    </row>
    <row r="50172" spans="16:17">
      <c r="P50172" s="63"/>
      <c r="Q50172" s="63"/>
    </row>
    <row r="50173" spans="16:17">
      <c r="P50173" s="63"/>
      <c r="Q50173" s="63"/>
    </row>
    <row r="50174" spans="16:17">
      <c r="P50174" s="63"/>
      <c r="Q50174" s="63"/>
    </row>
    <row r="50175" spans="16:17">
      <c r="P50175" s="63"/>
      <c r="Q50175" s="63"/>
    </row>
    <row r="50176" spans="16:17">
      <c r="P50176" s="63"/>
      <c r="Q50176" s="63"/>
    </row>
    <row r="50177" spans="16:17">
      <c r="P50177" s="63"/>
      <c r="Q50177" s="63"/>
    </row>
    <row r="50178" spans="16:17">
      <c r="P50178" s="63"/>
      <c r="Q50178" s="63"/>
    </row>
    <row r="50179" spans="16:17">
      <c r="P50179" s="63"/>
      <c r="Q50179" s="63"/>
    </row>
    <row r="50180" spans="16:17">
      <c r="P50180" s="63"/>
      <c r="Q50180" s="63"/>
    </row>
    <row r="50181" spans="16:17">
      <c r="P50181" s="63"/>
      <c r="Q50181" s="63"/>
    </row>
    <row r="50182" spans="16:17">
      <c r="P50182" s="63"/>
      <c r="Q50182" s="63"/>
    </row>
    <row r="50183" spans="16:17">
      <c r="P50183" s="63"/>
      <c r="Q50183" s="63"/>
    </row>
    <row r="50184" spans="16:17">
      <c r="P50184" s="63"/>
      <c r="Q50184" s="63"/>
    </row>
    <row r="50185" spans="16:17">
      <c r="P50185" s="63"/>
      <c r="Q50185" s="63"/>
    </row>
    <row r="50186" spans="16:17">
      <c r="P50186" s="63"/>
      <c r="Q50186" s="63"/>
    </row>
    <row r="50187" spans="16:17">
      <c r="P50187" s="63"/>
      <c r="Q50187" s="63"/>
    </row>
    <row r="50188" spans="16:17">
      <c r="P50188" s="63"/>
      <c r="Q50188" s="63"/>
    </row>
    <row r="50189" spans="16:17">
      <c r="P50189" s="63"/>
      <c r="Q50189" s="63"/>
    </row>
    <row r="50190" spans="16:17">
      <c r="P50190" s="63"/>
      <c r="Q50190" s="63"/>
    </row>
    <row r="50191" spans="16:17">
      <c r="P50191" s="63"/>
      <c r="Q50191" s="63"/>
    </row>
    <row r="50192" spans="16:17">
      <c r="P50192" s="63"/>
      <c r="Q50192" s="63"/>
    </row>
    <row r="50193" spans="16:17">
      <c r="P50193" s="63"/>
      <c r="Q50193" s="63"/>
    </row>
    <row r="50194" spans="16:17">
      <c r="P50194" s="63"/>
      <c r="Q50194" s="63"/>
    </row>
    <row r="50195" spans="16:17">
      <c r="P50195" s="63"/>
      <c r="Q50195" s="63"/>
    </row>
    <row r="50196" spans="16:17">
      <c r="P50196" s="63"/>
      <c r="Q50196" s="63"/>
    </row>
    <row r="50197" spans="16:17">
      <c r="P50197" s="63"/>
      <c r="Q50197" s="63"/>
    </row>
    <row r="50198" spans="16:17">
      <c r="P50198" s="63"/>
      <c r="Q50198" s="63"/>
    </row>
    <row r="50199" spans="16:17">
      <c r="P50199" s="63"/>
      <c r="Q50199" s="63"/>
    </row>
    <row r="50200" spans="16:17">
      <c r="P50200" s="63"/>
      <c r="Q50200" s="63"/>
    </row>
    <row r="50201" spans="16:17">
      <c r="P50201" s="63"/>
      <c r="Q50201" s="63"/>
    </row>
    <row r="50202" spans="16:17">
      <c r="P50202" s="63"/>
      <c r="Q50202" s="63"/>
    </row>
    <row r="50203" spans="16:17">
      <c r="P50203" s="63"/>
      <c r="Q50203" s="63"/>
    </row>
    <row r="50204" spans="16:17">
      <c r="P50204" s="63"/>
      <c r="Q50204" s="63"/>
    </row>
    <row r="50205" spans="16:17">
      <c r="P50205" s="63"/>
      <c r="Q50205" s="63"/>
    </row>
    <row r="50206" spans="16:17">
      <c r="P50206" s="63"/>
      <c r="Q50206" s="63"/>
    </row>
    <row r="50207" spans="16:17">
      <c r="P50207" s="63"/>
      <c r="Q50207" s="63"/>
    </row>
    <row r="50208" spans="16:17">
      <c r="P50208" s="63"/>
      <c r="Q50208" s="63"/>
    </row>
    <row r="50209" spans="16:17">
      <c r="P50209" s="63"/>
      <c r="Q50209" s="63"/>
    </row>
    <row r="50210" spans="16:17">
      <c r="P50210" s="63"/>
      <c r="Q50210" s="63"/>
    </row>
    <row r="50211" spans="16:17">
      <c r="P50211" s="63"/>
      <c r="Q50211" s="63"/>
    </row>
    <row r="50212" spans="16:17">
      <c r="P50212" s="63"/>
      <c r="Q50212" s="63"/>
    </row>
    <row r="50213" spans="16:17">
      <c r="P50213" s="63"/>
      <c r="Q50213" s="63"/>
    </row>
    <row r="50214" spans="16:17">
      <c r="P50214" s="63"/>
      <c r="Q50214" s="63"/>
    </row>
    <row r="50215" spans="16:17">
      <c r="P50215" s="63"/>
      <c r="Q50215" s="63"/>
    </row>
    <row r="50216" spans="16:17">
      <c r="P50216" s="63"/>
      <c r="Q50216" s="63"/>
    </row>
    <row r="50217" spans="16:17">
      <c r="P50217" s="63"/>
      <c r="Q50217" s="63"/>
    </row>
    <row r="50218" spans="16:17">
      <c r="P50218" s="63"/>
      <c r="Q50218" s="63"/>
    </row>
    <row r="50219" spans="16:17">
      <c r="P50219" s="63"/>
      <c r="Q50219" s="63"/>
    </row>
    <row r="50220" spans="16:17">
      <c r="P50220" s="63"/>
      <c r="Q50220" s="63"/>
    </row>
    <row r="50221" spans="16:17">
      <c r="P50221" s="63"/>
      <c r="Q50221" s="63"/>
    </row>
    <row r="50222" spans="16:17">
      <c r="P50222" s="63"/>
      <c r="Q50222" s="63"/>
    </row>
    <row r="50223" spans="16:17">
      <c r="P50223" s="63"/>
      <c r="Q50223" s="63"/>
    </row>
    <row r="50224" spans="16:17">
      <c r="P50224" s="63"/>
      <c r="Q50224" s="63"/>
    </row>
    <row r="50225" spans="16:17">
      <c r="P50225" s="63"/>
      <c r="Q50225" s="63"/>
    </row>
    <row r="50226" spans="16:17">
      <c r="P50226" s="63"/>
      <c r="Q50226" s="63"/>
    </row>
    <row r="50227" spans="16:17">
      <c r="P50227" s="63"/>
      <c r="Q50227" s="63"/>
    </row>
    <row r="50228" spans="16:17">
      <c r="P50228" s="63"/>
      <c r="Q50228" s="63"/>
    </row>
    <row r="50229" spans="16:17">
      <c r="P50229" s="63"/>
      <c r="Q50229" s="63"/>
    </row>
    <row r="50230" spans="16:17">
      <c r="P50230" s="63"/>
      <c r="Q50230" s="63"/>
    </row>
    <row r="50231" spans="16:17">
      <c r="P50231" s="63"/>
      <c r="Q50231" s="63"/>
    </row>
    <row r="50232" spans="16:17">
      <c r="P50232" s="63"/>
      <c r="Q50232" s="63"/>
    </row>
    <row r="50233" spans="16:17">
      <c r="P50233" s="63"/>
      <c r="Q50233" s="63"/>
    </row>
    <row r="50234" spans="16:17">
      <c r="P50234" s="63"/>
      <c r="Q50234" s="63"/>
    </row>
    <row r="50235" spans="16:17">
      <c r="P50235" s="63"/>
      <c r="Q50235" s="63"/>
    </row>
    <row r="50236" spans="16:17">
      <c r="P50236" s="63"/>
      <c r="Q50236" s="63"/>
    </row>
    <row r="50237" spans="16:17">
      <c r="P50237" s="63"/>
      <c r="Q50237" s="63"/>
    </row>
    <row r="50238" spans="16:17">
      <c r="P50238" s="63"/>
      <c r="Q50238" s="63"/>
    </row>
    <row r="50239" spans="16:17">
      <c r="P50239" s="63"/>
      <c r="Q50239" s="63"/>
    </row>
    <row r="50240" spans="16:17">
      <c r="P50240" s="63"/>
      <c r="Q50240" s="63"/>
    </row>
    <row r="50241" spans="16:17">
      <c r="P50241" s="63"/>
      <c r="Q50241" s="63"/>
    </row>
    <row r="50242" spans="16:17">
      <c r="P50242" s="63"/>
      <c r="Q50242" s="63"/>
    </row>
    <row r="50243" spans="16:17">
      <c r="P50243" s="63"/>
      <c r="Q50243" s="63"/>
    </row>
    <row r="50244" spans="16:17">
      <c r="P50244" s="63"/>
      <c r="Q50244" s="63"/>
    </row>
    <row r="50245" spans="16:17">
      <c r="P50245" s="63"/>
      <c r="Q50245" s="63"/>
    </row>
    <row r="50246" spans="16:17">
      <c r="P50246" s="63"/>
      <c r="Q50246" s="63"/>
    </row>
    <row r="50247" spans="16:17">
      <c r="P50247" s="63"/>
      <c r="Q50247" s="63"/>
    </row>
    <row r="50248" spans="16:17">
      <c r="P50248" s="63"/>
      <c r="Q50248" s="63"/>
    </row>
    <row r="50249" spans="16:17">
      <c r="P50249" s="63"/>
      <c r="Q50249" s="63"/>
    </row>
    <row r="50250" spans="16:17">
      <c r="P50250" s="63"/>
      <c r="Q50250" s="63"/>
    </row>
    <row r="50251" spans="16:17">
      <c r="P50251" s="63"/>
      <c r="Q50251" s="63"/>
    </row>
    <row r="50252" spans="16:17">
      <c r="P50252" s="63"/>
      <c r="Q50252" s="63"/>
    </row>
    <row r="50253" spans="16:17">
      <c r="P50253" s="63"/>
      <c r="Q50253" s="63"/>
    </row>
    <row r="50254" spans="16:17">
      <c r="P50254" s="63"/>
      <c r="Q50254" s="63"/>
    </row>
    <row r="50255" spans="16:17">
      <c r="P50255" s="63"/>
      <c r="Q50255" s="63"/>
    </row>
    <row r="50256" spans="16:17">
      <c r="P50256" s="63"/>
      <c r="Q50256" s="63"/>
    </row>
    <row r="50257" spans="16:17">
      <c r="P50257" s="63"/>
      <c r="Q50257" s="63"/>
    </row>
    <row r="50258" spans="16:17">
      <c r="P50258" s="63"/>
      <c r="Q50258" s="63"/>
    </row>
    <row r="50259" spans="16:17">
      <c r="P50259" s="63"/>
      <c r="Q50259" s="63"/>
    </row>
    <row r="50260" spans="16:17">
      <c r="P50260" s="63"/>
      <c r="Q50260" s="63"/>
    </row>
    <row r="50261" spans="16:17">
      <c r="P50261" s="63"/>
      <c r="Q50261" s="63"/>
    </row>
    <row r="50262" spans="16:17">
      <c r="P50262" s="63"/>
      <c r="Q50262" s="63"/>
    </row>
    <row r="50263" spans="16:17">
      <c r="P50263" s="63"/>
      <c r="Q50263" s="63"/>
    </row>
    <row r="50264" spans="16:17">
      <c r="P50264" s="63"/>
      <c r="Q50264" s="63"/>
    </row>
    <row r="50265" spans="16:17">
      <c r="P50265" s="63"/>
      <c r="Q50265" s="63"/>
    </row>
    <row r="50266" spans="16:17">
      <c r="P50266" s="63"/>
      <c r="Q50266" s="63"/>
    </row>
    <row r="50267" spans="16:17">
      <c r="P50267" s="63"/>
      <c r="Q50267" s="63"/>
    </row>
    <row r="50268" spans="16:17">
      <c r="P50268" s="63"/>
      <c r="Q50268" s="63"/>
    </row>
    <row r="50269" spans="16:17">
      <c r="P50269" s="63"/>
      <c r="Q50269" s="63"/>
    </row>
    <row r="50270" spans="16:17">
      <c r="P50270" s="63"/>
      <c r="Q50270" s="63"/>
    </row>
    <row r="50271" spans="16:17">
      <c r="P50271" s="63"/>
      <c r="Q50271" s="63"/>
    </row>
    <row r="50272" spans="16:17">
      <c r="P50272" s="63"/>
      <c r="Q50272" s="63"/>
    </row>
    <row r="50273" spans="16:17">
      <c r="P50273" s="63"/>
      <c r="Q50273" s="63"/>
    </row>
    <row r="50274" spans="16:17">
      <c r="P50274" s="63"/>
      <c r="Q50274" s="63"/>
    </row>
    <row r="50275" spans="16:17">
      <c r="P50275" s="63"/>
      <c r="Q50275" s="63"/>
    </row>
    <row r="50276" spans="16:17">
      <c r="P50276" s="63"/>
      <c r="Q50276" s="63"/>
    </row>
    <row r="50277" spans="16:17">
      <c r="P50277" s="63"/>
      <c r="Q50277" s="63"/>
    </row>
    <row r="50278" spans="16:17">
      <c r="P50278" s="63"/>
      <c r="Q50278" s="63"/>
    </row>
    <row r="50279" spans="16:17">
      <c r="P50279" s="63"/>
      <c r="Q50279" s="63"/>
    </row>
    <row r="50280" spans="16:17">
      <c r="P50280" s="63"/>
      <c r="Q50280" s="63"/>
    </row>
    <row r="50281" spans="16:17">
      <c r="P50281" s="63"/>
      <c r="Q50281" s="63"/>
    </row>
    <row r="50282" spans="16:17">
      <c r="P50282" s="63"/>
      <c r="Q50282" s="63"/>
    </row>
    <row r="50283" spans="16:17">
      <c r="P50283" s="63"/>
      <c r="Q50283" s="63"/>
    </row>
    <row r="50284" spans="16:17">
      <c r="P50284" s="63"/>
      <c r="Q50284" s="63"/>
    </row>
    <row r="50285" spans="16:17">
      <c r="P50285" s="63"/>
      <c r="Q50285" s="63"/>
    </row>
    <row r="50286" spans="16:17">
      <c r="P50286" s="63"/>
      <c r="Q50286" s="63"/>
    </row>
    <row r="50287" spans="16:17">
      <c r="P50287" s="63"/>
      <c r="Q50287" s="63"/>
    </row>
    <row r="50288" spans="16:17">
      <c r="P50288" s="63"/>
      <c r="Q50288" s="63"/>
    </row>
    <row r="50289" spans="16:17">
      <c r="P50289" s="63"/>
      <c r="Q50289" s="63"/>
    </row>
    <row r="50290" spans="16:17">
      <c r="P50290" s="63"/>
      <c r="Q50290" s="63"/>
    </row>
    <row r="50291" spans="16:17">
      <c r="P50291" s="63"/>
      <c r="Q50291" s="63"/>
    </row>
    <row r="50292" spans="16:17">
      <c r="P50292" s="63"/>
      <c r="Q50292" s="63"/>
    </row>
    <row r="50293" spans="16:17">
      <c r="P50293" s="63"/>
      <c r="Q50293" s="63"/>
    </row>
    <row r="50294" spans="16:17">
      <c r="P50294" s="63"/>
      <c r="Q50294" s="63"/>
    </row>
    <row r="50295" spans="16:17">
      <c r="P50295" s="63"/>
      <c r="Q50295" s="63"/>
    </row>
    <row r="50296" spans="16:17">
      <c r="P50296" s="63"/>
      <c r="Q50296" s="63"/>
    </row>
    <row r="50297" spans="16:17">
      <c r="P50297" s="63"/>
      <c r="Q50297" s="63"/>
    </row>
    <row r="50298" spans="16:17">
      <c r="P50298" s="63"/>
      <c r="Q50298" s="63"/>
    </row>
    <row r="50299" spans="16:17">
      <c r="P50299" s="63"/>
      <c r="Q50299" s="63"/>
    </row>
    <row r="50300" spans="16:17">
      <c r="P50300" s="63"/>
      <c r="Q50300" s="63"/>
    </row>
    <row r="50301" spans="16:17">
      <c r="P50301" s="63"/>
      <c r="Q50301" s="63"/>
    </row>
    <row r="50302" spans="16:17">
      <c r="P50302" s="63"/>
      <c r="Q50302" s="63"/>
    </row>
    <row r="50303" spans="16:17">
      <c r="P50303" s="63"/>
      <c r="Q50303" s="63"/>
    </row>
    <row r="50304" spans="16:17">
      <c r="P50304" s="63"/>
      <c r="Q50304" s="63"/>
    </row>
    <row r="50305" spans="16:17">
      <c r="P50305" s="63"/>
      <c r="Q50305" s="63"/>
    </row>
    <row r="50306" spans="16:17">
      <c r="P50306" s="63"/>
      <c r="Q50306" s="63"/>
    </row>
    <row r="50307" spans="16:17">
      <c r="P50307" s="63"/>
      <c r="Q50307" s="63"/>
    </row>
    <row r="50308" spans="16:17">
      <c r="P50308" s="63"/>
      <c r="Q50308" s="63"/>
    </row>
    <row r="50309" spans="16:17">
      <c r="P50309" s="63"/>
      <c r="Q50309" s="63"/>
    </row>
    <row r="50310" spans="16:17">
      <c r="P50310" s="63"/>
      <c r="Q50310" s="63"/>
    </row>
    <row r="50311" spans="16:17">
      <c r="P50311" s="63"/>
      <c r="Q50311" s="63"/>
    </row>
    <row r="50312" spans="16:17">
      <c r="P50312" s="63"/>
      <c r="Q50312" s="63"/>
    </row>
    <row r="50313" spans="16:17">
      <c r="P50313" s="63"/>
      <c r="Q50313" s="63"/>
    </row>
    <row r="50314" spans="16:17">
      <c r="P50314" s="63"/>
      <c r="Q50314" s="63"/>
    </row>
    <row r="50315" spans="16:17">
      <c r="P50315" s="63"/>
      <c r="Q50315" s="63"/>
    </row>
    <row r="50316" spans="16:17">
      <c r="P50316" s="63"/>
      <c r="Q50316" s="63"/>
    </row>
    <row r="50317" spans="16:17">
      <c r="P50317" s="63"/>
      <c r="Q50317" s="63"/>
    </row>
    <row r="50318" spans="16:17">
      <c r="P50318" s="63"/>
      <c r="Q50318" s="63"/>
    </row>
    <row r="50319" spans="16:17">
      <c r="P50319" s="63"/>
      <c r="Q50319" s="63"/>
    </row>
    <row r="50320" spans="16:17">
      <c r="P50320" s="63"/>
      <c r="Q50320" s="63"/>
    </row>
    <row r="50321" spans="16:17">
      <c r="P50321" s="63"/>
      <c r="Q50321" s="63"/>
    </row>
    <row r="50322" spans="16:17">
      <c r="P50322" s="63"/>
      <c r="Q50322" s="63"/>
    </row>
    <row r="50323" spans="16:17">
      <c r="P50323" s="63"/>
      <c r="Q50323" s="63"/>
    </row>
    <row r="50324" spans="16:17">
      <c r="P50324" s="63"/>
      <c r="Q50324" s="63"/>
    </row>
    <row r="50325" spans="16:17">
      <c r="P50325" s="63"/>
      <c r="Q50325" s="63"/>
    </row>
    <row r="50326" spans="16:17">
      <c r="P50326" s="63"/>
      <c r="Q50326" s="63"/>
    </row>
    <row r="50327" spans="16:17">
      <c r="P50327" s="63"/>
      <c r="Q50327" s="63"/>
    </row>
    <row r="50328" spans="16:17">
      <c r="P50328" s="63"/>
      <c r="Q50328" s="63"/>
    </row>
    <row r="50329" spans="16:17">
      <c r="P50329" s="63"/>
      <c r="Q50329" s="63"/>
    </row>
    <row r="50330" spans="16:17">
      <c r="P50330" s="63"/>
      <c r="Q50330" s="63"/>
    </row>
    <row r="50331" spans="16:17">
      <c r="P50331" s="63"/>
      <c r="Q50331" s="63"/>
    </row>
    <row r="50332" spans="16:17">
      <c r="P50332" s="63"/>
      <c r="Q50332" s="63"/>
    </row>
    <row r="50333" spans="16:17">
      <c r="P50333" s="63"/>
      <c r="Q50333" s="63"/>
    </row>
    <row r="50334" spans="16:17">
      <c r="P50334" s="63"/>
      <c r="Q50334" s="63"/>
    </row>
    <row r="50335" spans="16:17">
      <c r="P50335" s="63"/>
      <c r="Q50335" s="63"/>
    </row>
    <row r="50336" spans="16:17">
      <c r="P50336" s="63"/>
      <c r="Q50336" s="63"/>
    </row>
    <row r="50337" spans="16:17">
      <c r="P50337" s="63"/>
      <c r="Q50337" s="63"/>
    </row>
    <row r="50338" spans="16:17">
      <c r="P50338" s="63"/>
      <c r="Q50338" s="63"/>
    </row>
    <row r="50339" spans="16:17">
      <c r="P50339" s="63"/>
      <c r="Q50339" s="63"/>
    </row>
    <row r="50340" spans="16:17">
      <c r="P50340" s="63"/>
      <c r="Q50340" s="63"/>
    </row>
    <row r="50341" spans="16:17">
      <c r="P50341" s="63"/>
      <c r="Q50341" s="63"/>
    </row>
    <row r="50342" spans="16:17">
      <c r="P50342" s="63"/>
      <c r="Q50342" s="63"/>
    </row>
    <row r="50343" spans="16:17">
      <c r="P50343" s="63"/>
      <c r="Q50343" s="63"/>
    </row>
    <row r="50344" spans="16:17">
      <c r="P50344" s="63"/>
      <c r="Q50344" s="63"/>
    </row>
    <row r="50345" spans="16:17">
      <c r="P50345" s="63"/>
      <c r="Q50345" s="63"/>
    </row>
    <row r="50346" spans="16:17">
      <c r="P50346" s="63"/>
      <c r="Q50346" s="63"/>
    </row>
    <row r="50347" spans="16:17">
      <c r="P50347" s="63"/>
      <c r="Q50347" s="63"/>
    </row>
    <row r="50348" spans="16:17">
      <c r="P50348" s="63"/>
      <c r="Q50348" s="63"/>
    </row>
    <row r="50349" spans="16:17">
      <c r="P50349" s="63"/>
      <c r="Q50349" s="63"/>
    </row>
    <row r="50350" spans="16:17">
      <c r="P50350" s="63"/>
      <c r="Q50350" s="63"/>
    </row>
    <row r="50351" spans="16:17">
      <c r="P50351" s="63"/>
      <c r="Q50351" s="63"/>
    </row>
    <row r="50352" spans="16:17">
      <c r="P50352" s="63"/>
      <c r="Q50352" s="63"/>
    </row>
    <row r="50353" spans="16:17">
      <c r="P50353" s="63"/>
      <c r="Q50353" s="63"/>
    </row>
    <row r="50354" spans="16:17">
      <c r="P50354" s="63"/>
      <c r="Q50354" s="63"/>
    </row>
    <row r="50355" spans="16:17">
      <c r="P50355" s="63"/>
      <c r="Q50355" s="63"/>
    </row>
    <row r="50356" spans="16:17">
      <c r="P50356" s="63"/>
      <c r="Q50356" s="63"/>
    </row>
    <row r="50357" spans="16:17">
      <c r="P50357" s="63"/>
      <c r="Q50357" s="63"/>
    </row>
    <row r="50358" spans="16:17">
      <c r="P50358" s="63"/>
      <c r="Q50358" s="63"/>
    </row>
    <row r="50359" spans="16:17">
      <c r="P50359" s="63"/>
      <c r="Q50359" s="63"/>
    </row>
    <row r="50360" spans="16:17">
      <c r="P50360" s="63"/>
      <c r="Q50360" s="63"/>
    </row>
    <row r="50361" spans="16:17">
      <c r="P50361" s="63"/>
      <c r="Q50361" s="63"/>
    </row>
    <row r="50362" spans="16:17">
      <c r="P50362" s="63"/>
      <c r="Q50362" s="63"/>
    </row>
    <row r="50363" spans="16:17">
      <c r="P50363" s="63"/>
      <c r="Q50363" s="63"/>
    </row>
    <row r="50364" spans="16:17">
      <c r="P50364" s="63"/>
      <c r="Q50364" s="63"/>
    </row>
    <row r="50365" spans="16:17">
      <c r="P50365" s="63"/>
      <c r="Q50365" s="63"/>
    </row>
    <row r="50366" spans="16:17">
      <c r="P50366" s="63"/>
      <c r="Q50366" s="63"/>
    </row>
    <row r="50367" spans="16:17">
      <c r="P50367" s="63"/>
      <c r="Q50367" s="63"/>
    </row>
    <row r="50368" spans="16:17">
      <c r="P50368" s="63"/>
      <c r="Q50368" s="63"/>
    </row>
    <row r="50369" spans="16:17">
      <c r="P50369" s="63"/>
      <c r="Q50369" s="63"/>
    </row>
    <row r="50370" spans="16:17">
      <c r="P50370" s="63"/>
      <c r="Q50370" s="63"/>
    </row>
    <row r="50371" spans="16:17">
      <c r="P50371" s="63"/>
      <c r="Q50371" s="63"/>
    </row>
    <row r="50372" spans="16:17">
      <c r="P50372" s="63"/>
      <c r="Q50372" s="63"/>
    </row>
    <row r="50373" spans="16:17">
      <c r="P50373" s="63"/>
      <c r="Q50373" s="63"/>
    </row>
    <row r="50374" spans="16:17">
      <c r="P50374" s="63"/>
      <c r="Q50374" s="63"/>
    </row>
    <row r="50375" spans="16:17">
      <c r="P50375" s="63"/>
      <c r="Q50375" s="63"/>
    </row>
    <row r="50376" spans="16:17">
      <c r="P50376" s="63"/>
      <c r="Q50376" s="63"/>
    </row>
    <row r="50377" spans="16:17">
      <c r="P50377" s="63"/>
      <c r="Q50377" s="63"/>
    </row>
    <row r="50378" spans="16:17">
      <c r="P50378" s="63"/>
      <c r="Q50378" s="63"/>
    </row>
    <row r="50379" spans="16:17">
      <c r="P50379" s="63"/>
      <c r="Q50379" s="63"/>
    </row>
    <row r="50380" spans="16:17">
      <c r="P50380" s="63"/>
      <c r="Q50380" s="63"/>
    </row>
    <row r="50381" spans="16:17">
      <c r="P50381" s="63"/>
      <c r="Q50381" s="63"/>
    </row>
    <row r="50382" spans="16:17">
      <c r="P50382" s="63"/>
      <c r="Q50382" s="63"/>
    </row>
    <row r="50383" spans="16:17">
      <c r="P50383" s="63"/>
      <c r="Q50383" s="63"/>
    </row>
    <row r="50384" spans="16:17">
      <c r="P50384" s="63"/>
      <c r="Q50384" s="63"/>
    </row>
    <row r="50385" spans="16:17">
      <c r="P50385" s="63"/>
      <c r="Q50385" s="63"/>
    </row>
    <row r="50386" spans="16:17">
      <c r="P50386" s="63"/>
      <c r="Q50386" s="63"/>
    </row>
    <row r="50387" spans="16:17">
      <c r="P50387" s="63"/>
      <c r="Q50387" s="63"/>
    </row>
    <row r="50388" spans="16:17">
      <c r="P50388" s="63"/>
      <c r="Q50388" s="63"/>
    </row>
    <row r="50389" spans="16:17">
      <c r="P50389" s="63"/>
      <c r="Q50389" s="63"/>
    </row>
    <row r="50390" spans="16:17">
      <c r="P50390" s="63"/>
      <c r="Q50390" s="63"/>
    </row>
    <row r="50391" spans="16:17">
      <c r="P50391" s="63"/>
      <c r="Q50391" s="63"/>
    </row>
    <row r="50392" spans="16:17">
      <c r="P50392" s="63"/>
      <c r="Q50392" s="63"/>
    </row>
    <row r="50393" spans="16:17">
      <c r="P50393" s="63"/>
      <c r="Q50393" s="63"/>
    </row>
    <row r="50394" spans="16:17">
      <c r="P50394" s="63"/>
      <c r="Q50394" s="63"/>
    </row>
    <row r="50395" spans="16:17">
      <c r="P50395" s="63"/>
      <c r="Q50395" s="63"/>
    </row>
    <row r="50396" spans="16:17">
      <c r="P50396" s="63"/>
      <c r="Q50396" s="63"/>
    </row>
    <row r="50397" spans="16:17">
      <c r="P50397" s="63"/>
      <c r="Q50397" s="63"/>
    </row>
    <row r="50398" spans="16:17">
      <c r="P50398" s="63"/>
      <c r="Q50398" s="63"/>
    </row>
    <row r="50399" spans="16:17">
      <c r="P50399" s="63"/>
      <c r="Q50399" s="63"/>
    </row>
    <row r="50400" spans="16:17">
      <c r="P50400" s="63"/>
      <c r="Q50400" s="63"/>
    </row>
    <row r="50401" spans="16:17">
      <c r="P50401" s="63"/>
      <c r="Q50401" s="63"/>
    </row>
    <row r="50402" spans="16:17">
      <c r="P50402" s="63"/>
      <c r="Q50402" s="63"/>
    </row>
    <row r="50403" spans="16:17">
      <c r="P50403" s="63"/>
      <c r="Q50403" s="63"/>
    </row>
    <row r="50404" spans="16:17">
      <c r="P50404" s="63"/>
      <c r="Q50404" s="63"/>
    </row>
    <row r="50405" spans="16:17">
      <c r="P50405" s="63"/>
      <c r="Q50405" s="63"/>
    </row>
    <row r="50406" spans="16:17">
      <c r="P50406" s="63"/>
      <c r="Q50406" s="63"/>
    </row>
    <row r="50407" spans="16:17">
      <c r="P50407" s="63"/>
      <c r="Q50407" s="63"/>
    </row>
    <row r="50408" spans="16:17">
      <c r="P50408" s="63"/>
      <c r="Q50408" s="63"/>
    </row>
    <row r="50409" spans="16:17">
      <c r="P50409" s="63"/>
      <c r="Q50409" s="63"/>
    </row>
    <row r="50410" spans="16:17">
      <c r="P50410" s="63"/>
      <c r="Q50410" s="63"/>
    </row>
    <row r="50411" spans="16:17">
      <c r="P50411" s="63"/>
      <c r="Q50411" s="63"/>
    </row>
    <row r="50412" spans="16:17">
      <c r="P50412" s="63"/>
      <c r="Q50412" s="63"/>
    </row>
    <row r="50413" spans="16:17">
      <c r="P50413" s="63"/>
      <c r="Q50413" s="63"/>
    </row>
    <row r="50414" spans="16:17">
      <c r="P50414" s="63"/>
      <c r="Q50414" s="63"/>
    </row>
    <row r="50415" spans="16:17">
      <c r="P50415" s="63"/>
      <c r="Q50415" s="63"/>
    </row>
    <row r="50416" spans="16:17">
      <c r="P50416" s="63"/>
      <c r="Q50416" s="63"/>
    </row>
    <row r="50417" spans="16:17">
      <c r="P50417" s="63"/>
      <c r="Q50417" s="63"/>
    </row>
    <row r="50418" spans="16:17">
      <c r="P50418" s="63"/>
      <c r="Q50418" s="63"/>
    </row>
    <row r="50419" spans="16:17">
      <c r="P50419" s="63"/>
      <c r="Q50419" s="63"/>
    </row>
    <row r="50420" spans="16:17">
      <c r="P50420" s="63"/>
      <c r="Q50420" s="63"/>
    </row>
    <row r="50421" spans="16:17">
      <c r="P50421" s="63"/>
      <c r="Q50421" s="63"/>
    </row>
    <row r="50422" spans="16:17">
      <c r="P50422" s="63"/>
      <c r="Q50422" s="63"/>
    </row>
    <row r="50423" spans="16:17">
      <c r="P50423" s="63"/>
      <c r="Q50423" s="63"/>
    </row>
    <row r="50424" spans="16:17">
      <c r="P50424" s="63"/>
      <c r="Q50424" s="63"/>
    </row>
    <row r="50425" spans="16:17">
      <c r="P50425" s="63"/>
      <c r="Q50425" s="63"/>
    </row>
    <row r="50426" spans="16:17">
      <c r="P50426" s="63"/>
      <c r="Q50426" s="63"/>
    </row>
    <row r="50427" spans="16:17">
      <c r="P50427" s="63"/>
      <c r="Q50427" s="63"/>
    </row>
    <row r="50428" spans="16:17">
      <c r="P50428" s="63"/>
      <c r="Q50428" s="63"/>
    </row>
    <row r="50429" spans="16:17">
      <c r="P50429" s="63"/>
      <c r="Q50429" s="63"/>
    </row>
    <row r="50430" spans="16:17">
      <c r="P50430" s="63"/>
      <c r="Q50430" s="63"/>
    </row>
    <row r="50431" spans="16:17">
      <c r="P50431" s="63"/>
      <c r="Q50431" s="63"/>
    </row>
    <row r="50432" spans="16:17">
      <c r="P50432" s="63"/>
      <c r="Q50432" s="63"/>
    </row>
    <row r="50433" spans="16:17">
      <c r="P50433" s="63"/>
      <c r="Q50433" s="63"/>
    </row>
    <row r="50434" spans="16:17">
      <c r="P50434" s="63"/>
      <c r="Q50434" s="63"/>
    </row>
    <row r="50435" spans="16:17">
      <c r="P50435" s="63"/>
      <c r="Q50435" s="63"/>
    </row>
    <row r="50436" spans="16:17">
      <c r="P50436" s="63"/>
      <c r="Q50436" s="63"/>
    </row>
    <row r="50437" spans="16:17">
      <c r="P50437" s="63"/>
      <c r="Q50437" s="63"/>
    </row>
    <row r="50438" spans="16:17">
      <c r="P50438" s="63"/>
      <c r="Q50438" s="63"/>
    </row>
    <row r="50439" spans="16:17">
      <c r="P50439" s="63"/>
      <c r="Q50439" s="63"/>
    </row>
    <row r="50440" spans="16:17">
      <c r="P50440" s="63"/>
      <c r="Q50440" s="63"/>
    </row>
    <row r="50441" spans="16:17">
      <c r="P50441" s="63"/>
      <c r="Q50441" s="63"/>
    </row>
    <row r="50442" spans="16:17">
      <c r="P50442" s="63"/>
      <c r="Q50442" s="63"/>
    </row>
    <row r="50443" spans="16:17">
      <c r="P50443" s="63"/>
      <c r="Q50443" s="63"/>
    </row>
    <row r="50444" spans="16:17">
      <c r="P50444" s="63"/>
      <c r="Q50444" s="63"/>
    </row>
    <row r="50445" spans="16:17">
      <c r="P50445" s="63"/>
      <c r="Q50445" s="63"/>
    </row>
    <row r="50446" spans="16:17">
      <c r="P50446" s="63"/>
      <c r="Q50446" s="63"/>
    </row>
    <row r="50447" spans="16:17">
      <c r="P50447" s="63"/>
      <c r="Q50447" s="63"/>
    </row>
    <row r="50448" spans="16:17">
      <c r="P50448" s="63"/>
      <c r="Q50448" s="63"/>
    </row>
    <row r="50449" spans="16:17">
      <c r="P50449" s="63"/>
      <c r="Q50449" s="63"/>
    </row>
    <row r="50450" spans="16:17">
      <c r="P50450" s="63"/>
      <c r="Q50450" s="63"/>
    </row>
    <row r="50451" spans="16:17">
      <c r="P50451" s="63"/>
      <c r="Q50451" s="63"/>
    </row>
    <row r="50452" spans="16:17">
      <c r="P50452" s="63"/>
      <c r="Q50452" s="63"/>
    </row>
    <row r="50453" spans="16:17">
      <c r="P50453" s="63"/>
      <c r="Q50453" s="63"/>
    </row>
    <row r="50454" spans="16:17">
      <c r="P50454" s="63"/>
      <c r="Q50454" s="63"/>
    </row>
    <row r="50455" spans="16:17">
      <c r="P50455" s="63"/>
      <c r="Q50455" s="63"/>
    </row>
    <row r="50456" spans="16:17">
      <c r="P50456" s="63"/>
      <c r="Q50456" s="63"/>
    </row>
    <row r="50457" spans="16:17">
      <c r="P50457" s="63"/>
      <c r="Q50457" s="63"/>
    </row>
    <row r="50458" spans="16:17">
      <c r="P50458" s="63"/>
      <c r="Q50458" s="63"/>
    </row>
    <row r="50459" spans="16:17">
      <c r="P50459" s="63"/>
      <c r="Q50459" s="63"/>
    </row>
    <row r="50460" spans="16:17">
      <c r="P50460" s="63"/>
      <c r="Q50460" s="63"/>
    </row>
    <row r="50461" spans="16:17">
      <c r="P50461" s="63"/>
      <c r="Q50461" s="63"/>
    </row>
    <row r="50462" spans="16:17">
      <c r="P50462" s="63"/>
      <c r="Q50462" s="63"/>
    </row>
    <row r="50463" spans="16:17">
      <c r="P50463" s="63"/>
      <c r="Q50463" s="63"/>
    </row>
    <row r="50464" spans="16:17">
      <c r="P50464" s="63"/>
      <c r="Q50464" s="63"/>
    </row>
    <row r="50465" spans="16:17">
      <c r="P50465" s="63"/>
      <c r="Q50465" s="63"/>
    </row>
    <row r="50466" spans="16:17">
      <c r="P50466" s="63"/>
      <c r="Q50466" s="63"/>
    </row>
    <row r="50467" spans="16:17">
      <c r="P50467" s="63"/>
      <c r="Q50467" s="63"/>
    </row>
    <row r="50468" spans="16:17">
      <c r="P50468" s="63"/>
      <c r="Q50468" s="63"/>
    </row>
    <row r="50469" spans="16:17">
      <c r="P50469" s="63"/>
      <c r="Q50469" s="63"/>
    </row>
    <row r="50470" spans="16:17">
      <c r="P50470" s="63"/>
      <c r="Q50470" s="63"/>
    </row>
    <row r="50471" spans="16:17">
      <c r="P50471" s="63"/>
      <c r="Q50471" s="63"/>
    </row>
    <row r="50472" spans="16:17">
      <c r="P50472" s="63"/>
      <c r="Q50472" s="63"/>
    </row>
    <row r="50473" spans="16:17">
      <c r="P50473" s="63"/>
      <c r="Q50473" s="63"/>
    </row>
    <row r="50474" spans="16:17">
      <c r="P50474" s="63"/>
      <c r="Q50474" s="63"/>
    </row>
    <row r="50475" spans="16:17">
      <c r="P50475" s="63"/>
      <c r="Q50475" s="63"/>
    </row>
    <row r="50476" spans="16:17">
      <c r="P50476" s="63"/>
      <c r="Q50476" s="63"/>
    </row>
    <row r="50477" spans="16:17">
      <c r="P50477" s="63"/>
      <c r="Q50477" s="63"/>
    </row>
    <row r="50478" spans="16:17">
      <c r="P50478" s="63"/>
      <c r="Q50478" s="63"/>
    </row>
    <row r="50479" spans="16:17">
      <c r="P50479" s="63"/>
      <c r="Q50479" s="63"/>
    </row>
    <row r="50480" spans="16:17">
      <c r="P50480" s="63"/>
      <c r="Q50480" s="63"/>
    </row>
    <row r="50481" spans="16:17">
      <c r="P50481" s="63"/>
      <c r="Q50481" s="63"/>
    </row>
    <row r="50482" spans="16:17">
      <c r="P50482" s="63"/>
      <c r="Q50482" s="63"/>
    </row>
    <row r="50483" spans="16:17">
      <c r="P50483" s="63"/>
      <c r="Q50483" s="63"/>
    </row>
    <row r="50484" spans="16:17">
      <c r="P50484" s="63"/>
      <c r="Q50484" s="63"/>
    </row>
    <row r="50485" spans="16:17">
      <c r="P50485" s="63"/>
      <c r="Q50485" s="63"/>
    </row>
    <row r="50486" spans="16:17">
      <c r="P50486" s="63"/>
      <c r="Q50486" s="63"/>
    </row>
    <row r="50487" spans="16:17">
      <c r="P50487" s="63"/>
      <c r="Q50487" s="63"/>
    </row>
    <row r="50488" spans="16:17">
      <c r="P50488" s="63"/>
      <c r="Q50488" s="63"/>
    </row>
    <row r="50489" spans="16:17">
      <c r="P50489" s="63"/>
      <c r="Q50489" s="63"/>
    </row>
    <row r="50490" spans="16:17">
      <c r="P50490" s="63"/>
      <c r="Q50490" s="63"/>
    </row>
    <row r="50491" spans="16:17">
      <c r="P50491" s="63"/>
      <c r="Q50491" s="63"/>
    </row>
    <row r="50492" spans="16:17">
      <c r="P50492" s="63"/>
      <c r="Q50492" s="63"/>
    </row>
    <row r="50493" spans="16:17">
      <c r="P50493" s="63"/>
      <c r="Q50493" s="63"/>
    </row>
    <row r="50494" spans="16:17">
      <c r="P50494" s="63"/>
      <c r="Q50494" s="63"/>
    </row>
    <row r="50495" spans="16:17">
      <c r="P50495" s="63"/>
      <c r="Q50495" s="63"/>
    </row>
    <row r="50496" spans="16:17">
      <c r="P50496" s="63"/>
      <c r="Q50496" s="63"/>
    </row>
    <row r="50497" spans="16:17">
      <c r="P50497" s="63"/>
      <c r="Q50497" s="63"/>
    </row>
    <row r="50498" spans="16:17">
      <c r="P50498" s="63"/>
      <c r="Q50498" s="63"/>
    </row>
    <row r="50499" spans="16:17">
      <c r="P50499" s="63"/>
      <c r="Q50499" s="63"/>
    </row>
    <row r="50500" spans="16:17">
      <c r="P50500" s="63"/>
      <c r="Q50500" s="63"/>
    </row>
    <row r="50501" spans="16:17">
      <c r="P50501" s="63"/>
      <c r="Q50501" s="63"/>
    </row>
    <row r="50502" spans="16:17">
      <c r="P50502" s="63"/>
      <c r="Q50502" s="63"/>
    </row>
    <row r="50503" spans="16:17">
      <c r="P50503" s="63"/>
      <c r="Q50503" s="63"/>
    </row>
    <row r="50504" spans="16:17">
      <c r="P50504" s="63"/>
      <c r="Q50504" s="63"/>
    </row>
    <row r="50505" spans="16:17">
      <c r="P50505" s="63"/>
      <c r="Q50505" s="63"/>
    </row>
    <row r="50506" spans="16:17">
      <c r="P50506" s="63"/>
      <c r="Q50506" s="63"/>
    </row>
    <row r="50507" spans="16:17">
      <c r="P50507" s="63"/>
      <c r="Q50507" s="63"/>
    </row>
    <row r="50508" spans="16:17">
      <c r="P50508" s="63"/>
      <c r="Q50508" s="63"/>
    </row>
    <row r="50509" spans="16:17">
      <c r="P50509" s="63"/>
      <c r="Q50509" s="63"/>
    </row>
    <row r="50510" spans="16:17">
      <c r="P50510" s="63"/>
      <c r="Q50510" s="63"/>
    </row>
    <row r="50511" spans="16:17">
      <c r="P50511" s="63"/>
      <c r="Q50511" s="63"/>
    </row>
    <row r="50512" spans="16:17">
      <c r="P50512" s="63"/>
      <c r="Q50512" s="63"/>
    </row>
    <row r="50513" spans="16:17">
      <c r="P50513" s="63"/>
      <c r="Q50513" s="63"/>
    </row>
    <row r="50514" spans="16:17">
      <c r="P50514" s="63"/>
      <c r="Q50514" s="63"/>
    </row>
    <row r="50515" spans="16:17">
      <c r="P50515" s="63"/>
      <c r="Q50515" s="63"/>
    </row>
    <row r="50516" spans="16:17">
      <c r="P50516" s="63"/>
      <c r="Q50516" s="63"/>
    </row>
    <row r="50517" spans="16:17">
      <c r="P50517" s="63"/>
      <c r="Q50517" s="63"/>
    </row>
    <row r="50518" spans="16:17">
      <c r="P50518" s="63"/>
      <c r="Q50518" s="63"/>
    </row>
    <row r="50519" spans="16:17">
      <c r="P50519" s="63"/>
      <c r="Q50519" s="63"/>
    </row>
    <row r="50520" spans="16:17">
      <c r="P50520" s="63"/>
      <c r="Q50520" s="63"/>
    </row>
    <row r="50521" spans="16:17">
      <c r="P50521" s="63"/>
      <c r="Q50521" s="63"/>
    </row>
    <row r="50522" spans="16:17">
      <c r="P50522" s="63"/>
      <c r="Q50522" s="63"/>
    </row>
    <row r="50523" spans="16:17">
      <c r="P50523" s="63"/>
      <c r="Q50523" s="63"/>
    </row>
    <row r="50524" spans="16:17">
      <c r="P50524" s="63"/>
      <c r="Q50524" s="63"/>
    </row>
    <row r="50525" spans="16:17">
      <c r="P50525" s="63"/>
      <c r="Q50525" s="63"/>
    </row>
    <row r="50526" spans="16:17">
      <c r="P50526" s="63"/>
      <c r="Q50526" s="63"/>
    </row>
    <row r="50527" spans="16:17">
      <c r="P50527" s="63"/>
      <c r="Q50527" s="63"/>
    </row>
    <row r="50528" spans="16:17">
      <c r="P50528" s="63"/>
      <c r="Q50528" s="63"/>
    </row>
    <row r="50529" spans="16:17">
      <c r="P50529" s="63"/>
      <c r="Q50529" s="63"/>
    </row>
    <row r="50530" spans="16:17">
      <c r="P50530" s="63"/>
      <c r="Q50530" s="63"/>
    </row>
    <row r="50531" spans="16:17">
      <c r="P50531" s="63"/>
      <c r="Q50531" s="63"/>
    </row>
    <row r="50532" spans="16:17">
      <c r="P50532" s="63"/>
      <c r="Q50532" s="63"/>
    </row>
    <row r="50533" spans="16:17">
      <c r="P50533" s="63"/>
      <c r="Q50533" s="63"/>
    </row>
    <row r="50534" spans="16:17">
      <c r="P50534" s="63"/>
      <c r="Q50534" s="63"/>
    </row>
    <row r="50535" spans="16:17">
      <c r="P50535" s="63"/>
      <c r="Q50535" s="63"/>
    </row>
    <row r="50536" spans="16:17">
      <c r="P50536" s="63"/>
      <c r="Q50536" s="63"/>
    </row>
    <row r="50537" spans="16:17">
      <c r="P50537" s="63"/>
      <c r="Q50537" s="63"/>
    </row>
    <row r="50538" spans="16:17">
      <c r="P50538" s="63"/>
      <c r="Q50538" s="63"/>
    </row>
    <row r="50539" spans="16:17">
      <c r="P50539" s="63"/>
      <c r="Q50539" s="63"/>
    </row>
    <row r="50540" spans="16:17">
      <c r="P50540" s="63"/>
      <c r="Q50540" s="63"/>
    </row>
    <row r="50541" spans="16:17">
      <c r="P50541" s="63"/>
      <c r="Q50541" s="63"/>
    </row>
    <row r="50542" spans="16:17">
      <c r="P50542" s="63"/>
      <c r="Q50542" s="63"/>
    </row>
    <row r="50543" spans="16:17">
      <c r="P50543" s="63"/>
      <c r="Q50543" s="63"/>
    </row>
    <row r="50544" spans="16:17">
      <c r="P50544" s="63"/>
      <c r="Q50544" s="63"/>
    </row>
    <row r="50545" spans="16:17">
      <c r="P50545" s="63"/>
      <c r="Q50545" s="63"/>
    </row>
    <row r="50546" spans="16:17">
      <c r="P50546" s="63"/>
      <c r="Q50546" s="63"/>
    </row>
    <row r="50547" spans="16:17">
      <c r="P50547" s="63"/>
      <c r="Q50547" s="63"/>
    </row>
    <row r="50548" spans="16:17">
      <c r="P50548" s="63"/>
      <c r="Q50548" s="63"/>
    </row>
    <row r="50549" spans="16:17">
      <c r="P50549" s="63"/>
      <c r="Q50549" s="63"/>
    </row>
    <row r="50550" spans="16:17">
      <c r="P50550" s="63"/>
      <c r="Q50550" s="63"/>
    </row>
    <row r="50551" spans="16:17">
      <c r="P50551" s="63"/>
      <c r="Q50551" s="63"/>
    </row>
    <row r="50552" spans="16:17">
      <c r="P50552" s="63"/>
      <c r="Q50552" s="63"/>
    </row>
    <row r="50553" spans="16:17">
      <c r="P50553" s="63"/>
      <c r="Q50553" s="63"/>
    </row>
    <row r="50554" spans="16:17">
      <c r="P50554" s="63"/>
      <c r="Q50554" s="63"/>
    </row>
    <row r="50555" spans="16:17">
      <c r="P50555" s="63"/>
      <c r="Q50555" s="63"/>
    </row>
    <row r="50556" spans="16:17">
      <c r="P50556" s="63"/>
      <c r="Q50556" s="63"/>
    </row>
    <row r="50557" spans="16:17">
      <c r="P50557" s="63"/>
      <c r="Q50557" s="63"/>
    </row>
    <row r="50558" spans="16:17">
      <c r="P50558" s="63"/>
      <c r="Q50558" s="63"/>
    </row>
    <row r="50559" spans="16:17">
      <c r="P50559" s="63"/>
      <c r="Q50559" s="63"/>
    </row>
    <row r="50560" spans="16:17">
      <c r="P50560" s="63"/>
      <c r="Q50560" s="63"/>
    </row>
    <row r="50561" spans="16:17">
      <c r="P50561" s="63"/>
      <c r="Q50561" s="63"/>
    </row>
    <row r="50562" spans="16:17">
      <c r="P50562" s="63"/>
      <c r="Q50562" s="63"/>
    </row>
    <row r="50563" spans="16:17">
      <c r="P50563" s="63"/>
      <c r="Q50563" s="63"/>
    </row>
    <row r="50564" spans="16:17">
      <c r="P50564" s="63"/>
      <c r="Q50564" s="63"/>
    </row>
    <row r="50565" spans="16:17">
      <c r="P50565" s="63"/>
      <c r="Q50565" s="63"/>
    </row>
    <row r="50566" spans="16:17">
      <c r="P50566" s="63"/>
      <c r="Q50566" s="63"/>
    </row>
    <row r="50567" spans="16:17">
      <c r="P50567" s="63"/>
      <c r="Q50567" s="63"/>
    </row>
    <row r="50568" spans="16:17">
      <c r="P50568" s="63"/>
      <c r="Q50568" s="63"/>
    </row>
    <row r="50569" spans="16:17">
      <c r="P50569" s="63"/>
      <c r="Q50569" s="63"/>
    </row>
    <row r="50570" spans="16:17">
      <c r="P50570" s="63"/>
      <c r="Q50570" s="63"/>
    </row>
    <row r="50571" spans="16:17">
      <c r="P50571" s="63"/>
      <c r="Q50571" s="63"/>
    </row>
    <row r="50572" spans="16:17">
      <c r="P50572" s="63"/>
      <c r="Q50572" s="63"/>
    </row>
    <row r="50573" spans="16:17">
      <c r="P50573" s="63"/>
      <c r="Q50573" s="63"/>
    </row>
    <row r="50574" spans="16:17">
      <c r="P50574" s="63"/>
      <c r="Q50574" s="63"/>
    </row>
    <row r="50575" spans="16:17">
      <c r="P50575" s="63"/>
      <c r="Q50575" s="63"/>
    </row>
    <row r="50576" spans="16:17">
      <c r="P50576" s="63"/>
      <c r="Q50576" s="63"/>
    </row>
    <row r="50577" spans="16:17">
      <c r="P50577" s="63"/>
      <c r="Q50577" s="63"/>
    </row>
    <row r="50578" spans="16:17">
      <c r="P50578" s="63"/>
      <c r="Q50578" s="63"/>
    </row>
    <row r="50579" spans="16:17">
      <c r="P50579" s="63"/>
      <c r="Q50579" s="63"/>
    </row>
    <row r="50580" spans="16:17">
      <c r="P50580" s="63"/>
      <c r="Q50580" s="63"/>
    </row>
    <row r="50581" spans="16:17">
      <c r="P50581" s="63"/>
      <c r="Q50581" s="63"/>
    </row>
    <row r="50582" spans="16:17">
      <c r="P50582" s="63"/>
      <c r="Q50582" s="63"/>
    </row>
    <row r="50583" spans="16:17">
      <c r="P50583" s="63"/>
      <c r="Q50583" s="63"/>
    </row>
    <row r="50584" spans="16:17">
      <c r="P50584" s="63"/>
      <c r="Q50584" s="63"/>
    </row>
    <row r="50585" spans="16:17">
      <c r="P50585" s="63"/>
      <c r="Q50585" s="63"/>
    </row>
    <row r="50586" spans="16:17">
      <c r="P50586" s="63"/>
      <c r="Q50586" s="63"/>
    </row>
    <row r="50587" spans="16:17">
      <c r="P50587" s="63"/>
      <c r="Q50587" s="63"/>
    </row>
    <row r="50588" spans="16:17">
      <c r="P50588" s="63"/>
      <c r="Q50588" s="63"/>
    </row>
    <row r="50589" spans="16:17">
      <c r="P50589" s="63"/>
      <c r="Q50589" s="63"/>
    </row>
    <row r="50590" spans="16:17">
      <c r="P50590" s="63"/>
      <c r="Q50590" s="63"/>
    </row>
    <row r="50591" spans="16:17">
      <c r="P50591" s="63"/>
      <c r="Q50591" s="63"/>
    </row>
    <row r="50592" spans="16:17">
      <c r="P50592" s="63"/>
      <c r="Q50592" s="63"/>
    </row>
    <row r="50593" spans="16:17">
      <c r="P50593" s="63"/>
      <c r="Q50593" s="63"/>
    </row>
    <row r="50594" spans="16:17">
      <c r="P50594" s="63"/>
      <c r="Q50594" s="63"/>
    </row>
    <row r="50595" spans="16:17">
      <c r="P50595" s="63"/>
      <c r="Q50595" s="63"/>
    </row>
    <row r="50596" spans="16:17">
      <c r="P50596" s="63"/>
      <c r="Q50596" s="63"/>
    </row>
    <row r="50597" spans="16:17">
      <c r="P50597" s="63"/>
      <c r="Q50597" s="63"/>
    </row>
    <row r="50598" spans="16:17">
      <c r="P50598" s="63"/>
      <c r="Q50598" s="63"/>
    </row>
    <row r="50599" spans="16:17">
      <c r="P50599" s="63"/>
      <c r="Q50599" s="63"/>
    </row>
    <row r="50600" spans="16:17">
      <c r="P50600" s="63"/>
      <c r="Q50600" s="63"/>
    </row>
    <row r="50601" spans="16:17">
      <c r="P50601" s="63"/>
      <c r="Q50601" s="63"/>
    </row>
    <row r="50602" spans="16:17">
      <c r="P50602" s="63"/>
      <c r="Q50602" s="63"/>
    </row>
    <row r="50603" spans="16:17">
      <c r="P50603" s="63"/>
      <c r="Q50603" s="63"/>
    </row>
    <row r="50604" spans="16:17">
      <c r="P50604" s="63"/>
      <c r="Q50604" s="63"/>
    </row>
    <row r="50605" spans="16:17">
      <c r="P50605" s="63"/>
      <c r="Q50605" s="63"/>
    </row>
    <row r="50606" spans="16:17">
      <c r="P50606" s="63"/>
      <c r="Q50606" s="63"/>
    </row>
    <row r="50607" spans="16:17">
      <c r="P50607" s="63"/>
      <c r="Q50607" s="63"/>
    </row>
    <row r="50608" spans="16:17">
      <c r="P50608" s="63"/>
      <c r="Q50608" s="63"/>
    </row>
    <row r="50609" spans="16:17">
      <c r="P50609" s="63"/>
      <c r="Q50609" s="63"/>
    </row>
    <row r="50610" spans="16:17">
      <c r="P50610" s="63"/>
      <c r="Q50610" s="63"/>
    </row>
    <row r="50611" spans="16:17">
      <c r="P50611" s="63"/>
      <c r="Q50611" s="63"/>
    </row>
    <row r="50612" spans="16:17">
      <c r="P50612" s="63"/>
      <c r="Q50612" s="63"/>
    </row>
    <row r="50613" spans="16:17">
      <c r="P50613" s="63"/>
      <c r="Q50613" s="63"/>
    </row>
    <row r="50614" spans="16:17">
      <c r="P50614" s="63"/>
      <c r="Q50614" s="63"/>
    </row>
    <row r="50615" spans="16:17">
      <c r="P50615" s="63"/>
      <c r="Q50615" s="63"/>
    </row>
    <row r="50616" spans="16:17">
      <c r="P50616" s="63"/>
      <c r="Q50616" s="63"/>
    </row>
    <row r="50617" spans="16:17">
      <c r="P50617" s="63"/>
      <c r="Q50617" s="63"/>
    </row>
    <row r="50618" spans="16:17">
      <c r="P50618" s="63"/>
      <c r="Q50618" s="63"/>
    </row>
    <row r="50619" spans="16:17">
      <c r="P50619" s="63"/>
      <c r="Q50619" s="63"/>
    </row>
    <row r="50620" spans="16:17">
      <c r="P50620" s="63"/>
      <c r="Q50620" s="63"/>
    </row>
    <row r="50621" spans="16:17">
      <c r="P50621" s="63"/>
      <c r="Q50621" s="63"/>
    </row>
    <row r="50622" spans="16:17">
      <c r="P50622" s="63"/>
      <c r="Q50622" s="63"/>
    </row>
    <row r="50623" spans="16:17">
      <c r="P50623" s="63"/>
      <c r="Q50623" s="63"/>
    </row>
    <row r="50624" spans="16:17">
      <c r="P50624" s="63"/>
      <c r="Q50624" s="63"/>
    </row>
    <row r="50625" spans="16:17">
      <c r="P50625" s="63"/>
      <c r="Q50625" s="63"/>
    </row>
    <row r="50626" spans="16:17">
      <c r="P50626" s="63"/>
      <c r="Q50626" s="63"/>
    </row>
    <row r="50627" spans="16:17">
      <c r="P50627" s="63"/>
      <c r="Q50627" s="63"/>
    </row>
    <row r="50628" spans="16:17">
      <c r="P50628" s="63"/>
      <c r="Q50628" s="63"/>
    </row>
    <row r="50629" spans="16:17">
      <c r="P50629" s="63"/>
      <c r="Q50629" s="63"/>
    </row>
    <row r="50630" spans="16:17">
      <c r="P50630" s="63"/>
      <c r="Q50630" s="63"/>
    </row>
    <row r="50631" spans="16:17">
      <c r="P50631" s="63"/>
      <c r="Q50631" s="63"/>
    </row>
    <row r="50632" spans="16:17">
      <c r="P50632" s="63"/>
      <c r="Q50632" s="63"/>
    </row>
    <row r="50633" spans="16:17">
      <c r="P50633" s="63"/>
      <c r="Q50633" s="63"/>
    </row>
    <row r="50634" spans="16:17">
      <c r="P50634" s="63"/>
      <c r="Q50634" s="63"/>
    </row>
    <row r="50635" spans="16:17">
      <c r="P50635" s="63"/>
      <c r="Q50635" s="63"/>
    </row>
    <row r="50636" spans="16:17">
      <c r="P50636" s="63"/>
      <c r="Q50636" s="63"/>
    </row>
    <row r="50637" spans="16:17">
      <c r="P50637" s="63"/>
      <c r="Q50637" s="63"/>
    </row>
    <row r="50638" spans="16:17">
      <c r="P50638" s="63"/>
      <c r="Q50638" s="63"/>
    </row>
    <row r="50639" spans="16:17">
      <c r="P50639" s="63"/>
      <c r="Q50639" s="63"/>
    </row>
    <row r="50640" spans="16:17">
      <c r="P50640" s="63"/>
      <c r="Q50640" s="63"/>
    </row>
    <row r="50641" spans="16:17">
      <c r="P50641" s="63"/>
      <c r="Q50641" s="63"/>
    </row>
    <row r="50642" spans="16:17">
      <c r="P50642" s="63"/>
      <c r="Q50642" s="63"/>
    </row>
    <row r="50643" spans="16:17">
      <c r="P50643" s="63"/>
      <c r="Q50643" s="63"/>
    </row>
    <row r="50644" spans="16:17">
      <c r="P50644" s="63"/>
      <c r="Q50644" s="63"/>
    </row>
    <row r="50645" spans="16:17">
      <c r="P50645" s="63"/>
      <c r="Q50645" s="63"/>
    </row>
    <row r="50646" spans="16:17">
      <c r="P50646" s="63"/>
      <c r="Q50646" s="63"/>
    </row>
    <row r="50647" spans="16:17">
      <c r="P50647" s="63"/>
      <c r="Q50647" s="63"/>
    </row>
    <row r="50648" spans="16:17">
      <c r="P50648" s="63"/>
      <c r="Q50648" s="63"/>
    </row>
    <row r="50649" spans="16:17">
      <c r="P50649" s="63"/>
      <c r="Q50649" s="63"/>
    </row>
    <row r="50650" spans="16:17">
      <c r="P50650" s="63"/>
      <c r="Q50650" s="63"/>
    </row>
    <row r="50651" spans="16:17">
      <c r="P50651" s="63"/>
      <c r="Q50651" s="63"/>
    </row>
    <row r="50652" spans="16:17">
      <c r="P50652" s="63"/>
      <c r="Q50652" s="63"/>
    </row>
    <row r="50653" spans="16:17">
      <c r="P50653" s="63"/>
      <c r="Q50653" s="63"/>
    </row>
    <row r="50654" spans="16:17">
      <c r="P50654" s="63"/>
      <c r="Q50654" s="63"/>
    </row>
    <row r="50655" spans="16:17">
      <c r="P50655" s="63"/>
      <c r="Q50655" s="63"/>
    </row>
    <row r="50656" spans="16:17">
      <c r="P50656" s="63"/>
      <c r="Q50656" s="63"/>
    </row>
    <row r="50657" spans="16:17">
      <c r="P50657" s="63"/>
      <c r="Q50657" s="63"/>
    </row>
    <row r="50658" spans="16:17">
      <c r="P50658" s="63"/>
      <c r="Q50658" s="63"/>
    </row>
    <row r="50659" spans="16:17">
      <c r="P50659" s="63"/>
      <c r="Q50659" s="63"/>
    </row>
    <row r="50660" spans="16:17">
      <c r="P50660" s="63"/>
      <c r="Q50660" s="63"/>
    </row>
    <row r="50661" spans="16:17">
      <c r="P50661" s="63"/>
      <c r="Q50661" s="63"/>
    </row>
    <row r="50662" spans="16:17">
      <c r="P50662" s="63"/>
      <c r="Q50662" s="63"/>
    </row>
    <row r="50663" spans="16:17">
      <c r="P50663" s="63"/>
      <c r="Q50663" s="63"/>
    </row>
    <row r="50664" spans="16:17">
      <c r="P50664" s="63"/>
      <c r="Q50664" s="63"/>
    </row>
    <row r="50665" spans="16:17">
      <c r="P50665" s="63"/>
      <c r="Q50665" s="63"/>
    </row>
    <row r="50666" spans="16:17">
      <c r="P50666" s="63"/>
      <c r="Q50666" s="63"/>
    </row>
    <row r="50667" spans="16:17">
      <c r="P50667" s="63"/>
      <c r="Q50667" s="63"/>
    </row>
    <row r="50668" spans="16:17">
      <c r="P50668" s="63"/>
      <c r="Q50668" s="63"/>
    </row>
    <row r="50669" spans="16:17">
      <c r="P50669" s="63"/>
      <c r="Q50669" s="63"/>
    </row>
    <row r="50670" spans="16:17">
      <c r="P50670" s="63"/>
      <c r="Q50670" s="63"/>
    </row>
    <row r="50671" spans="16:17">
      <c r="P50671" s="63"/>
      <c r="Q50671" s="63"/>
    </row>
    <row r="50672" spans="16:17">
      <c r="P50672" s="63"/>
      <c r="Q50672" s="63"/>
    </row>
    <row r="50673" spans="16:17">
      <c r="P50673" s="63"/>
      <c r="Q50673" s="63"/>
    </row>
    <row r="50674" spans="16:17">
      <c r="P50674" s="63"/>
      <c r="Q50674" s="63"/>
    </row>
    <row r="50675" spans="16:17">
      <c r="P50675" s="63"/>
      <c r="Q50675" s="63"/>
    </row>
    <row r="50676" spans="16:17">
      <c r="P50676" s="63"/>
      <c r="Q50676" s="63"/>
    </row>
    <row r="50677" spans="16:17">
      <c r="P50677" s="63"/>
      <c r="Q50677" s="63"/>
    </row>
    <row r="50678" spans="16:17">
      <c r="P50678" s="63"/>
      <c r="Q50678" s="63"/>
    </row>
    <row r="50679" spans="16:17">
      <c r="P50679" s="63"/>
      <c r="Q50679" s="63"/>
    </row>
    <row r="50680" spans="16:17">
      <c r="P50680" s="63"/>
      <c r="Q50680" s="63"/>
    </row>
    <row r="50681" spans="16:17">
      <c r="P50681" s="63"/>
      <c r="Q50681" s="63"/>
    </row>
    <row r="50682" spans="16:17">
      <c r="P50682" s="63"/>
      <c r="Q50682" s="63"/>
    </row>
    <row r="50683" spans="16:17">
      <c r="P50683" s="63"/>
      <c r="Q50683" s="63"/>
    </row>
    <row r="50684" spans="16:17">
      <c r="P50684" s="63"/>
      <c r="Q50684" s="63"/>
    </row>
    <row r="50685" spans="16:17">
      <c r="P50685" s="63"/>
      <c r="Q50685" s="63"/>
    </row>
    <row r="50686" spans="16:17">
      <c r="P50686" s="63"/>
      <c r="Q50686" s="63"/>
    </row>
    <row r="50687" spans="16:17">
      <c r="P50687" s="63"/>
      <c r="Q50687" s="63"/>
    </row>
    <row r="50688" spans="16:17">
      <c r="P50688" s="63"/>
      <c r="Q50688" s="63"/>
    </row>
    <row r="50689" spans="16:17">
      <c r="P50689" s="63"/>
      <c r="Q50689" s="63"/>
    </row>
    <row r="50690" spans="16:17">
      <c r="P50690" s="63"/>
      <c r="Q50690" s="63"/>
    </row>
    <row r="50691" spans="16:17">
      <c r="P50691" s="63"/>
      <c r="Q50691" s="63"/>
    </row>
    <row r="50692" spans="16:17">
      <c r="P50692" s="63"/>
      <c r="Q50692" s="63"/>
    </row>
    <row r="50693" spans="16:17">
      <c r="P50693" s="63"/>
      <c r="Q50693" s="63"/>
    </row>
    <row r="50694" spans="16:17">
      <c r="P50694" s="63"/>
      <c r="Q50694" s="63"/>
    </row>
    <row r="50695" spans="16:17">
      <c r="P50695" s="63"/>
      <c r="Q50695" s="63"/>
    </row>
    <row r="50696" spans="16:17">
      <c r="P50696" s="63"/>
      <c r="Q50696" s="63"/>
    </row>
    <row r="50697" spans="16:17">
      <c r="P50697" s="63"/>
      <c r="Q50697" s="63"/>
    </row>
    <row r="50698" spans="16:17">
      <c r="P50698" s="63"/>
      <c r="Q50698" s="63"/>
    </row>
    <row r="50699" spans="16:17">
      <c r="P50699" s="63"/>
      <c r="Q50699" s="63"/>
    </row>
    <row r="50700" spans="16:17">
      <c r="P50700" s="63"/>
      <c r="Q50700" s="63"/>
    </row>
    <row r="50701" spans="16:17">
      <c r="P50701" s="63"/>
      <c r="Q50701" s="63"/>
    </row>
    <row r="50702" spans="16:17">
      <c r="P50702" s="63"/>
      <c r="Q50702" s="63"/>
    </row>
    <row r="50703" spans="16:17">
      <c r="P50703" s="63"/>
      <c r="Q50703" s="63"/>
    </row>
    <row r="50704" spans="16:17">
      <c r="P50704" s="63"/>
      <c r="Q50704" s="63"/>
    </row>
    <row r="50705" spans="16:17">
      <c r="P50705" s="63"/>
      <c r="Q50705" s="63"/>
    </row>
    <row r="50706" spans="16:17">
      <c r="P50706" s="63"/>
      <c r="Q50706" s="63"/>
    </row>
    <row r="50707" spans="16:17">
      <c r="P50707" s="63"/>
      <c r="Q50707" s="63"/>
    </row>
    <row r="50708" spans="16:17">
      <c r="P50708" s="63"/>
      <c r="Q50708" s="63"/>
    </row>
    <row r="50709" spans="16:17">
      <c r="P50709" s="63"/>
      <c r="Q50709" s="63"/>
    </row>
    <row r="50710" spans="16:17">
      <c r="P50710" s="63"/>
      <c r="Q50710" s="63"/>
    </row>
    <row r="50711" spans="16:17">
      <c r="P50711" s="63"/>
      <c r="Q50711" s="63"/>
    </row>
    <row r="50712" spans="16:17">
      <c r="P50712" s="63"/>
      <c r="Q50712" s="63"/>
    </row>
    <row r="50713" spans="16:17">
      <c r="P50713" s="63"/>
      <c r="Q50713" s="63"/>
    </row>
    <row r="50714" spans="16:17">
      <c r="P50714" s="63"/>
      <c r="Q50714" s="63"/>
    </row>
    <row r="50715" spans="16:17">
      <c r="P50715" s="63"/>
      <c r="Q50715" s="63"/>
    </row>
    <row r="50716" spans="16:17">
      <c r="P50716" s="63"/>
      <c r="Q50716" s="63"/>
    </row>
    <row r="50717" spans="16:17">
      <c r="P50717" s="63"/>
      <c r="Q50717" s="63"/>
    </row>
    <row r="50718" spans="16:17">
      <c r="P50718" s="63"/>
      <c r="Q50718" s="63"/>
    </row>
    <row r="50719" spans="16:17">
      <c r="P50719" s="63"/>
      <c r="Q50719" s="63"/>
    </row>
    <row r="50720" spans="16:17">
      <c r="P50720" s="63"/>
      <c r="Q50720" s="63"/>
    </row>
    <row r="50721" spans="16:17">
      <c r="P50721" s="63"/>
      <c r="Q50721" s="63"/>
    </row>
    <row r="50722" spans="16:17">
      <c r="P50722" s="63"/>
      <c r="Q50722" s="63"/>
    </row>
    <row r="50723" spans="16:17">
      <c r="P50723" s="63"/>
      <c r="Q50723" s="63"/>
    </row>
    <row r="50724" spans="16:17">
      <c r="P50724" s="63"/>
      <c r="Q50724" s="63"/>
    </row>
    <row r="50725" spans="16:17">
      <c r="P50725" s="63"/>
      <c r="Q50725" s="63"/>
    </row>
    <row r="50726" spans="16:17">
      <c r="P50726" s="63"/>
      <c r="Q50726" s="63"/>
    </row>
    <row r="50727" spans="16:17">
      <c r="P50727" s="63"/>
      <c r="Q50727" s="63"/>
    </row>
    <row r="50728" spans="16:17">
      <c r="P50728" s="63"/>
      <c r="Q50728" s="63"/>
    </row>
    <row r="50729" spans="16:17">
      <c r="P50729" s="63"/>
      <c r="Q50729" s="63"/>
    </row>
    <row r="50730" spans="16:17">
      <c r="P50730" s="63"/>
      <c r="Q50730" s="63"/>
    </row>
    <row r="50731" spans="16:17">
      <c r="P50731" s="63"/>
      <c r="Q50731" s="63"/>
    </row>
    <row r="50732" spans="16:17">
      <c r="P50732" s="63"/>
      <c r="Q50732" s="63"/>
    </row>
    <row r="50733" spans="16:17">
      <c r="P50733" s="63"/>
      <c r="Q50733" s="63"/>
    </row>
    <row r="50734" spans="16:17">
      <c r="P50734" s="63"/>
      <c r="Q50734" s="63"/>
    </row>
    <row r="50735" spans="16:17">
      <c r="P50735" s="63"/>
      <c r="Q50735" s="63"/>
    </row>
    <row r="50736" spans="16:17">
      <c r="P50736" s="63"/>
      <c r="Q50736" s="63"/>
    </row>
    <row r="50737" spans="16:17">
      <c r="P50737" s="63"/>
      <c r="Q50737" s="63"/>
    </row>
    <row r="50738" spans="16:17">
      <c r="P50738" s="63"/>
      <c r="Q50738" s="63"/>
    </row>
    <row r="50739" spans="16:17">
      <c r="P50739" s="63"/>
      <c r="Q50739" s="63"/>
    </row>
    <row r="50740" spans="16:17">
      <c r="P50740" s="63"/>
      <c r="Q50740" s="63"/>
    </row>
    <row r="50741" spans="16:17">
      <c r="P50741" s="63"/>
      <c r="Q50741" s="63"/>
    </row>
    <row r="50742" spans="16:17">
      <c r="P50742" s="63"/>
      <c r="Q50742" s="63"/>
    </row>
    <row r="50743" spans="16:17">
      <c r="P50743" s="63"/>
      <c r="Q50743" s="63"/>
    </row>
    <row r="50744" spans="16:17">
      <c r="P50744" s="63"/>
      <c r="Q50744" s="63"/>
    </row>
    <row r="50745" spans="16:17">
      <c r="P50745" s="63"/>
      <c r="Q50745" s="63"/>
    </row>
    <row r="50746" spans="16:17">
      <c r="P50746" s="63"/>
      <c r="Q50746" s="63"/>
    </row>
    <row r="50747" spans="16:17">
      <c r="P50747" s="63"/>
      <c r="Q50747" s="63"/>
    </row>
    <row r="50748" spans="16:17">
      <c r="P50748" s="63"/>
      <c r="Q50748" s="63"/>
    </row>
    <row r="50749" spans="16:17">
      <c r="P50749" s="63"/>
      <c r="Q50749" s="63"/>
    </row>
    <row r="50750" spans="16:17">
      <c r="P50750" s="63"/>
      <c r="Q50750" s="63"/>
    </row>
    <row r="50751" spans="16:17">
      <c r="P50751" s="63"/>
      <c r="Q50751" s="63"/>
    </row>
    <row r="50752" spans="16:17">
      <c r="P50752" s="63"/>
      <c r="Q50752" s="63"/>
    </row>
    <row r="50753" spans="16:17">
      <c r="P50753" s="63"/>
      <c r="Q50753" s="63"/>
    </row>
    <row r="50754" spans="16:17">
      <c r="P50754" s="63"/>
      <c r="Q50754" s="63"/>
    </row>
    <row r="50755" spans="16:17">
      <c r="P50755" s="63"/>
      <c r="Q50755" s="63"/>
    </row>
    <row r="50756" spans="16:17">
      <c r="P50756" s="63"/>
      <c r="Q50756" s="63"/>
    </row>
    <row r="50757" spans="16:17">
      <c r="P50757" s="63"/>
      <c r="Q50757" s="63"/>
    </row>
    <row r="50758" spans="16:17">
      <c r="P50758" s="63"/>
      <c r="Q50758" s="63"/>
    </row>
    <row r="50759" spans="16:17">
      <c r="P50759" s="63"/>
      <c r="Q50759" s="63"/>
    </row>
    <row r="50760" spans="16:17">
      <c r="P50760" s="63"/>
      <c r="Q50760" s="63"/>
    </row>
    <row r="50761" spans="16:17">
      <c r="P50761" s="63"/>
      <c r="Q50761" s="63"/>
    </row>
    <row r="50762" spans="16:17">
      <c r="P50762" s="63"/>
      <c r="Q50762" s="63"/>
    </row>
    <row r="50763" spans="16:17">
      <c r="P50763" s="63"/>
      <c r="Q50763" s="63"/>
    </row>
    <row r="50764" spans="16:17">
      <c r="P50764" s="63"/>
      <c r="Q50764" s="63"/>
    </row>
    <row r="50765" spans="16:17">
      <c r="P50765" s="63"/>
      <c r="Q50765" s="63"/>
    </row>
    <row r="50766" spans="16:17">
      <c r="P50766" s="63"/>
      <c r="Q50766" s="63"/>
    </row>
    <row r="50767" spans="16:17">
      <c r="P50767" s="63"/>
      <c r="Q50767" s="63"/>
    </row>
    <row r="50768" spans="16:17">
      <c r="P50768" s="63"/>
      <c r="Q50768" s="63"/>
    </row>
    <row r="50769" spans="16:17">
      <c r="P50769" s="63"/>
      <c r="Q50769" s="63"/>
    </row>
    <row r="50770" spans="16:17">
      <c r="P50770" s="63"/>
      <c r="Q50770" s="63"/>
    </row>
    <row r="50771" spans="16:17">
      <c r="P50771" s="63"/>
      <c r="Q50771" s="63"/>
    </row>
    <row r="50772" spans="16:17">
      <c r="P50772" s="63"/>
      <c r="Q50772" s="63"/>
    </row>
    <row r="50773" spans="16:17">
      <c r="P50773" s="63"/>
      <c r="Q50773" s="63"/>
    </row>
    <row r="50774" spans="16:17">
      <c r="P50774" s="63"/>
      <c r="Q50774" s="63"/>
    </row>
    <row r="50775" spans="16:17">
      <c r="P50775" s="63"/>
      <c r="Q50775" s="63"/>
    </row>
    <row r="50776" spans="16:17">
      <c r="P50776" s="63"/>
      <c r="Q50776" s="63"/>
    </row>
    <row r="50777" spans="16:17">
      <c r="P50777" s="63"/>
      <c r="Q50777" s="63"/>
    </row>
    <row r="50778" spans="16:17">
      <c r="P50778" s="63"/>
      <c r="Q50778" s="63"/>
    </row>
    <row r="50779" spans="16:17">
      <c r="P50779" s="63"/>
      <c r="Q50779" s="63"/>
    </row>
    <row r="50780" spans="16:17">
      <c r="P50780" s="63"/>
      <c r="Q50780" s="63"/>
    </row>
    <row r="50781" spans="16:17">
      <c r="P50781" s="63"/>
      <c r="Q50781" s="63"/>
    </row>
    <row r="50782" spans="16:17">
      <c r="P50782" s="63"/>
      <c r="Q50782" s="63"/>
    </row>
    <row r="50783" spans="16:17">
      <c r="P50783" s="63"/>
      <c r="Q50783" s="63"/>
    </row>
    <row r="50784" spans="16:17">
      <c r="P50784" s="63"/>
      <c r="Q50784" s="63"/>
    </row>
    <row r="50785" spans="16:17">
      <c r="P50785" s="63"/>
      <c r="Q50785" s="63"/>
    </row>
    <row r="50786" spans="16:17">
      <c r="P50786" s="63"/>
      <c r="Q50786" s="63"/>
    </row>
    <row r="50787" spans="16:17">
      <c r="P50787" s="63"/>
      <c r="Q50787" s="63"/>
    </row>
    <row r="50788" spans="16:17">
      <c r="P50788" s="63"/>
      <c r="Q50788" s="63"/>
    </row>
    <row r="50789" spans="16:17">
      <c r="P50789" s="63"/>
      <c r="Q50789" s="63"/>
    </row>
    <row r="50790" spans="16:17">
      <c r="P50790" s="63"/>
      <c r="Q50790" s="63"/>
    </row>
    <row r="50791" spans="16:17">
      <c r="P50791" s="63"/>
      <c r="Q50791" s="63"/>
    </row>
    <row r="50792" spans="16:17">
      <c r="P50792" s="63"/>
      <c r="Q50792" s="63"/>
    </row>
    <row r="50793" spans="16:17">
      <c r="P50793" s="63"/>
      <c r="Q50793" s="63"/>
    </row>
    <row r="50794" spans="16:17">
      <c r="P50794" s="63"/>
      <c r="Q50794" s="63"/>
    </row>
    <row r="50795" spans="16:17">
      <c r="P50795" s="63"/>
      <c r="Q50795" s="63"/>
    </row>
    <row r="50796" spans="16:17">
      <c r="P50796" s="63"/>
      <c r="Q50796" s="63"/>
    </row>
    <row r="50797" spans="16:17">
      <c r="P50797" s="63"/>
      <c r="Q50797" s="63"/>
    </row>
    <row r="50798" spans="16:17">
      <c r="P50798" s="63"/>
      <c r="Q50798" s="63"/>
    </row>
    <row r="50799" spans="16:17">
      <c r="P50799" s="63"/>
      <c r="Q50799" s="63"/>
    </row>
    <row r="50800" spans="16:17">
      <c r="P50800" s="63"/>
      <c r="Q50800" s="63"/>
    </row>
    <row r="50801" spans="16:17">
      <c r="P50801" s="63"/>
      <c r="Q50801" s="63"/>
    </row>
    <row r="50802" spans="16:17">
      <c r="P50802" s="63"/>
      <c r="Q50802" s="63"/>
    </row>
    <row r="50803" spans="16:17">
      <c r="P50803" s="63"/>
      <c r="Q50803" s="63"/>
    </row>
    <row r="50804" spans="16:17">
      <c r="P50804" s="63"/>
      <c r="Q50804" s="63"/>
    </row>
    <row r="50805" spans="16:17">
      <c r="P50805" s="63"/>
      <c r="Q50805" s="63"/>
    </row>
    <row r="50806" spans="16:17">
      <c r="P50806" s="63"/>
      <c r="Q50806" s="63"/>
    </row>
    <row r="50807" spans="16:17">
      <c r="P50807" s="63"/>
      <c r="Q50807" s="63"/>
    </row>
    <row r="50808" spans="16:17">
      <c r="P50808" s="63"/>
      <c r="Q50808" s="63"/>
    </row>
    <row r="50809" spans="16:17">
      <c r="P50809" s="63"/>
      <c r="Q50809" s="63"/>
    </row>
    <row r="50810" spans="16:17">
      <c r="P50810" s="63"/>
      <c r="Q50810" s="63"/>
    </row>
    <row r="50811" spans="16:17">
      <c r="P50811" s="63"/>
      <c r="Q50811" s="63"/>
    </row>
    <row r="50812" spans="16:17">
      <c r="P50812" s="63"/>
      <c r="Q50812" s="63"/>
    </row>
    <row r="50813" spans="16:17">
      <c r="P50813" s="63"/>
      <c r="Q50813" s="63"/>
    </row>
    <row r="50814" spans="16:17">
      <c r="P50814" s="63"/>
      <c r="Q50814" s="63"/>
    </row>
    <row r="50815" spans="16:17">
      <c r="P50815" s="63"/>
      <c r="Q50815" s="63"/>
    </row>
    <row r="50816" spans="16:17">
      <c r="P50816" s="63"/>
      <c r="Q50816" s="63"/>
    </row>
    <row r="50817" spans="16:17">
      <c r="P50817" s="63"/>
      <c r="Q50817" s="63"/>
    </row>
    <row r="50818" spans="16:17">
      <c r="P50818" s="63"/>
      <c r="Q50818" s="63"/>
    </row>
    <row r="50819" spans="16:17">
      <c r="P50819" s="63"/>
      <c r="Q50819" s="63"/>
    </row>
    <row r="50820" spans="16:17">
      <c r="P50820" s="63"/>
      <c r="Q50820" s="63"/>
    </row>
    <row r="50821" spans="16:17">
      <c r="P50821" s="63"/>
      <c r="Q50821" s="63"/>
    </row>
    <row r="50822" spans="16:17">
      <c r="P50822" s="63"/>
      <c r="Q50822" s="63"/>
    </row>
    <row r="50823" spans="16:17">
      <c r="P50823" s="63"/>
      <c r="Q50823" s="63"/>
    </row>
    <row r="50824" spans="16:17">
      <c r="P50824" s="63"/>
      <c r="Q50824" s="63"/>
    </row>
    <row r="50825" spans="16:17">
      <c r="P50825" s="63"/>
      <c r="Q50825" s="63"/>
    </row>
    <row r="50826" spans="16:17">
      <c r="P50826" s="63"/>
      <c r="Q50826" s="63"/>
    </row>
    <row r="50827" spans="16:17">
      <c r="P50827" s="63"/>
      <c r="Q50827" s="63"/>
    </row>
    <row r="50828" spans="16:17">
      <c r="P50828" s="63"/>
      <c r="Q50828" s="63"/>
    </row>
    <row r="50829" spans="16:17">
      <c r="P50829" s="63"/>
      <c r="Q50829" s="63"/>
    </row>
    <row r="50830" spans="16:17">
      <c r="P50830" s="63"/>
      <c r="Q50830" s="63"/>
    </row>
    <row r="50831" spans="16:17">
      <c r="P50831" s="63"/>
      <c r="Q50831" s="63"/>
    </row>
    <row r="50832" spans="16:17">
      <c r="P50832" s="63"/>
      <c r="Q50832" s="63"/>
    </row>
    <row r="50833" spans="16:17">
      <c r="P50833" s="63"/>
      <c r="Q50833" s="63"/>
    </row>
    <row r="50834" spans="16:17">
      <c r="P50834" s="63"/>
      <c r="Q50834" s="63"/>
    </row>
    <row r="50835" spans="16:17">
      <c r="P50835" s="63"/>
      <c r="Q50835" s="63"/>
    </row>
    <row r="50836" spans="16:17">
      <c r="P50836" s="63"/>
      <c r="Q50836" s="63"/>
    </row>
    <row r="50837" spans="16:17">
      <c r="P50837" s="63"/>
      <c r="Q50837" s="63"/>
    </row>
    <row r="50838" spans="16:17">
      <c r="P50838" s="63"/>
      <c r="Q50838" s="63"/>
    </row>
    <row r="50839" spans="16:17">
      <c r="P50839" s="63"/>
      <c r="Q50839" s="63"/>
    </row>
    <row r="50840" spans="16:17">
      <c r="P50840" s="63"/>
      <c r="Q50840" s="63"/>
    </row>
    <row r="50841" spans="16:17">
      <c r="P50841" s="63"/>
      <c r="Q50841" s="63"/>
    </row>
    <row r="50842" spans="16:17">
      <c r="P50842" s="63"/>
      <c r="Q50842" s="63"/>
    </row>
    <row r="50843" spans="16:17">
      <c r="P50843" s="63"/>
      <c r="Q50843" s="63"/>
    </row>
    <row r="50844" spans="16:17">
      <c r="P50844" s="63"/>
      <c r="Q50844" s="63"/>
    </row>
    <row r="50845" spans="16:17">
      <c r="P50845" s="63"/>
      <c r="Q50845" s="63"/>
    </row>
    <row r="50846" spans="16:17">
      <c r="P50846" s="63"/>
      <c r="Q50846" s="63"/>
    </row>
    <row r="50847" spans="16:17">
      <c r="P50847" s="63"/>
      <c r="Q50847" s="63"/>
    </row>
    <row r="50848" spans="16:17">
      <c r="P50848" s="63"/>
      <c r="Q50848" s="63"/>
    </row>
    <row r="50849" spans="8:17">
      <c r="P50849" s="63"/>
      <c r="Q50849" s="63"/>
    </row>
    <row r="50850" spans="8:17">
      <c r="P50850" s="63"/>
      <c r="Q50850" s="63"/>
    </row>
    <row r="50851" spans="8:17">
      <c r="P50851" s="63"/>
      <c r="Q50851" s="63"/>
    </row>
    <row r="50852" spans="8:17">
      <c r="P50852" s="63"/>
      <c r="Q50852" s="63"/>
    </row>
    <row r="50853" spans="8:17">
      <c r="P50853" s="63"/>
      <c r="Q50853" s="63"/>
    </row>
    <row r="50854" spans="8:17">
      <c r="P50854" s="63"/>
      <c r="Q50854" s="63"/>
    </row>
    <row r="50855" spans="8:17">
      <c r="P50855" s="63"/>
      <c r="Q50855" s="63"/>
    </row>
    <row r="50856" spans="8:17">
      <c r="P50856" s="63"/>
      <c r="Q50856" s="63"/>
    </row>
    <row r="50857" spans="8:17">
      <c r="H50857" s="55"/>
      <c r="P50857" s="63"/>
      <c r="Q50857" s="63"/>
    </row>
    <row r="50858" spans="8:17">
      <c r="P50858" s="63"/>
      <c r="Q50858" s="63"/>
    </row>
    <row r="50859" spans="8:17">
      <c r="P50859" s="63"/>
      <c r="Q50859" s="63"/>
    </row>
    <row r="50860" spans="8:17">
      <c r="P50860" s="63"/>
      <c r="Q50860" s="63"/>
    </row>
    <row r="50861" spans="8:17">
      <c r="P50861" s="63"/>
      <c r="Q50861" s="63"/>
    </row>
    <row r="50862" spans="8:17">
      <c r="P50862" s="63"/>
      <c r="Q50862" s="63"/>
    </row>
    <row r="50863" spans="8:17">
      <c r="P50863" s="63"/>
      <c r="Q50863" s="63"/>
    </row>
    <row r="50864" spans="8:17">
      <c r="P50864" s="63"/>
      <c r="Q50864" s="63"/>
    </row>
    <row r="50865" spans="16:17">
      <c r="P50865" s="63"/>
      <c r="Q50865" s="63"/>
    </row>
    <row r="50866" spans="16:17">
      <c r="P50866" s="63"/>
      <c r="Q50866" s="63"/>
    </row>
    <row r="50867" spans="16:17">
      <c r="P50867" s="63"/>
      <c r="Q50867" s="63"/>
    </row>
    <row r="50868" spans="16:17">
      <c r="P50868" s="63"/>
      <c r="Q50868" s="63"/>
    </row>
    <row r="50869" spans="16:17">
      <c r="P50869" s="63"/>
      <c r="Q50869" s="63"/>
    </row>
    <row r="50870" spans="16:17">
      <c r="P50870" s="63"/>
      <c r="Q50870" s="63"/>
    </row>
    <row r="50871" spans="16:17">
      <c r="P50871" s="63"/>
      <c r="Q50871" s="63"/>
    </row>
    <row r="50872" spans="16:17">
      <c r="P50872" s="63"/>
      <c r="Q50872" s="63"/>
    </row>
    <row r="50873" spans="16:17">
      <c r="P50873" s="63"/>
      <c r="Q50873" s="63"/>
    </row>
    <row r="50874" spans="16:17">
      <c r="P50874" s="63"/>
      <c r="Q50874" s="63"/>
    </row>
    <row r="50875" spans="16:17">
      <c r="P50875" s="63"/>
      <c r="Q50875" s="63"/>
    </row>
    <row r="50876" spans="16:17">
      <c r="P50876" s="63"/>
      <c r="Q50876" s="63"/>
    </row>
    <row r="50877" spans="16:17">
      <c r="P50877" s="63"/>
      <c r="Q50877" s="63"/>
    </row>
    <row r="50878" spans="16:17">
      <c r="P50878" s="63"/>
      <c r="Q50878" s="63"/>
    </row>
    <row r="50879" spans="16:17">
      <c r="P50879" s="63"/>
      <c r="Q50879" s="63"/>
    </row>
    <row r="50880" spans="16:17">
      <c r="P50880" s="63"/>
      <c r="Q50880" s="63"/>
    </row>
    <row r="50881" spans="16:17">
      <c r="P50881" s="63"/>
      <c r="Q50881" s="63"/>
    </row>
    <row r="50882" spans="16:17">
      <c r="P50882" s="63"/>
      <c r="Q50882" s="63"/>
    </row>
    <row r="50883" spans="16:17">
      <c r="P50883" s="63"/>
      <c r="Q50883" s="63"/>
    </row>
    <row r="50884" spans="16:17">
      <c r="P50884" s="63"/>
      <c r="Q50884" s="63"/>
    </row>
    <row r="50885" spans="16:17">
      <c r="P50885" s="63"/>
      <c r="Q50885" s="63"/>
    </row>
    <row r="50886" spans="16:17">
      <c r="P50886" s="63"/>
      <c r="Q50886" s="63"/>
    </row>
    <row r="50887" spans="16:17">
      <c r="P50887" s="63"/>
      <c r="Q50887" s="63"/>
    </row>
    <row r="50888" spans="16:17">
      <c r="P50888" s="63"/>
      <c r="Q50888" s="63"/>
    </row>
    <row r="50889" spans="16:17">
      <c r="P50889" s="63"/>
      <c r="Q50889" s="63"/>
    </row>
    <row r="50890" spans="16:17">
      <c r="P50890" s="63"/>
      <c r="Q50890" s="63"/>
    </row>
    <row r="50891" spans="16:17">
      <c r="P50891" s="63"/>
      <c r="Q50891" s="63"/>
    </row>
    <row r="50892" spans="16:17">
      <c r="P50892" s="63"/>
      <c r="Q50892" s="63"/>
    </row>
    <row r="50893" spans="16:17">
      <c r="P50893" s="63"/>
      <c r="Q50893" s="63"/>
    </row>
    <row r="50894" spans="16:17">
      <c r="P50894" s="63"/>
      <c r="Q50894" s="63"/>
    </row>
    <row r="50895" spans="16:17">
      <c r="P50895" s="63"/>
      <c r="Q50895" s="63"/>
    </row>
    <row r="50896" spans="16:17">
      <c r="P50896" s="63"/>
      <c r="Q50896" s="63"/>
    </row>
    <row r="50897" spans="16:17">
      <c r="P50897" s="63"/>
      <c r="Q50897" s="63"/>
    </row>
    <row r="50898" spans="16:17">
      <c r="P50898" s="63"/>
      <c r="Q50898" s="63"/>
    </row>
    <row r="50899" spans="16:17">
      <c r="P50899" s="63"/>
      <c r="Q50899" s="63"/>
    </row>
    <row r="50900" spans="16:17">
      <c r="P50900" s="63"/>
      <c r="Q50900" s="63"/>
    </row>
    <row r="50901" spans="16:17">
      <c r="P50901" s="63"/>
      <c r="Q50901" s="63"/>
    </row>
    <row r="50902" spans="16:17">
      <c r="P50902" s="63"/>
      <c r="Q50902" s="63"/>
    </row>
    <row r="50903" spans="16:17">
      <c r="P50903" s="63"/>
      <c r="Q50903" s="63"/>
    </row>
    <row r="50904" spans="16:17">
      <c r="P50904" s="63"/>
      <c r="Q50904" s="63"/>
    </row>
    <row r="50905" spans="16:17">
      <c r="P50905" s="63"/>
      <c r="Q50905" s="63"/>
    </row>
    <row r="50906" spans="16:17">
      <c r="P50906" s="63"/>
      <c r="Q50906" s="63"/>
    </row>
    <row r="50907" spans="16:17">
      <c r="P50907" s="63"/>
      <c r="Q50907" s="63"/>
    </row>
    <row r="50908" spans="16:17">
      <c r="P50908" s="63"/>
      <c r="Q50908" s="63"/>
    </row>
    <row r="50909" spans="16:17">
      <c r="P50909" s="63"/>
      <c r="Q50909" s="63"/>
    </row>
    <row r="50910" spans="16:17">
      <c r="P50910" s="63"/>
      <c r="Q50910" s="63"/>
    </row>
    <row r="50911" spans="16:17">
      <c r="P50911" s="63"/>
      <c r="Q50911" s="63"/>
    </row>
    <row r="50912" spans="16:17">
      <c r="P50912" s="63"/>
      <c r="Q50912" s="63"/>
    </row>
    <row r="50913" spans="16:17">
      <c r="P50913" s="63"/>
      <c r="Q50913" s="63"/>
    </row>
    <row r="50914" spans="16:17">
      <c r="P50914" s="63"/>
      <c r="Q50914" s="63"/>
    </row>
    <row r="50915" spans="16:17">
      <c r="P50915" s="63"/>
      <c r="Q50915" s="63"/>
    </row>
    <row r="50916" spans="16:17">
      <c r="P50916" s="63"/>
      <c r="Q50916" s="63"/>
    </row>
    <row r="50917" spans="16:17">
      <c r="P50917" s="63"/>
      <c r="Q50917" s="63"/>
    </row>
    <row r="50918" spans="16:17">
      <c r="P50918" s="63"/>
      <c r="Q50918" s="63"/>
    </row>
    <row r="50919" spans="16:17">
      <c r="P50919" s="63"/>
      <c r="Q50919" s="63"/>
    </row>
    <row r="50920" spans="16:17">
      <c r="P50920" s="63"/>
      <c r="Q50920" s="63"/>
    </row>
    <row r="50921" spans="16:17">
      <c r="P50921" s="63"/>
      <c r="Q50921" s="63"/>
    </row>
    <row r="50922" spans="16:17">
      <c r="P50922" s="63"/>
      <c r="Q50922" s="63"/>
    </row>
    <row r="50923" spans="16:17">
      <c r="P50923" s="63"/>
      <c r="Q50923" s="63"/>
    </row>
    <row r="50924" spans="16:17">
      <c r="P50924" s="63"/>
      <c r="Q50924" s="63"/>
    </row>
    <row r="50925" spans="16:17">
      <c r="P50925" s="63"/>
      <c r="Q50925" s="63"/>
    </row>
    <row r="50926" spans="16:17">
      <c r="P50926" s="63"/>
      <c r="Q50926" s="63"/>
    </row>
    <row r="50927" spans="16:17">
      <c r="P50927" s="63"/>
      <c r="Q50927" s="63"/>
    </row>
    <row r="50928" spans="16:17">
      <c r="P50928" s="63"/>
      <c r="Q50928" s="63"/>
    </row>
    <row r="50929" spans="16:17">
      <c r="P50929" s="63"/>
      <c r="Q50929" s="63"/>
    </row>
    <row r="50930" spans="16:17">
      <c r="P50930" s="63"/>
      <c r="Q50930" s="63"/>
    </row>
    <row r="50931" spans="16:17">
      <c r="P50931" s="63"/>
      <c r="Q50931" s="63"/>
    </row>
    <row r="50932" spans="16:17">
      <c r="P50932" s="63"/>
      <c r="Q50932" s="63"/>
    </row>
    <row r="50933" spans="16:17">
      <c r="P50933" s="63"/>
      <c r="Q50933" s="63"/>
    </row>
    <row r="50934" spans="16:17">
      <c r="P50934" s="63"/>
      <c r="Q50934" s="63"/>
    </row>
    <row r="50935" spans="16:17">
      <c r="P50935" s="63"/>
      <c r="Q50935" s="63"/>
    </row>
    <row r="50936" spans="16:17">
      <c r="P50936" s="63"/>
      <c r="Q50936" s="63"/>
    </row>
    <row r="50937" spans="16:17">
      <c r="P50937" s="63"/>
      <c r="Q50937" s="63"/>
    </row>
    <row r="50938" spans="16:17">
      <c r="P50938" s="63"/>
      <c r="Q50938" s="63"/>
    </row>
    <row r="50939" spans="16:17">
      <c r="P50939" s="63"/>
      <c r="Q50939" s="63"/>
    </row>
    <row r="50940" spans="16:17">
      <c r="P50940" s="63"/>
      <c r="Q50940" s="63"/>
    </row>
    <row r="50941" spans="16:17">
      <c r="P50941" s="63"/>
      <c r="Q50941" s="63"/>
    </row>
    <row r="50942" spans="16:17">
      <c r="P50942" s="63"/>
      <c r="Q50942" s="63"/>
    </row>
    <row r="50943" spans="16:17">
      <c r="P50943" s="63"/>
      <c r="Q50943" s="63"/>
    </row>
    <row r="50944" spans="16:17">
      <c r="P50944" s="63"/>
      <c r="Q50944" s="63"/>
    </row>
    <row r="50945" spans="16:17">
      <c r="P50945" s="63"/>
      <c r="Q50945" s="63"/>
    </row>
    <row r="50946" spans="16:17">
      <c r="P50946" s="63"/>
      <c r="Q50946" s="63"/>
    </row>
    <row r="50947" spans="16:17">
      <c r="P50947" s="63"/>
      <c r="Q50947" s="63"/>
    </row>
    <row r="50948" spans="16:17">
      <c r="P50948" s="63"/>
      <c r="Q50948" s="63"/>
    </row>
    <row r="50949" spans="16:17">
      <c r="P50949" s="63"/>
      <c r="Q50949" s="63"/>
    </row>
    <row r="50950" spans="16:17">
      <c r="P50950" s="63"/>
      <c r="Q50950" s="63"/>
    </row>
    <row r="50951" spans="16:17">
      <c r="P50951" s="63"/>
      <c r="Q50951" s="63"/>
    </row>
    <row r="50952" spans="16:17">
      <c r="P50952" s="63"/>
      <c r="Q50952" s="63"/>
    </row>
    <row r="50953" spans="16:17">
      <c r="P50953" s="63"/>
      <c r="Q50953" s="63"/>
    </row>
    <row r="50954" spans="16:17">
      <c r="P50954" s="63"/>
      <c r="Q50954" s="63"/>
    </row>
    <row r="50955" spans="16:17">
      <c r="P50955" s="63"/>
      <c r="Q50955" s="63"/>
    </row>
    <row r="50956" spans="16:17">
      <c r="P50956" s="63"/>
      <c r="Q50956" s="63"/>
    </row>
    <row r="50957" spans="16:17">
      <c r="P50957" s="63"/>
      <c r="Q50957" s="63"/>
    </row>
    <row r="50958" spans="16:17">
      <c r="P50958" s="63"/>
      <c r="Q50958" s="63"/>
    </row>
    <row r="50959" spans="16:17">
      <c r="P50959" s="63"/>
      <c r="Q50959" s="63"/>
    </row>
    <row r="50960" spans="16:17">
      <c r="P50960" s="63"/>
      <c r="Q50960" s="63"/>
    </row>
    <row r="50961" spans="16:17">
      <c r="P50961" s="63"/>
      <c r="Q50961" s="63"/>
    </row>
    <row r="50962" spans="16:17">
      <c r="P50962" s="63"/>
      <c r="Q50962" s="63"/>
    </row>
    <row r="50963" spans="16:17">
      <c r="P50963" s="63"/>
      <c r="Q50963" s="63"/>
    </row>
    <row r="50964" spans="16:17">
      <c r="P50964" s="63"/>
      <c r="Q50964" s="63"/>
    </row>
    <row r="50965" spans="16:17">
      <c r="P50965" s="63"/>
      <c r="Q50965" s="63"/>
    </row>
    <row r="50966" spans="16:17">
      <c r="P50966" s="63"/>
      <c r="Q50966" s="63"/>
    </row>
    <row r="50967" spans="16:17">
      <c r="P50967" s="63"/>
      <c r="Q50967" s="63"/>
    </row>
    <row r="50968" spans="16:17">
      <c r="P50968" s="63"/>
      <c r="Q50968" s="63"/>
    </row>
    <row r="50969" spans="16:17">
      <c r="P50969" s="63"/>
      <c r="Q50969" s="63"/>
    </row>
    <row r="50970" spans="16:17">
      <c r="P50970" s="63"/>
      <c r="Q50970" s="63"/>
    </row>
    <row r="50971" spans="16:17">
      <c r="P50971" s="63"/>
      <c r="Q50971" s="63"/>
    </row>
    <row r="50972" spans="16:17">
      <c r="P50972" s="63"/>
      <c r="Q50972" s="63"/>
    </row>
    <row r="50973" spans="16:17">
      <c r="P50973" s="63"/>
      <c r="Q50973" s="63"/>
    </row>
    <row r="50974" spans="16:17">
      <c r="P50974" s="63"/>
      <c r="Q50974" s="63"/>
    </row>
    <row r="50975" spans="16:17">
      <c r="P50975" s="63"/>
      <c r="Q50975" s="63"/>
    </row>
    <row r="50976" spans="16:17">
      <c r="P50976" s="63"/>
      <c r="Q50976" s="63"/>
    </row>
    <row r="50977" spans="16:17">
      <c r="P50977" s="63"/>
      <c r="Q50977" s="63"/>
    </row>
    <row r="50978" spans="16:17">
      <c r="P50978" s="63"/>
      <c r="Q50978" s="63"/>
    </row>
    <row r="50979" spans="16:17">
      <c r="P50979" s="63"/>
      <c r="Q50979" s="63"/>
    </row>
    <row r="50980" spans="16:17">
      <c r="P50980" s="63"/>
      <c r="Q50980" s="63"/>
    </row>
    <row r="50981" spans="16:17">
      <c r="P50981" s="63"/>
      <c r="Q50981" s="63"/>
    </row>
    <row r="50982" spans="16:17">
      <c r="P50982" s="63"/>
      <c r="Q50982" s="63"/>
    </row>
    <row r="50983" spans="16:17">
      <c r="P50983" s="63"/>
      <c r="Q50983" s="63"/>
    </row>
    <row r="50984" spans="16:17">
      <c r="P50984" s="63"/>
      <c r="Q50984" s="63"/>
    </row>
    <row r="50985" spans="16:17">
      <c r="P50985" s="63"/>
      <c r="Q50985" s="63"/>
    </row>
    <row r="50986" spans="16:17">
      <c r="P50986" s="63"/>
      <c r="Q50986" s="63"/>
    </row>
    <row r="50987" spans="16:17">
      <c r="P50987" s="63"/>
      <c r="Q50987" s="63"/>
    </row>
    <row r="50988" spans="16:17">
      <c r="P50988" s="63"/>
      <c r="Q50988" s="63"/>
    </row>
    <row r="50989" spans="16:17">
      <c r="P50989" s="63"/>
      <c r="Q50989" s="63"/>
    </row>
    <row r="50990" spans="16:17">
      <c r="P50990" s="63"/>
      <c r="Q50990" s="63"/>
    </row>
    <row r="50991" spans="16:17">
      <c r="P50991" s="63"/>
      <c r="Q50991" s="63"/>
    </row>
    <row r="50992" spans="16:17">
      <c r="P50992" s="63"/>
      <c r="Q50992" s="63"/>
    </row>
    <row r="50993" spans="16:17">
      <c r="P50993" s="63"/>
      <c r="Q50993" s="63"/>
    </row>
    <row r="50994" spans="16:17">
      <c r="P50994" s="63"/>
      <c r="Q50994" s="63"/>
    </row>
    <row r="50995" spans="16:17">
      <c r="P50995" s="63"/>
      <c r="Q50995" s="63"/>
    </row>
    <row r="50996" spans="16:17">
      <c r="P50996" s="63"/>
      <c r="Q50996" s="63"/>
    </row>
    <row r="50997" spans="16:17">
      <c r="P50997" s="63"/>
      <c r="Q50997" s="63"/>
    </row>
    <row r="50998" spans="16:17">
      <c r="P50998" s="63"/>
      <c r="Q50998" s="63"/>
    </row>
    <row r="50999" spans="16:17">
      <c r="P50999" s="63"/>
      <c r="Q50999" s="63"/>
    </row>
    <row r="51000" spans="16:17">
      <c r="P51000" s="63"/>
      <c r="Q51000" s="63"/>
    </row>
    <row r="51001" spans="16:17">
      <c r="P51001" s="63"/>
      <c r="Q51001" s="63"/>
    </row>
    <row r="51002" spans="16:17">
      <c r="P51002" s="63"/>
      <c r="Q51002" s="63"/>
    </row>
    <row r="51003" spans="16:17">
      <c r="P51003" s="63"/>
      <c r="Q51003" s="63"/>
    </row>
    <row r="51004" spans="16:17">
      <c r="P51004" s="63"/>
      <c r="Q51004" s="63"/>
    </row>
    <row r="51005" spans="16:17">
      <c r="P51005" s="63"/>
      <c r="Q51005" s="63"/>
    </row>
    <row r="51006" spans="16:17">
      <c r="P51006" s="63"/>
      <c r="Q51006" s="63"/>
    </row>
    <row r="51007" spans="16:17">
      <c r="P51007" s="63"/>
      <c r="Q51007" s="63"/>
    </row>
    <row r="51008" spans="16:17">
      <c r="P51008" s="63"/>
      <c r="Q51008" s="63"/>
    </row>
    <row r="51009" spans="16:17">
      <c r="P51009" s="63"/>
      <c r="Q51009" s="63"/>
    </row>
    <row r="51010" spans="16:17">
      <c r="P51010" s="63"/>
      <c r="Q51010" s="63"/>
    </row>
    <row r="51011" spans="16:17">
      <c r="P51011" s="63"/>
      <c r="Q51011" s="63"/>
    </row>
    <row r="51012" spans="16:17">
      <c r="P51012" s="63"/>
      <c r="Q51012" s="63"/>
    </row>
    <row r="51013" spans="16:17">
      <c r="P51013" s="63"/>
      <c r="Q51013" s="63"/>
    </row>
    <row r="51014" spans="16:17">
      <c r="P51014" s="63"/>
      <c r="Q51014" s="63"/>
    </row>
    <row r="51015" spans="16:17">
      <c r="P51015" s="63"/>
      <c r="Q51015" s="63"/>
    </row>
    <row r="51016" spans="16:17">
      <c r="P51016" s="63"/>
      <c r="Q51016" s="63"/>
    </row>
    <row r="51017" spans="16:17">
      <c r="P51017" s="63"/>
      <c r="Q51017" s="63"/>
    </row>
    <row r="51018" spans="16:17">
      <c r="P51018" s="63"/>
      <c r="Q51018" s="63"/>
    </row>
    <row r="51019" spans="16:17">
      <c r="P51019" s="63"/>
      <c r="Q51019" s="63"/>
    </row>
    <row r="51020" spans="16:17">
      <c r="P51020" s="63"/>
      <c r="Q51020" s="63"/>
    </row>
    <row r="51021" spans="16:17">
      <c r="P51021" s="63"/>
      <c r="Q51021" s="63"/>
    </row>
    <row r="51022" spans="16:17">
      <c r="P51022" s="63"/>
      <c r="Q51022" s="63"/>
    </row>
    <row r="51023" spans="16:17">
      <c r="P51023" s="63"/>
      <c r="Q51023" s="63"/>
    </row>
    <row r="51024" spans="16:17">
      <c r="P51024" s="63"/>
      <c r="Q51024" s="63"/>
    </row>
    <row r="51025" spans="16:17">
      <c r="P51025" s="63"/>
      <c r="Q51025" s="63"/>
    </row>
    <row r="51026" spans="16:17">
      <c r="P51026" s="63"/>
      <c r="Q51026" s="63"/>
    </row>
    <row r="51027" spans="16:17">
      <c r="P51027" s="63"/>
      <c r="Q51027" s="63"/>
    </row>
    <row r="51028" spans="16:17">
      <c r="P51028" s="63"/>
      <c r="Q51028" s="63"/>
    </row>
    <row r="51029" spans="16:17">
      <c r="P51029" s="63"/>
      <c r="Q51029" s="63"/>
    </row>
    <row r="51030" spans="16:17">
      <c r="P51030" s="63"/>
      <c r="Q51030" s="63"/>
    </row>
    <row r="51031" spans="16:17">
      <c r="P51031" s="63"/>
      <c r="Q51031" s="63"/>
    </row>
    <row r="51032" spans="16:17">
      <c r="P51032" s="63"/>
      <c r="Q51032" s="63"/>
    </row>
    <row r="51033" spans="16:17">
      <c r="P51033" s="63"/>
      <c r="Q51033" s="63"/>
    </row>
    <row r="51034" spans="16:17">
      <c r="P51034" s="63"/>
      <c r="Q51034" s="63"/>
    </row>
    <row r="51035" spans="16:17">
      <c r="P51035" s="63"/>
      <c r="Q51035" s="63"/>
    </row>
    <row r="51036" spans="16:17">
      <c r="P51036" s="63"/>
      <c r="Q51036" s="63"/>
    </row>
    <row r="51037" spans="16:17">
      <c r="P51037" s="63"/>
      <c r="Q51037" s="63"/>
    </row>
    <row r="51038" spans="16:17">
      <c r="P51038" s="63"/>
      <c r="Q51038" s="63"/>
    </row>
    <row r="51039" spans="16:17">
      <c r="P51039" s="63"/>
      <c r="Q51039" s="63"/>
    </row>
    <row r="51040" spans="16:17">
      <c r="P51040" s="63"/>
      <c r="Q51040" s="63"/>
    </row>
    <row r="51041" spans="16:17">
      <c r="P51041" s="63"/>
      <c r="Q51041" s="63"/>
    </row>
    <row r="51042" spans="16:17">
      <c r="P51042" s="63"/>
      <c r="Q51042" s="63"/>
    </row>
    <row r="51043" spans="16:17">
      <c r="P51043" s="63"/>
      <c r="Q51043" s="63"/>
    </row>
    <row r="51044" spans="16:17">
      <c r="P51044" s="63"/>
      <c r="Q51044" s="63"/>
    </row>
    <row r="51045" spans="16:17">
      <c r="P51045" s="63"/>
      <c r="Q51045" s="63"/>
    </row>
    <row r="51046" spans="16:17">
      <c r="P51046" s="63"/>
      <c r="Q51046" s="63"/>
    </row>
    <row r="51047" spans="16:17">
      <c r="P51047" s="63"/>
      <c r="Q51047" s="63"/>
    </row>
    <row r="51048" spans="16:17">
      <c r="P51048" s="63"/>
      <c r="Q51048" s="63"/>
    </row>
    <row r="51049" spans="16:17">
      <c r="P51049" s="63"/>
      <c r="Q51049" s="63"/>
    </row>
    <row r="51050" spans="16:17">
      <c r="P51050" s="63"/>
      <c r="Q51050" s="63"/>
    </row>
    <row r="51051" spans="16:17">
      <c r="P51051" s="63"/>
      <c r="Q51051" s="63"/>
    </row>
    <row r="51052" spans="16:17">
      <c r="P51052" s="63"/>
      <c r="Q51052" s="63"/>
    </row>
    <row r="51053" spans="16:17">
      <c r="P51053" s="63"/>
      <c r="Q51053" s="63"/>
    </row>
    <row r="51054" spans="16:17">
      <c r="P51054" s="63"/>
      <c r="Q51054" s="63"/>
    </row>
    <row r="51055" spans="16:17">
      <c r="P51055" s="63"/>
      <c r="Q51055" s="63"/>
    </row>
    <row r="51056" spans="16:17">
      <c r="P51056" s="63"/>
      <c r="Q51056" s="63"/>
    </row>
    <row r="51057" spans="16:17">
      <c r="P51057" s="63"/>
      <c r="Q51057" s="63"/>
    </row>
    <row r="51058" spans="16:17">
      <c r="P51058" s="63"/>
      <c r="Q51058" s="63"/>
    </row>
    <row r="51059" spans="16:17">
      <c r="P51059" s="63"/>
      <c r="Q51059" s="63"/>
    </row>
    <row r="51060" spans="16:17">
      <c r="P51060" s="63"/>
      <c r="Q51060" s="63"/>
    </row>
    <row r="51061" spans="16:17">
      <c r="P51061" s="63"/>
      <c r="Q51061" s="63"/>
    </row>
    <row r="51062" spans="16:17">
      <c r="P51062" s="63"/>
      <c r="Q51062" s="63"/>
    </row>
    <row r="51063" spans="16:17">
      <c r="P51063" s="63"/>
      <c r="Q51063" s="63"/>
    </row>
    <row r="51064" spans="16:17">
      <c r="P51064" s="63"/>
      <c r="Q51064" s="63"/>
    </row>
    <row r="51065" spans="16:17">
      <c r="P51065" s="63"/>
      <c r="Q51065" s="63"/>
    </row>
    <row r="51066" spans="16:17">
      <c r="P51066" s="63"/>
      <c r="Q51066" s="63"/>
    </row>
    <row r="51067" spans="16:17">
      <c r="P51067" s="63"/>
      <c r="Q51067" s="63"/>
    </row>
    <row r="51068" spans="16:17">
      <c r="P51068" s="63"/>
      <c r="Q51068" s="63"/>
    </row>
    <row r="51069" spans="16:17">
      <c r="P51069" s="63"/>
      <c r="Q51069" s="63"/>
    </row>
    <row r="51070" spans="16:17">
      <c r="P51070" s="63"/>
      <c r="Q51070" s="63"/>
    </row>
    <row r="51071" spans="16:17">
      <c r="P51071" s="63"/>
      <c r="Q51071" s="63"/>
    </row>
    <row r="51072" spans="16:17">
      <c r="P51072" s="63"/>
      <c r="Q51072" s="63"/>
    </row>
    <row r="51073" spans="16:17">
      <c r="P51073" s="63"/>
      <c r="Q51073" s="63"/>
    </row>
    <row r="51074" spans="16:17">
      <c r="P51074" s="63"/>
      <c r="Q51074" s="63"/>
    </row>
    <row r="51075" spans="16:17">
      <c r="P51075" s="63"/>
      <c r="Q51075" s="63"/>
    </row>
    <row r="51076" spans="16:17">
      <c r="P51076" s="63"/>
      <c r="Q51076" s="63"/>
    </row>
    <row r="51077" spans="16:17">
      <c r="P51077" s="63"/>
      <c r="Q51077" s="63"/>
    </row>
    <row r="51078" spans="16:17">
      <c r="P51078" s="63"/>
      <c r="Q51078" s="63"/>
    </row>
    <row r="51079" spans="16:17">
      <c r="P51079" s="63"/>
      <c r="Q51079" s="63"/>
    </row>
    <row r="51080" spans="16:17">
      <c r="P51080" s="63"/>
      <c r="Q51080" s="63"/>
    </row>
    <row r="51081" spans="16:17">
      <c r="P51081" s="63"/>
      <c r="Q51081" s="63"/>
    </row>
    <row r="51082" spans="16:17">
      <c r="P51082" s="63"/>
      <c r="Q51082" s="63"/>
    </row>
    <row r="51083" spans="16:17">
      <c r="P51083" s="63"/>
      <c r="Q51083" s="63"/>
    </row>
    <row r="51084" spans="16:17">
      <c r="P51084" s="63"/>
      <c r="Q51084" s="63"/>
    </row>
    <row r="51085" spans="16:17">
      <c r="P51085" s="63"/>
      <c r="Q51085" s="63"/>
    </row>
    <row r="51086" spans="16:17">
      <c r="P51086" s="63"/>
      <c r="Q51086" s="63"/>
    </row>
    <row r="51087" spans="16:17">
      <c r="P51087" s="63"/>
      <c r="Q51087" s="63"/>
    </row>
    <row r="51088" spans="16:17">
      <c r="P51088" s="63"/>
      <c r="Q51088" s="63"/>
    </row>
    <row r="51089" spans="16:17">
      <c r="P51089" s="63"/>
      <c r="Q51089" s="63"/>
    </row>
    <row r="51090" spans="16:17">
      <c r="P51090" s="63"/>
      <c r="Q51090" s="63"/>
    </row>
    <row r="51091" spans="16:17">
      <c r="P51091" s="63"/>
      <c r="Q51091" s="63"/>
    </row>
    <row r="51092" spans="16:17">
      <c r="P51092" s="63"/>
      <c r="Q51092" s="63"/>
    </row>
    <row r="51093" spans="16:17">
      <c r="P51093" s="63"/>
      <c r="Q51093" s="63"/>
    </row>
    <row r="51094" spans="16:17">
      <c r="P51094" s="63"/>
      <c r="Q51094" s="63"/>
    </row>
    <row r="51095" spans="16:17">
      <c r="P51095" s="63"/>
      <c r="Q51095" s="63"/>
    </row>
    <row r="51096" spans="16:17">
      <c r="P51096" s="63"/>
      <c r="Q51096" s="63"/>
    </row>
    <row r="51097" spans="16:17">
      <c r="P51097" s="63"/>
      <c r="Q51097" s="63"/>
    </row>
    <row r="51098" spans="16:17">
      <c r="P51098" s="63"/>
      <c r="Q51098" s="63"/>
    </row>
    <row r="51099" spans="16:17">
      <c r="P51099" s="63"/>
      <c r="Q51099" s="63"/>
    </row>
    <row r="51100" spans="16:17">
      <c r="P51100" s="63"/>
      <c r="Q51100" s="63"/>
    </row>
    <row r="51101" spans="16:17">
      <c r="P51101" s="63"/>
      <c r="Q51101" s="63"/>
    </row>
    <row r="51102" spans="16:17">
      <c r="P51102" s="63"/>
      <c r="Q51102" s="63"/>
    </row>
    <row r="51103" spans="16:17">
      <c r="P51103" s="63"/>
      <c r="Q51103" s="63"/>
    </row>
    <row r="51104" spans="16:17">
      <c r="P51104" s="63"/>
      <c r="Q51104" s="63"/>
    </row>
    <row r="51105" spans="16:17">
      <c r="P51105" s="63"/>
      <c r="Q51105" s="63"/>
    </row>
    <row r="51106" spans="16:17">
      <c r="P51106" s="63"/>
      <c r="Q51106" s="63"/>
    </row>
    <row r="51107" spans="16:17">
      <c r="P51107" s="63"/>
      <c r="Q51107" s="63"/>
    </row>
    <row r="51108" spans="16:17">
      <c r="P51108" s="63"/>
      <c r="Q51108" s="63"/>
    </row>
    <row r="51109" spans="16:17">
      <c r="P51109" s="63"/>
      <c r="Q51109" s="63"/>
    </row>
    <row r="51110" spans="16:17">
      <c r="P51110" s="63"/>
      <c r="Q51110" s="63"/>
    </row>
    <row r="51111" spans="16:17">
      <c r="P51111" s="63"/>
      <c r="Q51111" s="63"/>
    </row>
    <row r="51112" spans="16:17">
      <c r="P51112" s="63"/>
      <c r="Q51112" s="63"/>
    </row>
    <row r="51113" spans="16:17">
      <c r="P51113" s="63"/>
      <c r="Q51113" s="63"/>
    </row>
    <row r="51114" spans="16:17">
      <c r="P51114" s="63"/>
      <c r="Q51114" s="63"/>
    </row>
    <row r="51115" spans="16:17">
      <c r="P51115" s="63"/>
      <c r="Q51115" s="63"/>
    </row>
    <row r="51116" spans="16:17">
      <c r="P51116" s="63"/>
      <c r="Q51116" s="63"/>
    </row>
    <row r="51117" spans="16:17">
      <c r="P51117" s="63"/>
      <c r="Q51117" s="63"/>
    </row>
    <row r="51118" spans="16:17">
      <c r="P51118" s="63"/>
      <c r="Q51118" s="63"/>
    </row>
    <row r="51119" spans="16:17">
      <c r="P51119" s="63"/>
      <c r="Q51119" s="63"/>
    </row>
    <row r="51120" spans="16:17">
      <c r="P51120" s="63"/>
      <c r="Q51120" s="63"/>
    </row>
    <row r="51121" spans="16:17">
      <c r="P51121" s="63"/>
      <c r="Q51121" s="63"/>
    </row>
    <row r="51122" spans="16:17">
      <c r="P51122" s="63"/>
      <c r="Q51122" s="63"/>
    </row>
    <row r="51123" spans="16:17">
      <c r="P51123" s="63"/>
      <c r="Q51123" s="63"/>
    </row>
    <row r="51124" spans="16:17">
      <c r="P51124" s="63"/>
      <c r="Q51124" s="63"/>
    </row>
    <row r="51125" spans="16:17">
      <c r="P51125" s="63"/>
      <c r="Q51125" s="63"/>
    </row>
    <row r="51126" spans="16:17">
      <c r="P51126" s="63"/>
      <c r="Q51126" s="63"/>
    </row>
    <row r="51127" spans="16:17">
      <c r="P51127" s="63"/>
      <c r="Q51127" s="63"/>
    </row>
    <row r="51128" spans="16:17">
      <c r="P51128" s="63"/>
      <c r="Q51128" s="63"/>
    </row>
    <row r="51129" spans="16:17">
      <c r="P51129" s="63"/>
      <c r="Q51129" s="63"/>
    </row>
    <row r="51130" spans="16:17">
      <c r="P51130" s="63"/>
      <c r="Q51130" s="63"/>
    </row>
    <row r="51131" spans="16:17">
      <c r="P51131" s="63"/>
      <c r="Q51131" s="63"/>
    </row>
    <row r="51132" spans="16:17">
      <c r="P51132" s="63"/>
      <c r="Q51132" s="63"/>
    </row>
    <row r="51133" spans="16:17">
      <c r="P51133" s="63"/>
      <c r="Q51133" s="63"/>
    </row>
    <row r="51134" spans="16:17">
      <c r="P51134" s="63"/>
      <c r="Q51134" s="63"/>
    </row>
    <row r="51135" spans="16:17">
      <c r="P51135" s="63"/>
      <c r="Q51135" s="63"/>
    </row>
    <row r="51136" spans="16:17">
      <c r="P51136" s="63"/>
      <c r="Q51136" s="63"/>
    </row>
    <row r="51137" spans="16:17">
      <c r="P51137" s="63"/>
      <c r="Q51137" s="63"/>
    </row>
    <row r="51138" spans="16:17">
      <c r="P51138" s="63"/>
      <c r="Q51138" s="63"/>
    </row>
    <row r="51139" spans="16:17">
      <c r="P51139" s="63"/>
      <c r="Q51139" s="63"/>
    </row>
    <row r="51140" spans="16:17">
      <c r="P51140" s="63"/>
      <c r="Q51140" s="63"/>
    </row>
    <row r="51141" spans="16:17">
      <c r="P51141" s="63"/>
      <c r="Q51141" s="63"/>
    </row>
    <row r="51142" spans="16:17">
      <c r="P51142" s="63"/>
      <c r="Q51142" s="63"/>
    </row>
    <row r="51143" spans="16:17">
      <c r="P51143" s="63"/>
      <c r="Q51143" s="63"/>
    </row>
    <row r="51144" spans="16:17">
      <c r="P51144" s="63"/>
      <c r="Q51144" s="63"/>
    </row>
    <row r="51145" spans="16:17">
      <c r="P51145" s="63"/>
      <c r="Q51145" s="63"/>
    </row>
    <row r="51146" spans="16:17">
      <c r="P51146" s="63"/>
      <c r="Q51146" s="63"/>
    </row>
    <row r="51147" spans="16:17">
      <c r="P51147" s="63"/>
      <c r="Q51147" s="63"/>
    </row>
    <row r="51148" spans="16:17">
      <c r="P51148" s="63"/>
      <c r="Q51148" s="63"/>
    </row>
    <row r="51149" spans="16:17">
      <c r="P51149" s="63"/>
      <c r="Q51149" s="63"/>
    </row>
    <row r="51150" spans="16:17">
      <c r="P51150" s="63"/>
      <c r="Q51150" s="63"/>
    </row>
    <row r="51151" spans="16:17">
      <c r="P51151" s="63"/>
      <c r="Q51151" s="63"/>
    </row>
    <row r="51152" spans="16:17">
      <c r="P51152" s="63"/>
      <c r="Q51152" s="63"/>
    </row>
    <row r="51153" spans="16:17">
      <c r="P51153" s="63"/>
      <c r="Q51153" s="63"/>
    </row>
    <row r="51154" spans="16:17">
      <c r="P51154" s="63"/>
      <c r="Q51154" s="63"/>
    </row>
    <row r="51155" spans="16:17">
      <c r="P51155" s="63"/>
      <c r="Q51155" s="63"/>
    </row>
    <row r="51156" spans="16:17">
      <c r="P51156" s="63"/>
      <c r="Q51156" s="63"/>
    </row>
    <row r="51157" spans="16:17">
      <c r="P51157" s="63"/>
      <c r="Q51157" s="63"/>
    </row>
    <row r="51158" spans="16:17">
      <c r="P51158" s="63"/>
      <c r="Q51158" s="63"/>
    </row>
    <row r="51159" spans="16:17">
      <c r="P51159" s="63"/>
      <c r="Q51159" s="63"/>
    </row>
    <row r="51160" spans="16:17">
      <c r="P51160" s="63"/>
      <c r="Q51160" s="63"/>
    </row>
    <row r="51161" spans="16:17">
      <c r="P51161" s="63"/>
      <c r="Q51161" s="63"/>
    </row>
    <row r="51162" spans="16:17">
      <c r="P51162" s="63"/>
      <c r="Q51162" s="63"/>
    </row>
    <row r="51163" spans="16:17">
      <c r="P51163" s="63"/>
      <c r="Q51163" s="63"/>
    </row>
    <row r="51164" spans="16:17">
      <c r="P51164" s="63"/>
      <c r="Q51164" s="63"/>
    </row>
    <row r="51165" spans="16:17">
      <c r="P51165" s="63"/>
      <c r="Q51165" s="63"/>
    </row>
    <row r="51166" spans="16:17">
      <c r="P51166" s="63"/>
      <c r="Q51166" s="63"/>
    </row>
    <row r="51167" spans="16:17">
      <c r="P51167" s="63"/>
      <c r="Q51167" s="63"/>
    </row>
    <row r="51168" spans="16:17">
      <c r="P51168" s="63"/>
      <c r="Q51168" s="63"/>
    </row>
    <row r="51169" spans="16:17">
      <c r="P51169" s="63"/>
      <c r="Q51169" s="63"/>
    </row>
    <row r="51170" spans="16:17">
      <c r="P51170" s="63"/>
      <c r="Q51170" s="63"/>
    </row>
    <row r="51171" spans="16:17">
      <c r="P51171" s="63"/>
      <c r="Q51171" s="63"/>
    </row>
    <row r="51172" spans="16:17">
      <c r="P51172" s="63"/>
      <c r="Q51172" s="63"/>
    </row>
    <row r="51173" spans="16:17">
      <c r="P51173" s="63"/>
      <c r="Q51173" s="63"/>
    </row>
    <row r="51174" spans="16:17">
      <c r="P51174" s="63"/>
      <c r="Q51174" s="63"/>
    </row>
    <row r="51175" spans="16:17">
      <c r="P51175" s="63"/>
      <c r="Q51175" s="63"/>
    </row>
    <row r="51176" spans="16:17">
      <c r="P51176" s="63"/>
      <c r="Q51176" s="63"/>
    </row>
    <row r="51177" spans="16:17">
      <c r="P51177" s="63"/>
      <c r="Q51177" s="63"/>
    </row>
    <row r="51178" spans="16:17">
      <c r="P51178" s="63"/>
      <c r="Q51178" s="63"/>
    </row>
    <row r="51179" spans="16:17">
      <c r="P51179" s="63"/>
      <c r="Q51179" s="63"/>
    </row>
    <row r="51180" spans="16:17">
      <c r="P51180" s="63"/>
      <c r="Q51180" s="63"/>
    </row>
    <row r="51181" spans="16:17">
      <c r="P51181" s="63"/>
      <c r="Q51181" s="63"/>
    </row>
    <row r="51182" spans="16:17">
      <c r="P51182" s="63"/>
      <c r="Q51182" s="63"/>
    </row>
    <row r="51183" spans="16:17">
      <c r="P51183" s="63"/>
      <c r="Q51183" s="63"/>
    </row>
    <row r="51184" spans="16:17">
      <c r="P51184" s="63"/>
      <c r="Q51184" s="63"/>
    </row>
    <row r="51185" spans="16:17">
      <c r="P51185" s="63"/>
      <c r="Q51185" s="63"/>
    </row>
    <row r="51186" spans="16:17">
      <c r="P51186" s="63"/>
      <c r="Q51186" s="63"/>
    </row>
    <row r="51187" spans="16:17">
      <c r="P51187" s="63"/>
      <c r="Q51187" s="63"/>
    </row>
    <row r="51188" spans="16:17">
      <c r="P51188" s="63"/>
      <c r="Q51188" s="63"/>
    </row>
    <row r="51189" spans="16:17">
      <c r="P51189" s="63"/>
      <c r="Q51189" s="63"/>
    </row>
    <row r="51190" spans="16:17">
      <c r="P51190" s="63"/>
      <c r="Q51190" s="63"/>
    </row>
    <row r="51191" spans="16:17">
      <c r="P51191" s="63"/>
      <c r="Q51191" s="63"/>
    </row>
    <row r="51192" spans="16:17">
      <c r="P51192" s="63"/>
      <c r="Q51192" s="63"/>
    </row>
    <row r="51193" spans="16:17">
      <c r="P51193" s="63"/>
      <c r="Q51193" s="63"/>
    </row>
    <row r="51194" spans="16:17">
      <c r="P51194" s="63"/>
      <c r="Q51194" s="63"/>
    </row>
    <row r="51195" spans="16:17">
      <c r="P51195" s="63"/>
      <c r="Q51195" s="63"/>
    </row>
    <row r="51196" spans="16:17">
      <c r="P51196" s="63"/>
      <c r="Q51196" s="63"/>
    </row>
    <row r="51197" spans="16:17">
      <c r="P51197" s="63"/>
      <c r="Q51197" s="63"/>
    </row>
    <row r="51198" spans="16:17">
      <c r="P51198" s="63"/>
      <c r="Q51198" s="63"/>
    </row>
    <row r="51199" spans="16:17">
      <c r="P51199" s="63"/>
      <c r="Q51199" s="63"/>
    </row>
    <row r="51200" spans="16:17">
      <c r="P51200" s="63"/>
      <c r="Q51200" s="63"/>
    </row>
    <row r="51201" spans="16:17">
      <c r="P51201" s="63"/>
      <c r="Q51201" s="63"/>
    </row>
    <row r="51202" spans="16:17">
      <c r="P51202" s="63"/>
      <c r="Q51202" s="63"/>
    </row>
    <row r="51203" spans="16:17">
      <c r="P51203" s="63"/>
      <c r="Q51203" s="63"/>
    </row>
    <row r="51204" spans="16:17">
      <c r="P51204" s="63"/>
      <c r="Q51204" s="63"/>
    </row>
    <row r="51205" spans="16:17">
      <c r="P51205" s="63"/>
      <c r="Q51205" s="63"/>
    </row>
    <row r="51206" spans="16:17">
      <c r="P51206" s="63"/>
      <c r="Q51206" s="63"/>
    </row>
    <row r="51207" spans="16:17">
      <c r="P51207" s="63"/>
      <c r="Q51207" s="63"/>
    </row>
    <row r="51208" spans="16:17">
      <c r="P51208" s="63"/>
      <c r="Q51208" s="63"/>
    </row>
    <row r="51209" spans="16:17">
      <c r="P51209" s="63"/>
      <c r="Q51209" s="63"/>
    </row>
    <row r="51210" spans="16:17">
      <c r="P51210" s="63"/>
      <c r="Q51210" s="63"/>
    </row>
    <row r="51211" spans="16:17">
      <c r="P51211" s="63"/>
      <c r="Q51211" s="63"/>
    </row>
    <row r="51212" spans="16:17">
      <c r="P51212" s="63"/>
      <c r="Q51212" s="63"/>
    </row>
    <row r="51213" spans="16:17">
      <c r="P51213" s="63"/>
      <c r="Q51213" s="63"/>
    </row>
    <row r="51214" spans="16:17">
      <c r="P51214" s="63"/>
      <c r="Q51214" s="63"/>
    </row>
    <row r="51215" spans="16:17">
      <c r="P51215" s="63"/>
      <c r="Q51215" s="63"/>
    </row>
    <row r="51216" spans="16:17">
      <c r="P51216" s="63"/>
      <c r="Q51216" s="63"/>
    </row>
    <row r="51217" spans="16:17">
      <c r="P51217" s="63"/>
      <c r="Q51217" s="63"/>
    </row>
    <row r="51218" spans="16:17">
      <c r="P51218" s="63"/>
      <c r="Q51218" s="63"/>
    </row>
    <row r="51219" spans="16:17">
      <c r="P51219" s="63"/>
      <c r="Q51219" s="63"/>
    </row>
    <row r="51220" spans="16:17">
      <c r="P51220" s="63"/>
      <c r="Q51220" s="63"/>
    </row>
    <row r="51221" spans="16:17">
      <c r="P51221" s="63"/>
      <c r="Q51221" s="63"/>
    </row>
    <row r="51222" spans="16:17">
      <c r="P51222" s="63"/>
      <c r="Q51222" s="63"/>
    </row>
    <row r="51223" spans="16:17">
      <c r="P51223" s="63"/>
      <c r="Q51223" s="63"/>
    </row>
    <row r="51224" spans="16:17">
      <c r="P51224" s="63"/>
      <c r="Q51224" s="63"/>
    </row>
    <row r="51225" spans="16:17">
      <c r="P51225" s="63"/>
      <c r="Q51225" s="63"/>
    </row>
    <row r="51226" spans="16:17">
      <c r="P51226" s="63"/>
      <c r="Q51226" s="63"/>
    </row>
    <row r="51227" spans="16:17">
      <c r="P51227" s="63"/>
      <c r="Q51227" s="63"/>
    </row>
    <row r="51228" spans="16:17">
      <c r="P51228" s="63"/>
      <c r="Q51228" s="63"/>
    </row>
    <row r="51229" spans="16:17">
      <c r="P51229" s="63"/>
      <c r="Q51229" s="63"/>
    </row>
    <row r="51230" spans="16:17">
      <c r="P51230" s="63"/>
      <c r="Q51230" s="63"/>
    </row>
    <row r="51231" spans="16:17">
      <c r="P51231" s="63"/>
      <c r="Q51231" s="63"/>
    </row>
    <row r="51232" spans="16:17">
      <c r="P51232" s="63"/>
      <c r="Q51232" s="63"/>
    </row>
    <row r="51233" spans="16:17">
      <c r="P51233" s="63"/>
      <c r="Q51233" s="63"/>
    </row>
    <row r="51234" spans="16:17">
      <c r="P51234" s="63"/>
      <c r="Q51234" s="63"/>
    </row>
    <row r="51235" spans="16:17">
      <c r="P51235" s="63"/>
      <c r="Q51235" s="63"/>
    </row>
    <row r="51236" spans="16:17">
      <c r="P51236" s="63"/>
      <c r="Q51236" s="63"/>
    </row>
    <row r="51237" spans="16:17">
      <c r="P51237" s="63"/>
      <c r="Q51237" s="63"/>
    </row>
    <row r="51238" spans="16:17">
      <c r="P51238" s="63"/>
      <c r="Q51238" s="63"/>
    </row>
    <row r="51239" spans="16:17">
      <c r="P51239" s="63"/>
      <c r="Q51239" s="63"/>
    </row>
    <row r="51240" spans="16:17">
      <c r="P51240" s="63"/>
      <c r="Q51240" s="63"/>
    </row>
    <row r="51241" spans="16:17">
      <c r="P51241" s="63"/>
      <c r="Q51241" s="63"/>
    </row>
    <row r="51242" spans="16:17">
      <c r="P51242" s="63"/>
      <c r="Q51242" s="63"/>
    </row>
    <row r="51243" spans="16:17">
      <c r="P51243" s="63"/>
      <c r="Q51243" s="63"/>
    </row>
    <row r="51244" spans="16:17">
      <c r="P51244" s="63"/>
      <c r="Q51244" s="63"/>
    </row>
    <row r="51245" spans="16:17">
      <c r="P51245" s="63"/>
      <c r="Q51245" s="63"/>
    </row>
    <row r="51246" spans="16:17">
      <c r="P51246" s="63"/>
      <c r="Q51246" s="63"/>
    </row>
    <row r="51247" spans="16:17">
      <c r="P51247" s="63"/>
      <c r="Q51247" s="63"/>
    </row>
    <row r="51248" spans="16:17">
      <c r="P51248" s="63"/>
      <c r="Q51248" s="63"/>
    </row>
    <row r="51249" spans="16:17">
      <c r="P51249" s="63"/>
      <c r="Q51249" s="63"/>
    </row>
    <row r="51250" spans="16:17">
      <c r="P51250" s="63"/>
      <c r="Q51250" s="63"/>
    </row>
    <row r="51251" spans="16:17">
      <c r="P51251" s="63"/>
      <c r="Q51251" s="63"/>
    </row>
    <row r="51252" spans="16:17">
      <c r="P51252" s="63"/>
      <c r="Q51252" s="63"/>
    </row>
    <row r="51253" spans="16:17">
      <c r="P51253" s="63"/>
      <c r="Q51253" s="63"/>
    </row>
    <row r="51254" spans="16:17">
      <c r="P51254" s="63"/>
      <c r="Q51254" s="63"/>
    </row>
    <row r="51255" spans="16:17">
      <c r="P51255" s="63"/>
      <c r="Q51255" s="63"/>
    </row>
    <row r="51256" spans="16:17">
      <c r="P51256" s="63"/>
      <c r="Q51256" s="63"/>
    </row>
    <row r="51257" spans="16:17">
      <c r="P51257" s="63"/>
      <c r="Q51257" s="63"/>
    </row>
    <row r="51258" spans="16:17">
      <c r="P51258" s="63"/>
      <c r="Q51258" s="63"/>
    </row>
    <row r="51259" spans="16:17">
      <c r="P51259" s="63"/>
      <c r="Q51259" s="63"/>
    </row>
    <row r="51260" spans="16:17">
      <c r="P51260" s="63"/>
      <c r="Q51260" s="63"/>
    </row>
    <row r="51261" spans="16:17">
      <c r="P51261" s="63"/>
      <c r="Q51261" s="63"/>
    </row>
    <row r="51262" spans="16:17">
      <c r="P51262" s="63"/>
      <c r="Q51262" s="63"/>
    </row>
    <row r="51263" spans="16:17">
      <c r="P51263" s="63"/>
      <c r="Q51263" s="63"/>
    </row>
    <row r="51264" spans="16:17">
      <c r="P51264" s="63"/>
      <c r="Q51264" s="63"/>
    </row>
    <row r="51265" spans="16:17">
      <c r="P51265" s="63"/>
      <c r="Q51265" s="63"/>
    </row>
    <row r="51266" spans="16:17">
      <c r="P51266" s="63"/>
      <c r="Q51266" s="63"/>
    </row>
    <row r="51267" spans="16:17">
      <c r="P51267" s="63"/>
      <c r="Q51267" s="63"/>
    </row>
    <row r="51268" spans="16:17">
      <c r="P51268" s="63"/>
      <c r="Q51268" s="63"/>
    </row>
    <row r="51269" spans="16:17">
      <c r="P51269" s="63"/>
      <c r="Q51269" s="63"/>
    </row>
    <row r="51270" spans="16:17">
      <c r="P51270" s="63"/>
      <c r="Q51270" s="63"/>
    </row>
    <row r="51271" spans="16:17">
      <c r="P51271" s="63"/>
      <c r="Q51271" s="63"/>
    </row>
    <row r="51272" spans="16:17">
      <c r="P51272" s="63"/>
      <c r="Q51272" s="63"/>
    </row>
    <row r="51273" spans="16:17">
      <c r="P51273" s="63"/>
      <c r="Q51273" s="63"/>
    </row>
    <row r="51274" spans="16:17">
      <c r="P51274" s="63"/>
      <c r="Q51274" s="63"/>
    </row>
    <row r="51275" spans="16:17">
      <c r="P51275" s="63"/>
      <c r="Q51275" s="63"/>
    </row>
    <row r="51276" spans="16:17">
      <c r="P51276" s="63"/>
      <c r="Q51276" s="63"/>
    </row>
    <row r="51277" spans="16:17">
      <c r="P51277" s="63"/>
      <c r="Q51277" s="63"/>
    </row>
    <row r="51278" spans="16:17">
      <c r="P51278" s="63"/>
      <c r="Q51278" s="63"/>
    </row>
    <row r="51279" spans="16:17">
      <c r="P51279" s="63"/>
      <c r="Q51279" s="63"/>
    </row>
    <row r="51280" spans="16:17">
      <c r="P51280" s="63"/>
      <c r="Q51280" s="63"/>
    </row>
    <row r="51281" spans="16:17">
      <c r="P51281" s="63"/>
      <c r="Q51281" s="63"/>
    </row>
    <row r="51282" spans="16:17">
      <c r="P51282" s="63"/>
      <c r="Q51282" s="63"/>
    </row>
    <row r="51283" spans="16:17">
      <c r="P51283" s="63"/>
      <c r="Q51283" s="63"/>
    </row>
    <row r="51284" spans="16:17">
      <c r="P51284" s="63"/>
      <c r="Q51284" s="63"/>
    </row>
    <row r="51285" spans="16:17">
      <c r="P51285" s="63"/>
      <c r="Q51285" s="63"/>
    </row>
    <row r="51286" spans="16:17">
      <c r="P51286" s="63"/>
      <c r="Q51286" s="63"/>
    </row>
    <row r="51287" spans="16:17">
      <c r="P51287" s="63"/>
      <c r="Q51287" s="63"/>
    </row>
    <row r="51288" spans="16:17">
      <c r="P51288" s="63"/>
      <c r="Q51288" s="63"/>
    </row>
    <row r="51289" spans="16:17">
      <c r="P51289" s="63"/>
      <c r="Q51289" s="63"/>
    </row>
    <row r="51290" spans="16:17">
      <c r="P51290" s="63"/>
      <c r="Q51290" s="63"/>
    </row>
    <row r="51291" spans="16:17">
      <c r="P51291" s="63"/>
      <c r="Q51291" s="63"/>
    </row>
    <row r="51292" spans="16:17">
      <c r="P51292" s="63"/>
      <c r="Q51292" s="63"/>
    </row>
    <row r="51293" spans="16:17">
      <c r="P51293" s="63"/>
      <c r="Q51293" s="63"/>
    </row>
    <row r="51294" spans="16:17">
      <c r="P51294" s="63"/>
      <c r="Q51294" s="63"/>
    </row>
    <row r="51295" spans="16:17">
      <c r="P51295" s="63"/>
      <c r="Q51295" s="63"/>
    </row>
    <row r="51296" spans="16:17">
      <c r="P51296" s="63"/>
      <c r="Q51296" s="63"/>
    </row>
    <row r="51297" spans="16:17">
      <c r="P51297" s="63"/>
      <c r="Q51297" s="63"/>
    </row>
    <row r="51298" spans="16:17">
      <c r="P51298" s="63"/>
      <c r="Q51298" s="63"/>
    </row>
    <row r="51299" spans="16:17">
      <c r="P51299" s="63"/>
      <c r="Q51299" s="63"/>
    </row>
    <row r="51300" spans="16:17">
      <c r="P51300" s="63"/>
      <c r="Q51300" s="63"/>
    </row>
    <row r="51301" spans="16:17">
      <c r="P51301" s="63"/>
      <c r="Q51301" s="63"/>
    </row>
    <row r="51302" spans="16:17">
      <c r="P51302" s="63"/>
      <c r="Q51302" s="63"/>
    </row>
    <row r="51303" spans="16:17">
      <c r="P51303" s="63"/>
      <c r="Q51303" s="63"/>
    </row>
    <row r="51304" spans="16:17">
      <c r="P51304" s="63"/>
      <c r="Q51304" s="63"/>
    </row>
    <row r="51305" spans="16:17">
      <c r="P51305" s="63"/>
      <c r="Q51305" s="63"/>
    </row>
    <row r="51306" spans="16:17">
      <c r="P51306" s="63"/>
      <c r="Q51306" s="63"/>
    </row>
    <row r="51307" spans="16:17">
      <c r="P51307" s="63"/>
      <c r="Q51307" s="63"/>
    </row>
    <row r="51308" spans="16:17">
      <c r="P51308" s="63"/>
      <c r="Q51308" s="63"/>
    </row>
    <row r="51309" spans="16:17">
      <c r="P51309" s="63"/>
      <c r="Q51309" s="63"/>
    </row>
    <row r="51310" spans="16:17">
      <c r="P51310" s="63"/>
      <c r="Q51310" s="63"/>
    </row>
    <row r="51311" spans="16:17">
      <c r="P51311" s="63"/>
      <c r="Q51311" s="63"/>
    </row>
    <row r="51312" spans="16:17">
      <c r="P51312" s="63"/>
      <c r="Q51312" s="63"/>
    </row>
    <row r="51313" spans="16:17">
      <c r="P51313" s="63"/>
      <c r="Q51313" s="63"/>
    </row>
    <row r="51314" spans="16:17">
      <c r="P51314" s="63"/>
      <c r="Q51314" s="63"/>
    </row>
    <row r="51315" spans="16:17">
      <c r="P51315" s="63"/>
      <c r="Q51315" s="63"/>
    </row>
    <row r="51316" spans="16:17">
      <c r="P51316" s="63"/>
      <c r="Q51316" s="63"/>
    </row>
    <row r="51317" spans="16:17">
      <c r="P51317" s="63"/>
      <c r="Q51317" s="63"/>
    </row>
    <row r="51318" spans="16:17">
      <c r="P51318" s="63"/>
      <c r="Q51318" s="63"/>
    </row>
    <row r="51319" spans="16:17">
      <c r="P51319" s="63"/>
      <c r="Q51319" s="63"/>
    </row>
    <row r="51320" spans="16:17">
      <c r="P51320" s="63"/>
      <c r="Q51320" s="63"/>
    </row>
    <row r="51321" spans="16:17">
      <c r="P51321" s="63"/>
      <c r="Q51321" s="63"/>
    </row>
    <row r="51322" spans="16:17">
      <c r="P51322" s="63"/>
      <c r="Q51322" s="63"/>
    </row>
    <row r="51323" spans="16:17">
      <c r="P51323" s="63"/>
      <c r="Q51323" s="63"/>
    </row>
    <row r="51324" spans="16:17">
      <c r="P51324" s="63"/>
      <c r="Q51324" s="63"/>
    </row>
    <row r="51325" spans="16:17">
      <c r="P51325" s="63"/>
      <c r="Q51325" s="63"/>
    </row>
    <row r="51326" spans="16:17">
      <c r="P51326" s="63"/>
      <c r="Q51326" s="63"/>
    </row>
    <row r="51327" spans="16:17">
      <c r="P51327" s="63"/>
      <c r="Q51327" s="63"/>
    </row>
    <row r="51328" spans="16:17">
      <c r="P51328" s="63"/>
      <c r="Q51328" s="63"/>
    </row>
    <row r="51329" spans="16:17">
      <c r="P51329" s="63"/>
      <c r="Q51329" s="63"/>
    </row>
    <row r="51330" spans="16:17">
      <c r="P51330" s="63"/>
      <c r="Q51330" s="63"/>
    </row>
    <row r="51331" spans="16:17">
      <c r="P51331" s="63"/>
      <c r="Q51331" s="63"/>
    </row>
    <row r="51332" spans="16:17">
      <c r="P51332" s="63"/>
      <c r="Q51332" s="63"/>
    </row>
    <row r="51333" spans="16:17">
      <c r="P51333" s="63"/>
      <c r="Q51333" s="63"/>
    </row>
    <row r="51334" spans="16:17">
      <c r="P51334" s="63"/>
      <c r="Q51334" s="63"/>
    </row>
    <row r="51335" spans="16:17">
      <c r="P51335" s="63"/>
      <c r="Q51335" s="63"/>
    </row>
    <row r="51336" spans="16:17">
      <c r="P51336" s="63"/>
      <c r="Q51336" s="63"/>
    </row>
    <row r="51337" spans="16:17">
      <c r="P51337" s="63"/>
      <c r="Q51337" s="63"/>
    </row>
    <row r="51338" spans="16:17">
      <c r="P51338" s="63"/>
      <c r="Q51338" s="63"/>
    </row>
    <row r="51339" spans="16:17">
      <c r="P51339" s="63"/>
      <c r="Q51339" s="63"/>
    </row>
    <row r="51340" spans="16:17">
      <c r="P51340" s="63"/>
      <c r="Q51340" s="63"/>
    </row>
    <row r="51341" spans="16:17">
      <c r="P51341" s="63"/>
      <c r="Q51341" s="63"/>
    </row>
    <row r="51342" spans="16:17">
      <c r="P51342" s="63"/>
      <c r="Q51342" s="63"/>
    </row>
    <row r="51343" spans="16:17">
      <c r="P51343" s="63"/>
      <c r="Q51343" s="63"/>
    </row>
    <row r="51344" spans="16:17">
      <c r="P51344" s="63"/>
      <c r="Q51344" s="63"/>
    </row>
    <row r="51345" spans="16:17">
      <c r="P51345" s="63"/>
      <c r="Q51345" s="63"/>
    </row>
    <row r="51346" spans="16:17">
      <c r="P51346" s="63"/>
      <c r="Q51346" s="63"/>
    </row>
    <row r="51347" spans="16:17">
      <c r="P51347" s="63"/>
      <c r="Q51347" s="63"/>
    </row>
    <row r="51348" spans="16:17">
      <c r="P51348" s="63"/>
      <c r="Q51348" s="63"/>
    </row>
    <row r="51349" spans="16:17">
      <c r="P51349" s="63"/>
      <c r="Q51349" s="63"/>
    </row>
    <row r="51350" spans="16:17">
      <c r="P51350" s="63"/>
      <c r="Q51350" s="63"/>
    </row>
    <row r="51351" spans="16:17">
      <c r="P51351" s="63"/>
      <c r="Q51351" s="63"/>
    </row>
    <row r="51352" spans="16:17">
      <c r="P51352" s="63"/>
      <c r="Q51352" s="63"/>
    </row>
    <row r="51353" spans="16:17">
      <c r="P51353" s="63"/>
      <c r="Q51353" s="63"/>
    </row>
    <row r="51354" spans="16:17">
      <c r="P51354" s="63"/>
      <c r="Q51354" s="63"/>
    </row>
    <row r="51355" spans="16:17">
      <c r="P51355" s="63"/>
      <c r="Q51355" s="63"/>
    </row>
    <row r="51356" spans="16:17">
      <c r="P51356" s="63"/>
      <c r="Q51356" s="63"/>
    </row>
    <row r="51357" spans="16:17">
      <c r="P51357" s="63"/>
      <c r="Q51357" s="63"/>
    </row>
    <row r="51358" spans="16:17">
      <c r="P51358" s="63"/>
      <c r="Q51358" s="63"/>
    </row>
    <row r="51359" spans="16:17">
      <c r="P51359" s="63"/>
      <c r="Q51359" s="63"/>
    </row>
    <row r="51360" spans="16:17">
      <c r="P51360" s="63"/>
      <c r="Q51360" s="63"/>
    </row>
    <row r="51361" spans="16:17">
      <c r="P51361" s="63"/>
      <c r="Q51361" s="63"/>
    </row>
    <row r="51362" spans="16:17">
      <c r="P51362" s="63"/>
      <c r="Q51362" s="63"/>
    </row>
    <row r="51363" spans="16:17">
      <c r="P51363" s="63"/>
      <c r="Q51363" s="63"/>
    </row>
    <row r="51364" spans="16:17">
      <c r="P51364" s="63"/>
      <c r="Q51364" s="63"/>
    </row>
    <row r="51365" spans="16:17">
      <c r="P51365" s="63"/>
      <c r="Q51365" s="63"/>
    </row>
    <row r="51366" spans="16:17">
      <c r="P51366" s="63"/>
      <c r="Q51366" s="63"/>
    </row>
    <row r="51367" spans="16:17">
      <c r="P51367" s="63"/>
      <c r="Q51367" s="63"/>
    </row>
    <row r="51368" spans="16:17">
      <c r="P51368" s="63"/>
      <c r="Q51368" s="63"/>
    </row>
    <row r="51369" spans="16:17">
      <c r="P51369" s="63"/>
      <c r="Q51369" s="63"/>
    </row>
    <row r="51370" spans="16:17">
      <c r="P51370" s="63"/>
      <c r="Q51370" s="63"/>
    </row>
    <row r="51371" spans="16:17">
      <c r="P51371" s="63"/>
      <c r="Q51371" s="63"/>
    </row>
    <row r="51372" spans="16:17">
      <c r="P51372" s="63"/>
      <c r="Q51372" s="63"/>
    </row>
    <row r="51373" spans="16:17">
      <c r="P51373" s="63"/>
      <c r="Q51373" s="63"/>
    </row>
    <row r="51374" spans="16:17">
      <c r="P51374" s="63"/>
      <c r="Q51374" s="63"/>
    </row>
    <row r="51375" spans="16:17">
      <c r="P51375" s="63"/>
      <c r="Q51375" s="63"/>
    </row>
    <row r="51376" spans="16:17">
      <c r="P51376" s="63"/>
      <c r="Q51376" s="63"/>
    </row>
    <row r="51377" spans="16:17">
      <c r="P51377" s="63"/>
      <c r="Q51377" s="63"/>
    </row>
    <row r="51378" spans="16:17">
      <c r="P51378" s="63"/>
      <c r="Q51378" s="63"/>
    </row>
    <row r="51379" spans="16:17">
      <c r="P51379" s="63"/>
      <c r="Q51379" s="63"/>
    </row>
    <row r="51380" spans="16:17">
      <c r="P51380" s="63"/>
      <c r="Q51380" s="63"/>
    </row>
    <row r="51381" spans="16:17">
      <c r="P51381" s="63"/>
      <c r="Q51381" s="63"/>
    </row>
    <row r="51382" spans="16:17">
      <c r="P51382" s="63"/>
      <c r="Q51382" s="63"/>
    </row>
    <row r="51383" spans="16:17">
      <c r="P51383" s="63"/>
      <c r="Q51383" s="63"/>
    </row>
    <row r="51384" spans="16:17">
      <c r="P51384" s="63"/>
      <c r="Q51384" s="63"/>
    </row>
    <row r="51385" spans="16:17">
      <c r="P51385" s="63"/>
      <c r="Q51385" s="63"/>
    </row>
    <row r="51386" spans="16:17">
      <c r="P51386" s="63"/>
      <c r="Q51386" s="63"/>
    </row>
    <row r="51387" spans="16:17">
      <c r="P51387" s="63"/>
      <c r="Q51387" s="63"/>
    </row>
    <row r="51388" spans="16:17">
      <c r="P51388" s="63"/>
      <c r="Q51388" s="63"/>
    </row>
    <row r="51389" spans="16:17">
      <c r="P51389" s="63"/>
      <c r="Q51389" s="63"/>
    </row>
    <row r="51390" spans="16:17">
      <c r="P51390" s="63"/>
      <c r="Q51390" s="63"/>
    </row>
    <row r="51391" spans="16:17">
      <c r="P51391" s="63"/>
      <c r="Q51391" s="63"/>
    </row>
    <row r="51392" spans="16:17">
      <c r="P51392" s="63"/>
      <c r="Q51392" s="63"/>
    </row>
    <row r="51393" spans="16:17">
      <c r="P51393" s="63"/>
      <c r="Q51393" s="63"/>
    </row>
    <row r="51394" spans="16:17">
      <c r="P51394" s="63"/>
      <c r="Q51394" s="63"/>
    </row>
    <row r="51395" spans="16:17">
      <c r="P51395" s="63"/>
      <c r="Q51395" s="63"/>
    </row>
    <row r="51396" spans="16:17">
      <c r="P51396" s="63"/>
      <c r="Q51396" s="63"/>
    </row>
    <row r="51397" spans="16:17">
      <c r="P51397" s="63"/>
      <c r="Q51397" s="63"/>
    </row>
    <row r="51398" spans="16:17">
      <c r="P51398" s="63"/>
      <c r="Q51398" s="63"/>
    </row>
    <row r="51399" spans="16:17">
      <c r="P51399" s="63"/>
      <c r="Q51399" s="63"/>
    </row>
    <row r="51400" spans="16:17">
      <c r="P51400" s="63"/>
      <c r="Q51400" s="63"/>
    </row>
    <row r="51401" spans="16:17">
      <c r="P51401" s="63"/>
      <c r="Q51401" s="63"/>
    </row>
    <row r="51402" spans="16:17">
      <c r="P51402" s="63"/>
      <c r="Q51402" s="63"/>
    </row>
    <row r="51403" spans="16:17">
      <c r="P51403" s="63"/>
      <c r="Q51403" s="63"/>
    </row>
    <row r="51404" spans="16:17">
      <c r="P51404" s="63"/>
      <c r="Q51404" s="63"/>
    </row>
    <row r="51405" spans="16:17">
      <c r="P51405" s="63"/>
      <c r="Q51405" s="63"/>
    </row>
    <row r="51406" spans="16:17">
      <c r="P51406" s="63"/>
      <c r="Q51406" s="63"/>
    </row>
    <row r="51407" spans="16:17">
      <c r="P51407" s="63"/>
      <c r="Q51407" s="63"/>
    </row>
    <row r="51408" spans="16:17">
      <c r="P51408" s="63"/>
      <c r="Q51408" s="63"/>
    </row>
    <row r="51409" spans="16:17">
      <c r="P51409" s="63"/>
      <c r="Q51409" s="63"/>
    </row>
    <row r="51410" spans="16:17">
      <c r="P51410" s="63"/>
      <c r="Q51410" s="63"/>
    </row>
    <row r="51411" spans="16:17">
      <c r="P51411" s="63"/>
      <c r="Q51411" s="63"/>
    </row>
    <row r="51412" spans="16:17">
      <c r="P51412" s="63"/>
      <c r="Q51412" s="63"/>
    </row>
    <row r="51413" spans="16:17">
      <c r="P51413" s="63"/>
      <c r="Q51413" s="63"/>
    </row>
    <row r="51414" spans="16:17">
      <c r="P51414" s="63"/>
      <c r="Q51414" s="63"/>
    </row>
    <row r="51415" spans="16:17">
      <c r="P51415" s="63"/>
      <c r="Q51415" s="63"/>
    </row>
    <row r="51416" spans="16:17">
      <c r="P51416" s="63"/>
      <c r="Q51416" s="63"/>
    </row>
    <row r="51417" spans="16:17">
      <c r="P51417" s="63"/>
      <c r="Q51417" s="63"/>
    </row>
    <row r="51418" spans="16:17">
      <c r="P51418" s="63"/>
      <c r="Q51418" s="63"/>
    </row>
    <row r="51419" spans="16:17">
      <c r="P51419" s="63"/>
      <c r="Q51419" s="63"/>
    </row>
    <row r="51420" spans="16:17">
      <c r="P51420" s="63"/>
      <c r="Q51420" s="63"/>
    </row>
    <row r="51421" spans="16:17">
      <c r="P51421" s="63"/>
      <c r="Q51421" s="63"/>
    </row>
    <row r="51422" spans="16:17">
      <c r="P51422" s="63"/>
      <c r="Q51422" s="63"/>
    </row>
    <row r="51423" spans="16:17">
      <c r="P51423" s="63"/>
      <c r="Q51423" s="63"/>
    </row>
    <row r="51424" spans="16:17">
      <c r="P51424" s="63"/>
      <c r="Q51424" s="63"/>
    </row>
    <row r="51425" spans="16:17">
      <c r="P51425" s="63"/>
      <c r="Q51425" s="63"/>
    </row>
    <row r="51426" spans="16:17">
      <c r="P51426" s="63"/>
      <c r="Q51426" s="63"/>
    </row>
    <row r="51427" spans="16:17">
      <c r="P51427" s="63"/>
      <c r="Q51427" s="63"/>
    </row>
    <row r="51428" spans="16:17">
      <c r="P51428" s="63"/>
      <c r="Q51428" s="63"/>
    </row>
    <row r="51429" spans="16:17">
      <c r="P51429" s="63"/>
      <c r="Q51429" s="63"/>
    </row>
    <row r="51430" spans="16:17">
      <c r="P51430" s="63"/>
      <c r="Q51430" s="63"/>
    </row>
    <row r="51431" spans="16:17">
      <c r="P51431" s="63"/>
      <c r="Q51431" s="63"/>
    </row>
    <row r="51432" spans="16:17">
      <c r="P51432" s="63"/>
      <c r="Q51432" s="63"/>
    </row>
    <row r="51433" spans="16:17">
      <c r="P51433" s="63"/>
      <c r="Q51433" s="63"/>
    </row>
    <row r="51434" spans="16:17">
      <c r="P51434" s="63"/>
      <c r="Q51434" s="63"/>
    </row>
    <row r="51435" spans="16:17">
      <c r="P51435" s="63"/>
      <c r="Q51435" s="63"/>
    </row>
    <row r="51436" spans="16:17">
      <c r="P51436" s="63"/>
      <c r="Q51436" s="63"/>
    </row>
    <row r="51437" spans="16:17">
      <c r="P51437" s="63"/>
      <c r="Q51437" s="63"/>
    </row>
    <row r="51438" spans="16:17">
      <c r="P51438" s="63"/>
      <c r="Q51438" s="63"/>
    </row>
    <row r="51439" spans="16:17">
      <c r="P51439" s="63"/>
      <c r="Q51439" s="63"/>
    </row>
    <row r="51440" spans="16:17">
      <c r="P51440" s="63"/>
      <c r="Q51440" s="63"/>
    </row>
    <row r="51441" spans="16:17">
      <c r="P51441" s="63"/>
      <c r="Q51441" s="63"/>
    </row>
    <row r="51442" spans="16:17">
      <c r="P51442" s="63"/>
      <c r="Q51442" s="63"/>
    </row>
    <row r="51443" spans="16:17">
      <c r="P51443" s="63"/>
      <c r="Q51443" s="63"/>
    </row>
    <row r="51444" spans="16:17">
      <c r="P51444" s="63"/>
      <c r="Q51444" s="63"/>
    </row>
    <row r="51445" spans="16:17">
      <c r="P51445" s="63"/>
      <c r="Q51445" s="63"/>
    </row>
    <row r="51446" spans="16:17">
      <c r="P51446" s="63"/>
      <c r="Q51446" s="63"/>
    </row>
    <row r="51447" spans="16:17">
      <c r="P51447" s="63"/>
      <c r="Q51447" s="63"/>
    </row>
    <row r="51448" spans="16:17">
      <c r="P51448" s="63"/>
      <c r="Q51448" s="63"/>
    </row>
    <row r="51449" spans="16:17">
      <c r="P51449" s="63"/>
      <c r="Q51449" s="63"/>
    </row>
    <row r="51450" spans="16:17">
      <c r="P51450" s="63"/>
      <c r="Q51450" s="63"/>
    </row>
    <row r="51451" spans="16:17">
      <c r="P51451" s="63"/>
      <c r="Q51451" s="63"/>
    </row>
    <row r="51452" spans="16:17">
      <c r="P51452" s="63"/>
      <c r="Q51452" s="63"/>
    </row>
    <row r="51453" spans="16:17">
      <c r="P51453" s="63"/>
      <c r="Q51453" s="63"/>
    </row>
    <row r="51454" spans="16:17">
      <c r="P51454" s="63"/>
      <c r="Q51454" s="63"/>
    </row>
    <row r="51455" spans="16:17">
      <c r="P51455" s="63"/>
      <c r="Q51455" s="63"/>
    </row>
    <row r="51456" spans="16:17">
      <c r="P51456" s="63"/>
      <c r="Q51456" s="63"/>
    </row>
    <row r="51457" spans="16:17">
      <c r="P51457" s="63"/>
      <c r="Q51457" s="63"/>
    </row>
    <row r="51458" spans="16:17">
      <c r="P51458" s="63"/>
      <c r="Q51458" s="63"/>
    </row>
    <row r="51459" spans="16:17">
      <c r="P51459" s="63"/>
      <c r="Q51459" s="63"/>
    </row>
    <row r="51460" spans="16:17">
      <c r="P51460" s="63"/>
      <c r="Q51460" s="63"/>
    </row>
    <row r="51461" spans="16:17">
      <c r="P51461" s="63"/>
      <c r="Q51461" s="63"/>
    </row>
    <row r="51462" spans="16:17">
      <c r="P51462" s="63"/>
      <c r="Q51462" s="63"/>
    </row>
    <row r="51463" spans="16:17">
      <c r="P51463" s="63"/>
      <c r="Q51463" s="63"/>
    </row>
    <row r="51464" spans="16:17">
      <c r="P51464" s="63"/>
      <c r="Q51464" s="63"/>
    </row>
    <row r="51465" spans="16:17">
      <c r="P51465" s="63"/>
      <c r="Q51465" s="63"/>
    </row>
    <row r="51466" spans="16:17">
      <c r="P51466" s="63"/>
      <c r="Q51466" s="63"/>
    </row>
    <row r="51467" spans="16:17">
      <c r="P51467" s="63"/>
      <c r="Q51467" s="63"/>
    </row>
    <row r="51468" spans="16:17">
      <c r="P51468" s="63"/>
      <c r="Q51468" s="63"/>
    </row>
    <row r="51469" spans="16:17">
      <c r="P51469" s="63"/>
      <c r="Q51469" s="63"/>
    </row>
    <row r="51470" spans="16:17">
      <c r="P51470" s="63"/>
      <c r="Q51470" s="63"/>
    </row>
    <row r="51471" spans="16:17">
      <c r="P51471" s="63"/>
      <c r="Q51471" s="63"/>
    </row>
    <row r="51472" spans="16:17">
      <c r="P51472" s="63"/>
      <c r="Q51472" s="63"/>
    </row>
    <row r="51473" spans="16:17">
      <c r="P51473" s="63"/>
      <c r="Q51473" s="63"/>
    </row>
    <row r="51474" spans="16:17">
      <c r="P51474" s="63"/>
      <c r="Q51474" s="63"/>
    </row>
    <row r="51475" spans="16:17">
      <c r="P51475" s="63"/>
      <c r="Q51475" s="63"/>
    </row>
    <row r="51476" spans="16:17">
      <c r="P51476" s="63"/>
      <c r="Q51476" s="63"/>
    </row>
    <row r="51477" spans="16:17">
      <c r="P51477" s="63"/>
      <c r="Q51477" s="63"/>
    </row>
    <row r="51478" spans="16:17">
      <c r="P51478" s="63"/>
      <c r="Q51478" s="63"/>
    </row>
    <row r="51479" spans="16:17">
      <c r="P51479" s="63"/>
      <c r="Q51479" s="63"/>
    </row>
    <row r="51480" spans="16:17">
      <c r="P51480" s="63"/>
      <c r="Q51480" s="63"/>
    </row>
    <row r="51481" spans="16:17">
      <c r="P51481" s="63"/>
      <c r="Q51481" s="63"/>
    </row>
    <row r="51482" spans="16:17">
      <c r="P51482" s="63"/>
      <c r="Q51482" s="63"/>
    </row>
    <row r="51483" spans="16:17">
      <c r="P51483" s="63"/>
      <c r="Q51483" s="63"/>
    </row>
    <row r="51484" spans="16:17">
      <c r="P51484" s="63"/>
      <c r="Q51484" s="63"/>
    </row>
    <row r="51485" spans="16:17">
      <c r="P51485" s="63"/>
      <c r="Q51485" s="63"/>
    </row>
    <row r="51486" spans="16:17">
      <c r="P51486" s="63"/>
      <c r="Q51486" s="63"/>
    </row>
    <row r="51487" spans="16:17">
      <c r="P51487" s="63"/>
      <c r="Q51487" s="63"/>
    </row>
    <row r="51488" spans="16:17">
      <c r="P51488" s="63"/>
      <c r="Q51488" s="63"/>
    </row>
    <row r="51489" spans="16:17">
      <c r="P51489" s="63"/>
      <c r="Q51489" s="63"/>
    </row>
    <row r="51490" spans="16:17">
      <c r="P51490" s="63"/>
      <c r="Q51490" s="63"/>
    </row>
    <row r="51491" spans="16:17">
      <c r="P51491" s="63"/>
      <c r="Q51491" s="63"/>
    </row>
    <row r="51492" spans="16:17">
      <c r="P51492" s="63"/>
      <c r="Q51492" s="63"/>
    </row>
    <row r="51493" spans="16:17">
      <c r="P51493" s="63"/>
      <c r="Q51493" s="63"/>
    </row>
    <row r="51494" spans="16:17">
      <c r="P51494" s="63"/>
      <c r="Q51494" s="63"/>
    </row>
    <row r="51495" spans="16:17">
      <c r="P51495" s="63"/>
      <c r="Q51495" s="63"/>
    </row>
    <row r="51496" spans="16:17">
      <c r="P51496" s="63"/>
      <c r="Q51496" s="63"/>
    </row>
    <row r="51497" spans="16:17">
      <c r="P51497" s="63"/>
      <c r="Q51497" s="63"/>
    </row>
    <row r="51498" spans="16:17">
      <c r="P51498" s="63"/>
      <c r="Q51498" s="63"/>
    </row>
    <row r="51499" spans="16:17">
      <c r="P51499" s="63"/>
      <c r="Q51499" s="63"/>
    </row>
    <row r="51500" spans="16:17">
      <c r="P51500" s="63"/>
      <c r="Q51500" s="63"/>
    </row>
    <row r="51501" spans="16:17">
      <c r="P51501" s="63"/>
      <c r="Q51501" s="63"/>
    </row>
    <row r="51502" spans="16:17">
      <c r="P51502" s="63"/>
      <c r="Q51502" s="63"/>
    </row>
    <row r="51503" spans="16:17">
      <c r="P51503" s="63"/>
      <c r="Q51503" s="63"/>
    </row>
    <row r="51504" spans="16:17">
      <c r="P51504" s="63"/>
      <c r="Q51504" s="63"/>
    </row>
    <row r="51505" spans="16:17">
      <c r="P51505" s="63"/>
      <c r="Q51505" s="63"/>
    </row>
    <row r="51506" spans="16:17">
      <c r="P51506" s="63"/>
      <c r="Q51506" s="63"/>
    </row>
    <row r="51507" spans="16:17">
      <c r="P51507" s="63"/>
      <c r="Q51507" s="63"/>
    </row>
    <row r="51508" spans="16:17">
      <c r="P51508" s="63"/>
      <c r="Q51508" s="63"/>
    </row>
    <row r="51509" spans="16:17">
      <c r="P51509" s="63"/>
      <c r="Q51509" s="63"/>
    </row>
    <row r="51510" spans="16:17">
      <c r="P51510" s="63"/>
      <c r="Q51510" s="63"/>
    </row>
    <row r="51511" spans="16:17">
      <c r="P51511" s="63"/>
      <c r="Q51511" s="63"/>
    </row>
    <row r="51512" spans="16:17">
      <c r="P51512" s="63"/>
      <c r="Q51512" s="63"/>
    </row>
    <row r="51513" spans="16:17">
      <c r="P51513" s="63"/>
      <c r="Q51513" s="63"/>
    </row>
    <row r="51514" spans="16:17">
      <c r="P51514" s="63"/>
      <c r="Q51514" s="63"/>
    </row>
    <row r="51515" spans="16:17">
      <c r="P51515" s="63"/>
      <c r="Q51515" s="63"/>
    </row>
    <row r="51516" spans="16:17">
      <c r="P51516" s="63"/>
      <c r="Q51516" s="63"/>
    </row>
    <row r="51517" spans="16:17">
      <c r="P51517" s="63"/>
      <c r="Q51517" s="63"/>
    </row>
    <row r="51518" spans="16:17">
      <c r="P51518" s="63"/>
      <c r="Q51518" s="63"/>
    </row>
    <row r="51519" spans="16:17">
      <c r="P51519" s="63"/>
      <c r="Q51519" s="63"/>
    </row>
    <row r="51520" spans="16:17">
      <c r="P51520" s="63"/>
      <c r="Q51520" s="63"/>
    </row>
    <row r="51521" spans="16:17">
      <c r="P51521" s="63"/>
      <c r="Q51521" s="63"/>
    </row>
    <row r="51522" spans="16:17">
      <c r="P51522" s="63"/>
      <c r="Q51522" s="63"/>
    </row>
    <row r="51523" spans="16:17">
      <c r="P51523" s="63"/>
      <c r="Q51523" s="63"/>
    </row>
    <row r="51524" spans="16:17">
      <c r="P51524" s="63"/>
      <c r="Q51524" s="63"/>
    </row>
    <row r="51525" spans="16:17">
      <c r="P51525" s="63"/>
      <c r="Q51525" s="63"/>
    </row>
    <row r="51526" spans="16:17">
      <c r="P51526" s="63"/>
      <c r="Q51526" s="63"/>
    </row>
    <row r="51527" spans="16:17">
      <c r="P51527" s="63"/>
      <c r="Q51527" s="63"/>
    </row>
    <row r="51528" spans="16:17">
      <c r="P51528" s="63"/>
      <c r="Q51528" s="63"/>
    </row>
    <row r="51529" spans="16:17">
      <c r="P51529" s="63"/>
      <c r="Q51529" s="63"/>
    </row>
    <row r="51530" spans="16:17">
      <c r="P51530" s="63"/>
      <c r="Q51530" s="63"/>
    </row>
    <row r="51531" spans="16:17">
      <c r="P51531" s="63"/>
      <c r="Q51531" s="63"/>
    </row>
    <row r="51532" spans="16:17">
      <c r="P51532" s="63"/>
      <c r="Q51532" s="63"/>
    </row>
    <row r="51533" spans="16:17">
      <c r="P51533" s="63"/>
      <c r="Q51533" s="63"/>
    </row>
    <row r="51534" spans="16:17">
      <c r="P51534" s="63"/>
      <c r="Q51534" s="63"/>
    </row>
    <row r="51535" spans="16:17">
      <c r="P51535" s="63"/>
      <c r="Q51535" s="63"/>
    </row>
    <row r="51536" spans="16:17">
      <c r="P51536" s="63"/>
      <c r="Q51536" s="63"/>
    </row>
    <row r="51537" spans="16:17">
      <c r="P51537" s="63"/>
      <c r="Q51537" s="63"/>
    </row>
    <row r="51538" spans="16:17">
      <c r="P51538" s="63"/>
      <c r="Q51538" s="63"/>
    </row>
    <row r="51539" spans="16:17">
      <c r="P51539" s="63"/>
      <c r="Q51539" s="63"/>
    </row>
    <row r="51540" spans="16:17">
      <c r="P51540" s="63"/>
      <c r="Q51540" s="63"/>
    </row>
    <row r="51541" spans="16:17">
      <c r="P51541" s="63"/>
      <c r="Q51541" s="63"/>
    </row>
    <row r="51542" spans="16:17">
      <c r="P51542" s="63"/>
      <c r="Q51542" s="63"/>
    </row>
    <row r="51543" spans="16:17">
      <c r="P51543" s="63"/>
      <c r="Q51543" s="63"/>
    </row>
    <row r="51544" spans="16:17">
      <c r="P51544" s="63"/>
      <c r="Q51544" s="63"/>
    </row>
    <row r="51545" spans="16:17">
      <c r="P51545" s="63"/>
      <c r="Q51545" s="63"/>
    </row>
    <row r="51546" spans="16:17">
      <c r="P51546" s="63"/>
      <c r="Q51546" s="63"/>
    </row>
    <row r="51547" spans="16:17">
      <c r="P51547" s="63"/>
      <c r="Q51547" s="63"/>
    </row>
    <row r="51548" spans="16:17">
      <c r="P51548" s="63"/>
      <c r="Q51548" s="63"/>
    </row>
    <row r="51549" spans="16:17">
      <c r="P51549" s="63"/>
      <c r="Q51549" s="63"/>
    </row>
    <row r="51550" spans="16:17">
      <c r="P51550" s="63"/>
      <c r="Q51550" s="63"/>
    </row>
    <row r="51551" spans="16:17">
      <c r="P51551" s="63"/>
      <c r="Q51551" s="63"/>
    </row>
    <row r="51552" spans="16:17">
      <c r="P51552" s="63"/>
      <c r="Q51552" s="63"/>
    </row>
    <row r="51553" spans="16:17">
      <c r="P51553" s="63"/>
      <c r="Q51553" s="63"/>
    </row>
    <row r="51554" spans="16:17">
      <c r="P51554" s="63"/>
      <c r="Q51554" s="63"/>
    </row>
    <row r="51555" spans="16:17">
      <c r="P51555" s="63"/>
      <c r="Q51555" s="63"/>
    </row>
    <row r="51556" spans="16:17">
      <c r="P51556" s="63"/>
      <c r="Q51556" s="63"/>
    </row>
    <row r="51557" spans="16:17">
      <c r="P51557" s="63"/>
      <c r="Q51557" s="63"/>
    </row>
    <row r="51558" spans="16:17">
      <c r="P51558" s="63"/>
      <c r="Q51558" s="63"/>
    </row>
    <row r="51559" spans="16:17">
      <c r="P51559" s="63"/>
      <c r="Q51559" s="63"/>
    </row>
    <row r="51560" spans="16:17">
      <c r="P51560" s="63"/>
      <c r="Q51560" s="63"/>
    </row>
    <row r="51561" spans="16:17">
      <c r="P51561" s="63"/>
      <c r="Q51561" s="63"/>
    </row>
    <row r="51562" spans="16:17">
      <c r="P51562" s="63"/>
      <c r="Q51562" s="63"/>
    </row>
    <row r="51563" spans="16:17">
      <c r="P51563" s="63"/>
      <c r="Q51563" s="63"/>
    </row>
    <row r="51564" spans="16:17">
      <c r="P51564" s="63"/>
      <c r="Q51564" s="63"/>
    </row>
    <row r="51565" spans="16:17">
      <c r="P51565" s="63"/>
      <c r="Q51565" s="63"/>
    </row>
    <row r="51566" spans="16:17">
      <c r="P51566" s="63"/>
      <c r="Q51566" s="63"/>
    </row>
    <row r="51567" spans="16:17">
      <c r="P51567" s="63"/>
      <c r="Q51567" s="63"/>
    </row>
    <row r="51568" spans="16:17">
      <c r="P51568" s="63"/>
      <c r="Q51568" s="63"/>
    </row>
    <row r="51569" spans="16:17">
      <c r="P51569" s="63"/>
      <c r="Q51569" s="63"/>
    </row>
    <row r="51570" spans="16:17">
      <c r="P51570" s="63"/>
      <c r="Q51570" s="63"/>
    </row>
    <row r="51571" spans="16:17">
      <c r="P51571" s="63"/>
      <c r="Q51571" s="63"/>
    </row>
    <row r="51572" spans="16:17">
      <c r="P51572" s="63"/>
      <c r="Q51572" s="63"/>
    </row>
    <row r="51573" spans="16:17">
      <c r="P51573" s="63"/>
      <c r="Q51573" s="63"/>
    </row>
    <row r="51574" spans="16:17">
      <c r="P51574" s="63"/>
      <c r="Q51574" s="63"/>
    </row>
    <row r="51575" spans="16:17">
      <c r="P51575" s="63"/>
      <c r="Q51575" s="63"/>
    </row>
    <row r="51576" spans="16:17">
      <c r="P51576" s="63"/>
      <c r="Q51576" s="63"/>
    </row>
    <row r="51577" spans="16:17">
      <c r="P51577" s="63"/>
      <c r="Q51577" s="63"/>
    </row>
    <row r="51578" spans="16:17">
      <c r="P51578" s="63"/>
      <c r="Q51578" s="63"/>
    </row>
    <row r="51579" spans="16:17">
      <c r="P51579" s="63"/>
      <c r="Q51579" s="63"/>
    </row>
    <row r="51580" spans="16:17">
      <c r="P51580" s="63"/>
      <c r="Q51580" s="63"/>
    </row>
    <row r="51581" spans="16:17">
      <c r="P51581" s="63"/>
      <c r="Q51581" s="63"/>
    </row>
    <row r="51582" spans="16:17">
      <c r="P51582" s="63"/>
      <c r="Q51582" s="63"/>
    </row>
    <row r="51583" spans="16:17">
      <c r="P51583" s="63"/>
      <c r="Q51583" s="63"/>
    </row>
    <row r="51584" spans="16:17">
      <c r="P51584" s="63"/>
      <c r="Q51584" s="63"/>
    </row>
    <row r="51585" spans="16:17">
      <c r="P51585" s="63"/>
      <c r="Q51585" s="63"/>
    </row>
    <row r="51586" spans="16:17">
      <c r="P51586" s="63"/>
      <c r="Q51586" s="63"/>
    </row>
    <row r="51587" spans="16:17">
      <c r="P51587" s="63"/>
      <c r="Q51587" s="63"/>
    </row>
    <row r="51588" spans="16:17">
      <c r="P51588" s="63"/>
      <c r="Q51588" s="63"/>
    </row>
    <row r="51589" spans="16:17">
      <c r="P51589" s="63"/>
      <c r="Q51589" s="63"/>
    </row>
    <row r="51590" spans="16:17">
      <c r="P51590" s="63"/>
      <c r="Q51590" s="63"/>
    </row>
    <row r="51591" spans="16:17">
      <c r="P51591" s="63"/>
      <c r="Q51591" s="63"/>
    </row>
    <row r="51592" spans="16:17">
      <c r="P51592" s="63"/>
      <c r="Q51592" s="63"/>
    </row>
    <row r="51593" spans="16:17">
      <c r="P51593" s="63"/>
      <c r="Q51593" s="63"/>
    </row>
    <row r="51594" spans="16:17">
      <c r="P51594" s="63"/>
      <c r="Q51594" s="63"/>
    </row>
    <row r="51595" spans="16:17">
      <c r="P51595" s="63"/>
      <c r="Q51595" s="63"/>
    </row>
    <row r="51596" spans="16:17">
      <c r="P51596" s="63"/>
      <c r="Q51596" s="63"/>
    </row>
    <row r="51597" spans="16:17">
      <c r="P51597" s="63"/>
      <c r="Q51597" s="63"/>
    </row>
    <row r="51598" spans="16:17">
      <c r="P51598" s="63"/>
      <c r="Q51598" s="63"/>
    </row>
    <row r="51599" spans="16:17">
      <c r="P51599" s="63"/>
      <c r="Q51599" s="63"/>
    </row>
    <row r="51600" spans="16:17">
      <c r="P51600" s="63"/>
      <c r="Q51600" s="63"/>
    </row>
    <row r="51601" spans="16:17">
      <c r="P51601" s="63"/>
      <c r="Q51601" s="63"/>
    </row>
    <row r="51602" spans="16:17">
      <c r="P51602" s="63"/>
      <c r="Q51602" s="63"/>
    </row>
    <row r="51603" spans="16:17">
      <c r="P51603" s="63"/>
      <c r="Q51603" s="63"/>
    </row>
    <row r="51604" spans="16:17">
      <c r="P51604" s="63"/>
      <c r="Q51604" s="63"/>
    </row>
    <row r="51605" spans="16:17">
      <c r="P51605" s="63"/>
      <c r="Q51605" s="63"/>
    </row>
    <row r="51606" spans="16:17">
      <c r="P51606" s="63"/>
      <c r="Q51606" s="63"/>
    </row>
    <row r="51607" spans="16:17">
      <c r="P51607" s="63"/>
      <c r="Q51607" s="63"/>
    </row>
    <row r="51608" spans="16:17">
      <c r="P51608" s="63"/>
      <c r="Q51608" s="63"/>
    </row>
    <row r="51609" spans="16:17">
      <c r="P51609" s="63"/>
      <c r="Q51609" s="63"/>
    </row>
    <row r="51610" spans="16:17">
      <c r="P51610" s="63"/>
      <c r="Q51610" s="63"/>
    </row>
    <row r="51611" spans="16:17">
      <c r="P51611" s="63"/>
      <c r="Q51611" s="63"/>
    </row>
    <row r="51612" spans="16:17">
      <c r="P51612" s="63"/>
      <c r="Q51612" s="63"/>
    </row>
    <row r="51613" spans="16:17">
      <c r="P51613" s="63"/>
      <c r="Q51613" s="63"/>
    </row>
    <row r="51614" spans="16:17">
      <c r="P51614" s="63"/>
      <c r="Q51614" s="63"/>
    </row>
    <row r="51615" spans="16:17">
      <c r="P51615" s="63"/>
      <c r="Q51615" s="63"/>
    </row>
    <row r="51616" spans="16:17">
      <c r="P51616" s="63"/>
      <c r="Q51616" s="63"/>
    </row>
    <row r="51617" spans="16:17">
      <c r="P51617" s="63"/>
      <c r="Q51617" s="63"/>
    </row>
    <row r="51618" spans="16:17">
      <c r="P51618" s="63"/>
      <c r="Q51618" s="63"/>
    </row>
    <row r="51619" spans="16:17">
      <c r="P51619" s="63"/>
      <c r="Q51619" s="63"/>
    </row>
    <row r="51620" spans="16:17">
      <c r="P51620" s="63"/>
      <c r="Q51620" s="63"/>
    </row>
    <row r="51621" spans="16:17">
      <c r="P51621" s="63"/>
      <c r="Q51621" s="63"/>
    </row>
    <row r="51622" spans="16:17">
      <c r="P51622" s="63"/>
      <c r="Q51622" s="63"/>
    </row>
    <row r="51623" spans="16:17">
      <c r="P51623" s="63"/>
      <c r="Q51623" s="63"/>
    </row>
    <row r="51624" spans="16:17">
      <c r="P51624" s="63"/>
      <c r="Q51624" s="63"/>
    </row>
    <row r="51625" spans="16:17">
      <c r="P51625" s="63"/>
      <c r="Q51625" s="63"/>
    </row>
    <row r="51626" spans="16:17">
      <c r="P51626" s="63"/>
      <c r="Q51626" s="63"/>
    </row>
    <row r="51627" spans="16:17">
      <c r="P51627" s="63"/>
      <c r="Q51627" s="63"/>
    </row>
    <row r="51628" spans="16:17">
      <c r="P51628" s="63"/>
      <c r="Q51628" s="63"/>
    </row>
    <row r="51629" spans="16:17">
      <c r="P51629" s="63"/>
      <c r="Q51629" s="63"/>
    </row>
    <row r="51630" spans="16:17">
      <c r="P51630" s="63"/>
      <c r="Q51630" s="63"/>
    </row>
    <row r="51631" spans="16:17">
      <c r="P51631" s="63"/>
      <c r="Q51631" s="63"/>
    </row>
    <row r="51632" spans="16:17">
      <c r="P51632" s="63"/>
      <c r="Q51632" s="63"/>
    </row>
    <row r="51633" spans="16:17">
      <c r="P51633" s="63"/>
      <c r="Q51633" s="63"/>
    </row>
    <row r="51634" spans="16:17">
      <c r="P51634" s="63"/>
      <c r="Q51634" s="63"/>
    </row>
    <row r="51635" spans="16:17">
      <c r="P51635" s="63"/>
      <c r="Q51635" s="63"/>
    </row>
    <row r="51636" spans="16:17">
      <c r="P51636" s="63"/>
      <c r="Q51636" s="63"/>
    </row>
    <row r="51637" spans="16:17">
      <c r="P51637" s="63"/>
      <c r="Q51637" s="63"/>
    </row>
    <row r="51638" spans="16:17">
      <c r="P51638" s="63"/>
      <c r="Q51638" s="63"/>
    </row>
    <row r="51639" spans="16:17">
      <c r="P51639" s="63"/>
      <c r="Q51639" s="63"/>
    </row>
    <row r="51640" spans="16:17">
      <c r="P51640" s="63"/>
      <c r="Q51640" s="63"/>
    </row>
    <row r="51641" spans="16:17">
      <c r="P51641" s="63"/>
      <c r="Q51641" s="63"/>
    </row>
    <row r="51642" spans="16:17">
      <c r="P51642" s="63"/>
      <c r="Q51642" s="63"/>
    </row>
    <row r="51643" spans="16:17">
      <c r="P51643" s="63"/>
      <c r="Q51643" s="63"/>
    </row>
    <row r="51644" spans="16:17">
      <c r="P51644" s="63"/>
      <c r="Q51644" s="63"/>
    </row>
    <row r="51645" spans="16:17">
      <c r="P51645" s="63"/>
      <c r="Q51645" s="63"/>
    </row>
    <row r="51646" spans="16:17">
      <c r="P51646" s="63"/>
      <c r="Q51646" s="63"/>
    </row>
    <row r="51647" spans="16:17">
      <c r="P51647" s="63"/>
      <c r="Q51647" s="63"/>
    </row>
    <row r="51648" spans="16:17">
      <c r="P51648" s="63"/>
      <c r="Q51648" s="63"/>
    </row>
    <row r="51649" spans="16:17">
      <c r="P51649" s="63"/>
      <c r="Q51649" s="63"/>
    </row>
    <row r="51650" spans="16:17">
      <c r="P51650" s="63"/>
      <c r="Q51650" s="63"/>
    </row>
    <row r="51651" spans="16:17">
      <c r="P51651" s="63"/>
      <c r="Q51651" s="63"/>
    </row>
    <row r="51652" spans="16:17">
      <c r="P51652" s="63"/>
      <c r="Q51652" s="63"/>
    </row>
    <row r="51653" spans="16:17">
      <c r="P51653" s="63"/>
      <c r="Q51653" s="63"/>
    </row>
    <row r="51654" spans="16:17">
      <c r="P51654" s="63"/>
      <c r="Q51654" s="63"/>
    </row>
    <row r="51655" spans="16:17">
      <c r="P51655" s="63"/>
      <c r="Q51655" s="63"/>
    </row>
    <row r="51656" spans="16:17">
      <c r="P51656" s="63"/>
      <c r="Q51656" s="63"/>
    </row>
    <row r="51657" spans="16:17">
      <c r="P51657" s="63"/>
      <c r="Q51657" s="63"/>
    </row>
    <row r="51658" spans="16:17">
      <c r="P51658" s="63"/>
      <c r="Q51658" s="63"/>
    </row>
    <row r="51659" spans="16:17">
      <c r="P51659" s="63"/>
      <c r="Q51659" s="63"/>
    </row>
    <row r="51660" spans="16:17">
      <c r="P51660" s="63"/>
      <c r="Q51660" s="63"/>
    </row>
    <row r="51661" spans="16:17">
      <c r="P51661" s="63"/>
      <c r="Q51661" s="63"/>
    </row>
    <row r="51662" spans="16:17">
      <c r="P51662" s="63"/>
      <c r="Q51662" s="63"/>
    </row>
    <row r="51663" spans="16:17">
      <c r="P51663" s="63"/>
      <c r="Q51663" s="63"/>
    </row>
    <row r="51664" spans="16:17">
      <c r="P51664" s="63"/>
      <c r="Q51664" s="63"/>
    </row>
    <row r="51665" spans="16:17">
      <c r="P51665" s="63"/>
      <c r="Q51665" s="63"/>
    </row>
    <row r="51666" spans="16:17">
      <c r="P51666" s="63"/>
      <c r="Q51666" s="63"/>
    </row>
    <row r="51667" spans="16:17">
      <c r="P51667" s="63"/>
      <c r="Q51667" s="63"/>
    </row>
    <row r="51668" spans="16:17">
      <c r="P51668" s="63"/>
      <c r="Q51668" s="63"/>
    </row>
    <row r="51669" spans="16:17">
      <c r="P51669" s="63"/>
      <c r="Q51669" s="63"/>
    </row>
    <row r="51670" spans="16:17">
      <c r="P51670" s="63"/>
      <c r="Q51670" s="63"/>
    </row>
    <row r="51671" spans="16:17">
      <c r="P51671" s="63"/>
      <c r="Q51671" s="63"/>
    </row>
    <row r="51672" spans="16:17">
      <c r="P51672" s="63"/>
      <c r="Q51672" s="63"/>
    </row>
    <row r="51673" spans="16:17">
      <c r="P51673" s="63"/>
      <c r="Q51673" s="63"/>
    </row>
    <row r="51674" spans="16:17">
      <c r="P51674" s="63"/>
      <c r="Q51674" s="63"/>
    </row>
    <row r="51675" spans="16:17">
      <c r="P51675" s="63"/>
      <c r="Q51675" s="63"/>
    </row>
    <row r="51676" spans="16:17">
      <c r="P51676" s="63"/>
      <c r="Q51676" s="63"/>
    </row>
    <row r="51677" spans="16:17">
      <c r="P51677" s="63"/>
      <c r="Q51677" s="63"/>
    </row>
    <row r="51678" spans="16:17">
      <c r="P51678" s="63"/>
      <c r="Q51678" s="63"/>
    </row>
    <row r="51679" spans="16:17">
      <c r="P51679" s="63"/>
      <c r="Q51679" s="63"/>
    </row>
    <row r="51680" spans="16:17">
      <c r="P51680" s="63"/>
      <c r="Q51680" s="63"/>
    </row>
    <row r="51681" spans="16:17">
      <c r="P51681" s="63"/>
      <c r="Q51681" s="63"/>
    </row>
    <row r="51682" spans="16:17">
      <c r="P51682" s="63"/>
      <c r="Q51682" s="63"/>
    </row>
    <row r="51683" spans="16:17">
      <c r="P51683" s="63"/>
      <c r="Q51683" s="63"/>
    </row>
    <row r="51684" spans="16:17">
      <c r="P51684" s="63"/>
      <c r="Q51684" s="63"/>
    </row>
    <row r="51685" spans="16:17">
      <c r="P51685" s="63"/>
      <c r="Q51685" s="63"/>
    </row>
    <row r="51686" spans="16:17">
      <c r="P51686" s="63"/>
      <c r="Q51686" s="63"/>
    </row>
    <row r="51687" spans="16:17">
      <c r="P51687" s="63"/>
      <c r="Q51687" s="63"/>
    </row>
    <row r="51688" spans="16:17">
      <c r="P51688" s="63"/>
      <c r="Q51688" s="63"/>
    </row>
    <row r="51689" spans="16:17">
      <c r="P51689" s="63"/>
      <c r="Q51689" s="63"/>
    </row>
    <row r="51690" spans="16:17">
      <c r="P51690" s="63"/>
      <c r="Q51690" s="63"/>
    </row>
    <row r="51691" spans="16:17">
      <c r="P51691" s="63"/>
      <c r="Q51691" s="63"/>
    </row>
    <row r="51692" spans="16:17">
      <c r="P51692" s="63"/>
      <c r="Q51692" s="63"/>
    </row>
    <row r="51693" spans="16:17">
      <c r="P51693" s="63"/>
      <c r="Q51693" s="63"/>
    </row>
    <row r="51694" spans="16:17">
      <c r="P51694" s="63"/>
      <c r="Q51694" s="63"/>
    </row>
    <row r="51695" spans="16:17">
      <c r="P51695" s="63"/>
      <c r="Q51695" s="63"/>
    </row>
    <row r="51696" spans="16:17">
      <c r="P51696" s="63"/>
      <c r="Q51696" s="63"/>
    </row>
    <row r="51697" spans="16:17">
      <c r="P51697" s="63"/>
      <c r="Q51697" s="63"/>
    </row>
    <row r="51698" spans="16:17">
      <c r="P51698" s="63"/>
      <c r="Q51698" s="63"/>
    </row>
    <row r="51699" spans="16:17">
      <c r="P51699" s="63"/>
      <c r="Q51699" s="63"/>
    </row>
    <row r="51700" spans="16:17">
      <c r="P51700" s="63"/>
      <c r="Q51700" s="63"/>
    </row>
    <row r="51701" spans="16:17">
      <c r="P51701" s="63"/>
      <c r="Q51701" s="63"/>
    </row>
    <row r="51702" spans="16:17">
      <c r="P51702" s="63"/>
      <c r="Q51702" s="63"/>
    </row>
    <row r="51703" spans="16:17">
      <c r="P51703" s="63"/>
      <c r="Q51703" s="63"/>
    </row>
    <row r="51704" spans="16:17">
      <c r="P51704" s="63"/>
      <c r="Q51704" s="63"/>
    </row>
    <row r="51705" spans="16:17">
      <c r="P51705" s="63"/>
      <c r="Q51705" s="63"/>
    </row>
    <row r="51706" spans="16:17">
      <c r="P51706" s="63"/>
      <c r="Q51706" s="63"/>
    </row>
    <row r="51707" spans="16:17">
      <c r="P51707" s="63"/>
      <c r="Q51707" s="63"/>
    </row>
    <row r="51708" spans="16:17">
      <c r="P51708" s="63"/>
      <c r="Q51708" s="63"/>
    </row>
    <row r="51709" spans="16:17">
      <c r="P51709" s="63"/>
      <c r="Q51709" s="63"/>
    </row>
    <row r="51710" spans="16:17">
      <c r="P51710" s="63"/>
      <c r="Q51710" s="63"/>
    </row>
    <row r="51711" spans="16:17">
      <c r="P51711" s="63"/>
      <c r="Q51711" s="63"/>
    </row>
    <row r="51712" spans="16:17">
      <c r="P51712" s="63"/>
      <c r="Q51712" s="63"/>
    </row>
    <row r="51713" spans="16:17">
      <c r="P51713" s="63"/>
      <c r="Q51713" s="63"/>
    </row>
    <row r="51714" spans="16:17">
      <c r="P51714" s="63"/>
      <c r="Q51714" s="63"/>
    </row>
    <row r="51715" spans="16:17">
      <c r="P51715" s="63"/>
      <c r="Q51715" s="63"/>
    </row>
    <row r="51716" spans="16:17">
      <c r="P51716" s="63"/>
      <c r="Q51716" s="63"/>
    </row>
    <row r="51717" spans="16:17">
      <c r="P51717" s="63"/>
      <c r="Q51717" s="63"/>
    </row>
    <row r="51718" spans="16:17">
      <c r="P51718" s="63"/>
      <c r="Q51718" s="63"/>
    </row>
    <row r="51719" spans="16:17">
      <c r="P51719" s="63"/>
      <c r="Q51719" s="63"/>
    </row>
    <row r="51720" spans="16:17">
      <c r="P51720" s="63"/>
      <c r="Q51720" s="63"/>
    </row>
    <row r="51721" spans="16:17">
      <c r="P51721" s="63"/>
      <c r="Q51721" s="63"/>
    </row>
    <row r="51722" spans="16:17">
      <c r="P51722" s="63"/>
      <c r="Q51722" s="63"/>
    </row>
    <row r="51723" spans="16:17">
      <c r="P51723" s="63"/>
      <c r="Q51723" s="63"/>
    </row>
    <row r="51724" spans="16:17">
      <c r="P51724" s="63"/>
      <c r="Q51724" s="63"/>
    </row>
    <row r="51725" spans="16:17">
      <c r="P51725" s="63"/>
      <c r="Q51725" s="63"/>
    </row>
    <row r="51726" spans="16:17">
      <c r="P51726" s="63"/>
      <c r="Q51726" s="63"/>
    </row>
    <row r="51727" spans="16:17">
      <c r="P51727" s="63"/>
      <c r="Q51727" s="63"/>
    </row>
    <row r="51728" spans="16:17">
      <c r="P51728" s="63"/>
      <c r="Q51728" s="63"/>
    </row>
    <row r="51729" spans="16:17">
      <c r="P51729" s="63"/>
      <c r="Q51729" s="63"/>
    </row>
    <row r="51730" spans="16:17">
      <c r="P51730" s="63"/>
      <c r="Q51730" s="63"/>
    </row>
    <row r="51731" spans="16:17">
      <c r="P51731" s="63"/>
      <c r="Q51731" s="63"/>
    </row>
    <row r="51732" spans="16:17">
      <c r="P51732" s="63"/>
      <c r="Q51732" s="63"/>
    </row>
    <row r="51733" spans="16:17">
      <c r="P51733" s="63"/>
      <c r="Q51733" s="63"/>
    </row>
    <row r="51734" spans="16:17">
      <c r="P51734" s="63"/>
      <c r="Q51734" s="63"/>
    </row>
    <row r="51735" spans="16:17">
      <c r="P51735" s="63"/>
      <c r="Q51735" s="63"/>
    </row>
    <row r="51736" spans="16:17">
      <c r="P51736" s="63"/>
      <c r="Q51736" s="63"/>
    </row>
    <row r="51737" spans="16:17">
      <c r="P51737" s="63"/>
      <c r="Q51737" s="63"/>
    </row>
    <row r="51738" spans="16:17">
      <c r="P51738" s="63"/>
      <c r="Q51738" s="63"/>
    </row>
    <row r="51739" spans="16:17">
      <c r="P51739" s="63"/>
      <c r="Q51739" s="63"/>
    </row>
    <row r="51740" spans="16:17">
      <c r="P51740" s="63"/>
      <c r="Q51740" s="63"/>
    </row>
    <row r="51741" spans="16:17">
      <c r="P51741" s="63"/>
      <c r="Q51741" s="63"/>
    </row>
    <row r="51742" spans="16:17">
      <c r="P51742" s="63"/>
      <c r="Q51742" s="63"/>
    </row>
    <row r="51743" spans="16:17">
      <c r="P51743" s="63"/>
      <c r="Q51743" s="63"/>
    </row>
    <row r="51744" spans="16:17">
      <c r="P51744" s="63"/>
      <c r="Q51744" s="63"/>
    </row>
    <row r="51745" spans="16:17">
      <c r="P51745" s="63"/>
      <c r="Q51745" s="63"/>
    </row>
    <row r="51746" spans="16:17">
      <c r="P51746" s="63"/>
      <c r="Q51746" s="63"/>
    </row>
    <row r="51747" spans="16:17">
      <c r="P51747" s="63"/>
      <c r="Q51747" s="63"/>
    </row>
    <row r="51748" spans="16:17">
      <c r="P51748" s="63"/>
      <c r="Q51748" s="63"/>
    </row>
    <row r="51749" spans="16:17">
      <c r="P51749" s="63"/>
      <c r="Q51749" s="63"/>
    </row>
    <row r="51750" spans="16:17">
      <c r="P51750" s="63"/>
      <c r="Q51750" s="63"/>
    </row>
    <row r="51751" spans="16:17">
      <c r="P51751" s="63"/>
      <c r="Q51751" s="63"/>
    </row>
    <row r="51752" spans="16:17">
      <c r="P51752" s="63"/>
      <c r="Q51752" s="63"/>
    </row>
    <row r="51753" spans="16:17">
      <c r="P51753" s="63"/>
      <c r="Q51753" s="63"/>
    </row>
    <row r="51754" spans="16:17">
      <c r="P51754" s="63"/>
      <c r="Q51754" s="63"/>
    </row>
    <row r="51755" spans="16:17">
      <c r="P51755" s="63"/>
      <c r="Q51755" s="63"/>
    </row>
    <row r="51756" spans="16:17">
      <c r="P51756" s="63"/>
      <c r="Q51756" s="63"/>
    </row>
    <row r="51757" spans="16:17">
      <c r="P51757" s="63"/>
      <c r="Q51757" s="63"/>
    </row>
    <row r="51758" spans="16:17">
      <c r="P51758" s="63"/>
      <c r="Q51758" s="63"/>
    </row>
    <row r="51759" spans="16:17">
      <c r="P51759" s="63"/>
      <c r="Q51759" s="63"/>
    </row>
    <row r="51760" spans="16:17">
      <c r="P51760" s="63"/>
      <c r="Q51760" s="63"/>
    </row>
    <row r="51761" spans="16:17">
      <c r="P51761" s="63"/>
      <c r="Q51761" s="63"/>
    </row>
    <row r="51762" spans="16:17">
      <c r="P51762" s="63"/>
      <c r="Q51762" s="63"/>
    </row>
    <row r="51763" spans="16:17">
      <c r="P51763" s="63"/>
      <c r="Q51763" s="63"/>
    </row>
    <row r="51764" spans="16:17">
      <c r="P51764" s="63"/>
      <c r="Q51764" s="63"/>
    </row>
    <row r="51765" spans="16:17">
      <c r="P51765" s="63"/>
      <c r="Q51765" s="63"/>
    </row>
    <row r="51766" spans="16:17">
      <c r="P51766" s="63"/>
      <c r="Q51766" s="63"/>
    </row>
    <row r="51767" spans="16:17">
      <c r="P51767" s="63"/>
      <c r="Q51767" s="63"/>
    </row>
    <row r="51768" spans="16:17">
      <c r="P51768" s="63"/>
      <c r="Q51768" s="63"/>
    </row>
    <row r="51769" spans="16:17">
      <c r="P51769" s="63"/>
      <c r="Q51769" s="63"/>
    </row>
    <row r="51770" spans="16:17">
      <c r="P51770" s="63"/>
      <c r="Q51770" s="63"/>
    </row>
    <row r="51771" spans="16:17">
      <c r="P51771" s="63"/>
      <c r="Q51771" s="63"/>
    </row>
    <row r="51772" spans="16:17">
      <c r="P51772" s="63"/>
      <c r="Q51772" s="63"/>
    </row>
    <row r="51773" spans="16:17">
      <c r="P51773" s="63"/>
      <c r="Q51773" s="63"/>
    </row>
    <row r="51774" spans="16:17">
      <c r="P51774" s="63"/>
      <c r="Q51774" s="63"/>
    </row>
    <row r="51775" spans="16:17">
      <c r="P51775" s="63"/>
      <c r="Q51775" s="63"/>
    </row>
    <row r="51776" spans="16:17">
      <c r="P51776" s="63"/>
      <c r="Q51776" s="63"/>
    </row>
    <row r="51777" spans="16:17">
      <c r="P51777" s="63"/>
      <c r="Q51777" s="63"/>
    </row>
    <row r="51778" spans="16:17">
      <c r="P51778" s="63"/>
      <c r="Q51778" s="63"/>
    </row>
    <row r="51779" spans="16:17">
      <c r="P51779" s="63"/>
      <c r="Q51779" s="63"/>
    </row>
    <row r="51780" spans="16:17">
      <c r="P51780" s="63"/>
      <c r="Q51780" s="63"/>
    </row>
    <row r="51781" spans="16:17">
      <c r="P51781" s="63"/>
      <c r="Q51781" s="63"/>
    </row>
    <row r="51782" spans="16:17">
      <c r="P51782" s="63"/>
      <c r="Q51782" s="63"/>
    </row>
    <row r="51783" spans="16:17">
      <c r="P51783" s="63"/>
      <c r="Q51783" s="63"/>
    </row>
    <row r="51784" spans="16:17">
      <c r="P51784" s="63"/>
      <c r="Q51784" s="63"/>
    </row>
    <row r="51785" spans="16:17">
      <c r="P51785" s="63"/>
      <c r="Q51785" s="63"/>
    </row>
    <row r="51786" spans="16:17">
      <c r="P51786" s="63"/>
      <c r="Q51786" s="63"/>
    </row>
    <row r="51787" spans="16:17">
      <c r="P51787" s="63"/>
      <c r="Q51787" s="63"/>
    </row>
    <row r="51788" spans="16:17">
      <c r="P51788" s="63"/>
      <c r="Q51788" s="63"/>
    </row>
    <row r="51789" spans="16:17">
      <c r="P51789" s="63"/>
      <c r="Q51789" s="63"/>
    </row>
    <row r="51790" spans="16:17">
      <c r="P51790" s="63"/>
      <c r="Q51790" s="63"/>
    </row>
    <row r="51791" spans="16:17">
      <c r="P51791" s="63"/>
      <c r="Q51791" s="63"/>
    </row>
    <row r="51792" spans="16:17">
      <c r="P51792" s="63"/>
      <c r="Q51792" s="63"/>
    </row>
    <row r="51793" spans="16:17">
      <c r="P51793" s="63"/>
      <c r="Q51793" s="63"/>
    </row>
    <row r="51794" spans="16:17">
      <c r="P51794" s="63"/>
      <c r="Q51794" s="63"/>
    </row>
    <row r="51795" spans="16:17">
      <c r="P51795" s="63"/>
      <c r="Q51795" s="63"/>
    </row>
    <row r="51796" spans="16:17">
      <c r="P51796" s="63"/>
      <c r="Q51796" s="63"/>
    </row>
    <row r="51797" spans="16:17">
      <c r="P51797" s="63"/>
      <c r="Q51797" s="63"/>
    </row>
    <row r="51798" spans="16:17">
      <c r="P51798" s="63"/>
      <c r="Q51798" s="63"/>
    </row>
    <row r="51799" spans="16:17">
      <c r="P51799" s="63"/>
      <c r="Q51799" s="63"/>
    </row>
    <row r="51800" spans="16:17">
      <c r="P51800" s="63"/>
      <c r="Q51800" s="63"/>
    </row>
    <row r="51801" spans="16:17">
      <c r="P51801" s="63"/>
      <c r="Q51801" s="63"/>
    </row>
    <row r="51802" spans="16:17">
      <c r="P51802" s="63"/>
      <c r="Q51802" s="63"/>
    </row>
    <row r="51803" spans="16:17">
      <c r="P51803" s="63"/>
      <c r="Q51803" s="63"/>
    </row>
    <row r="51804" spans="16:17">
      <c r="P51804" s="63"/>
      <c r="Q51804" s="63"/>
    </row>
    <row r="51805" spans="16:17">
      <c r="P51805" s="63"/>
      <c r="Q51805" s="63"/>
    </row>
    <row r="51806" spans="16:17">
      <c r="P51806" s="63"/>
      <c r="Q51806" s="63"/>
    </row>
    <row r="51807" spans="16:17">
      <c r="P51807" s="63"/>
      <c r="Q51807" s="63"/>
    </row>
    <row r="51808" spans="16:17">
      <c r="P51808" s="63"/>
      <c r="Q51808" s="63"/>
    </row>
    <row r="51809" spans="16:17">
      <c r="P51809" s="63"/>
      <c r="Q51809" s="63"/>
    </row>
    <row r="51810" spans="16:17">
      <c r="P51810" s="63"/>
      <c r="Q51810" s="63"/>
    </row>
    <row r="51811" spans="16:17">
      <c r="P51811" s="63"/>
      <c r="Q51811" s="63"/>
    </row>
    <row r="51812" spans="16:17">
      <c r="P51812" s="63"/>
      <c r="Q51812" s="63"/>
    </row>
    <row r="51813" spans="16:17">
      <c r="P51813" s="63"/>
      <c r="Q51813" s="63"/>
    </row>
    <row r="51814" spans="16:17">
      <c r="P51814" s="63"/>
      <c r="Q51814" s="63"/>
    </row>
    <row r="51815" spans="16:17">
      <c r="P51815" s="63"/>
      <c r="Q51815" s="63"/>
    </row>
    <row r="51816" spans="16:17">
      <c r="P51816" s="63"/>
      <c r="Q51816" s="63"/>
    </row>
    <row r="51817" spans="16:17">
      <c r="P51817" s="63"/>
      <c r="Q51817" s="63"/>
    </row>
    <row r="51818" spans="16:17">
      <c r="P51818" s="63"/>
      <c r="Q51818" s="63"/>
    </row>
    <row r="51819" spans="16:17">
      <c r="P51819" s="63"/>
      <c r="Q51819" s="63"/>
    </row>
    <row r="51820" spans="16:17">
      <c r="P51820" s="63"/>
      <c r="Q51820" s="63"/>
    </row>
    <row r="51821" spans="16:17">
      <c r="P51821" s="63"/>
      <c r="Q51821" s="63"/>
    </row>
    <row r="51822" spans="16:17">
      <c r="P51822" s="63"/>
      <c r="Q51822" s="63"/>
    </row>
    <row r="51823" spans="16:17">
      <c r="P51823" s="63"/>
      <c r="Q51823" s="63"/>
    </row>
    <row r="51824" spans="16:17">
      <c r="P51824" s="63"/>
      <c r="Q51824" s="63"/>
    </row>
    <row r="51825" spans="16:17">
      <c r="P51825" s="63"/>
      <c r="Q51825" s="63"/>
    </row>
    <row r="51826" spans="16:17">
      <c r="P51826" s="63"/>
      <c r="Q51826" s="63"/>
    </row>
    <row r="51827" spans="16:17">
      <c r="P51827" s="63"/>
      <c r="Q51827" s="63"/>
    </row>
    <row r="51828" spans="16:17">
      <c r="P51828" s="63"/>
      <c r="Q51828" s="63"/>
    </row>
    <row r="51829" spans="16:17">
      <c r="P51829" s="63"/>
      <c r="Q51829" s="63"/>
    </row>
    <row r="51830" spans="16:17">
      <c r="P51830" s="63"/>
      <c r="Q51830" s="63"/>
    </row>
    <row r="51831" spans="16:17">
      <c r="P51831" s="63"/>
      <c r="Q51831" s="63"/>
    </row>
    <row r="51832" spans="16:17">
      <c r="P51832" s="63"/>
      <c r="Q51832" s="63"/>
    </row>
    <row r="51833" spans="16:17">
      <c r="P51833" s="63"/>
      <c r="Q51833" s="63"/>
    </row>
    <row r="51834" spans="16:17">
      <c r="P51834" s="63"/>
      <c r="Q51834" s="63"/>
    </row>
    <row r="51835" spans="16:17">
      <c r="P51835" s="63"/>
      <c r="Q51835" s="63"/>
    </row>
    <row r="51836" spans="16:17">
      <c r="P51836" s="63"/>
      <c r="Q51836" s="63"/>
    </row>
    <row r="51837" spans="16:17">
      <c r="P51837" s="63"/>
      <c r="Q51837" s="63"/>
    </row>
    <row r="51838" spans="16:17">
      <c r="P51838" s="63"/>
      <c r="Q51838" s="63"/>
    </row>
    <row r="51839" spans="16:17">
      <c r="P51839" s="63"/>
      <c r="Q51839" s="63"/>
    </row>
    <row r="51840" spans="16:17">
      <c r="P51840" s="63"/>
      <c r="Q51840" s="63"/>
    </row>
    <row r="51841" spans="16:17">
      <c r="P51841" s="63"/>
      <c r="Q51841" s="63"/>
    </row>
    <row r="51842" spans="16:17">
      <c r="P51842" s="63"/>
      <c r="Q51842" s="63"/>
    </row>
    <row r="51843" spans="16:17">
      <c r="P51843" s="63"/>
      <c r="Q51843" s="63"/>
    </row>
    <row r="51844" spans="16:17">
      <c r="P51844" s="63"/>
      <c r="Q51844" s="63"/>
    </row>
    <row r="51845" spans="16:17">
      <c r="P51845" s="63"/>
      <c r="Q51845" s="63"/>
    </row>
    <row r="51846" spans="16:17">
      <c r="P51846" s="63"/>
      <c r="Q51846" s="63"/>
    </row>
    <row r="51847" spans="16:17">
      <c r="P51847" s="63"/>
      <c r="Q51847" s="63"/>
    </row>
    <row r="51848" spans="16:17">
      <c r="P51848" s="63"/>
      <c r="Q51848" s="63"/>
    </row>
    <row r="51849" spans="16:17">
      <c r="P51849" s="63"/>
      <c r="Q51849" s="63"/>
    </row>
    <row r="51850" spans="16:17">
      <c r="P51850" s="63"/>
      <c r="Q51850" s="63"/>
    </row>
    <row r="51851" spans="16:17">
      <c r="P51851" s="63"/>
      <c r="Q51851" s="63"/>
    </row>
    <row r="51852" spans="16:17">
      <c r="P51852" s="63"/>
      <c r="Q51852" s="63"/>
    </row>
    <row r="51853" spans="16:17">
      <c r="P51853" s="63"/>
      <c r="Q51853" s="63"/>
    </row>
    <row r="51854" spans="16:17">
      <c r="P51854" s="63"/>
      <c r="Q51854" s="63"/>
    </row>
    <row r="51855" spans="16:17">
      <c r="P51855" s="63"/>
      <c r="Q51855" s="63"/>
    </row>
    <row r="51856" spans="16:17">
      <c r="P51856" s="63"/>
      <c r="Q51856" s="63"/>
    </row>
    <row r="51857" spans="16:17">
      <c r="P51857" s="63"/>
      <c r="Q51857" s="63"/>
    </row>
    <row r="51858" spans="16:17">
      <c r="P51858" s="63"/>
      <c r="Q51858" s="63"/>
    </row>
    <row r="51859" spans="16:17">
      <c r="P51859" s="63"/>
      <c r="Q51859" s="63"/>
    </row>
    <row r="51860" spans="16:17">
      <c r="P51860" s="63"/>
      <c r="Q51860" s="63"/>
    </row>
    <row r="51861" spans="16:17">
      <c r="P51861" s="63"/>
      <c r="Q51861" s="63"/>
    </row>
    <row r="51862" spans="16:17">
      <c r="P51862" s="63"/>
      <c r="Q51862" s="63"/>
    </row>
    <row r="51863" spans="16:17">
      <c r="P51863" s="63"/>
      <c r="Q51863" s="63"/>
    </row>
    <row r="51864" spans="16:17">
      <c r="P51864" s="63"/>
      <c r="Q51864" s="63"/>
    </row>
    <row r="51865" spans="16:17">
      <c r="P51865" s="63"/>
      <c r="Q51865" s="63"/>
    </row>
    <row r="51866" spans="16:17">
      <c r="P51866" s="63"/>
      <c r="Q51866" s="63"/>
    </row>
    <row r="51867" spans="16:17">
      <c r="P51867" s="63"/>
      <c r="Q51867" s="63"/>
    </row>
    <row r="51868" spans="16:17">
      <c r="P51868" s="63"/>
      <c r="Q51868" s="63"/>
    </row>
    <row r="51869" spans="16:17">
      <c r="P51869" s="63"/>
      <c r="Q51869" s="63"/>
    </row>
    <row r="51870" spans="16:17">
      <c r="P51870" s="63"/>
      <c r="Q51870" s="63"/>
    </row>
    <row r="51871" spans="16:17">
      <c r="P51871" s="63"/>
      <c r="Q51871" s="63"/>
    </row>
    <row r="51872" spans="16:17">
      <c r="P51872" s="63"/>
      <c r="Q51872" s="63"/>
    </row>
    <row r="51873" spans="16:17">
      <c r="P51873" s="63"/>
      <c r="Q51873" s="63"/>
    </row>
    <row r="51874" spans="16:17">
      <c r="P51874" s="63"/>
      <c r="Q51874" s="63"/>
    </row>
    <row r="51875" spans="16:17">
      <c r="P51875" s="63"/>
      <c r="Q51875" s="63"/>
    </row>
    <row r="51876" spans="16:17">
      <c r="P51876" s="63"/>
      <c r="Q51876" s="63"/>
    </row>
    <row r="51877" spans="16:17">
      <c r="P51877" s="63"/>
      <c r="Q51877" s="63"/>
    </row>
    <row r="51878" spans="16:17">
      <c r="P51878" s="63"/>
      <c r="Q51878" s="63"/>
    </row>
    <row r="51879" spans="16:17">
      <c r="P51879" s="63"/>
      <c r="Q51879" s="63"/>
    </row>
    <row r="51880" spans="16:17">
      <c r="P51880" s="63"/>
      <c r="Q51880" s="63"/>
    </row>
    <row r="51881" spans="16:17">
      <c r="P51881" s="63"/>
      <c r="Q51881" s="63"/>
    </row>
    <row r="51882" spans="16:17">
      <c r="P51882" s="63"/>
      <c r="Q51882" s="63"/>
    </row>
    <row r="51883" spans="16:17">
      <c r="P51883" s="63"/>
      <c r="Q51883" s="63"/>
    </row>
    <row r="51884" spans="16:17">
      <c r="P51884" s="63"/>
      <c r="Q51884" s="63"/>
    </row>
    <row r="51885" spans="16:17">
      <c r="P51885" s="63"/>
      <c r="Q51885" s="63"/>
    </row>
    <row r="51886" spans="16:17">
      <c r="P51886" s="63"/>
      <c r="Q51886" s="63"/>
    </row>
    <row r="51887" spans="16:17">
      <c r="P51887" s="63"/>
      <c r="Q51887" s="63"/>
    </row>
    <row r="51888" spans="16:17">
      <c r="P51888" s="63"/>
      <c r="Q51888" s="63"/>
    </row>
    <row r="51889" spans="16:17">
      <c r="P51889" s="63"/>
      <c r="Q51889" s="63"/>
    </row>
    <row r="51890" spans="16:17">
      <c r="P51890" s="63"/>
      <c r="Q51890" s="63"/>
    </row>
    <row r="51891" spans="16:17">
      <c r="P51891" s="63"/>
      <c r="Q51891" s="63"/>
    </row>
    <row r="51892" spans="16:17">
      <c r="P51892" s="63"/>
      <c r="Q51892" s="63"/>
    </row>
    <row r="51893" spans="16:17">
      <c r="P51893" s="63"/>
      <c r="Q51893" s="63"/>
    </row>
    <row r="51894" spans="16:17">
      <c r="P51894" s="63"/>
      <c r="Q51894" s="63"/>
    </row>
    <row r="51895" spans="16:17">
      <c r="P51895" s="63"/>
      <c r="Q51895" s="63"/>
    </row>
    <row r="51896" spans="16:17">
      <c r="P51896" s="63"/>
      <c r="Q51896" s="63"/>
    </row>
    <row r="51897" spans="16:17">
      <c r="P51897" s="63"/>
      <c r="Q51897" s="63"/>
    </row>
    <row r="51898" spans="16:17">
      <c r="P51898" s="63"/>
      <c r="Q51898" s="63"/>
    </row>
    <row r="51899" spans="16:17">
      <c r="P51899" s="63"/>
      <c r="Q51899" s="63"/>
    </row>
    <row r="51900" spans="16:17">
      <c r="P51900" s="63"/>
      <c r="Q51900" s="63"/>
    </row>
    <row r="51901" spans="16:17">
      <c r="P51901" s="63"/>
      <c r="Q51901" s="63"/>
    </row>
    <row r="51902" spans="16:17">
      <c r="P51902" s="63"/>
      <c r="Q51902" s="63"/>
    </row>
    <row r="51903" spans="16:17">
      <c r="P51903" s="63"/>
      <c r="Q51903" s="63"/>
    </row>
    <row r="51904" spans="16:17">
      <c r="P51904" s="63"/>
      <c r="Q51904" s="63"/>
    </row>
    <row r="51905" spans="16:17">
      <c r="P51905" s="63"/>
      <c r="Q51905" s="63"/>
    </row>
    <row r="51906" spans="16:17">
      <c r="P51906" s="63"/>
      <c r="Q51906" s="63"/>
    </row>
    <row r="51907" spans="16:17">
      <c r="P51907" s="63"/>
      <c r="Q51907" s="63"/>
    </row>
    <row r="51908" spans="16:17">
      <c r="P51908" s="63"/>
      <c r="Q51908" s="63"/>
    </row>
    <row r="51909" spans="16:17">
      <c r="P51909" s="63"/>
      <c r="Q51909" s="63"/>
    </row>
    <row r="51910" spans="16:17">
      <c r="P51910" s="63"/>
      <c r="Q51910" s="63"/>
    </row>
    <row r="51911" spans="16:17">
      <c r="P51911" s="63"/>
      <c r="Q51911" s="63"/>
    </row>
    <row r="51912" spans="16:17">
      <c r="P51912" s="63"/>
      <c r="Q51912" s="63"/>
    </row>
    <row r="51913" spans="16:17">
      <c r="P51913" s="63"/>
      <c r="Q51913" s="63"/>
    </row>
    <row r="51914" spans="16:17">
      <c r="P51914" s="63"/>
      <c r="Q51914" s="63"/>
    </row>
    <row r="51915" spans="16:17">
      <c r="P51915" s="63"/>
      <c r="Q51915" s="63"/>
    </row>
    <row r="51916" spans="16:17">
      <c r="P51916" s="63"/>
      <c r="Q51916" s="63"/>
    </row>
    <row r="51917" spans="16:17">
      <c r="P51917" s="63"/>
      <c r="Q51917" s="63"/>
    </row>
    <row r="51918" spans="16:17">
      <c r="P51918" s="63"/>
      <c r="Q51918" s="63"/>
    </row>
    <row r="51919" spans="16:17">
      <c r="P51919" s="63"/>
      <c r="Q51919" s="63"/>
    </row>
    <row r="51920" spans="16:17">
      <c r="P51920" s="63"/>
      <c r="Q51920" s="63"/>
    </row>
    <row r="51921" spans="16:17">
      <c r="P51921" s="63"/>
      <c r="Q51921" s="63"/>
    </row>
    <row r="51922" spans="16:17">
      <c r="P51922" s="63"/>
      <c r="Q51922" s="63"/>
    </row>
    <row r="51923" spans="16:17">
      <c r="P51923" s="63"/>
      <c r="Q51923" s="63"/>
    </row>
    <row r="51924" spans="16:17">
      <c r="P51924" s="63"/>
      <c r="Q51924" s="63"/>
    </row>
    <row r="51925" spans="16:17">
      <c r="P51925" s="63"/>
      <c r="Q51925" s="63"/>
    </row>
    <row r="51926" spans="16:17">
      <c r="P51926" s="63"/>
      <c r="Q51926" s="63"/>
    </row>
    <row r="51927" spans="16:17">
      <c r="P51927" s="63"/>
      <c r="Q51927" s="63"/>
    </row>
    <row r="51928" spans="16:17">
      <c r="P51928" s="63"/>
      <c r="Q51928" s="63"/>
    </row>
    <row r="51929" spans="16:17">
      <c r="P51929" s="63"/>
      <c r="Q51929" s="63"/>
    </row>
    <row r="51930" spans="16:17">
      <c r="P51930" s="63"/>
      <c r="Q51930" s="63"/>
    </row>
    <row r="51931" spans="16:17">
      <c r="P51931" s="63"/>
      <c r="Q51931" s="63"/>
    </row>
    <row r="51932" spans="16:17">
      <c r="P51932" s="63"/>
      <c r="Q51932" s="63"/>
    </row>
    <row r="51933" spans="16:17">
      <c r="P51933" s="63"/>
      <c r="Q51933" s="63"/>
    </row>
    <row r="51934" spans="16:17">
      <c r="P51934" s="63"/>
      <c r="Q51934" s="63"/>
    </row>
    <row r="51935" spans="16:17">
      <c r="P51935" s="63"/>
      <c r="Q51935" s="63"/>
    </row>
    <row r="51936" spans="16:17">
      <c r="P51936" s="63"/>
      <c r="Q51936" s="63"/>
    </row>
    <row r="51937" spans="16:17">
      <c r="P51937" s="63"/>
      <c r="Q51937" s="63"/>
    </row>
    <row r="51938" spans="16:17">
      <c r="P51938" s="63"/>
      <c r="Q51938" s="63"/>
    </row>
    <row r="51939" spans="16:17">
      <c r="P51939" s="63"/>
      <c r="Q51939" s="63"/>
    </row>
    <row r="51940" spans="16:17">
      <c r="P51940" s="63"/>
      <c r="Q51940" s="63"/>
    </row>
    <row r="51941" spans="16:17">
      <c r="P51941" s="63"/>
      <c r="Q51941" s="63"/>
    </row>
    <row r="51942" spans="16:17">
      <c r="P51942" s="63"/>
      <c r="Q51942" s="63"/>
    </row>
    <row r="51943" spans="16:17">
      <c r="P51943" s="63"/>
      <c r="Q51943" s="63"/>
    </row>
    <row r="51944" spans="16:17">
      <c r="P51944" s="63"/>
      <c r="Q51944" s="63"/>
    </row>
    <row r="51945" spans="16:17">
      <c r="P51945" s="63"/>
      <c r="Q51945" s="63"/>
    </row>
    <row r="51946" spans="16:17">
      <c r="P51946" s="63"/>
      <c r="Q51946" s="63"/>
    </row>
    <row r="51947" spans="16:17">
      <c r="P51947" s="63"/>
      <c r="Q51947" s="63"/>
    </row>
    <row r="51948" spans="16:17">
      <c r="P51948" s="63"/>
      <c r="Q51948" s="63"/>
    </row>
    <row r="51949" spans="16:17">
      <c r="P51949" s="63"/>
      <c r="Q51949" s="63"/>
    </row>
    <row r="51950" spans="16:17">
      <c r="P51950" s="63"/>
      <c r="Q51950" s="63"/>
    </row>
    <row r="51951" spans="16:17">
      <c r="P51951" s="63"/>
      <c r="Q51951" s="63"/>
    </row>
    <row r="51952" spans="16:17">
      <c r="P51952" s="63"/>
      <c r="Q51952" s="63"/>
    </row>
    <row r="51953" spans="16:17">
      <c r="P51953" s="63"/>
      <c r="Q51953" s="63"/>
    </row>
    <row r="51954" spans="16:17">
      <c r="P51954" s="63"/>
      <c r="Q51954" s="63"/>
    </row>
    <row r="51955" spans="16:17">
      <c r="P51955" s="63"/>
      <c r="Q51955" s="63"/>
    </row>
    <row r="51956" spans="16:17">
      <c r="P51956" s="63"/>
      <c r="Q51956" s="63"/>
    </row>
    <row r="51957" spans="16:17">
      <c r="P51957" s="63"/>
      <c r="Q51957" s="63"/>
    </row>
    <row r="51958" spans="16:17">
      <c r="P51958" s="63"/>
      <c r="Q51958" s="63"/>
    </row>
    <row r="51959" spans="16:17">
      <c r="P51959" s="63"/>
      <c r="Q51959" s="63"/>
    </row>
    <row r="51960" spans="16:17">
      <c r="P51960" s="63"/>
      <c r="Q51960" s="63"/>
    </row>
    <row r="51961" spans="16:17">
      <c r="P51961" s="63"/>
      <c r="Q51961" s="63"/>
    </row>
    <row r="51962" spans="16:17">
      <c r="P51962" s="63"/>
      <c r="Q51962" s="63"/>
    </row>
    <row r="51963" spans="16:17">
      <c r="P51963" s="63"/>
      <c r="Q51963" s="63"/>
    </row>
    <row r="51964" spans="16:17">
      <c r="P51964" s="63"/>
      <c r="Q51964" s="63"/>
    </row>
    <row r="51965" spans="16:17">
      <c r="P51965" s="63"/>
      <c r="Q51965" s="63"/>
    </row>
    <row r="51966" spans="16:17">
      <c r="P51966" s="63"/>
      <c r="Q51966" s="63"/>
    </row>
    <row r="51967" spans="16:17">
      <c r="P51967" s="63"/>
      <c r="Q51967" s="63"/>
    </row>
    <row r="51968" spans="16:17">
      <c r="P51968" s="63"/>
      <c r="Q51968" s="63"/>
    </row>
    <row r="51969" spans="16:17">
      <c r="P51969" s="63"/>
      <c r="Q51969" s="63"/>
    </row>
    <row r="51970" spans="16:17">
      <c r="P51970" s="63"/>
      <c r="Q51970" s="63"/>
    </row>
    <row r="51971" spans="16:17">
      <c r="P51971" s="63"/>
      <c r="Q51971" s="63"/>
    </row>
    <row r="51972" spans="16:17">
      <c r="P51972" s="63"/>
      <c r="Q51972" s="63"/>
    </row>
    <row r="51973" spans="16:17">
      <c r="P51973" s="63"/>
      <c r="Q51973" s="63"/>
    </row>
    <row r="51974" spans="16:17">
      <c r="P51974" s="63"/>
      <c r="Q51974" s="63"/>
    </row>
    <row r="51975" spans="16:17">
      <c r="P51975" s="63"/>
      <c r="Q51975" s="63"/>
    </row>
    <row r="51976" spans="16:17">
      <c r="P51976" s="63"/>
      <c r="Q51976" s="63"/>
    </row>
    <row r="51977" spans="16:17">
      <c r="P51977" s="63"/>
      <c r="Q51977" s="63"/>
    </row>
    <row r="51978" spans="16:17">
      <c r="P51978" s="63"/>
      <c r="Q51978" s="63"/>
    </row>
    <row r="51979" spans="16:17">
      <c r="P51979" s="63"/>
      <c r="Q51979" s="63"/>
    </row>
    <row r="51980" spans="16:17">
      <c r="P51980" s="63"/>
      <c r="Q51980" s="63"/>
    </row>
    <row r="51981" spans="16:17">
      <c r="P51981" s="63"/>
      <c r="Q51981" s="63"/>
    </row>
    <row r="51982" spans="16:17">
      <c r="P51982" s="63"/>
      <c r="Q51982" s="63"/>
    </row>
    <row r="51983" spans="16:17">
      <c r="P51983" s="63"/>
      <c r="Q51983" s="63"/>
    </row>
    <row r="51984" spans="16:17">
      <c r="P51984" s="63"/>
      <c r="Q51984" s="63"/>
    </row>
    <row r="51985" spans="16:17">
      <c r="P51985" s="63"/>
      <c r="Q51985" s="63"/>
    </row>
    <row r="51986" spans="16:17">
      <c r="P51986" s="63"/>
      <c r="Q51986" s="63"/>
    </row>
    <row r="51987" spans="16:17">
      <c r="P51987" s="63"/>
      <c r="Q51987" s="63"/>
    </row>
    <row r="51988" spans="16:17">
      <c r="P51988" s="63"/>
      <c r="Q51988" s="63"/>
    </row>
    <row r="51989" spans="16:17">
      <c r="P51989" s="63"/>
      <c r="Q51989" s="63"/>
    </row>
    <row r="51990" spans="16:17">
      <c r="P51990" s="63"/>
      <c r="Q51990" s="63"/>
    </row>
    <row r="51991" spans="16:17">
      <c r="P51991" s="63"/>
      <c r="Q51991" s="63"/>
    </row>
    <row r="51992" spans="16:17">
      <c r="P51992" s="63"/>
      <c r="Q51992" s="63"/>
    </row>
    <row r="51993" spans="16:17">
      <c r="P51993" s="63"/>
      <c r="Q51993" s="63"/>
    </row>
    <row r="51994" spans="16:17">
      <c r="P51994" s="63"/>
      <c r="Q51994" s="63"/>
    </row>
    <row r="51995" spans="16:17">
      <c r="P51995" s="63"/>
      <c r="Q51995" s="63"/>
    </row>
    <row r="51996" spans="16:17">
      <c r="P51996" s="63"/>
      <c r="Q51996" s="63"/>
    </row>
    <row r="51997" spans="16:17">
      <c r="P51997" s="63"/>
      <c r="Q51997" s="63"/>
    </row>
    <row r="51998" spans="16:17">
      <c r="P51998" s="63"/>
      <c r="Q51998" s="63"/>
    </row>
    <row r="51999" spans="16:17">
      <c r="P51999" s="63"/>
      <c r="Q51999" s="63"/>
    </row>
    <row r="52000" spans="16:17">
      <c r="P52000" s="63"/>
      <c r="Q52000" s="63"/>
    </row>
    <row r="52001" spans="16:17">
      <c r="P52001" s="63"/>
      <c r="Q52001" s="63"/>
    </row>
    <row r="52002" spans="16:17">
      <c r="P52002" s="63"/>
      <c r="Q52002" s="63"/>
    </row>
    <row r="52003" spans="16:17">
      <c r="P52003" s="63"/>
      <c r="Q52003" s="63"/>
    </row>
    <row r="52004" spans="16:17">
      <c r="P52004" s="63"/>
      <c r="Q52004" s="63"/>
    </row>
    <row r="52005" spans="16:17">
      <c r="P52005" s="63"/>
      <c r="Q52005" s="63"/>
    </row>
    <row r="52006" spans="16:17">
      <c r="P52006" s="63"/>
      <c r="Q52006" s="63"/>
    </row>
    <row r="52007" spans="16:17">
      <c r="P52007" s="63"/>
      <c r="Q52007" s="63"/>
    </row>
    <row r="52008" spans="16:17">
      <c r="P52008" s="63"/>
      <c r="Q52008" s="63"/>
    </row>
    <row r="52009" spans="16:17">
      <c r="P52009" s="63"/>
      <c r="Q52009" s="63"/>
    </row>
    <row r="52010" spans="16:17">
      <c r="P52010" s="63"/>
      <c r="Q52010" s="63"/>
    </row>
    <row r="52011" spans="16:17">
      <c r="P52011" s="63"/>
      <c r="Q52011" s="63"/>
    </row>
    <row r="52012" spans="16:17">
      <c r="P52012" s="63"/>
      <c r="Q52012" s="63"/>
    </row>
    <row r="52013" spans="16:17">
      <c r="P52013" s="63"/>
      <c r="Q52013" s="63"/>
    </row>
    <row r="52014" spans="16:17">
      <c r="P52014" s="63"/>
      <c r="Q52014" s="63"/>
    </row>
    <row r="52015" spans="16:17">
      <c r="P52015" s="63"/>
      <c r="Q52015" s="63"/>
    </row>
    <row r="52016" spans="16:17">
      <c r="P52016" s="63"/>
      <c r="Q52016" s="63"/>
    </row>
    <row r="52017" spans="16:17">
      <c r="P52017" s="63"/>
      <c r="Q52017" s="63"/>
    </row>
    <row r="52018" spans="16:17">
      <c r="P52018" s="63"/>
      <c r="Q52018" s="63"/>
    </row>
    <row r="52019" spans="16:17">
      <c r="P52019" s="63"/>
      <c r="Q52019" s="63"/>
    </row>
    <row r="52020" spans="16:17">
      <c r="P52020" s="63"/>
      <c r="Q52020" s="63"/>
    </row>
    <row r="52021" spans="16:17">
      <c r="P52021" s="63"/>
      <c r="Q52021" s="63"/>
    </row>
    <row r="52022" spans="16:17">
      <c r="P52022" s="63"/>
      <c r="Q52022" s="63"/>
    </row>
    <row r="52023" spans="16:17">
      <c r="P52023" s="63"/>
      <c r="Q52023" s="63"/>
    </row>
    <row r="52024" spans="16:17">
      <c r="P52024" s="63"/>
      <c r="Q52024" s="63"/>
    </row>
    <row r="52025" spans="16:17">
      <c r="P52025" s="63"/>
      <c r="Q52025" s="63"/>
    </row>
    <row r="52026" spans="16:17">
      <c r="P52026" s="63"/>
      <c r="Q52026" s="63"/>
    </row>
    <row r="52027" spans="16:17">
      <c r="P52027" s="63"/>
      <c r="Q52027" s="63"/>
    </row>
    <row r="52028" spans="16:17">
      <c r="P52028" s="63"/>
      <c r="Q52028" s="63"/>
    </row>
    <row r="52029" spans="16:17">
      <c r="P52029" s="63"/>
      <c r="Q52029" s="63"/>
    </row>
    <row r="52030" spans="16:17">
      <c r="P52030" s="63"/>
      <c r="Q52030" s="63"/>
    </row>
    <row r="52031" spans="16:17">
      <c r="P52031" s="63"/>
      <c r="Q52031" s="63"/>
    </row>
    <row r="52032" spans="16:17">
      <c r="P52032" s="63"/>
      <c r="Q52032" s="63"/>
    </row>
    <row r="52033" spans="16:17">
      <c r="P52033" s="63"/>
      <c r="Q52033" s="63"/>
    </row>
    <row r="52034" spans="16:17">
      <c r="P52034" s="63"/>
      <c r="Q52034" s="63"/>
    </row>
    <row r="52035" spans="16:17">
      <c r="P52035" s="63"/>
      <c r="Q52035" s="63"/>
    </row>
    <row r="52036" spans="16:17">
      <c r="P52036" s="63"/>
      <c r="Q52036" s="63"/>
    </row>
    <row r="52037" spans="16:17">
      <c r="P52037" s="63"/>
      <c r="Q52037" s="63"/>
    </row>
    <row r="52038" spans="16:17">
      <c r="P52038" s="63"/>
      <c r="Q52038" s="63"/>
    </row>
    <row r="52039" spans="16:17">
      <c r="P52039" s="63"/>
      <c r="Q52039" s="63"/>
    </row>
    <row r="52040" spans="16:17">
      <c r="P52040" s="63"/>
      <c r="Q52040" s="63"/>
    </row>
    <row r="52041" spans="16:17">
      <c r="P52041" s="63"/>
      <c r="Q52041" s="63"/>
    </row>
    <row r="52042" spans="16:17">
      <c r="P52042" s="63"/>
      <c r="Q52042" s="63"/>
    </row>
    <row r="52043" spans="16:17">
      <c r="P52043" s="63"/>
      <c r="Q52043" s="63"/>
    </row>
    <row r="52044" spans="16:17">
      <c r="P52044" s="63"/>
      <c r="Q52044" s="63"/>
    </row>
    <row r="52045" spans="16:17">
      <c r="P52045" s="63"/>
      <c r="Q52045" s="63"/>
    </row>
    <row r="52046" spans="16:17">
      <c r="P52046" s="63"/>
      <c r="Q52046" s="63"/>
    </row>
    <row r="52047" spans="16:17">
      <c r="P52047" s="63"/>
      <c r="Q52047" s="63"/>
    </row>
    <row r="52048" spans="16:17">
      <c r="P52048" s="63"/>
      <c r="Q52048" s="63"/>
    </row>
    <row r="52049" spans="16:17">
      <c r="P52049" s="63"/>
      <c r="Q52049" s="63"/>
    </row>
    <row r="52050" spans="16:17">
      <c r="P52050" s="63"/>
      <c r="Q52050" s="63"/>
    </row>
    <row r="52051" spans="16:17">
      <c r="P52051" s="63"/>
      <c r="Q52051" s="63"/>
    </row>
    <row r="52052" spans="16:17">
      <c r="P52052" s="63"/>
      <c r="Q52052" s="63"/>
    </row>
    <row r="52053" spans="16:17">
      <c r="P52053" s="63"/>
      <c r="Q52053" s="63"/>
    </row>
    <row r="52054" spans="16:17">
      <c r="P52054" s="63"/>
      <c r="Q52054" s="63"/>
    </row>
    <row r="52055" spans="16:17">
      <c r="P52055" s="63"/>
      <c r="Q52055" s="63"/>
    </row>
    <row r="52056" spans="16:17">
      <c r="P52056" s="63"/>
      <c r="Q52056" s="63"/>
    </row>
    <row r="52057" spans="16:17">
      <c r="P52057" s="63"/>
      <c r="Q52057" s="63"/>
    </row>
    <row r="52058" spans="16:17">
      <c r="P52058" s="63"/>
      <c r="Q52058" s="63"/>
    </row>
    <row r="52059" spans="16:17">
      <c r="P52059" s="63"/>
      <c r="Q52059" s="63"/>
    </row>
    <row r="52060" spans="16:17">
      <c r="P52060" s="63"/>
      <c r="Q52060" s="63"/>
    </row>
    <row r="52061" spans="16:17">
      <c r="P52061" s="63"/>
      <c r="Q52061" s="63"/>
    </row>
    <row r="52062" spans="16:17">
      <c r="P52062" s="63"/>
      <c r="Q52062" s="63"/>
    </row>
    <row r="52063" spans="16:17">
      <c r="P52063" s="63"/>
      <c r="Q52063" s="63"/>
    </row>
    <row r="52064" spans="16:17">
      <c r="P52064" s="63"/>
      <c r="Q52064" s="63"/>
    </row>
    <row r="52065" spans="16:17">
      <c r="P52065" s="63"/>
      <c r="Q52065" s="63"/>
    </row>
    <row r="52066" spans="16:17">
      <c r="P52066" s="63"/>
      <c r="Q52066" s="63"/>
    </row>
    <row r="52067" spans="16:17">
      <c r="P52067" s="63"/>
      <c r="Q52067" s="63"/>
    </row>
    <row r="52068" spans="16:17">
      <c r="P52068" s="63"/>
      <c r="Q52068" s="63"/>
    </row>
    <row r="52069" spans="16:17">
      <c r="P52069" s="63"/>
      <c r="Q52069" s="63"/>
    </row>
    <row r="52070" spans="16:17">
      <c r="P52070" s="63"/>
      <c r="Q52070" s="63"/>
    </row>
    <row r="52071" spans="16:17">
      <c r="P52071" s="63"/>
      <c r="Q52071" s="63"/>
    </row>
    <row r="52072" spans="16:17">
      <c r="P52072" s="63"/>
      <c r="Q52072" s="63"/>
    </row>
    <row r="52073" spans="16:17">
      <c r="P52073" s="63"/>
      <c r="Q52073" s="63"/>
    </row>
    <row r="52074" spans="16:17">
      <c r="P52074" s="63"/>
      <c r="Q52074" s="63"/>
    </row>
    <row r="52075" spans="16:17">
      <c r="P52075" s="63"/>
      <c r="Q52075" s="63"/>
    </row>
    <row r="52076" spans="16:17">
      <c r="P52076" s="63"/>
      <c r="Q52076" s="63"/>
    </row>
    <row r="52077" spans="16:17">
      <c r="P52077" s="63"/>
      <c r="Q52077" s="63"/>
    </row>
    <row r="52078" spans="16:17">
      <c r="P52078" s="63"/>
      <c r="Q52078" s="63"/>
    </row>
    <row r="52079" spans="16:17">
      <c r="P52079" s="63"/>
      <c r="Q52079" s="63"/>
    </row>
    <row r="52080" spans="16:17">
      <c r="P52080" s="63"/>
      <c r="Q52080" s="63"/>
    </row>
    <row r="52081" spans="16:17">
      <c r="P52081" s="63"/>
      <c r="Q52081" s="63"/>
    </row>
    <row r="52082" spans="16:17">
      <c r="P52082" s="63"/>
      <c r="Q52082" s="63"/>
    </row>
    <row r="52083" spans="16:17">
      <c r="P52083" s="63"/>
      <c r="Q52083" s="63"/>
    </row>
    <row r="52084" spans="16:17">
      <c r="P52084" s="63"/>
      <c r="Q52084" s="63"/>
    </row>
    <row r="52085" spans="16:17">
      <c r="P52085" s="63"/>
      <c r="Q52085" s="63"/>
    </row>
    <row r="52086" spans="16:17">
      <c r="P52086" s="63"/>
      <c r="Q52086" s="63"/>
    </row>
    <row r="52087" spans="16:17">
      <c r="P52087" s="63"/>
      <c r="Q52087" s="63"/>
    </row>
    <row r="52088" spans="16:17">
      <c r="P52088" s="63"/>
      <c r="Q52088" s="63"/>
    </row>
    <row r="52089" spans="16:17">
      <c r="P52089" s="63"/>
      <c r="Q52089" s="63"/>
    </row>
    <row r="52090" spans="16:17">
      <c r="P52090" s="63"/>
      <c r="Q52090" s="63"/>
    </row>
    <row r="52091" spans="16:17">
      <c r="P52091" s="63"/>
      <c r="Q52091" s="63"/>
    </row>
    <row r="52092" spans="16:17">
      <c r="P52092" s="63"/>
      <c r="Q52092" s="63"/>
    </row>
    <row r="52093" spans="16:17">
      <c r="P52093" s="63"/>
      <c r="Q52093" s="63"/>
    </row>
    <row r="52094" spans="16:17">
      <c r="P52094" s="63"/>
      <c r="Q52094" s="63"/>
    </row>
    <row r="52095" spans="16:17">
      <c r="P52095" s="63"/>
      <c r="Q52095" s="63"/>
    </row>
    <row r="52096" spans="16:17">
      <c r="P52096" s="63"/>
      <c r="Q52096" s="63"/>
    </row>
    <row r="52097" spans="15:17">
      <c r="P52097" s="63"/>
      <c r="Q52097" s="63"/>
    </row>
    <row r="52098" spans="15:17">
      <c r="P52098" s="63"/>
      <c r="Q52098" s="63"/>
    </row>
    <row r="52099" spans="15:17">
      <c r="O52099" s="55"/>
      <c r="P52099" s="63"/>
      <c r="Q52099" s="63"/>
    </row>
    <row r="52100" spans="15:17">
      <c r="O52100" s="55"/>
      <c r="P52100" s="63"/>
      <c r="Q52100" s="63"/>
    </row>
    <row r="52101" spans="15:17">
      <c r="O52101" s="55"/>
      <c r="P52101" s="63"/>
      <c r="Q52101" s="63"/>
    </row>
    <row r="52102" spans="15:17">
      <c r="O52102" s="55"/>
      <c r="P52102" s="63"/>
      <c r="Q52102" s="63"/>
    </row>
    <row r="52103" spans="15:17">
      <c r="O52103" s="55"/>
      <c r="P52103" s="63"/>
      <c r="Q52103" s="63"/>
    </row>
    <row r="52104" spans="15:17">
      <c r="O52104" s="55"/>
      <c r="P52104" s="63"/>
      <c r="Q52104" s="63"/>
    </row>
    <row r="52105" spans="15:17">
      <c r="O52105" s="55"/>
      <c r="P52105" s="63"/>
      <c r="Q52105" s="63"/>
    </row>
    <row r="52106" spans="15:17">
      <c r="O52106" s="55"/>
      <c r="P52106" s="63"/>
      <c r="Q52106" s="63"/>
    </row>
    <row r="52107" spans="15:17">
      <c r="O52107" s="55"/>
      <c r="P52107" s="63"/>
      <c r="Q52107" s="63"/>
    </row>
    <row r="52108" spans="15:17">
      <c r="O52108" s="55"/>
      <c r="P52108" s="63"/>
      <c r="Q52108" s="63"/>
    </row>
    <row r="52109" spans="15:17">
      <c r="O52109" s="55"/>
      <c r="P52109" s="63"/>
      <c r="Q52109" s="63"/>
    </row>
    <row r="52110" spans="15:17">
      <c r="O52110" s="55"/>
      <c r="P52110" s="63"/>
      <c r="Q52110" s="63"/>
    </row>
    <row r="52111" spans="15:17">
      <c r="O52111" s="55"/>
      <c r="P52111" s="63"/>
      <c r="Q52111" s="63"/>
    </row>
    <row r="52112" spans="15:17">
      <c r="O52112" s="55"/>
      <c r="P52112" s="63"/>
      <c r="Q52112" s="63"/>
    </row>
    <row r="52113" spans="15:17">
      <c r="O52113" s="55"/>
      <c r="P52113" s="63"/>
      <c r="Q52113" s="63"/>
    </row>
    <row r="52114" spans="15:17">
      <c r="O52114" s="55"/>
      <c r="P52114" s="63"/>
      <c r="Q52114" s="63"/>
    </row>
    <row r="52115" spans="15:17">
      <c r="O52115" s="55"/>
      <c r="P52115" s="63"/>
      <c r="Q52115" s="63"/>
    </row>
    <row r="52116" spans="15:17">
      <c r="O52116" s="55"/>
      <c r="P52116" s="63"/>
      <c r="Q52116" s="63"/>
    </row>
    <row r="52117" spans="15:17">
      <c r="O52117" s="55"/>
      <c r="P52117" s="63"/>
      <c r="Q52117" s="63"/>
    </row>
    <row r="52118" spans="15:17">
      <c r="O52118" s="55"/>
      <c r="P52118" s="63"/>
      <c r="Q52118" s="63"/>
    </row>
    <row r="52119" spans="15:17">
      <c r="O52119" s="55"/>
      <c r="P52119" s="63"/>
      <c r="Q52119" s="63"/>
    </row>
    <row r="52120" spans="15:17">
      <c r="O52120" s="55"/>
      <c r="P52120" s="63"/>
      <c r="Q52120" s="63"/>
    </row>
    <row r="52121" spans="15:17">
      <c r="O52121" s="55"/>
      <c r="P52121" s="63"/>
      <c r="Q52121" s="63"/>
    </row>
    <row r="52122" spans="15:17">
      <c r="O52122" s="55"/>
      <c r="P52122" s="63"/>
      <c r="Q52122" s="63"/>
    </row>
    <row r="52123" spans="15:17">
      <c r="O52123" s="55"/>
      <c r="P52123" s="63"/>
      <c r="Q52123" s="63"/>
    </row>
    <row r="52124" spans="15:17">
      <c r="O52124" s="55"/>
      <c r="P52124" s="63"/>
      <c r="Q52124" s="63"/>
    </row>
    <row r="52125" spans="15:17">
      <c r="O52125" s="55"/>
      <c r="P52125" s="63"/>
      <c r="Q52125" s="63"/>
    </row>
    <row r="52126" spans="15:17">
      <c r="O52126" s="55"/>
      <c r="P52126" s="63"/>
      <c r="Q52126" s="63"/>
    </row>
    <row r="52127" spans="15:17">
      <c r="O52127" s="55"/>
      <c r="P52127" s="63"/>
      <c r="Q52127" s="63"/>
    </row>
    <row r="52128" spans="15:17">
      <c r="O52128" s="55"/>
      <c r="P52128" s="63"/>
      <c r="Q52128" s="63"/>
    </row>
    <row r="52129" spans="15:17">
      <c r="O52129" s="55"/>
      <c r="P52129" s="63"/>
      <c r="Q52129" s="63"/>
    </row>
    <row r="52130" spans="15:17">
      <c r="O52130" s="55"/>
      <c r="P52130" s="63"/>
      <c r="Q52130" s="63"/>
    </row>
    <row r="52131" spans="15:17">
      <c r="O52131" s="55"/>
      <c r="P52131" s="63"/>
      <c r="Q52131" s="63"/>
    </row>
    <row r="52132" spans="15:17">
      <c r="O52132" s="55"/>
      <c r="P52132" s="63"/>
      <c r="Q52132" s="63"/>
    </row>
    <row r="52133" spans="15:17">
      <c r="O52133" s="55"/>
      <c r="P52133" s="63"/>
      <c r="Q52133" s="63"/>
    </row>
    <row r="52134" spans="15:17">
      <c r="O52134" s="55"/>
      <c r="P52134" s="63"/>
      <c r="Q52134" s="63"/>
    </row>
    <row r="52135" spans="15:17">
      <c r="O52135" s="55"/>
      <c r="P52135" s="63"/>
      <c r="Q52135" s="63"/>
    </row>
    <row r="52136" spans="15:17">
      <c r="O52136" s="55"/>
      <c r="P52136" s="63"/>
      <c r="Q52136" s="63"/>
    </row>
    <row r="52137" spans="15:17">
      <c r="O52137" s="55"/>
      <c r="P52137" s="63"/>
      <c r="Q52137" s="63"/>
    </row>
    <row r="52138" spans="15:17">
      <c r="O52138" s="55"/>
      <c r="P52138" s="63"/>
      <c r="Q52138" s="63"/>
    </row>
    <row r="52139" spans="15:17">
      <c r="O52139" s="55"/>
      <c r="P52139" s="63"/>
      <c r="Q52139" s="63"/>
    </row>
    <row r="52140" spans="15:17">
      <c r="O52140" s="55"/>
      <c r="P52140" s="63"/>
      <c r="Q52140" s="63"/>
    </row>
    <row r="52141" spans="15:17">
      <c r="O52141" s="55"/>
      <c r="P52141" s="63"/>
      <c r="Q52141" s="63"/>
    </row>
    <row r="52142" spans="15:17">
      <c r="O52142" s="55"/>
      <c r="P52142" s="63"/>
      <c r="Q52142" s="63"/>
    </row>
    <row r="52143" spans="15:17">
      <c r="O52143" s="55"/>
      <c r="P52143" s="63"/>
      <c r="Q52143" s="63"/>
    </row>
    <row r="52144" spans="15:17">
      <c r="O52144" s="55"/>
      <c r="P52144" s="63"/>
      <c r="Q52144" s="63"/>
    </row>
    <row r="52145" spans="15:17">
      <c r="O52145" s="55"/>
      <c r="P52145" s="63"/>
      <c r="Q52145" s="63"/>
    </row>
    <row r="52146" spans="15:17">
      <c r="O52146" s="55"/>
      <c r="P52146" s="63"/>
      <c r="Q52146" s="63"/>
    </row>
    <row r="52147" spans="15:17">
      <c r="O52147" s="55"/>
      <c r="P52147" s="63"/>
      <c r="Q52147" s="63"/>
    </row>
    <row r="52148" spans="15:17">
      <c r="O52148" s="55"/>
      <c r="P52148" s="63"/>
      <c r="Q52148" s="63"/>
    </row>
    <row r="52149" spans="15:17">
      <c r="O52149" s="55"/>
      <c r="P52149" s="63"/>
      <c r="Q52149" s="63"/>
    </row>
    <row r="52150" spans="15:17">
      <c r="O52150" s="55"/>
      <c r="P52150" s="63"/>
      <c r="Q52150" s="63"/>
    </row>
    <row r="52151" spans="15:17">
      <c r="O52151" s="55"/>
      <c r="P52151" s="63"/>
      <c r="Q52151" s="63"/>
    </row>
    <row r="52152" spans="15:17">
      <c r="O52152" s="55"/>
      <c r="P52152" s="63"/>
      <c r="Q52152" s="63"/>
    </row>
    <row r="52153" spans="15:17">
      <c r="O52153" s="55"/>
      <c r="P52153" s="63"/>
      <c r="Q52153" s="63"/>
    </row>
    <row r="52154" spans="15:17">
      <c r="O52154" s="55"/>
      <c r="P52154" s="63"/>
      <c r="Q52154" s="63"/>
    </row>
    <row r="52155" spans="15:17">
      <c r="O52155" s="55"/>
      <c r="P52155" s="63"/>
      <c r="Q52155" s="63"/>
    </row>
    <row r="52156" spans="15:17">
      <c r="O52156" s="55"/>
      <c r="P52156" s="63"/>
      <c r="Q52156" s="63"/>
    </row>
    <row r="52157" spans="15:17">
      <c r="O52157" s="55"/>
      <c r="P52157" s="63"/>
      <c r="Q52157" s="63"/>
    </row>
    <row r="52158" spans="15:17">
      <c r="O52158" s="55"/>
      <c r="P52158" s="63"/>
      <c r="Q52158" s="63"/>
    </row>
    <row r="52159" spans="15:17">
      <c r="O52159" s="55"/>
      <c r="P52159" s="63"/>
      <c r="Q52159" s="63"/>
    </row>
    <row r="52160" spans="15:17">
      <c r="O52160" s="55"/>
      <c r="P52160" s="63"/>
      <c r="Q52160" s="63"/>
    </row>
    <row r="52161" spans="15:17">
      <c r="O52161" s="55"/>
      <c r="P52161" s="63"/>
      <c r="Q52161" s="63"/>
    </row>
    <row r="52162" spans="15:17">
      <c r="O52162" s="55"/>
      <c r="P52162" s="63"/>
      <c r="Q52162" s="63"/>
    </row>
    <row r="52163" spans="15:17">
      <c r="O52163" s="55"/>
      <c r="P52163" s="63"/>
      <c r="Q52163" s="63"/>
    </row>
    <row r="52164" spans="15:17">
      <c r="O52164" s="55"/>
      <c r="P52164" s="63"/>
      <c r="Q52164" s="63"/>
    </row>
    <row r="52165" spans="15:17">
      <c r="O52165" s="55"/>
      <c r="P52165" s="63"/>
      <c r="Q52165" s="63"/>
    </row>
    <row r="52166" spans="15:17">
      <c r="O52166" s="55"/>
      <c r="P52166" s="63"/>
      <c r="Q52166" s="63"/>
    </row>
    <row r="52167" spans="15:17">
      <c r="O52167" s="55"/>
      <c r="P52167" s="63"/>
      <c r="Q52167" s="63"/>
    </row>
    <row r="52168" spans="15:17">
      <c r="O52168" s="55"/>
      <c r="P52168" s="63"/>
      <c r="Q52168" s="63"/>
    </row>
    <row r="52169" spans="15:17">
      <c r="O52169" s="55"/>
      <c r="P52169" s="63"/>
      <c r="Q52169" s="63"/>
    </row>
    <row r="52170" spans="15:17">
      <c r="O52170" s="55"/>
      <c r="P52170" s="63"/>
      <c r="Q52170" s="63"/>
    </row>
    <row r="52171" spans="15:17">
      <c r="O52171" s="55"/>
      <c r="P52171" s="63"/>
      <c r="Q52171" s="63"/>
    </row>
    <row r="52172" spans="15:17">
      <c r="O52172" s="55"/>
      <c r="P52172" s="63"/>
      <c r="Q52172" s="63"/>
    </row>
    <row r="52173" spans="15:17">
      <c r="O52173" s="55"/>
      <c r="P52173" s="63"/>
      <c r="Q52173" s="63"/>
    </row>
    <row r="52174" spans="15:17">
      <c r="O52174" s="55"/>
      <c r="P52174" s="63"/>
      <c r="Q52174" s="63"/>
    </row>
    <row r="52175" spans="15:17">
      <c r="O52175" s="55"/>
      <c r="P52175" s="63"/>
      <c r="Q52175" s="63"/>
    </row>
    <row r="52176" spans="15:17">
      <c r="O52176" s="55"/>
      <c r="P52176" s="63"/>
      <c r="Q52176" s="63"/>
    </row>
    <row r="52177" spans="15:17">
      <c r="O52177" s="55"/>
      <c r="P52177" s="63"/>
      <c r="Q52177" s="63"/>
    </row>
    <row r="52178" spans="15:17">
      <c r="O52178" s="55"/>
      <c r="P52178" s="63"/>
      <c r="Q52178" s="63"/>
    </row>
    <row r="52179" spans="15:17">
      <c r="O52179" s="55"/>
      <c r="P52179" s="63"/>
      <c r="Q52179" s="63"/>
    </row>
    <row r="52180" spans="15:17">
      <c r="O52180" s="55"/>
      <c r="P52180" s="63"/>
      <c r="Q52180" s="63"/>
    </row>
    <row r="52181" spans="15:17">
      <c r="O52181" s="55"/>
      <c r="P52181" s="63"/>
      <c r="Q52181" s="63"/>
    </row>
    <row r="52182" spans="15:17">
      <c r="O52182" s="55"/>
      <c r="P52182" s="63"/>
      <c r="Q52182" s="63"/>
    </row>
    <row r="52183" spans="15:17">
      <c r="O52183" s="55"/>
      <c r="P52183" s="63"/>
      <c r="Q52183" s="63"/>
    </row>
    <row r="52184" spans="15:17">
      <c r="O52184" s="55"/>
      <c r="P52184" s="63"/>
      <c r="Q52184" s="63"/>
    </row>
    <row r="52185" spans="15:17">
      <c r="O52185" s="55"/>
      <c r="P52185" s="63"/>
      <c r="Q52185" s="63"/>
    </row>
    <row r="52186" spans="15:17">
      <c r="O52186" s="55"/>
      <c r="P52186" s="63"/>
      <c r="Q52186" s="63"/>
    </row>
    <row r="52187" spans="15:17">
      <c r="O52187" s="55"/>
      <c r="P52187" s="63"/>
      <c r="Q52187" s="63"/>
    </row>
    <row r="52188" spans="15:17">
      <c r="O52188" s="55"/>
      <c r="P52188" s="63"/>
      <c r="Q52188" s="63"/>
    </row>
    <row r="52189" spans="15:17">
      <c r="O52189" s="55"/>
      <c r="P52189" s="63"/>
      <c r="Q52189" s="63"/>
    </row>
    <row r="52190" spans="15:17">
      <c r="O52190" s="55"/>
      <c r="P52190" s="63"/>
      <c r="Q52190" s="63"/>
    </row>
    <row r="52191" spans="15:17">
      <c r="O52191" s="55"/>
      <c r="P52191" s="63"/>
      <c r="Q52191" s="63"/>
    </row>
    <row r="52192" spans="15:17">
      <c r="O52192" s="55"/>
      <c r="P52192" s="63"/>
      <c r="Q52192" s="63"/>
    </row>
    <row r="52193" spans="15:17">
      <c r="O52193" s="55"/>
      <c r="P52193" s="63"/>
      <c r="Q52193" s="63"/>
    </row>
    <row r="52194" spans="15:17">
      <c r="O52194" s="55"/>
      <c r="P52194" s="63"/>
      <c r="Q52194" s="63"/>
    </row>
    <row r="52195" spans="15:17">
      <c r="O52195" s="55"/>
      <c r="P52195" s="63"/>
      <c r="Q52195" s="63"/>
    </row>
    <row r="52196" spans="15:17">
      <c r="O52196" s="55"/>
      <c r="P52196" s="63"/>
      <c r="Q52196" s="63"/>
    </row>
    <row r="52197" spans="15:17">
      <c r="O52197" s="55"/>
      <c r="P52197" s="63"/>
      <c r="Q52197" s="63"/>
    </row>
    <row r="52198" spans="15:17">
      <c r="O52198" s="55"/>
      <c r="P52198" s="63"/>
      <c r="Q52198" s="63"/>
    </row>
    <row r="52199" spans="15:17">
      <c r="O52199" s="55"/>
      <c r="P52199" s="63"/>
      <c r="Q52199" s="63"/>
    </row>
    <row r="52200" spans="15:17">
      <c r="O52200" s="55"/>
      <c r="P52200" s="63"/>
      <c r="Q52200" s="63"/>
    </row>
    <row r="52201" spans="15:17">
      <c r="O52201" s="55"/>
      <c r="P52201" s="63"/>
      <c r="Q52201" s="63"/>
    </row>
    <row r="52202" spans="15:17">
      <c r="O52202" s="55"/>
      <c r="P52202" s="63"/>
      <c r="Q52202" s="63"/>
    </row>
    <row r="52203" spans="15:17">
      <c r="O52203" s="55"/>
      <c r="P52203" s="63"/>
      <c r="Q52203" s="63"/>
    </row>
    <row r="52204" spans="15:17">
      <c r="O52204" s="55"/>
      <c r="P52204" s="63"/>
      <c r="Q52204" s="63"/>
    </row>
    <row r="52205" spans="15:17">
      <c r="O52205" s="55"/>
      <c r="P52205" s="63"/>
      <c r="Q52205" s="63"/>
    </row>
    <row r="52206" spans="15:17">
      <c r="O52206" s="55"/>
      <c r="P52206" s="63"/>
      <c r="Q52206" s="63"/>
    </row>
    <row r="52207" spans="15:17">
      <c r="O52207" s="55"/>
      <c r="P52207" s="63"/>
      <c r="Q52207" s="63"/>
    </row>
    <row r="52208" spans="15:17">
      <c r="O52208" s="55"/>
      <c r="P52208" s="63"/>
      <c r="Q52208" s="63"/>
    </row>
    <row r="52209" spans="15:17">
      <c r="O52209" s="55"/>
      <c r="P52209" s="63"/>
      <c r="Q52209" s="63"/>
    </row>
    <row r="52210" spans="15:17">
      <c r="O52210" s="55"/>
      <c r="P52210" s="63"/>
      <c r="Q52210" s="63"/>
    </row>
    <row r="52211" spans="15:17">
      <c r="O52211" s="55"/>
      <c r="P52211" s="63"/>
      <c r="Q52211" s="63"/>
    </row>
    <row r="52212" spans="15:17">
      <c r="O52212" s="55"/>
      <c r="P52212" s="63"/>
      <c r="Q52212" s="63"/>
    </row>
    <row r="52213" spans="15:17">
      <c r="O52213" s="55"/>
      <c r="P52213" s="63"/>
      <c r="Q52213" s="63"/>
    </row>
    <row r="52214" spans="15:17">
      <c r="O52214" s="55"/>
      <c r="P52214" s="63"/>
      <c r="Q52214" s="63"/>
    </row>
    <row r="52215" spans="15:17">
      <c r="O52215" s="55"/>
      <c r="P52215" s="63"/>
      <c r="Q52215" s="63"/>
    </row>
    <row r="52216" spans="15:17">
      <c r="O52216" s="55"/>
      <c r="P52216" s="63"/>
      <c r="Q52216" s="63"/>
    </row>
    <row r="52217" spans="15:17">
      <c r="O52217" s="55"/>
      <c r="P52217" s="63"/>
      <c r="Q52217" s="63"/>
    </row>
    <row r="52218" spans="15:17">
      <c r="O52218" s="55"/>
      <c r="P52218" s="63"/>
      <c r="Q52218" s="63"/>
    </row>
    <row r="52219" spans="15:17">
      <c r="O52219" s="55"/>
      <c r="P52219" s="63"/>
      <c r="Q52219" s="63"/>
    </row>
    <row r="52220" spans="15:17">
      <c r="O52220" s="55"/>
      <c r="P52220" s="63"/>
      <c r="Q52220" s="63"/>
    </row>
    <row r="52221" spans="15:17">
      <c r="O52221" s="55"/>
      <c r="P52221" s="63"/>
      <c r="Q52221" s="63"/>
    </row>
    <row r="52222" spans="15:17">
      <c r="O52222" s="55"/>
      <c r="P52222" s="63"/>
      <c r="Q52222" s="63"/>
    </row>
    <row r="52223" spans="15:17">
      <c r="O52223" s="55"/>
      <c r="P52223" s="63"/>
      <c r="Q52223" s="63"/>
    </row>
    <row r="52224" spans="15:17">
      <c r="O52224" s="55"/>
      <c r="P52224" s="63"/>
      <c r="Q52224" s="63"/>
    </row>
    <row r="52225" spans="15:17">
      <c r="O52225" s="55"/>
      <c r="P52225" s="63"/>
      <c r="Q52225" s="63"/>
    </row>
    <row r="52226" spans="15:17">
      <c r="O52226" s="55"/>
      <c r="P52226" s="63"/>
      <c r="Q52226" s="63"/>
    </row>
    <row r="52227" spans="15:17">
      <c r="O52227" s="55"/>
      <c r="P52227" s="63"/>
      <c r="Q52227" s="63"/>
    </row>
    <row r="52228" spans="15:17">
      <c r="O52228" s="55"/>
      <c r="P52228" s="63"/>
      <c r="Q52228" s="63"/>
    </row>
    <row r="52229" spans="15:17">
      <c r="O52229" s="55"/>
      <c r="P52229" s="63"/>
      <c r="Q52229" s="63"/>
    </row>
    <row r="52230" spans="15:17">
      <c r="O52230" s="55"/>
      <c r="P52230" s="63"/>
      <c r="Q52230" s="63"/>
    </row>
    <row r="52231" spans="15:17">
      <c r="O52231" s="55"/>
      <c r="P52231" s="63"/>
      <c r="Q52231" s="63"/>
    </row>
    <row r="52232" spans="15:17">
      <c r="O52232" s="55"/>
      <c r="P52232" s="63"/>
      <c r="Q52232" s="63"/>
    </row>
    <row r="52233" spans="15:17">
      <c r="O52233" s="55"/>
      <c r="P52233" s="63"/>
      <c r="Q52233" s="63"/>
    </row>
    <row r="52234" spans="15:17">
      <c r="O52234" s="55"/>
      <c r="P52234" s="63"/>
      <c r="Q52234" s="63"/>
    </row>
    <row r="52235" spans="15:17">
      <c r="O52235" s="55"/>
      <c r="P52235" s="63"/>
      <c r="Q52235" s="63"/>
    </row>
    <row r="52236" spans="15:17">
      <c r="O52236" s="55"/>
      <c r="P52236" s="63"/>
      <c r="Q52236" s="63"/>
    </row>
    <row r="52237" spans="15:17">
      <c r="O52237" s="55"/>
      <c r="P52237" s="63"/>
      <c r="Q52237" s="63"/>
    </row>
    <row r="52238" spans="15:17">
      <c r="O52238" s="55"/>
      <c r="P52238" s="63"/>
      <c r="Q52238" s="63"/>
    </row>
    <row r="52239" spans="15:17">
      <c r="O52239" s="55"/>
      <c r="P52239" s="63"/>
      <c r="Q52239" s="63"/>
    </row>
    <row r="52240" spans="15:17">
      <c r="O52240" s="55"/>
      <c r="P52240" s="63"/>
      <c r="Q52240" s="63"/>
    </row>
    <row r="52241" spans="15:17">
      <c r="O52241" s="55"/>
      <c r="P52241" s="63"/>
      <c r="Q52241" s="63"/>
    </row>
    <row r="52242" spans="15:17">
      <c r="O52242" s="55"/>
      <c r="P52242" s="63"/>
      <c r="Q52242" s="63"/>
    </row>
    <row r="52243" spans="15:17">
      <c r="O52243" s="55"/>
      <c r="P52243" s="63"/>
      <c r="Q52243" s="63"/>
    </row>
    <row r="52244" spans="15:17">
      <c r="O52244" s="55"/>
      <c r="P52244" s="63"/>
      <c r="Q52244" s="63"/>
    </row>
    <row r="52245" spans="15:17">
      <c r="O52245" s="55"/>
      <c r="P52245" s="63"/>
      <c r="Q52245" s="63"/>
    </row>
    <row r="52246" spans="15:17">
      <c r="O52246" s="55"/>
      <c r="P52246" s="63"/>
      <c r="Q52246" s="63"/>
    </row>
    <row r="52247" spans="15:17">
      <c r="O52247" s="55"/>
      <c r="P52247" s="63"/>
      <c r="Q52247" s="63"/>
    </row>
    <row r="52248" spans="15:17">
      <c r="O52248" s="55"/>
      <c r="P52248" s="63"/>
      <c r="Q52248" s="63"/>
    </row>
    <row r="52249" spans="15:17">
      <c r="O52249" s="55"/>
      <c r="P52249" s="63"/>
      <c r="Q52249" s="63"/>
    </row>
    <row r="52250" spans="15:17">
      <c r="O52250" s="55"/>
      <c r="P52250" s="63"/>
      <c r="Q52250" s="63"/>
    </row>
    <row r="52251" spans="15:17">
      <c r="O52251" s="55"/>
      <c r="P52251" s="63"/>
      <c r="Q52251" s="63"/>
    </row>
    <row r="52252" spans="15:17">
      <c r="O52252" s="55"/>
      <c r="P52252" s="63"/>
      <c r="Q52252" s="63"/>
    </row>
    <row r="52253" spans="15:17">
      <c r="O52253" s="55"/>
      <c r="P52253" s="63"/>
      <c r="Q52253" s="63"/>
    </row>
    <row r="52254" spans="15:17">
      <c r="O52254" s="55"/>
      <c r="P52254" s="63"/>
      <c r="Q52254" s="63"/>
    </row>
    <row r="52255" spans="15:17">
      <c r="O52255" s="55"/>
      <c r="P52255" s="63"/>
      <c r="Q52255" s="63"/>
    </row>
    <row r="52256" spans="15:17">
      <c r="O52256" s="55"/>
      <c r="P52256" s="63"/>
      <c r="Q52256" s="63"/>
    </row>
    <row r="52257" spans="15:17">
      <c r="O52257" s="55"/>
      <c r="P52257" s="63"/>
      <c r="Q52257" s="63"/>
    </row>
    <row r="52258" spans="15:17">
      <c r="O52258" s="55"/>
      <c r="P52258" s="63"/>
      <c r="Q52258" s="63"/>
    </row>
    <row r="52259" spans="15:17">
      <c r="O52259" s="55"/>
      <c r="P52259" s="63"/>
      <c r="Q52259" s="63"/>
    </row>
    <row r="52260" spans="15:17">
      <c r="O52260" s="55"/>
      <c r="P52260" s="63"/>
      <c r="Q52260" s="63"/>
    </row>
    <row r="52261" spans="15:17">
      <c r="O52261" s="55"/>
      <c r="P52261" s="63"/>
      <c r="Q52261" s="63"/>
    </row>
    <row r="52262" spans="15:17">
      <c r="O52262" s="55"/>
      <c r="P52262" s="63"/>
      <c r="Q52262" s="63"/>
    </row>
    <row r="52263" spans="15:17">
      <c r="O52263" s="55"/>
      <c r="P52263" s="63"/>
      <c r="Q52263" s="63"/>
    </row>
    <row r="52264" spans="15:17">
      <c r="O52264" s="55"/>
      <c r="P52264" s="63"/>
      <c r="Q52264" s="63"/>
    </row>
    <row r="52265" spans="15:17">
      <c r="O52265" s="55"/>
      <c r="P52265" s="63"/>
      <c r="Q52265" s="63"/>
    </row>
    <row r="52266" spans="15:17">
      <c r="O52266" s="55"/>
      <c r="P52266" s="63"/>
      <c r="Q52266" s="63"/>
    </row>
    <row r="52267" spans="15:17">
      <c r="O52267" s="55"/>
      <c r="P52267" s="63"/>
      <c r="Q52267" s="63"/>
    </row>
    <row r="52268" spans="15:17">
      <c r="O52268" s="55"/>
      <c r="P52268" s="63"/>
      <c r="Q52268" s="63"/>
    </row>
    <row r="52269" spans="15:17">
      <c r="O52269" s="55"/>
      <c r="P52269" s="63"/>
      <c r="Q52269" s="63"/>
    </row>
    <row r="52270" spans="15:17">
      <c r="O52270" s="55"/>
      <c r="P52270" s="63"/>
      <c r="Q52270" s="63"/>
    </row>
    <row r="52271" spans="15:17">
      <c r="O52271" s="55"/>
      <c r="P52271" s="63"/>
      <c r="Q52271" s="63"/>
    </row>
    <row r="52272" spans="15:17">
      <c r="O52272" s="55"/>
      <c r="P52272" s="63"/>
      <c r="Q52272" s="63"/>
    </row>
    <row r="52273" spans="15:17">
      <c r="O52273" s="55"/>
      <c r="P52273" s="63"/>
      <c r="Q52273" s="63"/>
    </row>
    <row r="52274" spans="15:17">
      <c r="O52274" s="55"/>
      <c r="P52274" s="63"/>
      <c r="Q52274" s="63"/>
    </row>
    <row r="52275" spans="15:17">
      <c r="O52275" s="55"/>
      <c r="P52275" s="63"/>
      <c r="Q52275" s="63"/>
    </row>
    <row r="52276" spans="15:17">
      <c r="O52276" s="55"/>
      <c r="P52276" s="63"/>
      <c r="Q52276" s="63"/>
    </row>
    <row r="52277" spans="15:17">
      <c r="O52277" s="55"/>
      <c r="P52277" s="63"/>
      <c r="Q52277" s="63"/>
    </row>
    <row r="52278" spans="15:17">
      <c r="O52278" s="55"/>
      <c r="P52278" s="63"/>
      <c r="Q52278" s="63"/>
    </row>
    <row r="52279" spans="15:17">
      <c r="O52279" s="55"/>
      <c r="P52279" s="63"/>
      <c r="Q52279" s="63"/>
    </row>
    <row r="52280" spans="15:17">
      <c r="O52280" s="55"/>
      <c r="P52280" s="63"/>
      <c r="Q52280" s="63"/>
    </row>
    <row r="52281" spans="15:17">
      <c r="O52281" s="55"/>
      <c r="P52281" s="63"/>
      <c r="Q52281" s="63"/>
    </row>
    <row r="52282" spans="15:17">
      <c r="O52282" s="55"/>
      <c r="P52282" s="63"/>
      <c r="Q52282" s="63"/>
    </row>
    <row r="52283" spans="15:17">
      <c r="O52283" s="55"/>
      <c r="P52283" s="63"/>
      <c r="Q52283" s="63"/>
    </row>
    <row r="52284" spans="15:17">
      <c r="O52284" s="55"/>
      <c r="P52284" s="63"/>
      <c r="Q52284" s="63"/>
    </row>
    <row r="52285" spans="15:17">
      <c r="O52285" s="55"/>
      <c r="P52285" s="63"/>
      <c r="Q52285" s="63"/>
    </row>
    <row r="52286" spans="15:17">
      <c r="O52286" s="55"/>
      <c r="P52286" s="63"/>
      <c r="Q52286" s="63"/>
    </row>
    <row r="52287" spans="15:17">
      <c r="O52287" s="55"/>
      <c r="P52287" s="63"/>
      <c r="Q52287" s="63"/>
    </row>
    <row r="52288" spans="15:17">
      <c r="O52288" s="55"/>
      <c r="P52288" s="63"/>
      <c r="Q52288" s="63"/>
    </row>
    <row r="52289" spans="15:17">
      <c r="O52289" s="55"/>
      <c r="P52289" s="63"/>
      <c r="Q52289" s="63"/>
    </row>
    <row r="52290" spans="15:17">
      <c r="O52290" s="55"/>
      <c r="P52290" s="63"/>
      <c r="Q52290" s="63"/>
    </row>
    <row r="52291" spans="15:17">
      <c r="O52291" s="55"/>
      <c r="P52291" s="63"/>
      <c r="Q52291" s="63"/>
    </row>
    <row r="52292" spans="15:17">
      <c r="O52292" s="55"/>
      <c r="P52292" s="63"/>
      <c r="Q52292" s="63"/>
    </row>
    <row r="52293" spans="15:17">
      <c r="O52293" s="55"/>
      <c r="P52293" s="63"/>
      <c r="Q52293" s="63"/>
    </row>
    <row r="52294" spans="15:17">
      <c r="O52294" s="55"/>
      <c r="P52294" s="63"/>
      <c r="Q52294" s="63"/>
    </row>
    <row r="52295" spans="15:17">
      <c r="O52295" s="55"/>
      <c r="P52295" s="63"/>
      <c r="Q52295" s="63"/>
    </row>
    <row r="52296" spans="15:17">
      <c r="O52296" s="55"/>
      <c r="P52296" s="63"/>
      <c r="Q52296" s="63"/>
    </row>
    <row r="52297" spans="15:17">
      <c r="O52297" s="55"/>
      <c r="P52297" s="63"/>
      <c r="Q52297" s="63"/>
    </row>
    <row r="52298" spans="15:17">
      <c r="O52298" s="55"/>
      <c r="P52298" s="63"/>
      <c r="Q52298" s="63"/>
    </row>
    <row r="52299" spans="15:17">
      <c r="O52299" s="55"/>
      <c r="P52299" s="63"/>
      <c r="Q52299" s="63"/>
    </row>
    <row r="52300" spans="15:17">
      <c r="O52300" s="55"/>
      <c r="P52300" s="63"/>
      <c r="Q52300" s="63"/>
    </row>
    <row r="52301" spans="15:17">
      <c r="O52301" s="55"/>
      <c r="P52301" s="63"/>
      <c r="Q52301" s="63"/>
    </row>
    <row r="52302" spans="15:17">
      <c r="O52302" s="55"/>
      <c r="P52302" s="63"/>
      <c r="Q52302" s="63"/>
    </row>
    <row r="52303" spans="15:17">
      <c r="O52303" s="55"/>
      <c r="P52303" s="63"/>
      <c r="Q52303" s="63"/>
    </row>
    <row r="52304" spans="15:17">
      <c r="O52304" s="55"/>
      <c r="P52304" s="63"/>
      <c r="Q52304" s="63"/>
    </row>
    <row r="52305" spans="15:17">
      <c r="O52305" s="55"/>
      <c r="P52305" s="63"/>
      <c r="Q52305" s="63"/>
    </row>
    <row r="52306" spans="15:17">
      <c r="O52306" s="55"/>
      <c r="P52306" s="63"/>
      <c r="Q52306" s="63"/>
    </row>
    <row r="52307" spans="15:17">
      <c r="O52307" s="55"/>
      <c r="P52307" s="63"/>
      <c r="Q52307" s="63"/>
    </row>
    <row r="52308" spans="15:17">
      <c r="O52308" s="55"/>
      <c r="P52308" s="63"/>
      <c r="Q52308" s="63"/>
    </row>
    <row r="52309" spans="15:17">
      <c r="O52309" s="55"/>
      <c r="P52309" s="63"/>
      <c r="Q52309" s="63"/>
    </row>
    <row r="52310" spans="15:17">
      <c r="O52310" s="55"/>
      <c r="P52310" s="63"/>
      <c r="Q52310" s="63"/>
    </row>
    <row r="52311" spans="15:17">
      <c r="O52311" s="55"/>
      <c r="P52311" s="63"/>
      <c r="Q52311" s="63"/>
    </row>
    <row r="52312" spans="15:17">
      <c r="O52312" s="55"/>
      <c r="P52312" s="63"/>
      <c r="Q52312" s="63"/>
    </row>
    <row r="52313" spans="15:17">
      <c r="O52313" s="55"/>
      <c r="P52313" s="63"/>
      <c r="Q52313" s="63"/>
    </row>
    <row r="52314" spans="15:17">
      <c r="O52314" s="55"/>
      <c r="P52314" s="63"/>
      <c r="Q52314" s="63"/>
    </row>
    <row r="52315" spans="15:17">
      <c r="O52315" s="55"/>
      <c r="P52315" s="63"/>
      <c r="Q52315" s="63"/>
    </row>
    <row r="52316" spans="15:17">
      <c r="O52316" s="55"/>
      <c r="P52316" s="63"/>
      <c r="Q52316" s="63"/>
    </row>
    <row r="52317" spans="15:17">
      <c r="O52317" s="55"/>
      <c r="P52317" s="63"/>
      <c r="Q52317" s="63"/>
    </row>
    <row r="52318" spans="15:17">
      <c r="O52318" s="55"/>
      <c r="P52318" s="63"/>
      <c r="Q52318" s="63"/>
    </row>
    <row r="52319" spans="15:17">
      <c r="O52319" s="55"/>
      <c r="P52319" s="63"/>
      <c r="Q52319" s="63"/>
    </row>
    <row r="52320" spans="15:17">
      <c r="O52320" s="55"/>
      <c r="P52320" s="63"/>
      <c r="Q52320" s="63"/>
    </row>
    <row r="52321" spans="15:17">
      <c r="O52321" s="55"/>
      <c r="P52321" s="63"/>
      <c r="Q52321" s="63"/>
    </row>
    <row r="52322" spans="15:17">
      <c r="O52322" s="55"/>
      <c r="P52322" s="63"/>
      <c r="Q52322" s="63"/>
    </row>
    <row r="52323" spans="15:17">
      <c r="O52323" s="55"/>
      <c r="P52323" s="63"/>
      <c r="Q52323" s="63"/>
    </row>
    <row r="52324" spans="15:17">
      <c r="O52324" s="55"/>
      <c r="P52324" s="63"/>
      <c r="Q52324" s="63"/>
    </row>
    <row r="52325" spans="15:17">
      <c r="O52325" s="55"/>
      <c r="P52325" s="63"/>
      <c r="Q52325" s="63"/>
    </row>
    <row r="52326" spans="15:17">
      <c r="O52326" s="55"/>
      <c r="P52326" s="63"/>
      <c r="Q52326" s="63"/>
    </row>
    <row r="52327" spans="15:17">
      <c r="O52327" s="55"/>
      <c r="P52327" s="63"/>
      <c r="Q52327" s="63"/>
    </row>
    <row r="52328" spans="15:17">
      <c r="O52328" s="55"/>
      <c r="P52328" s="63"/>
      <c r="Q52328" s="63"/>
    </row>
    <row r="52329" spans="15:17">
      <c r="O52329" s="55"/>
      <c r="P52329" s="63"/>
      <c r="Q52329" s="63"/>
    </row>
    <row r="52330" spans="15:17">
      <c r="O52330" s="55"/>
      <c r="P52330" s="63"/>
      <c r="Q52330" s="63"/>
    </row>
    <row r="52331" spans="15:17">
      <c r="O52331" s="55"/>
      <c r="P52331" s="63"/>
      <c r="Q52331" s="63"/>
    </row>
    <row r="52332" spans="15:17">
      <c r="O52332" s="55"/>
      <c r="P52332" s="63"/>
      <c r="Q52332" s="63"/>
    </row>
    <row r="52333" spans="15:17">
      <c r="O52333" s="55"/>
      <c r="P52333" s="63"/>
      <c r="Q52333" s="63"/>
    </row>
    <row r="52334" spans="15:17">
      <c r="O52334" s="55"/>
      <c r="P52334" s="63"/>
      <c r="Q52334" s="63"/>
    </row>
    <row r="52335" spans="15:17">
      <c r="O52335" s="55"/>
      <c r="P52335" s="63"/>
      <c r="Q52335" s="63"/>
    </row>
    <row r="52336" spans="15:17">
      <c r="O52336" s="55"/>
      <c r="P52336" s="63"/>
      <c r="Q52336" s="63"/>
    </row>
    <row r="52337" spans="15:17">
      <c r="O52337" s="55"/>
      <c r="P52337" s="63"/>
      <c r="Q52337" s="63"/>
    </row>
    <row r="52338" spans="15:17">
      <c r="O52338" s="55"/>
      <c r="P52338" s="63"/>
      <c r="Q52338" s="63"/>
    </row>
    <row r="52339" spans="15:17">
      <c r="O52339" s="55"/>
      <c r="P52339" s="63"/>
      <c r="Q52339" s="63"/>
    </row>
    <row r="52340" spans="15:17">
      <c r="O52340" s="55"/>
      <c r="P52340" s="63"/>
      <c r="Q52340" s="63"/>
    </row>
    <row r="52341" spans="15:17">
      <c r="O52341" s="55"/>
      <c r="P52341" s="63"/>
      <c r="Q52341" s="63"/>
    </row>
    <row r="52342" spans="15:17">
      <c r="O52342" s="55"/>
      <c r="P52342" s="63"/>
      <c r="Q52342" s="63"/>
    </row>
    <row r="52343" spans="15:17">
      <c r="O52343" s="55"/>
      <c r="P52343" s="63"/>
      <c r="Q52343" s="63"/>
    </row>
    <row r="52344" spans="15:17">
      <c r="O52344" s="55"/>
      <c r="P52344" s="63"/>
      <c r="Q52344" s="63"/>
    </row>
    <row r="52345" spans="15:17">
      <c r="O52345" s="55"/>
      <c r="P52345" s="63"/>
      <c r="Q52345" s="63"/>
    </row>
    <row r="52346" spans="15:17">
      <c r="O52346" s="55"/>
      <c r="P52346" s="63"/>
      <c r="Q52346" s="63"/>
    </row>
    <row r="52347" spans="15:17">
      <c r="O52347" s="55"/>
      <c r="P52347" s="63"/>
      <c r="Q52347" s="63"/>
    </row>
    <row r="52348" spans="15:17">
      <c r="O52348" s="55"/>
      <c r="P52348" s="63"/>
      <c r="Q52348" s="63"/>
    </row>
    <row r="52349" spans="15:17">
      <c r="O52349" s="55"/>
      <c r="P52349" s="63"/>
      <c r="Q52349" s="63"/>
    </row>
    <row r="52350" spans="15:17">
      <c r="O52350" s="55"/>
      <c r="P52350" s="63"/>
      <c r="Q52350" s="63"/>
    </row>
    <row r="52351" spans="15:17">
      <c r="O52351" s="55"/>
      <c r="P52351" s="63"/>
      <c r="Q52351" s="63"/>
    </row>
    <row r="52352" spans="15:17">
      <c r="O52352" s="55"/>
      <c r="P52352" s="63"/>
      <c r="Q52352" s="63"/>
    </row>
    <row r="52353" spans="15:17">
      <c r="O52353" s="55"/>
      <c r="P52353" s="63"/>
      <c r="Q52353" s="63"/>
    </row>
    <row r="52354" spans="15:17">
      <c r="O52354" s="55"/>
      <c r="P52354" s="63"/>
      <c r="Q52354" s="63"/>
    </row>
    <row r="52355" spans="15:17">
      <c r="O52355" s="55"/>
      <c r="P52355" s="63"/>
      <c r="Q52355" s="63"/>
    </row>
    <row r="52356" spans="15:17">
      <c r="O52356" s="55"/>
      <c r="P52356" s="63"/>
      <c r="Q52356" s="63"/>
    </row>
    <row r="52357" spans="15:17">
      <c r="O52357" s="55"/>
      <c r="P52357" s="63"/>
      <c r="Q52357" s="63"/>
    </row>
    <row r="52358" spans="15:17">
      <c r="O52358" s="55"/>
      <c r="P52358" s="63"/>
      <c r="Q52358" s="63"/>
    </row>
    <row r="52359" spans="15:17">
      <c r="O52359" s="55"/>
      <c r="P52359" s="63"/>
      <c r="Q52359" s="63"/>
    </row>
    <row r="52360" spans="15:17">
      <c r="O52360" s="55"/>
      <c r="P52360" s="63"/>
      <c r="Q52360" s="63"/>
    </row>
    <row r="52361" spans="15:17">
      <c r="O52361" s="55"/>
      <c r="P52361" s="63"/>
      <c r="Q52361" s="63"/>
    </row>
    <row r="52362" spans="15:17">
      <c r="O52362" s="55"/>
      <c r="P52362" s="63"/>
      <c r="Q52362" s="63"/>
    </row>
    <row r="52363" spans="15:17">
      <c r="O52363" s="55"/>
      <c r="P52363" s="63"/>
      <c r="Q52363" s="63"/>
    </row>
    <row r="52364" spans="15:17">
      <c r="O52364" s="55"/>
      <c r="P52364" s="63"/>
      <c r="Q52364" s="63"/>
    </row>
    <row r="52365" spans="15:17">
      <c r="O52365" s="55"/>
      <c r="P52365" s="63"/>
      <c r="Q52365" s="63"/>
    </row>
    <row r="52366" spans="15:17">
      <c r="O52366" s="55"/>
      <c r="P52366" s="63"/>
      <c r="Q52366" s="63"/>
    </row>
    <row r="52367" spans="15:17">
      <c r="O52367" s="55"/>
      <c r="P52367" s="63"/>
      <c r="Q52367" s="63"/>
    </row>
    <row r="52368" spans="15:17">
      <c r="O52368" s="55"/>
      <c r="P52368" s="63"/>
      <c r="Q52368" s="63"/>
    </row>
    <row r="52369" spans="15:17">
      <c r="O52369" s="55"/>
      <c r="P52369" s="63"/>
      <c r="Q52369" s="63"/>
    </row>
    <row r="52370" spans="15:17">
      <c r="O52370" s="55"/>
      <c r="P52370" s="63"/>
      <c r="Q52370" s="63"/>
    </row>
    <row r="52371" spans="15:17">
      <c r="O52371" s="55"/>
      <c r="P52371" s="63"/>
      <c r="Q52371" s="63"/>
    </row>
    <row r="52372" spans="15:17">
      <c r="O52372" s="55"/>
      <c r="P52372" s="63"/>
      <c r="Q52372" s="63"/>
    </row>
    <row r="52373" spans="15:17">
      <c r="O52373" s="55"/>
      <c r="P52373" s="63"/>
      <c r="Q52373" s="63"/>
    </row>
    <row r="52374" spans="15:17">
      <c r="O52374" s="55"/>
      <c r="P52374" s="63"/>
      <c r="Q52374" s="63"/>
    </row>
    <row r="52375" spans="15:17">
      <c r="O52375" s="55"/>
      <c r="P52375" s="63"/>
      <c r="Q52375" s="63"/>
    </row>
    <row r="52376" spans="15:17">
      <c r="O52376" s="55"/>
      <c r="P52376" s="63"/>
      <c r="Q52376" s="63"/>
    </row>
    <row r="52377" spans="15:17">
      <c r="O52377" s="55"/>
      <c r="P52377" s="63"/>
      <c r="Q52377" s="63"/>
    </row>
    <row r="52378" spans="15:17">
      <c r="O52378" s="55"/>
      <c r="P52378" s="63"/>
      <c r="Q52378" s="63"/>
    </row>
    <row r="52379" spans="15:17">
      <c r="O52379" s="55"/>
      <c r="P52379" s="63"/>
      <c r="Q52379" s="63"/>
    </row>
    <row r="52380" spans="15:17">
      <c r="O52380" s="55"/>
      <c r="P52380" s="63"/>
      <c r="Q52380" s="63"/>
    </row>
    <row r="52381" spans="15:17">
      <c r="O52381" s="55"/>
      <c r="P52381" s="63"/>
      <c r="Q52381" s="63"/>
    </row>
    <row r="52382" spans="15:17">
      <c r="O52382" s="55"/>
      <c r="P52382" s="63"/>
      <c r="Q52382" s="63"/>
    </row>
    <row r="52383" spans="15:17">
      <c r="O52383" s="55"/>
      <c r="P52383" s="63"/>
      <c r="Q52383" s="63"/>
    </row>
    <row r="52384" spans="15:17">
      <c r="O52384" s="55"/>
      <c r="P52384" s="63"/>
      <c r="Q52384" s="63"/>
    </row>
    <row r="52385" spans="15:17">
      <c r="O52385" s="55"/>
      <c r="P52385" s="63"/>
      <c r="Q52385" s="63"/>
    </row>
    <row r="52386" spans="15:17">
      <c r="O52386" s="55"/>
      <c r="P52386" s="63"/>
      <c r="Q52386" s="63"/>
    </row>
    <row r="52387" spans="15:17">
      <c r="O52387" s="55"/>
      <c r="P52387" s="63"/>
      <c r="Q52387" s="63"/>
    </row>
    <row r="52388" spans="15:17">
      <c r="O52388" s="55"/>
      <c r="P52388" s="63"/>
      <c r="Q52388" s="63"/>
    </row>
    <row r="52389" spans="15:17">
      <c r="O52389" s="55"/>
      <c r="P52389" s="63"/>
      <c r="Q52389" s="63"/>
    </row>
    <row r="52390" spans="15:17">
      <c r="O52390" s="55"/>
      <c r="P52390" s="63"/>
      <c r="Q52390" s="63"/>
    </row>
    <row r="52391" spans="15:17">
      <c r="O52391" s="55"/>
      <c r="P52391" s="63"/>
      <c r="Q52391" s="63"/>
    </row>
    <row r="52392" spans="15:17">
      <c r="O52392" s="55"/>
      <c r="P52392" s="63"/>
      <c r="Q52392" s="63"/>
    </row>
    <row r="52393" spans="15:17">
      <c r="O52393" s="55"/>
      <c r="P52393" s="63"/>
      <c r="Q52393" s="63"/>
    </row>
    <row r="52394" spans="15:17">
      <c r="O52394" s="55"/>
      <c r="P52394" s="63"/>
      <c r="Q52394" s="63"/>
    </row>
    <row r="52395" spans="15:17">
      <c r="O52395" s="55"/>
      <c r="P52395" s="63"/>
      <c r="Q52395" s="63"/>
    </row>
    <row r="52396" spans="15:17">
      <c r="O52396" s="55"/>
      <c r="P52396" s="63"/>
      <c r="Q52396" s="63"/>
    </row>
    <row r="52397" spans="15:17">
      <c r="O52397" s="55"/>
      <c r="P52397" s="63"/>
      <c r="Q52397" s="63"/>
    </row>
    <row r="52398" spans="15:17">
      <c r="O52398" s="55"/>
      <c r="P52398" s="63"/>
      <c r="Q52398" s="63"/>
    </row>
    <row r="52399" spans="15:17">
      <c r="O52399" s="55"/>
      <c r="P52399" s="63"/>
      <c r="Q52399" s="63"/>
    </row>
    <row r="52400" spans="15:17">
      <c r="O52400" s="55"/>
      <c r="P52400" s="63"/>
      <c r="Q52400" s="63"/>
    </row>
    <row r="52401" spans="15:17">
      <c r="O52401" s="55"/>
      <c r="P52401" s="63"/>
      <c r="Q52401" s="63"/>
    </row>
    <row r="52402" spans="15:17">
      <c r="O52402" s="55"/>
      <c r="P52402" s="63"/>
      <c r="Q52402" s="63"/>
    </row>
    <row r="52403" spans="15:17">
      <c r="O52403" s="55"/>
      <c r="P52403" s="63"/>
      <c r="Q52403" s="63"/>
    </row>
    <row r="52404" spans="15:17">
      <c r="O52404" s="55"/>
      <c r="P52404" s="63"/>
      <c r="Q52404" s="63"/>
    </row>
    <row r="52405" spans="15:17">
      <c r="O52405" s="55"/>
      <c r="P52405" s="63"/>
      <c r="Q52405" s="63"/>
    </row>
    <row r="52406" spans="15:17">
      <c r="O52406" s="55"/>
      <c r="P52406" s="63"/>
      <c r="Q52406" s="63"/>
    </row>
    <row r="52407" spans="15:17">
      <c r="O52407" s="55"/>
      <c r="P52407" s="63"/>
      <c r="Q52407" s="63"/>
    </row>
    <row r="52408" spans="15:17">
      <c r="O52408" s="55"/>
      <c r="P52408" s="63"/>
      <c r="Q52408" s="63"/>
    </row>
    <row r="52409" spans="15:17">
      <c r="O52409" s="55"/>
      <c r="P52409" s="63"/>
      <c r="Q52409" s="63"/>
    </row>
    <row r="52410" spans="15:17">
      <c r="O52410" s="55"/>
      <c r="P52410" s="63"/>
      <c r="Q52410" s="63"/>
    </row>
    <row r="52411" spans="15:17">
      <c r="P52411" s="63"/>
      <c r="Q52411" s="63"/>
    </row>
    <row r="52412" spans="15:17">
      <c r="P52412" s="63"/>
      <c r="Q52412" s="63"/>
    </row>
    <row r="52413" spans="15:17">
      <c r="P52413" s="63"/>
      <c r="Q52413" s="63"/>
    </row>
    <row r="52414" spans="15:17">
      <c r="P52414" s="63"/>
      <c r="Q52414" s="63"/>
    </row>
    <row r="52415" spans="15:17">
      <c r="P52415" s="63"/>
      <c r="Q52415" s="63"/>
    </row>
    <row r="52416" spans="15:17">
      <c r="P52416" s="63"/>
      <c r="Q52416" s="63"/>
    </row>
    <row r="52417" spans="16:17">
      <c r="P52417" s="63"/>
      <c r="Q52417" s="63"/>
    </row>
    <row r="52418" spans="16:17">
      <c r="P52418" s="63"/>
      <c r="Q52418" s="63"/>
    </row>
    <row r="52419" spans="16:17">
      <c r="P52419" s="63"/>
      <c r="Q52419" s="63"/>
    </row>
    <row r="52420" spans="16:17">
      <c r="P52420" s="63"/>
      <c r="Q52420" s="63"/>
    </row>
    <row r="52421" spans="16:17">
      <c r="P52421" s="63"/>
      <c r="Q52421" s="63"/>
    </row>
    <row r="52422" spans="16:17">
      <c r="P52422" s="63"/>
      <c r="Q52422" s="63"/>
    </row>
    <row r="52423" spans="16:17">
      <c r="P52423" s="63"/>
      <c r="Q52423" s="63"/>
    </row>
    <row r="52424" spans="16:17">
      <c r="P52424" s="63"/>
      <c r="Q52424" s="63"/>
    </row>
    <row r="52425" spans="16:17">
      <c r="P52425" s="63"/>
      <c r="Q52425" s="63"/>
    </row>
    <row r="52426" spans="16:17">
      <c r="P52426" s="63"/>
      <c r="Q52426" s="63"/>
    </row>
    <row r="52427" spans="16:17">
      <c r="P52427" s="63"/>
      <c r="Q52427" s="63"/>
    </row>
    <row r="52428" spans="16:17">
      <c r="P52428" s="63"/>
      <c r="Q52428" s="63"/>
    </row>
    <row r="52429" spans="16:17">
      <c r="P52429" s="63"/>
      <c r="Q52429" s="63"/>
    </row>
    <row r="52430" spans="16:17">
      <c r="P52430" s="63"/>
      <c r="Q52430" s="63"/>
    </row>
    <row r="52431" spans="16:17">
      <c r="P52431" s="63"/>
      <c r="Q52431" s="63"/>
    </row>
    <row r="52432" spans="16:17">
      <c r="P52432" s="63"/>
      <c r="Q52432" s="63"/>
    </row>
    <row r="52433" spans="16:17">
      <c r="P52433" s="63"/>
      <c r="Q52433" s="63"/>
    </row>
    <row r="52434" spans="16:17">
      <c r="P52434" s="63"/>
      <c r="Q52434" s="63"/>
    </row>
    <row r="52435" spans="16:17">
      <c r="P52435" s="63"/>
      <c r="Q52435" s="63"/>
    </row>
    <row r="52436" spans="16:17">
      <c r="P52436" s="63"/>
      <c r="Q52436" s="63"/>
    </row>
    <row r="52437" spans="16:17">
      <c r="P52437" s="63"/>
      <c r="Q52437" s="63"/>
    </row>
    <row r="52438" spans="16:17">
      <c r="P52438" s="63"/>
      <c r="Q52438" s="63"/>
    </row>
    <row r="52439" spans="16:17">
      <c r="P52439" s="63"/>
      <c r="Q52439" s="63"/>
    </row>
    <row r="52440" spans="16:17">
      <c r="P52440" s="63"/>
      <c r="Q52440" s="63"/>
    </row>
    <row r="52441" spans="16:17">
      <c r="P52441" s="63"/>
      <c r="Q52441" s="63"/>
    </row>
    <row r="52442" spans="16:17">
      <c r="P52442" s="63"/>
      <c r="Q52442" s="63"/>
    </row>
    <row r="52443" spans="16:17">
      <c r="P52443" s="63"/>
      <c r="Q52443" s="63"/>
    </row>
    <row r="52444" spans="16:17">
      <c r="P52444" s="63"/>
      <c r="Q52444" s="63"/>
    </row>
    <row r="52445" spans="16:17">
      <c r="P52445" s="63"/>
      <c r="Q52445" s="63"/>
    </row>
    <row r="52446" spans="16:17">
      <c r="P52446" s="63"/>
      <c r="Q52446" s="63"/>
    </row>
    <row r="52447" spans="16:17">
      <c r="P52447" s="63"/>
      <c r="Q52447" s="63"/>
    </row>
    <row r="52448" spans="16:17">
      <c r="P52448" s="63"/>
      <c r="Q52448" s="63"/>
    </row>
    <row r="52449" spans="16:17">
      <c r="P52449" s="63"/>
      <c r="Q52449" s="63"/>
    </row>
    <row r="52450" spans="16:17">
      <c r="P52450" s="63"/>
      <c r="Q52450" s="63"/>
    </row>
    <row r="52451" spans="16:17">
      <c r="P52451" s="63"/>
      <c r="Q52451" s="63"/>
    </row>
    <row r="52452" spans="16:17">
      <c r="P52452" s="63"/>
      <c r="Q52452" s="63"/>
    </row>
    <row r="52453" spans="16:17">
      <c r="P52453" s="63"/>
      <c r="Q52453" s="63"/>
    </row>
    <row r="52454" spans="16:17">
      <c r="P52454" s="63"/>
      <c r="Q52454" s="63"/>
    </row>
    <row r="52455" spans="16:17">
      <c r="P52455" s="63"/>
      <c r="Q52455" s="63"/>
    </row>
    <row r="52456" spans="16:17">
      <c r="P52456" s="63"/>
      <c r="Q52456" s="63"/>
    </row>
    <row r="52457" spans="16:17">
      <c r="P52457" s="63"/>
      <c r="Q52457" s="63"/>
    </row>
    <row r="52458" spans="16:17">
      <c r="P52458" s="63"/>
      <c r="Q52458" s="63"/>
    </row>
    <row r="52459" spans="16:17">
      <c r="P52459" s="63"/>
      <c r="Q52459" s="63"/>
    </row>
    <row r="52460" spans="16:17">
      <c r="P52460" s="63"/>
      <c r="Q52460" s="63"/>
    </row>
    <row r="52461" spans="16:17">
      <c r="P52461" s="63"/>
      <c r="Q52461" s="63"/>
    </row>
    <row r="52462" spans="16:17">
      <c r="P52462" s="63"/>
      <c r="Q52462" s="63"/>
    </row>
    <row r="52463" spans="16:17">
      <c r="P52463" s="63"/>
      <c r="Q52463" s="63"/>
    </row>
    <row r="52464" spans="16:17">
      <c r="P52464" s="63"/>
      <c r="Q52464" s="63"/>
    </row>
    <row r="52465" spans="16:17">
      <c r="P52465" s="63"/>
      <c r="Q52465" s="63"/>
    </row>
    <row r="52466" spans="16:17">
      <c r="P52466" s="63"/>
      <c r="Q52466" s="63"/>
    </row>
    <row r="52467" spans="16:17">
      <c r="P52467" s="63"/>
      <c r="Q52467" s="63"/>
    </row>
    <row r="52468" spans="16:17">
      <c r="P52468" s="63"/>
      <c r="Q52468" s="63"/>
    </row>
    <row r="52469" spans="16:17">
      <c r="P52469" s="63"/>
      <c r="Q52469" s="63"/>
    </row>
    <row r="52470" spans="16:17">
      <c r="P52470" s="63"/>
      <c r="Q52470" s="63"/>
    </row>
    <row r="52471" spans="16:17">
      <c r="P52471" s="63"/>
      <c r="Q52471" s="63"/>
    </row>
    <row r="52472" spans="16:17">
      <c r="P52472" s="63"/>
      <c r="Q52472" s="63"/>
    </row>
    <row r="52473" spans="16:17">
      <c r="P52473" s="63"/>
      <c r="Q52473" s="63"/>
    </row>
    <row r="52474" spans="16:17">
      <c r="P52474" s="63"/>
      <c r="Q52474" s="63"/>
    </row>
    <row r="52475" spans="16:17">
      <c r="P52475" s="63"/>
      <c r="Q52475" s="63"/>
    </row>
    <row r="52476" spans="16:17">
      <c r="P52476" s="63"/>
      <c r="Q52476" s="63"/>
    </row>
    <row r="52477" spans="16:17">
      <c r="P52477" s="63"/>
      <c r="Q52477" s="63"/>
    </row>
    <row r="52478" spans="16:17">
      <c r="P52478" s="63"/>
      <c r="Q52478" s="63"/>
    </row>
    <row r="52479" spans="16:17">
      <c r="P52479" s="63"/>
      <c r="Q52479" s="63"/>
    </row>
    <row r="52480" spans="16:17">
      <c r="P52480" s="63"/>
      <c r="Q52480" s="63"/>
    </row>
    <row r="52481" spans="16:17">
      <c r="P52481" s="63"/>
      <c r="Q52481" s="63"/>
    </row>
    <row r="52482" spans="16:17">
      <c r="P52482" s="63"/>
      <c r="Q52482" s="63"/>
    </row>
    <row r="52483" spans="16:17">
      <c r="P52483" s="63"/>
      <c r="Q52483" s="63"/>
    </row>
    <row r="52484" spans="16:17">
      <c r="P52484" s="63"/>
      <c r="Q52484" s="63"/>
    </row>
    <row r="52485" spans="16:17">
      <c r="P52485" s="63"/>
      <c r="Q52485" s="63"/>
    </row>
    <row r="52486" spans="16:17">
      <c r="P52486" s="63"/>
      <c r="Q52486" s="63"/>
    </row>
    <row r="52487" spans="16:17">
      <c r="P52487" s="63"/>
      <c r="Q52487" s="63"/>
    </row>
    <row r="52488" spans="16:17">
      <c r="P52488" s="63"/>
      <c r="Q52488" s="63"/>
    </row>
    <row r="52489" spans="16:17">
      <c r="P52489" s="63"/>
      <c r="Q52489" s="63"/>
    </row>
    <row r="52490" spans="16:17">
      <c r="P52490" s="63"/>
      <c r="Q52490" s="63"/>
    </row>
    <row r="52491" spans="16:17">
      <c r="P52491" s="63"/>
      <c r="Q52491" s="63"/>
    </row>
    <row r="52492" spans="16:17">
      <c r="P52492" s="63"/>
      <c r="Q52492" s="63"/>
    </row>
    <row r="52493" spans="16:17">
      <c r="P52493" s="63"/>
      <c r="Q52493" s="63"/>
    </row>
    <row r="52494" spans="16:17">
      <c r="P52494" s="63"/>
      <c r="Q52494" s="63"/>
    </row>
    <row r="52495" spans="16:17">
      <c r="P52495" s="63"/>
      <c r="Q52495" s="63"/>
    </row>
    <row r="52496" spans="16:17">
      <c r="P52496" s="63"/>
      <c r="Q52496" s="63"/>
    </row>
    <row r="52497" spans="16:17">
      <c r="P52497" s="63"/>
      <c r="Q52497" s="63"/>
    </row>
    <row r="52498" spans="16:17">
      <c r="P52498" s="63"/>
      <c r="Q52498" s="63"/>
    </row>
    <row r="52499" spans="16:17">
      <c r="P52499" s="63"/>
      <c r="Q52499" s="63"/>
    </row>
    <row r="52500" spans="16:17">
      <c r="P52500" s="63"/>
      <c r="Q52500" s="63"/>
    </row>
    <row r="52501" spans="16:17">
      <c r="P52501" s="63"/>
      <c r="Q52501" s="63"/>
    </row>
    <row r="52502" spans="16:17">
      <c r="P52502" s="63"/>
      <c r="Q52502" s="63"/>
    </row>
    <row r="52503" spans="16:17">
      <c r="P52503" s="63"/>
      <c r="Q52503" s="63"/>
    </row>
    <row r="52504" spans="16:17">
      <c r="P52504" s="63"/>
      <c r="Q52504" s="63"/>
    </row>
    <row r="52505" spans="16:17">
      <c r="P52505" s="63"/>
      <c r="Q52505" s="63"/>
    </row>
    <row r="52506" spans="16:17">
      <c r="P52506" s="63"/>
      <c r="Q52506" s="63"/>
    </row>
    <row r="52507" spans="16:17">
      <c r="P52507" s="63"/>
      <c r="Q52507" s="63"/>
    </row>
    <row r="52508" spans="16:17">
      <c r="P52508" s="63"/>
      <c r="Q52508" s="63"/>
    </row>
    <row r="52509" spans="16:17">
      <c r="P52509" s="63"/>
      <c r="Q52509" s="63"/>
    </row>
    <row r="52510" spans="16:17">
      <c r="P52510" s="63"/>
      <c r="Q52510" s="63"/>
    </row>
    <row r="52511" spans="16:17">
      <c r="P52511" s="63"/>
      <c r="Q52511" s="63"/>
    </row>
    <row r="52512" spans="16:17">
      <c r="P52512" s="63"/>
      <c r="Q52512" s="63"/>
    </row>
    <row r="52513" spans="16:17">
      <c r="P52513" s="63"/>
      <c r="Q52513" s="63"/>
    </row>
    <row r="52514" spans="16:17">
      <c r="P52514" s="63"/>
      <c r="Q52514" s="63"/>
    </row>
    <row r="52515" spans="16:17">
      <c r="P52515" s="63"/>
      <c r="Q52515" s="63"/>
    </row>
    <row r="52516" spans="16:17">
      <c r="P52516" s="63"/>
      <c r="Q52516" s="63"/>
    </row>
    <row r="52517" spans="16:17">
      <c r="P52517" s="63"/>
      <c r="Q52517" s="63"/>
    </row>
    <row r="52518" spans="16:17">
      <c r="P52518" s="63"/>
      <c r="Q52518" s="63"/>
    </row>
    <row r="52519" spans="16:17">
      <c r="P52519" s="63"/>
      <c r="Q52519" s="63"/>
    </row>
    <row r="52520" spans="16:17">
      <c r="P52520" s="63"/>
      <c r="Q52520" s="63"/>
    </row>
    <row r="52521" spans="16:17">
      <c r="P52521" s="63"/>
      <c r="Q52521" s="63"/>
    </row>
    <row r="52522" spans="16:17">
      <c r="P52522" s="63"/>
      <c r="Q52522" s="63"/>
    </row>
    <row r="52523" spans="16:17">
      <c r="P52523" s="63"/>
      <c r="Q52523" s="63"/>
    </row>
    <row r="52524" spans="16:17">
      <c r="P52524" s="63"/>
      <c r="Q52524" s="63"/>
    </row>
    <row r="52525" spans="16:17">
      <c r="P52525" s="63"/>
      <c r="Q52525" s="63"/>
    </row>
    <row r="52526" spans="16:17">
      <c r="P52526" s="63"/>
      <c r="Q52526" s="63"/>
    </row>
    <row r="52527" spans="16:17">
      <c r="P52527" s="63"/>
      <c r="Q52527" s="63"/>
    </row>
    <row r="52528" spans="16:17">
      <c r="P52528" s="63"/>
      <c r="Q52528" s="63"/>
    </row>
    <row r="52529" spans="16:17">
      <c r="P52529" s="63"/>
      <c r="Q52529" s="63"/>
    </row>
    <row r="52530" spans="16:17">
      <c r="P52530" s="63"/>
      <c r="Q52530" s="63"/>
    </row>
    <row r="52531" spans="16:17">
      <c r="P52531" s="63"/>
      <c r="Q52531" s="63"/>
    </row>
    <row r="52532" spans="16:17">
      <c r="P52532" s="63"/>
      <c r="Q52532" s="63"/>
    </row>
    <row r="52533" spans="16:17">
      <c r="P52533" s="63"/>
      <c r="Q52533" s="63"/>
    </row>
    <row r="52534" spans="16:17">
      <c r="P52534" s="63"/>
      <c r="Q52534" s="63"/>
    </row>
    <row r="52535" spans="16:17">
      <c r="P52535" s="63"/>
      <c r="Q52535" s="63"/>
    </row>
    <row r="52536" spans="16:17">
      <c r="P52536" s="63"/>
      <c r="Q52536" s="63"/>
    </row>
    <row r="52537" spans="16:17">
      <c r="P52537" s="63"/>
      <c r="Q52537" s="63"/>
    </row>
    <row r="52538" spans="16:17">
      <c r="P52538" s="63"/>
      <c r="Q52538" s="63"/>
    </row>
    <row r="52539" spans="16:17">
      <c r="P52539" s="63"/>
      <c r="Q52539" s="63"/>
    </row>
    <row r="52540" spans="16:17">
      <c r="P52540" s="63"/>
      <c r="Q52540" s="63"/>
    </row>
    <row r="52541" spans="16:17">
      <c r="P52541" s="63"/>
      <c r="Q52541" s="63"/>
    </row>
    <row r="52542" spans="16:17">
      <c r="P52542" s="63"/>
      <c r="Q52542" s="63"/>
    </row>
    <row r="52543" spans="16:17">
      <c r="P52543" s="63"/>
      <c r="Q52543" s="63"/>
    </row>
    <row r="52544" spans="16:17">
      <c r="P52544" s="63"/>
      <c r="Q52544" s="63"/>
    </row>
    <row r="52545" spans="16:17">
      <c r="P52545" s="63"/>
      <c r="Q52545" s="63"/>
    </row>
    <row r="52546" spans="16:17">
      <c r="P52546" s="63"/>
      <c r="Q52546" s="63"/>
    </row>
    <row r="52547" spans="16:17">
      <c r="P52547" s="63"/>
      <c r="Q52547" s="63"/>
    </row>
    <row r="52548" spans="16:17">
      <c r="P52548" s="63"/>
      <c r="Q52548" s="63"/>
    </row>
    <row r="52549" spans="16:17">
      <c r="P52549" s="63"/>
      <c r="Q52549" s="63"/>
    </row>
    <row r="52550" spans="16:17">
      <c r="P52550" s="63"/>
      <c r="Q52550" s="63"/>
    </row>
    <row r="52551" spans="16:17">
      <c r="P52551" s="63"/>
      <c r="Q52551" s="63"/>
    </row>
    <row r="52552" spans="16:17">
      <c r="P52552" s="63"/>
      <c r="Q52552" s="63"/>
    </row>
    <row r="52553" spans="16:17">
      <c r="P52553" s="63"/>
      <c r="Q52553" s="63"/>
    </row>
    <row r="52554" spans="16:17">
      <c r="P52554" s="63"/>
      <c r="Q52554" s="63"/>
    </row>
    <row r="52555" spans="16:17">
      <c r="P52555" s="63"/>
      <c r="Q52555" s="63"/>
    </row>
    <row r="52556" spans="16:17">
      <c r="P52556" s="63"/>
      <c r="Q52556" s="63"/>
    </row>
    <row r="52557" spans="16:17">
      <c r="P52557" s="63"/>
      <c r="Q52557" s="63"/>
    </row>
    <row r="52558" spans="16:17">
      <c r="P52558" s="63"/>
      <c r="Q52558" s="63"/>
    </row>
    <row r="52559" spans="16:17">
      <c r="P52559" s="63"/>
      <c r="Q52559" s="63"/>
    </row>
    <row r="52560" spans="16:17">
      <c r="P52560" s="63"/>
      <c r="Q52560" s="63"/>
    </row>
    <row r="52561" spans="16:17">
      <c r="P52561" s="63"/>
      <c r="Q52561" s="63"/>
    </row>
    <row r="52562" spans="16:17">
      <c r="P52562" s="63"/>
      <c r="Q52562" s="63"/>
    </row>
    <row r="52563" spans="16:17">
      <c r="P52563" s="63"/>
      <c r="Q52563" s="63"/>
    </row>
    <row r="52564" spans="16:17">
      <c r="P52564" s="63"/>
      <c r="Q52564" s="63"/>
    </row>
    <row r="52565" spans="16:17">
      <c r="P52565" s="63"/>
      <c r="Q52565" s="63"/>
    </row>
    <row r="52566" spans="16:17">
      <c r="P52566" s="63"/>
      <c r="Q52566" s="63"/>
    </row>
    <row r="52567" spans="16:17">
      <c r="P52567" s="63"/>
      <c r="Q52567" s="63"/>
    </row>
    <row r="52568" spans="16:17">
      <c r="P52568" s="63"/>
      <c r="Q52568" s="63"/>
    </row>
    <row r="52569" spans="16:17">
      <c r="P52569" s="63"/>
      <c r="Q52569" s="63"/>
    </row>
    <row r="52570" spans="16:17">
      <c r="P52570" s="63"/>
      <c r="Q52570" s="63"/>
    </row>
    <row r="52571" spans="16:17">
      <c r="P52571" s="63"/>
      <c r="Q52571" s="63"/>
    </row>
    <row r="52572" spans="16:17">
      <c r="P52572" s="63"/>
      <c r="Q52572" s="63"/>
    </row>
    <row r="52573" spans="16:17">
      <c r="P52573" s="63"/>
      <c r="Q52573" s="63"/>
    </row>
    <row r="52574" spans="16:17">
      <c r="P52574" s="63"/>
      <c r="Q52574" s="63"/>
    </row>
    <row r="52575" spans="16:17">
      <c r="P52575" s="63"/>
      <c r="Q52575" s="63"/>
    </row>
    <row r="52576" spans="16:17">
      <c r="P52576" s="63"/>
      <c r="Q52576" s="63"/>
    </row>
    <row r="52577" spans="16:17">
      <c r="P52577" s="63"/>
      <c r="Q52577" s="63"/>
    </row>
    <row r="52578" spans="16:17">
      <c r="P52578" s="63"/>
      <c r="Q52578" s="63"/>
    </row>
    <row r="52579" spans="16:17">
      <c r="P52579" s="63"/>
      <c r="Q52579" s="63"/>
    </row>
    <row r="52580" spans="16:17">
      <c r="P52580" s="63"/>
      <c r="Q52580" s="63"/>
    </row>
    <row r="52581" spans="16:17">
      <c r="P52581" s="63"/>
      <c r="Q52581" s="63"/>
    </row>
    <row r="52582" spans="16:17">
      <c r="P52582" s="63"/>
      <c r="Q52582" s="63"/>
    </row>
    <row r="52583" spans="16:17">
      <c r="P52583" s="63"/>
      <c r="Q52583" s="63"/>
    </row>
    <row r="52584" spans="16:17">
      <c r="P52584" s="63"/>
      <c r="Q52584" s="63"/>
    </row>
    <row r="52585" spans="16:17">
      <c r="P52585" s="63"/>
      <c r="Q52585" s="63"/>
    </row>
    <row r="52586" spans="16:17">
      <c r="P52586" s="63"/>
      <c r="Q52586" s="63"/>
    </row>
    <row r="52587" spans="16:17">
      <c r="P52587" s="63"/>
      <c r="Q52587" s="63"/>
    </row>
    <row r="52588" spans="16:17">
      <c r="P52588" s="63"/>
      <c r="Q52588" s="63"/>
    </row>
    <row r="52589" spans="16:17">
      <c r="P52589" s="63"/>
      <c r="Q52589" s="63"/>
    </row>
    <row r="52590" spans="16:17">
      <c r="P52590" s="63"/>
      <c r="Q52590" s="63"/>
    </row>
    <row r="52591" spans="16:17">
      <c r="P52591" s="63"/>
      <c r="Q52591" s="63"/>
    </row>
    <row r="52592" spans="16:17">
      <c r="P52592" s="63"/>
      <c r="Q52592" s="63"/>
    </row>
    <row r="52593" spans="16:17">
      <c r="P52593" s="63"/>
      <c r="Q52593" s="63"/>
    </row>
    <row r="52594" spans="16:17">
      <c r="P52594" s="63"/>
      <c r="Q52594" s="63"/>
    </row>
    <row r="52595" spans="16:17">
      <c r="P52595" s="63"/>
      <c r="Q52595" s="63"/>
    </row>
    <row r="52596" spans="16:17">
      <c r="P52596" s="63"/>
      <c r="Q52596" s="63"/>
    </row>
    <row r="52597" spans="16:17">
      <c r="P52597" s="63"/>
      <c r="Q52597" s="63"/>
    </row>
    <row r="52598" spans="16:17">
      <c r="P52598" s="63"/>
      <c r="Q52598" s="63"/>
    </row>
    <row r="52599" spans="16:17">
      <c r="P52599" s="63"/>
      <c r="Q52599" s="63"/>
    </row>
    <row r="52600" spans="16:17">
      <c r="P52600" s="63"/>
      <c r="Q52600" s="63"/>
    </row>
    <row r="52601" spans="16:17">
      <c r="P52601" s="63"/>
      <c r="Q52601" s="63"/>
    </row>
    <row r="52602" spans="16:17">
      <c r="P52602" s="63"/>
      <c r="Q52602" s="63"/>
    </row>
    <row r="52603" spans="16:17">
      <c r="P52603" s="63"/>
      <c r="Q52603" s="63"/>
    </row>
    <row r="52604" spans="16:17">
      <c r="P52604" s="63"/>
      <c r="Q52604" s="63"/>
    </row>
    <row r="52605" spans="16:17">
      <c r="P52605" s="63"/>
      <c r="Q52605" s="63"/>
    </row>
    <row r="52606" spans="16:17">
      <c r="P52606" s="63"/>
      <c r="Q52606" s="63"/>
    </row>
    <row r="52607" spans="16:17">
      <c r="P52607" s="63"/>
      <c r="Q52607" s="63"/>
    </row>
    <row r="52608" spans="16:17">
      <c r="P52608" s="63"/>
      <c r="Q52608" s="63"/>
    </row>
    <row r="52609" spans="16:17">
      <c r="P52609" s="63"/>
      <c r="Q52609" s="63"/>
    </row>
    <row r="52610" spans="16:17">
      <c r="P52610" s="63"/>
      <c r="Q52610" s="63"/>
    </row>
    <row r="52611" spans="16:17">
      <c r="P52611" s="63"/>
      <c r="Q52611" s="63"/>
    </row>
    <row r="52612" spans="16:17">
      <c r="P52612" s="63"/>
      <c r="Q52612" s="63"/>
    </row>
    <row r="52613" spans="16:17">
      <c r="P52613" s="63"/>
      <c r="Q52613" s="63"/>
    </row>
    <row r="52614" spans="16:17">
      <c r="P52614" s="63"/>
      <c r="Q52614" s="63"/>
    </row>
    <row r="52615" spans="16:17">
      <c r="P52615" s="63"/>
      <c r="Q52615" s="63"/>
    </row>
    <row r="52616" spans="16:17">
      <c r="P52616" s="63"/>
      <c r="Q52616" s="63"/>
    </row>
    <row r="52617" spans="16:17">
      <c r="P52617" s="63"/>
      <c r="Q52617" s="63"/>
    </row>
    <row r="52618" spans="16:17">
      <c r="P52618" s="63"/>
      <c r="Q52618" s="63"/>
    </row>
    <row r="52619" spans="16:17">
      <c r="P52619" s="63"/>
      <c r="Q52619" s="63"/>
    </row>
    <row r="52620" spans="16:17">
      <c r="P52620" s="63"/>
      <c r="Q52620" s="63"/>
    </row>
    <row r="52621" spans="16:17">
      <c r="P52621" s="63"/>
      <c r="Q52621" s="63"/>
    </row>
    <row r="52622" spans="16:17">
      <c r="P52622" s="63"/>
      <c r="Q52622" s="63"/>
    </row>
    <row r="52623" spans="16:17">
      <c r="P52623" s="63"/>
      <c r="Q52623" s="63"/>
    </row>
    <row r="52624" spans="16:17">
      <c r="P52624" s="63"/>
      <c r="Q52624" s="63"/>
    </row>
    <row r="52625" spans="16:17">
      <c r="P52625" s="63"/>
      <c r="Q52625" s="63"/>
    </row>
    <row r="52626" spans="16:17">
      <c r="P52626" s="63"/>
      <c r="Q52626" s="63"/>
    </row>
    <row r="52627" spans="16:17">
      <c r="P52627" s="63"/>
      <c r="Q52627" s="63"/>
    </row>
    <row r="52628" spans="16:17">
      <c r="P52628" s="63"/>
      <c r="Q52628" s="63"/>
    </row>
    <row r="52629" spans="16:17">
      <c r="P52629" s="63"/>
      <c r="Q52629" s="63"/>
    </row>
    <row r="52630" spans="16:17">
      <c r="P52630" s="63"/>
      <c r="Q52630" s="63"/>
    </row>
    <row r="52631" spans="16:17">
      <c r="P52631" s="63"/>
      <c r="Q52631" s="63"/>
    </row>
    <row r="52632" spans="16:17">
      <c r="P52632" s="63"/>
      <c r="Q52632" s="63"/>
    </row>
    <row r="52633" spans="16:17">
      <c r="P52633" s="63"/>
      <c r="Q52633" s="63"/>
    </row>
    <row r="52634" spans="16:17">
      <c r="P52634" s="63"/>
      <c r="Q52634" s="63"/>
    </row>
    <row r="52635" spans="16:17">
      <c r="P52635" s="63"/>
      <c r="Q52635" s="63"/>
    </row>
    <row r="52636" spans="16:17">
      <c r="P52636" s="63"/>
      <c r="Q52636" s="63"/>
    </row>
    <row r="52637" spans="16:17">
      <c r="P52637" s="63"/>
      <c r="Q52637" s="63"/>
    </row>
    <row r="52638" spans="16:17">
      <c r="P52638" s="63"/>
      <c r="Q52638" s="63"/>
    </row>
    <row r="52639" spans="16:17">
      <c r="P52639" s="63"/>
      <c r="Q52639" s="63"/>
    </row>
    <row r="52640" spans="16:17">
      <c r="P52640" s="63"/>
      <c r="Q52640" s="63"/>
    </row>
    <row r="52641" spans="16:17">
      <c r="P52641" s="63"/>
      <c r="Q52641" s="63"/>
    </row>
    <row r="52642" spans="16:17">
      <c r="P52642" s="63"/>
      <c r="Q52642" s="63"/>
    </row>
    <row r="52643" spans="16:17">
      <c r="P52643" s="63"/>
      <c r="Q52643" s="63"/>
    </row>
    <row r="52644" spans="16:17">
      <c r="P52644" s="63"/>
      <c r="Q52644" s="63"/>
    </row>
    <row r="52645" spans="16:17">
      <c r="P52645" s="63"/>
      <c r="Q52645" s="63"/>
    </row>
    <row r="52646" spans="16:17">
      <c r="P52646" s="63"/>
      <c r="Q52646" s="63"/>
    </row>
    <row r="52647" spans="16:17">
      <c r="P52647" s="63"/>
      <c r="Q52647" s="63"/>
    </row>
    <row r="52648" spans="16:17">
      <c r="P52648" s="63"/>
      <c r="Q52648" s="63"/>
    </row>
    <row r="52649" spans="16:17">
      <c r="P52649" s="63"/>
      <c r="Q52649" s="63"/>
    </row>
    <row r="52650" spans="16:17">
      <c r="P52650" s="63"/>
      <c r="Q52650" s="63"/>
    </row>
    <row r="52651" spans="16:17">
      <c r="P52651" s="63"/>
      <c r="Q52651" s="63"/>
    </row>
    <row r="52652" spans="16:17">
      <c r="P52652" s="63"/>
      <c r="Q52652" s="63"/>
    </row>
    <row r="52653" spans="16:17">
      <c r="P52653" s="63"/>
      <c r="Q52653" s="63"/>
    </row>
    <row r="52654" spans="16:17">
      <c r="P52654" s="63"/>
      <c r="Q52654" s="63"/>
    </row>
    <row r="52655" spans="16:17">
      <c r="P52655" s="63"/>
      <c r="Q52655" s="63"/>
    </row>
    <row r="52656" spans="16:17">
      <c r="P52656" s="63"/>
      <c r="Q52656" s="63"/>
    </row>
    <row r="52657" spans="16:17">
      <c r="P52657" s="63"/>
      <c r="Q52657" s="63"/>
    </row>
    <row r="52658" spans="16:17">
      <c r="P52658" s="63"/>
      <c r="Q52658" s="63"/>
    </row>
    <row r="52659" spans="16:17">
      <c r="P52659" s="63"/>
      <c r="Q52659" s="63"/>
    </row>
    <row r="52660" spans="16:17">
      <c r="P52660" s="63"/>
      <c r="Q52660" s="63"/>
    </row>
    <row r="52661" spans="16:17">
      <c r="P52661" s="63"/>
      <c r="Q52661" s="63"/>
    </row>
    <row r="52662" spans="16:17">
      <c r="P52662" s="63"/>
      <c r="Q52662" s="63"/>
    </row>
    <row r="52663" spans="16:17">
      <c r="P52663" s="63"/>
      <c r="Q52663" s="63"/>
    </row>
    <row r="52664" spans="16:17">
      <c r="P52664" s="63"/>
      <c r="Q52664" s="63"/>
    </row>
    <row r="52665" spans="16:17">
      <c r="P52665" s="63"/>
      <c r="Q52665" s="63"/>
    </row>
    <row r="52666" spans="16:17">
      <c r="P52666" s="63"/>
      <c r="Q52666" s="63"/>
    </row>
    <row r="52667" spans="16:17">
      <c r="P52667" s="63"/>
      <c r="Q52667" s="63"/>
    </row>
    <row r="52668" spans="16:17">
      <c r="P52668" s="63"/>
      <c r="Q52668" s="63"/>
    </row>
    <row r="52669" spans="16:17">
      <c r="P52669" s="63"/>
      <c r="Q52669" s="63"/>
    </row>
    <row r="52670" spans="16:17">
      <c r="P52670" s="63"/>
      <c r="Q52670" s="63"/>
    </row>
    <row r="52671" spans="16:17">
      <c r="P52671" s="63"/>
      <c r="Q52671" s="63"/>
    </row>
    <row r="52672" spans="16:17">
      <c r="P52672" s="63"/>
      <c r="Q52672" s="63"/>
    </row>
    <row r="52673" spans="16:17">
      <c r="P52673" s="63"/>
      <c r="Q52673" s="63"/>
    </row>
    <row r="52674" spans="16:17">
      <c r="P52674" s="63"/>
      <c r="Q52674" s="63"/>
    </row>
    <row r="52675" spans="16:17">
      <c r="P52675" s="63"/>
      <c r="Q52675" s="63"/>
    </row>
    <row r="52676" spans="16:17">
      <c r="P52676" s="63"/>
      <c r="Q52676" s="63"/>
    </row>
    <row r="52677" spans="16:17">
      <c r="P52677" s="63"/>
      <c r="Q52677" s="63"/>
    </row>
    <row r="52678" spans="16:17">
      <c r="P52678" s="63"/>
      <c r="Q52678" s="63"/>
    </row>
    <row r="52679" spans="16:17">
      <c r="P52679" s="63"/>
      <c r="Q52679" s="63"/>
    </row>
    <row r="52680" spans="16:17">
      <c r="P52680" s="63"/>
      <c r="Q52680" s="63"/>
    </row>
    <row r="52681" spans="16:17">
      <c r="P52681" s="63"/>
      <c r="Q52681" s="63"/>
    </row>
    <row r="52682" spans="16:17">
      <c r="P52682" s="63"/>
      <c r="Q52682" s="63"/>
    </row>
    <row r="52683" spans="16:17">
      <c r="P52683" s="63"/>
      <c r="Q52683" s="63"/>
    </row>
    <row r="52684" spans="16:17">
      <c r="P52684" s="63"/>
      <c r="Q52684" s="63"/>
    </row>
    <row r="52685" spans="16:17">
      <c r="P52685" s="63"/>
      <c r="Q52685" s="63"/>
    </row>
    <row r="52686" spans="16:17">
      <c r="P52686" s="63"/>
      <c r="Q52686" s="63"/>
    </row>
    <row r="52687" spans="16:17">
      <c r="P52687" s="63"/>
      <c r="Q52687" s="63"/>
    </row>
    <row r="52688" spans="16:17">
      <c r="P52688" s="63"/>
      <c r="Q52688" s="63"/>
    </row>
    <row r="52689" spans="16:17">
      <c r="P52689" s="63"/>
      <c r="Q52689" s="63"/>
    </row>
    <row r="52690" spans="16:17">
      <c r="P52690" s="63"/>
      <c r="Q52690" s="63"/>
    </row>
    <row r="52691" spans="16:17">
      <c r="P52691" s="63"/>
      <c r="Q52691" s="63"/>
    </row>
    <row r="52692" spans="16:17">
      <c r="P52692" s="63"/>
      <c r="Q52692" s="63"/>
    </row>
    <row r="52693" spans="16:17">
      <c r="P52693" s="63"/>
      <c r="Q52693" s="63"/>
    </row>
    <row r="52694" spans="16:17">
      <c r="P52694" s="63"/>
      <c r="Q52694" s="63"/>
    </row>
    <row r="52695" spans="16:17">
      <c r="P52695" s="63"/>
      <c r="Q52695" s="63"/>
    </row>
    <row r="52696" spans="16:17">
      <c r="P52696" s="63"/>
      <c r="Q52696" s="63"/>
    </row>
    <row r="52697" spans="16:17">
      <c r="P52697" s="63"/>
      <c r="Q52697" s="63"/>
    </row>
    <row r="52698" spans="16:17">
      <c r="P52698" s="63"/>
      <c r="Q52698" s="63"/>
    </row>
    <row r="52699" spans="16:17">
      <c r="P52699" s="63"/>
      <c r="Q52699" s="63"/>
    </row>
    <row r="52700" spans="16:17">
      <c r="P52700" s="63"/>
      <c r="Q52700" s="63"/>
    </row>
    <row r="52701" spans="16:17">
      <c r="P52701" s="63"/>
      <c r="Q52701" s="63"/>
    </row>
    <row r="52702" spans="16:17">
      <c r="P52702" s="63"/>
      <c r="Q52702" s="63"/>
    </row>
    <row r="52703" spans="16:17">
      <c r="P52703" s="63"/>
      <c r="Q52703" s="63"/>
    </row>
    <row r="52704" spans="16:17">
      <c r="P52704" s="63"/>
      <c r="Q52704" s="63"/>
    </row>
    <row r="52705" spans="16:17">
      <c r="P52705" s="63"/>
      <c r="Q52705" s="63"/>
    </row>
    <row r="52706" spans="16:17">
      <c r="P52706" s="63"/>
      <c r="Q52706" s="63"/>
    </row>
    <row r="52707" spans="16:17">
      <c r="P52707" s="63"/>
      <c r="Q52707" s="63"/>
    </row>
    <row r="52708" spans="16:17">
      <c r="P52708" s="63"/>
      <c r="Q52708" s="63"/>
    </row>
    <row r="52709" spans="16:17">
      <c r="P52709" s="63"/>
      <c r="Q52709" s="63"/>
    </row>
    <row r="52710" spans="16:17">
      <c r="P52710" s="63"/>
      <c r="Q52710" s="63"/>
    </row>
    <row r="52711" spans="16:17">
      <c r="P52711" s="63"/>
      <c r="Q52711" s="63"/>
    </row>
    <row r="52712" spans="16:17">
      <c r="P52712" s="63"/>
      <c r="Q52712" s="63"/>
    </row>
    <row r="52713" spans="16:17">
      <c r="P52713" s="63"/>
      <c r="Q52713" s="63"/>
    </row>
    <row r="52714" spans="16:17">
      <c r="P52714" s="63"/>
      <c r="Q52714" s="63"/>
    </row>
    <row r="52715" spans="16:17">
      <c r="P52715" s="63"/>
      <c r="Q52715" s="63"/>
    </row>
    <row r="52716" spans="16:17">
      <c r="P52716" s="63"/>
      <c r="Q52716" s="63"/>
    </row>
    <row r="52717" spans="16:17">
      <c r="P52717" s="63"/>
      <c r="Q52717" s="63"/>
    </row>
    <row r="52718" spans="16:17">
      <c r="P52718" s="63"/>
      <c r="Q52718" s="63"/>
    </row>
    <row r="52719" spans="16:17">
      <c r="P52719" s="63"/>
      <c r="Q52719" s="63"/>
    </row>
    <row r="52720" spans="16:17">
      <c r="P52720" s="63"/>
      <c r="Q52720" s="63"/>
    </row>
    <row r="52721" spans="16:17">
      <c r="P52721" s="63"/>
      <c r="Q52721" s="63"/>
    </row>
    <row r="52722" spans="16:17">
      <c r="P52722" s="63"/>
      <c r="Q52722" s="63"/>
    </row>
    <row r="52723" spans="16:17">
      <c r="P52723" s="63"/>
      <c r="Q52723" s="63"/>
    </row>
    <row r="52724" spans="16:17">
      <c r="P52724" s="63"/>
      <c r="Q52724" s="63"/>
    </row>
    <row r="52725" spans="16:17">
      <c r="P52725" s="63"/>
      <c r="Q52725" s="63"/>
    </row>
    <row r="52726" spans="16:17">
      <c r="P52726" s="63"/>
      <c r="Q52726" s="63"/>
    </row>
    <row r="52727" spans="16:17">
      <c r="P52727" s="63"/>
      <c r="Q52727" s="63"/>
    </row>
    <row r="52728" spans="16:17">
      <c r="P52728" s="63"/>
      <c r="Q52728" s="63"/>
    </row>
    <row r="52729" spans="16:17">
      <c r="P52729" s="63"/>
      <c r="Q52729" s="63"/>
    </row>
    <row r="52730" spans="16:17">
      <c r="P52730" s="63"/>
      <c r="Q52730" s="63"/>
    </row>
    <row r="52731" spans="16:17">
      <c r="P52731" s="63"/>
      <c r="Q52731" s="63"/>
    </row>
    <row r="52732" spans="16:17">
      <c r="P52732" s="63"/>
      <c r="Q52732" s="63"/>
    </row>
    <row r="52733" spans="16:17">
      <c r="P52733" s="63"/>
      <c r="Q52733" s="63"/>
    </row>
    <row r="52734" spans="16:17">
      <c r="P52734" s="63"/>
      <c r="Q52734" s="63"/>
    </row>
    <row r="52735" spans="16:17">
      <c r="P52735" s="63"/>
      <c r="Q52735" s="63"/>
    </row>
    <row r="52736" spans="16:17">
      <c r="P52736" s="63"/>
      <c r="Q52736" s="63"/>
    </row>
    <row r="52737" spans="16:17">
      <c r="P52737" s="63"/>
      <c r="Q52737" s="63"/>
    </row>
    <row r="52738" spans="16:17">
      <c r="P52738" s="63"/>
      <c r="Q52738" s="63"/>
    </row>
    <row r="52739" spans="16:17">
      <c r="P52739" s="63"/>
      <c r="Q52739" s="63"/>
    </row>
    <row r="52740" spans="16:17">
      <c r="P52740" s="63"/>
      <c r="Q52740" s="63"/>
    </row>
    <row r="52741" spans="16:17">
      <c r="P52741" s="63"/>
      <c r="Q52741" s="63"/>
    </row>
    <row r="52742" spans="16:17">
      <c r="P52742" s="63"/>
      <c r="Q52742" s="63"/>
    </row>
    <row r="52743" spans="16:17">
      <c r="P52743" s="63"/>
      <c r="Q52743" s="63"/>
    </row>
    <row r="52744" spans="16:17">
      <c r="P52744" s="63"/>
      <c r="Q52744" s="63"/>
    </row>
    <row r="52745" spans="16:17">
      <c r="P52745" s="63"/>
      <c r="Q52745" s="63"/>
    </row>
    <row r="52746" spans="16:17">
      <c r="P52746" s="63"/>
      <c r="Q52746" s="63"/>
    </row>
    <row r="52747" spans="16:17">
      <c r="P52747" s="63"/>
      <c r="Q52747" s="63"/>
    </row>
    <row r="52748" spans="16:17">
      <c r="P52748" s="63"/>
      <c r="Q52748" s="63"/>
    </row>
    <row r="52749" spans="16:17">
      <c r="P52749" s="63"/>
      <c r="Q52749" s="63"/>
    </row>
    <row r="52750" spans="16:17">
      <c r="P52750" s="63"/>
      <c r="Q52750" s="63"/>
    </row>
    <row r="52751" spans="16:17">
      <c r="P52751" s="63"/>
      <c r="Q52751" s="63"/>
    </row>
    <row r="52752" spans="16:17">
      <c r="P52752" s="63"/>
      <c r="Q52752" s="63"/>
    </row>
    <row r="52753" spans="16:17">
      <c r="P52753" s="63"/>
      <c r="Q52753" s="63"/>
    </row>
    <row r="52754" spans="16:17">
      <c r="P52754" s="63"/>
      <c r="Q52754" s="63"/>
    </row>
    <row r="52755" spans="16:17">
      <c r="P52755" s="63"/>
      <c r="Q52755" s="63"/>
    </row>
    <row r="52756" spans="16:17">
      <c r="P52756" s="63"/>
      <c r="Q52756" s="63"/>
    </row>
    <row r="52757" spans="16:17">
      <c r="P52757" s="63"/>
      <c r="Q52757" s="63"/>
    </row>
    <row r="52758" spans="16:17">
      <c r="P52758" s="63"/>
      <c r="Q52758" s="63"/>
    </row>
    <row r="52759" spans="16:17">
      <c r="P52759" s="63"/>
      <c r="Q52759" s="63"/>
    </row>
    <row r="52760" spans="16:17">
      <c r="P52760" s="63"/>
      <c r="Q52760" s="63"/>
    </row>
    <row r="52761" spans="16:17">
      <c r="P52761" s="63"/>
      <c r="Q52761" s="63"/>
    </row>
    <row r="52762" spans="16:17">
      <c r="P52762" s="63"/>
      <c r="Q52762" s="63"/>
    </row>
    <row r="52763" spans="16:17">
      <c r="P52763" s="63"/>
      <c r="Q52763" s="63"/>
    </row>
    <row r="52764" spans="16:17">
      <c r="P52764" s="63"/>
      <c r="Q52764" s="63"/>
    </row>
    <row r="52765" spans="16:17">
      <c r="P52765" s="63"/>
      <c r="Q52765" s="63"/>
    </row>
    <row r="52766" spans="16:17">
      <c r="P52766" s="63"/>
      <c r="Q52766" s="63"/>
    </row>
    <row r="52767" spans="16:17">
      <c r="P52767" s="63"/>
      <c r="Q52767" s="63"/>
    </row>
    <row r="52768" spans="16:17">
      <c r="P52768" s="63"/>
      <c r="Q52768" s="63"/>
    </row>
    <row r="52769" spans="16:17">
      <c r="P52769" s="63"/>
      <c r="Q52769" s="63"/>
    </row>
    <row r="52770" spans="16:17">
      <c r="P52770" s="63"/>
      <c r="Q52770" s="63"/>
    </row>
    <row r="52771" spans="16:17">
      <c r="P52771" s="63"/>
      <c r="Q52771" s="63"/>
    </row>
    <row r="52772" spans="16:17">
      <c r="P52772" s="63"/>
      <c r="Q52772" s="63"/>
    </row>
    <row r="52773" spans="16:17">
      <c r="P52773" s="63"/>
      <c r="Q52773" s="63"/>
    </row>
    <row r="52774" spans="16:17">
      <c r="P52774" s="63"/>
      <c r="Q52774" s="63"/>
    </row>
    <row r="52775" spans="16:17">
      <c r="P52775" s="63"/>
      <c r="Q52775" s="63"/>
    </row>
    <row r="52776" spans="16:17">
      <c r="P52776" s="63"/>
      <c r="Q52776" s="63"/>
    </row>
    <row r="52777" spans="16:17">
      <c r="P52777" s="63"/>
      <c r="Q52777" s="63"/>
    </row>
    <row r="52778" spans="16:17">
      <c r="P52778" s="63"/>
      <c r="Q52778" s="63"/>
    </row>
    <row r="52779" spans="16:17">
      <c r="P52779" s="63"/>
      <c r="Q52779" s="63"/>
    </row>
    <row r="52780" spans="16:17">
      <c r="P52780" s="63"/>
      <c r="Q52780" s="63"/>
    </row>
    <row r="52781" spans="16:17">
      <c r="P52781" s="63"/>
      <c r="Q52781" s="63"/>
    </row>
    <row r="52782" spans="16:17">
      <c r="P52782" s="63"/>
      <c r="Q52782" s="63"/>
    </row>
    <row r="52783" spans="16:17">
      <c r="P52783" s="63"/>
      <c r="Q52783" s="63"/>
    </row>
    <row r="52784" spans="16:17">
      <c r="P52784" s="63"/>
      <c r="Q52784" s="63"/>
    </row>
    <row r="52785" spans="16:17">
      <c r="P52785" s="63"/>
      <c r="Q52785" s="63"/>
    </row>
    <row r="52786" spans="16:17">
      <c r="P52786" s="63"/>
      <c r="Q52786" s="63"/>
    </row>
    <row r="52787" spans="16:17">
      <c r="P52787" s="63"/>
      <c r="Q52787" s="63"/>
    </row>
    <row r="52788" spans="16:17">
      <c r="P52788" s="63"/>
      <c r="Q52788" s="63"/>
    </row>
    <row r="52789" spans="16:17">
      <c r="P52789" s="63"/>
      <c r="Q52789" s="63"/>
    </row>
    <row r="52790" spans="16:17">
      <c r="P52790" s="63"/>
      <c r="Q52790" s="63"/>
    </row>
    <row r="52791" spans="16:17">
      <c r="P52791" s="63"/>
      <c r="Q52791" s="63"/>
    </row>
    <row r="52792" spans="16:17">
      <c r="P52792" s="63"/>
      <c r="Q52792" s="63"/>
    </row>
    <row r="52793" spans="16:17">
      <c r="P52793" s="63"/>
      <c r="Q52793" s="63"/>
    </row>
    <row r="52794" spans="16:17">
      <c r="P52794" s="63"/>
      <c r="Q52794" s="63"/>
    </row>
    <row r="52795" spans="16:17">
      <c r="P52795" s="63"/>
      <c r="Q52795" s="63"/>
    </row>
    <row r="52796" spans="16:17">
      <c r="P52796" s="63"/>
      <c r="Q52796" s="63"/>
    </row>
    <row r="52797" spans="16:17">
      <c r="P52797" s="63"/>
      <c r="Q52797" s="63"/>
    </row>
    <row r="52798" spans="16:17">
      <c r="P52798" s="63"/>
      <c r="Q52798" s="63"/>
    </row>
    <row r="52799" spans="16:17">
      <c r="P52799" s="63"/>
      <c r="Q52799" s="63"/>
    </row>
    <row r="52800" spans="16:17">
      <c r="P52800" s="63"/>
      <c r="Q52800" s="63"/>
    </row>
    <row r="52801" spans="16:17">
      <c r="P52801" s="63"/>
      <c r="Q52801" s="63"/>
    </row>
    <row r="52802" spans="16:17">
      <c r="P52802" s="63"/>
      <c r="Q52802" s="63"/>
    </row>
    <row r="52803" spans="16:17">
      <c r="P52803" s="63"/>
      <c r="Q52803" s="63"/>
    </row>
    <row r="52804" spans="16:17">
      <c r="P52804" s="63"/>
      <c r="Q52804" s="63"/>
    </row>
    <row r="52805" spans="16:17">
      <c r="P52805" s="63"/>
      <c r="Q52805" s="63"/>
    </row>
    <row r="52806" spans="16:17">
      <c r="P52806" s="63"/>
      <c r="Q52806" s="63"/>
    </row>
    <row r="52807" spans="16:17">
      <c r="P52807" s="63"/>
      <c r="Q52807" s="63"/>
    </row>
    <row r="52808" spans="16:17">
      <c r="P52808" s="63"/>
      <c r="Q52808" s="63"/>
    </row>
    <row r="52809" spans="16:17">
      <c r="P52809" s="63"/>
      <c r="Q52809" s="63"/>
    </row>
    <row r="52810" spans="16:17">
      <c r="P52810" s="63"/>
      <c r="Q52810" s="63"/>
    </row>
    <row r="52811" spans="16:17">
      <c r="P52811" s="63"/>
      <c r="Q52811" s="63"/>
    </row>
    <row r="52812" spans="16:17">
      <c r="P52812" s="63"/>
      <c r="Q52812" s="63"/>
    </row>
    <row r="52813" spans="16:17">
      <c r="P52813" s="63"/>
      <c r="Q52813" s="63"/>
    </row>
    <row r="52814" spans="16:17">
      <c r="P52814" s="63"/>
      <c r="Q52814" s="63"/>
    </row>
    <row r="52815" spans="16:17">
      <c r="P52815" s="63"/>
      <c r="Q52815" s="63"/>
    </row>
    <row r="52816" spans="16:17">
      <c r="P52816" s="63"/>
      <c r="Q52816" s="63"/>
    </row>
    <row r="52817" spans="16:17">
      <c r="P52817" s="63"/>
      <c r="Q52817" s="63"/>
    </row>
    <row r="52818" spans="16:17">
      <c r="P52818" s="63"/>
      <c r="Q52818" s="63"/>
    </row>
    <row r="52819" spans="16:17">
      <c r="P52819" s="63"/>
      <c r="Q52819" s="63"/>
    </row>
    <row r="52820" spans="16:17">
      <c r="P52820" s="63"/>
      <c r="Q52820" s="63"/>
    </row>
    <row r="52821" spans="16:17">
      <c r="P52821" s="63"/>
      <c r="Q52821" s="63"/>
    </row>
    <row r="52822" spans="16:17">
      <c r="P52822" s="63"/>
      <c r="Q52822" s="63"/>
    </row>
    <row r="52823" spans="16:17">
      <c r="P52823" s="63"/>
      <c r="Q52823" s="63"/>
    </row>
    <row r="52824" spans="16:17">
      <c r="P52824" s="63"/>
      <c r="Q52824" s="63"/>
    </row>
    <row r="52825" spans="16:17">
      <c r="P52825" s="63"/>
      <c r="Q52825" s="63"/>
    </row>
    <row r="52826" spans="16:17">
      <c r="P52826" s="63"/>
      <c r="Q52826" s="63"/>
    </row>
    <row r="52827" spans="16:17">
      <c r="P52827" s="63"/>
      <c r="Q52827" s="63"/>
    </row>
    <row r="52828" spans="16:17">
      <c r="P52828" s="63"/>
      <c r="Q52828" s="63"/>
    </row>
    <row r="52829" spans="16:17">
      <c r="P52829" s="63"/>
      <c r="Q52829" s="63"/>
    </row>
    <row r="52830" spans="16:17">
      <c r="P52830" s="63"/>
      <c r="Q52830" s="63"/>
    </row>
    <row r="52831" spans="16:17">
      <c r="P52831" s="63"/>
      <c r="Q52831" s="63"/>
    </row>
    <row r="52832" spans="16:17">
      <c r="P52832" s="63"/>
      <c r="Q52832" s="63"/>
    </row>
    <row r="52833" spans="16:17">
      <c r="P52833" s="63"/>
      <c r="Q52833" s="63"/>
    </row>
    <row r="52834" spans="16:17">
      <c r="P52834" s="63"/>
      <c r="Q52834" s="63"/>
    </row>
    <row r="52835" spans="16:17">
      <c r="P52835" s="63"/>
      <c r="Q52835" s="63"/>
    </row>
    <row r="52836" spans="16:17">
      <c r="P52836" s="63"/>
      <c r="Q52836" s="63"/>
    </row>
    <row r="52837" spans="16:17">
      <c r="P52837" s="63"/>
      <c r="Q52837" s="63"/>
    </row>
    <row r="52838" spans="16:17">
      <c r="P52838" s="63"/>
      <c r="Q52838" s="63"/>
    </row>
    <row r="52839" spans="16:17">
      <c r="P52839" s="63"/>
      <c r="Q52839" s="63"/>
    </row>
    <row r="52840" spans="16:17">
      <c r="P52840" s="63"/>
      <c r="Q52840" s="63"/>
    </row>
    <row r="52841" spans="16:17">
      <c r="P52841" s="63"/>
      <c r="Q52841" s="63"/>
    </row>
    <row r="52842" spans="16:17">
      <c r="P52842" s="63"/>
      <c r="Q52842" s="63"/>
    </row>
    <row r="52843" spans="16:17">
      <c r="P52843" s="63"/>
      <c r="Q52843" s="63"/>
    </row>
    <row r="52844" spans="16:17">
      <c r="P52844" s="63"/>
      <c r="Q52844" s="63"/>
    </row>
    <row r="52845" spans="16:17">
      <c r="P52845" s="63"/>
      <c r="Q52845" s="63"/>
    </row>
    <row r="52846" spans="16:17">
      <c r="P52846" s="63"/>
      <c r="Q52846" s="63"/>
    </row>
    <row r="52847" spans="16:17">
      <c r="P52847" s="63"/>
      <c r="Q52847" s="63"/>
    </row>
    <row r="52848" spans="16:17">
      <c r="P52848" s="63"/>
      <c r="Q52848" s="63"/>
    </row>
    <row r="52849" spans="16:17">
      <c r="P52849" s="63"/>
      <c r="Q52849" s="63"/>
    </row>
    <row r="52850" spans="16:17">
      <c r="P52850" s="63"/>
      <c r="Q52850" s="63"/>
    </row>
    <row r="52851" spans="16:17">
      <c r="P52851" s="63"/>
      <c r="Q52851" s="63"/>
    </row>
    <row r="52852" spans="16:17">
      <c r="P52852" s="63"/>
      <c r="Q52852" s="63"/>
    </row>
    <row r="52853" spans="16:17">
      <c r="P52853" s="63"/>
      <c r="Q52853" s="63"/>
    </row>
    <row r="52854" spans="16:17">
      <c r="P52854" s="63"/>
      <c r="Q52854" s="63"/>
    </row>
    <row r="52855" spans="16:17">
      <c r="P52855" s="63"/>
      <c r="Q52855" s="63"/>
    </row>
    <row r="52856" spans="16:17">
      <c r="P52856" s="63"/>
      <c r="Q52856" s="63"/>
    </row>
    <row r="52857" spans="16:17">
      <c r="P52857" s="63"/>
      <c r="Q52857" s="63"/>
    </row>
    <row r="52858" spans="16:17">
      <c r="P52858" s="63"/>
      <c r="Q52858" s="63"/>
    </row>
    <row r="52859" spans="16:17">
      <c r="P52859" s="63"/>
      <c r="Q52859" s="63"/>
    </row>
    <row r="52860" spans="16:17">
      <c r="P52860" s="63"/>
      <c r="Q52860" s="63"/>
    </row>
    <row r="52861" spans="16:17">
      <c r="P52861" s="63"/>
      <c r="Q52861" s="63"/>
    </row>
    <row r="52862" spans="16:17">
      <c r="P52862" s="63"/>
      <c r="Q52862" s="63"/>
    </row>
    <row r="52863" spans="16:17">
      <c r="P52863" s="63"/>
      <c r="Q52863" s="63"/>
    </row>
    <row r="52864" spans="16:17">
      <c r="P52864" s="63"/>
      <c r="Q52864" s="63"/>
    </row>
    <row r="52865" spans="16:17">
      <c r="P52865" s="63"/>
      <c r="Q52865" s="63"/>
    </row>
    <row r="52866" spans="16:17">
      <c r="P52866" s="63"/>
      <c r="Q52866" s="63"/>
    </row>
    <row r="52867" spans="16:17">
      <c r="P52867" s="63"/>
      <c r="Q52867" s="63"/>
    </row>
    <row r="52868" spans="16:17">
      <c r="P52868" s="63"/>
      <c r="Q52868" s="63"/>
    </row>
    <row r="52869" spans="16:17">
      <c r="P52869" s="63"/>
      <c r="Q52869" s="63"/>
    </row>
    <row r="52870" spans="16:17">
      <c r="P52870" s="63"/>
      <c r="Q52870" s="63"/>
    </row>
    <row r="52871" spans="16:17">
      <c r="P52871" s="63"/>
      <c r="Q52871" s="63"/>
    </row>
    <row r="52872" spans="16:17">
      <c r="P52872" s="63"/>
      <c r="Q52872" s="63"/>
    </row>
    <row r="52873" spans="16:17">
      <c r="P52873" s="63"/>
      <c r="Q52873" s="63"/>
    </row>
    <row r="52874" spans="16:17">
      <c r="P52874" s="63"/>
      <c r="Q52874" s="63"/>
    </row>
    <row r="52875" spans="16:17">
      <c r="P52875" s="63"/>
      <c r="Q52875" s="63"/>
    </row>
    <row r="52876" spans="16:17">
      <c r="P52876" s="63"/>
      <c r="Q52876" s="63"/>
    </row>
    <row r="52877" spans="16:17">
      <c r="P52877" s="63"/>
      <c r="Q52877" s="63"/>
    </row>
    <row r="52878" spans="16:17">
      <c r="P52878" s="63"/>
      <c r="Q52878" s="63"/>
    </row>
    <row r="52879" spans="16:17">
      <c r="P52879" s="63"/>
      <c r="Q52879" s="63"/>
    </row>
    <row r="52880" spans="16:17">
      <c r="P52880" s="63"/>
      <c r="Q52880" s="63"/>
    </row>
    <row r="52881" spans="16:17">
      <c r="P52881" s="63"/>
      <c r="Q52881" s="63"/>
    </row>
    <row r="52882" spans="16:17">
      <c r="P52882" s="63"/>
      <c r="Q52882" s="63"/>
    </row>
    <row r="52883" spans="16:17">
      <c r="P52883" s="63"/>
      <c r="Q52883" s="63"/>
    </row>
    <row r="52884" spans="16:17">
      <c r="P52884" s="63"/>
      <c r="Q52884" s="63"/>
    </row>
    <row r="52885" spans="16:17">
      <c r="P52885" s="63"/>
      <c r="Q52885" s="63"/>
    </row>
    <row r="52886" spans="16:17">
      <c r="P52886" s="63"/>
      <c r="Q52886" s="63"/>
    </row>
    <row r="52887" spans="16:17">
      <c r="P52887" s="63"/>
      <c r="Q52887" s="63"/>
    </row>
    <row r="52888" spans="16:17">
      <c r="P52888" s="63"/>
      <c r="Q52888" s="63"/>
    </row>
    <row r="52889" spans="16:17">
      <c r="P52889" s="63"/>
      <c r="Q52889" s="63"/>
    </row>
    <row r="52890" spans="16:17">
      <c r="P52890" s="63"/>
      <c r="Q52890" s="63"/>
    </row>
    <row r="52891" spans="16:17">
      <c r="P52891" s="63"/>
      <c r="Q52891" s="63"/>
    </row>
    <row r="52892" spans="16:17">
      <c r="P52892" s="63"/>
      <c r="Q52892" s="63"/>
    </row>
    <row r="52893" spans="16:17">
      <c r="P52893" s="63"/>
      <c r="Q52893" s="63"/>
    </row>
    <row r="52894" spans="16:17">
      <c r="P52894" s="63"/>
      <c r="Q52894" s="63"/>
    </row>
    <row r="52895" spans="16:17">
      <c r="P52895" s="63"/>
      <c r="Q52895" s="63"/>
    </row>
    <row r="52896" spans="16:17">
      <c r="P52896" s="63"/>
      <c r="Q52896" s="63"/>
    </row>
    <row r="52897" spans="16:17">
      <c r="P52897" s="63"/>
      <c r="Q52897" s="63"/>
    </row>
    <row r="52898" spans="16:17">
      <c r="P52898" s="63"/>
      <c r="Q52898" s="63"/>
    </row>
    <row r="52899" spans="16:17">
      <c r="P52899" s="63"/>
      <c r="Q52899" s="63"/>
    </row>
    <row r="52900" spans="16:17">
      <c r="P52900" s="63"/>
      <c r="Q52900" s="63"/>
    </row>
    <row r="52901" spans="16:17">
      <c r="P52901" s="63"/>
      <c r="Q52901" s="63"/>
    </row>
    <row r="52902" spans="16:17">
      <c r="P52902" s="63"/>
      <c r="Q52902" s="63"/>
    </row>
    <row r="52903" spans="16:17">
      <c r="P52903" s="63"/>
      <c r="Q52903" s="63"/>
    </row>
    <row r="52904" spans="16:17">
      <c r="P52904" s="63"/>
      <c r="Q52904" s="63"/>
    </row>
    <row r="52905" spans="16:17">
      <c r="P52905" s="63"/>
      <c r="Q52905" s="63"/>
    </row>
    <row r="52906" spans="16:17">
      <c r="P52906" s="63"/>
      <c r="Q52906" s="63"/>
    </row>
    <row r="52907" spans="16:17">
      <c r="P52907" s="63"/>
      <c r="Q52907" s="63"/>
    </row>
    <row r="52908" spans="16:17">
      <c r="P52908" s="63"/>
      <c r="Q52908" s="63"/>
    </row>
    <row r="52909" spans="16:17">
      <c r="P52909" s="63"/>
      <c r="Q52909" s="63"/>
    </row>
    <row r="52910" spans="16:17">
      <c r="P52910" s="63"/>
      <c r="Q52910" s="63"/>
    </row>
    <row r="52911" spans="16:17">
      <c r="P52911" s="63"/>
      <c r="Q52911" s="63"/>
    </row>
    <row r="52912" spans="16:17">
      <c r="P52912" s="63"/>
      <c r="Q52912" s="63"/>
    </row>
    <row r="52913" spans="16:17">
      <c r="P52913" s="63"/>
      <c r="Q52913" s="63"/>
    </row>
    <row r="52914" spans="16:17">
      <c r="P52914" s="63"/>
      <c r="Q52914" s="63"/>
    </row>
    <row r="52915" spans="16:17">
      <c r="P52915" s="63"/>
      <c r="Q52915" s="63"/>
    </row>
    <row r="52916" spans="16:17">
      <c r="P52916" s="63"/>
      <c r="Q52916" s="63"/>
    </row>
    <row r="52917" spans="16:17">
      <c r="P52917" s="63"/>
      <c r="Q52917" s="63"/>
    </row>
    <row r="52918" spans="16:17">
      <c r="P52918" s="63"/>
      <c r="Q52918" s="63"/>
    </row>
    <row r="52919" spans="16:17">
      <c r="P52919" s="63"/>
      <c r="Q52919" s="63"/>
    </row>
    <row r="52920" spans="16:17">
      <c r="P52920" s="63"/>
      <c r="Q52920" s="63"/>
    </row>
    <row r="52921" spans="16:17">
      <c r="P52921" s="63"/>
      <c r="Q52921" s="63"/>
    </row>
    <row r="52922" spans="16:17">
      <c r="P52922" s="63"/>
      <c r="Q52922" s="63"/>
    </row>
    <row r="52923" spans="16:17">
      <c r="P52923" s="63"/>
      <c r="Q52923" s="63"/>
    </row>
    <row r="52924" spans="16:17">
      <c r="P52924" s="63"/>
      <c r="Q52924" s="63"/>
    </row>
    <row r="52925" spans="16:17">
      <c r="P52925" s="63"/>
      <c r="Q52925" s="63"/>
    </row>
    <row r="52926" spans="16:17">
      <c r="P52926" s="63"/>
      <c r="Q52926" s="63"/>
    </row>
    <row r="52927" spans="16:17">
      <c r="P52927" s="63"/>
      <c r="Q52927" s="63"/>
    </row>
    <row r="52928" spans="16:17">
      <c r="P52928" s="63"/>
      <c r="Q52928" s="63"/>
    </row>
    <row r="52929" spans="16:17">
      <c r="P52929" s="63"/>
      <c r="Q52929" s="63"/>
    </row>
    <row r="52930" spans="16:17">
      <c r="P52930" s="63"/>
      <c r="Q52930" s="63"/>
    </row>
    <row r="52931" spans="16:17">
      <c r="P52931" s="63"/>
      <c r="Q52931" s="63"/>
    </row>
    <row r="52932" spans="16:17">
      <c r="P52932" s="63"/>
      <c r="Q52932" s="63"/>
    </row>
    <row r="52933" spans="16:17">
      <c r="P52933" s="63"/>
      <c r="Q52933" s="63"/>
    </row>
    <row r="52934" spans="16:17">
      <c r="P52934" s="63"/>
      <c r="Q52934" s="63"/>
    </row>
    <row r="52935" spans="16:17">
      <c r="P52935" s="63"/>
      <c r="Q52935" s="63"/>
    </row>
    <row r="52936" spans="16:17">
      <c r="P52936" s="63"/>
      <c r="Q52936" s="63"/>
    </row>
    <row r="52937" spans="16:17">
      <c r="P52937" s="63"/>
      <c r="Q52937" s="63"/>
    </row>
    <row r="52938" spans="16:17">
      <c r="P52938" s="63"/>
      <c r="Q52938" s="63"/>
    </row>
    <row r="52939" spans="16:17">
      <c r="P52939" s="63"/>
      <c r="Q52939" s="63"/>
    </row>
    <row r="52940" spans="16:17">
      <c r="P52940" s="63"/>
      <c r="Q52940" s="63"/>
    </row>
    <row r="52941" spans="16:17">
      <c r="P52941" s="63"/>
      <c r="Q52941" s="63"/>
    </row>
    <row r="52942" spans="16:17">
      <c r="P52942" s="63"/>
      <c r="Q52942" s="63"/>
    </row>
    <row r="52943" spans="16:17">
      <c r="P52943" s="63"/>
      <c r="Q52943" s="63"/>
    </row>
    <row r="52944" spans="16:17">
      <c r="P52944" s="63"/>
      <c r="Q52944" s="63"/>
    </row>
    <row r="52945" spans="16:17">
      <c r="P52945" s="63"/>
      <c r="Q52945" s="63"/>
    </row>
    <row r="52946" spans="16:17">
      <c r="P52946" s="63"/>
      <c r="Q52946" s="63"/>
    </row>
    <row r="52947" spans="16:17">
      <c r="P52947" s="63"/>
      <c r="Q52947" s="63"/>
    </row>
    <row r="52948" spans="16:17">
      <c r="P52948" s="63"/>
      <c r="Q52948" s="63"/>
    </row>
    <row r="52949" spans="16:17">
      <c r="P52949" s="63"/>
      <c r="Q52949" s="63"/>
    </row>
    <row r="52950" spans="16:17">
      <c r="P52950" s="63"/>
      <c r="Q52950" s="63"/>
    </row>
    <row r="52951" spans="16:17">
      <c r="P52951" s="63"/>
      <c r="Q52951" s="63"/>
    </row>
    <row r="52952" spans="16:17">
      <c r="P52952" s="63"/>
      <c r="Q52952" s="63"/>
    </row>
    <row r="52953" spans="16:17">
      <c r="P52953" s="63"/>
      <c r="Q52953" s="63"/>
    </row>
    <row r="52954" spans="16:17">
      <c r="P52954" s="63"/>
      <c r="Q52954" s="63"/>
    </row>
    <row r="52955" spans="16:17">
      <c r="P52955" s="63"/>
      <c r="Q52955" s="63"/>
    </row>
    <row r="52956" spans="16:17">
      <c r="P52956" s="63"/>
      <c r="Q52956" s="63"/>
    </row>
    <row r="52957" spans="16:17">
      <c r="P52957" s="63"/>
      <c r="Q52957" s="63"/>
    </row>
    <row r="52958" spans="16:17">
      <c r="P52958" s="63"/>
      <c r="Q52958" s="63"/>
    </row>
    <row r="52959" spans="16:17">
      <c r="P52959" s="63"/>
      <c r="Q52959" s="63"/>
    </row>
    <row r="52960" spans="16:17">
      <c r="P52960" s="63"/>
      <c r="Q52960" s="63"/>
    </row>
    <row r="52961" spans="16:17">
      <c r="P52961" s="63"/>
      <c r="Q52961" s="63"/>
    </row>
    <row r="52962" spans="16:17">
      <c r="P52962" s="63"/>
      <c r="Q52962" s="63"/>
    </row>
    <row r="52963" spans="16:17">
      <c r="P52963" s="63"/>
      <c r="Q52963" s="63"/>
    </row>
    <row r="52964" spans="16:17">
      <c r="P52964" s="63"/>
      <c r="Q52964" s="63"/>
    </row>
    <row r="52965" spans="16:17">
      <c r="P52965" s="63"/>
      <c r="Q52965" s="63"/>
    </row>
    <row r="52966" spans="16:17">
      <c r="P52966" s="63"/>
      <c r="Q52966" s="63"/>
    </row>
    <row r="52967" spans="16:17">
      <c r="P52967" s="63"/>
      <c r="Q52967" s="63"/>
    </row>
    <row r="52968" spans="16:17">
      <c r="P52968" s="63"/>
      <c r="Q52968" s="63"/>
    </row>
    <row r="52969" spans="16:17">
      <c r="P52969" s="63"/>
      <c r="Q52969" s="63"/>
    </row>
    <row r="52970" spans="16:17">
      <c r="P52970" s="63"/>
      <c r="Q52970" s="63"/>
    </row>
    <row r="52971" spans="16:17">
      <c r="P52971" s="63"/>
      <c r="Q52971" s="63"/>
    </row>
    <row r="52972" spans="16:17">
      <c r="P52972" s="63"/>
      <c r="Q52972" s="63"/>
    </row>
    <row r="52973" spans="16:17">
      <c r="P52973" s="63"/>
      <c r="Q52973" s="63"/>
    </row>
    <row r="52974" spans="16:17">
      <c r="P52974" s="63"/>
      <c r="Q52974" s="63"/>
    </row>
    <row r="52975" spans="16:17">
      <c r="P52975" s="63"/>
      <c r="Q52975" s="63"/>
    </row>
    <row r="52976" spans="16:17">
      <c r="P52976" s="63"/>
      <c r="Q52976" s="63"/>
    </row>
    <row r="52977" spans="16:17">
      <c r="P52977" s="63"/>
      <c r="Q52977" s="63"/>
    </row>
    <row r="52978" spans="16:17">
      <c r="P52978" s="63"/>
      <c r="Q52978" s="63"/>
    </row>
    <row r="52979" spans="16:17">
      <c r="P52979" s="63"/>
      <c r="Q52979" s="63"/>
    </row>
    <row r="52980" spans="16:17">
      <c r="P52980" s="63"/>
      <c r="Q52980" s="63"/>
    </row>
    <row r="52981" spans="16:17">
      <c r="P52981" s="63"/>
      <c r="Q52981" s="63"/>
    </row>
    <row r="52982" spans="16:17">
      <c r="P52982" s="63"/>
      <c r="Q52982" s="63"/>
    </row>
    <row r="52983" spans="16:17">
      <c r="P52983" s="63"/>
      <c r="Q52983" s="63"/>
    </row>
    <row r="52984" spans="16:17">
      <c r="P52984" s="63"/>
      <c r="Q52984" s="63"/>
    </row>
    <row r="52985" spans="16:17">
      <c r="P52985" s="63"/>
      <c r="Q52985" s="63"/>
    </row>
    <row r="52986" spans="16:17">
      <c r="P52986" s="63"/>
      <c r="Q52986" s="63"/>
    </row>
    <row r="52987" spans="16:17">
      <c r="P52987" s="63"/>
      <c r="Q52987" s="63"/>
    </row>
    <row r="52988" spans="16:17">
      <c r="P52988" s="63"/>
      <c r="Q52988" s="63"/>
    </row>
    <row r="52989" spans="16:17">
      <c r="P52989" s="63"/>
      <c r="Q52989" s="63"/>
    </row>
    <row r="52990" spans="16:17">
      <c r="P52990" s="63"/>
      <c r="Q52990" s="63"/>
    </row>
    <row r="52991" spans="16:17">
      <c r="P52991" s="63"/>
      <c r="Q52991" s="63"/>
    </row>
    <row r="52992" spans="16:17">
      <c r="P52992" s="63"/>
      <c r="Q52992" s="63"/>
    </row>
    <row r="52993" spans="16:17">
      <c r="P52993" s="63"/>
      <c r="Q52993" s="63"/>
    </row>
    <row r="52994" spans="16:17">
      <c r="P52994" s="63"/>
      <c r="Q52994" s="63"/>
    </row>
    <row r="52995" spans="16:17">
      <c r="P52995" s="63"/>
      <c r="Q52995" s="63"/>
    </row>
    <row r="52996" spans="16:17">
      <c r="P52996" s="63"/>
      <c r="Q52996" s="63"/>
    </row>
    <row r="52997" spans="16:17">
      <c r="P52997" s="63"/>
      <c r="Q52997" s="63"/>
    </row>
    <row r="52998" spans="16:17">
      <c r="P52998" s="63"/>
      <c r="Q52998" s="63"/>
    </row>
    <row r="52999" spans="16:17">
      <c r="P52999" s="63"/>
      <c r="Q52999" s="63"/>
    </row>
    <row r="53000" spans="16:17">
      <c r="P53000" s="63"/>
      <c r="Q53000" s="63"/>
    </row>
    <row r="53001" spans="16:17">
      <c r="P53001" s="63"/>
      <c r="Q53001" s="63"/>
    </row>
    <row r="53002" spans="16:17">
      <c r="P53002" s="63"/>
      <c r="Q53002" s="63"/>
    </row>
    <row r="53003" spans="16:17">
      <c r="P53003" s="63"/>
      <c r="Q53003" s="63"/>
    </row>
    <row r="53004" spans="16:17">
      <c r="P53004" s="63"/>
      <c r="Q53004" s="63"/>
    </row>
    <row r="53005" spans="16:17">
      <c r="P53005" s="63"/>
      <c r="Q53005" s="63"/>
    </row>
    <row r="53006" spans="16:17">
      <c r="P53006" s="63"/>
      <c r="Q53006" s="63"/>
    </row>
    <row r="53007" spans="16:17">
      <c r="P53007" s="63"/>
      <c r="Q53007" s="63"/>
    </row>
    <row r="53008" spans="16:17">
      <c r="P53008" s="63"/>
      <c r="Q53008" s="63"/>
    </row>
    <row r="53009" spans="16:17">
      <c r="P53009" s="63"/>
      <c r="Q53009" s="63"/>
    </row>
    <row r="53010" spans="16:17">
      <c r="P53010" s="63"/>
      <c r="Q53010" s="63"/>
    </row>
    <row r="53011" spans="16:17">
      <c r="P53011" s="63"/>
      <c r="Q53011" s="63"/>
    </row>
    <row r="53012" spans="16:17">
      <c r="P53012" s="63"/>
      <c r="Q53012" s="63"/>
    </row>
    <row r="53013" spans="16:17">
      <c r="P53013" s="63"/>
      <c r="Q53013" s="63"/>
    </row>
    <row r="53014" spans="16:17">
      <c r="P53014" s="63"/>
      <c r="Q53014" s="63"/>
    </row>
    <row r="53015" spans="16:17">
      <c r="P53015" s="63"/>
      <c r="Q53015" s="63"/>
    </row>
    <row r="53016" spans="16:17">
      <c r="P53016" s="63"/>
      <c r="Q53016" s="63"/>
    </row>
    <row r="53017" spans="16:17">
      <c r="P53017" s="63"/>
      <c r="Q53017" s="63"/>
    </row>
    <row r="53018" spans="16:17">
      <c r="P53018" s="63"/>
      <c r="Q53018" s="63"/>
    </row>
    <row r="53019" spans="16:17">
      <c r="P53019" s="63"/>
      <c r="Q53019" s="63"/>
    </row>
    <row r="53020" spans="16:17">
      <c r="P53020" s="63"/>
      <c r="Q53020" s="63"/>
    </row>
    <row r="53021" spans="16:17">
      <c r="P53021" s="63"/>
      <c r="Q53021" s="63"/>
    </row>
    <row r="53022" spans="16:17">
      <c r="P53022" s="63"/>
      <c r="Q53022" s="63"/>
    </row>
    <row r="53023" spans="16:17">
      <c r="P53023" s="63"/>
      <c r="Q53023" s="63"/>
    </row>
    <row r="53024" spans="16:17">
      <c r="P53024" s="63"/>
      <c r="Q53024" s="63"/>
    </row>
    <row r="53025" spans="16:17">
      <c r="P53025" s="63"/>
      <c r="Q53025" s="63"/>
    </row>
    <row r="53026" spans="16:17">
      <c r="P53026" s="63"/>
      <c r="Q53026" s="63"/>
    </row>
    <row r="53027" spans="16:17">
      <c r="P53027" s="63"/>
      <c r="Q53027" s="63"/>
    </row>
    <row r="53028" spans="16:17">
      <c r="P53028" s="63"/>
      <c r="Q53028" s="63"/>
    </row>
    <row r="53029" spans="16:17">
      <c r="P53029" s="63"/>
      <c r="Q53029" s="63"/>
    </row>
    <row r="53030" spans="16:17">
      <c r="P53030" s="63"/>
      <c r="Q53030" s="63"/>
    </row>
    <row r="53031" spans="16:17">
      <c r="P53031" s="63"/>
      <c r="Q53031" s="63"/>
    </row>
    <row r="53032" spans="16:17">
      <c r="P53032" s="63"/>
      <c r="Q53032" s="63"/>
    </row>
    <row r="53033" spans="16:17">
      <c r="P53033" s="63"/>
      <c r="Q53033" s="63"/>
    </row>
    <row r="53034" spans="16:17">
      <c r="P53034" s="63"/>
      <c r="Q53034" s="63"/>
    </row>
    <row r="53035" spans="16:17">
      <c r="P53035" s="63"/>
      <c r="Q53035" s="63"/>
    </row>
    <row r="53036" spans="16:17">
      <c r="P53036" s="63"/>
      <c r="Q53036" s="63"/>
    </row>
    <row r="53037" spans="16:17">
      <c r="P53037" s="63"/>
      <c r="Q53037" s="63"/>
    </row>
    <row r="53038" spans="16:17">
      <c r="P53038" s="63"/>
      <c r="Q53038" s="63"/>
    </row>
    <row r="53039" spans="16:17">
      <c r="P53039" s="63"/>
      <c r="Q53039" s="63"/>
    </row>
    <row r="53040" spans="16:17">
      <c r="P53040" s="63"/>
      <c r="Q53040" s="63"/>
    </row>
    <row r="53041" spans="16:17">
      <c r="P53041" s="63"/>
      <c r="Q53041" s="63"/>
    </row>
    <row r="53042" spans="16:17">
      <c r="P53042" s="63"/>
      <c r="Q53042" s="63"/>
    </row>
    <row r="53043" spans="16:17">
      <c r="P53043" s="63"/>
      <c r="Q53043" s="63"/>
    </row>
    <row r="53044" spans="16:17">
      <c r="P53044" s="63"/>
      <c r="Q53044" s="63"/>
    </row>
    <row r="53045" spans="16:17">
      <c r="P53045" s="63"/>
      <c r="Q53045" s="63"/>
    </row>
    <row r="53046" spans="16:17">
      <c r="P53046" s="63"/>
      <c r="Q53046" s="63"/>
    </row>
    <row r="53047" spans="16:17">
      <c r="P53047" s="63"/>
      <c r="Q53047" s="63"/>
    </row>
    <row r="53048" spans="16:17">
      <c r="P53048" s="63"/>
      <c r="Q53048" s="63"/>
    </row>
    <row r="53049" spans="16:17">
      <c r="P53049" s="63"/>
      <c r="Q53049" s="63"/>
    </row>
    <row r="53050" spans="16:17">
      <c r="P53050" s="63"/>
      <c r="Q53050" s="63"/>
    </row>
    <row r="53051" spans="16:17">
      <c r="P53051" s="63"/>
      <c r="Q53051" s="63"/>
    </row>
    <row r="53052" spans="16:17">
      <c r="P53052" s="63"/>
      <c r="Q53052" s="63"/>
    </row>
    <row r="53053" spans="16:17">
      <c r="P53053" s="63"/>
      <c r="Q53053" s="63"/>
    </row>
    <row r="53054" spans="16:17">
      <c r="P53054" s="63"/>
      <c r="Q53054" s="63"/>
    </row>
    <row r="53055" spans="16:17">
      <c r="P53055" s="63"/>
      <c r="Q53055" s="63"/>
    </row>
    <row r="53056" spans="16:17">
      <c r="P53056" s="63"/>
      <c r="Q53056" s="63"/>
    </row>
    <row r="53057" spans="16:17">
      <c r="P53057" s="63"/>
      <c r="Q53057" s="63"/>
    </row>
    <row r="53058" spans="16:17">
      <c r="P53058" s="63"/>
      <c r="Q53058" s="63"/>
    </row>
    <row r="53059" spans="16:17">
      <c r="P53059" s="63"/>
      <c r="Q53059" s="63"/>
    </row>
    <row r="53060" spans="16:17">
      <c r="P53060" s="63"/>
      <c r="Q53060" s="63"/>
    </row>
    <row r="53061" spans="16:17">
      <c r="P53061" s="63"/>
      <c r="Q53061" s="63"/>
    </row>
    <row r="53062" spans="16:17">
      <c r="P53062" s="63"/>
      <c r="Q53062" s="63"/>
    </row>
    <row r="53063" spans="16:17">
      <c r="P53063" s="63"/>
      <c r="Q53063" s="63"/>
    </row>
    <row r="53064" spans="16:17">
      <c r="P53064" s="63"/>
      <c r="Q53064" s="63"/>
    </row>
    <row r="53065" spans="16:17">
      <c r="P53065" s="63"/>
      <c r="Q53065" s="63"/>
    </row>
    <row r="53066" spans="16:17">
      <c r="P53066" s="63"/>
      <c r="Q53066" s="63"/>
    </row>
    <row r="53067" spans="16:17">
      <c r="P53067" s="63"/>
      <c r="Q53067" s="63"/>
    </row>
    <row r="53068" spans="16:17">
      <c r="P53068" s="63"/>
      <c r="Q53068" s="63"/>
    </row>
    <row r="53069" spans="16:17">
      <c r="P53069" s="63"/>
      <c r="Q53069" s="63"/>
    </row>
    <row r="53070" spans="16:17">
      <c r="P53070" s="63"/>
      <c r="Q53070" s="63"/>
    </row>
    <row r="53071" spans="16:17">
      <c r="P53071" s="63"/>
      <c r="Q53071" s="63"/>
    </row>
    <row r="53072" spans="16:17">
      <c r="P53072" s="63"/>
      <c r="Q53072" s="63"/>
    </row>
    <row r="53073" spans="16:17">
      <c r="P53073" s="63"/>
      <c r="Q53073" s="63"/>
    </row>
    <row r="53074" spans="16:17">
      <c r="P53074" s="63"/>
      <c r="Q53074" s="63"/>
    </row>
    <row r="53075" spans="16:17">
      <c r="P53075" s="63"/>
      <c r="Q53075" s="63"/>
    </row>
    <row r="53076" spans="16:17">
      <c r="P53076" s="63"/>
      <c r="Q53076" s="63"/>
    </row>
    <row r="53077" spans="16:17">
      <c r="P53077" s="63"/>
      <c r="Q53077" s="63"/>
    </row>
    <row r="53078" spans="16:17">
      <c r="P53078" s="63"/>
      <c r="Q53078" s="63"/>
    </row>
    <row r="53079" spans="16:17">
      <c r="P53079" s="63"/>
      <c r="Q53079" s="63"/>
    </row>
    <row r="53080" spans="16:17">
      <c r="P53080" s="63"/>
      <c r="Q53080" s="63"/>
    </row>
    <row r="53081" spans="16:17">
      <c r="P53081" s="63"/>
      <c r="Q53081" s="63"/>
    </row>
    <row r="53082" spans="16:17">
      <c r="P53082" s="63"/>
      <c r="Q53082" s="63"/>
    </row>
    <row r="53083" spans="16:17">
      <c r="P53083" s="63"/>
      <c r="Q53083" s="63"/>
    </row>
    <row r="53084" spans="16:17">
      <c r="P53084" s="63"/>
      <c r="Q53084" s="63"/>
    </row>
    <row r="53085" spans="16:17">
      <c r="P53085" s="63"/>
      <c r="Q53085" s="63"/>
    </row>
    <row r="53086" spans="16:17">
      <c r="P53086" s="63"/>
      <c r="Q53086" s="63"/>
    </row>
    <row r="53087" spans="16:17">
      <c r="P53087" s="63"/>
      <c r="Q53087" s="63"/>
    </row>
    <row r="53088" spans="16:17">
      <c r="P53088" s="63"/>
      <c r="Q53088" s="63"/>
    </row>
    <row r="53089" spans="16:17">
      <c r="P53089" s="63"/>
      <c r="Q53089" s="63"/>
    </row>
    <row r="53090" spans="16:17">
      <c r="P53090" s="63"/>
      <c r="Q53090" s="63"/>
    </row>
    <row r="53091" spans="16:17">
      <c r="P53091" s="63"/>
      <c r="Q53091" s="63"/>
    </row>
    <row r="53092" spans="16:17">
      <c r="P53092" s="63"/>
      <c r="Q53092" s="63"/>
    </row>
    <row r="53093" spans="16:17">
      <c r="P53093" s="63"/>
      <c r="Q53093" s="63"/>
    </row>
    <row r="53094" spans="16:17">
      <c r="P53094" s="63"/>
      <c r="Q53094" s="63"/>
    </row>
    <row r="53095" spans="16:17">
      <c r="P53095" s="63"/>
      <c r="Q53095" s="63"/>
    </row>
    <row r="53096" spans="16:17">
      <c r="P53096" s="63"/>
      <c r="Q53096" s="63"/>
    </row>
    <row r="53097" spans="16:17">
      <c r="P53097" s="63"/>
      <c r="Q53097" s="63"/>
    </row>
    <row r="53098" spans="16:17">
      <c r="P53098" s="63"/>
      <c r="Q53098" s="63"/>
    </row>
    <row r="53099" spans="16:17">
      <c r="P53099" s="63"/>
      <c r="Q53099" s="63"/>
    </row>
    <row r="53100" spans="16:17">
      <c r="P53100" s="63"/>
      <c r="Q53100" s="63"/>
    </row>
    <row r="53101" spans="16:17">
      <c r="P53101" s="63"/>
      <c r="Q53101" s="63"/>
    </row>
    <row r="53102" spans="16:17">
      <c r="P53102" s="63"/>
      <c r="Q53102" s="63"/>
    </row>
    <row r="53103" spans="16:17">
      <c r="P53103" s="63"/>
      <c r="Q53103" s="63"/>
    </row>
    <row r="53104" spans="16:17">
      <c r="P53104" s="63"/>
      <c r="Q53104" s="63"/>
    </row>
    <row r="53105" spans="16:17">
      <c r="P53105" s="63"/>
      <c r="Q53105" s="63"/>
    </row>
    <row r="53106" spans="16:17">
      <c r="P53106" s="63"/>
      <c r="Q53106" s="63"/>
    </row>
    <row r="53107" spans="16:17">
      <c r="P53107" s="63"/>
      <c r="Q53107" s="63"/>
    </row>
    <row r="53108" spans="16:17">
      <c r="P53108" s="63"/>
      <c r="Q53108" s="63"/>
    </row>
    <row r="53109" spans="16:17">
      <c r="P53109" s="63"/>
      <c r="Q53109" s="63"/>
    </row>
    <row r="53110" spans="16:17">
      <c r="P53110" s="63"/>
      <c r="Q53110" s="63"/>
    </row>
    <row r="53111" spans="16:17">
      <c r="P53111" s="63"/>
      <c r="Q53111" s="63"/>
    </row>
    <row r="53112" spans="16:17">
      <c r="P53112" s="63"/>
      <c r="Q53112" s="63"/>
    </row>
    <row r="53113" spans="16:17">
      <c r="P53113" s="63"/>
      <c r="Q53113" s="63"/>
    </row>
    <row r="53114" spans="16:17">
      <c r="P53114" s="63"/>
      <c r="Q53114" s="63"/>
    </row>
    <row r="53115" spans="16:17">
      <c r="P53115" s="63"/>
      <c r="Q53115" s="63"/>
    </row>
    <row r="53116" spans="16:17">
      <c r="P53116" s="63"/>
      <c r="Q53116" s="63"/>
    </row>
    <row r="53117" spans="16:17">
      <c r="P53117" s="63"/>
      <c r="Q53117" s="63"/>
    </row>
    <row r="53118" spans="16:17">
      <c r="P53118" s="63"/>
      <c r="Q53118" s="63"/>
    </row>
    <row r="53119" spans="16:17">
      <c r="P53119" s="63"/>
      <c r="Q53119" s="63"/>
    </row>
    <row r="53120" spans="16:17">
      <c r="P53120" s="63"/>
      <c r="Q53120" s="63"/>
    </row>
    <row r="53121" spans="16:17">
      <c r="P53121" s="63"/>
      <c r="Q53121" s="63"/>
    </row>
    <row r="53122" spans="16:17">
      <c r="P53122" s="63"/>
      <c r="Q53122" s="63"/>
    </row>
    <row r="53123" spans="16:17">
      <c r="P53123" s="63"/>
      <c r="Q53123" s="63"/>
    </row>
    <row r="53124" spans="16:17">
      <c r="P53124" s="63"/>
      <c r="Q53124" s="63"/>
    </row>
    <row r="53125" spans="16:17">
      <c r="P53125" s="63"/>
      <c r="Q53125" s="63"/>
    </row>
    <row r="53126" spans="16:17">
      <c r="P53126" s="63"/>
      <c r="Q53126" s="63"/>
    </row>
    <row r="53127" spans="16:17">
      <c r="P53127" s="63"/>
      <c r="Q53127" s="63"/>
    </row>
    <row r="53128" spans="16:17">
      <c r="P53128" s="63"/>
      <c r="Q53128" s="63"/>
    </row>
    <row r="53129" spans="16:17">
      <c r="P53129" s="63"/>
      <c r="Q53129" s="63"/>
    </row>
    <row r="53130" spans="16:17">
      <c r="P53130" s="63"/>
      <c r="Q53130" s="63"/>
    </row>
    <row r="53131" spans="16:17">
      <c r="P53131" s="63"/>
      <c r="Q53131" s="63"/>
    </row>
    <row r="53132" spans="16:17">
      <c r="P53132" s="63"/>
      <c r="Q53132" s="63"/>
    </row>
    <row r="53133" spans="16:17">
      <c r="P53133" s="63"/>
      <c r="Q53133" s="63"/>
    </row>
    <row r="53134" spans="16:17">
      <c r="P53134" s="63"/>
      <c r="Q53134" s="63"/>
    </row>
    <row r="53135" spans="16:17">
      <c r="P53135" s="63"/>
      <c r="Q53135" s="63"/>
    </row>
    <row r="53136" spans="16:17">
      <c r="P53136" s="63"/>
      <c r="Q53136" s="63"/>
    </row>
    <row r="53137" spans="16:17">
      <c r="P53137" s="63"/>
      <c r="Q53137" s="63"/>
    </row>
    <row r="53138" spans="16:17">
      <c r="P53138" s="63"/>
      <c r="Q53138" s="63"/>
    </row>
    <row r="53139" spans="16:17">
      <c r="P53139" s="63"/>
      <c r="Q53139" s="63"/>
    </row>
    <row r="53140" spans="16:17">
      <c r="P53140" s="63"/>
      <c r="Q53140" s="63"/>
    </row>
    <row r="53141" spans="16:17">
      <c r="P53141" s="63"/>
      <c r="Q53141" s="63"/>
    </row>
    <row r="53142" spans="16:17">
      <c r="P53142" s="63"/>
      <c r="Q53142" s="63"/>
    </row>
    <row r="53143" spans="16:17">
      <c r="P53143" s="63"/>
      <c r="Q53143" s="63"/>
    </row>
    <row r="53144" spans="16:17">
      <c r="P53144" s="63"/>
      <c r="Q53144" s="63"/>
    </row>
    <row r="53145" spans="16:17">
      <c r="P53145" s="63"/>
      <c r="Q53145" s="63"/>
    </row>
    <row r="53146" spans="16:17">
      <c r="P53146" s="63"/>
      <c r="Q53146" s="63"/>
    </row>
    <row r="53147" spans="16:17">
      <c r="P53147" s="63"/>
      <c r="Q53147" s="63"/>
    </row>
    <row r="53148" spans="16:17">
      <c r="P53148" s="63"/>
      <c r="Q53148" s="63"/>
    </row>
    <row r="53149" spans="16:17">
      <c r="P53149" s="63"/>
      <c r="Q53149" s="63"/>
    </row>
    <row r="53150" spans="16:17">
      <c r="P53150" s="63"/>
      <c r="Q53150" s="63"/>
    </row>
    <row r="53151" spans="16:17">
      <c r="P53151" s="63"/>
      <c r="Q53151" s="63"/>
    </row>
    <row r="53152" spans="16:17">
      <c r="P53152" s="63"/>
      <c r="Q53152" s="63"/>
    </row>
    <row r="53153" spans="16:17">
      <c r="P53153" s="63"/>
      <c r="Q53153" s="63"/>
    </row>
    <row r="53154" spans="16:17">
      <c r="P53154" s="63"/>
      <c r="Q53154" s="63"/>
    </row>
    <row r="53155" spans="16:17">
      <c r="P53155" s="63"/>
      <c r="Q53155" s="63"/>
    </row>
    <row r="53156" spans="16:17">
      <c r="P53156" s="63"/>
      <c r="Q53156" s="63"/>
    </row>
    <row r="53157" spans="16:17">
      <c r="P53157" s="63"/>
      <c r="Q53157" s="63"/>
    </row>
    <row r="53158" spans="16:17">
      <c r="P53158" s="63"/>
      <c r="Q53158" s="63"/>
    </row>
    <row r="53159" spans="16:17">
      <c r="P53159" s="63"/>
      <c r="Q53159" s="63"/>
    </row>
    <row r="53160" spans="16:17">
      <c r="P53160" s="63"/>
      <c r="Q53160" s="63"/>
    </row>
    <row r="53161" spans="16:17">
      <c r="P53161" s="63"/>
      <c r="Q53161" s="63"/>
    </row>
    <row r="53162" spans="16:17">
      <c r="P53162" s="63"/>
      <c r="Q53162" s="63"/>
    </row>
    <row r="53163" spans="16:17">
      <c r="P53163" s="63"/>
      <c r="Q53163" s="63"/>
    </row>
    <row r="53164" spans="16:17">
      <c r="P53164" s="63"/>
      <c r="Q53164" s="63"/>
    </row>
    <row r="53165" spans="16:17">
      <c r="P53165" s="63"/>
      <c r="Q53165" s="63"/>
    </row>
    <row r="53166" spans="16:17">
      <c r="P53166" s="63"/>
      <c r="Q53166" s="63"/>
    </row>
    <row r="53167" spans="16:17">
      <c r="P53167" s="63"/>
      <c r="Q53167" s="63"/>
    </row>
    <row r="53168" spans="16:17">
      <c r="P53168" s="63"/>
      <c r="Q53168" s="63"/>
    </row>
    <row r="53169" spans="16:17">
      <c r="P53169" s="63"/>
      <c r="Q53169" s="63"/>
    </row>
    <row r="53170" spans="16:17">
      <c r="P53170" s="63"/>
      <c r="Q53170" s="63"/>
    </row>
    <row r="53171" spans="16:17">
      <c r="P53171" s="63"/>
      <c r="Q53171" s="63"/>
    </row>
    <row r="53172" spans="16:17">
      <c r="P53172" s="63"/>
      <c r="Q53172" s="63"/>
    </row>
    <row r="53173" spans="16:17">
      <c r="P53173" s="63"/>
      <c r="Q53173" s="63"/>
    </row>
    <row r="53174" spans="16:17">
      <c r="P53174" s="63"/>
      <c r="Q53174" s="63"/>
    </row>
    <row r="53175" spans="16:17">
      <c r="P53175" s="63"/>
      <c r="Q53175" s="63"/>
    </row>
    <row r="53176" spans="16:17">
      <c r="P53176" s="63"/>
      <c r="Q53176" s="63"/>
    </row>
    <row r="53177" spans="16:17">
      <c r="P53177" s="63"/>
      <c r="Q53177" s="63"/>
    </row>
    <row r="53178" spans="16:17">
      <c r="P53178" s="63"/>
      <c r="Q53178" s="63"/>
    </row>
    <row r="53179" spans="16:17">
      <c r="P53179" s="63"/>
      <c r="Q53179" s="63"/>
    </row>
    <row r="53180" spans="16:17">
      <c r="P53180" s="63"/>
      <c r="Q53180" s="63"/>
    </row>
    <row r="53181" spans="16:17">
      <c r="P53181" s="63"/>
      <c r="Q53181" s="63"/>
    </row>
    <row r="53182" spans="16:17">
      <c r="P53182" s="63"/>
      <c r="Q53182" s="63"/>
    </row>
    <row r="53183" spans="16:17">
      <c r="P53183" s="63"/>
      <c r="Q53183" s="63"/>
    </row>
    <row r="53184" spans="16:17">
      <c r="P53184" s="63"/>
      <c r="Q53184" s="63"/>
    </row>
    <row r="53185" spans="16:17">
      <c r="P53185" s="63"/>
      <c r="Q53185" s="63"/>
    </row>
    <row r="53186" spans="16:17">
      <c r="P53186" s="63"/>
      <c r="Q53186" s="63"/>
    </row>
    <row r="53187" spans="16:17">
      <c r="P53187" s="63"/>
      <c r="Q53187" s="63"/>
    </row>
    <row r="53188" spans="16:17">
      <c r="P53188" s="63"/>
      <c r="Q53188" s="63"/>
    </row>
    <row r="53189" spans="16:17">
      <c r="P53189" s="63"/>
      <c r="Q53189" s="63"/>
    </row>
    <row r="53190" spans="16:17">
      <c r="P53190" s="63"/>
      <c r="Q53190" s="63"/>
    </row>
    <row r="53191" spans="16:17">
      <c r="P53191" s="63"/>
      <c r="Q53191" s="63"/>
    </row>
    <row r="53192" spans="16:17">
      <c r="P53192" s="63"/>
      <c r="Q53192" s="63"/>
    </row>
    <row r="53193" spans="16:17">
      <c r="P53193" s="63"/>
      <c r="Q53193" s="63"/>
    </row>
    <row r="53194" spans="16:17">
      <c r="P53194" s="63"/>
      <c r="Q53194" s="63"/>
    </row>
    <row r="53195" spans="16:17">
      <c r="P53195" s="63"/>
      <c r="Q53195" s="63"/>
    </row>
    <row r="53196" spans="16:17">
      <c r="P53196" s="63"/>
      <c r="Q53196" s="63"/>
    </row>
    <row r="53197" spans="16:17">
      <c r="P53197" s="63"/>
      <c r="Q53197" s="63"/>
    </row>
    <row r="53198" spans="16:17">
      <c r="P53198" s="63"/>
      <c r="Q53198" s="63"/>
    </row>
    <row r="53199" spans="16:17">
      <c r="P53199" s="63"/>
      <c r="Q53199" s="63"/>
    </row>
    <row r="53200" spans="16:17">
      <c r="P53200" s="63"/>
      <c r="Q53200" s="63"/>
    </row>
    <row r="53201" spans="16:17">
      <c r="P53201" s="63"/>
      <c r="Q53201" s="63"/>
    </row>
    <row r="53202" spans="16:17">
      <c r="P53202" s="63"/>
      <c r="Q53202" s="63"/>
    </row>
    <row r="53203" spans="16:17">
      <c r="P53203" s="63"/>
      <c r="Q53203" s="63"/>
    </row>
    <row r="53204" spans="16:17">
      <c r="P53204" s="63"/>
      <c r="Q53204" s="63"/>
    </row>
    <row r="53205" spans="16:17">
      <c r="P53205" s="63"/>
      <c r="Q53205" s="63"/>
    </row>
    <row r="53206" spans="16:17">
      <c r="P53206" s="63"/>
      <c r="Q53206" s="63"/>
    </row>
    <row r="53207" spans="16:17">
      <c r="P53207" s="63"/>
      <c r="Q53207" s="63"/>
    </row>
    <row r="53208" spans="16:17">
      <c r="P53208" s="63"/>
      <c r="Q53208" s="63"/>
    </row>
    <row r="53209" spans="16:17">
      <c r="P53209" s="63"/>
      <c r="Q53209" s="63"/>
    </row>
    <row r="53210" spans="16:17">
      <c r="P53210" s="63"/>
      <c r="Q53210" s="63"/>
    </row>
    <row r="53211" spans="16:17">
      <c r="P53211" s="63"/>
      <c r="Q53211" s="63"/>
    </row>
    <row r="53212" spans="16:17">
      <c r="P53212" s="63"/>
      <c r="Q53212" s="63"/>
    </row>
    <row r="53213" spans="16:17">
      <c r="P53213" s="63"/>
      <c r="Q53213" s="63"/>
    </row>
    <row r="53214" spans="16:17">
      <c r="P53214" s="63"/>
      <c r="Q53214" s="63"/>
    </row>
    <row r="53215" spans="16:17">
      <c r="P53215" s="63"/>
      <c r="Q53215" s="63"/>
    </row>
    <row r="53216" spans="16:17">
      <c r="P53216" s="63"/>
      <c r="Q53216" s="63"/>
    </row>
    <row r="53217" spans="16:17">
      <c r="P53217" s="63"/>
      <c r="Q53217" s="63"/>
    </row>
    <row r="53218" spans="16:17">
      <c r="P53218" s="63"/>
      <c r="Q53218" s="63"/>
    </row>
    <row r="53219" spans="16:17">
      <c r="P53219" s="63"/>
      <c r="Q53219" s="63"/>
    </row>
    <row r="53220" spans="16:17">
      <c r="P53220" s="63"/>
      <c r="Q53220" s="63"/>
    </row>
    <row r="53221" spans="16:17">
      <c r="P53221" s="63"/>
      <c r="Q53221" s="63"/>
    </row>
    <row r="53222" spans="16:17">
      <c r="P53222" s="63"/>
      <c r="Q53222" s="63"/>
    </row>
    <row r="53223" spans="16:17">
      <c r="P53223" s="63"/>
      <c r="Q53223" s="63"/>
    </row>
    <row r="53224" spans="16:17">
      <c r="P53224" s="63"/>
      <c r="Q53224" s="63"/>
    </row>
    <row r="53225" spans="16:17">
      <c r="P53225" s="63"/>
      <c r="Q53225" s="63"/>
    </row>
    <row r="53226" spans="16:17">
      <c r="P53226" s="63"/>
      <c r="Q53226" s="63"/>
    </row>
    <row r="53227" spans="16:17">
      <c r="P53227" s="63"/>
      <c r="Q53227" s="63"/>
    </row>
    <row r="53228" spans="16:17">
      <c r="P53228" s="63"/>
      <c r="Q53228" s="63"/>
    </row>
    <row r="53229" spans="16:17">
      <c r="P53229" s="63"/>
      <c r="Q53229" s="63"/>
    </row>
    <row r="53230" spans="16:17">
      <c r="P53230" s="63"/>
      <c r="Q53230" s="63"/>
    </row>
    <row r="53231" spans="16:17">
      <c r="P53231" s="63"/>
      <c r="Q53231" s="63"/>
    </row>
    <row r="53232" spans="16:17">
      <c r="P53232" s="63"/>
      <c r="Q53232" s="63"/>
    </row>
    <row r="53233" spans="16:17">
      <c r="P53233" s="63"/>
      <c r="Q53233" s="63"/>
    </row>
    <row r="53234" spans="16:17">
      <c r="P53234" s="63"/>
      <c r="Q53234" s="63"/>
    </row>
    <row r="53235" spans="16:17">
      <c r="P53235" s="63"/>
      <c r="Q53235" s="63"/>
    </row>
    <row r="53236" spans="16:17">
      <c r="P53236" s="63"/>
      <c r="Q53236" s="63"/>
    </row>
    <row r="53237" spans="16:17">
      <c r="P53237" s="63"/>
      <c r="Q53237" s="63"/>
    </row>
    <row r="53238" spans="16:17">
      <c r="P53238" s="63"/>
      <c r="Q53238" s="63"/>
    </row>
    <row r="53239" spans="16:17">
      <c r="P53239" s="63"/>
      <c r="Q53239" s="63"/>
    </row>
    <row r="53240" spans="16:17">
      <c r="P53240" s="63"/>
      <c r="Q53240" s="63"/>
    </row>
    <row r="53241" spans="16:17">
      <c r="P53241" s="63"/>
      <c r="Q53241" s="63"/>
    </row>
    <row r="53242" spans="16:17">
      <c r="P53242" s="63"/>
      <c r="Q53242" s="63"/>
    </row>
    <row r="53243" spans="16:17">
      <c r="P53243" s="63"/>
      <c r="Q53243" s="63"/>
    </row>
    <row r="53244" spans="16:17">
      <c r="P53244" s="63"/>
      <c r="Q53244" s="63"/>
    </row>
    <row r="53245" spans="16:17">
      <c r="P53245" s="63"/>
      <c r="Q53245" s="63"/>
    </row>
    <row r="53246" spans="16:17">
      <c r="P53246" s="63"/>
      <c r="Q53246" s="63"/>
    </row>
    <row r="53247" spans="16:17">
      <c r="P53247" s="63"/>
      <c r="Q53247" s="63"/>
    </row>
    <row r="53248" spans="16:17">
      <c r="P53248" s="63"/>
      <c r="Q53248" s="63"/>
    </row>
    <row r="53249" spans="16:17">
      <c r="P53249" s="63"/>
      <c r="Q53249" s="63"/>
    </row>
    <row r="53250" spans="16:17">
      <c r="P53250" s="63"/>
      <c r="Q53250" s="63"/>
    </row>
    <row r="53251" spans="16:17">
      <c r="P53251" s="63"/>
      <c r="Q53251" s="63"/>
    </row>
    <row r="53252" spans="16:17">
      <c r="P53252" s="63"/>
      <c r="Q53252" s="63"/>
    </row>
    <row r="53253" spans="16:17">
      <c r="P53253" s="63"/>
      <c r="Q53253" s="63"/>
    </row>
    <row r="53254" spans="16:17">
      <c r="P53254" s="63"/>
      <c r="Q53254" s="63"/>
    </row>
    <row r="53255" spans="16:17">
      <c r="P53255" s="63"/>
      <c r="Q53255" s="63"/>
    </row>
    <row r="53256" spans="16:17">
      <c r="P53256" s="63"/>
      <c r="Q53256" s="63"/>
    </row>
    <row r="53257" spans="16:17">
      <c r="P53257" s="63"/>
      <c r="Q53257" s="63"/>
    </row>
    <row r="53258" spans="16:17">
      <c r="P53258" s="63"/>
      <c r="Q53258" s="63"/>
    </row>
    <row r="53259" spans="16:17">
      <c r="P53259" s="63"/>
      <c r="Q53259" s="63"/>
    </row>
    <row r="53260" spans="16:17">
      <c r="P53260" s="63"/>
      <c r="Q53260" s="63"/>
    </row>
    <row r="53261" spans="16:17">
      <c r="P53261" s="63"/>
      <c r="Q53261" s="63"/>
    </row>
    <row r="53262" spans="16:17">
      <c r="P53262" s="63"/>
      <c r="Q53262" s="63"/>
    </row>
    <row r="53263" spans="16:17">
      <c r="P53263" s="63"/>
      <c r="Q53263" s="63"/>
    </row>
    <row r="53264" spans="16:17">
      <c r="P53264" s="63"/>
      <c r="Q53264" s="63"/>
    </row>
    <row r="53265" spans="16:17">
      <c r="P53265" s="63"/>
      <c r="Q53265" s="63"/>
    </row>
    <row r="53266" spans="16:17">
      <c r="P53266" s="63"/>
      <c r="Q53266" s="63"/>
    </row>
    <row r="53267" spans="16:17">
      <c r="P53267" s="63"/>
      <c r="Q53267" s="63"/>
    </row>
    <row r="53268" spans="16:17">
      <c r="P53268" s="63"/>
      <c r="Q53268" s="63"/>
    </row>
    <row r="53269" spans="16:17">
      <c r="P53269" s="63"/>
      <c r="Q53269" s="63"/>
    </row>
    <row r="53270" spans="16:17">
      <c r="P53270" s="63"/>
      <c r="Q53270" s="63"/>
    </row>
    <row r="53271" spans="16:17">
      <c r="P53271" s="63"/>
      <c r="Q53271" s="63"/>
    </row>
    <row r="53272" spans="16:17">
      <c r="P53272" s="63"/>
      <c r="Q53272" s="63"/>
    </row>
    <row r="53273" spans="16:17">
      <c r="P53273" s="63"/>
      <c r="Q53273" s="63"/>
    </row>
    <row r="53274" spans="16:17">
      <c r="P53274" s="63"/>
      <c r="Q53274" s="63"/>
    </row>
    <row r="53275" spans="16:17">
      <c r="P53275" s="63"/>
      <c r="Q53275" s="63"/>
    </row>
    <row r="53276" spans="16:17">
      <c r="P53276" s="63"/>
      <c r="Q53276" s="63"/>
    </row>
    <row r="53277" spans="16:17">
      <c r="P53277" s="63"/>
      <c r="Q53277" s="63"/>
    </row>
    <row r="53278" spans="16:17">
      <c r="P53278" s="63"/>
      <c r="Q53278" s="63"/>
    </row>
    <row r="53279" spans="16:17">
      <c r="P53279" s="63"/>
      <c r="Q53279" s="63"/>
    </row>
    <row r="53280" spans="16:17">
      <c r="P53280" s="63"/>
      <c r="Q53280" s="63"/>
    </row>
    <row r="53281" spans="16:17">
      <c r="P53281" s="63"/>
      <c r="Q53281" s="63"/>
    </row>
    <row r="53282" spans="16:17">
      <c r="P53282" s="63"/>
      <c r="Q53282" s="63"/>
    </row>
    <row r="53283" spans="16:17">
      <c r="P53283" s="63"/>
      <c r="Q53283" s="63"/>
    </row>
    <row r="53284" spans="16:17">
      <c r="P53284" s="63"/>
      <c r="Q53284" s="63"/>
    </row>
    <row r="53285" spans="16:17">
      <c r="P53285" s="63"/>
      <c r="Q53285" s="63"/>
    </row>
    <row r="53286" spans="16:17">
      <c r="P53286" s="63"/>
      <c r="Q53286" s="63"/>
    </row>
    <row r="53287" spans="16:17">
      <c r="P53287" s="63"/>
      <c r="Q53287" s="63"/>
    </row>
    <row r="53288" spans="16:17">
      <c r="P53288" s="63"/>
      <c r="Q53288" s="63"/>
    </row>
    <row r="53289" spans="16:17">
      <c r="P53289" s="63"/>
      <c r="Q53289" s="63"/>
    </row>
    <row r="53290" spans="16:17">
      <c r="P53290" s="63"/>
      <c r="Q53290" s="63"/>
    </row>
    <row r="53291" spans="16:17">
      <c r="P53291" s="63"/>
      <c r="Q53291" s="63"/>
    </row>
    <row r="53292" spans="16:17">
      <c r="P53292" s="63"/>
      <c r="Q53292" s="63"/>
    </row>
    <row r="53293" spans="16:17">
      <c r="P53293" s="63"/>
      <c r="Q53293" s="63"/>
    </row>
    <row r="53294" spans="16:17">
      <c r="P53294" s="63"/>
      <c r="Q53294" s="63"/>
    </row>
    <row r="53295" spans="16:17">
      <c r="P53295" s="63"/>
      <c r="Q53295" s="63"/>
    </row>
    <row r="53296" spans="16:17">
      <c r="P53296" s="63"/>
      <c r="Q53296" s="63"/>
    </row>
    <row r="53297" spans="16:17">
      <c r="P53297" s="63"/>
      <c r="Q53297" s="63"/>
    </row>
    <row r="53298" spans="16:17">
      <c r="P53298" s="63"/>
      <c r="Q53298" s="63"/>
    </row>
    <row r="53299" spans="16:17">
      <c r="P53299" s="63"/>
      <c r="Q53299" s="63"/>
    </row>
    <row r="53300" spans="16:17">
      <c r="P53300" s="63"/>
      <c r="Q53300" s="63"/>
    </row>
    <row r="53301" spans="16:17">
      <c r="P53301" s="63"/>
      <c r="Q53301" s="63"/>
    </row>
    <row r="53302" spans="16:17">
      <c r="P53302" s="63"/>
      <c r="Q53302" s="63"/>
    </row>
    <row r="53303" spans="16:17">
      <c r="P53303" s="63"/>
      <c r="Q53303" s="63"/>
    </row>
    <row r="53304" spans="16:17">
      <c r="P53304" s="63"/>
      <c r="Q53304" s="63"/>
    </row>
    <row r="53305" spans="16:17">
      <c r="P53305" s="63"/>
      <c r="Q53305" s="63"/>
    </row>
    <row r="53306" spans="16:17">
      <c r="P53306" s="63"/>
      <c r="Q53306" s="63"/>
    </row>
    <row r="53307" spans="16:17">
      <c r="P53307" s="63"/>
      <c r="Q53307" s="63"/>
    </row>
    <row r="53308" spans="16:17">
      <c r="P53308" s="63"/>
      <c r="Q53308" s="63"/>
    </row>
    <row r="53309" spans="16:17">
      <c r="P53309" s="63"/>
      <c r="Q53309" s="63"/>
    </row>
    <row r="53310" spans="16:17">
      <c r="P53310" s="63"/>
      <c r="Q53310" s="63"/>
    </row>
    <row r="53311" spans="16:17">
      <c r="P53311" s="63"/>
      <c r="Q53311" s="63"/>
    </row>
    <row r="53312" spans="16:17">
      <c r="P53312" s="63"/>
      <c r="Q53312" s="63"/>
    </row>
    <row r="53313" spans="16:17">
      <c r="P53313" s="63"/>
      <c r="Q53313" s="63"/>
    </row>
    <row r="53314" spans="16:17">
      <c r="P53314" s="63"/>
      <c r="Q53314" s="63"/>
    </row>
    <row r="53315" spans="16:17">
      <c r="P53315" s="63"/>
      <c r="Q53315" s="63"/>
    </row>
    <row r="53316" spans="16:17">
      <c r="P53316" s="63"/>
      <c r="Q53316" s="63"/>
    </row>
    <row r="53317" spans="16:17">
      <c r="P53317" s="63"/>
      <c r="Q53317" s="63"/>
    </row>
    <row r="53318" spans="16:17">
      <c r="P53318" s="63"/>
      <c r="Q53318" s="63"/>
    </row>
    <row r="53319" spans="16:17">
      <c r="P53319" s="63"/>
      <c r="Q53319" s="63"/>
    </row>
    <row r="53320" spans="16:17">
      <c r="P53320" s="63"/>
      <c r="Q53320" s="63"/>
    </row>
    <row r="53321" spans="16:17">
      <c r="P53321" s="63"/>
      <c r="Q53321" s="63"/>
    </row>
    <row r="53322" spans="16:17">
      <c r="P53322" s="63"/>
      <c r="Q53322" s="63"/>
    </row>
    <row r="53323" spans="16:17">
      <c r="P53323" s="63"/>
      <c r="Q53323" s="63"/>
    </row>
    <row r="53324" spans="16:17">
      <c r="P53324" s="63"/>
      <c r="Q53324" s="63"/>
    </row>
    <row r="53325" spans="16:17">
      <c r="P53325" s="63"/>
      <c r="Q53325" s="63"/>
    </row>
    <row r="53326" spans="16:17">
      <c r="P53326" s="63"/>
      <c r="Q53326" s="63"/>
    </row>
    <row r="53327" spans="16:17">
      <c r="P53327" s="63"/>
      <c r="Q53327" s="63"/>
    </row>
    <row r="53328" spans="16:17">
      <c r="P53328" s="63"/>
      <c r="Q53328" s="63"/>
    </row>
    <row r="53329" spans="16:17">
      <c r="P53329" s="63"/>
      <c r="Q53329" s="63"/>
    </row>
    <row r="53330" spans="16:17">
      <c r="P53330" s="63"/>
      <c r="Q53330" s="63"/>
    </row>
    <row r="53331" spans="16:17">
      <c r="P53331" s="63"/>
      <c r="Q53331" s="63"/>
    </row>
    <row r="53332" spans="16:17">
      <c r="P53332" s="63"/>
      <c r="Q53332" s="63"/>
    </row>
    <row r="53333" spans="16:17">
      <c r="P53333" s="63"/>
      <c r="Q53333" s="63"/>
    </row>
    <row r="53334" spans="16:17">
      <c r="P53334" s="63"/>
      <c r="Q53334" s="63"/>
    </row>
    <row r="53335" spans="16:17">
      <c r="P53335" s="63"/>
      <c r="Q53335" s="63"/>
    </row>
    <row r="53336" spans="16:17">
      <c r="P53336" s="63"/>
      <c r="Q53336" s="63"/>
    </row>
    <row r="53337" spans="16:17">
      <c r="P53337" s="63"/>
      <c r="Q53337" s="63"/>
    </row>
    <row r="53338" spans="16:17">
      <c r="P53338" s="63"/>
      <c r="Q53338" s="63"/>
    </row>
    <row r="53339" spans="16:17">
      <c r="P53339" s="63"/>
      <c r="Q53339" s="63"/>
    </row>
    <row r="53340" spans="16:17">
      <c r="P53340" s="63"/>
      <c r="Q53340" s="63"/>
    </row>
    <row r="53341" spans="16:17">
      <c r="P53341" s="63"/>
      <c r="Q53341" s="63"/>
    </row>
    <row r="53342" spans="16:17">
      <c r="P53342" s="63"/>
      <c r="Q53342" s="63"/>
    </row>
    <row r="53343" spans="16:17">
      <c r="P53343" s="63"/>
      <c r="Q53343" s="63"/>
    </row>
    <row r="53344" spans="16:17">
      <c r="P53344" s="63"/>
      <c r="Q53344" s="63"/>
    </row>
    <row r="53345" spans="16:17">
      <c r="P53345" s="63"/>
      <c r="Q53345" s="63"/>
    </row>
    <row r="53346" spans="16:17">
      <c r="P53346" s="63"/>
      <c r="Q53346" s="63"/>
    </row>
    <row r="53347" spans="16:17">
      <c r="P53347" s="63"/>
      <c r="Q53347" s="63"/>
    </row>
    <row r="53348" spans="16:17">
      <c r="P53348" s="63"/>
      <c r="Q53348" s="63"/>
    </row>
    <row r="53349" spans="16:17">
      <c r="P53349" s="63"/>
      <c r="Q53349" s="63"/>
    </row>
    <row r="53350" spans="16:17">
      <c r="P53350" s="63"/>
      <c r="Q53350" s="63"/>
    </row>
    <row r="53351" spans="16:17">
      <c r="P53351" s="63"/>
      <c r="Q53351" s="63"/>
    </row>
    <row r="53352" spans="16:17">
      <c r="P53352" s="63"/>
      <c r="Q53352" s="63"/>
    </row>
    <row r="53353" spans="16:17">
      <c r="P53353" s="63"/>
      <c r="Q53353" s="63"/>
    </row>
    <row r="53354" spans="16:17">
      <c r="P53354" s="63"/>
      <c r="Q53354" s="63"/>
    </row>
    <row r="53355" spans="16:17">
      <c r="P53355" s="63"/>
      <c r="Q53355" s="63"/>
    </row>
    <row r="53356" spans="16:17">
      <c r="P53356" s="63"/>
      <c r="Q53356" s="63"/>
    </row>
    <row r="53357" spans="16:17">
      <c r="P53357" s="63"/>
      <c r="Q53357" s="63"/>
    </row>
    <row r="53358" spans="16:17">
      <c r="P53358" s="63"/>
      <c r="Q53358" s="63"/>
    </row>
    <row r="53359" spans="16:17">
      <c r="P53359" s="63"/>
      <c r="Q53359" s="63"/>
    </row>
    <row r="53360" spans="16:17">
      <c r="P53360" s="63"/>
      <c r="Q53360" s="63"/>
    </row>
    <row r="53361" spans="16:17">
      <c r="P53361" s="63"/>
      <c r="Q53361" s="63"/>
    </row>
    <row r="53362" spans="16:17">
      <c r="P53362" s="63"/>
      <c r="Q53362" s="63"/>
    </row>
    <row r="53363" spans="16:17">
      <c r="P53363" s="63"/>
      <c r="Q53363" s="63"/>
    </row>
    <row r="53364" spans="16:17">
      <c r="P53364" s="63"/>
      <c r="Q53364" s="63"/>
    </row>
    <row r="53365" spans="16:17">
      <c r="P53365" s="63"/>
      <c r="Q53365" s="63"/>
    </row>
    <row r="53366" spans="16:17">
      <c r="P53366" s="63"/>
      <c r="Q53366" s="63"/>
    </row>
    <row r="53367" spans="16:17">
      <c r="P53367" s="63"/>
      <c r="Q53367" s="63"/>
    </row>
    <row r="53368" spans="16:17">
      <c r="P53368" s="63"/>
      <c r="Q53368" s="63"/>
    </row>
    <row r="53369" spans="16:17">
      <c r="P53369" s="63"/>
      <c r="Q53369" s="63"/>
    </row>
    <row r="53370" spans="16:17">
      <c r="P53370" s="63"/>
      <c r="Q53370" s="63"/>
    </row>
    <row r="53371" spans="16:17">
      <c r="P53371" s="63"/>
      <c r="Q53371" s="63"/>
    </row>
    <row r="53372" spans="16:17">
      <c r="P53372" s="63"/>
      <c r="Q53372" s="63"/>
    </row>
    <row r="53373" spans="16:17">
      <c r="P53373" s="63"/>
      <c r="Q53373" s="63"/>
    </row>
    <row r="53374" spans="16:17">
      <c r="P53374" s="63"/>
      <c r="Q53374" s="63"/>
    </row>
    <row r="53375" spans="16:17">
      <c r="P53375" s="63"/>
      <c r="Q53375" s="63"/>
    </row>
    <row r="53376" spans="16:17">
      <c r="P53376" s="63"/>
      <c r="Q53376" s="63"/>
    </row>
    <row r="53377" spans="16:17">
      <c r="P53377" s="63"/>
      <c r="Q53377" s="63"/>
    </row>
    <row r="53378" spans="16:17">
      <c r="P53378" s="63"/>
      <c r="Q53378" s="63"/>
    </row>
    <row r="53379" spans="16:17">
      <c r="P53379" s="63"/>
      <c r="Q53379" s="63"/>
    </row>
    <row r="53380" spans="16:17">
      <c r="P53380" s="63"/>
      <c r="Q53380" s="63"/>
    </row>
    <row r="53381" spans="16:17">
      <c r="P53381" s="63"/>
      <c r="Q53381" s="63"/>
    </row>
    <row r="53382" spans="16:17">
      <c r="P53382" s="63"/>
      <c r="Q53382" s="63"/>
    </row>
    <row r="53383" spans="16:17">
      <c r="P53383" s="63"/>
      <c r="Q53383" s="63"/>
    </row>
    <row r="53384" spans="16:17">
      <c r="P53384" s="63"/>
      <c r="Q53384" s="63"/>
    </row>
    <row r="53385" spans="16:17">
      <c r="P53385" s="63"/>
      <c r="Q53385" s="63"/>
    </row>
    <row r="53386" spans="16:17">
      <c r="P53386" s="63"/>
      <c r="Q53386" s="63"/>
    </row>
    <row r="53387" spans="16:17">
      <c r="P53387" s="63"/>
      <c r="Q53387" s="63"/>
    </row>
    <row r="53388" spans="16:17">
      <c r="P53388" s="63"/>
      <c r="Q53388" s="63"/>
    </row>
    <row r="53389" spans="16:17">
      <c r="P53389" s="63"/>
      <c r="Q53389" s="63"/>
    </row>
    <row r="53390" spans="16:17">
      <c r="P53390" s="63"/>
      <c r="Q53390" s="63"/>
    </row>
    <row r="53391" spans="16:17">
      <c r="P53391" s="63"/>
      <c r="Q53391" s="63"/>
    </row>
    <row r="53392" spans="16:17">
      <c r="P53392" s="63"/>
      <c r="Q53392" s="63"/>
    </row>
    <row r="53393" spans="16:17">
      <c r="P53393" s="63"/>
      <c r="Q53393" s="63"/>
    </row>
    <row r="53394" spans="16:17">
      <c r="P53394" s="63"/>
      <c r="Q53394" s="63"/>
    </row>
    <row r="53395" spans="16:17">
      <c r="P53395" s="63"/>
      <c r="Q53395" s="63"/>
    </row>
    <row r="53396" spans="16:17">
      <c r="P53396" s="63"/>
      <c r="Q53396" s="63"/>
    </row>
    <row r="53397" spans="16:17">
      <c r="P53397" s="63"/>
      <c r="Q53397" s="63"/>
    </row>
    <row r="53398" spans="16:17">
      <c r="P53398" s="63"/>
      <c r="Q53398" s="63"/>
    </row>
    <row r="53399" spans="16:17">
      <c r="P53399" s="63"/>
      <c r="Q53399" s="63"/>
    </row>
    <row r="53400" spans="16:17">
      <c r="P53400" s="63"/>
      <c r="Q53400" s="63"/>
    </row>
    <row r="53401" spans="16:17">
      <c r="P53401" s="63"/>
      <c r="Q53401" s="63"/>
    </row>
    <row r="53402" spans="16:17">
      <c r="P53402" s="63"/>
      <c r="Q53402" s="63"/>
    </row>
    <row r="53403" spans="16:17">
      <c r="P53403" s="63"/>
      <c r="Q53403" s="63"/>
    </row>
    <row r="53404" spans="16:17">
      <c r="P53404" s="63"/>
      <c r="Q53404" s="63"/>
    </row>
    <row r="53405" spans="16:17">
      <c r="P53405" s="63"/>
      <c r="Q53405" s="63"/>
    </row>
    <row r="53406" spans="16:17">
      <c r="P53406" s="63"/>
      <c r="Q53406" s="63"/>
    </row>
    <row r="53407" spans="16:17">
      <c r="P53407" s="63"/>
      <c r="Q53407" s="63"/>
    </row>
    <row r="53408" spans="16:17">
      <c r="P53408" s="63"/>
      <c r="Q53408" s="63"/>
    </row>
    <row r="53409" spans="16:17">
      <c r="P53409" s="63"/>
      <c r="Q53409" s="63"/>
    </row>
    <row r="53410" spans="16:17">
      <c r="P53410" s="63"/>
      <c r="Q53410" s="63"/>
    </row>
    <row r="53411" spans="16:17">
      <c r="P53411" s="63"/>
      <c r="Q53411" s="63"/>
    </row>
    <row r="53412" spans="16:17">
      <c r="P53412" s="63"/>
      <c r="Q53412" s="63"/>
    </row>
    <row r="53413" spans="16:17">
      <c r="P53413" s="63"/>
      <c r="Q53413" s="63"/>
    </row>
    <row r="53414" spans="16:17">
      <c r="P53414" s="63"/>
      <c r="Q53414" s="63"/>
    </row>
    <row r="53415" spans="16:17">
      <c r="P53415" s="63"/>
      <c r="Q53415" s="63"/>
    </row>
    <row r="53416" spans="16:17">
      <c r="P53416" s="63"/>
      <c r="Q53416" s="63"/>
    </row>
    <row r="53417" spans="16:17">
      <c r="P53417" s="63"/>
      <c r="Q53417" s="63"/>
    </row>
    <row r="53418" spans="16:17">
      <c r="P53418" s="63"/>
      <c r="Q53418" s="63"/>
    </row>
    <row r="53419" spans="16:17">
      <c r="P53419" s="63"/>
      <c r="Q53419" s="63"/>
    </row>
    <row r="53420" spans="16:17">
      <c r="P53420" s="63"/>
      <c r="Q53420" s="63"/>
    </row>
    <row r="53421" spans="16:17">
      <c r="P53421" s="63"/>
      <c r="Q53421" s="63"/>
    </row>
    <row r="53422" spans="16:17">
      <c r="P53422" s="63"/>
      <c r="Q53422" s="63"/>
    </row>
    <row r="53423" spans="16:17">
      <c r="P53423" s="63"/>
      <c r="Q53423" s="63"/>
    </row>
    <row r="53424" spans="16:17">
      <c r="P53424" s="63"/>
      <c r="Q53424" s="63"/>
    </row>
    <row r="53425" spans="16:17">
      <c r="P53425" s="63"/>
      <c r="Q53425" s="63"/>
    </row>
    <row r="53426" spans="16:17">
      <c r="P53426" s="63"/>
      <c r="Q53426" s="63"/>
    </row>
    <row r="53427" spans="16:17">
      <c r="P53427" s="63"/>
      <c r="Q53427" s="63"/>
    </row>
    <row r="53428" spans="16:17">
      <c r="P53428" s="63"/>
      <c r="Q53428" s="63"/>
    </row>
    <row r="53429" spans="16:17">
      <c r="P53429" s="63"/>
      <c r="Q53429" s="63"/>
    </row>
    <row r="53430" spans="16:17">
      <c r="P53430" s="63"/>
      <c r="Q53430" s="63"/>
    </row>
    <row r="53431" spans="16:17">
      <c r="P53431" s="63"/>
      <c r="Q53431" s="63"/>
    </row>
    <row r="53432" spans="16:17">
      <c r="P53432" s="63"/>
      <c r="Q53432" s="63"/>
    </row>
    <row r="53433" spans="16:17">
      <c r="P53433" s="63"/>
      <c r="Q53433" s="63"/>
    </row>
    <row r="53434" spans="16:17">
      <c r="P53434" s="63"/>
      <c r="Q53434" s="63"/>
    </row>
    <row r="53435" spans="16:17">
      <c r="P53435" s="63"/>
      <c r="Q53435" s="63"/>
    </row>
    <row r="53436" spans="16:17">
      <c r="P53436" s="63"/>
      <c r="Q53436" s="63"/>
    </row>
    <row r="53437" spans="16:17">
      <c r="P53437" s="63"/>
      <c r="Q53437" s="63"/>
    </row>
    <row r="53438" spans="16:17">
      <c r="P53438" s="63"/>
      <c r="Q53438" s="63"/>
    </row>
    <row r="53439" spans="16:17">
      <c r="P53439" s="63"/>
      <c r="Q53439" s="63"/>
    </row>
    <row r="53440" spans="16:17">
      <c r="P53440" s="63"/>
      <c r="Q53440" s="63"/>
    </row>
    <row r="53441" spans="16:17">
      <c r="P53441" s="63"/>
      <c r="Q53441" s="63"/>
    </row>
    <row r="53442" spans="16:17">
      <c r="P53442" s="63"/>
      <c r="Q53442" s="63"/>
    </row>
    <row r="53443" spans="16:17">
      <c r="P53443" s="63"/>
      <c r="Q53443" s="63"/>
    </row>
    <row r="53444" spans="16:17">
      <c r="P53444" s="63"/>
      <c r="Q53444" s="63"/>
    </row>
    <row r="53445" spans="16:17">
      <c r="P53445" s="63"/>
      <c r="Q53445" s="63"/>
    </row>
    <row r="53446" spans="16:17">
      <c r="P53446" s="63"/>
      <c r="Q53446" s="63"/>
    </row>
    <row r="53447" spans="16:17">
      <c r="P53447" s="63"/>
      <c r="Q53447" s="63"/>
    </row>
    <row r="53448" spans="16:17">
      <c r="P53448" s="63"/>
      <c r="Q53448" s="63"/>
    </row>
    <row r="53449" spans="16:17">
      <c r="P53449" s="63"/>
      <c r="Q53449" s="63"/>
    </row>
    <row r="53450" spans="16:17">
      <c r="P53450" s="63"/>
      <c r="Q53450" s="63"/>
    </row>
    <row r="53451" spans="16:17">
      <c r="P53451" s="63"/>
      <c r="Q53451" s="63"/>
    </row>
    <row r="53452" spans="16:17">
      <c r="P53452" s="63"/>
      <c r="Q53452" s="63"/>
    </row>
    <row r="53453" spans="16:17">
      <c r="P53453" s="63"/>
      <c r="Q53453" s="63"/>
    </row>
    <row r="53454" spans="16:17">
      <c r="P53454" s="63"/>
      <c r="Q53454" s="63"/>
    </row>
    <row r="53455" spans="16:17">
      <c r="P53455" s="63"/>
      <c r="Q53455" s="63"/>
    </row>
    <row r="53456" spans="16:17">
      <c r="P53456" s="63"/>
      <c r="Q53456" s="63"/>
    </row>
    <row r="53457" spans="16:17">
      <c r="P53457" s="63"/>
      <c r="Q53457" s="63"/>
    </row>
    <row r="53458" spans="16:17">
      <c r="P53458" s="63"/>
      <c r="Q53458" s="63"/>
    </row>
    <row r="53459" spans="16:17">
      <c r="P53459" s="63"/>
      <c r="Q53459" s="63"/>
    </row>
    <row r="53460" spans="16:17">
      <c r="P53460" s="63"/>
      <c r="Q53460" s="63"/>
    </row>
    <row r="53461" spans="16:17">
      <c r="P53461" s="63"/>
      <c r="Q53461" s="63"/>
    </row>
    <row r="53462" spans="16:17">
      <c r="P53462" s="63"/>
      <c r="Q53462" s="63"/>
    </row>
    <row r="53463" spans="16:17">
      <c r="P53463" s="63"/>
      <c r="Q53463" s="63"/>
    </row>
    <row r="53464" spans="16:17">
      <c r="P53464" s="63"/>
      <c r="Q53464" s="63"/>
    </row>
    <row r="53465" spans="16:17">
      <c r="P53465" s="63"/>
      <c r="Q53465" s="63"/>
    </row>
    <row r="53466" spans="16:17">
      <c r="P53466" s="63"/>
      <c r="Q53466" s="63"/>
    </row>
    <row r="53467" spans="16:17">
      <c r="P53467" s="63"/>
      <c r="Q53467" s="63"/>
    </row>
    <row r="53468" spans="16:17">
      <c r="P53468" s="63"/>
      <c r="Q53468" s="63"/>
    </row>
    <row r="53469" spans="16:17">
      <c r="P53469" s="63"/>
      <c r="Q53469" s="63"/>
    </row>
    <row r="53470" spans="16:17">
      <c r="P53470" s="63"/>
      <c r="Q53470" s="63"/>
    </row>
    <row r="53471" spans="16:17">
      <c r="P53471" s="63"/>
      <c r="Q53471" s="63"/>
    </row>
    <row r="53472" spans="16:17">
      <c r="P53472" s="63"/>
      <c r="Q53472" s="63"/>
    </row>
    <row r="53473" spans="16:17">
      <c r="P53473" s="63"/>
      <c r="Q53473" s="63"/>
    </row>
    <row r="53474" spans="16:17">
      <c r="P53474" s="63"/>
      <c r="Q53474" s="63"/>
    </row>
    <row r="53475" spans="16:17">
      <c r="P53475" s="63"/>
      <c r="Q53475" s="63"/>
    </row>
    <row r="53476" spans="16:17">
      <c r="P53476" s="63"/>
      <c r="Q53476" s="63"/>
    </row>
    <row r="53477" spans="16:17">
      <c r="P53477" s="63"/>
      <c r="Q53477" s="63"/>
    </row>
    <row r="53478" spans="16:17">
      <c r="P53478" s="63"/>
      <c r="Q53478" s="63"/>
    </row>
    <row r="53479" spans="16:17">
      <c r="P53479" s="63"/>
      <c r="Q53479" s="63"/>
    </row>
    <row r="53480" spans="16:17">
      <c r="P53480" s="63"/>
      <c r="Q53480" s="63"/>
    </row>
    <row r="53481" spans="16:17">
      <c r="P53481" s="63"/>
      <c r="Q53481" s="63"/>
    </row>
    <row r="53482" spans="16:17">
      <c r="P53482" s="63"/>
      <c r="Q53482" s="63"/>
    </row>
    <row r="53483" spans="16:17">
      <c r="P53483" s="63"/>
      <c r="Q53483" s="63"/>
    </row>
    <row r="53484" spans="16:17">
      <c r="P53484" s="63"/>
      <c r="Q53484" s="63"/>
    </row>
    <row r="53485" spans="16:17">
      <c r="P53485" s="63"/>
      <c r="Q53485" s="63"/>
    </row>
    <row r="53486" spans="16:17">
      <c r="P53486" s="63"/>
      <c r="Q53486" s="63"/>
    </row>
    <row r="53487" spans="16:17">
      <c r="P53487" s="63"/>
      <c r="Q53487" s="63"/>
    </row>
    <row r="53488" spans="16:17">
      <c r="P53488" s="63"/>
      <c r="Q53488" s="63"/>
    </row>
    <row r="53489" spans="16:17">
      <c r="P53489" s="63"/>
      <c r="Q53489" s="63"/>
    </row>
    <row r="53490" spans="16:17">
      <c r="P53490" s="63"/>
      <c r="Q53490" s="63"/>
    </row>
    <row r="53491" spans="16:17">
      <c r="P53491" s="63"/>
      <c r="Q53491" s="63"/>
    </row>
    <row r="53492" spans="16:17">
      <c r="P53492" s="63"/>
      <c r="Q53492" s="63"/>
    </row>
    <row r="53493" spans="16:17">
      <c r="P53493" s="63"/>
      <c r="Q53493" s="63"/>
    </row>
    <row r="53494" spans="16:17">
      <c r="P53494" s="63"/>
      <c r="Q53494" s="63"/>
    </row>
    <row r="53495" spans="16:17">
      <c r="P53495" s="63"/>
      <c r="Q53495" s="63"/>
    </row>
    <row r="53496" spans="16:17">
      <c r="P53496" s="63"/>
      <c r="Q53496" s="63"/>
    </row>
    <row r="53497" spans="16:17">
      <c r="P53497" s="63"/>
      <c r="Q53497" s="63"/>
    </row>
    <row r="53498" spans="16:17">
      <c r="P53498" s="63"/>
      <c r="Q53498" s="63"/>
    </row>
    <row r="53499" spans="16:17">
      <c r="P53499" s="63"/>
      <c r="Q53499" s="63"/>
    </row>
    <row r="53500" spans="16:17">
      <c r="P53500" s="63"/>
      <c r="Q53500" s="63"/>
    </row>
    <row r="53501" spans="16:17">
      <c r="P53501" s="63"/>
      <c r="Q53501" s="63"/>
    </row>
    <row r="53502" spans="16:17">
      <c r="P53502" s="63"/>
      <c r="Q53502" s="63"/>
    </row>
    <row r="53503" spans="16:17">
      <c r="P53503" s="63"/>
      <c r="Q53503" s="63"/>
    </row>
    <row r="53504" spans="16:17">
      <c r="P53504" s="63"/>
      <c r="Q53504" s="63"/>
    </row>
    <row r="53505" spans="16:17">
      <c r="P53505" s="63"/>
      <c r="Q53505" s="63"/>
    </row>
    <row r="53506" spans="16:17">
      <c r="P53506" s="63"/>
      <c r="Q53506" s="63"/>
    </row>
    <row r="53507" spans="16:17">
      <c r="P53507" s="63"/>
      <c r="Q53507" s="63"/>
    </row>
    <row r="53508" spans="16:17">
      <c r="P53508" s="63"/>
      <c r="Q53508" s="63"/>
    </row>
    <row r="53509" spans="16:17">
      <c r="P53509" s="63"/>
      <c r="Q53509" s="63"/>
    </row>
    <row r="53510" spans="16:17">
      <c r="P53510" s="63"/>
      <c r="Q53510" s="63"/>
    </row>
    <row r="53511" spans="16:17">
      <c r="P53511" s="63"/>
      <c r="Q53511" s="63"/>
    </row>
    <row r="53512" spans="16:17">
      <c r="P53512" s="63"/>
      <c r="Q53512" s="63"/>
    </row>
    <row r="53513" spans="16:17">
      <c r="P53513" s="63"/>
      <c r="Q53513" s="63"/>
    </row>
    <row r="53514" spans="16:17">
      <c r="P53514" s="63"/>
      <c r="Q53514" s="63"/>
    </row>
    <row r="53515" spans="16:17">
      <c r="P53515" s="63"/>
      <c r="Q53515" s="63"/>
    </row>
    <row r="53516" spans="16:17">
      <c r="P53516" s="63"/>
      <c r="Q53516" s="63"/>
    </row>
    <row r="53517" spans="16:17">
      <c r="P53517" s="63"/>
      <c r="Q53517" s="63"/>
    </row>
    <row r="53518" spans="16:17">
      <c r="P53518" s="63"/>
      <c r="Q53518" s="63"/>
    </row>
    <row r="53519" spans="16:17">
      <c r="P53519" s="63"/>
      <c r="Q53519" s="63"/>
    </row>
    <row r="53520" spans="16:17">
      <c r="P53520" s="63"/>
      <c r="Q53520" s="63"/>
    </row>
    <row r="53521" spans="16:17">
      <c r="P53521" s="63"/>
      <c r="Q53521" s="63"/>
    </row>
    <row r="53522" spans="16:17">
      <c r="P53522" s="63"/>
      <c r="Q53522" s="63"/>
    </row>
    <row r="53523" spans="16:17">
      <c r="P53523" s="63"/>
      <c r="Q53523" s="63"/>
    </row>
    <row r="53524" spans="16:17">
      <c r="P53524" s="63"/>
      <c r="Q53524" s="63"/>
    </row>
    <row r="53525" spans="16:17">
      <c r="P53525" s="63"/>
      <c r="Q53525" s="63"/>
    </row>
    <row r="53526" spans="16:17">
      <c r="P53526" s="63"/>
      <c r="Q53526" s="63"/>
    </row>
    <row r="53527" spans="16:17">
      <c r="P53527" s="63"/>
      <c r="Q53527" s="63"/>
    </row>
    <row r="53528" spans="16:17">
      <c r="P53528" s="63"/>
      <c r="Q53528" s="63"/>
    </row>
    <row r="53529" spans="16:17">
      <c r="P53529" s="63"/>
      <c r="Q53529" s="63"/>
    </row>
    <row r="53530" spans="16:17">
      <c r="P53530" s="63"/>
      <c r="Q53530" s="63"/>
    </row>
    <row r="53531" spans="16:17">
      <c r="P53531" s="63"/>
      <c r="Q53531" s="63"/>
    </row>
    <row r="53532" spans="16:17">
      <c r="P53532" s="63"/>
      <c r="Q53532" s="63"/>
    </row>
    <row r="53533" spans="16:17">
      <c r="P53533" s="63"/>
      <c r="Q53533" s="63"/>
    </row>
    <row r="53534" spans="16:17">
      <c r="P53534" s="63"/>
      <c r="Q53534" s="63"/>
    </row>
    <row r="53535" spans="16:17">
      <c r="P53535" s="63"/>
      <c r="Q53535" s="63"/>
    </row>
    <row r="53536" spans="16:17">
      <c r="P53536" s="63"/>
      <c r="Q53536" s="63"/>
    </row>
    <row r="53537" spans="16:17">
      <c r="P53537" s="63"/>
      <c r="Q53537" s="63"/>
    </row>
    <row r="53538" spans="16:17">
      <c r="P53538" s="63"/>
      <c r="Q53538" s="63"/>
    </row>
    <row r="53539" spans="16:17">
      <c r="P53539" s="63"/>
      <c r="Q53539" s="63"/>
    </row>
    <row r="53540" spans="16:17">
      <c r="P53540" s="63"/>
      <c r="Q53540" s="63"/>
    </row>
    <row r="53541" spans="16:17">
      <c r="P53541" s="63"/>
      <c r="Q53541" s="63"/>
    </row>
    <row r="53542" spans="16:17">
      <c r="P53542" s="63"/>
      <c r="Q53542" s="63"/>
    </row>
    <row r="53543" spans="16:17">
      <c r="P53543" s="63"/>
      <c r="Q53543" s="63"/>
    </row>
    <row r="53544" spans="16:17">
      <c r="P53544" s="63"/>
      <c r="Q53544" s="63"/>
    </row>
    <row r="53545" spans="16:17">
      <c r="P53545" s="63"/>
      <c r="Q53545" s="63"/>
    </row>
    <row r="53546" spans="16:17">
      <c r="P53546" s="63"/>
      <c r="Q53546" s="63"/>
    </row>
    <row r="53547" spans="16:17">
      <c r="P53547" s="63"/>
      <c r="Q53547" s="63"/>
    </row>
    <row r="53548" spans="16:17">
      <c r="P53548" s="63"/>
      <c r="Q53548" s="63"/>
    </row>
    <row r="53549" spans="16:17">
      <c r="P53549" s="63"/>
      <c r="Q53549" s="63"/>
    </row>
    <row r="53550" spans="16:17">
      <c r="P53550" s="63"/>
      <c r="Q53550" s="63"/>
    </row>
    <row r="53551" spans="16:17">
      <c r="P53551" s="63"/>
      <c r="Q53551" s="63"/>
    </row>
    <row r="53552" spans="16:17">
      <c r="P53552" s="63"/>
      <c r="Q53552" s="63"/>
    </row>
    <row r="53553" spans="16:17">
      <c r="P53553" s="63"/>
      <c r="Q53553" s="63"/>
    </row>
    <row r="53554" spans="16:17">
      <c r="P53554" s="63"/>
      <c r="Q53554" s="63"/>
    </row>
    <row r="53555" spans="16:17">
      <c r="P53555" s="63"/>
      <c r="Q53555" s="63"/>
    </row>
    <row r="53556" spans="16:17">
      <c r="P53556" s="63"/>
      <c r="Q53556" s="63"/>
    </row>
    <row r="53557" spans="16:17">
      <c r="P53557" s="63"/>
      <c r="Q53557" s="63"/>
    </row>
    <row r="53558" spans="16:17">
      <c r="P53558" s="63"/>
      <c r="Q53558" s="63"/>
    </row>
    <row r="53559" spans="16:17">
      <c r="P53559" s="63"/>
      <c r="Q53559" s="63"/>
    </row>
    <row r="53560" spans="16:17">
      <c r="P53560" s="63"/>
      <c r="Q53560" s="63"/>
    </row>
    <row r="53561" spans="16:17">
      <c r="P53561" s="63"/>
      <c r="Q53561" s="63"/>
    </row>
    <row r="53562" spans="16:17">
      <c r="P53562" s="63"/>
      <c r="Q53562" s="63"/>
    </row>
    <row r="53563" spans="16:17">
      <c r="P53563" s="63"/>
      <c r="Q53563" s="63"/>
    </row>
    <row r="53564" spans="16:17">
      <c r="P53564" s="63"/>
      <c r="Q53564" s="63"/>
    </row>
    <row r="53565" spans="16:17">
      <c r="P53565" s="63"/>
      <c r="Q53565" s="63"/>
    </row>
    <row r="53566" spans="16:17">
      <c r="P53566" s="63"/>
      <c r="Q53566" s="63"/>
    </row>
    <row r="53567" spans="16:17">
      <c r="P53567" s="63"/>
      <c r="Q53567" s="63"/>
    </row>
    <row r="53568" spans="16:17">
      <c r="P53568" s="63"/>
      <c r="Q53568" s="63"/>
    </row>
    <row r="53569" spans="16:17">
      <c r="P53569" s="63"/>
      <c r="Q53569" s="63"/>
    </row>
    <row r="53570" spans="16:17">
      <c r="P53570" s="63"/>
      <c r="Q53570" s="63"/>
    </row>
    <row r="53571" spans="16:17">
      <c r="P53571" s="63"/>
      <c r="Q53571" s="63"/>
    </row>
    <row r="53572" spans="16:17">
      <c r="P53572" s="63"/>
      <c r="Q53572" s="63"/>
    </row>
    <row r="53573" spans="16:17">
      <c r="P53573" s="63"/>
      <c r="Q53573" s="63"/>
    </row>
    <row r="53574" spans="16:17">
      <c r="P53574" s="63"/>
      <c r="Q53574" s="63"/>
    </row>
    <row r="53575" spans="16:17">
      <c r="P53575" s="63"/>
      <c r="Q53575" s="63"/>
    </row>
    <row r="53576" spans="16:17">
      <c r="P53576" s="63"/>
      <c r="Q53576" s="63"/>
    </row>
    <row r="53577" spans="16:17">
      <c r="P53577" s="63"/>
      <c r="Q53577" s="63"/>
    </row>
    <row r="53578" spans="16:17">
      <c r="P53578" s="63"/>
      <c r="Q53578" s="63"/>
    </row>
    <row r="53579" spans="16:17">
      <c r="P53579" s="63"/>
      <c r="Q53579" s="63"/>
    </row>
    <row r="53580" spans="16:17">
      <c r="P53580" s="63"/>
      <c r="Q53580" s="63"/>
    </row>
    <row r="53581" spans="16:17">
      <c r="P53581" s="63"/>
      <c r="Q53581" s="63"/>
    </row>
    <row r="53582" spans="16:17">
      <c r="P53582" s="63"/>
      <c r="Q53582" s="63"/>
    </row>
    <row r="53583" spans="16:17">
      <c r="P53583" s="63"/>
      <c r="Q53583" s="63"/>
    </row>
    <row r="53584" spans="16:17">
      <c r="P53584" s="63"/>
      <c r="Q53584" s="63"/>
    </row>
    <row r="53585" spans="16:17">
      <c r="P53585" s="63"/>
      <c r="Q53585" s="63"/>
    </row>
    <row r="53586" spans="16:17">
      <c r="P53586" s="63"/>
      <c r="Q53586" s="63"/>
    </row>
    <row r="53587" spans="16:17">
      <c r="P53587" s="63"/>
      <c r="Q53587" s="63"/>
    </row>
    <row r="53588" spans="16:17">
      <c r="P53588" s="63"/>
      <c r="Q53588" s="63"/>
    </row>
    <row r="53589" spans="16:17">
      <c r="P53589" s="63"/>
      <c r="Q53589" s="63"/>
    </row>
    <row r="53590" spans="16:17">
      <c r="P53590" s="63"/>
      <c r="Q53590" s="63"/>
    </row>
    <row r="53591" spans="16:17">
      <c r="P53591" s="63"/>
      <c r="Q53591" s="63"/>
    </row>
    <row r="53592" spans="16:17">
      <c r="P53592" s="63"/>
      <c r="Q53592" s="63"/>
    </row>
    <row r="53593" spans="16:17">
      <c r="P53593" s="63"/>
      <c r="Q53593" s="63"/>
    </row>
    <row r="53594" spans="16:17">
      <c r="P53594" s="63"/>
      <c r="Q53594" s="63"/>
    </row>
    <row r="53595" spans="16:17">
      <c r="P53595" s="63"/>
      <c r="Q53595" s="63"/>
    </row>
    <row r="53596" spans="16:17">
      <c r="P53596" s="63"/>
      <c r="Q53596" s="63"/>
    </row>
    <row r="53597" spans="16:17">
      <c r="P53597" s="63"/>
      <c r="Q53597" s="63"/>
    </row>
    <row r="53598" spans="16:17">
      <c r="P53598" s="63"/>
      <c r="Q53598" s="63"/>
    </row>
    <row r="53599" spans="16:17">
      <c r="P53599" s="63"/>
      <c r="Q53599" s="63"/>
    </row>
    <row r="53600" spans="16:17">
      <c r="P53600" s="63"/>
      <c r="Q53600" s="63"/>
    </row>
    <row r="53601" spans="16:17">
      <c r="P53601" s="63"/>
      <c r="Q53601" s="63"/>
    </row>
    <row r="53602" spans="16:17">
      <c r="P53602" s="63"/>
      <c r="Q53602" s="63"/>
    </row>
    <row r="53603" spans="16:17">
      <c r="P53603" s="63"/>
      <c r="Q53603" s="63"/>
    </row>
    <row r="53604" spans="16:17">
      <c r="P53604" s="63"/>
      <c r="Q53604" s="63"/>
    </row>
    <row r="53605" spans="16:17">
      <c r="P53605" s="63"/>
      <c r="Q53605" s="63"/>
    </row>
    <row r="53606" spans="16:17">
      <c r="P53606" s="63"/>
      <c r="Q53606" s="63"/>
    </row>
    <row r="53607" spans="16:17">
      <c r="P53607" s="63"/>
      <c r="Q53607" s="63"/>
    </row>
    <row r="53608" spans="16:17">
      <c r="P53608" s="63"/>
      <c r="Q53608" s="63"/>
    </row>
    <row r="53609" spans="16:17">
      <c r="P53609" s="63"/>
      <c r="Q53609" s="63"/>
    </row>
    <row r="53610" spans="16:17">
      <c r="P53610" s="63"/>
      <c r="Q53610" s="63"/>
    </row>
    <row r="53611" spans="16:17">
      <c r="P53611" s="63"/>
      <c r="Q53611" s="63"/>
    </row>
    <row r="53612" spans="16:17">
      <c r="P53612" s="63"/>
      <c r="Q53612" s="63"/>
    </row>
    <row r="53613" spans="16:17">
      <c r="P53613" s="63"/>
      <c r="Q53613" s="63"/>
    </row>
    <row r="53614" spans="16:17">
      <c r="P53614" s="63"/>
      <c r="Q53614" s="63"/>
    </row>
    <row r="53615" spans="16:17">
      <c r="P53615" s="63"/>
      <c r="Q53615" s="63"/>
    </row>
    <row r="53616" spans="16:17">
      <c r="P53616" s="63"/>
      <c r="Q53616" s="63"/>
    </row>
    <row r="53617" spans="16:17">
      <c r="P53617" s="63"/>
      <c r="Q53617" s="63"/>
    </row>
    <row r="53618" spans="16:17">
      <c r="P53618" s="63"/>
      <c r="Q53618" s="63"/>
    </row>
    <row r="53619" spans="16:17">
      <c r="P53619" s="63"/>
      <c r="Q53619" s="63"/>
    </row>
    <row r="53620" spans="16:17">
      <c r="P53620" s="63"/>
      <c r="Q53620" s="63"/>
    </row>
    <row r="53621" spans="16:17">
      <c r="P53621" s="63"/>
      <c r="Q53621" s="63"/>
    </row>
    <row r="53622" spans="16:17">
      <c r="P53622" s="63"/>
      <c r="Q53622" s="63"/>
    </row>
    <row r="53623" spans="16:17">
      <c r="P53623" s="63"/>
      <c r="Q53623" s="63"/>
    </row>
    <row r="53624" spans="16:17">
      <c r="P53624" s="63"/>
      <c r="Q53624" s="63"/>
    </row>
    <row r="53625" spans="16:17">
      <c r="P53625" s="63"/>
      <c r="Q53625" s="63"/>
    </row>
    <row r="53626" spans="16:17">
      <c r="P53626" s="63"/>
      <c r="Q53626" s="63"/>
    </row>
    <row r="53627" spans="16:17">
      <c r="P53627" s="63"/>
      <c r="Q53627" s="63"/>
    </row>
    <row r="53628" spans="16:17">
      <c r="P53628" s="63"/>
      <c r="Q53628" s="63"/>
    </row>
    <row r="53629" spans="16:17">
      <c r="P53629" s="63"/>
      <c r="Q53629" s="63"/>
    </row>
    <row r="53630" spans="16:17">
      <c r="P53630" s="63"/>
      <c r="Q53630" s="63"/>
    </row>
    <row r="53631" spans="16:17">
      <c r="P53631" s="63"/>
      <c r="Q53631" s="63"/>
    </row>
    <row r="53632" spans="16:17">
      <c r="P53632" s="63"/>
      <c r="Q53632" s="63"/>
    </row>
    <row r="53633" spans="16:17">
      <c r="P53633" s="63"/>
      <c r="Q53633" s="63"/>
    </row>
    <row r="53634" spans="16:17">
      <c r="P53634" s="63"/>
      <c r="Q53634" s="63"/>
    </row>
    <row r="53635" spans="16:17">
      <c r="P53635" s="63"/>
      <c r="Q53635" s="63"/>
    </row>
    <row r="53636" spans="16:17">
      <c r="P53636" s="63"/>
      <c r="Q53636" s="63"/>
    </row>
    <row r="53637" spans="16:17">
      <c r="P53637" s="63"/>
      <c r="Q53637" s="63"/>
    </row>
    <row r="53638" spans="16:17">
      <c r="P53638" s="63"/>
      <c r="Q53638" s="63"/>
    </row>
    <row r="53639" spans="16:17">
      <c r="P53639" s="63"/>
      <c r="Q53639" s="63"/>
    </row>
    <row r="53640" spans="16:17">
      <c r="P53640" s="63"/>
      <c r="Q53640" s="63"/>
    </row>
    <row r="53641" spans="16:17">
      <c r="P53641" s="63"/>
      <c r="Q53641" s="63"/>
    </row>
    <row r="53642" spans="16:17">
      <c r="P53642" s="63"/>
      <c r="Q53642" s="63"/>
    </row>
    <row r="53643" spans="16:17">
      <c r="P53643" s="63"/>
      <c r="Q53643" s="63"/>
    </row>
    <row r="53644" spans="16:17">
      <c r="P53644" s="63"/>
      <c r="Q53644" s="63"/>
    </row>
    <row r="53645" spans="16:17">
      <c r="P53645" s="63"/>
      <c r="Q53645" s="63"/>
    </row>
    <row r="53646" spans="16:17">
      <c r="P53646" s="63"/>
      <c r="Q53646" s="63"/>
    </row>
    <row r="53647" spans="16:17">
      <c r="P53647" s="63"/>
      <c r="Q53647" s="63"/>
    </row>
    <row r="53648" spans="16:17">
      <c r="P53648" s="63"/>
      <c r="Q53648" s="63"/>
    </row>
    <row r="53649" spans="16:17">
      <c r="P53649" s="63"/>
      <c r="Q53649" s="63"/>
    </row>
    <row r="53650" spans="16:17">
      <c r="P53650" s="63"/>
      <c r="Q53650" s="63"/>
    </row>
    <row r="53651" spans="16:17">
      <c r="P53651" s="63"/>
      <c r="Q53651" s="63"/>
    </row>
    <row r="53652" spans="16:17">
      <c r="P53652" s="63"/>
      <c r="Q53652" s="63"/>
    </row>
    <row r="53653" spans="16:17">
      <c r="P53653" s="63"/>
      <c r="Q53653" s="63"/>
    </row>
    <row r="53654" spans="16:17">
      <c r="P53654" s="63"/>
      <c r="Q53654" s="63"/>
    </row>
    <row r="53655" spans="16:17">
      <c r="P53655" s="63"/>
      <c r="Q53655" s="63"/>
    </row>
    <row r="53656" spans="16:17">
      <c r="P53656" s="63"/>
      <c r="Q53656" s="63"/>
    </row>
    <row r="53657" spans="16:17">
      <c r="P53657" s="63"/>
      <c r="Q53657" s="63"/>
    </row>
    <row r="53658" spans="16:17">
      <c r="P53658" s="63"/>
      <c r="Q53658" s="63"/>
    </row>
    <row r="53659" spans="16:17">
      <c r="P53659" s="63"/>
      <c r="Q53659" s="63"/>
    </row>
    <row r="53660" spans="16:17">
      <c r="P53660" s="63"/>
      <c r="Q53660" s="63"/>
    </row>
    <row r="53661" spans="16:17">
      <c r="P53661" s="63"/>
      <c r="Q53661" s="63"/>
    </row>
    <row r="53662" spans="16:17">
      <c r="P53662" s="63"/>
      <c r="Q53662" s="63"/>
    </row>
    <row r="53663" spans="16:17">
      <c r="P53663" s="63"/>
      <c r="Q53663" s="63"/>
    </row>
    <row r="53664" spans="16:17">
      <c r="P53664" s="63"/>
      <c r="Q53664" s="63"/>
    </row>
    <row r="53665" spans="16:17">
      <c r="P53665" s="63"/>
      <c r="Q53665" s="63"/>
    </row>
    <row r="53666" spans="16:17">
      <c r="P53666" s="63"/>
      <c r="Q53666" s="63"/>
    </row>
    <row r="53667" spans="16:17">
      <c r="P53667" s="63"/>
      <c r="Q53667" s="63"/>
    </row>
    <row r="53668" spans="16:17">
      <c r="P53668" s="63"/>
      <c r="Q53668" s="63"/>
    </row>
    <row r="53669" spans="16:17">
      <c r="P53669" s="63"/>
      <c r="Q53669" s="63"/>
    </row>
    <row r="53670" spans="16:17">
      <c r="P53670" s="63"/>
      <c r="Q53670" s="63"/>
    </row>
    <row r="53671" spans="16:17">
      <c r="P53671" s="63"/>
      <c r="Q53671" s="63"/>
    </row>
    <row r="53672" spans="16:17">
      <c r="P53672" s="63"/>
      <c r="Q53672" s="63"/>
    </row>
    <row r="53673" spans="16:17">
      <c r="P53673" s="63"/>
      <c r="Q53673" s="63"/>
    </row>
    <row r="53674" spans="16:17">
      <c r="P53674" s="63"/>
      <c r="Q53674" s="63"/>
    </row>
    <row r="53675" spans="16:17">
      <c r="P53675" s="63"/>
      <c r="Q53675" s="63"/>
    </row>
    <row r="53676" spans="16:17">
      <c r="P53676" s="63"/>
      <c r="Q53676" s="63"/>
    </row>
    <row r="53677" spans="16:17">
      <c r="P53677" s="63"/>
      <c r="Q53677" s="63"/>
    </row>
    <row r="53678" spans="16:17">
      <c r="P53678" s="63"/>
      <c r="Q53678" s="63"/>
    </row>
    <row r="53679" spans="16:17">
      <c r="P53679" s="63"/>
      <c r="Q53679" s="63"/>
    </row>
    <row r="53680" spans="16:17">
      <c r="P53680" s="63"/>
      <c r="Q53680" s="63"/>
    </row>
    <row r="53681" spans="16:17">
      <c r="P53681" s="63"/>
      <c r="Q53681" s="63"/>
    </row>
    <row r="53682" spans="16:17">
      <c r="P53682" s="63"/>
      <c r="Q53682" s="63"/>
    </row>
    <row r="53683" spans="16:17">
      <c r="P53683" s="63"/>
      <c r="Q53683" s="63"/>
    </row>
    <row r="53684" spans="16:17">
      <c r="P53684" s="63"/>
      <c r="Q53684" s="63"/>
    </row>
    <row r="53685" spans="16:17">
      <c r="P53685" s="63"/>
      <c r="Q53685" s="63"/>
    </row>
    <row r="53686" spans="16:17">
      <c r="P53686" s="63"/>
      <c r="Q53686" s="63"/>
    </row>
    <row r="53687" spans="16:17">
      <c r="P53687" s="63"/>
      <c r="Q53687" s="63"/>
    </row>
    <row r="53688" spans="16:17">
      <c r="P53688" s="63"/>
      <c r="Q53688" s="63"/>
    </row>
    <row r="53689" spans="16:17">
      <c r="P53689" s="63"/>
      <c r="Q53689" s="63"/>
    </row>
    <row r="53690" spans="16:17">
      <c r="P53690" s="63"/>
      <c r="Q53690" s="63"/>
    </row>
    <row r="53691" spans="16:17">
      <c r="P53691" s="63"/>
      <c r="Q53691" s="63"/>
    </row>
    <row r="53692" spans="16:17">
      <c r="P53692" s="63"/>
      <c r="Q53692" s="63"/>
    </row>
    <row r="53693" spans="16:17">
      <c r="P53693" s="63"/>
      <c r="Q53693" s="63"/>
    </row>
    <row r="53694" spans="16:17">
      <c r="P53694" s="63"/>
      <c r="Q53694" s="63"/>
    </row>
    <row r="53695" spans="16:17">
      <c r="P53695" s="63"/>
      <c r="Q53695" s="63"/>
    </row>
    <row r="53696" spans="16:17">
      <c r="P53696" s="63"/>
      <c r="Q53696" s="63"/>
    </row>
    <row r="53697" spans="16:17">
      <c r="P53697" s="63"/>
      <c r="Q53697" s="63"/>
    </row>
    <row r="53698" spans="16:17">
      <c r="P53698" s="63"/>
      <c r="Q53698" s="63"/>
    </row>
    <row r="53699" spans="16:17">
      <c r="P53699" s="63"/>
      <c r="Q53699" s="63"/>
    </row>
    <row r="53700" spans="16:17">
      <c r="P53700" s="63"/>
      <c r="Q53700" s="63"/>
    </row>
    <row r="53701" spans="16:17">
      <c r="P53701" s="63"/>
      <c r="Q53701" s="63"/>
    </row>
    <row r="53702" spans="16:17">
      <c r="P53702" s="63"/>
      <c r="Q53702" s="63"/>
    </row>
    <row r="53703" spans="16:17">
      <c r="P53703" s="63"/>
      <c r="Q53703" s="63"/>
    </row>
    <row r="53704" spans="16:17">
      <c r="P53704" s="63"/>
      <c r="Q53704" s="63"/>
    </row>
    <row r="53705" spans="16:17">
      <c r="P53705" s="63"/>
      <c r="Q53705" s="63"/>
    </row>
    <row r="53706" spans="16:17">
      <c r="P53706" s="63"/>
      <c r="Q53706" s="63"/>
    </row>
    <row r="53707" spans="16:17">
      <c r="P53707" s="63"/>
      <c r="Q53707" s="63"/>
    </row>
    <row r="53708" spans="16:17">
      <c r="P53708" s="63"/>
      <c r="Q53708" s="63"/>
    </row>
    <row r="53709" spans="16:17">
      <c r="P53709" s="63"/>
      <c r="Q53709" s="63"/>
    </row>
    <row r="53710" spans="16:17">
      <c r="P53710" s="63"/>
      <c r="Q53710" s="63"/>
    </row>
    <row r="53711" spans="16:17">
      <c r="P53711" s="63"/>
      <c r="Q53711" s="63"/>
    </row>
    <row r="53712" spans="16:17">
      <c r="P53712" s="63"/>
      <c r="Q53712" s="63"/>
    </row>
    <row r="53713" spans="16:17">
      <c r="P53713" s="63"/>
      <c r="Q53713" s="63"/>
    </row>
    <row r="53714" spans="16:17">
      <c r="P53714" s="63"/>
      <c r="Q53714" s="63"/>
    </row>
    <row r="53715" spans="16:17">
      <c r="P53715" s="63"/>
      <c r="Q53715" s="63"/>
    </row>
    <row r="53716" spans="16:17">
      <c r="P53716" s="63"/>
      <c r="Q53716" s="63"/>
    </row>
    <row r="53717" spans="16:17">
      <c r="P53717" s="63"/>
      <c r="Q53717" s="63"/>
    </row>
    <row r="53718" spans="16:17">
      <c r="P53718" s="63"/>
      <c r="Q53718" s="63"/>
    </row>
    <row r="53719" spans="16:17">
      <c r="P53719" s="63"/>
      <c r="Q53719" s="63"/>
    </row>
    <row r="53720" spans="16:17">
      <c r="P53720" s="63"/>
      <c r="Q53720" s="63"/>
    </row>
    <row r="53721" spans="16:17">
      <c r="P53721" s="63"/>
      <c r="Q53721" s="63"/>
    </row>
    <row r="53722" spans="16:17">
      <c r="P53722" s="63"/>
      <c r="Q53722" s="63"/>
    </row>
    <row r="53723" spans="16:17">
      <c r="P53723" s="63"/>
      <c r="Q53723" s="63"/>
    </row>
    <row r="53724" spans="16:17">
      <c r="P53724" s="63"/>
      <c r="Q53724" s="63"/>
    </row>
    <row r="53725" spans="16:17">
      <c r="P53725" s="63"/>
      <c r="Q53725" s="63"/>
    </row>
    <row r="53726" spans="16:17">
      <c r="P53726" s="63"/>
      <c r="Q53726" s="63"/>
    </row>
    <row r="53727" spans="16:17">
      <c r="P53727" s="63"/>
      <c r="Q53727" s="63"/>
    </row>
    <row r="53728" spans="16:17">
      <c r="P53728" s="63"/>
      <c r="Q53728" s="63"/>
    </row>
    <row r="53729" spans="16:17">
      <c r="P53729" s="63"/>
      <c r="Q53729" s="63"/>
    </row>
    <row r="53730" spans="16:17">
      <c r="P53730" s="63"/>
      <c r="Q53730" s="63"/>
    </row>
    <row r="53731" spans="16:17">
      <c r="P53731" s="63"/>
      <c r="Q53731" s="63"/>
    </row>
    <row r="53732" spans="16:17">
      <c r="P53732" s="63"/>
      <c r="Q53732" s="63"/>
    </row>
    <row r="53733" spans="16:17">
      <c r="P53733" s="63"/>
      <c r="Q53733" s="63"/>
    </row>
    <row r="53734" spans="16:17">
      <c r="P53734" s="63"/>
      <c r="Q53734" s="63"/>
    </row>
    <row r="53735" spans="16:17">
      <c r="P53735" s="63"/>
      <c r="Q53735" s="63"/>
    </row>
    <row r="53736" spans="16:17">
      <c r="P53736" s="63"/>
      <c r="Q53736" s="63"/>
    </row>
    <row r="53737" spans="16:17">
      <c r="P53737" s="63"/>
      <c r="Q53737" s="63"/>
    </row>
    <row r="53738" spans="16:17">
      <c r="P53738" s="63"/>
      <c r="Q53738" s="63"/>
    </row>
    <row r="53739" spans="16:17">
      <c r="P53739" s="63"/>
      <c r="Q53739" s="63"/>
    </row>
    <row r="53740" spans="16:17">
      <c r="P53740" s="63"/>
      <c r="Q53740" s="63"/>
    </row>
    <row r="53741" spans="16:17">
      <c r="P53741" s="63"/>
      <c r="Q53741" s="63"/>
    </row>
    <row r="53742" spans="16:17">
      <c r="P53742" s="63"/>
      <c r="Q53742" s="63"/>
    </row>
    <row r="53743" spans="16:17">
      <c r="P53743" s="63"/>
      <c r="Q53743" s="63"/>
    </row>
    <row r="53744" spans="16:17">
      <c r="P53744" s="63"/>
      <c r="Q53744" s="63"/>
    </row>
    <row r="53745" spans="16:17">
      <c r="P53745" s="63"/>
      <c r="Q53745" s="63"/>
    </row>
    <row r="53746" spans="16:17">
      <c r="P53746" s="63"/>
      <c r="Q53746" s="63"/>
    </row>
    <row r="53747" spans="16:17">
      <c r="P53747" s="63"/>
      <c r="Q53747" s="63"/>
    </row>
    <row r="53748" spans="16:17">
      <c r="P53748" s="63"/>
      <c r="Q53748" s="63"/>
    </row>
    <row r="53749" spans="16:17">
      <c r="P53749" s="63"/>
      <c r="Q53749" s="63"/>
    </row>
    <row r="53750" spans="16:17">
      <c r="P53750" s="63"/>
      <c r="Q53750" s="63"/>
    </row>
    <row r="53751" spans="16:17">
      <c r="P53751" s="63"/>
      <c r="Q53751" s="63"/>
    </row>
    <row r="53752" spans="16:17">
      <c r="P53752" s="63"/>
      <c r="Q53752" s="63"/>
    </row>
    <row r="53753" spans="16:17">
      <c r="P53753" s="63"/>
      <c r="Q53753" s="63"/>
    </row>
    <row r="53754" spans="16:17">
      <c r="P53754" s="63"/>
      <c r="Q53754" s="63"/>
    </row>
    <row r="53755" spans="16:17">
      <c r="P53755" s="63"/>
      <c r="Q53755" s="63"/>
    </row>
    <row r="53756" spans="16:17">
      <c r="P53756" s="63"/>
      <c r="Q53756" s="63"/>
    </row>
    <row r="53757" spans="16:17">
      <c r="P53757" s="63"/>
      <c r="Q53757" s="63"/>
    </row>
    <row r="53758" spans="16:17">
      <c r="P53758" s="63"/>
      <c r="Q53758" s="63"/>
    </row>
    <row r="53759" spans="16:17">
      <c r="P53759" s="63"/>
      <c r="Q53759" s="63"/>
    </row>
    <row r="53760" spans="16:17">
      <c r="P53760" s="63"/>
      <c r="Q53760" s="63"/>
    </row>
    <row r="53761" spans="16:17">
      <c r="P53761" s="63"/>
      <c r="Q53761" s="63"/>
    </row>
    <row r="53762" spans="16:17">
      <c r="P53762" s="63"/>
      <c r="Q53762" s="63"/>
    </row>
    <row r="53763" spans="16:17">
      <c r="P53763" s="63"/>
      <c r="Q53763" s="63"/>
    </row>
    <row r="53764" spans="16:17">
      <c r="P53764" s="63"/>
      <c r="Q53764" s="63"/>
    </row>
    <row r="53765" spans="16:17">
      <c r="P53765" s="63"/>
      <c r="Q53765" s="63"/>
    </row>
    <row r="53766" spans="16:17">
      <c r="P53766" s="63"/>
      <c r="Q53766" s="63"/>
    </row>
    <row r="53767" spans="16:17">
      <c r="P53767" s="63"/>
      <c r="Q53767" s="63"/>
    </row>
    <row r="53768" spans="16:17">
      <c r="P53768" s="63"/>
      <c r="Q53768" s="63"/>
    </row>
    <row r="53769" spans="16:17">
      <c r="P53769" s="63"/>
      <c r="Q53769" s="63"/>
    </row>
    <row r="53770" spans="16:17">
      <c r="P53770" s="63"/>
      <c r="Q53770" s="63"/>
    </row>
    <row r="53771" spans="16:17">
      <c r="P53771" s="63"/>
      <c r="Q53771" s="63"/>
    </row>
    <row r="53772" spans="16:17">
      <c r="P53772" s="63"/>
      <c r="Q53772" s="63"/>
    </row>
    <row r="53773" spans="16:17">
      <c r="P53773" s="63"/>
      <c r="Q53773" s="63"/>
    </row>
    <row r="53774" spans="16:17">
      <c r="P53774" s="63"/>
      <c r="Q53774" s="63"/>
    </row>
    <row r="53775" spans="16:17">
      <c r="P53775" s="63"/>
      <c r="Q53775" s="63"/>
    </row>
    <row r="53776" spans="16:17">
      <c r="P53776" s="63"/>
      <c r="Q53776" s="63"/>
    </row>
    <row r="53777" spans="16:17">
      <c r="P53777" s="63"/>
      <c r="Q53777" s="63"/>
    </row>
    <row r="53778" spans="16:17">
      <c r="P53778" s="63"/>
      <c r="Q53778" s="63"/>
    </row>
    <row r="53779" spans="16:17">
      <c r="P53779" s="63"/>
      <c r="Q53779" s="63"/>
    </row>
    <row r="53780" spans="16:17">
      <c r="P53780" s="63"/>
      <c r="Q53780" s="63"/>
    </row>
    <row r="53781" spans="16:17">
      <c r="P53781" s="63"/>
      <c r="Q53781" s="63"/>
    </row>
    <row r="53782" spans="16:17">
      <c r="P53782" s="63"/>
      <c r="Q53782" s="63"/>
    </row>
    <row r="53783" spans="16:17">
      <c r="P53783" s="63"/>
      <c r="Q53783" s="63"/>
    </row>
    <row r="53784" spans="16:17">
      <c r="P53784" s="63"/>
      <c r="Q53784" s="63"/>
    </row>
    <row r="53785" spans="16:17">
      <c r="P53785" s="63"/>
      <c r="Q53785" s="63"/>
    </row>
    <row r="53786" spans="16:17">
      <c r="P53786" s="63"/>
      <c r="Q53786" s="63"/>
    </row>
    <row r="53787" spans="16:17">
      <c r="P53787" s="63"/>
      <c r="Q53787" s="63"/>
    </row>
    <row r="53788" spans="16:17">
      <c r="P53788" s="63"/>
      <c r="Q53788" s="63"/>
    </row>
    <row r="53789" spans="16:17">
      <c r="P53789" s="63"/>
      <c r="Q53789" s="63"/>
    </row>
    <row r="53790" spans="16:17">
      <c r="P53790" s="63"/>
      <c r="Q53790" s="63"/>
    </row>
    <row r="53791" spans="16:17">
      <c r="P53791" s="63"/>
      <c r="Q53791" s="63"/>
    </row>
    <row r="53792" spans="16:17">
      <c r="P53792" s="63"/>
      <c r="Q53792" s="63"/>
    </row>
    <row r="53793" spans="16:17">
      <c r="P53793" s="63"/>
      <c r="Q53793" s="63"/>
    </row>
    <row r="53794" spans="16:17">
      <c r="P53794" s="63"/>
      <c r="Q53794" s="63"/>
    </row>
    <row r="53795" spans="16:17">
      <c r="P53795" s="63"/>
      <c r="Q53795" s="63"/>
    </row>
    <row r="53796" spans="16:17">
      <c r="P53796" s="63"/>
      <c r="Q53796" s="63"/>
    </row>
    <row r="53797" spans="16:17">
      <c r="P53797" s="63"/>
      <c r="Q53797" s="63"/>
    </row>
    <row r="53798" spans="16:17">
      <c r="P53798" s="63"/>
      <c r="Q53798" s="63"/>
    </row>
    <row r="53799" spans="16:17">
      <c r="P53799" s="63"/>
      <c r="Q53799" s="63"/>
    </row>
    <row r="53800" spans="16:17">
      <c r="P53800" s="63"/>
      <c r="Q53800" s="63"/>
    </row>
    <row r="53801" spans="16:17">
      <c r="P53801" s="63"/>
      <c r="Q53801" s="63"/>
    </row>
    <row r="53802" spans="16:17">
      <c r="P53802" s="63"/>
      <c r="Q53802" s="63"/>
    </row>
    <row r="53803" spans="16:17">
      <c r="P53803" s="63"/>
      <c r="Q53803" s="63"/>
    </row>
    <row r="53804" spans="16:17">
      <c r="P53804" s="63"/>
      <c r="Q53804" s="63"/>
    </row>
    <row r="53805" spans="16:17">
      <c r="P53805" s="63"/>
      <c r="Q53805" s="63"/>
    </row>
    <row r="53806" spans="16:17">
      <c r="P53806" s="63"/>
      <c r="Q53806" s="63"/>
    </row>
    <row r="53807" spans="16:17">
      <c r="P53807" s="63"/>
      <c r="Q53807" s="63"/>
    </row>
    <row r="53808" spans="16:17">
      <c r="P53808" s="63"/>
      <c r="Q53808" s="63"/>
    </row>
    <row r="53809" spans="16:17">
      <c r="P53809" s="63"/>
      <c r="Q53809" s="63"/>
    </row>
    <row r="53810" spans="16:17">
      <c r="P53810" s="63"/>
      <c r="Q53810" s="63"/>
    </row>
    <row r="53811" spans="16:17">
      <c r="P53811" s="63"/>
      <c r="Q53811" s="63"/>
    </row>
    <row r="53812" spans="16:17">
      <c r="P53812" s="63"/>
      <c r="Q53812" s="63"/>
    </row>
    <row r="53813" spans="16:17">
      <c r="P53813" s="63"/>
      <c r="Q53813" s="63"/>
    </row>
    <row r="53814" spans="16:17">
      <c r="P53814" s="63"/>
      <c r="Q53814" s="63"/>
    </row>
    <row r="53815" spans="16:17">
      <c r="P53815" s="63"/>
      <c r="Q53815" s="63"/>
    </row>
    <row r="53816" spans="16:17">
      <c r="P53816" s="63"/>
      <c r="Q53816" s="63"/>
    </row>
    <row r="53817" spans="16:17">
      <c r="P53817" s="63"/>
      <c r="Q53817" s="63"/>
    </row>
    <row r="53818" spans="16:17">
      <c r="P53818" s="63"/>
      <c r="Q53818" s="63"/>
    </row>
    <row r="53819" spans="16:17">
      <c r="P53819" s="63"/>
      <c r="Q53819" s="63"/>
    </row>
    <row r="53820" spans="16:17">
      <c r="P53820" s="63"/>
      <c r="Q53820" s="63"/>
    </row>
    <row r="53821" spans="16:17">
      <c r="P53821" s="63"/>
      <c r="Q53821" s="63"/>
    </row>
    <row r="53822" spans="16:17">
      <c r="P53822" s="63"/>
      <c r="Q53822" s="63"/>
    </row>
    <row r="53823" spans="16:17">
      <c r="P53823" s="63"/>
      <c r="Q53823" s="63"/>
    </row>
    <row r="53824" spans="16:17">
      <c r="P53824" s="63"/>
      <c r="Q53824" s="63"/>
    </row>
    <row r="53825" spans="16:17">
      <c r="P53825" s="63"/>
      <c r="Q53825" s="63"/>
    </row>
    <row r="53826" spans="16:17">
      <c r="P53826" s="63"/>
      <c r="Q53826" s="63"/>
    </row>
    <row r="53827" spans="16:17">
      <c r="P53827" s="63"/>
      <c r="Q53827" s="63"/>
    </row>
    <row r="53828" spans="16:17">
      <c r="P53828" s="63"/>
      <c r="Q53828" s="63"/>
    </row>
    <row r="53829" spans="16:17">
      <c r="P53829" s="63"/>
      <c r="Q53829" s="63"/>
    </row>
    <row r="53830" spans="16:17">
      <c r="P53830" s="63"/>
      <c r="Q53830" s="63"/>
    </row>
    <row r="53831" spans="16:17">
      <c r="P53831" s="63"/>
      <c r="Q53831" s="63"/>
    </row>
    <row r="53832" spans="16:17">
      <c r="P53832" s="63"/>
      <c r="Q53832" s="63"/>
    </row>
    <row r="53833" spans="16:17">
      <c r="P53833" s="63"/>
      <c r="Q53833" s="63"/>
    </row>
    <row r="53834" spans="16:17">
      <c r="P53834" s="63"/>
      <c r="Q53834" s="63"/>
    </row>
    <row r="53835" spans="16:17">
      <c r="P53835" s="63"/>
      <c r="Q53835" s="63"/>
    </row>
    <row r="53836" spans="16:17">
      <c r="P53836" s="63"/>
      <c r="Q53836" s="63"/>
    </row>
    <row r="53837" spans="16:17">
      <c r="P53837" s="63"/>
      <c r="Q53837" s="63"/>
    </row>
    <row r="53838" spans="16:17">
      <c r="P53838" s="63"/>
      <c r="Q53838" s="63"/>
    </row>
    <row r="53839" spans="16:17">
      <c r="P53839" s="63"/>
      <c r="Q53839" s="63"/>
    </row>
    <row r="53840" spans="16:17">
      <c r="P53840" s="63"/>
      <c r="Q53840" s="63"/>
    </row>
    <row r="53841" spans="16:17">
      <c r="P53841" s="63"/>
      <c r="Q53841" s="63"/>
    </row>
    <row r="53842" spans="16:17">
      <c r="P53842" s="63"/>
      <c r="Q53842" s="63"/>
    </row>
    <row r="53843" spans="16:17">
      <c r="P53843" s="63"/>
      <c r="Q53843" s="63"/>
    </row>
    <row r="53844" spans="16:17">
      <c r="P53844" s="63"/>
      <c r="Q53844" s="63"/>
    </row>
    <row r="53845" spans="16:17">
      <c r="P53845" s="63"/>
      <c r="Q53845" s="63"/>
    </row>
    <row r="53846" spans="16:17">
      <c r="P53846" s="63"/>
      <c r="Q53846" s="63"/>
    </row>
    <row r="53847" spans="16:17">
      <c r="P53847" s="63"/>
      <c r="Q53847" s="63"/>
    </row>
    <row r="53848" spans="16:17">
      <c r="P53848" s="63"/>
      <c r="Q53848" s="63"/>
    </row>
    <row r="53849" spans="16:17">
      <c r="P53849" s="63"/>
      <c r="Q53849" s="63"/>
    </row>
    <row r="53850" spans="16:17">
      <c r="P53850" s="63"/>
      <c r="Q53850" s="63"/>
    </row>
    <row r="53851" spans="16:17">
      <c r="P53851" s="63"/>
      <c r="Q53851" s="63"/>
    </row>
    <row r="53852" spans="16:17">
      <c r="P53852" s="63"/>
      <c r="Q53852" s="63"/>
    </row>
    <row r="53853" spans="16:17">
      <c r="P53853" s="63"/>
      <c r="Q53853" s="63"/>
    </row>
    <row r="53854" spans="16:17">
      <c r="P53854" s="63"/>
      <c r="Q53854" s="63"/>
    </row>
    <row r="53855" spans="16:17">
      <c r="P53855" s="63"/>
      <c r="Q53855" s="63"/>
    </row>
    <row r="53856" spans="16:17">
      <c r="P53856" s="63"/>
      <c r="Q53856" s="63"/>
    </row>
    <row r="53857" spans="16:17">
      <c r="P53857" s="63"/>
      <c r="Q53857" s="63"/>
    </row>
    <row r="53858" spans="16:17">
      <c r="P53858" s="63"/>
      <c r="Q53858" s="63"/>
    </row>
    <row r="53859" spans="16:17">
      <c r="P53859" s="63"/>
      <c r="Q53859" s="63"/>
    </row>
    <row r="53860" spans="16:17">
      <c r="P53860" s="63"/>
      <c r="Q53860" s="63"/>
    </row>
    <row r="53861" spans="16:17">
      <c r="P53861" s="63"/>
      <c r="Q53861" s="63"/>
    </row>
    <row r="53862" spans="16:17">
      <c r="P53862" s="63"/>
      <c r="Q53862" s="63"/>
    </row>
    <row r="53863" spans="16:17">
      <c r="P53863" s="63"/>
      <c r="Q53863" s="63"/>
    </row>
    <row r="53864" spans="16:17">
      <c r="P53864" s="63"/>
      <c r="Q53864" s="63"/>
    </row>
    <row r="53865" spans="16:17">
      <c r="P53865" s="63"/>
      <c r="Q53865" s="63"/>
    </row>
    <row r="53866" spans="16:17">
      <c r="P53866" s="63"/>
      <c r="Q53866" s="63"/>
    </row>
    <row r="53867" spans="16:17">
      <c r="P53867" s="63"/>
      <c r="Q53867" s="63"/>
    </row>
    <row r="53868" spans="16:17">
      <c r="P53868" s="63"/>
      <c r="Q53868" s="63"/>
    </row>
    <row r="53869" spans="16:17">
      <c r="P53869" s="63"/>
      <c r="Q53869" s="63"/>
    </row>
    <row r="53870" spans="16:17">
      <c r="P53870" s="63"/>
      <c r="Q53870" s="63"/>
    </row>
    <row r="53871" spans="16:17">
      <c r="P53871" s="63"/>
      <c r="Q53871" s="63"/>
    </row>
    <row r="53872" spans="16:17">
      <c r="P53872" s="63"/>
      <c r="Q53872" s="63"/>
    </row>
    <row r="53873" spans="16:17">
      <c r="P53873" s="63"/>
      <c r="Q53873" s="63"/>
    </row>
    <row r="53874" spans="16:17">
      <c r="P53874" s="63"/>
      <c r="Q53874" s="63"/>
    </row>
    <row r="53875" spans="16:17">
      <c r="P53875" s="63"/>
      <c r="Q53875" s="63"/>
    </row>
    <row r="53876" spans="16:17">
      <c r="P53876" s="63"/>
      <c r="Q53876" s="63"/>
    </row>
    <row r="53877" spans="16:17">
      <c r="P53877" s="63"/>
      <c r="Q53877" s="63"/>
    </row>
    <row r="53878" spans="16:17">
      <c r="P53878" s="63"/>
      <c r="Q53878" s="63"/>
    </row>
    <row r="53879" spans="16:17">
      <c r="P53879" s="63"/>
      <c r="Q53879" s="63"/>
    </row>
    <row r="53880" spans="16:17">
      <c r="P53880" s="63"/>
      <c r="Q53880" s="63"/>
    </row>
    <row r="53881" spans="16:17">
      <c r="P53881" s="63"/>
      <c r="Q53881" s="63"/>
    </row>
    <row r="53882" spans="16:17">
      <c r="P53882" s="63"/>
      <c r="Q53882" s="63"/>
    </row>
    <row r="53883" spans="16:17">
      <c r="P53883" s="63"/>
      <c r="Q53883" s="63"/>
    </row>
    <row r="53884" spans="16:17">
      <c r="P53884" s="63"/>
      <c r="Q53884" s="63"/>
    </row>
    <row r="53885" spans="16:17">
      <c r="P53885" s="63"/>
      <c r="Q53885" s="63"/>
    </row>
    <row r="53886" spans="16:17">
      <c r="P53886" s="63"/>
      <c r="Q53886" s="63"/>
    </row>
    <row r="53887" spans="16:17">
      <c r="P53887" s="63"/>
      <c r="Q53887" s="63"/>
    </row>
    <row r="53888" spans="16:17">
      <c r="P53888" s="63"/>
      <c r="Q53888" s="63"/>
    </row>
    <row r="53889" spans="16:17">
      <c r="P53889" s="63"/>
      <c r="Q53889" s="63"/>
    </row>
    <row r="53890" spans="16:17">
      <c r="P53890" s="63"/>
      <c r="Q53890" s="63"/>
    </row>
    <row r="53891" spans="16:17">
      <c r="P53891" s="63"/>
      <c r="Q53891" s="63"/>
    </row>
    <row r="53892" spans="16:17">
      <c r="P53892" s="63"/>
      <c r="Q53892" s="63"/>
    </row>
    <row r="53893" spans="16:17">
      <c r="P53893" s="63"/>
      <c r="Q53893" s="63"/>
    </row>
    <row r="53894" spans="16:17">
      <c r="P53894" s="63"/>
      <c r="Q53894" s="63"/>
    </row>
    <row r="53895" spans="16:17">
      <c r="P53895" s="63"/>
      <c r="Q53895" s="63"/>
    </row>
    <row r="53896" spans="16:17">
      <c r="P53896" s="63"/>
      <c r="Q53896" s="63"/>
    </row>
    <row r="53897" spans="16:17">
      <c r="P53897" s="63"/>
      <c r="Q53897" s="63"/>
    </row>
    <row r="53898" spans="16:17">
      <c r="P53898" s="63"/>
      <c r="Q53898" s="63"/>
    </row>
    <row r="53899" spans="16:17">
      <c r="P53899" s="63"/>
      <c r="Q53899" s="63"/>
    </row>
    <row r="53900" spans="16:17">
      <c r="P53900" s="63"/>
      <c r="Q53900" s="63"/>
    </row>
    <row r="53901" spans="16:17">
      <c r="P53901" s="63"/>
      <c r="Q53901" s="63"/>
    </row>
    <row r="53902" spans="16:17">
      <c r="P53902" s="63"/>
      <c r="Q53902" s="63"/>
    </row>
    <row r="53903" spans="16:17">
      <c r="P53903" s="63"/>
      <c r="Q53903" s="63"/>
    </row>
    <row r="53904" spans="16:17">
      <c r="P53904" s="63"/>
      <c r="Q53904" s="63"/>
    </row>
    <row r="53905" spans="16:17">
      <c r="P53905" s="63"/>
      <c r="Q53905" s="63"/>
    </row>
    <row r="53906" spans="16:17">
      <c r="P53906" s="63"/>
      <c r="Q53906" s="63"/>
    </row>
    <row r="53907" spans="16:17">
      <c r="P53907" s="63"/>
      <c r="Q53907" s="63"/>
    </row>
    <row r="53908" spans="16:17">
      <c r="P53908" s="63"/>
      <c r="Q53908" s="63"/>
    </row>
    <row r="53909" spans="16:17">
      <c r="P53909" s="63"/>
      <c r="Q53909" s="63"/>
    </row>
    <row r="53910" spans="16:17">
      <c r="P53910" s="63"/>
      <c r="Q53910" s="63"/>
    </row>
    <row r="53911" spans="16:17">
      <c r="P53911" s="63"/>
      <c r="Q53911" s="63"/>
    </row>
    <row r="53912" spans="16:17">
      <c r="P53912" s="63"/>
      <c r="Q53912" s="63"/>
    </row>
    <row r="53913" spans="16:17">
      <c r="P53913" s="63"/>
      <c r="Q53913" s="63"/>
    </row>
    <row r="53914" spans="16:17">
      <c r="P53914" s="63"/>
      <c r="Q53914" s="63"/>
    </row>
    <row r="53915" spans="16:17">
      <c r="P53915" s="63"/>
      <c r="Q53915" s="63"/>
    </row>
    <row r="53916" spans="16:17">
      <c r="P53916" s="63"/>
      <c r="Q53916" s="63"/>
    </row>
    <row r="53917" spans="16:17">
      <c r="P53917" s="63"/>
      <c r="Q53917" s="63"/>
    </row>
    <row r="53918" spans="16:17">
      <c r="P53918" s="63"/>
      <c r="Q53918" s="63"/>
    </row>
    <row r="53919" spans="16:17">
      <c r="P53919" s="63"/>
      <c r="Q53919" s="63"/>
    </row>
    <row r="53920" spans="16:17">
      <c r="P53920" s="63"/>
      <c r="Q53920" s="63"/>
    </row>
    <row r="53921" spans="16:17">
      <c r="P53921" s="63"/>
      <c r="Q53921" s="63"/>
    </row>
    <row r="53922" spans="16:17">
      <c r="P53922" s="63"/>
      <c r="Q53922" s="63"/>
    </row>
    <row r="53923" spans="16:17">
      <c r="P53923" s="63"/>
      <c r="Q53923" s="63"/>
    </row>
    <row r="53924" spans="16:17">
      <c r="P53924" s="63"/>
      <c r="Q53924" s="63"/>
    </row>
    <row r="53925" spans="16:17">
      <c r="P53925" s="63"/>
      <c r="Q53925" s="63"/>
    </row>
    <row r="53926" spans="16:17">
      <c r="P53926" s="63"/>
      <c r="Q53926" s="63"/>
    </row>
    <row r="53927" spans="16:17">
      <c r="P53927" s="63"/>
      <c r="Q53927" s="63"/>
    </row>
    <row r="53928" spans="16:17">
      <c r="P53928" s="63"/>
      <c r="Q53928" s="63"/>
    </row>
    <row r="53929" spans="16:17">
      <c r="P53929" s="63"/>
      <c r="Q53929" s="63"/>
    </row>
    <row r="53930" spans="16:17">
      <c r="P53930" s="63"/>
      <c r="Q53930" s="63"/>
    </row>
    <row r="53931" spans="16:17">
      <c r="P53931" s="63"/>
      <c r="Q53931" s="63"/>
    </row>
    <row r="53932" spans="16:17">
      <c r="P53932" s="63"/>
      <c r="Q53932" s="63"/>
    </row>
    <row r="53933" spans="16:17">
      <c r="P53933" s="63"/>
      <c r="Q53933" s="63"/>
    </row>
    <row r="53934" spans="16:17">
      <c r="P53934" s="63"/>
      <c r="Q53934" s="63"/>
    </row>
    <row r="53935" spans="16:17">
      <c r="P53935" s="63"/>
      <c r="Q53935" s="63"/>
    </row>
    <row r="53936" spans="16:17">
      <c r="P53936" s="63"/>
      <c r="Q53936" s="63"/>
    </row>
    <row r="53937" spans="16:17">
      <c r="P53937" s="63"/>
      <c r="Q53937" s="63"/>
    </row>
    <row r="53938" spans="16:17">
      <c r="P53938" s="63"/>
      <c r="Q53938" s="63"/>
    </row>
    <row r="53939" spans="16:17">
      <c r="P53939" s="63"/>
      <c r="Q53939" s="63"/>
    </row>
    <row r="53940" spans="16:17">
      <c r="P53940" s="63"/>
      <c r="Q53940" s="63"/>
    </row>
    <row r="53941" spans="16:17">
      <c r="P53941" s="63"/>
      <c r="Q53941" s="63"/>
    </row>
    <row r="53942" spans="16:17">
      <c r="P53942" s="63"/>
      <c r="Q53942" s="63"/>
    </row>
    <row r="53943" spans="16:17">
      <c r="P53943" s="63"/>
      <c r="Q53943" s="63"/>
    </row>
    <row r="53944" spans="16:17">
      <c r="P53944" s="63"/>
      <c r="Q53944" s="63"/>
    </row>
    <row r="53945" spans="16:17">
      <c r="P53945" s="63"/>
      <c r="Q53945" s="63"/>
    </row>
    <row r="53946" spans="16:17">
      <c r="P53946" s="63"/>
      <c r="Q53946" s="63"/>
    </row>
    <row r="53947" spans="16:17">
      <c r="P53947" s="63"/>
      <c r="Q53947" s="63"/>
    </row>
    <row r="53948" spans="16:17">
      <c r="P53948" s="63"/>
      <c r="Q53948" s="63"/>
    </row>
    <row r="53949" spans="16:17">
      <c r="P53949" s="63"/>
      <c r="Q53949" s="63"/>
    </row>
    <row r="53950" spans="16:17">
      <c r="P53950" s="63"/>
      <c r="Q53950" s="63"/>
    </row>
    <row r="53951" spans="16:17">
      <c r="P53951" s="63"/>
      <c r="Q53951" s="63"/>
    </row>
    <row r="53952" spans="16:17">
      <c r="P53952" s="63"/>
      <c r="Q53952" s="63"/>
    </row>
    <row r="53953" spans="16:17">
      <c r="P53953" s="63"/>
      <c r="Q53953" s="63"/>
    </row>
    <row r="53954" spans="16:17">
      <c r="P53954" s="63"/>
      <c r="Q53954" s="63"/>
    </row>
    <row r="53955" spans="16:17">
      <c r="P53955" s="63"/>
      <c r="Q53955" s="63"/>
    </row>
    <row r="53956" spans="16:17">
      <c r="P53956" s="63"/>
      <c r="Q53956" s="63"/>
    </row>
    <row r="53957" spans="16:17">
      <c r="P53957" s="63"/>
      <c r="Q53957" s="63"/>
    </row>
    <row r="53958" spans="16:17">
      <c r="P53958" s="63"/>
      <c r="Q53958" s="63"/>
    </row>
    <row r="53959" spans="16:17">
      <c r="P53959" s="63"/>
      <c r="Q53959" s="63"/>
    </row>
    <row r="53960" spans="16:17">
      <c r="P53960" s="63"/>
      <c r="Q53960" s="63"/>
    </row>
    <row r="53961" spans="16:17">
      <c r="P53961" s="63"/>
      <c r="Q53961" s="63"/>
    </row>
    <row r="53962" spans="16:17">
      <c r="P53962" s="63"/>
      <c r="Q53962" s="63"/>
    </row>
    <row r="53963" spans="16:17">
      <c r="P53963" s="63"/>
      <c r="Q53963" s="63"/>
    </row>
    <row r="53964" spans="16:17">
      <c r="P53964" s="63"/>
      <c r="Q53964" s="63"/>
    </row>
    <row r="53965" spans="16:17">
      <c r="P53965" s="63"/>
      <c r="Q53965" s="63"/>
    </row>
    <row r="53966" spans="16:17">
      <c r="P53966" s="63"/>
      <c r="Q53966" s="63"/>
    </row>
    <row r="53967" spans="16:17">
      <c r="P53967" s="63"/>
      <c r="Q53967" s="63"/>
    </row>
    <row r="53968" spans="16:17">
      <c r="P53968" s="63"/>
      <c r="Q53968" s="63"/>
    </row>
    <row r="53969" spans="16:17">
      <c r="P53969" s="63"/>
      <c r="Q53969" s="63"/>
    </row>
    <row r="53970" spans="16:17">
      <c r="P53970" s="63"/>
      <c r="Q53970" s="63"/>
    </row>
    <row r="53971" spans="16:17">
      <c r="P53971" s="63"/>
      <c r="Q53971" s="63"/>
    </row>
    <row r="53972" spans="16:17">
      <c r="P53972" s="63"/>
      <c r="Q53972" s="63"/>
    </row>
    <row r="53973" spans="16:17">
      <c r="P53973" s="63"/>
      <c r="Q53973" s="63"/>
    </row>
    <row r="53974" spans="16:17">
      <c r="P53974" s="63"/>
      <c r="Q53974" s="63"/>
    </row>
    <row r="53975" spans="16:17">
      <c r="P53975" s="63"/>
      <c r="Q53975" s="63"/>
    </row>
    <row r="53976" spans="16:17">
      <c r="P53976" s="63"/>
      <c r="Q53976" s="63"/>
    </row>
    <row r="53977" spans="16:17">
      <c r="P53977" s="63"/>
      <c r="Q53977" s="63"/>
    </row>
    <row r="53978" spans="16:17">
      <c r="P53978" s="63"/>
      <c r="Q53978" s="63"/>
    </row>
    <row r="53979" spans="16:17">
      <c r="P53979" s="63"/>
      <c r="Q53979" s="63"/>
    </row>
    <row r="53980" spans="16:17">
      <c r="P53980" s="63"/>
      <c r="Q53980" s="63"/>
    </row>
    <row r="53981" spans="16:17">
      <c r="P53981" s="63"/>
      <c r="Q53981" s="63"/>
    </row>
    <row r="53982" spans="16:17">
      <c r="P53982" s="63"/>
      <c r="Q53982" s="63"/>
    </row>
    <row r="53983" spans="16:17">
      <c r="P53983" s="63"/>
      <c r="Q53983" s="63"/>
    </row>
    <row r="53984" spans="16:17">
      <c r="P53984" s="63"/>
      <c r="Q53984" s="63"/>
    </row>
    <row r="53985" spans="16:17">
      <c r="P53985" s="63"/>
      <c r="Q53985" s="63"/>
    </row>
    <row r="53986" spans="16:17">
      <c r="P53986" s="63"/>
      <c r="Q53986" s="63"/>
    </row>
    <row r="53987" spans="16:17">
      <c r="P53987" s="63"/>
      <c r="Q53987" s="63"/>
    </row>
    <row r="53988" spans="16:17">
      <c r="P53988" s="63"/>
      <c r="Q53988" s="63"/>
    </row>
    <row r="53989" spans="16:17">
      <c r="P53989" s="63"/>
      <c r="Q53989" s="63"/>
    </row>
    <row r="53990" spans="16:17">
      <c r="P53990" s="63"/>
      <c r="Q53990" s="63"/>
    </row>
    <row r="53991" spans="16:17">
      <c r="P53991" s="63"/>
      <c r="Q53991" s="63"/>
    </row>
    <row r="53992" spans="16:17">
      <c r="P53992" s="63"/>
      <c r="Q53992" s="63"/>
    </row>
    <row r="53993" spans="16:17">
      <c r="P53993" s="63"/>
      <c r="Q53993" s="63"/>
    </row>
    <row r="53994" spans="16:17">
      <c r="P53994" s="63"/>
      <c r="Q53994" s="63"/>
    </row>
    <row r="53995" spans="16:17">
      <c r="P53995" s="63"/>
      <c r="Q53995" s="63"/>
    </row>
    <row r="53996" spans="16:17">
      <c r="P53996" s="63"/>
      <c r="Q53996" s="63"/>
    </row>
    <row r="53997" spans="16:17">
      <c r="P53997" s="63"/>
      <c r="Q53997" s="63"/>
    </row>
    <row r="53998" spans="16:17">
      <c r="P53998" s="63"/>
      <c r="Q53998" s="63"/>
    </row>
    <row r="53999" spans="16:17">
      <c r="P53999" s="63"/>
      <c r="Q53999" s="63"/>
    </row>
    <row r="54000" spans="16:17">
      <c r="P54000" s="63"/>
      <c r="Q54000" s="63"/>
    </row>
    <row r="54001" spans="16:17">
      <c r="P54001" s="63"/>
      <c r="Q54001" s="63"/>
    </row>
    <row r="54002" spans="16:17">
      <c r="P54002" s="63"/>
      <c r="Q54002" s="63"/>
    </row>
    <row r="54003" spans="16:17">
      <c r="P54003" s="63"/>
      <c r="Q54003" s="63"/>
    </row>
    <row r="54004" spans="16:17">
      <c r="P54004" s="63"/>
      <c r="Q54004" s="63"/>
    </row>
    <row r="54005" spans="16:17">
      <c r="P54005" s="63"/>
      <c r="Q54005" s="63"/>
    </row>
    <row r="54006" spans="16:17">
      <c r="P54006" s="63"/>
      <c r="Q54006" s="63"/>
    </row>
    <row r="54007" spans="16:17">
      <c r="P54007" s="63"/>
      <c r="Q54007" s="63"/>
    </row>
    <row r="54008" spans="16:17">
      <c r="P54008" s="63"/>
      <c r="Q54008" s="63"/>
    </row>
    <row r="54009" spans="16:17">
      <c r="P54009" s="63"/>
      <c r="Q54009" s="63"/>
    </row>
    <row r="54010" spans="16:17">
      <c r="P54010" s="63"/>
      <c r="Q54010" s="63"/>
    </row>
    <row r="54011" spans="16:17">
      <c r="P54011" s="63"/>
      <c r="Q54011" s="63"/>
    </row>
    <row r="54012" spans="16:17">
      <c r="P54012" s="63"/>
      <c r="Q54012" s="63"/>
    </row>
    <row r="54013" spans="16:17">
      <c r="P54013" s="63"/>
      <c r="Q54013" s="63"/>
    </row>
    <row r="54014" spans="16:17">
      <c r="P54014" s="63"/>
      <c r="Q54014" s="63"/>
    </row>
    <row r="54015" spans="16:17">
      <c r="P54015" s="63"/>
      <c r="Q54015" s="63"/>
    </row>
    <row r="54016" spans="16:17">
      <c r="P54016" s="63"/>
      <c r="Q54016" s="63"/>
    </row>
    <row r="54017" spans="16:17">
      <c r="P54017" s="63"/>
      <c r="Q54017" s="63"/>
    </row>
    <row r="54018" spans="16:17">
      <c r="P54018" s="63"/>
      <c r="Q54018" s="63"/>
    </row>
    <row r="54019" spans="16:17">
      <c r="P54019" s="63"/>
      <c r="Q54019" s="63"/>
    </row>
    <row r="54020" spans="16:17">
      <c r="P54020" s="63"/>
      <c r="Q54020" s="63"/>
    </row>
    <row r="54021" spans="16:17">
      <c r="P54021" s="63"/>
      <c r="Q54021" s="63"/>
    </row>
    <row r="54022" spans="16:17">
      <c r="P54022" s="63"/>
      <c r="Q54022" s="63"/>
    </row>
    <row r="54023" spans="16:17">
      <c r="P54023" s="63"/>
      <c r="Q54023" s="63"/>
    </row>
    <row r="54024" spans="16:17">
      <c r="P54024" s="63"/>
      <c r="Q54024" s="63"/>
    </row>
    <row r="54025" spans="16:17">
      <c r="P54025" s="63"/>
      <c r="Q54025" s="63"/>
    </row>
    <row r="54026" spans="16:17">
      <c r="P54026" s="63"/>
      <c r="Q54026" s="63"/>
    </row>
    <row r="54027" spans="16:17">
      <c r="P54027" s="63"/>
      <c r="Q54027" s="63"/>
    </row>
    <row r="54028" spans="16:17">
      <c r="P54028" s="63"/>
      <c r="Q54028" s="63"/>
    </row>
    <row r="54029" spans="16:17">
      <c r="P54029" s="63"/>
      <c r="Q54029" s="63"/>
    </row>
    <row r="54030" spans="16:17">
      <c r="P54030" s="63"/>
      <c r="Q54030" s="63"/>
    </row>
    <row r="54031" spans="16:17">
      <c r="P54031" s="63"/>
      <c r="Q54031" s="63"/>
    </row>
    <row r="54032" spans="16:17">
      <c r="P54032" s="63"/>
      <c r="Q54032" s="63"/>
    </row>
    <row r="54033" spans="16:17">
      <c r="P54033" s="63"/>
      <c r="Q54033" s="63"/>
    </row>
    <row r="54034" spans="16:17">
      <c r="P54034" s="63"/>
      <c r="Q54034" s="63"/>
    </row>
    <row r="54035" spans="16:17">
      <c r="P54035" s="63"/>
      <c r="Q54035" s="63"/>
    </row>
    <row r="54036" spans="16:17">
      <c r="P54036" s="63"/>
      <c r="Q54036" s="63"/>
    </row>
    <row r="54037" spans="16:17">
      <c r="P54037" s="63"/>
      <c r="Q54037" s="63"/>
    </row>
    <row r="54038" spans="16:17">
      <c r="P54038" s="63"/>
      <c r="Q54038" s="63"/>
    </row>
    <row r="54039" spans="16:17">
      <c r="P54039" s="63"/>
      <c r="Q54039" s="63"/>
    </row>
    <row r="54040" spans="16:17">
      <c r="P54040" s="63"/>
      <c r="Q54040" s="63"/>
    </row>
    <row r="54041" spans="16:17">
      <c r="P54041" s="63"/>
      <c r="Q54041" s="63"/>
    </row>
    <row r="54042" spans="16:17">
      <c r="P54042" s="63"/>
      <c r="Q54042" s="63"/>
    </row>
    <row r="54043" spans="16:17">
      <c r="P54043" s="63"/>
      <c r="Q54043" s="63"/>
    </row>
    <row r="54044" spans="16:17">
      <c r="P54044" s="63"/>
      <c r="Q54044" s="63"/>
    </row>
    <row r="54045" spans="16:17">
      <c r="P54045" s="63"/>
      <c r="Q54045" s="63"/>
    </row>
    <row r="54046" spans="16:17">
      <c r="P54046" s="63"/>
      <c r="Q54046" s="63"/>
    </row>
    <row r="54047" spans="16:17">
      <c r="P54047" s="63"/>
      <c r="Q54047" s="63"/>
    </row>
    <row r="54048" spans="16:17">
      <c r="P54048" s="63"/>
      <c r="Q54048" s="63"/>
    </row>
    <row r="54049" spans="16:17">
      <c r="P54049" s="63"/>
      <c r="Q54049" s="63"/>
    </row>
    <row r="54050" spans="16:17">
      <c r="P54050" s="63"/>
      <c r="Q54050" s="63"/>
    </row>
    <row r="54051" spans="16:17">
      <c r="P54051" s="63"/>
      <c r="Q54051" s="63"/>
    </row>
    <row r="54052" spans="16:17">
      <c r="P54052" s="63"/>
      <c r="Q54052" s="63"/>
    </row>
    <row r="54053" spans="16:17">
      <c r="P54053" s="63"/>
      <c r="Q54053" s="63"/>
    </row>
    <row r="54054" spans="16:17">
      <c r="P54054" s="63"/>
      <c r="Q54054" s="63"/>
    </row>
    <row r="54055" spans="16:17">
      <c r="P54055" s="63"/>
      <c r="Q54055" s="63"/>
    </row>
    <row r="54056" spans="16:17">
      <c r="P54056" s="63"/>
      <c r="Q54056" s="63"/>
    </row>
    <row r="54057" spans="16:17">
      <c r="P54057" s="63"/>
      <c r="Q54057" s="63"/>
    </row>
    <row r="54058" spans="16:17">
      <c r="P54058" s="63"/>
      <c r="Q54058" s="63"/>
    </row>
    <row r="54059" spans="16:17">
      <c r="P54059" s="63"/>
      <c r="Q54059" s="63"/>
    </row>
    <row r="54060" spans="16:17">
      <c r="P54060" s="63"/>
      <c r="Q54060" s="63"/>
    </row>
    <row r="54061" spans="16:17">
      <c r="P54061" s="63"/>
      <c r="Q54061" s="63"/>
    </row>
    <row r="54062" spans="16:17">
      <c r="P54062" s="63"/>
      <c r="Q54062" s="63"/>
    </row>
    <row r="54063" spans="16:17">
      <c r="P54063" s="63"/>
      <c r="Q54063" s="63"/>
    </row>
    <row r="54064" spans="16:17">
      <c r="P54064" s="63"/>
      <c r="Q54064" s="63"/>
    </row>
    <row r="54065" spans="16:17">
      <c r="P54065" s="63"/>
      <c r="Q54065" s="63"/>
    </row>
    <row r="54066" spans="16:17">
      <c r="P54066" s="63"/>
      <c r="Q54066" s="63"/>
    </row>
    <row r="54067" spans="16:17">
      <c r="P54067" s="63"/>
      <c r="Q54067" s="63"/>
    </row>
    <row r="54068" spans="16:17">
      <c r="P54068" s="63"/>
      <c r="Q54068" s="63"/>
    </row>
    <row r="54069" spans="16:17">
      <c r="P54069" s="63"/>
      <c r="Q54069" s="63"/>
    </row>
    <row r="54070" spans="16:17">
      <c r="P54070" s="63"/>
      <c r="Q54070" s="63"/>
    </row>
    <row r="54071" spans="16:17">
      <c r="P54071" s="63"/>
      <c r="Q54071" s="63"/>
    </row>
    <row r="54072" spans="16:17">
      <c r="P54072" s="63"/>
      <c r="Q54072" s="63"/>
    </row>
    <row r="54073" spans="16:17">
      <c r="P54073" s="63"/>
      <c r="Q54073" s="63"/>
    </row>
    <row r="54074" spans="16:17">
      <c r="P54074" s="63"/>
      <c r="Q54074" s="63"/>
    </row>
    <row r="54075" spans="16:17">
      <c r="P54075" s="63"/>
      <c r="Q54075" s="63"/>
    </row>
    <row r="54076" spans="16:17">
      <c r="P54076" s="63"/>
      <c r="Q54076" s="63"/>
    </row>
    <row r="54077" spans="16:17">
      <c r="P54077" s="63"/>
      <c r="Q54077" s="63"/>
    </row>
    <row r="54078" spans="16:17">
      <c r="P54078" s="63"/>
      <c r="Q54078" s="63"/>
    </row>
    <row r="54079" spans="16:17">
      <c r="P54079" s="63"/>
      <c r="Q54079" s="63"/>
    </row>
    <row r="54080" spans="16:17">
      <c r="P54080" s="63"/>
      <c r="Q54080" s="63"/>
    </row>
    <row r="54081" spans="16:17">
      <c r="P54081" s="63"/>
      <c r="Q54081" s="63"/>
    </row>
    <row r="54082" spans="16:17">
      <c r="P54082" s="63"/>
      <c r="Q54082" s="63"/>
    </row>
    <row r="54083" spans="16:17">
      <c r="P54083" s="63"/>
      <c r="Q54083" s="63"/>
    </row>
    <row r="54084" spans="16:17">
      <c r="P54084" s="63"/>
      <c r="Q54084" s="63"/>
    </row>
    <row r="54085" spans="16:17">
      <c r="P54085" s="63"/>
      <c r="Q54085" s="63"/>
    </row>
    <row r="54086" spans="16:17">
      <c r="P54086" s="63"/>
      <c r="Q54086" s="63"/>
    </row>
    <row r="54087" spans="16:17">
      <c r="P54087" s="63"/>
      <c r="Q54087" s="63"/>
    </row>
    <row r="54088" spans="16:17">
      <c r="P54088" s="63"/>
      <c r="Q54088" s="63"/>
    </row>
    <row r="54089" spans="16:17">
      <c r="P54089" s="63"/>
      <c r="Q54089" s="63"/>
    </row>
    <row r="54090" spans="16:17">
      <c r="P54090" s="63"/>
      <c r="Q54090" s="63"/>
    </row>
    <row r="54091" spans="16:17">
      <c r="P54091" s="63"/>
      <c r="Q54091" s="63"/>
    </row>
    <row r="54092" spans="16:17">
      <c r="P54092" s="63"/>
      <c r="Q54092" s="63"/>
    </row>
    <row r="54093" spans="16:17">
      <c r="P54093" s="63"/>
      <c r="Q54093" s="63"/>
    </row>
    <row r="54094" spans="16:17">
      <c r="P54094" s="63"/>
      <c r="Q54094" s="63"/>
    </row>
    <row r="54095" spans="16:17">
      <c r="P54095" s="63"/>
      <c r="Q54095" s="63"/>
    </row>
    <row r="54096" spans="16:17">
      <c r="P54096" s="63"/>
      <c r="Q54096" s="63"/>
    </row>
    <row r="54097" spans="16:17">
      <c r="P54097" s="63"/>
      <c r="Q54097" s="63"/>
    </row>
    <row r="54098" spans="16:17">
      <c r="P54098" s="63"/>
      <c r="Q54098" s="63"/>
    </row>
    <row r="54099" spans="16:17">
      <c r="P54099" s="63"/>
      <c r="Q54099" s="63"/>
    </row>
    <row r="54100" spans="16:17">
      <c r="P54100" s="63"/>
      <c r="Q54100" s="63"/>
    </row>
    <row r="54101" spans="16:17">
      <c r="P54101" s="63"/>
      <c r="Q54101" s="63"/>
    </row>
    <row r="54102" spans="16:17">
      <c r="P54102" s="63"/>
      <c r="Q54102" s="63"/>
    </row>
    <row r="54103" spans="16:17">
      <c r="P54103" s="63"/>
      <c r="Q54103" s="63"/>
    </row>
    <row r="54104" spans="16:17">
      <c r="P54104" s="63"/>
      <c r="Q54104" s="63"/>
    </row>
    <row r="54105" spans="16:17">
      <c r="P54105" s="63"/>
      <c r="Q54105" s="63"/>
    </row>
    <row r="54106" spans="16:17">
      <c r="P54106" s="63"/>
      <c r="Q54106" s="63"/>
    </row>
    <row r="54107" spans="16:17">
      <c r="P54107" s="63"/>
      <c r="Q54107" s="63"/>
    </row>
    <row r="54108" spans="16:17">
      <c r="P54108" s="63"/>
      <c r="Q54108" s="63"/>
    </row>
    <row r="54109" spans="16:17">
      <c r="P54109" s="63"/>
      <c r="Q54109" s="63"/>
    </row>
    <row r="54110" spans="16:17">
      <c r="P54110" s="63"/>
      <c r="Q54110" s="63"/>
    </row>
    <row r="54111" spans="16:17">
      <c r="P54111" s="63"/>
      <c r="Q54111" s="63"/>
    </row>
    <row r="54112" spans="16:17">
      <c r="P54112" s="63"/>
      <c r="Q54112" s="63"/>
    </row>
    <row r="54113" spans="16:17">
      <c r="P54113" s="63"/>
      <c r="Q54113" s="63"/>
    </row>
    <row r="54114" spans="16:17">
      <c r="P54114" s="63"/>
      <c r="Q54114" s="63"/>
    </row>
    <row r="54115" spans="16:17">
      <c r="P54115" s="63"/>
      <c r="Q54115" s="63"/>
    </row>
    <row r="54116" spans="16:17">
      <c r="P54116" s="63"/>
      <c r="Q54116" s="63"/>
    </row>
    <row r="54117" spans="16:17">
      <c r="P54117" s="63"/>
      <c r="Q54117" s="63"/>
    </row>
    <row r="54118" spans="16:17">
      <c r="P54118" s="63"/>
      <c r="Q54118" s="63"/>
    </row>
    <row r="54119" spans="16:17">
      <c r="P54119" s="63"/>
      <c r="Q54119" s="63"/>
    </row>
    <row r="54120" spans="16:17">
      <c r="P54120" s="63"/>
      <c r="Q54120" s="63"/>
    </row>
    <row r="54121" spans="16:17">
      <c r="P54121" s="63"/>
      <c r="Q54121" s="63"/>
    </row>
    <row r="54122" spans="16:17">
      <c r="P54122" s="63"/>
      <c r="Q54122" s="63"/>
    </row>
    <row r="54123" spans="16:17">
      <c r="P54123" s="63"/>
      <c r="Q54123" s="63"/>
    </row>
    <row r="54124" spans="16:17">
      <c r="P54124" s="63"/>
      <c r="Q54124" s="63"/>
    </row>
    <row r="54125" spans="16:17">
      <c r="P54125" s="63"/>
      <c r="Q54125" s="63"/>
    </row>
    <row r="54126" spans="16:17">
      <c r="P54126" s="63"/>
      <c r="Q54126" s="63"/>
    </row>
    <row r="54127" spans="16:17">
      <c r="P54127" s="63"/>
      <c r="Q54127" s="63"/>
    </row>
    <row r="54128" spans="16:17">
      <c r="P54128" s="63"/>
      <c r="Q54128" s="63"/>
    </row>
    <row r="54129" spans="16:17">
      <c r="P54129" s="63"/>
      <c r="Q54129" s="63"/>
    </row>
    <row r="54130" spans="16:17">
      <c r="P54130" s="63"/>
      <c r="Q54130" s="63"/>
    </row>
    <row r="54131" spans="16:17">
      <c r="P54131" s="63"/>
      <c r="Q54131" s="63"/>
    </row>
    <row r="54132" spans="16:17">
      <c r="P54132" s="63"/>
      <c r="Q54132" s="63"/>
    </row>
    <row r="54133" spans="16:17">
      <c r="P54133" s="63"/>
      <c r="Q54133" s="63"/>
    </row>
    <row r="54134" spans="16:17">
      <c r="P54134" s="63"/>
      <c r="Q54134" s="63"/>
    </row>
    <row r="54135" spans="16:17">
      <c r="P54135" s="63"/>
      <c r="Q54135" s="63"/>
    </row>
    <row r="54136" spans="16:17">
      <c r="P54136" s="63"/>
      <c r="Q54136" s="63"/>
    </row>
    <row r="54137" spans="16:17">
      <c r="P54137" s="63"/>
      <c r="Q54137" s="63"/>
    </row>
    <row r="54138" spans="16:17">
      <c r="P54138" s="63"/>
      <c r="Q54138" s="63"/>
    </row>
    <row r="54139" spans="16:17">
      <c r="P54139" s="63"/>
      <c r="Q54139" s="63"/>
    </row>
    <row r="54140" spans="16:17">
      <c r="P54140" s="63"/>
      <c r="Q54140" s="63"/>
    </row>
    <row r="54141" spans="16:17">
      <c r="P54141" s="63"/>
      <c r="Q54141" s="63"/>
    </row>
    <row r="54142" spans="16:17">
      <c r="P54142" s="63"/>
      <c r="Q54142" s="63"/>
    </row>
    <row r="54143" spans="16:17">
      <c r="P54143" s="63"/>
      <c r="Q54143" s="63"/>
    </row>
    <row r="54144" spans="16:17">
      <c r="P54144" s="63"/>
      <c r="Q54144" s="63"/>
    </row>
    <row r="54145" spans="16:17">
      <c r="P54145" s="63"/>
      <c r="Q54145" s="63"/>
    </row>
    <row r="54146" spans="16:17">
      <c r="P54146" s="63"/>
      <c r="Q54146" s="63"/>
    </row>
    <row r="54147" spans="16:17">
      <c r="P54147" s="63"/>
      <c r="Q54147" s="63"/>
    </row>
    <row r="54148" spans="16:17">
      <c r="P54148" s="63"/>
      <c r="Q54148" s="63"/>
    </row>
    <row r="54149" spans="16:17">
      <c r="P54149" s="63"/>
      <c r="Q54149" s="63"/>
    </row>
    <row r="54150" spans="16:17">
      <c r="P54150" s="63"/>
      <c r="Q54150" s="63"/>
    </row>
    <row r="54151" spans="16:17">
      <c r="P54151" s="63"/>
      <c r="Q54151" s="63"/>
    </row>
    <row r="54152" spans="16:17">
      <c r="P54152" s="63"/>
      <c r="Q54152" s="63"/>
    </row>
    <row r="54153" spans="16:17">
      <c r="P54153" s="63"/>
      <c r="Q54153" s="63"/>
    </row>
    <row r="54154" spans="16:17">
      <c r="P54154" s="63"/>
      <c r="Q54154" s="63"/>
    </row>
    <row r="54155" spans="16:17">
      <c r="P54155" s="63"/>
      <c r="Q54155" s="63"/>
    </row>
    <row r="54156" spans="16:17">
      <c r="P54156" s="63"/>
      <c r="Q54156" s="63"/>
    </row>
    <row r="54157" spans="16:17">
      <c r="P54157" s="63"/>
      <c r="Q54157" s="63"/>
    </row>
    <row r="54158" spans="16:17">
      <c r="P54158" s="63"/>
      <c r="Q54158" s="63"/>
    </row>
    <row r="54159" spans="16:17">
      <c r="P54159" s="63"/>
      <c r="Q54159" s="63"/>
    </row>
    <row r="54160" spans="16:17">
      <c r="P54160" s="63"/>
      <c r="Q54160" s="63"/>
    </row>
    <row r="54161" spans="16:17">
      <c r="P54161" s="63"/>
      <c r="Q54161" s="63"/>
    </row>
    <row r="54162" spans="16:17">
      <c r="P54162" s="63"/>
      <c r="Q54162" s="63"/>
    </row>
    <row r="54163" spans="16:17">
      <c r="P54163" s="63"/>
      <c r="Q54163" s="63"/>
    </row>
    <row r="54164" spans="16:17">
      <c r="P54164" s="63"/>
      <c r="Q54164" s="63"/>
    </row>
    <row r="54165" spans="16:17">
      <c r="P54165" s="63"/>
      <c r="Q54165" s="63"/>
    </row>
    <row r="54166" spans="16:17">
      <c r="P54166" s="63"/>
      <c r="Q54166" s="63"/>
    </row>
    <row r="54167" spans="16:17">
      <c r="P54167" s="63"/>
      <c r="Q54167" s="63"/>
    </row>
    <row r="54168" spans="16:17">
      <c r="P54168" s="63"/>
      <c r="Q54168" s="63"/>
    </row>
    <row r="54169" spans="16:17">
      <c r="P54169" s="63"/>
      <c r="Q54169" s="63"/>
    </row>
    <row r="54170" spans="16:17">
      <c r="P54170" s="63"/>
      <c r="Q54170" s="63"/>
    </row>
    <row r="54171" spans="16:17">
      <c r="P54171" s="63"/>
      <c r="Q54171" s="63"/>
    </row>
    <row r="54172" spans="16:17">
      <c r="P54172" s="63"/>
      <c r="Q54172" s="63"/>
    </row>
    <row r="54173" spans="16:17">
      <c r="P54173" s="63"/>
      <c r="Q54173" s="63"/>
    </row>
    <row r="54174" spans="16:17">
      <c r="P54174" s="63"/>
      <c r="Q54174" s="63"/>
    </row>
    <row r="54175" spans="16:17">
      <c r="P54175" s="63"/>
      <c r="Q54175" s="63"/>
    </row>
    <row r="54176" spans="16:17">
      <c r="P54176" s="63"/>
      <c r="Q54176" s="63"/>
    </row>
    <row r="54177" spans="16:17">
      <c r="P54177" s="63"/>
      <c r="Q54177" s="63"/>
    </row>
    <row r="54178" spans="16:17">
      <c r="P54178" s="63"/>
      <c r="Q54178" s="63"/>
    </row>
    <row r="54179" spans="16:17">
      <c r="P54179" s="63"/>
      <c r="Q54179" s="63"/>
    </row>
    <row r="54180" spans="16:17">
      <c r="P54180" s="63"/>
      <c r="Q54180" s="63"/>
    </row>
    <row r="54181" spans="16:17">
      <c r="P54181" s="63"/>
      <c r="Q54181" s="63"/>
    </row>
    <row r="54182" spans="16:17">
      <c r="P54182" s="63"/>
      <c r="Q54182" s="63"/>
    </row>
    <row r="54183" spans="16:17">
      <c r="P54183" s="63"/>
      <c r="Q54183" s="63"/>
    </row>
    <row r="54184" spans="16:17">
      <c r="P54184" s="63"/>
      <c r="Q54184" s="63"/>
    </row>
    <row r="54185" spans="16:17">
      <c r="P54185" s="63"/>
      <c r="Q54185" s="63"/>
    </row>
    <row r="54186" spans="16:17">
      <c r="P54186" s="63"/>
      <c r="Q54186" s="63"/>
    </row>
    <row r="54187" spans="16:17">
      <c r="P54187" s="63"/>
      <c r="Q54187" s="63"/>
    </row>
    <row r="54188" spans="16:17">
      <c r="P54188" s="63"/>
      <c r="Q54188" s="63"/>
    </row>
    <row r="54189" spans="16:17">
      <c r="P54189" s="63"/>
      <c r="Q54189" s="63"/>
    </row>
    <row r="54190" spans="16:17">
      <c r="P54190" s="63"/>
      <c r="Q54190" s="63"/>
    </row>
    <row r="54191" spans="16:17">
      <c r="P54191" s="63"/>
      <c r="Q54191" s="63"/>
    </row>
    <row r="54192" spans="16:17">
      <c r="P54192" s="63"/>
      <c r="Q54192" s="63"/>
    </row>
    <row r="54193" spans="16:17">
      <c r="P54193" s="63"/>
      <c r="Q54193" s="63"/>
    </row>
    <row r="54194" spans="16:17">
      <c r="P54194" s="63"/>
      <c r="Q54194" s="63"/>
    </row>
    <row r="54195" spans="16:17">
      <c r="P54195" s="63"/>
      <c r="Q54195" s="63"/>
    </row>
    <row r="54196" spans="16:17">
      <c r="P54196" s="63"/>
      <c r="Q54196" s="63"/>
    </row>
    <row r="54197" spans="16:17">
      <c r="P54197" s="63"/>
      <c r="Q54197" s="63"/>
    </row>
    <row r="54198" spans="16:17">
      <c r="P54198" s="63"/>
      <c r="Q54198" s="63"/>
    </row>
    <row r="54199" spans="16:17">
      <c r="P54199" s="63"/>
      <c r="Q54199" s="63"/>
    </row>
    <row r="54200" spans="16:17">
      <c r="P54200" s="63"/>
      <c r="Q54200" s="63"/>
    </row>
    <row r="54201" spans="16:17">
      <c r="P54201" s="63"/>
      <c r="Q54201" s="63"/>
    </row>
    <row r="54202" spans="16:17">
      <c r="P54202" s="63"/>
      <c r="Q54202" s="63"/>
    </row>
    <row r="54203" spans="16:17">
      <c r="P54203" s="63"/>
      <c r="Q54203" s="63"/>
    </row>
    <row r="54204" spans="16:17">
      <c r="P54204" s="63"/>
      <c r="Q54204" s="63"/>
    </row>
    <row r="54205" spans="16:17">
      <c r="P54205" s="63"/>
      <c r="Q54205" s="63"/>
    </row>
    <row r="54206" spans="16:17">
      <c r="P54206" s="63"/>
      <c r="Q54206" s="63"/>
    </row>
    <row r="54207" spans="16:17">
      <c r="P54207" s="63"/>
      <c r="Q54207" s="63"/>
    </row>
    <row r="54208" spans="16:17">
      <c r="P54208" s="63"/>
      <c r="Q54208" s="63"/>
    </row>
    <row r="54209" spans="16:17">
      <c r="P54209" s="63"/>
      <c r="Q54209" s="63"/>
    </row>
    <row r="54210" spans="16:17">
      <c r="P54210" s="63"/>
      <c r="Q54210" s="63"/>
    </row>
    <row r="54211" spans="16:17">
      <c r="P54211" s="63"/>
      <c r="Q54211" s="63"/>
    </row>
    <row r="54212" spans="16:17">
      <c r="P54212" s="63"/>
      <c r="Q54212" s="63"/>
    </row>
    <row r="54213" spans="16:17">
      <c r="P54213" s="63"/>
      <c r="Q54213" s="63"/>
    </row>
    <row r="54214" spans="16:17">
      <c r="P54214" s="63"/>
      <c r="Q54214" s="63"/>
    </row>
    <row r="54215" spans="16:17">
      <c r="P54215" s="63"/>
      <c r="Q54215" s="63"/>
    </row>
    <row r="54216" spans="16:17">
      <c r="P54216" s="63"/>
      <c r="Q54216" s="63"/>
    </row>
    <row r="54217" spans="16:17">
      <c r="P54217" s="63"/>
      <c r="Q54217" s="63"/>
    </row>
    <row r="54218" spans="16:17">
      <c r="P54218" s="63"/>
      <c r="Q54218" s="63"/>
    </row>
    <row r="54219" spans="16:17">
      <c r="P54219" s="63"/>
      <c r="Q54219" s="63"/>
    </row>
    <row r="54220" spans="16:17">
      <c r="P54220" s="63"/>
      <c r="Q54220" s="63"/>
    </row>
    <row r="54221" spans="16:17">
      <c r="P54221" s="63"/>
      <c r="Q54221" s="63"/>
    </row>
    <row r="54222" spans="16:17">
      <c r="P54222" s="63"/>
      <c r="Q54222" s="63"/>
    </row>
    <row r="54223" spans="16:17">
      <c r="P54223" s="63"/>
      <c r="Q54223" s="63"/>
    </row>
    <row r="54224" spans="16:17">
      <c r="P54224" s="63"/>
      <c r="Q54224" s="63"/>
    </row>
    <row r="54225" spans="16:17">
      <c r="P54225" s="63"/>
      <c r="Q54225" s="63"/>
    </row>
    <row r="54226" spans="16:17">
      <c r="P54226" s="63"/>
      <c r="Q54226" s="63"/>
    </row>
    <row r="54227" spans="16:17">
      <c r="P54227" s="63"/>
      <c r="Q54227" s="63"/>
    </row>
    <row r="54228" spans="16:17">
      <c r="P54228" s="63"/>
      <c r="Q54228" s="63"/>
    </row>
    <row r="54229" spans="16:17">
      <c r="P54229" s="63"/>
      <c r="Q54229" s="63"/>
    </row>
    <row r="54230" spans="16:17">
      <c r="P54230" s="63"/>
      <c r="Q54230" s="63"/>
    </row>
    <row r="54231" spans="16:17">
      <c r="P54231" s="63"/>
      <c r="Q54231" s="63"/>
    </row>
    <row r="54232" spans="16:17">
      <c r="P54232" s="63"/>
      <c r="Q54232" s="63"/>
    </row>
    <row r="54233" spans="16:17">
      <c r="P54233" s="63"/>
      <c r="Q54233" s="63"/>
    </row>
    <row r="54234" spans="16:17">
      <c r="P54234" s="63"/>
      <c r="Q54234" s="63"/>
    </row>
    <row r="54235" spans="16:17">
      <c r="P54235" s="63"/>
      <c r="Q54235" s="63"/>
    </row>
    <row r="54236" spans="16:17">
      <c r="P54236" s="63"/>
      <c r="Q54236" s="63"/>
    </row>
    <row r="54237" spans="16:17">
      <c r="P54237" s="63"/>
      <c r="Q54237" s="63"/>
    </row>
    <row r="54238" spans="16:17">
      <c r="P54238" s="63"/>
      <c r="Q54238" s="63"/>
    </row>
    <row r="54239" spans="16:17">
      <c r="P54239" s="63"/>
      <c r="Q54239" s="63"/>
    </row>
    <row r="54240" spans="16:17">
      <c r="P54240" s="63"/>
      <c r="Q54240" s="63"/>
    </row>
    <row r="54241" spans="16:17">
      <c r="P54241" s="63"/>
      <c r="Q54241" s="63"/>
    </row>
    <row r="54242" spans="16:17">
      <c r="P54242" s="63"/>
      <c r="Q54242" s="63"/>
    </row>
    <row r="54243" spans="16:17">
      <c r="P54243" s="63"/>
      <c r="Q54243" s="63"/>
    </row>
    <row r="54244" spans="16:17">
      <c r="P54244" s="63"/>
      <c r="Q54244" s="63"/>
    </row>
    <row r="54245" spans="16:17">
      <c r="P54245" s="63"/>
      <c r="Q54245" s="63"/>
    </row>
    <row r="54246" spans="16:17">
      <c r="P54246" s="63"/>
      <c r="Q54246" s="63"/>
    </row>
    <row r="54247" spans="16:17">
      <c r="P54247" s="63"/>
      <c r="Q54247" s="63"/>
    </row>
    <row r="54248" spans="16:17">
      <c r="P54248" s="63"/>
      <c r="Q54248" s="63"/>
    </row>
    <row r="54249" spans="16:17">
      <c r="P54249" s="63"/>
      <c r="Q54249" s="63"/>
    </row>
    <row r="54250" spans="16:17">
      <c r="P54250" s="63"/>
      <c r="Q54250" s="63"/>
    </row>
    <row r="54251" spans="16:17">
      <c r="P54251" s="63"/>
      <c r="Q54251" s="63"/>
    </row>
    <row r="54252" spans="16:17">
      <c r="P54252" s="63"/>
      <c r="Q54252" s="63"/>
    </row>
    <row r="54253" spans="16:17">
      <c r="P54253" s="63"/>
      <c r="Q54253" s="63"/>
    </row>
    <row r="54254" spans="16:17">
      <c r="P54254" s="63"/>
      <c r="Q54254" s="63"/>
    </row>
    <row r="54255" spans="16:17">
      <c r="P54255" s="63"/>
      <c r="Q54255" s="63"/>
    </row>
    <row r="54256" spans="16:17">
      <c r="P54256" s="63"/>
      <c r="Q54256" s="63"/>
    </row>
    <row r="54257" spans="16:17">
      <c r="P54257" s="63"/>
      <c r="Q54257" s="63"/>
    </row>
    <row r="54258" spans="16:17">
      <c r="P54258" s="63"/>
      <c r="Q54258" s="63"/>
    </row>
    <row r="54259" spans="16:17">
      <c r="P54259" s="63"/>
      <c r="Q54259" s="63"/>
    </row>
    <row r="54260" spans="16:17">
      <c r="P54260" s="63"/>
      <c r="Q54260" s="63"/>
    </row>
    <row r="54261" spans="16:17">
      <c r="P54261" s="63"/>
      <c r="Q54261" s="63"/>
    </row>
    <row r="54262" spans="16:17">
      <c r="P54262" s="63"/>
      <c r="Q54262" s="63"/>
    </row>
    <row r="54263" spans="16:17">
      <c r="P54263" s="63"/>
      <c r="Q54263" s="63"/>
    </row>
    <row r="54264" spans="16:17">
      <c r="P54264" s="63"/>
      <c r="Q54264" s="63"/>
    </row>
    <row r="54265" spans="16:17">
      <c r="P54265" s="63"/>
      <c r="Q54265" s="63"/>
    </row>
    <row r="54266" spans="16:17">
      <c r="P54266" s="63"/>
      <c r="Q54266" s="63"/>
    </row>
    <row r="54267" spans="16:17">
      <c r="P54267" s="63"/>
      <c r="Q54267" s="63"/>
    </row>
    <row r="54268" spans="16:17">
      <c r="P54268" s="63"/>
      <c r="Q54268" s="63"/>
    </row>
    <row r="54269" spans="16:17">
      <c r="P54269" s="63"/>
      <c r="Q54269" s="63"/>
    </row>
    <row r="54270" spans="16:17">
      <c r="P54270" s="63"/>
      <c r="Q54270" s="63"/>
    </row>
    <row r="54271" spans="16:17">
      <c r="P54271" s="63"/>
      <c r="Q54271" s="63"/>
    </row>
    <row r="54272" spans="16:17">
      <c r="P54272" s="63"/>
      <c r="Q54272" s="63"/>
    </row>
    <row r="54273" spans="16:17">
      <c r="P54273" s="63"/>
      <c r="Q54273" s="63"/>
    </row>
    <row r="54274" spans="16:17">
      <c r="P54274" s="63"/>
      <c r="Q54274" s="63"/>
    </row>
    <row r="54275" spans="16:17">
      <c r="P54275" s="63"/>
      <c r="Q54275" s="63"/>
    </row>
    <row r="54276" spans="16:17">
      <c r="P54276" s="63"/>
      <c r="Q54276" s="63"/>
    </row>
    <row r="54277" spans="16:17">
      <c r="P54277" s="63"/>
      <c r="Q54277" s="63"/>
    </row>
    <row r="54278" spans="16:17">
      <c r="P54278" s="63"/>
      <c r="Q54278" s="63"/>
    </row>
    <row r="54279" spans="16:17">
      <c r="P54279" s="63"/>
      <c r="Q54279" s="63"/>
    </row>
    <row r="54280" spans="16:17">
      <c r="P54280" s="63"/>
      <c r="Q54280" s="63"/>
    </row>
    <row r="54281" spans="16:17">
      <c r="P54281" s="63"/>
      <c r="Q54281" s="63"/>
    </row>
    <row r="54282" spans="16:17">
      <c r="P54282" s="63"/>
      <c r="Q54282" s="63"/>
    </row>
    <row r="54283" spans="16:17">
      <c r="P54283" s="63"/>
      <c r="Q54283" s="63"/>
    </row>
    <row r="54284" spans="16:17">
      <c r="P54284" s="63"/>
      <c r="Q54284" s="63"/>
    </row>
    <row r="54285" spans="16:17">
      <c r="P54285" s="63"/>
      <c r="Q54285" s="63"/>
    </row>
    <row r="54286" spans="16:17">
      <c r="P54286" s="63"/>
      <c r="Q54286" s="63"/>
    </row>
    <row r="54287" spans="16:17">
      <c r="P54287" s="63"/>
      <c r="Q54287" s="63"/>
    </row>
    <row r="54288" spans="16:17">
      <c r="P54288" s="63"/>
      <c r="Q54288" s="63"/>
    </row>
    <row r="54289" spans="16:17">
      <c r="P54289" s="63"/>
      <c r="Q54289" s="63"/>
    </row>
    <row r="54290" spans="16:17">
      <c r="P54290" s="63"/>
      <c r="Q54290" s="63"/>
    </row>
    <row r="54291" spans="16:17">
      <c r="P54291" s="63"/>
      <c r="Q54291" s="63"/>
    </row>
    <row r="54292" spans="16:17">
      <c r="P54292" s="63"/>
      <c r="Q54292" s="63"/>
    </row>
    <row r="54293" spans="16:17">
      <c r="P54293" s="63"/>
      <c r="Q54293" s="63"/>
    </row>
    <row r="54294" spans="16:17">
      <c r="P54294" s="63"/>
      <c r="Q54294" s="63"/>
    </row>
    <row r="54295" spans="16:17">
      <c r="P54295" s="63"/>
      <c r="Q54295" s="63"/>
    </row>
    <row r="54296" spans="16:17">
      <c r="P54296" s="63"/>
      <c r="Q54296" s="63"/>
    </row>
    <row r="54297" spans="16:17">
      <c r="P54297" s="63"/>
      <c r="Q54297" s="63"/>
    </row>
    <row r="54298" spans="16:17">
      <c r="P54298" s="63"/>
      <c r="Q54298" s="63"/>
    </row>
    <row r="54299" spans="16:17">
      <c r="P54299" s="63"/>
      <c r="Q54299" s="63"/>
    </row>
    <row r="54300" spans="16:17">
      <c r="P54300" s="63"/>
      <c r="Q54300" s="63"/>
    </row>
    <row r="54301" spans="16:17">
      <c r="P54301" s="63"/>
      <c r="Q54301" s="63"/>
    </row>
    <row r="54302" spans="16:17">
      <c r="P54302" s="63"/>
      <c r="Q54302" s="63"/>
    </row>
    <row r="54303" spans="16:17">
      <c r="P54303" s="63"/>
      <c r="Q54303" s="63"/>
    </row>
    <row r="54304" spans="16:17">
      <c r="P54304" s="63"/>
      <c r="Q54304" s="63"/>
    </row>
    <row r="54305" spans="16:17">
      <c r="P54305" s="63"/>
      <c r="Q54305" s="63"/>
    </row>
    <row r="54306" spans="16:17">
      <c r="P54306" s="63"/>
      <c r="Q54306" s="63"/>
    </row>
    <row r="54307" spans="16:17">
      <c r="P54307" s="63"/>
      <c r="Q54307" s="63"/>
    </row>
    <row r="54308" spans="16:17">
      <c r="P54308" s="63"/>
      <c r="Q54308" s="63"/>
    </row>
    <row r="54309" spans="16:17">
      <c r="P54309" s="63"/>
      <c r="Q54309" s="63"/>
    </row>
    <row r="54310" spans="16:17">
      <c r="P54310" s="63"/>
      <c r="Q54310" s="63"/>
    </row>
    <row r="54311" spans="16:17">
      <c r="P54311" s="63"/>
      <c r="Q54311" s="63"/>
    </row>
    <row r="54312" spans="16:17">
      <c r="P54312" s="63"/>
      <c r="Q54312" s="63"/>
    </row>
    <row r="54313" spans="16:17">
      <c r="P54313" s="63"/>
      <c r="Q54313" s="63"/>
    </row>
    <row r="54314" spans="16:17">
      <c r="P54314" s="63"/>
      <c r="Q54314" s="63"/>
    </row>
    <row r="54315" spans="16:17">
      <c r="P54315" s="63"/>
      <c r="Q54315" s="63"/>
    </row>
    <row r="54316" spans="16:17">
      <c r="P54316" s="63"/>
      <c r="Q54316" s="63"/>
    </row>
    <row r="54317" spans="16:17">
      <c r="P54317" s="63"/>
      <c r="Q54317" s="63"/>
    </row>
    <row r="54318" spans="16:17">
      <c r="P54318" s="63"/>
      <c r="Q54318" s="63"/>
    </row>
    <row r="54319" spans="16:17">
      <c r="P54319" s="63"/>
      <c r="Q54319" s="63"/>
    </row>
    <row r="54320" spans="16:17">
      <c r="P54320" s="63"/>
      <c r="Q54320" s="63"/>
    </row>
    <row r="54321" spans="16:17">
      <c r="P54321" s="63"/>
      <c r="Q54321" s="63"/>
    </row>
    <row r="54322" spans="16:17">
      <c r="P54322" s="63"/>
      <c r="Q54322" s="63"/>
    </row>
    <row r="54323" spans="16:17">
      <c r="P54323" s="63"/>
      <c r="Q54323" s="63"/>
    </row>
    <row r="54324" spans="16:17">
      <c r="P54324" s="63"/>
      <c r="Q54324" s="63"/>
    </row>
    <row r="54325" spans="16:17">
      <c r="P54325" s="63"/>
      <c r="Q54325" s="63"/>
    </row>
    <row r="54326" spans="16:17">
      <c r="P54326" s="63"/>
      <c r="Q54326" s="63"/>
    </row>
    <row r="54327" spans="16:17">
      <c r="P54327" s="63"/>
      <c r="Q54327" s="63"/>
    </row>
    <row r="54328" spans="16:17">
      <c r="P54328" s="63"/>
      <c r="Q54328" s="63"/>
    </row>
    <row r="54329" spans="16:17">
      <c r="P54329" s="63"/>
      <c r="Q54329" s="63"/>
    </row>
    <row r="54330" spans="16:17">
      <c r="P54330" s="63"/>
      <c r="Q54330" s="63"/>
    </row>
    <row r="54331" spans="16:17">
      <c r="P54331" s="63"/>
      <c r="Q54331" s="63"/>
    </row>
    <row r="54332" spans="16:17">
      <c r="P54332" s="63"/>
      <c r="Q54332" s="63"/>
    </row>
    <row r="54333" spans="16:17">
      <c r="P54333" s="63"/>
      <c r="Q54333" s="63"/>
    </row>
    <row r="54334" spans="16:17">
      <c r="P54334" s="63"/>
      <c r="Q54334" s="63"/>
    </row>
    <row r="54335" spans="16:17">
      <c r="P54335" s="63"/>
      <c r="Q54335" s="63"/>
    </row>
    <row r="54336" spans="16:17">
      <c r="P54336" s="63"/>
      <c r="Q54336" s="63"/>
    </row>
    <row r="54337" spans="16:17">
      <c r="P54337" s="63"/>
      <c r="Q54337" s="63"/>
    </row>
    <row r="54338" spans="16:17">
      <c r="P54338" s="63"/>
      <c r="Q54338" s="63"/>
    </row>
    <row r="54339" spans="16:17">
      <c r="P54339" s="63"/>
      <c r="Q54339" s="63"/>
    </row>
    <row r="54340" spans="16:17">
      <c r="P54340" s="63"/>
      <c r="Q54340" s="63"/>
    </row>
    <row r="54341" spans="16:17">
      <c r="P54341" s="63"/>
      <c r="Q54341" s="63"/>
    </row>
    <row r="54342" spans="16:17">
      <c r="P54342" s="63"/>
      <c r="Q54342" s="63"/>
    </row>
    <row r="54343" spans="16:17">
      <c r="P54343" s="63"/>
      <c r="Q54343" s="63"/>
    </row>
    <row r="54344" spans="16:17">
      <c r="P54344" s="63"/>
      <c r="Q54344" s="63"/>
    </row>
    <row r="54345" spans="16:17">
      <c r="P54345" s="63"/>
      <c r="Q54345" s="63"/>
    </row>
    <row r="54346" spans="16:17">
      <c r="P54346" s="63"/>
      <c r="Q54346" s="63"/>
    </row>
    <row r="54347" spans="16:17">
      <c r="P54347" s="63"/>
      <c r="Q54347" s="63"/>
    </row>
    <row r="54348" spans="16:17">
      <c r="P54348" s="63"/>
      <c r="Q54348" s="63"/>
    </row>
    <row r="54349" spans="16:17">
      <c r="P54349" s="63"/>
      <c r="Q54349" s="63"/>
    </row>
    <row r="54350" spans="16:17">
      <c r="P54350" s="63"/>
      <c r="Q54350" s="63"/>
    </row>
    <row r="54351" spans="16:17">
      <c r="P54351" s="63"/>
      <c r="Q54351" s="63"/>
    </row>
    <row r="54352" spans="16:17">
      <c r="P54352" s="63"/>
      <c r="Q54352" s="63"/>
    </row>
    <row r="54353" spans="16:17">
      <c r="P54353" s="63"/>
      <c r="Q54353" s="63"/>
    </row>
    <row r="54354" spans="16:17">
      <c r="P54354" s="63"/>
      <c r="Q54354" s="63"/>
    </row>
    <row r="54355" spans="16:17">
      <c r="P54355" s="63"/>
      <c r="Q54355" s="63"/>
    </row>
    <row r="54356" spans="16:17">
      <c r="P54356" s="63"/>
      <c r="Q54356" s="63"/>
    </row>
    <row r="54357" spans="16:17">
      <c r="P54357" s="63"/>
      <c r="Q54357" s="63"/>
    </row>
    <row r="54358" spans="16:17">
      <c r="P54358" s="63"/>
      <c r="Q54358" s="63"/>
    </row>
    <row r="54359" spans="16:17">
      <c r="P54359" s="63"/>
      <c r="Q54359" s="63"/>
    </row>
    <row r="54360" spans="16:17">
      <c r="P54360" s="63"/>
      <c r="Q54360" s="63"/>
    </row>
    <row r="54361" spans="16:17">
      <c r="P54361" s="63"/>
      <c r="Q54361" s="63"/>
    </row>
    <row r="54362" spans="16:17">
      <c r="P54362" s="63"/>
      <c r="Q54362" s="63"/>
    </row>
    <row r="54363" spans="16:17">
      <c r="P54363" s="63"/>
      <c r="Q54363" s="63"/>
    </row>
    <row r="54364" spans="16:17">
      <c r="P54364" s="63"/>
      <c r="Q54364" s="63"/>
    </row>
    <row r="54365" spans="16:17">
      <c r="P54365" s="63"/>
      <c r="Q54365" s="63"/>
    </row>
    <row r="54366" spans="16:17">
      <c r="P54366" s="63"/>
      <c r="Q54366" s="63"/>
    </row>
    <row r="54367" spans="16:17">
      <c r="P54367" s="63"/>
      <c r="Q54367" s="63"/>
    </row>
    <row r="54368" spans="16:17">
      <c r="P54368" s="63"/>
      <c r="Q54368" s="63"/>
    </row>
    <row r="54369" spans="16:17">
      <c r="P54369" s="63"/>
      <c r="Q54369" s="63"/>
    </row>
    <row r="54370" spans="16:17">
      <c r="P54370" s="63"/>
      <c r="Q54370" s="63"/>
    </row>
    <row r="54371" spans="16:17">
      <c r="P54371" s="63"/>
      <c r="Q54371" s="63"/>
    </row>
    <row r="54372" spans="16:17">
      <c r="P54372" s="63"/>
      <c r="Q54372" s="63"/>
    </row>
    <row r="54373" spans="16:17">
      <c r="P54373" s="63"/>
      <c r="Q54373" s="63"/>
    </row>
    <row r="54374" spans="16:17">
      <c r="P54374" s="63"/>
      <c r="Q54374" s="63"/>
    </row>
    <row r="54375" spans="16:17">
      <c r="P54375" s="63"/>
      <c r="Q54375" s="63"/>
    </row>
    <row r="54376" spans="16:17">
      <c r="P54376" s="63"/>
      <c r="Q54376" s="63"/>
    </row>
    <row r="54377" spans="16:17">
      <c r="P54377" s="63"/>
      <c r="Q54377" s="63"/>
    </row>
    <row r="54378" spans="16:17">
      <c r="P54378" s="63"/>
      <c r="Q54378" s="63"/>
    </row>
    <row r="54379" spans="16:17">
      <c r="P54379" s="63"/>
      <c r="Q54379" s="63"/>
    </row>
    <row r="54380" spans="16:17">
      <c r="P54380" s="63"/>
      <c r="Q54380" s="63"/>
    </row>
    <row r="54381" spans="16:17">
      <c r="P54381" s="63"/>
      <c r="Q54381" s="63"/>
    </row>
    <row r="54382" spans="16:17">
      <c r="P54382" s="63"/>
      <c r="Q54382" s="63"/>
    </row>
    <row r="54383" spans="16:17">
      <c r="P54383" s="63"/>
      <c r="Q54383" s="63"/>
    </row>
    <row r="54384" spans="16:17">
      <c r="P54384" s="63"/>
      <c r="Q54384" s="63"/>
    </row>
    <row r="54385" spans="16:17">
      <c r="P54385" s="63"/>
      <c r="Q54385" s="63"/>
    </row>
    <row r="54386" spans="16:17">
      <c r="P54386" s="63"/>
      <c r="Q54386" s="63"/>
    </row>
    <row r="54387" spans="16:17">
      <c r="P54387" s="63"/>
      <c r="Q54387" s="63"/>
    </row>
    <row r="54388" spans="16:17">
      <c r="P54388" s="63"/>
      <c r="Q54388" s="63"/>
    </row>
    <row r="54389" spans="16:17">
      <c r="P54389" s="63"/>
      <c r="Q54389" s="63"/>
    </row>
    <row r="54390" spans="16:17">
      <c r="P54390" s="63"/>
      <c r="Q54390" s="63"/>
    </row>
    <row r="54391" spans="16:17">
      <c r="P54391" s="63"/>
      <c r="Q54391" s="63"/>
    </row>
    <row r="54392" spans="16:17">
      <c r="P54392" s="63"/>
      <c r="Q54392" s="63"/>
    </row>
    <row r="54393" spans="16:17">
      <c r="P54393" s="63"/>
      <c r="Q54393" s="63"/>
    </row>
    <row r="54394" spans="16:17">
      <c r="P54394" s="63"/>
      <c r="Q54394" s="63"/>
    </row>
    <row r="54395" spans="16:17">
      <c r="P54395" s="63"/>
      <c r="Q54395" s="63"/>
    </row>
    <row r="54396" spans="16:17">
      <c r="P54396" s="63"/>
      <c r="Q54396" s="63"/>
    </row>
    <row r="54397" spans="16:17">
      <c r="P54397" s="63"/>
      <c r="Q54397" s="63"/>
    </row>
    <row r="54398" spans="16:17">
      <c r="P54398" s="63"/>
      <c r="Q54398" s="63"/>
    </row>
    <row r="54399" spans="16:17">
      <c r="P54399" s="63"/>
      <c r="Q54399" s="63"/>
    </row>
    <row r="54400" spans="16:17">
      <c r="P54400" s="63"/>
      <c r="Q54400" s="63"/>
    </row>
    <row r="54401" spans="16:17">
      <c r="P54401" s="63"/>
      <c r="Q54401" s="63"/>
    </row>
    <row r="54402" spans="16:17">
      <c r="P54402" s="63"/>
      <c r="Q54402" s="63"/>
    </row>
    <row r="54403" spans="16:17">
      <c r="P54403" s="63"/>
      <c r="Q54403" s="63"/>
    </row>
    <row r="54404" spans="16:17">
      <c r="P54404" s="63"/>
      <c r="Q54404" s="63"/>
    </row>
    <row r="54405" spans="16:17">
      <c r="P54405" s="63"/>
      <c r="Q54405" s="63"/>
    </row>
    <row r="54406" spans="16:17">
      <c r="P54406" s="63"/>
      <c r="Q54406" s="63"/>
    </row>
    <row r="54407" spans="16:17">
      <c r="P54407" s="63"/>
      <c r="Q54407" s="63"/>
    </row>
    <row r="54408" spans="16:17">
      <c r="P54408" s="63"/>
      <c r="Q54408" s="63"/>
    </row>
    <row r="54409" spans="16:17">
      <c r="P54409" s="63"/>
      <c r="Q54409" s="63"/>
    </row>
    <row r="54410" spans="16:17">
      <c r="P54410" s="63"/>
      <c r="Q54410" s="63"/>
    </row>
    <row r="54411" spans="16:17">
      <c r="P54411" s="63"/>
      <c r="Q54411" s="63"/>
    </row>
    <row r="54412" spans="16:17">
      <c r="P54412" s="63"/>
      <c r="Q54412" s="63"/>
    </row>
    <row r="54413" spans="16:17">
      <c r="P54413" s="63"/>
      <c r="Q54413" s="63"/>
    </row>
    <row r="54414" spans="16:17">
      <c r="P54414" s="63"/>
      <c r="Q54414" s="63"/>
    </row>
    <row r="54415" spans="16:17">
      <c r="P54415" s="63"/>
      <c r="Q54415" s="63"/>
    </row>
    <row r="54416" spans="16:17">
      <c r="P54416" s="63"/>
      <c r="Q54416" s="63"/>
    </row>
    <row r="54417" spans="16:17">
      <c r="P54417" s="63"/>
      <c r="Q54417" s="63"/>
    </row>
    <row r="54418" spans="16:17">
      <c r="P54418" s="63"/>
      <c r="Q54418" s="63"/>
    </row>
    <row r="54419" spans="16:17">
      <c r="P54419" s="63"/>
      <c r="Q54419" s="63"/>
    </row>
    <row r="54420" spans="16:17">
      <c r="P54420" s="63"/>
      <c r="Q54420" s="63"/>
    </row>
    <row r="54421" spans="16:17">
      <c r="P54421" s="63"/>
      <c r="Q54421" s="63"/>
    </row>
    <row r="54422" spans="16:17">
      <c r="P54422" s="63"/>
      <c r="Q54422" s="63"/>
    </row>
    <row r="54423" spans="16:17">
      <c r="P54423" s="63"/>
      <c r="Q54423" s="63"/>
    </row>
    <row r="54424" spans="16:17">
      <c r="P54424" s="63"/>
      <c r="Q54424" s="63"/>
    </row>
    <row r="54425" spans="16:17">
      <c r="P54425" s="63"/>
      <c r="Q54425" s="63"/>
    </row>
    <row r="54426" spans="16:17">
      <c r="P54426" s="63"/>
      <c r="Q54426" s="63"/>
    </row>
    <row r="54427" spans="16:17">
      <c r="P54427" s="63"/>
      <c r="Q54427" s="63"/>
    </row>
    <row r="54428" spans="16:17">
      <c r="P54428" s="63"/>
      <c r="Q54428" s="63"/>
    </row>
    <row r="54429" spans="16:17">
      <c r="P54429" s="63"/>
      <c r="Q54429" s="63"/>
    </row>
    <row r="54430" spans="16:17">
      <c r="P54430" s="63"/>
      <c r="Q54430" s="63"/>
    </row>
    <row r="54431" spans="16:17">
      <c r="P54431" s="63"/>
      <c r="Q54431" s="63"/>
    </row>
    <row r="54432" spans="16:17">
      <c r="P54432" s="63"/>
      <c r="Q54432" s="63"/>
    </row>
    <row r="54433" spans="16:17">
      <c r="P54433" s="63"/>
      <c r="Q54433" s="63"/>
    </row>
    <row r="54434" spans="16:17">
      <c r="P54434" s="63"/>
      <c r="Q54434" s="63"/>
    </row>
    <row r="54435" spans="16:17">
      <c r="P54435" s="63"/>
      <c r="Q54435" s="63"/>
    </row>
    <row r="54436" spans="16:17">
      <c r="P54436" s="63"/>
      <c r="Q54436" s="63"/>
    </row>
    <row r="54437" spans="16:17">
      <c r="P54437" s="63"/>
      <c r="Q54437" s="63"/>
    </row>
    <row r="54438" spans="16:17">
      <c r="P54438" s="63"/>
      <c r="Q54438" s="63"/>
    </row>
    <row r="54439" spans="16:17">
      <c r="P54439" s="63"/>
      <c r="Q54439" s="63"/>
    </row>
    <row r="54440" spans="16:17">
      <c r="P54440" s="63"/>
      <c r="Q54440" s="63"/>
    </row>
    <row r="54441" spans="16:17">
      <c r="P54441" s="63"/>
      <c r="Q54441" s="63"/>
    </row>
    <row r="54442" spans="16:17">
      <c r="P54442" s="63"/>
      <c r="Q54442" s="63"/>
    </row>
    <row r="54443" spans="16:17">
      <c r="P54443" s="63"/>
      <c r="Q54443" s="63"/>
    </row>
    <row r="54444" spans="16:17">
      <c r="P54444" s="63"/>
      <c r="Q54444" s="63"/>
    </row>
    <row r="54445" spans="16:17">
      <c r="P54445" s="63"/>
      <c r="Q54445" s="63"/>
    </row>
    <row r="54446" spans="16:17">
      <c r="P54446" s="63"/>
      <c r="Q54446" s="63"/>
    </row>
    <row r="54447" spans="16:17">
      <c r="P54447" s="63"/>
      <c r="Q54447" s="63"/>
    </row>
    <row r="54448" spans="16:17">
      <c r="P54448" s="63"/>
      <c r="Q54448" s="63"/>
    </row>
    <row r="54449" spans="16:17">
      <c r="P54449" s="63"/>
      <c r="Q54449" s="63"/>
    </row>
    <row r="54450" spans="16:17">
      <c r="P54450" s="63"/>
      <c r="Q54450" s="63"/>
    </row>
    <row r="54451" spans="16:17">
      <c r="P54451" s="63"/>
      <c r="Q54451" s="63"/>
    </row>
    <row r="54452" spans="16:17">
      <c r="P54452" s="63"/>
      <c r="Q54452" s="63"/>
    </row>
    <row r="54453" spans="16:17">
      <c r="P54453" s="63"/>
      <c r="Q54453" s="63"/>
    </row>
    <row r="54454" spans="16:17">
      <c r="P54454" s="63"/>
      <c r="Q54454" s="63"/>
    </row>
    <row r="54455" spans="16:17">
      <c r="P54455" s="63"/>
      <c r="Q54455" s="63"/>
    </row>
    <row r="54456" spans="16:17">
      <c r="P54456" s="63"/>
      <c r="Q54456" s="63"/>
    </row>
    <row r="54457" spans="16:17">
      <c r="P54457" s="63"/>
      <c r="Q54457" s="63"/>
    </row>
    <row r="54458" spans="16:17">
      <c r="P54458" s="63"/>
      <c r="Q54458" s="63"/>
    </row>
    <row r="54459" spans="16:17">
      <c r="P54459" s="63"/>
      <c r="Q54459" s="63"/>
    </row>
    <row r="54460" spans="16:17">
      <c r="P54460" s="63"/>
      <c r="Q54460" s="63"/>
    </row>
    <row r="54461" spans="16:17">
      <c r="P54461" s="63"/>
      <c r="Q54461" s="63"/>
    </row>
    <row r="54462" spans="16:17">
      <c r="P54462" s="63"/>
      <c r="Q54462" s="63"/>
    </row>
    <row r="54463" spans="16:17">
      <c r="P54463" s="63"/>
      <c r="Q54463" s="63"/>
    </row>
    <row r="54464" spans="16:17">
      <c r="P54464" s="63"/>
      <c r="Q54464" s="63"/>
    </row>
    <row r="54465" spans="16:17">
      <c r="P54465" s="63"/>
      <c r="Q54465" s="63"/>
    </row>
    <row r="54466" spans="16:17">
      <c r="P54466" s="63"/>
      <c r="Q54466" s="63"/>
    </row>
    <row r="54467" spans="16:17">
      <c r="P54467" s="63"/>
      <c r="Q54467" s="63"/>
    </row>
    <row r="54468" spans="16:17">
      <c r="P54468" s="63"/>
      <c r="Q54468" s="63"/>
    </row>
    <row r="54469" spans="16:17">
      <c r="P54469" s="63"/>
      <c r="Q54469" s="63"/>
    </row>
    <row r="54470" spans="16:17">
      <c r="P54470" s="63"/>
      <c r="Q54470" s="63"/>
    </row>
    <row r="54471" spans="16:17">
      <c r="P54471" s="63"/>
      <c r="Q54471" s="63"/>
    </row>
    <row r="54472" spans="16:17">
      <c r="P54472" s="63"/>
      <c r="Q54472" s="63"/>
    </row>
    <row r="54473" spans="16:17">
      <c r="P54473" s="63"/>
      <c r="Q54473" s="63"/>
    </row>
    <row r="54474" spans="16:17">
      <c r="P54474" s="63"/>
      <c r="Q54474" s="63"/>
    </row>
    <row r="54475" spans="16:17">
      <c r="P54475" s="63"/>
      <c r="Q54475" s="63"/>
    </row>
    <row r="54476" spans="16:17">
      <c r="P54476" s="63"/>
      <c r="Q54476" s="63"/>
    </row>
    <row r="54477" spans="16:17">
      <c r="P54477" s="63"/>
      <c r="Q54477" s="63"/>
    </row>
    <row r="54478" spans="16:17">
      <c r="P54478" s="63"/>
      <c r="Q54478" s="63"/>
    </row>
    <row r="54479" spans="16:17">
      <c r="P54479" s="63"/>
      <c r="Q54479" s="63"/>
    </row>
    <row r="54480" spans="16:17">
      <c r="P54480" s="63"/>
      <c r="Q54480" s="63"/>
    </row>
    <row r="54481" spans="16:17">
      <c r="P54481" s="63"/>
      <c r="Q54481" s="63"/>
    </row>
    <row r="54482" spans="16:17">
      <c r="P54482" s="63"/>
      <c r="Q54482" s="63"/>
    </row>
    <row r="54483" spans="16:17">
      <c r="P54483" s="63"/>
      <c r="Q54483" s="63"/>
    </row>
    <row r="54484" spans="16:17">
      <c r="P54484" s="63"/>
      <c r="Q54484" s="63"/>
    </row>
    <row r="54485" spans="16:17">
      <c r="P54485" s="63"/>
      <c r="Q54485" s="63"/>
    </row>
    <row r="54486" spans="16:17">
      <c r="P54486" s="63"/>
      <c r="Q54486" s="63"/>
    </row>
    <row r="54487" spans="16:17">
      <c r="P54487" s="63"/>
      <c r="Q54487" s="63"/>
    </row>
    <row r="54488" spans="16:17">
      <c r="P54488" s="63"/>
      <c r="Q54488" s="63"/>
    </row>
    <row r="54489" spans="16:17">
      <c r="P54489" s="63"/>
      <c r="Q54489" s="63"/>
    </row>
    <row r="54490" spans="16:17">
      <c r="P54490" s="63"/>
      <c r="Q54490" s="63"/>
    </row>
    <row r="54491" spans="16:17">
      <c r="P54491" s="63"/>
      <c r="Q54491" s="63"/>
    </row>
    <row r="54492" spans="16:17">
      <c r="P54492" s="63"/>
      <c r="Q54492" s="63"/>
    </row>
    <row r="54493" spans="16:17">
      <c r="P54493" s="63"/>
      <c r="Q54493" s="63"/>
    </row>
    <row r="54494" spans="16:17">
      <c r="P54494" s="63"/>
      <c r="Q54494" s="63"/>
    </row>
    <row r="54495" spans="16:17">
      <c r="P54495" s="63"/>
      <c r="Q54495" s="63"/>
    </row>
    <row r="54496" spans="16:17">
      <c r="P54496" s="63"/>
      <c r="Q54496" s="63"/>
    </row>
    <row r="54497" spans="16:17">
      <c r="P54497" s="63"/>
      <c r="Q54497" s="63"/>
    </row>
    <row r="54498" spans="16:17">
      <c r="P54498" s="63"/>
      <c r="Q54498" s="63"/>
    </row>
    <row r="54499" spans="16:17">
      <c r="P54499" s="63"/>
      <c r="Q54499" s="63"/>
    </row>
    <row r="54500" spans="16:17">
      <c r="P54500" s="63"/>
      <c r="Q54500" s="63"/>
    </row>
    <row r="54501" spans="16:17">
      <c r="P54501" s="63"/>
      <c r="Q54501" s="63"/>
    </row>
    <row r="54502" spans="16:17">
      <c r="P54502" s="63"/>
      <c r="Q54502" s="63"/>
    </row>
    <row r="54503" spans="16:17">
      <c r="P54503" s="63"/>
      <c r="Q54503" s="63"/>
    </row>
    <row r="54504" spans="16:17">
      <c r="P54504" s="63"/>
      <c r="Q54504" s="63"/>
    </row>
    <row r="54505" spans="16:17">
      <c r="P54505" s="63"/>
      <c r="Q54505" s="63"/>
    </row>
    <row r="54506" spans="16:17">
      <c r="P54506" s="63"/>
      <c r="Q54506" s="63"/>
    </row>
    <row r="54507" spans="16:17">
      <c r="P54507" s="63"/>
      <c r="Q54507" s="63"/>
    </row>
    <row r="54508" spans="16:17">
      <c r="P54508" s="63"/>
      <c r="Q54508" s="63"/>
    </row>
    <row r="54509" spans="16:17">
      <c r="P54509" s="63"/>
      <c r="Q54509" s="63"/>
    </row>
    <row r="54510" spans="16:17">
      <c r="P54510" s="63"/>
      <c r="Q54510" s="63"/>
    </row>
    <row r="54511" spans="16:17">
      <c r="P54511" s="63"/>
      <c r="Q54511" s="63"/>
    </row>
    <row r="54512" spans="16:17">
      <c r="P54512" s="63"/>
      <c r="Q54512" s="63"/>
    </row>
    <row r="54513" spans="16:17">
      <c r="P54513" s="63"/>
      <c r="Q54513" s="63"/>
    </row>
    <row r="54514" spans="16:17">
      <c r="P54514" s="63"/>
      <c r="Q54514" s="63"/>
    </row>
    <row r="54515" spans="16:17">
      <c r="P54515" s="63"/>
      <c r="Q54515" s="63"/>
    </row>
    <row r="54516" spans="16:17">
      <c r="P54516" s="63"/>
      <c r="Q54516" s="63"/>
    </row>
    <row r="54517" spans="16:17">
      <c r="P54517" s="63"/>
      <c r="Q54517" s="63"/>
    </row>
    <row r="54518" spans="16:17">
      <c r="P54518" s="63"/>
      <c r="Q54518" s="63"/>
    </row>
    <row r="54519" spans="16:17">
      <c r="P54519" s="63"/>
      <c r="Q54519" s="63"/>
    </row>
    <row r="54520" spans="16:17">
      <c r="P54520" s="63"/>
      <c r="Q54520" s="63"/>
    </row>
    <row r="54521" spans="16:17">
      <c r="P54521" s="63"/>
      <c r="Q54521" s="63"/>
    </row>
    <row r="54522" spans="16:17">
      <c r="P54522" s="63"/>
      <c r="Q54522" s="63"/>
    </row>
    <row r="54523" spans="16:17">
      <c r="P54523" s="63"/>
      <c r="Q54523" s="63"/>
    </row>
    <row r="54524" spans="16:17">
      <c r="P54524" s="63"/>
      <c r="Q54524" s="63"/>
    </row>
    <row r="54525" spans="16:17">
      <c r="P54525" s="63"/>
      <c r="Q54525" s="63"/>
    </row>
    <row r="54526" spans="16:17">
      <c r="P54526" s="63"/>
      <c r="Q54526" s="63"/>
    </row>
    <row r="54527" spans="16:17">
      <c r="P54527" s="63"/>
      <c r="Q54527" s="63"/>
    </row>
    <row r="54528" spans="16:17">
      <c r="P54528" s="63"/>
      <c r="Q54528" s="63"/>
    </row>
    <row r="54529" spans="16:17">
      <c r="P54529" s="63"/>
      <c r="Q54529" s="63"/>
    </row>
    <row r="54530" spans="16:17">
      <c r="P54530" s="63"/>
      <c r="Q54530" s="63"/>
    </row>
    <row r="54531" spans="16:17">
      <c r="P54531" s="63"/>
      <c r="Q54531" s="63"/>
    </row>
    <row r="54532" spans="16:17">
      <c r="P54532" s="63"/>
      <c r="Q54532" s="63"/>
    </row>
    <row r="54533" spans="16:17">
      <c r="P54533" s="63"/>
      <c r="Q54533" s="63"/>
    </row>
    <row r="54534" spans="16:17">
      <c r="P54534" s="63"/>
      <c r="Q54534" s="63"/>
    </row>
    <row r="54535" spans="16:17">
      <c r="P54535" s="63"/>
      <c r="Q54535" s="63"/>
    </row>
    <row r="54536" spans="16:17">
      <c r="P54536" s="63"/>
      <c r="Q54536" s="63"/>
    </row>
    <row r="54537" spans="16:17">
      <c r="P54537" s="63"/>
      <c r="Q54537" s="63"/>
    </row>
    <row r="54538" spans="16:17">
      <c r="P54538" s="63"/>
      <c r="Q54538" s="63"/>
    </row>
    <row r="54539" spans="16:17">
      <c r="P54539" s="63"/>
      <c r="Q54539" s="63"/>
    </row>
    <row r="54540" spans="16:17">
      <c r="P54540" s="63"/>
      <c r="Q54540" s="63"/>
    </row>
    <row r="54541" spans="16:17">
      <c r="P54541" s="63"/>
      <c r="Q54541" s="63"/>
    </row>
    <row r="54542" spans="16:17">
      <c r="P54542" s="63"/>
      <c r="Q54542" s="63"/>
    </row>
    <row r="54543" spans="16:17">
      <c r="P54543" s="63"/>
      <c r="Q54543" s="63"/>
    </row>
    <row r="54544" spans="16:17">
      <c r="P54544" s="63"/>
      <c r="Q54544" s="63"/>
    </row>
    <row r="54545" spans="16:17">
      <c r="P54545" s="63"/>
      <c r="Q54545" s="63"/>
    </row>
    <row r="54546" spans="16:17">
      <c r="P54546" s="63"/>
      <c r="Q54546" s="63"/>
    </row>
    <row r="54547" spans="16:17">
      <c r="P54547" s="63"/>
      <c r="Q54547" s="63"/>
    </row>
    <row r="54548" spans="16:17">
      <c r="P54548" s="63"/>
      <c r="Q54548" s="63"/>
    </row>
    <row r="54549" spans="16:17">
      <c r="P54549" s="63"/>
      <c r="Q54549" s="63"/>
    </row>
    <row r="54550" spans="16:17">
      <c r="P54550" s="63"/>
      <c r="Q54550" s="63"/>
    </row>
    <row r="54551" spans="16:17">
      <c r="P54551" s="63"/>
      <c r="Q54551" s="63"/>
    </row>
    <row r="54552" spans="16:17">
      <c r="P54552" s="63"/>
      <c r="Q54552" s="63"/>
    </row>
    <row r="54553" spans="16:17">
      <c r="P54553" s="63"/>
      <c r="Q54553" s="63"/>
    </row>
    <row r="54554" spans="16:17">
      <c r="P54554" s="63"/>
      <c r="Q54554" s="63"/>
    </row>
    <row r="54555" spans="16:17">
      <c r="P54555" s="63"/>
      <c r="Q54555" s="63"/>
    </row>
    <row r="54556" spans="16:17">
      <c r="P54556" s="63"/>
      <c r="Q54556" s="63"/>
    </row>
    <row r="54557" spans="16:17">
      <c r="P54557" s="63"/>
      <c r="Q54557" s="63"/>
    </row>
    <row r="54558" spans="16:17">
      <c r="P54558" s="63"/>
      <c r="Q54558" s="63"/>
    </row>
    <row r="54559" spans="16:17">
      <c r="P54559" s="63"/>
      <c r="Q54559" s="63"/>
    </row>
    <row r="54560" spans="16:17">
      <c r="P54560" s="63"/>
      <c r="Q54560" s="63"/>
    </row>
    <row r="54561" spans="16:17">
      <c r="P54561" s="63"/>
      <c r="Q54561" s="63"/>
    </row>
    <row r="54562" spans="16:17">
      <c r="P54562" s="63"/>
      <c r="Q54562" s="63"/>
    </row>
    <row r="54563" spans="16:17">
      <c r="P54563" s="63"/>
      <c r="Q54563" s="63"/>
    </row>
    <row r="54564" spans="16:17">
      <c r="P54564" s="63"/>
      <c r="Q54564" s="63"/>
    </row>
    <row r="54565" spans="16:17">
      <c r="P54565" s="63"/>
      <c r="Q54565" s="63"/>
    </row>
    <row r="54566" spans="16:17">
      <c r="P54566" s="63"/>
      <c r="Q54566" s="63"/>
    </row>
    <row r="54567" spans="16:17">
      <c r="P54567" s="63"/>
      <c r="Q54567" s="63"/>
    </row>
    <row r="54568" spans="16:17">
      <c r="P54568" s="63"/>
      <c r="Q54568" s="63"/>
    </row>
    <row r="54569" spans="16:17">
      <c r="P54569" s="63"/>
      <c r="Q54569" s="63"/>
    </row>
    <row r="54570" spans="16:17">
      <c r="P54570" s="63"/>
      <c r="Q54570" s="63"/>
    </row>
    <row r="54571" spans="16:17">
      <c r="P54571" s="63"/>
      <c r="Q54571" s="63"/>
    </row>
    <row r="54572" spans="16:17">
      <c r="P54572" s="63"/>
      <c r="Q54572" s="63"/>
    </row>
    <row r="54573" spans="16:17">
      <c r="P54573" s="63"/>
      <c r="Q54573" s="63"/>
    </row>
    <row r="54574" spans="16:17">
      <c r="P54574" s="63"/>
      <c r="Q54574" s="63"/>
    </row>
    <row r="54575" spans="16:17">
      <c r="P54575" s="63"/>
      <c r="Q54575" s="63"/>
    </row>
    <row r="54576" spans="16:17">
      <c r="P54576" s="63"/>
      <c r="Q54576" s="63"/>
    </row>
    <row r="54577" spans="16:17">
      <c r="P54577" s="63"/>
      <c r="Q54577" s="63"/>
    </row>
    <row r="54578" spans="16:17">
      <c r="P54578" s="63"/>
      <c r="Q54578" s="63"/>
    </row>
    <row r="54579" spans="16:17">
      <c r="P54579" s="63"/>
      <c r="Q54579" s="63"/>
    </row>
    <row r="54580" spans="16:17">
      <c r="P54580" s="63"/>
      <c r="Q54580" s="63"/>
    </row>
    <row r="54581" spans="16:17">
      <c r="P54581" s="63"/>
      <c r="Q54581" s="63"/>
    </row>
    <row r="54582" spans="16:17">
      <c r="P54582" s="63"/>
      <c r="Q54582" s="63"/>
    </row>
    <row r="54583" spans="16:17">
      <c r="P54583" s="63"/>
      <c r="Q54583" s="63"/>
    </row>
    <row r="54584" spans="16:17">
      <c r="P54584" s="63"/>
      <c r="Q54584" s="63"/>
    </row>
    <row r="54585" spans="16:17">
      <c r="P54585" s="63"/>
      <c r="Q54585" s="63"/>
    </row>
    <row r="54586" spans="16:17">
      <c r="P54586" s="63"/>
      <c r="Q54586" s="63"/>
    </row>
    <row r="54587" spans="16:17">
      <c r="P54587" s="63"/>
      <c r="Q54587" s="63"/>
    </row>
    <row r="54588" spans="16:17">
      <c r="P54588" s="63"/>
      <c r="Q54588" s="63"/>
    </row>
    <row r="54589" spans="16:17">
      <c r="P54589" s="63"/>
      <c r="Q54589" s="63"/>
    </row>
    <row r="54590" spans="16:17">
      <c r="P54590" s="63"/>
      <c r="Q54590" s="63"/>
    </row>
    <row r="54591" spans="16:17">
      <c r="P54591" s="63"/>
      <c r="Q54591" s="63"/>
    </row>
    <row r="54592" spans="16:17">
      <c r="P54592" s="63"/>
      <c r="Q54592" s="63"/>
    </row>
    <row r="54593" spans="16:17">
      <c r="P54593" s="63"/>
      <c r="Q54593" s="63"/>
    </row>
    <row r="54594" spans="16:17">
      <c r="P54594" s="63"/>
      <c r="Q54594" s="63"/>
    </row>
    <row r="54595" spans="16:17">
      <c r="P54595" s="63"/>
      <c r="Q54595" s="63"/>
    </row>
    <row r="54596" spans="16:17">
      <c r="P54596" s="63"/>
      <c r="Q54596" s="63"/>
    </row>
    <row r="54597" spans="16:17">
      <c r="P54597" s="63"/>
      <c r="Q54597" s="63"/>
    </row>
    <row r="54598" spans="16:17">
      <c r="P54598" s="63"/>
      <c r="Q54598" s="63"/>
    </row>
    <row r="54599" spans="16:17">
      <c r="P54599" s="63"/>
      <c r="Q54599" s="63"/>
    </row>
    <row r="54600" spans="16:17">
      <c r="P54600" s="63"/>
      <c r="Q54600" s="63"/>
    </row>
    <row r="54601" spans="16:17">
      <c r="P54601" s="63"/>
      <c r="Q54601" s="63"/>
    </row>
    <row r="54602" spans="16:17">
      <c r="P54602" s="63"/>
      <c r="Q54602" s="63"/>
    </row>
    <row r="54603" spans="16:17">
      <c r="P54603" s="63"/>
      <c r="Q54603" s="63"/>
    </row>
    <row r="54604" spans="16:17">
      <c r="P54604" s="63"/>
      <c r="Q54604" s="63"/>
    </row>
    <row r="54605" spans="16:17">
      <c r="P54605" s="63"/>
      <c r="Q54605" s="63"/>
    </row>
    <row r="54606" spans="16:17">
      <c r="P54606" s="63"/>
      <c r="Q54606" s="63"/>
    </row>
    <row r="54607" spans="16:17">
      <c r="P54607" s="63"/>
      <c r="Q54607" s="63"/>
    </row>
    <row r="54608" spans="16:17">
      <c r="P54608" s="63"/>
      <c r="Q54608" s="63"/>
    </row>
    <row r="54609" spans="16:17">
      <c r="P54609" s="63"/>
      <c r="Q54609" s="63"/>
    </row>
    <row r="54610" spans="16:17">
      <c r="P54610" s="63"/>
      <c r="Q54610" s="63"/>
    </row>
    <row r="54611" spans="16:17">
      <c r="P54611" s="63"/>
      <c r="Q54611" s="63"/>
    </row>
    <row r="54612" spans="16:17">
      <c r="P54612" s="63"/>
      <c r="Q54612" s="63"/>
    </row>
    <row r="54613" spans="16:17">
      <c r="P54613" s="63"/>
      <c r="Q54613" s="63"/>
    </row>
    <row r="54614" spans="16:17">
      <c r="P54614" s="63"/>
      <c r="Q54614" s="63"/>
    </row>
    <row r="54615" spans="16:17">
      <c r="P54615" s="63"/>
      <c r="Q54615" s="63"/>
    </row>
    <row r="54616" spans="16:17">
      <c r="P54616" s="63"/>
      <c r="Q54616" s="63"/>
    </row>
    <row r="54617" spans="16:17">
      <c r="P54617" s="63"/>
      <c r="Q54617" s="63"/>
    </row>
    <row r="54618" spans="16:17">
      <c r="P54618" s="63"/>
      <c r="Q54618" s="63"/>
    </row>
    <row r="54619" spans="16:17">
      <c r="P54619" s="63"/>
      <c r="Q54619" s="63"/>
    </row>
    <row r="54620" spans="16:17">
      <c r="P54620" s="63"/>
      <c r="Q54620" s="63"/>
    </row>
    <row r="54621" spans="16:17">
      <c r="P54621" s="63"/>
      <c r="Q54621" s="63"/>
    </row>
    <row r="54622" spans="16:17">
      <c r="P54622" s="63"/>
      <c r="Q54622" s="63"/>
    </row>
    <row r="54623" spans="16:17">
      <c r="P54623" s="63"/>
      <c r="Q54623" s="63"/>
    </row>
    <row r="54624" spans="16:17">
      <c r="P54624" s="63"/>
      <c r="Q54624" s="63"/>
    </row>
    <row r="54625" spans="16:17">
      <c r="P54625" s="63"/>
      <c r="Q54625" s="63"/>
    </row>
    <row r="54626" spans="16:17">
      <c r="P54626" s="63"/>
      <c r="Q54626" s="63"/>
    </row>
    <row r="54627" spans="16:17">
      <c r="P54627" s="63"/>
      <c r="Q54627" s="63"/>
    </row>
    <row r="54628" spans="16:17">
      <c r="P54628" s="63"/>
      <c r="Q54628" s="63"/>
    </row>
    <row r="54629" spans="16:17">
      <c r="P54629" s="63"/>
      <c r="Q54629" s="63"/>
    </row>
    <row r="54630" spans="16:17">
      <c r="P54630" s="63"/>
      <c r="Q54630" s="63"/>
    </row>
    <row r="54631" spans="16:17">
      <c r="P54631" s="63"/>
      <c r="Q54631" s="63"/>
    </row>
    <row r="54632" spans="16:17">
      <c r="P54632" s="63"/>
      <c r="Q54632" s="63"/>
    </row>
    <row r="54633" spans="16:17">
      <c r="P54633" s="63"/>
      <c r="Q54633" s="63"/>
    </row>
    <row r="54634" spans="16:17">
      <c r="P54634" s="63"/>
      <c r="Q54634" s="63"/>
    </row>
    <row r="54635" spans="16:17">
      <c r="P54635" s="63"/>
      <c r="Q54635" s="63"/>
    </row>
    <row r="54636" spans="16:17">
      <c r="P54636" s="63"/>
      <c r="Q54636" s="63"/>
    </row>
    <row r="54637" spans="16:17">
      <c r="P54637" s="63"/>
      <c r="Q54637" s="63"/>
    </row>
    <row r="54638" spans="16:17">
      <c r="P54638" s="63"/>
      <c r="Q54638" s="63"/>
    </row>
    <row r="54639" spans="16:17">
      <c r="P54639" s="63"/>
      <c r="Q54639" s="63"/>
    </row>
    <row r="54640" spans="16:17">
      <c r="P54640" s="63"/>
      <c r="Q54640" s="63"/>
    </row>
    <row r="54641" spans="16:17">
      <c r="P54641" s="63"/>
      <c r="Q54641" s="63"/>
    </row>
    <row r="54642" spans="16:17">
      <c r="P54642" s="63"/>
      <c r="Q54642" s="63"/>
    </row>
    <row r="54643" spans="16:17">
      <c r="P54643" s="63"/>
      <c r="Q54643" s="63"/>
    </row>
    <row r="54644" spans="16:17">
      <c r="P54644" s="63"/>
      <c r="Q54644" s="63"/>
    </row>
    <row r="54645" spans="16:17">
      <c r="P54645" s="63"/>
      <c r="Q54645" s="63"/>
    </row>
    <row r="54646" spans="16:17">
      <c r="P54646" s="63"/>
      <c r="Q54646" s="63"/>
    </row>
    <row r="54647" spans="16:17">
      <c r="P54647" s="63"/>
      <c r="Q54647" s="63"/>
    </row>
    <row r="54648" spans="16:17">
      <c r="P54648" s="63"/>
      <c r="Q54648" s="63"/>
    </row>
    <row r="54649" spans="16:17">
      <c r="P54649" s="63"/>
      <c r="Q54649" s="63"/>
    </row>
    <row r="54650" spans="16:17">
      <c r="P54650" s="63"/>
      <c r="Q54650" s="63"/>
    </row>
    <row r="54651" spans="16:17">
      <c r="P54651" s="63"/>
      <c r="Q54651" s="63"/>
    </row>
    <row r="54652" spans="16:17">
      <c r="P54652" s="63"/>
      <c r="Q54652" s="63"/>
    </row>
    <row r="54653" spans="16:17">
      <c r="P54653" s="63"/>
      <c r="Q54653" s="63"/>
    </row>
    <row r="54654" spans="16:17">
      <c r="P54654" s="63"/>
      <c r="Q54654" s="63"/>
    </row>
    <row r="54655" spans="16:17">
      <c r="P54655" s="63"/>
      <c r="Q54655" s="63"/>
    </row>
    <row r="54656" spans="16:17">
      <c r="P54656" s="63"/>
      <c r="Q54656" s="63"/>
    </row>
    <row r="54657" spans="16:17">
      <c r="P54657" s="63"/>
      <c r="Q54657" s="63"/>
    </row>
    <row r="54658" spans="16:17">
      <c r="P54658" s="63"/>
      <c r="Q54658" s="63"/>
    </row>
    <row r="54659" spans="16:17">
      <c r="P54659" s="63"/>
      <c r="Q54659" s="63"/>
    </row>
    <row r="54660" spans="16:17">
      <c r="P54660" s="63"/>
      <c r="Q54660" s="63"/>
    </row>
    <row r="54661" spans="16:17">
      <c r="P54661" s="63"/>
      <c r="Q54661" s="63"/>
    </row>
    <row r="54662" spans="16:17">
      <c r="P54662" s="63"/>
      <c r="Q54662" s="63"/>
    </row>
    <row r="54663" spans="16:17">
      <c r="P54663" s="63"/>
      <c r="Q54663" s="63"/>
    </row>
    <row r="54664" spans="16:17">
      <c r="P54664" s="63"/>
      <c r="Q54664" s="63"/>
    </row>
    <row r="54665" spans="16:17">
      <c r="P54665" s="63"/>
      <c r="Q54665" s="63"/>
    </row>
    <row r="54666" spans="16:17">
      <c r="P54666" s="63"/>
      <c r="Q54666" s="63"/>
    </row>
    <row r="54667" spans="16:17">
      <c r="P54667" s="63"/>
      <c r="Q54667" s="63"/>
    </row>
    <row r="54668" spans="16:17">
      <c r="P54668" s="63"/>
      <c r="Q54668" s="63"/>
    </row>
    <row r="54669" spans="16:17">
      <c r="P54669" s="63"/>
      <c r="Q54669" s="63"/>
    </row>
    <row r="54670" spans="16:17">
      <c r="P54670" s="63"/>
      <c r="Q54670" s="63"/>
    </row>
    <row r="54671" spans="16:17">
      <c r="P54671" s="63"/>
      <c r="Q54671" s="63"/>
    </row>
    <row r="54672" spans="16:17">
      <c r="P54672" s="63"/>
      <c r="Q54672" s="63"/>
    </row>
    <row r="54673" spans="16:17">
      <c r="P54673" s="63"/>
      <c r="Q54673" s="63"/>
    </row>
    <row r="54674" spans="16:17">
      <c r="P54674" s="63"/>
      <c r="Q54674" s="63"/>
    </row>
    <row r="54675" spans="16:17">
      <c r="P54675" s="63"/>
      <c r="Q54675" s="63"/>
    </row>
    <row r="54676" spans="16:17">
      <c r="P54676" s="63"/>
      <c r="Q54676" s="63"/>
    </row>
    <row r="54677" spans="16:17">
      <c r="P54677" s="63"/>
      <c r="Q54677" s="63"/>
    </row>
    <row r="54678" spans="16:17">
      <c r="P54678" s="63"/>
      <c r="Q54678" s="63"/>
    </row>
    <row r="54679" spans="16:17">
      <c r="P54679" s="63"/>
      <c r="Q54679" s="63"/>
    </row>
    <row r="54680" spans="16:17">
      <c r="P54680" s="63"/>
      <c r="Q54680" s="63"/>
    </row>
    <row r="54681" spans="16:17">
      <c r="P54681" s="63"/>
      <c r="Q54681" s="63"/>
    </row>
    <row r="54682" spans="16:17">
      <c r="P54682" s="63"/>
      <c r="Q54682" s="63"/>
    </row>
    <row r="54683" spans="16:17">
      <c r="P54683" s="63"/>
      <c r="Q54683" s="63"/>
    </row>
    <row r="54684" spans="16:17">
      <c r="P54684" s="63"/>
      <c r="Q54684" s="63"/>
    </row>
    <row r="54685" spans="16:17">
      <c r="P54685" s="63"/>
      <c r="Q54685" s="63"/>
    </row>
    <row r="54686" spans="16:17">
      <c r="P54686" s="63"/>
      <c r="Q54686" s="63"/>
    </row>
    <row r="54687" spans="16:17">
      <c r="P54687" s="63"/>
      <c r="Q54687" s="63"/>
    </row>
    <row r="54688" spans="16:17">
      <c r="P54688" s="63"/>
      <c r="Q54688" s="63"/>
    </row>
    <row r="54689" spans="16:17">
      <c r="P54689" s="63"/>
      <c r="Q54689" s="63"/>
    </row>
    <row r="54690" spans="16:17">
      <c r="P54690" s="63"/>
      <c r="Q54690" s="63"/>
    </row>
    <row r="54691" spans="16:17">
      <c r="P54691" s="63"/>
      <c r="Q54691" s="63"/>
    </row>
    <row r="54692" spans="16:17">
      <c r="P54692" s="63"/>
      <c r="Q54692" s="63"/>
    </row>
    <row r="54693" spans="16:17">
      <c r="P54693" s="63"/>
      <c r="Q54693" s="63"/>
    </row>
    <row r="54694" spans="16:17">
      <c r="P54694" s="63"/>
      <c r="Q54694" s="63"/>
    </row>
    <row r="54695" spans="16:17">
      <c r="P54695" s="63"/>
      <c r="Q54695" s="63"/>
    </row>
    <row r="54696" spans="16:17">
      <c r="P54696" s="63"/>
      <c r="Q54696" s="63"/>
    </row>
    <row r="54697" spans="16:17">
      <c r="P54697" s="63"/>
      <c r="Q54697" s="63"/>
    </row>
    <row r="54698" spans="16:17">
      <c r="P54698" s="63"/>
      <c r="Q54698" s="63"/>
    </row>
    <row r="54699" spans="16:17">
      <c r="P54699" s="63"/>
      <c r="Q54699" s="63"/>
    </row>
    <row r="54700" spans="16:17">
      <c r="P54700" s="63"/>
      <c r="Q54700" s="63"/>
    </row>
    <row r="54701" spans="16:17">
      <c r="P54701" s="63"/>
      <c r="Q54701" s="63"/>
    </row>
    <row r="54702" spans="16:17">
      <c r="P54702" s="63"/>
      <c r="Q54702" s="63"/>
    </row>
    <row r="54703" spans="16:17">
      <c r="P54703" s="63"/>
      <c r="Q54703" s="63"/>
    </row>
    <row r="54704" spans="16:17">
      <c r="P54704" s="63"/>
      <c r="Q54704" s="63"/>
    </row>
    <row r="54705" spans="11:17">
      <c r="P54705" s="63"/>
      <c r="Q54705" s="63"/>
    </row>
    <row r="54706" spans="11:17">
      <c r="P54706" s="63"/>
      <c r="Q54706" s="63"/>
    </row>
    <row r="54707" spans="11:17">
      <c r="P54707" s="63"/>
      <c r="Q54707" s="63"/>
    </row>
    <row r="54708" spans="11:17">
      <c r="P54708" s="63"/>
      <c r="Q54708" s="63"/>
    </row>
    <row r="54709" spans="11:17">
      <c r="P54709" s="63"/>
      <c r="Q54709" s="63"/>
    </row>
    <row r="54710" spans="11:17">
      <c r="P54710" s="63"/>
      <c r="Q54710" s="63"/>
    </row>
    <row r="54711" spans="11:17">
      <c r="P54711" s="63"/>
      <c r="Q54711" s="63"/>
    </row>
    <row r="54712" spans="11:17">
      <c r="P54712" s="63"/>
      <c r="Q54712" s="63"/>
    </row>
    <row r="54713" spans="11:17">
      <c r="P54713" s="63"/>
      <c r="Q54713" s="63"/>
    </row>
    <row r="54714" spans="11:17">
      <c r="P54714" s="63"/>
      <c r="Q54714" s="63"/>
    </row>
    <row r="54715" spans="11:17">
      <c r="P54715" s="63"/>
      <c r="Q54715" s="63"/>
    </row>
    <row r="54716" spans="11:17">
      <c r="P54716" s="63"/>
      <c r="Q54716" s="63"/>
    </row>
    <row r="54717" spans="11:17">
      <c r="P54717" s="63"/>
      <c r="Q54717" s="63"/>
    </row>
    <row r="54718" spans="11:17">
      <c r="P54718" s="63"/>
      <c r="Q54718" s="63"/>
    </row>
    <row r="54719" spans="11:17">
      <c r="K54719" s="55"/>
      <c r="P54719" s="63"/>
      <c r="Q54719" s="63"/>
    </row>
    <row r="54720" spans="11:17">
      <c r="P54720" s="63"/>
      <c r="Q54720" s="63"/>
    </row>
    <row r="54721" spans="16:17">
      <c r="P54721" s="63"/>
      <c r="Q54721" s="63"/>
    </row>
    <row r="54722" spans="16:17">
      <c r="P54722" s="63"/>
      <c r="Q54722" s="63"/>
    </row>
    <row r="54723" spans="16:17">
      <c r="P54723" s="63"/>
      <c r="Q54723" s="63"/>
    </row>
    <row r="54724" spans="16:17">
      <c r="P54724" s="63"/>
      <c r="Q54724" s="63"/>
    </row>
    <row r="54725" spans="16:17">
      <c r="P54725" s="63"/>
      <c r="Q54725" s="63"/>
    </row>
    <row r="54726" spans="16:17">
      <c r="P54726" s="63"/>
      <c r="Q54726" s="63"/>
    </row>
    <row r="54727" spans="16:17">
      <c r="P54727" s="63"/>
      <c r="Q54727" s="63"/>
    </row>
    <row r="54728" spans="16:17">
      <c r="P54728" s="63"/>
      <c r="Q54728" s="63"/>
    </row>
    <row r="54729" spans="16:17">
      <c r="P54729" s="63"/>
      <c r="Q54729" s="63"/>
    </row>
    <row r="54730" spans="16:17">
      <c r="P54730" s="63"/>
      <c r="Q54730" s="63"/>
    </row>
    <row r="54731" spans="16:17">
      <c r="P54731" s="63"/>
      <c r="Q54731" s="63"/>
    </row>
    <row r="54732" spans="16:17">
      <c r="P54732" s="63"/>
      <c r="Q54732" s="63"/>
    </row>
    <row r="54733" spans="16:17">
      <c r="P54733" s="63"/>
      <c r="Q54733" s="63"/>
    </row>
    <row r="54734" spans="16:17">
      <c r="P54734" s="63"/>
      <c r="Q54734" s="63"/>
    </row>
    <row r="54735" spans="16:17">
      <c r="P54735" s="63"/>
      <c r="Q54735" s="63"/>
    </row>
    <row r="54736" spans="16:17">
      <c r="P54736" s="63"/>
      <c r="Q54736" s="63"/>
    </row>
    <row r="54737" spans="16:17">
      <c r="P54737" s="63"/>
      <c r="Q54737" s="63"/>
    </row>
    <row r="54738" spans="16:17">
      <c r="P54738" s="63"/>
      <c r="Q54738" s="63"/>
    </row>
    <row r="54739" spans="16:17">
      <c r="P54739" s="63"/>
      <c r="Q54739" s="63"/>
    </row>
    <row r="54740" spans="16:17">
      <c r="P54740" s="63"/>
      <c r="Q54740" s="63"/>
    </row>
    <row r="54741" spans="16:17">
      <c r="P54741" s="63"/>
      <c r="Q54741" s="63"/>
    </row>
    <row r="54742" spans="16:17">
      <c r="P54742" s="63"/>
      <c r="Q54742" s="63"/>
    </row>
    <row r="54743" spans="16:17">
      <c r="P54743" s="63"/>
      <c r="Q54743" s="63"/>
    </row>
    <row r="54744" spans="16:17">
      <c r="P54744" s="63"/>
      <c r="Q54744" s="63"/>
    </row>
    <row r="54745" spans="16:17">
      <c r="P54745" s="63"/>
      <c r="Q54745" s="63"/>
    </row>
    <row r="54746" spans="16:17">
      <c r="P54746" s="63"/>
      <c r="Q54746" s="63"/>
    </row>
    <row r="54747" spans="16:17">
      <c r="P54747" s="63"/>
      <c r="Q54747" s="63"/>
    </row>
    <row r="54748" spans="16:17">
      <c r="P54748" s="63"/>
      <c r="Q54748" s="63"/>
    </row>
    <row r="54749" spans="16:17">
      <c r="P54749" s="63"/>
      <c r="Q54749" s="63"/>
    </row>
    <row r="54750" spans="16:17">
      <c r="P54750" s="63"/>
      <c r="Q54750" s="63"/>
    </row>
    <row r="54751" spans="16:17">
      <c r="P54751" s="63"/>
      <c r="Q54751" s="63"/>
    </row>
    <row r="54752" spans="16:17">
      <c r="P54752" s="63"/>
      <c r="Q54752" s="63"/>
    </row>
    <row r="54753" spans="16:17">
      <c r="P54753" s="63"/>
      <c r="Q54753" s="63"/>
    </row>
    <row r="54754" spans="16:17">
      <c r="P54754" s="63"/>
      <c r="Q54754" s="63"/>
    </row>
    <row r="54755" spans="16:17">
      <c r="P54755" s="63"/>
      <c r="Q54755" s="63"/>
    </row>
    <row r="54756" spans="16:17">
      <c r="P54756" s="63"/>
      <c r="Q54756" s="63"/>
    </row>
    <row r="54757" spans="16:17">
      <c r="P54757" s="63"/>
      <c r="Q54757" s="63"/>
    </row>
    <row r="54758" spans="16:17">
      <c r="P54758" s="63"/>
      <c r="Q54758" s="63"/>
    </row>
    <row r="54759" spans="16:17">
      <c r="P54759" s="63"/>
      <c r="Q54759" s="63"/>
    </row>
    <row r="54760" spans="16:17">
      <c r="P54760" s="63"/>
      <c r="Q54760" s="63"/>
    </row>
    <row r="54761" spans="16:17">
      <c r="P54761" s="63"/>
      <c r="Q54761" s="63"/>
    </row>
    <row r="54762" spans="16:17">
      <c r="P54762" s="63"/>
      <c r="Q54762" s="63"/>
    </row>
    <row r="54763" spans="16:17">
      <c r="P54763" s="63"/>
      <c r="Q54763" s="63"/>
    </row>
    <row r="54764" spans="16:17">
      <c r="P54764" s="63"/>
      <c r="Q54764" s="63"/>
    </row>
    <row r="54765" spans="16:17">
      <c r="P54765" s="63"/>
      <c r="Q54765" s="63"/>
    </row>
    <row r="54766" spans="16:17">
      <c r="P54766" s="63"/>
      <c r="Q54766" s="63"/>
    </row>
    <row r="54767" spans="16:17">
      <c r="P54767" s="63"/>
      <c r="Q54767" s="63"/>
    </row>
    <row r="54768" spans="16:17">
      <c r="P54768" s="63"/>
      <c r="Q54768" s="63"/>
    </row>
    <row r="54769" spans="16:17">
      <c r="P54769" s="63"/>
      <c r="Q54769" s="63"/>
    </row>
    <row r="54770" spans="16:17">
      <c r="P54770" s="63"/>
      <c r="Q54770" s="63"/>
    </row>
    <row r="54771" spans="16:17">
      <c r="P54771" s="63"/>
      <c r="Q54771" s="63"/>
    </row>
    <row r="54772" spans="16:17">
      <c r="P54772" s="63"/>
      <c r="Q54772" s="63"/>
    </row>
    <row r="54773" spans="16:17">
      <c r="P54773" s="63"/>
      <c r="Q54773" s="63"/>
    </row>
    <row r="54774" spans="16:17">
      <c r="P54774" s="63"/>
      <c r="Q54774" s="63"/>
    </row>
    <row r="54775" spans="16:17">
      <c r="P54775" s="63"/>
      <c r="Q54775" s="63"/>
    </row>
    <row r="54776" spans="16:17">
      <c r="P54776" s="63"/>
      <c r="Q54776" s="63"/>
    </row>
    <row r="54777" spans="16:17">
      <c r="P54777" s="63"/>
      <c r="Q54777" s="63"/>
    </row>
    <row r="54778" spans="16:17">
      <c r="P54778" s="63"/>
      <c r="Q54778" s="63"/>
    </row>
    <row r="54779" spans="16:17">
      <c r="P54779" s="63"/>
      <c r="Q54779" s="63"/>
    </row>
    <row r="54780" spans="16:17">
      <c r="P54780" s="63"/>
      <c r="Q54780" s="63"/>
    </row>
    <row r="54781" spans="16:17">
      <c r="P54781" s="63"/>
      <c r="Q54781" s="63"/>
    </row>
    <row r="54782" spans="16:17">
      <c r="P54782" s="63"/>
      <c r="Q54782" s="63"/>
    </row>
    <row r="54783" spans="16:17">
      <c r="P54783" s="63"/>
      <c r="Q54783" s="63"/>
    </row>
    <row r="54784" spans="16:17">
      <c r="P54784" s="63"/>
      <c r="Q54784" s="63"/>
    </row>
    <row r="54785" spans="16:17">
      <c r="P54785" s="63"/>
      <c r="Q54785" s="63"/>
    </row>
    <row r="54786" spans="16:17">
      <c r="P54786" s="63"/>
      <c r="Q54786" s="63"/>
    </row>
    <row r="54787" spans="16:17">
      <c r="P54787" s="63"/>
      <c r="Q54787" s="63"/>
    </row>
    <row r="54788" spans="16:17">
      <c r="P54788" s="63"/>
      <c r="Q54788" s="63"/>
    </row>
    <row r="54789" spans="16:17">
      <c r="P54789" s="63"/>
      <c r="Q54789" s="63"/>
    </row>
    <row r="54790" spans="16:17">
      <c r="P54790" s="63"/>
      <c r="Q54790" s="63"/>
    </row>
    <row r="54791" spans="16:17">
      <c r="P54791" s="63"/>
      <c r="Q54791" s="63"/>
    </row>
    <row r="54792" spans="16:17">
      <c r="P54792" s="63"/>
      <c r="Q54792" s="63"/>
    </row>
    <row r="54793" spans="16:17">
      <c r="P54793" s="63"/>
      <c r="Q54793" s="63"/>
    </row>
    <row r="54794" spans="16:17">
      <c r="P54794" s="63"/>
      <c r="Q54794" s="63"/>
    </row>
    <row r="54795" spans="16:17">
      <c r="P54795" s="63"/>
      <c r="Q54795" s="63"/>
    </row>
    <row r="54796" spans="16:17">
      <c r="P54796" s="63"/>
      <c r="Q54796" s="63"/>
    </row>
    <row r="54797" spans="16:17">
      <c r="P54797" s="63"/>
      <c r="Q54797" s="63"/>
    </row>
    <row r="54798" spans="16:17">
      <c r="P54798" s="63"/>
      <c r="Q54798" s="63"/>
    </row>
    <row r="54799" spans="16:17">
      <c r="P54799" s="63"/>
      <c r="Q54799" s="63"/>
    </row>
    <row r="54800" spans="16:17">
      <c r="P54800" s="63"/>
      <c r="Q54800" s="63"/>
    </row>
    <row r="54801" spans="16:17">
      <c r="P54801" s="63"/>
      <c r="Q54801" s="63"/>
    </row>
    <row r="54802" spans="16:17">
      <c r="P54802" s="63"/>
      <c r="Q54802" s="63"/>
    </row>
    <row r="54803" spans="16:17">
      <c r="P54803" s="63"/>
      <c r="Q54803" s="63"/>
    </row>
    <row r="54804" spans="16:17">
      <c r="P54804" s="63"/>
      <c r="Q54804" s="63"/>
    </row>
    <row r="54805" spans="16:17">
      <c r="P54805" s="63"/>
      <c r="Q54805" s="63"/>
    </row>
    <row r="54806" spans="16:17">
      <c r="P54806" s="63"/>
      <c r="Q54806" s="63"/>
    </row>
    <row r="54807" spans="16:17">
      <c r="P54807" s="63"/>
      <c r="Q54807" s="63"/>
    </row>
    <row r="54808" spans="16:17">
      <c r="P54808" s="63"/>
      <c r="Q54808" s="63"/>
    </row>
    <row r="54809" spans="16:17">
      <c r="P54809" s="63"/>
      <c r="Q54809" s="63"/>
    </row>
    <row r="54810" spans="16:17">
      <c r="P54810" s="63"/>
      <c r="Q54810" s="63"/>
    </row>
    <row r="54811" spans="16:17">
      <c r="P54811" s="63"/>
      <c r="Q54811" s="63"/>
    </row>
    <row r="54812" spans="16:17">
      <c r="P54812" s="63"/>
      <c r="Q54812" s="63"/>
    </row>
    <row r="54813" spans="16:17">
      <c r="P54813" s="63"/>
      <c r="Q54813" s="63"/>
    </row>
    <row r="54814" spans="16:17">
      <c r="P54814" s="63"/>
      <c r="Q54814" s="63"/>
    </row>
    <row r="54815" spans="16:17">
      <c r="P54815" s="63"/>
      <c r="Q54815" s="63"/>
    </row>
    <row r="54816" spans="16:17">
      <c r="P54816" s="63"/>
      <c r="Q54816" s="63"/>
    </row>
    <row r="54817" spans="16:17">
      <c r="P54817" s="63"/>
      <c r="Q54817" s="63"/>
    </row>
    <row r="54818" spans="16:17">
      <c r="P54818" s="63"/>
      <c r="Q54818" s="63"/>
    </row>
    <row r="54819" spans="16:17">
      <c r="P54819" s="63"/>
      <c r="Q54819" s="63"/>
    </row>
    <row r="54820" spans="16:17">
      <c r="P54820" s="63"/>
      <c r="Q54820" s="63"/>
    </row>
    <row r="54821" spans="16:17">
      <c r="P54821" s="63"/>
      <c r="Q54821" s="63"/>
    </row>
    <row r="54822" spans="16:17">
      <c r="P54822" s="63"/>
      <c r="Q54822" s="63"/>
    </row>
    <row r="54823" spans="16:17">
      <c r="P54823" s="63"/>
      <c r="Q54823" s="63"/>
    </row>
    <row r="54824" spans="16:17">
      <c r="P54824" s="63"/>
      <c r="Q54824" s="63"/>
    </row>
    <row r="54825" spans="16:17">
      <c r="P54825" s="63"/>
      <c r="Q54825" s="63"/>
    </row>
    <row r="54826" spans="16:17">
      <c r="P54826" s="63"/>
      <c r="Q54826" s="63"/>
    </row>
    <row r="54827" spans="16:17">
      <c r="P54827" s="63"/>
      <c r="Q54827" s="63"/>
    </row>
    <row r="54828" spans="16:17">
      <c r="P54828" s="63"/>
      <c r="Q54828" s="63"/>
    </row>
    <row r="54829" spans="16:17">
      <c r="P54829" s="63"/>
      <c r="Q54829" s="63"/>
    </row>
    <row r="54830" spans="16:17">
      <c r="P54830" s="63"/>
      <c r="Q54830" s="63"/>
    </row>
    <row r="54831" spans="16:17">
      <c r="P54831" s="63"/>
      <c r="Q54831" s="63"/>
    </row>
    <row r="54832" spans="16:17">
      <c r="P54832" s="63"/>
      <c r="Q54832" s="63"/>
    </row>
    <row r="54833" spans="16:17">
      <c r="P54833" s="63"/>
      <c r="Q54833" s="63"/>
    </row>
    <row r="54834" spans="16:17">
      <c r="P54834" s="63"/>
      <c r="Q54834" s="63"/>
    </row>
    <row r="54835" spans="16:17">
      <c r="P54835" s="63"/>
      <c r="Q54835" s="63"/>
    </row>
    <row r="54836" spans="16:17">
      <c r="P54836" s="63"/>
      <c r="Q54836" s="63"/>
    </row>
    <row r="54837" spans="16:17">
      <c r="P54837" s="63"/>
      <c r="Q54837" s="63"/>
    </row>
    <row r="54838" spans="16:17">
      <c r="P54838" s="63"/>
      <c r="Q54838" s="63"/>
    </row>
    <row r="54839" spans="16:17">
      <c r="P54839" s="63"/>
      <c r="Q54839" s="63"/>
    </row>
    <row r="54840" spans="16:17">
      <c r="P54840" s="63"/>
      <c r="Q54840" s="63"/>
    </row>
    <row r="54841" spans="16:17">
      <c r="P54841" s="63"/>
      <c r="Q54841" s="63"/>
    </row>
    <row r="54842" spans="16:17">
      <c r="P54842" s="63"/>
      <c r="Q54842" s="63"/>
    </row>
    <row r="54843" spans="16:17">
      <c r="P54843" s="63"/>
      <c r="Q54843" s="63"/>
    </row>
    <row r="54844" spans="16:17">
      <c r="P54844" s="63"/>
      <c r="Q54844" s="63"/>
    </row>
    <row r="54845" spans="16:17">
      <c r="P54845" s="63"/>
      <c r="Q54845" s="63"/>
    </row>
    <row r="54846" spans="16:17">
      <c r="P54846" s="63"/>
      <c r="Q54846" s="63"/>
    </row>
    <row r="54847" spans="16:17">
      <c r="P54847" s="63"/>
      <c r="Q54847" s="63"/>
    </row>
    <row r="54848" spans="16:17">
      <c r="P54848" s="63"/>
      <c r="Q54848" s="63"/>
    </row>
    <row r="54849" spans="16:17">
      <c r="P54849" s="63"/>
      <c r="Q54849" s="63"/>
    </row>
    <row r="54850" spans="16:17">
      <c r="P54850" s="63"/>
      <c r="Q54850" s="63"/>
    </row>
    <row r="54851" spans="16:17">
      <c r="P54851" s="63"/>
      <c r="Q54851" s="63"/>
    </row>
    <row r="54852" spans="16:17">
      <c r="P54852" s="63"/>
      <c r="Q54852" s="63"/>
    </row>
    <row r="54853" spans="16:17">
      <c r="P54853" s="63"/>
      <c r="Q54853" s="63"/>
    </row>
    <row r="54854" spans="16:17">
      <c r="P54854" s="63"/>
      <c r="Q54854" s="63"/>
    </row>
    <row r="54855" spans="16:17">
      <c r="P54855" s="63"/>
      <c r="Q54855" s="63"/>
    </row>
    <row r="54856" spans="16:17">
      <c r="P54856" s="63"/>
      <c r="Q54856" s="63"/>
    </row>
    <row r="54857" spans="16:17">
      <c r="P54857" s="63"/>
      <c r="Q54857" s="63"/>
    </row>
    <row r="54858" spans="16:17">
      <c r="P54858" s="63"/>
      <c r="Q54858" s="63"/>
    </row>
    <row r="54859" spans="16:17">
      <c r="P54859" s="63"/>
      <c r="Q54859" s="63"/>
    </row>
    <row r="54860" spans="16:17">
      <c r="P54860" s="63"/>
      <c r="Q54860" s="63"/>
    </row>
    <row r="54861" spans="16:17">
      <c r="P54861" s="63"/>
      <c r="Q54861" s="63"/>
    </row>
    <row r="54862" spans="16:17">
      <c r="P54862" s="63"/>
      <c r="Q54862" s="63"/>
    </row>
    <row r="54863" spans="16:17">
      <c r="P54863" s="63"/>
      <c r="Q54863" s="63"/>
    </row>
    <row r="54864" spans="16:17">
      <c r="P54864" s="63"/>
      <c r="Q54864" s="63"/>
    </row>
    <row r="54865" spans="16:17">
      <c r="P54865" s="63"/>
      <c r="Q54865" s="63"/>
    </row>
    <row r="54866" spans="16:17">
      <c r="P54866" s="63"/>
      <c r="Q54866" s="63"/>
    </row>
    <row r="54867" spans="16:17">
      <c r="P54867" s="63"/>
      <c r="Q54867" s="63"/>
    </row>
    <row r="54868" spans="16:17">
      <c r="P54868" s="63"/>
      <c r="Q54868" s="63"/>
    </row>
    <row r="54869" spans="16:17">
      <c r="P54869" s="63"/>
      <c r="Q54869" s="63"/>
    </row>
    <row r="54870" spans="16:17">
      <c r="P54870" s="63"/>
      <c r="Q54870" s="63"/>
    </row>
    <row r="54871" spans="16:17">
      <c r="P54871" s="63"/>
      <c r="Q54871" s="63"/>
    </row>
    <row r="54872" spans="16:17">
      <c r="P54872" s="63"/>
      <c r="Q54872" s="63"/>
    </row>
    <row r="54873" spans="16:17">
      <c r="P54873" s="63"/>
      <c r="Q54873" s="63"/>
    </row>
    <row r="54874" spans="16:17">
      <c r="P54874" s="63"/>
      <c r="Q54874" s="63"/>
    </row>
    <row r="54875" spans="16:17">
      <c r="P54875" s="63"/>
      <c r="Q54875" s="63"/>
    </row>
    <row r="54876" spans="16:17">
      <c r="P54876" s="63"/>
      <c r="Q54876" s="63"/>
    </row>
    <row r="54877" spans="16:17">
      <c r="P54877" s="63"/>
      <c r="Q54877" s="63"/>
    </row>
    <row r="54878" spans="16:17">
      <c r="P54878" s="63"/>
      <c r="Q54878" s="63"/>
    </row>
    <row r="54879" spans="16:17">
      <c r="P54879" s="63"/>
      <c r="Q54879" s="63"/>
    </row>
    <row r="54880" spans="16:17">
      <c r="P54880" s="63"/>
      <c r="Q54880" s="63"/>
    </row>
    <row r="54881" spans="16:17">
      <c r="P54881" s="63"/>
      <c r="Q54881" s="63"/>
    </row>
    <row r="54882" spans="16:17">
      <c r="P54882" s="63"/>
      <c r="Q54882" s="63"/>
    </row>
    <row r="54883" spans="16:17">
      <c r="P54883" s="63"/>
      <c r="Q54883" s="63"/>
    </row>
    <row r="54884" spans="16:17">
      <c r="P54884" s="63"/>
      <c r="Q54884" s="63"/>
    </row>
    <row r="54885" spans="16:17">
      <c r="P54885" s="63"/>
      <c r="Q54885" s="63"/>
    </row>
    <row r="54886" spans="16:17">
      <c r="P54886" s="63"/>
      <c r="Q54886" s="63"/>
    </row>
    <row r="54887" spans="16:17">
      <c r="P54887" s="63"/>
      <c r="Q54887" s="63"/>
    </row>
    <row r="54888" spans="16:17">
      <c r="P54888" s="63"/>
      <c r="Q54888" s="63"/>
    </row>
    <row r="54889" spans="16:17">
      <c r="P54889" s="63"/>
      <c r="Q54889" s="63"/>
    </row>
    <row r="54890" spans="16:17">
      <c r="P54890" s="63"/>
      <c r="Q54890" s="63"/>
    </row>
    <row r="54891" spans="16:17">
      <c r="P54891" s="63"/>
      <c r="Q54891" s="63"/>
    </row>
    <row r="54892" spans="16:17">
      <c r="P54892" s="63"/>
      <c r="Q54892" s="63"/>
    </row>
    <row r="54893" spans="16:17">
      <c r="P54893" s="63"/>
      <c r="Q54893" s="63"/>
    </row>
    <row r="54894" spans="16:17">
      <c r="P54894" s="63"/>
      <c r="Q54894" s="63"/>
    </row>
    <row r="54895" spans="16:17">
      <c r="P54895" s="63"/>
      <c r="Q54895" s="63"/>
    </row>
    <row r="54896" spans="16:17">
      <c r="P54896" s="63"/>
      <c r="Q54896" s="63"/>
    </row>
    <row r="54897" spans="15:17">
      <c r="P54897" s="63"/>
      <c r="Q54897" s="63"/>
    </row>
    <row r="54898" spans="15:17">
      <c r="P54898" s="63"/>
      <c r="Q54898" s="63"/>
    </row>
    <row r="54899" spans="15:17">
      <c r="P54899" s="63"/>
      <c r="Q54899" s="63"/>
    </row>
    <row r="54900" spans="15:17">
      <c r="P54900" s="63"/>
      <c r="Q54900" s="63"/>
    </row>
    <row r="54901" spans="15:17">
      <c r="P54901" s="63"/>
      <c r="Q54901" s="63"/>
    </row>
    <row r="54902" spans="15:17">
      <c r="P54902" s="63"/>
      <c r="Q54902" s="63"/>
    </row>
    <row r="54903" spans="15:17">
      <c r="P54903" s="63"/>
      <c r="Q54903" s="63"/>
    </row>
    <row r="54904" spans="15:17">
      <c r="P54904" s="63"/>
      <c r="Q54904" s="63"/>
    </row>
    <row r="54905" spans="15:17">
      <c r="P54905" s="63"/>
      <c r="Q54905" s="63"/>
    </row>
    <row r="54906" spans="15:17">
      <c r="P54906" s="63"/>
      <c r="Q54906" s="63"/>
    </row>
    <row r="54907" spans="15:17">
      <c r="O54907" s="55"/>
      <c r="P54907" s="63"/>
      <c r="Q54907" s="63"/>
    </row>
    <row r="54908" spans="15:17">
      <c r="O54908" s="55"/>
      <c r="P54908" s="63"/>
      <c r="Q54908" s="63"/>
    </row>
    <row r="54909" spans="15:17">
      <c r="O54909" s="55"/>
      <c r="P54909" s="63"/>
      <c r="Q54909" s="63"/>
    </row>
    <row r="54910" spans="15:17">
      <c r="O54910" s="55"/>
      <c r="P54910" s="63"/>
      <c r="Q54910" s="63"/>
    </row>
    <row r="54911" spans="15:17">
      <c r="O54911" s="55"/>
      <c r="P54911" s="63"/>
      <c r="Q54911" s="63"/>
    </row>
    <row r="54912" spans="15:17">
      <c r="O54912" s="55"/>
      <c r="P54912" s="63"/>
      <c r="Q54912" s="63"/>
    </row>
    <row r="54913" spans="15:17">
      <c r="O54913" s="55"/>
      <c r="P54913" s="63"/>
      <c r="Q54913" s="63"/>
    </row>
    <row r="54914" spans="15:17">
      <c r="O54914" s="55"/>
      <c r="P54914" s="63"/>
      <c r="Q54914" s="63"/>
    </row>
    <row r="54915" spans="15:17">
      <c r="O54915" s="55"/>
      <c r="P54915" s="63"/>
      <c r="Q54915" s="63"/>
    </row>
    <row r="54916" spans="15:17">
      <c r="O54916" s="55"/>
      <c r="P54916" s="63"/>
      <c r="Q54916" s="63"/>
    </row>
    <row r="54917" spans="15:17">
      <c r="O54917" s="55"/>
      <c r="P54917" s="63"/>
      <c r="Q54917" s="63"/>
    </row>
    <row r="54918" spans="15:17">
      <c r="O54918" s="55"/>
      <c r="P54918" s="63"/>
      <c r="Q54918" s="63"/>
    </row>
    <row r="54919" spans="15:17">
      <c r="O54919" s="55"/>
      <c r="P54919" s="63"/>
      <c r="Q54919" s="63"/>
    </row>
    <row r="54920" spans="15:17">
      <c r="O54920" s="55"/>
      <c r="P54920" s="63"/>
      <c r="Q54920" s="63"/>
    </row>
    <row r="54921" spans="15:17">
      <c r="O54921" s="55"/>
      <c r="P54921" s="63"/>
      <c r="Q54921" s="63"/>
    </row>
    <row r="54922" spans="15:17">
      <c r="O54922" s="55"/>
      <c r="P54922" s="63"/>
      <c r="Q54922" s="63"/>
    </row>
    <row r="54923" spans="15:17">
      <c r="O54923" s="55"/>
      <c r="P54923" s="63"/>
      <c r="Q54923" s="63"/>
    </row>
    <row r="54924" spans="15:17">
      <c r="O54924" s="55"/>
      <c r="P54924" s="63"/>
      <c r="Q54924" s="63"/>
    </row>
    <row r="54925" spans="15:17">
      <c r="O54925" s="55"/>
      <c r="P54925" s="63"/>
      <c r="Q54925" s="63"/>
    </row>
    <row r="54926" spans="15:17">
      <c r="O54926" s="55"/>
      <c r="P54926" s="63"/>
      <c r="Q54926" s="63"/>
    </row>
    <row r="54927" spans="15:17">
      <c r="O54927" s="55"/>
      <c r="P54927" s="63"/>
      <c r="Q54927" s="63"/>
    </row>
    <row r="54928" spans="15:17">
      <c r="O54928" s="55"/>
      <c r="P54928" s="63"/>
      <c r="Q54928" s="63"/>
    </row>
    <row r="54929" spans="15:17">
      <c r="O54929" s="55"/>
      <c r="P54929" s="63"/>
      <c r="Q54929" s="63"/>
    </row>
    <row r="54930" spans="15:17">
      <c r="O54930" s="55"/>
      <c r="P54930" s="63"/>
      <c r="Q54930" s="63"/>
    </row>
    <row r="54931" spans="15:17">
      <c r="O54931" s="55"/>
      <c r="P54931" s="63"/>
      <c r="Q54931" s="63"/>
    </row>
    <row r="54932" spans="15:17">
      <c r="O54932" s="55"/>
      <c r="P54932" s="63"/>
      <c r="Q54932" s="63"/>
    </row>
    <row r="54933" spans="15:17">
      <c r="O54933" s="55"/>
      <c r="P54933" s="63"/>
      <c r="Q54933" s="63"/>
    </row>
    <row r="54934" spans="15:17">
      <c r="O54934" s="55"/>
      <c r="P54934" s="63"/>
      <c r="Q54934" s="63"/>
    </row>
    <row r="54935" spans="15:17">
      <c r="O54935" s="55"/>
      <c r="P54935" s="63"/>
      <c r="Q54935" s="63"/>
    </row>
    <row r="54936" spans="15:17">
      <c r="O54936" s="55"/>
      <c r="P54936" s="63"/>
      <c r="Q54936" s="63"/>
    </row>
    <row r="54937" spans="15:17">
      <c r="O54937" s="55"/>
      <c r="P54937" s="63"/>
      <c r="Q54937" s="63"/>
    </row>
    <row r="54938" spans="15:17">
      <c r="O54938" s="55"/>
      <c r="P54938" s="63"/>
      <c r="Q54938" s="63"/>
    </row>
    <row r="54939" spans="15:17">
      <c r="O54939" s="55"/>
      <c r="P54939" s="63"/>
      <c r="Q54939" s="63"/>
    </row>
    <row r="54940" spans="15:17">
      <c r="O54940" s="55"/>
      <c r="P54940" s="63"/>
      <c r="Q54940" s="63"/>
    </row>
    <row r="54941" spans="15:17">
      <c r="O54941" s="55"/>
      <c r="P54941" s="63"/>
      <c r="Q54941" s="63"/>
    </row>
    <row r="54942" spans="15:17">
      <c r="O54942" s="55"/>
      <c r="P54942" s="63"/>
      <c r="Q54942" s="63"/>
    </row>
    <row r="54943" spans="15:17">
      <c r="O54943" s="55"/>
      <c r="P54943" s="63"/>
      <c r="Q54943" s="63"/>
    </row>
    <row r="54944" spans="15:17">
      <c r="O54944" s="55"/>
      <c r="P54944" s="63"/>
      <c r="Q54944" s="63"/>
    </row>
    <row r="54945" spans="15:17">
      <c r="O54945" s="55"/>
      <c r="P54945" s="63"/>
      <c r="Q54945" s="63"/>
    </row>
    <row r="54946" spans="15:17">
      <c r="O54946" s="55"/>
      <c r="P54946" s="63"/>
      <c r="Q54946" s="63"/>
    </row>
    <row r="54947" spans="15:17">
      <c r="O54947" s="55"/>
      <c r="P54947" s="63"/>
      <c r="Q54947" s="63"/>
    </row>
    <row r="54948" spans="15:17">
      <c r="O54948" s="55"/>
      <c r="P54948" s="63"/>
      <c r="Q54948" s="63"/>
    </row>
    <row r="54949" spans="15:17">
      <c r="O54949" s="55"/>
      <c r="P54949" s="63"/>
      <c r="Q54949" s="63"/>
    </row>
    <row r="54950" spans="15:17">
      <c r="O54950" s="55"/>
      <c r="P54950" s="63"/>
      <c r="Q54950" s="63"/>
    </row>
    <row r="54951" spans="15:17">
      <c r="O54951" s="55"/>
      <c r="P54951" s="63"/>
      <c r="Q54951" s="63"/>
    </row>
    <row r="54952" spans="15:17">
      <c r="O54952" s="55"/>
      <c r="P54952" s="63"/>
      <c r="Q54952" s="63"/>
    </row>
    <row r="54953" spans="15:17">
      <c r="O54953" s="55"/>
      <c r="P54953" s="63"/>
      <c r="Q54953" s="63"/>
    </row>
    <row r="54954" spans="15:17">
      <c r="O54954" s="55"/>
      <c r="P54954" s="63"/>
      <c r="Q54954" s="63"/>
    </row>
    <row r="54955" spans="15:17">
      <c r="O54955" s="55"/>
      <c r="P54955" s="63"/>
      <c r="Q54955" s="63"/>
    </row>
    <row r="54956" spans="15:17">
      <c r="O54956" s="55"/>
      <c r="P54956" s="63"/>
      <c r="Q54956" s="63"/>
    </row>
    <row r="54957" spans="15:17">
      <c r="O54957" s="55"/>
      <c r="P54957" s="63"/>
      <c r="Q54957" s="63"/>
    </row>
    <row r="54958" spans="15:17">
      <c r="O54958" s="55"/>
      <c r="P54958" s="63"/>
      <c r="Q54958" s="63"/>
    </row>
    <row r="54959" spans="15:17">
      <c r="O54959" s="55"/>
      <c r="P54959" s="63"/>
      <c r="Q54959" s="63"/>
    </row>
    <row r="54960" spans="15:17">
      <c r="O54960" s="55"/>
      <c r="P54960" s="63"/>
      <c r="Q54960" s="63"/>
    </row>
    <row r="54961" spans="15:17">
      <c r="O54961" s="55"/>
      <c r="P54961" s="63"/>
      <c r="Q54961" s="63"/>
    </row>
    <row r="54962" spans="15:17">
      <c r="O54962" s="55"/>
      <c r="P54962" s="63"/>
      <c r="Q54962" s="63"/>
    </row>
    <row r="54963" spans="15:17">
      <c r="O54963" s="55"/>
      <c r="P54963" s="63"/>
      <c r="Q54963" s="63"/>
    </row>
    <row r="54964" spans="15:17">
      <c r="O54964" s="55"/>
      <c r="P54964" s="63"/>
      <c r="Q54964" s="63"/>
    </row>
    <row r="54965" spans="15:17">
      <c r="O54965" s="55"/>
      <c r="P54965" s="63"/>
      <c r="Q54965" s="63"/>
    </row>
    <row r="54966" spans="15:17">
      <c r="O54966" s="55"/>
      <c r="P54966" s="63"/>
      <c r="Q54966" s="63"/>
    </row>
    <row r="54967" spans="15:17">
      <c r="O54967" s="55"/>
      <c r="P54967" s="63"/>
      <c r="Q54967" s="63"/>
    </row>
    <row r="54968" spans="15:17">
      <c r="O54968" s="55"/>
      <c r="P54968" s="63"/>
      <c r="Q54968" s="63"/>
    </row>
    <row r="54969" spans="15:17">
      <c r="O54969" s="55"/>
      <c r="P54969" s="63"/>
      <c r="Q54969" s="63"/>
    </row>
    <row r="54970" spans="15:17">
      <c r="O54970" s="55"/>
      <c r="P54970" s="63"/>
      <c r="Q54970" s="63"/>
    </row>
    <row r="54971" spans="15:17">
      <c r="O54971" s="55"/>
      <c r="P54971" s="63"/>
      <c r="Q54971" s="63"/>
    </row>
    <row r="54972" spans="15:17">
      <c r="O54972" s="55"/>
      <c r="P54972" s="63"/>
      <c r="Q54972" s="63"/>
    </row>
    <row r="54973" spans="15:17">
      <c r="O54973" s="55"/>
      <c r="P54973" s="63"/>
      <c r="Q54973" s="63"/>
    </row>
    <row r="54974" spans="15:17">
      <c r="O54974" s="55"/>
      <c r="P54974" s="63"/>
      <c r="Q54974" s="63"/>
    </row>
    <row r="54975" spans="15:17">
      <c r="O54975" s="55"/>
      <c r="P54975" s="63"/>
      <c r="Q54975" s="63"/>
    </row>
    <row r="54976" spans="15:17">
      <c r="O54976" s="55"/>
      <c r="P54976" s="63"/>
      <c r="Q54976" s="63"/>
    </row>
    <row r="54977" spans="15:17">
      <c r="O54977" s="55"/>
      <c r="P54977" s="63"/>
      <c r="Q54977" s="63"/>
    </row>
    <row r="54978" spans="15:17">
      <c r="O54978" s="55"/>
      <c r="P54978" s="63"/>
      <c r="Q54978" s="63"/>
    </row>
    <row r="54979" spans="15:17">
      <c r="O54979" s="55"/>
      <c r="P54979" s="63"/>
      <c r="Q54979" s="63"/>
    </row>
    <row r="54980" spans="15:17">
      <c r="O54980" s="55"/>
      <c r="P54980" s="63"/>
      <c r="Q54980" s="63"/>
    </row>
    <row r="54981" spans="15:17">
      <c r="O54981" s="55"/>
      <c r="P54981" s="63"/>
      <c r="Q54981" s="63"/>
    </row>
    <row r="54982" spans="15:17">
      <c r="O54982" s="55"/>
      <c r="P54982" s="63"/>
      <c r="Q54982" s="63"/>
    </row>
    <row r="54983" spans="15:17">
      <c r="O54983" s="55"/>
      <c r="P54983" s="63"/>
      <c r="Q54983" s="63"/>
    </row>
    <row r="54984" spans="15:17">
      <c r="O54984" s="55"/>
      <c r="P54984" s="63"/>
      <c r="Q54984" s="63"/>
    </row>
    <row r="54985" spans="15:17">
      <c r="O54985" s="55"/>
      <c r="P54985" s="63"/>
      <c r="Q54985" s="63"/>
    </row>
    <row r="54986" spans="15:17">
      <c r="O54986" s="55"/>
      <c r="P54986" s="63"/>
      <c r="Q54986" s="63"/>
    </row>
    <row r="54987" spans="15:17">
      <c r="O54987" s="55"/>
      <c r="P54987" s="63"/>
      <c r="Q54987" s="63"/>
    </row>
    <row r="54988" spans="15:17">
      <c r="O54988" s="55"/>
      <c r="P54988" s="63"/>
      <c r="Q54988" s="63"/>
    </row>
    <row r="54989" spans="15:17">
      <c r="O54989" s="55"/>
      <c r="P54989" s="63"/>
      <c r="Q54989" s="63"/>
    </row>
    <row r="54990" spans="15:17">
      <c r="O54990" s="55"/>
      <c r="P54990" s="63"/>
      <c r="Q54990" s="63"/>
    </row>
    <row r="54991" spans="15:17">
      <c r="O54991" s="55"/>
      <c r="P54991" s="63"/>
      <c r="Q54991" s="63"/>
    </row>
    <row r="54992" spans="15:17">
      <c r="O54992" s="55"/>
      <c r="P54992" s="63"/>
      <c r="Q54992" s="63"/>
    </row>
    <row r="54993" spans="15:17">
      <c r="O54993" s="55"/>
      <c r="P54993" s="63"/>
      <c r="Q54993" s="63"/>
    </row>
    <row r="54994" spans="15:17">
      <c r="O54994" s="55"/>
      <c r="P54994" s="63"/>
      <c r="Q54994" s="63"/>
    </row>
    <row r="54995" spans="15:17">
      <c r="O54995" s="55"/>
      <c r="P54995" s="63"/>
      <c r="Q54995" s="63"/>
    </row>
    <row r="54996" spans="15:17">
      <c r="O54996" s="55"/>
      <c r="P54996" s="63"/>
      <c r="Q54996" s="63"/>
    </row>
    <row r="54997" spans="15:17">
      <c r="O54997" s="55"/>
      <c r="P54997" s="63"/>
      <c r="Q54997" s="63"/>
    </row>
    <row r="54998" spans="15:17">
      <c r="O54998" s="55"/>
      <c r="P54998" s="63"/>
      <c r="Q54998" s="63"/>
    </row>
    <row r="54999" spans="15:17">
      <c r="O54999" s="55"/>
      <c r="P54999" s="63"/>
      <c r="Q54999" s="63"/>
    </row>
    <row r="55000" spans="15:17">
      <c r="O55000" s="55"/>
      <c r="P55000" s="63"/>
      <c r="Q55000" s="63"/>
    </row>
    <row r="55001" spans="15:17">
      <c r="O55001" s="55"/>
      <c r="P55001" s="63"/>
      <c r="Q55001" s="63"/>
    </row>
    <row r="55002" spans="15:17">
      <c r="O55002" s="55"/>
      <c r="P55002" s="63"/>
      <c r="Q55002" s="63"/>
    </row>
    <row r="55003" spans="15:17">
      <c r="O55003" s="55"/>
      <c r="P55003" s="63"/>
      <c r="Q55003" s="63"/>
    </row>
    <row r="55004" spans="15:17">
      <c r="O55004" s="55"/>
      <c r="P55004" s="63"/>
      <c r="Q55004" s="63"/>
    </row>
    <row r="55005" spans="15:17">
      <c r="O55005" s="55"/>
      <c r="P55005" s="63"/>
      <c r="Q55005" s="63"/>
    </row>
    <row r="55006" spans="15:17">
      <c r="O55006" s="55"/>
      <c r="P55006" s="63"/>
      <c r="Q55006" s="63"/>
    </row>
    <row r="55007" spans="15:17">
      <c r="O55007" s="55"/>
      <c r="P55007" s="63"/>
      <c r="Q55007" s="63"/>
    </row>
    <row r="55008" spans="15:17">
      <c r="O55008" s="55"/>
      <c r="P55008" s="63"/>
      <c r="Q55008" s="63"/>
    </row>
    <row r="55009" spans="15:17">
      <c r="O55009" s="55"/>
      <c r="P55009" s="63"/>
      <c r="Q55009" s="63"/>
    </row>
    <row r="55010" spans="15:17">
      <c r="O55010" s="55"/>
      <c r="P55010" s="63"/>
      <c r="Q55010" s="63"/>
    </row>
    <row r="55011" spans="15:17">
      <c r="O55011" s="55"/>
      <c r="P55011" s="63"/>
      <c r="Q55011" s="63"/>
    </row>
    <row r="55012" spans="15:17">
      <c r="O55012" s="55"/>
      <c r="P55012" s="63"/>
      <c r="Q55012" s="63"/>
    </row>
    <row r="55013" spans="15:17">
      <c r="O55013" s="55"/>
      <c r="P55013" s="63"/>
      <c r="Q55013" s="63"/>
    </row>
    <row r="55014" spans="15:17">
      <c r="O55014" s="55"/>
      <c r="P55014" s="63"/>
      <c r="Q55014" s="63"/>
    </row>
    <row r="55015" spans="15:17">
      <c r="O55015" s="55"/>
      <c r="P55015" s="63"/>
      <c r="Q55015" s="63"/>
    </row>
    <row r="55016" spans="15:17">
      <c r="O55016" s="55"/>
      <c r="P55016" s="63"/>
      <c r="Q55016" s="63"/>
    </row>
    <row r="55017" spans="15:17">
      <c r="O55017" s="55"/>
      <c r="P55017" s="63"/>
      <c r="Q55017" s="63"/>
    </row>
    <row r="55018" spans="15:17">
      <c r="O55018" s="55"/>
      <c r="P55018" s="63"/>
      <c r="Q55018" s="63"/>
    </row>
    <row r="55019" spans="15:17">
      <c r="O55019" s="55"/>
      <c r="P55019" s="63"/>
      <c r="Q55019" s="63"/>
    </row>
    <row r="55020" spans="15:17">
      <c r="O55020" s="55"/>
      <c r="P55020" s="63"/>
      <c r="Q55020" s="63"/>
    </row>
    <row r="55021" spans="15:17">
      <c r="O55021" s="55"/>
      <c r="P55021" s="63"/>
      <c r="Q55021" s="63"/>
    </row>
    <row r="55022" spans="15:17">
      <c r="O55022" s="55"/>
      <c r="P55022" s="63"/>
      <c r="Q55022" s="63"/>
    </row>
    <row r="55023" spans="15:17">
      <c r="O55023" s="55"/>
      <c r="P55023" s="63"/>
      <c r="Q55023" s="63"/>
    </row>
    <row r="55024" spans="15:17">
      <c r="O55024" s="55"/>
      <c r="P55024" s="63"/>
      <c r="Q55024" s="63"/>
    </row>
    <row r="55025" spans="15:17">
      <c r="O55025" s="55"/>
      <c r="P55025" s="63"/>
      <c r="Q55025" s="63"/>
    </row>
    <row r="55026" spans="15:17">
      <c r="O55026" s="55"/>
      <c r="P55026" s="63"/>
      <c r="Q55026" s="63"/>
    </row>
    <row r="55027" spans="15:17">
      <c r="O55027" s="55"/>
      <c r="P55027" s="63"/>
      <c r="Q55027" s="63"/>
    </row>
    <row r="55028" spans="15:17">
      <c r="O55028" s="55"/>
      <c r="P55028" s="63"/>
      <c r="Q55028" s="63"/>
    </row>
    <row r="55029" spans="15:17">
      <c r="O55029" s="55"/>
      <c r="P55029" s="63"/>
      <c r="Q55029" s="63"/>
    </row>
    <row r="55030" spans="15:17">
      <c r="O55030" s="55"/>
      <c r="P55030" s="63"/>
      <c r="Q55030" s="63"/>
    </row>
    <row r="55031" spans="15:17">
      <c r="O55031" s="55"/>
      <c r="P55031" s="63"/>
      <c r="Q55031" s="63"/>
    </row>
    <row r="55032" spans="15:17">
      <c r="O55032" s="55"/>
      <c r="P55032" s="63"/>
      <c r="Q55032" s="63"/>
    </row>
    <row r="55033" spans="15:17">
      <c r="O55033" s="55"/>
      <c r="P55033" s="63"/>
      <c r="Q55033" s="63"/>
    </row>
    <row r="55034" spans="15:17">
      <c r="O55034" s="55"/>
      <c r="P55034" s="63"/>
      <c r="Q55034" s="63"/>
    </row>
    <row r="55035" spans="15:17">
      <c r="O55035" s="55"/>
      <c r="P55035" s="63"/>
      <c r="Q55035" s="63"/>
    </row>
    <row r="55036" spans="15:17">
      <c r="O55036" s="55"/>
      <c r="P55036" s="63"/>
      <c r="Q55036" s="63"/>
    </row>
    <row r="55037" spans="15:17">
      <c r="O55037" s="55"/>
      <c r="P55037" s="63"/>
      <c r="Q55037" s="63"/>
    </row>
    <row r="55038" spans="15:17">
      <c r="O55038" s="55"/>
      <c r="P55038" s="63"/>
      <c r="Q55038" s="63"/>
    </row>
    <row r="55039" spans="15:17">
      <c r="O55039" s="55"/>
      <c r="P55039" s="63"/>
      <c r="Q55039" s="63"/>
    </row>
    <row r="55040" spans="15:17">
      <c r="O55040" s="55"/>
      <c r="P55040" s="63"/>
      <c r="Q55040" s="63"/>
    </row>
    <row r="55041" spans="15:17">
      <c r="O55041" s="55"/>
      <c r="P55041" s="63"/>
      <c r="Q55041" s="63"/>
    </row>
    <row r="55042" spans="15:17">
      <c r="O55042" s="55"/>
      <c r="P55042" s="63"/>
      <c r="Q55042" s="63"/>
    </row>
    <row r="55043" spans="15:17">
      <c r="O55043" s="55"/>
      <c r="P55043" s="63"/>
      <c r="Q55043" s="63"/>
    </row>
    <row r="55044" spans="15:17">
      <c r="O55044" s="55"/>
      <c r="P55044" s="63"/>
      <c r="Q55044" s="63"/>
    </row>
    <row r="55045" spans="15:17">
      <c r="O55045" s="55"/>
      <c r="P55045" s="63"/>
      <c r="Q55045" s="63"/>
    </row>
    <row r="55046" spans="15:17">
      <c r="O55046" s="55"/>
      <c r="P55046" s="63"/>
      <c r="Q55046" s="63"/>
    </row>
    <row r="55047" spans="15:17">
      <c r="O55047" s="55"/>
      <c r="P55047" s="63"/>
      <c r="Q55047" s="63"/>
    </row>
    <row r="55048" spans="15:17">
      <c r="O55048" s="55"/>
      <c r="P55048" s="63"/>
      <c r="Q55048" s="63"/>
    </row>
    <row r="55049" spans="15:17">
      <c r="O55049" s="55"/>
      <c r="P55049" s="63"/>
      <c r="Q55049" s="63"/>
    </row>
    <row r="55050" spans="15:17">
      <c r="O55050" s="55"/>
      <c r="P55050" s="63"/>
      <c r="Q55050" s="63"/>
    </row>
    <row r="55051" spans="15:17">
      <c r="O55051" s="55"/>
      <c r="P55051" s="63"/>
      <c r="Q55051" s="63"/>
    </row>
    <row r="55052" spans="15:17">
      <c r="O55052" s="55"/>
      <c r="P55052" s="63"/>
      <c r="Q55052" s="63"/>
    </row>
    <row r="55053" spans="15:17">
      <c r="O55053" s="55"/>
      <c r="P55053" s="63"/>
      <c r="Q55053" s="63"/>
    </row>
    <row r="55054" spans="15:17">
      <c r="O55054" s="55"/>
      <c r="P55054" s="63"/>
      <c r="Q55054" s="63"/>
    </row>
    <row r="55055" spans="15:17">
      <c r="O55055" s="55"/>
      <c r="P55055" s="63"/>
      <c r="Q55055" s="63"/>
    </row>
    <row r="55056" spans="15:17">
      <c r="O55056" s="55"/>
      <c r="P55056" s="63"/>
      <c r="Q55056" s="63"/>
    </row>
    <row r="55057" spans="15:17">
      <c r="O55057" s="55"/>
      <c r="P55057" s="63"/>
      <c r="Q55057" s="63"/>
    </row>
    <row r="55058" spans="15:17">
      <c r="O55058" s="55"/>
      <c r="P55058" s="63"/>
      <c r="Q55058" s="63"/>
    </row>
    <row r="55059" spans="15:17">
      <c r="O55059" s="55"/>
      <c r="P55059" s="63"/>
      <c r="Q55059" s="63"/>
    </row>
    <row r="55060" spans="15:17">
      <c r="O55060" s="55"/>
      <c r="P55060" s="63"/>
      <c r="Q55060" s="63"/>
    </row>
    <row r="55061" spans="15:17">
      <c r="O55061" s="55"/>
      <c r="P55061" s="63"/>
      <c r="Q55061" s="63"/>
    </row>
    <row r="55062" spans="15:17">
      <c r="O55062" s="55"/>
      <c r="P55062" s="63"/>
      <c r="Q55062" s="63"/>
    </row>
    <row r="55063" spans="15:17">
      <c r="O55063" s="55"/>
      <c r="P55063" s="63"/>
      <c r="Q55063" s="63"/>
    </row>
    <row r="55064" spans="15:17">
      <c r="O55064" s="55"/>
      <c r="P55064" s="63"/>
      <c r="Q55064" s="63"/>
    </row>
    <row r="55065" spans="15:17">
      <c r="O55065" s="55"/>
      <c r="P55065" s="63"/>
      <c r="Q55065" s="63"/>
    </row>
    <row r="55066" spans="15:17">
      <c r="O55066" s="55"/>
      <c r="P55066" s="63"/>
      <c r="Q55066" s="63"/>
    </row>
    <row r="55067" spans="15:17">
      <c r="O55067" s="55"/>
      <c r="P55067" s="63"/>
      <c r="Q55067" s="63"/>
    </row>
    <row r="55068" spans="15:17">
      <c r="O55068" s="55"/>
      <c r="P55068" s="63"/>
      <c r="Q55068" s="63"/>
    </row>
    <row r="55069" spans="15:17">
      <c r="O55069" s="55"/>
      <c r="P55069" s="63"/>
      <c r="Q55069" s="63"/>
    </row>
    <row r="55070" spans="15:17">
      <c r="O55070" s="55"/>
      <c r="P55070" s="63"/>
      <c r="Q55070" s="63"/>
    </row>
    <row r="55071" spans="15:17">
      <c r="O55071" s="55"/>
      <c r="P55071" s="63"/>
      <c r="Q55071" s="63"/>
    </row>
    <row r="55072" spans="15:17">
      <c r="O55072" s="55"/>
      <c r="P55072" s="63"/>
      <c r="Q55072" s="63"/>
    </row>
    <row r="55073" spans="15:17">
      <c r="O55073" s="55"/>
      <c r="P55073" s="63"/>
      <c r="Q55073" s="63"/>
    </row>
    <row r="55074" spans="15:17">
      <c r="O55074" s="55"/>
      <c r="P55074" s="63"/>
      <c r="Q55074" s="63"/>
    </row>
    <row r="55075" spans="15:17">
      <c r="O55075" s="55"/>
      <c r="P55075" s="63"/>
      <c r="Q55075" s="63"/>
    </row>
    <row r="55076" spans="15:17">
      <c r="O55076" s="55"/>
      <c r="P55076" s="63"/>
      <c r="Q55076" s="63"/>
    </row>
    <row r="55077" spans="15:17">
      <c r="O55077" s="55"/>
      <c r="P55077" s="63"/>
      <c r="Q55077" s="63"/>
    </row>
    <row r="55078" spans="15:17">
      <c r="O55078" s="55"/>
      <c r="P55078" s="63"/>
      <c r="Q55078" s="63"/>
    </row>
    <row r="55079" spans="15:17">
      <c r="O55079" s="55"/>
      <c r="P55079" s="63"/>
      <c r="Q55079" s="63"/>
    </row>
    <row r="55080" spans="15:17">
      <c r="O55080" s="55"/>
      <c r="P55080" s="63"/>
      <c r="Q55080" s="63"/>
    </row>
    <row r="55081" spans="15:17">
      <c r="O55081" s="55"/>
      <c r="P55081" s="63"/>
      <c r="Q55081" s="63"/>
    </row>
    <row r="55082" spans="15:17">
      <c r="O55082" s="55"/>
      <c r="P55082" s="63"/>
      <c r="Q55082" s="63"/>
    </row>
    <row r="55083" spans="15:17">
      <c r="O55083" s="55"/>
      <c r="P55083" s="63"/>
      <c r="Q55083" s="63"/>
    </row>
    <row r="55084" spans="15:17">
      <c r="O55084" s="55"/>
      <c r="P55084" s="63"/>
      <c r="Q55084" s="63"/>
    </row>
    <row r="55085" spans="15:17">
      <c r="O55085" s="55"/>
      <c r="P55085" s="63"/>
      <c r="Q55085" s="63"/>
    </row>
    <row r="55086" spans="15:17">
      <c r="O55086" s="55"/>
      <c r="P55086" s="63"/>
      <c r="Q55086" s="63"/>
    </row>
    <row r="55087" spans="15:17">
      <c r="O55087" s="55"/>
      <c r="P55087" s="63"/>
      <c r="Q55087" s="63"/>
    </row>
    <row r="55088" spans="15:17">
      <c r="O55088" s="55"/>
      <c r="P55088" s="63"/>
      <c r="Q55088" s="63"/>
    </row>
    <row r="55089" spans="15:17">
      <c r="O55089" s="55"/>
      <c r="P55089" s="63"/>
      <c r="Q55089" s="63"/>
    </row>
    <row r="55090" spans="15:17">
      <c r="O55090" s="55"/>
      <c r="P55090" s="63"/>
      <c r="Q55090" s="63"/>
    </row>
    <row r="55091" spans="15:17">
      <c r="O55091" s="55"/>
      <c r="P55091" s="63"/>
      <c r="Q55091" s="63"/>
    </row>
    <row r="55092" spans="15:17">
      <c r="O55092" s="55"/>
      <c r="P55092" s="63"/>
      <c r="Q55092" s="63"/>
    </row>
    <row r="55093" spans="15:17">
      <c r="O55093" s="55"/>
      <c r="P55093" s="63"/>
      <c r="Q55093" s="63"/>
    </row>
    <row r="55094" spans="15:17">
      <c r="O55094" s="55"/>
      <c r="P55094" s="63"/>
      <c r="Q55094" s="63"/>
    </row>
    <row r="55095" spans="15:17">
      <c r="O55095" s="55"/>
      <c r="P55095" s="63"/>
      <c r="Q55095" s="63"/>
    </row>
    <row r="55096" spans="15:17">
      <c r="O55096" s="55"/>
      <c r="P55096" s="63"/>
      <c r="Q55096" s="63"/>
    </row>
    <row r="55097" spans="15:17">
      <c r="O55097" s="55"/>
      <c r="P55097" s="63"/>
      <c r="Q55097" s="63"/>
    </row>
    <row r="55098" spans="15:17">
      <c r="O55098" s="55"/>
      <c r="P55098" s="63"/>
      <c r="Q55098" s="63"/>
    </row>
    <row r="55099" spans="15:17">
      <c r="O55099" s="55"/>
      <c r="P55099" s="63"/>
      <c r="Q55099" s="63"/>
    </row>
    <row r="55100" spans="15:17">
      <c r="O55100" s="55"/>
      <c r="P55100" s="63"/>
      <c r="Q55100" s="63"/>
    </row>
    <row r="55101" spans="15:17">
      <c r="O55101" s="55"/>
      <c r="P55101" s="63"/>
      <c r="Q55101" s="63"/>
    </row>
    <row r="55102" spans="15:17">
      <c r="O55102" s="55"/>
      <c r="P55102" s="63"/>
      <c r="Q55102" s="63"/>
    </row>
    <row r="55103" spans="15:17">
      <c r="O55103" s="55"/>
      <c r="P55103" s="63"/>
      <c r="Q55103" s="63"/>
    </row>
    <row r="55104" spans="15:17">
      <c r="O55104" s="55"/>
      <c r="P55104" s="63"/>
      <c r="Q55104" s="63"/>
    </row>
    <row r="55105" spans="15:17">
      <c r="O55105" s="55"/>
      <c r="P55105" s="63"/>
      <c r="Q55105" s="63"/>
    </row>
    <row r="55106" spans="15:17">
      <c r="O55106" s="55"/>
      <c r="P55106" s="63"/>
      <c r="Q55106" s="63"/>
    </row>
    <row r="55107" spans="15:17">
      <c r="O55107" s="55"/>
      <c r="P55107" s="63"/>
      <c r="Q55107" s="63"/>
    </row>
    <row r="55108" spans="15:17">
      <c r="O55108" s="55"/>
      <c r="P55108" s="63"/>
      <c r="Q55108" s="63"/>
    </row>
    <row r="55109" spans="15:17">
      <c r="O55109" s="55"/>
      <c r="P55109" s="63"/>
      <c r="Q55109" s="63"/>
    </row>
    <row r="55110" spans="15:17">
      <c r="O55110" s="55"/>
      <c r="P55110" s="63"/>
      <c r="Q55110" s="63"/>
    </row>
    <row r="55111" spans="15:17">
      <c r="O55111" s="55"/>
      <c r="P55111" s="63"/>
      <c r="Q55111" s="63"/>
    </row>
    <row r="55112" spans="15:17">
      <c r="O55112" s="55"/>
      <c r="P55112" s="63"/>
      <c r="Q55112" s="63"/>
    </row>
    <row r="55113" spans="15:17">
      <c r="O55113" s="55"/>
      <c r="P55113" s="63"/>
      <c r="Q55113" s="63"/>
    </row>
    <row r="55114" spans="15:17">
      <c r="O55114" s="55"/>
      <c r="P55114" s="63"/>
      <c r="Q55114" s="63"/>
    </row>
    <row r="55115" spans="15:17">
      <c r="O55115" s="55"/>
      <c r="P55115" s="63"/>
      <c r="Q55115" s="63"/>
    </row>
    <row r="55116" spans="15:17">
      <c r="O55116" s="55"/>
      <c r="P55116" s="63"/>
      <c r="Q55116" s="63"/>
    </row>
    <row r="55117" spans="15:17">
      <c r="O55117" s="55"/>
      <c r="P55117" s="63"/>
      <c r="Q55117" s="63"/>
    </row>
    <row r="55118" spans="15:17">
      <c r="O55118" s="55"/>
      <c r="P55118" s="63"/>
      <c r="Q55118" s="63"/>
    </row>
    <row r="55119" spans="15:17">
      <c r="O55119" s="55"/>
      <c r="P55119" s="63"/>
      <c r="Q55119" s="63"/>
    </row>
    <row r="55120" spans="15:17">
      <c r="O55120" s="55"/>
      <c r="P55120" s="63"/>
      <c r="Q55120" s="63"/>
    </row>
    <row r="55121" spans="15:17">
      <c r="O55121" s="55"/>
      <c r="P55121" s="63"/>
      <c r="Q55121" s="63"/>
    </row>
    <row r="55122" spans="15:17">
      <c r="O55122" s="55"/>
      <c r="P55122" s="63"/>
      <c r="Q55122" s="63"/>
    </row>
    <row r="55123" spans="15:17">
      <c r="O55123" s="55"/>
      <c r="P55123" s="63"/>
      <c r="Q55123" s="63"/>
    </row>
    <row r="55124" spans="15:17">
      <c r="O55124" s="55"/>
      <c r="P55124" s="63"/>
      <c r="Q55124" s="63"/>
    </row>
    <row r="55125" spans="15:17">
      <c r="O55125" s="55"/>
      <c r="P55125" s="63"/>
      <c r="Q55125" s="63"/>
    </row>
    <row r="55126" spans="15:17">
      <c r="O55126" s="55"/>
      <c r="P55126" s="63"/>
      <c r="Q55126" s="63"/>
    </row>
    <row r="55127" spans="15:17">
      <c r="O55127" s="55"/>
      <c r="P55127" s="63"/>
      <c r="Q55127" s="63"/>
    </row>
    <row r="55128" spans="15:17">
      <c r="O55128" s="55"/>
      <c r="P55128" s="63"/>
      <c r="Q55128" s="63"/>
    </row>
    <row r="55129" spans="15:17">
      <c r="O55129" s="55"/>
      <c r="P55129" s="63"/>
      <c r="Q55129" s="63"/>
    </row>
    <row r="55130" spans="15:17">
      <c r="O55130" s="55"/>
      <c r="P55130" s="63"/>
      <c r="Q55130" s="63"/>
    </row>
    <row r="55131" spans="15:17">
      <c r="O55131" s="55"/>
      <c r="P55131" s="63"/>
      <c r="Q55131" s="63"/>
    </row>
    <row r="55132" spans="15:17">
      <c r="O55132" s="55"/>
      <c r="P55132" s="63"/>
      <c r="Q55132" s="63"/>
    </row>
    <row r="55133" spans="15:17">
      <c r="O55133" s="55"/>
      <c r="P55133" s="63"/>
      <c r="Q55133" s="63"/>
    </row>
    <row r="55134" spans="15:17">
      <c r="O55134" s="55"/>
      <c r="P55134" s="63"/>
      <c r="Q55134" s="63"/>
    </row>
    <row r="55135" spans="15:17">
      <c r="O55135" s="55"/>
      <c r="P55135" s="63"/>
      <c r="Q55135" s="63"/>
    </row>
    <row r="55136" spans="15:17">
      <c r="O55136" s="55"/>
      <c r="P55136" s="63"/>
      <c r="Q55136" s="63"/>
    </row>
    <row r="55137" spans="15:17">
      <c r="O55137" s="55"/>
      <c r="P55137" s="63"/>
      <c r="Q55137" s="63"/>
    </row>
    <row r="55138" spans="15:17">
      <c r="O55138" s="55"/>
      <c r="P55138" s="63"/>
      <c r="Q55138" s="63"/>
    </row>
    <row r="55139" spans="15:17">
      <c r="O55139" s="55"/>
      <c r="P55139" s="63"/>
      <c r="Q55139" s="63"/>
    </row>
    <row r="55140" spans="15:17">
      <c r="O55140" s="55"/>
      <c r="P55140" s="63"/>
      <c r="Q55140" s="63"/>
    </row>
    <row r="55141" spans="15:17">
      <c r="O55141" s="55"/>
      <c r="P55141" s="63"/>
      <c r="Q55141" s="63"/>
    </row>
    <row r="55142" spans="15:17">
      <c r="O55142" s="55"/>
      <c r="P55142" s="63"/>
      <c r="Q55142" s="63"/>
    </row>
    <row r="55143" spans="15:17">
      <c r="O55143" s="55"/>
      <c r="P55143" s="63"/>
      <c r="Q55143" s="63"/>
    </row>
    <row r="55144" spans="15:17">
      <c r="O55144" s="55"/>
      <c r="P55144" s="63"/>
      <c r="Q55144" s="63"/>
    </row>
    <row r="55145" spans="15:17">
      <c r="O55145" s="55"/>
      <c r="P55145" s="63"/>
      <c r="Q55145" s="63"/>
    </row>
    <row r="55146" spans="15:17">
      <c r="O55146" s="55"/>
      <c r="P55146" s="63"/>
      <c r="Q55146" s="63"/>
    </row>
    <row r="55147" spans="15:17">
      <c r="O55147" s="55"/>
      <c r="P55147" s="63"/>
      <c r="Q55147" s="63"/>
    </row>
    <row r="55148" spans="15:17">
      <c r="O55148" s="55"/>
      <c r="P55148" s="63"/>
      <c r="Q55148" s="63"/>
    </row>
    <row r="55149" spans="15:17">
      <c r="O55149" s="55"/>
      <c r="P55149" s="63"/>
      <c r="Q55149" s="63"/>
    </row>
    <row r="55150" spans="15:17">
      <c r="O55150" s="55"/>
      <c r="P55150" s="63"/>
      <c r="Q55150" s="63"/>
    </row>
    <row r="55151" spans="15:17">
      <c r="O55151" s="55"/>
      <c r="P55151" s="63"/>
      <c r="Q55151" s="63"/>
    </row>
    <row r="55152" spans="15:17">
      <c r="O55152" s="55"/>
      <c r="P55152" s="63"/>
      <c r="Q55152" s="63"/>
    </row>
    <row r="55153" spans="15:17">
      <c r="O55153" s="55"/>
      <c r="P55153" s="63"/>
      <c r="Q55153" s="63"/>
    </row>
    <row r="55154" spans="15:17">
      <c r="O55154" s="55"/>
      <c r="P55154" s="63"/>
      <c r="Q55154" s="63"/>
    </row>
    <row r="55155" spans="15:17">
      <c r="O55155" s="55"/>
      <c r="P55155" s="63"/>
      <c r="Q55155" s="63"/>
    </row>
    <row r="55156" spans="15:17">
      <c r="O55156" s="55"/>
      <c r="P55156" s="63"/>
      <c r="Q55156" s="63"/>
    </row>
    <row r="55157" spans="15:17">
      <c r="O55157" s="55"/>
      <c r="P55157" s="63"/>
      <c r="Q55157" s="63"/>
    </row>
    <row r="55158" spans="15:17">
      <c r="O55158" s="55"/>
      <c r="P55158" s="63"/>
      <c r="Q55158" s="63"/>
    </row>
    <row r="55159" spans="15:17">
      <c r="O55159" s="55"/>
      <c r="P55159" s="63"/>
      <c r="Q55159" s="63"/>
    </row>
    <row r="55160" spans="15:17">
      <c r="O55160" s="55"/>
      <c r="P55160" s="63"/>
      <c r="Q55160" s="63"/>
    </row>
    <row r="55161" spans="15:17">
      <c r="O55161" s="55"/>
      <c r="P55161" s="63"/>
      <c r="Q55161" s="63"/>
    </row>
    <row r="55162" spans="15:17">
      <c r="O55162" s="55"/>
      <c r="P55162" s="63"/>
      <c r="Q55162" s="63"/>
    </row>
    <row r="55163" spans="15:17">
      <c r="O55163" s="55"/>
      <c r="P55163" s="63"/>
      <c r="Q55163" s="63"/>
    </row>
    <row r="55164" spans="15:17">
      <c r="O55164" s="55"/>
      <c r="P55164" s="63"/>
      <c r="Q55164" s="63"/>
    </row>
    <row r="55165" spans="15:17">
      <c r="O55165" s="55"/>
      <c r="P55165" s="63"/>
      <c r="Q55165" s="63"/>
    </row>
    <row r="55166" spans="15:17">
      <c r="O55166" s="55"/>
      <c r="P55166" s="63"/>
      <c r="Q55166" s="63"/>
    </row>
    <row r="55167" spans="15:17">
      <c r="O55167" s="55"/>
      <c r="P55167" s="63"/>
      <c r="Q55167" s="63"/>
    </row>
    <row r="55168" spans="15:17">
      <c r="O55168" s="55"/>
      <c r="P55168" s="63"/>
      <c r="Q55168" s="63"/>
    </row>
    <row r="55169" spans="15:17">
      <c r="O55169" s="55"/>
      <c r="P55169" s="63"/>
      <c r="Q55169" s="63"/>
    </row>
    <row r="55170" spans="15:17">
      <c r="O55170" s="55"/>
      <c r="P55170" s="63"/>
      <c r="Q55170" s="63"/>
    </row>
    <row r="55171" spans="15:17">
      <c r="O55171" s="55"/>
      <c r="P55171" s="63"/>
      <c r="Q55171" s="63"/>
    </row>
    <row r="55172" spans="15:17">
      <c r="O55172" s="55"/>
      <c r="P55172" s="63"/>
      <c r="Q55172" s="63"/>
    </row>
    <row r="55173" spans="15:17">
      <c r="O55173" s="55"/>
      <c r="P55173" s="63"/>
      <c r="Q55173" s="63"/>
    </row>
    <row r="55174" spans="15:17">
      <c r="O55174" s="55"/>
      <c r="P55174" s="63"/>
      <c r="Q55174" s="63"/>
    </row>
    <row r="55175" spans="15:17">
      <c r="O55175" s="55"/>
      <c r="P55175" s="63"/>
      <c r="Q55175" s="63"/>
    </row>
    <row r="55176" spans="15:17">
      <c r="O55176" s="55"/>
      <c r="P55176" s="63"/>
      <c r="Q55176" s="63"/>
    </row>
    <row r="55177" spans="15:17">
      <c r="O55177" s="55"/>
      <c r="P55177" s="63"/>
      <c r="Q55177" s="63"/>
    </row>
    <row r="55178" spans="15:17">
      <c r="O55178" s="55"/>
      <c r="P55178" s="63"/>
      <c r="Q55178" s="63"/>
    </row>
    <row r="55179" spans="15:17">
      <c r="O55179" s="55"/>
      <c r="P55179" s="63"/>
      <c r="Q55179" s="63"/>
    </row>
    <row r="55180" spans="15:17">
      <c r="O55180" s="55"/>
      <c r="P55180" s="63"/>
      <c r="Q55180" s="63"/>
    </row>
    <row r="55181" spans="15:17">
      <c r="O55181" s="55"/>
      <c r="P55181" s="63"/>
      <c r="Q55181" s="63"/>
    </row>
    <row r="55182" spans="15:17">
      <c r="O55182" s="55"/>
      <c r="P55182" s="63"/>
      <c r="Q55182" s="63"/>
    </row>
    <row r="55183" spans="15:17">
      <c r="O55183" s="55"/>
      <c r="P55183" s="63"/>
      <c r="Q55183" s="63"/>
    </row>
    <row r="55184" spans="15:17">
      <c r="O55184" s="55"/>
      <c r="P55184" s="63"/>
      <c r="Q55184" s="63"/>
    </row>
    <row r="55185" spans="15:17">
      <c r="O55185" s="55"/>
      <c r="P55185" s="63"/>
      <c r="Q55185" s="63"/>
    </row>
    <row r="55186" spans="15:17">
      <c r="O55186" s="55"/>
      <c r="P55186" s="63"/>
      <c r="Q55186" s="63"/>
    </row>
    <row r="55187" spans="15:17">
      <c r="O55187" s="55"/>
      <c r="P55187" s="63"/>
      <c r="Q55187" s="63"/>
    </row>
    <row r="55188" spans="15:17">
      <c r="O55188" s="55"/>
      <c r="P55188" s="63"/>
      <c r="Q55188" s="63"/>
    </row>
    <row r="55189" spans="15:17">
      <c r="O55189" s="55"/>
      <c r="P55189" s="63"/>
      <c r="Q55189" s="63"/>
    </row>
    <row r="55190" spans="15:17">
      <c r="O55190" s="55"/>
      <c r="P55190" s="63"/>
      <c r="Q55190" s="63"/>
    </row>
    <row r="55191" spans="15:17">
      <c r="O55191" s="55"/>
      <c r="P55191" s="63"/>
      <c r="Q55191" s="63"/>
    </row>
    <row r="55192" spans="15:17">
      <c r="O55192" s="55"/>
      <c r="P55192" s="63"/>
      <c r="Q55192" s="63"/>
    </row>
    <row r="55193" spans="15:17">
      <c r="O55193" s="55"/>
      <c r="P55193" s="63"/>
      <c r="Q55193" s="63"/>
    </row>
    <row r="55194" spans="15:17">
      <c r="O55194" s="55"/>
      <c r="P55194" s="63"/>
      <c r="Q55194" s="63"/>
    </row>
    <row r="55195" spans="15:17">
      <c r="O55195" s="55"/>
      <c r="P55195" s="63"/>
      <c r="Q55195" s="63"/>
    </row>
    <row r="55196" spans="15:17">
      <c r="O55196" s="55"/>
      <c r="P55196" s="63"/>
      <c r="Q55196" s="63"/>
    </row>
    <row r="55197" spans="15:17">
      <c r="O55197" s="55"/>
      <c r="P55197" s="63"/>
      <c r="Q55197" s="63"/>
    </row>
    <row r="55198" spans="15:17">
      <c r="O55198" s="55"/>
      <c r="P55198" s="63"/>
      <c r="Q55198" s="63"/>
    </row>
    <row r="55199" spans="15:17">
      <c r="O55199" s="55"/>
      <c r="P55199" s="63"/>
      <c r="Q55199" s="63"/>
    </row>
    <row r="55200" spans="15:17">
      <c r="O55200" s="55"/>
      <c r="P55200" s="63"/>
      <c r="Q55200" s="63"/>
    </row>
    <row r="55201" spans="15:17">
      <c r="O55201" s="55"/>
      <c r="P55201" s="63"/>
      <c r="Q55201" s="63"/>
    </row>
    <row r="55202" spans="15:17">
      <c r="O55202" s="55"/>
      <c r="P55202" s="63"/>
      <c r="Q55202" s="63"/>
    </row>
    <row r="55203" spans="15:17">
      <c r="O55203" s="55"/>
      <c r="P55203" s="63"/>
      <c r="Q55203" s="63"/>
    </row>
    <row r="55204" spans="15:17">
      <c r="O55204" s="55"/>
      <c r="P55204" s="63"/>
      <c r="Q55204" s="63"/>
    </row>
    <row r="55205" spans="15:17">
      <c r="O55205" s="55"/>
      <c r="P55205" s="63"/>
      <c r="Q55205" s="63"/>
    </row>
    <row r="55206" spans="15:17">
      <c r="O55206" s="55"/>
      <c r="P55206" s="63"/>
      <c r="Q55206" s="63"/>
    </row>
    <row r="55207" spans="15:17">
      <c r="O55207" s="55"/>
      <c r="P55207" s="63"/>
      <c r="Q55207" s="63"/>
    </row>
    <row r="55208" spans="15:17">
      <c r="O55208" s="55"/>
      <c r="P55208" s="63"/>
      <c r="Q55208" s="63"/>
    </row>
    <row r="55209" spans="15:17">
      <c r="O55209" s="55"/>
      <c r="P55209" s="63"/>
      <c r="Q55209" s="63"/>
    </row>
    <row r="55210" spans="15:17">
      <c r="O55210" s="55"/>
      <c r="P55210" s="63"/>
      <c r="Q55210" s="63"/>
    </row>
    <row r="55211" spans="15:17">
      <c r="O55211" s="55"/>
      <c r="P55211" s="63"/>
      <c r="Q55211" s="63"/>
    </row>
    <row r="55212" spans="15:17">
      <c r="O55212" s="55"/>
      <c r="P55212" s="63"/>
      <c r="Q55212" s="63"/>
    </row>
    <row r="55213" spans="15:17">
      <c r="O55213" s="55"/>
      <c r="P55213" s="63"/>
      <c r="Q55213" s="63"/>
    </row>
    <row r="55214" spans="15:17">
      <c r="O55214" s="55"/>
      <c r="P55214" s="63"/>
      <c r="Q55214" s="63"/>
    </row>
    <row r="55215" spans="15:17">
      <c r="O55215" s="55"/>
      <c r="P55215" s="63"/>
      <c r="Q55215" s="63"/>
    </row>
    <row r="55216" spans="15:17">
      <c r="O55216" s="55"/>
      <c r="P55216" s="63"/>
      <c r="Q55216" s="63"/>
    </row>
    <row r="55217" spans="15:17">
      <c r="O55217" s="55"/>
      <c r="P55217" s="63"/>
      <c r="Q55217" s="63"/>
    </row>
    <row r="55218" spans="15:17">
      <c r="O55218" s="55"/>
      <c r="P55218" s="63"/>
      <c r="Q55218" s="63"/>
    </row>
    <row r="55219" spans="15:17">
      <c r="P55219" s="63"/>
      <c r="Q55219" s="63"/>
    </row>
    <row r="55220" spans="15:17">
      <c r="P55220" s="63"/>
      <c r="Q55220" s="63"/>
    </row>
    <row r="55221" spans="15:17">
      <c r="P55221" s="63"/>
      <c r="Q55221" s="63"/>
    </row>
    <row r="55222" spans="15:17">
      <c r="P55222" s="63"/>
      <c r="Q55222" s="63"/>
    </row>
    <row r="55223" spans="15:17">
      <c r="P55223" s="63"/>
      <c r="Q55223" s="63"/>
    </row>
    <row r="55224" spans="15:17">
      <c r="P55224" s="63"/>
      <c r="Q55224" s="63"/>
    </row>
    <row r="55225" spans="15:17">
      <c r="P55225" s="63"/>
      <c r="Q55225" s="63"/>
    </row>
    <row r="55226" spans="15:17">
      <c r="P55226" s="63"/>
      <c r="Q55226" s="63"/>
    </row>
    <row r="55227" spans="15:17">
      <c r="P55227" s="63"/>
      <c r="Q55227" s="63"/>
    </row>
    <row r="55228" spans="15:17">
      <c r="P55228" s="63"/>
      <c r="Q55228" s="63"/>
    </row>
    <row r="55229" spans="15:17">
      <c r="P55229" s="63"/>
      <c r="Q55229" s="63"/>
    </row>
    <row r="55230" spans="15:17">
      <c r="P55230" s="63"/>
      <c r="Q55230" s="63"/>
    </row>
    <row r="55231" spans="15:17">
      <c r="P55231" s="63"/>
      <c r="Q55231" s="63"/>
    </row>
    <row r="55232" spans="15:17">
      <c r="P55232" s="63"/>
      <c r="Q55232" s="63"/>
    </row>
    <row r="55233" spans="16:17">
      <c r="P55233" s="63"/>
      <c r="Q55233" s="63"/>
    </row>
    <row r="55234" spans="16:17">
      <c r="P55234" s="63"/>
      <c r="Q55234" s="63"/>
    </row>
    <row r="55235" spans="16:17">
      <c r="P55235" s="63"/>
      <c r="Q55235" s="63"/>
    </row>
    <row r="55236" spans="16:17">
      <c r="P55236" s="63"/>
      <c r="Q55236" s="63"/>
    </row>
    <row r="55237" spans="16:17">
      <c r="P55237" s="63"/>
      <c r="Q55237" s="63"/>
    </row>
    <row r="55238" spans="16:17">
      <c r="P55238" s="63"/>
      <c r="Q55238" s="63"/>
    </row>
    <row r="55239" spans="16:17">
      <c r="P55239" s="63"/>
      <c r="Q55239" s="63"/>
    </row>
    <row r="55240" spans="16:17">
      <c r="P55240" s="63"/>
      <c r="Q55240" s="63"/>
    </row>
    <row r="55241" spans="16:17">
      <c r="P55241" s="63"/>
      <c r="Q55241" s="63"/>
    </row>
    <row r="55242" spans="16:17">
      <c r="P55242" s="63"/>
      <c r="Q55242" s="63"/>
    </row>
    <row r="55243" spans="16:17">
      <c r="P55243" s="63"/>
      <c r="Q55243" s="63"/>
    </row>
    <row r="55244" spans="16:17">
      <c r="P55244" s="63"/>
      <c r="Q55244" s="63"/>
    </row>
    <row r="55245" spans="16:17">
      <c r="P55245" s="63"/>
      <c r="Q55245" s="63"/>
    </row>
    <row r="55246" spans="16:17">
      <c r="P55246" s="63"/>
      <c r="Q55246" s="63"/>
    </row>
    <row r="55247" spans="16:17">
      <c r="P55247" s="63"/>
      <c r="Q55247" s="63"/>
    </row>
    <row r="55248" spans="16:17">
      <c r="P55248" s="63"/>
      <c r="Q55248" s="63"/>
    </row>
    <row r="55249" spans="16:17">
      <c r="P55249" s="63"/>
      <c r="Q55249" s="63"/>
    </row>
    <row r="55250" spans="16:17">
      <c r="P55250" s="63"/>
      <c r="Q55250" s="63"/>
    </row>
    <row r="55251" spans="16:17">
      <c r="P55251" s="63"/>
      <c r="Q55251" s="63"/>
    </row>
    <row r="55252" spans="16:17">
      <c r="P55252" s="63"/>
      <c r="Q55252" s="63"/>
    </row>
    <row r="55253" spans="16:17">
      <c r="P55253" s="63"/>
      <c r="Q55253" s="63"/>
    </row>
    <row r="55254" spans="16:17">
      <c r="P55254" s="63"/>
      <c r="Q55254" s="63"/>
    </row>
    <row r="55255" spans="16:17">
      <c r="P55255" s="63"/>
      <c r="Q55255" s="63"/>
    </row>
    <row r="55256" spans="16:17">
      <c r="P55256" s="63"/>
      <c r="Q55256" s="63"/>
    </row>
    <row r="55257" spans="16:17">
      <c r="P55257" s="63"/>
      <c r="Q55257" s="63"/>
    </row>
    <row r="55258" spans="16:17">
      <c r="P55258" s="63"/>
      <c r="Q55258" s="63"/>
    </row>
    <row r="55259" spans="16:17">
      <c r="P55259" s="63"/>
      <c r="Q55259" s="63"/>
    </row>
    <row r="55260" spans="16:17">
      <c r="P55260" s="63"/>
      <c r="Q55260" s="63"/>
    </row>
    <row r="55261" spans="16:17">
      <c r="P55261" s="63"/>
      <c r="Q55261" s="63"/>
    </row>
    <row r="55262" spans="16:17">
      <c r="P55262" s="63"/>
      <c r="Q55262" s="63"/>
    </row>
    <row r="55263" spans="16:17">
      <c r="P55263" s="63"/>
      <c r="Q55263" s="63"/>
    </row>
    <row r="55264" spans="16:17">
      <c r="P55264" s="63"/>
      <c r="Q55264" s="63"/>
    </row>
    <row r="55265" spans="16:17">
      <c r="P55265" s="63"/>
      <c r="Q55265" s="63"/>
    </row>
    <row r="55266" spans="16:17">
      <c r="P55266" s="63"/>
      <c r="Q55266" s="63"/>
    </row>
    <row r="55267" spans="16:17">
      <c r="P55267" s="63"/>
      <c r="Q55267" s="63"/>
    </row>
    <row r="55268" spans="16:17">
      <c r="P55268" s="63"/>
      <c r="Q55268" s="63"/>
    </row>
    <row r="55269" spans="16:17">
      <c r="P55269" s="63"/>
      <c r="Q55269" s="63"/>
    </row>
    <row r="55270" spans="16:17">
      <c r="P55270" s="63"/>
      <c r="Q55270" s="63"/>
    </row>
    <row r="55271" spans="16:17">
      <c r="P55271" s="63"/>
      <c r="Q55271" s="63"/>
    </row>
    <row r="55272" spans="16:17">
      <c r="P55272" s="63"/>
      <c r="Q55272" s="63"/>
    </row>
    <row r="55273" spans="16:17">
      <c r="P55273" s="63"/>
      <c r="Q55273" s="63"/>
    </row>
    <row r="55274" spans="16:17">
      <c r="P55274" s="63"/>
      <c r="Q55274" s="63"/>
    </row>
    <row r="55275" spans="16:17">
      <c r="P55275" s="63"/>
      <c r="Q55275" s="63"/>
    </row>
    <row r="55276" spans="16:17">
      <c r="P55276" s="63"/>
      <c r="Q55276" s="63"/>
    </row>
    <row r="55277" spans="16:17">
      <c r="P55277" s="63"/>
      <c r="Q55277" s="63"/>
    </row>
    <row r="55278" spans="16:17">
      <c r="P55278" s="63"/>
      <c r="Q55278" s="63"/>
    </row>
    <row r="55279" spans="16:17">
      <c r="P55279" s="63"/>
      <c r="Q55279" s="63"/>
    </row>
    <row r="55280" spans="16:17">
      <c r="P55280" s="63"/>
      <c r="Q55280" s="63"/>
    </row>
    <row r="55281" spans="16:17">
      <c r="P55281" s="63"/>
      <c r="Q55281" s="63"/>
    </row>
    <row r="55282" spans="16:17">
      <c r="P55282" s="63"/>
      <c r="Q55282" s="63"/>
    </row>
    <row r="55283" spans="16:17">
      <c r="P55283" s="63"/>
      <c r="Q55283" s="63"/>
    </row>
    <row r="55284" spans="16:17">
      <c r="P55284" s="63"/>
      <c r="Q55284" s="63"/>
    </row>
    <row r="55285" spans="16:17">
      <c r="P55285" s="63"/>
      <c r="Q55285" s="63"/>
    </row>
    <row r="55286" spans="16:17">
      <c r="P55286" s="63"/>
      <c r="Q55286" s="63"/>
    </row>
    <row r="55287" spans="16:17">
      <c r="P55287" s="63"/>
      <c r="Q55287" s="63"/>
    </row>
    <row r="55288" spans="16:17">
      <c r="P55288" s="63"/>
      <c r="Q55288" s="63"/>
    </row>
    <row r="55289" spans="16:17">
      <c r="P55289" s="63"/>
      <c r="Q55289" s="63"/>
    </row>
    <row r="55290" spans="16:17">
      <c r="P55290" s="63"/>
      <c r="Q55290" s="63"/>
    </row>
    <row r="55291" spans="16:17">
      <c r="P55291" s="63"/>
      <c r="Q55291" s="63"/>
    </row>
    <row r="55292" spans="16:17">
      <c r="P55292" s="63"/>
      <c r="Q55292" s="63"/>
    </row>
    <row r="55293" spans="16:17">
      <c r="P55293" s="63"/>
      <c r="Q55293" s="63"/>
    </row>
    <row r="55294" spans="16:17">
      <c r="P55294" s="63"/>
      <c r="Q55294" s="63"/>
    </row>
    <row r="55295" spans="16:17">
      <c r="P55295" s="63"/>
      <c r="Q55295" s="63"/>
    </row>
    <row r="55296" spans="16:17">
      <c r="P55296" s="63"/>
      <c r="Q55296" s="63"/>
    </row>
    <row r="55297" spans="16:17">
      <c r="P55297" s="63"/>
      <c r="Q55297" s="63"/>
    </row>
    <row r="55298" spans="16:17">
      <c r="P55298" s="63"/>
      <c r="Q55298" s="63"/>
    </row>
    <row r="55299" spans="16:17">
      <c r="P55299" s="63"/>
      <c r="Q55299" s="63"/>
    </row>
    <row r="55300" spans="16:17">
      <c r="P55300" s="63"/>
      <c r="Q55300" s="63"/>
    </row>
    <row r="55301" spans="16:17">
      <c r="P55301" s="63"/>
      <c r="Q55301" s="63"/>
    </row>
    <row r="55302" spans="16:17">
      <c r="P55302" s="63"/>
      <c r="Q55302" s="63"/>
    </row>
    <row r="55303" spans="16:17">
      <c r="P55303" s="63"/>
      <c r="Q55303" s="63"/>
    </row>
    <row r="55304" spans="16:17">
      <c r="P55304" s="63"/>
      <c r="Q55304" s="63"/>
    </row>
    <row r="55305" spans="16:17">
      <c r="P55305" s="63"/>
      <c r="Q55305" s="63"/>
    </row>
    <row r="55306" spans="16:17">
      <c r="P55306" s="63"/>
      <c r="Q55306" s="63"/>
    </row>
    <row r="55307" spans="16:17">
      <c r="P55307" s="63"/>
      <c r="Q55307" s="63"/>
    </row>
    <row r="55308" spans="16:17">
      <c r="P55308" s="63"/>
      <c r="Q55308" s="63"/>
    </row>
    <row r="55309" spans="16:17">
      <c r="P55309" s="63"/>
      <c r="Q55309" s="63"/>
    </row>
    <row r="55310" spans="16:17">
      <c r="P55310" s="63"/>
      <c r="Q55310" s="63"/>
    </row>
    <row r="55311" spans="16:17">
      <c r="P55311" s="63"/>
      <c r="Q55311" s="63"/>
    </row>
    <row r="55312" spans="16:17">
      <c r="P55312" s="63"/>
      <c r="Q55312" s="63"/>
    </row>
    <row r="55313" spans="16:17">
      <c r="P55313" s="63"/>
      <c r="Q55313" s="63"/>
    </row>
    <row r="55314" spans="16:17">
      <c r="P55314" s="63"/>
      <c r="Q55314" s="63"/>
    </row>
    <row r="55315" spans="16:17">
      <c r="P55315" s="63"/>
      <c r="Q55315" s="63"/>
    </row>
    <row r="55316" spans="16:17">
      <c r="P55316" s="63"/>
      <c r="Q55316" s="63"/>
    </row>
    <row r="55317" spans="16:17">
      <c r="P55317" s="63"/>
      <c r="Q55317" s="63"/>
    </row>
    <row r="55318" spans="16:17">
      <c r="P55318" s="63"/>
      <c r="Q55318" s="63"/>
    </row>
    <row r="55319" spans="16:17">
      <c r="P55319" s="63"/>
      <c r="Q55319" s="63"/>
    </row>
    <row r="55320" spans="16:17">
      <c r="P55320" s="63"/>
      <c r="Q55320" s="63"/>
    </row>
    <row r="55321" spans="16:17">
      <c r="P55321" s="63"/>
      <c r="Q55321" s="63"/>
    </row>
    <row r="55322" spans="16:17">
      <c r="P55322" s="63"/>
      <c r="Q55322" s="63"/>
    </row>
    <row r="55323" spans="16:17">
      <c r="P55323" s="63"/>
      <c r="Q55323" s="63"/>
    </row>
    <row r="55324" spans="16:17">
      <c r="P55324" s="63"/>
      <c r="Q55324" s="63"/>
    </row>
    <row r="55325" spans="16:17">
      <c r="P55325" s="63"/>
      <c r="Q55325" s="63"/>
    </row>
    <row r="55326" spans="16:17">
      <c r="P55326" s="63"/>
      <c r="Q55326" s="63"/>
    </row>
    <row r="55327" spans="16:17">
      <c r="P55327" s="63"/>
      <c r="Q55327" s="63"/>
    </row>
    <row r="55328" spans="16:17">
      <c r="P55328" s="63"/>
      <c r="Q55328" s="63"/>
    </row>
    <row r="55329" spans="16:17">
      <c r="P55329" s="63"/>
      <c r="Q55329" s="63"/>
    </row>
    <row r="55330" spans="16:17">
      <c r="P55330" s="63"/>
      <c r="Q55330" s="63"/>
    </row>
    <row r="55331" spans="16:17">
      <c r="P55331" s="63"/>
      <c r="Q55331" s="63"/>
    </row>
    <row r="55332" spans="16:17">
      <c r="P55332" s="63"/>
      <c r="Q55332" s="63"/>
    </row>
    <row r="55333" spans="16:17">
      <c r="P55333" s="63"/>
      <c r="Q55333" s="63"/>
    </row>
    <row r="55334" spans="16:17">
      <c r="P55334" s="63"/>
      <c r="Q55334" s="63"/>
    </row>
    <row r="55335" spans="16:17">
      <c r="P55335" s="63"/>
      <c r="Q55335" s="63"/>
    </row>
    <row r="55336" spans="16:17">
      <c r="P55336" s="63"/>
      <c r="Q55336" s="63"/>
    </row>
    <row r="55337" spans="16:17">
      <c r="P55337" s="63"/>
      <c r="Q55337" s="63"/>
    </row>
    <row r="55338" spans="16:17">
      <c r="P55338" s="63"/>
      <c r="Q55338" s="63"/>
    </row>
    <row r="55339" spans="16:17">
      <c r="P55339" s="63"/>
      <c r="Q55339" s="63"/>
    </row>
    <row r="55340" spans="16:17">
      <c r="P55340" s="63"/>
      <c r="Q55340" s="63"/>
    </row>
    <row r="55341" spans="16:17">
      <c r="P55341" s="63"/>
      <c r="Q55341" s="63"/>
    </row>
    <row r="55342" spans="16:17">
      <c r="P55342" s="63"/>
      <c r="Q55342" s="63"/>
    </row>
    <row r="55343" spans="16:17">
      <c r="P55343" s="63"/>
      <c r="Q55343" s="63"/>
    </row>
    <row r="55344" spans="16:17">
      <c r="P55344" s="63"/>
      <c r="Q55344" s="63"/>
    </row>
    <row r="55345" spans="16:17">
      <c r="P55345" s="63"/>
      <c r="Q55345" s="63"/>
    </row>
    <row r="55346" spans="16:17">
      <c r="P55346" s="63"/>
      <c r="Q55346" s="63"/>
    </row>
    <row r="55347" spans="16:17">
      <c r="P55347" s="63"/>
      <c r="Q55347" s="63"/>
    </row>
    <row r="55348" spans="16:17">
      <c r="P55348" s="63"/>
      <c r="Q55348" s="63"/>
    </row>
    <row r="55349" spans="16:17">
      <c r="P55349" s="63"/>
      <c r="Q55349" s="63"/>
    </row>
    <row r="55350" spans="16:17">
      <c r="P55350" s="63"/>
      <c r="Q55350" s="63"/>
    </row>
    <row r="55351" spans="16:17">
      <c r="P55351" s="63"/>
      <c r="Q55351" s="63"/>
    </row>
    <row r="55352" spans="16:17">
      <c r="P55352" s="63"/>
      <c r="Q55352" s="63"/>
    </row>
    <row r="55353" spans="16:17">
      <c r="P55353" s="63"/>
      <c r="Q55353" s="63"/>
    </row>
    <row r="55354" spans="16:17">
      <c r="P55354" s="63"/>
      <c r="Q55354" s="63"/>
    </row>
    <row r="55355" spans="16:17">
      <c r="P55355" s="63"/>
      <c r="Q55355" s="63"/>
    </row>
    <row r="55356" spans="16:17">
      <c r="P55356" s="63"/>
      <c r="Q55356" s="63"/>
    </row>
    <row r="55357" spans="16:17">
      <c r="P55357" s="63"/>
      <c r="Q55357" s="63"/>
    </row>
    <row r="55358" spans="16:17">
      <c r="P55358" s="63"/>
      <c r="Q55358" s="63"/>
    </row>
    <row r="55359" spans="16:17">
      <c r="P55359" s="63"/>
      <c r="Q55359" s="63"/>
    </row>
    <row r="55360" spans="16:17">
      <c r="P55360" s="63"/>
      <c r="Q55360" s="63"/>
    </row>
    <row r="55361" spans="16:17">
      <c r="P55361" s="63"/>
      <c r="Q55361" s="63"/>
    </row>
    <row r="55362" spans="16:17">
      <c r="P55362" s="63"/>
      <c r="Q55362" s="63"/>
    </row>
    <row r="55363" spans="16:17">
      <c r="P55363" s="63"/>
      <c r="Q55363" s="63"/>
    </row>
    <row r="55364" spans="16:17">
      <c r="P55364" s="63"/>
      <c r="Q55364" s="63"/>
    </row>
    <row r="55365" spans="16:17">
      <c r="P55365" s="63"/>
      <c r="Q55365" s="63"/>
    </row>
    <row r="55366" spans="16:17">
      <c r="P55366" s="63"/>
      <c r="Q55366" s="63"/>
    </row>
    <row r="55367" spans="16:17">
      <c r="P55367" s="63"/>
      <c r="Q55367" s="63"/>
    </row>
    <row r="55368" spans="16:17">
      <c r="P55368" s="63"/>
      <c r="Q55368" s="63"/>
    </row>
    <row r="55369" spans="16:17">
      <c r="P55369" s="63"/>
      <c r="Q55369" s="63"/>
    </row>
    <row r="55370" spans="16:17">
      <c r="P55370" s="63"/>
      <c r="Q55370" s="63"/>
    </row>
    <row r="55371" spans="16:17">
      <c r="P55371" s="63"/>
      <c r="Q55371" s="63"/>
    </row>
    <row r="55372" spans="16:17">
      <c r="P55372" s="63"/>
      <c r="Q55372" s="63"/>
    </row>
    <row r="55373" spans="16:17">
      <c r="P55373" s="63"/>
      <c r="Q55373" s="63"/>
    </row>
    <row r="55374" spans="16:17">
      <c r="P55374" s="63"/>
      <c r="Q55374" s="63"/>
    </row>
    <row r="55375" spans="16:17">
      <c r="P55375" s="63"/>
      <c r="Q55375" s="63"/>
    </row>
    <row r="55376" spans="16:17">
      <c r="P55376" s="63"/>
      <c r="Q55376" s="63"/>
    </row>
    <row r="55377" spans="16:17">
      <c r="P55377" s="63"/>
      <c r="Q55377" s="63"/>
    </row>
    <row r="55378" spans="16:17">
      <c r="P55378" s="63"/>
      <c r="Q55378" s="63"/>
    </row>
    <row r="55379" spans="16:17">
      <c r="P55379" s="63"/>
      <c r="Q55379" s="63"/>
    </row>
    <row r="55380" spans="16:17">
      <c r="P55380" s="63"/>
      <c r="Q55380" s="63"/>
    </row>
    <row r="55381" spans="16:17">
      <c r="P55381" s="63"/>
      <c r="Q55381" s="63"/>
    </row>
    <row r="55382" spans="16:17">
      <c r="P55382" s="63"/>
      <c r="Q55382" s="63"/>
    </row>
    <row r="55383" spans="16:17">
      <c r="P55383" s="63"/>
      <c r="Q55383" s="63"/>
    </row>
    <row r="55384" spans="16:17">
      <c r="P55384" s="63"/>
      <c r="Q55384" s="63"/>
    </row>
    <row r="55385" spans="16:17">
      <c r="P55385" s="63"/>
      <c r="Q55385" s="63"/>
    </row>
    <row r="55386" spans="16:17">
      <c r="P55386" s="63"/>
      <c r="Q55386" s="63"/>
    </row>
    <row r="55387" spans="16:17">
      <c r="P55387" s="63"/>
      <c r="Q55387" s="63"/>
    </row>
    <row r="55388" spans="16:17">
      <c r="P55388" s="63"/>
      <c r="Q55388" s="63"/>
    </row>
    <row r="55389" spans="16:17">
      <c r="P55389" s="63"/>
      <c r="Q55389" s="63"/>
    </row>
    <row r="55390" spans="16:17">
      <c r="P55390" s="63"/>
      <c r="Q55390" s="63"/>
    </row>
    <row r="55391" spans="16:17">
      <c r="P55391" s="63"/>
      <c r="Q55391" s="63"/>
    </row>
    <row r="55392" spans="16:17">
      <c r="P55392" s="63"/>
      <c r="Q55392" s="63"/>
    </row>
    <row r="55393" spans="16:17">
      <c r="P55393" s="63"/>
      <c r="Q55393" s="63"/>
    </row>
    <row r="55394" spans="16:17">
      <c r="P55394" s="63"/>
      <c r="Q55394" s="63"/>
    </row>
    <row r="55395" spans="16:17">
      <c r="P55395" s="63"/>
      <c r="Q55395" s="63"/>
    </row>
    <row r="55396" spans="16:17">
      <c r="P55396" s="63"/>
      <c r="Q55396" s="63"/>
    </row>
    <row r="55397" spans="16:17">
      <c r="P55397" s="63"/>
      <c r="Q55397" s="63"/>
    </row>
    <row r="55398" spans="16:17">
      <c r="P55398" s="63"/>
      <c r="Q55398" s="63"/>
    </row>
    <row r="55399" spans="16:17">
      <c r="P55399" s="63"/>
      <c r="Q55399" s="63"/>
    </row>
    <row r="55400" spans="16:17">
      <c r="P55400" s="63"/>
      <c r="Q55400" s="63"/>
    </row>
    <row r="55401" spans="16:17">
      <c r="P55401" s="63"/>
      <c r="Q55401" s="63"/>
    </row>
    <row r="55402" spans="16:17">
      <c r="P55402" s="63"/>
      <c r="Q55402" s="63"/>
    </row>
    <row r="55403" spans="16:17">
      <c r="P55403" s="63"/>
      <c r="Q55403" s="63"/>
    </row>
    <row r="55404" spans="16:17">
      <c r="P55404" s="63"/>
      <c r="Q55404" s="63"/>
    </row>
    <row r="55405" spans="16:17">
      <c r="P55405" s="63"/>
      <c r="Q55405" s="63"/>
    </row>
    <row r="55406" spans="16:17">
      <c r="P55406" s="63"/>
      <c r="Q55406" s="63"/>
    </row>
    <row r="55407" spans="16:17">
      <c r="P55407" s="63"/>
      <c r="Q55407" s="63"/>
    </row>
    <row r="55408" spans="16:17">
      <c r="P55408" s="63"/>
      <c r="Q55408" s="63"/>
    </row>
    <row r="55409" spans="16:17">
      <c r="P55409" s="63"/>
      <c r="Q55409" s="63"/>
    </row>
    <row r="55410" spans="16:17">
      <c r="P55410" s="63"/>
      <c r="Q55410" s="63"/>
    </row>
    <row r="55411" spans="16:17">
      <c r="P55411" s="63"/>
      <c r="Q55411" s="63"/>
    </row>
    <row r="55412" spans="16:17">
      <c r="P55412" s="63"/>
      <c r="Q55412" s="63"/>
    </row>
    <row r="55413" spans="16:17">
      <c r="P55413" s="63"/>
      <c r="Q55413" s="63"/>
    </row>
    <row r="55414" spans="16:17">
      <c r="P55414" s="63"/>
      <c r="Q55414" s="63"/>
    </row>
    <row r="55415" spans="16:17">
      <c r="P55415" s="63"/>
      <c r="Q55415" s="63"/>
    </row>
    <row r="55416" spans="16:17">
      <c r="P55416" s="63"/>
      <c r="Q55416" s="63"/>
    </row>
    <row r="55417" spans="16:17">
      <c r="P55417" s="63"/>
      <c r="Q55417" s="63"/>
    </row>
    <row r="55418" spans="16:17">
      <c r="P55418" s="63"/>
      <c r="Q55418" s="63"/>
    </row>
    <row r="55419" spans="16:17">
      <c r="P55419" s="63"/>
      <c r="Q55419" s="63"/>
    </row>
    <row r="55420" spans="16:17">
      <c r="P55420" s="63"/>
      <c r="Q55420" s="63"/>
    </row>
    <row r="55421" spans="16:17">
      <c r="P55421" s="63"/>
      <c r="Q55421" s="63"/>
    </row>
    <row r="55422" spans="16:17">
      <c r="P55422" s="63"/>
      <c r="Q55422" s="63"/>
    </row>
    <row r="55423" spans="16:17">
      <c r="P55423" s="63"/>
      <c r="Q55423" s="63"/>
    </row>
    <row r="55424" spans="16:17">
      <c r="P55424" s="63"/>
      <c r="Q55424" s="63"/>
    </row>
    <row r="55425" spans="16:17">
      <c r="P55425" s="63"/>
      <c r="Q55425" s="63"/>
    </row>
    <row r="55426" spans="16:17">
      <c r="P55426" s="63"/>
      <c r="Q55426" s="63"/>
    </row>
    <row r="55427" spans="16:17">
      <c r="P55427" s="63"/>
      <c r="Q55427" s="63"/>
    </row>
    <row r="55428" spans="16:17">
      <c r="P55428" s="63"/>
      <c r="Q55428" s="63"/>
    </row>
    <row r="55429" spans="16:17">
      <c r="P55429" s="63"/>
      <c r="Q55429" s="63"/>
    </row>
    <row r="55430" spans="16:17">
      <c r="P55430" s="63"/>
      <c r="Q55430" s="63"/>
    </row>
    <row r="55431" spans="16:17">
      <c r="P55431" s="63"/>
      <c r="Q55431" s="63"/>
    </row>
    <row r="55432" spans="16:17">
      <c r="P55432" s="63"/>
      <c r="Q55432" s="63"/>
    </row>
    <row r="55433" spans="16:17">
      <c r="P55433" s="63"/>
      <c r="Q55433" s="63"/>
    </row>
    <row r="55434" spans="16:17">
      <c r="P55434" s="63"/>
      <c r="Q55434" s="63"/>
    </row>
    <row r="55435" spans="16:17">
      <c r="P55435" s="63"/>
      <c r="Q55435" s="63"/>
    </row>
    <row r="55436" spans="16:17">
      <c r="P55436" s="63"/>
      <c r="Q55436" s="63"/>
    </row>
    <row r="55437" spans="16:17">
      <c r="P55437" s="63"/>
      <c r="Q55437" s="63"/>
    </row>
    <row r="55438" spans="16:17">
      <c r="P55438" s="63"/>
      <c r="Q55438" s="63"/>
    </row>
    <row r="55439" spans="16:17">
      <c r="P55439" s="63"/>
      <c r="Q55439" s="63"/>
    </row>
    <row r="55440" spans="16:17">
      <c r="P55440" s="63"/>
      <c r="Q55440" s="63"/>
    </row>
    <row r="55441" spans="16:17">
      <c r="P55441" s="63"/>
      <c r="Q55441" s="63"/>
    </row>
    <row r="55442" spans="16:17">
      <c r="P55442" s="63"/>
      <c r="Q55442" s="63"/>
    </row>
    <row r="55443" spans="16:17">
      <c r="P55443" s="63"/>
      <c r="Q55443" s="63"/>
    </row>
    <row r="55444" spans="16:17">
      <c r="P55444" s="63"/>
      <c r="Q55444" s="63"/>
    </row>
    <row r="55445" spans="16:17">
      <c r="P55445" s="63"/>
      <c r="Q55445" s="63"/>
    </row>
    <row r="55446" spans="16:17">
      <c r="P55446" s="63"/>
      <c r="Q55446" s="63"/>
    </row>
    <row r="55447" spans="16:17">
      <c r="P55447" s="63"/>
      <c r="Q55447" s="63"/>
    </row>
    <row r="55448" spans="16:17">
      <c r="P55448" s="63"/>
      <c r="Q55448" s="63"/>
    </row>
    <row r="55449" spans="16:17">
      <c r="P55449" s="63"/>
      <c r="Q55449" s="63"/>
    </row>
    <row r="55450" spans="16:17">
      <c r="P55450" s="63"/>
      <c r="Q55450" s="63"/>
    </row>
    <row r="55451" spans="16:17">
      <c r="P55451" s="63"/>
      <c r="Q55451" s="63"/>
    </row>
    <row r="55452" spans="16:17">
      <c r="P55452" s="63"/>
      <c r="Q55452" s="63"/>
    </row>
    <row r="55453" spans="16:17">
      <c r="P55453" s="63"/>
      <c r="Q55453" s="63"/>
    </row>
    <row r="55454" spans="16:17">
      <c r="P55454" s="63"/>
      <c r="Q55454" s="63"/>
    </row>
    <row r="55455" spans="16:17">
      <c r="P55455" s="63"/>
      <c r="Q55455" s="63"/>
    </row>
    <row r="55456" spans="16:17">
      <c r="P55456" s="63"/>
      <c r="Q55456" s="63"/>
    </row>
    <row r="55457" spans="16:17">
      <c r="P55457" s="63"/>
      <c r="Q55457" s="63"/>
    </row>
    <row r="55458" spans="16:17">
      <c r="P55458" s="63"/>
      <c r="Q55458" s="63"/>
    </row>
    <row r="55459" spans="16:17">
      <c r="P55459" s="63"/>
      <c r="Q55459" s="63"/>
    </row>
    <row r="55460" spans="16:17">
      <c r="P55460" s="63"/>
      <c r="Q55460" s="63"/>
    </row>
    <row r="55461" spans="16:17">
      <c r="P55461" s="63"/>
      <c r="Q55461" s="63"/>
    </row>
    <row r="55462" spans="16:17">
      <c r="P55462" s="63"/>
      <c r="Q55462" s="63"/>
    </row>
    <row r="55463" spans="16:17">
      <c r="P55463" s="63"/>
      <c r="Q55463" s="63"/>
    </row>
    <row r="55464" spans="16:17">
      <c r="P55464" s="63"/>
      <c r="Q55464" s="63"/>
    </row>
    <row r="55465" spans="16:17">
      <c r="P55465" s="63"/>
      <c r="Q55465" s="63"/>
    </row>
    <row r="55466" spans="16:17">
      <c r="P55466" s="63"/>
      <c r="Q55466" s="63"/>
    </row>
    <row r="55467" spans="16:17">
      <c r="P55467" s="63"/>
      <c r="Q55467" s="63"/>
    </row>
    <row r="55468" spans="16:17">
      <c r="P55468" s="63"/>
      <c r="Q55468" s="63"/>
    </row>
    <row r="55469" spans="16:17">
      <c r="P55469" s="63"/>
      <c r="Q55469" s="63"/>
    </row>
    <row r="55470" spans="16:17">
      <c r="P55470" s="63"/>
      <c r="Q55470" s="63"/>
    </row>
    <row r="55471" spans="16:17">
      <c r="P55471" s="63"/>
      <c r="Q55471" s="63"/>
    </row>
    <row r="55472" spans="16:17">
      <c r="P55472" s="63"/>
      <c r="Q55472" s="63"/>
    </row>
    <row r="55473" spans="16:17">
      <c r="P55473" s="63"/>
      <c r="Q55473" s="63"/>
    </row>
    <row r="55474" spans="16:17">
      <c r="P55474" s="63"/>
      <c r="Q55474" s="63"/>
    </row>
    <row r="55475" spans="16:17">
      <c r="P55475" s="63"/>
      <c r="Q55475" s="63"/>
    </row>
    <row r="55476" spans="16:17">
      <c r="P55476" s="63"/>
      <c r="Q55476" s="63"/>
    </row>
    <row r="55477" spans="16:17">
      <c r="P55477" s="63"/>
      <c r="Q55477" s="63"/>
    </row>
    <row r="55478" spans="16:17">
      <c r="P55478" s="63"/>
      <c r="Q55478" s="63"/>
    </row>
    <row r="55479" spans="16:17">
      <c r="P55479" s="63"/>
      <c r="Q55479" s="63"/>
    </row>
    <row r="55480" spans="16:17">
      <c r="P55480" s="63"/>
      <c r="Q55480" s="63"/>
    </row>
    <row r="55481" spans="16:17">
      <c r="P55481" s="63"/>
      <c r="Q55481" s="63"/>
    </row>
    <row r="55482" spans="16:17">
      <c r="P55482" s="63"/>
      <c r="Q55482" s="63"/>
    </row>
    <row r="55483" spans="16:17">
      <c r="P55483" s="63"/>
      <c r="Q55483" s="63"/>
    </row>
    <row r="55484" spans="16:17">
      <c r="P55484" s="63"/>
      <c r="Q55484" s="63"/>
    </row>
    <row r="55485" spans="16:17">
      <c r="P55485" s="63"/>
      <c r="Q55485" s="63"/>
    </row>
    <row r="55486" spans="16:17">
      <c r="P55486" s="63"/>
      <c r="Q55486" s="63"/>
    </row>
    <row r="55487" spans="16:17">
      <c r="P55487" s="63"/>
      <c r="Q55487" s="63"/>
    </row>
    <row r="55488" spans="16:17">
      <c r="P55488" s="63"/>
      <c r="Q55488" s="63"/>
    </row>
    <row r="55489" spans="16:17">
      <c r="P55489" s="63"/>
      <c r="Q55489" s="63"/>
    </row>
    <row r="55490" spans="16:17">
      <c r="P55490" s="63"/>
      <c r="Q55490" s="63"/>
    </row>
    <row r="55491" spans="16:17">
      <c r="P55491" s="63"/>
      <c r="Q55491" s="63"/>
    </row>
    <row r="55492" spans="16:17">
      <c r="P55492" s="63"/>
      <c r="Q55492" s="63"/>
    </row>
    <row r="55493" spans="16:17">
      <c r="P55493" s="63"/>
      <c r="Q55493" s="63"/>
    </row>
    <row r="55494" spans="16:17">
      <c r="P55494" s="63"/>
      <c r="Q55494" s="63"/>
    </row>
    <row r="55495" spans="16:17">
      <c r="P55495" s="63"/>
      <c r="Q55495" s="63"/>
    </row>
    <row r="55496" spans="16:17">
      <c r="P55496" s="63"/>
      <c r="Q55496" s="63"/>
    </row>
    <row r="55497" spans="16:17">
      <c r="P55497" s="63"/>
      <c r="Q55497" s="63"/>
    </row>
    <row r="55498" spans="16:17">
      <c r="P55498" s="63"/>
      <c r="Q55498" s="63"/>
    </row>
    <row r="55499" spans="16:17">
      <c r="P55499" s="63"/>
      <c r="Q55499" s="63"/>
    </row>
    <row r="55500" spans="16:17">
      <c r="P55500" s="63"/>
      <c r="Q55500" s="63"/>
    </row>
    <row r="55501" spans="16:17">
      <c r="P55501" s="63"/>
      <c r="Q55501" s="63"/>
    </row>
    <row r="55502" spans="16:17">
      <c r="P55502" s="63"/>
      <c r="Q55502" s="63"/>
    </row>
    <row r="55503" spans="16:17">
      <c r="P55503" s="63"/>
      <c r="Q55503" s="63"/>
    </row>
    <row r="55504" spans="16:17">
      <c r="P55504" s="63"/>
      <c r="Q55504" s="63"/>
    </row>
    <row r="55505" spans="16:17">
      <c r="P55505" s="63"/>
      <c r="Q55505" s="63"/>
    </row>
    <row r="55506" spans="16:17">
      <c r="P55506" s="63"/>
      <c r="Q55506" s="63"/>
    </row>
    <row r="55507" spans="16:17">
      <c r="P55507" s="63"/>
      <c r="Q55507" s="63"/>
    </row>
    <row r="55508" spans="16:17">
      <c r="P55508" s="63"/>
      <c r="Q55508" s="63"/>
    </row>
    <row r="55509" spans="16:17">
      <c r="P55509" s="63"/>
      <c r="Q55509" s="63"/>
    </row>
    <row r="55510" spans="16:17">
      <c r="P55510" s="63"/>
      <c r="Q55510" s="63"/>
    </row>
    <row r="55511" spans="16:17">
      <c r="P55511" s="63"/>
      <c r="Q55511" s="63"/>
    </row>
    <row r="55512" spans="16:17">
      <c r="P55512" s="63"/>
      <c r="Q55512" s="63"/>
    </row>
    <row r="55513" spans="16:17">
      <c r="P55513" s="63"/>
      <c r="Q55513" s="63"/>
    </row>
    <row r="55514" spans="16:17">
      <c r="P55514" s="63"/>
      <c r="Q55514" s="63"/>
    </row>
    <row r="55515" spans="16:17">
      <c r="P55515" s="63"/>
      <c r="Q55515" s="63"/>
    </row>
    <row r="55516" spans="16:17">
      <c r="P55516" s="63"/>
      <c r="Q55516" s="63"/>
    </row>
    <row r="55517" spans="16:17">
      <c r="P55517" s="63"/>
      <c r="Q55517" s="63"/>
    </row>
    <row r="55518" spans="16:17">
      <c r="P55518" s="63"/>
      <c r="Q55518" s="63"/>
    </row>
    <row r="55519" spans="16:17">
      <c r="P55519" s="63"/>
      <c r="Q55519" s="63"/>
    </row>
    <row r="55520" spans="16:17">
      <c r="P55520" s="63"/>
      <c r="Q55520" s="63"/>
    </row>
    <row r="55521" spans="16:17">
      <c r="P55521" s="63"/>
      <c r="Q55521" s="63"/>
    </row>
    <row r="55522" spans="16:17">
      <c r="P55522" s="63"/>
      <c r="Q55522" s="63"/>
    </row>
    <row r="55523" spans="16:17">
      <c r="P55523" s="63"/>
      <c r="Q55523" s="63"/>
    </row>
    <row r="55524" spans="16:17">
      <c r="P55524" s="63"/>
      <c r="Q55524" s="63"/>
    </row>
    <row r="55525" spans="16:17">
      <c r="P55525" s="63"/>
      <c r="Q55525" s="63"/>
    </row>
    <row r="55526" spans="16:17">
      <c r="P55526" s="63"/>
      <c r="Q55526" s="63"/>
    </row>
    <row r="55527" spans="16:17">
      <c r="P55527" s="63"/>
      <c r="Q55527" s="63"/>
    </row>
    <row r="55528" spans="16:17">
      <c r="P55528" s="63"/>
      <c r="Q55528" s="63"/>
    </row>
    <row r="55529" spans="16:17">
      <c r="P55529" s="63"/>
      <c r="Q55529" s="63"/>
    </row>
    <row r="55530" spans="16:17">
      <c r="P55530" s="63"/>
      <c r="Q55530" s="63"/>
    </row>
    <row r="55531" spans="16:17">
      <c r="P55531" s="63"/>
      <c r="Q55531" s="63"/>
    </row>
    <row r="55532" spans="16:17">
      <c r="P55532" s="63"/>
      <c r="Q55532" s="63"/>
    </row>
    <row r="55533" spans="16:17">
      <c r="P55533" s="63"/>
      <c r="Q55533" s="63"/>
    </row>
    <row r="55534" spans="16:17">
      <c r="P55534" s="63"/>
      <c r="Q55534" s="63"/>
    </row>
    <row r="55535" spans="16:17">
      <c r="P55535" s="63"/>
      <c r="Q55535" s="63"/>
    </row>
    <row r="55536" spans="16:17">
      <c r="P55536" s="63"/>
      <c r="Q55536" s="63"/>
    </row>
    <row r="55537" spans="16:17">
      <c r="P55537" s="63"/>
      <c r="Q55537" s="63"/>
    </row>
    <row r="55538" spans="16:17">
      <c r="P55538" s="63"/>
      <c r="Q55538" s="63"/>
    </row>
    <row r="55539" spans="16:17">
      <c r="P55539" s="63"/>
      <c r="Q55539" s="63"/>
    </row>
    <row r="55540" spans="16:17">
      <c r="P55540" s="63"/>
      <c r="Q55540" s="63"/>
    </row>
    <row r="55541" spans="16:17">
      <c r="P55541" s="63"/>
      <c r="Q55541" s="63"/>
    </row>
    <row r="55542" spans="16:17">
      <c r="P55542" s="63"/>
      <c r="Q55542" s="63"/>
    </row>
    <row r="55543" spans="16:17">
      <c r="P55543" s="63"/>
      <c r="Q55543" s="63"/>
    </row>
    <row r="55544" spans="16:17">
      <c r="P55544" s="63"/>
      <c r="Q55544" s="63"/>
    </row>
    <row r="55545" spans="16:17">
      <c r="P55545" s="63"/>
      <c r="Q55545" s="63"/>
    </row>
    <row r="55546" spans="16:17">
      <c r="P55546" s="63"/>
      <c r="Q55546" s="63"/>
    </row>
    <row r="55547" spans="16:17">
      <c r="P55547" s="63"/>
      <c r="Q55547" s="63"/>
    </row>
    <row r="55548" spans="16:17">
      <c r="P55548" s="63"/>
      <c r="Q55548" s="63"/>
    </row>
    <row r="55549" spans="16:17">
      <c r="P55549" s="63"/>
      <c r="Q55549" s="63"/>
    </row>
    <row r="55550" spans="16:17">
      <c r="P55550" s="63"/>
      <c r="Q55550" s="63"/>
    </row>
    <row r="55551" spans="16:17">
      <c r="P55551" s="63"/>
      <c r="Q55551" s="63"/>
    </row>
    <row r="55552" spans="16:17">
      <c r="P55552" s="63"/>
      <c r="Q55552" s="63"/>
    </row>
    <row r="55553" spans="16:17">
      <c r="P55553" s="63"/>
      <c r="Q55553" s="63"/>
    </row>
    <row r="55554" spans="16:17">
      <c r="P55554" s="63"/>
      <c r="Q55554" s="63"/>
    </row>
    <row r="55555" spans="16:17">
      <c r="P55555" s="63"/>
      <c r="Q55555" s="63"/>
    </row>
    <row r="55556" spans="16:17">
      <c r="P55556" s="63"/>
      <c r="Q55556" s="63"/>
    </row>
    <row r="55557" spans="16:17">
      <c r="P55557" s="63"/>
      <c r="Q55557" s="63"/>
    </row>
    <row r="55558" spans="16:17">
      <c r="P55558" s="63"/>
      <c r="Q55558" s="63"/>
    </row>
    <row r="55559" spans="16:17">
      <c r="P55559" s="63"/>
      <c r="Q55559" s="63"/>
    </row>
    <row r="55560" spans="16:17">
      <c r="P55560" s="63"/>
      <c r="Q55560" s="63"/>
    </row>
    <row r="55561" spans="16:17">
      <c r="P55561" s="63"/>
      <c r="Q55561" s="63"/>
    </row>
    <row r="55562" spans="16:17">
      <c r="P55562" s="63"/>
      <c r="Q55562" s="63"/>
    </row>
    <row r="55563" spans="16:17">
      <c r="P55563" s="63"/>
      <c r="Q55563" s="63"/>
    </row>
    <row r="55564" spans="16:17">
      <c r="P55564" s="63"/>
      <c r="Q55564" s="63"/>
    </row>
    <row r="55565" spans="16:17">
      <c r="P55565" s="63"/>
      <c r="Q55565" s="63"/>
    </row>
    <row r="55566" spans="16:17">
      <c r="P55566" s="63"/>
      <c r="Q55566" s="63"/>
    </row>
    <row r="55567" spans="16:17">
      <c r="P55567" s="63"/>
      <c r="Q55567" s="63"/>
    </row>
    <row r="55568" spans="16:17">
      <c r="P55568" s="63"/>
      <c r="Q55568" s="63"/>
    </row>
    <row r="55569" spans="16:17">
      <c r="P55569" s="63"/>
      <c r="Q55569" s="63"/>
    </row>
    <row r="55570" spans="16:17">
      <c r="P55570" s="63"/>
      <c r="Q55570" s="63"/>
    </row>
    <row r="55571" spans="16:17">
      <c r="P55571" s="63"/>
      <c r="Q55571" s="63"/>
    </row>
    <row r="55572" spans="16:17">
      <c r="P55572" s="63"/>
      <c r="Q55572" s="63"/>
    </row>
    <row r="55573" spans="16:17">
      <c r="P55573" s="63"/>
      <c r="Q55573" s="63"/>
    </row>
    <row r="55574" spans="16:17">
      <c r="P55574" s="63"/>
      <c r="Q55574" s="63"/>
    </row>
    <row r="55575" spans="16:17">
      <c r="P55575" s="63"/>
      <c r="Q55575" s="63"/>
    </row>
    <row r="55576" spans="16:17">
      <c r="P55576" s="63"/>
      <c r="Q55576" s="63"/>
    </row>
    <row r="55577" spans="16:17">
      <c r="P55577" s="63"/>
      <c r="Q55577" s="63"/>
    </row>
    <row r="55578" spans="16:17">
      <c r="P55578" s="63"/>
      <c r="Q55578" s="63"/>
    </row>
    <row r="55579" spans="16:17">
      <c r="P55579" s="63"/>
      <c r="Q55579" s="63"/>
    </row>
    <row r="55580" spans="16:17">
      <c r="P55580" s="63"/>
      <c r="Q55580" s="63"/>
    </row>
    <row r="55581" spans="16:17">
      <c r="P55581" s="63"/>
      <c r="Q55581" s="63"/>
    </row>
    <row r="55582" spans="16:17">
      <c r="P55582" s="63"/>
      <c r="Q55582" s="63"/>
    </row>
    <row r="55583" spans="16:17">
      <c r="P55583" s="63"/>
      <c r="Q55583" s="63"/>
    </row>
    <row r="55584" spans="16:17">
      <c r="P55584" s="63"/>
      <c r="Q55584" s="63"/>
    </row>
    <row r="55585" spans="16:17">
      <c r="P55585" s="63"/>
      <c r="Q55585" s="63"/>
    </row>
    <row r="55586" spans="16:17">
      <c r="P55586" s="63"/>
      <c r="Q55586" s="63"/>
    </row>
    <row r="55587" spans="16:17">
      <c r="P55587" s="63"/>
      <c r="Q55587" s="63"/>
    </row>
    <row r="55588" spans="16:17">
      <c r="P55588" s="63"/>
      <c r="Q55588" s="63"/>
    </row>
    <row r="55589" spans="16:17">
      <c r="P55589" s="63"/>
      <c r="Q55589" s="63"/>
    </row>
    <row r="55590" spans="16:17">
      <c r="P55590" s="63"/>
      <c r="Q55590" s="63"/>
    </row>
    <row r="55591" spans="16:17">
      <c r="P55591" s="63"/>
      <c r="Q55591" s="63"/>
    </row>
    <row r="55592" spans="16:17">
      <c r="P55592" s="63"/>
      <c r="Q55592" s="63"/>
    </row>
    <row r="55593" spans="16:17">
      <c r="P55593" s="63"/>
      <c r="Q55593" s="63"/>
    </row>
    <row r="55594" spans="16:17">
      <c r="P55594" s="63"/>
      <c r="Q55594" s="63"/>
    </row>
    <row r="55595" spans="16:17">
      <c r="P55595" s="63"/>
      <c r="Q55595" s="63"/>
    </row>
    <row r="55596" spans="16:17">
      <c r="P55596" s="63"/>
      <c r="Q55596" s="63"/>
    </row>
    <row r="55597" spans="16:17">
      <c r="P55597" s="63"/>
      <c r="Q55597" s="63"/>
    </row>
    <row r="55598" spans="16:17">
      <c r="P55598" s="63"/>
      <c r="Q55598" s="63"/>
    </row>
    <row r="55599" spans="16:17">
      <c r="P55599" s="63"/>
      <c r="Q55599" s="63"/>
    </row>
    <row r="55600" spans="16:17">
      <c r="P55600" s="63"/>
      <c r="Q55600" s="63"/>
    </row>
    <row r="55601" spans="16:17">
      <c r="P55601" s="63"/>
      <c r="Q55601" s="63"/>
    </row>
    <row r="55602" spans="16:17">
      <c r="P55602" s="63"/>
      <c r="Q55602" s="63"/>
    </row>
    <row r="55603" spans="16:17">
      <c r="P55603" s="63"/>
      <c r="Q55603" s="63"/>
    </row>
    <row r="55604" spans="16:17">
      <c r="P55604" s="63"/>
      <c r="Q55604" s="63"/>
    </row>
    <row r="55605" spans="16:17">
      <c r="P55605" s="63"/>
      <c r="Q55605" s="63"/>
    </row>
    <row r="55606" spans="16:17">
      <c r="P55606" s="63"/>
      <c r="Q55606" s="63"/>
    </row>
    <row r="55607" spans="16:17">
      <c r="P55607" s="63"/>
      <c r="Q55607" s="63"/>
    </row>
    <row r="55608" spans="16:17">
      <c r="P55608" s="63"/>
      <c r="Q55608" s="63"/>
    </row>
    <row r="55609" spans="16:17">
      <c r="P55609" s="63"/>
      <c r="Q55609" s="63"/>
    </row>
    <row r="55610" spans="16:17">
      <c r="P55610" s="63"/>
      <c r="Q55610" s="63"/>
    </row>
    <row r="55611" spans="16:17">
      <c r="P55611" s="63"/>
      <c r="Q55611" s="63"/>
    </row>
    <row r="55612" spans="16:17">
      <c r="P55612" s="63"/>
      <c r="Q55612" s="63"/>
    </row>
    <row r="55613" spans="16:17">
      <c r="P55613" s="63"/>
      <c r="Q55613" s="63"/>
    </row>
    <row r="55614" spans="16:17">
      <c r="P55614" s="63"/>
      <c r="Q55614" s="63"/>
    </row>
    <row r="55615" spans="16:17">
      <c r="P55615" s="63"/>
      <c r="Q55615" s="63"/>
    </row>
    <row r="55616" spans="16:17">
      <c r="P55616" s="63"/>
      <c r="Q55616" s="63"/>
    </row>
    <row r="55617" spans="16:17">
      <c r="P55617" s="63"/>
      <c r="Q55617" s="63"/>
    </row>
    <row r="55618" spans="16:17">
      <c r="P55618" s="63"/>
      <c r="Q55618" s="63"/>
    </row>
    <row r="55619" spans="16:17">
      <c r="P55619" s="63"/>
      <c r="Q55619" s="63"/>
    </row>
    <row r="55620" spans="16:17">
      <c r="P55620" s="63"/>
      <c r="Q55620" s="63"/>
    </row>
    <row r="55621" spans="16:17">
      <c r="P55621" s="63"/>
      <c r="Q55621" s="63"/>
    </row>
    <row r="55622" spans="16:17">
      <c r="P55622" s="63"/>
      <c r="Q55622" s="63"/>
    </row>
    <row r="55623" spans="16:17">
      <c r="P55623" s="63"/>
      <c r="Q55623" s="63"/>
    </row>
    <row r="55624" spans="16:17">
      <c r="P55624" s="63"/>
      <c r="Q55624" s="63"/>
    </row>
    <row r="55625" spans="16:17">
      <c r="P55625" s="63"/>
      <c r="Q55625" s="63"/>
    </row>
    <row r="55626" spans="16:17">
      <c r="P55626" s="63"/>
      <c r="Q55626" s="63"/>
    </row>
    <row r="55627" spans="16:17">
      <c r="P55627" s="63"/>
      <c r="Q55627" s="63"/>
    </row>
    <row r="55628" spans="16:17">
      <c r="P55628" s="63"/>
      <c r="Q55628" s="63"/>
    </row>
    <row r="55629" spans="16:17">
      <c r="P55629" s="63"/>
      <c r="Q55629" s="63"/>
    </row>
    <row r="55630" spans="16:17">
      <c r="P55630" s="63"/>
      <c r="Q55630" s="63"/>
    </row>
    <row r="55631" spans="16:17">
      <c r="P55631" s="63"/>
      <c r="Q55631" s="63"/>
    </row>
    <row r="55632" spans="16:17">
      <c r="P55632" s="63"/>
      <c r="Q55632" s="63"/>
    </row>
    <row r="55633" spans="16:17">
      <c r="P55633" s="63"/>
      <c r="Q55633" s="63"/>
    </row>
    <row r="55634" spans="16:17">
      <c r="P55634" s="63"/>
      <c r="Q55634" s="63"/>
    </row>
    <row r="55635" spans="16:17">
      <c r="P55635" s="63"/>
      <c r="Q55635" s="63"/>
    </row>
    <row r="55636" spans="16:17">
      <c r="P55636" s="63"/>
      <c r="Q55636" s="63"/>
    </row>
    <row r="55637" spans="16:17">
      <c r="P55637" s="63"/>
      <c r="Q55637" s="63"/>
    </row>
    <row r="55638" spans="16:17">
      <c r="P55638" s="63"/>
      <c r="Q55638" s="63"/>
    </row>
    <row r="55639" spans="16:17">
      <c r="P55639" s="63"/>
      <c r="Q55639" s="63"/>
    </row>
    <row r="55640" spans="16:17">
      <c r="P55640" s="63"/>
      <c r="Q55640" s="63"/>
    </row>
    <row r="55641" spans="16:17">
      <c r="P55641" s="63"/>
      <c r="Q55641" s="63"/>
    </row>
    <row r="55642" spans="16:17">
      <c r="P55642" s="63"/>
      <c r="Q55642" s="63"/>
    </row>
    <row r="55643" spans="16:17">
      <c r="P55643" s="63"/>
      <c r="Q55643" s="63"/>
    </row>
    <row r="55644" spans="16:17">
      <c r="P55644" s="63"/>
      <c r="Q55644" s="63"/>
    </row>
    <row r="55645" spans="16:17">
      <c r="P55645" s="63"/>
      <c r="Q55645" s="63"/>
    </row>
    <row r="55646" spans="16:17">
      <c r="P55646" s="63"/>
      <c r="Q55646" s="63"/>
    </row>
    <row r="55647" spans="16:17">
      <c r="P55647" s="63"/>
      <c r="Q55647" s="63"/>
    </row>
    <row r="55648" spans="16:17">
      <c r="P55648" s="63"/>
      <c r="Q55648" s="63"/>
    </row>
    <row r="55649" spans="16:17">
      <c r="P55649" s="63"/>
      <c r="Q55649" s="63"/>
    </row>
    <row r="55650" spans="16:17">
      <c r="P55650" s="63"/>
      <c r="Q55650" s="63"/>
    </row>
    <row r="55651" spans="16:17">
      <c r="P55651" s="63"/>
      <c r="Q55651" s="63"/>
    </row>
    <row r="55652" spans="16:17">
      <c r="P55652" s="63"/>
      <c r="Q55652" s="63"/>
    </row>
    <row r="55653" spans="16:17">
      <c r="P55653" s="63"/>
      <c r="Q55653" s="63"/>
    </row>
    <row r="55654" spans="16:17">
      <c r="P55654" s="63"/>
      <c r="Q55654" s="63"/>
    </row>
    <row r="55655" spans="16:17">
      <c r="P55655" s="63"/>
      <c r="Q55655" s="63"/>
    </row>
    <row r="55656" spans="16:17">
      <c r="P55656" s="63"/>
      <c r="Q55656" s="63"/>
    </row>
    <row r="55657" spans="16:17">
      <c r="P55657" s="63"/>
      <c r="Q55657" s="63"/>
    </row>
    <row r="55658" spans="16:17">
      <c r="P55658" s="63"/>
      <c r="Q55658" s="63"/>
    </row>
    <row r="55659" spans="16:17">
      <c r="P55659" s="63"/>
      <c r="Q55659" s="63"/>
    </row>
    <row r="55660" spans="16:17">
      <c r="P55660" s="63"/>
      <c r="Q55660" s="63"/>
    </row>
    <row r="55661" spans="16:17">
      <c r="P55661" s="63"/>
      <c r="Q55661" s="63"/>
    </row>
    <row r="55662" spans="16:17">
      <c r="P55662" s="63"/>
      <c r="Q55662" s="63"/>
    </row>
    <row r="55663" spans="16:17">
      <c r="P55663" s="63"/>
      <c r="Q55663" s="63"/>
    </row>
    <row r="55664" spans="16:17">
      <c r="P55664" s="63"/>
      <c r="Q55664" s="63"/>
    </row>
    <row r="55665" spans="16:17">
      <c r="P55665" s="63"/>
      <c r="Q55665" s="63"/>
    </row>
    <row r="55666" spans="16:17">
      <c r="P55666" s="63"/>
      <c r="Q55666" s="63"/>
    </row>
    <row r="55667" spans="16:17">
      <c r="P55667" s="63"/>
      <c r="Q55667" s="63"/>
    </row>
    <row r="55668" spans="16:17">
      <c r="P55668" s="63"/>
      <c r="Q55668" s="63"/>
    </row>
    <row r="55669" spans="16:17">
      <c r="P55669" s="63"/>
      <c r="Q55669" s="63"/>
    </row>
    <row r="55670" spans="16:17">
      <c r="P55670" s="63"/>
      <c r="Q55670" s="63"/>
    </row>
    <row r="55671" spans="16:17">
      <c r="P55671" s="63"/>
      <c r="Q55671" s="63"/>
    </row>
    <row r="55672" spans="16:17">
      <c r="P55672" s="63"/>
      <c r="Q55672" s="63"/>
    </row>
    <row r="55673" spans="16:17">
      <c r="P55673" s="63"/>
      <c r="Q55673" s="63"/>
    </row>
    <row r="55674" spans="16:17">
      <c r="P55674" s="63"/>
      <c r="Q55674" s="63"/>
    </row>
    <row r="55675" spans="16:17">
      <c r="P55675" s="63"/>
      <c r="Q55675" s="63"/>
    </row>
    <row r="55676" spans="16:17">
      <c r="P55676" s="63"/>
      <c r="Q55676" s="63"/>
    </row>
    <row r="55677" spans="16:17">
      <c r="P55677" s="63"/>
      <c r="Q55677" s="63"/>
    </row>
    <row r="55678" spans="16:17">
      <c r="P55678" s="63"/>
      <c r="Q55678" s="63"/>
    </row>
    <row r="55679" spans="16:17">
      <c r="P55679" s="63"/>
      <c r="Q55679" s="63"/>
    </row>
    <row r="55680" spans="16:17">
      <c r="P55680" s="63"/>
      <c r="Q55680" s="63"/>
    </row>
    <row r="55681" spans="16:17">
      <c r="P55681" s="63"/>
      <c r="Q55681" s="63"/>
    </row>
    <row r="55682" spans="16:17">
      <c r="P55682" s="63"/>
      <c r="Q55682" s="63"/>
    </row>
    <row r="55683" spans="16:17">
      <c r="P55683" s="63"/>
      <c r="Q55683" s="63"/>
    </row>
    <row r="55684" spans="16:17">
      <c r="P55684" s="63"/>
      <c r="Q55684" s="63"/>
    </row>
    <row r="55685" spans="16:17">
      <c r="P55685" s="63"/>
      <c r="Q55685" s="63"/>
    </row>
    <row r="55686" spans="16:17">
      <c r="P55686" s="63"/>
      <c r="Q55686" s="63"/>
    </row>
    <row r="55687" spans="16:17">
      <c r="P55687" s="63"/>
      <c r="Q55687" s="63"/>
    </row>
    <row r="55688" spans="16:17">
      <c r="P55688" s="63"/>
      <c r="Q55688" s="63"/>
    </row>
    <row r="55689" spans="16:17">
      <c r="P55689" s="63"/>
      <c r="Q55689" s="63"/>
    </row>
    <row r="55690" spans="16:17">
      <c r="P55690" s="63"/>
      <c r="Q55690" s="63"/>
    </row>
    <row r="55691" spans="16:17">
      <c r="P55691" s="63"/>
      <c r="Q55691" s="63"/>
    </row>
    <row r="55692" spans="16:17">
      <c r="P55692" s="63"/>
      <c r="Q55692" s="63"/>
    </row>
    <row r="55693" spans="16:17">
      <c r="P55693" s="63"/>
      <c r="Q55693" s="63"/>
    </row>
    <row r="55694" spans="16:17">
      <c r="P55694" s="63"/>
      <c r="Q55694" s="63"/>
    </row>
    <row r="55695" spans="16:17">
      <c r="P55695" s="63"/>
      <c r="Q55695" s="63"/>
    </row>
    <row r="55696" spans="16:17">
      <c r="P55696" s="63"/>
      <c r="Q55696" s="63"/>
    </row>
    <row r="55697" spans="16:17">
      <c r="P55697" s="63"/>
      <c r="Q55697" s="63"/>
    </row>
    <row r="55698" spans="16:17">
      <c r="P55698" s="63"/>
      <c r="Q55698" s="63"/>
    </row>
    <row r="55699" spans="16:17">
      <c r="P55699" s="63"/>
      <c r="Q55699" s="63"/>
    </row>
    <row r="55700" spans="16:17">
      <c r="P55700" s="63"/>
      <c r="Q55700" s="63"/>
    </row>
    <row r="55701" spans="16:17">
      <c r="P55701" s="63"/>
      <c r="Q55701" s="63"/>
    </row>
    <row r="55702" spans="16:17">
      <c r="P55702" s="63"/>
      <c r="Q55702" s="63"/>
    </row>
    <row r="55703" spans="16:17">
      <c r="P55703" s="63"/>
      <c r="Q55703" s="63"/>
    </row>
    <row r="55704" spans="16:17">
      <c r="P55704" s="63"/>
      <c r="Q55704" s="63"/>
    </row>
    <row r="55705" spans="16:17">
      <c r="P55705" s="63"/>
      <c r="Q55705" s="63"/>
    </row>
    <row r="55706" spans="16:17">
      <c r="P55706" s="63"/>
      <c r="Q55706" s="63"/>
    </row>
    <row r="55707" spans="16:17">
      <c r="P55707" s="63"/>
      <c r="Q55707" s="63"/>
    </row>
    <row r="55708" spans="16:17">
      <c r="P55708" s="63"/>
      <c r="Q55708" s="63"/>
    </row>
    <row r="55709" spans="16:17">
      <c r="P55709" s="63"/>
      <c r="Q55709" s="63"/>
    </row>
    <row r="55710" spans="16:17">
      <c r="P55710" s="63"/>
      <c r="Q55710" s="63"/>
    </row>
    <row r="55711" spans="16:17">
      <c r="P55711" s="63"/>
      <c r="Q55711" s="63"/>
    </row>
    <row r="55712" spans="16:17">
      <c r="P55712" s="63"/>
      <c r="Q55712" s="63"/>
    </row>
    <row r="55713" spans="16:17">
      <c r="P55713" s="63"/>
      <c r="Q55713" s="63"/>
    </row>
    <row r="55714" spans="16:17">
      <c r="P55714" s="63"/>
      <c r="Q55714" s="63"/>
    </row>
    <row r="55715" spans="16:17">
      <c r="P55715" s="63"/>
      <c r="Q55715" s="63"/>
    </row>
    <row r="55716" spans="16:17">
      <c r="P55716" s="63"/>
      <c r="Q55716" s="63"/>
    </row>
    <row r="55717" spans="16:17">
      <c r="P55717" s="63"/>
      <c r="Q55717" s="63"/>
    </row>
    <row r="55718" spans="16:17">
      <c r="P55718" s="63"/>
      <c r="Q55718" s="63"/>
    </row>
    <row r="55719" spans="16:17">
      <c r="P55719" s="63"/>
      <c r="Q55719" s="63"/>
    </row>
    <row r="55720" spans="16:17">
      <c r="P55720" s="63"/>
      <c r="Q55720" s="63"/>
    </row>
    <row r="55721" spans="16:17">
      <c r="P55721" s="63"/>
      <c r="Q55721" s="63"/>
    </row>
    <row r="55722" spans="16:17">
      <c r="P55722" s="63"/>
      <c r="Q55722" s="63"/>
    </row>
    <row r="55723" spans="16:17">
      <c r="P55723" s="63"/>
      <c r="Q55723" s="63"/>
    </row>
    <row r="55724" spans="16:17">
      <c r="P55724" s="63"/>
      <c r="Q55724" s="63"/>
    </row>
    <row r="55725" spans="16:17">
      <c r="P55725" s="63"/>
      <c r="Q55725" s="63"/>
    </row>
    <row r="55726" spans="16:17">
      <c r="P55726" s="63"/>
      <c r="Q55726" s="63"/>
    </row>
    <row r="55727" spans="16:17">
      <c r="P55727" s="63"/>
      <c r="Q55727" s="63"/>
    </row>
    <row r="55728" spans="16:17">
      <c r="P55728" s="63"/>
      <c r="Q55728" s="63"/>
    </row>
    <row r="55729" spans="16:17">
      <c r="P55729" s="63"/>
      <c r="Q55729" s="63"/>
    </row>
    <row r="55730" spans="16:17">
      <c r="P55730" s="63"/>
      <c r="Q55730" s="63"/>
    </row>
    <row r="55731" spans="16:17">
      <c r="P55731" s="63"/>
      <c r="Q55731" s="63"/>
    </row>
    <row r="55732" spans="16:17">
      <c r="P55732" s="63"/>
      <c r="Q55732" s="63"/>
    </row>
    <row r="55733" spans="16:17">
      <c r="P55733" s="63"/>
      <c r="Q55733" s="63"/>
    </row>
    <row r="55734" spans="16:17">
      <c r="P55734" s="63"/>
      <c r="Q55734" s="63"/>
    </row>
    <row r="55735" spans="16:17">
      <c r="P55735" s="63"/>
      <c r="Q55735" s="63"/>
    </row>
    <row r="55736" spans="16:17">
      <c r="P55736" s="63"/>
      <c r="Q55736" s="63"/>
    </row>
    <row r="55737" spans="16:17">
      <c r="P55737" s="63"/>
      <c r="Q55737" s="63"/>
    </row>
    <row r="55738" spans="16:17">
      <c r="P55738" s="63"/>
      <c r="Q55738" s="63"/>
    </row>
    <row r="55739" spans="16:17">
      <c r="P55739" s="63"/>
      <c r="Q55739" s="63"/>
    </row>
    <row r="55740" spans="16:17">
      <c r="P55740" s="63"/>
      <c r="Q55740" s="63"/>
    </row>
    <row r="55741" spans="16:17">
      <c r="P55741" s="63"/>
      <c r="Q55741" s="63"/>
    </row>
    <row r="55742" spans="16:17">
      <c r="P55742" s="63"/>
      <c r="Q55742" s="63"/>
    </row>
    <row r="55743" spans="16:17">
      <c r="P55743" s="63"/>
      <c r="Q55743" s="63"/>
    </row>
    <row r="55744" spans="16:17">
      <c r="P55744" s="63"/>
      <c r="Q55744" s="63"/>
    </row>
    <row r="55745" spans="16:17">
      <c r="P55745" s="63"/>
      <c r="Q55745" s="63"/>
    </row>
    <row r="55746" spans="16:17">
      <c r="P55746" s="63"/>
      <c r="Q55746" s="63"/>
    </row>
    <row r="55747" spans="16:17">
      <c r="P55747" s="63"/>
      <c r="Q55747" s="63"/>
    </row>
    <row r="55748" spans="16:17">
      <c r="P55748" s="63"/>
      <c r="Q55748" s="63"/>
    </row>
    <row r="55749" spans="16:17">
      <c r="P55749" s="63"/>
      <c r="Q55749" s="63"/>
    </row>
    <row r="55750" spans="16:17">
      <c r="P55750" s="63"/>
      <c r="Q55750" s="63"/>
    </row>
    <row r="55751" spans="16:17">
      <c r="P55751" s="63"/>
      <c r="Q55751" s="63"/>
    </row>
    <row r="55752" spans="16:17">
      <c r="P55752" s="63"/>
      <c r="Q55752" s="63"/>
    </row>
    <row r="55753" spans="16:17">
      <c r="P55753" s="63"/>
      <c r="Q55753" s="63"/>
    </row>
    <row r="55754" spans="16:17">
      <c r="P55754" s="63"/>
      <c r="Q55754" s="63"/>
    </row>
    <row r="55755" spans="16:17">
      <c r="P55755" s="63"/>
      <c r="Q55755" s="63"/>
    </row>
    <row r="55756" spans="16:17">
      <c r="P55756" s="63"/>
      <c r="Q55756" s="63"/>
    </row>
    <row r="55757" spans="16:17">
      <c r="P55757" s="63"/>
      <c r="Q55757" s="63"/>
    </row>
    <row r="55758" spans="16:17">
      <c r="P55758" s="63"/>
      <c r="Q55758" s="63"/>
    </row>
    <row r="55759" spans="16:17">
      <c r="P55759" s="63"/>
      <c r="Q55759" s="63"/>
    </row>
    <row r="55760" spans="16:17">
      <c r="P55760" s="63"/>
      <c r="Q55760" s="63"/>
    </row>
    <row r="55761" spans="16:17">
      <c r="P55761" s="63"/>
      <c r="Q55761" s="63"/>
    </row>
    <row r="55762" spans="16:17">
      <c r="P55762" s="63"/>
      <c r="Q55762" s="63"/>
    </row>
    <row r="55763" spans="16:17">
      <c r="P55763" s="63"/>
      <c r="Q55763" s="63"/>
    </row>
    <row r="55764" spans="16:17">
      <c r="P55764" s="63"/>
      <c r="Q55764" s="63"/>
    </row>
    <row r="55765" spans="16:17">
      <c r="P55765" s="63"/>
      <c r="Q55765" s="63"/>
    </row>
    <row r="55766" spans="16:17">
      <c r="P55766" s="63"/>
      <c r="Q55766" s="63"/>
    </row>
    <row r="55767" spans="16:17">
      <c r="P55767" s="63"/>
      <c r="Q55767" s="63"/>
    </row>
    <row r="55768" spans="16:17">
      <c r="P55768" s="63"/>
      <c r="Q55768" s="63"/>
    </row>
    <row r="55769" spans="16:17">
      <c r="P55769" s="63"/>
      <c r="Q55769" s="63"/>
    </row>
    <row r="55770" spans="16:17">
      <c r="P55770" s="63"/>
      <c r="Q55770" s="63"/>
    </row>
    <row r="55771" spans="16:17">
      <c r="P55771" s="63"/>
      <c r="Q55771" s="63"/>
    </row>
    <row r="55772" spans="16:17">
      <c r="P55772" s="63"/>
      <c r="Q55772" s="63"/>
    </row>
    <row r="55773" spans="16:17">
      <c r="P55773" s="63"/>
      <c r="Q55773" s="63"/>
    </row>
    <row r="55774" spans="16:17">
      <c r="P55774" s="63"/>
      <c r="Q55774" s="63"/>
    </row>
    <row r="55775" spans="16:17">
      <c r="P55775" s="63"/>
      <c r="Q55775" s="63"/>
    </row>
    <row r="55776" spans="16:17">
      <c r="P55776" s="63"/>
      <c r="Q55776" s="63"/>
    </row>
    <row r="55777" spans="16:17">
      <c r="P55777" s="63"/>
      <c r="Q55777" s="63"/>
    </row>
    <row r="55778" spans="16:17">
      <c r="P55778" s="63"/>
      <c r="Q55778" s="63"/>
    </row>
    <row r="55779" spans="16:17">
      <c r="P55779" s="63"/>
      <c r="Q55779" s="63"/>
    </row>
    <row r="55780" spans="16:17">
      <c r="P55780" s="63"/>
      <c r="Q55780" s="63"/>
    </row>
    <row r="55781" spans="16:17">
      <c r="P55781" s="63"/>
      <c r="Q55781" s="63"/>
    </row>
    <row r="55782" spans="16:17">
      <c r="P55782" s="63"/>
      <c r="Q55782" s="63"/>
    </row>
    <row r="55783" spans="16:17">
      <c r="P55783" s="63"/>
      <c r="Q55783" s="63"/>
    </row>
    <row r="55784" spans="16:17">
      <c r="P55784" s="63"/>
      <c r="Q55784" s="63"/>
    </row>
    <row r="55785" spans="16:17">
      <c r="P55785" s="63"/>
      <c r="Q55785" s="63"/>
    </row>
    <row r="55786" spans="16:17">
      <c r="P55786" s="63"/>
      <c r="Q55786" s="63"/>
    </row>
    <row r="55787" spans="16:17">
      <c r="P55787" s="63"/>
      <c r="Q55787" s="63"/>
    </row>
    <row r="55788" spans="16:17">
      <c r="P55788" s="63"/>
      <c r="Q55788" s="63"/>
    </row>
    <row r="55789" spans="16:17">
      <c r="P55789" s="63"/>
      <c r="Q55789" s="63"/>
    </row>
    <row r="55790" spans="16:17">
      <c r="P55790" s="63"/>
      <c r="Q55790" s="63"/>
    </row>
    <row r="55791" spans="16:17">
      <c r="P55791" s="63"/>
      <c r="Q55791" s="63"/>
    </row>
    <row r="55792" spans="16:17">
      <c r="P55792" s="63"/>
      <c r="Q55792" s="63"/>
    </row>
    <row r="55793" spans="16:17">
      <c r="P55793" s="63"/>
      <c r="Q55793" s="63"/>
    </row>
    <row r="55794" spans="16:17">
      <c r="P55794" s="63"/>
      <c r="Q55794" s="63"/>
    </row>
    <row r="55795" spans="16:17">
      <c r="P55795" s="63"/>
      <c r="Q55795" s="63"/>
    </row>
    <row r="55796" spans="16:17">
      <c r="P55796" s="63"/>
      <c r="Q55796" s="63"/>
    </row>
    <row r="55797" spans="16:17">
      <c r="P55797" s="63"/>
      <c r="Q55797" s="63"/>
    </row>
    <row r="55798" spans="16:17">
      <c r="P55798" s="63"/>
      <c r="Q55798" s="63"/>
    </row>
    <row r="55799" spans="16:17">
      <c r="P55799" s="63"/>
      <c r="Q55799" s="63"/>
    </row>
    <row r="55800" spans="16:17">
      <c r="P55800" s="63"/>
      <c r="Q55800" s="63"/>
    </row>
    <row r="55801" spans="16:17">
      <c r="P55801" s="63"/>
      <c r="Q55801" s="63"/>
    </row>
    <row r="55802" spans="16:17">
      <c r="P55802" s="63"/>
      <c r="Q55802" s="63"/>
    </row>
    <row r="55803" spans="16:17">
      <c r="P55803" s="63"/>
      <c r="Q55803" s="63"/>
    </row>
    <row r="55804" spans="16:17">
      <c r="P55804" s="63"/>
      <c r="Q55804" s="63"/>
    </row>
    <row r="55805" spans="16:17">
      <c r="P55805" s="63"/>
      <c r="Q55805" s="63"/>
    </row>
    <row r="55806" spans="16:17">
      <c r="P55806" s="63"/>
      <c r="Q55806" s="63"/>
    </row>
    <row r="55807" spans="16:17">
      <c r="P55807" s="63"/>
      <c r="Q55807" s="63"/>
    </row>
    <row r="55808" spans="16:17">
      <c r="P55808" s="63"/>
      <c r="Q55808" s="63"/>
    </row>
    <row r="55809" spans="16:17">
      <c r="P55809" s="63"/>
      <c r="Q55809" s="63"/>
    </row>
    <row r="55810" spans="16:17">
      <c r="P55810" s="63"/>
      <c r="Q55810" s="63"/>
    </row>
    <row r="55811" spans="16:17">
      <c r="P55811" s="63"/>
      <c r="Q55811" s="63"/>
    </row>
    <row r="55812" spans="16:17">
      <c r="P55812" s="63"/>
      <c r="Q55812" s="63"/>
    </row>
    <row r="55813" spans="16:17">
      <c r="P55813" s="63"/>
      <c r="Q55813" s="63"/>
    </row>
    <row r="55814" spans="16:17">
      <c r="P55814" s="63"/>
      <c r="Q55814" s="63"/>
    </row>
    <row r="55815" spans="16:17">
      <c r="P55815" s="63"/>
      <c r="Q55815" s="63"/>
    </row>
    <row r="55816" spans="16:17">
      <c r="P55816" s="63"/>
      <c r="Q55816" s="63"/>
    </row>
    <row r="55817" spans="16:17">
      <c r="P55817" s="63"/>
      <c r="Q55817" s="63"/>
    </row>
    <row r="55818" spans="16:17">
      <c r="P55818" s="63"/>
      <c r="Q55818" s="63"/>
    </row>
    <row r="55819" spans="16:17">
      <c r="P55819" s="63"/>
      <c r="Q55819" s="63"/>
    </row>
    <row r="55820" spans="16:17">
      <c r="P55820" s="63"/>
      <c r="Q55820" s="63"/>
    </row>
    <row r="55821" spans="16:17">
      <c r="P55821" s="63"/>
      <c r="Q55821" s="63"/>
    </row>
    <row r="55822" spans="16:17">
      <c r="P55822" s="63"/>
      <c r="Q55822" s="63"/>
    </row>
    <row r="55823" spans="16:17">
      <c r="P55823" s="63"/>
      <c r="Q55823" s="63"/>
    </row>
    <row r="55824" spans="16:17">
      <c r="P55824" s="63"/>
      <c r="Q55824" s="63"/>
    </row>
    <row r="55825" spans="16:17">
      <c r="P55825" s="63"/>
      <c r="Q55825" s="63"/>
    </row>
    <row r="55826" spans="16:17">
      <c r="P55826" s="63"/>
      <c r="Q55826" s="63"/>
    </row>
    <row r="55827" spans="16:17">
      <c r="P55827" s="63"/>
      <c r="Q55827" s="63"/>
    </row>
    <row r="55828" spans="16:17">
      <c r="P55828" s="63"/>
      <c r="Q55828" s="63"/>
    </row>
    <row r="55829" spans="16:17">
      <c r="P55829" s="63"/>
      <c r="Q55829" s="63"/>
    </row>
    <row r="55830" spans="16:17">
      <c r="P55830" s="63"/>
      <c r="Q55830" s="63"/>
    </row>
    <row r="55831" spans="16:17">
      <c r="P55831" s="63"/>
      <c r="Q55831" s="63"/>
    </row>
    <row r="55832" spans="16:17">
      <c r="P55832" s="63"/>
      <c r="Q55832" s="63"/>
    </row>
    <row r="55833" spans="16:17">
      <c r="P55833" s="63"/>
      <c r="Q55833" s="63"/>
    </row>
    <row r="55834" spans="16:17">
      <c r="P55834" s="63"/>
      <c r="Q55834" s="63"/>
    </row>
    <row r="55835" spans="16:17">
      <c r="P55835" s="63"/>
      <c r="Q55835" s="63"/>
    </row>
    <row r="55836" spans="16:17">
      <c r="P55836" s="63"/>
      <c r="Q55836" s="63"/>
    </row>
    <row r="55837" spans="16:17">
      <c r="P55837" s="63"/>
      <c r="Q55837" s="63"/>
    </row>
    <row r="55838" spans="16:17">
      <c r="P55838" s="63"/>
      <c r="Q55838" s="63"/>
    </row>
    <row r="55839" spans="16:17">
      <c r="P55839" s="63"/>
      <c r="Q55839" s="63"/>
    </row>
    <row r="55840" spans="16:17">
      <c r="P55840" s="63"/>
      <c r="Q55840" s="63"/>
    </row>
    <row r="55841" spans="16:17">
      <c r="P55841" s="63"/>
      <c r="Q55841" s="63"/>
    </row>
    <row r="55842" spans="16:17">
      <c r="P55842" s="63"/>
      <c r="Q55842" s="63"/>
    </row>
    <row r="55843" spans="16:17">
      <c r="P55843" s="63"/>
      <c r="Q55843" s="63"/>
    </row>
    <row r="55844" spans="16:17">
      <c r="P55844" s="63"/>
      <c r="Q55844" s="63"/>
    </row>
    <row r="55845" spans="16:17">
      <c r="P55845" s="63"/>
      <c r="Q55845" s="63"/>
    </row>
    <row r="55846" spans="16:17">
      <c r="P55846" s="63"/>
      <c r="Q55846" s="63"/>
    </row>
    <row r="55847" spans="16:17">
      <c r="P55847" s="63"/>
      <c r="Q55847" s="63"/>
    </row>
    <row r="55848" spans="16:17">
      <c r="P55848" s="63"/>
      <c r="Q55848" s="63"/>
    </row>
    <row r="55849" spans="16:17">
      <c r="P55849" s="63"/>
      <c r="Q55849" s="63"/>
    </row>
    <row r="55850" spans="16:17">
      <c r="P55850" s="63"/>
      <c r="Q55850" s="63"/>
    </row>
    <row r="55851" spans="16:17">
      <c r="P55851" s="63"/>
      <c r="Q55851" s="63"/>
    </row>
    <row r="55852" spans="16:17">
      <c r="P55852" s="63"/>
      <c r="Q55852" s="63"/>
    </row>
    <row r="55853" spans="16:17">
      <c r="P55853" s="63"/>
      <c r="Q55853" s="63"/>
    </row>
    <row r="55854" spans="16:17">
      <c r="P55854" s="63"/>
      <c r="Q55854" s="63"/>
    </row>
    <row r="55855" spans="16:17">
      <c r="P55855" s="63"/>
      <c r="Q55855" s="63"/>
    </row>
    <row r="55856" spans="16:17">
      <c r="P55856" s="63"/>
      <c r="Q55856" s="63"/>
    </row>
    <row r="55857" spans="16:17">
      <c r="P55857" s="63"/>
      <c r="Q55857" s="63"/>
    </row>
    <row r="55858" spans="16:17">
      <c r="P55858" s="63"/>
      <c r="Q55858" s="63"/>
    </row>
    <row r="55859" spans="16:17">
      <c r="P55859" s="63"/>
      <c r="Q55859" s="63"/>
    </row>
    <row r="55860" spans="16:17">
      <c r="P55860" s="63"/>
      <c r="Q55860" s="63"/>
    </row>
    <row r="55861" spans="16:17">
      <c r="P55861" s="63"/>
      <c r="Q55861" s="63"/>
    </row>
    <row r="55862" spans="16:17">
      <c r="P55862" s="63"/>
      <c r="Q55862" s="63"/>
    </row>
    <row r="55863" spans="16:17">
      <c r="P55863" s="63"/>
      <c r="Q55863" s="63"/>
    </row>
    <row r="55864" spans="16:17">
      <c r="P55864" s="63"/>
      <c r="Q55864" s="63"/>
    </row>
    <row r="55865" spans="16:17">
      <c r="P55865" s="63"/>
      <c r="Q55865" s="63"/>
    </row>
    <row r="55866" spans="16:17">
      <c r="P55866" s="63"/>
      <c r="Q55866" s="63"/>
    </row>
    <row r="55867" spans="16:17">
      <c r="P55867" s="63"/>
      <c r="Q55867" s="63"/>
    </row>
    <row r="55868" spans="16:17">
      <c r="P55868" s="63"/>
      <c r="Q55868" s="63"/>
    </row>
    <row r="55869" spans="16:17">
      <c r="P55869" s="63"/>
      <c r="Q55869" s="63"/>
    </row>
    <row r="55870" spans="16:17">
      <c r="P55870" s="63"/>
      <c r="Q55870" s="63"/>
    </row>
    <row r="55871" spans="16:17">
      <c r="P55871" s="63"/>
      <c r="Q55871" s="63"/>
    </row>
    <row r="55872" spans="16:17">
      <c r="P55872" s="63"/>
      <c r="Q55872" s="63"/>
    </row>
    <row r="55873" spans="16:17">
      <c r="P55873" s="63"/>
      <c r="Q55873" s="63"/>
    </row>
    <row r="55874" spans="16:17">
      <c r="P55874" s="63"/>
      <c r="Q55874" s="63"/>
    </row>
    <row r="55875" spans="16:17">
      <c r="P55875" s="63"/>
      <c r="Q55875" s="63"/>
    </row>
    <row r="55876" spans="16:17">
      <c r="P55876" s="63"/>
      <c r="Q55876" s="63"/>
    </row>
    <row r="55877" spans="16:17">
      <c r="P55877" s="63"/>
      <c r="Q55877" s="63"/>
    </row>
    <row r="55878" spans="16:17">
      <c r="P55878" s="63"/>
      <c r="Q55878" s="63"/>
    </row>
    <row r="55879" spans="16:17">
      <c r="P55879" s="63"/>
      <c r="Q55879" s="63"/>
    </row>
    <row r="55880" spans="16:17">
      <c r="P55880" s="63"/>
      <c r="Q55880" s="63"/>
    </row>
    <row r="55881" spans="16:17">
      <c r="P55881" s="63"/>
      <c r="Q55881" s="63"/>
    </row>
    <row r="55882" spans="16:17">
      <c r="P55882" s="63"/>
      <c r="Q55882" s="63"/>
    </row>
    <row r="55883" spans="16:17">
      <c r="P55883" s="63"/>
      <c r="Q55883" s="63"/>
    </row>
    <row r="55884" spans="16:17">
      <c r="P55884" s="63"/>
      <c r="Q55884" s="63"/>
    </row>
    <row r="55885" spans="16:17">
      <c r="P55885" s="63"/>
      <c r="Q55885" s="63"/>
    </row>
    <row r="55886" spans="16:17">
      <c r="P55886" s="63"/>
      <c r="Q55886" s="63"/>
    </row>
    <row r="55887" spans="16:17">
      <c r="P55887" s="63"/>
      <c r="Q55887" s="63"/>
    </row>
    <row r="55888" spans="16:17">
      <c r="P55888" s="63"/>
      <c r="Q55888" s="63"/>
    </row>
    <row r="55889" spans="16:17">
      <c r="P55889" s="63"/>
      <c r="Q55889" s="63"/>
    </row>
    <row r="55890" spans="16:17">
      <c r="P55890" s="63"/>
      <c r="Q55890" s="63"/>
    </row>
    <row r="55891" spans="16:17">
      <c r="P55891" s="63"/>
      <c r="Q55891" s="63"/>
    </row>
    <row r="55892" spans="16:17">
      <c r="P55892" s="63"/>
      <c r="Q55892" s="63"/>
    </row>
    <row r="55893" spans="16:17">
      <c r="P55893" s="63"/>
      <c r="Q55893" s="63"/>
    </row>
    <row r="55894" spans="16:17">
      <c r="P55894" s="63"/>
      <c r="Q55894" s="63"/>
    </row>
    <row r="55895" spans="16:17">
      <c r="P55895" s="63"/>
      <c r="Q55895" s="63"/>
    </row>
    <row r="55896" spans="16:17">
      <c r="P55896" s="63"/>
      <c r="Q55896" s="63"/>
    </row>
    <row r="55897" spans="16:17">
      <c r="P55897" s="63"/>
      <c r="Q55897" s="63"/>
    </row>
    <row r="55898" spans="16:17">
      <c r="P55898" s="63"/>
      <c r="Q55898" s="63"/>
    </row>
    <row r="55899" spans="16:17">
      <c r="P55899" s="63"/>
      <c r="Q55899" s="63"/>
    </row>
    <row r="55900" spans="16:17">
      <c r="P55900" s="63"/>
      <c r="Q55900" s="63"/>
    </row>
    <row r="55901" spans="16:17">
      <c r="P55901" s="63"/>
      <c r="Q55901" s="63"/>
    </row>
    <row r="55902" spans="16:17">
      <c r="P55902" s="63"/>
      <c r="Q55902" s="63"/>
    </row>
    <row r="55903" spans="16:17">
      <c r="P55903" s="63"/>
      <c r="Q55903" s="63"/>
    </row>
    <row r="55904" spans="16:17">
      <c r="P55904" s="63"/>
      <c r="Q55904" s="63"/>
    </row>
    <row r="55905" spans="16:17">
      <c r="P55905" s="63"/>
      <c r="Q55905" s="63"/>
    </row>
    <row r="55906" spans="16:17">
      <c r="P55906" s="63"/>
      <c r="Q55906" s="63"/>
    </row>
    <row r="55907" spans="16:17">
      <c r="P55907" s="63"/>
      <c r="Q55907" s="63"/>
    </row>
    <row r="55908" spans="16:17">
      <c r="P55908" s="63"/>
      <c r="Q55908" s="63"/>
    </row>
    <row r="55909" spans="16:17">
      <c r="P55909" s="63"/>
      <c r="Q55909" s="63"/>
    </row>
    <row r="55910" spans="16:17">
      <c r="P55910" s="63"/>
      <c r="Q55910" s="63"/>
    </row>
    <row r="55911" spans="16:17">
      <c r="P55911" s="63"/>
      <c r="Q55911" s="63"/>
    </row>
    <row r="55912" spans="16:17">
      <c r="P55912" s="63"/>
      <c r="Q55912" s="63"/>
    </row>
    <row r="55913" spans="16:17">
      <c r="P55913" s="63"/>
      <c r="Q55913" s="63"/>
    </row>
    <row r="55914" spans="16:17">
      <c r="P55914" s="63"/>
      <c r="Q55914" s="63"/>
    </row>
    <row r="55915" spans="16:17">
      <c r="P55915" s="63"/>
      <c r="Q55915" s="63"/>
    </row>
    <row r="55916" spans="16:17">
      <c r="P55916" s="63"/>
      <c r="Q55916" s="63"/>
    </row>
    <row r="55917" spans="16:17">
      <c r="P55917" s="63"/>
      <c r="Q55917" s="63"/>
    </row>
    <row r="55918" spans="16:17">
      <c r="P55918" s="63"/>
      <c r="Q55918" s="63"/>
    </row>
    <row r="55919" spans="16:17">
      <c r="P55919" s="63"/>
      <c r="Q55919" s="63"/>
    </row>
    <row r="55920" spans="16:17">
      <c r="P55920" s="63"/>
      <c r="Q55920" s="63"/>
    </row>
    <row r="55921" spans="16:17">
      <c r="P55921" s="63"/>
      <c r="Q55921" s="63"/>
    </row>
    <row r="55922" spans="16:17">
      <c r="P55922" s="63"/>
      <c r="Q55922" s="63"/>
    </row>
    <row r="55923" spans="16:17">
      <c r="P55923" s="63"/>
      <c r="Q55923" s="63"/>
    </row>
    <row r="55924" spans="16:17">
      <c r="P55924" s="63"/>
      <c r="Q55924" s="63"/>
    </row>
    <row r="55925" spans="16:17">
      <c r="P55925" s="63"/>
      <c r="Q55925" s="63"/>
    </row>
    <row r="55926" spans="16:17">
      <c r="P55926" s="63"/>
      <c r="Q55926" s="63"/>
    </row>
    <row r="55927" spans="16:17">
      <c r="P55927" s="63"/>
      <c r="Q55927" s="63"/>
    </row>
    <row r="55928" spans="16:17">
      <c r="P55928" s="63"/>
      <c r="Q55928" s="63"/>
    </row>
    <row r="55929" spans="16:17">
      <c r="P55929" s="63"/>
      <c r="Q55929" s="63"/>
    </row>
    <row r="55930" spans="16:17">
      <c r="P55930" s="63"/>
      <c r="Q55930" s="63"/>
    </row>
    <row r="55931" spans="16:17">
      <c r="P55931" s="63"/>
      <c r="Q55931" s="63"/>
    </row>
    <row r="55932" spans="16:17">
      <c r="P55932" s="63"/>
      <c r="Q55932" s="63"/>
    </row>
    <row r="55933" spans="16:17">
      <c r="P55933" s="63"/>
      <c r="Q55933" s="63"/>
    </row>
    <row r="55934" spans="16:17">
      <c r="P55934" s="63"/>
      <c r="Q55934" s="63"/>
    </row>
    <row r="55935" spans="16:17">
      <c r="P55935" s="63"/>
      <c r="Q55935" s="63"/>
    </row>
    <row r="55936" spans="16:17">
      <c r="P55936" s="63"/>
      <c r="Q55936" s="63"/>
    </row>
    <row r="55937" spans="16:17">
      <c r="P55937" s="63"/>
      <c r="Q55937" s="63"/>
    </row>
    <row r="55938" spans="16:17">
      <c r="P55938" s="63"/>
      <c r="Q55938" s="63"/>
    </row>
    <row r="55939" spans="16:17">
      <c r="P55939" s="63"/>
      <c r="Q55939" s="63"/>
    </row>
    <row r="55940" spans="16:17">
      <c r="P55940" s="63"/>
      <c r="Q55940" s="63"/>
    </row>
    <row r="55941" spans="16:17">
      <c r="P55941" s="63"/>
      <c r="Q55941" s="63"/>
    </row>
    <row r="55942" spans="16:17">
      <c r="P55942" s="63"/>
      <c r="Q55942" s="63"/>
    </row>
    <row r="55943" spans="16:17">
      <c r="P55943" s="63"/>
      <c r="Q55943" s="63"/>
    </row>
    <row r="55944" spans="16:17">
      <c r="P55944" s="63"/>
      <c r="Q55944" s="63"/>
    </row>
    <row r="55945" spans="16:17">
      <c r="P55945" s="63"/>
      <c r="Q55945" s="63"/>
    </row>
    <row r="55946" spans="16:17">
      <c r="P55946" s="63"/>
      <c r="Q55946" s="63"/>
    </row>
    <row r="55947" spans="16:17">
      <c r="P55947" s="63"/>
      <c r="Q55947" s="63"/>
    </row>
    <row r="55948" spans="16:17">
      <c r="P55948" s="63"/>
      <c r="Q55948" s="63"/>
    </row>
    <row r="55949" spans="16:17">
      <c r="P55949" s="63"/>
      <c r="Q55949" s="63"/>
    </row>
    <row r="55950" spans="16:17">
      <c r="P55950" s="63"/>
      <c r="Q55950" s="63"/>
    </row>
    <row r="55951" spans="16:17">
      <c r="P55951" s="63"/>
      <c r="Q55951" s="63"/>
    </row>
    <row r="55952" spans="16:17">
      <c r="P55952" s="63"/>
      <c r="Q55952" s="63"/>
    </row>
    <row r="55953" spans="16:17">
      <c r="P55953" s="63"/>
      <c r="Q55953" s="63"/>
    </row>
    <row r="55954" spans="16:17">
      <c r="P55954" s="63"/>
      <c r="Q55954" s="63"/>
    </row>
    <row r="55955" spans="16:17">
      <c r="P55955" s="63"/>
      <c r="Q55955" s="63"/>
    </row>
    <row r="55956" spans="16:17">
      <c r="P55956" s="63"/>
      <c r="Q55956" s="63"/>
    </row>
    <row r="55957" spans="16:17">
      <c r="P55957" s="63"/>
      <c r="Q55957" s="63"/>
    </row>
    <row r="55958" spans="16:17">
      <c r="P55958" s="63"/>
      <c r="Q55958" s="63"/>
    </row>
    <row r="55959" spans="16:17">
      <c r="P55959" s="63"/>
      <c r="Q55959" s="63"/>
    </row>
    <row r="55960" spans="16:17">
      <c r="P55960" s="63"/>
      <c r="Q55960" s="63"/>
    </row>
    <row r="55961" spans="16:17">
      <c r="P55961" s="63"/>
      <c r="Q55961" s="63"/>
    </row>
    <row r="55962" spans="16:17">
      <c r="P55962" s="63"/>
      <c r="Q55962" s="63"/>
    </row>
    <row r="55963" spans="16:17">
      <c r="P55963" s="63"/>
      <c r="Q55963" s="63"/>
    </row>
    <row r="55964" spans="16:17">
      <c r="P55964" s="63"/>
      <c r="Q55964" s="63"/>
    </row>
    <row r="55965" spans="16:17">
      <c r="P55965" s="63"/>
      <c r="Q55965" s="63"/>
    </row>
    <row r="55966" spans="16:17">
      <c r="P55966" s="63"/>
      <c r="Q55966" s="63"/>
    </row>
    <row r="55967" spans="16:17">
      <c r="P55967" s="63"/>
      <c r="Q55967" s="63"/>
    </row>
    <row r="55968" spans="16:17">
      <c r="P55968" s="63"/>
      <c r="Q55968" s="63"/>
    </row>
    <row r="55969" spans="16:17">
      <c r="P55969" s="63"/>
      <c r="Q55969" s="63"/>
    </row>
    <row r="55970" spans="16:17">
      <c r="P55970" s="63"/>
      <c r="Q55970" s="63"/>
    </row>
    <row r="55971" spans="16:17">
      <c r="P55971" s="63"/>
      <c r="Q55971" s="63"/>
    </row>
    <row r="55972" spans="16:17">
      <c r="P55972" s="63"/>
      <c r="Q55972" s="63"/>
    </row>
    <row r="55973" spans="16:17">
      <c r="P55973" s="63"/>
      <c r="Q55973" s="63"/>
    </row>
    <row r="55974" spans="16:17">
      <c r="P55974" s="63"/>
      <c r="Q55974" s="63"/>
    </row>
    <row r="55975" spans="16:17">
      <c r="P55975" s="63"/>
      <c r="Q55975" s="63"/>
    </row>
    <row r="55976" spans="16:17">
      <c r="P55976" s="63"/>
      <c r="Q55976" s="63"/>
    </row>
    <row r="55977" spans="16:17">
      <c r="P55977" s="63"/>
      <c r="Q55977" s="63"/>
    </row>
    <row r="55978" spans="16:17">
      <c r="P55978" s="63"/>
      <c r="Q55978" s="63"/>
    </row>
    <row r="55979" spans="16:17">
      <c r="P55979" s="63"/>
      <c r="Q55979" s="63"/>
    </row>
    <row r="55980" spans="16:17">
      <c r="P55980" s="63"/>
      <c r="Q55980" s="63"/>
    </row>
    <row r="55981" spans="16:17">
      <c r="P55981" s="63"/>
      <c r="Q55981" s="63"/>
    </row>
    <row r="55982" spans="16:17">
      <c r="P55982" s="63"/>
      <c r="Q55982" s="63"/>
    </row>
    <row r="55983" spans="16:17">
      <c r="P55983" s="63"/>
      <c r="Q55983" s="63"/>
    </row>
    <row r="55984" spans="16:17">
      <c r="P55984" s="63"/>
      <c r="Q55984" s="63"/>
    </row>
    <row r="55985" spans="6:17">
      <c r="P55985" s="63"/>
      <c r="Q55985" s="63"/>
    </row>
    <row r="55986" spans="6:17">
      <c r="P55986" s="63"/>
      <c r="Q55986" s="63"/>
    </row>
    <row r="55987" spans="6:17">
      <c r="P55987" s="63"/>
      <c r="Q55987" s="63"/>
    </row>
    <row r="55988" spans="6:17">
      <c r="F55988" s="55"/>
      <c r="J55988" s="55"/>
      <c r="P55988" s="63"/>
      <c r="Q55988" s="63"/>
    </row>
    <row r="55989" spans="6:17">
      <c r="P55989" s="63"/>
      <c r="Q55989" s="63"/>
    </row>
    <row r="55990" spans="6:17">
      <c r="P55990" s="63"/>
      <c r="Q55990" s="63"/>
    </row>
    <row r="55991" spans="6:17">
      <c r="P55991" s="63"/>
      <c r="Q55991" s="63"/>
    </row>
    <row r="55992" spans="6:17">
      <c r="P55992" s="63"/>
      <c r="Q55992" s="63"/>
    </row>
    <row r="55993" spans="6:17">
      <c r="P55993" s="63"/>
      <c r="Q55993" s="63"/>
    </row>
    <row r="55994" spans="6:17">
      <c r="P55994" s="63"/>
      <c r="Q55994" s="63"/>
    </row>
    <row r="55995" spans="6:17">
      <c r="P55995" s="63"/>
      <c r="Q55995" s="63"/>
    </row>
    <row r="55996" spans="6:17">
      <c r="P55996" s="63"/>
      <c r="Q55996" s="63"/>
    </row>
    <row r="55997" spans="6:17">
      <c r="P55997" s="63"/>
      <c r="Q55997" s="63"/>
    </row>
    <row r="55998" spans="6:17">
      <c r="P55998" s="63"/>
      <c r="Q55998" s="63"/>
    </row>
    <row r="55999" spans="6:17">
      <c r="P55999" s="63"/>
      <c r="Q55999" s="63"/>
    </row>
    <row r="56000" spans="6:17">
      <c r="P56000" s="63"/>
      <c r="Q56000" s="63"/>
    </row>
    <row r="56001" spans="16:17">
      <c r="P56001" s="63"/>
      <c r="Q56001" s="63"/>
    </row>
    <row r="56002" spans="16:17">
      <c r="P56002" s="63"/>
      <c r="Q56002" s="63"/>
    </row>
    <row r="56003" spans="16:17">
      <c r="P56003" s="63"/>
      <c r="Q56003" s="63"/>
    </row>
    <row r="56004" spans="16:17">
      <c r="P56004" s="63"/>
      <c r="Q56004" s="63"/>
    </row>
    <row r="56005" spans="16:17">
      <c r="P56005" s="63"/>
      <c r="Q56005" s="63"/>
    </row>
    <row r="56006" spans="16:17">
      <c r="P56006" s="63"/>
      <c r="Q56006" s="63"/>
    </row>
    <row r="56007" spans="16:17">
      <c r="P56007" s="63"/>
      <c r="Q56007" s="63"/>
    </row>
    <row r="56008" spans="16:17">
      <c r="P56008" s="63"/>
      <c r="Q56008" s="63"/>
    </row>
    <row r="56009" spans="16:17">
      <c r="P56009" s="63"/>
      <c r="Q56009" s="63"/>
    </row>
    <row r="56010" spans="16:17">
      <c r="P56010" s="63"/>
      <c r="Q56010" s="63"/>
    </row>
    <row r="56011" spans="16:17">
      <c r="P56011" s="63"/>
      <c r="Q56011" s="63"/>
    </row>
    <row r="56012" spans="16:17">
      <c r="P56012" s="63"/>
      <c r="Q56012" s="63"/>
    </row>
    <row r="56013" spans="16:17">
      <c r="P56013" s="63"/>
      <c r="Q56013" s="63"/>
    </row>
    <row r="56014" spans="16:17">
      <c r="P56014" s="63"/>
      <c r="Q56014" s="63"/>
    </row>
    <row r="56015" spans="16:17">
      <c r="P56015" s="63"/>
      <c r="Q56015" s="63"/>
    </row>
    <row r="56016" spans="16:17">
      <c r="P56016" s="63"/>
      <c r="Q56016" s="63"/>
    </row>
    <row r="56017" spans="16:17">
      <c r="P56017" s="63"/>
      <c r="Q56017" s="63"/>
    </row>
    <row r="56018" spans="16:17">
      <c r="P56018" s="63"/>
      <c r="Q56018" s="63"/>
    </row>
    <row r="56019" spans="16:17">
      <c r="P56019" s="63"/>
      <c r="Q56019" s="63"/>
    </row>
    <row r="56020" spans="16:17">
      <c r="P56020" s="63"/>
      <c r="Q56020" s="63"/>
    </row>
    <row r="56021" spans="16:17">
      <c r="P56021" s="63"/>
      <c r="Q56021" s="63"/>
    </row>
    <row r="56022" spans="16:17">
      <c r="P56022" s="63"/>
      <c r="Q56022" s="63"/>
    </row>
    <row r="56023" spans="16:17">
      <c r="P56023" s="63"/>
      <c r="Q56023" s="63"/>
    </row>
    <row r="56024" spans="16:17">
      <c r="P56024" s="63"/>
      <c r="Q56024" s="63"/>
    </row>
    <row r="56025" spans="16:17">
      <c r="P56025" s="63"/>
      <c r="Q56025" s="63"/>
    </row>
    <row r="56026" spans="16:17">
      <c r="P56026" s="63"/>
      <c r="Q56026" s="63"/>
    </row>
    <row r="56027" spans="16:17">
      <c r="P56027" s="63"/>
      <c r="Q56027" s="63"/>
    </row>
    <row r="56028" spans="16:17">
      <c r="P56028" s="63"/>
      <c r="Q56028" s="63"/>
    </row>
    <row r="56029" spans="16:17">
      <c r="P56029" s="63"/>
      <c r="Q56029" s="63"/>
    </row>
    <row r="56030" spans="16:17">
      <c r="P56030" s="63"/>
      <c r="Q56030" s="63"/>
    </row>
    <row r="56031" spans="16:17">
      <c r="P56031" s="63"/>
      <c r="Q56031" s="63"/>
    </row>
    <row r="56032" spans="16:17">
      <c r="P56032" s="63"/>
      <c r="Q56032" s="63"/>
    </row>
    <row r="56033" spans="16:17">
      <c r="P56033" s="63"/>
      <c r="Q56033" s="63"/>
    </row>
    <row r="56034" spans="16:17">
      <c r="P56034" s="63"/>
      <c r="Q56034" s="63"/>
    </row>
    <row r="56035" spans="16:17">
      <c r="P56035" s="63"/>
      <c r="Q56035" s="63"/>
    </row>
    <row r="56036" spans="16:17">
      <c r="P56036" s="63"/>
      <c r="Q56036" s="63"/>
    </row>
    <row r="56037" spans="16:17">
      <c r="P56037" s="63"/>
      <c r="Q56037" s="63"/>
    </row>
    <row r="56038" spans="16:17">
      <c r="P56038" s="63"/>
      <c r="Q56038" s="63"/>
    </row>
    <row r="56039" spans="16:17">
      <c r="P56039" s="63"/>
      <c r="Q56039" s="63"/>
    </row>
    <row r="56040" spans="16:17">
      <c r="P56040" s="63"/>
      <c r="Q56040" s="63"/>
    </row>
    <row r="56041" spans="16:17">
      <c r="P56041" s="63"/>
      <c r="Q56041" s="63"/>
    </row>
    <row r="56042" spans="16:17">
      <c r="P56042" s="63"/>
      <c r="Q56042" s="63"/>
    </row>
    <row r="56043" spans="16:17">
      <c r="P56043" s="63"/>
      <c r="Q56043" s="63"/>
    </row>
    <row r="56044" spans="16:17">
      <c r="P56044" s="63"/>
      <c r="Q56044" s="63"/>
    </row>
    <row r="56045" spans="16:17">
      <c r="P56045" s="63"/>
      <c r="Q56045" s="63"/>
    </row>
    <row r="56046" spans="16:17">
      <c r="P56046" s="63"/>
      <c r="Q56046" s="63"/>
    </row>
    <row r="56047" spans="16:17">
      <c r="P56047" s="63"/>
      <c r="Q56047" s="63"/>
    </row>
    <row r="56048" spans="16:17">
      <c r="P56048" s="63"/>
      <c r="Q56048" s="63"/>
    </row>
    <row r="56049" spans="16:17">
      <c r="P56049" s="63"/>
      <c r="Q56049" s="63"/>
    </row>
    <row r="56050" spans="16:17">
      <c r="P56050" s="63"/>
      <c r="Q56050" s="63"/>
    </row>
    <row r="56051" spans="16:17">
      <c r="P56051" s="63"/>
      <c r="Q56051" s="63"/>
    </row>
    <row r="56052" spans="16:17">
      <c r="P56052" s="63"/>
      <c r="Q56052" s="63"/>
    </row>
    <row r="56053" spans="16:17">
      <c r="P56053" s="63"/>
      <c r="Q56053" s="63"/>
    </row>
    <row r="56054" spans="16:17">
      <c r="P56054" s="63"/>
      <c r="Q56054" s="63"/>
    </row>
    <row r="56055" spans="16:17">
      <c r="P56055" s="63"/>
      <c r="Q56055" s="63"/>
    </row>
    <row r="56056" spans="16:17">
      <c r="P56056" s="63"/>
      <c r="Q56056" s="63"/>
    </row>
    <row r="56057" spans="16:17">
      <c r="P56057" s="63"/>
      <c r="Q56057" s="63"/>
    </row>
    <row r="56058" spans="16:17">
      <c r="P56058" s="63"/>
      <c r="Q56058" s="63"/>
    </row>
    <row r="56059" spans="16:17">
      <c r="P56059" s="63"/>
      <c r="Q56059" s="63"/>
    </row>
    <row r="56060" spans="16:17">
      <c r="P56060" s="63"/>
      <c r="Q56060" s="63"/>
    </row>
    <row r="56061" spans="16:17">
      <c r="P56061" s="63"/>
      <c r="Q56061" s="63"/>
    </row>
    <row r="56062" spans="16:17">
      <c r="P56062" s="63"/>
      <c r="Q56062" s="63"/>
    </row>
    <row r="56063" spans="16:17">
      <c r="P56063" s="63"/>
      <c r="Q56063" s="63"/>
    </row>
    <row r="56064" spans="16:17">
      <c r="P56064" s="63"/>
      <c r="Q56064" s="63"/>
    </row>
    <row r="56065" spans="16:17">
      <c r="P56065" s="63"/>
      <c r="Q56065" s="63"/>
    </row>
    <row r="56066" spans="16:17">
      <c r="P56066" s="63"/>
      <c r="Q56066" s="63"/>
    </row>
    <row r="56067" spans="16:17">
      <c r="P56067" s="63"/>
      <c r="Q56067" s="63"/>
    </row>
    <row r="56068" spans="16:17">
      <c r="P56068" s="63"/>
      <c r="Q56068" s="63"/>
    </row>
    <row r="56069" spans="16:17">
      <c r="P56069" s="63"/>
      <c r="Q56069" s="63"/>
    </row>
    <row r="56070" spans="16:17">
      <c r="P56070" s="63"/>
      <c r="Q56070" s="63"/>
    </row>
    <row r="56071" spans="16:17">
      <c r="P56071" s="63"/>
      <c r="Q56071" s="63"/>
    </row>
    <row r="56072" spans="16:17">
      <c r="P56072" s="63"/>
      <c r="Q56072" s="63"/>
    </row>
    <row r="56073" spans="16:17">
      <c r="P56073" s="63"/>
      <c r="Q56073" s="63"/>
    </row>
    <row r="56074" spans="16:17">
      <c r="P56074" s="63"/>
      <c r="Q56074" s="63"/>
    </row>
    <row r="56075" spans="16:17">
      <c r="P56075" s="63"/>
      <c r="Q56075" s="63"/>
    </row>
    <row r="56076" spans="16:17">
      <c r="P56076" s="63"/>
      <c r="Q56076" s="63"/>
    </row>
    <row r="56077" spans="16:17">
      <c r="P56077" s="63"/>
      <c r="Q56077" s="63"/>
    </row>
    <row r="56078" spans="16:17">
      <c r="P56078" s="63"/>
      <c r="Q56078" s="63"/>
    </row>
    <row r="56079" spans="16:17">
      <c r="P56079" s="63"/>
      <c r="Q56079" s="63"/>
    </row>
    <row r="56080" spans="16:17">
      <c r="P56080" s="63"/>
      <c r="Q56080" s="63"/>
    </row>
    <row r="56081" spans="16:17">
      <c r="P56081" s="63"/>
      <c r="Q56081" s="63"/>
    </row>
    <row r="56082" spans="16:17">
      <c r="P56082" s="63"/>
      <c r="Q56082" s="63"/>
    </row>
    <row r="56083" spans="16:17">
      <c r="P56083" s="63"/>
      <c r="Q56083" s="63"/>
    </row>
    <row r="56084" spans="16:17">
      <c r="P56084" s="63"/>
      <c r="Q56084" s="63"/>
    </row>
    <row r="56085" spans="16:17">
      <c r="P56085" s="63"/>
      <c r="Q56085" s="63"/>
    </row>
    <row r="56086" spans="16:17">
      <c r="P56086" s="63"/>
      <c r="Q56086" s="63"/>
    </row>
    <row r="56087" spans="16:17">
      <c r="P56087" s="63"/>
      <c r="Q56087" s="63"/>
    </row>
    <row r="56088" spans="16:17">
      <c r="P56088" s="63"/>
      <c r="Q56088" s="63"/>
    </row>
    <row r="56089" spans="16:17">
      <c r="P56089" s="63"/>
      <c r="Q56089" s="63"/>
    </row>
    <row r="56090" spans="16:17">
      <c r="P56090" s="63"/>
      <c r="Q56090" s="63"/>
    </row>
    <row r="56091" spans="16:17">
      <c r="P56091" s="63"/>
      <c r="Q56091" s="63"/>
    </row>
    <row r="56092" spans="16:17">
      <c r="P56092" s="63"/>
      <c r="Q56092" s="63"/>
    </row>
    <row r="56093" spans="16:17">
      <c r="P56093" s="63"/>
      <c r="Q56093" s="63"/>
    </row>
    <row r="56094" spans="16:17">
      <c r="P56094" s="63"/>
      <c r="Q56094" s="63"/>
    </row>
    <row r="56095" spans="16:17">
      <c r="P56095" s="63"/>
      <c r="Q56095" s="63"/>
    </row>
    <row r="56096" spans="16:17">
      <c r="P56096" s="63"/>
      <c r="Q56096" s="63"/>
    </row>
    <row r="56097" spans="16:17">
      <c r="P56097" s="63"/>
      <c r="Q56097" s="63"/>
    </row>
    <row r="56098" spans="16:17">
      <c r="P56098" s="63"/>
      <c r="Q56098" s="63"/>
    </row>
    <row r="56099" spans="16:17">
      <c r="P56099" s="63"/>
      <c r="Q56099" s="63"/>
    </row>
    <row r="56100" spans="16:17">
      <c r="P56100" s="63"/>
      <c r="Q56100" s="63"/>
    </row>
    <row r="56101" spans="16:17">
      <c r="P56101" s="63"/>
      <c r="Q56101" s="63"/>
    </row>
    <row r="56102" spans="16:17">
      <c r="P56102" s="63"/>
      <c r="Q56102" s="63"/>
    </row>
    <row r="56103" spans="16:17">
      <c r="P56103" s="63"/>
      <c r="Q56103" s="63"/>
    </row>
    <row r="56104" spans="16:17">
      <c r="P56104" s="63"/>
      <c r="Q56104" s="63"/>
    </row>
    <row r="56105" spans="16:17">
      <c r="P56105" s="63"/>
      <c r="Q56105" s="63"/>
    </row>
    <row r="56106" spans="16:17">
      <c r="P56106" s="63"/>
      <c r="Q56106" s="63"/>
    </row>
    <row r="56107" spans="16:17">
      <c r="P56107" s="63"/>
      <c r="Q56107" s="63"/>
    </row>
    <row r="56108" spans="16:17">
      <c r="P56108" s="63"/>
      <c r="Q56108" s="63"/>
    </row>
    <row r="56109" spans="16:17">
      <c r="P56109" s="63"/>
      <c r="Q56109" s="63"/>
    </row>
    <row r="56110" spans="16:17">
      <c r="P56110" s="63"/>
      <c r="Q56110" s="63"/>
    </row>
    <row r="56111" spans="16:17">
      <c r="P56111" s="63"/>
      <c r="Q56111" s="63"/>
    </row>
    <row r="56112" spans="16:17">
      <c r="P56112" s="63"/>
      <c r="Q56112" s="63"/>
    </row>
    <row r="56113" spans="16:17">
      <c r="P56113" s="63"/>
      <c r="Q56113" s="63"/>
    </row>
    <row r="56114" spans="16:17">
      <c r="P56114" s="63"/>
      <c r="Q56114" s="63"/>
    </row>
    <row r="56115" spans="16:17">
      <c r="P56115" s="63"/>
      <c r="Q56115" s="63"/>
    </row>
    <row r="56116" spans="16:17">
      <c r="P56116" s="63"/>
      <c r="Q56116" s="63"/>
    </row>
    <row r="56117" spans="16:17">
      <c r="P56117" s="63"/>
      <c r="Q56117" s="63"/>
    </row>
    <row r="56118" spans="16:17">
      <c r="P56118" s="63"/>
      <c r="Q56118" s="63"/>
    </row>
    <row r="56119" spans="16:17">
      <c r="P56119" s="63"/>
      <c r="Q56119" s="63"/>
    </row>
    <row r="56120" spans="16:17">
      <c r="P56120" s="63"/>
      <c r="Q56120" s="63"/>
    </row>
    <row r="56121" spans="16:17">
      <c r="P56121" s="63"/>
      <c r="Q56121" s="63"/>
    </row>
    <row r="56122" spans="16:17">
      <c r="P56122" s="63"/>
      <c r="Q56122" s="63"/>
    </row>
    <row r="56123" spans="16:17">
      <c r="P56123" s="63"/>
      <c r="Q56123" s="63"/>
    </row>
    <row r="56124" spans="16:17">
      <c r="P56124" s="63"/>
      <c r="Q56124" s="63"/>
    </row>
    <row r="56125" spans="16:17">
      <c r="P56125" s="63"/>
      <c r="Q56125" s="63"/>
    </row>
    <row r="56126" spans="16:17">
      <c r="P56126" s="63"/>
      <c r="Q56126" s="63"/>
    </row>
    <row r="56127" spans="16:17">
      <c r="P56127" s="63"/>
      <c r="Q56127" s="63"/>
    </row>
    <row r="56128" spans="16:17">
      <c r="P56128" s="63"/>
      <c r="Q56128" s="63"/>
    </row>
    <row r="56129" spans="16:17">
      <c r="P56129" s="63"/>
      <c r="Q56129" s="63"/>
    </row>
    <row r="56130" spans="16:17">
      <c r="P56130" s="63"/>
      <c r="Q56130" s="63"/>
    </row>
    <row r="56131" spans="16:17">
      <c r="P56131" s="63"/>
      <c r="Q56131" s="63"/>
    </row>
    <row r="56132" spans="16:17">
      <c r="P56132" s="63"/>
      <c r="Q56132" s="63"/>
    </row>
    <row r="56133" spans="16:17">
      <c r="P56133" s="63"/>
      <c r="Q56133" s="63"/>
    </row>
    <row r="56134" spans="16:17">
      <c r="P56134" s="63"/>
      <c r="Q56134" s="63"/>
    </row>
    <row r="56135" spans="16:17">
      <c r="P56135" s="63"/>
      <c r="Q56135" s="63"/>
    </row>
    <row r="56136" spans="16:17">
      <c r="P56136" s="63"/>
      <c r="Q56136" s="63"/>
    </row>
    <row r="56137" spans="16:17">
      <c r="P56137" s="63"/>
      <c r="Q56137" s="63"/>
    </row>
    <row r="56138" spans="16:17">
      <c r="P56138" s="63"/>
      <c r="Q56138" s="63"/>
    </row>
    <row r="56139" spans="16:17">
      <c r="P56139" s="63"/>
      <c r="Q56139" s="63"/>
    </row>
    <row r="56140" spans="16:17">
      <c r="P56140" s="63"/>
      <c r="Q56140" s="63"/>
    </row>
    <row r="56141" spans="16:17">
      <c r="P56141" s="63"/>
      <c r="Q56141" s="63"/>
    </row>
    <row r="56142" spans="16:17">
      <c r="P56142" s="63"/>
      <c r="Q56142" s="63"/>
    </row>
    <row r="56143" spans="16:17">
      <c r="P56143" s="63"/>
      <c r="Q56143" s="63"/>
    </row>
    <row r="56144" spans="16:17">
      <c r="P56144" s="63"/>
      <c r="Q56144" s="63"/>
    </row>
    <row r="56145" spans="16:17">
      <c r="P56145" s="63"/>
      <c r="Q56145" s="63"/>
    </row>
    <row r="56146" spans="16:17">
      <c r="P56146" s="63"/>
      <c r="Q56146" s="63"/>
    </row>
    <row r="56147" spans="16:17">
      <c r="P56147" s="63"/>
      <c r="Q56147" s="63"/>
    </row>
    <row r="56148" spans="16:17">
      <c r="P56148" s="63"/>
      <c r="Q56148" s="63"/>
    </row>
    <row r="56149" spans="16:17">
      <c r="P56149" s="63"/>
      <c r="Q56149" s="63"/>
    </row>
    <row r="56150" spans="16:17">
      <c r="P56150" s="63"/>
      <c r="Q56150" s="63"/>
    </row>
    <row r="56151" spans="16:17">
      <c r="P56151" s="63"/>
      <c r="Q56151" s="63"/>
    </row>
    <row r="56152" spans="16:17">
      <c r="P56152" s="63"/>
      <c r="Q56152" s="63"/>
    </row>
    <row r="56153" spans="16:17">
      <c r="P56153" s="63"/>
      <c r="Q56153" s="63"/>
    </row>
    <row r="56154" spans="16:17">
      <c r="P56154" s="63"/>
      <c r="Q56154" s="63"/>
    </row>
    <row r="56155" spans="16:17">
      <c r="P56155" s="63"/>
      <c r="Q56155" s="63"/>
    </row>
    <row r="56156" spans="16:17">
      <c r="P56156" s="63"/>
      <c r="Q56156" s="63"/>
    </row>
    <row r="56157" spans="16:17">
      <c r="P56157" s="63"/>
      <c r="Q56157" s="63"/>
    </row>
    <row r="56158" spans="16:17">
      <c r="P56158" s="63"/>
      <c r="Q56158" s="63"/>
    </row>
    <row r="56159" spans="16:17">
      <c r="P56159" s="63"/>
      <c r="Q56159" s="63"/>
    </row>
    <row r="56160" spans="16:17">
      <c r="P56160" s="63"/>
      <c r="Q56160" s="63"/>
    </row>
    <row r="56161" spans="16:17">
      <c r="P56161" s="63"/>
      <c r="Q56161" s="63"/>
    </row>
    <row r="56162" spans="16:17">
      <c r="P56162" s="63"/>
      <c r="Q56162" s="63"/>
    </row>
    <row r="56163" spans="16:17">
      <c r="P56163" s="63"/>
      <c r="Q56163" s="63"/>
    </row>
    <row r="56164" spans="16:17">
      <c r="P56164" s="63"/>
      <c r="Q56164" s="63"/>
    </row>
    <row r="56165" spans="16:17">
      <c r="P56165" s="63"/>
      <c r="Q56165" s="63"/>
    </row>
    <row r="56166" spans="16:17">
      <c r="P56166" s="63"/>
      <c r="Q56166" s="63"/>
    </row>
    <row r="56167" spans="16:17">
      <c r="P56167" s="63"/>
      <c r="Q56167" s="63"/>
    </row>
    <row r="56168" spans="16:17">
      <c r="P56168" s="63"/>
      <c r="Q56168" s="63"/>
    </row>
    <row r="56169" spans="16:17">
      <c r="P56169" s="63"/>
      <c r="Q56169" s="63"/>
    </row>
    <row r="56170" spans="16:17">
      <c r="P56170" s="63"/>
      <c r="Q56170" s="63"/>
    </row>
    <row r="56171" spans="16:17">
      <c r="P56171" s="63"/>
      <c r="Q56171" s="63"/>
    </row>
    <row r="56172" spans="16:17">
      <c r="P56172" s="63"/>
      <c r="Q56172" s="63"/>
    </row>
    <row r="56173" spans="16:17">
      <c r="P56173" s="63"/>
      <c r="Q56173" s="63"/>
    </row>
    <row r="56174" spans="16:17">
      <c r="P56174" s="63"/>
      <c r="Q56174" s="63"/>
    </row>
    <row r="56175" spans="16:17">
      <c r="P56175" s="63"/>
      <c r="Q56175" s="63"/>
    </row>
    <row r="56176" spans="16:17">
      <c r="P56176" s="63"/>
      <c r="Q56176" s="63"/>
    </row>
    <row r="56177" spans="16:17">
      <c r="P56177" s="63"/>
      <c r="Q56177" s="63"/>
    </row>
    <row r="56178" spans="16:17">
      <c r="P56178" s="63"/>
      <c r="Q56178" s="63"/>
    </row>
    <row r="56179" spans="16:17">
      <c r="P56179" s="63"/>
      <c r="Q56179" s="63"/>
    </row>
    <row r="56180" spans="16:17">
      <c r="P56180" s="63"/>
      <c r="Q56180" s="63"/>
    </row>
    <row r="56181" spans="16:17">
      <c r="P56181" s="63"/>
      <c r="Q56181" s="63"/>
    </row>
    <row r="56182" spans="16:17">
      <c r="P56182" s="63"/>
      <c r="Q56182" s="63"/>
    </row>
    <row r="56183" spans="16:17">
      <c r="P56183" s="63"/>
      <c r="Q56183" s="63"/>
    </row>
    <row r="56184" spans="16:17">
      <c r="P56184" s="63"/>
      <c r="Q56184" s="63"/>
    </row>
    <row r="56185" spans="16:17">
      <c r="P56185" s="63"/>
      <c r="Q56185" s="63"/>
    </row>
    <row r="56186" spans="16:17">
      <c r="P56186" s="63"/>
      <c r="Q56186" s="63"/>
    </row>
    <row r="56187" spans="16:17">
      <c r="P56187" s="63"/>
      <c r="Q56187" s="63"/>
    </row>
    <row r="56188" spans="16:17">
      <c r="P56188" s="63"/>
      <c r="Q56188" s="63"/>
    </row>
    <row r="56189" spans="16:17">
      <c r="P56189" s="63"/>
      <c r="Q56189" s="63"/>
    </row>
    <row r="56190" spans="16:17">
      <c r="P56190" s="63"/>
      <c r="Q56190" s="63"/>
    </row>
    <row r="56191" spans="16:17">
      <c r="P56191" s="63"/>
      <c r="Q56191" s="63"/>
    </row>
    <row r="56192" spans="16:17">
      <c r="P56192" s="63"/>
      <c r="Q56192" s="63"/>
    </row>
    <row r="56193" spans="16:17">
      <c r="P56193" s="63"/>
      <c r="Q56193" s="63"/>
    </row>
    <row r="56194" spans="16:17">
      <c r="P56194" s="63"/>
      <c r="Q56194" s="63"/>
    </row>
    <row r="56195" spans="16:17">
      <c r="P56195" s="63"/>
      <c r="Q56195" s="63"/>
    </row>
    <row r="56196" spans="16:17">
      <c r="P56196" s="63"/>
      <c r="Q56196" s="63"/>
    </row>
    <row r="56197" spans="16:17">
      <c r="P56197" s="63"/>
      <c r="Q56197" s="63"/>
    </row>
    <row r="56198" spans="16:17">
      <c r="P56198" s="63"/>
      <c r="Q56198" s="63"/>
    </row>
    <row r="56199" spans="16:17">
      <c r="P56199" s="63"/>
      <c r="Q56199" s="63"/>
    </row>
    <row r="56200" spans="16:17">
      <c r="P56200" s="63"/>
      <c r="Q56200" s="63"/>
    </row>
    <row r="56201" spans="16:17">
      <c r="P56201" s="63"/>
      <c r="Q56201" s="63"/>
    </row>
    <row r="56202" spans="16:17">
      <c r="P56202" s="63"/>
      <c r="Q56202" s="63"/>
    </row>
    <row r="56203" spans="16:17">
      <c r="P56203" s="63"/>
      <c r="Q56203" s="63"/>
    </row>
    <row r="56204" spans="16:17">
      <c r="P56204" s="63"/>
      <c r="Q56204" s="63"/>
    </row>
    <row r="56205" spans="16:17">
      <c r="P56205" s="63"/>
      <c r="Q56205" s="63"/>
    </row>
    <row r="56206" spans="16:17">
      <c r="P56206" s="63"/>
      <c r="Q56206" s="63"/>
    </row>
    <row r="56207" spans="16:17">
      <c r="P56207" s="63"/>
      <c r="Q56207" s="63"/>
    </row>
    <row r="56208" spans="16:17">
      <c r="P56208" s="63"/>
      <c r="Q56208" s="63"/>
    </row>
    <row r="56209" spans="16:17">
      <c r="P56209" s="63"/>
      <c r="Q56209" s="63"/>
    </row>
    <row r="56210" spans="16:17">
      <c r="P56210" s="63"/>
      <c r="Q56210" s="63"/>
    </row>
    <row r="56211" spans="16:17">
      <c r="P56211" s="63"/>
      <c r="Q56211" s="63"/>
    </row>
    <row r="56212" spans="16:17">
      <c r="P56212" s="63"/>
      <c r="Q56212" s="63"/>
    </row>
    <row r="56213" spans="16:17">
      <c r="P56213" s="63"/>
      <c r="Q56213" s="63"/>
    </row>
    <row r="56214" spans="16:17">
      <c r="P56214" s="63"/>
      <c r="Q56214" s="63"/>
    </row>
    <row r="56215" spans="16:17">
      <c r="P56215" s="63"/>
      <c r="Q56215" s="63"/>
    </row>
    <row r="56216" spans="16:17">
      <c r="P56216" s="63"/>
      <c r="Q56216" s="63"/>
    </row>
    <row r="56217" spans="16:17">
      <c r="P56217" s="63"/>
      <c r="Q56217" s="63"/>
    </row>
    <row r="56218" spans="16:17">
      <c r="P56218" s="63"/>
      <c r="Q56218" s="63"/>
    </row>
    <row r="56219" spans="16:17">
      <c r="P56219" s="63"/>
      <c r="Q56219" s="63"/>
    </row>
    <row r="56220" spans="16:17">
      <c r="P56220" s="63"/>
      <c r="Q56220" s="63"/>
    </row>
    <row r="56221" spans="16:17">
      <c r="P56221" s="63"/>
      <c r="Q56221" s="63"/>
    </row>
    <row r="56222" spans="16:17">
      <c r="P56222" s="63"/>
      <c r="Q56222" s="63"/>
    </row>
    <row r="56223" spans="16:17">
      <c r="P56223" s="63"/>
      <c r="Q56223" s="63"/>
    </row>
    <row r="56224" spans="16:17">
      <c r="P56224" s="63"/>
      <c r="Q56224" s="63"/>
    </row>
    <row r="56225" spans="16:17">
      <c r="P56225" s="63"/>
      <c r="Q56225" s="63"/>
    </row>
    <row r="56226" spans="16:17">
      <c r="P56226" s="63"/>
      <c r="Q56226" s="63"/>
    </row>
    <row r="56227" spans="16:17">
      <c r="P56227" s="63"/>
      <c r="Q56227" s="63"/>
    </row>
    <row r="56228" spans="16:17">
      <c r="P56228" s="63"/>
      <c r="Q56228" s="63"/>
    </row>
    <row r="56229" spans="16:17">
      <c r="P56229" s="63"/>
      <c r="Q56229" s="63"/>
    </row>
    <row r="56230" spans="16:17">
      <c r="P56230" s="63"/>
      <c r="Q56230" s="63"/>
    </row>
    <row r="56231" spans="16:17">
      <c r="P56231" s="63"/>
      <c r="Q56231" s="63"/>
    </row>
    <row r="56232" spans="16:17">
      <c r="P56232" s="63"/>
      <c r="Q56232" s="63"/>
    </row>
    <row r="56233" spans="16:17">
      <c r="P56233" s="63"/>
      <c r="Q56233" s="63"/>
    </row>
    <row r="56234" spans="16:17">
      <c r="P56234" s="63"/>
      <c r="Q56234" s="63"/>
    </row>
    <row r="56235" spans="16:17">
      <c r="P56235" s="63"/>
      <c r="Q56235" s="63"/>
    </row>
    <row r="56236" spans="16:17">
      <c r="P56236" s="63"/>
      <c r="Q56236" s="63"/>
    </row>
    <row r="56237" spans="16:17">
      <c r="P56237" s="63"/>
      <c r="Q56237" s="63"/>
    </row>
    <row r="56238" spans="16:17">
      <c r="P56238" s="63"/>
      <c r="Q56238" s="63"/>
    </row>
    <row r="56239" spans="16:17">
      <c r="P56239" s="63"/>
      <c r="Q56239" s="63"/>
    </row>
    <row r="56240" spans="16:17">
      <c r="P56240" s="63"/>
      <c r="Q56240" s="63"/>
    </row>
    <row r="56241" spans="16:17">
      <c r="P56241" s="63"/>
      <c r="Q56241" s="63"/>
    </row>
    <row r="56242" spans="16:17">
      <c r="P56242" s="63"/>
      <c r="Q56242" s="63"/>
    </row>
    <row r="56243" spans="16:17">
      <c r="P56243" s="63"/>
      <c r="Q56243" s="63"/>
    </row>
    <row r="56244" spans="16:17">
      <c r="P56244" s="63"/>
      <c r="Q56244" s="63"/>
    </row>
    <row r="56245" spans="16:17">
      <c r="P56245" s="63"/>
      <c r="Q56245" s="63"/>
    </row>
    <row r="56246" spans="16:17">
      <c r="P56246" s="63"/>
      <c r="Q56246" s="63"/>
    </row>
    <row r="56247" spans="16:17">
      <c r="P56247" s="63"/>
      <c r="Q56247" s="63"/>
    </row>
    <row r="56248" spans="16:17">
      <c r="P56248" s="63"/>
      <c r="Q56248" s="63"/>
    </row>
    <row r="56249" spans="16:17">
      <c r="P56249" s="63"/>
      <c r="Q56249" s="63"/>
    </row>
    <row r="56250" spans="16:17">
      <c r="P56250" s="63"/>
      <c r="Q56250" s="63"/>
    </row>
    <row r="56251" spans="16:17">
      <c r="P56251" s="63"/>
      <c r="Q56251" s="63"/>
    </row>
    <row r="56252" spans="16:17">
      <c r="P56252" s="63"/>
      <c r="Q56252" s="63"/>
    </row>
    <row r="56253" spans="16:17">
      <c r="P56253" s="63"/>
      <c r="Q56253" s="63"/>
    </row>
    <row r="56254" spans="16:17">
      <c r="P56254" s="63"/>
      <c r="Q56254" s="63"/>
    </row>
    <row r="56255" spans="16:17">
      <c r="P56255" s="63"/>
      <c r="Q56255" s="63"/>
    </row>
    <row r="56256" spans="16:17">
      <c r="P56256" s="63"/>
      <c r="Q56256" s="63"/>
    </row>
    <row r="56257" spans="16:17">
      <c r="P56257" s="63"/>
      <c r="Q56257" s="63"/>
    </row>
    <row r="56258" spans="16:17">
      <c r="P56258" s="63"/>
      <c r="Q56258" s="63"/>
    </row>
    <row r="56259" spans="16:17">
      <c r="P56259" s="63"/>
      <c r="Q56259" s="63"/>
    </row>
    <row r="56260" spans="16:17">
      <c r="P56260" s="63"/>
      <c r="Q56260" s="63"/>
    </row>
    <row r="56261" spans="16:17">
      <c r="P56261" s="63"/>
      <c r="Q56261" s="63"/>
    </row>
    <row r="56262" spans="16:17">
      <c r="P56262" s="63"/>
      <c r="Q56262" s="63"/>
    </row>
    <row r="56263" spans="16:17">
      <c r="P56263" s="63"/>
      <c r="Q56263" s="63"/>
    </row>
    <row r="56264" spans="16:17">
      <c r="P56264" s="63"/>
      <c r="Q56264" s="63"/>
    </row>
    <row r="56265" spans="16:17">
      <c r="P56265" s="63"/>
      <c r="Q56265" s="63"/>
    </row>
    <row r="56266" spans="16:17">
      <c r="P56266" s="63"/>
      <c r="Q56266" s="63"/>
    </row>
    <row r="56267" spans="16:17">
      <c r="P56267" s="63"/>
      <c r="Q56267" s="63"/>
    </row>
    <row r="56268" spans="16:17">
      <c r="P56268" s="63"/>
      <c r="Q56268" s="63"/>
    </row>
    <row r="56269" spans="16:17">
      <c r="P56269" s="63"/>
      <c r="Q56269" s="63"/>
    </row>
    <row r="56270" spans="16:17">
      <c r="P56270" s="63"/>
      <c r="Q56270" s="63"/>
    </row>
    <row r="56271" spans="16:17">
      <c r="P56271" s="63"/>
      <c r="Q56271" s="63"/>
    </row>
    <row r="56272" spans="16:17">
      <c r="P56272" s="63"/>
      <c r="Q56272" s="63"/>
    </row>
    <row r="56273" spans="16:17">
      <c r="P56273" s="63"/>
      <c r="Q56273" s="63"/>
    </row>
    <row r="56274" spans="16:17">
      <c r="P56274" s="63"/>
      <c r="Q56274" s="63"/>
    </row>
    <row r="56275" spans="16:17">
      <c r="P56275" s="63"/>
      <c r="Q56275" s="63"/>
    </row>
    <row r="56276" spans="16:17">
      <c r="P56276" s="63"/>
      <c r="Q56276" s="63"/>
    </row>
    <row r="56277" spans="16:17">
      <c r="P56277" s="63"/>
      <c r="Q56277" s="63"/>
    </row>
    <row r="56278" spans="16:17">
      <c r="P56278" s="63"/>
      <c r="Q56278" s="63"/>
    </row>
    <row r="56279" spans="16:17">
      <c r="P56279" s="63"/>
      <c r="Q56279" s="63"/>
    </row>
    <row r="56280" spans="16:17">
      <c r="P56280" s="63"/>
      <c r="Q56280" s="63"/>
    </row>
    <row r="56281" spans="16:17">
      <c r="P56281" s="63"/>
      <c r="Q56281" s="63"/>
    </row>
    <row r="56282" spans="16:17">
      <c r="P56282" s="63"/>
      <c r="Q56282" s="63"/>
    </row>
    <row r="56283" spans="16:17">
      <c r="P56283" s="63"/>
      <c r="Q56283" s="63"/>
    </row>
    <row r="56284" spans="16:17">
      <c r="P56284" s="63"/>
      <c r="Q56284" s="63"/>
    </row>
    <row r="56285" spans="16:17">
      <c r="P56285" s="63"/>
      <c r="Q56285" s="63"/>
    </row>
    <row r="56286" spans="16:17">
      <c r="P56286" s="63"/>
      <c r="Q56286" s="63"/>
    </row>
    <row r="56287" spans="16:17">
      <c r="P56287" s="63"/>
      <c r="Q56287" s="63"/>
    </row>
    <row r="56288" spans="16:17">
      <c r="P56288" s="63"/>
      <c r="Q56288" s="63"/>
    </row>
    <row r="56289" spans="16:17">
      <c r="P56289" s="63"/>
      <c r="Q56289" s="63"/>
    </row>
    <row r="56290" spans="16:17">
      <c r="P56290" s="63"/>
      <c r="Q56290" s="63"/>
    </row>
    <row r="56291" spans="16:17">
      <c r="P56291" s="63"/>
      <c r="Q56291" s="63"/>
    </row>
    <row r="56292" spans="16:17">
      <c r="P56292" s="63"/>
      <c r="Q56292" s="63"/>
    </row>
    <row r="56293" spans="16:17">
      <c r="P56293" s="63"/>
      <c r="Q56293" s="63"/>
    </row>
    <row r="56294" spans="16:17">
      <c r="P56294" s="63"/>
      <c r="Q56294" s="63"/>
    </row>
    <row r="56295" spans="16:17">
      <c r="P56295" s="63"/>
      <c r="Q56295" s="63"/>
    </row>
    <row r="56296" spans="16:17">
      <c r="P56296" s="63"/>
      <c r="Q56296" s="63"/>
    </row>
    <row r="56297" spans="16:17">
      <c r="P56297" s="63"/>
      <c r="Q56297" s="63"/>
    </row>
    <row r="56298" spans="16:17">
      <c r="P56298" s="63"/>
      <c r="Q56298" s="63"/>
    </row>
    <row r="56299" spans="16:17">
      <c r="P56299" s="63"/>
      <c r="Q56299" s="63"/>
    </row>
    <row r="56300" spans="16:17">
      <c r="P56300" s="63"/>
      <c r="Q56300" s="63"/>
    </row>
    <row r="56301" spans="16:17">
      <c r="P56301" s="63"/>
      <c r="Q56301" s="63"/>
    </row>
    <row r="56302" spans="16:17">
      <c r="P56302" s="63"/>
      <c r="Q56302" s="63"/>
    </row>
    <row r="56303" spans="16:17">
      <c r="P56303" s="63"/>
      <c r="Q56303" s="63"/>
    </row>
    <row r="56304" spans="16:17">
      <c r="P56304" s="63"/>
      <c r="Q56304" s="63"/>
    </row>
    <row r="56305" spans="16:17">
      <c r="P56305" s="63"/>
      <c r="Q56305" s="63"/>
    </row>
    <row r="56306" spans="16:17">
      <c r="P56306" s="63"/>
      <c r="Q56306" s="63"/>
    </row>
    <row r="56307" spans="16:17">
      <c r="P56307" s="63"/>
      <c r="Q56307" s="63"/>
    </row>
    <row r="56308" spans="16:17">
      <c r="P56308" s="63"/>
      <c r="Q56308" s="63"/>
    </row>
    <row r="56309" spans="16:17">
      <c r="P56309" s="63"/>
      <c r="Q56309" s="63"/>
    </row>
    <row r="56310" spans="16:17">
      <c r="P56310" s="63"/>
      <c r="Q56310" s="63"/>
    </row>
    <row r="56311" spans="16:17">
      <c r="P56311" s="63"/>
      <c r="Q56311" s="63"/>
    </row>
    <row r="56312" spans="16:17">
      <c r="P56312" s="63"/>
      <c r="Q56312" s="63"/>
    </row>
    <row r="56313" spans="16:17">
      <c r="P56313" s="63"/>
      <c r="Q56313" s="63"/>
    </row>
    <row r="56314" spans="16:17">
      <c r="P56314" s="63"/>
      <c r="Q56314" s="63"/>
    </row>
    <row r="56315" spans="16:17">
      <c r="P56315" s="63"/>
      <c r="Q56315" s="63"/>
    </row>
    <row r="56316" spans="16:17">
      <c r="P56316" s="63"/>
      <c r="Q56316" s="63"/>
    </row>
    <row r="56317" spans="16:17">
      <c r="P56317" s="63"/>
      <c r="Q56317" s="63"/>
    </row>
    <row r="56318" spans="16:17">
      <c r="P56318" s="63"/>
      <c r="Q56318" s="63"/>
    </row>
    <row r="56319" spans="16:17">
      <c r="P56319" s="63"/>
      <c r="Q56319" s="63"/>
    </row>
    <row r="56320" spans="16:17">
      <c r="P56320" s="63"/>
      <c r="Q56320" s="63"/>
    </row>
    <row r="56321" spans="16:17">
      <c r="P56321" s="63"/>
      <c r="Q56321" s="63"/>
    </row>
    <row r="56322" spans="16:17">
      <c r="P56322" s="63"/>
      <c r="Q56322" s="63"/>
    </row>
    <row r="56323" spans="16:17">
      <c r="P56323" s="63"/>
      <c r="Q56323" s="63"/>
    </row>
    <row r="56324" spans="16:17">
      <c r="P56324" s="63"/>
      <c r="Q56324" s="63"/>
    </row>
    <row r="56325" spans="16:17">
      <c r="P56325" s="63"/>
      <c r="Q56325" s="63"/>
    </row>
    <row r="56326" spans="16:17">
      <c r="P56326" s="63"/>
      <c r="Q56326" s="63"/>
    </row>
    <row r="56327" spans="16:17">
      <c r="P56327" s="63"/>
      <c r="Q56327" s="63"/>
    </row>
    <row r="56328" spans="16:17">
      <c r="P56328" s="63"/>
      <c r="Q56328" s="63"/>
    </row>
    <row r="56329" spans="16:17">
      <c r="P56329" s="63"/>
      <c r="Q56329" s="63"/>
    </row>
    <row r="56330" spans="16:17">
      <c r="P56330" s="63"/>
      <c r="Q56330" s="63"/>
    </row>
    <row r="56331" spans="16:17">
      <c r="P56331" s="63"/>
      <c r="Q56331" s="63"/>
    </row>
    <row r="56332" spans="16:17">
      <c r="P56332" s="63"/>
      <c r="Q56332" s="63"/>
    </row>
    <row r="56333" spans="16:17">
      <c r="P56333" s="63"/>
      <c r="Q56333" s="63"/>
    </row>
    <row r="56334" spans="16:17">
      <c r="P56334" s="63"/>
      <c r="Q56334" s="63"/>
    </row>
    <row r="56335" spans="16:17">
      <c r="P56335" s="63"/>
      <c r="Q56335" s="63"/>
    </row>
    <row r="56336" spans="16:17">
      <c r="P56336" s="63"/>
      <c r="Q56336" s="63"/>
    </row>
    <row r="56337" spans="16:17">
      <c r="P56337" s="63"/>
      <c r="Q56337" s="63"/>
    </row>
    <row r="56338" spans="16:17">
      <c r="P56338" s="63"/>
      <c r="Q56338" s="63"/>
    </row>
    <row r="56339" spans="16:17">
      <c r="P56339" s="63"/>
      <c r="Q56339" s="63"/>
    </row>
    <row r="56340" spans="16:17">
      <c r="P56340" s="63"/>
      <c r="Q56340" s="63"/>
    </row>
    <row r="56341" spans="16:17">
      <c r="P56341" s="63"/>
      <c r="Q56341" s="63"/>
    </row>
    <row r="56342" spans="16:17">
      <c r="P56342" s="63"/>
      <c r="Q56342" s="63"/>
    </row>
    <row r="56343" spans="16:17">
      <c r="P56343" s="63"/>
      <c r="Q56343" s="63"/>
    </row>
    <row r="56344" spans="16:17">
      <c r="P56344" s="63"/>
      <c r="Q56344" s="63"/>
    </row>
    <row r="56345" spans="16:17">
      <c r="P56345" s="63"/>
      <c r="Q56345" s="63"/>
    </row>
    <row r="56346" spans="16:17">
      <c r="P56346" s="63"/>
      <c r="Q56346" s="63"/>
    </row>
    <row r="56347" spans="16:17">
      <c r="P56347" s="63"/>
      <c r="Q56347" s="63"/>
    </row>
    <row r="56348" spans="16:17">
      <c r="P56348" s="63"/>
      <c r="Q56348" s="63"/>
    </row>
    <row r="56349" spans="16:17">
      <c r="P56349" s="63"/>
      <c r="Q56349" s="63"/>
    </row>
    <row r="56350" spans="16:17">
      <c r="P56350" s="63"/>
      <c r="Q56350" s="63"/>
    </row>
    <row r="56351" spans="16:17">
      <c r="P56351" s="63"/>
      <c r="Q56351" s="63"/>
    </row>
    <row r="56352" spans="16:17">
      <c r="P56352" s="63"/>
      <c r="Q56352" s="63"/>
    </row>
    <row r="56353" spans="16:17">
      <c r="P56353" s="63"/>
      <c r="Q56353" s="63"/>
    </row>
    <row r="56354" spans="16:17">
      <c r="P56354" s="63"/>
      <c r="Q56354" s="63"/>
    </row>
    <row r="56355" spans="16:17">
      <c r="P56355" s="63"/>
      <c r="Q56355" s="63"/>
    </row>
    <row r="56356" spans="16:17">
      <c r="P56356" s="63"/>
      <c r="Q56356" s="63"/>
    </row>
    <row r="56357" spans="16:17">
      <c r="P56357" s="63"/>
      <c r="Q56357" s="63"/>
    </row>
    <row r="56358" spans="16:17">
      <c r="P56358" s="63"/>
      <c r="Q56358" s="63"/>
    </row>
    <row r="56359" spans="16:17">
      <c r="P56359" s="63"/>
      <c r="Q56359" s="63"/>
    </row>
    <row r="56360" spans="16:17">
      <c r="P56360" s="63"/>
      <c r="Q56360" s="63"/>
    </row>
    <row r="56361" spans="16:17">
      <c r="P56361" s="63"/>
      <c r="Q56361" s="63"/>
    </row>
    <row r="56362" spans="16:17">
      <c r="P56362" s="63"/>
      <c r="Q56362" s="63"/>
    </row>
    <row r="56363" spans="16:17">
      <c r="P56363" s="63"/>
      <c r="Q56363" s="63"/>
    </row>
    <row r="56364" spans="16:17">
      <c r="P56364" s="63"/>
      <c r="Q56364" s="63"/>
    </row>
    <row r="56365" spans="16:17">
      <c r="P56365" s="63"/>
      <c r="Q56365" s="63"/>
    </row>
    <row r="56366" spans="16:17">
      <c r="P56366" s="63"/>
      <c r="Q56366" s="63"/>
    </row>
    <row r="56367" spans="16:17">
      <c r="P56367" s="63"/>
      <c r="Q56367" s="63"/>
    </row>
    <row r="56368" spans="16:17">
      <c r="P56368" s="63"/>
      <c r="Q56368" s="63"/>
    </row>
    <row r="56369" spans="16:17">
      <c r="P56369" s="63"/>
      <c r="Q56369" s="63"/>
    </row>
    <row r="56370" spans="16:17">
      <c r="P56370" s="63"/>
      <c r="Q56370" s="63"/>
    </row>
    <row r="56371" spans="16:17">
      <c r="P56371" s="63"/>
      <c r="Q56371" s="63"/>
    </row>
    <row r="56372" spans="16:17">
      <c r="P56372" s="63"/>
      <c r="Q56372" s="63"/>
    </row>
    <row r="56373" spans="16:17">
      <c r="P56373" s="63"/>
      <c r="Q56373" s="63"/>
    </row>
    <row r="56374" spans="16:17">
      <c r="P56374" s="63"/>
      <c r="Q56374" s="63"/>
    </row>
    <row r="56375" spans="16:17">
      <c r="P56375" s="63"/>
      <c r="Q56375" s="63"/>
    </row>
    <row r="56376" spans="16:17">
      <c r="P56376" s="63"/>
      <c r="Q56376" s="63"/>
    </row>
    <row r="56377" spans="16:17">
      <c r="P56377" s="63"/>
      <c r="Q56377" s="63"/>
    </row>
    <row r="56378" spans="16:17">
      <c r="P56378" s="63"/>
      <c r="Q56378" s="63"/>
    </row>
    <row r="56379" spans="16:17">
      <c r="P56379" s="63"/>
      <c r="Q56379" s="63"/>
    </row>
    <row r="56380" spans="16:17">
      <c r="P56380" s="63"/>
      <c r="Q56380" s="63"/>
    </row>
    <row r="56381" spans="16:17">
      <c r="P56381" s="63"/>
      <c r="Q56381" s="63"/>
    </row>
    <row r="56382" spans="16:17">
      <c r="P56382" s="63"/>
      <c r="Q56382" s="63"/>
    </row>
    <row r="56383" spans="16:17">
      <c r="P56383" s="63"/>
      <c r="Q56383" s="63"/>
    </row>
    <row r="56384" spans="16:17">
      <c r="P56384" s="63"/>
      <c r="Q56384" s="63"/>
    </row>
    <row r="56385" spans="16:17">
      <c r="P56385" s="63"/>
      <c r="Q56385" s="63"/>
    </row>
    <row r="56386" spans="16:17">
      <c r="P56386" s="63"/>
      <c r="Q56386" s="63"/>
    </row>
    <row r="56387" spans="16:17">
      <c r="P56387" s="63"/>
      <c r="Q56387" s="63"/>
    </row>
    <row r="56388" spans="16:17">
      <c r="P56388" s="63"/>
      <c r="Q56388" s="63"/>
    </row>
    <row r="56389" spans="16:17">
      <c r="P56389" s="63"/>
      <c r="Q56389" s="63"/>
    </row>
    <row r="56390" spans="16:17">
      <c r="P56390" s="63"/>
      <c r="Q56390" s="63"/>
    </row>
    <row r="56391" spans="16:17">
      <c r="P56391" s="63"/>
      <c r="Q56391" s="63"/>
    </row>
    <row r="56392" spans="16:17">
      <c r="P56392" s="63"/>
      <c r="Q56392" s="63"/>
    </row>
    <row r="56393" spans="16:17">
      <c r="P56393" s="63"/>
      <c r="Q56393" s="63"/>
    </row>
    <row r="56394" spans="16:17">
      <c r="P56394" s="63"/>
      <c r="Q56394" s="63"/>
    </row>
    <row r="56395" spans="16:17">
      <c r="P56395" s="63"/>
      <c r="Q56395" s="63"/>
    </row>
    <row r="56396" spans="16:17">
      <c r="P56396" s="63"/>
      <c r="Q56396" s="63"/>
    </row>
    <row r="56397" spans="16:17">
      <c r="P56397" s="63"/>
      <c r="Q56397" s="63"/>
    </row>
    <row r="56398" spans="16:17">
      <c r="P56398" s="63"/>
      <c r="Q56398" s="63"/>
    </row>
    <row r="56399" spans="16:17">
      <c r="P56399" s="63"/>
      <c r="Q56399" s="63"/>
    </row>
    <row r="56400" spans="16:17">
      <c r="P56400" s="63"/>
      <c r="Q56400" s="63"/>
    </row>
    <row r="56401" spans="16:17">
      <c r="P56401" s="63"/>
      <c r="Q56401" s="63"/>
    </row>
    <row r="56402" spans="16:17">
      <c r="P56402" s="63"/>
      <c r="Q56402" s="63"/>
    </row>
    <row r="56403" spans="16:17">
      <c r="P56403" s="63"/>
      <c r="Q56403" s="63"/>
    </row>
    <row r="56404" spans="16:17">
      <c r="P56404" s="63"/>
      <c r="Q56404" s="63"/>
    </row>
    <row r="56405" spans="16:17">
      <c r="P56405" s="63"/>
      <c r="Q56405" s="63"/>
    </row>
    <row r="56406" spans="16:17">
      <c r="P56406" s="63"/>
      <c r="Q56406" s="63"/>
    </row>
    <row r="56407" spans="16:17">
      <c r="P56407" s="63"/>
      <c r="Q56407" s="63"/>
    </row>
    <row r="56408" spans="16:17">
      <c r="P56408" s="63"/>
      <c r="Q56408" s="63"/>
    </row>
    <row r="56409" spans="16:17">
      <c r="P56409" s="63"/>
      <c r="Q56409" s="63"/>
    </row>
    <row r="56410" spans="16:17">
      <c r="P56410" s="63"/>
      <c r="Q56410" s="63"/>
    </row>
    <row r="56411" spans="16:17">
      <c r="P56411" s="63"/>
      <c r="Q56411" s="63"/>
    </row>
    <row r="56412" spans="16:17">
      <c r="P56412" s="63"/>
      <c r="Q56412" s="63"/>
    </row>
    <row r="56413" spans="16:17">
      <c r="P56413" s="63"/>
      <c r="Q56413" s="63"/>
    </row>
    <row r="56414" spans="16:17">
      <c r="P56414" s="63"/>
      <c r="Q56414" s="63"/>
    </row>
    <row r="56415" spans="16:17">
      <c r="P56415" s="63"/>
      <c r="Q56415" s="63"/>
    </row>
    <row r="56416" spans="16:17">
      <c r="P56416" s="63"/>
      <c r="Q56416" s="63"/>
    </row>
    <row r="56417" spans="16:17">
      <c r="P56417" s="63"/>
      <c r="Q56417" s="63"/>
    </row>
    <row r="56418" spans="16:17">
      <c r="P56418" s="63"/>
      <c r="Q56418" s="63"/>
    </row>
    <row r="56419" spans="16:17">
      <c r="P56419" s="63"/>
      <c r="Q56419" s="63"/>
    </row>
    <row r="56420" spans="16:17">
      <c r="P56420" s="63"/>
      <c r="Q56420" s="63"/>
    </row>
    <row r="56421" spans="16:17">
      <c r="P56421" s="63"/>
      <c r="Q56421" s="63"/>
    </row>
    <row r="56422" spans="16:17">
      <c r="P56422" s="63"/>
      <c r="Q56422" s="63"/>
    </row>
    <row r="56423" spans="16:17">
      <c r="P56423" s="63"/>
      <c r="Q56423" s="63"/>
    </row>
    <row r="56424" spans="16:17">
      <c r="P56424" s="63"/>
      <c r="Q56424" s="63"/>
    </row>
    <row r="56425" spans="16:17">
      <c r="P56425" s="63"/>
      <c r="Q56425" s="63"/>
    </row>
    <row r="56426" spans="16:17">
      <c r="P56426" s="63"/>
      <c r="Q56426" s="63"/>
    </row>
    <row r="56427" spans="16:17">
      <c r="P56427" s="63"/>
      <c r="Q56427" s="63"/>
    </row>
    <row r="56428" spans="16:17">
      <c r="P56428" s="63"/>
      <c r="Q56428" s="63"/>
    </row>
    <row r="56429" spans="16:17">
      <c r="P56429" s="63"/>
      <c r="Q56429" s="63"/>
    </row>
    <row r="56430" spans="16:17">
      <c r="P56430" s="63"/>
      <c r="Q56430" s="63"/>
    </row>
    <row r="56431" spans="16:17">
      <c r="P56431" s="63"/>
      <c r="Q56431" s="63"/>
    </row>
    <row r="56432" spans="16:17">
      <c r="P56432" s="63"/>
      <c r="Q56432" s="63"/>
    </row>
    <row r="56433" spans="16:17">
      <c r="P56433" s="63"/>
      <c r="Q56433" s="63"/>
    </row>
    <row r="56434" spans="16:17">
      <c r="P56434" s="63"/>
      <c r="Q56434" s="63"/>
    </row>
    <row r="56435" spans="16:17">
      <c r="P56435" s="63"/>
      <c r="Q56435" s="63"/>
    </row>
    <row r="56436" spans="16:17">
      <c r="P56436" s="63"/>
      <c r="Q56436" s="63"/>
    </row>
    <row r="56437" spans="16:17">
      <c r="P56437" s="63"/>
      <c r="Q56437" s="63"/>
    </row>
    <row r="56438" spans="16:17">
      <c r="P56438" s="63"/>
      <c r="Q56438" s="63"/>
    </row>
    <row r="56439" spans="16:17">
      <c r="P56439" s="63"/>
      <c r="Q56439" s="63"/>
    </row>
    <row r="56440" spans="16:17">
      <c r="P56440" s="63"/>
      <c r="Q56440" s="63"/>
    </row>
    <row r="56441" spans="16:17">
      <c r="P56441" s="63"/>
      <c r="Q56441" s="63"/>
    </row>
    <row r="56442" spans="16:17">
      <c r="P56442" s="63"/>
      <c r="Q56442" s="63"/>
    </row>
    <row r="56443" spans="16:17">
      <c r="P56443" s="63"/>
      <c r="Q56443" s="63"/>
    </row>
    <row r="56444" spans="16:17">
      <c r="P56444" s="63"/>
      <c r="Q56444" s="63"/>
    </row>
    <row r="56445" spans="16:17">
      <c r="P56445" s="63"/>
      <c r="Q56445" s="63"/>
    </row>
    <row r="56446" spans="16:17">
      <c r="P56446" s="63"/>
      <c r="Q56446" s="63"/>
    </row>
    <row r="56447" spans="16:17">
      <c r="P56447" s="63"/>
      <c r="Q56447" s="63"/>
    </row>
    <row r="56448" spans="16:17">
      <c r="P56448" s="63"/>
      <c r="Q56448" s="63"/>
    </row>
    <row r="56449" spans="16:17">
      <c r="P56449" s="63"/>
      <c r="Q56449" s="63"/>
    </row>
    <row r="56450" spans="16:17">
      <c r="P56450" s="63"/>
      <c r="Q56450" s="63"/>
    </row>
    <row r="56451" spans="16:17">
      <c r="P56451" s="63"/>
      <c r="Q56451" s="63"/>
    </row>
    <row r="56452" spans="16:17">
      <c r="P56452" s="63"/>
      <c r="Q56452" s="63"/>
    </row>
    <row r="56453" spans="16:17">
      <c r="P56453" s="63"/>
      <c r="Q56453" s="63"/>
    </row>
    <row r="56454" spans="16:17">
      <c r="P56454" s="63"/>
      <c r="Q56454" s="63"/>
    </row>
    <row r="56455" spans="16:17">
      <c r="P56455" s="63"/>
      <c r="Q56455" s="63"/>
    </row>
    <row r="56456" spans="16:17">
      <c r="P56456" s="63"/>
      <c r="Q56456" s="63"/>
    </row>
    <row r="56457" spans="16:17">
      <c r="P56457" s="63"/>
      <c r="Q56457" s="63"/>
    </row>
    <row r="56458" spans="16:17">
      <c r="P56458" s="63"/>
      <c r="Q56458" s="63"/>
    </row>
    <row r="56459" spans="16:17">
      <c r="P56459" s="63"/>
      <c r="Q56459" s="63"/>
    </row>
    <row r="56460" spans="16:17">
      <c r="P56460" s="63"/>
      <c r="Q56460" s="63"/>
    </row>
    <row r="56461" spans="16:17">
      <c r="P56461" s="63"/>
      <c r="Q56461" s="63"/>
    </row>
    <row r="56462" spans="16:17">
      <c r="P56462" s="63"/>
      <c r="Q56462" s="63"/>
    </row>
    <row r="56463" spans="16:17">
      <c r="P56463" s="63"/>
      <c r="Q56463" s="63"/>
    </row>
    <row r="56464" spans="16:17">
      <c r="P56464" s="63"/>
      <c r="Q56464" s="63"/>
    </row>
    <row r="56465" spans="16:17">
      <c r="P56465" s="63"/>
      <c r="Q56465" s="63"/>
    </row>
    <row r="56466" spans="16:17">
      <c r="P56466" s="63"/>
      <c r="Q56466" s="63"/>
    </row>
    <row r="56467" spans="16:17">
      <c r="P56467" s="63"/>
      <c r="Q56467" s="63"/>
    </row>
    <row r="56468" spans="16:17">
      <c r="P56468" s="63"/>
      <c r="Q56468" s="63"/>
    </row>
    <row r="56469" spans="16:17">
      <c r="P56469" s="63"/>
      <c r="Q56469" s="63"/>
    </row>
    <row r="56470" spans="16:17">
      <c r="P56470" s="63"/>
      <c r="Q56470" s="63"/>
    </row>
    <row r="56471" spans="16:17">
      <c r="P56471" s="63"/>
      <c r="Q56471" s="63"/>
    </row>
    <row r="56472" spans="16:17">
      <c r="P56472" s="63"/>
      <c r="Q56472" s="63"/>
    </row>
    <row r="56473" spans="16:17">
      <c r="P56473" s="63"/>
      <c r="Q56473" s="63"/>
    </row>
    <row r="56474" spans="16:17">
      <c r="P56474" s="63"/>
      <c r="Q56474" s="63"/>
    </row>
    <row r="56475" spans="16:17">
      <c r="P56475" s="63"/>
      <c r="Q56475" s="63"/>
    </row>
    <row r="56476" spans="16:17">
      <c r="P56476" s="63"/>
      <c r="Q56476" s="63"/>
    </row>
    <row r="56477" spans="16:17">
      <c r="P56477" s="63"/>
      <c r="Q56477" s="63"/>
    </row>
    <row r="56478" spans="16:17">
      <c r="P56478" s="63"/>
      <c r="Q56478" s="63"/>
    </row>
    <row r="56479" spans="16:17">
      <c r="P56479" s="63"/>
      <c r="Q56479" s="63"/>
    </row>
    <row r="56480" spans="16:17">
      <c r="P56480" s="63"/>
      <c r="Q56480" s="63"/>
    </row>
    <row r="56481" spans="16:17">
      <c r="P56481" s="63"/>
      <c r="Q56481" s="63"/>
    </row>
    <row r="56482" spans="16:17">
      <c r="P56482" s="63"/>
      <c r="Q56482" s="63"/>
    </row>
    <row r="56483" spans="16:17">
      <c r="P56483" s="63"/>
      <c r="Q56483" s="63"/>
    </row>
    <row r="56484" spans="16:17">
      <c r="P56484" s="63"/>
      <c r="Q56484" s="63"/>
    </row>
    <row r="56485" spans="16:17">
      <c r="P56485" s="63"/>
      <c r="Q56485" s="63"/>
    </row>
    <row r="56486" spans="16:17">
      <c r="P56486" s="63"/>
      <c r="Q56486" s="63"/>
    </row>
    <row r="56487" spans="16:17">
      <c r="P56487" s="63"/>
      <c r="Q56487" s="63"/>
    </row>
    <row r="56488" spans="16:17">
      <c r="P56488" s="63"/>
      <c r="Q56488" s="63"/>
    </row>
    <row r="56489" spans="16:17">
      <c r="P56489" s="63"/>
      <c r="Q56489" s="63"/>
    </row>
    <row r="56490" spans="16:17">
      <c r="P56490" s="63"/>
      <c r="Q56490" s="63"/>
    </row>
    <row r="56491" spans="16:17">
      <c r="P56491" s="63"/>
      <c r="Q56491" s="63"/>
    </row>
    <row r="56492" spans="16:17">
      <c r="P56492" s="63"/>
      <c r="Q56492" s="63"/>
    </row>
    <row r="56493" spans="16:17">
      <c r="P56493" s="63"/>
      <c r="Q56493" s="63"/>
    </row>
    <row r="56494" spans="16:17">
      <c r="P56494" s="63"/>
      <c r="Q56494" s="63"/>
    </row>
    <row r="56495" spans="16:17">
      <c r="P56495" s="63"/>
      <c r="Q56495" s="63"/>
    </row>
    <row r="56496" spans="16:17">
      <c r="P56496" s="63"/>
      <c r="Q56496" s="63"/>
    </row>
    <row r="56497" spans="16:17">
      <c r="P56497" s="63"/>
      <c r="Q56497" s="63"/>
    </row>
    <row r="56498" spans="16:17">
      <c r="P56498" s="63"/>
      <c r="Q56498" s="63"/>
    </row>
    <row r="56499" spans="16:17">
      <c r="P56499" s="63"/>
      <c r="Q56499" s="63"/>
    </row>
    <row r="56500" spans="16:17">
      <c r="P56500" s="63"/>
      <c r="Q56500" s="63"/>
    </row>
    <row r="56501" spans="16:17">
      <c r="P56501" s="63"/>
      <c r="Q56501" s="63"/>
    </row>
    <row r="56502" spans="16:17">
      <c r="P56502" s="63"/>
      <c r="Q56502" s="63"/>
    </row>
    <row r="56503" spans="16:17">
      <c r="P56503" s="63"/>
      <c r="Q56503" s="63"/>
    </row>
    <row r="56504" spans="16:17">
      <c r="P56504" s="63"/>
      <c r="Q56504" s="63"/>
    </row>
    <row r="56505" spans="16:17">
      <c r="P56505" s="63"/>
      <c r="Q56505" s="63"/>
    </row>
    <row r="56506" spans="16:17">
      <c r="P56506" s="63"/>
      <c r="Q56506" s="63"/>
    </row>
    <row r="56507" spans="16:17">
      <c r="P56507" s="63"/>
      <c r="Q56507" s="63"/>
    </row>
    <row r="56508" spans="16:17">
      <c r="P56508" s="63"/>
      <c r="Q56508" s="63"/>
    </row>
    <row r="56509" spans="16:17">
      <c r="P56509" s="63"/>
      <c r="Q56509" s="63"/>
    </row>
    <row r="56510" spans="16:17">
      <c r="P56510" s="63"/>
      <c r="Q56510" s="63"/>
    </row>
    <row r="56511" spans="16:17">
      <c r="P56511" s="63"/>
      <c r="Q56511" s="63"/>
    </row>
    <row r="56512" spans="16:17">
      <c r="P56512" s="63"/>
      <c r="Q56512" s="63"/>
    </row>
    <row r="56513" spans="16:17">
      <c r="P56513" s="63"/>
      <c r="Q56513" s="63"/>
    </row>
    <row r="56514" spans="16:17">
      <c r="P56514" s="63"/>
      <c r="Q56514" s="63"/>
    </row>
    <row r="56515" spans="16:17">
      <c r="P56515" s="63"/>
      <c r="Q56515" s="63"/>
    </row>
    <row r="56516" spans="16:17">
      <c r="P56516" s="63"/>
      <c r="Q56516" s="63"/>
    </row>
    <row r="56517" spans="16:17">
      <c r="P56517" s="63"/>
      <c r="Q56517" s="63"/>
    </row>
    <row r="56518" spans="16:17">
      <c r="P56518" s="63"/>
      <c r="Q56518" s="63"/>
    </row>
    <row r="56519" spans="16:17">
      <c r="P56519" s="63"/>
      <c r="Q56519" s="63"/>
    </row>
    <row r="56520" spans="16:17">
      <c r="P56520" s="63"/>
      <c r="Q56520" s="63"/>
    </row>
    <row r="56521" spans="16:17">
      <c r="P56521" s="63"/>
      <c r="Q56521" s="63"/>
    </row>
    <row r="56522" spans="16:17">
      <c r="P56522" s="63"/>
      <c r="Q56522" s="63"/>
    </row>
    <row r="56523" spans="16:17">
      <c r="P56523" s="63"/>
      <c r="Q56523" s="63"/>
    </row>
    <row r="56524" spans="16:17">
      <c r="P56524" s="63"/>
      <c r="Q56524" s="63"/>
    </row>
    <row r="56525" spans="16:17">
      <c r="P56525" s="63"/>
      <c r="Q56525" s="63"/>
    </row>
    <row r="56526" spans="16:17">
      <c r="P56526" s="63"/>
      <c r="Q56526" s="63"/>
    </row>
    <row r="56527" spans="16:17">
      <c r="P56527" s="63"/>
      <c r="Q56527" s="63"/>
    </row>
    <row r="56528" spans="16:17">
      <c r="P56528" s="63"/>
      <c r="Q56528" s="63"/>
    </row>
    <row r="56529" spans="16:17">
      <c r="P56529" s="63"/>
      <c r="Q56529" s="63"/>
    </row>
    <row r="56530" spans="16:17">
      <c r="P56530" s="63"/>
      <c r="Q56530" s="63"/>
    </row>
    <row r="56531" spans="16:17">
      <c r="P56531" s="63"/>
      <c r="Q56531" s="63"/>
    </row>
    <row r="56532" spans="16:17">
      <c r="P56532" s="63"/>
      <c r="Q56532" s="63"/>
    </row>
    <row r="56533" spans="16:17">
      <c r="P56533" s="63"/>
      <c r="Q56533" s="63"/>
    </row>
    <row r="56534" spans="16:17">
      <c r="P56534" s="63"/>
      <c r="Q56534" s="63"/>
    </row>
    <row r="56535" spans="16:17">
      <c r="P56535" s="63"/>
      <c r="Q56535" s="63"/>
    </row>
    <row r="56536" spans="16:17">
      <c r="P56536" s="63"/>
      <c r="Q56536" s="63"/>
    </row>
    <row r="56537" spans="16:17">
      <c r="P56537" s="63"/>
      <c r="Q56537" s="63"/>
    </row>
    <row r="56538" spans="16:17">
      <c r="P56538" s="63"/>
      <c r="Q56538" s="63"/>
    </row>
    <row r="56539" spans="16:17">
      <c r="P56539" s="63"/>
      <c r="Q56539" s="63"/>
    </row>
    <row r="56540" spans="16:17">
      <c r="P56540" s="63"/>
      <c r="Q56540" s="63"/>
    </row>
    <row r="56541" spans="16:17">
      <c r="P56541" s="63"/>
      <c r="Q56541" s="63"/>
    </row>
    <row r="56542" spans="16:17">
      <c r="P56542" s="63"/>
      <c r="Q56542" s="63"/>
    </row>
    <row r="56543" spans="16:17">
      <c r="P56543" s="63"/>
      <c r="Q56543" s="63"/>
    </row>
    <row r="56544" spans="16:17">
      <c r="P56544" s="63"/>
      <c r="Q56544" s="63"/>
    </row>
    <row r="56545" spans="16:17">
      <c r="P56545" s="63"/>
      <c r="Q56545" s="63"/>
    </row>
    <row r="56546" spans="16:17">
      <c r="P56546" s="63"/>
      <c r="Q56546" s="63"/>
    </row>
    <row r="56547" spans="16:17">
      <c r="P56547" s="63"/>
      <c r="Q56547" s="63"/>
    </row>
    <row r="56548" spans="16:17">
      <c r="P56548" s="63"/>
      <c r="Q56548" s="63"/>
    </row>
    <row r="56549" spans="16:17">
      <c r="P56549" s="63"/>
      <c r="Q56549" s="63"/>
    </row>
    <row r="56550" spans="16:17">
      <c r="P56550" s="63"/>
      <c r="Q56550" s="63"/>
    </row>
    <row r="56551" spans="16:17">
      <c r="P56551" s="63"/>
      <c r="Q56551" s="63"/>
    </row>
    <row r="56552" spans="16:17">
      <c r="P56552" s="63"/>
      <c r="Q56552" s="63"/>
    </row>
    <row r="56553" spans="16:17">
      <c r="P56553" s="63"/>
      <c r="Q56553" s="63"/>
    </row>
    <row r="56554" spans="16:17">
      <c r="P56554" s="63"/>
      <c r="Q56554" s="63"/>
    </row>
    <row r="56555" spans="16:17">
      <c r="P56555" s="63"/>
      <c r="Q56555" s="63"/>
    </row>
    <row r="56556" spans="16:17">
      <c r="P56556" s="63"/>
      <c r="Q56556" s="63"/>
    </row>
    <row r="56557" spans="16:17">
      <c r="P56557" s="63"/>
      <c r="Q56557" s="63"/>
    </row>
    <row r="56558" spans="16:17">
      <c r="P56558" s="63"/>
      <c r="Q56558" s="63"/>
    </row>
    <row r="56559" spans="16:17">
      <c r="P56559" s="63"/>
      <c r="Q56559" s="63"/>
    </row>
    <row r="56560" spans="16:17">
      <c r="P56560" s="63"/>
      <c r="Q56560" s="63"/>
    </row>
    <row r="56561" spans="16:17">
      <c r="P56561" s="63"/>
      <c r="Q56561" s="63"/>
    </row>
    <row r="56562" spans="16:17">
      <c r="P56562" s="63"/>
      <c r="Q56562" s="63"/>
    </row>
    <row r="56563" spans="16:17">
      <c r="P56563" s="63"/>
      <c r="Q56563" s="63"/>
    </row>
    <row r="56564" spans="16:17">
      <c r="P56564" s="63"/>
      <c r="Q56564" s="63"/>
    </row>
    <row r="56565" spans="16:17">
      <c r="P56565" s="63"/>
      <c r="Q56565" s="63"/>
    </row>
    <row r="56566" spans="16:17">
      <c r="P56566" s="63"/>
      <c r="Q56566" s="63"/>
    </row>
    <row r="56567" spans="16:17">
      <c r="P56567" s="63"/>
      <c r="Q56567" s="63"/>
    </row>
    <row r="56568" spans="16:17">
      <c r="P56568" s="63"/>
      <c r="Q56568" s="63"/>
    </row>
    <row r="56569" spans="16:17">
      <c r="P56569" s="63"/>
      <c r="Q56569" s="63"/>
    </row>
    <row r="56570" spans="16:17">
      <c r="P56570" s="63"/>
      <c r="Q56570" s="63"/>
    </row>
    <row r="56571" spans="16:17">
      <c r="P56571" s="63"/>
      <c r="Q56571" s="63"/>
    </row>
    <row r="56572" spans="16:17">
      <c r="P56572" s="63"/>
      <c r="Q56572" s="63"/>
    </row>
    <row r="56573" spans="16:17">
      <c r="P56573" s="63"/>
      <c r="Q56573" s="63"/>
    </row>
    <row r="56574" spans="16:17">
      <c r="P56574" s="63"/>
      <c r="Q56574" s="63"/>
    </row>
    <row r="56575" spans="16:17">
      <c r="P56575" s="63"/>
      <c r="Q56575" s="63"/>
    </row>
    <row r="56576" spans="16:17">
      <c r="P56576" s="63"/>
      <c r="Q56576" s="63"/>
    </row>
    <row r="56577" spans="16:17">
      <c r="P56577" s="63"/>
      <c r="Q56577" s="63"/>
    </row>
    <row r="56578" spans="16:17">
      <c r="P56578" s="63"/>
      <c r="Q56578" s="63"/>
    </row>
    <row r="56579" spans="16:17">
      <c r="P56579" s="63"/>
      <c r="Q56579" s="63"/>
    </row>
    <row r="56580" spans="16:17">
      <c r="P56580" s="63"/>
      <c r="Q56580" s="63"/>
    </row>
    <row r="56581" spans="16:17">
      <c r="P56581" s="63"/>
      <c r="Q56581" s="63"/>
    </row>
    <row r="56582" spans="16:17">
      <c r="P56582" s="63"/>
      <c r="Q56582" s="63"/>
    </row>
    <row r="56583" spans="16:17">
      <c r="P56583" s="63"/>
      <c r="Q56583" s="63"/>
    </row>
    <row r="56584" spans="16:17">
      <c r="P56584" s="63"/>
      <c r="Q56584" s="63"/>
    </row>
    <row r="56585" spans="16:17">
      <c r="P56585" s="63"/>
      <c r="Q56585" s="63"/>
    </row>
    <row r="56586" spans="16:17">
      <c r="P56586" s="63"/>
      <c r="Q56586" s="63"/>
    </row>
    <row r="56587" spans="16:17">
      <c r="P56587" s="63"/>
      <c r="Q56587" s="63"/>
    </row>
    <row r="56588" spans="16:17">
      <c r="P56588" s="63"/>
      <c r="Q56588" s="63"/>
    </row>
    <row r="56589" spans="16:17">
      <c r="P56589" s="63"/>
      <c r="Q56589" s="63"/>
    </row>
    <row r="56590" spans="16:17">
      <c r="P56590" s="63"/>
      <c r="Q56590" s="63"/>
    </row>
    <row r="56591" spans="16:17">
      <c r="P56591" s="63"/>
      <c r="Q56591" s="63"/>
    </row>
    <row r="56592" spans="16:17">
      <c r="P56592" s="63"/>
      <c r="Q56592" s="63"/>
    </row>
    <row r="56593" spans="16:17">
      <c r="P56593" s="63"/>
      <c r="Q56593" s="63"/>
    </row>
    <row r="56594" spans="16:17">
      <c r="P56594" s="63"/>
      <c r="Q56594" s="63"/>
    </row>
    <row r="56595" spans="16:17">
      <c r="P56595" s="63"/>
      <c r="Q56595" s="63"/>
    </row>
    <row r="56596" spans="16:17">
      <c r="P56596" s="63"/>
      <c r="Q56596" s="63"/>
    </row>
    <row r="56597" spans="16:17">
      <c r="P56597" s="63"/>
      <c r="Q56597" s="63"/>
    </row>
    <row r="56598" spans="16:17">
      <c r="P56598" s="63"/>
      <c r="Q56598" s="63"/>
    </row>
    <row r="56599" spans="16:17">
      <c r="P56599" s="63"/>
      <c r="Q56599" s="63"/>
    </row>
    <row r="56600" spans="16:17">
      <c r="P56600" s="63"/>
      <c r="Q56600" s="63"/>
    </row>
    <row r="56601" spans="16:17">
      <c r="P56601" s="63"/>
      <c r="Q56601" s="63"/>
    </row>
    <row r="56602" spans="16:17">
      <c r="P56602" s="63"/>
      <c r="Q56602" s="63"/>
    </row>
    <row r="56603" spans="16:17">
      <c r="P56603" s="63"/>
      <c r="Q56603" s="63"/>
    </row>
    <row r="56604" spans="16:17">
      <c r="P56604" s="63"/>
      <c r="Q56604" s="63"/>
    </row>
    <row r="56605" spans="16:17">
      <c r="P56605" s="63"/>
      <c r="Q56605" s="63"/>
    </row>
    <row r="56606" spans="16:17">
      <c r="P56606" s="63"/>
      <c r="Q56606" s="63"/>
    </row>
    <row r="56607" spans="16:17">
      <c r="P56607" s="63"/>
      <c r="Q56607" s="63"/>
    </row>
    <row r="56608" spans="16:17">
      <c r="P56608" s="63"/>
      <c r="Q56608" s="63"/>
    </row>
    <row r="56609" spans="16:17">
      <c r="P56609" s="63"/>
      <c r="Q56609" s="63"/>
    </row>
    <row r="56610" spans="16:17">
      <c r="P56610" s="63"/>
      <c r="Q56610" s="63"/>
    </row>
    <row r="56611" spans="16:17">
      <c r="P56611" s="63"/>
      <c r="Q56611" s="63"/>
    </row>
    <row r="56612" spans="16:17">
      <c r="P56612" s="63"/>
      <c r="Q56612" s="63"/>
    </row>
    <row r="56613" spans="16:17">
      <c r="P56613" s="63"/>
      <c r="Q56613" s="63"/>
    </row>
    <row r="56614" spans="16:17">
      <c r="P56614" s="63"/>
      <c r="Q56614" s="63"/>
    </row>
    <row r="56615" spans="16:17">
      <c r="P56615" s="63"/>
      <c r="Q56615" s="63"/>
    </row>
    <row r="56616" spans="16:17">
      <c r="P56616" s="63"/>
      <c r="Q56616" s="63"/>
    </row>
    <row r="56617" spans="16:17">
      <c r="P56617" s="63"/>
      <c r="Q56617" s="63"/>
    </row>
    <row r="56618" spans="16:17">
      <c r="P56618" s="63"/>
      <c r="Q56618" s="63"/>
    </row>
    <row r="56619" spans="16:17">
      <c r="P56619" s="63"/>
      <c r="Q56619" s="63"/>
    </row>
    <row r="56620" spans="16:17">
      <c r="P56620" s="63"/>
      <c r="Q56620" s="63"/>
    </row>
    <row r="56621" spans="16:17">
      <c r="P56621" s="63"/>
      <c r="Q56621" s="63"/>
    </row>
    <row r="56622" spans="16:17">
      <c r="P56622" s="63"/>
      <c r="Q56622" s="63"/>
    </row>
    <row r="56623" spans="16:17">
      <c r="P56623" s="63"/>
      <c r="Q56623" s="63"/>
    </row>
    <row r="56624" spans="16:17">
      <c r="P56624" s="63"/>
      <c r="Q56624" s="63"/>
    </row>
    <row r="56625" spans="16:17">
      <c r="P56625" s="63"/>
      <c r="Q56625" s="63"/>
    </row>
    <row r="56626" spans="16:17">
      <c r="P56626" s="63"/>
      <c r="Q56626" s="63"/>
    </row>
    <row r="56627" spans="16:17">
      <c r="P56627" s="63"/>
      <c r="Q56627" s="63"/>
    </row>
    <row r="56628" spans="16:17">
      <c r="P56628" s="63"/>
      <c r="Q56628" s="63"/>
    </row>
    <row r="56629" spans="16:17">
      <c r="P56629" s="63"/>
      <c r="Q56629" s="63"/>
    </row>
    <row r="56630" spans="16:17">
      <c r="P56630" s="63"/>
      <c r="Q56630" s="63"/>
    </row>
    <row r="56631" spans="16:17">
      <c r="P56631" s="63"/>
      <c r="Q56631" s="63"/>
    </row>
    <row r="56632" spans="16:17">
      <c r="P56632" s="63"/>
      <c r="Q56632" s="63"/>
    </row>
    <row r="56633" spans="16:17">
      <c r="P56633" s="63"/>
      <c r="Q56633" s="63"/>
    </row>
    <row r="56634" spans="16:17">
      <c r="P56634" s="63"/>
      <c r="Q56634" s="63"/>
    </row>
    <row r="56635" spans="16:17">
      <c r="P56635" s="63"/>
      <c r="Q56635" s="63"/>
    </row>
    <row r="56636" spans="16:17">
      <c r="P56636" s="63"/>
      <c r="Q56636" s="63"/>
    </row>
    <row r="56637" spans="16:17">
      <c r="P56637" s="63"/>
      <c r="Q56637" s="63"/>
    </row>
    <row r="56638" spans="16:17">
      <c r="P56638" s="63"/>
      <c r="Q56638" s="63"/>
    </row>
    <row r="56639" spans="16:17">
      <c r="P56639" s="63"/>
      <c r="Q56639" s="63"/>
    </row>
    <row r="56640" spans="16:17">
      <c r="P56640" s="63"/>
      <c r="Q56640" s="63"/>
    </row>
    <row r="56641" spans="16:17">
      <c r="P56641" s="63"/>
      <c r="Q56641" s="63"/>
    </row>
    <row r="56642" spans="16:17">
      <c r="P56642" s="63"/>
      <c r="Q56642" s="63"/>
    </row>
    <row r="56643" spans="16:17">
      <c r="P56643" s="63"/>
      <c r="Q56643" s="63"/>
    </row>
    <row r="56644" spans="16:17">
      <c r="P56644" s="63"/>
      <c r="Q56644" s="63"/>
    </row>
    <row r="56645" spans="16:17">
      <c r="P56645" s="63"/>
      <c r="Q56645" s="63"/>
    </row>
    <row r="56646" spans="16:17">
      <c r="P56646" s="63"/>
      <c r="Q56646" s="63"/>
    </row>
    <row r="56647" spans="16:17">
      <c r="P56647" s="63"/>
      <c r="Q56647" s="63"/>
    </row>
    <row r="56648" spans="16:17">
      <c r="P56648" s="63"/>
      <c r="Q56648" s="63"/>
    </row>
    <row r="56649" spans="16:17">
      <c r="P56649" s="63"/>
      <c r="Q56649" s="63"/>
    </row>
    <row r="56650" spans="16:17">
      <c r="P56650" s="63"/>
      <c r="Q56650" s="63"/>
    </row>
    <row r="56651" spans="16:17">
      <c r="P56651" s="63"/>
      <c r="Q56651" s="63"/>
    </row>
    <row r="56652" spans="16:17">
      <c r="P56652" s="63"/>
      <c r="Q56652" s="63"/>
    </row>
    <row r="56653" spans="16:17">
      <c r="P56653" s="63"/>
      <c r="Q56653" s="63"/>
    </row>
    <row r="56654" spans="16:17">
      <c r="P56654" s="63"/>
      <c r="Q56654" s="63"/>
    </row>
    <row r="56655" spans="16:17">
      <c r="P56655" s="63"/>
      <c r="Q56655" s="63"/>
    </row>
    <row r="56656" spans="16:17">
      <c r="P56656" s="63"/>
      <c r="Q56656" s="63"/>
    </row>
    <row r="56657" spans="16:17">
      <c r="P56657" s="63"/>
      <c r="Q56657" s="63"/>
    </row>
    <row r="56658" spans="16:17">
      <c r="P56658" s="63"/>
      <c r="Q56658" s="63"/>
    </row>
    <row r="56659" spans="16:17">
      <c r="P56659" s="63"/>
      <c r="Q56659" s="63"/>
    </row>
    <row r="56660" spans="16:17">
      <c r="P56660" s="63"/>
      <c r="Q56660" s="63"/>
    </row>
    <row r="56661" spans="16:17">
      <c r="P56661" s="63"/>
      <c r="Q56661" s="63"/>
    </row>
    <row r="56662" spans="16:17">
      <c r="P56662" s="63"/>
      <c r="Q56662" s="63"/>
    </row>
    <row r="56663" spans="16:17">
      <c r="P56663" s="63"/>
      <c r="Q56663" s="63"/>
    </row>
    <row r="56664" spans="16:17">
      <c r="P56664" s="63"/>
      <c r="Q56664" s="63"/>
    </row>
    <row r="56665" spans="16:17">
      <c r="P56665" s="63"/>
      <c r="Q56665" s="63"/>
    </row>
    <row r="56666" spans="16:17">
      <c r="P56666" s="63"/>
      <c r="Q56666" s="63"/>
    </row>
    <row r="56667" spans="16:17">
      <c r="P56667" s="63"/>
      <c r="Q56667" s="63"/>
    </row>
    <row r="56668" spans="16:17">
      <c r="P56668" s="63"/>
      <c r="Q56668" s="63"/>
    </row>
    <row r="56669" spans="16:17">
      <c r="P56669" s="63"/>
      <c r="Q56669" s="63"/>
    </row>
    <row r="56670" spans="16:17">
      <c r="P56670" s="63"/>
      <c r="Q56670" s="63"/>
    </row>
    <row r="56671" spans="16:17">
      <c r="P56671" s="63"/>
      <c r="Q56671" s="63"/>
    </row>
    <row r="56672" spans="16:17">
      <c r="P56672" s="63"/>
      <c r="Q56672" s="63"/>
    </row>
    <row r="56673" spans="16:17">
      <c r="P56673" s="63"/>
      <c r="Q56673" s="63"/>
    </row>
    <row r="56674" spans="16:17">
      <c r="P56674" s="63"/>
      <c r="Q56674" s="63"/>
    </row>
    <row r="56675" spans="16:17">
      <c r="P56675" s="63"/>
      <c r="Q56675" s="63"/>
    </row>
    <row r="56676" spans="16:17">
      <c r="P56676" s="63"/>
      <c r="Q56676" s="63"/>
    </row>
    <row r="56677" spans="16:17">
      <c r="P56677" s="63"/>
      <c r="Q56677" s="63"/>
    </row>
    <row r="56678" spans="16:17">
      <c r="P56678" s="63"/>
      <c r="Q56678" s="63"/>
    </row>
    <row r="56679" spans="16:17">
      <c r="P56679" s="63"/>
      <c r="Q56679" s="63"/>
    </row>
    <row r="56680" spans="16:17">
      <c r="P56680" s="63"/>
      <c r="Q56680" s="63"/>
    </row>
    <row r="56681" spans="16:17">
      <c r="P56681" s="63"/>
      <c r="Q56681" s="63"/>
    </row>
    <row r="56682" spans="16:17">
      <c r="P56682" s="63"/>
      <c r="Q56682" s="63"/>
    </row>
    <row r="56683" spans="16:17">
      <c r="P56683" s="63"/>
      <c r="Q56683" s="63"/>
    </row>
    <row r="56684" spans="16:17">
      <c r="P56684" s="63"/>
      <c r="Q56684" s="63"/>
    </row>
    <row r="56685" spans="16:17">
      <c r="P56685" s="63"/>
      <c r="Q56685" s="63"/>
    </row>
    <row r="56686" spans="16:17">
      <c r="P56686" s="63"/>
      <c r="Q56686" s="63"/>
    </row>
    <row r="56687" spans="16:17">
      <c r="P56687" s="63"/>
      <c r="Q56687" s="63"/>
    </row>
    <row r="56688" spans="16:17">
      <c r="P56688" s="63"/>
      <c r="Q56688" s="63"/>
    </row>
    <row r="56689" spans="16:17">
      <c r="P56689" s="63"/>
      <c r="Q56689" s="63"/>
    </row>
    <row r="56690" spans="16:17">
      <c r="P56690" s="63"/>
      <c r="Q56690" s="63"/>
    </row>
    <row r="56691" spans="16:17">
      <c r="P56691" s="63"/>
      <c r="Q56691" s="63"/>
    </row>
    <row r="56692" spans="16:17">
      <c r="P56692" s="63"/>
      <c r="Q56692" s="63"/>
    </row>
    <row r="56693" spans="16:17">
      <c r="P56693" s="63"/>
      <c r="Q56693" s="63"/>
    </row>
    <row r="56694" spans="16:17">
      <c r="P56694" s="63"/>
      <c r="Q56694" s="63"/>
    </row>
    <row r="56695" spans="16:17">
      <c r="P56695" s="63"/>
      <c r="Q56695" s="63"/>
    </row>
    <row r="56696" spans="16:17">
      <c r="P56696" s="63"/>
      <c r="Q56696" s="63"/>
    </row>
    <row r="56697" spans="16:17">
      <c r="P56697" s="63"/>
      <c r="Q56697" s="63"/>
    </row>
    <row r="56698" spans="16:17">
      <c r="P56698" s="63"/>
      <c r="Q56698" s="63"/>
    </row>
    <row r="56699" spans="16:17">
      <c r="P56699" s="63"/>
      <c r="Q56699" s="63"/>
    </row>
    <row r="56700" spans="16:17">
      <c r="P56700" s="63"/>
      <c r="Q56700" s="63"/>
    </row>
    <row r="56701" spans="16:17">
      <c r="P56701" s="63"/>
      <c r="Q56701" s="63"/>
    </row>
    <row r="56702" spans="16:17">
      <c r="P56702" s="63"/>
      <c r="Q56702" s="63"/>
    </row>
    <row r="56703" spans="16:17">
      <c r="P56703" s="63"/>
      <c r="Q56703" s="63"/>
    </row>
    <row r="56704" spans="16:17">
      <c r="P56704" s="63"/>
      <c r="Q56704" s="63"/>
    </row>
    <row r="56705" spans="16:17">
      <c r="P56705" s="63"/>
      <c r="Q56705" s="63"/>
    </row>
    <row r="56706" spans="16:17">
      <c r="P56706" s="63"/>
      <c r="Q56706" s="63"/>
    </row>
    <row r="56707" spans="16:17">
      <c r="P56707" s="63"/>
      <c r="Q56707" s="63"/>
    </row>
    <row r="56708" spans="16:17">
      <c r="P56708" s="63"/>
      <c r="Q56708" s="63"/>
    </row>
    <row r="56709" spans="16:17">
      <c r="P56709" s="63"/>
      <c r="Q56709" s="63"/>
    </row>
    <row r="56710" spans="16:17">
      <c r="P56710" s="63"/>
      <c r="Q56710" s="63"/>
    </row>
    <row r="56711" spans="16:17">
      <c r="P56711" s="63"/>
      <c r="Q56711" s="63"/>
    </row>
    <row r="56712" spans="16:17">
      <c r="P56712" s="63"/>
      <c r="Q56712" s="63"/>
    </row>
    <row r="56713" spans="16:17">
      <c r="P56713" s="63"/>
      <c r="Q56713" s="63"/>
    </row>
    <row r="56714" spans="16:17">
      <c r="P56714" s="63"/>
      <c r="Q56714" s="63"/>
    </row>
    <row r="56715" spans="16:17">
      <c r="P56715" s="63"/>
      <c r="Q56715" s="63"/>
    </row>
    <row r="56716" spans="16:17">
      <c r="P56716" s="63"/>
      <c r="Q56716" s="63"/>
    </row>
    <row r="56717" spans="16:17">
      <c r="P56717" s="63"/>
      <c r="Q56717" s="63"/>
    </row>
    <row r="56718" spans="16:17">
      <c r="P56718" s="63"/>
      <c r="Q56718" s="63"/>
    </row>
    <row r="56719" spans="16:17">
      <c r="P56719" s="63"/>
      <c r="Q56719" s="63"/>
    </row>
    <row r="56720" spans="16:17">
      <c r="P56720" s="63"/>
      <c r="Q56720" s="63"/>
    </row>
    <row r="56721" spans="16:17">
      <c r="P56721" s="63"/>
      <c r="Q56721" s="63"/>
    </row>
    <row r="56722" spans="16:17">
      <c r="P56722" s="63"/>
      <c r="Q56722" s="63"/>
    </row>
    <row r="56723" spans="16:17">
      <c r="P56723" s="63"/>
      <c r="Q56723" s="63"/>
    </row>
    <row r="56724" spans="16:17">
      <c r="P56724" s="63"/>
      <c r="Q56724" s="63"/>
    </row>
    <row r="56725" spans="16:17">
      <c r="P56725" s="63"/>
      <c r="Q56725" s="63"/>
    </row>
    <row r="56726" spans="16:17">
      <c r="P56726" s="63"/>
      <c r="Q56726" s="63"/>
    </row>
    <row r="56727" spans="16:17">
      <c r="P56727" s="63"/>
      <c r="Q56727" s="63"/>
    </row>
    <row r="56728" spans="16:17">
      <c r="P56728" s="63"/>
      <c r="Q56728" s="63"/>
    </row>
    <row r="56729" spans="16:17">
      <c r="P56729" s="63"/>
      <c r="Q56729" s="63"/>
    </row>
    <row r="56730" spans="16:17">
      <c r="P56730" s="63"/>
      <c r="Q56730" s="63"/>
    </row>
    <row r="56731" spans="16:17">
      <c r="P56731" s="63"/>
      <c r="Q56731" s="63"/>
    </row>
    <row r="56732" spans="16:17">
      <c r="P56732" s="63"/>
      <c r="Q56732" s="63"/>
    </row>
    <row r="56733" spans="16:17">
      <c r="P56733" s="63"/>
      <c r="Q56733" s="63"/>
    </row>
    <row r="56734" spans="16:17">
      <c r="P56734" s="63"/>
      <c r="Q56734" s="63"/>
    </row>
    <row r="56735" spans="16:17">
      <c r="P56735" s="63"/>
      <c r="Q56735" s="63"/>
    </row>
    <row r="56736" spans="16:17">
      <c r="P56736" s="63"/>
      <c r="Q56736" s="63"/>
    </row>
    <row r="56737" spans="16:17">
      <c r="P56737" s="63"/>
      <c r="Q56737" s="63"/>
    </row>
    <row r="56738" spans="16:17">
      <c r="P56738" s="63"/>
      <c r="Q56738" s="63"/>
    </row>
    <row r="56739" spans="16:17">
      <c r="P56739" s="63"/>
      <c r="Q56739" s="63"/>
    </row>
    <row r="56740" spans="16:17">
      <c r="P56740" s="63"/>
      <c r="Q56740" s="63"/>
    </row>
    <row r="56741" spans="16:17">
      <c r="P56741" s="63"/>
      <c r="Q56741" s="63"/>
    </row>
    <row r="56742" spans="16:17">
      <c r="P56742" s="63"/>
      <c r="Q56742" s="63"/>
    </row>
    <row r="56743" spans="16:17">
      <c r="P56743" s="63"/>
      <c r="Q56743" s="63"/>
    </row>
    <row r="56744" spans="16:17">
      <c r="P56744" s="63"/>
      <c r="Q56744" s="63"/>
    </row>
    <row r="56745" spans="16:17">
      <c r="P56745" s="63"/>
      <c r="Q56745" s="63"/>
    </row>
    <row r="56746" spans="16:17">
      <c r="P56746" s="63"/>
      <c r="Q56746" s="63"/>
    </row>
    <row r="56747" spans="16:17">
      <c r="P56747" s="63"/>
      <c r="Q56747" s="63"/>
    </row>
    <row r="56748" spans="16:17">
      <c r="P56748" s="63"/>
      <c r="Q56748" s="63"/>
    </row>
    <row r="56749" spans="16:17">
      <c r="P56749" s="63"/>
      <c r="Q56749" s="63"/>
    </row>
    <row r="56750" spans="16:17">
      <c r="P56750" s="63"/>
      <c r="Q56750" s="63"/>
    </row>
    <row r="56751" spans="16:17">
      <c r="P56751" s="63"/>
      <c r="Q56751" s="63"/>
    </row>
    <row r="56752" spans="16:17">
      <c r="P56752" s="63"/>
      <c r="Q56752" s="63"/>
    </row>
    <row r="56753" spans="16:17">
      <c r="P56753" s="63"/>
      <c r="Q56753" s="63"/>
    </row>
    <row r="56754" spans="16:17">
      <c r="P56754" s="63"/>
      <c r="Q56754" s="63"/>
    </row>
    <row r="56755" spans="16:17">
      <c r="P56755" s="63"/>
      <c r="Q56755" s="63"/>
    </row>
    <row r="56756" spans="16:17">
      <c r="P56756" s="63"/>
      <c r="Q56756" s="63"/>
    </row>
    <row r="56757" spans="16:17">
      <c r="P56757" s="63"/>
      <c r="Q56757" s="63"/>
    </row>
    <row r="56758" spans="16:17">
      <c r="P56758" s="63"/>
      <c r="Q56758" s="63"/>
    </row>
    <row r="56759" spans="16:17">
      <c r="P56759" s="63"/>
      <c r="Q56759" s="63"/>
    </row>
    <row r="56760" spans="16:17">
      <c r="P56760" s="63"/>
      <c r="Q56760" s="63"/>
    </row>
    <row r="56761" spans="16:17">
      <c r="P56761" s="63"/>
      <c r="Q56761" s="63"/>
    </row>
    <row r="56762" spans="16:17">
      <c r="P56762" s="63"/>
      <c r="Q56762" s="63"/>
    </row>
    <row r="56763" spans="16:17">
      <c r="P56763" s="63"/>
      <c r="Q56763" s="63"/>
    </row>
    <row r="56764" spans="16:17">
      <c r="P56764" s="63"/>
      <c r="Q56764" s="63"/>
    </row>
    <row r="56765" spans="16:17">
      <c r="P56765" s="63"/>
      <c r="Q56765" s="63"/>
    </row>
    <row r="56766" spans="16:17">
      <c r="P56766" s="63"/>
      <c r="Q56766" s="63"/>
    </row>
    <row r="56767" spans="16:17">
      <c r="P56767" s="63"/>
      <c r="Q56767" s="63"/>
    </row>
    <row r="56768" spans="16:17">
      <c r="P56768" s="63"/>
      <c r="Q56768" s="63"/>
    </row>
    <row r="56769" spans="16:17">
      <c r="P56769" s="63"/>
      <c r="Q56769" s="63"/>
    </row>
    <row r="56770" spans="16:17">
      <c r="P56770" s="63"/>
      <c r="Q56770" s="63"/>
    </row>
    <row r="56771" spans="16:17">
      <c r="P56771" s="63"/>
      <c r="Q56771" s="63"/>
    </row>
    <row r="56772" spans="16:17">
      <c r="P56772" s="63"/>
      <c r="Q56772" s="63"/>
    </row>
    <row r="56773" spans="16:17">
      <c r="P56773" s="63"/>
      <c r="Q56773" s="63"/>
    </row>
    <row r="56774" spans="16:17">
      <c r="P56774" s="63"/>
      <c r="Q56774" s="63"/>
    </row>
    <row r="56775" spans="16:17">
      <c r="P56775" s="63"/>
      <c r="Q56775" s="63"/>
    </row>
    <row r="56776" spans="16:17">
      <c r="P56776" s="63"/>
      <c r="Q56776" s="63"/>
    </row>
    <row r="56777" spans="16:17">
      <c r="P56777" s="63"/>
      <c r="Q56777" s="63"/>
    </row>
    <row r="56778" spans="16:17">
      <c r="P56778" s="63"/>
      <c r="Q56778" s="63"/>
    </row>
    <row r="56779" spans="16:17">
      <c r="P56779" s="63"/>
      <c r="Q56779" s="63"/>
    </row>
    <row r="56780" spans="16:17">
      <c r="P56780" s="63"/>
      <c r="Q56780" s="63"/>
    </row>
    <row r="56781" spans="16:17">
      <c r="P56781" s="63"/>
      <c r="Q56781" s="63"/>
    </row>
    <row r="56782" spans="16:17">
      <c r="P56782" s="63"/>
      <c r="Q56782" s="63"/>
    </row>
    <row r="56783" spans="16:17">
      <c r="P56783" s="63"/>
      <c r="Q56783" s="63"/>
    </row>
    <row r="56784" spans="16:17">
      <c r="P56784" s="63"/>
      <c r="Q56784" s="63"/>
    </row>
    <row r="56785" spans="16:17">
      <c r="P56785" s="63"/>
      <c r="Q56785" s="63"/>
    </row>
    <row r="56786" spans="16:17">
      <c r="P56786" s="63"/>
      <c r="Q56786" s="63"/>
    </row>
    <row r="56787" spans="16:17">
      <c r="P56787" s="63"/>
      <c r="Q56787" s="63"/>
    </row>
    <row r="56788" spans="16:17">
      <c r="P56788" s="63"/>
      <c r="Q56788" s="63"/>
    </row>
    <row r="56789" spans="16:17">
      <c r="P56789" s="63"/>
      <c r="Q56789" s="63"/>
    </row>
    <row r="56790" spans="16:17">
      <c r="P56790" s="63"/>
      <c r="Q56790" s="63"/>
    </row>
    <row r="56791" spans="16:17">
      <c r="P56791" s="63"/>
      <c r="Q56791" s="63"/>
    </row>
    <row r="56792" spans="16:17">
      <c r="P56792" s="63"/>
      <c r="Q56792" s="63"/>
    </row>
    <row r="56793" spans="16:17">
      <c r="P56793" s="63"/>
      <c r="Q56793" s="63"/>
    </row>
    <row r="56794" spans="16:17">
      <c r="P56794" s="63"/>
      <c r="Q56794" s="63"/>
    </row>
    <row r="56795" spans="16:17">
      <c r="P56795" s="63"/>
      <c r="Q56795" s="63"/>
    </row>
    <row r="56796" spans="16:17">
      <c r="P56796" s="63"/>
      <c r="Q56796" s="63"/>
    </row>
    <row r="56797" spans="16:17">
      <c r="P56797" s="63"/>
      <c r="Q56797" s="63"/>
    </row>
    <row r="56798" spans="16:17">
      <c r="P56798" s="63"/>
      <c r="Q56798" s="63"/>
    </row>
    <row r="56799" spans="16:17">
      <c r="P56799" s="63"/>
      <c r="Q56799" s="63"/>
    </row>
    <row r="56800" spans="16:17">
      <c r="P56800" s="63"/>
      <c r="Q56800" s="63"/>
    </row>
    <row r="56801" spans="16:17">
      <c r="P56801" s="63"/>
      <c r="Q56801" s="63"/>
    </row>
    <row r="56802" spans="16:17">
      <c r="P56802" s="63"/>
      <c r="Q56802" s="63"/>
    </row>
    <row r="56803" spans="16:17">
      <c r="P56803" s="63"/>
      <c r="Q56803" s="63"/>
    </row>
    <row r="56804" spans="16:17">
      <c r="P56804" s="63"/>
      <c r="Q56804" s="63"/>
    </row>
    <row r="56805" spans="16:17">
      <c r="P56805" s="63"/>
      <c r="Q56805" s="63"/>
    </row>
    <row r="56806" spans="16:17">
      <c r="P56806" s="63"/>
      <c r="Q56806" s="63"/>
    </row>
    <row r="56807" spans="16:17">
      <c r="P56807" s="63"/>
      <c r="Q56807" s="63"/>
    </row>
    <row r="56808" spans="16:17">
      <c r="P56808" s="63"/>
      <c r="Q56808" s="63"/>
    </row>
    <row r="56809" spans="16:17">
      <c r="P56809" s="63"/>
      <c r="Q56809" s="63"/>
    </row>
    <row r="56810" spans="16:17">
      <c r="P56810" s="63"/>
      <c r="Q56810" s="63"/>
    </row>
    <row r="56811" spans="16:17">
      <c r="P56811" s="63"/>
      <c r="Q56811" s="63"/>
    </row>
    <row r="56812" spans="16:17">
      <c r="P56812" s="63"/>
      <c r="Q56812" s="63"/>
    </row>
    <row r="56813" spans="16:17">
      <c r="P56813" s="63"/>
      <c r="Q56813" s="63"/>
    </row>
    <row r="56814" spans="16:17">
      <c r="P56814" s="63"/>
      <c r="Q56814" s="63"/>
    </row>
    <row r="56815" spans="16:17">
      <c r="P56815" s="63"/>
      <c r="Q56815" s="63"/>
    </row>
    <row r="56816" spans="16:17">
      <c r="P56816" s="63"/>
      <c r="Q56816" s="63"/>
    </row>
    <row r="56817" spans="16:17">
      <c r="P56817" s="63"/>
      <c r="Q56817" s="63"/>
    </row>
    <row r="56818" spans="16:17">
      <c r="P56818" s="63"/>
      <c r="Q56818" s="63"/>
    </row>
    <row r="56819" spans="16:17">
      <c r="P56819" s="63"/>
      <c r="Q56819" s="63"/>
    </row>
    <row r="56820" spans="16:17">
      <c r="P56820" s="63"/>
      <c r="Q56820" s="63"/>
    </row>
    <row r="56821" spans="16:17">
      <c r="P56821" s="63"/>
      <c r="Q56821" s="63"/>
    </row>
    <row r="56822" spans="16:17">
      <c r="P56822" s="63"/>
      <c r="Q56822" s="63"/>
    </row>
    <row r="56823" spans="16:17">
      <c r="P56823" s="63"/>
      <c r="Q56823" s="63"/>
    </row>
    <row r="56824" spans="16:17">
      <c r="P56824" s="63"/>
      <c r="Q56824" s="63"/>
    </row>
    <row r="56825" spans="16:17">
      <c r="P56825" s="63"/>
      <c r="Q56825" s="63"/>
    </row>
    <row r="56826" spans="16:17">
      <c r="P56826" s="63"/>
      <c r="Q56826" s="63"/>
    </row>
    <row r="56827" spans="16:17">
      <c r="P56827" s="63"/>
      <c r="Q56827" s="63"/>
    </row>
    <row r="56828" spans="16:17">
      <c r="P56828" s="63"/>
      <c r="Q56828" s="63"/>
    </row>
    <row r="56829" spans="16:17">
      <c r="P56829" s="63"/>
      <c r="Q56829" s="63"/>
    </row>
    <row r="56830" spans="16:17">
      <c r="P56830" s="63"/>
      <c r="Q56830" s="63"/>
    </row>
    <row r="56831" spans="16:17">
      <c r="P56831" s="63"/>
      <c r="Q56831" s="63"/>
    </row>
    <row r="56832" spans="16:17">
      <c r="P56832" s="63"/>
      <c r="Q56832" s="63"/>
    </row>
    <row r="56833" spans="16:17">
      <c r="P56833" s="63"/>
      <c r="Q56833" s="63"/>
    </row>
    <row r="56834" spans="16:17">
      <c r="P56834" s="63"/>
      <c r="Q56834" s="63"/>
    </row>
    <row r="56835" spans="16:17">
      <c r="P56835" s="63"/>
      <c r="Q56835" s="63"/>
    </row>
    <row r="56836" spans="16:17">
      <c r="P56836" s="63"/>
      <c r="Q56836" s="63"/>
    </row>
    <row r="56837" spans="16:17">
      <c r="P56837" s="63"/>
      <c r="Q56837" s="63"/>
    </row>
    <row r="56838" spans="16:17">
      <c r="P56838" s="63"/>
      <c r="Q56838" s="63"/>
    </row>
    <row r="56839" spans="16:17">
      <c r="P56839" s="63"/>
      <c r="Q56839" s="63"/>
    </row>
    <row r="56840" spans="16:17">
      <c r="P56840" s="63"/>
      <c r="Q56840" s="63"/>
    </row>
    <row r="56841" spans="16:17">
      <c r="P56841" s="63"/>
      <c r="Q56841" s="63"/>
    </row>
    <row r="56842" spans="16:17">
      <c r="P56842" s="63"/>
      <c r="Q56842" s="63"/>
    </row>
    <row r="56843" spans="16:17">
      <c r="P56843" s="63"/>
      <c r="Q56843" s="63"/>
    </row>
    <row r="56844" spans="16:17">
      <c r="P56844" s="63"/>
      <c r="Q56844" s="63"/>
    </row>
    <row r="56845" spans="16:17">
      <c r="P56845" s="63"/>
      <c r="Q56845" s="63"/>
    </row>
    <row r="56846" spans="16:17">
      <c r="P56846" s="63"/>
      <c r="Q56846" s="63"/>
    </row>
    <row r="56847" spans="16:17">
      <c r="P56847" s="63"/>
      <c r="Q56847" s="63"/>
    </row>
    <row r="56848" spans="16:17">
      <c r="P56848" s="63"/>
      <c r="Q56848" s="63"/>
    </row>
    <row r="56849" spans="16:17">
      <c r="P56849" s="63"/>
      <c r="Q56849" s="63"/>
    </row>
    <row r="56850" spans="16:17">
      <c r="P56850" s="63"/>
      <c r="Q56850" s="63"/>
    </row>
    <row r="56851" spans="16:17">
      <c r="P56851" s="63"/>
      <c r="Q56851" s="63"/>
    </row>
    <row r="56852" spans="16:17">
      <c r="P56852" s="63"/>
      <c r="Q56852" s="63"/>
    </row>
    <row r="56853" spans="16:17">
      <c r="P56853" s="63"/>
      <c r="Q56853" s="63"/>
    </row>
    <row r="56854" spans="16:17">
      <c r="P56854" s="63"/>
      <c r="Q56854" s="63"/>
    </row>
    <row r="56855" spans="16:17">
      <c r="P56855" s="63"/>
      <c r="Q56855" s="63"/>
    </row>
    <row r="56856" spans="16:17">
      <c r="P56856" s="63"/>
      <c r="Q56856" s="63"/>
    </row>
    <row r="56857" spans="16:17">
      <c r="P56857" s="63"/>
      <c r="Q56857" s="63"/>
    </row>
    <row r="56858" spans="16:17">
      <c r="P56858" s="63"/>
      <c r="Q56858" s="63"/>
    </row>
    <row r="56859" spans="16:17">
      <c r="P56859" s="63"/>
      <c r="Q56859" s="63"/>
    </row>
    <row r="56860" spans="16:17">
      <c r="P56860" s="63"/>
      <c r="Q56860" s="63"/>
    </row>
    <row r="56861" spans="16:17">
      <c r="P56861" s="63"/>
      <c r="Q56861" s="63"/>
    </row>
    <row r="56862" spans="16:17">
      <c r="P56862" s="63"/>
      <c r="Q56862" s="63"/>
    </row>
    <row r="56863" spans="16:17">
      <c r="P56863" s="63"/>
      <c r="Q56863" s="63"/>
    </row>
    <row r="56864" spans="16:17">
      <c r="P56864" s="63"/>
      <c r="Q56864" s="63"/>
    </row>
    <row r="56865" spans="16:17">
      <c r="P56865" s="63"/>
      <c r="Q56865" s="63"/>
    </row>
    <row r="56866" spans="16:17">
      <c r="P56866" s="63"/>
      <c r="Q56866" s="63"/>
    </row>
    <row r="56867" spans="16:17">
      <c r="P56867" s="63"/>
      <c r="Q56867" s="63"/>
    </row>
    <row r="56868" spans="16:17">
      <c r="P56868" s="63"/>
      <c r="Q56868" s="63"/>
    </row>
    <row r="56869" spans="16:17">
      <c r="P56869" s="63"/>
      <c r="Q56869" s="63"/>
    </row>
    <row r="56870" spans="16:17">
      <c r="P56870" s="63"/>
      <c r="Q56870" s="63"/>
    </row>
    <row r="56871" spans="16:17">
      <c r="P56871" s="63"/>
      <c r="Q56871" s="63"/>
    </row>
    <row r="56872" spans="16:17">
      <c r="P56872" s="63"/>
      <c r="Q56872" s="63"/>
    </row>
    <row r="56873" spans="16:17">
      <c r="P56873" s="63"/>
      <c r="Q56873" s="63"/>
    </row>
    <row r="56874" spans="16:17">
      <c r="P56874" s="63"/>
      <c r="Q56874" s="63"/>
    </row>
    <row r="56875" spans="16:17">
      <c r="P56875" s="63"/>
      <c r="Q56875" s="63"/>
    </row>
    <row r="56876" spans="16:17">
      <c r="P56876" s="63"/>
      <c r="Q56876" s="63"/>
    </row>
    <row r="56877" spans="16:17">
      <c r="P56877" s="63"/>
      <c r="Q56877" s="63"/>
    </row>
    <row r="56878" spans="16:17">
      <c r="P56878" s="63"/>
      <c r="Q56878" s="63"/>
    </row>
    <row r="56879" spans="16:17">
      <c r="P56879" s="63"/>
      <c r="Q56879" s="63"/>
    </row>
    <row r="56880" spans="16:17">
      <c r="P56880" s="63"/>
      <c r="Q56880" s="63"/>
    </row>
    <row r="56881" spans="16:17">
      <c r="P56881" s="63"/>
      <c r="Q56881" s="63"/>
    </row>
    <row r="56882" spans="16:17">
      <c r="P56882" s="63"/>
      <c r="Q56882" s="63"/>
    </row>
    <row r="56883" spans="16:17">
      <c r="P56883" s="63"/>
      <c r="Q56883" s="63"/>
    </row>
    <row r="56884" spans="16:17">
      <c r="P56884" s="63"/>
      <c r="Q56884" s="63"/>
    </row>
    <row r="56885" spans="16:17">
      <c r="P56885" s="63"/>
      <c r="Q56885" s="63"/>
    </row>
    <row r="56886" spans="16:17">
      <c r="P56886" s="63"/>
      <c r="Q56886" s="63"/>
    </row>
    <row r="56887" spans="16:17">
      <c r="P56887" s="63"/>
      <c r="Q56887" s="63"/>
    </row>
    <row r="56888" spans="16:17">
      <c r="P56888" s="63"/>
      <c r="Q56888" s="63"/>
    </row>
    <row r="56889" spans="16:17">
      <c r="P56889" s="63"/>
      <c r="Q56889" s="63"/>
    </row>
    <row r="56890" spans="16:17">
      <c r="P56890" s="63"/>
      <c r="Q56890" s="63"/>
    </row>
    <row r="56891" spans="16:17">
      <c r="P56891" s="63"/>
      <c r="Q56891" s="63"/>
    </row>
    <row r="56892" spans="16:17">
      <c r="P56892" s="63"/>
      <c r="Q56892" s="63"/>
    </row>
    <row r="56893" spans="16:17">
      <c r="P56893" s="63"/>
      <c r="Q56893" s="63"/>
    </row>
    <row r="56894" spans="16:17">
      <c r="P56894" s="63"/>
      <c r="Q56894" s="63"/>
    </row>
    <row r="56895" spans="16:17">
      <c r="P56895" s="63"/>
      <c r="Q56895" s="63"/>
    </row>
    <row r="56896" spans="16:17">
      <c r="P56896" s="63"/>
      <c r="Q56896" s="63"/>
    </row>
    <row r="56897" spans="16:17">
      <c r="P56897" s="63"/>
      <c r="Q56897" s="63"/>
    </row>
    <row r="56898" spans="16:17">
      <c r="P56898" s="63"/>
      <c r="Q56898" s="63"/>
    </row>
    <row r="56899" spans="16:17">
      <c r="P56899" s="63"/>
      <c r="Q56899" s="63"/>
    </row>
    <row r="56900" spans="16:17">
      <c r="P56900" s="63"/>
      <c r="Q56900" s="63"/>
    </row>
    <row r="56901" spans="16:17">
      <c r="P56901" s="63"/>
      <c r="Q56901" s="63"/>
    </row>
    <row r="56902" spans="16:17">
      <c r="P56902" s="63"/>
      <c r="Q56902" s="63"/>
    </row>
    <row r="56903" spans="16:17">
      <c r="P56903" s="63"/>
      <c r="Q56903" s="63"/>
    </row>
    <row r="56904" spans="16:17">
      <c r="P56904" s="63"/>
      <c r="Q56904" s="63"/>
    </row>
    <row r="56905" spans="16:17">
      <c r="P56905" s="63"/>
      <c r="Q56905" s="63"/>
    </row>
    <row r="56906" spans="16:17">
      <c r="P56906" s="63"/>
      <c r="Q56906" s="63"/>
    </row>
    <row r="56907" spans="16:17">
      <c r="P56907" s="63"/>
      <c r="Q56907" s="63"/>
    </row>
    <row r="56908" spans="16:17">
      <c r="P56908" s="63"/>
      <c r="Q56908" s="63"/>
    </row>
    <row r="56909" spans="16:17">
      <c r="P56909" s="63"/>
      <c r="Q56909" s="63"/>
    </row>
    <row r="56910" spans="16:17">
      <c r="P56910" s="63"/>
      <c r="Q56910" s="63"/>
    </row>
    <row r="56911" spans="16:17">
      <c r="P56911" s="63"/>
      <c r="Q56911" s="63"/>
    </row>
    <row r="56912" spans="16:17">
      <c r="P56912" s="63"/>
      <c r="Q56912" s="63"/>
    </row>
    <row r="56913" spans="16:17">
      <c r="P56913" s="63"/>
      <c r="Q56913" s="63"/>
    </row>
    <row r="56914" spans="16:17">
      <c r="P56914" s="63"/>
      <c r="Q56914" s="63"/>
    </row>
    <row r="56915" spans="16:17">
      <c r="P56915" s="63"/>
      <c r="Q56915" s="63"/>
    </row>
    <row r="56916" spans="16:17">
      <c r="P56916" s="63"/>
      <c r="Q56916" s="63"/>
    </row>
    <row r="56917" spans="16:17">
      <c r="P56917" s="63"/>
      <c r="Q56917" s="63"/>
    </row>
    <row r="56918" spans="16:17">
      <c r="P56918" s="63"/>
      <c r="Q56918" s="63"/>
    </row>
    <row r="56919" spans="16:17">
      <c r="P56919" s="63"/>
      <c r="Q56919" s="63"/>
    </row>
    <row r="56920" spans="16:17">
      <c r="P56920" s="63"/>
      <c r="Q56920" s="63"/>
    </row>
    <row r="56921" spans="16:17">
      <c r="P56921" s="63"/>
      <c r="Q56921" s="63"/>
    </row>
    <row r="56922" spans="16:17">
      <c r="P56922" s="63"/>
      <c r="Q56922" s="63"/>
    </row>
    <row r="56923" spans="16:17">
      <c r="P56923" s="63"/>
      <c r="Q56923" s="63"/>
    </row>
    <row r="56924" spans="16:17">
      <c r="P56924" s="63"/>
      <c r="Q56924" s="63"/>
    </row>
    <row r="56925" spans="16:17">
      <c r="P56925" s="63"/>
      <c r="Q56925" s="63"/>
    </row>
    <row r="56926" spans="16:17">
      <c r="P56926" s="63"/>
      <c r="Q56926" s="63"/>
    </row>
    <row r="56927" spans="16:17">
      <c r="P56927" s="63"/>
      <c r="Q56927" s="63"/>
    </row>
    <row r="56928" spans="16:17">
      <c r="P56928" s="63"/>
      <c r="Q56928" s="63"/>
    </row>
    <row r="56929" spans="16:17">
      <c r="P56929" s="63"/>
      <c r="Q56929" s="63"/>
    </row>
    <row r="56930" spans="16:17">
      <c r="P56930" s="63"/>
      <c r="Q56930" s="63"/>
    </row>
    <row r="56931" spans="16:17">
      <c r="P56931" s="63"/>
      <c r="Q56931" s="63"/>
    </row>
    <row r="56932" spans="16:17">
      <c r="P56932" s="63"/>
      <c r="Q56932" s="63"/>
    </row>
    <row r="56933" spans="16:17">
      <c r="P56933" s="63"/>
      <c r="Q56933" s="63"/>
    </row>
    <row r="56934" spans="16:17">
      <c r="P56934" s="63"/>
      <c r="Q56934" s="63"/>
    </row>
    <row r="56935" spans="16:17">
      <c r="P56935" s="63"/>
      <c r="Q56935" s="63"/>
    </row>
    <row r="56936" spans="16:17">
      <c r="P56936" s="63"/>
      <c r="Q56936" s="63"/>
    </row>
    <row r="56937" spans="16:17">
      <c r="P56937" s="63"/>
      <c r="Q56937" s="63"/>
    </row>
    <row r="56938" spans="16:17">
      <c r="P56938" s="63"/>
      <c r="Q56938" s="63"/>
    </row>
    <row r="56939" spans="16:17">
      <c r="P56939" s="63"/>
      <c r="Q56939" s="63"/>
    </row>
    <row r="56940" spans="16:17">
      <c r="P56940" s="63"/>
      <c r="Q56940" s="63"/>
    </row>
    <row r="56941" spans="16:17">
      <c r="P56941" s="63"/>
      <c r="Q56941" s="63"/>
    </row>
    <row r="56942" spans="16:17">
      <c r="P56942" s="63"/>
      <c r="Q56942" s="63"/>
    </row>
    <row r="56943" spans="16:17">
      <c r="P56943" s="63"/>
      <c r="Q56943" s="63"/>
    </row>
    <row r="56944" spans="16:17">
      <c r="P56944" s="63"/>
      <c r="Q56944" s="63"/>
    </row>
    <row r="56945" spans="16:17">
      <c r="P56945" s="63"/>
      <c r="Q56945" s="63"/>
    </row>
    <row r="56946" spans="16:17">
      <c r="P56946" s="63"/>
      <c r="Q56946" s="63"/>
    </row>
    <row r="56947" spans="16:17">
      <c r="P56947" s="63"/>
      <c r="Q56947" s="63"/>
    </row>
    <row r="56948" spans="16:17">
      <c r="P56948" s="63"/>
      <c r="Q56948" s="63"/>
    </row>
    <row r="56949" spans="16:17">
      <c r="P56949" s="63"/>
      <c r="Q56949" s="63"/>
    </row>
    <row r="56950" spans="16:17">
      <c r="P56950" s="63"/>
      <c r="Q56950" s="63"/>
    </row>
    <row r="56951" spans="16:17">
      <c r="P56951" s="63"/>
      <c r="Q56951" s="63"/>
    </row>
    <row r="56952" spans="16:17">
      <c r="P56952" s="63"/>
      <c r="Q56952" s="63"/>
    </row>
    <row r="56953" spans="16:17">
      <c r="P56953" s="63"/>
      <c r="Q56953" s="63"/>
    </row>
    <row r="56954" spans="16:17">
      <c r="P56954" s="63"/>
      <c r="Q56954" s="63"/>
    </row>
    <row r="56955" spans="16:17">
      <c r="P56955" s="63"/>
      <c r="Q56955" s="63"/>
    </row>
    <row r="56956" spans="16:17">
      <c r="P56956" s="63"/>
      <c r="Q56956" s="63"/>
    </row>
    <row r="56957" spans="16:17">
      <c r="P56957" s="63"/>
      <c r="Q56957" s="63"/>
    </row>
    <row r="56958" spans="16:17">
      <c r="P56958" s="63"/>
      <c r="Q56958" s="63"/>
    </row>
    <row r="56959" spans="16:17">
      <c r="P56959" s="63"/>
      <c r="Q56959" s="63"/>
    </row>
    <row r="56960" spans="16:17">
      <c r="P56960" s="63"/>
      <c r="Q56960" s="63"/>
    </row>
    <row r="56961" spans="16:17">
      <c r="P56961" s="63"/>
      <c r="Q56961" s="63"/>
    </row>
    <row r="56962" spans="16:17">
      <c r="P56962" s="63"/>
      <c r="Q56962" s="63"/>
    </row>
    <row r="56963" spans="16:17">
      <c r="P56963" s="63"/>
      <c r="Q56963" s="63"/>
    </row>
    <row r="56964" spans="16:17">
      <c r="P56964" s="63"/>
      <c r="Q56964" s="63"/>
    </row>
    <row r="56965" spans="16:17">
      <c r="P56965" s="63"/>
      <c r="Q56965" s="63"/>
    </row>
    <row r="56966" spans="16:17">
      <c r="P56966" s="63"/>
      <c r="Q56966" s="63"/>
    </row>
    <row r="56967" spans="16:17">
      <c r="P56967" s="63"/>
      <c r="Q56967" s="63"/>
    </row>
    <row r="56968" spans="16:17">
      <c r="P56968" s="63"/>
      <c r="Q56968" s="63"/>
    </row>
    <row r="56969" spans="16:17">
      <c r="P56969" s="63"/>
      <c r="Q56969" s="63"/>
    </row>
    <row r="56970" spans="16:17">
      <c r="P56970" s="63"/>
      <c r="Q56970" s="63"/>
    </row>
    <row r="56971" spans="16:17">
      <c r="P56971" s="63"/>
      <c r="Q56971" s="63"/>
    </row>
    <row r="56972" spans="16:17">
      <c r="P56972" s="63"/>
      <c r="Q56972" s="63"/>
    </row>
    <row r="56973" spans="16:17">
      <c r="P56973" s="63"/>
      <c r="Q56973" s="63"/>
    </row>
    <row r="56974" spans="16:17">
      <c r="P56974" s="63"/>
      <c r="Q56974" s="63"/>
    </row>
    <row r="56975" spans="16:17">
      <c r="P56975" s="63"/>
      <c r="Q56975" s="63"/>
    </row>
    <row r="56976" spans="16:17">
      <c r="P56976" s="63"/>
      <c r="Q56976" s="63"/>
    </row>
    <row r="56977" spans="16:17">
      <c r="P56977" s="63"/>
      <c r="Q56977" s="63"/>
    </row>
    <row r="56978" spans="16:17">
      <c r="P56978" s="63"/>
      <c r="Q56978" s="63"/>
    </row>
    <row r="56979" spans="16:17">
      <c r="P56979" s="63"/>
      <c r="Q56979" s="63"/>
    </row>
    <row r="56980" spans="16:17">
      <c r="P56980" s="63"/>
      <c r="Q56980" s="63"/>
    </row>
    <row r="56981" spans="16:17">
      <c r="P56981" s="63"/>
      <c r="Q56981" s="63"/>
    </row>
    <row r="56982" spans="16:17">
      <c r="P56982" s="63"/>
      <c r="Q56982" s="63"/>
    </row>
    <row r="56983" spans="16:17">
      <c r="P56983" s="63"/>
      <c r="Q56983" s="63"/>
    </row>
    <row r="56984" spans="16:17">
      <c r="P56984" s="63"/>
      <c r="Q56984" s="63"/>
    </row>
    <row r="56985" spans="16:17">
      <c r="P56985" s="63"/>
      <c r="Q56985" s="63"/>
    </row>
    <row r="56986" spans="16:17">
      <c r="P56986" s="63"/>
      <c r="Q56986" s="63"/>
    </row>
    <row r="56987" spans="16:17">
      <c r="P56987" s="63"/>
      <c r="Q56987" s="63"/>
    </row>
    <row r="56988" spans="16:17">
      <c r="P56988" s="63"/>
      <c r="Q56988" s="63"/>
    </row>
    <row r="56989" spans="16:17">
      <c r="P56989" s="63"/>
      <c r="Q56989" s="63"/>
    </row>
    <row r="56990" spans="16:17">
      <c r="P56990" s="63"/>
      <c r="Q56990" s="63"/>
    </row>
    <row r="56991" spans="16:17">
      <c r="P56991" s="63"/>
      <c r="Q56991" s="63"/>
    </row>
    <row r="56992" spans="16:17">
      <c r="P56992" s="63"/>
      <c r="Q56992" s="63"/>
    </row>
    <row r="56993" spans="16:17">
      <c r="P56993" s="63"/>
      <c r="Q56993" s="63"/>
    </row>
    <row r="56994" spans="16:17">
      <c r="P56994" s="63"/>
      <c r="Q56994" s="63"/>
    </row>
    <row r="56995" spans="16:17">
      <c r="P56995" s="63"/>
      <c r="Q56995" s="63"/>
    </row>
    <row r="56996" spans="16:17">
      <c r="P56996" s="63"/>
      <c r="Q56996" s="63"/>
    </row>
    <row r="56997" spans="16:17">
      <c r="P56997" s="63"/>
      <c r="Q56997" s="63"/>
    </row>
    <row r="56998" spans="16:17">
      <c r="P56998" s="63"/>
      <c r="Q56998" s="63"/>
    </row>
    <row r="56999" spans="16:17">
      <c r="P56999" s="63"/>
      <c r="Q56999" s="63"/>
    </row>
    <row r="57000" spans="16:17">
      <c r="P57000" s="63"/>
      <c r="Q57000" s="63"/>
    </row>
    <row r="57001" spans="16:17">
      <c r="P57001" s="63"/>
      <c r="Q57001" s="63"/>
    </row>
    <row r="57002" spans="16:17">
      <c r="P57002" s="63"/>
      <c r="Q57002" s="63"/>
    </row>
    <row r="57003" spans="16:17">
      <c r="P57003" s="63"/>
      <c r="Q57003" s="63"/>
    </row>
    <row r="57004" spans="16:17">
      <c r="P57004" s="63"/>
      <c r="Q57004" s="63"/>
    </row>
    <row r="57005" spans="16:17">
      <c r="P57005" s="63"/>
      <c r="Q57005" s="63"/>
    </row>
    <row r="57006" spans="16:17">
      <c r="P57006" s="63"/>
      <c r="Q57006" s="63"/>
    </row>
    <row r="57007" spans="16:17">
      <c r="P57007" s="63"/>
      <c r="Q57007" s="63"/>
    </row>
    <row r="57008" spans="16:17">
      <c r="P57008" s="63"/>
      <c r="Q57008" s="63"/>
    </row>
    <row r="57009" spans="16:17">
      <c r="P57009" s="63"/>
      <c r="Q57009" s="63"/>
    </row>
    <row r="57010" spans="16:17">
      <c r="P57010" s="63"/>
      <c r="Q57010" s="63"/>
    </row>
    <row r="57011" spans="16:17">
      <c r="P57011" s="63"/>
      <c r="Q57011" s="63"/>
    </row>
    <row r="57012" spans="16:17">
      <c r="P57012" s="63"/>
      <c r="Q57012" s="63"/>
    </row>
    <row r="57013" spans="16:17">
      <c r="P57013" s="63"/>
      <c r="Q57013" s="63"/>
    </row>
    <row r="57014" spans="16:17">
      <c r="P57014" s="63"/>
      <c r="Q57014" s="63"/>
    </row>
    <row r="57015" spans="16:17">
      <c r="P57015" s="63"/>
      <c r="Q57015" s="63"/>
    </row>
    <row r="57016" spans="16:17">
      <c r="P57016" s="63"/>
      <c r="Q57016" s="63"/>
    </row>
    <row r="57017" spans="16:17">
      <c r="P57017" s="63"/>
      <c r="Q57017" s="63"/>
    </row>
    <row r="57018" spans="16:17">
      <c r="P57018" s="63"/>
      <c r="Q57018" s="63"/>
    </row>
    <row r="57019" spans="16:17">
      <c r="P57019" s="63"/>
      <c r="Q57019" s="63"/>
    </row>
    <row r="57020" spans="16:17">
      <c r="P57020" s="63"/>
      <c r="Q57020" s="63"/>
    </row>
    <row r="57021" spans="16:17">
      <c r="P57021" s="63"/>
      <c r="Q57021" s="63"/>
    </row>
    <row r="57022" spans="16:17">
      <c r="P57022" s="63"/>
      <c r="Q57022" s="63"/>
    </row>
    <row r="57023" spans="16:17">
      <c r="P57023" s="63"/>
      <c r="Q57023" s="63"/>
    </row>
    <row r="57024" spans="16:17">
      <c r="P57024" s="63"/>
      <c r="Q57024" s="63"/>
    </row>
    <row r="57025" spans="16:17">
      <c r="P57025" s="63"/>
      <c r="Q57025" s="63"/>
    </row>
    <row r="57026" spans="16:17">
      <c r="P57026" s="63"/>
      <c r="Q57026" s="63"/>
    </row>
    <row r="57027" spans="16:17">
      <c r="P57027" s="63"/>
      <c r="Q57027" s="63"/>
    </row>
    <row r="57028" spans="16:17">
      <c r="P57028" s="63"/>
      <c r="Q57028" s="63"/>
    </row>
    <row r="57029" spans="16:17">
      <c r="P57029" s="63"/>
      <c r="Q57029" s="63"/>
    </row>
    <row r="57030" spans="16:17">
      <c r="P57030" s="63"/>
      <c r="Q57030" s="63"/>
    </row>
    <row r="57031" spans="16:17">
      <c r="P57031" s="63"/>
      <c r="Q57031" s="63"/>
    </row>
    <row r="57032" spans="16:17">
      <c r="P57032" s="63"/>
      <c r="Q57032" s="63"/>
    </row>
    <row r="57033" spans="16:17">
      <c r="P57033" s="63"/>
      <c r="Q57033" s="63"/>
    </row>
    <row r="57034" spans="16:17">
      <c r="P57034" s="63"/>
      <c r="Q57034" s="63"/>
    </row>
    <row r="57035" spans="16:17">
      <c r="P57035" s="63"/>
      <c r="Q57035" s="63"/>
    </row>
    <row r="57036" spans="16:17">
      <c r="P57036" s="63"/>
      <c r="Q57036" s="63"/>
    </row>
    <row r="57037" spans="16:17">
      <c r="P57037" s="63"/>
      <c r="Q57037" s="63"/>
    </row>
    <row r="57038" spans="16:17">
      <c r="P57038" s="63"/>
      <c r="Q57038" s="63"/>
    </row>
    <row r="57039" spans="16:17">
      <c r="P57039" s="63"/>
      <c r="Q57039" s="63"/>
    </row>
    <row r="57040" spans="16:17">
      <c r="P57040" s="63"/>
      <c r="Q57040" s="63"/>
    </row>
    <row r="57041" spans="16:17">
      <c r="P57041" s="63"/>
      <c r="Q57041" s="63"/>
    </row>
    <row r="57042" spans="16:17">
      <c r="P57042" s="63"/>
      <c r="Q57042" s="63"/>
    </row>
    <row r="57043" spans="16:17">
      <c r="P57043" s="63"/>
      <c r="Q57043" s="63"/>
    </row>
    <row r="57044" spans="16:17">
      <c r="P57044" s="63"/>
      <c r="Q57044" s="63"/>
    </row>
    <row r="57045" spans="16:17">
      <c r="P57045" s="63"/>
      <c r="Q57045" s="63"/>
    </row>
    <row r="57046" spans="16:17">
      <c r="P57046" s="63"/>
      <c r="Q57046" s="63"/>
    </row>
    <row r="57047" spans="16:17">
      <c r="P57047" s="63"/>
      <c r="Q57047" s="63"/>
    </row>
    <row r="57048" spans="16:17">
      <c r="P57048" s="63"/>
      <c r="Q57048" s="63"/>
    </row>
    <row r="57049" spans="16:17">
      <c r="P57049" s="63"/>
      <c r="Q57049" s="63"/>
    </row>
    <row r="57050" spans="16:17">
      <c r="P57050" s="63"/>
      <c r="Q57050" s="63"/>
    </row>
    <row r="57051" spans="16:17">
      <c r="P57051" s="63"/>
      <c r="Q57051" s="63"/>
    </row>
    <row r="57052" spans="16:17">
      <c r="P57052" s="63"/>
      <c r="Q57052" s="63"/>
    </row>
    <row r="57053" spans="16:17">
      <c r="P57053" s="63"/>
      <c r="Q57053" s="63"/>
    </row>
    <row r="57054" spans="16:17">
      <c r="P57054" s="63"/>
      <c r="Q57054" s="63"/>
    </row>
    <row r="57055" spans="16:17">
      <c r="P57055" s="63"/>
      <c r="Q57055" s="63"/>
    </row>
    <row r="57056" spans="16:17">
      <c r="P57056" s="63"/>
      <c r="Q57056" s="63"/>
    </row>
    <row r="57057" spans="16:17">
      <c r="P57057" s="63"/>
      <c r="Q57057" s="63"/>
    </row>
    <row r="57058" spans="16:17">
      <c r="P57058" s="63"/>
      <c r="Q57058" s="63"/>
    </row>
    <row r="57059" spans="16:17">
      <c r="P57059" s="63"/>
      <c r="Q57059" s="63"/>
    </row>
    <row r="57060" spans="16:17">
      <c r="P57060" s="63"/>
      <c r="Q57060" s="63"/>
    </row>
    <row r="57061" spans="16:17">
      <c r="P57061" s="63"/>
      <c r="Q57061" s="63"/>
    </row>
    <row r="57062" spans="16:17">
      <c r="P57062" s="63"/>
      <c r="Q57062" s="63"/>
    </row>
    <row r="57063" spans="16:17">
      <c r="P57063" s="63"/>
      <c r="Q57063" s="63"/>
    </row>
    <row r="57064" spans="16:17">
      <c r="P57064" s="63"/>
      <c r="Q57064" s="63"/>
    </row>
    <row r="57065" spans="16:17">
      <c r="P57065" s="63"/>
      <c r="Q57065" s="63"/>
    </row>
    <row r="57066" spans="16:17">
      <c r="P57066" s="63"/>
      <c r="Q57066" s="63"/>
    </row>
    <row r="57067" spans="16:17">
      <c r="P57067" s="63"/>
      <c r="Q57067" s="63"/>
    </row>
    <row r="57068" spans="16:17">
      <c r="P57068" s="63"/>
      <c r="Q57068" s="63"/>
    </row>
    <row r="57069" spans="16:17">
      <c r="P57069" s="63"/>
      <c r="Q57069" s="63"/>
    </row>
    <row r="57070" spans="16:17">
      <c r="P57070" s="63"/>
      <c r="Q57070" s="63"/>
    </row>
    <row r="57071" spans="16:17">
      <c r="P57071" s="63"/>
      <c r="Q57071" s="63"/>
    </row>
    <row r="57072" spans="16:17">
      <c r="P57072" s="63"/>
      <c r="Q57072" s="63"/>
    </row>
    <row r="57073" spans="16:17">
      <c r="P57073" s="63"/>
      <c r="Q57073" s="63"/>
    </row>
    <row r="57074" spans="16:17">
      <c r="P57074" s="63"/>
      <c r="Q57074" s="63"/>
    </row>
    <row r="57075" spans="16:17">
      <c r="P57075" s="63"/>
      <c r="Q57075" s="63"/>
    </row>
    <row r="57076" spans="16:17">
      <c r="P57076" s="63"/>
      <c r="Q57076" s="63"/>
    </row>
    <row r="57077" spans="16:17">
      <c r="P57077" s="63"/>
      <c r="Q57077" s="63"/>
    </row>
    <row r="57078" spans="16:17">
      <c r="P57078" s="63"/>
      <c r="Q57078" s="63"/>
    </row>
    <row r="57079" spans="16:17">
      <c r="P57079" s="63"/>
      <c r="Q57079" s="63"/>
    </row>
    <row r="57080" spans="16:17">
      <c r="P57080" s="63"/>
      <c r="Q57080" s="63"/>
    </row>
    <row r="57081" spans="16:17">
      <c r="P57081" s="63"/>
      <c r="Q57081" s="63"/>
    </row>
    <row r="57082" spans="16:17">
      <c r="P57082" s="63"/>
      <c r="Q57082" s="63"/>
    </row>
    <row r="57083" spans="16:17">
      <c r="P57083" s="63"/>
      <c r="Q57083" s="63"/>
    </row>
    <row r="57084" spans="16:17">
      <c r="P57084" s="63"/>
      <c r="Q57084" s="63"/>
    </row>
    <row r="57085" spans="16:17">
      <c r="P57085" s="63"/>
      <c r="Q57085" s="63"/>
    </row>
    <row r="57086" spans="16:17">
      <c r="P57086" s="63"/>
      <c r="Q57086" s="63"/>
    </row>
    <row r="57087" spans="16:17">
      <c r="P57087" s="63"/>
      <c r="Q57087" s="63"/>
    </row>
    <row r="57088" spans="16:17">
      <c r="P57088" s="63"/>
      <c r="Q57088" s="63"/>
    </row>
    <row r="57089" spans="16:17">
      <c r="P57089" s="63"/>
      <c r="Q57089" s="63"/>
    </row>
    <row r="57090" spans="16:17">
      <c r="P57090" s="63"/>
      <c r="Q57090" s="63"/>
    </row>
    <row r="57091" spans="16:17">
      <c r="P57091" s="63"/>
      <c r="Q57091" s="63"/>
    </row>
    <row r="57092" spans="16:17">
      <c r="P57092" s="63"/>
      <c r="Q57092" s="63"/>
    </row>
    <row r="57093" spans="16:17">
      <c r="P57093" s="63"/>
      <c r="Q57093" s="63"/>
    </row>
    <row r="57094" spans="16:17">
      <c r="P57094" s="63"/>
      <c r="Q57094" s="63"/>
    </row>
    <row r="57095" spans="16:17">
      <c r="P57095" s="63"/>
      <c r="Q57095" s="63"/>
    </row>
    <row r="57096" spans="16:17">
      <c r="P57096" s="63"/>
      <c r="Q57096" s="63"/>
    </row>
    <row r="57097" spans="16:17">
      <c r="P57097" s="63"/>
      <c r="Q57097" s="63"/>
    </row>
    <row r="57098" spans="16:17">
      <c r="P57098" s="63"/>
      <c r="Q57098" s="63"/>
    </row>
    <row r="57099" spans="16:17">
      <c r="P57099" s="63"/>
      <c r="Q57099" s="63"/>
    </row>
    <row r="57100" spans="16:17">
      <c r="P57100" s="63"/>
      <c r="Q57100" s="63"/>
    </row>
    <row r="57101" spans="16:17">
      <c r="P57101" s="63"/>
      <c r="Q57101" s="63"/>
    </row>
    <row r="57102" spans="16:17">
      <c r="P57102" s="63"/>
      <c r="Q57102" s="63"/>
    </row>
    <row r="57103" spans="16:17">
      <c r="P57103" s="63"/>
      <c r="Q57103" s="63"/>
    </row>
    <row r="57104" spans="16:17">
      <c r="P57104" s="63"/>
      <c r="Q57104" s="63"/>
    </row>
    <row r="57105" spans="16:17">
      <c r="P57105" s="63"/>
      <c r="Q57105" s="63"/>
    </row>
    <row r="57106" spans="16:17">
      <c r="P57106" s="63"/>
      <c r="Q57106" s="63"/>
    </row>
    <row r="57107" spans="16:17">
      <c r="P57107" s="63"/>
      <c r="Q57107" s="63"/>
    </row>
    <row r="57108" spans="16:17">
      <c r="P57108" s="63"/>
      <c r="Q57108" s="63"/>
    </row>
    <row r="57109" spans="16:17">
      <c r="P57109" s="63"/>
      <c r="Q57109" s="63"/>
    </row>
    <row r="57110" spans="16:17">
      <c r="P57110" s="63"/>
      <c r="Q57110" s="63"/>
    </row>
    <row r="57111" spans="16:17">
      <c r="P57111" s="63"/>
      <c r="Q57111" s="63"/>
    </row>
    <row r="57112" spans="16:17">
      <c r="P57112" s="63"/>
      <c r="Q57112" s="63"/>
    </row>
    <row r="57113" spans="16:17">
      <c r="P57113" s="63"/>
      <c r="Q57113" s="63"/>
    </row>
    <row r="57114" spans="16:17">
      <c r="P57114" s="63"/>
      <c r="Q57114" s="63"/>
    </row>
    <row r="57115" spans="16:17">
      <c r="P57115" s="63"/>
      <c r="Q57115" s="63"/>
    </row>
    <row r="57116" spans="16:17">
      <c r="P57116" s="63"/>
      <c r="Q57116" s="63"/>
    </row>
    <row r="57117" spans="16:17">
      <c r="P57117" s="63"/>
      <c r="Q57117" s="63"/>
    </row>
    <row r="57118" spans="16:17">
      <c r="P57118" s="63"/>
      <c r="Q57118" s="63"/>
    </row>
    <row r="57119" spans="16:17">
      <c r="P57119" s="63"/>
      <c r="Q57119" s="63"/>
    </row>
    <row r="57120" spans="16:17">
      <c r="P57120" s="63"/>
      <c r="Q57120" s="63"/>
    </row>
    <row r="57121" spans="16:17">
      <c r="P57121" s="63"/>
      <c r="Q57121" s="63"/>
    </row>
    <row r="57122" spans="16:17">
      <c r="P57122" s="63"/>
      <c r="Q57122" s="63"/>
    </row>
    <row r="57123" spans="16:17">
      <c r="P57123" s="63"/>
      <c r="Q57123" s="63"/>
    </row>
    <row r="57124" spans="16:17">
      <c r="P57124" s="63"/>
      <c r="Q57124" s="63"/>
    </row>
    <row r="57125" spans="16:17">
      <c r="P57125" s="63"/>
      <c r="Q57125" s="63"/>
    </row>
    <row r="57126" spans="16:17">
      <c r="P57126" s="63"/>
      <c r="Q57126" s="63"/>
    </row>
    <row r="57127" spans="16:17">
      <c r="P57127" s="63"/>
      <c r="Q57127" s="63"/>
    </row>
    <row r="57128" spans="16:17">
      <c r="P57128" s="63"/>
      <c r="Q57128" s="63"/>
    </row>
    <row r="57129" spans="16:17">
      <c r="P57129" s="63"/>
      <c r="Q57129" s="63"/>
    </row>
    <row r="57130" spans="16:17">
      <c r="P57130" s="63"/>
      <c r="Q57130" s="63"/>
    </row>
    <row r="57131" spans="16:17">
      <c r="P57131" s="63"/>
      <c r="Q57131" s="63"/>
    </row>
    <row r="57132" spans="16:17">
      <c r="P57132" s="63"/>
      <c r="Q57132" s="63"/>
    </row>
    <row r="57133" spans="16:17">
      <c r="P57133" s="63"/>
      <c r="Q57133" s="63"/>
    </row>
    <row r="57134" spans="16:17">
      <c r="P57134" s="63"/>
      <c r="Q57134" s="63"/>
    </row>
    <row r="57135" spans="16:17">
      <c r="P57135" s="63"/>
      <c r="Q57135" s="63"/>
    </row>
    <row r="57136" spans="16:17">
      <c r="P57136" s="63"/>
      <c r="Q57136" s="63"/>
    </row>
    <row r="57137" spans="16:17">
      <c r="P57137" s="63"/>
      <c r="Q57137" s="63"/>
    </row>
    <row r="57138" spans="16:17">
      <c r="P57138" s="63"/>
      <c r="Q57138" s="63"/>
    </row>
    <row r="57139" spans="16:17">
      <c r="P57139" s="63"/>
      <c r="Q57139" s="63"/>
    </row>
    <row r="57140" spans="16:17">
      <c r="P57140" s="63"/>
      <c r="Q57140" s="63"/>
    </row>
    <row r="57141" spans="16:17">
      <c r="P57141" s="63"/>
      <c r="Q57141" s="63"/>
    </row>
    <row r="57142" spans="16:17">
      <c r="P57142" s="63"/>
      <c r="Q57142" s="63"/>
    </row>
    <row r="57143" spans="16:17">
      <c r="P57143" s="63"/>
      <c r="Q57143" s="63"/>
    </row>
    <row r="57144" spans="16:17">
      <c r="P57144" s="63"/>
      <c r="Q57144" s="63"/>
    </row>
    <row r="57145" spans="16:17">
      <c r="P57145" s="63"/>
      <c r="Q57145" s="63"/>
    </row>
    <row r="57146" spans="16:17">
      <c r="P57146" s="63"/>
      <c r="Q57146" s="63"/>
    </row>
    <row r="57147" spans="16:17">
      <c r="P57147" s="63"/>
      <c r="Q57147" s="63"/>
    </row>
    <row r="57148" spans="16:17">
      <c r="P57148" s="63"/>
      <c r="Q57148" s="63"/>
    </row>
    <row r="57149" spans="16:17">
      <c r="P57149" s="63"/>
      <c r="Q57149" s="63"/>
    </row>
    <row r="57150" spans="16:17">
      <c r="P57150" s="63"/>
      <c r="Q57150" s="63"/>
    </row>
    <row r="57151" spans="16:17">
      <c r="P57151" s="63"/>
      <c r="Q57151" s="63"/>
    </row>
    <row r="57152" spans="16:17">
      <c r="P57152" s="63"/>
      <c r="Q57152" s="63"/>
    </row>
    <row r="57153" spans="16:17">
      <c r="P57153" s="63"/>
      <c r="Q57153" s="63"/>
    </row>
    <row r="57154" spans="16:17">
      <c r="P57154" s="63"/>
      <c r="Q57154" s="63"/>
    </row>
    <row r="57155" spans="16:17">
      <c r="P57155" s="63"/>
      <c r="Q57155" s="63"/>
    </row>
    <row r="57156" spans="16:17">
      <c r="P57156" s="63"/>
      <c r="Q57156" s="63"/>
    </row>
    <row r="57157" spans="16:17">
      <c r="P57157" s="63"/>
      <c r="Q57157" s="63"/>
    </row>
    <row r="57158" spans="16:17">
      <c r="P57158" s="63"/>
      <c r="Q57158" s="63"/>
    </row>
    <row r="57159" spans="16:17">
      <c r="P57159" s="63"/>
      <c r="Q57159" s="63"/>
    </row>
    <row r="57160" spans="16:17">
      <c r="P57160" s="63"/>
      <c r="Q57160" s="63"/>
    </row>
    <row r="57161" spans="16:17">
      <c r="P57161" s="63"/>
      <c r="Q57161" s="63"/>
    </row>
    <row r="57162" spans="16:17">
      <c r="P57162" s="63"/>
      <c r="Q57162" s="63"/>
    </row>
    <row r="57163" spans="16:17">
      <c r="P57163" s="63"/>
      <c r="Q57163" s="63"/>
    </row>
    <row r="57164" spans="16:17">
      <c r="P57164" s="63"/>
      <c r="Q57164" s="63"/>
    </row>
    <row r="57165" spans="16:17">
      <c r="P57165" s="63"/>
      <c r="Q57165" s="63"/>
    </row>
    <row r="57166" spans="16:17">
      <c r="P57166" s="63"/>
      <c r="Q57166" s="63"/>
    </row>
    <row r="57167" spans="16:17">
      <c r="P57167" s="63"/>
      <c r="Q57167" s="63"/>
    </row>
    <row r="57168" spans="16:17">
      <c r="P57168" s="63"/>
      <c r="Q57168" s="63"/>
    </row>
    <row r="57169" spans="16:17">
      <c r="P57169" s="63"/>
      <c r="Q57169" s="63"/>
    </row>
    <row r="57170" spans="16:17">
      <c r="P57170" s="63"/>
      <c r="Q57170" s="63"/>
    </row>
    <row r="57171" spans="16:17">
      <c r="P57171" s="63"/>
      <c r="Q57171" s="63"/>
    </row>
    <row r="57172" spans="16:17">
      <c r="P57172" s="63"/>
      <c r="Q57172" s="63"/>
    </row>
    <row r="57173" spans="16:17">
      <c r="P57173" s="63"/>
      <c r="Q57173" s="63"/>
    </row>
    <row r="57174" spans="16:17">
      <c r="P57174" s="63"/>
      <c r="Q57174" s="63"/>
    </row>
    <row r="57175" spans="16:17">
      <c r="P57175" s="63"/>
      <c r="Q57175" s="63"/>
    </row>
    <row r="57176" spans="16:17">
      <c r="P57176" s="63"/>
      <c r="Q57176" s="63"/>
    </row>
    <row r="57177" spans="16:17">
      <c r="P57177" s="63"/>
      <c r="Q57177" s="63"/>
    </row>
    <row r="57178" spans="16:17">
      <c r="P57178" s="63"/>
      <c r="Q57178" s="63"/>
    </row>
    <row r="57179" spans="16:17">
      <c r="P57179" s="63"/>
      <c r="Q57179" s="63"/>
    </row>
    <row r="57180" spans="16:17">
      <c r="P57180" s="63"/>
      <c r="Q57180" s="63"/>
    </row>
    <row r="57181" spans="16:17">
      <c r="P57181" s="63"/>
      <c r="Q57181" s="63"/>
    </row>
    <row r="57182" spans="16:17">
      <c r="P57182" s="63"/>
      <c r="Q57182" s="63"/>
    </row>
    <row r="57183" spans="16:17">
      <c r="P57183" s="63"/>
      <c r="Q57183" s="63"/>
    </row>
    <row r="57184" spans="16:17">
      <c r="P57184" s="63"/>
      <c r="Q57184" s="63"/>
    </row>
    <row r="57185" spans="16:17">
      <c r="P57185" s="63"/>
      <c r="Q57185" s="63"/>
    </row>
    <row r="57186" spans="16:17">
      <c r="P57186" s="63"/>
      <c r="Q57186" s="63"/>
    </row>
    <row r="57187" spans="16:17">
      <c r="P57187" s="63"/>
      <c r="Q57187" s="63"/>
    </row>
    <row r="57188" spans="16:17">
      <c r="P57188" s="63"/>
      <c r="Q57188" s="63"/>
    </row>
    <row r="57189" spans="16:17">
      <c r="P57189" s="63"/>
      <c r="Q57189" s="63"/>
    </row>
    <row r="57190" spans="16:17">
      <c r="P57190" s="63"/>
      <c r="Q57190" s="63"/>
    </row>
    <row r="57191" spans="16:17">
      <c r="P57191" s="63"/>
      <c r="Q57191" s="63"/>
    </row>
    <row r="57192" spans="16:17">
      <c r="P57192" s="63"/>
      <c r="Q57192" s="63"/>
    </row>
    <row r="57193" spans="16:17">
      <c r="P57193" s="63"/>
      <c r="Q57193" s="63"/>
    </row>
    <row r="57194" spans="16:17">
      <c r="P57194" s="63"/>
      <c r="Q57194" s="63"/>
    </row>
    <row r="57195" spans="16:17">
      <c r="P57195" s="63"/>
      <c r="Q57195" s="63"/>
    </row>
    <row r="57196" spans="16:17">
      <c r="P57196" s="63"/>
      <c r="Q57196" s="63"/>
    </row>
    <row r="57197" spans="16:17">
      <c r="P57197" s="63"/>
      <c r="Q57197" s="63"/>
    </row>
    <row r="57198" spans="16:17">
      <c r="P57198" s="63"/>
      <c r="Q57198" s="63"/>
    </row>
    <row r="57199" spans="16:17">
      <c r="P57199" s="63"/>
      <c r="Q57199" s="63"/>
    </row>
    <row r="57200" spans="16:17">
      <c r="P57200" s="63"/>
      <c r="Q57200" s="63"/>
    </row>
    <row r="57201" spans="16:17">
      <c r="P57201" s="63"/>
      <c r="Q57201" s="63"/>
    </row>
    <row r="57202" spans="16:17">
      <c r="P57202" s="63"/>
      <c r="Q57202" s="63"/>
    </row>
    <row r="57203" spans="16:17">
      <c r="P57203" s="63"/>
      <c r="Q57203" s="63"/>
    </row>
    <row r="57204" spans="16:17">
      <c r="P57204" s="63"/>
      <c r="Q57204" s="63"/>
    </row>
    <row r="57205" spans="16:17">
      <c r="P57205" s="63"/>
      <c r="Q57205" s="63"/>
    </row>
    <row r="57206" spans="16:17">
      <c r="P57206" s="63"/>
      <c r="Q57206" s="63"/>
    </row>
    <row r="57207" spans="16:17">
      <c r="P57207" s="63"/>
      <c r="Q57207" s="63"/>
    </row>
    <row r="57208" spans="16:17">
      <c r="P57208" s="63"/>
      <c r="Q57208" s="63"/>
    </row>
    <row r="57209" spans="16:17">
      <c r="P57209" s="63"/>
      <c r="Q57209" s="63"/>
    </row>
    <row r="57210" spans="16:17">
      <c r="P57210" s="63"/>
      <c r="Q57210" s="63"/>
    </row>
    <row r="57211" spans="16:17">
      <c r="P57211" s="63"/>
      <c r="Q57211" s="63"/>
    </row>
    <row r="57212" spans="16:17">
      <c r="P57212" s="63"/>
      <c r="Q57212" s="63"/>
    </row>
    <row r="57213" spans="16:17">
      <c r="P57213" s="63"/>
      <c r="Q57213" s="63"/>
    </row>
    <row r="57214" spans="16:17">
      <c r="P57214" s="63"/>
      <c r="Q57214" s="63"/>
    </row>
    <row r="57215" spans="16:17">
      <c r="P57215" s="63"/>
      <c r="Q57215" s="63"/>
    </row>
    <row r="57216" spans="16:17">
      <c r="P57216" s="63"/>
      <c r="Q57216" s="63"/>
    </row>
    <row r="57217" spans="16:17">
      <c r="P57217" s="63"/>
      <c r="Q57217" s="63"/>
    </row>
    <row r="57218" spans="16:17">
      <c r="P57218" s="63"/>
      <c r="Q57218" s="63"/>
    </row>
    <row r="57219" spans="16:17">
      <c r="P57219" s="63"/>
      <c r="Q57219" s="63"/>
    </row>
    <row r="57220" spans="16:17">
      <c r="P57220" s="63"/>
      <c r="Q57220" s="63"/>
    </row>
    <row r="57221" spans="16:17">
      <c r="P57221" s="63"/>
      <c r="Q57221" s="63"/>
    </row>
    <row r="57222" spans="16:17">
      <c r="P57222" s="63"/>
      <c r="Q57222" s="63"/>
    </row>
    <row r="57223" spans="16:17">
      <c r="P57223" s="63"/>
      <c r="Q57223" s="63"/>
    </row>
    <row r="57224" spans="16:17">
      <c r="P57224" s="63"/>
      <c r="Q57224" s="63"/>
    </row>
    <row r="57225" spans="16:17">
      <c r="P57225" s="63"/>
      <c r="Q57225" s="63"/>
    </row>
    <row r="57226" spans="16:17">
      <c r="P57226" s="63"/>
      <c r="Q57226" s="63"/>
    </row>
    <row r="57227" spans="16:17">
      <c r="P57227" s="63"/>
      <c r="Q57227" s="63"/>
    </row>
    <row r="57228" spans="16:17">
      <c r="P57228" s="63"/>
      <c r="Q57228" s="63"/>
    </row>
    <row r="57229" spans="16:17">
      <c r="P57229" s="63"/>
      <c r="Q57229" s="63"/>
    </row>
    <row r="57230" spans="16:17">
      <c r="P57230" s="63"/>
      <c r="Q57230" s="63"/>
    </row>
    <row r="57231" spans="16:17">
      <c r="P57231" s="63"/>
      <c r="Q57231" s="63"/>
    </row>
    <row r="57232" spans="16:17">
      <c r="P57232" s="63"/>
      <c r="Q57232" s="63"/>
    </row>
    <row r="57233" spans="16:17">
      <c r="P57233" s="63"/>
      <c r="Q57233" s="63"/>
    </row>
    <row r="57234" spans="16:17">
      <c r="P57234" s="63"/>
      <c r="Q57234" s="63"/>
    </row>
    <row r="57235" spans="16:17">
      <c r="P57235" s="63"/>
      <c r="Q57235" s="63"/>
    </row>
    <row r="57236" spans="16:17">
      <c r="P57236" s="63"/>
      <c r="Q57236" s="63"/>
    </row>
    <row r="57237" spans="16:17">
      <c r="P57237" s="63"/>
      <c r="Q57237" s="63"/>
    </row>
    <row r="57238" spans="16:17">
      <c r="P57238" s="63"/>
      <c r="Q57238" s="63"/>
    </row>
    <row r="57239" spans="16:17">
      <c r="P57239" s="63"/>
      <c r="Q57239" s="63"/>
    </row>
    <row r="57240" spans="16:17">
      <c r="P57240" s="63"/>
      <c r="Q57240" s="63"/>
    </row>
    <row r="57241" spans="16:17">
      <c r="P57241" s="63"/>
      <c r="Q57241" s="63"/>
    </row>
    <row r="57242" spans="16:17">
      <c r="P57242" s="63"/>
      <c r="Q57242" s="63"/>
    </row>
    <row r="57243" spans="16:17">
      <c r="P57243" s="63"/>
      <c r="Q57243" s="63"/>
    </row>
    <row r="57244" spans="16:17">
      <c r="P57244" s="63"/>
      <c r="Q57244" s="63"/>
    </row>
    <row r="57245" spans="16:17">
      <c r="P57245" s="63"/>
      <c r="Q57245" s="63"/>
    </row>
    <row r="57246" spans="16:17">
      <c r="P57246" s="63"/>
      <c r="Q57246" s="63"/>
    </row>
    <row r="57247" spans="16:17">
      <c r="P57247" s="63"/>
      <c r="Q57247" s="63"/>
    </row>
    <row r="57248" spans="16:17">
      <c r="P57248" s="63"/>
      <c r="Q57248" s="63"/>
    </row>
    <row r="57249" spans="16:17">
      <c r="P57249" s="63"/>
      <c r="Q57249" s="63"/>
    </row>
    <row r="57250" spans="16:17">
      <c r="P57250" s="63"/>
      <c r="Q57250" s="63"/>
    </row>
    <row r="57251" spans="16:17">
      <c r="P57251" s="63"/>
      <c r="Q57251" s="63"/>
    </row>
    <row r="57252" spans="16:17">
      <c r="P57252" s="63"/>
      <c r="Q57252" s="63"/>
    </row>
    <row r="57253" spans="16:17">
      <c r="P57253" s="63"/>
      <c r="Q57253" s="63"/>
    </row>
    <row r="57254" spans="16:17">
      <c r="P57254" s="63"/>
      <c r="Q57254" s="63"/>
    </row>
    <row r="57255" spans="16:17">
      <c r="P57255" s="63"/>
      <c r="Q57255" s="63"/>
    </row>
    <row r="57256" spans="16:17">
      <c r="P57256" s="63"/>
      <c r="Q57256" s="63"/>
    </row>
    <row r="57257" spans="16:17">
      <c r="P57257" s="63"/>
      <c r="Q57257" s="63"/>
    </row>
    <row r="57258" spans="16:17">
      <c r="P57258" s="63"/>
      <c r="Q57258" s="63"/>
    </row>
    <row r="57259" spans="16:17">
      <c r="P57259" s="63"/>
      <c r="Q57259" s="63"/>
    </row>
    <row r="57260" spans="16:17">
      <c r="P57260" s="63"/>
      <c r="Q57260" s="63"/>
    </row>
    <row r="57261" spans="16:17">
      <c r="P57261" s="63"/>
      <c r="Q57261" s="63"/>
    </row>
    <row r="57262" spans="16:17">
      <c r="P57262" s="63"/>
      <c r="Q57262" s="63"/>
    </row>
    <row r="57263" spans="16:17">
      <c r="P57263" s="63"/>
      <c r="Q57263" s="63"/>
    </row>
    <row r="57264" spans="16:17">
      <c r="P57264" s="63"/>
      <c r="Q57264" s="63"/>
    </row>
    <row r="57265" spans="16:17">
      <c r="P57265" s="63"/>
      <c r="Q57265" s="63"/>
    </row>
    <row r="57266" spans="16:17">
      <c r="P57266" s="63"/>
      <c r="Q57266" s="63"/>
    </row>
    <row r="57267" spans="16:17">
      <c r="P57267" s="63"/>
      <c r="Q57267" s="63"/>
    </row>
    <row r="57268" spans="16:17">
      <c r="P57268" s="63"/>
      <c r="Q57268" s="63"/>
    </row>
    <row r="57269" spans="16:17">
      <c r="P57269" s="63"/>
      <c r="Q57269" s="63"/>
    </row>
    <row r="57270" spans="16:17">
      <c r="P57270" s="63"/>
      <c r="Q57270" s="63"/>
    </row>
    <row r="57271" spans="16:17">
      <c r="P57271" s="63"/>
      <c r="Q57271" s="63"/>
    </row>
    <row r="57272" spans="16:17">
      <c r="P57272" s="63"/>
      <c r="Q57272" s="63"/>
    </row>
    <row r="57273" spans="16:17">
      <c r="P57273" s="63"/>
      <c r="Q57273" s="63"/>
    </row>
    <row r="57274" spans="16:17">
      <c r="P57274" s="63"/>
      <c r="Q57274" s="63"/>
    </row>
    <row r="57275" spans="16:17">
      <c r="P57275" s="63"/>
      <c r="Q57275" s="63"/>
    </row>
    <row r="57276" spans="16:17">
      <c r="P57276" s="63"/>
      <c r="Q57276" s="63"/>
    </row>
    <row r="57277" spans="16:17">
      <c r="P57277" s="63"/>
      <c r="Q57277" s="63"/>
    </row>
    <row r="57278" spans="16:17">
      <c r="P57278" s="63"/>
      <c r="Q57278" s="63"/>
    </row>
    <row r="57279" spans="16:17">
      <c r="P57279" s="63"/>
      <c r="Q57279" s="63"/>
    </row>
    <row r="57280" spans="16:17">
      <c r="P57280" s="63"/>
      <c r="Q57280" s="63"/>
    </row>
    <row r="57281" spans="11:17">
      <c r="P57281" s="63"/>
      <c r="Q57281" s="63"/>
    </row>
    <row r="57282" spans="11:17">
      <c r="P57282" s="63"/>
      <c r="Q57282" s="63"/>
    </row>
    <row r="57283" spans="11:17">
      <c r="P57283" s="63"/>
      <c r="Q57283" s="63"/>
    </row>
    <row r="57284" spans="11:17">
      <c r="P57284" s="63"/>
      <c r="Q57284" s="63"/>
    </row>
    <row r="57285" spans="11:17">
      <c r="P57285" s="63"/>
      <c r="Q57285" s="63"/>
    </row>
    <row r="57286" spans="11:17">
      <c r="P57286" s="63"/>
      <c r="Q57286" s="63"/>
    </row>
    <row r="57287" spans="11:17">
      <c r="P57287" s="63"/>
      <c r="Q57287" s="63"/>
    </row>
    <row r="57288" spans="11:17">
      <c r="K57288" s="55"/>
      <c r="P57288" s="63"/>
      <c r="Q57288" s="63"/>
    </row>
    <row r="57289" spans="11:17">
      <c r="P57289" s="63"/>
      <c r="Q57289" s="63"/>
    </row>
    <row r="57290" spans="11:17">
      <c r="P57290" s="63"/>
      <c r="Q57290" s="63"/>
    </row>
    <row r="57291" spans="11:17">
      <c r="P57291" s="63"/>
      <c r="Q57291" s="63"/>
    </row>
    <row r="57292" spans="11:17">
      <c r="P57292" s="63"/>
      <c r="Q57292" s="63"/>
    </row>
    <row r="57293" spans="11:17">
      <c r="P57293" s="63"/>
      <c r="Q57293" s="63"/>
    </row>
    <row r="57294" spans="11:17">
      <c r="P57294" s="63"/>
      <c r="Q57294" s="63"/>
    </row>
    <row r="57295" spans="11:17">
      <c r="P57295" s="63"/>
      <c r="Q57295" s="63"/>
    </row>
    <row r="57296" spans="11:17">
      <c r="P57296" s="63"/>
      <c r="Q57296" s="63"/>
    </row>
    <row r="57297" spans="16:17">
      <c r="P57297" s="63"/>
      <c r="Q57297" s="63"/>
    </row>
    <row r="57298" spans="16:17">
      <c r="P57298" s="63"/>
      <c r="Q57298" s="63"/>
    </row>
    <row r="57299" spans="16:17">
      <c r="P57299" s="63"/>
      <c r="Q57299" s="63"/>
    </row>
    <row r="57300" spans="16:17">
      <c r="P57300" s="63"/>
      <c r="Q57300" s="63"/>
    </row>
    <row r="57301" spans="16:17">
      <c r="P57301" s="63"/>
      <c r="Q57301" s="63"/>
    </row>
    <row r="57302" spans="16:17">
      <c r="P57302" s="63"/>
      <c r="Q57302" s="63"/>
    </row>
    <row r="57303" spans="16:17">
      <c r="P57303" s="63"/>
      <c r="Q57303" s="63"/>
    </row>
    <row r="57304" spans="16:17">
      <c r="P57304" s="63"/>
      <c r="Q57304" s="63"/>
    </row>
    <row r="57305" spans="16:17">
      <c r="P57305" s="63"/>
      <c r="Q57305" s="63"/>
    </row>
    <row r="57306" spans="16:17">
      <c r="P57306" s="63"/>
      <c r="Q57306" s="63"/>
    </row>
    <row r="57307" spans="16:17">
      <c r="P57307" s="63"/>
      <c r="Q57307" s="63"/>
    </row>
    <row r="57308" spans="16:17">
      <c r="P57308" s="63"/>
      <c r="Q57308" s="63"/>
    </row>
    <row r="57309" spans="16:17">
      <c r="P57309" s="63"/>
      <c r="Q57309" s="63"/>
    </row>
    <row r="57310" spans="16:17">
      <c r="P57310" s="63"/>
      <c r="Q57310" s="63"/>
    </row>
    <row r="57311" spans="16:17">
      <c r="P57311" s="63"/>
      <c r="Q57311" s="63"/>
    </row>
    <row r="57312" spans="16:17">
      <c r="P57312" s="63"/>
      <c r="Q57312" s="63"/>
    </row>
    <row r="57313" spans="16:17">
      <c r="P57313" s="63"/>
      <c r="Q57313" s="63"/>
    </row>
    <row r="57314" spans="16:17">
      <c r="P57314" s="63"/>
      <c r="Q57314" s="63"/>
    </row>
    <row r="57315" spans="16:17">
      <c r="P57315" s="63"/>
      <c r="Q57315" s="63"/>
    </row>
    <row r="57316" spans="16:17">
      <c r="P57316" s="63"/>
      <c r="Q57316" s="63"/>
    </row>
    <row r="57317" spans="16:17">
      <c r="P57317" s="63"/>
      <c r="Q57317" s="63"/>
    </row>
    <row r="57318" spans="16:17">
      <c r="P57318" s="63"/>
      <c r="Q57318" s="63"/>
    </row>
    <row r="57319" spans="16:17">
      <c r="P57319" s="63"/>
      <c r="Q57319" s="63"/>
    </row>
    <row r="57320" spans="16:17">
      <c r="P57320" s="63"/>
      <c r="Q57320" s="63"/>
    </row>
    <row r="57321" spans="16:17">
      <c r="P57321" s="63"/>
      <c r="Q57321" s="63"/>
    </row>
    <row r="57322" spans="16:17">
      <c r="P57322" s="63"/>
      <c r="Q57322" s="63"/>
    </row>
    <row r="57323" spans="16:17">
      <c r="P57323" s="63"/>
      <c r="Q57323" s="63"/>
    </row>
    <row r="57324" spans="16:17">
      <c r="P57324" s="63"/>
      <c r="Q57324" s="63"/>
    </row>
    <row r="57325" spans="16:17">
      <c r="P57325" s="63"/>
      <c r="Q57325" s="63"/>
    </row>
    <row r="57326" spans="16:17">
      <c r="P57326" s="63"/>
      <c r="Q57326" s="63"/>
    </row>
    <row r="57327" spans="16:17">
      <c r="P57327" s="63"/>
      <c r="Q57327" s="63"/>
    </row>
    <row r="57328" spans="16:17">
      <c r="P57328" s="63"/>
      <c r="Q57328" s="63"/>
    </row>
    <row r="57329" spans="16:17">
      <c r="P57329" s="63"/>
      <c r="Q57329" s="63"/>
    </row>
    <row r="57330" spans="16:17">
      <c r="P57330" s="63"/>
      <c r="Q57330" s="63"/>
    </row>
    <row r="57331" spans="16:17">
      <c r="P57331" s="63"/>
      <c r="Q57331" s="63"/>
    </row>
    <row r="57332" spans="16:17">
      <c r="P57332" s="63"/>
      <c r="Q57332" s="63"/>
    </row>
    <row r="57333" spans="16:17">
      <c r="P57333" s="63"/>
      <c r="Q57333" s="63"/>
    </row>
    <row r="57334" spans="16:17">
      <c r="P57334" s="63"/>
      <c r="Q57334" s="63"/>
    </row>
    <row r="57335" spans="16:17">
      <c r="P57335" s="63"/>
      <c r="Q57335" s="63"/>
    </row>
    <row r="57336" spans="16:17">
      <c r="P57336" s="63"/>
      <c r="Q57336" s="63"/>
    </row>
    <row r="57337" spans="16:17">
      <c r="P57337" s="63"/>
      <c r="Q57337" s="63"/>
    </row>
    <row r="57338" spans="16:17">
      <c r="P57338" s="63"/>
      <c r="Q57338" s="63"/>
    </row>
    <row r="57339" spans="16:17">
      <c r="P57339" s="63"/>
      <c r="Q57339" s="63"/>
    </row>
    <row r="57340" spans="16:17">
      <c r="P57340" s="63"/>
      <c r="Q57340" s="63"/>
    </row>
    <row r="57341" spans="16:17">
      <c r="P57341" s="63"/>
      <c r="Q57341" s="63"/>
    </row>
    <row r="57342" spans="16:17">
      <c r="P57342" s="63"/>
      <c r="Q57342" s="63"/>
    </row>
    <row r="57343" spans="16:17">
      <c r="P57343" s="63"/>
      <c r="Q57343" s="63"/>
    </row>
    <row r="57344" spans="16:17">
      <c r="P57344" s="63"/>
      <c r="Q57344" s="63"/>
    </row>
    <row r="57345" spans="16:17">
      <c r="P57345" s="63"/>
      <c r="Q57345" s="63"/>
    </row>
    <row r="57346" spans="16:17">
      <c r="P57346" s="63"/>
      <c r="Q57346" s="63"/>
    </row>
    <row r="57347" spans="16:17">
      <c r="P57347" s="63"/>
      <c r="Q57347" s="63"/>
    </row>
    <row r="57348" spans="16:17">
      <c r="P57348" s="63"/>
      <c r="Q57348" s="63"/>
    </row>
    <row r="57349" spans="16:17">
      <c r="P57349" s="63"/>
      <c r="Q57349" s="63"/>
    </row>
    <row r="57350" spans="16:17">
      <c r="P57350" s="63"/>
      <c r="Q57350" s="63"/>
    </row>
    <row r="57351" spans="16:17">
      <c r="P57351" s="63"/>
      <c r="Q57351" s="63"/>
    </row>
    <row r="57352" spans="16:17">
      <c r="P57352" s="63"/>
      <c r="Q57352" s="63"/>
    </row>
    <row r="57353" spans="16:17">
      <c r="P57353" s="63"/>
      <c r="Q57353" s="63"/>
    </row>
    <row r="57354" spans="16:17">
      <c r="P57354" s="63"/>
      <c r="Q57354" s="63"/>
    </row>
    <row r="57355" spans="16:17">
      <c r="P57355" s="63"/>
      <c r="Q57355" s="63"/>
    </row>
    <row r="57356" spans="16:17">
      <c r="P57356" s="63"/>
      <c r="Q57356" s="63"/>
    </row>
    <row r="57357" spans="16:17">
      <c r="P57357" s="63"/>
      <c r="Q57357" s="63"/>
    </row>
    <row r="57358" spans="16:17">
      <c r="P57358" s="63"/>
      <c r="Q57358" s="63"/>
    </row>
    <row r="57359" spans="16:17">
      <c r="P57359" s="63"/>
      <c r="Q57359" s="63"/>
    </row>
    <row r="57360" spans="16:17">
      <c r="P57360" s="63"/>
      <c r="Q57360" s="63"/>
    </row>
    <row r="57361" spans="16:17">
      <c r="P57361" s="63"/>
      <c r="Q57361" s="63"/>
    </row>
    <row r="57362" spans="16:17">
      <c r="P57362" s="63"/>
      <c r="Q57362" s="63"/>
    </row>
    <row r="57363" spans="16:17">
      <c r="P57363" s="63"/>
      <c r="Q57363" s="63"/>
    </row>
    <row r="57364" spans="16:17">
      <c r="P57364" s="63"/>
      <c r="Q57364" s="63"/>
    </row>
    <row r="57365" spans="16:17">
      <c r="P57365" s="63"/>
      <c r="Q57365" s="63"/>
    </row>
    <row r="57366" spans="16:17">
      <c r="P57366" s="63"/>
      <c r="Q57366" s="63"/>
    </row>
    <row r="57367" spans="16:17">
      <c r="P57367" s="63"/>
      <c r="Q57367" s="63"/>
    </row>
    <row r="57368" spans="16:17">
      <c r="P57368" s="63"/>
      <c r="Q57368" s="63"/>
    </row>
    <row r="57369" spans="16:17">
      <c r="P57369" s="63"/>
      <c r="Q57369" s="63"/>
    </row>
    <row r="57370" spans="16:17">
      <c r="P57370" s="63"/>
      <c r="Q57370" s="63"/>
    </row>
    <row r="57371" spans="16:17">
      <c r="P57371" s="63"/>
      <c r="Q57371" s="63"/>
    </row>
    <row r="57372" spans="16:17">
      <c r="P57372" s="63"/>
      <c r="Q57372" s="63"/>
    </row>
    <row r="57373" spans="16:17">
      <c r="P57373" s="63"/>
      <c r="Q57373" s="63"/>
    </row>
    <row r="57374" spans="16:17">
      <c r="P57374" s="63"/>
      <c r="Q57374" s="63"/>
    </row>
    <row r="57375" spans="16:17">
      <c r="P57375" s="63"/>
      <c r="Q57375" s="63"/>
    </row>
    <row r="57376" spans="16:17">
      <c r="P57376" s="63"/>
      <c r="Q57376" s="63"/>
    </row>
    <row r="57377" spans="16:17">
      <c r="P57377" s="63"/>
      <c r="Q57377" s="63"/>
    </row>
    <row r="57378" spans="16:17">
      <c r="P57378" s="63"/>
      <c r="Q57378" s="63"/>
    </row>
    <row r="57379" spans="16:17">
      <c r="P57379" s="63"/>
      <c r="Q57379" s="63"/>
    </row>
    <row r="57380" spans="16:17">
      <c r="P57380" s="63"/>
      <c r="Q57380" s="63"/>
    </row>
    <row r="57381" spans="16:17">
      <c r="P57381" s="63"/>
      <c r="Q57381" s="63"/>
    </row>
    <row r="57382" spans="16:17">
      <c r="P57382" s="63"/>
      <c r="Q57382" s="63"/>
    </row>
    <row r="57383" spans="16:17">
      <c r="P57383" s="63"/>
      <c r="Q57383" s="63"/>
    </row>
    <row r="57384" spans="16:17">
      <c r="P57384" s="63"/>
      <c r="Q57384" s="63"/>
    </row>
    <row r="57385" spans="16:17">
      <c r="P57385" s="63"/>
      <c r="Q57385" s="63"/>
    </row>
    <row r="57386" spans="16:17">
      <c r="P57386" s="63"/>
      <c r="Q57386" s="63"/>
    </row>
    <row r="57387" spans="16:17">
      <c r="P57387" s="63"/>
      <c r="Q57387" s="63"/>
    </row>
    <row r="57388" spans="16:17">
      <c r="P57388" s="63"/>
      <c r="Q57388" s="63"/>
    </row>
    <row r="57389" spans="16:17">
      <c r="P57389" s="63"/>
      <c r="Q57389" s="63"/>
    </row>
    <row r="57390" spans="16:17">
      <c r="P57390" s="63"/>
      <c r="Q57390" s="63"/>
    </row>
    <row r="57391" spans="16:17">
      <c r="P57391" s="63"/>
      <c r="Q57391" s="63"/>
    </row>
    <row r="57392" spans="16:17">
      <c r="P57392" s="63"/>
      <c r="Q57392" s="63"/>
    </row>
    <row r="57393" spans="16:17">
      <c r="P57393" s="63"/>
      <c r="Q57393" s="63"/>
    </row>
    <row r="57394" spans="16:17">
      <c r="P57394" s="63"/>
      <c r="Q57394" s="63"/>
    </row>
    <row r="57395" spans="16:17">
      <c r="P57395" s="63"/>
      <c r="Q57395" s="63"/>
    </row>
    <row r="57396" spans="16:17">
      <c r="P57396" s="63"/>
      <c r="Q57396" s="63"/>
    </row>
    <row r="57397" spans="16:17">
      <c r="P57397" s="63"/>
      <c r="Q57397" s="63"/>
    </row>
    <row r="57398" spans="16:17">
      <c r="P57398" s="63"/>
      <c r="Q57398" s="63"/>
    </row>
    <row r="57399" spans="16:17">
      <c r="P57399" s="63"/>
      <c r="Q57399" s="63"/>
    </row>
    <row r="57400" spans="16:17">
      <c r="P57400" s="63"/>
      <c r="Q57400" s="63"/>
    </row>
    <row r="57401" spans="16:17">
      <c r="P57401" s="63"/>
      <c r="Q57401" s="63"/>
    </row>
    <row r="57402" spans="16:17">
      <c r="P57402" s="63"/>
      <c r="Q57402" s="63"/>
    </row>
    <row r="57403" spans="16:17">
      <c r="P57403" s="63"/>
      <c r="Q57403" s="63"/>
    </row>
    <row r="57404" spans="16:17">
      <c r="P57404" s="63"/>
      <c r="Q57404" s="63"/>
    </row>
    <row r="57405" spans="16:17">
      <c r="P57405" s="63"/>
      <c r="Q57405" s="63"/>
    </row>
    <row r="57406" spans="16:17">
      <c r="P57406" s="63"/>
      <c r="Q57406" s="63"/>
    </row>
    <row r="57407" spans="16:17">
      <c r="P57407" s="63"/>
      <c r="Q57407" s="63"/>
    </row>
    <row r="57408" spans="16:17">
      <c r="P57408" s="63"/>
      <c r="Q57408" s="63"/>
    </row>
    <row r="57409" spans="16:17">
      <c r="P57409" s="63"/>
      <c r="Q57409" s="63"/>
    </row>
    <row r="57410" spans="16:17">
      <c r="P57410" s="63"/>
      <c r="Q57410" s="63"/>
    </row>
    <row r="57411" spans="16:17">
      <c r="P57411" s="63"/>
      <c r="Q57411" s="63"/>
    </row>
    <row r="57412" spans="16:17">
      <c r="P57412" s="63"/>
      <c r="Q57412" s="63"/>
    </row>
    <row r="57413" spans="16:17">
      <c r="P57413" s="63"/>
      <c r="Q57413" s="63"/>
    </row>
    <row r="57414" spans="16:17">
      <c r="P57414" s="63"/>
      <c r="Q57414" s="63"/>
    </row>
    <row r="57415" spans="16:17">
      <c r="P57415" s="63"/>
      <c r="Q57415" s="63"/>
    </row>
    <row r="57416" spans="16:17">
      <c r="P57416" s="63"/>
      <c r="Q57416" s="63"/>
    </row>
    <row r="57417" spans="16:17">
      <c r="P57417" s="63"/>
      <c r="Q57417" s="63"/>
    </row>
    <row r="57418" spans="16:17">
      <c r="P57418" s="63"/>
      <c r="Q57418" s="63"/>
    </row>
    <row r="57419" spans="16:17">
      <c r="P57419" s="63"/>
      <c r="Q57419" s="63"/>
    </row>
    <row r="57420" spans="16:17">
      <c r="P57420" s="63"/>
      <c r="Q57420" s="63"/>
    </row>
    <row r="57421" spans="16:17">
      <c r="P57421" s="63"/>
      <c r="Q57421" s="63"/>
    </row>
    <row r="57422" spans="16:17">
      <c r="P57422" s="63"/>
      <c r="Q57422" s="63"/>
    </row>
    <row r="57423" spans="16:17">
      <c r="P57423" s="63"/>
      <c r="Q57423" s="63"/>
    </row>
    <row r="57424" spans="16:17">
      <c r="P57424" s="63"/>
      <c r="Q57424" s="63"/>
    </row>
    <row r="57425" spans="16:17">
      <c r="P57425" s="63"/>
      <c r="Q57425" s="63"/>
    </row>
    <row r="57426" spans="16:17">
      <c r="P57426" s="63"/>
      <c r="Q57426" s="63"/>
    </row>
    <row r="57427" spans="16:17">
      <c r="P57427" s="63"/>
      <c r="Q57427" s="63"/>
    </row>
    <row r="57428" spans="16:17">
      <c r="P57428" s="63"/>
      <c r="Q57428" s="63"/>
    </row>
    <row r="57429" spans="16:17">
      <c r="P57429" s="63"/>
      <c r="Q57429" s="63"/>
    </row>
    <row r="57430" spans="16:17">
      <c r="P57430" s="63"/>
      <c r="Q57430" s="63"/>
    </row>
    <row r="57431" spans="16:17">
      <c r="P57431" s="63"/>
      <c r="Q57431" s="63"/>
    </row>
    <row r="57432" spans="16:17">
      <c r="P57432" s="63"/>
      <c r="Q57432" s="63"/>
    </row>
    <row r="57433" spans="16:17">
      <c r="P57433" s="63"/>
      <c r="Q57433" s="63"/>
    </row>
    <row r="57434" spans="16:17">
      <c r="P57434" s="63"/>
      <c r="Q57434" s="63"/>
    </row>
    <row r="57435" spans="16:17">
      <c r="P57435" s="63"/>
      <c r="Q57435" s="63"/>
    </row>
    <row r="57436" spans="16:17">
      <c r="P57436" s="63"/>
      <c r="Q57436" s="63"/>
    </row>
    <row r="57437" spans="16:17">
      <c r="P57437" s="63"/>
      <c r="Q57437" s="63"/>
    </row>
    <row r="57438" spans="16:17">
      <c r="P57438" s="63"/>
      <c r="Q57438" s="63"/>
    </row>
    <row r="57439" spans="16:17">
      <c r="P57439" s="63"/>
      <c r="Q57439" s="63"/>
    </row>
    <row r="57440" spans="16:17">
      <c r="P57440" s="63"/>
      <c r="Q57440" s="63"/>
    </row>
    <row r="57441" spans="16:17">
      <c r="P57441" s="63"/>
      <c r="Q57441" s="63"/>
    </row>
    <row r="57442" spans="16:17">
      <c r="P57442" s="63"/>
      <c r="Q57442" s="63"/>
    </row>
    <row r="57443" spans="16:17">
      <c r="P57443" s="63"/>
      <c r="Q57443" s="63"/>
    </row>
    <row r="57444" spans="16:17">
      <c r="P57444" s="63"/>
      <c r="Q57444" s="63"/>
    </row>
    <row r="57445" spans="16:17">
      <c r="P57445" s="63"/>
      <c r="Q57445" s="63"/>
    </row>
    <row r="57446" spans="16:17">
      <c r="P57446" s="63"/>
      <c r="Q57446" s="63"/>
    </row>
    <row r="57447" spans="16:17">
      <c r="P57447" s="63"/>
      <c r="Q57447" s="63"/>
    </row>
    <row r="57448" spans="16:17">
      <c r="P57448" s="63"/>
      <c r="Q57448" s="63"/>
    </row>
    <row r="57449" spans="16:17">
      <c r="P57449" s="63"/>
      <c r="Q57449" s="63"/>
    </row>
    <row r="57450" spans="16:17">
      <c r="P57450" s="63"/>
      <c r="Q57450" s="63"/>
    </row>
    <row r="57451" spans="16:17">
      <c r="P57451" s="63"/>
      <c r="Q57451" s="63"/>
    </row>
    <row r="57452" spans="16:17">
      <c r="P57452" s="63"/>
      <c r="Q57452" s="63"/>
    </row>
    <row r="57453" spans="16:17">
      <c r="P57453" s="63"/>
      <c r="Q57453" s="63"/>
    </row>
    <row r="57454" spans="16:17">
      <c r="P57454" s="63"/>
      <c r="Q57454" s="63"/>
    </row>
    <row r="57455" spans="16:17">
      <c r="P57455" s="63"/>
      <c r="Q57455" s="63"/>
    </row>
    <row r="57456" spans="16:17">
      <c r="P57456" s="63"/>
      <c r="Q57456" s="63"/>
    </row>
    <row r="57457" spans="16:17">
      <c r="P57457" s="63"/>
      <c r="Q57457" s="63"/>
    </row>
    <row r="57458" spans="16:17">
      <c r="P57458" s="63"/>
      <c r="Q57458" s="63"/>
    </row>
    <row r="57459" spans="16:17">
      <c r="P57459" s="63"/>
      <c r="Q57459" s="63"/>
    </row>
    <row r="57460" spans="16:17">
      <c r="P57460" s="63"/>
      <c r="Q57460" s="63"/>
    </row>
    <row r="57461" spans="16:17">
      <c r="P57461" s="63"/>
      <c r="Q57461" s="63"/>
    </row>
    <row r="57462" spans="16:17">
      <c r="P57462" s="63"/>
      <c r="Q57462" s="63"/>
    </row>
    <row r="57463" spans="16:17">
      <c r="P57463" s="63"/>
      <c r="Q57463" s="63"/>
    </row>
    <row r="57464" spans="16:17">
      <c r="P57464" s="63"/>
      <c r="Q57464" s="63"/>
    </row>
    <row r="57465" spans="16:17">
      <c r="P57465" s="63"/>
      <c r="Q57465" s="63"/>
    </row>
    <row r="57466" spans="16:17">
      <c r="P57466" s="63"/>
      <c r="Q57466" s="63"/>
    </row>
    <row r="57467" spans="16:17">
      <c r="P57467" s="63"/>
      <c r="Q57467" s="63"/>
    </row>
    <row r="57468" spans="16:17">
      <c r="P57468" s="63"/>
      <c r="Q57468" s="63"/>
    </row>
    <row r="57469" spans="16:17">
      <c r="P57469" s="63"/>
      <c r="Q57469" s="63"/>
    </row>
    <row r="57470" spans="16:17">
      <c r="P57470" s="63"/>
      <c r="Q57470" s="63"/>
    </row>
    <row r="57471" spans="16:17">
      <c r="P57471" s="63"/>
      <c r="Q57471" s="63"/>
    </row>
    <row r="57472" spans="16:17">
      <c r="P57472" s="63"/>
      <c r="Q57472" s="63"/>
    </row>
    <row r="57473" spans="16:17">
      <c r="P57473" s="63"/>
      <c r="Q57473" s="63"/>
    </row>
    <row r="57474" spans="16:17">
      <c r="P57474" s="63"/>
      <c r="Q57474" s="63"/>
    </row>
    <row r="57475" spans="16:17">
      <c r="P57475" s="63"/>
      <c r="Q57475" s="63"/>
    </row>
    <row r="57476" spans="16:17">
      <c r="P57476" s="63"/>
      <c r="Q57476" s="63"/>
    </row>
    <row r="57477" spans="16:17">
      <c r="P57477" s="63"/>
      <c r="Q57477" s="63"/>
    </row>
    <row r="57478" spans="16:17">
      <c r="P57478" s="63"/>
      <c r="Q57478" s="63"/>
    </row>
    <row r="57479" spans="16:17">
      <c r="P57479" s="63"/>
      <c r="Q57479" s="63"/>
    </row>
    <row r="57480" spans="16:17">
      <c r="P57480" s="63"/>
      <c r="Q57480" s="63"/>
    </row>
    <row r="57481" spans="16:17">
      <c r="P57481" s="63"/>
      <c r="Q57481" s="63"/>
    </row>
    <row r="57482" spans="16:17">
      <c r="P57482" s="63"/>
      <c r="Q57482" s="63"/>
    </row>
    <row r="57483" spans="16:17">
      <c r="P57483" s="63"/>
      <c r="Q57483" s="63"/>
    </row>
    <row r="57484" spans="16:17">
      <c r="P57484" s="63"/>
      <c r="Q57484" s="63"/>
    </row>
    <row r="57485" spans="16:17">
      <c r="P57485" s="63"/>
      <c r="Q57485" s="63"/>
    </row>
    <row r="57486" spans="16:17">
      <c r="P57486" s="63"/>
      <c r="Q57486" s="63"/>
    </row>
    <row r="57487" spans="16:17">
      <c r="P57487" s="63"/>
      <c r="Q57487" s="63"/>
    </row>
    <row r="57488" spans="16:17">
      <c r="P57488" s="63"/>
      <c r="Q57488" s="63"/>
    </row>
    <row r="57489" spans="16:17">
      <c r="P57489" s="63"/>
      <c r="Q57489" s="63"/>
    </row>
    <row r="57490" spans="16:17">
      <c r="P57490" s="63"/>
      <c r="Q57490" s="63"/>
    </row>
    <row r="57491" spans="16:17">
      <c r="P57491" s="63"/>
      <c r="Q57491" s="63"/>
    </row>
    <row r="57492" spans="16:17">
      <c r="P57492" s="63"/>
      <c r="Q57492" s="63"/>
    </row>
    <row r="57493" spans="16:17">
      <c r="P57493" s="63"/>
      <c r="Q57493" s="63"/>
    </row>
    <row r="57494" spans="16:17">
      <c r="P57494" s="63"/>
      <c r="Q57494" s="63"/>
    </row>
    <row r="57495" spans="16:17">
      <c r="P57495" s="63"/>
      <c r="Q57495" s="63"/>
    </row>
    <row r="57496" spans="16:17">
      <c r="P57496" s="63"/>
      <c r="Q57496" s="63"/>
    </row>
    <row r="57497" spans="16:17">
      <c r="P57497" s="63"/>
      <c r="Q57497" s="63"/>
    </row>
    <row r="57498" spans="16:17">
      <c r="P57498" s="63"/>
      <c r="Q57498" s="63"/>
    </row>
    <row r="57499" spans="16:17">
      <c r="P57499" s="63"/>
      <c r="Q57499" s="63"/>
    </row>
    <row r="57500" spans="16:17">
      <c r="P57500" s="63"/>
      <c r="Q57500" s="63"/>
    </row>
    <row r="57501" spans="16:17">
      <c r="P57501" s="63"/>
      <c r="Q57501" s="63"/>
    </row>
    <row r="57502" spans="16:17">
      <c r="P57502" s="63"/>
      <c r="Q57502" s="63"/>
    </row>
    <row r="57503" spans="16:17">
      <c r="P57503" s="63"/>
      <c r="Q57503" s="63"/>
    </row>
    <row r="57504" spans="16:17">
      <c r="P57504" s="63"/>
      <c r="Q57504" s="63"/>
    </row>
    <row r="57505" spans="16:17">
      <c r="P57505" s="63"/>
      <c r="Q57505" s="63"/>
    </row>
    <row r="57506" spans="16:17">
      <c r="P57506" s="63"/>
      <c r="Q57506" s="63"/>
    </row>
    <row r="57507" spans="16:17">
      <c r="P57507" s="63"/>
      <c r="Q57507" s="63"/>
    </row>
    <row r="57508" spans="16:17">
      <c r="P57508" s="63"/>
      <c r="Q57508" s="63"/>
    </row>
    <row r="57509" spans="16:17">
      <c r="P57509" s="63"/>
      <c r="Q57509" s="63"/>
    </row>
    <row r="57510" spans="16:17">
      <c r="P57510" s="63"/>
      <c r="Q57510" s="63"/>
    </row>
    <row r="57511" spans="16:17">
      <c r="P57511" s="63"/>
      <c r="Q57511" s="63"/>
    </row>
    <row r="57512" spans="16:17">
      <c r="P57512" s="63"/>
      <c r="Q57512" s="63"/>
    </row>
    <row r="57513" spans="16:17">
      <c r="P57513" s="63"/>
      <c r="Q57513" s="63"/>
    </row>
    <row r="57514" spans="16:17">
      <c r="P57514" s="63"/>
      <c r="Q57514" s="63"/>
    </row>
    <row r="57515" spans="16:17">
      <c r="P57515" s="63"/>
      <c r="Q57515" s="63"/>
    </row>
    <row r="57516" spans="16:17">
      <c r="P57516" s="63"/>
      <c r="Q57516" s="63"/>
    </row>
    <row r="57517" spans="16:17">
      <c r="P57517" s="63"/>
      <c r="Q57517" s="63"/>
    </row>
    <row r="57518" spans="16:17">
      <c r="P57518" s="63"/>
      <c r="Q57518" s="63"/>
    </row>
    <row r="57519" spans="16:17">
      <c r="P57519" s="63"/>
      <c r="Q57519" s="63"/>
    </row>
    <row r="57520" spans="16:17">
      <c r="P57520" s="63"/>
      <c r="Q57520" s="63"/>
    </row>
    <row r="57521" spans="16:17">
      <c r="P57521" s="63"/>
      <c r="Q57521" s="63"/>
    </row>
    <row r="57522" spans="16:17">
      <c r="P57522" s="63"/>
      <c r="Q57522" s="63"/>
    </row>
    <row r="57523" spans="16:17">
      <c r="P57523" s="63"/>
      <c r="Q57523" s="63"/>
    </row>
    <row r="57524" spans="16:17">
      <c r="P57524" s="63"/>
      <c r="Q57524" s="63"/>
    </row>
    <row r="57525" spans="16:17">
      <c r="P57525" s="63"/>
      <c r="Q57525" s="63"/>
    </row>
    <row r="57526" spans="16:17">
      <c r="P57526" s="63"/>
      <c r="Q57526" s="63"/>
    </row>
    <row r="57527" spans="16:17">
      <c r="P57527" s="63"/>
      <c r="Q57527" s="63"/>
    </row>
    <row r="57528" spans="16:17">
      <c r="P57528" s="63"/>
      <c r="Q57528" s="63"/>
    </row>
    <row r="57529" spans="16:17">
      <c r="P57529" s="63"/>
      <c r="Q57529" s="63"/>
    </row>
    <row r="57530" spans="16:17">
      <c r="P57530" s="63"/>
      <c r="Q57530" s="63"/>
    </row>
    <row r="57531" spans="16:17">
      <c r="P57531" s="63"/>
      <c r="Q57531" s="63"/>
    </row>
    <row r="57532" spans="16:17">
      <c r="P57532" s="63"/>
      <c r="Q57532" s="63"/>
    </row>
    <row r="57533" spans="16:17">
      <c r="P57533" s="63"/>
      <c r="Q57533" s="63"/>
    </row>
    <row r="57534" spans="16:17">
      <c r="P57534" s="63"/>
      <c r="Q57534" s="63"/>
    </row>
    <row r="57535" spans="16:17">
      <c r="P57535" s="63"/>
      <c r="Q57535" s="63"/>
    </row>
    <row r="57536" spans="16:17">
      <c r="P57536" s="63"/>
      <c r="Q57536" s="63"/>
    </row>
    <row r="57537" spans="16:17">
      <c r="P57537" s="63"/>
      <c r="Q57537" s="63"/>
    </row>
    <row r="57538" spans="16:17">
      <c r="P57538" s="63"/>
      <c r="Q57538" s="63"/>
    </row>
    <row r="57539" spans="16:17">
      <c r="P57539" s="63"/>
      <c r="Q57539" s="63"/>
    </row>
    <row r="57540" spans="16:17">
      <c r="P57540" s="63"/>
      <c r="Q57540" s="63"/>
    </row>
    <row r="57541" spans="16:17">
      <c r="P57541" s="63"/>
      <c r="Q57541" s="63"/>
    </row>
    <row r="57542" spans="16:17">
      <c r="P57542" s="63"/>
      <c r="Q57542" s="63"/>
    </row>
    <row r="57543" spans="16:17">
      <c r="P57543" s="63"/>
      <c r="Q57543" s="63"/>
    </row>
    <row r="57544" spans="16:17">
      <c r="P57544" s="63"/>
      <c r="Q57544" s="63"/>
    </row>
    <row r="57545" spans="16:17">
      <c r="P57545" s="63"/>
      <c r="Q57545" s="63"/>
    </row>
    <row r="57546" spans="16:17">
      <c r="P57546" s="63"/>
      <c r="Q57546" s="63"/>
    </row>
    <row r="57547" spans="16:17">
      <c r="P57547" s="63"/>
      <c r="Q57547" s="63"/>
    </row>
    <row r="57548" spans="16:17">
      <c r="P57548" s="63"/>
      <c r="Q57548" s="63"/>
    </row>
    <row r="57549" spans="16:17">
      <c r="P57549" s="63"/>
      <c r="Q57549" s="63"/>
    </row>
    <row r="57550" spans="16:17">
      <c r="P57550" s="63"/>
      <c r="Q57550" s="63"/>
    </row>
    <row r="57551" spans="16:17">
      <c r="P57551" s="63"/>
      <c r="Q57551" s="63"/>
    </row>
    <row r="57552" spans="16:17">
      <c r="P57552" s="63"/>
      <c r="Q57552" s="63"/>
    </row>
    <row r="57553" spans="16:17">
      <c r="P57553" s="63"/>
      <c r="Q57553" s="63"/>
    </row>
    <row r="57554" spans="16:17">
      <c r="P57554" s="63"/>
      <c r="Q57554" s="63"/>
    </row>
    <row r="57555" spans="16:17">
      <c r="P57555" s="63"/>
      <c r="Q57555" s="63"/>
    </row>
    <row r="57556" spans="16:17">
      <c r="P57556" s="63"/>
      <c r="Q57556" s="63"/>
    </row>
    <row r="57557" spans="16:17">
      <c r="P57557" s="63"/>
      <c r="Q57557" s="63"/>
    </row>
    <row r="57558" spans="16:17">
      <c r="P57558" s="63"/>
      <c r="Q57558" s="63"/>
    </row>
    <row r="57559" spans="16:17">
      <c r="P57559" s="63"/>
      <c r="Q57559" s="63"/>
    </row>
    <row r="57560" spans="16:17">
      <c r="P57560" s="63"/>
      <c r="Q57560" s="63"/>
    </row>
    <row r="57561" spans="16:17">
      <c r="P57561" s="63"/>
      <c r="Q57561" s="63"/>
    </row>
    <row r="57562" spans="16:17">
      <c r="P57562" s="63"/>
      <c r="Q57562" s="63"/>
    </row>
    <row r="57563" spans="16:17">
      <c r="P57563" s="63"/>
      <c r="Q57563" s="63"/>
    </row>
    <row r="57564" spans="16:17">
      <c r="P57564" s="63"/>
      <c r="Q57564" s="63"/>
    </row>
    <row r="57565" spans="16:17">
      <c r="P57565" s="63"/>
      <c r="Q57565" s="63"/>
    </row>
    <row r="57566" spans="16:17">
      <c r="P57566" s="63"/>
      <c r="Q57566" s="63"/>
    </row>
    <row r="57567" spans="16:17">
      <c r="P57567" s="63"/>
      <c r="Q57567" s="63"/>
    </row>
    <row r="57568" spans="16:17">
      <c r="P57568" s="63"/>
      <c r="Q57568" s="63"/>
    </row>
    <row r="57569" spans="16:17">
      <c r="P57569" s="63"/>
      <c r="Q57569" s="63"/>
    </row>
    <row r="57570" spans="16:17">
      <c r="P57570" s="63"/>
      <c r="Q57570" s="63"/>
    </row>
    <row r="57571" spans="16:17">
      <c r="P57571" s="63"/>
      <c r="Q57571" s="63"/>
    </row>
    <row r="57572" spans="16:17">
      <c r="P57572" s="63"/>
      <c r="Q57572" s="63"/>
    </row>
    <row r="57573" spans="16:17">
      <c r="P57573" s="63"/>
      <c r="Q57573" s="63"/>
    </row>
    <row r="57574" spans="16:17">
      <c r="P57574" s="63"/>
      <c r="Q57574" s="63"/>
    </row>
    <row r="57575" spans="16:17">
      <c r="P57575" s="63"/>
      <c r="Q57575" s="63"/>
    </row>
    <row r="57576" spans="16:17">
      <c r="P57576" s="63"/>
      <c r="Q57576" s="63"/>
    </row>
    <row r="57577" spans="16:17">
      <c r="P57577" s="63"/>
      <c r="Q57577" s="63"/>
    </row>
    <row r="57578" spans="16:17">
      <c r="P57578" s="63"/>
      <c r="Q57578" s="63"/>
    </row>
    <row r="57579" spans="16:17">
      <c r="P57579" s="63"/>
      <c r="Q57579" s="63"/>
    </row>
    <row r="57580" spans="16:17">
      <c r="P57580" s="63"/>
      <c r="Q57580" s="63"/>
    </row>
    <row r="57581" spans="16:17">
      <c r="P57581" s="63"/>
      <c r="Q57581" s="63"/>
    </row>
    <row r="57582" spans="16:17">
      <c r="P57582" s="63"/>
      <c r="Q57582" s="63"/>
    </row>
    <row r="57583" spans="16:17">
      <c r="P57583" s="63"/>
      <c r="Q57583" s="63"/>
    </row>
    <row r="57584" spans="16:17">
      <c r="P57584" s="63"/>
      <c r="Q57584" s="63"/>
    </row>
    <row r="57585" spans="16:17">
      <c r="P57585" s="63"/>
      <c r="Q57585" s="63"/>
    </row>
    <row r="57586" spans="16:17">
      <c r="P57586" s="63"/>
      <c r="Q57586" s="63"/>
    </row>
    <row r="57587" spans="16:17">
      <c r="P57587" s="63"/>
      <c r="Q57587" s="63"/>
    </row>
    <row r="57588" spans="16:17">
      <c r="P57588" s="63"/>
      <c r="Q57588" s="63"/>
    </row>
    <row r="57589" spans="16:17">
      <c r="P57589" s="63"/>
      <c r="Q57589" s="63"/>
    </row>
    <row r="57590" spans="16:17">
      <c r="P57590" s="63"/>
      <c r="Q57590" s="63"/>
    </row>
    <row r="57591" spans="16:17">
      <c r="P57591" s="63"/>
      <c r="Q57591" s="63"/>
    </row>
    <row r="57592" spans="16:17">
      <c r="P57592" s="63"/>
      <c r="Q57592" s="63"/>
    </row>
    <row r="57593" spans="16:17">
      <c r="P57593" s="63"/>
      <c r="Q57593" s="63"/>
    </row>
    <row r="57594" spans="16:17">
      <c r="P57594" s="63"/>
      <c r="Q57594" s="63"/>
    </row>
    <row r="57595" spans="16:17">
      <c r="P57595" s="63"/>
      <c r="Q57595" s="63"/>
    </row>
    <row r="57596" spans="16:17">
      <c r="P57596" s="63"/>
      <c r="Q57596" s="63"/>
    </row>
    <row r="57597" spans="16:17">
      <c r="P57597" s="63"/>
      <c r="Q57597" s="63"/>
    </row>
    <row r="57598" spans="16:17">
      <c r="P57598" s="63"/>
      <c r="Q57598" s="63"/>
    </row>
    <row r="57599" spans="16:17">
      <c r="P57599" s="63"/>
      <c r="Q57599" s="63"/>
    </row>
    <row r="57600" spans="16:17">
      <c r="P57600" s="63"/>
      <c r="Q57600" s="63"/>
    </row>
    <row r="57601" spans="16:17">
      <c r="P57601" s="63"/>
      <c r="Q57601" s="63"/>
    </row>
    <row r="57602" spans="16:17">
      <c r="P57602" s="63"/>
      <c r="Q57602" s="63"/>
    </row>
    <row r="57603" spans="16:17">
      <c r="P57603" s="63"/>
      <c r="Q57603" s="63"/>
    </row>
    <row r="57604" spans="16:17">
      <c r="P57604" s="63"/>
      <c r="Q57604" s="63"/>
    </row>
    <row r="57605" spans="16:17">
      <c r="P57605" s="63"/>
      <c r="Q57605" s="63"/>
    </row>
    <row r="57606" spans="16:17">
      <c r="P57606" s="63"/>
      <c r="Q57606" s="63"/>
    </row>
    <row r="57607" spans="16:17">
      <c r="P57607" s="63"/>
      <c r="Q57607" s="63"/>
    </row>
    <row r="57608" spans="16:17">
      <c r="P57608" s="63"/>
      <c r="Q57608" s="63"/>
    </row>
    <row r="57609" spans="16:17">
      <c r="P57609" s="63"/>
      <c r="Q57609" s="63"/>
    </row>
    <row r="57610" spans="16:17">
      <c r="P57610" s="63"/>
      <c r="Q57610" s="63"/>
    </row>
    <row r="57611" spans="16:17">
      <c r="P57611" s="63"/>
      <c r="Q57611" s="63"/>
    </row>
    <row r="57612" spans="16:17">
      <c r="P57612" s="63"/>
      <c r="Q57612" s="63"/>
    </row>
    <row r="57613" spans="16:17">
      <c r="P57613" s="63"/>
      <c r="Q57613" s="63"/>
    </row>
    <row r="57614" spans="16:17">
      <c r="P57614" s="63"/>
      <c r="Q57614" s="63"/>
    </row>
    <row r="57615" spans="16:17">
      <c r="P57615" s="63"/>
      <c r="Q57615" s="63"/>
    </row>
    <row r="57616" spans="16:17">
      <c r="P57616" s="63"/>
      <c r="Q57616" s="63"/>
    </row>
    <row r="57617" spans="16:17">
      <c r="P57617" s="63"/>
      <c r="Q57617" s="63"/>
    </row>
    <row r="57618" spans="16:17">
      <c r="P57618" s="63"/>
      <c r="Q57618" s="63"/>
    </row>
    <row r="57619" spans="16:17">
      <c r="P57619" s="63"/>
      <c r="Q57619" s="63"/>
    </row>
    <row r="57620" spans="16:17">
      <c r="P57620" s="63"/>
      <c r="Q57620" s="63"/>
    </row>
    <row r="57621" spans="16:17">
      <c r="P57621" s="63"/>
      <c r="Q57621" s="63"/>
    </row>
    <row r="57622" spans="16:17">
      <c r="P57622" s="63"/>
      <c r="Q57622" s="63"/>
    </row>
    <row r="57623" spans="16:17">
      <c r="P57623" s="63"/>
      <c r="Q57623" s="63"/>
    </row>
    <row r="57624" spans="16:17">
      <c r="P57624" s="63"/>
      <c r="Q57624" s="63"/>
    </row>
    <row r="57625" spans="16:17">
      <c r="P57625" s="63"/>
      <c r="Q57625" s="63"/>
    </row>
    <row r="57626" spans="16:17">
      <c r="P57626" s="63"/>
      <c r="Q57626" s="63"/>
    </row>
    <row r="57627" spans="16:17">
      <c r="P57627" s="63"/>
      <c r="Q57627" s="63"/>
    </row>
    <row r="57628" spans="16:17">
      <c r="P57628" s="63"/>
      <c r="Q57628" s="63"/>
    </row>
    <row r="57629" spans="16:17">
      <c r="P57629" s="63"/>
      <c r="Q57629" s="63"/>
    </row>
    <row r="57630" spans="16:17">
      <c r="P57630" s="63"/>
      <c r="Q57630" s="63"/>
    </row>
    <row r="57631" spans="16:17">
      <c r="P57631" s="63"/>
      <c r="Q57631" s="63"/>
    </row>
    <row r="57632" spans="16:17">
      <c r="P57632" s="63"/>
      <c r="Q57632" s="63"/>
    </row>
    <row r="57633" spans="16:17">
      <c r="P57633" s="63"/>
      <c r="Q57633" s="63"/>
    </row>
    <row r="57634" spans="16:17">
      <c r="P57634" s="63"/>
      <c r="Q57634" s="63"/>
    </row>
    <row r="57635" spans="16:17">
      <c r="P57635" s="63"/>
      <c r="Q57635" s="63"/>
    </row>
    <row r="57636" spans="16:17">
      <c r="P57636" s="63"/>
      <c r="Q57636" s="63"/>
    </row>
    <row r="57637" spans="16:17">
      <c r="P57637" s="63"/>
      <c r="Q57637" s="63"/>
    </row>
    <row r="57638" spans="16:17">
      <c r="P57638" s="63"/>
      <c r="Q57638" s="63"/>
    </row>
    <row r="57639" spans="16:17">
      <c r="P57639" s="63"/>
      <c r="Q57639" s="63"/>
    </row>
    <row r="57640" spans="16:17">
      <c r="P57640" s="63"/>
      <c r="Q57640" s="63"/>
    </row>
    <row r="57641" spans="16:17">
      <c r="P57641" s="63"/>
      <c r="Q57641" s="63"/>
    </row>
    <row r="57642" spans="16:17">
      <c r="P57642" s="63"/>
      <c r="Q57642" s="63"/>
    </row>
    <row r="57643" spans="16:17">
      <c r="P57643" s="63"/>
      <c r="Q57643" s="63"/>
    </row>
    <row r="57644" spans="16:17">
      <c r="P57644" s="63"/>
      <c r="Q57644" s="63"/>
    </row>
    <row r="57645" spans="16:17">
      <c r="P57645" s="63"/>
      <c r="Q57645" s="63"/>
    </row>
    <row r="57646" spans="16:17">
      <c r="P57646" s="63"/>
      <c r="Q57646" s="63"/>
    </row>
    <row r="57647" spans="16:17">
      <c r="P57647" s="63"/>
      <c r="Q57647" s="63"/>
    </row>
    <row r="57648" spans="16:17">
      <c r="P57648" s="63"/>
      <c r="Q57648" s="63"/>
    </row>
    <row r="57649" spans="16:17">
      <c r="P57649" s="63"/>
      <c r="Q57649" s="63"/>
    </row>
    <row r="57650" spans="16:17">
      <c r="P57650" s="63"/>
      <c r="Q57650" s="63"/>
    </row>
    <row r="57651" spans="16:17">
      <c r="P57651" s="63"/>
      <c r="Q57651" s="63"/>
    </row>
    <row r="57652" spans="16:17">
      <c r="P57652" s="63"/>
      <c r="Q57652" s="63"/>
    </row>
    <row r="57653" spans="16:17">
      <c r="P57653" s="63"/>
      <c r="Q57653" s="63"/>
    </row>
    <row r="57654" spans="16:17">
      <c r="P57654" s="63"/>
      <c r="Q57654" s="63"/>
    </row>
    <row r="57655" spans="16:17">
      <c r="P57655" s="63"/>
      <c r="Q57655" s="63"/>
    </row>
    <row r="57656" spans="16:17">
      <c r="P57656" s="63"/>
      <c r="Q57656" s="63"/>
    </row>
    <row r="57657" spans="16:17">
      <c r="P57657" s="63"/>
      <c r="Q57657" s="63"/>
    </row>
    <row r="57658" spans="16:17">
      <c r="P57658" s="63"/>
      <c r="Q57658" s="63"/>
    </row>
    <row r="57659" spans="16:17">
      <c r="P57659" s="63"/>
      <c r="Q57659" s="63"/>
    </row>
    <row r="57660" spans="16:17">
      <c r="P57660" s="63"/>
      <c r="Q57660" s="63"/>
    </row>
    <row r="57661" spans="16:17">
      <c r="P57661" s="63"/>
      <c r="Q57661" s="63"/>
    </row>
    <row r="57662" spans="16:17">
      <c r="P57662" s="63"/>
      <c r="Q57662" s="63"/>
    </row>
    <row r="57663" spans="16:17">
      <c r="P57663" s="63"/>
      <c r="Q57663" s="63"/>
    </row>
    <row r="57664" spans="16:17">
      <c r="P57664" s="63"/>
      <c r="Q57664" s="63"/>
    </row>
    <row r="57665" spans="16:17">
      <c r="P57665" s="63"/>
      <c r="Q57665" s="63"/>
    </row>
    <row r="57666" spans="16:17">
      <c r="P57666" s="63"/>
      <c r="Q57666" s="63"/>
    </row>
    <row r="57667" spans="16:17">
      <c r="P57667" s="63"/>
      <c r="Q57667" s="63"/>
    </row>
    <row r="57668" spans="16:17">
      <c r="P57668" s="63"/>
      <c r="Q57668" s="63"/>
    </row>
    <row r="57669" spans="16:17">
      <c r="P57669" s="63"/>
      <c r="Q57669" s="63"/>
    </row>
    <row r="57670" spans="16:17">
      <c r="P57670" s="63"/>
      <c r="Q57670" s="63"/>
    </row>
    <row r="57671" spans="16:17">
      <c r="P57671" s="63"/>
      <c r="Q57671" s="63"/>
    </row>
    <row r="57672" spans="16:17">
      <c r="P57672" s="63"/>
      <c r="Q57672" s="63"/>
    </row>
    <row r="57673" spans="16:17">
      <c r="P57673" s="63"/>
      <c r="Q57673" s="63"/>
    </row>
    <row r="57674" spans="16:17">
      <c r="P57674" s="63"/>
      <c r="Q57674" s="63"/>
    </row>
    <row r="57675" spans="16:17">
      <c r="P57675" s="63"/>
      <c r="Q57675" s="63"/>
    </row>
    <row r="57676" spans="16:17">
      <c r="P57676" s="63"/>
      <c r="Q57676" s="63"/>
    </row>
    <row r="57677" spans="16:17">
      <c r="P57677" s="63"/>
      <c r="Q57677" s="63"/>
    </row>
    <row r="57678" spans="16:17">
      <c r="P57678" s="63"/>
      <c r="Q57678" s="63"/>
    </row>
    <row r="57679" spans="16:17">
      <c r="P57679" s="63"/>
      <c r="Q57679" s="63"/>
    </row>
    <row r="57680" spans="16:17">
      <c r="P57680" s="63"/>
      <c r="Q57680" s="63"/>
    </row>
    <row r="57681" spans="16:17">
      <c r="P57681" s="63"/>
      <c r="Q57681" s="63"/>
    </row>
    <row r="57682" spans="16:17">
      <c r="P57682" s="63"/>
      <c r="Q57682" s="63"/>
    </row>
    <row r="57683" spans="16:17">
      <c r="P57683" s="63"/>
      <c r="Q57683" s="63"/>
    </row>
    <row r="57684" spans="16:17">
      <c r="P57684" s="63"/>
      <c r="Q57684" s="63"/>
    </row>
    <row r="57685" spans="16:17">
      <c r="P57685" s="63"/>
      <c r="Q57685" s="63"/>
    </row>
    <row r="57686" spans="16:17">
      <c r="P57686" s="63"/>
      <c r="Q57686" s="63"/>
    </row>
    <row r="57687" spans="16:17">
      <c r="P57687" s="63"/>
      <c r="Q57687" s="63"/>
    </row>
    <row r="57688" spans="16:17">
      <c r="P57688" s="63"/>
      <c r="Q57688" s="63"/>
    </row>
    <row r="57689" spans="16:17">
      <c r="P57689" s="63"/>
      <c r="Q57689" s="63"/>
    </row>
    <row r="57690" spans="16:17">
      <c r="P57690" s="63"/>
      <c r="Q57690" s="63"/>
    </row>
    <row r="57691" spans="16:17">
      <c r="P57691" s="63"/>
      <c r="Q57691" s="63"/>
    </row>
    <row r="57692" spans="16:17">
      <c r="P57692" s="63"/>
      <c r="Q57692" s="63"/>
    </row>
    <row r="57693" spans="16:17">
      <c r="P57693" s="63"/>
      <c r="Q57693" s="63"/>
    </row>
    <row r="57694" spans="16:17">
      <c r="P57694" s="63"/>
      <c r="Q57694" s="63"/>
    </row>
    <row r="57695" spans="16:17">
      <c r="P57695" s="63"/>
      <c r="Q57695" s="63"/>
    </row>
    <row r="57696" spans="16:17">
      <c r="P57696" s="63"/>
      <c r="Q57696" s="63"/>
    </row>
    <row r="57697" spans="16:17">
      <c r="P57697" s="63"/>
      <c r="Q57697" s="63"/>
    </row>
    <row r="57698" spans="16:17">
      <c r="P57698" s="63"/>
      <c r="Q57698" s="63"/>
    </row>
    <row r="57699" spans="16:17">
      <c r="P57699" s="63"/>
      <c r="Q57699" s="63"/>
    </row>
    <row r="57700" spans="16:17">
      <c r="P57700" s="63"/>
      <c r="Q57700" s="63"/>
    </row>
    <row r="57701" spans="16:17">
      <c r="P57701" s="63"/>
      <c r="Q57701" s="63"/>
    </row>
    <row r="57702" spans="16:17">
      <c r="P57702" s="63"/>
      <c r="Q57702" s="63"/>
    </row>
    <row r="57703" spans="16:17">
      <c r="P57703" s="63"/>
      <c r="Q57703" s="63"/>
    </row>
    <row r="57704" spans="16:17">
      <c r="P57704" s="63"/>
      <c r="Q57704" s="63"/>
    </row>
    <row r="57705" spans="16:17">
      <c r="P57705" s="63"/>
      <c r="Q57705" s="63"/>
    </row>
    <row r="57706" spans="16:17">
      <c r="P57706" s="63"/>
      <c r="Q57706" s="63"/>
    </row>
    <row r="57707" spans="16:17">
      <c r="P57707" s="63"/>
      <c r="Q57707" s="63"/>
    </row>
    <row r="57708" spans="16:17">
      <c r="P57708" s="63"/>
      <c r="Q57708" s="63"/>
    </row>
    <row r="57709" spans="16:17">
      <c r="P57709" s="63"/>
      <c r="Q57709" s="63"/>
    </row>
    <row r="57710" spans="16:17">
      <c r="P57710" s="63"/>
      <c r="Q57710" s="63"/>
    </row>
    <row r="57711" spans="16:17">
      <c r="P57711" s="63"/>
      <c r="Q57711" s="63"/>
    </row>
    <row r="57712" spans="16:17">
      <c r="P57712" s="63"/>
      <c r="Q57712" s="63"/>
    </row>
    <row r="57713" spans="15:17">
      <c r="P57713" s="63"/>
      <c r="Q57713" s="63"/>
    </row>
    <row r="57714" spans="15:17">
      <c r="P57714" s="63"/>
      <c r="Q57714" s="63"/>
    </row>
    <row r="57715" spans="15:17">
      <c r="O57715" s="55"/>
      <c r="P57715" s="63"/>
      <c r="Q57715" s="63"/>
    </row>
    <row r="57716" spans="15:17">
      <c r="O57716" s="55"/>
      <c r="P57716" s="63"/>
      <c r="Q57716" s="63"/>
    </row>
    <row r="57717" spans="15:17">
      <c r="O57717" s="55"/>
      <c r="P57717" s="63"/>
      <c r="Q57717" s="63"/>
    </row>
    <row r="57718" spans="15:17">
      <c r="O57718" s="55"/>
      <c r="P57718" s="63"/>
      <c r="Q57718" s="63"/>
    </row>
    <row r="57719" spans="15:17">
      <c r="O57719" s="55"/>
      <c r="P57719" s="63"/>
      <c r="Q57719" s="63"/>
    </row>
    <row r="57720" spans="15:17">
      <c r="O57720" s="55"/>
      <c r="P57720" s="63"/>
      <c r="Q57720" s="63"/>
    </row>
    <row r="57721" spans="15:17">
      <c r="O57721" s="55"/>
      <c r="P57721" s="63"/>
      <c r="Q57721" s="63"/>
    </row>
    <row r="57722" spans="15:17">
      <c r="O57722" s="55"/>
      <c r="P57722" s="63"/>
      <c r="Q57722" s="63"/>
    </row>
    <row r="57723" spans="15:17">
      <c r="O57723" s="55"/>
      <c r="P57723" s="63"/>
      <c r="Q57723" s="63"/>
    </row>
    <row r="57724" spans="15:17">
      <c r="O57724" s="55"/>
      <c r="P57724" s="63"/>
      <c r="Q57724" s="63"/>
    </row>
    <row r="57725" spans="15:17">
      <c r="O57725" s="55"/>
      <c r="P57725" s="63"/>
      <c r="Q57725" s="63"/>
    </row>
    <row r="57726" spans="15:17">
      <c r="O57726" s="55"/>
      <c r="P57726" s="63"/>
      <c r="Q57726" s="63"/>
    </row>
    <row r="57727" spans="15:17">
      <c r="O57727" s="55"/>
      <c r="P57727" s="63"/>
      <c r="Q57727" s="63"/>
    </row>
    <row r="57728" spans="15:17">
      <c r="O57728" s="55"/>
      <c r="P57728" s="63"/>
      <c r="Q57728" s="63"/>
    </row>
    <row r="57729" spans="15:17">
      <c r="O57729" s="55"/>
      <c r="P57729" s="63"/>
      <c r="Q57729" s="63"/>
    </row>
    <row r="57730" spans="15:17">
      <c r="O57730" s="55"/>
      <c r="P57730" s="63"/>
      <c r="Q57730" s="63"/>
    </row>
    <row r="57731" spans="15:17">
      <c r="O57731" s="55"/>
      <c r="P57731" s="63"/>
      <c r="Q57731" s="63"/>
    </row>
    <row r="57732" spans="15:17">
      <c r="O57732" s="55"/>
      <c r="P57732" s="63"/>
      <c r="Q57732" s="63"/>
    </row>
    <row r="57733" spans="15:17">
      <c r="O57733" s="55"/>
      <c r="P57733" s="63"/>
      <c r="Q57733" s="63"/>
    </row>
    <row r="57734" spans="15:17">
      <c r="O57734" s="55"/>
      <c r="P57734" s="63"/>
      <c r="Q57734" s="63"/>
    </row>
    <row r="57735" spans="15:17">
      <c r="O57735" s="55"/>
      <c r="P57735" s="63"/>
      <c r="Q57735" s="63"/>
    </row>
    <row r="57736" spans="15:17">
      <c r="O57736" s="55"/>
      <c r="P57736" s="63"/>
      <c r="Q57736" s="63"/>
    </row>
    <row r="57737" spans="15:17">
      <c r="O57737" s="55"/>
      <c r="P57737" s="63"/>
      <c r="Q57737" s="63"/>
    </row>
    <row r="57738" spans="15:17">
      <c r="O57738" s="55"/>
      <c r="P57738" s="63"/>
      <c r="Q57738" s="63"/>
    </row>
    <row r="57739" spans="15:17">
      <c r="O57739" s="55"/>
      <c r="P57739" s="63"/>
      <c r="Q57739" s="63"/>
    </row>
    <row r="57740" spans="15:17">
      <c r="O57740" s="55"/>
      <c r="P57740" s="63"/>
      <c r="Q57740" s="63"/>
    </row>
    <row r="57741" spans="15:17">
      <c r="O57741" s="55"/>
      <c r="P57741" s="63"/>
      <c r="Q57741" s="63"/>
    </row>
    <row r="57742" spans="15:17">
      <c r="O57742" s="55"/>
      <c r="P57742" s="63"/>
      <c r="Q57742" s="63"/>
    </row>
    <row r="57743" spans="15:17">
      <c r="O57743" s="55"/>
      <c r="P57743" s="63"/>
      <c r="Q57743" s="63"/>
    </row>
    <row r="57744" spans="15:17">
      <c r="O57744" s="55"/>
      <c r="P57744" s="63"/>
      <c r="Q57744" s="63"/>
    </row>
    <row r="57745" spans="15:17">
      <c r="O57745" s="55"/>
      <c r="P57745" s="63"/>
      <c r="Q57745" s="63"/>
    </row>
    <row r="57746" spans="15:17">
      <c r="O57746" s="55"/>
      <c r="P57746" s="63"/>
      <c r="Q57746" s="63"/>
    </row>
    <row r="57747" spans="15:17">
      <c r="O57747" s="55"/>
      <c r="P57747" s="63"/>
      <c r="Q57747" s="63"/>
    </row>
    <row r="57748" spans="15:17">
      <c r="O57748" s="55"/>
      <c r="P57748" s="63"/>
      <c r="Q57748" s="63"/>
    </row>
    <row r="57749" spans="15:17">
      <c r="O57749" s="55"/>
      <c r="P57749" s="63"/>
      <c r="Q57749" s="63"/>
    </row>
    <row r="57750" spans="15:17">
      <c r="O57750" s="55"/>
      <c r="P57750" s="63"/>
      <c r="Q57750" s="63"/>
    </row>
    <row r="57751" spans="15:17">
      <c r="O57751" s="55"/>
      <c r="P57751" s="63"/>
      <c r="Q57751" s="63"/>
    </row>
    <row r="57752" spans="15:17">
      <c r="O57752" s="55"/>
      <c r="P57752" s="63"/>
      <c r="Q57752" s="63"/>
    </row>
    <row r="57753" spans="15:17">
      <c r="O57753" s="55"/>
      <c r="P57753" s="63"/>
      <c r="Q57753" s="63"/>
    </row>
    <row r="57754" spans="15:17">
      <c r="O57754" s="55"/>
      <c r="P57754" s="63"/>
      <c r="Q57754" s="63"/>
    </row>
    <row r="57755" spans="15:17">
      <c r="O57755" s="55"/>
      <c r="P57755" s="63"/>
      <c r="Q57755" s="63"/>
    </row>
    <row r="57756" spans="15:17">
      <c r="O57756" s="55"/>
      <c r="P57756" s="63"/>
      <c r="Q57756" s="63"/>
    </row>
    <row r="57757" spans="15:17">
      <c r="O57757" s="55"/>
      <c r="P57757" s="63"/>
      <c r="Q57757" s="63"/>
    </row>
    <row r="57758" spans="15:17">
      <c r="O57758" s="55"/>
      <c r="P57758" s="63"/>
      <c r="Q57758" s="63"/>
    </row>
    <row r="57759" spans="15:17">
      <c r="O57759" s="55"/>
      <c r="P57759" s="63"/>
      <c r="Q57759" s="63"/>
    </row>
    <row r="57760" spans="15:17">
      <c r="O57760" s="55"/>
      <c r="P57760" s="63"/>
      <c r="Q57760" s="63"/>
    </row>
    <row r="57761" spans="15:17">
      <c r="O57761" s="55"/>
      <c r="P57761" s="63"/>
      <c r="Q57761" s="63"/>
    </row>
    <row r="57762" spans="15:17">
      <c r="O57762" s="55"/>
      <c r="P57762" s="63"/>
      <c r="Q57762" s="63"/>
    </row>
    <row r="57763" spans="15:17">
      <c r="O57763" s="55"/>
      <c r="P57763" s="63"/>
      <c r="Q57763" s="63"/>
    </row>
    <row r="57764" spans="15:17">
      <c r="O57764" s="55"/>
      <c r="P57764" s="63"/>
      <c r="Q57764" s="63"/>
    </row>
    <row r="57765" spans="15:17">
      <c r="O57765" s="55"/>
      <c r="P57765" s="63"/>
      <c r="Q57765" s="63"/>
    </row>
    <row r="57766" spans="15:17">
      <c r="O57766" s="55"/>
      <c r="P57766" s="63"/>
      <c r="Q57766" s="63"/>
    </row>
    <row r="57767" spans="15:17">
      <c r="O57767" s="55"/>
      <c r="P57767" s="63"/>
      <c r="Q57767" s="63"/>
    </row>
    <row r="57768" spans="15:17">
      <c r="O57768" s="55"/>
      <c r="P57768" s="63"/>
      <c r="Q57768" s="63"/>
    </row>
    <row r="57769" spans="15:17">
      <c r="O57769" s="55"/>
      <c r="P57769" s="63"/>
      <c r="Q57769" s="63"/>
    </row>
    <row r="57770" spans="15:17">
      <c r="O57770" s="55"/>
      <c r="P57770" s="63"/>
      <c r="Q57770" s="63"/>
    </row>
    <row r="57771" spans="15:17">
      <c r="O57771" s="55"/>
      <c r="P57771" s="63"/>
      <c r="Q57771" s="63"/>
    </row>
    <row r="57772" spans="15:17">
      <c r="O57772" s="55"/>
      <c r="P57772" s="63"/>
      <c r="Q57772" s="63"/>
    </row>
    <row r="57773" spans="15:17">
      <c r="O57773" s="55"/>
      <c r="P57773" s="63"/>
      <c r="Q57773" s="63"/>
    </row>
    <row r="57774" spans="15:17">
      <c r="O57774" s="55"/>
      <c r="P57774" s="63"/>
      <c r="Q57774" s="63"/>
    </row>
    <row r="57775" spans="15:17">
      <c r="O57775" s="55"/>
      <c r="P57775" s="63"/>
      <c r="Q57775" s="63"/>
    </row>
    <row r="57776" spans="15:17">
      <c r="O57776" s="55"/>
      <c r="P57776" s="63"/>
      <c r="Q57776" s="63"/>
    </row>
    <row r="57777" spans="15:17">
      <c r="O57777" s="55"/>
      <c r="P57777" s="63"/>
      <c r="Q57777" s="63"/>
    </row>
    <row r="57778" spans="15:17">
      <c r="O57778" s="55"/>
      <c r="P57778" s="63"/>
      <c r="Q57778" s="63"/>
    </row>
    <row r="57779" spans="15:17">
      <c r="O57779" s="55"/>
      <c r="P57779" s="63"/>
      <c r="Q57779" s="63"/>
    </row>
    <row r="57780" spans="15:17">
      <c r="O57780" s="55"/>
      <c r="P57780" s="63"/>
      <c r="Q57780" s="63"/>
    </row>
    <row r="57781" spans="15:17">
      <c r="O57781" s="55"/>
      <c r="P57781" s="63"/>
      <c r="Q57781" s="63"/>
    </row>
    <row r="57782" spans="15:17">
      <c r="O57782" s="55"/>
      <c r="P57782" s="63"/>
      <c r="Q57782" s="63"/>
    </row>
    <row r="57783" spans="15:17">
      <c r="O57783" s="55"/>
      <c r="P57783" s="63"/>
      <c r="Q57783" s="63"/>
    </row>
    <row r="57784" spans="15:17">
      <c r="O57784" s="55"/>
      <c r="P57784" s="63"/>
      <c r="Q57784" s="63"/>
    </row>
    <row r="57785" spans="15:17">
      <c r="O57785" s="55"/>
      <c r="P57785" s="63"/>
      <c r="Q57785" s="63"/>
    </row>
    <row r="57786" spans="15:17">
      <c r="O57786" s="55"/>
      <c r="P57786" s="63"/>
      <c r="Q57786" s="63"/>
    </row>
    <row r="57787" spans="15:17">
      <c r="O57787" s="55"/>
      <c r="P57787" s="63"/>
      <c r="Q57787" s="63"/>
    </row>
    <row r="57788" spans="15:17">
      <c r="O57788" s="55"/>
      <c r="P57788" s="63"/>
      <c r="Q57788" s="63"/>
    </row>
    <row r="57789" spans="15:17">
      <c r="O57789" s="55"/>
      <c r="P57789" s="63"/>
      <c r="Q57789" s="63"/>
    </row>
    <row r="57790" spans="15:17">
      <c r="O57790" s="55"/>
      <c r="P57790" s="63"/>
      <c r="Q57790" s="63"/>
    </row>
    <row r="57791" spans="15:17">
      <c r="O57791" s="55"/>
      <c r="P57791" s="63"/>
      <c r="Q57791" s="63"/>
    </row>
    <row r="57792" spans="15:17">
      <c r="O57792" s="55"/>
      <c r="P57792" s="63"/>
      <c r="Q57792" s="63"/>
    </row>
    <row r="57793" spans="15:17">
      <c r="O57793" s="55"/>
      <c r="P57793" s="63"/>
      <c r="Q57793" s="63"/>
    </row>
    <row r="57794" spans="15:17">
      <c r="O57794" s="55"/>
      <c r="P57794" s="63"/>
      <c r="Q57794" s="63"/>
    </row>
    <row r="57795" spans="15:17">
      <c r="O57795" s="55"/>
      <c r="P57795" s="63"/>
      <c r="Q57795" s="63"/>
    </row>
    <row r="57796" spans="15:17">
      <c r="O57796" s="55"/>
      <c r="P57796" s="63"/>
      <c r="Q57796" s="63"/>
    </row>
    <row r="57797" spans="15:17">
      <c r="O57797" s="55"/>
      <c r="P57797" s="63"/>
      <c r="Q57797" s="63"/>
    </row>
    <row r="57798" spans="15:17">
      <c r="O57798" s="55"/>
      <c r="P57798" s="63"/>
      <c r="Q57798" s="63"/>
    </row>
    <row r="57799" spans="15:17">
      <c r="O57799" s="55"/>
      <c r="P57799" s="63"/>
      <c r="Q57799" s="63"/>
    </row>
    <row r="57800" spans="15:17">
      <c r="O57800" s="55"/>
      <c r="P57800" s="63"/>
      <c r="Q57800" s="63"/>
    </row>
    <row r="57801" spans="15:17">
      <c r="O57801" s="55"/>
      <c r="P57801" s="63"/>
      <c r="Q57801" s="63"/>
    </row>
    <row r="57802" spans="15:17">
      <c r="O57802" s="55"/>
      <c r="P57802" s="63"/>
      <c r="Q57802" s="63"/>
    </row>
    <row r="57803" spans="15:17">
      <c r="O57803" s="55"/>
      <c r="P57803" s="63"/>
      <c r="Q57803" s="63"/>
    </row>
    <row r="57804" spans="15:17">
      <c r="O57804" s="55"/>
      <c r="P57804" s="63"/>
      <c r="Q57804" s="63"/>
    </row>
    <row r="57805" spans="15:17">
      <c r="O57805" s="55"/>
      <c r="P57805" s="63"/>
      <c r="Q57805" s="63"/>
    </row>
    <row r="57806" spans="15:17">
      <c r="O57806" s="55"/>
      <c r="P57806" s="63"/>
      <c r="Q57806" s="63"/>
    </row>
    <row r="57807" spans="15:17">
      <c r="O57807" s="55"/>
      <c r="P57807" s="63"/>
      <c r="Q57807" s="63"/>
    </row>
    <row r="57808" spans="15:17">
      <c r="O57808" s="55"/>
      <c r="P57808" s="63"/>
      <c r="Q57808" s="63"/>
    </row>
    <row r="57809" spans="15:17">
      <c r="O57809" s="55"/>
      <c r="P57809" s="63"/>
      <c r="Q57809" s="63"/>
    </row>
    <row r="57810" spans="15:17">
      <c r="O57810" s="55"/>
      <c r="P57810" s="63"/>
      <c r="Q57810" s="63"/>
    </row>
    <row r="57811" spans="15:17">
      <c r="O57811" s="55"/>
      <c r="P57811" s="63"/>
      <c r="Q57811" s="63"/>
    </row>
    <row r="57812" spans="15:17">
      <c r="O57812" s="55"/>
      <c r="P57812" s="63"/>
      <c r="Q57812" s="63"/>
    </row>
    <row r="57813" spans="15:17">
      <c r="O57813" s="55"/>
      <c r="P57813" s="63"/>
      <c r="Q57813" s="63"/>
    </row>
    <row r="57814" spans="15:17">
      <c r="O57814" s="55"/>
      <c r="P57814" s="63"/>
      <c r="Q57814" s="63"/>
    </row>
    <row r="57815" spans="15:17">
      <c r="O57815" s="55"/>
      <c r="P57815" s="63"/>
      <c r="Q57815" s="63"/>
    </row>
    <row r="57816" spans="15:17">
      <c r="O57816" s="55"/>
      <c r="P57816" s="63"/>
      <c r="Q57816" s="63"/>
    </row>
    <row r="57817" spans="15:17">
      <c r="O57817" s="55"/>
      <c r="P57817" s="63"/>
      <c r="Q57817" s="63"/>
    </row>
    <row r="57818" spans="15:17">
      <c r="O57818" s="55"/>
      <c r="P57818" s="63"/>
      <c r="Q57818" s="63"/>
    </row>
    <row r="57819" spans="15:17">
      <c r="O57819" s="55"/>
      <c r="P57819" s="63"/>
      <c r="Q57819" s="63"/>
    </row>
    <row r="57820" spans="15:17">
      <c r="O57820" s="55"/>
      <c r="P57820" s="63"/>
      <c r="Q57820" s="63"/>
    </row>
    <row r="57821" spans="15:17">
      <c r="O57821" s="55"/>
      <c r="P57821" s="63"/>
      <c r="Q57821" s="63"/>
    </row>
    <row r="57822" spans="15:17">
      <c r="O57822" s="55"/>
      <c r="P57822" s="63"/>
      <c r="Q57822" s="63"/>
    </row>
    <row r="57823" spans="15:17">
      <c r="O57823" s="55"/>
      <c r="P57823" s="63"/>
      <c r="Q57823" s="63"/>
    </row>
    <row r="57824" spans="15:17">
      <c r="O57824" s="55"/>
      <c r="P57824" s="63"/>
      <c r="Q57824" s="63"/>
    </row>
    <row r="57825" spans="6:17">
      <c r="O57825" s="55"/>
      <c r="P57825" s="63"/>
      <c r="Q57825" s="63"/>
    </row>
    <row r="57826" spans="6:17">
      <c r="O57826" s="55"/>
      <c r="P57826" s="63"/>
      <c r="Q57826" s="63"/>
    </row>
    <row r="57827" spans="6:17">
      <c r="O57827" s="55"/>
      <c r="P57827" s="63"/>
      <c r="Q57827" s="63"/>
    </row>
    <row r="57828" spans="6:17">
      <c r="O57828" s="55"/>
      <c r="P57828" s="63"/>
      <c r="Q57828" s="63"/>
    </row>
    <row r="57829" spans="6:17">
      <c r="O57829" s="55"/>
      <c r="P57829" s="63"/>
      <c r="Q57829" s="63"/>
    </row>
    <row r="57830" spans="6:17">
      <c r="O57830" s="55"/>
      <c r="P57830" s="63"/>
      <c r="Q57830" s="63"/>
    </row>
    <row r="57831" spans="6:17">
      <c r="O57831" s="55"/>
      <c r="P57831" s="63"/>
      <c r="Q57831" s="63"/>
    </row>
    <row r="57832" spans="6:17">
      <c r="O57832" s="55"/>
      <c r="P57832" s="63"/>
      <c r="Q57832" s="63"/>
    </row>
    <row r="57833" spans="6:17">
      <c r="O57833" s="55"/>
      <c r="P57833" s="63"/>
      <c r="Q57833" s="63"/>
    </row>
    <row r="57834" spans="6:17">
      <c r="O57834" s="55"/>
      <c r="P57834" s="63"/>
      <c r="Q57834" s="63"/>
    </row>
    <row r="57835" spans="6:17">
      <c r="O57835" s="55"/>
      <c r="P57835" s="63"/>
      <c r="Q57835" s="63"/>
    </row>
    <row r="57836" spans="6:17">
      <c r="F57836" s="55"/>
      <c r="I57836" s="55"/>
      <c r="J57836" s="55"/>
      <c r="K57836" s="55"/>
      <c r="L57836" s="55"/>
      <c r="O57836" s="55"/>
      <c r="P57836" s="63"/>
      <c r="Q57836" s="63"/>
    </row>
    <row r="57837" spans="6:17">
      <c r="O57837" s="55"/>
      <c r="P57837" s="63"/>
      <c r="Q57837" s="63"/>
    </row>
    <row r="57838" spans="6:17">
      <c r="O57838" s="55"/>
      <c r="P57838" s="63"/>
      <c r="Q57838" s="63"/>
    </row>
    <row r="57839" spans="6:17">
      <c r="O57839" s="55"/>
      <c r="P57839" s="63"/>
      <c r="Q57839" s="63"/>
    </row>
    <row r="57840" spans="6:17">
      <c r="O57840" s="55"/>
      <c r="P57840" s="63"/>
      <c r="Q57840" s="63"/>
    </row>
    <row r="57841" spans="15:17">
      <c r="O57841" s="55"/>
      <c r="P57841" s="63"/>
      <c r="Q57841" s="63"/>
    </row>
    <row r="57842" spans="15:17">
      <c r="O57842" s="55"/>
      <c r="P57842" s="63"/>
      <c r="Q57842" s="63"/>
    </row>
    <row r="57843" spans="15:17">
      <c r="O57843" s="55"/>
      <c r="P57843" s="63"/>
      <c r="Q57843" s="63"/>
    </row>
    <row r="57844" spans="15:17">
      <c r="O57844" s="55"/>
      <c r="P57844" s="63"/>
      <c r="Q57844" s="63"/>
    </row>
    <row r="57845" spans="15:17">
      <c r="O57845" s="55"/>
      <c r="P57845" s="63"/>
      <c r="Q57845" s="63"/>
    </row>
    <row r="57846" spans="15:17">
      <c r="O57846" s="55"/>
      <c r="P57846" s="63"/>
      <c r="Q57846" s="63"/>
    </row>
    <row r="57847" spans="15:17">
      <c r="O57847" s="55"/>
      <c r="P57847" s="63"/>
      <c r="Q57847" s="63"/>
    </row>
    <row r="57848" spans="15:17">
      <c r="O57848" s="55"/>
      <c r="P57848" s="63"/>
      <c r="Q57848" s="63"/>
    </row>
    <row r="57849" spans="15:17">
      <c r="O57849" s="55"/>
      <c r="P57849" s="63"/>
      <c r="Q57849" s="63"/>
    </row>
    <row r="57850" spans="15:17">
      <c r="O57850" s="55"/>
      <c r="P57850" s="63"/>
      <c r="Q57850" s="63"/>
    </row>
    <row r="57851" spans="15:17">
      <c r="O57851" s="55"/>
      <c r="P57851" s="63"/>
      <c r="Q57851" s="63"/>
    </row>
    <row r="57852" spans="15:17">
      <c r="O57852" s="55"/>
      <c r="P57852" s="63"/>
      <c r="Q57852" s="63"/>
    </row>
    <row r="57853" spans="15:17">
      <c r="O57853" s="55"/>
      <c r="P57853" s="63"/>
      <c r="Q57853" s="63"/>
    </row>
    <row r="57854" spans="15:17">
      <c r="O57854" s="55"/>
      <c r="P57854" s="63"/>
      <c r="Q57854" s="63"/>
    </row>
    <row r="57855" spans="15:17">
      <c r="O57855" s="55"/>
      <c r="P57855" s="63"/>
      <c r="Q57855" s="63"/>
    </row>
    <row r="57856" spans="15:17">
      <c r="O57856" s="55"/>
      <c r="P57856" s="63"/>
      <c r="Q57856" s="63"/>
    </row>
    <row r="57857" spans="15:17">
      <c r="O57857" s="55"/>
      <c r="P57857" s="63"/>
      <c r="Q57857" s="63"/>
    </row>
    <row r="57858" spans="15:17">
      <c r="O57858" s="55"/>
      <c r="P57858" s="63"/>
      <c r="Q57858" s="63"/>
    </row>
    <row r="57859" spans="15:17">
      <c r="O57859" s="55"/>
      <c r="P57859" s="63"/>
      <c r="Q57859" s="63"/>
    </row>
    <row r="57860" spans="15:17">
      <c r="O57860" s="55"/>
      <c r="P57860" s="63"/>
      <c r="Q57860" s="63"/>
    </row>
    <row r="57861" spans="15:17">
      <c r="O57861" s="55"/>
      <c r="P57861" s="63"/>
      <c r="Q57861" s="63"/>
    </row>
    <row r="57862" spans="15:17">
      <c r="O57862" s="55"/>
      <c r="P57862" s="63"/>
      <c r="Q57862" s="63"/>
    </row>
    <row r="57863" spans="15:17">
      <c r="O57863" s="55"/>
      <c r="P57863" s="63"/>
      <c r="Q57863" s="63"/>
    </row>
    <row r="57864" spans="15:17">
      <c r="O57864" s="55"/>
      <c r="P57864" s="63"/>
      <c r="Q57864" s="63"/>
    </row>
    <row r="57865" spans="15:17">
      <c r="O57865" s="55"/>
      <c r="P57865" s="63"/>
      <c r="Q57865" s="63"/>
    </row>
    <row r="57866" spans="15:17">
      <c r="O57866" s="55"/>
      <c r="P57866" s="63"/>
      <c r="Q57866" s="63"/>
    </row>
    <row r="57867" spans="15:17">
      <c r="O57867" s="55"/>
      <c r="P57867" s="63"/>
      <c r="Q57867" s="63"/>
    </row>
    <row r="57868" spans="15:17">
      <c r="O57868" s="55"/>
      <c r="P57868" s="63"/>
      <c r="Q57868" s="63"/>
    </row>
    <row r="57869" spans="15:17">
      <c r="O57869" s="55"/>
      <c r="P57869" s="63"/>
      <c r="Q57869" s="63"/>
    </row>
    <row r="57870" spans="15:17">
      <c r="O57870" s="55"/>
      <c r="P57870" s="63"/>
      <c r="Q57870" s="63"/>
    </row>
    <row r="57871" spans="15:17">
      <c r="O57871" s="55"/>
      <c r="P57871" s="63"/>
      <c r="Q57871" s="63"/>
    </row>
    <row r="57872" spans="15:17">
      <c r="O57872" s="55"/>
      <c r="P57872" s="63"/>
      <c r="Q57872" s="63"/>
    </row>
    <row r="57873" spans="15:17">
      <c r="O57873" s="55"/>
      <c r="P57873" s="63"/>
      <c r="Q57873" s="63"/>
    </row>
    <row r="57874" spans="15:17">
      <c r="O57874" s="55"/>
      <c r="P57874" s="63"/>
      <c r="Q57874" s="63"/>
    </row>
    <row r="57875" spans="15:17">
      <c r="O57875" s="55"/>
      <c r="P57875" s="63"/>
      <c r="Q57875" s="63"/>
    </row>
    <row r="57876" spans="15:17">
      <c r="O57876" s="55"/>
      <c r="P57876" s="63"/>
      <c r="Q57876" s="63"/>
    </row>
    <row r="57877" spans="15:17">
      <c r="O57877" s="55"/>
      <c r="P57877" s="63"/>
      <c r="Q57877" s="63"/>
    </row>
    <row r="57878" spans="15:17">
      <c r="O57878" s="55"/>
      <c r="P57878" s="63"/>
      <c r="Q57878" s="63"/>
    </row>
    <row r="57879" spans="15:17">
      <c r="O57879" s="55"/>
      <c r="P57879" s="63"/>
      <c r="Q57879" s="63"/>
    </row>
    <row r="57880" spans="15:17">
      <c r="O57880" s="55"/>
      <c r="P57880" s="63"/>
      <c r="Q57880" s="63"/>
    </row>
    <row r="57881" spans="15:17">
      <c r="O57881" s="55"/>
      <c r="P57881" s="63"/>
      <c r="Q57881" s="63"/>
    </row>
    <row r="57882" spans="15:17">
      <c r="O57882" s="55"/>
      <c r="P57882" s="63"/>
      <c r="Q57882" s="63"/>
    </row>
    <row r="57883" spans="15:17">
      <c r="O57883" s="55"/>
      <c r="P57883" s="63"/>
      <c r="Q57883" s="63"/>
    </row>
    <row r="57884" spans="15:17">
      <c r="O57884" s="55"/>
      <c r="P57884" s="63"/>
      <c r="Q57884" s="63"/>
    </row>
    <row r="57885" spans="15:17">
      <c r="O57885" s="55"/>
      <c r="P57885" s="63"/>
      <c r="Q57885" s="63"/>
    </row>
    <row r="57886" spans="15:17">
      <c r="O57886" s="55"/>
      <c r="P57886" s="63"/>
      <c r="Q57886" s="63"/>
    </row>
    <row r="57887" spans="15:17">
      <c r="O57887" s="55"/>
      <c r="P57887" s="63"/>
      <c r="Q57887" s="63"/>
    </row>
    <row r="57888" spans="15:17">
      <c r="O57888" s="55"/>
      <c r="P57888" s="63"/>
      <c r="Q57888" s="63"/>
    </row>
    <row r="57889" spans="15:17">
      <c r="O57889" s="55"/>
      <c r="P57889" s="63"/>
      <c r="Q57889" s="63"/>
    </row>
    <row r="57890" spans="15:17">
      <c r="O57890" s="55"/>
      <c r="P57890" s="63"/>
      <c r="Q57890" s="63"/>
    </row>
    <row r="57891" spans="15:17">
      <c r="O57891" s="55"/>
      <c r="P57891" s="63"/>
      <c r="Q57891" s="63"/>
    </row>
    <row r="57892" spans="15:17">
      <c r="O57892" s="55"/>
      <c r="P57892" s="63"/>
      <c r="Q57892" s="63"/>
    </row>
    <row r="57893" spans="15:17">
      <c r="O57893" s="55"/>
      <c r="P57893" s="63"/>
      <c r="Q57893" s="63"/>
    </row>
    <row r="57894" spans="15:17">
      <c r="O57894" s="55"/>
      <c r="P57894" s="63"/>
      <c r="Q57894" s="63"/>
    </row>
    <row r="57895" spans="15:17">
      <c r="O57895" s="55"/>
      <c r="P57895" s="63"/>
      <c r="Q57895" s="63"/>
    </row>
    <row r="57896" spans="15:17">
      <c r="O57896" s="55"/>
      <c r="P57896" s="63"/>
      <c r="Q57896" s="63"/>
    </row>
    <row r="57897" spans="15:17">
      <c r="O57897" s="55"/>
      <c r="P57897" s="63"/>
      <c r="Q57897" s="63"/>
    </row>
    <row r="57898" spans="15:17">
      <c r="O57898" s="55"/>
      <c r="P57898" s="63"/>
      <c r="Q57898" s="63"/>
    </row>
    <row r="57899" spans="15:17">
      <c r="O57899" s="55"/>
      <c r="P57899" s="63"/>
      <c r="Q57899" s="63"/>
    </row>
    <row r="57900" spans="15:17">
      <c r="O57900" s="55"/>
      <c r="P57900" s="63"/>
      <c r="Q57900" s="63"/>
    </row>
    <row r="57901" spans="15:17">
      <c r="O57901" s="55"/>
      <c r="P57901" s="63"/>
      <c r="Q57901" s="63"/>
    </row>
    <row r="57902" spans="15:17">
      <c r="O57902" s="55"/>
      <c r="P57902" s="63"/>
      <c r="Q57902" s="63"/>
    </row>
    <row r="57903" spans="15:17">
      <c r="O57903" s="55"/>
      <c r="P57903" s="63"/>
      <c r="Q57903" s="63"/>
    </row>
    <row r="57904" spans="15:17">
      <c r="O57904" s="55"/>
      <c r="P57904" s="63"/>
      <c r="Q57904" s="63"/>
    </row>
    <row r="57905" spans="15:17">
      <c r="O57905" s="55"/>
      <c r="P57905" s="63"/>
      <c r="Q57905" s="63"/>
    </row>
    <row r="57906" spans="15:17">
      <c r="O57906" s="55"/>
      <c r="P57906" s="63"/>
      <c r="Q57906" s="63"/>
    </row>
    <row r="57907" spans="15:17">
      <c r="O57907" s="55"/>
      <c r="P57907" s="63"/>
      <c r="Q57907" s="63"/>
    </row>
    <row r="57908" spans="15:17">
      <c r="O57908" s="55"/>
      <c r="P57908" s="63"/>
      <c r="Q57908" s="63"/>
    </row>
    <row r="57909" spans="15:17">
      <c r="O57909" s="55"/>
      <c r="P57909" s="63"/>
      <c r="Q57909" s="63"/>
    </row>
    <row r="57910" spans="15:17">
      <c r="O57910" s="55"/>
      <c r="P57910" s="63"/>
      <c r="Q57910" s="63"/>
    </row>
    <row r="57911" spans="15:17">
      <c r="O57911" s="55"/>
      <c r="P57911" s="63"/>
      <c r="Q57911" s="63"/>
    </row>
    <row r="57912" spans="15:17">
      <c r="O57912" s="55"/>
      <c r="P57912" s="63"/>
      <c r="Q57912" s="63"/>
    </row>
    <row r="57913" spans="15:17">
      <c r="O57913" s="55"/>
      <c r="P57913" s="63"/>
      <c r="Q57913" s="63"/>
    </row>
    <row r="57914" spans="15:17">
      <c r="O57914" s="55"/>
      <c r="P57914" s="63"/>
      <c r="Q57914" s="63"/>
    </row>
    <row r="57915" spans="15:17">
      <c r="O57915" s="55"/>
      <c r="P57915" s="63"/>
      <c r="Q57915" s="63"/>
    </row>
    <row r="57916" spans="15:17">
      <c r="O57916" s="55"/>
      <c r="P57916" s="63"/>
      <c r="Q57916" s="63"/>
    </row>
    <row r="57917" spans="15:17">
      <c r="O57917" s="55"/>
      <c r="P57917" s="63"/>
      <c r="Q57917" s="63"/>
    </row>
    <row r="57918" spans="15:17">
      <c r="O57918" s="55"/>
      <c r="P57918" s="63"/>
      <c r="Q57918" s="63"/>
    </row>
    <row r="57919" spans="15:17">
      <c r="O57919" s="55"/>
      <c r="P57919" s="63"/>
      <c r="Q57919" s="63"/>
    </row>
    <row r="57920" spans="15:17">
      <c r="O57920" s="55"/>
      <c r="P57920" s="63"/>
      <c r="Q57920" s="63"/>
    </row>
    <row r="57921" spans="15:17">
      <c r="O57921" s="55"/>
      <c r="P57921" s="63"/>
      <c r="Q57921" s="63"/>
    </row>
    <row r="57922" spans="15:17">
      <c r="O57922" s="55"/>
      <c r="P57922" s="63"/>
      <c r="Q57922" s="63"/>
    </row>
    <row r="57923" spans="15:17">
      <c r="O57923" s="55"/>
      <c r="P57923" s="63"/>
      <c r="Q57923" s="63"/>
    </row>
    <row r="57924" spans="15:17">
      <c r="O57924" s="55"/>
      <c r="P57924" s="63"/>
      <c r="Q57924" s="63"/>
    </row>
    <row r="57925" spans="15:17">
      <c r="O57925" s="55"/>
      <c r="P57925" s="63"/>
      <c r="Q57925" s="63"/>
    </row>
    <row r="57926" spans="15:17">
      <c r="O57926" s="55"/>
      <c r="P57926" s="63"/>
      <c r="Q57926" s="63"/>
    </row>
    <row r="57927" spans="15:17">
      <c r="O57927" s="55"/>
      <c r="P57927" s="63"/>
      <c r="Q57927" s="63"/>
    </row>
    <row r="57928" spans="15:17">
      <c r="O57928" s="55"/>
      <c r="P57928" s="63"/>
      <c r="Q57928" s="63"/>
    </row>
    <row r="57929" spans="15:17">
      <c r="O57929" s="55"/>
      <c r="P57929" s="63"/>
      <c r="Q57929" s="63"/>
    </row>
    <row r="57930" spans="15:17">
      <c r="O57930" s="55"/>
      <c r="P57930" s="63"/>
      <c r="Q57930" s="63"/>
    </row>
    <row r="57931" spans="15:17">
      <c r="O57931" s="55"/>
      <c r="P57931" s="63"/>
      <c r="Q57931" s="63"/>
    </row>
    <row r="57932" spans="15:17">
      <c r="O57932" s="55"/>
      <c r="P57932" s="63"/>
      <c r="Q57932" s="63"/>
    </row>
    <row r="57933" spans="15:17">
      <c r="O57933" s="55"/>
      <c r="P57933" s="63"/>
      <c r="Q57933" s="63"/>
    </row>
    <row r="57934" spans="15:17">
      <c r="O57934" s="55"/>
      <c r="P57934" s="63"/>
      <c r="Q57934" s="63"/>
    </row>
    <row r="57935" spans="15:17">
      <c r="O57935" s="55"/>
      <c r="P57935" s="63"/>
      <c r="Q57935" s="63"/>
    </row>
    <row r="57936" spans="15:17">
      <c r="O57936" s="55"/>
      <c r="P57936" s="63"/>
      <c r="Q57936" s="63"/>
    </row>
    <row r="57937" spans="15:17">
      <c r="O57937" s="55"/>
      <c r="P57937" s="63"/>
      <c r="Q57937" s="63"/>
    </row>
    <row r="57938" spans="15:17">
      <c r="O57938" s="55"/>
      <c r="P57938" s="63"/>
      <c r="Q57938" s="63"/>
    </row>
    <row r="57939" spans="15:17">
      <c r="O57939" s="55"/>
      <c r="P57939" s="63"/>
      <c r="Q57939" s="63"/>
    </row>
    <row r="57940" spans="15:17">
      <c r="O57940" s="55"/>
      <c r="P57940" s="63"/>
      <c r="Q57940" s="63"/>
    </row>
    <row r="57941" spans="15:17">
      <c r="O57941" s="55"/>
      <c r="P57941" s="63"/>
      <c r="Q57941" s="63"/>
    </row>
    <row r="57942" spans="15:17">
      <c r="O57942" s="55"/>
      <c r="P57942" s="63"/>
      <c r="Q57942" s="63"/>
    </row>
    <row r="57943" spans="15:17">
      <c r="O57943" s="55"/>
      <c r="P57943" s="63"/>
      <c r="Q57943" s="63"/>
    </row>
    <row r="57944" spans="15:17">
      <c r="O57944" s="55"/>
      <c r="P57944" s="63"/>
      <c r="Q57944" s="63"/>
    </row>
    <row r="57945" spans="15:17">
      <c r="O57945" s="55"/>
      <c r="P57945" s="63"/>
      <c r="Q57945" s="63"/>
    </row>
    <row r="57946" spans="15:17">
      <c r="O57946" s="55"/>
      <c r="P57946" s="63"/>
      <c r="Q57946" s="63"/>
    </row>
    <row r="57947" spans="15:17">
      <c r="O57947" s="55"/>
      <c r="P57947" s="63"/>
      <c r="Q57947" s="63"/>
    </row>
    <row r="57948" spans="15:17">
      <c r="O57948" s="55"/>
      <c r="P57948" s="63"/>
      <c r="Q57948" s="63"/>
    </row>
    <row r="57949" spans="15:17">
      <c r="O57949" s="55"/>
      <c r="P57949" s="63"/>
      <c r="Q57949" s="63"/>
    </row>
    <row r="57950" spans="15:17">
      <c r="O57950" s="55"/>
      <c r="P57950" s="63"/>
      <c r="Q57950" s="63"/>
    </row>
    <row r="57951" spans="15:17">
      <c r="O57951" s="55"/>
      <c r="P57951" s="63"/>
      <c r="Q57951" s="63"/>
    </row>
    <row r="57952" spans="15:17">
      <c r="O57952" s="55"/>
      <c r="P57952" s="63"/>
      <c r="Q57952" s="63"/>
    </row>
    <row r="57953" spans="15:17">
      <c r="O57953" s="55"/>
      <c r="P57953" s="63"/>
      <c r="Q57953" s="63"/>
    </row>
    <row r="57954" spans="15:17">
      <c r="O57954" s="55"/>
      <c r="P57954" s="63"/>
      <c r="Q57954" s="63"/>
    </row>
    <row r="57955" spans="15:17">
      <c r="O57955" s="55"/>
      <c r="P57955" s="63"/>
      <c r="Q57955" s="63"/>
    </row>
    <row r="57956" spans="15:17">
      <c r="O57956" s="55"/>
      <c r="P57956" s="63"/>
      <c r="Q57956" s="63"/>
    </row>
    <row r="57957" spans="15:17">
      <c r="O57957" s="55"/>
      <c r="P57957" s="63"/>
      <c r="Q57957" s="63"/>
    </row>
    <row r="57958" spans="15:17">
      <c r="O57958" s="55"/>
      <c r="P57958" s="63"/>
      <c r="Q57958" s="63"/>
    </row>
    <row r="57959" spans="15:17">
      <c r="O57959" s="55"/>
      <c r="P57959" s="63"/>
      <c r="Q57959" s="63"/>
    </row>
    <row r="57960" spans="15:17">
      <c r="O57960" s="55"/>
      <c r="P57960" s="63"/>
      <c r="Q57960" s="63"/>
    </row>
    <row r="57961" spans="15:17">
      <c r="O57961" s="55"/>
      <c r="P57961" s="63"/>
      <c r="Q57961" s="63"/>
    </row>
    <row r="57962" spans="15:17">
      <c r="O57962" s="55"/>
      <c r="P57962" s="63"/>
      <c r="Q57962" s="63"/>
    </row>
    <row r="57963" spans="15:17">
      <c r="O57963" s="55"/>
      <c r="P57963" s="63"/>
      <c r="Q57963" s="63"/>
    </row>
    <row r="57964" spans="15:17">
      <c r="O57964" s="55"/>
      <c r="P57964" s="63"/>
      <c r="Q57964" s="63"/>
    </row>
    <row r="57965" spans="15:17">
      <c r="O57965" s="55"/>
      <c r="P57965" s="63"/>
      <c r="Q57965" s="63"/>
    </row>
    <row r="57966" spans="15:17">
      <c r="O57966" s="55"/>
      <c r="P57966" s="63"/>
      <c r="Q57966" s="63"/>
    </row>
    <row r="57967" spans="15:17">
      <c r="O57967" s="55"/>
      <c r="P57967" s="63"/>
      <c r="Q57967" s="63"/>
    </row>
    <row r="57968" spans="15:17">
      <c r="O57968" s="55"/>
      <c r="P57968" s="63"/>
      <c r="Q57968" s="63"/>
    </row>
    <row r="57969" spans="15:17">
      <c r="O57969" s="55"/>
      <c r="P57969" s="63"/>
      <c r="Q57969" s="63"/>
    </row>
    <row r="57970" spans="15:17">
      <c r="O57970" s="55"/>
      <c r="P57970" s="63"/>
      <c r="Q57970" s="63"/>
    </row>
    <row r="57971" spans="15:17">
      <c r="O57971" s="55"/>
      <c r="P57971" s="63"/>
      <c r="Q57971" s="63"/>
    </row>
    <row r="57972" spans="15:17">
      <c r="O57972" s="55"/>
      <c r="P57972" s="63"/>
      <c r="Q57972" s="63"/>
    </row>
    <row r="57973" spans="15:17">
      <c r="O57973" s="55"/>
      <c r="P57973" s="63"/>
      <c r="Q57973" s="63"/>
    </row>
    <row r="57974" spans="15:17">
      <c r="O57974" s="55"/>
      <c r="P57974" s="63"/>
      <c r="Q57974" s="63"/>
    </row>
    <row r="57975" spans="15:17">
      <c r="O57975" s="55"/>
      <c r="P57975" s="63"/>
      <c r="Q57975" s="63"/>
    </row>
    <row r="57976" spans="15:17">
      <c r="O57976" s="55"/>
      <c r="P57976" s="63"/>
      <c r="Q57976" s="63"/>
    </row>
    <row r="57977" spans="15:17">
      <c r="O57977" s="55"/>
      <c r="P57977" s="63"/>
      <c r="Q57977" s="63"/>
    </row>
    <row r="57978" spans="15:17">
      <c r="O57978" s="55"/>
      <c r="P57978" s="63"/>
      <c r="Q57978" s="63"/>
    </row>
    <row r="57979" spans="15:17">
      <c r="O57979" s="55"/>
      <c r="P57979" s="63"/>
      <c r="Q57979" s="63"/>
    </row>
    <row r="57980" spans="15:17">
      <c r="O57980" s="55"/>
      <c r="P57980" s="63"/>
      <c r="Q57980" s="63"/>
    </row>
    <row r="57981" spans="15:17">
      <c r="O57981" s="55"/>
      <c r="P57981" s="63"/>
      <c r="Q57981" s="63"/>
    </row>
    <row r="57982" spans="15:17">
      <c r="O57982" s="55"/>
      <c r="P57982" s="63"/>
      <c r="Q57982" s="63"/>
    </row>
    <row r="57983" spans="15:17">
      <c r="O57983" s="55"/>
      <c r="P57983" s="63"/>
      <c r="Q57983" s="63"/>
    </row>
    <row r="57984" spans="15:17">
      <c r="O57984" s="55"/>
      <c r="P57984" s="63"/>
      <c r="Q57984" s="63"/>
    </row>
    <row r="57985" spans="15:17">
      <c r="O57985" s="55"/>
      <c r="P57985" s="63"/>
      <c r="Q57985" s="63"/>
    </row>
    <row r="57986" spans="15:17">
      <c r="O57986" s="55"/>
      <c r="P57986" s="63"/>
      <c r="Q57986" s="63"/>
    </row>
    <row r="57987" spans="15:17">
      <c r="O57987" s="55"/>
      <c r="P57987" s="63"/>
      <c r="Q57987" s="63"/>
    </row>
    <row r="57988" spans="15:17">
      <c r="O57988" s="55"/>
      <c r="P57988" s="63"/>
      <c r="Q57988" s="63"/>
    </row>
    <row r="57989" spans="15:17">
      <c r="O57989" s="55"/>
      <c r="P57989" s="63"/>
      <c r="Q57989" s="63"/>
    </row>
    <row r="57990" spans="15:17">
      <c r="O57990" s="55"/>
      <c r="P57990" s="63"/>
      <c r="Q57990" s="63"/>
    </row>
    <row r="57991" spans="15:17">
      <c r="O57991" s="55"/>
      <c r="P57991" s="63"/>
      <c r="Q57991" s="63"/>
    </row>
    <row r="57992" spans="15:17">
      <c r="O57992" s="55"/>
      <c r="P57992" s="63"/>
      <c r="Q57992" s="63"/>
    </row>
    <row r="57993" spans="15:17">
      <c r="O57993" s="55"/>
      <c r="P57993" s="63"/>
      <c r="Q57993" s="63"/>
    </row>
    <row r="57994" spans="15:17">
      <c r="O57994" s="55"/>
      <c r="P57994" s="63"/>
      <c r="Q57994" s="63"/>
    </row>
    <row r="57995" spans="15:17">
      <c r="O57995" s="55"/>
      <c r="P57995" s="63"/>
      <c r="Q57995" s="63"/>
    </row>
    <row r="57996" spans="15:17">
      <c r="O57996" s="55"/>
      <c r="P57996" s="63"/>
      <c r="Q57996" s="63"/>
    </row>
    <row r="57997" spans="15:17">
      <c r="O57997" s="55"/>
      <c r="P57997" s="63"/>
      <c r="Q57997" s="63"/>
    </row>
    <row r="57998" spans="15:17">
      <c r="O57998" s="55"/>
      <c r="P57998" s="63"/>
      <c r="Q57998" s="63"/>
    </row>
    <row r="57999" spans="15:17">
      <c r="O57999" s="55"/>
      <c r="P57999" s="63"/>
      <c r="Q57999" s="63"/>
    </row>
    <row r="58000" spans="15:17">
      <c r="O58000" s="55"/>
      <c r="P58000" s="63"/>
      <c r="Q58000" s="63"/>
    </row>
    <row r="58001" spans="15:17">
      <c r="O58001" s="55"/>
      <c r="P58001" s="63"/>
      <c r="Q58001" s="63"/>
    </row>
    <row r="58002" spans="15:17">
      <c r="O58002" s="55"/>
      <c r="P58002" s="63"/>
      <c r="Q58002" s="63"/>
    </row>
    <row r="58003" spans="15:17">
      <c r="O58003" s="55"/>
      <c r="P58003" s="63"/>
      <c r="Q58003" s="63"/>
    </row>
    <row r="58004" spans="15:17">
      <c r="O58004" s="55"/>
      <c r="P58004" s="63"/>
      <c r="Q58004" s="63"/>
    </row>
    <row r="58005" spans="15:17">
      <c r="O58005" s="55"/>
      <c r="P58005" s="63"/>
      <c r="Q58005" s="63"/>
    </row>
    <row r="58006" spans="15:17">
      <c r="O58006" s="55"/>
      <c r="P58006" s="63"/>
      <c r="Q58006" s="63"/>
    </row>
    <row r="58007" spans="15:17">
      <c r="O58007" s="55"/>
      <c r="P58007" s="63"/>
      <c r="Q58007" s="63"/>
    </row>
    <row r="58008" spans="15:17">
      <c r="O58008" s="55"/>
      <c r="P58008" s="63"/>
      <c r="Q58008" s="63"/>
    </row>
    <row r="58009" spans="15:17">
      <c r="O58009" s="55"/>
      <c r="P58009" s="63"/>
      <c r="Q58009" s="63"/>
    </row>
    <row r="58010" spans="15:17">
      <c r="O58010" s="55"/>
      <c r="P58010" s="63"/>
      <c r="Q58010" s="63"/>
    </row>
    <row r="58011" spans="15:17">
      <c r="O58011" s="55"/>
      <c r="P58011" s="63"/>
      <c r="Q58011" s="63"/>
    </row>
    <row r="58012" spans="15:17">
      <c r="O58012" s="55"/>
      <c r="P58012" s="63"/>
      <c r="Q58012" s="63"/>
    </row>
    <row r="58013" spans="15:17">
      <c r="O58013" s="55"/>
      <c r="P58013" s="63"/>
      <c r="Q58013" s="63"/>
    </row>
    <row r="58014" spans="15:17">
      <c r="O58014" s="55"/>
      <c r="P58014" s="63"/>
      <c r="Q58014" s="63"/>
    </row>
    <row r="58015" spans="15:17">
      <c r="O58015" s="55"/>
      <c r="P58015" s="63"/>
      <c r="Q58015" s="63"/>
    </row>
    <row r="58016" spans="15:17">
      <c r="O58016" s="55"/>
      <c r="P58016" s="63"/>
      <c r="Q58016" s="63"/>
    </row>
    <row r="58017" spans="15:17">
      <c r="O58017" s="55"/>
      <c r="P58017" s="63"/>
      <c r="Q58017" s="63"/>
    </row>
    <row r="58018" spans="15:17">
      <c r="O58018" s="55"/>
      <c r="P58018" s="63"/>
      <c r="Q58018" s="63"/>
    </row>
    <row r="58019" spans="15:17">
      <c r="O58019" s="55"/>
      <c r="P58019" s="63"/>
      <c r="Q58019" s="63"/>
    </row>
    <row r="58020" spans="15:17">
      <c r="O58020" s="55"/>
      <c r="P58020" s="63"/>
      <c r="Q58020" s="63"/>
    </row>
    <row r="58021" spans="15:17">
      <c r="O58021" s="55"/>
      <c r="P58021" s="63"/>
      <c r="Q58021" s="63"/>
    </row>
    <row r="58022" spans="15:17">
      <c r="O58022" s="55"/>
      <c r="P58022" s="63"/>
      <c r="Q58022" s="63"/>
    </row>
    <row r="58023" spans="15:17">
      <c r="O58023" s="55"/>
      <c r="P58023" s="63"/>
      <c r="Q58023" s="63"/>
    </row>
    <row r="58024" spans="15:17">
      <c r="O58024" s="55"/>
      <c r="P58024" s="63"/>
      <c r="Q58024" s="63"/>
    </row>
    <row r="58025" spans="15:17">
      <c r="O58025" s="55"/>
      <c r="P58025" s="63"/>
      <c r="Q58025" s="63"/>
    </row>
    <row r="58026" spans="15:17">
      <c r="O58026" s="55"/>
      <c r="P58026" s="63"/>
      <c r="Q58026" s="63"/>
    </row>
    <row r="58027" spans="15:17">
      <c r="P58027" s="63"/>
      <c r="Q58027" s="63"/>
    </row>
    <row r="58028" spans="15:17">
      <c r="P58028" s="63"/>
      <c r="Q58028" s="63"/>
    </row>
    <row r="58029" spans="15:17">
      <c r="P58029" s="63"/>
      <c r="Q58029" s="63"/>
    </row>
    <row r="58030" spans="15:17">
      <c r="P58030" s="63"/>
      <c r="Q58030" s="63"/>
    </row>
    <row r="58031" spans="15:17">
      <c r="P58031" s="63"/>
      <c r="Q58031" s="63"/>
    </row>
    <row r="58032" spans="15:17">
      <c r="P58032" s="63"/>
      <c r="Q58032" s="63"/>
    </row>
    <row r="58033" spans="16:17">
      <c r="P58033" s="63"/>
      <c r="Q58033" s="63"/>
    </row>
    <row r="58034" spans="16:17">
      <c r="P58034" s="63"/>
      <c r="Q58034" s="63"/>
    </row>
    <row r="58035" spans="16:17">
      <c r="P58035" s="63"/>
      <c r="Q58035" s="63"/>
    </row>
    <row r="58036" spans="16:17">
      <c r="P58036" s="63"/>
      <c r="Q58036" s="63"/>
    </row>
    <row r="58037" spans="16:17">
      <c r="P58037" s="63"/>
      <c r="Q58037" s="63"/>
    </row>
    <row r="58038" spans="16:17">
      <c r="P58038" s="63"/>
      <c r="Q58038" s="63"/>
    </row>
    <row r="58039" spans="16:17">
      <c r="P58039" s="63"/>
      <c r="Q58039" s="63"/>
    </row>
    <row r="58040" spans="16:17">
      <c r="P58040" s="63"/>
      <c r="Q58040" s="63"/>
    </row>
    <row r="58041" spans="16:17">
      <c r="P58041" s="63"/>
      <c r="Q58041" s="63"/>
    </row>
    <row r="58042" spans="16:17">
      <c r="P58042" s="63"/>
      <c r="Q58042" s="63"/>
    </row>
    <row r="58043" spans="16:17">
      <c r="P58043" s="63"/>
      <c r="Q58043" s="63"/>
    </row>
    <row r="58044" spans="16:17">
      <c r="P58044" s="63"/>
      <c r="Q58044" s="63"/>
    </row>
    <row r="58045" spans="16:17">
      <c r="P58045" s="63"/>
      <c r="Q58045" s="63"/>
    </row>
    <row r="58046" spans="16:17">
      <c r="P58046" s="63"/>
      <c r="Q58046" s="63"/>
    </row>
    <row r="58047" spans="16:17">
      <c r="P58047" s="63"/>
      <c r="Q58047" s="63"/>
    </row>
    <row r="58048" spans="16:17">
      <c r="P58048" s="63"/>
      <c r="Q58048" s="63"/>
    </row>
    <row r="58049" spans="16:17">
      <c r="P58049" s="63"/>
      <c r="Q58049" s="63"/>
    </row>
    <row r="58050" spans="16:17">
      <c r="P58050" s="63"/>
      <c r="Q58050" s="63"/>
    </row>
    <row r="58051" spans="16:17">
      <c r="P58051" s="63"/>
      <c r="Q58051" s="63"/>
    </row>
    <row r="58052" spans="16:17">
      <c r="P58052" s="63"/>
      <c r="Q58052" s="63"/>
    </row>
    <row r="58053" spans="16:17">
      <c r="P58053" s="63"/>
      <c r="Q58053" s="63"/>
    </row>
    <row r="58054" spans="16:17">
      <c r="P58054" s="63"/>
      <c r="Q58054" s="63"/>
    </row>
    <row r="58055" spans="16:17">
      <c r="P58055" s="63"/>
      <c r="Q58055" s="63"/>
    </row>
    <row r="58056" spans="16:17">
      <c r="P58056" s="63"/>
      <c r="Q58056" s="63"/>
    </row>
    <row r="58057" spans="16:17">
      <c r="P58057" s="63"/>
      <c r="Q58057" s="63"/>
    </row>
    <row r="58058" spans="16:17">
      <c r="P58058" s="63"/>
      <c r="Q58058" s="63"/>
    </row>
    <row r="58059" spans="16:17">
      <c r="P58059" s="63"/>
      <c r="Q58059" s="63"/>
    </row>
    <row r="58060" spans="16:17">
      <c r="P58060" s="63"/>
      <c r="Q58060" s="63"/>
    </row>
    <row r="58061" spans="16:17">
      <c r="P58061" s="63"/>
      <c r="Q58061" s="63"/>
    </row>
    <row r="58062" spans="16:17">
      <c r="P58062" s="63"/>
      <c r="Q58062" s="63"/>
    </row>
    <row r="58063" spans="16:17">
      <c r="P58063" s="63"/>
      <c r="Q58063" s="63"/>
    </row>
    <row r="58064" spans="16:17">
      <c r="P58064" s="63"/>
      <c r="Q58064" s="63"/>
    </row>
    <row r="58065" spans="16:17">
      <c r="P58065" s="63"/>
      <c r="Q58065" s="63"/>
    </row>
    <row r="58066" spans="16:17">
      <c r="P58066" s="63"/>
      <c r="Q58066" s="63"/>
    </row>
    <row r="58067" spans="16:17">
      <c r="P58067" s="63"/>
      <c r="Q58067" s="63"/>
    </row>
    <row r="58068" spans="16:17">
      <c r="P58068" s="63"/>
      <c r="Q58068" s="63"/>
    </row>
    <row r="58069" spans="16:17">
      <c r="P58069" s="63"/>
      <c r="Q58069" s="63"/>
    </row>
    <row r="58070" spans="16:17">
      <c r="P58070" s="63"/>
      <c r="Q58070" s="63"/>
    </row>
    <row r="58071" spans="16:17">
      <c r="P58071" s="63"/>
      <c r="Q58071" s="63"/>
    </row>
    <row r="58072" spans="16:17">
      <c r="P58072" s="63"/>
      <c r="Q58072" s="63"/>
    </row>
    <row r="58073" spans="16:17">
      <c r="P58073" s="63"/>
      <c r="Q58073" s="63"/>
    </row>
    <row r="58074" spans="16:17">
      <c r="P58074" s="63"/>
      <c r="Q58074" s="63"/>
    </row>
    <row r="58075" spans="16:17">
      <c r="P58075" s="63"/>
      <c r="Q58075" s="63"/>
    </row>
    <row r="58076" spans="16:17">
      <c r="P58076" s="63"/>
      <c r="Q58076" s="63"/>
    </row>
    <row r="58077" spans="16:17">
      <c r="P58077" s="63"/>
      <c r="Q58077" s="63"/>
    </row>
    <row r="58078" spans="16:17">
      <c r="P58078" s="63"/>
      <c r="Q58078" s="63"/>
    </row>
    <row r="58079" spans="16:17">
      <c r="P58079" s="63"/>
      <c r="Q58079" s="63"/>
    </row>
    <row r="58080" spans="16:17">
      <c r="P58080" s="63"/>
      <c r="Q58080" s="63"/>
    </row>
    <row r="58081" spans="16:17">
      <c r="P58081" s="63"/>
      <c r="Q58081" s="63"/>
    </row>
    <row r="58082" spans="16:17">
      <c r="P58082" s="63"/>
      <c r="Q58082" s="63"/>
    </row>
    <row r="58083" spans="16:17">
      <c r="P58083" s="63"/>
      <c r="Q58083" s="63"/>
    </row>
    <row r="58084" spans="16:17">
      <c r="P58084" s="63"/>
      <c r="Q58084" s="63"/>
    </row>
    <row r="58085" spans="16:17">
      <c r="P58085" s="63"/>
      <c r="Q58085" s="63"/>
    </row>
    <row r="58086" spans="16:17">
      <c r="P58086" s="63"/>
      <c r="Q58086" s="63"/>
    </row>
    <row r="58087" spans="16:17">
      <c r="P58087" s="63"/>
      <c r="Q58087" s="63"/>
    </row>
    <row r="58088" spans="16:17">
      <c r="P58088" s="63"/>
      <c r="Q58088" s="63"/>
    </row>
    <row r="58089" spans="16:17">
      <c r="P58089" s="63"/>
      <c r="Q58089" s="63"/>
    </row>
    <row r="58090" spans="16:17">
      <c r="P58090" s="63"/>
      <c r="Q58090" s="63"/>
    </row>
    <row r="58091" spans="16:17">
      <c r="P58091" s="63"/>
      <c r="Q58091" s="63"/>
    </row>
    <row r="58092" spans="16:17">
      <c r="P58092" s="63"/>
      <c r="Q58092" s="63"/>
    </row>
    <row r="58093" spans="16:17">
      <c r="P58093" s="63"/>
      <c r="Q58093" s="63"/>
    </row>
    <row r="58094" spans="16:17">
      <c r="P58094" s="63"/>
      <c r="Q58094" s="63"/>
    </row>
    <row r="58095" spans="16:17">
      <c r="P58095" s="63"/>
      <c r="Q58095" s="63"/>
    </row>
    <row r="58096" spans="16:17">
      <c r="P58096" s="63"/>
      <c r="Q58096" s="63"/>
    </row>
    <row r="58097" spans="16:17">
      <c r="P58097" s="63"/>
      <c r="Q58097" s="63"/>
    </row>
    <row r="58098" spans="16:17">
      <c r="P58098" s="63"/>
      <c r="Q58098" s="63"/>
    </row>
    <row r="58099" spans="16:17">
      <c r="P58099" s="63"/>
      <c r="Q58099" s="63"/>
    </row>
    <row r="58100" spans="16:17">
      <c r="P58100" s="63"/>
      <c r="Q58100" s="63"/>
    </row>
    <row r="58101" spans="16:17">
      <c r="P58101" s="63"/>
      <c r="Q58101" s="63"/>
    </row>
    <row r="58102" spans="16:17">
      <c r="P58102" s="63"/>
      <c r="Q58102" s="63"/>
    </row>
    <row r="58103" spans="16:17">
      <c r="P58103" s="63"/>
      <c r="Q58103" s="63"/>
    </row>
    <row r="58104" spans="16:17">
      <c r="P58104" s="63"/>
      <c r="Q58104" s="63"/>
    </row>
    <row r="58105" spans="16:17">
      <c r="P58105" s="63"/>
      <c r="Q58105" s="63"/>
    </row>
    <row r="58106" spans="16:17">
      <c r="P58106" s="63"/>
      <c r="Q58106" s="63"/>
    </row>
    <row r="58107" spans="16:17">
      <c r="P58107" s="63"/>
      <c r="Q58107" s="63"/>
    </row>
    <row r="58108" spans="16:17">
      <c r="P58108" s="63"/>
      <c r="Q58108" s="63"/>
    </row>
    <row r="58109" spans="16:17">
      <c r="P58109" s="63"/>
      <c r="Q58109" s="63"/>
    </row>
    <row r="58110" spans="16:17">
      <c r="P58110" s="63"/>
      <c r="Q58110" s="63"/>
    </row>
    <row r="58111" spans="16:17">
      <c r="P58111" s="63"/>
      <c r="Q58111" s="63"/>
    </row>
    <row r="58112" spans="16:17">
      <c r="P58112" s="63"/>
      <c r="Q58112" s="63"/>
    </row>
    <row r="58113" spans="16:17">
      <c r="P58113" s="63"/>
      <c r="Q58113" s="63"/>
    </row>
    <row r="58114" spans="16:17">
      <c r="P58114" s="63"/>
      <c r="Q58114" s="63"/>
    </row>
    <row r="58115" spans="16:17">
      <c r="P58115" s="63"/>
      <c r="Q58115" s="63"/>
    </row>
    <row r="58116" spans="16:17">
      <c r="P58116" s="63"/>
      <c r="Q58116" s="63"/>
    </row>
    <row r="58117" spans="16:17">
      <c r="P58117" s="63"/>
      <c r="Q58117" s="63"/>
    </row>
    <row r="58118" spans="16:17">
      <c r="P58118" s="63"/>
      <c r="Q58118" s="63"/>
    </row>
    <row r="58119" spans="16:17">
      <c r="P58119" s="63"/>
      <c r="Q58119" s="63"/>
    </row>
    <row r="58120" spans="16:17">
      <c r="P58120" s="63"/>
      <c r="Q58120" s="63"/>
    </row>
    <row r="58121" spans="16:17">
      <c r="P58121" s="63"/>
      <c r="Q58121" s="63"/>
    </row>
    <row r="58122" spans="16:17">
      <c r="P58122" s="63"/>
      <c r="Q58122" s="63"/>
    </row>
    <row r="58123" spans="16:17">
      <c r="P58123" s="63"/>
      <c r="Q58123" s="63"/>
    </row>
    <row r="58124" spans="16:17">
      <c r="P58124" s="63"/>
      <c r="Q58124" s="63"/>
    </row>
    <row r="58125" spans="16:17">
      <c r="P58125" s="63"/>
      <c r="Q58125" s="63"/>
    </row>
    <row r="58126" spans="16:17">
      <c r="P58126" s="63"/>
      <c r="Q58126" s="63"/>
    </row>
    <row r="58127" spans="16:17">
      <c r="P58127" s="63"/>
      <c r="Q58127" s="63"/>
    </row>
    <row r="58128" spans="16:17">
      <c r="P58128" s="63"/>
      <c r="Q58128" s="63"/>
    </row>
    <row r="58129" spans="16:17">
      <c r="P58129" s="63"/>
      <c r="Q58129" s="63"/>
    </row>
    <row r="58130" spans="16:17">
      <c r="P58130" s="63"/>
      <c r="Q58130" s="63"/>
    </row>
    <row r="58131" spans="16:17">
      <c r="P58131" s="63"/>
      <c r="Q58131" s="63"/>
    </row>
    <row r="58132" spans="16:17">
      <c r="P58132" s="63"/>
      <c r="Q58132" s="63"/>
    </row>
    <row r="58133" spans="16:17">
      <c r="P58133" s="63"/>
      <c r="Q58133" s="63"/>
    </row>
    <row r="58134" spans="16:17">
      <c r="P58134" s="63"/>
      <c r="Q58134" s="63"/>
    </row>
    <row r="58135" spans="16:17">
      <c r="P58135" s="63"/>
      <c r="Q58135" s="63"/>
    </row>
    <row r="58136" spans="16:17">
      <c r="P58136" s="63"/>
      <c r="Q58136" s="63"/>
    </row>
    <row r="58137" spans="16:17">
      <c r="P58137" s="63"/>
      <c r="Q58137" s="63"/>
    </row>
    <row r="58138" spans="16:17">
      <c r="P58138" s="63"/>
      <c r="Q58138" s="63"/>
    </row>
    <row r="58139" spans="16:17">
      <c r="P58139" s="63"/>
      <c r="Q58139" s="63"/>
    </row>
    <row r="58140" spans="16:17">
      <c r="P58140" s="63"/>
      <c r="Q58140" s="63"/>
    </row>
    <row r="58141" spans="16:17">
      <c r="P58141" s="63"/>
      <c r="Q58141" s="63"/>
    </row>
    <row r="58142" spans="16:17">
      <c r="P58142" s="63"/>
      <c r="Q58142" s="63"/>
    </row>
    <row r="58143" spans="16:17">
      <c r="P58143" s="63"/>
      <c r="Q58143" s="63"/>
    </row>
    <row r="58144" spans="16:17">
      <c r="P58144" s="63"/>
      <c r="Q58144" s="63"/>
    </row>
    <row r="58145" spans="16:17">
      <c r="P58145" s="63"/>
      <c r="Q58145" s="63"/>
    </row>
    <row r="58146" spans="16:17">
      <c r="P58146" s="63"/>
      <c r="Q58146" s="63"/>
    </row>
    <row r="58147" spans="16:17">
      <c r="P58147" s="63"/>
      <c r="Q58147" s="63"/>
    </row>
    <row r="58148" spans="16:17">
      <c r="P58148" s="63"/>
      <c r="Q58148" s="63"/>
    </row>
    <row r="58149" spans="16:17">
      <c r="P58149" s="63"/>
      <c r="Q58149" s="63"/>
    </row>
    <row r="58150" spans="16:17">
      <c r="P58150" s="63"/>
      <c r="Q58150" s="63"/>
    </row>
    <row r="58151" spans="16:17">
      <c r="P58151" s="63"/>
      <c r="Q58151" s="63"/>
    </row>
    <row r="58152" spans="16:17">
      <c r="P58152" s="63"/>
      <c r="Q58152" s="63"/>
    </row>
    <row r="58153" spans="16:17">
      <c r="P58153" s="63"/>
      <c r="Q58153" s="63"/>
    </row>
    <row r="58154" spans="16:17">
      <c r="P58154" s="63"/>
      <c r="Q58154" s="63"/>
    </row>
    <row r="58155" spans="16:17">
      <c r="P58155" s="63"/>
      <c r="Q58155" s="63"/>
    </row>
    <row r="58156" spans="16:17">
      <c r="P58156" s="63"/>
      <c r="Q58156" s="63"/>
    </row>
    <row r="58157" spans="16:17">
      <c r="P58157" s="63"/>
      <c r="Q58157" s="63"/>
    </row>
    <row r="58158" spans="16:17">
      <c r="P58158" s="63"/>
      <c r="Q58158" s="63"/>
    </row>
    <row r="58159" spans="16:17">
      <c r="P58159" s="63"/>
      <c r="Q58159" s="63"/>
    </row>
    <row r="58160" spans="16:17">
      <c r="P58160" s="63"/>
      <c r="Q58160" s="63"/>
    </row>
    <row r="58161" spans="16:17">
      <c r="P58161" s="63"/>
      <c r="Q58161" s="63"/>
    </row>
    <row r="58162" spans="16:17">
      <c r="P58162" s="63"/>
      <c r="Q58162" s="63"/>
    </row>
    <row r="58163" spans="16:17">
      <c r="P58163" s="63"/>
      <c r="Q58163" s="63"/>
    </row>
    <row r="58164" spans="16:17">
      <c r="P58164" s="63"/>
      <c r="Q58164" s="63"/>
    </row>
    <row r="58165" spans="16:17">
      <c r="P58165" s="63"/>
      <c r="Q58165" s="63"/>
    </row>
    <row r="58166" spans="16:17">
      <c r="P58166" s="63"/>
      <c r="Q58166" s="63"/>
    </row>
    <row r="58167" spans="16:17">
      <c r="P58167" s="63"/>
      <c r="Q58167" s="63"/>
    </row>
    <row r="58168" spans="16:17">
      <c r="P58168" s="63"/>
      <c r="Q58168" s="63"/>
    </row>
    <row r="58169" spans="16:17">
      <c r="P58169" s="63"/>
      <c r="Q58169" s="63"/>
    </row>
    <row r="58170" spans="16:17">
      <c r="P58170" s="63"/>
      <c r="Q58170" s="63"/>
    </row>
    <row r="58171" spans="16:17">
      <c r="P58171" s="63"/>
      <c r="Q58171" s="63"/>
    </row>
    <row r="58172" spans="16:17">
      <c r="P58172" s="63"/>
      <c r="Q58172" s="63"/>
    </row>
    <row r="58173" spans="16:17">
      <c r="P58173" s="63"/>
      <c r="Q58173" s="63"/>
    </row>
    <row r="58174" spans="16:17">
      <c r="P58174" s="63"/>
      <c r="Q58174" s="63"/>
    </row>
    <row r="58175" spans="16:17">
      <c r="P58175" s="63"/>
      <c r="Q58175" s="63"/>
    </row>
    <row r="58176" spans="16:17">
      <c r="P58176" s="63"/>
      <c r="Q58176" s="63"/>
    </row>
    <row r="58177" spans="16:17">
      <c r="P58177" s="63"/>
      <c r="Q58177" s="63"/>
    </row>
    <row r="58178" spans="16:17">
      <c r="P58178" s="63"/>
      <c r="Q58178" s="63"/>
    </row>
    <row r="58179" spans="16:17">
      <c r="P58179" s="63"/>
      <c r="Q58179" s="63"/>
    </row>
    <row r="58180" spans="16:17">
      <c r="P58180" s="63"/>
      <c r="Q58180" s="63"/>
    </row>
    <row r="58181" spans="16:17">
      <c r="P58181" s="63"/>
      <c r="Q58181" s="63"/>
    </row>
    <row r="58182" spans="16:17">
      <c r="P58182" s="63"/>
      <c r="Q58182" s="63"/>
    </row>
    <row r="58183" spans="16:17">
      <c r="P58183" s="63"/>
      <c r="Q58183" s="63"/>
    </row>
    <row r="58184" spans="16:17">
      <c r="P58184" s="63"/>
      <c r="Q58184" s="63"/>
    </row>
    <row r="58185" spans="16:17">
      <c r="P58185" s="63"/>
      <c r="Q58185" s="63"/>
    </row>
    <row r="58186" spans="16:17">
      <c r="P58186" s="63"/>
      <c r="Q58186" s="63"/>
    </row>
    <row r="58187" spans="16:17">
      <c r="P58187" s="63"/>
      <c r="Q58187" s="63"/>
    </row>
    <row r="58188" spans="16:17">
      <c r="P58188" s="63"/>
      <c r="Q58188" s="63"/>
    </row>
    <row r="58189" spans="16:17">
      <c r="P58189" s="63"/>
      <c r="Q58189" s="63"/>
    </row>
    <row r="58190" spans="16:17">
      <c r="P58190" s="63"/>
      <c r="Q58190" s="63"/>
    </row>
    <row r="58191" spans="16:17">
      <c r="P58191" s="63"/>
      <c r="Q58191" s="63"/>
    </row>
    <row r="58192" spans="16:17">
      <c r="P58192" s="63"/>
      <c r="Q58192" s="63"/>
    </row>
    <row r="58193" spans="16:17">
      <c r="P58193" s="63"/>
      <c r="Q58193" s="63"/>
    </row>
    <row r="58194" spans="16:17">
      <c r="P58194" s="63"/>
      <c r="Q58194" s="63"/>
    </row>
    <row r="58195" spans="16:17">
      <c r="P58195" s="63"/>
      <c r="Q58195" s="63"/>
    </row>
    <row r="58196" spans="16:17">
      <c r="P58196" s="63"/>
      <c r="Q58196" s="63"/>
    </row>
    <row r="58197" spans="16:17">
      <c r="P58197" s="63"/>
      <c r="Q58197" s="63"/>
    </row>
    <row r="58198" spans="16:17">
      <c r="P58198" s="63"/>
      <c r="Q58198" s="63"/>
    </row>
    <row r="58199" spans="16:17">
      <c r="P58199" s="63"/>
      <c r="Q58199" s="63"/>
    </row>
    <row r="58200" spans="16:17">
      <c r="P58200" s="63"/>
      <c r="Q58200" s="63"/>
    </row>
    <row r="58201" spans="16:17">
      <c r="P58201" s="63"/>
      <c r="Q58201" s="63"/>
    </row>
    <row r="58202" spans="16:17">
      <c r="P58202" s="63"/>
      <c r="Q58202" s="63"/>
    </row>
    <row r="58203" spans="16:17">
      <c r="P58203" s="63"/>
      <c r="Q58203" s="63"/>
    </row>
    <row r="58204" spans="16:17">
      <c r="P58204" s="63"/>
      <c r="Q58204" s="63"/>
    </row>
    <row r="58205" spans="16:17">
      <c r="P58205" s="63"/>
      <c r="Q58205" s="63"/>
    </row>
    <row r="58206" spans="16:17">
      <c r="P58206" s="63"/>
      <c r="Q58206" s="63"/>
    </row>
    <row r="58207" spans="16:17">
      <c r="P58207" s="63"/>
      <c r="Q58207" s="63"/>
    </row>
    <row r="58208" spans="16:17">
      <c r="P58208" s="63"/>
      <c r="Q58208" s="63"/>
    </row>
    <row r="58209" spans="16:17">
      <c r="P58209" s="63"/>
      <c r="Q58209" s="63"/>
    </row>
    <row r="58210" spans="16:17">
      <c r="P58210" s="63"/>
      <c r="Q58210" s="63"/>
    </row>
    <row r="58211" spans="16:17">
      <c r="P58211" s="63"/>
      <c r="Q58211" s="63"/>
    </row>
    <row r="58212" spans="16:17">
      <c r="P58212" s="63"/>
      <c r="Q58212" s="63"/>
    </row>
    <row r="58213" spans="16:17">
      <c r="P58213" s="63"/>
      <c r="Q58213" s="63"/>
    </row>
    <row r="58214" spans="16:17">
      <c r="P58214" s="63"/>
      <c r="Q58214" s="63"/>
    </row>
    <row r="58215" spans="16:17">
      <c r="P58215" s="63"/>
      <c r="Q58215" s="63"/>
    </row>
    <row r="58216" spans="16:17">
      <c r="P58216" s="63"/>
      <c r="Q58216" s="63"/>
    </row>
    <row r="58217" spans="16:17">
      <c r="P58217" s="63"/>
      <c r="Q58217" s="63"/>
    </row>
    <row r="58218" spans="16:17">
      <c r="P58218" s="63"/>
      <c r="Q58218" s="63"/>
    </row>
    <row r="58219" spans="16:17">
      <c r="P58219" s="63"/>
      <c r="Q58219" s="63"/>
    </row>
    <row r="58220" spans="16:17">
      <c r="P58220" s="63"/>
      <c r="Q58220" s="63"/>
    </row>
    <row r="58221" spans="16:17">
      <c r="P58221" s="63"/>
      <c r="Q58221" s="63"/>
    </row>
    <row r="58222" spans="16:17">
      <c r="P58222" s="63"/>
      <c r="Q58222" s="63"/>
    </row>
    <row r="58223" spans="16:17">
      <c r="P58223" s="63"/>
      <c r="Q58223" s="63"/>
    </row>
    <row r="58224" spans="16:17">
      <c r="P58224" s="63"/>
      <c r="Q58224" s="63"/>
    </row>
    <row r="58225" spans="16:17">
      <c r="P58225" s="63"/>
      <c r="Q58225" s="63"/>
    </row>
    <row r="58226" spans="16:17">
      <c r="P58226" s="63"/>
      <c r="Q58226" s="63"/>
    </row>
    <row r="58227" spans="16:17">
      <c r="P58227" s="63"/>
      <c r="Q58227" s="63"/>
    </row>
    <row r="58228" spans="16:17">
      <c r="P58228" s="63"/>
      <c r="Q58228" s="63"/>
    </row>
    <row r="58229" spans="16:17">
      <c r="P58229" s="63"/>
      <c r="Q58229" s="63"/>
    </row>
    <row r="58230" spans="16:17">
      <c r="P58230" s="63"/>
      <c r="Q58230" s="63"/>
    </row>
    <row r="58231" spans="16:17">
      <c r="P58231" s="63"/>
      <c r="Q58231" s="63"/>
    </row>
    <row r="58232" spans="16:17">
      <c r="P58232" s="63"/>
      <c r="Q58232" s="63"/>
    </row>
    <row r="58233" spans="16:17">
      <c r="P58233" s="63"/>
      <c r="Q58233" s="63"/>
    </row>
    <row r="58234" spans="16:17">
      <c r="P58234" s="63"/>
      <c r="Q58234" s="63"/>
    </row>
    <row r="58235" spans="16:17">
      <c r="P58235" s="63"/>
      <c r="Q58235" s="63"/>
    </row>
    <row r="58236" spans="16:17">
      <c r="P58236" s="63"/>
      <c r="Q58236" s="63"/>
    </row>
    <row r="58237" spans="16:17">
      <c r="P58237" s="63"/>
      <c r="Q58237" s="63"/>
    </row>
    <row r="58238" spans="16:17">
      <c r="P58238" s="63"/>
      <c r="Q58238" s="63"/>
    </row>
    <row r="58239" spans="16:17">
      <c r="P58239" s="63"/>
      <c r="Q58239" s="63"/>
    </row>
    <row r="58240" spans="16:17">
      <c r="P58240" s="63"/>
      <c r="Q58240" s="63"/>
    </row>
    <row r="58241" spans="16:17">
      <c r="P58241" s="63"/>
      <c r="Q58241" s="63"/>
    </row>
    <row r="58242" spans="16:17">
      <c r="P58242" s="63"/>
      <c r="Q58242" s="63"/>
    </row>
    <row r="58243" spans="16:17">
      <c r="P58243" s="63"/>
      <c r="Q58243" s="63"/>
    </row>
    <row r="58244" spans="16:17">
      <c r="P58244" s="63"/>
      <c r="Q58244" s="63"/>
    </row>
    <row r="58245" spans="16:17">
      <c r="P58245" s="63"/>
      <c r="Q58245" s="63"/>
    </row>
    <row r="58246" spans="16:17">
      <c r="P58246" s="63"/>
      <c r="Q58246" s="63"/>
    </row>
    <row r="58247" spans="16:17">
      <c r="P58247" s="63"/>
      <c r="Q58247" s="63"/>
    </row>
    <row r="58248" spans="16:17">
      <c r="P58248" s="63"/>
      <c r="Q58248" s="63"/>
    </row>
    <row r="58249" spans="16:17">
      <c r="P58249" s="63"/>
      <c r="Q58249" s="63"/>
    </row>
    <row r="58250" spans="16:17">
      <c r="P58250" s="63"/>
      <c r="Q58250" s="63"/>
    </row>
    <row r="58251" spans="16:17">
      <c r="P58251" s="63"/>
      <c r="Q58251" s="63"/>
    </row>
    <row r="58252" spans="16:17">
      <c r="P58252" s="63"/>
      <c r="Q58252" s="63"/>
    </row>
    <row r="58253" spans="16:17">
      <c r="P58253" s="63"/>
      <c r="Q58253" s="63"/>
    </row>
    <row r="58254" spans="16:17">
      <c r="P58254" s="63"/>
      <c r="Q58254" s="63"/>
    </row>
    <row r="58255" spans="16:17">
      <c r="P58255" s="63"/>
      <c r="Q58255" s="63"/>
    </row>
    <row r="58256" spans="16:17">
      <c r="P58256" s="63"/>
      <c r="Q58256" s="63"/>
    </row>
    <row r="58257" spans="16:17">
      <c r="P58257" s="63"/>
      <c r="Q58257" s="63"/>
    </row>
    <row r="58258" spans="16:17">
      <c r="P58258" s="63"/>
      <c r="Q58258" s="63"/>
    </row>
    <row r="58259" spans="16:17">
      <c r="P58259" s="63"/>
      <c r="Q58259" s="63"/>
    </row>
    <row r="58260" spans="16:17">
      <c r="P58260" s="63"/>
      <c r="Q58260" s="63"/>
    </row>
    <row r="58261" spans="16:17">
      <c r="P58261" s="63"/>
      <c r="Q58261" s="63"/>
    </row>
    <row r="58262" spans="16:17">
      <c r="P58262" s="63"/>
      <c r="Q58262" s="63"/>
    </row>
    <row r="58263" spans="16:17">
      <c r="P58263" s="63"/>
      <c r="Q58263" s="63"/>
    </row>
    <row r="58264" spans="16:17">
      <c r="P58264" s="63"/>
      <c r="Q58264" s="63"/>
    </row>
    <row r="58265" spans="16:17">
      <c r="P58265" s="63"/>
      <c r="Q58265" s="63"/>
    </row>
    <row r="58266" spans="16:17">
      <c r="P58266" s="63"/>
      <c r="Q58266" s="63"/>
    </row>
    <row r="58267" spans="16:17">
      <c r="P58267" s="63"/>
      <c r="Q58267" s="63"/>
    </row>
    <row r="58268" spans="16:17">
      <c r="P58268" s="63"/>
      <c r="Q58268" s="63"/>
    </row>
    <row r="58269" spans="16:17">
      <c r="P58269" s="63"/>
      <c r="Q58269" s="63"/>
    </row>
    <row r="58270" spans="16:17">
      <c r="P58270" s="63"/>
      <c r="Q58270" s="63"/>
    </row>
    <row r="58271" spans="16:17">
      <c r="P58271" s="63"/>
      <c r="Q58271" s="63"/>
    </row>
    <row r="58272" spans="16:17">
      <c r="P58272" s="63"/>
      <c r="Q58272" s="63"/>
    </row>
    <row r="58273" spans="16:17">
      <c r="P58273" s="63"/>
      <c r="Q58273" s="63"/>
    </row>
    <row r="58274" spans="16:17">
      <c r="P58274" s="63"/>
      <c r="Q58274" s="63"/>
    </row>
    <row r="58275" spans="16:17">
      <c r="P58275" s="63"/>
      <c r="Q58275" s="63"/>
    </row>
    <row r="58276" spans="16:17">
      <c r="P58276" s="63"/>
      <c r="Q58276" s="63"/>
    </row>
    <row r="58277" spans="16:17">
      <c r="P58277" s="63"/>
      <c r="Q58277" s="63"/>
    </row>
    <row r="58278" spans="16:17">
      <c r="P58278" s="63"/>
      <c r="Q58278" s="63"/>
    </row>
    <row r="58279" spans="16:17">
      <c r="P58279" s="63"/>
      <c r="Q58279" s="63"/>
    </row>
    <row r="58280" spans="16:17">
      <c r="P58280" s="63"/>
      <c r="Q58280" s="63"/>
    </row>
    <row r="58281" spans="16:17">
      <c r="P58281" s="63"/>
      <c r="Q58281" s="63"/>
    </row>
    <row r="58282" spans="16:17">
      <c r="P58282" s="63"/>
      <c r="Q58282" s="63"/>
    </row>
    <row r="58283" spans="16:17">
      <c r="P58283" s="63"/>
      <c r="Q58283" s="63"/>
    </row>
    <row r="58284" spans="16:17">
      <c r="P58284" s="63"/>
      <c r="Q58284" s="63"/>
    </row>
    <row r="58285" spans="16:17">
      <c r="P58285" s="63"/>
      <c r="Q58285" s="63"/>
    </row>
    <row r="58286" spans="16:17">
      <c r="P58286" s="63"/>
      <c r="Q58286" s="63"/>
    </row>
    <row r="58287" spans="16:17">
      <c r="P58287" s="63"/>
      <c r="Q58287" s="63"/>
    </row>
    <row r="58288" spans="16:17">
      <c r="P58288" s="63"/>
      <c r="Q58288" s="63"/>
    </row>
    <row r="58289" spans="16:17">
      <c r="P58289" s="63"/>
      <c r="Q58289" s="63"/>
    </row>
    <row r="58290" spans="16:17">
      <c r="P58290" s="63"/>
      <c r="Q58290" s="63"/>
    </row>
    <row r="58291" spans="16:17">
      <c r="P58291" s="63"/>
      <c r="Q58291" s="63"/>
    </row>
    <row r="58292" spans="16:17">
      <c r="P58292" s="63"/>
      <c r="Q58292" s="63"/>
    </row>
    <row r="58293" spans="16:17">
      <c r="P58293" s="63"/>
      <c r="Q58293" s="63"/>
    </row>
    <row r="58294" spans="16:17">
      <c r="P58294" s="63"/>
      <c r="Q58294" s="63"/>
    </row>
    <row r="58295" spans="16:17">
      <c r="P58295" s="63"/>
      <c r="Q58295" s="63"/>
    </row>
    <row r="58296" spans="16:17">
      <c r="P58296" s="63"/>
      <c r="Q58296" s="63"/>
    </row>
    <row r="58297" spans="16:17">
      <c r="P58297" s="63"/>
      <c r="Q58297" s="63"/>
    </row>
    <row r="58298" spans="16:17">
      <c r="P58298" s="63"/>
      <c r="Q58298" s="63"/>
    </row>
    <row r="58299" spans="16:17">
      <c r="P58299" s="63"/>
      <c r="Q58299" s="63"/>
    </row>
    <row r="58300" spans="16:17">
      <c r="P58300" s="63"/>
      <c r="Q58300" s="63"/>
    </row>
    <row r="58301" spans="16:17">
      <c r="P58301" s="63"/>
      <c r="Q58301" s="63"/>
    </row>
    <row r="58302" spans="16:17">
      <c r="P58302" s="63"/>
      <c r="Q58302" s="63"/>
    </row>
    <row r="58303" spans="16:17">
      <c r="P58303" s="63"/>
      <c r="Q58303" s="63"/>
    </row>
    <row r="58304" spans="16:17">
      <c r="P58304" s="63"/>
      <c r="Q58304" s="63"/>
    </row>
    <row r="58305" spans="16:17">
      <c r="P58305" s="63"/>
      <c r="Q58305" s="63"/>
    </row>
    <row r="58306" spans="16:17">
      <c r="P58306" s="63"/>
      <c r="Q58306" s="63"/>
    </row>
    <row r="58307" spans="16:17">
      <c r="P58307" s="63"/>
      <c r="Q58307" s="63"/>
    </row>
    <row r="58308" spans="16:17">
      <c r="P58308" s="63"/>
      <c r="Q58308" s="63"/>
    </row>
    <row r="58309" spans="16:17">
      <c r="P58309" s="63"/>
      <c r="Q58309" s="63"/>
    </row>
    <row r="58310" spans="16:17">
      <c r="P58310" s="63"/>
      <c r="Q58310" s="63"/>
    </row>
    <row r="58311" spans="16:17">
      <c r="P58311" s="63"/>
      <c r="Q58311" s="63"/>
    </row>
    <row r="58312" spans="16:17">
      <c r="P58312" s="63"/>
      <c r="Q58312" s="63"/>
    </row>
    <row r="58313" spans="16:17">
      <c r="P58313" s="63"/>
      <c r="Q58313" s="63"/>
    </row>
    <row r="58314" spans="16:17">
      <c r="P58314" s="63"/>
      <c r="Q58314" s="63"/>
    </row>
    <row r="58315" spans="16:17">
      <c r="P58315" s="63"/>
      <c r="Q58315" s="63"/>
    </row>
    <row r="58316" spans="16:17">
      <c r="P58316" s="63"/>
      <c r="Q58316" s="63"/>
    </row>
    <row r="58317" spans="16:17">
      <c r="P58317" s="63"/>
      <c r="Q58317" s="63"/>
    </row>
    <row r="58318" spans="16:17">
      <c r="P58318" s="63"/>
      <c r="Q58318" s="63"/>
    </row>
    <row r="58319" spans="16:17">
      <c r="P58319" s="63"/>
      <c r="Q58319" s="63"/>
    </row>
    <row r="58320" spans="16:17">
      <c r="P58320" s="63"/>
      <c r="Q58320" s="63"/>
    </row>
    <row r="58321" spans="16:17">
      <c r="P58321" s="63"/>
      <c r="Q58321" s="63"/>
    </row>
    <row r="58322" spans="16:17">
      <c r="P58322" s="63"/>
      <c r="Q58322" s="63"/>
    </row>
    <row r="58323" spans="16:17">
      <c r="P58323" s="63"/>
      <c r="Q58323" s="63"/>
    </row>
    <row r="58324" spans="16:17">
      <c r="P58324" s="63"/>
      <c r="Q58324" s="63"/>
    </row>
    <row r="58325" spans="16:17">
      <c r="P58325" s="63"/>
      <c r="Q58325" s="63"/>
    </row>
    <row r="58326" spans="16:17">
      <c r="P58326" s="63"/>
      <c r="Q58326" s="63"/>
    </row>
    <row r="58327" spans="16:17">
      <c r="P58327" s="63"/>
      <c r="Q58327" s="63"/>
    </row>
    <row r="58328" spans="16:17">
      <c r="P58328" s="63"/>
      <c r="Q58328" s="63"/>
    </row>
    <row r="58329" spans="16:17">
      <c r="P58329" s="63"/>
      <c r="Q58329" s="63"/>
    </row>
    <row r="58330" spans="16:17">
      <c r="P58330" s="63"/>
      <c r="Q58330" s="63"/>
    </row>
    <row r="58331" spans="16:17">
      <c r="P58331" s="63"/>
      <c r="Q58331" s="63"/>
    </row>
    <row r="58332" spans="16:17">
      <c r="P58332" s="63"/>
      <c r="Q58332" s="63"/>
    </row>
    <row r="58333" spans="16:17">
      <c r="P58333" s="63"/>
      <c r="Q58333" s="63"/>
    </row>
    <row r="58334" spans="16:17">
      <c r="P58334" s="63"/>
      <c r="Q58334" s="63"/>
    </row>
    <row r="58335" spans="16:17">
      <c r="P58335" s="63"/>
      <c r="Q58335" s="63"/>
    </row>
    <row r="58336" spans="16:17">
      <c r="P58336" s="63"/>
      <c r="Q58336" s="63"/>
    </row>
    <row r="58337" spans="16:17">
      <c r="P58337" s="63"/>
      <c r="Q58337" s="63"/>
    </row>
    <row r="58338" spans="16:17">
      <c r="P58338" s="63"/>
      <c r="Q58338" s="63"/>
    </row>
    <row r="58339" spans="16:17">
      <c r="P58339" s="63"/>
      <c r="Q58339" s="63"/>
    </row>
    <row r="58340" spans="16:17">
      <c r="P58340" s="63"/>
      <c r="Q58340" s="63"/>
    </row>
    <row r="58341" spans="16:17">
      <c r="P58341" s="63"/>
      <c r="Q58341" s="63"/>
    </row>
    <row r="58342" spans="16:17">
      <c r="P58342" s="63"/>
      <c r="Q58342" s="63"/>
    </row>
    <row r="58343" spans="16:17">
      <c r="P58343" s="63"/>
      <c r="Q58343" s="63"/>
    </row>
    <row r="58344" spans="16:17">
      <c r="P58344" s="63"/>
      <c r="Q58344" s="63"/>
    </row>
    <row r="58345" spans="16:17">
      <c r="P58345" s="63"/>
      <c r="Q58345" s="63"/>
    </row>
    <row r="58346" spans="16:17">
      <c r="P58346" s="63"/>
      <c r="Q58346" s="63"/>
    </row>
    <row r="58347" spans="16:17">
      <c r="P58347" s="63"/>
      <c r="Q58347" s="63"/>
    </row>
    <row r="58348" spans="16:17">
      <c r="P58348" s="63"/>
      <c r="Q58348" s="63"/>
    </row>
    <row r="58349" spans="16:17">
      <c r="P58349" s="63"/>
      <c r="Q58349" s="63"/>
    </row>
    <row r="58350" spans="16:17">
      <c r="P58350" s="63"/>
      <c r="Q58350" s="63"/>
    </row>
    <row r="58351" spans="16:17">
      <c r="P58351" s="63"/>
      <c r="Q58351" s="63"/>
    </row>
    <row r="58352" spans="16:17">
      <c r="P58352" s="63"/>
      <c r="Q58352" s="63"/>
    </row>
    <row r="58353" spans="16:17">
      <c r="P58353" s="63"/>
      <c r="Q58353" s="63"/>
    </row>
    <row r="58354" spans="16:17">
      <c r="P58354" s="63"/>
      <c r="Q58354" s="63"/>
    </row>
    <row r="58355" spans="16:17">
      <c r="P58355" s="63"/>
      <c r="Q58355" s="63"/>
    </row>
    <row r="58356" spans="16:17">
      <c r="P58356" s="63"/>
      <c r="Q58356" s="63"/>
    </row>
    <row r="58357" spans="16:17">
      <c r="P58357" s="63"/>
      <c r="Q58357" s="63"/>
    </row>
    <row r="58358" spans="16:17">
      <c r="P58358" s="63"/>
      <c r="Q58358" s="63"/>
    </row>
    <row r="58359" spans="16:17">
      <c r="P58359" s="63"/>
      <c r="Q58359" s="63"/>
    </row>
    <row r="58360" spans="16:17">
      <c r="P58360" s="63"/>
      <c r="Q58360" s="63"/>
    </row>
    <row r="58361" spans="16:17">
      <c r="P58361" s="63"/>
      <c r="Q58361" s="63"/>
    </row>
    <row r="58362" spans="16:17">
      <c r="P58362" s="63"/>
      <c r="Q58362" s="63"/>
    </row>
    <row r="58363" spans="16:17">
      <c r="P58363" s="63"/>
      <c r="Q58363" s="63"/>
    </row>
    <row r="58364" spans="16:17">
      <c r="P58364" s="63"/>
      <c r="Q58364" s="63"/>
    </row>
    <row r="58365" spans="16:17">
      <c r="P58365" s="63"/>
      <c r="Q58365" s="63"/>
    </row>
    <row r="58366" spans="16:17">
      <c r="P58366" s="63"/>
      <c r="Q58366" s="63"/>
    </row>
    <row r="58367" spans="16:17">
      <c r="P58367" s="63"/>
      <c r="Q58367" s="63"/>
    </row>
    <row r="58368" spans="16:17">
      <c r="P58368" s="63"/>
      <c r="Q58368" s="63"/>
    </row>
    <row r="58369" spans="16:17">
      <c r="P58369" s="63"/>
      <c r="Q58369" s="63"/>
    </row>
    <row r="58370" spans="16:17">
      <c r="P58370" s="63"/>
      <c r="Q58370" s="63"/>
    </row>
    <row r="58371" spans="16:17">
      <c r="P58371" s="63"/>
      <c r="Q58371" s="63"/>
    </row>
    <row r="58372" spans="16:17">
      <c r="P58372" s="63"/>
      <c r="Q58372" s="63"/>
    </row>
    <row r="58373" spans="16:17">
      <c r="P58373" s="63"/>
      <c r="Q58373" s="63"/>
    </row>
    <row r="58374" spans="16:17">
      <c r="P58374" s="63"/>
      <c r="Q58374" s="63"/>
    </row>
    <row r="58375" spans="16:17">
      <c r="P58375" s="63"/>
      <c r="Q58375" s="63"/>
    </row>
    <row r="58376" spans="16:17">
      <c r="P58376" s="63"/>
      <c r="Q58376" s="63"/>
    </row>
    <row r="58377" spans="16:17">
      <c r="P58377" s="63"/>
      <c r="Q58377" s="63"/>
    </row>
    <row r="58378" spans="16:17">
      <c r="P58378" s="63"/>
      <c r="Q58378" s="63"/>
    </row>
    <row r="58379" spans="16:17">
      <c r="P58379" s="63"/>
      <c r="Q58379" s="63"/>
    </row>
    <row r="58380" spans="16:17">
      <c r="P58380" s="63"/>
      <c r="Q58380" s="63"/>
    </row>
    <row r="58381" spans="16:17">
      <c r="P58381" s="63"/>
      <c r="Q58381" s="63"/>
    </row>
    <row r="58382" spans="16:17">
      <c r="P58382" s="63"/>
      <c r="Q58382" s="63"/>
    </row>
    <row r="58383" spans="16:17">
      <c r="P58383" s="63"/>
      <c r="Q58383" s="63"/>
    </row>
    <row r="58384" spans="16:17">
      <c r="P58384" s="63"/>
      <c r="Q58384" s="63"/>
    </row>
    <row r="58385" spans="16:17">
      <c r="P58385" s="63"/>
      <c r="Q58385" s="63"/>
    </row>
    <row r="58386" spans="16:17">
      <c r="P58386" s="63"/>
      <c r="Q58386" s="63"/>
    </row>
    <row r="58387" spans="16:17">
      <c r="P58387" s="63"/>
      <c r="Q58387" s="63"/>
    </row>
    <row r="58388" spans="16:17">
      <c r="P58388" s="63"/>
      <c r="Q58388" s="63"/>
    </row>
    <row r="58389" spans="16:17">
      <c r="P58389" s="63"/>
      <c r="Q58389" s="63"/>
    </row>
    <row r="58390" spans="16:17">
      <c r="P58390" s="63"/>
      <c r="Q58390" s="63"/>
    </row>
    <row r="58391" spans="16:17">
      <c r="P58391" s="63"/>
      <c r="Q58391" s="63"/>
    </row>
    <row r="58392" spans="16:17">
      <c r="P58392" s="63"/>
      <c r="Q58392" s="63"/>
    </row>
    <row r="58393" spans="16:17">
      <c r="P58393" s="63"/>
      <c r="Q58393" s="63"/>
    </row>
    <row r="58394" spans="16:17">
      <c r="P58394" s="63"/>
      <c r="Q58394" s="63"/>
    </row>
    <row r="58395" spans="16:17">
      <c r="P58395" s="63"/>
      <c r="Q58395" s="63"/>
    </row>
    <row r="58396" spans="16:17">
      <c r="P58396" s="63"/>
      <c r="Q58396" s="63"/>
    </row>
    <row r="58397" spans="16:17">
      <c r="P58397" s="63"/>
      <c r="Q58397" s="63"/>
    </row>
    <row r="58398" spans="16:17">
      <c r="P58398" s="63"/>
      <c r="Q58398" s="63"/>
    </row>
    <row r="58399" spans="16:17">
      <c r="P58399" s="63"/>
      <c r="Q58399" s="63"/>
    </row>
    <row r="58400" spans="16:17">
      <c r="P58400" s="63"/>
      <c r="Q58400" s="63"/>
    </row>
    <row r="58401" spans="16:17">
      <c r="P58401" s="63"/>
      <c r="Q58401" s="63"/>
    </row>
    <row r="58402" spans="16:17">
      <c r="P58402" s="63"/>
      <c r="Q58402" s="63"/>
    </row>
    <row r="58403" spans="16:17">
      <c r="P58403" s="63"/>
      <c r="Q58403" s="63"/>
    </row>
    <row r="58404" spans="16:17">
      <c r="P58404" s="63"/>
      <c r="Q58404" s="63"/>
    </row>
    <row r="58405" spans="16:17">
      <c r="P58405" s="63"/>
      <c r="Q58405" s="63"/>
    </row>
    <row r="58406" spans="16:17">
      <c r="P58406" s="63"/>
      <c r="Q58406" s="63"/>
    </row>
    <row r="58407" spans="16:17">
      <c r="P58407" s="63"/>
      <c r="Q58407" s="63"/>
    </row>
    <row r="58408" spans="16:17">
      <c r="P58408" s="63"/>
      <c r="Q58408" s="63"/>
    </row>
    <row r="58409" spans="16:17">
      <c r="P58409" s="63"/>
      <c r="Q58409" s="63"/>
    </row>
    <row r="58410" spans="16:17">
      <c r="P58410" s="63"/>
      <c r="Q58410" s="63"/>
    </row>
    <row r="58411" spans="16:17">
      <c r="P58411" s="63"/>
      <c r="Q58411" s="63"/>
    </row>
    <row r="58412" spans="16:17">
      <c r="P58412" s="63"/>
      <c r="Q58412" s="63"/>
    </row>
    <row r="58413" spans="16:17">
      <c r="P58413" s="63"/>
      <c r="Q58413" s="63"/>
    </row>
    <row r="58414" spans="16:17">
      <c r="P58414" s="63"/>
      <c r="Q58414" s="63"/>
    </row>
    <row r="58415" spans="16:17">
      <c r="P58415" s="63"/>
      <c r="Q58415" s="63"/>
    </row>
    <row r="58416" spans="16:17">
      <c r="P58416" s="63"/>
      <c r="Q58416" s="63"/>
    </row>
    <row r="58417" spans="16:17">
      <c r="P58417" s="63"/>
      <c r="Q58417" s="63"/>
    </row>
    <row r="58418" spans="16:17">
      <c r="P58418" s="63"/>
      <c r="Q58418" s="63"/>
    </row>
    <row r="58419" spans="16:17">
      <c r="P58419" s="63"/>
      <c r="Q58419" s="63"/>
    </row>
    <row r="58420" spans="16:17">
      <c r="P58420" s="63"/>
      <c r="Q58420" s="63"/>
    </row>
    <row r="58421" spans="16:17">
      <c r="P58421" s="63"/>
      <c r="Q58421" s="63"/>
    </row>
    <row r="58422" spans="16:17">
      <c r="P58422" s="63"/>
      <c r="Q58422" s="63"/>
    </row>
    <row r="58423" spans="16:17">
      <c r="P58423" s="63"/>
      <c r="Q58423" s="63"/>
    </row>
    <row r="58424" spans="16:17">
      <c r="P58424" s="63"/>
      <c r="Q58424" s="63"/>
    </row>
    <row r="58425" spans="16:17">
      <c r="P58425" s="63"/>
      <c r="Q58425" s="63"/>
    </row>
    <row r="58426" spans="16:17">
      <c r="P58426" s="63"/>
      <c r="Q58426" s="63"/>
    </row>
    <row r="58427" spans="16:17">
      <c r="P58427" s="63"/>
      <c r="Q58427" s="63"/>
    </row>
    <row r="58428" spans="16:17">
      <c r="P58428" s="63"/>
      <c r="Q58428" s="63"/>
    </row>
    <row r="58429" spans="16:17">
      <c r="P58429" s="63"/>
      <c r="Q58429" s="63"/>
    </row>
    <row r="58430" spans="16:17">
      <c r="P58430" s="63"/>
      <c r="Q58430" s="63"/>
    </row>
    <row r="58431" spans="16:17">
      <c r="P58431" s="63"/>
      <c r="Q58431" s="63"/>
    </row>
    <row r="58432" spans="16:17">
      <c r="P58432" s="63"/>
      <c r="Q58432" s="63"/>
    </row>
    <row r="58433" spans="16:17">
      <c r="P58433" s="63"/>
      <c r="Q58433" s="63"/>
    </row>
    <row r="58434" spans="16:17">
      <c r="P58434" s="63"/>
      <c r="Q58434" s="63"/>
    </row>
    <row r="58435" spans="16:17">
      <c r="P58435" s="63"/>
      <c r="Q58435" s="63"/>
    </row>
    <row r="58436" spans="16:17">
      <c r="P58436" s="63"/>
      <c r="Q58436" s="63"/>
    </row>
    <row r="58437" spans="16:17">
      <c r="P58437" s="63"/>
      <c r="Q58437" s="63"/>
    </row>
    <row r="58438" spans="16:17">
      <c r="P58438" s="63"/>
      <c r="Q58438" s="63"/>
    </row>
    <row r="58439" spans="16:17">
      <c r="P58439" s="63"/>
      <c r="Q58439" s="63"/>
    </row>
    <row r="58440" spans="16:17">
      <c r="P58440" s="63"/>
      <c r="Q58440" s="63"/>
    </row>
    <row r="58441" spans="16:17">
      <c r="P58441" s="63"/>
      <c r="Q58441" s="63"/>
    </row>
    <row r="58442" spans="16:17">
      <c r="P58442" s="63"/>
      <c r="Q58442" s="63"/>
    </row>
    <row r="58443" spans="16:17">
      <c r="P58443" s="63"/>
      <c r="Q58443" s="63"/>
    </row>
    <row r="58444" spans="16:17">
      <c r="P58444" s="63"/>
      <c r="Q58444" s="63"/>
    </row>
    <row r="58445" spans="16:17">
      <c r="P58445" s="63"/>
      <c r="Q58445" s="63"/>
    </row>
    <row r="58446" spans="16:17">
      <c r="P58446" s="63"/>
      <c r="Q58446" s="63"/>
    </row>
    <row r="58447" spans="16:17">
      <c r="P58447" s="63"/>
      <c r="Q58447" s="63"/>
    </row>
    <row r="58448" spans="16:17">
      <c r="P58448" s="63"/>
      <c r="Q58448" s="63"/>
    </row>
    <row r="58449" spans="16:17">
      <c r="P58449" s="63"/>
      <c r="Q58449" s="63"/>
    </row>
    <row r="58450" spans="16:17">
      <c r="P58450" s="63"/>
      <c r="Q58450" s="63"/>
    </row>
    <row r="58451" spans="16:17">
      <c r="P58451" s="63"/>
      <c r="Q58451" s="63"/>
    </row>
    <row r="58452" spans="16:17">
      <c r="P58452" s="63"/>
      <c r="Q58452" s="63"/>
    </row>
    <row r="58453" spans="16:17">
      <c r="P58453" s="63"/>
      <c r="Q58453" s="63"/>
    </row>
    <row r="58454" spans="16:17">
      <c r="P58454" s="63"/>
      <c r="Q58454" s="63"/>
    </row>
    <row r="58455" spans="16:17">
      <c r="P58455" s="63"/>
      <c r="Q58455" s="63"/>
    </row>
    <row r="58456" spans="16:17">
      <c r="P58456" s="63"/>
      <c r="Q58456" s="63"/>
    </row>
    <row r="58457" spans="16:17">
      <c r="P58457" s="63"/>
      <c r="Q58457" s="63"/>
    </row>
    <row r="58458" spans="16:17">
      <c r="P58458" s="63"/>
      <c r="Q58458" s="63"/>
    </row>
    <row r="58459" spans="16:17">
      <c r="P58459" s="63"/>
      <c r="Q58459" s="63"/>
    </row>
    <row r="58460" spans="16:17">
      <c r="P58460" s="63"/>
      <c r="Q58460" s="63"/>
    </row>
    <row r="58461" spans="16:17">
      <c r="P58461" s="63"/>
      <c r="Q58461" s="63"/>
    </row>
    <row r="58462" spans="16:17">
      <c r="P58462" s="63"/>
      <c r="Q58462" s="63"/>
    </row>
    <row r="58463" spans="16:17">
      <c r="P58463" s="63"/>
      <c r="Q58463" s="63"/>
    </row>
    <row r="58464" spans="16:17">
      <c r="P58464" s="63"/>
      <c r="Q58464" s="63"/>
    </row>
    <row r="58465" spans="16:17">
      <c r="P58465" s="63"/>
      <c r="Q58465" s="63"/>
    </row>
    <row r="58466" spans="16:17">
      <c r="P58466" s="63"/>
      <c r="Q58466" s="63"/>
    </row>
    <row r="58467" spans="16:17">
      <c r="P58467" s="63"/>
      <c r="Q58467" s="63"/>
    </row>
    <row r="58468" spans="16:17">
      <c r="P58468" s="63"/>
      <c r="Q58468" s="63"/>
    </row>
    <row r="58469" spans="16:17">
      <c r="P58469" s="63"/>
      <c r="Q58469" s="63"/>
    </row>
    <row r="58470" spans="16:17">
      <c r="P58470" s="63"/>
      <c r="Q58470" s="63"/>
    </row>
    <row r="58471" spans="16:17">
      <c r="P58471" s="63"/>
      <c r="Q58471" s="63"/>
    </row>
    <row r="58472" spans="16:17">
      <c r="P58472" s="63"/>
      <c r="Q58472" s="63"/>
    </row>
    <row r="58473" spans="16:17">
      <c r="P58473" s="63"/>
      <c r="Q58473" s="63"/>
    </row>
    <row r="58474" spans="16:17">
      <c r="P58474" s="63"/>
      <c r="Q58474" s="63"/>
    </row>
    <row r="58475" spans="16:17">
      <c r="P58475" s="63"/>
      <c r="Q58475" s="63"/>
    </row>
    <row r="58476" spans="16:17">
      <c r="P58476" s="63"/>
      <c r="Q58476" s="63"/>
    </row>
    <row r="58477" spans="16:17">
      <c r="P58477" s="63"/>
      <c r="Q58477" s="63"/>
    </row>
    <row r="58478" spans="16:17">
      <c r="P58478" s="63"/>
      <c r="Q58478" s="63"/>
    </row>
    <row r="58479" spans="16:17">
      <c r="P58479" s="63"/>
      <c r="Q58479" s="63"/>
    </row>
    <row r="58480" spans="16:17">
      <c r="P58480" s="63"/>
      <c r="Q58480" s="63"/>
    </row>
    <row r="58481" spans="16:17">
      <c r="P58481" s="63"/>
      <c r="Q58481" s="63"/>
    </row>
    <row r="58482" spans="16:17">
      <c r="P58482" s="63"/>
      <c r="Q58482" s="63"/>
    </row>
    <row r="58483" spans="16:17">
      <c r="P58483" s="63"/>
      <c r="Q58483" s="63"/>
    </row>
    <row r="58484" spans="16:17">
      <c r="P58484" s="63"/>
      <c r="Q58484" s="63"/>
    </row>
    <row r="58485" spans="16:17">
      <c r="P58485" s="63"/>
      <c r="Q58485" s="63"/>
    </row>
    <row r="58486" spans="16:17">
      <c r="P58486" s="63"/>
      <c r="Q58486" s="63"/>
    </row>
    <row r="58487" spans="16:17">
      <c r="P58487" s="63"/>
      <c r="Q58487" s="63"/>
    </row>
    <row r="58488" spans="16:17">
      <c r="P58488" s="63"/>
      <c r="Q58488" s="63"/>
    </row>
    <row r="58489" spans="16:17">
      <c r="P58489" s="63"/>
      <c r="Q58489" s="63"/>
    </row>
    <row r="58490" spans="16:17">
      <c r="P58490" s="63"/>
      <c r="Q58490" s="63"/>
    </row>
    <row r="58491" spans="16:17">
      <c r="P58491" s="63"/>
      <c r="Q58491" s="63"/>
    </row>
    <row r="58492" spans="16:17">
      <c r="P58492" s="63"/>
      <c r="Q58492" s="63"/>
    </row>
    <row r="58493" spans="16:17">
      <c r="P58493" s="63"/>
      <c r="Q58493" s="63"/>
    </row>
    <row r="58494" spans="16:17">
      <c r="P58494" s="63"/>
      <c r="Q58494" s="63"/>
    </row>
    <row r="58495" spans="16:17">
      <c r="P58495" s="63"/>
      <c r="Q58495" s="63"/>
    </row>
    <row r="58496" spans="16:17">
      <c r="P58496" s="63"/>
      <c r="Q58496" s="63"/>
    </row>
    <row r="58497" spans="16:17">
      <c r="P58497" s="63"/>
      <c r="Q58497" s="63"/>
    </row>
    <row r="58498" spans="16:17">
      <c r="P58498" s="63"/>
      <c r="Q58498" s="63"/>
    </row>
    <row r="58499" spans="16:17">
      <c r="P58499" s="63"/>
      <c r="Q58499" s="63"/>
    </row>
    <row r="58500" spans="16:17">
      <c r="P58500" s="63"/>
      <c r="Q58500" s="63"/>
    </row>
    <row r="58501" spans="16:17">
      <c r="P58501" s="63"/>
      <c r="Q58501" s="63"/>
    </row>
    <row r="58502" spans="16:17">
      <c r="P58502" s="63"/>
      <c r="Q58502" s="63"/>
    </row>
    <row r="58503" spans="16:17">
      <c r="P58503" s="63"/>
      <c r="Q58503" s="63"/>
    </row>
    <row r="58504" spans="16:17">
      <c r="P58504" s="63"/>
      <c r="Q58504" s="63"/>
    </row>
    <row r="58505" spans="16:17">
      <c r="P58505" s="63"/>
      <c r="Q58505" s="63"/>
    </row>
    <row r="58506" spans="16:17">
      <c r="P58506" s="63"/>
      <c r="Q58506" s="63"/>
    </row>
    <row r="58507" spans="16:17">
      <c r="P58507" s="63"/>
      <c r="Q58507" s="63"/>
    </row>
    <row r="58508" spans="16:17">
      <c r="P58508" s="63"/>
      <c r="Q58508" s="63"/>
    </row>
    <row r="58509" spans="16:17">
      <c r="P58509" s="63"/>
      <c r="Q58509" s="63"/>
    </row>
    <row r="58510" spans="16:17">
      <c r="P58510" s="63"/>
      <c r="Q58510" s="63"/>
    </row>
    <row r="58511" spans="16:17">
      <c r="P58511" s="63"/>
      <c r="Q58511" s="63"/>
    </row>
    <row r="58512" spans="16:17">
      <c r="P58512" s="63"/>
      <c r="Q58512" s="63"/>
    </row>
    <row r="58513" spans="16:17">
      <c r="P58513" s="63"/>
      <c r="Q58513" s="63"/>
    </row>
    <row r="58514" spans="16:17">
      <c r="P58514" s="63"/>
      <c r="Q58514" s="63"/>
    </row>
    <row r="58515" spans="16:17">
      <c r="P58515" s="63"/>
      <c r="Q58515" s="63"/>
    </row>
    <row r="58516" spans="16:17">
      <c r="P58516" s="63"/>
      <c r="Q58516" s="63"/>
    </row>
    <row r="58517" spans="16:17">
      <c r="P58517" s="63"/>
      <c r="Q58517" s="63"/>
    </row>
    <row r="58518" spans="16:17">
      <c r="P58518" s="63"/>
      <c r="Q58518" s="63"/>
    </row>
    <row r="58519" spans="16:17">
      <c r="P58519" s="63"/>
      <c r="Q58519" s="63"/>
    </row>
    <row r="58520" spans="16:17">
      <c r="P58520" s="63"/>
      <c r="Q58520" s="63"/>
    </row>
    <row r="58521" spans="16:17">
      <c r="P58521" s="63"/>
      <c r="Q58521" s="63"/>
    </row>
    <row r="58522" spans="16:17">
      <c r="P58522" s="63"/>
      <c r="Q58522" s="63"/>
    </row>
    <row r="58523" spans="16:17">
      <c r="P58523" s="63"/>
      <c r="Q58523" s="63"/>
    </row>
    <row r="58524" spans="16:17">
      <c r="P58524" s="63"/>
      <c r="Q58524" s="63"/>
    </row>
    <row r="58525" spans="16:17">
      <c r="P58525" s="63"/>
      <c r="Q58525" s="63"/>
    </row>
    <row r="58526" spans="16:17">
      <c r="P58526" s="63"/>
      <c r="Q58526" s="63"/>
    </row>
    <row r="58527" spans="16:17">
      <c r="P58527" s="63"/>
      <c r="Q58527" s="63"/>
    </row>
    <row r="58528" spans="16:17">
      <c r="P58528" s="63"/>
      <c r="Q58528" s="63"/>
    </row>
    <row r="58529" spans="16:17">
      <c r="P58529" s="63"/>
      <c r="Q58529" s="63"/>
    </row>
    <row r="58530" spans="16:17">
      <c r="P58530" s="63"/>
      <c r="Q58530" s="63"/>
    </row>
    <row r="58531" spans="16:17">
      <c r="P58531" s="63"/>
      <c r="Q58531" s="63"/>
    </row>
    <row r="58532" spans="16:17">
      <c r="P58532" s="63"/>
      <c r="Q58532" s="63"/>
    </row>
    <row r="58533" spans="16:17">
      <c r="P58533" s="63"/>
      <c r="Q58533" s="63"/>
    </row>
    <row r="58534" spans="16:17">
      <c r="P58534" s="63"/>
      <c r="Q58534" s="63"/>
    </row>
    <row r="58535" spans="16:17">
      <c r="P58535" s="63"/>
      <c r="Q58535" s="63"/>
    </row>
    <row r="58536" spans="16:17">
      <c r="P58536" s="63"/>
      <c r="Q58536" s="63"/>
    </row>
    <row r="58537" spans="16:17">
      <c r="P58537" s="63"/>
      <c r="Q58537" s="63"/>
    </row>
    <row r="58538" spans="16:17">
      <c r="P58538" s="63"/>
      <c r="Q58538" s="63"/>
    </row>
    <row r="58539" spans="16:17">
      <c r="P58539" s="63"/>
      <c r="Q58539" s="63"/>
    </row>
    <row r="58540" spans="16:17">
      <c r="P58540" s="63"/>
      <c r="Q58540" s="63"/>
    </row>
    <row r="58541" spans="16:17">
      <c r="P58541" s="63"/>
      <c r="Q58541" s="63"/>
    </row>
    <row r="58542" spans="16:17">
      <c r="P58542" s="63"/>
      <c r="Q58542" s="63"/>
    </row>
    <row r="58543" spans="16:17">
      <c r="P58543" s="63"/>
      <c r="Q58543" s="63"/>
    </row>
    <row r="58544" spans="16:17">
      <c r="P58544" s="63"/>
      <c r="Q58544" s="63"/>
    </row>
    <row r="58545" spans="16:17">
      <c r="P58545" s="63"/>
      <c r="Q58545" s="63"/>
    </row>
    <row r="58546" spans="16:17">
      <c r="P58546" s="63"/>
      <c r="Q58546" s="63"/>
    </row>
    <row r="58547" spans="16:17">
      <c r="P58547" s="63"/>
      <c r="Q58547" s="63"/>
    </row>
    <row r="58548" spans="16:17">
      <c r="P58548" s="63"/>
      <c r="Q58548" s="63"/>
    </row>
    <row r="58549" spans="16:17">
      <c r="P58549" s="63"/>
      <c r="Q58549" s="63"/>
    </row>
    <row r="58550" spans="16:17">
      <c r="P58550" s="63"/>
      <c r="Q58550" s="63"/>
    </row>
    <row r="58551" spans="16:17">
      <c r="P58551" s="63"/>
      <c r="Q58551" s="63"/>
    </row>
    <row r="58552" spans="16:17">
      <c r="P58552" s="63"/>
      <c r="Q58552" s="63"/>
    </row>
    <row r="58553" spans="16:17">
      <c r="P58553" s="63"/>
      <c r="Q58553" s="63"/>
    </row>
    <row r="58554" spans="16:17">
      <c r="P58554" s="63"/>
      <c r="Q58554" s="63"/>
    </row>
    <row r="58555" spans="16:17">
      <c r="P58555" s="63"/>
      <c r="Q58555" s="63"/>
    </row>
    <row r="58556" spans="16:17">
      <c r="P58556" s="63"/>
      <c r="Q58556" s="63"/>
    </row>
    <row r="58557" spans="16:17">
      <c r="P58557" s="63"/>
      <c r="Q58557" s="63"/>
    </row>
    <row r="58558" spans="16:17">
      <c r="P58558" s="63"/>
      <c r="Q58558" s="63"/>
    </row>
    <row r="58559" spans="16:17">
      <c r="P58559" s="63"/>
      <c r="Q58559" s="63"/>
    </row>
    <row r="58560" spans="16:17">
      <c r="P58560" s="63"/>
      <c r="Q58560" s="63"/>
    </row>
    <row r="58561" spans="16:17">
      <c r="P58561" s="63"/>
      <c r="Q58561" s="63"/>
    </row>
    <row r="58562" spans="16:17">
      <c r="P58562" s="63"/>
      <c r="Q58562" s="63"/>
    </row>
    <row r="58563" spans="16:17">
      <c r="P58563" s="63"/>
      <c r="Q58563" s="63"/>
    </row>
    <row r="58564" spans="16:17">
      <c r="P58564" s="63"/>
      <c r="Q58564" s="63"/>
    </row>
    <row r="58565" spans="16:17">
      <c r="P58565" s="63"/>
      <c r="Q58565" s="63"/>
    </row>
    <row r="58566" spans="16:17">
      <c r="P58566" s="63"/>
      <c r="Q58566" s="63"/>
    </row>
    <row r="58567" spans="16:17">
      <c r="P58567" s="63"/>
      <c r="Q58567" s="63"/>
    </row>
    <row r="58568" spans="16:17">
      <c r="P58568" s="63"/>
      <c r="Q58568" s="63"/>
    </row>
    <row r="58569" spans="16:17">
      <c r="P58569" s="63"/>
      <c r="Q58569" s="63"/>
    </row>
    <row r="58570" spans="16:17">
      <c r="P58570" s="63"/>
      <c r="Q58570" s="63"/>
    </row>
    <row r="58571" spans="16:17">
      <c r="P58571" s="63"/>
      <c r="Q58571" s="63"/>
    </row>
    <row r="58572" spans="16:17">
      <c r="P58572" s="63"/>
      <c r="Q58572" s="63"/>
    </row>
    <row r="58573" spans="16:17">
      <c r="P58573" s="63"/>
      <c r="Q58573" s="63"/>
    </row>
    <row r="58574" spans="16:17">
      <c r="P58574" s="63"/>
      <c r="Q58574" s="63"/>
    </row>
    <row r="58575" spans="16:17">
      <c r="P58575" s="63"/>
      <c r="Q58575" s="63"/>
    </row>
    <row r="58576" spans="16:17">
      <c r="P58576" s="63"/>
      <c r="Q58576" s="63"/>
    </row>
    <row r="58577" spans="16:17">
      <c r="P58577" s="63"/>
      <c r="Q58577" s="63"/>
    </row>
    <row r="58578" spans="16:17">
      <c r="P58578" s="63"/>
      <c r="Q58578" s="63"/>
    </row>
    <row r="58579" spans="16:17">
      <c r="P58579" s="63"/>
      <c r="Q58579" s="63"/>
    </row>
    <row r="58580" spans="16:17">
      <c r="P58580" s="63"/>
      <c r="Q58580" s="63"/>
    </row>
    <row r="58581" spans="16:17">
      <c r="P58581" s="63"/>
      <c r="Q58581" s="63"/>
    </row>
    <row r="58582" spans="16:17">
      <c r="P58582" s="63"/>
      <c r="Q58582" s="63"/>
    </row>
    <row r="58583" spans="16:17">
      <c r="P58583" s="63"/>
      <c r="Q58583" s="63"/>
    </row>
    <row r="58584" spans="16:17">
      <c r="P58584" s="63"/>
      <c r="Q58584" s="63"/>
    </row>
    <row r="58585" spans="16:17">
      <c r="P58585" s="63"/>
      <c r="Q58585" s="63"/>
    </row>
    <row r="58586" spans="16:17">
      <c r="P58586" s="63"/>
      <c r="Q58586" s="63"/>
    </row>
    <row r="58587" spans="16:17">
      <c r="P58587" s="63"/>
      <c r="Q58587" s="63"/>
    </row>
    <row r="58588" spans="16:17">
      <c r="P58588" s="63"/>
      <c r="Q58588" s="63"/>
    </row>
    <row r="58589" spans="16:17">
      <c r="P58589" s="63"/>
      <c r="Q58589" s="63"/>
    </row>
    <row r="58590" spans="16:17">
      <c r="P58590" s="63"/>
      <c r="Q58590" s="63"/>
    </row>
    <row r="58591" spans="16:17">
      <c r="P58591" s="63"/>
      <c r="Q58591" s="63"/>
    </row>
    <row r="58592" spans="16:17">
      <c r="P58592" s="63"/>
      <c r="Q58592" s="63"/>
    </row>
    <row r="58593" spans="16:17">
      <c r="P58593" s="63"/>
      <c r="Q58593" s="63"/>
    </row>
    <row r="58594" spans="16:17">
      <c r="P58594" s="63"/>
      <c r="Q58594" s="63"/>
    </row>
    <row r="58595" spans="16:17">
      <c r="P58595" s="63"/>
      <c r="Q58595" s="63"/>
    </row>
    <row r="58596" spans="16:17">
      <c r="P58596" s="63"/>
      <c r="Q58596" s="63"/>
    </row>
    <row r="58597" spans="16:17">
      <c r="P58597" s="63"/>
      <c r="Q58597" s="63"/>
    </row>
    <row r="58598" spans="16:17">
      <c r="P58598" s="63"/>
      <c r="Q58598" s="63"/>
    </row>
    <row r="58599" spans="16:17">
      <c r="P58599" s="63"/>
      <c r="Q58599" s="63"/>
    </row>
    <row r="58600" spans="16:17">
      <c r="P58600" s="63"/>
      <c r="Q58600" s="63"/>
    </row>
    <row r="58601" spans="16:17">
      <c r="P58601" s="63"/>
      <c r="Q58601" s="63"/>
    </row>
    <row r="58602" spans="16:17">
      <c r="P58602" s="63"/>
      <c r="Q58602" s="63"/>
    </row>
    <row r="58603" spans="16:17">
      <c r="P58603" s="63"/>
      <c r="Q58603" s="63"/>
    </row>
    <row r="58604" spans="16:17">
      <c r="P58604" s="63"/>
      <c r="Q58604" s="63"/>
    </row>
    <row r="58605" spans="16:17">
      <c r="P58605" s="63"/>
      <c r="Q58605" s="63"/>
    </row>
    <row r="58606" spans="16:17">
      <c r="P58606" s="63"/>
      <c r="Q58606" s="63"/>
    </row>
    <row r="58607" spans="16:17">
      <c r="P58607" s="63"/>
      <c r="Q58607" s="63"/>
    </row>
    <row r="58608" spans="16:17">
      <c r="P58608" s="63"/>
      <c r="Q58608" s="63"/>
    </row>
    <row r="58609" spans="16:17">
      <c r="P58609" s="63"/>
      <c r="Q58609" s="63"/>
    </row>
    <row r="58610" spans="16:17">
      <c r="P58610" s="63"/>
      <c r="Q58610" s="63"/>
    </row>
    <row r="58611" spans="16:17">
      <c r="P58611" s="63"/>
      <c r="Q58611" s="63"/>
    </row>
    <row r="58612" spans="16:17">
      <c r="P58612" s="63"/>
      <c r="Q58612" s="63"/>
    </row>
    <row r="58613" spans="16:17">
      <c r="P58613" s="63"/>
      <c r="Q58613" s="63"/>
    </row>
    <row r="58614" spans="16:17">
      <c r="P58614" s="63"/>
      <c r="Q58614" s="63"/>
    </row>
    <row r="58615" spans="16:17">
      <c r="P58615" s="63"/>
      <c r="Q58615" s="63"/>
    </row>
    <row r="58616" spans="16:17">
      <c r="P58616" s="63"/>
      <c r="Q58616" s="63"/>
    </row>
    <row r="58617" spans="16:17">
      <c r="P58617" s="63"/>
      <c r="Q58617" s="63"/>
    </row>
    <row r="58618" spans="16:17">
      <c r="P58618" s="63"/>
      <c r="Q58618" s="63"/>
    </row>
    <row r="58619" spans="16:17">
      <c r="P58619" s="63"/>
      <c r="Q58619" s="63"/>
    </row>
    <row r="58620" spans="16:17">
      <c r="P58620" s="63"/>
      <c r="Q58620" s="63"/>
    </row>
    <row r="58621" spans="16:17">
      <c r="P58621" s="63"/>
      <c r="Q58621" s="63"/>
    </row>
    <row r="58622" spans="16:17">
      <c r="P58622" s="63"/>
      <c r="Q58622" s="63"/>
    </row>
    <row r="58623" spans="16:17">
      <c r="P58623" s="63"/>
      <c r="Q58623" s="63"/>
    </row>
    <row r="58624" spans="16:17">
      <c r="P58624" s="63"/>
      <c r="Q58624" s="63"/>
    </row>
    <row r="58625" spans="16:17">
      <c r="P58625" s="63"/>
      <c r="Q58625" s="63"/>
    </row>
    <row r="58626" spans="16:17">
      <c r="P58626" s="63"/>
      <c r="Q58626" s="63"/>
    </row>
    <row r="58627" spans="16:17">
      <c r="P58627" s="63"/>
      <c r="Q58627" s="63"/>
    </row>
    <row r="58628" spans="16:17">
      <c r="P58628" s="63"/>
      <c r="Q58628" s="63"/>
    </row>
    <row r="58629" spans="16:17">
      <c r="P58629" s="63"/>
      <c r="Q58629" s="63"/>
    </row>
    <row r="58630" spans="16:17">
      <c r="P58630" s="63"/>
      <c r="Q58630" s="63"/>
    </row>
    <row r="58631" spans="16:17">
      <c r="P58631" s="63"/>
      <c r="Q58631" s="63"/>
    </row>
    <row r="58632" spans="16:17">
      <c r="P58632" s="63"/>
      <c r="Q58632" s="63"/>
    </row>
    <row r="58633" spans="16:17">
      <c r="P58633" s="63"/>
      <c r="Q58633" s="63"/>
    </row>
    <row r="58634" spans="16:17">
      <c r="P58634" s="63"/>
      <c r="Q58634" s="63"/>
    </row>
    <row r="58635" spans="16:17">
      <c r="P58635" s="63"/>
      <c r="Q58635" s="63"/>
    </row>
    <row r="58636" spans="16:17">
      <c r="P58636" s="63"/>
      <c r="Q58636" s="63"/>
    </row>
    <row r="58637" spans="16:17">
      <c r="P58637" s="63"/>
      <c r="Q58637" s="63"/>
    </row>
    <row r="58638" spans="16:17">
      <c r="P58638" s="63"/>
      <c r="Q58638" s="63"/>
    </row>
    <row r="58639" spans="16:17">
      <c r="P58639" s="63"/>
      <c r="Q58639" s="63"/>
    </row>
    <row r="58640" spans="16:17">
      <c r="P58640" s="63"/>
      <c r="Q58640" s="63"/>
    </row>
    <row r="58641" spans="16:17">
      <c r="P58641" s="63"/>
      <c r="Q58641" s="63"/>
    </row>
    <row r="58642" spans="16:17">
      <c r="P58642" s="63"/>
      <c r="Q58642" s="63"/>
    </row>
    <row r="58643" spans="16:17">
      <c r="P58643" s="63"/>
      <c r="Q58643" s="63"/>
    </row>
    <row r="58644" spans="16:17">
      <c r="P58644" s="63"/>
      <c r="Q58644" s="63"/>
    </row>
    <row r="58645" spans="16:17">
      <c r="P58645" s="63"/>
      <c r="Q58645" s="63"/>
    </row>
    <row r="58646" spans="16:17">
      <c r="P58646" s="63"/>
      <c r="Q58646" s="63"/>
    </row>
    <row r="58647" spans="16:17">
      <c r="P58647" s="63"/>
      <c r="Q58647" s="63"/>
    </row>
    <row r="58648" spans="16:17">
      <c r="P58648" s="63"/>
      <c r="Q58648" s="63"/>
    </row>
    <row r="58649" spans="16:17">
      <c r="P58649" s="63"/>
      <c r="Q58649" s="63"/>
    </row>
    <row r="58650" spans="16:17">
      <c r="P58650" s="63"/>
      <c r="Q58650" s="63"/>
    </row>
    <row r="58651" spans="16:17">
      <c r="P58651" s="63"/>
      <c r="Q58651" s="63"/>
    </row>
    <row r="58652" spans="16:17">
      <c r="P58652" s="63"/>
      <c r="Q58652" s="63"/>
    </row>
    <row r="58653" spans="16:17">
      <c r="P58653" s="63"/>
      <c r="Q58653" s="63"/>
    </row>
    <row r="58654" spans="16:17">
      <c r="P58654" s="63"/>
      <c r="Q58654" s="63"/>
    </row>
    <row r="58655" spans="16:17">
      <c r="P58655" s="63"/>
      <c r="Q58655" s="63"/>
    </row>
    <row r="58656" spans="16:17">
      <c r="P58656" s="63"/>
      <c r="Q58656" s="63"/>
    </row>
    <row r="58657" spans="16:17">
      <c r="P58657" s="63"/>
      <c r="Q58657" s="63"/>
    </row>
    <row r="58658" spans="16:17">
      <c r="P58658" s="63"/>
      <c r="Q58658" s="63"/>
    </row>
    <row r="58659" spans="16:17">
      <c r="P58659" s="63"/>
      <c r="Q58659" s="63"/>
    </row>
    <row r="58660" spans="16:17">
      <c r="P58660" s="63"/>
      <c r="Q58660" s="63"/>
    </row>
    <row r="58661" spans="16:17">
      <c r="P58661" s="63"/>
      <c r="Q58661" s="63"/>
    </row>
    <row r="58662" spans="16:17">
      <c r="P58662" s="63"/>
      <c r="Q58662" s="63"/>
    </row>
    <row r="58663" spans="16:17">
      <c r="P58663" s="63"/>
      <c r="Q58663" s="63"/>
    </row>
    <row r="58664" spans="16:17">
      <c r="P58664" s="63"/>
      <c r="Q58664" s="63"/>
    </row>
    <row r="58665" spans="16:17">
      <c r="P58665" s="63"/>
      <c r="Q58665" s="63"/>
    </row>
    <row r="58666" spans="16:17">
      <c r="P58666" s="63"/>
      <c r="Q58666" s="63"/>
    </row>
    <row r="58667" spans="16:17">
      <c r="P58667" s="63"/>
      <c r="Q58667" s="63"/>
    </row>
    <row r="58668" spans="16:17">
      <c r="P58668" s="63"/>
      <c r="Q58668" s="63"/>
    </row>
    <row r="58669" spans="16:17">
      <c r="P58669" s="63"/>
      <c r="Q58669" s="63"/>
    </row>
    <row r="58670" spans="16:17">
      <c r="P58670" s="63"/>
      <c r="Q58670" s="63"/>
    </row>
    <row r="58671" spans="16:17">
      <c r="P58671" s="63"/>
      <c r="Q58671" s="63"/>
    </row>
    <row r="58672" spans="16:17">
      <c r="P58672" s="63"/>
      <c r="Q58672" s="63"/>
    </row>
    <row r="58673" spans="16:17">
      <c r="P58673" s="63"/>
      <c r="Q58673" s="63"/>
    </row>
    <row r="58674" spans="16:17">
      <c r="P58674" s="63"/>
      <c r="Q58674" s="63"/>
    </row>
    <row r="58675" spans="16:17">
      <c r="P58675" s="63"/>
      <c r="Q58675" s="63"/>
    </row>
    <row r="58676" spans="16:17">
      <c r="P58676" s="63"/>
      <c r="Q58676" s="63"/>
    </row>
    <row r="58677" spans="16:17">
      <c r="P58677" s="63"/>
      <c r="Q58677" s="63"/>
    </row>
    <row r="58678" spans="16:17">
      <c r="P58678" s="63"/>
      <c r="Q58678" s="63"/>
    </row>
    <row r="58679" spans="16:17">
      <c r="P58679" s="63"/>
      <c r="Q58679" s="63"/>
    </row>
    <row r="58680" spans="16:17">
      <c r="P58680" s="63"/>
      <c r="Q58680" s="63"/>
    </row>
    <row r="58681" spans="16:17">
      <c r="P58681" s="63"/>
      <c r="Q58681" s="63"/>
    </row>
    <row r="58682" spans="16:17">
      <c r="P58682" s="63"/>
      <c r="Q58682" s="63"/>
    </row>
    <row r="58683" spans="16:17">
      <c r="P58683" s="63"/>
      <c r="Q58683" s="63"/>
    </row>
    <row r="58684" spans="16:17">
      <c r="P58684" s="63"/>
      <c r="Q58684" s="63"/>
    </row>
    <row r="58685" spans="16:17">
      <c r="P58685" s="63"/>
      <c r="Q58685" s="63"/>
    </row>
    <row r="58686" spans="16:17">
      <c r="P58686" s="63"/>
      <c r="Q58686" s="63"/>
    </row>
    <row r="58687" spans="16:17">
      <c r="P58687" s="63"/>
      <c r="Q58687" s="63"/>
    </row>
    <row r="58688" spans="16:17">
      <c r="P58688" s="63"/>
      <c r="Q58688" s="63"/>
    </row>
    <row r="58689" spans="16:17">
      <c r="P58689" s="63"/>
      <c r="Q58689" s="63"/>
    </row>
    <row r="58690" spans="16:17">
      <c r="P58690" s="63"/>
      <c r="Q58690" s="63"/>
    </row>
    <row r="58691" spans="16:17">
      <c r="P58691" s="63"/>
      <c r="Q58691" s="63"/>
    </row>
    <row r="58692" spans="16:17">
      <c r="P58692" s="63"/>
      <c r="Q58692" s="63"/>
    </row>
    <row r="58693" spans="16:17">
      <c r="P58693" s="63"/>
      <c r="Q58693" s="63"/>
    </row>
    <row r="58694" spans="16:17">
      <c r="P58694" s="63"/>
      <c r="Q58694" s="63"/>
    </row>
    <row r="58695" spans="16:17">
      <c r="P58695" s="63"/>
      <c r="Q58695" s="63"/>
    </row>
    <row r="58696" spans="16:17">
      <c r="P58696" s="63"/>
      <c r="Q58696" s="63"/>
    </row>
    <row r="58697" spans="16:17">
      <c r="P58697" s="63"/>
      <c r="Q58697" s="63"/>
    </row>
    <row r="58698" spans="16:17">
      <c r="P58698" s="63"/>
      <c r="Q58698" s="63"/>
    </row>
    <row r="58699" spans="16:17">
      <c r="P58699" s="63"/>
      <c r="Q58699" s="63"/>
    </row>
    <row r="58700" spans="16:17">
      <c r="P58700" s="63"/>
      <c r="Q58700" s="63"/>
    </row>
    <row r="58701" spans="16:17">
      <c r="P58701" s="63"/>
      <c r="Q58701" s="63"/>
    </row>
    <row r="58702" spans="16:17">
      <c r="P58702" s="63"/>
      <c r="Q58702" s="63"/>
    </row>
    <row r="58703" spans="16:17">
      <c r="P58703" s="63"/>
      <c r="Q58703" s="63"/>
    </row>
    <row r="58704" spans="16:17">
      <c r="P58704" s="63"/>
      <c r="Q58704" s="63"/>
    </row>
    <row r="58705" spans="16:17">
      <c r="P58705" s="63"/>
      <c r="Q58705" s="63"/>
    </row>
    <row r="58706" spans="16:17">
      <c r="P58706" s="63"/>
      <c r="Q58706" s="63"/>
    </row>
    <row r="58707" spans="16:17">
      <c r="P58707" s="63"/>
      <c r="Q58707" s="63"/>
    </row>
    <row r="58708" spans="16:17">
      <c r="P58708" s="63"/>
      <c r="Q58708" s="63"/>
    </row>
    <row r="58709" spans="16:17">
      <c r="P58709" s="63"/>
      <c r="Q58709" s="63"/>
    </row>
    <row r="58710" spans="16:17">
      <c r="P58710" s="63"/>
      <c r="Q58710" s="63"/>
    </row>
    <row r="58711" spans="16:17">
      <c r="P58711" s="63"/>
      <c r="Q58711" s="63"/>
    </row>
    <row r="58712" spans="16:17">
      <c r="P58712" s="63"/>
      <c r="Q58712" s="63"/>
    </row>
    <row r="58713" spans="16:17">
      <c r="P58713" s="63"/>
      <c r="Q58713" s="63"/>
    </row>
    <row r="58714" spans="16:17">
      <c r="P58714" s="63"/>
      <c r="Q58714" s="63"/>
    </row>
    <row r="58715" spans="16:17">
      <c r="P58715" s="63"/>
      <c r="Q58715" s="63"/>
    </row>
    <row r="58716" spans="16:17">
      <c r="P58716" s="63"/>
      <c r="Q58716" s="63"/>
    </row>
    <row r="58717" spans="16:17">
      <c r="P58717" s="63"/>
      <c r="Q58717" s="63"/>
    </row>
    <row r="58718" spans="16:17">
      <c r="P58718" s="63"/>
      <c r="Q58718" s="63"/>
    </row>
    <row r="58719" spans="16:17">
      <c r="P58719" s="63"/>
      <c r="Q58719" s="63"/>
    </row>
    <row r="58720" spans="16:17">
      <c r="P58720" s="63"/>
      <c r="Q58720" s="63"/>
    </row>
    <row r="58721" spans="16:17">
      <c r="P58721" s="63"/>
      <c r="Q58721" s="63"/>
    </row>
    <row r="58722" spans="16:17">
      <c r="P58722" s="63"/>
      <c r="Q58722" s="63"/>
    </row>
    <row r="58723" spans="16:17">
      <c r="P58723" s="63"/>
      <c r="Q58723" s="63"/>
    </row>
    <row r="58724" spans="16:17">
      <c r="P58724" s="63"/>
      <c r="Q58724" s="63"/>
    </row>
    <row r="58725" spans="16:17">
      <c r="P58725" s="63"/>
      <c r="Q58725" s="63"/>
    </row>
    <row r="58726" spans="16:17">
      <c r="P58726" s="63"/>
      <c r="Q58726" s="63"/>
    </row>
    <row r="58727" spans="16:17">
      <c r="P58727" s="63"/>
      <c r="Q58727" s="63"/>
    </row>
    <row r="58728" spans="16:17">
      <c r="P58728" s="63"/>
      <c r="Q58728" s="63"/>
    </row>
    <row r="58729" spans="16:17">
      <c r="P58729" s="63"/>
      <c r="Q58729" s="63"/>
    </row>
    <row r="58730" spans="16:17">
      <c r="P58730" s="63"/>
      <c r="Q58730" s="63"/>
    </row>
    <row r="58731" spans="16:17">
      <c r="P58731" s="63"/>
      <c r="Q58731" s="63"/>
    </row>
    <row r="58732" spans="16:17">
      <c r="P58732" s="63"/>
      <c r="Q58732" s="63"/>
    </row>
    <row r="58733" spans="16:17">
      <c r="P58733" s="63"/>
      <c r="Q58733" s="63"/>
    </row>
    <row r="58734" spans="16:17">
      <c r="P58734" s="63"/>
      <c r="Q58734" s="63"/>
    </row>
    <row r="58735" spans="16:17">
      <c r="P58735" s="63"/>
      <c r="Q58735" s="63"/>
    </row>
    <row r="58736" spans="16:17">
      <c r="P58736" s="63"/>
      <c r="Q58736" s="63"/>
    </row>
    <row r="58737" spans="16:17">
      <c r="P58737" s="63"/>
      <c r="Q58737" s="63"/>
    </row>
    <row r="58738" spans="16:17">
      <c r="P58738" s="63"/>
      <c r="Q58738" s="63"/>
    </row>
    <row r="58739" spans="16:17">
      <c r="P58739" s="63"/>
      <c r="Q58739" s="63"/>
    </row>
    <row r="58740" spans="16:17">
      <c r="P58740" s="63"/>
      <c r="Q58740" s="63"/>
    </row>
    <row r="58741" spans="16:17">
      <c r="P58741" s="63"/>
      <c r="Q58741" s="63"/>
    </row>
    <row r="58742" spans="16:17">
      <c r="P58742" s="63"/>
      <c r="Q58742" s="63"/>
    </row>
    <row r="58743" spans="16:17">
      <c r="P58743" s="63"/>
      <c r="Q58743" s="63"/>
    </row>
    <row r="58744" spans="16:17">
      <c r="P58744" s="63"/>
      <c r="Q58744" s="63"/>
    </row>
    <row r="58745" spans="16:17">
      <c r="P58745" s="63"/>
      <c r="Q58745" s="63"/>
    </row>
    <row r="58746" spans="16:17">
      <c r="P58746" s="63"/>
      <c r="Q58746" s="63"/>
    </row>
    <row r="58747" spans="16:17">
      <c r="P58747" s="63"/>
      <c r="Q58747" s="63"/>
    </row>
    <row r="58748" spans="16:17">
      <c r="P58748" s="63"/>
      <c r="Q58748" s="63"/>
    </row>
    <row r="58749" spans="16:17">
      <c r="P58749" s="63"/>
      <c r="Q58749" s="63"/>
    </row>
    <row r="58750" spans="16:17">
      <c r="P58750" s="63"/>
      <c r="Q58750" s="63"/>
    </row>
    <row r="58751" spans="16:17">
      <c r="P58751" s="63"/>
      <c r="Q58751" s="63"/>
    </row>
    <row r="58752" spans="16:17">
      <c r="P58752" s="63"/>
      <c r="Q58752" s="63"/>
    </row>
    <row r="58753" spans="16:17">
      <c r="P58753" s="63"/>
      <c r="Q58753" s="63"/>
    </row>
    <row r="58754" spans="16:17">
      <c r="P58754" s="63"/>
      <c r="Q58754" s="63"/>
    </row>
    <row r="58755" spans="16:17">
      <c r="P58755" s="63"/>
      <c r="Q58755" s="63"/>
    </row>
    <row r="58756" spans="16:17">
      <c r="P58756" s="63"/>
      <c r="Q58756" s="63"/>
    </row>
    <row r="58757" spans="16:17">
      <c r="P58757" s="63"/>
      <c r="Q58757" s="63"/>
    </row>
    <row r="58758" spans="16:17">
      <c r="P58758" s="63"/>
      <c r="Q58758" s="63"/>
    </row>
    <row r="58759" spans="16:17">
      <c r="P58759" s="63"/>
      <c r="Q58759" s="63"/>
    </row>
    <row r="58760" spans="16:17">
      <c r="P58760" s="63"/>
      <c r="Q58760" s="63"/>
    </row>
    <row r="58761" spans="16:17">
      <c r="P58761" s="63"/>
      <c r="Q58761" s="63"/>
    </row>
    <row r="58762" spans="16:17">
      <c r="P58762" s="63"/>
      <c r="Q58762" s="63"/>
    </row>
    <row r="58763" spans="16:17">
      <c r="P58763" s="63"/>
      <c r="Q58763" s="63"/>
    </row>
    <row r="58764" spans="16:17">
      <c r="P58764" s="63"/>
      <c r="Q58764" s="63"/>
    </row>
    <row r="58765" spans="16:17">
      <c r="P58765" s="63"/>
      <c r="Q58765" s="63"/>
    </row>
    <row r="58766" spans="16:17">
      <c r="P58766" s="63"/>
      <c r="Q58766" s="63"/>
    </row>
    <row r="58767" spans="16:17">
      <c r="P58767" s="63"/>
      <c r="Q58767" s="63"/>
    </row>
    <row r="58768" spans="16:17">
      <c r="P58768" s="63"/>
      <c r="Q58768" s="63"/>
    </row>
    <row r="58769" spans="16:17">
      <c r="P58769" s="63"/>
      <c r="Q58769" s="63"/>
    </row>
    <row r="58770" spans="16:17">
      <c r="P58770" s="63"/>
      <c r="Q58770" s="63"/>
    </row>
    <row r="58771" spans="16:17">
      <c r="P58771" s="63"/>
      <c r="Q58771" s="63"/>
    </row>
    <row r="58772" spans="16:17">
      <c r="P58772" s="63"/>
      <c r="Q58772" s="63"/>
    </row>
    <row r="58773" spans="16:17">
      <c r="P58773" s="63"/>
      <c r="Q58773" s="63"/>
    </row>
    <row r="58774" spans="16:17">
      <c r="P58774" s="63"/>
      <c r="Q58774" s="63"/>
    </row>
    <row r="58775" spans="16:17">
      <c r="P58775" s="63"/>
      <c r="Q58775" s="63"/>
    </row>
    <row r="58776" spans="16:17">
      <c r="P58776" s="63"/>
      <c r="Q58776" s="63"/>
    </row>
    <row r="58777" spans="16:17">
      <c r="P58777" s="63"/>
      <c r="Q58777" s="63"/>
    </row>
    <row r="58778" spans="16:17">
      <c r="P58778" s="63"/>
      <c r="Q58778" s="63"/>
    </row>
    <row r="58779" spans="16:17">
      <c r="P58779" s="63"/>
      <c r="Q58779" s="63"/>
    </row>
    <row r="58780" spans="16:17">
      <c r="P58780" s="63"/>
      <c r="Q58780" s="63"/>
    </row>
    <row r="58781" spans="16:17">
      <c r="P58781" s="63"/>
      <c r="Q58781" s="63"/>
    </row>
    <row r="58782" spans="16:17">
      <c r="P58782" s="63"/>
      <c r="Q58782" s="63"/>
    </row>
    <row r="58783" spans="16:17">
      <c r="P58783" s="63"/>
      <c r="Q58783" s="63"/>
    </row>
    <row r="58784" spans="16:17">
      <c r="P58784" s="63"/>
      <c r="Q58784" s="63"/>
    </row>
    <row r="58785" spans="16:17">
      <c r="P58785" s="63"/>
      <c r="Q58785" s="63"/>
    </row>
    <row r="58786" spans="16:17">
      <c r="P58786" s="63"/>
      <c r="Q58786" s="63"/>
    </row>
    <row r="58787" spans="16:17">
      <c r="P58787" s="63"/>
      <c r="Q58787" s="63"/>
    </row>
    <row r="58788" spans="16:17">
      <c r="P58788" s="63"/>
      <c r="Q58788" s="63"/>
    </row>
    <row r="58789" spans="16:17">
      <c r="P58789" s="63"/>
      <c r="Q58789" s="63"/>
    </row>
    <row r="58790" spans="16:17">
      <c r="P58790" s="63"/>
      <c r="Q58790" s="63"/>
    </row>
    <row r="58791" spans="16:17">
      <c r="P58791" s="63"/>
      <c r="Q58791" s="63"/>
    </row>
    <row r="58792" spans="16:17">
      <c r="P58792" s="63"/>
      <c r="Q58792" s="63"/>
    </row>
    <row r="58793" spans="16:17">
      <c r="P58793" s="63"/>
      <c r="Q58793" s="63"/>
    </row>
    <row r="58794" spans="16:17">
      <c r="P58794" s="63"/>
      <c r="Q58794" s="63"/>
    </row>
    <row r="58795" spans="16:17">
      <c r="P58795" s="63"/>
      <c r="Q58795" s="63"/>
    </row>
    <row r="58796" spans="16:17">
      <c r="P58796" s="63"/>
      <c r="Q58796" s="63"/>
    </row>
    <row r="58797" spans="16:17">
      <c r="P58797" s="63"/>
      <c r="Q58797" s="63"/>
    </row>
    <row r="58798" spans="16:17">
      <c r="P58798" s="63"/>
      <c r="Q58798" s="63"/>
    </row>
    <row r="58799" spans="16:17">
      <c r="P58799" s="63"/>
      <c r="Q58799" s="63"/>
    </row>
    <row r="58800" spans="16:17">
      <c r="P58800" s="63"/>
      <c r="Q58800" s="63"/>
    </row>
    <row r="58801" spans="16:17">
      <c r="P58801" s="63"/>
      <c r="Q58801" s="63"/>
    </row>
    <row r="58802" spans="16:17">
      <c r="P58802" s="63"/>
      <c r="Q58802" s="63"/>
    </row>
    <row r="58803" spans="16:17">
      <c r="P58803" s="63"/>
      <c r="Q58803" s="63"/>
    </row>
    <row r="58804" spans="16:17">
      <c r="P58804" s="63"/>
      <c r="Q58804" s="63"/>
    </row>
    <row r="58805" spans="16:17">
      <c r="P58805" s="63"/>
      <c r="Q58805" s="63"/>
    </row>
    <row r="58806" spans="16:17">
      <c r="P58806" s="63"/>
      <c r="Q58806" s="63"/>
    </row>
    <row r="58807" spans="16:17">
      <c r="P58807" s="63"/>
      <c r="Q58807" s="63"/>
    </row>
    <row r="58808" spans="16:17">
      <c r="P58808" s="63"/>
      <c r="Q58808" s="63"/>
    </row>
    <row r="58809" spans="16:17">
      <c r="P58809" s="63"/>
      <c r="Q58809" s="63"/>
    </row>
    <row r="58810" spans="16:17">
      <c r="P58810" s="63"/>
      <c r="Q58810" s="63"/>
    </row>
    <row r="58811" spans="16:17">
      <c r="P58811" s="63"/>
      <c r="Q58811" s="63"/>
    </row>
    <row r="58812" spans="16:17">
      <c r="P58812" s="63"/>
      <c r="Q58812" s="63"/>
    </row>
    <row r="58813" spans="16:17">
      <c r="P58813" s="63"/>
      <c r="Q58813" s="63"/>
    </row>
    <row r="58814" spans="16:17">
      <c r="P58814" s="63"/>
      <c r="Q58814" s="63"/>
    </row>
    <row r="58815" spans="16:17">
      <c r="P58815" s="63"/>
      <c r="Q58815" s="63"/>
    </row>
    <row r="58816" spans="16:17">
      <c r="P58816" s="63"/>
      <c r="Q58816" s="63"/>
    </row>
    <row r="58817" spans="16:17">
      <c r="P58817" s="63"/>
      <c r="Q58817" s="63"/>
    </row>
    <row r="58818" spans="16:17">
      <c r="P58818" s="63"/>
      <c r="Q58818" s="63"/>
    </row>
    <row r="58819" spans="16:17">
      <c r="P58819" s="63"/>
      <c r="Q58819" s="63"/>
    </row>
    <row r="58820" spans="16:17">
      <c r="P58820" s="63"/>
      <c r="Q58820" s="63"/>
    </row>
    <row r="58821" spans="16:17">
      <c r="P58821" s="63"/>
      <c r="Q58821" s="63"/>
    </row>
    <row r="58822" spans="16:17">
      <c r="P58822" s="63"/>
      <c r="Q58822" s="63"/>
    </row>
    <row r="58823" spans="16:17">
      <c r="P58823" s="63"/>
      <c r="Q58823" s="63"/>
    </row>
    <row r="58824" spans="16:17">
      <c r="P58824" s="63"/>
      <c r="Q58824" s="63"/>
    </row>
    <row r="58825" spans="16:17">
      <c r="P58825" s="63"/>
      <c r="Q58825" s="63"/>
    </row>
    <row r="58826" spans="16:17">
      <c r="P58826" s="63"/>
      <c r="Q58826" s="63"/>
    </row>
    <row r="58827" spans="16:17">
      <c r="P58827" s="63"/>
      <c r="Q58827" s="63"/>
    </row>
    <row r="58828" spans="16:17">
      <c r="P58828" s="63"/>
      <c r="Q58828" s="63"/>
    </row>
    <row r="58829" spans="16:17">
      <c r="P58829" s="63"/>
      <c r="Q58829" s="63"/>
    </row>
    <row r="58830" spans="16:17">
      <c r="P58830" s="63"/>
      <c r="Q58830" s="63"/>
    </row>
    <row r="58831" spans="16:17">
      <c r="P58831" s="63"/>
      <c r="Q58831" s="63"/>
    </row>
    <row r="58832" spans="16:17">
      <c r="P58832" s="63"/>
      <c r="Q58832" s="63"/>
    </row>
    <row r="58833" spans="16:17">
      <c r="P58833" s="63"/>
      <c r="Q58833" s="63"/>
    </row>
    <row r="58834" spans="16:17">
      <c r="P58834" s="63"/>
      <c r="Q58834" s="63"/>
    </row>
    <row r="58835" spans="16:17">
      <c r="P58835" s="63"/>
      <c r="Q58835" s="63"/>
    </row>
    <row r="58836" spans="16:17">
      <c r="P58836" s="63"/>
      <c r="Q58836" s="63"/>
    </row>
    <row r="58837" spans="16:17">
      <c r="P58837" s="63"/>
      <c r="Q58837" s="63"/>
    </row>
    <row r="58838" spans="16:17">
      <c r="P58838" s="63"/>
      <c r="Q58838" s="63"/>
    </row>
    <row r="58839" spans="16:17">
      <c r="P58839" s="63"/>
      <c r="Q58839" s="63"/>
    </row>
    <row r="58840" spans="16:17">
      <c r="P58840" s="63"/>
      <c r="Q58840" s="63"/>
    </row>
    <row r="58841" spans="16:17">
      <c r="P58841" s="63"/>
      <c r="Q58841" s="63"/>
    </row>
    <row r="58842" spans="16:17">
      <c r="P58842" s="63"/>
      <c r="Q58842" s="63"/>
    </row>
    <row r="58843" spans="16:17">
      <c r="P58843" s="63"/>
      <c r="Q58843" s="63"/>
    </row>
    <row r="58844" spans="16:17">
      <c r="P58844" s="63"/>
      <c r="Q58844" s="63"/>
    </row>
    <row r="58845" spans="16:17">
      <c r="P58845" s="63"/>
      <c r="Q58845" s="63"/>
    </row>
    <row r="58846" spans="16:17">
      <c r="P58846" s="63"/>
      <c r="Q58846" s="63"/>
    </row>
    <row r="58847" spans="16:17">
      <c r="P58847" s="63"/>
      <c r="Q58847" s="63"/>
    </row>
    <row r="58848" spans="16:17">
      <c r="P58848" s="63"/>
      <c r="Q58848" s="63"/>
    </row>
    <row r="58849" spans="16:17">
      <c r="P58849" s="63"/>
      <c r="Q58849" s="63"/>
    </row>
    <row r="58850" spans="16:17">
      <c r="P58850" s="63"/>
      <c r="Q58850" s="63"/>
    </row>
    <row r="58851" spans="16:17">
      <c r="P58851" s="63"/>
      <c r="Q58851" s="63"/>
    </row>
    <row r="58852" spans="16:17">
      <c r="P58852" s="63"/>
      <c r="Q58852" s="63"/>
    </row>
    <row r="58853" spans="16:17">
      <c r="P58853" s="63"/>
      <c r="Q58853" s="63"/>
    </row>
    <row r="58854" spans="16:17">
      <c r="P58854" s="63"/>
      <c r="Q58854" s="63"/>
    </row>
    <row r="58855" spans="16:17">
      <c r="P58855" s="63"/>
      <c r="Q58855" s="63"/>
    </row>
    <row r="58856" spans="16:17">
      <c r="P58856" s="63"/>
      <c r="Q58856" s="63"/>
    </row>
    <row r="58857" spans="16:17">
      <c r="P58857" s="63"/>
      <c r="Q58857" s="63"/>
    </row>
    <row r="58858" spans="16:17">
      <c r="P58858" s="63"/>
      <c r="Q58858" s="63"/>
    </row>
    <row r="58859" spans="16:17">
      <c r="P58859" s="63"/>
      <c r="Q58859" s="63"/>
    </row>
    <row r="58860" spans="16:17">
      <c r="P58860" s="63"/>
      <c r="Q58860" s="63"/>
    </row>
    <row r="58861" spans="16:17">
      <c r="P58861" s="63"/>
      <c r="Q58861" s="63"/>
    </row>
    <row r="58862" spans="16:17">
      <c r="P58862" s="63"/>
      <c r="Q58862" s="63"/>
    </row>
    <row r="58863" spans="16:17">
      <c r="P58863" s="63"/>
      <c r="Q58863" s="63"/>
    </row>
    <row r="58864" spans="16:17">
      <c r="P58864" s="63"/>
      <c r="Q58864" s="63"/>
    </row>
    <row r="58865" spans="16:17">
      <c r="P58865" s="63"/>
      <c r="Q58865" s="63"/>
    </row>
    <row r="58866" spans="16:17">
      <c r="P58866" s="63"/>
      <c r="Q58866" s="63"/>
    </row>
    <row r="58867" spans="16:17">
      <c r="P58867" s="63"/>
      <c r="Q58867" s="63"/>
    </row>
    <row r="58868" spans="16:17">
      <c r="P58868" s="63"/>
      <c r="Q58868" s="63"/>
    </row>
    <row r="58869" spans="16:17">
      <c r="P58869" s="63"/>
      <c r="Q58869" s="63"/>
    </row>
    <row r="58870" spans="16:17">
      <c r="P58870" s="63"/>
      <c r="Q58870" s="63"/>
    </row>
    <row r="58871" spans="16:17">
      <c r="P58871" s="63"/>
      <c r="Q58871" s="63"/>
    </row>
    <row r="58872" spans="16:17">
      <c r="P58872" s="63"/>
      <c r="Q58872" s="63"/>
    </row>
    <row r="58873" spans="16:17">
      <c r="P58873" s="63"/>
      <c r="Q58873" s="63"/>
    </row>
    <row r="58874" spans="16:17">
      <c r="P58874" s="63"/>
      <c r="Q58874" s="63"/>
    </row>
    <row r="58875" spans="16:17">
      <c r="P58875" s="63"/>
      <c r="Q58875" s="63"/>
    </row>
    <row r="58876" spans="16:17">
      <c r="P58876" s="63"/>
      <c r="Q58876" s="63"/>
    </row>
    <row r="58877" spans="16:17">
      <c r="P58877" s="63"/>
      <c r="Q58877" s="63"/>
    </row>
    <row r="58878" spans="16:17">
      <c r="P58878" s="63"/>
      <c r="Q58878" s="63"/>
    </row>
    <row r="58879" spans="16:17">
      <c r="P58879" s="63"/>
      <c r="Q58879" s="63"/>
    </row>
    <row r="58880" spans="16:17">
      <c r="P58880" s="63"/>
      <c r="Q58880" s="63"/>
    </row>
    <row r="58881" spans="16:17">
      <c r="P58881" s="63"/>
      <c r="Q58881" s="63"/>
    </row>
    <row r="58882" spans="16:17">
      <c r="P58882" s="63"/>
      <c r="Q58882" s="63"/>
    </row>
    <row r="58883" spans="16:17">
      <c r="P58883" s="63"/>
      <c r="Q58883" s="63"/>
    </row>
    <row r="58884" spans="16:17">
      <c r="P58884" s="63"/>
      <c r="Q58884" s="63"/>
    </row>
    <row r="58885" spans="16:17">
      <c r="P58885" s="63"/>
      <c r="Q58885" s="63"/>
    </row>
    <row r="58886" spans="16:17">
      <c r="P58886" s="63"/>
      <c r="Q58886" s="63"/>
    </row>
    <row r="58887" spans="16:17">
      <c r="P58887" s="63"/>
      <c r="Q58887" s="63"/>
    </row>
    <row r="58888" spans="16:17">
      <c r="P58888" s="63"/>
      <c r="Q58888" s="63"/>
    </row>
    <row r="58889" spans="16:17">
      <c r="P58889" s="63"/>
      <c r="Q58889" s="63"/>
    </row>
    <row r="58890" spans="16:17">
      <c r="P58890" s="63"/>
      <c r="Q58890" s="63"/>
    </row>
    <row r="58891" spans="16:17">
      <c r="P58891" s="63"/>
      <c r="Q58891" s="63"/>
    </row>
    <row r="58892" spans="16:17">
      <c r="P58892" s="63"/>
      <c r="Q58892" s="63"/>
    </row>
    <row r="58893" spans="16:17">
      <c r="P58893" s="63"/>
      <c r="Q58893" s="63"/>
    </row>
    <row r="58894" spans="16:17">
      <c r="P58894" s="63"/>
      <c r="Q58894" s="63"/>
    </row>
    <row r="58895" spans="16:17">
      <c r="P58895" s="63"/>
      <c r="Q58895" s="63"/>
    </row>
    <row r="58896" spans="16:17">
      <c r="P58896" s="63"/>
      <c r="Q58896" s="63"/>
    </row>
    <row r="58897" spans="16:17">
      <c r="P58897" s="63"/>
      <c r="Q58897" s="63"/>
    </row>
    <row r="58898" spans="16:17">
      <c r="P58898" s="63"/>
      <c r="Q58898" s="63"/>
    </row>
    <row r="58899" spans="16:17">
      <c r="P58899" s="63"/>
      <c r="Q58899" s="63"/>
    </row>
    <row r="58900" spans="16:17">
      <c r="P58900" s="63"/>
      <c r="Q58900" s="63"/>
    </row>
    <row r="58901" spans="16:17">
      <c r="P58901" s="63"/>
      <c r="Q58901" s="63"/>
    </row>
    <row r="58902" spans="16:17">
      <c r="P58902" s="63"/>
      <c r="Q58902" s="63"/>
    </row>
    <row r="58903" spans="16:17">
      <c r="P58903" s="63"/>
      <c r="Q58903" s="63"/>
    </row>
    <row r="58904" spans="16:17">
      <c r="P58904" s="63"/>
      <c r="Q58904" s="63"/>
    </row>
    <row r="58905" spans="16:17">
      <c r="P58905" s="63"/>
      <c r="Q58905" s="63"/>
    </row>
    <row r="58906" spans="16:17">
      <c r="P58906" s="63"/>
      <c r="Q58906" s="63"/>
    </row>
    <row r="58907" spans="16:17">
      <c r="P58907" s="63"/>
      <c r="Q58907" s="63"/>
    </row>
    <row r="58908" spans="16:17">
      <c r="P58908" s="63"/>
      <c r="Q58908" s="63"/>
    </row>
    <row r="58909" spans="16:17">
      <c r="P58909" s="63"/>
      <c r="Q58909" s="63"/>
    </row>
    <row r="58910" spans="16:17">
      <c r="P58910" s="63"/>
      <c r="Q58910" s="63"/>
    </row>
    <row r="58911" spans="16:17">
      <c r="P58911" s="63"/>
      <c r="Q58911" s="63"/>
    </row>
    <row r="58912" spans="16:17">
      <c r="P58912" s="63"/>
      <c r="Q58912" s="63"/>
    </row>
    <row r="58913" spans="16:17">
      <c r="P58913" s="63"/>
      <c r="Q58913" s="63"/>
    </row>
    <row r="58914" spans="16:17">
      <c r="P58914" s="63"/>
      <c r="Q58914" s="63"/>
    </row>
    <row r="58915" spans="16:17">
      <c r="P58915" s="63"/>
      <c r="Q58915" s="63"/>
    </row>
    <row r="58916" spans="16:17">
      <c r="P58916" s="63"/>
      <c r="Q58916" s="63"/>
    </row>
    <row r="58917" spans="16:17">
      <c r="P58917" s="63"/>
      <c r="Q58917" s="63"/>
    </row>
    <row r="58918" spans="16:17">
      <c r="P58918" s="63"/>
      <c r="Q58918" s="63"/>
    </row>
    <row r="58919" spans="16:17">
      <c r="P58919" s="63"/>
      <c r="Q58919" s="63"/>
    </row>
    <row r="58920" spans="16:17">
      <c r="P58920" s="63"/>
      <c r="Q58920" s="63"/>
    </row>
    <row r="58921" spans="16:17">
      <c r="P58921" s="63"/>
      <c r="Q58921" s="63"/>
    </row>
    <row r="58922" spans="16:17">
      <c r="P58922" s="63"/>
      <c r="Q58922" s="63"/>
    </row>
    <row r="58923" spans="16:17">
      <c r="P58923" s="63"/>
      <c r="Q58923" s="63"/>
    </row>
    <row r="58924" spans="16:17">
      <c r="P58924" s="63"/>
      <c r="Q58924" s="63"/>
    </row>
    <row r="58925" spans="16:17">
      <c r="P58925" s="63"/>
      <c r="Q58925" s="63"/>
    </row>
    <row r="58926" spans="16:17">
      <c r="P58926" s="63"/>
      <c r="Q58926" s="63"/>
    </row>
    <row r="58927" spans="16:17">
      <c r="P58927" s="63"/>
      <c r="Q58927" s="63"/>
    </row>
    <row r="58928" spans="16:17">
      <c r="P58928" s="63"/>
      <c r="Q58928" s="63"/>
    </row>
    <row r="58929" spans="16:17">
      <c r="P58929" s="63"/>
      <c r="Q58929" s="63"/>
    </row>
    <row r="58930" spans="16:17">
      <c r="P58930" s="63"/>
      <c r="Q58930" s="63"/>
    </row>
    <row r="58931" spans="16:17">
      <c r="P58931" s="63"/>
      <c r="Q58931" s="63"/>
    </row>
    <row r="58932" spans="16:17">
      <c r="P58932" s="63"/>
      <c r="Q58932" s="63"/>
    </row>
    <row r="58933" spans="16:17">
      <c r="P58933" s="63"/>
      <c r="Q58933" s="63"/>
    </row>
    <row r="58934" spans="16:17">
      <c r="P58934" s="63"/>
      <c r="Q58934" s="63"/>
    </row>
    <row r="58935" spans="16:17">
      <c r="P58935" s="63"/>
      <c r="Q58935" s="63"/>
    </row>
    <row r="58936" spans="16:17">
      <c r="P58936" s="63"/>
      <c r="Q58936" s="63"/>
    </row>
    <row r="58937" spans="16:17">
      <c r="P58937" s="63"/>
      <c r="Q58937" s="63"/>
    </row>
    <row r="58938" spans="16:17">
      <c r="P58938" s="63"/>
      <c r="Q58938" s="63"/>
    </row>
    <row r="58939" spans="16:17">
      <c r="P58939" s="63"/>
      <c r="Q58939" s="63"/>
    </row>
    <row r="58940" spans="16:17">
      <c r="P58940" s="63"/>
      <c r="Q58940" s="63"/>
    </row>
    <row r="58941" spans="16:17">
      <c r="P58941" s="63"/>
      <c r="Q58941" s="63"/>
    </row>
    <row r="58942" spans="16:17">
      <c r="P58942" s="63"/>
      <c r="Q58942" s="63"/>
    </row>
    <row r="58943" spans="16:17">
      <c r="P58943" s="63"/>
      <c r="Q58943" s="63"/>
    </row>
    <row r="58944" spans="16:17">
      <c r="P58944" s="63"/>
      <c r="Q58944" s="63"/>
    </row>
    <row r="58945" spans="16:17">
      <c r="P58945" s="63"/>
      <c r="Q58945" s="63"/>
    </row>
    <row r="58946" spans="16:17">
      <c r="P58946" s="63"/>
      <c r="Q58946" s="63"/>
    </row>
    <row r="58947" spans="16:17">
      <c r="P58947" s="63"/>
      <c r="Q58947" s="63"/>
    </row>
    <row r="58948" spans="16:17">
      <c r="P58948" s="63"/>
      <c r="Q58948" s="63"/>
    </row>
    <row r="58949" spans="16:17">
      <c r="P58949" s="63"/>
      <c r="Q58949" s="63"/>
    </row>
    <row r="58950" spans="16:17">
      <c r="P58950" s="63"/>
      <c r="Q58950" s="63"/>
    </row>
    <row r="58951" spans="16:17">
      <c r="P58951" s="63"/>
      <c r="Q58951" s="63"/>
    </row>
    <row r="58952" spans="16:17">
      <c r="P58952" s="63"/>
      <c r="Q58952" s="63"/>
    </row>
    <row r="58953" spans="16:17">
      <c r="P58953" s="63"/>
      <c r="Q58953" s="63"/>
    </row>
    <row r="58954" spans="16:17">
      <c r="P58954" s="63"/>
      <c r="Q58954" s="63"/>
    </row>
    <row r="58955" spans="16:17">
      <c r="P58955" s="63"/>
      <c r="Q58955" s="63"/>
    </row>
    <row r="58956" spans="16:17">
      <c r="P58956" s="63"/>
      <c r="Q58956" s="63"/>
    </row>
    <row r="58957" spans="16:17">
      <c r="P58957" s="63"/>
      <c r="Q58957" s="63"/>
    </row>
    <row r="58958" spans="16:17">
      <c r="P58958" s="63"/>
      <c r="Q58958" s="63"/>
    </row>
    <row r="58959" spans="16:17">
      <c r="P58959" s="63"/>
      <c r="Q58959" s="63"/>
    </row>
    <row r="58960" spans="16:17">
      <c r="P58960" s="63"/>
      <c r="Q58960" s="63"/>
    </row>
    <row r="58961" spans="16:17">
      <c r="P58961" s="63"/>
      <c r="Q58961" s="63"/>
    </row>
    <row r="58962" spans="16:17">
      <c r="P58962" s="63"/>
      <c r="Q58962" s="63"/>
    </row>
    <row r="58963" spans="16:17">
      <c r="P58963" s="63"/>
      <c r="Q58963" s="63"/>
    </row>
    <row r="58964" spans="16:17">
      <c r="P58964" s="63"/>
      <c r="Q58964" s="63"/>
    </row>
    <row r="58965" spans="16:17">
      <c r="P58965" s="63"/>
      <c r="Q58965" s="63"/>
    </row>
    <row r="58966" spans="16:17">
      <c r="P58966" s="63"/>
      <c r="Q58966" s="63"/>
    </row>
    <row r="58967" spans="16:17">
      <c r="P58967" s="63"/>
      <c r="Q58967" s="63"/>
    </row>
    <row r="58968" spans="16:17">
      <c r="P58968" s="63"/>
      <c r="Q58968" s="63"/>
    </row>
    <row r="58969" spans="16:17">
      <c r="P58969" s="63"/>
      <c r="Q58969" s="63"/>
    </row>
    <row r="58970" spans="16:17">
      <c r="P58970" s="63"/>
      <c r="Q58970" s="63"/>
    </row>
    <row r="58971" spans="16:17">
      <c r="P58971" s="63"/>
      <c r="Q58971" s="63"/>
    </row>
    <row r="58972" spans="16:17">
      <c r="P58972" s="63"/>
      <c r="Q58972" s="63"/>
    </row>
    <row r="58973" spans="16:17">
      <c r="P58973" s="63"/>
      <c r="Q58973" s="63"/>
    </row>
    <row r="58974" spans="16:17">
      <c r="P58974" s="63"/>
      <c r="Q58974" s="63"/>
    </row>
    <row r="58975" spans="16:17">
      <c r="P58975" s="63"/>
      <c r="Q58975" s="63"/>
    </row>
    <row r="58976" spans="16:17">
      <c r="P58976" s="63"/>
      <c r="Q58976" s="63"/>
    </row>
    <row r="58977" spans="16:17">
      <c r="P58977" s="63"/>
      <c r="Q58977" s="63"/>
    </row>
    <row r="58978" spans="16:17">
      <c r="P58978" s="63"/>
      <c r="Q58978" s="63"/>
    </row>
    <row r="58979" spans="16:17">
      <c r="P58979" s="63"/>
      <c r="Q58979" s="63"/>
    </row>
    <row r="58980" spans="16:17">
      <c r="P58980" s="63"/>
      <c r="Q58980" s="63"/>
    </row>
    <row r="58981" spans="16:17">
      <c r="P58981" s="63"/>
      <c r="Q58981" s="63"/>
    </row>
    <row r="58982" spans="16:17">
      <c r="P58982" s="63"/>
      <c r="Q58982" s="63"/>
    </row>
    <row r="58983" spans="16:17">
      <c r="P58983" s="63"/>
      <c r="Q58983" s="63"/>
    </row>
    <row r="58984" spans="16:17">
      <c r="P58984" s="63"/>
      <c r="Q58984" s="63"/>
    </row>
    <row r="58985" spans="16:17">
      <c r="P58985" s="63"/>
      <c r="Q58985" s="63"/>
    </row>
    <row r="58986" spans="16:17">
      <c r="P58986" s="63"/>
      <c r="Q58986" s="63"/>
    </row>
    <row r="58987" spans="16:17">
      <c r="P58987" s="63"/>
      <c r="Q58987" s="63"/>
    </row>
    <row r="58988" spans="16:17">
      <c r="P58988" s="63"/>
      <c r="Q58988" s="63"/>
    </row>
    <row r="58989" spans="16:17">
      <c r="P58989" s="63"/>
      <c r="Q58989" s="63"/>
    </row>
    <row r="58990" spans="16:17">
      <c r="P58990" s="63"/>
      <c r="Q58990" s="63"/>
    </row>
    <row r="58991" spans="16:17">
      <c r="P58991" s="63"/>
      <c r="Q58991" s="63"/>
    </row>
    <row r="58992" spans="16:17">
      <c r="P58992" s="63"/>
      <c r="Q58992" s="63"/>
    </row>
    <row r="58993" spans="16:17">
      <c r="P58993" s="63"/>
      <c r="Q58993" s="63"/>
    </row>
    <row r="58994" spans="16:17">
      <c r="P58994" s="63"/>
      <c r="Q58994" s="63"/>
    </row>
    <row r="58995" spans="16:17">
      <c r="P58995" s="63"/>
      <c r="Q58995" s="63"/>
    </row>
    <row r="58996" spans="16:17">
      <c r="P58996" s="63"/>
      <c r="Q58996" s="63"/>
    </row>
    <row r="58997" spans="16:17">
      <c r="P58997" s="63"/>
      <c r="Q58997" s="63"/>
    </row>
    <row r="58998" spans="16:17">
      <c r="P58998" s="63"/>
      <c r="Q58998" s="63"/>
    </row>
    <row r="58999" spans="16:17">
      <c r="P58999" s="63"/>
      <c r="Q58999" s="63"/>
    </row>
    <row r="59000" spans="16:17">
      <c r="P59000" s="63"/>
      <c r="Q59000" s="63"/>
    </row>
    <row r="59001" spans="16:17">
      <c r="P59001" s="63"/>
      <c r="Q59001" s="63"/>
    </row>
    <row r="59002" spans="16:17">
      <c r="P59002" s="63"/>
      <c r="Q59002" s="63"/>
    </row>
    <row r="59003" spans="16:17">
      <c r="P59003" s="63"/>
      <c r="Q59003" s="63"/>
    </row>
    <row r="59004" spans="16:17">
      <c r="P59004" s="63"/>
      <c r="Q59004" s="63"/>
    </row>
    <row r="59005" spans="16:17">
      <c r="P59005" s="63"/>
      <c r="Q59005" s="63"/>
    </row>
    <row r="59006" spans="16:17">
      <c r="P59006" s="63"/>
      <c r="Q59006" s="63"/>
    </row>
    <row r="59007" spans="16:17">
      <c r="P59007" s="63"/>
      <c r="Q59007" s="63"/>
    </row>
    <row r="59008" spans="16:17">
      <c r="P59008" s="63"/>
      <c r="Q59008" s="63"/>
    </row>
    <row r="59009" spans="16:17">
      <c r="P59009" s="63"/>
      <c r="Q59009" s="63"/>
    </row>
    <row r="59010" spans="16:17">
      <c r="P59010" s="63"/>
      <c r="Q59010" s="63"/>
    </row>
    <row r="59011" spans="16:17">
      <c r="P59011" s="63"/>
      <c r="Q59011" s="63"/>
    </row>
    <row r="59012" spans="16:17">
      <c r="P59012" s="63"/>
      <c r="Q59012" s="63"/>
    </row>
    <row r="59013" spans="16:17">
      <c r="P59013" s="63"/>
      <c r="Q59013" s="63"/>
    </row>
    <row r="59014" spans="16:17">
      <c r="P59014" s="63"/>
      <c r="Q59014" s="63"/>
    </row>
    <row r="59015" spans="16:17">
      <c r="P59015" s="63"/>
      <c r="Q59015" s="63"/>
    </row>
    <row r="59016" spans="16:17">
      <c r="P59016" s="63"/>
      <c r="Q59016" s="63"/>
    </row>
    <row r="59017" spans="16:17">
      <c r="P59017" s="63"/>
      <c r="Q59017" s="63"/>
    </row>
    <row r="59018" spans="16:17">
      <c r="P59018" s="63"/>
      <c r="Q59018" s="63"/>
    </row>
    <row r="59019" spans="16:17">
      <c r="P59019" s="63"/>
      <c r="Q59019" s="63"/>
    </row>
    <row r="59020" spans="16:17">
      <c r="P59020" s="63"/>
      <c r="Q59020" s="63"/>
    </row>
    <row r="59021" spans="16:17">
      <c r="P59021" s="63"/>
      <c r="Q59021" s="63"/>
    </row>
    <row r="59022" spans="16:17">
      <c r="P59022" s="63"/>
      <c r="Q59022" s="63"/>
    </row>
    <row r="59023" spans="16:17">
      <c r="P59023" s="63"/>
      <c r="Q59023" s="63"/>
    </row>
    <row r="59024" spans="16:17">
      <c r="P59024" s="63"/>
      <c r="Q59024" s="63"/>
    </row>
    <row r="59025" spans="16:17">
      <c r="P59025" s="63"/>
      <c r="Q59025" s="63"/>
    </row>
    <row r="59026" spans="16:17">
      <c r="P59026" s="63"/>
      <c r="Q59026" s="63"/>
    </row>
    <row r="59027" spans="16:17">
      <c r="P59027" s="63"/>
      <c r="Q59027" s="63"/>
    </row>
    <row r="59028" spans="16:17">
      <c r="P59028" s="63"/>
      <c r="Q59028" s="63"/>
    </row>
    <row r="59029" spans="16:17">
      <c r="P59029" s="63"/>
      <c r="Q59029" s="63"/>
    </row>
    <row r="59030" spans="16:17">
      <c r="P59030" s="63"/>
      <c r="Q59030" s="63"/>
    </row>
    <row r="59031" spans="16:17">
      <c r="P59031" s="63"/>
      <c r="Q59031" s="63"/>
    </row>
    <row r="59032" spans="16:17">
      <c r="P59032" s="63"/>
      <c r="Q59032" s="63"/>
    </row>
    <row r="59033" spans="16:17">
      <c r="P59033" s="63"/>
      <c r="Q59033" s="63"/>
    </row>
    <row r="59034" spans="16:17">
      <c r="P59034" s="63"/>
      <c r="Q59034" s="63"/>
    </row>
    <row r="59035" spans="16:17">
      <c r="P59035" s="63"/>
      <c r="Q59035" s="63"/>
    </row>
    <row r="59036" spans="16:17">
      <c r="P59036" s="63"/>
      <c r="Q59036" s="63"/>
    </row>
    <row r="59037" spans="16:17">
      <c r="P59037" s="63"/>
      <c r="Q59037" s="63"/>
    </row>
    <row r="59038" spans="16:17">
      <c r="P59038" s="63"/>
      <c r="Q59038" s="63"/>
    </row>
    <row r="59039" spans="16:17">
      <c r="P59039" s="63"/>
      <c r="Q59039" s="63"/>
    </row>
    <row r="59040" spans="16:17">
      <c r="P59040" s="63"/>
      <c r="Q59040" s="63"/>
    </row>
    <row r="59041" spans="16:17">
      <c r="P59041" s="63"/>
      <c r="Q59041" s="63"/>
    </row>
    <row r="59042" spans="16:17">
      <c r="P59042" s="63"/>
      <c r="Q59042" s="63"/>
    </row>
    <row r="59043" spans="16:17">
      <c r="P59043" s="63"/>
      <c r="Q59043" s="63"/>
    </row>
    <row r="59044" spans="16:17">
      <c r="P59044" s="63"/>
      <c r="Q59044" s="63"/>
    </row>
    <row r="59045" spans="16:17">
      <c r="P59045" s="63"/>
      <c r="Q59045" s="63"/>
    </row>
    <row r="59046" spans="16:17">
      <c r="P59046" s="63"/>
      <c r="Q59046" s="63"/>
    </row>
    <row r="59047" spans="16:17">
      <c r="P59047" s="63"/>
      <c r="Q59047" s="63"/>
    </row>
    <row r="59048" spans="16:17">
      <c r="P59048" s="63"/>
      <c r="Q59048" s="63"/>
    </row>
    <row r="59049" spans="16:17">
      <c r="P59049" s="63"/>
      <c r="Q59049" s="63"/>
    </row>
    <row r="59050" spans="16:17">
      <c r="P59050" s="63"/>
      <c r="Q59050" s="63"/>
    </row>
    <row r="59051" spans="16:17">
      <c r="P59051" s="63"/>
      <c r="Q59051" s="63"/>
    </row>
    <row r="59052" spans="16:17">
      <c r="P59052" s="63"/>
      <c r="Q59052" s="63"/>
    </row>
    <row r="59053" spans="16:17">
      <c r="P59053" s="63"/>
      <c r="Q59053" s="63"/>
    </row>
    <row r="59054" spans="16:17">
      <c r="P59054" s="63"/>
      <c r="Q59054" s="63"/>
    </row>
    <row r="59055" spans="16:17">
      <c r="P59055" s="63"/>
      <c r="Q59055" s="63"/>
    </row>
    <row r="59056" spans="16:17">
      <c r="P59056" s="63"/>
      <c r="Q59056" s="63"/>
    </row>
    <row r="59057" spans="16:17">
      <c r="P59057" s="63"/>
      <c r="Q59057" s="63"/>
    </row>
    <row r="59058" spans="16:17">
      <c r="P59058" s="63"/>
      <c r="Q59058" s="63"/>
    </row>
    <row r="59059" spans="16:17">
      <c r="P59059" s="63"/>
      <c r="Q59059" s="63"/>
    </row>
    <row r="59060" spans="16:17">
      <c r="P59060" s="63"/>
      <c r="Q59060" s="63"/>
    </row>
    <row r="59061" spans="16:17">
      <c r="P59061" s="63"/>
      <c r="Q59061" s="63"/>
    </row>
    <row r="59062" spans="16:17">
      <c r="P59062" s="63"/>
      <c r="Q59062" s="63"/>
    </row>
    <row r="59063" spans="16:17">
      <c r="P59063" s="63"/>
      <c r="Q59063" s="63"/>
    </row>
    <row r="59064" spans="16:17">
      <c r="P59064" s="63"/>
      <c r="Q59064" s="63"/>
    </row>
    <row r="59065" spans="16:17">
      <c r="P59065" s="63"/>
      <c r="Q59065" s="63"/>
    </row>
    <row r="59066" spans="16:17">
      <c r="P59066" s="63"/>
      <c r="Q59066" s="63"/>
    </row>
    <row r="59067" spans="16:17">
      <c r="P59067" s="63"/>
      <c r="Q59067" s="63"/>
    </row>
    <row r="59068" spans="16:17">
      <c r="P59068" s="63"/>
      <c r="Q59068" s="63"/>
    </row>
    <row r="59069" spans="16:17">
      <c r="P59069" s="63"/>
      <c r="Q59069" s="63"/>
    </row>
    <row r="59070" spans="16:17">
      <c r="P59070" s="63"/>
      <c r="Q59070" s="63"/>
    </row>
    <row r="59071" spans="16:17">
      <c r="P59071" s="63"/>
      <c r="Q59071" s="63"/>
    </row>
    <row r="59072" spans="16:17">
      <c r="P59072" s="63"/>
      <c r="Q59072" s="63"/>
    </row>
    <row r="59073" spans="16:17">
      <c r="P59073" s="63"/>
      <c r="Q59073" s="63"/>
    </row>
    <row r="59074" spans="16:17">
      <c r="P59074" s="63"/>
      <c r="Q59074" s="63"/>
    </row>
    <row r="59075" spans="16:17">
      <c r="P59075" s="63"/>
      <c r="Q59075" s="63"/>
    </row>
    <row r="59076" spans="16:17">
      <c r="P59076" s="63"/>
      <c r="Q59076" s="63"/>
    </row>
    <row r="59077" spans="16:17">
      <c r="P59077" s="63"/>
      <c r="Q59077" s="63"/>
    </row>
    <row r="59078" spans="16:17">
      <c r="P59078" s="63"/>
      <c r="Q59078" s="63"/>
    </row>
    <row r="59079" spans="16:17">
      <c r="P59079" s="63"/>
      <c r="Q59079" s="63"/>
    </row>
    <row r="59080" spans="16:17">
      <c r="P59080" s="63"/>
      <c r="Q59080" s="63"/>
    </row>
    <row r="59081" spans="16:17">
      <c r="P59081" s="63"/>
      <c r="Q59081" s="63"/>
    </row>
    <row r="59082" spans="16:17">
      <c r="P59082" s="63"/>
      <c r="Q59082" s="63"/>
    </row>
    <row r="59083" spans="16:17">
      <c r="P59083" s="63"/>
      <c r="Q59083" s="63"/>
    </row>
    <row r="59084" spans="16:17">
      <c r="P59084" s="63"/>
      <c r="Q59084" s="63"/>
    </row>
    <row r="59085" spans="16:17">
      <c r="P59085" s="63"/>
      <c r="Q59085" s="63"/>
    </row>
    <row r="59086" spans="16:17">
      <c r="P59086" s="63"/>
      <c r="Q59086" s="63"/>
    </row>
    <row r="59087" spans="16:17">
      <c r="P59087" s="63"/>
      <c r="Q59087" s="63"/>
    </row>
    <row r="59088" spans="16:17">
      <c r="P59088" s="63"/>
      <c r="Q59088" s="63"/>
    </row>
    <row r="59089" spans="16:17">
      <c r="P59089" s="63"/>
      <c r="Q59089" s="63"/>
    </row>
    <row r="59090" spans="16:17">
      <c r="P59090" s="63"/>
      <c r="Q59090" s="63"/>
    </row>
    <row r="59091" spans="16:17">
      <c r="P59091" s="63"/>
      <c r="Q59091" s="63"/>
    </row>
    <row r="59092" spans="16:17">
      <c r="P59092" s="63"/>
      <c r="Q59092" s="63"/>
    </row>
    <row r="59093" spans="16:17">
      <c r="P59093" s="63"/>
      <c r="Q59093" s="63"/>
    </row>
    <row r="59094" spans="16:17">
      <c r="P59094" s="63"/>
      <c r="Q59094" s="63"/>
    </row>
    <row r="59095" spans="16:17">
      <c r="P59095" s="63"/>
      <c r="Q59095" s="63"/>
    </row>
    <row r="59096" spans="16:17">
      <c r="P59096" s="63"/>
      <c r="Q59096" s="63"/>
    </row>
    <row r="59097" spans="16:17">
      <c r="P59097" s="63"/>
      <c r="Q59097" s="63"/>
    </row>
    <row r="59098" spans="16:17">
      <c r="P59098" s="63"/>
      <c r="Q59098" s="63"/>
    </row>
    <row r="59099" spans="16:17">
      <c r="P59099" s="63"/>
      <c r="Q59099" s="63"/>
    </row>
    <row r="59100" spans="16:17">
      <c r="P59100" s="63"/>
      <c r="Q59100" s="63"/>
    </row>
    <row r="59101" spans="16:17">
      <c r="P59101" s="63"/>
      <c r="Q59101" s="63"/>
    </row>
    <row r="59102" spans="16:17">
      <c r="P59102" s="63"/>
      <c r="Q59102" s="63"/>
    </row>
    <row r="59103" spans="16:17">
      <c r="P59103" s="63"/>
      <c r="Q59103" s="63"/>
    </row>
    <row r="59104" spans="16:17">
      <c r="P59104" s="63"/>
      <c r="Q59104" s="63"/>
    </row>
    <row r="59105" spans="16:17">
      <c r="P59105" s="63"/>
      <c r="Q59105" s="63"/>
    </row>
    <row r="59106" spans="16:17">
      <c r="P59106" s="63"/>
      <c r="Q59106" s="63"/>
    </row>
    <row r="59107" spans="16:17">
      <c r="P59107" s="63"/>
      <c r="Q59107" s="63"/>
    </row>
    <row r="59108" spans="16:17">
      <c r="P59108" s="63"/>
      <c r="Q59108" s="63"/>
    </row>
    <row r="59109" spans="16:17">
      <c r="P59109" s="63"/>
      <c r="Q59109" s="63"/>
    </row>
    <row r="59110" spans="16:17">
      <c r="P59110" s="63"/>
      <c r="Q59110" s="63"/>
    </row>
    <row r="59111" spans="16:17">
      <c r="P59111" s="63"/>
      <c r="Q59111" s="63"/>
    </row>
    <row r="59112" spans="16:17">
      <c r="P59112" s="63"/>
      <c r="Q59112" s="63"/>
    </row>
    <row r="59113" spans="16:17">
      <c r="P59113" s="63"/>
      <c r="Q59113" s="63"/>
    </row>
    <row r="59114" spans="16:17">
      <c r="P59114" s="63"/>
      <c r="Q59114" s="63"/>
    </row>
    <row r="59115" spans="16:17">
      <c r="P59115" s="63"/>
      <c r="Q59115" s="63"/>
    </row>
    <row r="59116" spans="16:17">
      <c r="P59116" s="63"/>
      <c r="Q59116" s="63"/>
    </row>
    <row r="59117" spans="16:17">
      <c r="P59117" s="63"/>
      <c r="Q59117" s="63"/>
    </row>
    <row r="59118" spans="16:17">
      <c r="P59118" s="63"/>
      <c r="Q59118" s="63"/>
    </row>
    <row r="59119" spans="16:17">
      <c r="P59119" s="63"/>
      <c r="Q59119" s="63"/>
    </row>
    <row r="59120" spans="16:17">
      <c r="P59120" s="63"/>
      <c r="Q59120" s="63"/>
    </row>
    <row r="59121" spans="16:17">
      <c r="P59121" s="63"/>
      <c r="Q59121" s="63"/>
    </row>
    <row r="59122" spans="16:17">
      <c r="P59122" s="63"/>
      <c r="Q59122" s="63"/>
    </row>
    <row r="59123" spans="16:17">
      <c r="P59123" s="63"/>
      <c r="Q59123" s="63"/>
    </row>
    <row r="59124" spans="16:17">
      <c r="P59124" s="63"/>
      <c r="Q59124" s="63"/>
    </row>
    <row r="59125" spans="16:17">
      <c r="P59125" s="63"/>
      <c r="Q59125" s="63"/>
    </row>
    <row r="59126" spans="16:17">
      <c r="P59126" s="63"/>
      <c r="Q59126" s="63"/>
    </row>
    <row r="59127" spans="16:17">
      <c r="P59127" s="63"/>
      <c r="Q59127" s="63"/>
    </row>
    <row r="59128" spans="16:17">
      <c r="P59128" s="63"/>
      <c r="Q59128" s="63"/>
    </row>
    <row r="59129" spans="16:17">
      <c r="P59129" s="63"/>
      <c r="Q59129" s="63"/>
    </row>
    <row r="59130" spans="16:17">
      <c r="P59130" s="63"/>
      <c r="Q59130" s="63"/>
    </row>
    <row r="59131" spans="16:17">
      <c r="P59131" s="63"/>
      <c r="Q59131" s="63"/>
    </row>
    <row r="59132" spans="16:17">
      <c r="P59132" s="63"/>
      <c r="Q59132" s="63"/>
    </row>
    <row r="59133" spans="16:17">
      <c r="P59133" s="63"/>
      <c r="Q59133" s="63"/>
    </row>
    <row r="59134" spans="16:17">
      <c r="P59134" s="63"/>
      <c r="Q59134" s="63"/>
    </row>
    <row r="59135" spans="16:17">
      <c r="P59135" s="63"/>
      <c r="Q59135" s="63"/>
    </row>
    <row r="59136" spans="16:17">
      <c r="P59136" s="63"/>
      <c r="Q59136" s="63"/>
    </row>
    <row r="59137" spans="16:17">
      <c r="P59137" s="63"/>
      <c r="Q59137" s="63"/>
    </row>
    <row r="59138" spans="16:17">
      <c r="P59138" s="63"/>
      <c r="Q59138" s="63"/>
    </row>
    <row r="59139" spans="16:17">
      <c r="P59139" s="63"/>
      <c r="Q59139" s="63"/>
    </row>
    <row r="59140" spans="16:17">
      <c r="P59140" s="63"/>
      <c r="Q59140" s="63"/>
    </row>
    <row r="59141" spans="16:17">
      <c r="P59141" s="63"/>
      <c r="Q59141" s="63"/>
    </row>
    <row r="59142" spans="16:17">
      <c r="P59142" s="63"/>
      <c r="Q59142" s="63"/>
    </row>
    <row r="59143" spans="16:17">
      <c r="P59143" s="63"/>
      <c r="Q59143" s="63"/>
    </row>
    <row r="59144" spans="16:17">
      <c r="P59144" s="63"/>
      <c r="Q59144" s="63"/>
    </row>
    <row r="59145" spans="16:17">
      <c r="P59145" s="63"/>
      <c r="Q59145" s="63"/>
    </row>
    <row r="59146" spans="16:17">
      <c r="P59146" s="63"/>
      <c r="Q59146" s="63"/>
    </row>
    <row r="59147" spans="16:17">
      <c r="P59147" s="63"/>
      <c r="Q59147" s="63"/>
    </row>
    <row r="59148" spans="16:17">
      <c r="P59148" s="63"/>
      <c r="Q59148" s="63"/>
    </row>
    <row r="59149" spans="16:17">
      <c r="P59149" s="63"/>
      <c r="Q59149" s="63"/>
    </row>
    <row r="59150" spans="16:17">
      <c r="P59150" s="63"/>
      <c r="Q59150" s="63"/>
    </row>
    <row r="59151" spans="16:17">
      <c r="P59151" s="63"/>
      <c r="Q59151" s="63"/>
    </row>
    <row r="59152" spans="16:17">
      <c r="P59152" s="63"/>
      <c r="Q59152" s="63"/>
    </row>
    <row r="59153" spans="16:17">
      <c r="P59153" s="63"/>
      <c r="Q59153" s="63"/>
    </row>
    <row r="59154" spans="16:17">
      <c r="P59154" s="63"/>
      <c r="Q59154" s="63"/>
    </row>
    <row r="59155" spans="16:17">
      <c r="P59155" s="63"/>
      <c r="Q59155" s="63"/>
    </row>
    <row r="59156" spans="16:17">
      <c r="P59156" s="63"/>
      <c r="Q59156" s="63"/>
    </row>
    <row r="59157" spans="16:17">
      <c r="P59157" s="63"/>
      <c r="Q59157" s="63"/>
    </row>
    <row r="59158" spans="16:17">
      <c r="P59158" s="63"/>
      <c r="Q59158" s="63"/>
    </row>
    <row r="59159" spans="16:17">
      <c r="P59159" s="63"/>
      <c r="Q59159" s="63"/>
    </row>
    <row r="59160" spans="16:17">
      <c r="P59160" s="63"/>
      <c r="Q59160" s="63"/>
    </row>
    <row r="59161" spans="16:17">
      <c r="P59161" s="63"/>
      <c r="Q59161" s="63"/>
    </row>
    <row r="59162" spans="16:17">
      <c r="P59162" s="63"/>
      <c r="Q59162" s="63"/>
    </row>
    <row r="59163" spans="16:17">
      <c r="P59163" s="63"/>
      <c r="Q59163" s="63"/>
    </row>
    <row r="59164" spans="16:17">
      <c r="P59164" s="63"/>
      <c r="Q59164" s="63"/>
    </row>
    <row r="59165" spans="16:17">
      <c r="P59165" s="63"/>
      <c r="Q59165" s="63"/>
    </row>
    <row r="59166" spans="16:17">
      <c r="P59166" s="63"/>
      <c r="Q59166" s="63"/>
    </row>
    <row r="59167" spans="16:17">
      <c r="P59167" s="63"/>
      <c r="Q59167" s="63"/>
    </row>
    <row r="59168" spans="16:17">
      <c r="P59168" s="63"/>
      <c r="Q59168" s="63"/>
    </row>
    <row r="59169" spans="16:17">
      <c r="P59169" s="63"/>
      <c r="Q59169" s="63"/>
    </row>
    <row r="59170" spans="16:17">
      <c r="P59170" s="63"/>
      <c r="Q59170" s="63"/>
    </row>
    <row r="59171" spans="16:17">
      <c r="P59171" s="63"/>
      <c r="Q59171" s="63"/>
    </row>
    <row r="59172" spans="16:17">
      <c r="P59172" s="63"/>
      <c r="Q59172" s="63"/>
    </row>
    <row r="59173" spans="16:17">
      <c r="P59173" s="63"/>
      <c r="Q59173" s="63"/>
    </row>
    <row r="59174" spans="16:17">
      <c r="P59174" s="63"/>
      <c r="Q59174" s="63"/>
    </row>
    <row r="59175" spans="16:17">
      <c r="P59175" s="63"/>
      <c r="Q59175" s="63"/>
    </row>
    <row r="59176" spans="16:17">
      <c r="P59176" s="63"/>
      <c r="Q59176" s="63"/>
    </row>
    <row r="59177" spans="16:17">
      <c r="P59177" s="63"/>
      <c r="Q59177" s="63"/>
    </row>
    <row r="59178" spans="16:17">
      <c r="P59178" s="63"/>
      <c r="Q59178" s="63"/>
    </row>
    <row r="59179" spans="16:17">
      <c r="P59179" s="63"/>
      <c r="Q59179" s="63"/>
    </row>
    <row r="59180" spans="16:17">
      <c r="P59180" s="63"/>
      <c r="Q59180" s="63"/>
    </row>
    <row r="59181" spans="16:17">
      <c r="P59181" s="63"/>
      <c r="Q59181" s="63"/>
    </row>
    <row r="59182" spans="16:17">
      <c r="P59182" s="63"/>
      <c r="Q59182" s="63"/>
    </row>
    <row r="59183" spans="16:17">
      <c r="P59183" s="63"/>
      <c r="Q59183" s="63"/>
    </row>
    <row r="59184" spans="16:17">
      <c r="P59184" s="63"/>
      <c r="Q59184" s="63"/>
    </row>
    <row r="59185" spans="16:17">
      <c r="P59185" s="63"/>
      <c r="Q59185" s="63"/>
    </row>
    <row r="59186" spans="16:17">
      <c r="P59186" s="63"/>
      <c r="Q59186" s="63"/>
    </row>
    <row r="59187" spans="16:17">
      <c r="P59187" s="63"/>
      <c r="Q59187" s="63"/>
    </row>
    <row r="59188" spans="16:17">
      <c r="P59188" s="63"/>
      <c r="Q59188" s="63"/>
    </row>
    <row r="59189" spans="16:17">
      <c r="P59189" s="63"/>
      <c r="Q59189" s="63"/>
    </row>
    <row r="59190" spans="16:17">
      <c r="P59190" s="63"/>
      <c r="Q59190" s="63"/>
    </row>
    <row r="59191" spans="16:17">
      <c r="P59191" s="63"/>
      <c r="Q59191" s="63"/>
    </row>
    <row r="59192" spans="16:17">
      <c r="P59192" s="63"/>
      <c r="Q59192" s="63"/>
    </row>
    <row r="59193" spans="16:17">
      <c r="P59193" s="63"/>
      <c r="Q59193" s="63"/>
    </row>
    <row r="59194" spans="16:17">
      <c r="P59194" s="63"/>
      <c r="Q59194" s="63"/>
    </row>
    <row r="59195" spans="16:17">
      <c r="P59195" s="63"/>
      <c r="Q59195" s="63"/>
    </row>
    <row r="59196" spans="16:17">
      <c r="P59196" s="63"/>
      <c r="Q59196" s="63"/>
    </row>
    <row r="59197" spans="16:17">
      <c r="P59197" s="63"/>
      <c r="Q59197" s="63"/>
    </row>
    <row r="59198" spans="16:17">
      <c r="P59198" s="63"/>
      <c r="Q59198" s="63"/>
    </row>
    <row r="59199" spans="16:17">
      <c r="P59199" s="63"/>
      <c r="Q59199" s="63"/>
    </row>
    <row r="59200" spans="16:17">
      <c r="P59200" s="63"/>
      <c r="Q59200" s="63"/>
    </row>
    <row r="59201" spans="16:17">
      <c r="P59201" s="63"/>
      <c r="Q59201" s="63"/>
    </row>
    <row r="59202" spans="16:17">
      <c r="P59202" s="63"/>
      <c r="Q59202" s="63"/>
    </row>
    <row r="59203" spans="16:17">
      <c r="P59203" s="63"/>
      <c r="Q59203" s="63"/>
    </row>
    <row r="59204" spans="16:17">
      <c r="P59204" s="63"/>
      <c r="Q59204" s="63"/>
    </row>
    <row r="59205" spans="16:17">
      <c r="P59205" s="63"/>
      <c r="Q59205" s="63"/>
    </row>
    <row r="59206" spans="16:17">
      <c r="P59206" s="63"/>
      <c r="Q59206" s="63"/>
    </row>
    <row r="59207" spans="16:17">
      <c r="P59207" s="63"/>
      <c r="Q59207" s="63"/>
    </row>
    <row r="59208" spans="16:17">
      <c r="P59208" s="63"/>
      <c r="Q59208" s="63"/>
    </row>
    <row r="59209" spans="16:17">
      <c r="P59209" s="63"/>
      <c r="Q59209" s="63"/>
    </row>
    <row r="59210" spans="16:17">
      <c r="P59210" s="63"/>
      <c r="Q59210" s="63"/>
    </row>
    <row r="59211" spans="16:17">
      <c r="P59211" s="63"/>
      <c r="Q59211" s="63"/>
    </row>
    <row r="59212" spans="16:17">
      <c r="P59212" s="63"/>
      <c r="Q59212" s="63"/>
    </row>
    <row r="59213" spans="16:17">
      <c r="P59213" s="63"/>
      <c r="Q59213" s="63"/>
    </row>
    <row r="59214" spans="16:17">
      <c r="P59214" s="63"/>
      <c r="Q59214" s="63"/>
    </row>
    <row r="59215" spans="16:17">
      <c r="P59215" s="63"/>
      <c r="Q59215" s="63"/>
    </row>
    <row r="59216" spans="16:17">
      <c r="P59216" s="63"/>
      <c r="Q59216" s="63"/>
    </row>
    <row r="59217" spans="16:17">
      <c r="P59217" s="63"/>
      <c r="Q59217" s="63"/>
    </row>
    <row r="59218" spans="16:17">
      <c r="P59218" s="63"/>
      <c r="Q59218" s="63"/>
    </row>
    <row r="59219" spans="16:17">
      <c r="P59219" s="63"/>
      <c r="Q59219" s="63"/>
    </row>
    <row r="59220" spans="16:17">
      <c r="P59220" s="63"/>
      <c r="Q59220" s="63"/>
    </row>
    <row r="59221" spans="16:17">
      <c r="P59221" s="63"/>
      <c r="Q59221" s="63"/>
    </row>
    <row r="59222" spans="16:17">
      <c r="P59222" s="63"/>
      <c r="Q59222" s="63"/>
    </row>
    <row r="59223" spans="16:17">
      <c r="P59223" s="63"/>
      <c r="Q59223" s="63"/>
    </row>
    <row r="59224" spans="16:17">
      <c r="P59224" s="63"/>
      <c r="Q59224" s="63"/>
    </row>
    <row r="59225" spans="16:17">
      <c r="P59225" s="63"/>
      <c r="Q59225" s="63"/>
    </row>
    <row r="59226" spans="16:17">
      <c r="P59226" s="63"/>
      <c r="Q59226" s="63"/>
    </row>
    <row r="59227" spans="16:17">
      <c r="P59227" s="63"/>
      <c r="Q59227" s="63"/>
    </row>
    <row r="59228" spans="16:17">
      <c r="P59228" s="63"/>
      <c r="Q59228" s="63"/>
    </row>
    <row r="59229" spans="16:17">
      <c r="P59229" s="63"/>
      <c r="Q59229" s="63"/>
    </row>
    <row r="59230" spans="16:17">
      <c r="P59230" s="63"/>
      <c r="Q59230" s="63"/>
    </row>
    <row r="59231" spans="16:17">
      <c r="P59231" s="63"/>
      <c r="Q59231" s="63"/>
    </row>
    <row r="59232" spans="16:17">
      <c r="P59232" s="63"/>
      <c r="Q59232" s="63"/>
    </row>
    <row r="59233" spans="16:17">
      <c r="P59233" s="63"/>
      <c r="Q59233" s="63"/>
    </row>
    <row r="59234" spans="16:17">
      <c r="P59234" s="63"/>
      <c r="Q59234" s="63"/>
    </row>
    <row r="59235" spans="16:17">
      <c r="P59235" s="63"/>
      <c r="Q59235" s="63"/>
    </row>
    <row r="59236" spans="16:17">
      <c r="P59236" s="63"/>
      <c r="Q59236" s="63"/>
    </row>
    <row r="59237" spans="16:17">
      <c r="P59237" s="63"/>
      <c r="Q59237" s="63"/>
    </row>
    <row r="59238" spans="16:17">
      <c r="P59238" s="63"/>
      <c r="Q59238" s="63"/>
    </row>
    <row r="59239" spans="16:17">
      <c r="P59239" s="63"/>
      <c r="Q59239" s="63"/>
    </row>
    <row r="59240" spans="16:17">
      <c r="P59240" s="63"/>
      <c r="Q59240" s="63"/>
    </row>
    <row r="59241" spans="16:17">
      <c r="P59241" s="63"/>
      <c r="Q59241" s="63"/>
    </row>
    <row r="59242" spans="16:17">
      <c r="P59242" s="63"/>
      <c r="Q59242" s="63"/>
    </row>
    <row r="59243" spans="16:17">
      <c r="P59243" s="63"/>
      <c r="Q59243" s="63"/>
    </row>
    <row r="59244" spans="16:17">
      <c r="P59244" s="63"/>
      <c r="Q59244" s="63"/>
    </row>
    <row r="59245" spans="16:17">
      <c r="P59245" s="63"/>
      <c r="Q59245" s="63"/>
    </row>
    <row r="59246" spans="16:17">
      <c r="P59246" s="63"/>
      <c r="Q59246" s="63"/>
    </row>
    <row r="59247" spans="16:17">
      <c r="P59247" s="63"/>
      <c r="Q59247" s="63"/>
    </row>
    <row r="59248" spans="16:17">
      <c r="P59248" s="63"/>
      <c r="Q59248" s="63"/>
    </row>
    <row r="59249" spans="16:17">
      <c r="P59249" s="63"/>
      <c r="Q59249" s="63"/>
    </row>
    <row r="59250" spans="16:17">
      <c r="P59250" s="63"/>
      <c r="Q59250" s="63"/>
    </row>
    <row r="59251" spans="16:17">
      <c r="P59251" s="63"/>
      <c r="Q59251" s="63"/>
    </row>
    <row r="59252" spans="16:17">
      <c r="P59252" s="63"/>
      <c r="Q59252" s="63"/>
    </row>
    <row r="59253" spans="16:17">
      <c r="P59253" s="63"/>
      <c r="Q59253" s="63"/>
    </row>
    <row r="59254" spans="16:17">
      <c r="P59254" s="63"/>
      <c r="Q59254" s="63"/>
    </row>
    <row r="59255" spans="16:17">
      <c r="P59255" s="63"/>
      <c r="Q59255" s="63"/>
    </row>
    <row r="59256" spans="16:17">
      <c r="P59256" s="63"/>
      <c r="Q59256" s="63"/>
    </row>
    <row r="59257" spans="16:17">
      <c r="P59257" s="63"/>
      <c r="Q59257" s="63"/>
    </row>
    <row r="59258" spans="16:17">
      <c r="P59258" s="63"/>
      <c r="Q59258" s="63"/>
    </row>
    <row r="59259" spans="16:17">
      <c r="P59259" s="63"/>
      <c r="Q59259" s="63"/>
    </row>
    <row r="59260" spans="16:17">
      <c r="P59260" s="63"/>
      <c r="Q59260" s="63"/>
    </row>
    <row r="59261" spans="16:17">
      <c r="P59261" s="63"/>
      <c r="Q59261" s="63"/>
    </row>
    <row r="59262" spans="16:17">
      <c r="P59262" s="63"/>
      <c r="Q59262" s="63"/>
    </row>
    <row r="59263" spans="16:17">
      <c r="P59263" s="63"/>
      <c r="Q59263" s="63"/>
    </row>
    <row r="59264" spans="16:17">
      <c r="P59264" s="63"/>
      <c r="Q59264" s="63"/>
    </row>
    <row r="59265" spans="16:17">
      <c r="P59265" s="63"/>
      <c r="Q59265" s="63"/>
    </row>
    <row r="59266" spans="16:17">
      <c r="P59266" s="63"/>
      <c r="Q59266" s="63"/>
    </row>
    <row r="59267" spans="16:17">
      <c r="P59267" s="63"/>
      <c r="Q59267" s="63"/>
    </row>
    <row r="59268" spans="16:17">
      <c r="P59268" s="63"/>
      <c r="Q59268" s="63"/>
    </row>
    <row r="59269" spans="16:17">
      <c r="P59269" s="63"/>
      <c r="Q59269" s="63"/>
    </row>
    <row r="59270" spans="16:17">
      <c r="P59270" s="63"/>
      <c r="Q59270" s="63"/>
    </row>
    <row r="59271" spans="16:17">
      <c r="P59271" s="63"/>
      <c r="Q59271" s="63"/>
    </row>
    <row r="59272" spans="16:17">
      <c r="P59272" s="63"/>
      <c r="Q59272" s="63"/>
    </row>
    <row r="59273" spans="16:17">
      <c r="P59273" s="63"/>
      <c r="Q59273" s="63"/>
    </row>
    <row r="59274" spans="16:17">
      <c r="P59274" s="63"/>
      <c r="Q59274" s="63"/>
    </row>
    <row r="59275" spans="16:17">
      <c r="P59275" s="63"/>
      <c r="Q59275" s="63"/>
    </row>
    <row r="59276" spans="16:17">
      <c r="P59276" s="63"/>
      <c r="Q59276" s="63"/>
    </row>
    <row r="59277" spans="16:17">
      <c r="P59277" s="63"/>
      <c r="Q59277" s="63"/>
    </row>
    <row r="59278" spans="16:17">
      <c r="P59278" s="63"/>
      <c r="Q59278" s="63"/>
    </row>
    <row r="59279" spans="16:17">
      <c r="P59279" s="63"/>
      <c r="Q59279" s="63"/>
    </row>
    <row r="59280" spans="16:17">
      <c r="P59280" s="63"/>
      <c r="Q59280" s="63"/>
    </row>
    <row r="59281" spans="16:17">
      <c r="P59281" s="63"/>
      <c r="Q59281" s="63"/>
    </row>
    <row r="59282" spans="16:17">
      <c r="P59282" s="63"/>
      <c r="Q59282" s="63"/>
    </row>
    <row r="59283" spans="16:17">
      <c r="P59283" s="63"/>
      <c r="Q59283" s="63"/>
    </row>
    <row r="59284" spans="16:17">
      <c r="P59284" s="63"/>
      <c r="Q59284" s="63"/>
    </row>
    <row r="59285" spans="16:17">
      <c r="P59285" s="63"/>
      <c r="Q59285" s="63"/>
    </row>
    <row r="59286" spans="16:17">
      <c r="P59286" s="63"/>
      <c r="Q59286" s="63"/>
    </row>
    <row r="59287" spans="16:17">
      <c r="P59287" s="63"/>
      <c r="Q59287" s="63"/>
    </row>
    <row r="59288" spans="16:17">
      <c r="P59288" s="63"/>
      <c r="Q59288" s="63"/>
    </row>
    <row r="59289" spans="16:17">
      <c r="P59289" s="63"/>
      <c r="Q59289" s="63"/>
    </row>
    <row r="59290" spans="16:17">
      <c r="P59290" s="63"/>
      <c r="Q59290" s="63"/>
    </row>
    <row r="59291" spans="16:17">
      <c r="P59291" s="63"/>
      <c r="Q59291" s="63"/>
    </row>
    <row r="59292" spans="16:17">
      <c r="P59292" s="63"/>
      <c r="Q59292" s="63"/>
    </row>
    <row r="59293" spans="16:17">
      <c r="P59293" s="63"/>
      <c r="Q59293" s="63"/>
    </row>
    <row r="59294" spans="16:17">
      <c r="P59294" s="63"/>
      <c r="Q59294" s="63"/>
    </row>
    <row r="59295" spans="16:17">
      <c r="P59295" s="63"/>
      <c r="Q59295" s="63"/>
    </row>
    <row r="59296" spans="16:17">
      <c r="P59296" s="63"/>
      <c r="Q59296" s="63"/>
    </row>
    <row r="59297" spans="16:17">
      <c r="P59297" s="63"/>
      <c r="Q59297" s="63"/>
    </row>
    <row r="59298" spans="16:17">
      <c r="P59298" s="63"/>
      <c r="Q59298" s="63"/>
    </row>
    <row r="59299" spans="16:17">
      <c r="P59299" s="63"/>
      <c r="Q59299" s="63"/>
    </row>
    <row r="59300" spans="16:17">
      <c r="P59300" s="63"/>
      <c r="Q59300" s="63"/>
    </row>
    <row r="59301" spans="16:17">
      <c r="P59301" s="63"/>
      <c r="Q59301" s="63"/>
    </row>
    <row r="59302" spans="16:17">
      <c r="P59302" s="63"/>
      <c r="Q59302" s="63"/>
    </row>
    <row r="59303" spans="16:17">
      <c r="P59303" s="63"/>
      <c r="Q59303" s="63"/>
    </row>
    <row r="59304" spans="16:17">
      <c r="P59304" s="63"/>
      <c r="Q59304" s="63"/>
    </row>
    <row r="59305" spans="16:17">
      <c r="P59305" s="63"/>
      <c r="Q59305" s="63"/>
    </row>
    <row r="59306" spans="16:17">
      <c r="P59306" s="63"/>
      <c r="Q59306" s="63"/>
    </row>
    <row r="59307" spans="16:17">
      <c r="P59307" s="63"/>
      <c r="Q59307" s="63"/>
    </row>
    <row r="59308" spans="16:17">
      <c r="P59308" s="63"/>
      <c r="Q59308" s="63"/>
    </row>
    <row r="59309" spans="16:17">
      <c r="P59309" s="63"/>
      <c r="Q59309" s="63"/>
    </row>
    <row r="59310" spans="16:17">
      <c r="P59310" s="63"/>
      <c r="Q59310" s="63"/>
    </row>
    <row r="59311" spans="16:17">
      <c r="P59311" s="63"/>
      <c r="Q59311" s="63"/>
    </row>
    <row r="59312" spans="16:17">
      <c r="P59312" s="63"/>
      <c r="Q59312" s="63"/>
    </row>
    <row r="59313" spans="16:17">
      <c r="P59313" s="63"/>
      <c r="Q59313" s="63"/>
    </row>
    <row r="59314" spans="16:17">
      <c r="P59314" s="63"/>
      <c r="Q59314" s="63"/>
    </row>
    <row r="59315" spans="16:17">
      <c r="P59315" s="63"/>
      <c r="Q59315" s="63"/>
    </row>
    <row r="59316" spans="16:17">
      <c r="P59316" s="63"/>
      <c r="Q59316" s="63"/>
    </row>
    <row r="59317" spans="16:17">
      <c r="P59317" s="63"/>
      <c r="Q59317" s="63"/>
    </row>
    <row r="59318" spans="16:17">
      <c r="P59318" s="63"/>
      <c r="Q59318" s="63"/>
    </row>
    <row r="59319" spans="16:17">
      <c r="P59319" s="63"/>
      <c r="Q59319" s="63"/>
    </row>
    <row r="59320" spans="16:17">
      <c r="P59320" s="63"/>
      <c r="Q59320" s="63"/>
    </row>
    <row r="59321" spans="16:17">
      <c r="P59321" s="63"/>
      <c r="Q59321" s="63"/>
    </row>
    <row r="59322" spans="16:17">
      <c r="P59322" s="63"/>
      <c r="Q59322" s="63"/>
    </row>
    <row r="59323" spans="16:17">
      <c r="P59323" s="63"/>
      <c r="Q59323" s="63"/>
    </row>
    <row r="59324" spans="16:17">
      <c r="P59324" s="63"/>
      <c r="Q59324" s="63"/>
    </row>
    <row r="59325" spans="16:17">
      <c r="P59325" s="63"/>
      <c r="Q59325" s="63"/>
    </row>
    <row r="59326" spans="16:17">
      <c r="P59326" s="63"/>
      <c r="Q59326" s="63"/>
    </row>
    <row r="59327" spans="16:17">
      <c r="P59327" s="63"/>
      <c r="Q59327" s="63"/>
    </row>
    <row r="59328" spans="16:17">
      <c r="P59328" s="63"/>
      <c r="Q59328" s="63"/>
    </row>
    <row r="59329" spans="16:17">
      <c r="P59329" s="63"/>
      <c r="Q59329" s="63"/>
    </row>
    <row r="59330" spans="16:17">
      <c r="P59330" s="63"/>
      <c r="Q59330" s="63"/>
    </row>
    <row r="59331" spans="16:17">
      <c r="P59331" s="63"/>
      <c r="Q59331" s="63"/>
    </row>
    <row r="59332" spans="16:17">
      <c r="P59332" s="63"/>
      <c r="Q59332" s="63"/>
    </row>
    <row r="59333" spans="16:17">
      <c r="P59333" s="63"/>
      <c r="Q59333" s="63"/>
    </row>
    <row r="59334" spans="16:17">
      <c r="P59334" s="63"/>
      <c r="Q59334" s="63"/>
    </row>
    <row r="59335" spans="16:17">
      <c r="P59335" s="63"/>
      <c r="Q59335" s="63"/>
    </row>
    <row r="59336" spans="16:17">
      <c r="P59336" s="63"/>
      <c r="Q59336" s="63"/>
    </row>
    <row r="59337" spans="16:17">
      <c r="P59337" s="63"/>
      <c r="Q59337" s="63"/>
    </row>
    <row r="59338" spans="16:17">
      <c r="P59338" s="63"/>
      <c r="Q59338" s="63"/>
    </row>
    <row r="59339" spans="16:17">
      <c r="P59339" s="63"/>
      <c r="Q59339" s="63"/>
    </row>
    <row r="59340" spans="16:17">
      <c r="P59340" s="63"/>
      <c r="Q59340" s="63"/>
    </row>
    <row r="59341" spans="16:17">
      <c r="P59341" s="63"/>
      <c r="Q59341" s="63"/>
    </row>
    <row r="59342" spans="16:17">
      <c r="P59342" s="63"/>
      <c r="Q59342" s="63"/>
    </row>
    <row r="59343" spans="16:17">
      <c r="P59343" s="63"/>
      <c r="Q59343" s="63"/>
    </row>
    <row r="59344" spans="16:17">
      <c r="P59344" s="63"/>
      <c r="Q59344" s="63"/>
    </row>
    <row r="59345" spans="16:17">
      <c r="P59345" s="63"/>
      <c r="Q59345" s="63"/>
    </row>
    <row r="59346" spans="16:17">
      <c r="P59346" s="63"/>
      <c r="Q59346" s="63"/>
    </row>
    <row r="59347" spans="16:17">
      <c r="P59347" s="63"/>
      <c r="Q59347" s="63"/>
    </row>
    <row r="59348" spans="16:17">
      <c r="P59348" s="63"/>
      <c r="Q59348" s="63"/>
    </row>
    <row r="59349" spans="16:17">
      <c r="P59349" s="63"/>
      <c r="Q59349" s="63"/>
    </row>
    <row r="59350" spans="16:17">
      <c r="P59350" s="63"/>
      <c r="Q59350" s="63"/>
    </row>
    <row r="59351" spans="16:17">
      <c r="P59351" s="63"/>
      <c r="Q59351" s="63"/>
    </row>
    <row r="59352" spans="16:17">
      <c r="P59352" s="63"/>
      <c r="Q59352" s="63"/>
    </row>
    <row r="59353" spans="16:17">
      <c r="P59353" s="63"/>
      <c r="Q59353" s="63"/>
    </row>
    <row r="59354" spans="16:17">
      <c r="P59354" s="63"/>
      <c r="Q59354" s="63"/>
    </row>
    <row r="59355" spans="16:17">
      <c r="P59355" s="63"/>
      <c r="Q59355" s="63"/>
    </row>
    <row r="59356" spans="16:17">
      <c r="P59356" s="63"/>
      <c r="Q59356" s="63"/>
    </row>
    <row r="59357" spans="16:17">
      <c r="P59357" s="63"/>
      <c r="Q59357" s="63"/>
    </row>
    <row r="59358" spans="16:17">
      <c r="P59358" s="63"/>
      <c r="Q59358" s="63"/>
    </row>
    <row r="59359" spans="16:17">
      <c r="P59359" s="63"/>
      <c r="Q59359" s="63"/>
    </row>
    <row r="59360" spans="16:17">
      <c r="P59360" s="63"/>
      <c r="Q59360" s="63"/>
    </row>
    <row r="59361" spans="16:17">
      <c r="P59361" s="63"/>
      <c r="Q59361" s="63"/>
    </row>
    <row r="59362" spans="16:17">
      <c r="P59362" s="63"/>
      <c r="Q59362" s="63"/>
    </row>
    <row r="59363" spans="16:17">
      <c r="P59363" s="63"/>
      <c r="Q59363" s="63"/>
    </row>
    <row r="59364" spans="16:17">
      <c r="P59364" s="63"/>
      <c r="Q59364" s="63"/>
    </row>
    <row r="59365" spans="16:17">
      <c r="P59365" s="63"/>
      <c r="Q59365" s="63"/>
    </row>
    <row r="59366" spans="16:17">
      <c r="P59366" s="63"/>
      <c r="Q59366" s="63"/>
    </row>
    <row r="59367" spans="16:17">
      <c r="P59367" s="63"/>
      <c r="Q59367" s="63"/>
    </row>
    <row r="59368" spans="16:17">
      <c r="P59368" s="63"/>
      <c r="Q59368" s="63"/>
    </row>
    <row r="59369" spans="16:17">
      <c r="P59369" s="63"/>
      <c r="Q59369" s="63"/>
    </row>
    <row r="59370" spans="16:17">
      <c r="P59370" s="63"/>
      <c r="Q59370" s="63"/>
    </row>
    <row r="59371" spans="16:17">
      <c r="P59371" s="63"/>
      <c r="Q59371" s="63"/>
    </row>
    <row r="59372" spans="16:17">
      <c r="P59372" s="63"/>
      <c r="Q59372" s="63"/>
    </row>
    <row r="59373" spans="16:17">
      <c r="P59373" s="63"/>
      <c r="Q59373" s="63"/>
    </row>
    <row r="59374" spans="16:17">
      <c r="P59374" s="63"/>
      <c r="Q59374" s="63"/>
    </row>
    <row r="59375" spans="16:17">
      <c r="P59375" s="63"/>
      <c r="Q59375" s="63"/>
    </row>
    <row r="59376" spans="16:17">
      <c r="P59376" s="63"/>
      <c r="Q59376" s="63"/>
    </row>
    <row r="59377" spans="16:17">
      <c r="P59377" s="63"/>
      <c r="Q59377" s="63"/>
    </row>
    <row r="59378" spans="16:17">
      <c r="P59378" s="63"/>
      <c r="Q59378" s="63"/>
    </row>
    <row r="59379" spans="16:17">
      <c r="P59379" s="63"/>
      <c r="Q59379" s="63"/>
    </row>
    <row r="59380" spans="16:17">
      <c r="P59380" s="63"/>
      <c r="Q59380" s="63"/>
    </row>
    <row r="59381" spans="16:17">
      <c r="P59381" s="63"/>
      <c r="Q59381" s="63"/>
    </row>
    <row r="59382" spans="16:17">
      <c r="P59382" s="63"/>
      <c r="Q59382" s="63"/>
    </row>
    <row r="59383" spans="16:17">
      <c r="P59383" s="63"/>
      <c r="Q59383" s="63"/>
    </row>
    <row r="59384" spans="16:17">
      <c r="P59384" s="63"/>
      <c r="Q59384" s="63"/>
    </row>
    <row r="59385" spans="16:17">
      <c r="P59385" s="63"/>
      <c r="Q59385" s="63"/>
    </row>
    <row r="59386" spans="16:17">
      <c r="P59386" s="63"/>
      <c r="Q59386" s="63"/>
    </row>
    <row r="59387" spans="16:17">
      <c r="P59387" s="63"/>
      <c r="Q59387" s="63"/>
    </row>
    <row r="59388" spans="16:17">
      <c r="P59388" s="63"/>
      <c r="Q59388" s="63"/>
    </row>
    <row r="59389" spans="16:17">
      <c r="P59389" s="63"/>
      <c r="Q59389" s="63"/>
    </row>
    <row r="59390" spans="16:17">
      <c r="P59390" s="63"/>
      <c r="Q59390" s="63"/>
    </row>
    <row r="59391" spans="16:17">
      <c r="P59391" s="63"/>
      <c r="Q59391" s="63"/>
    </row>
    <row r="59392" spans="16:17">
      <c r="P59392" s="63"/>
      <c r="Q59392" s="63"/>
    </row>
    <row r="59393" spans="16:17">
      <c r="P59393" s="63"/>
      <c r="Q59393" s="63"/>
    </row>
    <row r="59394" spans="16:17">
      <c r="P59394" s="63"/>
      <c r="Q59394" s="63"/>
    </row>
    <row r="59395" spans="16:17">
      <c r="P59395" s="63"/>
      <c r="Q59395" s="63"/>
    </row>
    <row r="59396" spans="16:17">
      <c r="P59396" s="63"/>
      <c r="Q59396" s="63"/>
    </row>
    <row r="59397" spans="16:17">
      <c r="P59397" s="63"/>
      <c r="Q59397" s="63"/>
    </row>
    <row r="59398" spans="16:17">
      <c r="P59398" s="63"/>
      <c r="Q59398" s="63"/>
    </row>
    <row r="59399" spans="16:17">
      <c r="P59399" s="63"/>
      <c r="Q59399" s="63"/>
    </row>
    <row r="59400" spans="16:17">
      <c r="P59400" s="63"/>
      <c r="Q59400" s="63"/>
    </row>
    <row r="59401" spans="16:17">
      <c r="P59401" s="63"/>
      <c r="Q59401" s="63"/>
    </row>
    <row r="59402" spans="16:17">
      <c r="P59402" s="63"/>
      <c r="Q59402" s="63"/>
    </row>
    <row r="59403" spans="16:17">
      <c r="P59403" s="63"/>
      <c r="Q59403" s="63"/>
    </row>
    <row r="59404" spans="16:17">
      <c r="P59404" s="63"/>
      <c r="Q59404" s="63"/>
    </row>
    <row r="59405" spans="16:17">
      <c r="P59405" s="63"/>
      <c r="Q59405" s="63"/>
    </row>
    <row r="59406" spans="16:17">
      <c r="P59406" s="63"/>
      <c r="Q59406" s="63"/>
    </row>
    <row r="59407" spans="16:17">
      <c r="P59407" s="63"/>
      <c r="Q59407" s="63"/>
    </row>
    <row r="59408" spans="16:17">
      <c r="P59408" s="63"/>
      <c r="Q59408" s="63"/>
    </row>
    <row r="59409" spans="16:17">
      <c r="P59409" s="63"/>
      <c r="Q59409" s="63"/>
    </row>
    <row r="59410" spans="16:17">
      <c r="P59410" s="63"/>
      <c r="Q59410" s="63"/>
    </row>
    <row r="59411" spans="16:17">
      <c r="P59411" s="63"/>
      <c r="Q59411" s="63"/>
    </row>
    <row r="59412" spans="16:17">
      <c r="P59412" s="63"/>
      <c r="Q59412" s="63"/>
    </row>
    <row r="59413" spans="16:17">
      <c r="P59413" s="63"/>
      <c r="Q59413" s="63"/>
    </row>
    <row r="59414" spans="16:17">
      <c r="P59414" s="63"/>
      <c r="Q59414" s="63"/>
    </row>
    <row r="59415" spans="16:17">
      <c r="P59415" s="63"/>
      <c r="Q59415" s="63"/>
    </row>
    <row r="59416" spans="16:17">
      <c r="P59416" s="63"/>
      <c r="Q59416" s="63"/>
    </row>
    <row r="59417" spans="16:17">
      <c r="P59417" s="63"/>
      <c r="Q59417" s="63"/>
    </row>
    <row r="59418" spans="16:17">
      <c r="P59418" s="63"/>
      <c r="Q59418" s="63"/>
    </row>
    <row r="59419" spans="16:17">
      <c r="P59419" s="63"/>
      <c r="Q59419" s="63"/>
    </row>
    <row r="59420" spans="16:17">
      <c r="P59420" s="63"/>
      <c r="Q59420" s="63"/>
    </row>
    <row r="59421" spans="16:17">
      <c r="P59421" s="63"/>
      <c r="Q59421" s="63"/>
    </row>
    <row r="59422" spans="16:17">
      <c r="P59422" s="63"/>
      <c r="Q59422" s="63"/>
    </row>
    <row r="59423" spans="16:17">
      <c r="P59423" s="63"/>
      <c r="Q59423" s="63"/>
    </row>
    <row r="59424" spans="16:17">
      <c r="P59424" s="63"/>
      <c r="Q59424" s="63"/>
    </row>
    <row r="59425" spans="16:17">
      <c r="P59425" s="63"/>
      <c r="Q59425" s="63"/>
    </row>
    <row r="59426" spans="16:17">
      <c r="P59426" s="63"/>
      <c r="Q59426" s="63"/>
    </row>
    <row r="59427" spans="16:17">
      <c r="P59427" s="63"/>
      <c r="Q59427" s="63"/>
    </row>
    <row r="59428" spans="16:17">
      <c r="P59428" s="63"/>
      <c r="Q59428" s="63"/>
    </row>
    <row r="59429" spans="16:17">
      <c r="P59429" s="63"/>
      <c r="Q59429" s="63"/>
    </row>
    <row r="59430" spans="16:17">
      <c r="P59430" s="63"/>
      <c r="Q59430" s="63"/>
    </row>
    <row r="59431" spans="16:17">
      <c r="P59431" s="63"/>
      <c r="Q59431" s="63"/>
    </row>
    <row r="59432" spans="16:17">
      <c r="P59432" s="63"/>
      <c r="Q59432" s="63"/>
    </row>
    <row r="59433" spans="16:17">
      <c r="P59433" s="63"/>
      <c r="Q59433" s="63"/>
    </row>
    <row r="59434" spans="16:17">
      <c r="P59434" s="63"/>
      <c r="Q59434" s="63"/>
    </row>
    <row r="59435" spans="16:17">
      <c r="P59435" s="63"/>
      <c r="Q59435" s="63"/>
    </row>
    <row r="59436" spans="16:17">
      <c r="P59436" s="63"/>
      <c r="Q59436" s="63"/>
    </row>
    <row r="59437" spans="16:17">
      <c r="P59437" s="63"/>
      <c r="Q59437" s="63"/>
    </row>
    <row r="59438" spans="16:17">
      <c r="P59438" s="63"/>
      <c r="Q59438" s="63"/>
    </row>
    <row r="59439" spans="16:17">
      <c r="P59439" s="63"/>
      <c r="Q59439" s="63"/>
    </row>
    <row r="59440" spans="16:17">
      <c r="P59440" s="63"/>
      <c r="Q59440" s="63"/>
    </row>
    <row r="59441" spans="16:17">
      <c r="P59441" s="63"/>
      <c r="Q59441" s="63"/>
    </row>
    <row r="59442" spans="16:17">
      <c r="P59442" s="63"/>
      <c r="Q59442" s="63"/>
    </row>
    <row r="59443" spans="16:17">
      <c r="P59443" s="63"/>
      <c r="Q59443" s="63"/>
    </row>
    <row r="59444" spans="16:17">
      <c r="P59444" s="63"/>
      <c r="Q59444" s="63"/>
    </row>
    <row r="59445" spans="16:17">
      <c r="P59445" s="63"/>
      <c r="Q59445" s="63"/>
    </row>
    <row r="59446" spans="16:17">
      <c r="P59446" s="63"/>
      <c r="Q59446" s="63"/>
    </row>
    <row r="59447" spans="16:17">
      <c r="P59447" s="63"/>
      <c r="Q59447" s="63"/>
    </row>
    <row r="59448" spans="16:17">
      <c r="P59448" s="63"/>
      <c r="Q59448" s="63"/>
    </row>
    <row r="59449" spans="16:17">
      <c r="P59449" s="63"/>
      <c r="Q59449" s="63"/>
    </row>
    <row r="59450" spans="16:17">
      <c r="P59450" s="63"/>
      <c r="Q59450" s="63"/>
    </row>
    <row r="59451" spans="16:17">
      <c r="P59451" s="63"/>
      <c r="Q59451" s="63"/>
    </row>
    <row r="59452" spans="16:17">
      <c r="P59452" s="63"/>
      <c r="Q59452" s="63"/>
    </row>
    <row r="59453" spans="16:17">
      <c r="P59453" s="63"/>
      <c r="Q59453" s="63"/>
    </row>
    <row r="59454" spans="16:17">
      <c r="P59454" s="63"/>
      <c r="Q59454" s="63"/>
    </row>
    <row r="59455" spans="16:17">
      <c r="P59455" s="63"/>
      <c r="Q59455" s="63"/>
    </row>
    <row r="59456" spans="16:17">
      <c r="P59456" s="63"/>
      <c r="Q59456" s="63"/>
    </row>
    <row r="59457" spans="16:17">
      <c r="P59457" s="63"/>
      <c r="Q59457" s="63"/>
    </row>
    <row r="59458" spans="16:17">
      <c r="P59458" s="63"/>
      <c r="Q59458" s="63"/>
    </row>
    <row r="59459" spans="16:17">
      <c r="P59459" s="63"/>
      <c r="Q59459" s="63"/>
    </row>
    <row r="59460" spans="16:17">
      <c r="P59460" s="63"/>
      <c r="Q59460" s="63"/>
    </row>
    <row r="59461" spans="16:17">
      <c r="P59461" s="63"/>
      <c r="Q59461" s="63"/>
    </row>
    <row r="59462" spans="16:17">
      <c r="P59462" s="63"/>
      <c r="Q59462" s="63"/>
    </row>
    <row r="59463" spans="16:17">
      <c r="P59463" s="63"/>
      <c r="Q59463" s="63"/>
    </row>
    <row r="59464" spans="16:17">
      <c r="P59464" s="63"/>
      <c r="Q59464" s="63"/>
    </row>
    <row r="59465" spans="16:17">
      <c r="P59465" s="63"/>
      <c r="Q59465" s="63"/>
    </row>
    <row r="59466" spans="16:17">
      <c r="P59466" s="63"/>
      <c r="Q59466" s="63"/>
    </row>
    <row r="59467" spans="16:17">
      <c r="P59467" s="63"/>
      <c r="Q59467" s="63"/>
    </row>
    <row r="59468" spans="16:17">
      <c r="P59468" s="63"/>
      <c r="Q59468" s="63"/>
    </row>
    <row r="59469" spans="16:17">
      <c r="P59469" s="63"/>
      <c r="Q59469" s="63"/>
    </row>
    <row r="59470" spans="16:17">
      <c r="P59470" s="63"/>
      <c r="Q59470" s="63"/>
    </row>
    <row r="59471" spans="16:17">
      <c r="P59471" s="63"/>
      <c r="Q59471" s="63"/>
    </row>
    <row r="59472" spans="16:17">
      <c r="P59472" s="63"/>
      <c r="Q59472" s="63"/>
    </row>
    <row r="59473" spans="16:17">
      <c r="P59473" s="63"/>
      <c r="Q59473" s="63"/>
    </row>
    <row r="59474" spans="16:17">
      <c r="P59474" s="63"/>
      <c r="Q59474" s="63"/>
    </row>
    <row r="59475" spans="16:17">
      <c r="P59475" s="63"/>
      <c r="Q59475" s="63"/>
    </row>
    <row r="59476" spans="16:17">
      <c r="P59476" s="63"/>
      <c r="Q59476" s="63"/>
    </row>
    <row r="59477" spans="16:17">
      <c r="P59477" s="63"/>
      <c r="Q59477" s="63"/>
    </row>
    <row r="59478" spans="16:17">
      <c r="P59478" s="63"/>
      <c r="Q59478" s="63"/>
    </row>
    <row r="59479" spans="16:17">
      <c r="P59479" s="63"/>
      <c r="Q59479" s="63"/>
    </row>
    <row r="59480" spans="16:17">
      <c r="P59480" s="63"/>
      <c r="Q59480" s="63"/>
    </row>
    <row r="59481" spans="16:17">
      <c r="P59481" s="63"/>
      <c r="Q59481" s="63"/>
    </row>
    <row r="59482" spans="16:17">
      <c r="P59482" s="63"/>
      <c r="Q59482" s="63"/>
    </row>
    <row r="59483" spans="16:17">
      <c r="P59483" s="63"/>
      <c r="Q59483" s="63"/>
    </row>
    <row r="59484" spans="16:17">
      <c r="P59484" s="63"/>
      <c r="Q59484" s="63"/>
    </row>
    <row r="59485" spans="16:17">
      <c r="P59485" s="63"/>
      <c r="Q59485" s="63"/>
    </row>
    <row r="59486" spans="16:17">
      <c r="P59486" s="63"/>
      <c r="Q59486" s="63"/>
    </row>
    <row r="59487" spans="16:17">
      <c r="P59487" s="63"/>
      <c r="Q59487" s="63"/>
    </row>
    <row r="59488" spans="16:17">
      <c r="P59488" s="63"/>
      <c r="Q59488" s="63"/>
    </row>
    <row r="59489" spans="16:17">
      <c r="P59489" s="63"/>
      <c r="Q59489" s="63"/>
    </row>
    <row r="59490" spans="16:17">
      <c r="P59490" s="63"/>
      <c r="Q59490" s="63"/>
    </row>
    <row r="59491" spans="16:17">
      <c r="P59491" s="63"/>
      <c r="Q59491" s="63"/>
    </row>
    <row r="59492" spans="16:17">
      <c r="P59492" s="63"/>
      <c r="Q59492" s="63"/>
    </row>
    <row r="59493" spans="16:17">
      <c r="P59493" s="63"/>
      <c r="Q59493" s="63"/>
    </row>
    <row r="59494" spans="16:17">
      <c r="P59494" s="63"/>
      <c r="Q59494" s="63"/>
    </row>
    <row r="59495" spans="16:17">
      <c r="P59495" s="63"/>
      <c r="Q59495" s="63"/>
    </row>
    <row r="59496" spans="16:17">
      <c r="P59496" s="63"/>
      <c r="Q59496" s="63"/>
    </row>
    <row r="59497" spans="16:17">
      <c r="P59497" s="63"/>
      <c r="Q59497" s="63"/>
    </row>
    <row r="59498" spans="16:17">
      <c r="P59498" s="63"/>
      <c r="Q59498" s="63"/>
    </row>
    <row r="59499" spans="16:17">
      <c r="P59499" s="63"/>
      <c r="Q59499" s="63"/>
    </row>
    <row r="59500" spans="16:17">
      <c r="P59500" s="63"/>
      <c r="Q59500" s="63"/>
    </row>
    <row r="59501" spans="16:17">
      <c r="P59501" s="63"/>
      <c r="Q59501" s="63"/>
    </row>
    <row r="59502" spans="16:17">
      <c r="P59502" s="63"/>
      <c r="Q59502" s="63"/>
    </row>
    <row r="59503" spans="16:17">
      <c r="P59503" s="63"/>
      <c r="Q59503" s="63"/>
    </row>
    <row r="59504" spans="16:17">
      <c r="P59504" s="63"/>
      <c r="Q59504" s="63"/>
    </row>
    <row r="59505" spans="16:17">
      <c r="P59505" s="63"/>
      <c r="Q59505" s="63"/>
    </row>
    <row r="59506" spans="16:17">
      <c r="P59506" s="63"/>
      <c r="Q59506" s="63"/>
    </row>
    <row r="59507" spans="16:17">
      <c r="P59507" s="63"/>
      <c r="Q59507" s="63"/>
    </row>
    <row r="59508" spans="16:17">
      <c r="P59508" s="63"/>
      <c r="Q59508" s="63"/>
    </row>
    <row r="59509" spans="16:17">
      <c r="P59509" s="63"/>
      <c r="Q59509" s="63"/>
    </row>
    <row r="59510" spans="16:17">
      <c r="P59510" s="63"/>
      <c r="Q59510" s="63"/>
    </row>
    <row r="59511" spans="16:17">
      <c r="P59511" s="63"/>
      <c r="Q59511" s="63"/>
    </row>
    <row r="59512" spans="16:17">
      <c r="P59512" s="63"/>
      <c r="Q59512" s="63"/>
    </row>
    <row r="59513" spans="16:17">
      <c r="P59513" s="63"/>
      <c r="Q59513" s="63"/>
    </row>
    <row r="59514" spans="16:17">
      <c r="P59514" s="63"/>
      <c r="Q59514" s="63"/>
    </row>
    <row r="59515" spans="16:17">
      <c r="P59515" s="63"/>
      <c r="Q59515" s="63"/>
    </row>
    <row r="59516" spans="16:17">
      <c r="P59516" s="63"/>
      <c r="Q59516" s="63"/>
    </row>
    <row r="59517" spans="16:17">
      <c r="P59517" s="63"/>
      <c r="Q59517" s="63"/>
    </row>
    <row r="59518" spans="16:17">
      <c r="P59518" s="63"/>
      <c r="Q59518" s="63"/>
    </row>
    <row r="59519" spans="16:17">
      <c r="P59519" s="63"/>
      <c r="Q59519" s="63"/>
    </row>
    <row r="59520" spans="16:17">
      <c r="P59520" s="63"/>
      <c r="Q59520" s="63"/>
    </row>
    <row r="59521" spans="16:17">
      <c r="P59521" s="63"/>
      <c r="Q59521" s="63"/>
    </row>
    <row r="59522" spans="16:17">
      <c r="P59522" s="63"/>
      <c r="Q59522" s="63"/>
    </row>
    <row r="59523" spans="16:17">
      <c r="P59523" s="63"/>
      <c r="Q59523" s="63"/>
    </row>
    <row r="59524" spans="16:17">
      <c r="P59524" s="63"/>
      <c r="Q59524" s="63"/>
    </row>
    <row r="59525" spans="16:17">
      <c r="P59525" s="63"/>
      <c r="Q59525" s="63"/>
    </row>
    <row r="59526" spans="16:17">
      <c r="P59526" s="63"/>
      <c r="Q59526" s="63"/>
    </row>
    <row r="59527" spans="16:17">
      <c r="P59527" s="63"/>
      <c r="Q59527" s="63"/>
    </row>
    <row r="59528" spans="16:17">
      <c r="P59528" s="63"/>
      <c r="Q59528" s="63"/>
    </row>
    <row r="59529" spans="16:17">
      <c r="P59529" s="63"/>
      <c r="Q59529" s="63"/>
    </row>
    <row r="59530" spans="16:17">
      <c r="P59530" s="63"/>
      <c r="Q59530" s="63"/>
    </row>
    <row r="59531" spans="16:17">
      <c r="P59531" s="63"/>
      <c r="Q59531" s="63"/>
    </row>
    <row r="59532" spans="16:17">
      <c r="P59532" s="63"/>
      <c r="Q59532" s="63"/>
    </row>
    <row r="59533" spans="16:17">
      <c r="P59533" s="63"/>
      <c r="Q59533" s="63"/>
    </row>
    <row r="59534" spans="16:17">
      <c r="P59534" s="63"/>
      <c r="Q59534" s="63"/>
    </row>
    <row r="59535" spans="16:17">
      <c r="P59535" s="63"/>
      <c r="Q59535" s="63"/>
    </row>
    <row r="59536" spans="16:17">
      <c r="P59536" s="63"/>
      <c r="Q59536" s="63"/>
    </row>
    <row r="59537" spans="16:17">
      <c r="P59537" s="63"/>
      <c r="Q59537" s="63"/>
    </row>
    <row r="59538" spans="16:17">
      <c r="P59538" s="63"/>
      <c r="Q59538" s="63"/>
    </row>
    <row r="59539" spans="16:17">
      <c r="P59539" s="63"/>
      <c r="Q59539" s="63"/>
    </row>
    <row r="59540" spans="16:17">
      <c r="P59540" s="63"/>
      <c r="Q59540" s="63"/>
    </row>
    <row r="59541" spans="16:17">
      <c r="P59541" s="63"/>
      <c r="Q59541" s="63"/>
    </row>
    <row r="59542" spans="16:17">
      <c r="P59542" s="63"/>
      <c r="Q59542" s="63"/>
    </row>
    <row r="59543" spans="16:17">
      <c r="P59543" s="63"/>
      <c r="Q59543" s="63"/>
    </row>
    <row r="59544" spans="16:17">
      <c r="P59544" s="63"/>
      <c r="Q59544" s="63"/>
    </row>
    <row r="59545" spans="16:17">
      <c r="P59545" s="63"/>
      <c r="Q59545" s="63"/>
    </row>
    <row r="59546" spans="16:17">
      <c r="P59546" s="63"/>
      <c r="Q59546" s="63"/>
    </row>
    <row r="59547" spans="16:17">
      <c r="P59547" s="63"/>
      <c r="Q59547" s="63"/>
    </row>
    <row r="59548" spans="16:17">
      <c r="P59548" s="63"/>
      <c r="Q59548" s="63"/>
    </row>
    <row r="59549" spans="16:17">
      <c r="P59549" s="63"/>
      <c r="Q59549" s="63"/>
    </row>
    <row r="59550" spans="16:17">
      <c r="P59550" s="63"/>
      <c r="Q59550" s="63"/>
    </row>
    <row r="59551" spans="16:17">
      <c r="P59551" s="63"/>
      <c r="Q59551" s="63"/>
    </row>
    <row r="59552" spans="16:17">
      <c r="P59552" s="63"/>
      <c r="Q59552" s="63"/>
    </row>
    <row r="59553" spans="16:17">
      <c r="P59553" s="63"/>
      <c r="Q59553" s="63"/>
    </row>
    <row r="59554" spans="16:17">
      <c r="P59554" s="63"/>
      <c r="Q59554" s="63"/>
    </row>
    <row r="59555" spans="16:17">
      <c r="P59555" s="63"/>
      <c r="Q59555" s="63"/>
    </row>
    <row r="59556" spans="16:17">
      <c r="P59556" s="63"/>
      <c r="Q59556" s="63"/>
    </row>
    <row r="59557" spans="16:17">
      <c r="P59557" s="63"/>
      <c r="Q59557" s="63"/>
    </row>
    <row r="59558" spans="16:17">
      <c r="P59558" s="63"/>
      <c r="Q59558" s="63"/>
    </row>
    <row r="59559" spans="16:17">
      <c r="P59559" s="63"/>
      <c r="Q59559" s="63"/>
    </row>
    <row r="59560" spans="16:17">
      <c r="P59560" s="63"/>
      <c r="Q59560" s="63"/>
    </row>
    <row r="59561" spans="16:17">
      <c r="P59561" s="63"/>
      <c r="Q59561" s="63"/>
    </row>
    <row r="59562" spans="16:17">
      <c r="P59562" s="63"/>
      <c r="Q59562" s="63"/>
    </row>
    <row r="59563" spans="16:17">
      <c r="P59563" s="63"/>
      <c r="Q59563" s="63"/>
    </row>
    <row r="59564" spans="16:17">
      <c r="P59564" s="63"/>
      <c r="Q59564" s="63"/>
    </row>
    <row r="59565" spans="16:17">
      <c r="P59565" s="63"/>
      <c r="Q59565" s="63"/>
    </row>
    <row r="59566" spans="16:17">
      <c r="P59566" s="63"/>
      <c r="Q59566" s="63"/>
    </row>
    <row r="59567" spans="16:17">
      <c r="P59567" s="63"/>
      <c r="Q59567" s="63"/>
    </row>
    <row r="59568" spans="16:17">
      <c r="P59568" s="63"/>
      <c r="Q59568" s="63"/>
    </row>
    <row r="59569" spans="16:17">
      <c r="P59569" s="63"/>
      <c r="Q59569" s="63"/>
    </row>
    <row r="59570" spans="16:17">
      <c r="P59570" s="63"/>
      <c r="Q59570" s="63"/>
    </row>
    <row r="59571" spans="16:17">
      <c r="P59571" s="63"/>
      <c r="Q59571" s="63"/>
    </row>
    <row r="59572" spans="16:17">
      <c r="P59572" s="63"/>
      <c r="Q59572" s="63"/>
    </row>
    <row r="59573" spans="16:17">
      <c r="P59573" s="63"/>
      <c r="Q59573" s="63"/>
    </row>
    <row r="59574" spans="16:17">
      <c r="P59574" s="63"/>
      <c r="Q59574" s="63"/>
    </row>
    <row r="59575" spans="16:17">
      <c r="P59575" s="63"/>
      <c r="Q59575" s="63"/>
    </row>
    <row r="59576" spans="16:17">
      <c r="P59576" s="63"/>
      <c r="Q59576" s="63"/>
    </row>
    <row r="59577" spans="16:17">
      <c r="P59577" s="63"/>
      <c r="Q59577" s="63"/>
    </row>
    <row r="59578" spans="16:17">
      <c r="P59578" s="63"/>
      <c r="Q59578" s="63"/>
    </row>
    <row r="59579" spans="16:17">
      <c r="P59579" s="63"/>
      <c r="Q59579" s="63"/>
    </row>
    <row r="59580" spans="16:17">
      <c r="P59580" s="63"/>
      <c r="Q59580" s="63"/>
    </row>
    <row r="59581" spans="16:17">
      <c r="P59581" s="63"/>
      <c r="Q59581" s="63"/>
    </row>
    <row r="59582" spans="16:17">
      <c r="P59582" s="63"/>
      <c r="Q59582" s="63"/>
    </row>
    <row r="59583" spans="16:17">
      <c r="P59583" s="63"/>
      <c r="Q59583" s="63"/>
    </row>
    <row r="59584" spans="16:17">
      <c r="P59584" s="63"/>
      <c r="Q59584" s="63"/>
    </row>
    <row r="59585" spans="16:17">
      <c r="P59585" s="63"/>
      <c r="Q59585" s="63"/>
    </row>
    <row r="59586" spans="16:17">
      <c r="P59586" s="63"/>
      <c r="Q59586" s="63"/>
    </row>
    <row r="59587" spans="16:17">
      <c r="P59587" s="63"/>
      <c r="Q59587" s="63"/>
    </row>
    <row r="59588" spans="16:17">
      <c r="P59588" s="63"/>
      <c r="Q59588" s="63"/>
    </row>
    <row r="59589" spans="16:17">
      <c r="P59589" s="63"/>
      <c r="Q59589" s="63"/>
    </row>
    <row r="59590" spans="16:17">
      <c r="P59590" s="63"/>
      <c r="Q59590" s="63"/>
    </row>
    <row r="59591" spans="16:17">
      <c r="P59591" s="63"/>
      <c r="Q59591" s="63"/>
    </row>
    <row r="59592" spans="16:17">
      <c r="P59592" s="63"/>
      <c r="Q59592" s="63"/>
    </row>
    <row r="59593" spans="16:17">
      <c r="P59593" s="63"/>
      <c r="Q59593" s="63"/>
    </row>
    <row r="59594" spans="16:17">
      <c r="P59594" s="63"/>
      <c r="Q59594" s="63"/>
    </row>
    <row r="59595" spans="16:17">
      <c r="P59595" s="63"/>
      <c r="Q59595" s="63"/>
    </row>
    <row r="59596" spans="16:17">
      <c r="P59596" s="63"/>
      <c r="Q59596" s="63"/>
    </row>
    <row r="59597" spans="16:17">
      <c r="P59597" s="63"/>
      <c r="Q59597" s="63"/>
    </row>
    <row r="59598" spans="16:17">
      <c r="P59598" s="63"/>
      <c r="Q59598" s="63"/>
    </row>
    <row r="59599" spans="16:17">
      <c r="P59599" s="63"/>
      <c r="Q59599" s="63"/>
    </row>
    <row r="59600" spans="16:17">
      <c r="P59600" s="63"/>
      <c r="Q59600" s="63"/>
    </row>
    <row r="59601" spans="16:17">
      <c r="P59601" s="63"/>
      <c r="Q59601" s="63"/>
    </row>
    <row r="59602" spans="16:17">
      <c r="P59602" s="63"/>
      <c r="Q59602" s="63"/>
    </row>
    <row r="59603" spans="16:17">
      <c r="P59603" s="63"/>
      <c r="Q59603" s="63"/>
    </row>
    <row r="59604" spans="16:17">
      <c r="P59604" s="63"/>
      <c r="Q59604" s="63"/>
    </row>
    <row r="59605" spans="16:17">
      <c r="P59605" s="63"/>
      <c r="Q59605" s="63"/>
    </row>
    <row r="59606" spans="16:17">
      <c r="P59606" s="63"/>
      <c r="Q59606" s="63"/>
    </row>
    <row r="59607" spans="16:17">
      <c r="P59607" s="63"/>
      <c r="Q59607" s="63"/>
    </row>
    <row r="59608" spans="16:17">
      <c r="P59608" s="63"/>
      <c r="Q59608" s="63"/>
    </row>
    <row r="59609" spans="16:17">
      <c r="P59609" s="63"/>
      <c r="Q59609" s="63"/>
    </row>
    <row r="59610" spans="16:17">
      <c r="P59610" s="63"/>
      <c r="Q59610" s="63"/>
    </row>
    <row r="59611" spans="16:17">
      <c r="P59611" s="63"/>
      <c r="Q59611" s="63"/>
    </row>
    <row r="59612" spans="16:17">
      <c r="P59612" s="63"/>
      <c r="Q59612" s="63"/>
    </row>
    <row r="59613" spans="16:17">
      <c r="P59613" s="63"/>
      <c r="Q59613" s="63"/>
    </row>
    <row r="59614" spans="16:17">
      <c r="P59614" s="63"/>
      <c r="Q59614" s="63"/>
    </row>
    <row r="59615" spans="16:17">
      <c r="P59615" s="63"/>
      <c r="Q59615" s="63"/>
    </row>
    <row r="59616" spans="16:17">
      <c r="P59616" s="63"/>
      <c r="Q59616" s="63"/>
    </row>
    <row r="59617" spans="16:17">
      <c r="P59617" s="63"/>
      <c r="Q59617" s="63"/>
    </row>
    <row r="59618" spans="16:17">
      <c r="P59618" s="63"/>
      <c r="Q59618" s="63"/>
    </row>
    <row r="59619" spans="16:17">
      <c r="P59619" s="63"/>
      <c r="Q59619" s="63"/>
    </row>
    <row r="59620" spans="16:17">
      <c r="P59620" s="63"/>
      <c r="Q59620" s="63"/>
    </row>
    <row r="59621" spans="16:17">
      <c r="P59621" s="63"/>
      <c r="Q59621" s="63"/>
    </row>
    <row r="59622" spans="16:17">
      <c r="P59622" s="63"/>
      <c r="Q59622" s="63"/>
    </row>
    <row r="59623" spans="16:17">
      <c r="P59623" s="63"/>
      <c r="Q59623" s="63"/>
    </row>
    <row r="59624" spans="16:17">
      <c r="P59624" s="63"/>
      <c r="Q59624" s="63"/>
    </row>
    <row r="59625" spans="16:17">
      <c r="P59625" s="63"/>
      <c r="Q59625" s="63"/>
    </row>
    <row r="59626" spans="16:17">
      <c r="P59626" s="63"/>
      <c r="Q59626" s="63"/>
    </row>
    <row r="59627" spans="16:17">
      <c r="P59627" s="63"/>
      <c r="Q59627" s="63"/>
    </row>
    <row r="59628" spans="16:17">
      <c r="P59628" s="63"/>
      <c r="Q59628" s="63"/>
    </row>
    <row r="59629" spans="16:17">
      <c r="P59629" s="63"/>
      <c r="Q59629" s="63"/>
    </row>
    <row r="59630" spans="16:17">
      <c r="P59630" s="63"/>
      <c r="Q59630" s="63"/>
    </row>
    <row r="59631" spans="16:17">
      <c r="P59631" s="63"/>
      <c r="Q59631" s="63"/>
    </row>
    <row r="59632" spans="16:17">
      <c r="P59632" s="63"/>
      <c r="Q59632" s="63"/>
    </row>
    <row r="59633" spans="16:17">
      <c r="P59633" s="63"/>
      <c r="Q59633" s="63"/>
    </row>
    <row r="59634" spans="16:17">
      <c r="P59634" s="63"/>
      <c r="Q59634" s="63"/>
    </row>
    <row r="59635" spans="16:17">
      <c r="P59635" s="63"/>
      <c r="Q59635" s="63"/>
    </row>
    <row r="59636" spans="16:17">
      <c r="P59636" s="63"/>
      <c r="Q59636" s="63"/>
    </row>
    <row r="59637" spans="16:17">
      <c r="P59637" s="63"/>
      <c r="Q59637" s="63"/>
    </row>
    <row r="59638" spans="16:17">
      <c r="P59638" s="63"/>
      <c r="Q59638" s="63"/>
    </row>
    <row r="59639" spans="16:17">
      <c r="P59639" s="63"/>
      <c r="Q59639" s="63"/>
    </row>
    <row r="59640" spans="16:17">
      <c r="P59640" s="63"/>
      <c r="Q59640" s="63"/>
    </row>
    <row r="59641" spans="16:17">
      <c r="P59641" s="63"/>
      <c r="Q59641" s="63"/>
    </row>
    <row r="59642" spans="16:17">
      <c r="P59642" s="63"/>
      <c r="Q59642" s="63"/>
    </row>
    <row r="59643" spans="16:17">
      <c r="P59643" s="63"/>
      <c r="Q59643" s="63"/>
    </row>
    <row r="59644" spans="16:17">
      <c r="P59644" s="63"/>
      <c r="Q59644" s="63"/>
    </row>
    <row r="59645" spans="16:17">
      <c r="P59645" s="63"/>
      <c r="Q59645" s="63"/>
    </row>
    <row r="59646" spans="16:17">
      <c r="P59646" s="63"/>
      <c r="Q59646" s="63"/>
    </row>
    <row r="59647" spans="16:17">
      <c r="P59647" s="63"/>
      <c r="Q59647" s="63"/>
    </row>
    <row r="59648" spans="16:17">
      <c r="P59648" s="63"/>
      <c r="Q59648" s="63"/>
    </row>
    <row r="59649" spans="16:17">
      <c r="P59649" s="63"/>
      <c r="Q59649" s="63"/>
    </row>
    <row r="59650" spans="16:17">
      <c r="P59650" s="63"/>
      <c r="Q59650" s="63"/>
    </row>
    <row r="59651" spans="16:17">
      <c r="P59651" s="63"/>
      <c r="Q59651" s="63"/>
    </row>
    <row r="59652" spans="16:17">
      <c r="P59652" s="63"/>
      <c r="Q59652" s="63"/>
    </row>
    <row r="59653" spans="16:17">
      <c r="P59653" s="63"/>
      <c r="Q59653" s="63"/>
    </row>
    <row r="59654" spans="16:17">
      <c r="P59654" s="63"/>
      <c r="Q59654" s="63"/>
    </row>
    <row r="59655" spans="16:17">
      <c r="P59655" s="63"/>
      <c r="Q59655" s="63"/>
    </row>
    <row r="59656" spans="16:17">
      <c r="P59656" s="63"/>
      <c r="Q59656" s="63"/>
    </row>
    <row r="59657" spans="16:17">
      <c r="P59657" s="63"/>
      <c r="Q59657" s="63"/>
    </row>
    <row r="59658" spans="16:17">
      <c r="P59658" s="63"/>
      <c r="Q59658" s="63"/>
    </row>
    <row r="59659" spans="16:17">
      <c r="P59659" s="63"/>
      <c r="Q59659" s="63"/>
    </row>
    <row r="59660" spans="16:17">
      <c r="P59660" s="63"/>
      <c r="Q59660" s="63"/>
    </row>
    <row r="59661" spans="16:17">
      <c r="P59661" s="63"/>
      <c r="Q59661" s="63"/>
    </row>
    <row r="59662" spans="16:17">
      <c r="P59662" s="63"/>
      <c r="Q59662" s="63"/>
    </row>
    <row r="59663" spans="16:17">
      <c r="P59663" s="63"/>
      <c r="Q59663" s="63"/>
    </row>
    <row r="59664" spans="16:17">
      <c r="P59664" s="63"/>
      <c r="Q59664" s="63"/>
    </row>
    <row r="59665" spans="16:17">
      <c r="P59665" s="63"/>
      <c r="Q59665" s="63"/>
    </row>
    <row r="59666" spans="16:17">
      <c r="P59666" s="63"/>
      <c r="Q59666" s="63"/>
    </row>
    <row r="59667" spans="16:17">
      <c r="P59667" s="63"/>
      <c r="Q59667" s="63"/>
    </row>
    <row r="59668" spans="16:17">
      <c r="P59668" s="63"/>
      <c r="Q59668" s="63"/>
    </row>
    <row r="59669" spans="16:17">
      <c r="P59669" s="63"/>
      <c r="Q59669" s="63"/>
    </row>
    <row r="59670" spans="16:17">
      <c r="P59670" s="63"/>
      <c r="Q59670" s="63"/>
    </row>
    <row r="59671" spans="16:17">
      <c r="P59671" s="63"/>
      <c r="Q59671" s="63"/>
    </row>
    <row r="59672" spans="16:17">
      <c r="P59672" s="63"/>
      <c r="Q59672" s="63"/>
    </row>
    <row r="59673" spans="16:17">
      <c r="P59673" s="63"/>
      <c r="Q59673" s="63"/>
    </row>
    <row r="59674" spans="16:17">
      <c r="P59674" s="63"/>
      <c r="Q59674" s="63"/>
    </row>
    <row r="59675" spans="16:17">
      <c r="P59675" s="63"/>
      <c r="Q59675" s="63"/>
    </row>
    <row r="59676" spans="16:17">
      <c r="P59676" s="63"/>
      <c r="Q59676" s="63"/>
    </row>
    <row r="59677" spans="16:17">
      <c r="P59677" s="63"/>
      <c r="Q59677" s="63"/>
    </row>
    <row r="59678" spans="16:17">
      <c r="P59678" s="63"/>
      <c r="Q59678" s="63"/>
    </row>
    <row r="59679" spans="16:17">
      <c r="P59679" s="63"/>
      <c r="Q59679" s="63"/>
    </row>
    <row r="59680" spans="16:17">
      <c r="P59680" s="63"/>
      <c r="Q59680" s="63"/>
    </row>
    <row r="59681" spans="16:17">
      <c r="P59681" s="63"/>
      <c r="Q59681" s="63"/>
    </row>
    <row r="59682" spans="16:17">
      <c r="P59682" s="63"/>
      <c r="Q59682" s="63"/>
    </row>
    <row r="59683" spans="16:17">
      <c r="P59683" s="63"/>
      <c r="Q59683" s="63"/>
    </row>
    <row r="59684" spans="16:17">
      <c r="P59684" s="63"/>
      <c r="Q59684" s="63"/>
    </row>
    <row r="59685" spans="16:17">
      <c r="P59685" s="63"/>
      <c r="Q59685" s="63"/>
    </row>
    <row r="59686" spans="16:17">
      <c r="P59686" s="63"/>
      <c r="Q59686" s="63"/>
    </row>
    <row r="59687" spans="16:17">
      <c r="P59687" s="63"/>
      <c r="Q59687" s="63"/>
    </row>
    <row r="59688" spans="16:17">
      <c r="P59688" s="63"/>
      <c r="Q59688" s="63"/>
    </row>
    <row r="59689" spans="16:17">
      <c r="P59689" s="63"/>
      <c r="Q59689" s="63"/>
    </row>
    <row r="59690" spans="16:17">
      <c r="P59690" s="63"/>
      <c r="Q59690" s="63"/>
    </row>
    <row r="59691" spans="16:17">
      <c r="P59691" s="63"/>
      <c r="Q59691" s="63"/>
    </row>
    <row r="59692" spans="16:17">
      <c r="P59692" s="63"/>
      <c r="Q59692" s="63"/>
    </row>
    <row r="59693" spans="16:17">
      <c r="P59693" s="63"/>
      <c r="Q59693" s="63"/>
    </row>
    <row r="59694" spans="16:17">
      <c r="P59694" s="63"/>
      <c r="Q59694" s="63"/>
    </row>
    <row r="59695" spans="16:17">
      <c r="P59695" s="63"/>
      <c r="Q59695" s="63"/>
    </row>
    <row r="59696" spans="16:17">
      <c r="P59696" s="63"/>
      <c r="Q59696" s="63"/>
    </row>
    <row r="59697" spans="11:17">
      <c r="P59697" s="63"/>
      <c r="Q59697" s="63"/>
    </row>
    <row r="59698" spans="11:17">
      <c r="P59698" s="63"/>
      <c r="Q59698" s="63"/>
    </row>
    <row r="59699" spans="11:17">
      <c r="P59699" s="63"/>
      <c r="Q59699" s="63"/>
    </row>
    <row r="59700" spans="11:17">
      <c r="P59700" s="63"/>
      <c r="Q59700" s="63"/>
    </row>
    <row r="59701" spans="11:17">
      <c r="P59701" s="63"/>
      <c r="Q59701" s="63"/>
    </row>
    <row r="59702" spans="11:17">
      <c r="P59702" s="63"/>
      <c r="Q59702" s="63"/>
    </row>
    <row r="59703" spans="11:17">
      <c r="P59703" s="63"/>
      <c r="Q59703" s="63"/>
    </row>
    <row r="59704" spans="11:17">
      <c r="P59704" s="63"/>
      <c r="Q59704" s="63"/>
    </row>
    <row r="59705" spans="11:17">
      <c r="K59705" s="55"/>
      <c r="P59705" s="63"/>
      <c r="Q59705" s="63"/>
    </row>
    <row r="59706" spans="11:17">
      <c r="P59706" s="63"/>
      <c r="Q59706" s="63"/>
    </row>
    <row r="59707" spans="11:17">
      <c r="P59707" s="63"/>
      <c r="Q59707" s="63"/>
    </row>
    <row r="59708" spans="11:17">
      <c r="P59708" s="63"/>
      <c r="Q59708" s="63"/>
    </row>
    <row r="59709" spans="11:17">
      <c r="P59709" s="63"/>
      <c r="Q59709" s="63"/>
    </row>
    <row r="59710" spans="11:17">
      <c r="P59710" s="63"/>
      <c r="Q59710" s="63"/>
    </row>
    <row r="59711" spans="11:17">
      <c r="P59711" s="63"/>
      <c r="Q59711" s="63"/>
    </row>
    <row r="59712" spans="11:17">
      <c r="P59712" s="63"/>
      <c r="Q59712" s="63"/>
    </row>
    <row r="59713" spans="16:17">
      <c r="P59713" s="63"/>
      <c r="Q59713" s="63"/>
    </row>
    <row r="59714" spans="16:17">
      <c r="P59714" s="63"/>
      <c r="Q59714" s="63"/>
    </row>
    <row r="59715" spans="16:17">
      <c r="P59715" s="63"/>
      <c r="Q59715" s="63"/>
    </row>
    <row r="59716" spans="16:17">
      <c r="P59716" s="63"/>
      <c r="Q59716" s="63"/>
    </row>
    <row r="59717" spans="16:17">
      <c r="P59717" s="63"/>
      <c r="Q59717" s="63"/>
    </row>
    <row r="59718" spans="16:17">
      <c r="P59718" s="63"/>
      <c r="Q59718" s="63"/>
    </row>
    <row r="59719" spans="16:17">
      <c r="P59719" s="63"/>
      <c r="Q59719" s="63"/>
    </row>
    <row r="59720" spans="16:17">
      <c r="P59720" s="63"/>
      <c r="Q59720" s="63"/>
    </row>
    <row r="59721" spans="16:17">
      <c r="P59721" s="63"/>
      <c r="Q59721" s="63"/>
    </row>
    <row r="59722" spans="16:17">
      <c r="P59722" s="63"/>
      <c r="Q59722" s="63"/>
    </row>
    <row r="59723" spans="16:17">
      <c r="P59723" s="63"/>
      <c r="Q59723" s="63"/>
    </row>
    <row r="59724" spans="16:17">
      <c r="P59724" s="63"/>
      <c r="Q59724" s="63"/>
    </row>
    <row r="59725" spans="16:17">
      <c r="P59725" s="63"/>
      <c r="Q59725" s="63"/>
    </row>
    <row r="59726" spans="16:17">
      <c r="P59726" s="63"/>
      <c r="Q59726" s="63"/>
    </row>
    <row r="59727" spans="16:17">
      <c r="P59727" s="63"/>
      <c r="Q59727" s="63"/>
    </row>
    <row r="59728" spans="16:17">
      <c r="P59728" s="63"/>
      <c r="Q59728" s="63"/>
    </row>
    <row r="59729" spans="16:17">
      <c r="P59729" s="63"/>
      <c r="Q59729" s="63"/>
    </row>
    <row r="59730" spans="16:17">
      <c r="P59730" s="63"/>
      <c r="Q59730" s="63"/>
    </row>
    <row r="59731" spans="16:17">
      <c r="P59731" s="63"/>
      <c r="Q59731" s="63"/>
    </row>
    <row r="59732" spans="16:17">
      <c r="P59732" s="63"/>
      <c r="Q59732" s="63"/>
    </row>
    <row r="59733" spans="16:17">
      <c r="P59733" s="63"/>
      <c r="Q59733" s="63"/>
    </row>
    <row r="59734" spans="16:17">
      <c r="P59734" s="63"/>
      <c r="Q59734" s="63"/>
    </row>
    <row r="59735" spans="16:17">
      <c r="P59735" s="63"/>
      <c r="Q59735" s="63"/>
    </row>
    <row r="59736" spans="16:17">
      <c r="P59736" s="63"/>
      <c r="Q59736" s="63"/>
    </row>
    <row r="59737" spans="16:17">
      <c r="P59737" s="63"/>
      <c r="Q59737" s="63"/>
    </row>
    <row r="59738" spans="16:17">
      <c r="P59738" s="63"/>
      <c r="Q59738" s="63"/>
    </row>
    <row r="59739" spans="16:17">
      <c r="P59739" s="63"/>
      <c r="Q59739" s="63"/>
    </row>
    <row r="59740" spans="16:17">
      <c r="P59740" s="63"/>
      <c r="Q59740" s="63"/>
    </row>
    <row r="59741" spans="16:17">
      <c r="P59741" s="63"/>
      <c r="Q59741" s="63"/>
    </row>
    <row r="59742" spans="16:17">
      <c r="P59742" s="63"/>
      <c r="Q59742" s="63"/>
    </row>
    <row r="59743" spans="16:17">
      <c r="P59743" s="63"/>
      <c r="Q59743" s="63"/>
    </row>
    <row r="59744" spans="16:17">
      <c r="P59744" s="63"/>
      <c r="Q59744" s="63"/>
    </row>
    <row r="59745" spans="16:17">
      <c r="P59745" s="63"/>
      <c r="Q59745" s="63"/>
    </row>
    <row r="59746" spans="16:17">
      <c r="P59746" s="63"/>
      <c r="Q59746" s="63"/>
    </row>
    <row r="59747" spans="16:17">
      <c r="P59747" s="63"/>
      <c r="Q59747" s="63"/>
    </row>
    <row r="59748" spans="16:17">
      <c r="P59748" s="63"/>
      <c r="Q59748" s="63"/>
    </row>
    <row r="59749" spans="16:17">
      <c r="P59749" s="63"/>
      <c r="Q59749" s="63"/>
    </row>
    <row r="59750" spans="16:17">
      <c r="P59750" s="63"/>
      <c r="Q59750" s="63"/>
    </row>
    <row r="59751" spans="16:17">
      <c r="P59751" s="63"/>
      <c r="Q59751" s="63"/>
    </row>
    <row r="59752" spans="16:17">
      <c r="P59752" s="63"/>
      <c r="Q59752" s="63"/>
    </row>
    <row r="59753" spans="16:17">
      <c r="P59753" s="63"/>
      <c r="Q59753" s="63"/>
    </row>
    <row r="59754" spans="16:17">
      <c r="P59754" s="63"/>
      <c r="Q59754" s="63"/>
    </row>
    <row r="59755" spans="16:17">
      <c r="P59755" s="63"/>
      <c r="Q59755" s="63"/>
    </row>
    <row r="59756" spans="16:17">
      <c r="P59756" s="63"/>
      <c r="Q59756" s="63"/>
    </row>
    <row r="59757" spans="16:17">
      <c r="P59757" s="63"/>
      <c r="Q59757" s="63"/>
    </row>
    <row r="59758" spans="16:17">
      <c r="P59758" s="63"/>
      <c r="Q59758" s="63"/>
    </row>
    <row r="59759" spans="16:17">
      <c r="P59759" s="63"/>
      <c r="Q59759" s="63"/>
    </row>
    <row r="59760" spans="16:17">
      <c r="P59760" s="63"/>
      <c r="Q59760" s="63"/>
    </row>
    <row r="59761" spans="16:17">
      <c r="P59761" s="63"/>
      <c r="Q59761" s="63"/>
    </row>
    <row r="59762" spans="16:17">
      <c r="P59762" s="63"/>
      <c r="Q59762" s="63"/>
    </row>
    <row r="59763" spans="16:17">
      <c r="P59763" s="63"/>
      <c r="Q59763" s="63"/>
    </row>
    <row r="59764" spans="16:17">
      <c r="P59764" s="63"/>
      <c r="Q59764" s="63"/>
    </row>
    <row r="59765" spans="16:17">
      <c r="P59765" s="63"/>
      <c r="Q59765" s="63"/>
    </row>
    <row r="59766" spans="16:17">
      <c r="P59766" s="63"/>
      <c r="Q59766" s="63"/>
    </row>
    <row r="59767" spans="16:17">
      <c r="P59767" s="63"/>
      <c r="Q59767" s="63"/>
    </row>
    <row r="59768" spans="16:17">
      <c r="P59768" s="63"/>
      <c r="Q59768" s="63"/>
    </row>
    <row r="59769" spans="16:17">
      <c r="P59769" s="63"/>
      <c r="Q59769" s="63"/>
    </row>
    <row r="59770" spans="16:17">
      <c r="P59770" s="63"/>
      <c r="Q59770" s="63"/>
    </row>
    <row r="59771" spans="16:17">
      <c r="P59771" s="63"/>
      <c r="Q59771" s="63"/>
    </row>
    <row r="59772" spans="16:17">
      <c r="P59772" s="63"/>
      <c r="Q59772" s="63"/>
    </row>
    <row r="59773" spans="16:17">
      <c r="P59773" s="63"/>
      <c r="Q59773" s="63"/>
    </row>
    <row r="59774" spans="16:17">
      <c r="P59774" s="63"/>
      <c r="Q59774" s="63"/>
    </row>
    <row r="59775" spans="16:17">
      <c r="P59775" s="63"/>
      <c r="Q59775" s="63"/>
    </row>
    <row r="59776" spans="16:17">
      <c r="P59776" s="63"/>
      <c r="Q59776" s="63"/>
    </row>
    <row r="59777" spans="16:17">
      <c r="P59777" s="63"/>
      <c r="Q59777" s="63"/>
    </row>
    <row r="59778" spans="16:17">
      <c r="P59778" s="63"/>
      <c r="Q59778" s="63"/>
    </row>
    <row r="59779" spans="16:17">
      <c r="P59779" s="63"/>
      <c r="Q59779" s="63"/>
    </row>
    <row r="59780" spans="16:17">
      <c r="P59780" s="63"/>
      <c r="Q59780" s="63"/>
    </row>
    <row r="59781" spans="16:17">
      <c r="P59781" s="63"/>
      <c r="Q59781" s="63"/>
    </row>
    <row r="59782" spans="16:17">
      <c r="P59782" s="63"/>
      <c r="Q59782" s="63"/>
    </row>
    <row r="59783" spans="16:17">
      <c r="P59783" s="63"/>
      <c r="Q59783" s="63"/>
    </row>
    <row r="59784" spans="16:17">
      <c r="P59784" s="63"/>
      <c r="Q59784" s="63"/>
    </row>
    <row r="59785" spans="16:17">
      <c r="P59785" s="63"/>
      <c r="Q59785" s="63"/>
    </row>
    <row r="59786" spans="16:17">
      <c r="P59786" s="63"/>
      <c r="Q59786" s="63"/>
    </row>
    <row r="59787" spans="16:17">
      <c r="P59787" s="63"/>
      <c r="Q59787" s="63"/>
    </row>
    <row r="59788" spans="16:17">
      <c r="P59788" s="63"/>
      <c r="Q59788" s="63"/>
    </row>
    <row r="59789" spans="16:17">
      <c r="P59789" s="63"/>
      <c r="Q59789" s="63"/>
    </row>
    <row r="59790" spans="16:17">
      <c r="P59790" s="63"/>
      <c r="Q59790" s="63"/>
    </row>
    <row r="59791" spans="16:17">
      <c r="P59791" s="63"/>
      <c r="Q59791" s="63"/>
    </row>
    <row r="59792" spans="16:17">
      <c r="P59792" s="63"/>
      <c r="Q59792" s="63"/>
    </row>
    <row r="59793" spans="16:17">
      <c r="P59793" s="63"/>
      <c r="Q59793" s="63"/>
    </row>
    <row r="59794" spans="16:17">
      <c r="P59794" s="63"/>
      <c r="Q59794" s="63"/>
    </row>
    <row r="59795" spans="16:17">
      <c r="P59795" s="63"/>
      <c r="Q59795" s="63"/>
    </row>
    <row r="59796" spans="16:17">
      <c r="P59796" s="63"/>
      <c r="Q59796" s="63"/>
    </row>
    <row r="59797" spans="16:17">
      <c r="P59797" s="63"/>
      <c r="Q59797" s="63"/>
    </row>
    <row r="59798" spans="16:17">
      <c r="P59798" s="63"/>
      <c r="Q59798" s="63"/>
    </row>
    <row r="59799" spans="16:17">
      <c r="P59799" s="63"/>
      <c r="Q59799" s="63"/>
    </row>
    <row r="59800" spans="16:17">
      <c r="P59800" s="63"/>
      <c r="Q59800" s="63"/>
    </row>
    <row r="59801" spans="16:17">
      <c r="P59801" s="63"/>
      <c r="Q59801" s="63"/>
    </row>
    <row r="59802" spans="16:17">
      <c r="P59802" s="63"/>
      <c r="Q59802" s="63"/>
    </row>
    <row r="59803" spans="16:17">
      <c r="P59803" s="63"/>
      <c r="Q59803" s="63"/>
    </row>
    <row r="59804" spans="16:17">
      <c r="P59804" s="63"/>
      <c r="Q59804" s="63"/>
    </row>
    <row r="59805" spans="16:17">
      <c r="P59805" s="63"/>
      <c r="Q59805" s="63"/>
    </row>
    <row r="59806" spans="16:17">
      <c r="P59806" s="63"/>
      <c r="Q59806" s="63"/>
    </row>
    <row r="59807" spans="16:17">
      <c r="P59807" s="63"/>
      <c r="Q59807" s="63"/>
    </row>
    <row r="59808" spans="16:17">
      <c r="P59808" s="63"/>
      <c r="Q59808" s="63"/>
    </row>
    <row r="59809" spans="16:17">
      <c r="P59809" s="63"/>
      <c r="Q59809" s="63"/>
    </row>
    <row r="59810" spans="16:17">
      <c r="P59810" s="63"/>
      <c r="Q59810" s="63"/>
    </row>
    <row r="59811" spans="16:17">
      <c r="P59811" s="63"/>
      <c r="Q59811" s="63"/>
    </row>
    <row r="59812" spans="16:17">
      <c r="P59812" s="63"/>
      <c r="Q59812" s="63"/>
    </row>
    <row r="59813" spans="16:17">
      <c r="P59813" s="63"/>
      <c r="Q59813" s="63"/>
    </row>
    <row r="59814" spans="16:17">
      <c r="P59814" s="63"/>
      <c r="Q59814" s="63"/>
    </row>
    <row r="59815" spans="16:17">
      <c r="P59815" s="63"/>
      <c r="Q59815" s="63"/>
    </row>
    <row r="59816" spans="16:17">
      <c r="P59816" s="63"/>
      <c r="Q59816" s="63"/>
    </row>
    <row r="59817" spans="16:17">
      <c r="P59817" s="63"/>
      <c r="Q59817" s="63"/>
    </row>
    <row r="59818" spans="16:17">
      <c r="P59818" s="63"/>
      <c r="Q59818" s="63"/>
    </row>
    <row r="59819" spans="16:17">
      <c r="P59819" s="63"/>
      <c r="Q59819" s="63"/>
    </row>
    <row r="59820" spans="16:17">
      <c r="P59820" s="63"/>
      <c r="Q59820" s="63"/>
    </row>
    <row r="59821" spans="16:17">
      <c r="P59821" s="63"/>
      <c r="Q59821" s="63"/>
    </row>
    <row r="59822" spans="16:17">
      <c r="P59822" s="63"/>
      <c r="Q59822" s="63"/>
    </row>
    <row r="59823" spans="16:17">
      <c r="P59823" s="63"/>
      <c r="Q59823" s="63"/>
    </row>
    <row r="59824" spans="16:17">
      <c r="P59824" s="63"/>
      <c r="Q59824" s="63"/>
    </row>
    <row r="59825" spans="16:17">
      <c r="P59825" s="63"/>
      <c r="Q59825" s="63"/>
    </row>
    <row r="59826" spans="16:17">
      <c r="P59826" s="63"/>
      <c r="Q59826" s="63"/>
    </row>
    <row r="59827" spans="16:17">
      <c r="P59827" s="63"/>
      <c r="Q59827" s="63"/>
    </row>
    <row r="59828" spans="16:17">
      <c r="P59828" s="63"/>
      <c r="Q59828" s="63"/>
    </row>
    <row r="59829" spans="16:17">
      <c r="P59829" s="63"/>
      <c r="Q59829" s="63"/>
    </row>
    <row r="59830" spans="16:17">
      <c r="P59830" s="63"/>
      <c r="Q59830" s="63"/>
    </row>
    <row r="59831" spans="16:17">
      <c r="P59831" s="63"/>
      <c r="Q59831" s="63"/>
    </row>
    <row r="59832" spans="16:17">
      <c r="P59832" s="63"/>
      <c r="Q59832" s="63"/>
    </row>
    <row r="59833" spans="16:17">
      <c r="P59833" s="63"/>
      <c r="Q59833" s="63"/>
    </row>
    <row r="59834" spans="16:17">
      <c r="P59834" s="63"/>
      <c r="Q59834" s="63"/>
    </row>
    <row r="59835" spans="16:17">
      <c r="P59835" s="63"/>
      <c r="Q59835" s="63"/>
    </row>
    <row r="59836" spans="16:17">
      <c r="P59836" s="63"/>
      <c r="Q59836" s="63"/>
    </row>
    <row r="59837" spans="16:17">
      <c r="P59837" s="63"/>
      <c r="Q59837" s="63"/>
    </row>
    <row r="59838" spans="16:17">
      <c r="P59838" s="63"/>
      <c r="Q59838" s="63"/>
    </row>
    <row r="59839" spans="16:17">
      <c r="P59839" s="63"/>
      <c r="Q59839" s="63"/>
    </row>
    <row r="59840" spans="16:17">
      <c r="P59840" s="63"/>
      <c r="Q59840" s="63"/>
    </row>
    <row r="59841" spans="16:17">
      <c r="P59841" s="63"/>
      <c r="Q59841" s="63"/>
    </row>
    <row r="59842" spans="16:17">
      <c r="P59842" s="63"/>
      <c r="Q59842" s="63"/>
    </row>
    <row r="59843" spans="16:17">
      <c r="P59843" s="63"/>
      <c r="Q59843" s="63"/>
    </row>
    <row r="59844" spans="16:17">
      <c r="P59844" s="63"/>
      <c r="Q59844" s="63"/>
    </row>
    <row r="59845" spans="16:17">
      <c r="P59845" s="63"/>
      <c r="Q59845" s="63"/>
    </row>
    <row r="59846" spans="16:17">
      <c r="P59846" s="63"/>
      <c r="Q59846" s="63"/>
    </row>
    <row r="59847" spans="16:17">
      <c r="P59847" s="63"/>
      <c r="Q59847" s="63"/>
    </row>
    <row r="59848" spans="16:17">
      <c r="P59848" s="63"/>
      <c r="Q59848" s="63"/>
    </row>
    <row r="59849" spans="16:17">
      <c r="P59849" s="63"/>
      <c r="Q59849" s="63"/>
    </row>
    <row r="59850" spans="16:17">
      <c r="P59850" s="63"/>
      <c r="Q59850" s="63"/>
    </row>
    <row r="59851" spans="16:17">
      <c r="P59851" s="63"/>
      <c r="Q59851" s="63"/>
    </row>
    <row r="59852" spans="16:17">
      <c r="P59852" s="63"/>
      <c r="Q59852" s="63"/>
    </row>
    <row r="59853" spans="16:17">
      <c r="P59853" s="63"/>
      <c r="Q59853" s="63"/>
    </row>
    <row r="59854" spans="16:17">
      <c r="P59854" s="63"/>
      <c r="Q59854" s="63"/>
    </row>
    <row r="59855" spans="16:17">
      <c r="P59855" s="63"/>
      <c r="Q59855" s="63"/>
    </row>
    <row r="59856" spans="16:17">
      <c r="P59856" s="63"/>
      <c r="Q59856" s="63"/>
    </row>
    <row r="59857" spans="16:17">
      <c r="P59857" s="63"/>
      <c r="Q59857" s="63"/>
    </row>
    <row r="59858" spans="16:17">
      <c r="P59858" s="63"/>
      <c r="Q59858" s="63"/>
    </row>
    <row r="59859" spans="16:17">
      <c r="P59859" s="63"/>
      <c r="Q59859" s="63"/>
    </row>
    <row r="59860" spans="16:17">
      <c r="P59860" s="63"/>
      <c r="Q59860" s="63"/>
    </row>
    <row r="59861" spans="16:17">
      <c r="P59861" s="63"/>
      <c r="Q59861" s="63"/>
    </row>
    <row r="59862" spans="16:17">
      <c r="P59862" s="63"/>
      <c r="Q59862" s="63"/>
    </row>
    <row r="59863" spans="16:17">
      <c r="P59863" s="63"/>
      <c r="Q59863" s="63"/>
    </row>
    <row r="59864" spans="16:17">
      <c r="P59864" s="63"/>
      <c r="Q59864" s="63"/>
    </row>
    <row r="59865" spans="16:17">
      <c r="P59865" s="63"/>
      <c r="Q59865" s="63"/>
    </row>
    <row r="59866" spans="16:17">
      <c r="P59866" s="63"/>
      <c r="Q59866" s="63"/>
    </row>
    <row r="59867" spans="16:17">
      <c r="P59867" s="63"/>
      <c r="Q59867" s="63"/>
    </row>
    <row r="59868" spans="16:17">
      <c r="P59868" s="63"/>
      <c r="Q59868" s="63"/>
    </row>
    <row r="59869" spans="16:17">
      <c r="P59869" s="63"/>
      <c r="Q59869" s="63"/>
    </row>
    <row r="59870" spans="16:17">
      <c r="P59870" s="63"/>
      <c r="Q59870" s="63"/>
    </row>
    <row r="59871" spans="16:17">
      <c r="P59871" s="63"/>
      <c r="Q59871" s="63"/>
    </row>
    <row r="59872" spans="16:17">
      <c r="P59872" s="63"/>
      <c r="Q59872" s="63"/>
    </row>
    <row r="59873" spans="16:17">
      <c r="P59873" s="63"/>
      <c r="Q59873" s="63"/>
    </row>
    <row r="59874" spans="16:17">
      <c r="P59874" s="63"/>
      <c r="Q59874" s="63"/>
    </row>
    <row r="59875" spans="16:17">
      <c r="P59875" s="63"/>
      <c r="Q59875" s="63"/>
    </row>
    <row r="59876" spans="16:17">
      <c r="P59876" s="63"/>
      <c r="Q59876" s="63"/>
    </row>
    <row r="59877" spans="16:17">
      <c r="P59877" s="63"/>
      <c r="Q59877" s="63"/>
    </row>
    <row r="59878" spans="16:17">
      <c r="P59878" s="63"/>
      <c r="Q59878" s="63"/>
    </row>
    <row r="59879" spans="16:17">
      <c r="P59879" s="63"/>
      <c r="Q59879" s="63"/>
    </row>
    <row r="59880" spans="16:17">
      <c r="P59880" s="63"/>
      <c r="Q59880" s="63"/>
    </row>
    <row r="59881" spans="16:17">
      <c r="P59881" s="63"/>
      <c r="Q59881" s="63"/>
    </row>
    <row r="59882" spans="16:17">
      <c r="P59882" s="63"/>
      <c r="Q59882" s="63"/>
    </row>
    <row r="59883" spans="16:17">
      <c r="P59883" s="63"/>
      <c r="Q59883" s="63"/>
    </row>
    <row r="59884" spans="16:17">
      <c r="P59884" s="63"/>
      <c r="Q59884" s="63"/>
    </row>
    <row r="59885" spans="16:17">
      <c r="P59885" s="63"/>
      <c r="Q59885" s="63"/>
    </row>
    <row r="59886" spans="16:17">
      <c r="P59886" s="63"/>
      <c r="Q59886" s="63"/>
    </row>
    <row r="59887" spans="16:17">
      <c r="P59887" s="63"/>
      <c r="Q59887" s="63"/>
    </row>
    <row r="59888" spans="16:17">
      <c r="P59888" s="63"/>
      <c r="Q59888" s="63"/>
    </row>
    <row r="59889" spans="16:17">
      <c r="P59889" s="63"/>
      <c r="Q59889" s="63"/>
    </row>
    <row r="59890" spans="16:17">
      <c r="P59890" s="63"/>
      <c r="Q59890" s="63"/>
    </row>
    <row r="59891" spans="16:17">
      <c r="P59891" s="63"/>
      <c r="Q59891" s="63"/>
    </row>
    <row r="59892" spans="16:17">
      <c r="P59892" s="63"/>
      <c r="Q59892" s="63"/>
    </row>
    <row r="59893" spans="16:17">
      <c r="P59893" s="63"/>
      <c r="Q59893" s="63"/>
    </row>
    <row r="59894" spans="16:17">
      <c r="P59894" s="63"/>
      <c r="Q59894" s="63"/>
    </row>
    <row r="59895" spans="16:17">
      <c r="P59895" s="63"/>
      <c r="Q59895" s="63"/>
    </row>
    <row r="59896" spans="16:17">
      <c r="P59896" s="63"/>
      <c r="Q59896" s="63"/>
    </row>
    <row r="59897" spans="16:17">
      <c r="P59897" s="63"/>
      <c r="Q59897" s="63"/>
    </row>
    <row r="59898" spans="16:17">
      <c r="P59898" s="63"/>
      <c r="Q59898" s="63"/>
    </row>
    <row r="59899" spans="16:17">
      <c r="P59899" s="63"/>
      <c r="Q59899" s="63"/>
    </row>
    <row r="59900" spans="16:17">
      <c r="P59900" s="63"/>
      <c r="Q59900" s="63"/>
    </row>
    <row r="59901" spans="16:17">
      <c r="P59901" s="63"/>
      <c r="Q59901" s="63"/>
    </row>
    <row r="59902" spans="16:17">
      <c r="P59902" s="63"/>
      <c r="Q59902" s="63"/>
    </row>
    <row r="59903" spans="16:17">
      <c r="P59903" s="63"/>
      <c r="Q59903" s="63"/>
    </row>
    <row r="59904" spans="16:17">
      <c r="P59904" s="63"/>
      <c r="Q59904" s="63"/>
    </row>
    <row r="59905" spans="16:17">
      <c r="P59905" s="63"/>
      <c r="Q59905" s="63"/>
    </row>
    <row r="59906" spans="16:17">
      <c r="P59906" s="63"/>
      <c r="Q59906" s="63"/>
    </row>
    <row r="59907" spans="16:17">
      <c r="P59907" s="63"/>
      <c r="Q59907" s="63"/>
    </row>
    <row r="59908" spans="16:17">
      <c r="P59908" s="63"/>
      <c r="Q59908" s="63"/>
    </row>
    <row r="59909" spans="16:17">
      <c r="P59909" s="63"/>
      <c r="Q59909" s="63"/>
    </row>
    <row r="59910" spans="16:17">
      <c r="P59910" s="63"/>
      <c r="Q59910" s="63"/>
    </row>
    <row r="59911" spans="16:17">
      <c r="P59911" s="63"/>
      <c r="Q59911" s="63"/>
    </row>
    <row r="59912" spans="16:17">
      <c r="P59912" s="63"/>
      <c r="Q59912" s="63"/>
    </row>
    <row r="59913" spans="16:17">
      <c r="P59913" s="63"/>
      <c r="Q59913" s="63"/>
    </row>
    <row r="59914" spans="16:17">
      <c r="P59914" s="63"/>
      <c r="Q59914" s="63"/>
    </row>
    <row r="59915" spans="16:17">
      <c r="P59915" s="63"/>
      <c r="Q59915" s="63"/>
    </row>
    <row r="59916" spans="16:17">
      <c r="P59916" s="63"/>
      <c r="Q59916" s="63"/>
    </row>
    <row r="59917" spans="16:17">
      <c r="P59917" s="63"/>
      <c r="Q59917" s="63"/>
    </row>
    <row r="59918" spans="16:17">
      <c r="P59918" s="63"/>
      <c r="Q59918" s="63"/>
    </row>
    <row r="59919" spans="16:17">
      <c r="P59919" s="63"/>
      <c r="Q59919" s="63"/>
    </row>
    <row r="59920" spans="16:17">
      <c r="P59920" s="63"/>
      <c r="Q59920" s="63"/>
    </row>
    <row r="59921" spans="16:17">
      <c r="P59921" s="63"/>
      <c r="Q59921" s="63"/>
    </row>
    <row r="59922" spans="16:17">
      <c r="P59922" s="63"/>
      <c r="Q59922" s="63"/>
    </row>
    <row r="59923" spans="16:17">
      <c r="P59923" s="63"/>
      <c r="Q59923" s="63"/>
    </row>
    <row r="59924" spans="16:17">
      <c r="P59924" s="63"/>
      <c r="Q59924" s="63"/>
    </row>
    <row r="59925" spans="16:17">
      <c r="P59925" s="63"/>
      <c r="Q59925" s="63"/>
    </row>
    <row r="59926" spans="16:17">
      <c r="P59926" s="63"/>
      <c r="Q59926" s="63"/>
    </row>
    <row r="59927" spans="16:17">
      <c r="P59927" s="63"/>
      <c r="Q59927" s="63"/>
    </row>
    <row r="59928" spans="16:17">
      <c r="P59928" s="63"/>
      <c r="Q59928" s="63"/>
    </row>
    <row r="59929" spans="16:17">
      <c r="P59929" s="63"/>
      <c r="Q59929" s="63"/>
    </row>
    <row r="59930" spans="16:17">
      <c r="P59930" s="63"/>
      <c r="Q59930" s="63"/>
    </row>
    <row r="59931" spans="16:17">
      <c r="P59931" s="63"/>
      <c r="Q59931" s="63"/>
    </row>
    <row r="59932" spans="16:17">
      <c r="P59932" s="63"/>
      <c r="Q59932" s="63"/>
    </row>
    <row r="59933" spans="16:17">
      <c r="P59933" s="63"/>
      <c r="Q59933" s="63"/>
    </row>
    <row r="59934" spans="16:17">
      <c r="P59934" s="63"/>
      <c r="Q59934" s="63"/>
    </row>
    <row r="59935" spans="16:17">
      <c r="P59935" s="63"/>
      <c r="Q59935" s="63"/>
    </row>
    <row r="59936" spans="16:17">
      <c r="P59936" s="63"/>
      <c r="Q59936" s="63"/>
    </row>
    <row r="59937" spans="16:17">
      <c r="P59937" s="63"/>
      <c r="Q59937" s="63"/>
    </row>
    <row r="59938" spans="16:17">
      <c r="P59938" s="63"/>
      <c r="Q59938" s="63"/>
    </row>
    <row r="59939" spans="16:17">
      <c r="P59939" s="63"/>
      <c r="Q59939" s="63"/>
    </row>
    <row r="59940" spans="16:17">
      <c r="P59940" s="63"/>
      <c r="Q59940" s="63"/>
    </row>
    <row r="59941" spans="16:17">
      <c r="P59941" s="63"/>
      <c r="Q59941" s="63"/>
    </row>
    <row r="59942" spans="16:17">
      <c r="P59942" s="63"/>
      <c r="Q59942" s="63"/>
    </row>
    <row r="59943" spans="16:17">
      <c r="P59943" s="63"/>
      <c r="Q59943" s="63"/>
    </row>
    <row r="59944" spans="16:17">
      <c r="P59944" s="63"/>
      <c r="Q59944" s="63"/>
    </row>
    <row r="59945" spans="16:17">
      <c r="P59945" s="63"/>
      <c r="Q59945" s="63"/>
    </row>
    <row r="59946" spans="16:17">
      <c r="P59946" s="63"/>
      <c r="Q59946" s="63"/>
    </row>
    <row r="59947" spans="16:17">
      <c r="P59947" s="63"/>
      <c r="Q59947" s="63"/>
    </row>
    <row r="59948" spans="16:17">
      <c r="P59948" s="63"/>
      <c r="Q59948" s="63"/>
    </row>
    <row r="59949" spans="16:17">
      <c r="P59949" s="63"/>
      <c r="Q59949" s="63"/>
    </row>
    <row r="59950" spans="16:17">
      <c r="P59950" s="63"/>
      <c r="Q59950" s="63"/>
    </row>
    <row r="59951" spans="16:17">
      <c r="P59951" s="63"/>
      <c r="Q59951" s="63"/>
    </row>
    <row r="59952" spans="16:17">
      <c r="P59952" s="63"/>
      <c r="Q59952" s="63"/>
    </row>
    <row r="59953" spans="16:17">
      <c r="P59953" s="63"/>
      <c r="Q59953" s="63"/>
    </row>
    <row r="59954" spans="16:17">
      <c r="P59954" s="63"/>
      <c r="Q59954" s="63"/>
    </row>
    <row r="59955" spans="16:17">
      <c r="P59955" s="63"/>
      <c r="Q59955" s="63"/>
    </row>
    <row r="59956" spans="16:17">
      <c r="P59956" s="63"/>
      <c r="Q59956" s="63"/>
    </row>
    <row r="59957" spans="16:17">
      <c r="P59957" s="63"/>
      <c r="Q59957" s="63"/>
    </row>
    <row r="59958" spans="16:17">
      <c r="P59958" s="63"/>
      <c r="Q59958" s="63"/>
    </row>
    <row r="59959" spans="16:17">
      <c r="P59959" s="63"/>
      <c r="Q59959" s="63"/>
    </row>
    <row r="59960" spans="16:17">
      <c r="P59960" s="63"/>
      <c r="Q59960" s="63"/>
    </row>
    <row r="59961" spans="16:17">
      <c r="P59961" s="63"/>
      <c r="Q59961" s="63"/>
    </row>
    <row r="59962" spans="16:17">
      <c r="P59962" s="63"/>
      <c r="Q59962" s="63"/>
    </row>
    <row r="59963" spans="16:17">
      <c r="P59963" s="63"/>
      <c r="Q59963" s="63"/>
    </row>
    <row r="59964" spans="16:17">
      <c r="P59964" s="63"/>
      <c r="Q59964" s="63"/>
    </row>
    <row r="59965" spans="16:17">
      <c r="P59965" s="63"/>
      <c r="Q59965" s="63"/>
    </row>
    <row r="59966" spans="16:17">
      <c r="P59966" s="63"/>
      <c r="Q59966" s="63"/>
    </row>
    <row r="59967" spans="16:17">
      <c r="P59967" s="63"/>
      <c r="Q59967" s="63"/>
    </row>
    <row r="59968" spans="16:17">
      <c r="P59968" s="63"/>
      <c r="Q59968" s="63"/>
    </row>
    <row r="59969" spans="16:17">
      <c r="P59969" s="63"/>
      <c r="Q59969" s="63"/>
    </row>
    <row r="59970" spans="16:17">
      <c r="P59970" s="63"/>
      <c r="Q59970" s="63"/>
    </row>
    <row r="59971" spans="16:17">
      <c r="P59971" s="63"/>
      <c r="Q59971" s="63"/>
    </row>
    <row r="59972" spans="16:17">
      <c r="P59972" s="63"/>
      <c r="Q59972" s="63"/>
    </row>
    <row r="59973" spans="16:17">
      <c r="P59973" s="63"/>
      <c r="Q59973" s="63"/>
    </row>
    <row r="59974" spans="16:17">
      <c r="P59974" s="63"/>
      <c r="Q59974" s="63"/>
    </row>
    <row r="59975" spans="16:17">
      <c r="P59975" s="63"/>
      <c r="Q59975" s="63"/>
    </row>
    <row r="59976" spans="16:17">
      <c r="P59976" s="63"/>
      <c r="Q59976" s="63"/>
    </row>
    <row r="59977" spans="16:17">
      <c r="P59977" s="63"/>
      <c r="Q59977" s="63"/>
    </row>
    <row r="59978" spans="16:17">
      <c r="P59978" s="63"/>
      <c r="Q59978" s="63"/>
    </row>
    <row r="59979" spans="16:17">
      <c r="P59979" s="63"/>
      <c r="Q59979" s="63"/>
    </row>
    <row r="59980" spans="16:17">
      <c r="P59980" s="63"/>
      <c r="Q59980" s="63"/>
    </row>
    <row r="59981" spans="16:17">
      <c r="P59981" s="63"/>
      <c r="Q59981" s="63"/>
    </row>
    <row r="59982" spans="16:17">
      <c r="P59982" s="63"/>
      <c r="Q59982" s="63"/>
    </row>
    <row r="59983" spans="16:17">
      <c r="P59983" s="63"/>
      <c r="Q59983" s="63"/>
    </row>
    <row r="59984" spans="16:17">
      <c r="P59984" s="63"/>
      <c r="Q59984" s="63"/>
    </row>
    <row r="59985" spans="16:17">
      <c r="P59985" s="63"/>
      <c r="Q59985" s="63"/>
    </row>
    <row r="59986" spans="16:17">
      <c r="P59986" s="63"/>
      <c r="Q59986" s="63"/>
    </row>
    <row r="59987" spans="16:17">
      <c r="P59987" s="63"/>
      <c r="Q59987" s="63"/>
    </row>
    <row r="59988" spans="16:17">
      <c r="P59988" s="63"/>
      <c r="Q59988" s="63"/>
    </row>
    <row r="59989" spans="16:17">
      <c r="P59989" s="63"/>
      <c r="Q59989" s="63"/>
    </row>
    <row r="59990" spans="16:17">
      <c r="P59990" s="63"/>
      <c r="Q59990" s="63"/>
    </row>
    <row r="59991" spans="16:17">
      <c r="P59991" s="63"/>
      <c r="Q59991" s="63"/>
    </row>
    <row r="59992" spans="16:17">
      <c r="P59992" s="63"/>
      <c r="Q59992" s="63"/>
    </row>
    <row r="59993" spans="16:17">
      <c r="P59993" s="63"/>
      <c r="Q59993" s="63"/>
    </row>
    <row r="59994" spans="16:17">
      <c r="P59994" s="63"/>
      <c r="Q59994" s="63"/>
    </row>
    <row r="59995" spans="16:17">
      <c r="P59995" s="63"/>
      <c r="Q59995" s="63"/>
    </row>
    <row r="59996" spans="16:17">
      <c r="P59996" s="63"/>
      <c r="Q59996" s="63"/>
    </row>
    <row r="59997" spans="16:17">
      <c r="P59997" s="63"/>
      <c r="Q59997" s="63"/>
    </row>
    <row r="59998" spans="16:17">
      <c r="P59998" s="63"/>
      <c r="Q59998" s="63"/>
    </row>
    <row r="59999" spans="16:17">
      <c r="P59999" s="63"/>
      <c r="Q59999" s="63"/>
    </row>
    <row r="60000" spans="16:17">
      <c r="P60000" s="63"/>
      <c r="Q60000" s="63"/>
    </row>
    <row r="60001" spans="16:17">
      <c r="P60001" s="63"/>
      <c r="Q60001" s="63"/>
    </row>
    <row r="60002" spans="16:17">
      <c r="P60002" s="63"/>
      <c r="Q60002" s="63"/>
    </row>
    <row r="60003" spans="16:17">
      <c r="P60003" s="63"/>
      <c r="Q60003" s="63"/>
    </row>
    <row r="60004" spans="16:17">
      <c r="P60004" s="63"/>
      <c r="Q60004" s="63"/>
    </row>
    <row r="60005" spans="16:17">
      <c r="P60005" s="63"/>
      <c r="Q60005" s="63"/>
    </row>
    <row r="60006" spans="16:17">
      <c r="P60006" s="63"/>
      <c r="Q60006" s="63"/>
    </row>
    <row r="60007" spans="16:17">
      <c r="P60007" s="63"/>
      <c r="Q60007" s="63"/>
    </row>
    <row r="60008" spans="16:17">
      <c r="P60008" s="63"/>
      <c r="Q60008" s="63"/>
    </row>
    <row r="60009" spans="16:17">
      <c r="P60009" s="63"/>
      <c r="Q60009" s="63"/>
    </row>
    <row r="60010" spans="16:17">
      <c r="P60010" s="63"/>
      <c r="Q60010" s="63"/>
    </row>
    <row r="60011" spans="16:17">
      <c r="P60011" s="63"/>
      <c r="Q60011" s="63"/>
    </row>
    <row r="60012" spans="16:17">
      <c r="P60012" s="63"/>
      <c r="Q60012" s="63"/>
    </row>
    <row r="60013" spans="16:17">
      <c r="P60013" s="63"/>
      <c r="Q60013" s="63"/>
    </row>
    <row r="60014" spans="16:17">
      <c r="P60014" s="63"/>
      <c r="Q60014" s="63"/>
    </row>
    <row r="60015" spans="16:17">
      <c r="P60015" s="63"/>
      <c r="Q60015" s="63"/>
    </row>
    <row r="60016" spans="16:17">
      <c r="P60016" s="63"/>
      <c r="Q60016" s="63"/>
    </row>
    <row r="60017" spans="16:17">
      <c r="P60017" s="63"/>
      <c r="Q60017" s="63"/>
    </row>
    <row r="60018" spans="16:17">
      <c r="P60018" s="63"/>
      <c r="Q60018" s="63"/>
    </row>
    <row r="60019" spans="16:17">
      <c r="P60019" s="63"/>
      <c r="Q60019" s="63"/>
    </row>
    <row r="60020" spans="16:17">
      <c r="P60020" s="63"/>
      <c r="Q60020" s="63"/>
    </row>
    <row r="60021" spans="16:17">
      <c r="P60021" s="63"/>
      <c r="Q60021" s="63"/>
    </row>
    <row r="60022" spans="16:17">
      <c r="P60022" s="63"/>
      <c r="Q60022" s="63"/>
    </row>
    <row r="60023" spans="16:17">
      <c r="P60023" s="63"/>
      <c r="Q60023" s="63"/>
    </row>
    <row r="60024" spans="16:17">
      <c r="P60024" s="63"/>
      <c r="Q60024" s="63"/>
    </row>
    <row r="60025" spans="16:17">
      <c r="P60025" s="63"/>
      <c r="Q60025" s="63"/>
    </row>
    <row r="60026" spans="16:17">
      <c r="P60026" s="63"/>
      <c r="Q60026" s="63"/>
    </row>
    <row r="60027" spans="16:17">
      <c r="P60027" s="63"/>
      <c r="Q60027" s="63"/>
    </row>
    <row r="60028" spans="16:17">
      <c r="P60028" s="63"/>
      <c r="Q60028" s="63"/>
    </row>
    <row r="60029" spans="16:17">
      <c r="P60029" s="63"/>
      <c r="Q60029" s="63"/>
    </row>
    <row r="60030" spans="16:17">
      <c r="P60030" s="63"/>
      <c r="Q60030" s="63"/>
    </row>
    <row r="60031" spans="16:17">
      <c r="P60031" s="63"/>
      <c r="Q60031" s="63"/>
    </row>
    <row r="60032" spans="16:17">
      <c r="P60032" s="63"/>
      <c r="Q60032" s="63"/>
    </row>
    <row r="60033" spans="16:17">
      <c r="P60033" s="63"/>
      <c r="Q60033" s="63"/>
    </row>
    <row r="60034" spans="16:17">
      <c r="P60034" s="63"/>
      <c r="Q60034" s="63"/>
    </row>
    <row r="60035" spans="16:17">
      <c r="P60035" s="63"/>
      <c r="Q60035" s="63"/>
    </row>
    <row r="60036" spans="16:17">
      <c r="P60036" s="63"/>
      <c r="Q60036" s="63"/>
    </row>
    <row r="60037" spans="16:17">
      <c r="P60037" s="63"/>
      <c r="Q60037" s="63"/>
    </row>
    <row r="60038" spans="16:17">
      <c r="P60038" s="63"/>
      <c r="Q60038" s="63"/>
    </row>
    <row r="60039" spans="16:17">
      <c r="P60039" s="63"/>
      <c r="Q60039" s="63"/>
    </row>
    <row r="60040" spans="16:17">
      <c r="P60040" s="63"/>
      <c r="Q60040" s="63"/>
    </row>
    <row r="60041" spans="16:17">
      <c r="P60041" s="63"/>
      <c r="Q60041" s="63"/>
    </row>
    <row r="60042" spans="16:17">
      <c r="P60042" s="63"/>
      <c r="Q60042" s="63"/>
    </row>
    <row r="60043" spans="16:17">
      <c r="P60043" s="63"/>
      <c r="Q60043" s="63"/>
    </row>
    <row r="60044" spans="16:17">
      <c r="P60044" s="63"/>
      <c r="Q60044" s="63"/>
    </row>
    <row r="60045" spans="16:17">
      <c r="P60045" s="63"/>
      <c r="Q60045" s="63"/>
    </row>
    <row r="60046" spans="16:17">
      <c r="P60046" s="63"/>
      <c r="Q60046" s="63"/>
    </row>
    <row r="60047" spans="16:17">
      <c r="P60047" s="63"/>
      <c r="Q60047" s="63"/>
    </row>
    <row r="60048" spans="16:17">
      <c r="P60048" s="63"/>
      <c r="Q60048" s="63"/>
    </row>
    <row r="60049" spans="16:17">
      <c r="P60049" s="63"/>
      <c r="Q60049" s="63"/>
    </row>
    <row r="60050" spans="16:17">
      <c r="P60050" s="63"/>
      <c r="Q60050" s="63"/>
    </row>
    <row r="60051" spans="16:17">
      <c r="P60051" s="63"/>
      <c r="Q60051" s="63"/>
    </row>
    <row r="60052" spans="16:17">
      <c r="P60052" s="63"/>
      <c r="Q60052" s="63"/>
    </row>
    <row r="60053" spans="16:17">
      <c r="P60053" s="63"/>
      <c r="Q60053" s="63"/>
    </row>
    <row r="60054" spans="16:17">
      <c r="P60054" s="63"/>
      <c r="Q60054" s="63"/>
    </row>
    <row r="60055" spans="16:17">
      <c r="P60055" s="63"/>
      <c r="Q60055" s="63"/>
    </row>
    <row r="60056" spans="16:17">
      <c r="P60056" s="63"/>
      <c r="Q60056" s="63"/>
    </row>
    <row r="60057" spans="16:17">
      <c r="P60057" s="63"/>
      <c r="Q60057" s="63"/>
    </row>
    <row r="60058" spans="16:17">
      <c r="P60058" s="63"/>
      <c r="Q60058" s="63"/>
    </row>
    <row r="60059" spans="16:17">
      <c r="P60059" s="63"/>
      <c r="Q60059" s="63"/>
    </row>
    <row r="60060" spans="16:17">
      <c r="P60060" s="63"/>
      <c r="Q60060" s="63"/>
    </row>
    <row r="60061" spans="16:17">
      <c r="P60061" s="63"/>
      <c r="Q60061" s="63"/>
    </row>
    <row r="60062" spans="16:17">
      <c r="P60062" s="63"/>
      <c r="Q60062" s="63"/>
    </row>
    <row r="60063" spans="16:17">
      <c r="P60063" s="63"/>
      <c r="Q60063" s="63"/>
    </row>
    <row r="60064" spans="16:17">
      <c r="P60064" s="63"/>
      <c r="Q60064" s="63"/>
    </row>
    <row r="60065" spans="16:17">
      <c r="P60065" s="63"/>
      <c r="Q60065" s="63"/>
    </row>
    <row r="60066" spans="16:17">
      <c r="P60066" s="63"/>
      <c r="Q60066" s="63"/>
    </row>
    <row r="60067" spans="16:17">
      <c r="P60067" s="63"/>
      <c r="Q60067" s="63"/>
    </row>
    <row r="60068" spans="16:17">
      <c r="P60068" s="63"/>
      <c r="Q60068" s="63"/>
    </row>
    <row r="60069" spans="16:17">
      <c r="P60069" s="63"/>
      <c r="Q60069" s="63"/>
    </row>
    <row r="60070" spans="16:17">
      <c r="P60070" s="63"/>
      <c r="Q60070" s="63"/>
    </row>
    <row r="60071" spans="16:17">
      <c r="P60071" s="63"/>
      <c r="Q60071" s="63"/>
    </row>
    <row r="60072" spans="16:17">
      <c r="P60072" s="63"/>
      <c r="Q60072" s="63"/>
    </row>
    <row r="60073" spans="16:17">
      <c r="P60073" s="63"/>
      <c r="Q60073" s="63"/>
    </row>
    <row r="60074" spans="16:17">
      <c r="P60074" s="63"/>
      <c r="Q60074" s="63"/>
    </row>
    <row r="60075" spans="16:17">
      <c r="P60075" s="63"/>
      <c r="Q60075" s="63"/>
    </row>
    <row r="60076" spans="16:17">
      <c r="P60076" s="63"/>
      <c r="Q60076" s="63"/>
    </row>
    <row r="60077" spans="16:17">
      <c r="P60077" s="63"/>
      <c r="Q60077" s="63"/>
    </row>
    <row r="60078" spans="16:17">
      <c r="P60078" s="63"/>
      <c r="Q60078" s="63"/>
    </row>
    <row r="60079" spans="16:17">
      <c r="P60079" s="63"/>
      <c r="Q60079" s="63"/>
    </row>
    <row r="60080" spans="16:17">
      <c r="P60080" s="63"/>
      <c r="Q60080" s="63"/>
    </row>
    <row r="60081" spans="16:17">
      <c r="P60081" s="63"/>
      <c r="Q60081" s="63"/>
    </row>
    <row r="60082" spans="16:17">
      <c r="P60082" s="63"/>
      <c r="Q60082" s="63"/>
    </row>
    <row r="60083" spans="16:17">
      <c r="P60083" s="63"/>
      <c r="Q60083" s="63"/>
    </row>
    <row r="60084" spans="16:17">
      <c r="P60084" s="63"/>
      <c r="Q60084" s="63"/>
    </row>
    <row r="60085" spans="16:17">
      <c r="P60085" s="63"/>
      <c r="Q60085" s="63"/>
    </row>
    <row r="60086" spans="16:17">
      <c r="P60086" s="63"/>
      <c r="Q60086" s="63"/>
    </row>
    <row r="60087" spans="16:17">
      <c r="P60087" s="63"/>
      <c r="Q60087" s="63"/>
    </row>
    <row r="60088" spans="16:17">
      <c r="P60088" s="63"/>
      <c r="Q60088" s="63"/>
    </row>
    <row r="60089" spans="16:17">
      <c r="P60089" s="63"/>
      <c r="Q60089" s="63"/>
    </row>
    <row r="60090" spans="16:17">
      <c r="P60090" s="63"/>
      <c r="Q60090" s="63"/>
    </row>
    <row r="60091" spans="16:17">
      <c r="P60091" s="63"/>
      <c r="Q60091" s="63"/>
    </row>
    <row r="60092" spans="16:17">
      <c r="P60092" s="63"/>
      <c r="Q60092" s="63"/>
    </row>
    <row r="60093" spans="16:17">
      <c r="P60093" s="63"/>
      <c r="Q60093" s="63"/>
    </row>
    <row r="60094" spans="16:17">
      <c r="P60094" s="63"/>
      <c r="Q60094" s="63"/>
    </row>
    <row r="60095" spans="16:17">
      <c r="P60095" s="63"/>
      <c r="Q60095" s="63"/>
    </row>
    <row r="60096" spans="16:17">
      <c r="P60096" s="63"/>
      <c r="Q60096" s="63"/>
    </row>
    <row r="60097" spans="16:17">
      <c r="P60097" s="63"/>
      <c r="Q60097" s="63"/>
    </row>
    <row r="60098" spans="16:17">
      <c r="P60098" s="63"/>
      <c r="Q60098" s="63"/>
    </row>
    <row r="60099" spans="16:17">
      <c r="P60099" s="63"/>
      <c r="Q60099" s="63"/>
    </row>
    <row r="60100" spans="16:17">
      <c r="P60100" s="63"/>
      <c r="Q60100" s="63"/>
    </row>
    <row r="60101" spans="16:17">
      <c r="P60101" s="63"/>
      <c r="Q60101" s="63"/>
    </row>
    <row r="60102" spans="16:17">
      <c r="P60102" s="63"/>
      <c r="Q60102" s="63"/>
    </row>
    <row r="60103" spans="16:17">
      <c r="P60103" s="63"/>
      <c r="Q60103" s="63"/>
    </row>
    <row r="60104" spans="16:17">
      <c r="P60104" s="63"/>
      <c r="Q60104" s="63"/>
    </row>
    <row r="60105" spans="16:17">
      <c r="P60105" s="63"/>
      <c r="Q60105" s="63"/>
    </row>
    <row r="60106" spans="16:17">
      <c r="P60106" s="63"/>
      <c r="Q60106" s="63"/>
    </row>
    <row r="60107" spans="16:17">
      <c r="P60107" s="63"/>
      <c r="Q60107" s="63"/>
    </row>
    <row r="60108" spans="16:17">
      <c r="P60108" s="63"/>
      <c r="Q60108" s="63"/>
    </row>
    <row r="60109" spans="16:17">
      <c r="P60109" s="63"/>
      <c r="Q60109" s="63"/>
    </row>
    <row r="60110" spans="16:17">
      <c r="P60110" s="63"/>
      <c r="Q60110" s="63"/>
    </row>
    <row r="60111" spans="16:17">
      <c r="P60111" s="63"/>
      <c r="Q60111" s="63"/>
    </row>
    <row r="60112" spans="16:17">
      <c r="P60112" s="63"/>
      <c r="Q60112" s="63"/>
    </row>
    <row r="60113" spans="16:17">
      <c r="P60113" s="63"/>
      <c r="Q60113" s="63"/>
    </row>
    <row r="60114" spans="16:17">
      <c r="P60114" s="63"/>
      <c r="Q60114" s="63"/>
    </row>
    <row r="60115" spans="16:17">
      <c r="P60115" s="63"/>
      <c r="Q60115" s="63"/>
    </row>
    <row r="60116" spans="16:17">
      <c r="P60116" s="63"/>
      <c r="Q60116" s="63"/>
    </row>
    <row r="60117" spans="16:17">
      <c r="P60117" s="63"/>
      <c r="Q60117" s="63"/>
    </row>
    <row r="60118" spans="16:17">
      <c r="P60118" s="63"/>
      <c r="Q60118" s="63"/>
    </row>
    <row r="60119" spans="16:17">
      <c r="P60119" s="63"/>
      <c r="Q60119" s="63"/>
    </row>
    <row r="60120" spans="16:17">
      <c r="P60120" s="63"/>
      <c r="Q60120" s="63"/>
    </row>
    <row r="60121" spans="16:17">
      <c r="P60121" s="63"/>
      <c r="Q60121" s="63"/>
    </row>
    <row r="60122" spans="16:17">
      <c r="P60122" s="63"/>
      <c r="Q60122" s="63"/>
    </row>
    <row r="60123" spans="16:17">
      <c r="P60123" s="63"/>
      <c r="Q60123" s="63"/>
    </row>
    <row r="60124" spans="16:17">
      <c r="P60124" s="63"/>
      <c r="Q60124" s="63"/>
    </row>
    <row r="60125" spans="16:17">
      <c r="P60125" s="63"/>
      <c r="Q60125" s="63"/>
    </row>
    <row r="60126" spans="16:17">
      <c r="P60126" s="63"/>
      <c r="Q60126" s="63"/>
    </row>
    <row r="60127" spans="16:17">
      <c r="P60127" s="63"/>
      <c r="Q60127" s="63"/>
    </row>
    <row r="60128" spans="16:17">
      <c r="P60128" s="63"/>
      <c r="Q60128" s="63"/>
    </row>
    <row r="60129" spans="16:17">
      <c r="P60129" s="63"/>
      <c r="Q60129" s="63"/>
    </row>
    <row r="60130" spans="16:17">
      <c r="P60130" s="63"/>
      <c r="Q60130" s="63"/>
    </row>
    <row r="60131" spans="16:17">
      <c r="P60131" s="63"/>
      <c r="Q60131" s="63"/>
    </row>
    <row r="60132" spans="16:17">
      <c r="P60132" s="63"/>
      <c r="Q60132" s="63"/>
    </row>
    <row r="60133" spans="16:17">
      <c r="P60133" s="63"/>
      <c r="Q60133" s="63"/>
    </row>
    <row r="60134" spans="16:17">
      <c r="P60134" s="63"/>
      <c r="Q60134" s="63"/>
    </row>
    <row r="60135" spans="16:17">
      <c r="P60135" s="63"/>
      <c r="Q60135" s="63"/>
    </row>
    <row r="60136" spans="16:17">
      <c r="P60136" s="63"/>
      <c r="Q60136" s="63"/>
    </row>
    <row r="60137" spans="16:17">
      <c r="P60137" s="63"/>
      <c r="Q60137" s="63"/>
    </row>
    <row r="60138" spans="16:17">
      <c r="P60138" s="63"/>
      <c r="Q60138" s="63"/>
    </row>
    <row r="60139" spans="16:17">
      <c r="P60139" s="63"/>
      <c r="Q60139" s="63"/>
    </row>
    <row r="60140" spans="16:17">
      <c r="P60140" s="63"/>
      <c r="Q60140" s="63"/>
    </row>
    <row r="60141" spans="16:17">
      <c r="P60141" s="63"/>
      <c r="Q60141" s="63"/>
    </row>
    <row r="60142" spans="16:17">
      <c r="P60142" s="63"/>
      <c r="Q60142" s="63"/>
    </row>
    <row r="60143" spans="16:17">
      <c r="P60143" s="63"/>
      <c r="Q60143" s="63"/>
    </row>
    <row r="60144" spans="16:17">
      <c r="P60144" s="63"/>
      <c r="Q60144" s="63"/>
    </row>
    <row r="60145" spans="16:17">
      <c r="P60145" s="63"/>
      <c r="Q60145" s="63"/>
    </row>
    <row r="60146" spans="16:17">
      <c r="P60146" s="63"/>
      <c r="Q60146" s="63"/>
    </row>
    <row r="60147" spans="16:17">
      <c r="P60147" s="63"/>
      <c r="Q60147" s="63"/>
    </row>
    <row r="60148" spans="16:17">
      <c r="P60148" s="63"/>
      <c r="Q60148" s="63"/>
    </row>
    <row r="60149" spans="16:17">
      <c r="P60149" s="63"/>
      <c r="Q60149" s="63"/>
    </row>
    <row r="60150" spans="16:17">
      <c r="P60150" s="63"/>
      <c r="Q60150" s="63"/>
    </row>
    <row r="60151" spans="16:17">
      <c r="P60151" s="63"/>
      <c r="Q60151" s="63"/>
    </row>
    <row r="60152" spans="16:17">
      <c r="P60152" s="63"/>
      <c r="Q60152" s="63"/>
    </row>
    <row r="60153" spans="16:17">
      <c r="P60153" s="63"/>
      <c r="Q60153" s="63"/>
    </row>
    <row r="60154" spans="16:17">
      <c r="P60154" s="63"/>
      <c r="Q60154" s="63"/>
    </row>
    <row r="60155" spans="16:17">
      <c r="P60155" s="63"/>
      <c r="Q60155" s="63"/>
    </row>
    <row r="60156" spans="16:17">
      <c r="P60156" s="63"/>
      <c r="Q60156" s="63"/>
    </row>
    <row r="60157" spans="16:17">
      <c r="P60157" s="63"/>
      <c r="Q60157" s="63"/>
    </row>
    <row r="60158" spans="16:17">
      <c r="P60158" s="63"/>
      <c r="Q60158" s="63"/>
    </row>
    <row r="60159" spans="16:17">
      <c r="P60159" s="63"/>
      <c r="Q60159" s="63"/>
    </row>
    <row r="60160" spans="16:17">
      <c r="P60160" s="63"/>
      <c r="Q60160" s="63"/>
    </row>
    <row r="60161" spans="16:17">
      <c r="P60161" s="63"/>
      <c r="Q60161" s="63"/>
    </row>
    <row r="60162" spans="16:17">
      <c r="P60162" s="63"/>
      <c r="Q60162" s="63"/>
    </row>
    <row r="60163" spans="16:17">
      <c r="P60163" s="63"/>
      <c r="Q60163" s="63"/>
    </row>
    <row r="60164" spans="16:17">
      <c r="P60164" s="63"/>
      <c r="Q60164" s="63"/>
    </row>
    <row r="60165" spans="16:17">
      <c r="P60165" s="63"/>
      <c r="Q60165" s="63"/>
    </row>
    <row r="60166" spans="16:17">
      <c r="P60166" s="63"/>
      <c r="Q60166" s="63"/>
    </row>
    <row r="60167" spans="16:17">
      <c r="P60167" s="63"/>
      <c r="Q60167" s="63"/>
    </row>
    <row r="60168" spans="16:17">
      <c r="P60168" s="63"/>
      <c r="Q60168" s="63"/>
    </row>
    <row r="60169" spans="16:17">
      <c r="P60169" s="63"/>
      <c r="Q60169" s="63"/>
    </row>
    <row r="60170" spans="16:17">
      <c r="P60170" s="63"/>
      <c r="Q60170" s="63"/>
    </row>
    <row r="60171" spans="16:17">
      <c r="P60171" s="63"/>
      <c r="Q60171" s="63"/>
    </row>
    <row r="60172" spans="16:17">
      <c r="P60172" s="63"/>
      <c r="Q60172" s="63"/>
    </row>
    <row r="60173" spans="16:17">
      <c r="P60173" s="63"/>
      <c r="Q60173" s="63"/>
    </row>
    <row r="60174" spans="16:17">
      <c r="P60174" s="63"/>
      <c r="Q60174" s="63"/>
    </row>
    <row r="60175" spans="16:17">
      <c r="P60175" s="63"/>
      <c r="Q60175" s="63"/>
    </row>
    <row r="60176" spans="16:17">
      <c r="P60176" s="63"/>
      <c r="Q60176" s="63"/>
    </row>
    <row r="60177" spans="16:17">
      <c r="P60177" s="63"/>
      <c r="Q60177" s="63"/>
    </row>
    <row r="60178" spans="16:17">
      <c r="P60178" s="63"/>
      <c r="Q60178" s="63"/>
    </row>
    <row r="60179" spans="16:17">
      <c r="P60179" s="63"/>
      <c r="Q60179" s="63"/>
    </row>
    <row r="60180" spans="16:17">
      <c r="P60180" s="63"/>
      <c r="Q60180" s="63"/>
    </row>
    <row r="60181" spans="16:17">
      <c r="P60181" s="63"/>
      <c r="Q60181" s="63"/>
    </row>
    <row r="60182" spans="16:17">
      <c r="P60182" s="63"/>
      <c r="Q60182" s="63"/>
    </row>
    <row r="60183" spans="16:17">
      <c r="P60183" s="63"/>
      <c r="Q60183" s="63"/>
    </row>
    <row r="60184" spans="16:17">
      <c r="P60184" s="63"/>
      <c r="Q60184" s="63"/>
    </row>
    <row r="60185" spans="16:17">
      <c r="P60185" s="63"/>
      <c r="Q60185" s="63"/>
    </row>
    <row r="60186" spans="16:17">
      <c r="P60186" s="63"/>
      <c r="Q60186" s="63"/>
    </row>
    <row r="60187" spans="16:17">
      <c r="P60187" s="63"/>
      <c r="Q60187" s="63"/>
    </row>
    <row r="60188" spans="16:17">
      <c r="P60188" s="63"/>
      <c r="Q60188" s="63"/>
    </row>
    <row r="60189" spans="16:17">
      <c r="P60189" s="63"/>
      <c r="Q60189" s="63"/>
    </row>
    <row r="60190" spans="16:17">
      <c r="P60190" s="63"/>
      <c r="Q60190" s="63"/>
    </row>
    <row r="60191" spans="16:17">
      <c r="P60191" s="63"/>
      <c r="Q60191" s="63"/>
    </row>
    <row r="60192" spans="16:17">
      <c r="P60192" s="63"/>
      <c r="Q60192" s="63"/>
    </row>
    <row r="60193" spans="16:17">
      <c r="P60193" s="63"/>
      <c r="Q60193" s="63"/>
    </row>
    <row r="60194" spans="16:17">
      <c r="P60194" s="63"/>
      <c r="Q60194" s="63"/>
    </row>
    <row r="60195" spans="16:17">
      <c r="P60195" s="63"/>
      <c r="Q60195" s="63"/>
    </row>
    <row r="60196" spans="16:17">
      <c r="P60196" s="63"/>
      <c r="Q60196" s="63"/>
    </row>
    <row r="60197" spans="16:17">
      <c r="P60197" s="63"/>
      <c r="Q60197" s="63"/>
    </row>
    <row r="60198" spans="16:17">
      <c r="P60198" s="63"/>
      <c r="Q60198" s="63"/>
    </row>
    <row r="60199" spans="16:17">
      <c r="P60199" s="63"/>
      <c r="Q60199" s="63"/>
    </row>
    <row r="60200" spans="16:17">
      <c r="P60200" s="63"/>
      <c r="Q60200" s="63"/>
    </row>
    <row r="60201" spans="16:17">
      <c r="P60201" s="63"/>
      <c r="Q60201" s="63"/>
    </row>
    <row r="60202" spans="16:17">
      <c r="P60202" s="63"/>
      <c r="Q60202" s="63"/>
    </row>
    <row r="60203" spans="16:17">
      <c r="P60203" s="63"/>
      <c r="Q60203" s="63"/>
    </row>
    <row r="60204" spans="16:17">
      <c r="P60204" s="63"/>
      <c r="Q60204" s="63"/>
    </row>
    <row r="60205" spans="16:17">
      <c r="P60205" s="63"/>
      <c r="Q60205" s="63"/>
    </row>
    <row r="60206" spans="16:17">
      <c r="P60206" s="63"/>
      <c r="Q60206" s="63"/>
    </row>
    <row r="60207" spans="16:17">
      <c r="P60207" s="63"/>
      <c r="Q60207" s="63"/>
    </row>
    <row r="60208" spans="16:17">
      <c r="P60208" s="63"/>
      <c r="Q60208" s="63"/>
    </row>
    <row r="60209" spans="16:17">
      <c r="P60209" s="63"/>
      <c r="Q60209" s="63"/>
    </row>
    <row r="60210" spans="16:17">
      <c r="P60210" s="63"/>
      <c r="Q60210" s="63"/>
    </row>
    <row r="60211" spans="16:17">
      <c r="P60211" s="63"/>
      <c r="Q60211" s="63"/>
    </row>
    <row r="60212" spans="16:17">
      <c r="P60212" s="63"/>
      <c r="Q60212" s="63"/>
    </row>
    <row r="60213" spans="16:17">
      <c r="P60213" s="63"/>
      <c r="Q60213" s="63"/>
    </row>
    <row r="60214" spans="16:17">
      <c r="P60214" s="63"/>
      <c r="Q60214" s="63"/>
    </row>
    <row r="60215" spans="16:17">
      <c r="P60215" s="63"/>
      <c r="Q60215" s="63"/>
    </row>
    <row r="60216" spans="16:17">
      <c r="P60216" s="63"/>
      <c r="Q60216" s="63"/>
    </row>
    <row r="60217" spans="16:17">
      <c r="P60217" s="63"/>
      <c r="Q60217" s="63"/>
    </row>
    <row r="60218" spans="16:17">
      <c r="P60218" s="63"/>
      <c r="Q60218" s="63"/>
    </row>
    <row r="60219" spans="16:17">
      <c r="P60219" s="63"/>
      <c r="Q60219" s="63"/>
    </row>
    <row r="60220" spans="16:17">
      <c r="P60220" s="63"/>
      <c r="Q60220" s="63"/>
    </row>
    <row r="60221" spans="16:17">
      <c r="P60221" s="63"/>
      <c r="Q60221" s="63"/>
    </row>
    <row r="60222" spans="16:17">
      <c r="P60222" s="63"/>
      <c r="Q60222" s="63"/>
    </row>
    <row r="60223" spans="16:17">
      <c r="P60223" s="63"/>
      <c r="Q60223" s="63"/>
    </row>
    <row r="60224" spans="16:17">
      <c r="P60224" s="63"/>
      <c r="Q60224" s="63"/>
    </row>
    <row r="60225" spans="16:17">
      <c r="P60225" s="63"/>
      <c r="Q60225" s="63"/>
    </row>
    <row r="60226" spans="16:17">
      <c r="P60226" s="63"/>
      <c r="Q60226" s="63"/>
    </row>
    <row r="60227" spans="16:17">
      <c r="P60227" s="63"/>
      <c r="Q60227" s="63"/>
    </row>
    <row r="60228" spans="16:17">
      <c r="P60228" s="63"/>
      <c r="Q60228" s="63"/>
    </row>
    <row r="60229" spans="16:17">
      <c r="P60229" s="63"/>
      <c r="Q60229" s="63"/>
    </row>
    <row r="60230" spans="16:17">
      <c r="P60230" s="63"/>
      <c r="Q60230" s="63"/>
    </row>
    <row r="60231" spans="16:17">
      <c r="P60231" s="63"/>
      <c r="Q60231" s="63"/>
    </row>
    <row r="60232" spans="16:17">
      <c r="P60232" s="63"/>
      <c r="Q60232" s="63"/>
    </row>
    <row r="60233" spans="16:17">
      <c r="P60233" s="63"/>
      <c r="Q60233" s="63"/>
    </row>
    <row r="60234" spans="16:17">
      <c r="P60234" s="63"/>
      <c r="Q60234" s="63"/>
    </row>
    <row r="60235" spans="16:17">
      <c r="P60235" s="63"/>
      <c r="Q60235" s="63"/>
    </row>
    <row r="60236" spans="16:17">
      <c r="P60236" s="63"/>
      <c r="Q60236" s="63"/>
    </row>
    <row r="60237" spans="16:17">
      <c r="P60237" s="63"/>
      <c r="Q60237" s="63"/>
    </row>
    <row r="60238" spans="16:17">
      <c r="P60238" s="63"/>
      <c r="Q60238" s="63"/>
    </row>
    <row r="60239" spans="16:17">
      <c r="P60239" s="63"/>
      <c r="Q60239" s="63"/>
    </row>
    <row r="60240" spans="16:17">
      <c r="P60240" s="63"/>
      <c r="Q60240" s="63"/>
    </row>
    <row r="60241" spans="16:17">
      <c r="P60241" s="63"/>
      <c r="Q60241" s="63"/>
    </row>
    <row r="60242" spans="16:17">
      <c r="P60242" s="63"/>
      <c r="Q60242" s="63"/>
    </row>
    <row r="60243" spans="16:17">
      <c r="P60243" s="63"/>
      <c r="Q60243" s="63"/>
    </row>
    <row r="60244" spans="16:17">
      <c r="P60244" s="63"/>
      <c r="Q60244" s="63"/>
    </row>
    <row r="60245" spans="16:17">
      <c r="P60245" s="63"/>
      <c r="Q60245" s="63"/>
    </row>
    <row r="60246" spans="16:17">
      <c r="P60246" s="63"/>
      <c r="Q60246" s="63"/>
    </row>
    <row r="60247" spans="16:17">
      <c r="P60247" s="63"/>
      <c r="Q60247" s="63"/>
    </row>
    <row r="60248" spans="16:17">
      <c r="P60248" s="63"/>
      <c r="Q60248" s="63"/>
    </row>
    <row r="60249" spans="16:17">
      <c r="P60249" s="63"/>
      <c r="Q60249" s="63"/>
    </row>
    <row r="60250" spans="16:17">
      <c r="P60250" s="63"/>
      <c r="Q60250" s="63"/>
    </row>
    <row r="60251" spans="16:17">
      <c r="P60251" s="63"/>
      <c r="Q60251" s="63"/>
    </row>
    <row r="60252" spans="16:17">
      <c r="P60252" s="63"/>
      <c r="Q60252" s="63"/>
    </row>
    <row r="60253" spans="16:17">
      <c r="P60253" s="63"/>
      <c r="Q60253" s="63"/>
    </row>
    <row r="60254" spans="16:17">
      <c r="P60254" s="63"/>
      <c r="Q60254" s="63"/>
    </row>
    <row r="60255" spans="16:17">
      <c r="P60255" s="63"/>
      <c r="Q60255" s="63"/>
    </row>
    <row r="60256" spans="16:17">
      <c r="P60256" s="63"/>
      <c r="Q60256" s="63"/>
    </row>
    <row r="60257" spans="16:17">
      <c r="P60257" s="63"/>
      <c r="Q60257" s="63"/>
    </row>
    <row r="60258" spans="16:17">
      <c r="P60258" s="63"/>
      <c r="Q60258" s="63"/>
    </row>
    <row r="60259" spans="16:17">
      <c r="P60259" s="63"/>
      <c r="Q60259" s="63"/>
    </row>
    <row r="60260" spans="16:17">
      <c r="P60260" s="63"/>
      <c r="Q60260" s="63"/>
    </row>
    <row r="60261" spans="16:17">
      <c r="P60261" s="63"/>
      <c r="Q60261" s="63"/>
    </row>
    <row r="60262" spans="16:17">
      <c r="P60262" s="63"/>
      <c r="Q60262" s="63"/>
    </row>
    <row r="60263" spans="16:17">
      <c r="P60263" s="63"/>
      <c r="Q60263" s="63"/>
    </row>
    <row r="60264" spans="16:17">
      <c r="P60264" s="63"/>
      <c r="Q60264" s="63"/>
    </row>
    <row r="60265" spans="16:17">
      <c r="P60265" s="63"/>
      <c r="Q60265" s="63"/>
    </row>
    <row r="60266" spans="16:17">
      <c r="P60266" s="63"/>
      <c r="Q60266" s="63"/>
    </row>
    <row r="60267" spans="16:17">
      <c r="P60267" s="63"/>
      <c r="Q60267" s="63"/>
    </row>
    <row r="60268" spans="16:17">
      <c r="P60268" s="63"/>
      <c r="Q60268" s="63"/>
    </row>
    <row r="60269" spans="16:17">
      <c r="P60269" s="63"/>
      <c r="Q60269" s="63"/>
    </row>
    <row r="60270" spans="16:17">
      <c r="P60270" s="63"/>
      <c r="Q60270" s="63"/>
    </row>
    <row r="60271" spans="16:17">
      <c r="P60271" s="63"/>
      <c r="Q60271" s="63"/>
    </row>
    <row r="60272" spans="16:17">
      <c r="P60272" s="63"/>
      <c r="Q60272" s="63"/>
    </row>
    <row r="60273" spans="16:17">
      <c r="P60273" s="63"/>
      <c r="Q60273" s="63"/>
    </row>
    <row r="60274" spans="16:17">
      <c r="P60274" s="63"/>
      <c r="Q60274" s="63"/>
    </row>
    <row r="60275" spans="16:17">
      <c r="P60275" s="63"/>
      <c r="Q60275" s="63"/>
    </row>
    <row r="60276" spans="16:17">
      <c r="P60276" s="63"/>
      <c r="Q60276" s="63"/>
    </row>
    <row r="60277" spans="16:17">
      <c r="P60277" s="63"/>
      <c r="Q60277" s="63"/>
    </row>
    <row r="60278" spans="16:17">
      <c r="P60278" s="63"/>
      <c r="Q60278" s="63"/>
    </row>
    <row r="60279" spans="16:17">
      <c r="P60279" s="63"/>
      <c r="Q60279" s="63"/>
    </row>
    <row r="60280" spans="16:17">
      <c r="P60280" s="63"/>
      <c r="Q60280" s="63"/>
    </row>
    <row r="60281" spans="16:17">
      <c r="P60281" s="63"/>
      <c r="Q60281" s="63"/>
    </row>
    <row r="60282" spans="16:17">
      <c r="P60282" s="63"/>
      <c r="Q60282" s="63"/>
    </row>
    <row r="60283" spans="16:17">
      <c r="P60283" s="63"/>
      <c r="Q60283" s="63"/>
    </row>
    <row r="60284" spans="16:17">
      <c r="P60284" s="63"/>
      <c r="Q60284" s="63"/>
    </row>
    <row r="60285" spans="16:17">
      <c r="P60285" s="63"/>
      <c r="Q60285" s="63"/>
    </row>
    <row r="60286" spans="16:17">
      <c r="P60286" s="63"/>
      <c r="Q60286" s="63"/>
    </row>
    <row r="60287" spans="16:17">
      <c r="P60287" s="63"/>
      <c r="Q60287" s="63"/>
    </row>
    <row r="60288" spans="16:17">
      <c r="P60288" s="63"/>
      <c r="Q60288" s="63"/>
    </row>
    <row r="60289" spans="16:17">
      <c r="P60289" s="63"/>
      <c r="Q60289" s="63"/>
    </row>
    <row r="60290" spans="16:17">
      <c r="P60290" s="63"/>
      <c r="Q60290" s="63"/>
    </row>
    <row r="60291" spans="16:17">
      <c r="P60291" s="63"/>
      <c r="Q60291" s="63"/>
    </row>
    <row r="60292" spans="16:17">
      <c r="P60292" s="63"/>
      <c r="Q60292" s="63"/>
    </row>
    <row r="60293" spans="16:17">
      <c r="P60293" s="63"/>
      <c r="Q60293" s="63"/>
    </row>
    <row r="60294" spans="16:17">
      <c r="P60294" s="63"/>
      <c r="Q60294" s="63"/>
    </row>
    <row r="60295" spans="16:17">
      <c r="P60295" s="63"/>
      <c r="Q60295" s="63"/>
    </row>
    <row r="60296" spans="16:17">
      <c r="P60296" s="63"/>
      <c r="Q60296" s="63"/>
    </row>
    <row r="60297" spans="16:17">
      <c r="P60297" s="63"/>
      <c r="Q60297" s="63"/>
    </row>
    <row r="60298" spans="16:17">
      <c r="P60298" s="63"/>
      <c r="Q60298" s="63"/>
    </row>
    <row r="60299" spans="16:17">
      <c r="P60299" s="63"/>
      <c r="Q60299" s="63"/>
    </row>
    <row r="60300" spans="16:17">
      <c r="P60300" s="63"/>
      <c r="Q60300" s="63"/>
    </row>
    <row r="60301" spans="16:17">
      <c r="P60301" s="63"/>
      <c r="Q60301" s="63"/>
    </row>
    <row r="60302" spans="16:17">
      <c r="P60302" s="63"/>
      <c r="Q60302" s="63"/>
    </row>
    <row r="60303" spans="16:17">
      <c r="P60303" s="63"/>
      <c r="Q60303" s="63"/>
    </row>
    <row r="60304" spans="16:17">
      <c r="P60304" s="63"/>
      <c r="Q60304" s="63"/>
    </row>
    <row r="60305" spans="16:17">
      <c r="P60305" s="63"/>
      <c r="Q60305" s="63"/>
    </row>
    <row r="60306" spans="16:17">
      <c r="P60306" s="63"/>
      <c r="Q60306" s="63"/>
    </row>
    <row r="60307" spans="16:17">
      <c r="P60307" s="63"/>
      <c r="Q60307" s="63"/>
    </row>
    <row r="60308" spans="16:17">
      <c r="P60308" s="63"/>
      <c r="Q60308" s="63"/>
    </row>
    <row r="60309" spans="16:17">
      <c r="P60309" s="63"/>
      <c r="Q60309" s="63"/>
    </row>
    <row r="60310" spans="16:17">
      <c r="P60310" s="63"/>
      <c r="Q60310" s="63"/>
    </row>
    <row r="60311" spans="16:17">
      <c r="P60311" s="63"/>
      <c r="Q60311" s="63"/>
    </row>
    <row r="60312" spans="16:17">
      <c r="P60312" s="63"/>
      <c r="Q60312" s="63"/>
    </row>
    <row r="60313" spans="16:17">
      <c r="P60313" s="63"/>
      <c r="Q60313" s="63"/>
    </row>
    <row r="60314" spans="16:17">
      <c r="P60314" s="63"/>
      <c r="Q60314" s="63"/>
    </row>
    <row r="60315" spans="16:17">
      <c r="P60315" s="63"/>
      <c r="Q60315" s="63"/>
    </row>
    <row r="60316" spans="16:17">
      <c r="P60316" s="63"/>
      <c r="Q60316" s="63"/>
    </row>
    <row r="60317" spans="16:17">
      <c r="P60317" s="63"/>
      <c r="Q60317" s="63"/>
    </row>
    <row r="60318" spans="16:17">
      <c r="P60318" s="63"/>
      <c r="Q60318" s="63"/>
    </row>
    <row r="60319" spans="16:17">
      <c r="P60319" s="63"/>
      <c r="Q60319" s="63"/>
    </row>
    <row r="60320" spans="16:17">
      <c r="P60320" s="63"/>
      <c r="Q60320" s="63"/>
    </row>
    <row r="60321" spans="16:17">
      <c r="P60321" s="63"/>
      <c r="Q60321" s="63"/>
    </row>
    <row r="60322" spans="16:17">
      <c r="P60322" s="63"/>
      <c r="Q60322" s="63"/>
    </row>
    <row r="60323" spans="16:17">
      <c r="P60323" s="63"/>
      <c r="Q60323" s="63"/>
    </row>
    <row r="60324" spans="16:17">
      <c r="P60324" s="63"/>
      <c r="Q60324" s="63"/>
    </row>
    <row r="60325" spans="16:17">
      <c r="P60325" s="63"/>
      <c r="Q60325" s="63"/>
    </row>
    <row r="60326" spans="16:17">
      <c r="P60326" s="63"/>
      <c r="Q60326" s="63"/>
    </row>
    <row r="60327" spans="16:17">
      <c r="P60327" s="63"/>
      <c r="Q60327" s="63"/>
    </row>
    <row r="60328" spans="16:17">
      <c r="P60328" s="63"/>
      <c r="Q60328" s="63"/>
    </row>
    <row r="60329" spans="16:17">
      <c r="P60329" s="63"/>
      <c r="Q60329" s="63"/>
    </row>
    <row r="60330" spans="16:17">
      <c r="P60330" s="63"/>
      <c r="Q60330" s="63"/>
    </row>
    <row r="60331" spans="16:17">
      <c r="P60331" s="63"/>
      <c r="Q60331" s="63"/>
    </row>
    <row r="60332" spans="16:17">
      <c r="P60332" s="63"/>
      <c r="Q60332" s="63"/>
    </row>
    <row r="60333" spans="16:17">
      <c r="P60333" s="63"/>
      <c r="Q60333" s="63"/>
    </row>
    <row r="60334" spans="16:17">
      <c r="P60334" s="63"/>
      <c r="Q60334" s="63"/>
    </row>
    <row r="60335" spans="16:17">
      <c r="P60335" s="63"/>
      <c r="Q60335" s="63"/>
    </row>
    <row r="60336" spans="16:17">
      <c r="P60336" s="63"/>
      <c r="Q60336" s="63"/>
    </row>
    <row r="60337" spans="16:17">
      <c r="P60337" s="63"/>
      <c r="Q60337" s="63"/>
    </row>
    <row r="60338" spans="16:17">
      <c r="P60338" s="63"/>
      <c r="Q60338" s="63"/>
    </row>
    <row r="60339" spans="16:17">
      <c r="P60339" s="63"/>
      <c r="Q60339" s="63"/>
    </row>
    <row r="60340" spans="16:17">
      <c r="P60340" s="63"/>
      <c r="Q60340" s="63"/>
    </row>
    <row r="60341" spans="16:17">
      <c r="P60341" s="63"/>
      <c r="Q60341" s="63"/>
    </row>
    <row r="60342" spans="16:17">
      <c r="P60342" s="63"/>
      <c r="Q60342" s="63"/>
    </row>
    <row r="60343" spans="16:17">
      <c r="P60343" s="63"/>
      <c r="Q60343" s="63"/>
    </row>
    <row r="60344" spans="16:17">
      <c r="P60344" s="63"/>
      <c r="Q60344" s="63"/>
    </row>
    <row r="60345" spans="16:17">
      <c r="P60345" s="63"/>
      <c r="Q60345" s="63"/>
    </row>
    <row r="60346" spans="16:17">
      <c r="P60346" s="63"/>
      <c r="Q60346" s="63"/>
    </row>
    <row r="60347" spans="16:17">
      <c r="P60347" s="63"/>
      <c r="Q60347" s="63"/>
    </row>
    <row r="60348" spans="16:17">
      <c r="P60348" s="63"/>
      <c r="Q60348" s="63"/>
    </row>
    <row r="60349" spans="16:17">
      <c r="P60349" s="63"/>
      <c r="Q60349" s="63"/>
    </row>
    <row r="60350" spans="16:17">
      <c r="P60350" s="63"/>
      <c r="Q60350" s="63"/>
    </row>
    <row r="60351" spans="16:17">
      <c r="P60351" s="63"/>
      <c r="Q60351" s="63"/>
    </row>
    <row r="60352" spans="16:17">
      <c r="P60352" s="63"/>
      <c r="Q60352" s="63"/>
    </row>
    <row r="60353" spans="16:17">
      <c r="P60353" s="63"/>
      <c r="Q60353" s="63"/>
    </row>
    <row r="60354" spans="16:17">
      <c r="P60354" s="63"/>
      <c r="Q60354" s="63"/>
    </row>
    <row r="60355" spans="16:17">
      <c r="P60355" s="63"/>
      <c r="Q60355" s="63"/>
    </row>
    <row r="60356" spans="16:17">
      <c r="P60356" s="63"/>
      <c r="Q60356" s="63"/>
    </row>
    <row r="60357" spans="16:17">
      <c r="P60357" s="63"/>
      <c r="Q60357" s="63"/>
    </row>
    <row r="60358" spans="16:17">
      <c r="P60358" s="63"/>
      <c r="Q60358" s="63"/>
    </row>
    <row r="60359" spans="16:17">
      <c r="P60359" s="63"/>
      <c r="Q60359" s="63"/>
    </row>
    <row r="60360" spans="16:17">
      <c r="P60360" s="63"/>
      <c r="Q60360" s="63"/>
    </row>
    <row r="60361" spans="16:17">
      <c r="P60361" s="63"/>
      <c r="Q60361" s="63"/>
    </row>
    <row r="60362" spans="16:17">
      <c r="P60362" s="63"/>
      <c r="Q60362" s="63"/>
    </row>
    <row r="60363" spans="16:17">
      <c r="P60363" s="63"/>
      <c r="Q60363" s="63"/>
    </row>
    <row r="60364" spans="16:17">
      <c r="P60364" s="63"/>
      <c r="Q60364" s="63"/>
    </row>
    <row r="60365" spans="16:17">
      <c r="P60365" s="63"/>
      <c r="Q60365" s="63"/>
    </row>
    <row r="60366" spans="16:17">
      <c r="P60366" s="63"/>
      <c r="Q60366" s="63"/>
    </row>
    <row r="60367" spans="16:17">
      <c r="P60367" s="63"/>
      <c r="Q60367" s="63"/>
    </row>
    <row r="60368" spans="16:17">
      <c r="P60368" s="63"/>
      <c r="Q60368" s="63"/>
    </row>
    <row r="60369" spans="16:17">
      <c r="P60369" s="63"/>
      <c r="Q60369" s="63"/>
    </row>
    <row r="60370" spans="16:17">
      <c r="P60370" s="63"/>
      <c r="Q60370" s="63"/>
    </row>
    <row r="60371" spans="16:17">
      <c r="P60371" s="63"/>
      <c r="Q60371" s="63"/>
    </row>
    <row r="60372" spans="16:17">
      <c r="P60372" s="63"/>
      <c r="Q60372" s="63"/>
    </row>
    <row r="60373" spans="16:17">
      <c r="P60373" s="63"/>
      <c r="Q60373" s="63"/>
    </row>
    <row r="60374" spans="16:17">
      <c r="P60374" s="63"/>
      <c r="Q60374" s="63"/>
    </row>
    <row r="60375" spans="16:17">
      <c r="P60375" s="63"/>
      <c r="Q60375" s="63"/>
    </row>
    <row r="60376" spans="16:17">
      <c r="P60376" s="63"/>
      <c r="Q60376" s="63"/>
    </row>
    <row r="60377" spans="16:17">
      <c r="P60377" s="63"/>
      <c r="Q60377" s="63"/>
    </row>
    <row r="60378" spans="16:17">
      <c r="P60378" s="63"/>
      <c r="Q60378" s="63"/>
    </row>
    <row r="60379" spans="16:17">
      <c r="P60379" s="63"/>
      <c r="Q60379" s="63"/>
    </row>
    <row r="60380" spans="16:17">
      <c r="P60380" s="63"/>
      <c r="Q60380" s="63"/>
    </row>
    <row r="60381" spans="16:17">
      <c r="P60381" s="63"/>
      <c r="Q60381" s="63"/>
    </row>
    <row r="60382" spans="16:17">
      <c r="P60382" s="63"/>
      <c r="Q60382" s="63"/>
    </row>
    <row r="60383" spans="16:17">
      <c r="P60383" s="63"/>
      <c r="Q60383" s="63"/>
    </row>
    <row r="60384" spans="16:17">
      <c r="P60384" s="63"/>
      <c r="Q60384" s="63"/>
    </row>
    <row r="60385" spans="16:17">
      <c r="P60385" s="63"/>
      <c r="Q60385" s="63"/>
    </row>
    <row r="60386" spans="16:17">
      <c r="P60386" s="63"/>
      <c r="Q60386" s="63"/>
    </row>
    <row r="60387" spans="16:17">
      <c r="P60387" s="63"/>
      <c r="Q60387" s="63"/>
    </row>
    <row r="60388" spans="16:17">
      <c r="P60388" s="63"/>
      <c r="Q60388" s="63"/>
    </row>
    <row r="60389" spans="16:17">
      <c r="P60389" s="63"/>
      <c r="Q60389" s="63"/>
    </row>
    <row r="60390" spans="16:17">
      <c r="P60390" s="63"/>
      <c r="Q60390" s="63"/>
    </row>
    <row r="60391" spans="16:17">
      <c r="P60391" s="63"/>
      <c r="Q60391" s="63"/>
    </row>
    <row r="60392" spans="16:17">
      <c r="P60392" s="63"/>
      <c r="Q60392" s="63"/>
    </row>
    <row r="60393" spans="16:17">
      <c r="P60393" s="63"/>
      <c r="Q60393" s="63"/>
    </row>
    <row r="60394" spans="16:17">
      <c r="P60394" s="63"/>
      <c r="Q60394" s="63"/>
    </row>
    <row r="60395" spans="16:17">
      <c r="P60395" s="63"/>
      <c r="Q60395" s="63"/>
    </row>
    <row r="60396" spans="16:17">
      <c r="P60396" s="63"/>
      <c r="Q60396" s="63"/>
    </row>
    <row r="60397" spans="16:17">
      <c r="P60397" s="63"/>
      <c r="Q60397" s="63"/>
    </row>
    <row r="60398" spans="16:17">
      <c r="P60398" s="63"/>
      <c r="Q60398" s="63"/>
    </row>
    <row r="60399" spans="16:17">
      <c r="P60399" s="63"/>
      <c r="Q60399" s="63"/>
    </row>
    <row r="60400" spans="16:17">
      <c r="P60400" s="63"/>
      <c r="Q60400" s="63"/>
    </row>
    <row r="60401" spans="16:17">
      <c r="P60401" s="63"/>
      <c r="Q60401" s="63"/>
    </row>
    <row r="60402" spans="16:17">
      <c r="P60402" s="63"/>
      <c r="Q60402" s="63"/>
    </row>
    <row r="60403" spans="16:17">
      <c r="P60403" s="63"/>
      <c r="Q60403" s="63"/>
    </row>
    <row r="60404" spans="16:17">
      <c r="P60404" s="63"/>
      <c r="Q60404" s="63"/>
    </row>
    <row r="60405" spans="16:17">
      <c r="P60405" s="63"/>
      <c r="Q60405" s="63"/>
    </row>
    <row r="60406" spans="16:17">
      <c r="P60406" s="63"/>
      <c r="Q60406" s="63"/>
    </row>
    <row r="60407" spans="16:17">
      <c r="P60407" s="63"/>
      <c r="Q60407" s="63"/>
    </row>
    <row r="60408" spans="16:17">
      <c r="P60408" s="63"/>
      <c r="Q60408" s="63"/>
    </row>
    <row r="60409" spans="16:17">
      <c r="P60409" s="63"/>
      <c r="Q60409" s="63"/>
    </row>
    <row r="60410" spans="16:17">
      <c r="P60410" s="63"/>
      <c r="Q60410" s="63"/>
    </row>
    <row r="60411" spans="16:17">
      <c r="P60411" s="63"/>
      <c r="Q60411" s="63"/>
    </row>
    <row r="60412" spans="16:17">
      <c r="P60412" s="63"/>
      <c r="Q60412" s="63"/>
    </row>
    <row r="60413" spans="16:17">
      <c r="P60413" s="63"/>
      <c r="Q60413" s="63"/>
    </row>
    <row r="60414" spans="16:17">
      <c r="P60414" s="63"/>
      <c r="Q60414" s="63"/>
    </row>
    <row r="60415" spans="16:17">
      <c r="P60415" s="63"/>
      <c r="Q60415" s="63"/>
    </row>
    <row r="60416" spans="16:17">
      <c r="P60416" s="63"/>
      <c r="Q60416" s="63"/>
    </row>
    <row r="60417" spans="16:17">
      <c r="P60417" s="63"/>
      <c r="Q60417" s="63"/>
    </row>
    <row r="60418" spans="16:17">
      <c r="P60418" s="63"/>
      <c r="Q60418" s="63"/>
    </row>
    <row r="60419" spans="16:17">
      <c r="P60419" s="63"/>
      <c r="Q60419" s="63"/>
    </row>
    <row r="60420" spans="16:17">
      <c r="P60420" s="63"/>
      <c r="Q60420" s="63"/>
    </row>
    <row r="60421" spans="16:17">
      <c r="P60421" s="63"/>
      <c r="Q60421" s="63"/>
    </row>
    <row r="60422" spans="16:17">
      <c r="P60422" s="63"/>
      <c r="Q60422" s="63"/>
    </row>
    <row r="60423" spans="16:17">
      <c r="P60423" s="63"/>
      <c r="Q60423" s="63"/>
    </row>
    <row r="60424" spans="16:17">
      <c r="P60424" s="63"/>
      <c r="Q60424" s="63"/>
    </row>
    <row r="60425" spans="16:17">
      <c r="P60425" s="63"/>
      <c r="Q60425" s="63"/>
    </row>
    <row r="60426" spans="16:17">
      <c r="P60426" s="63"/>
      <c r="Q60426" s="63"/>
    </row>
    <row r="60427" spans="16:17">
      <c r="P60427" s="63"/>
      <c r="Q60427" s="63"/>
    </row>
    <row r="60428" spans="16:17">
      <c r="P60428" s="63"/>
      <c r="Q60428" s="63"/>
    </row>
    <row r="60429" spans="16:17">
      <c r="P60429" s="63"/>
      <c r="Q60429" s="63"/>
    </row>
    <row r="60430" spans="16:17">
      <c r="P60430" s="63"/>
      <c r="Q60430" s="63"/>
    </row>
    <row r="60431" spans="16:17">
      <c r="P60431" s="63"/>
      <c r="Q60431" s="63"/>
    </row>
    <row r="60432" spans="16:17">
      <c r="P60432" s="63"/>
      <c r="Q60432" s="63"/>
    </row>
    <row r="60433" spans="16:17">
      <c r="P60433" s="63"/>
      <c r="Q60433" s="63"/>
    </row>
    <row r="60434" spans="16:17">
      <c r="P60434" s="63"/>
      <c r="Q60434" s="63"/>
    </row>
    <row r="60435" spans="16:17">
      <c r="P60435" s="63"/>
      <c r="Q60435" s="63"/>
    </row>
    <row r="60436" spans="16:17">
      <c r="P60436" s="63"/>
      <c r="Q60436" s="63"/>
    </row>
    <row r="60437" spans="16:17">
      <c r="P60437" s="63"/>
      <c r="Q60437" s="63"/>
    </row>
    <row r="60438" spans="16:17">
      <c r="P60438" s="63"/>
      <c r="Q60438" s="63"/>
    </row>
    <row r="60439" spans="16:17">
      <c r="P60439" s="63"/>
      <c r="Q60439" s="63"/>
    </row>
    <row r="60440" spans="16:17">
      <c r="P60440" s="63"/>
      <c r="Q60440" s="63"/>
    </row>
    <row r="60441" spans="16:17">
      <c r="P60441" s="63"/>
      <c r="Q60441" s="63"/>
    </row>
    <row r="60442" spans="16:17">
      <c r="P60442" s="63"/>
      <c r="Q60442" s="63"/>
    </row>
    <row r="60443" spans="16:17">
      <c r="P60443" s="63"/>
      <c r="Q60443" s="63"/>
    </row>
    <row r="60444" spans="16:17">
      <c r="P60444" s="63"/>
      <c r="Q60444" s="63"/>
    </row>
    <row r="60445" spans="16:17">
      <c r="P60445" s="63"/>
      <c r="Q60445" s="63"/>
    </row>
    <row r="60446" spans="16:17">
      <c r="P60446" s="63"/>
      <c r="Q60446" s="63"/>
    </row>
    <row r="60447" spans="16:17">
      <c r="P60447" s="63"/>
      <c r="Q60447" s="63"/>
    </row>
    <row r="60448" spans="16:17">
      <c r="P60448" s="63"/>
      <c r="Q60448" s="63"/>
    </row>
    <row r="60449" spans="16:17">
      <c r="P60449" s="63"/>
      <c r="Q60449" s="63"/>
    </row>
    <row r="60450" spans="16:17">
      <c r="P60450" s="63"/>
      <c r="Q60450" s="63"/>
    </row>
    <row r="60451" spans="16:17">
      <c r="P60451" s="63"/>
      <c r="Q60451" s="63"/>
    </row>
    <row r="60452" spans="16:17">
      <c r="P60452" s="63"/>
      <c r="Q60452" s="63"/>
    </row>
    <row r="60453" spans="16:17">
      <c r="P60453" s="63"/>
      <c r="Q60453" s="63"/>
    </row>
    <row r="60454" spans="16:17">
      <c r="P60454" s="63"/>
      <c r="Q60454" s="63"/>
    </row>
    <row r="60455" spans="16:17">
      <c r="P60455" s="63"/>
      <c r="Q60455" s="63"/>
    </row>
    <row r="60456" spans="16:17">
      <c r="P60456" s="63"/>
      <c r="Q60456" s="63"/>
    </row>
    <row r="60457" spans="16:17">
      <c r="P60457" s="63"/>
      <c r="Q60457" s="63"/>
    </row>
    <row r="60458" spans="16:17">
      <c r="P60458" s="63"/>
      <c r="Q60458" s="63"/>
    </row>
    <row r="60459" spans="16:17">
      <c r="P60459" s="63"/>
      <c r="Q60459" s="63"/>
    </row>
    <row r="60460" spans="16:17">
      <c r="P60460" s="63"/>
      <c r="Q60460" s="63"/>
    </row>
    <row r="60461" spans="16:17">
      <c r="P60461" s="63"/>
      <c r="Q60461" s="63"/>
    </row>
    <row r="60462" spans="16:17">
      <c r="P60462" s="63"/>
      <c r="Q60462" s="63"/>
    </row>
    <row r="60463" spans="16:17">
      <c r="P60463" s="63"/>
      <c r="Q60463" s="63"/>
    </row>
    <row r="60464" spans="16:17">
      <c r="P60464" s="63"/>
      <c r="Q60464" s="63"/>
    </row>
    <row r="60465" spans="16:17">
      <c r="P60465" s="63"/>
      <c r="Q60465" s="63"/>
    </row>
    <row r="60466" spans="16:17">
      <c r="P60466" s="63"/>
      <c r="Q60466" s="63"/>
    </row>
    <row r="60467" spans="16:17">
      <c r="P60467" s="63"/>
      <c r="Q60467" s="63"/>
    </row>
    <row r="60468" spans="16:17">
      <c r="P60468" s="63"/>
      <c r="Q60468" s="63"/>
    </row>
    <row r="60469" spans="16:17">
      <c r="P60469" s="63"/>
      <c r="Q60469" s="63"/>
    </row>
    <row r="60470" spans="16:17">
      <c r="P60470" s="63"/>
      <c r="Q60470" s="63"/>
    </row>
    <row r="60471" spans="16:17">
      <c r="P60471" s="63"/>
      <c r="Q60471" s="63"/>
    </row>
    <row r="60472" spans="16:17">
      <c r="P60472" s="63"/>
      <c r="Q60472" s="63"/>
    </row>
    <row r="60473" spans="16:17">
      <c r="P60473" s="63"/>
      <c r="Q60473" s="63"/>
    </row>
    <row r="60474" spans="16:17">
      <c r="P60474" s="63"/>
      <c r="Q60474" s="63"/>
    </row>
    <row r="60475" spans="16:17">
      <c r="P60475" s="63"/>
      <c r="Q60475" s="63"/>
    </row>
    <row r="60476" spans="16:17">
      <c r="P60476" s="63"/>
      <c r="Q60476" s="63"/>
    </row>
    <row r="60477" spans="16:17">
      <c r="P60477" s="63"/>
      <c r="Q60477" s="63"/>
    </row>
    <row r="60478" spans="16:17">
      <c r="P60478" s="63"/>
      <c r="Q60478" s="63"/>
    </row>
    <row r="60479" spans="16:17">
      <c r="P60479" s="63"/>
      <c r="Q60479" s="63"/>
    </row>
    <row r="60480" spans="16:17">
      <c r="P60480" s="63"/>
      <c r="Q60480" s="63"/>
    </row>
    <row r="60481" spans="16:17">
      <c r="P60481" s="63"/>
      <c r="Q60481" s="63"/>
    </row>
    <row r="60482" spans="16:17">
      <c r="P60482" s="63"/>
      <c r="Q60482" s="63"/>
    </row>
    <row r="60483" spans="16:17">
      <c r="P60483" s="63"/>
      <c r="Q60483" s="63"/>
    </row>
    <row r="60484" spans="16:17">
      <c r="P60484" s="63"/>
      <c r="Q60484" s="63"/>
    </row>
    <row r="60485" spans="16:17">
      <c r="P60485" s="63"/>
      <c r="Q60485" s="63"/>
    </row>
    <row r="60486" spans="16:17">
      <c r="P60486" s="63"/>
      <c r="Q60486" s="63"/>
    </row>
    <row r="60487" spans="16:17">
      <c r="P60487" s="63"/>
      <c r="Q60487" s="63"/>
    </row>
    <row r="60488" spans="16:17">
      <c r="P60488" s="63"/>
      <c r="Q60488" s="63"/>
    </row>
    <row r="60489" spans="16:17">
      <c r="P60489" s="63"/>
      <c r="Q60489" s="63"/>
    </row>
    <row r="60490" spans="16:17">
      <c r="P60490" s="63"/>
      <c r="Q60490" s="63"/>
    </row>
    <row r="60491" spans="16:17">
      <c r="P60491" s="63"/>
      <c r="Q60491" s="63"/>
    </row>
    <row r="60492" spans="16:17">
      <c r="P60492" s="63"/>
      <c r="Q60492" s="63"/>
    </row>
    <row r="60493" spans="16:17">
      <c r="P60493" s="63"/>
      <c r="Q60493" s="63"/>
    </row>
    <row r="60494" spans="16:17">
      <c r="P60494" s="63"/>
      <c r="Q60494" s="63"/>
    </row>
    <row r="60495" spans="16:17">
      <c r="P60495" s="63"/>
      <c r="Q60495" s="63"/>
    </row>
    <row r="60496" spans="16:17">
      <c r="P60496" s="63"/>
      <c r="Q60496" s="63"/>
    </row>
    <row r="60497" spans="16:17">
      <c r="P60497" s="63"/>
      <c r="Q60497" s="63"/>
    </row>
    <row r="60498" spans="16:17">
      <c r="P60498" s="63"/>
      <c r="Q60498" s="63"/>
    </row>
    <row r="60499" spans="16:17">
      <c r="P60499" s="63"/>
      <c r="Q60499" s="63"/>
    </row>
    <row r="60500" spans="16:17">
      <c r="P60500" s="63"/>
      <c r="Q60500" s="63"/>
    </row>
    <row r="60501" spans="16:17">
      <c r="P60501" s="63"/>
      <c r="Q60501" s="63"/>
    </row>
    <row r="60502" spans="16:17">
      <c r="P60502" s="63"/>
      <c r="Q60502" s="63"/>
    </row>
    <row r="60503" spans="16:17">
      <c r="P60503" s="63"/>
      <c r="Q60503" s="63"/>
    </row>
    <row r="60504" spans="16:17">
      <c r="P60504" s="63"/>
      <c r="Q60504" s="63"/>
    </row>
    <row r="60505" spans="16:17">
      <c r="P60505" s="63"/>
      <c r="Q60505" s="63"/>
    </row>
    <row r="60506" spans="16:17">
      <c r="P60506" s="63"/>
      <c r="Q60506" s="63"/>
    </row>
    <row r="60507" spans="16:17">
      <c r="P60507" s="63"/>
      <c r="Q60507" s="63"/>
    </row>
    <row r="60508" spans="16:17">
      <c r="P60508" s="63"/>
      <c r="Q60508" s="63"/>
    </row>
    <row r="60509" spans="16:17">
      <c r="P60509" s="63"/>
      <c r="Q60509" s="63"/>
    </row>
    <row r="60510" spans="16:17">
      <c r="P60510" s="63"/>
      <c r="Q60510" s="63"/>
    </row>
    <row r="60511" spans="16:17">
      <c r="P60511" s="63"/>
      <c r="Q60511" s="63"/>
    </row>
    <row r="60512" spans="16:17">
      <c r="P60512" s="63"/>
      <c r="Q60512" s="63"/>
    </row>
    <row r="60513" spans="16:17">
      <c r="P60513" s="63"/>
      <c r="Q60513" s="63"/>
    </row>
    <row r="60514" spans="16:17">
      <c r="P60514" s="63"/>
      <c r="Q60514" s="63"/>
    </row>
    <row r="60515" spans="16:17">
      <c r="P60515" s="63"/>
      <c r="Q60515" s="63"/>
    </row>
    <row r="60516" spans="16:17">
      <c r="P60516" s="63"/>
      <c r="Q60516" s="63"/>
    </row>
    <row r="60517" spans="16:17">
      <c r="P60517" s="63"/>
      <c r="Q60517" s="63"/>
    </row>
    <row r="60518" spans="16:17">
      <c r="P60518" s="63"/>
      <c r="Q60518" s="63"/>
    </row>
    <row r="60519" spans="16:17">
      <c r="P60519" s="63"/>
      <c r="Q60519" s="63"/>
    </row>
    <row r="60520" spans="16:17">
      <c r="P60520" s="63"/>
      <c r="Q60520" s="63"/>
    </row>
    <row r="60521" spans="16:17">
      <c r="P60521" s="63"/>
      <c r="Q60521" s="63"/>
    </row>
    <row r="60522" spans="16:17">
      <c r="P60522" s="63"/>
      <c r="Q60522" s="63"/>
    </row>
    <row r="60523" spans="16:17">
      <c r="P60523" s="63"/>
      <c r="Q60523" s="63"/>
    </row>
    <row r="60524" spans="16:17">
      <c r="P60524" s="63"/>
      <c r="Q60524" s="63"/>
    </row>
    <row r="60525" spans="16:17">
      <c r="P60525" s="63"/>
      <c r="Q60525" s="63"/>
    </row>
    <row r="60526" spans="16:17">
      <c r="P60526" s="63"/>
      <c r="Q60526" s="63"/>
    </row>
    <row r="60527" spans="16:17">
      <c r="P60527" s="63"/>
      <c r="Q60527" s="63"/>
    </row>
    <row r="60528" spans="16:17">
      <c r="P60528" s="63"/>
      <c r="Q60528" s="63"/>
    </row>
    <row r="60529" spans="16:17">
      <c r="P60529" s="63"/>
      <c r="Q60529" s="63"/>
    </row>
    <row r="60530" spans="16:17">
      <c r="P60530" s="63"/>
      <c r="Q60530" s="63"/>
    </row>
    <row r="60531" spans="16:17">
      <c r="P60531" s="63"/>
      <c r="Q60531" s="63"/>
    </row>
    <row r="60532" spans="16:17">
      <c r="P60532" s="63"/>
      <c r="Q60532" s="63"/>
    </row>
    <row r="60533" spans="16:17">
      <c r="P60533" s="63"/>
      <c r="Q60533" s="63"/>
    </row>
    <row r="60534" spans="16:17">
      <c r="P60534" s="63"/>
      <c r="Q60534" s="63"/>
    </row>
    <row r="60535" spans="16:17">
      <c r="P60535" s="63"/>
      <c r="Q60535" s="63"/>
    </row>
    <row r="60536" spans="16:17">
      <c r="P60536" s="63"/>
      <c r="Q60536" s="63"/>
    </row>
    <row r="60537" spans="16:17">
      <c r="P60537" s="63"/>
      <c r="Q60537" s="63"/>
    </row>
    <row r="60538" spans="16:17">
      <c r="P60538" s="63"/>
      <c r="Q60538" s="63"/>
    </row>
    <row r="60539" spans="16:17">
      <c r="P60539" s="63"/>
      <c r="Q60539" s="63"/>
    </row>
    <row r="60540" spans="16:17">
      <c r="P60540" s="63"/>
      <c r="Q60540" s="63"/>
    </row>
    <row r="60541" spans="16:17">
      <c r="P60541" s="63"/>
      <c r="Q60541" s="63"/>
    </row>
    <row r="60542" spans="16:17">
      <c r="P60542" s="63"/>
      <c r="Q60542" s="63"/>
    </row>
    <row r="60543" spans="16:17">
      <c r="P60543" s="63"/>
      <c r="Q60543" s="63"/>
    </row>
    <row r="60544" spans="16:17">
      <c r="P60544" s="63"/>
      <c r="Q60544" s="63"/>
    </row>
    <row r="60545" spans="16:17">
      <c r="P60545" s="63"/>
      <c r="Q60545" s="63"/>
    </row>
    <row r="60546" spans="16:17">
      <c r="P60546" s="63"/>
      <c r="Q60546" s="63"/>
    </row>
    <row r="60547" spans="16:17">
      <c r="P60547" s="63"/>
      <c r="Q60547" s="63"/>
    </row>
    <row r="60548" spans="16:17">
      <c r="P60548" s="63"/>
      <c r="Q60548" s="63"/>
    </row>
    <row r="60549" spans="16:17">
      <c r="P60549" s="63"/>
      <c r="Q60549" s="63"/>
    </row>
    <row r="60550" spans="16:17">
      <c r="P60550" s="63"/>
      <c r="Q60550" s="63"/>
    </row>
    <row r="60551" spans="16:17">
      <c r="P60551" s="63"/>
      <c r="Q60551" s="63"/>
    </row>
    <row r="60552" spans="16:17">
      <c r="P60552" s="63"/>
      <c r="Q60552" s="63"/>
    </row>
    <row r="60553" spans="16:17">
      <c r="P60553" s="63"/>
      <c r="Q60553" s="63"/>
    </row>
    <row r="60554" spans="16:17">
      <c r="P60554" s="63"/>
      <c r="Q60554" s="63"/>
    </row>
    <row r="60555" spans="16:17">
      <c r="P60555" s="63"/>
      <c r="Q60555" s="63"/>
    </row>
    <row r="60556" spans="16:17">
      <c r="P60556" s="63"/>
      <c r="Q60556" s="63"/>
    </row>
    <row r="60557" spans="16:17">
      <c r="P60557" s="63"/>
      <c r="Q60557" s="63"/>
    </row>
    <row r="60558" spans="16:17">
      <c r="P60558" s="63"/>
      <c r="Q60558" s="63"/>
    </row>
    <row r="60559" spans="16:17">
      <c r="P60559" s="63"/>
      <c r="Q60559" s="63"/>
    </row>
    <row r="60560" spans="16:17">
      <c r="P60560" s="63"/>
      <c r="Q60560" s="63"/>
    </row>
    <row r="60561" spans="16:17">
      <c r="P60561" s="63"/>
      <c r="Q60561" s="63"/>
    </row>
    <row r="60562" spans="16:17">
      <c r="P60562" s="63"/>
      <c r="Q60562" s="63"/>
    </row>
    <row r="60563" spans="16:17">
      <c r="P60563" s="63"/>
      <c r="Q60563" s="63"/>
    </row>
    <row r="60564" spans="16:17">
      <c r="P60564" s="63"/>
      <c r="Q60564" s="63"/>
    </row>
    <row r="60565" spans="16:17">
      <c r="P60565" s="63"/>
      <c r="Q60565" s="63"/>
    </row>
    <row r="60566" spans="16:17">
      <c r="P60566" s="63"/>
      <c r="Q60566" s="63"/>
    </row>
    <row r="60567" spans="16:17">
      <c r="P60567" s="63"/>
      <c r="Q60567" s="63"/>
    </row>
    <row r="60568" spans="16:17">
      <c r="P60568" s="63"/>
      <c r="Q60568" s="63"/>
    </row>
    <row r="60569" spans="16:17">
      <c r="P60569" s="63"/>
      <c r="Q60569" s="63"/>
    </row>
    <row r="60570" spans="16:17">
      <c r="P60570" s="63"/>
      <c r="Q60570" s="63"/>
    </row>
    <row r="60571" spans="16:17">
      <c r="P60571" s="63"/>
      <c r="Q60571" s="63"/>
    </row>
    <row r="60572" spans="16:17">
      <c r="P60572" s="63"/>
      <c r="Q60572" s="63"/>
    </row>
    <row r="60573" spans="16:17">
      <c r="P60573" s="63"/>
      <c r="Q60573" s="63"/>
    </row>
    <row r="60574" spans="16:17">
      <c r="P60574" s="63"/>
      <c r="Q60574" s="63"/>
    </row>
    <row r="60575" spans="16:17">
      <c r="P60575" s="63"/>
      <c r="Q60575" s="63"/>
    </row>
    <row r="60576" spans="16:17">
      <c r="P60576" s="63"/>
      <c r="Q60576" s="63"/>
    </row>
    <row r="60577" spans="16:17">
      <c r="P60577" s="63"/>
      <c r="Q60577" s="63"/>
    </row>
    <row r="60578" spans="16:17">
      <c r="P60578" s="63"/>
      <c r="Q60578" s="63"/>
    </row>
    <row r="60579" spans="16:17">
      <c r="P60579" s="63"/>
      <c r="Q60579" s="63"/>
    </row>
    <row r="60580" spans="16:17">
      <c r="P60580" s="63"/>
      <c r="Q60580" s="63"/>
    </row>
    <row r="60581" spans="16:17">
      <c r="P60581" s="63"/>
      <c r="Q60581" s="63"/>
    </row>
    <row r="60582" spans="16:17">
      <c r="P60582" s="63"/>
      <c r="Q60582" s="63"/>
    </row>
    <row r="60583" spans="16:17">
      <c r="P60583" s="63"/>
      <c r="Q60583" s="63"/>
    </row>
    <row r="60584" spans="16:17">
      <c r="P60584" s="63"/>
      <c r="Q60584" s="63"/>
    </row>
    <row r="60585" spans="16:17">
      <c r="P60585" s="63"/>
      <c r="Q60585" s="63"/>
    </row>
    <row r="60586" spans="16:17">
      <c r="P60586" s="63"/>
      <c r="Q60586" s="63"/>
    </row>
    <row r="60587" spans="16:17">
      <c r="P60587" s="63"/>
      <c r="Q60587" s="63"/>
    </row>
    <row r="60588" spans="16:17">
      <c r="P60588" s="63"/>
      <c r="Q60588" s="63"/>
    </row>
    <row r="60589" spans="16:17">
      <c r="P60589" s="63"/>
      <c r="Q60589" s="63"/>
    </row>
    <row r="60590" spans="16:17">
      <c r="P60590" s="63"/>
      <c r="Q60590" s="63"/>
    </row>
    <row r="60591" spans="16:17">
      <c r="P60591" s="63"/>
      <c r="Q60591" s="63"/>
    </row>
    <row r="60592" spans="16:17">
      <c r="P60592" s="63"/>
      <c r="Q60592" s="63"/>
    </row>
    <row r="60593" spans="16:17">
      <c r="P60593" s="63"/>
      <c r="Q60593" s="63"/>
    </row>
    <row r="60594" spans="16:17">
      <c r="P60594" s="63"/>
      <c r="Q60594" s="63"/>
    </row>
    <row r="60595" spans="16:17">
      <c r="P60595" s="63"/>
      <c r="Q60595" s="63"/>
    </row>
    <row r="60596" spans="16:17">
      <c r="P60596" s="63"/>
      <c r="Q60596" s="63"/>
    </row>
    <row r="60597" spans="16:17">
      <c r="P60597" s="63"/>
      <c r="Q60597" s="63"/>
    </row>
    <row r="60598" spans="16:17">
      <c r="P60598" s="63"/>
      <c r="Q60598" s="63"/>
    </row>
    <row r="60599" spans="16:17">
      <c r="P60599" s="63"/>
      <c r="Q60599" s="63"/>
    </row>
    <row r="60600" spans="16:17">
      <c r="P60600" s="63"/>
      <c r="Q60600" s="63"/>
    </row>
    <row r="60601" spans="16:17">
      <c r="P60601" s="63"/>
      <c r="Q60601" s="63"/>
    </row>
    <row r="60602" spans="16:17">
      <c r="P60602" s="63"/>
      <c r="Q60602" s="63"/>
    </row>
    <row r="60603" spans="16:17">
      <c r="P60603" s="63"/>
      <c r="Q60603" s="63"/>
    </row>
    <row r="60604" spans="16:17">
      <c r="P60604" s="63"/>
      <c r="Q60604" s="63"/>
    </row>
    <row r="60605" spans="16:17">
      <c r="P60605" s="63"/>
      <c r="Q60605" s="63"/>
    </row>
    <row r="60606" spans="16:17">
      <c r="P60606" s="63"/>
      <c r="Q60606" s="63"/>
    </row>
    <row r="60607" spans="16:17">
      <c r="P60607" s="63"/>
      <c r="Q60607" s="63"/>
    </row>
    <row r="60608" spans="16:17">
      <c r="P60608" s="63"/>
      <c r="Q60608" s="63"/>
    </row>
    <row r="60609" spans="16:17">
      <c r="P60609" s="63"/>
      <c r="Q60609" s="63"/>
    </row>
    <row r="60610" spans="16:17">
      <c r="P60610" s="63"/>
      <c r="Q60610" s="63"/>
    </row>
    <row r="60611" spans="16:17">
      <c r="P60611" s="63"/>
      <c r="Q60611" s="63"/>
    </row>
    <row r="60612" spans="16:17">
      <c r="P60612" s="63"/>
      <c r="Q60612" s="63"/>
    </row>
    <row r="60613" spans="16:17">
      <c r="P60613" s="63"/>
      <c r="Q60613" s="63"/>
    </row>
    <row r="60614" spans="16:17">
      <c r="P60614" s="63"/>
      <c r="Q60614" s="63"/>
    </row>
    <row r="60615" spans="16:17">
      <c r="P60615" s="63"/>
      <c r="Q60615" s="63"/>
    </row>
    <row r="60616" spans="16:17">
      <c r="P60616" s="63"/>
      <c r="Q60616" s="63"/>
    </row>
    <row r="60617" spans="16:17">
      <c r="P60617" s="63"/>
      <c r="Q60617" s="63"/>
    </row>
    <row r="60618" spans="16:17">
      <c r="P60618" s="63"/>
      <c r="Q60618" s="63"/>
    </row>
    <row r="60619" spans="16:17">
      <c r="P60619" s="63"/>
      <c r="Q60619" s="63"/>
    </row>
    <row r="60620" spans="16:17">
      <c r="P60620" s="63"/>
      <c r="Q60620" s="63"/>
    </row>
    <row r="60621" spans="16:17">
      <c r="P60621" s="63"/>
      <c r="Q60621" s="63"/>
    </row>
    <row r="60622" spans="16:17">
      <c r="P60622" s="63"/>
      <c r="Q60622" s="63"/>
    </row>
    <row r="60623" spans="16:17">
      <c r="P60623" s="63"/>
      <c r="Q60623" s="63"/>
    </row>
    <row r="60624" spans="16:17">
      <c r="P60624" s="63"/>
      <c r="Q60624" s="63"/>
    </row>
    <row r="60625" spans="16:17">
      <c r="P60625" s="63"/>
      <c r="Q60625" s="63"/>
    </row>
    <row r="60626" spans="16:17">
      <c r="P60626" s="63"/>
      <c r="Q60626" s="63"/>
    </row>
    <row r="60627" spans="16:17">
      <c r="P60627" s="63"/>
      <c r="Q60627" s="63"/>
    </row>
    <row r="60628" spans="16:17">
      <c r="P60628" s="63"/>
      <c r="Q60628" s="63"/>
    </row>
    <row r="60629" spans="16:17">
      <c r="P60629" s="63"/>
      <c r="Q60629" s="63"/>
    </row>
    <row r="60630" spans="16:17">
      <c r="P60630" s="63"/>
      <c r="Q60630" s="63"/>
    </row>
    <row r="60631" spans="16:17">
      <c r="P60631" s="63"/>
      <c r="Q60631" s="63"/>
    </row>
    <row r="60632" spans="16:17">
      <c r="P60632" s="63"/>
      <c r="Q60632" s="63"/>
    </row>
    <row r="60633" spans="16:17">
      <c r="P60633" s="63"/>
      <c r="Q60633" s="63"/>
    </row>
    <row r="60634" spans="16:17">
      <c r="P60634" s="63"/>
      <c r="Q60634" s="63"/>
    </row>
    <row r="60635" spans="16:17">
      <c r="P60635" s="63"/>
      <c r="Q60635" s="63"/>
    </row>
    <row r="60636" spans="16:17">
      <c r="P60636" s="63"/>
      <c r="Q60636" s="63"/>
    </row>
    <row r="60637" spans="16:17">
      <c r="P60637" s="63"/>
      <c r="Q60637" s="63"/>
    </row>
    <row r="60638" spans="16:17">
      <c r="P60638" s="63"/>
      <c r="Q60638" s="63"/>
    </row>
    <row r="60639" spans="16:17">
      <c r="P60639" s="63"/>
      <c r="Q60639" s="63"/>
    </row>
    <row r="60640" spans="16:17">
      <c r="P60640" s="63"/>
      <c r="Q60640" s="63"/>
    </row>
    <row r="60641" spans="16:17">
      <c r="P60641" s="63"/>
      <c r="Q60641" s="63"/>
    </row>
    <row r="60642" spans="16:17">
      <c r="P60642" s="63"/>
      <c r="Q60642" s="63"/>
    </row>
    <row r="60643" spans="16:17">
      <c r="P60643" s="63"/>
      <c r="Q60643" s="63"/>
    </row>
    <row r="60644" spans="16:17">
      <c r="P60644" s="63"/>
      <c r="Q60644" s="63"/>
    </row>
    <row r="60645" spans="16:17">
      <c r="P60645" s="63"/>
      <c r="Q60645" s="63"/>
    </row>
    <row r="60646" spans="16:17">
      <c r="P60646" s="63"/>
      <c r="Q60646" s="63"/>
    </row>
    <row r="60647" spans="16:17">
      <c r="P60647" s="63"/>
      <c r="Q60647" s="63"/>
    </row>
    <row r="60648" spans="16:17">
      <c r="P60648" s="63"/>
      <c r="Q60648" s="63"/>
    </row>
    <row r="60649" spans="16:17">
      <c r="P60649" s="63"/>
      <c r="Q60649" s="63"/>
    </row>
    <row r="60650" spans="16:17">
      <c r="P60650" s="63"/>
      <c r="Q60650" s="63"/>
    </row>
    <row r="60651" spans="16:17">
      <c r="P60651" s="63"/>
      <c r="Q60651" s="63"/>
    </row>
    <row r="60652" spans="16:17">
      <c r="P60652" s="63"/>
      <c r="Q60652" s="63"/>
    </row>
    <row r="60653" spans="16:17">
      <c r="P60653" s="63"/>
      <c r="Q60653" s="63"/>
    </row>
    <row r="60654" spans="16:17">
      <c r="P60654" s="63"/>
      <c r="Q60654" s="63"/>
    </row>
    <row r="60655" spans="16:17">
      <c r="P60655" s="63"/>
      <c r="Q60655" s="63"/>
    </row>
    <row r="60656" spans="16:17">
      <c r="P60656" s="63"/>
      <c r="Q60656" s="63"/>
    </row>
    <row r="60657" spans="16:17">
      <c r="P60657" s="63"/>
      <c r="Q60657" s="63"/>
    </row>
    <row r="60658" spans="16:17">
      <c r="P60658" s="63"/>
      <c r="Q60658" s="63"/>
    </row>
    <row r="60659" spans="16:17">
      <c r="P60659" s="63"/>
      <c r="Q60659" s="63"/>
    </row>
    <row r="60660" spans="16:17">
      <c r="P60660" s="63"/>
      <c r="Q60660" s="63"/>
    </row>
    <row r="60661" spans="16:17">
      <c r="P60661" s="63"/>
      <c r="Q60661" s="63"/>
    </row>
    <row r="60662" spans="16:17">
      <c r="P60662" s="63"/>
      <c r="Q60662" s="63"/>
    </row>
    <row r="60663" spans="16:17">
      <c r="P60663" s="63"/>
      <c r="Q60663" s="63"/>
    </row>
    <row r="60664" spans="16:17">
      <c r="P60664" s="63"/>
      <c r="Q60664" s="63"/>
    </row>
    <row r="60665" spans="16:17">
      <c r="P60665" s="63"/>
      <c r="Q60665" s="63"/>
    </row>
    <row r="60666" spans="16:17">
      <c r="P60666" s="63"/>
      <c r="Q60666" s="63"/>
    </row>
    <row r="60667" spans="16:17">
      <c r="P60667" s="63"/>
      <c r="Q60667" s="63"/>
    </row>
    <row r="60668" spans="16:17">
      <c r="P60668" s="63"/>
      <c r="Q60668" s="63"/>
    </row>
    <row r="60669" spans="16:17">
      <c r="P60669" s="63"/>
      <c r="Q60669" s="63"/>
    </row>
    <row r="60670" spans="16:17">
      <c r="P60670" s="63"/>
      <c r="Q60670" s="63"/>
    </row>
    <row r="60671" spans="16:17">
      <c r="P60671" s="63"/>
      <c r="Q60671" s="63"/>
    </row>
    <row r="60672" spans="16:17">
      <c r="P60672" s="63"/>
      <c r="Q60672" s="63"/>
    </row>
    <row r="60673" spans="16:17">
      <c r="P60673" s="63"/>
      <c r="Q60673" s="63"/>
    </row>
    <row r="60674" spans="16:17">
      <c r="P60674" s="63"/>
      <c r="Q60674" s="63"/>
    </row>
    <row r="60675" spans="16:17">
      <c r="P60675" s="63"/>
      <c r="Q60675" s="63"/>
    </row>
    <row r="60676" spans="16:17">
      <c r="P60676" s="63"/>
      <c r="Q60676" s="63"/>
    </row>
    <row r="60677" spans="16:17">
      <c r="P60677" s="63"/>
      <c r="Q60677" s="63"/>
    </row>
    <row r="60678" spans="16:17">
      <c r="P60678" s="63"/>
      <c r="Q60678" s="63"/>
    </row>
    <row r="60679" spans="16:17">
      <c r="P60679" s="63"/>
      <c r="Q60679" s="63"/>
    </row>
    <row r="60680" spans="16:17">
      <c r="P60680" s="63"/>
      <c r="Q60680" s="63"/>
    </row>
    <row r="60681" spans="16:17">
      <c r="P60681" s="63"/>
      <c r="Q60681" s="63"/>
    </row>
    <row r="60682" spans="16:17">
      <c r="P60682" s="63"/>
      <c r="Q60682" s="63"/>
    </row>
    <row r="60683" spans="16:17">
      <c r="P60683" s="63"/>
      <c r="Q60683" s="63"/>
    </row>
    <row r="60684" spans="16:17">
      <c r="P60684" s="63"/>
      <c r="Q60684" s="63"/>
    </row>
    <row r="60685" spans="16:17">
      <c r="P60685" s="63"/>
      <c r="Q60685" s="63"/>
    </row>
    <row r="60686" spans="16:17">
      <c r="P60686" s="63"/>
      <c r="Q60686" s="63"/>
    </row>
    <row r="60687" spans="16:17">
      <c r="P60687" s="63"/>
      <c r="Q60687" s="63"/>
    </row>
    <row r="60688" spans="16:17">
      <c r="P60688" s="63"/>
      <c r="Q60688" s="63"/>
    </row>
    <row r="60689" spans="16:17">
      <c r="P60689" s="63"/>
      <c r="Q60689" s="63"/>
    </row>
    <row r="60690" spans="16:17">
      <c r="P60690" s="63"/>
      <c r="Q60690" s="63"/>
    </row>
    <row r="60691" spans="16:17">
      <c r="P60691" s="63"/>
      <c r="Q60691" s="63"/>
    </row>
    <row r="60692" spans="16:17">
      <c r="P60692" s="63"/>
      <c r="Q60692" s="63"/>
    </row>
    <row r="60693" spans="16:17">
      <c r="P60693" s="63"/>
      <c r="Q60693" s="63"/>
    </row>
    <row r="60694" spans="16:17">
      <c r="P60694" s="63"/>
      <c r="Q60694" s="63"/>
    </row>
    <row r="60695" spans="16:17">
      <c r="P60695" s="63"/>
      <c r="Q60695" s="63"/>
    </row>
    <row r="60696" spans="16:17">
      <c r="P60696" s="63"/>
      <c r="Q60696" s="63"/>
    </row>
    <row r="60697" spans="16:17">
      <c r="P60697" s="63"/>
      <c r="Q60697" s="63"/>
    </row>
    <row r="60698" spans="16:17">
      <c r="P60698" s="63"/>
      <c r="Q60698" s="63"/>
    </row>
    <row r="60699" spans="16:17">
      <c r="P60699" s="63"/>
      <c r="Q60699" s="63"/>
    </row>
    <row r="60700" spans="16:17">
      <c r="P60700" s="63"/>
      <c r="Q60700" s="63"/>
    </row>
    <row r="60701" spans="16:17">
      <c r="P60701" s="63"/>
      <c r="Q60701" s="63"/>
    </row>
    <row r="60702" spans="16:17">
      <c r="P60702" s="63"/>
      <c r="Q60702" s="63"/>
    </row>
    <row r="60703" spans="16:17">
      <c r="P60703" s="63"/>
      <c r="Q60703" s="63"/>
    </row>
    <row r="60704" spans="16:17">
      <c r="P60704" s="63"/>
      <c r="Q60704" s="63"/>
    </row>
    <row r="60705" spans="16:17">
      <c r="P60705" s="63"/>
      <c r="Q60705" s="63"/>
    </row>
    <row r="60706" spans="16:17">
      <c r="P60706" s="63"/>
      <c r="Q60706" s="63"/>
    </row>
    <row r="60707" spans="16:17">
      <c r="P60707" s="63"/>
      <c r="Q60707" s="63"/>
    </row>
    <row r="60708" spans="16:17">
      <c r="P60708" s="63"/>
      <c r="Q60708" s="63"/>
    </row>
    <row r="60709" spans="16:17">
      <c r="P60709" s="63"/>
      <c r="Q60709" s="63"/>
    </row>
    <row r="60710" spans="16:17">
      <c r="P60710" s="63"/>
      <c r="Q60710" s="63"/>
    </row>
    <row r="60711" spans="16:17">
      <c r="P60711" s="63"/>
      <c r="Q60711" s="63"/>
    </row>
    <row r="60712" spans="16:17">
      <c r="P60712" s="63"/>
      <c r="Q60712" s="63"/>
    </row>
    <row r="60713" spans="16:17">
      <c r="P60713" s="63"/>
      <c r="Q60713" s="63"/>
    </row>
    <row r="60714" spans="16:17">
      <c r="P60714" s="63"/>
      <c r="Q60714" s="63"/>
    </row>
    <row r="60715" spans="16:17">
      <c r="P60715" s="63"/>
      <c r="Q60715" s="63"/>
    </row>
    <row r="60716" spans="16:17">
      <c r="P60716" s="63"/>
      <c r="Q60716" s="63"/>
    </row>
    <row r="60717" spans="16:17">
      <c r="P60717" s="63"/>
      <c r="Q60717" s="63"/>
    </row>
    <row r="60718" spans="16:17">
      <c r="P60718" s="63"/>
      <c r="Q60718" s="63"/>
    </row>
    <row r="60719" spans="16:17">
      <c r="P60719" s="63"/>
      <c r="Q60719" s="63"/>
    </row>
    <row r="60720" spans="16:17">
      <c r="P60720" s="63"/>
      <c r="Q60720" s="63"/>
    </row>
    <row r="60721" spans="16:17">
      <c r="P60721" s="63"/>
      <c r="Q60721" s="63"/>
    </row>
    <row r="60722" spans="16:17">
      <c r="P60722" s="63"/>
      <c r="Q60722" s="63"/>
    </row>
    <row r="60723" spans="16:17">
      <c r="P60723" s="63"/>
      <c r="Q60723" s="63"/>
    </row>
    <row r="60724" spans="16:17">
      <c r="P60724" s="63"/>
      <c r="Q60724" s="63"/>
    </row>
    <row r="60725" spans="16:17">
      <c r="P60725" s="63"/>
      <c r="Q60725" s="63"/>
    </row>
    <row r="60726" spans="16:17">
      <c r="P60726" s="63"/>
      <c r="Q60726" s="63"/>
    </row>
    <row r="60727" spans="16:17">
      <c r="P60727" s="63"/>
      <c r="Q60727" s="63"/>
    </row>
    <row r="60728" spans="16:17">
      <c r="P60728" s="63"/>
      <c r="Q60728" s="63"/>
    </row>
    <row r="60729" spans="16:17">
      <c r="P60729" s="63"/>
      <c r="Q60729" s="63"/>
    </row>
    <row r="60730" spans="16:17">
      <c r="P60730" s="63"/>
      <c r="Q60730" s="63"/>
    </row>
    <row r="60731" spans="16:17">
      <c r="P60731" s="63"/>
      <c r="Q60731" s="63"/>
    </row>
    <row r="60732" spans="16:17">
      <c r="P60732" s="63"/>
      <c r="Q60732" s="63"/>
    </row>
    <row r="60733" spans="16:17">
      <c r="P60733" s="63"/>
      <c r="Q60733" s="63"/>
    </row>
    <row r="60734" spans="16:17">
      <c r="P60734" s="63"/>
      <c r="Q60734" s="63"/>
    </row>
    <row r="60735" spans="16:17">
      <c r="P60735" s="63"/>
      <c r="Q60735" s="63"/>
    </row>
    <row r="60736" spans="16:17">
      <c r="P60736" s="63"/>
      <c r="Q60736" s="63"/>
    </row>
    <row r="60737" spans="16:17">
      <c r="P60737" s="63"/>
      <c r="Q60737" s="63"/>
    </row>
    <row r="60738" spans="16:17">
      <c r="P60738" s="63"/>
      <c r="Q60738" s="63"/>
    </row>
    <row r="60739" spans="16:17">
      <c r="P60739" s="63"/>
      <c r="Q60739" s="63"/>
    </row>
    <row r="60740" spans="16:17">
      <c r="P60740" s="63"/>
      <c r="Q60740" s="63"/>
    </row>
    <row r="60741" spans="16:17">
      <c r="P60741" s="63"/>
      <c r="Q60741" s="63"/>
    </row>
    <row r="60742" spans="16:17">
      <c r="P60742" s="63"/>
      <c r="Q60742" s="63"/>
    </row>
    <row r="60743" spans="16:17">
      <c r="P60743" s="63"/>
      <c r="Q60743" s="63"/>
    </row>
    <row r="60744" spans="16:17">
      <c r="P60744" s="63"/>
      <c r="Q60744" s="63"/>
    </row>
    <row r="60745" spans="16:17">
      <c r="P60745" s="63"/>
      <c r="Q60745" s="63"/>
    </row>
    <row r="60746" spans="16:17">
      <c r="P60746" s="63"/>
      <c r="Q60746" s="63"/>
    </row>
    <row r="60747" spans="16:17">
      <c r="P60747" s="63"/>
      <c r="Q60747" s="63"/>
    </row>
    <row r="60748" spans="16:17">
      <c r="P60748" s="63"/>
      <c r="Q60748" s="63"/>
    </row>
    <row r="60749" spans="16:17">
      <c r="P60749" s="63"/>
      <c r="Q60749" s="63"/>
    </row>
    <row r="60750" spans="16:17">
      <c r="P60750" s="63"/>
      <c r="Q60750" s="63"/>
    </row>
    <row r="60751" spans="16:17">
      <c r="P60751" s="63"/>
      <c r="Q60751" s="63"/>
    </row>
    <row r="60752" spans="16:17">
      <c r="P60752" s="63"/>
      <c r="Q60752" s="63"/>
    </row>
    <row r="60753" spans="16:17">
      <c r="P60753" s="63"/>
      <c r="Q60753" s="63"/>
    </row>
    <row r="60754" spans="16:17">
      <c r="P60754" s="63"/>
      <c r="Q60754" s="63"/>
    </row>
    <row r="60755" spans="16:17">
      <c r="P60755" s="63"/>
      <c r="Q60755" s="63"/>
    </row>
    <row r="60756" spans="16:17">
      <c r="P60756" s="63"/>
      <c r="Q60756" s="63"/>
    </row>
    <row r="60757" spans="16:17">
      <c r="P60757" s="63"/>
      <c r="Q60757" s="63"/>
    </row>
    <row r="60758" spans="16:17">
      <c r="P60758" s="63"/>
      <c r="Q60758" s="63"/>
    </row>
    <row r="60759" spans="16:17">
      <c r="P60759" s="63"/>
      <c r="Q60759" s="63"/>
    </row>
    <row r="60760" spans="16:17">
      <c r="P60760" s="63"/>
      <c r="Q60760" s="63"/>
    </row>
    <row r="60761" spans="16:17">
      <c r="P60761" s="63"/>
      <c r="Q60761" s="63"/>
    </row>
    <row r="60762" spans="16:17">
      <c r="P60762" s="63"/>
      <c r="Q60762" s="63"/>
    </row>
    <row r="60763" spans="16:17">
      <c r="P60763" s="63"/>
      <c r="Q60763" s="63"/>
    </row>
    <row r="60764" spans="16:17">
      <c r="P60764" s="63"/>
      <c r="Q60764" s="63"/>
    </row>
    <row r="60765" spans="16:17">
      <c r="P60765" s="63"/>
      <c r="Q60765" s="63"/>
    </row>
    <row r="60766" spans="16:17">
      <c r="P60766" s="63"/>
      <c r="Q60766" s="63"/>
    </row>
    <row r="60767" spans="16:17">
      <c r="P60767" s="63"/>
      <c r="Q60767" s="63"/>
    </row>
    <row r="60768" spans="16:17">
      <c r="P60768" s="63"/>
      <c r="Q60768" s="63"/>
    </row>
    <row r="60769" spans="16:17">
      <c r="P60769" s="63"/>
      <c r="Q60769" s="63"/>
    </row>
    <row r="60770" spans="16:17">
      <c r="P60770" s="63"/>
      <c r="Q60770" s="63"/>
    </row>
    <row r="60771" spans="16:17">
      <c r="P60771" s="63"/>
      <c r="Q60771" s="63"/>
    </row>
    <row r="60772" spans="16:17">
      <c r="P60772" s="63"/>
      <c r="Q60772" s="63"/>
    </row>
    <row r="60773" spans="16:17">
      <c r="P60773" s="63"/>
      <c r="Q60773" s="63"/>
    </row>
    <row r="60774" spans="16:17">
      <c r="P60774" s="63"/>
      <c r="Q60774" s="63"/>
    </row>
    <row r="60775" spans="16:17">
      <c r="P60775" s="63"/>
      <c r="Q60775" s="63"/>
    </row>
    <row r="60776" spans="16:17">
      <c r="P60776" s="63"/>
      <c r="Q60776" s="63"/>
    </row>
    <row r="60777" spans="16:17">
      <c r="P60777" s="63"/>
      <c r="Q60777" s="63"/>
    </row>
    <row r="60778" spans="16:17">
      <c r="P60778" s="63"/>
      <c r="Q60778" s="63"/>
    </row>
    <row r="60779" spans="16:17">
      <c r="P60779" s="63"/>
      <c r="Q60779" s="63"/>
    </row>
    <row r="60780" spans="16:17">
      <c r="P60780" s="63"/>
      <c r="Q60780" s="63"/>
    </row>
    <row r="60781" spans="16:17">
      <c r="P60781" s="63"/>
      <c r="Q60781" s="63"/>
    </row>
    <row r="60782" spans="16:17">
      <c r="P60782" s="63"/>
      <c r="Q60782" s="63"/>
    </row>
    <row r="60783" spans="16:17">
      <c r="P60783" s="63"/>
      <c r="Q60783" s="63"/>
    </row>
    <row r="60784" spans="16:17">
      <c r="P60784" s="63"/>
      <c r="Q60784" s="63"/>
    </row>
    <row r="60785" spans="16:17">
      <c r="P60785" s="63"/>
      <c r="Q60785" s="63"/>
    </row>
    <row r="60786" spans="16:17">
      <c r="P60786" s="63"/>
      <c r="Q60786" s="63"/>
    </row>
    <row r="60787" spans="16:17">
      <c r="P60787" s="63"/>
      <c r="Q60787" s="63"/>
    </row>
    <row r="60788" spans="16:17">
      <c r="P60788" s="63"/>
      <c r="Q60788" s="63"/>
    </row>
    <row r="60789" spans="16:17">
      <c r="P60789" s="63"/>
      <c r="Q60789" s="63"/>
    </row>
    <row r="60790" spans="16:17">
      <c r="P60790" s="63"/>
      <c r="Q60790" s="63"/>
    </row>
    <row r="60791" spans="16:17">
      <c r="P60791" s="63"/>
      <c r="Q60791" s="63"/>
    </row>
    <row r="60792" spans="16:17">
      <c r="P60792" s="63"/>
      <c r="Q60792" s="63"/>
    </row>
    <row r="60793" spans="16:17">
      <c r="P60793" s="63"/>
      <c r="Q60793" s="63"/>
    </row>
    <row r="60794" spans="16:17">
      <c r="P60794" s="63"/>
      <c r="Q60794" s="63"/>
    </row>
    <row r="60795" spans="16:17">
      <c r="P60795" s="63"/>
      <c r="Q60795" s="63"/>
    </row>
    <row r="60796" spans="16:17">
      <c r="P60796" s="63"/>
      <c r="Q60796" s="63"/>
    </row>
    <row r="60797" spans="16:17">
      <c r="P60797" s="63"/>
      <c r="Q60797" s="63"/>
    </row>
    <row r="60798" spans="16:17">
      <c r="P60798" s="63"/>
      <c r="Q60798" s="63"/>
    </row>
    <row r="60799" spans="16:17">
      <c r="P60799" s="63"/>
      <c r="Q60799" s="63"/>
    </row>
    <row r="60800" spans="16:17">
      <c r="P60800" s="63"/>
      <c r="Q60800" s="63"/>
    </row>
    <row r="60801" spans="16:17">
      <c r="P60801" s="63"/>
      <c r="Q60801" s="63"/>
    </row>
    <row r="60802" spans="16:17">
      <c r="P60802" s="63"/>
      <c r="Q60802" s="63"/>
    </row>
    <row r="60803" spans="16:17">
      <c r="P60803" s="63"/>
      <c r="Q60803" s="63"/>
    </row>
    <row r="60804" spans="16:17">
      <c r="P60804" s="63"/>
      <c r="Q60804" s="63"/>
    </row>
    <row r="60805" spans="16:17">
      <c r="P60805" s="63"/>
      <c r="Q60805" s="63"/>
    </row>
    <row r="60806" spans="16:17">
      <c r="P60806" s="63"/>
      <c r="Q60806" s="63"/>
    </row>
    <row r="60807" spans="16:17">
      <c r="P60807" s="63"/>
      <c r="Q60807" s="63"/>
    </row>
    <row r="60808" spans="16:17">
      <c r="P60808" s="63"/>
      <c r="Q60808" s="63"/>
    </row>
    <row r="60809" spans="16:17">
      <c r="P60809" s="63"/>
      <c r="Q60809" s="63"/>
    </row>
    <row r="60810" spans="16:17">
      <c r="P60810" s="63"/>
      <c r="Q60810" s="63"/>
    </row>
    <row r="60811" spans="16:17">
      <c r="P60811" s="63"/>
      <c r="Q60811" s="63"/>
    </row>
    <row r="60812" spans="16:17">
      <c r="P60812" s="63"/>
      <c r="Q60812" s="63"/>
    </row>
    <row r="60813" spans="16:17">
      <c r="P60813" s="63"/>
      <c r="Q60813" s="63"/>
    </row>
    <row r="60814" spans="16:17">
      <c r="P60814" s="63"/>
      <c r="Q60814" s="63"/>
    </row>
    <row r="60815" spans="16:17">
      <c r="P60815" s="63"/>
      <c r="Q60815" s="63"/>
    </row>
    <row r="60816" spans="16:17">
      <c r="P60816" s="63"/>
      <c r="Q60816" s="63"/>
    </row>
    <row r="60817" spans="16:17">
      <c r="P60817" s="63"/>
      <c r="Q60817" s="63"/>
    </row>
    <row r="60818" spans="16:17">
      <c r="P60818" s="63"/>
      <c r="Q60818" s="63"/>
    </row>
    <row r="60819" spans="16:17">
      <c r="P60819" s="63"/>
      <c r="Q60819" s="63"/>
    </row>
    <row r="60820" spans="16:17">
      <c r="P60820" s="63"/>
      <c r="Q60820" s="63"/>
    </row>
    <row r="60821" spans="16:17">
      <c r="P60821" s="63"/>
      <c r="Q60821" s="63"/>
    </row>
    <row r="60822" spans="16:17">
      <c r="P60822" s="63"/>
      <c r="Q60822" s="63"/>
    </row>
    <row r="60823" spans="16:17">
      <c r="P60823" s="63"/>
      <c r="Q60823" s="63"/>
    </row>
    <row r="60824" spans="16:17">
      <c r="P60824" s="63"/>
      <c r="Q60824" s="63"/>
    </row>
    <row r="60825" spans="16:17">
      <c r="P60825" s="63"/>
      <c r="Q60825" s="63"/>
    </row>
    <row r="60826" spans="16:17">
      <c r="P60826" s="63"/>
      <c r="Q60826" s="63"/>
    </row>
    <row r="60827" spans="16:17">
      <c r="P60827" s="63"/>
      <c r="Q60827" s="63"/>
    </row>
    <row r="60828" spans="16:17">
      <c r="P60828" s="63"/>
      <c r="Q60828" s="63"/>
    </row>
    <row r="60829" spans="16:17">
      <c r="P60829" s="63"/>
      <c r="Q60829" s="63"/>
    </row>
    <row r="60830" spans="16:17">
      <c r="P60830" s="63"/>
      <c r="Q60830" s="63"/>
    </row>
    <row r="60831" spans="16:17">
      <c r="P60831" s="63"/>
      <c r="Q60831" s="63"/>
    </row>
    <row r="60832" spans="16:17">
      <c r="P60832" s="63"/>
      <c r="Q60832" s="63"/>
    </row>
    <row r="60833" spans="16:17">
      <c r="P60833" s="63"/>
      <c r="Q60833" s="63"/>
    </row>
    <row r="60834" spans="16:17">
      <c r="P60834" s="63"/>
      <c r="Q60834" s="63"/>
    </row>
    <row r="60835" spans="16:17">
      <c r="P60835" s="63"/>
      <c r="Q60835" s="63"/>
    </row>
    <row r="60836" spans="16:17">
      <c r="P60836" s="63"/>
      <c r="Q60836" s="63"/>
    </row>
    <row r="60837" spans="16:17">
      <c r="P60837" s="63"/>
      <c r="Q60837" s="63"/>
    </row>
    <row r="60838" spans="16:17">
      <c r="P60838" s="63"/>
      <c r="Q60838" s="63"/>
    </row>
    <row r="60839" spans="16:17">
      <c r="P60839" s="63"/>
      <c r="Q60839" s="63"/>
    </row>
    <row r="60840" spans="16:17">
      <c r="P60840" s="63"/>
      <c r="Q60840" s="63"/>
    </row>
    <row r="60841" spans="16:17">
      <c r="P60841" s="63"/>
      <c r="Q60841" s="63"/>
    </row>
    <row r="60842" spans="16:17">
      <c r="P60842" s="63"/>
      <c r="Q60842" s="63"/>
    </row>
    <row r="60843" spans="16:17">
      <c r="P60843" s="63"/>
      <c r="Q60843" s="63"/>
    </row>
    <row r="60844" spans="16:17">
      <c r="P60844" s="63"/>
      <c r="Q60844" s="63"/>
    </row>
    <row r="60845" spans="16:17">
      <c r="P60845" s="63"/>
      <c r="Q60845" s="63"/>
    </row>
    <row r="60846" spans="16:17">
      <c r="P60846" s="63"/>
      <c r="Q60846" s="63"/>
    </row>
    <row r="60847" spans="16:17">
      <c r="P60847" s="63"/>
      <c r="Q60847" s="63"/>
    </row>
    <row r="60848" spans="16:17">
      <c r="P60848" s="63"/>
      <c r="Q60848" s="63"/>
    </row>
    <row r="60849" spans="16:17">
      <c r="P60849" s="63"/>
      <c r="Q60849" s="63"/>
    </row>
    <row r="60850" spans="16:17">
      <c r="P60850" s="63"/>
      <c r="Q60850" s="63"/>
    </row>
    <row r="60851" spans="16:17">
      <c r="P60851" s="63"/>
      <c r="Q60851" s="63"/>
    </row>
    <row r="60852" spans="16:17">
      <c r="P60852" s="63"/>
      <c r="Q60852" s="63"/>
    </row>
    <row r="60853" spans="16:17">
      <c r="P60853" s="63"/>
      <c r="Q60853" s="63"/>
    </row>
    <row r="60854" spans="16:17">
      <c r="P60854" s="63"/>
      <c r="Q60854" s="63"/>
    </row>
    <row r="60855" spans="16:17">
      <c r="P60855" s="63"/>
      <c r="Q60855" s="63"/>
    </row>
    <row r="60856" spans="16:17">
      <c r="P60856" s="63"/>
      <c r="Q60856" s="63"/>
    </row>
    <row r="60857" spans="16:17">
      <c r="P60857" s="63"/>
      <c r="Q60857" s="63"/>
    </row>
    <row r="60858" spans="16:17">
      <c r="P60858" s="63"/>
      <c r="Q60858" s="63"/>
    </row>
    <row r="60859" spans="16:17">
      <c r="P60859" s="63"/>
      <c r="Q60859" s="63"/>
    </row>
    <row r="60860" spans="16:17">
      <c r="P60860" s="63"/>
      <c r="Q60860" s="63"/>
    </row>
    <row r="60861" spans="16:17">
      <c r="P60861" s="63"/>
      <c r="Q60861" s="63"/>
    </row>
    <row r="60862" spans="16:17">
      <c r="P60862" s="63"/>
      <c r="Q60862" s="63"/>
    </row>
    <row r="60863" spans="16:17">
      <c r="P60863" s="63"/>
      <c r="Q60863" s="63"/>
    </row>
    <row r="60864" spans="16:17">
      <c r="P60864" s="63"/>
      <c r="Q60864" s="63"/>
    </row>
    <row r="60865" spans="16:17">
      <c r="P60865" s="63"/>
      <c r="Q60865" s="63"/>
    </row>
    <row r="60866" spans="16:17">
      <c r="P60866" s="63"/>
      <c r="Q60866" s="63"/>
    </row>
    <row r="60867" spans="16:17">
      <c r="P60867" s="63"/>
      <c r="Q60867" s="63"/>
    </row>
    <row r="60868" spans="16:17">
      <c r="P60868" s="63"/>
      <c r="Q60868" s="63"/>
    </row>
    <row r="60869" spans="16:17">
      <c r="P60869" s="63"/>
      <c r="Q60869" s="63"/>
    </row>
    <row r="60870" spans="16:17">
      <c r="P60870" s="63"/>
      <c r="Q60870" s="63"/>
    </row>
    <row r="60871" spans="16:17">
      <c r="P60871" s="63"/>
      <c r="Q60871" s="63"/>
    </row>
    <row r="60872" spans="16:17">
      <c r="P60872" s="63"/>
      <c r="Q60872" s="63"/>
    </row>
    <row r="60873" spans="16:17">
      <c r="P60873" s="63"/>
      <c r="Q60873" s="63"/>
    </row>
    <row r="60874" spans="16:17">
      <c r="P60874" s="63"/>
      <c r="Q60874" s="63"/>
    </row>
    <row r="60875" spans="16:17">
      <c r="P60875" s="63"/>
      <c r="Q60875" s="63"/>
    </row>
    <row r="60876" spans="16:17">
      <c r="P60876" s="63"/>
      <c r="Q60876" s="63"/>
    </row>
    <row r="60877" spans="16:17">
      <c r="P60877" s="63"/>
      <c r="Q60877" s="63"/>
    </row>
    <row r="60878" spans="16:17">
      <c r="P60878" s="63"/>
      <c r="Q60878" s="63"/>
    </row>
    <row r="60879" spans="16:17">
      <c r="P60879" s="63"/>
      <c r="Q60879" s="63"/>
    </row>
    <row r="60880" spans="16:17">
      <c r="P60880" s="63"/>
      <c r="Q60880" s="63"/>
    </row>
    <row r="60881" spans="16:17">
      <c r="P60881" s="63"/>
      <c r="Q60881" s="63"/>
    </row>
    <row r="60882" spans="16:17">
      <c r="P60882" s="63"/>
      <c r="Q60882" s="63"/>
    </row>
    <row r="60883" spans="16:17">
      <c r="P60883" s="63"/>
      <c r="Q60883" s="63"/>
    </row>
    <row r="60884" spans="16:17">
      <c r="P60884" s="63"/>
      <c r="Q60884" s="63"/>
    </row>
    <row r="60885" spans="16:17">
      <c r="P60885" s="63"/>
      <c r="Q60885" s="63"/>
    </row>
    <row r="60886" spans="16:17">
      <c r="P60886" s="63"/>
      <c r="Q60886" s="63"/>
    </row>
    <row r="60887" spans="16:17">
      <c r="P60887" s="63"/>
      <c r="Q60887" s="63"/>
    </row>
    <row r="60888" spans="16:17">
      <c r="P60888" s="63"/>
      <c r="Q60888" s="63"/>
    </row>
    <row r="60889" spans="16:17">
      <c r="P60889" s="63"/>
      <c r="Q60889" s="63"/>
    </row>
    <row r="60890" spans="16:17">
      <c r="P60890" s="63"/>
      <c r="Q60890" s="63"/>
    </row>
    <row r="60891" spans="16:17">
      <c r="P60891" s="63"/>
      <c r="Q60891" s="63"/>
    </row>
    <row r="60892" spans="16:17">
      <c r="P60892" s="63"/>
      <c r="Q60892" s="63"/>
    </row>
    <row r="60893" spans="16:17">
      <c r="P60893" s="63"/>
      <c r="Q60893" s="63"/>
    </row>
    <row r="60894" spans="16:17">
      <c r="P60894" s="63"/>
      <c r="Q60894" s="63"/>
    </row>
    <row r="60895" spans="16:17">
      <c r="P60895" s="63"/>
      <c r="Q60895" s="63"/>
    </row>
    <row r="60896" spans="16:17">
      <c r="P60896" s="63"/>
      <c r="Q60896" s="63"/>
    </row>
    <row r="60897" spans="16:17">
      <c r="P60897" s="63"/>
      <c r="Q60897" s="63"/>
    </row>
    <row r="60898" spans="16:17">
      <c r="P60898" s="63"/>
      <c r="Q60898" s="63"/>
    </row>
    <row r="60899" spans="16:17">
      <c r="P60899" s="63"/>
      <c r="Q60899" s="63"/>
    </row>
    <row r="60900" spans="16:17">
      <c r="P60900" s="63"/>
      <c r="Q60900" s="63"/>
    </row>
    <row r="60901" spans="16:17">
      <c r="P60901" s="63"/>
      <c r="Q60901" s="63"/>
    </row>
    <row r="60902" spans="16:17">
      <c r="P60902" s="63"/>
      <c r="Q60902" s="63"/>
    </row>
    <row r="60903" spans="16:17">
      <c r="P60903" s="63"/>
      <c r="Q60903" s="63"/>
    </row>
    <row r="60904" spans="16:17">
      <c r="P60904" s="63"/>
      <c r="Q60904" s="63"/>
    </row>
    <row r="60905" spans="16:17">
      <c r="P60905" s="63"/>
      <c r="Q60905" s="63"/>
    </row>
    <row r="60906" spans="16:17">
      <c r="P60906" s="63"/>
      <c r="Q60906" s="63"/>
    </row>
    <row r="60907" spans="16:17">
      <c r="P60907" s="63"/>
      <c r="Q60907" s="63"/>
    </row>
    <row r="60908" spans="16:17">
      <c r="P60908" s="63"/>
      <c r="Q60908" s="63"/>
    </row>
    <row r="60909" spans="16:17">
      <c r="P60909" s="63"/>
      <c r="Q60909" s="63"/>
    </row>
    <row r="60910" spans="16:17">
      <c r="P60910" s="63"/>
      <c r="Q60910" s="63"/>
    </row>
    <row r="60911" spans="16:17">
      <c r="P60911" s="63"/>
      <c r="Q60911" s="63"/>
    </row>
    <row r="60912" spans="16:17">
      <c r="P60912" s="63"/>
      <c r="Q60912" s="63"/>
    </row>
    <row r="60913" spans="16:17">
      <c r="P60913" s="63"/>
      <c r="Q60913" s="63"/>
    </row>
    <row r="60914" spans="16:17">
      <c r="P60914" s="63"/>
      <c r="Q60914" s="63"/>
    </row>
    <row r="60915" spans="16:17">
      <c r="P60915" s="63"/>
      <c r="Q60915" s="63"/>
    </row>
    <row r="60916" spans="16:17">
      <c r="P60916" s="63"/>
      <c r="Q60916" s="63"/>
    </row>
    <row r="60917" spans="16:17">
      <c r="P60917" s="63"/>
      <c r="Q60917" s="63"/>
    </row>
    <row r="60918" spans="16:17">
      <c r="P60918" s="63"/>
      <c r="Q60918" s="63"/>
    </row>
    <row r="60919" spans="16:17">
      <c r="P60919" s="63"/>
      <c r="Q60919" s="63"/>
    </row>
    <row r="60920" spans="16:17">
      <c r="P60920" s="63"/>
      <c r="Q60920" s="63"/>
    </row>
    <row r="60921" spans="16:17">
      <c r="P60921" s="63"/>
      <c r="Q60921" s="63"/>
    </row>
    <row r="60922" spans="16:17">
      <c r="P60922" s="63"/>
      <c r="Q60922" s="63"/>
    </row>
    <row r="60923" spans="16:17">
      <c r="P60923" s="63"/>
      <c r="Q60923" s="63"/>
    </row>
    <row r="60924" spans="16:17">
      <c r="P60924" s="63"/>
      <c r="Q60924" s="63"/>
    </row>
    <row r="60925" spans="16:17">
      <c r="P60925" s="63"/>
      <c r="Q60925" s="63"/>
    </row>
    <row r="60926" spans="16:17">
      <c r="P60926" s="63"/>
      <c r="Q60926" s="63"/>
    </row>
    <row r="60927" spans="16:17">
      <c r="P60927" s="63"/>
      <c r="Q60927" s="63"/>
    </row>
    <row r="60928" spans="16:17">
      <c r="P60928" s="63"/>
      <c r="Q60928" s="63"/>
    </row>
    <row r="60929" spans="16:17">
      <c r="P60929" s="63"/>
      <c r="Q60929" s="63"/>
    </row>
    <row r="60930" spans="16:17">
      <c r="P60930" s="63"/>
      <c r="Q60930" s="63"/>
    </row>
    <row r="60931" spans="16:17">
      <c r="P60931" s="63"/>
      <c r="Q60931" s="63"/>
    </row>
    <row r="60932" spans="16:17">
      <c r="P60932" s="63"/>
      <c r="Q60932" s="63"/>
    </row>
    <row r="60933" spans="16:17">
      <c r="P60933" s="63"/>
      <c r="Q60933" s="63"/>
    </row>
    <row r="60934" spans="16:17">
      <c r="P60934" s="63"/>
      <c r="Q60934" s="63"/>
    </row>
    <row r="60935" spans="16:17">
      <c r="P60935" s="63"/>
      <c r="Q60935" s="63"/>
    </row>
    <row r="60936" spans="16:17">
      <c r="P60936" s="63"/>
      <c r="Q60936" s="63"/>
    </row>
    <row r="60937" spans="16:17">
      <c r="P60937" s="63"/>
      <c r="Q60937" s="63"/>
    </row>
    <row r="60938" spans="16:17">
      <c r="P60938" s="63"/>
      <c r="Q60938" s="63"/>
    </row>
    <row r="60939" spans="16:17">
      <c r="P60939" s="63"/>
      <c r="Q60939" s="63"/>
    </row>
    <row r="60940" spans="16:17">
      <c r="P60940" s="63"/>
      <c r="Q60940" s="63"/>
    </row>
    <row r="60941" spans="16:17">
      <c r="P60941" s="63"/>
      <c r="Q60941" s="63"/>
    </row>
    <row r="60942" spans="16:17">
      <c r="P60942" s="63"/>
      <c r="Q60942" s="63"/>
    </row>
    <row r="60943" spans="16:17">
      <c r="P60943" s="63"/>
      <c r="Q60943" s="63"/>
    </row>
    <row r="60944" spans="16:17">
      <c r="P60944" s="63"/>
      <c r="Q60944" s="63"/>
    </row>
    <row r="60945" spans="16:17">
      <c r="P60945" s="63"/>
      <c r="Q60945" s="63"/>
    </row>
    <row r="60946" spans="16:17">
      <c r="P60946" s="63"/>
      <c r="Q60946" s="63"/>
    </row>
    <row r="60947" spans="16:17">
      <c r="P60947" s="63"/>
      <c r="Q60947" s="63"/>
    </row>
    <row r="60948" spans="16:17">
      <c r="P60948" s="63"/>
      <c r="Q60948" s="63"/>
    </row>
    <row r="60949" spans="16:17">
      <c r="P60949" s="63"/>
      <c r="Q60949" s="63"/>
    </row>
    <row r="60950" spans="16:17">
      <c r="P60950" s="63"/>
      <c r="Q60950" s="63"/>
    </row>
    <row r="60951" spans="16:17">
      <c r="P60951" s="63"/>
      <c r="Q60951" s="63"/>
    </row>
    <row r="60952" spans="16:17">
      <c r="P60952" s="63"/>
      <c r="Q60952" s="63"/>
    </row>
    <row r="60953" spans="16:17">
      <c r="P60953" s="63"/>
      <c r="Q60953" s="63"/>
    </row>
    <row r="60954" spans="16:17">
      <c r="P60954" s="63"/>
      <c r="Q60954" s="63"/>
    </row>
    <row r="60955" spans="16:17">
      <c r="P60955" s="63"/>
      <c r="Q60955" s="63"/>
    </row>
    <row r="60956" spans="16:17">
      <c r="P60956" s="63"/>
      <c r="Q60956" s="63"/>
    </row>
    <row r="60957" spans="16:17">
      <c r="P60957" s="63"/>
      <c r="Q60957" s="63"/>
    </row>
    <row r="60958" spans="16:17">
      <c r="P60958" s="63"/>
      <c r="Q60958" s="63"/>
    </row>
    <row r="60959" spans="16:17">
      <c r="P60959" s="63"/>
      <c r="Q60959" s="63"/>
    </row>
    <row r="60960" spans="16:17">
      <c r="P60960" s="63"/>
      <c r="Q60960" s="63"/>
    </row>
    <row r="60961" spans="16:17">
      <c r="P60961" s="63"/>
      <c r="Q60961" s="63"/>
    </row>
    <row r="60962" spans="16:17">
      <c r="P60962" s="63"/>
      <c r="Q60962" s="63"/>
    </row>
    <row r="60963" spans="16:17">
      <c r="P60963" s="63"/>
      <c r="Q60963" s="63"/>
    </row>
    <row r="60964" spans="16:17">
      <c r="P60964" s="63"/>
      <c r="Q60964" s="63"/>
    </row>
    <row r="60965" spans="16:17">
      <c r="P60965" s="63"/>
      <c r="Q60965" s="63"/>
    </row>
    <row r="60966" spans="16:17">
      <c r="P60966" s="63"/>
      <c r="Q60966" s="63"/>
    </row>
    <row r="60967" spans="16:17">
      <c r="P60967" s="63"/>
      <c r="Q60967" s="63"/>
    </row>
    <row r="60968" spans="16:17">
      <c r="P60968" s="63"/>
      <c r="Q60968" s="63"/>
    </row>
    <row r="60969" spans="16:17">
      <c r="P60969" s="63"/>
      <c r="Q60969" s="63"/>
    </row>
    <row r="60970" spans="16:17">
      <c r="P60970" s="63"/>
      <c r="Q60970" s="63"/>
    </row>
    <row r="60971" spans="16:17">
      <c r="P60971" s="63"/>
      <c r="Q60971" s="63"/>
    </row>
    <row r="60972" spans="16:17">
      <c r="P60972" s="63"/>
      <c r="Q60972" s="63"/>
    </row>
    <row r="60973" spans="16:17">
      <c r="P60973" s="63"/>
      <c r="Q60973" s="63"/>
    </row>
    <row r="60974" spans="16:17">
      <c r="P60974" s="63"/>
      <c r="Q60974" s="63"/>
    </row>
    <row r="60975" spans="16:17">
      <c r="P60975" s="63"/>
      <c r="Q60975" s="63"/>
    </row>
    <row r="60976" spans="16:17">
      <c r="P60976" s="63"/>
      <c r="Q60976" s="63"/>
    </row>
    <row r="60977" spans="16:17">
      <c r="P60977" s="63"/>
      <c r="Q60977" s="63"/>
    </row>
    <row r="60978" spans="16:17">
      <c r="P60978" s="63"/>
      <c r="Q60978" s="63"/>
    </row>
    <row r="60979" spans="16:17">
      <c r="P60979" s="63"/>
      <c r="Q60979" s="63"/>
    </row>
    <row r="60980" spans="16:17">
      <c r="P60980" s="63"/>
      <c r="Q60980" s="63"/>
    </row>
    <row r="60981" spans="16:17">
      <c r="P60981" s="63"/>
      <c r="Q60981" s="63"/>
    </row>
    <row r="60982" spans="16:17">
      <c r="P60982" s="63"/>
      <c r="Q60982" s="63"/>
    </row>
    <row r="60983" spans="16:17">
      <c r="P60983" s="63"/>
      <c r="Q60983" s="63"/>
    </row>
    <row r="60984" spans="16:17">
      <c r="P60984" s="63"/>
      <c r="Q60984" s="63"/>
    </row>
    <row r="60985" spans="16:17">
      <c r="P60985" s="63"/>
      <c r="Q60985" s="63"/>
    </row>
    <row r="60986" spans="16:17">
      <c r="P60986" s="63"/>
      <c r="Q60986" s="63"/>
    </row>
    <row r="60987" spans="16:17">
      <c r="P60987" s="63"/>
      <c r="Q60987" s="63"/>
    </row>
    <row r="60988" spans="16:17">
      <c r="P60988" s="63"/>
      <c r="Q60988" s="63"/>
    </row>
    <row r="60989" spans="16:17">
      <c r="P60989" s="63"/>
      <c r="Q60989" s="63"/>
    </row>
    <row r="60990" spans="16:17">
      <c r="P60990" s="63"/>
      <c r="Q60990" s="63"/>
    </row>
    <row r="60991" spans="16:17">
      <c r="P60991" s="63"/>
      <c r="Q60991" s="63"/>
    </row>
    <row r="60992" spans="16:17">
      <c r="P60992" s="63"/>
      <c r="Q60992" s="63"/>
    </row>
    <row r="60993" spans="16:17">
      <c r="P60993" s="63"/>
      <c r="Q60993" s="63"/>
    </row>
    <row r="60994" spans="16:17">
      <c r="P60994" s="63"/>
      <c r="Q60994" s="63"/>
    </row>
    <row r="60995" spans="16:17">
      <c r="P60995" s="63"/>
      <c r="Q60995" s="63"/>
    </row>
    <row r="60996" spans="16:17">
      <c r="P60996" s="63"/>
      <c r="Q60996" s="63"/>
    </row>
    <row r="60997" spans="16:17">
      <c r="P60997" s="63"/>
      <c r="Q60997" s="63"/>
    </row>
    <row r="60998" spans="16:17">
      <c r="P60998" s="63"/>
      <c r="Q60998" s="63"/>
    </row>
    <row r="60999" spans="16:17">
      <c r="P60999" s="63"/>
      <c r="Q60999" s="63"/>
    </row>
    <row r="61000" spans="16:17">
      <c r="P61000" s="63"/>
      <c r="Q61000" s="63"/>
    </row>
    <row r="61001" spans="16:17">
      <c r="P61001" s="63"/>
      <c r="Q61001" s="63"/>
    </row>
    <row r="61002" spans="16:17">
      <c r="P61002" s="63"/>
      <c r="Q61002" s="63"/>
    </row>
    <row r="61003" spans="16:17">
      <c r="P61003" s="63"/>
      <c r="Q61003" s="63"/>
    </row>
    <row r="61004" spans="16:17">
      <c r="P61004" s="63"/>
      <c r="Q61004" s="63"/>
    </row>
    <row r="61005" spans="16:17">
      <c r="P61005" s="63"/>
      <c r="Q61005" s="63"/>
    </row>
    <row r="61006" spans="16:17">
      <c r="P61006" s="63"/>
      <c r="Q61006" s="63"/>
    </row>
    <row r="61007" spans="16:17">
      <c r="P61007" s="63"/>
      <c r="Q61007" s="63"/>
    </row>
    <row r="61008" spans="16:17">
      <c r="P61008" s="63"/>
      <c r="Q61008" s="63"/>
    </row>
    <row r="61009" spans="16:17">
      <c r="P61009" s="63"/>
      <c r="Q61009" s="63"/>
    </row>
    <row r="61010" spans="16:17">
      <c r="P61010" s="63"/>
      <c r="Q61010" s="63"/>
    </row>
    <row r="61011" spans="16:17">
      <c r="P61011" s="63"/>
      <c r="Q61011" s="63"/>
    </row>
    <row r="61012" spans="16:17">
      <c r="P61012" s="63"/>
      <c r="Q61012" s="63"/>
    </row>
    <row r="61013" spans="16:17">
      <c r="P61013" s="63"/>
      <c r="Q61013" s="63"/>
    </row>
    <row r="61014" spans="16:17">
      <c r="P61014" s="63"/>
      <c r="Q61014" s="63"/>
    </row>
    <row r="61015" spans="16:17">
      <c r="P61015" s="63"/>
      <c r="Q61015" s="63"/>
    </row>
    <row r="61016" spans="16:17">
      <c r="P61016" s="63"/>
      <c r="Q61016" s="63"/>
    </row>
    <row r="61017" spans="16:17">
      <c r="P61017" s="63"/>
      <c r="Q61017" s="63"/>
    </row>
    <row r="61018" spans="16:17">
      <c r="P61018" s="63"/>
      <c r="Q61018" s="63"/>
    </row>
    <row r="61019" spans="16:17">
      <c r="P61019" s="63"/>
      <c r="Q61019" s="63"/>
    </row>
    <row r="61020" spans="16:17">
      <c r="P61020" s="63"/>
      <c r="Q61020" s="63"/>
    </row>
    <row r="61021" spans="16:17">
      <c r="P61021" s="63"/>
      <c r="Q61021" s="63"/>
    </row>
    <row r="61022" spans="16:17">
      <c r="P61022" s="63"/>
      <c r="Q61022" s="63"/>
    </row>
    <row r="61023" spans="16:17">
      <c r="P61023" s="63"/>
      <c r="Q61023" s="63"/>
    </row>
    <row r="61024" spans="16:17">
      <c r="P61024" s="63"/>
      <c r="Q61024" s="63"/>
    </row>
    <row r="61025" spans="16:17">
      <c r="P61025" s="63"/>
      <c r="Q61025" s="63"/>
    </row>
    <row r="61026" spans="16:17">
      <c r="P61026" s="63"/>
      <c r="Q61026" s="63"/>
    </row>
    <row r="61027" spans="16:17">
      <c r="P61027" s="63"/>
      <c r="Q61027" s="63"/>
    </row>
    <row r="61028" spans="16:17">
      <c r="P61028" s="63"/>
      <c r="Q61028" s="63"/>
    </row>
    <row r="61029" spans="16:17">
      <c r="P61029" s="63"/>
      <c r="Q61029" s="63"/>
    </row>
    <row r="61030" spans="16:17">
      <c r="P61030" s="63"/>
      <c r="Q61030" s="63"/>
    </row>
    <row r="61031" spans="16:17">
      <c r="P61031" s="63"/>
      <c r="Q61031" s="63"/>
    </row>
    <row r="61032" spans="16:17">
      <c r="P61032" s="63"/>
      <c r="Q61032" s="63"/>
    </row>
    <row r="61033" spans="16:17">
      <c r="P61033" s="63"/>
      <c r="Q61033" s="63"/>
    </row>
    <row r="61034" spans="16:17">
      <c r="P61034" s="63"/>
      <c r="Q61034" s="63"/>
    </row>
    <row r="61035" spans="16:17">
      <c r="P61035" s="63"/>
      <c r="Q61035" s="63"/>
    </row>
    <row r="61036" spans="16:17">
      <c r="P61036" s="63"/>
      <c r="Q61036" s="63"/>
    </row>
    <row r="61037" spans="16:17">
      <c r="P61037" s="63"/>
      <c r="Q61037" s="63"/>
    </row>
    <row r="61038" spans="16:17">
      <c r="P61038" s="63"/>
      <c r="Q61038" s="63"/>
    </row>
    <row r="61039" spans="16:17">
      <c r="P61039" s="63"/>
      <c r="Q61039" s="63"/>
    </row>
    <row r="61040" spans="16:17">
      <c r="P61040" s="63"/>
      <c r="Q61040" s="63"/>
    </row>
    <row r="61041" spans="16:17">
      <c r="P61041" s="63"/>
      <c r="Q61041" s="63"/>
    </row>
    <row r="61042" spans="16:17">
      <c r="P61042" s="63"/>
      <c r="Q61042" s="63"/>
    </row>
    <row r="61043" spans="16:17">
      <c r="P61043" s="63"/>
      <c r="Q61043" s="63"/>
    </row>
    <row r="61044" spans="16:17">
      <c r="P61044" s="63"/>
      <c r="Q61044" s="63"/>
    </row>
    <row r="61045" spans="16:17">
      <c r="P61045" s="63"/>
      <c r="Q61045" s="63"/>
    </row>
    <row r="61046" spans="16:17">
      <c r="P61046" s="63"/>
      <c r="Q61046" s="63"/>
    </row>
    <row r="61047" spans="16:17">
      <c r="P61047" s="63"/>
      <c r="Q61047" s="63"/>
    </row>
    <row r="61048" spans="16:17">
      <c r="P61048" s="63"/>
      <c r="Q61048" s="63"/>
    </row>
    <row r="61049" spans="16:17">
      <c r="P61049" s="63"/>
      <c r="Q61049" s="63"/>
    </row>
    <row r="61050" spans="16:17">
      <c r="P61050" s="63"/>
      <c r="Q61050" s="63"/>
    </row>
    <row r="61051" spans="16:17">
      <c r="P61051" s="63"/>
      <c r="Q61051" s="63"/>
    </row>
    <row r="61052" spans="16:17">
      <c r="P61052" s="63"/>
      <c r="Q61052" s="63"/>
    </row>
    <row r="61053" spans="16:17">
      <c r="P61053" s="63"/>
      <c r="Q61053" s="63"/>
    </row>
    <row r="61054" spans="16:17">
      <c r="P61054" s="63"/>
      <c r="Q61054" s="63"/>
    </row>
    <row r="61055" spans="16:17">
      <c r="P61055" s="63"/>
      <c r="Q61055" s="63"/>
    </row>
    <row r="61056" spans="16:17">
      <c r="P61056" s="63"/>
      <c r="Q61056" s="63"/>
    </row>
    <row r="61057" spans="16:17">
      <c r="P61057" s="63"/>
      <c r="Q61057" s="63"/>
    </row>
    <row r="61058" spans="16:17">
      <c r="P61058" s="63"/>
      <c r="Q61058" s="63"/>
    </row>
    <row r="61059" spans="16:17">
      <c r="P61059" s="63"/>
      <c r="Q61059" s="63"/>
    </row>
    <row r="61060" spans="16:17">
      <c r="P61060" s="63"/>
      <c r="Q61060" s="63"/>
    </row>
    <row r="61061" spans="16:17">
      <c r="P61061" s="63"/>
      <c r="Q61061" s="63"/>
    </row>
    <row r="61062" spans="16:17">
      <c r="P61062" s="63"/>
      <c r="Q61062" s="63"/>
    </row>
    <row r="61063" spans="16:17">
      <c r="P61063" s="63"/>
      <c r="Q61063" s="63"/>
    </row>
    <row r="61064" spans="16:17">
      <c r="P61064" s="63"/>
      <c r="Q61064" s="63"/>
    </row>
    <row r="61065" spans="16:17">
      <c r="P61065" s="63"/>
      <c r="Q61065" s="63"/>
    </row>
    <row r="61066" spans="16:17">
      <c r="P61066" s="63"/>
      <c r="Q61066" s="63"/>
    </row>
    <row r="61067" spans="16:17">
      <c r="P61067" s="63"/>
      <c r="Q61067" s="63"/>
    </row>
    <row r="61068" spans="16:17">
      <c r="P61068" s="63"/>
      <c r="Q61068" s="63"/>
    </row>
    <row r="61069" spans="16:17">
      <c r="P61069" s="63"/>
      <c r="Q61069" s="63"/>
    </row>
    <row r="61070" spans="16:17">
      <c r="P61070" s="63"/>
      <c r="Q61070" s="63"/>
    </row>
    <row r="61071" spans="16:17">
      <c r="P61071" s="63"/>
      <c r="Q61071" s="63"/>
    </row>
    <row r="61072" spans="16:17">
      <c r="P61072" s="63"/>
      <c r="Q61072" s="63"/>
    </row>
    <row r="61073" spans="16:17">
      <c r="P61073" s="63"/>
      <c r="Q61073" s="63"/>
    </row>
    <row r="61074" spans="16:17">
      <c r="P61074" s="63"/>
      <c r="Q61074" s="63"/>
    </row>
    <row r="61075" spans="16:17">
      <c r="P61075" s="63"/>
      <c r="Q61075" s="63"/>
    </row>
    <row r="61076" spans="16:17">
      <c r="P61076" s="63"/>
      <c r="Q61076" s="63"/>
    </row>
    <row r="61077" spans="16:17">
      <c r="P61077" s="63"/>
      <c r="Q61077" s="63"/>
    </row>
    <row r="61078" spans="16:17">
      <c r="P61078" s="63"/>
      <c r="Q61078" s="63"/>
    </row>
    <row r="61079" spans="16:17">
      <c r="P61079" s="63"/>
      <c r="Q61079" s="63"/>
    </row>
    <row r="61080" spans="16:17">
      <c r="P61080" s="63"/>
      <c r="Q61080" s="63"/>
    </row>
    <row r="61081" spans="16:17">
      <c r="P61081" s="63"/>
      <c r="Q61081" s="63"/>
    </row>
    <row r="61082" spans="16:17">
      <c r="P61082" s="63"/>
      <c r="Q61082" s="63"/>
    </row>
    <row r="61083" spans="16:17">
      <c r="P61083" s="63"/>
      <c r="Q61083" s="63"/>
    </row>
    <row r="61084" spans="16:17">
      <c r="P61084" s="63"/>
      <c r="Q61084" s="63"/>
    </row>
    <row r="61085" spans="16:17">
      <c r="P61085" s="63"/>
      <c r="Q61085" s="63"/>
    </row>
    <row r="61086" spans="16:17">
      <c r="P61086" s="63"/>
      <c r="Q61086" s="63"/>
    </row>
    <row r="61087" spans="16:17">
      <c r="P61087" s="63"/>
      <c r="Q61087" s="63"/>
    </row>
    <row r="61088" spans="16:17">
      <c r="P61088" s="63"/>
      <c r="Q61088" s="63"/>
    </row>
    <row r="61089" spans="16:17">
      <c r="P61089" s="63"/>
      <c r="Q61089" s="63"/>
    </row>
    <row r="61090" spans="16:17">
      <c r="P61090" s="63"/>
      <c r="Q61090" s="63"/>
    </row>
    <row r="61091" spans="16:17">
      <c r="P61091" s="63"/>
      <c r="Q61091" s="63"/>
    </row>
    <row r="61092" spans="16:17">
      <c r="P61092" s="63"/>
      <c r="Q61092" s="63"/>
    </row>
    <row r="61093" spans="16:17">
      <c r="P61093" s="63"/>
      <c r="Q61093" s="63"/>
    </row>
    <row r="61094" spans="16:17">
      <c r="P61094" s="63"/>
      <c r="Q61094" s="63"/>
    </row>
    <row r="61095" spans="16:17">
      <c r="P61095" s="63"/>
      <c r="Q61095" s="63"/>
    </row>
    <row r="61096" spans="16:17">
      <c r="P61096" s="63"/>
      <c r="Q61096" s="63"/>
    </row>
    <row r="61097" spans="16:17">
      <c r="P61097" s="63"/>
      <c r="Q61097" s="63"/>
    </row>
    <row r="61098" spans="16:17">
      <c r="P61098" s="63"/>
      <c r="Q61098" s="63"/>
    </row>
    <row r="61099" spans="16:17">
      <c r="P61099" s="63"/>
      <c r="Q61099" s="63"/>
    </row>
    <row r="61100" spans="16:17">
      <c r="P61100" s="63"/>
      <c r="Q61100" s="63"/>
    </row>
    <row r="61101" spans="16:17">
      <c r="P61101" s="63"/>
      <c r="Q61101" s="63"/>
    </row>
    <row r="61102" spans="16:17">
      <c r="P61102" s="63"/>
      <c r="Q61102" s="63"/>
    </row>
    <row r="61103" spans="16:17">
      <c r="P61103" s="63"/>
      <c r="Q61103" s="63"/>
    </row>
    <row r="61104" spans="16:17">
      <c r="P61104" s="63"/>
      <c r="Q61104" s="63"/>
    </row>
    <row r="61105" spans="16:17">
      <c r="P61105" s="63"/>
      <c r="Q61105" s="63"/>
    </row>
    <row r="61106" spans="16:17">
      <c r="P61106" s="63"/>
      <c r="Q61106" s="63"/>
    </row>
    <row r="61107" spans="16:17">
      <c r="P61107" s="63"/>
      <c r="Q61107" s="63"/>
    </row>
    <row r="61108" spans="16:17">
      <c r="P61108" s="63"/>
      <c r="Q61108" s="63"/>
    </row>
    <row r="61109" spans="16:17">
      <c r="P61109" s="63"/>
      <c r="Q61109" s="63"/>
    </row>
    <row r="61110" spans="16:17">
      <c r="P61110" s="63"/>
      <c r="Q61110" s="63"/>
    </row>
    <row r="61111" spans="16:17">
      <c r="P61111" s="63"/>
      <c r="Q61111" s="63"/>
    </row>
    <row r="61112" spans="16:17">
      <c r="P61112" s="63"/>
      <c r="Q61112" s="63"/>
    </row>
    <row r="61113" spans="16:17">
      <c r="P61113" s="63"/>
      <c r="Q61113" s="63"/>
    </row>
    <row r="61114" spans="16:17">
      <c r="P61114" s="63"/>
      <c r="Q61114" s="63"/>
    </row>
    <row r="61115" spans="16:17">
      <c r="P61115" s="63"/>
      <c r="Q61115" s="63"/>
    </row>
    <row r="61116" spans="16:17">
      <c r="P61116" s="63"/>
      <c r="Q61116" s="63"/>
    </row>
    <row r="61117" spans="16:17">
      <c r="P61117" s="63"/>
      <c r="Q61117" s="63"/>
    </row>
    <row r="61118" spans="16:17">
      <c r="P61118" s="63"/>
      <c r="Q61118" s="63"/>
    </row>
    <row r="61119" spans="16:17">
      <c r="P61119" s="63"/>
      <c r="Q61119" s="63"/>
    </row>
    <row r="61120" spans="16:17">
      <c r="P61120" s="63"/>
      <c r="Q61120" s="63"/>
    </row>
    <row r="61121" spans="16:17">
      <c r="P61121" s="63"/>
      <c r="Q61121" s="63"/>
    </row>
    <row r="61122" spans="16:17">
      <c r="P61122" s="63"/>
      <c r="Q61122" s="63"/>
    </row>
    <row r="61123" spans="16:17">
      <c r="P61123" s="63"/>
      <c r="Q61123" s="63"/>
    </row>
    <row r="61124" spans="16:17">
      <c r="P61124" s="63"/>
      <c r="Q61124" s="63"/>
    </row>
    <row r="61125" spans="16:17">
      <c r="P61125" s="63"/>
      <c r="Q61125" s="63"/>
    </row>
    <row r="61126" spans="16:17">
      <c r="P61126" s="63"/>
      <c r="Q61126" s="63"/>
    </row>
    <row r="61127" spans="16:17">
      <c r="P61127" s="63"/>
      <c r="Q61127" s="63"/>
    </row>
    <row r="61128" spans="16:17">
      <c r="P61128" s="63"/>
      <c r="Q61128" s="63"/>
    </row>
    <row r="61129" spans="16:17">
      <c r="P61129" s="63"/>
      <c r="Q61129" s="63"/>
    </row>
    <row r="61130" spans="16:17">
      <c r="P61130" s="63"/>
      <c r="Q61130" s="63"/>
    </row>
    <row r="61131" spans="16:17">
      <c r="P61131" s="63"/>
      <c r="Q61131" s="63"/>
    </row>
    <row r="61132" spans="16:17">
      <c r="P61132" s="63"/>
      <c r="Q61132" s="63"/>
    </row>
    <row r="61133" spans="16:17">
      <c r="P61133" s="63"/>
      <c r="Q61133" s="63"/>
    </row>
    <row r="61134" spans="16:17">
      <c r="P61134" s="63"/>
      <c r="Q61134" s="63"/>
    </row>
    <row r="61135" spans="16:17">
      <c r="P61135" s="63"/>
      <c r="Q61135" s="63"/>
    </row>
    <row r="61136" spans="16:17">
      <c r="P61136" s="63"/>
      <c r="Q61136" s="63"/>
    </row>
    <row r="61137" spans="16:17">
      <c r="P61137" s="63"/>
      <c r="Q61137" s="63"/>
    </row>
    <row r="61138" spans="16:17">
      <c r="P61138" s="63"/>
      <c r="Q61138" s="63"/>
    </row>
    <row r="61139" spans="16:17">
      <c r="P61139" s="63"/>
      <c r="Q61139" s="63"/>
    </row>
    <row r="61140" spans="16:17">
      <c r="P61140" s="63"/>
      <c r="Q61140" s="63"/>
    </row>
    <row r="61141" spans="16:17">
      <c r="P61141" s="63"/>
      <c r="Q61141" s="63"/>
    </row>
    <row r="61142" spans="16:17">
      <c r="P61142" s="63"/>
      <c r="Q61142" s="63"/>
    </row>
    <row r="61143" spans="16:17">
      <c r="P61143" s="63"/>
      <c r="Q61143" s="63"/>
    </row>
    <row r="61144" spans="16:17">
      <c r="P61144" s="63"/>
      <c r="Q61144" s="63"/>
    </row>
    <row r="61145" spans="16:17">
      <c r="P61145" s="63"/>
      <c r="Q61145" s="63"/>
    </row>
    <row r="61146" spans="16:17">
      <c r="P61146" s="63"/>
      <c r="Q61146" s="63"/>
    </row>
    <row r="61147" spans="16:17">
      <c r="P61147" s="63"/>
      <c r="Q61147" s="63"/>
    </row>
    <row r="61148" spans="16:17">
      <c r="P61148" s="63"/>
      <c r="Q61148" s="63"/>
    </row>
    <row r="61149" spans="16:17">
      <c r="P61149" s="63"/>
      <c r="Q61149" s="63"/>
    </row>
    <row r="61150" spans="16:17">
      <c r="P61150" s="63"/>
      <c r="Q61150" s="63"/>
    </row>
    <row r="61151" spans="16:17">
      <c r="P61151" s="63"/>
      <c r="Q61151" s="63"/>
    </row>
    <row r="61152" spans="16:17">
      <c r="P61152" s="63"/>
      <c r="Q61152" s="63"/>
    </row>
    <row r="61153" spans="16:17">
      <c r="P61153" s="63"/>
      <c r="Q61153" s="63"/>
    </row>
    <row r="61154" spans="16:17">
      <c r="P61154" s="63"/>
      <c r="Q61154" s="63"/>
    </row>
    <row r="61155" spans="16:17">
      <c r="P61155" s="63"/>
      <c r="Q61155" s="63"/>
    </row>
    <row r="61156" spans="16:17">
      <c r="P61156" s="63"/>
      <c r="Q61156" s="63"/>
    </row>
    <row r="61157" spans="16:17">
      <c r="P61157" s="63"/>
      <c r="Q61157" s="63"/>
    </row>
    <row r="61158" spans="16:17">
      <c r="P61158" s="63"/>
      <c r="Q61158" s="63"/>
    </row>
    <row r="61159" spans="16:17">
      <c r="P61159" s="63"/>
      <c r="Q61159" s="63"/>
    </row>
    <row r="61160" spans="16:17">
      <c r="P61160" s="63"/>
      <c r="Q61160" s="63"/>
    </row>
    <row r="61161" spans="16:17">
      <c r="P61161" s="63"/>
      <c r="Q61161" s="63"/>
    </row>
    <row r="61162" spans="16:17">
      <c r="P61162" s="63"/>
      <c r="Q61162" s="63"/>
    </row>
    <row r="61163" spans="16:17">
      <c r="P61163" s="63"/>
      <c r="Q61163" s="63"/>
    </row>
    <row r="61164" spans="16:17">
      <c r="P61164" s="63"/>
      <c r="Q61164" s="63"/>
    </row>
    <row r="61165" spans="16:17">
      <c r="P61165" s="63"/>
      <c r="Q61165" s="63"/>
    </row>
    <row r="61166" spans="16:17">
      <c r="P61166" s="63"/>
      <c r="Q61166" s="63"/>
    </row>
    <row r="61167" spans="16:17">
      <c r="P61167" s="63"/>
      <c r="Q61167" s="63"/>
    </row>
    <row r="61168" spans="16:17">
      <c r="P61168" s="63"/>
      <c r="Q61168" s="63"/>
    </row>
    <row r="61169" spans="16:17">
      <c r="P61169" s="63"/>
      <c r="Q61169" s="63"/>
    </row>
    <row r="61170" spans="16:17">
      <c r="P61170" s="63"/>
      <c r="Q61170" s="63"/>
    </row>
    <row r="61171" spans="16:17">
      <c r="P61171" s="63"/>
      <c r="Q61171" s="63"/>
    </row>
    <row r="61172" spans="16:17">
      <c r="P61172" s="63"/>
      <c r="Q61172" s="63"/>
    </row>
    <row r="61173" spans="16:17">
      <c r="P61173" s="63"/>
      <c r="Q61173" s="63"/>
    </row>
    <row r="61174" spans="16:17">
      <c r="P61174" s="63"/>
      <c r="Q61174" s="63"/>
    </row>
    <row r="61175" spans="16:17">
      <c r="P61175" s="63"/>
      <c r="Q61175" s="63"/>
    </row>
    <row r="61176" spans="16:17">
      <c r="P61176" s="63"/>
      <c r="Q61176" s="63"/>
    </row>
    <row r="61177" spans="16:17">
      <c r="P61177" s="63"/>
      <c r="Q61177" s="63"/>
    </row>
    <row r="61178" spans="16:17">
      <c r="P61178" s="63"/>
      <c r="Q61178" s="63"/>
    </row>
    <row r="61179" spans="16:17">
      <c r="P61179" s="63"/>
      <c r="Q61179" s="63"/>
    </row>
    <row r="61180" spans="16:17">
      <c r="P61180" s="63"/>
      <c r="Q61180" s="63"/>
    </row>
    <row r="61181" spans="16:17">
      <c r="P61181" s="63"/>
      <c r="Q61181" s="63"/>
    </row>
    <row r="61182" spans="16:17">
      <c r="P61182" s="63"/>
      <c r="Q61182" s="63"/>
    </row>
    <row r="61183" spans="16:17">
      <c r="P61183" s="63"/>
      <c r="Q61183" s="63"/>
    </row>
    <row r="61184" spans="16:17">
      <c r="P61184" s="63"/>
      <c r="Q61184" s="63"/>
    </row>
    <row r="61185" spans="16:17">
      <c r="P61185" s="63"/>
      <c r="Q61185" s="63"/>
    </row>
    <row r="61186" spans="16:17">
      <c r="P61186" s="63"/>
      <c r="Q61186" s="63"/>
    </row>
    <row r="61187" spans="16:17">
      <c r="P61187" s="63"/>
      <c r="Q61187" s="63"/>
    </row>
    <row r="61188" spans="16:17">
      <c r="P61188" s="63"/>
      <c r="Q61188" s="63"/>
    </row>
    <row r="61189" spans="16:17">
      <c r="P61189" s="63"/>
      <c r="Q61189" s="63"/>
    </row>
    <row r="61190" spans="16:17">
      <c r="P61190" s="63"/>
      <c r="Q61190" s="63"/>
    </row>
    <row r="61191" spans="16:17">
      <c r="P61191" s="63"/>
      <c r="Q61191" s="63"/>
    </row>
    <row r="61192" spans="16:17">
      <c r="P61192" s="63"/>
      <c r="Q61192" s="63"/>
    </row>
    <row r="61193" spans="16:17">
      <c r="P61193" s="63"/>
      <c r="Q61193" s="63"/>
    </row>
    <row r="61194" spans="16:17">
      <c r="P61194" s="63"/>
      <c r="Q61194" s="63"/>
    </row>
    <row r="61195" spans="16:17">
      <c r="P61195" s="63"/>
      <c r="Q61195" s="63"/>
    </row>
    <row r="61196" spans="16:17">
      <c r="P61196" s="63"/>
      <c r="Q61196" s="63"/>
    </row>
    <row r="61197" spans="16:17">
      <c r="P61197" s="63"/>
      <c r="Q61197" s="63"/>
    </row>
    <row r="61198" spans="16:17">
      <c r="P61198" s="63"/>
      <c r="Q61198" s="63"/>
    </row>
    <row r="61199" spans="16:17">
      <c r="P61199" s="63"/>
      <c r="Q61199" s="63"/>
    </row>
    <row r="61200" spans="16:17">
      <c r="P61200" s="63"/>
      <c r="Q61200" s="63"/>
    </row>
    <row r="61201" spans="16:17">
      <c r="P61201" s="63"/>
      <c r="Q61201" s="63"/>
    </row>
    <row r="61202" spans="16:17">
      <c r="P61202" s="63"/>
      <c r="Q61202" s="63"/>
    </row>
    <row r="61203" spans="16:17">
      <c r="P61203" s="63"/>
      <c r="Q61203" s="63"/>
    </row>
    <row r="61204" spans="16:17">
      <c r="P61204" s="63"/>
      <c r="Q61204" s="63"/>
    </row>
    <row r="61205" spans="16:17">
      <c r="P61205" s="63"/>
      <c r="Q61205" s="63"/>
    </row>
    <row r="61206" spans="16:17">
      <c r="P61206" s="63"/>
      <c r="Q61206" s="63"/>
    </row>
    <row r="61207" spans="16:17">
      <c r="P61207" s="63"/>
      <c r="Q61207" s="63"/>
    </row>
    <row r="61208" spans="16:17">
      <c r="P61208" s="63"/>
      <c r="Q61208" s="63"/>
    </row>
    <row r="61209" spans="16:17">
      <c r="P61209" s="63"/>
      <c r="Q61209" s="63"/>
    </row>
    <row r="61210" spans="16:17">
      <c r="P61210" s="63"/>
      <c r="Q61210" s="63"/>
    </row>
    <row r="61211" spans="16:17">
      <c r="P61211" s="63"/>
      <c r="Q61211" s="63"/>
    </row>
    <row r="61212" spans="16:17">
      <c r="P61212" s="63"/>
      <c r="Q61212" s="63"/>
    </row>
    <row r="61213" spans="16:17">
      <c r="P61213" s="63"/>
      <c r="Q61213" s="63"/>
    </row>
    <row r="61214" spans="16:17">
      <c r="P61214" s="63"/>
      <c r="Q61214" s="63"/>
    </row>
    <row r="61215" spans="16:17">
      <c r="P61215" s="63"/>
      <c r="Q61215" s="63"/>
    </row>
    <row r="61216" spans="16:17">
      <c r="P61216" s="63"/>
      <c r="Q61216" s="63"/>
    </row>
    <row r="61217" spans="16:17">
      <c r="P61217" s="63"/>
      <c r="Q61217" s="63"/>
    </row>
    <row r="61218" spans="16:17">
      <c r="P61218" s="63"/>
      <c r="Q61218" s="63"/>
    </row>
    <row r="61219" spans="16:17">
      <c r="P61219" s="63"/>
      <c r="Q61219" s="63"/>
    </row>
    <row r="61220" spans="16:17">
      <c r="P61220" s="63"/>
      <c r="Q61220" s="63"/>
    </row>
    <row r="61221" spans="16:17">
      <c r="P61221" s="63"/>
      <c r="Q61221" s="63"/>
    </row>
    <row r="61222" spans="16:17">
      <c r="P61222" s="63"/>
      <c r="Q61222" s="63"/>
    </row>
    <row r="61223" spans="16:17">
      <c r="P61223" s="63"/>
      <c r="Q61223" s="63"/>
    </row>
    <row r="61224" spans="16:17">
      <c r="P61224" s="63"/>
      <c r="Q61224" s="63"/>
    </row>
    <row r="61225" spans="16:17">
      <c r="P61225" s="63"/>
      <c r="Q61225" s="63"/>
    </row>
    <row r="61226" spans="16:17">
      <c r="P61226" s="63"/>
      <c r="Q61226" s="63"/>
    </row>
    <row r="61227" spans="16:17">
      <c r="P61227" s="63"/>
      <c r="Q61227" s="63"/>
    </row>
    <row r="61228" spans="16:17">
      <c r="P61228" s="63"/>
      <c r="Q61228" s="63"/>
    </row>
    <row r="61229" spans="16:17">
      <c r="P61229" s="63"/>
      <c r="Q61229" s="63"/>
    </row>
    <row r="61230" spans="16:17">
      <c r="P61230" s="63"/>
      <c r="Q61230" s="63"/>
    </row>
    <row r="61231" spans="16:17">
      <c r="P61231" s="63"/>
      <c r="Q61231" s="63"/>
    </row>
    <row r="61232" spans="16:17">
      <c r="P61232" s="63"/>
      <c r="Q61232" s="63"/>
    </row>
    <row r="61233" spans="16:17">
      <c r="P61233" s="63"/>
      <c r="Q61233" s="63"/>
    </row>
    <row r="61234" spans="16:17">
      <c r="P61234" s="63"/>
      <c r="Q61234" s="63"/>
    </row>
    <row r="61235" spans="16:17">
      <c r="P61235" s="63"/>
      <c r="Q61235" s="63"/>
    </row>
    <row r="61236" spans="16:17">
      <c r="P61236" s="63"/>
      <c r="Q61236" s="63"/>
    </row>
    <row r="61237" spans="16:17">
      <c r="P61237" s="63"/>
      <c r="Q61237" s="63"/>
    </row>
    <row r="61238" spans="16:17">
      <c r="P61238" s="63"/>
      <c r="Q61238" s="63"/>
    </row>
    <row r="61239" spans="16:17">
      <c r="P61239" s="63"/>
      <c r="Q61239" s="63"/>
    </row>
    <row r="61240" spans="16:17">
      <c r="P61240" s="63"/>
      <c r="Q61240" s="63"/>
    </row>
    <row r="61241" spans="16:17">
      <c r="P61241" s="63"/>
      <c r="Q61241" s="63"/>
    </row>
    <row r="61242" spans="16:17">
      <c r="P61242" s="63"/>
      <c r="Q61242" s="63"/>
    </row>
    <row r="61243" spans="16:17">
      <c r="P61243" s="63"/>
      <c r="Q61243" s="63"/>
    </row>
    <row r="61244" spans="16:17">
      <c r="P61244" s="63"/>
      <c r="Q61244" s="63"/>
    </row>
    <row r="61245" spans="16:17">
      <c r="P61245" s="63"/>
      <c r="Q61245" s="63"/>
    </row>
    <row r="61246" spans="16:17">
      <c r="P61246" s="63"/>
      <c r="Q61246" s="63"/>
    </row>
    <row r="61247" spans="16:17">
      <c r="P61247" s="63"/>
      <c r="Q61247" s="63"/>
    </row>
    <row r="61248" spans="16:17">
      <c r="P61248" s="63"/>
      <c r="Q61248" s="63"/>
    </row>
    <row r="61249" spans="16:17">
      <c r="P61249" s="63"/>
      <c r="Q61249" s="63"/>
    </row>
    <row r="61250" spans="16:17">
      <c r="P61250" s="63"/>
      <c r="Q61250" s="63"/>
    </row>
    <row r="61251" spans="16:17">
      <c r="P61251" s="63"/>
      <c r="Q61251" s="63"/>
    </row>
    <row r="61252" spans="16:17">
      <c r="P61252" s="63"/>
      <c r="Q61252" s="63"/>
    </row>
    <row r="61253" spans="16:17">
      <c r="P61253" s="63"/>
      <c r="Q61253" s="63"/>
    </row>
    <row r="61254" spans="16:17">
      <c r="P61254" s="63"/>
      <c r="Q61254" s="63"/>
    </row>
    <row r="61255" spans="16:17">
      <c r="P61255" s="63"/>
      <c r="Q61255" s="63"/>
    </row>
    <row r="61256" spans="16:17">
      <c r="P61256" s="63"/>
      <c r="Q61256" s="63"/>
    </row>
    <row r="61257" spans="16:17">
      <c r="P61257" s="63"/>
      <c r="Q61257" s="63"/>
    </row>
    <row r="61258" spans="16:17">
      <c r="P61258" s="63"/>
      <c r="Q61258" s="63"/>
    </row>
    <row r="61259" spans="16:17">
      <c r="P61259" s="63"/>
      <c r="Q61259" s="63"/>
    </row>
    <row r="61260" spans="16:17">
      <c r="P61260" s="63"/>
      <c r="Q61260" s="63"/>
    </row>
    <row r="61261" spans="16:17">
      <c r="P61261" s="63"/>
      <c r="Q61261" s="63"/>
    </row>
    <row r="61262" spans="16:17">
      <c r="P61262" s="63"/>
      <c r="Q61262" s="63"/>
    </row>
    <row r="61263" spans="16:17">
      <c r="P61263" s="63"/>
      <c r="Q61263" s="63"/>
    </row>
    <row r="61264" spans="16:17">
      <c r="P61264" s="63"/>
      <c r="Q61264" s="63"/>
    </row>
    <row r="61265" spans="16:17">
      <c r="P61265" s="63"/>
      <c r="Q61265" s="63"/>
    </row>
    <row r="61266" spans="16:17">
      <c r="P61266" s="63"/>
      <c r="Q61266" s="63"/>
    </row>
    <row r="61267" spans="16:17">
      <c r="P61267" s="63"/>
      <c r="Q61267" s="63"/>
    </row>
    <row r="61268" spans="16:17">
      <c r="P61268" s="63"/>
      <c r="Q61268" s="63"/>
    </row>
    <row r="61269" spans="16:17">
      <c r="P61269" s="63"/>
      <c r="Q61269" s="63"/>
    </row>
    <row r="61270" spans="16:17">
      <c r="P61270" s="63"/>
      <c r="Q61270" s="63"/>
    </row>
    <row r="61271" spans="16:17">
      <c r="P61271" s="63"/>
      <c r="Q61271" s="63"/>
    </row>
    <row r="61272" spans="16:17">
      <c r="P61272" s="63"/>
      <c r="Q61272" s="63"/>
    </row>
    <row r="61273" spans="16:17">
      <c r="P61273" s="63"/>
      <c r="Q61273" s="63"/>
    </row>
    <row r="61274" spans="16:17">
      <c r="P61274" s="63"/>
      <c r="Q61274" s="63"/>
    </row>
    <row r="61275" spans="16:17">
      <c r="P61275" s="63"/>
      <c r="Q61275" s="63"/>
    </row>
    <row r="61276" spans="16:17">
      <c r="P61276" s="63"/>
      <c r="Q61276" s="63"/>
    </row>
    <row r="61277" spans="16:17">
      <c r="P61277" s="63"/>
      <c r="Q61277" s="63"/>
    </row>
    <row r="61278" spans="16:17">
      <c r="P61278" s="63"/>
      <c r="Q61278" s="63"/>
    </row>
    <row r="61279" spans="16:17">
      <c r="P61279" s="63"/>
      <c r="Q61279" s="63"/>
    </row>
    <row r="61280" spans="16:17">
      <c r="P61280" s="63"/>
      <c r="Q61280" s="63"/>
    </row>
    <row r="61281" spans="16:17">
      <c r="P61281" s="63"/>
      <c r="Q61281" s="63"/>
    </row>
    <row r="61282" spans="16:17">
      <c r="P61282" s="63"/>
      <c r="Q61282" s="63"/>
    </row>
    <row r="61283" spans="16:17">
      <c r="P61283" s="63"/>
      <c r="Q61283" s="63"/>
    </row>
    <row r="61284" spans="16:17">
      <c r="P61284" s="63"/>
      <c r="Q61284" s="63"/>
    </row>
    <row r="61285" spans="16:17">
      <c r="P61285" s="63"/>
      <c r="Q61285" s="63"/>
    </row>
    <row r="61286" spans="16:17">
      <c r="P61286" s="63"/>
      <c r="Q61286" s="63"/>
    </row>
    <row r="61287" spans="16:17">
      <c r="P61287" s="63"/>
      <c r="Q61287" s="63"/>
    </row>
    <row r="61288" spans="16:17">
      <c r="P61288" s="63"/>
      <c r="Q61288" s="63"/>
    </row>
    <row r="61289" spans="16:17">
      <c r="P61289" s="63"/>
      <c r="Q61289" s="63"/>
    </row>
    <row r="61290" spans="16:17">
      <c r="P61290" s="63"/>
      <c r="Q61290" s="63"/>
    </row>
    <row r="61291" spans="16:17">
      <c r="P61291" s="63"/>
      <c r="Q61291" s="63"/>
    </row>
    <row r="61292" spans="16:17">
      <c r="P61292" s="63"/>
      <c r="Q61292" s="63"/>
    </row>
    <row r="61293" spans="16:17">
      <c r="P61293" s="63"/>
      <c r="Q61293" s="63"/>
    </row>
    <row r="61294" spans="16:17">
      <c r="P61294" s="63"/>
      <c r="Q61294" s="63"/>
    </row>
    <row r="61295" spans="16:17">
      <c r="P61295" s="63"/>
      <c r="Q61295" s="63"/>
    </row>
    <row r="61296" spans="16:17">
      <c r="P61296" s="63"/>
      <c r="Q61296" s="63"/>
    </row>
    <row r="61297" spans="16:17">
      <c r="P61297" s="63"/>
      <c r="Q61297" s="63"/>
    </row>
    <row r="61298" spans="16:17">
      <c r="P61298" s="63"/>
      <c r="Q61298" s="63"/>
    </row>
    <row r="61299" spans="16:17">
      <c r="P61299" s="63"/>
      <c r="Q61299" s="63"/>
    </row>
    <row r="61300" spans="16:17">
      <c r="P61300" s="63"/>
      <c r="Q61300" s="63"/>
    </row>
    <row r="61301" spans="16:17">
      <c r="P61301" s="63"/>
      <c r="Q61301" s="63"/>
    </row>
    <row r="61302" spans="16:17">
      <c r="P61302" s="63"/>
      <c r="Q61302" s="63"/>
    </row>
    <row r="61303" spans="16:17">
      <c r="P61303" s="63"/>
      <c r="Q61303" s="63"/>
    </row>
    <row r="61304" spans="16:17">
      <c r="P61304" s="63"/>
      <c r="Q61304" s="63"/>
    </row>
    <row r="61305" spans="16:17">
      <c r="P61305" s="63"/>
      <c r="Q61305" s="63"/>
    </row>
    <row r="61306" spans="16:17">
      <c r="P61306" s="63"/>
      <c r="Q61306" s="63"/>
    </row>
    <row r="61307" spans="16:17">
      <c r="P61307" s="63"/>
      <c r="Q61307" s="63"/>
    </row>
    <row r="61308" spans="16:17">
      <c r="P61308" s="63"/>
      <c r="Q61308" s="63"/>
    </row>
    <row r="61309" spans="16:17">
      <c r="P61309" s="63"/>
      <c r="Q61309" s="63"/>
    </row>
    <row r="61310" spans="16:17">
      <c r="P61310" s="63"/>
      <c r="Q61310" s="63"/>
    </row>
    <row r="61311" spans="16:17">
      <c r="P61311" s="63"/>
      <c r="Q61311" s="63"/>
    </row>
    <row r="61312" spans="16:17">
      <c r="P61312" s="63"/>
      <c r="Q61312" s="63"/>
    </row>
    <row r="61313" spans="16:17">
      <c r="P61313" s="63"/>
      <c r="Q61313" s="63"/>
    </row>
    <row r="61314" spans="16:17">
      <c r="P61314" s="63"/>
      <c r="Q61314" s="63"/>
    </row>
    <row r="61315" spans="16:17">
      <c r="P61315" s="63"/>
      <c r="Q61315" s="63"/>
    </row>
    <row r="61316" spans="16:17">
      <c r="P61316" s="63"/>
      <c r="Q61316" s="63"/>
    </row>
    <row r="61317" spans="16:17">
      <c r="P61317" s="63"/>
      <c r="Q61317" s="63"/>
    </row>
    <row r="61318" spans="16:17">
      <c r="P61318" s="63"/>
      <c r="Q61318" s="63"/>
    </row>
    <row r="61319" spans="16:17">
      <c r="P61319" s="63"/>
      <c r="Q61319" s="63"/>
    </row>
    <row r="61320" spans="16:17">
      <c r="P61320" s="63"/>
      <c r="Q61320" s="63"/>
    </row>
    <row r="61321" spans="16:17">
      <c r="P61321" s="63"/>
      <c r="Q61321" s="63"/>
    </row>
    <row r="61322" spans="16:17">
      <c r="P61322" s="63"/>
      <c r="Q61322" s="63"/>
    </row>
    <row r="61323" spans="16:17">
      <c r="P61323" s="63"/>
      <c r="Q61323" s="63"/>
    </row>
    <row r="61324" spans="16:17">
      <c r="P61324" s="63"/>
      <c r="Q61324" s="63"/>
    </row>
    <row r="61325" spans="16:17">
      <c r="P61325" s="63"/>
      <c r="Q61325" s="63"/>
    </row>
    <row r="61326" spans="16:17">
      <c r="P61326" s="63"/>
      <c r="Q61326" s="63"/>
    </row>
    <row r="61327" spans="16:17">
      <c r="P61327" s="63"/>
      <c r="Q61327" s="63"/>
    </row>
    <row r="61328" spans="16:17">
      <c r="P61328" s="63"/>
      <c r="Q61328" s="63"/>
    </row>
    <row r="61329" spans="16:17">
      <c r="P61329" s="63"/>
      <c r="Q61329" s="63"/>
    </row>
    <row r="61330" spans="16:17">
      <c r="P61330" s="63"/>
      <c r="Q61330" s="63"/>
    </row>
    <row r="61331" spans="16:17">
      <c r="P61331" s="63"/>
      <c r="Q61331" s="63"/>
    </row>
    <row r="61332" spans="16:17">
      <c r="P61332" s="63"/>
      <c r="Q61332" s="63"/>
    </row>
    <row r="61333" spans="16:17">
      <c r="P61333" s="63"/>
      <c r="Q61333" s="63"/>
    </row>
    <row r="61334" spans="16:17">
      <c r="P61334" s="63"/>
      <c r="Q61334" s="63"/>
    </row>
    <row r="61335" spans="16:17">
      <c r="P61335" s="63"/>
      <c r="Q61335" s="63"/>
    </row>
    <row r="61336" spans="16:17">
      <c r="P61336" s="63"/>
      <c r="Q61336" s="63"/>
    </row>
    <row r="61337" spans="16:17">
      <c r="P61337" s="63"/>
      <c r="Q61337" s="63"/>
    </row>
    <row r="61338" spans="16:17">
      <c r="P61338" s="63"/>
      <c r="Q61338" s="63"/>
    </row>
    <row r="61339" spans="16:17">
      <c r="P61339" s="63"/>
      <c r="Q61339" s="63"/>
    </row>
    <row r="61340" spans="16:17">
      <c r="P61340" s="63"/>
      <c r="Q61340" s="63"/>
    </row>
    <row r="61341" spans="16:17">
      <c r="P61341" s="63"/>
      <c r="Q61341" s="63"/>
    </row>
    <row r="61342" spans="16:17">
      <c r="P61342" s="63"/>
      <c r="Q61342" s="63"/>
    </row>
    <row r="61343" spans="16:17">
      <c r="P61343" s="63"/>
      <c r="Q61343" s="63"/>
    </row>
    <row r="61344" spans="16:17">
      <c r="P61344" s="63"/>
      <c r="Q61344" s="63"/>
    </row>
    <row r="61345" spans="16:17">
      <c r="P61345" s="63"/>
      <c r="Q61345" s="63"/>
    </row>
    <row r="61346" spans="16:17">
      <c r="P61346" s="63"/>
      <c r="Q61346" s="63"/>
    </row>
    <row r="61347" spans="16:17">
      <c r="P61347" s="63"/>
      <c r="Q61347" s="63"/>
    </row>
    <row r="61348" spans="16:17">
      <c r="P61348" s="63"/>
      <c r="Q61348" s="63"/>
    </row>
    <row r="61349" spans="16:17">
      <c r="P61349" s="63"/>
      <c r="Q61349" s="63"/>
    </row>
    <row r="61350" spans="16:17">
      <c r="P61350" s="63"/>
      <c r="Q61350" s="63"/>
    </row>
    <row r="61351" spans="16:17">
      <c r="P61351" s="63"/>
      <c r="Q61351" s="63"/>
    </row>
    <row r="61352" spans="16:17">
      <c r="P61352" s="63"/>
      <c r="Q61352" s="63"/>
    </row>
    <row r="61353" spans="16:17">
      <c r="P61353" s="63"/>
      <c r="Q61353" s="63"/>
    </row>
    <row r="61354" spans="16:17">
      <c r="P61354" s="63"/>
      <c r="Q61354" s="63"/>
    </row>
    <row r="61355" spans="16:17">
      <c r="P61355" s="63"/>
      <c r="Q61355" s="63"/>
    </row>
    <row r="61356" spans="16:17">
      <c r="P61356" s="63"/>
      <c r="Q61356" s="63"/>
    </row>
    <row r="61357" spans="16:17">
      <c r="P61357" s="63"/>
      <c r="Q61357" s="63"/>
    </row>
    <row r="61358" spans="16:17">
      <c r="P61358" s="63"/>
      <c r="Q61358" s="63"/>
    </row>
    <row r="61359" spans="16:17">
      <c r="P61359" s="63"/>
      <c r="Q61359" s="63"/>
    </row>
    <row r="61360" spans="16:17">
      <c r="P61360" s="63"/>
      <c r="Q61360" s="63"/>
    </row>
    <row r="61361" spans="16:17">
      <c r="P61361" s="63"/>
      <c r="Q61361" s="63"/>
    </row>
    <row r="61362" spans="16:17">
      <c r="P61362" s="63"/>
      <c r="Q61362" s="63"/>
    </row>
    <row r="61363" spans="16:17">
      <c r="P61363" s="63"/>
      <c r="Q61363" s="63"/>
    </row>
    <row r="61364" spans="16:17">
      <c r="P61364" s="63"/>
      <c r="Q61364" s="63"/>
    </row>
    <row r="61365" spans="16:17">
      <c r="P61365" s="63"/>
      <c r="Q61365" s="63"/>
    </row>
    <row r="61366" spans="16:17">
      <c r="P61366" s="63"/>
      <c r="Q61366" s="63"/>
    </row>
    <row r="61367" spans="16:17">
      <c r="P61367" s="63"/>
      <c r="Q61367" s="63"/>
    </row>
    <row r="61368" spans="16:17">
      <c r="P61368" s="63"/>
      <c r="Q61368" s="63"/>
    </row>
    <row r="61369" spans="16:17">
      <c r="P61369" s="63"/>
      <c r="Q61369" s="63"/>
    </row>
    <row r="61370" spans="16:17">
      <c r="P61370" s="63"/>
      <c r="Q61370" s="63"/>
    </row>
    <row r="61371" spans="16:17">
      <c r="P61371" s="63"/>
      <c r="Q61371" s="63"/>
    </row>
    <row r="61372" spans="16:17">
      <c r="P61372" s="63"/>
      <c r="Q61372" s="63"/>
    </row>
    <row r="61373" spans="16:17">
      <c r="P61373" s="63"/>
      <c r="Q61373" s="63"/>
    </row>
    <row r="61374" spans="16:17">
      <c r="P61374" s="63"/>
      <c r="Q61374" s="63"/>
    </row>
    <row r="61375" spans="16:17">
      <c r="P61375" s="63"/>
      <c r="Q61375" s="63"/>
    </row>
    <row r="61376" spans="16:17">
      <c r="P61376" s="63"/>
      <c r="Q61376" s="63"/>
    </row>
    <row r="61377" spans="16:17">
      <c r="P61377" s="63"/>
      <c r="Q61377" s="63"/>
    </row>
    <row r="61378" spans="16:17">
      <c r="P61378" s="63"/>
      <c r="Q61378" s="63"/>
    </row>
    <row r="61379" spans="16:17">
      <c r="P61379" s="63"/>
      <c r="Q61379" s="63"/>
    </row>
    <row r="61380" spans="16:17">
      <c r="P61380" s="63"/>
      <c r="Q61380" s="63"/>
    </row>
    <row r="61381" spans="16:17">
      <c r="P61381" s="63"/>
      <c r="Q61381" s="63"/>
    </row>
    <row r="61382" spans="16:17">
      <c r="P61382" s="63"/>
      <c r="Q61382" s="63"/>
    </row>
    <row r="61383" spans="16:17">
      <c r="P61383" s="63"/>
      <c r="Q61383" s="63"/>
    </row>
    <row r="61384" spans="16:17">
      <c r="P61384" s="63"/>
      <c r="Q61384" s="63"/>
    </row>
    <row r="61385" spans="16:17">
      <c r="P61385" s="63"/>
      <c r="Q61385" s="63"/>
    </row>
    <row r="61386" spans="16:17">
      <c r="P61386" s="63"/>
      <c r="Q61386" s="63"/>
    </row>
    <row r="61387" spans="16:17">
      <c r="P61387" s="63"/>
      <c r="Q61387" s="63"/>
    </row>
    <row r="61388" spans="16:17">
      <c r="P61388" s="63"/>
      <c r="Q61388" s="63"/>
    </row>
    <row r="61389" spans="16:17">
      <c r="P61389" s="63"/>
      <c r="Q61389" s="63"/>
    </row>
    <row r="61390" spans="16:17">
      <c r="P61390" s="63"/>
      <c r="Q61390" s="63"/>
    </row>
    <row r="61391" spans="16:17">
      <c r="P61391" s="63"/>
      <c r="Q61391" s="63"/>
    </row>
    <row r="61392" spans="16:17">
      <c r="P61392" s="63"/>
      <c r="Q61392" s="63"/>
    </row>
    <row r="61393" spans="16:17">
      <c r="P61393" s="63"/>
      <c r="Q61393" s="63"/>
    </row>
    <row r="61394" spans="16:17">
      <c r="P61394" s="63"/>
      <c r="Q61394" s="63"/>
    </row>
    <row r="61395" spans="16:17">
      <c r="P61395" s="63"/>
      <c r="Q61395" s="63"/>
    </row>
    <row r="61396" spans="16:17">
      <c r="P61396" s="63"/>
      <c r="Q61396" s="63"/>
    </row>
    <row r="61397" spans="16:17">
      <c r="P61397" s="63"/>
      <c r="Q61397" s="63"/>
    </row>
    <row r="61398" spans="16:17">
      <c r="P61398" s="63"/>
      <c r="Q61398" s="63"/>
    </row>
    <row r="61399" spans="16:17">
      <c r="P61399" s="63"/>
      <c r="Q61399" s="63"/>
    </row>
    <row r="61400" spans="16:17">
      <c r="P61400" s="63"/>
      <c r="Q61400" s="63"/>
    </row>
    <row r="61401" spans="16:17">
      <c r="P61401" s="63"/>
      <c r="Q61401" s="63"/>
    </row>
    <row r="61402" spans="16:17">
      <c r="P61402" s="63"/>
      <c r="Q61402" s="63"/>
    </row>
    <row r="61403" spans="16:17">
      <c r="P61403" s="63"/>
      <c r="Q61403" s="63"/>
    </row>
    <row r="61404" spans="16:17">
      <c r="P61404" s="63"/>
      <c r="Q61404" s="63"/>
    </row>
    <row r="61405" spans="16:17">
      <c r="P61405" s="63"/>
      <c r="Q61405" s="63"/>
    </row>
    <row r="61406" spans="16:17">
      <c r="P61406" s="63"/>
      <c r="Q61406" s="63"/>
    </row>
    <row r="61407" spans="16:17">
      <c r="P61407" s="63"/>
      <c r="Q61407" s="63"/>
    </row>
    <row r="61408" spans="16:17">
      <c r="P61408" s="63"/>
      <c r="Q61408" s="63"/>
    </row>
    <row r="61409" spans="16:17">
      <c r="P61409" s="63"/>
      <c r="Q61409" s="63"/>
    </row>
    <row r="61410" spans="16:17">
      <c r="P61410" s="63"/>
      <c r="Q61410" s="63"/>
    </row>
    <row r="61411" spans="16:17">
      <c r="P61411" s="63"/>
      <c r="Q61411" s="63"/>
    </row>
    <row r="61412" spans="16:17">
      <c r="P61412" s="63"/>
      <c r="Q61412" s="63"/>
    </row>
    <row r="61413" spans="16:17">
      <c r="P61413" s="63"/>
      <c r="Q61413" s="63"/>
    </row>
    <row r="61414" spans="16:17">
      <c r="P61414" s="63"/>
      <c r="Q61414" s="63"/>
    </row>
    <row r="61415" spans="16:17">
      <c r="P61415" s="63"/>
      <c r="Q61415" s="63"/>
    </row>
    <row r="61416" spans="16:17">
      <c r="P61416" s="63"/>
      <c r="Q61416" s="63"/>
    </row>
    <row r="61417" spans="16:17">
      <c r="P61417" s="63"/>
      <c r="Q61417" s="63"/>
    </row>
    <row r="61418" spans="16:17">
      <c r="P61418" s="63"/>
      <c r="Q61418" s="63"/>
    </row>
    <row r="61419" spans="16:17">
      <c r="P61419" s="63"/>
      <c r="Q61419" s="63"/>
    </row>
    <row r="61420" spans="16:17">
      <c r="P61420" s="63"/>
      <c r="Q61420" s="63"/>
    </row>
    <row r="61421" spans="16:17">
      <c r="P61421" s="63"/>
      <c r="Q61421" s="63"/>
    </row>
    <row r="61422" spans="16:17">
      <c r="P61422" s="63"/>
      <c r="Q61422" s="63"/>
    </row>
    <row r="61423" spans="16:17">
      <c r="P61423" s="63"/>
      <c r="Q61423" s="63"/>
    </row>
    <row r="61424" spans="16:17">
      <c r="P61424" s="63"/>
      <c r="Q61424" s="63"/>
    </row>
    <row r="61425" spans="16:17">
      <c r="P61425" s="63"/>
      <c r="Q61425" s="63"/>
    </row>
    <row r="61426" spans="16:17">
      <c r="P61426" s="63"/>
      <c r="Q61426" s="63"/>
    </row>
    <row r="61427" spans="16:17">
      <c r="P61427" s="63"/>
      <c r="Q61427" s="63"/>
    </row>
    <row r="61428" spans="16:17">
      <c r="P61428" s="63"/>
      <c r="Q61428" s="63"/>
    </row>
    <row r="61429" spans="16:17">
      <c r="P61429" s="63"/>
      <c r="Q61429" s="63"/>
    </row>
    <row r="61430" spans="16:17">
      <c r="P61430" s="63"/>
      <c r="Q61430" s="63"/>
    </row>
    <row r="61431" spans="16:17">
      <c r="P61431" s="63"/>
      <c r="Q61431" s="63"/>
    </row>
    <row r="61432" spans="16:17">
      <c r="P61432" s="63"/>
      <c r="Q61432" s="63"/>
    </row>
    <row r="61433" spans="16:17">
      <c r="P61433" s="63"/>
      <c r="Q61433" s="63"/>
    </row>
    <row r="61434" spans="16:17">
      <c r="P61434" s="63"/>
      <c r="Q61434" s="63"/>
    </row>
    <row r="61435" spans="16:17">
      <c r="P61435" s="63"/>
      <c r="Q61435" s="63"/>
    </row>
    <row r="61436" spans="16:17">
      <c r="P61436" s="63"/>
      <c r="Q61436" s="63"/>
    </row>
    <row r="61437" spans="16:17">
      <c r="P61437" s="63"/>
      <c r="Q61437" s="63"/>
    </row>
    <row r="61438" spans="16:17">
      <c r="P61438" s="63"/>
      <c r="Q61438" s="63"/>
    </row>
    <row r="61439" spans="16:17">
      <c r="P61439" s="63"/>
      <c r="Q61439" s="63"/>
    </row>
    <row r="61440" spans="16:17">
      <c r="P61440" s="63"/>
      <c r="Q61440" s="63"/>
    </row>
    <row r="61441" spans="16:17">
      <c r="P61441" s="63"/>
      <c r="Q61441" s="63"/>
    </row>
    <row r="61442" spans="16:17">
      <c r="P61442" s="63"/>
      <c r="Q61442" s="63"/>
    </row>
    <row r="61443" spans="16:17">
      <c r="P61443" s="63"/>
      <c r="Q61443" s="63"/>
    </row>
    <row r="61444" spans="16:17">
      <c r="P61444" s="63"/>
      <c r="Q61444" s="63"/>
    </row>
    <row r="61445" spans="16:17">
      <c r="P61445" s="63"/>
      <c r="Q61445" s="63"/>
    </row>
    <row r="61446" spans="16:17">
      <c r="P61446" s="63"/>
      <c r="Q61446" s="63"/>
    </row>
    <row r="61447" spans="16:17">
      <c r="P61447" s="63"/>
      <c r="Q61447" s="63"/>
    </row>
    <row r="61448" spans="16:17">
      <c r="P61448" s="63"/>
      <c r="Q61448" s="63"/>
    </row>
    <row r="61449" spans="16:17">
      <c r="P61449" s="63"/>
      <c r="Q61449" s="63"/>
    </row>
    <row r="61450" spans="16:17">
      <c r="P61450" s="63"/>
      <c r="Q61450" s="63"/>
    </row>
    <row r="61451" spans="16:17">
      <c r="P61451" s="63"/>
      <c r="Q61451" s="63"/>
    </row>
    <row r="61452" spans="16:17">
      <c r="P61452" s="63"/>
      <c r="Q61452" s="63"/>
    </row>
    <row r="61453" spans="16:17">
      <c r="P61453" s="63"/>
      <c r="Q61453" s="63"/>
    </row>
    <row r="61454" spans="16:17">
      <c r="P61454" s="63"/>
      <c r="Q61454" s="63"/>
    </row>
    <row r="61455" spans="16:17">
      <c r="P61455" s="63"/>
      <c r="Q61455" s="63"/>
    </row>
    <row r="61456" spans="16:17">
      <c r="P61456" s="63"/>
      <c r="Q61456" s="63"/>
    </row>
    <row r="61457" spans="16:17">
      <c r="P61457" s="63"/>
      <c r="Q61457" s="63"/>
    </row>
    <row r="61458" spans="16:17">
      <c r="P61458" s="63"/>
      <c r="Q61458" s="63"/>
    </row>
    <row r="61459" spans="16:17">
      <c r="P61459" s="63"/>
      <c r="Q61459" s="63"/>
    </row>
    <row r="61460" spans="16:17">
      <c r="P61460" s="63"/>
      <c r="Q61460" s="63"/>
    </row>
    <row r="61461" spans="16:17">
      <c r="P61461" s="63"/>
      <c r="Q61461" s="63"/>
    </row>
    <row r="61462" spans="16:17">
      <c r="P61462" s="63"/>
      <c r="Q61462" s="63"/>
    </row>
    <row r="61463" spans="16:17">
      <c r="P61463" s="63"/>
      <c r="Q61463" s="63"/>
    </row>
    <row r="61464" spans="16:17">
      <c r="P61464" s="63"/>
      <c r="Q61464" s="63"/>
    </row>
    <row r="61465" spans="16:17">
      <c r="P61465" s="63"/>
      <c r="Q61465" s="63"/>
    </row>
    <row r="61466" spans="16:17">
      <c r="P61466" s="63"/>
      <c r="Q61466" s="63"/>
    </row>
    <row r="61467" spans="16:17">
      <c r="P61467" s="63"/>
      <c r="Q61467" s="63"/>
    </row>
    <row r="61468" spans="16:17">
      <c r="P61468" s="63"/>
      <c r="Q61468" s="63"/>
    </row>
    <row r="61469" spans="16:17">
      <c r="P61469" s="63"/>
      <c r="Q61469" s="63"/>
    </row>
    <row r="61470" spans="16:17">
      <c r="P61470" s="63"/>
      <c r="Q61470" s="63"/>
    </row>
    <row r="61471" spans="16:17">
      <c r="P61471" s="63"/>
      <c r="Q61471" s="63"/>
    </row>
    <row r="61472" spans="16:17">
      <c r="P61472" s="63"/>
      <c r="Q61472" s="63"/>
    </row>
    <row r="61473" spans="16:17">
      <c r="P61473" s="63"/>
      <c r="Q61473" s="63"/>
    </row>
    <row r="61474" spans="16:17">
      <c r="P61474" s="63"/>
      <c r="Q61474" s="63"/>
    </row>
    <row r="61475" spans="16:17">
      <c r="P61475" s="63"/>
      <c r="Q61475" s="63"/>
    </row>
    <row r="61476" spans="16:17">
      <c r="P61476" s="63"/>
      <c r="Q61476" s="63"/>
    </row>
    <row r="61477" spans="16:17">
      <c r="P61477" s="63"/>
      <c r="Q61477" s="63"/>
    </row>
    <row r="61478" spans="16:17">
      <c r="P61478" s="63"/>
      <c r="Q61478" s="63"/>
    </row>
    <row r="61479" spans="16:17">
      <c r="P61479" s="63"/>
      <c r="Q61479" s="63"/>
    </row>
    <row r="61480" spans="16:17">
      <c r="P61480" s="63"/>
      <c r="Q61480" s="63"/>
    </row>
    <row r="61481" spans="16:17">
      <c r="P61481" s="63"/>
      <c r="Q61481" s="63"/>
    </row>
    <row r="61482" spans="16:17">
      <c r="P61482" s="63"/>
      <c r="Q61482" s="63"/>
    </row>
    <row r="61483" spans="16:17">
      <c r="P61483" s="63"/>
      <c r="Q61483" s="63"/>
    </row>
    <row r="61484" spans="16:17">
      <c r="P61484" s="63"/>
      <c r="Q61484" s="63"/>
    </row>
    <row r="61485" spans="16:17">
      <c r="P61485" s="63"/>
      <c r="Q61485" s="63"/>
    </row>
    <row r="61486" spans="16:17">
      <c r="P61486" s="63"/>
      <c r="Q61486" s="63"/>
    </row>
    <row r="61487" spans="16:17">
      <c r="P61487" s="63"/>
      <c r="Q61487" s="63"/>
    </row>
    <row r="61488" spans="16:17">
      <c r="P61488" s="63"/>
      <c r="Q61488" s="63"/>
    </row>
    <row r="61489" spans="16:17">
      <c r="P61489" s="63"/>
      <c r="Q61489" s="63"/>
    </row>
    <row r="61490" spans="16:17">
      <c r="P61490" s="63"/>
      <c r="Q61490" s="63"/>
    </row>
    <row r="61491" spans="16:17">
      <c r="P61491" s="63"/>
      <c r="Q61491" s="63"/>
    </row>
    <row r="61492" spans="16:17">
      <c r="P61492" s="63"/>
      <c r="Q61492" s="63"/>
    </row>
    <row r="61493" spans="16:17">
      <c r="P61493" s="63"/>
      <c r="Q61493" s="63"/>
    </row>
    <row r="61494" spans="16:17">
      <c r="P61494" s="63"/>
      <c r="Q61494" s="63"/>
    </row>
    <row r="61495" spans="16:17">
      <c r="P61495" s="63"/>
      <c r="Q61495" s="63"/>
    </row>
    <row r="61496" spans="16:17">
      <c r="P61496" s="63"/>
      <c r="Q61496" s="63"/>
    </row>
    <row r="61497" spans="16:17">
      <c r="P61497" s="63"/>
      <c r="Q61497" s="63"/>
    </row>
    <row r="61498" spans="16:17">
      <c r="P61498" s="63"/>
      <c r="Q61498" s="63"/>
    </row>
    <row r="61499" spans="16:17">
      <c r="P61499" s="63"/>
      <c r="Q61499" s="63"/>
    </row>
    <row r="61500" spans="16:17">
      <c r="P61500" s="63"/>
      <c r="Q61500" s="63"/>
    </row>
    <row r="61501" spans="16:17">
      <c r="P61501" s="63"/>
      <c r="Q61501" s="63"/>
    </row>
    <row r="61502" spans="16:17">
      <c r="P61502" s="63"/>
      <c r="Q61502" s="63"/>
    </row>
    <row r="61503" spans="16:17">
      <c r="P61503" s="63"/>
      <c r="Q61503" s="63"/>
    </row>
    <row r="61504" spans="16:17">
      <c r="P61504" s="63"/>
      <c r="Q61504" s="63"/>
    </row>
    <row r="61505" spans="16:17">
      <c r="P61505" s="63"/>
      <c r="Q61505" s="63"/>
    </row>
    <row r="61506" spans="16:17">
      <c r="P61506" s="63"/>
      <c r="Q61506" s="63"/>
    </row>
    <row r="61507" spans="16:17">
      <c r="P61507" s="63"/>
      <c r="Q61507" s="63"/>
    </row>
    <row r="61508" spans="16:17">
      <c r="P61508" s="63"/>
      <c r="Q61508" s="63"/>
    </row>
    <row r="61509" spans="16:17">
      <c r="P61509" s="63"/>
      <c r="Q61509" s="63"/>
    </row>
    <row r="61510" spans="16:17">
      <c r="P61510" s="63"/>
      <c r="Q61510" s="63"/>
    </row>
    <row r="61511" spans="16:17">
      <c r="P61511" s="63"/>
      <c r="Q61511" s="63"/>
    </row>
    <row r="61512" spans="16:17">
      <c r="P61512" s="63"/>
      <c r="Q61512" s="63"/>
    </row>
    <row r="61513" spans="16:17">
      <c r="P61513" s="63"/>
      <c r="Q61513" s="63"/>
    </row>
    <row r="61514" spans="16:17">
      <c r="P61514" s="63"/>
      <c r="Q61514" s="63"/>
    </row>
    <row r="61515" spans="16:17">
      <c r="P61515" s="63"/>
      <c r="Q61515" s="63"/>
    </row>
    <row r="61516" spans="16:17">
      <c r="P61516" s="63"/>
      <c r="Q61516" s="63"/>
    </row>
    <row r="61517" spans="16:17">
      <c r="P61517" s="63"/>
      <c r="Q61517" s="63"/>
    </row>
    <row r="61518" spans="16:17">
      <c r="P61518" s="63"/>
      <c r="Q61518" s="63"/>
    </row>
    <row r="61519" spans="16:17">
      <c r="P61519" s="63"/>
      <c r="Q61519" s="63"/>
    </row>
    <row r="61520" spans="16:17">
      <c r="P61520" s="63"/>
      <c r="Q61520" s="63"/>
    </row>
    <row r="61521" spans="16:17">
      <c r="P61521" s="63"/>
      <c r="Q61521" s="63"/>
    </row>
    <row r="61522" spans="16:17">
      <c r="P61522" s="63"/>
      <c r="Q61522" s="63"/>
    </row>
    <row r="61523" spans="16:17">
      <c r="P61523" s="63"/>
      <c r="Q61523" s="63"/>
    </row>
    <row r="61524" spans="16:17">
      <c r="P61524" s="63"/>
      <c r="Q61524" s="63"/>
    </row>
    <row r="61525" spans="16:17">
      <c r="P61525" s="63"/>
      <c r="Q61525" s="63"/>
    </row>
    <row r="61526" spans="16:17">
      <c r="P61526" s="63"/>
      <c r="Q61526" s="63"/>
    </row>
    <row r="61527" spans="16:17">
      <c r="P61527" s="63"/>
      <c r="Q61527" s="63"/>
    </row>
    <row r="61528" spans="16:17">
      <c r="P61528" s="63"/>
      <c r="Q61528" s="63"/>
    </row>
    <row r="61529" spans="16:17">
      <c r="P61529" s="63"/>
      <c r="Q61529" s="63"/>
    </row>
    <row r="61530" spans="16:17">
      <c r="P61530" s="63"/>
      <c r="Q61530" s="63"/>
    </row>
    <row r="61531" spans="16:17">
      <c r="P61531" s="63"/>
      <c r="Q61531" s="63"/>
    </row>
    <row r="61532" spans="16:17">
      <c r="P61532" s="63"/>
      <c r="Q61532" s="63"/>
    </row>
    <row r="61533" spans="16:17">
      <c r="P61533" s="63"/>
      <c r="Q61533" s="63"/>
    </row>
    <row r="61534" spans="16:17">
      <c r="P61534" s="63"/>
      <c r="Q61534" s="63"/>
    </row>
    <row r="61535" spans="16:17">
      <c r="P61535" s="63"/>
      <c r="Q61535" s="63"/>
    </row>
    <row r="61536" spans="16:17">
      <c r="P61536" s="63"/>
      <c r="Q61536" s="63"/>
    </row>
    <row r="61537" spans="16:17">
      <c r="P61537" s="63"/>
      <c r="Q61537" s="63"/>
    </row>
    <row r="61538" spans="16:17">
      <c r="P61538" s="63"/>
      <c r="Q61538" s="63"/>
    </row>
    <row r="61539" spans="16:17">
      <c r="P61539" s="63"/>
      <c r="Q61539" s="63"/>
    </row>
    <row r="61540" spans="16:17">
      <c r="P61540" s="63"/>
      <c r="Q61540" s="63"/>
    </row>
    <row r="61541" spans="16:17">
      <c r="P61541" s="63"/>
      <c r="Q61541" s="63"/>
    </row>
    <row r="61542" spans="16:17">
      <c r="P61542" s="63"/>
      <c r="Q61542" s="63"/>
    </row>
    <row r="61543" spans="16:17">
      <c r="P61543" s="63"/>
      <c r="Q61543" s="63"/>
    </row>
    <row r="61544" spans="16:17">
      <c r="P61544" s="63"/>
      <c r="Q61544" s="63"/>
    </row>
    <row r="61545" spans="16:17">
      <c r="P61545" s="63"/>
      <c r="Q61545" s="63"/>
    </row>
    <row r="61546" spans="16:17">
      <c r="P61546" s="63"/>
      <c r="Q61546" s="63"/>
    </row>
    <row r="61547" spans="16:17">
      <c r="P61547" s="63"/>
      <c r="Q61547" s="63"/>
    </row>
    <row r="61548" spans="16:17">
      <c r="P61548" s="63"/>
      <c r="Q61548" s="63"/>
    </row>
    <row r="61549" spans="16:17">
      <c r="P61549" s="63"/>
      <c r="Q61549" s="63"/>
    </row>
    <row r="61550" spans="16:17">
      <c r="P61550" s="63"/>
      <c r="Q61550" s="63"/>
    </row>
    <row r="61551" spans="16:17">
      <c r="P61551" s="63"/>
      <c r="Q61551" s="63"/>
    </row>
    <row r="61552" spans="16:17">
      <c r="P61552" s="63"/>
      <c r="Q61552" s="63"/>
    </row>
    <row r="61553" spans="16:17">
      <c r="P61553" s="63"/>
      <c r="Q61553" s="63"/>
    </row>
    <row r="61554" spans="16:17">
      <c r="P61554" s="63"/>
      <c r="Q61554" s="63"/>
    </row>
    <row r="61555" spans="16:17">
      <c r="P61555" s="63"/>
      <c r="Q61555" s="63"/>
    </row>
    <row r="61556" spans="16:17">
      <c r="P61556" s="63"/>
      <c r="Q61556" s="63"/>
    </row>
    <row r="61557" spans="16:17">
      <c r="P61557" s="63"/>
      <c r="Q61557" s="63"/>
    </row>
    <row r="61558" spans="16:17">
      <c r="P61558" s="63"/>
      <c r="Q61558" s="63"/>
    </row>
    <row r="61559" spans="16:17">
      <c r="P61559" s="63"/>
      <c r="Q61559" s="63"/>
    </row>
    <row r="61560" spans="16:17">
      <c r="P61560" s="63"/>
      <c r="Q61560" s="63"/>
    </row>
    <row r="61561" spans="16:17">
      <c r="P61561" s="63"/>
      <c r="Q61561" s="63"/>
    </row>
    <row r="61562" spans="16:17">
      <c r="P61562" s="63"/>
      <c r="Q61562" s="63"/>
    </row>
    <row r="61563" spans="16:17">
      <c r="P61563" s="63"/>
      <c r="Q61563" s="63"/>
    </row>
    <row r="61564" spans="16:17">
      <c r="P61564" s="63"/>
      <c r="Q61564" s="63"/>
    </row>
    <row r="61565" spans="16:17">
      <c r="P61565" s="63"/>
      <c r="Q61565" s="63"/>
    </row>
    <row r="61566" spans="16:17">
      <c r="P61566" s="63"/>
      <c r="Q61566" s="63"/>
    </row>
    <row r="61567" spans="16:17">
      <c r="P61567" s="63"/>
      <c r="Q61567" s="63"/>
    </row>
    <row r="61568" spans="16:17">
      <c r="P61568" s="63"/>
      <c r="Q61568" s="63"/>
    </row>
    <row r="61569" spans="16:17">
      <c r="P61569" s="63"/>
      <c r="Q61569" s="63"/>
    </row>
    <row r="61570" spans="16:17">
      <c r="P61570" s="63"/>
      <c r="Q61570" s="63"/>
    </row>
    <row r="61571" spans="16:17">
      <c r="P61571" s="63"/>
      <c r="Q61571" s="63"/>
    </row>
    <row r="61572" spans="16:17">
      <c r="P61572" s="63"/>
      <c r="Q61572" s="63"/>
    </row>
    <row r="61573" spans="16:17">
      <c r="P61573" s="63"/>
      <c r="Q61573" s="63"/>
    </row>
    <row r="61574" spans="16:17">
      <c r="P61574" s="63"/>
      <c r="Q61574" s="63"/>
    </row>
    <row r="61575" spans="16:17">
      <c r="P61575" s="63"/>
      <c r="Q61575" s="63"/>
    </row>
    <row r="61576" spans="16:17">
      <c r="P61576" s="63"/>
      <c r="Q61576" s="63"/>
    </row>
    <row r="61577" spans="16:17">
      <c r="P61577" s="63"/>
      <c r="Q61577" s="63"/>
    </row>
    <row r="61578" spans="16:17">
      <c r="P61578" s="63"/>
      <c r="Q61578" s="63"/>
    </row>
    <row r="61579" spans="16:17">
      <c r="P61579" s="63"/>
      <c r="Q61579" s="63"/>
    </row>
    <row r="61580" spans="16:17">
      <c r="P61580" s="63"/>
      <c r="Q61580" s="63"/>
    </row>
    <row r="61581" spans="16:17">
      <c r="P61581" s="63"/>
      <c r="Q61581" s="63"/>
    </row>
    <row r="61582" spans="16:17">
      <c r="P61582" s="63"/>
      <c r="Q61582" s="63"/>
    </row>
    <row r="61583" spans="16:17">
      <c r="P61583" s="63"/>
      <c r="Q61583" s="63"/>
    </row>
    <row r="61584" spans="16:17">
      <c r="P61584" s="63"/>
      <c r="Q61584" s="63"/>
    </row>
    <row r="61585" spans="16:17">
      <c r="P61585" s="63"/>
      <c r="Q61585" s="63"/>
    </row>
    <row r="61586" spans="16:17">
      <c r="P61586" s="63"/>
      <c r="Q61586" s="63"/>
    </row>
    <row r="61587" spans="16:17">
      <c r="P61587" s="63"/>
      <c r="Q61587" s="63"/>
    </row>
    <row r="61588" spans="16:17">
      <c r="P61588" s="63"/>
      <c r="Q61588" s="63"/>
    </row>
    <row r="61589" spans="16:17">
      <c r="P61589" s="63"/>
      <c r="Q61589" s="63"/>
    </row>
    <row r="61590" spans="16:17">
      <c r="P61590" s="63"/>
      <c r="Q61590" s="63"/>
    </row>
    <row r="61591" spans="16:17">
      <c r="P61591" s="63"/>
      <c r="Q61591" s="63"/>
    </row>
    <row r="61592" spans="16:17">
      <c r="P61592" s="63"/>
      <c r="Q61592" s="63"/>
    </row>
    <row r="61593" spans="16:17">
      <c r="P61593" s="63"/>
      <c r="Q61593" s="63"/>
    </row>
    <row r="61594" spans="16:17">
      <c r="P61594" s="63"/>
      <c r="Q61594" s="63"/>
    </row>
    <row r="61595" spans="16:17">
      <c r="P61595" s="63"/>
      <c r="Q61595" s="63"/>
    </row>
    <row r="61596" spans="16:17">
      <c r="P61596" s="63"/>
      <c r="Q61596" s="63"/>
    </row>
    <row r="61597" spans="16:17">
      <c r="P61597" s="63"/>
      <c r="Q61597" s="63"/>
    </row>
    <row r="61598" spans="16:17">
      <c r="P61598" s="63"/>
      <c r="Q61598" s="63"/>
    </row>
    <row r="61599" spans="16:17">
      <c r="P61599" s="63"/>
      <c r="Q61599" s="63"/>
    </row>
    <row r="61600" spans="16:17">
      <c r="P61600" s="63"/>
      <c r="Q61600" s="63"/>
    </row>
    <row r="61601" spans="16:17">
      <c r="P61601" s="63"/>
      <c r="Q61601" s="63"/>
    </row>
    <row r="61602" spans="16:17">
      <c r="P61602" s="63"/>
      <c r="Q61602" s="63"/>
    </row>
    <row r="61603" spans="16:17">
      <c r="P61603" s="63"/>
      <c r="Q61603" s="63"/>
    </row>
    <row r="61604" spans="16:17">
      <c r="P61604" s="63"/>
      <c r="Q61604" s="63"/>
    </row>
    <row r="61605" spans="16:17">
      <c r="P61605" s="63"/>
      <c r="Q61605" s="63"/>
    </row>
    <row r="61606" spans="16:17">
      <c r="P61606" s="63"/>
      <c r="Q61606" s="63"/>
    </row>
    <row r="61607" spans="16:17">
      <c r="P61607" s="63"/>
      <c r="Q61607" s="63"/>
    </row>
    <row r="61608" spans="16:17">
      <c r="P61608" s="63"/>
      <c r="Q61608" s="63"/>
    </row>
    <row r="61609" spans="16:17">
      <c r="P61609" s="63"/>
      <c r="Q61609" s="63"/>
    </row>
    <row r="61610" spans="16:17">
      <c r="P61610" s="63"/>
      <c r="Q61610" s="63"/>
    </row>
    <row r="61611" spans="16:17">
      <c r="P61611" s="63"/>
      <c r="Q61611" s="63"/>
    </row>
    <row r="61612" spans="16:17">
      <c r="P61612" s="63"/>
      <c r="Q61612" s="63"/>
    </row>
    <row r="61613" spans="16:17">
      <c r="P61613" s="63"/>
      <c r="Q61613" s="63"/>
    </row>
    <row r="61614" spans="16:17">
      <c r="P61614" s="63"/>
      <c r="Q61614" s="63"/>
    </row>
    <row r="61615" spans="16:17">
      <c r="P61615" s="63"/>
      <c r="Q61615" s="63"/>
    </row>
    <row r="61616" spans="16:17">
      <c r="P61616" s="63"/>
      <c r="Q61616" s="63"/>
    </row>
    <row r="61617" spans="16:17">
      <c r="P61617" s="63"/>
      <c r="Q61617" s="63"/>
    </row>
    <row r="61618" spans="16:17">
      <c r="P61618" s="63"/>
      <c r="Q61618" s="63"/>
    </row>
    <row r="61619" spans="16:17">
      <c r="P61619" s="63"/>
      <c r="Q61619" s="63"/>
    </row>
    <row r="61620" spans="16:17">
      <c r="P61620" s="63"/>
      <c r="Q61620" s="63"/>
    </row>
    <row r="61621" spans="16:17">
      <c r="P61621" s="63"/>
      <c r="Q61621" s="63"/>
    </row>
    <row r="61622" spans="16:17">
      <c r="P61622" s="63"/>
      <c r="Q61622" s="63"/>
    </row>
    <row r="61623" spans="16:17">
      <c r="P61623" s="63"/>
      <c r="Q61623" s="63"/>
    </row>
    <row r="61624" spans="16:17">
      <c r="P61624" s="63"/>
      <c r="Q61624" s="63"/>
    </row>
    <row r="61625" spans="16:17">
      <c r="P61625" s="63"/>
      <c r="Q61625" s="63"/>
    </row>
    <row r="61626" spans="16:17">
      <c r="P61626" s="63"/>
      <c r="Q61626" s="63"/>
    </row>
    <row r="61627" spans="16:17">
      <c r="P61627" s="63"/>
      <c r="Q61627" s="63"/>
    </row>
    <row r="61628" spans="16:17">
      <c r="P61628" s="63"/>
      <c r="Q61628" s="63"/>
    </row>
    <row r="61629" spans="16:17">
      <c r="P61629" s="63"/>
      <c r="Q61629" s="63"/>
    </row>
    <row r="61630" spans="16:17">
      <c r="P61630" s="63"/>
      <c r="Q61630" s="63"/>
    </row>
    <row r="61631" spans="16:17">
      <c r="P61631" s="63"/>
      <c r="Q61631" s="63"/>
    </row>
    <row r="61632" spans="16:17">
      <c r="P61632" s="63"/>
      <c r="Q61632" s="63"/>
    </row>
    <row r="61633" spans="16:17">
      <c r="P61633" s="63"/>
      <c r="Q61633" s="63"/>
    </row>
    <row r="61634" spans="16:17">
      <c r="P61634" s="63"/>
      <c r="Q61634" s="63"/>
    </row>
    <row r="61635" spans="16:17">
      <c r="P61635" s="63"/>
      <c r="Q61635" s="63"/>
    </row>
    <row r="61636" spans="16:17">
      <c r="P61636" s="63"/>
      <c r="Q61636" s="63"/>
    </row>
    <row r="61637" spans="16:17">
      <c r="P61637" s="63"/>
      <c r="Q61637" s="63"/>
    </row>
    <row r="61638" spans="16:17">
      <c r="P61638" s="63"/>
      <c r="Q61638" s="63"/>
    </row>
    <row r="61639" spans="16:17">
      <c r="P61639" s="63"/>
      <c r="Q61639" s="63"/>
    </row>
    <row r="61640" spans="16:17">
      <c r="P61640" s="63"/>
      <c r="Q61640" s="63"/>
    </row>
    <row r="61641" spans="16:17">
      <c r="P61641" s="63"/>
      <c r="Q61641" s="63"/>
    </row>
    <row r="61642" spans="16:17">
      <c r="P61642" s="63"/>
      <c r="Q61642" s="63"/>
    </row>
    <row r="61643" spans="16:17">
      <c r="P61643" s="63"/>
      <c r="Q61643" s="63"/>
    </row>
    <row r="61644" spans="16:17">
      <c r="P61644" s="63"/>
      <c r="Q61644" s="63"/>
    </row>
    <row r="61645" spans="16:17">
      <c r="P61645" s="63"/>
      <c r="Q61645" s="63"/>
    </row>
    <row r="61646" spans="16:17">
      <c r="P61646" s="63"/>
      <c r="Q61646" s="63"/>
    </row>
    <row r="61647" spans="16:17">
      <c r="P61647" s="63"/>
      <c r="Q61647" s="63"/>
    </row>
    <row r="61648" spans="16:17">
      <c r="P61648" s="63"/>
      <c r="Q61648" s="63"/>
    </row>
    <row r="61649" spans="16:17">
      <c r="P61649" s="63"/>
      <c r="Q61649" s="63"/>
    </row>
    <row r="61650" spans="16:17">
      <c r="P61650" s="63"/>
      <c r="Q61650" s="63"/>
    </row>
    <row r="61651" spans="16:17">
      <c r="P61651" s="63"/>
      <c r="Q61651" s="63"/>
    </row>
    <row r="61652" spans="16:17">
      <c r="P61652" s="63"/>
      <c r="Q61652" s="63"/>
    </row>
    <row r="61653" spans="16:17">
      <c r="P61653" s="63"/>
      <c r="Q61653" s="63"/>
    </row>
    <row r="61654" spans="16:17">
      <c r="P61654" s="63"/>
      <c r="Q61654" s="63"/>
    </row>
    <row r="61655" spans="16:17">
      <c r="P61655" s="63"/>
      <c r="Q61655" s="63"/>
    </row>
    <row r="61656" spans="16:17">
      <c r="P61656" s="63"/>
      <c r="Q61656" s="63"/>
    </row>
    <row r="61657" spans="16:17">
      <c r="P61657" s="63"/>
      <c r="Q61657" s="63"/>
    </row>
    <row r="61658" spans="16:17">
      <c r="P61658" s="63"/>
      <c r="Q61658" s="63"/>
    </row>
    <row r="61659" spans="16:17">
      <c r="P61659" s="63"/>
      <c r="Q61659" s="63"/>
    </row>
    <row r="61660" spans="16:17">
      <c r="P61660" s="63"/>
      <c r="Q61660" s="63"/>
    </row>
    <row r="61661" spans="16:17">
      <c r="P61661" s="63"/>
      <c r="Q61661" s="63"/>
    </row>
    <row r="61662" spans="16:17">
      <c r="P61662" s="63"/>
      <c r="Q61662" s="63"/>
    </row>
    <row r="61663" spans="16:17">
      <c r="P61663" s="63"/>
      <c r="Q61663" s="63"/>
    </row>
    <row r="61664" spans="16:17">
      <c r="P61664" s="63"/>
      <c r="Q61664" s="63"/>
    </row>
    <row r="61665" spans="16:17">
      <c r="P61665" s="63"/>
      <c r="Q61665" s="63"/>
    </row>
    <row r="61666" spans="16:17">
      <c r="P61666" s="63"/>
      <c r="Q61666" s="63"/>
    </row>
    <row r="61667" spans="16:17">
      <c r="P61667" s="63"/>
      <c r="Q61667" s="63"/>
    </row>
    <row r="61668" spans="16:17">
      <c r="P61668" s="63"/>
      <c r="Q61668" s="63"/>
    </row>
    <row r="61669" spans="16:17">
      <c r="P61669" s="63"/>
      <c r="Q61669" s="63"/>
    </row>
    <row r="61670" spans="16:17">
      <c r="P61670" s="63"/>
      <c r="Q61670" s="63"/>
    </row>
    <row r="61671" spans="16:17">
      <c r="P61671" s="63"/>
      <c r="Q61671" s="63"/>
    </row>
    <row r="61672" spans="16:17">
      <c r="P61672" s="63"/>
      <c r="Q61672" s="63"/>
    </row>
    <row r="61673" spans="16:17">
      <c r="P61673" s="63"/>
      <c r="Q61673" s="63"/>
    </row>
    <row r="61674" spans="16:17">
      <c r="P61674" s="63"/>
      <c r="Q61674" s="63"/>
    </row>
    <row r="61675" spans="16:17">
      <c r="P61675" s="63"/>
      <c r="Q61675" s="63"/>
    </row>
    <row r="61676" spans="16:17">
      <c r="P61676" s="63"/>
      <c r="Q61676" s="63"/>
    </row>
    <row r="61677" spans="16:17">
      <c r="P61677" s="63"/>
      <c r="Q61677" s="63"/>
    </row>
    <row r="61678" spans="16:17">
      <c r="P61678" s="63"/>
      <c r="Q61678" s="63"/>
    </row>
    <row r="61679" spans="16:17">
      <c r="P61679" s="63"/>
      <c r="Q61679" s="63"/>
    </row>
    <row r="61680" spans="16:17">
      <c r="P61680" s="63"/>
      <c r="Q61680" s="63"/>
    </row>
    <row r="61681" spans="16:17">
      <c r="P61681" s="63"/>
      <c r="Q61681" s="63"/>
    </row>
    <row r="61682" spans="16:17">
      <c r="P61682" s="63"/>
      <c r="Q61682" s="63"/>
    </row>
    <row r="61683" spans="16:17">
      <c r="P61683" s="63"/>
      <c r="Q61683" s="63"/>
    </row>
    <row r="61684" spans="16:17">
      <c r="P61684" s="63"/>
      <c r="Q61684" s="63"/>
    </row>
    <row r="61685" spans="16:17">
      <c r="P61685" s="63"/>
      <c r="Q61685" s="63"/>
    </row>
    <row r="61686" spans="16:17">
      <c r="P61686" s="63"/>
      <c r="Q61686" s="63"/>
    </row>
    <row r="61687" spans="16:17">
      <c r="P61687" s="63"/>
      <c r="Q61687" s="63"/>
    </row>
    <row r="61688" spans="16:17">
      <c r="P61688" s="63"/>
      <c r="Q61688" s="63"/>
    </row>
    <row r="61689" spans="16:17">
      <c r="P61689" s="63"/>
      <c r="Q61689" s="63"/>
    </row>
    <row r="61690" spans="16:17">
      <c r="P61690" s="63"/>
      <c r="Q61690" s="63"/>
    </row>
    <row r="61691" spans="16:17">
      <c r="P61691" s="63"/>
      <c r="Q61691" s="63"/>
    </row>
    <row r="61692" spans="16:17">
      <c r="P61692" s="63"/>
      <c r="Q61692" s="63"/>
    </row>
    <row r="61693" spans="16:17">
      <c r="P61693" s="63"/>
      <c r="Q61693" s="63"/>
    </row>
    <row r="61694" spans="16:17">
      <c r="P61694" s="63"/>
      <c r="Q61694" s="63"/>
    </row>
    <row r="61695" spans="16:17">
      <c r="P61695" s="63"/>
      <c r="Q61695" s="63"/>
    </row>
    <row r="61696" spans="16:17">
      <c r="P61696" s="63"/>
      <c r="Q61696" s="63"/>
    </row>
    <row r="61697" spans="16:17">
      <c r="P61697" s="63"/>
      <c r="Q61697" s="63"/>
    </row>
    <row r="61698" spans="16:17">
      <c r="P61698" s="63"/>
      <c r="Q61698" s="63"/>
    </row>
    <row r="61699" spans="16:17">
      <c r="P61699" s="63"/>
      <c r="Q61699" s="63"/>
    </row>
    <row r="61700" spans="16:17">
      <c r="P61700" s="63"/>
      <c r="Q61700" s="63"/>
    </row>
    <row r="61701" spans="16:17">
      <c r="P61701" s="63"/>
      <c r="Q61701" s="63"/>
    </row>
    <row r="61702" spans="16:17">
      <c r="P61702" s="63"/>
      <c r="Q61702" s="63"/>
    </row>
    <row r="61703" spans="16:17">
      <c r="P61703" s="63"/>
      <c r="Q61703" s="63"/>
    </row>
    <row r="61704" spans="16:17">
      <c r="P61704" s="63"/>
      <c r="Q61704" s="63"/>
    </row>
    <row r="61705" spans="16:17">
      <c r="P61705" s="63"/>
      <c r="Q61705" s="63"/>
    </row>
    <row r="61706" spans="16:17">
      <c r="P61706" s="63"/>
      <c r="Q61706" s="63"/>
    </row>
    <row r="61707" spans="16:17">
      <c r="P61707" s="63"/>
      <c r="Q61707" s="63"/>
    </row>
    <row r="61708" spans="16:17">
      <c r="P61708" s="63"/>
      <c r="Q61708" s="63"/>
    </row>
    <row r="61709" spans="16:17">
      <c r="P61709" s="63"/>
      <c r="Q61709" s="63"/>
    </row>
    <row r="61710" spans="16:17">
      <c r="P61710" s="63"/>
      <c r="Q61710" s="63"/>
    </row>
    <row r="61711" spans="16:17">
      <c r="P61711" s="63"/>
      <c r="Q61711" s="63"/>
    </row>
    <row r="61712" spans="16:17">
      <c r="P61712" s="63"/>
      <c r="Q61712" s="63"/>
    </row>
    <row r="61713" spans="16:17">
      <c r="P61713" s="63"/>
      <c r="Q61713" s="63"/>
    </row>
    <row r="61714" spans="16:17">
      <c r="P61714" s="63"/>
      <c r="Q61714" s="63"/>
    </row>
    <row r="61715" spans="16:17">
      <c r="P61715" s="63"/>
      <c r="Q61715" s="63"/>
    </row>
    <row r="61716" spans="16:17">
      <c r="P61716" s="63"/>
      <c r="Q61716" s="63"/>
    </row>
    <row r="61717" spans="16:17">
      <c r="P61717" s="63"/>
      <c r="Q61717" s="63"/>
    </row>
    <row r="61718" spans="16:17">
      <c r="P61718" s="63"/>
      <c r="Q61718" s="63"/>
    </row>
    <row r="61719" spans="16:17">
      <c r="P61719" s="63"/>
      <c r="Q61719" s="63"/>
    </row>
    <row r="61720" spans="16:17">
      <c r="P61720" s="63"/>
      <c r="Q61720" s="63"/>
    </row>
    <row r="61721" spans="16:17">
      <c r="P61721" s="63"/>
      <c r="Q61721" s="63"/>
    </row>
    <row r="61722" spans="16:17">
      <c r="P61722" s="63"/>
      <c r="Q61722" s="63"/>
    </row>
    <row r="61723" spans="16:17">
      <c r="P61723" s="63"/>
      <c r="Q61723" s="63"/>
    </row>
    <row r="61724" spans="16:17">
      <c r="P61724" s="63"/>
      <c r="Q61724" s="63"/>
    </row>
    <row r="61725" spans="16:17">
      <c r="P61725" s="63"/>
      <c r="Q61725" s="63"/>
    </row>
    <row r="61726" spans="16:17">
      <c r="P61726" s="63"/>
      <c r="Q61726" s="63"/>
    </row>
    <row r="61727" spans="16:17">
      <c r="P61727" s="63"/>
      <c r="Q61727" s="63"/>
    </row>
    <row r="61728" spans="16:17">
      <c r="P61728" s="63"/>
      <c r="Q61728" s="63"/>
    </row>
    <row r="61729" spans="16:17">
      <c r="P61729" s="63"/>
      <c r="Q61729" s="63"/>
    </row>
    <row r="61730" spans="16:17">
      <c r="P61730" s="63"/>
      <c r="Q61730" s="63"/>
    </row>
    <row r="61731" spans="16:17">
      <c r="P61731" s="63"/>
      <c r="Q61731" s="63"/>
    </row>
    <row r="61732" spans="16:17">
      <c r="P61732" s="63"/>
      <c r="Q61732" s="63"/>
    </row>
    <row r="61733" spans="16:17">
      <c r="P61733" s="63"/>
      <c r="Q61733" s="63"/>
    </row>
    <row r="61734" spans="16:17">
      <c r="P61734" s="63"/>
      <c r="Q61734" s="63"/>
    </row>
    <row r="61735" spans="16:17">
      <c r="P61735" s="63"/>
      <c r="Q61735" s="63"/>
    </row>
    <row r="61736" spans="16:17">
      <c r="P61736" s="63"/>
      <c r="Q61736" s="63"/>
    </row>
    <row r="61737" spans="16:17">
      <c r="P61737" s="63"/>
      <c r="Q61737" s="63"/>
    </row>
    <row r="61738" spans="16:17">
      <c r="P61738" s="63"/>
      <c r="Q61738" s="63"/>
    </row>
    <row r="61739" spans="16:17">
      <c r="P61739" s="63"/>
      <c r="Q61739" s="63"/>
    </row>
    <row r="61740" spans="16:17">
      <c r="P61740" s="63"/>
      <c r="Q61740" s="63"/>
    </row>
    <row r="61741" spans="16:17">
      <c r="P61741" s="63"/>
      <c r="Q61741" s="63"/>
    </row>
    <row r="61742" spans="16:17">
      <c r="P61742" s="63"/>
      <c r="Q61742" s="63"/>
    </row>
    <row r="61743" spans="16:17">
      <c r="P61743" s="63"/>
      <c r="Q61743" s="63"/>
    </row>
    <row r="61744" spans="16:17">
      <c r="P61744" s="63"/>
      <c r="Q61744" s="63"/>
    </row>
    <row r="61745" spans="16:17">
      <c r="P61745" s="63"/>
      <c r="Q61745" s="63"/>
    </row>
    <row r="61746" spans="16:17">
      <c r="P61746" s="63"/>
      <c r="Q61746" s="63"/>
    </row>
    <row r="61747" spans="16:17">
      <c r="P61747" s="63"/>
      <c r="Q61747" s="63"/>
    </row>
    <row r="61748" spans="16:17">
      <c r="P61748" s="63"/>
      <c r="Q61748" s="63"/>
    </row>
    <row r="61749" spans="16:17">
      <c r="P61749" s="63"/>
      <c r="Q61749" s="63"/>
    </row>
    <row r="61750" spans="16:17">
      <c r="P61750" s="63"/>
      <c r="Q61750" s="63"/>
    </row>
    <row r="61751" spans="16:17">
      <c r="P61751" s="63"/>
      <c r="Q61751" s="63"/>
    </row>
    <row r="61752" spans="16:17">
      <c r="P61752" s="63"/>
      <c r="Q61752" s="63"/>
    </row>
    <row r="61753" spans="16:17">
      <c r="P61753" s="63"/>
      <c r="Q61753" s="63"/>
    </row>
    <row r="61754" spans="16:17">
      <c r="P61754" s="63"/>
      <c r="Q61754" s="63"/>
    </row>
    <row r="61755" spans="16:17">
      <c r="P61755" s="63"/>
      <c r="Q61755" s="63"/>
    </row>
    <row r="61756" spans="16:17">
      <c r="P61756" s="63"/>
      <c r="Q61756" s="63"/>
    </row>
    <row r="61757" spans="16:17">
      <c r="P61757" s="63"/>
      <c r="Q61757" s="63"/>
    </row>
    <row r="61758" spans="16:17">
      <c r="P61758" s="63"/>
      <c r="Q61758" s="63"/>
    </row>
    <row r="61759" spans="16:17">
      <c r="P61759" s="63"/>
      <c r="Q61759" s="63"/>
    </row>
    <row r="61760" spans="16:17">
      <c r="P61760" s="63"/>
      <c r="Q61760" s="63"/>
    </row>
    <row r="61761" spans="16:17">
      <c r="P61761" s="63"/>
      <c r="Q61761" s="63"/>
    </row>
    <row r="61762" spans="16:17">
      <c r="P61762" s="63"/>
      <c r="Q61762" s="63"/>
    </row>
    <row r="61763" spans="16:17">
      <c r="P61763" s="63"/>
      <c r="Q61763" s="63"/>
    </row>
    <row r="61764" spans="16:17">
      <c r="P61764" s="63"/>
      <c r="Q61764" s="63"/>
    </row>
    <row r="61765" spans="16:17">
      <c r="P61765" s="63"/>
      <c r="Q61765" s="63"/>
    </row>
    <row r="61766" spans="16:17">
      <c r="P61766" s="63"/>
      <c r="Q61766" s="63"/>
    </row>
    <row r="61767" spans="16:17">
      <c r="P61767" s="63"/>
      <c r="Q61767" s="63"/>
    </row>
    <row r="61768" spans="16:17">
      <c r="P61768" s="63"/>
      <c r="Q61768" s="63"/>
    </row>
    <row r="61769" spans="16:17">
      <c r="P61769" s="63"/>
      <c r="Q61769" s="63"/>
    </row>
    <row r="61770" spans="16:17">
      <c r="P61770" s="63"/>
      <c r="Q61770" s="63"/>
    </row>
    <row r="61771" spans="16:17">
      <c r="P61771" s="63"/>
      <c r="Q61771" s="63"/>
    </row>
    <row r="61772" spans="16:17">
      <c r="P61772" s="63"/>
      <c r="Q61772" s="63"/>
    </row>
    <row r="61773" spans="16:17">
      <c r="P61773" s="63"/>
      <c r="Q61773" s="63"/>
    </row>
    <row r="61774" spans="16:17">
      <c r="P61774" s="63"/>
      <c r="Q61774" s="63"/>
    </row>
    <row r="61775" spans="16:17">
      <c r="P61775" s="63"/>
      <c r="Q61775" s="63"/>
    </row>
    <row r="61776" spans="16:17">
      <c r="P61776" s="63"/>
      <c r="Q61776" s="63"/>
    </row>
    <row r="61777" spans="16:17">
      <c r="P61777" s="63"/>
      <c r="Q61777" s="63"/>
    </row>
    <row r="61778" spans="16:17">
      <c r="P61778" s="63"/>
      <c r="Q61778" s="63"/>
    </row>
    <row r="61779" spans="16:17">
      <c r="P61779" s="63"/>
      <c r="Q61779" s="63"/>
    </row>
    <row r="61780" spans="16:17">
      <c r="P61780" s="63"/>
      <c r="Q61780" s="63"/>
    </row>
    <row r="61781" spans="16:17">
      <c r="P61781" s="63"/>
      <c r="Q61781" s="63"/>
    </row>
    <row r="61782" spans="16:17">
      <c r="P61782" s="63"/>
      <c r="Q61782" s="63"/>
    </row>
    <row r="61783" spans="16:17">
      <c r="P61783" s="63"/>
      <c r="Q61783" s="63"/>
    </row>
    <row r="61784" spans="16:17">
      <c r="P61784" s="63"/>
      <c r="Q61784" s="63"/>
    </row>
    <row r="61785" spans="16:17">
      <c r="P61785" s="63"/>
      <c r="Q61785" s="63"/>
    </row>
    <row r="61786" spans="16:17">
      <c r="P61786" s="63"/>
      <c r="Q61786" s="63"/>
    </row>
    <row r="61787" spans="16:17">
      <c r="P61787" s="63"/>
      <c r="Q61787" s="63"/>
    </row>
    <row r="61788" spans="16:17">
      <c r="P61788" s="63"/>
      <c r="Q61788" s="63"/>
    </row>
    <row r="61789" spans="16:17">
      <c r="P61789" s="63"/>
      <c r="Q61789" s="63"/>
    </row>
    <row r="61790" spans="16:17">
      <c r="P61790" s="63"/>
      <c r="Q61790" s="63"/>
    </row>
    <row r="61791" spans="16:17">
      <c r="P61791" s="63"/>
      <c r="Q61791" s="63"/>
    </row>
    <row r="61792" spans="16:17">
      <c r="P61792" s="63"/>
      <c r="Q61792" s="63"/>
    </row>
    <row r="61793" spans="16:17">
      <c r="P61793" s="63"/>
      <c r="Q61793" s="63"/>
    </row>
    <row r="61794" spans="16:17">
      <c r="P61794" s="63"/>
      <c r="Q61794" s="63"/>
    </row>
    <row r="61795" spans="16:17">
      <c r="P61795" s="63"/>
      <c r="Q61795" s="63"/>
    </row>
    <row r="61796" spans="16:17">
      <c r="P61796" s="63"/>
      <c r="Q61796" s="63"/>
    </row>
    <row r="61797" spans="16:17">
      <c r="P61797" s="63"/>
      <c r="Q61797" s="63"/>
    </row>
    <row r="61798" spans="16:17">
      <c r="P61798" s="63"/>
      <c r="Q61798" s="63"/>
    </row>
    <row r="61799" spans="16:17">
      <c r="P61799" s="63"/>
      <c r="Q61799" s="63"/>
    </row>
    <row r="61800" spans="16:17">
      <c r="P61800" s="63"/>
      <c r="Q61800" s="63"/>
    </row>
    <row r="61801" spans="16:17">
      <c r="P61801" s="63"/>
      <c r="Q61801" s="63"/>
    </row>
    <row r="61802" spans="16:17">
      <c r="P61802" s="63"/>
      <c r="Q61802" s="63"/>
    </row>
    <row r="61803" spans="16:17">
      <c r="P61803" s="63"/>
      <c r="Q61803" s="63"/>
    </row>
    <row r="61804" spans="16:17">
      <c r="P61804" s="63"/>
      <c r="Q61804" s="63"/>
    </row>
    <row r="61805" spans="16:17">
      <c r="P61805" s="63"/>
      <c r="Q61805" s="63"/>
    </row>
    <row r="61806" spans="16:17">
      <c r="P61806" s="63"/>
      <c r="Q61806" s="63"/>
    </row>
    <row r="61807" spans="16:17">
      <c r="P61807" s="63"/>
      <c r="Q61807" s="63"/>
    </row>
    <row r="61808" spans="16:17">
      <c r="P61808" s="63"/>
      <c r="Q61808" s="63"/>
    </row>
    <row r="61809" spans="16:17">
      <c r="P61809" s="63"/>
      <c r="Q61809" s="63"/>
    </row>
    <row r="61810" spans="16:17">
      <c r="P61810" s="63"/>
      <c r="Q61810" s="63"/>
    </row>
    <row r="61811" spans="16:17">
      <c r="P61811" s="63"/>
      <c r="Q61811" s="63"/>
    </row>
    <row r="61812" spans="16:17">
      <c r="P61812" s="63"/>
      <c r="Q61812" s="63"/>
    </row>
    <row r="61813" spans="16:17">
      <c r="P61813" s="63"/>
      <c r="Q61813" s="63"/>
    </row>
    <row r="61814" spans="16:17">
      <c r="P61814" s="63"/>
      <c r="Q61814" s="63"/>
    </row>
    <row r="61815" spans="16:17">
      <c r="P61815" s="63"/>
      <c r="Q61815" s="63"/>
    </row>
    <row r="61816" spans="16:17">
      <c r="P61816" s="63"/>
      <c r="Q61816" s="63"/>
    </row>
    <row r="61817" spans="16:17">
      <c r="P61817" s="63"/>
      <c r="Q61817" s="63"/>
    </row>
    <row r="61818" spans="16:17">
      <c r="P61818" s="63"/>
      <c r="Q61818" s="63"/>
    </row>
    <row r="61819" spans="16:17">
      <c r="P61819" s="63"/>
      <c r="Q61819" s="63"/>
    </row>
    <row r="61820" spans="16:17">
      <c r="P61820" s="63"/>
      <c r="Q61820" s="63"/>
    </row>
    <row r="61821" spans="16:17">
      <c r="P61821" s="63"/>
      <c r="Q61821" s="63"/>
    </row>
    <row r="61822" spans="16:17">
      <c r="P61822" s="63"/>
      <c r="Q61822" s="63"/>
    </row>
    <row r="61823" spans="16:17">
      <c r="P61823" s="63"/>
      <c r="Q61823" s="63"/>
    </row>
    <row r="61824" spans="16:17">
      <c r="P61824" s="63"/>
      <c r="Q61824" s="63"/>
    </row>
    <row r="61825" spans="16:17">
      <c r="P61825" s="63"/>
      <c r="Q61825" s="63"/>
    </row>
    <row r="61826" spans="16:17">
      <c r="P61826" s="63"/>
      <c r="Q61826" s="63"/>
    </row>
    <row r="61827" spans="16:17">
      <c r="P61827" s="63"/>
      <c r="Q61827" s="63"/>
    </row>
    <row r="61828" spans="16:17">
      <c r="P61828" s="63"/>
      <c r="Q61828" s="63"/>
    </row>
    <row r="61829" spans="16:17">
      <c r="P61829" s="63"/>
      <c r="Q61829" s="63"/>
    </row>
    <row r="61830" spans="16:17">
      <c r="P61830" s="63"/>
      <c r="Q61830" s="63"/>
    </row>
    <row r="61831" spans="16:17">
      <c r="P61831" s="63"/>
      <c r="Q61831" s="63"/>
    </row>
    <row r="61832" spans="16:17">
      <c r="P61832" s="63"/>
      <c r="Q61832" s="63"/>
    </row>
    <row r="61833" spans="16:17">
      <c r="P61833" s="63"/>
      <c r="Q61833" s="63"/>
    </row>
    <row r="61834" spans="16:17">
      <c r="P61834" s="63"/>
      <c r="Q61834" s="63"/>
    </row>
    <row r="61835" spans="16:17">
      <c r="P61835" s="63"/>
      <c r="Q61835" s="63"/>
    </row>
    <row r="61836" spans="16:17">
      <c r="P61836" s="63"/>
      <c r="Q61836" s="63"/>
    </row>
    <row r="61837" spans="16:17">
      <c r="P61837" s="63"/>
      <c r="Q61837" s="63"/>
    </row>
    <row r="61838" spans="16:17">
      <c r="P61838" s="63"/>
      <c r="Q61838" s="63"/>
    </row>
    <row r="61839" spans="16:17">
      <c r="P61839" s="63"/>
      <c r="Q61839" s="63"/>
    </row>
    <row r="61840" spans="16:17">
      <c r="P61840" s="63"/>
      <c r="Q61840" s="63"/>
    </row>
    <row r="61841" spans="16:17">
      <c r="P61841" s="63"/>
      <c r="Q61841" s="63"/>
    </row>
    <row r="61842" spans="16:17">
      <c r="P61842" s="63"/>
      <c r="Q61842" s="63"/>
    </row>
    <row r="61843" spans="16:17">
      <c r="P61843" s="63"/>
      <c r="Q61843" s="63"/>
    </row>
    <row r="61844" spans="16:17">
      <c r="P61844" s="63"/>
      <c r="Q61844" s="63"/>
    </row>
    <row r="61845" spans="16:17">
      <c r="P61845" s="63"/>
      <c r="Q61845" s="63"/>
    </row>
    <row r="61846" spans="16:17">
      <c r="P61846" s="63"/>
      <c r="Q61846" s="63"/>
    </row>
    <row r="61847" spans="16:17">
      <c r="P61847" s="63"/>
      <c r="Q61847" s="63"/>
    </row>
    <row r="61848" spans="16:17">
      <c r="P61848" s="63"/>
      <c r="Q61848" s="63"/>
    </row>
    <row r="61849" spans="16:17">
      <c r="P61849" s="63"/>
      <c r="Q61849" s="63"/>
    </row>
    <row r="61850" spans="16:17">
      <c r="P61850" s="63"/>
      <c r="Q61850" s="63"/>
    </row>
    <row r="61851" spans="16:17">
      <c r="P61851" s="63"/>
      <c r="Q61851" s="63"/>
    </row>
    <row r="61852" spans="16:17">
      <c r="P61852" s="63"/>
      <c r="Q61852" s="63"/>
    </row>
    <row r="61853" spans="16:17">
      <c r="P61853" s="63"/>
      <c r="Q61853" s="63"/>
    </row>
    <row r="61854" spans="16:17">
      <c r="P61854" s="63"/>
      <c r="Q61854" s="63"/>
    </row>
    <row r="61855" spans="16:17">
      <c r="P61855" s="63"/>
      <c r="Q61855" s="63"/>
    </row>
    <row r="61856" spans="16:17">
      <c r="P61856" s="63"/>
      <c r="Q61856" s="63"/>
    </row>
    <row r="61857" spans="16:17">
      <c r="P61857" s="63"/>
      <c r="Q61857" s="63"/>
    </row>
    <row r="61858" spans="16:17">
      <c r="P61858" s="63"/>
      <c r="Q61858" s="63"/>
    </row>
    <row r="61859" spans="16:17">
      <c r="P61859" s="63"/>
      <c r="Q61859" s="63"/>
    </row>
    <row r="61860" spans="16:17">
      <c r="P61860" s="63"/>
      <c r="Q61860" s="63"/>
    </row>
    <row r="61861" spans="16:17">
      <c r="P61861" s="63"/>
      <c r="Q61861" s="63"/>
    </row>
    <row r="61862" spans="16:17">
      <c r="P61862" s="63"/>
      <c r="Q61862" s="63"/>
    </row>
    <row r="61863" spans="16:17">
      <c r="P61863" s="63"/>
      <c r="Q61863" s="63"/>
    </row>
    <row r="61864" spans="16:17">
      <c r="P61864" s="63"/>
      <c r="Q61864" s="63"/>
    </row>
    <row r="61865" spans="16:17">
      <c r="P61865" s="63"/>
      <c r="Q61865" s="63"/>
    </row>
    <row r="61866" spans="16:17">
      <c r="P61866" s="63"/>
      <c r="Q61866" s="63"/>
    </row>
    <row r="61867" spans="16:17">
      <c r="P61867" s="63"/>
      <c r="Q61867" s="63"/>
    </row>
    <row r="61868" spans="16:17">
      <c r="P61868" s="63"/>
      <c r="Q61868" s="63"/>
    </row>
    <row r="61869" spans="16:17">
      <c r="P61869" s="63"/>
      <c r="Q61869" s="63"/>
    </row>
    <row r="61870" spans="16:17">
      <c r="P61870" s="63"/>
      <c r="Q61870" s="63"/>
    </row>
    <row r="61871" spans="16:17">
      <c r="P61871" s="63"/>
      <c r="Q61871" s="63"/>
    </row>
    <row r="61872" spans="16:17">
      <c r="P61872" s="63"/>
      <c r="Q61872" s="63"/>
    </row>
    <row r="61873" spans="16:17">
      <c r="P61873" s="63"/>
      <c r="Q61873" s="63"/>
    </row>
    <row r="61874" spans="16:17">
      <c r="P61874" s="63"/>
      <c r="Q61874" s="63"/>
    </row>
    <row r="61875" spans="16:17">
      <c r="P61875" s="63"/>
      <c r="Q61875" s="63"/>
    </row>
    <row r="61876" spans="16:17">
      <c r="P61876" s="63"/>
      <c r="Q61876" s="63"/>
    </row>
    <row r="61877" spans="16:17">
      <c r="P61877" s="63"/>
      <c r="Q61877" s="63"/>
    </row>
    <row r="61878" spans="16:17">
      <c r="P61878" s="63"/>
      <c r="Q61878" s="63"/>
    </row>
    <row r="61879" spans="16:17">
      <c r="P61879" s="63"/>
      <c r="Q61879" s="63"/>
    </row>
    <row r="61880" spans="16:17">
      <c r="P61880" s="63"/>
      <c r="Q61880" s="63"/>
    </row>
    <row r="61881" spans="16:17">
      <c r="P61881" s="63"/>
      <c r="Q61881" s="63"/>
    </row>
    <row r="61882" spans="16:17">
      <c r="P61882" s="63"/>
      <c r="Q61882" s="63"/>
    </row>
    <row r="61883" spans="16:17">
      <c r="P61883" s="63"/>
      <c r="Q61883" s="63"/>
    </row>
    <row r="61884" spans="16:17">
      <c r="P61884" s="63"/>
      <c r="Q61884" s="63"/>
    </row>
    <row r="61885" spans="16:17">
      <c r="P61885" s="63"/>
      <c r="Q61885" s="63"/>
    </row>
    <row r="61886" spans="16:17">
      <c r="P61886" s="63"/>
      <c r="Q61886" s="63"/>
    </row>
    <row r="61887" spans="16:17">
      <c r="P61887" s="63"/>
      <c r="Q61887" s="63"/>
    </row>
    <row r="61888" spans="16:17">
      <c r="P61888" s="63"/>
      <c r="Q61888" s="63"/>
    </row>
    <row r="61889" spans="16:17">
      <c r="P61889" s="63"/>
      <c r="Q61889" s="63"/>
    </row>
    <row r="61890" spans="16:17">
      <c r="P61890" s="63"/>
      <c r="Q61890" s="63"/>
    </row>
    <row r="61891" spans="16:17">
      <c r="P61891" s="63"/>
      <c r="Q61891" s="63"/>
    </row>
    <row r="61892" spans="16:17">
      <c r="P61892" s="63"/>
      <c r="Q61892" s="63"/>
    </row>
    <row r="61893" spans="16:17">
      <c r="P61893" s="63"/>
      <c r="Q61893" s="63"/>
    </row>
    <row r="61894" spans="16:17">
      <c r="P61894" s="63"/>
      <c r="Q61894" s="63"/>
    </row>
    <row r="61895" spans="16:17">
      <c r="P61895" s="63"/>
      <c r="Q61895" s="63"/>
    </row>
    <row r="61896" spans="16:17">
      <c r="P61896" s="63"/>
      <c r="Q61896" s="63"/>
    </row>
    <row r="61897" spans="16:17">
      <c r="P61897" s="63"/>
      <c r="Q61897" s="63"/>
    </row>
    <row r="61898" spans="16:17">
      <c r="P61898" s="63"/>
      <c r="Q61898" s="63"/>
    </row>
    <row r="61899" spans="16:17">
      <c r="P61899" s="63"/>
      <c r="Q61899" s="63"/>
    </row>
    <row r="61900" spans="16:17">
      <c r="P61900" s="63"/>
      <c r="Q61900" s="63"/>
    </row>
    <row r="61901" spans="16:17">
      <c r="P61901" s="63"/>
      <c r="Q61901" s="63"/>
    </row>
    <row r="61902" spans="16:17">
      <c r="P61902" s="63"/>
      <c r="Q61902" s="63"/>
    </row>
    <row r="61903" spans="16:17">
      <c r="P61903" s="63"/>
      <c r="Q61903" s="63"/>
    </row>
    <row r="61904" spans="16:17">
      <c r="P61904" s="63"/>
      <c r="Q61904" s="63"/>
    </row>
    <row r="61905" spans="16:17">
      <c r="P61905" s="63"/>
      <c r="Q61905" s="63"/>
    </row>
    <row r="61906" spans="16:17">
      <c r="P61906" s="63"/>
      <c r="Q61906" s="63"/>
    </row>
    <row r="61907" spans="16:17">
      <c r="P61907" s="63"/>
      <c r="Q61907" s="63"/>
    </row>
    <row r="61908" spans="16:17">
      <c r="P61908" s="63"/>
      <c r="Q61908" s="63"/>
    </row>
    <row r="61909" spans="16:17">
      <c r="P61909" s="63"/>
      <c r="Q61909" s="63"/>
    </row>
    <row r="61910" spans="16:17">
      <c r="P61910" s="63"/>
      <c r="Q61910" s="63"/>
    </row>
    <row r="61911" spans="16:17">
      <c r="P61911" s="63"/>
      <c r="Q61911" s="63"/>
    </row>
    <row r="61912" spans="16:17">
      <c r="P61912" s="63"/>
      <c r="Q61912" s="63"/>
    </row>
    <row r="61913" spans="16:17">
      <c r="P61913" s="63"/>
      <c r="Q61913" s="63"/>
    </row>
    <row r="61914" spans="16:17">
      <c r="P61914" s="63"/>
      <c r="Q61914" s="63"/>
    </row>
    <row r="61915" spans="16:17">
      <c r="P61915" s="63"/>
      <c r="Q61915" s="63"/>
    </row>
    <row r="61916" spans="16:17">
      <c r="P61916" s="63"/>
      <c r="Q61916" s="63"/>
    </row>
    <row r="61917" spans="16:17">
      <c r="P61917" s="63"/>
      <c r="Q61917" s="63"/>
    </row>
    <row r="61918" spans="16:17">
      <c r="P61918" s="63"/>
      <c r="Q61918" s="63"/>
    </row>
    <row r="61919" spans="16:17">
      <c r="P61919" s="63"/>
      <c r="Q61919" s="63"/>
    </row>
    <row r="61920" spans="16:17">
      <c r="P61920" s="63"/>
      <c r="Q61920" s="63"/>
    </row>
    <row r="61921" spans="16:17">
      <c r="P61921" s="63"/>
      <c r="Q61921" s="63"/>
    </row>
    <row r="61922" spans="16:17">
      <c r="P61922" s="63"/>
      <c r="Q61922" s="63"/>
    </row>
    <row r="61923" spans="16:17">
      <c r="P61923" s="63"/>
      <c r="Q61923" s="63"/>
    </row>
    <row r="61924" spans="16:17">
      <c r="P61924" s="63"/>
      <c r="Q61924" s="63"/>
    </row>
    <row r="61925" spans="16:17">
      <c r="P61925" s="63"/>
      <c r="Q61925" s="63"/>
    </row>
    <row r="61926" spans="16:17">
      <c r="P61926" s="63"/>
      <c r="Q61926" s="63"/>
    </row>
    <row r="61927" spans="16:17">
      <c r="P61927" s="63"/>
      <c r="Q61927" s="63"/>
    </row>
    <row r="61928" spans="16:17">
      <c r="P61928" s="63"/>
      <c r="Q61928" s="63"/>
    </row>
    <row r="61929" spans="16:17">
      <c r="P61929" s="63"/>
      <c r="Q61929" s="63"/>
    </row>
    <row r="61930" spans="16:17">
      <c r="P61930" s="63"/>
      <c r="Q61930" s="63"/>
    </row>
    <row r="61931" spans="16:17">
      <c r="P61931" s="63"/>
      <c r="Q61931" s="63"/>
    </row>
    <row r="61932" spans="16:17">
      <c r="P61932" s="63"/>
      <c r="Q61932" s="63"/>
    </row>
    <row r="61933" spans="16:17">
      <c r="P61933" s="63"/>
      <c r="Q61933" s="63"/>
    </row>
    <row r="61934" spans="16:17">
      <c r="P61934" s="63"/>
      <c r="Q61934" s="63"/>
    </row>
    <row r="61935" spans="16:17">
      <c r="P61935" s="63"/>
      <c r="Q61935" s="63"/>
    </row>
    <row r="61936" spans="16:17">
      <c r="P61936" s="63"/>
      <c r="Q61936" s="63"/>
    </row>
    <row r="61937" spans="16:17">
      <c r="P61937" s="63"/>
      <c r="Q61937" s="63"/>
    </row>
    <row r="61938" spans="16:17">
      <c r="P61938" s="63"/>
      <c r="Q61938" s="63"/>
    </row>
    <row r="61939" spans="16:17">
      <c r="P61939" s="63"/>
      <c r="Q61939" s="63"/>
    </row>
    <row r="61940" spans="16:17">
      <c r="P61940" s="63"/>
      <c r="Q61940" s="63"/>
    </row>
    <row r="61941" spans="16:17">
      <c r="P61941" s="63"/>
      <c r="Q61941" s="63"/>
    </row>
    <row r="61942" spans="16:17">
      <c r="P61942" s="63"/>
      <c r="Q61942" s="63"/>
    </row>
    <row r="61943" spans="16:17">
      <c r="P61943" s="63"/>
      <c r="Q61943" s="63"/>
    </row>
    <row r="61944" spans="16:17">
      <c r="P61944" s="63"/>
      <c r="Q61944" s="63"/>
    </row>
    <row r="61945" spans="16:17">
      <c r="P61945" s="63"/>
      <c r="Q61945" s="63"/>
    </row>
    <row r="61946" spans="16:17">
      <c r="P61946" s="63"/>
      <c r="Q61946" s="63"/>
    </row>
    <row r="61947" spans="16:17">
      <c r="P61947" s="63"/>
      <c r="Q61947" s="63"/>
    </row>
    <row r="61948" spans="16:17">
      <c r="P61948" s="63"/>
      <c r="Q61948" s="63"/>
    </row>
    <row r="61949" spans="16:17">
      <c r="P61949" s="63"/>
      <c r="Q61949" s="63"/>
    </row>
    <row r="61950" spans="16:17">
      <c r="P61950" s="63"/>
      <c r="Q61950" s="63"/>
    </row>
    <row r="61951" spans="16:17">
      <c r="P61951" s="63"/>
      <c r="Q61951" s="63"/>
    </row>
    <row r="61952" spans="16:17">
      <c r="P61952" s="63"/>
      <c r="Q61952" s="63"/>
    </row>
    <row r="61953" spans="16:17">
      <c r="P61953" s="63"/>
      <c r="Q61953" s="63"/>
    </row>
    <row r="61954" spans="16:17">
      <c r="P61954" s="63"/>
      <c r="Q61954" s="63"/>
    </row>
    <row r="61955" spans="16:17">
      <c r="P61955" s="63"/>
      <c r="Q61955" s="63"/>
    </row>
    <row r="61956" spans="16:17">
      <c r="P61956" s="63"/>
      <c r="Q61956" s="63"/>
    </row>
    <row r="61957" spans="16:17">
      <c r="P61957" s="63"/>
      <c r="Q61957" s="63"/>
    </row>
    <row r="61958" spans="16:17">
      <c r="P61958" s="63"/>
      <c r="Q61958" s="63"/>
    </row>
    <row r="61959" spans="16:17">
      <c r="P61959" s="63"/>
      <c r="Q61959" s="63"/>
    </row>
    <row r="61960" spans="16:17">
      <c r="P61960" s="63"/>
      <c r="Q61960" s="63"/>
    </row>
    <row r="61961" spans="16:17">
      <c r="P61961" s="63"/>
      <c r="Q61961" s="63"/>
    </row>
    <row r="61962" spans="16:17">
      <c r="P61962" s="63"/>
      <c r="Q61962" s="63"/>
    </row>
    <row r="61963" spans="16:17">
      <c r="P61963" s="63"/>
      <c r="Q61963" s="63"/>
    </row>
    <row r="61964" spans="16:17">
      <c r="P61964" s="63"/>
      <c r="Q61964" s="63"/>
    </row>
    <row r="61965" spans="16:17">
      <c r="P61965" s="63"/>
      <c r="Q61965" s="63"/>
    </row>
    <row r="61966" spans="16:17">
      <c r="P61966" s="63"/>
      <c r="Q61966" s="63"/>
    </row>
    <row r="61967" spans="16:17">
      <c r="P61967" s="63"/>
      <c r="Q61967" s="63"/>
    </row>
    <row r="61968" spans="16:17">
      <c r="P61968" s="63"/>
      <c r="Q61968" s="63"/>
    </row>
    <row r="61969" spans="16:17">
      <c r="P61969" s="63"/>
      <c r="Q61969" s="63"/>
    </row>
    <row r="61970" spans="16:17">
      <c r="P61970" s="63"/>
      <c r="Q61970" s="63"/>
    </row>
    <row r="61971" spans="16:17">
      <c r="P61971" s="63"/>
      <c r="Q61971" s="63"/>
    </row>
    <row r="61972" spans="16:17">
      <c r="P61972" s="63"/>
      <c r="Q61972" s="63"/>
    </row>
    <row r="61973" spans="16:17">
      <c r="P61973" s="63"/>
      <c r="Q61973" s="63"/>
    </row>
    <row r="61974" spans="16:17">
      <c r="P61974" s="63"/>
      <c r="Q61974" s="63"/>
    </row>
    <row r="61975" spans="16:17">
      <c r="P61975" s="63"/>
      <c r="Q61975" s="63"/>
    </row>
    <row r="61976" spans="16:17">
      <c r="P61976" s="63"/>
      <c r="Q61976" s="63"/>
    </row>
    <row r="61977" spans="16:17">
      <c r="P61977" s="63"/>
      <c r="Q61977" s="63"/>
    </row>
    <row r="61978" spans="16:17">
      <c r="P61978" s="63"/>
      <c r="Q61978" s="63"/>
    </row>
    <row r="61979" spans="16:17">
      <c r="P61979" s="63"/>
      <c r="Q61979" s="63"/>
    </row>
    <row r="61980" spans="16:17">
      <c r="P61980" s="63"/>
      <c r="Q61980" s="63"/>
    </row>
    <row r="61981" spans="16:17">
      <c r="P61981" s="63"/>
      <c r="Q61981" s="63"/>
    </row>
    <row r="61982" spans="16:17">
      <c r="P61982" s="63"/>
      <c r="Q61982" s="63"/>
    </row>
    <row r="61983" spans="16:17">
      <c r="P61983" s="63"/>
      <c r="Q61983" s="63"/>
    </row>
    <row r="61984" spans="16:17">
      <c r="P61984" s="63"/>
      <c r="Q61984" s="63"/>
    </row>
    <row r="61985" spans="16:17">
      <c r="P61985" s="63"/>
      <c r="Q61985" s="63"/>
    </row>
    <row r="61986" spans="16:17">
      <c r="P61986" s="63"/>
      <c r="Q61986" s="63"/>
    </row>
    <row r="61987" spans="16:17">
      <c r="P61987" s="63"/>
      <c r="Q61987" s="63"/>
    </row>
    <row r="61988" spans="16:17">
      <c r="P61988" s="63"/>
      <c r="Q61988" s="63"/>
    </row>
    <row r="61989" spans="16:17">
      <c r="P61989" s="63"/>
      <c r="Q61989" s="63"/>
    </row>
    <row r="61990" spans="16:17">
      <c r="P61990" s="63"/>
      <c r="Q61990" s="63"/>
    </row>
    <row r="61991" spans="16:17">
      <c r="P61991" s="63"/>
      <c r="Q61991" s="63"/>
    </row>
    <row r="61992" spans="16:17">
      <c r="P61992" s="63"/>
      <c r="Q61992" s="63"/>
    </row>
    <row r="61993" spans="16:17">
      <c r="P61993" s="63"/>
      <c r="Q61993" s="63"/>
    </row>
    <row r="61994" spans="16:17">
      <c r="P61994" s="63"/>
      <c r="Q61994" s="63"/>
    </row>
    <row r="61995" spans="16:17">
      <c r="P61995" s="63"/>
      <c r="Q61995" s="63"/>
    </row>
    <row r="61996" spans="16:17">
      <c r="P61996" s="63"/>
      <c r="Q61996" s="63"/>
    </row>
    <row r="61997" spans="16:17">
      <c r="P61997" s="63"/>
      <c r="Q61997" s="63"/>
    </row>
    <row r="61998" spans="16:17">
      <c r="P61998" s="63"/>
      <c r="Q61998" s="63"/>
    </row>
    <row r="61999" spans="16:17">
      <c r="P61999" s="63"/>
      <c r="Q61999" s="63"/>
    </row>
    <row r="62000" spans="16:17">
      <c r="P62000" s="63"/>
      <c r="Q62000" s="63"/>
    </row>
    <row r="62001" spans="16:17">
      <c r="P62001" s="63"/>
      <c r="Q62001" s="63"/>
    </row>
    <row r="62002" spans="16:17">
      <c r="P62002" s="63"/>
      <c r="Q62002" s="63"/>
    </row>
    <row r="62003" spans="16:17">
      <c r="P62003" s="63"/>
      <c r="Q62003" s="63"/>
    </row>
    <row r="62004" spans="16:17">
      <c r="P62004" s="63"/>
      <c r="Q62004" s="63"/>
    </row>
    <row r="62005" spans="16:17">
      <c r="P62005" s="63"/>
      <c r="Q62005" s="63"/>
    </row>
    <row r="62006" spans="16:17">
      <c r="P62006" s="63"/>
      <c r="Q62006" s="63"/>
    </row>
    <row r="62007" spans="16:17">
      <c r="P62007" s="63"/>
      <c r="Q62007" s="63"/>
    </row>
    <row r="62008" spans="16:17">
      <c r="P62008" s="63"/>
      <c r="Q62008" s="63"/>
    </row>
    <row r="62009" spans="16:17">
      <c r="P62009" s="63"/>
      <c r="Q62009" s="63"/>
    </row>
    <row r="62010" spans="16:17">
      <c r="P62010" s="63"/>
      <c r="Q62010" s="63"/>
    </row>
    <row r="62011" spans="16:17">
      <c r="P62011" s="63"/>
      <c r="Q62011" s="63"/>
    </row>
    <row r="62012" spans="16:17">
      <c r="P62012" s="63"/>
      <c r="Q62012" s="63"/>
    </row>
    <row r="62013" spans="16:17">
      <c r="P62013" s="63"/>
      <c r="Q62013" s="63"/>
    </row>
    <row r="62014" spans="16:17">
      <c r="P62014" s="63"/>
      <c r="Q62014" s="63"/>
    </row>
    <row r="62015" spans="16:17">
      <c r="P62015" s="63"/>
      <c r="Q62015" s="63"/>
    </row>
    <row r="62016" spans="16:17">
      <c r="P62016" s="63"/>
      <c r="Q62016" s="63"/>
    </row>
    <row r="62017" spans="16:17">
      <c r="P62017" s="63"/>
      <c r="Q62017" s="63"/>
    </row>
    <row r="62018" spans="16:17">
      <c r="P62018" s="63"/>
      <c r="Q62018" s="63"/>
    </row>
    <row r="62019" spans="16:17">
      <c r="P62019" s="63"/>
      <c r="Q62019" s="63"/>
    </row>
    <row r="62020" spans="16:17">
      <c r="P62020" s="63"/>
      <c r="Q62020" s="63"/>
    </row>
    <row r="62021" spans="16:17">
      <c r="P62021" s="63"/>
      <c r="Q62021" s="63"/>
    </row>
    <row r="62022" spans="16:17">
      <c r="P62022" s="63"/>
      <c r="Q62022" s="63"/>
    </row>
    <row r="62023" spans="16:17">
      <c r="P62023" s="63"/>
      <c r="Q62023" s="63"/>
    </row>
    <row r="62024" spans="16:17">
      <c r="P62024" s="63"/>
      <c r="Q62024" s="63"/>
    </row>
    <row r="62025" spans="16:17">
      <c r="P62025" s="63"/>
      <c r="Q62025" s="63"/>
    </row>
    <row r="62026" spans="16:17">
      <c r="P62026" s="63"/>
      <c r="Q62026" s="63"/>
    </row>
    <row r="62027" spans="16:17">
      <c r="P62027" s="63"/>
      <c r="Q62027" s="63"/>
    </row>
    <row r="62028" spans="16:17">
      <c r="P62028" s="63"/>
      <c r="Q62028" s="63"/>
    </row>
    <row r="62029" spans="16:17">
      <c r="P62029" s="63"/>
      <c r="Q62029" s="63"/>
    </row>
    <row r="62030" spans="16:17">
      <c r="P62030" s="63"/>
      <c r="Q62030" s="63"/>
    </row>
    <row r="62031" spans="16:17">
      <c r="P62031" s="63"/>
      <c r="Q62031" s="63"/>
    </row>
    <row r="62032" spans="16:17">
      <c r="P62032" s="63"/>
      <c r="Q62032" s="63"/>
    </row>
    <row r="62033" spans="16:17">
      <c r="P62033" s="63"/>
      <c r="Q62033" s="63"/>
    </row>
    <row r="62034" spans="16:17">
      <c r="P62034" s="63"/>
      <c r="Q62034" s="63"/>
    </row>
    <row r="62035" spans="16:17">
      <c r="P62035" s="63"/>
      <c r="Q62035" s="63"/>
    </row>
    <row r="62036" spans="16:17">
      <c r="P62036" s="63"/>
      <c r="Q62036" s="63"/>
    </row>
    <row r="62037" spans="16:17">
      <c r="P62037" s="63"/>
      <c r="Q62037" s="63"/>
    </row>
    <row r="62038" spans="16:17">
      <c r="P62038" s="63"/>
      <c r="Q62038" s="63"/>
    </row>
    <row r="62039" spans="16:17">
      <c r="P62039" s="63"/>
      <c r="Q62039" s="63"/>
    </row>
    <row r="62040" spans="16:17">
      <c r="P62040" s="63"/>
      <c r="Q62040" s="63"/>
    </row>
    <row r="62041" spans="16:17">
      <c r="P62041" s="63"/>
      <c r="Q62041" s="63"/>
    </row>
    <row r="62042" spans="16:17">
      <c r="P62042" s="63"/>
      <c r="Q62042" s="63"/>
    </row>
    <row r="62043" spans="16:17">
      <c r="P62043" s="63"/>
      <c r="Q62043" s="63"/>
    </row>
    <row r="62044" spans="16:17">
      <c r="P62044" s="63"/>
      <c r="Q62044" s="63"/>
    </row>
    <row r="62045" spans="16:17">
      <c r="P62045" s="63"/>
      <c r="Q62045" s="63"/>
    </row>
    <row r="62046" spans="16:17">
      <c r="P62046" s="63"/>
      <c r="Q62046" s="63"/>
    </row>
    <row r="62047" spans="16:17">
      <c r="P62047" s="63"/>
      <c r="Q62047" s="63"/>
    </row>
    <row r="62048" spans="16:17">
      <c r="P62048" s="63"/>
      <c r="Q62048" s="63"/>
    </row>
    <row r="62049" spans="16:17">
      <c r="P62049" s="63"/>
      <c r="Q62049" s="63"/>
    </row>
    <row r="62050" spans="16:17">
      <c r="P62050" s="63"/>
      <c r="Q62050" s="63"/>
    </row>
    <row r="62051" spans="16:17">
      <c r="P62051" s="63"/>
      <c r="Q62051" s="63"/>
    </row>
    <row r="62052" spans="16:17">
      <c r="P62052" s="63"/>
      <c r="Q62052" s="63"/>
    </row>
    <row r="62053" spans="16:17">
      <c r="P62053" s="63"/>
      <c r="Q62053" s="63"/>
    </row>
    <row r="62054" spans="16:17">
      <c r="P62054" s="63"/>
      <c r="Q62054" s="63"/>
    </row>
    <row r="62055" spans="16:17">
      <c r="P62055" s="63"/>
      <c r="Q62055" s="63"/>
    </row>
    <row r="62056" spans="16:17">
      <c r="P62056" s="63"/>
      <c r="Q62056" s="63"/>
    </row>
    <row r="62057" spans="16:17">
      <c r="P62057" s="63"/>
      <c r="Q62057" s="63"/>
    </row>
    <row r="62058" spans="16:17">
      <c r="P62058" s="63"/>
      <c r="Q62058" s="63"/>
    </row>
    <row r="62059" spans="16:17">
      <c r="P62059" s="63"/>
      <c r="Q62059" s="63"/>
    </row>
    <row r="62060" spans="16:17">
      <c r="P62060" s="63"/>
      <c r="Q62060" s="63"/>
    </row>
    <row r="62061" spans="16:17">
      <c r="P62061" s="63"/>
      <c r="Q62061" s="63"/>
    </row>
    <row r="62062" spans="16:17">
      <c r="P62062" s="63"/>
      <c r="Q62062" s="63"/>
    </row>
    <row r="62063" spans="16:17">
      <c r="P62063" s="63"/>
      <c r="Q62063" s="63"/>
    </row>
    <row r="62064" spans="16:17">
      <c r="P62064" s="63"/>
      <c r="Q62064" s="63"/>
    </row>
    <row r="62065" spans="16:17">
      <c r="P62065" s="63"/>
      <c r="Q62065" s="63"/>
    </row>
    <row r="62066" spans="16:17">
      <c r="P62066" s="63"/>
      <c r="Q62066" s="63"/>
    </row>
    <row r="62067" spans="16:17">
      <c r="P62067" s="63"/>
      <c r="Q62067" s="63"/>
    </row>
    <row r="62068" spans="16:17">
      <c r="P62068" s="63"/>
      <c r="Q62068" s="63"/>
    </row>
    <row r="62069" spans="16:17">
      <c r="P62069" s="63"/>
      <c r="Q62069" s="63"/>
    </row>
    <row r="62070" spans="16:17">
      <c r="P62070" s="63"/>
      <c r="Q62070" s="63"/>
    </row>
    <row r="62071" spans="16:17">
      <c r="P62071" s="63"/>
      <c r="Q62071" s="63"/>
    </row>
    <row r="62072" spans="16:17">
      <c r="P62072" s="63"/>
      <c r="Q62072" s="63"/>
    </row>
    <row r="62073" spans="16:17">
      <c r="P62073" s="63"/>
      <c r="Q62073" s="63"/>
    </row>
    <row r="62074" spans="16:17">
      <c r="P62074" s="63"/>
      <c r="Q62074" s="63"/>
    </row>
    <row r="62075" spans="16:17">
      <c r="P62075" s="63"/>
      <c r="Q62075" s="63"/>
    </row>
    <row r="62076" spans="16:17">
      <c r="P62076" s="63"/>
      <c r="Q62076" s="63"/>
    </row>
    <row r="62077" spans="16:17">
      <c r="P62077" s="63"/>
      <c r="Q62077" s="63"/>
    </row>
    <row r="62078" spans="16:17">
      <c r="P62078" s="63"/>
      <c r="Q62078" s="63"/>
    </row>
    <row r="62079" spans="16:17">
      <c r="P62079" s="63"/>
      <c r="Q62079" s="63"/>
    </row>
    <row r="62080" spans="16:17">
      <c r="P62080" s="63"/>
      <c r="Q62080" s="63"/>
    </row>
    <row r="62081" spans="16:17">
      <c r="P62081" s="63"/>
      <c r="Q62081" s="63"/>
    </row>
    <row r="62082" spans="16:17">
      <c r="P62082" s="63"/>
      <c r="Q62082" s="63"/>
    </row>
    <row r="62083" spans="16:17">
      <c r="P62083" s="63"/>
      <c r="Q62083" s="63"/>
    </row>
    <row r="62084" spans="16:17">
      <c r="P62084" s="63"/>
      <c r="Q62084" s="63"/>
    </row>
    <row r="62085" spans="16:17">
      <c r="P62085" s="63"/>
      <c r="Q62085" s="63"/>
    </row>
    <row r="62086" spans="16:17">
      <c r="P62086" s="63"/>
      <c r="Q62086" s="63"/>
    </row>
    <row r="62087" spans="16:17">
      <c r="P62087" s="63"/>
      <c r="Q62087" s="63"/>
    </row>
    <row r="62088" spans="16:17">
      <c r="P62088" s="63"/>
      <c r="Q62088" s="63"/>
    </row>
    <row r="62089" spans="16:17">
      <c r="P62089" s="63"/>
      <c r="Q62089" s="63"/>
    </row>
    <row r="62090" spans="16:17">
      <c r="P62090" s="63"/>
      <c r="Q62090" s="63"/>
    </row>
    <row r="62091" spans="16:17">
      <c r="P62091" s="63"/>
      <c r="Q62091" s="63"/>
    </row>
    <row r="62092" spans="16:17">
      <c r="P62092" s="63"/>
      <c r="Q62092" s="63"/>
    </row>
    <row r="62093" spans="16:17">
      <c r="P62093" s="63"/>
      <c r="Q62093" s="63"/>
    </row>
    <row r="62094" spans="16:17">
      <c r="P62094" s="63"/>
      <c r="Q62094" s="63"/>
    </row>
    <row r="62095" spans="16:17">
      <c r="P62095" s="63"/>
      <c r="Q62095" s="63"/>
    </row>
    <row r="62096" spans="16:17">
      <c r="P62096" s="63"/>
      <c r="Q62096" s="63"/>
    </row>
    <row r="62097" spans="16:17">
      <c r="P62097" s="63"/>
      <c r="Q62097" s="63"/>
    </row>
    <row r="62098" spans="16:17">
      <c r="P62098" s="63"/>
      <c r="Q62098" s="63"/>
    </row>
    <row r="62099" spans="16:17">
      <c r="P62099" s="63"/>
      <c r="Q62099" s="63"/>
    </row>
    <row r="62100" spans="16:17">
      <c r="P62100" s="63"/>
      <c r="Q62100" s="63"/>
    </row>
    <row r="62101" spans="16:17">
      <c r="P62101" s="63"/>
      <c r="Q62101" s="63"/>
    </row>
    <row r="62102" spans="16:17">
      <c r="P62102" s="63"/>
      <c r="Q62102" s="63"/>
    </row>
    <row r="62103" spans="16:17">
      <c r="P62103" s="63"/>
      <c r="Q62103" s="63"/>
    </row>
    <row r="62104" spans="16:17">
      <c r="P62104" s="63"/>
      <c r="Q62104" s="63"/>
    </row>
    <row r="62105" spans="16:17">
      <c r="P62105" s="63"/>
      <c r="Q62105" s="63"/>
    </row>
    <row r="62106" spans="16:17">
      <c r="P62106" s="63"/>
      <c r="Q62106" s="63"/>
    </row>
    <row r="62107" spans="16:17">
      <c r="P62107" s="63"/>
      <c r="Q62107" s="63"/>
    </row>
    <row r="62108" spans="16:17">
      <c r="P62108" s="63"/>
      <c r="Q62108" s="63"/>
    </row>
    <row r="62109" spans="16:17">
      <c r="P62109" s="63"/>
      <c r="Q62109" s="63"/>
    </row>
    <row r="62110" spans="16:17">
      <c r="P62110" s="63"/>
      <c r="Q62110" s="63"/>
    </row>
    <row r="62111" spans="16:17">
      <c r="P62111" s="63"/>
      <c r="Q62111" s="63"/>
    </row>
    <row r="62112" spans="16:17">
      <c r="P62112" s="63"/>
      <c r="Q62112" s="63"/>
    </row>
    <row r="62113" spans="16:17">
      <c r="P62113" s="63"/>
      <c r="Q62113" s="63"/>
    </row>
    <row r="62114" spans="16:17">
      <c r="P62114" s="63"/>
      <c r="Q62114" s="63"/>
    </row>
    <row r="62115" spans="16:17">
      <c r="P62115" s="63"/>
      <c r="Q62115" s="63"/>
    </row>
    <row r="62116" spans="16:17">
      <c r="P62116" s="63"/>
      <c r="Q62116" s="63"/>
    </row>
    <row r="62117" spans="16:17">
      <c r="P62117" s="63"/>
      <c r="Q62117" s="63"/>
    </row>
    <row r="62118" spans="16:17">
      <c r="P62118" s="63"/>
      <c r="Q62118" s="63"/>
    </row>
    <row r="62119" spans="16:17">
      <c r="P62119" s="63"/>
      <c r="Q62119" s="63"/>
    </row>
    <row r="62120" spans="16:17">
      <c r="P62120" s="63"/>
      <c r="Q62120" s="63"/>
    </row>
    <row r="62121" spans="16:17">
      <c r="P62121" s="63"/>
      <c r="Q62121" s="63"/>
    </row>
    <row r="62122" spans="16:17">
      <c r="P62122" s="63"/>
      <c r="Q62122" s="63"/>
    </row>
    <row r="62123" spans="16:17">
      <c r="P62123" s="63"/>
      <c r="Q62123" s="63"/>
    </row>
    <row r="62124" spans="16:17">
      <c r="P62124" s="63"/>
      <c r="Q62124" s="63"/>
    </row>
    <row r="62125" spans="16:17">
      <c r="P62125" s="63"/>
      <c r="Q62125" s="63"/>
    </row>
    <row r="62126" spans="16:17">
      <c r="P62126" s="63"/>
      <c r="Q62126" s="63"/>
    </row>
    <row r="62127" spans="16:17">
      <c r="P62127" s="63"/>
      <c r="Q62127" s="63"/>
    </row>
    <row r="62128" spans="16:17">
      <c r="P62128" s="63"/>
      <c r="Q62128" s="63"/>
    </row>
    <row r="62129" spans="16:17">
      <c r="P62129" s="63"/>
      <c r="Q62129" s="63"/>
    </row>
    <row r="62130" spans="16:17">
      <c r="P62130" s="63"/>
      <c r="Q62130" s="63"/>
    </row>
    <row r="62131" spans="16:17">
      <c r="P62131" s="63"/>
      <c r="Q62131" s="63"/>
    </row>
    <row r="62132" spans="16:17">
      <c r="P62132" s="63"/>
      <c r="Q62132" s="63"/>
    </row>
    <row r="62133" spans="16:17">
      <c r="P62133" s="63"/>
      <c r="Q62133" s="63"/>
    </row>
    <row r="62134" spans="16:17">
      <c r="P62134" s="63"/>
      <c r="Q62134" s="63"/>
    </row>
    <row r="62135" spans="16:17">
      <c r="P62135" s="63"/>
      <c r="Q62135" s="63"/>
    </row>
    <row r="62136" spans="16:17">
      <c r="P62136" s="63"/>
      <c r="Q62136" s="63"/>
    </row>
    <row r="62137" spans="16:17">
      <c r="P62137" s="63"/>
      <c r="Q62137" s="63"/>
    </row>
    <row r="62138" spans="16:17">
      <c r="P62138" s="63"/>
      <c r="Q62138" s="63"/>
    </row>
    <row r="62139" spans="16:17">
      <c r="P62139" s="63"/>
      <c r="Q62139" s="63"/>
    </row>
    <row r="62140" spans="16:17">
      <c r="P62140" s="63"/>
      <c r="Q62140" s="63"/>
    </row>
    <row r="62141" spans="16:17">
      <c r="P62141" s="63"/>
      <c r="Q62141" s="63"/>
    </row>
    <row r="62142" spans="16:17">
      <c r="P62142" s="63"/>
      <c r="Q62142" s="63"/>
    </row>
    <row r="62143" spans="16:17">
      <c r="P62143" s="63"/>
      <c r="Q62143" s="63"/>
    </row>
    <row r="62144" spans="16:17">
      <c r="P62144" s="63"/>
      <c r="Q62144" s="63"/>
    </row>
    <row r="62145" spans="16:17">
      <c r="P62145" s="63"/>
      <c r="Q62145" s="63"/>
    </row>
    <row r="62146" spans="16:17">
      <c r="P62146" s="63"/>
      <c r="Q62146" s="63"/>
    </row>
    <row r="62147" spans="16:17">
      <c r="P62147" s="63"/>
      <c r="Q62147" s="63"/>
    </row>
    <row r="62148" spans="16:17">
      <c r="P62148" s="63"/>
      <c r="Q62148" s="63"/>
    </row>
    <row r="62149" spans="16:17">
      <c r="P62149" s="63"/>
      <c r="Q62149" s="63"/>
    </row>
    <row r="62150" spans="16:17">
      <c r="P62150" s="63"/>
      <c r="Q62150" s="63"/>
    </row>
    <row r="62151" spans="16:17">
      <c r="P62151" s="63"/>
      <c r="Q62151" s="63"/>
    </row>
    <row r="62152" spans="16:17">
      <c r="P62152" s="63"/>
      <c r="Q62152" s="63"/>
    </row>
    <row r="62153" spans="16:17">
      <c r="P62153" s="63"/>
      <c r="Q62153" s="63"/>
    </row>
    <row r="62154" spans="16:17">
      <c r="P62154" s="63"/>
      <c r="Q62154" s="63"/>
    </row>
    <row r="62155" spans="16:17">
      <c r="P62155" s="63"/>
      <c r="Q62155" s="63"/>
    </row>
    <row r="62156" spans="16:17">
      <c r="P62156" s="63"/>
      <c r="Q62156" s="63"/>
    </row>
    <row r="62157" spans="16:17">
      <c r="P62157" s="63"/>
      <c r="Q62157" s="63"/>
    </row>
    <row r="62158" spans="16:17">
      <c r="P62158" s="63"/>
      <c r="Q62158" s="63"/>
    </row>
    <row r="62159" spans="16:17">
      <c r="P62159" s="63"/>
      <c r="Q62159" s="63"/>
    </row>
    <row r="62160" spans="16:17">
      <c r="P62160" s="63"/>
      <c r="Q62160" s="63"/>
    </row>
    <row r="62161" spans="16:17">
      <c r="P62161" s="63"/>
      <c r="Q62161" s="63"/>
    </row>
    <row r="62162" spans="16:17">
      <c r="P62162" s="63"/>
      <c r="Q62162" s="63"/>
    </row>
    <row r="62163" spans="16:17">
      <c r="P62163" s="63"/>
      <c r="Q62163" s="63"/>
    </row>
    <row r="62164" spans="16:17">
      <c r="P62164" s="63"/>
      <c r="Q62164" s="63"/>
    </row>
    <row r="62165" spans="16:17">
      <c r="P62165" s="63"/>
      <c r="Q62165" s="63"/>
    </row>
    <row r="62166" spans="16:17">
      <c r="P62166" s="63"/>
      <c r="Q62166" s="63"/>
    </row>
    <row r="62167" spans="16:17">
      <c r="P62167" s="63"/>
      <c r="Q62167" s="63"/>
    </row>
    <row r="62168" spans="16:17">
      <c r="P62168" s="63"/>
      <c r="Q62168" s="63"/>
    </row>
    <row r="62169" spans="16:17">
      <c r="P62169" s="63"/>
      <c r="Q62169" s="63"/>
    </row>
    <row r="62170" spans="16:17">
      <c r="P62170" s="63"/>
      <c r="Q62170" s="63"/>
    </row>
    <row r="62171" spans="16:17">
      <c r="P62171" s="63"/>
      <c r="Q62171" s="63"/>
    </row>
    <row r="62172" spans="16:17">
      <c r="P62172" s="63"/>
      <c r="Q62172" s="63"/>
    </row>
    <row r="62173" spans="16:17">
      <c r="P62173" s="63"/>
      <c r="Q62173" s="63"/>
    </row>
    <row r="62174" spans="16:17">
      <c r="P62174" s="63"/>
      <c r="Q62174" s="63"/>
    </row>
    <row r="62175" spans="16:17">
      <c r="P62175" s="63"/>
      <c r="Q62175" s="63"/>
    </row>
    <row r="62176" spans="16:17">
      <c r="P62176" s="63"/>
      <c r="Q62176" s="63"/>
    </row>
    <row r="62177" spans="16:17">
      <c r="P62177" s="63"/>
      <c r="Q62177" s="63"/>
    </row>
    <row r="62178" spans="16:17">
      <c r="P62178" s="63"/>
      <c r="Q62178" s="63"/>
    </row>
    <row r="62179" spans="16:17">
      <c r="P62179" s="63"/>
      <c r="Q62179" s="63"/>
    </row>
    <row r="62180" spans="16:17">
      <c r="P62180" s="63"/>
      <c r="Q62180" s="63"/>
    </row>
    <row r="62181" spans="16:17">
      <c r="P62181" s="63"/>
      <c r="Q62181" s="63"/>
    </row>
    <row r="62182" spans="16:17">
      <c r="P62182" s="63"/>
      <c r="Q62182" s="63"/>
    </row>
    <row r="62183" spans="16:17">
      <c r="P62183" s="63"/>
      <c r="Q62183" s="63"/>
    </row>
    <row r="62184" spans="16:17">
      <c r="P62184" s="63"/>
      <c r="Q62184" s="63"/>
    </row>
    <row r="62185" spans="16:17">
      <c r="P62185" s="63"/>
      <c r="Q62185" s="63"/>
    </row>
    <row r="62186" spans="16:17">
      <c r="P62186" s="63"/>
      <c r="Q62186" s="63"/>
    </row>
    <row r="62187" spans="16:17">
      <c r="P62187" s="63"/>
      <c r="Q62187" s="63"/>
    </row>
    <row r="62188" spans="16:17">
      <c r="P62188" s="63"/>
      <c r="Q62188" s="63"/>
    </row>
    <row r="62189" spans="16:17">
      <c r="P62189" s="63"/>
      <c r="Q62189" s="63"/>
    </row>
    <row r="62190" spans="16:17">
      <c r="P62190" s="63"/>
      <c r="Q62190" s="63"/>
    </row>
    <row r="62191" spans="16:17">
      <c r="P62191" s="63"/>
      <c r="Q62191" s="63"/>
    </row>
    <row r="62192" spans="16:17">
      <c r="P62192" s="63"/>
      <c r="Q62192" s="63"/>
    </row>
    <row r="62193" spans="16:17">
      <c r="P62193" s="63"/>
      <c r="Q62193" s="63"/>
    </row>
    <row r="62194" spans="16:17">
      <c r="P62194" s="63"/>
      <c r="Q62194" s="63"/>
    </row>
    <row r="62195" spans="16:17">
      <c r="P62195" s="63"/>
      <c r="Q62195" s="63"/>
    </row>
    <row r="62196" spans="16:17">
      <c r="P62196" s="63"/>
      <c r="Q62196" s="63"/>
    </row>
    <row r="62197" spans="16:17">
      <c r="P62197" s="63"/>
      <c r="Q62197" s="63"/>
    </row>
    <row r="62198" spans="16:17">
      <c r="P62198" s="63"/>
      <c r="Q62198" s="63"/>
    </row>
    <row r="62199" spans="16:17">
      <c r="P62199" s="63"/>
      <c r="Q62199" s="63"/>
    </row>
    <row r="62200" spans="16:17">
      <c r="P62200" s="63"/>
      <c r="Q62200" s="63"/>
    </row>
    <row r="62201" spans="16:17">
      <c r="P62201" s="63"/>
      <c r="Q62201" s="63"/>
    </row>
    <row r="62202" spans="16:17">
      <c r="P62202" s="63"/>
      <c r="Q62202" s="63"/>
    </row>
    <row r="62203" spans="16:17">
      <c r="P62203" s="63"/>
      <c r="Q62203" s="63"/>
    </row>
    <row r="62204" spans="16:17">
      <c r="P62204" s="63"/>
      <c r="Q62204" s="63"/>
    </row>
    <row r="62205" spans="16:17">
      <c r="P62205" s="63"/>
      <c r="Q62205" s="63"/>
    </row>
    <row r="62206" spans="16:17">
      <c r="P62206" s="63"/>
      <c r="Q62206" s="63"/>
    </row>
    <row r="62207" spans="16:17">
      <c r="P62207" s="63"/>
      <c r="Q62207" s="63"/>
    </row>
    <row r="62208" spans="16:17">
      <c r="P62208" s="63"/>
      <c r="Q62208" s="63"/>
    </row>
    <row r="62209" spans="16:17">
      <c r="P62209" s="63"/>
      <c r="Q62209" s="63"/>
    </row>
    <row r="62210" spans="16:17">
      <c r="P62210" s="63"/>
      <c r="Q62210" s="63"/>
    </row>
    <row r="62211" spans="16:17">
      <c r="P62211" s="63"/>
      <c r="Q62211" s="63"/>
    </row>
    <row r="62212" spans="16:17">
      <c r="P62212" s="63"/>
      <c r="Q62212" s="63"/>
    </row>
    <row r="62213" spans="16:17">
      <c r="P62213" s="63"/>
      <c r="Q62213" s="63"/>
    </row>
    <row r="62214" spans="16:17">
      <c r="P62214" s="63"/>
      <c r="Q62214" s="63"/>
    </row>
    <row r="62215" spans="16:17">
      <c r="P62215" s="63"/>
      <c r="Q62215" s="63"/>
    </row>
    <row r="62216" spans="16:17">
      <c r="P62216" s="63"/>
      <c r="Q62216" s="63"/>
    </row>
    <row r="62217" spans="16:17">
      <c r="P62217" s="63"/>
      <c r="Q62217" s="63"/>
    </row>
    <row r="62218" spans="16:17">
      <c r="P62218" s="63"/>
      <c r="Q62218" s="63"/>
    </row>
    <row r="62219" spans="16:17">
      <c r="P62219" s="63"/>
      <c r="Q62219" s="63"/>
    </row>
    <row r="62220" spans="16:17">
      <c r="P62220" s="63"/>
      <c r="Q62220" s="63"/>
    </row>
    <row r="62221" spans="16:17">
      <c r="P62221" s="63"/>
      <c r="Q62221" s="63"/>
    </row>
    <row r="62222" spans="16:17">
      <c r="P62222" s="63"/>
      <c r="Q62222" s="63"/>
    </row>
    <row r="62223" spans="16:17">
      <c r="P62223" s="63"/>
      <c r="Q62223" s="63"/>
    </row>
    <row r="62224" spans="16:17">
      <c r="P62224" s="63"/>
      <c r="Q62224" s="63"/>
    </row>
    <row r="62225" spans="16:17">
      <c r="P62225" s="63"/>
      <c r="Q62225" s="63"/>
    </row>
    <row r="62226" spans="16:17">
      <c r="P62226" s="63"/>
      <c r="Q62226" s="63"/>
    </row>
    <row r="62227" spans="16:17">
      <c r="P62227" s="63"/>
      <c r="Q62227" s="63"/>
    </row>
    <row r="62228" spans="16:17">
      <c r="P62228" s="63"/>
      <c r="Q62228" s="63"/>
    </row>
    <row r="62229" spans="16:17">
      <c r="P62229" s="63"/>
      <c r="Q62229" s="63"/>
    </row>
    <row r="62230" spans="16:17">
      <c r="P62230" s="63"/>
      <c r="Q62230" s="63"/>
    </row>
    <row r="62231" spans="16:17">
      <c r="P62231" s="63"/>
      <c r="Q62231" s="63"/>
    </row>
    <row r="62232" spans="16:17">
      <c r="P62232" s="63"/>
      <c r="Q62232" s="63"/>
    </row>
    <row r="62233" spans="16:17">
      <c r="P62233" s="63"/>
      <c r="Q62233" s="63"/>
    </row>
    <row r="62234" spans="16:17">
      <c r="P62234" s="63"/>
      <c r="Q62234" s="63"/>
    </row>
    <row r="62235" spans="16:17">
      <c r="P62235" s="63"/>
      <c r="Q62235" s="63"/>
    </row>
    <row r="62236" spans="16:17">
      <c r="P62236" s="63"/>
      <c r="Q62236" s="63"/>
    </row>
    <row r="62237" spans="16:17">
      <c r="P62237" s="63"/>
      <c r="Q62237" s="63"/>
    </row>
    <row r="62238" spans="16:17">
      <c r="P62238" s="63"/>
      <c r="Q62238" s="63"/>
    </row>
    <row r="62239" spans="16:17">
      <c r="P62239" s="63"/>
      <c r="Q62239" s="63"/>
    </row>
    <row r="62240" spans="16:17">
      <c r="P62240" s="63"/>
      <c r="Q62240" s="63"/>
    </row>
    <row r="62241" spans="16:17">
      <c r="P62241" s="63"/>
      <c r="Q62241" s="63"/>
    </row>
    <row r="62242" spans="16:17">
      <c r="P62242" s="63"/>
      <c r="Q62242" s="63"/>
    </row>
    <row r="62243" spans="16:17">
      <c r="P62243" s="63"/>
      <c r="Q62243" s="63"/>
    </row>
    <row r="62244" spans="16:17">
      <c r="P62244" s="63"/>
      <c r="Q62244" s="63"/>
    </row>
    <row r="62245" spans="16:17">
      <c r="P62245" s="63"/>
      <c r="Q62245" s="63"/>
    </row>
    <row r="62246" spans="16:17">
      <c r="P62246" s="63"/>
      <c r="Q62246" s="63"/>
    </row>
    <row r="62247" spans="16:17">
      <c r="P62247" s="63"/>
      <c r="Q62247" s="63"/>
    </row>
    <row r="62248" spans="16:17">
      <c r="P62248" s="63"/>
      <c r="Q62248" s="63"/>
    </row>
    <row r="62249" spans="16:17">
      <c r="P62249" s="63"/>
      <c r="Q62249" s="63"/>
    </row>
    <row r="62250" spans="16:17">
      <c r="P62250" s="63"/>
      <c r="Q62250" s="63"/>
    </row>
    <row r="62251" spans="16:17">
      <c r="P62251" s="63"/>
      <c r="Q62251" s="63"/>
    </row>
    <row r="62252" spans="16:17">
      <c r="P62252" s="63"/>
      <c r="Q62252" s="63"/>
    </row>
    <row r="62253" spans="16:17">
      <c r="P62253" s="63"/>
      <c r="Q62253" s="63"/>
    </row>
    <row r="62254" spans="16:17">
      <c r="P62254" s="63"/>
      <c r="Q62254" s="63"/>
    </row>
    <row r="62255" spans="16:17">
      <c r="P62255" s="63"/>
      <c r="Q62255" s="63"/>
    </row>
    <row r="62256" spans="16:17">
      <c r="P62256" s="63"/>
      <c r="Q62256" s="63"/>
    </row>
    <row r="62257" spans="16:17">
      <c r="P62257" s="63"/>
      <c r="Q62257" s="63"/>
    </row>
    <row r="62258" spans="16:17">
      <c r="P62258" s="63"/>
      <c r="Q62258" s="63"/>
    </row>
    <row r="62259" spans="16:17">
      <c r="P62259" s="63"/>
      <c r="Q62259" s="63"/>
    </row>
    <row r="62260" spans="16:17">
      <c r="P62260" s="63"/>
      <c r="Q62260" s="63"/>
    </row>
    <row r="62261" spans="16:17">
      <c r="P62261" s="63"/>
      <c r="Q62261" s="63"/>
    </row>
    <row r="62262" spans="16:17">
      <c r="P62262" s="63"/>
      <c r="Q62262" s="63"/>
    </row>
    <row r="62263" spans="16:17">
      <c r="P62263" s="63"/>
      <c r="Q62263" s="63"/>
    </row>
    <row r="62264" spans="16:17">
      <c r="P62264" s="63"/>
      <c r="Q62264" s="63"/>
    </row>
    <row r="62265" spans="16:17">
      <c r="P62265" s="63"/>
      <c r="Q62265" s="63"/>
    </row>
    <row r="62266" spans="16:17">
      <c r="P62266" s="63"/>
      <c r="Q62266" s="63"/>
    </row>
    <row r="62267" spans="16:17">
      <c r="P62267" s="63"/>
      <c r="Q62267" s="63"/>
    </row>
    <row r="62268" spans="16:17">
      <c r="P62268" s="63"/>
      <c r="Q62268" s="63"/>
    </row>
    <row r="62269" spans="16:17">
      <c r="P62269" s="63"/>
      <c r="Q62269" s="63"/>
    </row>
    <row r="62270" spans="16:17">
      <c r="P62270" s="63"/>
      <c r="Q62270" s="63"/>
    </row>
    <row r="62271" spans="16:17">
      <c r="P62271" s="63"/>
      <c r="Q62271" s="63"/>
    </row>
    <row r="62272" spans="16:17">
      <c r="P62272" s="63"/>
      <c r="Q62272" s="63"/>
    </row>
    <row r="62273" spans="16:17">
      <c r="P62273" s="63"/>
      <c r="Q62273" s="63"/>
    </row>
    <row r="62274" spans="16:17">
      <c r="P62274" s="63"/>
      <c r="Q62274" s="63"/>
    </row>
    <row r="62275" spans="16:17">
      <c r="P62275" s="63"/>
      <c r="Q62275" s="63"/>
    </row>
    <row r="62276" spans="16:17">
      <c r="P62276" s="63"/>
      <c r="Q62276" s="63"/>
    </row>
    <row r="62277" spans="16:17">
      <c r="P62277" s="63"/>
      <c r="Q62277" s="63"/>
    </row>
    <row r="62278" spans="16:17">
      <c r="P62278" s="63"/>
      <c r="Q62278" s="63"/>
    </row>
    <row r="62279" spans="16:17">
      <c r="P62279" s="63"/>
      <c r="Q62279" s="63"/>
    </row>
    <row r="62280" spans="16:17">
      <c r="P62280" s="63"/>
      <c r="Q62280" s="63"/>
    </row>
    <row r="62281" spans="16:17">
      <c r="P62281" s="63"/>
      <c r="Q62281" s="63"/>
    </row>
    <row r="62282" spans="16:17">
      <c r="P62282" s="63"/>
      <c r="Q62282" s="63"/>
    </row>
    <row r="62283" spans="16:17">
      <c r="P62283" s="63"/>
      <c r="Q62283" s="63"/>
    </row>
    <row r="62284" spans="16:17">
      <c r="P62284" s="63"/>
      <c r="Q62284" s="63"/>
    </row>
    <row r="62285" spans="16:17">
      <c r="P62285" s="63"/>
      <c r="Q62285" s="63"/>
    </row>
    <row r="62286" spans="16:17">
      <c r="P62286" s="63"/>
      <c r="Q62286" s="63"/>
    </row>
    <row r="62287" spans="16:17">
      <c r="P62287" s="63"/>
      <c r="Q62287" s="63"/>
    </row>
    <row r="62288" spans="16:17">
      <c r="P62288" s="63"/>
      <c r="Q62288" s="63"/>
    </row>
    <row r="62289" spans="16:17">
      <c r="P62289" s="63"/>
      <c r="Q62289" s="63"/>
    </row>
    <row r="62290" spans="16:17">
      <c r="P62290" s="63"/>
      <c r="Q62290" s="63"/>
    </row>
    <row r="62291" spans="16:17">
      <c r="P62291" s="63"/>
      <c r="Q62291" s="63"/>
    </row>
    <row r="62292" spans="16:17">
      <c r="P62292" s="63"/>
      <c r="Q62292" s="63"/>
    </row>
    <row r="62293" spans="16:17">
      <c r="P62293" s="63"/>
      <c r="Q62293" s="63"/>
    </row>
    <row r="62294" spans="16:17">
      <c r="P62294" s="63"/>
      <c r="Q62294" s="63"/>
    </row>
    <row r="62295" spans="16:17">
      <c r="P62295" s="63"/>
      <c r="Q62295" s="63"/>
    </row>
    <row r="62296" spans="16:17">
      <c r="P62296" s="63"/>
      <c r="Q62296" s="63"/>
    </row>
    <row r="62297" spans="16:17">
      <c r="P62297" s="63"/>
      <c r="Q62297" s="63"/>
    </row>
    <row r="62298" spans="16:17">
      <c r="P62298" s="63"/>
      <c r="Q62298" s="63"/>
    </row>
    <row r="62299" spans="16:17">
      <c r="P62299" s="63"/>
      <c r="Q62299" s="63"/>
    </row>
    <row r="62300" spans="16:17">
      <c r="P62300" s="63"/>
      <c r="Q62300" s="63"/>
    </row>
    <row r="62301" spans="16:17">
      <c r="P62301" s="63"/>
      <c r="Q62301" s="63"/>
    </row>
    <row r="62302" spans="16:17">
      <c r="P62302" s="63"/>
      <c r="Q62302" s="63"/>
    </row>
    <row r="62303" spans="16:17">
      <c r="P62303" s="63"/>
      <c r="Q62303" s="63"/>
    </row>
    <row r="62304" spans="16:17">
      <c r="P62304" s="63"/>
      <c r="Q62304" s="63"/>
    </row>
    <row r="62305" spans="16:17">
      <c r="P62305" s="63"/>
      <c r="Q62305" s="63"/>
    </row>
    <row r="62306" spans="16:17">
      <c r="P62306" s="63"/>
      <c r="Q62306" s="63"/>
    </row>
    <row r="62307" spans="16:17">
      <c r="P62307" s="63"/>
      <c r="Q62307" s="63"/>
    </row>
    <row r="62308" spans="16:17">
      <c r="P62308" s="63"/>
      <c r="Q62308" s="63"/>
    </row>
    <row r="62309" spans="16:17">
      <c r="P62309" s="63"/>
      <c r="Q62309" s="63"/>
    </row>
    <row r="62310" spans="16:17">
      <c r="P62310" s="63"/>
      <c r="Q62310" s="63"/>
    </row>
    <row r="62311" spans="16:17">
      <c r="P62311" s="63"/>
      <c r="Q62311" s="63"/>
    </row>
    <row r="62312" spans="16:17">
      <c r="P62312" s="63"/>
      <c r="Q62312" s="63"/>
    </row>
    <row r="62313" spans="16:17">
      <c r="P62313" s="63"/>
      <c r="Q62313" s="63"/>
    </row>
    <row r="62314" spans="16:17">
      <c r="P62314" s="63"/>
      <c r="Q62314" s="63"/>
    </row>
    <row r="62315" spans="16:17">
      <c r="P62315" s="63"/>
      <c r="Q62315" s="63"/>
    </row>
    <row r="62316" spans="16:17">
      <c r="P62316" s="63"/>
      <c r="Q62316" s="63"/>
    </row>
    <row r="62317" spans="16:17">
      <c r="P62317" s="63"/>
      <c r="Q62317" s="63"/>
    </row>
    <row r="62318" spans="16:17">
      <c r="P62318" s="63"/>
      <c r="Q62318" s="63"/>
    </row>
    <row r="62319" spans="16:17">
      <c r="P62319" s="63"/>
      <c r="Q62319" s="63"/>
    </row>
    <row r="62320" spans="16:17">
      <c r="P62320" s="63"/>
      <c r="Q62320" s="63"/>
    </row>
    <row r="62321" spans="16:17">
      <c r="P62321" s="63"/>
      <c r="Q62321" s="63"/>
    </row>
    <row r="62322" spans="16:17">
      <c r="P62322" s="63"/>
      <c r="Q62322" s="63"/>
    </row>
    <row r="62323" spans="16:17">
      <c r="P62323" s="63"/>
      <c r="Q62323" s="63"/>
    </row>
    <row r="62324" spans="16:17">
      <c r="P62324" s="63"/>
      <c r="Q62324" s="63"/>
    </row>
    <row r="62325" spans="16:17">
      <c r="P62325" s="63"/>
      <c r="Q62325" s="63"/>
    </row>
    <row r="62326" spans="16:17">
      <c r="P62326" s="63"/>
      <c r="Q62326" s="63"/>
    </row>
    <row r="62327" spans="16:17">
      <c r="P62327" s="63"/>
      <c r="Q62327" s="63"/>
    </row>
    <row r="62328" spans="16:17">
      <c r="P62328" s="63"/>
      <c r="Q62328" s="63"/>
    </row>
    <row r="62329" spans="16:17">
      <c r="P62329" s="63"/>
      <c r="Q62329" s="63"/>
    </row>
    <row r="62330" spans="16:17">
      <c r="P62330" s="63"/>
      <c r="Q62330" s="63"/>
    </row>
    <row r="62331" spans="16:17">
      <c r="P62331" s="63"/>
      <c r="Q62331" s="63"/>
    </row>
    <row r="62332" spans="16:17">
      <c r="P62332" s="63"/>
      <c r="Q62332" s="63"/>
    </row>
    <row r="62333" spans="16:17">
      <c r="P62333" s="63"/>
      <c r="Q62333" s="63"/>
    </row>
    <row r="62334" spans="16:17">
      <c r="P62334" s="63"/>
      <c r="Q62334" s="63"/>
    </row>
    <row r="62335" spans="16:17">
      <c r="P62335" s="63"/>
      <c r="Q62335" s="63"/>
    </row>
    <row r="62336" spans="16:17">
      <c r="P62336" s="63"/>
      <c r="Q62336" s="63"/>
    </row>
    <row r="62337" spans="16:17">
      <c r="P62337" s="63"/>
      <c r="Q62337" s="63"/>
    </row>
    <row r="62338" spans="16:17">
      <c r="P62338" s="63"/>
      <c r="Q62338" s="63"/>
    </row>
    <row r="62339" spans="16:17">
      <c r="P62339" s="63"/>
      <c r="Q62339" s="63"/>
    </row>
    <row r="62340" spans="16:17">
      <c r="P62340" s="63"/>
      <c r="Q62340" s="63"/>
    </row>
    <row r="62341" spans="16:17">
      <c r="P62341" s="63"/>
      <c r="Q62341" s="63"/>
    </row>
    <row r="62342" spans="16:17">
      <c r="P62342" s="63"/>
      <c r="Q62342" s="63"/>
    </row>
    <row r="62343" spans="16:17">
      <c r="P62343" s="63"/>
      <c r="Q62343" s="63"/>
    </row>
    <row r="62344" spans="16:17">
      <c r="P62344" s="63"/>
      <c r="Q62344" s="63"/>
    </row>
    <row r="62345" spans="16:17">
      <c r="P62345" s="63"/>
      <c r="Q62345" s="63"/>
    </row>
    <row r="62346" spans="16:17">
      <c r="P62346" s="63"/>
      <c r="Q62346" s="63"/>
    </row>
    <row r="62347" spans="16:17">
      <c r="P62347" s="63"/>
      <c r="Q62347" s="63"/>
    </row>
    <row r="62348" spans="16:17">
      <c r="P62348" s="63"/>
      <c r="Q62348" s="63"/>
    </row>
    <row r="62349" spans="16:17">
      <c r="P62349" s="63"/>
      <c r="Q62349" s="63"/>
    </row>
    <row r="62350" spans="16:17">
      <c r="P62350" s="63"/>
      <c r="Q62350" s="63"/>
    </row>
    <row r="62351" spans="16:17">
      <c r="P62351" s="63"/>
      <c r="Q62351" s="63"/>
    </row>
    <row r="62352" spans="16:17">
      <c r="P62352" s="63"/>
      <c r="Q62352" s="63"/>
    </row>
    <row r="62353" spans="16:17">
      <c r="P62353" s="63"/>
      <c r="Q62353" s="63"/>
    </row>
    <row r="62354" spans="16:17">
      <c r="P62354" s="63"/>
      <c r="Q62354" s="63"/>
    </row>
    <row r="62355" spans="16:17">
      <c r="P62355" s="63"/>
      <c r="Q62355" s="63"/>
    </row>
    <row r="62356" spans="16:17">
      <c r="P62356" s="63"/>
      <c r="Q62356" s="63"/>
    </row>
    <row r="62357" spans="16:17">
      <c r="P62357" s="63"/>
      <c r="Q62357" s="63"/>
    </row>
    <row r="62358" spans="16:17">
      <c r="P62358" s="63"/>
      <c r="Q62358" s="63"/>
    </row>
    <row r="62359" spans="16:17">
      <c r="P62359" s="63"/>
      <c r="Q62359" s="63"/>
    </row>
    <row r="62360" spans="16:17">
      <c r="P62360" s="63"/>
      <c r="Q62360" s="63"/>
    </row>
    <row r="62361" spans="16:17">
      <c r="P62361" s="63"/>
      <c r="Q62361" s="63"/>
    </row>
    <row r="62362" spans="16:17">
      <c r="P62362" s="63"/>
      <c r="Q62362" s="63"/>
    </row>
    <row r="62363" spans="16:17">
      <c r="P62363" s="63"/>
      <c r="Q62363" s="63"/>
    </row>
    <row r="62364" spans="16:17">
      <c r="P62364" s="63"/>
      <c r="Q62364" s="63"/>
    </row>
    <row r="62365" spans="16:17">
      <c r="P62365" s="63"/>
      <c r="Q62365" s="63"/>
    </row>
    <row r="62366" spans="16:17">
      <c r="P62366" s="63"/>
      <c r="Q62366" s="63"/>
    </row>
    <row r="62367" spans="16:17">
      <c r="P62367" s="63"/>
      <c r="Q62367" s="63"/>
    </row>
    <row r="62368" spans="16:17">
      <c r="P62368" s="63"/>
      <c r="Q62368" s="63"/>
    </row>
    <row r="62369" spans="16:17">
      <c r="P62369" s="63"/>
      <c r="Q62369" s="63"/>
    </row>
    <row r="62370" spans="16:17">
      <c r="P62370" s="63"/>
      <c r="Q62370" s="63"/>
    </row>
    <row r="62371" spans="16:17">
      <c r="P62371" s="63"/>
      <c r="Q62371" s="63"/>
    </row>
    <row r="62372" spans="16:17">
      <c r="P62372" s="63"/>
      <c r="Q62372" s="63"/>
    </row>
    <row r="62373" spans="16:17">
      <c r="P62373" s="63"/>
      <c r="Q62373" s="63"/>
    </row>
    <row r="62374" spans="16:17">
      <c r="P62374" s="63"/>
      <c r="Q62374" s="63"/>
    </row>
    <row r="62375" spans="16:17">
      <c r="P62375" s="63"/>
      <c r="Q62375" s="63"/>
    </row>
    <row r="62376" spans="16:17">
      <c r="P62376" s="63"/>
      <c r="Q62376" s="63"/>
    </row>
    <row r="62377" spans="16:17">
      <c r="P62377" s="63"/>
      <c r="Q62377" s="63"/>
    </row>
    <row r="62378" spans="16:17">
      <c r="P62378" s="63"/>
      <c r="Q62378" s="63"/>
    </row>
    <row r="62379" spans="16:17">
      <c r="P62379" s="63"/>
      <c r="Q62379" s="63"/>
    </row>
    <row r="62380" spans="16:17">
      <c r="P62380" s="63"/>
      <c r="Q62380" s="63"/>
    </row>
    <row r="62381" spans="16:17">
      <c r="P62381" s="63"/>
      <c r="Q62381" s="63"/>
    </row>
    <row r="62382" spans="16:17">
      <c r="P62382" s="63"/>
      <c r="Q62382" s="63"/>
    </row>
    <row r="62383" spans="16:17">
      <c r="P62383" s="63"/>
      <c r="Q62383" s="63"/>
    </row>
    <row r="62384" spans="16:17">
      <c r="P62384" s="63"/>
      <c r="Q62384" s="63"/>
    </row>
    <row r="62385" spans="16:17">
      <c r="P62385" s="63"/>
      <c r="Q62385" s="63"/>
    </row>
    <row r="62386" spans="16:17">
      <c r="P62386" s="63"/>
      <c r="Q62386" s="63"/>
    </row>
    <row r="62387" spans="16:17">
      <c r="P62387" s="63"/>
      <c r="Q62387" s="63"/>
    </row>
    <row r="62388" spans="16:17">
      <c r="P62388" s="63"/>
      <c r="Q62388" s="63"/>
    </row>
    <row r="62389" spans="16:17">
      <c r="P62389" s="63"/>
      <c r="Q62389" s="63"/>
    </row>
    <row r="62390" spans="16:17">
      <c r="P62390" s="63"/>
      <c r="Q62390" s="63"/>
    </row>
    <row r="62391" spans="16:17">
      <c r="P62391" s="63"/>
      <c r="Q62391" s="63"/>
    </row>
    <row r="62392" spans="16:17">
      <c r="P62392" s="63"/>
      <c r="Q62392" s="63"/>
    </row>
    <row r="62393" spans="16:17">
      <c r="P62393" s="63"/>
      <c r="Q62393" s="63"/>
    </row>
    <row r="62394" spans="16:17">
      <c r="P62394" s="63"/>
      <c r="Q62394" s="63"/>
    </row>
    <row r="62395" spans="16:17">
      <c r="P62395" s="63"/>
      <c r="Q62395" s="63"/>
    </row>
    <row r="62396" spans="16:17">
      <c r="P62396" s="63"/>
      <c r="Q62396" s="63"/>
    </row>
    <row r="62397" spans="16:17">
      <c r="P62397" s="63"/>
      <c r="Q62397" s="63"/>
    </row>
    <row r="62398" spans="16:17">
      <c r="P62398" s="63"/>
      <c r="Q62398" s="63"/>
    </row>
    <row r="62399" spans="16:17">
      <c r="P62399" s="63"/>
      <c r="Q62399" s="63"/>
    </row>
    <row r="62400" spans="16:17">
      <c r="P62400" s="63"/>
      <c r="Q62400" s="63"/>
    </row>
    <row r="62401" spans="16:17">
      <c r="P62401" s="63"/>
      <c r="Q62401" s="63"/>
    </row>
    <row r="62402" spans="16:17">
      <c r="P62402" s="63"/>
      <c r="Q62402" s="63"/>
    </row>
    <row r="62403" spans="16:17">
      <c r="P62403" s="63"/>
      <c r="Q62403" s="63"/>
    </row>
    <row r="62404" spans="16:17">
      <c r="P62404" s="63"/>
      <c r="Q62404" s="63"/>
    </row>
    <row r="62405" spans="16:17">
      <c r="P62405" s="63"/>
      <c r="Q62405" s="63"/>
    </row>
    <row r="62406" spans="16:17">
      <c r="P62406" s="63"/>
      <c r="Q62406" s="63"/>
    </row>
    <row r="62407" spans="16:17">
      <c r="P62407" s="63"/>
      <c r="Q62407" s="63"/>
    </row>
    <row r="62408" spans="16:17">
      <c r="P62408" s="63"/>
      <c r="Q62408" s="63"/>
    </row>
    <row r="62409" spans="16:17">
      <c r="P62409" s="63"/>
      <c r="Q62409" s="63"/>
    </row>
    <row r="62410" spans="16:17">
      <c r="P62410" s="63"/>
      <c r="Q62410" s="63"/>
    </row>
    <row r="62411" spans="16:17">
      <c r="P62411" s="63"/>
      <c r="Q62411" s="63"/>
    </row>
    <row r="62412" spans="16:17">
      <c r="P62412" s="63"/>
      <c r="Q62412" s="63"/>
    </row>
    <row r="62413" spans="16:17">
      <c r="P62413" s="63"/>
      <c r="Q62413" s="63"/>
    </row>
    <row r="62414" spans="16:17">
      <c r="P62414" s="63"/>
      <c r="Q62414" s="63"/>
    </row>
    <row r="62415" spans="16:17">
      <c r="P62415" s="63"/>
      <c r="Q62415" s="63"/>
    </row>
    <row r="62416" spans="16:17">
      <c r="P62416" s="63"/>
      <c r="Q62416" s="63"/>
    </row>
    <row r="62417" spans="16:17">
      <c r="P62417" s="63"/>
      <c r="Q62417" s="63"/>
    </row>
    <row r="62418" spans="16:17">
      <c r="P62418" s="63"/>
      <c r="Q62418" s="63"/>
    </row>
    <row r="62419" spans="16:17">
      <c r="P62419" s="63"/>
      <c r="Q62419" s="63"/>
    </row>
    <row r="62420" spans="16:17">
      <c r="P62420" s="63"/>
      <c r="Q62420" s="63"/>
    </row>
    <row r="62421" spans="16:17">
      <c r="P62421" s="63"/>
      <c r="Q62421" s="63"/>
    </row>
    <row r="62422" spans="16:17">
      <c r="P62422" s="63"/>
      <c r="Q62422" s="63"/>
    </row>
    <row r="62423" spans="16:17">
      <c r="P62423" s="63"/>
      <c r="Q62423" s="63"/>
    </row>
    <row r="62424" spans="16:17">
      <c r="P62424" s="63"/>
      <c r="Q62424" s="63"/>
    </row>
    <row r="62425" spans="16:17">
      <c r="P62425" s="63"/>
      <c r="Q62425" s="63"/>
    </row>
    <row r="62426" spans="16:17">
      <c r="P62426" s="63"/>
      <c r="Q62426" s="63"/>
    </row>
    <row r="62427" spans="16:17">
      <c r="P62427" s="63"/>
      <c r="Q62427" s="63"/>
    </row>
    <row r="62428" spans="16:17">
      <c r="P62428" s="63"/>
      <c r="Q62428" s="63"/>
    </row>
    <row r="62429" spans="16:17">
      <c r="P62429" s="63"/>
      <c r="Q62429" s="63"/>
    </row>
    <row r="62430" spans="16:17">
      <c r="P62430" s="63"/>
      <c r="Q62430" s="63"/>
    </row>
    <row r="62431" spans="16:17">
      <c r="P62431" s="63"/>
      <c r="Q62431" s="63"/>
    </row>
    <row r="62432" spans="16:17">
      <c r="P62432" s="63"/>
      <c r="Q62432" s="63"/>
    </row>
    <row r="62433" spans="16:17">
      <c r="P62433" s="63"/>
      <c r="Q62433" s="63"/>
    </row>
    <row r="62434" spans="16:17">
      <c r="P62434" s="63"/>
      <c r="Q62434" s="63"/>
    </row>
    <row r="62435" spans="16:17">
      <c r="P62435" s="63"/>
      <c r="Q62435" s="63"/>
    </row>
    <row r="62436" spans="16:17">
      <c r="P62436" s="63"/>
      <c r="Q62436" s="63"/>
    </row>
    <row r="62437" spans="16:17">
      <c r="P62437" s="63"/>
      <c r="Q62437" s="63"/>
    </row>
    <row r="62438" spans="16:17">
      <c r="P62438" s="63"/>
      <c r="Q62438" s="63"/>
    </row>
    <row r="62439" spans="16:17">
      <c r="P62439" s="63"/>
      <c r="Q62439" s="63"/>
    </row>
    <row r="62440" spans="16:17">
      <c r="P62440" s="63"/>
      <c r="Q62440" s="63"/>
    </row>
    <row r="62441" spans="16:17">
      <c r="P62441" s="63"/>
      <c r="Q62441" s="63"/>
    </row>
    <row r="62442" spans="16:17">
      <c r="P62442" s="63"/>
      <c r="Q62442" s="63"/>
    </row>
    <row r="62443" spans="16:17">
      <c r="P62443" s="63"/>
      <c r="Q62443" s="63"/>
    </row>
    <row r="62444" spans="16:17">
      <c r="P62444" s="63"/>
      <c r="Q62444" s="63"/>
    </row>
    <row r="62445" spans="16:17">
      <c r="P62445" s="63"/>
      <c r="Q62445" s="63"/>
    </row>
    <row r="62446" spans="16:17">
      <c r="P62446" s="63"/>
      <c r="Q62446" s="63"/>
    </row>
    <row r="62447" spans="16:17">
      <c r="P62447" s="63"/>
      <c r="Q62447" s="63"/>
    </row>
    <row r="62448" spans="16:17">
      <c r="P62448" s="63"/>
      <c r="Q62448" s="63"/>
    </row>
    <row r="62449" spans="16:17">
      <c r="P62449" s="63"/>
      <c r="Q62449" s="63"/>
    </row>
    <row r="62450" spans="16:17">
      <c r="P62450" s="63"/>
      <c r="Q62450" s="63"/>
    </row>
    <row r="62451" spans="16:17">
      <c r="P62451" s="63"/>
      <c r="Q62451" s="63"/>
    </row>
    <row r="62452" spans="16:17">
      <c r="P62452" s="63"/>
      <c r="Q62452" s="63"/>
    </row>
    <row r="62453" spans="16:17">
      <c r="P62453" s="63"/>
      <c r="Q62453" s="63"/>
    </row>
    <row r="62454" spans="16:17">
      <c r="P62454" s="63"/>
      <c r="Q62454" s="63"/>
    </row>
    <row r="62455" spans="16:17">
      <c r="P62455" s="63"/>
      <c r="Q62455" s="63"/>
    </row>
    <row r="62456" spans="16:17">
      <c r="P62456" s="63"/>
      <c r="Q62456" s="63"/>
    </row>
    <row r="62457" spans="16:17">
      <c r="P62457" s="63"/>
      <c r="Q62457" s="63"/>
    </row>
    <row r="62458" spans="16:17">
      <c r="P62458" s="63"/>
      <c r="Q62458" s="63"/>
    </row>
    <row r="62459" spans="16:17">
      <c r="P62459" s="63"/>
      <c r="Q62459" s="63"/>
    </row>
    <row r="62460" spans="16:17">
      <c r="P62460" s="63"/>
      <c r="Q62460" s="63"/>
    </row>
    <row r="62461" spans="16:17">
      <c r="P62461" s="63"/>
      <c r="Q62461" s="63"/>
    </row>
    <row r="62462" spans="16:17">
      <c r="P62462" s="63"/>
      <c r="Q62462" s="63"/>
    </row>
    <row r="62463" spans="16:17">
      <c r="P62463" s="63"/>
      <c r="Q62463" s="63"/>
    </row>
    <row r="62464" spans="16:17">
      <c r="P62464" s="63"/>
      <c r="Q62464" s="63"/>
    </row>
    <row r="62465" spans="16:17">
      <c r="P62465" s="63"/>
      <c r="Q62465" s="63"/>
    </row>
    <row r="62466" spans="16:17">
      <c r="P62466" s="63"/>
      <c r="Q62466" s="63"/>
    </row>
    <row r="62467" spans="16:17">
      <c r="P62467" s="63"/>
      <c r="Q62467" s="63"/>
    </row>
    <row r="62468" spans="16:17">
      <c r="P62468" s="63"/>
      <c r="Q62468" s="63"/>
    </row>
    <row r="62469" spans="16:17">
      <c r="P62469" s="63"/>
      <c r="Q62469" s="63"/>
    </row>
    <row r="62470" spans="16:17">
      <c r="P62470" s="63"/>
      <c r="Q62470" s="63"/>
    </row>
    <row r="62471" spans="16:17">
      <c r="P62471" s="63"/>
      <c r="Q62471" s="63"/>
    </row>
    <row r="62472" spans="16:17">
      <c r="P62472" s="63"/>
      <c r="Q62472" s="63"/>
    </row>
    <row r="62473" spans="16:17">
      <c r="P62473" s="63"/>
      <c r="Q62473" s="63"/>
    </row>
    <row r="62474" spans="16:17">
      <c r="P62474" s="63"/>
      <c r="Q62474" s="63"/>
    </row>
    <row r="62475" spans="16:17">
      <c r="P62475" s="63"/>
      <c r="Q62475" s="63"/>
    </row>
    <row r="62476" spans="16:17">
      <c r="P62476" s="63"/>
      <c r="Q62476" s="63"/>
    </row>
    <row r="62477" spans="16:17">
      <c r="P62477" s="63"/>
      <c r="Q62477" s="63"/>
    </row>
    <row r="62478" spans="16:17">
      <c r="P62478" s="63"/>
      <c r="Q62478" s="63"/>
    </row>
    <row r="62479" spans="16:17">
      <c r="P62479" s="63"/>
      <c r="Q62479" s="63"/>
    </row>
    <row r="62480" spans="16:17">
      <c r="P62480" s="63"/>
      <c r="Q62480" s="63"/>
    </row>
    <row r="62481" spans="16:17">
      <c r="P62481" s="63"/>
      <c r="Q62481" s="63"/>
    </row>
    <row r="62482" spans="16:17">
      <c r="P62482" s="63"/>
      <c r="Q62482" s="63"/>
    </row>
    <row r="62483" spans="16:17">
      <c r="P62483" s="63"/>
      <c r="Q62483" s="63"/>
    </row>
    <row r="62484" spans="16:17">
      <c r="P62484" s="63"/>
      <c r="Q62484" s="63"/>
    </row>
    <row r="62485" spans="16:17">
      <c r="P62485" s="63"/>
      <c r="Q62485" s="63"/>
    </row>
    <row r="62486" spans="16:17">
      <c r="P62486" s="63"/>
      <c r="Q62486" s="63"/>
    </row>
    <row r="62487" spans="16:17">
      <c r="P62487" s="63"/>
      <c r="Q62487" s="63"/>
    </row>
    <row r="62488" spans="16:17">
      <c r="P62488" s="63"/>
      <c r="Q62488" s="63"/>
    </row>
    <row r="62489" spans="16:17">
      <c r="P62489" s="63"/>
      <c r="Q62489" s="63"/>
    </row>
    <row r="62490" spans="16:17">
      <c r="P62490" s="63"/>
      <c r="Q62490" s="63"/>
    </row>
    <row r="62491" spans="16:17">
      <c r="P62491" s="63"/>
      <c r="Q62491" s="63"/>
    </row>
    <row r="62492" spans="16:17">
      <c r="P62492" s="63"/>
      <c r="Q62492" s="63"/>
    </row>
    <row r="62493" spans="16:17">
      <c r="P62493" s="63"/>
      <c r="Q62493" s="63"/>
    </row>
    <row r="62494" spans="16:17">
      <c r="P62494" s="63"/>
      <c r="Q62494" s="63"/>
    </row>
    <row r="62495" spans="16:17">
      <c r="P62495" s="63"/>
      <c r="Q62495" s="63"/>
    </row>
    <row r="62496" spans="16:17">
      <c r="P62496" s="63"/>
      <c r="Q62496" s="63"/>
    </row>
    <row r="62497" spans="16:17">
      <c r="P62497" s="63"/>
      <c r="Q62497" s="63"/>
    </row>
    <row r="62498" spans="16:17">
      <c r="P62498" s="63"/>
      <c r="Q62498" s="63"/>
    </row>
    <row r="62499" spans="16:17">
      <c r="P62499" s="63"/>
      <c r="Q62499" s="63"/>
    </row>
    <row r="62500" spans="16:17">
      <c r="P62500" s="63"/>
      <c r="Q62500" s="63"/>
    </row>
    <row r="62501" spans="16:17">
      <c r="P62501" s="63"/>
      <c r="Q62501" s="63"/>
    </row>
    <row r="62502" spans="16:17">
      <c r="P62502" s="63"/>
      <c r="Q62502" s="63"/>
    </row>
    <row r="62503" spans="16:17">
      <c r="P62503" s="63"/>
      <c r="Q62503" s="63"/>
    </row>
    <row r="62504" spans="16:17">
      <c r="P62504" s="63"/>
      <c r="Q62504" s="63"/>
    </row>
    <row r="62505" spans="16:17">
      <c r="P62505" s="63"/>
      <c r="Q62505" s="63"/>
    </row>
    <row r="62506" spans="16:17">
      <c r="P62506" s="63"/>
      <c r="Q62506" s="63"/>
    </row>
    <row r="62507" spans="16:17">
      <c r="P62507" s="63"/>
      <c r="Q62507" s="63"/>
    </row>
    <row r="62508" spans="16:17">
      <c r="P62508" s="63"/>
      <c r="Q62508" s="63"/>
    </row>
    <row r="62509" spans="16:17">
      <c r="P62509" s="63"/>
      <c r="Q62509" s="63"/>
    </row>
    <row r="62510" spans="16:17">
      <c r="P62510" s="63"/>
      <c r="Q62510" s="63"/>
    </row>
    <row r="62511" spans="16:17">
      <c r="P62511" s="63"/>
      <c r="Q62511" s="63"/>
    </row>
    <row r="62512" spans="16:17">
      <c r="P62512" s="63"/>
      <c r="Q62512" s="63"/>
    </row>
    <row r="62513" spans="16:17">
      <c r="P62513" s="63"/>
      <c r="Q62513" s="63"/>
    </row>
    <row r="62514" spans="16:17">
      <c r="P62514" s="63"/>
      <c r="Q62514" s="63"/>
    </row>
    <row r="62515" spans="16:17">
      <c r="P62515" s="63"/>
      <c r="Q62515" s="63"/>
    </row>
    <row r="62516" spans="16:17">
      <c r="P62516" s="63"/>
      <c r="Q62516" s="63"/>
    </row>
    <row r="62517" spans="16:17">
      <c r="P62517" s="63"/>
      <c r="Q62517" s="63"/>
    </row>
    <row r="62518" spans="16:17">
      <c r="P62518" s="63"/>
      <c r="Q62518" s="63"/>
    </row>
    <row r="62519" spans="16:17">
      <c r="P62519" s="63"/>
      <c r="Q62519" s="63"/>
    </row>
    <row r="62520" spans="16:17">
      <c r="P62520" s="63"/>
      <c r="Q62520" s="63"/>
    </row>
    <row r="62521" spans="16:17">
      <c r="P62521" s="63"/>
      <c r="Q62521" s="63"/>
    </row>
    <row r="62522" spans="16:17">
      <c r="P62522" s="63"/>
      <c r="Q62522" s="63"/>
    </row>
    <row r="62523" spans="16:17">
      <c r="P62523" s="63"/>
      <c r="Q62523" s="63"/>
    </row>
    <row r="62524" spans="16:17">
      <c r="P62524" s="63"/>
      <c r="Q62524" s="63"/>
    </row>
    <row r="62525" spans="16:17">
      <c r="P62525" s="63"/>
      <c r="Q62525" s="63"/>
    </row>
    <row r="62526" spans="16:17">
      <c r="P62526" s="63"/>
      <c r="Q62526" s="63"/>
    </row>
    <row r="62527" spans="16:17">
      <c r="P62527" s="63"/>
      <c r="Q62527" s="63"/>
    </row>
    <row r="62528" spans="16:17">
      <c r="P62528" s="63"/>
      <c r="Q62528" s="63"/>
    </row>
    <row r="62529" spans="16:17">
      <c r="P62529" s="63"/>
      <c r="Q62529" s="63"/>
    </row>
    <row r="62530" spans="16:17">
      <c r="P62530" s="63"/>
      <c r="Q62530" s="63"/>
    </row>
    <row r="62531" spans="16:17">
      <c r="P62531" s="63"/>
      <c r="Q62531" s="63"/>
    </row>
    <row r="62532" spans="16:17">
      <c r="P62532" s="63"/>
      <c r="Q62532" s="63"/>
    </row>
    <row r="62533" spans="16:17">
      <c r="P62533" s="63"/>
      <c r="Q62533" s="63"/>
    </row>
    <row r="62534" spans="16:17">
      <c r="P62534" s="63"/>
      <c r="Q62534" s="63"/>
    </row>
    <row r="62535" spans="16:17">
      <c r="P62535" s="63"/>
      <c r="Q62535" s="63"/>
    </row>
    <row r="62536" spans="16:17">
      <c r="P62536" s="63"/>
      <c r="Q62536" s="63"/>
    </row>
    <row r="62537" spans="16:17">
      <c r="P62537" s="63"/>
      <c r="Q62537" s="63"/>
    </row>
    <row r="62538" spans="16:17">
      <c r="P62538" s="63"/>
      <c r="Q62538" s="63"/>
    </row>
    <row r="62539" spans="16:17">
      <c r="P62539" s="63"/>
      <c r="Q62539" s="63"/>
    </row>
    <row r="62540" spans="16:17">
      <c r="P62540" s="63"/>
      <c r="Q62540" s="63"/>
    </row>
    <row r="62541" spans="16:17">
      <c r="P62541" s="63"/>
      <c r="Q62541" s="63"/>
    </row>
    <row r="62542" spans="16:17">
      <c r="P62542" s="63"/>
      <c r="Q62542" s="63"/>
    </row>
    <row r="62543" spans="16:17">
      <c r="P62543" s="63"/>
      <c r="Q62543" s="63"/>
    </row>
    <row r="62544" spans="16:17">
      <c r="P62544" s="63"/>
      <c r="Q62544" s="63"/>
    </row>
    <row r="62545" spans="16:17">
      <c r="P62545" s="63"/>
      <c r="Q62545" s="63"/>
    </row>
    <row r="62546" spans="16:17">
      <c r="P62546" s="63"/>
      <c r="Q62546" s="63"/>
    </row>
    <row r="62547" spans="16:17">
      <c r="P62547" s="63"/>
      <c r="Q62547" s="63"/>
    </row>
    <row r="62548" spans="16:17">
      <c r="P62548" s="63"/>
      <c r="Q62548" s="63"/>
    </row>
    <row r="62549" spans="16:17">
      <c r="P62549" s="63"/>
      <c r="Q62549" s="63"/>
    </row>
    <row r="62550" spans="16:17">
      <c r="P62550" s="63"/>
      <c r="Q62550" s="63"/>
    </row>
    <row r="62551" spans="16:17">
      <c r="P62551" s="63"/>
      <c r="Q62551" s="63"/>
    </row>
    <row r="62552" spans="16:17">
      <c r="P62552" s="63"/>
      <c r="Q62552" s="63"/>
    </row>
    <row r="62553" spans="16:17">
      <c r="P62553" s="63"/>
      <c r="Q62553" s="63"/>
    </row>
    <row r="62554" spans="16:17">
      <c r="P62554" s="63"/>
      <c r="Q62554" s="63"/>
    </row>
    <row r="62555" spans="16:17">
      <c r="P62555" s="63"/>
      <c r="Q62555" s="63"/>
    </row>
    <row r="62556" spans="16:17">
      <c r="P62556" s="63"/>
      <c r="Q62556" s="63"/>
    </row>
    <row r="62557" spans="16:17">
      <c r="P62557" s="63"/>
      <c r="Q62557" s="63"/>
    </row>
    <row r="62558" spans="16:17">
      <c r="P62558" s="63"/>
      <c r="Q62558" s="63"/>
    </row>
    <row r="62559" spans="16:17">
      <c r="P62559" s="63"/>
      <c r="Q62559" s="63"/>
    </row>
    <row r="62560" spans="16:17">
      <c r="P62560" s="63"/>
      <c r="Q62560" s="63"/>
    </row>
    <row r="62561" spans="16:17">
      <c r="P62561" s="63"/>
      <c r="Q62561" s="63"/>
    </row>
    <row r="62562" spans="16:17">
      <c r="P62562" s="63"/>
      <c r="Q62562" s="63"/>
    </row>
    <row r="62563" spans="16:17">
      <c r="P62563" s="63"/>
      <c r="Q62563" s="63"/>
    </row>
    <row r="62564" spans="16:17">
      <c r="P62564" s="63"/>
      <c r="Q62564" s="63"/>
    </row>
    <row r="62565" spans="16:17">
      <c r="P62565" s="63"/>
      <c r="Q62565" s="63"/>
    </row>
    <row r="62566" spans="16:17">
      <c r="P62566" s="63"/>
      <c r="Q62566" s="63"/>
    </row>
    <row r="62567" spans="16:17">
      <c r="P62567" s="63"/>
      <c r="Q62567" s="63"/>
    </row>
    <row r="62568" spans="16:17">
      <c r="P62568" s="63"/>
      <c r="Q62568" s="63"/>
    </row>
    <row r="62569" spans="16:17">
      <c r="P62569" s="63"/>
      <c r="Q62569" s="63"/>
    </row>
    <row r="62570" spans="16:17">
      <c r="P62570" s="63"/>
      <c r="Q62570" s="63"/>
    </row>
    <row r="62571" spans="16:17">
      <c r="P62571" s="63"/>
      <c r="Q62571" s="63"/>
    </row>
    <row r="62572" spans="16:17">
      <c r="P62572" s="63"/>
      <c r="Q62572" s="63"/>
    </row>
    <row r="62573" spans="16:17">
      <c r="P62573" s="63"/>
      <c r="Q62573" s="63"/>
    </row>
    <row r="62574" spans="16:17">
      <c r="P62574" s="63"/>
      <c r="Q62574" s="63"/>
    </row>
    <row r="62575" spans="16:17">
      <c r="P62575" s="63"/>
      <c r="Q62575" s="63"/>
    </row>
    <row r="62576" spans="16:17">
      <c r="P62576" s="63"/>
      <c r="Q62576" s="63"/>
    </row>
    <row r="62577" spans="16:17">
      <c r="P62577" s="63"/>
      <c r="Q62577" s="63"/>
    </row>
    <row r="62578" spans="16:17">
      <c r="P62578" s="63"/>
      <c r="Q62578" s="63"/>
    </row>
    <row r="62579" spans="16:17">
      <c r="P62579" s="63"/>
      <c r="Q62579" s="63"/>
    </row>
    <row r="62580" spans="16:17">
      <c r="P62580" s="63"/>
      <c r="Q62580" s="63"/>
    </row>
    <row r="62581" spans="16:17">
      <c r="P62581" s="63"/>
      <c r="Q62581" s="63"/>
    </row>
    <row r="62582" spans="16:17">
      <c r="P62582" s="63"/>
      <c r="Q62582" s="63"/>
    </row>
    <row r="62583" spans="16:17">
      <c r="P62583" s="63"/>
      <c r="Q62583" s="63"/>
    </row>
    <row r="62584" spans="16:17">
      <c r="P62584" s="63"/>
      <c r="Q62584" s="63"/>
    </row>
    <row r="62585" spans="16:17">
      <c r="P62585" s="63"/>
      <c r="Q62585" s="63"/>
    </row>
    <row r="62586" spans="16:17">
      <c r="P62586" s="63"/>
      <c r="Q62586" s="63"/>
    </row>
    <row r="62587" spans="16:17">
      <c r="P62587" s="63"/>
      <c r="Q62587" s="63"/>
    </row>
    <row r="62588" spans="16:17">
      <c r="P62588" s="63"/>
      <c r="Q62588" s="63"/>
    </row>
    <row r="62589" spans="16:17">
      <c r="P62589" s="63"/>
      <c r="Q62589" s="63"/>
    </row>
    <row r="62590" spans="16:17">
      <c r="P62590" s="63"/>
      <c r="Q62590" s="63"/>
    </row>
    <row r="62591" spans="16:17">
      <c r="P62591" s="63"/>
      <c r="Q62591" s="63"/>
    </row>
    <row r="62592" spans="16:17">
      <c r="P62592" s="63"/>
      <c r="Q62592" s="63"/>
    </row>
    <row r="62593" spans="16:17">
      <c r="P62593" s="63"/>
      <c r="Q62593" s="63"/>
    </row>
    <row r="62594" spans="16:17">
      <c r="P62594" s="63"/>
      <c r="Q62594" s="63"/>
    </row>
    <row r="62595" spans="16:17">
      <c r="P62595" s="63"/>
      <c r="Q62595" s="63"/>
    </row>
    <row r="62596" spans="16:17">
      <c r="P62596" s="63"/>
      <c r="Q62596" s="63"/>
    </row>
    <row r="62597" spans="16:17">
      <c r="P62597" s="63"/>
      <c r="Q62597" s="63"/>
    </row>
    <row r="62598" spans="16:17">
      <c r="P62598" s="63"/>
      <c r="Q62598" s="63"/>
    </row>
    <row r="62599" spans="16:17">
      <c r="P62599" s="63"/>
      <c r="Q62599" s="63"/>
    </row>
    <row r="62600" spans="16:17">
      <c r="P62600" s="63"/>
      <c r="Q62600" s="63"/>
    </row>
    <row r="62601" spans="16:17">
      <c r="P62601" s="63"/>
      <c r="Q62601" s="63"/>
    </row>
    <row r="62602" spans="16:17">
      <c r="P62602" s="63"/>
      <c r="Q62602" s="63"/>
    </row>
    <row r="62603" spans="16:17">
      <c r="P62603" s="63"/>
      <c r="Q62603" s="63"/>
    </row>
    <row r="62604" spans="16:17">
      <c r="P62604" s="63"/>
      <c r="Q62604" s="63"/>
    </row>
    <row r="62605" spans="16:17">
      <c r="P62605" s="63"/>
      <c r="Q62605" s="63"/>
    </row>
    <row r="62606" spans="16:17">
      <c r="P62606" s="63"/>
      <c r="Q62606" s="63"/>
    </row>
    <row r="62607" spans="16:17">
      <c r="P62607" s="63"/>
      <c r="Q62607" s="63"/>
    </row>
    <row r="62608" spans="16:17">
      <c r="P62608" s="63"/>
      <c r="Q62608" s="63"/>
    </row>
    <row r="62609" spans="16:17">
      <c r="P62609" s="63"/>
      <c r="Q62609" s="63"/>
    </row>
    <row r="62610" spans="16:17">
      <c r="P62610" s="63"/>
      <c r="Q62610" s="63"/>
    </row>
    <row r="62611" spans="16:17">
      <c r="P62611" s="63"/>
      <c r="Q62611" s="63"/>
    </row>
    <row r="62612" spans="16:17">
      <c r="P62612" s="63"/>
      <c r="Q62612" s="63"/>
    </row>
    <row r="62613" spans="16:17">
      <c r="P62613" s="63"/>
      <c r="Q62613" s="63"/>
    </row>
    <row r="62614" spans="16:17">
      <c r="P62614" s="63"/>
      <c r="Q62614" s="63"/>
    </row>
    <row r="62615" spans="16:17">
      <c r="P62615" s="63"/>
      <c r="Q62615" s="63"/>
    </row>
    <row r="62616" spans="16:17">
      <c r="P62616" s="63"/>
      <c r="Q62616" s="63"/>
    </row>
    <row r="62617" spans="16:17">
      <c r="P62617" s="63"/>
      <c r="Q62617" s="63"/>
    </row>
    <row r="62618" spans="16:17">
      <c r="P62618" s="63"/>
      <c r="Q62618" s="63"/>
    </row>
    <row r="62619" spans="16:17">
      <c r="P62619" s="63"/>
      <c r="Q62619" s="63"/>
    </row>
    <row r="62620" spans="16:17">
      <c r="P62620" s="63"/>
      <c r="Q62620" s="63"/>
    </row>
    <row r="62621" spans="16:17">
      <c r="P62621" s="63"/>
      <c r="Q62621" s="63"/>
    </row>
    <row r="62622" spans="16:17">
      <c r="P62622" s="63"/>
      <c r="Q62622" s="63"/>
    </row>
    <row r="62623" spans="16:17">
      <c r="P62623" s="63"/>
      <c r="Q62623" s="63"/>
    </row>
    <row r="62624" spans="16:17">
      <c r="P62624" s="63"/>
      <c r="Q62624" s="63"/>
    </row>
    <row r="62625" spans="16:17">
      <c r="P62625" s="63"/>
      <c r="Q62625" s="63"/>
    </row>
    <row r="62626" spans="16:17">
      <c r="P62626" s="63"/>
      <c r="Q62626" s="63"/>
    </row>
    <row r="62627" spans="16:17">
      <c r="P62627" s="63"/>
      <c r="Q62627" s="63"/>
    </row>
    <row r="62628" spans="16:17">
      <c r="P62628" s="63"/>
      <c r="Q62628" s="63"/>
    </row>
    <row r="62629" spans="16:17">
      <c r="P62629" s="63"/>
      <c r="Q62629" s="63"/>
    </row>
    <row r="62630" spans="16:17">
      <c r="P62630" s="63"/>
      <c r="Q62630" s="63"/>
    </row>
    <row r="62631" spans="16:17">
      <c r="P62631" s="63"/>
      <c r="Q62631" s="63"/>
    </row>
    <row r="62632" spans="16:17">
      <c r="P62632" s="63"/>
      <c r="Q62632" s="63"/>
    </row>
    <row r="62633" spans="16:17">
      <c r="P62633" s="63"/>
      <c r="Q62633" s="63"/>
    </row>
    <row r="62634" spans="16:17">
      <c r="P62634" s="63"/>
      <c r="Q62634" s="63"/>
    </row>
    <row r="62635" spans="16:17">
      <c r="P62635" s="63"/>
      <c r="Q62635" s="63"/>
    </row>
    <row r="62636" spans="16:17">
      <c r="P62636" s="63"/>
      <c r="Q62636" s="63"/>
    </row>
    <row r="62637" spans="16:17">
      <c r="P62637" s="63"/>
      <c r="Q62637" s="63"/>
    </row>
    <row r="62638" spans="16:17">
      <c r="P62638" s="63"/>
      <c r="Q62638" s="63"/>
    </row>
    <row r="62639" spans="16:17">
      <c r="P62639" s="63"/>
      <c r="Q62639" s="63"/>
    </row>
    <row r="62640" spans="16:17">
      <c r="P62640" s="63"/>
      <c r="Q62640" s="63"/>
    </row>
    <row r="62641" spans="16:17">
      <c r="P62641" s="63"/>
      <c r="Q62641" s="63"/>
    </row>
    <row r="62642" spans="16:17">
      <c r="P62642" s="63"/>
      <c r="Q62642" s="63"/>
    </row>
    <row r="62643" spans="16:17">
      <c r="P62643" s="63"/>
      <c r="Q62643" s="63"/>
    </row>
    <row r="62644" spans="16:17">
      <c r="P62644" s="63"/>
      <c r="Q62644" s="63"/>
    </row>
    <row r="62645" spans="16:17">
      <c r="P62645" s="63"/>
      <c r="Q62645" s="63"/>
    </row>
    <row r="62646" spans="16:17">
      <c r="P62646" s="63"/>
      <c r="Q62646" s="63"/>
    </row>
    <row r="62647" spans="16:17">
      <c r="P62647" s="63"/>
      <c r="Q62647" s="63"/>
    </row>
    <row r="62648" spans="16:17">
      <c r="P62648" s="63"/>
      <c r="Q62648" s="63"/>
    </row>
    <row r="62649" spans="16:17">
      <c r="P62649" s="63"/>
      <c r="Q62649" s="63"/>
    </row>
    <row r="62650" spans="16:17">
      <c r="P62650" s="63"/>
      <c r="Q62650" s="63"/>
    </row>
    <row r="62651" spans="16:17">
      <c r="P62651" s="63"/>
      <c r="Q62651" s="63"/>
    </row>
    <row r="62652" spans="16:17">
      <c r="P62652" s="63"/>
      <c r="Q62652" s="63"/>
    </row>
    <row r="62653" spans="16:17">
      <c r="P62653" s="63"/>
      <c r="Q62653" s="63"/>
    </row>
    <row r="62654" spans="16:17">
      <c r="P62654" s="63"/>
      <c r="Q62654" s="63"/>
    </row>
    <row r="62655" spans="16:17">
      <c r="P62655" s="63"/>
      <c r="Q62655" s="63"/>
    </row>
    <row r="62656" spans="16:17">
      <c r="P62656" s="63"/>
      <c r="Q62656" s="63"/>
    </row>
    <row r="62657" spans="16:17">
      <c r="P62657" s="63"/>
      <c r="Q62657" s="63"/>
    </row>
    <row r="62658" spans="16:17">
      <c r="P62658" s="63"/>
      <c r="Q62658" s="63"/>
    </row>
    <row r="62659" spans="16:17">
      <c r="P62659" s="63"/>
      <c r="Q62659" s="63"/>
    </row>
    <row r="62660" spans="16:17">
      <c r="P62660" s="63"/>
      <c r="Q62660" s="63"/>
    </row>
    <row r="62661" spans="16:17">
      <c r="P62661" s="63"/>
      <c r="Q62661" s="63"/>
    </row>
    <row r="62662" spans="16:17">
      <c r="P62662" s="63"/>
      <c r="Q62662" s="63"/>
    </row>
    <row r="62663" spans="16:17">
      <c r="P62663" s="63"/>
      <c r="Q62663" s="63"/>
    </row>
    <row r="62664" spans="16:17">
      <c r="P62664" s="63"/>
      <c r="Q62664" s="63"/>
    </row>
    <row r="62665" spans="16:17">
      <c r="P62665" s="63"/>
      <c r="Q62665" s="63"/>
    </row>
    <row r="62666" spans="16:17">
      <c r="P62666" s="63"/>
      <c r="Q62666" s="63"/>
    </row>
    <row r="62667" spans="16:17">
      <c r="P62667" s="63"/>
      <c r="Q62667" s="63"/>
    </row>
    <row r="62668" spans="16:17">
      <c r="P62668" s="63"/>
      <c r="Q62668" s="63"/>
    </row>
    <row r="62669" spans="16:17">
      <c r="P62669" s="63"/>
      <c r="Q62669" s="63"/>
    </row>
    <row r="62670" spans="16:17">
      <c r="P62670" s="63"/>
      <c r="Q62670" s="63"/>
    </row>
    <row r="62671" spans="16:17">
      <c r="P62671" s="63"/>
      <c r="Q62671" s="63"/>
    </row>
    <row r="62672" spans="16:17">
      <c r="P62672" s="63"/>
      <c r="Q62672" s="63"/>
    </row>
    <row r="62673" spans="16:17">
      <c r="P62673" s="63"/>
      <c r="Q62673" s="63"/>
    </row>
    <row r="62674" spans="16:17">
      <c r="P62674" s="63"/>
      <c r="Q62674" s="63"/>
    </row>
    <row r="62675" spans="16:17">
      <c r="P62675" s="63"/>
      <c r="Q62675" s="63"/>
    </row>
    <row r="62676" spans="16:17">
      <c r="P62676" s="63"/>
      <c r="Q62676" s="63"/>
    </row>
    <row r="62677" spans="16:17">
      <c r="P62677" s="63"/>
      <c r="Q62677" s="63"/>
    </row>
    <row r="62678" spans="16:17">
      <c r="P62678" s="63"/>
      <c r="Q62678" s="63"/>
    </row>
    <row r="62679" spans="16:17">
      <c r="P62679" s="63"/>
      <c r="Q62679" s="63"/>
    </row>
    <row r="62680" spans="16:17">
      <c r="P62680" s="63"/>
      <c r="Q62680" s="63"/>
    </row>
    <row r="62681" spans="16:17">
      <c r="P62681" s="63"/>
      <c r="Q62681" s="63"/>
    </row>
    <row r="62682" spans="16:17">
      <c r="P62682" s="63"/>
      <c r="Q62682" s="63"/>
    </row>
    <row r="62683" spans="16:17">
      <c r="P62683" s="63"/>
      <c r="Q62683" s="63"/>
    </row>
    <row r="62684" spans="16:17">
      <c r="P62684" s="63"/>
      <c r="Q62684" s="63"/>
    </row>
    <row r="62685" spans="16:17">
      <c r="P62685" s="63"/>
      <c r="Q62685" s="63"/>
    </row>
    <row r="62686" spans="16:17">
      <c r="P62686" s="63"/>
      <c r="Q62686" s="63"/>
    </row>
    <row r="62687" spans="16:17">
      <c r="P62687" s="63"/>
      <c r="Q62687" s="63"/>
    </row>
    <row r="62688" spans="16:17">
      <c r="P62688" s="63"/>
      <c r="Q62688" s="63"/>
    </row>
    <row r="62689" spans="16:17">
      <c r="P62689" s="63"/>
      <c r="Q62689" s="63"/>
    </row>
    <row r="62690" spans="16:17">
      <c r="P62690" s="63"/>
      <c r="Q62690" s="63"/>
    </row>
    <row r="62691" spans="16:17">
      <c r="P62691" s="63"/>
      <c r="Q62691" s="63"/>
    </row>
    <row r="62692" spans="16:17">
      <c r="P62692" s="63"/>
      <c r="Q62692" s="63"/>
    </row>
    <row r="62693" spans="16:17">
      <c r="P62693" s="63"/>
      <c r="Q62693" s="63"/>
    </row>
    <row r="62694" spans="16:17">
      <c r="P62694" s="63"/>
      <c r="Q62694" s="63"/>
    </row>
    <row r="62695" spans="16:17">
      <c r="P62695" s="63"/>
      <c r="Q62695" s="63"/>
    </row>
    <row r="62696" spans="16:17">
      <c r="P62696" s="63"/>
      <c r="Q62696" s="63"/>
    </row>
    <row r="62697" spans="16:17">
      <c r="P62697" s="63"/>
      <c r="Q62697" s="63"/>
    </row>
    <row r="62698" spans="16:17">
      <c r="P62698" s="63"/>
      <c r="Q62698" s="63"/>
    </row>
    <row r="62699" spans="16:17">
      <c r="P62699" s="63"/>
      <c r="Q62699" s="63"/>
    </row>
    <row r="62700" spans="16:17">
      <c r="P62700" s="63"/>
      <c r="Q62700" s="63"/>
    </row>
    <row r="62701" spans="16:17">
      <c r="P62701" s="63"/>
      <c r="Q62701" s="63"/>
    </row>
    <row r="62702" spans="16:17">
      <c r="P62702" s="63"/>
      <c r="Q62702" s="63"/>
    </row>
    <row r="62703" spans="16:17">
      <c r="P62703" s="63"/>
      <c r="Q62703" s="63"/>
    </row>
    <row r="62704" spans="16:17">
      <c r="P62704" s="63"/>
      <c r="Q62704" s="63"/>
    </row>
    <row r="62705" spans="16:17">
      <c r="P62705" s="63"/>
      <c r="Q62705" s="63"/>
    </row>
    <row r="62706" spans="16:17">
      <c r="P62706" s="63"/>
      <c r="Q62706" s="63"/>
    </row>
    <row r="62707" spans="16:17">
      <c r="P62707" s="63"/>
      <c r="Q62707" s="63"/>
    </row>
    <row r="62708" spans="16:17">
      <c r="P62708" s="63"/>
      <c r="Q62708" s="63"/>
    </row>
    <row r="62709" spans="16:17">
      <c r="P62709" s="63"/>
      <c r="Q62709" s="63"/>
    </row>
    <row r="62710" spans="16:17">
      <c r="P62710" s="63"/>
      <c r="Q62710" s="63"/>
    </row>
    <row r="62711" spans="16:17">
      <c r="P62711" s="63"/>
      <c r="Q62711" s="63"/>
    </row>
    <row r="62712" spans="16:17">
      <c r="P62712" s="63"/>
      <c r="Q62712" s="63"/>
    </row>
    <row r="62713" spans="16:17">
      <c r="P62713" s="63"/>
      <c r="Q62713" s="63"/>
    </row>
    <row r="62714" spans="16:17">
      <c r="P62714" s="63"/>
      <c r="Q62714" s="63"/>
    </row>
    <row r="62715" spans="16:17">
      <c r="P62715" s="63"/>
      <c r="Q62715" s="63"/>
    </row>
    <row r="62716" spans="16:17">
      <c r="P62716" s="63"/>
      <c r="Q62716" s="63"/>
    </row>
    <row r="62717" spans="16:17">
      <c r="P62717" s="63"/>
      <c r="Q62717" s="63"/>
    </row>
    <row r="62718" spans="16:17">
      <c r="P62718" s="63"/>
      <c r="Q62718" s="63"/>
    </row>
    <row r="62719" spans="16:17">
      <c r="P62719" s="63"/>
      <c r="Q62719" s="63"/>
    </row>
    <row r="62720" spans="16:17">
      <c r="P62720" s="63"/>
      <c r="Q62720" s="63"/>
    </row>
    <row r="62721" spans="16:17">
      <c r="P62721" s="63"/>
      <c r="Q62721" s="63"/>
    </row>
    <row r="62722" spans="16:17">
      <c r="P62722" s="63"/>
      <c r="Q62722" s="63"/>
    </row>
    <row r="62723" spans="16:17">
      <c r="P62723" s="63"/>
      <c r="Q62723" s="63"/>
    </row>
    <row r="62724" spans="16:17">
      <c r="P62724" s="63"/>
      <c r="Q62724" s="63"/>
    </row>
    <row r="62725" spans="16:17">
      <c r="P62725" s="63"/>
      <c r="Q62725" s="63"/>
    </row>
    <row r="62726" spans="16:17">
      <c r="P62726" s="63"/>
      <c r="Q62726" s="63"/>
    </row>
    <row r="62727" spans="16:17">
      <c r="P62727" s="63"/>
      <c r="Q62727" s="63"/>
    </row>
    <row r="62728" spans="16:17">
      <c r="P62728" s="63"/>
      <c r="Q62728" s="63"/>
    </row>
    <row r="62729" spans="16:17">
      <c r="P62729" s="63"/>
      <c r="Q62729" s="63"/>
    </row>
    <row r="62730" spans="16:17">
      <c r="P62730" s="63"/>
      <c r="Q62730" s="63"/>
    </row>
    <row r="62731" spans="16:17">
      <c r="P62731" s="63"/>
      <c r="Q62731" s="63"/>
    </row>
    <row r="62732" spans="16:17">
      <c r="P62732" s="63"/>
      <c r="Q62732" s="63"/>
    </row>
    <row r="62733" spans="16:17">
      <c r="P62733" s="63"/>
      <c r="Q62733" s="63"/>
    </row>
    <row r="62734" spans="16:17">
      <c r="P62734" s="63"/>
      <c r="Q62734" s="63"/>
    </row>
    <row r="62735" spans="16:17">
      <c r="P62735" s="63"/>
      <c r="Q62735" s="63"/>
    </row>
    <row r="62736" spans="16:17">
      <c r="P62736" s="63"/>
      <c r="Q62736" s="63"/>
    </row>
    <row r="62737" spans="16:17">
      <c r="P62737" s="63"/>
      <c r="Q62737" s="63"/>
    </row>
    <row r="62738" spans="16:17">
      <c r="P62738" s="63"/>
      <c r="Q62738" s="63"/>
    </row>
    <row r="62739" spans="16:17">
      <c r="P62739" s="63"/>
      <c r="Q62739" s="63"/>
    </row>
    <row r="62740" spans="16:17">
      <c r="P62740" s="63"/>
      <c r="Q62740" s="63"/>
    </row>
    <row r="62741" spans="16:17">
      <c r="P62741" s="63"/>
      <c r="Q62741" s="63"/>
    </row>
    <row r="62742" spans="16:17">
      <c r="P62742" s="63"/>
      <c r="Q62742" s="63"/>
    </row>
    <row r="62743" spans="16:17">
      <c r="P62743" s="63"/>
      <c r="Q62743" s="63"/>
    </row>
    <row r="62744" spans="16:17">
      <c r="P62744" s="63"/>
      <c r="Q62744" s="63"/>
    </row>
    <row r="62745" spans="16:17">
      <c r="P62745" s="63"/>
      <c r="Q62745" s="63"/>
    </row>
    <row r="62746" spans="16:17">
      <c r="P62746" s="63"/>
      <c r="Q62746" s="63"/>
    </row>
    <row r="62747" spans="16:17">
      <c r="P62747" s="63"/>
      <c r="Q62747" s="63"/>
    </row>
    <row r="62748" spans="16:17">
      <c r="P62748" s="63"/>
      <c r="Q62748" s="63"/>
    </row>
    <row r="62749" spans="16:17">
      <c r="P62749" s="63"/>
      <c r="Q62749" s="63"/>
    </row>
    <row r="62750" spans="16:17">
      <c r="P62750" s="63"/>
      <c r="Q62750" s="63"/>
    </row>
    <row r="62751" spans="16:17">
      <c r="P62751" s="63"/>
      <c r="Q62751" s="63"/>
    </row>
    <row r="62752" spans="16:17">
      <c r="P62752" s="63"/>
      <c r="Q62752" s="63"/>
    </row>
    <row r="62753" spans="16:17">
      <c r="P62753" s="63"/>
      <c r="Q62753" s="63"/>
    </row>
    <row r="62754" spans="16:17">
      <c r="P62754" s="63"/>
      <c r="Q62754" s="63"/>
    </row>
    <row r="62755" spans="16:17">
      <c r="P62755" s="63"/>
      <c r="Q62755" s="63"/>
    </row>
    <row r="62756" spans="16:17">
      <c r="P62756" s="63"/>
      <c r="Q62756" s="63"/>
    </row>
    <row r="62757" spans="16:17">
      <c r="P62757" s="63"/>
      <c r="Q62757" s="63"/>
    </row>
    <row r="62758" spans="16:17">
      <c r="P62758" s="63"/>
      <c r="Q62758" s="63"/>
    </row>
    <row r="62759" spans="16:17">
      <c r="P62759" s="63"/>
      <c r="Q62759" s="63"/>
    </row>
    <row r="62760" spans="16:17">
      <c r="P62760" s="63"/>
      <c r="Q62760" s="63"/>
    </row>
    <row r="62761" spans="16:17">
      <c r="P62761" s="63"/>
      <c r="Q62761" s="63"/>
    </row>
    <row r="62762" spans="16:17">
      <c r="P62762" s="63"/>
      <c r="Q62762" s="63"/>
    </row>
    <row r="62763" spans="16:17">
      <c r="P62763" s="63"/>
      <c r="Q62763" s="63"/>
    </row>
    <row r="62764" spans="16:17">
      <c r="P62764" s="63"/>
      <c r="Q62764" s="63"/>
    </row>
    <row r="62765" spans="16:17">
      <c r="P62765" s="63"/>
      <c r="Q62765" s="63"/>
    </row>
    <row r="62766" spans="16:17">
      <c r="P62766" s="63"/>
      <c r="Q62766" s="63"/>
    </row>
    <row r="62767" spans="16:17">
      <c r="P62767" s="63"/>
      <c r="Q62767" s="63"/>
    </row>
    <row r="62768" spans="16:17">
      <c r="P62768" s="63"/>
      <c r="Q62768" s="63"/>
    </row>
    <row r="62769" spans="16:17">
      <c r="P62769" s="63"/>
      <c r="Q62769" s="63"/>
    </row>
    <row r="62770" spans="16:17">
      <c r="P62770" s="63"/>
      <c r="Q62770" s="63"/>
    </row>
    <row r="62771" spans="16:17">
      <c r="P62771" s="63"/>
      <c r="Q62771" s="63"/>
    </row>
    <row r="62772" spans="16:17">
      <c r="P62772" s="63"/>
      <c r="Q62772" s="63"/>
    </row>
    <row r="62773" spans="16:17">
      <c r="P62773" s="63"/>
      <c r="Q62773" s="63"/>
    </row>
    <row r="62774" spans="16:17">
      <c r="P62774" s="63"/>
      <c r="Q62774" s="63"/>
    </row>
    <row r="62775" spans="16:17">
      <c r="P62775" s="63"/>
      <c r="Q62775" s="63"/>
    </row>
    <row r="62776" spans="16:17">
      <c r="P62776" s="63"/>
      <c r="Q62776" s="63"/>
    </row>
    <row r="62777" spans="16:17">
      <c r="P62777" s="63"/>
      <c r="Q62777" s="63"/>
    </row>
    <row r="62778" spans="16:17">
      <c r="P62778" s="63"/>
      <c r="Q62778" s="63"/>
    </row>
    <row r="62779" spans="16:17">
      <c r="P62779" s="63"/>
      <c r="Q62779" s="63"/>
    </row>
    <row r="62780" spans="16:17">
      <c r="P62780" s="63"/>
      <c r="Q62780" s="63"/>
    </row>
    <row r="62781" spans="16:17">
      <c r="P62781" s="63"/>
      <c r="Q62781" s="63"/>
    </row>
    <row r="62782" spans="16:17">
      <c r="P62782" s="63"/>
      <c r="Q62782" s="63"/>
    </row>
    <row r="62783" spans="16:17">
      <c r="P62783" s="63"/>
      <c r="Q62783" s="63"/>
    </row>
    <row r="62784" spans="16:17">
      <c r="P62784" s="63"/>
      <c r="Q62784" s="63"/>
    </row>
    <row r="62785" spans="16:17">
      <c r="P62785" s="63"/>
      <c r="Q62785" s="63"/>
    </row>
    <row r="62786" spans="16:17">
      <c r="P62786" s="63"/>
      <c r="Q62786" s="63"/>
    </row>
    <row r="62787" spans="16:17">
      <c r="P62787" s="63"/>
      <c r="Q62787" s="63"/>
    </row>
    <row r="62788" spans="16:17">
      <c r="P62788" s="63"/>
      <c r="Q62788" s="63"/>
    </row>
    <row r="62789" spans="16:17">
      <c r="P62789" s="63"/>
      <c r="Q62789" s="63"/>
    </row>
    <row r="62790" spans="16:17">
      <c r="P62790" s="63"/>
      <c r="Q62790" s="63"/>
    </row>
    <row r="62791" spans="16:17">
      <c r="P62791" s="63"/>
      <c r="Q62791" s="63"/>
    </row>
    <row r="62792" spans="16:17">
      <c r="P62792" s="63"/>
      <c r="Q62792" s="63"/>
    </row>
    <row r="62793" spans="16:17">
      <c r="P62793" s="63"/>
      <c r="Q62793" s="63"/>
    </row>
    <row r="62794" spans="16:17">
      <c r="P62794" s="63"/>
      <c r="Q62794" s="63"/>
    </row>
    <row r="62795" spans="16:17">
      <c r="P62795" s="63"/>
      <c r="Q62795" s="63"/>
    </row>
    <row r="62796" spans="16:17">
      <c r="P62796" s="63"/>
      <c r="Q62796" s="63"/>
    </row>
    <row r="62797" spans="16:17">
      <c r="P62797" s="63"/>
      <c r="Q62797" s="63"/>
    </row>
    <row r="62798" spans="16:17">
      <c r="P62798" s="63"/>
      <c r="Q62798" s="63"/>
    </row>
    <row r="62799" spans="16:17">
      <c r="P62799" s="63"/>
      <c r="Q62799" s="63"/>
    </row>
    <row r="62800" spans="16:17">
      <c r="P62800" s="63"/>
      <c r="Q62800" s="63"/>
    </row>
    <row r="62801" spans="16:17">
      <c r="P62801" s="63"/>
      <c r="Q62801" s="63"/>
    </row>
    <row r="62802" spans="16:17">
      <c r="P62802" s="63"/>
      <c r="Q62802" s="63"/>
    </row>
    <row r="62803" spans="16:17">
      <c r="P62803" s="63"/>
      <c r="Q62803" s="63"/>
    </row>
    <row r="62804" spans="16:17">
      <c r="P62804" s="63"/>
      <c r="Q62804" s="63"/>
    </row>
    <row r="62805" spans="16:17">
      <c r="P62805" s="63"/>
      <c r="Q62805" s="63"/>
    </row>
    <row r="62806" spans="16:17">
      <c r="P62806" s="63"/>
      <c r="Q62806" s="63"/>
    </row>
    <row r="62807" spans="16:17">
      <c r="P62807" s="63"/>
      <c r="Q62807" s="63"/>
    </row>
    <row r="62808" spans="16:17">
      <c r="P62808" s="63"/>
      <c r="Q62808" s="63"/>
    </row>
    <row r="62809" spans="16:17">
      <c r="P62809" s="63"/>
      <c r="Q62809" s="63"/>
    </row>
    <row r="62810" spans="16:17">
      <c r="P62810" s="63"/>
      <c r="Q62810" s="63"/>
    </row>
    <row r="62811" spans="16:17">
      <c r="P62811" s="63"/>
      <c r="Q62811" s="63"/>
    </row>
    <row r="62812" spans="16:17">
      <c r="P62812" s="63"/>
      <c r="Q62812" s="63"/>
    </row>
    <row r="62813" spans="16:17">
      <c r="P62813" s="63"/>
      <c r="Q62813" s="63"/>
    </row>
    <row r="62814" spans="16:17">
      <c r="P62814" s="63"/>
      <c r="Q62814" s="63"/>
    </row>
    <row r="62815" spans="16:17">
      <c r="P62815" s="63"/>
      <c r="Q62815" s="63"/>
    </row>
    <row r="62816" spans="16:17">
      <c r="P62816" s="63"/>
      <c r="Q62816" s="63"/>
    </row>
    <row r="62817" spans="16:17">
      <c r="P62817" s="63"/>
      <c r="Q62817" s="63"/>
    </row>
    <row r="62818" spans="16:17">
      <c r="P62818" s="63"/>
      <c r="Q62818" s="63"/>
    </row>
    <row r="62819" spans="16:17">
      <c r="P62819" s="63"/>
      <c r="Q62819" s="63"/>
    </row>
    <row r="62820" spans="16:17">
      <c r="P62820" s="63"/>
      <c r="Q62820" s="63"/>
    </row>
    <row r="62821" spans="16:17">
      <c r="P62821" s="63"/>
      <c r="Q62821" s="63"/>
    </row>
    <row r="62822" spans="16:17">
      <c r="P62822" s="63"/>
      <c r="Q62822" s="63"/>
    </row>
    <row r="62823" spans="16:17">
      <c r="P62823" s="63"/>
      <c r="Q62823" s="63"/>
    </row>
    <row r="62824" spans="16:17">
      <c r="P62824" s="63"/>
      <c r="Q62824" s="63"/>
    </row>
    <row r="62825" spans="16:17">
      <c r="P62825" s="63"/>
      <c r="Q62825" s="63"/>
    </row>
    <row r="62826" spans="16:17">
      <c r="P62826" s="63"/>
      <c r="Q62826" s="63"/>
    </row>
    <row r="62827" spans="16:17">
      <c r="P62827" s="63"/>
      <c r="Q62827" s="63"/>
    </row>
    <row r="62828" spans="16:17">
      <c r="P62828" s="63"/>
      <c r="Q62828" s="63"/>
    </row>
    <row r="62829" spans="16:17">
      <c r="P62829" s="63"/>
      <c r="Q62829" s="63"/>
    </row>
    <row r="62830" spans="16:17">
      <c r="P62830" s="63"/>
      <c r="Q62830" s="63"/>
    </row>
    <row r="62831" spans="16:17">
      <c r="P62831" s="63"/>
      <c r="Q62831" s="63"/>
    </row>
    <row r="62832" spans="16:17">
      <c r="P62832" s="63"/>
      <c r="Q62832" s="63"/>
    </row>
    <row r="62833" spans="16:17">
      <c r="P62833" s="63"/>
      <c r="Q62833" s="63"/>
    </row>
    <row r="62834" spans="16:17">
      <c r="P62834" s="63"/>
      <c r="Q62834" s="63"/>
    </row>
    <row r="62835" spans="16:17">
      <c r="P62835" s="63"/>
      <c r="Q62835" s="63"/>
    </row>
    <row r="62836" spans="16:17">
      <c r="P62836" s="63"/>
      <c r="Q62836" s="63"/>
    </row>
    <row r="62837" spans="16:17">
      <c r="P62837" s="63"/>
      <c r="Q62837" s="63"/>
    </row>
    <row r="62838" spans="16:17">
      <c r="P62838" s="63"/>
      <c r="Q62838" s="63"/>
    </row>
    <row r="62839" spans="16:17">
      <c r="P62839" s="63"/>
      <c r="Q62839" s="63"/>
    </row>
    <row r="62840" spans="16:17">
      <c r="P62840" s="63"/>
      <c r="Q62840" s="63"/>
    </row>
    <row r="62841" spans="16:17">
      <c r="P62841" s="63"/>
      <c r="Q62841" s="63"/>
    </row>
    <row r="62842" spans="16:17">
      <c r="P62842" s="63"/>
      <c r="Q62842" s="63"/>
    </row>
    <row r="62843" spans="16:17">
      <c r="P62843" s="63"/>
      <c r="Q62843" s="63"/>
    </row>
    <row r="62844" spans="16:17">
      <c r="P62844" s="63"/>
      <c r="Q62844" s="63"/>
    </row>
    <row r="62845" spans="16:17">
      <c r="P62845" s="63"/>
      <c r="Q62845" s="63"/>
    </row>
    <row r="62846" spans="16:17">
      <c r="P62846" s="63"/>
      <c r="Q62846" s="63"/>
    </row>
    <row r="62847" spans="16:17">
      <c r="P62847" s="63"/>
      <c r="Q62847" s="63"/>
    </row>
    <row r="62848" spans="16:17">
      <c r="P62848" s="63"/>
      <c r="Q62848" s="63"/>
    </row>
    <row r="62849" spans="16:17">
      <c r="P62849" s="63"/>
      <c r="Q62849" s="63"/>
    </row>
    <row r="62850" spans="16:17">
      <c r="P62850" s="63"/>
      <c r="Q62850" s="63"/>
    </row>
    <row r="62851" spans="16:17">
      <c r="P62851" s="63"/>
      <c r="Q62851" s="63"/>
    </row>
    <row r="62852" spans="16:17">
      <c r="P62852" s="63"/>
      <c r="Q62852" s="63"/>
    </row>
    <row r="62853" spans="16:17">
      <c r="P62853" s="63"/>
      <c r="Q62853" s="63"/>
    </row>
    <row r="62854" spans="16:17">
      <c r="P62854" s="63"/>
      <c r="Q62854" s="63"/>
    </row>
    <row r="62855" spans="16:17">
      <c r="P62855" s="63"/>
      <c r="Q62855" s="63"/>
    </row>
    <row r="62856" spans="16:17">
      <c r="P62856" s="63"/>
      <c r="Q62856" s="63"/>
    </row>
    <row r="62857" spans="16:17">
      <c r="P62857" s="63"/>
      <c r="Q62857" s="63"/>
    </row>
    <row r="62858" spans="16:17">
      <c r="P62858" s="63"/>
      <c r="Q62858" s="63"/>
    </row>
    <row r="62859" spans="16:17">
      <c r="P62859" s="63"/>
      <c r="Q62859" s="63"/>
    </row>
    <row r="62860" spans="16:17">
      <c r="P62860" s="63"/>
      <c r="Q62860" s="63"/>
    </row>
    <row r="62861" spans="16:17">
      <c r="P62861" s="63"/>
      <c r="Q62861" s="63"/>
    </row>
    <row r="62862" spans="16:17">
      <c r="P62862" s="63"/>
      <c r="Q62862" s="63"/>
    </row>
    <row r="62863" spans="16:17">
      <c r="P62863" s="63"/>
      <c r="Q62863" s="63"/>
    </row>
    <row r="62864" spans="16:17">
      <c r="P62864" s="63"/>
      <c r="Q62864" s="63"/>
    </row>
    <row r="62865" spans="16:17">
      <c r="P62865" s="63"/>
      <c r="Q62865" s="63"/>
    </row>
    <row r="62866" spans="16:17">
      <c r="P62866" s="63"/>
      <c r="Q62866" s="63"/>
    </row>
    <row r="62867" spans="16:17">
      <c r="P62867" s="63"/>
      <c r="Q62867" s="63"/>
    </row>
    <row r="62868" spans="16:17">
      <c r="P62868" s="63"/>
      <c r="Q62868" s="63"/>
    </row>
    <row r="62869" spans="16:17">
      <c r="P62869" s="63"/>
      <c r="Q62869" s="63"/>
    </row>
    <row r="62870" spans="16:17">
      <c r="P62870" s="63"/>
      <c r="Q62870" s="63"/>
    </row>
    <row r="62871" spans="16:17">
      <c r="P62871" s="63"/>
      <c r="Q62871" s="63"/>
    </row>
    <row r="62872" spans="16:17">
      <c r="P62872" s="63"/>
      <c r="Q62872" s="63"/>
    </row>
    <row r="62873" spans="16:17">
      <c r="P62873" s="63"/>
      <c r="Q62873" s="63"/>
    </row>
    <row r="62874" spans="16:17">
      <c r="P62874" s="63"/>
      <c r="Q62874" s="63"/>
    </row>
    <row r="62875" spans="16:17">
      <c r="P62875" s="63"/>
      <c r="Q62875" s="63"/>
    </row>
    <row r="62876" spans="16:17">
      <c r="P62876" s="63"/>
      <c r="Q62876" s="63"/>
    </row>
    <row r="62877" spans="16:17">
      <c r="P62877" s="63"/>
      <c r="Q62877" s="63"/>
    </row>
    <row r="62878" spans="16:17">
      <c r="P62878" s="63"/>
      <c r="Q62878" s="63"/>
    </row>
    <row r="62879" spans="16:17">
      <c r="P62879" s="63"/>
      <c r="Q62879" s="63"/>
    </row>
    <row r="62880" spans="16:17">
      <c r="P62880" s="63"/>
      <c r="Q62880" s="63"/>
    </row>
    <row r="62881" spans="16:17">
      <c r="P62881" s="63"/>
      <c r="Q62881" s="63"/>
    </row>
    <row r="62882" spans="16:17">
      <c r="P62882" s="63"/>
      <c r="Q62882" s="63"/>
    </row>
    <row r="62883" spans="16:17">
      <c r="P62883" s="63"/>
      <c r="Q62883" s="63"/>
    </row>
    <row r="62884" spans="16:17">
      <c r="P62884" s="63"/>
      <c r="Q62884" s="63"/>
    </row>
    <row r="62885" spans="16:17">
      <c r="P62885" s="63"/>
      <c r="Q62885" s="63"/>
    </row>
    <row r="62886" spans="16:17">
      <c r="P62886" s="63"/>
      <c r="Q62886" s="63"/>
    </row>
    <row r="62887" spans="16:17">
      <c r="P62887" s="63"/>
      <c r="Q62887" s="63"/>
    </row>
    <row r="62888" spans="16:17">
      <c r="P62888" s="63"/>
      <c r="Q62888" s="63"/>
    </row>
    <row r="62889" spans="16:17">
      <c r="P62889" s="63"/>
      <c r="Q62889" s="63"/>
    </row>
    <row r="62890" spans="16:17">
      <c r="P62890" s="63"/>
      <c r="Q62890" s="63"/>
    </row>
    <row r="62891" spans="16:17">
      <c r="P62891" s="63"/>
      <c r="Q62891" s="63"/>
    </row>
    <row r="62892" spans="16:17">
      <c r="P62892" s="63"/>
      <c r="Q62892" s="63"/>
    </row>
    <row r="62893" spans="16:17">
      <c r="P62893" s="63"/>
      <c r="Q62893" s="63"/>
    </row>
    <row r="62894" spans="16:17">
      <c r="P62894" s="63"/>
      <c r="Q62894" s="63"/>
    </row>
    <row r="62895" spans="16:17">
      <c r="P62895" s="63"/>
      <c r="Q62895" s="63"/>
    </row>
    <row r="62896" spans="16:17">
      <c r="P62896" s="63"/>
      <c r="Q62896" s="63"/>
    </row>
    <row r="62897" spans="16:17">
      <c r="P62897" s="63"/>
      <c r="Q62897" s="63"/>
    </row>
    <row r="62898" spans="16:17">
      <c r="P62898" s="63"/>
      <c r="Q62898" s="63"/>
    </row>
    <row r="62899" spans="16:17">
      <c r="P62899" s="63"/>
      <c r="Q62899" s="63"/>
    </row>
    <row r="62900" spans="16:17">
      <c r="P62900" s="63"/>
      <c r="Q62900" s="63"/>
    </row>
    <row r="62901" spans="16:17">
      <c r="P62901" s="63"/>
      <c r="Q62901" s="63"/>
    </row>
    <row r="62902" spans="16:17">
      <c r="P62902" s="63"/>
      <c r="Q62902" s="63"/>
    </row>
    <row r="62903" spans="16:17">
      <c r="P62903" s="63"/>
      <c r="Q62903" s="63"/>
    </row>
    <row r="62904" spans="16:17">
      <c r="P62904" s="63"/>
      <c r="Q62904" s="63"/>
    </row>
    <row r="62905" spans="16:17">
      <c r="P62905" s="63"/>
      <c r="Q62905" s="63"/>
    </row>
    <row r="62906" spans="16:17">
      <c r="P62906" s="63"/>
      <c r="Q62906" s="63"/>
    </row>
    <row r="62907" spans="16:17">
      <c r="P62907" s="63"/>
      <c r="Q62907" s="63"/>
    </row>
    <row r="62908" spans="16:17">
      <c r="P62908" s="63"/>
      <c r="Q62908" s="63"/>
    </row>
    <row r="62909" spans="16:17">
      <c r="P62909" s="63"/>
      <c r="Q62909" s="63"/>
    </row>
    <row r="62910" spans="16:17">
      <c r="P62910" s="63"/>
      <c r="Q62910" s="63"/>
    </row>
    <row r="62911" spans="16:17">
      <c r="P62911" s="63"/>
      <c r="Q62911" s="63"/>
    </row>
    <row r="62912" spans="16:17">
      <c r="P62912" s="63"/>
      <c r="Q62912" s="63"/>
    </row>
    <row r="62913" spans="16:17">
      <c r="P62913" s="63"/>
      <c r="Q62913" s="63"/>
    </row>
    <row r="62914" spans="16:17">
      <c r="P62914" s="63"/>
      <c r="Q62914" s="63"/>
    </row>
    <row r="62915" spans="16:17">
      <c r="P62915" s="63"/>
      <c r="Q62915" s="63"/>
    </row>
    <row r="62916" spans="16:17">
      <c r="P62916" s="63"/>
      <c r="Q62916" s="63"/>
    </row>
    <row r="62917" spans="16:17">
      <c r="P62917" s="63"/>
      <c r="Q62917" s="63"/>
    </row>
    <row r="62918" spans="16:17">
      <c r="P62918" s="63"/>
      <c r="Q62918" s="63"/>
    </row>
    <row r="62919" spans="16:17">
      <c r="P62919" s="63"/>
      <c r="Q62919" s="63"/>
    </row>
    <row r="62920" spans="16:17">
      <c r="P62920" s="63"/>
      <c r="Q62920" s="63"/>
    </row>
    <row r="62921" spans="16:17">
      <c r="P62921" s="63"/>
      <c r="Q62921" s="63"/>
    </row>
    <row r="62922" spans="16:17">
      <c r="P62922" s="63"/>
      <c r="Q62922" s="63"/>
    </row>
    <row r="62923" spans="16:17">
      <c r="P62923" s="63"/>
      <c r="Q62923" s="63"/>
    </row>
    <row r="62924" spans="16:17">
      <c r="P62924" s="63"/>
      <c r="Q62924" s="63"/>
    </row>
    <row r="62925" spans="16:17">
      <c r="P62925" s="63"/>
      <c r="Q62925" s="63"/>
    </row>
    <row r="62926" spans="16:17">
      <c r="P62926" s="63"/>
      <c r="Q62926" s="63"/>
    </row>
    <row r="62927" spans="16:17">
      <c r="P62927" s="63"/>
      <c r="Q62927" s="63"/>
    </row>
    <row r="62928" spans="16:17">
      <c r="P62928" s="63"/>
      <c r="Q62928" s="63"/>
    </row>
    <row r="62929" spans="16:17">
      <c r="P62929" s="63"/>
      <c r="Q62929" s="63"/>
    </row>
    <row r="62930" spans="16:17">
      <c r="P62930" s="63"/>
      <c r="Q62930" s="63"/>
    </row>
    <row r="62931" spans="16:17">
      <c r="P62931" s="63"/>
      <c r="Q62931" s="63"/>
    </row>
    <row r="62932" spans="16:17">
      <c r="P62932" s="63"/>
      <c r="Q62932" s="63"/>
    </row>
    <row r="62933" spans="16:17">
      <c r="P62933" s="63"/>
      <c r="Q62933" s="63"/>
    </row>
    <row r="62934" spans="16:17">
      <c r="P62934" s="63"/>
      <c r="Q62934" s="63"/>
    </row>
    <row r="62935" spans="16:17">
      <c r="P62935" s="63"/>
      <c r="Q62935" s="63"/>
    </row>
    <row r="62936" spans="16:17">
      <c r="P62936" s="63"/>
      <c r="Q62936" s="63"/>
    </row>
    <row r="62937" spans="16:17">
      <c r="P62937" s="63"/>
      <c r="Q62937" s="63"/>
    </row>
    <row r="62938" spans="16:17">
      <c r="P62938" s="63"/>
      <c r="Q62938" s="63"/>
    </row>
    <row r="62939" spans="16:17">
      <c r="P62939" s="63"/>
      <c r="Q62939" s="63"/>
    </row>
    <row r="62940" spans="16:17">
      <c r="P62940" s="63"/>
      <c r="Q62940" s="63"/>
    </row>
    <row r="62941" spans="16:17">
      <c r="P62941" s="63"/>
      <c r="Q62941" s="63"/>
    </row>
    <row r="62942" spans="16:17">
      <c r="P62942" s="63"/>
      <c r="Q62942" s="63"/>
    </row>
    <row r="62943" spans="16:17">
      <c r="P62943" s="63"/>
      <c r="Q62943" s="63"/>
    </row>
    <row r="62944" spans="16:17">
      <c r="P62944" s="63"/>
      <c r="Q62944" s="63"/>
    </row>
    <row r="62945" spans="16:17">
      <c r="P62945" s="63"/>
      <c r="Q62945" s="63"/>
    </row>
    <row r="62946" spans="16:17">
      <c r="P62946" s="63"/>
      <c r="Q62946" s="63"/>
    </row>
    <row r="62947" spans="16:17">
      <c r="P62947" s="63"/>
      <c r="Q62947" s="63"/>
    </row>
    <row r="62948" spans="16:17">
      <c r="P62948" s="63"/>
      <c r="Q62948" s="63"/>
    </row>
    <row r="62949" spans="16:17">
      <c r="P62949" s="63"/>
      <c r="Q62949" s="63"/>
    </row>
    <row r="62950" spans="16:17">
      <c r="P62950" s="63"/>
      <c r="Q62950" s="63"/>
    </row>
    <row r="62951" spans="16:17">
      <c r="P62951" s="63"/>
      <c r="Q62951" s="63"/>
    </row>
    <row r="62952" spans="16:17">
      <c r="P62952" s="63"/>
      <c r="Q62952" s="63"/>
    </row>
    <row r="62953" spans="16:17">
      <c r="P62953" s="63"/>
      <c r="Q62953" s="63"/>
    </row>
    <row r="62954" spans="16:17">
      <c r="P62954" s="63"/>
      <c r="Q62954" s="63"/>
    </row>
    <row r="62955" spans="16:17">
      <c r="P62955" s="63"/>
      <c r="Q62955" s="63"/>
    </row>
    <row r="62956" spans="16:17">
      <c r="P62956" s="63"/>
      <c r="Q62956" s="63"/>
    </row>
    <row r="62957" spans="16:17">
      <c r="P62957" s="63"/>
      <c r="Q62957" s="63"/>
    </row>
    <row r="62958" spans="16:17">
      <c r="P62958" s="63"/>
      <c r="Q62958" s="63"/>
    </row>
    <row r="62959" spans="16:17">
      <c r="P62959" s="63"/>
      <c r="Q62959" s="63"/>
    </row>
    <row r="62960" spans="16:17">
      <c r="P62960" s="63"/>
      <c r="Q62960" s="63"/>
    </row>
    <row r="62961" spans="16:17">
      <c r="P62961" s="63"/>
      <c r="Q62961" s="63"/>
    </row>
    <row r="62962" spans="16:17">
      <c r="P62962" s="63"/>
      <c r="Q62962" s="63"/>
    </row>
    <row r="62963" spans="16:17">
      <c r="P62963" s="63"/>
      <c r="Q62963" s="63"/>
    </row>
    <row r="62964" spans="16:17">
      <c r="P62964" s="63"/>
      <c r="Q62964" s="63"/>
    </row>
    <row r="62965" spans="16:17">
      <c r="P62965" s="63"/>
      <c r="Q62965" s="63"/>
    </row>
    <row r="62966" spans="16:17">
      <c r="P62966" s="63"/>
      <c r="Q62966" s="63"/>
    </row>
    <row r="62967" spans="16:17">
      <c r="P62967" s="63"/>
      <c r="Q62967" s="63"/>
    </row>
    <row r="62968" spans="16:17">
      <c r="P62968" s="63"/>
      <c r="Q62968" s="63"/>
    </row>
    <row r="62969" spans="16:17">
      <c r="P62969" s="63"/>
      <c r="Q62969" s="63"/>
    </row>
    <row r="62970" spans="16:17">
      <c r="P62970" s="63"/>
      <c r="Q62970" s="63"/>
    </row>
    <row r="62971" spans="16:17">
      <c r="P62971" s="63"/>
      <c r="Q62971" s="63"/>
    </row>
    <row r="62972" spans="16:17">
      <c r="P62972" s="63"/>
      <c r="Q62972" s="63"/>
    </row>
    <row r="62973" spans="16:17">
      <c r="P62973" s="63"/>
      <c r="Q62973" s="63"/>
    </row>
    <row r="62974" spans="16:17">
      <c r="P62974" s="63"/>
      <c r="Q62974" s="63"/>
    </row>
    <row r="62975" spans="16:17">
      <c r="P62975" s="63"/>
      <c r="Q62975" s="63"/>
    </row>
    <row r="62976" spans="16:17">
      <c r="P62976" s="63"/>
      <c r="Q62976" s="63"/>
    </row>
    <row r="62977" spans="16:17">
      <c r="P62977" s="63"/>
      <c r="Q62977" s="63"/>
    </row>
    <row r="62978" spans="16:17">
      <c r="P62978" s="63"/>
      <c r="Q62978" s="63"/>
    </row>
    <row r="62979" spans="16:17">
      <c r="P62979" s="63"/>
      <c r="Q62979" s="63"/>
    </row>
    <row r="62980" spans="16:17">
      <c r="P62980" s="63"/>
      <c r="Q62980" s="63"/>
    </row>
    <row r="62981" spans="16:17">
      <c r="P62981" s="63"/>
      <c r="Q62981" s="63"/>
    </row>
    <row r="62982" spans="16:17">
      <c r="P62982" s="63"/>
      <c r="Q62982" s="63"/>
    </row>
    <row r="62983" spans="16:17">
      <c r="P62983" s="63"/>
      <c r="Q62983" s="63"/>
    </row>
    <row r="62984" spans="16:17">
      <c r="P62984" s="63"/>
      <c r="Q62984" s="63"/>
    </row>
    <row r="62985" spans="16:17">
      <c r="P62985" s="63"/>
      <c r="Q62985" s="63"/>
    </row>
    <row r="62986" spans="16:17">
      <c r="P62986" s="63"/>
      <c r="Q62986" s="63"/>
    </row>
    <row r="62987" spans="16:17">
      <c r="P62987" s="63"/>
      <c r="Q62987" s="63"/>
    </row>
    <row r="62988" spans="16:17">
      <c r="P62988" s="63"/>
      <c r="Q62988" s="63"/>
    </row>
    <row r="62989" spans="16:17">
      <c r="P62989" s="63"/>
      <c r="Q62989" s="63"/>
    </row>
    <row r="62990" spans="16:17">
      <c r="P62990" s="63"/>
      <c r="Q62990" s="63"/>
    </row>
    <row r="62991" spans="16:17">
      <c r="P62991" s="63"/>
      <c r="Q62991" s="63"/>
    </row>
    <row r="62992" spans="16:17">
      <c r="P62992" s="63"/>
      <c r="Q62992" s="63"/>
    </row>
    <row r="62993" spans="16:17">
      <c r="P62993" s="63"/>
      <c r="Q62993" s="63"/>
    </row>
    <row r="62994" spans="16:17">
      <c r="P62994" s="63"/>
      <c r="Q62994" s="63"/>
    </row>
    <row r="62995" spans="16:17">
      <c r="P62995" s="63"/>
      <c r="Q62995" s="63"/>
    </row>
    <row r="62996" spans="16:17">
      <c r="P62996" s="63"/>
      <c r="Q62996" s="63"/>
    </row>
    <row r="62997" spans="16:17">
      <c r="P62997" s="63"/>
      <c r="Q62997" s="63"/>
    </row>
    <row r="62998" spans="16:17">
      <c r="P62998" s="63"/>
      <c r="Q62998" s="63"/>
    </row>
    <row r="62999" spans="16:17">
      <c r="P62999" s="63"/>
      <c r="Q62999" s="63"/>
    </row>
    <row r="63000" spans="16:17">
      <c r="P63000" s="63"/>
      <c r="Q63000" s="63"/>
    </row>
    <row r="63001" spans="16:17">
      <c r="P63001" s="63"/>
      <c r="Q63001" s="63"/>
    </row>
    <row r="63002" spans="16:17">
      <c r="P63002" s="63"/>
      <c r="Q63002" s="63"/>
    </row>
    <row r="63003" spans="16:17">
      <c r="P63003" s="63"/>
      <c r="Q63003" s="63"/>
    </row>
    <row r="63004" spans="16:17">
      <c r="P63004" s="63"/>
      <c r="Q63004" s="63"/>
    </row>
    <row r="63005" spans="16:17">
      <c r="P63005" s="63"/>
      <c r="Q63005" s="63"/>
    </row>
    <row r="63006" spans="16:17">
      <c r="P63006" s="63"/>
      <c r="Q63006" s="63"/>
    </row>
    <row r="63007" spans="16:17">
      <c r="P63007" s="63"/>
      <c r="Q63007" s="63"/>
    </row>
    <row r="63008" spans="16:17">
      <c r="P63008" s="63"/>
      <c r="Q63008" s="63"/>
    </row>
    <row r="63009" spans="16:17">
      <c r="P63009" s="63"/>
      <c r="Q63009" s="63"/>
    </row>
    <row r="63010" spans="16:17">
      <c r="P63010" s="63"/>
      <c r="Q63010" s="63"/>
    </row>
    <row r="63011" spans="16:17">
      <c r="P63011" s="63"/>
      <c r="Q63011" s="63"/>
    </row>
    <row r="63012" spans="16:17">
      <c r="P63012" s="63"/>
      <c r="Q63012" s="63"/>
    </row>
    <row r="63013" spans="16:17">
      <c r="P63013" s="63"/>
      <c r="Q63013" s="63"/>
    </row>
    <row r="63014" spans="16:17">
      <c r="P63014" s="63"/>
      <c r="Q63014" s="63"/>
    </row>
    <row r="63015" spans="16:17">
      <c r="P63015" s="63"/>
      <c r="Q63015" s="63"/>
    </row>
    <row r="63016" spans="16:17">
      <c r="P63016" s="63"/>
      <c r="Q63016" s="63"/>
    </row>
    <row r="63017" spans="16:17">
      <c r="P63017" s="63"/>
      <c r="Q63017" s="63"/>
    </row>
    <row r="63018" spans="16:17">
      <c r="P63018" s="63"/>
      <c r="Q63018" s="63"/>
    </row>
    <row r="63019" spans="16:17">
      <c r="P63019" s="63"/>
      <c r="Q63019" s="63"/>
    </row>
    <row r="63020" spans="16:17">
      <c r="P63020" s="63"/>
      <c r="Q63020" s="63"/>
    </row>
    <row r="63021" spans="16:17">
      <c r="P63021" s="63"/>
      <c r="Q63021" s="63"/>
    </row>
    <row r="63022" spans="16:17">
      <c r="P63022" s="63"/>
      <c r="Q63022" s="63"/>
    </row>
    <row r="63023" spans="16:17">
      <c r="P63023" s="63"/>
      <c r="Q63023" s="63"/>
    </row>
    <row r="63024" spans="16:17">
      <c r="P63024" s="63"/>
      <c r="Q63024" s="63"/>
    </row>
    <row r="63025" spans="16:17">
      <c r="P63025" s="63"/>
      <c r="Q63025" s="63"/>
    </row>
    <row r="63026" spans="16:17">
      <c r="P63026" s="63"/>
      <c r="Q63026" s="63"/>
    </row>
    <row r="63027" spans="16:17">
      <c r="P63027" s="63"/>
      <c r="Q63027" s="63"/>
    </row>
    <row r="63028" spans="16:17">
      <c r="P63028" s="63"/>
      <c r="Q63028" s="63"/>
    </row>
    <row r="63029" spans="16:17">
      <c r="P63029" s="63"/>
      <c r="Q63029" s="63"/>
    </row>
    <row r="63030" spans="16:17">
      <c r="P63030" s="63"/>
      <c r="Q63030" s="63"/>
    </row>
    <row r="63031" spans="16:17">
      <c r="P63031" s="63"/>
      <c r="Q63031" s="63"/>
    </row>
    <row r="63032" spans="16:17">
      <c r="P63032" s="63"/>
      <c r="Q63032" s="63"/>
    </row>
    <row r="63033" spans="16:17">
      <c r="P63033" s="63"/>
      <c r="Q63033" s="63"/>
    </row>
    <row r="63034" spans="16:17">
      <c r="P63034" s="63"/>
      <c r="Q63034" s="63"/>
    </row>
    <row r="63035" spans="16:17">
      <c r="P63035" s="63"/>
      <c r="Q63035" s="63"/>
    </row>
    <row r="63036" spans="16:17">
      <c r="P63036" s="63"/>
      <c r="Q63036" s="63"/>
    </row>
    <row r="63037" spans="16:17">
      <c r="P63037" s="63"/>
      <c r="Q63037" s="63"/>
    </row>
    <row r="63038" spans="16:17">
      <c r="P63038" s="63"/>
      <c r="Q63038" s="63"/>
    </row>
    <row r="63039" spans="16:17">
      <c r="P63039" s="63"/>
      <c r="Q63039" s="63"/>
    </row>
    <row r="63040" spans="16:17">
      <c r="P63040" s="63"/>
      <c r="Q63040" s="63"/>
    </row>
    <row r="63041" spans="16:17">
      <c r="P63041" s="63"/>
      <c r="Q63041" s="63"/>
    </row>
    <row r="63042" spans="16:17">
      <c r="P63042" s="63"/>
      <c r="Q63042" s="63"/>
    </row>
    <row r="63043" spans="16:17">
      <c r="P63043" s="63"/>
      <c r="Q63043" s="63"/>
    </row>
    <row r="63044" spans="16:17">
      <c r="P63044" s="63"/>
      <c r="Q63044" s="63"/>
    </row>
    <row r="63045" spans="16:17">
      <c r="P63045" s="63"/>
      <c r="Q63045" s="63"/>
    </row>
    <row r="63046" spans="16:17">
      <c r="P63046" s="63"/>
      <c r="Q63046" s="63"/>
    </row>
    <row r="63047" spans="16:17">
      <c r="P63047" s="63"/>
      <c r="Q63047" s="63"/>
    </row>
    <row r="63048" spans="16:17">
      <c r="P63048" s="63"/>
      <c r="Q63048" s="63"/>
    </row>
    <row r="63049" spans="16:17">
      <c r="P63049" s="63"/>
      <c r="Q63049" s="63"/>
    </row>
    <row r="63050" spans="16:17">
      <c r="P63050" s="63"/>
      <c r="Q63050" s="63"/>
    </row>
    <row r="63051" spans="16:17">
      <c r="P63051" s="63"/>
      <c r="Q63051" s="63"/>
    </row>
    <row r="63052" spans="16:17">
      <c r="P63052" s="63"/>
      <c r="Q63052" s="63"/>
    </row>
    <row r="63053" spans="16:17">
      <c r="P63053" s="63"/>
      <c r="Q63053" s="63"/>
    </row>
    <row r="63054" spans="16:17">
      <c r="P63054" s="63"/>
      <c r="Q63054" s="63"/>
    </row>
    <row r="63055" spans="16:17">
      <c r="P63055" s="63"/>
      <c r="Q63055" s="63"/>
    </row>
    <row r="63056" spans="16:17">
      <c r="P63056" s="63"/>
      <c r="Q63056" s="63"/>
    </row>
    <row r="63057" spans="16:17">
      <c r="P63057" s="63"/>
      <c r="Q63057" s="63"/>
    </row>
    <row r="63058" spans="16:17">
      <c r="P63058" s="63"/>
      <c r="Q63058" s="63"/>
    </row>
    <row r="63059" spans="16:17">
      <c r="P63059" s="63"/>
      <c r="Q63059" s="63"/>
    </row>
    <row r="63060" spans="16:17">
      <c r="P63060" s="63"/>
      <c r="Q63060" s="63"/>
    </row>
    <row r="63061" spans="16:17">
      <c r="P63061" s="63"/>
      <c r="Q63061" s="63"/>
    </row>
    <row r="63062" spans="16:17">
      <c r="P63062" s="63"/>
      <c r="Q63062" s="63"/>
    </row>
    <row r="63063" spans="16:17">
      <c r="P63063" s="63"/>
      <c r="Q63063" s="63"/>
    </row>
    <row r="63064" spans="16:17">
      <c r="P63064" s="63"/>
      <c r="Q63064" s="63"/>
    </row>
    <row r="63065" spans="16:17">
      <c r="P63065" s="63"/>
      <c r="Q63065" s="63"/>
    </row>
    <row r="63066" spans="16:17">
      <c r="P63066" s="63"/>
      <c r="Q63066" s="63"/>
    </row>
    <row r="63067" spans="16:17">
      <c r="P63067" s="63"/>
      <c r="Q63067" s="63"/>
    </row>
    <row r="63068" spans="16:17">
      <c r="P63068" s="63"/>
      <c r="Q63068" s="63"/>
    </row>
    <row r="63069" spans="16:17">
      <c r="P63069" s="63"/>
      <c r="Q63069" s="63"/>
    </row>
    <row r="63070" spans="16:17">
      <c r="P63070" s="63"/>
      <c r="Q63070" s="63"/>
    </row>
    <row r="63071" spans="16:17">
      <c r="P63071" s="63"/>
      <c r="Q63071" s="63"/>
    </row>
    <row r="63072" spans="16:17">
      <c r="P63072" s="63"/>
      <c r="Q63072" s="63"/>
    </row>
    <row r="63073" spans="16:17">
      <c r="P63073" s="63"/>
      <c r="Q63073" s="63"/>
    </row>
    <row r="63074" spans="16:17">
      <c r="P63074" s="63"/>
      <c r="Q63074" s="63"/>
    </row>
    <row r="63075" spans="16:17">
      <c r="P63075" s="63"/>
      <c r="Q63075" s="63"/>
    </row>
    <row r="63076" spans="16:17">
      <c r="P63076" s="63"/>
      <c r="Q63076" s="63"/>
    </row>
    <row r="63077" spans="16:17">
      <c r="P63077" s="63"/>
      <c r="Q63077" s="63"/>
    </row>
    <row r="63078" spans="16:17">
      <c r="P63078" s="63"/>
      <c r="Q63078" s="63"/>
    </row>
    <row r="63079" spans="16:17">
      <c r="P63079" s="63"/>
      <c r="Q63079" s="63"/>
    </row>
    <row r="63080" spans="16:17">
      <c r="P63080" s="63"/>
      <c r="Q63080" s="63"/>
    </row>
    <row r="63081" spans="16:17">
      <c r="P63081" s="63"/>
      <c r="Q63081" s="63"/>
    </row>
    <row r="63082" spans="16:17">
      <c r="P63082" s="63"/>
      <c r="Q63082" s="63"/>
    </row>
    <row r="63083" spans="16:17">
      <c r="P63083" s="63"/>
      <c r="Q63083" s="63"/>
    </row>
    <row r="63084" spans="16:17">
      <c r="P63084" s="63"/>
      <c r="Q63084" s="63"/>
    </row>
    <row r="63085" spans="16:17">
      <c r="P63085" s="63"/>
      <c r="Q63085" s="63"/>
    </row>
    <row r="63086" spans="16:17">
      <c r="P63086" s="63"/>
      <c r="Q63086" s="63"/>
    </row>
    <row r="63087" spans="16:17">
      <c r="P63087" s="63"/>
      <c r="Q63087" s="63"/>
    </row>
    <row r="63088" spans="16:17">
      <c r="P63088" s="63"/>
      <c r="Q63088" s="63"/>
    </row>
    <row r="63089" spans="16:17">
      <c r="P63089" s="63"/>
      <c r="Q63089" s="63"/>
    </row>
    <row r="63090" spans="16:17">
      <c r="P63090" s="63"/>
      <c r="Q63090" s="63"/>
    </row>
    <row r="63091" spans="16:17">
      <c r="P63091" s="63"/>
      <c r="Q63091" s="63"/>
    </row>
    <row r="63092" spans="16:17">
      <c r="P63092" s="63"/>
      <c r="Q63092" s="63"/>
    </row>
    <row r="63093" spans="16:17">
      <c r="P63093" s="63"/>
      <c r="Q63093" s="63"/>
    </row>
    <row r="63094" spans="16:17">
      <c r="P63094" s="63"/>
      <c r="Q63094" s="63"/>
    </row>
    <row r="63095" spans="16:17">
      <c r="P63095" s="63"/>
      <c r="Q63095" s="63"/>
    </row>
    <row r="63096" spans="16:17">
      <c r="P63096" s="63"/>
      <c r="Q63096" s="63"/>
    </row>
    <row r="63097" spans="16:17">
      <c r="P63097" s="63"/>
      <c r="Q63097" s="63"/>
    </row>
    <row r="63098" spans="16:17">
      <c r="P63098" s="63"/>
      <c r="Q63098" s="63"/>
    </row>
    <row r="63099" spans="16:17">
      <c r="P63099" s="63"/>
      <c r="Q63099" s="63"/>
    </row>
    <row r="63100" spans="16:17">
      <c r="P63100" s="63"/>
      <c r="Q63100" s="63"/>
    </row>
    <row r="63101" spans="16:17">
      <c r="P63101" s="63"/>
      <c r="Q63101" s="63"/>
    </row>
    <row r="63102" spans="16:17">
      <c r="P63102" s="63"/>
      <c r="Q63102" s="63"/>
    </row>
    <row r="63103" spans="16:17">
      <c r="P63103" s="63"/>
      <c r="Q63103" s="63"/>
    </row>
    <row r="63104" spans="16:17">
      <c r="P63104" s="63"/>
      <c r="Q63104" s="63"/>
    </row>
    <row r="63105" spans="16:17">
      <c r="P63105" s="63"/>
      <c r="Q63105" s="63"/>
    </row>
    <row r="63106" spans="16:17">
      <c r="P63106" s="63"/>
      <c r="Q63106" s="63"/>
    </row>
    <row r="63107" spans="16:17">
      <c r="P63107" s="63"/>
      <c r="Q63107" s="63"/>
    </row>
    <row r="63108" spans="16:17">
      <c r="P63108" s="63"/>
      <c r="Q63108" s="63"/>
    </row>
    <row r="63109" spans="16:17">
      <c r="P63109" s="63"/>
      <c r="Q63109" s="63"/>
    </row>
    <row r="63110" spans="16:17">
      <c r="P63110" s="63"/>
      <c r="Q63110" s="63"/>
    </row>
    <row r="63111" spans="16:17">
      <c r="P63111" s="63"/>
      <c r="Q63111" s="63"/>
    </row>
    <row r="63112" spans="16:17">
      <c r="P63112" s="63"/>
      <c r="Q63112" s="63"/>
    </row>
    <row r="63113" spans="16:17">
      <c r="P63113" s="63"/>
      <c r="Q63113" s="63"/>
    </row>
    <row r="63114" spans="16:17">
      <c r="P63114" s="63"/>
      <c r="Q63114" s="63"/>
    </row>
    <row r="63115" spans="16:17">
      <c r="P63115" s="63"/>
      <c r="Q63115" s="63"/>
    </row>
    <row r="63116" spans="16:17">
      <c r="P63116" s="63"/>
      <c r="Q63116" s="63"/>
    </row>
    <row r="63117" spans="16:17">
      <c r="P63117" s="63"/>
      <c r="Q63117" s="63"/>
    </row>
    <row r="63118" spans="16:17">
      <c r="P63118" s="63"/>
      <c r="Q63118" s="63"/>
    </row>
    <row r="63119" spans="16:17">
      <c r="P63119" s="63"/>
      <c r="Q63119" s="63"/>
    </row>
    <row r="63120" spans="16:17">
      <c r="P63120" s="63"/>
      <c r="Q63120" s="63"/>
    </row>
    <row r="63121" spans="16:17">
      <c r="P63121" s="63"/>
      <c r="Q63121" s="63"/>
    </row>
    <row r="63122" spans="16:17">
      <c r="P63122" s="63"/>
      <c r="Q63122" s="63"/>
    </row>
    <row r="63123" spans="16:17">
      <c r="P63123" s="63"/>
      <c r="Q63123" s="63"/>
    </row>
    <row r="63124" spans="16:17">
      <c r="P63124" s="63"/>
      <c r="Q63124" s="63"/>
    </row>
    <row r="63125" spans="16:17">
      <c r="P63125" s="63"/>
      <c r="Q63125" s="63"/>
    </row>
    <row r="63126" spans="16:17">
      <c r="P63126" s="63"/>
      <c r="Q63126" s="63"/>
    </row>
    <row r="63127" spans="16:17">
      <c r="P63127" s="63"/>
      <c r="Q63127" s="63"/>
    </row>
    <row r="63128" spans="16:17">
      <c r="P63128" s="63"/>
      <c r="Q63128" s="63"/>
    </row>
    <row r="63129" spans="16:17">
      <c r="P63129" s="63"/>
      <c r="Q63129" s="63"/>
    </row>
    <row r="63130" spans="16:17">
      <c r="P63130" s="63"/>
      <c r="Q63130" s="63"/>
    </row>
    <row r="63131" spans="16:17">
      <c r="P63131" s="63"/>
      <c r="Q63131" s="63"/>
    </row>
    <row r="63132" spans="16:17">
      <c r="P63132" s="63"/>
      <c r="Q63132" s="63"/>
    </row>
    <row r="63133" spans="16:17">
      <c r="P63133" s="63"/>
      <c r="Q63133" s="63"/>
    </row>
    <row r="63134" spans="16:17">
      <c r="P63134" s="63"/>
      <c r="Q63134" s="63"/>
    </row>
    <row r="63135" spans="16:17">
      <c r="P63135" s="63"/>
      <c r="Q63135" s="63"/>
    </row>
    <row r="63136" spans="16:17">
      <c r="P63136" s="63"/>
      <c r="Q63136" s="63"/>
    </row>
    <row r="63137" spans="16:17">
      <c r="P63137" s="63"/>
      <c r="Q63137" s="63"/>
    </row>
    <row r="63138" spans="16:17">
      <c r="P63138" s="63"/>
      <c r="Q63138" s="63"/>
    </row>
    <row r="63139" spans="16:17">
      <c r="P63139" s="63"/>
      <c r="Q63139" s="63"/>
    </row>
    <row r="63140" spans="16:17">
      <c r="P63140" s="63"/>
      <c r="Q63140" s="63"/>
    </row>
    <row r="63141" spans="16:17">
      <c r="P63141" s="63"/>
      <c r="Q63141" s="63"/>
    </row>
    <row r="63142" spans="16:17">
      <c r="P63142" s="63"/>
      <c r="Q63142" s="63"/>
    </row>
    <row r="63143" spans="16:17">
      <c r="P63143" s="63"/>
      <c r="Q63143" s="63"/>
    </row>
    <row r="63144" spans="16:17">
      <c r="P63144" s="63"/>
      <c r="Q63144" s="63"/>
    </row>
    <row r="63145" spans="16:17">
      <c r="P63145" s="63"/>
      <c r="Q63145" s="63"/>
    </row>
    <row r="63146" spans="16:17">
      <c r="P63146" s="63"/>
      <c r="Q63146" s="63"/>
    </row>
    <row r="63147" spans="16:17">
      <c r="P63147" s="63"/>
      <c r="Q63147" s="63"/>
    </row>
    <row r="63148" spans="16:17">
      <c r="P63148" s="63"/>
      <c r="Q63148" s="63"/>
    </row>
    <row r="63149" spans="16:17">
      <c r="P63149" s="63"/>
      <c r="Q63149" s="63"/>
    </row>
    <row r="63150" spans="16:17">
      <c r="P63150" s="63"/>
      <c r="Q63150" s="63"/>
    </row>
    <row r="63151" spans="16:17">
      <c r="P63151" s="63"/>
      <c r="Q63151" s="63"/>
    </row>
    <row r="63152" spans="16:17">
      <c r="P63152" s="63"/>
      <c r="Q63152" s="63"/>
    </row>
    <row r="63153" spans="16:17">
      <c r="P63153" s="63"/>
      <c r="Q63153" s="63"/>
    </row>
    <row r="63154" spans="16:17">
      <c r="P63154" s="63"/>
      <c r="Q63154" s="63"/>
    </row>
    <row r="63155" spans="16:17">
      <c r="P63155" s="63"/>
      <c r="Q63155" s="63"/>
    </row>
    <row r="63156" spans="16:17">
      <c r="P63156" s="63"/>
      <c r="Q63156" s="63"/>
    </row>
    <row r="63157" spans="16:17">
      <c r="P63157" s="63"/>
      <c r="Q63157" s="63"/>
    </row>
    <row r="63158" spans="16:17">
      <c r="P63158" s="63"/>
      <c r="Q63158" s="63"/>
    </row>
    <row r="63159" spans="16:17">
      <c r="P63159" s="63"/>
      <c r="Q63159" s="63"/>
    </row>
    <row r="63160" spans="16:17">
      <c r="P63160" s="63"/>
      <c r="Q63160" s="63"/>
    </row>
    <row r="63161" spans="16:17">
      <c r="P63161" s="63"/>
      <c r="Q63161" s="63"/>
    </row>
    <row r="63162" spans="16:17">
      <c r="P63162" s="63"/>
      <c r="Q63162" s="63"/>
    </row>
    <row r="63163" spans="16:17">
      <c r="P63163" s="63"/>
      <c r="Q63163" s="63"/>
    </row>
    <row r="63164" spans="16:17">
      <c r="P63164" s="63"/>
      <c r="Q63164" s="63"/>
    </row>
    <row r="63165" spans="16:17">
      <c r="P63165" s="63"/>
      <c r="Q63165" s="63"/>
    </row>
    <row r="63166" spans="16:17">
      <c r="P63166" s="63"/>
      <c r="Q63166" s="63"/>
    </row>
    <row r="63167" spans="16:17">
      <c r="P63167" s="63"/>
      <c r="Q63167" s="63"/>
    </row>
    <row r="63168" spans="16:17">
      <c r="P63168" s="63"/>
      <c r="Q63168" s="63"/>
    </row>
    <row r="63169" spans="16:17">
      <c r="P63169" s="63"/>
      <c r="Q63169" s="63"/>
    </row>
    <row r="63170" spans="16:17">
      <c r="P63170" s="63"/>
      <c r="Q63170" s="63"/>
    </row>
    <row r="63171" spans="16:17">
      <c r="P63171" s="63"/>
      <c r="Q63171" s="63"/>
    </row>
    <row r="63172" spans="16:17">
      <c r="P63172" s="63"/>
      <c r="Q63172" s="63"/>
    </row>
    <row r="63173" spans="16:17">
      <c r="P63173" s="63"/>
      <c r="Q63173" s="63"/>
    </row>
    <row r="63174" spans="16:17">
      <c r="P63174" s="63"/>
      <c r="Q63174" s="63"/>
    </row>
    <row r="63175" spans="16:17">
      <c r="P63175" s="63"/>
      <c r="Q63175" s="63"/>
    </row>
    <row r="63176" spans="16:17">
      <c r="P63176" s="63"/>
      <c r="Q63176" s="63"/>
    </row>
    <row r="63177" spans="16:17">
      <c r="P63177" s="63"/>
      <c r="Q63177" s="63"/>
    </row>
    <row r="63178" spans="16:17">
      <c r="P63178" s="63"/>
      <c r="Q63178" s="63"/>
    </row>
    <row r="63179" spans="16:17">
      <c r="P63179" s="63"/>
      <c r="Q63179" s="63"/>
    </row>
    <row r="63180" spans="16:17">
      <c r="P63180" s="63"/>
      <c r="Q63180" s="63"/>
    </row>
    <row r="63181" spans="16:17">
      <c r="P63181" s="63"/>
      <c r="Q63181" s="63"/>
    </row>
    <row r="63182" spans="16:17">
      <c r="P63182" s="63"/>
      <c r="Q63182" s="63"/>
    </row>
    <row r="63183" spans="16:17">
      <c r="P63183" s="63"/>
      <c r="Q63183" s="63"/>
    </row>
    <row r="63184" spans="16:17">
      <c r="P63184" s="63"/>
      <c r="Q63184" s="63"/>
    </row>
    <row r="63185" spans="16:17">
      <c r="P63185" s="63"/>
      <c r="Q63185" s="63"/>
    </row>
    <row r="63186" spans="16:17">
      <c r="P63186" s="63"/>
      <c r="Q63186" s="63"/>
    </row>
    <row r="63187" spans="16:17">
      <c r="P63187" s="63"/>
      <c r="Q63187" s="63"/>
    </row>
    <row r="63188" spans="16:17">
      <c r="P63188" s="63"/>
      <c r="Q63188" s="63"/>
    </row>
    <row r="63189" spans="16:17">
      <c r="P63189" s="63"/>
      <c r="Q63189" s="63"/>
    </row>
    <row r="63190" spans="16:17">
      <c r="P63190" s="63"/>
      <c r="Q63190" s="63"/>
    </row>
    <row r="63191" spans="16:17">
      <c r="P63191" s="63"/>
      <c r="Q63191" s="63"/>
    </row>
    <row r="63192" spans="16:17">
      <c r="P63192" s="63"/>
      <c r="Q63192" s="63"/>
    </row>
    <row r="63193" spans="16:17">
      <c r="P63193" s="63"/>
      <c r="Q63193" s="63"/>
    </row>
    <row r="63194" spans="16:17">
      <c r="P63194" s="63"/>
      <c r="Q63194" s="63"/>
    </row>
    <row r="63195" spans="16:17">
      <c r="P63195" s="63"/>
      <c r="Q63195" s="63"/>
    </row>
    <row r="63196" spans="16:17">
      <c r="P63196" s="63"/>
      <c r="Q63196" s="63"/>
    </row>
    <row r="63197" spans="16:17">
      <c r="P63197" s="63"/>
      <c r="Q63197" s="63"/>
    </row>
    <row r="63198" spans="16:17">
      <c r="P63198" s="63"/>
      <c r="Q63198" s="63"/>
    </row>
    <row r="63199" spans="16:17">
      <c r="P63199" s="63"/>
      <c r="Q63199" s="63"/>
    </row>
    <row r="63200" spans="16:17">
      <c r="P63200" s="63"/>
      <c r="Q63200" s="63"/>
    </row>
    <row r="63201" spans="16:17">
      <c r="P63201" s="63"/>
      <c r="Q63201" s="63"/>
    </row>
    <row r="63202" spans="16:17">
      <c r="P63202" s="63"/>
      <c r="Q63202" s="63"/>
    </row>
    <row r="63203" spans="16:17">
      <c r="P63203" s="63"/>
      <c r="Q63203" s="63"/>
    </row>
    <row r="63204" spans="16:17">
      <c r="P63204" s="63"/>
      <c r="Q63204" s="63"/>
    </row>
    <row r="63205" spans="16:17">
      <c r="P63205" s="63"/>
      <c r="Q63205" s="63"/>
    </row>
    <row r="63206" spans="16:17">
      <c r="P63206" s="63"/>
      <c r="Q63206" s="63"/>
    </row>
    <row r="63207" spans="16:17">
      <c r="P63207" s="63"/>
      <c r="Q63207" s="63"/>
    </row>
    <row r="63208" spans="16:17">
      <c r="P63208" s="63"/>
      <c r="Q63208" s="63"/>
    </row>
    <row r="63209" spans="16:17">
      <c r="P63209" s="63"/>
      <c r="Q63209" s="63"/>
    </row>
    <row r="63210" spans="16:17">
      <c r="P63210" s="63"/>
      <c r="Q63210" s="63"/>
    </row>
    <row r="63211" spans="16:17">
      <c r="P63211" s="63"/>
      <c r="Q63211" s="63"/>
    </row>
    <row r="63212" spans="16:17">
      <c r="P63212" s="63"/>
      <c r="Q63212" s="63"/>
    </row>
    <row r="63213" spans="16:17">
      <c r="P63213" s="63"/>
      <c r="Q63213" s="63"/>
    </row>
    <row r="63214" spans="16:17">
      <c r="P63214" s="63"/>
      <c r="Q63214" s="63"/>
    </row>
    <row r="63215" spans="16:17">
      <c r="P63215" s="63"/>
      <c r="Q63215" s="63"/>
    </row>
    <row r="63216" spans="16:17">
      <c r="P63216" s="63"/>
      <c r="Q63216" s="63"/>
    </row>
    <row r="63217" spans="16:17">
      <c r="P63217" s="63"/>
      <c r="Q63217" s="63"/>
    </row>
    <row r="63218" spans="16:17">
      <c r="P63218" s="63"/>
      <c r="Q63218" s="63"/>
    </row>
    <row r="63219" spans="16:17">
      <c r="P63219" s="63"/>
      <c r="Q63219" s="63"/>
    </row>
    <row r="63220" spans="16:17">
      <c r="P63220" s="63"/>
      <c r="Q63220" s="63"/>
    </row>
    <row r="63221" spans="16:17">
      <c r="P63221" s="63"/>
      <c r="Q63221" s="63"/>
    </row>
    <row r="63222" spans="16:17">
      <c r="P63222" s="63"/>
      <c r="Q63222" s="63"/>
    </row>
    <row r="63223" spans="16:17">
      <c r="P63223" s="63"/>
      <c r="Q63223" s="63"/>
    </row>
    <row r="63224" spans="16:17">
      <c r="P63224" s="63"/>
      <c r="Q63224" s="63"/>
    </row>
    <row r="63225" spans="16:17">
      <c r="P63225" s="63"/>
      <c r="Q63225" s="63"/>
    </row>
    <row r="63226" spans="16:17">
      <c r="P63226" s="63"/>
      <c r="Q63226" s="63"/>
    </row>
    <row r="63227" spans="16:17">
      <c r="P63227" s="63"/>
      <c r="Q63227" s="63"/>
    </row>
    <row r="63228" spans="16:17">
      <c r="P63228" s="63"/>
      <c r="Q63228" s="63"/>
    </row>
    <row r="63229" spans="16:17">
      <c r="P63229" s="63"/>
      <c r="Q63229" s="63"/>
    </row>
    <row r="63230" spans="16:17">
      <c r="P63230" s="63"/>
      <c r="Q63230" s="63"/>
    </row>
    <row r="63231" spans="16:17">
      <c r="P63231" s="63"/>
      <c r="Q63231" s="63"/>
    </row>
    <row r="63232" spans="16:17">
      <c r="P63232" s="63"/>
      <c r="Q63232" s="63"/>
    </row>
    <row r="63233" spans="16:17">
      <c r="P63233" s="63"/>
      <c r="Q63233" s="63"/>
    </row>
    <row r="63234" spans="16:17">
      <c r="P63234" s="63"/>
      <c r="Q63234" s="63"/>
    </row>
    <row r="63235" spans="16:17">
      <c r="P63235" s="63"/>
      <c r="Q63235" s="63"/>
    </row>
    <row r="63236" spans="16:17">
      <c r="P63236" s="63"/>
      <c r="Q63236" s="63"/>
    </row>
    <row r="63237" spans="16:17">
      <c r="P63237" s="63"/>
      <c r="Q63237" s="63"/>
    </row>
    <row r="63238" spans="16:17">
      <c r="P63238" s="63"/>
      <c r="Q63238" s="63"/>
    </row>
    <row r="63239" spans="16:17">
      <c r="P63239" s="63"/>
      <c r="Q63239" s="63"/>
    </row>
    <row r="63240" spans="16:17">
      <c r="P63240" s="63"/>
      <c r="Q63240" s="63"/>
    </row>
    <row r="63241" spans="16:17">
      <c r="P63241" s="63"/>
      <c r="Q63241" s="63"/>
    </row>
    <row r="63242" spans="16:17">
      <c r="P63242" s="63"/>
      <c r="Q63242" s="63"/>
    </row>
    <row r="63243" spans="16:17">
      <c r="P63243" s="63"/>
      <c r="Q63243" s="63"/>
    </row>
    <row r="63244" spans="16:17">
      <c r="P63244" s="63"/>
      <c r="Q63244" s="63"/>
    </row>
    <row r="63245" spans="16:17">
      <c r="P63245" s="63"/>
      <c r="Q63245" s="63"/>
    </row>
    <row r="63246" spans="16:17">
      <c r="P63246" s="63"/>
      <c r="Q63246" s="63"/>
    </row>
    <row r="63247" spans="16:17">
      <c r="P63247" s="63"/>
      <c r="Q63247" s="63"/>
    </row>
    <row r="63248" spans="16:17">
      <c r="P63248" s="63"/>
      <c r="Q63248" s="63"/>
    </row>
    <row r="63249" spans="16:17">
      <c r="P63249" s="63"/>
      <c r="Q63249" s="63"/>
    </row>
    <row r="63250" spans="16:17">
      <c r="P63250" s="63"/>
      <c r="Q63250" s="63"/>
    </row>
    <row r="63251" spans="16:17">
      <c r="P63251" s="63"/>
      <c r="Q63251" s="63"/>
    </row>
    <row r="63252" spans="16:17">
      <c r="P63252" s="63"/>
      <c r="Q63252" s="63"/>
    </row>
    <row r="63253" spans="16:17">
      <c r="P63253" s="63"/>
      <c r="Q63253" s="63"/>
    </row>
    <row r="63254" spans="16:17">
      <c r="P63254" s="63"/>
      <c r="Q63254" s="63"/>
    </row>
    <row r="63255" spans="16:17">
      <c r="P63255" s="63"/>
      <c r="Q63255" s="63"/>
    </row>
    <row r="63256" spans="16:17">
      <c r="P63256" s="63"/>
      <c r="Q63256" s="63"/>
    </row>
    <row r="63257" spans="16:17">
      <c r="P63257" s="63"/>
      <c r="Q63257" s="63"/>
    </row>
    <row r="63258" spans="16:17">
      <c r="P63258" s="63"/>
      <c r="Q63258" s="63"/>
    </row>
    <row r="63259" spans="16:17">
      <c r="P63259" s="63"/>
      <c r="Q63259" s="63"/>
    </row>
    <row r="63260" spans="16:17">
      <c r="P63260" s="63"/>
      <c r="Q63260" s="63"/>
    </row>
    <row r="63261" spans="16:17">
      <c r="P63261" s="63"/>
      <c r="Q63261" s="63"/>
    </row>
    <row r="63262" spans="16:17">
      <c r="P63262" s="63"/>
      <c r="Q63262" s="63"/>
    </row>
    <row r="63263" spans="16:17">
      <c r="P63263" s="63"/>
      <c r="Q63263" s="63"/>
    </row>
    <row r="63264" spans="16:17">
      <c r="P63264" s="63"/>
      <c r="Q63264" s="63"/>
    </row>
    <row r="63265" spans="16:17">
      <c r="P63265" s="63"/>
      <c r="Q63265" s="63"/>
    </row>
    <row r="63266" spans="16:17">
      <c r="P63266" s="63"/>
      <c r="Q63266" s="63"/>
    </row>
    <row r="63267" spans="16:17">
      <c r="P63267" s="63"/>
      <c r="Q63267" s="63"/>
    </row>
    <row r="63268" spans="16:17">
      <c r="P63268" s="63"/>
      <c r="Q63268" s="63"/>
    </row>
    <row r="63269" spans="16:17">
      <c r="P63269" s="63"/>
      <c r="Q63269" s="63"/>
    </row>
    <row r="63270" spans="16:17">
      <c r="P63270" s="63"/>
      <c r="Q63270" s="63"/>
    </row>
    <row r="63271" spans="16:17">
      <c r="P63271" s="63"/>
      <c r="Q63271" s="63"/>
    </row>
    <row r="63272" spans="16:17">
      <c r="P63272" s="63"/>
      <c r="Q63272" s="63"/>
    </row>
    <row r="63273" spans="16:17">
      <c r="P63273" s="63"/>
      <c r="Q63273" s="63"/>
    </row>
    <row r="63274" spans="16:17">
      <c r="P63274" s="63"/>
      <c r="Q63274" s="63"/>
    </row>
    <row r="63275" spans="16:17">
      <c r="P63275" s="63"/>
      <c r="Q63275" s="63"/>
    </row>
    <row r="63276" spans="16:17">
      <c r="P63276" s="63"/>
      <c r="Q63276" s="63"/>
    </row>
    <row r="63277" spans="16:17">
      <c r="P63277" s="63"/>
      <c r="Q63277" s="63"/>
    </row>
    <row r="63278" spans="16:17">
      <c r="P63278" s="63"/>
      <c r="Q63278" s="63"/>
    </row>
    <row r="63279" spans="16:17">
      <c r="P63279" s="63"/>
      <c r="Q63279" s="63"/>
    </row>
    <row r="63280" spans="16:17">
      <c r="P63280" s="63"/>
      <c r="Q63280" s="63"/>
    </row>
    <row r="63281" spans="16:17">
      <c r="P63281" s="63"/>
      <c r="Q63281" s="63"/>
    </row>
    <row r="63282" spans="16:17">
      <c r="P63282" s="63"/>
      <c r="Q63282" s="63"/>
    </row>
    <row r="63283" spans="16:17">
      <c r="P63283" s="63"/>
      <c r="Q63283" s="63"/>
    </row>
    <row r="63284" spans="16:17">
      <c r="P63284" s="63"/>
      <c r="Q63284" s="63"/>
    </row>
    <row r="63285" spans="16:17">
      <c r="P63285" s="63"/>
      <c r="Q63285" s="63"/>
    </row>
    <row r="63286" spans="16:17">
      <c r="P63286" s="63"/>
      <c r="Q63286" s="63"/>
    </row>
    <row r="63287" spans="16:17">
      <c r="P63287" s="63"/>
      <c r="Q63287" s="63"/>
    </row>
    <row r="63288" spans="16:17">
      <c r="P63288" s="63"/>
      <c r="Q63288" s="63"/>
    </row>
    <row r="63289" spans="16:17">
      <c r="P63289" s="63"/>
      <c r="Q63289" s="63"/>
    </row>
    <row r="63290" spans="16:17">
      <c r="P63290" s="63"/>
      <c r="Q63290" s="63"/>
    </row>
    <row r="63291" spans="16:17">
      <c r="P63291" s="63"/>
      <c r="Q63291" s="63"/>
    </row>
    <row r="63292" spans="16:17">
      <c r="P63292" s="63"/>
      <c r="Q63292" s="63"/>
    </row>
    <row r="63293" spans="16:17">
      <c r="P63293" s="63"/>
      <c r="Q63293" s="63"/>
    </row>
    <row r="63294" spans="16:17">
      <c r="P63294" s="63"/>
      <c r="Q63294" s="63"/>
    </row>
    <row r="63295" spans="16:17">
      <c r="P63295" s="63"/>
      <c r="Q63295" s="63"/>
    </row>
    <row r="63296" spans="16:17">
      <c r="P63296" s="63"/>
      <c r="Q63296" s="63"/>
    </row>
    <row r="63297" spans="16:17">
      <c r="P63297" s="63"/>
      <c r="Q63297" s="63"/>
    </row>
    <row r="63298" spans="16:17">
      <c r="P63298" s="63"/>
      <c r="Q63298" s="63"/>
    </row>
    <row r="63299" spans="16:17">
      <c r="P63299" s="63"/>
      <c r="Q63299" s="63"/>
    </row>
    <row r="63300" spans="16:17">
      <c r="P63300" s="63"/>
      <c r="Q63300" s="63"/>
    </row>
    <row r="63301" spans="16:17">
      <c r="P63301" s="63"/>
      <c r="Q63301" s="63"/>
    </row>
    <row r="63302" spans="16:17">
      <c r="P63302" s="63"/>
      <c r="Q63302" s="63"/>
    </row>
    <row r="63303" spans="16:17">
      <c r="P63303" s="63"/>
      <c r="Q63303" s="63"/>
    </row>
    <row r="63304" spans="16:17">
      <c r="P63304" s="63"/>
      <c r="Q63304" s="63"/>
    </row>
    <row r="63305" spans="16:17">
      <c r="P63305" s="63"/>
      <c r="Q63305" s="63"/>
    </row>
    <row r="63306" spans="16:17">
      <c r="P63306" s="63"/>
      <c r="Q63306" s="63"/>
    </row>
    <row r="63307" spans="16:17">
      <c r="P63307" s="63"/>
      <c r="Q63307" s="63"/>
    </row>
    <row r="63308" spans="16:17">
      <c r="P63308" s="63"/>
      <c r="Q63308" s="63"/>
    </row>
    <row r="63309" spans="16:17">
      <c r="P63309" s="63"/>
      <c r="Q63309" s="63"/>
    </row>
    <row r="63310" spans="16:17">
      <c r="P63310" s="63"/>
      <c r="Q63310" s="63"/>
    </row>
    <row r="63311" spans="16:17">
      <c r="P63311" s="63"/>
      <c r="Q63311" s="63"/>
    </row>
    <row r="63312" spans="16:17">
      <c r="P63312" s="63"/>
      <c r="Q63312" s="63"/>
    </row>
    <row r="63313" spans="16:17">
      <c r="P63313" s="63"/>
      <c r="Q63313" s="63"/>
    </row>
    <row r="63314" spans="16:17">
      <c r="P63314" s="63"/>
      <c r="Q63314" s="63"/>
    </row>
    <row r="63315" spans="16:17">
      <c r="P63315" s="63"/>
      <c r="Q63315" s="63"/>
    </row>
    <row r="63316" spans="16:17">
      <c r="P63316" s="63"/>
      <c r="Q63316" s="63"/>
    </row>
    <row r="63317" spans="16:17">
      <c r="P63317" s="63"/>
      <c r="Q63317" s="63"/>
    </row>
    <row r="63318" spans="16:17">
      <c r="P63318" s="63"/>
      <c r="Q63318" s="63"/>
    </row>
    <row r="63319" spans="16:17">
      <c r="P63319" s="63"/>
      <c r="Q63319" s="63"/>
    </row>
    <row r="63320" spans="16:17">
      <c r="P63320" s="63"/>
      <c r="Q63320" s="63"/>
    </row>
    <row r="63321" spans="16:17">
      <c r="P63321" s="63"/>
      <c r="Q63321" s="63"/>
    </row>
    <row r="63322" spans="16:17">
      <c r="P63322" s="63"/>
      <c r="Q63322" s="63"/>
    </row>
    <row r="63323" spans="16:17">
      <c r="P63323" s="63"/>
      <c r="Q63323" s="63"/>
    </row>
    <row r="63324" spans="16:17">
      <c r="P63324" s="63"/>
      <c r="Q63324" s="63"/>
    </row>
    <row r="63325" spans="16:17">
      <c r="P63325" s="63"/>
      <c r="Q63325" s="63"/>
    </row>
    <row r="63326" spans="16:17">
      <c r="P63326" s="63"/>
      <c r="Q63326" s="63"/>
    </row>
    <row r="63327" spans="16:17">
      <c r="P63327" s="63"/>
      <c r="Q63327" s="63"/>
    </row>
    <row r="63328" spans="16:17">
      <c r="P63328" s="63"/>
      <c r="Q63328" s="63"/>
    </row>
    <row r="63329" spans="16:17">
      <c r="P63329" s="63"/>
      <c r="Q63329" s="63"/>
    </row>
    <row r="63330" spans="16:17">
      <c r="P63330" s="63"/>
      <c r="Q63330" s="63"/>
    </row>
    <row r="63331" spans="16:17">
      <c r="P63331" s="63"/>
      <c r="Q63331" s="63"/>
    </row>
    <row r="63332" spans="16:17">
      <c r="P63332" s="63"/>
      <c r="Q63332" s="63"/>
    </row>
    <row r="63333" spans="16:17">
      <c r="P63333" s="63"/>
      <c r="Q63333" s="63"/>
    </row>
    <row r="63334" spans="16:17">
      <c r="P63334" s="63"/>
      <c r="Q63334" s="63"/>
    </row>
    <row r="63335" spans="16:17">
      <c r="P63335" s="63"/>
      <c r="Q63335" s="63"/>
    </row>
    <row r="63336" spans="16:17">
      <c r="P63336" s="63"/>
      <c r="Q63336" s="63"/>
    </row>
    <row r="63337" spans="16:17">
      <c r="P63337" s="63"/>
      <c r="Q63337" s="63"/>
    </row>
    <row r="63338" spans="16:17">
      <c r="P63338" s="63"/>
      <c r="Q63338" s="63"/>
    </row>
    <row r="63339" spans="16:17">
      <c r="P63339" s="63"/>
      <c r="Q63339" s="63"/>
    </row>
    <row r="63340" spans="16:17">
      <c r="P63340" s="63"/>
      <c r="Q63340" s="63"/>
    </row>
    <row r="63341" spans="16:17">
      <c r="P63341" s="63"/>
      <c r="Q63341" s="63"/>
    </row>
    <row r="63342" spans="16:17">
      <c r="P63342" s="63"/>
      <c r="Q63342" s="63"/>
    </row>
    <row r="63343" spans="16:17">
      <c r="P63343" s="63"/>
      <c r="Q63343" s="63"/>
    </row>
    <row r="63344" spans="16:17">
      <c r="P63344" s="63"/>
      <c r="Q63344" s="63"/>
    </row>
    <row r="63345" spans="16:17">
      <c r="P63345" s="63"/>
      <c r="Q63345" s="63"/>
    </row>
    <row r="63346" spans="16:17">
      <c r="P63346" s="63"/>
      <c r="Q63346" s="63"/>
    </row>
    <row r="63347" spans="16:17">
      <c r="P63347" s="63"/>
      <c r="Q63347" s="63"/>
    </row>
    <row r="63348" spans="16:17">
      <c r="P63348" s="63"/>
      <c r="Q63348" s="63"/>
    </row>
    <row r="63349" spans="16:17">
      <c r="P63349" s="63"/>
      <c r="Q63349" s="63"/>
    </row>
    <row r="63350" spans="16:17">
      <c r="P63350" s="63"/>
      <c r="Q63350" s="63"/>
    </row>
    <row r="63351" spans="16:17">
      <c r="P63351" s="63"/>
      <c r="Q63351" s="63"/>
    </row>
    <row r="63352" spans="16:17">
      <c r="P63352" s="63"/>
      <c r="Q63352" s="63"/>
    </row>
    <row r="63353" spans="16:17">
      <c r="P63353" s="63"/>
      <c r="Q63353" s="63"/>
    </row>
    <row r="63354" spans="16:17">
      <c r="P63354" s="63"/>
      <c r="Q63354" s="63"/>
    </row>
    <row r="63355" spans="16:17">
      <c r="P63355" s="63"/>
      <c r="Q63355" s="63"/>
    </row>
    <row r="63356" spans="16:17">
      <c r="P63356" s="63"/>
      <c r="Q63356" s="63"/>
    </row>
    <row r="63357" spans="16:17">
      <c r="P63357" s="63"/>
      <c r="Q63357" s="63"/>
    </row>
    <row r="63358" spans="16:17">
      <c r="P63358" s="63"/>
      <c r="Q63358" s="63"/>
    </row>
    <row r="63359" spans="16:17">
      <c r="P63359" s="63"/>
      <c r="Q63359" s="63"/>
    </row>
    <row r="63360" spans="16:17">
      <c r="P63360" s="63"/>
      <c r="Q63360" s="63"/>
    </row>
    <row r="63361" spans="16:17">
      <c r="P63361" s="63"/>
      <c r="Q63361" s="63"/>
    </row>
    <row r="63362" spans="16:17">
      <c r="P63362" s="63"/>
      <c r="Q63362" s="63"/>
    </row>
    <row r="63363" spans="16:17">
      <c r="P63363" s="63"/>
      <c r="Q63363" s="63"/>
    </row>
    <row r="63364" spans="16:17">
      <c r="P63364" s="63"/>
      <c r="Q63364" s="63"/>
    </row>
    <row r="63365" spans="16:17">
      <c r="P63365" s="63"/>
      <c r="Q63365" s="63"/>
    </row>
    <row r="63366" spans="16:17">
      <c r="P63366" s="63"/>
      <c r="Q63366" s="63"/>
    </row>
    <row r="63367" spans="16:17">
      <c r="P63367" s="63"/>
      <c r="Q63367" s="63"/>
    </row>
    <row r="63368" spans="16:17">
      <c r="P63368" s="63"/>
      <c r="Q63368" s="63"/>
    </row>
    <row r="63369" spans="16:17">
      <c r="P63369" s="63"/>
      <c r="Q63369" s="63"/>
    </row>
    <row r="63370" spans="16:17">
      <c r="P63370" s="63"/>
      <c r="Q63370" s="63"/>
    </row>
    <row r="63371" spans="16:17">
      <c r="P63371" s="63"/>
      <c r="Q63371" s="63"/>
    </row>
    <row r="63372" spans="16:17">
      <c r="P63372" s="63"/>
      <c r="Q63372" s="63"/>
    </row>
    <row r="63373" spans="16:17">
      <c r="P63373" s="63"/>
      <c r="Q63373" s="63"/>
    </row>
    <row r="63374" spans="16:17">
      <c r="P63374" s="63"/>
      <c r="Q63374" s="63"/>
    </row>
    <row r="63375" spans="16:17">
      <c r="P63375" s="63"/>
      <c r="Q63375" s="63"/>
    </row>
    <row r="63376" spans="16:17">
      <c r="P63376" s="63"/>
      <c r="Q63376" s="63"/>
    </row>
    <row r="63377" spans="16:17">
      <c r="P63377" s="63"/>
      <c r="Q63377" s="63"/>
    </row>
    <row r="63378" spans="16:17">
      <c r="P63378" s="63"/>
      <c r="Q63378" s="63"/>
    </row>
    <row r="63379" spans="16:17">
      <c r="P63379" s="63"/>
      <c r="Q63379" s="63"/>
    </row>
    <row r="63380" spans="16:17">
      <c r="P63380" s="63"/>
      <c r="Q63380" s="63"/>
    </row>
    <row r="63381" spans="16:17">
      <c r="P63381" s="63"/>
      <c r="Q63381" s="63"/>
    </row>
    <row r="63382" spans="16:17">
      <c r="P63382" s="63"/>
      <c r="Q63382" s="63"/>
    </row>
    <row r="63383" spans="16:17">
      <c r="P63383" s="63"/>
      <c r="Q63383" s="63"/>
    </row>
    <row r="63384" spans="16:17">
      <c r="P63384" s="63"/>
      <c r="Q63384" s="63"/>
    </row>
    <row r="63385" spans="16:17">
      <c r="P63385" s="63"/>
      <c r="Q63385" s="63"/>
    </row>
    <row r="63386" spans="16:17">
      <c r="P63386" s="63"/>
      <c r="Q63386" s="63"/>
    </row>
    <row r="63387" spans="16:17">
      <c r="P63387" s="63"/>
      <c r="Q63387" s="63"/>
    </row>
    <row r="63388" spans="16:17">
      <c r="P63388" s="63"/>
      <c r="Q63388" s="63"/>
    </row>
    <row r="63389" spans="16:17">
      <c r="P63389" s="63"/>
      <c r="Q63389" s="63"/>
    </row>
    <row r="63390" spans="16:17">
      <c r="P63390" s="63"/>
      <c r="Q63390" s="63"/>
    </row>
    <row r="63391" spans="16:17">
      <c r="P63391" s="63"/>
      <c r="Q63391" s="63"/>
    </row>
    <row r="63392" spans="16:17">
      <c r="P63392" s="63"/>
      <c r="Q63392" s="63"/>
    </row>
    <row r="63393" spans="16:17">
      <c r="P63393" s="63"/>
      <c r="Q63393" s="63"/>
    </row>
    <row r="63394" spans="16:17">
      <c r="P63394" s="63"/>
      <c r="Q63394" s="63"/>
    </row>
    <row r="63395" spans="16:17">
      <c r="P63395" s="63"/>
      <c r="Q63395" s="63"/>
    </row>
    <row r="63396" spans="16:17">
      <c r="P63396" s="63"/>
      <c r="Q63396" s="63"/>
    </row>
    <row r="63397" spans="16:17">
      <c r="P63397" s="63"/>
      <c r="Q63397" s="63"/>
    </row>
    <row r="63398" spans="16:17">
      <c r="P63398" s="63"/>
      <c r="Q63398" s="63"/>
    </row>
    <row r="63399" spans="16:17">
      <c r="P63399" s="63"/>
      <c r="Q63399" s="63"/>
    </row>
    <row r="63400" spans="16:17">
      <c r="P63400" s="63"/>
      <c r="Q63400" s="63"/>
    </row>
    <row r="63401" spans="16:17">
      <c r="P63401" s="63"/>
      <c r="Q63401" s="63"/>
    </row>
    <row r="63402" spans="16:17">
      <c r="P63402" s="63"/>
      <c r="Q63402" s="63"/>
    </row>
    <row r="63403" spans="16:17">
      <c r="P63403" s="63"/>
      <c r="Q63403" s="63"/>
    </row>
    <row r="63404" spans="16:17">
      <c r="P63404" s="63"/>
      <c r="Q63404" s="63"/>
    </row>
    <row r="63405" spans="16:17">
      <c r="P63405" s="63"/>
      <c r="Q63405" s="63"/>
    </row>
    <row r="63406" spans="16:17">
      <c r="P63406" s="63"/>
      <c r="Q63406" s="63"/>
    </row>
    <row r="63407" spans="16:17">
      <c r="P63407" s="63"/>
      <c r="Q63407" s="63"/>
    </row>
    <row r="63408" spans="16:17">
      <c r="P63408" s="63"/>
      <c r="Q63408" s="63"/>
    </row>
    <row r="63409" spans="16:17">
      <c r="P63409" s="63"/>
      <c r="Q63409" s="63"/>
    </row>
    <row r="63410" spans="16:17">
      <c r="P63410" s="63"/>
      <c r="Q63410" s="63"/>
    </row>
    <row r="63411" spans="16:17">
      <c r="P63411" s="63"/>
      <c r="Q63411" s="63"/>
    </row>
    <row r="63412" spans="16:17">
      <c r="P63412" s="63"/>
      <c r="Q63412" s="63"/>
    </row>
    <row r="63413" spans="16:17">
      <c r="P63413" s="63"/>
      <c r="Q63413" s="63"/>
    </row>
    <row r="63414" spans="16:17">
      <c r="P63414" s="63"/>
      <c r="Q63414" s="63"/>
    </row>
    <row r="63415" spans="16:17">
      <c r="P63415" s="63"/>
      <c r="Q63415" s="63"/>
    </row>
    <row r="63416" spans="16:17">
      <c r="P63416" s="63"/>
      <c r="Q63416" s="63"/>
    </row>
    <row r="63417" spans="16:17">
      <c r="P63417" s="63"/>
      <c r="Q63417" s="63"/>
    </row>
    <row r="63418" spans="16:17">
      <c r="P63418" s="63"/>
      <c r="Q63418" s="63"/>
    </row>
    <row r="63419" spans="16:17">
      <c r="P63419" s="63"/>
      <c r="Q63419" s="63"/>
    </row>
    <row r="63420" spans="16:17">
      <c r="P63420" s="63"/>
      <c r="Q63420" s="63"/>
    </row>
    <row r="63421" spans="16:17">
      <c r="P63421" s="63"/>
      <c r="Q63421" s="63"/>
    </row>
    <row r="63422" spans="16:17">
      <c r="P63422" s="63"/>
      <c r="Q63422" s="63"/>
    </row>
    <row r="63423" spans="16:17">
      <c r="P63423" s="63"/>
      <c r="Q63423" s="63"/>
    </row>
    <row r="63424" spans="16:17">
      <c r="P63424" s="63"/>
      <c r="Q63424" s="63"/>
    </row>
    <row r="63425" spans="16:17">
      <c r="P63425" s="63"/>
      <c r="Q63425" s="63"/>
    </row>
    <row r="63426" spans="16:17">
      <c r="P63426" s="63"/>
      <c r="Q63426" s="63"/>
    </row>
    <row r="63427" spans="16:17">
      <c r="P63427" s="63"/>
      <c r="Q63427" s="63"/>
    </row>
    <row r="63428" spans="16:17">
      <c r="P63428" s="63"/>
      <c r="Q63428" s="63"/>
    </row>
    <row r="63429" spans="16:17">
      <c r="P63429" s="63"/>
      <c r="Q63429" s="63"/>
    </row>
    <row r="63430" spans="16:17">
      <c r="P63430" s="63"/>
      <c r="Q63430" s="63"/>
    </row>
    <row r="63431" spans="16:17">
      <c r="P63431" s="63"/>
      <c r="Q63431" s="63"/>
    </row>
    <row r="63432" spans="16:17">
      <c r="P63432" s="63"/>
      <c r="Q63432" s="63"/>
    </row>
    <row r="63433" spans="16:17">
      <c r="P63433" s="63"/>
      <c r="Q63433" s="63"/>
    </row>
    <row r="63434" spans="16:17">
      <c r="P63434" s="63"/>
      <c r="Q63434" s="63"/>
    </row>
    <row r="63435" spans="16:17">
      <c r="P63435" s="63"/>
      <c r="Q63435" s="63"/>
    </row>
    <row r="63436" spans="16:17">
      <c r="P63436" s="63"/>
      <c r="Q63436" s="63"/>
    </row>
    <row r="63437" spans="16:17">
      <c r="P63437" s="63"/>
      <c r="Q63437" s="63"/>
    </row>
    <row r="63438" spans="16:17">
      <c r="P63438" s="63"/>
      <c r="Q63438" s="63"/>
    </row>
    <row r="63439" spans="16:17">
      <c r="P63439" s="63"/>
      <c r="Q63439" s="63"/>
    </row>
    <row r="63440" spans="16:17">
      <c r="P63440" s="63"/>
      <c r="Q63440" s="63"/>
    </row>
    <row r="63441" spans="16:17">
      <c r="P63441" s="63"/>
      <c r="Q63441" s="63"/>
    </row>
    <row r="63442" spans="16:17">
      <c r="P63442" s="63"/>
      <c r="Q63442" s="63"/>
    </row>
    <row r="63443" spans="16:17">
      <c r="P63443" s="63"/>
      <c r="Q63443" s="63"/>
    </row>
    <row r="63444" spans="16:17">
      <c r="P63444" s="63"/>
      <c r="Q63444" s="63"/>
    </row>
    <row r="63445" spans="16:17">
      <c r="P63445" s="63"/>
      <c r="Q63445" s="63"/>
    </row>
    <row r="63446" spans="16:17">
      <c r="P63446" s="63"/>
      <c r="Q63446" s="63"/>
    </row>
    <row r="63447" spans="16:17">
      <c r="P63447" s="63"/>
      <c r="Q63447" s="63"/>
    </row>
    <row r="63448" spans="16:17">
      <c r="P63448" s="63"/>
      <c r="Q63448" s="63"/>
    </row>
    <row r="63449" spans="16:17">
      <c r="P63449" s="63"/>
      <c r="Q63449" s="63"/>
    </row>
    <row r="63450" spans="16:17">
      <c r="P63450" s="63"/>
      <c r="Q63450" s="63"/>
    </row>
    <row r="63451" spans="16:17">
      <c r="P63451" s="63"/>
      <c r="Q63451" s="63"/>
    </row>
    <row r="63452" spans="16:17">
      <c r="P63452" s="63"/>
      <c r="Q63452" s="63"/>
    </row>
    <row r="63453" spans="16:17">
      <c r="P63453" s="63"/>
      <c r="Q63453" s="63"/>
    </row>
    <row r="63454" spans="16:17">
      <c r="P63454" s="63"/>
      <c r="Q63454" s="63"/>
    </row>
    <row r="63455" spans="16:17">
      <c r="P63455" s="63"/>
      <c r="Q63455" s="63"/>
    </row>
    <row r="63456" spans="16:17">
      <c r="P63456" s="63"/>
      <c r="Q63456" s="63"/>
    </row>
    <row r="63457" spans="16:17">
      <c r="P63457" s="63"/>
      <c r="Q63457" s="63"/>
    </row>
    <row r="63458" spans="16:17">
      <c r="P63458" s="63"/>
      <c r="Q63458" s="63"/>
    </row>
    <row r="63459" spans="16:17">
      <c r="P63459" s="63"/>
      <c r="Q63459" s="63"/>
    </row>
    <row r="63460" spans="16:17">
      <c r="P63460" s="63"/>
      <c r="Q63460" s="63"/>
    </row>
    <row r="63461" spans="16:17">
      <c r="P63461" s="63"/>
      <c r="Q63461" s="63"/>
    </row>
    <row r="63462" spans="16:17">
      <c r="P63462" s="63"/>
      <c r="Q63462" s="63"/>
    </row>
    <row r="63463" spans="16:17">
      <c r="P63463" s="63"/>
      <c r="Q63463" s="63"/>
    </row>
    <row r="63464" spans="16:17">
      <c r="P63464" s="63"/>
      <c r="Q63464" s="63"/>
    </row>
    <row r="63465" spans="16:17">
      <c r="P63465" s="63"/>
      <c r="Q63465" s="63"/>
    </row>
    <row r="63466" spans="16:17">
      <c r="P63466" s="63"/>
      <c r="Q63466" s="63"/>
    </row>
    <row r="63467" spans="16:17">
      <c r="P63467" s="63"/>
      <c r="Q63467" s="63"/>
    </row>
    <row r="63468" spans="16:17">
      <c r="P63468" s="63"/>
      <c r="Q63468" s="63"/>
    </row>
    <row r="63469" spans="16:17">
      <c r="P63469" s="63"/>
      <c r="Q63469" s="63"/>
    </row>
    <row r="63470" spans="16:17">
      <c r="P63470" s="63"/>
      <c r="Q63470" s="63"/>
    </row>
    <row r="63471" spans="16:17">
      <c r="P63471" s="63"/>
      <c r="Q63471" s="63"/>
    </row>
    <row r="63472" spans="16:17">
      <c r="P63472" s="63"/>
      <c r="Q63472" s="63"/>
    </row>
    <row r="63473" spans="16:17">
      <c r="P63473" s="63"/>
      <c r="Q63473" s="63"/>
    </row>
    <row r="63474" spans="16:17">
      <c r="P63474" s="63"/>
      <c r="Q63474" s="63"/>
    </row>
    <row r="63475" spans="16:17">
      <c r="P63475" s="63"/>
      <c r="Q63475" s="63"/>
    </row>
    <row r="63476" spans="16:17">
      <c r="P63476" s="63"/>
      <c r="Q63476" s="63"/>
    </row>
    <row r="63477" spans="16:17">
      <c r="P63477" s="63"/>
      <c r="Q63477" s="63"/>
    </row>
    <row r="63478" spans="16:17">
      <c r="P63478" s="63"/>
      <c r="Q63478" s="63"/>
    </row>
    <row r="63479" spans="16:17">
      <c r="P63479" s="63"/>
      <c r="Q63479" s="63"/>
    </row>
    <row r="63480" spans="16:17">
      <c r="P63480" s="63"/>
      <c r="Q63480" s="63"/>
    </row>
    <row r="63481" spans="16:17">
      <c r="P63481" s="63"/>
      <c r="Q63481" s="63"/>
    </row>
    <row r="63482" spans="16:17">
      <c r="P63482" s="63"/>
      <c r="Q63482" s="63"/>
    </row>
    <row r="63483" spans="16:17">
      <c r="P63483" s="63"/>
      <c r="Q63483" s="63"/>
    </row>
    <row r="63484" spans="16:17">
      <c r="P63484" s="63"/>
      <c r="Q63484" s="63"/>
    </row>
    <row r="63485" spans="16:17">
      <c r="P63485" s="63"/>
      <c r="Q63485" s="63"/>
    </row>
    <row r="63486" spans="16:17">
      <c r="P63486" s="63"/>
      <c r="Q63486" s="63"/>
    </row>
    <row r="63487" spans="16:17">
      <c r="P63487" s="63"/>
      <c r="Q63487" s="63"/>
    </row>
    <row r="63488" spans="16:17">
      <c r="P63488" s="63"/>
      <c r="Q63488" s="63"/>
    </row>
    <row r="63489" spans="16:17">
      <c r="P63489" s="63"/>
      <c r="Q63489" s="63"/>
    </row>
    <row r="63490" spans="16:17">
      <c r="P63490" s="63"/>
      <c r="Q63490" s="63"/>
    </row>
    <row r="63491" spans="16:17">
      <c r="P63491" s="63"/>
      <c r="Q63491" s="63"/>
    </row>
    <row r="63492" spans="16:17">
      <c r="P63492" s="63"/>
      <c r="Q63492" s="63"/>
    </row>
    <row r="63493" spans="16:17">
      <c r="P63493" s="63"/>
      <c r="Q63493" s="63"/>
    </row>
    <row r="63494" spans="16:17">
      <c r="P63494" s="63"/>
      <c r="Q63494" s="63"/>
    </row>
    <row r="63495" spans="16:17">
      <c r="P63495" s="63"/>
      <c r="Q63495" s="63"/>
    </row>
    <row r="63496" spans="16:17">
      <c r="P63496" s="63"/>
      <c r="Q63496" s="63"/>
    </row>
    <row r="63497" spans="16:17">
      <c r="P63497" s="63"/>
      <c r="Q63497" s="63"/>
    </row>
    <row r="63498" spans="16:17">
      <c r="P63498" s="63"/>
      <c r="Q63498" s="63"/>
    </row>
    <row r="63499" spans="16:17">
      <c r="P63499" s="63"/>
      <c r="Q63499" s="63"/>
    </row>
    <row r="63500" spans="16:17">
      <c r="P63500" s="63"/>
      <c r="Q63500" s="63"/>
    </row>
    <row r="63501" spans="16:17">
      <c r="P63501" s="63"/>
      <c r="Q63501" s="63"/>
    </row>
    <row r="63502" spans="16:17">
      <c r="P63502" s="63"/>
      <c r="Q63502" s="63"/>
    </row>
    <row r="63503" spans="16:17">
      <c r="P63503" s="63"/>
      <c r="Q63503" s="63"/>
    </row>
    <row r="63504" spans="16:17">
      <c r="P63504" s="63"/>
      <c r="Q63504" s="63"/>
    </row>
    <row r="63505" spans="16:17">
      <c r="P63505" s="63"/>
      <c r="Q63505" s="63"/>
    </row>
    <row r="63506" spans="16:17">
      <c r="P63506" s="63"/>
      <c r="Q63506" s="63"/>
    </row>
    <row r="63507" spans="16:17">
      <c r="P63507" s="63"/>
      <c r="Q63507" s="63"/>
    </row>
    <row r="63508" spans="16:17">
      <c r="P63508" s="63"/>
      <c r="Q63508" s="63"/>
    </row>
    <row r="63509" spans="16:17">
      <c r="P63509" s="63"/>
      <c r="Q63509" s="63"/>
    </row>
    <row r="63510" spans="16:17">
      <c r="P63510" s="63"/>
      <c r="Q63510" s="63"/>
    </row>
    <row r="63511" spans="16:17">
      <c r="P63511" s="63"/>
      <c r="Q63511" s="63"/>
    </row>
    <row r="63512" spans="16:17">
      <c r="P63512" s="63"/>
      <c r="Q63512" s="63"/>
    </row>
    <row r="63513" spans="16:17">
      <c r="P63513" s="63"/>
      <c r="Q63513" s="63"/>
    </row>
    <row r="63514" spans="16:17">
      <c r="P63514" s="63"/>
      <c r="Q63514" s="63"/>
    </row>
    <row r="63515" spans="16:17">
      <c r="P63515" s="63"/>
      <c r="Q63515" s="63"/>
    </row>
    <row r="63516" spans="16:17">
      <c r="P63516" s="63"/>
      <c r="Q63516" s="63"/>
    </row>
    <row r="63517" spans="16:17">
      <c r="P63517" s="63"/>
      <c r="Q63517" s="63"/>
    </row>
    <row r="63518" spans="16:17">
      <c r="P63518" s="63"/>
      <c r="Q63518" s="63"/>
    </row>
    <row r="63519" spans="16:17">
      <c r="P63519" s="63"/>
      <c r="Q63519" s="63"/>
    </row>
    <row r="63520" spans="16:17">
      <c r="P63520" s="63"/>
      <c r="Q63520" s="63"/>
    </row>
    <row r="63521" spans="16:17">
      <c r="P63521" s="63"/>
      <c r="Q63521" s="63"/>
    </row>
    <row r="63522" spans="16:17">
      <c r="P63522" s="63"/>
      <c r="Q63522" s="63"/>
    </row>
    <row r="63523" spans="16:17">
      <c r="P63523" s="63"/>
      <c r="Q63523" s="63"/>
    </row>
    <row r="63524" spans="16:17">
      <c r="P63524" s="63"/>
      <c r="Q63524" s="63"/>
    </row>
    <row r="63525" spans="16:17">
      <c r="P63525" s="63"/>
      <c r="Q63525" s="63"/>
    </row>
    <row r="63526" spans="16:17">
      <c r="P63526" s="63"/>
      <c r="Q63526" s="63"/>
    </row>
    <row r="63527" spans="16:17">
      <c r="P63527" s="63"/>
      <c r="Q63527" s="63"/>
    </row>
    <row r="63528" spans="16:17">
      <c r="P63528" s="63"/>
      <c r="Q63528" s="63"/>
    </row>
    <row r="63529" spans="16:17">
      <c r="P63529" s="63"/>
      <c r="Q63529" s="63"/>
    </row>
    <row r="63530" spans="16:17">
      <c r="P63530" s="63"/>
      <c r="Q63530" s="63"/>
    </row>
    <row r="63531" spans="16:17">
      <c r="P63531" s="63"/>
      <c r="Q63531" s="63"/>
    </row>
    <row r="63532" spans="16:17">
      <c r="P63532" s="63"/>
      <c r="Q63532" s="63"/>
    </row>
    <row r="63533" spans="16:17">
      <c r="P63533" s="63"/>
      <c r="Q63533" s="63"/>
    </row>
    <row r="63534" spans="16:17">
      <c r="P63534" s="63"/>
      <c r="Q63534" s="63"/>
    </row>
    <row r="63535" spans="16:17">
      <c r="P63535" s="63"/>
      <c r="Q63535" s="63"/>
    </row>
    <row r="63536" spans="16:17">
      <c r="P63536" s="63"/>
      <c r="Q63536" s="63"/>
    </row>
    <row r="63537" spans="16:17">
      <c r="P63537" s="63"/>
      <c r="Q63537" s="63"/>
    </row>
    <row r="63538" spans="16:17">
      <c r="P63538" s="63"/>
      <c r="Q63538" s="63"/>
    </row>
    <row r="63539" spans="16:17">
      <c r="P63539" s="63"/>
      <c r="Q63539" s="63"/>
    </row>
    <row r="63540" spans="16:17">
      <c r="P63540" s="63"/>
      <c r="Q63540" s="63"/>
    </row>
    <row r="63541" spans="16:17">
      <c r="P63541" s="63"/>
      <c r="Q63541" s="63"/>
    </row>
    <row r="63542" spans="16:17">
      <c r="P63542" s="63"/>
      <c r="Q63542" s="63"/>
    </row>
    <row r="63543" spans="16:17">
      <c r="P63543" s="63"/>
      <c r="Q63543" s="63"/>
    </row>
    <row r="63544" spans="16:17">
      <c r="P63544" s="63"/>
      <c r="Q63544" s="63"/>
    </row>
    <row r="63545" spans="16:17">
      <c r="P63545" s="63"/>
      <c r="Q63545" s="63"/>
    </row>
    <row r="63546" spans="16:17">
      <c r="P63546" s="63"/>
      <c r="Q63546" s="63"/>
    </row>
    <row r="63547" spans="16:17">
      <c r="P63547" s="63"/>
      <c r="Q63547" s="63"/>
    </row>
    <row r="63548" spans="16:17">
      <c r="P63548" s="63"/>
      <c r="Q63548" s="63"/>
    </row>
    <row r="63549" spans="16:17">
      <c r="P63549" s="63"/>
      <c r="Q63549" s="63"/>
    </row>
    <row r="63550" spans="16:17">
      <c r="P63550" s="63"/>
      <c r="Q63550" s="63"/>
    </row>
    <row r="63551" spans="16:17">
      <c r="P63551" s="63"/>
      <c r="Q63551" s="63"/>
    </row>
    <row r="63552" spans="16:17">
      <c r="P63552" s="63"/>
      <c r="Q63552" s="63"/>
    </row>
    <row r="63553" spans="16:17">
      <c r="P63553" s="63"/>
      <c r="Q63553" s="63"/>
    </row>
    <row r="63554" spans="16:17">
      <c r="P63554" s="63"/>
      <c r="Q63554" s="63"/>
    </row>
    <row r="63555" spans="16:17">
      <c r="P63555" s="63"/>
      <c r="Q63555" s="63"/>
    </row>
    <row r="63556" spans="16:17">
      <c r="P63556" s="63"/>
      <c r="Q63556" s="63"/>
    </row>
    <row r="63557" spans="16:17">
      <c r="P63557" s="63"/>
      <c r="Q63557" s="63"/>
    </row>
    <row r="63558" spans="16:17">
      <c r="P63558" s="63"/>
      <c r="Q63558" s="63"/>
    </row>
    <row r="63559" spans="16:17">
      <c r="P63559" s="63"/>
      <c r="Q63559" s="63"/>
    </row>
    <row r="63560" spans="16:17">
      <c r="P63560" s="63"/>
      <c r="Q63560" s="63"/>
    </row>
    <row r="63561" spans="16:17">
      <c r="P63561" s="63"/>
      <c r="Q63561" s="63"/>
    </row>
    <row r="63562" spans="16:17">
      <c r="P63562" s="63"/>
      <c r="Q63562" s="63"/>
    </row>
    <row r="63563" spans="16:17">
      <c r="P63563" s="63"/>
      <c r="Q63563" s="63"/>
    </row>
    <row r="63564" spans="16:17">
      <c r="P63564" s="63"/>
      <c r="Q63564" s="63"/>
    </row>
    <row r="63565" spans="16:17">
      <c r="P63565" s="63"/>
      <c r="Q63565" s="63"/>
    </row>
    <row r="63566" spans="16:17">
      <c r="P63566" s="63"/>
      <c r="Q63566" s="63"/>
    </row>
    <row r="63567" spans="16:17">
      <c r="P63567" s="63"/>
      <c r="Q63567" s="63"/>
    </row>
    <row r="63568" spans="16:17">
      <c r="P63568" s="63"/>
      <c r="Q63568" s="63"/>
    </row>
    <row r="63569" spans="16:17">
      <c r="P63569" s="63"/>
      <c r="Q63569" s="63"/>
    </row>
    <row r="63570" spans="16:17">
      <c r="P63570" s="63"/>
      <c r="Q63570" s="63"/>
    </row>
    <row r="63571" spans="16:17">
      <c r="P63571" s="63"/>
      <c r="Q63571" s="63"/>
    </row>
    <row r="63572" spans="16:17">
      <c r="P63572" s="63"/>
      <c r="Q63572" s="63"/>
    </row>
    <row r="63573" spans="16:17">
      <c r="P63573" s="63"/>
      <c r="Q63573" s="63"/>
    </row>
    <row r="63574" spans="16:17">
      <c r="P63574" s="63"/>
      <c r="Q63574" s="63"/>
    </row>
    <row r="63575" spans="16:17">
      <c r="P63575" s="63"/>
      <c r="Q63575" s="63"/>
    </row>
    <row r="63576" spans="16:17">
      <c r="P63576" s="63"/>
      <c r="Q63576" s="63"/>
    </row>
    <row r="63577" spans="16:17">
      <c r="P63577" s="63"/>
      <c r="Q63577" s="63"/>
    </row>
    <row r="63578" spans="16:17">
      <c r="P63578" s="63"/>
      <c r="Q63578" s="63"/>
    </row>
    <row r="63579" spans="16:17">
      <c r="P63579" s="63"/>
      <c r="Q63579" s="63"/>
    </row>
    <row r="63580" spans="16:17">
      <c r="P63580" s="63"/>
      <c r="Q63580" s="63"/>
    </row>
    <row r="63581" spans="16:17">
      <c r="P63581" s="63"/>
      <c r="Q63581" s="63"/>
    </row>
    <row r="63582" spans="16:17">
      <c r="P63582" s="63"/>
      <c r="Q63582" s="63"/>
    </row>
    <row r="63583" spans="16:17">
      <c r="P63583" s="63"/>
      <c r="Q63583" s="63"/>
    </row>
    <row r="63584" spans="16:17">
      <c r="P63584" s="63"/>
      <c r="Q63584" s="63"/>
    </row>
    <row r="63585" spans="16:17">
      <c r="P63585" s="63"/>
      <c r="Q63585" s="63"/>
    </row>
    <row r="63586" spans="16:17">
      <c r="P63586" s="63"/>
      <c r="Q63586" s="63"/>
    </row>
    <row r="63587" spans="16:17">
      <c r="P63587" s="63"/>
      <c r="Q63587" s="63"/>
    </row>
    <row r="63588" spans="16:17">
      <c r="P63588" s="63"/>
      <c r="Q63588" s="63"/>
    </row>
    <row r="63589" spans="16:17">
      <c r="P63589" s="63"/>
      <c r="Q63589" s="63"/>
    </row>
    <row r="63590" spans="16:17">
      <c r="P63590" s="63"/>
      <c r="Q63590" s="63"/>
    </row>
    <row r="63591" spans="16:17">
      <c r="P63591" s="63"/>
      <c r="Q63591" s="63"/>
    </row>
    <row r="63592" spans="16:17">
      <c r="P63592" s="63"/>
      <c r="Q63592" s="63"/>
    </row>
    <row r="63593" spans="16:17">
      <c r="P63593" s="63"/>
      <c r="Q63593" s="63"/>
    </row>
    <row r="63594" spans="16:17">
      <c r="P63594" s="63"/>
      <c r="Q63594" s="63"/>
    </row>
    <row r="63595" spans="16:17">
      <c r="P63595" s="63"/>
      <c r="Q63595" s="63"/>
    </row>
    <row r="63596" spans="16:17">
      <c r="P63596" s="63"/>
      <c r="Q63596" s="63"/>
    </row>
    <row r="63597" spans="16:17">
      <c r="P63597" s="63"/>
      <c r="Q63597" s="63"/>
    </row>
    <row r="63598" spans="16:17">
      <c r="P63598" s="63"/>
      <c r="Q63598" s="63"/>
    </row>
    <row r="63599" spans="16:17">
      <c r="P63599" s="63"/>
      <c r="Q63599" s="63"/>
    </row>
    <row r="63600" spans="16:17">
      <c r="P63600" s="63"/>
      <c r="Q63600" s="63"/>
    </row>
    <row r="63601" spans="16:17">
      <c r="P63601" s="63"/>
      <c r="Q63601" s="63"/>
    </row>
    <row r="63602" spans="16:17">
      <c r="P63602" s="63"/>
      <c r="Q63602" s="63"/>
    </row>
    <row r="63603" spans="16:17">
      <c r="P63603" s="63"/>
      <c r="Q63603" s="63"/>
    </row>
    <row r="63604" spans="16:17">
      <c r="P63604" s="63"/>
      <c r="Q63604" s="63"/>
    </row>
    <row r="63605" spans="16:17">
      <c r="P63605" s="63"/>
      <c r="Q63605" s="63"/>
    </row>
    <row r="63606" spans="16:17">
      <c r="P63606" s="63"/>
      <c r="Q63606" s="63"/>
    </row>
    <row r="63607" spans="16:17">
      <c r="P63607" s="63"/>
      <c r="Q63607" s="63"/>
    </row>
    <row r="63608" spans="16:17">
      <c r="P63608" s="63"/>
      <c r="Q63608" s="63"/>
    </row>
    <row r="63609" spans="16:17">
      <c r="P63609" s="63"/>
      <c r="Q63609" s="63"/>
    </row>
    <row r="63610" spans="16:17">
      <c r="P63610" s="63"/>
      <c r="Q63610" s="63"/>
    </row>
    <row r="63611" spans="16:17">
      <c r="P63611" s="63"/>
      <c r="Q63611" s="63"/>
    </row>
    <row r="63612" spans="16:17">
      <c r="P63612" s="63"/>
      <c r="Q63612" s="63"/>
    </row>
    <row r="63613" spans="16:17">
      <c r="P63613" s="63"/>
      <c r="Q63613" s="63"/>
    </row>
    <row r="63614" spans="16:17">
      <c r="P63614" s="63"/>
      <c r="Q63614" s="63"/>
    </row>
    <row r="63615" spans="16:17">
      <c r="P63615" s="63"/>
      <c r="Q63615" s="63"/>
    </row>
    <row r="63616" spans="16:17">
      <c r="P63616" s="63"/>
      <c r="Q63616" s="63"/>
    </row>
    <row r="63617" spans="16:17">
      <c r="P63617" s="63"/>
      <c r="Q63617" s="63"/>
    </row>
    <row r="63618" spans="16:17">
      <c r="P63618" s="63"/>
      <c r="Q63618" s="63"/>
    </row>
    <row r="63619" spans="16:17">
      <c r="P63619" s="63"/>
      <c r="Q63619" s="63"/>
    </row>
    <row r="63620" spans="16:17">
      <c r="P63620" s="63"/>
      <c r="Q63620" s="63"/>
    </row>
    <row r="63621" spans="16:17">
      <c r="P63621" s="63"/>
      <c r="Q63621" s="63"/>
    </row>
    <row r="63622" spans="16:17">
      <c r="P63622" s="63"/>
      <c r="Q63622" s="63"/>
    </row>
    <row r="63623" spans="16:17">
      <c r="P63623" s="63"/>
      <c r="Q63623" s="63"/>
    </row>
    <row r="63624" spans="16:17">
      <c r="P63624" s="63"/>
      <c r="Q63624" s="63"/>
    </row>
    <row r="63625" spans="16:17">
      <c r="P63625" s="63"/>
      <c r="Q63625" s="63"/>
    </row>
    <row r="63626" spans="16:17">
      <c r="P63626" s="63"/>
      <c r="Q63626" s="63"/>
    </row>
    <row r="63627" spans="16:17">
      <c r="P63627" s="63"/>
      <c r="Q63627" s="63"/>
    </row>
    <row r="63628" spans="16:17">
      <c r="P63628" s="63"/>
      <c r="Q63628" s="63"/>
    </row>
    <row r="63629" spans="16:17">
      <c r="P63629" s="63"/>
      <c r="Q63629" s="63"/>
    </row>
    <row r="63630" spans="16:17">
      <c r="P63630" s="63"/>
      <c r="Q63630" s="63"/>
    </row>
    <row r="63631" spans="16:17">
      <c r="P63631" s="63"/>
      <c r="Q63631" s="63"/>
    </row>
    <row r="63632" spans="16:17">
      <c r="P63632" s="63"/>
      <c r="Q63632" s="63"/>
    </row>
    <row r="63633" spans="16:17">
      <c r="P63633" s="63"/>
      <c r="Q63633" s="63"/>
    </row>
    <row r="63634" spans="16:17">
      <c r="P63634" s="63"/>
      <c r="Q63634" s="63"/>
    </row>
    <row r="63635" spans="16:17">
      <c r="P63635" s="63"/>
      <c r="Q63635" s="63"/>
    </row>
    <row r="63636" spans="16:17">
      <c r="P63636" s="63"/>
      <c r="Q63636" s="63"/>
    </row>
    <row r="63637" spans="16:17">
      <c r="P63637" s="63"/>
      <c r="Q63637" s="63"/>
    </row>
    <row r="63638" spans="16:17">
      <c r="P63638" s="63"/>
      <c r="Q63638" s="63"/>
    </row>
    <row r="63639" spans="16:17">
      <c r="P63639" s="63"/>
      <c r="Q63639" s="63"/>
    </row>
    <row r="63640" spans="16:17">
      <c r="P63640" s="63"/>
      <c r="Q63640" s="63"/>
    </row>
    <row r="63641" spans="16:17">
      <c r="P63641" s="63"/>
      <c r="Q63641" s="63"/>
    </row>
    <row r="63642" spans="16:17">
      <c r="P63642" s="63"/>
      <c r="Q63642" s="63"/>
    </row>
    <row r="63643" spans="16:17">
      <c r="P63643" s="63"/>
      <c r="Q63643" s="63"/>
    </row>
    <row r="63644" spans="16:17">
      <c r="P63644" s="63"/>
      <c r="Q63644" s="63"/>
    </row>
    <row r="63645" spans="16:17">
      <c r="P63645" s="63"/>
      <c r="Q63645" s="63"/>
    </row>
    <row r="63646" spans="16:17">
      <c r="P63646" s="63"/>
      <c r="Q63646" s="63"/>
    </row>
    <row r="63647" spans="16:17">
      <c r="P63647" s="63"/>
      <c r="Q63647" s="63"/>
    </row>
    <row r="63648" spans="16:17">
      <c r="P63648" s="63"/>
      <c r="Q63648" s="63"/>
    </row>
    <row r="63649" spans="16:17">
      <c r="P63649" s="63"/>
      <c r="Q63649" s="63"/>
    </row>
    <row r="63650" spans="16:17">
      <c r="P63650" s="63"/>
      <c r="Q63650" s="63"/>
    </row>
    <row r="63651" spans="16:17">
      <c r="P63651" s="63"/>
      <c r="Q63651" s="63"/>
    </row>
    <row r="63652" spans="16:17">
      <c r="P63652" s="63"/>
      <c r="Q63652" s="63"/>
    </row>
    <row r="63653" spans="16:17">
      <c r="P63653" s="63"/>
      <c r="Q63653" s="63"/>
    </row>
    <row r="63654" spans="16:17">
      <c r="P63654" s="63"/>
      <c r="Q63654" s="63"/>
    </row>
    <row r="63655" spans="16:17">
      <c r="P63655" s="63"/>
      <c r="Q63655" s="63"/>
    </row>
    <row r="63656" spans="16:17">
      <c r="P63656" s="63"/>
      <c r="Q63656" s="63"/>
    </row>
    <row r="63657" spans="16:17">
      <c r="P63657" s="63"/>
      <c r="Q63657" s="63"/>
    </row>
    <row r="63658" spans="16:17">
      <c r="P63658" s="63"/>
      <c r="Q63658" s="63"/>
    </row>
    <row r="63659" spans="16:17">
      <c r="P63659" s="63"/>
      <c r="Q63659" s="63"/>
    </row>
    <row r="63660" spans="16:17">
      <c r="P63660" s="63"/>
      <c r="Q63660" s="63"/>
    </row>
    <row r="63661" spans="16:17">
      <c r="P63661" s="63"/>
      <c r="Q63661" s="63"/>
    </row>
    <row r="63662" spans="16:17">
      <c r="P63662" s="63"/>
      <c r="Q63662" s="63"/>
    </row>
    <row r="63663" spans="16:17">
      <c r="P63663" s="63"/>
      <c r="Q63663" s="63"/>
    </row>
    <row r="63664" spans="16:17">
      <c r="P63664" s="63"/>
      <c r="Q63664" s="63"/>
    </row>
    <row r="63665" spans="16:17">
      <c r="P63665" s="63"/>
      <c r="Q63665" s="63"/>
    </row>
    <row r="63666" spans="16:17">
      <c r="P63666" s="63"/>
      <c r="Q63666" s="63"/>
    </row>
    <row r="63667" spans="16:17">
      <c r="P63667" s="63"/>
      <c r="Q63667" s="63"/>
    </row>
    <row r="63668" spans="16:17">
      <c r="P63668" s="63"/>
      <c r="Q63668" s="63"/>
    </row>
    <row r="63669" spans="16:17">
      <c r="P63669" s="63"/>
      <c r="Q63669" s="63"/>
    </row>
    <row r="63670" spans="16:17">
      <c r="P63670" s="63"/>
      <c r="Q63670" s="63"/>
    </row>
    <row r="63671" spans="16:17">
      <c r="P63671" s="63"/>
      <c r="Q63671" s="63"/>
    </row>
    <row r="63672" spans="16:17">
      <c r="P63672" s="63"/>
      <c r="Q63672" s="63"/>
    </row>
    <row r="63673" spans="16:17">
      <c r="P63673" s="63"/>
      <c r="Q63673" s="63"/>
    </row>
    <row r="63674" spans="16:17">
      <c r="P63674" s="63"/>
      <c r="Q63674" s="63"/>
    </row>
    <row r="63675" spans="16:17">
      <c r="P63675" s="63"/>
      <c r="Q63675" s="63"/>
    </row>
    <row r="63676" spans="16:17">
      <c r="P63676" s="63"/>
      <c r="Q63676" s="63"/>
    </row>
    <row r="63677" spans="16:17">
      <c r="P63677" s="63"/>
      <c r="Q63677" s="63"/>
    </row>
    <row r="63678" spans="16:17">
      <c r="P63678" s="63"/>
      <c r="Q63678" s="63"/>
    </row>
    <row r="63679" spans="16:17">
      <c r="P63679" s="63"/>
      <c r="Q63679" s="63"/>
    </row>
    <row r="63680" spans="16:17">
      <c r="P63680" s="63"/>
      <c r="Q63680" s="63"/>
    </row>
    <row r="63681" spans="16:17">
      <c r="P63681" s="63"/>
      <c r="Q63681" s="63"/>
    </row>
    <row r="63682" spans="16:17">
      <c r="P63682" s="63"/>
      <c r="Q63682" s="63"/>
    </row>
    <row r="63683" spans="16:17">
      <c r="P63683" s="63"/>
      <c r="Q63683" s="63"/>
    </row>
    <row r="63684" spans="16:17">
      <c r="P63684" s="63"/>
      <c r="Q63684" s="63"/>
    </row>
    <row r="63685" spans="16:17">
      <c r="P63685" s="63"/>
      <c r="Q63685" s="63"/>
    </row>
    <row r="63686" spans="16:17">
      <c r="P63686" s="63"/>
      <c r="Q63686" s="63"/>
    </row>
    <row r="63687" spans="16:17">
      <c r="P63687" s="63"/>
      <c r="Q63687" s="63"/>
    </row>
    <row r="63688" spans="16:17">
      <c r="P63688" s="63"/>
      <c r="Q63688" s="63"/>
    </row>
    <row r="63689" spans="16:17">
      <c r="P63689" s="63"/>
      <c r="Q63689" s="63"/>
    </row>
    <row r="63690" spans="16:17">
      <c r="P63690" s="63"/>
      <c r="Q63690" s="63"/>
    </row>
    <row r="63691" spans="16:17">
      <c r="P63691" s="63"/>
      <c r="Q63691" s="63"/>
    </row>
    <row r="63692" spans="16:17">
      <c r="P63692" s="63"/>
      <c r="Q63692" s="63"/>
    </row>
    <row r="63693" spans="16:17">
      <c r="P63693" s="63"/>
      <c r="Q63693" s="63"/>
    </row>
    <row r="63694" spans="16:17">
      <c r="P63694" s="63"/>
      <c r="Q63694" s="63"/>
    </row>
    <row r="63695" spans="16:17">
      <c r="P63695" s="63"/>
      <c r="Q63695" s="63"/>
    </row>
    <row r="63696" spans="16:17">
      <c r="P63696" s="63"/>
      <c r="Q63696" s="63"/>
    </row>
    <row r="63697" spans="16:17">
      <c r="P63697" s="63"/>
      <c r="Q63697" s="63"/>
    </row>
    <row r="63698" spans="16:17">
      <c r="P63698" s="63"/>
      <c r="Q63698" s="63"/>
    </row>
    <row r="63699" spans="16:17">
      <c r="P63699" s="63"/>
      <c r="Q63699" s="63"/>
    </row>
    <row r="63700" spans="16:17">
      <c r="P63700" s="63"/>
      <c r="Q63700" s="63"/>
    </row>
    <row r="63701" spans="16:17">
      <c r="P63701" s="63"/>
      <c r="Q63701" s="63"/>
    </row>
    <row r="63702" spans="16:17">
      <c r="P63702" s="63"/>
      <c r="Q63702" s="63"/>
    </row>
    <row r="63703" spans="16:17">
      <c r="P63703" s="63"/>
      <c r="Q63703" s="63"/>
    </row>
    <row r="63704" spans="16:17">
      <c r="P63704" s="63"/>
      <c r="Q63704" s="63"/>
    </row>
    <row r="63705" spans="16:17">
      <c r="P63705" s="63"/>
      <c r="Q63705" s="63"/>
    </row>
    <row r="63706" spans="16:17">
      <c r="P63706" s="63"/>
      <c r="Q63706" s="63"/>
    </row>
    <row r="63707" spans="16:17">
      <c r="P63707" s="63"/>
      <c r="Q63707" s="63"/>
    </row>
    <row r="63708" spans="16:17">
      <c r="P63708" s="63"/>
      <c r="Q63708" s="63"/>
    </row>
    <row r="63709" spans="16:17">
      <c r="P63709" s="63"/>
      <c r="Q63709" s="63"/>
    </row>
    <row r="63710" spans="16:17">
      <c r="P63710" s="63"/>
      <c r="Q63710" s="63"/>
    </row>
    <row r="63711" spans="16:17">
      <c r="P63711" s="63"/>
      <c r="Q63711" s="63"/>
    </row>
    <row r="63712" spans="16:17">
      <c r="P63712" s="63"/>
      <c r="Q63712" s="63"/>
    </row>
    <row r="63713" spans="16:17">
      <c r="P63713" s="63"/>
      <c r="Q63713" s="63"/>
    </row>
    <row r="63714" spans="16:17">
      <c r="P63714" s="63"/>
      <c r="Q63714" s="63"/>
    </row>
    <row r="63715" spans="16:17">
      <c r="P63715" s="63"/>
      <c r="Q63715" s="63"/>
    </row>
    <row r="63716" spans="16:17">
      <c r="P63716" s="63"/>
      <c r="Q63716" s="63"/>
    </row>
    <row r="63717" spans="16:17">
      <c r="P63717" s="63"/>
      <c r="Q63717" s="63"/>
    </row>
    <row r="63718" spans="16:17">
      <c r="P63718" s="63"/>
      <c r="Q63718" s="63"/>
    </row>
    <row r="63719" spans="16:17">
      <c r="P63719" s="63"/>
      <c r="Q63719" s="63"/>
    </row>
    <row r="63720" spans="16:17">
      <c r="P63720" s="63"/>
      <c r="Q63720" s="63"/>
    </row>
    <row r="63721" spans="16:17">
      <c r="P63721" s="63"/>
      <c r="Q63721" s="63"/>
    </row>
    <row r="63722" spans="16:17">
      <c r="P63722" s="63"/>
      <c r="Q63722" s="63"/>
    </row>
    <row r="63723" spans="16:17">
      <c r="P63723" s="63"/>
      <c r="Q63723" s="63"/>
    </row>
    <row r="63724" spans="16:17">
      <c r="P63724" s="63"/>
      <c r="Q63724" s="63"/>
    </row>
    <row r="63725" spans="16:17">
      <c r="P63725" s="63"/>
      <c r="Q63725" s="63"/>
    </row>
    <row r="63726" spans="16:17">
      <c r="P63726" s="63"/>
      <c r="Q63726" s="63"/>
    </row>
    <row r="63727" spans="16:17">
      <c r="P63727" s="63"/>
      <c r="Q63727" s="63"/>
    </row>
    <row r="63728" spans="16:17">
      <c r="P63728" s="63"/>
      <c r="Q63728" s="63"/>
    </row>
    <row r="63729" spans="16:17">
      <c r="P63729" s="63"/>
      <c r="Q63729" s="63"/>
    </row>
    <row r="63730" spans="16:17">
      <c r="P63730" s="63"/>
      <c r="Q63730" s="63"/>
    </row>
    <row r="63731" spans="16:17">
      <c r="P63731" s="63"/>
      <c r="Q63731" s="63"/>
    </row>
    <row r="63732" spans="16:17">
      <c r="P63732" s="63"/>
      <c r="Q63732" s="63"/>
    </row>
    <row r="63733" spans="16:17">
      <c r="P63733" s="63"/>
      <c r="Q63733" s="63"/>
    </row>
    <row r="63734" spans="16:17">
      <c r="P63734" s="63"/>
      <c r="Q63734" s="63"/>
    </row>
    <row r="63735" spans="16:17">
      <c r="P63735" s="63"/>
      <c r="Q63735" s="63"/>
    </row>
    <row r="63736" spans="16:17">
      <c r="P63736" s="63"/>
      <c r="Q63736" s="63"/>
    </row>
    <row r="63737" spans="16:17">
      <c r="P63737" s="63"/>
      <c r="Q63737" s="63"/>
    </row>
    <row r="63738" spans="16:17">
      <c r="P63738" s="63"/>
      <c r="Q63738" s="63"/>
    </row>
    <row r="63739" spans="16:17">
      <c r="P63739" s="63"/>
      <c r="Q63739" s="63"/>
    </row>
    <row r="63740" spans="16:17">
      <c r="P63740" s="63"/>
      <c r="Q63740" s="63"/>
    </row>
    <row r="63741" spans="16:17">
      <c r="P63741" s="63"/>
      <c r="Q63741" s="63"/>
    </row>
    <row r="63742" spans="16:17">
      <c r="P63742" s="63"/>
      <c r="Q63742" s="63"/>
    </row>
    <row r="63743" spans="16:17">
      <c r="P63743" s="63"/>
      <c r="Q63743" s="63"/>
    </row>
    <row r="63744" spans="16:17">
      <c r="P63744" s="63"/>
      <c r="Q63744" s="63"/>
    </row>
    <row r="63745" spans="16:17">
      <c r="P63745" s="63"/>
      <c r="Q63745" s="63"/>
    </row>
    <row r="63746" spans="16:17">
      <c r="P63746" s="63"/>
      <c r="Q63746" s="63"/>
    </row>
    <row r="63747" spans="16:17">
      <c r="P63747" s="63"/>
      <c r="Q63747" s="63"/>
    </row>
    <row r="63748" spans="16:17">
      <c r="P63748" s="63"/>
      <c r="Q63748" s="63"/>
    </row>
    <row r="63749" spans="16:17">
      <c r="P63749" s="63"/>
      <c r="Q63749" s="63"/>
    </row>
    <row r="63750" spans="16:17">
      <c r="P63750" s="63"/>
      <c r="Q63750" s="63"/>
    </row>
    <row r="63751" spans="16:17">
      <c r="P63751" s="63"/>
      <c r="Q63751" s="63"/>
    </row>
    <row r="63752" spans="16:17">
      <c r="P63752" s="63"/>
      <c r="Q63752" s="63"/>
    </row>
    <row r="63753" spans="16:17">
      <c r="P63753" s="63"/>
      <c r="Q63753" s="63"/>
    </row>
    <row r="63754" spans="16:17">
      <c r="P63754" s="63"/>
      <c r="Q63754" s="63"/>
    </row>
    <row r="63755" spans="16:17">
      <c r="P63755" s="63"/>
      <c r="Q63755" s="63"/>
    </row>
    <row r="63756" spans="16:17">
      <c r="P63756" s="63"/>
      <c r="Q63756" s="63"/>
    </row>
    <row r="63757" spans="16:17">
      <c r="P63757" s="63"/>
      <c r="Q63757" s="63"/>
    </row>
    <row r="63758" spans="16:17">
      <c r="P63758" s="63"/>
      <c r="Q63758" s="63"/>
    </row>
    <row r="63759" spans="16:17">
      <c r="P63759" s="63"/>
      <c r="Q63759" s="63"/>
    </row>
    <row r="63760" spans="16:17">
      <c r="P63760" s="63"/>
      <c r="Q63760" s="63"/>
    </row>
    <row r="63761" spans="16:17">
      <c r="P63761" s="63"/>
      <c r="Q63761" s="63"/>
    </row>
    <row r="63762" spans="16:17">
      <c r="P63762" s="63"/>
      <c r="Q63762" s="63"/>
    </row>
    <row r="63763" spans="16:17">
      <c r="P63763" s="63"/>
      <c r="Q63763" s="63"/>
    </row>
    <row r="63764" spans="16:17">
      <c r="P63764" s="63"/>
      <c r="Q63764" s="63"/>
    </row>
    <row r="63765" spans="16:17">
      <c r="P63765" s="63"/>
      <c r="Q63765" s="63"/>
    </row>
    <row r="63766" spans="16:17">
      <c r="P63766" s="63"/>
      <c r="Q63766" s="63"/>
    </row>
    <row r="63767" spans="16:17">
      <c r="P63767" s="63"/>
      <c r="Q63767" s="63"/>
    </row>
    <row r="63768" spans="16:17">
      <c r="P63768" s="63"/>
      <c r="Q63768" s="63"/>
    </row>
    <row r="63769" spans="16:17">
      <c r="P63769" s="63"/>
      <c r="Q63769" s="63"/>
    </row>
    <row r="63770" spans="16:17">
      <c r="P63770" s="63"/>
      <c r="Q63770" s="63"/>
    </row>
    <row r="63771" spans="16:17">
      <c r="P63771" s="63"/>
      <c r="Q63771" s="63"/>
    </row>
    <row r="63772" spans="16:17">
      <c r="P63772" s="63"/>
      <c r="Q63772" s="63"/>
    </row>
    <row r="63773" spans="16:17">
      <c r="P63773" s="63"/>
      <c r="Q63773" s="63"/>
    </row>
    <row r="63774" spans="16:17">
      <c r="P63774" s="63"/>
      <c r="Q63774" s="63"/>
    </row>
    <row r="63775" spans="16:17">
      <c r="P63775" s="63"/>
      <c r="Q63775" s="63"/>
    </row>
    <row r="63776" spans="16:17">
      <c r="P63776" s="63"/>
      <c r="Q63776" s="63"/>
    </row>
    <row r="63777" spans="16:17">
      <c r="P63777" s="63"/>
      <c r="Q63777" s="63"/>
    </row>
    <row r="63778" spans="16:17">
      <c r="P63778" s="63"/>
      <c r="Q63778" s="63"/>
    </row>
    <row r="63779" spans="16:17">
      <c r="P63779" s="63"/>
      <c r="Q63779" s="63"/>
    </row>
    <row r="63780" spans="16:17">
      <c r="P63780" s="63"/>
      <c r="Q63780" s="63"/>
    </row>
    <row r="63781" spans="16:17">
      <c r="P63781" s="63"/>
      <c r="Q63781" s="63"/>
    </row>
    <row r="63782" spans="16:17">
      <c r="P63782" s="63"/>
      <c r="Q63782" s="63"/>
    </row>
    <row r="63783" spans="16:17">
      <c r="P63783" s="63"/>
      <c r="Q63783" s="63"/>
    </row>
    <row r="63784" spans="16:17">
      <c r="P63784" s="63"/>
      <c r="Q63784" s="63"/>
    </row>
    <row r="63785" spans="16:17">
      <c r="P63785" s="63"/>
      <c r="Q63785" s="63"/>
    </row>
    <row r="63786" spans="16:17">
      <c r="P63786" s="63"/>
      <c r="Q63786" s="63"/>
    </row>
    <row r="63787" spans="16:17">
      <c r="P63787" s="63"/>
      <c r="Q63787" s="63"/>
    </row>
    <row r="63788" spans="16:17">
      <c r="P63788" s="63"/>
      <c r="Q63788" s="63"/>
    </row>
    <row r="63789" spans="16:17">
      <c r="P63789" s="63"/>
      <c r="Q63789" s="63"/>
    </row>
    <row r="63790" spans="16:17">
      <c r="P63790" s="63"/>
      <c r="Q63790" s="63"/>
    </row>
    <row r="63791" spans="16:17">
      <c r="P63791" s="63"/>
      <c r="Q63791" s="63"/>
    </row>
    <row r="63792" spans="16:17">
      <c r="P63792" s="63"/>
      <c r="Q63792" s="63"/>
    </row>
    <row r="63793" spans="16:17">
      <c r="P63793" s="63"/>
      <c r="Q63793" s="63"/>
    </row>
    <row r="63794" spans="16:17">
      <c r="P63794" s="63"/>
      <c r="Q63794" s="63"/>
    </row>
    <row r="63795" spans="16:17">
      <c r="P63795" s="63"/>
      <c r="Q63795" s="63"/>
    </row>
    <row r="63796" spans="16:17">
      <c r="P63796" s="63"/>
      <c r="Q63796" s="63"/>
    </row>
    <row r="63797" spans="16:17">
      <c r="P63797" s="63"/>
      <c r="Q63797" s="63"/>
    </row>
    <row r="63798" spans="16:17">
      <c r="P63798" s="63"/>
      <c r="Q63798" s="63"/>
    </row>
    <row r="63799" spans="16:17">
      <c r="P63799" s="63"/>
      <c r="Q63799" s="63"/>
    </row>
    <row r="63800" spans="16:17">
      <c r="P63800" s="63"/>
      <c r="Q63800" s="63"/>
    </row>
    <row r="63801" spans="16:17">
      <c r="P63801" s="63"/>
      <c r="Q63801" s="63"/>
    </row>
    <row r="63802" spans="16:17">
      <c r="P63802" s="63"/>
      <c r="Q63802" s="63"/>
    </row>
    <row r="63803" spans="16:17">
      <c r="P63803" s="63"/>
      <c r="Q63803" s="63"/>
    </row>
    <row r="63804" spans="16:17">
      <c r="P63804" s="63"/>
      <c r="Q63804" s="63"/>
    </row>
    <row r="63805" spans="16:17">
      <c r="P63805" s="63"/>
      <c r="Q63805" s="63"/>
    </row>
    <row r="63806" spans="16:17">
      <c r="P63806" s="63"/>
      <c r="Q63806" s="63"/>
    </row>
    <row r="63807" spans="16:17">
      <c r="P63807" s="63"/>
      <c r="Q63807" s="63"/>
    </row>
    <row r="63808" spans="16:17">
      <c r="P63808" s="63"/>
      <c r="Q63808" s="63"/>
    </row>
    <row r="63809" spans="16:17">
      <c r="P63809" s="63"/>
      <c r="Q63809" s="63"/>
    </row>
    <row r="63810" spans="16:17">
      <c r="P63810" s="63"/>
      <c r="Q63810" s="63"/>
    </row>
    <row r="63811" spans="16:17">
      <c r="P63811" s="63"/>
      <c r="Q63811" s="63"/>
    </row>
    <row r="63812" spans="16:17">
      <c r="P63812" s="63"/>
      <c r="Q63812" s="63"/>
    </row>
    <row r="63813" spans="16:17">
      <c r="P63813" s="63"/>
      <c r="Q63813" s="63"/>
    </row>
    <row r="63814" spans="16:17">
      <c r="P63814" s="63"/>
      <c r="Q63814" s="63"/>
    </row>
    <row r="63815" spans="16:17">
      <c r="P63815" s="63"/>
      <c r="Q63815" s="63"/>
    </row>
    <row r="63816" spans="16:17">
      <c r="P63816" s="63"/>
      <c r="Q63816" s="63"/>
    </row>
    <row r="63817" spans="16:17">
      <c r="P63817" s="63"/>
      <c r="Q63817" s="63"/>
    </row>
    <row r="63818" spans="16:17">
      <c r="P63818" s="63"/>
      <c r="Q63818" s="63"/>
    </row>
    <row r="63819" spans="16:17">
      <c r="P63819" s="63"/>
      <c r="Q63819" s="63"/>
    </row>
    <row r="63820" spans="16:17">
      <c r="P63820" s="63"/>
      <c r="Q63820" s="63"/>
    </row>
    <row r="63821" spans="16:17">
      <c r="P63821" s="63"/>
      <c r="Q63821" s="63"/>
    </row>
    <row r="63822" spans="16:17">
      <c r="P63822" s="63"/>
      <c r="Q63822" s="63"/>
    </row>
    <row r="63823" spans="16:17">
      <c r="P63823" s="63"/>
      <c r="Q63823" s="63"/>
    </row>
    <row r="63824" spans="16:17">
      <c r="P63824" s="63"/>
      <c r="Q63824" s="63"/>
    </row>
    <row r="63825" spans="16:17">
      <c r="P63825" s="63"/>
      <c r="Q63825" s="63"/>
    </row>
    <row r="63826" spans="16:17">
      <c r="P63826" s="63"/>
      <c r="Q63826" s="63"/>
    </row>
    <row r="63827" spans="16:17">
      <c r="P63827" s="63"/>
      <c r="Q63827" s="63"/>
    </row>
    <row r="63828" spans="16:17">
      <c r="P63828" s="63"/>
      <c r="Q63828" s="63"/>
    </row>
    <row r="63829" spans="16:17">
      <c r="P63829" s="63"/>
      <c r="Q63829" s="63"/>
    </row>
    <row r="63830" spans="16:17">
      <c r="P63830" s="63"/>
      <c r="Q63830" s="63"/>
    </row>
    <row r="63831" spans="16:17">
      <c r="P63831" s="63"/>
      <c r="Q63831" s="63"/>
    </row>
    <row r="63832" spans="16:17">
      <c r="P63832" s="63"/>
      <c r="Q63832" s="63"/>
    </row>
    <row r="63833" spans="16:17">
      <c r="P63833" s="63"/>
      <c r="Q63833" s="63"/>
    </row>
    <row r="63834" spans="16:17">
      <c r="P63834" s="63"/>
      <c r="Q63834" s="63"/>
    </row>
    <row r="63835" spans="16:17">
      <c r="P63835" s="63"/>
      <c r="Q63835" s="63"/>
    </row>
    <row r="63836" spans="16:17">
      <c r="P63836" s="63"/>
      <c r="Q63836" s="63"/>
    </row>
    <row r="63837" spans="16:17">
      <c r="P63837" s="63"/>
      <c r="Q63837" s="63"/>
    </row>
    <row r="63838" spans="16:17">
      <c r="P63838" s="63"/>
      <c r="Q63838" s="63"/>
    </row>
    <row r="63839" spans="16:17">
      <c r="P63839" s="63"/>
      <c r="Q63839" s="63"/>
    </row>
    <row r="63840" spans="16:17">
      <c r="P63840" s="63"/>
      <c r="Q63840" s="63"/>
    </row>
    <row r="63841" spans="16:17">
      <c r="P63841" s="63"/>
      <c r="Q63841" s="63"/>
    </row>
    <row r="63842" spans="16:17">
      <c r="P63842" s="63"/>
      <c r="Q63842" s="63"/>
    </row>
    <row r="63843" spans="16:17">
      <c r="P63843" s="63"/>
      <c r="Q63843" s="63"/>
    </row>
    <row r="63844" spans="16:17">
      <c r="P63844" s="63"/>
      <c r="Q63844" s="63"/>
    </row>
    <row r="63845" spans="16:17">
      <c r="P63845" s="63"/>
      <c r="Q63845" s="63"/>
    </row>
    <row r="63846" spans="16:17">
      <c r="P63846" s="63"/>
      <c r="Q63846" s="63"/>
    </row>
    <row r="63847" spans="16:17">
      <c r="P63847" s="63"/>
      <c r="Q63847" s="63"/>
    </row>
    <row r="63848" spans="16:17">
      <c r="P63848" s="63"/>
      <c r="Q63848" s="63"/>
    </row>
    <row r="63849" spans="16:17">
      <c r="P63849" s="63"/>
      <c r="Q63849" s="63"/>
    </row>
    <row r="63850" spans="16:17">
      <c r="P63850" s="63"/>
      <c r="Q63850" s="63"/>
    </row>
    <row r="63851" spans="16:17">
      <c r="P63851" s="63"/>
      <c r="Q63851" s="63"/>
    </row>
    <row r="63852" spans="16:17">
      <c r="P63852" s="63"/>
      <c r="Q63852" s="63"/>
    </row>
    <row r="63853" spans="16:17">
      <c r="P63853" s="63"/>
      <c r="Q63853" s="63"/>
    </row>
    <row r="63854" spans="16:17">
      <c r="P63854" s="63"/>
      <c r="Q63854" s="63"/>
    </row>
    <row r="63855" spans="16:17">
      <c r="P63855" s="63"/>
      <c r="Q63855" s="63"/>
    </row>
    <row r="63856" spans="16:17">
      <c r="P63856" s="63"/>
      <c r="Q63856" s="63"/>
    </row>
    <row r="63857" spans="16:17">
      <c r="P63857" s="63"/>
      <c r="Q63857" s="63"/>
    </row>
    <row r="63858" spans="16:17">
      <c r="P63858" s="63"/>
      <c r="Q63858" s="63"/>
    </row>
    <row r="63859" spans="16:17">
      <c r="P63859" s="63"/>
      <c r="Q63859" s="63"/>
    </row>
    <row r="63860" spans="16:17">
      <c r="P63860" s="63"/>
      <c r="Q63860" s="63"/>
    </row>
    <row r="63861" spans="16:17">
      <c r="P63861" s="63"/>
      <c r="Q63861" s="63"/>
    </row>
    <row r="63862" spans="16:17">
      <c r="P63862" s="63"/>
      <c r="Q63862" s="63"/>
    </row>
    <row r="63863" spans="16:17">
      <c r="P63863" s="63"/>
      <c r="Q63863" s="63"/>
    </row>
    <row r="63864" spans="16:17">
      <c r="P63864" s="63"/>
      <c r="Q63864" s="63"/>
    </row>
    <row r="63865" spans="16:17">
      <c r="P63865" s="63"/>
      <c r="Q63865" s="63"/>
    </row>
    <row r="63866" spans="16:17">
      <c r="P63866" s="63"/>
      <c r="Q63866" s="63"/>
    </row>
    <row r="63867" spans="16:17">
      <c r="P63867" s="63"/>
      <c r="Q63867" s="63"/>
    </row>
    <row r="63868" spans="16:17">
      <c r="P63868" s="63"/>
      <c r="Q63868" s="63"/>
    </row>
    <row r="63869" spans="16:17">
      <c r="P63869" s="63"/>
      <c r="Q63869" s="63"/>
    </row>
    <row r="63870" spans="16:17">
      <c r="P63870" s="63"/>
      <c r="Q63870" s="63"/>
    </row>
    <row r="63871" spans="16:17">
      <c r="P63871" s="63"/>
      <c r="Q63871" s="63"/>
    </row>
    <row r="63872" spans="16:17">
      <c r="P63872" s="63"/>
      <c r="Q63872" s="63"/>
    </row>
    <row r="63873" spans="16:17">
      <c r="P63873" s="63"/>
      <c r="Q63873" s="63"/>
    </row>
    <row r="63874" spans="16:17">
      <c r="P63874" s="63"/>
      <c r="Q63874" s="63"/>
    </row>
    <row r="63875" spans="16:17">
      <c r="P63875" s="63"/>
      <c r="Q63875" s="63"/>
    </row>
    <row r="63876" spans="16:17">
      <c r="P63876" s="63"/>
      <c r="Q63876" s="63"/>
    </row>
    <row r="63877" spans="16:17">
      <c r="P63877" s="63"/>
      <c r="Q63877" s="63"/>
    </row>
    <row r="63878" spans="16:17">
      <c r="P63878" s="63"/>
      <c r="Q63878" s="63"/>
    </row>
    <row r="63879" spans="16:17">
      <c r="P63879" s="63"/>
      <c r="Q63879" s="63"/>
    </row>
    <row r="63880" spans="16:17">
      <c r="P63880" s="63"/>
      <c r="Q63880" s="63"/>
    </row>
    <row r="63881" spans="16:17">
      <c r="P63881" s="63"/>
      <c r="Q63881" s="63"/>
    </row>
    <row r="63882" spans="16:17">
      <c r="P63882" s="63"/>
      <c r="Q63882" s="63"/>
    </row>
    <row r="63883" spans="16:17">
      <c r="P63883" s="63"/>
      <c r="Q63883" s="63"/>
    </row>
    <row r="63884" spans="16:17">
      <c r="P63884" s="63"/>
      <c r="Q63884" s="63"/>
    </row>
    <row r="63885" spans="16:17">
      <c r="P63885" s="63"/>
      <c r="Q63885" s="63"/>
    </row>
    <row r="63886" spans="16:17">
      <c r="P63886" s="63"/>
      <c r="Q63886" s="63"/>
    </row>
    <row r="63887" spans="16:17">
      <c r="P63887" s="63"/>
      <c r="Q63887" s="63"/>
    </row>
    <row r="63888" spans="16:17">
      <c r="P63888" s="63"/>
      <c r="Q63888" s="63"/>
    </row>
    <row r="63889" spans="16:17">
      <c r="P63889" s="63"/>
      <c r="Q63889" s="63"/>
    </row>
    <row r="63890" spans="16:17">
      <c r="P63890" s="63"/>
      <c r="Q63890" s="63"/>
    </row>
    <row r="63891" spans="16:17">
      <c r="P63891" s="63"/>
      <c r="Q63891" s="63"/>
    </row>
    <row r="63892" spans="16:17">
      <c r="P63892" s="63"/>
      <c r="Q63892" s="63"/>
    </row>
    <row r="63893" spans="16:17">
      <c r="P63893" s="63"/>
      <c r="Q63893" s="63"/>
    </row>
    <row r="63894" spans="16:17">
      <c r="P63894" s="63"/>
      <c r="Q63894" s="63"/>
    </row>
    <row r="63895" spans="16:17">
      <c r="P63895" s="63"/>
      <c r="Q63895" s="63"/>
    </row>
    <row r="63896" spans="16:17">
      <c r="P63896" s="63"/>
      <c r="Q63896" s="63"/>
    </row>
    <row r="63897" spans="16:17">
      <c r="P63897" s="63"/>
      <c r="Q63897" s="63"/>
    </row>
    <row r="63898" spans="16:17">
      <c r="P63898" s="63"/>
      <c r="Q63898" s="63"/>
    </row>
    <row r="63899" spans="16:17">
      <c r="P63899" s="63"/>
      <c r="Q63899" s="63"/>
    </row>
    <row r="63900" spans="16:17">
      <c r="P63900" s="63"/>
      <c r="Q63900" s="63"/>
    </row>
    <row r="63901" spans="16:17">
      <c r="P63901" s="63"/>
      <c r="Q63901" s="63"/>
    </row>
    <row r="63902" spans="16:17">
      <c r="P63902" s="63"/>
      <c r="Q63902" s="63"/>
    </row>
    <row r="63903" spans="16:17">
      <c r="P63903" s="63"/>
      <c r="Q63903" s="63"/>
    </row>
    <row r="63904" spans="16:17">
      <c r="P63904" s="63"/>
      <c r="Q63904" s="63"/>
    </row>
    <row r="63905" spans="16:17">
      <c r="P63905" s="63"/>
      <c r="Q63905" s="63"/>
    </row>
    <row r="63906" spans="16:17">
      <c r="P63906" s="63"/>
      <c r="Q63906" s="63"/>
    </row>
    <row r="63907" spans="16:17">
      <c r="P63907" s="63"/>
      <c r="Q63907" s="63"/>
    </row>
    <row r="63908" spans="16:17">
      <c r="P63908" s="63"/>
      <c r="Q63908" s="63"/>
    </row>
    <row r="63909" spans="16:17">
      <c r="P63909" s="63"/>
      <c r="Q63909" s="63"/>
    </row>
    <row r="63910" spans="16:17">
      <c r="P63910" s="63"/>
      <c r="Q63910" s="63"/>
    </row>
    <row r="63911" spans="16:17">
      <c r="P63911" s="63"/>
      <c r="Q63911" s="63"/>
    </row>
    <row r="63912" spans="16:17">
      <c r="P63912" s="63"/>
      <c r="Q63912" s="63"/>
    </row>
    <row r="63913" spans="16:17">
      <c r="P63913" s="63"/>
      <c r="Q63913" s="63"/>
    </row>
    <row r="63914" spans="16:17">
      <c r="P63914" s="63"/>
      <c r="Q63914" s="63"/>
    </row>
    <row r="63915" spans="16:17">
      <c r="P63915" s="63"/>
      <c r="Q63915" s="63"/>
    </row>
    <row r="63916" spans="16:17">
      <c r="P63916" s="63"/>
      <c r="Q63916" s="63"/>
    </row>
    <row r="63917" spans="16:17">
      <c r="P63917" s="63"/>
      <c r="Q63917" s="63"/>
    </row>
    <row r="63918" spans="16:17">
      <c r="P63918" s="63"/>
      <c r="Q63918" s="63"/>
    </row>
    <row r="63919" spans="16:17">
      <c r="P63919" s="63"/>
      <c r="Q63919" s="63"/>
    </row>
    <row r="63920" spans="16:17">
      <c r="P63920" s="63"/>
      <c r="Q63920" s="63"/>
    </row>
    <row r="63921" spans="16:17">
      <c r="P63921" s="63"/>
      <c r="Q63921" s="63"/>
    </row>
    <row r="63922" spans="16:17">
      <c r="P63922" s="63"/>
      <c r="Q63922" s="63"/>
    </row>
    <row r="63923" spans="16:17">
      <c r="P63923" s="63"/>
      <c r="Q63923" s="63"/>
    </row>
    <row r="63924" spans="16:17">
      <c r="P63924" s="63"/>
      <c r="Q63924" s="63"/>
    </row>
    <row r="63925" spans="16:17">
      <c r="P63925" s="63"/>
      <c r="Q63925" s="63"/>
    </row>
    <row r="63926" spans="16:17">
      <c r="P63926" s="63"/>
      <c r="Q63926" s="63"/>
    </row>
    <row r="63927" spans="16:17">
      <c r="P63927" s="63"/>
      <c r="Q63927" s="63"/>
    </row>
    <row r="63928" spans="16:17">
      <c r="P63928" s="63"/>
      <c r="Q63928" s="63"/>
    </row>
    <row r="63929" spans="16:17">
      <c r="P63929" s="63"/>
      <c r="Q63929" s="63"/>
    </row>
    <row r="63930" spans="16:17">
      <c r="P63930" s="63"/>
      <c r="Q63930" s="63"/>
    </row>
    <row r="63931" spans="16:17">
      <c r="P63931" s="63"/>
      <c r="Q63931" s="63"/>
    </row>
    <row r="63932" spans="16:17">
      <c r="P63932" s="63"/>
      <c r="Q63932" s="63"/>
    </row>
    <row r="63933" spans="16:17">
      <c r="P63933" s="63"/>
      <c r="Q63933" s="63"/>
    </row>
    <row r="63934" spans="16:17">
      <c r="P63934" s="63"/>
      <c r="Q63934" s="63"/>
    </row>
    <row r="63935" spans="16:17">
      <c r="P63935" s="63"/>
      <c r="Q63935" s="63"/>
    </row>
    <row r="63936" spans="16:17">
      <c r="P63936" s="63"/>
      <c r="Q63936" s="63"/>
    </row>
    <row r="63937" spans="16:17">
      <c r="P63937" s="63"/>
      <c r="Q63937" s="63"/>
    </row>
    <row r="63938" spans="16:17">
      <c r="P63938" s="63"/>
      <c r="Q63938" s="63"/>
    </row>
    <row r="63939" spans="16:17">
      <c r="P63939" s="63"/>
      <c r="Q63939" s="63"/>
    </row>
    <row r="63940" spans="16:17">
      <c r="P63940" s="63"/>
      <c r="Q63940" s="63"/>
    </row>
    <row r="63941" spans="16:17">
      <c r="P63941" s="63"/>
      <c r="Q63941" s="63"/>
    </row>
    <row r="63942" spans="16:17">
      <c r="P63942" s="63"/>
      <c r="Q63942" s="63"/>
    </row>
    <row r="63943" spans="16:17">
      <c r="P63943" s="63"/>
      <c r="Q63943" s="63"/>
    </row>
    <row r="63944" spans="16:17">
      <c r="P63944" s="63"/>
      <c r="Q63944" s="63"/>
    </row>
    <row r="63945" spans="16:17">
      <c r="P63945" s="63"/>
      <c r="Q63945" s="63"/>
    </row>
    <row r="63946" spans="16:17">
      <c r="P63946" s="63"/>
      <c r="Q63946" s="63"/>
    </row>
    <row r="63947" spans="16:17">
      <c r="P63947" s="63"/>
      <c r="Q63947" s="63"/>
    </row>
    <row r="63948" spans="16:17">
      <c r="P63948" s="63"/>
      <c r="Q63948" s="63"/>
    </row>
    <row r="63949" spans="16:17">
      <c r="P63949" s="63"/>
      <c r="Q63949" s="63"/>
    </row>
    <row r="63950" spans="16:17">
      <c r="P63950" s="63"/>
      <c r="Q63950" s="63"/>
    </row>
    <row r="63951" spans="16:17">
      <c r="P63951" s="63"/>
      <c r="Q63951" s="63"/>
    </row>
    <row r="63952" spans="16:17">
      <c r="P63952" s="63"/>
      <c r="Q63952" s="63"/>
    </row>
    <row r="63953" spans="16:17">
      <c r="P63953" s="63"/>
      <c r="Q63953" s="63"/>
    </row>
    <row r="63954" spans="16:17">
      <c r="P63954" s="63"/>
      <c r="Q63954" s="63"/>
    </row>
    <row r="63955" spans="16:17">
      <c r="P63955" s="63"/>
      <c r="Q63955" s="63"/>
    </row>
    <row r="63956" spans="16:17">
      <c r="P63956" s="63"/>
      <c r="Q63956" s="63"/>
    </row>
    <row r="63957" spans="16:17">
      <c r="P63957" s="63"/>
      <c r="Q63957" s="63"/>
    </row>
    <row r="63958" spans="16:17">
      <c r="P63958" s="63"/>
      <c r="Q63958" s="63"/>
    </row>
    <row r="63959" spans="16:17">
      <c r="P63959" s="63"/>
      <c r="Q63959" s="63"/>
    </row>
    <row r="63960" spans="16:17">
      <c r="P63960" s="63"/>
      <c r="Q63960" s="63"/>
    </row>
    <row r="63961" spans="16:17">
      <c r="P63961" s="63"/>
      <c r="Q63961" s="63"/>
    </row>
    <row r="63962" spans="16:17">
      <c r="P63962" s="63"/>
      <c r="Q63962" s="63"/>
    </row>
    <row r="63963" spans="16:17">
      <c r="P63963" s="63"/>
      <c r="Q63963" s="63"/>
    </row>
    <row r="63964" spans="16:17">
      <c r="P63964" s="63"/>
      <c r="Q63964" s="63"/>
    </row>
    <row r="63965" spans="16:17">
      <c r="P63965" s="63"/>
      <c r="Q63965" s="63"/>
    </row>
    <row r="63966" spans="16:17">
      <c r="P63966" s="63"/>
      <c r="Q63966" s="63"/>
    </row>
    <row r="63967" spans="16:17">
      <c r="P63967" s="63"/>
      <c r="Q63967" s="63"/>
    </row>
    <row r="63968" spans="16:17">
      <c r="P63968" s="63"/>
      <c r="Q63968" s="63"/>
    </row>
    <row r="63969" spans="16:17">
      <c r="P63969" s="63"/>
      <c r="Q63969" s="63"/>
    </row>
    <row r="63970" spans="16:17">
      <c r="P63970" s="63"/>
      <c r="Q63970" s="63"/>
    </row>
    <row r="63971" spans="16:17">
      <c r="P63971" s="63"/>
      <c r="Q63971" s="63"/>
    </row>
    <row r="63972" spans="16:17">
      <c r="P63972" s="63"/>
      <c r="Q63972" s="63"/>
    </row>
    <row r="63973" spans="16:17">
      <c r="P63973" s="63"/>
      <c r="Q63973" s="63"/>
    </row>
    <row r="63974" spans="16:17">
      <c r="P63974" s="63"/>
      <c r="Q63974" s="63"/>
    </row>
    <row r="63975" spans="16:17">
      <c r="P63975" s="63"/>
      <c r="Q63975" s="63"/>
    </row>
    <row r="63976" spans="16:17">
      <c r="P63976" s="63"/>
      <c r="Q63976" s="63"/>
    </row>
    <row r="63977" spans="16:17">
      <c r="P63977" s="63"/>
      <c r="Q63977" s="63"/>
    </row>
    <row r="63978" spans="16:17">
      <c r="P63978" s="63"/>
      <c r="Q63978" s="63"/>
    </row>
    <row r="63979" spans="16:17">
      <c r="P63979" s="63"/>
      <c r="Q63979" s="63"/>
    </row>
    <row r="63980" spans="16:17">
      <c r="P63980" s="63"/>
      <c r="Q63980" s="63"/>
    </row>
    <row r="63981" spans="16:17">
      <c r="P63981" s="63"/>
      <c r="Q63981" s="63"/>
    </row>
    <row r="63982" spans="16:17">
      <c r="P63982" s="63"/>
      <c r="Q63982" s="63"/>
    </row>
    <row r="63983" spans="16:17">
      <c r="P63983" s="63"/>
      <c r="Q63983" s="63"/>
    </row>
    <row r="63984" spans="16:17">
      <c r="P63984" s="63"/>
      <c r="Q63984" s="63"/>
    </row>
    <row r="63985" spans="16:17">
      <c r="P63985" s="63"/>
      <c r="Q63985" s="63"/>
    </row>
    <row r="63986" spans="16:17">
      <c r="P63986" s="63"/>
      <c r="Q63986" s="63"/>
    </row>
    <row r="63987" spans="16:17">
      <c r="P63987" s="63"/>
      <c r="Q63987" s="63"/>
    </row>
    <row r="63988" spans="16:17">
      <c r="P63988" s="63"/>
      <c r="Q63988" s="63"/>
    </row>
    <row r="63989" spans="16:17">
      <c r="P63989" s="63"/>
      <c r="Q63989" s="63"/>
    </row>
    <row r="63990" spans="16:17">
      <c r="P63990" s="63"/>
      <c r="Q63990" s="63"/>
    </row>
    <row r="63991" spans="16:17">
      <c r="P63991" s="63"/>
      <c r="Q63991" s="63"/>
    </row>
    <row r="63992" spans="16:17">
      <c r="P63992" s="63"/>
      <c r="Q63992" s="63"/>
    </row>
    <row r="63993" spans="16:17">
      <c r="P63993" s="63"/>
      <c r="Q63993" s="63"/>
    </row>
    <row r="63994" spans="16:17">
      <c r="P63994" s="63"/>
      <c r="Q63994" s="63"/>
    </row>
    <row r="63995" spans="16:17">
      <c r="P63995" s="63"/>
      <c r="Q63995" s="63"/>
    </row>
    <row r="63996" spans="16:17">
      <c r="P63996" s="63"/>
      <c r="Q63996" s="63"/>
    </row>
    <row r="63997" spans="16:17">
      <c r="P63997" s="63"/>
      <c r="Q63997" s="63"/>
    </row>
    <row r="63998" spans="16:17">
      <c r="P63998" s="63"/>
      <c r="Q63998" s="63"/>
    </row>
    <row r="63999" spans="16:17">
      <c r="P63999" s="63"/>
      <c r="Q63999" s="63"/>
    </row>
    <row r="64000" spans="16:17">
      <c r="P64000" s="63"/>
      <c r="Q64000" s="63"/>
    </row>
    <row r="64001" spans="16:17">
      <c r="P64001" s="63"/>
      <c r="Q64001" s="63"/>
    </row>
    <row r="64002" spans="16:17">
      <c r="P64002" s="63"/>
      <c r="Q64002" s="63"/>
    </row>
    <row r="64003" spans="16:17">
      <c r="P64003" s="63"/>
      <c r="Q64003" s="63"/>
    </row>
    <row r="64004" spans="16:17">
      <c r="P64004" s="63"/>
      <c r="Q64004" s="63"/>
    </row>
    <row r="64005" spans="16:17">
      <c r="P64005" s="63"/>
      <c r="Q64005" s="63"/>
    </row>
    <row r="64006" spans="16:17">
      <c r="P64006" s="63"/>
      <c r="Q64006" s="63"/>
    </row>
    <row r="64007" spans="16:17">
      <c r="P64007" s="63"/>
      <c r="Q64007" s="63"/>
    </row>
    <row r="64008" spans="16:17">
      <c r="P64008" s="63"/>
      <c r="Q64008" s="63"/>
    </row>
    <row r="64009" spans="16:17">
      <c r="P64009" s="63"/>
      <c r="Q64009" s="63"/>
    </row>
    <row r="64010" spans="16:17">
      <c r="P64010" s="63"/>
      <c r="Q64010" s="63"/>
    </row>
    <row r="64011" spans="16:17">
      <c r="P64011" s="63"/>
      <c r="Q64011" s="63"/>
    </row>
    <row r="64012" spans="16:17">
      <c r="P64012" s="63"/>
      <c r="Q64012" s="63"/>
    </row>
    <row r="64013" spans="16:17">
      <c r="P64013" s="63"/>
      <c r="Q64013" s="63"/>
    </row>
    <row r="64014" spans="16:17">
      <c r="P64014" s="63"/>
      <c r="Q64014" s="63"/>
    </row>
    <row r="64015" spans="16:17">
      <c r="P64015" s="63"/>
      <c r="Q64015" s="63"/>
    </row>
    <row r="64016" spans="16:17">
      <c r="P64016" s="63"/>
      <c r="Q64016" s="63"/>
    </row>
    <row r="64017" spans="16:17">
      <c r="P64017" s="63"/>
      <c r="Q64017" s="63"/>
    </row>
    <row r="64018" spans="16:17">
      <c r="P64018" s="63"/>
      <c r="Q64018" s="63"/>
    </row>
    <row r="64019" spans="16:17">
      <c r="P64019" s="63"/>
      <c r="Q64019" s="63"/>
    </row>
    <row r="64020" spans="16:17">
      <c r="P64020" s="63"/>
      <c r="Q64020" s="63"/>
    </row>
    <row r="64021" spans="16:17">
      <c r="P64021" s="63"/>
      <c r="Q64021" s="63"/>
    </row>
    <row r="64022" spans="16:17">
      <c r="P64022" s="63"/>
      <c r="Q64022" s="63"/>
    </row>
    <row r="64023" spans="16:17">
      <c r="P64023" s="63"/>
      <c r="Q64023" s="63"/>
    </row>
    <row r="64024" spans="16:17">
      <c r="P64024" s="63"/>
      <c r="Q64024" s="63"/>
    </row>
    <row r="64025" spans="16:17">
      <c r="P64025" s="63"/>
      <c r="Q64025" s="63"/>
    </row>
    <row r="64026" spans="16:17">
      <c r="P64026" s="63"/>
      <c r="Q64026" s="63"/>
    </row>
    <row r="64027" spans="16:17">
      <c r="P64027" s="63"/>
      <c r="Q64027" s="63"/>
    </row>
    <row r="64028" spans="16:17">
      <c r="P64028" s="63"/>
      <c r="Q64028" s="63"/>
    </row>
    <row r="64029" spans="16:17">
      <c r="P64029" s="63"/>
      <c r="Q64029" s="63"/>
    </row>
    <row r="64030" spans="16:17">
      <c r="P64030" s="63"/>
      <c r="Q64030" s="63"/>
    </row>
    <row r="64031" spans="16:17">
      <c r="P64031" s="63"/>
      <c r="Q64031" s="63"/>
    </row>
    <row r="64032" spans="16:17">
      <c r="P64032" s="63"/>
      <c r="Q64032" s="63"/>
    </row>
    <row r="64033" spans="16:17">
      <c r="P64033" s="63"/>
      <c r="Q64033" s="63"/>
    </row>
    <row r="64034" spans="16:17">
      <c r="P64034" s="63"/>
      <c r="Q64034" s="63"/>
    </row>
    <row r="64035" spans="16:17">
      <c r="P64035" s="63"/>
      <c r="Q64035" s="63"/>
    </row>
    <row r="64036" spans="16:17">
      <c r="P64036" s="63"/>
      <c r="Q64036" s="63"/>
    </row>
    <row r="64037" spans="16:17">
      <c r="P64037" s="63"/>
      <c r="Q64037" s="63"/>
    </row>
    <row r="64038" spans="16:17">
      <c r="P64038" s="63"/>
      <c r="Q64038" s="63"/>
    </row>
    <row r="64039" spans="16:17">
      <c r="P64039" s="63"/>
      <c r="Q64039" s="63"/>
    </row>
    <row r="64040" spans="16:17">
      <c r="P64040" s="63"/>
      <c r="Q64040" s="63"/>
    </row>
    <row r="64041" spans="16:17">
      <c r="P64041" s="63"/>
      <c r="Q64041" s="63"/>
    </row>
    <row r="64042" spans="16:17">
      <c r="P64042" s="63"/>
      <c r="Q64042" s="63"/>
    </row>
    <row r="64043" spans="16:17">
      <c r="P64043" s="63"/>
      <c r="Q64043" s="63"/>
    </row>
    <row r="64044" spans="16:17">
      <c r="P64044" s="63"/>
      <c r="Q64044" s="63"/>
    </row>
    <row r="64045" spans="16:17">
      <c r="P64045" s="63"/>
      <c r="Q64045" s="63"/>
    </row>
    <row r="64046" spans="16:17">
      <c r="P64046" s="63"/>
      <c r="Q64046" s="63"/>
    </row>
    <row r="64047" spans="16:17">
      <c r="P64047" s="63"/>
      <c r="Q64047" s="63"/>
    </row>
    <row r="64048" spans="16:17">
      <c r="P64048" s="63"/>
      <c r="Q64048" s="63"/>
    </row>
    <row r="64049" spans="16:17">
      <c r="P64049" s="63"/>
      <c r="Q64049" s="63"/>
    </row>
    <row r="64050" spans="16:17">
      <c r="P64050" s="63"/>
      <c r="Q64050" s="63"/>
    </row>
    <row r="64051" spans="16:17">
      <c r="P64051" s="63"/>
      <c r="Q64051" s="63"/>
    </row>
    <row r="64052" spans="16:17">
      <c r="P64052" s="63"/>
      <c r="Q64052" s="63"/>
    </row>
    <row r="64053" spans="16:17">
      <c r="P64053" s="63"/>
      <c r="Q64053" s="63"/>
    </row>
    <row r="64054" spans="16:17">
      <c r="P64054" s="63"/>
      <c r="Q64054" s="63"/>
    </row>
    <row r="64055" spans="16:17">
      <c r="P64055" s="63"/>
      <c r="Q64055" s="63"/>
    </row>
    <row r="64056" spans="16:17">
      <c r="P64056" s="63"/>
      <c r="Q64056" s="63"/>
    </row>
    <row r="64057" spans="16:17">
      <c r="P64057" s="63"/>
      <c r="Q64057" s="63"/>
    </row>
    <row r="64058" spans="16:17">
      <c r="P64058" s="63"/>
      <c r="Q64058" s="63"/>
    </row>
    <row r="64059" spans="16:17">
      <c r="P64059" s="63"/>
      <c r="Q64059" s="63"/>
    </row>
    <row r="64060" spans="16:17">
      <c r="P64060" s="63"/>
      <c r="Q64060" s="63"/>
    </row>
    <row r="64061" spans="16:17">
      <c r="P64061" s="63"/>
      <c r="Q64061" s="63"/>
    </row>
    <row r="64062" spans="16:17">
      <c r="P64062" s="63"/>
      <c r="Q64062" s="63"/>
    </row>
    <row r="64063" spans="16:17">
      <c r="P64063" s="63"/>
      <c r="Q64063" s="63"/>
    </row>
    <row r="64064" spans="16:17">
      <c r="P64064" s="63"/>
      <c r="Q64064" s="63"/>
    </row>
    <row r="64065" spans="16:17">
      <c r="P64065" s="63"/>
      <c r="Q64065" s="63"/>
    </row>
    <row r="64066" spans="16:17">
      <c r="P64066" s="63"/>
      <c r="Q64066" s="63"/>
    </row>
    <row r="64067" spans="16:17">
      <c r="P64067" s="63"/>
      <c r="Q64067" s="63"/>
    </row>
    <row r="64068" spans="16:17">
      <c r="P64068" s="63"/>
      <c r="Q64068" s="63"/>
    </row>
    <row r="64069" spans="16:17">
      <c r="P64069" s="63"/>
      <c r="Q64069" s="63"/>
    </row>
    <row r="64070" spans="16:17">
      <c r="P64070" s="63"/>
      <c r="Q64070" s="63"/>
    </row>
    <row r="64071" spans="16:17">
      <c r="P64071" s="63"/>
      <c r="Q64071" s="63"/>
    </row>
    <row r="64072" spans="16:17">
      <c r="P64072" s="63"/>
      <c r="Q64072" s="63"/>
    </row>
    <row r="64073" spans="16:17">
      <c r="P64073" s="63"/>
      <c r="Q64073" s="63"/>
    </row>
    <row r="64074" spans="16:17">
      <c r="P64074" s="63"/>
      <c r="Q64074" s="63"/>
    </row>
    <row r="64075" spans="16:17">
      <c r="P64075" s="63"/>
      <c r="Q64075" s="63"/>
    </row>
    <row r="64076" spans="16:17">
      <c r="P64076" s="63"/>
      <c r="Q64076" s="63"/>
    </row>
    <row r="64077" spans="16:17">
      <c r="P64077" s="63"/>
      <c r="Q64077" s="63"/>
    </row>
    <row r="64078" spans="16:17">
      <c r="P64078" s="63"/>
      <c r="Q64078" s="63"/>
    </row>
    <row r="64079" spans="16:17">
      <c r="P64079" s="63"/>
      <c r="Q64079" s="63"/>
    </row>
    <row r="64080" spans="16:17">
      <c r="P64080" s="63"/>
      <c r="Q64080" s="63"/>
    </row>
    <row r="64081" spans="16:17">
      <c r="P64081" s="63"/>
      <c r="Q64081" s="63"/>
    </row>
    <row r="64082" spans="16:17">
      <c r="P64082" s="63"/>
      <c r="Q64082" s="63"/>
    </row>
    <row r="64083" spans="16:17">
      <c r="P64083" s="63"/>
      <c r="Q64083" s="63"/>
    </row>
    <row r="64084" spans="16:17">
      <c r="P64084" s="63"/>
      <c r="Q64084" s="63"/>
    </row>
    <row r="64085" spans="16:17">
      <c r="P64085" s="63"/>
      <c r="Q64085" s="63"/>
    </row>
    <row r="64086" spans="16:17">
      <c r="P64086" s="63"/>
      <c r="Q64086" s="63"/>
    </row>
    <row r="64087" spans="16:17">
      <c r="P64087" s="63"/>
      <c r="Q64087" s="63"/>
    </row>
    <row r="64088" spans="16:17">
      <c r="P64088" s="63"/>
      <c r="Q64088" s="63"/>
    </row>
    <row r="64089" spans="16:17">
      <c r="P64089" s="63"/>
      <c r="Q64089" s="63"/>
    </row>
    <row r="64090" spans="16:17">
      <c r="P64090" s="63"/>
      <c r="Q64090" s="63"/>
    </row>
    <row r="64091" spans="16:17">
      <c r="P64091" s="63"/>
      <c r="Q64091" s="63"/>
    </row>
    <row r="64092" spans="16:17">
      <c r="P64092" s="63"/>
      <c r="Q64092" s="63"/>
    </row>
    <row r="64093" spans="16:17">
      <c r="P64093" s="63"/>
      <c r="Q64093" s="63"/>
    </row>
    <row r="64094" spans="16:17">
      <c r="P64094" s="63"/>
      <c r="Q64094" s="63"/>
    </row>
    <row r="64095" spans="16:17">
      <c r="P64095" s="63"/>
      <c r="Q64095" s="63"/>
    </row>
    <row r="64096" spans="16:17">
      <c r="P64096" s="63"/>
      <c r="Q64096" s="63"/>
    </row>
    <row r="64097" spans="16:17">
      <c r="P64097" s="63"/>
      <c r="Q64097" s="63"/>
    </row>
    <row r="64098" spans="16:17">
      <c r="P64098" s="63"/>
      <c r="Q64098" s="63"/>
    </row>
    <row r="64099" spans="16:17">
      <c r="P64099" s="63"/>
      <c r="Q64099" s="63"/>
    </row>
    <row r="64100" spans="16:17">
      <c r="P64100" s="63"/>
      <c r="Q64100" s="63"/>
    </row>
    <row r="64101" spans="16:17">
      <c r="P64101" s="63"/>
      <c r="Q64101" s="63"/>
    </row>
    <row r="64102" spans="16:17">
      <c r="P64102" s="63"/>
      <c r="Q64102" s="63"/>
    </row>
    <row r="64103" spans="16:17">
      <c r="P64103" s="63"/>
      <c r="Q64103" s="63"/>
    </row>
    <row r="64104" spans="16:17">
      <c r="P64104" s="63"/>
      <c r="Q64104" s="63"/>
    </row>
    <row r="64105" spans="16:17">
      <c r="P64105" s="63"/>
      <c r="Q64105" s="63"/>
    </row>
    <row r="64106" spans="16:17">
      <c r="P64106" s="63"/>
      <c r="Q64106" s="63"/>
    </row>
    <row r="64107" spans="16:17">
      <c r="P64107" s="63"/>
      <c r="Q64107" s="63"/>
    </row>
    <row r="64108" spans="16:17">
      <c r="P64108" s="63"/>
      <c r="Q64108" s="63"/>
    </row>
    <row r="64109" spans="16:17">
      <c r="P64109" s="63"/>
      <c r="Q64109" s="63"/>
    </row>
    <row r="64110" spans="16:17">
      <c r="P64110" s="63"/>
      <c r="Q64110" s="63"/>
    </row>
    <row r="64111" spans="16:17">
      <c r="P64111" s="63"/>
      <c r="Q64111" s="63"/>
    </row>
    <row r="64112" spans="16:17">
      <c r="P64112" s="63"/>
      <c r="Q64112" s="63"/>
    </row>
    <row r="64113" spans="16:17">
      <c r="P64113" s="63"/>
      <c r="Q64113" s="63"/>
    </row>
    <row r="64114" spans="16:17">
      <c r="P64114" s="63"/>
      <c r="Q64114" s="63"/>
    </row>
    <row r="64115" spans="16:17">
      <c r="P64115" s="63"/>
      <c r="Q64115" s="63"/>
    </row>
    <row r="64116" spans="16:17">
      <c r="P64116" s="63"/>
      <c r="Q64116" s="63"/>
    </row>
    <row r="64117" spans="16:17">
      <c r="P64117" s="63"/>
      <c r="Q64117" s="63"/>
    </row>
    <row r="64118" spans="16:17">
      <c r="P64118" s="63"/>
      <c r="Q64118" s="63"/>
    </row>
    <row r="64119" spans="16:17">
      <c r="P64119" s="63"/>
      <c r="Q64119" s="63"/>
    </row>
    <row r="64120" spans="16:17">
      <c r="P64120" s="63"/>
      <c r="Q64120" s="63"/>
    </row>
    <row r="64121" spans="16:17">
      <c r="P64121" s="63"/>
      <c r="Q64121" s="63"/>
    </row>
    <row r="64122" spans="16:17">
      <c r="P64122" s="63"/>
      <c r="Q64122" s="63"/>
    </row>
    <row r="64123" spans="16:17">
      <c r="P64123" s="63"/>
      <c r="Q64123" s="63"/>
    </row>
    <row r="64124" spans="16:17">
      <c r="P64124" s="63"/>
      <c r="Q64124" s="63"/>
    </row>
    <row r="64125" spans="16:17">
      <c r="P64125" s="63"/>
      <c r="Q64125" s="63"/>
    </row>
    <row r="64126" spans="16:17">
      <c r="P64126" s="63"/>
      <c r="Q64126" s="63"/>
    </row>
    <row r="64127" spans="16:17">
      <c r="P64127" s="63"/>
      <c r="Q64127" s="63"/>
    </row>
    <row r="64128" spans="16:17">
      <c r="P64128" s="63"/>
      <c r="Q64128" s="63"/>
    </row>
    <row r="64129" spans="16:17">
      <c r="P64129" s="63"/>
      <c r="Q64129" s="63"/>
    </row>
    <row r="64130" spans="16:17">
      <c r="P64130" s="63"/>
      <c r="Q64130" s="63"/>
    </row>
    <row r="64131" spans="16:17">
      <c r="P64131" s="63"/>
      <c r="Q64131" s="63"/>
    </row>
    <row r="64132" spans="16:17">
      <c r="P64132" s="63"/>
      <c r="Q64132" s="63"/>
    </row>
    <row r="64133" spans="16:17">
      <c r="P64133" s="63"/>
      <c r="Q64133" s="63"/>
    </row>
    <row r="64134" spans="16:17">
      <c r="P64134" s="63"/>
      <c r="Q64134" s="63"/>
    </row>
    <row r="64135" spans="16:17">
      <c r="P64135" s="63"/>
      <c r="Q64135" s="63"/>
    </row>
    <row r="64136" spans="16:17">
      <c r="P64136" s="63"/>
      <c r="Q64136" s="63"/>
    </row>
    <row r="64137" spans="16:17">
      <c r="P64137" s="63"/>
      <c r="Q64137" s="63"/>
    </row>
    <row r="64138" spans="16:17">
      <c r="P64138" s="63"/>
      <c r="Q64138" s="63"/>
    </row>
    <row r="64139" spans="16:17">
      <c r="P64139" s="63"/>
      <c r="Q64139" s="63"/>
    </row>
    <row r="64140" spans="16:17">
      <c r="P64140" s="63"/>
      <c r="Q64140" s="63"/>
    </row>
    <row r="64141" spans="16:17">
      <c r="P64141" s="63"/>
      <c r="Q64141" s="63"/>
    </row>
    <row r="64142" spans="16:17">
      <c r="P64142" s="63"/>
      <c r="Q64142" s="63"/>
    </row>
    <row r="64143" spans="16:17">
      <c r="P64143" s="63"/>
      <c r="Q64143" s="63"/>
    </row>
    <row r="64144" spans="16:17">
      <c r="P64144" s="63"/>
      <c r="Q64144" s="63"/>
    </row>
    <row r="64145" spans="16:17">
      <c r="P64145" s="63"/>
      <c r="Q64145" s="63"/>
    </row>
    <row r="64146" spans="16:17">
      <c r="P64146" s="63"/>
      <c r="Q64146" s="63"/>
    </row>
    <row r="64147" spans="16:17">
      <c r="P64147" s="63"/>
      <c r="Q64147" s="63"/>
    </row>
    <row r="64148" spans="16:17">
      <c r="P64148" s="63"/>
      <c r="Q64148" s="63"/>
    </row>
    <row r="64149" spans="16:17">
      <c r="P64149" s="63"/>
      <c r="Q64149" s="63"/>
    </row>
    <row r="64150" spans="16:17">
      <c r="P64150" s="63"/>
      <c r="Q64150" s="63"/>
    </row>
    <row r="64151" spans="16:17">
      <c r="P64151" s="63"/>
      <c r="Q64151" s="63"/>
    </row>
    <row r="64152" spans="16:17">
      <c r="P64152" s="63"/>
      <c r="Q64152" s="63"/>
    </row>
    <row r="64153" spans="16:17">
      <c r="P64153" s="63"/>
      <c r="Q64153" s="63"/>
    </row>
    <row r="64154" spans="16:17">
      <c r="P64154" s="63"/>
      <c r="Q64154" s="63"/>
    </row>
    <row r="64155" spans="16:17">
      <c r="P64155" s="63"/>
      <c r="Q64155" s="63"/>
    </row>
    <row r="64156" spans="16:17">
      <c r="P64156" s="63"/>
      <c r="Q64156" s="63"/>
    </row>
    <row r="64157" spans="16:17">
      <c r="P64157" s="63"/>
      <c r="Q64157" s="63"/>
    </row>
    <row r="64158" spans="16:17">
      <c r="P64158" s="63"/>
      <c r="Q64158" s="63"/>
    </row>
    <row r="64159" spans="16:17">
      <c r="P64159" s="63"/>
      <c r="Q64159" s="63"/>
    </row>
    <row r="64160" spans="16:17">
      <c r="P64160" s="63"/>
      <c r="Q64160" s="63"/>
    </row>
    <row r="64161" spans="16:17">
      <c r="P64161" s="63"/>
      <c r="Q64161" s="63"/>
    </row>
    <row r="64162" spans="16:17">
      <c r="P64162" s="63"/>
      <c r="Q64162" s="63"/>
    </row>
    <row r="64163" spans="16:17">
      <c r="P64163" s="63"/>
      <c r="Q64163" s="63"/>
    </row>
    <row r="64164" spans="16:17">
      <c r="P64164" s="63"/>
      <c r="Q64164" s="63"/>
    </row>
    <row r="64165" spans="16:17">
      <c r="P64165" s="63"/>
      <c r="Q64165" s="63"/>
    </row>
    <row r="64166" spans="16:17">
      <c r="P64166" s="63"/>
      <c r="Q64166" s="63"/>
    </row>
    <row r="64167" spans="16:17">
      <c r="P64167" s="63"/>
      <c r="Q64167" s="63"/>
    </row>
    <row r="64168" spans="16:17">
      <c r="P64168" s="63"/>
      <c r="Q64168" s="63"/>
    </row>
    <row r="64169" spans="16:17">
      <c r="P64169" s="63"/>
      <c r="Q64169" s="63"/>
    </row>
    <row r="64170" spans="16:17">
      <c r="P64170" s="63"/>
      <c r="Q64170" s="63"/>
    </row>
    <row r="64171" spans="16:17">
      <c r="P64171" s="63"/>
      <c r="Q64171" s="63"/>
    </row>
    <row r="64172" spans="16:17">
      <c r="P64172" s="63"/>
      <c r="Q64172" s="63"/>
    </row>
    <row r="64173" spans="16:17">
      <c r="P64173" s="63"/>
      <c r="Q64173" s="63"/>
    </row>
    <row r="64174" spans="16:17">
      <c r="P64174" s="63"/>
      <c r="Q64174" s="63"/>
    </row>
    <row r="64175" spans="16:17">
      <c r="P64175" s="63"/>
      <c r="Q64175" s="63"/>
    </row>
    <row r="64176" spans="16:17">
      <c r="P64176" s="63"/>
      <c r="Q64176" s="63"/>
    </row>
    <row r="64177" spans="16:17">
      <c r="P64177" s="63"/>
      <c r="Q64177" s="63"/>
    </row>
    <row r="64178" spans="16:17">
      <c r="P64178" s="63"/>
      <c r="Q64178" s="63"/>
    </row>
    <row r="64179" spans="16:17">
      <c r="P64179" s="63"/>
      <c r="Q64179" s="63"/>
    </row>
    <row r="64180" spans="16:17">
      <c r="P64180" s="63"/>
      <c r="Q64180" s="63"/>
    </row>
    <row r="64181" spans="16:17">
      <c r="P64181" s="63"/>
      <c r="Q64181" s="63"/>
    </row>
    <row r="64182" spans="16:17">
      <c r="P64182" s="63"/>
      <c r="Q64182" s="63"/>
    </row>
    <row r="64183" spans="16:17">
      <c r="P64183" s="63"/>
      <c r="Q64183" s="63"/>
    </row>
    <row r="64184" spans="16:17">
      <c r="P64184" s="63"/>
      <c r="Q64184" s="63"/>
    </row>
    <row r="64185" spans="16:17">
      <c r="P64185" s="63"/>
      <c r="Q64185" s="63"/>
    </row>
    <row r="64186" spans="16:17">
      <c r="P64186" s="63"/>
      <c r="Q64186" s="63"/>
    </row>
    <row r="64187" spans="16:17">
      <c r="P64187" s="63"/>
      <c r="Q64187" s="63"/>
    </row>
    <row r="64188" spans="16:17">
      <c r="P64188" s="63"/>
      <c r="Q64188" s="63"/>
    </row>
    <row r="64189" spans="16:17">
      <c r="P64189" s="63"/>
      <c r="Q64189" s="63"/>
    </row>
    <row r="64190" spans="16:17">
      <c r="P64190" s="63"/>
      <c r="Q64190" s="63"/>
    </row>
    <row r="64191" spans="16:17">
      <c r="P64191" s="63"/>
      <c r="Q64191" s="63"/>
    </row>
    <row r="64192" spans="16:17">
      <c r="P64192" s="63"/>
      <c r="Q64192" s="63"/>
    </row>
    <row r="64193" spans="16:17">
      <c r="P64193" s="63"/>
      <c r="Q64193" s="63"/>
    </row>
    <row r="64194" spans="16:17">
      <c r="P64194" s="63"/>
      <c r="Q64194" s="63"/>
    </row>
    <row r="64195" spans="16:17">
      <c r="P64195" s="63"/>
      <c r="Q64195" s="63"/>
    </row>
    <row r="64196" spans="16:17">
      <c r="P64196" s="63"/>
      <c r="Q64196" s="63"/>
    </row>
    <row r="64197" spans="16:17">
      <c r="P64197" s="63"/>
      <c r="Q64197" s="63"/>
    </row>
    <row r="64198" spans="16:17">
      <c r="P64198" s="63"/>
      <c r="Q64198" s="63"/>
    </row>
    <row r="64199" spans="16:17">
      <c r="P64199" s="63"/>
      <c r="Q64199" s="63"/>
    </row>
    <row r="64200" spans="16:17">
      <c r="P64200" s="63"/>
      <c r="Q64200" s="63"/>
    </row>
    <row r="64201" spans="16:17">
      <c r="P64201" s="63"/>
      <c r="Q64201" s="63"/>
    </row>
    <row r="64202" spans="16:17">
      <c r="P64202" s="63"/>
      <c r="Q64202" s="63"/>
    </row>
    <row r="64203" spans="16:17">
      <c r="P64203" s="63"/>
      <c r="Q64203" s="63"/>
    </row>
    <row r="64204" spans="16:17">
      <c r="P64204" s="63"/>
      <c r="Q64204" s="63"/>
    </row>
    <row r="64205" spans="16:17">
      <c r="P64205" s="63"/>
      <c r="Q64205" s="63"/>
    </row>
    <row r="64206" spans="16:17">
      <c r="P64206" s="63"/>
      <c r="Q64206" s="63"/>
    </row>
    <row r="64207" spans="16:17">
      <c r="P64207" s="63"/>
      <c r="Q64207" s="63"/>
    </row>
    <row r="64208" spans="16:17">
      <c r="P64208" s="63"/>
      <c r="Q64208" s="63"/>
    </row>
    <row r="64209" spans="16:17">
      <c r="P64209" s="63"/>
      <c r="Q64209" s="63"/>
    </row>
    <row r="64210" spans="16:17">
      <c r="P64210" s="63"/>
      <c r="Q64210" s="63"/>
    </row>
    <row r="64211" spans="16:17">
      <c r="P64211" s="63"/>
      <c r="Q64211" s="63"/>
    </row>
    <row r="64212" spans="16:17">
      <c r="P64212" s="63"/>
      <c r="Q64212" s="63"/>
    </row>
    <row r="64213" spans="16:17">
      <c r="P64213" s="63"/>
      <c r="Q64213" s="63"/>
    </row>
    <row r="64214" spans="16:17">
      <c r="P64214" s="63"/>
      <c r="Q64214" s="63"/>
    </row>
    <row r="64215" spans="16:17">
      <c r="P64215" s="63"/>
      <c r="Q64215" s="63"/>
    </row>
    <row r="64216" spans="16:17">
      <c r="P64216" s="63"/>
      <c r="Q64216" s="63"/>
    </row>
    <row r="64217" spans="16:17">
      <c r="P64217" s="63"/>
      <c r="Q64217" s="63"/>
    </row>
    <row r="64218" spans="16:17">
      <c r="P64218" s="63"/>
      <c r="Q64218" s="63"/>
    </row>
    <row r="64219" spans="16:17">
      <c r="P64219" s="63"/>
      <c r="Q64219" s="63"/>
    </row>
    <row r="64220" spans="16:17">
      <c r="P64220" s="63"/>
      <c r="Q64220" s="63"/>
    </row>
    <row r="64221" spans="16:17">
      <c r="P64221" s="63"/>
      <c r="Q64221" s="63"/>
    </row>
    <row r="64222" spans="16:17">
      <c r="P64222" s="63"/>
      <c r="Q64222" s="63"/>
    </row>
    <row r="64223" spans="16:17">
      <c r="P64223" s="63"/>
      <c r="Q64223" s="63"/>
    </row>
    <row r="64224" spans="16:17">
      <c r="P64224" s="63"/>
      <c r="Q64224" s="63"/>
    </row>
    <row r="64225" spans="16:17">
      <c r="P64225" s="63"/>
      <c r="Q64225" s="63"/>
    </row>
    <row r="64226" spans="16:17">
      <c r="P64226" s="63"/>
      <c r="Q64226" s="63"/>
    </row>
    <row r="64227" spans="16:17">
      <c r="P64227" s="63"/>
      <c r="Q64227" s="63"/>
    </row>
    <row r="64228" spans="16:17">
      <c r="P64228" s="63"/>
      <c r="Q64228" s="63"/>
    </row>
    <row r="64229" spans="16:17">
      <c r="P64229" s="63"/>
      <c r="Q64229" s="63"/>
    </row>
    <row r="64230" spans="16:17">
      <c r="P64230" s="63"/>
      <c r="Q64230" s="63"/>
    </row>
    <row r="64231" spans="16:17">
      <c r="P64231" s="63"/>
      <c r="Q64231" s="63"/>
    </row>
    <row r="64232" spans="16:17">
      <c r="P64232" s="63"/>
      <c r="Q64232" s="63"/>
    </row>
    <row r="64233" spans="16:17">
      <c r="P64233" s="63"/>
      <c r="Q64233" s="63"/>
    </row>
    <row r="64234" spans="16:17">
      <c r="P64234" s="63"/>
      <c r="Q64234" s="63"/>
    </row>
    <row r="64235" spans="16:17">
      <c r="P64235" s="63"/>
      <c r="Q64235" s="63"/>
    </row>
    <row r="64236" spans="16:17">
      <c r="P64236" s="63"/>
      <c r="Q64236" s="63"/>
    </row>
    <row r="64237" spans="16:17">
      <c r="P64237" s="63"/>
      <c r="Q64237" s="63"/>
    </row>
    <row r="64238" spans="16:17">
      <c r="P64238" s="63"/>
      <c r="Q64238" s="63"/>
    </row>
    <row r="64239" spans="16:17">
      <c r="P64239" s="63"/>
      <c r="Q64239" s="63"/>
    </row>
    <row r="64240" spans="16:17">
      <c r="P64240" s="63"/>
      <c r="Q64240" s="63"/>
    </row>
    <row r="64241" spans="16:17">
      <c r="P64241" s="63"/>
      <c r="Q64241" s="63"/>
    </row>
    <row r="64242" spans="16:17">
      <c r="P64242" s="63"/>
      <c r="Q64242" s="63"/>
    </row>
    <row r="64243" spans="16:17">
      <c r="P64243" s="63"/>
      <c r="Q64243" s="63"/>
    </row>
    <row r="64244" spans="16:17">
      <c r="P64244" s="63"/>
      <c r="Q64244" s="63"/>
    </row>
    <row r="64245" spans="16:17">
      <c r="P64245" s="63"/>
      <c r="Q64245" s="63"/>
    </row>
    <row r="64246" spans="16:17">
      <c r="P64246" s="63"/>
      <c r="Q64246" s="63"/>
    </row>
    <row r="64247" spans="16:17">
      <c r="P64247" s="63"/>
      <c r="Q64247" s="63"/>
    </row>
    <row r="64248" spans="16:17">
      <c r="P64248" s="63"/>
      <c r="Q64248" s="63"/>
    </row>
    <row r="64249" spans="16:17">
      <c r="P64249" s="63"/>
      <c r="Q64249" s="63"/>
    </row>
    <row r="64250" spans="16:17">
      <c r="P64250" s="63"/>
      <c r="Q64250" s="63"/>
    </row>
    <row r="64251" spans="16:17">
      <c r="P64251" s="63"/>
      <c r="Q64251" s="63"/>
    </row>
    <row r="64252" spans="16:17">
      <c r="P64252" s="63"/>
      <c r="Q64252" s="63"/>
    </row>
    <row r="64253" spans="16:17">
      <c r="P64253" s="63"/>
      <c r="Q64253" s="63"/>
    </row>
    <row r="64254" spans="16:17">
      <c r="P64254" s="63"/>
      <c r="Q64254" s="63"/>
    </row>
    <row r="64255" spans="16:17">
      <c r="P64255" s="63"/>
      <c r="Q64255" s="63"/>
    </row>
    <row r="64256" spans="16:17">
      <c r="P64256" s="63"/>
      <c r="Q64256" s="63"/>
    </row>
    <row r="64257" spans="16:17">
      <c r="P64257" s="63"/>
      <c r="Q64257" s="63"/>
    </row>
    <row r="64258" spans="16:17">
      <c r="P64258" s="63"/>
      <c r="Q64258" s="63"/>
    </row>
    <row r="64259" spans="16:17">
      <c r="P64259" s="63"/>
      <c r="Q64259" s="63"/>
    </row>
    <row r="64260" spans="16:17">
      <c r="P64260" s="63"/>
      <c r="Q64260" s="63"/>
    </row>
    <row r="64261" spans="16:17">
      <c r="P64261" s="63"/>
      <c r="Q64261" s="63"/>
    </row>
    <row r="64262" spans="16:17">
      <c r="P64262" s="63"/>
      <c r="Q64262" s="63"/>
    </row>
    <row r="64263" spans="16:17">
      <c r="P64263" s="63"/>
      <c r="Q64263" s="63"/>
    </row>
    <row r="64264" spans="16:17">
      <c r="P64264" s="63"/>
      <c r="Q64264" s="63"/>
    </row>
    <row r="64265" spans="16:17">
      <c r="P64265" s="63"/>
      <c r="Q64265" s="63"/>
    </row>
    <row r="64266" spans="16:17">
      <c r="P64266" s="63"/>
      <c r="Q64266" s="63"/>
    </row>
    <row r="64267" spans="16:17">
      <c r="P64267" s="63"/>
      <c r="Q64267" s="63"/>
    </row>
    <row r="64268" spans="16:17">
      <c r="P64268" s="63"/>
      <c r="Q64268" s="63"/>
    </row>
    <row r="64269" spans="16:17">
      <c r="P64269" s="63"/>
      <c r="Q64269" s="63"/>
    </row>
    <row r="64270" spans="16:17">
      <c r="P64270" s="63"/>
      <c r="Q64270" s="63"/>
    </row>
    <row r="64271" spans="16:17">
      <c r="P64271" s="63"/>
      <c r="Q64271" s="63"/>
    </row>
    <row r="64272" spans="16:17">
      <c r="P64272" s="63"/>
      <c r="Q64272" s="63"/>
    </row>
    <row r="64273" spans="16:17">
      <c r="P64273" s="63"/>
      <c r="Q64273" s="63"/>
    </row>
    <row r="64274" spans="16:17">
      <c r="P64274" s="63"/>
      <c r="Q64274" s="63"/>
    </row>
    <row r="64275" spans="16:17">
      <c r="P64275" s="63"/>
      <c r="Q64275" s="63"/>
    </row>
    <row r="64276" spans="16:17">
      <c r="P64276" s="63"/>
      <c r="Q64276" s="63"/>
    </row>
    <row r="64277" spans="16:17">
      <c r="P64277" s="63"/>
      <c r="Q64277" s="63"/>
    </row>
    <row r="64278" spans="16:17">
      <c r="P64278" s="63"/>
      <c r="Q64278" s="63"/>
    </row>
    <row r="64279" spans="16:17">
      <c r="P64279" s="63"/>
      <c r="Q64279" s="63"/>
    </row>
    <row r="64280" spans="16:17">
      <c r="P64280" s="63"/>
      <c r="Q64280" s="63"/>
    </row>
    <row r="64281" spans="16:17">
      <c r="P64281" s="63"/>
      <c r="Q64281" s="63"/>
    </row>
    <row r="64282" spans="16:17">
      <c r="P64282" s="63"/>
      <c r="Q64282" s="63"/>
    </row>
    <row r="64283" spans="16:17">
      <c r="P64283" s="63"/>
      <c r="Q64283" s="63"/>
    </row>
    <row r="64284" spans="16:17">
      <c r="P64284" s="63"/>
      <c r="Q64284" s="63"/>
    </row>
    <row r="64285" spans="16:17">
      <c r="P64285" s="63"/>
      <c r="Q64285" s="63"/>
    </row>
    <row r="64286" spans="16:17">
      <c r="P64286" s="63"/>
      <c r="Q64286" s="63"/>
    </row>
    <row r="64287" spans="16:17">
      <c r="P64287" s="63"/>
      <c r="Q64287" s="63"/>
    </row>
    <row r="64288" spans="16:17">
      <c r="P64288" s="63"/>
      <c r="Q64288" s="63"/>
    </row>
    <row r="64289" spans="16:17">
      <c r="P64289" s="63"/>
      <c r="Q64289" s="63"/>
    </row>
    <row r="64290" spans="16:17">
      <c r="P64290" s="63"/>
      <c r="Q64290" s="63"/>
    </row>
    <row r="64291" spans="16:17">
      <c r="P64291" s="63"/>
      <c r="Q64291" s="63"/>
    </row>
    <row r="64292" spans="16:17">
      <c r="P64292" s="63"/>
      <c r="Q64292" s="63"/>
    </row>
    <row r="64293" spans="16:17">
      <c r="P64293" s="63"/>
      <c r="Q64293" s="63"/>
    </row>
    <row r="64294" spans="16:17">
      <c r="P64294" s="63"/>
      <c r="Q64294" s="63"/>
    </row>
    <row r="64295" spans="16:17">
      <c r="P64295" s="63"/>
      <c r="Q64295" s="63"/>
    </row>
    <row r="64296" spans="16:17">
      <c r="P64296" s="63"/>
      <c r="Q64296" s="63"/>
    </row>
    <row r="64297" spans="16:17">
      <c r="P64297" s="63"/>
      <c r="Q64297" s="63"/>
    </row>
    <row r="64298" spans="16:17">
      <c r="P64298" s="63"/>
      <c r="Q64298" s="63"/>
    </row>
    <row r="64299" spans="16:17">
      <c r="P64299" s="63"/>
      <c r="Q64299" s="63"/>
    </row>
    <row r="64300" spans="16:17">
      <c r="P64300" s="63"/>
      <c r="Q64300" s="63"/>
    </row>
    <row r="64301" spans="16:17">
      <c r="P64301" s="63"/>
      <c r="Q64301" s="63"/>
    </row>
    <row r="64302" spans="16:17">
      <c r="P64302" s="63"/>
      <c r="Q64302" s="63"/>
    </row>
    <row r="64303" spans="16:17">
      <c r="P64303" s="63"/>
      <c r="Q64303" s="63"/>
    </row>
    <row r="64304" spans="16:17">
      <c r="P64304" s="63"/>
      <c r="Q64304" s="63"/>
    </row>
    <row r="64305" spans="16:17">
      <c r="P64305" s="63"/>
      <c r="Q64305" s="63"/>
    </row>
    <row r="64306" spans="16:17">
      <c r="P64306" s="63"/>
      <c r="Q64306" s="63"/>
    </row>
    <row r="64307" spans="16:17">
      <c r="P64307" s="63"/>
      <c r="Q64307" s="63"/>
    </row>
    <row r="64308" spans="16:17">
      <c r="P64308" s="63"/>
      <c r="Q64308" s="63"/>
    </row>
    <row r="64309" spans="16:17">
      <c r="P64309" s="63"/>
      <c r="Q64309" s="63"/>
    </row>
    <row r="64310" spans="16:17">
      <c r="P64310" s="63"/>
      <c r="Q64310" s="63"/>
    </row>
    <row r="64311" spans="16:17">
      <c r="P64311" s="63"/>
      <c r="Q64311" s="63"/>
    </row>
    <row r="64312" spans="16:17">
      <c r="P64312" s="63"/>
      <c r="Q64312" s="63"/>
    </row>
    <row r="64313" spans="16:17">
      <c r="P64313" s="63"/>
      <c r="Q64313" s="63"/>
    </row>
    <row r="64314" spans="16:17">
      <c r="P64314" s="63"/>
      <c r="Q64314" s="63"/>
    </row>
    <row r="64315" spans="16:17">
      <c r="P64315" s="63"/>
      <c r="Q64315" s="63"/>
    </row>
    <row r="64316" spans="16:17">
      <c r="P64316" s="63"/>
      <c r="Q64316" s="63"/>
    </row>
    <row r="64317" spans="16:17">
      <c r="P64317" s="63"/>
      <c r="Q64317" s="63"/>
    </row>
    <row r="64318" spans="16:17">
      <c r="P64318" s="63"/>
      <c r="Q64318" s="63"/>
    </row>
    <row r="64319" spans="16:17">
      <c r="P64319" s="63"/>
      <c r="Q64319" s="63"/>
    </row>
    <row r="64320" spans="16:17">
      <c r="P64320" s="63"/>
      <c r="Q64320" s="63"/>
    </row>
    <row r="64321" spans="16:17">
      <c r="P64321" s="63"/>
      <c r="Q64321" s="63"/>
    </row>
    <row r="64322" spans="16:17">
      <c r="P64322" s="63"/>
      <c r="Q64322" s="63"/>
    </row>
    <row r="64323" spans="16:17">
      <c r="P64323" s="63"/>
      <c r="Q64323" s="63"/>
    </row>
    <row r="64324" spans="16:17">
      <c r="P64324" s="63"/>
      <c r="Q64324" s="63"/>
    </row>
    <row r="64325" spans="16:17">
      <c r="P64325" s="63"/>
      <c r="Q64325" s="63"/>
    </row>
    <row r="64326" spans="16:17">
      <c r="P64326" s="63"/>
      <c r="Q64326" s="63"/>
    </row>
    <row r="64327" spans="16:17">
      <c r="P64327" s="63"/>
      <c r="Q64327" s="63"/>
    </row>
    <row r="64328" spans="16:17">
      <c r="P64328" s="63"/>
      <c r="Q64328" s="63"/>
    </row>
    <row r="64329" spans="16:17">
      <c r="P64329" s="63"/>
      <c r="Q64329" s="63"/>
    </row>
    <row r="64330" spans="16:17">
      <c r="P64330" s="63"/>
      <c r="Q64330" s="63"/>
    </row>
    <row r="64331" spans="16:17">
      <c r="P64331" s="63"/>
      <c r="Q64331" s="63"/>
    </row>
    <row r="64332" spans="16:17">
      <c r="P64332" s="63"/>
      <c r="Q64332" s="63"/>
    </row>
    <row r="64333" spans="16:17">
      <c r="P64333" s="63"/>
      <c r="Q64333" s="63"/>
    </row>
    <row r="64334" spans="16:17">
      <c r="P64334" s="63"/>
      <c r="Q64334" s="63"/>
    </row>
    <row r="64335" spans="16:17">
      <c r="P64335" s="63"/>
      <c r="Q64335" s="63"/>
    </row>
    <row r="64336" spans="16:17">
      <c r="P64336" s="63"/>
      <c r="Q64336" s="63"/>
    </row>
    <row r="64337" spans="16:17">
      <c r="P64337" s="63"/>
      <c r="Q64337" s="63"/>
    </row>
    <row r="64338" spans="16:17">
      <c r="P64338" s="63"/>
      <c r="Q64338" s="63"/>
    </row>
    <row r="64339" spans="16:17">
      <c r="P64339" s="63"/>
      <c r="Q64339" s="63"/>
    </row>
    <row r="64340" spans="16:17">
      <c r="P64340" s="63"/>
      <c r="Q64340" s="63"/>
    </row>
    <row r="64341" spans="16:17">
      <c r="P64341" s="63"/>
      <c r="Q64341" s="63"/>
    </row>
    <row r="64342" spans="16:17">
      <c r="P64342" s="63"/>
      <c r="Q64342" s="63"/>
    </row>
    <row r="64343" spans="16:17">
      <c r="P64343" s="63"/>
      <c r="Q64343" s="63"/>
    </row>
    <row r="64344" spans="16:17">
      <c r="P64344" s="63"/>
      <c r="Q64344" s="63"/>
    </row>
    <row r="64345" spans="16:17">
      <c r="P64345" s="63"/>
      <c r="Q64345" s="63"/>
    </row>
    <row r="64346" spans="16:17">
      <c r="P64346" s="63"/>
      <c r="Q64346" s="63"/>
    </row>
    <row r="64347" spans="16:17">
      <c r="P64347" s="63"/>
      <c r="Q64347" s="63"/>
    </row>
    <row r="64348" spans="16:17">
      <c r="P64348" s="63"/>
      <c r="Q64348" s="63"/>
    </row>
    <row r="64349" spans="16:17">
      <c r="P64349" s="63"/>
      <c r="Q64349" s="63"/>
    </row>
    <row r="64350" spans="16:17">
      <c r="P64350" s="63"/>
      <c r="Q64350" s="63"/>
    </row>
    <row r="64351" spans="16:17">
      <c r="P64351" s="63"/>
      <c r="Q64351" s="63"/>
    </row>
    <row r="64352" spans="16:17">
      <c r="P64352" s="63"/>
      <c r="Q64352" s="63"/>
    </row>
    <row r="64353" spans="16:17">
      <c r="P64353" s="63"/>
      <c r="Q64353" s="63"/>
    </row>
    <row r="64354" spans="16:17">
      <c r="P64354" s="63"/>
      <c r="Q64354" s="63"/>
    </row>
    <row r="64355" spans="16:17">
      <c r="P64355" s="63"/>
      <c r="Q64355" s="63"/>
    </row>
    <row r="64356" spans="16:17">
      <c r="P64356" s="63"/>
      <c r="Q64356" s="63"/>
    </row>
    <row r="64357" spans="16:17">
      <c r="P64357" s="63"/>
      <c r="Q64357" s="63"/>
    </row>
    <row r="64358" spans="16:17">
      <c r="P64358" s="63"/>
      <c r="Q64358" s="63"/>
    </row>
    <row r="64359" spans="16:17">
      <c r="P64359" s="63"/>
      <c r="Q64359" s="63"/>
    </row>
    <row r="64360" spans="16:17">
      <c r="P64360" s="63"/>
      <c r="Q64360" s="63"/>
    </row>
    <row r="64361" spans="16:17">
      <c r="P64361" s="63"/>
      <c r="Q64361" s="63"/>
    </row>
    <row r="64362" spans="16:17">
      <c r="P64362" s="63"/>
      <c r="Q64362" s="63"/>
    </row>
    <row r="64363" spans="16:17">
      <c r="P64363" s="63"/>
      <c r="Q64363" s="63"/>
    </row>
    <row r="64364" spans="16:17">
      <c r="P64364" s="63"/>
      <c r="Q64364" s="63"/>
    </row>
    <row r="64365" spans="16:17">
      <c r="P64365" s="63"/>
      <c r="Q64365" s="63"/>
    </row>
    <row r="64366" spans="16:17">
      <c r="P64366" s="63"/>
      <c r="Q64366" s="63"/>
    </row>
    <row r="64367" spans="16:17">
      <c r="P64367" s="63"/>
      <c r="Q64367" s="63"/>
    </row>
    <row r="64368" spans="16:17">
      <c r="P64368" s="63"/>
      <c r="Q64368" s="63"/>
    </row>
    <row r="64369" spans="16:17">
      <c r="P64369" s="63"/>
      <c r="Q64369" s="63"/>
    </row>
    <row r="64370" spans="16:17">
      <c r="P64370" s="63"/>
      <c r="Q64370" s="63"/>
    </row>
    <row r="64371" spans="16:17">
      <c r="P64371" s="63"/>
      <c r="Q64371" s="63"/>
    </row>
    <row r="64372" spans="16:17">
      <c r="P64372" s="63"/>
      <c r="Q64372" s="63"/>
    </row>
    <row r="64373" spans="16:17">
      <c r="P64373" s="63"/>
      <c r="Q64373" s="63"/>
    </row>
    <row r="64374" spans="16:17">
      <c r="P64374" s="63"/>
      <c r="Q64374" s="63"/>
    </row>
    <row r="64375" spans="16:17">
      <c r="P64375" s="63"/>
      <c r="Q64375" s="63"/>
    </row>
    <row r="64376" spans="16:17">
      <c r="P64376" s="63"/>
      <c r="Q64376" s="63"/>
    </row>
    <row r="64377" spans="16:17">
      <c r="P64377" s="63"/>
      <c r="Q64377" s="63"/>
    </row>
    <row r="64378" spans="16:17">
      <c r="P64378" s="63"/>
      <c r="Q64378" s="63"/>
    </row>
    <row r="64379" spans="16:17">
      <c r="P64379" s="63"/>
      <c r="Q64379" s="63"/>
    </row>
    <row r="64380" spans="16:17">
      <c r="P64380" s="63"/>
      <c r="Q64380" s="63"/>
    </row>
    <row r="64381" spans="16:17">
      <c r="P64381" s="63"/>
      <c r="Q64381" s="63"/>
    </row>
    <row r="64382" spans="16:17">
      <c r="P64382" s="63"/>
      <c r="Q64382" s="63"/>
    </row>
    <row r="64383" spans="16:17">
      <c r="P64383" s="63"/>
      <c r="Q64383" s="63"/>
    </row>
    <row r="64384" spans="16:17">
      <c r="P64384" s="63"/>
      <c r="Q64384" s="63"/>
    </row>
    <row r="64385" spans="16:17">
      <c r="P64385" s="63"/>
      <c r="Q64385" s="63"/>
    </row>
    <row r="64386" spans="16:17">
      <c r="P64386" s="63"/>
      <c r="Q64386" s="63"/>
    </row>
    <row r="64387" spans="16:17">
      <c r="P64387" s="63"/>
      <c r="Q64387" s="63"/>
    </row>
    <row r="64388" spans="16:17">
      <c r="P64388" s="63"/>
      <c r="Q64388" s="63"/>
    </row>
    <row r="64389" spans="16:17">
      <c r="P64389" s="63"/>
      <c r="Q64389" s="63"/>
    </row>
    <row r="64390" spans="16:17">
      <c r="P64390" s="63"/>
      <c r="Q64390" s="63"/>
    </row>
    <row r="64391" spans="16:17">
      <c r="P64391" s="63"/>
      <c r="Q64391" s="63"/>
    </row>
    <row r="64392" spans="16:17">
      <c r="P64392" s="63"/>
      <c r="Q64392" s="63"/>
    </row>
    <row r="64393" spans="16:17">
      <c r="P64393" s="63"/>
      <c r="Q64393" s="63"/>
    </row>
    <row r="64394" spans="16:17">
      <c r="P64394" s="63"/>
      <c r="Q64394" s="63"/>
    </row>
    <row r="64395" spans="16:17">
      <c r="P64395" s="63"/>
      <c r="Q64395" s="63"/>
    </row>
    <row r="64396" spans="16:17">
      <c r="P64396" s="63"/>
      <c r="Q64396" s="63"/>
    </row>
    <row r="64397" spans="16:17">
      <c r="P64397" s="63"/>
      <c r="Q64397" s="63"/>
    </row>
    <row r="64398" spans="16:17">
      <c r="P64398" s="63"/>
      <c r="Q64398" s="63"/>
    </row>
    <row r="64399" spans="16:17">
      <c r="P64399" s="63"/>
      <c r="Q64399" s="63"/>
    </row>
    <row r="64400" spans="16:17">
      <c r="P64400" s="63"/>
      <c r="Q64400" s="63"/>
    </row>
    <row r="64401" spans="16:17">
      <c r="P64401" s="63"/>
      <c r="Q64401" s="63"/>
    </row>
    <row r="64402" spans="16:17">
      <c r="P64402" s="63"/>
      <c r="Q64402" s="63"/>
    </row>
    <row r="64403" spans="16:17">
      <c r="P64403" s="63"/>
      <c r="Q64403" s="63"/>
    </row>
    <row r="64404" spans="16:17">
      <c r="P64404" s="63"/>
      <c r="Q64404" s="63"/>
    </row>
    <row r="64405" spans="16:17">
      <c r="P64405" s="63"/>
      <c r="Q64405" s="63"/>
    </row>
    <row r="64406" spans="16:17">
      <c r="P64406" s="63"/>
      <c r="Q64406" s="63"/>
    </row>
    <row r="64407" spans="16:17">
      <c r="P64407" s="63"/>
      <c r="Q64407" s="63"/>
    </row>
    <row r="64408" spans="16:17">
      <c r="P64408" s="63"/>
      <c r="Q64408" s="63"/>
    </row>
    <row r="64409" spans="16:17">
      <c r="P64409" s="63"/>
      <c r="Q64409" s="63"/>
    </row>
    <row r="64410" spans="16:17">
      <c r="P64410" s="63"/>
      <c r="Q64410" s="63"/>
    </row>
    <row r="64411" spans="16:17">
      <c r="P64411" s="63"/>
      <c r="Q64411" s="63"/>
    </row>
    <row r="64412" spans="16:17">
      <c r="P64412" s="63"/>
      <c r="Q64412" s="63"/>
    </row>
    <row r="64413" spans="16:17">
      <c r="P64413" s="63"/>
      <c r="Q64413" s="63"/>
    </row>
    <row r="64414" spans="16:17">
      <c r="P64414" s="63"/>
      <c r="Q64414" s="63"/>
    </row>
    <row r="64415" spans="16:17">
      <c r="P64415" s="63"/>
      <c r="Q64415" s="63"/>
    </row>
    <row r="64416" spans="16:17">
      <c r="P64416" s="63"/>
      <c r="Q64416" s="63"/>
    </row>
    <row r="64417" spans="16:17">
      <c r="P64417" s="63"/>
      <c r="Q64417" s="63"/>
    </row>
    <row r="64418" spans="16:17">
      <c r="P64418" s="63"/>
      <c r="Q64418" s="63"/>
    </row>
    <row r="64419" spans="16:17">
      <c r="P64419" s="63"/>
      <c r="Q64419" s="63"/>
    </row>
    <row r="64420" spans="16:17">
      <c r="P64420" s="63"/>
      <c r="Q64420" s="63"/>
    </row>
    <row r="64421" spans="16:17">
      <c r="P64421" s="63"/>
      <c r="Q64421" s="63"/>
    </row>
    <row r="64422" spans="16:17">
      <c r="P64422" s="63"/>
      <c r="Q64422" s="63"/>
    </row>
    <row r="64423" spans="16:17">
      <c r="P64423" s="63"/>
      <c r="Q64423" s="63"/>
    </row>
    <row r="64424" spans="16:17">
      <c r="P64424" s="63"/>
      <c r="Q64424" s="63"/>
    </row>
    <row r="64425" spans="16:17">
      <c r="P64425" s="63"/>
      <c r="Q64425" s="63"/>
    </row>
    <row r="64426" spans="16:17">
      <c r="P64426" s="63"/>
      <c r="Q64426" s="63"/>
    </row>
    <row r="64427" spans="16:17">
      <c r="P64427" s="63"/>
      <c r="Q64427" s="63"/>
    </row>
    <row r="64428" spans="16:17">
      <c r="P64428" s="63"/>
      <c r="Q64428" s="63"/>
    </row>
    <row r="64429" spans="16:17">
      <c r="P64429" s="63"/>
      <c r="Q64429" s="63"/>
    </row>
    <row r="64430" spans="16:17">
      <c r="P64430" s="63"/>
      <c r="Q64430" s="63"/>
    </row>
    <row r="64431" spans="16:17">
      <c r="P64431" s="63"/>
      <c r="Q64431" s="63"/>
    </row>
    <row r="64432" spans="16:17">
      <c r="P64432" s="63"/>
      <c r="Q64432" s="63"/>
    </row>
    <row r="64433" spans="16:17">
      <c r="P64433" s="63"/>
      <c r="Q64433" s="63"/>
    </row>
    <row r="64434" spans="16:17">
      <c r="P64434" s="63"/>
      <c r="Q64434" s="63"/>
    </row>
    <row r="64435" spans="16:17">
      <c r="P64435" s="63"/>
      <c r="Q64435" s="63"/>
    </row>
    <row r="64436" spans="16:17">
      <c r="P64436" s="63"/>
      <c r="Q64436" s="63"/>
    </row>
    <row r="64437" spans="16:17">
      <c r="P64437" s="63"/>
      <c r="Q64437" s="63"/>
    </row>
    <row r="64438" spans="16:17">
      <c r="P64438" s="63"/>
      <c r="Q64438" s="63"/>
    </row>
    <row r="64439" spans="16:17">
      <c r="P64439" s="63"/>
      <c r="Q64439" s="63"/>
    </row>
    <row r="64440" spans="16:17">
      <c r="P64440" s="63"/>
      <c r="Q64440" s="63"/>
    </row>
    <row r="64441" spans="16:17">
      <c r="P64441" s="63"/>
      <c r="Q64441" s="63"/>
    </row>
    <row r="64442" spans="16:17">
      <c r="P64442" s="63"/>
      <c r="Q64442" s="63"/>
    </row>
    <row r="64443" spans="16:17">
      <c r="P64443" s="63"/>
      <c r="Q64443" s="63"/>
    </row>
    <row r="64444" spans="16:17">
      <c r="P64444" s="63"/>
      <c r="Q64444" s="63"/>
    </row>
    <row r="64445" spans="16:17">
      <c r="P64445" s="63"/>
      <c r="Q64445" s="63"/>
    </row>
    <row r="64446" spans="16:17">
      <c r="P64446" s="63"/>
      <c r="Q64446" s="63"/>
    </row>
    <row r="64447" spans="16:17">
      <c r="P64447" s="63"/>
      <c r="Q64447" s="63"/>
    </row>
    <row r="64448" spans="16:17">
      <c r="P64448" s="63"/>
      <c r="Q64448" s="63"/>
    </row>
    <row r="64449" spans="16:17">
      <c r="P64449" s="63"/>
      <c r="Q64449" s="63"/>
    </row>
    <row r="64450" spans="16:17">
      <c r="P64450" s="63"/>
      <c r="Q64450" s="63"/>
    </row>
    <row r="64451" spans="16:17">
      <c r="P64451" s="63"/>
      <c r="Q64451" s="63"/>
    </row>
    <row r="64452" spans="16:17">
      <c r="P64452" s="63"/>
      <c r="Q64452" s="63"/>
    </row>
    <row r="64453" spans="16:17">
      <c r="P64453" s="63"/>
      <c r="Q64453" s="63"/>
    </row>
    <row r="64454" spans="16:17">
      <c r="P64454" s="63"/>
      <c r="Q64454" s="63"/>
    </row>
    <row r="64455" spans="16:17">
      <c r="P64455" s="63"/>
      <c r="Q64455" s="63"/>
    </row>
    <row r="64456" spans="16:17">
      <c r="P64456" s="63"/>
      <c r="Q64456" s="63"/>
    </row>
    <row r="64457" spans="16:17">
      <c r="P64457" s="63"/>
      <c r="Q64457" s="63"/>
    </row>
    <row r="64458" spans="16:17">
      <c r="P64458" s="63"/>
      <c r="Q64458" s="63"/>
    </row>
    <row r="64459" spans="16:17">
      <c r="P64459" s="63"/>
      <c r="Q64459" s="63"/>
    </row>
    <row r="64460" spans="16:17">
      <c r="P64460" s="63"/>
      <c r="Q64460" s="63"/>
    </row>
    <row r="64461" spans="16:17">
      <c r="P64461" s="63"/>
      <c r="Q64461" s="63"/>
    </row>
    <row r="64462" spans="16:17">
      <c r="P64462" s="63"/>
      <c r="Q64462" s="63"/>
    </row>
    <row r="64463" spans="16:17">
      <c r="P64463" s="63"/>
      <c r="Q64463" s="63"/>
    </row>
    <row r="64464" spans="16:17">
      <c r="P64464" s="63"/>
      <c r="Q64464" s="63"/>
    </row>
    <row r="64465" spans="16:17">
      <c r="P64465" s="63"/>
      <c r="Q64465" s="63"/>
    </row>
    <row r="64466" spans="16:17">
      <c r="P64466" s="63"/>
      <c r="Q64466" s="63"/>
    </row>
    <row r="64467" spans="16:17">
      <c r="P64467" s="63"/>
      <c r="Q64467" s="63"/>
    </row>
    <row r="64468" spans="16:17">
      <c r="P64468" s="63"/>
      <c r="Q64468" s="63"/>
    </row>
    <row r="64469" spans="16:17">
      <c r="P64469" s="63"/>
      <c r="Q64469" s="63"/>
    </row>
    <row r="64470" spans="16:17">
      <c r="P64470" s="63"/>
      <c r="Q64470" s="63"/>
    </row>
    <row r="64471" spans="16:17">
      <c r="P64471" s="63"/>
      <c r="Q64471" s="63"/>
    </row>
    <row r="64472" spans="16:17">
      <c r="P64472" s="63"/>
      <c r="Q64472" s="63"/>
    </row>
    <row r="64473" spans="16:17">
      <c r="P64473" s="63"/>
      <c r="Q64473" s="63"/>
    </row>
    <row r="64474" spans="16:17">
      <c r="P64474" s="63"/>
      <c r="Q64474" s="63"/>
    </row>
    <row r="64475" spans="16:17">
      <c r="P64475" s="63"/>
      <c r="Q64475" s="63"/>
    </row>
    <row r="64476" spans="16:17">
      <c r="P64476" s="63"/>
      <c r="Q64476" s="63"/>
    </row>
    <row r="64477" spans="16:17">
      <c r="P64477" s="63"/>
      <c r="Q64477" s="63"/>
    </row>
    <row r="64478" spans="16:17">
      <c r="P64478" s="63"/>
      <c r="Q64478" s="63"/>
    </row>
    <row r="64479" spans="16:17">
      <c r="P64479" s="63"/>
      <c r="Q64479" s="63"/>
    </row>
    <row r="64480" spans="16:17">
      <c r="P64480" s="63"/>
      <c r="Q64480" s="63"/>
    </row>
    <row r="64481" spans="16:17">
      <c r="P64481" s="63"/>
      <c r="Q64481" s="63"/>
    </row>
    <row r="64482" spans="16:17">
      <c r="P64482" s="63"/>
      <c r="Q64482" s="63"/>
    </row>
    <row r="64483" spans="16:17">
      <c r="P64483" s="63"/>
      <c r="Q64483" s="63"/>
    </row>
    <row r="64484" spans="16:17">
      <c r="P64484" s="63"/>
      <c r="Q64484" s="63"/>
    </row>
    <row r="64485" spans="16:17">
      <c r="P64485" s="63"/>
      <c r="Q64485" s="63"/>
    </row>
    <row r="64486" spans="16:17">
      <c r="P64486" s="63"/>
      <c r="Q64486" s="63"/>
    </row>
    <row r="64487" spans="16:17">
      <c r="P64487" s="63"/>
      <c r="Q64487" s="63"/>
    </row>
    <row r="64488" spans="16:17">
      <c r="P64488" s="63"/>
      <c r="Q64488" s="63"/>
    </row>
    <row r="64489" spans="16:17">
      <c r="P64489" s="63"/>
      <c r="Q64489" s="63"/>
    </row>
    <row r="64490" spans="16:17">
      <c r="P64490" s="63"/>
      <c r="Q64490" s="63"/>
    </row>
    <row r="64491" spans="16:17">
      <c r="P64491" s="63"/>
      <c r="Q64491" s="63"/>
    </row>
    <row r="64492" spans="16:17">
      <c r="P64492" s="63"/>
      <c r="Q64492" s="63"/>
    </row>
    <row r="64493" spans="16:17">
      <c r="P64493" s="63"/>
      <c r="Q64493" s="63"/>
    </row>
    <row r="64494" spans="16:17">
      <c r="P64494" s="63"/>
      <c r="Q64494" s="63"/>
    </row>
    <row r="64495" spans="16:17">
      <c r="P64495" s="63"/>
      <c r="Q64495" s="63"/>
    </row>
    <row r="64496" spans="16:17">
      <c r="P64496" s="63"/>
      <c r="Q64496" s="63"/>
    </row>
    <row r="64497" spans="16:17">
      <c r="P64497" s="63"/>
      <c r="Q64497" s="63"/>
    </row>
    <row r="64498" spans="16:17">
      <c r="P64498" s="63"/>
      <c r="Q64498" s="63"/>
    </row>
    <row r="64499" spans="16:17">
      <c r="P64499" s="63"/>
      <c r="Q64499" s="63"/>
    </row>
    <row r="64500" spans="16:17">
      <c r="P64500" s="63"/>
      <c r="Q64500" s="63"/>
    </row>
    <row r="64501" spans="16:17">
      <c r="P64501" s="63"/>
      <c r="Q64501" s="63"/>
    </row>
    <row r="64502" spans="16:17">
      <c r="P64502" s="63"/>
      <c r="Q64502" s="63"/>
    </row>
    <row r="64503" spans="16:17">
      <c r="P64503" s="63"/>
      <c r="Q64503" s="63"/>
    </row>
    <row r="64504" spans="16:17">
      <c r="P64504" s="63"/>
      <c r="Q64504" s="63"/>
    </row>
    <row r="64505" spans="16:17">
      <c r="P64505" s="63"/>
      <c r="Q64505" s="63"/>
    </row>
    <row r="64506" spans="16:17">
      <c r="P64506" s="63"/>
      <c r="Q64506" s="63"/>
    </row>
    <row r="64507" spans="16:17">
      <c r="P64507" s="63"/>
      <c r="Q64507" s="63"/>
    </row>
    <row r="64508" spans="16:17">
      <c r="P64508" s="63"/>
      <c r="Q64508" s="63"/>
    </row>
    <row r="64509" spans="16:17">
      <c r="P64509" s="63"/>
      <c r="Q64509" s="63"/>
    </row>
    <row r="64510" spans="16:17">
      <c r="P64510" s="63"/>
      <c r="Q64510" s="63"/>
    </row>
    <row r="64511" spans="16:17">
      <c r="P64511" s="63"/>
      <c r="Q64511" s="63"/>
    </row>
    <row r="64512" spans="16:17">
      <c r="P64512" s="63"/>
      <c r="Q64512" s="63"/>
    </row>
    <row r="64513" spans="16:17">
      <c r="P64513" s="63"/>
      <c r="Q64513" s="63"/>
    </row>
    <row r="64514" spans="16:17">
      <c r="P64514" s="63"/>
      <c r="Q64514" s="63"/>
    </row>
    <row r="64515" spans="16:17">
      <c r="P64515" s="63"/>
      <c r="Q64515" s="63"/>
    </row>
    <row r="64516" spans="16:17">
      <c r="P64516" s="63"/>
      <c r="Q64516" s="63"/>
    </row>
    <row r="64517" spans="16:17">
      <c r="P64517" s="63"/>
      <c r="Q64517" s="63"/>
    </row>
    <row r="64518" spans="16:17">
      <c r="P64518" s="63"/>
      <c r="Q64518" s="63"/>
    </row>
    <row r="64519" spans="16:17">
      <c r="P64519" s="63"/>
      <c r="Q64519" s="63"/>
    </row>
    <row r="64520" spans="16:17">
      <c r="P64520" s="63"/>
      <c r="Q64520" s="63"/>
    </row>
    <row r="64521" spans="16:17">
      <c r="P64521" s="63"/>
      <c r="Q64521" s="63"/>
    </row>
    <row r="64522" spans="16:17">
      <c r="P64522" s="63"/>
      <c r="Q64522" s="63"/>
    </row>
    <row r="64523" spans="16:17">
      <c r="P64523" s="63"/>
      <c r="Q64523" s="63"/>
    </row>
    <row r="64524" spans="16:17">
      <c r="P64524" s="63"/>
      <c r="Q64524" s="63"/>
    </row>
    <row r="64525" spans="16:17">
      <c r="P64525" s="63"/>
      <c r="Q64525" s="63"/>
    </row>
    <row r="64526" spans="16:17">
      <c r="P64526" s="63"/>
      <c r="Q64526" s="63"/>
    </row>
    <row r="64527" spans="16:17">
      <c r="P64527" s="63"/>
      <c r="Q64527" s="63"/>
    </row>
    <row r="64528" spans="16:17">
      <c r="P64528" s="63"/>
      <c r="Q64528" s="63"/>
    </row>
    <row r="64529" spans="16:17">
      <c r="P64529" s="63"/>
      <c r="Q64529" s="63"/>
    </row>
    <row r="64530" spans="16:17">
      <c r="P64530" s="63"/>
      <c r="Q64530" s="63"/>
    </row>
    <row r="64531" spans="16:17">
      <c r="P64531" s="63"/>
      <c r="Q64531" s="63"/>
    </row>
    <row r="64532" spans="16:17">
      <c r="P64532" s="63"/>
      <c r="Q64532" s="63"/>
    </row>
    <row r="64533" spans="16:17">
      <c r="P64533" s="63"/>
      <c r="Q64533" s="63"/>
    </row>
    <row r="64534" spans="16:17">
      <c r="P64534" s="63"/>
      <c r="Q64534" s="63"/>
    </row>
    <row r="64535" spans="16:17">
      <c r="P64535" s="63"/>
      <c r="Q64535" s="63"/>
    </row>
    <row r="64536" spans="16:17">
      <c r="P64536" s="63"/>
      <c r="Q64536" s="63"/>
    </row>
    <row r="64537" spans="16:17">
      <c r="P64537" s="63"/>
      <c r="Q64537" s="63"/>
    </row>
    <row r="64538" spans="16:17">
      <c r="P64538" s="63"/>
      <c r="Q64538" s="63"/>
    </row>
    <row r="64539" spans="16:17">
      <c r="P64539" s="63"/>
      <c r="Q64539" s="63"/>
    </row>
    <row r="64540" spans="16:17">
      <c r="P64540" s="63"/>
      <c r="Q64540" s="63"/>
    </row>
    <row r="64541" spans="16:17">
      <c r="P64541" s="63"/>
      <c r="Q64541" s="63"/>
    </row>
    <row r="64542" spans="16:17">
      <c r="P64542" s="63"/>
      <c r="Q64542" s="63"/>
    </row>
    <row r="64543" spans="16:17">
      <c r="P64543" s="63"/>
      <c r="Q64543" s="63"/>
    </row>
    <row r="64544" spans="16:17">
      <c r="P64544" s="63"/>
      <c r="Q64544" s="63"/>
    </row>
    <row r="64545" spans="16:17">
      <c r="P64545" s="63"/>
      <c r="Q64545" s="63"/>
    </row>
    <row r="64546" spans="16:17">
      <c r="P64546" s="63"/>
      <c r="Q64546" s="63"/>
    </row>
    <row r="64547" spans="16:17">
      <c r="P64547" s="63"/>
      <c r="Q64547" s="63"/>
    </row>
    <row r="64548" spans="16:17">
      <c r="P64548" s="63"/>
      <c r="Q64548" s="63"/>
    </row>
    <row r="64549" spans="16:17">
      <c r="P64549" s="63"/>
      <c r="Q64549" s="63"/>
    </row>
    <row r="64550" spans="16:17">
      <c r="P64550" s="63"/>
      <c r="Q64550" s="63"/>
    </row>
    <row r="64551" spans="16:17">
      <c r="P64551" s="63"/>
      <c r="Q64551" s="63"/>
    </row>
    <row r="64552" spans="16:17">
      <c r="P64552" s="63"/>
      <c r="Q64552" s="63"/>
    </row>
    <row r="64553" spans="16:17">
      <c r="P64553" s="63"/>
      <c r="Q64553" s="63"/>
    </row>
    <row r="64554" spans="16:17">
      <c r="P64554" s="63"/>
      <c r="Q64554" s="63"/>
    </row>
    <row r="64555" spans="16:17">
      <c r="P64555" s="63"/>
      <c r="Q64555" s="63"/>
    </row>
    <row r="64556" spans="16:17">
      <c r="P64556" s="63"/>
      <c r="Q64556" s="63"/>
    </row>
    <row r="64557" spans="16:17">
      <c r="P64557" s="63"/>
      <c r="Q64557" s="63"/>
    </row>
    <row r="64558" spans="16:17">
      <c r="P64558" s="63"/>
      <c r="Q64558" s="63"/>
    </row>
    <row r="64559" spans="16:17">
      <c r="P64559" s="63"/>
      <c r="Q64559" s="63"/>
    </row>
    <row r="64560" spans="16:17">
      <c r="P64560" s="63"/>
      <c r="Q64560" s="63"/>
    </row>
    <row r="64561" spans="16:17">
      <c r="P64561" s="63"/>
      <c r="Q64561" s="63"/>
    </row>
    <row r="64562" spans="16:17">
      <c r="P64562" s="63"/>
      <c r="Q64562" s="63"/>
    </row>
    <row r="64563" spans="16:17">
      <c r="P64563" s="63"/>
      <c r="Q64563" s="63"/>
    </row>
    <row r="64564" spans="16:17">
      <c r="P64564" s="63"/>
      <c r="Q64564" s="63"/>
    </row>
    <row r="64565" spans="16:17">
      <c r="P64565" s="63"/>
      <c r="Q64565" s="63"/>
    </row>
    <row r="64566" spans="16:17">
      <c r="P64566" s="63"/>
      <c r="Q64566" s="63"/>
    </row>
    <row r="64567" spans="16:17">
      <c r="P64567" s="63"/>
      <c r="Q64567" s="63"/>
    </row>
    <row r="64568" spans="16:17">
      <c r="P64568" s="63"/>
      <c r="Q64568" s="63"/>
    </row>
    <row r="64569" spans="16:17">
      <c r="P64569" s="63"/>
      <c r="Q64569" s="63"/>
    </row>
    <row r="64570" spans="16:17">
      <c r="P64570" s="63"/>
      <c r="Q64570" s="63"/>
    </row>
    <row r="64571" spans="16:17">
      <c r="P64571" s="63"/>
      <c r="Q64571" s="63"/>
    </row>
    <row r="64572" spans="16:17">
      <c r="P64572" s="63"/>
      <c r="Q64572" s="63"/>
    </row>
    <row r="64573" spans="16:17">
      <c r="P64573" s="63"/>
      <c r="Q64573" s="63"/>
    </row>
    <row r="64574" spans="16:17">
      <c r="P64574" s="63"/>
      <c r="Q64574" s="63"/>
    </row>
    <row r="64575" spans="16:17">
      <c r="P64575" s="63"/>
      <c r="Q64575" s="63"/>
    </row>
    <row r="64576" spans="16:17">
      <c r="P64576" s="63"/>
      <c r="Q64576" s="63"/>
    </row>
    <row r="64577" spans="16:17">
      <c r="P64577" s="63"/>
      <c r="Q64577" s="63"/>
    </row>
    <row r="64578" spans="16:17">
      <c r="P64578" s="63"/>
      <c r="Q64578" s="63"/>
    </row>
    <row r="64579" spans="16:17">
      <c r="P64579" s="63"/>
      <c r="Q64579" s="63"/>
    </row>
    <row r="64580" spans="16:17">
      <c r="P64580" s="63"/>
      <c r="Q64580" s="63"/>
    </row>
    <row r="64581" spans="16:17">
      <c r="P64581" s="63"/>
      <c r="Q64581" s="63"/>
    </row>
    <row r="64582" spans="16:17">
      <c r="P64582" s="63"/>
      <c r="Q64582" s="63"/>
    </row>
    <row r="64583" spans="16:17">
      <c r="P64583" s="63"/>
      <c r="Q64583" s="63"/>
    </row>
    <row r="64584" spans="16:17">
      <c r="P64584" s="63"/>
      <c r="Q64584" s="63"/>
    </row>
    <row r="64585" spans="16:17">
      <c r="P64585" s="63"/>
      <c r="Q64585" s="63"/>
    </row>
    <row r="64586" spans="16:17">
      <c r="P64586" s="63"/>
      <c r="Q64586" s="63"/>
    </row>
    <row r="64587" spans="16:17">
      <c r="P64587" s="63"/>
      <c r="Q64587" s="63"/>
    </row>
    <row r="64588" spans="16:17">
      <c r="P64588" s="63"/>
      <c r="Q64588" s="63"/>
    </row>
    <row r="64589" spans="16:17">
      <c r="P64589" s="63"/>
      <c r="Q64589" s="63"/>
    </row>
    <row r="64590" spans="16:17">
      <c r="P64590" s="63"/>
      <c r="Q64590" s="63"/>
    </row>
    <row r="64591" spans="16:17">
      <c r="P64591" s="63"/>
      <c r="Q64591" s="63"/>
    </row>
    <row r="64592" spans="16:17">
      <c r="P64592" s="63"/>
      <c r="Q64592" s="63"/>
    </row>
    <row r="64593" spans="16:17">
      <c r="P64593" s="63"/>
      <c r="Q64593" s="63"/>
    </row>
    <row r="64594" spans="16:17">
      <c r="P64594" s="63"/>
      <c r="Q64594" s="63"/>
    </row>
    <row r="64595" spans="16:17">
      <c r="P64595" s="63"/>
      <c r="Q64595" s="63"/>
    </row>
    <row r="64596" spans="16:17">
      <c r="P64596" s="63"/>
      <c r="Q64596" s="63"/>
    </row>
    <row r="64597" spans="16:17">
      <c r="P64597" s="63"/>
      <c r="Q64597" s="63"/>
    </row>
    <row r="64598" spans="16:17">
      <c r="P64598" s="63"/>
      <c r="Q64598" s="63"/>
    </row>
    <row r="64599" spans="16:17">
      <c r="P64599" s="63"/>
      <c r="Q64599" s="63"/>
    </row>
    <row r="64600" spans="16:17">
      <c r="P64600" s="63"/>
      <c r="Q64600" s="63"/>
    </row>
    <row r="64601" spans="16:17">
      <c r="P64601" s="63"/>
      <c r="Q64601" s="63"/>
    </row>
    <row r="64602" spans="16:17">
      <c r="P64602" s="63"/>
      <c r="Q64602" s="63"/>
    </row>
    <row r="64603" spans="16:17">
      <c r="P64603" s="63"/>
      <c r="Q64603" s="63"/>
    </row>
    <row r="64604" spans="16:17">
      <c r="P64604" s="63"/>
      <c r="Q64604" s="63"/>
    </row>
    <row r="64605" spans="16:17">
      <c r="P64605" s="63"/>
      <c r="Q64605" s="63"/>
    </row>
    <row r="64606" spans="16:17">
      <c r="P64606" s="63"/>
      <c r="Q64606" s="63"/>
    </row>
    <row r="64607" spans="16:17">
      <c r="P64607" s="63"/>
      <c r="Q64607" s="63"/>
    </row>
    <row r="64608" spans="16:17">
      <c r="P64608" s="63"/>
      <c r="Q64608" s="63"/>
    </row>
    <row r="64609" spans="16:17">
      <c r="P64609" s="63"/>
      <c r="Q64609" s="63"/>
    </row>
    <row r="64610" spans="16:17">
      <c r="P64610" s="63"/>
      <c r="Q64610" s="63"/>
    </row>
    <row r="64611" spans="16:17">
      <c r="P64611" s="63"/>
      <c r="Q64611" s="63"/>
    </row>
    <row r="64612" spans="16:17">
      <c r="P64612" s="63"/>
      <c r="Q64612" s="63"/>
    </row>
    <row r="64613" spans="16:17">
      <c r="P64613" s="63"/>
      <c r="Q64613" s="63"/>
    </row>
    <row r="64614" spans="16:17">
      <c r="P64614" s="63"/>
      <c r="Q64614" s="63"/>
    </row>
    <row r="64615" spans="16:17">
      <c r="P64615" s="63"/>
      <c r="Q64615" s="63"/>
    </row>
    <row r="64616" spans="16:17">
      <c r="P64616" s="63"/>
      <c r="Q64616" s="63"/>
    </row>
    <row r="64617" spans="16:17">
      <c r="P64617" s="63"/>
      <c r="Q64617" s="63"/>
    </row>
    <row r="64618" spans="16:17">
      <c r="P64618" s="63"/>
      <c r="Q64618" s="63"/>
    </row>
    <row r="64619" spans="16:17">
      <c r="P64619" s="63"/>
      <c r="Q64619" s="63"/>
    </row>
    <row r="64620" spans="16:17">
      <c r="P64620" s="63"/>
      <c r="Q64620" s="63"/>
    </row>
    <row r="64621" spans="16:17">
      <c r="P64621" s="63"/>
      <c r="Q64621" s="63"/>
    </row>
    <row r="64622" spans="16:17">
      <c r="P64622" s="63"/>
      <c r="Q64622" s="63"/>
    </row>
    <row r="64623" spans="16:17">
      <c r="P64623" s="63"/>
      <c r="Q64623" s="63"/>
    </row>
    <row r="64624" spans="16:17">
      <c r="P64624" s="63"/>
      <c r="Q64624" s="63"/>
    </row>
    <row r="64625" spans="16:17">
      <c r="P64625" s="63"/>
      <c r="Q64625" s="63"/>
    </row>
    <row r="64626" spans="16:17">
      <c r="P64626" s="63"/>
      <c r="Q64626" s="63"/>
    </row>
    <row r="64627" spans="16:17">
      <c r="P64627" s="63"/>
      <c r="Q64627" s="63"/>
    </row>
    <row r="64628" spans="16:17">
      <c r="P64628" s="63"/>
      <c r="Q64628" s="63"/>
    </row>
    <row r="64629" spans="16:17">
      <c r="P64629" s="63"/>
      <c r="Q64629" s="63"/>
    </row>
    <row r="64630" spans="16:17">
      <c r="P64630" s="63"/>
      <c r="Q64630" s="63"/>
    </row>
    <row r="64631" spans="16:17">
      <c r="P64631" s="63"/>
      <c r="Q64631" s="63"/>
    </row>
    <row r="64632" spans="16:17">
      <c r="P64632" s="63"/>
      <c r="Q64632" s="63"/>
    </row>
    <row r="64633" spans="16:17">
      <c r="P64633" s="63"/>
      <c r="Q64633" s="63"/>
    </row>
    <row r="64634" spans="16:17">
      <c r="P64634" s="63"/>
      <c r="Q64634" s="63"/>
    </row>
    <row r="64635" spans="16:17">
      <c r="P64635" s="63"/>
      <c r="Q64635" s="63"/>
    </row>
    <row r="64636" spans="16:17">
      <c r="P64636" s="63"/>
      <c r="Q64636" s="63"/>
    </row>
    <row r="64637" spans="16:17">
      <c r="P64637" s="63"/>
      <c r="Q64637" s="63"/>
    </row>
    <row r="64638" spans="16:17">
      <c r="P64638" s="63"/>
      <c r="Q64638" s="63"/>
    </row>
    <row r="64639" spans="16:17">
      <c r="P64639" s="63"/>
      <c r="Q64639" s="63"/>
    </row>
    <row r="64640" spans="16:17">
      <c r="P64640" s="63"/>
      <c r="Q64640" s="63"/>
    </row>
    <row r="64641" spans="16:17">
      <c r="P64641" s="63"/>
      <c r="Q64641" s="63"/>
    </row>
    <row r="64642" spans="16:17">
      <c r="P64642" s="63"/>
      <c r="Q64642" s="63"/>
    </row>
    <row r="64643" spans="16:17">
      <c r="P64643" s="63"/>
      <c r="Q64643" s="63"/>
    </row>
    <row r="64644" spans="16:17">
      <c r="P64644" s="63"/>
      <c r="Q64644" s="63"/>
    </row>
    <row r="64645" spans="16:17">
      <c r="P64645" s="63"/>
      <c r="Q64645" s="63"/>
    </row>
    <row r="64646" spans="16:17">
      <c r="P64646" s="63"/>
      <c r="Q64646" s="63"/>
    </row>
    <row r="64647" spans="16:17">
      <c r="P64647" s="63"/>
      <c r="Q64647" s="63"/>
    </row>
    <row r="64648" spans="16:17">
      <c r="P64648" s="63"/>
      <c r="Q64648" s="63"/>
    </row>
    <row r="64649" spans="16:17">
      <c r="P64649" s="63"/>
      <c r="Q64649" s="63"/>
    </row>
    <row r="64650" spans="16:17">
      <c r="P64650" s="63"/>
      <c r="Q64650" s="63"/>
    </row>
    <row r="64651" spans="16:17">
      <c r="P64651" s="63"/>
      <c r="Q64651" s="63"/>
    </row>
    <row r="64652" spans="16:17">
      <c r="P64652" s="63"/>
      <c r="Q64652" s="63"/>
    </row>
    <row r="64653" spans="16:17">
      <c r="P64653" s="63"/>
      <c r="Q64653" s="63"/>
    </row>
    <row r="64654" spans="16:17">
      <c r="P64654" s="63"/>
      <c r="Q64654" s="63"/>
    </row>
    <row r="64655" spans="16:17">
      <c r="P64655" s="63"/>
      <c r="Q64655" s="63"/>
    </row>
    <row r="64656" spans="16:17">
      <c r="P64656" s="63"/>
      <c r="Q64656" s="63"/>
    </row>
    <row r="64657" spans="16:17">
      <c r="P64657" s="63"/>
      <c r="Q64657" s="63"/>
    </row>
    <row r="64658" spans="16:17">
      <c r="P64658" s="63"/>
      <c r="Q64658" s="63"/>
    </row>
    <row r="64659" spans="16:17">
      <c r="P64659" s="63"/>
      <c r="Q64659" s="63"/>
    </row>
    <row r="64660" spans="16:17">
      <c r="P64660" s="63"/>
      <c r="Q64660" s="63"/>
    </row>
    <row r="64661" spans="16:17">
      <c r="P64661" s="63"/>
      <c r="Q64661" s="63"/>
    </row>
    <row r="64662" spans="16:17">
      <c r="P64662" s="63"/>
      <c r="Q64662" s="63"/>
    </row>
    <row r="64663" spans="16:17">
      <c r="P64663" s="63"/>
      <c r="Q64663" s="63"/>
    </row>
    <row r="64664" spans="16:17">
      <c r="P64664" s="63"/>
      <c r="Q64664" s="63"/>
    </row>
    <row r="64665" spans="16:17">
      <c r="P64665" s="63"/>
      <c r="Q64665" s="63"/>
    </row>
    <row r="64666" spans="16:17">
      <c r="P64666" s="63"/>
      <c r="Q64666" s="63"/>
    </row>
    <row r="64667" spans="16:17">
      <c r="P64667" s="63"/>
      <c r="Q64667" s="63"/>
    </row>
    <row r="64668" spans="16:17">
      <c r="P64668" s="63"/>
      <c r="Q64668" s="63"/>
    </row>
    <row r="64669" spans="16:17">
      <c r="P64669" s="63"/>
      <c r="Q64669" s="63"/>
    </row>
    <row r="64670" spans="16:17">
      <c r="P64670" s="63"/>
      <c r="Q64670" s="63"/>
    </row>
    <row r="64671" spans="16:17">
      <c r="P64671" s="63"/>
      <c r="Q64671" s="63"/>
    </row>
    <row r="64672" spans="16:17">
      <c r="P64672" s="63"/>
      <c r="Q64672" s="63"/>
    </row>
    <row r="64673" spans="16:17">
      <c r="P64673" s="63"/>
      <c r="Q64673" s="63"/>
    </row>
    <row r="64674" spans="16:17">
      <c r="P64674" s="63"/>
      <c r="Q64674" s="63"/>
    </row>
    <row r="64675" spans="16:17">
      <c r="P64675" s="63"/>
      <c r="Q64675" s="63"/>
    </row>
    <row r="64676" spans="16:17">
      <c r="P64676" s="63"/>
      <c r="Q64676" s="63"/>
    </row>
    <row r="64677" spans="16:17">
      <c r="P64677" s="63"/>
      <c r="Q64677" s="63"/>
    </row>
    <row r="64678" spans="16:17">
      <c r="P64678" s="63"/>
      <c r="Q64678" s="63"/>
    </row>
    <row r="64679" spans="16:17">
      <c r="P64679" s="63"/>
      <c r="Q64679" s="63"/>
    </row>
    <row r="64680" spans="16:17">
      <c r="P64680" s="63"/>
      <c r="Q64680" s="63"/>
    </row>
    <row r="64681" spans="16:17">
      <c r="P64681" s="63"/>
      <c r="Q64681" s="63"/>
    </row>
    <row r="64682" spans="16:17">
      <c r="P64682" s="63"/>
      <c r="Q64682" s="63"/>
    </row>
    <row r="64683" spans="16:17">
      <c r="P64683" s="63"/>
      <c r="Q64683" s="63"/>
    </row>
    <row r="64684" spans="16:17">
      <c r="P64684" s="63"/>
      <c r="Q64684" s="63"/>
    </row>
    <row r="64685" spans="16:17">
      <c r="P64685" s="63"/>
      <c r="Q64685" s="63"/>
    </row>
    <row r="64686" spans="16:17">
      <c r="P64686" s="63"/>
      <c r="Q64686" s="63"/>
    </row>
    <row r="64687" spans="16:17">
      <c r="P64687" s="63"/>
      <c r="Q64687" s="63"/>
    </row>
    <row r="64688" spans="16:17">
      <c r="P64688" s="63"/>
      <c r="Q64688" s="63"/>
    </row>
    <row r="64689" spans="16:17">
      <c r="P64689" s="63"/>
      <c r="Q64689" s="63"/>
    </row>
    <row r="64690" spans="16:17">
      <c r="P64690" s="63"/>
      <c r="Q64690" s="63"/>
    </row>
    <row r="64691" spans="16:17">
      <c r="P64691" s="63"/>
      <c r="Q64691" s="63"/>
    </row>
    <row r="64692" spans="16:17">
      <c r="P64692" s="63"/>
      <c r="Q64692" s="63"/>
    </row>
    <row r="64693" spans="16:17">
      <c r="P64693" s="63"/>
      <c r="Q64693" s="63"/>
    </row>
    <row r="64694" spans="16:17">
      <c r="P64694" s="63"/>
      <c r="Q64694" s="63"/>
    </row>
    <row r="64695" spans="16:17">
      <c r="P64695" s="63"/>
      <c r="Q64695" s="63"/>
    </row>
    <row r="64696" spans="16:17">
      <c r="P64696" s="63"/>
      <c r="Q64696" s="63"/>
    </row>
    <row r="64697" spans="16:17">
      <c r="P64697" s="63"/>
      <c r="Q64697" s="63"/>
    </row>
    <row r="64698" spans="16:17">
      <c r="P64698" s="63"/>
      <c r="Q64698" s="63"/>
    </row>
    <row r="64699" spans="16:17">
      <c r="P64699" s="63"/>
      <c r="Q64699" s="63"/>
    </row>
    <row r="64700" spans="16:17">
      <c r="P64700" s="63"/>
      <c r="Q64700" s="63"/>
    </row>
    <row r="64701" spans="16:17">
      <c r="P64701" s="63"/>
      <c r="Q64701" s="63"/>
    </row>
    <row r="64702" spans="16:17">
      <c r="P64702" s="63"/>
      <c r="Q64702" s="63"/>
    </row>
    <row r="64703" spans="16:17">
      <c r="P64703" s="63"/>
      <c r="Q64703" s="63"/>
    </row>
    <row r="64704" spans="16:17">
      <c r="P64704" s="63"/>
      <c r="Q64704" s="63"/>
    </row>
    <row r="64705" spans="16:17">
      <c r="P64705" s="63"/>
      <c r="Q64705" s="63"/>
    </row>
    <row r="64706" spans="16:17">
      <c r="P64706" s="63"/>
      <c r="Q64706" s="63"/>
    </row>
    <row r="64707" spans="16:17">
      <c r="P64707" s="63"/>
      <c r="Q64707" s="63"/>
    </row>
    <row r="64708" spans="16:17">
      <c r="P64708" s="63"/>
      <c r="Q64708" s="63"/>
    </row>
    <row r="64709" spans="16:17">
      <c r="P64709" s="63"/>
      <c r="Q64709" s="63"/>
    </row>
    <row r="64710" spans="16:17">
      <c r="P64710" s="63"/>
      <c r="Q64710" s="63"/>
    </row>
    <row r="64711" spans="16:17">
      <c r="P64711" s="63"/>
      <c r="Q64711" s="63"/>
    </row>
    <row r="64712" spans="16:17">
      <c r="P64712" s="63"/>
      <c r="Q64712" s="63"/>
    </row>
    <row r="64713" spans="16:17">
      <c r="P64713" s="63"/>
      <c r="Q64713" s="63"/>
    </row>
    <row r="64714" spans="16:17">
      <c r="P64714" s="63"/>
      <c r="Q64714" s="63"/>
    </row>
    <row r="64715" spans="16:17">
      <c r="P64715" s="63"/>
      <c r="Q64715" s="63"/>
    </row>
    <row r="64716" spans="16:17">
      <c r="P64716" s="63"/>
      <c r="Q64716" s="63"/>
    </row>
    <row r="64717" spans="16:17">
      <c r="P64717" s="63"/>
      <c r="Q64717" s="63"/>
    </row>
    <row r="64718" spans="16:17">
      <c r="P64718" s="63"/>
      <c r="Q64718" s="63"/>
    </row>
    <row r="64719" spans="16:17">
      <c r="P64719" s="63"/>
      <c r="Q64719" s="63"/>
    </row>
    <row r="64720" spans="16:17">
      <c r="P64720" s="63"/>
      <c r="Q64720" s="63"/>
    </row>
    <row r="64721" spans="16:17">
      <c r="P64721" s="63"/>
      <c r="Q64721" s="63"/>
    </row>
    <row r="64722" spans="16:17">
      <c r="P64722" s="63"/>
      <c r="Q64722" s="63"/>
    </row>
    <row r="64723" spans="16:17">
      <c r="P64723" s="63"/>
      <c r="Q64723" s="63"/>
    </row>
    <row r="64724" spans="16:17">
      <c r="P64724" s="63"/>
      <c r="Q64724" s="63"/>
    </row>
    <row r="64725" spans="16:17">
      <c r="P64725" s="63"/>
      <c r="Q64725" s="63"/>
    </row>
    <row r="64726" spans="16:17">
      <c r="P64726" s="63"/>
      <c r="Q64726" s="63"/>
    </row>
    <row r="64727" spans="16:17">
      <c r="P64727" s="63"/>
      <c r="Q64727" s="63"/>
    </row>
    <row r="64728" spans="16:17">
      <c r="P64728" s="63"/>
      <c r="Q64728" s="63"/>
    </row>
    <row r="64729" spans="16:17">
      <c r="P64729" s="63"/>
      <c r="Q64729" s="63"/>
    </row>
    <row r="64730" spans="16:17">
      <c r="P64730" s="63"/>
      <c r="Q64730" s="63"/>
    </row>
    <row r="64731" spans="16:17">
      <c r="P64731" s="63"/>
      <c r="Q64731" s="63"/>
    </row>
    <row r="64732" spans="16:17">
      <c r="P64732" s="63"/>
      <c r="Q64732" s="63"/>
    </row>
    <row r="64733" spans="16:17">
      <c r="P64733" s="63"/>
      <c r="Q64733" s="63"/>
    </row>
    <row r="64734" spans="16:17">
      <c r="P64734" s="63"/>
      <c r="Q64734" s="63"/>
    </row>
    <row r="64735" spans="16:17">
      <c r="P64735" s="63"/>
      <c r="Q64735" s="63"/>
    </row>
    <row r="64736" spans="16:17">
      <c r="P64736" s="63"/>
      <c r="Q64736" s="63"/>
    </row>
    <row r="64737" spans="16:17">
      <c r="P64737" s="63"/>
      <c r="Q64737" s="63"/>
    </row>
    <row r="64738" spans="16:17">
      <c r="P64738" s="63"/>
      <c r="Q64738" s="63"/>
    </row>
    <row r="64739" spans="16:17">
      <c r="P64739" s="63"/>
      <c r="Q64739" s="63"/>
    </row>
    <row r="64740" spans="16:17">
      <c r="P64740" s="63"/>
      <c r="Q64740" s="63"/>
    </row>
    <row r="64741" spans="16:17">
      <c r="P64741" s="63"/>
      <c r="Q64741" s="63"/>
    </row>
    <row r="64742" spans="16:17">
      <c r="P64742" s="63"/>
      <c r="Q64742" s="63"/>
    </row>
    <row r="64743" spans="16:17">
      <c r="P64743" s="63"/>
      <c r="Q64743" s="63"/>
    </row>
    <row r="64744" spans="16:17">
      <c r="P64744" s="63"/>
      <c r="Q64744" s="63"/>
    </row>
    <row r="64745" spans="16:17">
      <c r="P64745" s="63"/>
      <c r="Q64745" s="63"/>
    </row>
    <row r="64746" spans="16:17">
      <c r="P64746" s="63"/>
      <c r="Q64746" s="63"/>
    </row>
    <row r="64747" spans="16:17">
      <c r="P64747" s="63"/>
      <c r="Q64747" s="63"/>
    </row>
    <row r="64748" spans="16:17">
      <c r="P64748" s="63"/>
      <c r="Q64748" s="63"/>
    </row>
    <row r="64749" spans="16:17">
      <c r="P64749" s="63"/>
      <c r="Q64749" s="63"/>
    </row>
    <row r="64750" spans="16:17">
      <c r="P64750" s="63"/>
      <c r="Q64750" s="63"/>
    </row>
    <row r="64751" spans="16:17">
      <c r="P64751" s="63"/>
      <c r="Q64751" s="63"/>
    </row>
    <row r="64752" spans="16:17">
      <c r="P64752" s="63"/>
      <c r="Q64752" s="63"/>
    </row>
    <row r="64753" spans="16:17">
      <c r="P64753" s="63"/>
      <c r="Q64753" s="63"/>
    </row>
    <row r="64754" spans="16:17">
      <c r="P64754" s="63"/>
      <c r="Q64754" s="63"/>
    </row>
    <row r="64755" spans="16:17">
      <c r="P64755" s="63"/>
      <c r="Q64755" s="63"/>
    </row>
    <row r="64756" spans="16:17">
      <c r="P64756" s="63"/>
      <c r="Q64756" s="63"/>
    </row>
    <row r="64757" spans="16:17">
      <c r="P64757" s="63"/>
      <c r="Q64757" s="63"/>
    </row>
    <row r="64758" spans="16:17">
      <c r="P64758" s="63"/>
      <c r="Q64758" s="63"/>
    </row>
    <row r="64759" spans="16:17">
      <c r="P64759" s="63"/>
      <c r="Q64759" s="63"/>
    </row>
    <row r="64760" spans="16:17">
      <c r="P64760" s="63"/>
      <c r="Q64760" s="63"/>
    </row>
    <row r="64761" spans="16:17">
      <c r="P64761" s="63"/>
      <c r="Q64761" s="63"/>
    </row>
    <row r="64762" spans="16:17">
      <c r="P64762" s="63"/>
      <c r="Q64762" s="63"/>
    </row>
    <row r="64763" spans="16:17">
      <c r="P64763" s="63"/>
      <c r="Q64763" s="63"/>
    </row>
    <row r="64764" spans="16:17">
      <c r="P64764" s="63"/>
      <c r="Q64764" s="63"/>
    </row>
    <row r="64765" spans="16:17">
      <c r="P64765" s="63"/>
      <c r="Q64765" s="63"/>
    </row>
    <row r="64766" spans="16:17">
      <c r="P64766" s="63"/>
      <c r="Q64766" s="63"/>
    </row>
    <row r="64767" spans="16:17">
      <c r="P64767" s="63"/>
      <c r="Q64767" s="63"/>
    </row>
    <row r="64768" spans="16:17">
      <c r="P64768" s="63"/>
      <c r="Q64768" s="63"/>
    </row>
    <row r="64769" spans="16:17">
      <c r="P64769" s="63"/>
      <c r="Q64769" s="63"/>
    </row>
    <row r="64770" spans="16:17">
      <c r="P64770" s="63"/>
      <c r="Q64770" s="63"/>
    </row>
    <row r="64771" spans="16:17">
      <c r="P64771" s="63"/>
      <c r="Q64771" s="63"/>
    </row>
    <row r="64772" spans="16:17">
      <c r="P64772" s="63"/>
      <c r="Q64772" s="63"/>
    </row>
    <row r="64773" spans="16:17">
      <c r="P64773" s="63"/>
      <c r="Q64773" s="63"/>
    </row>
    <row r="64774" spans="16:17">
      <c r="P64774" s="63"/>
      <c r="Q64774" s="63"/>
    </row>
    <row r="64775" spans="16:17">
      <c r="P64775" s="63"/>
      <c r="Q64775" s="63"/>
    </row>
    <row r="64776" spans="16:17">
      <c r="P64776" s="63"/>
      <c r="Q64776" s="63"/>
    </row>
    <row r="64777" spans="16:17">
      <c r="P64777" s="63"/>
      <c r="Q64777" s="63"/>
    </row>
    <row r="64778" spans="16:17">
      <c r="P64778" s="63"/>
      <c r="Q64778" s="63"/>
    </row>
    <row r="64779" spans="16:17">
      <c r="P64779" s="63"/>
      <c r="Q64779" s="63"/>
    </row>
    <row r="64780" spans="16:17">
      <c r="P64780" s="63"/>
      <c r="Q64780" s="63"/>
    </row>
    <row r="64781" spans="16:17">
      <c r="P64781" s="63"/>
      <c r="Q64781" s="63"/>
    </row>
    <row r="64782" spans="16:17">
      <c r="P64782" s="63"/>
      <c r="Q64782" s="63"/>
    </row>
    <row r="64783" spans="16:17">
      <c r="P64783" s="63"/>
      <c r="Q64783" s="63"/>
    </row>
    <row r="64784" spans="16:17">
      <c r="P64784" s="63"/>
      <c r="Q64784" s="63"/>
    </row>
    <row r="64785" spans="16:17">
      <c r="P64785" s="63"/>
      <c r="Q64785" s="63"/>
    </row>
    <row r="64786" spans="16:17">
      <c r="P64786" s="63"/>
      <c r="Q64786" s="63"/>
    </row>
    <row r="64787" spans="16:17">
      <c r="P64787" s="63"/>
      <c r="Q64787" s="63"/>
    </row>
    <row r="64788" spans="16:17">
      <c r="P64788" s="63"/>
      <c r="Q64788" s="63"/>
    </row>
    <row r="64789" spans="16:17">
      <c r="P64789" s="63"/>
      <c r="Q64789" s="63"/>
    </row>
    <row r="64790" spans="16:17">
      <c r="P64790" s="63"/>
      <c r="Q64790" s="63"/>
    </row>
    <row r="64791" spans="16:17">
      <c r="P64791" s="63"/>
      <c r="Q64791" s="63"/>
    </row>
    <row r="64792" spans="16:17">
      <c r="P64792" s="63"/>
      <c r="Q64792" s="63"/>
    </row>
    <row r="64793" spans="16:17">
      <c r="P64793" s="63"/>
      <c r="Q64793" s="63"/>
    </row>
    <row r="64794" spans="16:17">
      <c r="P64794" s="63"/>
      <c r="Q64794" s="63"/>
    </row>
    <row r="64795" spans="16:17">
      <c r="P64795" s="63"/>
      <c r="Q64795" s="63"/>
    </row>
    <row r="64796" spans="16:17">
      <c r="P64796" s="63"/>
      <c r="Q64796" s="63"/>
    </row>
    <row r="64797" spans="16:17">
      <c r="P64797" s="63"/>
      <c r="Q64797" s="63"/>
    </row>
    <row r="64798" spans="16:17">
      <c r="P64798" s="63"/>
      <c r="Q64798" s="63"/>
    </row>
    <row r="64799" spans="16:17">
      <c r="P64799" s="63"/>
      <c r="Q64799" s="63"/>
    </row>
    <row r="64800" spans="16:17">
      <c r="P64800" s="63"/>
      <c r="Q64800" s="63"/>
    </row>
    <row r="64801" spans="16:17">
      <c r="P64801" s="63"/>
      <c r="Q64801" s="63"/>
    </row>
    <row r="64802" spans="16:17">
      <c r="P64802" s="63"/>
      <c r="Q64802" s="63"/>
    </row>
    <row r="64803" spans="16:17">
      <c r="P64803" s="63"/>
      <c r="Q64803" s="63"/>
    </row>
    <row r="64804" spans="16:17">
      <c r="P64804" s="63"/>
      <c r="Q64804" s="63"/>
    </row>
    <row r="64805" spans="16:17">
      <c r="P64805" s="63"/>
      <c r="Q64805" s="63"/>
    </row>
    <row r="64806" spans="16:17">
      <c r="P64806" s="63"/>
      <c r="Q64806" s="63"/>
    </row>
    <row r="64807" spans="16:17">
      <c r="P64807" s="63"/>
      <c r="Q64807" s="63"/>
    </row>
    <row r="64808" spans="16:17">
      <c r="P64808" s="63"/>
      <c r="Q64808" s="63"/>
    </row>
    <row r="64809" spans="16:17">
      <c r="P64809" s="63"/>
      <c r="Q64809" s="63"/>
    </row>
    <row r="64810" spans="16:17">
      <c r="P64810" s="63"/>
      <c r="Q64810" s="63"/>
    </row>
    <row r="64811" spans="16:17">
      <c r="P64811" s="63"/>
      <c r="Q64811" s="63"/>
    </row>
    <row r="64812" spans="16:17">
      <c r="P64812" s="63"/>
      <c r="Q64812" s="63"/>
    </row>
    <row r="64813" spans="16:17">
      <c r="P64813" s="63"/>
      <c r="Q64813" s="63"/>
    </row>
    <row r="64814" spans="16:17">
      <c r="P64814" s="63"/>
      <c r="Q64814" s="63"/>
    </row>
    <row r="64815" spans="16:17">
      <c r="P64815" s="63"/>
      <c r="Q64815" s="63"/>
    </row>
    <row r="64816" spans="16:17">
      <c r="P64816" s="63"/>
      <c r="Q64816" s="63"/>
    </row>
    <row r="64817" spans="16:17">
      <c r="P64817" s="63"/>
      <c r="Q64817" s="63"/>
    </row>
    <row r="64818" spans="16:17">
      <c r="P64818" s="63"/>
      <c r="Q64818" s="63"/>
    </row>
    <row r="64819" spans="16:17">
      <c r="P64819" s="63"/>
      <c r="Q64819" s="63"/>
    </row>
    <row r="64820" spans="16:17">
      <c r="P64820" s="63"/>
      <c r="Q64820" s="63"/>
    </row>
    <row r="64821" spans="16:17">
      <c r="P64821" s="63"/>
      <c r="Q64821" s="63"/>
    </row>
    <row r="64822" spans="16:17">
      <c r="P64822" s="63"/>
      <c r="Q64822" s="63"/>
    </row>
    <row r="64823" spans="16:17">
      <c r="P64823" s="63"/>
      <c r="Q64823" s="63"/>
    </row>
    <row r="64824" spans="16:17">
      <c r="P64824" s="63"/>
      <c r="Q64824" s="63"/>
    </row>
    <row r="64825" spans="16:17">
      <c r="P64825" s="63"/>
      <c r="Q64825" s="63"/>
    </row>
    <row r="64826" spans="16:17">
      <c r="P64826" s="63"/>
      <c r="Q64826" s="63"/>
    </row>
    <row r="64827" spans="16:17">
      <c r="P64827" s="63"/>
      <c r="Q64827" s="63"/>
    </row>
    <row r="64828" spans="16:17">
      <c r="P64828" s="63"/>
      <c r="Q64828" s="63"/>
    </row>
    <row r="64829" spans="16:17">
      <c r="P64829" s="63"/>
      <c r="Q64829" s="63"/>
    </row>
    <row r="64830" spans="16:17">
      <c r="P64830" s="63"/>
      <c r="Q64830" s="63"/>
    </row>
    <row r="64831" spans="16:17">
      <c r="P64831" s="63"/>
      <c r="Q64831" s="63"/>
    </row>
    <row r="64832" spans="16:17">
      <c r="P64832" s="63"/>
      <c r="Q64832" s="63"/>
    </row>
    <row r="64833" spans="16:17">
      <c r="P64833" s="63"/>
      <c r="Q64833" s="63"/>
    </row>
    <row r="64834" spans="16:17">
      <c r="P64834" s="63"/>
      <c r="Q64834" s="63"/>
    </row>
    <row r="64835" spans="16:17">
      <c r="P64835" s="63"/>
      <c r="Q64835" s="63"/>
    </row>
    <row r="64836" spans="16:17">
      <c r="P64836" s="63"/>
      <c r="Q64836" s="63"/>
    </row>
    <row r="64837" spans="16:17">
      <c r="P64837" s="63"/>
      <c r="Q64837" s="63"/>
    </row>
    <row r="64838" spans="16:17">
      <c r="P64838" s="63"/>
      <c r="Q64838" s="63"/>
    </row>
    <row r="64839" spans="16:17">
      <c r="P64839" s="63"/>
      <c r="Q64839" s="63"/>
    </row>
    <row r="64840" spans="16:17">
      <c r="P64840" s="63"/>
      <c r="Q64840" s="63"/>
    </row>
    <row r="64841" spans="16:17">
      <c r="P64841" s="63"/>
      <c r="Q64841" s="63"/>
    </row>
    <row r="64842" spans="16:17">
      <c r="P64842" s="63"/>
      <c r="Q64842" s="63"/>
    </row>
    <row r="64843" spans="16:17">
      <c r="P64843" s="63"/>
      <c r="Q64843" s="63"/>
    </row>
    <row r="64844" spans="16:17">
      <c r="P64844" s="63"/>
      <c r="Q64844" s="63"/>
    </row>
    <row r="64845" spans="16:17">
      <c r="P64845" s="63"/>
      <c r="Q64845" s="63"/>
    </row>
    <row r="64846" spans="16:17">
      <c r="P64846" s="63"/>
      <c r="Q64846" s="63"/>
    </row>
    <row r="64847" spans="16:17">
      <c r="P64847" s="63"/>
      <c r="Q64847" s="63"/>
    </row>
    <row r="64848" spans="16:17">
      <c r="P64848" s="63"/>
      <c r="Q64848" s="63"/>
    </row>
    <row r="64849" spans="16:17">
      <c r="P64849" s="63"/>
      <c r="Q64849" s="63"/>
    </row>
    <row r="64850" spans="16:17">
      <c r="P64850" s="63"/>
      <c r="Q64850" s="63"/>
    </row>
    <row r="64851" spans="16:17">
      <c r="P64851" s="63"/>
      <c r="Q64851" s="63"/>
    </row>
    <row r="64852" spans="16:17">
      <c r="P64852" s="63"/>
      <c r="Q64852" s="63"/>
    </row>
    <row r="64853" spans="16:17">
      <c r="P64853" s="63"/>
      <c r="Q64853" s="63"/>
    </row>
    <row r="64854" spans="16:17">
      <c r="P64854" s="63"/>
      <c r="Q64854" s="63"/>
    </row>
    <row r="64855" spans="16:17">
      <c r="P64855" s="63"/>
      <c r="Q64855" s="63"/>
    </row>
    <row r="64856" spans="16:17">
      <c r="P64856" s="63"/>
      <c r="Q64856" s="63"/>
    </row>
    <row r="64857" spans="16:17">
      <c r="P64857" s="63"/>
      <c r="Q64857" s="63"/>
    </row>
    <row r="64858" spans="16:17">
      <c r="P64858" s="63"/>
      <c r="Q64858" s="63"/>
    </row>
    <row r="64859" spans="16:17">
      <c r="P64859" s="63"/>
      <c r="Q64859" s="63"/>
    </row>
    <row r="64860" spans="16:17">
      <c r="P64860" s="63"/>
      <c r="Q64860" s="63"/>
    </row>
    <row r="64861" spans="16:17">
      <c r="P64861" s="63"/>
      <c r="Q64861" s="63"/>
    </row>
    <row r="64862" spans="16:17">
      <c r="P64862" s="63"/>
      <c r="Q64862" s="63"/>
    </row>
    <row r="64863" spans="16:17">
      <c r="P64863" s="63"/>
      <c r="Q64863" s="63"/>
    </row>
    <row r="64864" spans="16:17">
      <c r="P64864" s="63"/>
      <c r="Q64864" s="63"/>
    </row>
    <row r="64865" spans="16:17">
      <c r="P64865" s="63"/>
      <c r="Q64865" s="63"/>
    </row>
    <row r="64866" spans="16:17">
      <c r="P64866" s="63"/>
      <c r="Q64866" s="63"/>
    </row>
    <row r="64867" spans="16:17">
      <c r="P64867" s="63"/>
      <c r="Q64867" s="63"/>
    </row>
    <row r="64868" spans="16:17">
      <c r="P64868" s="63"/>
      <c r="Q64868" s="63"/>
    </row>
    <row r="64869" spans="16:17">
      <c r="P64869" s="63"/>
      <c r="Q64869" s="63"/>
    </row>
    <row r="64870" spans="16:17">
      <c r="P64870" s="63"/>
      <c r="Q64870" s="63"/>
    </row>
    <row r="64871" spans="16:17">
      <c r="P64871" s="63"/>
      <c r="Q64871" s="63"/>
    </row>
    <row r="64872" spans="16:17">
      <c r="P64872" s="63"/>
      <c r="Q64872" s="63"/>
    </row>
    <row r="64873" spans="16:17">
      <c r="P64873" s="63"/>
      <c r="Q64873" s="63"/>
    </row>
    <row r="64874" spans="16:17">
      <c r="P64874" s="63"/>
      <c r="Q64874" s="63"/>
    </row>
    <row r="64875" spans="16:17">
      <c r="P64875" s="63"/>
      <c r="Q64875" s="63"/>
    </row>
    <row r="64876" spans="16:17">
      <c r="P64876" s="63"/>
      <c r="Q64876" s="63"/>
    </row>
    <row r="64877" spans="16:17">
      <c r="P64877" s="63"/>
      <c r="Q64877" s="63"/>
    </row>
    <row r="64878" spans="16:17">
      <c r="P64878" s="63"/>
      <c r="Q64878" s="63"/>
    </row>
    <row r="64879" spans="16:17">
      <c r="P64879" s="63"/>
      <c r="Q64879" s="63"/>
    </row>
    <row r="64880" spans="16:17">
      <c r="P64880" s="63"/>
      <c r="Q64880" s="63"/>
    </row>
    <row r="64881" spans="16:17">
      <c r="P64881" s="63"/>
      <c r="Q64881" s="63"/>
    </row>
    <row r="64882" spans="16:17">
      <c r="P64882" s="63"/>
      <c r="Q64882" s="63"/>
    </row>
    <row r="64883" spans="16:17">
      <c r="P64883" s="63"/>
      <c r="Q64883" s="63"/>
    </row>
    <row r="64884" spans="16:17">
      <c r="P64884" s="63"/>
      <c r="Q64884" s="63"/>
    </row>
    <row r="64885" spans="16:17">
      <c r="P64885" s="63"/>
      <c r="Q64885" s="63"/>
    </row>
    <row r="64886" spans="16:17">
      <c r="P64886" s="63"/>
      <c r="Q64886" s="63"/>
    </row>
    <row r="64887" spans="16:17">
      <c r="P64887" s="63"/>
      <c r="Q64887" s="63"/>
    </row>
    <row r="64888" spans="16:17">
      <c r="P64888" s="63"/>
      <c r="Q64888" s="63"/>
    </row>
    <row r="64889" spans="16:17">
      <c r="P64889" s="63"/>
      <c r="Q64889" s="63"/>
    </row>
    <row r="64890" spans="16:17">
      <c r="P64890" s="63"/>
      <c r="Q64890" s="63"/>
    </row>
    <row r="64891" spans="16:17">
      <c r="P64891" s="63"/>
      <c r="Q64891" s="63"/>
    </row>
    <row r="64892" spans="16:17">
      <c r="P64892" s="63"/>
      <c r="Q64892" s="63"/>
    </row>
    <row r="64893" spans="16:17">
      <c r="P64893" s="63"/>
      <c r="Q64893" s="63"/>
    </row>
    <row r="64894" spans="16:17">
      <c r="P64894" s="63"/>
      <c r="Q64894" s="63"/>
    </row>
    <row r="64895" spans="16:17">
      <c r="P64895" s="63"/>
      <c r="Q64895" s="63"/>
    </row>
    <row r="64896" spans="16:17">
      <c r="P64896" s="63"/>
      <c r="Q64896" s="63"/>
    </row>
    <row r="64897" spans="16:17">
      <c r="P64897" s="63"/>
      <c r="Q64897" s="63"/>
    </row>
    <row r="64898" spans="16:17">
      <c r="P64898" s="63"/>
      <c r="Q64898" s="63"/>
    </row>
    <row r="64899" spans="16:17">
      <c r="P64899" s="63"/>
      <c r="Q64899" s="63"/>
    </row>
    <row r="64900" spans="16:17">
      <c r="P64900" s="63"/>
      <c r="Q64900" s="63"/>
    </row>
    <row r="64901" spans="16:17">
      <c r="P64901" s="63"/>
      <c r="Q64901" s="63"/>
    </row>
    <row r="64902" spans="16:17">
      <c r="P64902" s="63"/>
      <c r="Q64902" s="63"/>
    </row>
    <row r="64903" spans="16:17">
      <c r="P64903" s="63"/>
      <c r="Q64903" s="63"/>
    </row>
    <row r="64904" spans="16:17">
      <c r="P64904" s="63"/>
      <c r="Q64904" s="63"/>
    </row>
    <row r="64905" spans="16:17">
      <c r="P64905" s="63"/>
      <c r="Q64905" s="63"/>
    </row>
    <row r="64906" spans="16:17">
      <c r="P64906" s="63"/>
      <c r="Q64906" s="63"/>
    </row>
    <row r="64907" spans="16:17">
      <c r="P64907" s="63"/>
      <c r="Q64907" s="63"/>
    </row>
    <row r="64908" spans="16:17">
      <c r="P64908" s="63"/>
      <c r="Q64908" s="63"/>
    </row>
    <row r="64909" spans="16:17">
      <c r="P64909" s="63"/>
      <c r="Q64909" s="63"/>
    </row>
    <row r="64910" spans="16:17">
      <c r="P64910" s="63"/>
      <c r="Q64910" s="63"/>
    </row>
    <row r="64911" spans="16:17">
      <c r="P64911" s="63"/>
      <c r="Q64911" s="63"/>
    </row>
    <row r="64912" spans="16:17">
      <c r="P64912" s="63"/>
      <c r="Q64912" s="63"/>
    </row>
    <row r="64913" spans="16:17">
      <c r="P64913" s="63"/>
      <c r="Q64913" s="63"/>
    </row>
    <row r="64914" spans="16:17">
      <c r="P64914" s="63"/>
      <c r="Q64914" s="63"/>
    </row>
    <row r="64915" spans="16:17">
      <c r="P64915" s="63"/>
      <c r="Q64915" s="63"/>
    </row>
    <row r="64916" spans="16:17">
      <c r="P64916" s="63"/>
      <c r="Q64916" s="63"/>
    </row>
    <row r="64917" spans="16:17">
      <c r="P64917" s="63"/>
      <c r="Q64917" s="63"/>
    </row>
    <row r="64918" spans="16:17">
      <c r="P64918" s="63"/>
      <c r="Q64918" s="63"/>
    </row>
    <row r="64919" spans="16:17">
      <c r="P64919" s="63"/>
      <c r="Q64919" s="63"/>
    </row>
    <row r="64920" spans="16:17">
      <c r="P64920" s="63"/>
      <c r="Q64920" s="63"/>
    </row>
    <row r="64921" spans="16:17">
      <c r="P64921" s="63"/>
      <c r="Q64921" s="63"/>
    </row>
    <row r="64922" spans="16:17">
      <c r="P64922" s="63"/>
      <c r="Q64922" s="63"/>
    </row>
    <row r="64923" spans="16:17">
      <c r="P64923" s="63"/>
      <c r="Q64923" s="63"/>
    </row>
    <row r="64924" spans="16:17">
      <c r="P64924" s="63"/>
      <c r="Q64924" s="63"/>
    </row>
    <row r="64925" spans="16:17">
      <c r="P64925" s="63"/>
      <c r="Q64925" s="63"/>
    </row>
    <row r="64926" spans="16:17">
      <c r="P64926" s="63"/>
      <c r="Q64926" s="63"/>
    </row>
    <row r="64927" spans="16:17">
      <c r="P64927" s="63"/>
      <c r="Q64927" s="63"/>
    </row>
    <row r="64928" spans="16:17">
      <c r="P64928" s="63"/>
      <c r="Q64928" s="63"/>
    </row>
    <row r="64929" spans="16:17">
      <c r="P64929" s="63"/>
      <c r="Q64929" s="63"/>
    </row>
    <row r="64930" spans="16:17">
      <c r="P64930" s="63"/>
      <c r="Q64930" s="63"/>
    </row>
    <row r="64931" spans="16:17">
      <c r="P64931" s="63"/>
      <c r="Q64931" s="63"/>
    </row>
    <row r="64932" spans="16:17">
      <c r="P64932" s="63"/>
      <c r="Q64932" s="63"/>
    </row>
    <row r="64933" spans="16:17">
      <c r="P64933" s="63"/>
      <c r="Q64933" s="63"/>
    </row>
    <row r="64934" spans="16:17">
      <c r="P64934" s="63"/>
      <c r="Q64934" s="63"/>
    </row>
    <row r="64935" spans="16:17">
      <c r="P64935" s="63"/>
      <c r="Q64935" s="63"/>
    </row>
    <row r="64936" spans="16:17">
      <c r="P64936" s="63"/>
      <c r="Q64936" s="63"/>
    </row>
    <row r="64937" spans="16:17">
      <c r="P64937" s="63"/>
      <c r="Q64937" s="63"/>
    </row>
    <row r="64938" spans="16:17">
      <c r="P64938" s="63"/>
      <c r="Q64938" s="63"/>
    </row>
    <row r="64939" spans="16:17">
      <c r="P64939" s="63"/>
      <c r="Q64939" s="63"/>
    </row>
    <row r="64940" spans="16:17">
      <c r="P64940" s="63"/>
      <c r="Q64940" s="63"/>
    </row>
    <row r="64941" spans="16:17">
      <c r="P64941" s="63"/>
      <c r="Q64941" s="63"/>
    </row>
    <row r="64942" spans="16:17">
      <c r="P64942" s="63"/>
      <c r="Q64942" s="63"/>
    </row>
    <row r="64943" spans="16:17">
      <c r="P64943" s="63"/>
      <c r="Q64943" s="63"/>
    </row>
    <row r="64944" spans="16:17">
      <c r="P64944" s="63"/>
      <c r="Q64944" s="63"/>
    </row>
    <row r="64945" spans="16:17">
      <c r="P64945" s="63"/>
      <c r="Q64945" s="63"/>
    </row>
    <row r="64946" spans="16:17">
      <c r="P64946" s="63"/>
      <c r="Q64946" s="63"/>
    </row>
    <row r="64947" spans="16:17">
      <c r="P64947" s="63"/>
      <c r="Q64947" s="63"/>
    </row>
    <row r="64948" spans="16:17">
      <c r="P64948" s="63"/>
      <c r="Q64948" s="63"/>
    </row>
    <row r="64949" spans="16:17">
      <c r="P64949" s="63"/>
      <c r="Q64949" s="63"/>
    </row>
    <row r="64950" spans="16:17">
      <c r="P64950" s="63"/>
      <c r="Q64950" s="63"/>
    </row>
    <row r="64951" spans="16:17">
      <c r="P64951" s="63"/>
      <c r="Q64951" s="63"/>
    </row>
    <row r="64952" spans="16:17">
      <c r="P64952" s="63"/>
      <c r="Q64952" s="63"/>
    </row>
    <row r="64953" spans="16:17">
      <c r="P64953" s="63"/>
      <c r="Q64953" s="63"/>
    </row>
    <row r="64954" spans="16:17">
      <c r="P64954" s="63"/>
      <c r="Q64954" s="63"/>
    </row>
    <row r="64955" spans="16:17">
      <c r="P64955" s="63"/>
      <c r="Q64955" s="63"/>
    </row>
    <row r="64956" spans="16:17">
      <c r="P64956" s="63"/>
      <c r="Q64956" s="63"/>
    </row>
    <row r="64957" spans="16:17">
      <c r="P64957" s="63"/>
      <c r="Q64957" s="63"/>
    </row>
    <row r="64958" spans="16:17">
      <c r="P64958" s="63"/>
      <c r="Q64958" s="63"/>
    </row>
    <row r="64959" spans="16:17">
      <c r="P64959" s="63"/>
      <c r="Q64959" s="63"/>
    </row>
    <row r="64960" spans="16:17">
      <c r="P64960" s="63"/>
      <c r="Q64960" s="63"/>
    </row>
    <row r="64961" spans="16:17">
      <c r="P64961" s="63"/>
      <c r="Q64961" s="63"/>
    </row>
    <row r="64962" spans="16:17">
      <c r="P64962" s="63"/>
      <c r="Q64962" s="63"/>
    </row>
    <row r="64963" spans="16:17">
      <c r="P64963" s="63"/>
      <c r="Q64963" s="63"/>
    </row>
    <row r="64964" spans="16:17">
      <c r="P64964" s="63"/>
      <c r="Q64964" s="63"/>
    </row>
    <row r="64965" spans="16:17">
      <c r="P64965" s="63"/>
      <c r="Q64965" s="63"/>
    </row>
    <row r="64966" spans="16:17">
      <c r="P64966" s="63"/>
      <c r="Q64966" s="63"/>
    </row>
    <row r="64967" spans="16:17">
      <c r="P64967" s="63"/>
      <c r="Q64967" s="63"/>
    </row>
    <row r="64968" spans="16:17">
      <c r="P64968" s="63"/>
      <c r="Q64968" s="63"/>
    </row>
    <row r="64969" spans="16:17">
      <c r="P64969" s="63"/>
      <c r="Q64969" s="63"/>
    </row>
    <row r="64970" spans="16:17">
      <c r="P64970" s="63"/>
      <c r="Q64970" s="63"/>
    </row>
    <row r="64971" spans="16:17">
      <c r="P64971" s="63"/>
      <c r="Q64971" s="63"/>
    </row>
    <row r="64972" spans="16:17">
      <c r="P64972" s="63"/>
      <c r="Q64972" s="63"/>
    </row>
    <row r="64973" spans="16:17">
      <c r="P64973" s="63"/>
      <c r="Q64973" s="63"/>
    </row>
    <row r="64974" spans="16:17">
      <c r="P64974" s="63"/>
      <c r="Q64974" s="63"/>
    </row>
    <row r="64975" spans="16:17">
      <c r="P64975" s="63"/>
      <c r="Q64975" s="63"/>
    </row>
    <row r="64976" spans="16:17">
      <c r="P64976" s="63"/>
      <c r="Q64976" s="63"/>
    </row>
    <row r="64977" spans="16:17">
      <c r="P64977" s="63"/>
      <c r="Q64977" s="63"/>
    </row>
    <row r="64978" spans="16:17">
      <c r="P64978" s="63"/>
      <c r="Q64978" s="63"/>
    </row>
    <row r="64979" spans="16:17">
      <c r="P64979" s="63"/>
      <c r="Q64979" s="63"/>
    </row>
    <row r="64980" spans="16:17">
      <c r="P64980" s="63"/>
      <c r="Q64980" s="63"/>
    </row>
    <row r="64981" spans="16:17">
      <c r="P64981" s="63"/>
      <c r="Q64981" s="63"/>
    </row>
    <row r="64982" spans="16:17">
      <c r="P64982" s="63"/>
      <c r="Q64982" s="63"/>
    </row>
    <row r="64983" spans="16:17">
      <c r="P64983" s="63"/>
      <c r="Q64983" s="63"/>
    </row>
    <row r="64984" spans="16:17">
      <c r="P64984" s="63"/>
      <c r="Q64984" s="63"/>
    </row>
    <row r="64985" spans="16:17">
      <c r="P64985" s="63"/>
      <c r="Q64985" s="63"/>
    </row>
    <row r="64986" spans="16:17">
      <c r="P64986" s="63"/>
      <c r="Q64986" s="63"/>
    </row>
    <row r="64987" spans="16:17">
      <c r="P64987" s="63"/>
      <c r="Q64987" s="63"/>
    </row>
    <row r="64988" spans="16:17">
      <c r="P64988" s="63"/>
      <c r="Q64988" s="63"/>
    </row>
    <row r="64989" spans="16:17">
      <c r="P64989" s="63"/>
      <c r="Q64989" s="63"/>
    </row>
    <row r="64990" spans="16:17">
      <c r="P64990" s="63"/>
      <c r="Q64990" s="63"/>
    </row>
    <row r="64991" spans="16:17">
      <c r="P64991" s="63"/>
      <c r="Q64991" s="63"/>
    </row>
    <row r="64992" spans="16:17">
      <c r="P64992" s="63"/>
      <c r="Q64992" s="63"/>
    </row>
    <row r="64993" spans="16:17">
      <c r="P64993" s="63"/>
      <c r="Q64993" s="63"/>
    </row>
    <row r="64994" spans="16:17">
      <c r="P64994" s="63"/>
      <c r="Q64994" s="63"/>
    </row>
    <row r="64995" spans="16:17">
      <c r="P64995" s="63"/>
      <c r="Q64995" s="63"/>
    </row>
    <row r="64996" spans="16:17">
      <c r="P64996" s="63"/>
      <c r="Q64996" s="63"/>
    </row>
    <row r="64997" spans="16:17">
      <c r="P64997" s="63"/>
      <c r="Q64997" s="63"/>
    </row>
    <row r="64998" spans="16:17">
      <c r="P64998" s="63"/>
      <c r="Q64998" s="63"/>
    </row>
    <row r="64999" spans="16:17">
      <c r="P64999" s="63"/>
      <c r="Q64999" s="63"/>
    </row>
    <row r="65000" spans="16:17">
      <c r="P65000" s="63"/>
      <c r="Q65000" s="63"/>
    </row>
    <row r="65001" spans="16:17">
      <c r="P65001" s="63"/>
      <c r="Q65001" s="63"/>
    </row>
    <row r="65002" spans="16:17">
      <c r="P65002" s="63"/>
      <c r="Q65002" s="63"/>
    </row>
    <row r="65003" spans="16:17">
      <c r="P65003" s="63"/>
      <c r="Q65003" s="63"/>
    </row>
    <row r="65004" spans="16:17">
      <c r="P65004" s="63"/>
      <c r="Q65004" s="63"/>
    </row>
    <row r="65005" spans="16:17">
      <c r="P65005" s="63"/>
      <c r="Q65005" s="63"/>
    </row>
    <row r="65006" spans="16:17">
      <c r="P65006" s="63"/>
      <c r="Q65006" s="63"/>
    </row>
    <row r="65007" spans="16:17">
      <c r="P65007" s="63"/>
      <c r="Q65007" s="63"/>
    </row>
    <row r="65008" spans="16:17">
      <c r="P65008" s="63"/>
      <c r="Q65008" s="63"/>
    </row>
    <row r="65009" spans="16:17">
      <c r="P65009" s="63"/>
      <c r="Q65009" s="63"/>
    </row>
    <row r="65010" spans="16:17">
      <c r="P65010" s="63"/>
      <c r="Q65010" s="63"/>
    </row>
    <row r="65011" spans="16:17">
      <c r="P65011" s="63"/>
      <c r="Q65011" s="63"/>
    </row>
    <row r="65012" spans="16:17">
      <c r="P65012" s="63"/>
      <c r="Q65012" s="63"/>
    </row>
    <row r="65013" spans="16:17">
      <c r="P65013" s="63"/>
      <c r="Q65013" s="63"/>
    </row>
    <row r="65014" spans="16:17">
      <c r="P65014" s="63"/>
      <c r="Q65014" s="63"/>
    </row>
    <row r="65015" spans="16:17">
      <c r="P65015" s="63"/>
      <c r="Q65015" s="63"/>
    </row>
    <row r="65016" spans="16:17">
      <c r="P65016" s="63"/>
      <c r="Q65016" s="63"/>
    </row>
    <row r="65017" spans="16:17">
      <c r="P65017" s="63"/>
      <c r="Q65017" s="63"/>
    </row>
    <row r="65018" spans="16:17">
      <c r="P65018" s="63"/>
      <c r="Q65018" s="63"/>
    </row>
    <row r="65019" spans="16:17">
      <c r="P65019" s="63"/>
      <c r="Q65019" s="63"/>
    </row>
    <row r="65020" spans="16:17">
      <c r="P65020" s="63"/>
      <c r="Q65020" s="63"/>
    </row>
    <row r="65021" spans="16:17">
      <c r="P65021" s="63"/>
      <c r="Q65021" s="63"/>
    </row>
    <row r="65022" spans="16:17">
      <c r="P65022" s="63"/>
      <c r="Q65022" s="63"/>
    </row>
    <row r="65023" spans="16:17">
      <c r="P65023" s="63"/>
      <c r="Q65023" s="63"/>
    </row>
    <row r="65024" spans="16:17">
      <c r="P65024" s="63"/>
      <c r="Q65024" s="63"/>
    </row>
    <row r="65025" spans="16:17">
      <c r="P65025" s="63"/>
      <c r="Q65025" s="63"/>
    </row>
    <row r="65026" spans="16:17">
      <c r="P65026" s="63"/>
      <c r="Q65026" s="63"/>
    </row>
    <row r="65027" spans="16:17">
      <c r="P65027" s="63"/>
      <c r="Q65027" s="63"/>
    </row>
    <row r="65028" spans="16:17">
      <c r="P65028" s="63"/>
      <c r="Q65028" s="63"/>
    </row>
    <row r="65029" spans="16:17">
      <c r="P65029" s="63"/>
      <c r="Q65029" s="63"/>
    </row>
    <row r="65030" spans="16:17">
      <c r="P65030" s="63"/>
      <c r="Q65030" s="63"/>
    </row>
    <row r="65031" spans="16:17">
      <c r="P65031" s="63"/>
      <c r="Q65031" s="63"/>
    </row>
    <row r="65032" spans="16:17">
      <c r="P65032" s="63"/>
      <c r="Q65032" s="63"/>
    </row>
    <row r="65033" spans="16:17">
      <c r="P65033" s="63"/>
      <c r="Q65033" s="63"/>
    </row>
    <row r="65034" spans="16:17">
      <c r="P65034" s="63"/>
      <c r="Q65034" s="63"/>
    </row>
    <row r="65035" spans="16:17">
      <c r="P65035" s="63"/>
      <c r="Q65035" s="63"/>
    </row>
    <row r="65036" spans="16:17">
      <c r="P65036" s="63"/>
      <c r="Q65036" s="63"/>
    </row>
    <row r="65037" spans="16:17">
      <c r="P65037" s="63"/>
      <c r="Q65037" s="63"/>
    </row>
    <row r="65038" spans="16:17">
      <c r="P65038" s="63"/>
      <c r="Q65038" s="63"/>
    </row>
    <row r="65039" spans="16:17">
      <c r="P65039" s="63"/>
      <c r="Q65039" s="63"/>
    </row>
    <row r="65040" spans="16:17">
      <c r="P65040" s="63"/>
      <c r="Q65040" s="63"/>
    </row>
    <row r="65041" spans="16:17">
      <c r="P65041" s="63"/>
      <c r="Q65041" s="63"/>
    </row>
    <row r="65042" spans="16:17">
      <c r="P65042" s="63"/>
      <c r="Q65042" s="63"/>
    </row>
    <row r="65043" spans="16:17">
      <c r="P65043" s="63"/>
      <c r="Q65043" s="63"/>
    </row>
    <row r="65044" spans="16:17">
      <c r="P65044" s="63"/>
      <c r="Q65044" s="63"/>
    </row>
    <row r="65045" spans="16:17">
      <c r="P65045" s="63"/>
      <c r="Q65045" s="63"/>
    </row>
    <row r="65046" spans="16:17">
      <c r="P65046" s="63"/>
      <c r="Q65046" s="63"/>
    </row>
    <row r="65047" spans="16:17">
      <c r="P65047" s="63"/>
      <c r="Q65047" s="63"/>
    </row>
    <row r="65048" spans="16:17">
      <c r="P65048" s="63"/>
      <c r="Q65048" s="63"/>
    </row>
    <row r="65049" spans="16:17">
      <c r="P65049" s="63"/>
      <c r="Q65049" s="63"/>
    </row>
    <row r="65050" spans="16:17">
      <c r="P65050" s="63"/>
      <c r="Q65050" s="63"/>
    </row>
    <row r="65051" spans="16:17">
      <c r="P65051" s="63"/>
      <c r="Q65051" s="63"/>
    </row>
    <row r="65052" spans="16:17">
      <c r="P65052" s="63"/>
      <c r="Q65052" s="63"/>
    </row>
    <row r="65053" spans="16:17">
      <c r="P65053" s="63"/>
      <c r="Q65053" s="63"/>
    </row>
    <row r="65054" spans="16:17">
      <c r="P65054" s="63"/>
      <c r="Q65054" s="63"/>
    </row>
    <row r="65055" spans="16:17">
      <c r="P65055" s="63"/>
      <c r="Q65055" s="63"/>
    </row>
    <row r="65056" spans="16:17">
      <c r="P65056" s="63"/>
      <c r="Q65056" s="63"/>
    </row>
    <row r="65057" spans="16:17">
      <c r="P65057" s="63"/>
      <c r="Q65057" s="63"/>
    </row>
    <row r="65058" spans="16:17">
      <c r="P65058" s="63"/>
      <c r="Q65058" s="63"/>
    </row>
    <row r="65059" spans="16:17">
      <c r="P65059" s="63"/>
      <c r="Q65059" s="63"/>
    </row>
    <row r="65060" spans="16:17">
      <c r="P65060" s="63"/>
      <c r="Q65060" s="63"/>
    </row>
    <row r="65061" spans="16:17">
      <c r="P65061" s="63"/>
      <c r="Q65061" s="63"/>
    </row>
    <row r="65062" spans="16:17">
      <c r="P65062" s="63"/>
      <c r="Q65062" s="63"/>
    </row>
    <row r="65063" spans="16:17">
      <c r="P65063" s="63"/>
      <c r="Q65063" s="63"/>
    </row>
    <row r="65064" spans="16:17">
      <c r="P65064" s="63"/>
      <c r="Q65064" s="63"/>
    </row>
    <row r="65065" spans="16:17">
      <c r="P65065" s="63"/>
      <c r="Q65065" s="63"/>
    </row>
    <row r="65066" spans="16:17">
      <c r="P65066" s="63"/>
      <c r="Q65066" s="63"/>
    </row>
    <row r="65067" spans="16:17">
      <c r="P65067" s="63"/>
      <c r="Q65067" s="63"/>
    </row>
    <row r="65068" spans="16:17">
      <c r="P65068" s="63"/>
      <c r="Q65068" s="63"/>
    </row>
    <row r="65069" spans="16:17">
      <c r="P65069" s="63"/>
      <c r="Q65069" s="63"/>
    </row>
    <row r="65070" spans="16:17">
      <c r="P65070" s="63"/>
      <c r="Q65070" s="63"/>
    </row>
    <row r="65071" spans="16:17">
      <c r="P65071" s="63"/>
      <c r="Q65071" s="63"/>
    </row>
    <row r="65072" spans="16:17">
      <c r="P65072" s="63"/>
      <c r="Q65072" s="63"/>
    </row>
    <row r="65073" spans="16:17">
      <c r="P65073" s="63"/>
      <c r="Q65073" s="63"/>
    </row>
    <row r="65074" spans="16:17">
      <c r="P65074" s="63"/>
      <c r="Q65074" s="63"/>
    </row>
    <row r="65075" spans="16:17">
      <c r="P65075" s="63"/>
      <c r="Q65075" s="63"/>
    </row>
    <row r="65076" spans="16:17">
      <c r="P65076" s="63"/>
      <c r="Q65076" s="63"/>
    </row>
    <row r="65077" spans="16:17">
      <c r="P65077" s="63"/>
      <c r="Q65077" s="63"/>
    </row>
    <row r="65078" spans="16:17">
      <c r="P65078" s="63"/>
      <c r="Q65078" s="63"/>
    </row>
    <row r="65079" spans="16:17">
      <c r="P65079" s="63"/>
      <c r="Q65079" s="63"/>
    </row>
    <row r="65080" spans="16:17">
      <c r="P65080" s="63"/>
      <c r="Q65080" s="63"/>
    </row>
    <row r="65081" spans="16:17">
      <c r="P65081" s="63"/>
      <c r="Q65081" s="63"/>
    </row>
    <row r="65082" spans="16:17">
      <c r="P65082" s="63"/>
      <c r="Q65082" s="63"/>
    </row>
    <row r="65083" spans="16:17">
      <c r="P65083" s="63"/>
      <c r="Q65083" s="63"/>
    </row>
    <row r="65084" spans="16:17">
      <c r="P65084" s="63"/>
      <c r="Q65084" s="63"/>
    </row>
    <row r="65085" spans="16:17">
      <c r="P65085" s="63"/>
      <c r="Q65085" s="63"/>
    </row>
    <row r="65086" spans="16:17">
      <c r="P65086" s="63"/>
      <c r="Q65086" s="63"/>
    </row>
    <row r="65087" spans="16:17">
      <c r="P65087" s="63"/>
      <c r="Q65087" s="63"/>
    </row>
    <row r="65088" spans="16:17">
      <c r="P65088" s="63"/>
      <c r="Q65088" s="63"/>
    </row>
    <row r="65089" spans="16:17">
      <c r="P65089" s="63"/>
      <c r="Q65089" s="63"/>
    </row>
    <row r="65090" spans="16:17">
      <c r="P65090" s="63"/>
      <c r="Q65090" s="63"/>
    </row>
    <row r="65091" spans="16:17">
      <c r="P65091" s="63"/>
      <c r="Q65091" s="63"/>
    </row>
    <row r="65092" spans="16:17">
      <c r="P65092" s="63"/>
      <c r="Q65092" s="63"/>
    </row>
    <row r="65093" spans="16:17">
      <c r="P65093" s="63"/>
      <c r="Q65093" s="63"/>
    </row>
    <row r="65094" spans="16:17">
      <c r="P65094" s="63"/>
      <c r="Q65094" s="63"/>
    </row>
    <row r="65095" spans="16:17">
      <c r="P65095" s="63"/>
      <c r="Q65095" s="63"/>
    </row>
    <row r="65096" spans="16:17">
      <c r="P65096" s="63"/>
      <c r="Q65096" s="63"/>
    </row>
    <row r="65097" spans="16:17">
      <c r="P65097" s="63"/>
      <c r="Q65097" s="63"/>
    </row>
    <row r="65098" spans="16:17">
      <c r="P65098" s="63"/>
      <c r="Q65098" s="63"/>
    </row>
    <row r="65099" spans="16:17">
      <c r="P65099" s="63"/>
      <c r="Q65099" s="63"/>
    </row>
    <row r="65100" spans="16:17">
      <c r="P65100" s="63"/>
      <c r="Q65100" s="63"/>
    </row>
    <row r="65101" spans="16:17">
      <c r="P65101" s="63"/>
      <c r="Q65101" s="63"/>
    </row>
    <row r="65102" spans="16:17">
      <c r="P65102" s="63"/>
      <c r="Q65102" s="63"/>
    </row>
    <row r="65103" spans="16:17">
      <c r="P65103" s="63"/>
      <c r="Q65103" s="63"/>
    </row>
    <row r="65104" spans="16:17">
      <c r="P65104" s="63"/>
      <c r="Q65104" s="63"/>
    </row>
    <row r="65105" spans="16:17">
      <c r="P65105" s="63"/>
      <c r="Q65105" s="63"/>
    </row>
    <row r="65106" spans="16:17">
      <c r="P65106" s="63"/>
      <c r="Q65106" s="63"/>
    </row>
    <row r="65107" spans="16:17">
      <c r="P65107" s="63"/>
      <c r="Q65107" s="63"/>
    </row>
    <row r="65108" spans="16:17">
      <c r="P65108" s="63"/>
      <c r="Q65108" s="63"/>
    </row>
    <row r="65109" spans="16:17">
      <c r="P65109" s="63"/>
      <c r="Q65109" s="63"/>
    </row>
    <row r="65110" spans="16:17">
      <c r="P65110" s="63"/>
      <c r="Q65110" s="63"/>
    </row>
    <row r="65111" spans="16:17">
      <c r="P65111" s="63"/>
      <c r="Q65111" s="63"/>
    </row>
    <row r="65112" spans="16:17">
      <c r="P65112" s="63"/>
      <c r="Q65112" s="63"/>
    </row>
    <row r="65113" spans="16:17">
      <c r="P65113" s="63"/>
      <c r="Q65113" s="63"/>
    </row>
    <row r="65114" spans="16:17">
      <c r="P65114" s="63"/>
      <c r="Q65114" s="63"/>
    </row>
    <row r="65115" spans="16:17">
      <c r="P65115" s="63"/>
      <c r="Q65115" s="63"/>
    </row>
    <row r="65116" spans="16:17">
      <c r="P65116" s="63"/>
      <c r="Q65116" s="63"/>
    </row>
    <row r="65117" spans="16:17">
      <c r="P65117" s="63"/>
      <c r="Q65117" s="63"/>
    </row>
    <row r="65118" spans="16:17">
      <c r="P65118" s="63"/>
      <c r="Q65118" s="63"/>
    </row>
    <row r="65119" spans="16:17">
      <c r="P65119" s="63"/>
      <c r="Q65119" s="63"/>
    </row>
    <row r="65120" spans="16:17">
      <c r="P65120" s="63"/>
      <c r="Q65120" s="63"/>
    </row>
    <row r="65121" spans="16:17">
      <c r="P65121" s="63"/>
      <c r="Q65121" s="63"/>
    </row>
    <row r="65122" spans="16:17">
      <c r="P65122" s="63"/>
      <c r="Q65122" s="63"/>
    </row>
    <row r="65123" spans="16:17">
      <c r="P65123" s="63"/>
      <c r="Q65123" s="63"/>
    </row>
    <row r="65124" spans="16:17">
      <c r="P65124" s="63"/>
      <c r="Q65124" s="63"/>
    </row>
    <row r="65125" spans="16:17">
      <c r="P65125" s="63"/>
      <c r="Q65125" s="63"/>
    </row>
    <row r="65126" spans="16:17">
      <c r="P65126" s="63"/>
      <c r="Q65126" s="63"/>
    </row>
    <row r="65127" spans="16:17">
      <c r="P65127" s="63"/>
      <c r="Q65127" s="63"/>
    </row>
    <row r="65128" spans="16:17">
      <c r="P65128" s="63"/>
      <c r="Q65128" s="63"/>
    </row>
    <row r="65129" spans="16:17">
      <c r="P65129" s="63"/>
      <c r="Q65129" s="63"/>
    </row>
    <row r="65130" spans="16:17">
      <c r="P65130" s="63"/>
      <c r="Q65130" s="63"/>
    </row>
    <row r="65131" spans="16:17">
      <c r="P65131" s="63"/>
      <c r="Q65131" s="63"/>
    </row>
    <row r="65132" spans="16:17">
      <c r="P65132" s="63"/>
      <c r="Q65132" s="63"/>
    </row>
    <row r="65133" spans="16:17">
      <c r="P65133" s="63"/>
      <c r="Q65133" s="63"/>
    </row>
    <row r="65134" spans="16:17">
      <c r="P65134" s="63"/>
      <c r="Q65134" s="63"/>
    </row>
    <row r="65135" spans="16:17">
      <c r="P65135" s="63"/>
      <c r="Q65135" s="63"/>
    </row>
    <row r="65136" spans="16:17">
      <c r="P65136" s="63"/>
      <c r="Q65136" s="63"/>
    </row>
    <row r="65137" spans="16:17">
      <c r="P65137" s="63"/>
      <c r="Q65137" s="63"/>
    </row>
    <row r="65138" spans="16:17">
      <c r="P65138" s="63"/>
      <c r="Q65138" s="63"/>
    </row>
    <row r="65139" spans="16:17">
      <c r="P65139" s="63"/>
      <c r="Q65139" s="63"/>
    </row>
    <row r="65140" spans="16:17">
      <c r="P65140" s="63"/>
      <c r="Q65140" s="63"/>
    </row>
    <row r="65141" spans="16:17">
      <c r="P65141" s="63"/>
      <c r="Q65141" s="63"/>
    </row>
    <row r="65142" spans="16:17">
      <c r="P65142" s="63"/>
      <c r="Q65142" s="63"/>
    </row>
    <row r="65143" spans="16:17">
      <c r="P65143" s="63"/>
      <c r="Q65143" s="63"/>
    </row>
    <row r="65144" spans="16:17">
      <c r="P65144" s="63"/>
      <c r="Q65144" s="63"/>
    </row>
    <row r="65145" spans="16:17">
      <c r="P65145" s="63"/>
      <c r="Q65145" s="63"/>
    </row>
    <row r="65146" spans="16:17">
      <c r="P65146" s="63"/>
      <c r="Q65146" s="63"/>
    </row>
    <row r="65147" spans="16:17">
      <c r="P65147" s="63"/>
      <c r="Q65147" s="63"/>
    </row>
    <row r="65148" spans="16:17">
      <c r="P65148" s="63"/>
      <c r="Q65148" s="63"/>
    </row>
    <row r="65149" spans="16:17">
      <c r="P65149" s="63"/>
      <c r="Q65149" s="63"/>
    </row>
    <row r="65150" spans="16:17">
      <c r="P65150" s="63"/>
      <c r="Q65150" s="63"/>
    </row>
    <row r="65151" spans="16:17">
      <c r="P65151" s="63"/>
      <c r="Q65151" s="63"/>
    </row>
    <row r="65152" spans="16:17">
      <c r="P65152" s="63"/>
      <c r="Q65152" s="63"/>
    </row>
    <row r="65153" spans="16:17">
      <c r="P65153" s="63"/>
      <c r="Q65153" s="63"/>
    </row>
    <row r="65154" spans="16:17">
      <c r="P65154" s="63"/>
      <c r="Q65154" s="63"/>
    </row>
    <row r="65155" spans="16:17">
      <c r="P65155" s="63"/>
      <c r="Q65155" s="63"/>
    </row>
    <row r="65156" spans="16:17">
      <c r="P65156" s="63"/>
      <c r="Q65156" s="63"/>
    </row>
    <row r="65157" spans="16:17">
      <c r="P65157" s="63"/>
      <c r="Q65157" s="63"/>
    </row>
    <row r="65158" spans="16:17">
      <c r="P65158" s="63"/>
      <c r="Q65158" s="63"/>
    </row>
    <row r="65159" spans="16:17">
      <c r="P65159" s="63"/>
      <c r="Q65159" s="63"/>
    </row>
    <row r="65160" spans="16:17">
      <c r="P65160" s="63"/>
      <c r="Q65160" s="63"/>
    </row>
    <row r="65161" spans="16:17">
      <c r="P65161" s="63"/>
      <c r="Q65161" s="63"/>
    </row>
    <row r="65162" spans="16:17">
      <c r="P65162" s="63"/>
      <c r="Q65162" s="63"/>
    </row>
    <row r="65163" spans="16:17">
      <c r="P65163" s="63"/>
      <c r="Q65163" s="63"/>
    </row>
    <row r="65164" spans="16:17">
      <c r="P65164" s="63"/>
      <c r="Q65164" s="63"/>
    </row>
    <row r="65165" spans="16:17">
      <c r="P65165" s="63"/>
      <c r="Q65165" s="63"/>
    </row>
    <row r="65166" spans="16:17">
      <c r="P65166" s="63"/>
      <c r="Q65166" s="63"/>
    </row>
    <row r="65167" spans="16:17">
      <c r="P65167" s="63"/>
      <c r="Q65167" s="63"/>
    </row>
    <row r="65168" spans="16:17">
      <c r="P65168" s="63"/>
      <c r="Q65168" s="63"/>
    </row>
    <row r="65169" spans="16:17">
      <c r="P65169" s="63"/>
      <c r="Q65169" s="63"/>
    </row>
    <row r="65170" spans="16:17">
      <c r="P65170" s="63"/>
      <c r="Q65170" s="63"/>
    </row>
    <row r="65171" spans="16:17">
      <c r="P65171" s="63"/>
      <c r="Q65171" s="63"/>
    </row>
    <row r="65172" spans="16:17">
      <c r="P65172" s="63"/>
      <c r="Q65172" s="63"/>
    </row>
    <row r="65173" spans="16:17">
      <c r="P65173" s="63"/>
      <c r="Q65173" s="63"/>
    </row>
    <row r="65174" spans="16:17">
      <c r="P65174" s="63"/>
      <c r="Q65174" s="63"/>
    </row>
    <row r="65175" spans="16:17">
      <c r="P65175" s="63"/>
      <c r="Q65175" s="63"/>
    </row>
    <row r="65176" spans="16:17">
      <c r="P65176" s="63"/>
      <c r="Q65176" s="63"/>
    </row>
    <row r="65177" spans="16:17">
      <c r="P65177" s="63"/>
      <c r="Q65177" s="63"/>
    </row>
    <row r="65178" spans="16:17">
      <c r="P65178" s="63"/>
      <c r="Q65178" s="63"/>
    </row>
    <row r="65179" spans="16:17">
      <c r="P65179" s="63"/>
      <c r="Q65179" s="63"/>
    </row>
    <row r="65180" spans="16:17">
      <c r="P65180" s="63"/>
      <c r="Q65180" s="63"/>
    </row>
    <row r="65181" spans="16:17">
      <c r="P65181" s="63"/>
      <c r="Q65181" s="63"/>
    </row>
    <row r="65182" spans="16:17">
      <c r="P65182" s="63"/>
      <c r="Q65182" s="63"/>
    </row>
    <row r="65183" spans="16:17">
      <c r="P65183" s="63"/>
      <c r="Q65183" s="63"/>
    </row>
    <row r="65184" spans="16:17">
      <c r="P65184" s="63"/>
      <c r="Q65184" s="63"/>
    </row>
    <row r="65185" spans="16:17">
      <c r="P65185" s="63"/>
      <c r="Q65185" s="63"/>
    </row>
    <row r="65186" spans="16:17">
      <c r="P65186" s="63"/>
      <c r="Q65186" s="63"/>
    </row>
    <row r="65187" spans="16:17">
      <c r="P65187" s="63"/>
      <c r="Q65187" s="63"/>
    </row>
    <row r="65188" spans="16:17">
      <c r="P65188" s="63"/>
      <c r="Q65188" s="63"/>
    </row>
    <row r="65189" spans="16:17">
      <c r="P65189" s="63"/>
      <c r="Q65189" s="63"/>
    </row>
    <row r="65190" spans="16:17">
      <c r="P65190" s="63"/>
      <c r="Q65190" s="63"/>
    </row>
    <row r="65191" spans="16:17">
      <c r="P65191" s="63"/>
      <c r="Q65191" s="63"/>
    </row>
    <row r="65192" spans="16:17">
      <c r="P65192" s="63"/>
      <c r="Q65192" s="63"/>
    </row>
    <row r="65193" spans="16:17">
      <c r="P65193" s="63"/>
      <c r="Q65193" s="63"/>
    </row>
    <row r="65194" spans="16:17">
      <c r="P65194" s="63"/>
      <c r="Q65194" s="63"/>
    </row>
    <row r="65195" spans="16:17">
      <c r="P65195" s="63"/>
      <c r="Q65195" s="63"/>
    </row>
    <row r="65196" spans="16:17">
      <c r="P65196" s="63"/>
      <c r="Q65196" s="63"/>
    </row>
    <row r="65197" spans="16:17">
      <c r="P65197" s="63"/>
      <c r="Q65197" s="63"/>
    </row>
    <row r="65198" spans="16:17">
      <c r="P65198" s="63"/>
      <c r="Q65198" s="63"/>
    </row>
    <row r="65199" spans="16:17">
      <c r="P65199" s="63"/>
      <c r="Q65199" s="63"/>
    </row>
    <row r="65200" spans="16:17">
      <c r="P65200" s="63"/>
      <c r="Q65200" s="63"/>
    </row>
    <row r="65201" spans="16:17">
      <c r="P65201" s="63"/>
      <c r="Q65201" s="63"/>
    </row>
    <row r="65202" spans="16:17">
      <c r="P65202" s="63"/>
      <c r="Q65202" s="63"/>
    </row>
    <row r="65203" spans="16:17">
      <c r="P65203" s="63"/>
      <c r="Q65203" s="63"/>
    </row>
    <row r="65204" spans="16:17">
      <c r="P65204" s="63"/>
      <c r="Q65204" s="63"/>
    </row>
    <row r="65205" spans="16:17">
      <c r="P65205" s="63"/>
      <c r="Q65205" s="63"/>
    </row>
    <row r="65206" spans="16:17">
      <c r="P65206" s="63"/>
      <c r="Q65206" s="63"/>
    </row>
    <row r="65207" spans="16:17">
      <c r="P65207" s="63"/>
      <c r="Q65207" s="63"/>
    </row>
    <row r="65208" spans="16:17">
      <c r="P65208" s="63"/>
      <c r="Q65208" s="63"/>
    </row>
    <row r="65209" spans="16:17">
      <c r="P65209" s="63"/>
      <c r="Q65209" s="63"/>
    </row>
    <row r="65210" spans="16:17">
      <c r="P65210" s="63"/>
      <c r="Q65210" s="63"/>
    </row>
    <row r="65211" spans="16:17">
      <c r="P65211" s="63"/>
      <c r="Q65211" s="63"/>
    </row>
    <row r="65212" spans="16:17">
      <c r="P65212" s="63"/>
      <c r="Q65212" s="63"/>
    </row>
    <row r="65213" spans="16:17">
      <c r="P65213" s="63"/>
      <c r="Q65213" s="63"/>
    </row>
    <row r="65214" spans="16:17">
      <c r="P65214" s="63"/>
      <c r="Q65214" s="63"/>
    </row>
    <row r="65215" spans="16:17">
      <c r="P65215" s="63"/>
      <c r="Q65215" s="63"/>
    </row>
    <row r="65216" spans="16:17">
      <c r="P65216" s="63"/>
      <c r="Q65216" s="63"/>
    </row>
    <row r="65217" spans="16:17">
      <c r="P65217" s="63"/>
      <c r="Q65217" s="63"/>
    </row>
    <row r="65218" spans="16:17">
      <c r="P65218" s="63"/>
      <c r="Q65218" s="63"/>
    </row>
    <row r="65219" spans="16:17">
      <c r="P65219" s="63"/>
      <c r="Q65219" s="63"/>
    </row>
    <row r="65220" spans="16:17">
      <c r="P65220" s="63"/>
      <c r="Q65220" s="63"/>
    </row>
    <row r="65221" spans="16:17">
      <c r="P65221" s="63"/>
      <c r="Q65221" s="63"/>
    </row>
    <row r="65222" spans="16:17">
      <c r="P65222" s="63"/>
      <c r="Q65222" s="63"/>
    </row>
    <row r="65223" spans="16:17">
      <c r="P65223" s="63"/>
      <c r="Q65223" s="63"/>
    </row>
    <row r="65224" spans="16:17">
      <c r="P65224" s="63"/>
      <c r="Q65224" s="63"/>
    </row>
    <row r="65225" spans="16:17">
      <c r="P65225" s="63"/>
      <c r="Q65225" s="63"/>
    </row>
    <row r="65226" spans="16:17">
      <c r="P65226" s="63"/>
      <c r="Q65226" s="63"/>
    </row>
    <row r="65227" spans="16:17">
      <c r="P65227" s="63"/>
      <c r="Q65227" s="63"/>
    </row>
    <row r="65228" spans="16:17">
      <c r="P65228" s="63"/>
      <c r="Q65228" s="63"/>
    </row>
    <row r="65229" spans="16:17">
      <c r="P65229" s="63"/>
      <c r="Q65229" s="63"/>
    </row>
    <row r="65230" spans="16:17">
      <c r="P65230" s="63"/>
      <c r="Q65230" s="63"/>
    </row>
    <row r="65231" spans="16:17">
      <c r="P65231" s="63"/>
      <c r="Q65231" s="63"/>
    </row>
    <row r="65232" spans="16:17">
      <c r="P65232" s="63"/>
      <c r="Q65232" s="63"/>
    </row>
    <row r="65233" spans="16:17">
      <c r="P65233" s="63"/>
      <c r="Q65233" s="63"/>
    </row>
    <row r="65234" spans="16:17">
      <c r="P65234" s="63"/>
      <c r="Q65234" s="63"/>
    </row>
    <row r="65235" spans="16:17">
      <c r="P65235" s="63"/>
      <c r="Q65235" s="63"/>
    </row>
    <row r="65236" spans="16:17">
      <c r="P65236" s="63"/>
      <c r="Q65236" s="63"/>
    </row>
    <row r="65237" spans="16:17">
      <c r="P65237" s="63"/>
      <c r="Q65237" s="63"/>
    </row>
    <row r="65238" spans="16:17">
      <c r="P65238" s="63"/>
      <c r="Q65238" s="63"/>
    </row>
    <row r="65239" spans="16:17">
      <c r="P65239" s="63"/>
      <c r="Q65239" s="63"/>
    </row>
    <row r="65240" spans="16:17">
      <c r="P65240" s="63"/>
      <c r="Q65240" s="63"/>
    </row>
    <row r="65241" spans="16:17">
      <c r="P65241" s="63"/>
      <c r="Q65241" s="63"/>
    </row>
    <row r="65242" spans="16:17">
      <c r="P65242" s="63"/>
      <c r="Q65242" s="63"/>
    </row>
    <row r="65243" spans="16:17">
      <c r="P65243" s="63"/>
      <c r="Q65243" s="63"/>
    </row>
    <row r="65244" spans="16:17">
      <c r="P65244" s="63"/>
      <c r="Q65244" s="63"/>
    </row>
    <row r="65245" spans="16:17">
      <c r="P65245" s="63"/>
      <c r="Q65245" s="63"/>
    </row>
    <row r="65246" spans="16:17">
      <c r="P65246" s="63"/>
      <c r="Q65246" s="63"/>
    </row>
    <row r="65247" spans="16:17">
      <c r="P65247" s="63"/>
      <c r="Q65247" s="63"/>
    </row>
    <row r="65248" spans="16:17">
      <c r="P65248" s="63"/>
      <c r="Q65248" s="63"/>
    </row>
    <row r="65249" spans="16:17">
      <c r="P65249" s="63"/>
      <c r="Q65249" s="63"/>
    </row>
    <row r="65250" spans="16:17">
      <c r="P65250" s="63"/>
      <c r="Q65250" s="63"/>
    </row>
    <row r="65251" spans="16:17">
      <c r="P65251" s="63"/>
      <c r="Q65251" s="63"/>
    </row>
    <row r="65252" spans="16:17">
      <c r="P65252" s="63"/>
      <c r="Q65252" s="63"/>
    </row>
    <row r="65253" spans="16:17">
      <c r="P65253" s="63"/>
      <c r="Q65253" s="63"/>
    </row>
    <row r="65254" spans="16:17">
      <c r="P65254" s="63"/>
      <c r="Q65254" s="63"/>
    </row>
    <row r="65255" spans="16:17">
      <c r="P65255" s="63"/>
      <c r="Q65255" s="63"/>
    </row>
    <row r="65256" spans="16:17">
      <c r="P65256" s="63"/>
      <c r="Q65256" s="63"/>
    </row>
    <row r="65257" spans="16:17">
      <c r="P65257" s="63"/>
      <c r="Q65257" s="63"/>
    </row>
    <row r="65258" spans="16:17">
      <c r="P65258" s="63"/>
      <c r="Q65258" s="63"/>
    </row>
    <row r="65259" spans="16:17">
      <c r="P65259" s="63"/>
      <c r="Q65259" s="63"/>
    </row>
    <row r="65260" spans="16:17">
      <c r="P65260" s="63"/>
      <c r="Q65260" s="63"/>
    </row>
    <row r="65261" spans="16:17">
      <c r="P65261" s="63"/>
      <c r="Q65261" s="63"/>
    </row>
    <row r="65262" spans="16:17">
      <c r="P65262" s="63"/>
      <c r="Q65262" s="63"/>
    </row>
    <row r="65263" spans="16:17">
      <c r="P65263" s="63"/>
      <c r="Q65263" s="63"/>
    </row>
    <row r="65264" spans="16:17">
      <c r="P65264" s="63"/>
      <c r="Q65264" s="63"/>
    </row>
    <row r="65265" spans="16:17">
      <c r="P65265" s="63"/>
      <c r="Q65265" s="63"/>
    </row>
    <row r="65266" spans="16:17">
      <c r="P65266" s="63"/>
      <c r="Q65266" s="63"/>
    </row>
    <row r="65267" spans="16:17">
      <c r="P65267" s="63"/>
      <c r="Q65267" s="63"/>
    </row>
    <row r="65268" spans="16:17">
      <c r="P65268" s="63"/>
      <c r="Q65268" s="63"/>
    </row>
    <row r="65269" spans="16:17">
      <c r="P65269" s="63"/>
      <c r="Q65269" s="63"/>
    </row>
    <row r="65270" spans="16:17">
      <c r="P65270" s="63"/>
      <c r="Q65270" s="63"/>
    </row>
    <row r="65271" spans="16:17">
      <c r="P65271" s="63"/>
      <c r="Q65271" s="63"/>
    </row>
    <row r="65272" spans="16:17">
      <c r="P65272" s="63"/>
      <c r="Q65272" s="63"/>
    </row>
    <row r="65273" spans="16:17">
      <c r="P65273" s="63"/>
      <c r="Q65273" s="63"/>
    </row>
    <row r="65274" spans="16:17">
      <c r="P65274" s="63"/>
      <c r="Q65274" s="63"/>
    </row>
    <row r="65275" spans="16:17">
      <c r="P65275" s="63"/>
      <c r="Q65275" s="63"/>
    </row>
    <row r="65276" spans="16:17">
      <c r="P65276" s="63"/>
      <c r="Q65276" s="63"/>
    </row>
    <row r="65277" spans="16:17">
      <c r="P65277" s="63"/>
      <c r="Q65277" s="63"/>
    </row>
    <row r="65278" spans="16:17">
      <c r="P65278" s="63"/>
      <c r="Q65278" s="63"/>
    </row>
    <row r="65279" spans="16:17">
      <c r="P65279" s="63"/>
      <c r="Q65279" s="63"/>
    </row>
    <row r="65280" spans="16:17">
      <c r="P65280" s="63"/>
      <c r="Q65280" s="63"/>
    </row>
    <row r="65281" spans="16:17">
      <c r="P65281" s="63"/>
      <c r="Q65281" s="63"/>
    </row>
    <row r="65282" spans="16:17">
      <c r="P65282" s="63"/>
      <c r="Q65282" s="63"/>
    </row>
    <row r="65283" spans="16:17">
      <c r="P65283" s="63"/>
      <c r="Q65283" s="63"/>
    </row>
    <row r="65284" spans="16:17">
      <c r="P65284" s="63"/>
      <c r="Q65284" s="63"/>
    </row>
    <row r="65285" spans="16:17">
      <c r="P65285" s="63"/>
      <c r="Q65285" s="63"/>
    </row>
    <row r="65286" spans="16:17">
      <c r="P65286" s="63"/>
      <c r="Q65286" s="63"/>
    </row>
    <row r="65287" spans="16:17">
      <c r="P65287" s="63"/>
      <c r="Q65287" s="63"/>
    </row>
    <row r="65288" spans="16:17">
      <c r="P65288" s="63"/>
      <c r="Q65288" s="63"/>
    </row>
    <row r="65289" spans="16:17">
      <c r="P65289" s="63"/>
      <c r="Q65289" s="63"/>
    </row>
    <row r="65290" spans="16:17">
      <c r="P65290" s="63"/>
      <c r="Q65290" s="63"/>
    </row>
    <row r="65291" spans="16:17">
      <c r="P65291" s="63"/>
      <c r="Q65291" s="63"/>
    </row>
    <row r="65292" spans="16:17">
      <c r="P65292" s="63"/>
      <c r="Q65292" s="63"/>
    </row>
    <row r="65293" spans="16:17">
      <c r="P65293" s="63"/>
      <c r="Q65293" s="63"/>
    </row>
    <row r="65294" spans="16:17">
      <c r="P65294" s="63"/>
      <c r="Q65294" s="63"/>
    </row>
    <row r="65295" spans="16:17">
      <c r="P65295" s="63"/>
      <c r="Q65295" s="63"/>
    </row>
    <row r="65296" spans="16:17">
      <c r="P65296" s="63"/>
      <c r="Q65296" s="63"/>
    </row>
    <row r="65297" spans="16:17">
      <c r="P65297" s="63"/>
      <c r="Q65297" s="63"/>
    </row>
    <row r="65298" spans="16:17">
      <c r="P65298" s="63"/>
      <c r="Q65298" s="63"/>
    </row>
    <row r="65299" spans="16:17">
      <c r="P65299" s="63"/>
      <c r="Q65299" s="63"/>
    </row>
    <row r="65300" spans="16:17">
      <c r="P65300" s="63"/>
      <c r="Q65300" s="63"/>
    </row>
    <row r="65301" spans="16:17">
      <c r="P65301" s="63"/>
      <c r="Q65301" s="63"/>
    </row>
    <row r="65302" spans="16:17">
      <c r="P65302" s="63"/>
      <c r="Q65302" s="63"/>
    </row>
    <row r="65303" spans="16:17">
      <c r="P65303" s="63"/>
      <c r="Q65303" s="63"/>
    </row>
    <row r="65304" spans="16:17">
      <c r="P65304" s="63"/>
      <c r="Q65304" s="63"/>
    </row>
    <row r="65305" spans="16:17">
      <c r="P65305" s="63"/>
      <c r="Q65305" s="63"/>
    </row>
    <row r="65306" spans="16:17">
      <c r="P65306" s="63"/>
      <c r="Q65306" s="63"/>
    </row>
    <row r="65307" spans="16:17">
      <c r="P65307" s="63"/>
      <c r="Q65307" s="63"/>
    </row>
    <row r="65308" spans="16:17">
      <c r="P65308" s="63"/>
      <c r="Q65308" s="63"/>
    </row>
    <row r="65309" spans="16:17">
      <c r="P65309" s="63"/>
      <c r="Q65309" s="63"/>
    </row>
    <row r="65310" spans="16:17">
      <c r="P65310" s="63"/>
      <c r="Q65310" s="63"/>
    </row>
    <row r="65311" spans="16:17">
      <c r="P65311" s="63"/>
      <c r="Q65311" s="63"/>
    </row>
    <row r="65312" spans="16:17">
      <c r="P65312" s="63"/>
      <c r="Q65312" s="63"/>
    </row>
    <row r="65313" spans="16:17">
      <c r="P65313" s="63"/>
      <c r="Q65313" s="63"/>
    </row>
    <row r="65314" spans="16:17">
      <c r="P65314" s="63"/>
      <c r="Q65314" s="63"/>
    </row>
    <row r="65315" spans="16:17">
      <c r="P65315" s="63"/>
      <c r="Q65315" s="63"/>
    </row>
    <row r="65316" spans="16:17">
      <c r="P65316" s="63"/>
      <c r="Q65316" s="63"/>
    </row>
    <row r="65317" spans="16:17">
      <c r="P65317" s="63"/>
      <c r="Q65317" s="63"/>
    </row>
    <row r="65318" spans="16:17">
      <c r="P65318" s="63"/>
      <c r="Q65318" s="63"/>
    </row>
    <row r="65319" spans="16:17">
      <c r="P65319" s="63"/>
      <c r="Q65319" s="63"/>
    </row>
    <row r="65320" spans="16:17">
      <c r="P65320" s="63"/>
      <c r="Q65320" s="63"/>
    </row>
    <row r="65321" spans="16:17">
      <c r="P65321" s="63"/>
      <c r="Q65321" s="63"/>
    </row>
    <row r="65322" spans="16:17">
      <c r="P65322" s="63"/>
      <c r="Q65322" s="63"/>
    </row>
    <row r="65323" spans="16:17">
      <c r="P65323" s="63"/>
      <c r="Q65323" s="63"/>
    </row>
    <row r="65324" spans="16:17">
      <c r="P65324" s="63"/>
      <c r="Q65324" s="63"/>
    </row>
    <row r="65325" spans="16:17">
      <c r="P65325" s="63"/>
      <c r="Q65325" s="63"/>
    </row>
    <row r="65326" spans="16:17">
      <c r="P65326" s="63"/>
      <c r="Q65326" s="63"/>
    </row>
    <row r="65327" spans="16:17">
      <c r="P65327" s="63"/>
      <c r="Q65327" s="63"/>
    </row>
    <row r="65328" spans="16:17">
      <c r="P65328" s="63"/>
      <c r="Q65328" s="63"/>
    </row>
    <row r="65329" spans="16:17">
      <c r="P65329" s="63"/>
      <c r="Q65329" s="63"/>
    </row>
    <row r="65330" spans="16:17">
      <c r="P65330" s="63"/>
      <c r="Q65330" s="63"/>
    </row>
    <row r="65331" spans="16:17">
      <c r="P65331" s="63"/>
      <c r="Q65331" s="63"/>
    </row>
    <row r="65332" spans="16:17">
      <c r="P65332" s="63"/>
      <c r="Q65332" s="63"/>
    </row>
    <row r="65333" spans="16:17">
      <c r="P65333" s="63"/>
      <c r="Q65333" s="63"/>
    </row>
    <row r="65334" spans="16:17">
      <c r="P65334" s="63"/>
      <c r="Q65334" s="63"/>
    </row>
    <row r="65335" spans="16:17">
      <c r="P65335" s="63"/>
      <c r="Q65335" s="63"/>
    </row>
    <row r="65336" spans="16:17">
      <c r="P65336" s="63"/>
      <c r="Q65336" s="63"/>
    </row>
    <row r="65337" spans="16:17">
      <c r="P65337" s="63"/>
      <c r="Q65337" s="63"/>
    </row>
    <row r="65338" spans="16:17">
      <c r="P65338" s="63"/>
      <c r="Q65338" s="63"/>
    </row>
    <row r="65339" spans="16:17">
      <c r="P65339" s="63"/>
      <c r="Q65339" s="63"/>
    </row>
    <row r="65340" spans="16:17">
      <c r="P65340" s="63"/>
      <c r="Q65340" s="63"/>
    </row>
    <row r="65341" spans="16:17">
      <c r="P65341" s="63"/>
      <c r="Q65341" s="63"/>
    </row>
    <row r="65342" spans="16:17">
      <c r="P65342" s="63"/>
      <c r="Q65342" s="63"/>
    </row>
    <row r="65343" spans="16:17">
      <c r="P65343" s="63"/>
      <c r="Q65343" s="63"/>
    </row>
    <row r="65344" spans="16:17">
      <c r="P65344" s="63"/>
      <c r="Q65344" s="63"/>
    </row>
    <row r="65345" spans="16:17">
      <c r="P65345" s="63"/>
      <c r="Q65345" s="63"/>
    </row>
    <row r="65346" spans="16:17">
      <c r="P65346" s="63"/>
      <c r="Q65346" s="63"/>
    </row>
    <row r="65347" spans="16:17">
      <c r="P65347" s="63"/>
      <c r="Q65347" s="63"/>
    </row>
    <row r="65348" spans="16:17">
      <c r="P65348" s="63"/>
      <c r="Q65348" s="63"/>
    </row>
    <row r="65349" spans="16:17">
      <c r="P65349" s="63"/>
      <c r="Q65349" s="63"/>
    </row>
    <row r="65350" spans="16:17">
      <c r="P65350" s="63"/>
      <c r="Q65350" s="63"/>
    </row>
    <row r="65351" spans="16:17">
      <c r="P65351" s="63"/>
      <c r="Q65351" s="63"/>
    </row>
    <row r="65352" spans="16:17">
      <c r="P65352" s="63"/>
      <c r="Q65352" s="63"/>
    </row>
    <row r="65353" spans="16:17">
      <c r="P65353" s="63"/>
      <c r="Q65353" s="63"/>
    </row>
    <row r="65354" spans="16:17">
      <c r="P65354" s="63"/>
      <c r="Q65354" s="63"/>
    </row>
    <row r="65355" spans="16:17">
      <c r="P65355" s="63"/>
      <c r="Q65355" s="63"/>
    </row>
    <row r="65356" spans="16:17">
      <c r="P65356" s="63"/>
      <c r="Q65356" s="63"/>
    </row>
    <row r="65357" spans="16:17">
      <c r="P65357" s="63"/>
      <c r="Q65357" s="63"/>
    </row>
    <row r="65358" spans="16:17">
      <c r="P65358" s="63"/>
      <c r="Q65358" s="63"/>
    </row>
    <row r="65359" spans="16:17">
      <c r="P65359" s="63"/>
      <c r="Q65359" s="63"/>
    </row>
    <row r="65360" spans="16:17">
      <c r="P65360" s="63"/>
      <c r="Q65360" s="63"/>
    </row>
    <row r="65361" spans="16:17">
      <c r="P65361" s="63"/>
      <c r="Q65361" s="63"/>
    </row>
    <row r="65362" spans="16:17">
      <c r="P65362" s="63"/>
      <c r="Q65362" s="63"/>
    </row>
    <row r="65363" spans="16:17">
      <c r="P65363" s="63"/>
      <c r="Q65363" s="63"/>
    </row>
    <row r="65364" spans="16:17">
      <c r="P65364" s="63"/>
      <c r="Q65364" s="63"/>
    </row>
    <row r="65365" spans="16:17">
      <c r="P65365" s="63"/>
      <c r="Q65365" s="63"/>
    </row>
    <row r="65366" spans="16:17">
      <c r="P65366" s="63"/>
      <c r="Q65366" s="63"/>
    </row>
    <row r="65367" spans="16:17">
      <c r="P65367" s="63"/>
      <c r="Q65367" s="63"/>
    </row>
    <row r="65368" spans="16:17">
      <c r="P65368" s="63"/>
      <c r="Q65368" s="63"/>
    </row>
    <row r="65369" spans="16:17">
      <c r="P65369" s="63"/>
      <c r="Q65369" s="63"/>
    </row>
    <row r="65370" spans="16:17">
      <c r="P65370" s="63"/>
      <c r="Q65370" s="63"/>
    </row>
    <row r="65371" spans="16:17">
      <c r="P65371" s="63"/>
      <c r="Q65371" s="63"/>
    </row>
    <row r="65372" spans="16:17">
      <c r="P65372" s="63"/>
      <c r="Q65372" s="63"/>
    </row>
    <row r="65373" spans="16:17">
      <c r="P65373" s="63"/>
      <c r="Q65373" s="63"/>
    </row>
    <row r="65374" spans="16:17">
      <c r="P65374" s="63"/>
      <c r="Q65374" s="63"/>
    </row>
    <row r="65375" spans="16:17">
      <c r="P65375" s="63"/>
      <c r="Q65375" s="63"/>
    </row>
    <row r="65376" spans="16:17">
      <c r="P65376" s="63"/>
      <c r="Q65376" s="63"/>
    </row>
    <row r="65377" spans="16:17">
      <c r="P65377" s="63"/>
      <c r="Q65377" s="63"/>
    </row>
    <row r="65378" spans="16:17">
      <c r="P65378" s="63"/>
      <c r="Q65378" s="63"/>
    </row>
    <row r="65379" spans="16:17">
      <c r="P65379" s="63"/>
      <c r="Q65379" s="63"/>
    </row>
    <row r="65380" spans="16:17">
      <c r="P65380" s="63"/>
      <c r="Q65380" s="63"/>
    </row>
    <row r="65381" spans="16:17">
      <c r="P65381" s="63"/>
      <c r="Q65381" s="63"/>
    </row>
    <row r="65382" spans="16:17">
      <c r="P65382" s="63"/>
      <c r="Q65382" s="63"/>
    </row>
    <row r="65383" spans="16:17">
      <c r="P65383" s="63"/>
      <c r="Q65383" s="63"/>
    </row>
    <row r="65384" spans="16:17">
      <c r="P65384" s="63"/>
      <c r="Q65384" s="63"/>
    </row>
    <row r="65385" spans="16:17">
      <c r="P65385" s="63"/>
      <c r="Q65385" s="63"/>
    </row>
    <row r="65386" spans="16:17">
      <c r="P65386" s="63"/>
      <c r="Q65386" s="63"/>
    </row>
    <row r="65387" spans="16:17">
      <c r="P65387" s="63"/>
      <c r="Q65387" s="63"/>
    </row>
    <row r="65388" spans="16:17">
      <c r="P65388" s="63"/>
      <c r="Q65388" s="63"/>
    </row>
    <row r="65389" spans="16:17">
      <c r="P65389" s="63"/>
      <c r="Q65389" s="63"/>
    </row>
    <row r="65390" spans="16:17">
      <c r="P65390" s="63"/>
      <c r="Q65390" s="63"/>
    </row>
    <row r="65391" spans="16:17">
      <c r="P65391" s="63"/>
      <c r="Q65391" s="63"/>
    </row>
    <row r="65392" spans="16:17">
      <c r="P65392" s="63"/>
      <c r="Q65392" s="63"/>
    </row>
    <row r="65393" spans="16:17">
      <c r="P65393" s="63"/>
      <c r="Q65393" s="63"/>
    </row>
    <row r="65394" spans="16:17">
      <c r="P65394" s="63"/>
      <c r="Q65394" s="63"/>
    </row>
    <row r="65395" spans="16:17">
      <c r="P65395" s="63"/>
      <c r="Q65395" s="63"/>
    </row>
    <row r="65396" spans="16:17">
      <c r="P65396" s="63"/>
      <c r="Q65396" s="63"/>
    </row>
    <row r="65397" spans="16:17">
      <c r="P65397" s="63"/>
      <c r="Q65397" s="63"/>
    </row>
    <row r="65398" spans="16:17">
      <c r="P65398" s="63"/>
      <c r="Q65398" s="63"/>
    </row>
    <row r="65399" spans="16:17">
      <c r="P65399" s="63"/>
      <c r="Q65399" s="63"/>
    </row>
    <row r="65400" spans="16:17">
      <c r="P65400" s="63"/>
      <c r="Q65400" s="63"/>
    </row>
    <row r="65401" spans="16:17">
      <c r="P65401" s="63"/>
      <c r="Q65401" s="63"/>
    </row>
    <row r="65402" spans="16:17">
      <c r="P65402" s="63"/>
      <c r="Q65402" s="63"/>
    </row>
    <row r="65403" spans="16:17">
      <c r="P65403" s="63"/>
      <c r="Q65403" s="63"/>
    </row>
    <row r="65404" spans="16:17">
      <c r="P65404" s="63"/>
      <c r="Q65404" s="63"/>
    </row>
    <row r="65405" spans="16:17">
      <c r="P65405" s="63"/>
      <c r="Q65405" s="63"/>
    </row>
    <row r="65406" spans="16:17">
      <c r="P65406" s="63"/>
      <c r="Q65406" s="63"/>
    </row>
    <row r="65407" spans="16:17">
      <c r="P65407" s="63"/>
      <c r="Q65407" s="63"/>
    </row>
    <row r="65408" spans="16:17">
      <c r="P65408" s="63"/>
      <c r="Q65408" s="63"/>
    </row>
    <row r="65409" spans="16:17">
      <c r="P65409" s="63"/>
      <c r="Q65409" s="63"/>
    </row>
    <row r="65410" spans="16:17">
      <c r="P65410" s="63"/>
      <c r="Q65410" s="63"/>
    </row>
    <row r="65411" spans="16:17">
      <c r="P65411" s="63"/>
      <c r="Q65411" s="63"/>
    </row>
    <row r="65412" spans="16:17">
      <c r="P65412" s="63"/>
      <c r="Q65412" s="63"/>
    </row>
    <row r="65413" spans="16:17">
      <c r="P65413" s="63"/>
      <c r="Q65413" s="63"/>
    </row>
    <row r="65414" spans="16:17">
      <c r="P65414" s="63"/>
      <c r="Q65414" s="63"/>
    </row>
    <row r="65415" spans="16:17">
      <c r="P65415" s="63"/>
      <c r="Q65415" s="63"/>
    </row>
    <row r="65416" spans="16:17">
      <c r="P65416" s="63"/>
      <c r="Q65416" s="63"/>
    </row>
    <row r="65417" spans="16:17">
      <c r="P65417" s="63"/>
      <c r="Q65417" s="63"/>
    </row>
    <row r="65418" spans="16:17">
      <c r="P65418" s="63"/>
      <c r="Q65418" s="63"/>
    </row>
    <row r="65419" spans="16:17">
      <c r="P65419" s="63"/>
      <c r="Q65419" s="63"/>
    </row>
    <row r="65420" spans="16:17">
      <c r="P65420" s="63"/>
      <c r="Q65420" s="63"/>
    </row>
    <row r="65421" spans="16:17">
      <c r="P65421" s="63"/>
      <c r="Q65421" s="63"/>
    </row>
    <row r="65422" spans="16:17">
      <c r="P65422" s="63"/>
      <c r="Q65422" s="63"/>
    </row>
    <row r="65423" spans="16:17">
      <c r="P65423" s="63"/>
      <c r="Q65423" s="63"/>
    </row>
    <row r="65424" spans="16:17">
      <c r="P65424" s="63"/>
      <c r="Q65424" s="63"/>
    </row>
    <row r="65425" spans="16:17">
      <c r="P65425" s="63"/>
      <c r="Q65425" s="63"/>
    </row>
    <row r="65426" spans="16:17">
      <c r="P65426" s="63"/>
      <c r="Q65426" s="63"/>
    </row>
    <row r="65427" spans="16:17">
      <c r="P65427" s="63"/>
      <c r="Q65427" s="63"/>
    </row>
    <row r="65428" spans="16:17">
      <c r="P65428" s="63"/>
      <c r="Q65428" s="63"/>
    </row>
    <row r="65429" spans="16:17">
      <c r="P65429" s="63"/>
      <c r="Q65429" s="63"/>
    </row>
    <row r="65430" spans="16:17">
      <c r="P65430" s="63"/>
      <c r="Q65430" s="63"/>
    </row>
    <row r="65431" spans="16:17">
      <c r="P65431" s="63"/>
      <c r="Q65431" s="63"/>
    </row>
    <row r="65432" spans="16:17">
      <c r="P65432" s="63"/>
      <c r="Q65432" s="63"/>
    </row>
    <row r="65433" spans="16:17">
      <c r="P65433" s="63"/>
      <c r="Q65433" s="63"/>
    </row>
    <row r="65434" spans="16:17">
      <c r="P65434" s="63"/>
      <c r="Q65434" s="63"/>
    </row>
    <row r="65435" spans="16:17">
      <c r="P65435" s="63"/>
      <c r="Q65435" s="63"/>
    </row>
    <row r="65436" spans="16:17">
      <c r="P65436" s="63"/>
      <c r="Q65436" s="63"/>
    </row>
    <row r="65437" spans="16:17">
      <c r="P65437" s="63"/>
      <c r="Q65437" s="63"/>
    </row>
    <row r="65438" spans="16:17">
      <c r="P65438" s="63"/>
      <c r="Q65438" s="63"/>
    </row>
    <row r="65439" spans="16:17">
      <c r="P65439" s="63"/>
      <c r="Q65439" s="63"/>
    </row>
    <row r="65440" spans="16:17">
      <c r="P65440" s="63"/>
      <c r="Q65440" s="63"/>
    </row>
    <row r="65441" spans="16:17">
      <c r="P65441" s="63"/>
      <c r="Q65441" s="63"/>
    </row>
    <row r="65442" spans="16:17">
      <c r="P65442" s="63"/>
      <c r="Q65442" s="63"/>
    </row>
    <row r="65443" spans="16:17">
      <c r="P65443" s="63"/>
      <c r="Q65443" s="63"/>
    </row>
    <row r="65444" spans="16:17">
      <c r="P65444" s="63"/>
      <c r="Q65444" s="63"/>
    </row>
    <row r="65445" spans="16:17">
      <c r="P65445" s="63"/>
      <c r="Q65445" s="63"/>
    </row>
    <row r="65446" spans="16:17">
      <c r="P65446" s="63"/>
      <c r="Q65446" s="63"/>
    </row>
    <row r="65447" spans="16:17">
      <c r="P65447" s="63"/>
      <c r="Q65447" s="63"/>
    </row>
    <row r="65448" spans="16:17">
      <c r="P65448" s="63"/>
      <c r="Q65448" s="63"/>
    </row>
    <row r="65449" spans="16:17">
      <c r="P65449" s="63"/>
      <c r="Q65449" s="63"/>
    </row>
    <row r="65450" spans="16:17">
      <c r="P65450" s="63"/>
      <c r="Q65450" s="63"/>
    </row>
    <row r="65451" spans="16:17">
      <c r="P65451" s="63"/>
      <c r="Q65451" s="63"/>
    </row>
    <row r="65452" spans="16:17">
      <c r="P65452" s="63"/>
      <c r="Q65452" s="63"/>
    </row>
    <row r="65453" spans="16:17">
      <c r="P65453" s="63"/>
      <c r="Q65453" s="63"/>
    </row>
    <row r="65454" spans="16:17">
      <c r="P65454" s="63"/>
      <c r="Q65454" s="63"/>
    </row>
    <row r="65455" spans="16:17">
      <c r="P65455" s="63"/>
      <c r="Q65455" s="63"/>
    </row>
    <row r="65456" spans="16:17">
      <c r="P65456" s="63"/>
      <c r="Q65456" s="63"/>
    </row>
    <row r="65457" spans="16:17">
      <c r="P65457" s="63"/>
      <c r="Q65457" s="63"/>
    </row>
    <row r="65458" spans="16:17">
      <c r="P65458" s="63"/>
      <c r="Q65458" s="63"/>
    </row>
    <row r="65459" spans="16:17">
      <c r="P65459" s="63"/>
      <c r="Q65459" s="63"/>
    </row>
    <row r="65460" spans="16:17">
      <c r="P65460" s="63"/>
      <c r="Q65460" s="63"/>
    </row>
    <row r="65461" spans="16:17">
      <c r="P65461" s="63"/>
      <c r="Q65461" s="63"/>
    </row>
    <row r="65462" spans="16:17">
      <c r="P65462" s="63"/>
      <c r="Q65462" s="63"/>
    </row>
    <row r="65463" spans="16:17">
      <c r="P65463" s="63"/>
      <c r="Q65463" s="63"/>
    </row>
    <row r="65464" spans="16:17">
      <c r="P65464" s="63"/>
      <c r="Q65464" s="63"/>
    </row>
    <row r="65465" spans="16:17">
      <c r="P65465" s="63"/>
      <c r="Q65465" s="63"/>
    </row>
    <row r="65466" spans="16:17">
      <c r="P65466" s="63"/>
      <c r="Q65466" s="63"/>
    </row>
    <row r="65467" spans="16:17">
      <c r="P65467" s="63"/>
      <c r="Q65467" s="63"/>
    </row>
    <row r="65468" spans="16:17">
      <c r="P65468" s="63"/>
      <c r="Q65468" s="63"/>
    </row>
    <row r="65469" spans="16:17">
      <c r="P65469" s="63"/>
      <c r="Q65469" s="63"/>
    </row>
    <row r="65470" spans="16:17">
      <c r="P65470" s="63"/>
      <c r="Q65470" s="63"/>
    </row>
    <row r="65471" spans="16:17">
      <c r="P65471" s="63"/>
      <c r="Q65471" s="63"/>
    </row>
    <row r="65472" spans="16:17">
      <c r="P65472" s="63"/>
      <c r="Q65472" s="63"/>
    </row>
    <row r="65473" spans="16:17">
      <c r="P65473" s="63"/>
      <c r="Q65473" s="63"/>
    </row>
    <row r="65474" spans="16:17">
      <c r="P65474" s="63"/>
      <c r="Q65474" s="63"/>
    </row>
    <row r="65475" spans="16:17">
      <c r="P65475" s="63"/>
      <c r="Q65475" s="63"/>
    </row>
    <row r="65476" spans="16:17">
      <c r="P65476" s="63"/>
      <c r="Q65476" s="63"/>
    </row>
    <row r="65477" spans="16:17">
      <c r="P65477" s="63"/>
      <c r="Q65477" s="63"/>
    </row>
    <row r="65478" spans="16:17">
      <c r="P65478" s="63"/>
      <c r="Q65478" s="63"/>
    </row>
    <row r="65479" spans="16:17">
      <c r="P65479" s="63"/>
      <c r="Q65479" s="63"/>
    </row>
    <row r="65480" spans="16:17">
      <c r="P65480" s="63"/>
      <c r="Q65480" s="63"/>
    </row>
    <row r="65481" spans="16:17">
      <c r="P65481" s="63"/>
      <c r="Q65481" s="63"/>
    </row>
    <row r="65482" spans="16:17">
      <c r="P65482" s="63"/>
      <c r="Q65482" s="63"/>
    </row>
    <row r="65483" spans="16:17">
      <c r="P65483" s="63"/>
      <c r="Q65483" s="63"/>
    </row>
    <row r="65484" spans="16:17">
      <c r="P65484" s="63"/>
      <c r="Q65484" s="63"/>
    </row>
    <row r="65485" spans="16:17">
      <c r="P65485" s="63"/>
      <c r="Q65485" s="63"/>
    </row>
    <row r="65486" spans="16:17">
      <c r="P65486" s="63"/>
      <c r="Q65486" s="63"/>
    </row>
    <row r="65487" spans="16:17">
      <c r="P65487" s="63"/>
      <c r="Q65487" s="63"/>
    </row>
    <row r="65488" spans="16:17">
      <c r="P65488" s="63"/>
      <c r="Q65488" s="63"/>
    </row>
    <row r="65489" spans="16:17">
      <c r="P65489" s="63"/>
      <c r="Q65489" s="63"/>
    </row>
    <row r="65490" spans="16:17">
      <c r="P65490" s="63"/>
      <c r="Q65490" s="63"/>
    </row>
    <row r="65491" spans="16:17">
      <c r="P65491" s="63"/>
      <c r="Q65491" s="63"/>
    </row>
    <row r="65492" spans="16:17">
      <c r="P65492" s="63"/>
      <c r="Q65492" s="63"/>
    </row>
    <row r="65493" spans="16:17">
      <c r="P65493" s="63"/>
      <c r="Q65493" s="63"/>
    </row>
    <row r="65494" spans="16:17">
      <c r="P65494" s="63"/>
      <c r="Q65494" s="63"/>
    </row>
    <row r="65495" spans="16:17">
      <c r="P65495" s="63"/>
      <c r="Q65495" s="63"/>
    </row>
    <row r="65496" spans="16:17">
      <c r="P65496" s="63"/>
      <c r="Q65496" s="63"/>
    </row>
    <row r="65497" spans="16:17">
      <c r="P65497" s="63"/>
      <c r="Q65497" s="63"/>
    </row>
    <row r="65498" spans="16:17">
      <c r="P65498" s="63"/>
      <c r="Q65498" s="63"/>
    </row>
    <row r="65499" spans="16:17">
      <c r="P65499" s="63"/>
      <c r="Q65499" s="63"/>
    </row>
    <row r="65500" spans="16:17">
      <c r="P65500" s="63"/>
      <c r="Q65500" s="63"/>
    </row>
    <row r="65501" spans="16:17">
      <c r="P65501" s="63"/>
      <c r="Q65501" s="63"/>
    </row>
    <row r="65502" spans="16:17">
      <c r="P65502" s="63"/>
      <c r="Q65502" s="63"/>
    </row>
    <row r="65503" spans="16:17">
      <c r="P65503" s="63"/>
      <c r="Q65503" s="63"/>
    </row>
    <row r="65504" spans="16:17">
      <c r="P65504" s="63"/>
      <c r="Q65504" s="63"/>
    </row>
    <row r="65505" spans="16:17">
      <c r="P65505" s="63"/>
      <c r="Q65505" s="63"/>
    </row>
    <row r="65506" spans="16:17">
      <c r="P65506" s="63"/>
      <c r="Q65506" s="63"/>
    </row>
    <row r="65507" spans="16:17">
      <c r="P65507" s="63"/>
      <c r="Q65507" s="63"/>
    </row>
    <row r="65508" spans="16:17">
      <c r="P65508" s="63"/>
      <c r="Q65508" s="63"/>
    </row>
    <row r="65509" spans="16:17">
      <c r="P65509" s="63"/>
      <c r="Q65509" s="63"/>
    </row>
    <row r="65510" spans="16:17">
      <c r="P65510" s="63"/>
      <c r="Q65510" s="63"/>
    </row>
    <row r="65511" spans="16:17">
      <c r="P65511" s="63"/>
      <c r="Q65511" s="63"/>
    </row>
    <row r="65512" spans="16:17">
      <c r="P65512" s="63"/>
      <c r="Q65512" s="63"/>
    </row>
    <row r="65513" spans="16:17">
      <c r="P65513" s="63"/>
      <c r="Q65513" s="63"/>
    </row>
    <row r="65514" spans="16:17">
      <c r="P65514" s="63"/>
      <c r="Q65514" s="63"/>
    </row>
    <row r="65515" spans="16:17">
      <c r="P65515" s="63"/>
      <c r="Q65515" s="63"/>
    </row>
    <row r="65516" spans="16:17">
      <c r="P65516" s="63"/>
      <c r="Q65516" s="63"/>
    </row>
    <row r="65517" spans="16:17">
      <c r="P65517" s="63"/>
      <c r="Q65517" s="63"/>
    </row>
    <row r="65518" spans="16:17">
      <c r="P65518" s="63"/>
      <c r="Q65518" s="63"/>
    </row>
    <row r="65519" spans="16:17">
      <c r="P65519" s="63"/>
      <c r="Q65519" s="63"/>
    </row>
    <row r="65520" spans="16:17">
      <c r="P65520" s="63"/>
      <c r="Q65520" s="63"/>
    </row>
    <row r="65521" spans="16:17">
      <c r="P65521" s="63"/>
      <c r="Q65521" s="63"/>
    </row>
    <row r="65522" spans="16:17">
      <c r="P65522" s="63"/>
      <c r="Q65522" s="63"/>
    </row>
    <row r="65523" spans="16:17">
      <c r="P65523" s="63"/>
      <c r="Q65523" s="63"/>
    </row>
    <row r="65524" spans="16:17">
      <c r="P65524" s="63"/>
      <c r="Q65524" s="63"/>
    </row>
    <row r="65525" spans="16:17">
      <c r="P65525" s="63"/>
      <c r="Q65525" s="63"/>
    </row>
    <row r="65526" spans="16:17">
      <c r="P65526" s="63"/>
      <c r="Q65526" s="63"/>
    </row>
    <row r="65527" spans="16:17">
      <c r="P65527" s="63"/>
      <c r="Q65527" s="63"/>
    </row>
    <row r="65528" spans="16:17">
      <c r="P65528" s="63"/>
      <c r="Q65528" s="63"/>
    </row>
    <row r="65529" spans="16:17">
      <c r="P65529" s="63"/>
      <c r="Q65529" s="63"/>
    </row>
    <row r="65530" spans="16:17">
      <c r="P65530" s="63"/>
      <c r="Q65530" s="63"/>
    </row>
    <row r="65531" spans="16:17">
      <c r="P65531" s="63"/>
      <c r="Q65531" s="63"/>
    </row>
    <row r="65532" spans="16:17">
      <c r="P65532" s="63"/>
      <c r="Q65532" s="63"/>
    </row>
    <row r="65533" spans="16:17">
      <c r="P65533" s="63"/>
      <c r="Q65533" s="63"/>
    </row>
    <row r="65534" spans="16:17">
      <c r="P65534" s="63"/>
      <c r="Q65534" s="63"/>
    </row>
    <row r="65535" spans="16:17">
      <c r="P65535" s="63"/>
      <c r="Q65535" s="63"/>
    </row>
    <row r="65536" spans="16:17">
      <c r="P65536" s="63"/>
      <c r="Q65536" s="63"/>
    </row>
    <row r="65537" spans="16:17">
      <c r="P65537" s="63"/>
      <c r="Q65537" s="63"/>
    </row>
    <row r="65538" spans="16:17">
      <c r="P65538" s="63"/>
      <c r="Q65538" s="63"/>
    </row>
    <row r="65539" spans="16:17">
      <c r="P65539" s="63"/>
      <c r="Q65539" s="63"/>
    </row>
    <row r="65540" spans="16:17">
      <c r="P65540" s="63"/>
      <c r="Q65540" s="63"/>
    </row>
    <row r="65541" spans="16:17">
      <c r="P65541" s="63"/>
      <c r="Q65541" s="63"/>
    </row>
    <row r="65542" spans="16:17">
      <c r="P65542" s="63"/>
      <c r="Q65542" s="63"/>
    </row>
    <row r="65543" spans="16:17">
      <c r="P65543" s="63"/>
      <c r="Q65543" s="63"/>
    </row>
    <row r="65544" spans="16:17">
      <c r="P65544" s="63"/>
      <c r="Q65544" s="63"/>
    </row>
    <row r="65545" spans="16:17">
      <c r="P65545" s="63"/>
      <c r="Q65545" s="63"/>
    </row>
    <row r="65546" spans="16:17">
      <c r="P65546" s="63"/>
      <c r="Q65546" s="63"/>
    </row>
    <row r="65547" spans="16:17">
      <c r="P65547" s="63"/>
      <c r="Q65547" s="63"/>
    </row>
    <row r="65548" spans="16:17">
      <c r="P65548" s="63"/>
      <c r="Q65548" s="63"/>
    </row>
    <row r="65549" spans="16:17">
      <c r="P65549" s="63"/>
      <c r="Q65549" s="63"/>
    </row>
    <row r="65550" spans="16:17">
      <c r="P65550" s="63"/>
      <c r="Q65550" s="63"/>
    </row>
    <row r="65551" spans="16:17">
      <c r="P65551" s="63"/>
      <c r="Q65551" s="63"/>
    </row>
    <row r="65552" spans="16:17">
      <c r="P65552" s="63"/>
      <c r="Q65552" s="63"/>
    </row>
    <row r="65553" spans="16:17">
      <c r="P65553" s="63"/>
      <c r="Q65553" s="63"/>
    </row>
    <row r="65554" spans="16:17">
      <c r="P65554" s="63"/>
      <c r="Q65554" s="63"/>
    </row>
    <row r="65555" spans="16:17">
      <c r="P65555" s="63"/>
      <c r="Q65555" s="63"/>
    </row>
    <row r="65556" spans="16:17">
      <c r="P65556" s="63"/>
      <c r="Q65556" s="63"/>
    </row>
    <row r="65557" spans="16:17">
      <c r="P65557" s="63"/>
      <c r="Q65557" s="63"/>
    </row>
    <row r="65558" spans="16:17">
      <c r="P65558" s="63"/>
      <c r="Q65558" s="63"/>
    </row>
    <row r="65559" spans="16:17">
      <c r="P65559" s="63"/>
      <c r="Q65559" s="63"/>
    </row>
    <row r="65560" spans="16:17">
      <c r="P65560" s="63"/>
      <c r="Q65560" s="63"/>
    </row>
    <row r="65561" spans="16:17">
      <c r="P65561" s="63"/>
      <c r="Q65561" s="63"/>
    </row>
    <row r="65562" spans="16:17">
      <c r="P65562" s="63"/>
      <c r="Q65562" s="63"/>
    </row>
    <row r="65563" spans="16:17">
      <c r="P65563" s="63"/>
      <c r="Q65563" s="63"/>
    </row>
    <row r="65564" spans="16:17">
      <c r="P65564" s="63"/>
      <c r="Q65564" s="63"/>
    </row>
    <row r="65565" spans="16:17">
      <c r="P65565" s="63"/>
      <c r="Q65565" s="63"/>
    </row>
    <row r="65566" spans="16:17">
      <c r="P65566" s="63"/>
      <c r="Q65566" s="63"/>
    </row>
    <row r="65567" spans="16:17">
      <c r="P65567" s="63"/>
      <c r="Q65567" s="63"/>
    </row>
    <row r="65568" spans="16:17">
      <c r="P65568" s="63"/>
      <c r="Q65568" s="63"/>
    </row>
    <row r="65569" spans="16:17">
      <c r="P65569" s="63"/>
      <c r="Q65569" s="63"/>
    </row>
    <row r="65570" spans="16:17">
      <c r="P65570" s="63"/>
      <c r="Q65570" s="63"/>
    </row>
    <row r="65571" spans="16:17">
      <c r="P65571" s="63"/>
      <c r="Q65571" s="63"/>
    </row>
    <row r="65572" spans="16:17">
      <c r="P65572" s="63"/>
      <c r="Q65572" s="63"/>
    </row>
    <row r="65573" spans="16:17">
      <c r="P65573" s="63"/>
      <c r="Q65573" s="63"/>
    </row>
    <row r="65574" spans="16:17">
      <c r="P65574" s="63"/>
      <c r="Q65574" s="63"/>
    </row>
    <row r="65575" spans="16:17">
      <c r="P65575" s="63"/>
      <c r="Q65575" s="63"/>
    </row>
    <row r="65576" spans="16:17">
      <c r="P65576" s="63"/>
      <c r="Q65576" s="63"/>
    </row>
    <row r="65577" spans="16:17">
      <c r="P65577" s="63"/>
      <c r="Q65577" s="63"/>
    </row>
    <row r="65578" spans="16:17">
      <c r="P65578" s="63"/>
      <c r="Q65578" s="63"/>
    </row>
    <row r="65579" spans="16:17">
      <c r="P65579" s="63"/>
      <c r="Q65579" s="63"/>
    </row>
    <row r="65580" spans="16:17">
      <c r="P65580" s="63"/>
      <c r="Q65580" s="63"/>
    </row>
    <row r="65581" spans="16:17">
      <c r="P65581" s="63"/>
      <c r="Q65581" s="63"/>
    </row>
    <row r="65582" spans="16:17">
      <c r="P65582" s="63"/>
      <c r="Q65582" s="63"/>
    </row>
    <row r="65583" spans="16:17">
      <c r="P65583" s="63"/>
      <c r="Q65583" s="63"/>
    </row>
    <row r="65584" spans="16:17">
      <c r="P65584" s="63"/>
      <c r="Q65584" s="63"/>
    </row>
    <row r="65585" spans="16:17">
      <c r="P65585" s="63"/>
      <c r="Q65585" s="63"/>
    </row>
    <row r="65586" spans="16:17">
      <c r="P65586" s="63"/>
      <c r="Q65586" s="63"/>
    </row>
    <row r="65587" spans="16:17">
      <c r="P65587" s="63"/>
      <c r="Q65587" s="63"/>
    </row>
    <row r="65588" spans="16:17">
      <c r="P65588" s="63"/>
      <c r="Q65588" s="63"/>
    </row>
    <row r="65589" spans="16:17">
      <c r="P65589" s="63"/>
      <c r="Q65589" s="63"/>
    </row>
    <row r="65590" spans="16:17">
      <c r="P65590" s="63"/>
      <c r="Q65590" s="63"/>
    </row>
    <row r="65591" spans="16:17">
      <c r="P65591" s="63"/>
      <c r="Q65591" s="63"/>
    </row>
    <row r="65592" spans="16:17">
      <c r="P65592" s="63"/>
      <c r="Q65592" s="63"/>
    </row>
    <row r="65593" spans="16:17">
      <c r="P65593" s="63"/>
      <c r="Q65593" s="63"/>
    </row>
    <row r="65594" spans="16:17">
      <c r="P65594" s="63"/>
      <c r="Q65594" s="63"/>
    </row>
    <row r="65595" spans="16:17">
      <c r="P65595" s="63"/>
      <c r="Q65595" s="63"/>
    </row>
    <row r="65596" spans="16:17">
      <c r="P65596" s="63"/>
      <c r="Q65596" s="63"/>
    </row>
    <row r="65597" spans="16:17">
      <c r="P65597" s="63"/>
      <c r="Q65597" s="63"/>
    </row>
    <row r="65598" spans="16:17">
      <c r="P65598" s="63"/>
      <c r="Q65598" s="63"/>
    </row>
    <row r="65599" spans="16:17">
      <c r="P65599" s="63"/>
      <c r="Q65599" s="63"/>
    </row>
    <row r="65600" spans="16:17">
      <c r="P65600" s="63"/>
      <c r="Q65600" s="63"/>
    </row>
    <row r="65601" spans="16:17">
      <c r="P65601" s="63"/>
      <c r="Q65601" s="63"/>
    </row>
    <row r="65602" spans="16:17">
      <c r="P65602" s="63"/>
      <c r="Q65602" s="63"/>
    </row>
    <row r="65603" spans="16:17">
      <c r="P65603" s="63"/>
      <c r="Q65603" s="63"/>
    </row>
    <row r="65604" spans="16:17">
      <c r="P65604" s="63"/>
      <c r="Q65604" s="63"/>
    </row>
    <row r="65605" spans="16:17">
      <c r="P65605" s="63"/>
      <c r="Q65605" s="63"/>
    </row>
    <row r="65606" spans="16:17">
      <c r="P65606" s="63"/>
      <c r="Q65606" s="63"/>
    </row>
    <row r="65607" spans="16:17">
      <c r="P65607" s="63"/>
      <c r="Q65607" s="63"/>
    </row>
    <row r="65608" spans="16:17">
      <c r="P65608" s="63"/>
      <c r="Q65608" s="63"/>
    </row>
    <row r="65609" spans="16:17">
      <c r="P65609" s="63"/>
      <c r="Q65609" s="63"/>
    </row>
    <row r="65610" spans="16:17">
      <c r="P65610" s="63"/>
      <c r="Q65610" s="63"/>
    </row>
    <row r="65611" spans="16:17">
      <c r="P65611" s="63"/>
      <c r="Q65611" s="63"/>
    </row>
    <row r="65612" spans="16:17">
      <c r="P65612" s="63"/>
      <c r="Q65612" s="63"/>
    </row>
    <row r="65613" spans="16:17">
      <c r="P65613" s="63"/>
      <c r="Q65613" s="63"/>
    </row>
    <row r="65614" spans="16:17">
      <c r="P65614" s="63"/>
      <c r="Q65614" s="63"/>
    </row>
    <row r="65615" spans="16:17">
      <c r="P65615" s="63"/>
      <c r="Q65615" s="63"/>
    </row>
    <row r="65616" spans="16:17">
      <c r="P65616" s="63"/>
      <c r="Q65616" s="63"/>
    </row>
    <row r="65617" spans="16:17">
      <c r="P65617" s="63"/>
      <c r="Q65617" s="63"/>
    </row>
    <row r="65618" spans="16:17">
      <c r="P65618" s="63"/>
      <c r="Q65618" s="63"/>
    </row>
    <row r="65619" spans="16:17">
      <c r="P65619" s="63"/>
      <c r="Q65619" s="63"/>
    </row>
    <row r="65620" spans="16:17">
      <c r="P65620" s="63"/>
      <c r="Q65620" s="63"/>
    </row>
    <row r="65621" spans="16:17">
      <c r="P65621" s="63"/>
      <c r="Q65621" s="63"/>
    </row>
    <row r="65622" spans="16:17">
      <c r="P65622" s="63"/>
      <c r="Q65622" s="63"/>
    </row>
    <row r="65623" spans="16:17">
      <c r="P65623" s="63"/>
      <c r="Q65623" s="63"/>
    </row>
    <row r="65624" spans="16:17">
      <c r="P65624" s="63"/>
      <c r="Q65624" s="63"/>
    </row>
    <row r="65625" spans="16:17">
      <c r="P65625" s="63"/>
      <c r="Q65625" s="63"/>
    </row>
    <row r="65626" spans="16:17">
      <c r="P65626" s="63"/>
      <c r="Q65626" s="63"/>
    </row>
    <row r="65627" spans="16:17">
      <c r="P65627" s="63"/>
      <c r="Q65627" s="63"/>
    </row>
    <row r="65628" spans="16:17">
      <c r="P65628" s="63"/>
      <c r="Q65628" s="63"/>
    </row>
    <row r="65629" spans="16:17">
      <c r="P65629" s="63"/>
      <c r="Q65629" s="63"/>
    </row>
    <row r="65630" spans="16:17">
      <c r="P65630" s="63"/>
      <c r="Q65630" s="63"/>
    </row>
    <row r="65631" spans="16:17">
      <c r="P65631" s="63"/>
      <c r="Q65631" s="63"/>
    </row>
    <row r="65632" spans="16:17">
      <c r="P65632" s="63"/>
      <c r="Q65632" s="63"/>
    </row>
    <row r="65633" spans="16:17">
      <c r="P65633" s="63"/>
      <c r="Q65633" s="63"/>
    </row>
    <row r="65634" spans="16:17">
      <c r="P65634" s="63"/>
      <c r="Q65634" s="63"/>
    </row>
    <row r="65635" spans="16:17">
      <c r="P65635" s="63"/>
      <c r="Q65635" s="63"/>
    </row>
    <row r="65636" spans="16:17">
      <c r="P65636" s="63"/>
      <c r="Q65636" s="63"/>
    </row>
    <row r="65637" spans="16:17">
      <c r="P65637" s="63"/>
      <c r="Q65637" s="63"/>
    </row>
    <row r="65638" spans="16:17">
      <c r="P65638" s="63"/>
      <c r="Q65638" s="63"/>
    </row>
    <row r="65639" spans="16:17">
      <c r="P65639" s="63"/>
      <c r="Q65639" s="63"/>
    </row>
    <row r="65640" spans="16:17">
      <c r="P65640" s="63"/>
      <c r="Q65640" s="63"/>
    </row>
    <row r="65641" spans="16:17">
      <c r="P65641" s="63"/>
      <c r="Q65641" s="63"/>
    </row>
    <row r="65642" spans="16:17">
      <c r="P65642" s="63"/>
      <c r="Q65642" s="63"/>
    </row>
    <row r="65643" spans="16:17">
      <c r="P65643" s="63"/>
      <c r="Q65643" s="63"/>
    </row>
    <row r="65644" spans="16:17">
      <c r="P65644" s="63"/>
      <c r="Q65644" s="63"/>
    </row>
    <row r="65645" spans="16:17">
      <c r="P65645" s="63"/>
      <c r="Q65645" s="63"/>
    </row>
    <row r="65646" spans="16:17">
      <c r="P65646" s="63"/>
      <c r="Q65646" s="63"/>
    </row>
    <row r="65647" spans="16:17">
      <c r="P65647" s="63"/>
      <c r="Q65647" s="63"/>
    </row>
    <row r="65648" spans="16:17">
      <c r="P65648" s="63"/>
      <c r="Q65648" s="63"/>
    </row>
    <row r="65649" spans="16:17">
      <c r="P65649" s="63"/>
      <c r="Q65649" s="63"/>
    </row>
    <row r="65650" spans="16:17">
      <c r="P65650" s="63"/>
      <c r="Q65650" s="63"/>
    </row>
    <row r="65651" spans="16:17">
      <c r="P65651" s="63"/>
      <c r="Q65651" s="63"/>
    </row>
    <row r="65652" spans="16:17">
      <c r="P65652" s="63"/>
      <c r="Q65652" s="63"/>
    </row>
    <row r="65653" spans="16:17">
      <c r="P65653" s="63"/>
      <c r="Q65653" s="63"/>
    </row>
    <row r="65654" spans="16:17">
      <c r="P65654" s="63"/>
      <c r="Q65654" s="63"/>
    </row>
    <row r="65655" spans="16:17">
      <c r="P65655" s="63"/>
      <c r="Q65655" s="63"/>
    </row>
    <row r="65656" spans="16:17">
      <c r="P65656" s="63"/>
      <c r="Q65656" s="63"/>
    </row>
    <row r="65657" spans="16:17">
      <c r="P65657" s="63"/>
      <c r="Q65657" s="63"/>
    </row>
    <row r="65658" spans="16:17">
      <c r="P65658" s="63"/>
      <c r="Q65658" s="63"/>
    </row>
    <row r="65659" spans="16:17">
      <c r="P65659" s="63"/>
      <c r="Q65659" s="63"/>
    </row>
    <row r="65660" spans="16:17">
      <c r="P65660" s="63"/>
      <c r="Q65660" s="63"/>
    </row>
    <row r="65661" spans="16:17">
      <c r="P65661" s="63"/>
      <c r="Q65661" s="63"/>
    </row>
    <row r="65662" spans="16:17">
      <c r="P65662" s="63"/>
      <c r="Q65662" s="63"/>
    </row>
    <row r="65663" spans="16:17">
      <c r="P65663" s="63"/>
      <c r="Q65663" s="63"/>
    </row>
    <row r="65664" spans="16:17">
      <c r="P65664" s="63"/>
      <c r="Q65664" s="63"/>
    </row>
    <row r="65665" spans="16:17">
      <c r="P65665" s="63"/>
      <c r="Q65665" s="63"/>
    </row>
    <row r="65666" spans="16:17">
      <c r="P65666" s="63"/>
      <c r="Q65666" s="63"/>
    </row>
    <row r="65667" spans="16:17">
      <c r="P65667" s="63"/>
      <c r="Q65667" s="63"/>
    </row>
    <row r="65668" spans="16:17">
      <c r="P65668" s="63"/>
      <c r="Q65668" s="63"/>
    </row>
    <row r="65669" spans="16:17">
      <c r="P65669" s="63"/>
      <c r="Q65669" s="63"/>
    </row>
    <row r="65670" spans="16:17">
      <c r="P65670" s="63"/>
      <c r="Q65670" s="63"/>
    </row>
    <row r="65671" spans="16:17">
      <c r="P65671" s="63"/>
      <c r="Q65671" s="63"/>
    </row>
    <row r="65672" spans="16:17">
      <c r="P65672" s="63"/>
      <c r="Q65672" s="63"/>
    </row>
    <row r="65673" spans="16:17">
      <c r="P65673" s="63"/>
      <c r="Q65673" s="63"/>
    </row>
    <row r="65674" spans="16:17">
      <c r="P65674" s="63"/>
      <c r="Q65674" s="63"/>
    </row>
    <row r="65675" spans="16:17">
      <c r="P65675" s="63"/>
      <c r="Q65675" s="63"/>
    </row>
    <row r="65676" spans="16:17">
      <c r="P65676" s="63"/>
      <c r="Q65676" s="63"/>
    </row>
    <row r="65677" spans="16:17">
      <c r="P65677" s="63"/>
      <c r="Q65677" s="63"/>
    </row>
    <row r="65678" spans="16:17">
      <c r="P65678" s="63"/>
      <c r="Q65678" s="63"/>
    </row>
    <row r="65679" spans="16:17">
      <c r="P65679" s="63"/>
      <c r="Q65679" s="63"/>
    </row>
    <row r="65680" spans="16:17">
      <c r="P65680" s="63"/>
      <c r="Q65680" s="63"/>
    </row>
    <row r="65681" spans="16:17">
      <c r="P65681" s="63"/>
      <c r="Q65681" s="63"/>
    </row>
    <row r="65682" spans="16:17">
      <c r="P65682" s="63"/>
      <c r="Q65682" s="63"/>
    </row>
    <row r="65683" spans="16:17">
      <c r="P65683" s="63"/>
      <c r="Q65683" s="63"/>
    </row>
    <row r="65684" spans="16:17">
      <c r="P65684" s="63"/>
      <c r="Q65684" s="63"/>
    </row>
    <row r="65685" spans="16:17">
      <c r="P65685" s="63"/>
      <c r="Q65685" s="63"/>
    </row>
    <row r="65686" spans="16:17">
      <c r="P65686" s="63"/>
      <c r="Q65686" s="63"/>
    </row>
    <row r="65687" spans="16:17">
      <c r="P65687" s="63"/>
      <c r="Q65687" s="63"/>
    </row>
    <row r="65688" spans="16:17">
      <c r="P65688" s="63"/>
      <c r="Q65688" s="63"/>
    </row>
    <row r="65689" spans="16:17">
      <c r="P65689" s="63"/>
      <c r="Q65689" s="63"/>
    </row>
    <row r="65690" spans="16:17">
      <c r="P65690" s="63"/>
      <c r="Q65690" s="63"/>
    </row>
    <row r="65691" spans="16:17">
      <c r="P65691" s="63"/>
      <c r="Q65691" s="63"/>
    </row>
    <row r="65692" spans="16:17">
      <c r="P65692" s="63"/>
      <c r="Q65692" s="63"/>
    </row>
    <row r="65693" spans="16:17">
      <c r="P65693" s="63"/>
      <c r="Q65693" s="63"/>
    </row>
    <row r="65694" spans="16:17">
      <c r="P65694" s="63"/>
      <c r="Q65694" s="63"/>
    </row>
    <row r="65695" spans="16:17">
      <c r="P65695" s="63"/>
      <c r="Q65695" s="63"/>
    </row>
    <row r="65696" spans="16:17">
      <c r="P65696" s="63"/>
      <c r="Q65696" s="63"/>
    </row>
    <row r="65697" spans="16:17">
      <c r="P65697" s="63"/>
      <c r="Q65697" s="63"/>
    </row>
    <row r="65698" spans="16:17">
      <c r="P65698" s="63"/>
      <c r="Q65698" s="63"/>
    </row>
    <row r="65699" spans="16:17">
      <c r="P65699" s="63"/>
      <c r="Q65699" s="63"/>
    </row>
    <row r="65700" spans="16:17">
      <c r="P65700" s="63"/>
      <c r="Q65700" s="63"/>
    </row>
    <row r="65701" spans="16:17">
      <c r="P65701" s="63"/>
      <c r="Q65701" s="63"/>
    </row>
    <row r="65702" spans="16:17">
      <c r="P65702" s="63"/>
      <c r="Q65702" s="63"/>
    </row>
    <row r="65703" spans="16:17">
      <c r="P65703" s="63"/>
      <c r="Q65703" s="63"/>
    </row>
    <row r="65704" spans="16:17">
      <c r="P65704" s="63"/>
      <c r="Q65704" s="63"/>
    </row>
    <row r="65705" spans="16:17">
      <c r="P65705" s="63"/>
      <c r="Q65705" s="63"/>
    </row>
    <row r="65706" spans="16:17">
      <c r="P65706" s="63"/>
      <c r="Q65706" s="63"/>
    </row>
    <row r="65707" spans="16:17">
      <c r="P65707" s="63"/>
      <c r="Q65707" s="63"/>
    </row>
    <row r="65708" spans="16:17">
      <c r="P65708" s="63"/>
      <c r="Q65708" s="63"/>
    </row>
    <row r="65709" spans="16:17">
      <c r="P65709" s="63"/>
      <c r="Q65709" s="63"/>
    </row>
    <row r="65710" spans="16:17">
      <c r="P65710" s="63"/>
      <c r="Q65710" s="63"/>
    </row>
    <row r="65711" spans="16:17">
      <c r="P65711" s="63"/>
      <c r="Q65711" s="63"/>
    </row>
    <row r="65712" spans="16:17">
      <c r="P65712" s="63"/>
      <c r="Q65712" s="63"/>
    </row>
    <row r="65713" spans="16:17">
      <c r="P65713" s="63"/>
      <c r="Q65713" s="63"/>
    </row>
    <row r="65714" spans="16:17">
      <c r="P65714" s="63"/>
      <c r="Q65714" s="63"/>
    </row>
    <row r="65715" spans="16:17">
      <c r="P65715" s="63"/>
      <c r="Q65715" s="63"/>
    </row>
    <row r="65716" spans="16:17">
      <c r="P65716" s="63"/>
      <c r="Q65716" s="63"/>
    </row>
    <row r="65717" spans="16:17">
      <c r="P65717" s="63"/>
      <c r="Q65717" s="63"/>
    </row>
    <row r="65718" spans="16:17">
      <c r="P65718" s="63"/>
      <c r="Q65718" s="63"/>
    </row>
    <row r="65719" spans="16:17">
      <c r="P65719" s="63"/>
      <c r="Q65719" s="63"/>
    </row>
    <row r="65720" spans="16:17">
      <c r="P65720" s="63"/>
      <c r="Q65720" s="63"/>
    </row>
    <row r="65721" spans="16:17">
      <c r="P65721" s="63"/>
      <c r="Q65721" s="63"/>
    </row>
    <row r="65722" spans="16:17">
      <c r="P65722" s="63"/>
      <c r="Q65722" s="63"/>
    </row>
    <row r="65723" spans="16:17">
      <c r="P65723" s="63"/>
      <c r="Q65723" s="63"/>
    </row>
    <row r="65724" spans="16:17">
      <c r="P65724" s="63"/>
      <c r="Q65724" s="63"/>
    </row>
    <row r="65725" spans="16:17">
      <c r="P65725" s="63"/>
      <c r="Q65725" s="63"/>
    </row>
    <row r="65726" spans="16:17">
      <c r="P65726" s="63"/>
      <c r="Q65726" s="63"/>
    </row>
    <row r="65727" spans="16:17">
      <c r="P65727" s="63"/>
      <c r="Q65727" s="63"/>
    </row>
    <row r="65728" spans="16:17">
      <c r="P65728" s="63"/>
      <c r="Q65728" s="63"/>
    </row>
    <row r="65729" spans="16:17">
      <c r="P65729" s="63"/>
      <c r="Q65729" s="63"/>
    </row>
    <row r="65730" spans="16:17">
      <c r="P65730" s="63"/>
      <c r="Q65730" s="63"/>
    </row>
    <row r="65731" spans="16:17">
      <c r="P65731" s="63"/>
      <c r="Q65731" s="63"/>
    </row>
    <row r="65732" spans="16:17">
      <c r="P65732" s="63"/>
      <c r="Q65732" s="63"/>
    </row>
    <row r="65733" spans="16:17">
      <c r="P65733" s="63"/>
      <c r="Q65733" s="63"/>
    </row>
    <row r="65734" spans="16:17">
      <c r="P65734" s="63"/>
      <c r="Q65734" s="63"/>
    </row>
    <row r="65735" spans="16:17">
      <c r="P65735" s="63"/>
      <c r="Q65735" s="63"/>
    </row>
    <row r="65736" spans="16:17">
      <c r="P65736" s="63"/>
      <c r="Q65736" s="63"/>
    </row>
    <row r="65737" spans="16:17">
      <c r="P65737" s="63"/>
      <c r="Q65737" s="63"/>
    </row>
    <row r="65738" spans="16:17">
      <c r="P65738" s="63"/>
      <c r="Q65738" s="63"/>
    </row>
    <row r="65739" spans="16:17">
      <c r="P65739" s="63"/>
      <c r="Q65739" s="63"/>
    </row>
    <row r="65740" spans="16:17">
      <c r="P65740" s="63"/>
      <c r="Q65740" s="63"/>
    </row>
    <row r="65741" spans="16:17">
      <c r="P65741" s="63"/>
      <c r="Q65741" s="63"/>
    </row>
    <row r="65742" spans="16:17">
      <c r="P65742" s="63"/>
      <c r="Q65742" s="63"/>
    </row>
    <row r="65743" spans="16:17">
      <c r="P65743" s="63"/>
      <c r="Q65743" s="63"/>
    </row>
    <row r="65744" spans="16:17">
      <c r="P65744" s="63"/>
      <c r="Q65744" s="63"/>
    </row>
    <row r="65745" spans="16:17">
      <c r="P65745" s="63"/>
      <c r="Q65745" s="63"/>
    </row>
    <row r="65746" spans="16:17">
      <c r="P65746" s="63"/>
      <c r="Q65746" s="63"/>
    </row>
    <row r="65747" spans="16:17">
      <c r="P65747" s="63"/>
      <c r="Q65747" s="63"/>
    </row>
    <row r="65748" spans="16:17">
      <c r="P65748" s="63"/>
      <c r="Q65748" s="63"/>
    </row>
    <row r="65749" spans="16:17">
      <c r="P65749" s="63"/>
      <c r="Q65749" s="63"/>
    </row>
    <row r="65750" spans="16:17">
      <c r="P65750" s="63"/>
      <c r="Q65750" s="63"/>
    </row>
    <row r="65751" spans="16:17">
      <c r="P65751" s="63"/>
      <c r="Q65751" s="63"/>
    </row>
    <row r="65752" spans="16:17">
      <c r="P65752" s="63"/>
      <c r="Q65752" s="63"/>
    </row>
    <row r="65753" spans="16:17">
      <c r="P65753" s="63"/>
      <c r="Q65753" s="63"/>
    </row>
    <row r="65754" spans="16:17">
      <c r="P65754" s="63"/>
      <c r="Q65754" s="63"/>
    </row>
    <row r="65755" spans="16:17">
      <c r="P65755" s="63"/>
      <c r="Q65755" s="63"/>
    </row>
    <row r="65756" spans="16:17">
      <c r="P65756" s="63"/>
      <c r="Q65756" s="63"/>
    </row>
    <row r="65757" spans="16:17">
      <c r="P65757" s="63"/>
      <c r="Q65757" s="63"/>
    </row>
    <row r="65758" spans="16:17">
      <c r="P65758" s="63"/>
      <c r="Q65758" s="63"/>
    </row>
    <row r="65759" spans="16:17">
      <c r="P65759" s="63"/>
      <c r="Q65759" s="63"/>
    </row>
    <row r="65760" spans="16:17">
      <c r="P65760" s="63"/>
      <c r="Q65760" s="63"/>
    </row>
    <row r="65761" spans="16:17">
      <c r="P65761" s="63"/>
      <c r="Q65761" s="63"/>
    </row>
    <row r="65762" spans="16:17">
      <c r="P65762" s="63"/>
      <c r="Q65762" s="63"/>
    </row>
    <row r="65763" spans="16:17">
      <c r="P65763" s="63"/>
      <c r="Q65763" s="63"/>
    </row>
    <row r="65764" spans="16:17">
      <c r="P65764" s="63"/>
      <c r="Q65764" s="63"/>
    </row>
    <row r="65765" spans="16:17">
      <c r="P65765" s="63"/>
      <c r="Q65765" s="63"/>
    </row>
    <row r="65766" spans="16:17">
      <c r="P65766" s="63"/>
      <c r="Q65766" s="63"/>
    </row>
    <row r="65767" spans="16:17">
      <c r="P65767" s="63"/>
      <c r="Q65767" s="63"/>
    </row>
    <row r="65768" spans="16:17">
      <c r="P65768" s="63"/>
      <c r="Q65768" s="63"/>
    </row>
    <row r="65769" spans="16:17">
      <c r="P65769" s="63"/>
      <c r="Q65769" s="63"/>
    </row>
    <row r="65770" spans="16:17">
      <c r="P65770" s="63"/>
      <c r="Q65770" s="63"/>
    </row>
    <row r="65771" spans="16:17">
      <c r="P65771" s="63"/>
      <c r="Q65771" s="63"/>
    </row>
    <row r="65772" spans="16:17">
      <c r="P65772" s="63"/>
      <c r="Q65772" s="63"/>
    </row>
    <row r="65773" spans="16:17">
      <c r="P65773" s="63"/>
      <c r="Q65773" s="63"/>
    </row>
    <row r="65774" spans="16:17">
      <c r="P65774" s="63"/>
      <c r="Q65774" s="63"/>
    </row>
    <row r="65775" spans="16:17">
      <c r="P65775" s="63"/>
      <c r="Q65775" s="63"/>
    </row>
    <row r="65776" spans="16:17">
      <c r="P65776" s="63"/>
      <c r="Q65776" s="63"/>
    </row>
    <row r="65777" spans="16:17">
      <c r="P65777" s="63"/>
      <c r="Q65777" s="63"/>
    </row>
    <row r="65778" spans="16:17">
      <c r="P65778" s="63"/>
      <c r="Q65778" s="63"/>
    </row>
    <row r="65779" spans="16:17">
      <c r="P65779" s="63"/>
      <c r="Q65779" s="63"/>
    </row>
    <row r="65780" spans="16:17">
      <c r="P65780" s="63"/>
      <c r="Q65780" s="63"/>
    </row>
    <row r="65781" spans="16:17">
      <c r="P65781" s="63"/>
      <c r="Q65781" s="63"/>
    </row>
    <row r="65782" spans="16:17">
      <c r="P65782" s="63"/>
      <c r="Q65782" s="63"/>
    </row>
    <row r="65783" spans="16:17">
      <c r="P65783" s="63"/>
      <c r="Q65783" s="63"/>
    </row>
    <row r="65784" spans="16:17">
      <c r="P65784" s="63"/>
      <c r="Q65784" s="63"/>
    </row>
    <row r="65785" spans="16:17">
      <c r="P65785" s="63"/>
      <c r="Q65785" s="63"/>
    </row>
    <row r="65786" spans="16:17">
      <c r="P65786" s="63"/>
      <c r="Q65786" s="63"/>
    </row>
    <row r="65787" spans="16:17">
      <c r="P65787" s="63"/>
      <c r="Q65787" s="63"/>
    </row>
    <row r="65788" spans="16:17">
      <c r="P65788" s="63"/>
      <c r="Q65788" s="63"/>
    </row>
    <row r="65789" spans="16:17">
      <c r="P65789" s="63"/>
      <c r="Q65789" s="63"/>
    </row>
    <row r="65790" spans="16:17">
      <c r="P65790" s="63"/>
      <c r="Q65790" s="63"/>
    </row>
    <row r="65791" spans="16:17">
      <c r="P65791" s="63"/>
      <c r="Q65791" s="63"/>
    </row>
    <row r="65792" spans="16:17">
      <c r="P65792" s="63"/>
      <c r="Q65792" s="63"/>
    </row>
    <row r="65793" spans="16:17">
      <c r="P65793" s="63"/>
      <c r="Q65793" s="63"/>
    </row>
    <row r="65794" spans="16:17">
      <c r="P65794" s="63"/>
      <c r="Q65794" s="63"/>
    </row>
    <row r="65795" spans="16:17">
      <c r="P65795" s="63"/>
      <c r="Q65795" s="63"/>
    </row>
    <row r="65796" spans="16:17">
      <c r="P65796" s="63"/>
      <c r="Q65796" s="63"/>
    </row>
    <row r="65797" spans="16:17">
      <c r="P65797" s="63"/>
      <c r="Q65797" s="63"/>
    </row>
    <row r="65798" spans="16:17">
      <c r="P65798" s="63"/>
      <c r="Q65798" s="63"/>
    </row>
    <row r="65799" spans="16:17">
      <c r="P65799" s="63"/>
      <c r="Q65799" s="63"/>
    </row>
    <row r="65800" spans="16:17">
      <c r="P65800" s="63"/>
      <c r="Q65800" s="63"/>
    </row>
    <row r="65801" spans="16:17">
      <c r="P65801" s="63"/>
      <c r="Q65801" s="63"/>
    </row>
    <row r="65802" spans="16:17">
      <c r="P65802" s="63"/>
      <c r="Q65802" s="63"/>
    </row>
    <row r="65803" spans="16:17">
      <c r="P65803" s="63"/>
      <c r="Q65803" s="63"/>
    </row>
    <row r="65804" spans="16:17">
      <c r="P65804" s="63"/>
      <c r="Q65804" s="63"/>
    </row>
    <row r="65805" spans="16:17">
      <c r="P65805" s="63"/>
      <c r="Q65805" s="63"/>
    </row>
    <row r="65806" spans="16:17">
      <c r="P65806" s="63"/>
      <c r="Q65806" s="63"/>
    </row>
    <row r="65807" spans="16:17">
      <c r="P65807" s="63"/>
      <c r="Q65807" s="63"/>
    </row>
    <row r="65808" spans="16:17">
      <c r="P65808" s="63"/>
      <c r="Q65808" s="63"/>
    </row>
    <row r="65809" spans="16:17">
      <c r="P65809" s="63"/>
      <c r="Q65809" s="63"/>
    </row>
    <row r="65810" spans="16:17">
      <c r="P65810" s="63"/>
      <c r="Q65810" s="63"/>
    </row>
    <row r="65811" spans="16:17">
      <c r="P65811" s="63"/>
      <c r="Q65811" s="63"/>
    </row>
    <row r="65812" spans="16:17">
      <c r="P65812" s="63"/>
      <c r="Q65812" s="63"/>
    </row>
    <row r="65813" spans="16:17">
      <c r="P65813" s="63"/>
      <c r="Q65813" s="63"/>
    </row>
    <row r="65814" spans="16:17">
      <c r="P65814" s="63"/>
      <c r="Q65814" s="63"/>
    </row>
    <row r="65815" spans="16:17">
      <c r="P65815" s="63"/>
      <c r="Q65815" s="63"/>
    </row>
    <row r="65816" spans="16:17">
      <c r="P65816" s="63"/>
      <c r="Q65816" s="63"/>
    </row>
    <row r="65817" spans="16:17">
      <c r="P65817" s="63"/>
      <c r="Q65817" s="63"/>
    </row>
    <row r="65818" spans="16:17">
      <c r="P65818" s="63"/>
      <c r="Q65818" s="63"/>
    </row>
    <row r="65819" spans="16:17">
      <c r="P65819" s="63"/>
      <c r="Q65819" s="63"/>
    </row>
    <row r="65820" spans="16:17">
      <c r="P65820" s="63"/>
      <c r="Q65820" s="63"/>
    </row>
    <row r="65821" spans="16:17">
      <c r="P65821" s="63"/>
      <c r="Q65821" s="63"/>
    </row>
    <row r="65822" spans="16:17">
      <c r="P65822" s="63"/>
      <c r="Q65822" s="63"/>
    </row>
    <row r="65823" spans="16:17">
      <c r="P65823" s="63"/>
      <c r="Q65823" s="63"/>
    </row>
    <row r="65824" spans="16:17">
      <c r="P65824" s="63"/>
      <c r="Q65824" s="63"/>
    </row>
    <row r="65825" spans="16:17">
      <c r="P65825" s="63"/>
      <c r="Q65825" s="63"/>
    </row>
    <row r="65826" spans="16:17">
      <c r="P65826" s="63"/>
      <c r="Q65826" s="63"/>
    </row>
    <row r="65827" spans="16:17">
      <c r="P65827" s="63"/>
      <c r="Q65827" s="63"/>
    </row>
    <row r="65828" spans="16:17">
      <c r="P65828" s="63"/>
      <c r="Q65828" s="63"/>
    </row>
    <row r="65829" spans="16:17">
      <c r="P65829" s="63"/>
      <c r="Q65829" s="63"/>
    </row>
    <row r="65830" spans="16:17">
      <c r="P65830" s="63"/>
      <c r="Q65830" s="63"/>
    </row>
    <row r="65831" spans="16:17">
      <c r="P65831" s="63"/>
      <c r="Q65831" s="63"/>
    </row>
    <row r="65832" spans="16:17">
      <c r="P65832" s="63"/>
      <c r="Q65832" s="63"/>
    </row>
    <row r="65833" spans="16:17">
      <c r="P65833" s="63"/>
      <c r="Q65833" s="63"/>
    </row>
    <row r="65834" spans="16:17">
      <c r="P65834" s="63"/>
      <c r="Q65834" s="63"/>
    </row>
    <row r="65835" spans="16:17">
      <c r="P65835" s="63"/>
      <c r="Q65835" s="63"/>
    </row>
    <row r="65836" spans="16:17">
      <c r="P65836" s="63"/>
      <c r="Q65836" s="63"/>
    </row>
    <row r="65837" spans="16:17">
      <c r="P65837" s="63"/>
      <c r="Q65837" s="63"/>
    </row>
    <row r="65838" spans="16:17">
      <c r="P65838" s="63"/>
      <c r="Q65838" s="63"/>
    </row>
    <row r="65839" spans="16:17">
      <c r="P65839" s="63"/>
      <c r="Q65839" s="63"/>
    </row>
    <row r="65840" spans="16:17">
      <c r="P65840" s="63"/>
      <c r="Q65840" s="63"/>
    </row>
    <row r="65841" spans="16:17">
      <c r="P65841" s="63"/>
      <c r="Q65841" s="63"/>
    </row>
    <row r="65842" spans="16:17">
      <c r="P65842" s="63"/>
      <c r="Q65842" s="63"/>
    </row>
    <row r="65843" spans="16:17">
      <c r="P65843" s="63"/>
      <c r="Q65843" s="63"/>
    </row>
    <row r="65844" spans="16:17">
      <c r="P65844" s="63"/>
      <c r="Q65844" s="63"/>
    </row>
    <row r="65845" spans="16:17">
      <c r="P65845" s="63"/>
      <c r="Q65845" s="63"/>
    </row>
    <row r="65846" spans="16:17">
      <c r="P65846" s="63"/>
      <c r="Q65846" s="63"/>
    </row>
    <row r="65847" spans="16:17">
      <c r="P65847" s="63"/>
      <c r="Q65847" s="63"/>
    </row>
    <row r="65848" spans="16:17">
      <c r="P65848" s="63"/>
      <c r="Q65848" s="63"/>
    </row>
    <row r="65849" spans="16:17">
      <c r="P65849" s="63"/>
      <c r="Q65849" s="63"/>
    </row>
    <row r="65850" spans="16:17">
      <c r="P65850" s="63"/>
      <c r="Q65850" s="63"/>
    </row>
    <row r="65851" spans="16:17">
      <c r="P65851" s="63"/>
      <c r="Q65851" s="63"/>
    </row>
    <row r="65852" spans="16:17">
      <c r="P65852" s="63"/>
      <c r="Q65852" s="63"/>
    </row>
    <row r="65853" spans="16:17">
      <c r="P65853" s="63"/>
      <c r="Q65853" s="63"/>
    </row>
    <row r="65854" spans="16:17">
      <c r="P65854" s="63"/>
      <c r="Q65854" s="63"/>
    </row>
    <row r="65855" spans="16:17">
      <c r="P65855" s="63"/>
      <c r="Q65855" s="63"/>
    </row>
    <row r="65856" spans="16:17">
      <c r="P65856" s="63"/>
      <c r="Q65856" s="63"/>
    </row>
    <row r="65857" spans="16:17">
      <c r="P65857" s="63"/>
      <c r="Q65857" s="63"/>
    </row>
    <row r="65858" spans="16:17">
      <c r="P65858" s="63"/>
      <c r="Q65858" s="63"/>
    </row>
    <row r="65859" spans="16:17">
      <c r="P65859" s="63"/>
      <c r="Q65859" s="63"/>
    </row>
    <row r="65860" spans="16:17">
      <c r="P65860" s="63"/>
      <c r="Q65860" s="63"/>
    </row>
    <row r="65861" spans="16:17">
      <c r="P65861" s="63"/>
      <c r="Q65861" s="63"/>
    </row>
    <row r="65862" spans="16:17">
      <c r="P65862" s="63"/>
      <c r="Q65862" s="63"/>
    </row>
    <row r="65863" spans="16:17">
      <c r="P65863" s="63"/>
      <c r="Q65863" s="63"/>
    </row>
    <row r="65864" spans="16:17">
      <c r="P65864" s="63"/>
      <c r="Q65864" s="63"/>
    </row>
    <row r="65865" spans="16:17">
      <c r="P65865" s="63"/>
      <c r="Q65865" s="63"/>
    </row>
    <row r="65866" spans="16:17">
      <c r="P65866" s="63"/>
      <c r="Q65866" s="63"/>
    </row>
    <row r="65867" spans="16:17">
      <c r="P65867" s="63"/>
      <c r="Q65867" s="63"/>
    </row>
    <row r="65868" spans="16:17">
      <c r="P65868" s="63"/>
      <c r="Q65868" s="63"/>
    </row>
    <row r="65869" spans="16:17">
      <c r="P65869" s="63"/>
      <c r="Q65869" s="63"/>
    </row>
    <row r="65870" spans="16:17">
      <c r="P65870" s="63"/>
      <c r="Q65870" s="63"/>
    </row>
    <row r="65871" spans="16:17">
      <c r="P65871" s="63"/>
      <c r="Q65871" s="63"/>
    </row>
    <row r="65872" spans="16:17">
      <c r="P65872" s="63"/>
      <c r="Q65872" s="63"/>
    </row>
    <row r="65873" spans="16:17">
      <c r="P65873" s="63"/>
      <c r="Q65873" s="63"/>
    </row>
    <row r="65874" spans="16:17">
      <c r="P65874" s="63"/>
      <c r="Q65874" s="63"/>
    </row>
    <row r="65875" spans="16:17">
      <c r="P65875" s="63"/>
      <c r="Q65875" s="63"/>
    </row>
    <row r="65876" spans="16:17">
      <c r="P65876" s="63"/>
      <c r="Q65876" s="63"/>
    </row>
    <row r="65877" spans="16:17">
      <c r="P65877" s="63"/>
      <c r="Q65877" s="63"/>
    </row>
    <row r="65878" spans="16:17">
      <c r="P65878" s="63"/>
      <c r="Q65878" s="63"/>
    </row>
    <row r="65879" spans="16:17">
      <c r="P65879" s="63"/>
      <c r="Q65879" s="63"/>
    </row>
    <row r="65880" spans="16:17">
      <c r="P65880" s="63"/>
      <c r="Q65880" s="63"/>
    </row>
    <row r="65881" spans="16:17">
      <c r="P65881" s="63"/>
      <c r="Q65881" s="63"/>
    </row>
    <row r="65882" spans="16:17">
      <c r="P65882" s="63"/>
      <c r="Q65882" s="63"/>
    </row>
    <row r="65883" spans="16:17">
      <c r="P65883" s="63"/>
      <c r="Q65883" s="63"/>
    </row>
    <row r="65884" spans="16:17">
      <c r="P65884" s="63"/>
      <c r="Q65884" s="63"/>
    </row>
    <row r="65885" spans="16:17">
      <c r="P65885" s="63"/>
      <c r="Q65885" s="63"/>
    </row>
    <row r="65886" spans="16:17">
      <c r="P65886" s="63"/>
      <c r="Q65886" s="63"/>
    </row>
    <row r="65887" spans="16:17">
      <c r="P65887" s="63"/>
      <c r="Q65887" s="63"/>
    </row>
    <row r="65888" spans="16:17">
      <c r="P65888" s="63"/>
      <c r="Q65888" s="63"/>
    </row>
    <row r="65889" spans="16:17">
      <c r="P65889" s="63"/>
      <c r="Q65889" s="63"/>
    </row>
    <row r="65890" spans="16:17">
      <c r="P65890" s="63"/>
      <c r="Q65890" s="63"/>
    </row>
    <row r="65891" spans="16:17">
      <c r="P65891" s="63"/>
      <c r="Q65891" s="63"/>
    </row>
    <row r="65892" spans="16:17">
      <c r="P65892" s="63"/>
      <c r="Q65892" s="63"/>
    </row>
    <row r="65893" spans="16:17">
      <c r="P65893" s="63"/>
      <c r="Q65893" s="63"/>
    </row>
    <row r="65894" spans="16:17">
      <c r="P65894" s="63"/>
      <c r="Q65894" s="63"/>
    </row>
    <row r="65895" spans="16:17">
      <c r="P65895" s="63"/>
      <c r="Q65895" s="63"/>
    </row>
    <row r="65896" spans="16:17">
      <c r="P65896" s="63"/>
      <c r="Q65896" s="63"/>
    </row>
    <row r="65897" spans="16:17">
      <c r="P65897" s="63"/>
      <c r="Q65897" s="63"/>
    </row>
    <row r="65898" spans="16:17">
      <c r="P65898" s="63"/>
      <c r="Q65898" s="63"/>
    </row>
    <row r="65899" spans="16:17">
      <c r="P65899" s="63"/>
      <c r="Q65899" s="63"/>
    </row>
    <row r="65900" spans="16:17">
      <c r="P65900" s="63"/>
      <c r="Q65900" s="63"/>
    </row>
    <row r="65901" spans="16:17">
      <c r="P65901" s="63"/>
      <c r="Q65901" s="63"/>
    </row>
    <row r="65902" spans="16:17">
      <c r="P65902" s="63"/>
      <c r="Q65902" s="63"/>
    </row>
    <row r="65903" spans="16:17">
      <c r="P65903" s="63"/>
      <c r="Q65903" s="63"/>
    </row>
    <row r="65904" spans="16:17">
      <c r="P65904" s="63"/>
      <c r="Q65904" s="63"/>
    </row>
    <row r="65905" spans="16:17">
      <c r="P65905" s="63"/>
      <c r="Q65905" s="63"/>
    </row>
    <row r="65906" spans="16:17">
      <c r="P65906" s="63"/>
      <c r="Q65906" s="63"/>
    </row>
    <row r="65907" spans="16:17">
      <c r="P65907" s="63"/>
      <c r="Q65907" s="63"/>
    </row>
    <row r="65908" spans="16:17">
      <c r="P65908" s="63"/>
      <c r="Q65908" s="63"/>
    </row>
    <row r="65909" spans="16:17">
      <c r="P65909" s="63"/>
      <c r="Q65909" s="63"/>
    </row>
    <row r="65910" spans="16:17">
      <c r="P65910" s="63"/>
      <c r="Q65910" s="63"/>
    </row>
    <row r="65911" spans="16:17">
      <c r="P65911" s="63"/>
      <c r="Q65911" s="63"/>
    </row>
    <row r="65912" spans="16:17">
      <c r="P65912" s="63"/>
      <c r="Q65912" s="63"/>
    </row>
    <row r="65913" spans="16:17">
      <c r="P65913" s="63"/>
      <c r="Q65913" s="63"/>
    </row>
    <row r="65914" spans="16:17">
      <c r="P65914" s="63"/>
      <c r="Q65914" s="63"/>
    </row>
    <row r="65915" spans="16:17">
      <c r="P65915" s="63"/>
      <c r="Q65915" s="63"/>
    </row>
    <row r="65916" spans="16:17">
      <c r="P65916" s="63"/>
      <c r="Q65916" s="63"/>
    </row>
    <row r="65917" spans="16:17">
      <c r="P65917" s="63"/>
      <c r="Q65917" s="63"/>
    </row>
    <row r="65918" spans="16:17">
      <c r="P65918" s="63"/>
      <c r="Q65918" s="63"/>
    </row>
    <row r="65919" spans="16:17">
      <c r="P65919" s="63"/>
      <c r="Q65919" s="63"/>
    </row>
    <row r="65920" spans="16:17">
      <c r="P65920" s="63"/>
      <c r="Q65920" s="63"/>
    </row>
    <row r="65921" spans="16:17">
      <c r="P65921" s="63"/>
      <c r="Q65921" s="63"/>
    </row>
    <row r="65922" spans="16:17">
      <c r="P65922" s="63"/>
      <c r="Q65922" s="63"/>
    </row>
    <row r="65923" spans="16:17">
      <c r="P65923" s="63"/>
      <c r="Q65923" s="63"/>
    </row>
    <row r="65924" spans="16:17">
      <c r="P65924" s="63"/>
      <c r="Q65924" s="63"/>
    </row>
    <row r="65925" spans="16:17">
      <c r="P65925" s="63"/>
      <c r="Q65925" s="63"/>
    </row>
    <row r="65926" spans="16:17">
      <c r="P65926" s="63"/>
      <c r="Q65926" s="63"/>
    </row>
    <row r="65927" spans="16:17">
      <c r="P65927" s="63"/>
      <c r="Q65927" s="63"/>
    </row>
    <row r="65928" spans="16:17">
      <c r="P65928" s="63"/>
      <c r="Q65928" s="63"/>
    </row>
    <row r="65929" spans="16:17">
      <c r="P65929" s="63"/>
      <c r="Q65929" s="63"/>
    </row>
    <row r="65930" spans="16:17">
      <c r="P65930" s="63"/>
      <c r="Q65930" s="63"/>
    </row>
    <row r="65931" spans="16:17">
      <c r="P65931" s="63"/>
      <c r="Q65931" s="63"/>
    </row>
    <row r="65932" spans="16:17">
      <c r="P65932" s="63"/>
      <c r="Q65932" s="63"/>
    </row>
    <row r="65933" spans="16:17">
      <c r="P65933" s="63"/>
      <c r="Q65933" s="63"/>
    </row>
    <row r="65934" spans="16:17">
      <c r="P65934" s="63"/>
      <c r="Q65934" s="63"/>
    </row>
    <row r="65935" spans="16:17">
      <c r="P65935" s="63"/>
      <c r="Q65935" s="63"/>
    </row>
    <row r="65936" spans="16:17">
      <c r="P65936" s="63"/>
      <c r="Q65936" s="63"/>
    </row>
    <row r="65937" spans="16:17">
      <c r="P65937" s="63"/>
      <c r="Q65937" s="63"/>
    </row>
    <row r="65938" spans="16:17">
      <c r="P65938" s="63"/>
      <c r="Q65938" s="63"/>
    </row>
    <row r="65939" spans="16:17">
      <c r="P65939" s="63"/>
      <c r="Q65939" s="63"/>
    </row>
    <row r="65940" spans="16:17">
      <c r="P65940" s="63"/>
      <c r="Q65940" s="63"/>
    </row>
    <row r="65941" spans="16:17">
      <c r="P65941" s="63"/>
      <c r="Q65941" s="63"/>
    </row>
    <row r="65942" spans="16:17">
      <c r="P65942" s="63"/>
      <c r="Q65942" s="63"/>
    </row>
    <row r="65943" spans="16:17">
      <c r="P65943" s="63"/>
      <c r="Q65943" s="63"/>
    </row>
    <row r="65944" spans="16:17">
      <c r="P65944" s="63"/>
      <c r="Q65944" s="63"/>
    </row>
    <row r="65945" spans="16:17">
      <c r="P65945" s="63"/>
      <c r="Q65945" s="63"/>
    </row>
    <row r="65946" spans="16:17">
      <c r="P65946" s="63"/>
      <c r="Q65946" s="63"/>
    </row>
    <row r="65947" spans="16:17">
      <c r="P65947" s="63"/>
      <c r="Q65947" s="63"/>
    </row>
    <row r="65948" spans="16:17">
      <c r="P65948" s="63"/>
      <c r="Q65948" s="63"/>
    </row>
    <row r="65949" spans="16:17">
      <c r="P65949" s="63"/>
      <c r="Q65949" s="63"/>
    </row>
    <row r="65950" spans="16:17">
      <c r="P65950" s="63"/>
      <c r="Q65950" s="63"/>
    </row>
    <row r="65951" spans="16:17">
      <c r="P65951" s="63"/>
      <c r="Q65951" s="63"/>
    </row>
    <row r="65952" spans="16:17">
      <c r="P65952" s="63"/>
      <c r="Q65952" s="63"/>
    </row>
    <row r="65953" spans="16:17">
      <c r="P65953" s="63"/>
      <c r="Q65953" s="63"/>
    </row>
    <row r="65954" spans="16:17">
      <c r="P65954" s="63"/>
      <c r="Q65954" s="63"/>
    </row>
    <row r="65955" spans="16:17">
      <c r="P65955" s="63"/>
      <c r="Q65955" s="63"/>
    </row>
    <row r="65956" spans="16:17">
      <c r="P65956" s="63"/>
      <c r="Q65956" s="63"/>
    </row>
    <row r="65957" spans="16:17">
      <c r="P65957" s="63"/>
      <c r="Q65957" s="63"/>
    </row>
    <row r="65958" spans="16:17">
      <c r="P65958" s="63"/>
      <c r="Q65958" s="63"/>
    </row>
    <row r="65959" spans="16:17">
      <c r="P65959" s="63"/>
      <c r="Q65959" s="63"/>
    </row>
    <row r="65960" spans="16:17">
      <c r="P65960" s="63"/>
      <c r="Q65960" s="63"/>
    </row>
    <row r="65961" spans="16:17">
      <c r="P65961" s="63"/>
      <c r="Q65961" s="63"/>
    </row>
    <row r="65962" spans="16:17">
      <c r="P65962" s="63"/>
      <c r="Q65962" s="63"/>
    </row>
    <row r="65963" spans="16:17">
      <c r="P65963" s="63"/>
      <c r="Q65963" s="63"/>
    </row>
    <row r="65964" spans="16:17">
      <c r="P65964" s="63"/>
      <c r="Q65964" s="63"/>
    </row>
    <row r="65965" spans="16:17">
      <c r="P65965" s="63"/>
      <c r="Q65965" s="63"/>
    </row>
    <row r="65966" spans="16:17">
      <c r="P65966" s="63"/>
      <c r="Q65966" s="63"/>
    </row>
    <row r="65967" spans="16:17">
      <c r="P65967" s="63"/>
      <c r="Q65967" s="63"/>
    </row>
    <row r="65968" spans="16:17">
      <c r="P65968" s="63"/>
      <c r="Q65968" s="63"/>
    </row>
    <row r="65969" spans="16:17">
      <c r="P65969" s="63"/>
      <c r="Q65969" s="63"/>
    </row>
    <row r="65970" spans="16:17">
      <c r="P65970" s="63"/>
      <c r="Q65970" s="63"/>
    </row>
    <row r="65971" spans="16:17">
      <c r="P65971" s="63"/>
      <c r="Q65971" s="63"/>
    </row>
    <row r="65972" spans="16:17">
      <c r="P65972" s="63"/>
      <c r="Q65972" s="63"/>
    </row>
    <row r="65973" spans="16:17">
      <c r="P65973" s="63"/>
      <c r="Q65973" s="63"/>
    </row>
    <row r="65974" spans="16:17">
      <c r="P65974" s="63"/>
      <c r="Q65974" s="63"/>
    </row>
    <row r="65975" spans="16:17">
      <c r="P65975" s="63"/>
      <c r="Q65975" s="63"/>
    </row>
    <row r="65976" spans="16:17">
      <c r="P65976" s="63"/>
      <c r="Q65976" s="63"/>
    </row>
    <row r="65977" spans="16:17">
      <c r="P65977" s="63"/>
      <c r="Q65977" s="63"/>
    </row>
    <row r="65978" spans="16:17">
      <c r="P65978" s="63"/>
      <c r="Q65978" s="63"/>
    </row>
    <row r="65979" spans="16:17">
      <c r="P65979" s="63"/>
      <c r="Q65979" s="63"/>
    </row>
    <row r="65980" spans="16:17">
      <c r="P65980" s="63"/>
      <c r="Q65980" s="63"/>
    </row>
    <row r="65981" spans="16:17">
      <c r="P65981" s="63"/>
      <c r="Q65981" s="63"/>
    </row>
    <row r="65982" spans="16:17">
      <c r="P65982" s="63"/>
      <c r="Q65982" s="63"/>
    </row>
    <row r="65983" spans="16:17">
      <c r="P65983" s="63"/>
      <c r="Q65983" s="63"/>
    </row>
    <row r="65984" spans="16:17">
      <c r="P65984" s="63"/>
      <c r="Q65984" s="63"/>
    </row>
    <row r="65985" spans="16:17">
      <c r="P65985" s="63"/>
      <c r="Q65985" s="63"/>
    </row>
    <row r="65986" spans="16:17">
      <c r="P65986" s="63"/>
      <c r="Q65986" s="63"/>
    </row>
    <row r="65987" spans="16:17">
      <c r="P65987" s="63"/>
      <c r="Q65987" s="63"/>
    </row>
    <row r="65988" spans="16:17">
      <c r="P65988" s="63"/>
      <c r="Q65988" s="63"/>
    </row>
    <row r="65989" spans="16:17">
      <c r="P65989" s="63"/>
      <c r="Q65989" s="63"/>
    </row>
    <row r="65990" spans="16:17">
      <c r="P65990" s="63"/>
      <c r="Q65990" s="63"/>
    </row>
    <row r="65991" spans="16:17">
      <c r="P65991" s="63"/>
      <c r="Q65991" s="63"/>
    </row>
    <row r="65992" spans="16:17">
      <c r="P65992" s="63"/>
      <c r="Q65992" s="63"/>
    </row>
    <row r="65993" spans="16:17">
      <c r="P65993" s="63"/>
      <c r="Q65993" s="63"/>
    </row>
    <row r="65994" spans="16:17">
      <c r="P65994" s="63"/>
      <c r="Q65994" s="63"/>
    </row>
    <row r="65995" spans="16:17">
      <c r="P65995" s="63"/>
      <c r="Q65995" s="63"/>
    </row>
    <row r="65996" spans="16:17">
      <c r="P65996" s="63"/>
      <c r="Q65996" s="63"/>
    </row>
    <row r="65997" spans="16:17">
      <c r="P65997" s="63"/>
      <c r="Q65997" s="63"/>
    </row>
    <row r="65998" spans="16:17">
      <c r="P65998" s="63"/>
      <c r="Q65998" s="63"/>
    </row>
    <row r="65999" spans="16:17">
      <c r="P65999" s="63"/>
      <c r="Q65999" s="63"/>
    </row>
    <row r="66000" spans="16:17">
      <c r="P66000" s="63"/>
      <c r="Q66000" s="63"/>
    </row>
    <row r="66001" spans="16:17">
      <c r="P66001" s="63"/>
      <c r="Q66001" s="63"/>
    </row>
    <row r="66002" spans="16:17">
      <c r="P66002" s="63"/>
      <c r="Q66002" s="63"/>
    </row>
    <row r="66003" spans="16:17">
      <c r="P66003" s="63"/>
      <c r="Q66003" s="63"/>
    </row>
    <row r="66004" spans="16:17">
      <c r="P66004" s="63"/>
      <c r="Q66004" s="63"/>
    </row>
    <row r="66005" spans="16:17">
      <c r="P66005" s="63"/>
      <c r="Q66005" s="63"/>
    </row>
    <row r="66006" spans="16:17">
      <c r="P66006" s="63"/>
      <c r="Q66006" s="63"/>
    </row>
    <row r="66007" spans="16:17">
      <c r="P66007" s="63"/>
      <c r="Q66007" s="63"/>
    </row>
    <row r="66008" spans="16:17">
      <c r="P66008" s="63"/>
      <c r="Q66008" s="63"/>
    </row>
    <row r="66009" spans="16:17">
      <c r="P66009" s="63"/>
      <c r="Q66009" s="63"/>
    </row>
    <row r="66010" spans="16:17">
      <c r="P66010" s="63"/>
      <c r="Q66010" s="63"/>
    </row>
    <row r="66011" spans="16:17">
      <c r="P66011" s="63"/>
      <c r="Q66011" s="63"/>
    </row>
    <row r="66012" spans="16:17">
      <c r="P66012" s="63"/>
      <c r="Q66012" s="63"/>
    </row>
    <row r="66013" spans="16:17">
      <c r="P66013" s="63"/>
      <c r="Q66013" s="63"/>
    </row>
    <row r="66014" spans="16:17">
      <c r="P66014" s="63"/>
      <c r="Q66014" s="63"/>
    </row>
    <row r="66015" spans="16:17">
      <c r="P66015" s="63"/>
      <c r="Q66015" s="63"/>
    </row>
    <row r="66016" spans="16:17">
      <c r="P66016" s="63"/>
      <c r="Q66016" s="63"/>
    </row>
    <row r="66017" spans="16:17">
      <c r="P66017" s="63"/>
      <c r="Q66017" s="63"/>
    </row>
    <row r="66018" spans="16:17">
      <c r="P66018" s="63"/>
      <c r="Q66018" s="63"/>
    </row>
    <row r="66019" spans="16:17">
      <c r="P66019" s="63"/>
      <c r="Q66019" s="63"/>
    </row>
    <row r="66020" spans="16:17">
      <c r="P66020" s="63"/>
      <c r="Q66020" s="63"/>
    </row>
    <row r="66021" spans="16:17">
      <c r="P66021" s="63"/>
      <c r="Q66021" s="63"/>
    </row>
    <row r="66022" spans="16:17">
      <c r="P66022" s="63"/>
      <c r="Q66022" s="63"/>
    </row>
    <row r="66023" spans="16:17">
      <c r="P66023" s="63"/>
      <c r="Q66023" s="63"/>
    </row>
    <row r="66024" spans="16:17">
      <c r="P66024" s="63"/>
      <c r="Q66024" s="63"/>
    </row>
    <row r="66025" spans="16:17">
      <c r="P66025" s="63"/>
      <c r="Q66025" s="63"/>
    </row>
    <row r="66026" spans="16:17">
      <c r="P66026" s="63"/>
      <c r="Q66026" s="63"/>
    </row>
    <row r="66027" spans="16:17">
      <c r="P66027" s="63"/>
      <c r="Q66027" s="63"/>
    </row>
    <row r="66028" spans="16:17">
      <c r="P66028" s="63"/>
      <c r="Q66028" s="63"/>
    </row>
    <row r="66029" spans="16:17">
      <c r="P66029" s="63"/>
      <c r="Q66029" s="63"/>
    </row>
    <row r="66030" spans="16:17">
      <c r="P66030" s="63"/>
      <c r="Q66030" s="63"/>
    </row>
    <row r="66031" spans="16:17">
      <c r="P66031" s="63"/>
      <c r="Q66031" s="63"/>
    </row>
    <row r="66032" spans="16:17">
      <c r="P66032" s="63"/>
      <c r="Q66032" s="63"/>
    </row>
    <row r="66033" spans="16:17">
      <c r="P66033" s="63"/>
      <c r="Q66033" s="63"/>
    </row>
    <row r="66034" spans="16:17">
      <c r="P66034" s="63"/>
      <c r="Q66034" s="63"/>
    </row>
    <row r="66035" spans="16:17">
      <c r="P66035" s="63"/>
      <c r="Q66035" s="63"/>
    </row>
    <row r="66036" spans="16:17">
      <c r="P66036" s="63"/>
      <c r="Q66036" s="63"/>
    </row>
    <row r="66037" spans="16:17">
      <c r="P66037" s="63"/>
      <c r="Q66037" s="63"/>
    </row>
    <row r="66038" spans="16:17">
      <c r="P66038" s="63"/>
      <c r="Q66038" s="63"/>
    </row>
    <row r="66039" spans="16:17">
      <c r="P66039" s="63"/>
      <c r="Q66039" s="63"/>
    </row>
    <row r="66040" spans="16:17">
      <c r="P66040" s="63"/>
      <c r="Q66040" s="63"/>
    </row>
    <row r="66041" spans="16:17">
      <c r="P66041" s="63"/>
      <c r="Q66041" s="63"/>
    </row>
    <row r="66042" spans="16:17">
      <c r="P66042" s="63"/>
      <c r="Q66042" s="63"/>
    </row>
    <row r="66043" spans="16:17">
      <c r="P66043" s="63"/>
      <c r="Q66043" s="63"/>
    </row>
    <row r="66044" spans="16:17">
      <c r="P66044" s="63"/>
      <c r="Q66044" s="63"/>
    </row>
    <row r="66045" spans="16:17">
      <c r="P66045" s="63"/>
      <c r="Q66045" s="63"/>
    </row>
    <row r="66046" spans="16:17">
      <c r="P66046" s="63"/>
      <c r="Q66046" s="63"/>
    </row>
    <row r="66047" spans="16:17">
      <c r="P66047" s="63"/>
      <c r="Q66047" s="63"/>
    </row>
    <row r="66048" spans="16:17">
      <c r="P66048" s="63"/>
      <c r="Q66048" s="63"/>
    </row>
    <row r="66049" spans="16:17">
      <c r="P66049" s="63"/>
      <c r="Q66049" s="63"/>
    </row>
    <row r="66050" spans="16:17">
      <c r="P66050" s="63"/>
      <c r="Q66050" s="63"/>
    </row>
    <row r="66051" spans="16:17">
      <c r="P66051" s="63"/>
      <c r="Q66051" s="63"/>
    </row>
    <row r="66052" spans="16:17">
      <c r="P66052" s="63"/>
      <c r="Q66052" s="63"/>
    </row>
    <row r="66053" spans="16:17">
      <c r="P66053" s="63"/>
      <c r="Q66053" s="63"/>
    </row>
    <row r="66054" spans="16:17">
      <c r="P66054" s="63"/>
      <c r="Q66054" s="63"/>
    </row>
    <row r="66055" spans="16:17">
      <c r="P66055" s="63"/>
      <c r="Q66055" s="63"/>
    </row>
    <row r="66056" spans="16:17">
      <c r="P66056" s="63"/>
      <c r="Q66056" s="63"/>
    </row>
    <row r="66057" spans="16:17">
      <c r="P66057" s="63"/>
      <c r="Q66057" s="63"/>
    </row>
    <row r="66058" spans="16:17">
      <c r="P66058" s="63"/>
      <c r="Q66058" s="63"/>
    </row>
    <row r="66059" spans="16:17">
      <c r="P66059" s="63"/>
      <c r="Q66059" s="63"/>
    </row>
    <row r="66060" spans="16:17">
      <c r="P66060" s="63"/>
      <c r="Q66060" s="63"/>
    </row>
    <row r="66061" spans="16:17">
      <c r="P66061" s="63"/>
      <c r="Q66061" s="63"/>
    </row>
    <row r="66062" spans="16:17">
      <c r="P66062" s="63"/>
      <c r="Q66062" s="63"/>
    </row>
    <row r="66063" spans="16:17">
      <c r="P66063" s="63"/>
      <c r="Q66063" s="63"/>
    </row>
    <row r="66064" spans="16:17">
      <c r="P66064" s="63"/>
      <c r="Q66064" s="63"/>
    </row>
    <row r="66065" spans="16:17">
      <c r="P66065" s="63"/>
      <c r="Q66065" s="63"/>
    </row>
    <row r="66066" spans="16:17">
      <c r="P66066" s="63"/>
      <c r="Q66066" s="63"/>
    </row>
    <row r="66067" spans="16:17">
      <c r="P66067" s="63"/>
      <c r="Q66067" s="63"/>
    </row>
    <row r="66068" spans="16:17">
      <c r="P66068" s="63"/>
      <c r="Q66068" s="63"/>
    </row>
    <row r="66069" spans="16:17">
      <c r="P66069" s="63"/>
      <c r="Q66069" s="63"/>
    </row>
    <row r="66070" spans="16:17">
      <c r="P66070" s="63"/>
      <c r="Q66070" s="63"/>
    </row>
    <row r="66071" spans="16:17">
      <c r="P66071" s="63"/>
      <c r="Q66071" s="63"/>
    </row>
    <row r="66072" spans="16:17">
      <c r="P66072" s="63"/>
      <c r="Q66072" s="63"/>
    </row>
    <row r="66073" spans="16:17">
      <c r="P66073" s="63"/>
      <c r="Q66073" s="63"/>
    </row>
    <row r="66074" spans="16:17">
      <c r="P66074" s="63"/>
      <c r="Q66074" s="63"/>
    </row>
    <row r="66075" spans="16:17">
      <c r="P66075" s="63"/>
      <c r="Q66075" s="63"/>
    </row>
    <row r="66076" spans="16:17">
      <c r="P66076" s="63"/>
      <c r="Q66076" s="63"/>
    </row>
    <row r="66077" spans="16:17">
      <c r="P66077" s="63"/>
      <c r="Q66077" s="63"/>
    </row>
    <row r="66078" spans="16:17">
      <c r="P66078" s="63"/>
      <c r="Q66078" s="63"/>
    </row>
    <row r="66079" spans="16:17">
      <c r="P66079" s="63"/>
      <c r="Q66079" s="63"/>
    </row>
    <row r="66080" spans="16:17">
      <c r="P66080" s="63"/>
      <c r="Q66080" s="63"/>
    </row>
    <row r="66081" spans="16:17">
      <c r="P66081" s="63"/>
      <c r="Q66081" s="63"/>
    </row>
    <row r="66082" spans="16:17">
      <c r="P66082" s="63"/>
      <c r="Q66082" s="63"/>
    </row>
    <row r="66083" spans="16:17">
      <c r="P66083" s="63"/>
      <c r="Q66083" s="63"/>
    </row>
    <row r="66084" spans="16:17">
      <c r="P66084" s="63"/>
      <c r="Q66084" s="63"/>
    </row>
    <row r="66085" spans="16:17">
      <c r="P66085" s="63"/>
      <c r="Q66085" s="63"/>
    </row>
    <row r="66086" spans="16:17">
      <c r="P66086" s="63"/>
      <c r="Q66086" s="63"/>
    </row>
    <row r="66087" spans="16:17">
      <c r="P66087" s="63"/>
      <c r="Q66087" s="63"/>
    </row>
    <row r="66088" spans="16:17">
      <c r="P66088" s="63"/>
      <c r="Q66088" s="63"/>
    </row>
    <row r="66089" spans="16:17">
      <c r="P66089" s="63"/>
      <c r="Q66089" s="63"/>
    </row>
    <row r="66090" spans="16:17">
      <c r="P66090" s="63"/>
      <c r="Q66090" s="63"/>
    </row>
    <row r="66091" spans="16:17">
      <c r="P66091" s="63"/>
      <c r="Q66091" s="63"/>
    </row>
    <row r="66092" spans="16:17">
      <c r="P66092" s="63"/>
      <c r="Q66092" s="63"/>
    </row>
    <row r="66093" spans="16:17">
      <c r="P66093" s="63"/>
      <c r="Q66093" s="63"/>
    </row>
    <row r="66094" spans="16:17">
      <c r="P66094" s="63"/>
      <c r="Q66094" s="63"/>
    </row>
    <row r="66095" spans="16:17">
      <c r="P66095" s="63"/>
      <c r="Q66095" s="63"/>
    </row>
    <row r="66096" spans="16:17">
      <c r="P66096" s="63"/>
      <c r="Q66096" s="63"/>
    </row>
    <row r="66097" spans="16:17">
      <c r="P66097" s="63"/>
      <c r="Q66097" s="63"/>
    </row>
    <row r="66098" spans="16:17">
      <c r="P66098" s="63"/>
      <c r="Q66098" s="63"/>
    </row>
    <row r="66099" spans="16:17">
      <c r="P66099" s="63"/>
      <c r="Q66099" s="63"/>
    </row>
    <row r="66100" spans="16:17">
      <c r="P66100" s="63"/>
      <c r="Q66100" s="63"/>
    </row>
    <row r="66101" spans="16:17">
      <c r="P66101" s="63"/>
      <c r="Q66101" s="63"/>
    </row>
    <row r="66102" spans="16:17">
      <c r="P66102" s="63"/>
      <c r="Q66102" s="63"/>
    </row>
    <row r="66103" spans="16:17">
      <c r="P66103" s="63"/>
      <c r="Q66103" s="63"/>
    </row>
    <row r="66104" spans="16:17">
      <c r="P66104" s="63"/>
      <c r="Q66104" s="63"/>
    </row>
    <row r="66105" spans="16:17">
      <c r="P66105" s="63"/>
      <c r="Q66105" s="63"/>
    </row>
    <row r="66106" spans="16:17">
      <c r="P66106" s="63"/>
      <c r="Q66106" s="63"/>
    </row>
    <row r="66107" spans="16:17">
      <c r="P66107" s="63"/>
      <c r="Q66107" s="63"/>
    </row>
    <row r="66108" spans="16:17">
      <c r="P66108" s="63"/>
      <c r="Q66108" s="63"/>
    </row>
    <row r="66109" spans="16:17">
      <c r="P66109" s="63"/>
      <c r="Q66109" s="63"/>
    </row>
    <row r="66110" spans="16:17">
      <c r="P66110" s="63"/>
      <c r="Q66110" s="63"/>
    </row>
    <row r="66111" spans="16:17">
      <c r="P66111" s="63"/>
      <c r="Q66111" s="63"/>
    </row>
    <row r="66112" spans="16:17">
      <c r="P66112" s="63"/>
      <c r="Q66112" s="63"/>
    </row>
    <row r="66113" spans="16:17">
      <c r="P66113" s="63"/>
      <c r="Q66113" s="63"/>
    </row>
    <row r="66114" spans="16:17">
      <c r="P66114" s="63"/>
      <c r="Q66114" s="63"/>
    </row>
    <row r="66115" spans="16:17">
      <c r="P66115" s="63"/>
      <c r="Q66115" s="63"/>
    </row>
    <row r="66116" spans="16:17">
      <c r="P66116" s="63"/>
      <c r="Q66116" s="63"/>
    </row>
    <row r="66117" spans="16:17">
      <c r="P66117" s="63"/>
      <c r="Q66117" s="63"/>
    </row>
    <row r="66118" spans="16:17">
      <c r="P66118" s="63"/>
      <c r="Q66118" s="63"/>
    </row>
    <row r="66119" spans="16:17">
      <c r="P66119" s="63"/>
      <c r="Q66119" s="63"/>
    </row>
    <row r="66120" spans="16:17">
      <c r="P66120" s="63"/>
      <c r="Q66120" s="63"/>
    </row>
    <row r="66121" spans="16:17">
      <c r="P66121" s="63"/>
      <c r="Q66121" s="63"/>
    </row>
    <row r="66122" spans="16:17">
      <c r="P66122" s="63"/>
      <c r="Q66122" s="63"/>
    </row>
    <row r="66123" spans="16:17">
      <c r="P66123" s="63"/>
      <c r="Q66123" s="63"/>
    </row>
    <row r="66124" spans="16:17">
      <c r="P66124" s="63"/>
      <c r="Q66124" s="63"/>
    </row>
    <row r="66125" spans="16:17">
      <c r="P66125" s="63"/>
      <c r="Q66125" s="63"/>
    </row>
    <row r="66126" spans="16:17">
      <c r="P66126" s="63"/>
      <c r="Q66126" s="63"/>
    </row>
    <row r="66127" spans="16:17">
      <c r="P66127" s="63"/>
      <c r="Q66127" s="63"/>
    </row>
    <row r="66128" spans="16:17">
      <c r="P66128" s="63"/>
      <c r="Q66128" s="63"/>
    </row>
    <row r="66129" spans="16:17">
      <c r="P66129" s="63"/>
      <c r="Q66129" s="63"/>
    </row>
    <row r="66130" spans="16:17">
      <c r="P66130" s="63"/>
      <c r="Q66130" s="63"/>
    </row>
    <row r="66131" spans="16:17">
      <c r="P66131" s="63"/>
      <c r="Q66131" s="63"/>
    </row>
    <row r="66132" spans="16:17">
      <c r="P66132" s="63"/>
      <c r="Q66132" s="63"/>
    </row>
    <row r="66133" spans="16:17">
      <c r="P66133" s="63"/>
      <c r="Q66133" s="63"/>
    </row>
    <row r="66134" spans="16:17">
      <c r="P66134" s="63"/>
      <c r="Q66134" s="63"/>
    </row>
    <row r="66135" spans="16:17">
      <c r="P66135" s="63"/>
      <c r="Q66135" s="63"/>
    </row>
    <row r="66136" spans="16:17">
      <c r="P66136" s="63"/>
      <c r="Q66136" s="63"/>
    </row>
    <row r="66137" spans="16:17">
      <c r="P66137" s="63"/>
      <c r="Q66137" s="63"/>
    </row>
    <row r="66138" spans="16:17">
      <c r="P66138" s="63"/>
      <c r="Q66138" s="63"/>
    </row>
    <row r="66139" spans="16:17">
      <c r="P66139" s="63"/>
      <c r="Q66139" s="63"/>
    </row>
    <row r="66140" spans="16:17">
      <c r="P66140" s="63"/>
      <c r="Q66140" s="63"/>
    </row>
    <row r="66141" spans="16:17">
      <c r="P66141" s="63"/>
      <c r="Q66141" s="63"/>
    </row>
    <row r="66142" spans="16:17">
      <c r="P66142" s="63"/>
      <c r="Q66142" s="63"/>
    </row>
    <row r="66143" spans="16:17">
      <c r="P66143" s="63"/>
      <c r="Q66143" s="63"/>
    </row>
    <row r="66144" spans="16:17">
      <c r="P66144" s="63"/>
      <c r="Q66144" s="63"/>
    </row>
    <row r="66145" spans="16:17">
      <c r="P66145" s="63"/>
      <c r="Q66145" s="63"/>
    </row>
    <row r="66146" spans="16:17">
      <c r="P66146" s="63"/>
      <c r="Q66146" s="63"/>
    </row>
    <row r="66147" spans="16:17">
      <c r="P66147" s="63"/>
      <c r="Q66147" s="63"/>
    </row>
    <row r="66148" spans="16:17">
      <c r="P66148" s="63"/>
      <c r="Q66148" s="63"/>
    </row>
    <row r="66149" spans="16:17">
      <c r="P66149" s="63"/>
      <c r="Q66149" s="63"/>
    </row>
    <row r="66150" spans="16:17">
      <c r="P66150" s="63"/>
      <c r="Q66150" s="63"/>
    </row>
    <row r="66151" spans="16:17">
      <c r="P66151" s="63"/>
      <c r="Q66151" s="63"/>
    </row>
    <row r="66152" spans="16:17">
      <c r="P66152" s="63"/>
      <c r="Q66152" s="63"/>
    </row>
    <row r="66153" spans="16:17">
      <c r="P66153" s="63"/>
      <c r="Q66153" s="63"/>
    </row>
    <row r="66154" spans="16:17">
      <c r="P66154" s="63"/>
      <c r="Q66154" s="63"/>
    </row>
    <row r="66155" spans="16:17">
      <c r="P66155" s="63"/>
      <c r="Q66155" s="63"/>
    </row>
    <row r="66156" spans="16:17">
      <c r="P66156" s="63"/>
      <c r="Q66156" s="63"/>
    </row>
    <row r="66157" spans="16:17">
      <c r="P66157" s="63"/>
      <c r="Q66157" s="63"/>
    </row>
    <row r="66158" spans="16:17">
      <c r="P66158" s="63"/>
      <c r="Q66158" s="63"/>
    </row>
    <row r="66159" spans="16:17">
      <c r="P66159" s="63"/>
      <c r="Q66159" s="63"/>
    </row>
    <row r="66160" spans="16:17">
      <c r="P66160" s="63"/>
      <c r="Q66160" s="63"/>
    </row>
    <row r="66161" spans="16:17">
      <c r="P66161" s="63"/>
      <c r="Q66161" s="63"/>
    </row>
    <row r="66162" spans="16:17">
      <c r="P66162" s="63"/>
      <c r="Q66162" s="63"/>
    </row>
    <row r="66163" spans="16:17">
      <c r="P66163" s="63"/>
      <c r="Q66163" s="63"/>
    </row>
    <row r="66164" spans="16:17">
      <c r="P66164" s="63"/>
      <c r="Q66164" s="63"/>
    </row>
    <row r="66165" spans="16:17">
      <c r="P66165" s="63"/>
      <c r="Q66165" s="63"/>
    </row>
    <row r="66166" spans="16:17">
      <c r="P66166" s="63"/>
      <c r="Q66166" s="63"/>
    </row>
    <row r="66167" spans="16:17">
      <c r="P66167" s="63"/>
      <c r="Q66167" s="63"/>
    </row>
    <row r="66168" spans="16:17">
      <c r="P66168" s="63"/>
      <c r="Q66168" s="63"/>
    </row>
    <row r="66169" spans="16:17">
      <c r="P66169" s="63"/>
      <c r="Q66169" s="63"/>
    </row>
    <row r="66170" spans="16:17">
      <c r="P66170" s="63"/>
      <c r="Q66170" s="63"/>
    </row>
    <row r="66171" spans="16:17">
      <c r="P66171" s="63"/>
      <c r="Q66171" s="63"/>
    </row>
    <row r="66172" spans="16:17">
      <c r="P66172" s="63"/>
      <c r="Q66172" s="63"/>
    </row>
    <row r="66173" spans="16:17">
      <c r="P66173" s="63"/>
      <c r="Q66173" s="63"/>
    </row>
    <row r="66174" spans="16:17">
      <c r="P66174" s="63"/>
      <c r="Q66174" s="63"/>
    </row>
    <row r="66175" spans="16:17">
      <c r="P66175" s="63"/>
      <c r="Q66175" s="63"/>
    </row>
    <row r="66176" spans="16:17">
      <c r="P66176" s="63"/>
      <c r="Q66176" s="63"/>
    </row>
    <row r="66177" spans="16:17">
      <c r="P66177" s="63"/>
      <c r="Q66177" s="63"/>
    </row>
    <row r="66178" spans="16:17">
      <c r="P66178" s="63"/>
      <c r="Q66178" s="63"/>
    </row>
    <row r="66179" spans="16:17">
      <c r="P66179" s="63"/>
      <c r="Q66179" s="63"/>
    </row>
    <row r="66180" spans="16:17">
      <c r="P66180" s="63"/>
      <c r="Q66180" s="63"/>
    </row>
    <row r="66181" spans="16:17">
      <c r="P66181" s="63"/>
      <c r="Q66181" s="63"/>
    </row>
    <row r="66182" spans="16:17">
      <c r="P66182" s="63"/>
      <c r="Q66182" s="63"/>
    </row>
    <row r="66183" spans="16:17">
      <c r="P66183" s="63"/>
      <c r="Q66183" s="63"/>
    </row>
    <row r="66184" spans="16:17">
      <c r="P66184" s="63"/>
      <c r="Q66184" s="63"/>
    </row>
    <row r="66185" spans="16:17">
      <c r="P66185" s="63"/>
      <c r="Q66185" s="63"/>
    </row>
    <row r="66186" spans="16:17">
      <c r="P66186" s="63"/>
      <c r="Q66186" s="63"/>
    </row>
    <row r="66187" spans="16:17">
      <c r="P66187" s="63"/>
      <c r="Q66187" s="63"/>
    </row>
    <row r="66188" spans="16:17">
      <c r="P66188" s="63"/>
      <c r="Q66188" s="63"/>
    </row>
    <row r="66189" spans="16:17">
      <c r="P66189" s="63"/>
      <c r="Q66189" s="63"/>
    </row>
    <row r="66190" spans="16:17">
      <c r="P66190" s="63"/>
      <c r="Q66190" s="63"/>
    </row>
    <row r="66191" spans="16:17">
      <c r="P66191" s="63"/>
      <c r="Q66191" s="63"/>
    </row>
    <row r="66192" spans="16:17">
      <c r="P66192" s="63"/>
      <c r="Q66192" s="63"/>
    </row>
    <row r="66193" spans="16:17">
      <c r="P66193" s="63"/>
      <c r="Q66193" s="63"/>
    </row>
    <row r="66194" spans="16:17">
      <c r="P66194" s="63"/>
      <c r="Q66194" s="63"/>
    </row>
    <row r="66195" spans="16:17">
      <c r="P66195" s="63"/>
      <c r="Q66195" s="63"/>
    </row>
    <row r="66196" spans="16:17">
      <c r="P66196" s="63"/>
      <c r="Q66196" s="63"/>
    </row>
    <row r="66197" spans="16:17">
      <c r="P66197" s="63"/>
      <c r="Q66197" s="63"/>
    </row>
    <row r="66198" spans="16:17">
      <c r="P66198" s="63"/>
      <c r="Q66198" s="63"/>
    </row>
    <row r="66199" spans="16:17">
      <c r="P66199" s="63"/>
      <c r="Q66199" s="63"/>
    </row>
    <row r="66200" spans="16:17">
      <c r="P66200" s="63"/>
      <c r="Q66200" s="63"/>
    </row>
    <row r="66201" spans="16:17">
      <c r="P66201" s="63"/>
      <c r="Q66201" s="63"/>
    </row>
    <row r="66202" spans="16:17">
      <c r="P66202" s="63"/>
      <c r="Q66202" s="63"/>
    </row>
    <row r="66203" spans="16:17">
      <c r="P66203" s="63"/>
      <c r="Q66203" s="63"/>
    </row>
    <row r="66204" spans="16:17">
      <c r="P66204" s="63"/>
      <c r="Q66204" s="63"/>
    </row>
    <row r="66205" spans="16:17">
      <c r="P66205" s="63"/>
      <c r="Q66205" s="63"/>
    </row>
    <row r="66206" spans="16:17">
      <c r="P66206" s="63"/>
      <c r="Q66206" s="63"/>
    </row>
    <row r="66207" spans="16:17">
      <c r="P66207" s="63"/>
      <c r="Q66207" s="63"/>
    </row>
    <row r="66208" spans="16:17">
      <c r="P66208" s="63"/>
      <c r="Q66208" s="63"/>
    </row>
    <row r="66209" spans="16:17">
      <c r="P66209" s="63"/>
      <c r="Q66209" s="63"/>
    </row>
    <row r="66210" spans="16:17">
      <c r="P66210" s="63"/>
      <c r="Q66210" s="63"/>
    </row>
    <row r="66211" spans="16:17">
      <c r="P66211" s="63"/>
      <c r="Q66211" s="63"/>
    </row>
    <row r="66212" spans="16:17">
      <c r="P66212" s="63"/>
      <c r="Q66212" s="63"/>
    </row>
    <row r="66213" spans="16:17">
      <c r="P66213" s="63"/>
      <c r="Q66213" s="63"/>
    </row>
    <row r="66214" spans="16:17">
      <c r="P66214" s="63"/>
      <c r="Q66214" s="63"/>
    </row>
    <row r="66215" spans="16:17">
      <c r="P66215" s="63"/>
      <c r="Q66215" s="63"/>
    </row>
    <row r="66216" spans="16:17">
      <c r="P66216" s="63"/>
      <c r="Q66216" s="63"/>
    </row>
    <row r="66217" spans="16:17">
      <c r="P66217" s="63"/>
      <c r="Q66217" s="63"/>
    </row>
    <row r="66218" spans="16:17">
      <c r="P66218" s="63"/>
      <c r="Q66218" s="63"/>
    </row>
    <row r="66219" spans="16:17">
      <c r="P66219" s="63"/>
      <c r="Q66219" s="63"/>
    </row>
    <row r="66220" spans="16:17">
      <c r="P66220" s="63"/>
      <c r="Q66220" s="63"/>
    </row>
    <row r="66221" spans="16:17">
      <c r="P66221" s="63"/>
      <c r="Q66221" s="63"/>
    </row>
    <row r="66222" spans="16:17">
      <c r="P66222" s="63"/>
      <c r="Q66222" s="63"/>
    </row>
    <row r="66223" spans="16:17">
      <c r="P66223" s="63"/>
      <c r="Q66223" s="63"/>
    </row>
    <row r="66224" spans="16:17">
      <c r="P66224" s="63"/>
      <c r="Q66224" s="63"/>
    </row>
    <row r="66225" spans="16:17">
      <c r="P66225" s="63"/>
      <c r="Q66225" s="63"/>
    </row>
    <row r="66226" spans="16:17">
      <c r="P66226" s="63"/>
      <c r="Q66226" s="63"/>
    </row>
    <row r="66227" spans="16:17">
      <c r="P66227" s="63"/>
      <c r="Q66227" s="63"/>
    </row>
    <row r="66228" spans="16:17">
      <c r="P66228" s="63"/>
      <c r="Q66228" s="63"/>
    </row>
    <row r="66229" spans="16:17">
      <c r="P66229" s="63"/>
      <c r="Q66229" s="63"/>
    </row>
    <row r="66230" spans="16:17">
      <c r="P66230" s="63"/>
      <c r="Q66230" s="63"/>
    </row>
    <row r="66231" spans="16:17">
      <c r="P66231" s="63"/>
      <c r="Q66231" s="63"/>
    </row>
    <row r="66232" spans="16:17">
      <c r="P66232" s="63"/>
      <c r="Q66232" s="63"/>
    </row>
    <row r="66233" spans="16:17">
      <c r="P66233" s="63"/>
      <c r="Q66233" s="63"/>
    </row>
    <row r="66234" spans="16:17">
      <c r="P66234" s="63"/>
      <c r="Q66234" s="63"/>
    </row>
    <row r="66235" spans="16:17">
      <c r="P66235" s="63"/>
      <c r="Q66235" s="63"/>
    </row>
    <row r="66236" spans="16:17">
      <c r="P66236" s="63"/>
      <c r="Q66236" s="63"/>
    </row>
    <row r="66237" spans="16:17">
      <c r="P66237" s="63"/>
      <c r="Q66237" s="63"/>
    </row>
    <row r="66238" spans="16:17">
      <c r="P66238" s="63"/>
      <c r="Q66238" s="63"/>
    </row>
    <row r="66239" spans="16:17">
      <c r="P66239" s="63"/>
      <c r="Q66239" s="63"/>
    </row>
    <row r="66240" spans="16:17">
      <c r="P66240" s="63"/>
      <c r="Q66240" s="63"/>
    </row>
    <row r="66241" spans="16:17">
      <c r="P66241" s="63"/>
      <c r="Q66241" s="63"/>
    </row>
    <row r="66242" spans="16:17">
      <c r="P66242" s="63"/>
      <c r="Q66242" s="63"/>
    </row>
    <row r="66243" spans="16:17">
      <c r="P66243" s="63"/>
      <c r="Q66243" s="63"/>
    </row>
    <row r="66244" spans="16:17">
      <c r="P66244" s="63"/>
      <c r="Q66244" s="63"/>
    </row>
    <row r="66245" spans="16:17">
      <c r="P66245" s="63"/>
      <c r="Q66245" s="63"/>
    </row>
    <row r="66246" spans="16:17">
      <c r="P66246" s="63"/>
      <c r="Q66246" s="63"/>
    </row>
    <row r="66247" spans="16:17">
      <c r="P66247" s="63"/>
      <c r="Q66247" s="63"/>
    </row>
    <row r="66248" spans="16:17">
      <c r="P66248" s="63"/>
      <c r="Q66248" s="63"/>
    </row>
    <row r="66249" spans="16:17">
      <c r="P66249" s="63"/>
      <c r="Q66249" s="63"/>
    </row>
    <row r="66250" spans="16:17">
      <c r="P66250" s="63"/>
      <c r="Q66250" s="63"/>
    </row>
    <row r="66251" spans="16:17">
      <c r="P66251" s="63"/>
      <c r="Q66251" s="63"/>
    </row>
    <row r="66252" spans="16:17">
      <c r="P66252" s="63"/>
      <c r="Q66252" s="63"/>
    </row>
    <row r="66253" spans="16:17">
      <c r="P66253" s="63"/>
      <c r="Q66253" s="63"/>
    </row>
    <row r="66254" spans="16:17">
      <c r="P66254" s="63"/>
      <c r="Q66254" s="63"/>
    </row>
    <row r="66255" spans="16:17">
      <c r="P66255" s="63"/>
      <c r="Q66255" s="63"/>
    </row>
    <row r="66256" spans="16:17">
      <c r="P66256" s="63"/>
      <c r="Q66256" s="63"/>
    </row>
    <row r="66257" spans="16:17">
      <c r="P66257" s="63"/>
      <c r="Q66257" s="63"/>
    </row>
    <row r="66258" spans="16:17">
      <c r="P66258" s="63"/>
      <c r="Q66258" s="63"/>
    </row>
    <row r="66259" spans="16:17">
      <c r="P66259" s="63"/>
      <c r="Q66259" s="63"/>
    </row>
    <row r="66260" spans="16:17">
      <c r="P66260" s="63"/>
      <c r="Q66260" s="63"/>
    </row>
    <row r="66261" spans="16:17">
      <c r="P66261" s="63"/>
      <c r="Q66261" s="63"/>
    </row>
    <row r="66262" spans="16:17">
      <c r="P66262" s="63"/>
      <c r="Q66262" s="63"/>
    </row>
    <row r="66263" spans="16:17">
      <c r="P66263" s="63"/>
      <c r="Q66263" s="63"/>
    </row>
    <row r="66264" spans="16:17">
      <c r="P66264" s="63"/>
      <c r="Q66264" s="63"/>
    </row>
    <row r="66265" spans="16:17">
      <c r="P66265" s="63"/>
      <c r="Q66265" s="63"/>
    </row>
    <row r="66266" spans="16:17">
      <c r="P66266" s="63"/>
      <c r="Q66266" s="63"/>
    </row>
    <row r="66267" spans="16:17">
      <c r="P66267" s="63"/>
      <c r="Q66267" s="63"/>
    </row>
    <row r="66268" spans="16:17">
      <c r="P66268" s="63"/>
      <c r="Q66268" s="63"/>
    </row>
    <row r="66269" spans="16:17">
      <c r="P66269" s="63"/>
      <c r="Q66269" s="63"/>
    </row>
    <row r="66270" spans="16:17">
      <c r="P66270" s="63"/>
      <c r="Q66270" s="63"/>
    </row>
    <row r="66271" spans="16:17">
      <c r="P66271" s="63"/>
      <c r="Q66271" s="63"/>
    </row>
    <row r="66272" spans="16:17">
      <c r="P66272" s="63"/>
      <c r="Q66272" s="63"/>
    </row>
    <row r="66273" spans="16:17">
      <c r="P66273" s="63"/>
      <c r="Q66273" s="63"/>
    </row>
    <row r="66274" spans="16:17">
      <c r="P66274" s="63"/>
      <c r="Q66274" s="63"/>
    </row>
    <row r="66275" spans="16:17">
      <c r="P66275" s="63"/>
      <c r="Q66275" s="63"/>
    </row>
    <row r="66276" spans="16:17">
      <c r="P66276" s="63"/>
      <c r="Q66276" s="63"/>
    </row>
    <row r="66277" spans="16:17">
      <c r="P66277" s="63"/>
      <c r="Q66277" s="63"/>
    </row>
    <row r="66278" spans="16:17">
      <c r="P66278" s="63"/>
      <c r="Q66278" s="63"/>
    </row>
    <row r="66279" spans="16:17">
      <c r="P66279" s="63"/>
      <c r="Q66279" s="63"/>
    </row>
    <row r="66280" spans="16:17">
      <c r="P66280" s="63"/>
      <c r="Q66280" s="63"/>
    </row>
    <row r="66281" spans="16:17">
      <c r="P66281" s="63"/>
      <c r="Q66281" s="63"/>
    </row>
    <row r="66282" spans="16:17">
      <c r="P66282" s="63"/>
      <c r="Q66282" s="63"/>
    </row>
    <row r="66283" spans="16:17">
      <c r="P66283" s="63"/>
      <c r="Q66283" s="63"/>
    </row>
    <row r="66284" spans="16:17">
      <c r="P66284" s="63"/>
      <c r="Q66284" s="63"/>
    </row>
    <row r="66285" spans="16:17">
      <c r="P66285" s="63"/>
      <c r="Q66285" s="63"/>
    </row>
    <row r="66286" spans="16:17">
      <c r="P66286" s="63"/>
      <c r="Q66286" s="63"/>
    </row>
    <row r="66287" spans="16:17">
      <c r="P66287" s="63"/>
      <c r="Q66287" s="63"/>
    </row>
    <row r="66288" spans="16:17">
      <c r="P66288" s="63"/>
      <c r="Q66288" s="63"/>
    </row>
    <row r="66289" spans="16:17">
      <c r="P66289" s="63"/>
      <c r="Q66289" s="63"/>
    </row>
    <row r="66290" spans="16:17">
      <c r="P66290" s="63"/>
      <c r="Q66290" s="63"/>
    </row>
    <row r="66291" spans="16:17">
      <c r="P66291" s="63"/>
      <c r="Q66291" s="63"/>
    </row>
    <row r="66292" spans="16:17">
      <c r="P66292" s="63"/>
      <c r="Q66292" s="63"/>
    </row>
    <row r="66293" spans="16:17">
      <c r="P66293" s="63"/>
      <c r="Q66293" s="63"/>
    </row>
    <row r="66294" spans="16:17">
      <c r="P66294" s="63"/>
      <c r="Q66294" s="63"/>
    </row>
    <row r="66295" spans="16:17">
      <c r="P66295" s="63"/>
      <c r="Q66295" s="63"/>
    </row>
    <row r="66296" spans="16:17">
      <c r="P66296" s="63"/>
      <c r="Q66296" s="63"/>
    </row>
    <row r="66297" spans="16:17">
      <c r="P66297" s="63"/>
      <c r="Q66297" s="63"/>
    </row>
    <row r="66298" spans="16:17">
      <c r="P66298" s="63"/>
      <c r="Q66298" s="63"/>
    </row>
    <row r="66299" spans="16:17">
      <c r="P66299" s="63"/>
      <c r="Q66299" s="63"/>
    </row>
    <row r="66300" spans="16:17">
      <c r="P66300" s="63"/>
      <c r="Q66300" s="63"/>
    </row>
    <row r="66301" spans="16:17">
      <c r="P66301" s="63"/>
      <c r="Q66301" s="63"/>
    </row>
    <row r="66302" spans="16:17">
      <c r="P66302" s="63"/>
      <c r="Q66302" s="63"/>
    </row>
    <row r="66303" spans="16:17">
      <c r="P66303" s="63"/>
      <c r="Q66303" s="63"/>
    </row>
    <row r="66304" spans="16:17">
      <c r="P66304" s="63"/>
      <c r="Q66304" s="63"/>
    </row>
    <row r="66305" spans="16:17">
      <c r="P66305" s="63"/>
      <c r="Q66305" s="63"/>
    </row>
    <row r="66306" spans="16:17">
      <c r="P66306" s="63"/>
      <c r="Q66306" s="63"/>
    </row>
    <row r="66307" spans="16:17">
      <c r="P66307" s="63"/>
      <c r="Q66307" s="63"/>
    </row>
    <row r="66308" spans="16:17">
      <c r="P66308" s="63"/>
      <c r="Q66308" s="63"/>
    </row>
    <row r="66309" spans="16:17">
      <c r="P66309" s="63"/>
      <c r="Q66309" s="63"/>
    </row>
    <row r="66310" spans="16:17">
      <c r="P66310" s="63"/>
      <c r="Q66310" s="63"/>
    </row>
    <row r="66311" spans="16:17">
      <c r="P66311" s="63"/>
      <c r="Q66311" s="63"/>
    </row>
    <row r="66312" spans="16:17">
      <c r="P66312" s="63"/>
      <c r="Q66312" s="63"/>
    </row>
    <row r="66313" spans="16:17">
      <c r="P66313" s="63"/>
      <c r="Q66313" s="63"/>
    </row>
    <row r="66314" spans="16:17">
      <c r="P66314" s="63"/>
      <c r="Q66314" s="63"/>
    </row>
    <row r="66315" spans="16:17">
      <c r="P66315" s="63"/>
      <c r="Q66315" s="63"/>
    </row>
    <row r="66316" spans="16:17">
      <c r="P66316" s="63"/>
      <c r="Q66316" s="63"/>
    </row>
    <row r="66317" spans="16:17">
      <c r="P66317" s="63"/>
      <c r="Q66317" s="63"/>
    </row>
    <row r="66318" spans="16:17">
      <c r="P66318" s="63"/>
      <c r="Q66318" s="63"/>
    </row>
    <row r="66319" spans="16:17">
      <c r="P66319" s="63"/>
      <c r="Q66319" s="63"/>
    </row>
    <row r="66320" spans="16:17">
      <c r="P66320" s="63"/>
      <c r="Q66320" s="63"/>
    </row>
    <row r="66321" spans="16:17">
      <c r="P66321" s="63"/>
      <c r="Q66321" s="63"/>
    </row>
    <row r="66322" spans="16:17">
      <c r="P66322" s="63"/>
      <c r="Q66322" s="63"/>
    </row>
    <row r="66323" spans="16:17">
      <c r="P66323" s="63"/>
      <c r="Q66323" s="63"/>
    </row>
    <row r="66324" spans="16:17">
      <c r="P66324" s="63"/>
      <c r="Q66324" s="63"/>
    </row>
    <row r="66325" spans="16:17">
      <c r="P66325" s="63"/>
      <c r="Q66325" s="63"/>
    </row>
    <row r="66326" spans="16:17">
      <c r="P66326" s="63"/>
      <c r="Q66326" s="63"/>
    </row>
    <row r="66327" spans="16:17">
      <c r="P66327" s="63"/>
      <c r="Q66327" s="63"/>
    </row>
    <row r="66328" spans="16:17">
      <c r="P66328" s="63"/>
      <c r="Q66328" s="63"/>
    </row>
    <row r="66329" spans="16:17">
      <c r="P66329" s="63"/>
      <c r="Q66329" s="63"/>
    </row>
    <row r="66330" spans="16:17">
      <c r="P66330" s="63"/>
      <c r="Q66330" s="63"/>
    </row>
    <row r="66331" spans="16:17">
      <c r="P66331" s="63"/>
      <c r="Q66331" s="63"/>
    </row>
    <row r="66332" spans="16:17">
      <c r="P66332" s="63"/>
      <c r="Q66332" s="63"/>
    </row>
    <row r="66333" spans="16:17">
      <c r="P66333" s="63"/>
      <c r="Q66333" s="63"/>
    </row>
    <row r="66334" spans="16:17">
      <c r="P66334" s="63"/>
      <c r="Q66334" s="63"/>
    </row>
    <row r="66335" spans="16:17">
      <c r="P66335" s="63"/>
      <c r="Q66335" s="63"/>
    </row>
    <row r="66336" spans="16:17">
      <c r="P66336" s="63"/>
      <c r="Q66336" s="63"/>
    </row>
    <row r="66337" spans="16:17">
      <c r="P66337" s="63"/>
      <c r="Q66337" s="63"/>
    </row>
    <row r="66338" spans="16:17">
      <c r="P66338" s="63"/>
      <c r="Q66338" s="63"/>
    </row>
    <row r="66339" spans="16:17">
      <c r="P66339" s="63"/>
      <c r="Q66339" s="63"/>
    </row>
    <row r="66340" spans="16:17">
      <c r="P66340" s="63"/>
      <c r="Q66340" s="63"/>
    </row>
    <row r="66341" spans="16:17">
      <c r="P66341" s="63"/>
      <c r="Q66341" s="63"/>
    </row>
    <row r="66342" spans="16:17">
      <c r="P66342" s="63"/>
      <c r="Q66342" s="63"/>
    </row>
    <row r="66343" spans="16:17">
      <c r="P66343" s="63"/>
      <c r="Q66343" s="63"/>
    </row>
    <row r="66344" spans="16:17">
      <c r="P66344" s="63"/>
      <c r="Q66344" s="63"/>
    </row>
    <row r="66345" spans="16:17">
      <c r="P66345" s="63"/>
      <c r="Q66345" s="63"/>
    </row>
    <row r="66346" spans="16:17">
      <c r="P66346" s="63"/>
      <c r="Q66346" s="63"/>
    </row>
    <row r="66347" spans="16:17">
      <c r="P66347" s="63"/>
      <c r="Q66347" s="63"/>
    </row>
    <row r="66348" spans="16:17">
      <c r="P66348" s="63"/>
      <c r="Q66348" s="63"/>
    </row>
    <row r="66349" spans="16:17">
      <c r="P66349" s="63"/>
      <c r="Q66349" s="63"/>
    </row>
    <row r="66350" spans="16:17">
      <c r="P66350" s="63"/>
      <c r="Q66350" s="63"/>
    </row>
    <row r="66351" spans="16:17">
      <c r="P66351" s="63"/>
      <c r="Q66351" s="63"/>
    </row>
    <row r="66352" spans="16:17">
      <c r="P66352" s="63"/>
      <c r="Q66352" s="63"/>
    </row>
    <row r="66353" spans="16:17">
      <c r="P66353" s="63"/>
      <c r="Q66353" s="63"/>
    </row>
    <row r="66354" spans="16:17">
      <c r="P66354" s="63"/>
      <c r="Q66354" s="63"/>
    </row>
    <row r="66355" spans="16:17">
      <c r="P66355" s="63"/>
      <c r="Q66355" s="63"/>
    </row>
    <row r="66356" spans="16:17">
      <c r="P66356" s="63"/>
      <c r="Q66356" s="63"/>
    </row>
    <row r="66357" spans="16:17">
      <c r="P66357" s="63"/>
      <c r="Q66357" s="63"/>
    </row>
    <row r="66358" spans="16:17">
      <c r="P66358" s="63"/>
      <c r="Q66358" s="63"/>
    </row>
    <row r="66359" spans="16:17">
      <c r="P66359" s="63"/>
      <c r="Q66359" s="63"/>
    </row>
    <row r="66360" spans="16:17">
      <c r="P66360" s="63"/>
      <c r="Q66360" s="63"/>
    </row>
    <row r="66361" spans="16:17">
      <c r="P66361" s="63"/>
      <c r="Q66361" s="63"/>
    </row>
    <row r="66362" spans="16:17">
      <c r="P66362" s="63"/>
      <c r="Q66362" s="63"/>
    </row>
    <row r="66363" spans="16:17">
      <c r="P66363" s="63"/>
      <c r="Q66363" s="63"/>
    </row>
    <row r="66364" spans="16:17">
      <c r="P66364" s="63"/>
      <c r="Q66364" s="63"/>
    </row>
    <row r="66365" spans="16:17">
      <c r="P66365" s="63"/>
      <c r="Q66365" s="63"/>
    </row>
    <row r="66366" spans="16:17">
      <c r="P66366" s="63"/>
      <c r="Q66366" s="63"/>
    </row>
    <row r="66367" spans="16:17">
      <c r="P66367" s="63"/>
      <c r="Q66367" s="63"/>
    </row>
    <row r="66368" spans="16:17">
      <c r="P66368" s="63"/>
      <c r="Q66368" s="63"/>
    </row>
    <row r="66369" spans="16:17">
      <c r="P66369" s="63"/>
      <c r="Q66369" s="63"/>
    </row>
    <row r="66370" spans="16:17">
      <c r="P66370" s="63"/>
      <c r="Q66370" s="63"/>
    </row>
    <row r="66371" spans="16:17">
      <c r="P66371" s="63"/>
      <c r="Q66371" s="63"/>
    </row>
    <row r="66372" spans="16:17">
      <c r="P66372" s="63"/>
      <c r="Q66372" s="63"/>
    </row>
    <row r="66373" spans="16:17">
      <c r="P66373" s="63"/>
      <c r="Q66373" s="63"/>
    </row>
    <row r="66374" spans="16:17">
      <c r="P66374" s="63"/>
      <c r="Q66374" s="63"/>
    </row>
    <row r="66375" spans="16:17">
      <c r="P66375" s="63"/>
      <c r="Q66375" s="63"/>
    </row>
    <row r="66376" spans="16:17">
      <c r="P66376" s="63"/>
      <c r="Q66376" s="63"/>
    </row>
    <row r="66377" spans="16:17">
      <c r="P66377" s="63"/>
      <c r="Q66377" s="63"/>
    </row>
    <row r="66378" spans="16:17">
      <c r="P66378" s="63"/>
      <c r="Q66378" s="63"/>
    </row>
    <row r="66379" spans="16:17">
      <c r="P66379" s="63"/>
      <c r="Q66379" s="63"/>
    </row>
    <row r="66380" spans="16:17">
      <c r="P66380" s="63"/>
      <c r="Q66380" s="63"/>
    </row>
    <row r="66381" spans="16:17">
      <c r="P66381" s="63"/>
      <c r="Q66381" s="63"/>
    </row>
    <row r="66382" spans="16:17">
      <c r="P66382" s="63"/>
      <c r="Q66382" s="63"/>
    </row>
    <row r="66383" spans="16:17">
      <c r="P66383" s="63"/>
      <c r="Q66383" s="63"/>
    </row>
    <row r="66384" spans="16:17">
      <c r="P66384" s="63"/>
      <c r="Q66384" s="63"/>
    </row>
    <row r="66385" spans="16:17">
      <c r="P66385" s="63"/>
      <c r="Q66385" s="63"/>
    </row>
    <row r="66386" spans="16:17">
      <c r="P66386" s="63"/>
      <c r="Q66386" s="63"/>
    </row>
    <row r="66387" spans="16:17">
      <c r="P66387" s="63"/>
      <c r="Q66387" s="63"/>
    </row>
    <row r="66388" spans="16:17">
      <c r="P66388" s="63"/>
      <c r="Q66388" s="63"/>
    </row>
    <row r="66389" spans="16:17">
      <c r="P66389" s="63"/>
      <c r="Q66389" s="63"/>
    </row>
    <row r="66390" spans="16:17">
      <c r="P66390" s="63"/>
      <c r="Q66390" s="63"/>
    </row>
    <row r="66391" spans="16:17">
      <c r="P66391" s="63"/>
      <c r="Q66391" s="63"/>
    </row>
    <row r="66392" spans="16:17">
      <c r="P66392" s="63"/>
      <c r="Q66392" s="63"/>
    </row>
    <row r="66393" spans="16:17">
      <c r="P66393" s="63"/>
      <c r="Q66393" s="63"/>
    </row>
    <row r="66394" spans="16:17">
      <c r="P66394" s="63"/>
      <c r="Q66394" s="63"/>
    </row>
    <row r="66395" spans="16:17">
      <c r="P66395" s="63"/>
      <c r="Q66395" s="63"/>
    </row>
    <row r="66396" spans="16:17">
      <c r="P66396" s="63"/>
      <c r="Q66396" s="63"/>
    </row>
    <row r="66397" spans="16:17">
      <c r="P66397" s="63"/>
      <c r="Q66397" s="63"/>
    </row>
    <row r="66398" spans="16:17">
      <c r="P66398" s="63"/>
      <c r="Q66398" s="63"/>
    </row>
    <row r="66399" spans="16:17">
      <c r="P66399" s="63"/>
      <c r="Q66399" s="63"/>
    </row>
    <row r="66400" spans="16:17">
      <c r="P66400" s="63"/>
      <c r="Q66400" s="63"/>
    </row>
    <row r="66401" spans="16:17">
      <c r="P66401" s="63"/>
      <c r="Q66401" s="63"/>
    </row>
    <row r="66402" spans="16:17">
      <c r="P66402" s="63"/>
      <c r="Q66402" s="63"/>
    </row>
    <row r="66403" spans="16:17">
      <c r="P66403" s="63"/>
      <c r="Q66403" s="63"/>
    </row>
    <row r="66404" spans="16:17">
      <c r="P66404" s="63"/>
      <c r="Q66404" s="63"/>
    </row>
    <row r="66405" spans="16:17">
      <c r="P66405" s="63"/>
      <c r="Q66405" s="63"/>
    </row>
    <row r="66406" spans="16:17">
      <c r="P66406" s="63"/>
      <c r="Q66406" s="63"/>
    </row>
    <row r="66407" spans="16:17">
      <c r="P66407" s="63"/>
      <c r="Q66407" s="63"/>
    </row>
    <row r="66408" spans="16:17">
      <c r="P66408" s="63"/>
      <c r="Q66408" s="63"/>
    </row>
    <row r="66409" spans="16:17">
      <c r="P66409" s="63"/>
      <c r="Q66409" s="63"/>
    </row>
    <row r="66410" spans="16:17">
      <c r="P66410" s="63"/>
      <c r="Q66410" s="63"/>
    </row>
    <row r="66411" spans="16:17">
      <c r="P66411" s="63"/>
      <c r="Q66411" s="63"/>
    </row>
    <row r="66412" spans="16:17">
      <c r="P66412" s="63"/>
      <c r="Q66412" s="63"/>
    </row>
    <row r="66413" spans="16:17">
      <c r="P66413" s="63"/>
      <c r="Q66413" s="63"/>
    </row>
    <row r="66414" spans="16:17">
      <c r="P66414" s="63"/>
      <c r="Q66414" s="63"/>
    </row>
    <row r="66415" spans="16:17">
      <c r="P66415" s="63"/>
      <c r="Q66415" s="63"/>
    </row>
    <row r="66416" spans="16:17">
      <c r="P66416" s="63"/>
      <c r="Q66416" s="63"/>
    </row>
    <row r="66417" spans="16:17">
      <c r="P66417" s="63"/>
      <c r="Q66417" s="63"/>
    </row>
    <row r="66418" spans="16:17">
      <c r="P66418" s="63"/>
      <c r="Q66418" s="63"/>
    </row>
    <row r="66419" spans="16:17">
      <c r="P66419" s="63"/>
      <c r="Q66419" s="63"/>
    </row>
    <row r="66420" spans="16:17">
      <c r="P66420" s="63"/>
      <c r="Q66420" s="63"/>
    </row>
    <row r="66421" spans="16:17">
      <c r="P66421" s="63"/>
      <c r="Q66421" s="63"/>
    </row>
    <row r="66422" spans="16:17">
      <c r="P66422" s="63"/>
      <c r="Q66422" s="63"/>
    </row>
    <row r="66423" spans="16:17">
      <c r="P66423" s="63"/>
      <c r="Q66423" s="63"/>
    </row>
    <row r="66424" spans="16:17">
      <c r="P66424" s="63"/>
      <c r="Q66424" s="63"/>
    </row>
    <row r="66425" spans="16:17">
      <c r="P66425" s="63"/>
      <c r="Q66425" s="63"/>
    </row>
    <row r="66426" spans="16:17">
      <c r="P66426" s="63"/>
      <c r="Q66426" s="63"/>
    </row>
    <row r="66427" spans="16:17">
      <c r="P66427" s="63"/>
      <c r="Q66427" s="63"/>
    </row>
    <row r="66428" spans="16:17">
      <c r="P66428" s="63"/>
      <c r="Q66428" s="63"/>
    </row>
    <row r="66429" spans="16:17">
      <c r="P66429" s="63"/>
      <c r="Q66429" s="63"/>
    </row>
    <row r="66430" spans="16:17">
      <c r="P66430" s="63"/>
      <c r="Q66430" s="63"/>
    </row>
    <row r="66431" spans="16:17">
      <c r="P66431" s="63"/>
      <c r="Q66431" s="63"/>
    </row>
    <row r="66432" spans="16:17">
      <c r="P66432" s="63"/>
      <c r="Q66432" s="63"/>
    </row>
    <row r="66433" spans="16:17">
      <c r="P66433" s="63"/>
      <c r="Q66433" s="63"/>
    </row>
    <row r="66434" spans="16:17">
      <c r="P66434" s="63"/>
      <c r="Q66434" s="63"/>
    </row>
    <row r="66435" spans="16:17">
      <c r="P66435" s="63"/>
      <c r="Q66435" s="63"/>
    </row>
    <row r="66436" spans="16:17">
      <c r="P66436" s="63"/>
      <c r="Q66436" s="63"/>
    </row>
    <row r="66437" spans="16:17">
      <c r="P66437" s="63"/>
      <c r="Q66437" s="63"/>
    </row>
    <row r="66438" spans="16:17">
      <c r="P66438" s="63"/>
      <c r="Q66438" s="63"/>
    </row>
    <row r="66439" spans="16:17">
      <c r="P66439" s="63"/>
      <c r="Q66439" s="63"/>
    </row>
    <row r="66440" spans="16:17">
      <c r="P66440" s="63"/>
      <c r="Q66440" s="63"/>
    </row>
    <row r="66441" spans="16:17">
      <c r="P66441" s="63"/>
      <c r="Q66441" s="63"/>
    </row>
    <row r="66442" spans="16:17">
      <c r="P66442" s="63"/>
      <c r="Q66442" s="63"/>
    </row>
    <row r="66443" spans="16:17">
      <c r="P66443" s="63"/>
      <c r="Q66443" s="63"/>
    </row>
    <row r="66444" spans="16:17">
      <c r="P66444" s="63"/>
      <c r="Q66444" s="63"/>
    </row>
    <row r="66445" spans="16:17">
      <c r="P66445" s="63"/>
      <c r="Q66445" s="63"/>
    </row>
    <row r="66446" spans="16:17">
      <c r="P66446" s="63"/>
      <c r="Q66446" s="63"/>
    </row>
    <row r="66447" spans="16:17">
      <c r="P66447" s="63"/>
      <c r="Q66447" s="63"/>
    </row>
    <row r="66448" spans="16:17">
      <c r="P66448" s="63"/>
      <c r="Q66448" s="63"/>
    </row>
    <row r="66449" spans="16:17">
      <c r="P66449" s="63"/>
      <c r="Q66449" s="63"/>
    </row>
    <row r="66450" spans="16:17">
      <c r="P66450" s="63"/>
      <c r="Q66450" s="63"/>
    </row>
    <row r="66451" spans="16:17">
      <c r="P66451" s="63"/>
      <c r="Q66451" s="63"/>
    </row>
    <row r="66452" spans="16:17">
      <c r="P66452" s="63"/>
      <c r="Q66452" s="63"/>
    </row>
    <row r="66453" spans="16:17">
      <c r="P66453" s="63"/>
      <c r="Q66453" s="63"/>
    </row>
    <row r="66454" spans="16:17">
      <c r="P66454" s="63"/>
      <c r="Q66454" s="63"/>
    </row>
    <row r="66455" spans="16:17">
      <c r="P66455" s="63"/>
      <c r="Q66455" s="63"/>
    </row>
    <row r="66456" spans="16:17">
      <c r="P66456" s="63"/>
      <c r="Q66456" s="63"/>
    </row>
    <row r="66457" spans="16:17">
      <c r="P66457" s="63"/>
      <c r="Q66457" s="63"/>
    </row>
    <row r="66458" spans="16:17">
      <c r="P66458" s="63"/>
      <c r="Q66458" s="63"/>
    </row>
    <row r="66459" spans="16:17">
      <c r="P66459" s="63"/>
      <c r="Q66459" s="63"/>
    </row>
    <row r="66460" spans="16:17">
      <c r="P66460" s="63"/>
      <c r="Q66460" s="63"/>
    </row>
    <row r="66461" spans="16:17">
      <c r="P66461" s="63"/>
      <c r="Q66461" s="63"/>
    </row>
    <row r="66462" spans="16:17">
      <c r="P66462" s="63"/>
      <c r="Q66462" s="63"/>
    </row>
    <row r="66463" spans="16:17">
      <c r="P66463" s="63"/>
      <c r="Q66463" s="63"/>
    </row>
    <row r="66464" spans="16:17">
      <c r="P66464" s="63"/>
      <c r="Q66464" s="63"/>
    </row>
    <row r="66465" spans="16:17">
      <c r="P66465" s="63"/>
      <c r="Q66465" s="63"/>
    </row>
    <row r="66466" spans="16:17">
      <c r="P66466" s="63"/>
      <c r="Q66466" s="63"/>
    </row>
    <row r="66467" spans="16:17">
      <c r="P66467" s="63"/>
      <c r="Q66467" s="63"/>
    </row>
    <row r="66468" spans="16:17">
      <c r="P66468" s="63"/>
      <c r="Q66468" s="63"/>
    </row>
    <row r="66469" spans="16:17">
      <c r="P66469" s="63"/>
      <c r="Q66469" s="63"/>
    </row>
    <row r="66470" spans="16:17">
      <c r="P66470" s="63"/>
      <c r="Q66470" s="63"/>
    </row>
    <row r="66471" spans="16:17">
      <c r="P66471" s="63"/>
      <c r="Q66471" s="63"/>
    </row>
    <row r="66472" spans="16:17">
      <c r="P66472" s="63"/>
      <c r="Q66472" s="63"/>
    </row>
    <row r="66473" spans="16:17">
      <c r="P66473" s="63"/>
      <c r="Q66473" s="63"/>
    </row>
    <row r="66474" spans="16:17">
      <c r="P66474" s="63"/>
      <c r="Q66474" s="63"/>
    </row>
    <row r="66475" spans="16:17">
      <c r="P66475" s="63"/>
      <c r="Q66475" s="63"/>
    </row>
    <row r="66476" spans="16:17">
      <c r="P66476" s="63"/>
      <c r="Q66476" s="63"/>
    </row>
    <row r="66477" spans="16:17">
      <c r="P66477" s="63"/>
      <c r="Q66477" s="63"/>
    </row>
    <row r="66478" spans="16:17">
      <c r="P66478" s="63"/>
      <c r="Q66478" s="63"/>
    </row>
    <row r="66479" spans="16:17">
      <c r="P66479" s="63"/>
      <c r="Q66479" s="63"/>
    </row>
    <row r="66480" spans="16:17">
      <c r="P66480" s="63"/>
      <c r="Q66480" s="63"/>
    </row>
    <row r="66481" spans="16:17">
      <c r="P66481" s="63"/>
      <c r="Q66481" s="63"/>
    </row>
    <row r="66482" spans="16:17">
      <c r="P66482" s="63"/>
      <c r="Q66482" s="63"/>
    </row>
    <row r="66483" spans="16:17">
      <c r="P66483" s="63"/>
      <c r="Q66483" s="63"/>
    </row>
    <row r="66484" spans="16:17">
      <c r="P66484" s="63"/>
      <c r="Q66484" s="63"/>
    </row>
    <row r="66485" spans="16:17">
      <c r="P66485" s="63"/>
      <c r="Q66485" s="63"/>
    </row>
    <row r="66486" spans="16:17">
      <c r="P66486" s="63"/>
      <c r="Q66486" s="63"/>
    </row>
    <row r="66487" spans="16:17">
      <c r="P66487" s="63"/>
      <c r="Q66487" s="63"/>
    </row>
    <row r="66488" spans="16:17">
      <c r="P66488" s="63"/>
      <c r="Q66488" s="63"/>
    </row>
    <row r="66489" spans="16:17">
      <c r="P66489" s="63"/>
      <c r="Q66489" s="63"/>
    </row>
    <row r="66490" spans="16:17">
      <c r="P66490" s="63"/>
      <c r="Q66490" s="63"/>
    </row>
    <row r="66491" spans="16:17">
      <c r="P66491" s="63"/>
      <c r="Q66491" s="63"/>
    </row>
    <row r="66492" spans="16:17">
      <c r="P66492" s="63"/>
      <c r="Q66492" s="63"/>
    </row>
    <row r="66493" spans="16:17">
      <c r="P66493" s="63"/>
      <c r="Q66493" s="63"/>
    </row>
    <row r="66494" spans="16:17">
      <c r="P66494" s="63"/>
      <c r="Q66494" s="63"/>
    </row>
    <row r="66495" spans="16:17">
      <c r="P66495" s="63"/>
      <c r="Q66495" s="63"/>
    </row>
    <row r="66496" spans="16:17">
      <c r="P66496" s="63"/>
      <c r="Q66496" s="63"/>
    </row>
    <row r="66497" spans="16:17">
      <c r="P66497" s="63"/>
      <c r="Q66497" s="63"/>
    </row>
    <row r="66498" spans="16:17">
      <c r="P66498" s="63"/>
      <c r="Q66498" s="63"/>
    </row>
    <row r="66499" spans="16:17">
      <c r="P66499" s="63"/>
      <c r="Q66499" s="63"/>
    </row>
    <row r="66500" spans="16:17">
      <c r="P66500" s="63"/>
      <c r="Q66500" s="63"/>
    </row>
    <row r="66501" spans="16:17">
      <c r="P66501" s="63"/>
      <c r="Q66501" s="63"/>
    </row>
    <row r="66502" spans="16:17">
      <c r="P66502" s="63"/>
      <c r="Q66502" s="63"/>
    </row>
    <row r="66503" spans="16:17">
      <c r="P66503" s="63"/>
      <c r="Q66503" s="63"/>
    </row>
    <row r="66504" spans="16:17">
      <c r="P66504" s="63"/>
      <c r="Q66504" s="63"/>
    </row>
    <row r="66505" spans="16:17">
      <c r="P66505" s="63"/>
      <c r="Q66505" s="63"/>
    </row>
    <row r="66506" spans="16:17">
      <c r="P66506" s="63"/>
      <c r="Q66506" s="63"/>
    </row>
    <row r="66507" spans="16:17">
      <c r="P66507" s="63"/>
      <c r="Q66507" s="63"/>
    </row>
    <row r="66508" spans="16:17">
      <c r="P66508" s="63"/>
      <c r="Q66508" s="63"/>
    </row>
    <row r="66509" spans="16:17">
      <c r="P66509" s="63"/>
      <c r="Q66509" s="63"/>
    </row>
    <row r="66510" spans="16:17">
      <c r="P66510" s="63"/>
      <c r="Q66510" s="63"/>
    </row>
    <row r="66511" spans="16:17">
      <c r="P66511" s="63"/>
      <c r="Q66511" s="63"/>
    </row>
    <row r="66512" spans="16:17">
      <c r="P66512" s="63"/>
      <c r="Q66512" s="63"/>
    </row>
    <row r="66513" spans="16:17">
      <c r="P66513" s="63"/>
      <c r="Q66513" s="63"/>
    </row>
    <row r="66514" spans="16:17">
      <c r="P66514" s="63"/>
      <c r="Q66514" s="63"/>
    </row>
    <row r="66515" spans="16:17">
      <c r="P66515" s="63"/>
      <c r="Q66515" s="63"/>
    </row>
    <row r="66516" spans="16:17">
      <c r="P66516" s="63"/>
      <c r="Q66516" s="63"/>
    </row>
    <row r="66517" spans="16:17">
      <c r="P66517" s="63"/>
      <c r="Q66517" s="63"/>
    </row>
    <row r="66518" spans="16:17">
      <c r="P66518" s="63"/>
      <c r="Q66518" s="63"/>
    </row>
    <row r="66519" spans="16:17">
      <c r="P66519" s="63"/>
      <c r="Q66519" s="63"/>
    </row>
    <row r="66520" spans="16:17">
      <c r="P66520" s="63"/>
      <c r="Q66520" s="63"/>
    </row>
    <row r="66521" spans="16:17">
      <c r="P66521" s="63"/>
      <c r="Q66521" s="63"/>
    </row>
    <row r="66522" spans="16:17">
      <c r="P66522" s="63"/>
      <c r="Q66522" s="63"/>
    </row>
    <row r="66523" spans="16:17">
      <c r="P66523" s="63"/>
      <c r="Q66523" s="63"/>
    </row>
    <row r="66524" spans="16:17">
      <c r="P66524" s="63"/>
      <c r="Q66524" s="63"/>
    </row>
    <row r="66525" spans="16:17">
      <c r="P66525" s="63"/>
      <c r="Q66525" s="63"/>
    </row>
    <row r="66526" spans="16:17">
      <c r="P66526" s="63"/>
      <c r="Q66526" s="63"/>
    </row>
    <row r="66527" spans="16:17">
      <c r="P66527" s="63"/>
      <c r="Q66527" s="63"/>
    </row>
    <row r="66528" spans="16:17">
      <c r="P66528" s="63"/>
      <c r="Q66528" s="63"/>
    </row>
    <row r="66529" spans="16:17">
      <c r="P66529" s="63"/>
      <c r="Q66529" s="63"/>
    </row>
    <row r="66530" spans="16:17">
      <c r="P66530" s="63"/>
      <c r="Q66530" s="63"/>
    </row>
    <row r="66531" spans="16:17">
      <c r="P66531" s="63"/>
      <c r="Q66531" s="63"/>
    </row>
    <row r="66532" spans="16:17">
      <c r="P66532" s="63"/>
      <c r="Q66532" s="63"/>
    </row>
    <row r="66533" spans="16:17">
      <c r="P66533" s="63"/>
      <c r="Q66533" s="63"/>
    </row>
    <row r="66534" spans="16:17">
      <c r="P66534" s="63"/>
      <c r="Q66534" s="63"/>
    </row>
    <row r="66535" spans="16:17">
      <c r="P66535" s="63"/>
      <c r="Q66535" s="63"/>
    </row>
    <row r="66536" spans="16:17">
      <c r="P66536" s="63"/>
      <c r="Q66536" s="63"/>
    </row>
    <row r="66537" spans="16:17">
      <c r="P66537" s="63"/>
      <c r="Q66537" s="63"/>
    </row>
    <row r="66538" spans="16:17">
      <c r="P66538" s="63"/>
      <c r="Q66538" s="63"/>
    </row>
    <row r="66539" spans="16:17">
      <c r="P66539" s="63"/>
      <c r="Q66539" s="63"/>
    </row>
    <row r="66540" spans="16:17">
      <c r="P66540" s="63"/>
      <c r="Q66540" s="63"/>
    </row>
    <row r="66541" spans="16:17">
      <c r="P66541" s="63"/>
      <c r="Q66541" s="63"/>
    </row>
    <row r="66542" spans="16:17">
      <c r="P66542" s="63"/>
      <c r="Q66542" s="63"/>
    </row>
    <row r="66543" spans="16:17">
      <c r="P66543" s="63"/>
      <c r="Q66543" s="63"/>
    </row>
    <row r="66544" spans="16:17">
      <c r="P66544" s="63"/>
      <c r="Q66544" s="63"/>
    </row>
    <row r="66545" spans="16:17">
      <c r="P66545" s="63"/>
      <c r="Q66545" s="63"/>
    </row>
    <row r="66546" spans="16:17">
      <c r="P66546" s="63"/>
      <c r="Q66546" s="63"/>
    </row>
    <row r="66547" spans="16:17">
      <c r="P66547" s="63"/>
      <c r="Q66547" s="63"/>
    </row>
    <row r="66548" spans="16:17">
      <c r="P66548" s="63"/>
      <c r="Q66548" s="63"/>
    </row>
    <row r="66549" spans="16:17">
      <c r="P66549" s="63"/>
      <c r="Q66549" s="63"/>
    </row>
    <row r="66550" spans="16:17">
      <c r="P66550" s="63"/>
      <c r="Q66550" s="63"/>
    </row>
    <row r="66551" spans="16:17">
      <c r="P66551" s="63"/>
      <c r="Q66551" s="63"/>
    </row>
    <row r="66552" spans="16:17">
      <c r="P66552" s="63"/>
      <c r="Q66552" s="63"/>
    </row>
    <row r="66553" spans="16:17">
      <c r="P66553" s="63"/>
      <c r="Q66553" s="63"/>
    </row>
    <row r="66554" spans="16:17">
      <c r="P66554" s="63"/>
      <c r="Q66554" s="63"/>
    </row>
    <row r="66555" spans="16:17">
      <c r="P66555" s="63"/>
      <c r="Q66555" s="63"/>
    </row>
    <row r="66556" spans="16:17">
      <c r="P66556" s="63"/>
      <c r="Q66556" s="63"/>
    </row>
    <row r="66557" spans="16:17">
      <c r="P66557" s="63"/>
      <c r="Q66557" s="63"/>
    </row>
    <row r="66558" spans="16:17">
      <c r="P66558" s="63"/>
      <c r="Q66558" s="63"/>
    </row>
    <row r="66559" spans="16:17">
      <c r="P66559" s="63"/>
      <c r="Q66559" s="63"/>
    </row>
    <row r="66560" spans="16:17">
      <c r="P66560" s="63"/>
      <c r="Q66560" s="63"/>
    </row>
    <row r="66561" spans="16:17">
      <c r="P66561" s="63"/>
      <c r="Q66561" s="63"/>
    </row>
    <row r="66562" spans="16:17">
      <c r="P66562" s="63"/>
      <c r="Q66562" s="63"/>
    </row>
    <row r="66563" spans="16:17">
      <c r="P66563" s="63"/>
      <c r="Q66563" s="63"/>
    </row>
    <row r="66564" spans="16:17">
      <c r="P66564" s="63"/>
      <c r="Q66564" s="63"/>
    </row>
    <row r="66565" spans="16:17">
      <c r="P66565" s="63"/>
      <c r="Q66565" s="63"/>
    </row>
    <row r="66566" spans="16:17">
      <c r="P66566" s="63"/>
      <c r="Q66566" s="63"/>
    </row>
    <row r="66567" spans="16:17">
      <c r="P66567" s="63"/>
      <c r="Q66567" s="63"/>
    </row>
    <row r="66568" spans="16:17">
      <c r="P66568" s="63"/>
      <c r="Q66568" s="63"/>
    </row>
    <row r="66569" spans="16:17">
      <c r="P66569" s="63"/>
      <c r="Q66569" s="63"/>
    </row>
    <row r="66570" spans="16:17">
      <c r="P66570" s="63"/>
      <c r="Q66570" s="63"/>
    </row>
    <row r="66571" spans="16:17">
      <c r="P66571" s="63"/>
      <c r="Q66571" s="63"/>
    </row>
    <row r="66572" spans="16:17">
      <c r="P66572" s="63"/>
      <c r="Q66572" s="63"/>
    </row>
    <row r="66573" spans="16:17">
      <c r="P66573" s="63"/>
      <c r="Q66573" s="63"/>
    </row>
    <row r="66574" spans="16:17">
      <c r="P66574" s="63"/>
      <c r="Q66574" s="63"/>
    </row>
    <row r="66575" spans="16:17">
      <c r="P66575" s="63"/>
      <c r="Q66575" s="63"/>
    </row>
    <row r="66576" spans="16:17">
      <c r="P66576" s="63"/>
      <c r="Q66576" s="63"/>
    </row>
    <row r="66577" spans="16:17">
      <c r="P66577" s="63"/>
      <c r="Q66577" s="63"/>
    </row>
    <row r="66578" spans="16:17">
      <c r="P66578" s="63"/>
      <c r="Q66578" s="63"/>
    </row>
    <row r="66579" spans="16:17">
      <c r="P66579" s="63"/>
      <c r="Q66579" s="63"/>
    </row>
    <row r="66580" spans="16:17">
      <c r="P66580" s="63"/>
      <c r="Q66580" s="63"/>
    </row>
    <row r="66581" spans="16:17">
      <c r="P66581" s="63"/>
      <c r="Q66581" s="63"/>
    </row>
    <row r="66582" spans="16:17">
      <c r="P66582" s="63"/>
      <c r="Q66582" s="63"/>
    </row>
    <row r="66583" spans="16:17">
      <c r="P66583" s="63"/>
      <c r="Q66583" s="63"/>
    </row>
    <row r="66584" spans="16:17">
      <c r="P66584" s="63"/>
      <c r="Q66584" s="63"/>
    </row>
    <row r="66585" spans="16:17">
      <c r="P66585" s="63"/>
      <c r="Q66585" s="63"/>
    </row>
    <row r="66586" spans="16:17">
      <c r="P66586" s="63"/>
      <c r="Q66586" s="63"/>
    </row>
    <row r="66587" spans="16:17">
      <c r="P66587" s="63"/>
      <c r="Q66587" s="63"/>
    </row>
    <row r="66588" spans="16:17">
      <c r="P66588" s="63"/>
      <c r="Q66588" s="63"/>
    </row>
    <row r="66589" spans="16:17">
      <c r="P66589" s="63"/>
      <c r="Q66589" s="63"/>
    </row>
    <row r="66590" spans="16:17">
      <c r="P66590" s="63"/>
      <c r="Q66590" s="63"/>
    </row>
    <row r="66591" spans="16:17">
      <c r="P66591" s="63"/>
      <c r="Q66591" s="63"/>
    </row>
    <row r="66592" spans="16:17">
      <c r="P66592" s="63"/>
      <c r="Q66592" s="63"/>
    </row>
    <row r="66593" spans="16:17">
      <c r="P66593" s="63"/>
      <c r="Q66593" s="63"/>
    </row>
    <row r="66594" spans="16:17">
      <c r="P66594" s="63"/>
      <c r="Q66594" s="63"/>
    </row>
    <row r="66595" spans="16:17">
      <c r="P66595" s="63"/>
      <c r="Q66595" s="63"/>
    </row>
    <row r="66596" spans="16:17">
      <c r="P66596" s="63"/>
      <c r="Q66596" s="63"/>
    </row>
    <row r="66597" spans="16:17">
      <c r="P66597" s="63"/>
      <c r="Q66597" s="63"/>
    </row>
    <row r="66598" spans="16:17">
      <c r="P66598" s="63"/>
      <c r="Q66598" s="63"/>
    </row>
    <row r="66599" spans="16:17">
      <c r="P66599" s="63"/>
      <c r="Q66599" s="63"/>
    </row>
    <row r="66600" spans="16:17">
      <c r="P66600" s="63"/>
      <c r="Q66600" s="63"/>
    </row>
    <row r="66601" spans="16:17">
      <c r="P66601" s="63"/>
      <c r="Q66601" s="63"/>
    </row>
    <row r="66602" spans="16:17">
      <c r="P66602" s="63"/>
      <c r="Q66602" s="63"/>
    </row>
    <row r="66603" spans="16:17">
      <c r="P66603" s="63"/>
      <c r="Q66603" s="63"/>
    </row>
    <row r="66604" spans="16:17">
      <c r="P66604" s="63"/>
      <c r="Q66604" s="63"/>
    </row>
    <row r="66605" spans="16:17">
      <c r="P66605" s="63"/>
      <c r="Q66605" s="63"/>
    </row>
    <row r="66606" spans="16:17">
      <c r="P66606" s="63"/>
      <c r="Q66606" s="63"/>
    </row>
    <row r="66607" spans="16:17">
      <c r="P66607" s="63"/>
      <c r="Q66607" s="63"/>
    </row>
    <row r="66608" spans="16:17">
      <c r="P66608" s="63"/>
      <c r="Q66608" s="63"/>
    </row>
    <row r="66609" spans="16:17">
      <c r="P66609" s="63"/>
      <c r="Q66609" s="63"/>
    </row>
    <row r="66610" spans="16:17">
      <c r="P66610" s="63"/>
      <c r="Q66610" s="63"/>
    </row>
    <row r="66611" spans="16:17">
      <c r="P66611" s="63"/>
      <c r="Q66611" s="63"/>
    </row>
    <row r="66612" spans="16:17">
      <c r="P66612" s="63"/>
      <c r="Q66612" s="63"/>
    </row>
    <row r="66613" spans="16:17">
      <c r="P66613" s="63"/>
      <c r="Q66613" s="63"/>
    </row>
    <row r="66614" spans="16:17">
      <c r="P66614" s="63"/>
      <c r="Q66614" s="63"/>
    </row>
    <row r="66615" spans="16:17">
      <c r="P66615" s="63"/>
      <c r="Q66615" s="63"/>
    </row>
    <row r="66616" spans="16:17">
      <c r="P66616" s="63"/>
      <c r="Q66616" s="63"/>
    </row>
    <row r="66617" spans="16:17">
      <c r="P66617" s="63"/>
      <c r="Q66617" s="63"/>
    </row>
    <row r="66618" spans="16:17">
      <c r="P66618" s="63"/>
      <c r="Q66618" s="63"/>
    </row>
    <row r="66619" spans="16:17">
      <c r="P66619" s="63"/>
      <c r="Q66619" s="63"/>
    </row>
    <row r="66620" spans="16:17">
      <c r="P66620" s="63"/>
      <c r="Q66620" s="63"/>
    </row>
    <row r="66621" spans="16:17">
      <c r="P66621" s="63"/>
      <c r="Q66621" s="63"/>
    </row>
    <row r="66622" spans="16:17">
      <c r="P66622" s="63"/>
      <c r="Q66622" s="63"/>
    </row>
    <row r="66623" spans="16:17">
      <c r="P66623" s="63"/>
      <c r="Q66623" s="63"/>
    </row>
    <row r="66624" spans="16:17">
      <c r="P66624" s="63"/>
      <c r="Q66624" s="63"/>
    </row>
    <row r="66625" spans="16:17">
      <c r="P66625" s="63"/>
      <c r="Q66625" s="63"/>
    </row>
    <row r="66626" spans="16:17">
      <c r="P66626" s="63"/>
      <c r="Q66626" s="63"/>
    </row>
    <row r="66627" spans="16:17">
      <c r="P66627" s="63"/>
      <c r="Q66627" s="63"/>
    </row>
    <row r="66628" spans="16:17">
      <c r="P66628" s="63"/>
      <c r="Q66628" s="63"/>
    </row>
    <row r="66629" spans="16:17">
      <c r="P66629" s="63"/>
      <c r="Q66629" s="63"/>
    </row>
    <row r="66630" spans="16:17">
      <c r="P66630" s="63"/>
      <c r="Q66630" s="63"/>
    </row>
    <row r="66631" spans="16:17">
      <c r="P66631" s="63"/>
      <c r="Q66631" s="63"/>
    </row>
    <row r="66632" spans="16:17">
      <c r="P66632" s="63"/>
      <c r="Q66632" s="63"/>
    </row>
    <row r="66633" spans="16:17">
      <c r="P66633" s="63"/>
      <c r="Q66633" s="63"/>
    </row>
    <row r="66634" spans="16:17">
      <c r="P66634" s="63"/>
      <c r="Q66634" s="63"/>
    </row>
    <row r="66635" spans="16:17">
      <c r="P66635" s="63"/>
      <c r="Q66635" s="63"/>
    </row>
    <row r="66636" spans="16:17">
      <c r="P66636" s="63"/>
      <c r="Q66636" s="63"/>
    </row>
    <row r="66637" spans="16:17">
      <c r="P66637" s="63"/>
      <c r="Q66637" s="63"/>
    </row>
    <row r="66638" spans="16:17">
      <c r="P66638" s="63"/>
      <c r="Q66638" s="63"/>
    </row>
    <row r="66639" spans="16:17">
      <c r="P66639" s="63"/>
      <c r="Q66639" s="63"/>
    </row>
    <row r="66640" spans="16:17">
      <c r="P66640" s="63"/>
      <c r="Q66640" s="63"/>
    </row>
    <row r="66641" spans="16:17">
      <c r="P66641" s="63"/>
      <c r="Q66641" s="63"/>
    </row>
    <row r="66642" spans="16:17">
      <c r="P66642" s="63"/>
      <c r="Q66642" s="63"/>
    </row>
    <row r="66643" spans="16:17">
      <c r="P66643" s="63"/>
      <c r="Q66643" s="63"/>
    </row>
    <row r="66644" spans="16:17">
      <c r="P66644" s="63"/>
      <c r="Q66644" s="63"/>
    </row>
    <row r="66645" spans="16:17">
      <c r="P66645" s="63"/>
      <c r="Q66645" s="63"/>
    </row>
    <row r="66646" spans="16:17">
      <c r="P66646" s="63"/>
      <c r="Q66646" s="63"/>
    </row>
    <row r="66647" spans="16:17">
      <c r="P66647" s="63"/>
      <c r="Q66647" s="63"/>
    </row>
    <row r="66648" spans="16:17">
      <c r="P66648" s="63"/>
      <c r="Q66648" s="63"/>
    </row>
    <row r="66649" spans="16:17">
      <c r="P66649" s="63"/>
      <c r="Q66649" s="63"/>
    </row>
    <row r="66650" spans="16:17">
      <c r="P66650" s="63"/>
      <c r="Q66650" s="63"/>
    </row>
    <row r="66651" spans="16:17">
      <c r="P66651" s="63"/>
      <c r="Q66651" s="63"/>
    </row>
    <row r="66652" spans="16:17">
      <c r="P66652" s="63"/>
      <c r="Q66652" s="63"/>
    </row>
    <row r="66653" spans="16:17">
      <c r="P66653" s="63"/>
      <c r="Q66653" s="63"/>
    </row>
    <row r="66654" spans="16:17">
      <c r="P66654" s="63"/>
      <c r="Q66654" s="63"/>
    </row>
    <row r="66655" spans="16:17">
      <c r="P66655" s="63"/>
      <c r="Q66655" s="63"/>
    </row>
    <row r="66656" spans="16:17">
      <c r="P66656" s="63"/>
      <c r="Q66656" s="63"/>
    </row>
    <row r="66657" spans="16:17">
      <c r="P66657" s="63"/>
      <c r="Q66657" s="63"/>
    </row>
    <row r="66658" spans="16:17">
      <c r="P66658" s="63"/>
      <c r="Q66658" s="63"/>
    </row>
    <row r="66659" spans="16:17">
      <c r="P66659" s="63"/>
      <c r="Q66659" s="63"/>
    </row>
    <row r="66660" spans="16:17">
      <c r="P66660" s="63"/>
      <c r="Q66660" s="63"/>
    </row>
    <row r="66661" spans="16:17">
      <c r="P66661" s="63"/>
      <c r="Q66661" s="63"/>
    </row>
    <row r="66662" spans="16:17">
      <c r="P66662" s="63"/>
      <c r="Q66662" s="63"/>
    </row>
    <row r="66663" spans="16:17">
      <c r="P66663" s="63"/>
      <c r="Q66663" s="63"/>
    </row>
    <row r="66664" spans="16:17">
      <c r="P66664" s="63"/>
      <c r="Q66664" s="63"/>
    </row>
    <row r="66665" spans="16:17">
      <c r="P66665" s="63"/>
      <c r="Q66665" s="63"/>
    </row>
    <row r="66666" spans="16:17">
      <c r="P66666" s="63"/>
      <c r="Q66666" s="63"/>
    </row>
    <row r="66667" spans="16:17">
      <c r="P66667" s="63"/>
      <c r="Q66667" s="63"/>
    </row>
    <row r="66668" spans="16:17">
      <c r="P66668" s="63"/>
      <c r="Q66668" s="63"/>
    </row>
    <row r="66669" spans="16:17">
      <c r="P66669" s="63"/>
      <c r="Q66669" s="63"/>
    </row>
    <row r="66670" spans="16:17">
      <c r="P66670" s="63"/>
      <c r="Q66670" s="63"/>
    </row>
    <row r="66671" spans="16:17">
      <c r="P66671" s="63"/>
      <c r="Q66671" s="63"/>
    </row>
    <row r="66672" spans="16:17">
      <c r="P66672" s="63"/>
      <c r="Q66672" s="63"/>
    </row>
    <row r="66673" spans="16:17">
      <c r="P66673" s="63"/>
      <c r="Q66673" s="63"/>
    </row>
    <row r="66674" spans="16:17">
      <c r="P66674" s="63"/>
      <c r="Q66674" s="63"/>
    </row>
    <row r="66675" spans="16:17">
      <c r="P66675" s="63"/>
      <c r="Q66675" s="63"/>
    </row>
    <row r="66676" spans="16:17">
      <c r="P66676" s="63"/>
      <c r="Q66676" s="63"/>
    </row>
    <row r="66677" spans="16:17">
      <c r="P66677" s="63"/>
      <c r="Q66677" s="63"/>
    </row>
    <row r="66678" spans="16:17">
      <c r="P66678" s="63"/>
      <c r="Q66678" s="63"/>
    </row>
    <row r="66679" spans="16:17">
      <c r="P66679" s="63"/>
      <c r="Q66679" s="63"/>
    </row>
    <row r="66680" spans="16:17">
      <c r="P66680" s="63"/>
      <c r="Q66680" s="63"/>
    </row>
    <row r="66681" spans="16:17">
      <c r="P66681" s="63"/>
      <c r="Q66681" s="63"/>
    </row>
    <row r="66682" spans="16:17">
      <c r="P66682" s="63"/>
      <c r="Q66682" s="63"/>
    </row>
    <row r="66683" spans="16:17">
      <c r="P66683" s="63"/>
      <c r="Q66683" s="63"/>
    </row>
    <row r="66684" spans="16:17">
      <c r="P66684" s="63"/>
      <c r="Q66684" s="63"/>
    </row>
    <row r="66685" spans="16:17">
      <c r="P66685" s="63"/>
      <c r="Q66685" s="63"/>
    </row>
    <row r="66686" spans="16:17">
      <c r="P66686" s="63"/>
      <c r="Q66686" s="63"/>
    </row>
    <row r="66687" spans="16:17">
      <c r="P66687" s="63"/>
      <c r="Q66687" s="63"/>
    </row>
    <row r="66688" spans="16:17">
      <c r="P66688" s="63"/>
      <c r="Q66688" s="63"/>
    </row>
    <row r="66689" spans="16:17">
      <c r="P66689" s="63"/>
      <c r="Q66689" s="63"/>
    </row>
    <row r="66690" spans="16:17">
      <c r="P66690" s="63"/>
      <c r="Q66690" s="63"/>
    </row>
    <row r="66691" spans="16:17">
      <c r="P66691" s="63"/>
      <c r="Q66691" s="63"/>
    </row>
    <row r="66692" spans="16:17">
      <c r="P66692" s="63"/>
      <c r="Q66692" s="63"/>
    </row>
    <row r="66693" spans="16:17">
      <c r="P66693" s="63"/>
      <c r="Q66693" s="63"/>
    </row>
    <row r="66694" spans="16:17">
      <c r="P66694" s="63"/>
      <c r="Q66694" s="63"/>
    </row>
    <row r="66695" spans="16:17">
      <c r="P66695" s="63"/>
      <c r="Q66695" s="63"/>
    </row>
    <row r="66696" spans="16:17">
      <c r="P66696" s="63"/>
      <c r="Q66696" s="63"/>
    </row>
    <row r="66697" spans="16:17">
      <c r="P66697" s="63"/>
      <c r="Q66697" s="63"/>
    </row>
    <row r="66698" spans="16:17">
      <c r="P66698" s="63"/>
      <c r="Q66698" s="63"/>
    </row>
    <row r="66699" spans="16:17">
      <c r="P66699" s="63"/>
      <c r="Q66699" s="63"/>
    </row>
    <row r="66700" spans="16:17">
      <c r="P66700" s="63"/>
      <c r="Q66700" s="63"/>
    </row>
    <row r="66701" spans="16:17">
      <c r="P66701" s="63"/>
      <c r="Q66701" s="63"/>
    </row>
    <row r="66702" spans="16:17">
      <c r="P66702" s="63"/>
      <c r="Q66702" s="63"/>
    </row>
    <row r="66703" spans="16:17">
      <c r="P66703" s="63"/>
      <c r="Q66703" s="63"/>
    </row>
    <row r="66704" spans="16:17">
      <c r="P66704" s="63"/>
      <c r="Q66704" s="63"/>
    </row>
    <row r="66705" spans="16:17">
      <c r="P66705" s="63"/>
      <c r="Q66705" s="63"/>
    </row>
    <row r="66706" spans="16:17">
      <c r="P66706" s="63"/>
      <c r="Q66706" s="63"/>
    </row>
    <row r="66707" spans="16:17">
      <c r="P66707" s="63"/>
      <c r="Q66707" s="63"/>
    </row>
    <row r="66708" spans="16:17">
      <c r="P66708" s="63"/>
      <c r="Q66708" s="63"/>
    </row>
    <row r="66709" spans="16:17">
      <c r="P66709" s="63"/>
      <c r="Q66709" s="63"/>
    </row>
    <row r="66710" spans="16:17">
      <c r="P66710" s="63"/>
      <c r="Q66710" s="63"/>
    </row>
    <row r="66711" spans="16:17">
      <c r="P66711" s="63"/>
      <c r="Q66711" s="63"/>
    </row>
    <row r="66712" spans="16:17">
      <c r="P66712" s="63"/>
      <c r="Q66712" s="63"/>
    </row>
    <row r="66713" spans="16:17">
      <c r="P66713" s="63"/>
      <c r="Q66713" s="63"/>
    </row>
    <row r="66714" spans="16:17">
      <c r="P66714" s="63"/>
      <c r="Q66714" s="63"/>
    </row>
    <row r="66715" spans="16:17">
      <c r="P66715" s="63"/>
      <c r="Q66715" s="63"/>
    </row>
    <row r="66716" spans="16:17">
      <c r="P66716" s="63"/>
      <c r="Q66716" s="63"/>
    </row>
    <row r="66717" spans="16:17">
      <c r="P66717" s="63"/>
      <c r="Q66717" s="63"/>
    </row>
    <row r="66718" spans="16:17">
      <c r="P66718" s="63"/>
      <c r="Q66718" s="63"/>
    </row>
    <row r="66719" spans="16:17">
      <c r="P66719" s="63"/>
      <c r="Q66719" s="63"/>
    </row>
    <row r="66720" spans="16:17">
      <c r="P66720" s="63"/>
      <c r="Q66720" s="63"/>
    </row>
    <row r="66721" spans="16:17">
      <c r="P66721" s="63"/>
      <c r="Q66721" s="63"/>
    </row>
    <row r="66722" spans="16:17">
      <c r="P66722" s="63"/>
      <c r="Q66722" s="63"/>
    </row>
    <row r="66723" spans="16:17">
      <c r="P66723" s="63"/>
      <c r="Q66723" s="63"/>
    </row>
    <row r="66724" spans="16:17">
      <c r="P66724" s="63"/>
      <c r="Q66724" s="63"/>
    </row>
    <row r="66725" spans="16:17">
      <c r="P66725" s="63"/>
      <c r="Q66725" s="63"/>
    </row>
    <row r="66726" spans="16:17">
      <c r="P66726" s="63"/>
      <c r="Q66726" s="63"/>
    </row>
    <row r="66727" spans="16:17">
      <c r="P66727" s="63"/>
      <c r="Q66727" s="63"/>
    </row>
    <row r="66728" spans="16:17">
      <c r="P66728" s="63"/>
      <c r="Q66728" s="63"/>
    </row>
    <row r="66729" spans="16:17">
      <c r="P66729" s="63"/>
      <c r="Q66729" s="63"/>
    </row>
    <row r="66730" spans="16:17">
      <c r="P66730" s="63"/>
      <c r="Q66730" s="63"/>
    </row>
    <row r="66731" spans="16:17">
      <c r="P66731" s="63"/>
      <c r="Q66731" s="63"/>
    </row>
    <row r="66732" spans="16:17">
      <c r="P66732" s="63"/>
      <c r="Q66732" s="63"/>
    </row>
    <row r="66733" spans="16:17">
      <c r="P66733" s="63"/>
      <c r="Q66733" s="63"/>
    </row>
    <row r="66734" spans="16:17">
      <c r="P66734" s="63"/>
      <c r="Q66734" s="63"/>
    </row>
    <row r="66735" spans="16:17">
      <c r="P66735" s="63"/>
      <c r="Q66735" s="63"/>
    </row>
    <row r="66736" spans="16:17">
      <c r="P66736" s="63"/>
      <c r="Q66736" s="63"/>
    </row>
    <row r="66737" spans="16:17">
      <c r="P66737" s="63"/>
      <c r="Q66737" s="63"/>
    </row>
    <row r="66738" spans="16:17">
      <c r="P66738" s="63"/>
      <c r="Q66738" s="63"/>
    </row>
    <row r="66739" spans="16:17">
      <c r="P66739" s="63"/>
      <c r="Q66739" s="63"/>
    </row>
    <row r="66740" spans="16:17">
      <c r="P66740" s="63"/>
      <c r="Q66740" s="63"/>
    </row>
    <row r="66741" spans="16:17">
      <c r="P66741" s="63"/>
      <c r="Q66741" s="63"/>
    </row>
    <row r="66742" spans="16:17">
      <c r="P66742" s="63"/>
      <c r="Q66742" s="63"/>
    </row>
    <row r="66743" spans="16:17">
      <c r="P66743" s="63"/>
      <c r="Q66743" s="63"/>
    </row>
    <row r="66744" spans="16:17">
      <c r="P66744" s="63"/>
      <c r="Q66744" s="63"/>
    </row>
    <row r="66745" spans="16:17">
      <c r="P66745" s="63"/>
      <c r="Q66745" s="63"/>
    </row>
    <row r="66746" spans="16:17">
      <c r="P66746" s="63"/>
      <c r="Q66746" s="63"/>
    </row>
    <row r="66747" spans="16:17">
      <c r="P66747" s="63"/>
      <c r="Q66747" s="63"/>
    </row>
    <row r="66748" spans="16:17">
      <c r="P66748" s="63"/>
      <c r="Q66748" s="63"/>
    </row>
    <row r="66749" spans="16:17">
      <c r="P66749" s="63"/>
      <c r="Q66749" s="63"/>
    </row>
    <row r="66750" spans="16:17">
      <c r="P66750" s="63"/>
      <c r="Q66750" s="63"/>
    </row>
    <row r="66751" spans="16:17">
      <c r="P66751" s="63"/>
      <c r="Q66751" s="63"/>
    </row>
    <row r="66752" spans="16:17">
      <c r="P66752" s="63"/>
      <c r="Q66752" s="63"/>
    </row>
    <row r="66753" spans="16:17">
      <c r="P66753" s="63"/>
      <c r="Q66753" s="63"/>
    </row>
    <row r="66754" spans="16:17">
      <c r="P66754" s="63"/>
      <c r="Q66754" s="63"/>
    </row>
    <row r="66755" spans="16:17">
      <c r="P66755" s="63"/>
      <c r="Q66755" s="63"/>
    </row>
    <row r="66756" spans="16:17">
      <c r="P66756" s="63"/>
      <c r="Q66756" s="63"/>
    </row>
    <row r="66757" spans="16:17">
      <c r="P66757" s="63"/>
      <c r="Q66757" s="63"/>
    </row>
    <row r="66758" spans="16:17">
      <c r="P66758" s="63"/>
      <c r="Q66758" s="63"/>
    </row>
    <row r="66759" spans="16:17">
      <c r="P66759" s="63"/>
      <c r="Q66759" s="63"/>
    </row>
    <row r="66760" spans="16:17">
      <c r="P66760" s="63"/>
      <c r="Q66760" s="63"/>
    </row>
    <row r="66761" spans="16:17">
      <c r="P66761" s="63"/>
      <c r="Q66761" s="63"/>
    </row>
    <row r="66762" spans="16:17">
      <c r="P66762" s="63"/>
      <c r="Q66762" s="63"/>
    </row>
    <row r="66763" spans="16:17">
      <c r="P66763" s="63"/>
      <c r="Q66763" s="63"/>
    </row>
    <row r="66764" spans="16:17">
      <c r="P66764" s="63"/>
      <c r="Q66764" s="63"/>
    </row>
    <row r="66765" spans="16:17">
      <c r="P66765" s="63"/>
      <c r="Q66765" s="63"/>
    </row>
    <row r="66766" spans="16:17">
      <c r="P66766" s="63"/>
      <c r="Q66766" s="63"/>
    </row>
    <row r="66767" spans="16:17">
      <c r="P66767" s="63"/>
      <c r="Q66767" s="63"/>
    </row>
    <row r="66768" spans="16:17">
      <c r="P66768" s="63"/>
      <c r="Q66768" s="63"/>
    </row>
    <row r="66769" spans="16:17">
      <c r="P66769" s="63"/>
      <c r="Q66769" s="63"/>
    </row>
    <row r="66770" spans="16:17">
      <c r="P66770" s="63"/>
      <c r="Q66770" s="63"/>
    </row>
    <row r="66771" spans="16:17">
      <c r="P66771" s="63"/>
      <c r="Q66771" s="63"/>
    </row>
    <row r="66772" spans="16:17">
      <c r="P66772" s="63"/>
      <c r="Q66772" s="63"/>
    </row>
    <row r="66773" spans="16:17">
      <c r="P66773" s="63"/>
      <c r="Q66773" s="63"/>
    </row>
    <row r="66774" spans="16:17">
      <c r="P66774" s="63"/>
      <c r="Q66774" s="63"/>
    </row>
    <row r="66775" spans="16:17">
      <c r="P66775" s="63"/>
      <c r="Q66775" s="63"/>
    </row>
    <row r="66776" spans="16:17">
      <c r="P66776" s="63"/>
      <c r="Q66776" s="63"/>
    </row>
    <row r="66777" spans="16:17">
      <c r="P66777" s="63"/>
      <c r="Q66777" s="63"/>
    </row>
    <row r="66778" spans="16:17">
      <c r="P66778" s="63"/>
      <c r="Q66778" s="63"/>
    </row>
    <row r="66779" spans="16:17">
      <c r="P66779" s="63"/>
      <c r="Q66779" s="63"/>
    </row>
    <row r="66780" spans="16:17">
      <c r="P66780" s="63"/>
      <c r="Q66780" s="63"/>
    </row>
    <row r="66781" spans="16:17">
      <c r="P66781" s="63"/>
      <c r="Q66781" s="63"/>
    </row>
    <row r="66782" spans="16:17">
      <c r="P66782" s="63"/>
      <c r="Q66782" s="63"/>
    </row>
    <row r="66783" spans="16:17">
      <c r="P66783" s="63"/>
      <c r="Q66783" s="63"/>
    </row>
    <row r="66784" spans="16:17">
      <c r="P66784" s="63"/>
      <c r="Q66784" s="63"/>
    </row>
    <row r="66785" spans="16:17">
      <c r="P66785" s="63"/>
      <c r="Q66785" s="63"/>
    </row>
    <row r="66786" spans="16:17">
      <c r="P66786" s="63"/>
      <c r="Q66786" s="63"/>
    </row>
    <row r="66787" spans="16:17">
      <c r="P66787" s="63"/>
      <c r="Q66787" s="63"/>
    </row>
    <row r="66788" spans="16:17">
      <c r="P66788" s="63"/>
      <c r="Q66788" s="63"/>
    </row>
    <row r="66789" spans="16:17">
      <c r="P66789" s="63"/>
      <c r="Q66789" s="63"/>
    </row>
    <row r="66790" spans="16:17">
      <c r="P66790" s="63"/>
      <c r="Q66790" s="63"/>
    </row>
    <row r="66791" spans="16:17">
      <c r="P66791" s="63"/>
      <c r="Q66791" s="63"/>
    </row>
    <row r="66792" spans="16:17">
      <c r="P66792" s="63"/>
      <c r="Q66792" s="63"/>
    </row>
    <row r="66793" spans="16:17">
      <c r="P66793" s="63"/>
      <c r="Q66793" s="63"/>
    </row>
    <row r="66794" spans="16:17">
      <c r="P66794" s="63"/>
      <c r="Q66794" s="63"/>
    </row>
    <row r="66795" spans="16:17">
      <c r="P66795" s="63"/>
      <c r="Q66795" s="63"/>
    </row>
    <row r="66796" spans="16:17">
      <c r="P66796" s="63"/>
      <c r="Q66796" s="63"/>
    </row>
    <row r="66797" spans="16:17">
      <c r="P66797" s="63"/>
      <c r="Q66797" s="63"/>
    </row>
    <row r="66798" spans="16:17">
      <c r="P66798" s="63"/>
      <c r="Q66798" s="63"/>
    </row>
    <row r="66799" spans="16:17">
      <c r="P66799" s="63"/>
      <c r="Q66799" s="63"/>
    </row>
    <row r="66800" spans="16:17">
      <c r="P66800" s="63"/>
      <c r="Q66800" s="63"/>
    </row>
    <row r="66801" spans="16:17">
      <c r="P66801" s="63"/>
      <c r="Q66801" s="63"/>
    </row>
    <row r="66802" spans="16:17">
      <c r="P66802" s="63"/>
      <c r="Q66802" s="63"/>
    </row>
    <row r="66803" spans="16:17">
      <c r="P66803" s="63"/>
      <c r="Q66803" s="63"/>
    </row>
    <row r="66804" spans="16:17">
      <c r="P66804" s="63"/>
      <c r="Q66804" s="63"/>
    </row>
    <row r="66805" spans="16:17">
      <c r="P66805" s="63"/>
      <c r="Q66805" s="63"/>
    </row>
    <row r="66806" spans="16:17">
      <c r="P66806" s="63"/>
      <c r="Q66806" s="63"/>
    </row>
    <row r="66807" spans="16:17">
      <c r="P66807" s="63"/>
      <c r="Q66807" s="63"/>
    </row>
    <row r="66808" spans="16:17">
      <c r="P66808" s="63"/>
      <c r="Q66808" s="63"/>
    </row>
    <row r="66809" spans="16:17">
      <c r="P66809" s="63"/>
      <c r="Q66809" s="63"/>
    </row>
    <row r="66810" spans="16:17">
      <c r="P66810" s="63"/>
      <c r="Q66810" s="63"/>
    </row>
    <row r="66811" spans="16:17">
      <c r="P66811" s="63"/>
      <c r="Q66811" s="63"/>
    </row>
    <row r="66812" spans="16:17">
      <c r="P66812" s="63"/>
      <c r="Q66812" s="63"/>
    </row>
    <row r="66813" spans="16:17">
      <c r="P66813" s="63"/>
      <c r="Q66813" s="63"/>
    </row>
    <row r="66814" spans="16:17">
      <c r="P66814" s="63"/>
      <c r="Q66814" s="63"/>
    </row>
    <row r="66815" spans="16:17">
      <c r="P66815" s="63"/>
      <c r="Q66815" s="63"/>
    </row>
    <row r="66816" spans="16:17">
      <c r="P66816" s="63"/>
      <c r="Q66816" s="63"/>
    </row>
    <row r="66817" spans="16:17">
      <c r="P66817" s="63"/>
      <c r="Q66817" s="63"/>
    </row>
    <row r="66818" spans="16:17">
      <c r="P66818" s="63"/>
      <c r="Q66818" s="63"/>
    </row>
    <row r="66819" spans="16:17">
      <c r="P66819" s="63"/>
      <c r="Q66819" s="63"/>
    </row>
    <row r="66820" spans="16:17">
      <c r="P66820" s="63"/>
      <c r="Q66820" s="63"/>
    </row>
    <row r="66821" spans="16:17">
      <c r="P66821" s="63"/>
      <c r="Q66821" s="63"/>
    </row>
    <row r="66822" spans="16:17">
      <c r="P66822" s="63"/>
      <c r="Q66822" s="63"/>
    </row>
    <row r="66823" spans="16:17">
      <c r="P66823" s="63"/>
      <c r="Q66823" s="63"/>
    </row>
    <row r="66824" spans="16:17">
      <c r="P66824" s="63"/>
      <c r="Q66824" s="63"/>
    </row>
    <row r="66825" spans="16:17">
      <c r="P66825" s="63"/>
      <c r="Q66825" s="63"/>
    </row>
    <row r="66826" spans="16:17">
      <c r="P66826" s="63"/>
      <c r="Q66826" s="63"/>
    </row>
    <row r="66827" spans="16:17">
      <c r="P66827" s="63"/>
      <c r="Q66827" s="63"/>
    </row>
    <row r="66828" spans="16:17">
      <c r="P66828" s="63"/>
      <c r="Q66828" s="63"/>
    </row>
    <row r="66829" spans="16:17">
      <c r="P66829" s="63"/>
      <c r="Q66829" s="63"/>
    </row>
    <row r="66830" spans="16:17">
      <c r="P66830" s="63"/>
      <c r="Q66830" s="63"/>
    </row>
    <row r="66831" spans="16:17">
      <c r="P66831" s="63"/>
      <c r="Q66831" s="63"/>
    </row>
    <row r="66832" spans="16:17">
      <c r="P66832" s="63"/>
      <c r="Q66832" s="63"/>
    </row>
    <row r="66833" spans="16:17">
      <c r="P66833" s="63"/>
      <c r="Q66833" s="63"/>
    </row>
    <row r="66834" spans="16:17">
      <c r="P66834" s="63"/>
      <c r="Q66834" s="63"/>
    </row>
    <row r="66835" spans="16:17">
      <c r="P66835" s="63"/>
      <c r="Q66835" s="63"/>
    </row>
    <row r="66836" spans="16:17">
      <c r="P66836" s="63"/>
      <c r="Q66836" s="63"/>
    </row>
    <row r="66837" spans="16:17">
      <c r="P66837" s="63"/>
      <c r="Q66837" s="63"/>
    </row>
    <row r="66838" spans="16:17">
      <c r="P66838" s="63"/>
      <c r="Q66838" s="63"/>
    </row>
    <row r="66839" spans="16:17">
      <c r="P66839" s="63"/>
      <c r="Q66839" s="63"/>
    </row>
    <row r="66840" spans="16:17">
      <c r="P66840" s="63"/>
      <c r="Q66840" s="63"/>
    </row>
    <row r="66841" spans="16:17">
      <c r="P66841" s="63"/>
      <c r="Q66841" s="63"/>
    </row>
    <row r="66842" spans="16:17">
      <c r="P66842" s="63"/>
      <c r="Q66842" s="63"/>
    </row>
    <row r="66843" spans="16:17">
      <c r="P66843" s="63"/>
      <c r="Q66843" s="63"/>
    </row>
    <row r="66844" spans="16:17">
      <c r="P66844" s="63"/>
      <c r="Q66844" s="63"/>
    </row>
    <row r="66845" spans="16:17">
      <c r="P66845" s="63"/>
      <c r="Q66845" s="63"/>
    </row>
    <row r="66846" spans="16:17">
      <c r="P66846" s="63"/>
      <c r="Q66846" s="63"/>
    </row>
    <row r="66847" spans="16:17">
      <c r="P66847" s="63"/>
      <c r="Q66847" s="63"/>
    </row>
    <row r="66848" spans="16:17">
      <c r="P66848" s="63"/>
      <c r="Q66848" s="63"/>
    </row>
    <row r="66849" spans="16:17">
      <c r="P66849" s="63"/>
      <c r="Q66849" s="63"/>
    </row>
    <row r="66850" spans="16:17">
      <c r="P66850" s="63"/>
      <c r="Q66850" s="63"/>
    </row>
    <row r="66851" spans="16:17">
      <c r="P66851" s="63"/>
      <c r="Q66851" s="63"/>
    </row>
    <row r="66852" spans="16:17">
      <c r="P66852" s="63"/>
      <c r="Q66852" s="63"/>
    </row>
    <row r="66853" spans="16:17">
      <c r="P66853" s="63"/>
      <c r="Q66853" s="63"/>
    </row>
    <row r="66854" spans="16:17">
      <c r="P66854" s="63"/>
      <c r="Q66854" s="63"/>
    </row>
    <row r="66855" spans="16:17">
      <c r="P66855" s="63"/>
      <c r="Q66855" s="63"/>
    </row>
    <row r="66856" spans="16:17">
      <c r="P66856" s="63"/>
      <c r="Q66856" s="63"/>
    </row>
    <row r="66857" spans="16:17">
      <c r="P66857" s="63"/>
      <c r="Q66857" s="63"/>
    </row>
    <row r="66858" spans="16:17">
      <c r="P66858" s="63"/>
      <c r="Q66858" s="63"/>
    </row>
    <row r="66859" spans="16:17">
      <c r="P66859" s="63"/>
      <c r="Q66859" s="63"/>
    </row>
    <row r="66860" spans="16:17">
      <c r="P66860" s="63"/>
      <c r="Q66860" s="63"/>
    </row>
    <row r="66861" spans="16:17">
      <c r="P66861" s="63"/>
      <c r="Q66861" s="63"/>
    </row>
    <row r="66862" spans="16:17">
      <c r="P66862" s="63"/>
      <c r="Q66862" s="63"/>
    </row>
    <row r="66863" spans="16:17">
      <c r="P66863" s="63"/>
      <c r="Q66863" s="63"/>
    </row>
    <row r="66864" spans="16:17">
      <c r="P66864" s="63"/>
      <c r="Q66864" s="63"/>
    </row>
    <row r="66865" spans="16:17">
      <c r="P66865" s="63"/>
      <c r="Q66865" s="63"/>
    </row>
    <row r="66866" spans="16:17">
      <c r="P66866" s="63"/>
      <c r="Q66866" s="63"/>
    </row>
    <row r="66867" spans="16:17">
      <c r="P66867" s="63"/>
      <c r="Q66867" s="63"/>
    </row>
    <row r="66868" spans="16:17">
      <c r="P66868" s="63"/>
      <c r="Q66868" s="63"/>
    </row>
    <row r="66869" spans="16:17">
      <c r="P66869" s="63"/>
      <c r="Q66869" s="63"/>
    </row>
    <row r="66870" spans="16:17">
      <c r="P66870" s="63"/>
      <c r="Q66870" s="63"/>
    </row>
    <row r="66871" spans="16:17">
      <c r="P66871" s="63"/>
      <c r="Q66871" s="63"/>
    </row>
    <row r="66872" spans="16:17">
      <c r="P66872" s="63"/>
      <c r="Q66872" s="63"/>
    </row>
    <row r="66873" spans="16:17">
      <c r="P66873" s="63"/>
      <c r="Q66873" s="63"/>
    </row>
    <row r="66874" spans="16:17">
      <c r="P66874" s="63"/>
      <c r="Q66874" s="63"/>
    </row>
    <row r="66875" spans="16:17">
      <c r="P66875" s="63"/>
      <c r="Q66875" s="63"/>
    </row>
    <row r="66876" spans="16:17">
      <c r="P66876" s="63"/>
      <c r="Q66876" s="63"/>
    </row>
    <row r="66877" spans="16:17">
      <c r="P66877" s="63"/>
      <c r="Q66877" s="63"/>
    </row>
    <row r="66878" spans="16:17">
      <c r="P66878" s="63"/>
      <c r="Q66878" s="63"/>
    </row>
    <row r="66879" spans="16:17">
      <c r="P66879" s="63"/>
      <c r="Q66879" s="63"/>
    </row>
    <row r="66880" spans="16:17">
      <c r="P66880" s="63"/>
      <c r="Q66880" s="63"/>
    </row>
    <row r="66881" spans="16:17">
      <c r="P66881" s="63"/>
      <c r="Q66881" s="63"/>
    </row>
    <row r="66882" spans="16:17">
      <c r="P66882" s="63"/>
      <c r="Q66882" s="63"/>
    </row>
    <row r="66883" spans="16:17">
      <c r="P66883" s="63"/>
      <c r="Q66883" s="63"/>
    </row>
    <row r="66884" spans="16:17">
      <c r="P66884" s="63"/>
      <c r="Q66884" s="63"/>
    </row>
    <row r="66885" spans="16:17">
      <c r="P66885" s="63"/>
      <c r="Q66885" s="63"/>
    </row>
    <row r="66886" spans="16:17">
      <c r="P66886" s="63"/>
      <c r="Q66886" s="63"/>
    </row>
    <row r="66887" spans="16:17">
      <c r="P66887" s="63"/>
      <c r="Q66887" s="63"/>
    </row>
    <row r="66888" spans="16:17">
      <c r="P66888" s="63"/>
      <c r="Q66888" s="63"/>
    </row>
    <row r="66889" spans="16:17">
      <c r="P66889" s="63"/>
      <c r="Q66889" s="63"/>
    </row>
    <row r="66890" spans="16:17">
      <c r="P66890" s="63"/>
      <c r="Q66890" s="63"/>
    </row>
    <row r="66891" spans="16:17">
      <c r="P66891" s="63"/>
      <c r="Q66891" s="63"/>
    </row>
    <row r="66892" spans="16:17">
      <c r="P66892" s="63"/>
      <c r="Q66892" s="63"/>
    </row>
    <row r="66893" spans="16:17">
      <c r="P66893" s="63"/>
      <c r="Q66893" s="63"/>
    </row>
    <row r="66894" spans="16:17">
      <c r="P66894" s="63"/>
      <c r="Q66894" s="63"/>
    </row>
    <row r="66895" spans="16:17">
      <c r="P66895" s="63"/>
      <c r="Q66895" s="63"/>
    </row>
    <row r="66896" spans="16:17">
      <c r="P66896" s="63"/>
      <c r="Q66896" s="63"/>
    </row>
    <row r="66897" spans="16:17">
      <c r="P66897" s="63"/>
      <c r="Q66897" s="63"/>
    </row>
    <row r="66898" spans="16:17">
      <c r="P66898" s="63"/>
      <c r="Q66898" s="63"/>
    </row>
    <row r="66899" spans="16:17">
      <c r="P66899" s="63"/>
      <c r="Q66899" s="63"/>
    </row>
    <row r="66900" spans="16:17">
      <c r="P66900" s="63"/>
      <c r="Q66900" s="63"/>
    </row>
    <row r="66901" spans="16:17">
      <c r="P66901" s="63"/>
      <c r="Q66901" s="63"/>
    </row>
    <row r="66902" spans="16:17">
      <c r="P66902" s="63"/>
      <c r="Q66902" s="63"/>
    </row>
    <row r="66903" spans="16:17">
      <c r="P66903" s="63"/>
      <c r="Q66903" s="63"/>
    </row>
    <row r="66904" spans="16:17">
      <c r="P66904" s="63"/>
      <c r="Q66904" s="63"/>
    </row>
    <row r="66905" spans="16:17">
      <c r="P66905" s="63"/>
      <c r="Q66905" s="63"/>
    </row>
    <row r="66906" spans="16:17">
      <c r="P66906" s="63"/>
      <c r="Q66906" s="63"/>
    </row>
    <row r="66907" spans="16:17">
      <c r="P66907" s="63"/>
      <c r="Q66907" s="63"/>
    </row>
    <row r="66908" spans="16:17">
      <c r="P66908" s="63"/>
      <c r="Q66908" s="63"/>
    </row>
    <row r="66909" spans="16:17">
      <c r="P66909" s="63"/>
      <c r="Q66909" s="63"/>
    </row>
    <row r="66910" spans="16:17">
      <c r="P66910" s="63"/>
      <c r="Q66910" s="63"/>
    </row>
    <row r="66911" spans="16:17">
      <c r="P66911" s="63"/>
      <c r="Q66911" s="63"/>
    </row>
    <row r="66912" spans="16:17">
      <c r="P66912" s="63"/>
      <c r="Q66912" s="63"/>
    </row>
    <row r="66913" spans="16:17">
      <c r="P66913" s="63"/>
      <c r="Q66913" s="63"/>
    </row>
    <row r="66914" spans="16:17">
      <c r="P66914" s="63"/>
      <c r="Q66914" s="63"/>
    </row>
    <row r="66915" spans="16:17">
      <c r="P66915" s="63"/>
      <c r="Q66915" s="63"/>
    </row>
    <row r="66916" spans="16:17">
      <c r="P66916" s="63"/>
      <c r="Q66916" s="63"/>
    </row>
    <row r="66917" spans="16:17">
      <c r="P66917" s="63"/>
      <c r="Q66917" s="63"/>
    </row>
    <row r="66918" spans="16:17">
      <c r="P66918" s="63"/>
      <c r="Q66918" s="63"/>
    </row>
    <row r="66919" spans="16:17">
      <c r="P66919" s="63"/>
      <c r="Q66919" s="63"/>
    </row>
    <row r="66920" spans="16:17">
      <c r="P66920" s="63"/>
      <c r="Q66920" s="63"/>
    </row>
    <row r="66921" spans="16:17">
      <c r="P66921" s="63"/>
      <c r="Q66921" s="63"/>
    </row>
    <row r="66922" spans="16:17">
      <c r="P66922" s="63"/>
      <c r="Q66922" s="63"/>
    </row>
    <row r="66923" spans="16:17">
      <c r="P66923" s="63"/>
      <c r="Q66923" s="63"/>
    </row>
    <row r="66924" spans="16:17">
      <c r="P66924" s="63"/>
      <c r="Q66924" s="63"/>
    </row>
    <row r="66925" spans="16:17">
      <c r="P66925" s="63"/>
      <c r="Q66925" s="63"/>
    </row>
    <row r="66926" spans="16:17">
      <c r="P66926" s="63"/>
      <c r="Q66926" s="63"/>
    </row>
    <row r="66927" spans="16:17">
      <c r="P66927" s="63"/>
      <c r="Q66927" s="63"/>
    </row>
    <row r="66928" spans="16:17">
      <c r="P66928" s="63"/>
      <c r="Q66928" s="63"/>
    </row>
    <row r="66929" spans="16:17">
      <c r="P66929" s="63"/>
      <c r="Q66929" s="63"/>
    </row>
    <row r="66930" spans="16:17">
      <c r="P66930" s="63"/>
      <c r="Q66930" s="63"/>
    </row>
    <row r="66931" spans="16:17">
      <c r="P66931" s="63"/>
      <c r="Q66931" s="63"/>
    </row>
    <row r="66932" spans="16:17">
      <c r="P66932" s="63"/>
      <c r="Q66932" s="63"/>
    </row>
    <row r="66933" spans="16:17">
      <c r="P66933" s="63"/>
      <c r="Q66933" s="63"/>
    </row>
    <row r="66934" spans="16:17">
      <c r="P66934" s="63"/>
      <c r="Q66934" s="63"/>
    </row>
    <row r="66935" spans="16:17">
      <c r="P66935" s="63"/>
      <c r="Q66935" s="63"/>
    </row>
    <row r="66936" spans="16:17">
      <c r="P66936" s="63"/>
      <c r="Q66936" s="63"/>
    </row>
    <row r="66937" spans="16:17">
      <c r="P66937" s="63"/>
      <c r="Q66937" s="63"/>
    </row>
    <row r="66938" spans="16:17">
      <c r="P66938" s="63"/>
      <c r="Q66938" s="63"/>
    </row>
    <row r="66939" spans="16:17">
      <c r="P66939" s="63"/>
      <c r="Q66939" s="63"/>
    </row>
    <row r="66940" spans="16:17">
      <c r="P66940" s="63"/>
      <c r="Q66940" s="63"/>
    </row>
    <row r="66941" spans="16:17">
      <c r="P66941" s="63"/>
      <c r="Q66941" s="63"/>
    </row>
    <row r="66942" spans="16:17">
      <c r="P66942" s="63"/>
      <c r="Q66942" s="63"/>
    </row>
    <row r="66943" spans="16:17">
      <c r="P66943" s="63"/>
      <c r="Q66943" s="63"/>
    </row>
    <row r="66944" spans="16:17">
      <c r="P66944" s="63"/>
      <c r="Q66944" s="63"/>
    </row>
    <row r="66945" spans="16:17">
      <c r="P66945" s="63"/>
      <c r="Q66945" s="63"/>
    </row>
    <row r="66946" spans="16:17">
      <c r="P66946" s="63"/>
      <c r="Q66946" s="63"/>
    </row>
    <row r="66947" spans="16:17">
      <c r="P66947" s="63"/>
      <c r="Q66947" s="63"/>
    </row>
    <row r="66948" spans="16:17">
      <c r="P66948" s="63"/>
      <c r="Q66948" s="63"/>
    </row>
    <row r="66949" spans="16:17">
      <c r="P66949" s="63"/>
      <c r="Q66949" s="63"/>
    </row>
    <row r="66950" spans="16:17">
      <c r="P66950" s="63"/>
      <c r="Q66950" s="63"/>
    </row>
    <row r="66951" spans="16:17">
      <c r="P66951" s="63"/>
      <c r="Q66951" s="63"/>
    </row>
    <row r="66952" spans="16:17">
      <c r="P66952" s="63"/>
      <c r="Q66952" s="63"/>
    </row>
    <row r="66953" spans="16:17">
      <c r="P66953" s="63"/>
      <c r="Q66953" s="63"/>
    </row>
    <row r="66954" spans="16:17">
      <c r="P66954" s="63"/>
      <c r="Q66954" s="63"/>
    </row>
    <row r="66955" spans="16:17">
      <c r="P66955" s="63"/>
      <c r="Q66955" s="63"/>
    </row>
    <row r="66956" spans="16:17">
      <c r="P66956" s="63"/>
      <c r="Q66956" s="63"/>
    </row>
    <row r="66957" spans="16:17">
      <c r="P66957" s="63"/>
      <c r="Q66957" s="63"/>
    </row>
    <row r="66958" spans="16:17">
      <c r="P66958" s="63"/>
      <c r="Q66958" s="63"/>
    </row>
    <row r="66959" spans="16:17">
      <c r="P66959" s="63"/>
      <c r="Q66959" s="63"/>
    </row>
    <row r="66960" spans="16:17">
      <c r="P66960" s="63"/>
      <c r="Q66960" s="63"/>
    </row>
    <row r="66961" spans="16:17">
      <c r="P66961" s="63"/>
      <c r="Q66961" s="63"/>
    </row>
    <row r="66962" spans="16:17">
      <c r="P66962" s="63"/>
      <c r="Q66962" s="63"/>
    </row>
    <row r="66963" spans="16:17">
      <c r="P66963" s="63"/>
      <c r="Q66963" s="63"/>
    </row>
    <row r="66964" spans="16:17">
      <c r="P66964" s="63"/>
      <c r="Q66964" s="63"/>
    </row>
    <row r="66965" spans="16:17">
      <c r="P66965" s="63"/>
      <c r="Q66965" s="63"/>
    </row>
    <row r="66966" spans="16:17">
      <c r="P66966" s="63"/>
      <c r="Q66966" s="63"/>
    </row>
    <row r="66967" spans="16:17">
      <c r="P66967" s="63"/>
      <c r="Q66967" s="63"/>
    </row>
    <row r="66968" spans="16:17">
      <c r="P66968" s="63"/>
      <c r="Q66968" s="63"/>
    </row>
    <row r="66969" spans="16:17">
      <c r="P66969" s="63"/>
      <c r="Q66969" s="63"/>
    </row>
    <row r="66970" spans="16:17">
      <c r="P66970" s="63"/>
      <c r="Q66970" s="63"/>
    </row>
    <row r="66971" spans="16:17">
      <c r="P66971" s="63"/>
      <c r="Q66971" s="63"/>
    </row>
    <row r="66972" spans="16:17">
      <c r="P66972" s="63"/>
      <c r="Q66972" s="63"/>
    </row>
    <row r="66973" spans="16:17">
      <c r="P66973" s="63"/>
      <c r="Q66973" s="63"/>
    </row>
    <row r="66974" spans="16:17">
      <c r="P66974" s="63"/>
      <c r="Q66974" s="63"/>
    </row>
    <row r="66975" spans="16:17">
      <c r="P66975" s="63"/>
      <c r="Q66975" s="63"/>
    </row>
    <row r="66976" spans="16:17">
      <c r="P66976" s="63"/>
      <c r="Q66976" s="63"/>
    </row>
    <row r="66977" spans="16:17">
      <c r="P66977" s="63"/>
      <c r="Q66977" s="63"/>
    </row>
    <row r="66978" spans="16:17">
      <c r="P66978" s="63"/>
      <c r="Q66978" s="63"/>
    </row>
    <row r="66979" spans="16:17">
      <c r="P66979" s="63"/>
      <c r="Q66979" s="63"/>
    </row>
    <row r="66980" spans="16:17">
      <c r="P66980" s="63"/>
      <c r="Q66980" s="63"/>
    </row>
    <row r="66981" spans="16:17">
      <c r="P66981" s="63"/>
      <c r="Q66981" s="63"/>
    </row>
    <row r="66982" spans="16:17">
      <c r="P66982" s="63"/>
      <c r="Q66982" s="63"/>
    </row>
    <row r="66983" spans="16:17">
      <c r="P66983" s="63"/>
      <c r="Q66983" s="63"/>
    </row>
    <row r="66984" spans="16:17">
      <c r="P66984" s="63"/>
      <c r="Q66984" s="63"/>
    </row>
    <row r="66985" spans="16:17">
      <c r="P66985" s="63"/>
      <c r="Q66985" s="63"/>
    </row>
    <row r="66986" spans="16:17">
      <c r="P66986" s="63"/>
      <c r="Q66986" s="63"/>
    </row>
    <row r="66987" spans="16:17">
      <c r="P66987" s="63"/>
      <c r="Q66987" s="63"/>
    </row>
    <row r="66988" spans="16:17">
      <c r="P66988" s="63"/>
      <c r="Q66988" s="63"/>
    </row>
    <row r="66989" spans="16:17">
      <c r="P66989" s="63"/>
      <c r="Q66989" s="63"/>
    </row>
    <row r="66990" spans="16:17">
      <c r="P66990" s="63"/>
      <c r="Q66990" s="63"/>
    </row>
    <row r="66991" spans="16:17">
      <c r="P66991" s="63"/>
      <c r="Q66991" s="63"/>
    </row>
    <row r="66992" spans="16:17">
      <c r="P66992" s="63"/>
      <c r="Q66992" s="63"/>
    </row>
    <row r="66993" spans="16:17">
      <c r="P66993" s="63"/>
      <c r="Q66993" s="63"/>
    </row>
    <row r="66994" spans="16:17">
      <c r="P66994" s="63"/>
      <c r="Q66994" s="63"/>
    </row>
    <row r="66995" spans="16:17">
      <c r="P66995" s="63"/>
      <c r="Q66995" s="63"/>
    </row>
    <row r="66996" spans="16:17">
      <c r="P66996" s="63"/>
      <c r="Q66996" s="63"/>
    </row>
    <row r="66997" spans="16:17">
      <c r="P66997" s="63"/>
      <c r="Q66997" s="63"/>
    </row>
    <row r="66998" spans="16:17">
      <c r="P66998" s="63"/>
      <c r="Q66998" s="63"/>
    </row>
    <row r="66999" spans="16:17">
      <c r="P66999" s="63"/>
      <c r="Q66999" s="63"/>
    </row>
    <row r="67000" spans="16:17">
      <c r="P67000" s="63"/>
      <c r="Q67000" s="63"/>
    </row>
    <row r="67001" spans="16:17">
      <c r="P67001" s="63"/>
      <c r="Q67001" s="63"/>
    </row>
    <row r="67002" spans="16:17">
      <c r="P67002" s="63"/>
      <c r="Q67002" s="63"/>
    </row>
    <row r="67003" spans="16:17">
      <c r="P67003" s="63"/>
      <c r="Q67003" s="63"/>
    </row>
    <row r="67004" spans="16:17">
      <c r="P67004" s="63"/>
      <c r="Q67004" s="63"/>
    </row>
    <row r="67005" spans="16:17">
      <c r="P67005" s="63"/>
      <c r="Q67005" s="63"/>
    </row>
    <row r="67006" spans="16:17">
      <c r="P67006" s="63"/>
      <c r="Q67006" s="63"/>
    </row>
    <row r="67007" spans="16:17">
      <c r="P67007" s="63"/>
      <c r="Q67007" s="63"/>
    </row>
    <row r="67008" spans="16:17">
      <c r="P67008" s="63"/>
      <c r="Q67008" s="63"/>
    </row>
    <row r="67009" spans="16:17">
      <c r="P67009" s="63"/>
      <c r="Q67009" s="63"/>
    </row>
    <row r="67010" spans="16:17">
      <c r="P67010" s="63"/>
      <c r="Q67010" s="63"/>
    </row>
    <row r="67011" spans="16:17">
      <c r="P67011" s="63"/>
      <c r="Q67011" s="63"/>
    </row>
    <row r="67012" spans="16:17">
      <c r="P67012" s="63"/>
      <c r="Q67012" s="63"/>
    </row>
    <row r="67013" spans="16:17">
      <c r="P67013" s="63"/>
      <c r="Q67013" s="63"/>
    </row>
    <row r="67014" spans="16:17">
      <c r="P67014" s="63"/>
      <c r="Q67014" s="63"/>
    </row>
    <row r="67015" spans="16:17">
      <c r="P67015" s="63"/>
      <c r="Q67015" s="63"/>
    </row>
    <row r="67016" spans="16:17">
      <c r="P67016" s="63"/>
      <c r="Q67016" s="63"/>
    </row>
    <row r="67017" spans="16:17">
      <c r="P67017" s="63"/>
      <c r="Q67017" s="63"/>
    </row>
    <row r="67018" spans="16:17">
      <c r="P67018" s="63"/>
      <c r="Q67018" s="63"/>
    </row>
    <row r="67019" spans="16:17">
      <c r="P67019" s="63"/>
      <c r="Q67019" s="63"/>
    </row>
    <row r="67020" spans="16:17">
      <c r="P67020" s="63"/>
      <c r="Q67020" s="63"/>
    </row>
    <row r="67021" spans="16:17">
      <c r="P67021" s="63"/>
      <c r="Q67021" s="63"/>
    </row>
    <row r="67022" spans="16:17">
      <c r="P67022" s="63"/>
      <c r="Q67022" s="63"/>
    </row>
    <row r="67023" spans="16:17">
      <c r="P67023" s="63"/>
      <c r="Q67023" s="63"/>
    </row>
    <row r="67024" spans="16:17">
      <c r="P67024" s="63"/>
      <c r="Q67024" s="63"/>
    </row>
    <row r="67025" spans="16:17">
      <c r="P67025" s="63"/>
      <c r="Q67025" s="63"/>
    </row>
    <row r="67026" spans="16:17">
      <c r="P67026" s="63"/>
      <c r="Q67026" s="63"/>
    </row>
    <row r="67027" spans="16:17">
      <c r="P67027" s="63"/>
      <c r="Q67027" s="63"/>
    </row>
    <row r="67028" spans="16:17">
      <c r="P67028" s="63"/>
      <c r="Q67028" s="63"/>
    </row>
    <row r="67029" spans="16:17">
      <c r="P67029" s="63"/>
      <c r="Q67029" s="63"/>
    </row>
    <row r="67030" spans="16:17">
      <c r="P67030" s="63"/>
      <c r="Q67030" s="63"/>
    </row>
    <row r="67031" spans="16:17">
      <c r="P67031" s="63"/>
      <c r="Q67031" s="63"/>
    </row>
    <row r="67032" spans="16:17">
      <c r="P67032" s="63"/>
      <c r="Q67032" s="63"/>
    </row>
    <row r="67033" spans="16:17">
      <c r="P67033" s="63"/>
      <c r="Q67033" s="63"/>
    </row>
    <row r="67034" spans="16:17">
      <c r="P67034" s="63"/>
      <c r="Q67034" s="63"/>
    </row>
    <row r="67035" spans="16:17">
      <c r="P67035" s="63"/>
      <c r="Q67035" s="63"/>
    </row>
    <row r="67036" spans="16:17">
      <c r="P67036" s="63"/>
      <c r="Q67036" s="63"/>
    </row>
    <row r="67037" spans="16:17">
      <c r="P67037" s="63"/>
      <c r="Q67037" s="63"/>
    </row>
    <row r="67038" spans="16:17">
      <c r="P67038" s="63"/>
      <c r="Q67038" s="63"/>
    </row>
    <row r="67039" spans="16:17">
      <c r="P67039" s="63"/>
      <c r="Q67039" s="63"/>
    </row>
    <row r="67040" spans="16:17">
      <c r="P67040" s="63"/>
      <c r="Q67040" s="63"/>
    </row>
    <row r="67041" spans="16:17">
      <c r="P67041" s="63"/>
      <c r="Q67041" s="63"/>
    </row>
    <row r="67042" spans="16:17">
      <c r="P67042" s="63"/>
      <c r="Q67042" s="63"/>
    </row>
    <row r="67043" spans="16:17">
      <c r="P67043" s="63"/>
      <c r="Q67043" s="63"/>
    </row>
    <row r="67044" spans="16:17">
      <c r="P67044" s="63"/>
      <c r="Q67044" s="63"/>
    </row>
    <row r="67045" spans="16:17">
      <c r="P67045" s="63"/>
      <c r="Q67045" s="63"/>
    </row>
    <row r="67046" spans="16:17">
      <c r="P67046" s="63"/>
      <c r="Q67046" s="63"/>
    </row>
    <row r="67047" spans="16:17">
      <c r="P67047" s="63"/>
      <c r="Q67047" s="63"/>
    </row>
    <row r="67048" spans="16:17">
      <c r="P67048" s="63"/>
      <c r="Q67048" s="63"/>
    </row>
    <row r="67049" spans="16:17">
      <c r="P67049" s="63"/>
      <c r="Q67049" s="63"/>
    </row>
    <row r="67050" spans="16:17">
      <c r="P67050" s="63"/>
      <c r="Q67050" s="63"/>
    </row>
    <row r="67051" spans="16:17">
      <c r="P67051" s="63"/>
      <c r="Q67051" s="63"/>
    </row>
    <row r="67052" spans="16:17">
      <c r="P67052" s="63"/>
      <c r="Q67052" s="63"/>
    </row>
    <row r="67053" spans="16:17">
      <c r="P67053" s="63"/>
      <c r="Q67053" s="63"/>
    </row>
    <row r="67054" spans="16:17">
      <c r="P67054" s="63"/>
      <c r="Q67054" s="63"/>
    </row>
    <row r="67055" spans="16:17">
      <c r="P67055" s="63"/>
      <c r="Q67055" s="63"/>
    </row>
    <row r="67056" spans="16:17">
      <c r="P67056" s="63"/>
      <c r="Q67056" s="63"/>
    </row>
    <row r="67057" spans="16:17">
      <c r="P67057" s="63"/>
      <c r="Q67057" s="63"/>
    </row>
    <row r="67058" spans="16:17">
      <c r="P67058" s="63"/>
      <c r="Q67058" s="63"/>
    </row>
    <row r="67059" spans="16:17">
      <c r="P67059" s="63"/>
      <c r="Q67059" s="63"/>
    </row>
    <row r="67060" spans="16:17">
      <c r="P67060" s="63"/>
      <c r="Q67060" s="63"/>
    </row>
    <row r="67061" spans="16:17">
      <c r="P67061" s="63"/>
      <c r="Q67061" s="63"/>
    </row>
    <row r="67062" spans="16:17">
      <c r="P67062" s="63"/>
      <c r="Q67062" s="63"/>
    </row>
    <row r="67063" spans="16:17">
      <c r="P67063" s="63"/>
      <c r="Q67063" s="63"/>
    </row>
    <row r="67064" spans="16:17">
      <c r="P67064" s="63"/>
      <c r="Q67064" s="63"/>
    </row>
    <row r="67065" spans="16:17">
      <c r="P67065" s="63"/>
      <c r="Q67065" s="63"/>
    </row>
    <row r="67066" spans="16:17">
      <c r="P67066" s="63"/>
      <c r="Q67066" s="63"/>
    </row>
    <row r="67067" spans="16:17">
      <c r="P67067" s="63"/>
      <c r="Q67067" s="63"/>
    </row>
    <row r="67068" spans="16:17">
      <c r="P67068" s="63"/>
      <c r="Q67068" s="63"/>
    </row>
    <row r="67069" spans="16:17">
      <c r="P67069" s="63"/>
      <c r="Q67069" s="63"/>
    </row>
    <row r="67070" spans="16:17">
      <c r="P67070" s="63"/>
      <c r="Q67070" s="63"/>
    </row>
    <row r="67071" spans="16:17">
      <c r="P67071" s="63"/>
      <c r="Q67071" s="63"/>
    </row>
    <row r="67072" spans="16:17">
      <c r="P67072" s="63"/>
      <c r="Q67072" s="63"/>
    </row>
    <row r="67073" spans="16:17">
      <c r="P67073" s="63"/>
      <c r="Q67073" s="63"/>
    </row>
    <row r="67074" spans="16:17">
      <c r="P67074" s="63"/>
      <c r="Q67074" s="63"/>
    </row>
    <row r="67075" spans="16:17">
      <c r="P67075" s="63"/>
      <c r="Q67075" s="63"/>
    </row>
    <row r="67076" spans="16:17">
      <c r="P67076" s="63"/>
      <c r="Q67076" s="63"/>
    </row>
    <row r="67077" spans="16:17">
      <c r="P67077" s="63"/>
      <c r="Q67077" s="63"/>
    </row>
    <row r="67078" spans="16:17">
      <c r="P67078" s="63"/>
      <c r="Q67078" s="63"/>
    </row>
    <row r="67079" spans="16:17">
      <c r="P67079" s="63"/>
      <c r="Q67079" s="63"/>
    </row>
    <row r="67080" spans="16:17">
      <c r="P67080" s="63"/>
      <c r="Q67080" s="63"/>
    </row>
    <row r="67081" spans="16:17">
      <c r="P67081" s="63"/>
      <c r="Q67081" s="63"/>
    </row>
    <row r="67082" spans="16:17">
      <c r="P67082" s="63"/>
      <c r="Q67082" s="63"/>
    </row>
    <row r="67083" spans="16:17">
      <c r="P67083" s="63"/>
      <c r="Q67083" s="63"/>
    </row>
    <row r="67084" spans="16:17">
      <c r="P67084" s="63"/>
      <c r="Q67084" s="63"/>
    </row>
    <row r="67085" spans="16:17">
      <c r="P67085" s="63"/>
      <c r="Q67085" s="63"/>
    </row>
    <row r="67086" spans="16:17">
      <c r="P67086" s="63"/>
      <c r="Q67086" s="63"/>
    </row>
    <row r="67087" spans="16:17">
      <c r="P67087" s="63"/>
      <c r="Q67087" s="63"/>
    </row>
    <row r="67088" spans="16:17">
      <c r="P67088" s="63"/>
      <c r="Q67088" s="63"/>
    </row>
    <row r="67089" spans="16:17">
      <c r="P67089" s="63"/>
      <c r="Q67089" s="63"/>
    </row>
    <row r="67090" spans="16:17">
      <c r="P67090" s="63"/>
      <c r="Q67090" s="63"/>
    </row>
    <row r="67091" spans="16:17">
      <c r="P67091" s="63"/>
      <c r="Q67091" s="63"/>
    </row>
    <row r="67092" spans="16:17">
      <c r="P67092" s="63"/>
      <c r="Q67092" s="63"/>
    </row>
    <row r="67093" spans="16:17">
      <c r="P67093" s="63"/>
      <c r="Q67093" s="63"/>
    </row>
    <row r="67094" spans="16:17">
      <c r="P67094" s="63"/>
      <c r="Q67094" s="63"/>
    </row>
    <row r="67095" spans="16:17">
      <c r="P67095" s="63"/>
      <c r="Q67095" s="63"/>
    </row>
    <row r="67096" spans="16:17">
      <c r="P67096" s="63"/>
      <c r="Q67096" s="63"/>
    </row>
    <row r="67097" spans="16:17">
      <c r="P67097" s="63"/>
      <c r="Q67097" s="63"/>
    </row>
    <row r="67098" spans="16:17">
      <c r="P67098" s="63"/>
      <c r="Q67098" s="63"/>
    </row>
    <row r="67099" spans="16:17">
      <c r="P67099" s="63"/>
      <c r="Q67099" s="63"/>
    </row>
    <row r="67100" spans="16:17">
      <c r="P67100" s="63"/>
      <c r="Q67100" s="63"/>
    </row>
    <row r="67101" spans="16:17">
      <c r="P67101" s="63"/>
      <c r="Q67101" s="63"/>
    </row>
    <row r="67102" spans="16:17">
      <c r="P67102" s="63"/>
      <c r="Q67102" s="63"/>
    </row>
    <row r="67103" spans="16:17">
      <c r="P67103" s="63"/>
      <c r="Q67103" s="63"/>
    </row>
    <row r="67104" spans="16:17">
      <c r="P67104" s="63"/>
      <c r="Q67104" s="63"/>
    </row>
    <row r="67105" spans="16:17">
      <c r="P67105" s="63"/>
      <c r="Q67105" s="63"/>
    </row>
    <row r="67106" spans="16:17">
      <c r="P67106" s="63"/>
      <c r="Q67106" s="63"/>
    </row>
    <row r="67107" spans="16:17">
      <c r="P67107" s="63"/>
      <c r="Q67107" s="63"/>
    </row>
    <row r="67108" spans="16:17">
      <c r="P67108" s="63"/>
      <c r="Q67108" s="63"/>
    </row>
    <row r="67109" spans="16:17">
      <c r="P67109" s="63"/>
      <c r="Q67109" s="63"/>
    </row>
    <row r="67110" spans="16:17">
      <c r="P67110" s="63"/>
      <c r="Q67110" s="63"/>
    </row>
    <row r="67111" spans="16:17">
      <c r="P67111" s="63"/>
      <c r="Q67111" s="63"/>
    </row>
    <row r="67112" spans="16:17">
      <c r="P67112" s="63"/>
      <c r="Q67112" s="63"/>
    </row>
    <row r="67113" spans="16:17">
      <c r="P67113" s="63"/>
      <c r="Q67113" s="63"/>
    </row>
    <row r="67114" spans="16:17">
      <c r="P67114" s="63"/>
      <c r="Q67114" s="63"/>
    </row>
    <row r="67115" spans="16:17">
      <c r="P67115" s="63"/>
      <c r="Q67115" s="63"/>
    </row>
    <row r="67116" spans="16:17">
      <c r="P67116" s="63"/>
      <c r="Q67116" s="63"/>
    </row>
    <row r="67117" spans="16:17">
      <c r="P67117" s="63"/>
      <c r="Q67117" s="63"/>
    </row>
    <row r="67118" spans="16:17">
      <c r="P67118" s="63"/>
      <c r="Q67118" s="63"/>
    </row>
    <row r="67119" spans="16:17">
      <c r="P67119" s="63"/>
      <c r="Q67119" s="63"/>
    </row>
    <row r="67120" spans="16:17">
      <c r="P67120" s="63"/>
      <c r="Q67120" s="63"/>
    </row>
    <row r="67121" spans="16:17">
      <c r="P67121" s="63"/>
      <c r="Q67121" s="63"/>
    </row>
    <row r="67122" spans="16:17">
      <c r="P67122" s="63"/>
      <c r="Q67122" s="63"/>
    </row>
    <row r="67123" spans="16:17">
      <c r="P67123" s="63"/>
      <c r="Q67123" s="63"/>
    </row>
    <row r="67124" spans="16:17">
      <c r="P67124" s="63"/>
      <c r="Q67124" s="63"/>
    </row>
    <row r="67125" spans="16:17">
      <c r="P67125" s="63"/>
      <c r="Q67125" s="63"/>
    </row>
    <row r="67126" spans="16:17">
      <c r="P67126" s="63"/>
      <c r="Q67126" s="63"/>
    </row>
    <row r="67127" spans="16:17">
      <c r="P67127" s="63"/>
      <c r="Q67127" s="63"/>
    </row>
    <row r="67128" spans="16:17">
      <c r="P67128" s="63"/>
      <c r="Q67128" s="63"/>
    </row>
    <row r="67129" spans="16:17">
      <c r="P67129" s="63"/>
      <c r="Q67129" s="63"/>
    </row>
    <row r="67130" spans="16:17">
      <c r="P67130" s="63"/>
      <c r="Q67130" s="63"/>
    </row>
    <row r="67131" spans="16:17">
      <c r="P67131" s="63"/>
      <c r="Q67131" s="63"/>
    </row>
    <row r="67132" spans="16:17">
      <c r="P67132" s="63"/>
      <c r="Q67132" s="63"/>
    </row>
    <row r="67133" spans="16:17">
      <c r="P67133" s="63"/>
      <c r="Q67133" s="63"/>
    </row>
    <row r="67134" spans="16:17">
      <c r="P67134" s="63"/>
      <c r="Q67134" s="63"/>
    </row>
    <row r="67135" spans="16:17">
      <c r="P67135" s="63"/>
      <c r="Q67135" s="63"/>
    </row>
    <row r="67136" spans="16:17">
      <c r="P67136" s="63"/>
      <c r="Q67136" s="63"/>
    </row>
    <row r="67137" spans="16:17">
      <c r="P67137" s="63"/>
      <c r="Q67137" s="63"/>
    </row>
    <row r="67138" spans="16:17">
      <c r="P67138" s="63"/>
      <c r="Q67138" s="63"/>
    </row>
    <row r="67139" spans="16:17">
      <c r="P67139" s="63"/>
      <c r="Q67139" s="63"/>
    </row>
    <row r="67140" spans="16:17">
      <c r="P67140" s="63"/>
      <c r="Q67140" s="63"/>
    </row>
    <row r="67141" spans="16:17">
      <c r="P67141" s="63"/>
      <c r="Q67141" s="63"/>
    </row>
    <row r="67142" spans="16:17">
      <c r="P67142" s="63"/>
      <c r="Q67142" s="63"/>
    </row>
    <row r="67143" spans="16:17">
      <c r="P67143" s="63"/>
      <c r="Q67143" s="63"/>
    </row>
    <row r="67144" spans="16:17">
      <c r="P67144" s="63"/>
      <c r="Q67144" s="63"/>
    </row>
    <row r="67145" spans="16:17">
      <c r="P67145" s="63"/>
      <c r="Q67145" s="63"/>
    </row>
    <row r="67146" spans="16:17">
      <c r="P67146" s="63"/>
      <c r="Q67146" s="63"/>
    </row>
    <row r="67147" spans="16:17">
      <c r="P67147" s="63"/>
      <c r="Q67147" s="63"/>
    </row>
    <row r="67148" spans="16:17">
      <c r="P67148" s="63"/>
      <c r="Q67148" s="63"/>
    </row>
    <row r="67149" spans="16:17">
      <c r="P67149" s="63"/>
      <c r="Q67149" s="63"/>
    </row>
    <row r="67150" spans="16:17">
      <c r="P67150" s="63"/>
      <c r="Q67150" s="63"/>
    </row>
    <row r="67151" spans="16:17">
      <c r="P67151" s="63"/>
      <c r="Q67151" s="63"/>
    </row>
    <row r="67152" spans="16:17">
      <c r="P67152" s="63"/>
      <c r="Q67152" s="63"/>
    </row>
    <row r="67153" spans="16:17">
      <c r="P67153" s="63"/>
      <c r="Q67153" s="63"/>
    </row>
    <row r="67154" spans="16:17">
      <c r="P67154" s="63"/>
      <c r="Q67154" s="63"/>
    </row>
    <row r="67155" spans="16:17">
      <c r="P67155" s="63"/>
      <c r="Q67155" s="63"/>
    </row>
    <row r="67156" spans="16:17">
      <c r="P67156" s="63"/>
      <c r="Q67156" s="63"/>
    </row>
    <row r="67157" spans="16:17">
      <c r="P67157" s="63"/>
      <c r="Q67157" s="63"/>
    </row>
    <row r="67158" spans="16:17">
      <c r="P67158" s="63"/>
      <c r="Q67158" s="63"/>
    </row>
    <row r="67159" spans="16:17">
      <c r="P67159" s="63"/>
      <c r="Q67159" s="63"/>
    </row>
    <row r="67160" spans="16:17">
      <c r="P67160" s="63"/>
      <c r="Q67160" s="63"/>
    </row>
    <row r="67161" spans="16:17">
      <c r="P67161" s="63"/>
      <c r="Q67161" s="63"/>
    </row>
    <row r="67162" spans="16:17">
      <c r="P67162" s="63"/>
      <c r="Q67162" s="63"/>
    </row>
    <row r="67163" spans="16:17">
      <c r="P67163" s="63"/>
      <c r="Q67163" s="63"/>
    </row>
    <row r="67164" spans="16:17">
      <c r="P67164" s="63"/>
      <c r="Q67164" s="63"/>
    </row>
    <row r="67165" spans="16:17">
      <c r="P67165" s="63"/>
      <c r="Q67165" s="63"/>
    </row>
    <row r="67166" spans="16:17">
      <c r="P67166" s="63"/>
      <c r="Q67166" s="63"/>
    </row>
    <row r="67167" spans="16:17">
      <c r="P67167" s="63"/>
      <c r="Q67167" s="63"/>
    </row>
    <row r="67168" spans="16:17">
      <c r="P67168" s="63"/>
      <c r="Q67168" s="63"/>
    </row>
    <row r="67169" spans="16:17">
      <c r="P67169" s="63"/>
      <c r="Q67169" s="63"/>
    </row>
    <row r="67170" spans="16:17">
      <c r="P67170" s="63"/>
      <c r="Q67170" s="63"/>
    </row>
    <row r="67171" spans="16:17">
      <c r="P67171" s="63"/>
      <c r="Q67171" s="63"/>
    </row>
    <row r="67172" spans="16:17">
      <c r="P67172" s="63"/>
      <c r="Q67172" s="63"/>
    </row>
    <row r="67173" spans="16:17">
      <c r="P67173" s="63"/>
      <c r="Q67173" s="63"/>
    </row>
    <row r="67174" spans="16:17">
      <c r="P67174" s="63"/>
      <c r="Q67174" s="63"/>
    </row>
    <row r="67175" spans="16:17">
      <c r="P67175" s="63"/>
      <c r="Q67175" s="63"/>
    </row>
    <row r="67176" spans="16:17">
      <c r="P67176" s="63"/>
      <c r="Q67176" s="63"/>
    </row>
    <row r="67177" spans="16:17">
      <c r="P67177" s="63"/>
      <c r="Q67177" s="63"/>
    </row>
    <row r="67178" spans="16:17">
      <c r="P67178" s="63"/>
      <c r="Q67178" s="63"/>
    </row>
    <row r="67179" spans="16:17">
      <c r="P67179" s="63"/>
      <c r="Q67179" s="63"/>
    </row>
    <row r="67180" spans="16:17">
      <c r="P67180" s="63"/>
      <c r="Q67180" s="63"/>
    </row>
    <row r="67181" spans="16:17">
      <c r="P67181" s="63"/>
      <c r="Q67181" s="63"/>
    </row>
    <row r="67182" spans="16:17">
      <c r="P67182" s="63"/>
      <c r="Q67182" s="63"/>
    </row>
    <row r="67183" spans="16:17">
      <c r="P67183" s="63"/>
      <c r="Q67183" s="63"/>
    </row>
    <row r="67184" spans="16:17">
      <c r="P67184" s="63"/>
      <c r="Q67184" s="63"/>
    </row>
    <row r="67185" spans="16:17">
      <c r="P67185" s="63"/>
      <c r="Q67185" s="63"/>
    </row>
    <row r="67186" spans="16:17">
      <c r="P67186" s="63"/>
      <c r="Q67186" s="63"/>
    </row>
    <row r="67187" spans="16:17">
      <c r="P67187" s="63"/>
      <c r="Q67187" s="63"/>
    </row>
    <row r="67188" spans="16:17">
      <c r="P67188" s="63"/>
      <c r="Q67188" s="63"/>
    </row>
    <row r="67189" spans="16:17">
      <c r="P67189" s="63"/>
      <c r="Q67189" s="63"/>
    </row>
    <row r="67190" spans="16:17">
      <c r="P67190" s="63"/>
      <c r="Q67190" s="63"/>
    </row>
    <row r="67191" spans="16:17">
      <c r="P67191" s="63"/>
      <c r="Q67191" s="63"/>
    </row>
    <row r="67192" spans="16:17">
      <c r="P67192" s="63"/>
      <c r="Q67192" s="63"/>
    </row>
    <row r="67193" spans="16:17">
      <c r="P67193" s="63"/>
      <c r="Q67193" s="63"/>
    </row>
    <row r="67194" spans="16:17">
      <c r="P67194" s="63"/>
      <c r="Q67194" s="63"/>
    </row>
    <row r="67195" spans="16:17">
      <c r="P67195" s="63"/>
      <c r="Q67195" s="63"/>
    </row>
    <row r="67196" spans="16:17">
      <c r="P67196" s="63"/>
      <c r="Q67196" s="63"/>
    </row>
    <row r="67197" spans="16:17">
      <c r="P67197" s="63"/>
      <c r="Q67197" s="63"/>
    </row>
    <row r="67198" spans="16:17">
      <c r="P67198" s="63"/>
      <c r="Q67198" s="63"/>
    </row>
    <row r="67199" spans="16:17">
      <c r="P67199" s="63"/>
      <c r="Q67199" s="63"/>
    </row>
    <row r="67200" spans="16:17">
      <c r="P67200" s="63"/>
      <c r="Q67200" s="63"/>
    </row>
    <row r="67201" spans="16:17">
      <c r="P67201" s="63"/>
      <c r="Q67201" s="63"/>
    </row>
    <row r="67202" spans="16:17">
      <c r="P67202" s="63"/>
      <c r="Q67202" s="63"/>
    </row>
    <row r="67203" spans="16:17">
      <c r="P67203" s="63"/>
      <c r="Q67203" s="63"/>
    </row>
    <row r="67204" spans="16:17">
      <c r="P67204" s="63"/>
      <c r="Q67204" s="63"/>
    </row>
    <row r="67205" spans="16:17">
      <c r="P67205" s="63"/>
      <c r="Q67205" s="63"/>
    </row>
    <row r="67206" spans="16:17">
      <c r="P67206" s="63"/>
      <c r="Q67206" s="63"/>
    </row>
    <row r="67207" spans="16:17">
      <c r="P67207" s="63"/>
      <c r="Q67207" s="63"/>
    </row>
    <row r="67208" spans="16:17">
      <c r="P67208" s="63"/>
      <c r="Q67208" s="63"/>
    </row>
    <row r="67209" spans="16:17">
      <c r="P67209" s="63"/>
      <c r="Q67209" s="63"/>
    </row>
    <row r="67210" spans="16:17">
      <c r="P67210" s="63"/>
      <c r="Q67210" s="63"/>
    </row>
    <row r="67211" spans="16:17">
      <c r="P67211" s="63"/>
      <c r="Q67211" s="63"/>
    </row>
    <row r="67212" spans="16:17">
      <c r="P67212" s="63"/>
      <c r="Q67212" s="63"/>
    </row>
    <row r="67213" spans="16:17">
      <c r="P67213" s="63"/>
      <c r="Q67213" s="63"/>
    </row>
    <row r="67214" spans="16:17">
      <c r="P67214" s="63"/>
      <c r="Q67214" s="63"/>
    </row>
    <row r="67215" spans="16:17">
      <c r="P67215" s="63"/>
      <c r="Q67215" s="63"/>
    </row>
    <row r="67216" spans="16:17">
      <c r="P67216" s="63"/>
      <c r="Q67216" s="63"/>
    </row>
    <row r="67217" spans="16:17">
      <c r="P67217" s="63"/>
      <c r="Q67217" s="63"/>
    </row>
    <row r="67218" spans="16:17">
      <c r="P67218" s="63"/>
      <c r="Q67218" s="63"/>
    </row>
    <row r="67219" spans="16:17">
      <c r="P67219" s="63"/>
      <c r="Q67219" s="63"/>
    </row>
    <row r="67220" spans="16:17">
      <c r="P67220" s="63"/>
      <c r="Q67220" s="63"/>
    </row>
    <row r="67221" spans="16:17">
      <c r="P67221" s="63"/>
      <c r="Q67221" s="63"/>
    </row>
    <row r="67222" spans="16:17">
      <c r="P67222" s="63"/>
      <c r="Q67222" s="63"/>
    </row>
    <row r="67223" spans="16:17">
      <c r="P67223" s="63"/>
      <c r="Q67223" s="63"/>
    </row>
    <row r="67224" spans="16:17">
      <c r="P67224" s="63"/>
      <c r="Q67224" s="63"/>
    </row>
    <row r="67225" spans="16:17">
      <c r="P67225" s="63"/>
      <c r="Q67225" s="63"/>
    </row>
    <row r="67226" spans="16:17">
      <c r="P67226" s="63"/>
      <c r="Q67226" s="63"/>
    </row>
    <row r="67227" spans="16:17">
      <c r="P67227" s="63"/>
      <c r="Q67227" s="63"/>
    </row>
    <row r="67228" spans="16:17">
      <c r="P67228" s="63"/>
      <c r="Q67228" s="63"/>
    </row>
    <row r="67229" spans="16:17">
      <c r="P67229" s="63"/>
      <c r="Q67229" s="63"/>
    </row>
    <row r="67230" spans="16:17">
      <c r="P67230" s="63"/>
      <c r="Q67230" s="63"/>
    </row>
    <row r="67231" spans="16:17">
      <c r="P67231" s="63"/>
      <c r="Q67231" s="63"/>
    </row>
    <row r="67232" spans="16:17">
      <c r="P67232" s="63"/>
      <c r="Q67232" s="63"/>
    </row>
    <row r="67233" spans="16:17">
      <c r="P67233" s="63"/>
      <c r="Q67233" s="63"/>
    </row>
    <row r="67234" spans="16:17">
      <c r="P67234" s="63"/>
      <c r="Q67234" s="63"/>
    </row>
    <row r="67235" spans="16:17">
      <c r="P67235" s="63"/>
      <c r="Q67235" s="63"/>
    </row>
    <row r="67236" spans="16:17">
      <c r="P67236" s="63"/>
      <c r="Q67236" s="63"/>
    </row>
    <row r="67237" spans="16:17">
      <c r="P67237" s="63"/>
      <c r="Q67237" s="63"/>
    </row>
    <row r="67238" spans="16:17">
      <c r="P67238" s="63"/>
      <c r="Q67238" s="63"/>
    </row>
    <row r="67239" spans="16:17">
      <c r="P67239" s="63"/>
      <c r="Q67239" s="63"/>
    </row>
    <row r="67240" spans="16:17">
      <c r="P67240" s="63"/>
      <c r="Q67240" s="63"/>
    </row>
    <row r="67241" spans="16:17">
      <c r="P67241" s="63"/>
      <c r="Q67241" s="63"/>
    </row>
    <row r="67242" spans="16:17">
      <c r="P67242" s="63"/>
      <c r="Q67242" s="63"/>
    </row>
    <row r="67243" spans="16:17">
      <c r="P67243" s="63"/>
      <c r="Q67243" s="63"/>
    </row>
    <row r="67244" spans="16:17">
      <c r="P67244" s="63"/>
      <c r="Q67244" s="63"/>
    </row>
    <row r="67245" spans="16:17">
      <c r="P67245" s="63"/>
      <c r="Q67245" s="63"/>
    </row>
    <row r="67246" spans="16:17">
      <c r="P67246" s="63"/>
      <c r="Q67246" s="63"/>
    </row>
    <row r="67247" spans="16:17">
      <c r="P67247" s="63"/>
      <c r="Q67247" s="63"/>
    </row>
    <row r="67248" spans="16:17">
      <c r="P67248" s="63"/>
      <c r="Q67248" s="63"/>
    </row>
    <row r="67249" spans="16:17">
      <c r="P67249" s="63"/>
      <c r="Q67249" s="63"/>
    </row>
    <row r="67250" spans="16:17">
      <c r="P67250" s="63"/>
      <c r="Q67250" s="63"/>
    </row>
    <row r="67251" spans="16:17">
      <c r="P67251" s="63"/>
      <c r="Q67251" s="63"/>
    </row>
    <row r="67252" spans="16:17">
      <c r="P67252" s="63"/>
      <c r="Q67252" s="63"/>
    </row>
    <row r="67253" spans="16:17">
      <c r="P67253" s="63"/>
      <c r="Q67253" s="63"/>
    </row>
    <row r="67254" spans="16:17">
      <c r="P67254" s="63"/>
      <c r="Q67254" s="63"/>
    </row>
    <row r="67255" spans="16:17">
      <c r="P67255" s="63"/>
      <c r="Q67255" s="63"/>
    </row>
    <row r="67256" spans="16:17">
      <c r="P67256" s="63"/>
      <c r="Q67256" s="63"/>
    </row>
    <row r="67257" spans="16:17">
      <c r="P67257" s="63"/>
      <c r="Q67257" s="63"/>
    </row>
    <row r="67258" spans="16:17">
      <c r="P67258" s="63"/>
      <c r="Q67258" s="63"/>
    </row>
    <row r="67259" spans="16:17">
      <c r="P67259" s="63"/>
      <c r="Q67259" s="63"/>
    </row>
    <row r="67260" spans="16:17">
      <c r="P67260" s="63"/>
      <c r="Q67260" s="63"/>
    </row>
    <row r="67261" spans="16:17">
      <c r="P67261" s="63"/>
      <c r="Q67261" s="63"/>
    </row>
    <row r="67262" spans="16:17">
      <c r="P67262" s="63"/>
      <c r="Q67262" s="63"/>
    </row>
    <row r="67263" spans="16:17">
      <c r="P67263" s="63"/>
      <c r="Q67263" s="63"/>
    </row>
    <row r="67264" spans="16:17">
      <c r="P67264" s="63"/>
      <c r="Q67264" s="63"/>
    </row>
    <row r="67265" spans="16:17">
      <c r="P67265" s="63"/>
      <c r="Q67265" s="63"/>
    </row>
    <row r="67266" spans="16:17">
      <c r="P67266" s="63"/>
      <c r="Q67266" s="63"/>
    </row>
    <row r="67267" spans="16:17">
      <c r="P67267" s="63"/>
      <c r="Q67267" s="63"/>
    </row>
    <row r="67268" spans="16:17">
      <c r="P67268" s="63"/>
      <c r="Q67268" s="63"/>
    </row>
    <row r="67269" spans="16:17">
      <c r="P67269" s="63"/>
      <c r="Q67269" s="63"/>
    </row>
    <row r="67270" spans="16:17">
      <c r="P67270" s="63"/>
      <c r="Q67270" s="63"/>
    </row>
    <row r="67271" spans="16:17">
      <c r="P67271" s="63"/>
      <c r="Q67271" s="63"/>
    </row>
    <row r="67272" spans="16:17">
      <c r="P67272" s="63"/>
      <c r="Q67272" s="63"/>
    </row>
    <row r="67273" spans="16:17">
      <c r="P67273" s="63"/>
      <c r="Q67273" s="63"/>
    </row>
    <row r="67274" spans="16:17">
      <c r="P67274" s="63"/>
      <c r="Q67274" s="63"/>
    </row>
    <row r="67275" spans="16:17">
      <c r="P67275" s="63"/>
      <c r="Q67275" s="63"/>
    </row>
    <row r="67276" spans="16:17">
      <c r="P67276" s="63"/>
      <c r="Q67276" s="63"/>
    </row>
    <row r="67277" spans="16:17">
      <c r="P67277" s="63"/>
      <c r="Q67277" s="63"/>
    </row>
    <row r="67278" spans="16:17">
      <c r="P67278" s="63"/>
      <c r="Q67278" s="63"/>
    </row>
    <row r="67279" spans="16:17">
      <c r="P67279" s="63"/>
      <c r="Q67279" s="63"/>
    </row>
    <row r="67280" spans="16:17">
      <c r="P67280" s="63"/>
      <c r="Q67280" s="63"/>
    </row>
    <row r="67281" spans="16:17">
      <c r="P67281" s="63"/>
      <c r="Q67281" s="63"/>
    </row>
    <row r="67282" spans="16:17">
      <c r="P67282" s="63"/>
      <c r="Q67282" s="63"/>
    </row>
    <row r="67283" spans="16:17">
      <c r="P67283" s="63"/>
      <c r="Q67283" s="63"/>
    </row>
    <row r="67284" spans="16:17">
      <c r="P67284" s="63"/>
      <c r="Q67284" s="63"/>
    </row>
    <row r="67285" spans="16:17">
      <c r="P67285" s="63"/>
      <c r="Q67285" s="63"/>
    </row>
    <row r="67286" spans="16:17">
      <c r="P67286" s="63"/>
      <c r="Q67286" s="63"/>
    </row>
    <row r="67287" spans="16:17">
      <c r="P67287" s="63"/>
      <c r="Q67287" s="63"/>
    </row>
    <row r="67288" spans="16:17">
      <c r="P67288" s="63"/>
      <c r="Q67288" s="63"/>
    </row>
    <row r="67289" spans="16:17">
      <c r="P67289" s="63"/>
      <c r="Q67289" s="63"/>
    </row>
    <row r="67290" spans="16:17">
      <c r="P67290" s="63"/>
      <c r="Q67290" s="63"/>
    </row>
    <row r="67291" spans="16:17">
      <c r="P67291" s="63"/>
      <c r="Q67291" s="63"/>
    </row>
    <row r="67292" spans="16:17">
      <c r="P67292" s="63"/>
      <c r="Q67292" s="63"/>
    </row>
    <row r="67293" spans="16:17">
      <c r="P67293" s="63"/>
      <c r="Q67293" s="63"/>
    </row>
    <row r="67294" spans="16:17">
      <c r="P67294" s="63"/>
      <c r="Q67294" s="63"/>
    </row>
    <row r="67295" spans="16:17">
      <c r="P67295" s="63"/>
      <c r="Q67295" s="63"/>
    </row>
    <row r="67296" spans="16:17">
      <c r="P67296" s="63"/>
      <c r="Q67296" s="63"/>
    </row>
    <row r="67297" spans="16:17">
      <c r="P67297" s="63"/>
      <c r="Q67297" s="63"/>
    </row>
    <row r="67298" spans="16:17">
      <c r="P67298" s="63"/>
      <c r="Q67298" s="63"/>
    </row>
    <row r="67299" spans="16:17">
      <c r="P67299" s="63"/>
      <c r="Q67299" s="63"/>
    </row>
    <row r="67300" spans="16:17">
      <c r="P67300" s="63"/>
      <c r="Q67300" s="63"/>
    </row>
    <row r="67301" spans="16:17">
      <c r="P67301" s="63"/>
      <c r="Q67301" s="63"/>
    </row>
    <row r="67302" spans="16:17">
      <c r="P67302" s="63"/>
      <c r="Q67302" s="63"/>
    </row>
    <row r="67303" spans="16:17">
      <c r="P67303" s="63"/>
      <c r="Q67303" s="63"/>
    </row>
    <row r="67304" spans="16:17">
      <c r="P67304" s="63"/>
      <c r="Q67304" s="63"/>
    </row>
    <row r="67305" spans="16:17">
      <c r="P67305" s="63"/>
      <c r="Q67305" s="63"/>
    </row>
    <row r="67306" spans="16:17">
      <c r="P67306" s="63"/>
      <c r="Q67306" s="63"/>
    </row>
    <row r="67307" spans="16:17">
      <c r="P67307" s="63"/>
      <c r="Q67307" s="63"/>
    </row>
    <row r="67308" spans="16:17">
      <c r="P67308" s="63"/>
      <c r="Q67308" s="63"/>
    </row>
    <row r="67309" spans="16:17">
      <c r="P67309" s="63"/>
      <c r="Q67309" s="63"/>
    </row>
    <row r="67310" spans="16:17">
      <c r="P67310" s="63"/>
      <c r="Q67310" s="63"/>
    </row>
    <row r="67311" spans="16:17">
      <c r="P67311" s="63"/>
      <c r="Q67311" s="63"/>
    </row>
    <row r="67312" spans="16:17">
      <c r="P67312" s="63"/>
      <c r="Q67312" s="63"/>
    </row>
    <row r="67313" spans="16:17">
      <c r="P67313" s="63"/>
      <c r="Q67313" s="63"/>
    </row>
    <row r="67314" spans="16:17">
      <c r="P67314" s="63"/>
      <c r="Q67314" s="63"/>
    </row>
    <row r="67315" spans="16:17">
      <c r="P67315" s="63"/>
      <c r="Q67315" s="63"/>
    </row>
    <row r="67316" spans="16:17">
      <c r="P67316" s="63"/>
      <c r="Q67316" s="63"/>
    </row>
    <row r="67317" spans="16:17">
      <c r="P67317" s="63"/>
      <c r="Q67317" s="63"/>
    </row>
    <row r="67318" spans="16:17">
      <c r="P67318" s="63"/>
      <c r="Q67318" s="63"/>
    </row>
    <row r="67319" spans="16:17">
      <c r="P67319" s="63"/>
      <c r="Q67319" s="63"/>
    </row>
    <row r="67320" spans="16:17">
      <c r="P67320" s="63"/>
      <c r="Q67320" s="63"/>
    </row>
    <row r="67321" spans="16:17">
      <c r="P67321" s="63"/>
      <c r="Q67321" s="63"/>
    </row>
    <row r="67322" spans="16:17">
      <c r="P67322" s="63"/>
      <c r="Q67322" s="63"/>
    </row>
    <row r="67323" spans="16:17">
      <c r="P67323" s="63"/>
      <c r="Q67323" s="63"/>
    </row>
    <row r="67324" spans="16:17">
      <c r="P67324" s="63"/>
      <c r="Q67324" s="63"/>
    </row>
    <row r="67325" spans="16:17">
      <c r="P67325" s="63"/>
      <c r="Q67325" s="63"/>
    </row>
    <row r="67326" spans="16:17">
      <c r="P67326" s="63"/>
      <c r="Q67326" s="63"/>
    </row>
    <row r="67327" spans="16:17">
      <c r="P67327" s="63"/>
      <c r="Q67327" s="63"/>
    </row>
    <row r="67328" spans="16:17">
      <c r="P67328" s="63"/>
      <c r="Q67328" s="63"/>
    </row>
    <row r="67329" spans="16:17">
      <c r="P67329" s="63"/>
      <c r="Q67329" s="63"/>
    </row>
    <row r="67330" spans="16:17">
      <c r="P67330" s="63"/>
      <c r="Q67330" s="63"/>
    </row>
    <row r="67331" spans="16:17">
      <c r="P67331" s="63"/>
      <c r="Q67331" s="63"/>
    </row>
    <row r="67332" spans="16:17">
      <c r="P67332" s="63"/>
      <c r="Q67332" s="63"/>
    </row>
    <row r="67333" spans="16:17">
      <c r="P67333" s="63"/>
      <c r="Q67333" s="63"/>
    </row>
    <row r="67334" spans="16:17">
      <c r="P67334" s="63"/>
      <c r="Q67334" s="63"/>
    </row>
    <row r="67335" spans="16:17">
      <c r="P67335" s="63"/>
      <c r="Q67335" s="63"/>
    </row>
    <row r="67336" spans="16:17">
      <c r="P67336" s="63"/>
      <c r="Q67336" s="63"/>
    </row>
    <row r="67337" spans="16:17">
      <c r="P67337" s="63"/>
      <c r="Q67337" s="63"/>
    </row>
    <row r="67338" spans="16:17">
      <c r="P67338" s="63"/>
      <c r="Q67338" s="63"/>
    </row>
    <row r="67339" spans="16:17">
      <c r="P67339" s="63"/>
      <c r="Q67339" s="63"/>
    </row>
    <row r="67340" spans="16:17">
      <c r="P67340" s="63"/>
      <c r="Q67340" s="63"/>
    </row>
    <row r="67341" spans="16:17">
      <c r="P67341" s="63"/>
      <c r="Q67341" s="63"/>
    </row>
    <row r="67342" spans="16:17">
      <c r="P67342" s="63"/>
      <c r="Q67342" s="63"/>
    </row>
    <row r="67343" spans="16:17">
      <c r="P67343" s="63"/>
      <c r="Q67343" s="63"/>
    </row>
    <row r="67344" spans="16:17">
      <c r="P67344" s="63"/>
      <c r="Q67344" s="63"/>
    </row>
    <row r="67345" spans="16:17">
      <c r="P67345" s="63"/>
      <c r="Q67345" s="63"/>
    </row>
    <row r="67346" spans="16:17">
      <c r="P67346" s="63"/>
      <c r="Q67346" s="63"/>
    </row>
    <row r="67347" spans="16:17">
      <c r="P67347" s="63"/>
      <c r="Q67347" s="63"/>
    </row>
    <row r="67348" spans="16:17">
      <c r="P67348" s="63"/>
      <c r="Q67348" s="63"/>
    </row>
    <row r="67349" spans="16:17">
      <c r="P67349" s="63"/>
      <c r="Q67349" s="63"/>
    </row>
    <row r="67350" spans="16:17">
      <c r="P67350" s="63"/>
      <c r="Q67350" s="63"/>
    </row>
    <row r="67351" spans="16:17">
      <c r="P67351" s="63"/>
      <c r="Q67351" s="63"/>
    </row>
    <row r="67352" spans="16:17">
      <c r="P67352" s="63"/>
      <c r="Q67352" s="63"/>
    </row>
    <row r="67353" spans="16:17">
      <c r="P67353" s="63"/>
      <c r="Q67353" s="63"/>
    </row>
    <row r="67354" spans="16:17">
      <c r="P67354" s="63"/>
      <c r="Q67354" s="63"/>
    </row>
    <row r="67355" spans="16:17">
      <c r="P67355" s="63"/>
      <c r="Q67355" s="63"/>
    </row>
    <row r="67356" spans="16:17">
      <c r="P67356" s="63"/>
      <c r="Q67356" s="63"/>
    </row>
    <row r="67357" spans="16:17">
      <c r="P67357" s="63"/>
      <c r="Q67357" s="63"/>
    </row>
    <row r="67358" spans="16:17">
      <c r="P67358" s="63"/>
      <c r="Q67358" s="63"/>
    </row>
    <row r="67359" spans="16:17">
      <c r="P67359" s="63"/>
      <c r="Q67359" s="63"/>
    </row>
    <row r="67360" spans="16:17">
      <c r="P67360" s="63"/>
      <c r="Q67360" s="63"/>
    </row>
    <row r="67361" spans="16:17">
      <c r="P67361" s="63"/>
      <c r="Q67361" s="63"/>
    </row>
    <row r="67362" spans="16:17">
      <c r="P67362" s="63"/>
      <c r="Q67362" s="63"/>
    </row>
    <row r="67363" spans="16:17">
      <c r="P67363" s="63"/>
      <c r="Q67363" s="63"/>
    </row>
    <row r="67364" spans="16:17">
      <c r="P67364" s="63"/>
      <c r="Q67364" s="63"/>
    </row>
    <row r="67365" spans="16:17">
      <c r="P67365" s="63"/>
      <c r="Q67365" s="63"/>
    </row>
    <row r="67366" spans="16:17">
      <c r="P67366" s="63"/>
      <c r="Q67366" s="63"/>
    </row>
    <row r="67367" spans="16:17">
      <c r="P67367" s="63"/>
      <c r="Q67367" s="63"/>
    </row>
    <row r="67368" spans="16:17">
      <c r="P67368" s="63"/>
      <c r="Q67368" s="63"/>
    </row>
    <row r="67369" spans="16:17">
      <c r="P67369" s="63"/>
      <c r="Q67369" s="63"/>
    </row>
    <row r="67370" spans="16:17">
      <c r="P67370" s="63"/>
      <c r="Q67370" s="63"/>
    </row>
    <row r="67371" spans="16:17">
      <c r="P67371" s="63"/>
      <c r="Q67371" s="63"/>
    </row>
    <row r="67372" spans="16:17">
      <c r="P67372" s="63"/>
      <c r="Q67372" s="63"/>
    </row>
    <row r="67373" spans="16:17">
      <c r="P67373" s="63"/>
      <c r="Q67373" s="63"/>
    </row>
    <row r="67374" spans="16:17">
      <c r="P67374" s="63"/>
      <c r="Q67374" s="63"/>
    </row>
    <row r="67375" spans="16:17">
      <c r="P67375" s="63"/>
      <c r="Q67375" s="63"/>
    </row>
    <row r="67376" spans="16:17">
      <c r="P67376" s="63"/>
      <c r="Q67376" s="63"/>
    </row>
    <row r="67377" spans="16:17">
      <c r="P67377" s="63"/>
      <c r="Q67377" s="63"/>
    </row>
    <row r="67378" spans="16:17">
      <c r="P67378" s="63"/>
      <c r="Q67378" s="63"/>
    </row>
    <row r="67379" spans="16:17">
      <c r="P67379" s="63"/>
      <c r="Q67379" s="63"/>
    </row>
    <row r="67380" spans="16:17">
      <c r="P67380" s="63"/>
      <c r="Q67380" s="63"/>
    </row>
    <row r="67381" spans="16:17">
      <c r="P67381" s="63"/>
      <c r="Q67381" s="63"/>
    </row>
    <row r="67382" spans="16:17">
      <c r="P67382" s="63"/>
      <c r="Q67382" s="63"/>
    </row>
    <row r="67383" spans="16:17">
      <c r="P67383" s="63"/>
      <c r="Q67383" s="63"/>
    </row>
    <row r="67384" spans="16:17">
      <c r="P67384" s="63"/>
      <c r="Q67384" s="63"/>
    </row>
    <row r="67385" spans="16:17">
      <c r="P67385" s="63"/>
      <c r="Q67385" s="63"/>
    </row>
    <row r="67386" spans="16:17">
      <c r="P67386" s="63"/>
      <c r="Q67386" s="63"/>
    </row>
    <row r="67387" spans="16:17">
      <c r="P67387" s="63"/>
      <c r="Q67387" s="63"/>
    </row>
    <row r="67388" spans="16:17">
      <c r="P67388" s="63"/>
      <c r="Q67388" s="63"/>
    </row>
    <row r="67389" spans="16:17">
      <c r="P67389" s="63"/>
      <c r="Q67389" s="63"/>
    </row>
    <row r="67390" spans="16:17">
      <c r="P67390" s="63"/>
      <c r="Q67390" s="63"/>
    </row>
    <row r="67391" spans="16:17">
      <c r="P67391" s="63"/>
      <c r="Q67391" s="63"/>
    </row>
    <row r="67392" spans="16:17">
      <c r="P67392" s="63"/>
      <c r="Q67392" s="63"/>
    </row>
    <row r="67393" spans="16:17">
      <c r="P67393" s="63"/>
      <c r="Q67393" s="63"/>
    </row>
    <row r="67394" spans="16:17">
      <c r="P67394" s="63"/>
      <c r="Q67394" s="63"/>
    </row>
    <row r="67395" spans="16:17">
      <c r="P67395" s="63"/>
      <c r="Q67395" s="63"/>
    </row>
    <row r="67396" spans="16:17">
      <c r="P67396" s="63"/>
      <c r="Q67396" s="63"/>
    </row>
    <row r="67397" spans="16:17">
      <c r="P67397" s="63"/>
      <c r="Q67397" s="63"/>
    </row>
    <row r="67398" spans="16:17">
      <c r="P67398" s="63"/>
      <c r="Q67398" s="63"/>
    </row>
    <row r="67399" spans="16:17">
      <c r="P67399" s="63"/>
      <c r="Q67399" s="63"/>
    </row>
    <row r="67400" spans="16:17">
      <c r="P67400" s="63"/>
      <c r="Q67400" s="63"/>
    </row>
    <row r="67401" spans="16:17">
      <c r="P67401" s="63"/>
      <c r="Q67401" s="63"/>
    </row>
    <row r="67402" spans="16:17">
      <c r="P67402" s="63"/>
      <c r="Q67402" s="63"/>
    </row>
    <row r="67403" spans="16:17">
      <c r="P67403" s="63"/>
      <c r="Q67403" s="63"/>
    </row>
    <row r="67404" spans="16:17">
      <c r="P67404" s="63"/>
      <c r="Q67404" s="63"/>
    </row>
    <row r="67405" spans="16:17">
      <c r="P67405" s="63"/>
      <c r="Q67405" s="63"/>
    </row>
    <row r="67406" spans="16:17">
      <c r="P67406" s="63"/>
      <c r="Q67406" s="63"/>
    </row>
    <row r="67407" spans="16:17">
      <c r="P67407" s="63"/>
      <c r="Q67407" s="63"/>
    </row>
    <row r="67408" spans="16:17">
      <c r="P67408" s="63"/>
      <c r="Q67408" s="63"/>
    </row>
    <row r="67409" spans="16:17">
      <c r="P67409" s="63"/>
      <c r="Q67409" s="63"/>
    </row>
    <row r="67410" spans="16:17">
      <c r="P67410" s="63"/>
      <c r="Q67410" s="63"/>
    </row>
    <row r="67411" spans="16:17">
      <c r="P67411" s="63"/>
      <c r="Q67411" s="63"/>
    </row>
    <row r="67412" spans="16:17">
      <c r="P67412" s="63"/>
      <c r="Q67412" s="63"/>
    </row>
    <row r="67413" spans="16:17">
      <c r="P67413" s="63"/>
      <c r="Q67413" s="63"/>
    </row>
    <row r="67414" spans="16:17">
      <c r="P67414" s="63"/>
      <c r="Q67414" s="63"/>
    </row>
    <row r="67415" spans="16:17">
      <c r="P67415" s="63"/>
      <c r="Q67415" s="63"/>
    </row>
    <row r="67416" spans="16:17">
      <c r="P67416" s="63"/>
      <c r="Q67416" s="63"/>
    </row>
    <row r="67417" spans="16:17">
      <c r="P67417" s="63"/>
      <c r="Q67417" s="63"/>
    </row>
    <row r="67418" spans="16:17">
      <c r="P67418" s="63"/>
      <c r="Q67418" s="63"/>
    </row>
    <row r="67419" spans="16:17">
      <c r="P67419" s="63"/>
      <c r="Q67419" s="63"/>
    </row>
    <row r="67420" spans="16:17">
      <c r="P67420" s="63"/>
      <c r="Q67420" s="63"/>
    </row>
    <row r="67421" spans="16:17">
      <c r="P67421" s="63"/>
      <c r="Q67421" s="63"/>
    </row>
    <row r="67422" spans="16:17">
      <c r="P67422" s="63"/>
      <c r="Q67422" s="63"/>
    </row>
    <row r="67423" spans="16:17">
      <c r="P67423" s="63"/>
      <c r="Q67423" s="63"/>
    </row>
    <row r="67424" spans="16:17">
      <c r="P67424" s="63"/>
      <c r="Q67424" s="63"/>
    </row>
    <row r="67425" spans="16:17">
      <c r="P67425" s="63"/>
      <c r="Q67425" s="63"/>
    </row>
    <row r="67426" spans="16:17">
      <c r="P67426" s="63"/>
      <c r="Q67426" s="63"/>
    </row>
    <row r="67427" spans="16:17">
      <c r="P67427" s="63"/>
      <c r="Q67427" s="63"/>
    </row>
    <row r="67428" spans="16:17">
      <c r="P67428" s="63"/>
      <c r="Q67428" s="63"/>
    </row>
    <row r="67429" spans="16:17">
      <c r="P67429" s="63"/>
      <c r="Q67429" s="63"/>
    </row>
    <row r="67430" spans="16:17">
      <c r="P67430" s="63"/>
      <c r="Q67430" s="63"/>
    </row>
    <row r="67431" spans="16:17">
      <c r="P67431" s="63"/>
      <c r="Q67431" s="63"/>
    </row>
    <row r="67432" spans="16:17">
      <c r="P67432" s="63"/>
      <c r="Q67432" s="63"/>
    </row>
    <row r="67433" spans="16:17">
      <c r="P67433" s="63"/>
      <c r="Q67433" s="63"/>
    </row>
    <row r="67434" spans="16:17">
      <c r="P67434" s="63"/>
      <c r="Q67434" s="63"/>
    </row>
    <row r="67435" spans="16:17">
      <c r="P67435" s="63"/>
      <c r="Q67435" s="63"/>
    </row>
    <row r="67436" spans="16:17">
      <c r="P67436" s="63"/>
      <c r="Q67436" s="63"/>
    </row>
    <row r="67437" spans="16:17">
      <c r="P67437" s="63"/>
      <c r="Q67437" s="63"/>
    </row>
    <row r="67438" spans="16:17">
      <c r="P67438" s="63"/>
      <c r="Q67438" s="63"/>
    </row>
    <row r="67439" spans="16:17">
      <c r="P67439" s="63"/>
      <c r="Q67439" s="63"/>
    </row>
    <row r="67440" spans="16:17">
      <c r="P67440" s="63"/>
      <c r="Q67440" s="63"/>
    </row>
    <row r="67441" spans="16:17">
      <c r="P67441" s="63"/>
      <c r="Q67441" s="63"/>
    </row>
    <row r="67442" spans="16:17">
      <c r="P67442" s="63"/>
      <c r="Q67442" s="63"/>
    </row>
    <row r="67443" spans="16:17">
      <c r="P67443" s="63"/>
      <c r="Q67443" s="63"/>
    </row>
    <row r="67444" spans="16:17">
      <c r="P67444" s="63"/>
      <c r="Q67444" s="63"/>
    </row>
    <row r="67445" spans="16:17">
      <c r="P67445" s="63"/>
      <c r="Q67445" s="63"/>
    </row>
    <row r="67446" spans="16:17">
      <c r="P67446" s="63"/>
      <c r="Q67446" s="63"/>
    </row>
    <row r="67447" spans="16:17">
      <c r="P67447" s="63"/>
      <c r="Q67447" s="63"/>
    </row>
    <row r="67448" spans="16:17">
      <c r="P67448" s="63"/>
      <c r="Q67448" s="63"/>
    </row>
    <row r="67449" spans="16:17">
      <c r="P67449" s="63"/>
      <c r="Q67449" s="63"/>
    </row>
    <row r="67450" spans="16:17">
      <c r="P67450" s="63"/>
      <c r="Q67450" s="63"/>
    </row>
    <row r="67451" spans="16:17">
      <c r="P67451" s="63"/>
      <c r="Q67451" s="63"/>
    </row>
    <row r="67452" spans="16:17">
      <c r="P67452" s="63"/>
      <c r="Q67452" s="63"/>
    </row>
    <row r="67453" spans="16:17">
      <c r="P67453" s="63"/>
      <c r="Q67453" s="63"/>
    </row>
    <row r="67454" spans="16:17">
      <c r="P67454" s="63"/>
      <c r="Q67454" s="63"/>
    </row>
    <row r="67455" spans="16:17">
      <c r="P67455" s="63"/>
      <c r="Q67455" s="63"/>
    </row>
    <row r="67456" spans="16:17">
      <c r="P67456" s="63"/>
      <c r="Q67456" s="63"/>
    </row>
    <row r="67457" spans="16:17">
      <c r="P67457" s="63"/>
      <c r="Q67457" s="63"/>
    </row>
    <row r="67458" spans="16:17">
      <c r="P67458" s="63"/>
      <c r="Q67458" s="63"/>
    </row>
    <row r="67459" spans="16:17">
      <c r="P67459" s="63"/>
      <c r="Q67459" s="63"/>
    </row>
    <row r="67460" spans="16:17">
      <c r="P67460" s="63"/>
      <c r="Q67460" s="63"/>
    </row>
    <row r="67461" spans="16:17">
      <c r="P67461" s="63"/>
      <c r="Q67461" s="63"/>
    </row>
    <row r="67462" spans="16:17">
      <c r="P67462" s="63"/>
      <c r="Q67462" s="63"/>
    </row>
    <row r="67463" spans="16:17">
      <c r="P67463" s="63"/>
      <c r="Q67463" s="63"/>
    </row>
    <row r="67464" spans="16:17">
      <c r="P67464" s="63"/>
      <c r="Q67464" s="63"/>
    </row>
    <row r="67465" spans="16:17">
      <c r="P67465" s="63"/>
      <c r="Q67465" s="63"/>
    </row>
    <row r="67466" spans="16:17">
      <c r="P67466" s="63"/>
      <c r="Q67466" s="63"/>
    </row>
    <row r="67467" spans="16:17">
      <c r="P67467" s="63"/>
      <c r="Q67467" s="63"/>
    </row>
    <row r="67468" spans="16:17">
      <c r="P67468" s="63"/>
      <c r="Q67468" s="63"/>
    </row>
    <row r="67469" spans="16:17">
      <c r="P67469" s="63"/>
      <c r="Q67469" s="63"/>
    </row>
    <row r="67470" spans="16:17">
      <c r="P67470" s="63"/>
      <c r="Q67470" s="63"/>
    </row>
    <row r="67471" spans="16:17">
      <c r="P67471" s="63"/>
      <c r="Q67471" s="63"/>
    </row>
    <row r="67472" spans="16:17">
      <c r="P67472" s="63"/>
      <c r="Q67472" s="63"/>
    </row>
    <row r="67473" spans="16:17">
      <c r="P67473" s="63"/>
      <c r="Q67473" s="63"/>
    </row>
    <row r="67474" spans="16:17">
      <c r="P67474" s="63"/>
      <c r="Q67474" s="63"/>
    </row>
    <row r="67475" spans="16:17">
      <c r="P67475" s="63"/>
      <c r="Q67475" s="63"/>
    </row>
    <row r="67476" spans="16:17">
      <c r="P67476" s="63"/>
      <c r="Q67476" s="63"/>
    </row>
    <row r="67477" spans="16:17">
      <c r="P67477" s="63"/>
      <c r="Q67477" s="63"/>
    </row>
    <row r="67478" spans="16:17">
      <c r="P67478" s="63"/>
      <c r="Q67478" s="63"/>
    </row>
    <row r="67479" spans="16:17">
      <c r="P67479" s="63"/>
      <c r="Q67479" s="63"/>
    </row>
    <row r="67480" spans="16:17">
      <c r="P67480" s="63"/>
      <c r="Q67480" s="63"/>
    </row>
    <row r="67481" spans="16:17">
      <c r="P67481" s="63"/>
      <c r="Q67481" s="63"/>
    </row>
    <row r="67482" spans="16:17">
      <c r="P67482" s="63"/>
      <c r="Q67482" s="63"/>
    </row>
    <row r="67483" spans="16:17">
      <c r="P67483" s="63"/>
      <c r="Q67483" s="63"/>
    </row>
    <row r="67484" spans="16:17">
      <c r="P67484" s="63"/>
      <c r="Q67484" s="63"/>
    </row>
    <row r="67485" spans="16:17">
      <c r="P67485" s="63"/>
      <c r="Q67485" s="63"/>
    </row>
    <row r="67486" spans="16:17">
      <c r="P67486" s="63"/>
      <c r="Q67486" s="63"/>
    </row>
    <row r="67487" spans="16:17">
      <c r="P67487" s="63"/>
      <c r="Q67487" s="63"/>
    </row>
    <row r="67488" spans="16:17">
      <c r="P67488" s="63"/>
      <c r="Q67488" s="63"/>
    </row>
    <row r="67489" spans="16:17">
      <c r="P67489" s="63"/>
      <c r="Q67489" s="63"/>
    </row>
    <row r="67490" spans="16:17">
      <c r="P67490" s="63"/>
      <c r="Q67490" s="63"/>
    </row>
    <row r="67491" spans="16:17">
      <c r="P67491" s="63"/>
      <c r="Q67491" s="63"/>
    </row>
    <row r="67492" spans="16:17">
      <c r="P67492" s="63"/>
      <c r="Q67492" s="63"/>
    </row>
    <row r="67493" spans="16:17">
      <c r="P67493" s="63"/>
      <c r="Q67493" s="63"/>
    </row>
    <row r="67494" spans="16:17">
      <c r="P67494" s="63"/>
      <c r="Q67494" s="63"/>
    </row>
    <row r="67495" spans="16:17">
      <c r="P67495" s="63"/>
      <c r="Q67495" s="63"/>
    </row>
    <row r="67496" spans="16:17">
      <c r="P67496" s="63"/>
      <c r="Q67496" s="63"/>
    </row>
    <row r="67497" spans="16:17">
      <c r="P67497" s="63"/>
      <c r="Q67497" s="63"/>
    </row>
    <row r="67498" spans="16:17">
      <c r="P67498" s="63"/>
      <c r="Q67498" s="63"/>
    </row>
    <row r="67499" spans="16:17">
      <c r="P67499" s="63"/>
      <c r="Q67499" s="63"/>
    </row>
    <row r="67500" spans="16:17">
      <c r="P67500" s="63"/>
      <c r="Q67500" s="63"/>
    </row>
    <row r="67501" spans="16:17">
      <c r="P67501" s="63"/>
      <c r="Q67501" s="63"/>
    </row>
    <row r="67502" spans="16:17">
      <c r="P67502" s="63"/>
      <c r="Q67502" s="63"/>
    </row>
    <row r="67503" spans="16:17">
      <c r="P67503" s="63"/>
      <c r="Q67503" s="63"/>
    </row>
    <row r="67504" spans="16:17">
      <c r="P67504" s="63"/>
      <c r="Q67504" s="63"/>
    </row>
    <row r="67505" spans="16:17">
      <c r="P67505" s="63"/>
      <c r="Q67505" s="63"/>
    </row>
    <row r="67506" spans="16:17">
      <c r="P67506" s="63"/>
      <c r="Q67506" s="63"/>
    </row>
    <row r="67507" spans="16:17">
      <c r="P67507" s="63"/>
      <c r="Q67507" s="63"/>
    </row>
    <row r="67508" spans="16:17">
      <c r="P67508" s="63"/>
      <c r="Q67508" s="63"/>
    </row>
    <row r="67509" spans="16:17">
      <c r="P67509" s="63"/>
      <c r="Q67509" s="63"/>
    </row>
    <row r="67510" spans="16:17">
      <c r="P67510" s="63"/>
      <c r="Q67510" s="63"/>
    </row>
    <row r="67511" spans="16:17">
      <c r="P67511" s="63"/>
      <c r="Q67511" s="63"/>
    </row>
    <row r="67512" spans="16:17">
      <c r="P67512" s="63"/>
      <c r="Q67512" s="63"/>
    </row>
    <row r="67513" spans="16:17">
      <c r="P67513" s="63"/>
      <c r="Q67513" s="63"/>
    </row>
    <row r="67514" spans="16:17">
      <c r="P67514" s="63"/>
      <c r="Q67514" s="63"/>
    </row>
    <row r="67515" spans="16:17">
      <c r="P67515" s="63"/>
      <c r="Q67515" s="63"/>
    </row>
    <row r="67516" spans="16:17">
      <c r="P67516" s="63"/>
      <c r="Q67516" s="63"/>
    </row>
    <row r="67517" spans="16:17">
      <c r="P67517" s="63"/>
      <c r="Q67517" s="63"/>
    </row>
    <row r="67518" spans="16:17">
      <c r="P67518" s="63"/>
      <c r="Q67518" s="63"/>
    </row>
    <row r="67519" spans="16:17">
      <c r="P67519" s="63"/>
      <c r="Q67519" s="63"/>
    </row>
    <row r="67520" spans="16:17">
      <c r="P67520" s="63"/>
      <c r="Q67520" s="63"/>
    </row>
    <row r="67521" spans="16:17">
      <c r="P67521" s="63"/>
      <c r="Q67521" s="63"/>
    </row>
    <row r="67522" spans="16:17">
      <c r="P67522" s="63"/>
      <c r="Q67522" s="63"/>
    </row>
    <row r="67523" spans="16:17">
      <c r="P67523" s="63"/>
      <c r="Q67523" s="63"/>
    </row>
    <row r="67524" spans="16:17">
      <c r="P67524" s="63"/>
      <c r="Q67524" s="63"/>
    </row>
    <row r="67525" spans="16:17">
      <c r="P67525" s="63"/>
      <c r="Q67525" s="63"/>
    </row>
    <row r="67526" spans="16:17">
      <c r="P67526" s="63"/>
      <c r="Q67526" s="63"/>
    </row>
    <row r="67527" spans="16:17">
      <c r="P67527" s="63"/>
      <c r="Q67527" s="63"/>
    </row>
    <row r="67528" spans="16:17">
      <c r="P67528" s="63"/>
      <c r="Q67528" s="63"/>
    </row>
    <row r="67529" spans="16:17">
      <c r="P67529" s="63"/>
      <c r="Q67529" s="63"/>
    </row>
    <row r="67530" spans="16:17">
      <c r="P67530" s="63"/>
      <c r="Q67530" s="63"/>
    </row>
    <row r="67531" spans="16:17">
      <c r="P67531" s="63"/>
      <c r="Q67531" s="63"/>
    </row>
    <row r="67532" spans="16:17">
      <c r="P67532" s="63"/>
      <c r="Q67532" s="63"/>
    </row>
    <row r="67533" spans="16:17">
      <c r="P67533" s="63"/>
      <c r="Q67533" s="63"/>
    </row>
    <row r="67534" spans="16:17">
      <c r="P67534" s="63"/>
      <c r="Q67534" s="63"/>
    </row>
    <row r="67535" spans="16:17">
      <c r="P67535" s="63"/>
      <c r="Q67535" s="63"/>
    </row>
    <row r="67536" spans="16:17">
      <c r="P67536" s="63"/>
      <c r="Q67536" s="63"/>
    </row>
    <row r="67537" spans="16:17">
      <c r="P67537" s="63"/>
      <c r="Q67537" s="63"/>
    </row>
    <row r="67538" spans="16:17">
      <c r="P67538" s="63"/>
      <c r="Q67538" s="63"/>
    </row>
    <row r="67539" spans="16:17">
      <c r="P67539" s="63"/>
      <c r="Q67539" s="63"/>
    </row>
    <row r="67540" spans="16:17">
      <c r="P67540" s="63"/>
      <c r="Q67540" s="63"/>
    </row>
    <row r="67541" spans="16:17">
      <c r="P67541" s="63"/>
      <c r="Q67541" s="63"/>
    </row>
    <row r="67542" spans="16:17">
      <c r="P67542" s="63"/>
      <c r="Q67542" s="63"/>
    </row>
    <row r="67543" spans="16:17">
      <c r="P67543" s="63"/>
      <c r="Q67543" s="63"/>
    </row>
    <row r="67544" spans="16:17">
      <c r="P67544" s="63"/>
      <c r="Q67544" s="63"/>
    </row>
    <row r="67545" spans="16:17">
      <c r="P67545" s="63"/>
      <c r="Q67545" s="63"/>
    </row>
    <row r="67546" spans="16:17">
      <c r="P67546" s="63"/>
      <c r="Q67546" s="63"/>
    </row>
    <row r="67547" spans="16:17">
      <c r="P67547" s="63"/>
      <c r="Q67547" s="63"/>
    </row>
    <row r="67548" spans="16:17">
      <c r="P67548" s="63"/>
      <c r="Q67548" s="63"/>
    </row>
    <row r="67549" spans="16:17">
      <c r="P67549" s="63"/>
      <c r="Q67549" s="63"/>
    </row>
    <row r="67550" spans="16:17">
      <c r="P67550" s="63"/>
      <c r="Q67550" s="63"/>
    </row>
    <row r="67551" spans="16:17">
      <c r="P67551" s="63"/>
      <c r="Q67551" s="63"/>
    </row>
    <row r="67552" spans="16:17">
      <c r="P67552" s="63"/>
      <c r="Q67552" s="63"/>
    </row>
    <row r="67553" spans="16:17">
      <c r="P67553" s="63"/>
      <c r="Q67553" s="63"/>
    </row>
    <row r="67554" spans="16:17">
      <c r="P67554" s="63"/>
      <c r="Q67554" s="63"/>
    </row>
    <row r="67555" spans="16:17">
      <c r="P67555" s="63"/>
      <c r="Q67555" s="63"/>
    </row>
    <row r="67556" spans="16:17">
      <c r="P67556" s="63"/>
      <c r="Q67556" s="63"/>
    </row>
    <row r="67557" spans="16:17">
      <c r="P67557" s="63"/>
      <c r="Q67557" s="63"/>
    </row>
    <row r="67558" spans="16:17">
      <c r="P67558" s="63"/>
      <c r="Q67558" s="63"/>
    </row>
    <row r="67559" spans="16:17">
      <c r="P67559" s="63"/>
      <c r="Q67559" s="63"/>
    </row>
    <row r="67560" spans="16:17">
      <c r="P67560" s="63"/>
      <c r="Q67560" s="63"/>
    </row>
    <row r="67561" spans="16:17">
      <c r="P67561" s="63"/>
      <c r="Q67561" s="63"/>
    </row>
    <row r="67562" spans="16:17">
      <c r="P67562" s="63"/>
      <c r="Q67562" s="63"/>
    </row>
    <row r="67563" spans="16:17">
      <c r="P67563" s="63"/>
      <c r="Q67563" s="63"/>
    </row>
    <row r="67564" spans="16:17">
      <c r="P67564" s="63"/>
      <c r="Q67564" s="63"/>
    </row>
    <row r="67565" spans="16:17">
      <c r="P67565" s="63"/>
      <c r="Q67565" s="63"/>
    </row>
    <row r="67566" spans="16:17">
      <c r="P67566" s="63"/>
      <c r="Q67566" s="63"/>
    </row>
    <row r="67567" spans="16:17">
      <c r="P67567" s="63"/>
      <c r="Q67567" s="63"/>
    </row>
    <row r="67568" spans="16:17">
      <c r="P67568" s="63"/>
      <c r="Q67568" s="63"/>
    </row>
    <row r="67569" spans="16:17">
      <c r="P67569" s="63"/>
      <c r="Q67569" s="63"/>
    </row>
    <row r="67570" spans="16:17">
      <c r="P67570" s="63"/>
      <c r="Q67570" s="63"/>
    </row>
    <row r="67571" spans="16:17">
      <c r="P67571" s="63"/>
      <c r="Q67571" s="63"/>
    </row>
    <row r="67572" spans="16:17">
      <c r="P67572" s="63"/>
      <c r="Q67572" s="63"/>
    </row>
    <row r="67573" spans="16:17">
      <c r="P67573" s="63"/>
      <c r="Q67573" s="63"/>
    </row>
    <row r="67574" spans="16:17">
      <c r="P67574" s="63"/>
      <c r="Q67574" s="63"/>
    </row>
    <row r="67575" spans="16:17">
      <c r="P67575" s="63"/>
      <c r="Q67575" s="63"/>
    </row>
    <row r="67576" spans="16:17">
      <c r="P67576" s="63"/>
      <c r="Q67576" s="63"/>
    </row>
    <row r="67577" spans="16:17">
      <c r="P67577" s="63"/>
      <c r="Q67577" s="63"/>
    </row>
    <row r="67578" spans="16:17">
      <c r="P67578" s="63"/>
      <c r="Q67578" s="63"/>
    </row>
    <row r="67579" spans="16:17">
      <c r="P67579" s="63"/>
      <c r="Q67579" s="63"/>
    </row>
    <row r="67580" spans="16:17">
      <c r="P67580" s="63"/>
      <c r="Q67580" s="63"/>
    </row>
    <row r="67581" spans="16:17">
      <c r="P67581" s="63"/>
      <c r="Q67581" s="63"/>
    </row>
    <row r="67582" spans="16:17">
      <c r="P67582" s="63"/>
      <c r="Q67582" s="63"/>
    </row>
    <row r="67583" spans="16:17">
      <c r="P67583" s="63"/>
      <c r="Q67583" s="63"/>
    </row>
    <row r="67584" spans="16:17">
      <c r="P67584" s="63"/>
      <c r="Q67584" s="63"/>
    </row>
    <row r="67585" spans="16:17">
      <c r="P67585" s="63"/>
      <c r="Q67585" s="63"/>
    </row>
    <row r="67586" spans="16:17">
      <c r="P67586" s="63"/>
      <c r="Q67586" s="63"/>
    </row>
    <row r="67587" spans="16:17">
      <c r="P67587" s="63"/>
      <c r="Q67587" s="63"/>
    </row>
    <row r="67588" spans="16:17">
      <c r="P67588" s="63"/>
      <c r="Q67588" s="63"/>
    </row>
    <row r="67589" spans="16:17">
      <c r="P67589" s="63"/>
      <c r="Q67589" s="63"/>
    </row>
    <row r="67590" spans="16:17">
      <c r="P67590" s="63"/>
      <c r="Q67590" s="63"/>
    </row>
    <row r="67591" spans="16:17">
      <c r="P67591" s="63"/>
      <c r="Q67591" s="63"/>
    </row>
    <row r="67592" spans="16:17">
      <c r="P67592" s="63"/>
      <c r="Q67592" s="63"/>
    </row>
    <row r="67593" spans="16:17">
      <c r="P67593" s="63"/>
      <c r="Q67593" s="63"/>
    </row>
    <row r="67594" spans="16:17">
      <c r="P67594" s="63"/>
      <c r="Q67594" s="63"/>
    </row>
    <row r="67595" spans="16:17">
      <c r="P67595" s="63"/>
      <c r="Q67595" s="63"/>
    </row>
    <row r="67596" spans="16:17">
      <c r="P67596" s="63"/>
      <c r="Q67596" s="63"/>
    </row>
    <row r="67597" spans="16:17">
      <c r="P67597" s="63"/>
      <c r="Q67597" s="63"/>
    </row>
    <row r="67598" spans="16:17">
      <c r="P67598" s="63"/>
      <c r="Q67598" s="63"/>
    </row>
    <row r="67599" spans="16:17">
      <c r="P67599" s="63"/>
      <c r="Q67599" s="63"/>
    </row>
    <row r="67600" spans="16:17">
      <c r="P67600" s="63"/>
      <c r="Q67600" s="63"/>
    </row>
    <row r="67601" spans="16:17">
      <c r="P67601" s="63"/>
      <c r="Q67601" s="63"/>
    </row>
    <row r="67602" spans="16:17">
      <c r="P67602" s="63"/>
      <c r="Q67602" s="63"/>
    </row>
    <row r="67603" spans="16:17">
      <c r="P67603" s="63"/>
      <c r="Q67603" s="63"/>
    </row>
    <row r="67604" spans="16:17">
      <c r="P67604" s="63"/>
      <c r="Q67604" s="63"/>
    </row>
    <row r="67605" spans="16:17">
      <c r="P67605" s="63"/>
      <c r="Q67605" s="63"/>
    </row>
    <row r="67606" spans="16:17">
      <c r="P67606" s="63"/>
      <c r="Q67606" s="63"/>
    </row>
    <row r="67607" spans="16:17">
      <c r="P67607" s="63"/>
      <c r="Q67607" s="63"/>
    </row>
    <row r="67608" spans="16:17">
      <c r="P67608" s="63"/>
      <c r="Q67608" s="63"/>
    </row>
    <row r="67609" spans="16:17">
      <c r="P67609" s="63"/>
      <c r="Q67609" s="63"/>
    </row>
    <row r="67610" spans="16:17">
      <c r="P67610" s="63"/>
      <c r="Q67610" s="63"/>
    </row>
    <row r="67611" spans="16:17">
      <c r="P67611" s="63"/>
      <c r="Q67611" s="63"/>
    </row>
    <row r="67612" spans="16:17">
      <c r="P67612" s="63"/>
      <c r="Q67612" s="63"/>
    </row>
    <row r="67613" spans="16:17">
      <c r="P67613" s="63"/>
      <c r="Q67613" s="63"/>
    </row>
    <row r="67614" spans="16:17">
      <c r="P67614" s="63"/>
      <c r="Q67614" s="63"/>
    </row>
    <row r="67615" spans="16:17">
      <c r="P67615" s="63"/>
      <c r="Q67615" s="63"/>
    </row>
    <row r="67616" spans="16:17">
      <c r="P67616" s="63"/>
      <c r="Q67616" s="63"/>
    </row>
    <row r="67617" spans="16:17">
      <c r="P67617" s="63"/>
      <c r="Q67617" s="63"/>
    </row>
    <row r="67618" spans="16:17">
      <c r="P67618" s="63"/>
      <c r="Q67618" s="63"/>
    </row>
    <row r="67619" spans="16:17">
      <c r="P67619" s="63"/>
      <c r="Q67619" s="63"/>
    </row>
    <row r="67620" spans="16:17">
      <c r="P67620" s="63"/>
      <c r="Q67620" s="63"/>
    </row>
    <row r="67621" spans="16:17">
      <c r="P67621" s="63"/>
      <c r="Q67621" s="63"/>
    </row>
    <row r="67622" spans="16:17">
      <c r="P67622" s="63"/>
      <c r="Q67622" s="63"/>
    </row>
    <row r="67623" spans="16:17">
      <c r="P67623" s="63"/>
      <c r="Q67623" s="63"/>
    </row>
    <row r="67624" spans="16:17">
      <c r="P67624" s="63"/>
      <c r="Q67624" s="63"/>
    </row>
    <row r="67625" spans="16:17">
      <c r="P67625" s="63"/>
      <c r="Q67625" s="63"/>
    </row>
    <row r="67626" spans="16:17">
      <c r="P67626" s="63"/>
      <c r="Q67626" s="63"/>
    </row>
    <row r="67627" spans="16:17">
      <c r="P67627" s="63"/>
      <c r="Q67627" s="63"/>
    </row>
    <row r="67628" spans="16:17">
      <c r="P67628" s="63"/>
      <c r="Q67628" s="63"/>
    </row>
    <row r="67629" spans="16:17">
      <c r="P67629" s="63"/>
      <c r="Q67629" s="63"/>
    </row>
    <row r="67630" spans="16:17">
      <c r="P67630" s="63"/>
      <c r="Q67630" s="63"/>
    </row>
    <row r="67631" spans="16:17">
      <c r="P67631" s="63"/>
      <c r="Q67631" s="63"/>
    </row>
    <row r="67632" spans="16:17">
      <c r="P67632" s="63"/>
      <c r="Q67632" s="63"/>
    </row>
    <row r="67633" spans="16:17">
      <c r="P67633" s="63"/>
      <c r="Q67633" s="63"/>
    </row>
    <row r="67634" spans="16:17">
      <c r="P67634" s="63"/>
      <c r="Q67634" s="63"/>
    </row>
    <row r="67635" spans="16:17">
      <c r="P67635" s="63"/>
      <c r="Q67635" s="63"/>
    </row>
    <row r="67636" spans="16:17">
      <c r="P67636" s="63"/>
      <c r="Q67636" s="63"/>
    </row>
    <row r="67637" spans="16:17">
      <c r="P67637" s="63"/>
      <c r="Q67637" s="63"/>
    </row>
    <row r="67638" spans="16:17">
      <c r="P67638" s="63"/>
      <c r="Q67638" s="63"/>
    </row>
    <row r="67639" spans="16:17">
      <c r="P67639" s="63"/>
      <c r="Q67639" s="63"/>
    </row>
    <row r="67640" spans="16:17">
      <c r="P67640" s="63"/>
      <c r="Q67640" s="63"/>
    </row>
    <row r="67641" spans="16:17">
      <c r="P67641" s="63"/>
      <c r="Q67641" s="63"/>
    </row>
    <row r="67642" spans="16:17">
      <c r="P67642" s="63"/>
      <c r="Q67642" s="63"/>
    </row>
    <row r="67643" spans="16:17">
      <c r="P67643" s="63"/>
      <c r="Q67643" s="63"/>
    </row>
    <row r="67644" spans="16:17">
      <c r="P67644" s="63"/>
      <c r="Q67644" s="63"/>
    </row>
    <row r="67645" spans="16:17">
      <c r="P67645" s="63"/>
      <c r="Q67645" s="63"/>
    </row>
    <row r="67646" spans="16:17">
      <c r="P67646" s="63"/>
      <c r="Q67646" s="63"/>
    </row>
    <row r="67647" spans="16:17">
      <c r="P67647" s="63"/>
      <c r="Q67647" s="63"/>
    </row>
    <row r="67648" spans="16:17">
      <c r="P67648" s="63"/>
      <c r="Q67648" s="63"/>
    </row>
    <row r="67649" spans="16:17">
      <c r="P67649" s="63"/>
      <c r="Q67649" s="63"/>
    </row>
    <row r="67650" spans="16:17">
      <c r="P67650" s="63"/>
      <c r="Q67650" s="63"/>
    </row>
    <row r="67651" spans="16:17">
      <c r="P67651" s="63"/>
      <c r="Q67651" s="63"/>
    </row>
    <row r="67652" spans="16:17">
      <c r="P67652" s="63"/>
      <c r="Q67652" s="63"/>
    </row>
    <row r="67653" spans="16:17">
      <c r="P67653" s="63"/>
      <c r="Q67653" s="63"/>
    </row>
    <row r="67654" spans="16:17">
      <c r="P67654" s="63"/>
      <c r="Q67654" s="63"/>
    </row>
    <row r="67655" spans="16:17">
      <c r="P67655" s="63"/>
      <c r="Q67655" s="63"/>
    </row>
    <row r="67656" spans="16:17">
      <c r="P67656" s="63"/>
      <c r="Q67656" s="63"/>
    </row>
    <row r="67657" spans="16:17">
      <c r="P67657" s="63"/>
      <c r="Q67657" s="63"/>
    </row>
    <row r="67658" spans="16:17">
      <c r="P67658" s="63"/>
      <c r="Q67658" s="63"/>
    </row>
    <row r="67659" spans="16:17">
      <c r="P67659" s="63"/>
      <c r="Q67659" s="63"/>
    </row>
    <row r="67660" spans="16:17">
      <c r="P67660" s="63"/>
      <c r="Q67660" s="63"/>
    </row>
    <row r="67661" spans="16:17">
      <c r="P67661" s="63"/>
      <c r="Q67661" s="63"/>
    </row>
    <row r="67662" spans="16:17">
      <c r="P67662" s="63"/>
      <c r="Q67662" s="63"/>
    </row>
    <row r="67663" spans="16:17">
      <c r="P67663" s="63"/>
      <c r="Q67663" s="63"/>
    </row>
    <row r="67664" spans="16:17">
      <c r="P67664" s="63"/>
      <c r="Q67664" s="63"/>
    </row>
    <row r="67665" spans="16:17">
      <c r="P67665" s="63"/>
      <c r="Q67665" s="63"/>
    </row>
    <row r="67666" spans="16:17">
      <c r="P67666" s="63"/>
      <c r="Q67666" s="63"/>
    </row>
    <row r="67667" spans="16:17">
      <c r="P67667" s="63"/>
      <c r="Q67667" s="63"/>
    </row>
    <row r="67668" spans="16:17">
      <c r="P67668" s="63"/>
      <c r="Q67668" s="63"/>
    </row>
    <row r="67669" spans="16:17">
      <c r="P67669" s="63"/>
      <c r="Q67669" s="63"/>
    </row>
    <row r="67670" spans="16:17">
      <c r="P67670" s="63"/>
      <c r="Q67670" s="63"/>
    </row>
    <row r="67671" spans="16:17">
      <c r="P67671" s="63"/>
      <c r="Q67671" s="63"/>
    </row>
    <row r="67672" spans="16:17">
      <c r="P67672" s="63"/>
      <c r="Q67672" s="63"/>
    </row>
    <row r="67673" spans="16:17">
      <c r="P67673" s="63"/>
      <c r="Q67673" s="63"/>
    </row>
    <row r="67674" spans="16:17">
      <c r="P67674" s="63"/>
      <c r="Q67674" s="63"/>
    </row>
    <row r="67675" spans="16:17">
      <c r="P67675" s="63"/>
      <c r="Q67675" s="63"/>
    </row>
    <row r="67676" spans="16:17">
      <c r="P67676" s="63"/>
      <c r="Q67676" s="63"/>
    </row>
    <row r="67677" spans="16:17">
      <c r="P67677" s="63"/>
      <c r="Q67677" s="63"/>
    </row>
    <row r="67678" spans="16:17">
      <c r="P67678" s="63"/>
      <c r="Q67678" s="63"/>
    </row>
    <row r="67679" spans="16:17">
      <c r="P67679" s="63"/>
      <c r="Q67679" s="63"/>
    </row>
    <row r="67680" spans="16:17">
      <c r="P67680" s="63"/>
      <c r="Q67680" s="63"/>
    </row>
    <row r="67681" spans="16:17">
      <c r="P67681" s="63"/>
      <c r="Q67681" s="63"/>
    </row>
    <row r="67682" spans="16:17">
      <c r="P67682" s="63"/>
      <c r="Q67682" s="63"/>
    </row>
    <row r="67683" spans="16:17">
      <c r="P67683" s="63"/>
      <c r="Q67683" s="63"/>
    </row>
    <row r="67684" spans="16:17">
      <c r="P67684" s="63"/>
      <c r="Q67684" s="63"/>
    </row>
    <row r="67685" spans="16:17">
      <c r="P67685" s="63"/>
      <c r="Q67685" s="63"/>
    </row>
    <row r="67686" spans="16:17">
      <c r="P67686" s="63"/>
      <c r="Q67686" s="63"/>
    </row>
    <row r="67687" spans="16:17">
      <c r="P67687" s="63"/>
      <c r="Q67687" s="63"/>
    </row>
    <row r="67688" spans="16:17">
      <c r="P67688" s="63"/>
      <c r="Q67688" s="63"/>
    </row>
    <row r="67689" spans="16:17">
      <c r="P67689" s="63"/>
      <c r="Q67689" s="63"/>
    </row>
    <row r="67690" spans="16:17">
      <c r="P67690" s="63"/>
      <c r="Q67690" s="63"/>
    </row>
    <row r="67691" spans="16:17">
      <c r="P67691" s="63"/>
      <c r="Q67691" s="63"/>
    </row>
    <row r="67692" spans="16:17">
      <c r="P67692" s="63"/>
      <c r="Q67692" s="63"/>
    </row>
    <row r="67693" spans="16:17">
      <c r="P67693" s="63"/>
      <c r="Q67693" s="63"/>
    </row>
    <row r="67694" spans="16:17">
      <c r="P67694" s="63"/>
      <c r="Q67694" s="63"/>
    </row>
    <row r="67695" spans="16:17">
      <c r="P67695" s="63"/>
      <c r="Q67695" s="63"/>
    </row>
    <row r="67696" spans="16:17">
      <c r="P67696" s="63"/>
      <c r="Q67696" s="63"/>
    </row>
    <row r="67697" spans="16:17">
      <c r="P67697" s="63"/>
      <c r="Q67697" s="63"/>
    </row>
    <row r="67698" spans="16:17">
      <c r="P67698" s="63"/>
      <c r="Q67698" s="63"/>
    </row>
    <row r="67699" spans="16:17">
      <c r="P67699" s="63"/>
      <c r="Q67699" s="63"/>
    </row>
    <row r="67700" spans="16:17">
      <c r="P67700" s="63"/>
      <c r="Q67700" s="63"/>
    </row>
    <row r="67701" spans="16:17">
      <c r="P67701" s="63"/>
      <c r="Q67701" s="63"/>
    </row>
    <row r="67702" spans="16:17">
      <c r="P67702" s="63"/>
      <c r="Q67702" s="63"/>
    </row>
    <row r="67703" spans="16:17">
      <c r="P67703" s="63"/>
      <c r="Q67703" s="63"/>
    </row>
    <row r="67704" spans="16:17">
      <c r="P67704" s="63"/>
      <c r="Q67704" s="63"/>
    </row>
    <row r="67705" spans="16:17">
      <c r="P67705" s="63"/>
      <c r="Q67705" s="63"/>
    </row>
    <row r="67706" spans="16:17">
      <c r="P67706" s="63"/>
      <c r="Q67706" s="63"/>
    </row>
    <row r="67707" spans="16:17">
      <c r="P67707" s="63"/>
      <c r="Q67707" s="63"/>
    </row>
    <row r="67708" spans="16:17">
      <c r="P67708" s="63"/>
      <c r="Q67708" s="63"/>
    </row>
    <row r="67709" spans="16:17">
      <c r="P67709" s="63"/>
      <c r="Q67709" s="63"/>
    </row>
    <row r="67710" spans="16:17">
      <c r="P67710" s="63"/>
      <c r="Q67710" s="63"/>
    </row>
    <row r="67711" spans="16:17">
      <c r="P67711" s="63"/>
      <c r="Q67711" s="63"/>
    </row>
    <row r="67712" spans="16:17">
      <c r="P67712" s="63"/>
      <c r="Q67712" s="63"/>
    </row>
    <row r="67713" spans="16:17">
      <c r="P67713" s="63"/>
      <c r="Q67713" s="63"/>
    </row>
    <row r="67714" spans="16:17">
      <c r="P67714" s="63"/>
      <c r="Q67714" s="63"/>
    </row>
    <row r="67715" spans="16:17">
      <c r="P67715" s="63"/>
      <c r="Q67715" s="63"/>
    </row>
    <row r="67716" spans="16:17">
      <c r="P67716" s="63"/>
      <c r="Q67716" s="63"/>
    </row>
    <row r="67717" spans="16:17">
      <c r="P67717" s="63"/>
      <c r="Q67717" s="63"/>
    </row>
    <row r="67718" spans="16:17">
      <c r="P67718" s="63"/>
      <c r="Q67718" s="63"/>
    </row>
    <row r="67719" spans="16:17">
      <c r="P67719" s="63"/>
      <c r="Q67719" s="63"/>
    </row>
    <row r="67720" spans="16:17">
      <c r="P67720" s="63"/>
      <c r="Q67720" s="63"/>
    </row>
    <row r="67721" spans="16:17">
      <c r="P67721" s="63"/>
      <c r="Q67721" s="63"/>
    </row>
    <row r="67722" spans="16:17">
      <c r="P67722" s="63"/>
      <c r="Q67722" s="63"/>
    </row>
    <row r="67723" spans="16:17">
      <c r="P67723" s="63"/>
      <c r="Q67723" s="63"/>
    </row>
    <row r="67724" spans="16:17">
      <c r="P67724" s="63"/>
      <c r="Q67724" s="63"/>
    </row>
    <row r="67725" spans="16:17">
      <c r="P67725" s="63"/>
      <c r="Q67725" s="63"/>
    </row>
    <row r="67726" spans="16:17">
      <c r="P67726" s="63"/>
      <c r="Q67726" s="63"/>
    </row>
    <row r="67727" spans="16:17">
      <c r="P67727" s="63"/>
      <c r="Q67727" s="63"/>
    </row>
    <row r="67728" spans="16:17">
      <c r="P67728" s="63"/>
      <c r="Q67728" s="63"/>
    </row>
    <row r="67729" spans="16:17">
      <c r="P67729" s="63"/>
      <c r="Q67729" s="63"/>
    </row>
    <row r="67730" spans="16:17">
      <c r="P67730" s="63"/>
      <c r="Q67730" s="63"/>
    </row>
    <row r="67731" spans="16:17">
      <c r="P67731" s="63"/>
      <c r="Q67731" s="63"/>
    </row>
    <row r="67732" spans="16:17">
      <c r="P67732" s="63"/>
      <c r="Q67732" s="63"/>
    </row>
    <row r="67733" spans="16:17">
      <c r="P67733" s="63"/>
      <c r="Q67733" s="63"/>
    </row>
    <row r="67734" spans="16:17">
      <c r="P67734" s="63"/>
      <c r="Q67734" s="63"/>
    </row>
    <row r="67735" spans="16:17">
      <c r="P67735" s="63"/>
      <c r="Q67735" s="63"/>
    </row>
    <row r="67736" spans="16:17">
      <c r="P67736" s="63"/>
      <c r="Q67736" s="63"/>
    </row>
    <row r="67737" spans="16:17">
      <c r="P67737" s="63"/>
      <c r="Q67737" s="63"/>
    </row>
    <row r="67738" spans="16:17">
      <c r="P67738" s="63"/>
      <c r="Q67738" s="63"/>
    </row>
    <row r="67739" spans="16:17">
      <c r="P67739" s="63"/>
      <c r="Q67739" s="63"/>
    </row>
    <row r="67740" spans="16:17">
      <c r="P67740" s="63"/>
      <c r="Q67740" s="63"/>
    </row>
    <row r="67741" spans="16:17">
      <c r="P67741" s="63"/>
      <c r="Q67741" s="63"/>
    </row>
    <row r="67742" spans="16:17">
      <c r="P67742" s="63"/>
      <c r="Q67742" s="63"/>
    </row>
    <row r="67743" spans="16:17">
      <c r="P67743" s="63"/>
      <c r="Q67743" s="63"/>
    </row>
    <row r="67744" spans="16:17">
      <c r="P67744" s="63"/>
      <c r="Q67744" s="63"/>
    </row>
    <row r="67745" spans="16:17">
      <c r="P67745" s="63"/>
      <c r="Q67745" s="63"/>
    </row>
    <row r="67746" spans="16:17">
      <c r="P67746" s="63"/>
      <c r="Q67746" s="63"/>
    </row>
    <row r="67747" spans="16:17">
      <c r="P67747" s="63"/>
      <c r="Q67747" s="63"/>
    </row>
    <row r="67748" spans="16:17">
      <c r="P67748" s="63"/>
      <c r="Q67748" s="63"/>
    </row>
    <row r="67749" spans="16:17">
      <c r="P67749" s="63"/>
      <c r="Q67749" s="63"/>
    </row>
    <row r="67750" spans="16:17">
      <c r="P67750" s="63"/>
      <c r="Q67750" s="63"/>
    </row>
    <row r="67751" spans="16:17">
      <c r="P67751" s="63"/>
      <c r="Q67751" s="63"/>
    </row>
    <row r="67752" spans="16:17">
      <c r="P67752" s="63"/>
      <c r="Q67752" s="63"/>
    </row>
    <row r="67753" spans="16:17">
      <c r="P67753" s="63"/>
      <c r="Q67753" s="63"/>
    </row>
    <row r="67754" spans="16:17">
      <c r="P67754" s="63"/>
      <c r="Q67754" s="63"/>
    </row>
    <row r="67755" spans="16:17">
      <c r="P67755" s="63"/>
      <c r="Q67755" s="63"/>
    </row>
    <row r="67756" spans="16:17">
      <c r="P67756" s="63"/>
      <c r="Q67756" s="63"/>
    </row>
    <row r="67757" spans="16:17">
      <c r="P67757" s="63"/>
      <c r="Q67757" s="63"/>
    </row>
    <row r="67758" spans="16:17">
      <c r="P67758" s="63"/>
      <c r="Q67758" s="63"/>
    </row>
    <row r="67759" spans="16:17">
      <c r="P67759" s="63"/>
      <c r="Q67759" s="63"/>
    </row>
    <row r="67760" spans="16:17">
      <c r="P67760" s="63"/>
      <c r="Q67760" s="63"/>
    </row>
    <row r="67761" spans="16:17">
      <c r="P67761" s="63"/>
      <c r="Q67761" s="63"/>
    </row>
    <row r="67762" spans="16:17">
      <c r="P67762" s="63"/>
      <c r="Q67762" s="63"/>
    </row>
    <row r="67763" spans="16:17">
      <c r="P67763" s="63"/>
      <c r="Q67763" s="63"/>
    </row>
    <row r="67764" spans="16:17">
      <c r="P67764" s="63"/>
      <c r="Q67764" s="63"/>
    </row>
    <row r="67765" spans="16:17">
      <c r="P67765" s="63"/>
      <c r="Q67765" s="63"/>
    </row>
    <row r="67766" spans="16:17">
      <c r="P67766" s="63"/>
      <c r="Q67766" s="63"/>
    </row>
    <row r="67767" spans="16:17">
      <c r="P67767" s="63"/>
      <c r="Q67767" s="63"/>
    </row>
    <row r="67768" spans="16:17">
      <c r="P67768" s="63"/>
      <c r="Q67768" s="63"/>
    </row>
    <row r="67769" spans="16:17">
      <c r="P67769" s="63"/>
      <c r="Q67769" s="63"/>
    </row>
    <row r="67770" spans="16:17">
      <c r="P67770" s="63"/>
      <c r="Q67770" s="63"/>
    </row>
    <row r="67771" spans="16:17">
      <c r="P67771" s="63"/>
      <c r="Q67771" s="63"/>
    </row>
    <row r="67772" spans="16:17">
      <c r="P67772" s="63"/>
      <c r="Q67772" s="63"/>
    </row>
    <row r="67773" spans="16:17">
      <c r="P67773" s="63"/>
      <c r="Q67773" s="63"/>
    </row>
    <row r="67774" spans="16:17">
      <c r="P67774" s="63"/>
      <c r="Q67774" s="63"/>
    </row>
    <row r="67775" spans="16:17">
      <c r="P67775" s="63"/>
      <c r="Q67775" s="63"/>
    </row>
    <row r="67776" spans="16:17">
      <c r="P67776" s="63"/>
      <c r="Q67776" s="63"/>
    </row>
    <row r="67777" spans="16:17">
      <c r="P67777" s="63"/>
      <c r="Q67777" s="63"/>
    </row>
    <row r="67778" spans="16:17">
      <c r="P67778" s="63"/>
      <c r="Q67778" s="63"/>
    </row>
    <row r="67779" spans="16:17">
      <c r="P67779" s="63"/>
      <c r="Q67779" s="63"/>
    </row>
    <row r="67780" spans="16:17">
      <c r="P67780" s="63"/>
      <c r="Q67780" s="63"/>
    </row>
    <row r="67781" spans="16:17">
      <c r="P67781" s="63"/>
      <c r="Q67781" s="63"/>
    </row>
    <row r="67782" spans="16:17">
      <c r="P67782" s="63"/>
      <c r="Q67782" s="63"/>
    </row>
    <row r="67783" spans="16:17">
      <c r="P67783" s="63"/>
      <c r="Q67783" s="63"/>
    </row>
    <row r="67784" spans="16:17">
      <c r="P67784" s="63"/>
      <c r="Q67784" s="63"/>
    </row>
    <row r="67785" spans="16:17">
      <c r="P67785" s="63"/>
      <c r="Q67785" s="63"/>
    </row>
    <row r="67786" spans="16:17">
      <c r="P67786" s="63"/>
      <c r="Q67786" s="63"/>
    </row>
    <row r="67787" spans="16:17">
      <c r="P67787" s="63"/>
      <c r="Q67787" s="63"/>
    </row>
    <row r="67788" spans="16:17">
      <c r="P67788" s="63"/>
      <c r="Q67788" s="63"/>
    </row>
    <row r="67789" spans="16:17">
      <c r="P67789" s="63"/>
      <c r="Q67789" s="63"/>
    </row>
    <row r="67790" spans="16:17">
      <c r="P67790" s="63"/>
      <c r="Q67790" s="63"/>
    </row>
    <row r="67791" spans="16:17">
      <c r="P67791" s="63"/>
      <c r="Q67791" s="63"/>
    </row>
    <row r="67792" spans="16:17">
      <c r="P67792" s="63"/>
      <c r="Q67792" s="63"/>
    </row>
    <row r="67793" spans="16:17">
      <c r="P67793" s="63"/>
      <c r="Q67793" s="63"/>
    </row>
    <row r="67794" spans="16:17">
      <c r="P67794" s="63"/>
      <c r="Q67794" s="63"/>
    </row>
    <row r="67795" spans="16:17">
      <c r="P67795" s="63"/>
      <c r="Q67795" s="63"/>
    </row>
    <row r="67796" spans="16:17">
      <c r="P67796" s="63"/>
      <c r="Q67796" s="63"/>
    </row>
    <row r="67797" spans="16:17">
      <c r="P67797" s="63"/>
      <c r="Q67797" s="63"/>
    </row>
    <row r="67798" spans="16:17">
      <c r="P67798" s="63"/>
      <c r="Q67798" s="63"/>
    </row>
    <row r="67799" spans="16:17">
      <c r="P67799" s="63"/>
      <c r="Q67799" s="63"/>
    </row>
    <row r="67800" spans="16:17">
      <c r="P67800" s="63"/>
      <c r="Q67800" s="63"/>
    </row>
    <row r="67801" spans="16:17">
      <c r="P67801" s="63"/>
      <c r="Q67801" s="63"/>
    </row>
    <row r="67802" spans="16:17">
      <c r="P67802" s="63"/>
      <c r="Q67802" s="63"/>
    </row>
    <row r="67803" spans="16:17">
      <c r="P67803" s="63"/>
      <c r="Q67803" s="63"/>
    </row>
    <row r="67804" spans="16:17">
      <c r="P67804" s="63"/>
      <c r="Q67804" s="63"/>
    </row>
    <row r="67805" spans="16:17">
      <c r="P67805" s="63"/>
      <c r="Q67805" s="63"/>
    </row>
    <row r="67806" spans="16:17">
      <c r="P67806" s="63"/>
      <c r="Q67806" s="63"/>
    </row>
    <row r="67807" spans="16:17">
      <c r="P67807" s="63"/>
      <c r="Q67807" s="63"/>
    </row>
    <row r="67808" spans="16:17">
      <c r="P67808" s="63"/>
      <c r="Q67808" s="63"/>
    </row>
    <row r="67809" spans="16:17">
      <c r="P67809" s="63"/>
      <c r="Q67809" s="63"/>
    </row>
    <row r="67810" spans="16:17">
      <c r="P67810" s="63"/>
      <c r="Q67810" s="63"/>
    </row>
    <row r="67811" spans="16:17">
      <c r="P67811" s="63"/>
      <c r="Q67811" s="63"/>
    </row>
    <row r="67812" spans="16:17">
      <c r="P67812" s="63"/>
      <c r="Q67812" s="63"/>
    </row>
    <row r="67813" spans="16:17">
      <c r="P67813" s="63"/>
      <c r="Q67813" s="63"/>
    </row>
    <row r="67814" spans="16:17">
      <c r="P67814" s="63"/>
      <c r="Q67814" s="63"/>
    </row>
    <row r="67815" spans="16:17">
      <c r="P67815" s="63"/>
      <c r="Q67815" s="63"/>
    </row>
    <row r="67816" spans="16:17">
      <c r="P67816" s="63"/>
      <c r="Q67816" s="63"/>
    </row>
    <row r="67817" spans="16:17">
      <c r="P67817" s="63"/>
      <c r="Q67817" s="63"/>
    </row>
    <row r="67818" spans="16:17">
      <c r="P67818" s="63"/>
      <c r="Q67818" s="63"/>
    </row>
    <row r="67819" spans="16:17">
      <c r="P67819" s="63"/>
      <c r="Q67819" s="63"/>
    </row>
    <row r="67820" spans="16:17">
      <c r="P67820" s="63"/>
      <c r="Q67820" s="63"/>
    </row>
    <row r="67821" spans="16:17">
      <c r="P67821" s="63"/>
      <c r="Q67821" s="63"/>
    </row>
    <row r="67822" spans="16:17">
      <c r="P67822" s="63"/>
      <c r="Q67822" s="63"/>
    </row>
    <row r="67823" spans="16:17">
      <c r="P67823" s="63"/>
      <c r="Q67823" s="63"/>
    </row>
    <row r="67824" spans="16:17">
      <c r="P67824" s="63"/>
      <c r="Q67824" s="63"/>
    </row>
    <row r="67825" spans="16:17">
      <c r="P67825" s="63"/>
      <c r="Q67825" s="63"/>
    </row>
    <row r="67826" spans="16:17">
      <c r="P67826" s="63"/>
      <c r="Q67826" s="63"/>
    </row>
    <row r="67827" spans="16:17">
      <c r="P67827" s="63"/>
      <c r="Q67827" s="63"/>
    </row>
    <row r="67828" spans="16:17">
      <c r="P67828" s="63"/>
      <c r="Q67828" s="63"/>
    </row>
    <row r="67829" spans="16:17">
      <c r="P67829" s="63"/>
      <c r="Q67829" s="63"/>
    </row>
    <row r="67830" spans="16:17">
      <c r="P67830" s="63"/>
      <c r="Q67830" s="63"/>
    </row>
    <row r="67831" spans="16:17">
      <c r="P67831" s="63"/>
      <c r="Q67831" s="63"/>
    </row>
    <row r="67832" spans="16:17">
      <c r="P67832" s="63"/>
      <c r="Q67832" s="63"/>
    </row>
    <row r="67833" spans="16:17">
      <c r="P67833" s="63"/>
      <c r="Q67833" s="63"/>
    </row>
    <row r="67834" spans="16:17">
      <c r="P67834" s="63"/>
      <c r="Q67834" s="63"/>
    </row>
    <row r="67835" spans="16:17">
      <c r="P67835" s="63"/>
      <c r="Q67835" s="63"/>
    </row>
    <row r="67836" spans="16:17">
      <c r="P67836" s="63"/>
      <c r="Q67836" s="63"/>
    </row>
    <row r="67837" spans="16:17">
      <c r="P67837" s="63"/>
      <c r="Q67837" s="63"/>
    </row>
    <row r="67838" spans="16:17">
      <c r="P67838" s="63"/>
      <c r="Q67838" s="63"/>
    </row>
    <row r="67839" spans="16:17">
      <c r="P67839" s="63"/>
      <c r="Q67839" s="63"/>
    </row>
    <row r="67840" spans="16:17">
      <c r="P67840" s="63"/>
      <c r="Q67840" s="63"/>
    </row>
    <row r="67841" spans="16:17">
      <c r="P67841" s="63"/>
      <c r="Q67841" s="63"/>
    </row>
    <row r="67842" spans="16:17">
      <c r="P67842" s="63"/>
      <c r="Q67842" s="63"/>
    </row>
    <row r="67843" spans="16:17">
      <c r="P67843" s="63"/>
      <c r="Q67843" s="63"/>
    </row>
    <row r="67844" spans="16:17">
      <c r="P67844" s="63"/>
      <c r="Q67844" s="63"/>
    </row>
    <row r="67845" spans="16:17">
      <c r="P67845" s="63"/>
      <c r="Q67845" s="63"/>
    </row>
    <row r="67846" spans="16:17">
      <c r="P67846" s="63"/>
      <c r="Q67846" s="63"/>
    </row>
    <row r="67847" spans="16:17">
      <c r="P67847" s="63"/>
      <c r="Q67847" s="63"/>
    </row>
    <row r="67848" spans="16:17">
      <c r="P67848" s="63"/>
      <c r="Q67848" s="63"/>
    </row>
    <row r="67849" spans="16:17">
      <c r="P67849" s="63"/>
      <c r="Q67849" s="63"/>
    </row>
    <row r="67850" spans="16:17">
      <c r="P67850" s="63"/>
      <c r="Q67850" s="63"/>
    </row>
    <row r="67851" spans="16:17">
      <c r="P67851" s="63"/>
      <c r="Q67851" s="63"/>
    </row>
    <row r="67852" spans="16:17">
      <c r="P67852" s="63"/>
      <c r="Q67852" s="63"/>
    </row>
    <row r="67853" spans="16:17">
      <c r="P67853" s="63"/>
      <c r="Q67853" s="63"/>
    </row>
    <row r="67854" spans="16:17">
      <c r="P67854" s="63"/>
      <c r="Q67854" s="63"/>
    </row>
    <row r="67855" spans="16:17">
      <c r="P67855" s="63"/>
      <c r="Q67855" s="63"/>
    </row>
    <row r="67856" spans="16:17">
      <c r="P67856" s="63"/>
      <c r="Q67856" s="63"/>
    </row>
    <row r="67857" spans="16:17">
      <c r="P67857" s="63"/>
      <c r="Q67857" s="63"/>
    </row>
    <row r="67858" spans="16:17">
      <c r="P67858" s="63"/>
      <c r="Q67858" s="63"/>
    </row>
    <row r="67859" spans="16:17">
      <c r="P67859" s="63"/>
      <c r="Q67859" s="63"/>
    </row>
    <row r="67860" spans="16:17">
      <c r="P67860" s="63"/>
      <c r="Q67860" s="63"/>
    </row>
    <row r="67861" spans="16:17">
      <c r="P67861" s="63"/>
      <c r="Q67861" s="63"/>
    </row>
    <row r="67862" spans="16:17">
      <c r="P67862" s="63"/>
      <c r="Q67862" s="63"/>
    </row>
    <row r="67863" spans="16:17">
      <c r="P67863" s="63"/>
      <c r="Q67863" s="63"/>
    </row>
    <row r="67864" spans="16:17">
      <c r="P67864" s="63"/>
      <c r="Q67864" s="63"/>
    </row>
    <row r="67865" spans="16:17">
      <c r="P67865" s="63"/>
      <c r="Q67865" s="63"/>
    </row>
    <row r="67866" spans="16:17">
      <c r="P67866" s="63"/>
      <c r="Q67866" s="63"/>
    </row>
    <row r="67867" spans="16:17">
      <c r="P67867" s="63"/>
      <c r="Q67867" s="63"/>
    </row>
    <row r="67868" spans="16:17">
      <c r="P67868" s="63"/>
      <c r="Q67868" s="63"/>
    </row>
    <row r="67869" spans="16:17">
      <c r="P67869" s="63"/>
      <c r="Q67869" s="63"/>
    </row>
    <row r="67870" spans="16:17">
      <c r="P67870" s="63"/>
      <c r="Q67870" s="63"/>
    </row>
    <row r="67871" spans="16:17">
      <c r="P67871" s="63"/>
      <c r="Q67871" s="63"/>
    </row>
    <row r="67872" spans="16:17">
      <c r="P67872" s="63"/>
      <c r="Q67872" s="63"/>
    </row>
    <row r="67873" spans="16:17">
      <c r="P67873" s="63"/>
      <c r="Q67873" s="63"/>
    </row>
    <row r="67874" spans="16:17">
      <c r="P67874" s="63"/>
      <c r="Q67874" s="63"/>
    </row>
    <row r="67875" spans="16:17">
      <c r="P67875" s="63"/>
      <c r="Q67875" s="63"/>
    </row>
    <row r="67876" spans="16:17">
      <c r="P67876" s="63"/>
      <c r="Q67876" s="63"/>
    </row>
    <row r="67877" spans="16:17">
      <c r="P67877" s="63"/>
      <c r="Q67877" s="63"/>
    </row>
    <row r="67878" spans="16:17">
      <c r="P67878" s="63"/>
      <c r="Q67878" s="63"/>
    </row>
    <row r="67879" spans="16:17">
      <c r="P67879" s="63"/>
      <c r="Q67879" s="63"/>
    </row>
    <row r="67880" spans="16:17">
      <c r="P67880" s="63"/>
      <c r="Q67880" s="63"/>
    </row>
    <row r="67881" spans="16:17">
      <c r="P67881" s="63"/>
      <c r="Q67881" s="63"/>
    </row>
    <row r="67882" spans="16:17">
      <c r="P67882" s="63"/>
      <c r="Q67882" s="63"/>
    </row>
    <row r="67883" spans="16:17">
      <c r="P67883" s="63"/>
      <c r="Q67883" s="63"/>
    </row>
    <row r="67884" spans="16:17">
      <c r="P67884" s="63"/>
      <c r="Q67884" s="63"/>
    </row>
    <row r="67885" spans="16:17">
      <c r="P67885" s="63"/>
      <c r="Q67885" s="63"/>
    </row>
    <row r="67886" spans="16:17">
      <c r="P67886" s="63"/>
      <c r="Q67886" s="63"/>
    </row>
    <row r="67887" spans="16:17">
      <c r="P67887" s="63"/>
      <c r="Q67887" s="63"/>
    </row>
    <row r="67888" spans="16:17">
      <c r="P67888" s="63"/>
      <c r="Q67888" s="63"/>
    </row>
    <row r="67889" spans="16:17">
      <c r="P67889" s="63"/>
      <c r="Q67889" s="63"/>
    </row>
    <row r="67890" spans="16:17">
      <c r="P67890" s="63"/>
      <c r="Q67890" s="63"/>
    </row>
    <row r="67891" spans="16:17">
      <c r="P67891" s="63"/>
      <c r="Q67891" s="63"/>
    </row>
    <row r="67892" spans="16:17">
      <c r="P67892" s="63"/>
      <c r="Q67892" s="63"/>
    </row>
    <row r="67893" spans="16:17">
      <c r="P67893" s="63"/>
      <c r="Q67893" s="63"/>
    </row>
    <row r="67894" spans="16:17">
      <c r="P67894" s="63"/>
      <c r="Q67894" s="63"/>
    </row>
    <row r="67895" spans="16:17">
      <c r="P67895" s="63"/>
      <c r="Q67895" s="63"/>
    </row>
    <row r="67896" spans="16:17">
      <c r="P67896" s="63"/>
      <c r="Q67896" s="63"/>
    </row>
    <row r="67897" spans="16:17">
      <c r="P67897" s="63"/>
      <c r="Q67897" s="63"/>
    </row>
    <row r="67898" spans="16:17">
      <c r="P67898" s="63"/>
      <c r="Q67898" s="63"/>
    </row>
    <row r="67899" spans="16:17">
      <c r="P67899" s="63"/>
      <c r="Q67899" s="63"/>
    </row>
    <row r="67900" spans="16:17">
      <c r="P67900" s="63"/>
      <c r="Q67900" s="63"/>
    </row>
    <row r="67901" spans="16:17">
      <c r="P67901" s="63"/>
      <c r="Q67901" s="63"/>
    </row>
    <row r="67902" spans="16:17">
      <c r="P67902" s="63"/>
      <c r="Q67902" s="63"/>
    </row>
    <row r="67903" spans="16:17">
      <c r="P67903" s="63"/>
      <c r="Q67903" s="63"/>
    </row>
    <row r="67904" spans="16:17">
      <c r="P67904" s="63"/>
      <c r="Q67904" s="63"/>
    </row>
    <row r="67905" spans="16:17">
      <c r="P67905" s="63"/>
      <c r="Q67905" s="63"/>
    </row>
    <row r="67906" spans="16:17">
      <c r="P67906" s="63"/>
      <c r="Q67906" s="63"/>
    </row>
    <row r="67907" spans="16:17">
      <c r="P67907" s="63"/>
      <c r="Q67907" s="63"/>
    </row>
    <row r="67908" spans="16:17">
      <c r="P67908" s="63"/>
      <c r="Q67908" s="63"/>
    </row>
    <row r="67909" spans="16:17">
      <c r="P67909" s="63"/>
      <c r="Q67909" s="63"/>
    </row>
    <row r="67910" spans="16:17">
      <c r="P67910" s="63"/>
      <c r="Q67910" s="63"/>
    </row>
    <row r="67911" spans="16:17">
      <c r="P67911" s="63"/>
      <c r="Q67911" s="63"/>
    </row>
    <row r="67912" spans="16:17">
      <c r="P67912" s="63"/>
      <c r="Q67912" s="63"/>
    </row>
    <row r="67913" spans="16:17">
      <c r="P67913" s="63"/>
      <c r="Q67913" s="63"/>
    </row>
    <row r="67914" spans="16:17">
      <c r="P67914" s="63"/>
      <c r="Q67914" s="63"/>
    </row>
    <row r="67915" spans="16:17">
      <c r="P67915" s="63"/>
      <c r="Q67915" s="63"/>
    </row>
    <row r="67916" spans="16:17">
      <c r="P67916" s="63"/>
      <c r="Q67916" s="63"/>
    </row>
    <row r="67917" spans="16:17">
      <c r="P67917" s="63"/>
      <c r="Q67917" s="63"/>
    </row>
    <row r="67918" spans="16:17">
      <c r="P67918" s="63"/>
      <c r="Q67918" s="63"/>
    </row>
    <row r="67919" spans="16:17">
      <c r="P67919" s="63"/>
      <c r="Q67919" s="63"/>
    </row>
    <row r="67920" spans="16:17">
      <c r="P67920" s="63"/>
      <c r="Q67920" s="63"/>
    </row>
    <row r="67921" spans="16:17">
      <c r="P67921" s="63"/>
      <c r="Q67921" s="63"/>
    </row>
    <row r="67922" spans="16:17">
      <c r="P67922" s="63"/>
      <c r="Q67922" s="63"/>
    </row>
    <row r="67923" spans="16:17">
      <c r="P67923" s="63"/>
      <c r="Q67923" s="63"/>
    </row>
    <row r="67924" spans="16:17">
      <c r="P67924" s="63"/>
      <c r="Q67924" s="63"/>
    </row>
    <row r="67925" spans="16:17">
      <c r="P67925" s="63"/>
      <c r="Q67925" s="63"/>
    </row>
    <row r="67926" spans="16:17">
      <c r="P67926" s="63"/>
      <c r="Q67926" s="63"/>
    </row>
    <row r="67927" spans="16:17">
      <c r="P67927" s="63"/>
      <c r="Q67927" s="63"/>
    </row>
    <row r="67928" spans="16:17">
      <c r="P67928" s="63"/>
      <c r="Q67928" s="63"/>
    </row>
    <row r="67929" spans="16:17">
      <c r="P67929" s="63"/>
      <c r="Q67929" s="63"/>
    </row>
    <row r="67930" spans="16:17">
      <c r="P67930" s="63"/>
      <c r="Q67930" s="63"/>
    </row>
    <row r="67931" spans="16:17">
      <c r="P67931" s="63"/>
      <c r="Q67931" s="63"/>
    </row>
    <row r="67932" spans="16:17">
      <c r="P67932" s="63"/>
      <c r="Q67932" s="63"/>
    </row>
    <row r="67933" spans="16:17">
      <c r="P67933" s="63"/>
      <c r="Q67933" s="63"/>
    </row>
    <row r="67934" spans="16:17">
      <c r="P67934" s="63"/>
      <c r="Q67934" s="63"/>
    </row>
    <row r="67935" spans="16:17">
      <c r="P67935" s="63"/>
      <c r="Q67935" s="63"/>
    </row>
    <row r="67936" spans="16:17">
      <c r="P67936" s="63"/>
      <c r="Q67936" s="63"/>
    </row>
    <row r="67937" spans="16:17">
      <c r="P67937" s="63"/>
      <c r="Q67937" s="63"/>
    </row>
    <row r="67938" spans="16:17">
      <c r="P67938" s="63"/>
      <c r="Q67938" s="63"/>
    </row>
    <row r="67939" spans="16:17">
      <c r="P67939" s="63"/>
      <c r="Q67939" s="63"/>
    </row>
    <row r="67940" spans="16:17">
      <c r="P67940" s="63"/>
      <c r="Q67940" s="63"/>
    </row>
    <row r="67941" spans="16:17">
      <c r="P67941" s="63"/>
      <c r="Q67941" s="63"/>
    </row>
    <row r="67942" spans="16:17">
      <c r="P67942" s="63"/>
      <c r="Q67942" s="63"/>
    </row>
    <row r="67943" spans="16:17">
      <c r="P67943" s="63"/>
      <c r="Q67943" s="63"/>
    </row>
    <row r="67944" spans="16:17">
      <c r="P67944" s="63"/>
      <c r="Q67944" s="63"/>
    </row>
    <row r="67945" spans="16:17">
      <c r="P67945" s="63"/>
      <c r="Q67945" s="63"/>
    </row>
    <row r="67946" spans="16:17">
      <c r="P67946" s="63"/>
      <c r="Q67946" s="63"/>
    </row>
    <row r="67947" spans="16:17">
      <c r="P67947" s="63"/>
      <c r="Q67947" s="63"/>
    </row>
    <row r="67948" spans="16:17">
      <c r="P67948" s="63"/>
      <c r="Q67948" s="63"/>
    </row>
    <row r="67949" spans="16:17">
      <c r="P67949" s="63"/>
      <c r="Q67949" s="63"/>
    </row>
    <row r="67950" spans="16:17">
      <c r="P67950" s="63"/>
      <c r="Q67950" s="63"/>
    </row>
    <row r="67951" spans="16:17">
      <c r="P67951" s="63"/>
      <c r="Q67951" s="63"/>
    </row>
    <row r="67952" spans="16:17">
      <c r="P67952" s="63"/>
      <c r="Q67952" s="63"/>
    </row>
    <row r="67953" spans="16:17">
      <c r="P67953" s="63"/>
      <c r="Q67953" s="63"/>
    </row>
    <row r="67954" spans="16:17">
      <c r="P67954" s="63"/>
      <c r="Q67954" s="63"/>
    </row>
    <row r="67955" spans="16:17">
      <c r="P67955" s="63"/>
      <c r="Q67955" s="63"/>
    </row>
    <row r="67956" spans="16:17">
      <c r="P67956" s="63"/>
      <c r="Q67956" s="63"/>
    </row>
    <row r="67957" spans="16:17">
      <c r="P67957" s="63"/>
      <c r="Q67957" s="63"/>
    </row>
    <row r="67958" spans="16:17">
      <c r="P67958" s="63"/>
      <c r="Q67958" s="63"/>
    </row>
    <row r="67959" spans="16:17">
      <c r="P67959" s="63"/>
      <c r="Q67959" s="63"/>
    </row>
    <row r="67960" spans="16:17">
      <c r="P67960" s="63"/>
      <c r="Q67960" s="63"/>
    </row>
    <row r="67961" spans="16:17">
      <c r="P67961" s="63"/>
      <c r="Q67961" s="63"/>
    </row>
    <row r="67962" spans="16:17">
      <c r="P67962" s="63"/>
      <c r="Q67962" s="63"/>
    </row>
    <row r="67963" spans="16:17">
      <c r="P67963" s="63"/>
      <c r="Q67963" s="63"/>
    </row>
    <row r="67964" spans="16:17">
      <c r="P67964" s="63"/>
      <c r="Q67964" s="63"/>
    </row>
    <row r="67965" spans="16:17">
      <c r="P67965" s="63"/>
      <c r="Q67965" s="63"/>
    </row>
    <row r="67966" spans="16:17">
      <c r="P67966" s="63"/>
      <c r="Q67966" s="63"/>
    </row>
    <row r="67967" spans="16:17">
      <c r="P67967" s="63"/>
      <c r="Q67967" s="63"/>
    </row>
    <row r="67968" spans="16:17">
      <c r="P67968" s="63"/>
      <c r="Q67968" s="63"/>
    </row>
    <row r="67969" spans="16:17">
      <c r="P67969" s="63"/>
      <c r="Q67969" s="63"/>
    </row>
    <row r="67970" spans="16:17">
      <c r="P67970" s="63"/>
      <c r="Q67970" s="63"/>
    </row>
    <row r="67971" spans="16:17">
      <c r="P67971" s="63"/>
      <c r="Q67971" s="63"/>
    </row>
    <row r="67972" spans="16:17">
      <c r="P67972" s="63"/>
      <c r="Q67972" s="63"/>
    </row>
    <row r="67973" spans="16:17">
      <c r="P67973" s="63"/>
      <c r="Q67973" s="63"/>
    </row>
    <row r="67974" spans="16:17">
      <c r="P67974" s="63"/>
      <c r="Q67974" s="63"/>
    </row>
    <row r="67975" spans="16:17">
      <c r="P67975" s="63"/>
      <c r="Q67975" s="63"/>
    </row>
    <row r="67976" spans="16:17">
      <c r="P67976" s="63"/>
      <c r="Q67976" s="63"/>
    </row>
    <row r="67977" spans="16:17">
      <c r="P67977" s="63"/>
      <c r="Q67977" s="63"/>
    </row>
    <row r="67978" spans="16:17">
      <c r="P67978" s="63"/>
      <c r="Q67978" s="63"/>
    </row>
    <row r="67979" spans="16:17">
      <c r="P67979" s="63"/>
      <c r="Q67979" s="63"/>
    </row>
    <row r="67980" spans="16:17">
      <c r="P67980" s="63"/>
      <c r="Q67980" s="63"/>
    </row>
    <row r="67981" spans="16:17">
      <c r="P67981" s="63"/>
      <c r="Q67981" s="63"/>
    </row>
    <row r="67982" spans="16:17">
      <c r="P67982" s="63"/>
      <c r="Q67982" s="63"/>
    </row>
    <row r="67983" spans="16:17">
      <c r="P67983" s="63"/>
      <c r="Q67983" s="63"/>
    </row>
    <row r="67984" spans="16:17">
      <c r="P67984" s="63"/>
      <c r="Q67984" s="63"/>
    </row>
    <row r="67985" spans="16:17">
      <c r="P67985" s="63"/>
      <c r="Q67985" s="63"/>
    </row>
    <row r="67986" spans="16:17">
      <c r="P67986" s="63"/>
      <c r="Q67986" s="63"/>
    </row>
    <row r="67987" spans="16:17">
      <c r="P67987" s="63"/>
      <c r="Q67987" s="63"/>
    </row>
    <row r="67988" spans="16:17">
      <c r="P67988" s="63"/>
      <c r="Q67988" s="63"/>
    </row>
    <row r="67989" spans="16:17">
      <c r="P67989" s="63"/>
      <c r="Q67989" s="63"/>
    </row>
    <row r="67990" spans="16:17">
      <c r="P67990" s="63"/>
      <c r="Q67990" s="63"/>
    </row>
    <row r="67991" spans="16:17">
      <c r="P67991" s="63"/>
      <c r="Q67991" s="63"/>
    </row>
    <row r="67992" spans="16:17">
      <c r="P67992" s="63"/>
      <c r="Q67992" s="63"/>
    </row>
    <row r="67993" spans="16:17">
      <c r="P67993" s="63"/>
      <c r="Q67993" s="63"/>
    </row>
    <row r="67994" spans="16:17">
      <c r="P67994" s="63"/>
      <c r="Q67994" s="63"/>
    </row>
    <row r="67995" spans="16:17">
      <c r="P67995" s="63"/>
      <c r="Q67995" s="63"/>
    </row>
    <row r="67996" spans="16:17">
      <c r="P67996" s="63"/>
      <c r="Q67996" s="63"/>
    </row>
    <row r="67997" spans="16:17">
      <c r="P67997" s="63"/>
      <c r="Q67997" s="63"/>
    </row>
    <row r="67998" spans="16:17">
      <c r="P67998" s="63"/>
      <c r="Q67998" s="63"/>
    </row>
    <row r="67999" spans="16:17">
      <c r="P67999" s="63"/>
      <c r="Q67999" s="63"/>
    </row>
    <row r="68000" spans="16:17">
      <c r="P68000" s="63"/>
      <c r="Q68000" s="63"/>
    </row>
    <row r="68001" spans="16:17">
      <c r="P68001" s="63"/>
      <c r="Q68001" s="63"/>
    </row>
    <row r="68002" spans="16:17">
      <c r="P68002" s="63"/>
      <c r="Q68002" s="63"/>
    </row>
    <row r="68003" spans="16:17">
      <c r="P68003" s="63"/>
      <c r="Q68003" s="63"/>
    </row>
    <row r="68004" spans="16:17">
      <c r="P68004" s="63"/>
      <c r="Q68004" s="63"/>
    </row>
    <row r="68005" spans="16:17">
      <c r="P68005" s="63"/>
      <c r="Q68005" s="63"/>
    </row>
    <row r="68006" spans="16:17">
      <c r="P68006" s="63"/>
      <c r="Q68006" s="63"/>
    </row>
    <row r="68007" spans="16:17">
      <c r="P68007" s="63"/>
      <c r="Q68007" s="63"/>
    </row>
    <row r="68008" spans="16:17">
      <c r="P68008" s="63"/>
      <c r="Q68008" s="63"/>
    </row>
    <row r="68009" spans="16:17">
      <c r="P68009" s="63"/>
      <c r="Q68009" s="63"/>
    </row>
    <row r="68010" spans="16:17">
      <c r="P68010" s="63"/>
      <c r="Q68010" s="63"/>
    </row>
    <row r="68011" spans="16:17">
      <c r="P68011" s="63"/>
      <c r="Q68011" s="63"/>
    </row>
    <row r="68012" spans="16:17">
      <c r="P68012" s="63"/>
      <c r="Q68012" s="63"/>
    </row>
    <row r="68013" spans="16:17">
      <c r="P68013" s="63"/>
      <c r="Q68013" s="63"/>
    </row>
    <row r="68014" spans="16:17">
      <c r="P68014" s="63"/>
      <c r="Q68014" s="63"/>
    </row>
    <row r="68015" spans="16:17">
      <c r="P68015" s="63"/>
      <c r="Q68015" s="63"/>
    </row>
    <row r="68016" spans="16:17">
      <c r="P68016" s="63"/>
      <c r="Q68016" s="63"/>
    </row>
    <row r="68017" spans="16:17">
      <c r="P68017" s="63"/>
      <c r="Q68017" s="63"/>
    </row>
    <row r="68018" spans="16:17">
      <c r="P68018" s="63"/>
      <c r="Q68018" s="63"/>
    </row>
    <row r="68019" spans="16:17">
      <c r="P68019" s="63"/>
      <c r="Q68019" s="63"/>
    </row>
    <row r="68020" spans="16:17">
      <c r="P68020" s="63"/>
      <c r="Q68020" s="63"/>
    </row>
    <row r="68021" spans="16:17">
      <c r="P68021" s="63"/>
      <c r="Q68021" s="63"/>
    </row>
    <row r="68022" spans="16:17">
      <c r="P68022" s="63"/>
      <c r="Q68022" s="63"/>
    </row>
    <row r="68023" spans="16:17">
      <c r="P68023" s="63"/>
      <c r="Q68023" s="63"/>
    </row>
    <row r="68024" spans="16:17">
      <c r="P68024" s="63"/>
      <c r="Q68024" s="63"/>
    </row>
    <row r="68025" spans="16:17">
      <c r="P68025" s="63"/>
      <c r="Q68025" s="63"/>
    </row>
    <row r="68026" spans="16:17">
      <c r="P68026" s="63"/>
      <c r="Q68026" s="63"/>
    </row>
    <row r="68027" spans="16:17">
      <c r="P68027" s="63"/>
      <c r="Q68027" s="63"/>
    </row>
    <row r="68028" spans="16:17">
      <c r="P68028" s="63"/>
      <c r="Q68028" s="63"/>
    </row>
    <row r="68029" spans="16:17">
      <c r="P68029" s="63"/>
      <c r="Q68029" s="63"/>
    </row>
    <row r="68030" spans="16:17">
      <c r="P68030" s="63"/>
      <c r="Q68030" s="63"/>
    </row>
    <row r="68031" spans="16:17">
      <c r="P68031" s="63"/>
      <c r="Q68031" s="63"/>
    </row>
    <row r="68032" spans="16:17">
      <c r="P68032" s="63"/>
      <c r="Q68032" s="63"/>
    </row>
    <row r="68033" spans="16:17">
      <c r="P68033" s="63"/>
      <c r="Q68033" s="63"/>
    </row>
    <row r="68034" spans="16:17">
      <c r="P68034" s="63"/>
      <c r="Q68034" s="63"/>
    </row>
    <row r="68035" spans="16:17">
      <c r="P68035" s="63"/>
      <c r="Q68035" s="63"/>
    </row>
    <row r="68036" spans="16:17">
      <c r="P68036" s="63"/>
      <c r="Q68036" s="63"/>
    </row>
    <row r="68037" spans="16:17">
      <c r="P68037" s="63"/>
      <c r="Q68037" s="63"/>
    </row>
    <row r="68038" spans="16:17">
      <c r="P68038" s="63"/>
      <c r="Q68038" s="63"/>
    </row>
    <row r="68039" spans="16:17">
      <c r="P68039" s="63"/>
      <c r="Q68039" s="63"/>
    </row>
    <row r="68040" spans="16:17">
      <c r="P68040" s="63"/>
      <c r="Q68040" s="63"/>
    </row>
    <row r="68041" spans="16:17">
      <c r="P68041" s="63"/>
      <c r="Q68041" s="63"/>
    </row>
    <row r="68042" spans="16:17">
      <c r="P68042" s="63"/>
      <c r="Q68042" s="63"/>
    </row>
    <row r="68043" spans="16:17">
      <c r="P68043" s="63"/>
      <c r="Q68043" s="63"/>
    </row>
    <row r="68044" spans="16:17">
      <c r="P68044" s="63"/>
      <c r="Q68044" s="63"/>
    </row>
    <row r="68045" spans="16:17">
      <c r="P68045" s="63"/>
      <c r="Q68045" s="63"/>
    </row>
    <row r="68046" spans="16:17">
      <c r="P68046" s="63"/>
      <c r="Q68046" s="63"/>
    </row>
    <row r="68047" spans="16:17">
      <c r="P68047" s="63"/>
      <c r="Q68047" s="63"/>
    </row>
    <row r="68048" spans="16:17">
      <c r="P68048" s="63"/>
      <c r="Q68048" s="63"/>
    </row>
    <row r="68049" spans="16:17">
      <c r="P68049" s="63"/>
      <c r="Q68049" s="63"/>
    </row>
    <row r="68050" spans="16:17">
      <c r="P68050" s="63"/>
      <c r="Q68050" s="63"/>
    </row>
    <row r="68051" spans="16:17">
      <c r="P68051" s="63"/>
      <c r="Q68051" s="63"/>
    </row>
    <row r="68052" spans="16:17">
      <c r="P68052" s="63"/>
      <c r="Q68052" s="63"/>
    </row>
    <row r="68053" spans="16:17">
      <c r="P68053" s="63"/>
      <c r="Q68053" s="63"/>
    </row>
    <row r="68054" spans="16:17">
      <c r="P68054" s="63"/>
      <c r="Q68054" s="63"/>
    </row>
    <row r="68055" spans="16:17">
      <c r="P68055" s="63"/>
      <c r="Q68055" s="63"/>
    </row>
    <row r="68056" spans="16:17">
      <c r="P68056" s="63"/>
      <c r="Q68056" s="63"/>
    </row>
    <row r="68057" spans="16:17">
      <c r="P68057" s="63"/>
      <c r="Q68057" s="63"/>
    </row>
    <row r="68058" spans="16:17">
      <c r="P68058" s="63"/>
      <c r="Q68058" s="63"/>
    </row>
    <row r="68059" spans="16:17">
      <c r="P68059" s="63"/>
      <c r="Q68059" s="63"/>
    </row>
    <row r="68060" spans="16:17">
      <c r="P68060" s="63"/>
      <c r="Q68060" s="63"/>
    </row>
    <row r="68061" spans="16:17">
      <c r="P68061" s="63"/>
      <c r="Q68061" s="63"/>
    </row>
    <row r="68062" spans="16:17">
      <c r="P68062" s="63"/>
      <c r="Q68062" s="63"/>
    </row>
    <row r="68063" spans="16:17">
      <c r="P68063" s="63"/>
      <c r="Q68063" s="63"/>
    </row>
    <row r="68064" spans="16:17">
      <c r="P68064" s="63"/>
      <c r="Q68064" s="63"/>
    </row>
    <row r="68065" spans="16:17">
      <c r="P68065" s="63"/>
      <c r="Q68065" s="63"/>
    </row>
    <row r="68066" spans="16:17">
      <c r="P68066" s="63"/>
      <c r="Q68066" s="63"/>
    </row>
    <row r="68067" spans="16:17">
      <c r="P68067" s="63"/>
      <c r="Q68067" s="63"/>
    </row>
    <row r="68068" spans="16:17">
      <c r="P68068" s="63"/>
      <c r="Q68068" s="63"/>
    </row>
    <row r="68069" spans="16:17">
      <c r="P68069" s="63"/>
      <c r="Q68069" s="63"/>
    </row>
    <row r="68070" spans="16:17">
      <c r="P68070" s="63"/>
      <c r="Q68070" s="63"/>
    </row>
    <row r="68071" spans="16:17">
      <c r="P68071" s="63"/>
      <c r="Q68071" s="63"/>
    </row>
    <row r="68072" spans="16:17">
      <c r="P68072" s="63"/>
      <c r="Q68072" s="63"/>
    </row>
    <row r="68073" spans="16:17">
      <c r="P68073" s="63"/>
      <c r="Q68073" s="63"/>
    </row>
    <row r="68074" spans="16:17">
      <c r="P68074" s="63"/>
      <c r="Q68074" s="63"/>
    </row>
    <row r="68075" spans="16:17">
      <c r="P68075" s="63"/>
      <c r="Q68075" s="63"/>
    </row>
    <row r="68076" spans="16:17">
      <c r="P68076" s="63"/>
      <c r="Q68076" s="63"/>
    </row>
    <row r="68077" spans="16:17">
      <c r="P68077" s="63"/>
      <c r="Q68077" s="63"/>
    </row>
    <row r="68078" spans="16:17">
      <c r="P68078" s="63"/>
      <c r="Q68078" s="63"/>
    </row>
    <row r="68079" spans="16:17">
      <c r="P68079" s="63"/>
      <c r="Q68079" s="63"/>
    </row>
    <row r="68080" spans="16:17">
      <c r="P68080" s="63"/>
      <c r="Q68080" s="63"/>
    </row>
    <row r="68081" spans="16:17">
      <c r="P68081" s="63"/>
      <c r="Q68081" s="63"/>
    </row>
    <row r="68082" spans="16:17">
      <c r="P68082" s="63"/>
      <c r="Q68082" s="63"/>
    </row>
    <row r="68083" spans="16:17">
      <c r="P68083" s="63"/>
      <c r="Q68083" s="63"/>
    </row>
    <row r="68084" spans="16:17">
      <c r="P68084" s="63"/>
      <c r="Q68084" s="63"/>
    </row>
    <row r="68085" spans="16:17">
      <c r="P68085" s="63"/>
      <c r="Q68085" s="63"/>
    </row>
    <row r="68086" spans="16:17">
      <c r="P68086" s="63"/>
      <c r="Q68086" s="63"/>
    </row>
    <row r="68087" spans="16:17">
      <c r="P68087" s="63"/>
      <c r="Q68087" s="63"/>
    </row>
    <row r="68088" spans="16:17">
      <c r="P68088" s="63"/>
      <c r="Q68088" s="63"/>
    </row>
    <row r="68089" spans="16:17">
      <c r="P68089" s="63"/>
      <c r="Q68089" s="63"/>
    </row>
    <row r="68090" spans="16:17">
      <c r="P68090" s="63"/>
      <c r="Q68090" s="63"/>
    </row>
    <row r="68091" spans="16:17">
      <c r="P68091" s="63"/>
      <c r="Q68091" s="63"/>
    </row>
    <row r="68092" spans="16:17">
      <c r="P68092" s="63"/>
      <c r="Q68092" s="63"/>
    </row>
    <row r="68093" spans="16:17">
      <c r="P68093" s="63"/>
      <c r="Q68093" s="63"/>
    </row>
    <row r="68094" spans="16:17">
      <c r="P68094" s="63"/>
      <c r="Q68094" s="63"/>
    </row>
    <row r="68095" spans="16:17">
      <c r="P68095" s="63"/>
      <c r="Q68095" s="63"/>
    </row>
    <row r="68096" spans="16:17">
      <c r="P68096" s="63"/>
      <c r="Q68096" s="63"/>
    </row>
    <row r="68097" spans="16:17">
      <c r="P68097" s="63"/>
      <c r="Q68097" s="63"/>
    </row>
    <row r="68098" spans="16:17">
      <c r="P68098" s="63"/>
      <c r="Q68098" s="63"/>
    </row>
    <row r="68099" spans="16:17">
      <c r="P68099" s="63"/>
      <c r="Q68099" s="63"/>
    </row>
    <row r="68100" spans="16:17">
      <c r="P68100" s="63"/>
      <c r="Q68100" s="63"/>
    </row>
    <row r="68101" spans="16:17">
      <c r="P68101" s="63"/>
      <c r="Q68101" s="63"/>
    </row>
    <row r="68102" spans="16:17">
      <c r="P68102" s="63"/>
      <c r="Q68102" s="63"/>
    </row>
    <row r="68103" spans="16:17">
      <c r="P68103" s="63"/>
      <c r="Q68103" s="63"/>
    </row>
    <row r="68104" spans="16:17">
      <c r="P68104" s="63"/>
      <c r="Q68104" s="63"/>
    </row>
    <row r="68105" spans="16:17">
      <c r="P68105" s="63"/>
      <c r="Q68105" s="63"/>
    </row>
    <row r="68106" spans="16:17">
      <c r="P68106" s="63"/>
      <c r="Q68106" s="63"/>
    </row>
    <row r="68107" spans="16:17">
      <c r="P68107" s="63"/>
      <c r="Q68107" s="63"/>
    </row>
    <row r="68108" spans="16:17">
      <c r="P68108" s="63"/>
      <c r="Q68108" s="63"/>
    </row>
    <row r="68109" spans="16:17">
      <c r="P68109" s="63"/>
      <c r="Q68109" s="63"/>
    </row>
    <row r="68110" spans="16:17">
      <c r="P68110" s="63"/>
      <c r="Q68110" s="63"/>
    </row>
    <row r="68111" spans="16:17">
      <c r="P68111" s="63"/>
      <c r="Q68111" s="63"/>
    </row>
    <row r="68112" spans="16:17">
      <c r="P68112" s="63"/>
      <c r="Q68112" s="63"/>
    </row>
    <row r="68113" spans="16:17">
      <c r="P68113" s="63"/>
      <c r="Q68113" s="63"/>
    </row>
    <row r="68114" spans="16:17">
      <c r="P68114" s="63"/>
      <c r="Q68114" s="63"/>
    </row>
    <row r="68115" spans="16:17">
      <c r="P68115" s="63"/>
      <c r="Q68115" s="63"/>
    </row>
    <row r="68116" spans="16:17">
      <c r="P68116" s="63"/>
      <c r="Q68116" s="63"/>
    </row>
    <row r="68117" spans="16:17">
      <c r="P68117" s="63"/>
      <c r="Q68117" s="63"/>
    </row>
    <row r="68118" spans="16:17">
      <c r="P68118" s="63"/>
      <c r="Q68118" s="63"/>
    </row>
    <row r="68119" spans="16:17">
      <c r="P68119" s="63"/>
      <c r="Q68119" s="63"/>
    </row>
    <row r="68120" spans="16:17">
      <c r="P68120" s="63"/>
      <c r="Q68120" s="63"/>
    </row>
    <row r="68121" spans="16:17">
      <c r="P68121" s="63"/>
      <c r="Q68121" s="63"/>
    </row>
    <row r="68122" spans="16:17">
      <c r="P68122" s="63"/>
      <c r="Q68122" s="63"/>
    </row>
    <row r="68123" spans="16:17">
      <c r="P68123" s="63"/>
      <c r="Q68123" s="63"/>
    </row>
    <row r="68124" spans="16:17">
      <c r="P68124" s="63"/>
      <c r="Q68124" s="63"/>
    </row>
    <row r="68125" spans="16:17">
      <c r="P68125" s="63"/>
      <c r="Q68125" s="63"/>
    </row>
    <row r="68126" spans="16:17">
      <c r="P68126" s="63"/>
      <c r="Q68126" s="63"/>
    </row>
    <row r="68127" spans="16:17">
      <c r="P68127" s="63"/>
      <c r="Q68127" s="63"/>
    </row>
    <row r="68128" spans="16:17">
      <c r="P68128" s="63"/>
      <c r="Q68128" s="63"/>
    </row>
    <row r="68129" spans="16:17">
      <c r="P68129" s="63"/>
      <c r="Q68129" s="63"/>
    </row>
    <row r="68130" spans="16:17">
      <c r="P68130" s="63"/>
      <c r="Q68130" s="63"/>
    </row>
    <row r="68131" spans="16:17">
      <c r="P68131" s="63"/>
      <c r="Q68131" s="63"/>
    </row>
    <row r="68132" spans="16:17">
      <c r="P68132" s="63"/>
      <c r="Q68132" s="63"/>
    </row>
    <row r="68133" spans="16:17">
      <c r="P68133" s="63"/>
      <c r="Q68133" s="63"/>
    </row>
    <row r="68134" spans="16:17">
      <c r="P68134" s="63"/>
      <c r="Q68134" s="63"/>
    </row>
    <row r="68135" spans="16:17">
      <c r="P68135" s="63"/>
      <c r="Q68135" s="63"/>
    </row>
    <row r="68136" spans="16:17">
      <c r="P68136" s="63"/>
      <c r="Q68136" s="63"/>
    </row>
    <row r="68137" spans="16:17">
      <c r="P68137" s="63"/>
      <c r="Q68137" s="63"/>
    </row>
    <row r="68138" spans="16:17">
      <c r="P68138" s="63"/>
      <c r="Q68138" s="63"/>
    </row>
    <row r="68139" spans="16:17">
      <c r="P68139" s="63"/>
      <c r="Q68139" s="63"/>
    </row>
    <row r="68140" spans="16:17">
      <c r="P68140" s="63"/>
      <c r="Q68140" s="63"/>
    </row>
    <row r="68141" spans="16:17">
      <c r="P68141" s="63"/>
      <c r="Q68141" s="63"/>
    </row>
    <row r="68142" spans="16:17">
      <c r="P68142" s="63"/>
      <c r="Q68142" s="63"/>
    </row>
    <row r="68143" spans="16:17">
      <c r="P68143" s="63"/>
      <c r="Q68143" s="63"/>
    </row>
    <row r="68144" spans="16:17">
      <c r="P68144" s="63"/>
      <c r="Q68144" s="63"/>
    </row>
    <row r="68145" spans="16:17">
      <c r="P68145" s="63"/>
      <c r="Q68145" s="63"/>
    </row>
    <row r="68146" spans="16:17">
      <c r="P68146" s="63"/>
      <c r="Q68146" s="63"/>
    </row>
    <row r="68147" spans="16:17">
      <c r="P68147" s="63"/>
      <c r="Q68147" s="63"/>
    </row>
    <row r="68148" spans="16:17">
      <c r="P68148" s="63"/>
      <c r="Q68148" s="63"/>
    </row>
    <row r="68149" spans="16:17">
      <c r="P68149" s="63"/>
      <c r="Q68149" s="63"/>
    </row>
    <row r="68150" spans="16:17">
      <c r="P68150" s="63"/>
      <c r="Q68150" s="63"/>
    </row>
    <row r="68151" spans="16:17">
      <c r="P68151" s="63"/>
      <c r="Q68151" s="63"/>
    </row>
    <row r="68152" spans="16:17">
      <c r="P68152" s="63"/>
      <c r="Q68152" s="63"/>
    </row>
    <row r="68153" spans="16:17">
      <c r="P68153" s="63"/>
      <c r="Q68153" s="63"/>
    </row>
    <row r="68154" spans="16:17">
      <c r="P68154" s="63"/>
      <c r="Q68154" s="63"/>
    </row>
    <row r="68155" spans="16:17">
      <c r="P68155" s="63"/>
      <c r="Q68155" s="63"/>
    </row>
    <row r="68156" spans="16:17">
      <c r="P68156" s="63"/>
      <c r="Q68156" s="63"/>
    </row>
    <row r="68157" spans="16:17">
      <c r="P68157" s="63"/>
      <c r="Q68157" s="63"/>
    </row>
    <row r="68158" spans="16:17">
      <c r="P68158" s="63"/>
      <c r="Q68158" s="63"/>
    </row>
    <row r="68159" spans="16:17">
      <c r="P68159" s="63"/>
      <c r="Q68159" s="63"/>
    </row>
    <row r="68160" spans="16:17">
      <c r="P68160" s="63"/>
      <c r="Q68160" s="63"/>
    </row>
    <row r="68161" spans="16:17">
      <c r="P68161" s="63"/>
      <c r="Q68161" s="63"/>
    </row>
    <row r="68162" spans="16:17">
      <c r="P68162" s="63"/>
      <c r="Q68162" s="63"/>
    </row>
    <row r="68163" spans="16:17">
      <c r="P68163" s="63"/>
      <c r="Q68163" s="63"/>
    </row>
    <row r="68164" spans="16:17">
      <c r="P68164" s="63"/>
      <c r="Q68164" s="63"/>
    </row>
    <row r="68165" spans="16:17">
      <c r="P68165" s="63"/>
      <c r="Q68165" s="63"/>
    </row>
    <row r="68166" spans="16:17">
      <c r="P68166" s="63"/>
      <c r="Q68166" s="63"/>
    </row>
    <row r="68167" spans="16:17">
      <c r="P68167" s="63"/>
      <c r="Q68167" s="63"/>
    </row>
    <row r="68168" spans="16:17">
      <c r="P68168" s="63"/>
      <c r="Q68168" s="63"/>
    </row>
    <row r="68169" spans="16:17">
      <c r="P68169" s="63"/>
      <c r="Q68169" s="63"/>
    </row>
    <row r="68170" spans="16:17">
      <c r="P68170" s="63"/>
      <c r="Q68170" s="63"/>
    </row>
    <row r="68171" spans="16:17">
      <c r="P68171" s="63"/>
      <c r="Q68171" s="63"/>
    </row>
    <row r="68172" spans="16:17">
      <c r="P68172" s="63"/>
      <c r="Q68172" s="63"/>
    </row>
    <row r="68173" spans="16:17">
      <c r="P68173" s="63"/>
      <c r="Q68173" s="63"/>
    </row>
    <row r="68174" spans="16:17">
      <c r="P68174" s="63"/>
      <c r="Q68174" s="63"/>
    </row>
    <row r="68175" spans="16:17">
      <c r="P68175" s="63"/>
      <c r="Q68175" s="63"/>
    </row>
    <row r="68176" spans="16:17">
      <c r="P68176" s="63"/>
      <c r="Q68176" s="63"/>
    </row>
    <row r="68177" spans="16:17">
      <c r="P68177" s="63"/>
      <c r="Q68177" s="63"/>
    </row>
    <row r="68178" spans="16:17">
      <c r="P68178" s="63"/>
      <c r="Q68178" s="63"/>
    </row>
    <row r="68179" spans="16:17">
      <c r="P68179" s="63"/>
      <c r="Q68179" s="63"/>
    </row>
    <row r="68180" spans="16:17">
      <c r="P68180" s="63"/>
      <c r="Q68180" s="63"/>
    </row>
    <row r="68181" spans="16:17">
      <c r="P68181" s="63"/>
      <c r="Q68181" s="63"/>
    </row>
    <row r="68182" spans="16:17">
      <c r="P68182" s="63"/>
      <c r="Q68182" s="63"/>
    </row>
    <row r="68183" spans="16:17">
      <c r="P68183" s="63"/>
      <c r="Q68183" s="63"/>
    </row>
    <row r="68184" spans="16:17">
      <c r="P68184" s="63"/>
      <c r="Q68184" s="63"/>
    </row>
    <row r="68185" spans="16:17">
      <c r="P68185" s="63"/>
      <c r="Q68185" s="63"/>
    </row>
    <row r="68186" spans="16:17">
      <c r="P68186" s="63"/>
      <c r="Q68186" s="63"/>
    </row>
    <row r="68187" spans="16:17">
      <c r="P68187" s="63"/>
      <c r="Q68187" s="63"/>
    </row>
    <row r="68188" spans="16:17">
      <c r="P68188" s="63"/>
      <c r="Q68188" s="63"/>
    </row>
    <row r="68189" spans="16:17">
      <c r="P68189" s="63"/>
      <c r="Q68189" s="63"/>
    </row>
    <row r="68190" spans="16:17">
      <c r="P68190" s="63"/>
      <c r="Q68190" s="63"/>
    </row>
    <row r="68191" spans="16:17">
      <c r="P68191" s="63"/>
      <c r="Q68191" s="63"/>
    </row>
    <row r="68192" spans="16:17">
      <c r="P68192" s="63"/>
      <c r="Q68192" s="63"/>
    </row>
    <row r="68193" spans="16:17">
      <c r="P68193" s="63"/>
      <c r="Q68193" s="63"/>
    </row>
    <row r="68194" spans="16:17">
      <c r="P68194" s="63"/>
      <c r="Q68194" s="63"/>
    </row>
    <row r="68195" spans="16:17">
      <c r="P68195" s="63"/>
      <c r="Q68195" s="63"/>
    </row>
    <row r="68196" spans="16:17">
      <c r="P68196" s="63"/>
      <c r="Q68196" s="63"/>
    </row>
    <row r="68197" spans="16:17">
      <c r="P68197" s="63"/>
      <c r="Q68197" s="63"/>
    </row>
    <row r="68198" spans="16:17">
      <c r="P68198" s="63"/>
      <c r="Q68198" s="63"/>
    </row>
    <row r="68199" spans="16:17">
      <c r="P68199" s="63"/>
      <c r="Q68199" s="63"/>
    </row>
    <row r="68200" spans="16:17">
      <c r="P68200" s="63"/>
      <c r="Q68200" s="63"/>
    </row>
    <row r="68201" spans="16:17">
      <c r="P68201" s="63"/>
      <c r="Q68201" s="63"/>
    </row>
    <row r="68202" spans="16:17">
      <c r="P68202" s="63"/>
      <c r="Q68202" s="63"/>
    </row>
    <row r="68203" spans="16:17">
      <c r="P68203" s="63"/>
      <c r="Q68203" s="63"/>
    </row>
    <row r="68204" spans="16:17">
      <c r="P68204" s="63"/>
      <c r="Q68204" s="63"/>
    </row>
    <row r="68205" spans="16:17">
      <c r="P68205" s="63"/>
      <c r="Q68205" s="63"/>
    </row>
    <row r="68206" spans="16:17">
      <c r="P68206" s="63"/>
      <c r="Q68206" s="63"/>
    </row>
    <row r="68207" spans="16:17">
      <c r="P68207" s="63"/>
      <c r="Q68207" s="63"/>
    </row>
    <row r="68208" spans="16:17">
      <c r="P68208" s="63"/>
      <c r="Q68208" s="63"/>
    </row>
    <row r="68209" spans="16:17">
      <c r="P68209" s="63"/>
      <c r="Q68209" s="63"/>
    </row>
    <row r="68210" spans="16:17">
      <c r="P68210" s="63"/>
      <c r="Q68210" s="63"/>
    </row>
    <row r="68211" spans="16:17">
      <c r="P68211" s="63"/>
      <c r="Q68211" s="63"/>
    </row>
    <row r="68212" spans="16:17">
      <c r="P68212" s="63"/>
      <c r="Q68212" s="63"/>
    </row>
    <row r="68213" spans="16:17">
      <c r="P68213" s="63"/>
      <c r="Q68213" s="63"/>
    </row>
    <row r="68214" spans="16:17">
      <c r="P68214" s="63"/>
      <c r="Q68214" s="63"/>
    </row>
    <row r="68215" spans="16:17">
      <c r="P68215" s="63"/>
      <c r="Q68215" s="63"/>
    </row>
    <row r="68216" spans="16:17">
      <c r="P68216" s="63"/>
      <c r="Q68216" s="63"/>
    </row>
    <row r="68217" spans="16:17">
      <c r="P68217" s="63"/>
      <c r="Q68217" s="63"/>
    </row>
    <row r="68218" spans="16:17">
      <c r="P68218" s="63"/>
      <c r="Q68218" s="63"/>
    </row>
    <row r="68219" spans="16:17">
      <c r="P68219" s="63"/>
      <c r="Q68219" s="63"/>
    </row>
    <row r="68220" spans="16:17">
      <c r="P68220" s="63"/>
      <c r="Q68220" s="63"/>
    </row>
    <row r="68221" spans="16:17">
      <c r="P68221" s="63"/>
      <c r="Q68221" s="63"/>
    </row>
    <row r="68222" spans="16:17">
      <c r="P68222" s="63"/>
      <c r="Q68222" s="63"/>
    </row>
    <row r="68223" spans="16:17">
      <c r="P68223" s="63"/>
      <c r="Q68223" s="63"/>
    </row>
    <row r="68224" spans="16:17">
      <c r="P68224" s="63"/>
      <c r="Q68224" s="63"/>
    </row>
    <row r="68225" spans="16:17">
      <c r="P68225" s="63"/>
      <c r="Q68225" s="63"/>
    </row>
    <row r="68226" spans="16:17">
      <c r="P68226" s="63"/>
      <c r="Q68226" s="63"/>
    </row>
    <row r="68227" spans="16:17">
      <c r="P68227" s="63"/>
      <c r="Q68227" s="63"/>
    </row>
    <row r="68228" spans="16:17">
      <c r="P68228" s="63"/>
      <c r="Q68228" s="63"/>
    </row>
    <row r="68229" spans="16:17">
      <c r="P68229" s="63"/>
      <c r="Q68229" s="63"/>
    </row>
    <row r="68230" spans="16:17">
      <c r="P68230" s="63"/>
      <c r="Q68230" s="63"/>
    </row>
    <row r="68231" spans="16:17">
      <c r="P68231" s="63"/>
      <c r="Q68231" s="63"/>
    </row>
    <row r="68232" spans="16:17">
      <c r="P68232" s="63"/>
      <c r="Q68232" s="63"/>
    </row>
    <row r="68233" spans="16:17">
      <c r="P68233" s="63"/>
      <c r="Q68233" s="63"/>
    </row>
    <row r="68234" spans="16:17">
      <c r="P68234" s="63"/>
      <c r="Q68234" s="63"/>
    </row>
    <row r="68235" spans="16:17">
      <c r="P68235" s="63"/>
      <c r="Q68235" s="63"/>
    </row>
    <row r="68236" spans="16:17">
      <c r="P68236" s="63"/>
      <c r="Q68236" s="63"/>
    </row>
    <row r="68237" spans="16:17">
      <c r="P68237" s="63"/>
      <c r="Q68237" s="63"/>
    </row>
    <row r="68238" spans="16:17">
      <c r="P68238" s="63"/>
      <c r="Q68238" s="63"/>
    </row>
    <row r="68239" spans="16:17">
      <c r="P68239" s="63"/>
      <c r="Q68239" s="63"/>
    </row>
    <row r="68240" spans="16:17">
      <c r="P68240" s="63"/>
      <c r="Q68240" s="63"/>
    </row>
    <row r="68241" spans="16:17">
      <c r="P68241" s="63"/>
      <c r="Q68241" s="63"/>
    </row>
    <row r="68242" spans="16:17">
      <c r="P68242" s="63"/>
      <c r="Q68242" s="63"/>
    </row>
    <row r="68243" spans="16:17">
      <c r="P68243" s="63"/>
      <c r="Q68243" s="63"/>
    </row>
    <row r="68244" spans="16:17">
      <c r="P68244" s="63"/>
      <c r="Q68244" s="63"/>
    </row>
    <row r="68245" spans="16:17">
      <c r="P68245" s="63"/>
      <c r="Q68245" s="63"/>
    </row>
    <row r="68246" spans="16:17">
      <c r="P68246" s="63"/>
      <c r="Q68246" s="63"/>
    </row>
    <row r="68247" spans="16:17">
      <c r="P68247" s="63"/>
      <c r="Q68247" s="63"/>
    </row>
    <row r="68248" spans="16:17">
      <c r="P68248" s="63"/>
      <c r="Q68248" s="63"/>
    </row>
    <row r="68249" spans="16:17">
      <c r="P68249" s="63"/>
      <c r="Q68249" s="63"/>
    </row>
    <row r="68250" spans="16:17">
      <c r="P68250" s="63"/>
      <c r="Q68250" s="63"/>
    </row>
    <row r="68251" spans="16:17">
      <c r="P68251" s="63"/>
      <c r="Q68251" s="63"/>
    </row>
    <row r="68252" spans="16:17">
      <c r="P68252" s="63"/>
      <c r="Q68252" s="63"/>
    </row>
    <row r="68253" spans="16:17">
      <c r="P68253" s="63"/>
      <c r="Q68253" s="63"/>
    </row>
    <row r="68254" spans="16:17">
      <c r="P68254" s="63"/>
      <c r="Q68254" s="63"/>
    </row>
    <row r="68255" spans="16:17">
      <c r="P68255" s="63"/>
      <c r="Q68255" s="63"/>
    </row>
    <row r="68256" spans="16:17">
      <c r="P68256" s="63"/>
      <c r="Q68256" s="63"/>
    </row>
    <row r="68257" spans="16:17">
      <c r="P68257" s="63"/>
      <c r="Q68257" s="63"/>
    </row>
    <row r="68258" spans="16:17">
      <c r="P68258" s="63"/>
      <c r="Q68258" s="63"/>
    </row>
    <row r="68259" spans="16:17">
      <c r="P68259" s="63"/>
      <c r="Q68259" s="63"/>
    </row>
    <row r="68260" spans="16:17">
      <c r="P68260" s="63"/>
      <c r="Q68260" s="63"/>
    </row>
    <row r="68261" spans="16:17">
      <c r="P68261" s="63"/>
      <c r="Q68261" s="63"/>
    </row>
    <row r="68262" spans="16:17">
      <c r="P68262" s="63"/>
      <c r="Q68262" s="63"/>
    </row>
    <row r="68263" spans="16:17">
      <c r="P68263" s="63"/>
      <c r="Q68263" s="63"/>
    </row>
    <row r="68264" spans="16:17">
      <c r="P68264" s="63"/>
      <c r="Q68264" s="63"/>
    </row>
    <row r="68265" spans="16:17">
      <c r="P68265" s="63"/>
      <c r="Q68265" s="63"/>
    </row>
    <row r="68266" spans="16:17">
      <c r="P68266" s="63"/>
      <c r="Q68266" s="63"/>
    </row>
    <row r="68267" spans="16:17">
      <c r="P68267" s="63"/>
      <c r="Q68267" s="63"/>
    </row>
    <row r="68268" spans="16:17">
      <c r="P68268" s="63"/>
      <c r="Q68268" s="63"/>
    </row>
    <row r="68269" spans="16:17">
      <c r="P68269" s="63"/>
      <c r="Q68269" s="63"/>
    </row>
    <row r="68270" spans="16:17">
      <c r="P68270" s="63"/>
      <c r="Q68270" s="63"/>
    </row>
    <row r="68271" spans="16:17">
      <c r="P68271" s="63"/>
      <c r="Q68271" s="63"/>
    </row>
    <row r="68272" spans="16:17">
      <c r="P68272" s="63"/>
      <c r="Q68272" s="63"/>
    </row>
    <row r="68273" spans="16:17">
      <c r="P68273" s="63"/>
      <c r="Q68273" s="63"/>
    </row>
    <row r="68274" spans="16:17">
      <c r="P68274" s="63"/>
      <c r="Q68274" s="63"/>
    </row>
    <row r="68275" spans="16:17">
      <c r="P68275" s="63"/>
      <c r="Q68275" s="63"/>
    </row>
    <row r="68276" spans="16:17">
      <c r="P68276" s="63"/>
      <c r="Q68276" s="63"/>
    </row>
    <row r="68277" spans="16:17">
      <c r="P68277" s="63"/>
      <c r="Q68277" s="63"/>
    </row>
    <row r="68278" spans="16:17">
      <c r="P68278" s="63"/>
      <c r="Q68278" s="63"/>
    </row>
    <row r="68279" spans="16:17">
      <c r="P68279" s="63"/>
      <c r="Q68279" s="63"/>
    </row>
    <row r="68280" spans="16:17">
      <c r="P68280" s="63"/>
      <c r="Q68280" s="63"/>
    </row>
    <row r="68281" spans="16:17">
      <c r="P68281" s="63"/>
      <c r="Q68281" s="63"/>
    </row>
    <row r="68282" spans="16:17">
      <c r="P68282" s="63"/>
      <c r="Q68282" s="63"/>
    </row>
    <row r="68283" spans="16:17">
      <c r="P68283" s="63"/>
      <c r="Q68283" s="63"/>
    </row>
    <row r="68284" spans="16:17">
      <c r="P68284" s="63"/>
      <c r="Q68284" s="63"/>
    </row>
    <row r="68285" spans="16:17">
      <c r="P68285" s="63"/>
      <c r="Q68285" s="63"/>
    </row>
    <row r="68286" spans="16:17">
      <c r="P68286" s="63"/>
      <c r="Q68286" s="63"/>
    </row>
    <row r="68287" spans="16:17">
      <c r="P68287" s="63"/>
      <c r="Q68287" s="63"/>
    </row>
    <row r="68288" spans="16:17">
      <c r="P68288" s="63"/>
      <c r="Q68288" s="63"/>
    </row>
    <row r="68289" spans="16:17">
      <c r="P68289" s="63"/>
      <c r="Q68289" s="63"/>
    </row>
    <row r="68290" spans="16:17">
      <c r="P68290" s="63"/>
      <c r="Q68290" s="63"/>
    </row>
    <row r="68291" spans="16:17">
      <c r="P68291" s="63"/>
      <c r="Q68291" s="63"/>
    </row>
    <row r="68292" spans="16:17">
      <c r="P68292" s="63"/>
      <c r="Q68292" s="63"/>
    </row>
    <row r="68293" spans="16:17">
      <c r="P68293" s="63"/>
      <c r="Q68293" s="63"/>
    </row>
    <row r="68294" spans="16:17">
      <c r="P68294" s="63"/>
      <c r="Q68294" s="63"/>
    </row>
    <row r="68295" spans="16:17">
      <c r="P68295" s="63"/>
      <c r="Q68295" s="63"/>
    </row>
    <row r="68296" spans="16:17">
      <c r="P68296" s="63"/>
      <c r="Q68296" s="63"/>
    </row>
    <row r="68297" spans="16:17">
      <c r="P68297" s="63"/>
      <c r="Q68297" s="63"/>
    </row>
    <row r="68298" spans="16:17">
      <c r="P68298" s="63"/>
      <c r="Q68298" s="63"/>
    </row>
    <row r="68299" spans="16:17">
      <c r="P68299" s="63"/>
      <c r="Q68299" s="63"/>
    </row>
    <row r="68300" spans="16:17">
      <c r="P68300" s="63"/>
      <c r="Q68300" s="63"/>
    </row>
    <row r="68301" spans="16:17">
      <c r="P68301" s="63"/>
      <c r="Q68301" s="63"/>
    </row>
    <row r="68302" spans="16:17">
      <c r="P68302" s="63"/>
      <c r="Q68302" s="63"/>
    </row>
    <row r="68303" spans="16:17">
      <c r="P68303" s="63"/>
      <c r="Q68303" s="63"/>
    </row>
    <row r="68304" spans="16:17">
      <c r="P68304" s="63"/>
      <c r="Q68304" s="63"/>
    </row>
    <row r="68305" spans="16:17">
      <c r="P68305" s="63"/>
      <c r="Q68305" s="63"/>
    </row>
    <row r="68306" spans="16:17">
      <c r="P68306" s="63"/>
      <c r="Q68306" s="63"/>
    </row>
    <row r="68307" spans="16:17">
      <c r="P68307" s="63"/>
      <c r="Q68307" s="63"/>
    </row>
    <row r="68308" spans="16:17">
      <c r="P68308" s="63"/>
      <c r="Q68308" s="63"/>
    </row>
    <row r="68309" spans="16:17">
      <c r="P68309" s="63"/>
      <c r="Q68309" s="63"/>
    </row>
    <row r="68310" spans="16:17">
      <c r="P68310" s="63"/>
      <c r="Q68310" s="63"/>
    </row>
    <row r="68311" spans="16:17">
      <c r="P68311" s="63"/>
      <c r="Q68311" s="63"/>
    </row>
    <row r="68312" spans="16:17">
      <c r="P68312" s="63"/>
      <c r="Q68312" s="63"/>
    </row>
    <row r="68313" spans="16:17">
      <c r="P68313" s="63"/>
      <c r="Q68313" s="63"/>
    </row>
    <row r="68314" spans="16:17">
      <c r="P68314" s="63"/>
      <c r="Q68314" s="63"/>
    </row>
    <row r="68315" spans="16:17">
      <c r="P68315" s="63"/>
      <c r="Q68315" s="63"/>
    </row>
    <row r="68316" spans="16:17">
      <c r="P68316" s="63"/>
      <c r="Q68316" s="63"/>
    </row>
    <row r="68317" spans="16:17">
      <c r="P68317" s="63"/>
      <c r="Q68317" s="63"/>
    </row>
    <row r="68318" spans="16:17">
      <c r="P68318" s="63"/>
      <c r="Q68318" s="63"/>
    </row>
    <row r="68319" spans="16:17">
      <c r="P68319" s="63"/>
      <c r="Q68319" s="63"/>
    </row>
    <row r="68320" spans="16:17">
      <c r="P68320" s="63"/>
      <c r="Q68320" s="63"/>
    </row>
    <row r="68321" spans="16:17">
      <c r="P68321" s="63"/>
      <c r="Q68321" s="63"/>
    </row>
    <row r="68322" spans="16:17">
      <c r="P68322" s="63"/>
      <c r="Q68322" s="63"/>
    </row>
    <row r="68323" spans="16:17">
      <c r="P68323" s="63"/>
      <c r="Q68323" s="63"/>
    </row>
    <row r="68324" spans="16:17">
      <c r="P68324" s="63"/>
      <c r="Q68324" s="63"/>
    </row>
    <row r="68325" spans="16:17">
      <c r="P68325" s="63"/>
      <c r="Q68325" s="63"/>
    </row>
    <row r="68326" spans="16:17">
      <c r="P68326" s="63"/>
      <c r="Q68326" s="63"/>
    </row>
    <row r="68327" spans="16:17">
      <c r="P68327" s="63"/>
      <c r="Q68327" s="63"/>
    </row>
    <row r="68328" spans="16:17">
      <c r="P68328" s="63"/>
      <c r="Q68328" s="63"/>
    </row>
    <row r="68329" spans="16:17">
      <c r="P68329" s="63"/>
      <c r="Q68329" s="63"/>
    </row>
    <row r="68330" spans="16:17">
      <c r="P68330" s="63"/>
      <c r="Q68330" s="63"/>
    </row>
    <row r="68331" spans="16:17">
      <c r="P68331" s="63"/>
      <c r="Q68331" s="63"/>
    </row>
    <row r="68332" spans="16:17">
      <c r="P68332" s="63"/>
      <c r="Q68332" s="63"/>
    </row>
    <row r="68333" spans="16:17">
      <c r="P68333" s="63"/>
      <c r="Q68333" s="63"/>
    </row>
    <row r="68334" spans="16:17">
      <c r="P68334" s="63"/>
      <c r="Q68334" s="63"/>
    </row>
    <row r="68335" spans="16:17">
      <c r="P68335" s="63"/>
      <c r="Q68335" s="63"/>
    </row>
    <row r="68336" spans="16:17">
      <c r="P68336" s="63"/>
      <c r="Q68336" s="63"/>
    </row>
    <row r="68337" spans="16:17">
      <c r="P68337" s="63"/>
      <c r="Q68337" s="63"/>
    </row>
    <row r="68338" spans="16:17">
      <c r="P68338" s="63"/>
      <c r="Q68338" s="63"/>
    </row>
    <row r="68339" spans="16:17">
      <c r="P68339" s="63"/>
      <c r="Q68339" s="63"/>
    </row>
    <row r="68340" spans="16:17">
      <c r="P68340" s="63"/>
      <c r="Q68340" s="63"/>
    </row>
    <row r="68341" spans="16:17">
      <c r="P68341" s="63"/>
      <c r="Q68341" s="63"/>
    </row>
    <row r="68342" spans="16:17">
      <c r="P68342" s="63"/>
      <c r="Q68342" s="63"/>
    </row>
    <row r="68343" spans="16:17">
      <c r="P68343" s="63"/>
      <c r="Q68343" s="63"/>
    </row>
    <row r="68344" spans="16:17">
      <c r="P68344" s="63"/>
      <c r="Q68344" s="63"/>
    </row>
    <row r="68345" spans="16:17">
      <c r="P68345" s="63"/>
      <c r="Q68345" s="63"/>
    </row>
    <row r="68346" spans="16:17">
      <c r="P68346" s="63"/>
      <c r="Q68346" s="63"/>
    </row>
    <row r="68347" spans="16:17">
      <c r="P68347" s="63"/>
      <c r="Q68347" s="63"/>
    </row>
    <row r="68348" spans="16:17">
      <c r="P68348" s="63"/>
      <c r="Q68348" s="63"/>
    </row>
    <row r="68349" spans="16:17">
      <c r="P68349" s="63"/>
      <c r="Q68349" s="63"/>
    </row>
    <row r="68350" spans="16:17">
      <c r="P68350" s="63"/>
      <c r="Q68350" s="63"/>
    </row>
    <row r="68351" spans="16:17">
      <c r="P68351" s="63"/>
      <c r="Q68351" s="63"/>
    </row>
    <row r="68352" spans="16:17">
      <c r="P68352" s="63"/>
      <c r="Q68352" s="63"/>
    </row>
    <row r="68353" spans="16:17">
      <c r="P68353" s="63"/>
      <c r="Q68353" s="63"/>
    </row>
    <row r="68354" spans="16:17">
      <c r="P68354" s="63"/>
      <c r="Q68354" s="63"/>
    </row>
    <row r="68355" spans="16:17">
      <c r="P68355" s="63"/>
      <c r="Q68355" s="63"/>
    </row>
    <row r="68356" spans="16:17">
      <c r="P68356" s="63"/>
      <c r="Q68356" s="63"/>
    </row>
    <row r="68357" spans="16:17">
      <c r="P68357" s="63"/>
      <c r="Q68357" s="63"/>
    </row>
    <row r="68358" spans="16:17">
      <c r="P68358" s="63"/>
      <c r="Q68358" s="63"/>
    </row>
    <row r="68359" spans="16:17">
      <c r="P68359" s="63"/>
      <c r="Q68359" s="63"/>
    </row>
    <row r="68360" spans="16:17">
      <c r="P68360" s="63"/>
      <c r="Q68360" s="63"/>
    </row>
    <row r="68361" spans="16:17">
      <c r="P68361" s="63"/>
      <c r="Q68361" s="63"/>
    </row>
    <row r="68362" spans="16:17">
      <c r="P68362" s="63"/>
      <c r="Q68362" s="63"/>
    </row>
    <row r="68363" spans="16:17">
      <c r="P68363" s="63"/>
      <c r="Q68363" s="63"/>
    </row>
    <row r="68364" spans="16:17">
      <c r="P68364" s="63"/>
      <c r="Q68364" s="63"/>
    </row>
    <row r="68365" spans="16:17">
      <c r="P68365" s="63"/>
      <c r="Q68365" s="63"/>
    </row>
    <row r="68366" spans="16:17">
      <c r="P68366" s="63"/>
      <c r="Q68366" s="63"/>
    </row>
    <row r="68367" spans="16:17">
      <c r="P68367" s="63"/>
      <c r="Q68367" s="63"/>
    </row>
    <row r="68368" spans="16:17">
      <c r="P68368" s="63"/>
      <c r="Q68368" s="63"/>
    </row>
    <row r="68369" spans="16:17">
      <c r="P68369" s="63"/>
      <c r="Q68369" s="63"/>
    </row>
    <row r="68370" spans="16:17">
      <c r="P68370" s="63"/>
      <c r="Q68370" s="63"/>
    </row>
    <row r="68371" spans="16:17">
      <c r="P68371" s="63"/>
      <c r="Q68371" s="63"/>
    </row>
    <row r="68372" spans="16:17">
      <c r="P68372" s="63"/>
      <c r="Q68372" s="63"/>
    </row>
    <row r="68373" spans="16:17">
      <c r="P68373" s="63"/>
      <c r="Q68373" s="63"/>
    </row>
    <row r="68374" spans="16:17">
      <c r="P68374" s="63"/>
      <c r="Q68374" s="63"/>
    </row>
    <row r="68375" spans="16:17">
      <c r="P68375" s="63"/>
      <c r="Q68375" s="63"/>
    </row>
    <row r="68376" spans="16:17">
      <c r="P68376" s="63"/>
      <c r="Q68376" s="63"/>
    </row>
    <row r="68377" spans="16:17">
      <c r="P68377" s="63"/>
      <c r="Q68377" s="63"/>
    </row>
    <row r="68378" spans="16:17">
      <c r="P68378" s="63"/>
      <c r="Q68378" s="63"/>
    </row>
    <row r="68379" spans="16:17">
      <c r="P68379" s="63"/>
      <c r="Q68379" s="63"/>
    </row>
    <row r="68380" spans="16:17">
      <c r="P68380" s="63"/>
      <c r="Q68380" s="63"/>
    </row>
    <row r="68381" spans="16:17">
      <c r="P68381" s="63"/>
      <c r="Q68381" s="63"/>
    </row>
    <row r="68382" spans="16:17">
      <c r="P68382" s="63"/>
      <c r="Q68382" s="63"/>
    </row>
    <row r="68383" spans="16:17">
      <c r="P68383" s="63"/>
      <c r="Q68383" s="63"/>
    </row>
    <row r="68384" spans="16:17">
      <c r="P68384" s="63"/>
      <c r="Q68384" s="63"/>
    </row>
    <row r="68385" spans="16:17">
      <c r="P68385" s="63"/>
      <c r="Q68385" s="63"/>
    </row>
    <row r="68386" spans="16:17">
      <c r="P68386" s="63"/>
      <c r="Q68386" s="63"/>
    </row>
    <row r="68387" spans="16:17">
      <c r="P68387" s="63"/>
      <c r="Q68387" s="63"/>
    </row>
    <row r="68388" spans="16:17">
      <c r="P68388" s="63"/>
      <c r="Q68388" s="63"/>
    </row>
    <row r="68389" spans="16:17">
      <c r="P68389" s="63"/>
      <c r="Q68389" s="63"/>
    </row>
    <row r="68390" spans="16:17">
      <c r="P68390" s="63"/>
      <c r="Q68390" s="63"/>
    </row>
    <row r="68391" spans="16:17">
      <c r="P68391" s="63"/>
      <c r="Q68391" s="63"/>
    </row>
    <row r="68392" spans="16:17">
      <c r="P68392" s="63"/>
      <c r="Q68392" s="63"/>
    </row>
    <row r="68393" spans="16:17">
      <c r="P68393" s="63"/>
      <c r="Q68393" s="63"/>
    </row>
    <row r="68394" spans="16:17">
      <c r="P68394" s="63"/>
      <c r="Q68394" s="63"/>
    </row>
    <row r="68395" spans="16:17">
      <c r="P68395" s="63"/>
      <c r="Q68395" s="63"/>
    </row>
    <row r="68396" spans="16:17">
      <c r="P68396" s="63"/>
      <c r="Q68396" s="63"/>
    </row>
    <row r="68397" spans="16:17">
      <c r="P68397" s="63"/>
      <c r="Q68397" s="63"/>
    </row>
    <row r="68398" spans="16:17">
      <c r="P68398" s="63"/>
      <c r="Q68398" s="63"/>
    </row>
    <row r="68399" spans="16:17">
      <c r="P68399" s="63"/>
      <c r="Q68399" s="63"/>
    </row>
    <row r="68400" spans="16:17">
      <c r="P68400" s="63"/>
      <c r="Q68400" s="63"/>
    </row>
    <row r="68401" spans="16:17">
      <c r="P68401" s="63"/>
      <c r="Q68401" s="63"/>
    </row>
    <row r="68402" spans="16:17">
      <c r="P68402" s="63"/>
      <c r="Q68402" s="63"/>
    </row>
    <row r="68403" spans="16:17">
      <c r="P68403" s="63"/>
      <c r="Q68403" s="63"/>
    </row>
    <row r="68404" spans="16:17">
      <c r="P68404" s="63"/>
      <c r="Q68404" s="63"/>
    </row>
    <row r="68405" spans="16:17">
      <c r="P68405" s="63"/>
      <c r="Q68405" s="63"/>
    </row>
    <row r="68406" spans="16:17">
      <c r="P68406" s="63"/>
      <c r="Q68406" s="63"/>
    </row>
    <row r="68407" spans="16:17">
      <c r="P68407" s="63"/>
      <c r="Q68407" s="63"/>
    </row>
    <row r="68408" spans="16:17">
      <c r="P68408" s="63"/>
      <c r="Q68408" s="63"/>
    </row>
    <row r="68409" spans="16:17">
      <c r="P68409" s="63"/>
      <c r="Q68409" s="63"/>
    </row>
    <row r="68410" spans="16:17">
      <c r="P68410" s="63"/>
      <c r="Q68410" s="63"/>
    </row>
    <row r="68411" spans="16:17">
      <c r="P68411" s="63"/>
      <c r="Q68411" s="63"/>
    </row>
    <row r="68412" spans="16:17">
      <c r="P68412" s="63"/>
      <c r="Q68412" s="63"/>
    </row>
    <row r="68413" spans="16:17">
      <c r="P68413" s="63"/>
      <c r="Q68413" s="63"/>
    </row>
    <row r="68414" spans="16:17">
      <c r="P68414" s="63"/>
      <c r="Q68414" s="63"/>
    </row>
    <row r="68415" spans="16:17">
      <c r="P68415" s="63"/>
      <c r="Q68415" s="63"/>
    </row>
    <row r="68416" spans="16:17">
      <c r="P68416" s="63"/>
      <c r="Q68416" s="63"/>
    </row>
    <row r="68417" spans="16:17">
      <c r="P68417" s="63"/>
      <c r="Q68417" s="63"/>
    </row>
    <row r="68418" spans="16:17">
      <c r="P68418" s="63"/>
      <c r="Q68418" s="63"/>
    </row>
    <row r="68419" spans="16:17">
      <c r="P68419" s="63"/>
      <c r="Q68419" s="63"/>
    </row>
    <row r="68420" spans="16:17">
      <c r="P68420" s="63"/>
      <c r="Q68420" s="63"/>
    </row>
    <row r="68421" spans="16:17">
      <c r="P68421" s="63"/>
      <c r="Q68421" s="63"/>
    </row>
    <row r="68422" spans="16:17">
      <c r="P68422" s="63"/>
      <c r="Q68422" s="63"/>
    </row>
    <row r="68423" spans="16:17">
      <c r="P68423" s="63"/>
      <c r="Q68423" s="63"/>
    </row>
    <row r="68424" spans="16:17">
      <c r="P68424" s="63"/>
      <c r="Q68424" s="63"/>
    </row>
    <row r="68425" spans="16:17">
      <c r="P68425" s="63"/>
      <c r="Q68425" s="63"/>
    </row>
    <row r="68426" spans="16:17">
      <c r="P68426" s="63"/>
      <c r="Q68426" s="63"/>
    </row>
    <row r="68427" spans="16:17">
      <c r="P68427" s="63"/>
      <c r="Q68427" s="63"/>
    </row>
    <row r="68428" spans="16:17">
      <c r="P68428" s="63"/>
      <c r="Q68428" s="63"/>
    </row>
    <row r="68429" spans="16:17">
      <c r="P68429" s="63"/>
      <c r="Q68429" s="63"/>
    </row>
    <row r="68430" spans="16:17">
      <c r="P68430" s="63"/>
      <c r="Q68430" s="63"/>
    </row>
    <row r="68431" spans="16:17">
      <c r="P68431" s="63"/>
      <c r="Q68431" s="63"/>
    </row>
    <row r="68432" spans="16:17">
      <c r="P68432" s="63"/>
      <c r="Q68432" s="63"/>
    </row>
    <row r="68433" spans="16:17">
      <c r="P68433" s="63"/>
      <c r="Q68433" s="63"/>
    </row>
    <row r="68434" spans="16:17">
      <c r="P68434" s="63"/>
      <c r="Q68434" s="63"/>
    </row>
    <row r="68435" spans="16:17">
      <c r="P68435" s="63"/>
      <c r="Q68435" s="63"/>
    </row>
    <row r="68436" spans="16:17">
      <c r="P68436" s="63"/>
      <c r="Q68436" s="63"/>
    </row>
    <row r="68437" spans="16:17">
      <c r="P68437" s="63"/>
      <c r="Q68437" s="63"/>
    </row>
    <row r="68438" spans="16:17">
      <c r="P68438" s="63"/>
      <c r="Q68438" s="63"/>
    </row>
    <row r="68439" spans="16:17">
      <c r="P68439" s="63"/>
      <c r="Q68439" s="63"/>
    </row>
    <row r="68440" spans="16:17">
      <c r="P68440" s="63"/>
      <c r="Q68440" s="63"/>
    </row>
    <row r="68441" spans="16:17">
      <c r="P68441" s="63"/>
      <c r="Q68441" s="63"/>
    </row>
    <row r="68442" spans="16:17">
      <c r="P68442" s="63"/>
      <c r="Q68442" s="63"/>
    </row>
    <row r="68443" spans="16:17">
      <c r="P68443" s="63"/>
      <c r="Q68443" s="63"/>
    </row>
    <row r="68444" spans="16:17">
      <c r="P68444" s="63"/>
      <c r="Q68444" s="63"/>
    </row>
    <row r="68445" spans="16:17">
      <c r="P68445" s="63"/>
      <c r="Q68445" s="63"/>
    </row>
    <row r="68446" spans="16:17">
      <c r="P68446" s="63"/>
      <c r="Q68446" s="63"/>
    </row>
    <row r="68447" spans="16:17">
      <c r="P68447" s="63"/>
      <c r="Q68447" s="63"/>
    </row>
    <row r="68448" spans="16:17">
      <c r="P68448" s="63"/>
      <c r="Q68448" s="63"/>
    </row>
    <row r="68449" spans="16:17">
      <c r="P68449" s="63"/>
      <c r="Q68449" s="63"/>
    </row>
    <row r="68450" spans="16:17">
      <c r="P68450" s="63"/>
      <c r="Q68450" s="63"/>
    </row>
    <row r="68451" spans="16:17">
      <c r="P68451" s="63"/>
      <c r="Q68451" s="63"/>
    </row>
    <row r="68452" spans="16:17">
      <c r="P68452" s="63"/>
      <c r="Q68452" s="63"/>
    </row>
    <row r="68453" spans="16:17">
      <c r="P68453" s="63"/>
      <c r="Q68453" s="63"/>
    </row>
    <row r="68454" spans="16:17">
      <c r="P68454" s="63"/>
      <c r="Q68454" s="63"/>
    </row>
    <row r="68455" spans="16:17">
      <c r="P68455" s="63"/>
      <c r="Q68455" s="63"/>
    </row>
    <row r="68456" spans="16:17">
      <c r="P68456" s="63"/>
      <c r="Q68456" s="63"/>
    </row>
    <row r="68457" spans="16:17">
      <c r="P68457" s="63"/>
      <c r="Q68457" s="63"/>
    </row>
    <row r="68458" spans="16:17">
      <c r="P68458" s="63"/>
      <c r="Q68458" s="63"/>
    </row>
    <row r="68459" spans="16:17">
      <c r="P68459" s="63"/>
      <c r="Q68459" s="63"/>
    </row>
    <row r="68460" spans="16:17">
      <c r="P68460" s="63"/>
      <c r="Q68460" s="63"/>
    </row>
    <row r="68461" spans="16:17">
      <c r="P68461" s="63"/>
      <c r="Q68461" s="63"/>
    </row>
    <row r="68462" spans="16:17">
      <c r="P68462" s="63"/>
      <c r="Q68462" s="63"/>
    </row>
    <row r="68463" spans="16:17">
      <c r="P68463" s="63"/>
      <c r="Q68463" s="63"/>
    </row>
    <row r="68464" spans="16:17">
      <c r="P68464" s="63"/>
      <c r="Q68464" s="63"/>
    </row>
    <row r="68465" spans="16:17">
      <c r="P68465" s="63"/>
      <c r="Q68465" s="63"/>
    </row>
    <row r="68466" spans="16:17">
      <c r="P68466" s="63"/>
      <c r="Q68466" s="63"/>
    </row>
    <row r="68467" spans="16:17">
      <c r="P68467" s="63"/>
      <c r="Q68467" s="63"/>
    </row>
    <row r="68468" spans="16:17">
      <c r="P68468" s="63"/>
      <c r="Q68468" s="63"/>
    </row>
    <row r="68469" spans="16:17">
      <c r="P68469" s="63"/>
      <c r="Q68469" s="63"/>
    </row>
    <row r="68470" spans="16:17">
      <c r="P68470" s="63"/>
      <c r="Q68470" s="63"/>
    </row>
    <row r="68471" spans="16:17">
      <c r="P68471" s="63"/>
      <c r="Q68471" s="63"/>
    </row>
    <row r="68472" spans="16:17">
      <c r="P68472" s="63"/>
      <c r="Q68472" s="63"/>
    </row>
    <row r="68473" spans="16:17">
      <c r="P68473" s="63"/>
      <c r="Q68473" s="63"/>
    </row>
    <row r="68474" spans="16:17">
      <c r="P68474" s="63"/>
      <c r="Q68474" s="63"/>
    </row>
    <row r="68475" spans="16:17">
      <c r="P68475" s="63"/>
      <c r="Q68475" s="63"/>
    </row>
    <row r="68476" spans="16:17">
      <c r="P68476" s="63"/>
      <c r="Q68476" s="63"/>
    </row>
    <row r="68477" spans="16:17">
      <c r="P68477" s="63"/>
      <c r="Q68477" s="63"/>
    </row>
    <row r="68478" spans="16:17">
      <c r="P68478" s="63"/>
      <c r="Q68478" s="63"/>
    </row>
    <row r="68479" spans="16:17">
      <c r="P68479" s="63"/>
      <c r="Q68479" s="63"/>
    </row>
    <row r="68480" spans="16:17">
      <c r="P68480" s="63"/>
      <c r="Q68480" s="63"/>
    </row>
    <row r="68481" spans="16:17">
      <c r="P68481" s="63"/>
      <c r="Q68481" s="63"/>
    </row>
    <row r="68482" spans="16:17">
      <c r="P68482" s="63"/>
      <c r="Q68482" s="63"/>
    </row>
    <row r="68483" spans="16:17">
      <c r="P68483" s="63"/>
      <c r="Q68483" s="63"/>
    </row>
    <row r="68484" spans="16:17">
      <c r="P68484" s="63"/>
      <c r="Q68484" s="63"/>
    </row>
    <row r="68485" spans="16:17">
      <c r="P68485" s="63"/>
      <c r="Q68485" s="63"/>
    </row>
    <row r="68486" spans="16:17">
      <c r="P68486" s="63"/>
      <c r="Q68486" s="63"/>
    </row>
    <row r="68487" spans="16:17">
      <c r="P68487" s="63"/>
      <c r="Q68487" s="63"/>
    </row>
    <row r="68488" spans="16:17">
      <c r="P68488" s="63"/>
      <c r="Q68488" s="63"/>
    </row>
    <row r="68489" spans="16:17">
      <c r="P68489" s="63"/>
      <c r="Q68489" s="63"/>
    </row>
    <row r="68490" spans="16:17">
      <c r="P68490" s="63"/>
      <c r="Q68490" s="63"/>
    </row>
    <row r="68491" spans="16:17">
      <c r="P68491" s="63"/>
      <c r="Q68491" s="63"/>
    </row>
    <row r="68492" spans="16:17">
      <c r="P68492" s="63"/>
      <c r="Q68492" s="63"/>
    </row>
    <row r="68493" spans="16:17">
      <c r="P68493" s="63"/>
      <c r="Q68493" s="63"/>
    </row>
    <row r="68494" spans="16:17">
      <c r="P68494" s="63"/>
      <c r="Q68494" s="63"/>
    </row>
    <row r="68495" spans="16:17">
      <c r="P68495" s="63"/>
      <c r="Q68495" s="63"/>
    </row>
    <row r="68496" spans="16:17">
      <c r="P68496" s="63"/>
      <c r="Q68496" s="63"/>
    </row>
    <row r="68497" spans="16:17">
      <c r="P68497" s="63"/>
      <c r="Q68497" s="63"/>
    </row>
    <row r="68498" spans="16:17">
      <c r="P68498" s="63"/>
      <c r="Q68498" s="63"/>
    </row>
    <row r="68499" spans="16:17">
      <c r="P68499" s="63"/>
      <c r="Q68499" s="63"/>
    </row>
    <row r="68500" spans="16:17">
      <c r="P68500" s="63"/>
      <c r="Q68500" s="63"/>
    </row>
    <row r="68501" spans="16:17">
      <c r="P68501" s="63"/>
      <c r="Q68501" s="63"/>
    </row>
    <row r="68502" spans="16:17">
      <c r="P68502" s="63"/>
      <c r="Q68502" s="63"/>
    </row>
    <row r="68503" spans="16:17">
      <c r="P68503" s="63"/>
      <c r="Q68503" s="63"/>
    </row>
    <row r="68504" spans="16:17">
      <c r="P68504" s="63"/>
      <c r="Q68504" s="63"/>
    </row>
    <row r="68505" spans="16:17">
      <c r="P68505" s="63"/>
      <c r="Q68505" s="63"/>
    </row>
    <row r="68506" spans="16:17">
      <c r="P68506" s="63"/>
      <c r="Q68506" s="63"/>
    </row>
    <row r="68507" spans="16:17">
      <c r="P68507" s="63"/>
      <c r="Q68507" s="63"/>
    </row>
    <row r="68508" spans="16:17">
      <c r="P68508" s="63"/>
      <c r="Q68508" s="63"/>
    </row>
    <row r="68509" spans="16:17">
      <c r="P68509" s="63"/>
      <c r="Q68509" s="63"/>
    </row>
    <row r="68510" spans="16:17">
      <c r="P68510" s="63"/>
      <c r="Q68510" s="63"/>
    </row>
    <row r="68511" spans="16:17">
      <c r="P68511" s="63"/>
      <c r="Q68511" s="63"/>
    </row>
    <row r="68512" spans="16:17">
      <c r="P68512" s="63"/>
      <c r="Q68512" s="63"/>
    </row>
    <row r="68513" spans="16:17">
      <c r="P68513" s="63"/>
      <c r="Q68513" s="63"/>
    </row>
    <row r="68514" spans="16:17">
      <c r="P68514" s="63"/>
      <c r="Q68514" s="63"/>
    </row>
    <row r="68515" spans="16:17">
      <c r="P68515" s="63"/>
      <c r="Q68515" s="63"/>
    </row>
    <row r="68516" spans="16:17">
      <c r="P68516" s="63"/>
      <c r="Q68516" s="63"/>
    </row>
    <row r="68517" spans="16:17">
      <c r="P68517" s="63"/>
      <c r="Q68517" s="63"/>
    </row>
    <row r="68518" spans="16:17">
      <c r="P68518" s="63"/>
      <c r="Q68518" s="63"/>
    </row>
    <row r="68519" spans="16:17">
      <c r="P68519" s="63"/>
      <c r="Q68519" s="63"/>
    </row>
    <row r="68520" spans="16:17">
      <c r="P68520" s="63"/>
      <c r="Q68520" s="63"/>
    </row>
    <row r="68521" spans="16:17">
      <c r="P68521" s="63"/>
      <c r="Q68521" s="63"/>
    </row>
    <row r="68522" spans="16:17">
      <c r="P68522" s="63"/>
      <c r="Q68522" s="63"/>
    </row>
    <row r="68523" spans="16:17">
      <c r="P68523" s="63"/>
      <c r="Q68523" s="63"/>
    </row>
    <row r="68524" spans="16:17">
      <c r="P68524" s="63"/>
      <c r="Q68524" s="63"/>
    </row>
    <row r="68525" spans="16:17">
      <c r="P68525" s="63"/>
      <c r="Q68525" s="63"/>
    </row>
    <row r="68526" spans="16:17">
      <c r="P68526" s="63"/>
      <c r="Q68526" s="63"/>
    </row>
    <row r="68527" spans="16:17">
      <c r="P68527" s="63"/>
      <c r="Q68527" s="63"/>
    </row>
    <row r="68528" spans="16:17">
      <c r="P68528" s="63"/>
      <c r="Q68528" s="63"/>
    </row>
    <row r="68529" spans="16:17">
      <c r="P68529" s="63"/>
      <c r="Q68529" s="63"/>
    </row>
    <row r="68530" spans="16:17">
      <c r="P68530" s="63"/>
      <c r="Q68530" s="63"/>
    </row>
    <row r="68531" spans="16:17">
      <c r="P68531" s="63"/>
      <c r="Q68531" s="63"/>
    </row>
    <row r="68532" spans="16:17">
      <c r="P68532" s="63"/>
      <c r="Q68532" s="63"/>
    </row>
    <row r="68533" spans="16:17">
      <c r="P68533" s="63"/>
      <c r="Q68533" s="63"/>
    </row>
    <row r="68534" spans="16:17">
      <c r="P68534" s="63"/>
      <c r="Q68534" s="63"/>
    </row>
    <row r="68535" spans="16:17">
      <c r="P68535" s="63"/>
      <c r="Q68535" s="63"/>
    </row>
    <row r="68536" spans="16:17">
      <c r="P68536" s="63"/>
      <c r="Q68536" s="63"/>
    </row>
    <row r="68537" spans="16:17">
      <c r="P68537" s="63"/>
      <c r="Q68537" s="63"/>
    </row>
    <row r="68538" spans="16:17">
      <c r="P68538" s="63"/>
      <c r="Q68538" s="63"/>
    </row>
    <row r="68539" spans="16:17">
      <c r="P68539" s="63"/>
      <c r="Q68539" s="63"/>
    </row>
    <row r="68540" spans="16:17">
      <c r="P68540" s="63"/>
      <c r="Q68540" s="63"/>
    </row>
    <row r="68541" spans="16:17">
      <c r="P68541" s="63"/>
      <c r="Q68541" s="63"/>
    </row>
    <row r="68542" spans="16:17">
      <c r="P68542" s="63"/>
      <c r="Q68542" s="63"/>
    </row>
    <row r="68543" spans="16:17">
      <c r="P68543" s="63"/>
      <c r="Q68543" s="63"/>
    </row>
    <row r="68544" spans="16:17">
      <c r="P68544" s="63"/>
      <c r="Q68544" s="63"/>
    </row>
    <row r="68545" spans="16:17">
      <c r="P68545" s="63"/>
      <c r="Q68545" s="63"/>
    </row>
    <row r="68546" spans="16:17">
      <c r="P68546" s="63"/>
      <c r="Q68546" s="63"/>
    </row>
    <row r="68547" spans="16:17">
      <c r="P68547" s="63"/>
      <c r="Q68547" s="63"/>
    </row>
    <row r="68548" spans="16:17">
      <c r="P68548" s="63"/>
      <c r="Q68548" s="63"/>
    </row>
    <row r="68549" spans="16:17">
      <c r="P68549" s="63"/>
      <c r="Q68549" s="63"/>
    </row>
    <row r="68550" spans="16:17">
      <c r="P68550" s="63"/>
      <c r="Q68550" s="63"/>
    </row>
    <row r="68551" spans="16:17">
      <c r="P68551" s="63"/>
      <c r="Q68551" s="63"/>
    </row>
    <row r="68552" spans="16:17">
      <c r="P68552" s="63"/>
      <c r="Q68552" s="63"/>
    </row>
    <row r="68553" spans="16:17">
      <c r="P68553" s="63"/>
      <c r="Q68553" s="63"/>
    </row>
    <row r="68554" spans="16:17">
      <c r="P68554" s="63"/>
      <c r="Q68554" s="63"/>
    </row>
    <row r="68555" spans="16:17">
      <c r="P68555" s="63"/>
      <c r="Q68555" s="63"/>
    </row>
    <row r="68556" spans="16:17">
      <c r="P68556" s="63"/>
      <c r="Q68556" s="63"/>
    </row>
    <row r="68557" spans="16:17">
      <c r="P68557" s="63"/>
      <c r="Q68557" s="63"/>
    </row>
    <row r="68558" spans="16:17">
      <c r="P68558" s="63"/>
      <c r="Q68558" s="63"/>
    </row>
    <row r="68559" spans="16:17">
      <c r="P68559" s="63"/>
      <c r="Q68559" s="63"/>
    </row>
    <row r="68560" spans="16:17">
      <c r="P68560" s="63"/>
      <c r="Q68560" s="63"/>
    </row>
    <row r="68561" spans="16:17">
      <c r="P68561" s="63"/>
      <c r="Q68561" s="63"/>
    </row>
    <row r="68562" spans="16:17">
      <c r="P68562" s="63"/>
      <c r="Q68562" s="63"/>
    </row>
    <row r="68563" spans="16:17">
      <c r="P68563" s="63"/>
      <c r="Q68563" s="63"/>
    </row>
    <row r="68564" spans="16:17">
      <c r="P68564" s="63"/>
      <c r="Q68564" s="63"/>
    </row>
    <row r="68565" spans="16:17">
      <c r="P68565" s="63"/>
      <c r="Q68565" s="63"/>
    </row>
    <row r="68566" spans="16:17">
      <c r="P68566" s="63"/>
      <c r="Q68566" s="63"/>
    </row>
    <row r="68567" spans="16:17">
      <c r="P68567" s="63"/>
      <c r="Q68567" s="63"/>
    </row>
    <row r="68568" spans="16:17">
      <c r="P68568" s="63"/>
      <c r="Q68568" s="63"/>
    </row>
    <row r="68569" spans="16:17">
      <c r="P68569" s="63"/>
      <c r="Q68569" s="63"/>
    </row>
    <row r="68570" spans="16:17">
      <c r="P68570" s="63"/>
      <c r="Q68570" s="63"/>
    </row>
    <row r="68571" spans="16:17">
      <c r="P68571" s="63"/>
      <c r="Q68571" s="63"/>
    </row>
    <row r="68572" spans="16:17">
      <c r="P68572" s="63"/>
      <c r="Q68572" s="63"/>
    </row>
    <row r="68573" spans="16:17">
      <c r="P68573" s="63"/>
      <c r="Q68573" s="63"/>
    </row>
    <row r="68574" spans="16:17">
      <c r="P68574" s="63"/>
      <c r="Q68574" s="63"/>
    </row>
    <row r="68575" spans="16:17">
      <c r="P68575" s="63"/>
      <c r="Q68575" s="63"/>
    </row>
    <row r="68576" spans="16:17">
      <c r="P68576" s="63"/>
      <c r="Q68576" s="63"/>
    </row>
    <row r="68577" spans="16:17">
      <c r="P68577" s="63"/>
      <c r="Q68577" s="63"/>
    </row>
    <row r="68578" spans="16:17">
      <c r="P68578" s="63"/>
      <c r="Q68578" s="63"/>
    </row>
    <row r="68579" spans="16:17">
      <c r="P68579" s="63"/>
      <c r="Q68579" s="63"/>
    </row>
    <row r="68580" spans="16:17">
      <c r="P68580" s="63"/>
      <c r="Q68580" s="63"/>
    </row>
    <row r="68581" spans="16:17">
      <c r="P68581" s="63"/>
      <c r="Q68581" s="63"/>
    </row>
    <row r="68582" spans="16:17">
      <c r="P68582" s="63"/>
      <c r="Q68582" s="63"/>
    </row>
    <row r="68583" spans="16:17">
      <c r="P68583" s="63"/>
      <c r="Q68583" s="63"/>
    </row>
    <row r="68584" spans="16:17">
      <c r="P68584" s="63"/>
      <c r="Q68584" s="63"/>
    </row>
    <row r="68585" spans="16:17">
      <c r="P68585" s="63"/>
      <c r="Q68585" s="63"/>
    </row>
    <row r="68586" spans="16:17">
      <c r="P68586" s="63"/>
      <c r="Q68586" s="63"/>
    </row>
    <row r="68587" spans="16:17">
      <c r="P68587" s="63"/>
      <c r="Q68587" s="63"/>
    </row>
    <row r="68588" spans="16:17">
      <c r="P68588" s="63"/>
      <c r="Q68588" s="63"/>
    </row>
    <row r="68589" spans="16:17">
      <c r="P68589" s="63"/>
      <c r="Q68589" s="63"/>
    </row>
    <row r="68590" spans="16:17">
      <c r="P68590" s="63"/>
      <c r="Q68590" s="63"/>
    </row>
    <row r="68591" spans="16:17">
      <c r="P68591" s="63"/>
      <c r="Q68591" s="63"/>
    </row>
    <row r="68592" spans="16:17">
      <c r="P68592" s="63"/>
      <c r="Q68592" s="63"/>
    </row>
    <row r="68593" spans="16:17">
      <c r="P68593" s="63"/>
      <c r="Q68593" s="63"/>
    </row>
    <row r="68594" spans="16:17">
      <c r="P68594" s="63"/>
      <c r="Q68594" s="63"/>
    </row>
    <row r="68595" spans="16:17">
      <c r="P68595" s="63"/>
      <c r="Q68595" s="63"/>
    </row>
    <row r="68596" spans="16:17">
      <c r="P68596" s="63"/>
      <c r="Q68596" s="63"/>
    </row>
    <row r="68597" spans="16:17">
      <c r="P68597" s="63"/>
      <c r="Q68597" s="63"/>
    </row>
    <row r="68598" spans="16:17">
      <c r="P68598" s="63"/>
      <c r="Q68598" s="63"/>
    </row>
    <row r="68599" spans="16:17">
      <c r="P68599" s="63"/>
      <c r="Q68599" s="63"/>
    </row>
    <row r="68600" spans="16:17">
      <c r="P68600" s="63"/>
      <c r="Q68600" s="63"/>
    </row>
    <row r="68601" spans="16:17">
      <c r="P68601" s="63"/>
      <c r="Q68601" s="63"/>
    </row>
    <row r="68602" spans="16:17">
      <c r="P68602" s="63"/>
      <c r="Q68602" s="63"/>
    </row>
    <row r="68603" spans="16:17">
      <c r="P68603" s="63"/>
      <c r="Q68603" s="63"/>
    </row>
    <row r="68604" spans="16:17">
      <c r="P68604" s="63"/>
      <c r="Q68604" s="63"/>
    </row>
    <row r="68605" spans="16:17">
      <c r="P68605" s="63"/>
      <c r="Q68605" s="63"/>
    </row>
    <row r="68606" spans="16:17">
      <c r="P68606" s="63"/>
      <c r="Q68606" s="63"/>
    </row>
    <row r="68607" spans="16:17">
      <c r="P68607" s="63"/>
      <c r="Q68607" s="63"/>
    </row>
    <row r="68608" spans="16:17">
      <c r="P68608" s="63"/>
      <c r="Q68608" s="63"/>
    </row>
    <row r="68609" spans="16:17">
      <c r="P68609" s="63"/>
      <c r="Q68609" s="63"/>
    </row>
    <row r="68610" spans="16:17">
      <c r="P68610" s="63"/>
      <c r="Q68610" s="63"/>
    </row>
    <row r="68611" spans="16:17">
      <c r="P68611" s="63"/>
      <c r="Q68611" s="63"/>
    </row>
    <row r="68612" spans="16:17">
      <c r="P68612" s="63"/>
      <c r="Q68612" s="63"/>
    </row>
    <row r="68613" spans="16:17">
      <c r="P68613" s="63"/>
      <c r="Q68613" s="63"/>
    </row>
    <row r="68614" spans="16:17">
      <c r="P68614" s="63"/>
      <c r="Q68614" s="63"/>
    </row>
    <row r="68615" spans="16:17">
      <c r="P68615" s="63"/>
      <c r="Q68615" s="63"/>
    </row>
    <row r="68616" spans="16:17">
      <c r="P68616" s="63"/>
      <c r="Q68616" s="63"/>
    </row>
    <row r="68617" spans="16:17">
      <c r="P68617" s="63"/>
      <c r="Q68617" s="63"/>
    </row>
    <row r="68618" spans="16:17">
      <c r="P68618" s="63"/>
      <c r="Q68618" s="63"/>
    </row>
    <row r="68619" spans="16:17">
      <c r="P68619" s="63"/>
      <c r="Q68619" s="63"/>
    </row>
    <row r="68620" spans="16:17">
      <c r="P68620" s="63"/>
      <c r="Q68620" s="63"/>
    </row>
    <row r="68621" spans="16:17">
      <c r="P68621" s="63"/>
      <c r="Q68621" s="63"/>
    </row>
    <row r="68622" spans="16:17">
      <c r="P68622" s="63"/>
      <c r="Q68622" s="63"/>
    </row>
    <row r="68623" spans="16:17">
      <c r="P68623" s="63"/>
      <c r="Q68623" s="63"/>
    </row>
    <row r="68624" spans="16:17">
      <c r="P68624" s="63"/>
      <c r="Q68624" s="63"/>
    </row>
    <row r="68625" spans="16:17">
      <c r="P68625" s="63"/>
      <c r="Q68625" s="63"/>
    </row>
    <row r="68626" spans="16:17">
      <c r="P68626" s="63"/>
      <c r="Q68626" s="63"/>
    </row>
    <row r="68627" spans="16:17">
      <c r="P68627" s="63"/>
      <c r="Q68627" s="63"/>
    </row>
    <row r="68628" spans="16:17">
      <c r="P68628" s="63"/>
      <c r="Q68628" s="63"/>
    </row>
    <row r="68629" spans="16:17">
      <c r="P68629" s="63"/>
      <c r="Q68629" s="63"/>
    </row>
    <row r="68630" spans="16:17">
      <c r="P68630" s="63"/>
      <c r="Q68630" s="63"/>
    </row>
    <row r="68631" spans="16:17">
      <c r="P68631" s="63"/>
      <c r="Q68631" s="63"/>
    </row>
    <row r="68632" spans="16:17">
      <c r="P68632" s="63"/>
      <c r="Q68632" s="63"/>
    </row>
    <row r="68633" spans="16:17">
      <c r="P68633" s="63"/>
      <c r="Q68633" s="63"/>
    </row>
    <row r="68634" spans="16:17">
      <c r="P68634" s="63"/>
      <c r="Q68634" s="63"/>
    </row>
    <row r="68635" spans="16:17">
      <c r="P68635" s="63"/>
      <c r="Q68635" s="63"/>
    </row>
    <row r="68636" spans="16:17">
      <c r="P68636" s="63"/>
      <c r="Q68636" s="63"/>
    </row>
    <row r="68637" spans="16:17">
      <c r="P68637" s="63"/>
      <c r="Q68637" s="63"/>
    </row>
    <row r="68638" spans="16:17">
      <c r="P68638" s="63"/>
      <c r="Q68638" s="63"/>
    </row>
    <row r="68639" spans="16:17">
      <c r="P68639" s="63"/>
      <c r="Q68639" s="63"/>
    </row>
    <row r="68640" spans="16:17">
      <c r="P68640" s="63"/>
      <c r="Q68640" s="63"/>
    </row>
    <row r="68641" spans="16:17">
      <c r="P68641" s="63"/>
      <c r="Q68641" s="63"/>
    </row>
    <row r="68642" spans="16:17">
      <c r="P68642" s="63"/>
      <c r="Q68642" s="63"/>
    </row>
    <row r="68643" spans="16:17">
      <c r="P68643" s="63"/>
      <c r="Q68643" s="63"/>
    </row>
    <row r="68644" spans="16:17">
      <c r="P68644" s="63"/>
      <c r="Q68644" s="63"/>
    </row>
    <row r="68645" spans="16:17">
      <c r="P68645" s="63"/>
      <c r="Q68645" s="63"/>
    </row>
    <row r="68646" spans="16:17">
      <c r="P68646" s="63"/>
      <c r="Q68646" s="63"/>
    </row>
    <row r="68647" spans="16:17">
      <c r="P68647" s="63"/>
      <c r="Q68647" s="63"/>
    </row>
    <row r="68648" spans="16:17">
      <c r="P68648" s="63"/>
      <c r="Q68648" s="63"/>
    </row>
    <row r="68649" spans="16:17">
      <c r="P68649" s="63"/>
      <c r="Q68649" s="63"/>
    </row>
    <row r="68650" spans="16:17">
      <c r="P68650" s="63"/>
      <c r="Q68650" s="63"/>
    </row>
    <row r="68651" spans="16:17">
      <c r="P68651" s="63"/>
      <c r="Q68651" s="63"/>
    </row>
    <row r="68652" spans="16:17">
      <c r="P68652" s="63"/>
      <c r="Q68652" s="63"/>
    </row>
    <row r="68653" spans="16:17">
      <c r="P68653" s="63"/>
      <c r="Q68653" s="63"/>
    </row>
    <row r="68654" spans="16:17">
      <c r="P68654" s="63"/>
      <c r="Q68654" s="63"/>
    </row>
    <row r="68655" spans="16:17">
      <c r="P68655" s="63"/>
      <c r="Q68655" s="63"/>
    </row>
    <row r="68656" spans="16:17">
      <c r="P68656" s="63"/>
      <c r="Q68656" s="63"/>
    </row>
    <row r="68657" spans="16:17">
      <c r="P68657" s="63"/>
      <c r="Q68657" s="63"/>
    </row>
    <row r="68658" spans="16:17">
      <c r="P68658" s="63"/>
      <c r="Q68658" s="63"/>
    </row>
    <row r="68659" spans="16:17">
      <c r="P68659" s="63"/>
      <c r="Q68659" s="63"/>
    </row>
    <row r="68660" spans="16:17">
      <c r="P68660" s="63"/>
      <c r="Q68660" s="63"/>
    </row>
    <row r="68661" spans="16:17">
      <c r="P68661" s="63"/>
      <c r="Q68661" s="63"/>
    </row>
    <row r="68662" spans="16:17">
      <c r="P68662" s="63"/>
      <c r="Q68662" s="63"/>
    </row>
    <row r="68663" spans="16:17">
      <c r="P68663" s="63"/>
      <c r="Q68663" s="63"/>
    </row>
    <row r="68664" spans="16:17">
      <c r="P68664" s="63"/>
      <c r="Q68664" s="63"/>
    </row>
    <row r="68665" spans="16:17">
      <c r="P68665" s="63"/>
      <c r="Q68665" s="63"/>
    </row>
    <row r="68666" spans="16:17">
      <c r="P68666" s="63"/>
      <c r="Q68666" s="63"/>
    </row>
    <row r="68667" spans="16:17">
      <c r="P68667" s="63"/>
      <c r="Q68667" s="63"/>
    </row>
    <row r="68668" spans="16:17">
      <c r="P68668" s="63"/>
      <c r="Q68668" s="63"/>
    </row>
    <row r="68669" spans="16:17">
      <c r="P68669" s="63"/>
      <c r="Q68669" s="63"/>
    </row>
    <row r="68670" spans="16:17">
      <c r="P68670" s="63"/>
      <c r="Q68670" s="63"/>
    </row>
    <row r="68671" spans="16:17">
      <c r="P68671" s="63"/>
      <c r="Q68671" s="63"/>
    </row>
    <row r="68672" spans="16:17">
      <c r="P68672" s="63"/>
      <c r="Q68672" s="63"/>
    </row>
    <row r="68673" spans="16:17">
      <c r="P68673" s="63"/>
      <c r="Q68673" s="63"/>
    </row>
    <row r="68674" spans="16:17">
      <c r="P68674" s="63"/>
      <c r="Q68674" s="63"/>
    </row>
    <row r="68675" spans="16:17">
      <c r="P68675" s="63"/>
      <c r="Q68675" s="63"/>
    </row>
    <row r="68676" spans="16:17">
      <c r="P68676" s="63"/>
      <c r="Q68676" s="63"/>
    </row>
    <row r="68677" spans="16:17">
      <c r="P68677" s="63"/>
      <c r="Q68677" s="63"/>
    </row>
    <row r="68678" spans="16:17">
      <c r="P68678" s="63"/>
      <c r="Q68678" s="63"/>
    </row>
    <row r="68679" spans="16:17">
      <c r="P68679" s="63"/>
      <c r="Q68679" s="63"/>
    </row>
    <row r="68680" spans="16:17">
      <c r="P68680" s="63"/>
      <c r="Q68680" s="63"/>
    </row>
    <row r="68681" spans="16:17">
      <c r="P68681" s="63"/>
      <c r="Q68681" s="63"/>
    </row>
    <row r="68682" spans="16:17">
      <c r="P68682" s="63"/>
      <c r="Q68682" s="63"/>
    </row>
    <row r="68683" spans="16:17">
      <c r="P68683" s="63"/>
      <c r="Q68683" s="63"/>
    </row>
    <row r="68684" spans="16:17">
      <c r="P68684" s="63"/>
      <c r="Q68684" s="63"/>
    </row>
    <row r="68685" spans="16:17">
      <c r="P68685" s="63"/>
      <c r="Q68685" s="63"/>
    </row>
    <row r="68686" spans="16:17">
      <c r="P68686" s="63"/>
      <c r="Q68686" s="63"/>
    </row>
    <row r="68687" spans="16:17">
      <c r="P68687" s="63"/>
      <c r="Q68687" s="63"/>
    </row>
    <row r="68688" spans="16:17">
      <c r="P68688" s="63"/>
      <c r="Q68688" s="63"/>
    </row>
    <row r="68689" spans="16:17">
      <c r="P68689" s="63"/>
      <c r="Q68689" s="63"/>
    </row>
    <row r="68690" spans="16:17">
      <c r="P68690" s="63"/>
      <c r="Q68690" s="63"/>
    </row>
    <row r="68691" spans="16:17">
      <c r="P68691" s="63"/>
      <c r="Q68691" s="63"/>
    </row>
    <row r="68692" spans="16:17">
      <c r="P68692" s="63"/>
      <c r="Q68692" s="63"/>
    </row>
    <row r="68693" spans="16:17">
      <c r="P68693" s="63"/>
      <c r="Q68693" s="63"/>
    </row>
    <row r="68694" spans="16:17">
      <c r="P68694" s="63"/>
      <c r="Q68694" s="63"/>
    </row>
    <row r="68695" spans="16:17">
      <c r="P68695" s="63"/>
      <c r="Q68695" s="63"/>
    </row>
    <row r="68696" spans="16:17">
      <c r="P68696" s="63"/>
      <c r="Q68696" s="63"/>
    </row>
    <row r="68697" spans="16:17">
      <c r="P68697" s="63"/>
      <c r="Q68697" s="63"/>
    </row>
    <row r="68698" spans="16:17">
      <c r="P68698" s="63"/>
      <c r="Q68698" s="63"/>
    </row>
    <row r="68699" spans="16:17">
      <c r="P68699" s="63"/>
      <c r="Q68699" s="63"/>
    </row>
    <row r="68700" spans="16:17">
      <c r="P68700" s="63"/>
      <c r="Q68700" s="63"/>
    </row>
    <row r="68701" spans="16:17">
      <c r="P68701" s="63"/>
      <c r="Q68701" s="63"/>
    </row>
    <row r="68702" spans="16:17">
      <c r="P68702" s="63"/>
      <c r="Q68702" s="63"/>
    </row>
    <row r="68703" spans="16:17">
      <c r="P68703" s="63"/>
      <c r="Q68703" s="63"/>
    </row>
    <row r="68704" spans="16:17">
      <c r="P68704" s="63"/>
      <c r="Q68704" s="63"/>
    </row>
    <row r="68705" spans="16:17">
      <c r="P68705" s="63"/>
      <c r="Q68705" s="63"/>
    </row>
    <row r="68706" spans="16:17">
      <c r="P68706" s="63"/>
      <c r="Q68706" s="63"/>
    </row>
    <row r="68707" spans="16:17">
      <c r="P68707" s="63"/>
      <c r="Q68707" s="63"/>
    </row>
    <row r="68708" spans="16:17">
      <c r="P68708" s="63"/>
      <c r="Q68708" s="63"/>
    </row>
    <row r="68709" spans="16:17">
      <c r="P68709" s="63"/>
      <c r="Q68709" s="63"/>
    </row>
    <row r="68710" spans="16:17">
      <c r="P68710" s="63"/>
      <c r="Q68710" s="63"/>
    </row>
    <row r="68711" spans="16:17">
      <c r="P68711" s="63"/>
      <c r="Q68711" s="63"/>
    </row>
    <row r="68712" spans="16:17">
      <c r="P68712" s="63"/>
      <c r="Q68712" s="63"/>
    </row>
    <row r="68713" spans="16:17">
      <c r="P68713" s="63"/>
      <c r="Q68713" s="63"/>
    </row>
    <row r="68714" spans="16:17">
      <c r="P68714" s="63"/>
      <c r="Q68714" s="63"/>
    </row>
    <row r="68715" spans="16:17">
      <c r="P68715" s="63"/>
      <c r="Q68715" s="63"/>
    </row>
    <row r="68716" spans="16:17">
      <c r="P68716" s="63"/>
      <c r="Q68716" s="63"/>
    </row>
    <row r="68717" spans="16:17">
      <c r="P68717" s="63"/>
      <c r="Q68717" s="63"/>
    </row>
    <row r="68718" spans="16:17">
      <c r="P68718" s="63"/>
      <c r="Q68718" s="63"/>
    </row>
    <row r="68719" spans="16:17">
      <c r="P68719" s="63"/>
      <c r="Q68719" s="63"/>
    </row>
    <row r="68720" spans="16:17">
      <c r="P68720" s="63"/>
      <c r="Q68720" s="63"/>
    </row>
    <row r="68721" spans="16:17">
      <c r="P68721" s="63"/>
      <c r="Q68721" s="63"/>
    </row>
    <row r="68722" spans="16:17">
      <c r="P68722" s="63"/>
      <c r="Q68722" s="63"/>
    </row>
    <row r="68723" spans="16:17">
      <c r="P68723" s="63"/>
      <c r="Q68723" s="63"/>
    </row>
    <row r="68724" spans="16:17">
      <c r="P68724" s="63"/>
      <c r="Q68724" s="63"/>
    </row>
    <row r="68725" spans="16:17">
      <c r="P68725" s="63"/>
      <c r="Q68725" s="63"/>
    </row>
    <row r="68726" spans="16:17">
      <c r="P68726" s="63"/>
      <c r="Q68726" s="63"/>
    </row>
    <row r="68727" spans="16:17">
      <c r="P68727" s="63"/>
      <c r="Q68727" s="63"/>
    </row>
    <row r="68728" spans="16:17">
      <c r="P68728" s="63"/>
      <c r="Q68728" s="63"/>
    </row>
    <row r="68729" spans="16:17">
      <c r="P68729" s="63"/>
      <c r="Q68729" s="63"/>
    </row>
    <row r="68730" spans="16:17">
      <c r="P68730" s="63"/>
      <c r="Q68730" s="63"/>
    </row>
    <row r="68731" spans="16:17">
      <c r="P68731" s="63"/>
      <c r="Q68731" s="63"/>
    </row>
    <row r="68732" spans="16:17">
      <c r="P68732" s="63"/>
      <c r="Q68732" s="63"/>
    </row>
    <row r="68733" spans="16:17">
      <c r="P68733" s="63"/>
      <c r="Q68733" s="63"/>
    </row>
    <row r="68734" spans="16:17">
      <c r="P68734" s="63"/>
      <c r="Q68734" s="63"/>
    </row>
    <row r="68735" spans="16:17">
      <c r="P68735" s="63"/>
      <c r="Q68735" s="63"/>
    </row>
    <row r="68736" spans="16:17">
      <c r="P68736" s="63"/>
      <c r="Q68736" s="63"/>
    </row>
    <row r="68737" spans="16:17">
      <c r="P68737" s="63"/>
      <c r="Q68737" s="63"/>
    </row>
    <row r="68738" spans="16:17">
      <c r="P68738" s="63"/>
      <c r="Q68738" s="63"/>
    </row>
    <row r="68739" spans="16:17">
      <c r="P68739" s="63"/>
      <c r="Q68739" s="63"/>
    </row>
    <row r="68740" spans="16:17">
      <c r="P68740" s="63"/>
      <c r="Q68740" s="63"/>
    </row>
    <row r="68741" spans="16:17">
      <c r="P68741" s="63"/>
      <c r="Q68741" s="63"/>
    </row>
    <row r="68742" spans="16:17">
      <c r="P68742" s="63"/>
      <c r="Q68742" s="63"/>
    </row>
    <row r="68743" spans="16:17">
      <c r="P68743" s="63"/>
      <c r="Q68743" s="63"/>
    </row>
    <row r="68744" spans="16:17">
      <c r="P68744" s="63"/>
      <c r="Q68744" s="63"/>
    </row>
    <row r="68745" spans="16:17">
      <c r="P68745" s="63"/>
      <c r="Q68745" s="63"/>
    </row>
    <row r="68746" spans="16:17">
      <c r="P68746" s="63"/>
      <c r="Q68746" s="63"/>
    </row>
    <row r="68747" spans="16:17">
      <c r="P68747" s="63"/>
      <c r="Q68747" s="63"/>
    </row>
    <row r="68748" spans="16:17">
      <c r="P68748" s="63"/>
      <c r="Q68748" s="63"/>
    </row>
    <row r="68749" spans="16:17">
      <c r="P68749" s="63"/>
      <c r="Q68749" s="63"/>
    </row>
    <row r="68750" spans="16:17">
      <c r="P68750" s="63"/>
      <c r="Q68750" s="63"/>
    </row>
    <row r="68751" spans="16:17">
      <c r="P68751" s="63"/>
      <c r="Q68751" s="63"/>
    </row>
    <row r="68752" spans="16:17">
      <c r="P68752" s="63"/>
      <c r="Q68752" s="63"/>
    </row>
    <row r="68753" spans="16:17">
      <c r="P68753" s="63"/>
      <c r="Q68753" s="63"/>
    </row>
    <row r="68754" spans="16:17">
      <c r="P68754" s="63"/>
      <c r="Q68754" s="63"/>
    </row>
    <row r="68755" spans="16:17">
      <c r="P68755" s="63"/>
      <c r="Q68755" s="63"/>
    </row>
    <row r="68756" spans="16:17">
      <c r="P68756" s="63"/>
      <c r="Q68756" s="63"/>
    </row>
    <row r="68757" spans="16:17">
      <c r="P68757" s="63"/>
      <c r="Q68757" s="63"/>
    </row>
    <row r="68758" spans="16:17">
      <c r="P68758" s="63"/>
      <c r="Q68758" s="63"/>
    </row>
    <row r="68759" spans="16:17">
      <c r="P68759" s="63"/>
      <c r="Q68759" s="63"/>
    </row>
    <row r="68760" spans="16:17">
      <c r="P68760" s="63"/>
      <c r="Q68760" s="63"/>
    </row>
    <row r="68761" spans="16:17">
      <c r="P68761" s="63"/>
      <c r="Q68761" s="63"/>
    </row>
    <row r="68762" spans="16:17">
      <c r="P68762" s="63"/>
      <c r="Q68762" s="63"/>
    </row>
    <row r="68763" spans="16:17">
      <c r="P68763" s="63"/>
      <c r="Q68763" s="63"/>
    </row>
    <row r="68764" spans="16:17">
      <c r="P68764" s="63"/>
      <c r="Q68764" s="63"/>
    </row>
    <row r="68765" spans="16:17">
      <c r="P68765" s="63"/>
      <c r="Q68765" s="63"/>
    </row>
    <row r="68766" spans="16:17">
      <c r="P68766" s="63"/>
      <c r="Q68766" s="63"/>
    </row>
    <row r="68767" spans="16:17">
      <c r="P68767" s="63"/>
      <c r="Q68767" s="63"/>
    </row>
    <row r="68768" spans="16:17">
      <c r="P68768" s="63"/>
      <c r="Q68768" s="63"/>
    </row>
    <row r="68769" spans="16:17">
      <c r="P68769" s="63"/>
      <c r="Q68769" s="63"/>
    </row>
    <row r="68770" spans="16:17">
      <c r="P68770" s="63"/>
      <c r="Q68770" s="63"/>
    </row>
    <row r="68771" spans="16:17">
      <c r="P68771" s="63"/>
      <c r="Q68771" s="63"/>
    </row>
    <row r="68772" spans="16:17">
      <c r="P68772" s="63"/>
      <c r="Q68772" s="63"/>
    </row>
    <row r="68773" spans="16:17">
      <c r="P68773" s="63"/>
      <c r="Q68773" s="63"/>
    </row>
    <row r="68774" spans="16:17">
      <c r="P68774" s="63"/>
      <c r="Q68774" s="63"/>
    </row>
    <row r="68775" spans="16:17">
      <c r="P68775" s="63"/>
      <c r="Q68775" s="63"/>
    </row>
    <row r="68776" spans="16:17">
      <c r="P68776" s="63"/>
      <c r="Q68776" s="63"/>
    </row>
    <row r="68777" spans="16:17">
      <c r="P68777" s="63"/>
      <c r="Q68777" s="63"/>
    </row>
    <row r="68778" spans="16:17">
      <c r="P68778" s="63"/>
      <c r="Q68778" s="63"/>
    </row>
    <row r="68779" spans="16:17">
      <c r="P68779" s="63"/>
      <c r="Q68779" s="63"/>
    </row>
    <row r="68780" spans="16:17">
      <c r="P68780" s="63"/>
      <c r="Q68780" s="63"/>
    </row>
    <row r="68781" spans="16:17">
      <c r="P68781" s="63"/>
      <c r="Q68781" s="63"/>
    </row>
    <row r="68782" spans="16:17">
      <c r="P68782" s="63"/>
      <c r="Q68782" s="63"/>
    </row>
    <row r="68783" spans="16:17">
      <c r="P68783" s="63"/>
      <c r="Q68783" s="63"/>
    </row>
    <row r="68784" spans="16:17">
      <c r="P68784" s="63"/>
      <c r="Q68784" s="63"/>
    </row>
    <row r="68785" spans="16:17">
      <c r="P68785" s="63"/>
      <c r="Q68785" s="63"/>
    </row>
    <row r="68786" spans="16:17">
      <c r="P68786" s="63"/>
      <c r="Q68786" s="63"/>
    </row>
    <row r="68787" spans="16:17">
      <c r="P68787" s="63"/>
      <c r="Q68787" s="63"/>
    </row>
    <row r="68788" spans="16:17">
      <c r="P68788" s="63"/>
      <c r="Q68788" s="63"/>
    </row>
    <row r="68789" spans="16:17">
      <c r="P68789" s="63"/>
      <c r="Q68789" s="63"/>
    </row>
    <row r="68790" spans="16:17">
      <c r="P68790" s="63"/>
      <c r="Q68790" s="63"/>
    </row>
    <row r="68791" spans="16:17">
      <c r="P68791" s="63"/>
      <c r="Q68791" s="63"/>
    </row>
    <row r="68792" spans="16:17">
      <c r="P68792" s="63"/>
      <c r="Q68792" s="63"/>
    </row>
    <row r="68793" spans="16:17">
      <c r="P68793" s="63"/>
      <c r="Q68793" s="63"/>
    </row>
    <row r="68794" spans="16:17">
      <c r="P68794" s="63"/>
      <c r="Q68794" s="63"/>
    </row>
    <row r="68795" spans="16:17">
      <c r="P68795" s="63"/>
      <c r="Q68795" s="63"/>
    </row>
    <row r="68796" spans="16:17">
      <c r="P68796" s="63"/>
      <c r="Q68796" s="63"/>
    </row>
    <row r="68797" spans="16:17">
      <c r="P68797" s="63"/>
      <c r="Q68797" s="63"/>
    </row>
    <row r="68798" spans="16:17">
      <c r="P68798" s="63"/>
      <c r="Q68798" s="63"/>
    </row>
    <row r="68799" spans="16:17">
      <c r="P68799" s="63"/>
      <c r="Q68799" s="63"/>
    </row>
    <row r="68800" spans="16:17">
      <c r="P68800" s="63"/>
      <c r="Q68800" s="63"/>
    </row>
    <row r="68801" spans="16:17">
      <c r="P68801" s="63"/>
      <c r="Q68801" s="63"/>
    </row>
    <row r="68802" spans="16:17">
      <c r="P68802" s="63"/>
      <c r="Q68802" s="63"/>
    </row>
    <row r="68803" spans="16:17">
      <c r="P68803" s="63"/>
      <c r="Q68803" s="63"/>
    </row>
    <row r="68804" spans="16:17">
      <c r="P68804" s="63"/>
      <c r="Q68804" s="63"/>
    </row>
    <row r="68805" spans="16:17">
      <c r="P68805" s="63"/>
      <c r="Q68805" s="63"/>
    </row>
    <row r="68806" spans="16:17">
      <c r="P68806" s="63"/>
      <c r="Q68806" s="63"/>
    </row>
    <row r="68807" spans="16:17">
      <c r="P68807" s="63"/>
      <c r="Q68807" s="63"/>
    </row>
    <row r="68808" spans="16:17">
      <c r="P68808" s="63"/>
      <c r="Q68808" s="63"/>
    </row>
    <row r="68809" spans="16:17">
      <c r="P68809" s="63"/>
      <c r="Q68809" s="63"/>
    </row>
    <row r="68810" spans="16:17">
      <c r="P68810" s="63"/>
      <c r="Q68810" s="63"/>
    </row>
    <row r="68811" spans="16:17">
      <c r="P68811" s="63"/>
      <c r="Q68811" s="63"/>
    </row>
    <row r="68812" spans="16:17">
      <c r="P68812" s="63"/>
      <c r="Q68812" s="63"/>
    </row>
    <row r="68813" spans="16:17">
      <c r="P68813" s="63"/>
      <c r="Q68813" s="63"/>
    </row>
    <row r="68814" spans="16:17">
      <c r="P68814" s="63"/>
      <c r="Q68814" s="63"/>
    </row>
    <row r="68815" spans="16:17">
      <c r="P68815" s="63"/>
      <c r="Q68815" s="63"/>
    </row>
    <row r="68816" spans="16:17">
      <c r="P68816" s="63"/>
      <c r="Q68816" s="63"/>
    </row>
    <row r="68817" spans="16:17">
      <c r="P68817" s="63"/>
      <c r="Q68817" s="63"/>
    </row>
    <row r="68818" spans="16:17">
      <c r="P68818" s="63"/>
      <c r="Q68818" s="63"/>
    </row>
    <row r="68819" spans="16:17">
      <c r="P68819" s="63"/>
      <c r="Q68819" s="63"/>
    </row>
    <row r="68820" spans="16:17">
      <c r="P68820" s="63"/>
      <c r="Q68820" s="63"/>
    </row>
    <row r="68821" spans="16:17">
      <c r="P68821" s="63"/>
      <c r="Q68821" s="63"/>
    </row>
    <row r="68822" spans="16:17">
      <c r="P68822" s="63"/>
      <c r="Q68822" s="63"/>
    </row>
    <row r="68823" spans="16:17">
      <c r="P68823" s="63"/>
      <c r="Q68823" s="63"/>
    </row>
    <row r="68824" spans="16:17">
      <c r="P68824" s="63"/>
      <c r="Q68824" s="63"/>
    </row>
    <row r="68825" spans="16:17">
      <c r="P68825" s="63"/>
      <c r="Q68825" s="63"/>
    </row>
    <row r="68826" spans="16:17">
      <c r="P68826" s="63"/>
      <c r="Q68826" s="63"/>
    </row>
    <row r="68827" spans="16:17">
      <c r="P68827" s="63"/>
      <c r="Q68827" s="63"/>
    </row>
    <row r="68828" spans="16:17">
      <c r="P68828" s="63"/>
      <c r="Q68828" s="63"/>
    </row>
    <row r="68829" spans="16:17">
      <c r="P68829" s="63"/>
      <c r="Q68829" s="63"/>
    </row>
    <row r="68830" spans="16:17">
      <c r="P68830" s="63"/>
      <c r="Q68830" s="63"/>
    </row>
    <row r="68831" spans="16:17">
      <c r="P68831" s="63"/>
      <c r="Q68831" s="63"/>
    </row>
    <row r="68832" spans="16:17">
      <c r="P68832" s="63"/>
      <c r="Q68832" s="63"/>
    </row>
    <row r="68833" spans="16:17">
      <c r="P68833" s="63"/>
      <c r="Q68833" s="63"/>
    </row>
    <row r="68834" spans="16:17">
      <c r="P68834" s="63"/>
      <c r="Q68834" s="63"/>
    </row>
    <row r="68835" spans="16:17">
      <c r="P68835" s="63"/>
      <c r="Q68835" s="63"/>
    </row>
    <row r="68836" spans="16:17">
      <c r="P68836" s="63"/>
      <c r="Q68836" s="63"/>
    </row>
    <row r="68837" spans="16:17">
      <c r="P68837" s="63"/>
      <c r="Q68837" s="63"/>
    </row>
    <row r="68838" spans="16:17">
      <c r="P68838" s="63"/>
      <c r="Q68838" s="63"/>
    </row>
    <row r="68839" spans="16:17">
      <c r="P68839" s="63"/>
      <c r="Q68839" s="63"/>
    </row>
    <row r="68840" spans="16:17">
      <c r="P68840" s="63"/>
      <c r="Q68840" s="63"/>
    </row>
    <row r="68841" spans="16:17">
      <c r="P68841" s="63"/>
      <c r="Q68841" s="63"/>
    </row>
    <row r="68842" spans="16:17">
      <c r="P68842" s="63"/>
      <c r="Q68842" s="63"/>
    </row>
    <row r="68843" spans="16:17">
      <c r="P68843" s="63"/>
      <c r="Q68843" s="63"/>
    </row>
    <row r="68844" spans="16:17">
      <c r="P68844" s="63"/>
      <c r="Q68844" s="63"/>
    </row>
    <row r="68845" spans="16:17">
      <c r="P68845" s="63"/>
      <c r="Q68845" s="63"/>
    </row>
    <row r="68846" spans="16:17">
      <c r="P68846" s="63"/>
      <c r="Q68846" s="63"/>
    </row>
    <row r="68847" spans="16:17">
      <c r="P68847" s="63"/>
      <c r="Q68847" s="63"/>
    </row>
    <row r="68848" spans="16:17">
      <c r="P68848" s="63"/>
      <c r="Q68848" s="63"/>
    </row>
    <row r="68849" spans="16:17">
      <c r="P68849" s="63"/>
      <c r="Q68849" s="63"/>
    </row>
    <row r="68850" spans="16:17">
      <c r="P68850" s="63"/>
      <c r="Q68850" s="63"/>
    </row>
    <row r="68851" spans="16:17">
      <c r="P68851" s="63"/>
      <c r="Q68851" s="63"/>
    </row>
    <row r="68852" spans="16:17">
      <c r="P68852" s="63"/>
      <c r="Q68852" s="63"/>
    </row>
    <row r="68853" spans="16:17">
      <c r="P68853" s="63"/>
      <c r="Q68853" s="63"/>
    </row>
    <row r="68854" spans="16:17">
      <c r="P68854" s="63"/>
      <c r="Q68854" s="63"/>
    </row>
    <row r="68855" spans="16:17">
      <c r="P68855" s="63"/>
      <c r="Q68855" s="63"/>
    </row>
    <row r="68856" spans="16:17">
      <c r="P68856" s="63"/>
      <c r="Q68856" s="63"/>
    </row>
    <row r="68857" spans="16:17">
      <c r="P68857" s="63"/>
      <c r="Q68857" s="63"/>
    </row>
    <row r="68858" spans="16:17">
      <c r="P68858" s="63"/>
      <c r="Q68858" s="63"/>
    </row>
    <row r="68859" spans="16:17">
      <c r="P68859" s="63"/>
      <c r="Q68859" s="63"/>
    </row>
    <row r="68860" spans="16:17">
      <c r="P68860" s="63"/>
      <c r="Q68860" s="63"/>
    </row>
    <row r="68861" spans="16:17">
      <c r="P68861" s="63"/>
      <c r="Q68861" s="63"/>
    </row>
    <row r="68862" spans="16:17">
      <c r="P68862" s="63"/>
      <c r="Q68862" s="63"/>
    </row>
    <row r="68863" spans="16:17">
      <c r="P68863" s="63"/>
      <c r="Q68863" s="63"/>
    </row>
    <row r="68864" spans="16:17">
      <c r="P68864" s="63"/>
      <c r="Q68864" s="63"/>
    </row>
    <row r="68865" spans="16:17">
      <c r="P68865" s="63"/>
      <c r="Q68865" s="63"/>
    </row>
    <row r="68866" spans="16:17">
      <c r="P68866" s="63"/>
      <c r="Q68866" s="63"/>
    </row>
    <row r="68867" spans="16:17">
      <c r="P68867" s="63"/>
      <c r="Q68867" s="63"/>
    </row>
    <row r="68868" spans="16:17">
      <c r="P68868" s="63"/>
      <c r="Q68868" s="63"/>
    </row>
    <row r="68869" spans="16:17">
      <c r="P68869" s="63"/>
      <c r="Q68869" s="63"/>
    </row>
    <row r="68870" spans="16:17">
      <c r="P68870" s="63"/>
      <c r="Q68870" s="63"/>
    </row>
    <row r="68871" spans="16:17">
      <c r="P68871" s="63"/>
      <c r="Q68871" s="63"/>
    </row>
    <row r="68872" spans="16:17">
      <c r="P68872" s="63"/>
      <c r="Q68872" s="63"/>
    </row>
    <row r="68873" spans="16:17">
      <c r="P68873" s="63"/>
      <c r="Q68873" s="63"/>
    </row>
    <row r="68874" spans="16:17">
      <c r="P68874" s="63"/>
      <c r="Q68874" s="63"/>
    </row>
    <row r="68875" spans="16:17">
      <c r="P68875" s="63"/>
      <c r="Q68875" s="63"/>
    </row>
    <row r="68876" spans="16:17">
      <c r="P68876" s="63"/>
      <c r="Q68876" s="63"/>
    </row>
    <row r="68877" spans="16:17">
      <c r="P68877" s="63"/>
      <c r="Q68877" s="63"/>
    </row>
    <row r="68878" spans="16:17">
      <c r="P68878" s="63"/>
      <c r="Q68878" s="63"/>
    </row>
    <row r="68879" spans="16:17">
      <c r="P68879" s="63"/>
      <c r="Q68879" s="63"/>
    </row>
    <row r="68880" spans="16:17">
      <c r="P68880" s="63"/>
      <c r="Q68880" s="63"/>
    </row>
    <row r="68881" spans="16:17">
      <c r="P68881" s="63"/>
      <c r="Q68881" s="63"/>
    </row>
    <row r="68882" spans="16:17">
      <c r="P68882" s="63"/>
      <c r="Q68882" s="63"/>
    </row>
    <row r="68883" spans="16:17">
      <c r="P68883" s="63"/>
      <c r="Q68883" s="63"/>
    </row>
    <row r="68884" spans="16:17">
      <c r="P68884" s="63"/>
      <c r="Q68884" s="63"/>
    </row>
    <row r="68885" spans="16:17">
      <c r="P68885" s="63"/>
      <c r="Q68885" s="63"/>
    </row>
    <row r="68886" spans="16:17">
      <c r="P68886" s="63"/>
      <c r="Q68886" s="63"/>
    </row>
    <row r="68887" spans="16:17">
      <c r="P68887" s="63"/>
      <c r="Q68887" s="63"/>
    </row>
    <row r="68888" spans="16:17">
      <c r="P68888" s="63"/>
      <c r="Q68888" s="63"/>
    </row>
    <row r="68889" spans="16:17">
      <c r="P68889" s="63"/>
      <c r="Q68889" s="63"/>
    </row>
    <row r="68890" spans="16:17">
      <c r="P68890" s="63"/>
      <c r="Q68890" s="63"/>
    </row>
    <row r="68891" spans="16:17">
      <c r="P68891" s="63"/>
      <c r="Q68891" s="63"/>
    </row>
    <row r="68892" spans="16:17">
      <c r="P68892" s="63"/>
      <c r="Q68892" s="63"/>
    </row>
    <row r="68893" spans="16:17">
      <c r="P68893" s="63"/>
      <c r="Q68893" s="63"/>
    </row>
    <row r="68894" spans="16:17">
      <c r="P68894" s="63"/>
      <c r="Q68894" s="63"/>
    </row>
    <row r="68895" spans="16:17">
      <c r="P68895" s="63"/>
      <c r="Q68895" s="63"/>
    </row>
    <row r="68896" spans="16:17">
      <c r="P68896" s="63"/>
      <c r="Q68896" s="63"/>
    </row>
    <row r="68897" spans="16:17">
      <c r="P68897" s="63"/>
      <c r="Q68897" s="63"/>
    </row>
    <row r="68898" spans="16:17">
      <c r="P68898" s="63"/>
      <c r="Q68898" s="63"/>
    </row>
    <row r="68899" spans="16:17">
      <c r="P68899" s="63"/>
      <c r="Q68899" s="63"/>
    </row>
    <row r="68900" spans="16:17">
      <c r="P68900" s="63"/>
      <c r="Q68900" s="63"/>
    </row>
    <row r="68901" spans="16:17">
      <c r="P68901" s="63"/>
      <c r="Q68901" s="63"/>
    </row>
    <row r="68902" spans="16:17">
      <c r="P68902" s="63"/>
      <c r="Q68902" s="63"/>
    </row>
    <row r="68903" spans="16:17">
      <c r="P68903" s="63"/>
      <c r="Q68903" s="63"/>
    </row>
    <row r="68904" spans="16:17">
      <c r="P68904" s="63"/>
      <c r="Q68904" s="63"/>
    </row>
    <row r="68905" spans="16:17">
      <c r="P68905" s="63"/>
      <c r="Q68905" s="63"/>
    </row>
    <row r="68906" spans="16:17">
      <c r="P68906" s="63"/>
      <c r="Q68906" s="63"/>
    </row>
    <row r="68907" spans="16:17">
      <c r="P68907" s="63"/>
      <c r="Q68907" s="63"/>
    </row>
    <row r="68908" spans="16:17">
      <c r="P68908" s="63"/>
      <c r="Q68908" s="63"/>
    </row>
    <row r="68909" spans="16:17">
      <c r="P68909" s="63"/>
      <c r="Q68909" s="63"/>
    </row>
    <row r="68910" spans="16:17">
      <c r="P68910" s="63"/>
      <c r="Q68910" s="63"/>
    </row>
    <row r="68911" spans="16:17">
      <c r="P68911" s="63"/>
      <c r="Q68911" s="63"/>
    </row>
    <row r="68912" spans="16:17">
      <c r="P68912" s="63"/>
      <c r="Q68912" s="63"/>
    </row>
    <row r="68913" spans="16:17">
      <c r="P68913" s="63"/>
      <c r="Q68913" s="63"/>
    </row>
    <row r="68914" spans="16:17">
      <c r="P68914" s="63"/>
      <c r="Q68914" s="63"/>
    </row>
    <row r="68915" spans="16:17">
      <c r="P68915" s="63"/>
      <c r="Q68915" s="63"/>
    </row>
    <row r="68916" spans="16:17">
      <c r="P68916" s="63"/>
      <c r="Q68916" s="63"/>
    </row>
    <row r="68917" spans="16:17">
      <c r="P68917" s="63"/>
      <c r="Q68917" s="63"/>
    </row>
    <row r="68918" spans="16:17">
      <c r="P68918" s="63"/>
      <c r="Q68918" s="63"/>
    </row>
    <row r="68919" spans="16:17">
      <c r="P68919" s="63"/>
      <c r="Q68919" s="63"/>
    </row>
    <row r="68920" spans="16:17">
      <c r="P68920" s="63"/>
      <c r="Q68920" s="63"/>
    </row>
    <row r="68921" spans="16:17">
      <c r="P68921" s="63"/>
      <c r="Q68921" s="63"/>
    </row>
    <row r="68922" spans="16:17">
      <c r="P68922" s="63"/>
      <c r="Q68922" s="63"/>
    </row>
    <row r="68923" spans="16:17">
      <c r="P68923" s="63"/>
      <c r="Q68923" s="63"/>
    </row>
    <row r="68924" spans="16:17">
      <c r="P68924" s="63"/>
      <c r="Q68924" s="63"/>
    </row>
    <row r="68925" spans="16:17">
      <c r="P68925" s="63"/>
      <c r="Q68925" s="63"/>
    </row>
    <row r="68926" spans="16:17">
      <c r="P68926" s="63"/>
      <c r="Q68926" s="63"/>
    </row>
    <row r="68927" spans="16:17">
      <c r="P68927" s="63"/>
      <c r="Q68927" s="63"/>
    </row>
    <row r="68928" spans="16:17">
      <c r="P68928" s="63"/>
      <c r="Q68928" s="63"/>
    </row>
    <row r="68929" spans="16:17">
      <c r="P68929" s="63"/>
      <c r="Q68929" s="63"/>
    </row>
    <row r="68930" spans="16:17">
      <c r="P68930" s="63"/>
      <c r="Q68930" s="63"/>
    </row>
    <row r="68931" spans="16:17">
      <c r="P68931" s="63"/>
      <c r="Q68931" s="63"/>
    </row>
    <row r="68932" spans="16:17">
      <c r="P68932" s="63"/>
      <c r="Q68932" s="63"/>
    </row>
    <row r="68933" spans="16:17">
      <c r="P68933" s="63"/>
      <c r="Q68933" s="63"/>
    </row>
    <row r="68934" spans="16:17">
      <c r="P68934" s="63"/>
      <c r="Q68934" s="63"/>
    </row>
    <row r="68935" spans="16:17">
      <c r="P68935" s="63"/>
      <c r="Q68935" s="63"/>
    </row>
    <row r="68936" spans="16:17">
      <c r="P68936" s="63"/>
      <c r="Q68936" s="63"/>
    </row>
    <row r="68937" spans="16:17">
      <c r="P68937" s="63"/>
      <c r="Q68937" s="63"/>
    </row>
    <row r="68938" spans="16:17">
      <c r="P68938" s="63"/>
      <c r="Q68938" s="63"/>
    </row>
    <row r="68939" spans="16:17">
      <c r="P68939" s="63"/>
      <c r="Q68939" s="63"/>
    </row>
    <row r="68940" spans="16:17">
      <c r="P68940" s="63"/>
      <c r="Q68940" s="63"/>
    </row>
    <row r="68941" spans="16:17">
      <c r="P68941" s="63"/>
      <c r="Q68941" s="63"/>
    </row>
    <row r="68942" spans="16:17">
      <c r="P68942" s="63"/>
      <c r="Q68942" s="63"/>
    </row>
    <row r="68943" spans="16:17">
      <c r="P68943" s="63"/>
      <c r="Q68943" s="63"/>
    </row>
    <row r="68944" spans="16:17">
      <c r="P68944" s="63"/>
      <c r="Q68944" s="63"/>
    </row>
    <row r="68945" spans="16:17">
      <c r="P68945" s="63"/>
      <c r="Q68945" s="63"/>
    </row>
    <row r="68946" spans="16:17">
      <c r="P68946" s="63"/>
      <c r="Q68946" s="63"/>
    </row>
    <row r="68947" spans="16:17">
      <c r="P68947" s="63"/>
      <c r="Q68947" s="63"/>
    </row>
    <row r="68948" spans="16:17">
      <c r="P68948" s="63"/>
      <c r="Q68948" s="63"/>
    </row>
    <row r="68949" spans="16:17">
      <c r="P68949" s="63"/>
      <c r="Q68949" s="63"/>
    </row>
    <row r="68950" spans="16:17">
      <c r="P68950" s="63"/>
      <c r="Q68950" s="63"/>
    </row>
    <row r="68951" spans="16:17">
      <c r="P68951" s="63"/>
      <c r="Q68951" s="63"/>
    </row>
    <row r="68952" spans="16:17">
      <c r="P68952" s="63"/>
      <c r="Q68952" s="63"/>
    </row>
    <row r="68953" spans="16:17">
      <c r="P68953" s="63"/>
      <c r="Q68953" s="63"/>
    </row>
    <row r="68954" spans="16:17">
      <c r="P68954" s="63"/>
      <c r="Q68954" s="63"/>
    </row>
    <row r="68955" spans="16:17">
      <c r="P68955" s="63"/>
      <c r="Q68955" s="63"/>
    </row>
    <row r="68956" spans="16:17">
      <c r="P68956" s="63"/>
      <c r="Q68956" s="63"/>
    </row>
    <row r="68957" spans="16:17">
      <c r="P68957" s="63"/>
      <c r="Q68957" s="63"/>
    </row>
    <row r="68958" spans="16:17">
      <c r="P68958" s="63"/>
      <c r="Q68958" s="63"/>
    </row>
    <row r="68959" spans="16:17">
      <c r="P68959" s="63"/>
      <c r="Q68959" s="63"/>
    </row>
    <row r="68960" spans="16:17">
      <c r="P68960" s="63"/>
      <c r="Q68960" s="63"/>
    </row>
    <row r="68961" spans="16:17">
      <c r="P68961" s="63"/>
      <c r="Q68961" s="63"/>
    </row>
    <row r="68962" spans="16:17">
      <c r="P68962" s="63"/>
      <c r="Q68962" s="63"/>
    </row>
    <row r="68963" spans="16:17">
      <c r="P68963" s="63"/>
      <c r="Q68963" s="63"/>
    </row>
    <row r="68964" spans="16:17">
      <c r="P68964" s="63"/>
      <c r="Q68964" s="63"/>
    </row>
    <row r="68965" spans="16:17">
      <c r="P68965" s="63"/>
      <c r="Q68965" s="63"/>
    </row>
    <row r="68966" spans="16:17">
      <c r="P68966" s="63"/>
      <c r="Q68966" s="63"/>
    </row>
    <row r="68967" spans="16:17">
      <c r="P68967" s="63"/>
      <c r="Q68967" s="63"/>
    </row>
    <row r="68968" spans="16:17">
      <c r="P68968" s="63"/>
      <c r="Q68968" s="63"/>
    </row>
    <row r="68969" spans="16:17">
      <c r="P68969" s="63"/>
      <c r="Q68969" s="63"/>
    </row>
    <row r="68970" spans="16:17">
      <c r="P68970" s="63"/>
      <c r="Q68970" s="63"/>
    </row>
    <row r="68971" spans="16:17">
      <c r="P68971" s="63"/>
      <c r="Q68971" s="63"/>
    </row>
    <row r="68972" spans="16:17">
      <c r="P68972" s="63"/>
      <c r="Q68972" s="63"/>
    </row>
    <row r="68973" spans="16:17">
      <c r="P68973" s="63"/>
      <c r="Q68973" s="63"/>
    </row>
    <row r="68974" spans="16:17">
      <c r="P68974" s="63"/>
      <c r="Q68974" s="63"/>
    </row>
    <row r="68975" spans="16:17">
      <c r="P68975" s="63"/>
      <c r="Q68975" s="63"/>
    </row>
    <row r="68976" spans="16:17">
      <c r="P68976" s="63"/>
      <c r="Q68976" s="63"/>
    </row>
    <row r="68977" spans="16:17">
      <c r="P68977" s="63"/>
      <c r="Q68977" s="63"/>
    </row>
    <row r="68978" spans="16:17">
      <c r="P68978" s="63"/>
      <c r="Q68978" s="63"/>
    </row>
    <row r="68979" spans="16:17">
      <c r="P68979" s="63"/>
      <c r="Q68979" s="63"/>
    </row>
    <row r="68980" spans="16:17">
      <c r="P68980" s="63"/>
      <c r="Q68980" s="63"/>
    </row>
    <row r="68981" spans="16:17">
      <c r="P68981" s="63"/>
      <c r="Q68981" s="63"/>
    </row>
    <row r="68982" spans="16:17">
      <c r="P68982" s="63"/>
      <c r="Q68982" s="63"/>
    </row>
    <row r="68983" spans="16:17">
      <c r="P68983" s="63"/>
      <c r="Q68983" s="63"/>
    </row>
    <row r="68984" spans="16:17">
      <c r="P68984" s="63"/>
      <c r="Q68984" s="63"/>
    </row>
    <row r="68985" spans="16:17">
      <c r="P68985" s="63"/>
      <c r="Q68985" s="63"/>
    </row>
    <row r="68986" spans="16:17">
      <c r="P68986" s="63"/>
      <c r="Q68986" s="63"/>
    </row>
    <row r="68987" spans="16:17">
      <c r="P68987" s="63"/>
      <c r="Q68987" s="63"/>
    </row>
    <row r="68988" spans="16:17">
      <c r="P68988" s="63"/>
      <c r="Q68988" s="63"/>
    </row>
    <row r="68989" spans="16:17">
      <c r="P68989" s="63"/>
      <c r="Q68989" s="63"/>
    </row>
    <row r="68990" spans="16:17">
      <c r="P68990" s="63"/>
      <c r="Q68990" s="63"/>
    </row>
    <row r="68991" spans="16:17">
      <c r="P68991" s="63"/>
      <c r="Q68991" s="63"/>
    </row>
    <row r="68992" spans="16:17">
      <c r="P68992" s="63"/>
      <c r="Q68992" s="63"/>
    </row>
    <row r="68993" spans="16:17">
      <c r="P68993" s="63"/>
      <c r="Q68993" s="63"/>
    </row>
    <row r="68994" spans="16:17">
      <c r="P68994" s="63"/>
      <c r="Q68994" s="63"/>
    </row>
    <row r="68995" spans="16:17">
      <c r="P68995" s="63"/>
      <c r="Q68995" s="63"/>
    </row>
    <row r="68996" spans="16:17">
      <c r="P68996" s="63"/>
      <c r="Q68996" s="63"/>
    </row>
    <row r="68997" spans="16:17">
      <c r="P68997" s="63"/>
      <c r="Q68997" s="63"/>
    </row>
    <row r="68998" spans="16:17">
      <c r="P68998" s="63"/>
      <c r="Q68998" s="63"/>
    </row>
    <row r="68999" spans="16:17">
      <c r="P68999" s="63"/>
      <c r="Q68999" s="63"/>
    </row>
    <row r="69000" spans="16:17">
      <c r="P69000" s="63"/>
      <c r="Q69000" s="63"/>
    </row>
    <row r="69001" spans="16:17">
      <c r="P69001" s="63"/>
      <c r="Q69001" s="63"/>
    </row>
    <row r="69002" spans="16:17">
      <c r="P69002" s="63"/>
      <c r="Q69002" s="63"/>
    </row>
    <row r="69003" spans="16:17">
      <c r="P69003" s="63"/>
      <c r="Q69003" s="63"/>
    </row>
    <row r="69004" spans="16:17">
      <c r="P69004" s="63"/>
      <c r="Q69004" s="63"/>
    </row>
    <row r="69005" spans="16:17">
      <c r="P69005" s="63"/>
      <c r="Q69005" s="63"/>
    </row>
    <row r="69006" spans="16:17">
      <c r="P69006" s="63"/>
      <c r="Q69006" s="63"/>
    </row>
    <row r="69007" spans="16:17">
      <c r="P69007" s="63"/>
      <c r="Q69007" s="63"/>
    </row>
    <row r="69008" spans="16:17">
      <c r="P69008" s="63"/>
      <c r="Q69008" s="63"/>
    </row>
    <row r="69009" spans="16:17">
      <c r="P69009" s="63"/>
      <c r="Q69009" s="63"/>
    </row>
    <row r="69010" spans="16:17">
      <c r="P69010" s="63"/>
      <c r="Q69010" s="63"/>
    </row>
    <row r="69011" spans="16:17">
      <c r="P69011" s="63"/>
      <c r="Q69011" s="63"/>
    </row>
    <row r="69012" spans="16:17">
      <c r="P69012" s="63"/>
      <c r="Q69012" s="63"/>
    </row>
    <row r="69013" spans="16:17">
      <c r="P69013" s="63"/>
      <c r="Q69013" s="63"/>
    </row>
    <row r="69014" spans="16:17">
      <c r="P69014" s="63"/>
      <c r="Q69014" s="63"/>
    </row>
    <row r="69015" spans="16:17">
      <c r="P69015" s="63"/>
      <c r="Q69015" s="63"/>
    </row>
    <row r="69016" spans="16:17">
      <c r="P69016" s="63"/>
      <c r="Q69016" s="63"/>
    </row>
    <row r="69017" spans="16:17">
      <c r="P69017" s="63"/>
      <c r="Q69017" s="63"/>
    </row>
    <row r="69018" spans="16:17">
      <c r="P69018" s="63"/>
      <c r="Q69018" s="63"/>
    </row>
    <row r="69019" spans="16:17">
      <c r="P69019" s="63"/>
      <c r="Q69019" s="63"/>
    </row>
    <row r="69020" spans="16:17">
      <c r="P69020" s="63"/>
      <c r="Q69020" s="63"/>
    </row>
    <row r="69021" spans="16:17">
      <c r="P69021" s="63"/>
      <c r="Q69021" s="63"/>
    </row>
    <row r="69022" spans="16:17">
      <c r="P69022" s="63"/>
      <c r="Q69022" s="63"/>
    </row>
    <row r="69023" spans="16:17">
      <c r="P69023" s="63"/>
      <c r="Q69023" s="63"/>
    </row>
    <row r="69024" spans="16:17">
      <c r="P69024" s="63"/>
      <c r="Q69024" s="63"/>
    </row>
    <row r="69025" spans="16:17">
      <c r="P69025" s="63"/>
      <c r="Q69025" s="63"/>
    </row>
    <row r="69026" spans="16:17">
      <c r="P69026" s="63"/>
      <c r="Q69026" s="63"/>
    </row>
    <row r="69027" spans="16:17">
      <c r="P69027" s="63"/>
      <c r="Q69027" s="63"/>
    </row>
    <row r="69028" spans="16:17">
      <c r="P69028" s="63"/>
      <c r="Q69028" s="63"/>
    </row>
    <row r="69029" spans="16:17">
      <c r="P69029" s="63"/>
      <c r="Q69029" s="63"/>
    </row>
    <row r="69030" spans="16:17">
      <c r="P69030" s="63"/>
      <c r="Q69030" s="63"/>
    </row>
    <row r="69031" spans="16:17">
      <c r="P69031" s="63"/>
      <c r="Q69031" s="63"/>
    </row>
    <row r="69032" spans="16:17">
      <c r="P69032" s="63"/>
      <c r="Q69032" s="63"/>
    </row>
    <row r="69033" spans="16:17">
      <c r="P69033" s="63"/>
      <c r="Q69033" s="63"/>
    </row>
    <row r="69034" spans="16:17">
      <c r="P69034" s="63"/>
      <c r="Q69034" s="63"/>
    </row>
    <row r="69035" spans="16:17">
      <c r="P69035" s="63"/>
      <c r="Q69035" s="63"/>
    </row>
    <row r="69036" spans="16:17">
      <c r="P69036" s="63"/>
      <c r="Q69036" s="63"/>
    </row>
    <row r="69037" spans="16:17">
      <c r="P69037" s="63"/>
      <c r="Q69037" s="63"/>
    </row>
    <row r="69038" spans="16:17">
      <c r="P69038" s="63"/>
      <c r="Q69038" s="63"/>
    </row>
    <row r="69039" spans="16:17">
      <c r="P69039" s="63"/>
      <c r="Q69039" s="63"/>
    </row>
    <row r="69040" spans="16:17">
      <c r="P69040" s="63"/>
      <c r="Q69040" s="63"/>
    </row>
    <row r="69041" spans="16:17">
      <c r="P69041" s="63"/>
      <c r="Q69041" s="63"/>
    </row>
    <row r="69042" spans="16:17">
      <c r="P69042" s="63"/>
      <c r="Q69042" s="63"/>
    </row>
    <row r="69043" spans="16:17">
      <c r="P69043" s="63"/>
      <c r="Q69043" s="63"/>
    </row>
    <row r="69044" spans="16:17">
      <c r="P69044" s="63"/>
      <c r="Q69044" s="63"/>
    </row>
    <row r="69045" spans="16:17">
      <c r="P69045" s="63"/>
      <c r="Q69045" s="63"/>
    </row>
    <row r="69046" spans="16:17">
      <c r="P69046" s="63"/>
      <c r="Q69046" s="63"/>
    </row>
    <row r="69047" spans="16:17">
      <c r="P69047" s="63"/>
      <c r="Q69047" s="63"/>
    </row>
    <row r="69048" spans="16:17">
      <c r="P69048" s="63"/>
      <c r="Q69048" s="63"/>
    </row>
    <row r="69049" spans="16:17">
      <c r="P69049" s="63"/>
      <c r="Q69049" s="63"/>
    </row>
    <row r="69050" spans="16:17">
      <c r="P69050" s="63"/>
      <c r="Q69050" s="63"/>
    </row>
    <row r="69051" spans="16:17">
      <c r="P69051" s="63"/>
      <c r="Q69051" s="63"/>
    </row>
    <row r="69052" spans="16:17">
      <c r="P69052" s="63"/>
      <c r="Q69052" s="63"/>
    </row>
    <row r="69053" spans="16:17">
      <c r="P69053" s="63"/>
      <c r="Q69053" s="63"/>
    </row>
    <row r="69054" spans="16:17">
      <c r="P69054" s="63"/>
      <c r="Q69054" s="63"/>
    </row>
    <row r="69055" spans="16:17">
      <c r="P69055" s="63"/>
      <c r="Q69055" s="63"/>
    </row>
    <row r="69056" spans="16:17">
      <c r="P69056" s="63"/>
      <c r="Q69056" s="63"/>
    </row>
    <row r="69057" spans="16:17">
      <c r="P69057" s="63"/>
      <c r="Q69057" s="63"/>
    </row>
    <row r="69058" spans="16:17">
      <c r="P69058" s="63"/>
      <c r="Q69058" s="63"/>
    </row>
    <row r="69059" spans="16:17">
      <c r="P69059" s="63"/>
      <c r="Q69059" s="63"/>
    </row>
    <row r="69060" spans="16:17">
      <c r="P69060" s="63"/>
      <c r="Q69060" s="63"/>
    </row>
    <row r="69061" spans="16:17">
      <c r="P69061" s="63"/>
      <c r="Q69061" s="63"/>
    </row>
    <row r="69062" spans="16:17">
      <c r="P69062" s="63"/>
      <c r="Q69062" s="63"/>
    </row>
    <row r="69063" spans="16:17">
      <c r="P69063" s="63"/>
      <c r="Q69063" s="63"/>
    </row>
    <row r="69064" spans="16:17">
      <c r="P69064" s="63"/>
      <c r="Q69064" s="63"/>
    </row>
    <row r="69065" spans="16:17">
      <c r="P69065" s="63"/>
      <c r="Q69065" s="63"/>
    </row>
    <row r="69066" spans="16:17">
      <c r="P69066" s="63"/>
      <c r="Q69066" s="63"/>
    </row>
    <row r="69067" spans="16:17">
      <c r="P69067" s="63"/>
      <c r="Q69067" s="63"/>
    </row>
    <row r="69068" spans="16:17">
      <c r="P69068" s="63"/>
      <c r="Q69068" s="63"/>
    </row>
    <row r="69069" spans="16:17">
      <c r="P69069" s="63"/>
      <c r="Q69069" s="63"/>
    </row>
    <row r="69070" spans="16:17">
      <c r="P69070" s="63"/>
      <c r="Q69070" s="63"/>
    </row>
    <row r="69071" spans="16:17">
      <c r="P69071" s="63"/>
      <c r="Q69071" s="63"/>
    </row>
    <row r="69072" spans="16:17">
      <c r="P69072" s="63"/>
      <c r="Q69072" s="63"/>
    </row>
    <row r="69073" spans="16:17">
      <c r="P69073" s="63"/>
      <c r="Q69073" s="63"/>
    </row>
    <row r="69074" spans="16:17">
      <c r="P69074" s="63"/>
      <c r="Q69074" s="63"/>
    </row>
    <row r="69075" spans="16:17">
      <c r="P69075" s="63"/>
      <c r="Q69075" s="63"/>
    </row>
    <row r="69076" spans="16:17">
      <c r="P69076" s="63"/>
      <c r="Q69076" s="63"/>
    </row>
    <row r="69077" spans="16:17">
      <c r="P69077" s="63"/>
      <c r="Q69077" s="63"/>
    </row>
    <row r="69078" spans="16:17">
      <c r="P69078" s="63"/>
      <c r="Q69078" s="63"/>
    </row>
    <row r="69079" spans="16:17">
      <c r="P69079" s="63"/>
      <c r="Q69079" s="63"/>
    </row>
    <row r="69080" spans="16:17">
      <c r="P69080" s="63"/>
      <c r="Q69080" s="63"/>
    </row>
    <row r="69081" spans="16:17">
      <c r="P69081" s="63"/>
      <c r="Q69081" s="63"/>
    </row>
    <row r="69082" spans="16:17">
      <c r="P69082" s="63"/>
      <c r="Q69082" s="63"/>
    </row>
    <row r="69083" spans="16:17">
      <c r="P69083" s="63"/>
      <c r="Q69083" s="63"/>
    </row>
    <row r="69084" spans="16:17">
      <c r="P69084" s="63"/>
      <c r="Q69084" s="63"/>
    </row>
    <row r="69085" spans="16:17">
      <c r="P69085" s="63"/>
      <c r="Q69085" s="63"/>
    </row>
    <row r="69086" spans="16:17">
      <c r="P69086" s="63"/>
      <c r="Q69086" s="63"/>
    </row>
    <row r="69087" spans="16:17">
      <c r="P69087" s="63"/>
      <c r="Q69087" s="63"/>
    </row>
    <row r="69088" spans="16:17">
      <c r="P69088" s="63"/>
      <c r="Q69088" s="63"/>
    </row>
    <row r="69089" spans="16:17">
      <c r="P69089" s="63"/>
      <c r="Q69089" s="63"/>
    </row>
    <row r="69090" spans="16:17">
      <c r="P69090" s="63"/>
      <c r="Q69090" s="63"/>
    </row>
    <row r="69091" spans="16:17">
      <c r="P69091" s="63"/>
      <c r="Q69091" s="63"/>
    </row>
    <row r="69092" spans="16:17">
      <c r="P69092" s="63"/>
      <c r="Q69092" s="63"/>
    </row>
    <row r="69093" spans="16:17">
      <c r="P69093" s="63"/>
      <c r="Q69093" s="63"/>
    </row>
    <row r="69094" spans="16:17">
      <c r="P69094" s="63"/>
      <c r="Q69094" s="63"/>
    </row>
    <row r="69095" spans="16:17">
      <c r="P69095" s="63"/>
      <c r="Q69095" s="63"/>
    </row>
    <row r="69096" spans="16:17">
      <c r="P69096" s="63"/>
      <c r="Q69096" s="63"/>
    </row>
    <row r="69097" spans="16:17">
      <c r="P69097" s="63"/>
      <c r="Q69097" s="63"/>
    </row>
    <row r="69098" spans="16:17">
      <c r="P69098" s="63"/>
      <c r="Q69098" s="63"/>
    </row>
    <row r="69099" spans="16:17">
      <c r="P69099" s="63"/>
      <c r="Q69099" s="63"/>
    </row>
    <row r="69100" spans="16:17">
      <c r="P69100" s="63"/>
      <c r="Q69100" s="63"/>
    </row>
    <row r="69101" spans="16:17">
      <c r="P69101" s="63"/>
      <c r="Q69101" s="63"/>
    </row>
    <row r="69102" spans="16:17">
      <c r="P69102" s="63"/>
      <c r="Q69102" s="63"/>
    </row>
    <row r="69103" spans="16:17">
      <c r="P69103" s="63"/>
      <c r="Q69103" s="63"/>
    </row>
    <row r="69104" spans="16:17">
      <c r="P69104" s="63"/>
      <c r="Q69104" s="63"/>
    </row>
    <row r="69105" spans="16:17">
      <c r="P69105" s="63"/>
      <c r="Q69105" s="63"/>
    </row>
    <row r="69106" spans="16:17">
      <c r="P69106" s="63"/>
      <c r="Q69106" s="63"/>
    </row>
    <row r="69107" spans="16:17">
      <c r="P69107" s="63"/>
      <c r="Q69107" s="63"/>
    </row>
    <row r="69108" spans="16:17">
      <c r="P69108" s="63"/>
      <c r="Q69108" s="63"/>
    </row>
    <row r="69109" spans="16:17">
      <c r="P69109" s="63"/>
      <c r="Q69109" s="63"/>
    </row>
    <row r="69110" spans="16:17">
      <c r="P69110" s="63"/>
      <c r="Q69110" s="63"/>
    </row>
    <row r="69111" spans="16:17">
      <c r="P69111" s="63"/>
      <c r="Q69111" s="63"/>
    </row>
    <row r="69112" spans="16:17">
      <c r="P69112" s="63"/>
      <c r="Q69112" s="63"/>
    </row>
    <row r="69113" spans="16:17">
      <c r="P69113" s="63"/>
      <c r="Q69113" s="63"/>
    </row>
    <row r="69114" spans="16:17">
      <c r="P69114" s="63"/>
      <c r="Q69114" s="63"/>
    </row>
    <row r="69115" spans="16:17">
      <c r="P69115" s="63"/>
      <c r="Q69115" s="63"/>
    </row>
    <row r="69116" spans="16:17">
      <c r="P69116" s="63"/>
      <c r="Q69116" s="63"/>
    </row>
    <row r="69117" spans="16:17">
      <c r="P69117" s="63"/>
      <c r="Q69117" s="63"/>
    </row>
    <row r="69118" spans="16:17">
      <c r="P69118" s="63"/>
      <c r="Q69118" s="63"/>
    </row>
    <row r="69119" spans="16:17">
      <c r="P69119" s="63"/>
      <c r="Q69119" s="63"/>
    </row>
    <row r="69120" spans="16:17">
      <c r="P69120" s="63"/>
      <c r="Q69120" s="63"/>
    </row>
    <row r="69121" spans="16:17">
      <c r="P69121" s="63"/>
      <c r="Q69121" s="63"/>
    </row>
    <row r="69122" spans="16:17">
      <c r="P69122" s="63"/>
      <c r="Q69122" s="63"/>
    </row>
    <row r="69123" spans="16:17">
      <c r="P69123" s="63"/>
      <c r="Q69123" s="63"/>
    </row>
    <row r="69124" spans="16:17">
      <c r="P69124" s="63"/>
      <c r="Q69124" s="63"/>
    </row>
    <row r="69125" spans="16:17">
      <c r="P69125" s="63"/>
      <c r="Q69125" s="63"/>
    </row>
    <row r="69126" spans="16:17">
      <c r="P69126" s="63"/>
      <c r="Q69126" s="63"/>
    </row>
    <row r="69127" spans="16:17">
      <c r="P69127" s="63"/>
      <c r="Q69127" s="63"/>
    </row>
    <row r="69128" spans="16:17">
      <c r="P69128" s="63"/>
      <c r="Q69128" s="63"/>
    </row>
    <row r="69129" spans="16:17">
      <c r="P69129" s="63"/>
      <c r="Q69129" s="63"/>
    </row>
    <row r="69130" spans="16:17">
      <c r="P69130" s="63"/>
      <c r="Q69130" s="63"/>
    </row>
    <row r="69131" spans="16:17">
      <c r="P69131" s="63"/>
      <c r="Q69131" s="63"/>
    </row>
    <row r="69132" spans="16:17">
      <c r="P69132" s="63"/>
      <c r="Q69132" s="63"/>
    </row>
    <row r="69133" spans="16:17">
      <c r="P69133" s="63"/>
      <c r="Q69133" s="63"/>
    </row>
    <row r="69134" spans="16:17">
      <c r="P69134" s="63"/>
      <c r="Q69134" s="63"/>
    </row>
    <row r="69135" spans="16:17">
      <c r="P69135" s="63"/>
      <c r="Q69135" s="63"/>
    </row>
    <row r="69136" spans="16:17">
      <c r="P69136" s="63"/>
      <c r="Q69136" s="63"/>
    </row>
    <row r="69137" spans="16:17">
      <c r="P69137" s="63"/>
      <c r="Q69137" s="63"/>
    </row>
    <row r="69138" spans="16:17">
      <c r="P69138" s="63"/>
      <c r="Q69138" s="63"/>
    </row>
    <row r="69139" spans="16:17">
      <c r="P69139" s="63"/>
      <c r="Q69139" s="63"/>
    </row>
    <row r="69140" spans="16:17">
      <c r="P69140" s="63"/>
      <c r="Q69140" s="63"/>
    </row>
    <row r="69141" spans="16:17">
      <c r="P69141" s="63"/>
      <c r="Q69141" s="63"/>
    </row>
    <row r="69142" spans="16:17">
      <c r="P69142" s="63"/>
      <c r="Q69142" s="63"/>
    </row>
    <row r="69143" spans="16:17">
      <c r="P69143" s="63"/>
      <c r="Q69143" s="63"/>
    </row>
    <row r="69144" spans="16:17">
      <c r="P69144" s="63"/>
      <c r="Q69144" s="63"/>
    </row>
    <row r="69145" spans="16:17">
      <c r="P69145" s="63"/>
      <c r="Q69145" s="63"/>
    </row>
    <row r="69146" spans="16:17">
      <c r="P69146" s="63"/>
      <c r="Q69146" s="63"/>
    </row>
    <row r="69147" spans="16:17">
      <c r="P69147" s="63"/>
      <c r="Q69147" s="63"/>
    </row>
    <row r="69148" spans="16:17">
      <c r="P69148" s="63"/>
      <c r="Q69148" s="63"/>
    </row>
    <row r="69149" spans="16:17">
      <c r="P69149" s="63"/>
      <c r="Q69149" s="63"/>
    </row>
    <row r="69150" spans="16:17">
      <c r="P69150" s="63"/>
      <c r="Q69150" s="63"/>
    </row>
    <row r="69151" spans="16:17">
      <c r="P69151" s="63"/>
      <c r="Q69151" s="63"/>
    </row>
    <row r="69152" spans="16:17">
      <c r="P69152" s="63"/>
      <c r="Q69152" s="63"/>
    </row>
    <row r="69153" spans="16:17">
      <c r="P69153" s="63"/>
      <c r="Q69153" s="63"/>
    </row>
    <row r="69154" spans="16:17">
      <c r="P69154" s="63"/>
      <c r="Q69154" s="63"/>
    </row>
    <row r="69155" spans="16:17">
      <c r="P69155" s="63"/>
      <c r="Q69155" s="63"/>
    </row>
    <row r="69156" spans="16:17">
      <c r="P69156" s="63"/>
      <c r="Q69156" s="63"/>
    </row>
    <row r="69157" spans="16:17">
      <c r="P69157" s="63"/>
      <c r="Q69157" s="63"/>
    </row>
    <row r="69158" spans="16:17">
      <c r="P69158" s="63"/>
      <c r="Q69158" s="63"/>
    </row>
    <row r="69159" spans="16:17">
      <c r="P69159" s="63"/>
      <c r="Q69159" s="63"/>
    </row>
    <row r="69160" spans="16:17">
      <c r="P69160" s="63"/>
      <c r="Q69160" s="63"/>
    </row>
    <row r="69161" spans="16:17">
      <c r="P69161" s="63"/>
      <c r="Q69161" s="63"/>
    </row>
    <row r="69162" spans="16:17">
      <c r="P69162" s="63"/>
      <c r="Q69162" s="63"/>
    </row>
    <row r="69163" spans="16:17">
      <c r="P69163" s="63"/>
      <c r="Q69163" s="63"/>
    </row>
    <row r="69164" spans="16:17">
      <c r="P69164" s="63"/>
      <c r="Q69164" s="63"/>
    </row>
    <row r="69165" spans="16:17">
      <c r="P69165" s="63"/>
      <c r="Q69165" s="63"/>
    </row>
    <row r="69166" spans="16:17">
      <c r="P69166" s="63"/>
      <c r="Q69166" s="63"/>
    </row>
    <row r="69167" spans="16:17">
      <c r="P69167" s="63"/>
      <c r="Q69167" s="63"/>
    </row>
    <row r="69168" spans="16:17">
      <c r="P69168" s="63"/>
      <c r="Q69168" s="63"/>
    </row>
    <row r="69169" spans="16:17">
      <c r="P69169" s="63"/>
      <c r="Q69169" s="63"/>
    </row>
    <row r="69170" spans="16:17">
      <c r="P69170" s="63"/>
      <c r="Q69170" s="63"/>
    </row>
    <row r="69171" spans="16:17">
      <c r="P69171" s="63"/>
      <c r="Q69171" s="63"/>
    </row>
    <row r="69172" spans="16:17">
      <c r="P69172" s="63"/>
      <c r="Q69172" s="63"/>
    </row>
    <row r="69173" spans="16:17">
      <c r="P69173" s="63"/>
      <c r="Q69173" s="63"/>
    </row>
    <row r="69174" spans="16:17">
      <c r="P69174" s="63"/>
      <c r="Q69174" s="63"/>
    </row>
    <row r="69175" spans="16:17">
      <c r="P69175" s="63"/>
      <c r="Q69175" s="63"/>
    </row>
    <row r="69176" spans="16:17">
      <c r="P69176" s="63"/>
      <c r="Q69176" s="63"/>
    </row>
    <row r="69177" spans="16:17">
      <c r="P69177" s="63"/>
      <c r="Q69177" s="63"/>
    </row>
    <row r="69178" spans="16:17">
      <c r="P69178" s="63"/>
      <c r="Q69178" s="63"/>
    </row>
    <row r="69179" spans="16:17">
      <c r="P69179" s="63"/>
      <c r="Q69179" s="63"/>
    </row>
    <row r="69180" spans="16:17">
      <c r="P69180" s="63"/>
      <c r="Q69180" s="63"/>
    </row>
    <row r="69181" spans="16:17">
      <c r="P69181" s="63"/>
      <c r="Q69181" s="63"/>
    </row>
    <row r="69182" spans="16:17">
      <c r="P69182" s="63"/>
      <c r="Q69182" s="63"/>
    </row>
    <row r="69183" spans="16:17">
      <c r="P69183" s="63"/>
      <c r="Q69183" s="63"/>
    </row>
    <row r="69184" spans="16:17">
      <c r="P69184" s="63"/>
      <c r="Q69184" s="63"/>
    </row>
    <row r="69185" spans="16:17">
      <c r="P69185" s="63"/>
      <c r="Q69185" s="63"/>
    </row>
    <row r="69186" spans="16:17">
      <c r="P69186" s="63"/>
      <c r="Q69186" s="63"/>
    </row>
    <row r="69187" spans="16:17">
      <c r="P69187" s="63"/>
      <c r="Q69187" s="63"/>
    </row>
    <row r="69188" spans="16:17">
      <c r="P69188" s="63"/>
      <c r="Q69188" s="63"/>
    </row>
    <row r="69189" spans="16:17">
      <c r="P69189" s="63"/>
      <c r="Q69189" s="63"/>
    </row>
    <row r="69190" spans="16:17">
      <c r="P69190" s="63"/>
      <c r="Q69190" s="63"/>
    </row>
    <row r="69191" spans="16:17">
      <c r="P69191" s="63"/>
      <c r="Q69191" s="63"/>
    </row>
    <row r="69192" spans="16:17">
      <c r="P69192" s="63"/>
      <c r="Q69192" s="63"/>
    </row>
    <row r="69193" spans="16:17">
      <c r="P69193" s="63"/>
      <c r="Q69193" s="63"/>
    </row>
    <row r="69194" spans="16:17">
      <c r="P69194" s="63"/>
      <c r="Q69194" s="63"/>
    </row>
    <row r="69195" spans="16:17">
      <c r="P69195" s="63"/>
      <c r="Q69195" s="63"/>
    </row>
    <row r="69196" spans="16:17">
      <c r="P69196" s="63"/>
      <c r="Q69196" s="63"/>
    </row>
    <row r="69197" spans="16:17">
      <c r="P69197" s="63"/>
      <c r="Q69197" s="63"/>
    </row>
    <row r="69198" spans="16:17">
      <c r="P69198" s="63"/>
      <c r="Q69198" s="63"/>
    </row>
    <row r="69199" spans="16:17">
      <c r="P69199" s="63"/>
      <c r="Q69199" s="63"/>
    </row>
    <row r="69200" spans="16:17">
      <c r="P69200" s="63"/>
      <c r="Q69200" s="63"/>
    </row>
    <row r="69201" spans="16:17">
      <c r="P69201" s="63"/>
      <c r="Q69201" s="63"/>
    </row>
    <row r="69202" spans="16:17">
      <c r="P69202" s="63"/>
      <c r="Q69202" s="63"/>
    </row>
    <row r="69203" spans="16:17">
      <c r="P69203" s="63"/>
      <c r="Q69203" s="63"/>
    </row>
    <row r="69204" spans="16:17">
      <c r="P69204" s="63"/>
      <c r="Q69204" s="63"/>
    </row>
    <row r="69205" spans="16:17">
      <c r="P69205" s="63"/>
      <c r="Q69205" s="63"/>
    </row>
    <row r="69206" spans="16:17">
      <c r="P69206" s="63"/>
      <c r="Q69206" s="63"/>
    </row>
    <row r="69207" spans="16:17">
      <c r="P69207" s="63"/>
      <c r="Q69207" s="63"/>
    </row>
    <row r="69208" spans="16:17">
      <c r="P69208" s="63"/>
      <c r="Q69208" s="63"/>
    </row>
    <row r="69209" spans="16:17">
      <c r="P69209" s="63"/>
      <c r="Q69209" s="63"/>
    </row>
    <row r="69210" spans="16:17">
      <c r="P69210" s="63"/>
      <c r="Q69210" s="63"/>
    </row>
    <row r="69211" spans="16:17">
      <c r="P69211" s="63"/>
      <c r="Q69211" s="63"/>
    </row>
    <row r="69212" spans="16:17">
      <c r="P69212" s="63"/>
      <c r="Q69212" s="63"/>
    </row>
    <row r="69213" spans="16:17">
      <c r="P69213" s="63"/>
      <c r="Q69213" s="63"/>
    </row>
    <row r="69214" spans="16:17">
      <c r="P69214" s="63"/>
      <c r="Q69214" s="63"/>
    </row>
    <row r="69215" spans="16:17">
      <c r="P69215" s="63"/>
      <c r="Q69215" s="63"/>
    </row>
    <row r="69216" spans="16:17">
      <c r="P69216" s="63"/>
      <c r="Q69216" s="63"/>
    </row>
    <row r="69217" spans="16:17">
      <c r="P69217" s="63"/>
      <c r="Q69217" s="63"/>
    </row>
    <row r="69218" spans="16:17">
      <c r="P69218" s="63"/>
      <c r="Q69218" s="63"/>
    </row>
    <row r="69219" spans="16:17">
      <c r="P69219" s="63"/>
      <c r="Q69219" s="63"/>
    </row>
    <row r="69220" spans="16:17">
      <c r="P69220" s="63"/>
      <c r="Q69220" s="63"/>
    </row>
    <row r="69221" spans="16:17">
      <c r="P69221" s="63"/>
      <c r="Q69221" s="63"/>
    </row>
    <row r="69222" spans="16:17">
      <c r="P69222" s="63"/>
      <c r="Q69222" s="63"/>
    </row>
    <row r="69223" spans="16:17">
      <c r="P69223" s="63"/>
      <c r="Q69223" s="63"/>
    </row>
    <row r="69224" spans="16:17">
      <c r="P69224" s="63"/>
      <c r="Q69224" s="63"/>
    </row>
    <row r="69225" spans="16:17">
      <c r="P69225" s="63"/>
      <c r="Q69225" s="63"/>
    </row>
    <row r="69226" spans="16:17">
      <c r="P69226" s="63"/>
      <c r="Q69226" s="63"/>
    </row>
    <row r="69227" spans="16:17">
      <c r="P69227" s="63"/>
      <c r="Q69227" s="63"/>
    </row>
    <row r="69228" spans="16:17">
      <c r="P69228" s="63"/>
      <c r="Q69228" s="63"/>
    </row>
    <row r="69229" spans="16:17">
      <c r="P69229" s="63"/>
      <c r="Q69229" s="63"/>
    </row>
    <row r="69230" spans="16:17">
      <c r="P69230" s="63"/>
      <c r="Q69230" s="63"/>
    </row>
    <row r="69231" spans="16:17">
      <c r="P69231" s="63"/>
      <c r="Q69231" s="63"/>
    </row>
    <row r="69232" spans="16:17">
      <c r="P69232" s="63"/>
      <c r="Q69232" s="63"/>
    </row>
    <row r="69233" spans="16:17">
      <c r="P69233" s="63"/>
      <c r="Q69233" s="63"/>
    </row>
    <row r="69234" spans="16:17">
      <c r="P69234" s="63"/>
      <c r="Q69234" s="63"/>
    </row>
    <row r="69235" spans="16:17">
      <c r="P69235" s="63"/>
      <c r="Q69235" s="63"/>
    </row>
    <row r="69236" spans="16:17">
      <c r="P69236" s="63"/>
      <c r="Q69236" s="63"/>
    </row>
    <row r="69237" spans="16:17">
      <c r="P69237" s="63"/>
      <c r="Q69237" s="63"/>
    </row>
    <row r="69238" spans="16:17">
      <c r="P69238" s="63"/>
      <c r="Q69238" s="63"/>
    </row>
    <row r="69239" spans="16:17">
      <c r="P69239" s="63"/>
      <c r="Q69239" s="63"/>
    </row>
    <row r="69240" spans="16:17">
      <c r="P69240" s="63"/>
      <c r="Q69240" s="63"/>
    </row>
    <row r="69241" spans="16:17">
      <c r="P69241" s="63"/>
      <c r="Q69241" s="63"/>
    </row>
    <row r="69242" spans="16:17">
      <c r="P69242" s="63"/>
      <c r="Q69242" s="63"/>
    </row>
    <row r="69243" spans="16:17">
      <c r="P69243" s="63"/>
      <c r="Q69243" s="63"/>
    </row>
    <row r="69244" spans="16:17">
      <c r="P69244" s="63"/>
      <c r="Q69244" s="63"/>
    </row>
    <row r="69245" spans="16:17">
      <c r="P69245" s="63"/>
      <c r="Q69245" s="63"/>
    </row>
    <row r="69246" spans="16:17">
      <c r="P69246" s="63"/>
      <c r="Q69246" s="63"/>
    </row>
    <row r="69247" spans="16:17">
      <c r="P69247" s="63"/>
      <c r="Q69247" s="63"/>
    </row>
    <row r="69248" spans="16:17">
      <c r="P69248" s="63"/>
      <c r="Q69248" s="63"/>
    </row>
    <row r="69249" spans="16:17">
      <c r="P69249" s="63"/>
      <c r="Q69249" s="63"/>
    </row>
    <row r="69250" spans="16:17">
      <c r="P69250" s="63"/>
      <c r="Q69250" s="63"/>
    </row>
    <row r="69251" spans="16:17">
      <c r="P69251" s="63"/>
      <c r="Q69251" s="63"/>
    </row>
    <row r="69252" spans="16:17">
      <c r="P69252" s="63"/>
      <c r="Q69252" s="63"/>
    </row>
    <row r="69253" spans="16:17">
      <c r="P69253" s="63"/>
      <c r="Q69253" s="63"/>
    </row>
    <row r="69254" spans="16:17">
      <c r="P69254" s="63"/>
      <c r="Q69254" s="63"/>
    </row>
    <row r="69255" spans="16:17">
      <c r="P69255" s="63"/>
      <c r="Q69255" s="63"/>
    </row>
    <row r="69256" spans="16:17">
      <c r="P69256" s="63"/>
      <c r="Q69256" s="63"/>
    </row>
    <row r="69257" spans="16:17">
      <c r="P69257" s="63"/>
      <c r="Q69257" s="63"/>
    </row>
    <row r="69258" spans="16:17">
      <c r="P69258" s="63"/>
      <c r="Q69258" s="63"/>
    </row>
    <row r="69259" spans="16:17">
      <c r="P69259" s="63"/>
      <c r="Q69259" s="63"/>
    </row>
    <row r="69260" spans="16:17">
      <c r="P69260" s="63"/>
      <c r="Q69260" s="63"/>
    </row>
    <row r="69261" spans="16:17">
      <c r="P69261" s="63"/>
      <c r="Q69261" s="63"/>
    </row>
    <row r="69262" spans="16:17">
      <c r="P69262" s="63"/>
      <c r="Q69262" s="63"/>
    </row>
    <row r="69263" spans="16:17">
      <c r="P69263" s="63"/>
      <c r="Q69263" s="63"/>
    </row>
    <row r="69264" spans="16:17">
      <c r="P69264" s="63"/>
      <c r="Q69264" s="63"/>
    </row>
    <row r="69265" spans="16:17">
      <c r="P69265" s="63"/>
      <c r="Q69265" s="63"/>
    </row>
    <row r="69266" spans="16:17">
      <c r="P69266" s="63"/>
      <c r="Q69266" s="63"/>
    </row>
    <row r="69267" spans="16:17">
      <c r="P69267" s="63"/>
      <c r="Q69267" s="63"/>
    </row>
    <row r="69268" spans="16:17">
      <c r="P69268" s="63"/>
      <c r="Q69268" s="63"/>
    </row>
    <row r="69269" spans="16:17">
      <c r="P69269" s="63"/>
      <c r="Q69269" s="63"/>
    </row>
    <row r="69270" spans="16:17">
      <c r="P69270" s="63"/>
      <c r="Q69270" s="63"/>
    </row>
    <row r="69271" spans="16:17">
      <c r="P69271" s="63"/>
      <c r="Q69271" s="63"/>
    </row>
    <row r="69272" spans="16:17">
      <c r="P69272" s="63"/>
      <c r="Q69272" s="63"/>
    </row>
    <row r="69273" spans="16:17">
      <c r="P69273" s="63"/>
      <c r="Q69273" s="63"/>
    </row>
    <row r="69274" spans="16:17">
      <c r="P69274" s="63"/>
      <c r="Q69274" s="63"/>
    </row>
    <row r="69275" spans="16:17">
      <c r="P69275" s="63"/>
      <c r="Q69275" s="63"/>
    </row>
    <row r="69276" spans="16:17">
      <c r="P69276" s="63"/>
      <c r="Q69276" s="63"/>
    </row>
    <row r="69277" spans="16:17">
      <c r="P69277" s="63"/>
      <c r="Q69277" s="63"/>
    </row>
    <row r="69278" spans="16:17">
      <c r="P69278" s="63"/>
      <c r="Q69278" s="63"/>
    </row>
    <row r="69279" spans="16:17">
      <c r="P69279" s="63"/>
      <c r="Q69279" s="63"/>
    </row>
    <row r="69280" spans="16:17">
      <c r="P69280" s="63"/>
      <c r="Q69280" s="63"/>
    </row>
    <row r="69281" spans="16:17">
      <c r="P69281" s="63"/>
      <c r="Q69281" s="63"/>
    </row>
    <row r="69282" spans="16:17">
      <c r="P69282" s="63"/>
      <c r="Q69282" s="63"/>
    </row>
    <row r="69283" spans="16:17">
      <c r="P69283" s="63"/>
      <c r="Q69283" s="63"/>
    </row>
    <row r="69284" spans="16:17">
      <c r="P69284" s="63"/>
      <c r="Q69284" s="63"/>
    </row>
    <row r="69285" spans="16:17">
      <c r="P69285" s="63"/>
      <c r="Q69285" s="63"/>
    </row>
    <row r="69286" spans="16:17">
      <c r="P69286" s="63"/>
      <c r="Q69286" s="63"/>
    </row>
    <row r="69287" spans="16:17">
      <c r="P69287" s="63"/>
      <c r="Q69287" s="63"/>
    </row>
    <row r="69288" spans="16:17">
      <c r="P69288" s="63"/>
      <c r="Q69288" s="63"/>
    </row>
    <row r="69289" spans="16:17">
      <c r="P69289" s="63"/>
      <c r="Q69289" s="63"/>
    </row>
    <row r="69290" spans="16:17">
      <c r="P69290" s="63"/>
      <c r="Q69290" s="63"/>
    </row>
    <row r="69291" spans="16:17">
      <c r="P69291" s="63"/>
      <c r="Q69291" s="63"/>
    </row>
    <row r="69292" spans="16:17">
      <c r="P69292" s="63"/>
      <c r="Q69292" s="63"/>
    </row>
    <row r="69293" spans="16:17">
      <c r="P69293" s="63"/>
      <c r="Q69293" s="63"/>
    </row>
    <row r="69294" spans="16:17">
      <c r="P69294" s="63"/>
      <c r="Q69294" s="63"/>
    </row>
    <row r="69295" spans="16:17">
      <c r="P69295" s="63"/>
      <c r="Q69295" s="63"/>
    </row>
    <row r="69296" spans="16:17">
      <c r="P69296" s="63"/>
      <c r="Q69296" s="63"/>
    </row>
    <row r="69297" spans="16:17">
      <c r="P69297" s="63"/>
      <c r="Q69297" s="63"/>
    </row>
    <row r="69298" spans="16:17">
      <c r="P69298" s="63"/>
      <c r="Q69298" s="63"/>
    </row>
    <row r="69299" spans="16:17">
      <c r="P69299" s="63"/>
      <c r="Q69299" s="63"/>
    </row>
    <row r="69300" spans="16:17">
      <c r="P69300" s="63"/>
      <c r="Q69300" s="63"/>
    </row>
    <row r="69301" spans="16:17">
      <c r="P69301" s="63"/>
      <c r="Q69301" s="63"/>
    </row>
    <row r="69302" spans="16:17">
      <c r="P69302" s="63"/>
      <c r="Q69302" s="63"/>
    </row>
    <row r="69303" spans="16:17">
      <c r="P69303" s="63"/>
      <c r="Q69303" s="63"/>
    </row>
    <row r="69304" spans="16:17">
      <c r="P69304" s="63"/>
      <c r="Q69304" s="63"/>
    </row>
    <row r="69305" spans="16:17">
      <c r="P69305" s="63"/>
      <c r="Q69305" s="63"/>
    </row>
    <row r="69306" spans="16:17">
      <c r="P69306" s="63"/>
      <c r="Q69306" s="63"/>
    </row>
    <row r="69307" spans="16:17">
      <c r="P69307" s="63"/>
      <c r="Q69307" s="63"/>
    </row>
    <row r="69308" spans="16:17">
      <c r="P69308" s="63"/>
      <c r="Q69308" s="63"/>
    </row>
    <row r="69309" spans="16:17">
      <c r="P69309" s="63"/>
      <c r="Q69309" s="63"/>
    </row>
    <row r="69310" spans="16:17">
      <c r="P69310" s="63"/>
      <c r="Q69310" s="63"/>
    </row>
    <row r="69311" spans="16:17">
      <c r="P69311" s="63"/>
      <c r="Q69311" s="63"/>
    </row>
    <row r="69312" spans="16:17">
      <c r="P69312" s="63"/>
      <c r="Q69312" s="63"/>
    </row>
    <row r="69313" spans="16:17">
      <c r="P69313" s="63"/>
      <c r="Q69313" s="63"/>
    </row>
    <row r="69314" spans="16:17">
      <c r="P69314" s="63"/>
      <c r="Q69314" s="63"/>
    </row>
    <row r="69315" spans="16:17">
      <c r="P69315" s="63"/>
      <c r="Q69315" s="63"/>
    </row>
    <row r="69316" spans="16:17">
      <c r="P69316" s="63"/>
      <c r="Q69316" s="63"/>
    </row>
    <row r="69317" spans="16:17">
      <c r="P69317" s="63"/>
      <c r="Q69317" s="63"/>
    </row>
    <row r="69318" spans="16:17">
      <c r="P69318" s="63"/>
      <c r="Q69318" s="63"/>
    </row>
    <row r="69319" spans="16:17">
      <c r="P69319" s="63"/>
      <c r="Q69319" s="63"/>
    </row>
    <row r="69320" spans="16:17">
      <c r="P69320" s="63"/>
      <c r="Q69320" s="63"/>
    </row>
    <row r="69321" spans="16:17">
      <c r="P69321" s="63"/>
      <c r="Q69321" s="63"/>
    </row>
    <row r="69322" spans="16:17">
      <c r="P69322" s="63"/>
      <c r="Q69322" s="63"/>
    </row>
    <row r="69323" spans="16:17">
      <c r="P69323" s="63"/>
      <c r="Q69323" s="63"/>
    </row>
    <row r="69324" spans="16:17">
      <c r="P69324" s="63"/>
      <c r="Q69324" s="63"/>
    </row>
    <row r="69325" spans="16:17">
      <c r="P69325" s="63"/>
      <c r="Q69325" s="63"/>
    </row>
    <row r="69326" spans="16:17">
      <c r="P69326" s="63"/>
      <c r="Q69326" s="63"/>
    </row>
    <row r="69327" spans="16:17">
      <c r="P69327" s="63"/>
      <c r="Q69327" s="63"/>
    </row>
    <row r="69328" spans="16:17">
      <c r="P69328" s="63"/>
      <c r="Q69328" s="63"/>
    </row>
    <row r="69329" spans="16:17">
      <c r="P69329" s="63"/>
      <c r="Q69329" s="63"/>
    </row>
    <row r="69330" spans="16:17">
      <c r="P69330" s="63"/>
      <c r="Q69330" s="63"/>
    </row>
    <row r="69331" spans="16:17">
      <c r="P69331" s="63"/>
      <c r="Q69331" s="63"/>
    </row>
    <row r="69332" spans="16:17">
      <c r="P69332" s="63"/>
      <c r="Q69332" s="63"/>
    </row>
    <row r="69333" spans="16:17">
      <c r="P69333" s="63"/>
      <c r="Q69333" s="63"/>
    </row>
    <row r="69334" spans="16:17">
      <c r="P69334" s="63"/>
      <c r="Q69334" s="63"/>
    </row>
    <row r="69335" spans="16:17">
      <c r="P69335" s="63"/>
      <c r="Q69335" s="63"/>
    </row>
    <row r="69336" spans="16:17">
      <c r="P69336" s="63"/>
      <c r="Q69336" s="63"/>
    </row>
    <row r="69337" spans="16:17">
      <c r="P69337" s="63"/>
      <c r="Q69337" s="63"/>
    </row>
    <row r="69338" spans="16:17">
      <c r="P69338" s="63"/>
      <c r="Q69338" s="63"/>
    </row>
    <row r="69339" spans="16:17">
      <c r="P69339" s="63"/>
      <c r="Q69339" s="63"/>
    </row>
    <row r="69340" spans="16:17">
      <c r="P69340" s="63"/>
      <c r="Q69340" s="63"/>
    </row>
    <row r="69341" spans="16:17">
      <c r="P69341" s="63"/>
      <c r="Q69341" s="63"/>
    </row>
    <row r="69342" spans="16:17">
      <c r="P69342" s="63"/>
      <c r="Q69342" s="63"/>
    </row>
    <row r="69343" spans="16:17">
      <c r="P69343" s="63"/>
      <c r="Q69343" s="63"/>
    </row>
    <row r="69344" spans="16:17">
      <c r="P69344" s="63"/>
      <c r="Q69344" s="63"/>
    </row>
    <row r="69345" spans="16:17">
      <c r="P69345" s="63"/>
      <c r="Q69345" s="63"/>
    </row>
    <row r="69346" spans="16:17">
      <c r="P69346" s="63"/>
      <c r="Q69346" s="63"/>
    </row>
    <row r="69347" spans="16:17">
      <c r="P69347" s="63"/>
      <c r="Q69347" s="63"/>
    </row>
    <row r="69348" spans="16:17">
      <c r="P69348" s="63"/>
      <c r="Q69348" s="63"/>
    </row>
    <row r="69349" spans="16:17">
      <c r="P69349" s="63"/>
      <c r="Q69349" s="63"/>
    </row>
    <row r="69350" spans="16:17">
      <c r="P69350" s="63"/>
      <c r="Q69350" s="63"/>
    </row>
    <row r="69351" spans="16:17">
      <c r="P69351" s="63"/>
      <c r="Q69351" s="63"/>
    </row>
    <row r="69352" spans="16:17">
      <c r="P69352" s="63"/>
      <c r="Q69352" s="63"/>
    </row>
    <row r="69353" spans="16:17">
      <c r="P69353" s="63"/>
      <c r="Q69353" s="63"/>
    </row>
    <row r="69354" spans="16:17">
      <c r="P69354" s="63"/>
      <c r="Q69354" s="63"/>
    </row>
    <row r="69355" spans="16:17">
      <c r="P69355" s="63"/>
      <c r="Q69355" s="63"/>
    </row>
    <row r="69356" spans="16:17">
      <c r="P69356" s="63"/>
      <c r="Q69356" s="63"/>
    </row>
    <row r="69357" spans="16:17">
      <c r="P69357" s="63"/>
      <c r="Q69357" s="63"/>
    </row>
    <row r="69358" spans="16:17">
      <c r="P69358" s="63"/>
      <c r="Q69358" s="63"/>
    </row>
    <row r="69359" spans="16:17">
      <c r="P69359" s="63"/>
      <c r="Q69359" s="63"/>
    </row>
    <row r="69360" spans="16:17">
      <c r="P69360" s="63"/>
      <c r="Q69360" s="63"/>
    </row>
    <row r="69361" spans="16:17">
      <c r="P69361" s="63"/>
      <c r="Q69361" s="63"/>
    </row>
    <row r="69362" spans="16:17">
      <c r="P69362" s="63"/>
      <c r="Q69362" s="63"/>
    </row>
    <row r="69363" spans="16:17">
      <c r="P69363" s="63"/>
      <c r="Q69363" s="63"/>
    </row>
    <row r="69364" spans="16:17">
      <c r="P69364" s="63"/>
      <c r="Q69364" s="63"/>
    </row>
    <row r="69365" spans="16:17">
      <c r="P69365" s="63"/>
      <c r="Q69365" s="63"/>
    </row>
    <row r="69366" spans="16:17">
      <c r="P69366" s="63"/>
      <c r="Q69366" s="63"/>
    </row>
    <row r="69367" spans="16:17">
      <c r="P69367" s="63"/>
      <c r="Q69367" s="63"/>
    </row>
    <row r="69368" spans="16:17">
      <c r="P69368" s="63"/>
      <c r="Q69368" s="63"/>
    </row>
    <row r="69369" spans="16:17">
      <c r="P69369" s="63"/>
      <c r="Q69369" s="63"/>
    </row>
    <row r="69370" spans="16:17">
      <c r="P69370" s="63"/>
      <c r="Q69370" s="63"/>
    </row>
    <row r="69371" spans="16:17">
      <c r="P69371" s="63"/>
      <c r="Q69371" s="63"/>
    </row>
    <row r="69372" spans="16:17">
      <c r="P69372" s="63"/>
      <c r="Q69372" s="63"/>
    </row>
    <row r="69373" spans="16:17">
      <c r="P69373" s="63"/>
      <c r="Q69373" s="63"/>
    </row>
    <row r="69374" spans="16:17">
      <c r="P69374" s="63"/>
      <c r="Q69374" s="63"/>
    </row>
    <row r="69375" spans="16:17">
      <c r="P69375" s="63"/>
      <c r="Q69375" s="63"/>
    </row>
    <row r="69376" spans="16:17">
      <c r="P69376" s="63"/>
      <c r="Q69376" s="63"/>
    </row>
    <row r="69377" spans="16:17">
      <c r="P69377" s="63"/>
      <c r="Q69377" s="63"/>
    </row>
    <row r="69378" spans="16:17">
      <c r="P69378" s="63"/>
      <c r="Q69378" s="63"/>
    </row>
    <row r="69379" spans="16:17">
      <c r="P69379" s="63"/>
      <c r="Q69379" s="63"/>
    </row>
    <row r="69380" spans="16:17">
      <c r="P69380" s="63"/>
      <c r="Q69380" s="63"/>
    </row>
    <row r="69381" spans="16:17">
      <c r="P69381" s="63"/>
      <c r="Q69381" s="63"/>
    </row>
    <row r="69382" spans="16:17">
      <c r="P69382" s="63"/>
      <c r="Q69382" s="63"/>
    </row>
    <row r="69383" spans="16:17">
      <c r="P69383" s="63"/>
      <c r="Q69383" s="63"/>
    </row>
    <row r="69384" spans="16:17">
      <c r="P69384" s="63"/>
      <c r="Q69384" s="63"/>
    </row>
    <row r="69385" spans="16:17">
      <c r="P69385" s="63"/>
      <c r="Q69385" s="63"/>
    </row>
    <row r="69386" spans="16:17">
      <c r="P69386" s="63"/>
      <c r="Q69386" s="63"/>
    </row>
    <row r="69387" spans="16:17">
      <c r="P69387" s="63"/>
      <c r="Q69387" s="63"/>
    </row>
    <row r="69388" spans="16:17">
      <c r="P69388" s="63"/>
      <c r="Q69388" s="63"/>
    </row>
    <row r="69389" spans="16:17">
      <c r="P69389" s="63"/>
      <c r="Q69389" s="63"/>
    </row>
    <row r="69390" spans="16:17">
      <c r="P69390" s="63"/>
      <c r="Q69390" s="63"/>
    </row>
    <row r="69391" spans="16:17">
      <c r="P69391" s="63"/>
      <c r="Q69391" s="63"/>
    </row>
    <row r="69392" spans="16:17">
      <c r="P69392" s="63"/>
      <c r="Q69392" s="63"/>
    </row>
    <row r="69393" spans="16:17">
      <c r="P69393" s="63"/>
      <c r="Q69393" s="63"/>
    </row>
    <row r="69394" spans="16:17">
      <c r="P69394" s="63"/>
      <c r="Q69394" s="63"/>
    </row>
    <row r="69395" spans="16:17">
      <c r="P69395" s="63"/>
      <c r="Q69395" s="63"/>
    </row>
    <row r="69396" spans="16:17">
      <c r="P69396" s="63"/>
      <c r="Q69396" s="63"/>
    </row>
    <row r="69397" spans="16:17">
      <c r="P69397" s="63"/>
      <c r="Q69397" s="63"/>
    </row>
    <row r="69398" spans="16:17">
      <c r="P69398" s="63"/>
      <c r="Q69398" s="63"/>
    </row>
    <row r="69399" spans="16:17">
      <c r="P69399" s="63"/>
      <c r="Q69399" s="63"/>
    </row>
    <row r="69400" spans="16:17">
      <c r="P69400" s="63"/>
      <c r="Q69400" s="63"/>
    </row>
    <row r="69401" spans="16:17">
      <c r="P69401" s="63"/>
      <c r="Q69401" s="63"/>
    </row>
    <row r="69402" spans="16:17">
      <c r="P69402" s="63"/>
      <c r="Q69402" s="63"/>
    </row>
    <row r="69403" spans="16:17">
      <c r="P69403" s="63"/>
      <c r="Q69403" s="63"/>
    </row>
    <row r="69404" spans="16:17">
      <c r="P69404" s="63"/>
      <c r="Q69404" s="63"/>
    </row>
    <row r="69405" spans="16:17">
      <c r="P69405" s="63"/>
      <c r="Q69405" s="63"/>
    </row>
    <row r="69406" spans="16:17">
      <c r="P69406" s="63"/>
      <c r="Q69406" s="63"/>
    </row>
    <row r="69407" spans="16:17">
      <c r="P69407" s="63"/>
      <c r="Q69407" s="63"/>
    </row>
    <row r="69408" spans="16:17">
      <c r="P69408" s="63"/>
      <c r="Q69408" s="63"/>
    </row>
    <row r="69409" spans="16:17">
      <c r="P69409" s="63"/>
      <c r="Q69409" s="63"/>
    </row>
    <row r="69410" spans="16:17">
      <c r="P69410" s="63"/>
      <c r="Q69410" s="63"/>
    </row>
    <row r="69411" spans="16:17">
      <c r="P69411" s="63"/>
      <c r="Q69411" s="63"/>
    </row>
    <row r="69412" spans="16:17">
      <c r="P69412" s="63"/>
      <c r="Q69412" s="63"/>
    </row>
    <row r="69413" spans="16:17">
      <c r="P69413" s="63"/>
      <c r="Q69413" s="63"/>
    </row>
    <row r="69414" spans="16:17">
      <c r="P69414" s="63"/>
      <c r="Q69414" s="63"/>
    </row>
    <row r="69415" spans="16:17">
      <c r="P69415" s="63"/>
      <c r="Q69415" s="63"/>
    </row>
    <row r="69416" spans="16:17">
      <c r="P69416" s="63"/>
      <c r="Q69416" s="63"/>
    </row>
    <row r="69417" spans="16:17">
      <c r="P69417" s="63"/>
      <c r="Q69417" s="63"/>
    </row>
    <row r="69418" spans="16:17">
      <c r="P69418" s="63"/>
      <c r="Q69418" s="63"/>
    </row>
    <row r="69419" spans="16:17">
      <c r="P69419" s="63"/>
      <c r="Q69419" s="63"/>
    </row>
    <row r="69420" spans="16:17">
      <c r="P69420" s="63"/>
      <c r="Q69420" s="63"/>
    </row>
    <row r="69421" spans="16:17">
      <c r="P69421" s="63"/>
      <c r="Q69421" s="63"/>
    </row>
    <row r="69422" spans="16:17">
      <c r="P69422" s="63"/>
      <c r="Q69422" s="63"/>
    </row>
    <row r="69423" spans="16:17">
      <c r="P69423" s="63"/>
      <c r="Q69423" s="63"/>
    </row>
    <row r="69424" spans="16:17">
      <c r="P69424" s="63"/>
      <c r="Q69424" s="63"/>
    </row>
    <row r="69425" spans="16:17">
      <c r="P69425" s="63"/>
      <c r="Q69425" s="63"/>
    </row>
    <row r="69426" spans="16:17">
      <c r="P69426" s="63"/>
      <c r="Q69426" s="63"/>
    </row>
    <row r="69427" spans="16:17">
      <c r="P69427" s="63"/>
      <c r="Q69427" s="63"/>
    </row>
    <row r="69428" spans="16:17">
      <c r="P69428" s="63"/>
      <c r="Q69428" s="63"/>
    </row>
    <row r="69429" spans="16:17">
      <c r="P69429" s="63"/>
      <c r="Q69429" s="63"/>
    </row>
    <row r="69430" spans="16:17">
      <c r="P69430" s="63"/>
      <c r="Q69430" s="63"/>
    </row>
    <row r="69431" spans="16:17">
      <c r="P69431" s="63"/>
      <c r="Q69431" s="63"/>
    </row>
    <row r="69432" spans="16:17">
      <c r="P69432" s="63"/>
      <c r="Q69432" s="63"/>
    </row>
    <row r="69433" spans="16:17">
      <c r="P69433" s="63"/>
      <c r="Q69433" s="63"/>
    </row>
    <row r="69434" spans="16:17">
      <c r="P69434" s="63"/>
      <c r="Q69434" s="63"/>
    </row>
    <row r="69435" spans="16:17">
      <c r="P69435" s="63"/>
      <c r="Q69435" s="63"/>
    </row>
    <row r="69436" spans="16:17">
      <c r="P69436" s="63"/>
      <c r="Q69436" s="63"/>
    </row>
    <row r="69437" spans="16:17">
      <c r="P69437" s="63"/>
      <c r="Q69437" s="63"/>
    </row>
    <row r="69438" spans="16:17">
      <c r="P69438" s="63"/>
      <c r="Q69438" s="63"/>
    </row>
    <row r="69439" spans="16:17">
      <c r="P69439" s="63"/>
      <c r="Q69439" s="63"/>
    </row>
    <row r="69440" spans="16:17">
      <c r="P69440" s="63"/>
      <c r="Q69440" s="63"/>
    </row>
    <row r="69441" spans="16:17">
      <c r="P69441" s="63"/>
      <c r="Q69441" s="63"/>
    </row>
    <row r="69442" spans="16:17">
      <c r="P69442" s="63"/>
      <c r="Q69442" s="63"/>
    </row>
    <row r="69443" spans="16:17">
      <c r="P69443" s="63"/>
      <c r="Q69443" s="63"/>
    </row>
    <row r="69444" spans="16:17">
      <c r="P69444" s="63"/>
      <c r="Q69444" s="63"/>
    </row>
    <row r="69445" spans="16:17">
      <c r="P69445" s="63"/>
      <c r="Q69445" s="63"/>
    </row>
    <row r="69446" spans="16:17">
      <c r="P69446" s="63"/>
      <c r="Q69446" s="63"/>
    </row>
    <row r="69447" spans="16:17">
      <c r="P69447" s="63"/>
      <c r="Q69447" s="63"/>
    </row>
    <row r="69448" spans="16:17">
      <c r="P69448" s="63"/>
      <c r="Q69448" s="63"/>
    </row>
    <row r="69449" spans="16:17">
      <c r="P69449" s="63"/>
      <c r="Q69449" s="63"/>
    </row>
    <row r="69450" spans="16:17">
      <c r="P69450" s="63"/>
      <c r="Q69450" s="63"/>
    </row>
    <row r="69451" spans="16:17">
      <c r="P69451" s="63"/>
      <c r="Q69451" s="63"/>
    </row>
    <row r="69452" spans="16:17">
      <c r="P69452" s="63"/>
      <c r="Q69452" s="63"/>
    </row>
    <row r="69453" spans="16:17">
      <c r="P69453" s="63"/>
      <c r="Q69453" s="63"/>
    </row>
    <row r="69454" spans="16:17">
      <c r="P69454" s="63"/>
      <c r="Q69454" s="63"/>
    </row>
    <row r="69455" spans="16:17">
      <c r="P69455" s="63"/>
      <c r="Q69455" s="63"/>
    </row>
    <row r="69456" spans="16:17">
      <c r="P69456" s="63"/>
      <c r="Q69456" s="63"/>
    </row>
    <row r="69457" spans="16:17">
      <c r="P69457" s="63"/>
      <c r="Q69457" s="63"/>
    </row>
    <row r="69458" spans="16:17">
      <c r="P69458" s="63"/>
      <c r="Q69458" s="63"/>
    </row>
    <row r="69459" spans="16:17">
      <c r="P69459" s="63"/>
      <c r="Q69459" s="63"/>
    </row>
    <row r="69460" spans="16:17">
      <c r="P69460" s="63"/>
      <c r="Q69460" s="63"/>
    </row>
    <row r="69461" spans="16:17">
      <c r="P69461" s="63"/>
      <c r="Q69461" s="63"/>
    </row>
    <row r="69462" spans="16:17">
      <c r="P69462" s="63"/>
      <c r="Q69462" s="63"/>
    </row>
    <row r="69463" spans="16:17">
      <c r="P69463" s="63"/>
      <c r="Q69463" s="63"/>
    </row>
    <row r="69464" spans="16:17">
      <c r="P69464" s="63"/>
      <c r="Q69464" s="63"/>
    </row>
    <row r="69465" spans="16:17">
      <c r="P69465" s="63"/>
      <c r="Q69465" s="63"/>
    </row>
    <row r="69466" spans="16:17">
      <c r="P69466" s="63"/>
      <c r="Q69466" s="63"/>
    </row>
    <row r="69467" spans="16:17">
      <c r="P69467" s="63"/>
      <c r="Q69467" s="63"/>
    </row>
    <row r="69468" spans="16:17">
      <c r="P69468" s="63"/>
      <c r="Q69468" s="63"/>
    </row>
    <row r="69469" spans="16:17">
      <c r="P69469" s="63"/>
      <c r="Q69469" s="63"/>
    </row>
    <row r="69470" spans="16:17">
      <c r="P69470" s="63"/>
      <c r="Q69470" s="63"/>
    </row>
    <row r="69471" spans="16:17">
      <c r="P69471" s="63"/>
      <c r="Q69471" s="63"/>
    </row>
    <row r="69472" spans="16:17">
      <c r="P69472" s="63"/>
      <c r="Q69472" s="63"/>
    </row>
    <row r="69473" spans="16:17">
      <c r="P69473" s="63"/>
      <c r="Q69473" s="63"/>
    </row>
    <row r="69474" spans="16:17">
      <c r="P69474" s="63"/>
      <c r="Q69474" s="63"/>
    </row>
    <row r="69475" spans="16:17">
      <c r="P69475" s="63"/>
      <c r="Q69475" s="63"/>
    </row>
    <row r="69476" spans="16:17">
      <c r="P69476" s="63"/>
      <c r="Q69476" s="63"/>
    </row>
    <row r="69477" spans="16:17">
      <c r="P69477" s="63"/>
      <c r="Q69477" s="63"/>
    </row>
    <row r="69478" spans="16:17">
      <c r="P69478" s="63"/>
      <c r="Q69478" s="63"/>
    </row>
    <row r="69479" spans="16:17">
      <c r="P69479" s="63"/>
      <c r="Q69479" s="63"/>
    </row>
    <row r="69480" spans="16:17">
      <c r="P69480" s="63"/>
      <c r="Q69480" s="63"/>
    </row>
    <row r="69481" spans="16:17">
      <c r="P69481" s="63"/>
      <c r="Q69481" s="63"/>
    </row>
    <row r="69482" spans="16:17">
      <c r="P69482" s="63"/>
      <c r="Q69482" s="63"/>
    </row>
    <row r="69483" spans="16:17">
      <c r="P69483" s="63"/>
      <c r="Q69483" s="63"/>
    </row>
    <row r="69484" spans="16:17">
      <c r="P69484" s="63"/>
      <c r="Q69484" s="63"/>
    </row>
    <row r="69485" spans="16:17">
      <c r="P69485" s="63"/>
      <c r="Q69485" s="63"/>
    </row>
    <row r="69486" spans="16:17">
      <c r="P69486" s="63"/>
      <c r="Q69486" s="63"/>
    </row>
    <row r="69487" spans="16:17">
      <c r="P69487" s="63"/>
      <c r="Q69487" s="63"/>
    </row>
    <row r="69488" spans="16:17">
      <c r="P69488" s="63"/>
      <c r="Q69488" s="63"/>
    </row>
    <row r="69489" spans="16:17">
      <c r="P69489" s="63"/>
      <c r="Q69489" s="63"/>
    </row>
    <row r="69490" spans="16:17">
      <c r="P69490" s="63"/>
      <c r="Q69490" s="63"/>
    </row>
    <row r="69491" spans="16:17">
      <c r="P69491" s="63"/>
      <c r="Q69491" s="63"/>
    </row>
    <row r="69492" spans="16:17">
      <c r="P69492" s="63"/>
      <c r="Q69492" s="63"/>
    </row>
    <row r="69493" spans="16:17">
      <c r="P69493" s="63"/>
      <c r="Q69493" s="63"/>
    </row>
    <row r="69494" spans="16:17">
      <c r="P69494" s="63"/>
      <c r="Q69494" s="63"/>
    </row>
    <row r="69495" spans="16:17">
      <c r="P69495" s="63"/>
      <c r="Q69495" s="63"/>
    </row>
    <row r="69496" spans="16:17">
      <c r="P69496" s="63"/>
      <c r="Q69496" s="63"/>
    </row>
    <row r="69497" spans="16:17">
      <c r="P69497" s="63"/>
      <c r="Q69497" s="63"/>
    </row>
    <row r="69498" spans="16:17">
      <c r="P69498" s="63"/>
      <c r="Q69498" s="63"/>
    </row>
    <row r="69499" spans="16:17">
      <c r="P69499" s="63"/>
      <c r="Q69499" s="63"/>
    </row>
    <row r="69500" spans="16:17">
      <c r="P69500" s="63"/>
      <c r="Q69500" s="63"/>
    </row>
    <row r="69501" spans="16:17">
      <c r="P69501" s="63"/>
      <c r="Q69501" s="63"/>
    </row>
    <row r="69502" spans="16:17">
      <c r="P69502" s="63"/>
      <c r="Q69502" s="63"/>
    </row>
    <row r="69503" spans="16:17">
      <c r="P69503" s="63"/>
      <c r="Q69503" s="63"/>
    </row>
    <row r="69504" spans="16:17">
      <c r="P69504" s="63"/>
      <c r="Q69504" s="63"/>
    </row>
    <row r="69505" spans="16:17">
      <c r="P69505" s="63"/>
      <c r="Q69505" s="63"/>
    </row>
    <row r="69506" spans="16:17">
      <c r="P69506" s="63"/>
      <c r="Q69506" s="63"/>
    </row>
    <row r="69507" spans="16:17">
      <c r="P69507" s="63"/>
      <c r="Q69507" s="63"/>
    </row>
    <row r="69508" spans="16:17">
      <c r="P69508" s="63"/>
      <c r="Q69508" s="63"/>
    </row>
    <row r="69509" spans="16:17">
      <c r="P69509" s="63"/>
      <c r="Q69509" s="63"/>
    </row>
    <row r="69510" spans="16:17">
      <c r="P69510" s="63"/>
      <c r="Q69510" s="63"/>
    </row>
    <row r="69511" spans="16:17">
      <c r="P69511" s="63"/>
      <c r="Q69511" s="63"/>
    </row>
    <row r="69512" spans="16:17">
      <c r="P69512" s="63"/>
      <c r="Q69512" s="63"/>
    </row>
    <row r="69513" spans="16:17">
      <c r="P69513" s="63"/>
      <c r="Q69513" s="63"/>
    </row>
    <row r="69514" spans="16:17">
      <c r="P69514" s="63"/>
      <c r="Q69514" s="63"/>
    </row>
    <row r="69515" spans="16:17">
      <c r="P69515" s="63"/>
      <c r="Q69515" s="63"/>
    </row>
    <row r="69516" spans="16:17">
      <c r="P69516" s="63"/>
      <c r="Q69516" s="63"/>
    </row>
    <row r="69517" spans="16:17">
      <c r="P69517" s="63"/>
      <c r="Q69517" s="63"/>
    </row>
    <row r="69518" spans="16:17">
      <c r="P69518" s="63"/>
      <c r="Q69518" s="63"/>
    </row>
    <row r="69519" spans="16:17">
      <c r="P69519" s="63"/>
      <c r="Q69519" s="63"/>
    </row>
    <row r="69520" spans="16:17">
      <c r="P69520" s="63"/>
      <c r="Q69520" s="63"/>
    </row>
    <row r="69521" spans="16:17">
      <c r="P69521" s="63"/>
      <c r="Q69521" s="63"/>
    </row>
    <row r="69522" spans="16:17">
      <c r="P69522" s="63"/>
      <c r="Q69522" s="63"/>
    </row>
    <row r="69523" spans="16:17">
      <c r="P69523" s="63"/>
      <c r="Q69523" s="63"/>
    </row>
    <row r="69524" spans="16:17">
      <c r="P69524" s="63"/>
      <c r="Q69524" s="63"/>
    </row>
    <row r="69525" spans="16:17">
      <c r="P69525" s="63"/>
      <c r="Q69525" s="63"/>
    </row>
    <row r="69526" spans="16:17">
      <c r="P69526" s="63"/>
      <c r="Q69526" s="63"/>
    </row>
    <row r="69527" spans="16:17">
      <c r="P69527" s="63"/>
      <c r="Q69527" s="63"/>
    </row>
    <row r="69528" spans="16:17">
      <c r="P69528" s="63"/>
      <c r="Q69528" s="63"/>
    </row>
    <row r="69529" spans="16:17">
      <c r="P69529" s="63"/>
      <c r="Q69529" s="63"/>
    </row>
    <row r="69530" spans="16:17">
      <c r="P69530" s="63"/>
      <c r="Q69530" s="63"/>
    </row>
    <row r="69531" spans="16:17">
      <c r="P69531" s="63"/>
      <c r="Q69531" s="63"/>
    </row>
    <row r="69532" spans="16:17">
      <c r="P69532" s="63"/>
      <c r="Q69532" s="63"/>
    </row>
    <row r="69533" spans="16:17">
      <c r="P69533" s="63"/>
      <c r="Q69533" s="63"/>
    </row>
    <row r="69534" spans="16:17">
      <c r="P69534" s="63"/>
      <c r="Q69534" s="63"/>
    </row>
    <row r="69535" spans="16:17">
      <c r="P69535" s="63"/>
      <c r="Q69535" s="63"/>
    </row>
    <row r="69536" spans="16:17">
      <c r="P69536" s="63"/>
      <c r="Q69536" s="63"/>
    </row>
    <row r="69537" spans="16:17">
      <c r="P69537" s="63"/>
      <c r="Q69537" s="63"/>
    </row>
    <row r="69538" spans="16:17">
      <c r="P69538" s="63"/>
      <c r="Q69538" s="63"/>
    </row>
    <row r="69539" spans="16:17">
      <c r="P69539" s="63"/>
      <c r="Q69539" s="63"/>
    </row>
    <row r="69540" spans="16:17">
      <c r="P69540" s="63"/>
      <c r="Q69540" s="63"/>
    </row>
    <row r="69541" spans="16:17">
      <c r="P69541" s="63"/>
      <c r="Q69541" s="63"/>
    </row>
    <row r="69542" spans="16:17">
      <c r="P69542" s="63"/>
      <c r="Q69542" s="63"/>
    </row>
    <row r="69543" spans="16:17">
      <c r="P69543" s="63"/>
      <c r="Q69543" s="63"/>
    </row>
    <row r="69544" spans="16:17">
      <c r="P69544" s="63"/>
      <c r="Q69544" s="63"/>
    </row>
    <row r="69545" spans="16:17">
      <c r="P69545" s="63"/>
      <c r="Q69545" s="63"/>
    </row>
    <row r="69546" spans="16:17">
      <c r="P69546" s="63"/>
      <c r="Q69546" s="63"/>
    </row>
    <row r="69547" spans="16:17">
      <c r="P69547" s="63"/>
      <c r="Q69547" s="63"/>
    </row>
    <row r="69548" spans="16:17">
      <c r="P69548" s="63"/>
      <c r="Q69548" s="63"/>
    </row>
    <row r="69549" spans="16:17">
      <c r="P69549" s="63"/>
      <c r="Q69549" s="63"/>
    </row>
    <row r="69550" spans="16:17">
      <c r="P69550" s="63"/>
      <c r="Q69550" s="63"/>
    </row>
    <row r="69551" spans="16:17">
      <c r="P69551" s="63"/>
      <c r="Q69551" s="63"/>
    </row>
    <row r="69552" spans="16:17">
      <c r="P69552" s="63"/>
      <c r="Q69552" s="63"/>
    </row>
    <row r="69553" spans="16:17">
      <c r="P69553" s="63"/>
      <c r="Q69553" s="63"/>
    </row>
    <row r="69554" spans="16:17">
      <c r="P69554" s="63"/>
      <c r="Q69554" s="63"/>
    </row>
    <row r="69555" spans="16:17">
      <c r="P69555" s="63"/>
      <c r="Q69555" s="63"/>
    </row>
    <row r="69556" spans="16:17">
      <c r="P69556" s="63"/>
      <c r="Q69556" s="63"/>
    </row>
    <row r="69557" spans="16:17">
      <c r="P69557" s="63"/>
      <c r="Q69557" s="63"/>
    </row>
    <row r="69558" spans="16:17">
      <c r="P69558" s="63"/>
      <c r="Q69558" s="63"/>
    </row>
    <row r="69559" spans="16:17">
      <c r="P69559" s="63"/>
      <c r="Q69559" s="63"/>
    </row>
    <row r="69560" spans="16:17">
      <c r="P69560" s="63"/>
      <c r="Q69560" s="63"/>
    </row>
    <row r="69561" spans="16:17">
      <c r="P69561" s="63"/>
      <c r="Q69561" s="63"/>
    </row>
    <row r="69562" spans="16:17">
      <c r="P69562" s="63"/>
      <c r="Q69562" s="63"/>
    </row>
    <row r="69563" spans="16:17">
      <c r="P69563" s="63"/>
      <c r="Q69563" s="63"/>
    </row>
    <row r="69564" spans="16:17">
      <c r="P69564" s="63"/>
      <c r="Q69564" s="63"/>
    </row>
    <row r="69565" spans="16:17">
      <c r="P69565" s="63"/>
      <c r="Q69565" s="63"/>
    </row>
    <row r="69566" spans="16:17">
      <c r="P69566" s="63"/>
      <c r="Q69566" s="63"/>
    </row>
    <row r="69567" spans="16:17">
      <c r="P69567" s="63"/>
      <c r="Q69567" s="63"/>
    </row>
    <row r="69568" spans="16:17">
      <c r="P69568" s="63"/>
      <c r="Q69568" s="63"/>
    </row>
    <row r="69569" spans="16:17">
      <c r="P69569" s="63"/>
      <c r="Q69569" s="63"/>
    </row>
    <row r="69570" spans="16:17">
      <c r="P69570" s="63"/>
      <c r="Q69570" s="63"/>
    </row>
    <row r="69571" spans="16:17">
      <c r="P69571" s="63"/>
      <c r="Q69571" s="63"/>
    </row>
    <row r="69572" spans="16:17">
      <c r="P69572" s="63"/>
      <c r="Q69572" s="63"/>
    </row>
    <row r="69573" spans="16:17">
      <c r="P69573" s="63"/>
      <c r="Q69573" s="63"/>
    </row>
    <row r="69574" spans="16:17">
      <c r="P69574" s="63"/>
      <c r="Q69574" s="63"/>
    </row>
    <row r="69575" spans="16:17">
      <c r="P69575" s="63"/>
      <c r="Q69575" s="63"/>
    </row>
    <row r="69576" spans="16:17">
      <c r="P69576" s="63"/>
      <c r="Q69576" s="63"/>
    </row>
    <row r="69577" spans="16:17">
      <c r="P69577" s="63"/>
      <c r="Q69577" s="63"/>
    </row>
    <row r="69578" spans="16:17">
      <c r="P69578" s="63"/>
      <c r="Q69578" s="63"/>
    </row>
    <row r="69579" spans="16:17">
      <c r="P69579" s="63"/>
      <c r="Q69579" s="63"/>
    </row>
    <row r="69580" spans="16:17">
      <c r="P69580" s="63"/>
      <c r="Q69580" s="63"/>
    </row>
    <row r="69581" spans="16:17">
      <c r="P69581" s="63"/>
      <c r="Q69581" s="63"/>
    </row>
    <row r="69582" spans="16:17">
      <c r="P69582" s="63"/>
      <c r="Q69582" s="63"/>
    </row>
    <row r="69583" spans="16:17">
      <c r="P69583" s="63"/>
      <c r="Q69583" s="63"/>
    </row>
    <row r="69584" spans="16:17">
      <c r="P69584" s="63"/>
      <c r="Q69584" s="63"/>
    </row>
    <row r="69585" spans="16:17">
      <c r="P69585" s="63"/>
      <c r="Q69585" s="63"/>
    </row>
    <row r="69586" spans="16:17">
      <c r="P69586" s="63"/>
      <c r="Q69586" s="63"/>
    </row>
    <row r="69587" spans="16:17">
      <c r="P69587" s="63"/>
      <c r="Q69587" s="63"/>
    </row>
    <row r="69588" spans="16:17">
      <c r="P69588" s="63"/>
      <c r="Q69588" s="63"/>
    </row>
    <row r="69589" spans="16:17">
      <c r="P69589" s="63"/>
      <c r="Q69589" s="63"/>
    </row>
    <row r="69590" spans="16:17">
      <c r="P69590" s="63"/>
      <c r="Q69590" s="63"/>
    </row>
    <row r="69591" spans="16:17">
      <c r="P69591" s="63"/>
      <c r="Q69591" s="63"/>
    </row>
    <row r="69592" spans="16:17">
      <c r="P69592" s="63"/>
      <c r="Q69592" s="63"/>
    </row>
    <row r="69593" spans="16:17">
      <c r="P69593" s="63"/>
      <c r="Q69593" s="63"/>
    </row>
    <row r="69594" spans="16:17">
      <c r="P69594" s="63"/>
      <c r="Q69594" s="63"/>
    </row>
    <row r="69595" spans="16:17">
      <c r="P69595" s="63"/>
      <c r="Q69595" s="63"/>
    </row>
    <row r="69596" spans="16:17">
      <c r="P69596" s="63"/>
      <c r="Q69596" s="63"/>
    </row>
    <row r="69597" spans="16:17">
      <c r="P69597" s="63"/>
      <c r="Q69597" s="63"/>
    </row>
    <row r="69598" spans="16:17">
      <c r="P69598" s="63"/>
      <c r="Q69598" s="63"/>
    </row>
    <row r="69599" spans="16:17">
      <c r="P69599" s="63"/>
      <c r="Q69599" s="63"/>
    </row>
    <row r="69600" spans="16:17">
      <c r="P69600" s="63"/>
      <c r="Q69600" s="63"/>
    </row>
    <row r="69601" spans="16:17">
      <c r="P69601" s="63"/>
      <c r="Q69601" s="63"/>
    </row>
    <row r="69602" spans="16:17">
      <c r="P69602" s="63"/>
      <c r="Q69602" s="63"/>
    </row>
    <row r="69603" spans="16:17">
      <c r="P69603" s="63"/>
      <c r="Q69603" s="63"/>
    </row>
    <row r="69604" spans="16:17">
      <c r="P69604" s="63"/>
      <c r="Q69604" s="63"/>
    </row>
    <row r="69605" spans="16:17">
      <c r="P69605" s="63"/>
      <c r="Q69605" s="63"/>
    </row>
    <row r="69606" spans="16:17">
      <c r="P69606" s="63"/>
      <c r="Q69606" s="63"/>
    </row>
    <row r="69607" spans="16:17">
      <c r="P69607" s="63"/>
      <c r="Q69607" s="63"/>
    </row>
    <row r="69608" spans="16:17">
      <c r="P69608" s="63"/>
      <c r="Q69608" s="63"/>
    </row>
    <row r="69609" spans="16:17">
      <c r="P69609" s="63"/>
      <c r="Q69609" s="63"/>
    </row>
    <row r="69610" spans="16:17">
      <c r="P69610" s="63"/>
      <c r="Q69610" s="63"/>
    </row>
    <row r="69611" spans="16:17">
      <c r="P69611" s="63"/>
      <c r="Q69611" s="63"/>
    </row>
    <row r="69612" spans="16:17">
      <c r="P69612" s="63"/>
      <c r="Q69612" s="63"/>
    </row>
    <row r="69613" spans="16:17">
      <c r="P69613" s="63"/>
      <c r="Q69613" s="63"/>
    </row>
    <row r="69614" spans="16:17">
      <c r="P69614" s="63"/>
      <c r="Q69614" s="63"/>
    </row>
    <row r="69615" spans="16:17">
      <c r="P69615" s="63"/>
      <c r="Q69615" s="63"/>
    </row>
    <row r="69616" spans="16:17">
      <c r="P69616" s="63"/>
      <c r="Q69616" s="63"/>
    </row>
    <row r="69617" spans="16:17">
      <c r="P69617" s="63"/>
      <c r="Q69617" s="63"/>
    </row>
    <row r="69618" spans="16:17">
      <c r="P69618" s="63"/>
      <c r="Q69618" s="63"/>
    </row>
    <row r="69619" spans="16:17">
      <c r="P69619" s="63"/>
      <c r="Q69619" s="63"/>
    </row>
    <row r="69620" spans="16:17">
      <c r="P69620" s="63"/>
      <c r="Q69620" s="63"/>
    </row>
    <row r="69621" spans="16:17">
      <c r="P69621" s="63"/>
      <c r="Q69621" s="63"/>
    </row>
    <row r="69622" spans="16:17">
      <c r="P69622" s="63"/>
      <c r="Q69622" s="63"/>
    </row>
    <row r="69623" spans="16:17">
      <c r="P69623" s="63"/>
      <c r="Q69623" s="63"/>
    </row>
    <row r="69624" spans="16:17">
      <c r="P69624" s="63"/>
      <c r="Q69624" s="63"/>
    </row>
    <row r="69625" spans="16:17">
      <c r="P69625" s="63"/>
      <c r="Q69625" s="63"/>
    </row>
    <row r="69626" spans="16:17">
      <c r="P69626" s="63"/>
      <c r="Q69626" s="63"/>
    </row>
    <row r="69627" spans="16:17">
      <c r="P69627" s="63"/>
      <c r="Q69627" s="63"/>
    </row>
    <row r="69628" spans="16:17">
      <c r="P69628" s="63"/>
      <c r="Q69628" s="63"/>
    </row>
    <row r="69629" spans="16:17">
      <c r="P69629" s="63"/>
      <c r="Q69629" s="63"/>
    </row>
    <row r="69630" spans="16:17">
      <c r="P69630" s="63"/>
      <c r="Q69630" s="63"/>
    </row>
    <row r="69631" spans="16:17">
      <c r="P69631" s="63"/>
      <c r="Q69631" s="63"/>
    </row>
    <row r="69632" spans="16:17">
      <c r="P69632" s="63"/>
      <c r="Q69632" s="63"/>
    </row>
    <row r="69633" spans="16:17">
      <c r="P69633" s="63"/>
      <c r="Q69633" s="63"/>
    </row>
    <row r="69634" spans="16:17">
      <c r="P69634" s="63"/>
      <c r="Q69634" s="63"/>
    </row>
    <row r="69635" spans="16:17">
      <c r="P69635" s="63"/>
      <c r="Q69635" s="63"/>
    </row>
    <row r="69636" spans="16:17">
      <c r="P69636" s="63"/>
      <c r="Q69636" s="63"/>
    </row>
    <row r="69637" spans="16:17">
      <c r="P69637" s="63"/>
      <c r="Q69637" s="63"/>
    </row>
    <row r="69638" spans="16:17">
      <c r="P69638" s="63"/>
      <c r="Q69638" s="63"/>
    </row>
    <row r="69639" spans="16:17">
      <c r="P69639" s="63"/>
      <c r="Q69639" s="63"/>
    </row>
    <row r="69640" spans="16:17">
      <c r="P69640" s="63"/>
      <c r="Q69640" s="63"/>
    </row>
    <row r="69641" spans="16:17">
      <c r="P69641" s="63"/>
      <c r="Q69641" s="63"/>
    </row>
    <row r="69642" spans="16:17">
      <c r="P69642" s="63"/>
      <c r="Q69642" s="63"/>
    </row>
    <row r="69643" spans="16:17">
      <c r="P69643" s="63"/>
      <c r="Q69643" s="63"/>
    </row>
    <row r="69644" spans="16:17">
      <c r="P69644" s="63"/>
      <c r="Q69644" s="63"/>
    </row>
    <row r="69645" spans="16:17">
      <c r="P69645" s="63"/>
      <c r="Q69645" s="63"/>
    </row>
    <row r="69646" spans="16:17">
      <c r="P69646" s="63"/>
      <c r="Q69646" s="63"/>
    </row>
    <row r="69647" spans="16:17">
      <c r="P69647" s="63"/>
      <c r="Q69647" s="63"/>
    </row>
    <row r="69648" spans="16:17">
      <c r="P69648" s="63"/>
      <c r="Q69648" s="63"/>
    </row>
    <row r="69649" spans="16:17">
      <c r="P69649" s="63"/>
      <c r="Q69649" s="63"/>
    </row>
    <row r="69650" spans="16:17">
      <c r="P69650" s="63"/>
      <c r="Q69650" s="63"/>
    </row>
    <row r="69651" spans="16:17">
      <c r="P69651" s="63"/>
      <c r="Q69651" s="63"/>
    </row>
    <row r="69652" spans="16:17">
      <c r="P69652" s="63"/>
      <c r="Q69652" s="63"/>
    </row>
    <row r="69653" spans="16:17">
      <c r="P69653" s="63"/>
      <c r="Q69653" s="63"/>
    </row>
    <row r="69654" spans="16:17">
      <c r="P69654" s="63"/>
      <c r="Q69654" s="63"/>
    </row>
    <row r="69655" spans="16:17">
      <c r="P69655" s="63"/>
      <c r="Q69655" s="63"/>
    </row>
    <row r="69656" spans="16:17">
      <c r="P69656" s="63"/>
      <c r="Q69656" s="63"/>
    </row>
    <row r="69657" spans="16:17">
      <c r="P69657" s="63"/>
      <c r="Q69657" s="63"/>
    </row>
    <row r="69658" spans="16:17">
      <c r="P69658" s="63"/>
      <c r="Q69658" s="63"/>
    </row>
    <row r="69659" spans="16:17">
      <c r="P69659" s="63"/>
      <c r="Q69659" s="63"/>
    </row>
    <row r="69660" spans="16:17">
      <c r="P69660" s="63"/>
      <c r="Q69660" s="63"/>
    </row>
    <row r="69661" spans="16:17">
      <c r="P69661" s="63"/>
      <c r="Q69661" s="63"/>
    </row>
    <row r="69662" spans="16:17">
      <c r="P69662" s="63"/>
      <c r="Q69662" s="63"/>
    </row>
    <row r="69663" spans="16:17">
      <c r="P69663" s="63"/>
      <c r="Q69663" s="63"/>
    </row>
    <row r="69664" spans="16:17">
      <c r="P69664" s="63"/>
      <c r="Q69664" s="63"/>
    </row>
    <row r="69665" spans="16:17">
      <c r="P69665" s="63"/>
      <c r="Q69665" s="63"/>
    </row>
    <row r="69666" spans="16:17">
      <c r="P69666" s="63"/>
      <c r="Q69666" s="63"/>
    </row>
    <row r="69667" spans="16:17">
      <c r="P69667" s="63"/>
      <c r="Q69667" s="63"/>
    </row>
    <row r="69668" spans="16:17">
      <c r="P69668" s="63"/>
      <c r="Q69668" s="63"/>
    </row>
    <row r="69669" spans="16:17">
      <c r="P69669" s="63"/>
      <c r="Q69669" s="63"/>
    </row>
    <row r="69670" spans="16:17">
      <c r="P69670" s="63"/>
      <c r="Q69670" s="63"/>
    </row>
    <row r="69671" spans="16:17">
      <c r="P69671" s="63"/>
      <c r="Q69671" s="63"/>
    </row>
    <row r="69672" spans="16:17">
      <c r="P69672" s="63"/>
      <c r="Q69672" s="63"/>
    </row>
    <row r="69673" spans="16:17">
      <c r="P69673" s="63"/>
      <c r="Q69673" s="63"/>
    </row>
    <row r="69674" spans="16:17">
      <c r="P69674" s="63"/>
      <c r="Q69674" s="63"/>
    </row>
    <row r="69675" spans="16:17">
      <c r="P69675" s="63"/>
      <c r="Q69675" s="63"/>
    </row>
    <row r="69676" spans="16:17">
      <c r="P69676" s="63"/>
      <c r="Q69676" s="63"/>
    </row>
    <row r="69677" spans="16:17">
      <c r="P69677" s="63"/>
      <c r="Q69677" s="63"/>
    </row>
    <row r="69678" spans="16:17">
      <c r="P69678" s="63"/>
      <c r="Q69678" s="63"/>
    </row>
    <row r="69679" spans="16:17">
      <c r="P69679" s="63"/>
      <c r="Q69679" s="63"/>
    </row>
    <row r="69680" spans="16:17">
      <c r="P69680" s="63"/>
      <c r="Q69680" s="63"/>
    </row>
    <row r="69681" spans="16:17">
      <c r="P69681" s="63"/>
      <c r="Q69681" s="63"/>
    </row>
    <row r="69682" spans="16:17">
      <c r="P69682" s="63"/>
      <c r="Q69682" s="63"/>
    </row>
    <row r="69683" spans="16:17">
      <c r="P69683" s="63"/>
      <c r="Q69683" s="63"/>
    </row>
    <row r="69684" spans="16:17">
      <c r="P69684" s="63"/>
      <c r="Q69684" s="63"/>
    </row>
    <row r="69685" spans="16:17">
      <c r="P69685" s="63"/>
      <c r="Q69685" s="63"/>
    </row>
    <row r="69686" spans="16:17">
      <c r="P69686" s="63"/>
      <c r="Q69686" s="63"/>
    </row>
    <row r="69687" spans="16:17">
      <c r="P69687" s="63"/>
      <c r="Q69687" s="63"/>
    </row>
    <row r="69688" spans="16:17">
      <c r="P69688" s="63"/>
      <c r="Q69688" s="63"/>
    </row>
    <row r="69689" spans="16:17">
      <c r="P69689" s="63"/>
      <c r="Q69689" s="63"/>
    </row>
    <row r="69690" spans="16:17">
      <c r="P69690" s="63"/>
      <c r="Q69690" s="63"/>
    </row>
    <row r="69691" spans="16:17">
      <c r="P69691" s="63"/>
      <c r="Q69691" s="63"/>
    </row>
    <row r="69692" spans="16:17">
      <c r="P69692" s="63"/>
      <c r="Q69692" s="63"/>
    </row>
    <row r="69693" spans="16:17">
      <c r="P69693" s="63"/>
      <c r="Q69693" s="63"/>
    </row>
    <row r="69694" spans="16:17">
      <c r="P69694" s="63"/>
      <c r="Q69694" s="63"/>
    </row>
    <row r="69695" spans="16:17">
      <c r="P69695" s="63"/>
      <c r="Q69695" s="63"/>
    </row>
    <row r="69696" spans="16:17">
      <c r="P69696" s="63"/>
      <c r="Q69696" s="63"/>
    </row>
    <row r="69697" spans="16:17">
      <c r="P69697" s="63"/>
      <c r="Q69697" s="63"/>
    </row>
    <row r="69698" spans="16:17">
      <c r="P69698" s="63"/>
      <c r="Q69698" s="63"/>
    </row>
    <row r="69699" spans="16:17">
      <c r="P69699" s="63"/>
      <c r="Q69699" s="63"/>
    </row>
    <row r="69700" spans="16:17">
      <c r="P69700" s="63"/>
      <c r="Q69700" s="63"/>
    </row>
    <row r="69701" spans="16:17">
      <c r="P69701" s="63"/>
      <c r="Q69701" s="63"/>
    </row>
    <row r="69702" spans="16:17">
      <c r="P69702" s="63"/>
      <c r="Q69702" s="63"/>
    </row>
    <row r="69703" spans="16:17">
      <c r="P69703" s="63"/>
      <c r="Q69703" s="63"/>
    </row>
    <row r="69704" spans="16:17">
      <c r="P69704" s="63"/>
      <c r="Q69704" s="63"/>
    </row>
    <row r="69705" spans="16:17">
      <c r="P69705" s="63"/>
      <c r="Q69705" s="63"/>
    </row>
    <row r="69706" spans="16:17">
      <c r="P69706" s="63"/>
      <c r="Q69706" s="63"/>
    </row>
    <row r="69707" spans="16:17">
      <c r="P69707" s="63"/>
      <c r="Q69707" s="63"/>
    </row>
    <row r="69708" spans="16:17">
      <c r="P69708" s="63"/>
      <c r="Q69708" s="63"/>
    </row>
    <row r="69709" spans="16:17">
      <c r="P69709" s="63"/>
      <c r="Q69709" s="63"/>
    </row>
    <row r="69710" spans="16:17">
      <c r="P69710" s="63"/>
      <c r="Q69710" s="63"/>
    </row>
    <row r="69711" spans="16:17">
      <c r="P69711" s="63"/>
      <c r="Q69711" s="63"/>
    </row>
    <row r="69712" spans="16:17">
      <c r="P69712" s="63"/>
      <c r="Q69712" s="63"/>
    </row>
    <row r="69713" spans="16:17">
      <c r="P69713" s="63"/>
      <c r="Q69713" s="63"/>
    </row>
    <row r="69714" spans="16:17">
      <c r="P69714" s="63"/>
      <c r="Q69714" s="63"/>
    </row>
    <row r="69715" spans="16:17">
      <c r="P69715" s="63"/>
      <c r="Q69715" s="63"/>
    </row>
    <row r="69716" spans="16:17">
      <c r="P69716" s="63"/>
      <c r="Q69716" s="63"/>
    </row>
    <row r="69717" spans="16:17">
      <c r="P69717" s="63"/>
      <c r="Q69717" s="63"/>
    </row>
    <row r="69718" spans="16:17">
      <c r="P69718" s="63"/>
      <c r="Q69718" s="63"/>
    </row>
    <row r="69719" spans="16:17">
      <c r="P69719" s="63"/>
      <c r="Q69719" s="63"/>
    </row>
    <row r="69720" spans="16:17">
      <c r="P69720" s="63"/>
      <c r="Q69720" s="63"/>
    </row>
    <row r="69721" spans="16:17">
      <c r="P69721" s="63"/>
      <c r="Q69721" s="63"/>
    </row>
    <row r="69722" spans="16:17">
      <c r="P69722" s="63"/>
      <c r="Q69722" s="63"/>
    </row>
    <row r="69723" spans="16:17">
      <c r="P69723" s="63"/>
      <c r="Q69723" s="63"/>
    </row>
    <row r="69724" spans="16:17">
      <c r="P69724" s="63"/>
      <c r="Q69724" s="63"/>
    </row>
    <row r="69725" spans="16:17">
      <c r="P69725" s="63"/>
      <c r="Q69725" s="63"/>
    </row>
    <row r="69726" spans="16:17">
      <c r="P69726" s="63"/>
      <c r="Q69726" s="63"/>
    </row>
    <row r="69727" spans="16:17">
      <c r="P69727" s="63"/>
      <c r="Q69727" s="63"/>
    </row>
    <row r="69728" spans="16:17">
      <c r="P69728" s="63"/>
      <c r="Q69728" s="63"/>
    </row>
    <row r="69729" spans="16:17">
      <c r="P69729" s="63"/>
      <c r="Q69729" s="63"/>
    </row>
    <row r="69730" spans="16:17">
      <c r="P69730" s="63"/>
      <c r="Q69730" s="63"/>
    </row>
    <row r="69731" spans="16:17">
      <c r="P69731" s="63"/>
      <c r="Q69731" s="63"/>
    </row>
    <row r="69732" spans="16:17">
      <c r="P69732" s="63"/>
      <c r="Q69732" s="63"/>
    </row>
    <row r="69733" spans="16:17">
      <c r="P69733" s="63"/>
      <c r="Q69733" s="63"/>
    </row>
    <row r="69734" spans="16:17">
      <c r="P69734" s="63"/>
      <c r="Q69734" s="63"/>
    </row>
    <row r="69735" spans="16:17">
      <c r="P69735" s="63"/>
      <c r="Q69735" s="63"/>
    </row>
    <row r="69736" spans="16:17">
      <c r="P69736" s="63"/>
      <c r="Q69736" s="63"/>
    </row>
    <row r="69737" spans="16:17">
      <c r="P69737" s="63"/>
      <c r="Q69737" s="63"/>
    </row>
    <row r="69738" spans="16:17">
      <c r="P69738" s="63"/>
      <c r="Q69738" s="63"/>
    </row>
    <row r="69739" spans="16:17">
      <c r="P69739" s="63"/>
      <c r="Q69739" s="63"/>
    </row>
    <row r="69740" spans="16:17">
      <c r="P69740" s="63"/>
      <c r="Q69740" s="63"/>
    </row>
    <row r="69741" spans="16:17">
      <c r="P69741" s="63"/>
      <c r="Q69741" s="63"/>
    </row>
    <row r="69742" spans="16:17">
      <c r="P69742" s="63"/>
      <c r="Q69742" s="63"/>
    </row>
    <row r="69743" spans="16:17">
      <c r="P69743" s="63"/>
      <c r="Q69743" s="63"/>
    </row>
    <row r="69744" spans="16:17">
      <c r="P69744" s="63"/>
      <c r="Q69744" s="63"/>
    </row>
    <row r="69745" spans="16:17">
      <c r="P69745" s="63"/>
      <c r="Q69745" s="63"/>
    </row>
    <row r="69746" spans="16:17">
      <c r="P69746" s="63"/>
      <c r="Q69746" s="63"/>
    </row>
    <row r="69747" spans="16:17">
      <c r="P69747" s="63"/>
      <c r="Q69747" s="63"/>
    </row>
    <row r="69748" spans="16:17">
      <c r="P69748" s="63"/>
      <c r="Q69748" s="63"/>
    </row>
    <row r="69749" spans="16:17">
      <c r="P69749" s="63"/>
      <c r="Q69749" s="63"/>
    </row>
    <row r="69750" spans="16:17">
      <c r="P69750" s="63"/>
      <c r="Q69750" s="63"/>
    </row>
    <row r="69751" spans="16:17">
      <c r="P69751" s="63"/>
      <c r="Q69751" s="63"/>
    </row>
    <row r="69752" spans="16:17">
      <c r="P69752" s="63"/>
      <c r="Q69752" s="63"/>
    </row>
    <row r="69753" spans="16:17">
      <c r="P69753" s="63"/>
      <c r="Q69753" s="63"/>
    </row>
    <row r="69754" spans="16:17">
      <c r="P69754" s="63"/>
      <c r="Q69754" s="63"/>
    </row>
    <row r="69755" spans="16:17">
      <c r="P69755" s="63"/>
      <c r="Q69755" s="63"/>
    </row>
    <row r="69756" spans="16:17">
      <c r="P69756" s="63"/>
      <c r="Q69756" s="63"/>
    </row>
    <row r="69757" spans="16:17">
      <c r="P69757" s="63"/>
      <c r="Q69757" s="63"/>
    </row>
    <row r="69758" spans="16:17">
      <c r="P69758" s="63"/>
      <c r="Q69758" s="63"/>
    </row>
    <row r="69759" spans="16:17">
      <c r="P69759" s="63"/>
      <c r="Q69759" s="63"/>
    </row>
    <row r="69760" spans="16:17">
      <c r="P69760" s="63"/>
      <c r="Q69760" s="63"/>
    </row>
    <row r="69761" spans="16:17">
      <c r="P69761" s="63"/>
      <c r="Q69761" s="63"/>
    </row>
    <row r="69762" spans="16:17">
      <c r="P69762" s="63"/>
      <c r="Q69762" s="63"/>
    </row>
    <row r="69763" spans="16:17">
      <c r="P69763" s="63"/>
      <c r="Q69763" s="63"/>
    </row>
    <row r="69764" spans="16:17">
      <c r="P69764" s="63"/>
      <c r="Q69764" s="63"/>
    </row>
    <row r="69765" spans="16:17">
      <c r="P69765" s="63"/>
      <c r="Q69765" s="63"/>
    </row>
    <row r="69766" spans="16:17">
      <c r="P69766" s="63"/>
      <c r="Q69766" s="63"/>
    </row>
    <row r="69767" spans="16:17">
      <c r="P69767" s="63"/>
      <c r="Q69767" s="63"/>
    </row>
    <row r="69768" spans="16:17">
      <c r="P69768" s="63"/>
      <c r="Q69768" s="63"/>
    </row>
    <row r="69769" spans="16:17">
      <c r="P69769" s="63"/>
      <c r="Q69769" s="63"/>
    </row>
    <row r="69770" spans="16:17">
      <c r="P69770" s="63"/>
      <c r="Q69770" s="63"/>
    </row>
    <row r="69771" spans="16:17">
      <c r="P69771" s="63"/>
      <c r="Q69771" s="63"/>
    </row>
    <row r="69772" spans="16:17">
      <c r="P69772" s="63"/>
      <c r="Q69772" s="63"/>
    </row>
    <row r="69773" spans="16:17">
      <c r="P69773" s="63"/>
      <c r="Q69773" s="63"/>
    </row>
    <row r="69774" spans="16:17">
      <c r="P69774" s="63"/>
      <c r="Q69774" s="63"/>
    </row>
    <row r="69775" spans="16:17">
      <c r="P69775" s="63"/>
      <c r="Q69775" s="63"/>
    </row>
    <row r="69776" spans="16:17">
      <c r="P69776" s="63"/>
      <c r="Q69776" s="63"/>
    </row>
    <row r="69777" spans="16:17">
      <c r="P69777" s="63"/>
      <c r="Q69777" s="63"/>
    </row>
    <row r="69778" spans="16:17">
      <c r="P69778" s="63"/>
      <c r="Q69778" s="63"/>
    </row>
    <row r="69779" spans="16:17">
      <c r="P69779" s="63"/>
      <c r="Q69779" s="63"/>
    </row>
    <row r="69780" spans="16:17">
      <c r="P69780" s="63"/>
      <c r="Q69780" s="63"/>
    </row>
    <row r="69781" spans="16:17">
      <c r="P69781" s="63"/>
      <c r="Q69781" s="63"/>
    </row>
    <row r="69782" spans="16:17">
      <c r="P69782" s="63"/>
      <c r="Q69782" s="63"/>
    </row>
    <row r="69783" spans="16:17">
      <c r="P69783" s="63"/>
      <c r="Q69783" s="63"/>
    </row>
    <row r="69784" spans="16:17">
      <c r="P69784" s="63"/>
      <c r="Q69784" s="63"/>
    </row>
    <row r="69785" spans="16:17">
      <c r="P69785" s="63"/>
      <c r="Q69785" s="63"/>
    </row>
    <row r="69786" spans="16:17">
      <c r="P69786" s="63"/>
      <c r="Q69786" s="63"/>
    </row>
    <row r="69787" spans="16:17">
      <c r="P69787" s="63"/>
      <c r="Q69787" s="63"/>
    </row>
    <row r="69788" spans="16:17">
      <c r="P69788" s="63"/>
      <c r="Q69788" s="63"/>
    </row>
    <row r="69789" spans="16:17">
      <c r="P69789" s="63"/>
      <c r="Q69789" s="63"/>
    </row>
    <row r="69790" spans="16:17">
      <c r="P69790" s="63"/>
      <c r="Q69790" s="63"/>
    </row>
    <row r="69791" spans="16:17">
      <c r="P69791" s="63"/>
      <c r="Q69791" s="63"/>
    </row>
    <row r="69792" spans="16:17">
      <c r="P69792" s="63"/>
      <c r="Q69792" s="63"/>
    </row>
    <row r="69793" spans="16:17">
      <c r="P69793" s="63"/>
      <c r="Q69793" s="63"/>
    </row>
    <row r="69794" spans="16:17">
      <c r="P69794" s="63"/>
      <c r="Q69794" s="63"/>
    </row>
    <row r="69795" spans="16:17">
      <c r="P69795" s="63"/>
      <c r="Q69795" s="63"/>
    </row>
    <row r="69796" spans="16:17">
      <c r="P69796" s="63"/>
      <c r="Q69796" s="63"/>
    </row>
    <row r="69797" spans="16:17">
      <c r="P69797" s="63"/>
      <c r="Q69797" s="63"/>
    </row>
    <row r="69798" spans="16:17">
      <c r="P69798" s="63"/>
      <c r="Q69798" s="63"/>
    </row>
    <row r="69799" spans="16:17">
      <c r="P69799" s="63"/>
      <c r="Q69799" s="63"/>
    </row>
    <row r="69800" spans="16:17">
      <c r="P69800" s="63"/>
      <c r="Q69800" s="63"/>
    </row>
    <row r="69801" spans="16:17">
      <c r="P69801" s="63"/>
      <c r="Q69801" s="63"/>
    </row>
    <row r="69802" spans="16:17">
      <c r="P69802" s="63"/>
      <c r="Q69802" s="63"/>
    </row>
    <row r="69803" spans="16:17">
      <c r="P69803" s="63"/>
      <c r="Q69803" s="63"/>
    </row>
    <row r="69804" spans="16:17">
      <c r="P69804" s="63"/>
      <c r="Q69804" s="63"/>
    </row>
    <row r="69805" spans="16:17">
      <c r="P69805" s="63"/>
      <c r="Q69805" s="63"/>
    </row>
    <row r="69806" spans="16:17">
      <c r="P69806" s="63"/>
      <c r="Q69806" s="63"/>
    </row>
    <row r="69807" spans="16:17">
      <c r="P69807" s="63"/>
      <c r="Q69807" s="63"/>
    </row>
    <row r="69808" spans="16:17">
      <c r="P69808" s="63"/>
      <c r="Q69808" s="63"/>
    </row>
    <row r="69809" spans="16:17">
      <c r="P69809" s="63"/>
      <c r="Q69809" s="63"/>
    </row>
    <row r="69810" spans="16:17">
      <c r="P69810" s="63"/>
      <c r="Q69810" s="63"/>
    </row>
    <row r="69811" spans="16:17">
      <c r="P69811" s="63"/>
      <c r="Q69811" s="63"/>
    </row>
    <row r="69812" spans="16:17">
      <c r="P69812" s="63"/>
      <c r="Q69812" s="63"/>
    </row>
    <row r="69813" spans="16:17">
      <c r="P69813" s="63"/>
      <c r="Q69813" s="63"/>
    </row>
    <row r="69814" spans="16:17">
      <c r="P69814" s="63"/>
      <c r="Q69814" s="63"/>
    </row>
    <row r="69815" spans="16:17">
      <c r="P69815" s="63"/>
      <c r="Q69815" s="63"/>
    </row>
    <row r="69816" spans="16:17">
      <c r="P69816" s="63"/>
      <c r="Q69816" s="63"/>
    </row>
    <row r="69817" spans="16:17">
      <c r="P69817" s="63"/>
      <c r="Q69817" s="63"/>
    </row>
    <row r="69818" spans="16:17">
      <c r="P69818" s="63"/>
      <c r="Q69818" s="63"/>
    </row>
    <row r="69819" spans="16:17">
      <c r="P69819" s="63"/>
      <c r="Q69819" s="63"/>
    </row>
    <row r="69820" spans="16:17">
      <c r="P69820" s="63"/>
      <c r="Q69820" s="63"/>
    </row>
    <row r="69821" spans="16:17">
      <c r="P69821" s="63"/>
      <c r="Q69821" s="63"/>
    </row>
    <row r="69822" spans="16:17">
      <c r="P69822" s="63"/>
      <c r="Q69822" s="63"/>
    </row>
    <row r="69823" spans="16:17">
      <c r="P69823" s="63"/>
      <c r="Q69823" s="63"/>
    </row>
    <row r="69824" spans="16:17">
      <c r="P69824" s="63"/>
      <c r="Q69824" s="63"/>
    </row>
    <row r="69825" spans="16:17">
      <c r="P69825" s="63"/>
      <c r="Q69825" s="63"/>
    </row>
    <row r="69826" spans="16:17">
      <c r="P69826" s="63"/>
      <c r="Q69826" s="63"/>
    </row>
    <row r="69827" spans="16:17">
      <c r="P69827" s="63"/>
      <c r="Q69827" s="63"/>
    </row>
    <row r="69828" spans="16:17">
      <c r="P69828" s="63"/>
      <c r="Q69828" s="63"/>
    </row>
    <row r="69829" spans="16:17">
      <c r="P69829" s="63"/>
      <c r="Q69829" s="63"/>
    </row>
    <row r="69830" spans="16:17">
      <c r="P69830" s="63"/>
      <c r="Q69830" s="63"/>
    </row>
    <row r="69831" spans="16:17">
      <c r="P69831" s="63"/>
      <c r="Q69831" s="63"/>
    </row>
    <row r="69832" spans="16:17">
      <c r="P69832" s="63"/>
      <c r="Q69832" s="63"/>
    </row>
    <row r="69833" spans="16:17">
      <c r="P69833" s="63"/>
      <c r="Q69833" s="63"/>
    </row>
    <row r="69834" spans="16:17">
      <c r="P69834" s="63"/>
      <c r="Q69834" s="63"/>
    </row>
    <row r="69835" spans="16:17">
      <c r="P69835" s="63"/>
      <c r="Q69835" s="63"/>
    </row>
    <row r="69836" spans="16:17">
      <c r="P69836" s="63"/>
      <c r="Q69836" s="63"/>
    </row>
    <row r="69837" spans="16:17">
      <c r="P69837" s="63"/>
      <c r="Q69837" s="63"/>
    </row>
    <row r="69838" spans="16:17">
      <c r="P69838" s="63"/>
      <c r="Q69838" s="63"/>
    </row>
    <row r="69839" spans="16:17">
      <c r="P69839" s="63"/>
      <c r="Q69839" s="63"/>
    </row>
    <row r="69840" spans="16:17">
      <c r="P69840" s="63"/>
      <c r="Q69840" s="63"/>
    </row>
    <row r="69841" spans="16:17">
      <c r="P69841" s="63"/>
      <c r="Q69841" s="63"/>
    </row>
    <row r="69842" spans="16:17">
      <c r="P69842" s="63"/>
      <c r="Q69842" s="63"/>
    </row>
    <row r="69843" spans="16:17">
      <c r="P69843" s="63"/>
      <c r="Q69843" s="63"/>
    </row>
    <row r="69844" spans="16:17">
      <c r="P69844" s="63"/>
      <c r="Q69844" s="63"/>
    </row>
    <row r="69845" spans="16:17">
      <c r="P69845" s="63"/>
      <c r="Q69845" s="63"/>
    </row>
    <row r="69846" spans="16:17">
      <c r="P69846" s="63"/>
      <c r="Q69846" s="63"/>
    </row>
    <row r="69847" spans="16:17">
      <c r="P69847" s="63"/>
      <c r="Q69847" s="63"/>
    </row>
    <row r="69848" spans="16:17">
      <c r="P69848" s="63"/>
      <c r="Q69848" s="63"/>
    </row>
    <row r="69849" spans="16:17">
      <c r="P69849" s="63"/>
      <c r="Q69849" s="63"/>
    </row>
    <row r="69850" spans="16:17">
      <c r="P69850" s="63"/>
      <c r="Q69850" s="63"/>
    </row>
    <row r="69851" spans="16:17">
      <c r="P69851" s="63"/>
      <c r="Q69851" s="63"/>
    </row>
    <row r="69852" spans="16:17">
      <c r="P69852" s="63"/>
      <c r="Q69852" s="63"/>
    </row>
    <row r="69853" spans="16:17">
      <c r="P69853" s="63"/>
      <c r="Q69853" s="63"/>
    </row>
    <row r="69854" spans="16:17">
      <c r="P69854" s="63"/>
      <c r="Q69854" s="63"/>
    </row>
    <row r="69855" spans="16:17">
      <c r="P69855" s="63"/>
      <c r="Q69855" s="63"/>
    </row>
    <row r="69856" spans="16:17">
      <c r="P69856" s="63"/>
      <c r="Q69856" s="63"/>
    </row>
    <row r="69857" spans="16:17">
      <c r="P69857" s="63"/>
      <c r="Q69857" s="63"/>
    </row>
    <row r="69858" spans="16:17">
      <c r="P69858" s="63"/>
      <c r="Q69858" s="63"/>
    </row>
    <row r="69859" spans="16:17">
      <c r="P69859" s="63"/>
      <c r="Q69859" s="63"/>
    </row>
    <row r="69860" spans="16:17">
      <c r="P69860" s="63"/>
      <c r="Q69860" s="63"/>
    </row>
    <row r="69861" spans="16:17">
      <c r="P69861" s="63"/>
      <c r="Q69861" s="63"/>
    </row>
    <row r="69862" spans="16:17">
      <c r="P69862" s="63"/>
      <c r="Q69862" s="63"/>
    </row>
    <row r="69863" spans="16:17">
      <c r="P69863" s="63"/>
      <c r="Q69863" s="63"/>
    </row>
    <row r="69864" spans="16:17">
      <c r="P69864" s="63"/>
      <c r="Q69864" s="63"/>
    </row>
    <row r="69865" spans="16:17">
      <c r="P69865" s="63"/>
      <c r="Q69865" s="63"/>
    </row>
    <row r="69866" spans="16:17">
      <c r="P69866" s="63"/>
      <c r="Q69866" s="63"/>
    </row>
    <row r="69867" spans="16:17">
      <c r="P69867" s="63"/>
      <c r="Q69867" s="63"/>
    </row>
    <row r="69868" spans="16:17">
      <c r="P69868" s="63"/>
      <c r="Q69868" s="63"/>
    </row>
    <row r="69869" spans="16:17">
      <c r="P69869" s="63"/>
      <c r="Q69869" s="63"/>
    </row>
    <row r="69870" spans="16:17">
      <c r="P69870" s="63"/>
      <c r="Q69870" s="63"/>
    </row>
    <row r="69871" spans="16:17">
      <c r="P69871" s="63"/>
      <c r="Q69871" s="63"/>
    </row>
    <row r="69872" spans="16:17">
      <c r="P69872" s="63"/>
      <c r="Q69872" s="63"/>
    </row>
    <row r="69873" spans="16:17">
      <c r="P69873" s="63"/>
      <c r="Q69873" s="63"/>
    </row>
    <row r="69874" spans="16:17">
      <c r="P69874" s="63"/>
      <c r="Q69874" s="63"/>
    </row>
    <row r="69875" spans="16:17">
      <c r="P69875" s="63"/>
      <c r="Q69875" s="63"/>
    </row>
    <row r="69876" spans="16:17">
      <c r="P69876" s="63"/>
      <c r="Q69876" s="63"/>
    </row>
    <row r="69877" spans="16:17">
      <c r="P69877" s="63"/>
      <c r="Q69877" s="63"/>
    </row>
    <row r="69878" spans="16:17">
      <c r="P69878" s="63"/>
      <c r="Q69878" s="63"/>
    </row>
    <row r="69879" spans="16:17">
      <c r="P69879" s="63"/>
      <c r="Q69879" s="63"/>
    </row>
    <row r="69880" spans="16:17">
      <c r="P69880" s="63"/>
      <c r="Q69880" s="63"/>
    </row>
    <row r="69881" spans="16:17">
      <c r="P69881" s="63"/>
      <c r="Q69881" s="63"/>
    </row>
    <row r="69882" spans="16:17">
      <c r="P69882" s="63"/>
      <c r="Q69882" s="63"/>
    </row>
    <row r="69883" spans="16:17">
      <c r="P69883" s="63"/>
      <c r="Q69883" s="63"/>
    </row>
    <row r="69884" spans="16:17">
      <c r="P69884" s="63"/>
      <c r="Q69884" s="63"/>
    </row>
    <row r="69885" spans="16:17">
      <c r="P69885" s="63"/>
      <c r="Q69885" s="63"/>
    </row>
    <row r="69886" spans="16:17">
      <c r="P69886" s="63"/>
      <c r="Q69886" s="63"/>
    </row>
    <row r="69887" spans="16:17">
      <c r="P69887" s="63"/>
      <c r="Q69887" s="63"/>
    </row>
    <row r="69888" spans="16:17">
      <c r="P69888" s="63"/>
      <c r="Q69888" s="63"/>
    </row>
    <row r="69889" spans="16:17">
      <c r="P69889" s="63"/>
      <c r="Q69889" s="63"/>
    </row>
    <row r="69890" spans="16:17">
      <c r="P69890" s="63"/>
      <c r="Q69890" s="63"/>
    </row>
    <row r="69891" spans="16:17">
      <c r="P69891" s="63"/>
      <c r="Q69891" s="63"/>
    </row>
    <row r="69892" spans="16:17">
      <c r="P69892" s="63"/>
      <c r="Q69892" s="63"/>
    </row>
    <row r="69893" spans="16:17">
      <c r="P69893" s="63"/>
      <c r="Q69893" s="63"/>
    </row>
    <row r="69894" spans="16:17">
      <c r="P69894" s="63"/>
      <c r="Q69894" s="63"/>
    </row>
    <row r="69895" spans="16:17">
      <c r="P69895" s="63"/>
      <c r="Q69895" s="63"/>
    </row>
    <row r="69896" spans="16:17">
      <c r="P69896" s="63"/>
      <c r="Q69896" s="63"/>
    </row>
    <row r="69897" spans="16:17">
      <c r="P69897" s="63"/>
      <c r="Q69897" s="63"/>
    </row>
    <row r="69898" spans="16:17">
      <c r="P69898" s="63"/>
      <c r="Q69898" s="63"/>
    </row>
    <row r="69899" spans="16:17">
      <c r="P69899" s="63"/>
      <c r="Q69899" s="63"/>
    </row>
    <row r="69900" spans="16:17">
      <c r="P69900" s="63"/>
      <c r="Q69900" s="63"/>
    </row>
    <row r="69901" spans="16:17">
      <c r="P69901" s="63"/>
      <c r="Q69901" s="63"/>
    </row>
    <row r="69902" spans="16:17">
      <c r="P69902" s="63"/>
      <c r="Q69902" s="63"/>
    </row>
    <row r="69903" spans="16:17">
      <c r="P69903" s="63"/>
      <c r="Q69903" s="63"/>
    </row>
    <row r="69904" spans="16:17">
      <c r="P69904" s="63"/>
      <c r="Q69904" s="63"/>
    </row>
    <row r="69905" spans="16:17">
      <c r="P69905" s="63"/>
      <c r="Q69905" s="63"/>
    </row>
    <row r="69906" spans="16:17">
      <c r="P69906" s="63"/>
      <c r="Q69906" s="63"/>
    </row>
    <row r="69907" spans="16:17">
      <c r="P69907" s="63"/>
      <c r="Q69907" s="63"/>
    </row>
    <row r="69908" spans="16:17">
      <c r="P69908" s="63"/>
      <c r="Q69908" s="63"/>
    </row>
    <row r="69909" spans="16:17">
      <c r="P69909" s="63"/>
      <c r="Q69909" s="63"/>
    </row>
    <row r="69910" spans="16:17">
      <c r="P69910" s="63"/>
      <c r="Q69910" s="63"/>
    </row>
    <row r="69911" spans="16:17">
      <c r="P69911" s="63"/>
      <c r="Q69911" s="63"/>
    </row>
    <row r="69912" spans="16:17">
      <c r="P69912" s="63"/>
      <c r="Q69912" s="63"/>
    </row>
    <row r="69913" spans="16:17">
      <c r="P69913" s="63"/>
      <c r="Q69913" s="63"/>
    </row>
    <row r="69914" spans="16:17">
      <c r="P69914" s="63"/>
      <c r="Q69914" s="63"/>
    </row>
    <row r="69915" spans="16:17">
      <c r="P69915" s="63"/>
      <c r="Q69915" s="63"/>
    </row>
    <row r="69916" spans="16:17">
      <c r="P69916" s="63"/>
      <c r="Q69916" s="63"/>
    </row>
    <row r="69917" spans="16:17">
      <c r="P69917" s="63"/>
      <c r="Q69917" s="63"/>
    </row>
    <row r="69918" spans="16:17">
      <c r="P69918" s="63"/>
      <c r="Q69918" s="63"/>
    </row>
    <row r="69919" spans="16:17">
      <c r="P69919" s="63"/>
      <c r="Q69919" s="63"/>
    </row>
    <row r="69920" spans="16:17">
      <c r="P69920" s="63"/>
      <c r="Q69920" s="63"/>
    </row>
    <row r="69921" spans="16:17">
      <c r="P69921" s="63"/>
      <c r="Q69921" s="63"/>
    </row>
    <row r="69922" spans="16:17">
      <c r="P69922" s="63"/>
      <c r="Q69922" s="63"/>
    </row>
    <row r="69923" spans="16:17">
      <c r="P69923" s="63"/>
      <c r="Q69923" s="63"/>
    </row>
    <row r="69924" spans="16:17">
      <c r="P69924" s="63"/>
      <c r="Q69924" s="63"/>
    </row>
    <row r="69925" spans="16:17">
      <c r="P69925" s="63"/>
      <c r="Q69925" s="63"/>
    </row>
    <row r="69926" spans="16:17">
      <c r="P69926" s="63"/>
      <c r="Q69926" s="63"/>
    </row>
    <row r="69927" spans="16:17">
      <c r="P69927" s="63"/>
      <c r="Q69927" s="63"/>
    </row>
    <row r="69928" spans="16:17">
      <c r="P69928" s="63"/>
      <c r="Q69928" s="63"/>
    </row>
    <row r="69929" spans="16:17">
      <c r="P69929" s="63"/>
      <c r="Q69929" s="63"/>
    </row>
    <row r="69930" spans="16:17">
      <c r="P69930" s="63"/>
      <c r="Q69930" s="63"/>
    </row>
    <row r="69931" spans="16:17">
      <c r="P69931" s="63"/>
      <c r="Q69931" s="63"/>
    </row>
    <row r="69932" spans="16:17">
      <c r="P69932" s="63"/>
      <c r="Q69932" s="63"/>
    </row>
    <row r="69933" spans="16:17">
      <c r="P69933" s="63"/>
      <c r="Q69933" s="63"/>
    </row>
    <row r="69934" spans="16:17">
      <c r="P69934" s="63"/>
      <c r="Q69934" s="63"/>
    </row>
    <row r="69935" spans="16:17">
      <c r="P69935" s="63"/>
      <c r="Q69935" s="63"/>
    </row>
    <row r="69936" spans="16:17">
      <c r="P69936" s="63"/>
      <c r="Q69936" s="63"/>
    </row>
    <row r="69937" spans="16:17">
      <c r="P69937" s="63"/>
      <c r="Q69937" s="63"/>
    </row>
    <row r="69938" spans="16:17">
      <c r="P69938" s="63"/>
      <c r="Q69938" s="63"/>
    </row>
    <row r="69939" spans="16:17">
      <c r="P69939" s="63"/>
      <c r="Q69939" s="63"/>
    </row>
    <row r="69940" spans="16:17">
      <c r="P69940" s="63"/>
      <c r="Q69940" s="63"/>
    </row>
    <row r="69941" spans="16:17">
      <c r="P69941" s="63"/>
      <c r="Q69941" s="63"/>
    </row>
    <row r="69942" spans="16:17">
      <c r="P69942" s="63"/>
      <c r="Q69942" s="63"/>
    </row>
    <row r="69943" spans="16:17">
      <c r="P69943" s="63"/>
      <c r="Q69943" s="63"/>
    </row>
    <row r="69944" spans="16:17">
      <c r="P69944" s="63"/>
      <c r="Q69944" s="63"/>
    </row>
    <row r="69945" spans="16:17">
      <c r="P69945" s="63"/>
      <c r="Q69945" s="63"/>
    </row>
    <row r="69946" spans="16:17">
      <c r="P69946" s="63"/>
      <c r="Q69946" s="63"/>
    </row>
    <row r="69947" spans="16:17">
      <c r="P69947" s="63"/>
      <c r="Q69947" s="63"/>
    </row>
    <row r="69948" spans="16:17">
      <c r="P69948" s="63"/>
      <c r="Q69948" s="63"/>
    </row>
    <row r="69949" spans="16:17">
      <c r="P69949" s="63"/>
      <c r="Q69949" s="63"/>
    </row>
    <row r="69950" spans="16:17">
      <c r="P69950" s="63"/>
      <c r="Q69950" s="63"/>
    </row>
    <row r="69951" spans="16:17">
      <c r="P69951" s="63"/>
      <c r="Q69951" s="63"/>
    </row>
    <row r="69952" spans="16:17">
      <c r="P69952" s="63"/>
      <c r="Q69952" s="63"/>
    </row>
    <row r="69953" spans="16:17">
      <c r="P69953" s="63"/>
      <c r="Q69953" s="63"/>
    </row>
    <row r="69954" spans="16:17">
      <c r="P69954" s="63"/>
      <c r="Q69954" s="63"/>
    </row>
    <row r="69955" spans="16:17">
      <c r="P69955" s="63"/>
      <c r="Q69955" s="63"/>
    </row>
    <row r="69956" spans="16:17">
      <c r="P69956" s="63"/>
      <c r="Q69956" s="63"/>
    </row>
    <row r="69957" spans="16:17">
      <c r="P69957" s="63"/>
      <c r="Q69957" s="63"/>
    </row>
    <row r="69958" spans="16:17">
      <c r="P69958" s="63"/>
      <c r="Q69958" s="63"/>
    </row>
    <row r="69959" spans="16:17">
      <c r="P69959" s="63"/>
      <c r="Q69959" s="63"/>
    </row>
    <row r="69960" spans="16:17">
      <c r="P69960" s="63"/>
      <c r="Q69960" s="63"/>
    </row>
    <row r="69961" spans="16:17">
      <c r="P69961" s="63"/>
      <c r="Q69961" s="63"/>
    </row>
    <row r="69962" spans="16:17">
      <c r="P69962" s="63"/>
      <c r="Q69962" s="63"/>
    </row>
    <row r="69963" spans="16:17">
      <c r="P69963" s="63"/>
      <c r="Q69963" s="63"/>
    </row>
    <row r="69964" spans="16:17">
      <c r="P69964" s="63"/>
      <c r="Q69964" s="63"/>
    </row>
    <row r="69965" spans="16:17">
      <c r="P69965" s="63"/>
      <c r="Q69965" s="63"/>
    </row>
    <row r="69966" spans="16:17">
      <c r="P69966" s="63"/>
      <c r="Q69966" s="63"/>
    </row>
    <row r="69967" spans="16:17">
      <c r="P69967" s="63"/>
      <c r="Q69967" s="63"/>
    </row>
    <row r="69968" spans="16:17">
      <c r="P69968" s="63"/>
      <c r="Q69968" s="63"/>
    </row>
    <row r="69969" spans="16:17">
      <c r="P69969" s="63"/>
      <c r="Q69969" s="63"/>
    </row>
    <row r="69970" spans="16:17">
      <c r="P69970" s="63"/>
      <c r="Q69970" s="63"/>
    </row>
    <row r="69971" spans="16:17">
      <c r="P69971" s="63"/>
      <c r="Q69971" s="63"/>
    </row>
    <row r="69972" spans="16:17">
      <c r="P69972" s="63"/>
      <c r="Q69972" s="63"/>
    </row>
    <row r="69973" spans="16:17">
      <c r="P69973" s="63"/>
      <c r="Q69973" s="63"/>
    </row>
    <row r="69974" spans="16:17">
      <c r="P69974" s="63"/>
      <c r="Q69974" s="63"/>
    </row>
    <row r="69975" spans="16:17">
      <c r="P69975" s="63"/>
      <c r="Q69975" s="63"/>
    </row>
    <row r="69976" spans="16:17">
      <c r="P69976" s="63"/>
      <c r="Q69976" s="63"/>
    </row>
    <row r="69977" spans="16:17">
      <c r="P69977" s="63"/>
      <c r="Q69977" s="63"/>
    </row>
    <row r="69978" spans="16:17">
      <c r="P69978" s="63"/>
      <c r="Q69978" s="63"/>
    </row>
    <row r="69979" spans="16:17">
      <c r="P69979" s="63"/>
      <c r="Q69979" s="63"/>
    </row>
    <row r="69980" spans="16:17">
      <c r="P69980" s="63"/>
      <c r="Q69980" s="63"/>
    </row>
    <row r="69981" spans="16:17">
      <c r="P69981" s="63"/>
      <c r="Q69981" s="63"/>
    </row>
    <row r="69982" spans="16:17">
      <c r="P69982" s="63"/>
      <c r="Q69982" s="63"/>
    </row>
    <row r="69983" spans="16:17">
      <c r="P69983" s="63"/>
      <c r="Q69983" s="63"/>
    </row>
    <row r="69984" spans="16:17">
      <c r="P69984" s="63"/>
      <c r="Q69984" s="63"/>
    </row>
    <row r="69985" spans="16:17">
      <c r="P69985" s="63"/>
      <c r="Q69985" s="63"/>
    </row>
    <row r="69986" spans="16:17">
      <c r="P69986" s="63"/>
      <c r="Q69986" s="63"/>
    </row>
    <row r="69987" spans="16:17">
      <c r="P69987" s="63"/>
      <c r="Q69987" s="63"/>
    </row>
    <row r="69988" spans="16:17">
      <c r="P69988" s="63"/>
      <c r="Q69988" s="63"/>
    </row>
    <row r="69989" spans="16:17">
      <c r="P69989" s="63"/>
      <c r="Q69989" s="63"/>
    </row>
    <row r="69990" spans="16:17">
      <c r="P69990" s="63"/>
      <c r="Q69990" s="63"/>
    </row>
    <row r="69991" spans="16:17">
      <c r="P69991" s="63"/>
      <c r="Q69991" s="63"/>
    </row>
    <row r="69992" spans="16:17">
      <c r="P69992" s="63"/>
      <c r="Q69992" s="63"/>
    </row>
    <row r="69993" spans="16:17">
      <c r="P69993" s="63"/>
      <c r="Q69993" s="63"/>
    </row>
    <row r="69994" spans="16:17">
      <c r="P69994" s="63"/>
      <c r="Q69994" s="63"/>
    </row>
    <row r="69995" spans="16:17">
      <c r="P69995" s="63"/>
      <c r="Q69995" s="63"/>
    </row>
    <row r="69996" spans="16:17">
      <c r="P69996" s="63"/>
      <c r="Q69996" s="63"/>
    </row>
    <row r="69997" spans="16:17">
      <c r="P69997" s="63"/>
      <c r="Q69997" s="63"/>
    </row>
    <row r="69998" spans="16:17">
      <c r="P69998" s="63"/>
      <c r="Q69998" s="63"/>
    </row>
    <row r="69999" spans="16:17">
      <c r="P69999" s="63"/>
      <c r="Q69999" s="63"/>
    </row>
    <row r="70000" spans="16:17">
      <c r="P70000" s="63"/>
      <c r="Q70000" s="63"/>
    </row>
    <row r="70001" spans="16:17">
      <c r="P70001" s="63"/>
      <c r="Q70001" s="63"/>
    </row>
    <row r="70002" spans="16:17">
      <c r="P70002" s="63"/>
      <c r="Q70002" s="63"/>
    </row>
    <row r="70003" spans="16:17">
      <c r="P70003" s="63"/>
      <c r="Q70003" s="63"/>
    </row>
    <row r="70004" spans="16:17">
      <c r="P70004" s="63"/>
      <c r="Q70004" s="63"/>
    </row>
    <row r="70005" spans="16:17">
      <c r="P70005" s="63"/>
      <c r="Q70005" s="63"/>
    </row>
    <row r="70006" spans="16:17">
      <c r="P70006" s="63"/>
      <c r="Q70006" s="63"/>
    </row>
    <row r="70007" spans="16:17">
      <c r="P70007" s="63"/>
      <c r="Q70007" s="63"/>
    </row>
    <row r="70008" spans="16:17">
      <c r="P70008" s="63"/>
      <c r="Q70008" s="63"/>
    </row>
    <row r="70009" spans="16:17">
      <c r="P70009" s="63"/>
      <c r="Q70009" s="63"/>
    </row>
    <row r="70010" spans="16:17">
      <c r="P70010" s="63"/>
      <c r="Q70010" s="63"/>
    </row>
    <row r="70011" spans="16:17">
      <c r="P70011" s="63"/>
      <c r="Q70011" s="63"/>
    </row>
    <row r="70012" spans="16:17">
      <c r="P70012" s="63"/>
      <c r="Q70012" s="63"/>
    </row>
    <row r="70013" spans="16:17">
      <c r="P70013" s="63"/>
      <c r="Q70013" s="63"/>
    </row>
    <row r="70014" spans="16:17">
      <c r="P70014" s="63"/>
      <c r="Q70014" s="63"/>
    </row>
    <row r="70015" spans="16:17">
      <c r="P70015" s="63"/>
      <c r="Q70015" s="63"/>
    </row>
    <row r="70016" spans="16:17">
      <c r="P70016" s="63"/>
      <c r="Q70016" s="63"/>
    </row>
    <row r="70017" spans="16:17">
      <c r="P70017" s="63"/>
      <c r="Q70017" s="63"/>
    </row>
    <row r="70018" spans="16:17">
      <c r="P70018" s="63"/>
      <c r="Q70018" s="63"/>
    </row>
    <row r="70019" spans="16:17">
      <c r="P70019" s="63"/>
      <c r="Q70019" s="63"/>
    </row>
    <row r="70020" spans="16:17">
      <c r="P70020" s="63"/>
      <c r="Q70020" s="63"/>
    </row>
    <row r="70021" spans="16:17">
      <c r="P70021" s="63"/>
      <c r="Q70021" s="63"/>
    </row>
    <row r="70022" spans="16:17">
      <c r="P70022" s="63"/>
      <c r="Q70022" s="63"/>
    </row>
    <row r="70023" spans="16:17">
      <c r="P70023" s="63"/>
      <c r="Q70023" s="63"/>
    </row>
    <row r="70024" spans="16:17">
      <c r="P70024" s="63"/>
      <c r="Q70024" s="63"/>
    </row>
    <row r="70025" spans="16:17">
      <c r="P70025" s="63"/>
      <c r="Q70025" s="63"/>
    </row>
    <row r="70026" spans="16:17">
      <c r="P70026" s="63"/>
      <c r="Q70026" s="63"/>
    </row>
    <row r="70027" spans="16:17">
      <c r="P70027" s="63"/>
      <c r="Q70027" s="63"/>
    </row>
    <row r="70028" spans="16:17">
      <c r="P70028" s="63"/>
      <c r="Q70028" s="63"/>
    </row>
    <row r="70029" spans="16:17">
      <c r="P70029" s="63"/>
      <c r="Q70029" s="63"/>
    </row>
    <row r="70030" spans="16:17">
      <c r="P70030" s="63"/>
      <c r="Q70030" s="63"/>
    </row>
    <row r="70031" spans="16:17">
      <c r="P70031" s="63"/>
      <c r="Q70031" s="63"/>
    </row>
    <row r="70032" spans="16:17">
      <c r="P70032" s="63"/>
      <c r="Q70032" s="63"/>
    </row>
    <row r="70033" spans="16:17">
      <c r="P70033" s="63"/>
      <c r="Q70033" s="63"/>
    </row>
    <row r="70034" spans="16:17">
      <c r="P70034" s="63"/>
      <c r="Q70034" s="63"/>
    </row>
    <row r="70035" spans="16:17">
      <c r="P70035" s="63"/>
      <c r="Q70035" s="63"/>
    </row>
    <row r="70036" spans="16:17">
      <c r="P70036" s="63"/>
      <c r="Q70036" s="63"/>
    </row>
    <row r="70037" spans="16:17">
      <c r="P70037" s="63"/>
      <c r="Q70037" s="63"/>
    </row>
    <row r="70038" spans="16:17">
      <c r="P70038" s="63"/>
      <c r="Q70038" s="63"/>
    </row>
    <row r="70039" spans="16:17">
      <c r="P70039" s="63"/>
      <c r="Q70039" s="63"/>
    </row>
    <row r="70040" spans="16:17">
      <c r="P70040" s="63"/>
      <c r="Q70040" s="63"/>
    </row>
    <row r="70041" spans="16:17">
      <c r="P70041" s="63"/>
      <c r="Q70041" s="63"/>
    </row>
    <row r="70042" spans="16:17">
      <c r="P70042" s="63"/>
      <c r="Q70042" s="63"/>
    </row>
    <row r="70043" spans="16:17">
      <c r="P70043" s="63"/>
      <c r="Q70043" s="63"/>
    </row>
    <row r="70044" spans="16:17">
      <c r="P70044" s="63"/>
      <c r="Q70044" s="63"/>
    </row>
    <row r="70045" spans="16:17">
      <c r="P70045" s="63"/>
      <c r="Q70045" s="63"/>
    </row>
    <row r="70046" spans="16:17">
      <c r="P70046" s="63"/>
      <c r="Q70046" s="63"/>
    </row>
    <row r="70047" spans="16:17">
      <c r="P70047" s="63"/>
      <c r="Q70047" s="63"/>
    </row>
    <row r="70048" spans="16:17">
      <c r="P70048" s="63"/>
      <c r="Q70048" s="63"/>
    </row>
    <row r="70049" spans="16:17">
      <c r="P70049" s="63"/>
      <c r="Q70049" s="63"/>
    </row>
    <row r="70050" spans="16:17">
      <c r="P70050" s="63"/>
      <c r="Q70050" s="63"/>
    </row>
    <row r="70051" spans="16:17">
      <c r="P70051" s="63"/>
      <c r="Q70051" s="63"/>
    </row>
    <row r="70052" spans="16:17">
      <c r="P70052" s="63"/>
      <c r="Q70052" s="63"/>
    </row>
    <row r="70053" spans="16:17">
      <c r="P70053" s="63"/>
      <c r="Q70053" s="63"/>
    </row>
    <row r="70054" spans="16:17">
      <c r="P70054" s="63"/>
      <c r="Q70054" s="63"/>
    </row>
    <row r="70055" spans="16:17">
      <c r="P70055" s="63"/>
      <c r="Q70055" s="63"/>
    </row>
    <row r="70056" spans="16:17">
      <c r="P70056" s="63"/>
      <c r="Q70056" s="63"/>
    </row>
    <row r="70057" spans="16:17">
      <c r="P70057" s="63"/>
      <c r="Q70057" s="63"/>
    </row>
    <row r="70058" spans="16:17">
      <c r="P70058" s="63"/>
      <c r="Q70058" s="63"/>
    </row>
    <row r="70059" spans="16:17">
      <c r="P70059" s="63"/>
      <c r="Q70059" s="63"/>
    </row>
    <row r="70060" spans="16:17">
      <c r="P70060" s="63"/>
      <c r="Q70060" s="63"/>
    </row>
    <row r="70061" spans="16:17">
      <c r="P70061" s="63"/>
      <c r="Q70061" s="63"/>
    </row>
    <row r="70062" spans="16:17">
      <c r="P70062" s="63"/>
      <c r="Q70062" s="63"/>
    </row>
    <row r="70063" spans="16:17">
      <c r="P70063" s="63"/>
      <c r="Q70063" s="63"/>
    </row>
    <row r="70064" spans="16:17">
      <c r="P70064" s="63"/>
      <c r="Q70064" s="63"/>
    </row>
    <row r="70065" spans="16:17">
      <c r="P70065" s="63"/>
      <c r="Q70065" s="63"/>
    </row>
    <row r="70066" spans="16:17">
      <c r="P70066" s="63"/>
      <c r="Q70066" s="63"/>
    </row>
    <row r="70067" spans="16:17">
      <c r="P70067" s="63"/>
      <c r="Q70067" s="63"/>
    </row>
    <row r="70068" spans="16:17">
      <c r="P70068" s="63"/>
      <c r="Q70068" s="63"/>
    </row>
    <row r="70069" spans="16:17">
      <c r="P70069" s="63"/>
      <c r="Q70069" s="63"/>
    </row>
    <row r="70070" spans="16:17">
      <c r="P70070" s="63"/>
      <c r="Q70070" s="63"/>
    </row>
    <row r="70071" spans="16:17">
      <c r="P70071" s="63"/>
      <c r="Q70071" s="63"/>
    </row>
    <row r="70072" spans="16:17">
      <c r="P70072" s="63"/>
      <c r="Q70072" s="63"/>
    </row>
    <row r="70073" spans="16:17">
      <c r="P70073" s="63"/>
      <c r="Q70073" s="63"/>
    </row>
    <row r="70074" spans="16:17">
      <c r="P70074" s="63"/>
      <c r="Q70074" s="63"/>
    </row>
    <row r="70075" spans="16:17">
      <c r="P70075" s="63"/>
      <c r="Q70075" s="63"/>
    </row>
    <row r="70076" spans="16:17">
      <c r="P70076" s="63"/>
      <c r="Q70076" s="63"/>
    </row>
    <row r="70077" spans="16:17">
      <c r="P70077" s="63"/>
      <c r="Q70077" s="63"/>
    </row>
    <row r="70078" spans="16:17">
      <c r="P70078" s="63"/>
      <c r="Q70078" s="63"/>
    </row>
    <row r="70079" spans="16:17">
      <c r="P70079" s="63"/>
      <c r="Q70079" s="63"/>
    </row>
    <row r="70080" spans="16:17">
      <c r="P70080" s="63"/>
      <c r="Q70080" s="63"/>
    </row>
    <row r="70081" spans="16:17">
      <c r="P70081" s="63"/>
      <c r="Q70081" s="63"/>
    </row>
    <row r="70082" spans="16:17">
      <c r="P70082" s="63"/>
      <c r="Q70082" s="63"/>
    </row>
    <row r="70083" spans="16:17">
      <c r="P70083" s="63"/>
      <c r="Q70083" s="63"/>
    </row>
    <row r="70084" spans="16:17">
      <c r="P70084" s="63"/>
      <c r="Q70084" s="63"/>
    </row>
    <row r="70085" spans="16:17">
      <c r="P70085" s="63"/>
      <c r="Q70085" s="63"/>
    </row>
    <row r="70086" spans="16:17">
      <c r="P70086" s="63"/>
      <c r="Q70086" s="63"/>
    </row>
    <row r="70087" spans="16:17">
      <c r="P70087" s="63"/>
      <c r="Q70087" s="63"/>
    </row>
    <row r="70088" spans="16:17">
      <c r="P70088" s="63"/>
      <c r="Q70088" s="63"/>
    </row>
    <row r="70089" spans="16:17">
      <c r="P70089" s="63"/>
      <c r="Q70089" s="63"/>
    </row>
    <row r="70090" spans="16:17">
      <c r="P70090" s="63"/>
      <c r="Q70090" s="63"/>
    </row>
    <row r="70091" spans="16:17">
      <c r="P70091" s="63"/>
      <c r="Q70091" s="63"/>
    </row>
    <row r="70092" spans="16:17">
      <c r="P70092" s="63"/>
      <c r="Q70092" s="63"/>
    </row>
    <row r="70093" spans="16:17">
      <c r="P70093" s="63"/>
      <c r="Q70093" s="63"/>
    </row>
    <row r="70094" spans="16:17">
      <c r="P70094" s="63"/>
      <c r="Q70094" s="63"/>
    </row>
    <row r="70095" spans="16:17">
      <c r="P70095" s="63"/>
      <c r="Q70095" s="63"/>
    </row>
    <row r="70096" spans="16:17">
      <c r="P70096" s="63"/>
      <c r="Q70096" s="63"/>
    </row>
    <row r="70097" spans="16:17">
      <c r="P70097" s="63"/>
      <c r="Q70097" s="63"/>
    </row>
    <row r="70098" spans="16:17">
      <c r="P70098" s="63"/>
      <c r="Q70098" s="63"/>
    </row>
    <row r="70099" spans="16:17">
      <c r="P70099" s="63"/>
      <c r="Q70099" s="63"/>
    </row>
    <row r="70100" spans="16:17">
      <c r="P70100" s="63"/>
      <c r="Q70100" s="63"/>
    </row>
    <row r="70101" spans="16:17">
      <c r="P70101" s="63"/>
      <c r="Q70101" s="63"/>
    </row>
    <row r="70102" spans="16:17">
      <c r="P70102" s="63"/>
      <c r="Q70102" s="63"/>
    </row>
    <row r="70103" spans="16:17">
      <c r="P70103" s="63"/>
      <c r="Q70103" s="63"/>
    </row>
    <row r="70104" spans="16:17">
      <c r="P70104" s="63"/>
      <c r="Q70104" s="63"/>
    </row>
    <row r="70105" spans="16:17">
      <c r="P70105" s="63"/>
      <c r="Q70105" s="63"/>
    </row>
    <row r="70106" spans="16:17">
      <c r="P70106" s="63"/>
      <c r="Q70106" s="63"/>
    </row>
    <row r="70107" spans="16:17">
      <c r="P70107" s="63"/>
      <c r="Q70107" s="63"/>
    </row>
    <row r="70108" spans="16:17">
      <c r="P70108" s="63"/>
      <c r="Q70108" s="63"/>
    </row>
    <row r="70109" spans="16:17">
      <c r="P70109" s="63"/>
      <c r="Q70109" s="63"/>
    </row>
    <row r="70110" spans="16:17">
      <c r="P70110" s="63"/>
      <c r="Q70110" s="63"/>
    </row>
    <row r="70111" spans="16:17">
      <c r="P70111" s="63"/>
      <c r="Q70111" s="63"/>
    </row>
    <row r="70112" spans="16:17">
      <c r="P70112" s="63"/>
      <c r="Q70112" s="63"/>
    </row>
    <row r="70113" spans="16:17">
      <c r="P70113" s="63"/>
      <c r="Q70113" s="63"/>
    </row>
    <row r="70114" spans="16:17">
      <c r="P70114" s="63"/>
      <c r="Q70114" s="63"/>
    </row>
    <row r="70115" spans="16:17">
      <c r="P70115" s="63"/>
      <c r="Q70115" s="63"/>
    </row>
    <row r="70116" spans="16:17">
      <c r="P70116" s="63"/>
      <c r="Q70116" s="63"/>
    </row>
    <row r="70117" spans="16:17">
      <c r="P70117" s="63"/>
      <c r="Q70117" s="63"/>
    </row>
    <row r="70118" spans="16:17">
      <c r="P70118" s="63"/>
      <c r="Q70118" s="63"/>
    </row>
    <row r="70119" spans="16:17">
      <c r="P70119" s="63"/>
      <c r="Q70119" s="63"/>
    </row>
    <row r="70120" spans="16:17">
      <c r="P70120" s="63"/>
      <c r="Q70120" s="63"/>
    </row>
    <row r="70121" spans="16:17">
      <c r="P70121" s="63"/>
      <c r="Q70121" s="63"/>
    </row>
    <row r="70122" spans="16:17">
      <c r="P70122" s="63"/>
      <c r="Q70122" s="63"/>
    </row>
    <row r="70123" spans="16:17">
      <c r="P70123" s="63"/>
      <c r="Q70123" s="63"/>
    </row>
    <row r="70124" spans="16:17">
      <c r="P70124" s="63"/>
      <c r="Q70124" s="63"/>
    </row>
    <row r="70125" spans="16:17">
      <c r="P70125" s="63"/>
      <c r="Q70125" s="63"/>
    </row>
    <row r="70126" spans="16:17">
      <c r="P70126" s="63"/>
      <c r="Q70126" s="63"/>
    </row>
    <row r="70127" spans="16:17">
      <c r="P70127" s="63"/>
      <c r="Q70127" s="63"/>
    </row>
    <row r="70128" spans="16:17">
      <c r="P70128" s="63"/>
      <c r="Q70128" s="63"/>
    </row>
    <row r="70129" spans="16:17">
      <c r="P70129" s="63"/>
      <c r="Q70129" s="63"/>
    </row>
    <row r="70130" spans="16:17">
      <c r="P70130" s="63"/>
      <c r="Q70130" s="63"/>
    </row>
    <row r="70131" spans="16:17">
      <c r="P70131" s="63"/>
      <c r="Q70131" s="63"/>
    </row>
    <row r="70132" spans="16:17">
      <c r="P70132" s="63"/>
      <c r="Q70132" s="63"/>
    </row>
    <row r="70133" spans="16:17">
      <c r="P70133" s="63"/>
      <c r="Q70133" s="63"/>
    </row>
    <row r="70134" spans="16:17">
      <c r="P70134" s="63"/>
      <c r="Q70134" s="63"/>
    </row>
    <row r="70135" spans="16:17">
      <c r="P70135" s="63"/>
      <c r="Q70135" s="63"/>
    </row>
    <row r="70136" spans="16:17">
      <c r="P70136" s="63"/>
      <c r="Q70136" s="63"/>
    </row>
    <row r="70137" spans="16:17">
      <c r="P70137" s="63"/>
      <c r="Q70137" s="63"/>
    </row>
    <row r="70138" spans="16:17">
      <c r="P70138" s="63"/>
      <c r="Q70138" s="63"/>
    </row>
    <row r="70139" spans="16:17">
      <c r="P70139" s="63"/>
      <c r="Q70139" s="63"/>
    </row>
    <row r="70140" spans="16:17">
      <c r="P70140" s="63"/>
      <c r="Q70140" s="63"/>
    </row>
    <row r="70141" spans="16:17">
      <c r="P70141" s="63"/>
      <c r="Q70141" s="63"/>
    </row>
    <row r="70142" spans="16:17">
      <c r="P70142" s="63"/>
      <c r="Q70142" s="63"/>
    </row>
    <row r="70143" spans="16:17">
      <c r="P70143" s="63"/>
      <c r="Q70143" s="63"/>
    </row>
    <row r="70144" spans="16:17">
      <c r="P70144" s="63"/>
      <c r="Q70144" s="63"/>
    </row>
    <row r="70145" spans="16:17">
      <c r="P70145" s="63"/>
      <c r="Q70145" s="63"/>
    </row>
    <row r="70146" spans="16:17">
      <c r="P70146" s="63"/>
      <c r="Q70146" s="63"/>
    </row>
    <row r="70147" spans="16:17">
      <c r="P70147" s="63"/>
      <c r="Q70147" s="63"/>
    </row>
    <row r="70148" spans="16:17">
      <c r="P70148" s="63"/>
      <c r="Q70148" s="63"/>
    </row>
    <row r="70149" spans="16:17">
      <c r="P70149" s="63"/>
      <c r="Q70149" s="63"/>
    </row>
    <row r="70150" spans="16:17">
      <c r="P70150" s="63"/>
      <c r="Q70150" s="63"/>
    </row>
    <row r="70151" spans="16:17">
      <c r="P70151" s="63"/>
      <c r="Q70151" s="63"/>
    </row>
    <row r="70152" spans="16:17">
      <c r="P70152" s="63"/>
      <c r="Q70152" s="63"/>
    </row>
    <row r="70153" spans="16:17">
      <c r="P70153" s="63"/>
      <c r="Q70153" s="63"/>
    </row>
    <row r="70154" spans="16:17">
      <c r="P70154" s="63"/>
      <c r="Q70154" s="63"/>
    </row>
    <row r="70155" spans="16:17">
      <c r="P70155" s="63"/>
      <c r="Q70155" s="63"/>
    </row>
    <row r="70156" spans="16:17">
      <c r="P70156" s="63"/>
      <c r="Q70156" s="63"/>
    </row>
    <row r="70157" spans="16:17">
      <c r="P70157" s="63"/>
      <c r="Q70157" s="63"/>
    </row>
    <row r="70158" spans="16:17">
      <c r="P70158" s="63"/>
      <c r="Q70158" s="63"/>
    </row>
    <row r="70159" spans="16:17">
      <c r="P70159" s="63"/>
      <c r="Q70159" s="63"/>
    </row>
    <row r="70160" spans="16:17">
      <c r="P70160" s="63"/>
      <c r="Q70160" s="63"/>
    </row>
    <row r="70161" spans="16:17">
      <c r="P70161" s="63"/>
      <c r="Q70161" s="63"/>
    </row>
    <row r="70162" spans="16:17">
      <c r="P70162" s="63"/>
      <c r="Q70162" s="63"/>
    </row>
    <row r="70163" spans="16:17">
      <c r="P70163" s="63"/>
      <c r="Q70163" s="63"/>
    </row>
    <row r="70164" spans="16:17">
      <c r="P70164" s="63"/>
      <c r="Q70164" s="63"/>
    </row>
    <row r="70165" spans="16:17">
      <c r="P70165" s="63"/>
      <c r="Q70165" s="63"/>
    </row>
    <row r="70166" spans="16:17">
      <c r="P70166" s="63"/>
      <c r="Q70166" s="63"/>
    </row>
    <row r="70167" spans="16:17">
      <c r="P70167" s="63"/>
      <c r="Q70167" s="63"/>
    </row>
    <row r="70168" spans="16:17">
      <c r="P70168" s="63"/>
      <c r="Q70168" s="63"/>
    </row>
    <row r="70169" spans="16:17">
      <c r="P70169" s="63"/>
      <c r="Q70169" s="63"/>
    </row>
    <row r="70170" spans="16:17">
      <c r="P70170" s="63"/>
      <c r="Q70170" s="63"/>
    </row>
    <row r="70171" spans="16:17">
      <c r="P70171" s="63"/>
      <c r="Q70171" s="63"/>
    </row>
    <row r="70172" spans="16:17">
      <c r="P70172" s="63"/>
      <c r="Q70172" s="63"/>
    </row>
    <row r="70173" spans="16:17">
      <c r="P70173" s="63"/>
      <c r="Q70173" s="63"/>
    </row>
    <row r="70174" spans="16:17">
      <c r="P70174" s="63"/>
      <c r="Q70174" s="63"/>
    </row>
    <row r="70175" spans="16:17">
      <c r="P70175" s="63"/>
      <c r="Q70175" s="63"/>
    </row>
    <row r="70176" spans="16:17">
      <c r="P70176" s="63"/>
      <c r="Q70176" s="63"/>
    </row>
    <row r="70177" spans="16:17">
      <c r="P70177" s="63"/>
      <c r="Q70177" s="63"/>
    </row>
    <row r="70178" spans="16:17">
      <c r="P70178" s="63"/>
      <c r="Q70178" s="63"/>
    </row>
    <row r="70179" spans="16:17">
      <c r="P70179" s="63"/>
      <c r="Q70179" s="63"/>
    </row>
    <row r="70180" spans="16:17">
      <c r="P70180" s="63"/>
      <c r="Q70180" s="63"/>
    </row>
    <row r="70181" spans="16:17">
      <c r="P70181" s="63"/>
      <c r="Q70181" s="63"/>
    </row>
    <row r="70182" spans="16:17">
      <c r="P70182" s="63"/>
      <c r="Q70182" s="63"/>
    </row>
    <row r="70183" spans="16:17">
      <c r="P70183" s="63"/>
      <c r="Q70183" s="63"/>
    </row>
    <row r="70184" spans="16:17">
      <c r="P70184" s="63"/>
      <c r="Q70184" s="63"/>
    </row>
    <row r="70185" spans="16:17">
      <c r="P70185" s="63"/>
      <c r="Q70185" s="63"/>
    </row>
    <row r="70186" spans="16:17">
      <c r="P70186" s="63"/>
      <c r="Q70186" s="63"/>
    </row>
    <row r="70187" spans="16:17">
      <c r="P70187" s="63"/>
      <c r="Q70187" s="63"/>
    </row>
    <row r="70188" spans="16:17">
      <c r="P70188" s="63"/>
      <c r="Q70188" s="63"/>
    </row>
    <row r="70189" spans="16:17">
      <c r="P70189" s="63"/>
      <c r="Q70189" s="63"/>
    </row>
    <row r="70190" spans="16:17">
      <c r="P70190" s="63"/>
      <c r="Q70190" s="63"/>
    </row>
    <row r="70191" spans="16:17">
      <c r="P70191" s="63"/>
      <c r="Q70191" s="63"/>
    </row>
    <row r="70192" spans="16:17">
      <c r="P70192" s="63"/>
      <c r="Q70192" s="63"/>
    </row>
    <row r="70193" spans="16:17">
      <c r="P70193" s="63"/>
      <c r="Q70193" s="63"/>
    </row>
    <row r="70194" spans="16:17">
      <c r="P70194" s="63"/>
      <c r="Q70194" s="63"/>
    </row>
    <row r="70195" spans="16:17">
      <c r="P70195" s="63"/>
      <c r="Q70195" s="63"/>
    </row>
    <row r="70196" spans="16:17">
      <c r="P70196" s="63"/>
      <c r="Q70196" s="63"/>
    </row>
    <row r="70197" spans="16:17">
      <c r="P70197" s="63"/>
      <c r="Q70197" s="63"/>
    </row>
    <row r="70198" spans="16:17">
      <c r="P70198" s="63"/>
      <c r="Q70198" s="63"/>
    </row>
    <row r="70199" spans="16:17">
      <c r="P70199" s="63"/>
      <c r="Q70199" s="63"/>
    </row>
    <row r="70200" spans="16:17">
      <c r="P70200" s="63"/>
      <c r="Q70200" s="63"/>
    </row>
    <row r="70201" spans="16:17">
      <c r="P70201" s="63"/>
      <c r="Q70201" s="63"/>
    </row>
    <row r="70202" spans="16:17">
      <c r="P70202" s="63"/>
      <c r="Q70202" s="63"/>
    </row>
    <row r="70203" spans="16:17">
      <c r="P70203" s="63"/>
      <c r="Q70203" s="63"/>
    </row>
    <row r="70204" spans="16:17">
      <c r="P70204" s="63"/>
      <c r="Q70204" s="63"/>
    </row>
    <row r="70205" spans="16:17">
      <c r="P70205" s="63"/>
      <c r="Q70205" s="63"/>
    </row>
    <row r="70206" spans="16:17">
      <c r="P70206" s="63"/>
      <c r="Q70206" s="63"/>
    </row>
    <row r="70207" spans="16:17">
      <c r="P70207" s="63"/>
      <c r="Q70207" s="63"/>
    </row>
    <row r="70208" spans="16:17">
      <c r="P70208" s="63"/>
      <c r="Q70208" s="63"/>
    </row>
    <row r="70209" spans="16:17">
      <c r="P70209" s="63"/>
      <c r="Q70209" s="63"/>
    </row>
    <row r="70210" spans="16:17">
      <c r="P70210" s="63"/>
      <c r="Q70210" s="63"/>
    </row>
    <row r="70211" spans="16:17">
      <c r="P70211" s="63"/>
      <c r="Q70211" s="63"/>
    </row>
    <row r="70212" spans="16:17">
      <c r="P70212" s="63"/>
      <c r="Q70212" s="63"/>
    </row>
    <row r="70213" spans="16:17">
      <c r="P70213" s="63"/>
      <c r="Q70213" s="63"/>
    </row>
    <row r="70214" spans="16:17">
      <c r="P70214" s="63"/>
      <c r="Q70214" s="63"/>
    </row>
    <row r="70215" spans="16:17">
      <c r="P70215" s="63"/>
      <c r="Q70215" s="63"/>
    </row>
    <row r="70216" spans="16:17">
      <c r="P70216" s="63"/>
      <c r="Q70216" s="63"/>
    </row>
    <row r="70217" spans="16:17">
      <c r="P70217" s="63"/>
      <c r="Q70217" s="63"/>
    </row>
    <row r="70218" spans="16:17">
      <c r="P70218" s="63"/>
      <c r="Q70218" s="63"/>
    </row>
    <row r="70219" spans="16:17">
      <c r="P70219" s="63"/>
      <c r="Q70219" s="63"/>
    </row>
    <row r="70220" spans="16:17">
      <c r="P70220" s="63"/>
      <c r="Q70220" s="63"/>
    </row>
    <row r="70221" spans="16:17">
      <c r="P70221" s="63"/>
      <c r="Q70221" s="63"/>
    </row>
    <row r="70222" spans="16:17">
      <c r="P70222" s="63"/>
      <c r="Q70222" s="63"/>
    </row>
    <row r="70223" spans="16:17">
      <c r="P70223" s="63"/>
      <c r="Q70223" s="63"/>
    </row>
    <row r="70224" spans="16:17">
      <c r="P70224" s="63"/>
      <c r="Q70224" s="63"/>
    </row>
    <row r="70225" spans="16:17">
      <c r="P70225" s="63"/>
      <c r="Q70225" s="63"/>
    </row>
    <row r="70226" spans="16:17">
      <c r="P70226" s="63"/>
      <c r="Q70226" s="63"/>
    </row>
    <row r="70227" spans="16:17">
      <c r="P70227" s="63"/>
      <c r="Q70227" s="63"/>
    </row>
    <row r="70228" spans="16:17">
      <c r="P70228" s="63"/>
      <c r="Q70228" s="63"/>
    </row>
    <row r="70229" spans="16:17">
      <c r="P70229" s="63"/>
      <c r="Q70229" s="63"/>
    </row>
    <row r="70230" spans="16:17">
      <c r="P70230" s="63"/>
      <c r="Q70230" s="63"/>
    </row>
    <row r="70231" spans="16:17">
      <c r="P70231" s="63"/>
      <c r="Q70231" s="63"/>
    </row>
    <row r="70232" spans="16:17">
      <c r="P70232" s="63"/>
      <c r="Q70232" s="63"/>
    </row>
    <row r="70233" spans="16:17">
      <c r="P70233" s="63"/>
      <c r="Q70233" s="63"/>
    </row>
    <row r="70234" spans="16:17">
      <c r="P70234" s="63"/>
      <c r="Q70234" s="63"/>
    </row>
    <row r="70235" spans="16:17">
      <c r="P70235" s="63"/>
      <c r="Q70235" s="63"/>
    </row>
    <row r="70236" spans="16:17">
      <c r="P70236" s="63"/>
      <c r="Q70236" s="63"/>
    </row>
    <row r="70237" spans="16:17">
      <c r="P70237" s="63"/>
      <c r="Q70237" s="63"/>
    </row>
    <row r="70238" spans="16:17">
      <c r="P70238" s="63"/>
      <c r="Q70238" s="63"/>
    </row>
    <row r="70239" spans="16:17">
      <c r="P70239" s="63"/>
      <c r="Q70239" s="63"/>
    </row>
    <row r="70240" spans="16:17">
      <c r="P70240" s="63"/>
      <c r="Q70240" s="63"/>
    </row>
    <row r="70241" spans="16:17">
      <c r="P70241" s="63"/>
      <c r="Q70241" s="63"/>
    </row>
    <row r="70242" spans="16:17">
      <c r="P70242" s="63"/>
      <c r="Q70242" s="63"/>
    </row>
    <row r="70243" spans="16:17">
      <c r="P70243" s="63"/>
      <c r="Q70243" s="63"/>
    </row>
    <row r="70244" spans="16:17">
      <c r="P70244" s="63"/>
      <c r="Q70244" s="63"/>
    </row>
    <row r="70245" spans="16:17">
      <c r="P70245" s="63"/>
      <c r="Q70245" s="63"/>
    </row>
    <row r="70246" spans="16:17">
      <c r="P70246" s="63"/>
      <c r="Q70246" s="63"/>
    </row>
    <row r="70247" spans="16:17">
      <c r="P70247" s="63"/>
      <c r="Q70247" s="63"/>
    </row>
    <row r="70248" spans="16:17">
      <c r="P70248" s="63"/>
      <c r="Q70248" s="63"/>
    </row>
    <row r="70249" spans="16:17">
      <c r="P70249" s="63"/>
      <c r="Q70249" s="63"/>
    </row>
    <row r="70250" spans="16:17">
      <c r="P70250" s="63"/>
      <c r="Q70250" s="63"/>
    </row>
    <row r="70251" spans="16:17">
      <c r="P70251" s="63"/>
      <c r="Q70251" s="63"/>
    </row>
    <row r="70252" spans="16:17">
      <c r="P70252" s="63"/>
      <c r="Q70252" s="63"/>
    </row>
    <row r="70253" spans="16:17">
      <c r="P70253" s="63"/>
      <c r="Q70253" s="63"/>
    </row>
    <row r="70254" spans="16:17">
      <c r="P70254" s="63"/>
      <c r="Q70254" s="63"/>
    </row>
    <row r="70255" spans="16:17">
      <c r="P70255" s="63"/>
      <c r="Q70255" s="63"/>
    </row>
    <row r="70256" spans="16:17">
      <c r="P70256" s="63"/>
      <c r="Q70256" s="63"/>
    </row>
    <row r="70257" spans="16:17">
      <c r="P70257" s="63"/>
      <c r="Q70257" s="63"/>
    </row>
    <row r="70258" spans="16:17">
      <c r="P70258" s="63"/>
      <c r="Q70258" s="63"/>
    </row>
    <row r="70259" spans="16:17">
      <c r="P70259" s="63"/>
      <c r="Q70259" s="63"/>
    </row>
    <row r="70260" spans="16:17">
      <c r="P70260" s="63"/>
      <c r="Q70260" s="63"/>
    </row>
    <row r="70261" spans="16:17">
      <c r="P70261" s="63"/>
      <c r="Q70261" s="63"/>
    </row>
    <row r="70262" spans="16:17">
      <c r="P70262" s="63"/>
      <c r="Q70262" s="63"/>
    </row>
    <row r="70263" spans="16:17">
      <c r="P70263" s="63"/>
      <c r="Q70263" s="63"/>
    </row>
    <row r="70264" spans="16:17">
      <c r="P70264" s="63"/>
      <c r="Q70264" s="63"/>
    </row>
    <row r="70265" spans="16:17">
      <c r="P70265" s="63"/>
      <c r="Q70265" s="63"/>
    </row>
    <row r="70266" spans="16:17">
      <c r="P70266" s="63"/>
      <c r="Q70266" s="63"/>
    </row>
    <row r="70267" spans="16:17">
      <c r="P70267" s="63"/>
      <c r="Q70267" s="63"/>
    </row>
    <row r="70268" spans="16:17">
      <c r="P70268" s="63"/>
      <c r="Q70268" s="63"/>
    </row>
    <row r="70269" spans="16:17">
      <c r="P70269" s="63"/>
      <c r="Q70269" s="63"/>
    </row>
    <row r="70270" spans="16:17">
      <c r="P70270" s="63"/>
      <c r="Q70270" s="63"/>
    </row>
    <row r="70271" spans="16:17">
      <c r="P70271" s="63"/>
      <c r="Q70271" s="63"/>
    </row>
    <row r="70272" spans="16:17">
      <c r="P70272" s="63"/>
      <c r="Q70272" s="63"/>
    </row>
    <row r="70273" spans="16:17">
      <c r="P70273" s="63"/>
      <c r="Q70273" s="63"/>
    </row>
    <row r="70274" spans="16:17">
      <c r="P70274" s="63"/>
      <c r="Q70274" s="63"/>
    </row>
    <row r="70275" spans="16:17">
      <c r="P70275" s="63"/>
      <c r="Q70275" s="63"/>
    </row>
    <row r="70276" spans="16:17">
      <c r="P70276" s="63"/>
      <c r="Q70276" s="63"/>
    </row>
    <row r="70277" spans="16:17">
      <c r="P70277" s="63"/>
      <c r="Q70277" s="63"/>
    </row>
    <row r="70278" spans="16:17">
      <c r="P70278" s="63"/>
      <c r="Q70278" s="63"/>
    </row>
    <row r="70279" spans="16:17">
      <c r="P70279" s="63"/>
      <c r="Q70279" s="63"/>
    </row>
    <row r="70280" spans="16:17">
      <c r="P70280" s="63"/>
      <c r="Q70280" s="63"/>
    </row>
    <row r="70281" spans="16:17">
      <c r="P70281" s="63"/>
      <c r="Q70281" s="63"/>
    </row>
    <row r="70282" spans="16:17">
      <c r="P70282" s="63"/>
      <c r="Q70282" s="63"/>
    </row>
    <row r="70283" spans="16:17">
      <c r="P70283" s="63"/>
      <c r="Q70283" s="63"/>
    </row>
    <row r="70284" spans="16:17">
      <c r="P70284" s="63"/>
      <c r="Q70284" s="63"/>
    </row>
    <row r="70285" spans="16:17">
      <c r="P70285" s="63"/>
      <c r="Q70285" s="63"/>
    </row>
    <row r="70286" spans="16:17">
      <c r="P70286" s="63"/>
      <c r="Q70286" s="63"/>
    </row>
    <row r="70287" spans="16:17">
      <c r="P70287" s="63"/>
      <c r="Q70287" s="63"/>
    </row>
    <row r="70288" spans="16:17">
      <c r="P70288" s="63"/>
      <c r="Q70288" s="63"/>
    </row>
    <row r="70289" spans="16:17">
      <c r="P70289" s="63"/>
      <c r="Q70289" s="63"/>
    </row>
    <row r="70290" spans="16:17">
      <c r="P70290" s="63"/>
      <c r="Q70290" s="63"/>
    </row>
    <row r="70291" spans="16:17">
      <c r="P70291" s="63"/>
      <c r="Q70291" s="63"/>
    </row>
    <row r="70292" spans="16:17">
      <c r="P70292" s="63"/>
      <c r="Q70292" s="63"/>
    </row>
    <row r="70293" spans="16:17">
      <c r="P70293" s="63"/>
      <c r="Q70293" s="63"/>
    </row>
    <row r="70294" spans="16:17">
      <c r="P70294" s="63"/>
      <c r="Q70294" s="63"/>
    </row>
    <row r="70295" spans="16:17">
      <c r="P70295" s="63"/>
      <c r="Q70295" s="63"/>
    </row>
    <row r="70296" spans="16:17">
      <c r="P70296" s="63"/>
      <c r="Q70296" s="63"/>
    </row>
    <row r="70297" spans="16:17">
      <c r="P70297" s="63"/>
      <c r="Q70297" s="63"/>
    </row>
    <row r="70298" spans="16:17">
      <c r="P70298" s="63"/>
      <c r="Q70298" s="63"/>
    </row>
    <row r="70299" spans="16:17">
      <c r="P70299" s="63"/>
      <c r="Q70299" s="63"/>
    </row>
    <row r="70300" spans="16:17">
      <c r="P70300" s="63"/>
      <c r="Q70300" s="63"/>
    </row>
    <row r="70301" spans="16:17">
      <c r="P70301" s="63"/>
      <c r="Q70301" s="63"/>
    </row>
    <row r="70302" spans="16:17">
      <c r="P70302" s="63"/>
      <c r="Q70302" s="63"/>
    </row>
    <row r="70303" spans="16:17">
      <c r="P70303" s="63"/>
      <c r="Q70303" s="63"/>
    </row>
    <row r="70304" spans="16:17">
      <c r="P70304" s="63"/>
      <c r="Q70304" s="63"/>
    </row>
    <row r="70305" spans="16:17">
      <c r="P70305" s="63"/>
      <c r="Q70305" s="63"/>
    </row>
    <row r="70306" spans="16:17">
      <c r="P70306" s="63"/>
      <c r="Q70306" s="63"/>
    </row>
    <row r="70307" spans="16:17">
      <c r="P70307" s="63"/>
      <c r="Q70307" s="63"/>
    </row>
    <row r="70308" spans="16:17">
      <c r="P70308" s="63"/>
      <c r="Q70308" s="63"/>
    </row>
    <row r="70309" spans="16:17">
      <c r="P70309" s="63"/>
      <c r="Q70309" s="63"/>
    </row>
    <row r="70310" spans="16:17">
      <c r="P70310" s="63"/>
      <c r="Q70310" s="63"/>
    </row>
    <row r="70311" spans="16:17">
      <c r="P70311" s="63"/>
      <c r="Q70311" s="63"/>
    </row>
    <row r="70312" spans="16:17">
      <c r="P70312" s="63"/>
      <c r="Q70312" s="63"/>
    </row>
    <row r="70313" spans="16:17">
      <c r="P70313" s="63"/>
      <c r="Q70313" s="63"/>
    </row>
    <row r="70314" spans="16:17">
      <c r="P70314" s="63"/>
      <c r="Q70314" s="63"/>
    </row>
    <row r="70315" spans="16:17">
      <c r="P70315" s="63"/>
      <c r="Q70315" s="63"/>
    </row>
    <row r="70316" spans="16:17">
      <c r="P70316" s="63"/>
      <c r="Q70316" s="63"/>
    </row>
    <row r="70317" spans="16:17">
      <c r="P70317" s="63"/>
      <c r="Q70317" s="63"/>
    </row>
    <row r="70318" spans="16:17">
      <c r="P70318" s="63"/>
      <c r="Q70318" s="63"/>
    </row>
    <row r="70319" spans="16:17">
      <c r="P70319" s="63"/>
      <c r="Q70319" s="63"/>
    </row>
    <row r="70320" spans="16:17">
      <c r="P70320" s="63"/>
      <c r="Q70320" s="63"/>
    </row>
    <row r="70321" spans="16:17">
      <c r="P70321" s="63"/>
      <c r="Q70321" s="63"/>
    </row>
    <row r="70322" spans="16:17">
      <c r="P70322" s="63"/>
      <c r="Q70322" s="63"/>
    </row>
    <row r="70323" spans="16:17">
      <c r="P70323" s="63"/>
      <c r="Q70323" s="63"/>
    </row>
    <row r="70324" spans="16:17">
      <c r="P70324" s="63"/>
      <c r="Q70324" s="63"/>
    </row>
    <row r="70325" spans="16:17">
      <c r="P70325" s="63"/>
      <c r="Q70325" s="63"/>
    </row>
    <row r="70326" spans="16:17">
      <c r="P70326" s="63"/>
      <c r="Q70326" s="63"/>
    </row>
    <row r="70327" spans="16:17">
      <c r="P70327" s="63"/>
      <c r="Q70327" s="63"/>
    </row>
    <row r="70328" spans="16:17">
      <c r="P70328" s="63"/>
      <c r="Q70328" s="63"/>
    </row>
    <row r="70329" spans="16:17">
      <c r="P70329" s="63"/>
      <c r="Q70329" s="63"/>
    </row>
    <row r="70330" spans="16:17">
      <c r="P70330" s="63"/>
      <c r="Q70330" s="63"/>
    </row>
    <row r="70331" spans="16:17">
      <c r="P70331" s="63"/>
      <c r="Q70331" s="63"/>
    </row>
    <row r="70332" spans="16:17">
      <c r="P70332" s="63"/>
      <c r="Q70332" s="63"/>
    </row>
    <row r="70333" spans="16:17">
      <c r="P70333" s="63"/>
      <c r="Q70333" s="63"/>
    </row>
    <row r="70334" spans="16:17">
      <c r="P70334" s="63"/>
      <c r="Q70334" s="63"/>
    </row>
    <row r="70335" spans="16:17">
      <c r="P70335" s="63"/>
      <c r="Q70335" s="63"/>
    </row>
    <row r="70336" spans="16:17">
      <c r="P70336" s="63"/>
      <c r="Q70336" s="63"/>
    </row>
    <row r="70337" spans="16:17">
      <c r="P70337" s="63"/>
      <c r="Q70337" s="63"/>
    </row>
    <row r="70338" spans="16:17">
      <c r="P70338" s="63"/>
      <c r="Q70338" s="63"/>
    </row>
    <row r="70339" spans="16:17">
      <c r="P70339" s="63"/>
      <c r="Q70339" s="63"/>
    </row>
    <row r="70340" spans="16:17">
      <c r="P70340" s="63"/>
      <c r="Q70340" s="63"/>
    </row>
    <row r="70341" spans="16:17">
      <c r="P70341" s="63"/>
      <c r="Q70341" s="63"/>
    </row>
    <row r="70342" spans="16:17">
      <c r="P70342" s="63"/>
      <c r="Q70342" s="63"/>
    </row>
    <row r="70343" spans="16:17">
      <c r="P70343" s="63"/>
      <c r="Q70343" s="63"/>
    </row>
    <row r="70344" spans="16:17">
      <c r="P70344" s="63"/>
      <c r="Q70344" s="63"/>
    </row>
    <row r="70345" spans="16:17">
      <c r="P70345" s="63"/>
      <c r="Q70345" s="63"/>
    </row>
    <row r="70346" spans="16:17">
      <c r="P70346" s="63"/>
      <c r="Q70346" s="63"/>
    </row>
    <row r="70347" spans="16:17">
      <c r="P70347" s="63"/>
      <c r="Q70347" s="63"/>
    </row>
    <row r="70348" spans="16:17">
      <c r="P70348" s="63"/>
      <c r="Q70348" s="63"/>
    </row>
    <row r="70349" spans="16:17">
      <c r="P70349" s="63"/>
      <c r="Q70349" s="63"/>
    </row>
    <row r="70350" spans="16:17">
      <c r="P70350" s="63"/>
      <c r="Q70350" s="63"/>
    </row>
    <row r="70351" spans="16:17">
      <c r="P70351" s="63"/>
      <c r="Q70351" s="63"/>
    </row>
    <row r="70352" spans="16:17">
      <c r="P70352" s="63"/>
      <c r="Q70352" s="63"/>
    </row>
    <row r="70353" spans="16:17">
      <c r="P70353" s="63"/>
      <c r="Q70353" s="63"/>
    </row>
    <row r="70354" spans="16:17">
      <c r="P70354" s="63"/>
      <c r="Q70354" s="63"/>
    </row>
    <row r="70355" spans="16:17">
      <c r="P70355" s="63"/>
      <c r="Q70355" s="63"/>
    </row>
    <row r="70356" spans="16:17">
      <c r="P70356" s="63"/>
      <c r="Q70356" s="63"/>
    </row>
    <row r="70357" spans="16:17">
      <c r="P70357" s="63"/>
      <c r="Q70357" s="63"/>
    </row>
    <row r="70358" spans="16:17">
      <c r="P70358" s="63"/>
      <c r="Q70358" s="63"/>
    </row>
    <row r="70359" spans="16:17">
      <c r="P70359" s="63"/>
      <c r="Q70359" s="63"/>
    </row>
    <row r="70360" spans="16:17">
      <c r="P70360" s="63"/>
      <c r="Q70360" s="63"/>
    </row>
    <row r="70361" spans="16:17">
      <c r="P70361" s="63"/>
      <c r="Q70361" s="63"/>
    </row>
    <row r="70362" spans="16:17">
      <c r="P70362" s="63"/>
      <c r="Q70362" s="63"/>
    </row>
    <row r="70363" spans="16:17">
      <c r="P70363" s="63"/>
      <c r="Q70363" s="63"/>
    </row>
    <row r="70364" spans="16:17">
      <c r="P70364" s="63"/>
      <c r="Q70364" s="63"/>
    </row>
    <row r="70365" spans="16:17">
      <c r="P70365" s="63"/>
      <c r="Q70365" s="63"/>
    </row>
    <row r="70366" spans="16:17">
      <c r="P70366" s="63"/>
      <c r="Q70366" s="63"/>
    </row>
    <row r="70367" spans="16:17">
      <c r="P70367" s="63"/>
      <c r="Q70367" s="63"/>
    </row>
    <row r="70368" spans="16:17">
      <c r="P70368" s="63"/>
      <c r="Q70368" s="63"/>
    </row>
    <row r="70369" spans="16:17">
      <c r="P70369" s="63"/>
      <c r="Q70369" s="63"/>
    </row>
    <row r="70370" spans="16:17">
      <c r="P70370" s="63"/>
      <c r="Q70370" s="63"/>
    </row>
    <row r="70371" spans="16:17">
      <c r="P70371" s="63"/>
      <c r="Q70371" s="63"/>
    </row>
    <row r="70372" spans="16:17">
      <c r="P70372" s="63"/>
      <c r="Q70372" s="63"/>
    </row>
    <row r="70373" spans="16:17">
      <c r="P70373" s="63"/>
      <c r="Q70373" s="63"/>
    </row>
    <row r="70374" spans="16:17">
      <c r="P70374" s="63"/>
      <c r="Q70374" s="63"/>
    </row>
    <row r="70375" spans="16:17">
      <c r="P70375" s="63"/>
      <c r="Q70375" s="63"/>
    </row>
    <row r="70376" spans="16:17">
      <c r="P70376" s="63"/>
      <c r="Q70376" s="63"/>
    </row>
    <row r="70377" spans="16:17">
      <c r="P70377" s="63"/>
      <c r="Q70377" s="63"/>
    </row>
    <row r="70378" spans="16:17">
      <c r="P70378" s="63"/>
      <c r="Q70378" s="63"/>
    </row>
    <row r="70379" spans="16:17">
      <c r="P70379" s="63"/>
      <c r="Q70379" s="63"/>
    </row>
    <row r="70380" spans="16:17">
      <c r="P70380" s="63"/>
      <c r="Q70380" s="63"/>
    </row>
    <row r="70381" spans="16:17">
      <c r="P70381" s="63"/>
      <c r="Q70381" s="63"/>
    </row>
    <row r="70382" spans="16:17">
      <c r="P70382" s="63"/>
      <c r="Q70382" s="63"/>
    </row>
    <row r="70383" spans="16:17">
      <c r="P70383" s="63"/>
      <c r="Q70383" s="63"/>
    </row>
    <row r="70384" spans="16:17">
      <c r="P70384" s="63"/>
      <c r="Q70384" s="63"/>
    </row>
    <row r="70385" spans="16:17">
      <c r="P70385" s="63"/>
      <c r="Q70385" s="63"/>
    </row>
    <row r="70386" spans="16:17">
      <c r="P70386" s="63"/>
      <c r="Q70386" s="63"/>
    </row>
    <row r="70387" spans="16:17">
      <c r="P70387" s="63"/>
      <c r="Q70387" s="63"/>
    </row>
    <row r="70388" spans="16:17">
      <c r="P70388" s="63"/>
      <c r="Q70388" s="63"/>
    </row>
    <row r="70389" spans="16:17">
      <c r="P70389" s="63"/>
      <c r="Q70389" s="63"/>
    </row>
    <row r="70390" spans="16:17">
      <c r="P70390" s="63"/>
      <c r="Q70390" s="63"/>
    </row>
    <row r="70391" spans="16:17">
      <c r="P70391" s="63"/>
      <c r="Q70391" s="63"/>
    </row>
    <row r="70392" spans="16:17">
      <c r="P70392" s="63"/>
      <c r="Q70392" s="63"/>
    </row>
    <row r="70393" spans="16:17">
      <c r="P70393" s="63"/>
      <c r="Q70393" s="63"/>
    </row>
    <row r="70394" spans="16:17">
      <c r="P70394" s="63"/>
      <c r="Q70394" s="63"/>
    </row>
    <row r="70395" spans="16:17">
      <c r="P70395" s="63"/>
      <c r="Q70395" s="63"/>
    </row>
    <row r="70396" spans="16:17">
      <c r="P70396" s="63"/>
      <c r="Q70396" s="63"/>
    </row>
    <row r="70397" spans="16:17">
      <c r="P70397" s="63"/>
      <c r="Q70397" s="63"/>
    </row>
    <row r="70398" spans="16:17">
      <c r="P70398" s="63"/>
      <c r="Q70398" s="63"/>
    </row>
    <row r="70399" spans="16:17">
      <c r="P70399" s="63"/>
      <c r="Q70399" s="63"/>
    </row>
    <row r="70400" spans="16:17">
      <c r="P70400" s="63"/>
      <c r="Q70400" s="63"/>
    </row>
    <row r="70401" spans="16:17">
      <c r="P70401" s="63"/>
      <c r="Q70401" s="63"/>
    </row>
    <row r="70402" spans="16:17">
      <c r="P70402" s="63"/>
      <c r="Q70402" s="63"/>
    </row>
    <row r="70403" spans="16:17">
      <c r="P70403" s="63"/>
      <c r="Q70403" s="63"/>
    </row>
    <row r="70404" spans="16:17">
      <c r="P70404" s="63"/>
      <c r="Q70404" s="63"/>
    </row>
    <row r="70405" spans="16:17">
      <c r="P70405" s="63"/>
      <c r="Q70405" s="63"/>
    </row>
    <row r="70406" spans="16:17">
      <c r="P70406" s="63"/>
      <c r="Q70406" s="63"/>
    </row>
    <row r="70407" spans="16:17">
      <c r="P70407" s="63"/>
      <c r="Q70407" s="63"/>
    </row>
    <row r="70408" spans="16:17">
      <c r="P70408" s="63"/>
      <c r="Q70408" s="63"/>
    </row>
    <row r="70409" spans="16:17">
      <c r="P70409" s="63"/>
      <c r="Q70409" s="63"/>
    </row>
    <row r="70410" spans="16:17">
      <c r="P70410" s="63"/>
      <c r="Q70410" s="63"/>
    </row>
    <row r="70411" spans="16:17">
      <c r="P70411" s="63"/>
      <c r="Q70411" s="63"/>
    </row>
    <row r="70412" spans="16:17">
      <c r="P70412" s="63"/>
      <c r="Q70412" s="63"/>
    </row>
    <row r="70413" spans="16:17">
      <c r="P70413" s="63"/>
      <c r="Q70413" s="63"/>
    </row>
    <row r="70414" spans="16:17">
      <c r="P70414" s="63"/>
      <c r="Q70414" s="63"/>
    </row>
    <row r="70415" spans="16:17">
      <c r="P70415" s="63"/>
      <c r="Q70415" s="63"/>
    </row>
    <row r="70416" spans="16:17">
      <c r="P70416" s="63"/>
      <c r="Q70416" s="63"/>
    </row>
    <row r="70417" spans="16:17">
      <c r="P70417" s="63"/>
      <c r="Q70417" s="63"/>
    </row>
    <row r="70418" spans="16:17">
      <c r="P70418" s="63"/>
      <c r="Q70418" s="63"/>
    </row>
    <row r="70419" spans="16:17">
      <c r="P70419" s="63"/>
      <c r="Q70419" s="63"/>
    </row>
    <row r="70420" spans="16:17">
      <c r="P70420" s="63"/>
      <c r="Q70420" s="63"/>
    </row>
    <row r="70421" spans="16:17">
      <c r="P70421" s="63"/>
      <c r="Q70421" s="63"/>
    </row>
    <row r="70422" spans="16:17">
      <c r="P70422" s="63"/>
      <c r="Q70422" s="63"/>
    </row>
    <row r="70423" spans="16:17">
      <c r="P70423" s="63"/>
      <c r="Q70423" s="63"/>
    </row>
    <row r="70424" spans="16:17">
      <c r="P70424" s="63"/>
      <c r="Q70424" s="63"/>
    </row>
    <row r="70425" spans="16:17">
      <c r="P70425" s="63"/>
      <c r="Q70425" s="63"/>
    </row>
    <row r="70426" spans="16:17">
      <c r="P70426" s="63"/>
      <c r="Q70426" s="63"/>
    </row>
    <row r="70427" spans="16:17">
      <c r="P70427" s="63"/>
      <c r="Q70427" s="63"/>
    </row>
    <row r="70428" spans="16:17">
      <c r="P70428" s="63"/>
      <c r="Q70428" s="63"/>
    </row>
    <row r="70429" spans="16:17">
      <c r="P70429" s="63"/>
      <c r="Q70429" s="63"/>
    </row>
    <row r="70430" spans="16:17">
      <c r="P70430" s="63"/>
      <c r="Q70430" s="63"/>
    </row>
    <row r="70431" spans="16:17">
      <c r="P70431" s="63"/>
      <c r="Q70431" s="63"/>
    </row>
    <row r="70432" spans="16:17">
      <c r="P70432" s="63"/>
      <c r="Q70432" s="63"/>
    </row>
    <row r="70433" spans="16:17">
      <c r="P70433" s="63"/>
      <c r="Q70433" s="63"/>
    </row>
    <row r="70434" spans="16:17">
      <c r="P70434" s="63"/>
      <c r="Q70434" s="63"/>
    </row>
    <row r="70435" spans="16:17">
      <c r="P70435" s="63"/>
      <c r="Q70435" s="63"/>
    </row>
    <row r="70436" spans="16:17">
      <c r="P70436" s="63"/>
      <c r="Q70436" s="63"/>
    </row>
    <row r="70437" spans="16:17">
      <c r="P70437" s="63"/>
      <c r="Q70437" s="63"/>
    </row>
    <row r="70438" spans="16:17">
      <c r="P70438" s="63"/>
      <c r="Q70438" s="63"/>
    </row>
    <row r="70439" spans="16:17">
      <c r="P70439" s="63"/>
      <c r="Q70439" s="63"/>
    </row>
    <row r="70440" spans="16:17">
      <c r="P70440" s="63"/>
      <c r="Q70440" s="63"/>
    </row>
    <row r="70441" spans="16:17">
      <c r="P70441" s="63"/>
      <c r="Q70441" s="63"/>
    </row>
    <row r="70442" spans="16:17">
      <c r="P70442" s="63"/>
      <c r="Q70442" s="63"/>
    </row>
    <row r="70443" spans="16:17">
      <c r="P70443" s="63"/>
      <c r="Q70443" s="63"/>
    </row>
    <row r="70444" spans="16:17">
      <c r="P70444" s="63"/>
      <c r="Q70444" s="63"/>
    </row>
    <row r="70445" spans="16:17">
      <c r="P70445" s="63"/>
      <c r="Q70445" s="63"/>
    </row>
    <row r="70446" spans="16:17">
      <c r="P70446" s="63"/>
      <c r="Q70446" s="63"/>
    </row>
    <row r="70447" spans="16:17">
      <c r="P70447" s="63"/>
      <c r="Q70447" s="63"/>
    </row>
    <row r="70448" spans="16:17">
      <c r="P70448" s="63"/>
      <c r="Q70448" s="63"/>
    </row>
    <row r="70449" spans="16:17">
      <c r="P70449" s="63"/>
      <c r="Q70449" s="63"/>
    </row>
    <row r="70450" spans="16:17">
      <c r="P70450" s="63"/>
      <c r="Q70450" s="63"/>
    </row>
    <row r="70451" spans="16:17">
      <c r="P70451" s="63"/>
      <c r="Q70451" s="63"/>
    </row>
    <row r="70452" spans="16:17">
      <c r="P70452" s="63"/>
      <c r="Q70452" s="63"/>
    </row>
    <row r="70453" spans="16:17">
      <c r="P70453" s="63"/>
      <c r="Q70453" s="63"/>
    </row>
    <row r="70454" spans="16:17">
      <c r="P70454" s="63"/>
      <c r="Q70454" s="63"/>
    </row>
    <row r="70455" spans="16:17">
      <c r="P70455" s="63"/>
      <c r="Q70455" s="63"/>
    </row>
    <row r="70456" spans="16:17">
      <c r="P70456" s="63"/>
      <c r="Q70456" s="63"/>
    </row>
    <row r="70457" spans="16:17">
      <c r="P70457" s="63"/>
      <c r="Q70457" s="63"/>
    </row>
    <row r="70458" spans="16:17">
      <c r="P70458" s="63"/>
      <c r="Q70458" s="63"/>
    </row>
    <row r="70459" spans="16:17">
      <c r="P70459" s="63"/>
      <c r="Q70459" s="63"/>
    </row>
    <row r="70460" spans="16:17">
      <c r="P70460" s="63"/>
      <c r="Q70460" s="63"/>
    </row>
    <row r="70461" spans="16:17">
      <c r="P70461" s="63"/>
      <c r="Q70461" s="63"/>
    </row>
    <row r="70462" spans="16:17">
      <c r="P70462" s="63"/>
      <c r="Q70462" s="63"/>
    </row>
    <row r="70463" spans="16:17">
      <c r="P70463" s="63"/>
      <c r="Q70463" s="63"/>
    </row>
    <row r="70464" spans="16:17">
      <c r="P70464" s="63"/>
      <c r="Q70464" s="63"/>
    </row>
    <row r="70465" spans="16:17">
      <c r="P70465" s="63"/>
      <c r="Q70465" s="63"/>
    </row>
    <row r="70466" spans="16:17">
      <c r="P70466" s="63"/>
      <c r="Q70466" s="63"/>
    </row>
    <row r="70467" spans="16:17">
      <c r="P70467" s="63"/>
      <c r="Q70467" s="63"/>
    </row>
    <row r="70468" spans="16:17">
      <c r="P70468" s="63"/>
      <c r="Q70468" s="63"/>
    </row>
    <row r="70469" spans="16:17">
      <c r="P70469" s="63"/>
      <c r="Q70469" s="63"/>
    </row>
    <row r="70470" spans="16:17">
      <c r="P70470" s="63"/>
      <c r="Q70470" s="63"/>
    </row>
    <row r="70471" spans="16:17">
      <c r="P70471" s="63"/>
      <c r="Q70471" s="63"/>
    </row>
    <row r="70472" spans="16:17">
      <c r="P70472" s="63"/>
      <c r="Q70472" s="63"/>
    </row>
    <row r="70473" spans="16:17">
      <c r="P70473" s="63"/>
      <c r="Q70473" s="63"/>
    </row>
    <row r="70474" spans="16:17">
      <c r="P70474" s="63"/>
      <c r="Q70474" s="63"/>
    </row>
    <row r="70475" spans="16:17">
      <c r="P70475" s="63"/>
      <c r="Q70475" s="63"/>
    </row>
    <row r="70476" spans="16:17">
      <c r="P70476" s="63"/>
      <c r="Q70476" s="63"/>
    </row>
    <row r="70477" spans="16:17">
      <c r="P70477" s="63"/>
      <c r="Q70477" s="63"/>
    </row>
    <row r="70478" spans="16:17">
      <c r="P70478" s="63"/>
      <c r="Q70478" s="63"/>
    </row>
    <row r="70479" spans="16:17">
      <c r="P70479" s="63"/>
      <c r="Q70479" s="63"/>
    </row>
    <row r="70480" spans="16:17">
      <c r="P70480" s="63"/>
      <c r="Q70480" s="63"/>
    </row>
    <row r="70481" spans="16:17">
      <c r="P70481" s="63"/>
      <c r="Q70481" s="63"/>
    </row>
    <row r="70482" spans="16:17">
      <c r="P70482" s="63"/>
      <c r="Q70482" s="63"/>
    </row>
    <row r="70483" spans="16:17">
      <c r="P70483" s="63"/>
      <c r="Q70483" s="63"/>
    </row>
    <row r="70484" spans="16:17">
      <c r="P70484" s="63"/>
      <c r="Q70484" s="63"/>
    </row>
    <row r="70485" spans="16:17">
      <c r="P70485" s="63"/>
      <c r="Q70485" s="63"/>
    </row>
    <row r="70486" spans="16:17">
      <c r="P70486" s="63"/>
      <c r="Q70486" s="63"/>
    </row>
    <row r="70487" spans="16:17">
      <c r="P70487" s="63"/>
      <c r="Q70487" s="63"/>
    </row>
    <row r="70488" spans="16:17">
      <c r="P70488" s="63"/>
      <c r="Q70488" s="63"/>
    </row>
    <row r="70489" spans="16:17">
      <c r="P70489" s="63"/>
      <c r="Q70489" s="63"/>
    </row>
    <row r="70490" spans="16:17">
      <c r="P70490" s="63"/>
      <c r="Q70490" s="63"/>
    </row>
    <row r="70491" spans="16:17">
      <c r="P70491" s="63"/>
      <c r="Q70491" s="63"/>
    </row>
    <row r="70492" spans="16:17">
      <c r="P70492" s="63"/>
      <c r="Q70492" s="63"/>
    </row>
    <row r="70493" spans="16:17">
      <c r="P70493" s="63"/>
      <c r="Q70493" s="63"/>
    </row>
    <row r="70494" spans="16:17">
      <c r="P70494" s="63"/>
      <c r="Q70494" s="63"/>
    </row>
    <row r="70495" spans="16:17">
      <c r="P70495" s="63"/>
      <c r="Q70495" s="63"/>
    </row>
    <row r="70496" spans="16:17">
      <c r="P70496" s="63"/>
      <c r="Q70496" s="63"/>
    </row>
    <row r="70497" spans="16:17">
      <c r="P70497" s="63"/>
      <c r="Q70497" s="63"/>
    </row>
    <row r="70498" spans="16:17">
      <c r="P70498" s="63"/>
      <c r="Q70498" s="63"/>
    </row>
    <row r="70499" spans="16:17">
      <c r="P70499" s="63"/>
      <c r="Q70499" s="63"/>
    </row>
    <row r="70500" spans="16:17">
      <c r="P70500" s="63"/>
      <c r="Q70500" s="63"/>
    </row>
    <row r="70501" spans="16:17">
      <c r="P70501" s="63"/>
      <c r="Q70501" s="63"/>
    </row>
    <row r="70502" spans="16:17">
      <c r="P70502" s="63"/>
      <c r="Q70502" s="63"/>
    </row>
    <row r="70503" spans="16:17">
      <c r="P70503" s="63"/>
      <c r="Q70503" s="63"/>
    </row>
    <row r="70504" spans="16:17">
      <c r="P70504" s="63"/>
      <c r="Q70504" s="63"/>
    </row>
    <row r="70505" spans="16:17">
      <c r="P70505" s="63"/>
      <c r="Q70505" s="63"/>
    </row>
    <row r="70506" spans="16:17">
      <c r="P70506" s="63"/>
      <c r="Q70506" s="63"/>
    </row>
    <row r="70507" spans="16:17">
      <c r="P70507" s="63"/>
      <c r="Q70507" s="63"/>
    </row>
    <row r="70508" spans="16:17">
      <c r="P70508" s="63"/>
      <c r="Q70508" s="63"/>
    </row>
    <row r="70509" spans="16:17">
      <c r="P70509" s="63"/>
      <c r="Q70509" s="63"/>
    </row>
    <row r="70510" spans="16:17">
      <c r="P70510" s="63"/>
      <c r="Q70510" s="63"/>
    </row>
    <row r="70511" spans="16:17">
      <c r="P70511" s="63"/>
      <c r="Q70511" s="63"/>
    </row>
    <row r="70512" spans="16:17">
      <c r="P70512" s="63"/>
      <c r="Q70512" s="63"/>
    </row>
    <row r="70513" spans="16:17">
      <c r="P70513" s="63"/>
      <c r="Q70513" s="63"/>
    </row>
    <row r="70514" spans="16:17">
      <c r="P70514" s="63"/>
      <c r="Q70514" s="63"/>
    </row>
    <row r="70515" spans="16:17">
      <c r="P70515" s="63"/>
      <c r="Q70515" s="63"/>
    </row>
    <row r="70516" spans="16:17">
      <c r="P70516" s="63"/>
      <c r="Q70516" s="63"/>
    </row>
    <row r="70517" spans="16:17">
      <c r="P70517" s="63"/>
      <c r="Q70517" s="63"/>
    </row>
    <row r="70518" spans="16:17">
      <c r="P70518" s="63"/>
      <c r="Q70518" s="63"/>
    </row>
    <row r="70519" spans="16:17">
      <c r="P70519" s="63"/>
      <c r="Q70519" s="63"/>
    </row>
    <row r="70520" spans="16:17">
      <c r="P70520" s="63"/>
      <c r="Q70520" s="63"/>
    </row>
    <row r="70521" spans="16:17">
      <c r="P70521" s="63"/>
      <c r="Q70521" s="63"/>
    </row>
    <row r="70522" spans="16:17">
      <c r="P70522" s="63"/>
      <c r="Q70522" s="63"/>
    </row>
    <row r="70523" spans="16:17">
      <c r="P70523" s="63"/>
      <c r="Q70523" s="63"/>
    </row>
    <row r="70524" spans="16:17">
      <c r="P70524" s="63"/>
      <c r="Q70524" s="63"/>
    </row>
    <row r="70525" spans="16:17">
      <c r="P70525" s="63"/>
      <c r="Q70525" s="63"/>
    </row>
    <row r="70526" spans="16:17">
      <c r="P70526" s="63"/>
      <c r="Q70526" s="63"/>
    </row>
    <row r="70527" spans="16:17">
      <c r="P70527" s="63"/>
      <c r="Q70527" s="63"/>
    </row>
    <row r="70528" spans="16:17">
      <c r="P70528" s="63"/>
      <c r="Q70528" s="63"/>
    </row>
    <row r="70529" spans="16:17">
      <c r="P70529" s="63"/>
      <c r="Q70529" s="63"/>
    </row>
    <row r="70530" spans="16:17">
      <c r="P70530" s="63"/>
      <c r="Q70530" s="63"/>
    </row>
    <row r="70531" spans="16:17">
      <c r="P70531" s="63"/>
      <c r="Q70531" s="63"/>
    </row>
    <row r="70532" spans="16:17">
      <c r="P70532" s="63"/>
      <c r="Q70532" s="63"/>
    </row>
    <row r="70533" spans="16:17">
      <c r="P70533" s="63"/>
      <c r="Q70533" s="63"/>
    </row>
    <row r="70534" spans="16:17">
      <c r="P70534" s="63"/>
      <c r="Q70534" s="63"/>
    </row>
    <row r="70535" spans="16:17">
      <c r="P70535" s="63"/>
      <c r="Q70535" s="63"/>
    </row>
    <row r="70536" spans="16:17">
      <c r="P70536" s="63"/>
      <c r="Q70536" s="63"/>
    </row>
    <row r="70537" spans="16:17">
      <c r="P70537" s="63"/>
      <c r="Q70537" s="63"/>
    </row>
    <row r="70538" spans="16:17">
      <c r="P70538" s="63"/>
      <c r="Q70538" s="63"/>
    </row>
    <row r="70539" spans="16:17">
      <c r="P70539" s="63"/>
      <c r="Q70539" s="63"/>
    </row>
    <row r="70540" spans="16:17">
      <c r="P70540" s="63"/>
      <c r="Q70540" s="63"/>
    </row>
    <row r="70541" spans="16:17">
      <c r="P70541" s="63"/>
      <c r="Q70541" s="63"/>
    </row>
    <row r="70542" spans="16:17">
      <c r="P70542" s="63"/>
      <c r="Q70542" s="63"/>
    </row>
    <row r="70543" spans="16:17">
      <c r="P70543" s="63"/>
      <c r="Q70543" s="63"/>
    </row>
    <row r="70544" spans="16:17">
      <c r="P70544" s="63"/>
      <c r="Q70544" s="63"/>
    </row>
    <row r="70545" spans="16:17">
      <c r="P70545" s="63"/>
      <c r="Q70545" s="63"/>
    </row>
    <row r="70546" spans="16:17">
      <c r="P70546" s="63"/>
      <c r="Q70546" s="63"/>
    </row>
    <row r="70547" spans="16:17">
      <c r="P70547" s="63"/>
      <c r="Q70547" s="63"/>
    </row>
    <row r="70548" spans="16:17">
      <c r="P70548" s="63"/>
      <c r="Q70548" s="63"/>
    </row>
    <row r="70549" spans="16:17">
      <c r="P70549" s="63"/>
      <c r="Q70549" s="63"/>
    </row>
    <row r="70550" spans="16:17">
      <c r="P70550" s="63"/>
      <c r="Q70550" s="63"/>
    </row>
    <row r="70551" spans="16:17">
      <c r="P70551" s="63"/>
      <c r="Q70551" s="63"/>
    </row>
    <row r="70552" spans="16:17">
      <c r="P70552" s="63"/>
      <c r="Q70552" s="63"/>
    </row>
    <row r="70553" spans="16:17">
      <c r="P70553" s="63"/>
      <c r="Q70553" s="63"/>
    </row>
    <row r="70554" spans="16:17">
      <c r="P70554" s="63"/>
      <c r="Q70554" s="63"/>
    </row>
    <row r="70555" spans="16:17">
      <c r="P70555" s="63"/>
      <c r="Q70555" s="63"/>
    </row>
    <row r="70556" spans="16:17">
      <c r="P70556" s="63"/>
      <c r="Q70556" s="63"/>
    </row>
    <row r="70557" spans="16:17">
      <c r="P70557" s="63"/>
      <c r="Q70557" s="63"/>
    </row>
    <row r="70558" spans="16:17">
      <c r="P70558" s="63"/>
      <c r="Q70558" s="63"/>
    </row>
    <row r="70559" spans="16:17">
      <c r="P70559" s="63"/>
      <c r="Q70559" s="63"/>
    </row>
    <row r="70560" spans="16:17">
      <c r="P70560" s="63"/>
      <c r="Q70560" s="63"/>
    </row>
    <row r="70561" spans="16:17">
      <c r="P70561" s="63"/>
      <c r="Q70561" s="63"/>
    </row>
    <row r="70562" spans="16:17">
      <c r="P70562" s="63"/>
      <c r="Q70562" s="63"/>
    </row>
    <row r="70563" spans="16:17">
      <c r="P70563" s="63"/>
      <c r="Q70563" s="63"/>
    </row>
    <row r="70564" spans="16:17">
      <c r="P70564" s="63"/>
      <c r="Q70564" s="63"/>
    </row>
    <row r="70565" spans="16:17">
      <c r="P70565" s="63"/>
      <c r="Q70565" s="63"/>
    </row>
    <row r="70566" spans="16:17">
      <c r="P70566" s="63"/>
      <c r="Q70566" s="63"/>
    </row>
    <row r="70567" spans="16:17">
      <c r="P70567" s="63"/>
      <c r="Q70567" s="63"/>
    </row>
    <row r="70568" spans="16:17">
      <c r="P70568" s="63"/>
      <c r="Q70568" s="63"/>
    </row>
    <row r="70569" spans="16:17">
      <c r="P70569" s="63"/>
      <c r="Q70569" s="63"/>
    </row>
    <row r="70570" spans="16:17">
      <c r="P70570" s="63"/>
      <c r="Q70570" s="63"/>
    </row>
    <row r="70571" spans="16:17">
      <c r="P70571" s="63"/>
      <c r="Q70571" s="63"/>
    </row>
    <row r="70572" spans="16:17">
      <c r="P70572" s="63"/>
      <c r="Q70572" s="63"/>
    </row>
    <row r="70573" spans="16:17">
      <c r="P70573" s="63"/>
      <c r="Q70573" s="63"/>
    </row>
    <row r="70574" spans="16:17">
      <c r="P70574" s="63"/>
      <c r="Q70574" s="63"/>
    </row>
    <row r="70575" spans="16:17">
      <c r="P70575" s="63"/>
      <c r="Q70575" s="63"/>
    </row>
    <row r="70576" spans="16:17">
      <c r="P70576" s="63"/>
      <c r="Q70576" s="63"/>
    </row>
    <row r="70577" spans="16:17">
      <c r="P70577" s="63"/>
      <c r="Q70577" s="63"/>
    </row>
    <row r="70578" spans="16:17">
      <c r="P70578" s="63"/>
      <c r="Q70578" s="63"/>
    </row>
    <row r="70579" spans="16:17">
      <c r="P70579" s="63"/>
      <c r="Q70579" s="63"/>
    </row>
    <row r="70580" spans="16:17">
      <c r="P70580" s="63"/>
      <c r="Q70580" s="63"/>
    </row>
    <row r="70581" spans="16:17">
      <c r="P70581" s="63"/>
      <c r="Q70581" s="63"/>
    </row>
    <row r="70582" spans="16:17">
      <c r="P70582" s="63"/>
      <c r="Q70582" s="63"/>
    </row>
    <row r="70583" spans="16:17">
      <c r="P70583" s="63"/>
      <c r="Q70583" s="63"/>
    </row>
    <row r="70584" spans="16:17">
      <c r="P70584" s="63"/>
      <c r="Q70584" s="63"/>
    </row>
    <row r="70585" spans="16:17">
      <c r="P70585" s="63"/>
      <c r="Q70585" s="63"/>
    </row>
    <row r="70586" spans="16:17">
      <c r="P70586" s="63"/>
      <c r="Q70586" s="63"/>
    </row>
    <row r="70587" spans="16:17">
      <c r="P70587" s="63"/>
      <c r="Q70587" s="63"/>
    </row>
    <row r="70588" spans="16:17">
      <c r="P70588" s="63"/>
      <c r="Q70588" s="63"/>
    </row>
    <row r="70589" spans="16:17">
      <c r="P70589" s="63"/>
      <c r="Q70589" s="63"/>
    </row>
    <row r="70590" spans="16:17">
      <c r="P70590" s="63"/>
      <c r="Q70590" s="63"/>
    </row>
    <row r="70591" spans="16:17">
      <c r="P70591" s="63"/>
      <c r="Q70591" s="63"/>
    </row>
    <row r="70592" spans="16:17">
      <c r="P70592" s="63"/>
      <c r="Q70592" s="63"/>
    </row>
    <row r="70593" spans="16:17">
      <c r="P70593" s="63"/>
      <c r="Q70593" s="63"/>
    </row>
    <row r="70594" spans="16:17">
      <c r="P70594" s="63"/>
      <c r="Q70594" s="63"/>
    </row>
    <row r="70595" spans="16:17">
      <c r="P70595" s="63"/>
      <c r="Q70595" s="63"/>
    </row>
    <row r="70596" spans="16:17">
      <c r="P70596" s="63"/>
      <c r="Q70596" s="63"/>
    </row>
    <row r="70597" spans="16:17">
      <c r="P70597" s="63"/>
      <c r="Q70597" s="63"/>
    </row>
    <row r="70598" spans="16:17">
      <c r="P70598" s="63"/>
      <c r="Q70598" s="63"/>
    </row>
    <row r="70599" spans="16:17">
      <c r="P70599" s="63"/>
      <c r="Q70599" s="63"/>
    </row>
    <row r="70600" spans="16:17">
      <c r="P70600" s="63"/>
      <c r="Q70600" s="63"/>
    </row>
    <row r="70601" spans="16:17">
      <c r="P70601" s="63"/>
      <c r="Q70601" s="63"/>
    </row>
    <row r="70602" spans="16:17">
      <c r="P70602" s="63"/>
      <c r="Q70602" s="63"/>
    </row>
    <row r="70603" spans="16:17">
      <c r="P70603" s="63"/>
      <c r="Q70603" s="63"/>
    </row>
    <row r="70604" spans="16:17">
      <c r="P70604" s="63"/>
      <c r="Q70604" s="63"/>
    </row>
    <row r="70605" spans="16:17">
      <c r="P70605" s="63"/>
      <c r="Q70605" s="63"/>
    </row>
    <row r="70606" spans="16:17">
      <c r="P70606" s="63"/>
      <c r="Q70606" s="63"/>
    </row>
    <row r="70607" spans="16:17">
      <c r="P70607" s="63"/>
      <c r="Q70607" s="63"/>
    </row>
    <row r="70608" spans="16:17">
      <c r="P70608" s="63"/>
      <c r="Q70608" s="63"/>
    </row>
    <row r="70609" spans="16:17">
      <c r="P70609" s="63"/>
      <c r="Q70609" s="63"/>
    </row>
    <row r="70610" spans="16:17">
      <c r="P70610" s="63"/>
      <c r="Q70610" s="63"/>
    </row>
    <row r="70611" spans="16:17">
      <c r="P70611" s="63"/>
      <c r="Q70611" s="63"/>
    </row>
    <row r="70612" spans="16:17">
      <c r="P70612" s="63"/>
      <c r="Q70612" s="63"/>
    </row>
    <row r="70613" spans="16:17">
      <c r="P70613" s="63"/>
      <c r="Q70613" s="63"/>
    </row>
    <row r="70614" spans="16:17">
      <c r="P70614" s="63"/>
      <c r="Q70614" s="63"/>
    </row>
    <row r="70615" spans="16:17">
      <c r="P70615" s="63"/>
      <c r="Q70615" s="63"/>
    </row>
    <row r="70616" spans="16:17">
      <c r="P70616" s="63"/>
      <c r="Q70616" s="63"/>
    </row>
    <row r="70617" spans="16:17">
      <c r="P70617" s="63"/>
      <c r="Q70617" s="63"/>
    </row>
    <row r="70618" spans="16:17">
      <c r="P70618" s="63"/>
      <c r="Q70618" s="63"/>
    </row>
    <row r="70619" spans="16:17">
      <c r="P70619" s="63"/>
      <c r="Q70619" s="63"/>
    </row>
    <row r="70620" spans="16:17">
      <c r="P70620" s="63"/>
      <c r="Q70620" s="63"/>
    </row>
    <row r="70621" spans="16:17">
      <c r="P70621" s="63"/>
      <c r="Q70621" s="63"/>
    </row>
    <row r="70622" spans="16:17">
      <c r="P70622" s="63"/>
      <c r="Q70622" s="63"/>
    </row>
    <row r="70623" spans="16:17">
      <c r="P70623" s="63"/>
      <c r="Q70623" s="63"/>
    </row>
    <row r="70624" spans="16:17">
      <c r="P70624" s="63"/>
      <c r="Q70624" s="63"/>
    </row>
    <row r="70625" spans="16:17">
      <c r="P70625" s="63"/>
      <c r="Q70625" s="63"/>
    </row>
    <row r="70626" spans="16:17">
      <c r="P70626" s="63"/>
      <c r="Q70626" s="63"/>
    </row>
    <row r="70627" spans="16:17">
      <c r="P70627" s="63"/>
      <c r="Q70627" s="63"/>
    </row>
    <row r="70628" spans="16:17">
      <c r="P70628" s="63"/>
      <c r="Q70628" s="63"/>
    </row>
    <row r="70629" spans="16:17">
      <c r="P70629" s="63"/>
      <c r="Q70629" s="63"/>
    </row>
    <row r="70630" spans="16:17">
      <c r="P70630" s="63"/>
      <c r="Q70630" s="63"/>
    </row>
    <row r="70631" spans="16:17">
      <c r="P70631" s="63"/>
      <c r="Q70631" s="63"/>
    </row>
    <row r="70632" spans="16:17">
      <c r="P70632" s="63"/>
      <c r="Q70632" s="63"/>
    </row>
    <row r="70633" spans="16:17">
      <c r="P70633" s="63"/>
      <c r="Q70633" s="63"/>
    </row>
    <row r="70634" spans="16:17">
      <c r="P70634" s="63"/>
      <c r="Q70634" s="63"/>
    </row>
    <row r="70635" spans="16:17">
      <c r="P70635" s="63"/>
      <c r="Q70635" s="63"/>
    </row>
    <row r="70636" spans="16:17">
      <c r="P70636" s="63"/>
      <c r="Q70636" s="63"/>
    </row>
    <row r="70637" spans="16:17">
      <c r="P70637" s="63"/>
      <c r="Q70637" s="63"/>
    </row>
    <row r="70638" spans="16:17">
      <c r="P70638" s="63"/>
      <c r="Q70638" s="63"/>
    </row>
    <row r="70639" spans="16:17">
      <c r="P70639" s="63"/>
      <c r="Q70639" s="63"/>
    </row>
    <row r="70640" spans="16:17">
      <c r="P70640" s="63"/>
      <c r="Q70640" s="63"/>
    </row>
    <row r="70641" spans="16:17">
      <c r="P70641" s="63"/>
      <c r="Q70641" s="63"/>
    </row>
    <row r="70642" spans="16:17">
      <c r="P70642" s="63"/>
      <c r="Q70642" s="63"/>
    </row>
    <row r="70643" spans="16:17">
      <c r="P70643" s="63"/>
      <c r="Q70643" s="63"/>
    </row>
    <row r="70644" spans="16:17">
      <c r="P70644" s="63"/>
      <c r="Q70644" s="63"/>
    </row>
    <row r="70645" spans="16:17">
      <c r="P70645" s="63"/>
      <c r="Q70645" s="63"/>
    </row>
    <row r="70646" spans="16:17">
      <c r="P70646" s="63"/>
      <c r="Q70646" s="63"/>
    </row>
    <row r="70647" spans="16:17">
      <c r="P70647" s="63"/>
      <c r="Q70647" s="63"/>
    </row>
    <row r="70648" spans="16:17">
      <c r="P70648" s="63"/>
      <c r="Q70648" s="63"/>
    </row>
    <row r="70649" spans="16:17">
      <c r="P70649" s="63"/>
      <c r="Q70649" s="63"/>
    </row>
    <row r="70650" spans="16:17">
      <c r="P70650" s="63"/>
      <c r="Q70650" s="63"/>
    </row>
    <row r="70651" spans="16:17">
      <c r="P70651" s="63"/>
      <c r="Q70651" s="63"/>
    </row>
    <row r="70652" spans="16:17">
      <c r="P70652" s="63"/>
      <c r="Q70652" s="63"/>
    </row>
    <row r="70653" spans="16:17">
      <c r="P70653" s="63"/>
      <c r="Q70653" s="63"/>
    </row>
    <row r="70654" spans="16:17">
      <c r="P70654" s="63"/>
      <c r="Q70654" s="63"/>
    </row>
    <row r="70655" spans="16:17">
      <c r="P70655" s="63"/>
      <c r="Q70655" s="63"/>
    </row>
    <row r="70656" spans="16:17">
      <c r="P70656" s="63"/>
      <c r="Q70656" s="63"/>
    </row>
    <row r="70657" spans="16:17">
      <c r="P70657" s="63"/>
      <c r="Q70657" s="63"/>
    </row>
    <row r="70658" spans="16:17">
      <c r="P70658" s="63"/>
      <c r="Q70658" s="63"/>
    </row>
    <row r="70659" spans="16:17">
      <c r="P70659" s="63"/>
      <c r="Q70659" s="63"/>
    </row>
    <row r="70660" spans="16:17">
      <c r="P70660" s="63"/>
      <c r="Q70660" s="63"/>
    </row>
    <row r="70661" spans="16:17">
      <c r="P70661" s="63"/>
      <c r="Q70661" s="63"/>
    </row>
    <row r="70662" spans="16:17">
      <c r="P70662" s="63"/>
      <c r="Q70662" s="63"/>
    </row>
    <row r="70663" spans="16:17">
      <c r="P70663" s="63"/>
      <c r="Q70663" s="63"/>
    </row>
    <row r="70664" spans="16:17">
      <c r="P70664" s="63"/>
      <c r="Q70664" s="63"/>
    </row>
    <row r="70665" spans="16:17">
      <c r="P70665" s="63"/>
      <c r="Q70665" s="63"/>
    </row>
    <row r="70666" spans="16:17">
      <c r="P70666" s="63"/>
      <c r="Q70666" s="63"/>
    </row>
    <row r="70667" spans="16:17">
      <c r="P70667" s="63"/>
      <c r="Q70667" s="63"/>
    </row>
    <row r="70668" spans="16:17">
      <c r="P70668" s="63"/>
      <c r="Q70668" s="63"/>
    </row>
    <row r="70669" spans="16:17">
      <c r="P70669" s="63"/>
      <c r="Q70669" s="63"/>
    </row>
    <row r="70670" spans="16:17">
      <c r="P70670" s="63"/>
      <c r="Q70670" s="63"/>
    </row>
    <row r="70671" spans="16:17">
      <c r="P70671" s="63"/>
      <c r="Q70671" s="63"/>
    </row>
    <row r="70672" spans="16:17">
      <c r="P70672" s="63"/>
      <c r="Q70672" s="63"/>
    </row>
    <row r="70673" spans="16:17">
      <c r="P70673" s="63"/>
      <c r="Q70673" s="63"/>
    </row>
    <row r="70674" spans="16:17">
      <c r="P70674" s="63"/>
      <c r="Q70674" s="63"/>
    </row>
    <row r="70675" spans="16:17">
      <c r="P70675" s="63"/>
      <c r="Q70675" s="63"/>
    </row>
    <row r="70676" spans="16:17">
      <c r="P70676" s="63"/>
      <c r="Q70676" s="63"/>
    </row>
    <row r="70677" spans="16:17">
      <c r="P70677" s="63"/>
      <c r="Q70677" s="63"/>
    </row>
    <row r="70678" spans="16:17">
      <c r="P70678" s="63"/>
      <c r="Q70678" s="63"/>
    </row>
    <row r="70679" spans="16:17">
      <c r="P70679" s="63"/>
      <c r="Q70679" s="63"/>
    </row>
    <row r="70680" spans="16:17">
      <c r="P70680" s="63"/>
      <c r="Q70680" s="63"/>
    </row>
    <row r="70681" spans="16:17">
      <c r="P70681" s="63"/>
      <c r="Q70681" s="63"/>
    </row>
    <row r="70682" spans="16:17">
      <c r="P70682" s="63"/>
      <c r="Q70682" s="63"/>
    </row>
    <row r="70683" spans="16:17">
      <c r="P70683" s="63"/>
      <c r="Q70683" s="63"/>
    </row>
    <row r="70684" spans="16:17">
      <c r="P70684" s="63"/>
      <c r="Q70684" s="63"/>
    </row>
    <row r="70685" spans="16:17">
      <c r="P70685" s="63"/>
      <c r="Q70685" s="63"/>
    </row>
    <row r="70686" spans="16:17">
      <c r="P70686" s="63"/>
      <c r="Q70686" s="63"/>
    </row>
    <row r="70687" spans="16:17">
      <c r="P70687" s="63"/>
      <c r="Q70687" s="63"/>
    </row>
    <row r="70688" spans="16:17">
      <c r="P70688" s="63"/>
      <c r="Q70688" s="63"/>
    </row>
    <row r="70689" spans="16:17">
      <c r="P70689" s="63"/>
      <c r="Q70689" s="63"/>
    </row>
    <row r="70690" spans="16:17">
      <c r="P70690" s="63"/>
      <c r="Q70690" s="63"/>
    </row>
    <row r="70691" spans="16:17">
      <c r="P70691" s="63"/>
      <c r="Q70691" s="63"/>
    </row>
    <row r="70692" spans="16:17">
      <c r="P70692" s="63"/>
      <c r="Q70692" s="63"/>
    </row>
    <row r="70693" spans="16:17">
      <c r="P70693" s="63"/>
      <c r="Q70693" s="63"/>
    </row>
    <row r="70694" spans="16:17">
      <c r="P70694" s="63"/>
      <c r="Q70694" s="63"/>
    </row>
    <row r="70695" spans="16:17">
      <c r="P70695" s="63"/>
      <c r="Q70695" s="63"/>
    </row>
    <row r="70696" spans="16:17">
      <c r="P70696" s="63"/>
      <c r="Q70696" s="63"/>
    </row>
    <row r="70697" spans="16:17">
      <c r="P70697" s="63"/>
      <c r="Q70697" s="63"/>
    </row>
    <row r="70698" spans="16:17">
      <c r="P70698" s="63"/>
      <c r="Q70698" s="63"/>
    </row>
    <row r="70699" spans="16:17">
      <c r="P70699" s="63"/>
      <c r="Q70699" s="63"/>
    </row>
    <row r="70700" spans="16:17">
      <c r="P70700" s="63"/>
      <c r="Q70700" s="63"/>
    </row>
    <row r="70701" spans="16:17">
      <c r="P70701" s="63"/>
      <c r="Q70701" s="63"/>
    </row>
    <row r="70702" spans="16:17">
      <c r="P70702" s="63"/>
      <c r="Q70702" s="63"/>
    </row>
    <row r="70703" spans="16:17">
      <c r="P70703" s="63"/>
      <c r="Q70703" s="63"/>
    </row>
    <row r="70704" spans="16:17">
      <c r="P70704" s="63"/>
      <c r="Q70704" s="63"/>
    </row>
    <row r="70705" spans="16:17">
      <c r="P70705" s="63"/>
      <c r="Q70705" s="63"/>
    </row>
    <row r="70706" spans="16:17">
      <c r="P70706" s="63"/>
      <c r="Q70706" s="63"/>
    </row>
    <row r="70707" spans="16:17">
      <c r="P70707" s="63"/>
      <c r="Q70707" s="63"/>
    </row>
    <row r="70708" spans="16:17">
      <c r="P70708" s="63"/>
      <c r="Q70708" s="63"/>
    </row>
    <row r="70709" spans="16:17">
      <c r="P70709" s="63"/>
      <c r="Q70709" s="63"/>
    </row>
    <row r="70710" spans="16:17">
      <c r="P70710" s="63"/>
      <c r="Q70710" s="63"/>
    </row>
    <row r="70711" spans="16:17">
      <c r="P70711" s="63"/>
      <c r="Q70711" s="63"/>
    </row>
    <row r="70712" spans="16:17">
      <c r="P70712" s="63"/>
      <c r="Q70712" s="63"/>
    </row>
    <row r="70713" spans="16:17">
      <c r="P70713" s="63"/>
      <c r="Q70713" s="63"/>
    </row>
    <row r="70714" spans="16:17">
      <c r="P70714" s="63"/>
      <c r="Q70714" s="63"/>
    </row>
    <row r="70715" spans="16:17">
      <c r="P70715" s="63"/>
      <c r="Q70715" s="63"/>
    </row>
    <row r="70716" spans="16:17">
      <c r="P70716" s="63"/>
      <c r="Q70716" s="63"/>
    </row>
    <row r="70717" spans="16:17">
      <c r="P70717" s="63"/>
      <c r="Q70717" s="63"/>
    </row>
    <row r="70718" spans="16:17">
      <c r="P70718" s="63"/>
      <c r="Q70718" s="63"/>
    </row>
    <row r="70719" spans="16:17">
      <c r="P70719" s="63"/>
      <c r="Q70719" s="63"/>
    </row>
    <row r="70720" spans="16:17">
      <c r="P70720" s="63"/>
      <c r="Q70720" s="63"/>
    </row>
    <row r="70721" spans="16:17">
      <c r="P70721" s="63"/>
      <c r="Q70721" s="63"/>
    </row>
    <row r="70722" spans="16:17">
      <c r="P70722" s="63"/>
      <c r="Q70722" s="63"/>
    </row>
    <row r="70723" spans="16:17">
      <c r="P70723" s="63"/>
      <c r="Q70723" s="63"/>
    </row>
    <row r="70724" spans="16:17">
      <c r="P70724" s="63"/>
      <c r="Q70724" s="63"/>
    </row>
    <row r="70725" spans="16:17">
      <c r="P70725" s="63"/>
      <c r="Q70725" s="63"/>
    </row>
    <row r="70726" spans="16:17">
      <c r="P70726" s="63"/>
      <c r="Q70726" s="63"/>
    </row>
    <row r="70727" spans="16:17">
      <c r="P70727" s="63"/>
      <c r="Q70727" s="63"/>
    </row>
    <row r="70728" spans="16:17">
      <c r="P70728" s="63"/>
      <c r="Q70728" s="63"/>
    </row>
    <row r="70729" spans="16:17">
      <c r="P70729" s="63"/>
      <c r="Q70729" s="63"/>
    </row>
    <row r="70730" spans="16:17">
      <c r="P70730" s="63"/>
      <c r="Q70730" s="63"/>
    </row>
    <row r="70731" spans="16:17">
      <c r="P70731" s="63"/>
      <c r="Q70731" s="63"/>
    </row>
    <row r="70732" spans="16:17">
      <c r="P70732" s="63"/>
      <c r="Q70732" s="63"/>
    </row>
    <row r="70733" spans="16:17">
      <c r="P70733" s="63"/>
      <c r="Q70733" s="63"/>
    </row>
    <row r="70734" spans="16:17">
      <c r="P70734" s="63"/>
      <c r="Q70734" s="63"/>
    </row>
    <row r="70735" spans="16:17">
      <c r="P70735" s="63"/>
      <c r="Q70735" s="63"/>
    </row>
    <row r="70736" spans="16:17">
      <c r="P70736" s="63"/>
      <c r="Q70736" s="63"/>
    </row>
    <row r="70737" spans="16:17">
      <c r="P70737" s="63"/>
      <c r="Q70737" s="63"/>
    </row>
    <row r="70738" spans="16:17">
      <c r="P70738" s="63"/>
      <c r="Q70738" s="63"/>
    </row>
    <row r="70739" spans="16:17">
      <c r="P70739" s="63"/>
      <c r="Q70739" s="63"/>
    </row>
    <row r="70740" spans="16:17">
      <c r="P70740" s="63"/>
      <c r="Q70740" s="63"/>
    </row>
    <row r="70741" spans="16:17">
      <c r="P70741" s="63"/>
      <c r="Q70741" s="63"/>
    </row>
    <row r="70742" spans="16:17">
      <c r="P70742" s="63"/>
      <c r="Q70742" s="63"/>
    </row>
    <row r="70743" spans="16:17">
      <c r="P70743" s="63"/>
      <c r="Q70743" s="63"/>
    </row>
    <row r="70744" spans="16:17">
      <c r="P70744" s="63"/>
      <c r="Q70744" s="63"/>
    </row>
    <row r="70745" spans="16:17">
      <c r="P70745" s="63"/>
      <c r="Q70745" s="63"/>
    </row>
    <row r="70746" spans="16:17">
      <c r="P70746" s="63"/>
      <c r="Q70746" s="63"/>
    </row>
    <row r="70747" spans="16:17">
      <c r="P70747" s="63"/>
      <c r="Q70747" s="63"/>
    </row>
    <row r="70748" spans="16:17">
      <c r="P70748" s="63"/>
      <c r="Q70748" s="63"/>
    </row>
    <row r="70749" spans="16:17">
      <c r="P70749" s="63"/>
      <c r="Q70749" s="63"/>
    </row>
    <row r="70750" spans="16:17">
      <c r="P70750" s="63"/>
      <c r="Q70750" s="63"/>
    </row>
    <row r="70751" spans="16:17">
      <c r="P70751" s="63"/>
      <c r="Q70751" s="63"/>
    </row>
    <row r="70752" spans="16:17">
      <c r="P70752" s="63"/>
      <c r="Q70752" s="63"/>
    </row>
    <row r="70753" spans="16:17">
      <c r="P70753" s="63"/>
      <c r="Q70753" s="63"/>
    </row>
    <row r="70754" spans="16:17">
      <c r="P70754" s="63"/>
      <c r="Q70754" s="63"/>
    </row>
    <row r="70755" spans="16:17">
      <c r="P70755" s="63"/>
      <c r="Q70755" s="63"/>
    </row>
    <row r="70756" spans="16:17">
      <c r="P70756" s="63"/>
      <c r="Q70756" s="63"/>
    </row>
    <row r="70757" spans="16:17">
      <c r="P70757" s="63"/>
      <c r="Q70757" s="63"/>
    </row>
    <row r="70758" spans="16:17">
      <c r="P70758" s="63"/>
      <c r="Q70758" s="63"/>
    </row>
    <row r="70759" spans="16:17">
      <c r="P70759" s="63"/>
      <c r="Q70759" s="63"/>
    </row>
    <row r="70760" spans="16:17">
      <c r="P70760" s="63"/>
      <c r="Q70760" s="63"/>
    </row>
    <row r="70761" spans="16:17">
      <c r="P70761" s="63"/>
      <c r="Q70761" s="63"/>
    </row>
    <row r="70762" spans="16:17">
      <c r="P70762" s="63"/>
      <c r="Q70762" s="63"/>
    </row>
    <row r="70763" spans="16:17">
      <c r="P70763" s="63"/>
      <c r="Q70763" s="63"/>
    </row>
    <row r="70764" spans="16:17">
      <c r="P70764" s="63"/>
      <c r="Q70764" s="63"/>
    </row>
    <row r="70765" spans="16:17">
      <c r="P70765" s="63"/>
      <c r="Q70765" s="63"/>
    </row>
    <row r="70766" spans="16:17">
      <c r="P70766" s="63"/>
      <c r="Q70766" s="63"/>
    </row>
    <row r="70767" spans="16:17">
      <c r="P70767" s="63"/>
      <c r="Q70767" s="63"/>
    </row>
    <row r="70768" spans="16:17">
      <c r="P70768" s="63"/>
      <c r="Q70768" s="63"/>
    </row>
    <row r="70769" spans="16:17">
      <c r="P70769" s="63"/>
      <c r="Q70769" s="63"/>
    </row>
    <row r="70770" spans="16:17">
      <c r="P70770" s="63"/>
      <c r="Q70770" s="63"/>
    </row>
    <row r="70771" spans="16:17">
      <c r="P70771" s="63"/>
      <c r="Q70771" s="63"/>
    </row>
    <row r="70772" spans="16:17">
      <c r="P70772" s="63"/>
      <c r="Q70772" s="63"/>
    </row>
    <row r="70773" spans="16:17">
      <c r="P70773" s="63"/>
      <c r="Q70773" s="63"/>
    </row>
    <row r="70774" spans="16:17">
      <c r="P70774" s="63"/>
      <c r="Q70774" s="63"/>
    </row>
    <row r="70775" spans="16:17">
      <c r="P70775" s="63"/>
      <c r="Q70775" s="63"/>
    </row>
    <row r="70776" spans="16:17">
      <c r="P70776" s="63"/>
      <c r="Q70776" s="63"/>
    </row>
    <row r="70777" spans="16:17">
      <c r="P70777" s="63"/>
      <c r="Q70777" s="63"/>
    </row>
    <row r="70778" spans="16:17">
      <c r="P70778" s="63"/>
      <c r="Q70778" s="63"/>
    </row>
    <row r="70779" spans="16:17">
      <c r="P70779" s="63"/>
      <c r="Q70779" s="63"/>
    </row>
    <row r="70780" spans="16:17">
      <c r="P70780" s="63"/>
      <c r="Q70780" s="63"/>
    </row>
    <row r="70781" spans="16:17">
      <c r="P70781" s="63"/>
      <c r="Q70781" s="63"/>
    </row>
    <row r="70782" spans="16:17">
      <c r="P70782" s="63"/>
      <c r="Q70782" s="63"/>
    </row>
    <row r="70783" spans="16:17">
      <c r="P70783" s="63"/>
      <c r="Q70783" s="63"/>
    </row>
    <row r="70784" spans="16:17">
      <c r="P70784" s="63"/>
      <c r="Q70784" s="63"/>
    </row>
    <row r="70785" spans="16:17">
      <c r="P70785" s="63"/>
      <c r="Q70785" s="63"/>
    </row>
    <row r="70786" spans="16:17">
      <c r="P70786" s="63"/>
      <c r="Q70786" s="63"/>
    </row>
    <row r="70787" spans="16:17">
      <c r="P70787" s="63"/>
      <c r="Q70787" s="63"/>
    </row>
    <row r="70788" spans="16:17">
      <c r="P70788" s="63"/>
      <c r="Q70788" s="63"/>
    </row>
    <row r="70789" spans="16:17">
      <c r="P70789" s="63"/>
      <c r="Q70789" s="63"/>
    </row>
    <row r="70790" spans="16:17">
      <c r="P70790" s="63"/>
      <c r="Q70790" s="63"/>
    </row>
    <row r="70791" spans="16:17">
      <c r="P70791" s="63"/>
      <c r="Q70791" s="63"/>
    </row>
    <row r="70792" spans="16:17">
      <c r="P70792" s="63"/>
      <c r="Q70792" s="63"/>
    </row>
    <row r="70793" spans="16:17">
      <c r="P70793" s="63"/>
      <c r="Q70793" s="63"/>
    </row>
    <row r="70794" spans="16:17">
      <c r="P70794" s="63"/>
      <c r="Q70794" s="63"/>
    </row>
    <row r="70795" spans="16:17">
      <c r="P70795" s="63"/>
      <c r="Q70795" s="63"/>
    </row>
    <row r="70796" spans="16:17">
      <c r="P70796" s="63"/>
      <c r="Q70796" s="63"/>
    </row>
    <row r="70797" spans="16:17">
      <c r="P70797" s="63"/>
      <c r="Q70797" s="63"/>
    </row>
    <row r="70798" spans="16:17">
      <c r="P70798" s="63"/>
      <c r="Q70798" s="63"/>
    </row>
    <row r="70799" spans="16:17">
      <c r="P70799" s="63"/>
      <c r="Q70799" s="63"/>
    </row>
    <row r="70800" spans="16:17">
      <c r="P70800" s="63"/>
      <c r="Q70800" s="63"/>
    </row>
    <row r="70801" spans="16:17">
      <c r="P70801" s="63"/>
      <c r="Q70801" s="63"/>
    </row>
    <row r="70802" spans="16:17">
      <c r="P70802" s="63"/>
      <c r="Q70802" s="63"/>
    </row>
    <row r="70803" spans="16:17">
      <c r="P70803" s="63"/>
      <c r="Q70803" s="63"/>
    </row>
    <row r="70804" spans="16:17">
      <c r="P70804" s="63"/>
      <c r="Q70804" s="63"/>
    </row>
    <row r="70805" spans="16:17">
      <c r="P70805" s="63"/>
      <c r="Q70805" s="63"/>
    </row>
    <row r="70806" spans="16:17">
      <c r="P70806" s="63"/>
      <c r="Q70806" s="63"/>
    </row>
    <row r="70807" spans="16:17">
      <c r="P70807" s="63"/>
      <c r="Q70807" s="63"/>
    </row>
    <row r="70808" spans="16:17">
      <c r="P70808" s="63"/>
      <c r="Q70808" s="63"/>
    </row>
    <row r="70809" spans="16:17">
      <c r="P70809" s="63"/>
      <c r="Q70809" s="63"/>
    </row>
    <row r="70810" spans="16:17">
      <c r="P70810" s="63"/>
      <c r="Q70810" s="63"/>
    </row>
    <row r="70811" spans="16:17">
      <c r="P70811" s="63"/>
      <c r="Q70811" s="63"/>
    </row>
    <row r="70812" spans="16:17">
      <c r="P70812" s="63"/>
      <c r="Q70812" s="63"/>
    </row>
    <row r="70813" spans="16:17">
      <c r="P70813" s="63"/>
      <c r="Q70813" s="63"/>
    </row>
    <row r="70814" spans="16:17">
      <c r="P70814" s="63"/>
      <c r="Q70814" s="63"/>
    </row>
    <row r="70815" spans="16:17">
      <c r="P70815" s="63"/>
      <c r="Q70815" s="63"/>
    </row>
    <row r="70816" spans="16:17">
      <c r="P70816" s="63"/>
      <c r="Q70816" s="63"/>
    </row>
    <row r="70817" spans="16:17">
      <c r="P70817" s="63"/>
      <c r="Q70817" s="63"/>
    </row>
    <row r="70818" spans="16:17">
      <c r="P70818" s="63"/>
      <c r="Q70818" s="63"/>
    </row>
    <row r="70819" spans="16:17">
      <c r="P70819" s="63"/>
      <c r="Q70819" s="63"/>
    </row>
    <row r="70820" spans="16:17">
      <c r="P70820" s="63"/>
      <c r="Q70820" s="63"/>
    </row>
    <row r="70821" spans="16:17">
      <c r="P70821" s="63"/>
      <c r="Q70821" s="63"/>
    </row>
    <row r="70822" spans="16:17">
      <c r="P70822" s="63"/>
      <c r="Q70822" s="63"/>
    </row>
    <row r="70823" spans="16:17">
      <c r="P70823" s="63"/>
      <c r="Q70823" s="63"/>
    </row>
    <row r="70824" spans="16:17">
      <c r="P70824" s="63"/>
      <c r="Q70824" s="63"/>
    </row>
    <row r="70825" spans="16:17">
      <c r="P70825" s="63"/>
      <c r="Q70825" s="63"/>
    </row>
    <row r="70826" spans="16:17">
      <c r="P70826" s="63"/>
      <c r="Q70826" s="63"/>
    </row>
    <row r="70827" spans="16:17">
      <c r="P70827" s="63"/>
      <c r="Q70827" s="63"/>
    </row>
    <row r="70828" spans="16:17">
      <c r="P70828" s="63"/>
      <c r="Q70828" s="63"/>
    </row>
    <row r="70829" spans="16:17">
      <c r="P70829" s="63"/>
      <c r="Q70829" s="63"/>
    </row>
    <row r="70830" spans="16:17">
      <c r="P70830" s="63"/>
      <c r="Q70830" s="63"/>
    </row>
    <row r="70831" spans="16:17">
      <c r="P70831" s="63"/>
      <c r="Q70831" s="63"/>
    </row>
    <row r="70832" spans="16:17">
      <c r="P70832" s="63"/>
      <c r="Q70832" s="63"/>
    </row>
    <row r="70833" spans="16:17">
      <c r="P70833" s="63"/>
      <c r="Q70833" s="63"/>
    </row>
    <row r="70834" spans="16:17">
      <c r="P70834" s="63"/>
      <c r="Q70834" s="63"/>
    </row>
    <row r="70835" spans="16:17">
      <c r="P70835" s="63"/>
      <c r="Q70835" s="63"/>
    </row>
    <row r="70836" spans="16:17">
      <c r="P70836" s="63"/>
      <c r="Q70836" s="63"/>
    </row>
    <row r="70837" spans="16:17">
      <c r="P70837" s="63"/>
      <c r="Q70837" s="63"/>
    </row>
    <row r="70838" spans="16:17">
      <c r="P70838" s="63"/>
      <c r="Q70838" s="63"/>
    </row>
    <row r="70839" spans="16:17">
      <c r="P70839" s="63"/>
      <c r="Q70839" s="63"/>
    </row>
    <row r="70840" spans="16:17">
      <c r="P70840" s="63"/>
      <c r="Q70840" s="63"/>
    </row>
    <row r="70841" spans="16:17">
      <c r="P70841" s="63"/>
      <c r="Q70841" s="63"/>
    </row>
    <row r="70842" spans="16:17">
      <c r="P70842" s="63"/>
      <c r="Q70842" s="63"/>
    </row>
    <row r="70843" spans="16:17">
      <c r="P70843" s="63"/>
      <c r="Q70843" s="63"/>
    </row>
    <row r="70844" spans="16:17">
      <c r="P70844" s="63"/>
      <c r="Q70844" s="63"/>
    </row>
    <row r="70845" spans="16:17">
      <c r="P70845" s="63"/>
      <c r="Q70845" s="63"/>
    </row>
    <row r="70846" spans="16:17">
      <c r="P70846" s="63"/>
      <c r="Q70846" s="63"/>
    </row>
    <row r="70847" spans="16:17">
      <c r="P70847" s="63"/>
      <c r="Q70847" s="63"/>
    </row>
    <row r="70848" spans="16:17">
      <c r="P70848" s="63"/>
      <c r="Q70848" s="63"/>
    </row>
    <row r="70849" spans="16:17">
      <c r="P70849" s="63"/>
      <c r="Q70849" s="63"/>
    </row>
    <row r="70850" spans="16:17">
      <c r="P70850" s="63"/>
      <c r="Q70850" s="63"/>
    </row>
    <row r="70851" spans="16:17">
      <c r="P70851" s="63"/>
      <c r="Q70851" s="63"/>
    </row>
    <row r="70852" spans="16:17">
      <c r="P70852" s="63"/>
      <c r="Q70852" s="63"/>
    </row>
    <row r="70853" spans="16:17">
      <c r="P70853" s="63"/>
      <c r="Q70853" s="63"/>
    </row>
    <row r="70854" spans="16:17">
      <c r="P70854" s="63"/>
      <c r="Q70854" s="63"/>
    </row>
    <row r="70855" spans="16:17">
      <c r="P70855" s="63"/>
      <c r="Q70855" s="63"/>
    </row>
    <row r="70856" spans="16:17">
      <c r="P70856" s="63"/>
      <c r="Q70856" s="63"/>
    </row>
    <row r="70857" spans="16:17">
      <c r="P70857" s="63"/>
      <c r="Q70857" s="63"/>
    </row>
    <row r="70858" spans="16:17">
      <c r="P70858" s="63"/>
      <c r="Q70858" s="63"/>
    </row>
    <row r="70859" spans="16:17">
      <c r="P70859" s="63"/>
      <c r="Q70859" s="63"/>
    </row>
    <row r="70860" spans="16:17">
      <c r="P70860" s="63"/>
      <c r="Q70860" s="63"/>
    </row>
    <row r="70861" spans="16:17">
      <c r="P70861" s="63"/>
      <c r="Q70861" s="63"/>
    </row>
    <row r="70862" spans="16:17">
      <c r="P70862" s="63"/>
      <c r="Q70862" s="63"/>
    </row>
    <row r="70863" spans="16:17">
      <c r="P70863" s="63"/>
      <c r="Q70863" s="63"/>
    </row>
    <row r="70864" spans="16:17">
      <c r="P70864" s="63"/>
      <c r="Q70864" s="63"/>
    </row>
    <row r="70865" spans="16:17">
      <c r="P70865" s="63"/>
      <c r="Q70865" s="63"/>
    </row>
    <row r="70866" spans="16:17">
      <c r="P70866" s="63"/>
      <c r="Q70866" s="63"/>
    </row>
    <row r="70867" spans="16:17">
      <c r="P70867" s="63"/>
      <c r="Q70867" s="63"/>
    </row>
    <row r="70868" spans="16:17">
      <c r="P70868" s="63"/>
      <c r="Q70868" s="63"/>
    </row>
    <row r="70869" spans="16:17">
      <c r="P70869" s="63"/>
      <c r="Q70869" s="63"/>
    </row>
    <row r="70870" spans="16:17">
      <c r="P70870" s="63"/>
      <c r="Q70870" s="63"/>
    </row>
    <row r="70871" spans="16:17">
      <c r="P70871" s="63"/>
      <c r="Q70871" s="63"/>
    </row>
    <row r="70872" spans="16:17">
      <c r="P70872" s="63"/>
      <c r="Q70872" s="63"/>
    </row>
    <row r="70873" spans="16:17">
      <c r="P70873" s="63"/>
      <c r="Q70873" s="63"/>
    </row>
    <row r="70874" spans="16:17">
      <c r="P70874" s="63"/>
      <c r="Q70874" s="63"/>
    </row>
    <row r="70875" spans="16:17">
      <c r="P70875" s="63"/>
      <c r="Q70875" s="63"/>
    </row>
    <row r="70876" spans="16:17">
      <c r="P70876" s="63"/>
      <c r="Q70876" s="63"/>
    </row>
    <row r="70877" spans="16:17">
      <c r="P70877" s="63"/>
      <c r="Q70877" s="63"/>
    </row>
    <row r="70878" spans="16:17">
      <c r="P70878" s="63"/>
      <c r="Q70878" s="63"/>
    </row>
    <row r="70879" spans="16:17">
      <c r="P70879" s="63"/>
      <c r="Q70879" s="63"/>
    </row>
    <row r="70880" spans="16:17">
      <c r="P70880" s="63"/>
      <c r="Q70880" s="63"/>
    </row>
    <row r="70881" spans="16:17">
      <c r="P70881" s="63"/>
      <c r="Q70881" s="63"/>
    </row>
    <row r="70882" spans="16:17">
      <c r="P70882" s="63"/>
      <c r="Q70882" s="63"/>
    </row>
    <row r="70883" spans="16:17">
      <c r="P70883" s="63"/>
      <c r="Q70883" s="63"/>
    </row>
    <row r="70884" spans="16:17">
      <c r="P70884" s="63"/>
      <c r="Q70884" s="63"/>
    </row>
    <row r="70885" spans="16:17">
      <c r="P70885" s="63"/>
      <c r="Q70885" s="63"/>
    </row>
    <row r="70886" spans="16:17">
      <c r="P70886" s="63"/>
      <c r="Q70886" s="63"/>
    </row>
    <row r="70887" spans="16:17">
      <c r="P70887" s="63"/>
      <c r="Q70887" s="63"/>
    </row>
    <row r="70888" spans="16:17">
      <c r="P70888" s="63"/>
      <c r="Q70888" s="63"/>
    </row>
    <row r="70889" spans="16:17">
      <c r="P70889" s="63"/>
      <c r="Q70889" s="63"/>
    </row>
    <row r="70890" spans="16:17">
      <c r="P70890" s="63"/>
      <c r="Q70890" s="63"/>
    </row>
    <row r="70891" spans="16:17">
      <c r="P70891" s="63"/>
      <c r="Q70891" s="63"/>
    </row>
    <row r="70892" spans="16:17">
      <c r="P70892" s="63"/>
      <c r="Q70892" s="63"/>
    </row>
    <row r="70893" spans="16:17">
      <c r="P70893" s="63"/>
      <c r="Q70893" s="63"/>
    </row>
    <row r="70894" spans="16:17">
      <c r="P70894" s="63"/>
      <c r="Q70894" s="63"/>
    </row>
    <row r="70895" spans="16:17">
      <c r="P70895" s="63"/>
      <c r="Q70895" s="63"/>
    </row>
    <row r="70896" spans="16:17">
      <c r="P70896" s="63"/>
      <c r="Q70896" s="63"/>
    </row>
    <row r="70897" spans="16:17">
      <c r="P70897" s="63"/>
      <c r="Q70897" s="63"/>
    </row>
    <row r="70898" spans="16:17">
      <c r="P70898" s="63"/>
      <c r="Q70898" s="63"/>
    </row>
    <row r="70899" spans="16:17">
      <c r="P70899" s="63"/>
      <c r="Q70899" s="63"/>
    </row>
    <row r="70900" spans="16:17">
      <c r="P70900" s="63"/>
      <c r="Q70900" s="63"/>
    </row>
    <row r="70901" spans="16:17">
      <c r="P70901" s="63"/>
      <c r="Q70901" s="63"/>
    </row>
    <row r="70902" spans="16:17">
      <c r="P70902" s="63"/>
      <c r="Q70902" s="63"/>
    </row>
    <row r="70903" spans="16:17">
      <c r="P70903" s="63"/>
      <c r="Q70903" s="63"/>
    </row>
    <row r="70904" spans="16:17">
      <c r="P70904" s="63"/>
      <c r="Q70904" s="63"/>
    </row>
    <row r="70905" spans="16:17">
      <c r="P70905" s="63"/>
      <c r="Q70905" s="63"/>
    </row>
    <row r="70906" spans="16:17">
      <c r="P70906" s="63"/>
      <c r="Q70906" s="63"/>
    </row>
    <row r="70907" spans="16:17">
      <c r="P70907" s="63"/>
      <c r="Q70907" s="63"/>
    </row>
    <row r="70908" spans="16:17">
      <c r="P70908" s="63"/>
      <c r="Q70908" s="63"/>
    </row>
    <row r="70909" spans="16:17">
      <c r="P70909" s="63"/>
      <c r="Q70909" s="63"/>
    </row>
    <row r="70910" spans="16:17">
      <c r="P70910" s="63"/>
      <c r="Q70910" s="63"/>
    </row>
    <row r="70911" spans="16:17">
      <c r="P70911" s="63"/>
      <c r="Q70911" s="63"/>
    </row>
    <row r="70912" spans="16:17">
      <c r="P70912" s="63"/>
      <c r="Q70912" s="63"/>
    </row>
    <row r="70913" spans="16:17">
      <c r="P70913" s="63"/>
      <c r="Q70913" s="63"/>
    </row>
    <row r="70914" spans="16:17">
      <c r="P70914" s="63"/>
      <c r="Q70914" s="63"/>
    </row>
    <row r="70915" spans="16:17">
      <c r="P70915" s="63"/>
      <c r="Q70915" s="63"/>
    </row>
    <row r="70916" spans="16:17">
      <c r="P70916" s="63"/>
      <c r="Q70916" s="63"/>
    </row>
    <row r="70917" spans="16:17">
      <c r="P70917" s="63"/>
      <c r="Q70917" s="63"/>
    </row>
    <row r="70918" spans="16:17">
      <c r="P70918" s="63"/>
      <c r="Q70918" s="63"/>
    </row>
    <row r="70919" spans="16:17">
      <c r="P70919" s="63"/>
      <c r="Q70919" s="63"/>
    </row>
    <row r="70920" spans="16:17">
      <c r="P70920" s="63"/>
      <c r="Q70920" s="63"/>
    </row>
    <row r="70921" spans="16:17">
      <c r="P70921" s="63"/>
      <c r="Q70921" s="63"/>
    </row>
    <row r="70922" spans="16:17">
      <c r="P70922" s="63"/>
      <c r="Q70922" s="63"/>
    </row>
    <row r="70923" spans="16:17">
      <c r="P70923" s="63"/>
      <c r="Q70923" s="63"/>
    </row>
    <row r="70924" spans="16:17">
      <c r="P70924" s="63"/>
      <c r="Q70924" s="63"/>
    </row>
    <row r="70925" spans="16:17">
      <c r="P70925" s="63"/>
      <c r="Q70925" s="63"/>
    </row>
    <row r="70926" spans="16:17">
      <c r="P70926" s="63"/>
      <c r="Q70926" s="63"/>
    </row>
    <row r="70927" spans="16:17">
      <c r="P70927" s="63"/>
      <c r="Q70927" s="63"/>
    </row>
    <row r="70928" spans="16:17">
      <c r="P70928" s="63"/>
      <c r="Q70928" s="63"/>
    </row>
    <row r="70929" spans="16:17">
      <c r="P70929" s="63"/>
      <c r="Q70929" s="63"/>
    </row>
    <row r="70930" spans="16:17">
      <c r="P70930" s="63"/>
      <c r="Q70930" s="63"/>
    </row>
    <row r="70931" spans="16:17">
      <c r="P70931" s="63"/>
      <c r="Q70931" s="63"/>
    </row>
    <row r="70932" spans="16:17">
      <c r="P70932" s="63"/>
      <c r="Q70932" s="63"/>
    </row>
    <row r="70933" spans="16:17">
      <c r="P70933" s="63"/>
      <c r="Q70933" s="63"/>
    </row>
    <row r="70934" spans="16:17">
      <c r="P70934" s="63"/>
      <c r="Q70934" s="63"/>
    </row>
    <row r="70935" spans="16:17">
      <c r="P70935" s="63"/>
      <c r="Q70935" s="63"/>
    </row>
    <row r="70936" spans="16:17">
      <c r="P70936" s="63"/>
      <c r="Q70936" s="63"/>
    </row>
    <row r="70937" spans="16:17">
      <c r="P70937" s="63"/>
      <c r="Q70937" s="63"/>
    </row>
    <row r="70938" spans="16:17">
      <c r="P70938" s="63"/>
      <c r="Q70938" s="63"/>
    </row>
    <row r="70939" spans="16:17">
      <c r="P70939" s="63"/>
      <c r="Q70939" s="63"/>
    </row>
    <row r="70940" spans="16:17">
      <c r="P70940" s="63"/>
      <c r="Q70940" s="63"/>
    </row>
    <row r="70941" spans="16:17">
      <c r="P70941" s="63"/>
      <c r="Q70941" s="63"/>
    </row>
    <row r="70942" spans="16:17">
      <c r="P70942" s="63"/>
      <c r="Q70942" s="63"/>
    </row>
    <row r="70943" spans="16:17">
      <c r="P70943" s="63"/>
      <c r="Q70943" s="63"/>
    </row>
    <row r="70944" spans="16:17">
      <c r="P70944" s="63"/>
      <c r="Q70944" s="63"/>
    </row>
    <row r="70945" spans="16:17">
      <c r="P70945" s="63"/>
      <c r="Q70945" s="63"/>
    </row>
    <row r="70946" spans="16:17">
      <c r="P70946" s="63"/>
      <c r="Q70946" s="63"/>
    </row>
    <row r="70947" spans="16:17">
      <c r="P70947" s="63"/>
      <c r="Q70947" s="63"/>
    </row>
    <row r="70948" spans="16:17">
      <c r="P70948" s="63"/>
      <c r="Q70948" s="63"/>
    </row>
    <row r="70949" spans="16:17">
      <c r="P70949" s="63"/>
      <c r="Q70949" s="63"/>
    </row>
    <row r="70950" spans="16:17">
      <c r="P70950" s="63"/>
      <c r="Q70950" s="63"/>
    </row>
    <row r="70951" spans="16:17">
      <c r="P70951" s="63"/>
      <c r="Q70951" s="63"/>
    </row>
    <row r="70952" spans="16:17">
      <c r="P70952" s="63"/>
      <c r="Q70952" s="63"/>
    </row>
    <row r="70953" spans="16:17">
      <c r="P70953" s="63"/>
      <c r="Q70953" s="63"/>
    </row>
    <row r="70954" spans="16:17">
      <c r="P70954" s="63"/>
      <c r="Q70954" s="63"/>
    </row>
    <row r="70955" spans="16:17">
      <c r="P70955" s="63"/>
      <c r="Q70955" s="63"/>
    </row>
    <row r="70956" spans="16:17">
      <c r="P70956" s="63"/>
      <c r="Q70956" s="63"/>
    </row>
    <row r="70957" spans="16:17">
      <c r="P70957" s="63"/>
      <c r="Q70957" s="63"/>
    </row>
    <row r="70958" spans="16:17">
      <c r="P70958" s="63"/>
      <c r="Q70958" s="63"/>
    </row>
    <row r="70959" spans="16:17">
      <c r="P70959" s="63"/>
      <c r="Q70959" s="63"/>
    </row>
    <row r="70960" spans="16:17">
      <c r="P70960" s="63"/>
      <c r="Q70960" s="63"/>
    </row>
    <row r="70961" spans="16:17">
      <c r="P70961" s="63"/>
      <c r="Q70961" s="63"/>
    </row>
    <row r="70962" spans="16:17">
      <c r="P70962" s="63"/>
      <c r="Q70962" s="63"/>
    </row>
    <row r="70963" spans="16:17">
      <c r="P70963" s="63"/>
      <c r="Q70963" s="63"/>
    </row>
    <row r="70964" spans="16:17">
      <c r="P70964" s="63"/>
      <c r="Q70964" s="63"/>
    </row>
    <row r="70965" spans="16:17">
      <c r="P70965" s="63"/>
      <c r="Q70965" s="63"/>
    </row>
    <row r="70966" spans="16:17">
      <c r="P70966" s="63"/>
      <c r="Q70966" s="63"/>
    </row>
    <row r="70967" spans="16:17">
      <c r="P70967" s="63"/>
      <c r="Q70967" s="63"/>
    </row>
    <row r="70968" spans="16:17">
      <c r="P70968" s="63"/>
      <c r="Q70968" s="63"/>
    </row>
    <row r="70969" spans="16:17">
      <c r="P70969" s="63"/>
      <c r="Q70969" s="63"/>
    </row>
    <row r="70970" spans="16:17">
      <c r="P70970" s="63"/>
      <c r="Q70970" s="63"/>
    </row>
    <row r="70971" spans="16:17">
      <c r="P70971" s="63"/>
      <c r="Q70971" s="63"/>
    </row>
    <row r="70972" spans="16:17">
      <c r="P70972" s="63"/>
      <c r="Q70972" s="63"/>
    </row>
    <row r="70973" spans="16:17">
      <c r="P70973" s="63"/>
      <c r="Q70973" s="63"/>
    </row>
    <row r="70974" spans="16:17">
      <c r="P70974" s="63"/>
      <c r="Q70974" s="63"/>
    </row>
    <row r="70975" spans="16:17">
      <c r="P70975" s="63"/>
      <c r="Q70975" s="63"/>
    </row>
    <row r="70976" spans="16:17">
      <c r="P70976" s="63"/>
      <c r="Q70976" s="63"/>
    </row>
    <row r="70977" spans="16:17">
      <c r="P70977" s="63"/>
      <c r="Q70977" s="63"/>
    </row>
    <row r="70978" spans="16:17">
      <c r="P70978" s="63"/>
      <c r="Q70978" s="63"/>
    </row>
    <row r="70979" spans="16:17">
      <c r="P70979" s="63"/>
      <c r="Q70979" s="63"/>
    </row>
    <row r="70980" spans="16:17">
      <c r="P70980" s="63"/>
      <c r="Q70980" s="63"/>
    </row>
    <row r="70981" spans="16:17">
      <c r="P70981" s="63"/>
      <c r="Q70981" s="63"/>
    </row>
    <row r="70982" spans="16:17">
      <c r="P70982" s="63"/>
      <c r="Q70982" s="63"/>
    </row>
    <row r="70983" spans="16:17">
      <c r="P70983" s="63"/>
      <c r="Q70983" s="63"/>
    </row>
    <row r="70984" spans="16:17">
      <c r="P70984" s="63"/>
      <c r="Q70984" s="63"/>
    </row>
    <row r="70985" spans="16:17">
      <c r="P70985" s="63"/>
      <c r="Q70985" s="63"/>
    </row>
    <row r="70986" spans="16:17">
      <c r="P70986" s="63"/>
      <c r="Q70986" s="63"/>
    </row>
    <row r="70987" spans="16:17">
      <c r="P70987" s="63"/>
      <c r="Q70987" s="63"/>
    </row>
    <row r="70988" spans="16:17">
      <c r="P70988" s="63"/>
      <c r="Q70988" s="63"/>
    </row>
    <row r="70989" spans="16:17">
      <c r="P70989" s="63"/>
      <c r="Q70989" s="63"/>
    </row>
    <row r="70990" spans="16:17">
      <c r="P70990" s="63"/>
      <c r="Q70990" s="63"/>
    </row>
    <row r="70991" spans="16:17">
      <c r="P70991" s="63"/>
      <c r="Q70991" s="63"/>
    </row>
    <row r="70992" spans="16:17">
      <c r="P70992" s="63"/>
      <c r="Q70992" s="63"/>
    </row>
    <row r="70993" spans="16:17">
      <c r="P70993" s="63"/>
      <c r="Q70993" s="63"/>
    </row>
    <row r="70994" spans="16:17">
      <c r="P70994" s="63"/>
      <c r="Q70994" s="63"/>
    </row>
    <row r="70995" spans="16:17">
      <c r="P70995" s="63"/>
      <c r="Q70995" s="63"/>
    </row>
    <row r="70996" spans="16:17">
      <c r="P70996" s="63"/>
      <c r="Q70996" s="63"/>
    </row>
    <row r="70997" spans="16:17">
      <c r="P70997" s="63"/>
      <c r="Q70997" s="63"/>
    </row>
    <row r="70998" spans="16:17">
      <c r="P70998" s="63"/>
      <c r="Q70998" s="63"/>
    </row>
    <row r="70999" spans="16:17">
      <c r="P70999" s="63"/>
      <c r="Q70999" s="63"/>
    </row>
    <row r="71000" spans="16:17">
      <c r="P71000" s="63"/>
      <c r="Q71000" s="63"/>
    </row>
    <row r="71001" spans="16:17">
      <c r="P71001" s="63"/>
      <c r="Q71001" s="63"/>
    </row>
    <row r="71002" spans="16:17">
      <c r="P71002" s="63"/>
      <c r="Q71002" s="63"/>
    </row>
    <row r="71003" spans="16:17">
      <c r="P71003" s="63"/>
      <c r="Q71003" s="63"/>
    </row>
    <row r="71004" spans="16:17">
      <c r="P71004" s="63"/>
      <c r="Q71004" s="63"/>
    </row>
    <row r="71005" spans="16:17">
      <c r="P71005" s="63"/>
      <c r="Q71005" s="63"/>
    </row>
    <row r="71006" spans="16:17">
      <c r="P71006" s="63"/>
      <c r="Q71006" s="63"/>
    </row>
    <row r="71007" spans="16:17">
      <c r="P71007" s="63"/>
      <c r="Q71007" s="63"/>
    </row>
    <row r="71008" spans="16:17">
      <c r="P71008" s="63"/>
      <c r="Q71008" s="63"/>
    </row>
    <row r="71009" spans="16:17">
      <c r="P71009" s="63"/>
      <c r="Q71009" s="63"/>
    </row>
    <row r="71010" spans="16:17">
      <c r="P71010" s="63"/>
      <c r="Q71010" s="63"/>
    </row>
    <row r="71011" spans="16:17">
      <c r="P71011" s="63"/>
      <c r="Q71011" s="63"/>
    </row>
    <row r="71012" spans="16:17">
      <c r="P71012" s="63"/>
      <c r="Q71012" s="63"/>
    </row>
    <row r="71013" spans="16:17">
      <c r="P71013" s="63"/>
      <c r="Q71013" s="63"/>
    </row>
    <row r="71014" spans="16:17">
      <c r="P71014" s="63"/>
      <c r="Q71014" s="63"/>
    </row>
    <row r="71015" spans="16:17">
      <c r="P71015" s="63"/>
      <c r="Q71015" s="63"/>
    </row>
    <row r="71016" spans="16:17">
      <c r="P71016" s="63"/>
      <c r="Q71016" s="63"/>
    </row>
    <row r="71017" spans="16:17">
      <c r="P71017" s="63"/>
      <c r="Q71017" s="63"/>
    </row>
    <row r="71018" spans="16:17">
      <c r="P71018" s="63"/>
      <c r="Q71018" s="63"/>
    </row>
    <row r="71019" spans="16:17">
      <c r="P71019" s="63"/>
      <c r="Q71019" s="63"/>
    </row>
    <row r="71020" spans="16:17">
      <c r="P71020" s="63"/>
      <c r="Q71020" s="63"/>
    </row>
    <row r="71021" spans="16:17">
      <c r="P71021" s="63"/>
      <c r="Q71021" s="63"/>
    </row>
    <row r="71022" spans="16:17">
      <c r="P71022" s="63"/>
      <c r="Q71022" s="63"/>
    </row>
    <row r="71023" spans="16:17">
      <c r="P71023" s="63"/>
      <c r="Q71023" s="63"/>
    </row>
    <row r="71024" spans="16:17">
      <c r="P71024" s="63"/>
      <c r="Q71024" s="63"/>
    </row>
    <row r="71025" spans="16:17">
      <c r="P71025" s="63"/>
      <c r="Q71025" s="63"/>
    </row>
    <row r="71026" spans="16:17">
      <c r="P71026" s="63"/>
      <c r="Q71026" s="63"/>
    </row>
    <row r="71027" spans="16:17">
      <c r="P71027" s="63"/>
      <c r="Q71027" s="63"/>
    </row>
    <row r="71028" spans="16:17">
      <c r="P71028" s="63"/>
      <c r="Q71028" s="63"/>
    </row>
    <row r="71029" spans="16:17">
      <c r="P71029" s="63"/>
      <c r="Q71029" s="63"/>
    </row>
    <row r="71030" spans="16:17">
      <c r="P71030" s="63"/>
      <c r="Q71030" s="63"/>
    </row>
    <row r="71031" spans="16:17">
      <c r="P71031" s="63"/>
      <c r="Q71031" s="63"/>
    </row>
    <row r="71032" spans="16:17">
      <c r="P71032" s="63"/>
      <c r="Q71032" s="63"/>
    </row>
    <row r="71033" spans="16:17">
      <c r="P71033" s="63"/>
      <c r="Q71033" s="63"/>
    </row>
    <row r="71034" spans="16:17">
      <c r="P71034" s="63"/>
      <c r="Q71034" s="63"/>
    </row>
    <row r="71035" spans="16:17">
      <c r="P71035" s="63"/>
      <c r="Q71035" s="63"/>
    </row>
    <row r="71036" spans="16:17">
      <c r="P71036" s="63"/>
      <c r="Q71036" s="63"/>
    </row>
    <row r="71037" spans="16:17">
      <c r="P71037" s="63"/>
      <c r="Q71037" s="63"/>
    </row>
    <row r="71038" spans="16:17">
      <c r="P71038" s="63"/>
      <c r="Q71038" s="63"/>
    </row>
    <row r="71039" spans="16:17">
      <c r="P71039" s="63"/>
      <c r="Q71039" s="63"/>
    </row>
    <row r="71040" spans="16:17">
      <c r="P71040" s="63"/>
      <c r="Q71040" s="63"/>
    </row>
    <row r="71041" spans="16:17">
      <c r="P71041" s="63"/>
      <c r="Q71041" s="63"/>
    </row>
    <row r="71042" spans="16:17">
      <c r="P71042" s="63"/>
      <c r="Q71042" s="63"/>
    </row>
    <row r="71043" spans="16:17">
      <c r="P71043" s="63"/>
      <c r="Q71043" s="63"/>
    </row>
    <row r="71044" spans="16:17">
      <c r="P71044" s="63"/>
      <c r="Q71044" s="63"/>
    </row>
    <row r="71045" spans="16:17">
      <c r="P71045" s="63"/>
      <c r="Q71045" s="63"/>
    </row>
    <row r="71046" spans="16:17">
      <c r="P71046" s="63"/>
      <c r="Q71046" s="63"/>
    </row>
    <row r="71047" spans="16:17">
      <c r="P71047" s="63"/>
      <c r="Q71047" s="63"/>
    </row>
    <row r="71048" spans="16:17">
      <c r="P71048" s="63"/>
      <c r="Q71048" s="63"/>
    </row>
    <row r="71049" spans="16:17">
      <c r="P71049" s="63"/>
      <c r="Q71049" s="63"/>
    </row>
    <row r="71050" spans="16:17">
      <c r="P71050" s="63"/>
      <c r="Q71050" s="63"/>
    </row>
    <row r="71051" spans="16:17">
      <c r="P71051" s="63"/>
      <c r="Q71051" s="63"/>
    </row>
    <row r="71052" spans="16:17">
      <c r="P71052" s="63"/>
      <c r="Q71052" s="63"/>
    </row>
    <row r="71053" spans="16:17">
      <c r="P71053" s="63"/>
      <c r="Q71053" s="63"/>
    </row>
    <row r="71054" spans="16:17">
      <c r="P71054" s="63"/>
      <c r="Q71054" s="63"/>
    </row>
    <row r="71055" spans="16:17">
      <c r="P71055" s="63"/>
      <c r="Q71055" s="63"/>
    </row>
    <row r="71056" spans="16:17">
      <c r="P71056" s="63"/>
      <c r="Q71056" s="63"/>
    </row>
    <row r="71057" spans="16:17">
      <c r="P71057" s="63"/>
      <c r="Q71057" s="63"/>
    </row>
    <row r="71058" spans="16:17">
      <c r="P71058" s="63"/>
      <c r="Q71058" s="63"/>
    </row>
    <row r="71059" spans="16:17">
      <c r="P71059" s="63"/>
      <c r="Q71059" s="63"/>
    </row>
    <row r="71060" spans="16:17">
      <c r="P71060" s="63"/>
      <c r="Q71060" s="63"/>
    </row>
    <row r="71061" spans="16:17">
      <c r="P71061" s="63"/>
      <c r="Q71061" s="63"/>
    </row>
    <row r="71062" spans="16:17">
      <c r="P71062" s="63"/>
      <c r="Q71062" s="63"/>
    </row>
    <row r="71063" spans="16:17">
      <c r="P71063" s="63"/>
      <c r="Q71063" s="63"/>
    </row>
    <row r="71064" spans="16:17">
      <c r="P71064" s="63"/>
      <c r="Q71064" s="63"/>
    </row>
    <row r="71065" spans="16:17">
      <c r="P71065" s="63"/>
      <c r="Q71065" s="63"/>
    </row>
    <row r="71066" spans="16:17">
      <c r="P71066" s="63"/>
      <c r="Q71066" s="63"/>
    </row>
    <row r="71067" spans="16:17">
      <c r="P71067" s="63"/>
      <c r="Q71067" s="63"/>
    </row>
    <row r="71068" spans="16:17">
      <c r="P71068" s="63"/>
      <c r="Q71068" s="63"/>
    </row>
    <row r="71069" spans="16:17">
      <c r="P71069" s="63"/>
      <c r="Q71069" s="63"/>
    </row>
    <row r="71070" spans="16:17">
      <c r="P71070" s="63"/>
      <c r="Q71070" s="63"/>
    </row>
    <row r="71071" spans="16:17">
      <c r="P71071" s="63"/>
      <c r="Q71071" s="63"/>
    </row>
    <row r="71072" spans="16:17">
      <c r="P71072" s="63"/>
      <c r="Q71072" s="63"/>
    </row>
    <row r="71073" spans="16:17">
      <c r="P71073" s="63"/>
      <c r="Q71073" s="63"/>
    </row>
    <row r="71074" spans="16:17">
      <c r="P71074" s="63"/>
      <c r="Q71074" s="63"/>
    </row>
    <row r="71075" spans="16:17">
      <c r="P71075" s="63"/>
      <c r="Q71075" s="63"/>
    </row>
    <row r="71076" spans="16:17">
      <c r="P71076" s="63"/>
      <c r="Q71076" s="63"/>
    </row>
    <row r="71077" spans="16:17">
      <c r="P71077" s="63"/>
      <c r="Q71077" s="63"/>
    </row>
    <row r="71078" spans="16:17">
      <c r="P71078" s="63"/>
      <c r="Q71078" s="63"/>
    </row>
    <row r="71079" spans="16:17">
      <c r="P71079" s="63"/>
      <c r="Q71079" s="63"/>
    </row>
    <row r="71080" spans="16:17">
      <c r="P71080" s="63"/>
      <c r="Q71080" s="63"/>
    </row>
    <row r="71081" spans="16:17">
      <c r="P71081" s="63"/>
      <c r="Q71081" s="63"/>
    </row>
    <row r="71082" spans="16:17">
      <c r="P71082" s="63"/>
      <c r="Q71082" s="63"/>
    </row>
    <row r="71083" spans="16:17">
      <c r="P71083" s="63"/>
      <c r="Q71083" s="63"/>
    </row>
    <row r="71084" spans="16:17">
      <c r="P71084" s="63"/>
      <c r="Q71084" s="63"/>
    </row>
    <row r="71085" spans="16:17">
      <c r="P71085" s="63"/>
      <c r="Q71085" s="63"/>
    </row>
    <row r="71086" spans="16:17">
      <c r="P71086" s="63"/>
      <c r="Q71086" s="63"/>
    </row>
    <row r="71087" spans="16:17">
      <c r="P71087" s="63"/>
      <c r="Q71087" s="63"/>
    </row>
    <row r="71088" spans="16:17">
      <c r="P71088" s="63"/>
      <c r="Q71088" s="63"/>
    </row>
    <row r="71089" spans="16:17">
      <c r="P71089" s="63"/>
      <c r="Q71089" s="63"/>
    </row>
    <row r="71090" spans="16:17">
      <c r="P71090" s="63"/>
      <c r="Q71090" s="63"/>
    </row>
    <row r="71091" spans="16:17">
      <c r="P71091" s="63"/>
      <c r="Q71091" s="63"/>
    </row>
    <row r="71092" spans="16:17">
      <c r="P71092" s="63"/>
      <c r="Q71092" s="63"/>
    </row>
    <row r="71093" spans="16:17">
      <c r="P71093" s="63"/>
      <c r="Q71093" s="63"/>
    </row>
    <row r="71094" spans="16:17">
      <c r="P71094" s="63"/>
      <c r="Q71094" s="63"/>
    </row>
    <row r="71095" spans="16:17">
      <c r="P71095" s="63"/>
      <c r="Q71095" s="63"/>
    </row>
    <row r="71096" spans="16:17">
      <c r="P71096" s="63"/>
      <c r="Q71096" s="63"/>
    </row>
    <row r="71097" spans="16:17">
      <c r="P71097" s="63"/>
      <c r="Q71097" s="63"/>
    </row>
    <row r="71098" spans="16:17">
      <c r="P71098" s="63"/>
      <c r="Q71098" s="63"/>
    </row>
    <row r="71099" spans="16:17">
      <c r="P71099" s="63"/>
      <c r="Q71099" s="63"/>
    </row>
    <row r="71100" spans="16:17">
      <c r="P71100" s="63"/>
      <c r="Q71100" s="63"/>
    </row>
    <row r="71101" spans="16:17">
      <c r="P71101" s="63"/>
      <c r="Q71101" s="63"/>
    </row>
    <row r="71102" spans="16:17">
      <c r="P71102" s="63"/>
      <c r="Q71102" s="63"/>
    </row>
    <row r="71103" spans="16:17">
      <c r="P71103" s="63"/>
      <c r="Q71103" s="63"/>
    </row>
    <row r="71104" spans="16:17">
      <c r="P71104" s="63"/>
      <c r="Q71104" s="63"/>
    </row>
    <row r="71105" spans="16:17">
      <c r="P71105" s="63"/>
      <c r="Q71105" s="63"/>
    </row>
    <row r="71106" spans="16:17">
      <c r="P71106" s="63"/>
      <c r="Q71106" s="63"/>
    </row>
    <row r="71107" spans="16:17">
      <c r="P71107" s="63"/>
      <c r="Q71107" s="63"/>
    </row>
    <row r="71108" spans="16:17">
      <c r="P71108" s="63"/>
      <c r="Q71108" s="63"/>
    </row>
    <row r="71109" spans="16:17">
      <c r="P71109" s="63"/>
      <c r="Q71109" s="63"/>
    </row>
    <row r="71110" spans="16:17">
      <c r="P71110" s="63"/>
      <c r="Q71110" s="63"/>
    </row>
    <row r="71111" spans="16:17">
      <c r="P71111" s="63"/>
      <c r="Q71111" s="63"/>
    </row>
    <row r="71112" spans="16:17">
      <c r="P71112" s="63"/>
      <c r="Q71112" s="63"/>
    </row>
    <row r="71113" spans="16:17">
      <c r="P71113" s="63"/>
      <c r="Q71113" s="63"/>
    </row>
    <row r="71114" spans="16:17">
      <c r="P71114" s="63"/>
      <c r="Q71114" s="63"/>
    </row>
    <row r="71115" spans="16:17">
      <c r="P71115" s="63"/>
      <c r="Q71115" s="63"/>
    </row>
    <row r="71116" spans="16:17">
      <c r="P71116" s="63"/>
      <c r="Q71116" s="63"/>
    </row>
    <row r="71117" spans="16:17">
      <c r="P71117" s="63"/>
      <c r="Q71117" s="63"/>
    </row>
    <row r="71118" spans="16:17">
      <c r="P71118" s="63"/>
      <c r="Q71118" s="63"/>
    </row>
    <row r="71119" spans="16:17">
      <c r="P71119" s="63"/>
      <c r="Q71119" s="63"/>
    </row>
    <row r="71120" spans="16:17">
      <c r="P71120" s="63"/>
      <c r="Q71120" s="63"/>
    </row>
    <row r="71121" spans="16:17">
      <c r="P71121" s="63"/>
      <c r="Q71121" s="63"/>
    </row>
    <row r="71122" spans="16:17">
      <c r="P71122" s="63"/>
      <c r="Q71122" s="63"/>
    </row>
    <row r="71123" spans="16:17">
      <c r="P71123" s="63"/>
      <c r="Q71123" s="63"/>
    </row>
    <row r="71124" spans="16:17">
      <c r="P71124" s="63"/>
      <c r="Q71124" s="63"/>
    </row>
    <row r="71125" spans="16:17">
      <c r="P71125" s="63"/>
      <c r="Q71125" s="63"/>
    </row>
    <row r="71126" spans="16:17">
      <c r="P71126" s="63"/>
      <c r="Q71126" s="63"/>
    </row>
    <row r="71127" spans="16:17">
      <c r="P71127" s="63"/>
      <c r="Q71127" s="63"/>
    </row>
    <row r="71128" spans="16:17">
      <c r="P71128" s="63"/>
      <c r="Q71128" s="63"/>
    </row>
    <row r="71129" spans="16:17">
      <c r="P71129" s="63"/>
      <c r="Q71129" s="63"/>
    </row>
    <row r="71130" spans="16:17">
      <c r="P71130" s="63"/>
      <c r="Q71130" s="63"/>
    </row>
    <row r="71131" spans="16:17">
      <c r="P71131" s="63"/>
      <c r="Q71131" s="63"/>
    </row>
    <row r="71132" spans="16:17">
      <c r="P71132" s="63"/>
      <c r="Q71132" s="63"/>
    </row>
    <row r="71133" spans="16:17">
      <c r="P71133" s="63"/>
      <c r="Q71133" s="63"/>
    </row>
    <row r="71134" spans="16:17">
      <c r="P71134" s="63"/>
      <c r="Q71134" s="63"/>
    </row>
    <row r="71135" spans="16:17">
      <c r="P71135" s="63"/>
      <c r="Q71135" s="63"/>
    </row>
    <row r="71136" spans="16:17">
      <c r="P71136" s="63"/>
      <c r="Q71136" s="63"/>
    </row>
    <row r="71137" spans="16:17">
      <c r="P71137" s="63"/>
      <c r="Q71137" s="63"/>
    </row>
    <row r="71138" spans="16:17">
      <c r="P71138" s="63"/>
      <c r="Q71138" s="63"/>
    </row>
    <row r="71139" spans="16:17">
      <c r="P71139" s="63"/>
      <c r="Q71139" s="63"/>
    </row>
    <row r="71140" spans="16:17">
      <c r="P71140" s="63"/>
      <c r="Q71140" s="63"/>
    </row>
    <row r="71141" spans="16:17">
      <c r="P71141" s="63"/>
      <c r="Q71141" s="63"/>
    </row>
    <row r="71142" spans="16:17">
      <c r="P71142" s="63"/>
      <c r="Q71142" s="63"/>
    </row>
    <row r="71143" spans="16:17">
      <c r="P71143" s="63"/>
      <c r="Q71143" s="63"/>
    </row>
    <row r="71144" spans="16:17">
      <c r="P71144" s="63"/>
      <c r="Q71144" s="63"/>
    </row>
    <row r="71145" spans="16:17">
      <c r="P71145" s="63"/>
      <c r="Q71145" s="63"/>
    </row>
    <row r="71146" spans="16:17">
      <c r="P71146" s="63"/>
      <c r="Q71146" s="63"/>
    </row>
    <row r="71147" spans="16:17">
      <c r="P71147" s="63"/>
      <c r="Q71147" s="63"/>
    </row>
    <row r="71148" spans="16:17">
      <c r="P71148" s="63"/>
      <c r="Q71148" s="63"/>
    </row>
    <row r="71149" spans="16:17">
      <c r="P71149" s="63"/>
      <c r="Q71149" s="63"/>
    </row>
    <row r="71150" spans="16:17">
      <c r="P71150" s="63"/>
      <c r="Q71150" s="63"/>
    </row>
    <row r="71151" spans="16:17">
      <c r="P71151" s="63"/>
      <c r="Q71151" s="63"/>
    </row>
    <row r="71152" spans="16:17">
      <c r="P71152" s="63"/>
      <c r="Q71152" s="63"/>
    </row>
    <row r="71153" spans="16:17">
      <c r="P71153" s="63"/>
      <c r="Q71153" s="63"/>
    </row>
    <row r="71154" spans="16:17">
      <c r="P71154" s="63"/>
      <c r="Q71154" s="63"/>
    </row>
    <row r="71155" spans="16:17">
      <c r="P71155" s="63"/>
      <c r="Q71155" s="63"/>
    </row>
    <row r="71156" spans="16:17">
      <c r="P71156" s="63"/>
      <c r="Q71156" s="63"/>
    </row>
    <row r="71157" spans="16:17">
      <c r="P71157" s="63"/>
      <c r="Q71157" s="63"/>
    </row>
    <row r="71158" spans="16:17">
      <c r="P71158" s="63"/>
      <c r="Q71158" s="63"/>
    </row>
    <row r="71159" spans="16:17">
      <c r="P71159" s="63"/>
      <c r="Q71159" s="63"/>
    </row>
    <row r="71160" spans="16:17">
      <c r="P71160" s="63"/>
      <c r="Q71160" s="63"/>
    </row>
    <row r="71161" spans="16:17">
      <c r="P71161" s="63"/>
      <c r="Q71161" s="63"/>
    </row>
    <row r="71162" spans="16:17">
      <c r="P71162" s="63"/>
      <c r="Q71162" s="63"/>
    </row>
    <row r="71163" spans="16:17">
      <c r="P71163" s="63"/>
      <c r="Q71163" s="63"/>
    </row>
    <row r="71164" spans="16:17">
      <c r="P71164" s="63"/>
      <c r="Q71164" s="63"/>
    </row>
    <row r="71165" spans="16:17">
      <c r="P71165" s="63"/>
      <c r="Q71165" s="63"/>
    </row>
    <row r="71166" spans="16:17">
      <c r="P71166" s="63"/>
      <c r="Q71166" s="63"/>
    </row>
    <row r="71167" spans="16:17">
      <c r="P71167" s="63"/>
      <c r="Q71167" s="63"/>
    </row>
    <row r="71168" spans="16:17">
      <c r="P71168" s="63"/>
      <c r="Q71168" s="63"/>
    </row>
    <row r="71169" spans="16:17">
      <c r="P71169" s="63"/>
      <c r="Q71169" s="63"/>
    </row>
    <row r="71170" spans="16:17">
      <c r="P71170" s="63"/>
      <c r="Q71170" s="63"/>
    </row>
    <row r="71171" spans="16:17">
      <c r="P71171" s="63"/>
      <c r="Q71171" s="63"/>
    </row>
    <row r="71172" spans="16:17">
      <c r="P71172" s="63"/>
      <c r="Q71172" s="63"/>
    </row>
    <row r="71173" spans="16:17">
      <c r="P71173" s="63"/>
      <c r="Q71173" s="63"/>
    </row>
    <row r="71174" spans="16:17">
      <c r="P71174" s="63"/>
      <c r="Q71174" s="63"/>
    </row>
    <row r="71175" spans="16:17">
      <c r="P71175" s="63"/>
      <c r="Q71175" s="63"/>
    </row>
    <row r="71176" spans="16:17">
      <c r="P71176" s="63"/>
      <c r="Q71176" s="63"/>
    </row>
    <row r="71177" spans="16:17">
      <c r="P71177" s="63"/>
      <c r="Q71177" s="63"/>
    </row>
    <row r="71178" spans="16:17">
      <c r="P71178" s="63"/>
      <c r="Q71178" s="63"/>
    </row>
    <row r="71179" spans="16:17">
      <c r="P71179" s="63"/>
      <c r="Q71179" s="63"/>
    </row>
    <row r="71180" spans="16:17">
      <c r="P71180" s="63"/>
      <c r="Q71180" s="63"/>
    </row>
    <row r="71181" spans="16:17">
      <c r="P71181" s="63"/>
      <c r="Q71181" s="63"/>
    </row>
    <row r="71182" spans="16:17">
      <c r="P71182" s="63"/>
      <c r="Q71182" s="63"/>
    </row>
    <row r="71183" spans="16:17">
      <c r="P71183" s="63"/>
      <c r="Q71183" s="63"/>
    </row>
    <row r="71184" spans="16:17">
      <c r="P71184" s="63"/>
      <c r="Q71184" s="63"/>
    </row>
    <row r="71185" spans="16:17">
      <c r="P71185" s="63"/>
      <c r="Q71185" s="63"/>
    </row>
    <row r="71186" spans="16:17">
      <c r="P71186" s="63"/>
      <c r="Q71186" s="63"/>
    </row>
    <row r="71187" spans="16:17">
      <c r="P71187" s="63"/>
      <c r="Q71187" s="63"/>
    </row>
    <row r="71188" spans="16:17">
      <c r="P71188" s="63"/>
      <c r="Q71188" s="63"/>
    </row>
    <row r="71189" spans="16:17">
      <c r="P71189" s="63"/>
      <c r="Q71189" s="63"/>
    </row>
    <row r="71190" spans="16:17">
      <c r="P71190" s="63"/>
      <c r="Q71190" s="63"/>
    </row>
    <row r="71191" spans="16:17">
      <c r="P71191" s="63"/>
      <c r="Q71191" s="63"/>
    </row>
    <row r="71192" spans="16:17">
      <c r="P71192" s="63"/>
      <c r="Q71192" s="63"/>
    </row>
    <row r="71193" spans="16:17">
      <c r="P71193" s="63"/>
      <c r="Q71193" s="63"/>
    </row>
    <row r="71194" spans="16:17">
      <c r="P71194" s="63"/>
      <c r="Q71194" s="63"/>
    </row>
    <row r="71195" spans="16:17">
      <c r="P71195" s="63"/>
      <c r="Q71195" s="63"/>
    </row>
    <row r="71196" spans="16:17">
      <c r="P71196" s="63"/>
      <c r="Q71196" s="63"/>
    </row>
    <row r="71197" spans="16:17">
      <c r="P71197" s="63"/>
      <c r="Q71197" s="63"/>
    </row>
    <row r="71198" spans="16:17">
      <c r="P71198" s="63"/>
      <c r="Q71198" s="63"/>
    </row>
    <row r="71199" spans="16:17">
      <c r="P71199" s="63"/>
      <c r="Q71199" s="63"/>
    </row>
    <row r="71200" spans="16:17">
      <c r="P71200" s="63"/>
      <c r="Q71200" s="63"/>
    </row>
    <row r="71201" spans="16:17">
      <c r="P71201" s="63"/>
      <c r="Q71201" s="63"/>
    </row>
    <row r="71202" spans="16:17">
      <c r="P71202" s="63"/>
      <c r="Q71202" s="63"/>
    </row>
    <row r="71203" spans="16:17">
      <c r="P71203" s="63"/>
      <c r="Q71203" s="63"/>
    </row>
    <row r="71204" spans="16:17">
      <c r="P71204" s="63"/>
      <c r="Q71204" s="63"/>
    </row>
    <row r="71205" spans="16:17">
      <c r="P71205" s="63"/>
      <c r="Q71205" s="63"/>
    </row>
    <row r="71206" spans="16:17">
      <c r="P71206" s="63"/>
      <c r="Q71206" s="63"/>
    </row>
    <row r="71207" spans="16:17">
      <c r="P71207" s="63"/>
      <c r="Q71207" s="63"/>
    </row>
    <row r="71208" spans="16:17">
      <c r="P71208" s="63"/>
      <c r="Q71208" s="63"/>
    </row>
    <row r="71209" spans="16:17">
      <c r="P71209" s="63"/>
      <c r="Q71209" s="63"/>
    </row>
    <row r="71210" spans="16:17">
      <c r="P71210" s="63"/>
      <c r="Q71210" s="63"/>
    </row>
    <row r="71211" spans="16:17">
      <c r="P71211" s="63"/>
      <c r="Q71211" s="63"/>
    </row>
    <row r="71212" spans="16:17">
      <c r="P71212" s="63"/>
      <c r="Q71212" s="63"/>
    </row>
    <row r="71213" spans="16:17">
      <c r="P71213" s="63"/>
      <c r="Q71213" s="63"/>
    </row>
    <row r="71214" spans="16:17">
      <c r="P71214" s="63"/>
      <c r="Q71214" s="63"/>
    </row>
    <row r="71215" spans="16:17">
      <c r="P71215" s="63"/>
      <c r="Q71215" s="63"/>
    </row>
    <row r="71216" spans="16:17">
      <c r="P71216" s="63"/>
      <c r="Q71216" s="63"/>
    </row>
    <row r="71217" spans="16:17">
      <c r="P71217" s="63"/>
      <c r="Q71217" s="63"/>
    </row>
    <row r="71218" spans="16:17">
      <c r="P71218" s="63"/>
      <c r="Q71218" s="63"/>
    </row>
    <row r="71219" spans="16:17">
      <c r="P71219" s="63"/>
      <c r="Q71219" s="63"/>
    </row>
    <row r="71220" spans="16:17">
      <c r="P71220" s="63"/>
      <c r="Q71220" s="63"/>
    </row>
    <row r="71221" spans="16:17">
      <c r="P71221" s="63"/>
      <c r="Q71221" s="63"/>
    </row>
    <row r="71222" spans="16:17">
      <c r="P71222" s="63"/>
      <c r="Q71222" s="63"/>
    </row>
    <row r="71223" spans="16:17">
      <c r="P71223" s="63"/>
      <c r="Q71223" s="63"/>
    </row>
    <row r="71224" spans="16:17">
      <c r="P71224" s="63"/>
      <c r="Q71224" s="63"/>
    </row>
    <row r="71225" spans="16:17">
      <c r="P71225" s="63"/>
      <c r="Q71225" s="63"/>
    </row>
    <row r="71226" spans="16:17">
      <c r="P71226" s="63"/>
      <c r="Q71226" s="63"/>
    </row>
    <row r="71227" spans="16:17">
      <c r="P71227" s="63"/>
      <c r="Q71227" s="63"/>
    </row>
    <row r="71228" spans="16:17">
      <c r="P71228" s="63"/>
      <c r="Q71228" s="63"/>
    </row>
    <row r="71229" spans="16:17">
      <c r="P71229" s="63"/>
      <c r="Q71229" s="63"/>
    </row>
    <row r="71230" spans="16:17">
      <c r="P71230" s="63"/>
      <c r="Q71230" s="63"/>
    </row>
    <row r="71231" spans="16:17">
      <c r="P71231" s="63"/>
      <c r="Q71231" s="63"/>
    </row>
    <row r="71232" spans="16:17">
      <c r="P71232" s="63"/>
      <c r="Q71232" s="63"/>
    </row>
    <row r="71233" spans="16:17">
      <c r="P71233" s="63"/>
      <c r="Q71233" s="63"/>
    </row>
    <row r="71234" spans="16:17">
      <c r="P71234" s="63"/>
      <c r="Q71234" s="63"/>
    </row>
    <row r="71235" spans="16:17">
      <c r="P71235" s="63"/>
      <c r="Q71235" s="63"/>
    </row>
    <row r="71236" spans="16:17">
      <c r="P71236" s="63"/>
      <c r="Q71236" s="63"/>
    </row>
    <row r="71237" spans="16:17">
      <c r="P71237" s="63"/>
      <c r="Q71237" s="63"/>
    </row>
    <row r="71238" spans="16:17">
      <c r="P71238" s="63"/>
      <c r="Q71238" s="63"/>
    </row>
    <row r="71239" spans="16:17">
      <c r="P71239" s="63"/>
      <c r="Q71239" s="63"/>
    </row>
    <row r="71240" spans="16:17">
      <c r="P71240" s="63"/>
      <c r="Q71240" s="63"/>
    </row>
    <row r="71241" spans="16:17">
      <c r="P71241" s="63"/>
      <c r="Q71241" s="63"/>
    </row>
    <row r="71242" spans="16:17">
      <c r="P71242" s="63"/>
      <c r="Q71242" s="63"/>
    </row>
    <row r="71243" spans="16:17">
      <c r="P71243" s="63"/>
      <c r="Q71243" s="63"/>
    </row>
    <row r="71244" spans="16:17">
      <c r="P71244" s="63"/>
      <c r="Q71244" s="63"/>
    </row>
    <row r="71245" spans="16:17">
      <c r="P71245" s="63"/>
      <c r="Q71245" s="63"/>
    </row>
    <row r="71246" spans="16:17">
      <c r="P71246" s="63"/>
      <c r="Q71246" s="63"/>
    </row>
    <row r="71247" spans="16:17">
      <c r="P71247" s="63"/>
      <c r="Q71247" s="63"/>
    </row>
    <row r="71248" spans="16:17">
      <c r="P71248" s="63"/>
      <c r="Q71248" s="63"/>
    </row>
    <row r="71249" spans="16:17">
      <c r="P71249" s="63"/>
      <c r="Q71249" s="63"/>
    </row>
    <row r="71250" spans="16:17">
      <c r="P71250" s="63"/>
      <c r="Q71250" s="63"/>
    </row>
    <row r="71251" spans="16:17">
      <c r="P71251" s="63"/>
      <c r="Q71251" s="63"/>
    </row>
    <row r="71252" spans="16:17">
      <c r="P71252" s="63"/>
      <c r="Q71252" s="63"/>
    </row>
    <row r="71253" spans="16:17">
      <c r="P71253" s="63"/>
      <c r="Q71253" s="63"/>
    </row>
    <row r="71254" spans="16:17">
      <c r="P71254" s="63"/>
      <c r="Q71254" s="63"/>
    </row>
    <row r="71255" spans="16:17">
      <c r="P71255" s="63"/>
      <c r="Q71255" s="63"/>
    </row>
    <row r="71256" spans="16:17">
      <c r="P71256" s="63"/>
      <c r="Q71256" s="63"/>
    </row>
    <row r="71257" spans="16:17">
      <c r="P71257" s="63"/>
      <c r="Q71257" s="63"/>
    </row>
    <row r="71258" spans="16:17">
      <c r="P71258" s="63"/>
      <c r="Q71258" s="63"/>
    </row>
    <row r="71259" spans="16:17">
      <c r="P71259" s="63"/>
      <c r="Q71259" s="63"/>
    </row>
    <row r="71260" spans="16:17">
      <c r="P71260" s="63"/>
      <c r="Q71260" s="63"/>
    </row>
    <row r="71261" spans="16:17">
      <c r="P71261" s="63"/>
      <c r="Q71261" s="63"/>
    </row>
    <row r="71262" spans="16:17">
      <c r="P71262" s="63"/>
      <c r="Q71262" s="63"/>
    </row>
    <row r="71263" spans="16:17">
      <c r="P71263" s="63"/>
      <c r="Q71263" s="63"/>
    </row>
    <row r="71264" spans="16:17">
      <c r="P71264" s="63"/>
      <c r="Q71264" s="63"/>
    </row>
    <row r="71265" spans="16:17">
      <c r="P71265" s="63"/>
      <c r="Q71265" s="63"/>
    </row>
    <row r="71266" spans="16:17">
      <c r="P71266" s="63"/>
      <c r="Q71266" s="63"/>
    </row>
    <row r="71267" spans="16:17">
      <c r="P71267" s="63"/>
      <c r="Q71267" s="63"/>
    </row>
    <row r="71268" spans="16:17">
      <c r="P71268" s="63"/>
      <c r="Q71268" s="63"/>
    </row>
    <row r="71269" spans="16:17">
      <c r="P71269" s="63"/>
      <c r="Q71269" s="63"/>
    </row>
    <row r="71270" spans="16:17">
      <c r="P71270" s="63"/>
      <c r="Q71270" s="63"/>
    </row>
    <row r="71271" spans="16:17">
      <c r="P71271" s="63"/>
      <c r="Q71271" s="63"/>
    </row>
    <row r="71272" spans="16:17">
      <c r="P71272" s="63"/>
      <c r="Q71272" s="63"/>
    </row>
    <row r="71273" spans="16:17">
      <c r="P71273" s="63"/>
      <c r="Q71273" s="63"/>
    </row>
    <row r="71274" spans="16:17">
      <c r="P71274" s="63"/>
      <c r="Q71274" s="63"/>
    </row>
    <row r="71275" spans="16:17">
      <c r="P71275" s="63"/>
      <c r="Q71275" s="63"/>
    </row>
    <row r="71276" spans="16:17">
      <c r="P71276" s="63"/>
      <c r="Q71276" s="63"/>
    </row>
    <row r="71277" spans="16:17">
      <c r="P71277" s="63"/>
      <c r="Q71277" s="63"/>
    </row>
    <row r="71278" spans="16:17">
      <c r="P71278" s="63"/>
      <c r="Q71278" s="63"/>
    </row>
    <row r="71279" spans="16:17">
      <c r="P71279" s="63"/>
      <c r="Q71279" s="63"/>
    </row>
    <row r="71280" spans="16:17">
      <c r="P71280" s="63"/>
      <c r="Q71280" s="63"/>
    </row>
    <row r="71281" spans="16:17">
      <c r="P71281" s="63"/>
      <c r="Q71281" s="63"/>
    </row>
    <row r="71282" spans="16:17">
      <c r="P71282" s="63"/>
      <c r="Q71282" s="63"/>
    </row>
    <row r="71283" spans="16:17">
      <c r="P71283" s="63"/>
      <c r="Q71283" s="63"/>
    </row>
    <row r="71284" spans="16:17">
      <c r="P71284" s="63"/>
      <c r="Q71284" s="63"/>
    </row>
    <row r="71285" spans="16:17">
      <c r="P71285" s="63"/>
      <c r="Q71285" s="63"/>
    </row>
    <row r="71286" spans="16:17">
      <c r="P71286" s="63"/>
      <c r="Q71286" s="63"/>
    </row>
    <row r="71287" spans="16:17">
      <c r="P71287" s="63"/>
      <c r="Q71287" s="63"/>
    </row>
    <row r="71288" spans="16:17">
      <c r="P71288" s="63"/>
      <c r="Q71288" s="63"/>
    </row>
    <row r="71289" spans="16:17">
      <c r="P71289" s="63"/>
      <c r="Q71289" s="63"/>
    </row>
    <row r="71290" spans="16:17">
      <c r="P71290" s="63"/>
      <c r="Q71290" s="63"/>
    </row>
    <row r="71291" spans="16:17">
      <c r="P71291" s="63"/>
      <c r="Q71291" s="63"/>
    </row>
    <row r="71292" spans="16:17">
      <c r="P71292" s="63"/>
      <c r="Q71292" s="63"/>
    </row>
    <row r="71293" spans="16:17">
      <c r="P71293" s="63"/>
      <c r="Q71293" s="63"/>
    </row>
    <row r="71294" spans="16:17">
      <c r="P71294" s="63"/>
      <c r="Q71294" s="63"/>
    </row>
    <row r="71295" spans="16:17">
      <c r="P71295" s="63"/>
      <c r="Q71295" s="63"/>
    </row>
    <row r="71296" spans="16:17">
      <c r="P71296" s="63"/>
      <c r="Q71296" s="63"/>
    </row>
    <row r="71297" spans="16:17">
      <c r="P71297" s="63"/>
      <c r="Q71297" s="63"/>
    </row>
    <row r="71298" spans="16:17">
      <c r="P71298" s="63"/>
      <c r="Q71298" s="63"/>
    </row>
    <row r="71299" spans="16:17">
      <c r="P71299" s="63"/>
      <c r="Q71299" s="63"/>
    </row>
    <row r="71300" spans="16:17">
      <c r="P71300" s="63"/>
      <c r="Q71300" s="63"/>
    </row>
    <row r="71301" spans="16:17">
      <c r="P71301" s="63"/>
      <c r="Q71301" s="63"/>
    </row>
    <row r="71302" spans="16:17">
      <c r="P71302" s="63"/>
      <c r="Q71302" s="63"/>
    </row>
    <row r="71303" spans="16:17">
      <c r="P71303" s="63"/>
      <c r="Q71303" s="63"/>
    </row>
    <row r="71304" spans="16:17">
      <c r="P71304" s="63"/>
      <c r="Q71304" s="63"/>
    </row>
    <row r="71305" spans="16:17">
      <c r="P71305" s="63"/>
      <c r="Q71305" s="63"/>
    </row>
    <row r="71306" spans="16:17">
      <c r="P71306" s="63"/>
      <c r="Q71306" s="63"/>
    </row>
    <row r="71307" spans="16:17">
      <c r="P71307" s="63"/>
      <c r="Q71307" s="63"/>
    </row>
    <row r="71308" spans="16:17">
      <c r="P71308" s="63"/>
      <c r="Q71308" s="63"/>
    </row>
    <row r="71309" spans="16:17">
      <c r="P71309" s="63"/>
      <c r="Q71309" s="63"/>
    </row>
    <row r="71310" spans="16:17">
      <c r="P71310" s="63"/>
      <c r="Q71310" s="63"/>
    </row>
    <row r="71311" spans="16:17">
      <c r="P71311" s="63"/>
      <c r="Q71311" s="63"/>
    </row>
    <row r="71312" spans="16:17">
      <c r="P71312" s="63"/>
      <c r="Q71312" s="63"/>
    </row>
    <row r="71313" spans="16:17">
      <c r="P71313" s="63"/>
      <c r="Q71313" s="63"/>
    </row>
    <row r="71314" spans="16:17">
      <c r="P71314" s="63"/>
      <c r="Q71314" s="63"/>
    </row>
    <row r="71315" spans="16:17">
      <c r="P71315" s="63"/>
      <c r="Q71315" s="63"/>
    </row>
    <row r="71316" spans="16:17">
      <c r="P71316" s="63"/>
      <c r="Q71316" s="63"/>
    </row>
    <row r="71317" spans="16:17">
      <c r="P71317" s="63"/>
      <c r="Q71317" s="63"/>
    </row>
    <row r="71318" spans="16:17">
      <c r="P71318" s="63"/>
      <c r="Q71318" s="63"/>
    </row>
    <row r="71319" spans="16:17">
      <c r="P71319" s="63"/>
      <c r="Q71319" s="63"/>
    </row>
    <row r="71320" spans="16:17">
      <c r="P71320" s="63"/>
      <c r="Q71320" s="63"/>
    </row>
    <row r="71321" spans="16:17">
      <c r="P71321" s="63"/>
      <c r="Q71321" s="63"/>
    </row>
    <row r="71322" spans="16:17">
      <c r="P71322" s="63"/>
      <c r="Q71322" s="63"/>
    </row>
    <row r="71323" spans="16:17">
      <c r="P71323" s="63"/>
      <c r="Q71323" s="63"/>
    </row>
    <row r="71324" spans="16:17">
      <c r="P71324" s="63"/>
      <c r="Q71324" s="63"/>
    </row>
    <row r="71325" spans="16:17">
      <c r="P71325" s="63"/>
      <c r="Q71325" s="63"/>
    </row>
    <row r="71326" spans="16:17">
      <c r="P71326" s="63"/>
      <c r="Q71326" s="63"/>
    </row>
    <row r="71327" spans="16:17">
      <c r="P71327" s="63"/>
      <c r="Q71327" s="63"/>
    </row>
    <row r="71328" spans="16:17">
      <c r="P71328" s="63"/>
      <c r="Q71328" s="63"/>
    </row>
    <row r="71329" spans="16:17">
      <c r="P71329" s="63"/>
      <c r="Q71329" s="63"/>
    </row>
    <row r="71330" spans="16:17">
      <c r="P71330" s="63"/>
      <c r="Q71330" s="63"/>
    </row>
    <row r="71331" spans="16:17">
      <c r="P71331" s="63"/>
      <c r="Q71331" s="63"/>
    </row>
    <row r="71332" spans="16:17">
      <c r="P71332" s="63"/>
      <c r="Q71332" s="63"/>
    </row>
    <row r="71333" spans="16:17">
      <c r="P71333" s="63"/>
      <c r="Q71333" s="63"/>
    </row>
    <row r="71334" spans="16:17">
      <c r="P71334" s="63"/>
      <c r="Q71334" s="63"/>
    </row>
    <row r="71335" spans="16:17">
      <c r="P71335" s="63"/>
      <c r="Q71335" s="63"/>
    </row>
    <row r="71336" spans="16:17">
      <c r="P71336" s="63"/>
      <c r="Q71336" s="63"/>
    </row>
    <row r="71337" spans="16:17">
      <c r="P71337" s="63"/>
      <c r="Q71337" s="63"/>
    </row>
    <row r="71338" spans="16:17">
      <c r="P71338" s="63"/>
      <c r="Q71338" s="63"/>
    </row>
    <row r="71339" spans="16:17">
      <c r="P71339" s="63"/>
      <c r="Q71339" s="63"/>
    </row>
    <row r="71340" spans="16:17">
      <c r="P71340" s="63"/>
      <c r="Q71340" s="63"/>
    </row>
    <row r="71341" spans="16:17">
      <c r="P71341" s="63"/>
      <c r="Q71341" s="63"/>
    </row>
    <row r="71342" spans="16:17">
      <c r="P71342" s="63"/>
      <c r="Q71342" s="63"/>
    </row>
    <row r="71343" spans="16:17">
      <c r="P71343" s="63"/>
      <c r="Q71343" s="63"/>
    </row>
    <row r="71344" spans="16:17">
      <c r="P71344" s="63"/>
      <c r="Q71344" s="63"/>
    </row>
    <row r="71345" spans="16:17">
      <c r="P71345" s="63"/>
      <c r="Q71345" s="63"/>
    </row>
    <row r="71346" spans="16:17">
      <c r="P71346" s="63"/>
      <c r="Q71346" s="63"/>
    </row>
    <row r="71347" spans="16:17">
      <c r="P71347" s="63"/>
      <c r="Q71347" s="63"/>
    </row>
    <row r="71348" spans="16:17">
      <c r="P71348" s="63"/>
      <c r="Q71348" s="63"/>
    </row>
    <row r="71349" spans="16:17">
      <c r="P71349" s="63"/>
      <c r="Q71349" s="63"/>
    </row>
    <row r="71350" spans="16:17">
      <c r="P71350" s="63"/>
      <c r="Q71350" s="63"/>
    </row>
    <row r="71351" spans="16:17">
      <c r="P71351" s="63"/>
      <c r="Q71351" s="63"/>
    </row>
    <row r="71352" spans="16:17">
      <c r="P71352" s="63"/>
      <c r="Q71352" s="63"/>
    </row>
    <row r="71353" spans="16:17">
      <c r="P71353" s="63"/>
      <c r="Q71353" s="63"/>
    </row>
    <row r="71354" spans="16:17">
      <c r="P71354" s="63"/>
      <c r="Q71354" s="63"/>
    </row>
    <row r="71355" spans="16:17">
      <c r="P71355" s="63"/>
      <c r="Q71355" s="63"/>
    </row>
    <row r="71356" spans="16:17">
      <c r="P71356" s="63"/>
      <c r="Q71356" s="63"/>
    </row>
    <row r="71357" spans="16:17">
      <c r="P71357" s="63"/>
      <c r="Q71357" s="63"/>
    </row>
    <row r="71358" spans="16:17">
      <c r="P71358" s="63"/>
      <c r="Q71358" s="63"/>
    </row>
    <row r="71359" spans="16:17">
      <c r="P71359" s="63"/>
      <c r="Q71359" s="63"/>
    </row>
    <row r="71360" spans="16:17">
      <c r="P71360" s="63"/>
      <c r="Q71360" s="63"/>
    </row>
    <row r="71361" spans="16:17">
      <c r="P71361" s="63"/>
      <c r="Q71361" s="63"/>
    </row>
    <row r="71362" spans="16:17">
      <c r="P71362" s="63"/>
      <c r="Q71362" s="63"/>
    </row>
    <row r="71363" spans="16:17">
      <c r="P71363" s="63"/>
      <c r="Q71363" s="63"/>
    </row>
    <row r="71364" spans="16:17">
      <c r="P71364" s="63"/>
      <c r="Q71364" s="63"/>
    </row>
    <row r="71365" spans="16:17">
      <c r="P71365" s="63"/>
      <c r="Q71365" s="63"/>
    </row>
    <row r="71366" spans="16:17">
      <c r="P71366" s="63"/>
      <c r="Q71366" s="63"/>
    </row>
    <row r="71367" spans="16:17">
      <c r="P71367" s="63"/>
      <c r="Q71367" s="63"/>
    </row>
    <row r="71368" spans="16:17">
      <c r="P71368" s="63"/>
      <c r="Q71368" s="63"/>
    </row>
    <row r="71369" spans="16:17">
      <c r="P71369" s="63"/>
      <c r="Q71369" s="63"/>
    </row>
    <row r="71370" spans="16:17">
      <c r="P71370" s="63"/>
      <c r="Q71370" s="63"/>
    </row>
    <row r="71371" spans="16:17">
      <c r="P71371" s="63"/>
      <c r="Q71371" s="63"/>
    </row>
    <row r="71372" spans="16:17">
      <c r="P71372" s="63"/>
      <c r="Q71372" s="63"/>
    </row>
    <row r="71373" spans="16:17">
      <c r="P71373" s="63"/>
      <c r="Q71373" s="63"/>
    </row>
    <row r="71374" spans="16:17">
      <c r="P71374" s="63"/>
      <c r="Q71374" s="63"/>
    </row>
    <row r="71375" spans="16:17">
      <c r="P71375" s="63"/>
      <c r="Q71375" s="63"/>
    </row>
    <row r="71376" spans="16:17">
      <c r="P71376" s="63"/>
      <c r="Q71376" s="63"/>
    </row>
    <row r="71377" spans="16:17">
      <c r="P71377" s="63"/>
      <c r="Q71377" s="63"/>
    </row>
    <row r="71378" spans="16:17">
      <c r="P71378" s="63"/>
      <c r="Q71378" s="63"/>
    </row>
    <row r="71379" spans="16:17">
      <c r="P71379" s="63"/>
      <c r="Q71379" s="63"/>
    </row>
    <row r="71380" spans="16:17">
      <c r="P71380" s="63"/>
      <c r="Q71380" s="63"/>
    </row>
    <row r="71381" spans="16:17">
      <c r="P71381" s="63"/>
      <c r="Q71381" s="63"/>
    </row>
    <row r="71382" spans="16:17">
      <c r="P71382" s="63"/>
      <c r="Q71382" s="63"/>
    </row>
    <row r="71383" spans="16:17">
      <c r="P71383" s="63"/>
      <c r="Q71383" s="63"/>
    </row>
    <row r="71384" spans="16:17">
      <c r="P71384" s="63"/>
      <c r="Q71384" s="63"/>
    </row>
    <row r="71385" spans="16:17">
      <c r="P71385" s="63"/>
      <c r="Q71385" s="63"/>
    </row>
    <row r="71386" spans="16:17">
      <c r="P71386" s="63"/>
      <c r="Q71386" s="63"/>
    </row>
    <row r="71387" spans="16:17">
      <c r="P71387" s="63"/>
      <c r="Q71387" s="63"/>
    </row>
    <row r="71388" spans="16:17">
      <c r="P71388" s="63"/>
      <c r="Q71388" s="63"/>
    </row>
    <row r="71389" spans="16:17">
      <c r="P71389" s="63"/>
      <c r="Q71389" s="63"/>
    </row>
    <row r="71390" spans="16:17">
      <c r="P71390" s="63"/>
      <c r="Q71390" s="63"/>
    </row>
    <row r="71391" spans="16:17">
      <c r="P71391" s="63"/>
      <c r="Q71391" s="63"/>
    </row>
    <row r="71392" spans="16:17">
      <c r="P71392" s="63"/>
      <c r="Q71392" s="63"/>
    </row>
    <row r="71393" spans="16:17">
      <c r="P71393" s="63"/>
      <c r="Q71393" s="63"/>
    </row>
    <row r="71394" spans="16:17">
      <c r="P71394" s="63"/>
      <c r="Q71394" s="63"/>
    </row>
    <row r="71395" spans="16:17">
      <c r="P71395" s="63"/>
      <c r="Q71395" s="63"/>
    </row>
    <row r="71396" spans="16:17">
      <c r="P71396" s="63"/>
      <c r="Q71396" s="63"/>
    </row>
    <row r="71397" spans="16:17">
      <c r="P71397" s="63"/>
      <c r="Q71397" s="63"/>
    </row>
    <row r="71398" spans="16:17">
      <c r="P71398" s="63"/>
      <c r="Q71398" s="63"/>
    </row>
    <row r="71399" spans="16:17">
      <c r="P71399" s="63"/>
      <c r="Q71399" s="63"/>
    </row>
    <row r="71400" spans="16:17">
      <c r="P71400" s="63"/>
      <c r="Q71400" s="63"/>
    </row>
    <row r="71401" spans="16:17">
      <c r="P71401" s="63"/>
      <c r="Q71401" s="63"/>
    </row>
    <row r="71402" spans="16:17">
      <c r="P71402" s="63"/>
      <c r="Q71402" s="63"/>
    </row>
    <row r="71403" spans="16:17">
      <c r="P71403" s="63"/>
      <c r="Q71403" s="63"/>
    </row>
    <row r="71404" spans="16:17">
      <c r="P71404" s="63"/>
      <c r="Q71404" s="63"/>
    </row>
    <row r="71405" spans="16:17">
      <c r="P71405" s="63"/>
      <c r="Q71405" s="63"/>
    </row>
    <row r="71406" spans="16:17">
      <c r="P71406" s="63"/>
      <c r="Q71406" s="63"/>
    </row>
    <row r="71407" spans="16:17">
      <c r="P71407" s="63"/>
      <c r="Q71407" s="63"/>
    </row>
    <row r="71408" spans="16:17">
      <c r="P71408" s="63"/>
      <c r="Q71408" s="63"/>
    </row>
    <row r="71409" spans="16:17">
      <c r="P71409" s="63"/>
      <c r="Q71409" s="63"/>
    </row>
    <row r="71410" spans="16:17">
      <c r="P71410" s="63"/>
      <c r="Q71410" s="63"/>
    </row>
    <row r="71411" spans="16:17">
      <c r="P71411" s="63"/>
      <c r="Q71411" s="63"/>
    </row>
    <row r="71412" spans="16:17">
      <c r="P71412" s="63"/>
      <c r="Q71412" s="63"/>
    </row>
    <row r="71413" spans="16:17">
      <c r="P71413" s="63"/>
      <c r="Q71413" s="63"/>
    </row>
    <row r="71414" spans="16:17">
      <c r="P71414" s="63"/>
      <c r="Q71414" s="63"/>
    </row>
    <row r="71415" spans="16:17">
      <c r="P71415" s="63"/>
      <c r="Q71415" s="63"/>
    </row>
    <row r="71416" spans="16:17">
      <c r="P71416" s="63"/>
      <c r="Q71416" s="63"/>
    </row>
    <row r="71417" spans="16:17">
      <c r="P71417" s="63"/>
      <c r="Q71417" s="63"/>
    </row>
    <row r="71418" spans="16:17">
      <c r="P71418" s="63"/>
      <c r="Q71418" s="63"/>
    </row>
    <row r="71419" spans="16:17">
      <c r="P71419" s="63"/>
      <c r="Q71419" s="63"/>
    </row>
    <row r="71420" spans="16:17">
      <c r="P71420" s="63"/>
      <c r="Q71420" s="63"/>
    </row>
    <row r="71421" spans="16:17">
      <c r="P71421" s="63"/>
      <c r="Q71421" s="63"/>
    </row>
    <row r="71422" spans="16:17">
      <c r="P71422" s="63"/>
      <c r="Q71422" s="63"/>
    </row>
    <row r="71423" spans="16:17">
      <c r="P71423" s="63"/>
      <c r="Q71423" s="63"/>
    </row>
    <row r="71424" spans="16:17">
      <c r="P71424" s="63"/>
      <c r="Q71424" s="63"/>
    </row>
    <row r="71425" spans="16:17">
      <c r="P71425" s="63"/>
      <c r="Q71425" s="63"/>
    </row>
    <row r="71426" spans="16:17">
      <c r="P71426" s="63"/>
      <c r="Q71426" s="63"/>
    </row>
    <row r="71427" spans="16:17">
      <c r="P71427" s="63"/>
      <c r="Q71427" s="63"/>
    </row>
    <row r="71428" spans="16:17">
      <c r="P71428" s="63"/>
      <c r="Q71428" s="63"/>
    </row>
    <row r="71429" spans="16:17">
      <c r="P71429" s="63"/>
      <c r="Q71429" s="63"/>
    </row>
    <row r="71430" spans="16:17">
      <c r="P71430" s="63"/>
      <c r="Q71430" s="63"/>
    </row>
    <row r="71431" spans="16:17">
      <c r="P71431" s="63"/>
      <c r="Q71431" s="63"/>
    </row>
    <row r="71432" spans="16:17">
      <c r="P71432" s="63"/>
      <c r="Q71432" s="63"/>
    </row>
    <row r="71433" spans="16:17">
      <c r="P71433" s="63"/>
      <c r="Q71433" s="63"/>
    </row>
    <row r="71434" spans="16:17">
      <c r="P71434" s="63"/>
      <c r="Q71434" s="63"/>
    </row>
    <row r="71435" spans="16:17">
      <c r="P71435" s="63"/>
      <c r="Q71435" s="63"/>
    </row>
    <row r="71436" spans="16:17">
      <c r="P71436" s="63"/>
      <c r="Q71436" s="63"/>
    </row>
    <row r="71437" spans="16:17">
      <c r="P71437" s="63"/>
      <c r="Q71437" s="63"/>
    </row>
    <row r="71438" spans="16:17">
      <c r="P71438" s="63"/>
      <c r="Q71438" s="63"/>
    </row>
    <row r="71439" spans="16:17">
      <c r="P71439" s="63"/>
      <c r="Q71439" s="63"/>
    </row>
    <row r="71440" spans="16:17">
      <c r="P71440" s="63"/>
      <c r="Q71440" s="63"/>
    </row>
    <row r="71441" spans="16:17">
      <c r="P71441" s="63"/>
      <c r="Q71441" s="63"/>
    </row>
    <row r="71442" spans="16:17">
      <c r="P71442" s="63"/>
      <c r="Q71442" s="63"/>
    </row>
    <row r="71443" spans="16:17">
      <c r="P71443" s="63"/>
      <c r="Q71443" s="63"/>
    </row>
    <row r="71444" spans="16:17">
      <c r="P71444" s="63"/>
      <c r="Q71444" s="63"/>
    </row>
    <row r="71445" spans="16:17">
      <c r="P71445" s="63"/>
      <c r="Q71445" s="63"/>
    </row>
    <row r="71446" spans="16:17">
      <c r="P71446" s="63"/>
      <c r="Q71446" s="63"/>
    </row>
    <row r="71447" spans="16:17">
      <c r="P71447" s="63"/>
      <c r="Q71447" s="63"/>
    </row>
    <row r="71448" spans="16:17">
      <c r="P71448" s="63"/>
      <c r="Q71448" s="63"/>
    </row>
    <row r="71449" spans="16:17">
      <c r="P71449" s="63"/>
      <c r="Q71449" s="63"/>
    </row>
    <row r="71450" spans="16:17">
      <c r="P71450" s="63"/>
      <c r="Q71450" s="63"/>
    </row>
    <row r="71451" spans="16:17">
      <c r="P71451" s="63"/>
      <c r="Q71451" s="63"/>
    </row>
    <row r="71452" spans="16:17">
      <c r="P71452" s="63"/>
      <c r="Q71452" s="63"/>
    </row>
    <row r="71453" spans="16:17">
      <c r="P71453" s="63"/>
      <c r="Q71453" s="63"/>
    </row>
    <row r="71454" spans="16:17">
      <c r="P71454" s="63"/>
      <c r="Q71454" s="63"/>
    </row>
    <row r="71455" spans="16:17">
      <c r="P71455" s="63"/>
      <c r="Q71455" s="63"/>
    </row>
    <row r="71456" spans="16:17">
      <c r="P71456" s="63"/>
      <c r="Q71456" s="63"/>
    </row>
    <row r="71457" spans="16:17">
      <c r="P71457" s="63"/>
      <c r="Q71457" s="63"/>
    </row>
    <row r="71458" spans="16:17">
      <c r="P71458" s="63"/>
      <c r="Q71458" s="63"/>
    </row>
    <row r="71459" spans="16:17">
      <c r="P71459" s="63"/>
      <c r="Q71459" s="63"/>
    </row>
    <row r="71460" spans="16:17">
      <c r="P71460" s="63"/>
      <c r="Q71460" s="63"/>
    </row>
    <row r="71461" spans="16:17">
      <c r="P71461" s="63"/>
      <c r="Q71461" s="63"/>
    </row>
    <row r="71462" spans="16:17">
      <c r="P71462" s="63"/>
      <c r="Q71462" s="63"/>
    </row>
    <row r="71463" spans="16:17">
      <c r="P71463" s="63"/>
      <c r="Q71463" s="63"/>
    </row>
    <row r="71464" spans="16:17">
      <c r="P71464" s="63"/>
      <c r="Q71464" s="63"/>
    </row>
    <row r="71465" spans="16:17">
      <c r="P71465" s="63"/>
      <c r="Q71465" s="63"/>
    </row>
    <row r="71466" spans="16:17">
      <c r="P71466" s="63"/>
      <c r="Q71466" s="63"/>
    </row>
    <row r="71467" spans="16:17">
      <c r="P71467" s="63"/>
      <c r="Q71467" s="63"/>
    </row>
    <row r="71468" spans="16:17">
      <c r="P71468" s="63"/>
      <c r="Q71468" s="63"/>
    </row>
    <row r="71469" spans="16:17">
      <c r="P71469" s="63"/>
      <c r="Q71469" s="63"/>
    </row>
    <row r="71470" spans="16:17">
      <c r="P71470" s="63"/>
      <c r="Q71470" s="63"/>
    </row>
    <row r="71471" spans="16:17">
      <c r="P71471" s="63"/>
      <c r="Q71471" s="63"/>
    </row>
    <row r="71472" spans="16:17">
      <c r="P71472" s="63"/>
      <c r="Q71472" s="63"/>
    </row>
    <row r="71473" spans="16:17">
      <c r="P71473" s="63"/>
      <c r="Q71473" s="63"/>
    </row>
    <row r="71474" spans="16:17">
      <c r="P71474" s="63"/>
      <c r="Q71474" s="63"/>
    </row>
    <row r="71475" spans="16:17">
      <c r="P71475" s="63"/>
      <c r="Q71475" s="63"/>
    </row>
    <row r="71476" spans="16:17">
      <c r="P71476" s="63"/>
      <c r="Q71476" s="63"/>
    </row>
    <row r="71477" spans="16:17">
      <c r="P71477" s="63"/>
      <c r="Q71477" s="63"/>
    </row>
    <row r="71478" spans="16:17">
      <c r="P71478" s="63"/>
      <c r="Q71478" s="63"/>
    </row>
    <row r="71479" spans="16:17">
      <c r="P71479" s="63"/>
      <c r="Q71479" s="63"/>
    </row>
    <row r="71480" spans="16:17">
      <c r="P71480" s="63"/>
      <c r="Q71480" s="63"/>
    </row>
    <row r="71481" spans="16:17">
      <c r="P71481" s="63"/>
      <c r="Q71481" s="63"/>
    </row>
    <row r="71482" spans="16:17">
      <c r="P71482" s="63"/>
      <c r="Q71482" s="63"/>
    </row>
    <row r="71483" spans="16:17">
      <c r="P71483" s="63"/>
      <c r="Q71483" s="63"/>
    </row>
    <row r="71484" spans="16:17">
      <c r="P71484" s="63"/>
      <c r="Q71484" s="63"/>
    </row>
    <row r="71485" spans="16:17">
      <c r="P71485" s="63"/>
      <c r="Q71485" s="63"/>
    </row>
    <row r="71486" spans="16:17">
      <c r="P71486" s="63"/>
      <c r="Q71486" s="63"/>
    </row>
    <row r="71487" spans="16:17">
      <c r="P71487" s="63"/>
      <c r="Q71487" s="63"/>
    </row>
    <row r="71488" spans="16:17">
      <c r="P71488" s="63"/>
      <c r="Q71488" s="63"/>
    </row>
    <row r="71489" spans="16:17">
      <c r="P71489" s="63"/>
      <c r="Q71489" s="63"/>
    </row>
    <row r="71490" spans="16:17">
      <c r="P71490" s="63"/>
      <c r="Q71490" s="63"/>
    </row>
    <row r="71491" spans="16:17">
      <c r="P71491" s="63"/>
      <c r="Q71491" s="63"/>
    </row>
    <row r="71492" spans="16:17">
      <c r="P71492" s="63"/>
      <c r="Q71492" s="63"/>
    </row>
    <row r="71493" spans="16:17">
      <c r="P71493" s="63"/>
      <c r="Q71493" s="63"/>
    </row>
    <row r="71494" spans="16:17">
      <c r="P71494" s="63"/>
      <c r="Q71494" s="63"/>
    </row>
    <row r="71495" spans="16:17">
      <c r="P71495" s="63"/>
      <c r="Q71495" s="63"/>
    </row>
    <row r="71496" spans="16:17">
      <c r="P71496" s="63"/>
      <c r="Q71496" s="63"/>
    </row>
    <row r="71497" spans="16:17">
      <c r="P71497" s="63"/>
      <c r="Q71497" s="63"/>
    </row>
    <row r="71498" spans="16:17">
      <c r="P71498" s="63"/>
      <c r="Q71498" s="63"/>
    </row>
    <row r="71499" spans="16:17">
      <c r="P71499" s="63"/>
      <c r="Q71499" s="63"/>
    </row>
    <row r="71500" spans="16:17">
      <c r="P71500" s="63"/>
      <c r="Q71500" s="63"/>
    </row>
    <row r="71501" spans="16:17">
      <c r="P71501" s="63"/>
      <c r="Q71501" s="63"/>
    </row>
    <row r="71502" spans="16:17">
      <c r="P71502" s="63"/>
      <c r="Q71502" s="63"/>
    </row>
    <row r="71503" spans="16:17">
      <c r="P71503" s="63"/>
      <c r="Q71503" s="63"/>
    </row>
    <row r="71504" spans="16:17">
      <c r="P71504" s="63"/>
      <c r="Q71504" s="63"/>
    </row>
    <row r="71505" spans="16:17">
      <c r="P71505" s="63"/>
      <c r="Q71505" s="63"/>
    </row>
    <row r="71506" spans="16:17">
      <c r="P71506" s="63"/>
      <c r="Q71506" s="63"/>
    </row>
    <row r="71507" spans="16:17">
      <c r="P71507" s="63"/>
      <c r="Q71507" s="63"/>
    </row>
    <row r="71508" spans="16:17">
      <c r="P71508" s="63"/>
      <c r="Q71508" s="63"/>
    </row>
    <row r="71509" spans="16:17">
      <c r="P71509" s="63"/>
      <c r="Q71509" s="63"/>
    </row>
    <row r="71510" spans="16:17">
      <c r="P71510" s="63"/>
      <c r="Q71510" s="63"/>
    </row>
    <row r="71511" spans="16:17">
      <c r="P71511" s="63"/>
      <c r="Q71511" s="63"/>
    </row>
    <row r="71512" spans="16:17">
      <c r="P71512" s="63"/>
      <c r="Q71512" s="63"/>
    </row>
    <row r="71513" spans="16:17">
      <c r="P71513" s="63"/>
      <c r="Q71513" s="63"/>
    </row>
    <row r="71514" spans="16:17">
      <c r="P71514" s="63"/>
      <c r="Q71514" s="63"/>
    </row>
    <row r="71515" spans="16:17">
      <c r="P71515" s="63"/>
      <c r="Q71515" s="63"/>
    </row>
    <row r="71516" spans="16:17">
      <c r="P71516" s="63"/>
      <c r="Q71516" s="63"/>
    </row>
    <row r="71517" spans="16:17">
      <c r="P71517" s="63"/>
      <c r="Q71517" s="63"/>
    </row>
    <row r="71518" spans="16:17">
      <c r="P71518" s="63"/>
      <c r="Q71518" s="63"/>
    </row>
    <row r="71519" spans="16:17">
      <c r="P71519" s="63"/>
      <c r="Q71519" s="63"/>
    </row>
    <row r="71520" spans="16:17">
      <c r="P71520" s="63"/>
      <c r="Q71520" s="63"/>
    </row>
    <row r="71521" spans="16:17">
      <c r="P71521" s="63"/>
      <c r="Q71521" s="63"/>
    </row>
    <row r="71522" spans="16:17">
      <c r="P71522" s="63"/>
      <c r="Q71522" s="63"/>
    </row>
    <row r="71523" spans="16:17">
      <c r="P71523" s="63"/>
      <c r="Q71523" s="63"/>
    </row>
    <row r="71524" spans="16:17">
      <c r="P71524" s="63"/>
      <c r="Q71524" s="63"/>
    </row>
    <row r="71525" spans="16:17">
      <c r="P71525" s="63"/>
      <c r="Q71525" s="63"/>
    </row>
    <row r="71526" spans="16:17">
      <c r="P71526" s="63"/>
      <c r="Q71526" s="63"/>
    </row>
    <row r="71527" spans="16:17">
      <c r="P71527" s="63"/>
      <c r="Q71527" s="63"/>
    </row>
    <row r="71528" spans="16:17">
      <c r="P71528" s="63"/>
      <c r="Q71528" s="63"/>
    </row>
    <row r="71529" spans="16:17">
      <c r="P71529" s="63"/>
      <c r="Q71529" s="63"/>
    </row>
    <row r="71530" spans="16:17">
      <c r="P71530" s="63"/>
      <c r="Q71530" s="63"/>
    </row>
    <row r="71531" spans="16:17">
      <c r="P71531" s="63"/>
      <c r="Q71531" s="63"/>
    </row>
    <row r="71532" spans="16:17">
      <c r="P71532" s="63"/>
      <c r="Q71532" s="63"/>
    </row>
    <row r="71533" spans="16:17">
      <c r="P71533" s="63"/>
      <c r="Q71533" s="63"/>
    </row>
    <row r="71534" spans="16:17">
      <c r="P71534" s="63"/>
      <c r="Q71534" s="63"/>
    </row>
    <row r="71535" spans="16:17">
      <c r="P71535" s="63"/>
      <c r="Q71535" s="63"/>
    </row>
    <row r="71536" spans="16:17">
      <c r="P71536" s="63"/>
      <c r="Q71536" s="63"/>
    </row>
    <row r="71537" spans="16:17">
      <c r="P71537" s="63"/>
      <c r="Q71537" s="63"/>
    </row>
    <row r="71538" spans="16:17">
      <c r="P71538" s="63"/>
      <c r="Q71538" s="63"/>
    </row>
    <row r="71539" spans="16:17">
      <c r="P71539" s="63"/>
      <c r="Q71539" s="63"/>
    </row>
    <row r="71540" spans="16:17">
      <c r="P71540" s="63"/>
      <c r="Q71540" s="63"/>
    </row>
    <row r="71541" spans="16:17">
      <c r="P71541" s="63"/>
      <c r="Q71541" s="63"/>
    </row>
    <row r="71542" spans="16:17">
      <c r="P71542" s="63"/>
      <c r="Q71542" s="63"/>
    </row>
    <row r="71543" spans="16:17">
      <c r="P71543" s="63"/>
      <c r="Q71543" s="63"/>
    </row>
    <row r="71544" spans="16:17">
      <c r="P71544" s="63"/>
      <c r="Q71544" s="63"/>
    </row>
    <row r="71545" spans="16:17">
      <c r="P71545" s="63"/>
      <c r="Q71545" s="63"/>
    </row>
    <row r="71546" spans="16:17">
      <c r="P71546" s="63"/>
      <c r="Q71546" s="63"/>
    </row>
    <row r="71547" spans="16:17">
      <c r="P71547" s="63"/>
      <c r="Q71547" s="63"/>
    </row>
    <row r="71548" spans="16:17">
      <c r="P71548" s="63"/>
      <c r="Q71548" s="63"/>
    </row>
    <row r="71549" spans="16:17">
      <c r="P71549" s="63"/>
      <c r="Q71549" s="63"/>
    </row>
    <row r="71550" spans="16:17">
      <c r="P71550" s="63"/>
      <c r="Q71550" s="63"/>
    </row>
    <row r="71551" spans="16:17">
      <c r="P71551" s="63"/>
      <c r="Q71551" s="63"/>
    </row>
    <row r="71552" spans="16:17">
      <c r="P71552" s="63"/>
      <c r="Q71552" s="63"/>
    </row>
    <row r="71553" spans="16:17">
      <c r="P71553" s="63"/>
      <c r="Q71553" s="63"/>
    </row>
    <row r="71554" spans="16:17">
      <c r="P71554" s="63"/>
      <c r="Q71554" s="63"/>
    </row>
    <row r="71555" spans="16:17">
      <c r="P71555" s="63"/>
      <c r="Q71555" s="63"/>
    </row>
    <row r="71556" spans="16:17">
      <c r="P71556" s="63"/>
      <c r="Q71556" s="63"/>
    </row>
    <row r="71557" spans="16:17">
      <c r="P71557" s="63"/>
      <c r="Q71557" s="63"/>
    </row>
    <row r="71558" spans="16:17">
      <c r="P71558" s="63"/>
      <c r="Q71558" s="63"/>
    </row>
    <row r="71559" spans="16:17">
      <c r="P71559" s="63"/>
      <c r="Q71559" s="63"/>
    </row>
    <row r="71560" spans="16:17">
      <c r="P71560" s="63"/>
      <c r="Q71560" s="63"/>
    </row>
    <row r="71561" spans="16:17">
      <c r="P71561" s="63"/>
      <c r="Q71561" s="63"/>
    </row>
    <row r="71562" spans="16:17">
      <c r="P71562" s="63"/>
      <c r="Q71562" s="63"/>
    </row>
    <row r="71563" spans="16:17">
      <c r="P71563" s="63"/>
      <c r="Q71563" s="63"/>
    </row>
    <row r="71564" spans="16:17">
      <c r="P71564" s="63"/>
      <c r="Q71564" s="63"/>
    </row>
    <row r="71565" spans="16:17">
      <c r="P71565" s="63"/>
      <c r="Q71565" s="63"/>
    </row>
    <row r="71566" spans="16:17">
      <c r="P71566" s="63"/>
      <c r="Q71566" s="63"/>
    </row>
    <row r="71567" spans="16:17">
      <c r="P71567" s="63"/>
      <c r="Q71567" s="63"/>
    </row>
    <row r="71568" spans="16:17">
      <c r="P71568" s="63"/>
      <c r="Q71568" s="63"/>
    </row>
    <row r="71569" spans="16:17">
      <c r="P71569" s="63"/>
      <c r="Q71569" s="63"/>
    </row>
    <row r="71570" spans="16:17">
      <c r="P71570" s="63"/>
      <c r="Q71570" s="63"/>
    </row>
    <row r="71571" spans="16:17">
      <c r="P71571" s="63"/>
      <c r="Q71571" s="63"/>
    </row>
    <row r="71572" spans="16:17">
      <c r="P71572" s="63"/>
      <c r="Q71572" s="63"/>
    </row>
    <row r="71573" spans="16:17">
      <c r="P71573" s="63"/>
      <c r="Q71573" s="63"/>
    </row>
    <row r="71574" spans="16:17">
      <c r="P71574" s="63"/>
      <c r="Q71574" s="63"/>
    </row>
    <row r="71575" spans="16:17">
      <c r="P71575" s="63"/>
      <c r="Q71575" s="63"/>
    </row>
    <row r="71576" spans="16:17">
      <c r="P71576" s="63"/>
      <c r="Q71576" s="63"/>
    </row>
    <row r="71577" spans="16:17">
      <c r="P71577" s="63"/>
      <c r="Q71577" s="63"/>
    </row>
    <row r="71578" spans="16:17">
      <c r="P71578" s="63"/>
      <c r="Q71578" s="63"/>
    </row>
    <row r="71579" spans="16:17">
      <c r="P71579" s="63"/>
      <c r="Q71579" s="63"/>
    </row>
    <row r="71580" spans="16:17">
      <c r="P71580" s="63"/>
      <c r="Q71580" s="63"/>
    </row>
    <row r="71581" spans="16:17">
      <c r="P71581" s="63"/>
      <c r="Q71581" s="63"/>
    </row>
    <row r="71582" spans="16:17">
      <c r="P71582" s="63"/>
      <c r="Q71582" s="63"/>
    </row>
    <row r="71583" spans="16:17">
      <c r="P71583" s="63"/>
      <c r="Q71583" s="63"/>
    </row>
    <row r="71584" spans="16:17">
      <c r="P71584" s="63"/>
      <c r="Q71584" s="63"/>
    </row>
    <row r="71585" spans="16:17">
      <c r="P71585" s="63"/>
      <c r="Q71585" s="63"/>
    </row>
    <row r="71586" spans="16:17">
      <c r="P71586" s="63"/>
      <c r="Q71586" s="63"/>
    </row>
    <row r="71587" spans="16:17">
      <c r="P71587" s="63"/>
      <c r="Q71587" s="63"/>
    </row>
    <row r="71588" spans="16:17">
      <c r="P71588" s="63"/>
      <c r="Q71588" s="63"/>
    </row>
    <row r="71589" spans="16:17">
      <c r="P71589" s="63"/>
      <c r="Q71589" s="63"/>
    </row>
    <row r="71590" spans="16:17">
      <c r="P71590" s="63"/>
      <c r="Q71590" s="63"/>
    </row>
    <row r="71591" spans="16:17">
      <c r="P71591" s="63"/>
      <c r="Q71591" s="63"/>
    </row>
    <row r="71592" spans="16:17">
      <c r="P71592" s="63"/>
      <c r="Q71592" s="63"/>
    </row>
    <row r="71593" spans="16:17">
      <c r="P71593" s="63"/>
      <c r="Q71593" s="63"/>
    </row>
    <row r="71594" spans="16:17">
      <c r="P71594" s="63"/>
      <c r="Q71594" s="63"/>
    </row>
    <row r="71595" spans="16:17">
      <c r="P71595" s="63"/>
      <c r="Q71595" s="63"/>
    </row>
    <row r="71596" spans="16:17">
      <c r="P71596" s="63"/>
      <c r="Q71596" s="63"/>
    </row>
    <row r="71597" spans="16:17">
      <c r="P71597" s="63"/>
      <c r="Q71597" s="63"/>
    </row>
    <row r="71598" spans="16:17">
      <c r="P71598" s="63"/>
      <c r="Q71598" s="63"/>
    </row>
    <row r="71599" spans="16:17">
      <c r="P71599" s="63"/>
      <c r="Q71599" s="63"/>
    </row>
    <row r="71600" spans="16:17">
      <c r="P71600" s="63"/>
      <c r="Q71600" s="63"/>
    </row>
    <row r="71601" spans="16:17">
      <c r="P71601" s="63"/>
      <c r="Q71601" s="63"/>
    </row>
    <row r="71602" spans="16:17">
      <c r="P71602" s="63"/>
      <c r="Q71602" s="63"/>
    </row>
    <row r="71603" spans="16:17">
      <c r="P71603" s="63"/>
      <c r="Q71603" s="63"/>
    </row>
    <row r="71604" spans="16:17">
      <c r="P71604" s="63"/>
      <c r="Q71604" s="63"/>
    </row>
    <row r="71605" spans="16:17">
      <c r="P71605" s="63"/>
      <c r="Q71605" s="63"/>
    </row>
    <row r="71606" spans="16:17">
      <c r="P71606" s="63"/>
      <c r="Q71606" s="63"/>
    </row>
    <row r="71607" spans="16:17">
      <c r="P71607" s="63"/>
      <c r="Q71607" s="63"/>
    </row>
    <row r="71608" spans="16:17">
      <c r="P71608" s="63"/>
      <c r="Q71608" s="63"/>
    </row>
    <row r="71609" spans="16:17">
      <c r="P71609" s="63"/>
      <c r="Q71609" s="63"/>
    </row>
    <row r="71610" spans="16:17">
      <c r="P71610" s="63"/>
      <c r="Q71610" s="63"/>
    </row>
    <row r="71611" spans="16:17">
      <c r="P71611" s="63"/>
      <c r="Q71611" s="63"/>
    </row>
    <row r="71612" spans="16:17">
      <c r="P71612" s="63"/>
      <c r="Q71612" s="63"/>
    </row>
    <row r="71613" spans="16:17">
      <c r="P71613" s="63"/>
      <c r="Q71613" s="63"/>
    </row>
    <row r="71614" spans="16:17">
      <c r="P71614" s="63"/>
      <c r="Q71614" s="63"/>
    </row>
    <row r="71615" spans="16:17">
      <c r="P71615" s="63"/>
      <c r="Q71615" s="63"/>
    </row>
    <row r="71616" spans="16:17">
      <c r="P71616" s="63"/>
      <c r="Q71616" s="63"/>
    </row>
    <row r="71617" spans="16:17">
      <c r="P71617" s="63"/>
      <c r="Q71617" s="63"/>
    </row>
    <row r="71618" spans="16:17">
      <c r="P71618" s="63"/>
      <c r="Q71618" s="63"/>
    </row>
    <row r="71619" spans="16:17">
      <c r="P71619" s="63"/>
      <c r="Q71619" s="63"/>
    </row>
    <row r="71620" spans="16:17">
      <c r="P71620" s="63"/>
      <c r="Q71620" s="63"/>
    </row>
    <row r="71621" spans="16:17">
      <c r="P71621" s="63"/>
      <c r="Q71621" s="63"/>
    </row>
    <row r="71622" spans="16:17">
      <c r="P71622" s="63"/>
      <c r="Q71622" s="63"/>
    </row>
    <row r="71623" spans="16:17">
      <c r="P71623" s="63"/>
      <c r="Q71623" s="63"/>
    </row>
    <row r="71624" spans="16:17">
      <c r="P71624" s="63"/>
      <c r="Q71624" s="63"/>
    </row>
    <row r="71625" spans="16:17">
      <c r="P71625" s="63"/>
      <c r="Q71625" s="63"/>
    </row>
    <row r="71626" spans="16:17">
      <c r="P71626" s="63"/>
      <c r="Q71626" s="63"/>
    </row>
    <row r="71627" spans="16:17">
      <c r="P71627" s="63"/>
      <c r="Q71627" s="63"/>
    </row>
    <row r="71628" spans="16:17">
      <c r="P71628" s="63"/>
      <c r="Q71628" s="63"/>
    </row>
    <row r="71629" spans="16:17">
      <c r="P71629" s="63"/>
      <c r="Q71629" s="63"/>
    </row>
    <row r="71630" spans="16:17">
      <c r="P71630" s="63"/>
      <c r="Q71630" s="63"/>
    </row>
    <row r="71631" spans="16:17">
      <c r="P71631" s="63"/>
      <c r="Q71631" s="63"/>
    </row>
    <row r="71632" spans="16:17">
      <c r="P71632" s="63"/>
      <c r="Q71632" s="63"/>
    </row>
    <row r="71633" spans="16:17">
      <c r="P71633" s="63"/>
      <c r="Q71633" s="63"/>
    </row>
    <row r="71634" spans="16:17">
      <c r="P71634" s="63"/>
      <c r="Q71634" s="63"/>
    </row>
    <row r="71635" spans="16:17">
      <c r="P71635" s="63"/>
      <c r="Q71635" s="63"/>
    </row>
    <row r="71636" spans="16:17">
      <c r="P71636" s="63"/>
      <c r="Q71636" s="63"/>
    </row>
    <row r="71637" spans="16:17">
      <c r="P71637" s="63"/>
      <c r="Q71637" s="63"/>
    </row>
    <row r="71638" spans="16:17">
      <c r="P71638" s="63"/>
      <c r="Q71638" s="63"/>
    </row>
    <row r="71639" spans="16:17">
      <c r="P71639" s="63"/>
      <c r="Q71639" s="63"/>
    </row>
    <row r="71640" spans="16:17">
      <c r="P71640" s="63"/>
      <c r="Q71640" s="63"/>
    </row>
    <row r="71641" spans="16:17">
      <c r="P71641" s="63"/>
      <c r="Q71641" s="63"/>
    </row>
    <row r="71642" spans="16:17">
      <c r="P71642" s="63"/>
      <c r="Q71642" s="63"/>
    </row>
    <row r="71643" spans="16:17">
      <c r="P71643" s="63"/>
      <c r="Q71643" s="63"/>
    </row>
    <row r="71644" spans="16:17">
      <c r="P71644" s="63"/>
      <c r="Q71644" s="63"/>
    </row>
    <row r="71645" spans="16:17">
      <c r="P71645" s="63"/>
      <c r="Q71645" s="63"/>
    </row>
    <row r="71646" spans="16:17">
      <c r="P71646" s="63"/>
      <c r="Q71646" s="63"/>
    </row>
    <row r="71647" spans="16:17">
      <c r="P71647" s="63"/>
      <c r="Q71647" s="63"/>
    </row>
    <row r="71648" spans="16:17">
      <c r="P71648" s="63"/>
      <c r="Q71648" s="63"/>
    </row>
    <row r="71649" spans="16:17">
      <c r="P71649" s="63"/>
      <c r="Q71649" s="63"/>
    </row>
    <row r="71650" spans="16:17">
      <c r="P71650" s="63"/>
      <c r="Q71650" s="63"/>
    </row>
    <row r="71651" spans="16:17">
      <c r="P71651" s="63"/>
      <c r="Q71651" s="63"/>
    </row>
    <row r="71652" spans="16:17">
      <c r="P71652" s="63"/>
      <c r="Q71652" s="63"/>
    </row>
    <row r="71653" spans="16:17">
      <c r="P71653" s="63"/>
      <c r="Q71653" s="63"/>
    </row>
    <row r="71654" spans="16:17">
      <c r="P71654" s="63"/>
      <c r="Q71654" s="63"/>
    </row>
    <row r="71655" spans="16:17">
      <c r="P71655" s="63"/>
      <c r="Q71655" s="63"/>
    </row>
    <row r="71656" spans="16:17">
      <c r="P71656" s="63"/>
      <c r="Q71656" s="63"/>
    </row>
    <row r="71657" spans="16:17">
      <c r="P71657" s="63"/>
      <c r="Q71657" s="63"/>
    </row>
    <row r="71658" spans="16:17">
      <c r="P71658" s="63"/>
      <c r="Q71658" s="63"/>
    </row>
    <row r="71659" spans="16:17">
      <c r="P71659" s="63"/>
      <c r="Q71659" s="63"/>
    </row>
    <row r="71660" spans="16:17">
      <c r="P71660" s="63"/>
      <c r="Q71660" s="63"/>
    </row>
    <row r="71661" spans="16:17">
      <c r="P71661" s="63"/>
      <c r="Q71661" s="63"/>
    </row>
    <row r="71662" spans="16:17">
      <c r="P71662" s="63"/>
      <c r="Q71662" s="63"/>
    </row>
    <row r="71663" spans="16:17">
      <c r="P71663" s="63"/>
      <c r="Q71663" s="63"/>
    </row>
    <row r="71664" spans="16:17">
      <c r="P71664" s="63"/>
      <c r="Q71664" s="63"/>
    </row>
    <row r="71665" spans="16:17">
      <c r="P71665" s="63"/>
      <c r="Q71665" s="63"/>
    </row>
    <row r="71666" spans="16:17">
      <c r="P71666" s="63"/>
      <c r="Q71666" s="63"/>
    </row>
    <row r="71667" spans="16:17">
      <c r="P71667" s="63"/>
      <c r="Q71667" s="63"/>
    </row>
    <row r="71668" spans="16:17">
      <c r="P71668" s="63"/>
      <c r="Q71668" s="63"/>
    </row>
    <row r="71669" spans="16:17">
      <c r="P71669" s="63"/>
      <c r="Q71669" s="63"/>
    </row>
    <row r="71670" spans="16:17">
      <c r="P71670" s="63"/>
      <c r="Q71670" s="63"/>
    </row>
    <row r="71671" spans="16:17">
      <c r="P71671" s="63"/>
      <c r="Q71671" s="63"/>
    </row>
    <row r="71672" spans="16:17">
      <c r="P71672" s="63"/>
      <c r="Q71672" s="63"/>
    </row>
    <row r="71673" spans="16:17">
      <c r="P71673" s="63"/>
      <c r="Q71673" s="63"/>
    </row>
    <row r="71674" spans="16:17">
      <c r="P71674" s="63"/>
      <c r="Q71674" s="63"/>
    </row>
    <row r="71675" spans="16:17">
      <c r="P71675" s="63"/>
      <c r="Q71675" s="63"/>
    </row>
    <row r="71676" spans="16:17">
      <c r="P71676" s="63"/>
      <c r="Q71676" s="63"/>
    </row>
    <row r="71677" spans="16:17">
      <c r="P71677" s="63"/>
      <c r="Q71677" s="63"/>
    </row>
    <row r="71678" spans="16:17">
      <c r="P71678" s="63"/>
      <c r="Q71678" s="63"/>
    </row>
    <row r="71679" spans="16:17">
      <c r="P71679" s="63"/>
      <c r="Q71679" s="63"/>
    </row>
    <row r="71680" spans="16:17">
      <c r="P71680" s="63"/>
      <c r="Q71680" s="63"/>
    </row>
    <row r="71681" spans="16:17">
      <c r="P71681" s="63"/>
      <c r="Q71681" s="63"/>
    </row>
    <row r="71682" spans="16:17">
      <c r="P71682" s="63"/>
      <c r="Q71682" s="63"/>
    </row>
    <row r="71683" spans="16:17">
      <c r="P71683" s="63"/>
      <c r="Q71683" s="63"/>
    </row>
    <row r="71684" spans="16:17">
      <c r="P71684" s="63"/>
      <c r="Q71684" s="63"/>
    </row>
    <row r="71685" spans="16:17">
      <c r="P71685" s="63"/>
      <c r="Q71685" s="63"/>
    </row>
    <row r="71686" spans="16:17">
      <c r="P71686" s="63"/>
      <c r="Q71686" s="63"/>
    </row>
    <row r="71687" spans="16:17">
      <c r="P71687" s="63"/>
      <c r="Q71687" s="63"/>
    </row>
    <row r="71688" spans="16:17">
      <c r="P71688" s="63"/>
      <c r="Q71688" s="63"/>
    </row>
    <row r="71689" spans="16:17">
      <c r="P71689" s="63"/>
      <c r="Q71689" s="63"/>
    </row>
    <row r="71690" spans="16:17">
      <c r="P71690" s="63"/>
      <c r="Q71690" s="63"/>
    </row>
    <row r="71691" spans="16:17">
      <c r="P71691" s="63"/>
      <c r="Q71691" s="63"/>
    </row>
    <row r="71692" spans="16:17">
      <c r="P71692" s="63"/>
      <c r="Q71692" s="63"/>
    </row>
    <row r="71693" spans="16:17">
      <c r="P71693" s="63"/>
      <c r="Q71693" s="63"/>
    </row>
    <row r="71694" spans="16:17">
      <c r="P71694" s="63"/>
      <c r="Q71694" s="63"/>
    </row>
    <row r="71695" spans="16:17">
      <c r="P71695" s="63"/>
      <c r="Q71695" s="63"/>
    </row>
    <row r="71696" spans="16:17">
      <c r="P71696" s="63"/>
      <c r="Q71696" s="63"/>
    </row>
    <row r="71697" spans="16:17">
      <c r="P71697" s="63"/>
      <c r="Q71697" s="63"/>
    </row>
    <row r="71698" spans="16:17">
      <c r="P71698" s="63"/>
      <c r="Q71698" s="63"/>
    </row>
    <row r="71699" spans="16:17">
      <c r="P71699" s="63"/>
      <c r="Q71699" s="63"/>
    </row>
    <row r="71700" spans="16:17">
      <c r="P71700" s="63"/>
      <c r="Q71700" s="63"/>
    </row>
    <row r="71701" spans="16:17">
      <c r="P71701" s="63"/>
      <c r="Q71701" s="63"/>
    </row>
    <row r="71702" spans="16:17">
      <c r="P71702" s="63"/>
      <c r="Q71702" s="63"/>
    </row>
    <row r="71703" spans="16:17">
      <c r="P71703" s="63"/>
      <c r="Q71703" s="63"/>
    </row>
    <row r="71704" spans="16:17">
      <c r="P71704" s="63"/>
      <c r="Q71704" s="63"/>
    </row>
    <row r="71705" spans="16:17">
      <c r="P71705" s="63"/>
      <c r="Q71705" s="63"/>
    </row>
    <row r="71706" spans="16:17">
      <c r="P71706" s="63"/>
      <c r="Q71706" s="63"/>
    </row>
    <row r="71707" spans="16:17">
      <c r="P71707" s="63"/>
      <c r="Q71707" s="63"/>
    </row>
    <row r="71708" spans="16:17">
      <c r="P71708" s="63"/>
      <c r="Q71708" s="63"/>
    </row>
    <row r="71709" spans="16:17">
      <c r="P71709" s="63"/>
      <c r="Q71709" s="63"/>
    </row>
    <row r="71710" spans="16:17">
      <c r="P71710" s="63"/>
      <c r="Q71710" s="63"/>
    </row>
    <row r="71711" spans="16:17">
      <c r="P71711" s="63"/>
      <c r="Q71711" s="63"/>
    </row>
    <row r="71712" spans="16:17">
      <c r="P71712" s="63"/>
      <c r="Q71712" s="63"/>
    </row>
    <row r="71713" spans="16:17">
      <c r="P71713" s="63"/>
      <c r="Q71713" s="63"/>
    </row>
    <row r="71714" spans="16:17">
      <c r="P71714" s="63"/>
      <c r="Q71714" s="63"/>
    </row>
    <row r="71715" spans="16:17">
      <c r="P71715" s="63"/>
      <c r="Q71715" s="63"/>
    </row>
    <row r="71716" spans="16:17">
      <c r="P71716" s="63"/>
      <c r="Q71716" s="63"/>
    </row>
    <row r="71717" spans="16:17">
      <c r="P71717" s="63"/>
      <c r="Q71717" s="63"/>
    </row>
    <row r="71718" spans="16:17">
      <c r="P71718" s="63"/>
      <c r="Q71718" s="63"/>
    </row>
    <row r="71719" spans="16:17">
      <c r="P71719" s="63"/>
      <c r="Q71719" s="63"/>
    </row>
    <row r="71720" spans="16:17">
      <c r="P71720" s="63"/>
      <c r="Q71720" s="63"/>
    </row>
    <row r="71721" spans="16:17">
      <c r="P71721" s="63"/>
      <c r="Q71721" s="63"/>
    </row>
    <row r="71722" spans="16:17">
      <c r="P71722" s="63"/>
      <c r="Q71722" s="63"/>
    </row>
    <row r="71723" spans="16:17">
      <c r="P71723" s="63"/>
      <c r="Q71723" s="63"/>
    </row>
    <row r="71724" spans="16:17">
      <c r="P71724" s="63"/>
      <c r="Q71724" s="63"/>
    </row>
    <row r="71725" spans="16:17">
      <c r="P71725" s="63"/>
      <c r="Q71725" s="63"/>
    </row>
    <row r="71726" spans="16:17">
      <c r="P71726" s="63"/>
      <c r="Q71726" s="63"/>
    </row>
    <row r="71727" spans="16:17">
      <c r="P71727" s="63"/>
      <c r="Q71727" s="63"/>
    </row>
    <row r="71728" spans="16:17">
      <c r="P71728" s="63"/>
      <c r="Q71728" s="63"/>
    </row>
    <row r="71729" spans="16:17">
      <c r="P71729" s="63"/>
      <c r="Q71729" s="63"/>
    </row>
    <row r="71730" spans="16:17">
      <c r="P71730" s="63"/>
      <c r="Q71730" s="63"/>
    </row>
    <row r="71731" spans="16:17">
      <c r="P71731" s="63"/>
      <c r="Q71731" s="63"/>
    </row>
    <row r="71732" spans="16:17">
      <c r="P71732" s="63"/>
      <c r="Q71732" s="63"/>
    </row>
    <row r="71733" spans="16:17">
      <c r="P71733" s="63"/>
      <c r="Q71733" s="63"/>
    </row>
    <row r="71734" spans="16:17">
      <c r="P71734" s="63"/>
      <c r="Q71734" s="63"/>
    </row>
    <row r="71735" spans="16:17">
      <c r="P71735" s="63"/>
      <c r="Q71735" s="63"/>
    </row>
    <row r="71736" spans="16:17">
      <c r="P71736" s="63"/>
      <c r="Q71736" s="63"/>
    </row>
    <row r="71737" spans="16:17">
      <c r="P71737" s="63"/>
      <c r="Q71737" s="63"/>
    </row>
    <row r="71738" spans="16:17">
      <c r="P71738" s="63"/>
      <c r="Q71738" s="63"/>
    </row>
    <row r="71739" spans="16:17">
      <c r="P71739" s="63"/>
      <c r="Q71739" s="63"/>
    </row>
    <row r="71740" spans="16:17">
      <c r="P71740" s="63"/>
      <c r="Q71740" s="63"/>
    </row>
    <row r="71741" spans="16:17">
      <c r="P71741" s="63"/>
      <c r="Q71741" s="63"/>
    </row>
    <row r="71742" spans="16:17">
      <c r="P71742" s="63"/>
      <c r="Q71742" s="63"/>
    </row>
    <row r="71743" spans="16:17">
      <c r="P71743" s="63"/>
      <c r="Q71743" s="63"/>
    </row>
    <row r="71744" spans="16:17">
      <c r="P71744" s="63"/>
      <c r="Q71744" s="63"/>
    </row>
    <row r="71745" spans="16:17">
      <c r="P71745" s="63"/>
      <c r="Q71745" s="63"/>
    </row>
    <row r="71746" spans="16:17">
      <c r="P71746" s="63"/>
      <c r="Q71746" s="63"/>
    </row>
    <row r="71747" spans="16:17">
      <c r="P71747" s="63"/>
      <c r="Q71747" s="63"/>
    </row>
    <row r="71748" spans="16:17">
      <c r="P71748" s="63"/>
      <c r="Q71748" s="63"/>
    </row>
    <row r="71749" spans="16:17">
      <c r="P71749" s="63"/>
      <c r="Q71749" s="63"/>
    </row>
    <row r="71750" spans="16:17">
      <c r="P71750" s="63"/>
      <c r="Q71750" s="63"/>
    </row>
    <row r="71751" spans="16:17">
      <c r="P71751" s="63"/>
      <c r="Q71751" s="63"/>
    </row>
    <row r="71752" spans="16:17">
      <c r="P71752" s="63"/>
      <c r="Q71752" s="63"/>
    </row>
    <row r="71753" spans="16:17">
      <c r="P71753" s="63"/>
      <c r="Q71753" s="63"/>
    </row>
    <row r="71754" spans="16:17">
      <c r="P71754" s="63"/>
      <c r="Q71754" s="63"/>
    </row>
    <row r="71755" spans="16:17">
      <c r="P71755" s="63"/>
      <c r="Q71755" s="63"/>
    </row>
    <row r="71756" spans="16:17">
      <c r="P71756" s="63"/>
      <c r="Q71756" s="63"/>
    </row>
    <row r="71757" spans="16:17">
      <c r="P71757" s="63"/>
      <c r="Q71757" s="63"/>
    </row>
    <row r="71758" spans="16:17">
      <c r="P71758" s="63"/>
      <c r="Q71758" s="63"/>
    </row>
    <row r="71759" spans="16:17">
      <c r="P71759" s="63"/>
      <c r="Q71759" s="63"/>
    </row>
    <row r="71760" spans="16:17">
      <c r="P71760" s="63"/>
      <c r="Q71760" s="63"/>
    </row>
    <row r="71761" spans="16:17">
      <c r="P71761" s="63"/>
      <c r="Q71761" s="63"/>
    </row>
    <row r="71762" spans="16:17">
      <c r="P71762" s="63"/>
      <c r="Q71762" s="63"/>
    </row>
    <row r="71763" spans="16:17">
      <c r="P71763" s="63"/>
      <c r="Q71763" s="63"/>
    </row>
    <row r="71764" spans="16:17">
      <c r="P71764" s="63"/>
      <c r="Q71764" s="63"/>
    </row>
    <row r="71765" spans="16:17">
      <c r="P71765" s="63"/>
      <c r="Q71765" s="63"/>
    </row>
    <row r="71766" spans="16:17">
      <c r="P71766" s="63"/>
      <c r="Q71766" s="63"/>
    </row>
    <row r="71767" spans="16:17">
      <c r="P71767" s="63"/>
      <c r="Q71767" s="63"/>
    </row>
    <row r="71768" spans="16:17">
      <c r="P71768" s="63"/>
      <c r="Q71768" s="63"/>
    </row>
    <row r="71769" spans="16:17">
      <c r="P71769" s="63"/>
      <c r="Q71769" s="63"/>
    </row>
    <row r="71770" spans="16:17">
      <c r="P71770" s="63"/>
      <c r="Q71770" s="63"/>
    </row>
    <row r="71771" spans="16:17">
      <c r="P71771" s="63"/>
      <c r="Q71771" s="63"/>
    </row>
    <row r="71772" spans="16:17">
      <c r="P71772" s="63"/>
      <c r="Q71772" s="63"/>
    </row>
    <row r="71773" spans="16:17">
      <c r="P71773" s="63"/>
      <c r="Q71773" s="63"/>
    </row>
    <row r="71774" spans="16:17">
      <c r="P71774" s="63"/>
      <c r="Q71774" s="63"/>
    </row>
    <row r="71775" spans="16:17">
      <c r="P71775" s="63"/>
      <c r="Q71775" s="63"/>
    </row>
    <row r="71776" spans="16:17">
      <c r="P71776" s="63"/>
      <c r="Q71776" s="63"/>
    </row>
    <row r="71777" spans="16:17">
      <c r="P71777" s="63"/>
      <c r="Q71777" s="63"/>
    </row>
    <row r="71778" spans="16:17">
      <c r="P71778" s="63"/>
      <c r="Q71778" s="63"/>
    </row>
    <row r="71779" spans="16:17">
      <c r="P71779" s="63"/>
      <c r="Q71779" s="63"/>
    </row>
    <row r="71780" spans="16:17">
      <c r="P71780" s="63"/>
      <c r="Q71780" s="63"/>
    </row>
    <row r="71781" spans="16:17">
      <c r="P71781" s="63"/>
      <c r="Q71781" s="63"/>
    </row>
    <row r="71782" spans="16:17">
      <c r="P71782" s="63"/>
      <c r="Q71782" s="63"/>
    </row>
    <row r="71783" spans="16:17">
      <c r="P71783" s="63"/>
      <c r="Q71783" s="63"/>
    </row>
    <row r="71784" spans="16:17">
      <c r="P71784" s="63"/>
      <c r="Q71784" s="63"/>
    </row>
    <row r="71785" spans="16:17">
      <c r="P71785" s="63"/>
      <c r="Q71785" s="63"/>
    </row>
    <row r="71786" spans="16:17">
      <c r="P71786" s="63"/>
      <c r="Q71786" s="63"/>
    </row>
    <row r="71787" spans="16:17">
      <c r="P71787" s="63"/>
      <c r="Q71787" s="63"/>
    </row>
    <row r="71788" spans="16:17">
      <c r="P71788" s="63"/>
      <c r="Q71788" s="63"/>
    </row>
    <row r="71789" spans="16:17">
      <c r="P71789" s="63"/>
      <c r="Q71789" s="63"/>
    </row>
    <row r="71790" spans="16:17">
      <c r="P71790" s="63"/>
      <c r="Q71790" s="63"/>
    </row>
    <row r="71791" spans="16:17">
      <c r="P71791" s="63"/>
      <c r="Q71791" s="63"/>
    </row>
    <row r="71792" spans="16:17">
      <c r="P71792" s="63"/>
      <c r="Q71792" s="63"/>
    </row>
    <row r="71793" spans="16:17">
      <c r="P71793" s="63"/>
      <c r="Q71793" s="63"/>
    </row>
    <row r="71794" spans="16:17">
      <c r="P71794" s="63"/>
      <c r="Q71794" s="63"/>
    </row>
    <row r="71795" spans="16:17">
      <c r="P71795" s="63"/>
      <c r="Q71795" s="63"/>
    </row>
    <row r="71796" spans="16:17">
      <c r="P71796" s="63"/>
      <c r="Q71796" s="63"/>
    </row>
    <row r="71797" spans="16:17">
      <c r="P71797" s="63"/>
      <c r="Q71797" s="63"/>
    </row>
    <row r="71798" spans="16:17">
      <c r="P71798" s="63"/>
      <c r="Q71798" s="63"/>
    </row>
    <row r="71799" spans="16:17">
      <c r="P71799" s="63"/>
      <c r="Q71799" s="63"/>
    </row>
    <row r="71800" spans="16:17">
      <c r="P71800" s="63"/>
      <c r="Q71800" s="63"/>
    </row>
    <row r="71801" spans="16:17">
      <c r="P71801" s="63"/>
      <c r="Q71801" s="63"/>
    </row>
    <row r="71802" spans="16:17">
      <c r="P71802" s="63"/>
      <c r="Q71802" s="63"/>
    </row>
    <row r="71803" spans="16:17">
      <c r="P71803" s="63"/>
      <c r="Q71803" s="63"/>
    </row>
    <row r="71804" spans="16:17">
      <c r="P71804" s="63"/>
      <c r="Q71804" s="63"/>
    </row>
    <row r="71805" spans="16:17">
      <c r="P71805" s="63"/>
      <c r="Q71805" s="63"/>
    </row>
    <row r="71806" spans="16:17">
      <c r="P71806" s="63"/>
      <c r="Q71806" s="63"/>
    </row>
    <row r="71807" spans="16:17">
      <c r="P71807" s="63"/>
      <c r="Q71807" s="63"/>
    </row>
    <row r="71808" spans="16:17">
      <c r="P71808" s="63"/>
      <c r="Q71808" s="63"/>
    </row>
    <row r="71809" spans="16:17">
      <c r="P71809" s="63"/>
      <c r="Q71809" s="63"/>
    </row>
    <row r="71810" spans="16:17">
      <c r="P71810" s="63"/>
      <c r="Q71810" s="63"/>
    </row>
    <row r="71811" spans="16:17">
      <c r="P71811" s="63"/>
      <c r="Q71811" s="63"/>
    </row>
    <row r="71812" spans="16:17">
      <c r="P71812" s="63"/>
      <c r="Q71812" s="63"/>
    </row>
    <row r="71813" spans="16:17">
      <c r="P71813" s="63"/>
      <c r="Q71813" s="63"/>
    </row>
    <row r="71814" spans="16:17">
      <c r="P71814" s="63"/>
      <c r="Q71814" s="63"/>
    </row>
    <row r="71815" spans="16:17">
      <c r="P71815" s="63"/>
      <c r="Q71815" s="63"/>
    </row>
    <row r="71816" spans="16:17">
      <c r="P71816" s="63"/>
      <c r="Q71816" s="63"/>
    </row>
    <row r="71817" spans="16:17">
      <c r="P71817" s="63"/>
      <c r="Q71817" s="63"/>
    </row>
    <row r="71818" spans="16:17">
      <c r="P71818" s="63"/>
      <c r="Q71818" s="63"/>
    </row>
    <row r="71819" spans="16:17">
      <c r="P71819" s="63"/>
      <c r="Q71819" s="63"/>
    </row>
    <row r="71820" spans="16:17">
      <c r="P71820" s="63"/>
      <c r="Q71820" s="63"/>
    </row>
    <row r="71821" spans="16:17">
      <c r="P71821" s="63"/>
      <c r="Q71821" s="63"/>
    </row>
    <row r="71822" spans="16:17">
      <c r="P71822" s="63"/>
      <c r="Q71822" s="63"/>
    </row>
    <row r="71823" spans="16:17">
      <c r="P71823" s="63"/>
      <c r="Q71823" s="63"/>
    </row>
    <row r="71824" spans="16:17">
      <c r="P71824" s="63"/>
      <c r="Q71824" s="63"/>
    </row>
    <row r="71825" spans="16:17">
      <c r="P71825" s="63"/>
      <c r="Q71825" s="63"/>
    </row>
    <row r="71826" spans="16:17">
      <c r="P71826" s="63"/>
      <c r="Q71826" s="63"/>
    </row>
    <row r="71827" spans="16:17">
      <c r="P71827" s="63"/>
      <c r="Q71827" s="63"/>
    </row>
    <row r="71828" spans="16:17">
      <c r="P71828" s="63"/>
      <c r="Q71828" s="63"/>
    </row>
    <row r="71829" spans="16:17">
      <c r="P71829" s="63"/>
      <c r="Q71829" s="63"/>
    </row>
    <row r="71830" spans="16:17">
      <c r="P71830" s="63"/>
      <c r="Q71830" s="63"/>
    </row>
    <row r="71831" spans="16:17">
      <c r="P71831" s="63"/>
      <c r="Q71831" s="63"/>
    </row>
    <row r="71832" spans="16:17">
      <c r="P71832" s="63"/>
      <c r="Q71832" s="63"/>
    </row>
    <row r="71833" spans="16:17">
      <c r="P71833" s="63"/>
      <c r="Q71833" s="63"/>
    </row>
    <row r="71834" spans="16:17">
      <c r="P71834" s="63"/>
      <c r="Q71834" s="63"/>
    </row>
    <row r="71835" spans="16:17">
      <c r="P71835" s="63"/>
      <c r="Q71835" s="63"/>
    </row>
    <row r="71836" spans="16:17">
      <c r="P71836" s="63"/>
      <c r="Q71836" s="63"/>
    </row>
    <row r="71837" spans="16:17">
      <c r="P71837" s="63"/>
      <c r="Q71837" s="63"/>
    </row>
    <row r="71838" spans="16:17">
      <c r="P71838" s="63"/>
      <c r="Q71838" s="63"/>
    </row>
    <row r="71839" spans="16:17">
      <c r="P71839" s="63"/>
      <c r="Q71839" s="63"/>
    </row>
    <row r="71840" spans="16:17">
      <c r="P71840" s="63"/>
      <c r="Q71840" s="63"/>
    </row>
    <row r="71841" spans="16:17">
      <c r="P71841" s="63"/>
      <c r="Q71841" s="63"/>
    </row>
    <row r="71842" spans="16:17">
      <c r="P71842" s="63"/>
      <c r="Q71842" s="63"/>
    </row>
    <row r="71843" spans="16:17">
      <c r="P71843" s="63"/>
      <c r="Q71843" s="63"/>
    </row>
    <row r="71844" spans="16:17">
      <c r="P71844" s="63"/>
      <c r="Q71844" s="63"/>
    </row>
    <row r="71845" spans="16:17">
      <c r="P71845" s="63"/>
      <c r="Q71845" s="63"/>
    </row>
    <row r="71846" spans="16:17">
      <c r="P71846" s="63"/>
      <c r="Q71846" s="63"/>
    </row>
    <row r="71847" spans="16:17">
      <c r="P71847" s="63"/>
      <c r="Q71847" s="63"/>
    </row>
    <row r="71848" spans="16:17">
      <c r="P71848" s="63"/>
      <c r="Q71848" s="63"/>
    </row>
    <row r="71849" spans="16:17">
      <c r="P71849" s="63"/>
      <c r="Q71849" s="63"/>
    </row>
    <row r="71850" spans="16:17">
      <c r="P71850" s="63"/>
      <c r="Q71850" s="63"/>
    </row>
    <row r="71851" spans="16:17">
      <c r="P71851" s="63"/>
      <c r="Q71851" s="63"/>
    </row>
    <row r="71852" spans="16:17">
      <c r="P71852" s="63"/>
      <c r="Q71852" s="63"/>
    </row>
    <row r="71853" spans="16:17">
      <c r="P71853" s="63"/>
      <c r="Q71853" s="63"/>
    </row>
    <row r="71854" spans="16:17">
      <c r="P71854" s="63"/>
      <c r="Q71854" s="63"/>
    </row>
    <row r="71855" spans="16:17">
      <c r="P71855" s="63"/>
      <c r="Q71855" s="63"/>
    </row>
    <row r="71856" spans="16:17">
      <c r="P71856" s="63"/>
      <c r="Q71856" s="63"/>
    </row>
    <row r="71857" spans="16:17">
      <c r="P71857" s="63"/>
      <c r="Q71857" s="63"/>
    </row>
    <row r="71858" spans="16:17">
      <c r="P71858" s="63"/>
      <c r="Q71858" s="63"/>
    </row>
    <row r="71859" spans="16:17">
      <c r="P71859" s="63"/>
      <c r="Q71859" s="63"/>
    </row>
    <row r="71860" spans="16:17">
      <c r="P71860" s="63"/>
      <c r="Q71860" s="63"/>
    </row>
    <row r="71861" spans="16:17">
      <c r="P71861" s="63"/>
      <c r="Q71861" s="63"/>
    </row>
    <row r="71862" spans="16:17">
      <c r="P71862" s="63"/>
      <c r="Q71862" s="63"/>
    </row>
    <row r="71863" spans="16:17">
      <c r="P71863" s="63"/>
      <c r="Q71863" s="63"/>
    </row>
    <row r="71864" spans="16:17">
      <c r="P71864" s="63"/>
      <c r="Q71864" s="63"/>
    </row>
    <row r="71865" spans="16:17">
      <c r="P71865" s="63"/>
      <c r="Q71865" s="63"/>
    </row>
    <row r="71866" spans="16:17">
      <c r="P71866" s="63"/>
      <c r="Q71866" s="63"/>
    </row>
    <row r="71867" spans="16:17">
      <c r="P71867" s="63"/>
      <c r="Q71867" s="63"/>
    </row>
    <row r="71868" spans="16:17">
      <c r="P71868" s="63"/>
      <c r="Q71868" s="63"/>
    </row>
    <row r="71869" spans="16:17">
      <c r="P71869" s="63"/>
      <c r="Q71869" s="63"/>
    </row>
    <row r="71870" spans="16:17">
      <c r="P71870" s="63"/>
      <c r="Q71870" s="63"/>
    </row>
    <row r="71871" spans="16:17">
      <c r="P71871" s="63"/>
      <c r="Q71871" s="63"/>
    </row>
    <row r="71872" spans="16:17">
      <c r="P71872" s="63"/>
      <c r="Q71872" s="63"/>
    </row>
    <row r="71873" spans="16:17">
      <c r="P71873" s="63"/>
      <c r="Q71873" s="63"/>
    </row>
    <row r="71874" spans="16:17">
      <c r="P71874" s="63"/>
      <c r="Q71874" s="63"/>
    </row>
    <row r="71875" spans="16:17">
      <c r="P71875" s="63"/>
      <c r="Q71875" s="63"/>
    </row>
    <row r="71876" spans="16:17">
      <c r="P71876" s="63"/>
      <c r="Q71876" s="63"/>
    </row>
    <row r="71877" spans="16:17">
      <c r="P71877" s="63"/>
      <c r="Q71877" s="63"/>
    </row>
    <row r="71878" spans="16:17">
      <c r="P71878" s="63"/>
      <c r="Q71878" s="63"/>
    </row>
    <row r="71879" spans="16:17">
      <c r="P71879" s="63"/>
      <c r="Q71879" s="63"/>
    </row>
    <row r="71880" spans="16:17">
      <c r="P71880" s="63"/>
      <c r="Q71880" s="63"/>
    </row>
    <row r="71881" spans="16:17">
      <c r="P71881" s="63"/>
      <c r="Q71881" s="63"/>
    </row>
    <row r="71882" spans="16:17">
      <c r="P71882" s="63"/>
      <c r="Q71882" s="63"/>
    </row>
    <row r="71883" spans="16:17">
      <c r="P71883" s="63"/>
      <c r="Q71883" s="63"/>
    </row>
    <row r="71884" spans="16:17">
      <c r="P71884" s="63"/>
      <c r="Q71884" s="63"/>
    </row>
    <row r="71885" spans="16:17">
      <c r="P71885" s="63"/>
      <c r="Q71885" s="63"/>
    </row>
    <row r="71886" spans="16:17">
      <c r="P71886" s="63"/>
      <c r="Q71886" s="63"/>
    </row>
    <row r="71887" spans="16:17">
      <c r="P71887" s="63"/>
      <c r="Q71887" s="63"/>
    </row>
    <row r="71888" spans="16:17">
      <c r="P71888" s="63"/>
      <c r="Q71888" s="63"/>
    </row>
    <row r="71889" spans="16:17">
      <c r="P71889" s="63"/>
      <c r="Q71889" s="63"/>
    </row>
    <row r="71890" spans="16:17">
      <c r="P71890" s="63"/>
      <c r="Q71890" s="63"/>
    </row>
    <row r="71891" spans="16:17">
      <c r="P71891" s="63"/>
      <c r="Q71891" s="63"/>
    </row>
    <row r="71892" spans="16:17">
      <c r="P71892" s="63"/>
      <c r="Q71892" s="63"/>
    </row>
    <row r="71893" spans="16:17">
      <c r="P71893" s="63"/>
      <c r="Q71893" s="63"/>
    </row>
    <row r="71894" spans="16:17">
      <c r="P71894" s="63"/>
      <c r="Q71894" s="63"/>
    </row>
    <row r="71895" spans="16:17">
      <c r="P71895" s="63"/>
      <c r="Q71895" s="63"/>
    </row>
    <row r="71896" spans="16:17">
      <c r="P71896" s="63"/>
      <c r="Q71896" s="63"/>
    </row>
    <row r="71897" spans="16:17">
      <c r="P71897" s="63"/>
      <c r="Q71897" s="63"/>
    </row>
    <row r="71898" spans="16:17">
      <c r="P71898" s="63"/>
      <c r="Q71898" s="63"/>
    </row>
    <row r="71899" spans="16:17">
      <c r="P71899" s="63"/>
      <c r="Q71899" s="63"/>
    </row>
    <row r="71900" spans="16:17">
      <c r="P71900" s="63"/>
      <c r="Q71900" s="63"/>
    </row>
    <row r="71901" spans="16:17">
      <c r="P71901" s="63"/>
      <c r="Q71901" s="63"/>
    </row>
    <row r="71902" spans="16:17">
      <c r="P71902" s="63"/>
      <c r="Q71902" s="63"/>
    </row>
    <row r="71903" spans="16:17">
      <c r="P71903" s="63"/>
      <c r="Q71903" s="63"/>
    </row>
    <row r="71904" spans="16:17">
      <c r="P71904" s="63"/>
      <c r="Q71904" s="63"/>
    </row>
    <row r="71905" spans="16:17">
      <c r="P71905" s="63"/>
      <c r="Q71905" s="63"/>
    </row>
    <row r="71906" spans="16:17">
      <c r="P71906" s="63"/>
      <c r="Q71906" s="63"/>
    </row>
    <row r="71907" spans="16:17">
      <c r="P71907" s="63"/>
      <c r="Q71907" s="63"/>
    </row>
    <row r="71908" spans="16:17">
      <c r="P71908" s="63"/>
      <c r="Q71908" s="63"/>
    </row>
    <row r="71909" spans="16:17">
      <c r="P71909" s="63"/>
      <c r="Q71909" s="63"/>
    </row>
    <row r="71910" spans="16:17">
      <c r="P71910" s="63"/>
      <c r="Q71910" s="63"/>
    </row>
    <row r="71911" spans="16:17">
      <c r="P71911" s="63"/>
      <c r="Q71911" s="63"/>
    </row>
    <row r="71912" spans="16:17">
      <c r="P71912" s="63"/>
      <c r="Q71912" s="63"/>
    </row>
    <row r="71913" spans="16:17">
      <c r="P71913" s="63"/>
      <c r="Q71913" s="63"/>
    </row>
    <row r="71914" spans="16:17">
      <c r="P71914" s="63"/>
      <c r="Q71914" s="63"/>
    </row>
    <row r="71915" spans="16:17">
      <c r="P71915" s="63"/>
      <c r="Q71915" s="63"/>
    </row>
    <row r="71916" spans="16:17">
      <c r="P71916" s="63"/>
      <c r="Q71916" s="63"/>
    </row>
    <row r="71917" spans="16:17">
      <c r="P71917" s="63"/>
      <c r="Q71917" s="63"/>
    </row>
    <row r="71918" spans="16:17">
      <c r="P71918" s="63"/>
      <c r="Q71918" s="63"/>
    </row>
    <row r="71919" spans="16:17">
      <c r="P71919" s="63"/>
      <c r="Q71919" s="63"/>
    </row>
    <row r="71920" spans="16:17">
      <c r="P71920" s="63"/>
      <c r="Q71920" s="63"/>
    </row>
    <row r="71921" spans="16:17">
      <c r="P71921" s="63"/>
      <c r="Q71921" s="63"/>
    </row>
    <row r="71922" spans="16:17">
      <c r="P71922" s="63"/>
      <c r="Q71922" s="63"/>
    </row>
    <row r="71923" spans="16:17">
      <c r="P71923" s="63"/>
      <c r="Q71923" s="63"/>
    </row>
    <row r="71924" spans="16:17">
      <c r="P71924" s="63"/>
      <c r="Q71924" s="63"/>
    </row>
    <row r="71925" spans="16:17">
      <c r="P71925" s="63"/>
      <c r="Q71925" s="63"/>
    </row>
    <row r="71926" spans="16:17">
      <c r="P71926" s="63"/>
      <c r="Q71926" s="63"/>
    </row>
    <row r="71927" spans="16:17">
      <c r="P71927" s="63"/>
      <c r="Q71927" s="63"/>
    </row>
    <row r="71928" spans="16:17">
      <c r="P71928" s="63"/>
      <c r="Q71928" s="63"/>
    </row>
    <row r="71929" spans="16:17">
      <c r="P71929" s="63"/>
      <c r="Q71929" s="63"/>
    </row>
    <row r="71930" spans="16:17">
      <c r="P71930" s="63"/>
      <c r="Q71930" s="63"/>
    </row>
    <row r="71931" spans="16:17">
      <c r="P71931" s="63"/>
      <c r="Q71931" s="63"/>
    </row>
    <row r="71932" spans="16:17">
      <c r="P71932" s="63"/>
      <c r="Q71932" s="63"/>
    </row>
    <row r="71933" spans="16:17">
      <c r="P71933" s="63"/>
      <c r="Q71933" s="63"/>
    </row>
    <row r="71934" spans="16:17">
      <c r="P71934" s="63"/>
      <c r="Q71934" s="63"/>
    </row>
    <row r="71935" spans="16:17">
      <c r="P71935" s="63"/>
      <c r="Q71935" s="63"/>
    </row>
    <row r="71936" spans="16:17">
      <c r="P71936" s="63"/>
      <c r="Q71936" s="63"/>
    </row>
    <row r="71937" spans="16:17">
      <c r="P71937" s="63"/>
      <c r="Q71937" s="63"/>
    </row>
    <row r="71938" spans="16:17">
      <c r="P71938" s="63"/>
      <c r="Q71938" s="63"/>
    </row>
    <row r="71939" spans="16:17">
      <c r="P71939" s="63"/>
      <c r="Q71939" s="63"/>
    </row>
    <row r="71940" spans="16:17">
      <c r="P71940" s="63"/>
      <c r="Q71940" s="63"/>
    </row>
    <row r="71941" spans="16:17">
      <c r="P71941" s="63"/>
      <c r="Q71941" s="63"/>
    </row>
    <row r="71942" spans="16:17">
      <c r="P71942" s="63"/>
      <c r="Q71942" s="63"/>
    </row>
    <row r="71943" spans="16:17">
      <c r="P71943" s="63"/>
      <c r="Q71943" s="63"/>
    </row>
    <row r="71944" spans="16:17">
      <c r="P71944" s="63"/>
      <c r="Q71944" s="63"/>
    </row>
    <row r="71945" spans="16:17">
      <c r="P71945" s="63"/>
      <c r="Q71945" s="63"/>
    </row>
    <row r="71946" spans="16:17">
      <c r="P71946" s="63"/>
      <c r="Q71946" s="63"/>
    </row>
    <row r="71947" spans="16:17">
      <c r="P71947" s="63"/>
      <c r="Q71947" s="63"/>
    </row>
    <row r="71948" spans="16:17">
      <c r="P71948" s="63"/>
      <c r="Q71948" s="63"/>
    </row>
    <row r="71949" spans="16:17">
      <c r="P71949" s="63"/>
      <c r="Q71949" s="63"/>
    </row>
    <row r="71950" spans="16:17">
      <c r="P71950" s="63"/>
      <c r="Q71950" s="63"/>
    </row>
    <row r="71951" spans="16:17">
      <c r="P71951" s="63"/>
      <c r="Q71951" s="63"/>
    </row>
    <row r="71952" spans="16:17">
      <c r="P71952" s="63"/>
      <c r="Q71952" s="63"/>
    </row>
    <row r="71953" spans="16:17">
      <c r="P71953" s="63"/>
      <c r="Q71953" s="63"/>
    </row>
    <row r="71954" spans="16:17">
      <c r="P71954" s="63"/>
      <c r="Q71954" s="63"/>
    </row>
    <row r="71955" spans="16:17">
      <c r="P71955" s="63"/>
      <c r="Q71955" s="63"/>
    </row>
    <row r="71956" spans="16:17">
      <c r="P71956" s="63"/>
      <c r="Q71956" s="63"/>
    </row>
    <row r="71957" spans="16:17">
      <c r="P71957" s="63"/>
      <c r="Q71957" s="63"/>
    </row>
    <row r="71958" spans="16:17">
      <c r="P71958" s="63"/>
      <c r="Q71958" s="63"/>
    </row>
    <row r="71959" spans="16:17">
      <c r="P71959" s="63"/>
      <c r="Q71959" s="63"/>
    </row>
    <row r="71960" spans="16:17">
      <c r="P71960" s="63"/>
      <c r="Q71960" s="63"/>
    </row>
    <row r="71961" spans="16:17">
      <c r="P71961" s="63"/>
      <c r="Q71961" s="63"/>
    </row>
    <row r="71962" spans="16:17">
      <c r="P71962" s="63"/>
      <c r="Q71962" s="63"/>
    </row>
    <row r="71963" spans="16:17">
      <c r="P71963" s="63"/>
      <c r="Q71963" s="63"/>
    </row>
    <row r="71964" spans="16:17">
      <c r="P71964" s="63"/>
      <c r="Q71964" s="63"/>
    </row>
    <row r="71965" spans="16:17">
      <c r="P71965" s="63"/>
      <c r="Q71965" s="63"/>
    </row>
    <row r="71966" spans="16:17">
      <c r="P71966" s="63"/>
      <c r="Q71966" s="63"/>
    </row>
    <row r="71967" spans="16:17">
      <c r="P71967" s="63"/>
      <c r="Q71967" s="63"/>
    </row>
    <row r="71968" spans="16:17">
      <c r="P71968" s="63"/>
      <c r="Q71968" s="63"/>
    </row>
    <row r="71969" spans="16:17">
      <c r="P71969" s="63"/>
      <c r="Q71969" s="63"/>
    </row>
    <row r="71970" spans="16:17">
      <c r="P71970" s="63"/>
      <c r="Q71970" s="63"/>
    </row>
    <row r="71971" spans="16:17">
      <c r="P71971" s="63"/>
      <c r="Q71971" s="63"/>
    </row>
    <row r="71972" spans="16:17">
      <c r="P71972" s="63"/>
      <c r="Q71972" s="63"/>
    </row>
    <row r="71973" spans="16:17">
      <c r="P71973" s="63"/>
      <c r="Q71973" s="63"/>
    </row>
    <row r="71974" spans="16:17">
      <c r="P71974" s="63"/>
      <c r="Q71974" s="63"/>
    </row>
    <row r="71975" spans="16:17">
      <c r="P71975" s="63"/>
      <c r="Q71975" s="63"/>
    </row>
    <row r="71976" spans="16:17">
      <c r="P71976" s="63"/>
      <c r="Q71976" s="63"/>
    </row>
    <row r="71977" spans="16:17">
      <c r="P71977" s="63"/>
      <c r="Q71977" s="63"/>
    </row>
    <row r="71978" spans="16:17">
      <c r="P71978" s="63"/>
      <c r="Q71978" s="63"/>
    </row>
    <row r="71979" spans="16:17">
      <c r="P71979" s="63"/>
      <c r="Q71979" s="63"/>
    </row>
    <row r="71980" spans="16:17">
      <c r="P71980" s="63"/>
      <c r="Q71980" s="63"/>
    </row>
    <row r="71981" spans="16:17">
      <c r="P71981" s="63"/>
      <c r="Q71981" s="63"/>
    </row>
    <row r="71982" spans="16:17">
      <c r="P71982" s="63"/>
      <c r="Q71982" s="63"/>
    </row>
    <row r="71983" spans="16:17">
      <c r="P71983" s="63"/>
      <c r="Q71983" s="63"/>
    </row>
    <row r="71984" spans="16:17">
      <c r="P71984" s="63"/>
      <c r="Q71984" s="63"/>
    </row>
    <row r="71985" spans="16:17">
      <c r="P71985" s="63"/>
      <c r="Q71985" s="63"/>
    </row>
    <row r="71986" spans="16:17">
      <c r="P71986" s="63"/>
      <c r="Q71986" s="63"/>
    </row>
    <row r="71987" spans="16:17">
      <c r="P71987" s="63"/>
      <c r="Q71987" s="63"/>
    </row>
    <row r="71988" spans="16:17">
      <c r="P71988" s="63"/>
      <c r="Q71988" s="63"/>
    </row>
    <row r="71989" spans="16:17">
      <c r="P71989" s="63"/>
      <c r="Q71989" s="63"/>
    </row>
    <row r="71990" spans="16:17">
      <c r="P71990" s="63"/>
      <c r="Q71990" s="63"/>
    </row>
    <row r="71991" spans="16:17">
      <c r="P71991" s="63"/>
      <c r="Q71991" s="63"/>
    </row>
    <row r="71992" spans="16:17">
      <c r="P71992" s="63"/>
      <c r="Q71992" s="63"/>
    </row>
    <row r="71993" spans="16:17">
      <c r="P71993" s="63"/>
      <c r="Q71993" s="63"/>
    </row>
    <row r="71994" spans="16:17">
      <c r="P71994" s="63"/>
      <c r="Q71994" s="63"/>
    </row>
    <row r="71995" spans="16:17">
      <c r="P71995" s="63"/>
      <c r="Q71995" s="63"/>
    </row>
    <row r="71996" spans="16:17">
      <c r="P71996" s="63"/>
      <c r="Q71996" s="63"/>
    </row>
    <row r="71997" spans="16:17">
      <c r="P71997" s="63"/>
      <c r="Q71997" s="63"/>
    </row>
    <row r="71998" spans="16:17">
      <c r="P71998" s="63"/>
      <c r="Q71998" s="63"/>
    </row>
    <row r="71999" spans="16:17">
      <c r="P71999" s="63"/>
      <c r="Q71999" s="63"/>
    </row>
    <row r="72000" spans="16:17">
      <c r="P72000" s="63"/>
      <c r="Q72000" s="63"/>
    </row>
    <row r="72001" spans="16:17">
      <c r="P72001" s="63"/>
      <c r="Q72001" s="63"/>
    </row>
    <row r="72002" spans="16:17">
      <c r="P72002" s="63"/>
      <c r="Q72002" s="63"/>
    </row>
    <row r="72003" spans="16:17">
      <c r="P72003" s="63"/>
      <c r="Q72003" s="63"/>
    </row>
    <row r="72004" spans="16:17">
      <c r="P72004" s="63"/>
      <c r="Q72004" s="63"/>
    </row>
    <row r="72005" spans="16:17">
      <c r="P72005" s="63"/>
      <c r="Q72005" s="63"/>
    </row>
    <row r="72006" spans="16:17">
      <c r="P72006" s="63"/>
      <c r="Q72006" s="63"/>
    </row>
    <row r="72007" spans="16:17">
      <c r="P72007" s="63"/>
      <c r="Q72007" s="63"/>
    </row>
    <row r="72008" spans="16:17">
      <c r="P72008" s="63"/>
      <c r="Q72008" s="63"/>
    </row>
    <row r="72009" spans="16:17">
      <c r="P72009" s="63"/>
      <c r="Q72009" s="63"/>
    </row>
    <row r="72010" spans="16:17">
      <c r="P72010" s="63"/>
      <c r="Q72010" s="63"/>
    </row>
    <row r="72011" spans="16:17">
      <c r="P72011" s="63"/>
      <c r="Q72011" s="63"/>
    </row>
    <row r="72012" spans="16:17">
      <c r="P72012" s="63"/>
      <c r="Q72012" s="63"/>
    </row>
    <row r="72013" spans="16:17">
      <c r="P72013" s="63"/>
      <c r="Q72013" s="63"/>
    </row>
    <row r="72014" spans="16:17">
      <c r="P72014" s="63"/>
      <c r="Q72014" s="63"/>
    </row>
    <row r="72015" spans="16:17">
      <c r="P72015" s="63"/>
      <c r="Q72015" s="63"/>
    </row>
    <row r="72016" spans="16:17">
      <c r="P72016" s="63"/>
      <c r="Q72016" s="63"/>
    </row>
    <row r="72017" spans="16:17">
      <c r="P72017" s="63"/>
      <c r="Q72017" s="63"/>
    </row>
    <row r="72018" spans="16:17">
      <c r="P72018" s="63"/>
      <c r="Q72018" s="63"/>
    </row>
    <row r="72019" spans="16:17">
      <c r="P72019" s="63"/>
      <c r="Q72019" s="63"/>
    </row>
    <row r="72020" spans="16:17">
      <c r="P72020" s="63"/>
      <c r="Q72020" s="63"/>
    </row>
    <row r="72021" spans="16:17">
      <c r="P72021" s="63"/>
      <c r="Q72021" s="63"/>
    </row>
    <row r="72022" spans="16:17">
      <c r="P72022" s="63"/>
      <c r="Q72022" s="63"/>
    </row>
    <row r="72023" spans="16:17">
      <c r="P72023" s="63"/>
      <c r="Q72023" s="63"/>
    </row>
    <row r="72024" spans="16:17">
      <c r="P72024" s="63"/>
      <c r="Q72024" s="63"/>
    </row>
    <row r="72025" spans="16:17">
      <c r="P72025" s="63"/>
      <c r="Q72025" s="63"/>
    </row>
    <row r="72026" spans="16:17">
      <c r="P72026" s="63"/>
      <c r="Q72026" s="63"/>
    </row>
    <row r="72027" spans="16:17">
      <c r="P72027" s="63"/>
      <c r="Q72027" s="63"/>
    </row>
    <row r="72028" spans="16:17">
      <c r="P72028" s="63"/>
      <c r="Q72028" s="63"/>
    </row>
    <row r="72029" spans="16:17">
      <c r="P72029" s="63"/>
      <c r="Q72029" s="63"/>
    </row>
    <row r="72030" spans="16:17">
      <c r="P72030" s="63"/>
      <c r="Q72030" s="63"/>
    </row>
    <row r="72031" spans="16:17">
      <c r="P72031" s="63"/>
      <c r="Q72031" s="63"/>
    </row>
    <row r="72032" spans="16:17">
      <c r="P72032" s="63"/>
      <c r="Q72032" s="63"/>
    </row>
    <row r="72033" spans="16:17">
      <c r="P72033" s="63"/>
      <c r="Q72033" s="63"/>
    </row>
    <row r="72034" spans="16:17">
      <c r="P72034" s="63"/>
      <c r="Q72034" s="63"/>
    </row>
    <row r="72035" spans="16:17">
      <c r="P72035" s="63"/>
      <c r="Q72035" s="63"/>
    </row>
    <row r="72036" spans="16:17">
      <c r="P72036" s="63"/>
      <c r="Q72036" s="63"/>
    </row>
    <row r="72037" spans="16:17">
      <c r="P72037" s="63"/>
      <c r="Q72037" s="63"/>
    </row>
    <row r="72038" spans="16:17">
      <c r="P72038" s="63"/>
      <c r="Q72038" s="63"/>
    </row>
    <row r="72039" spans="16:17">
      <c r="P72039" s="63"/>
      <c r="Q72039" s="63"/>
    </row>
    <row r="72040" spans="16:17">
      <c r="P72040" s="63"/>
      <c r="Q72040" s="63"/>
    </row>
    <row r="72041" spans="16:17">
      <c r="P72041" s="63"/>
      <c r="Q72041" s="63"/>
    </row>
    <row r="72042" spans="16:17">
      <c r="P72042" s="63"/>
      <c r="Q72042" s="63"/>
    </row>
    <row r="72043" spans="16:17">
      <c r="P72043" s="63"/>
      <c r="Q72043" s="63"/>
    </row>
    <row r="72044" spans="16:17">
      <c r="P72044" s="63"/>
      <c r="Q72044" s="63"/>
    </row>
    <row r="72045" spans="16:17">
      <c r="P72045" s="63"/>
      <c r="Q72045" s="63"/>
    </row>
    <row r="72046" spans="16:17">
      <c r="P72046" s="63"/>
      <c r="Q72046" s="63"/>
    </row>
    <row r="72047" spans="16:17">
      <c r="P72047" s="63"/>
      <c r="Q72047" s="63"/>
    </row>
    <row r="72048" spans="16:17">
      <c r="P72048" s="63"/>
      <c r="Q72048" s="63"/>
    </row>
    <row r="72049" spans="16:17">
      <c r="P72049" s="63"/>
      <c r="Q72049" s="63"/>
    </row>
    <row r="72050" spans="16:17">
      <c r="P72050" s="63"/>
      <c r="Q72050" s="63"/>
    </row>
    <row r="72051" spans="16:17">
      <c r="P72051" s="63"/>
      <c r="Q72051" s="63"/>
    </row>
    <row r="72052" spans="16:17">
      <c r="P72052" s="63"/>
      <c r="Q72052" s="63"/>
    </row>
    <row r="72053" spans="16:17">
      <c r="P72053" s="63"/>
      <c r="Q72053" s="63"/>
    </row>
    <row r="72054" spans="16:17">
      <c r="P72054" s="63"/>
      <c r="Q72054" s="63"/>
    </row>
    <row r="72055" spans="16:17">
      <c r="P72055" s="63"/>
      <c r="Q72055" s="63"/>
    </row>
    <row r="72056" spans="16:17">
      <c r="P72056" s="63"/>
      <c r="Q72056" s="63"/>
    </row>
    <row r="72057" spans="16:17">
      <c r="P72057" s="63"/>
      <c r="Q72057" s="63"/>
    </row>
    <row r="72058" spans="16:17">
      <c r="P72058" s="63"/>
      <c r="Q72058" s="63"/>
    </row>
    <row r="72059" spans="16:17">
      <c r="P72059" s="63"/>
      <c r="Q72059" s="63"/>
    </row>
    <row r="72060" spans="16:17">
      <c r="P72060" s="63"/>
      <c r="Q72060" s="63"/>
    </row>
    <row r="72061" spans="16:17">
      <c r="P72061" s="63"/>
      <c r="Q72061" s="63"/>
    </row>
    <row r="72062" spans="16:17">
      <c r="P72062" s="63"/>
      <c r="Q72062" s="63"/>
    </row>
    <row r="72063" spans="16:17">
      <c r="P72063" s="63"/>
      <c r="Q72063" s="63"/>
    </row>
    <row r="72064" spans="16:17">
      <c r="P72064" s="63"/>
      <c r="Q72064" s="63"/>
    </row>
    <row r="72065" spans="16:17">
      <c r="P72065" s="63"/>
      <c r="Q72065" s="63"/>
    </row>
    <row r="72066" spans="16:17">
      <c r="P72066" s="63"/>
      <c r="Q72066" s="63"/>
    </row>
    <row r="72067" spans="16:17">
      <c r="P72067" s="63"/>
      <c r="Q72067" s="63"/>
    </row>
    <row r="72068" spans="16:17">
      <c r="P72068" s="63"/>
      <c r="Q72068" s="63"/>
    </row>
    <row r="72069" spans="16:17">
      <c r="P72069" s="63"/>
      <c r="Q72069" s="63"/>
    </row>
    <row r="72070" spans="16:17">
      <c r="P72070" s="63"/>
      <c r="Q72070" s="63"/>
    </row>
    <row r="72071" spans="16:17">
      <c r="P72071" s="63"/>
      <c r="Q72071" s="63"/>
    </row>
    <row r="72072" spans="16:17">
      <c r="P72072" s="63"/>
      <c r="Q72072" s="63"/>
    </row>
    <row r="72073" spans="16:17">
      <c r="P72073" s="63"/>
      <c r="Q72073" s="63"/>
    </row>
    <row r="72074" spans="16:17">
      <c r="P72074" s="63"/>
      <c r="Q72074" s="63"/>
    </row>
    <row r="72075" spans="16:17">
      <c r="P72075" s="63"/>
      <c r="Q72075" s="63"/>
    </row>
    <row r="72076" spans="16:17">
      <c r="P72076" s="63"/>
      <c r="Q72076" s="63"/>
    </row>
    <row r="72077" spans="16:17">
      <c r="P72077" s="63"/>
      <c r="Q72077" s="63"/>
    </row>
    <row r="72078" spans="16:17">
      <c r="P72078" s="63"/>
      <c r="Q72078" s="63"/>
    </row>
    <row r="72079" spans="16:17">
      <c r="P72079" s="63"/>
      <c r="Q72079" s="63"/>
    </row>
    <row r="72080" spans="16:17">
      <c r="P72080" s="63"/>
      <c r="Q72080" s="63"/>
    </row>
    <row r="72081" spans="16:17">
      <c r="P72081" s="63"/>
      <c r="Q72081" s="63"/>
    </row>
    <row r="72082" spans="16:17">
      <c r="P72082" s="63"/>
      <c r="Q72082" s="63"/>
    </row>
    <row r="72083" spans="16:17">
      <c r="P72083" s="63"/>
      <c r="Q72083" s="63"/>
    </row>
    <row r="72084" spans="16:17">
      <c r="P72084" s="63"/>
      <c r="Q72084" s="63"/>
    </row>
    <row r="72085" spans="16:17">
      <c r="P72085" s="63"/>
      <c r="Q72085" s="63"/>
    </row>
    <row r="72086" spans="16:17">
      <c r="P72086" s="63"/>
      <c r="Q72086" s="63"/>
    </row>
    <row r="72087" spans="16:17">
      <c r="P72087" s="63"/>
      <c r="Q72087" s="63"/>
    </row>
    <row r="72088" spans="16:17">
      <c r="P72088" s="63"/>
      <c r="Q72088" s="63"/>
    </row>
    <row r="72089" spans="16:17">
      <c r="P72089" s="63"/>
      <c r="Q72089" s="63"/>
    </row>
    <row r="72090" spans="16:17">
      <c r="P72090" s="63"/>
      <c r="Q72090" s="63"/>
    </row>
    <row r="72091" spans="16:17">
      <c r="P72091" s="63"/>
      <c r="Q72091" s="63"/>
    </row>
    <row r="72092" spans="16:17">
      <c r="P72092" s="63"/>
      <c r="Q72092" s="63"/>
    </row>
    <row r="72093" spans="16:17">
      <c r="P72093" s="63"/>
      <c r="Q72093" s="63"/>
    </row>
    <row r="72094" spans="16:17">
      <c r="P72094" s="63"/>
      <c r="Q72094" s="63"/>
    </row>
    <row r="72095" spans="16:17">
      <c r="P72095" s="63"/>
      <c r="Q72095" s="63"/>
    </row>
    <row r="72096" spans="16:17">
      <c r="P72096" s="63"/>
      <c r="Q72096" s="63"/>
    </row>
    <row r="72097" spans="16:17">
      <c r="P72097" s="63"/>
      <c r="Q72097" s="63"/>
    </row>
    <row r="72098" spans="16:17">
      <c r="P72098" s="63"/>
      <c r="Q72098" s="63"/>
    </row>
    <row r="72099" spans="16:17">
      <c r="P72099" s="63"/>
      <c r="Q72099" s="63"/>
    </row>
    <row r="72100" spans="16:17">
      <c r="P72100" s="63"/>
      <c r="Q72100" s="63"/>
    </row>
    <row r="72101" spans="16:17">
      <c r="P72101" s="63"/>
      <c r="Q72101" s="63"/>
    </row>
    <row r="72102" spans="16:17">
      <c r="P72102" s="63"/>
      <c r="Q72102" s="63"/>
    </row>
    <row r="72103" spans="16:17">
      <c r="P72103" s="63"/>
      <c r="Q72103" s="63"/>
    </row>
    <row r="72104" spans="16:17">
      <c r="P72104" s="63"/>
      <c r="Q72104" s="63"/>
    </row>
    <row r="72105" spans="16:17">
      <c r="P72105" s="63"/>
      <c r="Q72105" s="63"/>
    </row>
    <row r="72106" spans="16:17">
      <c r="P72106" s="63"/>
      <c r="Q72106" s="63"/>
    </row>
    <row r="72107" spans="16:17">
      <c r="P72107" s="63"/>
      <c r="Q72107" s="63"/>
    </row>
    <row r="72108" spans="16:17">
      <c r="P72108" s="63"/>
      <c r="Q72108" s="63"/>
    </row>
    <row r="72109" spans="16:17">
      <c r="P72109" s="63"/>
      <c r="Q72109" s="63"/>
    </row>
    <row r="72110" spans="16:17">
      <c r="P72110" s="63"/>
      <c r="Q72110" s="63"/>
    </row>
    <row r="72111" spans="16:17">
      <c r="P72111" s="63"/>
      <c r="Q72111" s="63"/>
    </row>
    <row r="72112" spans="16:17">
      <c r="P72112" s="63"/>
      <c r="Q72112" s="63"/>
    </row>
    <row r="72113" spans="16:17">
      <c r="P72113" s="63"/>
      <c r="Q72113" s="63"/>
    </row>
    <row r="72114" spans="16:17">
      <c r="P72114" s="63"/>
      <c r="Q72114" s="63"/>
    </row>
    <row r="72115" spans="16:17">
      <c r="P72115" s="63"/>
      <c r="Q72115" s="63"/>
    </row>
    <row r="72116" spans="16:17">
      <c r="P72116" s="63"/>
      <c r="Q72116" s="63"/>
    </row>
    <row r="72117" spans="16:17">
      <c r="P72117" s="63"/>
      <c r="Q72117" s="63"/>
    </row>
    <row r="72118" spans="16:17">
      <c r="P72118" s="63"/>
      <c r="Q72118" s="63"/>
    </row>
    <row r="72119" spans="16:17">
      <c r="P72119" s="63"/>
      <c r="Q72119" s="63"/>
    </row>
    <row r="72120" spans="16:17">
      <c r="P72120" s="63"/>
      <c r="Q72120" s="63"/>
    </row>
    <row r="72121" spans="16:17">
      <c r="P72121" s="63"/>
      <c r="Q72121" s="63"/>
    </row>
    <row r="72122" spans="16:17">
      <c r="P72122" s="63"/>
      <c r="Q72122" s="63"/>
    </row>
    <row r="72123" spans="16:17">
      <c r="P72123" s="63"/>
      <c r="Q72123" s="63"/>
    </row>
    <row r="72124" spans="16:17">
      <c r="P72124" s="63"/>
      <c r="Q72124" s="63"/>
    </row>
    <row r="72125" spans="16:17">
      <c r="P72125" s="63"/>
      <c r="Q72125" s="63"/>
    </row>
    <row r="72126" spans="16:17">
      <c r="P72126" s="63"/>
      <c r="Q72126" s="63"/>
    </row>
    <row r="72127" spans="16:17">
      <c r="P72127" s="63"/>
      <c r="Q72127" s="63"/>
    </row>
    <row r="72128" spans="16:17">
      <c r="P72128" s="63"/>
      <c r="Q72128" s="63"/>
    </row>
    <row r="72129" spans="16:17">
      <c r="P72129" s="63"/>
      <c r="Q72129" s="63"/>
    </row>
    <row r="72130" spans="16:17">
      <c r="P72130" s="63"/>
      <c r="Q72130" s="63"/>
    </row>
    <row r="72131" spans="16:17">
      <c r="P72131" s="63"/>
      <c r="Q72131" s="63"/>
    </row>
    <row r="72132" spans="16:17">
      <c r="P72132" s="63"/>
      <c r="Q72132" s="63"/>
    </row>
    <row r="72133" spans="16:17">
      <c r="P72133" s="63"/>
      <c r="Q72133" s="63"/>
    </row>
    <row r="72134" spans="16:17">
      <c r="P72134" s="63"/>
      <c r="Q72134" s="63"/>
    </row>
    <row r="72135" spans="16:17">
      <c r="P72135" s="63"/>
      <c r="Q72135" s="63"/>
    </row>
    <row r="72136" spans="16:17">
      <c r="P72136" s="63"/>
      <c r="Q72136" s="63"/>
    </row>
    <row r="72137" spans="16:17">
      <c r="P72137" s="63"/>
      <c r="Q72137" s="63"/>
    </row>
    <row r="72138" spans="16:17">
      <c r="P72138" s="63"/>
      <c r="Q72138" s="63"/>
    </row>
    <row r="72139" spans="16:17">
      <c r="P72139" s="63"/>
      <c r="Q72139" s="63"/>
    </row>
    <row r="72140" spans="16:17">
      <c r="P72140" s="63"/>
      <c r="Q72140" s="63"/>
    </row>
    <row r="72141" spans="16:17">
      <c r="P72141" s="63"/>
      <c r="Q72141" s="63"/>
    </row>
    <row r="72142" spans="16:17">
      <c r="P72142" s="63"/>
      <c r="Q72142" s="63"/>
    </row>
    <row r="72143" spans="16:17">
      <c r="P72143" s="63"/>
      <c r="Q72143" s="63"/>
    </row>
    <row r="72144" spans="16:17">
      <c r="P72144" s="63"/>
      <c r="Q72144" s="63"/>
    </row>
    <row r="72145" spans="16:17">
      <c r="P72145" s="63"/>
      <c r="Q72145" s="63"/>
    </row>
    <row r="72146" spans="16:17">
      <c r="P72146" s="63"/>
      <c r="Q72146" s="63"/>
    </row>
    <row r="72147" spans="16:17">
      <c r="P72147" s="63"/>
      <c r="Q72147" s="63"/>
    </row>
    <row r="72148" spans="16:17">
      <c r="P72148" s="63"/>
      <c r="Q72148" s="63"/>
    </row>
    <row r="72149" spans="16:17">
      <c r="P72149" s="63"/>
      <c r="Q72149" s="63"/>
    </row>
    <row r="72150" spans="16:17">
      <c r="P72150" s="63"/>
      <c r="Q72150" s="63"/>
    </row>
    <row r="72151" spans="16:17">
      <c r="P72151" s="63"/>
      <c r="Q72151" s="63"/>
    </row>
    <row r="72152" spans="16:17">
      <c r="P72152" s="63"/>
      <c r="Q72152" s="63"/>
    </row>
    <row r="72153" spans="16:17">
      <c r="P72153" s="63"/>
      <c r="Q72153" s="63"/>
    </row>
    <row r="72154" spans="16:17">
      <c r="P72154" s="63"/>
      <c r="Q72154" s="63"/>
    </row>
    <row r="72155" spans="16:17">
      <c r="P72155" s="63"/>
      <c r="Q72155" s="63"/>
    </row>
    <row r="72156" spans="16:17">
      <c r="P72156" s="63"/>
      <c r="Q72156" s="63"/>
    </row>
    <row r="72157" spans="16:17">
      <c r="P72157" s="63"/>
      <c r="Q72157" s="63"/>
    </row>
    <row r="72158" spans="16:17">
      <c r="P72158" s="63"/>
      <c r="Q72158" s="63"/>
    </row>
    <row r="72159" spans="16:17">
      <c r="P72159" s="63"/>
      <c r="Q72159" s="63"/>
    </row>
    <row r="72160" spans="16:17">
      <c r="P72160" s="63"/>
      <c r="Q72160" s="63"/>
    </row>
    <row r="72161" spans="16:17">
      <c r="P72161" s="63"/>
      <c r="Q72161" s="63"/>
    </row>
    <row r="72162" spans="16:17">
      <c r="P72162" s="63"/>
      <c r="Q72162" s="63"/>
    </row>
    <row r="72163" spans="16:17">
      <c r="P72163" s="63"/>
      <c r="Q72163" s="63"/>
    </row>
    <row r="72164" spans="16:17">
      <c r="P72164" s="63"/>
      <c r="Q72164" s="63"/>
    </row>
    <row r="72165" spans="16:17">
      <c r="P72165" s="63"/>
      <c r="Q72165" s="63"/>
    </row>
    <row r="72166" spans="16:17">
      <c r="P72166" s="63"/>
      <c r="Q72166" s="63"/>
    </row>
    <row r="72167" spans="16:17">
      <c r="P72167" s="63"/>
      <c r="Q72167" s="63"/>
    </row>
    <row r="72168" spans="16:17">
      <c r="P72168" s="63"/>
      <c r="Q72168" s="63"/>
    </row>
    <row r="72169" spans="16:17">
      <c r="P72169" s="63"/>
      <c r="Q72169" s="63"/>
    </row>
    <row r="72170" spans="16:17">
      <c r="P72170" s="63"/>
      <c r="Q72170" s="63"/>
    </row>
    <row r="72171" spans="16:17">
      <c r="P72171" s="63"/>
      <c r="Q72171" s="63"/>
    </row>
    <row r="72172" spans="16:17">
      <c r="P72172" s="63"/>
      <c r="Q72172" s="63"/>
    </row>
    <row r="72173" spans="16:17">
      <c r="P72173" s="63"/>
      <c r="Q72173" s="63"/>
    </row>
    <row r="72174" spans="16:17">
      <c r="P72174" s="63"/>
      <c r="Q72174" s="63"/>
    </row>
    <row r="72175" spans="16:17">
      <c r="P72175" s="63"/>
      <c r="Q72175" s="63"/>
    </row>
    <row r="72176" spans="16:17">
      <c r="P72176" s="63"/>
      <c r="Q72176" s="63"/>
    </row>
    <row r="72177" spans="16:17">
      <c r="P72177" s="63"/>
      <c r="Q72177" s="63"/>
    </row>
    <row r="72178" spans="16:17">
      <c r="P72178" s="63"/>
      <c r="Q72178" s="63"/>
    </row>
    <row r="72179" spans="16:17">
      <c r="P72179" s="63"/>
      <c r="Q72179" s="63"/>
    </row>
    <row r="72180" spans="16:17">
      <c r="P72180" s="63"/>
      <c r="Q72180" s="63"/>
    </row>
    <row r="72181" spans="16:17">
      <c r="P72181" s="63"/>
      <c r="Q72181" s="63"/>
    </row>
    <row r="72182" spans="16:17">
      <c r="P72182" s="63"/>
      <c r="Q72182" s="63"/>
    </row>
    <row r="72183" spans="16:17">
      <c r="P72183" s="63"/>
      <c r="Q72183" s="63"/>
    </row>
    <row r="72184" spans="16:17">
      <c r="P72184" s="63"/>
      <c r="Q72184" s="63"/>
    </row>
    <row r="72185" spans="16:17">
      <c r="P72185" s="63"/>
      <c r="Q72185" s="63"/>
    </row>
    <row r="72186" spans="16:17">
      <c r="P72186" s="63"/>
      <c r="Q72186" s="63"/>
    </row>
    <row r="72187" spans="16:17">
      <c r="P72187" s="63"/>
      <c r="Q72187" s="63"/>
    </row>
    <row r="72188" spans="16:17">
      <c r="P72188" s="63"/>
      <c r="Q72188" s="63"/>
    </row>
    <row r="72189" spans="16:17">
      <c r="P72189" s="63"/>
      <c r="Q72189" s="63"/>
    </row>
    <row r="72190" spans="16:17">
      <c r="P72190" s="63"/>
      <c r="Q72190" s="63"/>
    </row>
    <row r="72191" spans="16:17">
      <c r="P72191" s="63"/>
      <c r="Q72191" s="63"/>
    </row>
    <row r="72192" spans="16:17">
      <c r="P72192" s="63"/>
      <c r="Q72192" s="63"/>
    </row>
    <row r="72193" spans="16:17">
      <c r="P72193" s="63"/>
      <c r="Q72193" s="63"/>
    </row>
    <row r="72194" spans="16:17">
      <c r="P72194" s="63"/>
      <c r="Q72194" s="63"/>
    </row>
    <row r="72195" spans="16:17">
      <c r="P72195" s="63"/>
      <c r="Q72195" s="63"/>
    </row>
    <row r="72196" spans="16:17">
      <c r="P72196" s="63"/>
      <c r="Q72196" s="63"/>
    </row>
    <row r="72197" spans="16:17">
      <c r="P72197" s="63"/>
      <c r="Q72197" s="63"/>
    </row>
    <row r="72198" spans="16:17">
      <c r="P72198" s="63"/>
      <c r="Q72198" s="63"/>
    </row>
    <row r="72199" spans="16:17">
      <c r="P72199" s="63"/>
      <c r="Q72199" s="63"/>
    </row>
    <row r="72200" spans="16:17">
      <c r="P72200" s="63"/>
      <c r="Q72200" s="63"/>
    </row>
    <row r="72201" spans="16:17">
      <c r="P72201" s="63"/>
      <c r="Q72201" s="63"/>
    </row>
    <row r="72202" spans="16:17">
      <c r="P72202" s="63"/>
      <c r="Q72202" s="63"/>
    </row>
    <row r="72203" spans="16:17">
      <c r="P72203" s="63"/>
      <c r="Q72203" s="63"/>
    </row>
    <row r="72204" spans="16:17">
      <c r="P72204" s="63"/>
      <c r="Q72204" s="63"/>
    </row>
    <row r="72205" spans="16:17">
      <c r="P72205" s="63"/>
      <c r="Q72205" s="63"/>
    </row>
    <row r="72206" spans="16:17">
      <c r="P72206" s="63"/>
      <c r="Q72206" s="63"/>
    </row>
    <row r="72207" spans="16:17">
      <c r="P72207" s="63"/>
      <c r="Q72207" s="63"/>
    </row>
    <row r="72208" spans="16:17">
      <c r="P72208" s="63"/>
      <c r="Q72208" s="63"/>
    </row>
    <row r="72209" spans="16:17">
      <c r="P72209" s="63"/>
      <c r="Q72209" s="63"/>
    </row>
    <row r="72210" spans="16:17">
      <c r="P72210" s="63"/>
      <c r="Q72210" s="63"/>
    </row>
    <row r="72211" spans="16:17">
      <c r="P72211" s="63"/>
      <c r="Q72211" s="63"/>
    </row>
    <row r="72212" spans="16:17">
      <c r="P72212" s="63"/>
      <c r="Q72212" s="63"/>
    </row>
    <row r="72213" spans="16:17">
      <c r="P72213" s="63"/>
      <c r="Q72213" s="63"/>
    </row>
    <row r="72214" spans="16:17">
      <c r="P72214" s="63"/>
      <c r="Q72214" s="63"/>
    </row>
    <row r="72215" spans="16:17">
      <c r="P72215" s="63"/>
      <c r="Q72215" s="63"/>
    </row>
    <row r="72216" spans="16:17">
      <c r="P72216" s="63"/>
      <c r="Q72216" s="63"/>
    </row>
    <row r="72217" spans="16:17">
      <c r="P72217" s="63"/>
      <c r="Q72217" s="63"/>
    </row>
    <row r="72218" spans="16:17">
      <c r="P72218" s="63"/>
      <c r="Q72218" s="63"/>
    </row>
    <row r="72219" spans="16:17">
      <c r="P72219" s="63"/>
      <c r="Q72219" s="63"/>
    </row>
    <row r="72220" spans="16:17">
      <c r="P72220" s="63"/>
      <c r="Q72220" s="63"/>
    </row>
    <row r="72221" spans="16:17">
      <c r="P72221" s="63"/>
      <c r="Q72221" s="63"/>
    </row>
    <row r="72222" spans="16:17">
      <c r="P72222" s="63"/>
      <c r="Q72222" s="63"/>
    </row>
    <row r="72223" spans="16:17">
      <c r="P72223" s="63"/>
      <c r="Q72223" s="63"/>
    </row>
    <row r="72224" spans="16:17">
      <c r="P72224" s="63"/>
      <c r="Q72224" s="63"/>
    </row>
    <row r="72225" spans="16:17">
      <c r="P72225" s="63"/>
      <c r="Q72225" s="63"/>
    </row>
    <row r="72226" spans="16:17">
      <c r="P72226" s="63"/>
      <c r="Q72226" s="63"/>
    </row>
    <row r="72227" spans="16:17">
      <c r="P72227" s="63"/>
      <c r="Q72227" s="63"/>
    </row>
    <row r="72228" spans="16:17">
      <c r="P72228" s="63"/>
      <c r="Q72228" s="63"/>
    </row>
    <row r="72229" spans="16:17">
      <c r="P72229" s="63"/>
      <c r="Q72229" s="63"/>
    </row>
    <row r="72230" spans="16:17">
      <c r="P72230" s="63"/>
      <c r="Q72230" s="63"/>
    </row>
    <row r="72231" spans="16:17">
      <c r="P72231" s="63"/>
      <c r="Q72231" s="63"/>
    </row>
    <row r="72232" spans="16:17">
      <c r="P72232" s="63"/>
      <c r="Q72232" s="63"/>
    </row>
    <row r="72233" spans="16:17">
      <c r="P72233" s="63"/>
      <c r="Q72233" s="63"/>
    </row>
    <row r="72234" spans="16:17">
      <c r="P72234" s="63"/>
      <c r="Q72234" s="63"/>
    </row>
    <row r="72235" spans="16:17">
      <c r="P72235" s="63"/>
      <c r="Q72235" s="63"/>
    </row>
    <row r="72236" spans="16:17">
      <c r="P72236" s="63"/>
      <c r="Q72236" s="63"/>
    </row>
    <row r="72237" spans="16:17">
      <c r="P72237" s="63"/>
      <c r="Q72237" s="63"/>
    </row>
    <row r="72238" spans="16:17">
      <c r="P72238" s="63"/>
      <c r="Q72238" s="63"/>
    </row>
    <row r="72239" spans="16:17">
      <c r="P72239" s="63"/>
      <c r="Q72239" s="63"/>
    </row>
    <row r="72240" spans="16:17">
      <c r="P72240" s="63"/>
      <c r="Q72240" s="63"/>
    </row>
    <row r="72241" spans="16:17">
      <c r="P72241" s="63"/>
      <c r="Q72241" s="63"/>
    </row>
    <row r="72242" spans="16:17">
      <c r="P72242" s="63"/>
      <c r="Q72242" s="63"/>
    </row>
    <row r="72243" spans="16:17">
      <c r="P72243" s="63"/>
      <c r="Q72243" s="63"/>
    </row>
    <row r="72244" spans="16:17">
      <c r="P72244" s="63"/>
      <c r="Q72244" s="63"/>
    </row>
    <row r="72245" spans="16:17">
      <c r="P72245" s="63"/>
      <c r="Q72245" s="63"/>
    </row>
    <row r="72246" spans="16:17">
      <c r="P72246" s="63"/>
      <c r="Q72246" s="63"/>
    </row>
    <row r="72247" spans="16:17">
      <c r="P72247" s="63"/>
      <c r="Q72247" s="63"/>
    </row>
    <row r="72248" spans="16:17">
      <c r="P72248" s="63"/>
      <c r="Q72248" s="63"/>
    </row>
    <row r="72249" spans="16:17">
      <c r="P72249" s="63"/>
      <c r="Q72249" s="63"/>
    </row>
    <row r="72250" spans="16:17">
      <c r="P72250" s="63"/>
      <c r="Q72250" s="63"/>
    </row>
    <row r="72251" spans="16:17">
      <c r="P72251" s="63"/>
      <c r="Q72251" s="63"/>
    </row>
    <row r="72252" spans="16:17">
      <c r="P72252" s="63"/>
      <c r="Q72252" s="63"/>
    </row>
    <row r="72253" spans="16:17">
      <c r="P72253" s="63"/>
      <c r="Q72253" s="63"/>
    </row>
    <row r="72254" spans="16:17">
      <c r="P72254" s="63"/>
      <c r="Q72254" s="63"/>
    </row>
    <row r="72255" spans="16:17">
      <c r="P72255" s="63"/>
      <c r="Q72255" s="63"/>
    </row>
    <row r="72256" spans="16:17">
      <c r="P72256" s="63"/>
      <c r="Q72256" s="63"/>
    </row>
    <row r="72257" spans="16:17">
      <c r="P72257" s="63"/>
      <c r="Q72257" s="63"/>
    </row>
    <row r="72258" spans="16:17">
      <c r="P72258" s="63"/>
      <c r="Q72258" s="63"/>
    </row>
    <row r="72259" spans="16:17">
      <c r="P72259" s="63"/>
      <c r="Q72259" s="63"/>
    </row>
    <row r="72260" spans="16:17">
      <c r="P72260" s="63"/>
      <c r="Q72260" s="63"/>
    </row>
    <row r="72261" spans="16:17">
      <c r="P72261" s="63"/>
      <c r="Q72261" s="63"/>
    </row>
    <row r="72262" spans="16:17">
      <c r="P72262" s="63"/>
      <c r="Q72262" s="63"/>
    </row>
    <row r="72263" spans="16:17">
      <c r="P72263" s="63"/>
      <c r="Q72263" s="63"/>
    </row>
    <row r="72264" spans="16:17">
      <c r="P72264" s="63"/>
      <c r="Q72264" s="63"/>
    </row>
    <row r="72265" spans="16:17">
      <c r="P72265" s="63"/>
      <c r="Q72265" s="63"/>
    </row>
    <row r="72266" spans="16:17">
      <c r="P72266" s="63"/>
      <c r="Q72266" s="63"/>
    </row>
    <row r="72267" spans="16:17">
      <c r="P72267" s="63"/>
      <c r="Q72267" s="63"/>
    </row>
    <row r="72268" spans="16:17">
      <c r="P72268" s="63"/>
      <c r="Q72268" s="63"/>
    </row>
    <row r="72269" spans="16:17">
      <c r="P72269" s="63"/>
      <c r="Q72269" s="63"/>
    </row>
    <row r="72270" spans="16:17">
      <c r="P72270" s="63"/>
      <c r="Q72270" s="63"/>
    </row>
    <row r="72271" spans="16:17">
      <c r="P72271" s="63"/>
      <c r="Q72271" s="63"/>
    </row>
    <row r="72272" spans="16:17">
      <c r="P72272" s="63"/>
      <c r="Q72272" s="63"/>
    </row>
    <row r="72273" spans="16:17">
      <c r="P72273" s="63"/>
      <c r="Q72273" s="63"/>
    </row>
    <row r="72274" spans="16:17">
      <c r="P72274" s="63"/>
      <c r="Q72274" s="63"/>
    </row>
    <row r="72275" spans="16:17">
      <c r="P72275" s="63"/>
      <c r="Q72275" s="63"/>
    </row>
    <row r="72276" spans="16:17">
      <c r="P72276" s="63"/>
      <c r="Q72276" s="63"/>
    </row>
    <row r="72277" spans="16:17">
      <c r="P72277" s="63"/>
      <c r="Q72277" s="63"/>
    </row>
    <row r="72278" spans="16:17">
      <c r="P72278" s="63"/>
      <c r="Q72278" s="63"/>
    </row>
    <row r="72279" spans="16:17">
      <c r="P72279" s="63"/>
      <c r="Q72279" s="63"/>
    </row>
    <row r="72280" spans="16:17">
      <c r="P72280" s="63"/>
      <c r="Q72280" s="63"/>
    </row>
    <row r="72281" spans="16:17">
      <c r="P72281" s="63"/>
      <c r="Q72281" s="63"/>
    </row>
    <row r="72282" spans="16:17">
      <c r="P72282" s="63"/>
      <c r="Q72282" s="63"/>
    </row>
    <row r="72283" spans="16:17">
      <c r="P72283" s="63"/>
      <c r="Q72283" s="63"/>
    </row>
    <row r="72284" spans="16:17">
      <c r="P72284" s="63"/>
      <c r="Q72284" s="63"/>
    </row>
    <row r="72285" spans="16:17">
      <c r="P72285" s="63"/>
      <c r="Q72285" s="63"/>
    </row>
    <row r="72286" spans="16:17">
      <c r="P72286" s="63"/>
      <c r="Q72286" s="63"/>
    </row>
    <row r="72287" spans="16:17">
      <c r="P72287" s="63"/>
      <c r="Q72287" s="63"/>
    </row>
    <row r="72288" spans="16:17">
      <c r="P72288" s="63"/>
      <c r="Q72288" s="63"/>
    </row>
    <row r="72289" spans="16:17">
      <c r="P72289" s="63"/>
      <c r="Q72289" s="63"/>
    </row>
    <row r="72290" spans="16:17">
      <c r="P72290" s="63"/>
      <c r="Q72290" s="63"/>
    </row>
    <row r="72291" spans="16:17">
      <c r="P72291" s="63"/>
      <c r="Q72291" s="63"/>
    </row>
    <row r="72292" spans="16:17">
      <c r="P72292" s="63"/>
      <c r="Q72292" s="63"/>
    </row>
    <row r="72293" spans="16:17">
      <c r="P72293" s="63"/>
      <c r="Q72293" s="63"/>
    </row>
    <row r="72294" spans="16:17">
      <c r="P72294" s="63"/>
      <c r="Q72294" s="63"/>
    </row>
    <row r="72295" spans="16:17">
      <c r="P72295" s="63"/>
      <c r="Q72295" s="63"/>
    </row>
    <row r="72296" spans="16:17">
      <c r="P72296" s="63"/>
      <c r="Q72296" s="63"/>
    </row>
    <row r="72297" spans="16:17">
      <c r="P72297" s="63"/>
      <c r="Q72297" s="63"/>
    </row>
    <row r="72298" spans="16:17">
      <c r="P72298" s="63"/>
      <c r="Q72298" s="63"/>
    </row>
    <row r="72299" spans="16:17">
      <c r="P72299" s="63"/>
      <c r="Q72299" s="63"/>
    </row>
    <row r="72300" spans="16:17">
      <c r="P72300" s="63"/>
      <c r="Q72300" s="63"/>
    </row>
    <row r="72301" spans="16:17">
      <c r="P72301" s="63"/>
      <c r="Q72301" s="63"/>
    </row>
    <row r="72302" spans="16:17">
      <c r="P72302" s="63"/>
      <c r="Q72302" s="63"/>
    </row>
    <row r="72303" spans="16:17">
      <c r="P72303" s="63"/>
      <c r="Q72303" s="63"/>
    </row>
    <row r="72304" spans="16:17">
      <c r="P72304" s="63"/>
      <c r="Q72304" s="63"/>
    </row>
    <row r="72305" spans="16:17">
      <c r="P72305" s="63"/>
      <c r="Q72305" s="63"/>
    </row>
    <row r="72306" spans="16:17">
      <c r="P72306" s="63"/>
      <c r="Q72306" s="63"/>
    </row>
    <row r="72307" spans="16:17">
      <c r="P72307" s="63"/>
      <c r="Q72307" s="63"/>
    </row>
    <row r="72308" spans="16:17">
      <c r="P72308" s="63"/>
      <c r="Q72308" s="63"/>
    </row>
    <row r="72309" spans="16:17">
      <c r="P72309" s="63"/>
      <c r="Q72309" s="63"/>
    </row>
    <row r="72310" spans="16:17">
      <c r="P72310" s="63"/>
      <c r="Q72310" s="63"/>
    </row>
    <row r="72311" spans="16:17">
      <c r="P72311" s="63"/>
      <c r="Q72311" s="63"/>
    </row>
    <row r="72312" spans="16:17">
      <c r="P72312" s="63"/>
      <c r="Q72312" s="63"/>
    </row>
    <row r="72313" spans="16:17">
      <c r="P72313" s="63"/>
      <c r="Q72313" s="63"/>
    </row>
    <row r="72314" spans="16:17">
      <c r="P72314" s="63"/>
      <c r="Q72314" s="63"/>
    </row>
    <row r="72315" spans="16:17">
      <c r="P72315" s="63"/>
      <c r="Q72315" s="63"/>
    </row>
    <row r="72316" spans="16:17">
      <c r="P72316" s="63"/>
      <c r="Q72316" s="63"/>
    </row>
    <row r="72317" spans="16:17">
      <c r="P72317" s="63"/>
      <c r="Q72317" s="63"/>
    </row>
    <row r="72318" spans="16:17">
      <c r="P72318" s="63"/>
      <c r="Q72318" s="63"/>
    </row>
    <row r="72319" spans="16:17">
      <c r="P72319" s="63"/>
      <c r="Q72319" s="63"/>
    </row>
    <row r="72320" spans="16:17">
      <c r="P72320" s="63"/>
      <c r="Q72320" s="63"/>
    </row>
    <row r="72321" spans="16:17">
      <c r="P72321" s="63"/>
      <c r="Q72321" s="63"/>
    </row>
    <row r="72322" spans="16:17">
      <c r="P72322" s="63"/>
      <c r="Q72322" s="63"/>
    </row>
    <row r="72323" spans="16:17">
      <c r="P72323" s="63"/>
      <c r="Q72323" s="63"/>
    </row>
    <row r="72324" spans="16:17">
      <c r="P72324" s="63"/>
      <c r="Q72324" s="63"/>
    </row>
    <row r="72325" spans="16:17">
      <c r="P72325" s="63"/>
      <c r="Q72325" s="63"/>
    </row>
    <row r="72326" spans="16:17">
      <c r="P72326" s="63"/>
      <c r="Q72326" s="63"/>
    </row>
    <row r="72327" spans="16:17">
      <c r="P72327" s="63"/>
      <c r="Q72327" s="63"/>
    </row>
    <row r="72328" spans="16:17">
      <c r="P72328" s="63"/>
      <c r="Q72328" s="63"/>
    </row>
    <row r="72329" spans="16:17">
      <c r="P72329" s="63"/>
      <c r="Q72329" s="63"/>
    </row>
    <row r="72330" spans="16:17">
      <c r="P72330" s="63"/>
      <c r="Q72330" s="63"/>
    </row>
    <row r="72331" spans="16:17">
      <c r="P72331" s="63"/>
      <c r="Q72331" s="63"/>
    </row>
    <row r="72332" spans="16:17">
      <c r="P72332" s="63"/>
      <c r="Q72332" s="63"/>
    </row>
    <row r="72333" spans="16:17">
      <c r="P72333" s="63"/>
      <c r="Q72333" s="63"/>
    </row>
    <row r="72334" spans="16:17">
      <c r="P72334" s="63"/>
      <c r="Q72334" s="63"/>
    </row>
    <row r="72335" spans="16:17">
      <c r="P72335" s="63"/>
      <c r="Q72335" s="63"/>
    </row>
    <row r="72336" spans="16:17">
      <c r="P72336" s="63"/>
      <c r="Q72336" s="63"/>
    </row>
    <row r="72337" spans="16:17">
      <c r="P72337" s="63"/>
      <c r="Q72337" s="63"/>
    </row>
    <row r="72338" spans="16:17">
      <c r="P72338" s="63"/>
      <c r="Q72338" s="63"/>
    </row>
    <row r="72339" spans="16:17">
      <c r="P72339" s="63"/>
      <c r="Q72339" s="63"/>
    </row>
    <row r="72340" spans="16:17">
      <c r="P72340" s="63"/>
      <c r="Q72340" s="63"/>
    </row>
    <row r="72341" spans="16:17">
      <c r="P72341" s="63"/>
      <c r="Q72341" s="63"/>
    </row>
    <row r="72342" spans="16:17">
      <c r="P72342" s="63"/>
      <c r="Q72342" s="63"/>
    </row>
    <row r="72343" spans="16:17">
      <c r="P72343" s="63"/>
      <c r="Q72343" s="63"/>
    </row>
    <row r="72344" spans="16:17">
      <c r="P72344" s="63"/>
      <c r="Q72344" s="63"/>
    </row>
    <row r="72345" spans="16:17">
      <c r="P72345" s="63"/>
      <c r="Q72345" s="63"/>
    </row>
    <row r="72346" spans="16:17">
      <c r="P72346" s="63"/>
      <c r="Q72346" s="63"/>
    </row>
    <row r="72347" spans="16:17">
      <c r="P72347" s="63"/>
      <c r="Q72347" s="63"/>
    </row>
    <row r="72348" spans="16:17">
      <c r="P72348" s="63"/>
      <c r="Q72348" s="63"/>
    </row>
    <row r="72349" spans="16:17">
      <c r="P72349" s="63"/>
      <c r="Q72349" s="63"/>
    </row>
    <row r="72350" spans="16:17">
      <c r="P72350" s="63"/>
      <c r="Q72350" s="63"/>
    </row>
    <row r="72351" spans="16:17">
      <c r="P72351" s="63"/>
      <c r="Q72351" s="63"/>
    </row>
    <row r="72352" spans="16:17">
      <c r="P72352" s="63"/>
      <c r="Q72352" s="63"/>
    </row>
    <row r="72353" spans="16:17">
      <c r="P72353" s="63"/>
      <c r="Q72353" s="63"/>
    </row>
    <row r="72354" spans="16:17">
      <c r="P72354" s="63"/>
      <c r="Q72354" s="63"/>
    </row>
    <row r="72355" spans="16:17">
      <c r="P72355" s="63"/>
      <c r="Q72355" s="63"/>
    </row>
    <row r="72356" spans="16:17">
      <c r="P72356" s="63"/>
      <c r="Q72356" s="63"/>
    </row>
    <row r="72357" spans="16:17">
      <c r="P72357" s="63"/>
      <c r="Q72357" s="63"/>
    </row>
    <row r="72358" spans="16:17">
      <c r="P72358" s="63"/>
      <c r="Q72358" s="63"/>
    </row>
    <row r="72359" spans="16:17">
      <c r="P72359" s="63"/>
      <c r="Q72359" s="63"/>
    </row>
    <row r="72360" spans="16:17">
      <c r="P72360" s="63"/>
      <c r="Q72360" s="63"/>
    </row>
    <row r="72361" spans="16:17">
      <c r="P72361" s="63"/>
      <c r="Q72361" s="63"/>
    </row>
    <row r="72362" spans="16:17">
      <c r="P72362" s="63"/>
      <c r="Q72362" s="63"/>
    </row>
    <row r="72363" spans="16:17">
      <c r="P72363" s="63"/>
      <c r="Q72363" s="63"/>
    </row>
    <row r="72364" spans="16:17">
      <c r="P72364" s="63"/>
      <c r="Q72364" s="63"/>
    </row>
    <row r="72365" spans="16:17">
      <c r="P72365" s="63"/>
      <c r="Q72365" s="63"/>
    </row>
    <row r="72366" spans="16:17">
      <c r="P72366" s="63"/>
      <c r="Q72366" s="63"/>
    </row>
    <row r="72367" spans="16:17">
      <c r="P72367" s="63"/>
      <c r="Q72367" s="63"/>
    </row>
    <row r="72368" spans="16:17">
      <c r="P72368" s="63"/>
      <c r="Q72368" s="63"/>
    </row>
    <row r="72369" spans="16:17">
      <c r="P72369" s="63"/>
      <c r="Q72369" s="63"/>
    </row>
    <row r="72370" spans="16:17">
      <c r="P72370" s="63"/>
      <c r="Q72370" s="63"/>
    </row>
    <row r="72371" spans="16:17">
      <c r="P72371" s="63"/>
      <c r="Q72371" s="63"/>
    </row>
    <row r="72372" spans="16:17">
      <c r="P72372" s="63"/>
      <c r="Q72372" s="63"/>
    </row>
    <row r="72373" spans="16:17">
      <c r="P72373" s="63"/>
      <c r="Q72373" s="63"/>
    </row>
    <row r="72374" spans="16:17">
      <c r="P72374" s="63"/>
      <c r="Q72374" s="63"/>
    </row>
    <row r="72375" spans="16:17">
      <c r="P72375" s="63"/>
      <c r="Q72375" s="63"/>
    </row>
    <row r="72376" spans="16:17">
      <c r="P72376" s="63"/>
      <c r="Q72376" s="63"/>
    </row>
    <row r="72377" spans="16:17">
      <c r="P72377" s="63"/>
      <c r="Q72377" s="63"/>
    </row>
    <row r="72378" spans="16:17">
      <c r="P72378" s="63"/>
      <c r="Q72378" s="63"/>
    </row>
    <row r="72379" spans="16:17">
      <c r="P72379" s="63"/>
      <c r="Q72379" s="63"/>
    </row>
    <row r="72380" spans="16:17">
      <c r="P72380" s="63"/>
      <c r="Q72380" s="63"/>
    </row>
    <row r="72381" spans="16:17">
      <c r="P72381" s="63"/>
      <c r="Q72381" s="63"/>
    </row>
    <row r="72382" spans="16:17">
      <c r="P72382" s="63"/>
      <c r="Q72382" s="63"/>
    </row>
    <row r="72383" spans="16:17">
      <c r="P72383" s="63"/>
      <c r="Q72383" s="63"/>
    </row>
    <row r="72384" spans="16:17">
      <c r="P72384" s="63"/>
      <c r="Q72384" s="63"/>
    </row>
    <row r="72385" spans="16:17">
      <c r="P72385" s="63"/>
      <c r="Q72385" s="63"/>
    </row>
    <row r="72386" spans="16:17">
      <c r="P72386" s="63"/>
      <c r="Q72386" s="63"/>
    </row>
    <row r="72387" spans="16:17">
      <c r="P72387" s="63"/>
      <c r="Q72387" s="63"/>
    </row>
    <row r="72388" spans="16:17">
      <c r="P72388" s="63"/>
      <c r="Q72388" s="63"/>
    </row>
    <row r="72389" spans="16:17">
      <c r="P72389" s="63"/>
      <c r="Q72389" s="63"/>
    </row>
    <row r="72390" spans="16:17">
      <c r="P72390" s="63"/>
      <c r="Q72390" s="63"/>
    </row>
    <row r="72391" spans="16:17">
      <c r="P72391" s="63"/>
      <c r="Q72391" s="63"/>
    </row>
    <row r="72392" spans="16:17">
      <c r="P72392" s="63"/>
      <c r="Q72392" s="63"/>
    </row>
    <row r="72393" spans="16:17">
      <c r="P72393" s="63"/>
      <c r="Q72393" s="63"/>
    </row>
    <row r="72394" spans="16:17">
      <c r="P72394" s="63"/>
      <c r="Q72394" s="63"/>
    </row>
    <row r="72395" spans="16:17">
      <c r="P72395" s="63"/>
      <c r="Q72395" s="63"/>
    </row>
    <row r="72396" spans="16:17">
      <c r="P72396" s="63"/>
      <c r="Q72396" s="63"/>
    </row>
    <row r="72397" spans="16:17">
      <c r="P72397" s="63"/>
      <c r="Q72397" s="63"/>
    </row>
    <row r="72398" spans="16:17">
      <c r="P72398" s="63"/>
      <c r="Q72398" s="63"/>
    </row>
    <row r="72399" spans="16:17">
      <c r="P72399" s="63"/>
      <c r="Q72399" s="63"/>
    </row>
    <row r="72400" spans="16:17">
      <c r="P72400" s="63"/>
      <c r="Q72400" s="63"/>
    </row>
    <row r="72401" spans="16:17">
      <c r="P72401" s="63"/>
      <c r="Q72401" s="63"/>
    </row>
    <row r="72402" spans="16:17">
      <c r="P72402" s="63"/>
      <c r="Q72402" s="63"/>
    </row>
    <row r="72403" spans="16:17">
      <c r="P72403" s="63"/>
      <c r="Q72403" s="63"/>
    </row>
    <row r="72404" spans="16:17">
      <c r="P72404" s="63"/>
      <c r="Q72404" s="63"/>
    </row>
    <row r="72405" spans="16:17">
      <c r="P72405" s="63"/>
      <c r="Q72405" s="63"/>
    </row>
    <row r="72406" spans="16:17">
      <c r="P72406" s="63"/>
      <c r="Q72406" s="63"/>
    </row>
    <row r="72407" spans="16:17">
      <c r="P72407" s="63"/>
      <c r="Q72407" s="63"/>
    </row>
    <row r="72408" spans="16:17">
      <c r="P72408" s="63"/>
      <c r="Q72408" s="63"/>
    </row>
    <row r="72409" spans="16:17">
      <c r="P72409" s="63"/>
      <c r="Q72409" s="63"/>
    </row>
    <row r="72410" spans="16:17">
      <c r="P72410" s="63"/>
      <c r="Q72410" s="63"/>
    </row>
    <row r="72411" spans="16:17">
      <c r="P72411" s="63"/>
      <c r="Q72411" s="63"/>
    </row>
    <row r="72412" spans="16:17">
      <c r="P72412" s="63"/>
      <c r="Q72412" s="63"/>
    </row>
    <row r="72413" spans="16:17">
      <c r="P72413" s="63"/>
      <c r="Q72413" s="63"/>
    </row>
    <row r="72414" spans="16:17">
      <c r="P72414" s="63"/>
      <c r="Q72414" s="63"/>
    </row>
    <row r="72415" spans="16:17">
      <c r="P72415" s="63"/>
      <c r="Q72415" s="63"/>
    </row>
    <row r="72416" spans="16:17">
      <c r="P72416" s="63"/>
      <c r="Q72416" s="63"/>
    </row>
    <row r="72417" spans="16:17">
      <c r="P72417" s="63"/>
      <c r="Q72417" s="63"/>
    </row>
    <row r="72418" spans="16:17">
      <c r="P72418" s="63"/>
      <c r="Q72418" s="63"/>
    </row>
    <row r="72419" spans="16:17">
      <c r="P72419" s="63"/>
      <c r="Q72419" s="63"/>
    </row>
    <row r="72420" spans="16:17">
      <c r="P72420" s="63"/>
      <c r="Q72420" s="63"/>
    </row>
    <row r="72421" spans="16:17">
      <c r="P72421" s="63"/>
      <c r="Q72421" s="63"/>
    </row>
    <row r="72422" spans="16:17">
      <c r="P72422" s="63"/>
      <c r="Q72422" s="63"/>
    </row>
    <row r="72423" spans="16:17">
      <c r="P72423" s="63"/>
      <c r="Q72423" s="63"/>
    </row>
    <row r="72424" spans="16:17">
      <c r="P72424" s="63"/>
      <c r="Q72424" s="63"/>
    </row>
    <row r="72425" spans="16:17">
      <c r="P72425" s="63"/>
      <c r="Q72425" s="63"/>
    </row>
    <row r="72426" spans="16:17">
      <c r="P72426" s="63"/>
      <c r="Q72426" s="63"/>
    </row>
    <row r="72427" spans="16:17">
      <c r="P72427" s="63"/>
      <c r="Q72427" s="63"/>
    </row>
    <row r="72428" spans="16:17">
      <c r="P72428" s="63"/>
      <c r="Q72428" s="63"/>
    </row>
    <row r="72429" spans="16:17">
      <c r="P72429" s="63"/>
      <c r="Q72429" s="63"/>
    </row>
    <row r="72430" spans="16:17">
      <c r="P72430" s="63"/>
      <c r="Q72430" s="63"/>
    </row>
    <row r="72431" spans="16:17">
      <c r="P72431" s="63"/>
      <c r="Q72431" s="63"/>
    </row>
    <row r="72432" spans="16:17">
      <c r="P72432" s="63"/>
      <c r="Q72432" s="63"/>
    </row>
    <row r="72433" spans="16:17">
      <c r="P72433" s="63"/>
      <c r="Q72433" s="63"/>
    </row>
    <row r="72434" spans="16:17">
      <c r="P72434" s="63"/>
      <c r="Q72434" s="63"/>
    </row>
    <row r="72435" spans="16:17">
      <c r="P72435" s="63"/>
      <c r="Q72435" s="63"/>
    </row>
    <row r="72436" spans="16:17">
      <c r="P72436" s="63"/>
      <c r="Q72436" s="63"/>
    </row>
    <row r="72437" spans="16:17">
      <c r="P72437" s="63"/>
      <c r="Q72437" s="63"/>
    </row>
    <row r="72438" spans="16:17">
      <c r="P72438" s="63"/>
      <c r="Q72438" s="63"/>
    </row>
    <row r="72439" spans="16:17">
      <c r="P72439" s="63"/>
      <c r="Q72439" s="63"/>
    </row>
    <row r="72440" spans="16:17">
      <c r="P72440" s="63"/>
      <c r="Q72440" s="63"/>
    </row>
    <row r="72441" spans="16:17">
      <c r="P72441" s="63"/>
      <c r="Q72441" s="63"/>
    </row>
    <row r="72442" spans="16:17">
      <c r="P72442" s="63"/>
      <c r="Q72442" s="63"/>
    </row>
    <row r="72443" spans="16:17">
      <c r="P72443" s="63"/>
      <c r="Q72443" s="63"/>
    </row>
    <row r="72444" spans="16:17">
      <c r="P72444" s="63"/>
      <c r="Q72444" s="63"/>
    </row>
    <row r="72445" spans="16:17">
      <c r="P72445" s="63"/>
      <c r="Q72445" s="63"/>
    </row>
    <row r="72446" spans="16:17">
      <c r="P72446" s="63"/>
      <c r="Q72446" s="63"/>
    </row>
    <row r="72447" spans="16:17">
      <c r="P72447" s="63"/>
      <c r="Q72447" s="63"/>
    </row>
    <row r="72448" spans="16:17">
      <c r="P72448" s="63"/>
      <c r="Q72448" s="63"/>
    </row>
    <row r="72449" spans="16:17">
      <c r="P72449" s="63"/>
      <c r="Q72449" s="63"/>
    </row>
    <row r="72450" spans="16:17">
      <c r="P72450" s="63"/>
      <c r="Q72450" s="63"/>
    </row>
    <row r="72451" spans="16:17">
      <c r="P72451" s="63"/>
      <c r="Q72451" s="63"/>
    </row>
    <row r="72452" spans="16:17">
      <c r="P72452" s="63"/>
      <c r="Q72452" s="63"/>
    </row>
    <row r="72453" spans="16:17">
      <c r="P72453" s="63"/>
      <c r="Q72453" s="63"/>
    </row>
    <row r="72454" spans="16:17">
      <c r="P72454" s="63"/>
      <c r="Q72454" s="63"/>
    </row>
    <row r="72455" spans="16:17">
      <c r="P72455" s="63"/>
      <c r="Q72455" s="63"/>
    </row>
    <row r="72456" spans="16:17">
      <c r="P72456" s="63"/>
      <c r="Q72456" s="63"/>
    </row>
    <row r="72457" spans="16:17">
      <c r="P72457" s="63"/>
      <c r="Q72457" s="63"/>
    </row>
    <row r="72458" spans="16:17">
      <c r="P72458" s="63"/>
      <c r="Q72458" s="63"/>
    </row>
    <row r="72459" spans="16:17">
      <c r="P72459" s="63"/>
      <c r="Q72459" s="63"/>
    </row>
    <row r="72460" spans="16:17">
      <c r="P72460" s="63"/>
      <c r="Q72460" s="63"/>
    </row>
    <row r="72461" spans="16:17">
      <c r="P72461" s="63"/>
      <c r="Q72461" s="63"/>
    </row>
    <row r="72462" spans="16:17">
      <c r="P72462" s="63"/>
      <c r="Q72462" s="63"/>
    </row>
    <row r="72463" spans="16:17">
      <c r="P72463" s="63"/>
      <c r="Q72463" s="63"/>
    </row>
    <row r="72464" spans="16:17">
      <c r="P72464" s="63"/>
      <c r="Q72464" s="63"/>
    </row>
    <row r="72465" spans="16:17">
      <c r="P72465" s="63"/>
      <c r="Q72465" s="63"/>
    </row>
    <row r="72466" spans="16:17">
      <c r="P72466" s="63"/>
      <c r="Q72466" s="63"/>
    </row>
    <row r="72467" spans="16:17">
      <c r="P72467" s="63"/>
      <c r="Q72467" s="63"/>
    </row>
    <row r="72468" spans="16:17">
      <c r="P72468" s="63"/>
      <c r="Q72468" s="63"/>
    </row>
    <row r="72469" spans="16:17">
      <c r="P72469" s="63"/>
      <c r="Q72469" s="63"/>
    </row>
    <row r="72470" spans="16:17">
      <c r="P72470" s="63"/>
      <c r="Q72470" s="63"/>
    </row>
    <row r="72471" spans="16:17">
      <c r="P72471" s="63"/>
      <c r="Q72471" s="63"/>
    </row>
    <row r="72472" spans="16:17">
      <c r="P72472" s="63"/>
      <c r="Q72472" s="63"/>
    </row>
    <row r="72473" spans="16:17">
      <c r="P72473" s="63"/>
      <c r="Q72473" s="63"/>
    </row>
    <row r="72474" spans="16:17">
      <c r="P72474" s="63"/>
      <c r="Q72474" s="63"/>
    </row>
    <row r="72475" spans="16:17">
      <c r="P72475" s="63"/>
      <c r="Q72475" s="63"/>
    </row>
    <row r="72476" spans="16:17">
      <c r="P72476" s="63"/>
      <c r="Q72476" s="63"/>
    </row>
    <row r="72477" spans="16:17">
      <c r="P72477" s="63"/>
      <c r="Q72477" s="63"/>
    </row>
    <row r="72478" spans="16:17">
      <c r="P72478" s="63"/>
      <c r="Q72478" s="63"/>
    </row>
    <row r="72479" spans="16:17">
      <c r="P72479" s="63"/>
      <c r="Q72479" s="63"/>
    </row>
    <row r="72480" spans="16:17">
      <c r="P72480" s="63"/>
      <c r="Q72480" s="63"/>
    </row>
    <row r="72481" spans="16:17">
      <c r="P72481" s="63"/>
      <c r="Q72481" s="63"/>
    </row>
    <row r="72482" spans="16:17">
      <c r="P72482" s="63"/>
      <c r="Q72482" s="63"/>
    </row>
    <row r="72483" spans="16:17">
      <c r="P72483" s="63"/>
      <c r="Q72483" s="63"/>
    </row>
    <row r="72484" spans="16:17">
      <c r="P72484" s="63"/>
      <c r="Q72484" s="63"/>
    </row>
    <row r="72485" spans="16:17">
      <c r="P72485" s="63"/>
      <c r="Q72485" s="63"/>
    </row>
    <row r="72486" spans="16:17">
      <c r="P72486" s="63"/>
      <c r="Q72486" s="63"/>
    </row>
    <row r="72487" spans="16:17">
      <c r="P72487" s="63"/>
      <c r="Q72487" s="63"/>
    </row>
    <row r="72488" spans="16:17">
      <c r="P72488" s="63"/>
      <c r="Q72488" s="63"/>
    </row>
    <row r="72489" spans="16:17">
      <c r="P72489" s="63"/>
      <c r="Q72489" s="63"/>
    </row>
    <row r="72490" spans="16:17">
      <c r="P72490" s="63"/>
      <c r="Q72490" s="63"/>
    </row>
    <row r="72491" spans="16:17">
      <c r="P72491" s="63"/>
      <c r="Q72491" s="63"/>
    </row>
    <row r="72492" spans="16:17">
      <c r="P72492" s="63"/>
      <c r="Q72492" s="63"/>
    </row>
    <row r="72493" spans="16:17">
      <c r="P72493" s="63"/>
      <c r="Q72493" s="63"/>
    </row>
    <row r="72494" spans="16:17">
      <c r="P72494" s="63"/>
      <c r="Q72494" s="63"/>
    </row>
    <row r="72495" spans="16:17">
      <c r="P72495" s="63"/>
      <c r="Q72495" s="63"/>
    </row>
    <row r="72496" spans="16:17">
      <c r="P72496" s="63"/>
      <c r="Q72496" s="63"/>
    </row>
    <row r="72497" spans="16:17">
      <c r="P72497" s="63"/>
      <c r="Q72497" s="63"/>
    </row>
    <row r="72498" spans="16:17">
      <c r="P72498" s="63"/>
      <c r="Q72498" s="63"/>
    </row>
    <row r="72499" spans="16:17">
      <c r="P72499" s="63"/>
      <c r="Q72499" s="63"/>
    </row>
    <row r="72500" spans="16:17">
      <c r="P72500" s="63"/>
      <c r="Q72500" s="63"/>
    </row>
    <row r="72501" spans="16:17">
      <c r="P72501" s="63"/>
      <c r="Q72501" s="63"/>
    </row>
    <row r="72502" spans="16:17">
      <c r="P72502" s="63"/>
      <c r="Q72502" s="63"/>
    </row>
    <row r="72503" spans="16:17">
      <c r="P72503" s="63"/>
      <c r="Q72503" s="63"/>
    </row>
    <row r="72504" spans="16:17">
      <c r="P72504" s="63"/>
      <c r="Q72504" s="63"/>
    </row>
    <row r="72505" spans="16:17">
      <c r="P72505" s="63"/>
      <c r="Q72505" s="63"/>
    </row>
    <row r="72506" spans="16:17">
      <c r="P72506" s="63"/>
      <c r="Q72506" s="63"/>
    </row>
    <row r="72507" spans="16:17">
      <c r="P72507" s="63"/>
      <c r="Q72507" s="63"/>
    </row>
    <row r="72508" spans="16:17">
      <c r="P72508" s="63"/>
      <c r="Q72508" s="63"/>
    </row>
    <row r="72509" spans="16:17">
      <c r="P72509" s="63"/>
      <c r="Q72509" s="63"/>
    </row>
    <row r="72510" spans="16:17">
      <c r="P72510" s="63"/>
      <c r="Q72510" s="63"/>
    </row>
    <row r="72511" spans="16:17">
      <c r="P72511" s="63"/>
      <c r="Q72511" s="63"/>
    </row>
    <row r="72512" spans="16:17">
      <c r="P72512" s="63"/>
      <c r="Q72512" s="63"/>
    </row>
    <row r="72513" spans="16:17">
      <c r="P72513" s="63"/>
      <c r="Q72513" s="63"/>
    </row>
    <row r="72514" spans="16:17">
      <c r="P72514" s="63"/>
      <c r="Q72514" s="63"/>
    </row>
    <row r="72515" spans="16:17">
      <c r="P72515" s="63"/>
      <c r="Q72515" s="63"/>
    </row>
    <row r="72516" spans="16:17">
      <c r="P72516" s="63"/>
      <c r="Q72516" s="63"/>
    </row>
    <row r="72517" spans="16:17">
      <c r="P72517" s="63"/>
      <c r="Q72517" s="63"/>
    </row>
    <row r="72518" spans="16:17">
      <c r="P72518" s="63"/>
      <c r="Q72518" s="63"/>
    </row>
    <row r="72519" spans="16:17">
      <c r="P72519" s="63"/>
      <c r="Q72519" s="63"/>
    </row>
    <row r="72520" spans="16:17">
      <c r="P72520" s="63"/>
      <c r="Q72520" s="63"/>
    </row>
    <row r="72521" spans="16:17">
      <c r="P72521" s="63"/>
      <c r="Q72521" s="63"/>
    </row>
    <row r="72522" spans="16:17">
      <c r="P72522" s="63"/>
      <c r="Q72522" s="63"/>
    </row>
    <row r="72523" spans="16:17">
      <c r="P72523" s="63"/>
      <c r="Q72523" s="63"/>
    </row>
    <row r="72524" spans="16:17">
      <c r="P72524" s="63"/>
      <c r="Q72524" s="63"/>
    </row>
    <row r="72525" spans="16:17">
      <c r="P72525" s="63"/>
      <c r="Q72525" s="63"/>
    </row>
    <row r="72526" spans="16:17">
      <c r="P72526" s="63"/>
      <c r="Q72526" s="63"/>
    </row>
    <row r="72527" spans="16:17">
      <c r="P72527" s="63"/>
      <c r="Q72527" s="63"/>
    </row>
    <row r="72528" spans="16:17">
      <c r="P72528" s="63"/>
      <c r="Q72528" s="63"/>
    </row>
    <row r="72529" spans="16:17">
      <c r="P72529" s="63"/>
      <c r="Q72529" s="63"/>
    </row>
    <row r="72530" spans="16:17">
      <c r="P72530" s="63"/>
      <c r="Q72530" s="63"/>
    </row>
    <row r="72531" spans="16:17">
      <c r="P72531" s="63"/>
      <c r="Q72531" s="63"/>
    </row>
    <row r="72532" spans="16:17">
      <c r="P72532" s="63"/>
      <c r="Q72532" s="63"/>
    </row>
    <row r="72533" spans="16:17">
      <c r="P72533" s="63"/>
      <c r="Q72533" s="63"/>
    </row>
    <row r="72534" spans="16:17">
      <c r="P72534" s="63"/>
      <c r="Q72534" s="63"/>
    </row>
    <row r="72535" spans="16:17">
      <c r="P72535" s="63"/>
      <c r="Q72535" s="63"/>
    </row>
    <row r="72536" spans="16:17">
      <c r="P72536" s="63"/>
      <c r="Q72536" s="63"/>
    </row>
    <row r="72537" spans="16:17">
      <c r="P72537" s="63"/>
      <c r="Q72537" s="63"/>
    </row>
    <row r="72538" spans="16:17">
      <c r="P72538" s="63"/>
      <c r="Q72538" s="63"/>
    </row>
    <row r="72539" spans="16:17">
      <c r="P72539" s="63"/>
      <c r="Q72539" s="63"/>
    </row>
    <row r="72540" spans="16:17">
      <c r="P72540" s="63"/>
      <c r="Q72540" s="63"/>
    </row>
    <row r="72541" spans="16:17">
      <c r="P72541" s="63"/>
      <c r="Q72541" s="63"/>
    </row>
    <row r="72542" spans="16:17">
      <c r="P72542" s="63"/>
      <c r="Q72542" s="63"/>
    </row>
    <row r="72543" spans="16:17">
      <c r="P72543" s="63"/>
      <c r="Q72543" s="63"/>
    </row>
    <row r="72544" spans="16:17">
      <c r="P72544" s="63"/>
      <c r="Q72544" s="63"/>
    </row>
    <row r="72545" spans="16:17">
      <c r="P72545" s="63"/>
      <c r="Q72545" s="63"/>
    </row>
    <row r="72546" spans="16:17">
      <c r="P72546" s="63"/>
      <c r="Q72546" s="63"/>
    </row>
    <row r="72547" spans="16:17">
      <c r="P72547" s="63"/>
      <c r="Q72547" s="63"/>
    </row>
    <row r="72548" spans="16:17">
      <c r="P72548" s="63"/>
      <c r="Q72548" s="63"/>
    </row>
    <row r="72549" spans="16:17">
      <c r="P72549" s="63"/>
      <c r="Q72549" s="63"/>
    </row>
    <row r="72550" spans="16:17">
      <c r="P72550" s="63"/>
      <c r="Q72550" s="63"/>
    </row>
    <row r="72551" spans="16:17">
      <c r="P72551" s="63"/>
      <c r="Q72551" s="63"/>
    </row>
    <row r="72552" spans="16:17">
      <c r="P72552" s="63"/>
      <c r="Q72552" s="63"/>
    </row>
    <row r="72553" spans="16:17">
      <c r="P72553" s="63"/>
      <c r="Q72553" s="63"/>
    </row>
    <row r="72554" spans="16:17">
      <c r="P72554" s="63"/>
      <c r="Q72554" s="63"/>
    </row>
    <row r="72555" spans="16:17">
      <c r="P72555" s="63"/>
      <c r="Q72555" s="63"/>
    </row>
    <row r="72556" spans="16:17">
      <c r="P72556" s="63"/>
      <c r="Q72556" s="63"/>
    </row>
    <row r="72557" spans="16:17">
      <c r="P72557" s="63"/>
      <c r="Q72557" s="63"/>
    </row>
    <row r="72558" spans="16:17">
      <c r="P72558" s="63"/>
      <c r="Q72558" s="63"/>
    </row>
    <row r="72559" spans="16:17">
      <c r="P72559" s="63"/>
      <c r="Q72559" s="63"/>
    </row>
    <row r="72560" spans="16:17">
      <c r="P72560" s="63"/>
      <c r="Q72560" s="63"/>
    </row>
    <row r="72561" spans="16:17">
      <c r="P72561" s="63"/>
      <c r="Q72561" s="63"/>
    </row>
    <row r="72562" spans="16:17">
      <c r="P72562" s="63"/>
      <c r="Q72562" s="63"/>
    </row>
    <row r="72563" spans="16:17">
      <c r="P72563" s="63"/>
      <c r="Q72563" s="63"/>
    </row>
    <row r="72564" spans="16:17">
      <c r="P72564" s="63"/>
      <c r="Q72564" s="63"/>
    </row>
    <row r="72565" spans="16:17">
      <c r="P72565" s="63"/>
      <c r="Q72565" s="63"/>
    </row>
    <row r="72566" spans="16:17">
      <c r="P72566" s="63"/>
      <c r="Q72566" s="63"/>
    </row>
    <row r="72567" spans="16:17">
      <c r="P72567" s="63"/>
      <c r="Q72567" s="63"/>
    </row>
    <row r="72568" spans="16:17">
      <c r="P72568" s="63"/>
      <c r="Q72568" s="63"/>
    </row>
    <row r="72569" spans="16:17">
      <c r="P72569" s="63"/>
      <c r="Q72569" s="63"/>
    </row>
    <row r="72570" spans="16:17">
      <c r="P72570" s="63"/>
      <c r="Q72570" s="63"/>
    </row>
    <row r="72571" spans="16:17">
      <c r="P72571" s="63"/>
      <c r="Q72571" s="63"/>
    </row>
    <row r="72572" spans="16:17">
      <c r="P72572" s="63"/>
      <c r="Q72572" s="63"/>
    </row>
    <row r="72573" spans="16:17">
      <c r="P72573" s="63"/>
      <c r="Q72573" s="63"/>
    </row>
    <row r="72574" spans="16:17">
      <c r="P72574" s="63"/>
      <c r="Q72574" s="63"/>
    </row>
    <row r="72575" spans="16:17">
      <c r="P72575" s="63"/>
      <c r="Q72575" s="63"/>
    </row>
    <row r="72576" spans="16:17">
      <c r="P72576" s="63"/>
      <c r="Q72576" s="63"/>
    </row>
    <row r="72577" spans="16:17">
      <c r="P72577" s="63"/>
      <c r="Q72577" s="63"/>
    </row>
    <row r="72578" spans="16:17">
      <c r="P72578" s="63"/>
      <c r="Q72578" s="63"/>
    </row>
    <row r="72579" spans="16:17">
      <c r="P72579" s="63"/>
      <c r="Q72579" s="63"/>
    </row>
    <row r="72580" spans="16:17">
      <c r="P72580" s="63"/>
      <c r="Q72580" s="63"/>
    </row>
    <row r="72581" spans="16:17">
      <c r="P72581" s="63"/>
      <c r="Q72581" s="63"/>
    </row>
    <row r="72582" spans="16:17">
      <c r="P72582" s="63"/>
      <c r="Q72582" s="63"/>
    </row>
    <row r="72583" spans="16:17">
      <c r="P72583" s="63"/>
      <c r="Q72583" s="63"/>
    </row>
    <row r="72584" spans="16:17">
      <c r="P72584" s="63"/>
      <c r="Q72584" s="63"/>
    </row>
    <row r="72585" spans="16:17">
      <c r="P72585" s="63"/>
      <c r="Q72585" s="63"/>
    </row>
    <row r="72586" spans="16:17">
      <c r="P72586" s="63"/>
      <c r="Q72586" s="63"/>
    </row>
    <row r="72587" spans="16:17">
      <c r="P72587" s="63"/>
      <c r="Q72587" s="63"/>
    </row>
    <row r="72588" spans="16:17">
      <c r="P72588" s="63"/>
      <c r="Q72588" s="63"/>
    </row>
    <row r="72589" spans="16:17">
      <c r="P72589" s="63"/>
      <c r="Q72589" s="63"/>
    </row>
    <row r="72590" spans="16:17">
      <c r="P72590" s="63"/>
      <c r="Q72590" s="63"/>
    </row>
    <row r="72591" spans="16:17">
      <c r="P72591" s="63"/>
      <c r="Q72591" s="63"/>
    </row>
    <row r="72592" spans="16:17">
      <c r="P72592" s="63"/>
      <c r="Q72592" s="63"/>
    </row>
    <row r="72593" spans="16:17">
      <c r="P72593" s="63"/>
      <c r="Q72593" s="63"/>
    </row>
    <row r="72594" spans="16:17">
      <c r="P72594" s="63"/>
      <c r="Q72594" s="63"/>
    </row>
    <row r="72595" spans="16:17">
      <c r="P72595" s="63"/>
      <c r="Q72595" s="63"/>
    </row>
    <row r="72596" spans="16:17">
      <c r="P72596" s="63"/>
      <c r="Q72596" s="63"/>
    </row>
    <row r="72597" spans="16:17">
      <c r="P72597" s="63"/>
      <c r="Q72597" s="63"/>
    </row>
    <row r="72598" spans="16:17">
      <c r="P72598" s="63"/>
      <c r="Q72598" s="63"/>
    </row>
    <row r="72599" spans="16:17">
      <c r="P72599" s="63"/>
      <c r="Q72599" s="63"/>
    </row>
    <row r="72600" spans="16:17">
      <c r="P72600" s="63"/>
      <c r="Q72600" s="63"/>
    </row>
    <row r="72601" spans="16:17">
      <c r="P72601" s="63"/>
      <c r="Q72601" s="63"/>
    </row>
    <row r="72602" spans="16:17">
      <c r="P72602" s="63"/>
      <c r="Q72602" s="63"/>
    </row>
    <row r="72603" spans="16:17">
      <c r="P72603" s="63"/>
      <c r="Q72603" s="63"/>
    </row>
    <row r="72604" spans="16:17">
      <c r="P72604" s="63"/>
      <c r="Q72604" s="63"/>
    </row>
    <row r="72605" spans="16:17">
      <c r="P72605" s="63"/>
      <c r="Q72605" s="63"/>
    </row>
    <row r="72606" spans="16:17">
      <c r="P72606" s="63"/>
      <c r="Q72606" s="63"/>
    </row>
    <row r="72607" spans="16:17">
      <c r="P72607" s="63"/>
      <c r="Q72607" s="63"/>
    </row>
    <row r="72608" spans="16:17">
      <c r="P72608" s="63"/>
      <c r="Q72608" s="63"/>
    </row>
    <row r="72609" spans="16:17">
      <c r="P72609" s="63"/>
      <c r="Q72609" s="63"/>
    </row>
    <row r="72610" spans="16:17">
      <c r="P72610" s="63"/>
      <c r="Q72610" s="63"/>
    </row>
    <row r="72611" spans="16:17">
      <c r="P72611" s="63"/>
      <c r="Q72611" s="63"/>
    </row>
    <row r="72612" spans="16:17">
      <c r="P72612" s="63"/>
      <c r="Q72612" s="63"/>
    </row>
    <row r="72613" spans="16:17">
      <c r="P72613" s="63"/>
      <c r="Q72613" s="63"/>
    </row>
    <row r="72614" spans="16:17">
      <c r="P72614" s="63"/>
      <c r="Q72614" s="63"/>
    </row>
    <row r="72615" spans="16:17">
      <c r="P72615" s="63"/>
      <c r="Q72615" s="63"/>
    </row>
    <row r="72616" spans="16:17">
      <c r="P72616" s="63"/>
      <c r="Q72616" s="63"/>
    </row>
    <row r="72617" spans="16:17">
      <c r="P72617" s="63"/>
      <c r="Q72617" s="63"/>
    </row>
    <row r="72618" spans="16:17">
      <c r="P72618" s="63"/>
      <c r="Q72618" s="63"/>
    </row>
    <row r="72619" spans="16:17">
      <c r="P72619" s="63"/>
      <c r="Q72619" s="63"/>
    </row>
    <row r="72620" spans="16:17">
      <c r="P72620" s="63"/>
      <c r="Q72620" s="63"/>
    </row>
    <row r="72621" spans="16:17">
      <c r="P72621" s="63"/>
      <c r="Q72621" s="63"/>
    </row>
    <row r="72622" spans="16:17">
      <c r="P72622" s="63"/>
      <c r="Q72622" s="63"/>
    </row>
    <row r="72623" spans="16:17">
      <c r="P72623" s="63"/>
      <c r="Q72623" s="63"/>
    </row>
    <row r="72624" spans="16:17">
      <c r="P72624" s="63"/>
      <c r="Q72624" s="63"/>
    </row>
    <row r="72625" spans="16:17">
      <c r="P72625" s="63"/>
      <c r="Q72625" s="63"/>
    </row>
    <row r="72626" spans="16:17">
      <c r="P72626" s="63"/>
      <c r="Q72626" s="63"/>
    </row>
    <row r="72627" spans="16:17">
      <c r="P72627" s="63"/>
      <c r="Q72627" s="63"/>
    </row>
    <row r="72628" spans="16:17">
      <c r="P72628" s="63"/>
      <c r="Q72628" s="63"/>
    </row>
    <row r="72629" spans="16:17">
      <c r="P72629" s="63"/>
      <c r="Q72629" s="63"/>
    </row>
    <row r="72630" spans="16:17">
      <c r="P72630" s="63"/>
      <c r="Q72630" s="63"/>
    </row>
    <row r="72631" spans="16:17">
      <c r="P72631" s="63"/>
      <c r="Q72631" s="63"/>
    </row>
    <row r="72632" spans="16:17">
      <c r="P72632" s="63"/>
      <c r="Q72632" s="63"/>
    </row>
    <row r="72633" spans="16:17">
      <c r="P72633" s="63"/>
      <c r="Q72633" s="63"/>
    </row>
    <row r="72634" spans="16:17">
      <c r="P72634" s="63"/>
      <c r="Q72634" s="63"/>
    </row>
    <row r="72635" spans="16:17">
      <c r="P72635" s="63"/>
      <c r="Q72635" s="63"/>
    </row>
    <row r="72636" spans="16:17">
      <c r="P72636" s="63"/>
      <c r="Q72636" s="63"/>
    </row>
    <row r="72637" spans="16:17">
      <c r="P72637" s="63"/>
      <c r="Q72637" s="63"/>
    </row>
    <row r="72638" spans="16:17">
      <c r="P72638" s="63"/>
      <c r="Q72638" s="63"/>
    </row>
    <row r="72639" spans="16:17">
      <c r="P72639" s="63"/>
      <c r="Q72639" s="63"/>
    </row>
    <row r="72640" spans="16:17">
      <c r="P72640" s="63"/>
      <c r="Q72640" s="63"/>
    </row>
    <row r="72641" spans="16:17">
      <c r="P72641" s="63"/>
      <c r="Q72641" s="63"/>
    </row>
    <row r="72642" spans="16:17">
      <c r="P72642" s="63"/>
      <c r="Q72642" s="63"/>
    </row>
    <row r="72643" spans="16:17">
      <c r="P72643" s="63"/>
      <c r="Q72643" s="63"/>
    </row>
    <row r="72644" spans="16:17">
      <c r="P72644" s="63"/>
      <c r="Q72644" s="63"/>
    </row>
    <row r="72645" spans="16:17">
      <c r="P72645" s="63"/>
      <c r="Q72645" s="63"/>
    </row>
    <row r="72646" spans="16:17">
      <c r="P72646" s="63"/>
      <c r="Q72646" s="63"/>
    </row>
    <row r="72647" spans="16:17">
      <c r="P72647" s="63"/>
      <c r="Q72647" s="63"/>
    </row>
    <row r="72648" spans="16:17">
      <c r="P72648" s="63"/>
      <c r="Q72648" s="63"/>
    </row>
    <row r="72649" spans="16:17">
      <c r="P72649" s="63"/>
      <c r="Q72649" s="63"/>
    </row>
    <row r="72650" spans="16:17">
      <c r="P72650" s="63"/>
      <c r="Q72650" s="63"/>
    </row>
    <row r="72651" spans="16:17">
      <c r="P72651" s="63"/>
      <c r="Q72651" s="63"/>
    </row>
    <row r="72652" spans="16:17">
      <c r="P72652" s="63"/>
      <c r="Q72652" s="63"/>
    </row>
    <row r="72653" spans="16:17">
      <c r="P72653" s="63"/>
      <c r="Q72653" s="63"/>
    </row>
    <row r="72654" spans="16:17">
      <c r="P72654" s="63"/>
      <c r="Q72654" s="63"/>
    </row>
    <row r="72655" spans="16:17">
      <c r="P72655" s="63"/>
      <c r="Q72655" s="63"/>
    </row>
    <row r="72656" spans="16:17">
      <c r="P72656" s="63"/>
      <c r="Q72656" s="63"/>
    </row>
    <row r="72657" spans="16:17">
      <c r="P72657" s="63"/>
      <c r="Q72657" s="63"/>
    </row>
    <row r="72658" spans="16:17">
      <c r="P72658" s="63"/>
      <c r="Q72658" s="63"/>
    </row>
    <row r="72659" spans="16:17">
      <c r="P72659" s="63"/>
      <c r="Q72659" s="63"/>
    </row>
    <row r="72660" spans="16:17">
      <c r="P72660" s="63"/>
      <c r="Q72660" s="63"/>
    </row>
    <row r="72661" spans="16:17">
      <c r="P72661" s="63"/>
      <c r="Q72661" s="63"/>
    </row>
    <row r="72662" spans="16:17">
      <c r="P72662" s="63"/>
      <c r="Q72662" s="63"/>
    </row>
    <row r="72663" spans="16:17">
      <c r="P72663" s="63"/>
      <c r="Q72663" s="63"/>
    </row>
    <row r="72664" spans="16:17">
      <c r="P72664" s="63"/>
      <c r="Q72664" s="63"/>
    </row>
    <row r="72665" spans="16:17">
      <c r="P72665" s="63"/>
      <c r="Q72665" s="63"/>
    </row>
    <row r="72666" spans="16:17">
      <c r="P72666" s="63"/>
      <c r="Q72666" s="63"/>
    </row>
    <row r="72667" spans="16:17">
      <c r="P72667" s="63"/>
      <c r="Q72667" s="63"/>
    </row>
    <row r="72668" spans="16:17">
      <c r="P72668" s="63"/>
      <c r="Q72668" s="63"/>
    </row>
    <row r="72669" spans="16:17">
      <c r="P72669" s="63"/>
      <c r="Q72669" s="63"/>
    </row>
    <row r="72670" spans="16:17">
      <c r="P72670" s="63"/>
      <c r="Q72670" s="63"/>
    </row>
    <row r="72671" spans="16:17">
      <c r="P72671" s="63"/>
      <c r="Q72671" s="63"/>
    </row>
    <row r="72672" spans="16:17">
      <c r="P72672" s="63"/>
      <c r="Q72672" s="63"/>
    </row>
    <row r="72673" spans="16:17">
      <c r="P72673" s="63"/>
      <c r="Q72673" s="63"/>
    </row>
    <row r="72674" spans="16:17">
      <c r="P72674" s="63"/>
      <c r="Q72674" s="63"/>
    </row>
    <row r="72675" spans="16:17">
      <c r="P72675" s="63"/>
      <c r="Q72675" s="63"/>
    </row>
    <row r="72676" spans="16:17">
      <c r="P72676" s="63"/>
      <c r="Q72676" s="63"/>
    </row>
    <row r="72677" spans="16:17">
      <c r="P72677" s="63"/>
      <c r="Q72677" s="63"/>
    </row>
    <row r="72678" spans="16:17">
      <c r="P72678" s="63"/>
      <c r="Q72678" s="63"/>
    </row>
    <row r="72679" spans="16:17">
      <c r="P72679" s="63"/>
      <c r="Q72679" s="63"/>
    </row>
    <row r="72680" spans="16:17">
      <c r="P72680" s="63"/>
      <c r="Q72680" s="63"/>
    </row>
    <row r="72681" spans="16:17">
      <c r="P72681" s="63"/>
      <c r="Q72681" s="63"/>
    </row>
    <row r="72682" spans="16:17">
      <c r="P72682" s="63"/>
      <c r="Q72682" s="63"/>
    </row>
    <row r="72683" spans="16:17">
      <c r="P72683" s="63"/>
      <c r="Q72683" s="63"/>
    </row>
    <row r="72684" spans="16:17">
      <c r="P72684" s="63"/>
      <c r="Q72684" s="63"/>
    </row>
    <row r="72685" spans="16:17">
      <c r="P72685" s="63"/>
      <c r="Q72685" s="63"/>
    </row>
    <row r="72686" spans="16:17">
      <c r="P72686" s="63"/>
      <c r="Q72686" s="63"/>
    </row>
    <row r="72687" spans="16:17">
      <c r="P72687" s="63"/>
      <c r="Q72687" s="63"/>
    </row>
    <row r="72688" spans="16:17">
      <c r="P72688" s="63"/>
      <c r="Q72688" s="63"/>
    </row>
    <row r="72689" spans="16:17">
      <c r="P72689" s="63"/>
      <c r="Q72689" s="63"/>
    </row>
    <row r="72690" spans="16:17">
      <c r="P72690" s="63"/>
      <c r="Q72690" s="63"/>
    </row>
    <row r="72691" spans="16:17">
      <c r="P72691" s="63"/>
      <c r="Q72691" s="63"/>
    </row>
    <row r="72692" spans="16:17">
      <c r="P72692" s="63"/>
      <c r="Q72692" s="63"/>
    </row>
    <row r="72693" spans="16:17">
      <c r="P72693" s="63"/>
      <c r="Q72693" s="63"/>
    </row>
    <row r="72694" spans="16:17">
      <c r="P72694" s="63"/>
      <c r="Q72694" s="63"/>
    </row>
    <row r="72695" spans="16:17">
      <c r="P72695" s="63"/>
      <c r="Q72695" s="63"/>
    </row>
    <row r="72696" spans="16:17">
      <c r="P72696" s="63"/>
      <c r="Q72696" s="63"/>
    </row>
    <row r="72697" spans="16:17">
      <c r="P72697" s="63"/>
      <c r="Q72697" s="63"/>
    </row>
    <row r="72698" spans="16:17">
      <c r="P72698" s="63"/>
      <c r="Q72698" s="63"/>
    </row>
    <row r="72699" spans="16:17">
      <c r="P72699" s="63"/>
      <c r="Q72699" s="63"/>
    </row>
    <row r="72700" spans="16:17">
      <c r="P72700" s="63"/>
      <c r="Q72700" s="63"/>
    </row>
    <row r="72701" spans="16:17">
      <c r="P72701" s="63"/>
      <c r="Q72701" s="63"/>
    </row>
    <row r="72702" spans="16:17">
      <c r="P72702" s="63"/>
      <c r="Q72702" s="63"/>
    </row>
    <row r="72703" spans="16:17">
      <c r="P72703" s="63"/>
      <c r="Q72703" s="63"/>
    </row>
    <row r="72704" spans="16:17">
      <c r="P72704" s="63"/>
      <c r="Q72704" s="63"/>
    </row>
    <row r="72705" spans="16:17">
      <c r="P72705" s="63"/>
      <c r="Q72705" s="63"/>
    </row>
    <row r="72706" spans="16:17">
      <c r="P72706" s="63"/>
      <c r="Q72706" s="63"/>
    </row>
    <row r="72707" spans="16:17">
      <c r="P72707" s="63"/>
      <c r="Q72707" s="63"/>
    </row>
    <row r="72708" spans="16:17">
      <c r="P72708" s="63"/>
      <c r="Q72708" s="63"/>
    </row>
    <row r="72709" spans="16:17">
      <c r="P72709" s="63"/>
      <c r="Q72709" s="63"/>
    </row>
    <row r="72710" spans="16:17">
      <c r="P72710" s="63"/>
      <c r="Q72710" s="63"/>
    </row>
    <row r="72711" spans="16:17">
      <c r="P72711" s="63"/>
      <c r="Q72711" s="63"/>
    </row>
    <row r="72712" spans="16:17">
      <c r="P72712" s="63"/>
      <c r="Q72712" s="63"/>
    </row>
    <row r="72713" spans="16:17">
      <c r="P72713" s="63"/>
      <c r="Q72713" s="63"/>
    </row>
    <row r="72714" spans="16:17">
      <c r="P72714" s="63"/>
      <c r="Q72714" s="63"/>
    </row>
    <row r="72715" spans="16:17">
      <c r="P72715" s="63"/>
      <c r="Q72715" s="63"/>
    </row>
    <row r="72716" spans="16:17">
      <c r="P72716" s="63"/>
      <c r="Q72716" s="63"/>
    </row>
    <row r="72717" spans="16:17">
      <c r="P72717" s="63"/>
      <c r="Q72717" s="63"/>
    </row>
    <row r="72718" spans="16:17">
      <c r="P72718" s="63"/>
      <c r="Q72718" s="63"/>
    </row>
    <row r="72719" spans="16:17">
      <c r="P72719" s="63"/>
      <c r="Q72719" s="63"/>
    </row>
    <row r="72720" spans="16:17">
      <c r="P72720" s="63"/>
      <c r="Q72720" s="63"/>
    </row>
    <row r="72721" spans="16:17">
      <c r="P72721" s="63"/>
      <c r="Q72721" s="63"/>
    </row>
    <row r="72722" spans="16:17">
      <c r="P72722" s="63"/>
      <c r="Q72722" s="63"/>
    </row>
    <row r="72723" spans="16:17">
      <c r="P72723" s="63"/>
      <c r="Q72723" s="63"/>
    </row>
    <row r="72724" spans="16:17">
      <c r="P72724" s="63"/>
      <c r="Q72724" s="63"/>
    </row>
    <row r="72725" spans="16:17">
      <c r="P72725" s="63"/>
      <c r="Q72725" s="63"/>
    </row>
    <row r="72726" spans="16:17">
      <c r="P72726" s="63"/>
      <c r="Q72726" s="63"/>
    </row>
    <row r="72727" spans="16:17">
      <c r="P72727" s="63"/>
      <c r="Q72727" s="63"/>
    </row>
    <row r="72728" spans="16:17">
      <c r="P72728" s="63"/>
      <c r="Q72728" s="63"/>
    </row>
    <row r="72729" spans="16:17">
      <c r="P72729" s="63"/>
      <c r="Q72729" s="63"/>
    </row>
    <row r="72730" spans="16:17">
      <c r="P72730" s="63"/>
      <c r="Q72730" s="63"/>
    </row>
    <row r="72731" spans="16:17">
      <c r="P72731" s="63"/>
      <c r="Q72731" s="63"/>
    </row>
    <row r="72732" spans="16:17">
      <c r="P72732" s="63"/>
      <c r="Q72732" s="63"/>
    </row>
    <row r="72733" spans="16:17">
      <c r="P72733" s="63"/>
      <c r="Q72733" s="63"/>
    </row>
    <row r="72734" spans="16:17">
      <c r="P72734" s="63"/>
      <c r="Q72734" s="63"/>
    </row>
    <row r="72735" spans="16:17">
      <c r="P72735" s="63"/>
      <c r="Q72735" s="63"/>
    </row>
    <row r="72736" spans="16:17">
      <c r="P72736" s="63"/>
      <c r="Q72736" s="63"/>
    </row>
    <row r="72737" spans="16:17">
      <c r="P72737" s="63"/>
      <c r="Q72737" s="63"/>
    </row>
    <row r="72738" spans="16:17">
      <c r="P72738" s="63"/>
      <c r="Q72738" s="63"/>
    </row>
    <row r="72739" spans="16:17">
      <c r="P72739" s="63"/>
      <c r="Q72739" s="63"/>
    </row>
    <row r="72740" spans="16:17">
      <c r="P72740" s="63"/>
      <c r="Q72740" s="63"/>
    </row>
    <row r="72741" spans="16:17">
      <c r="P72741" s="63"/>
      <c r="Q72741" s="63"/>
    </row>
    <row r="72742" spans="16:17">
      <c r="P72742" s="63"/>
      <c r="Q72742" s="63"/>
    </row>
    <row r="72743" spans="16:17">
      <c r="P72743" s="63"/>
      <c r="Q72743" s="63"/>
    </row>
    <row r="72744" spans="16:17">
      <c r="P72744" s="63"/>
      <c r="Q72744" s="63"/>
    </row>
    <row r="72745" spans="16:17">
      <c r="P72745" s="63"/>
      <c r="Q72745" s="63"/>
    </row>
    <row r="72746" spans="16:17">
      <c r="P72746" s="63"/>
      <c r="Q72746" s="63"/>
    </row>
    <row r="72747" spans="16:17">
      <c r="P72747" s="63"/>
      <c r="Q72747" s="63"/>
    </row>
    <row r="72748" spans="16:17">
      <c r="P72748" s="63"/>
      <c r="Q72748" s="63"/>
    </row>
    <row r="72749" spans="16:17">
      <c r="P72749" s="63"/>
      <c r="Q72749" s="63"/>
    </row>
    <row r="72750" spans="16:17">
      <c r="P72750" s="63"/>
      <c r="Q72750" s="63"/>
    </row>
    <row r="72751" spans="16:17">
      <c r="P72751" s="63"/>
      <c r="Q72751" s="63"/>
    </row>
    <row r="72752" spans="16:17">
      <c r="P72752" s="63"/>
      <c r="Q72752" s="63"/>
    </row>
    <row r="72753" spans="16:17">
      <c r="P72753" s="63"/>
      <c r="Q72753" s="63"/>
    </row>
    <row r="72754" spans="16:17">
      <c r="P72754" s="63"/>
      <c r="Q72754" s="63"/>
    </row>
    <row r="72755" spans="16:17">
      <c r="P72755" s="63"/>
      <c r="Q72755" s="63"/>
    </row>
    <row r="72756" spans="16:17">
      <c r="P72756" s="63"/>
      <c r="Q72756" s="63"/>
    </row>
    <row r="72757" spans="16:17">
      <c r="P72757" s="63"/>
      <c r="Q72757" s="63"/>
    </row>
    <row r="72758" spans="16:17">
      <c r="P72758" s="63"/>
      <c r="Q72758" s="63"/>
    </row>
    <row r="72759" spans="16:17">
      <c r="P72759" s="63"/>
      <c r="Q72759" s="63"/>
    </row>
    <row r="72760" spans="16:17">
      <c r="P72760" s="63"/>
      <c r="Q72760" s="63"/>
    </row>
    <row r="72761" spans="16:17">
      <c r="P72761" s="63"/>
      <c r="Q72761" s="63"/>
    </row>
    <row r="72762" spans="16:17">
      <c r="P72762" s="63"/>
      <c r="Q72762" s="63"/>
    </row>
    <row r="72763" spans="16:17">
      <c r="P72763" s="63"/>
      <c r="Q72763" s="63"/>
    </row>
    <row r="72764" spans="16:17">
      <c r="P72764" s="63"/>
      <c r="Q72764" s="63"/>
    </row>
    <row r="72765" spans="16:17">
      <c r="P72765" s="63"/>
      <c r="Q72765" s="63"/>
    </row>
    <row r="72766" spans="16:17">
      <c r="P72766" s="63"/>
      <c r="Q72766" s="63"/>
    </row>
    <row r="72767" spans="16:17">
      <c r="P72767" s="63"/>
      <c r="Q72767" s="63"/>
    </row>
    <row r="72768" spans="16:17">
      <c r="P72768" s="63"/>
      <c r="Q72768" s="63"/>
    </row>
    <row r="72769" spans="16:17">
      <c r="P72769" s="63"/>
      <c r="Q72769" s="63"/>
    </row>
    <row r="72770" spans="16:17">
      <c r="P72770" s="63"/>
      <c r="Q72770" s="63"/>
    </row>
    <row r="72771" spans="16:17">
      <c r="P72771" s="63"/>
      <c r="Q72771" s="63"/>
    </row>
    <row r="72772" spans="16:17">
      <c r="P72772" s="63"/>
      <c r="Q72772" s="63"/>
    </row>
    <row r="72773" spans="16:17">
      <c r="P72773" s="63"/>
      <c r="Q72773" s="63"/>
    </row>
    <row r="72774" spans="16:17">
      <c r="P72774" s="63"/>
      <c r="Q72774" s="63"/>
    </row>
    <row r="72775" spans="16:17">
      <c r="P72775" s="63"/>
      <c r="Q72775" s="63"/>
    </row>
    <row r="72776" spans="16:17">
      <c r="P72776" s="63"/>
      <c r="Q72776" s="63"/>
    </row>
    <row r="72777" spans="16:17">
      <c r="P72777" s="63"/>
      <c r="Q72777" s="63"/>
    </row>
    <row r="72778" spans="16:17">
      <c r="P72778" s="63"/>
      <c r="Q72778" s="63"/>
    </row>
    <row r="72779" spans="16:17">
      <c r="P72779" s="63"/>
      <c r="Q72779" s="63"/>
    </row>
    <row r="72780" spans="16:17">
      <c r="P72780" s="63"/>
      <c r="Q72780" s="63"/>
    </row>
    <row r="72781" spans="16:17">
      <c r="P72781" s="63"/>
      <c r="Q72781" s="63"/>
    </row>
    <row r="72782" spans="16:17">
      <c r="P72782" s="63"/>
      <c r="Q72782" s="63"/>
    </row>
    <row r="72783" spans="16:17">
      <c r="P72783" s="63"/>
      <c r="Q72783" s="63"/>
    </row>
    <row r="72784" spans="16:17">
      <c r="P72784" s="63"/>
      <c r="Q72784" s="63"/>
    </row>
    <row r="72785" spans="16:17">
      <c r="P72785" s="63"/>
      <c r="Q72785" s="63"/>
    </row>
    <row r="72786" spans="16:17">
      <c r="P72786" s="63"/>
      <c r="Q72786" s="63"/>
    </row>
    <row r="72787" spans="16:17">
      <c r="P72787" s="63"/>
      <c r="Q72787" s="63"/>
    </row>
    <row r="72788" spans="16:17">
      <c r="P72788" s="63"/>
      <c r="Q72788" s="63"/>
    </row>
    <row r="72789" spans="16:17">
      <c r="P72789" s="63"/>
      <c r="Q72789" s="63"/>
    </row>
    <row r="72790" spans="16:17">
      <c r="P72790" s="63"/>
      <c r="Q72790" s="63"/>
    </row>
    <row r="72791" spans="16:17">
      <c r="P72791" s="63"/>
      <c r="Q72791" s="63"/>
    </row>
    <row r="72792" spans="16:17">
      <c r="P72792" s="63"/>
      <c r="Q72792" s="63"/>
    </row>
    <row r="72793" spans="16:17">
      <c r="P72793" s="63"/>
      <c r="Q72793" s="63"/>
    </row>
    <row r="72794" spans="16:17">
      <c r="P72794" s="63"/>
      <c r="Q72794" s="63"/>
    </row>
    <row r="72795" spans="16:17">
      <c r="P72795" s="63"/>
      <c r="Q72795" s="63"/>
    </row>
    <row r="72796" spans="16:17">
      <c r="P72796" s="63"/>
      <c r="Q72796" s="63"/>
    </row>
    <row r="72797" spans="16:17">
      <c r="P72797" s="63"/>
      <c r="Q72797" s="63"/>
    </row>
    <row r="72798" spans="16:17">
      <c r="P72798" s="63"/>
      <c r="Q72798" s="63"/>
    </row>
    <row r="72799" spans="16:17">
      <c r="P72799" s="63"/>
      <c r="Q72799" s="63"/>
    </row>
    <row r="72800" spans="16:17">
      <c r="P72800" s="63"/>
      <c r="Q72800" s="63"/>
    </row>
    <row r="72801" spans="16:17">
      <c r="P72801" s="63"/>
      <c r="Q72801" s="63"/>
    </row>
    <row r="72802" spans="16:17">
      <c r="P72802" s="63"/>
      <c r="Q72802" s="63"/>
    </row>
    <row r="72803" spans="16:17">
      <c r="P72803" s="63"/>
      <c r="Q72803" s="63"/>
    </row>
    <row r="72804" spans="16:17">
      <c r="P72804" s="63"/>
      <c r="Q72804" s="63"/>
    </row>
    <row r="72805" spans="16:17">
      <c r="P72805" s="63"/>
      <c r="Q72805" s="63"/>
    </row>
    <row r="72806" spans="16:17">
      <c r="P72806" s="63"/>
      <c r="Q72806" s="63"/>
    </row>
    <row r="72807" spans="16:17">
      <c r="P72807" s="63"/>
      <c r="Q72807" s="63"/>
    </row>
    <row r="72808" spans="16:17">
      <c r="P72808" s="63"/>
      <c r="Q72808" s="63"/>
    </row>
    <row r="72809" spans="16:17">
      <c r="P72809" s="63"/>
      <c r="Q72809" s="63"/>
    </row>
    <row r="72810" spans="16:17">
      <c r="P72810" s="63"/>
      <c r="Q72810" s="63"/>
    </row>
    <row r="72811" spans="16:17">
      <c r="P72811" s="63"/>
      <c r="Q72811" s="63"/>
    </row>
    <row r="72812" spans="16:17">
      <c r="P72812" s="63"/>
      <c r="Q72812" s="63"/>
    </row>
    <row r="72813" spans="16:17">
      <c r="P72813" s="63"/>
      <c r="Q72813" s="63"/>
    </row>
    <row r="72814" spans="16:17">
      <c r="P72814" s="63"/>
      <c r="Q72814" s="63"/>
    </row>
    <row r="72815" spans="16:17">
      <c r="P72815" s="63"/>
      <c r="Q72815" s="63"/>
    </row>
    <row r="72816" spans="16:17">
      <c r="P72816" s="63"/>
      <c r="Q72816" s="63"/>
    </row>
    <row r="72817" spans="16:17">
      <c r="P72817" s="63"/>
      <c r="Q72817" s="63"/>
    </row>
    <row r="72818" spans="16:17">
      <c r="P72818" s="63"/>
      <c r="Q72818" s="63"/>
    </row>
    <row r="72819" spans="16:17">
      <c r="P72819" s="63"/>
      <c r="Q72819" s="63"/>
    </row>
    <row r="72820" spans="16:17">
      <c r="P72820" s="63"/>
      <c r="Q72820" s="63"/>
    </row>
    <row r="72821" spans="16:17">
      <c r="P72821" s="63"/>
      <c r="Q72821" s="63"/>
    </row>
    <row r="72822" spans="16:17">
      <c r="P72822" s="63"/>
      <c r="Q72822" s="63"/>
    </row>
    <row r="72823" spans="16:17">
      <c r="P72823" s="63"/>
      <c r="Q72823" s="63"/>
    </row>
    <row r="72824" spans="16:17">
      <c r="P72824" s="63"/>
      <c r="Q72824" s="63"/>
    </row>
    <row r="72825" spans="16:17">
      <c r="P72825" s="63"/>
      <c r="Q72825" s="63"/>
    </row>
    <row r="72826" spans="16:17">
      <c r="P72826" s="63"/>
      <c r="Q72826" s="63"/>
    </row>
    <row r="72827" spans="16:17">
      <c r="P72827" s="63"/>
      <c r="Q72827" s="63"/>
    </row>
    <row r="72828" spans="16:17">
      <c r="P72828" s="63"/>
      <c r="Q72828" s="63"/>
    </row>
    <row r="72829" spans="16:17">
      <c r="P72829" s="63"/>
      <c r="Q72829" s="63"/>
    </row>
    <row r="72830" spans="16:17">
      <c r="P72830" s="63"/>
      <c r="Q72830" s="63"/>
    </row>
    <row r="72831" spans="16:17">
      <c r="P72831" s="63"/>
      <c r="Q72831" s="63"/>
    </row>
    <row r="72832" spans="16:17">
      <c r="P72832" s="63"/>
      <c r="Q72832" s="63"/>
    </row>
    <row r="72833" spans="16:17">
      <c r="P72833" s="63"/>
      <c r="Q72833" s="63"/>
    </row>
    <row r="72834" spans="16:17">
      <c r="P72834" s="63"/>
      <c r="Q72834" s="63"/>
    </row>
    <row r="72835" spans="16:17">
      <c r="P72835" s="63"/>
      <c r="Q72835" s="63"/>
    </row>
    <row r="72836" spans="16:17">
      <c r="P72836" s="63"/>
      <c r="Q72836" s="63"/>
    </row>
    <row r="72837" spans="16:17">
      <c r="P72837" s="63"/>
      <c r="Q72837" s="63"/>
    </row>
    <row r="72838" spans="16:17">
      <c r="P72838" s="63"/>
      <c r="Q72838" s="63"/>
    </row>
    <row r="72839" spans="16:17">
      <c r="P72839" s="63"/>
      <c r="Q72839" s="63"/>
    </row>
    <row r="72840" spans="16:17">
      <c r="P72840" s="63"/>
      <c r="Q72840" s="63"/>
    </row>
    <row r="72841" spans="16:17">
      <c r="P72841" s="63"/>
      <c r="Q72841" s="63"/>
    </row>
    <row r="72842" spans="16:17">
      <c r="P72842" s="63"/>
      <c r="Q72842" s="63"/>
    </row>
    <row r="72843" spans="16:17">
      <c r="P72843" s="63"/>
      <c r="Q72843" s="63"/>
    </row>
    <row r="72844" spans="16:17">
      <c r="P72844" s="63"/>
      <c r="Q72844" s="63"/>
    </row>
    <row r="72845" spans="16:17">
      <c r="P72845" s="63"/>
      <c r="Q72845" s="63"/>
    </row>
    <row r="72846" spans="16:17">
      <c r="P72846" s="63"/>
      <c r="Q72846" s="63"/>
    </row>
    <row r="72847" spans="16:17">
      <c r="P72847" s="63"/>
      <c r="Q72847" s="63"/>
    </row>
    <row r="72848" spans="16:17">
      <c r="P72848" s="63"/>
      <c r="Q72848" s="63"/>
    </row>
    <row r="72849" spans="16:17">
      <c r="P72849" s="63"/>
      <c r="Q72849" s="63"/>
    </row>
    <row r="72850" spans="16:17">
      <c r="P72850" s="63"/>
      <c r="Q72850" s="63"/>
    </row>
    <row r="72851" spans="16:17">
      <c r="P72851" s="63"/>
      <c r="Q72851" s="63"/>
    </row>
    <row r="72852" spans="16:17">
      <c r="P72852" s="63"/>
      <c r="Q72852" s="63"/>
    </row>
    <row r="72853" spans="16:17">
      <c r="P72853" s="63"/>
      <c r="Q72853" s="63"/>
    </row>
    <row r="72854" spans="16:17">
      <c r="P72854" s="63"/>
      <c r="Q72854" s="63"/>
    </row>
    <row r="72855" spans="16:17">
      <c r="P72855" s="63"/>
      <c r="Q72855" s="63"/>
    </row>
    <row r="72856" spans="16:17">
      <c r="P72856" s="63"/>
      <c r="Q72856" s="63"/>
    </row>
    <row r="72857" spans="16:17">
      <c r="P72857" s="63"/>
      <c r="Q72857" s="63"/>
    </row>
    <row r="72858" spans="16:17">
      <c r="P72858" s="63"/>
      <c r="Q72858" s="63"/>
    </row>
    <row r="72859" spans="16:17">
      <c r="P72859" s="63"/>
      <c r="Q72859" s="63"/>
    </row>
    <row r="72860" spans="16:17">
      <c r="P72860" s="63"/>
      <c r="Q72860" s="63"/>
    </row>
    <row r="72861" spans="16:17">
      <c r="P72861" s="63"/>
      <c r="Q72861" s="63"/>
    </row>
    <row r="72862" spans="16:17">
      <c r="P72862" s="63"/>
      <c r="Q72862" s="63"/>
    </row>
    <row r="72863" spans="16:17">
      <c r="P72863" s="63"/>
      <c r="Q72863" s="63"/>
    </row>
    <row r="72864" spans="16:17">
      <c r="P72864" s="63"/>
      <c r="Q72864" s="63"/>
    </row>
    <row r="72865" spans="16:17">
      <c r="P72865" s="63"/>
      <c r="Q72865" s="63"/>
    </row>
    <row r="72866" spans="16:17">
      <c r="P72866" s="63"/>
      <c r="Q72866" s="63"/>
    </row>
    <row r="72867" spans="16:17">
      <c r="P72867" s="63"/>
      <c r="Q72867" s="63"/>
    </row>
    <row r="72868" spans="16:17">
      <c r="P72868" s="63"/>
      <c r="Q72868" s="63"/>
    </row>
    <row r="72869" spans="16:17">
      <c r="P72869" s="63"/>
      <c r="Q72869" s="63"/>
    </row>
    <row r="72870" spans="16:17">
      <c r="P72870" s="63"/>
      <c r="Q72870" s="63"/>
    </row>
    <row r="72871" spans="16:17">
      <c r="P72871" s="63"/>
      <c r="Q72871" s="63"/>
    </row>
    <row r="72872" spans="16:17">
      <c r="P72872" s="63"/>
      <c r="Q72872" s="63"/>
    </row>
    <row r="72873" spans="16:17">
      <c r="P72873" s="63"/>
      <c r="Q72873" s="63"/>
    </row>
    <row r="72874" spans="16:17">
      <c r="P72874" s="63"/>
      <c r="Q72874" s="63"/>
    </row>
    <row r="72875" spans="16:17">
      <c r="P72875" s="63"/>
      <c r="Q72875" s="63"/>
    </row>
    <row r="72876" spans="16:17">
      <c r="P72876" s="63"/>
      <c r="Q72876" s="63"/>
    </row>
    <row r="72877" spans="16:17">
      <c r="P72877" s="63"/>
      <c r="Q72877" s="63"/>
    </row>
    <row r="72878" spans="16:17">
      <c r="P72878" s="63"/>
      <c r="Q72878" s="63"/>
    </row>
    <row r="72879" spans="16:17">
      <c r="P72879" s="63"/>
      <c r="Q72879" s="63"/>
    </row>
    <row r="72880" spans="16:17">
      <c r="P72880" s="63"/>
      <c r="Q72880" s="63"/>
    </row>
    <row r="72881" spans="16:17">
      <c r="P72881" s="63"/>
      <c r="Q72881" s="63"/>
    </row>
    <row r="72882" spans="16:17">
      <c r="P72882" s="63"/>
      <c r="Q72882" s="63"/>
    </row>
    <row r="72883" spans="16:17">
      <c r="P72883" s="63"/>
      <c r="Q72883" s="63"/>
    </row>
    <row r="72884" spans="16:17">
      <c r="P72884" s="63"/>
      <c r="Q72884" s="63"/>
    </row>
    <row r="72885" spans="16:17">
      <c r="P72885" s="63"/>
      <c r="Q72885" s="63"/>
    </row>
    <row r="72886" spans="16:17">
      <c r="P72886" s="63"/>
      <c r="Q72886" s="63"/>
    </row>
    <row r="72887" spans="16:17">
      <c r="P72887" s="63"/>
      <c r="Q72887" s="63"/>
    </row>
    <row r="72888" spans="16:17">
      <c r="P72888" s="63"/>
      <c r="Q72888" s="63"/>
    </row>
    <row r="72889" spans="16:17">
      <c r="P72889" s="63"/>
      <c r="Q72889" s="63"/>
    </row>
    <row r="72890" spans="16:17">
      <c r="P72890" s="63"/>
      <c r="Q72890" s="63"/>
    </row>
    <row r="72891" spans="16:17">
      <c r="P72891" s="63"/>
      <c r="Q72891" s="63"/>
    </row>
    <row r="72892" spans="16:17">
      <c r="P72892" s="63"/>
      <c r="Q72892" s="63"/>
    </row>
    <row r="72893" spans="16:17">
      <c r="P72893" s="63"/>
      <c r="Q72893" s="63"/>
    </row>
    <row r="72894" spans="16:17">
      <c r="P72894" s="63"/>
      <c r="Q72894" s="63"/>
    </row>
    <row r="72895" spans="16:17">
      <c r="P72895" s="63"/>
      <c r="Q72895" s="63"/>
    </row>
    <row r="72896" spans="16:17">
      <c r="P72896" s="63"/>
      <c r="Q72896" s="63"/>
    </row>
    <row r="72897" spans="16:17">
      <c r="P72897" s="63"/>
      <c r="Q72897" s="63"/>
    </row>
    <row r="72898" spans="16:17">
      <c r="P72898" s="63"/>
      <c r="Q72898" s="63"/>
    </row>
    <row r="72899" spans="16:17">
      <c r="P72899" s="63"/>
      <c r="Q72899" s="63"/>
    </row>
    <row r="72900" spans="16:17">
      <c r="P72900" s="63"/>
      <c r="Q72900" s="63"/>
    </row>
    <row r="72901" spans="16:17">
      <c r="P72901" s="63"/>
      <c r="Q72901" s="63"/>
    </row>
    <row r="72902" spans="16:17">
      <c r="P72902" s="63"/>
      <c r="Q72902" s="63"/>
    </row>
    <row r="72903" spans="16:17">
      <c r="P72903" s="63"/>
      <c r="Q72903" s="63"/>
    </row>
    <row r="72904" spans="16:17">
      <c r="P72904" s="63"/>
      <c r="Q72904" s="63"/>
    </row>
    <row r="72905" spans="16:17">
      <c r="P72905" s="63"/>
      <c r="Q72905" s="63"/>
    </row>
    <row r="72906" spans="16:17">
      <c r="P72906" s="63"/>
      <c r="Q72906" s="63"/>
    </row>
    <row r="72907" spans="16:17">
      <c r="P72907" s="63"/>
      <c r="Q72907" s="63"/>
    </row>
    <row r="72908" spans="16:17">
      <c r="P72908" s="63"/>
      <c r="Q72908" s="63"/>
    </row>
    <row r="72909" spans="16:17">
      <c r="P72909" s="63"/>
      <c r="Q72909" s="63"/>
    </row>
    <row r="72910" spans="16:17">
      <c r="P72910" s="63"/>
      <c r="Q72910" s="63"/>
    </row>
    <row r="72911" spans="16:17">
      <c r="P72911" s="63"/>
      <c r="Q72911" s="63"/>
    </row>
    <row r="72912" spans="16:17">
      <c r="P72912" s="63"/>
      <c r="Q72912" s="63"/>
    </row>
    <row r="72913" spans="16:17">
      <c r="P72913" s="63"/>
      <c r="Q72913" s="63"/>
    </row>
    <row r="72914" spans="16:17">
      <c r="P72914" s="63"/>
      <c r="Q72914" s="63"/>
    </row>
    <row r="72915" spans="16:17">
      <c r="P72915" s="63"/>
      <c r="Q72915" s="63"/>
    </row>
    <row r="72916" spans="16:17">
      <c r="P72916" s="63"/>
      <c r="Q72916" s="63"/>
    </row>
    <row r="72917" spans="16:17">
      <c r="P72917" s="63"/>
      <c r="Q72917" s="63"/>
    </row>
    <row r="72918" spans="16:17">
      <c r="P72918" s="63"/>
      <c r="Q72918" s="63"/>
    </row>
    <row r="72919" spans="16:17">
      <c r="P72919" s="63"/>
      <c r="Q72919" s="63"/>
    </row>
    <row r="72920" spans="16:17">
      <c r="P72920" s="63"/>
      <c r="Q72920" s="63"/>
    </row>
    <row r="72921" spans="16:17">
      <c r="P72921" s="63"/>
      <c r="Q72921" s="63"/>
    </row>
    <row r="72922" spans="16:17">
      <c r="P72922" s="63"/>
      <c r="Q72922" s="63"/>
    </row>
    <row r="72923" spans="16:17">
      <c r="P72923" s="63"/>
      <c r="Q72923" s="63"/>
    </row>
    <row r="72924" spans="16:17">
      <c r="P72924" s="63"/>
      <c r="Q72924" s="63"/>
    </row>
    <row r="72925" spans="16:17">
      <c r="P72925" s="63"/>
      <c r="Q72925" s="63"/>
    </row>
    <row r="72926" spans="16:17">
      <c r="P72926" s="63"/>
      <c r="Q72926" s="63"/>
    </row>
    <row r="72927" spans="16:17">
      <c r="P72927" s="63"/>
      <c r="Q72927" s="63"/>
    </row>
    <row r="72928" spans="16:17">
      <c r="P72928" s="63"/>
      <c r="Q72928" s="63"/>
    </row>
    <row r="72929" spans="16:17">
      <c r="P72929" s="63"/>
      <c r="Q72929" s="63"/>
    </row>
    <row r="72930" spans="16:17">
      <c r="P72930" s="63"/>
      <c r="Q72930" s="63"/>
    </row>
    <row r="72931" spans="16:17">
      <c r="P72931" s="63"/>
      <c r="Q72931" s="63"/>
    </row>
    <row r="72932" spans="16:17">
      <c r="P72932" s="63"/>
      <c r="Q72932" s="63"/>
    </row>
    <row r="72933" spans="16:17">
      <c r="P72933" s="63"/>
      <c r="Q72933" s="63"/>
    </row>
    <row r="72934" spans="16:17">
      <c r="P72934" s="63"/>
      <c r="Q72934" s="63"/>
    </row>
    <row r="72935" spans="16:17">
      <c r="P72935" s="63"/>
      <c r="Q72935" s="63"/>
    </row>
    <row r="72936" spans="16:17">
      <c r="P72936" s="63"/>
      <c r="Q72936" s="63"/>
    </row>
    <row r="72937" spans="16:17">
      <c r="P72937" s="63"/>
      <c r="Q72937" s="63"/>
    </row>
    <row r="72938" spans="16:17">
      <c r="P72938" s="63"/>
      <c r="Q72938" s="63"/>
    </row>
    <row r="72939" spans="16:17">
      <c r="P72939" s="63"/>
      <c r="Q72939" s="63"/>
    </row>
    <row r="72940" spans="16:17">
      <c r="P72940" s="63"/>
      <c r="Q72940" s="63"/>
    </row>
    <row r="72941" spans="16:17">
      <c r="P72941" s="63"/>
      <c r="Q72941" s="63"/>
    </row>
    <row r="72942" spans="16:17">
      <c r="P72942" s="63"/>
      <c r="Q72942" s="63"/>
    </row>
    <row r="72943" spans="16:17">
      <c r="P72943" s="63"/>
      <c r="Q72943" s="63"/>
    </row>
    <row r="72944" spans="16:17">
      <c r="P72944" s="63"/>
      <c r="Q72944" s="63"/>
    </row>
    <row r="72945" spans="16:17">
      <c r="P72945" s="63"/>
      <c r="Q72945" s="63"/>
    </row>
    <row r="72946" spans="16:17">
      <c r="P72946" s="63"/>
      <c r="Q72946" s="63"/>
    </row>
    <row r="72947" spans="16:17">
      <c r="P72947" s="63"/>
      <c r="Q72947" s="63"/>
    </row>
    <row r="72948" spans="16:17">
      <c r="P72948" s="63"/>
      <c r="Q72948" s="63"/>
    </row>
    <row r="72949" spans="16:17">
      <c r="P72949" s="63"/>
      <c r="Q72949" s="63"/>
    </row>
    <row r="72950" spans="16:17">
      <c r="P72950" s="63"/>
      <c r="Q72950" s="63"/>
    </row>
    <row r="72951" spans="16:17">
      <c r="P72951" s="63"/>
      <c r="Q72951" s="63"/>
    </row>
    <row r="72952" spans="16:17">
      <c r="P72952" s="63"/>
      <c r="Q72952" s="63"/>
    </row>
    <row r="72953" spans="16:17">
      <c r="P72953" s="63"/>
      <c r="Q72953" s="63"/>
    </row>
    <row r="72954" spans="16:17">
      <c r="P72954" s="63"/>
      <c r="Q72954" s="63"/>
    </row>
    <row r="72955" spans="16:17">
      <c r="P72955" s="63"/>
      <c r="Q72955" s="63"/>
    </row>
    <row r="72956" spans="16:17">
      <c r="P72956" s="63"/>
      <c r="Q72956" s="63"/>
    </row>
    <row r="72957" spans="16:17">
      <c r="P72957" s="63"/>
      <c r="Q72957" s="63"/>
    </row>
    <row r="72958" spans="16:17">
      <c r="P72958" s="63"/>
      <c r="Q72958" s="63"/>
    </row>
    <row r="72959" spans="16:17">
      <c r="P72959" s="63"/>
      <c r="Q72959" s="63"/>
    </row>
    <row r="72960" spans="16:17">
      <c r="P72960" s="63"/>
      <c r="Q72960" s="63"/>
    </row>
    <row r="72961" spans="16:17">
      <c r="P72961" s="63"/>
      <c r="Q72961" s="63"/>
    </row>
    <row r="72962" spans="16:17">
      <c r="P72962" s="63"/>
      <c r="Q72962" s="63"/>
    </row>
    <row r="72963" spans="16:17">
      <c r="P72963" s="63"/>
      <c r="Q72963" s="63"/>
    </row>
    <row r="72964" spans="16:17">
      <c r="P72964" s="63"/>
      <c r="Q72964" s="63"/>
    </row>
    <row r="72965" spans="16:17">
      <c r="P72965" s="63"/>
      <c r="Q72965" s="63"/>
    </row>
    <row r="72966" spans="16:17">
      <c r="P72966" s="63"/>
      <c r="Q72966" s="63"/>
    </row>
    <row r="72967" spans="16:17">
      <c r="P72967" s="63"/>
      <c r="Q72967" s="63"/>
    </row>
    <row r="72968" spans="16:17">
      <c r="P72968" s="63"/>
      <c r="Q72968" s="63"/>
    </row>
    <row r="72969" spans="16:17">
      <c r="P72969" s="63"/>
      <c r="Q72969" s="63"/>
    </row>
    <row r="72970" spans="16:17">
      <c r="P72970" s="63"/>
      <c r="Q72970" s="63"/>
    </row>
    <row r="72971" spans="16:17">
      <c r="P72971" s="63"/>
      <c r="Q72971" s="63"/>
    </row>
    <row r="72972" spans="16:17">
      <c r="P72972" s="63"/>
      <c r="Q72972" s="63"/>
    </row>
    <row r="72973" spans="16:17">
      <c r="P72973" s="63"/>
      <c r="Q72973" s="63"/>
    </row>
    <row r="72974" spans="16:17">
      <c r="P72974" s="63"/>
      <c r="Q72974" s="63"/>
    </row>
    <row r="72975" spans="16:17">
      <c r="P72975" s="63"/>
      <c r="Q72975" s="63"/>
    </row>
    <row r="72976" spans="16:17">
      <c r="P72976" s="63"/>
      <c r="Q72976" s="63"/>
    </row>
    <row r="72977" spans="16:17">
      <c r="P72977" s="63"/>
      <c r="Q72977" s="63"/>
    </row>
    <row r="72978" spans="16:17">
      <c r="P72978" s="63"/>
      <c r="Q72978" s="63"/>
    </row>
    <row r="72979" spans="16:17">
      <c r="P72979" s="63"/>
      <c r="Q72979" s="63"/>
    </row>
    <row r="72980" spans="16:17">
      <c r="P72980" s="63"/>
      <c r="Q72980" s="63"/>
    </row>
    <row r="72981" spans="16:17">
      <c r="P72981" s="63"/>
      <c r="Q72981" s="63"/>
    </row>
    <row r="72982" spans="16:17">
      <c r="P72982" s="63"/>
      <c r="Q72982" s="63"/>
    </row>
    <row r="72983" spans="16:17">
      <c r="P72983" s="63"/>
      <c r="Q72983" s="63"/>
    </row>
    <row r="72984" spans="16:17">
      <c r="P72984" s="63"/>
      <c r="Q72984" s="63"/>
    </row>
    <row r="72985" spans="16:17">
      <c r="P72985" s="63"/>
      <c r="Q72985" s="63"/>
    </row>
    <row r="72986" spans="16:17">
      <c r="P72986" s="63"/>
      <c r="Q72986" s="63"/>
    </row>
    <row r="72987" spans="16:17">
      <c r="P72987" s="63"/>
      <c r="Q72987" s="63"/>
    </row>
    <row r="72988" spans="16:17">
      <c r="P72988" s="63"/>
      <c r="Q72988" s="63"/>
    </row>
    <row r="72989" spans="16:17">
      <c r="P72989" s="63"/>
      <c r="Q72989" s="63"/>
    </row>
    <row r="72990" spans="16:17">
      <c r="P72990" s="63"/>
      <c r="Q72990" s="63"/>
    </row>
    <row r="72991" spans="16:17">
      <c r="P72991" s="63"/>
      <c r="Q72991" s="63"/>
    </row>
    <row r="72992" spans="16:17">
      <c r="P72992" s="63"/>
      <c r="Q72992" s="63"/>
    </row>
    <row r="72993" spans="16:17">
      <c r="P72993" s="63"/>
      <c r="Q72993" s="63"/>
    </row>
    <row r="72994" spans="16:17">
      <c r="P72994" s="63"/>
      <c r="Q72994" s="63"/>
    </row>
    <row r="72995" spans="16:17">
      <c r="P72995" s="63"/>
      <c r="Q72995" s="63"/>
    </row>
    <row r="72996" spans="16:17">
      <c r="P72996" s="63"/>
      <c r="Q72996" s="63"/>
    </row>
    <row r="72997" spans="16:17">
      <c r="P72997" s="63"/>
      <c r="Q72997" s="63"/>
    </row>
    <row r="72998" spans="16:17">
      <c r="P72998" s="63"/>
      <c r="Q72998" s="63"/>
    </row>
    <row r="72999" spans="16:17">
      <c r="P72999" s="63"/>
      <c r="Q72999" s="63"/>
    </row>
    <row r="73000" spans="16:17">
      <c r="P73000" s="63"/>
      <c r="Q73000" s="63"/>
    </row>
    <row r="73001" spans="16:17">
      <c r="P73001" s="63"/>
      <c r="Q73001" s="63"/>
    </row>
    <row r="73002" spans="16:17">
      <c r="P73002" s="63"/>
      <c r="Q73002" s="63"/>
    </row>
    <row r="73003" spans="16:17">
      <c r="P73003" s="63"/>
      <c r="Q73003" s="63"/>
    </row>
    <row r="73004" spans="16:17">
      <c r="P73004" s="63"/>
      <c r="Q73004" s="63"/>
    </row>
    <row r="73005" spans="16:17">
      <c r="P73005" s="63"/>
      <c r="Q73005" s="63"/>
    </row>
    <row r="73006" spans="16:17">
      <c r="P73006" s="63"/>
      <c r="Q73006" s="63"/>
    </row>
    <row r="73007" spans="16:17">
      <c r="P73007" s="63"/>
      <c r="Q73007" s="63"/>
    </row>
    <row r="73008" spans="16:17">
      <c r="P73008" s="63"/>
      <c r="Q73008" s="63"/>
    </row>
    <row r="73009" spans="16:17">
      <c r="P73009" s="63"/>
      <c r="Q73009" s="63"/>
    </row>
    <row r="73010" spans="16:17">
      <c r="P73010" s="63"/>
      <c r="Q73010" s="63"/>
    </row>
    <row r="73011" spans="16:17">
      <c r="P73011" s="63"/>
      <c r="Q73011" s="63"/>
    </row>
    <row r="73012" spans="16:17">
      <c r="P73012" s="63"/>
      <c r="Q73012" s="63"/>
    </row>
    <row r="73013" spans="16:17">
      <c r="P73013" s="63"/>
      <c r="Q73013" s="63"/>
    </row>
    <row r="73014" spans="16:17">
      <c r="P73014" s="63"/>
      <c r="Q73014" s="63"/>
    </row>
    <row r="73015" spans="16:17">
      <c r="P73015" s="63"/>
      <c r="Q73015" s="63"/>
    </row>
    <row r="73016" spans="16:17">
      <c r="P73016" s="63"/>
      <c r="Q73016" s="63"/>
    </row>
    <row r="73017" spans="16:17">
      <c r="P73017" s="63"/>
      <c r="Q73017" s="63"/>
    </row>
    <row r="73018" spans="16:17">
      <c r="P73018" s="63"/>
      <c r="Q73018" s="63"/>
    </row>
    <row r="73019" spans="16:17">
      <c r="P73019" s="63"/>
      <c r="Q73019" s="63"/>
    </row>
    <row r="73020" spans="16:17">
      <c r="P73020" s="63"/>
      <c r="Q73020" s="63"/>
    </row>
    <row r="73021" spans="16:17">
      <c r="P73021" s="63"/>
      <c r="Q73021" s="63"/>
    </row>
    <row r="73022" spans="16:17">
      <c r="P73022" s="63"/>
      <c r="Q73022" s="63"/>
    </row>
    <row r="73023" spans="16:17">
      <c r="P73023" s="63"/>
      <c r="Q73023" s="63"/>
    </row>
    <row r="73024" spans="16:17">
      <c r="P73024" s="63"/>
      <c r="Q73024" s="63"/>
    </row>
    <row r="73025" spans="16:17">
      <c r="P73025" s="63"/>
      <c r="Q73025" s="63"/>
    </row>
    <row r="73026" spans="16:17">
      <c r="P73026" s="63"/>
      <c r="Q73026" s="63"/>
    </row>
    <row r="73027" spans="16:17">
      <c r="P73027" s="63"/>
      <c r="Q73027" s="63"/>
    </row>
    <row r="73028" spans="16:17">
      <c r="P73028" s="63"/>
      <c r="Q73028" s="63"/>
    </row>
    <row r="73029" spans="16:17">
      <c r="P73029" s="63"/>
      <c r="Q73029" s="63"/>
    </row>
    <row r="73030" spans="16:17">
      <c r="P73030" s="63"/>
      <c r="Q73030" s="63"/>
    </row>
    <row r="73031" spans="16:17">
      <c r="P73031" s="63"/>
      <c r="Q73031" s="63"/>
    </row>
    <row r="73032" spans="16:17">
      <c r="P73032" s="63"/>
      <c r="Q73032" s="63"/>
    </row>
    <row r="73033" spans="16:17">
      <c r="P73033" s="63"/>
      <c r="Q73033" s="63"/>
    </row>
    <row r="73034" spans="16:17">
      <c r="P73034" s="63"/>
      <c r="Q73034" s="63"/>
    </row>
    <row r="73035" spans="16:17">
      <c r="P73035" s="63"/>
      <c r="Q73035" s="63"/>
    </row>
    <row r="73036" spans="16:17">
      <c r="P73036" s="63"/>
      <c r="Q73036" s="63"/>
    </row>
    <row r="73037" spans="16:17">
      <c r="P73037" s="63"/>
      <c r="Q73037" s="63"/>
    </row>
    <row r="73038" spans="16:17">
      <c r="P73038" s="63"/>
      <c r="Q73038" s="63"/>
    </row>
    <row r="73039" spans="16:17">
      <c r="P73039" s="63"/>
      <c r="Q73039" s="63"/>
    </row>
    <row r="73040" spans="16:17">
      <c r="P73040" s="63"/>
      <c r="Q73040" s="63"/>
    </row>
    <row r="73041" spans="16:17">
      <c r="P73041" s="63"/>
      <c r="Q73041" s="63"/>
    </row>
    <row r="73042" spans="16:17">
      <c r="P73042" s="63"/>
      <c r="Q73042" s="63"/>
    </row>
    <row r="73043" spans="16:17">
      <c r="P73043" s="63"/>
      <c r="Q73043" s="63"/>
    </row>
    <row r="73044" spans="16:17">
      <c r="P73044" s="63"/>
      <c r="Q73044" s="63"/>
    </row>
    <row r="73045" spans="16:17">
      <c r="P73045" s="63"/>
      <c r="Q73045" s="63"/>
    </row>
    <row r="73046" spans="16:17">
      <c r="P73046" s="63"/>
      <c r="Q73046" s="63"/>
    </row>
    <row r="73047" spans="16:17">
      <c r="P73047" s="63"/>
      <c r="Q73047" s="63"/>
    </row>
    <row r="73048" spans="16:17">
      <c r="P73048" s="63"/>
      <c r="Q73048" s="63"/>
    </row>
    <row r="73049" spans="16:17">
      <c r="P73049" s="63"/>
      <c r="Q73049" s="63"/>
    </row>
    <row r="73050" spans="16:17">
      <c r="P73050" s="63"/>
      <c r="Q73050" s="63"/>
    </row>
    <row r="73051" spans="16:17">
      <c r="P73051" s="63"/>
      <c r="Q73051" s="63"/>
    </row>
    <row r="73052" spans="16:17">
      <c r="P73052" s="63"/>
      <c r="Q73052" s="63"/>
    </row>
    <row r="73053" spans="16:17">
      <c r="P73053" s="63"/>
      <c r="Q73053" s="63"/>
    </row>
    <row r="73054" spans="16:17">
      <c r="P73054" s="63"/>
      <c r="Q73054" s="63"/>
    </row>
    <row r="73055" spans="16:17">
      <c r="P73055" s="63"/>
      <c r="Q73055" s="63"/>
    </row>
    <row r="73056" spans="16:17">
      <c r="P73056" s="63"/>
      <c r="Q73056" s="63"/>
    </row>
    <row r="73057" spans="16:17">
      <c r="P73057" s="63"/>
      <c r="Q73057" s="63"/>
    </row>
    <row r="73058" spans="16:17">
      <c r="P73058" s="63"/>
      <c r="Q73058" s="63"/>
    </row>
    <row r="73059" spans="16:17">
      <c r="P73059" s="63"/>
      <c r="Q73059" s="63"/>
    </row>
    <row r="73060" spans="16:17">
      <c r="P73060" s="63"/>
      <c r="Q73060" s="63"/>
    </row>
    <row r="73061" spans="16:17">
      <c r="P73061" s="63"/>
      <c r="Q73061" s="63"/>
    </row>
    <row r="73062" spans="16:17">
      <c r="P73062" s="63"/>
      <c r="Q73062" s="63"/>
    </row>
    <row r="73063" spans="16:17">
      <c r="P73063" s="63"/>
      <c r="Q73063" s="63"/>
    </row>
    <row r="73064" spans="16:17">
      <c r="P73064" s="63"/>
      <c r="Q73064" s="63"/>
    </row>
    <row r="73065" spans="16:17">
      <c r="P73065" s="63"/>
      <c r="Q73065" s="63"/>
    </row>
    <row r="73066" spans="16:17">
      <c r="P73066" s="63"/>
      <c r="Q73066" s="63"/>
    </row>
    <row r="73067" spans="16:17">
      <c r="P73067" s="63"/>
      <c r="Q73067" s="63"/>
    </row>
    <row r="73068" spans="16:17">
      <c r="P73068" s="63"/>
      <c r="Q73068" s="63"/>
    </row>
    <row r="73069" spans="16:17">
      <c r="P73069" s="63"/>
      <c r="Q73069" s="63"/>
    </row>
    <row r="73070" spans="16:17">
      <c r="P73070" s="63"/>
      <c r="Q73070" s="63"/>
    </row>
    <row r="73071" spans="16:17">
      <c r="P73071" s="63"/>
      <c r="Q73071" s="63"/>
    </row>
    <row r="73072" spans="16:17">
      <c r="P73072" s="63"/>
      <c r="Q73072" s="63"/>
    </row>
    <row r="73073" spans="16:17">
      <c r="P73073" s="63"/>
      <c r="Q73073" s="63"/>
    </row>
    <row r="73074" spans="16:17">
      <c r="P73074" s="63"/>
      <c r="Q73074" s="63"/>
    </row>
    <row r="73075" spans="16:17">
      <c r="P73075" s="63"/>
      <c r="Q73075" s="63"/>
    </row>
    <row r="73076" spans="16:17">
      <c r="P73076" s="63"/>
      <c r="Q73076" s="63"/>
    </row>
    <row r="73077" spans="16:17">
      <c r="P73077" s="63"/>
      <c r="Q73077" s="63"/>
    </row>
    <row r="73078" spans="16:17">
      <c r="P73078" s="63"/>
      <c r="Q73078" s="63"/>
    </row>
    <row r="73079" spans="16:17">
      <c r="P73079" s="63"/>
      <c r="Q73079" s="63"/>
    </row>
    <row r="73080" spans="16:17">
      <c r="P73080" s="63"/>
      <c r="Q73080" s="63"/>
    </row>
    <row r="73081" spans="16:17">
      <c r="P73081" s="63"/>
      <c r="Q73081" s="63"/>
    </row>
    <row r="73082" spans="16:17">
      <c r="P73082" s="63"/>
      <c r="Q73082" s="63"/>
    </row>
    <row r="73083" spans="16:17">
      <c r="P73083" s="63"/>
      <c r="Q73083" s="63"/>
    </row>
    <row r="73084" spans="16:17">
      <c r="P73084" s="63"/>
      <c r="Q73084" s="63"/>
    </row>
    <row r="73085" spans="16:17">
      <c r="P73085" s="63"/>
      <c r="Q73085" s="63"/>
    </row>
    <row r="73086" spans="16:17">
      <c r="P73086" s="63"/>
      <c r="Q73086" s="63"/>
    </row>
    <row r="73087" spans="16:17">
      <c r="P73087" s="63"/>
      <c r="Q73087" s="63"/>
    </row>
    <row r="73088" spans="16:17">
      <c r="P73088" s="63"/>
      <c r="Q73088" s="63"/>
    </row>
    <row r="73089" spans="16:17">
      <c r="P73089" s="63"/>
      <c r="Q73089" s="63"/>
    </row>
    <row r="73090" spans="16:17">
      <c r="P73090" s="63"/>
      <c r="Q73090" s="63"/>
    </row>
    <row r="73091" spans="16:17">
      <c r="P73091" s="63"/>
      <c r="Q73091" s="63"/>
    </row>
    <row r="73092" spans="16:17">
      <c r="P73092" s="63"/>
      <c r="Q73092" s="63"/>
    </row>
    <row r="73093" spans="16:17">
      <c r="P73093" s="63"/>
      <c r="Q73093" s="63"/>
    </row>
    <row r="73094" spans="16:17">
      <c r="P73094" s="63"/>
      <c r="Q73094" s="63"/>
    </row>
    <row r="73095" spans="16:17">
      <c r="P73095" s="63"/>
      <c r="Q73095" s="63"/>
    </row>
    <row r="73096" spans="16:17">
      <c r="P73096" s="63"/>
      <c r="Q73096" s="63"/>
    </row>
    <row r="73097" spans="16:17">
      <c r="P73097" s="63"/>
      <c r="Q73097" s="63"/>
    </row>
    <row r="73098" spans="16:17">
      <c r="P73098" s="63"/>
      <c r="Q73098" s="63"/>
    </row>
    <row r="73099" spans="16:17">
      <c r="P73099" s="63"/>
      <c r="Q73099" s="63"/>
    </row>
    <row r="73100" spans="16:17">
      <c r="P73100" s="63"/>
      <c r="Q73100" s="63"/>
    </row>
    <row r="73101" spans="16:17">
      <c r="P73101" s="63"/>
      <c r="Q73101" s="63"/>
    </row>
    <row r="73102" spans="16:17">
      <c r="P73102" s="63"/>
      <c r="Q73102" s="63"/>
    </row>
    <row r="73103" spans="16:17">
      <c r="P73103" s="63"/>
      <c r="Q73103" s="63"/>
    </row>
    <row r="73104" spans="16:17">
      <c r="P73104" s="63"/>
      <c r="Q73104" s="63"/>
    </row>
    <row r="73105" spans="16:17">
      <c r="P73105" s="63"/>
      <c r="Q73105" s="63"/>
    </row>
    <row r="73106" spans="16:17">
      <c r="P73106" s="63"/>
      <c r="Q73106" s="63"/>
    </row>
    <row r="73107" spans="16:17">
      <c r="P73107" s="63"/>
      <c r="Q73107" s="63"/>
    </row>
    <row r="73108" spans="16:17">
      <c r="P73108" s="63"/>
      <c r="Q73108" s="63"/>
    </row>
    <row r="73109" spans="16:17">
      <c r="P73109" s="63"/>
      <c r="Q73109" s="63"/>
    </row>
    <row r="73110" spans="16:17">
      <c r="P73110" s="63"/>
      <c r="Q73110" s="63"/>
    </row>
    <row r="73111" spans="16:17">
      <c r="P73111" s="63"/>
      <c r="Q73111" s="63"/>
    </row>
    <row r="73112" spans="16:17">
      <c r="P73112" s="63"/>
      <c r="Q73112" s="63"/>
    </row>
    <row r="73113" spans="16:17">
      <c r="P73113" s="63"/>
      <c r="Q73113" s="63"/>
    </row>
    <row r="73114" spans="16:17">
      <c r="P73114" s="63"/>
      <c r="Q73114" s="63"/>
    </row>
    <row r="73115" spans="16:17">
      <c r="P73115" s="63"/>
      <c r="Q73115" s="63"/>
    </row>
    <row r="73116" spans="16:17">
      <c r="P73116" s="63"/>
      <c r="Q73116" s="63"/>
    </row>
    <row r="73117" spans="16:17">
      <c r="P73117" s="63"/>
      <c r="Q73117" s="63"/>
    </row>
    <row r="73118" spans="16:17">
      <c r="P73118" s="63"/>
      <c r="Q73118" s="63"/>
    </row>
    <row r="73119" spans="16:17">
      <c r="P73119" s="63"/>
      <c r="Q73119" s="63"/>
    </row>
    <row r="73120" spans="16:17">
      <c r="P73120" s="63"/>
      <c r="Q73120" s="63"/>
    </row>
    <row r="73121" spans="16:17">
      <c r="P73121" s="63"/>
      <c r="Q73121" s="63"/>
    </row>
    <row r="73122" spans="16:17">
      <c r="P73122" s="63"/>
      <c r="Q73122" s="63"/>
    </row>
    <row r="73123" spans="16:17">
      <c r="P73123" s="63"/>
      <c r="Q73123" s="63"/>
    </row>
    <row r="73124" spans="16:17">
      <c r="P73124" s="63"/>
      <c r="Q73124" s="63"/>
    </row>
    <row r="73125" spans="16:17">
      <c r="P73125" s="63"/>
      <c r="Q73125" s="63"/>
    </row>
    <row r="73126" spans="16:17">
      <c r="P73126" s="63"/>
      <c r="Q73126" s="63"/>
    </row>
    <row r="73127" spans="16:17">
      <c r="P73127" s="63"/>
      <c r="Q73127" s="63"/>
    </row>
    <row r="73128" spans="16:17">
      <c r="P73128" s="63"/>
      <c r="Q73128" s="63"/>
    </row>
    <row r="73129" spans="16:17">
      <c r="P73129" s="63"/>
      <c r="Q73129" s="63"/>
    </row>
    <row r="73130" spans="16:17">
      <c r="P73130" s="63"/>
      <c r="Q73130" s="63"/>
    </row>
    <row r="73131" spans="16:17">
      <c r="P73131" s="63"/>
      <c r="Q73131" s="63"/>
    </row>
    <row r="73132" spans="16:17">
      <c r="P73132" s="63"/>
      <c r="Q73132" s="63"/>
    </row>
    <row r="73133" spans="16:17">
      <c r="P73133" s="63"/>
      <c r="Q73133" s="63"/>
    </row>
    <row r="73134" spans="16:17">
      <c r="P73134" s="63"/>
      <c r="Q73134" s="63"/>
    </row>
    <row r="73135" spans="16:17">
      <c r="P73135" s="63"/>
      <c r="Q73135" s="63"/>
    </row>
    <row r="73136" spans="16:17">
      <c r="P73136" s="63"/>
      <c r="Q73136" s="63"/>
    </row>
    <row r="73137" spans="16:17">
      <c r="P73137" s="63"/>
      <c r="Q73137" s="63"/>
    </row>
    <row r="73138" spans="16:17">
      <c r="P73138" s="63"/>
      <c r="Q73138" s="63"/>
    </row>
    <row r="73139" spans="16:17">
      <c r="P73139" s="63"/>
      <c r="Q73139" s="63"/>
    </row>
    <row r="73140" spans="16:17">
      <c r="P73140" s="63"/>
      <c r="Q73140" s="63"/>
    </row>
    <row r="73141" spans="16:17">
      <c r="P73141" s="63"/>
      <c r="Q73141" s="63"/>
    </row>
    <row r="73142" spans="16:17">
      <c r="P73142" s="63"/>
      <c r="Q73142" s="63"/>
    </row>
    <row r="73143" spans="16:17">
      <c r="P73143" s="63"/>
      <c r="Q73143" s="63"/>
    </row>
    <row r="73144" spans="16:17">
      <c r="P73144" s="63"/>
      <c r="Q73144" s="63"/>
    </row>
    <row r="73145" spans="16:17">
      <c r="P73145" s="63"/>
      <c r="Q73145" s="63"/>
    </row>
    <row r="73146" spans="16:17">
      <c r="P73146" s="63"/>
      <c r="Q73146" s="63"/>
    </row>
    <row r="73147" spans="16:17">
      <c r="P73147" s="63"/>
      <c r="Q73147" s="63"/>
    </row>
    <row r="73148" spans="16:17">
      <c r="P73148" s="63"/>
      <c r="Q73148" s="63"/>
    </row>
    <row r="73149" spans="16:17">
      <c r="P73149" s="63"/>
      <c r="Q73149" s="63"/>
    </row>
    <row r="73150" spans="16:17">
      <c r="P73150" s="63"/>
      <c r="Q73150" s="63"/>
    </row>
    <row r="73151" spans="16:17">
      <c r="P73151" s="63"/>
      <c r="Q73151" s="63"/>
    </row>
    <row r="73152" spans="16:17">
      <c r="P73152" s="63"/>
      <c r="Q73152" s="63"/>
    </row>
    <row r="73153" spans="16:17">
      <c r="P73153" s="63"/>
      <c r="Q73153" s="63"/>
    </row>
    <row r="73154" spans="16:17">
      <c r="P73154" s="63"/>
      <c r="Q73154" s="63"/>
    </row>
    <row r="73155" spans="16:17">
      <c r="P73155" s="63"/>
      <c r="Q73155" s="63"/>
    </row>
    <row r="73156" spans="16:17">
      <c r="P73156" s="63"/>
      <c r="Q73156" s="63"/>
    </row>
    <row r="73157" spans="16:17">
      <c r="P73157" s="63"/>
      <c r="Q73157" s="63"/>
    </row>
    <row r="73158" spans="16:17">
      <c r="P73158" s="63"/>
      <c r="Q73158" s="63"/>
    </row>
    <row r="73159" spans="16:17">
      <c r="P73159" s="63"/>
      <c r="Q73159" s="63"/>
    </row>
    <row r="73160" spans="16:17">
      <c r="P73160" s="63"/>
      <c r="Q73160" s="63"/>
    </row>
    <row r="73161" spans="16:17">
      <c r="P73161" s="63"/>
      <c r="Q73161" s="63"/>
    </row>
    <row r="73162" spans="16:17">
      <c r="P73162" s="63"/>
      <c r="Q73162" s="63"/>
    </row>
    <row r="73163" spans="16:17">
      <c r="P73163" s="63"/>
      <c r="Q73163" s="63"/>
    </row>
    <row r="73164" spans="16:17">
      <c r="P73164" s="63"/>
      <c r="Q73164" s="63"/>
    </row>
    <row r="73165" spans="16:17">
      <c r="P73165" s="63"/>
      <c r="Q73165" s="63"/>
    </row>
    <row r="73166" spans="16:17">
      <c r="P73166" s="63"/>
      <c r="Q73166" s="63"/>
    </row>
    <row r="73167" spans="16:17">
      <c r="P73167" s="63"/>
      <c r="Q73167" s="63"/>
    </row>
    <row r="73168" spans="16:17">
      <c r="P73168" s="63"/>
      <c r="Q73168" s="63"/>
    </row>
    <row r="73169" spans="16:17">
      <c r="P73169" s="63"/>
      <c r="Q73169" s="63"/>
    </row>
    <row r="73170" spans="16:17">
      <c r="P73170" s="63"/>
      <c r="Q73170" s="63"/>
    </row>
    <row r="73171" spans="16:17">
      <c r="P73171" s="63"/>
      <c r="Q73171" s="63"/>
    </row>
    <row r="73172" spans="16:17">
      <c r="P73172" s="63"/>
      <c r="Q73172" s="63"/>
    </row>
    <row r="73173" spans="16:17">
      <c r="P73173" s="63"/>
      <c r="Q73173" s="63"/>
    </row>
    <row r="73174" spans="16:17">
      <c r="P73174" s="63"/>
      <c r="Q73174" s="63"/>
    </row>
    <row r="73175" spans="16:17">
      <c r="P73175" s="63"/>
      <c r="Q73175" s="63"/>
    </row>
    <row r="73176" spans="16:17">
      <c r="P73176" s="63"/>
      <c r="Q73176" s="63"/>
    </row>
    <row r="73177" spans="16:17">
      <c r="P73177" s="63"/>
      <c r="Q73177" s="63"/>
    </row>
    <row r="73178" spans="16:17">
      <c r="P73178" s="63"/>
      <c r="Q73178" s="63"/>
    </row>
    <row r="73179" spans="16:17">
      <c r="P73179" s="63"/>
      <c r="Q73179" s="63"/>
    </row>
    <row r="73180" spans="16:17">
      <c r="P73180" s="63"/>
      <c r="Q73180" s="63"/>
    </row>
    <row r="73181" spans="16:17">
      <c r="P73181" s="63"/>
      <c r="Q73181" s="63"/>
    </row>
    <row r="73182" spans="16:17">
      <c r="P73182" s="63"/>
      <c r="Q73182" s="63"/>
    </row>
    <row r="73183" spans="16:17">
      <c r="P73183" s="63"/>
      <c r="Q73183" s="63"/>
    </row>
    <row r="73184" spans="16:17">
      <c r="P73184" s="63"/>
      <c r="Q73184" s="63"/>
    </row>
    <row r="73185" spans="16:17">
      <c r="P73185" s="63"/>
      <c r="Q73185" s="63"/>
    </row>
    <row r="73186" spans="16:17">
      <c r="P73186" s="63"/>
      <c r="Q73186" s="63"/>
    </row>
    <row r="73187" spans="16:17">
      <c r="P73187" s="63"/>
      <c r="Q73187" s="63"/>
    </row>
    <row r="73188" spans="16:17">
      <c r="P73188" s="63"/>
      <c r="Q73188" s="63"/>
    </row>
    <row r="73189" spans="16:17">
      <c r="P73189" s="63"/>
      <c r="Q73189" s="63"/>
    </row>
    <row r="73190" spans="16:17">
      <c r="P73190" s="63"/>
      <c r="Q73190" s="63"/>
    </row>
    <row r="73191" spans="16:17">
      <c r="P73191" s="63"/>
      <c r="Q73191" s="63"/>
    </row>
    <row r="73192" spans="16:17">
      <c r="P73192" s="63"/>
      <c r="Q73192" s="63"/>
    </row>
    <row r="73193" spans="16:17">
      <c r="P73193" s="63"/>
      <c r="Q73193" s="63"/>
    </row>
    <row r="73194" spans="16:17">
      <c r="P73194" s="63"/>
      <c r="Q73194" s="63"/>
    </row>
    <row r="73195" spans="16:17">
      <c r="P73195" s="63"/>
      <c r="Q73195" s="63"/>
    </row>
    <row r="73196" spans="16:17">
      <c r="P73196" s="63"/>
      <c r="Q73196" s="63"/>
    </row>
    <row r="73197" spans="16:17">
      <c r="P73197" s="63"/>
      <c r="Q73197" s="63"/>
    </row>
    <row r="73198" spans="16:17">
      <c r="P73198" s="63"/>
      <c r="Q73198" s="63"/>
    </row>
    <row r="73199" spans="16:17">
      <c r="P73199" s="63"/>
      <c r="Q73199" s="63"/>
    </row>
    <row r="73200" spans="16:17">
      <c r="P73200" s="63"/>
      <c r="Q73200" s="63"/>
    </row>
    <row r="73201" spans="16:17">
      <c r="P73201" s="63"/>
      <c r="Q73201" s="63"/>
    </row>
    <row r="73202" spans="16:17">
      <c r="P73202" s="63"/>
      <c r="Q73202" s="63"/>
    </row>
    <row r="73203" spans="16:17">
      <c r="P73203" s="63"/>
      <c r="Q73203" s="63"/>
    </row>
    <row r="73204" spans="16:17">
      <c r="P73204" s="63"/>
      <c r="Q73204" s="63"/>
    </row>
    <row r="73205" spans="16:17">
      <c r="P73205" s="63"/>
      <c r="Q73205" s="63"/>
    </row>
    <row r="73206" spans="16:17">
      <c r="P73206" s="63"/>
      <c r="Q73206" s="63"/>
    </row>
    <row r="73207" spans="16:17">
      <c r="P73207" s="63"/>
      <c r="Q73207" s="63"/>
    </row>
    <row r="73208" spans="16:17">
      <c r="P73208" s="63"/>
      <c r="Q73208" s="63"/>
    </row>
    <row r="73209" spans="16:17">
      <c r="P73209" s="63"/>
      <c r="Q73209" s="63"/>
    </row>
    <row r="73210" spans="16:17">
      <c r="P73210" s="63"/>
      <c r="Q73210" s="63"/>
    </row>
    <row r="73211" spans="16:17">
      <c r="P73211" s="63"/>
      <c r="Q73211" s="63"/>
    </row>
    <row r="73212" spans="16:17">
      <c r="P73212" s="63"/>
      <c r="Q73212" s="63"/>
    </row>
    <row r="73213" spans="16:17">
      <c r="P73213" s="63"/>
      <c r="Q73213" s="63"/>
    </row>
    <row r="73214" spans="16:17">
      <c r="P73214" s="63"/>
      <c r="Q73214" s="63"/>
    </row>
    <row r="73215" spans="16:17">
      <c r="P73215" s="63"/>
      <c r="Q73215" s="63"/>
    </row>
    <row r="73216" spans="16:17">
      <c r="P73216" s="63"/>
      <c r="Q73216" s="63"/>
    </row>
    <row r="73217" spans="16:17">
      <c r="P73217" s="63"/>
      <c r="Q73217" s="63"/>
    </row>
    <row r="73218" spans="16:17">
      <c r="P73218" s="63"/>
      <c r="Q73218" s="63"/>
    </row>
    <row r="73219" spans="16:17">
      <c r="P73219" s="63"/>
      <c r="Q73219" s="63"/>
    </row>
    <row r="73220" spans="16:17">
      <c r="P73220" s="63"/>
      <c r="Q73220" s="63"/>
    </row>
    <row r="73221" spans="16:17">
      <c r="P73221" s="63"/>
      <c r="Q73221" s="63"/>
    </row>
    <row r="73222" spans="16:17">
      <c r="P73222" s="63"/>
      <c r="Q73222" s="63"/>
    </row>
    <row r="73223" spans="16:17">
      <c r="P73223" s="63"/>
      <c r="Q73223" s="63"/>
    </row>
    <row r="73224" spans="16:17">
      <c r="P73224" s="63"/>
      <c r="Q73224" s="63"/>
    </row>
    <row r="73225" spans="16:17">
      <c r="P73225" s="63"/>
      <c r="Q73225" s="63"/>
    </row>
    <row r="73226" spans="16:17">
      <c r="P73226" s="63"/>
      <c r="Q73226" s="63"/>
    </row>
    <row r="73227" spans="16:17">
      <c r="P73227" s="63"/>
      <c r="Q73227" s="63"/>
    </row>
    <row r="73228" spans="16:17">
      <c r="P73228" s="63"/>
      <c r="Q73228" s="63"/>
    </row>
    <row r="73229" spans="16:17">
      <c r="P73229" s="63"/>
      <c r="Q73229" s="63"/>
    </row>
    <row r="73230" spans="16:17">
      <c r="P73230" s="63"/>
      <c r="Q73230" s="63"/>
    </row>
    <row r="73231" spans="16:17">
      <c r="P73231" s="63"/>
      <c r="Q73231" s="63"/>
    </row>
    <row r="73232" spans="16:17">
      <c r="P73232" s="63"/>
      <c r="Q73232" s="63"/>
    </row>
    <row r="73233" spans="16:17">
      <c r="P73233" s="63"/>
      <c r="Q73233" s="63"/>
    </row>
    <row r="73234" spans="16:17">
      <c r="P73234" s="63"/>
      <c r="Q73234" s="63"/>
    </row>
    <row r="73235" spans="16:17">
      <c r="P73235" s="63"/>
      <c r="Q73235" s="63"/>
    </row>
    <row r="73236" spans="16:17">
      <c r="P73236" s="63"/>
      <c r="Q73236" s="63"/>
    </row>
    <row r="73237" spans="16:17">
      <c r="P73237" s="63"/>
      <c r="Q73237" s="63"/>
    </row>
    <row r="73238" spans="16:17">
      <c r="P73238" s="63"/>
      <c r="Q73238" s="63"/>
    </row>
    <row r="73239" spans="16:17">
      <c r="P73239" s="63"/>
      <c r="Q73239" s="63"/>
    </row>
    <row r="73240" spans="16:17">
      <c r="P73240" s="63"/>
      <c r="Q73240" s="63"/>
    </row>
    <row r="73241" spans="16:17">
      <c r="P73241" s="63"/>
      <c r="Q73241" s="63"/>
    </row>
    <row r="73242" spans="16:17">
      <c r="P73242" s="63"/>
      <c r="Q73242" s="63"/>
    </row>
    <row r="73243" spans="16:17">
      <c r="P73243" s="63"/>
      <c r="Q73243" s="63"/>
    </row>
    <row r="73244" spans="16:17">
      <c r="P73244" s="63"/>
      <c r="Q73244" s="63"/>
    </row>
    <row r="73245" spans="16:17">
      <c r="P73245" s="63"/>
      <c r="Q73245" s="63"/>
    </row>
    <row r="73246" spans="16:17">
      <c r="P73246" s="63"/>
      <c r="Q73246" s="63"/>
    </row>
    <row r="73247" spans="16:17">
      <c r="P73247" s="63"/>
      <c r="Q73247" s="63"/>
    </row>
    <row r="73248" spans="16:17">
      <c r="P73248" s="63"/>
      <c r="Q73248" s="63"/>
    </row>
    <row r="73249" spans="16:17">
      <c r="P73249" s="63"/>
      <c r="Q73249" s="63"/>
    </row>
    <row r="73250" spans="16:17">
      <c r="P73250" s="63"/>
      <c r="Q73250" s="63"/>
    </row>
    <row r="73251" spans="16:17">
      <c r="P73251" s="63"/>
      <c r="Q73251" s="63"/>
    </row>
    <row r="73252" spans="16:17">
      <c r="P73252" s="63"/>
      <c r="Q73252" s="63"/>
    </row>
    <row r="73253" spans="16:17">
      <c r="P73253" s="63"/>
      <c r="Q73253" s="63"/>
    </row>
    <row r="73254" spans="16:17">
      <c r="P73254" s="63"/>
      <c r="Q73254" s="63"/>
    </row>
    <row r="73255" spans="16:17">
      <c r="P73255" s="63"/>
      <c r="Q73255" s="63"/>
    </row>
    <row r="73256" spans="16:17">
      <c r="P73256" s="63"/>
      <c r="Q73256" s="63"/>
    </row>
    <row r="73257" spans="16:17">
      <c r="P73257" s="63"/>
      <c r="Q73257" s="63"/>
    </row>
    <row r="73258" spans="16:17">
      <c r="P73258" s="63"/>
      <c r="Q73258" s="63"/>
    </row>
    <row r="73259" spans="16:17">
      <c r="P73259" s="63"/>
      <c r="Q73259" s="63"/>
    </row>
    <row r="73260" spans="16:17">
      <c r="P73260" s="63"/>
      <c r="Q73260" s="63"/>
    </row>
    <row r="73261" spans="16:17">
      <c r="P73261" s="63"/>
      <c r="Q73261" s="63"/>
    </row>
    <row r="73262" spans="16:17">
      <c r="P73262" s="63"/>
      <c r="Q73262" s="63"/>
    </row>
    <row r="73263" spans="16:17">
      <c r="P73263" s="63"/>
      <c r="Q73263" s="63"/>
    </row>
    <row r="73264" spans="16:17">
      <c r="P73264" s="63"/>
      <c r="Q73264" s="63"/>
    </row>
    <row r="73265" spans="16:17">
      <c r="P73265" s="63"/>
      <c r="Q73265" s="63"/>
    </row>
    <row r="73266" spans="16:17">
      <c r="P73266" s="63"/>
      <c r="Q73266" s="63"/>
    </row>
    <row r="73267" spans="16:17">
      <c r="P73267" s="63"/>
      <c r="Q73267" s="63"/>
    </row>
    <row r="73268" spans="16:17">
      <c r="P73268" s="63"/>
      <c r="Q73268" s="63"/>
    </row>
    <row r="73269" spans="16:17">
      <c r="P73269" s="63"/>
      <c r="Q73269" s="63"/>
    </row>
    <row r="73270" spans="16:17">
      <c r="P73270" s="63"/>
      <c r="Q73270" s="63"/>
    </row>
    <row r="73271" spans="16:17">
      <c r="P73271" s="63"/>
      <c r="Q73271" s="63"/>
    </row>
    <row r="73272" spans="16:17">
      <c r="P73272" s="63"/>
      <c r="Q73272" s="63"/>
    </row>
    <row r="73273" spans="16:17">
      <c r="P73273" s="63"/>
      <c r="Q73273" s="63"/>
    </row>
    <row r="73274" spans="16:17">
      <c r="P73274" s="63"/>
      <c r="Q73274" s="63"/>
    </row>
    <row r="73275" spans="16:17">
      <c r="P73275" s="63"/>
      <c r="Q73275" s="63"/>
    </row>
    <row r="73276" spans="16:17">
      <c r="P73276" s="63"/>
      <c r="Q73276" s="63"/>
    </row>
    <row r="73277" spans="16:17">
      <c r="P73277" s="63"/>
      <c r="Q73277" s="63"/>
    </row>
    <row r="73278" spans="16:17">
      <c r="P73278" s="63"/>
      <c r="Q73278" s="63"/>
    </row>
    <row r="73279" spans="16:17">
      <c r="P73279" s="63"/>
      <c r="Q73279" s="63"/>
    </row>
    <row r="73280" spans="16:17">
      <c r="P73280" s="63"/>
      <c r="Q73280" s="63"/>
    </row>
    <row r="73281" spans="16:17">
      <c r="P73281" s="63"/>
      <c r="Q73281" s="63"/>
    </row>
    <row r="73282" spans="16:17">
      <c r="P73282" s="63"/>
      <c r="Q73282" s="63"/>
    </row>
    <row r="73283" spans="16:17">
      <c r="P73283" s="63"/>
      <c r="Q73283" s="63"/>
    </row>
    <row r="73284" spans="16:17">
      <c r="P73284" s="63"/>
      <c r="Q73284" s="63"/>
    </row>
    <row r="73285" spans="16:17">
      <c r="P73285" s="63"/>
      <c r="Q73285" s="63"/>
    </row>
    <row r="73286" spans="16:17">
      <c r="P73286" s="63"/>
      <c r="Q73286" s="63"/>
    </row>
    <row r="73287" spans="16:17">
      <c r="P73287" s="63"/>
      <c r="Q73287" s="63"/>
    </row>
    <row r="73288" spans="16:17">
      <c r="P73288" s="63"/>
      <c r="Q73288" s="63"/>
    </row>
    <row r="73289" spans="16:17">
      <c r="P73289" s="63"/>
      <c r="Q73289" s="63"/>
    </row>
    <row r="73290" spans="16:17">
      <c r="P73290" s="63"/>
      <c r="Q73290" s="63"/>
    </row>
    <row r="73291" spans="16:17">
      <c r="P73291" s="63"/>
      <c r="Q73291" s="63"/>
    </row>
    <row r="73292" spans="16:17">
      <c r="P73292" s="63"/>
      <c r="Q73292" s="63"/>
    </row>
    <row r="73293" spans="16:17">
      <c r="P73293" s="63"/>
      <c r="Q73293" s="63"/>
    </row>
    <row r="73294" spans="16:17">
      <c r="P73294" s="63"/>
      <c r="Q73294" s="63"/>
    </row>
    <row r="73295" spans="16:17">
      <c r="P73295" s="63"/>
      <c r="Q73295" s="63"/>
    </row>
    <row r="73296" spans="16:17">
      <c r="P73296" s="63"/>
      <c r="Q73296" s="63"/>
    </row>
    <row r="73297" spans="16:17">
      <c r="P73297" s="63"/>
      <c r="Q73297" s="63"/>
    </row>
    <row r="73298" spans="16:17">
      <c r="P73298" s="63"/>
      <c r="Q73298" s="63"/>
    </row>
    <row r="73299" spans="16:17">
      <c r="P73299" s="63"/>
      <c r="Q73299" s="63"/>
    </row>
    <row r="73300" spans="16:17">
      <c r="P73300" s="63"/>
      <c r="Q73300" s="63"/>
    </row>
    <row r="73301" spans="16:17">
      <c r="P73301" s="63"/>
      <c r="Q73301" s="63"/>
    </row>
    <row r="73302" spans="16:17">
      <c r="P73302" s="63"/>
      <c r="Q73302" s="63"/>
    </row>
    <row r="73303" spans="16:17">
      <c r="P73303" s="63"/>
      <c r="Q73303" s="63"/>
    </row>
    <row r="73304" spans="16:17">
      <c r="P73304" s="63"/>
      <c r="Q73304" s="63"/>
    </row>
    <row r="73305" spans="16:17">
      <c r="P73305" s="63"/>
      <c r="Q73305" s="63"/>
    </row>
    <row r="73306" spans="16:17">
      <c r="P73306" s="63"/>
      <c r="Q73306" s="63"/>
    </row>
    <row r="73307" spans="16:17">
      <c r="P73307" s="63"/>
      <c r="Q73307" s="63"/>
    </row>
    <row r="73308" spans="16:17">
      <c r="P73308" s="63"/>
      <c r="Q73308" s="63"/>
    </row>
    <row r="73309" spans="16:17">
      <c r="P73309" s="63"/>
      <c r="Q73309" s="63"/>
    </row>
    <row r="73310" spans="16:17">
      <c r="P73310" s="63"/>
      <c r="Q73310" s="63"/>
    </row>
    <row r="73311" spans="16:17">
      <c r="P73311" s="63"/>
      <c r="Q73311" s="63"/>
    </row>
    <row r="73312" spans="16:17">
      <c r="P73312" s="63"/>
      <c r="Q73312" s="63"/>
    </row>
    <row r="73313" spans="16:17">
      <c r="P73313" s="63"/>
      <c r="Q73313" s="63"/>
    </row>
    <row r="73314" spans="16:17">
      <c r="P73314" s="63"/>
      <c r="Q73314" s="63"/>
    </row>
    <row r="73315" spans="16:17">
      <c r="P73315" s="63"/>
      <c r="Q73315" s="63"/>
    </row>
    <row r="73316" spans="16:17">
      <c r="P73316" s="63"/>
      <c r="Q73316" s="63"/>
    </row>
    <row r="73317" spans="16:17">
      <c r="P73317" s="63"/>
      <c r="Q73317" s="63"/>
    </row>
    <row r="73318" spans="16:17">
      <c r="P73318" s="63"/>
      <c r="Q73318" s="63"/>
    </row>
    <row r="73319" spans="16:17">
      <c r="P73319" s="63"/>
      <c r="Q73319" s="63"/>
    </row>
    <row r="73320" spans="16:17">
      <c r="P73320" s="63"/>
      <c r="Q73320" s="63"/>
    </row>
    <row r="73321" spans="16:17">
      <c r="P73321" s="63"/>
      <c r="Q73321" s="63"/>
    </row>
    <row r="73322" spans="16:17">
      <c r="P73322" s="63"/>
      <c r="Q73322" s="63"/>
    </row>
    <row r="73323" spans="16:17">
      <c r="P73323" s="63"/>
      <c r="Q73323" s="63"/>
    </row>
    <row r="73324" spans="16:17">
      <c r="P73324" s="63"/>
      <c r="Q73324" s="63"/>
    </row>
    <row r="73325" spans="16:17">
      <c r="P73325" s="63"/>
      <c r="Q73325" s="63"/>
    </row>
    <row r="73326" spans="16:17">
      <c r="P73326" s="63"/>
      <c r="Q73326" s="63"/>
    </row>
    <row r="73327" spans="16:17">
      <c r="P73327" s="63"/>
      <c r="Q73327" s="63"/>
    </row>
    <row r="73328" spans="16:17">
      <c r="P73328" s="63"/>
      <c r="Q73328" s="63"/>
    </row>
    <row r="73329" spans="16:17">
      <c r="P73329" s="63"/>
      <c r="Q73329" s="63"/>
    </row>
    <row r="73330" spans="16:17">
      <c r="P73330" s="63"/>
      <c r="Q73330" s="63"/>
    </row>
    <row r="73331" spans="16:17">
      <c r="P73331" s="63"/>
      <c r="Q73331" s="63"/>
    </row>
    <row r="73332" spans="16:17">
      <c r="P73332" s="63"/>
      <c r="Q73332" s="63"/>
    </row>
    <row r="73333" spans="16:17">
      <c r="P73333" s="63"/>
      <c r="Q73333" s="63"/>
    </row>
    <row r="73334" spans="16:17">
      <c r="P73334" s="63"/>
      <c r="Q73334" s="63"/>
    </row>
    <row r="73335" spans="16:17">
      <c r="P73335" s="63"/>
      <c r="Q73335" s="63"/>
    </row>
    <row r="73336" spans="16:17">
      <c r="P73336" s="63"/>
      <c r="Q73336" s="63"/>
    </row>
    <row r="73337" spans="16:17">
      <c r="P73337" s="63"/>
      <c r="Q73337" s="63"/>
    </row>
    <row r="73338" spans="16:17">
      <c r="P73338" s="63"/>
      <c r="Q73338" s="63"/>
    </row>
    <row r="73339" spans="16:17">
      <c r="P73339" s="63"/>
      <c r="Q73339" s="63"/>
    </row>
    <row r="73340" spans="16:17">
      <c r="P73340" s="63"/>
      <c r="Q73340" s="63"/>
    </row>
    <row r="73341" spans="16:17">
      <c r="P73341" s="63"/>
      <c r="Q73341" s="63"/>
    </row>
    <row r="73342" spans="16:17">
      <c r="P73342" s="63"/>
      <c r="Q73342" s="63"/>
    </row>
    <row r="73343" spans="16:17">
      <c r="P73343" s="63"/>
      <c r="Q73343" s="63"/>
    </row>
    <row r="73344" spans="16:17">
      <c r="P73344" s="63"/>
      <c r="Q73344" s="63"/>
    </row>
    <row r="73345" spans="16:17">
      <c r="P73345" s="63"/>
      <c r="Q73345" s="63"/>
    </row>
    <row r="73346" spans="16:17">
      <c r="P73346" s="63"/>
      <c r="Q73346" s="63"/>
    </row>
    <row r="73347" spans="16:17">
      <c r="P73347" s="63"/>
      <c r="Q73347" s="63"/>
    </row>
    <row r="73348" spans="16:17">
      <c r="P73348" s="63"/>
      <c r="Q73348" s="63"/>
    </row>
    <row r="73349" spans="16:17">
      <c r="P73349" s="63"/>
      <c r="Q73349" s="63"/>
    </row>
    <row r="73350" spans="16:17">
      <c r="P73350" s="63"/>
      <c r="Q73350" s="63"/>
    </row>
    <row r="73351" spans="16:17">
      <c r="P73351" s="63"/>
      <c r="Q73351" s="63"/>
    </row>
    <row r="73352" spans="16:17">
      <c r="P73352" s="63"/>
      <c r="Q73352" s="63"/>
    </row>
    <row r="73353" spans="16:17">
      <c r="P73353" s="63"/>
      <c r="Q73353" s="63"/>
    </row>
    <row r="73354" spans="16:17">
      <c r="P73354" s="63"/>
      <c r="Q73354" s="63"/>
    </row>
    <row r="73355" spans="16:17">
      <c r="P73355" s="63"/>
      <c r="Q73355" s="63"/>
    </row>
    <row r="73356" spans="16:17">
      <c r="P73356" s="63"/>
      <c r="Q73356" s="63"/>
    </row>
    <row r="73357" spans="16:17">
      <c r="P73357" s="63"/>
      <c r="Q73357" s="63"/>
    </row>
    <row r="73358" spans="16:17">
      <c r="P73358" s="63"/>
      <c r="Q73358" s="63"/>
    </row>
    <row r="73359" spans="16:17">
      <c r="P73359" s="63"/>
      <c r="Q73359" s="63"/>
    </row>
    <row r="73360" spans="16:17">
      <c r="P73360" s="63"/>
      <c r="Q73360" s="63"/>
    </row>
    <row r="73361" spans="16:17">
      <c r="P73361" s="63"/>
      <c r="Q73361" s="63"/>
    </row>
    <row r="73362" spans="16:17">
      <c r="P73362" s="63"/>
      <c r="Q73362" s="63"/>
    </row>
    <row r="73363" spans="16:17">
      <c r="P73363" s="63"/>
      <c r="Q73363" s="63"/>
    </row>
    <row r="73364" spans="16:17">
      <c r="P73364" s="63"/>
      <c r="Q73364" s="63"/>
    </row>
    <row r="73365" spans="16:17">
      <c r="P73365" s="63"/>
      <c r="Q73365" s="63"/>
    </row>
    <row r="73366" spans="16:17">
      <c r="P73366" s="63"/>
      <c r="Q73366" s="63"/>
    </row>
    <row r="73367" spans="16:17">
      <c r="P73367" s="63"/>
      <c r="Q73367" s="63"/>
    </row>
    <row r="73368" spans="16:17">
      <c r="P73368" s="63"/>
      <c r="Q73368" s="63"/>
    </row>
    <row r="73369" spans="16:17">
      <c r="P73369" s="63"/>
      <c r="Q73369" s="63"/>
    </row>
    <row r="73370" spans="16:17">
      <c r="P73370" s="63"/>
      <c r="Q73370" s="63"/>
    </row>
    <row r="73371" spans="16:17">
      <c r="P73371" s="63"/>
      <c r="Q73371" s="63"/>
    </row>
    <row r="73372" spans="16:17">
      <c r="P73372" s="63"/>
      <c r="Q73372" s="63"/>
    </row>
    <row r="73373" spans="16:17">
      <c r="P73373" s="63"/>
      <c r="Q73373" s="63"/>
    </row>
    <row r="73374" spans="16:17">
      <c r="P73374" s="63"/>
      <c r="Q73374" s="63"/>
    </row>
    <row r="73375" spans="16:17">
      <c r="P73375" s="63"/>
      <c r="Q73375" s="63"/>
    </row>
    <row r="73376" spans="16:17">
      <c r="P73376" s="63"/>
      <c r="Q73376" s="63"/>
    </row>
    <row r="73377" spans="16:17">
      <c r="P73377" s="63"/>
      <c r="Q73377" s="63"/>
    </row>
    <row r="73378" spans="16:17">
      <c r="P73378" s="63"/>
      <c r="Q73378" s="63"/>
    </row>
    <row r="73379" spans="16:17">
      <c r="P73379" s="63"/>
      <c r="Q73379" s="63"/>
    </row>
    <row r="73380" spans="16:17">
      <c r="P73380" s="63"/>
      <c r="Q73380" s="63"/>
    </row>
    <row r="73381" spans="16:17">
      <c r="P73381" s="63"/>
      <c r="Q73381" s="63"/>
    </row>
    <row r="73382" spans="16:17">
      <c r="P73382" s="63"/>
      <c r="Q73382" s="63"/>
    </row>
    <row r="73383" spans="16:17">
      <c r="P73383" s="63"/>
      <c r="Q73383" s="63"/>
    </row>
    <row r="73384" spans="16:17">
      <c r="P73384" s="63"/>
      <c r="Q73384" s="63"/>
    </row>
    <row r="73385" spans="16:17">
      <c r="P73385" s="63"/>
      <c r="Q73385" s="63"/>
    </row>
    <row r="73386" spans="16:17">
      <c r="P73386" s="63"/>
      <c r="Q73386" s="63"/>
    </row>
    <row r="73387" spans="16:17">
      <c r="P73387" s="63"/>
      <c r="Q73387" s="63"/>
    </row>
    <row r="73388" spans="16:17">
      <c r="P73388" s="63"/>
      <c r="Q73388" s="63"/>
    </row>
    <row r="73389" spans="16:17">
      <c r="P73389" s="63"/>
      <c r="Q73389" s="63"/>
    </row>
    <row r="73390" spans="16:17">
      <c r="P73390" s="63"/>
      <c r="Q73390" s="63"/>
    </row>
    <row r="73391" spans="16:17">
      <c r="P73391" s="63"/>
      <c r="Q73391" s="63"/>
    </row>
    <row r="73392" spans="16:17">
      <c r="P73392" s="63"/>
      <c r="Q73392" s="63"/>
    </row>
    <row r="73393" spans="16:17">
      <c r="P73393" s="63"/>
      <c r="Q73393" s="63"/>
    </row>
    <row r="73394" spans="16:17">
      <c r="P73394" s="63"/>
      <c r="Q73394" s="63"/>
    </row>
    <row r="73395" spans="16:17">
      <c r="P73395" s="63"/>
      <c r="Q73395" s="63"/>
    </row>
    <row r="73396" spans="16:17">
      <c r="P73396" s="63"/>
      <c r="Q73396" s="63"/>
    </row>
    <row r="73397" spans="16:17">
      <c r="P73397" s="63"/>
      <c r="Q73397" s="63"/>
    </row>
    <row r="73398" spans="16:17">
      <c r="P73398" s="63"/>
      <c r="Q73398" s="63"/>
    </row>
    <row r="73399" spans="16:17">
      <c r="P73399" s="63"/>
      <c r="Q73399" s="63"/>
    </row>
    <row r="73400" spans="16:17">
      <c r="P73400" s="63"/>
      <c r="Q73400" s="63"/>
    </row>
    <row r="73401" spans="16:17">
      <c r="P73401" s="63"/>
      <c r="Q73401" s="63"/>
    </row>
    <row r="73402" spans="16:17">
      <c r="P73402" s="63"/>
      <c r="Q73402" s="63"/>
    </row>
    <row r="73403" spans="16:17">
      <c r="P73403" s="63"/>
      <c r="Q73403" s="63"/>
    </row>
    <row r="73404" spans="16:17">
      <c r="P73404" s="63"/>
      <c r="Q73404" s="63"/>
    </row>
    <row r="73405" spans="16:17">
      <c r="P73405" s="63"/>
      <c r="Q73405" s="63"/>
    </row>
    <row r="73406" spans="16:17">
      <c r="P73406" s="63"/>
      <c r="Q73406" s="63"/>
    </row>
    <row r="73407" spans="16:17">
      <c r="P73407" s="63"/>
      <c r="Q73407" s="63"/>
    </row>
    <row r="73408" spans="16:17">
      <c r="P73408" s="63"/>
      <c r="Q73408" s="63"/>
    </row>
    <row r="73409" spans="16:17">
      <c r="P73409" s="63"/>
      <c r="Q73409" s="63"/>
    </row>
    <row r="73410" spans="16:17">
      <c r="P73410" s="63"/>
      <c r="Q73410" s="63"/>
    </row>
    <row r="73411" spans="16:17">
      <c r="P73411" s="63"/>
      <c r="Q73411" s="63"/>
    </row>
    <row r="73412" spans="16:17">
      <c r="P73412" s="63"/>
      <c r="Q73412" s="63"/>
    </row>
    <row r="73413" spans="16:17">
      <c r="P73413" s="63"/>
      <c r="Q73413" s="63"/>
    </row>
    <row r="73414" spans="16:17">
      <c r="P73414" s="63"/>
      <c r="Q73414" s="63"/>
    </row>
    <row r="73415" spans="16:17">
      <c r="P73415" s="63"/>
      <c r="Q73415" s="63"/>
    </row>
    <row r="73416" spans="16:17">
      <c r="P73416" s="63"/>
      <c r="Q73416" s="63"/>
    </row>
    <row r="73417" spans="16:17">
      <c r="P73417" s="63"/>
      <c r="Q73417" s="63"/>
    </row>
    <row r="73418" spans="16:17">
      <c r="P73418" s="63"/>
      <c r="Q73418" s="63"/>
    </row>
    <row r="73419" spans="16:17">
      <c r="P73419" s="63"/>
      <c r="Q73419" s="63"/>
    </row>
    <row r="73420" spans="16:17">
      <c r="P73420" s="63"/>
      <c r="Q73420" s="63"/>
    </row>
    <row r="73421" spans="16:17">
      <c r="P73421" s="63"/>
      <c r="Q73421" s="63"/>
    </row>
    <row r="73422" spans="16:17">
      <c r="P73422" s="63"/>
      <c r="Q73422" s="63"/>
    </row>
    <row r="73423" spans="16:17">
      <c r="P73423" s="63"/>
      <c r="Q73423" s="63"/>
    </row>
    <row r="73424" spans="16:17">
      <c r="P73424" s="63"/>
      <c r="Q73424" s="63"/>
    </row>
    <row r="73425" spans="16:17">
      <c r="P73425" s="63"/>
      <c r="Q73425" s="63"/>
    </row>
    <row r="73426" spans="16:17">
      <c r="P73426" s="63"/>
      <c r="Q73426" s="63"/>
    </row>
    <row r="73427" spans="16:17">
      <c r="P73427" s="63"/>
      <c r="Q73427" s="63"/>
    </row>
    <row r="73428" spans="16:17">
      <c r="P73428" s="63"/>
      <c r="Q73428" s="63"/>
    </row>
    <row r="73429" spans="16:17">
      <c r="P73429" s="63"/>
      <c r="Q73429" s="63"/>
    </row>
    <row r="73430" spans="16:17">
      <c r="P73430" s="63"/>
      <c r="Q73430" s="63"/>
    </row>
    <row r="73431" spans="16:17">
      <c r="P73431" s="63"/>
      <c r="Q73431" s="63"/>
    </row>
    <row r="73432" spans="16:17">
      <c r="P73432" s="63"/>
      <c r="Q73432" s="63"/>
    </row>
    <row r="73433" spans="16:17">
      <c r="P73433" s="63"/>
      <c r="Q73433" s="63"/>
    </row>
    <row r="73434" spans="16:17">
      <c r="P73434" s="63"/>
      <c r="Q73434" s="63"/>
    </row>
    <row r="73435" spans="16:17">
      <c r="P73435" s="63"/>
      <c r="Q73435" s="63"/>
    </row>
    <row r="73436" spans="16:17">
      <c r="P73436" s="63"/>
      <c r="Q73436" s="63"/>
    </row>
    <row r="73437" spans="16:17">
      <c r="P73437" s="63"/>
      <c r="Q73437" s="63"/>
    </row>
    <row r="73438" spans="16:17">
      <c r="P73438" s="63"/>
      <c r="Q73438" s="63"/>
    </row>
    <row r="73439" spans="16:17">
      <c r="P73439" s="63"/>
      <c r="Q73439" s="63"/>
    </row>
    <row r="73440" spans="16:17">
      <c r="P73440" s="63"/>
      <c r="Q73440" s="63"/>
    </row>
    <row r="73441" spans="16:17">
      <c r="P73441" s="63"/>
      <c r="Q73441" s="63"/>
    </row>
    <row r="73442" spans="16:17">
      <c r="P73442" s="63"/>
      <c r="Q73442" s="63"/>
    </row>
    <row r="73443" spans="16:17">
      <c r="P73443" s="63"/>
      <c r="Q73443" s="63"/>
    </row>
    <row r="73444" spans="16:17">
      <c r="P73444" s="63"/>
      <c r="Q73444" s="63"/>
    </row>
    <row r="73445" spans="16:17">
      <c r="P73445" s="63"/>
      <c r="Q73445" s="63"/>
    </row>
    <row r="73446" spans="16:17">
      <c r="P73446" s="63"/>
      <c r="Q73446" s="63"/>
    </row>
    <row r="73447" spans="16:17">
      <c r="P73447" s="63"/>
      <c r="Q73447" s="63"/>
    </row>
    <row r="73448" spans="16:17">
      <c r="P73448" s="63"/>
      <c r="Q73448" s="63"/>
    </row>
    <row r="73449" spans="16:17">
      <c r="P73449" s="63"/>
      <c r="Q73449" s="63"/>
    </row>
    <row r="73450" spans="16:17">
      <c r="P73450" s="63"/>
      <c r="Q73450" s="63"/>
    </row>
    <row r="73451" spans="16:17">
      <c r="P73451" s="63"/>
      <c r="Q73451" s="63"/>
    </row>
    <row r="73452" spans="16:17">
      <c r="P73452" s="63"/>
      <c r="Q73452" s="63"/>
    </row>
    <row r="73453" spans="16:17">
      <c r="P73453" s="63"/>
      <c r="Q73453" s="63"/>
    </row>
    <row r="73454" spans="16:17">
      <c r="P73454" s="63"/>
      <c r="Q73454" s="63"/>
    </row>
    <row r="73455" spans="16:17">
      <c r="P73455" s="63"/>
      <c r="Q73455" s="63"/>
    </row>
    <row r="73456" spans="16:17">
      <c r="P73456" s="63"/>
      <c r="Q73456" s="63"/>
    </row>
    <row r="73457" spans="16:17">
      <c r="P73457" s="63"/>
      <c r="Q73457" s="63"/>
    </row>
    <row r="73458" spans="16:17">
      <c r="P73458" s="63"/>
      <c r="Q73458" s="63"/>
    </row>
    <row r="73459" spans="16:17">
      <c r="P73459" s="63"/>
      <c r="Q73459" s="63"/>
    </row>
    <row r="73460" spans="16:17">
      <c r="P73460" s="63"/>
      <c r="Q73460" s="63"/>
    </row>
    <row r="73461" spans="16:17">
      <c r="P73461" s="63"/>
      <c r="Q73461" s="63"/>
    </row>
    <row r="73462" spans="16:17">
      <c r="P73462" s="63"/>
      <c r="Q73462" s="63"/>
    </row>
    <row r="73463" spans="16:17">
      <c r="P73463" s="63"/>
      <c r="Q73463" s="63"/>
    </row>
    <row r="73464" spans="16:17">
      <c r="P73464" s="63"/>
      <c r="Q73464" s="63"/>
    </row>
    <row r="73465" spans="16:17">
      <c r="P73465" s="63"/>
      <c r="Q73465" s="63"/>
    </row>
    <row r="73466" spans="16:17">
      <c r="P73466" s="63"/>
      <c r="Q73466" s="63"/>
    </row>
    <row r="73467" spans="16:17">
      <c r="P73467" s="63"/>
      <c r="Q73467" s="63"/>
    </row>
    <row r="73468" spans="16:17">
      <c r="P73468" s="63"/>
      <c r="Q73468" s="63"/>
    </row>
    <row r="73469" spans="16:17">
      <c r="P73469" s="63"/>
      <c r="Q73469" s="63"/>
    </row>
    <row r="73470" spans="16:17">
      <c r="P73470" s="63"/>
      <c r="Q73470" s="63"/>
    </row>
    <row r="73471" spans="16:17">
      <c r="P73471" s="63"/>
      <c r="Q73471" s="63"/>
    </row>
    <row r="73472" spans="16:17">
      <c r="P73472" s="63"/>
      <c r="Q73472" s="63"/>
    </row>
    <row r="73473" spans="16:17">
      <c r="P73473" s="63"/>
      <c r="Q73473" s="63"/>
    </row>
    <row r="73474" spans="16:17">
      <c r="P73474" s="63"/>
      <c r="Q73474" s="63"/>
    </row>
    <row r="73475" spans="16:17">
      <c r="P73475" s="63"/>
      <c r="Q73475" s="63"/>
    </row>
    <row r="73476" spans="16:17">
      <c r="P73476" s="63"/>
      <c r="Q73476" s="63"/>
    </row>
    <row r="73477" spans="16:17">
      <c r="P73477" s="63"/>
      <c r="Q73477" s="63"/>
    </row>
    <row r="73478" spans="16:17">
      <c r="P73478" s="63"/>
      <c r="Q73478" s="63"/>
    </row>
    <row r="73479" spans="16:17">
      <c r="P73479" s="63"/>
      <c r="Q73479" s="63"/>
    </row>
    <row r="73480" spans="16:17">
      <c r="P73480" s="63"/>
      <c r="Q73480" s="63"/>
    </row>
    <row r="73481" spans="16:17">
      <c r="P73481" s="63"/>
      <c r="Q73481" s="63"/>
    </row>
    <row r="73482" spans="16:17">
      <c r="P73482" s="63"/>
      <c r="Q73482" s="63"/>
    </row>
    <row r="73483" spans="16:17">
      <c r="P73483" s="63"/>
      <c r="Q73483" s="63"/>
    </row>
    <row r="73484" spans="16:17">
      <c r="P73484" s="63"/>
      <c r="Q73484" s="63"/>
    </row>
    <row r="73485" spans="16:17">
      <c r="P73485" s="63"/>
      <c r="Q73485" s="63"/>
    </row>
    <row r="73486" spans="16:17">
      <c r="P73486" s="63"/>
      <c r="Q73486" s="63"/>
    </row>
    <row r="73487" spans="16:17">
      <c r="P73487" s="63"/>
      <c r="Q73487" s="63"/>
    </row>
    <row r="73488" spans="16:17">
      <c r="P73488" s="63"/>
      <c r="Q73488" s="63"/>
    </row>
    <row r="73489" spans="16:17">
      <c r="P73489" s="63"/>
      <c r="Q73489" s="63"/>
    </row>
    <row r="73490" spans="16:17">
      <c r="P73490" s="63"/>
      <c r="Q73490" s="63"/>
    </row>
    <row r="73491" spans="16:17">
      <c r="P73491" s="63"/>
      <c r="Q73491" s="63"/>
    </row>
    <row r="73492" spans="16:17">
      <c r="P73492" s="63"/>
      <c r="Q73492" s="63"/>
    </row>
    <row r="73493" spans="16:17">
      <c r="P73493" s="63"/>
      <c r="Q73493" s="63"/>
    </row>
    <row r="73494" spans="16:17">
      <c r="P73494" s="63"/>
      <c r="Q73494" s="63"/>
    </row>
    <row r="73495" spans="16:17">
      <c r="P73495" s="63"/>
      <c r="Q73495" s="63"/>
    </row>
    <row r="73496" spans="16:17">
      <c r="P73496" s="63"/>
      <c r="Q73496" s="63"/>
    </row>
    <row r="73497" spans="16:17">
      <c r="P73497" s="63"/>
      <c r="Q73497" s="63"/>
    </row>
    <row r="73498" spans="16:17">
      <c r="P73498" s="63"/>
      <c r="Q73498" s="63"/>
    </row>
    <row r="73499" spans="16:17">
      <c r="P73499" s="63"/>
      <c r="Q73499" s="63"/>
    </row>
    <row r="73500" spans="16:17">
      <c r="P73500" s="63"/>
      <c r="Q73500" s="63"/>
    </row>
    <row r="73501" spans="16:17">
      <c r="P73501" s="63"/>
      <c r="Q73501" s="63"/>
    </row>
    <row r="73502" spans="16:17">
      <c r="P73502" s="63"/>
      <c r="Q73502" s="63"/>
    </row>
    <row r="73503" spans="16:17">
      <c r="P73503" s="63"/>
      <c r="Q73503" s="63"/>
    </row>
    <row r="73504" spans="16:17">
      <c r="P73504" s="63"/>
      <c r="Q73504" s="63"/>
    </row>
    <row r="73505" spans="16:17">
      <c r="P73505" s="63"/>
      <c r="Q73505" s="63"/>
    </row>
    <row r="73506" spans="16:17">
      <c r="P73506" s="63"/>
      <c r="Q73506" s="63"/>
    </row>
    <row r="73507" spans="16:17">
      <c r="P73507" s="63"/>
      <c r="Q73507" s="63"/>
    </row>
    <row r="73508" spans="16:17">
      <c r="P73508" s="63"/>
      <c r="Q73508" s="63"/>
    </row>
    <row r="73509" spans="16:17">
      <c r="P73509" s="63"/>
      <c r="Q73509" s="63"/>
    </row>
    <row r="73510" spans="16:17">
      <c r="P73510" s="63"/>
      <c r="Q73510" s="63"/>
    </row>
    <row r="73511" spans="16:17">
      <c r="P73511" s="63"/>
      <c r="Q73511" s="63"/>
    </row>
    <row r="73512" spans="16:17">
      <c r="P73512" s="63"/>
      <c r="Q73512" s="63"/>
    </row>
    <row r="73513" spans="16:17">
      <c r="P73513" s="63"/>
      <c r="Q73513" s="63"/>
    </row>
    <row r="73514" spans="16:17">
      <c r="P73514" s="63"/>
      <c r="Q73514" s="63"/>
    </row>
    <row r="73515" spans="16:17">
      <c r="P73515" s="63"/>
      <c r="Q73515" s="63"/>
    </row>
    <row r="73516" spans="16:17">
      <c r="P73516" s="63"/>
      <c r="Q73516" s="63"/>
    </row>
    <row r="73517" spans="16:17">
      <c r="P73517" s="63"/>
      <c r="Q73517" s="63"/>
    </row>
    <row r="73518" spans="16:17">
      <c r="P73518" s="63"/>
      <c r="Q73518" s="63"/>
    </row>
    <row r="73519" spans="16:17">
      <c r="P73519" s="63"/>
      <c r="Q73519" s="63"/>
    </row>
    <row r="73520" spans="16:17">
      <c r="P73520" s="63"/>
      <c r="Q73520" s="63"/>
    </row>
    <row r="73521" spans="16:17">
      <c r="P73521" s="63"/>
      <c r="Q73521" s="63"/>
    </row>
    <row r="73522" spans="16:17">
      <c r="P73522" s="63"/>
      <c r="Q73522" s="63"/>
    </row>
    <row r="73523" spans="16:17">
      <c r="P73523" s="63"/>
      <c r="Q73523" s="63"/>
    </row>
    <row r="73524" spans="16:17">
      <c r="P73524" s="63"/>
      <c r="Q73524" s="63"/>
    </row>
    <row r="73525" spans="16:17">
      <c r="P73525" s="63"/>
      <c r="Q73525" s="63"/>
    </row>
    <row r="73526" spans="16:17">
      <c r="P73526" s="63"/>
      <c r="Q73526" s="63"/>
    </row>
    <row r="73527" spans="16:17">
      <c r="P73527" s="63"/>
      <c r="Q73527" s="63"/>
    </row>
    <row r="73528" spans="16:17">
      <c r="P73528" s="63"/>
      <c r="Q73528" s="63"/>
    </row>
    <row r="73529" spans="16:17">
      <c r="P73529" s="63"/>
      <c r="Q73529" s="63"/>
    </row>
    <row r="73530" spans="16:17">
      <c r="P73530" s="63"/>
      <c r="Q73530" s="63"/>
    </row>
    <row r="73531" spans="16:17">
      <c r="P73531" s="63"/>
      <c r="Q73531" s="63"/>
    </row>
    <row r="73532" spans="16:17">
      <c r="P73532" s="63"/>
      <c r="Q73532" s="63"/>
    </row>
    <row r="73533" spans="16:17">
      <c r="P73533" s="63"/>
      <c r="Q73533" s="63"/>
    </row>
    <row r="73534" spans="16:17">
      <c r="P73534" s="63"/>
      <c r="Q73534" s="63"/>
    </row>
    <row r="73535" spans="16:17">
      <c r="P73535" s="63"/>
      <c r="Q73535" s="63"/>
    </row>
    <row r="73536" spans="16:17">
      <c r="P73536" s="63"/>
      <c r="Q73536" s="63"/>
    </row>
    <row r="73537" spans="16:17">
      <c r="P73537" s="63"/>
      <c r="Q73537" s="63"/>
    </row>
    <row r="73538" spans="16:17">
      <c r="P73538" s="63"/>
      <c r="Q73538" s="63"/>
    </row>
    <row r="73539" spans="16:17">
      <c r="P73539" s="63"/>
      <c r="Q73539" s="63"/>
    </row>
    <row r="73540" spans="16:17">
      <c r="P73540" s="63"/>
      <c r="Q73540" s="63"/>
    </row>
    <row r="73541" spans="16:17">
      <c r="P73541" s="63"/>
      <c r="Q73541" s="63"/>
    </row>
    <row r="73542" spans="16:17">
      <c r="P73542" s="63"/>
      <c r="Q73542" s="63"/>
    </row>
    <row r="73543" spans="16:17">
      <c r="P73543" s="63"/>
      <c r="Q73543" s="63"/>
    </row>
    <row r="73544" spans="16:17">
      <c r="P73544" s="63"/>
      <c r="Q73544" s="63"/>
    </row>
    <row r="73545" spans="16:17">
      <c r="P73545" s="63"/>
      <c r="Q73545" s="63"/>
    </row>
    <row r="73546" spans="16:17">
      <c r="P73546" s="63"/>
      <c r="Q73546" s="63"/>
    </row>
    <row r="73547" spans="16:17">
      <c r="P73547" s="63"/>
      <c r="Q73547" s="63"/>
    </row>
    <row r="73548" spans="16:17">
      <c r="P73548" s="63"/>
      <c r="Q73548" s="63"/>
    </row>
    <row r="73549" spans="16:17">
      <c r="P73549" s="63"/>
      <c r="Q73549" s="63"/>
    </row>
    <row r="73550" spans="16:17">
      <c r="P73550" s="63"/>
      <c r="Q73550" s="63"/>
    </row>
    <row r="73551" spans="16:17">
      <c r="P73551" s="63"/>
      <c r="Q73551" s="63"/>
    </row>
    <row r="73552" spans="16:17">
      <c r="P73552" s="63"/>
      <c r="Q73552" s="63"/>
    </row>
    <row r="73553" spans="16:17">
      <c r="P73553" s="63"/>
      <c r="Q73553" s="63"/>
    </row>
    <row r="73554" spans="16:17">
      <c r="P73554" s="63"/>
      <c r="Q73554" s="63"/>
    </row>
    <row r="73555" spans="16:17">
      <c r="P73555" s="63"/>
      <c r="Q73555" s="63"/>
    </row>
    <row r="73556" spans="16:17">
      <c r="P73556" s="63"/>
      <c r="Q73556" s="63"/>
    </row>
    <row r="73557" spans="16:17">
      <c r="P73557" s="63"/>
      <c r="Q73557" s="63"/>
    </row>
    <row r="73558" spans="16:17">
      <c r="P73558" s="63"/>
      <c r="Q73558" s="63"/>
    </row>
    <row r="73559" spans="16:17">
      <c r="P73559" s="63"/>
      <c r="Q73559" s="63"/>
    </row>
    <row r="73560" spans="16:17">
      <c r="P73560" s="63"/>
      <c r="Q73560" s="63"/>
    </row>
    <row r="73561" spans="16:17">
      <c r="P73561" s="63"/>
      <c r="Q73561" s="63"/>
    </row>
    <row r="73562" spans="16:17">
      <c r="P73562" s="63"/>
      <c r="Q73562" s="63"/>
    </row>
    <row r="73563" spans="16:17">
      <c r="P73563" s="63"/>
      <c r="Q73563" s="63"/>
    </row>
    <row r="73564" spans="16:17">
      <c r="P73564" s="63"/>
      <c r="Q73564" s="63"/>
    </row>
    <row r="73565" spans="16:17">
      <c r="P73565" s="63"/>
      <c r="Q73565" s="63"/>
    </row>
    <row r="73566" spans="16:17">
      <c r="P73566" s="63"/>
      <c r="Q73566" s="63"/>
    </row>
    <row r="73567" spans="16:17">
      <c r="P73567" s="63"/>
      <c r="Q73567" s="63"/>
    </row>
    <row r="73568" spans="16:17">
      <c r="P73568" s="63"/>
      <c r="Q73568" s="63"/>
    </row>
    <row r="73569" spans="16:17">
      <c r="P73569" s="63"/>
      <c r="Q73569" s="63"/>
    </row>
    <row r="73570" spans="16:17">
      <c r="P73570" s="63"/>
      <c r="Q73570" s="63"/>
    </row>
    <row r="73571" spans="16:17">
      <c r="P73571" s="63"/>
      <c r="Q73571" s="63"/>
    </row>
    <row r="73572" spans="16:17">
      <c r="P73572" s="63"/>
      <c r="Q73572" s="63"/>
    </row>
    <row r="73573" spans="16:17">
      <c r="P73573" s="63"/>
      <c r="Q73573" s="63"/>
    </row>
    <row r="73574" spans="16:17">
      <c r="P73574" s="63"/>
      <c r="Q73574" s="63"/>
    </row>
    <row r="73575" spans="16:17">
      <c r="P73575" s="63"/>
      <c r="Q73575" s="63"/>
    </row>
    <row r="73576" spans="16:17">
      <c r="P73576" s="63"/>
      <c r="Q73576" s="63"/>
    </row>
    <row r="73577" spans="16:17">
      <c r="P73577" s="63"/>
      <c r="Q73577" s="63"/>
    </row>
    <row r="73578" spans="16:17">
      <c r="P73578" s="63"/>
      <c r="Q73578" s="63"/>
    </row>
    <row r="73579" spans="16:17">
      <c r="P73579" s="63"/>
      <c r="Q73579" s="63"/>
    </row>
    <row r="73580" spans="16:17">
      <c r="P73580" s="63"/>
      <c r="Q73580" s="63"/>
    </row>
    <row r="73581" spans="16:17">
      <c r="P73581" s="63"/>
      <c r="Q73581" s="63"/>
    </row>
    <row r="73582" spans="16:17">
      <c r="P73582" s="63"/>
      <c r="Q73582" s="63"/>
    </row>
    <row r="73583" spans="16:17">
      <c r="P73583" s="63"/>
      <c r="Q73583" s="63"/>
    </row>
    <row r="73584" spans="16:17">
      <c r="P73584" s="63"/>
      <c r="Q73584" s="63"/>
    </row>
    <row r="73585" spans="16:17">
      <c r="P73585" s="63"/>
      <c r="Q73585" s="63"/>
    </row>
    <row r="73586" spans="16:17">
      <c r="P73586" s="63"/>
      <c r="Q73586" s="63"/>
    </row>
    <row r="73587" spans="16:17">
      <c r="P73587" s="63"/>
      <c r="Q73587" s="63"/>
    </row>
    <row r="73588" spans="16:17">
      <c r="P73588" s="63"/>
      <c r="Q73588" s="63"/>
    </row>
    <row r="73589" spans="16:17">
      <c r="P73589" s="63"/>
      <c r="Q73589" s="63"/>
    </row>
    <row r="73590" spans="16:17">
      <c r="P73590" s="63"/>
      <c r="Q73590" s="63"/>
    </row>
    <row r="73591" spans="16:17">
      <c r="P73591" s="63"/>
      <c r="Q73591" s="63"/>
    </row>
    <row r="73592" spans="16:17">
      <c r="P73592" s="63"/>
      <c r="Q73592" s="63"/>
    </row>
    <row r="73593" spans="16:17">
      <c r="P73593" s="63"/>
      <c r="Q73593" s="63"/>
    </row>
    <row r="73594" spans="16:17">
      <c r="P73594" s="63"/>
      <c r="Q73594" s="63"/>
    </row>
    <row r="73595" spans="16:17">
      <c r="P73595" s="63"/>
      <c r="Q73595" s="63"/>
    </row>
    <row r="73596" spans="16:17">
      <c r="P73596" s="63"/>
      <c r="Q73596" s="63"/>
    </row>
    <row r="73597" spans="16:17">
      <c r="P73597" s="63"/>
      <c r="Q73597" s="63"/>
    </row>
    <row r="73598" spans="16:17">
      <c r="P73598" s="63"/>
      <c r="Q73598" s="63"/>
    </row>
    <row r="73599" spans="16:17">
      <c r="P73599" s="63"/>
      <c r="Q73599" s="63"/>
    </row>
    <row r="73600" spans="16:17">
      <c r="P73600" s="63"/>
      <c r="Q73600" s="63"/>
    </row>
    <row r="73601" spans="16:17">
      <c r="P73601" s="63"/>
      <c r="Q73601" s="63"/>
    </row>
    <row r="73602" spans="16:17">
      <c r="P73602" s="63"/>
      <c r="Q73602" s="63"/>
    </row>
    <row r="73603" spans="16:17">
      <c r="P73603" s="63"/>
      <c r="Q73603" s="63"/>
    </row>
    <row r="73604" spans="16:17">
      <c r="P73604" s="63"/>
      <c r="Q73604" s="63"/>
    </row>
    <row r="73605" spans="16:17">
      <c r="P73605" s="63"/>
      <c r="Q73605" s="63"/>
    </row>
    <row r="73606" spans="16:17">
      <c r="P73606" s="63"/>
      <c r="Q73606" s="63"/>
    </row>
    <row r="73607" spans="16:17">
      <c r="P73607" s="63"/>
      <c r="Q73607" s="63"/>
    </row>
    <row r="73608" spans="16:17">
      <c r="P73608" s="63"/>
      <c r="Q73608" s="63"/>
    </row>
    <row r="73609" spans="16:17">
      <c r="P73609" s="63"/>
      <c r="Q73609" s="63"/>
    </row>
    <row r="73610" spans="16:17">
      <c r="P73610" s="63"/>
      <c r="Q73610" s="63"/>
    </row>
    <row r="73611" spans="16:17">
      <c r="P73611" s="63"/>
      <c r="Q73611" s="63"/>
    </row>
    <row r="73612" spans="16:17">
      <c r="P73612" s="63"/>
      <c r="Q73612" s="63"/>
    </row>
    <row r="73613" spans="16:17">
      <c r="P73613" s="63"/>
      <c r="Q73613" s="63"/>
    </row>
    <row r="73614" spans="16:17">
      <c r="P73614" s="63"/>
      <c r="Q73614" s="63"/>
    </row>
    <row r="73615" spans="16:17">
      <c r="P73615" s="63"/>
      <c r="Q73615" s="63"/>
    </row>
    <row r="73616" spans="16:17">
      <c r="P73616" s="63"/>
      <c r="Q73616" s="63"/>
    </row>
    <row r="73617" spans="16:17">
      <c r="P73617" s="63"/>
      <c r="Q73617" s="63"/>
    </row>
    <row r="73618" spans="16:17">
      <c r="P73618" s="63"/>
      <c r="Q73618" s="63"/>
    </row>
    <row r="73619" spans="16:17">
      <c r="P73619" s="63"/>
      <c r="Q73619" s="63"/>
    </row>
    <row r="73620" spans="16:17">
      <c r="P73620" s="63"/>
      <c r="Q73620" s="63"/>
    </row>
    <row r="73621" spans="16:17">
      <c r="P73621" s="63"/>
      <c r="Q73621" s="63"/>
    </row>
    <row r="73622" spans="16:17">
      <c r="P73622" s="63"/>
      <c r="Q73622" s="63"/>
    </row>
    <row r="73623" spans="16:17">
      <c r="P73623" s="63"/>
      <c r="Q73623" s="63"/>
    </row>
    <row r="73624" spans="16:17">
      <c r="P73624" s="63"/>
      <c r="Q73624" s="63"/>
    </row>
    <row r="73625" spans="16:17">
      <c r="P73625" s="63"/>
      <c r="Q73625" s="63"/>
    </row>
    <row r="73626" spans="16:17">
      <c r="P73626" s="63"/>
      <c r="Q73626" s="63"/>
    </row>
    <row r="73627" spans="16:17">
      <c r="P73627" s="63"/>
      <c r="Q73627" s="63"/>
    </row>
    <row r="73628" spans="16:17">
      <c r="P73628" s="63"/>
      <c r="Q73628" s="63"/>
    </row>
    <row r="73629" spans="16:17">
      <c r="P73629" s="63"/>
      <c r="Q73629" s="63"/>
    </row>
    <row r="73630" spans="16:17">
      <c r="P73630" s="63"/>
      <c r="Q73630" s="63"/>
    </row>
    <row r="73631" spans="16:17">
      <c r="P73631" s="63"/>
      <c r="Q73631" s="63"/>
    </row>
    <row r="73632" spans="16:17">
      <c r="P73632" s="63"/>
      <c r="Q73632" s="63"/>
    </row>
    <row r="73633" spans="16:17">
      <c r="P73633" s="63"/>
      <c r="Q73633" s="63"/>
    </row>
    <row r="73634" spans="16:17">
      <c r="P73634" s="63"/>
      <c r="Q73634" s="63"/>
    </row>
    <row r="73635" spans="16:17">
      <c r="P73635" s="63"/>
      <c r="Q73635" s="63"/>
    </row>
    <row r="73636" spans="16:17">
      <c r="P73636" s="63"/>
      <c r="Q73636" s="63"/>
    </row>
    <row r="73637" spans="16:17">
      <c r="P73637" s="63"/>
      <c r="Q73637" s="63"/>
    </row>
    <row r="73638" spans="16:17">
      <c r="P73638" s="63"/>
      <c r="Q73638" s="63"/>
    </row>
    <row r="73639" spans="16:17">
      <c r="P73639" s="63"/>
      <c r="Q73639" s="63"/>
    </row>
    <row r="73640" spans="16:17">
      <c r="P73640" s="63"/>
      <c r="Q73640" s="63"/>
    </row>
    <row r="73641" spans="16:17">
      <c r="P73641" s="63"/>
      <c r="Q73641" s="63"/>
    </row>
    <row r="73642" spans="16:17">
      <c r="P73642" s="63"/>
      <c r="Q73642" s="63"/>
    </row>
    <row r="73643" spans="16:17">
      <c r="P73643" s="63"/>
      <c r="Q73643" s="63"/>
    </row>
    <row r="73644" spans="16:17">
      <c r="P73644" s="63"/>
      <c r="Q73644" s="63"/>
    </row>
    <row r="73645" spans="16:17">
      <c r="P73645" s="63"/>
      <c r="Q73645" s="63"/>
    </row>
    <row r="73646" spans="16:17">
      <c r="P73646" s="63"/>
      <c r="Q73646" s="63"/>
    </row>
    <row r="73647" spans="16:17">
      <c r="P73647" s="63"/>
      <c r="Q73647" s="63"/>
    </row>
    <row r="73648" spans="16:17">
      <c r="P73648" s="63"/>
      <c r="Q73648" s="63"/>
    </row>
    <row r="73649" spans="16:17">
      <c r="P73649" s="63"/>
      <c r="Q73649" s="63"/>
    </row>
    <row r="73650" spans="16:17">
      <c r="P73650" s="63"/>
      <c r="Q73650" s="63"/>
    </row>
    <row r="73651" spans="16:17">
      <c r="P73651" s="63"/>
      <c r="Q73651" s="63"/>
    </row>
    <row r="73652" spans="16:17">
      <c r="P73652" s="63"/>
      <c r="Q73652" s="63"/>
    </row>
    <row r="73653" spans="16:17">
      <c r="P73653" s="63"/>
      <c r="Q73653" s="63"/>
    </row>
    <row r="73654" spans="16:17">
      <c r="P73654" s="63"/>
      <c r="Q73654" s="63"/>
    </row>
    <row r="73655" spans="16:17">
      <c r="P73655" s="63"/>
      <c r="Q73655" s="63"/>
    </row>
    <row r="73656" spans="16:17">
      <c r="P73656" s="63"/>
      <c r="Q73656" s="63"/>
    </row>
    <row r="73657" spans="16:17">
      <c r="P73657" s="63"/>
      <c r="Q73657" s="63"/>
    </row>
    <row r="73658" spans="16:17">
      <c r="P73658" s="63"/>
      <c r="Q73658" s="63"/>
    </row>
    <row r="73659" spans="16:17">
      <c r="P73659" s="63"/>
      <c r="Q73659" s="63"/>
    </row>
    <row r="73660" spans="16:17">
      <c r="P73660" s="63"/>
      <c r="Q73660" s="63"/>
    </row>
    <row r="73661" spans="16:17">
      <c r="P73661" s="63"/>
      <c r="Q73661" s="63"/>
    </row>
    <row r="73662" spans="16:17">
      <c r="P73662" s="63"/>
      <c r="Q73662" s="63"/>
    </row>
    <row r="73663" spans="16:17">
      <c r="P73663" s="63"/>
      <c r="Q73663" s="63"/>
    </row>
    <row r="73664" spans="16:17">
      <c r="P73664" s="63"/>
      <c r="Q73664" s="63"/>
    </row>
    <row r="73665" spans="16:17">
      <c r="P73665" s="63"/>
      <c r="Q73665" s="63"/>
    </row>
    <row r="73666" spans="16:17">
      <c r="P73666" s="63"/>
      <c r="Q73666" s="63"/>
    </row>
    <row r="73667" spans="16:17">
      <c r="P73667" s="63"/>
      <c r="Q73667" s="63"/>
    </row>
    <row r="73668" spans="16:17">
      <c r="P73668" s="63"/>
      <c r="Q73668" s="63"/>
    </row>
    <row r="73669" spans="16:17">
      <c r="P73669" s="63"/>
      <c r="Q73669" s="63"/>
    </row>
    <row r="73670" spans="16:17">
      <c r="P73670" s="63"/>
      <c r="Q73670" s="63"/>
    </row>
    <row r="73671" spans="16:17">
      <c r="P73671" s="63"/>
      <c r="Q73671" s="63"/>
    </row>
    <row r="73672" spans="16:17">
      <c r="P73672" s="63"/>
      <c r="Q73672" s="63"/>
    </row>
    <row r="73673" spans="16:17">
      <c r="P73673" s="63"/>
      <c r="Q73673" s="63"/>
    </row>
    <row r="73674" spans="16:17">
      <c r="P73674" s="63"/>
      <c r="Q73674" s="63"/>
    </row>
    <row r="73675" spans="16:17">
      <c r="P73675" s="63"/>
      <c r="Q73675" s="63"/>
    </row>
    <row r="73676" spans="16:17">
      <c r="P73676" s="63"/>
      <c r="Q73676" s="63"/>
    </row>
    <row r="73677" spans="16:17">
      <c r="P73677" s="63"/>
      <c r="Q73677" s="63"/>
    </row>
    <row r="73678" spans="16:17">
      <c r="P73678" s="63"/>
      <c r="Q73678" s="63"/>
    </row>
    <row r="73679" spans="16:17">
      <c r="P73679" s="63"/>
      <c r="Q73679" s="63"/>
    </row>
    <row r="73680" spans="16:17">
      <c r="P73680" s="63"/>
      <c r="Q73680" s="63"/>
    </row>
    <row r="73681" spans="16:17">
      <c r="P73681" s="63"/>
      <c r="Q73681" s="63"/>
    </row>
    <row r="73682" spans="16:17">
      <c r="P73682" s="63"/>
      <c r="Q73682" s="63"/>
    </row>
    <row r="73683" spans="16:17">
      <c r="P73683" s="63"/>
      <c r="Q73683" s="63"/>
    </row>
    <row r="73684" spans="16:17">
      <c r="P73684" s="63"/>
      <c r="Q73684" s="63"/>
    </row>
    <row r="73685" spans="16:17">
      <c r="P73685" s="63"/>
      <c r="Q73685" s="63"/>
    </row>
    <row r="73686" spans="16:17">
      <c r="P73686" s="63"/>
      <c r="Q73686" s="63"/>
    </row>
    <row r="73687" spans="16:17">
      <c r="P73687" s="63"/>
      <c r="Q73687" s="63"/>
    </row>
    <row r="73688" spans="16:17">
      <c r="P73688" s="63"/>
      <c r="Q73688" s="63"/>
    </row>
    <row r="73689" spans="16:17">
      <c r="P73689" s="63"/>
      <c r="Q73689" s="63"/>
    </row>
    <row r="73690" spans="16:17">
      <c r="P73690" s="63"/>
      <c r="Q73690" s="63"/>
    </row>
    <row r="73691" spans="16:17">
      <c r="P73691" s="63"/>
      <c r="Q73691" s="63"/>
    </row>
    <row r="73692" spans="16:17">
      <c r="P73692" s="63"/>
      <c r="Q73692" s="63"/>
    </row>
    <row r="73693" spans="16:17">
      <c r="P73693" s="63"/>
      <c r="Q73693" s="63"/>
    </row>
    <row r="73694" spans="16:17">
      <c r="P73694" s="63"/>
      <c r="Q73694" s="63"/>
    </row>
    <row r="73695" spans="16:17">
      <c r="P73695" s="63"/>
      <c r="Q73695" s="63"/>
    </row>
    <row r="73696" spans="16:17">
      <c r="P73696" s="63"/>
      <c r="Q73696" s="63"/>
    </row>
    <row r="73697" spans="16:17">
      <c r="P73697" s="63"/>
      <c r="Q73697" s="63"/>
    </row>
    <row r="73698" spans="16:17">
      <c r="P73698" s="63"/>
      <c r="Q73698" s="63"/>
    </row>
    <row r="73699" spans="16:17">
      <c r="P73699" s="63"/>
      <c r="Q73699" s="63"/>
    </row>
    <row r="73700" spans="16:17">
      <c r="P73700" s="63"/>
      <c r="Q73700" s="63"/>
    </row>
    <row r="73701" spans="16:17">
      <c r="P73701" s="63"/>
      <c r="Q73701" s="63"/>
    </row>
    <row r="73702" spans="16:17">
      <c r="P73702" s="63"/>
      <c r="Q73702" s="63"/>
    </row>
    <row r="73703" spans="16:17">
      <c r="P73703" s="63"/>
      <c r="Q73703" s="63"/>
    </row>
    <row r="73704" spans="16:17">
      <c r="P73704" s="63"/>
      <c r="Q73704" s="63"/>
    </row>
    <row r="73705" spans="16:17">
      <c r="P73705" s="63"/>
      <c r="Q73705" s="63"/>
    </row>
    <row r="73706" spans="16:17">
      <c r="P73706" s="63"/>
      <c r="Q73706" s="63"/>
    </row>
    <row r="73707" spans="16:17">
      <c r="P73707" s="63"/>
      <c r="Q73707" s="63"/>
    </row>
    <row r="73708" spans="16:17">
      <c r="P73708" s="63"/>
      <c r="Q73708" s="63"/>
    </row>
    <row r="73709" spans="16:17">
      <c r="P73709" s="63"/>
      <c r="Q73709" s="63"/>
    </row>
    <row r="73710" spans="16:17">
      <c r="P73710" s="63"/>
      <c r="Q73710" s="63"/>
    </row>
    <row r="73711" spans="16:17">
      <c r="P73711" s="63"/>
      <c r="Q73711" s="63"/>
    </row>
    <row r="73712" spans="16:17">
      <c r="P73712" s="63"/>
      <c r="Q73712" s="63"/>
    </row>
    <row r="73713" spans="16:17">
      <c r="P73713" s="63"/>
      <c r="Q73713" s="63"/>
    </row>
    <row r="73714" spans="16:17">
      <c r="P73714" s="63"/>
      <c r="Q73714" s="63"/>
    </row>
    <row r="73715" spans="16:17">
      <c r="P73715" s="63"/>
      <c r="Q73715" s="63"/>
    </row>
    <row r="73716" spans="16:17">
      <c r="P73716" s="63"/>
      <c r="Q73716" s="63"/>
    </row>
    <row r="73717" spans="16:17">
      <c r="P73717" s="63"/>
      <c r="Q73717" s="63"/>
    </row>
    <row r="73718" spans="16:17">
      <c r="P73718" s="63"/>
      <c r="Q73718" s="63"/>
    </row>
    <row r="73719" spans="16:17">
      <c r="P73719" s="63"/>
      <c r="Q73719" s="63"/>
    </row>
    <row r="73720" spans="16:17">
      <c r="P73720" s="63"/>
      <c r="Q73720" s="63"/>
    </row>
    <row r="73721" spans="16:17">
      <c r="P73721" s="63"/>
      <c r="Q73721" s="63"/>
    </row>
    <row r="73722" spans="16:17">
      <c r="P73722" s="63"/>
      <c r="Q73722" s="63"/>
    </row>
    <row r="73723" spans="16:17">
      <c r="P73723" s="63"/>
      <c r="Q73723" s="63"/>
    </row>
    <row r="73724" spans="16:17">
      <c r="P73724" s="63"/>
      <c r="Q73724" s="63"/>
    </row>
    <row r="73725" spans="16:17">
      <c r="P73725" s="63"/>
      <c r="Q73725" s="63"/>
    </row>
    <row r="73726" spans="16:17">
      <c r="P73726" s="63"/>
      <c r="Q73726" s="63"/>
    </row>
    <row r="73727" spans="16:17">
      <c r="P73727" s="63"/>
      <c r="Q73727" s="63"/>
    </row>
    <row r="73728" spans="16:17">
      <c r="P73728" s="63"/>
      <c r="Q73728" s="63"/>
    </row>
    <row r="73729" spans="16:17">
      <c r="P73729" s="63"/>
      <c r="Q73729" s="63"/>
    </row>
    <row r="73730" spans="16:17">
      <c r="P73730" s="63"/>
      <c r="Q73730" s="63"/>
    </row>
    <row r="73731" spans="16:17">
      <c r="P73731" s="63"/>
      <c r="Q73731" s="63"/>
    </row>
    <row r="73732" spans="16:17">
      <c r="P73732" s="63"/>
      <c r="Q73732" s="63"/>
    </row>
    <row r="73733" spans="16:17">
      <c r="P73733" s="63"/>
      <c r="Q73733" s="63"/>
    </row>
    <row r="73734" spans="16:17">
      <c r="P73734" s="63"/>
      <c r="Q73734" s="63"/>
    </row>
    <row r="73735" spans="16:17">
      <c r="P73735" s="63"/>
      <c r="Q73735" s="63"/>
    </row>
    <row r="73736" spans="16:17">
      <c r="P73736" s="63"/>
      <c r="Q73736" s="63"/>
    </row>
    <row r="73737" spans="16:17">
      <c r="P73737" s="63"/>
      <c r="Q73737" s="63"/>
    </row>
    <row r="73738" spans="16:17">
      <c r="P73738" s="63"/>
      <c r="Q73738" s="63"/>
    </row>
    <row r="73739" spans="16:17">
      <c r="P73739" s="63"/>
      <c r="Q73739" s="63"/>
    </row>
    <row r="73740" spans="16:17">
      <c r="P73740" s="63"/>
      <c r="Q73740" s="63"/>
    </row>
    <row r="73741" spans="16:17">
      <c r="P73741" s="63"/>
      <c r="Q73741" s="63"/>
    </row>
    <row r="73742" spans="16:17">
      <c r="P73742" s="63"/>
      <c r="Q73742" s="63"/>
    </row>
    <row r="73743" spans="16:17">
      <c r="P73743" s="63"/>
      <c r="Q73743" s="63"/>
    </row>
    <row r="73744" spans="16:17">
      <c r="P73744" s="63"/>
      <c r="Q73744" s="63"/>
    </row>
    <row r="73745" spans="16:17">
      <c r="P73745" s="63"/>
      <c r="Q73745" s="63"/>
    </row>
    <row r="73746" spans="16:17">
      <c r="P73746" s="63"/>
      <c r="Q73746" s="63"/>
    </row>
    <row r="73747" spans="16:17">
      <c r="P73747" s="63"/>
      <c r="Q73747" s="63"/>
    </row>
    <row r="73748" spans="16:17">
      <c r="P73748" s="63"/>
      <c r="Q73748" s="63"/>
    </row>
    <row r="73749" spans="16:17">
      <c r="P73749" s="63"/>
      <c r="Q73749" s="63"/>
    </row>
    <row r="73750" spans="16:17">
      <c r="P73750" s="63"/>
      <c r="Q73750" s="63"/>
    </row>
    <row r="73751" spans="16:17">
      <c r="P73751" s="63"/>
      <c r="Q73751" s="63"/>
    </row>
    <row r="73752" spans="16:17">
      <c r="P73752" s="63"/>
      <c r="Q73752" s="63"/>
    </row>
    <row r="73753" spans="16:17">
      <c r="P73753" s="63"/>
      <c r="Q73753" s="63"/>
    </row>
    <row r="73754" spans="16:17">
      <c r="P73754" s="63"/>
      <c r="Q73754" s="63"/>
    </row>
    <row r="73755" spans="16:17">
      <c r="P73755" s="63"/>
      <c r="Q73755" s="63"/>
    </row>
    <row r="73756" spans="16:17">
      <c r="P73756" s="63"/>
      <c r="Q73756" s="63"/>
    </row>
    <row r="73757" spans="16:17">
      <c r="P73757" s="63"/>
      <c r="Q73757" s="63"/>
    </row>
    <row r="73758" spans="16:17">
      <c r="P73758" s="63"/>
      <c r="Q73758" s="63"/>
    </row>
    <row r="73759" spans="16:17">
      <c r="P73759" s="63"/>
      <c r="Q73759" s="63"/>
    </row>
    <row r="73760" spans="16:17">
      <c r="P73760" s="63"/>
      <c r="Q73760" s="63"/>
    </row>
    <row r="73761" spans="16:17">
      <c r="P73761" s="63"/>
      <c r="Q73761" s="63"/>
    </row>
    <row r="73762" spans="16:17">
      <c r="P73762" s="63"/>
      <c r="Q73762" s="63"/>
    </row>
    <row r="73763" spans="16:17">
      <c r="P73763" s="63"/>
      <c r="Q73763" s="63"/>
    </row>
    <row r="73764" spans="16:17">
      <c r="P73764" s="63"/>
      <c r="Q73764" s="63"/>
    </row>
    <row r="73765" spans="16:17">
      <c r="P73765" s="63"/>
      <c r="Q73765" s="63"/>
    </row>
    <row r="73766" spans="16:17">
      <c r="P73766" s="63"/>
      <c r="Q73766" s="63"/>
    </row>
    <row r="73767" spans="16:17">
      <c r="P73767" s="63"/>
      <c r="Q73767" s="63"/>
    </row>
    <row r="73768" spans="16:17">
      <c r="P73768" s="63"/>
      <c r="Q73768" s="63"/>
    </row>
    <row r="73769" spans="16:17">
      <c r="P73769" s="63"/>
      <c r="Q73769" s="63"/>
    </row>
    <row r="73770" spans="16:17">
      <c r="P73770" s="63"/>
      <c r="Q73770" s="63"/>
    </row>
    <row r="73771" spans="16:17">
      <c r="P73771" s="63"/>
      <c r="Q73771" s="63"/>
    </row>
    <row r="73772" spans="16:17">
      <c r="P73772" s="63"/>
      <c r="Q73772" s="63"/>
    </row>
    <row r="73773" spans="16:17">
      <c r="P73773" s="63"/>
      <c r="Q73773" s="63"/>
    </row>
    <row r="73774" spans="16:17">
      <c r="P73774" s="63"/>
      <c r="Q73774" s="63"/>
    </row>
    <row r="73775" spans="16:17">
      <c r="P73775" s="63"/>
      <c r="Q73775" s="63"/>
    </row>
    <row r="73776" spans="16:17">
      <c r="P73776" s="63"/>
      <c r="Q73776" s="63"/>
    </row>
    <row r="73777" spans="16:17">
      <c r="P73777" s="63"/>
      <c r="Q73777" s="63"/>
    </row>
    <row r="73778" spans="16:17">
      <c r="P73778" s="63"/>
      <c r="Q73778" s="63"/>
    </row>
    <row r="73779" spans="16:17">
      <c r="P73779" s="63"/>
      <c r="Q73779" s="63"/>
    </row>
    <row r="73780" spans="16:17">
      <c r="P73780" s="63"/>
      <c r="Q73780" s="63"/>
    </row>
    <row r="73781" spans="16:17">
      <c r="P73781" s="63"/>
      <c r="Q73781" s="63"/>
    </row>
    <row r="73782" spans="16:17">
      <c r="P73782" s="63"/>
      <c r="Q73782" s="63"/>
    </row>
    <row r="73783" spans="16:17">
      <c r="P73783" s="63"/>
      <c r="Q73783" s="63"/>
    </row>
    <row r="73784" spans="16:17">
      <c r="P73784" s="63"/>
      <c r="Q73784" s="63"/>
    </row>
    <row r="73785" spans="16:17">
      <c r="P73785" s="63"/>
      <c r="Q73785" s="63"/>
    </row>
    <row r="73786" spans="16:17">
      <c r="P73786" s="63"/>
      <c r="Q73786" s="63"/>
    </row>
    <row r="73787" spans="16:17">
      <c r="P73787" s="63"/>
      <c r="Q73787" s="63"/>
    </row>
    <row r="73788" spans="16:17">
      <c r="P73788" s="63"/>
      <c r="Q73788" s="63"/>
    </row>
    <row r="73789" spans="16:17">
      <c r="P73789" s="63"/>
      <c r="Q73789" s="63"/>
    </row>
    <row r="73790" spans="16:17">
      <c r="P73790" s="63"/>
      <c r="Q73790" s="63"/>
    </row>
    <row r="73791" spans="16:17">
      <c r="P73791" s="63"/>
      <c r="Q73791" s="63"/>
    </row>
    <row r="73792" spans="16:17">
      <c r="P73792" s="63"/>
      <c r="Q73792" s="63"/>
    </row>
    <row r="73793" spans="16:17">
      <c r="P73793" s="63"/>
      <c r="Q73793" s="63"/>
    </row>
    <row r="73794" spans="16:17">
      <c r="P73794" s="63"/>
      <c r="Q73794" s="63"/>
    </row>
    <row r="73795" spans="16:17">
      <c r="P73795" s="63"/>
      <c r="Q73795" s="63"/>
    </row>
    <row r="73796" spans="16:17">
      <c r="P73796" s="63"/>
      <c r="Q73796" s="63"/>
    </row>
    <row r="73797" spans="16:17">
      <c r="P73797" s="63"/>
      <c r="Q73797" s="63"/>
    </row>
    <row r="73798" spans="16:17">
      <c r="P73798" s="63"/>
      <c r="Q73798" s="63"/>
    </row>
    <row r="73799" spans="16:17">
      <c r="P73799" s="63"/>
      <c r="Q73799" s="63"/>
    </row>
    <row r="73800" spans="16:17">
      <c r="P73800" s="63"/>
      <c r="Q73800" s="63"/>
    </row>
    <row r="73801" spans="16:17">
      <c r="P73801" s="63"/>
      <c r="Q73801" s="63"/>
    </row>
    <row r="73802" spans="16:17">
      <c r="P73802" s="63"/>
      <c r="Q73802" s="63"/>
    </row>
    <row r="73803" spans="16:17">
      <c r="P73803" s="63"/>
      <c r="Q73803" s="63"/>
    </row>
    <row r="73804" spans="16:17">
      <c r="P73804" s="63"/>
      <c r="Q73804" s="63"/>
    </row>
    <row r="73805" spans="16:17">
      <c r="P73805" s="63"/>
      <c r="Q73805" s="63"/>
    </row>
    <row r="73806" spans="16:17">
      <c r="P73806" s="63"/>
      <c r="Q73806" s="63"/>
    </row>
    <row r="73807" spans="16:17">
      <c r="P73807" s="63"/>
      <c r="Q73807" s="63"/>
    </row>
    <row r="73808" spans="16:17">
      <c r="P73808" s="63"/>
      <c r="Q73808" s="63"/>
    </row>
    <row r="73809" spans="16:17">
      <c r="P73809" s="63"/>
      <c r="Q73809" s="63"/>
    </row>
    <row r="73810" spans="16:17">
      <c r="P73810" s="63"/>
      <c r="Q73810" s="63"/>
    </row>
    <row r="73811" spans="16:17">
      <c r="P73811" s="63"/>
      <c r="Q73811" s="63"/>
    </row>
    <row r="73812" spans="16:17">
      <c r="P73812" s="63"/>
      <c r="Q73812" s="63"/>
    </row>
    <row r="73813" spans="16:17">
      <c r="P73813" s="63"/>
      <c r="Q73813" s="63"/>
    </row>
    <row r="73814" spans="16:17">
      <c r="P73814" s="63"/>
      <c r="Q73814" s="63"/>
    </row>
    <row r="73815" spans="16:17">
      <c r="P73815" s="63"/>
      <c r="Q73815" s="63"/>
    </row>
    <row r="73816" spans="16:17">
      <c r="P73816" s="63"/>
      <c r="Q73816" s="63"/>
    </row>
    <row r="73817" spans="16:17">
      <c r="P73817" s="63"/>
      <c r="Q73817" s="63"/>
    </row>
    <row r="73818" spans="16:17">
      <c r="P73818" s="63"/>
      <c r="Q73818" s="63"/>
    </row>
    <row r="73819" spans="16:17">
      <c r="P73819" s="63"/>
      <c r="Q73819" s="63"/>
    </row>
    <row r="73820" spans="16:17">
      <c r="P73820" s="63"/>
      <c r="Q73820" s="63"/>
    </row>
    <row r="73821" spans="16:17">
      <c r="P73821" s="63"/>
      <c r="Q73821" s="63"/>
    </row>
    <row r="73822" spans="16:17">
      <c r="P73822" s="63"/>
      <c r="Q73822" s="63"/>
    </row>
    <row r="73823" spans="16:17">
      <c r="P73823" s="63"/>
      <c r="Q73823" s="63"/>
    </row>
    <row r="73824" spans="16:17">
      <c r="P73824" s="63"/>
      <c r="Q73824" s="63"/>
    </row>
    <row r="73825" spans="16:17">
      <c r="P73825" s="63"/>
      <c r="Q73825" s="63"/>
    </row>
    <row r="73826" spans="16:17">
      <c r="P73826" s="63"/>
      <c r="Q73826" s="63"/>
    </row>
    <row r="73827" spans="16:17">
      <c r="P73827" s="63"/>
      <c r="Q73827" s="63"/>
    </row>
    <row r="73828" spans="16:17">
      <c r="P73828" s="63"/>
      <c r="Q73828" s="63"/>
    </row>
    <row r="73829" spans="16:17">
      <c r="P73829" s="63"/>
      <c r="Q73829" s="63"/>
    </row>
    <row r="73830" spans="16:17">
      <c r="P73830" s="63"/>
      <c r="Q73830" s="63"/>
    </row>
    <row r="73831" spans="16:17">
      <c r="P73831" s="63"/>
      <c r="Q73831" s="63"/>
    </row>
    <row r="73832" spans="16:17">
      <c r="P73832" s="63"/>
      <c r="Q73832" s="63"/>
    </row>
    <row r="73833" spans="16:17">
      <c r="P73833" s="63"/>
      <c r="Q73833" s="63"/>
    </row>
    <row r="73834" spans="16:17">
      <c r="P73834" s="63"/>
      <c r="Q73834" s="63"/>
    </row>
    <row r="73835" spans="16:17">
      <c r="P73835" s="63"/>
      <c r="Q73835" s="63"/>
    </row>
    <row r="73836" spans="16:17">
      <c r="P73836" s="63"/>
      <c r="Q73836" s="63"/>
    </row>
    <row r="73837" spans="16:17">
      <c r="P73837" s="63"/>
      <c r="Q73837" s="63"/>
    </row>
    <row r="73838" spans="16:17">
      <c r="P73838" s="63"/>
      <c r="Q73838" s="63"/>
    </row>
    <row r="73839" spans="16:17">
      <c r="P73839" s="63"/>
      <c r="Q73839" s="63"/>
    </row>
    <row r="73840" spans="16:17">
      <c r="P73840" s="63"/>
      <c r="Q73840" s="63"/>
    </row>
    <row r="73841" spans="16:17">
      <c r="P73841" s="63"/>
      <c r="Q73841" s="63"/>
    </row>
    <row r="73842" spans="16:17">
      <c r="P73842" s="63"/>
      <c r="Q73842" s="63"/>
    </row>
    <row r="73843" spans="16:17">
      <c r="P73843" s="63"/>
      <c r="Q73843" s="63"/>
    </row>
    <row r="73844" spans="16:17">
      <c r="P73844" s="63"/>
      <c r="Q73844" s="63"/>
    </row>
    <row r="73845" spans="16:17">
      <c r="P73845" s="63"/>
      <c r="Q73845" s="63"/>
    </row>
    <row r="73846" spans="16:17">
      <c r="P73846" s="63"/>
      <c r="Q73846" s="63"/>
    </row>
    <row r="73847" spans="16:17">
      <c r="P73847" s="63"/>
      <c r="Q73847" s="63"/>
    </row>
    <row r="73848" spans="16:17">
      <c r="P73848" s="63"/>
      <c r="Q73848" s="63"/>
    </row>
    <row r="73849" spans="16:17">
      <c r="P73849" s="63"/>
      <c r="Q73849" s="63"/>
    </row>
    <row r="73850" spans="16:17">
      <c r="P73850" s="63"/>
      <c r="Q73850" s="63"/>
    </row>
    <row r="73851" spans="16:17">
      <c r="P73851" s="63"/>
      <c r="Q73851" s="63"/>
    </row>
    <row r="73852" spans="16:17">
      <c r="P73852" s="63"/>
      <c r="Q73852" s="63"/>
    </row>
    <row r="73853" spans="16:17">
      <c r="P73853" s="63"/>
      <c r="Q73853" s="63"/>
    </row>
    <row r="73854" spans="16:17">
      <c r="P73854" s="63"/>
      <c r="Q73854" s="63"/>
    </row>
    <row r="73855" spans="16:17">
      <c r="P73855" s="63"/>
      <c r="Q73855" s="63"/>
    </row>
    <row r="73856" spans="16:17">
      <c r="P73856" s="63"/>
      <c r="Q73856" s="63"/>
    </row>
    <row r="73857" spans="16:17">
      <c r="P73857" s="63"/>
      <c r="Q73857" s="63"/>
    </row>
    <row r="73858" spans="16:17">
      <c r="P73858" s="63"/>
      <c r="Q73858" s="63"/>
    </row>
    <row r="73859" spans="16:17">
      <c r="P73859" s="63"/>
      <c r="Q73859" s="63"/>
    </row>
    <row r="73860" spans="16:17">
      <c r="P73860" s="63"/>
      <c r="Q73860" s="63"/>
    </row>
    <row r="73861" spans="16:17">
      <c r="P73861" s="63"/>
      <c r="Q73861" s="63"/>
    </row>
    <row r="73862" spans="16:17">
      <c r="P73862" s="63"/>
      <c r="Q73862" s="63"/>
    </row>
    <row r="73863" spans="16:17">
      <c r="P73863" s="63"/>
      <c r="Q73863" s="63"/>
    </row>
    <row r="73864" spans="16:17">
      <c r="P73864" s="63"/>
      <c r="Q73864" s="63"/>
    </row>
    <row r="73865" spans="16:17">
      <c r="P73865" s="63"/>
      <c r="Q73865" s="63"/>
    </row>
    <row r="73866" spans="16:17">
      <c r="P73866" s="63"/>
      <c r="Q73866" s="63"/>
    </row>
    <row r="73867" spans="16:17">
      <c r="P73867" s="63"/>
      <c r="Q73867" s="63"/>
    </row>
    <row r="73868" spans="16:17">
      <c r="P73868" s="63"/>
      <c r="Q73868" s="63"/>
    </row>
    <row r="73869" spans="16:17">
      <c r="P73869" s="63"/>
      <c r="Q73869" s="63"/>
    </row>
    <row r="73870" spans="16:17">
      <c r="P73870" s="63"/>
      <c r="Q73870" s="63"/>
    </row>
    <row r="73871" spans="16:17">
      <c r="P73871" s="63"/>
      <c r="Q73871" s="63"/>
    </row>
    <row r="73872" spans="16:17">
      <c r="P73872" s="63"/>
      <c r="Q73872" s="63"/>
    </row>
    <row r="73873" spans="16:17">
      <c r="P73873" s="63"/>
      <c r="Q73873" s="63"/>
    </row>
    <row r="73874" spans="16:17">
      <c r="P73874" s="63"/>
      <c r="Q73874" s="63"/>
    </row>
    <row r="73875" spans="16:17">
      <c r="P73875" s="63"/>
      <c r="Q73875" s="63"/>
    </row>
    <row r="73876" spans="16:17">
      <c r="P73876" s="63"/>
      <c r="Q73876" s="63"/>
    </row>
    <row r="73877" spans="16:17">
      <c r="P73877" s="63"/>
      <c r="Q73877" s="63"/>
    </row>
    <row r="73878" spans="16:17">
      <c r="P73878" s="63"/>
      <c r="Q73878" s="63"/>
    </row>
    <row r="73879" spans="16:17">
      <c r="P73879" s="63"/>
      <c r="Q73879" s="63"/>
    </row>
    <row r="73880" spans="16:17">
      <c r="P73880" s="63"/>
      <c r="Q73880" s="63"/>
    </row>
    <row r="73881" spans="16:17">
      <c r="P73881" s="63"/>
      <c r="Q73881" s="63"/>
    </row>
    <row r="73882" spans="16:17">
      <c r="P73882" s="63"/>
      <c r="Q73882" s="63"/>
    </row>
    <row r="73883" spans="16:17">
      <c r="P73883" s="63"/>
      <c r="Q73883" s="63"/>
    </row>
    <row r="73884" spans="16:17">
      <c r="P73884" s="63"/>
      <c r="Q73884" s="63"/>
    </row>
    <row r="73885" spans="16:17">
      <c r="P73885" s="63"/>
      <c r="Q73885" s="63"/>
    </row>
    <row r="73886" spans="16:17">
      <c r="P73886" s="63"/>
      <c r="Q73886" s="63"/>
    </row>
    <row r="73887" spans="16:17">
      <c r="P73887" s="63"/>
      <c r="Q73887" s="63"/>
    </row>
    <row r="73888" spans="16:17">
      <c r="P73888" s="63"/>
      <c r="Q73888" s="63"/>
    </row>
    <row r="73889" spans="16:17">
      <c r="P73889" s="63"/>
      <c r="Q73889" s="63"/>
    </row>
    <row r="73890" spans="16:17">
      <c r="P73890" s="63"/>
      <c r="Q73890" s="63"/>
    </row>
    <row r="73891" spans="16:17">
      <c r="P73891" s="63"/>
      <c r="Q73891" s="63"/>
    </row>
    <row r="73892" spans="16:17">
      <c r="P73892" s="63"/>
      <c r="Q73892" s="63"/>
    </row>
    <row r="73893" spans="16:17">
      <c r="P73893" s="63"/>
      <c r="Q73893" s="63"/>
    </row>
    <row r="73894" spans="16:17">
      <c r="P73894" s="63"/>
      <c r="Q73894" s="63"/>
    </row>
    <row r="73895" spans="16:17">
      <c r="P73895" s="63"/>
      <c r="Q73895" s="63"/>
    </row>
    <row r="73896" spans="16:17">
      <c r="P73896" s="63"/>
      <c r="Q73896" s="63"/>
    </row>
    <row r="73897" spans="16:17">
      <c r="P73897" s="63"/>
      <c r="Q73897" s="63"/>
    </row>
    <row r="73898" spans="16:17">
      <c r="P73898" s="63"/>
      <c r="Q73898" s="63"/>
    </row>
    <row r="73899" spans="16:17">
      <c r="P73899" s="63"/>
      <c r="Q73899" s="63"/>
    </row>
    <row r="73900" spans="16:17">
      <c r="P73900" s="63"/>
      <c r="Q73900" s="63"/>
    </row>
    <row r="73901" spans="16:17">
      <c r="P73901" s="63"/>
      <c r="Q73901" s="63"/>
    </row>
    <row r="73902" spans="16:17">
      <c r="P73902" s="63"/>
      <c r="Q73902" s="63"/>
    </row>
    <row r="73903" spans="16:17">
      <c r="P73903" s="63"/>
      <c r="Q73903" s="63"/>
    </row>
    <row r="73904" spans="16:17">
      <c r="P73904" s="63"/>
      <c r="Q73904" s="63"/>
    </row>
    <row r="73905" spans="16:17">
      <c r="P73905" s="63"/>
      <c r="Q73905" s="63"/>
    </row>
    <row r="73906" spans="16:17">
      <c r="P73906" s="63"/>
      <c r="Q73906" s="63"/>
    </row>
    <row r="73907" spans="16:17">
      <c r="P73907" s="63"/>
      <c r="Q73907" s="63"/>
    </row>
    <row r="73908" spans="16:17">
      <c r="P73908" s="63"/>
      <c r="Q73908" s="63"/>
    </row>
    <row r="73909" spans="16:17">
      <c r="P73909" s="63"/>
      <c r="Q73909" s="63"/>
    </row>
    <row r="73910" spans="16:17">
      <c r="P73910" s="63"/>
      <c r="Q73910" s="63"/>
    </row>
    <row r="73911" spans="16:17">
      <c r="P73911" s="63"/>
      <c r="Q73911" s="63"/>
    </row>
    <row r="73912" spans="16:17">
      <c r="P73912" s="63"/>
      <c r="Q73912" s="63"/>
    </row>
    <row r="73913" spans="16:17">
      <c r="P73913" s="63"/>
      <c r="Q73913" s="63"/>
    </row>
    <row r="73914" spans="16:17">
      <c r="P73914" s="63"/>
      <c r="Q73914" s="63"/>
    </row>
    <row r="73915" spans="16:17">
      <c r="P73915" s="63"/>
      <c r="Q73915" s="63"/>
    </row>
    <row r="73916" spans="16:17">
      <c r="P73916" s="63"/>
      <c r="Q73916" s="63"/>
    </row>
    <row r="73917" spans="16:17">
      <c r="P73917" s="63"/>
      <c r="Q73917" s="63"/>
    </row>
    <row r="73918" spans="16:17">
      <c r="P73918" s="63"/>
      <c r="Q73918" s="63"/>
    </row>
    <row r="73919" spans="16:17">
      <c r="P73919" s="63"/>
      <c r="Q73919" s="63"/>
    </row>
    <row r="73920" spans="16:17">
      <c r="P73920" s="63"/>
      <c r="Q73920" s="63"/>
    </row>
    <row r="73921" spans="16:17">
      <c r="P73921" s="63"/>
      <c r="Q73921" s="63"/>
    </row>
    <row r="73922" spans="16:17">
      <c r="P73922" s="63"/>
      <c r="Q73922" s="63"/>
    </row>
    <row r="73923" spans="16:17">
      <c r="P73923" s="63"/>
      <c r="Q73923" s="63"/>
    </row>
    <row r="73924" spans="16:17">
      <c r="P73924" s="63"/>
      <c r="Q73924" s="63"/>
    </row>
    <row r="73925" spans="16:17">
      <c r="P73925" s="63"/>
      <c r="Q73925" s="63"/>
    </row>
    <row r="73926" spans="16:17">
      <c r="P73926" s="63"/>
      <c r="Q73926" s="63"/>
    </row>
    <row r="73927" spans="16:17">
      <c r="P73927" s="63"/>
      <c r="Q73927" s="63"/>
    </row>
    <row r="73928" spans="16:17">
      <c r="P73928" s="63"/>
      <c r="Q73928" s="63"/>
    </row>
    <row r="73929" spans="16:17">
      <c r="P73929" s="63"/>
      <c r="Q73929" s="63"/>
    </row>
    <row r="73930" spans="16:17">
      <c r="P73930" s="63"/>
      <c r="Q73930" s="63"/>
    </row>
    <row r="73931" spans="16:17">
      <c r="P73931" s="63"/>
      <c r="Q73931" s="63"/>
    </row>
    <row r="73932" spans="16:17">
      <c r="P73932" s="63"/>
      <c r="Q73932" s="63"/>
    </row>
    <row r="73933" spans="16:17">
      <c r="P73933" s="63"/>
      <c r="Q73933" s="63"/>
    </row>
    <row r="73934" spans="16:17">
      <c r="P73934" s="63"/>
      <c r="Q73934" s="63"/>
    </row>
    <row r="73935" spans="16:17">
      <c r="P73935" s="63"/>
      <c r="Q73935" s="63"/>
    </row>
    <row r="73936" spans="16:17">
      <c r="P73936" s="63"/>
      <c r="Q73936" s="63"/>
    </row>
    <row r="73937" spans="16:17">
      <c r="P73937" s="63"/>
      <c r="Q73937" s="63"/>
    </row>
    <row r="73938" spans="16:17">
      <c r="P73938" s="63"/>
      <c r="Q73938" s="63"/>
    </row>
    <row r="73939" spans="16:17">
      <c r="P73939" s="63"/>
      <c r="Q73939" s="63"/>
    </row>
    <row r="73940" spans="16:17">
      <c r="P73940" s="63"/>
      <c r="Q73940" s="63"/>
    </row>
    <row r="73941" spans="16:17">
      <c r="P73941" s="63"/>
      <c r="Q73941" s="63"/>
    </row>
    <row r="73942" spans="16:17">
      <c r="P73942" s="63"/>
      <c r="Q73942" s="63"/>
    </row>
    <row r="73943" spans="16:17">
      <c r="P73943" s="63"/>
      <c r="Q73943" s="63"/>
    </row>
    <row r="73944" spans="16:17">
      <c r="P73944" s="63"/>
      <c r="Q73944" s="63"/>
    </row>
    <row r="73945" spans="16:17">
      <c r="P73945" s="63"/>
      <c r="Q73945" s="63"/>
    </row>
    <row r="73946" spans="16:17">
      <c r="P73946" s="63"/>
      <c r="Q73946" s="63"/>
    </row>
    <row r="73947" spans="16:17">
      <c r="P73947" s="63"/>
      <c r="Q73947" s="63"/>
    </row>
    <row r="73948" spans="16:17">
      <c r="P73948" s="63"/>
      <c r="Q73948" s="63"/>
    </row>
    <row r="73949" spans="16:17">
      <c r="P73949" s="63"/>
      <c r="Q73949" s="63"/>
    </row>
    <row r="73950" spans="16:17">
      <c r="P73950" s="63"/>
      <c r="Q73950" s="63"/>
    </row>
    <row r="73951" spans="16:17">
      <c r="P73951" s="63"/>
      <c r="Q73951" s="63"/>
    </row>
    <row r="73952" spans="16:17">
      <c r="P73952" s="63"/>
      <c r="Q73952" s="63"/>
    </row>
    <row r="73953" spans="16:17">
      <c r="P73953" s="63"/>
      <c r="Q73953" s="63"/>
    </row>
    <row r="73954" spans="16:17">
      <c r="P73954" s="63"/>
      <c r="Q73954" s="63"/>
    </row>
    <row r="73955" spans="16:17">
      <c r="P73955" s="63"/>
      <c r="Q73955" s="63"/>
    </row>
    <row r="73956" spans="16:17">
      <c r="P73956" s="63"/>
      <c r="Q73956" s="63"/>
    </row>
    <row r="73957" spans="16:17">
      <c r="P73957" s="63"/>
      <c r="Q73957" s="63"/>
    </row>
    <row r="73958" spans="16:17">
      <c r="P73958" s="63"/>
      <c r="Q73958" s="63"/>
    </row>
    <row r="73959" spans="16:17">
      <c r="P73959" s="63"/>
      <c r="Q73959" s="63"/>
    </row>
    <row r="73960" spans="16:17">
      <c r="P73960" s="63"/>
      <c r="Q73960" s="63"/>
    </row>
    <row r="73961" spans="16:17">
      <c r="P73961" s="63"/>
      <c r="Q73961" s="63"/>
    </row>
    <row r="73962" spans="16:17">
      <c r="P73962" s="63"/>
      <c r="Q73962" s="63"/>
    </row>
    <row r="73963" spans="16:17">
      <c r="P73963" s="63"/>
      <c r="Q73963" s="63"/>
    </row>
    <row r="73964" spans="16:17">
      <c r="P73964" s="63"/>
      <c r="Q73964" s="63"/>
    </row>
    <row r="73965" spans="16:17">
      <c r="P73965" s="63"/>
      <c r="Q73965" s="63"/>
    </row>
    <row r="73966" spans="16:17">
      <c r="P73966" s="63"/>
      <c r="Q73966" s="63"/>
    </row>
    <row r="73967" spans="16:17">
      <c r="P73967" s="63"/>
      <c r="Q73967" s="63"/>
    </row>
    <row r="73968" spans="16:17">
      <c r="P73968" s="63"/>
      <c r="Q73968" s="63"/>
    </row>
    <row r="73969" spans="16:17">
      <c r="P73969" s="63"/>
      <c r="Q73969" s="63"/>
    </row>
    <row r="73970" spans="16:17">
      <c r="P73970" s="63"/>
      <c r="Q73970" s="63"/>
    </row>
    <row r="73971" spans="16:17">
      <c r="P73971" s="63"/>
      <c r="Q73971" s="63"/>
    </row>
    <row r="73972" spans="16:17">
      <c r="P73972" s="63"/>
      <c r="Q73972" s="63"/>
    </row>
    <row r="73973" spans="16:17">
      <c r="P73973" s="63"/>
      <c r="Q73973" s="63"/>
    </row>
    <row r="73974" spans="16:17">
      <c r="P73974" s="63"/>
      <c r="Q73974" s="63"/>
    </row>
    <row r="73975" spans="16:17">
      <c r="P73975" s="63"/>
      <c r="Q73975" s="63"/>
    </row>
    <row r="73976" spans="16:17">
      <c r="P73976" s="63"/>
      <c r="Q73976" s="63"/>
    </row>
    <row r="73977" spans="16:17">
      <c r="P73977" s="63"/>
      <c r="Q73977" s="63"/>
    </row>
    <row r="73978" spans="16:17">
      <c r="P73978" s="63"/>
      <c r="Q73978" s="63"/>
    </row>
    <row r="73979" spans="16:17">
      <c r="P73979" s="63"/>
      <c r="Q73979" s="63"/>
    </row>
    <row r="73980" spans="16:17">
      <c r="P73980" s="63"/>
      <c r="Q73980" s="63"/>
    </row>
    <row r="73981" spans="16:17">
      <c r="P73981" s="63"/>
      <c r="Q73981" s="63"/>
    </row>
    <row r="73982" spans="16:17">
      <c r="P73982" s="63"/>
      <c r="Q73982" s="63"/>
    </row>
    <row r="73983" spans="16:17">
      <c r="P73983" s="63"/>
      <c r="Q73983" s="63"/>
    </row>
    <row r="73984" spans="16:17">
      <c r="P73984" s="63"/>
      <c r="Q73984" s="63"/>
    </row>
    <row r="73985" spans="16:17">
      <c r="P73985" s="63"/>
      <c r="Q73985" s="63"/>
    </row>
    <row r="73986" spans="16:17">
      <c r="P73986" s="63"/>
      <c r="Q73986" s="63"/>
    </row>
    <row r="73987" spans="16:17">
      <c r="P73987" s="63"/>
      <c r="Q73987" s="63"/>
    </row>
    <row r="73988" spans="16:17">
      <c r="P73988" s="63"/>
      <c r="Q73988" s="63"/>
    </row>
    <row r="73989" spans="16:17">
      <c r="P73989" s="63"/>
      <c r="Q73989" s="63"/>
    </row>
    <row r="73990" spans="16:17">
      <c r="P73990" s="63"/>
      <c r="Q73990" s="63"/>
    </row>
    <row r="73991" spans="16:17">
      <c r="P73991" s="63"/>
      <c r="Q73991" s="63"/>
    </row>
    <row r="73992" spans="16:17">
      <c r="P73992" s="63"/>
      <c r="Q73992" s="63"/>
    </row>
    <row r="73993" spans="16:17">
      <c r="P73993" s="63"/>
      <c r="Q73993" s="63"/>
    </row>
    <row r="73994" spans="16:17">
      <c r="P73994" s="63"/>
      <c r="Q73994" s="63"/>
    </row>
    <row r="73995" spans="16:17">
      <c r="P73995" s="63"/>
      <c r="Q73995" s="63"/>
    </row>
    <row r="73996" spans="16:17">
      <c r="P73996" s="63"/>
      <c r="Q73996" s="63"/>
    </row>
    <row r="73997" spans="16:17">
      <c r="P73997" s="63"/>
      <c r="Q73997" s="63"/>
    </row>
    <row r="73998" spans="16:17">
      <c r="P73998" s="63"/>
      <c r="Q73998" s="63"/>
    </row>
    <row r="73999" spans="16:17">
      <c r="P73999" s="63"/>
      <c r="Q73999" s="63"/>
    </row>
    <row r="74000" spans="16:17">
      <c r="P74000" s="63"/>
      <c r="Q74000" s="63"/>
    </row>
    <row r="74001" spans="16:17">
      <c r="P74001" s="63"/>
      <c r="Q74001" s="63"/>
    </row>
    <row r="74002" spans="16:17">
      <c r="P74002" s="63"/>
      <c r="Q74002" s="63"/>
    </row>
    <row r="74003" spans="16:17">
      <c r="P74003" s="63"/>
      <c r="Q74003" s="63"/>
    </row>
    <row r="74004" spans="16:17">
      <c r="P74004" s="63"/>
      <c r="Q74004" s="63"/>
    </row>
    <row r="74005" spans="16:17">
      <c r="P74005" s="63"/>
      <c r="Q74005" s="63"/>
    </row>
    <row r="74006" spans="16:17">
      <c r="P74006" s="63"/>
      <c r="Q74006" s="63"/>
    </row>
    <row r="74007" spans="16:17">
      <c r="P74007" s="63"/>
      <c r="Q74007" s="63"/>
    </row>
    <row r="74008" spans="16:17">
      <c r="P74008" s="63"/>
      <c r="Q74008" s="63"/>
    </row>
    <row r="74009" spans="16:17">
      <c r="P74009" s="63"/>
      <c r="Q74009" s="63"/>
    </row>
    <row r="74010" spans="16:17">
      <c r="P74010" s="63"/>
      <c r="Q74010" s="63"/>
    </row>
    <row r="74011" spans="16:17">
      <c r="P74011" s="63"/>
      <c r="Q74011" s="63"/>
    </row>
    <row r="74012" spans="16:17">
      <c r="P74012" s="63"/>
      <c r="Q74012" s="63"/>
    </row>
    <row r="74013" spans="16:17">
      <c r="P74013" s="63"/>
      <c r="Q74013" s="63"/>
    </row>
    <row r="74014" spans="16:17">
      <c r="P74014" s="63"/>
      <c r="Q74014" s="63"/>
    </row>
    <row r="74015" spans="16:17">
      <c r="P74015" s="63"/>
      <c r="Q74015" s="63"/>
    </row>
    <row r="74016" spans="16:17">
      <c r="P74016" s="63"/>
      <c r="Q74016" s="63"/>
    </row>
    <row r="74017" spans="16:17">
      <c r="P74017" s="63"/>
      <c r="Q74017" s="63"/>
    </row>
    <row r="74018" spans="16:17">
      <c r="P74018" s="63"/>
      <c r="Q74018" s="63"/>
    </row>
    <row r="74019" spans="16:17">
      <c r="P74019" s="63"/>
      <c r="Q74019" s="63"/>
    </row>
    <row r="74020" spans="16:17">
      <c r="P74020" s="63"/>
      <c r="Q74020" s="63"/>
    </row>
    <row r="74021" spans="16:17">
      <c r="P74021" s="63"/>
      <c r="Q74021" s="63"/>
    </row>
    <row r="74022" spans="16:17">
      <c r="P74022" s="63"/>
      <c r="Q74022" s="63"/>
    </row>
    <row r="74023" spans="16:17">
      <c r="P74023" s="63"/>
      <c r="Q74023" s="63"/>
    </row>
    <row r="74024" spans="16:17">
      <c r="P74024" s="63"/>
      <c r="Q74024" s="63"/>
    </row>
    <row r="74025" spans="16:17">
      <c r="P74025" s="63"/>
      <c r="Q74025" s="63"/>
    </row>
    <row r="74026" spans="16:17">
      <c r="P74026" s="63"/>
      <c r="Q74026" s="63"/>
    </row>
    <row r="74027" spans="16:17">
      <c r="P74027" s="63"/>
      <c r="Q74027" s="63"/>
    </row>
    <row r="74028" spans="16:17">
      <c r="P74028" s="63"/>
      <c r="Q74028" s="63"/>
    </row>
    <row r="74029" spans="16:17">
      <c r="P74029" s="63"/>
      <c r="Q74029" s="63"/>
    </row>
    <row r="74030" spans="16:17">
      <c r="P74030" s="63"/>
      <c r="Q74030" s="63"/>
    </row>
    <row r="74031" spans="16:17">
      <c r="P74031" s="63"/>
      <c r="Q74031" s="63"/>
    </row>
    <row r="74032" spans="16:17">
      <c r="P74032" s="63"/>
      <c r="Q74032" s="63"/>
    </row>
    <row r="74033" spans="16:17">
      <c r="P74033" s="63"/>
      <c r="Q74033" s="63"/>
    </row>
    <row r="74034" spans="16:17">
      <c r="P74034" s="63"/>
      <c r="Q74034" s="63"/>
    </row>
    <row r="74035" spans="16:17">
      <c r="P74035" s="63"/>
      <c r="Q74035" s="63"/>
    </row>
    <row r="74036" spans="16:17">
      <c r="P74036" s="63"/>
      <c r="Q74036" s="63"/>
    </row>
    <row r="74037" spans="16:17">
      <c r="P74037" s="63"/>
      <c r="Q74037" s="63"/>
    </row>
    <row r="74038" spans="16:17">
      <c r="P74038" s="63"/>
      <c r="Q74038" s="63"/>
    </row>
    <row r="74039" spans="16:17">
      <c r="P74039" s="63"/>
      <c r="Q74039" s="63"/>
    </row>
    <row r="74040" spans="16:17">
      <c r="P74040" s="63"/>
      <c r="Q74040" s="63"/>
    </row>
    <row r="74041" spans="16:17">
      <c r="P74041" s="63"/>
      <c r="Q74041" s="63"/>
    </row>
    <row r="74042" spans="16:17">
      <c r="P74042" s="63"/>
      <c r="Q74042" s="63"/>
    </row>
    <row r="74043" spans="16:17">
      <c r="P74043" s="63"/>
      <c r="Q74043" s="63"/>
    </row>
    <row r="74044" spans="16:17">
      <c r="P74044" s="63"/>
      <c r="Q74044" s="63"/>
    </row>
    <row r="74045" spans="16:17">
      <c r="P74045" s="63"/>
      <c r="Q74045" s="63"/>
    </row>
    <row r="74046" spans="16:17">
      <c r="P74046" s="63"/>
      <c r="Q74046" s="63"/>
    </row>
    <row r="74047" spans="16:17">
      <c r="P74047" s="63"/>
      <c r="Q74047" s="63"/>
    </row>
    <row r="74048" spans="16:17">
      <c r="P74048" s="63"/>
      <c r="Q74048" s="63"/>
    </row>
    <row r="74049" spans="16:17">
      <c r="P74049" s="63"/>
      <c r="Q74049" s="63"/>
    </row>
    <row r="74050" spans="16:17">
      <c r="P74050" s="63"/>
      <c r="Q74050" s="63"/>
    </row>
    <row r="74051" spans="16:17">
      <c r="P74051" s="63"/>
      <c r="Q74051" s="63"/>
    </row>
    <row r="74052" spans="16:17">
      <c r="P74052" s="63"/>
      <c r="Q74052" s="63"/>
    </row>
    <row r="74053" spans="16:17">
      <c r="P74053" s="63"/>
      <c r="Q74053" s="63"/>
    </row>
    <row r="74054" spans="16:17">
      <c r="P74054" s="63"/>
      <c r="Q74054" s="63"/>
    </row>
    <row r="74055" spans="16:17">
      <c r="P74055" s="63"/>
      <c r="Q74055" s="63"/>
    </row>
    <row r="74056" spans="16:17">
      <c r="P74056" s="63"/>
      <c r="Q74056" s="63"/>
    </row>
    <row r="74057" spans="16:17">
      <c r="P74057" s="63"/>
      <c r="Q74057" s="63"/>
    </row>
    <row r="74058" spans="16:17">
      <c r="P74058" s="63"/>
      <c r="Q74058" s="63"/>
    </row>
    <row r="74059" spans="16:17">
      <c r="P74059" s="63"/>
      <c r="Q74059" s="63"/>
    </row>
    <row r="74060" spans="16:17">
      <c r="P74060" s="63"/>
      <c r="Q74060" s="63"/>
    </row>
    <row r="74061" spans="16:17">
      <c r="P74061" s="63"/>
      <c r="Q74061" s="63"/>
    </row>
    <row r="74062" spans="16:17">
      <c r="P74062" s="63"/>
      <c r="Q74062" s="63"/>
    </row>
    <row r="74063" spans="16:17">
      <c r="P74063" s="63"/>
      <c r="Q74063" s="63"/>
    </row>
    <row r="74064" spans="16:17">
      <c r="P74064" s="63"/>
      <c r="Q74064" s="63"/>
    </row>
    <row r="74065" spans="16:17">
      <c r="P74065" s="63"/>
      <c r="Q74065" s="63"/>
    </row>
    <row r="74066" spans="16:17">
      <c r="P74066" s="63"/>
      <c r="Q74066" s="63"/>
    </row>
    <row r="74067" spans="16:17">
      <c r="P74067" s="63"/>
      <c r="Q74067" s="63"/>
    </row>
    <row r="74068" spans="16:17">
      <c r="P74068" s="63"/>
      <c r="Q74068" s="63"/>
    </row>
    <row r="74069" spans="16:17">
      <c r="P74069" s="63"/>
      <c r="Q74069" s="63"/>
    </row>
    <row r="74070" spans="16:17">
      <c r="P74070" s="63"/>
      <c r="Q74070" s="63"/>
    </row>
    <row r="74071" spans="16:17">
      <c r="P74071" s="63"/>
      <c r="Q74071" s="63"/>
    </row>
    <row r="74072" spans="16:17">
      <c r="P74072" s="63"/>
      <c r="Q74072" s="63"/>
    </row>
    <row r="74073" spans="16:17">
      <c r="P74073" s="63"/>
      <c r="Q74073" s="63"/>
    </row>
    <row r="74074" spans="16:17">
      <c r="P74074" s="63"/>
      <c r="Q74074" s="63"/>
    </row>
    <row r="74075" spans="16:17">
      <c r="P74075" s="63"/>
      <c r="Q74075" s="63"/>
    </row>
    <row r="74076" spans="16:17">
      <c r="P74076" s="63"/>
      <c r="Q74076" s="63"/>
    </row>
    <row r="74077" spans="16:17">
      <c r="P74077" s="63"/>
      <c r="Q74077" s="63"/>
    </row>
    <row r="74078" spans="16:17">
      <c r="P74078" s="63"/>
      <c r="Q74078" s="63"/>
    </row>
    <row r="74079" spans="16:17">
      <c r="P74079" s="63"/>
      <c r="Q74079" s="63"/>
    </row>
    <row r="74080" spans="16:17">
      <c r="P74080" s="63"/>
      <c r="Q74080" s="63"/>
    </row>
    <row r="74081" spans="16:17">
      <c r="P74081" s="63"/>
      <c r="Q74081" s="63"/>
    </row>
    <row r="74082" spans="16:17">
      <c r="P74082" s="63"/>
      <c r="Q74082" s="63"/>
    </row>
    <row r="74083" spans="16:17">
      <c r="P74083" s="63"/>
      <c r="Q74083" s="63"/>
    </row>
    <row r="74084" spans="16:17">
      <c r="P74084" s="63"/>
      <c r="Q74084" s="63"/>
    </row>
    <row r="74085" spans="16:17">
      <c r="P74085" s="63"/>
      <c r="Q74085" s="63"/>
    </row>
    <row r="74086" spans="16:17">
      <c r="P74086" s="63"/>
      <c r="Q74086" s="63"/>
    </row>
    <row r="74087" spans="16:17">
      <c r="P74087" s="63"/>
      <c r="Q74087" s="63"/>
    </row>
    <row r="74088" spans="16:17">
      <c r="P74088" s="63"/>
      <c r="Q74088" s="63"/>
    </row>
    <row r="74089" spans="16:17">
      <c r="P74089" s="63"/>
      <c r="Q74089" s="63"/>
    </row>
    <row r="74090" spans="16:17">
      <c r="P74090" s="63"/>
      <c r="Q74090" s="63"/>
    </row>
    <row r="74091" spans="16:17">
      <c r="P74091" s="63"/>
      <c r="Q74091" s="63"/>
    </row>
    <row r="74092" spans="16:17">
      <c r="P74092" s="63"/>
      <c r="Q74092" s="63"/>
    </row>
    <row r="74093" spans="16:17">
      <c r="P74093" s="63"/>
      <c r="Q74093" s="63"/>
    </row>
    <row r="74094" spans="16:17">
      <c r="P74094" s="63"/>
      <c r="Q74094" s="63"/>
    </row>
    <row r="74095" spans="16:17">
      <c r="P74095" s="63"/>
      <c r="Q74095" s="63"/>
    </row>
    <row r="74096" spans="16:17">
      <c r="P74096" s="63"/>
      <c r="Q74096" s="63"/>
    </row>
    <row r="74097" spans="16:17">
      <c r="P74097" s="63"/>
      <c r="Q74097" s="63"/>
    </row>
    <row r="74098" spans="16:17">
      <c r="P74098" s="63"/>
      <c r="Q74098" s="63"/>
    </row>
    <row r="74099" spans="16:17">
      <c r="P74099" s="63"/>
      <c r="Q74099" s="63"/>
    </row>
    <row r="74100" spans="16:17">
      <c r="P74100" s="63"/>
      <c r="Q74100" s="63"/>
    </row>
    <row r="74101" spans="16:17">
      <c r="P74101" s="63"/>
      <c r="Q74101" s="63"/>
    </row>
    <row r="74102" spans="16:17">
      <c r="P74102" s="63"/>
      <c r="Q74102" s="63"/>
    </row>
    <row r="74103" spans="16:17">
      <c r="P74103" s="63"/>
      <c r="Q74103" s="63"/>
    </row>
    <row r="74104" spans="16:17">
      <c r="P74104" s="63"/>
      <c r="Q74104" s="63"/>
    </row>
    <row r="74105" spans="16:17">
      <c r="P74105" s="63"/>
      <c r="Q74105" s="63"/>
    </row>
    <row r="74106" spans="16:17">
      <c r="P74106" s="63"/>
      <c r="Q74106" s="63"/>
    </row>
    <row r="74107" spans="16:17">
      <c r="P74107" s="63"/>
      <c r="Q74107" s="63"/>
    </row>
    <row r="74108" spans="16:17">
      <c r="P74108" s="63"/>
      <c r="Q74108" s="63"/>
    </row>
    <row r="74109" spans="16:17">
      <c r="P74109" s="63"/>
      <c r="Q74109" s="63"/>
    </row>
    <row r="74110" spans="16:17">
      <c r="P74110" s="63"/>
      <c r="Q74110" s="63"/>
    </row>
    <row r="74111" spans="16:17">
      <c r="P74111" s="63"/>
      <c r="Q74111" s="63"/>
    </row>
    <row r="74112" spans="16:17">
      <c r="P74112" s="63"/>
      <c r="Q74112" s="63"/>
    </row>
    <row r="74113" spans="16:17">
      <c r="P74113" s="63"/>
      <c r="Q74113" s="63"/>
    </row>
    <row r="74114" spans="16:17">
      <c r="P74114" s="63"/>
      <c r="Q74114" s="63"/>
    </row>
    <row r="74115" spans="16:17">
      <c r="P74115" s="63"/>
      <c r="Q74115" s="63"/>
    </row>
    <row r="74116" spans="16:17">
      <c r="P74116" s="63"/>
      <c r="Q74116" s="63"/>
    </row>
    <row r="74117" spans="16:17">
      <c r="P74117" s="63"/>
      <c r="Q74117" s="63"/>
    </row>
    <row r="74118" spans="16:17">
      <c r="P74118" s="63"/>
      <c r="Q74118" s="63"/>
    </row>
    <row r="74119" spans="16:17">
      <c r="P74119" s="63"/>
      <c r="Q74119" s="63"/>
    </row>
    <row r="74120" spans="16:17">
      <c r="P74120" s="63"/>
      <c r="Q74120" s="63"/>
    </row>
    <row r="74121" spans="16:17">
      <c r="P74121" s="63"/>
      <c r="Q74121" s="63"/>
    </row>
    <row r="74122" spans="16:17">
      <c r="P74122" s="63"/>
      <c r="Q74122" s="63"/>
    </row>
    <row r="74123" spans="16:17">
      <c r="P74123" s="63"/>
      <c r="Q74123" s="63"/>
    </row>
    <row r="74124" spans="16:17">
      <c r="P74124" s="63"/>
      <c r="Q74124" s="63"/>
    </row>
    <row r="74125" spans="16:17">
      <c r="P74125" s="63"/>
      <c r="Q74125" s="63"/>
    </row>
    <row r="74126" spans="16:17">
      <c r="P74126" s="63"/>
      <c r="Q74126" s="63"/>
    </row>
    <row r="74127" spans="16:17">
      <c r="P74127" s="63"/>
      <c r="Q74127" s="63"/>
    </row>
    <row r="74128" spans="16:17">
      <c r="P74128" s="63"/>
      <c r="Q74128" s="63"/>
    </row>
    <row r="74129" spans="16:17">
      <c r="P74129" s="63"/>
      <c r="Q74129" s="63"/>
    </row>
    <row r="74130" spans="16:17">
      <c r="P74130" s="63"/>
      <c r="Q74130" s="63"/>
    </row>
    <row r="74131" spans="16:17">
      <c r="P74131" s="63"/>
      <c r="Q74131" s="63"/>
    </row>
    <row r="74132" spans="16:17">
      <c r="P74132" s="63"/>
      <c r="Q74132" s="63"/>
    </row>
    <row r="74133" spans="16:17">
      <c r="P74133" s="63"/>
      <c r="Q74133" s="63"/>
    </row>
    <row r="74134" spans="16:17">
      <c r="P74134" s="63"/>
      <c r="Q74134" s="63"/>
    </row>
    <row r="74135" spans="16:17">
      <c r="P74135" s="63"/>
      <c r="Q74135" s="63"/>
    </row>
    <row r="74136" spans="16:17">
      <c r="P74136" s="63"/>
      <c r="Q74136" s="63"/>
    </row>
    <row r="74137" spans="16:17">
      <c r="P74137" s="63"/>
      <c r="Q74137" s="63"/>
    </row>
    <row r="74138" spans="16:17">
      <c r="P74138" s="63"/>
      <c r="Q74138" s="63"/>
    </row>
    <row r="74139" spans="16:17">
      <c r="P74139" s="63"/>
      <c r="Q74139" s="63"/>
    </row>
    <row r="74140" spans="16:17">
      <c r="P74140" s="63"/>
      <c r="Q74140" s="63"/>
    </row>
    <row r="74141" spans="16:17">
      <c r="P74141" s="63"/>
      <c r="Q74141" s="63"/>
    </row>
    <row r="74142" spans="16:17">
      <c r="P74142" s="63"/>
      <c r="Q74142" s="63"/>
    </row>
    <row r="74143" spans="16:17">
      <c r="P74143" s="63"/>
      <c r="Q74143" s="63"/>
    </row>
    <row r="74144" spans="16:17">
      <c r="P74144" s="63"/>
      <c r="Q74144" s="63"/>
    </row>
    <row r="74145" spans="16:17">
      <c r="P74145" s="63"/>
      <c r="Q74145" s="63"/>
    </row>
    <row r="74146" spans="16:17">
      <c r="P74146" s="63"/>
      <c r="Q74146" s="63"/>
    </row>
    <row r="74147" spans="16:17">
      <c r="P74147" s="63"/>
      <c r="Q74147" s="63"/>
    </row>
    <row r="74148" spans="16:17">
      <c r="P74148" s="63"/>
      <c r="Q74148" s="63"/>
    </row>
    <row r="74149" spans="16:17">
      <c r="P74149" s="63"/>
      <c r="Q74149" s="63"/>
    </row>
    <row r="74150" spans="16:17">
      <c r="P74150" s="63"/>
      <c r="Q74150" s="63"/>
    </row>
    <row r="74151" spans="16:17">
      <c r="P74151" s="63"/>
      <c r="Q74151" s="63"/>
    </row>
    <row r="74152" spans="16:17">
      <c r="P74152" s="63"/>
      <c r="Q74152" s="63"/>
    </row>
    <row r="74153" spans="16:17">
      <c r="P74153" s="63"/>
      <c r="Q74153" s="63"/>
    </row>
    <row r="74154" spans="16:17">
      <c r="P74154" s="63"/>
      <c r="Q74154" s="63"/>
    </row>
    <row r="74155" spans="16:17">
      <c r="P74155" s="63"/>
      <c r="Q74155" s="63"/>
    </row>
    <row r="74156" spans="16:17">
      <c r="P74156" s="63"/>
      <c r="Q74156" s="63"/>
    </row>
    <row r="74157" spans="16:17">
      <c r="P74157" s="63"/>
      <c r="Q74157" s="63"/>
    </row>
    <row r="74158" spans="16:17">
      <c r="P74158" s="63"/>
      <c r="Q74158" s="63"/>
    </row>
    <row r="74159" spans="16:17">
      <c r="P74159" s="63"/>
      <c r="Q74159" s="63"/>
    </row>
    <row r="74160" spans="16:17">
      <c r="P74160" s="63"/>
      <c r="Q74160" s="63"/>
    </row>
    <row r="74161" spans="16:17">
      <c r="P74161" s="63"/>
      <c r="Q74161" s="63"/>
    </row>
    <row r="74162" spans="16:17">
      <c r="P74162" s="63"/>
      <c r="Q74162" s="63"/>
    </row>
    <row r="74163" spans="16:17">
      <c r="P74163" s="63"/>
      <c r="Q74163" s="63"/>
    </row>
    <row r="74164" spans="16:17">
      <c r="P74164" s="63"/>
      <c r="Q74164" s="63"/>
    </row>
    <row r="74165" spans="16:17">
      <c r="P74165" s="63"/>
      <c r="Q74165" s="63"/>
    </row>
    <row r="74166" spans="16:17">
      <c r="P74166" s="63"/>
      <c r="Q74166" s="63"/>
    </row>
    <row r="74167" spans="16:17">
      <c r="P74167" s="63"/>
      <c r="Q74167" s="63"/>
    </row>
    <row r="74168" spans="16:17">
      <c r="P74168" s="63"/>
      <c r="Q74168" s="63"/>
    </row>
    <row r="74169" spans="16:17">
      <c r="P74169" s="63"/>
      <c r="Q74169" s="63"/>
    </row>
    <row r="74170" spans="16:17">
      <c r="P74170" s="63"/>
      <c r="Q74170" s="63"/>
    </row>
    <row r="74171" spans="16:17">
      <c r="P74171" s="63"/>
      <c r="Q74171" s="63"/>
    </row>
    <row r="74172" spans="16:17">
      <c r="P74172" s="63"/>
      <c r="Q74172" s="63"/>
    </row>
    <row r="74173" spans="16:17">
      <c r="P74173" s="63"/>
      <c r="Q74173" s="63"/>
    </row>
    <row r="74174" spans="16:17">
      <c r="P74174" s="63"/>
      <c r="Q74174" s="63"/>
    </row>
    <row r="74175" spans="16:17">
      <c r="P74175" s="63"/>
      <c r="Q74175" s="63"/>
    </row>
    <row r="74176" spans="16:17">
      <c r="P74176" s="63"/>
      <c r="Q74176" s="63"/>
    </row>
    <row r="74177" spans="16:17">
      <c r="P74177" s="63"/>
      <c r="Q74177" s="63"/>
    </row>
    <row r="74178" spans="16:17">
      <c r="P74178" s="63"/>
      <c r="Q74178" s="63"/>
    </row>
    <row r="74179" spans="16:17">
      <c r="P74179" s="63"/>
      <c r="Q74179" s="63"/>
    </row>
    <row r="74180" spans="16:17">
      <c r="P74180" s="63"/>
      <c r="Q74180" s="63"/>
    </row>
    <row r="74181" spans="16:17">
      <c r="P74181" s="63"/>
      <c r="Q74181" s="63"/>
    </row>
    <row r="74182" spans="16:17">
      <c r="P74182" s="63"/>
      <c r="Q74182" s="63"/>
    </row>
    <row r="74183" spans="16:17">
      <c r="P74183" s="63"/>
      <c r="Q74183" s="63"/>
    </row>
    <row r="74184" spans="16:17">
      <c r="P74184" s="63"/>
      <c r="Q74184" s="63"/>
    </row>
    <row r="74185" spans="16:17">
      <c r="P74185" s="63"/>
      <c r="Q74185" s="63"/>
    </row>
    <row r="74186" spans="16:17">
      <c r="P74186" s="63"/>
      <c r="Q74186" s="63"/>
    </row>
    <row r="74187" spans="16:17">
      <c r="P74187" s="63"/>
      <c r="Q74187" s="63"/>
    </row>
    <row r="74188" spans="16:17">
      <c r="P74188" s="63"/>
      <c r="Q74188" s="63"/>
    </row>
    <row r="74189" spans="16:17">
      <c r="P74189" s="63"/>
      <c r="Q74189" s="63"/>
    </row>
    <row r="74190" spans="16:17">
      <c r="P74190" s="63"/>
      <c r="Q74190" s="63"/>
    </row>
    <row r="74191" spans="16:17">
      <c r="P74191" s="63"/>
      <c r="Q74191" s="63"/>
    </row>
    <row r="74192" spans="16:17">
      <c r="P74192" s="63"/>
      <c r="Q74192" s="63"/>
    </row>
    <row r="74193" spans="16:17">
      <c r="P74193" s="63"/>
      <c r="Q74193" s="63"/>
    </row>
    <row r="74194" spans="16:17">
      <c r="P74194" s="63"/>
      <c r="Q74194" s="63"/>
    </row>
    <row r="74195" spans="16:17">
      <c r="P74195" s="63"/>
      <c r="Q74195" s="63"/>
    </row>
    <row r="74196" spans="16:17">
      <c r="P74196" s="63"/>
      <c r="Q74196" s="63"/>
    </row>
    <row r="74197" spans="16:17">
      <c r="P74197" s="63"/>
      <c r="Q74197" s="63"/>
    </row>
    <row r="74198" spans="16:17">
      <c r="P74198" s="63"/>
      <c r="Q74198" s="63"/>
    </row>
    <row r="74199" spans="16:17">
      <c r="P74199" s="63"/>
      <c r="Q74199" s="63"/>
    </row>
    <row r="74200" spans="16:17">
      <c r="P74200" s="63"/>
      <c r="Q74200" s="63"/>
    </row>
    <row r="74201" spans="16:17">
      <c r="P74201" s="63"/>
      <c r="Q74201" s="63"/>
    </row>
    <row r="74202" spans="16:17">
      <c r="P74202" s="63"/>
      <c r="Q74202" s="63"/>
    </row>
    <row r="74203" spans="16:17">
      <c r="P74203" s="63"/>
      <c r="Q74203" s="63"/>
    </row>
    <row r="74204" spans="16:17">
      <c r="P74204" s="63"/>
      <c r="Q74204" s="63"/>
    </row>
    <row r="74205" spans="16:17">
      <c r="P74205" s="63"/>
      <c r="Q74205" s="63"/>
    </row>
    <row r="74206" spans="16:17">
      <c r="P74206" s="63"/>
      <c r="Q74206" s="63"/>
    </row>
    <row r="74207" spans="16:17">
      <c r="P74207" s="63"/>
      <c r="Q74207" s="63"/>
    </row>
    <row r="74208" spans="16:17">
      <c r="P74208" s="63"/>
      <c r="Q74208" s="63"/>
    </row>
    <row r="74209" spans="16:17">
      <c r="P74209" s="63"/>
      <c r="Q74209" s="63"/>
    </row>
    <row r="74210" spans="16:17">
      <c r="P74210" s="63"/>
      <c r="Q74210" s="63"/>
    </row>
    <row r="74211" spans="16:17">
      <c r="P74211" s="63"/>
      <c r="Q74211" s="63"/>
    </row>
    <row r="74212" spans="16:17">
      <c r="P74212" s="63"/>
      <c r="Q74212" s="63"/>
    </row>
    <row r="74213" spans="16:17">
      <c r="P74213" s="63"/>
      <c r="Q74213" s="63"/>
    </row>
    <row r="74214" spans="16:17">
      <c r="P74214" s="63"/>
      <c r="Q74214" s="63"/>
    </row>
    <row r="74215" spans="16:17">
      <c r="P74215" s="63"/>
      <c r="Q74215" s="63"/>
    </row>
    <row r="74216" spans="16:17">
      <c r="P74216" s="63"/>
      <c r="Q74216" s="63"/>
    </row>
    <row r="74217" spans="16:17">
      <c r="P74217" s="63"/>
      <c r="Q74217" s="63"/>
    </row>
    <row r="74218" spans="16:17">
      <c r="P74218" s="63"/>
      <c r="Q74218" s="63"/>
    </row>
    <row r="74219" spans="16:17">
      <c r="P74219" s="63"/>
      <c r="Q74219" s="63"/>
    </row>
    <row r="74220" spans="16:17">
      <c r="P74220" s="63"/>
      <c r="Q74220" s="63"/>
    </row>
    <row r="74221" spans="16:17">
      <c r="P74221" s="63"/>
      <c r="Q74221" s="63"/>
    </row>
    <row r="74222" spans="16:17">
      <c r="P74222" s="63"/>
      <c r="Q74222" s="63"/>
    </row>
    <row r="74223" spans="16:17">
      <c r="P74223" s="63"/>
      <c r="Q74223" s="63"/>
    </row>
    <row r="74224" spans="16:17">
      <c r="P74224" s="63"/>
      <c r="Q74224" s="63"/>
    </row>
    <row r="74225" spans="16:17">
      <c r="P74225" s="63"/>
      <c r="Q74225" s="63"/>
    </row>
    <row r="74226" spans="16:17">
      <c r="P74226" s="63"/>
      <c r="Q74226" s="63"/>
    </row>
    <row r="74227" spans="16:17">
      <c r="P74227" s="63"/>
      <c r="Q74227" s="63"/>
    </row>
    <row r="74228" spans="16:17">
      <c r="P74228" s="63"/>
      <c r="Q74228" s="63"/>
    </row>
    <row r="74229" spans="16:17">
      <c r="P74229" s="63"/>
      <c r="Q74229" s="63"/>
    </row>
    <row r="74230" spans="16:17">
      <c r="P74230" s="63"/>
      <c r="Q74230" s="63"/>
    </row>
    <row r="74231" spans="16:17">
      <c r="P74231" s="63"/>
      <c r="Q74231" s="63"/>
    </row>
    <row r="74232" spans="16:17">
      <c r="P74232" s="63"/>
      <c r="Q74232" s="63"/>
    </row>
    <row r="74233" spans="16:17">
      <c r="P74233" s="63"/>
      <c r="Q74233" s="63"/>
    </row>
    <row r="74234" spans="16:17">
      <c r="P74234" s="63"/>
      <c r="Q74234" s="63"/>
    </row>
    <row r="74235" spans="16:17">
      <c r="P74235" s="63"/>
      <c r="Q74235" s="63"/>
    </row>
    <row r="74236" spans="16:17">
      <c r="P74236" s="63"/>
      <c r="Q74236" s="63"/>
    </row>
    <row r="74237" spans="16:17">
      <c r="P74237" s="63"/>
      <c r="Q74237" s="63"/>
    </row>
    <row r="74238" spans="16:17">
      <c r="P74238" s="63"/>
      <c r="Q74238" s="63"/>
    </row>
    <row r="74239" spans="16:17">
      <c r="P74239" s="63"/>
      <c r="Q74239" s="63"/>
    </row>
    <row r="74240" spans="16:17">
      <c r="P74240" s="63"/>
      <c r="Q74240" s="63"/>
    </row>
    <row r="74241" spans="16:17">
      <c r="P74241" s="63"/>
      <c r="Q74241" s="63"/>
    </row>
    <row r="74242" spans="16:17">
      <c r="P74242" s="63"/>
      <c r="Q74242" s="63"/>
    </row>
    <row r="74243" spans="16:17">
      <c r="P74243" s="63"/>
      <c r="Q74243" s="63"/>
    </row>
    <row r="74244" spans="16:17">
      <c r="P74244" s="63"/>
      <c r="Q74244" s="63"/>
    </row>
    <row r="74245" spans="16:17">
      <c r="P74245" s="63"/>
      <c r="Q74245" s="63"/>
    </row>
    <row r="74246" spans="16:17">
      <c r="P74246" s="63"/>
      <c r="Q74246" s="63"/>
    </row>
    <row r="74247" spans="16:17">
      <c r="P74247" s="63"/>
      <c r="Q74247" s="63"/>
    </row>
    <row r="74248" spans="16:17">
      <c r="P74248" s="63"/>
      <c r="Q74248" s="63"/>
    </row>
    <row r="74249" spans="16:17">
      <c r="P74249" s="63"/>
      <c r="Q74249" s="63"/>
    </row>
    <row r="74250" spans="16:17">
      <c r="P74250" s="63"/>
      <c r="Q74250" s="63"/>
    </row>
    <row r="74251" spans="16:17">
      <c r="P74251" s="63"/>
      <c r="Q74251" s="63"/>
    </row>
    <row r="74252" spans="16:17">
      <c r="P74252" s="63"/>
      <c r="Q74252" s="63"/>
    </row>
    <row r="74253" spans="16:17">
      <c r="P74253" s="63"/>
      <c r="Q74253" s="63"/>
    </row>
    <row r="74254" spans="16:17">
      <c r="P74254" s="63"/>
      <c r="Q74254" s="63"/>
    </row>
    <row r="74255" spans="16:17">
      <c r="P74255" s="63"/>
      <c r="Q74255" s="63"/>
    </row>
    <row r="74256" spans="16:17">
      <c r="P74256" s="63"/>
      <c r="Q74256" s="63"/>
    </row>
    <row r="74257" spans="16:17">
      <c r="P74257" s="63"/>
      <c r="Q74257" s="63"/>
    </row>
    <row r="74258" spans="16:17">
      <c r="P74258" s="63"/>
      <c r="Q74258" s="63"/>
    </row>
    <row r="74259" spans="16:17">
      <c r="P74259" s="63"/>
      <c r="Q74259" s="63"/>
    </row>
    <row r="74260" spans="16:17">
      <c r="P74260" s="63"/>
      <c r="Q74260" s="63"/>
    </row>
    <row r="74261" spans="16:17">
      <c r="P74261" s="63"/>
      <c r="Q74261" s="63"/>
    </row>
    <row r="74262" spans="16:17">
      <c r="P74262" s="63"/>
      <c r="Q74262" s="63"/>
    </row>
    <row r="74263" spans="16:17">
      <c r="P74263" s="63"/>
      <c r="Q74263" s="63"/>
    </row>
    <row r="74264" spans="16:17">
      <c r="P74264" s="63"/>
      <c r="Q74264" s="63"/>
    </row>
    <row r="74265" spans="16:17">
      <c r="P74265" s="63"/>
      <c r="Q74265" s="63"/>
    </row>
    <row r="74266" spans="16:17">
      <c r="P74266" s="63"/>
      <c r="Q74266" s="63"/>
    </row>
    <row r="74267" spans="16:17">
      <c r="P74267" s="63"/>
      <c r="Q74267" s="63"/>
    </row>
    <row r="74268" spans="16:17">
      <c r="P74268" s="63"/>
      <c r="Q74268" s="63"/>
    </row>
    <row r="74269" spans="16:17">
      <c r="P74269" s="63"/>
      <c r="Q74269" s="63"/>
    </row>
    <row r="74270" spans="16:17">
      <c r="P74270" s="63"/>
      <c r="Q74270" s="63"/>
    </row>
    <row r="74271" spans="16:17">
      <c r="P74271" s="63"/>
      <c r="Q74271" s="63"/>
    </row>
    <row r="74272" spans="16:17">
      <c r="P74272" s="63"/>
      <c r="Q74272" s="63"/>
    </row>
    <row r="74273" spans="16:17">
      <c r="P74273" s="63"/>
      <c r="Q74273" s="63"/>
    </row>
    <row r="74274" spans="16:17">
      <c r="P74274" s="63"/>
      <c r="Q74274" s="63"/>
    </row>
    <row r="74275" spans="16:17">
      <c r="P74275" s="63"/>
      <c r="Q74275" s="63"/>
    </row>
    <row r="74276" spans="16:17">
      <c r="P74276" s="63"/>
      <c r="Q74276" s="63"/>
    </row>
    <row r="74277" spans="16:17">
      <c r="P74277" s="63"/>
      <c r="Q74277" s="63"/>
    </row>
    <row r="74278" spans="16:17">
      <c r="P74278" s="63"/>
      <c r="Q74278" s="63"/>
    </row>
    <row r="74279" spans="16:17">
      <c r="P74279" s="63"/>
      <c r="Q74279" s="63"/>
    </row>
    <row r="74280" spans="16:17">
      <c r="P74280" s="63"/>
      <c r="Q74280" s="63"/>
    </row>
    <row r="74281" spans="16:17">
      <c r="P74281" s="63"/>
      <c r="Q74281" s="63"/>
    </row>
    <row r="74282" spans="16:17">
      <c r="P74282" s="63"/>
      <c r="Q74282" s="63"/>
    </row>
    <row r="74283" spans="16:17">
      <c r="P74283" s="63"/>
      <c r="Q74283" s="63"/>
    </row>
    <row r="74284" spans="16:17">
      <c r="P74284" s="63"/>
      <c r="Q74284" s="63"/>
    </row>
    <row r="74285" spans="16:17">
      <c r="P74285" s="63"/>
      <c r="Q74285" s="63"/>
    </row>
    <row r="74286" spans="16:17">
      <c r="P74286" s="63"/>
      <c r="Q74286" s="63"/>
    </row>
    <row r="74287" spans="16:17">
      <c r="P74287" s="63"/>
      <c r="Q74287" s="63"/>
    </row>
    <row r="74288" spans="16:17">
      <c r="P74288" s="63"/>
      <c r="Q74288" s="63"/>
    </row>
    <row r="74289" spans="16:17">
      <c r="P74289" s="63"/>
      <c r="Q74289" s="63"/>
    </row>
    <row r="74290" spans="16:17">
      <c r="P74290" s="63"/>
      <c r="Q74290" s="63"/>
    </row>
    <row r="74291" spans="16:17">
      <c r="P74291" s="63"/>
      <c r="Q74291" s="63"/>
    </row>
    <row r="74292" spans="16:17">
      <c r="P74292" s="63"/>
      <c r="Q74292" s="63"/>
    </row>
    <row r="74293" spans="16:17">
      <c r="P74293" s="63"/>
      <c r="Q74293" s="63"/>
    </row>
    <row r="74294" spans="16:17">
      <c r="P74294" s="63"/>
      <c r="Q74294" s="63"/>
    </row>
    <row r="74295" spans="16:17">
      <c r="P74295" s="63"/>
      <c r="Q74295" s="63"/>
    </row>
    <row r="74296" spans="16:17">
      <c r="P74296" s="63"/>
      <c r="Q74296" s="63"/>
    </row>
    <row r="74297" spans="16:17">
      <c r="P74297" s="63"/>
      <c r="Q74297" s="63"/>
    </row>
    <row r="74298" spans="16:17">
      <c r="P74298" s="63"/>
      <c r="Q74298" s="63"/>
    </row>
    <row r="74299" spans="16:17">
      <c r="P74299" s="63"/>
      <c r="Q74299" s="63"/>
    </row>
    <row r="74300" spans="16:17">
      <c r="P74300" s="63"/>
      <c r="Q74300" s="63"/>
    </row>
    <row r="74301" spans="16:17">
      <c r="P74301" s="63"/>
      <c r="Q74301" s="63"/>
    </row>
    <row r="74302" spans="16:17">
      <c r="P74302" s="63"/>
      <c r="Q74302" s="63"/>
    </row>
    <row r="74303" spans="16:17">
      <c r="P74303" s="63"/>
      <c r="Q74303" s="63"/>
    </row>
    <row r="74304" spans="16:17">
      <c r="P74304" s="63"/>
      <c r="Q74304" s="63"/>
    </row>
    <row r="74305" spans="16:17">
      <c r="P74305" s="63"/>
      <c r="Q74305" s="63"/>
    </row>
    <row r="74306" spans="16:17">
      <c r="P74306" s="63"/>
      <c r="Q74306" s="63"/>
    </row>
    <row r="74307" spans="16:17">
      <c r="P74307" s="63"/>
      <c r="Q74307" s="63"/>
    </row>
    <row r="74308" spans="16:17">
      <c r="P74308" s="63"/>
      <c r="Q74308" s="63"/>
    </row>
    <row r="74309" spans="16:17">
      <c r="P74309" s="63"/>
      <c r="Q74309" s="63"/>
    </row>
    <row r="74310" spans="16:17">
      <c r="P74310" s="63"/>
      <c r="Q74310" s="63"/>
    </row>
    <row r="74311" spans="16:17">
      <c r="P74311" s="63"/>
      <c r="Q74311" s="63"/>
    </row>
    <row r="74312" spans="16:17">
      <c r="P74312" s="63"/>
      <c r="Q74312" s="63"/>
    </row>
    <row r="74313" spans="16:17">
      <c r="P74313" s="63"/>
      <c r="Q74313" s="63"/>
    </row>
    <row r="74314" spans="16:17">
      <c r="P74314" s="63"/>
      <c r="Q74314" s="63"/>
    </row>
    <row r="74315" spans="16:17">
      <c r="P74315" s="63"/>
      <c r="Q74315" s="63"/>
    </row>
    <row r="74316" spans="16:17">
      <c r="P74316" s="63"/>
      <c r="Q74316" s="63"/>
    </row>
    <row r="74317" spans="16:17">
      <c r="P74317" s="63"/>
      <c r="Q74317" s="63"/>
    </row>
    <row r="74318" spans="16:17">
      <c r="P74318" s="63"/>
      <c r="Q74318" s="63"/>
    </row>
    <row r="74319" spans="16:17">
      <c r="P74319" s="63"/>
      <c r="Q74319" s="63"/>
    </row>
    <row r="74320" spans="16:17">
      <c r="P74320" s="63"/>
      <c r="Q74320" s="63"/>
    </row>
    <row r="74321" spans="16:17">
      <c r="P74321" s="63"/>
      <c r="Q74321" s="63"/>
    </row>
    <row r="74322" spans="16:17">
      <c r="P74322" s="63"/>
      <c r="Q74322" s="63"/>
    </row>
    <row r="74323" spans="16:17">
      <c r="P74323" s="63"/>
      <c r="Q74323" s="63"/>
    </row>
    <row r="74324" spans="16:17">
      <c r="P74324" s="63"/>
      <c r="Q74324" s="63"/>
    </row>
    <row r="74325" spans="16:17">
      <c r="P74325" s="63"/>
      <c r="Q74325" s="63"/>
    </row>
    <row r="74326" spans="16:17">
      <c r="P74326" s="63"/>
      <c r="Q74326" s="63"/>
    </row>
    <row r="74327" spans="16:17">
      <c r="P74327" s="63"/>
      <c r="Q74327" s="63"/>
    </row>
    <row r="74328" spans="16:17">
      <c r="P74328" s="63"/>
      <c r="Q74328" s="63"/>
    </row>
    <row r="74329" spans="16:17">
      <c r="P74329" s="63"/>
      <c r="Q74329" s="63"/>
    </row>
    <row r="74330" spans="16:17">
      <c r="P74330" s="63"/>
      <c r="Q74330" s="63"/>
    </row>
    <row r="74331" spans="16:17">
      <c r="P74331" s="63"/>
      <c r="Q74331" s="63"/>
    </row>
    <row r="74332" spans="16:17">
      <c r="P74332" s="63"/>
      <c r="Q74332" s="63"/>
    </row>
    <row r="74333" spans="16:17">
      <c r="P74333" s="63"/>
      <c r="Q74333" s="63"/>
    </row>
    <row r="74334" spans="16:17">
      <c r="P74334" s="63"/>
      <c r="Q74334" s="63"/>
    </row>
    <row r="74335" spans="16:17">
      <c r="P74335" s="63"/>
      <c r="Q74335" s="63"/>
    </row>
    <row r="74336" spans="16:17">
      <c r="P74336" s="63"/>
      <c r="Q74336" s="63"/>
    </row>
    <row r="74337" spans="16:17">
      <c r="P74337" s="63"/>
      <c r="Q74337" s="63"/>
    </row>
    <row r="74338" spans="16:17">
      <c r="P74338" s="63"/>
      <c r="Q74338" s="63"/>
    </row>
    <row r="74339" spans="16:17">
      <c r="P74339" s="63"/>
      <c r="Q74339" s="63"/>
    </row>
    <row r="74340" spans="16:17">
      <c r="P74340" s="63"/>
      <c r="Q74340" s="63"/>
    </row>
    <row r="74341" spans="16:17">
      <c r="P74341" s="63"/>
      <c r="Q74341" s="63"/>
    </row>
    <row r="74342" spans="16:17">
      <c r="P74342" s="63"/>
      <c r="Q74342" s="63"/>
    </row>
    <row r="74343" spans="16:17">
      <c r="P74343" s="63"/>
      <c r="Q74343" s="63"/>
    </row>
    <row r="74344" spans="16:17">
      <c r="P74344" s="63"/>
      <c r="Q74344" s="63"/>
    </row>
    <row r="74345" spans="16:17">
      <c r="P74345" s="63"/>
      <c r="Q74345" s="63"/>
    </row>
    <row r="74346" spans="16:17">
      <c r="P74346" s="63"/>
      <c r="Q74346" s="63"/>
    </row>
    <row r="74347" spans="16:17">
      <c r="P74347" s="63"/>
      <c r="Q74347" s="63"/>
    </row>
    <row r="74348" spans="16:17">
      <c r="P74348" s="63"/>
      <c r="Q74348" s="63"/>
    </row>
    <row r="74349" spans="16:17">
      <c r="P74349" s="63"/>
      <c r="Q74349" s="63"/>
    </row>
    <row r="74350" spans="16:17">
      <c r="P74350" s="63"/>
      <c r="Q74350" s="63"/>
    </row>
    <row r="74351" spans="16:17">
      <c r="P74351" s="63"/>
      <c r="Q74351" s="63"/>
    </row>
    <row r="74352" spans="16:17">
      <c r="P74352" s="63"/>
      <c r="Q74352" s="63"/>
    </row>
    <row r="74353" spans="16:17">
      <c r="P74353" s="63"/>
      <c r="Q74353" s="63"/>
    </row>
    <row r="74354" spans="16:17">
      <c r="P74354" s="63"/>
      <c r="Q74354" s="63"/>
    </row>
    <row r="74355" spans="16:17">
      <c r="P74355" s="63"/>
      <c r="Q74355" s="63"/>
    </row>
    <row r="74356" spans="16:17">
      <c r="P74356" s="63"/>
      <c r="Q74356" s="63"/>
    </row>
    <row r="74357" spans="16:17">
      <c r="P74357" s="63"/>
      <c r="Q74357" s="63"/>
    </row>
    <row r="74358" spans="16:17">
      <c r="P74358" s="63"/>
      <c r="Q74358" s="63"/>
    </row>
    <row r="74359" spans="16:17">
      <c r="P74359" s="63"/>
      <c r="Q74359" s="63"/>
    </row>
    <row r="74360" spans="16:17">
      <c r="P74360" s="63"/>
      <c r="Q74360" s="63"/>
    </row>
    <row r="74361" spans="16:17">
      <c r="P74361" s="63"/>
      <c r="Q74361" s="63"/>
    </row>
    <row r="74362" spans="16:17">
      <c r="P74362" s="63"/>
      <c r="Q74362" s="63"/>
    </row>
    <row r="74363" spans="16:17">
      <c r="P74363" s="63"/>
      <c r="Q74363" s="63"/>
    </row>
    <row r="74364" spans="16:17">
      <c r="P74364" s="63"/>
      <c r="Q74364" s="63"/>
    </row>
    <row r="74365" spans="16:17">
      <c r="P74365" s="63"/>
      <c r="Q74365" s="63"/>
    </row>
    <row r="74366" spans="16:17">
      <c r="P74366" s="63"/>
      <c r="Q74366" s="63"/>
    </row>
    <row r="74367" spans="16:17">
      <c r="P74367" s="63"/>
      <c r="Q74367" s="63"/>
    </row>
    <row r="74368" spans="16:17">
      <c r="P74368" s="63"/>
      <c r="Q74368" s="63"/>
    </row>
    <row r="74369" spans="16:17">
      <c r="P74369" s="63"/>
      <c r="Q74369" s="63"/>
    </row>
    <row r="74370" spans="16:17">
      <c r="P74370" s="63"/>
      <c r="Q74370" s="63"/>
    </row>
    <row r="74371" spans="16:17">
      <c r="P74371" s="63"/>
      <c r="Q74371" s="63"/>
    </row>
    <row r="74372" spans="16:17">
      <c r="P74372" s="63"/>
      <c r="Q74372" s="63"/>
    </row>
    <row r="74373" spans="16:17">
      <c r="P74373" s="63"/>
      <c r="Q74373" s="63"/>
    </row>
    <row r="74374" spans="16:17">
      <c r="P74374" s="63"/>
      <c r="Q74374" s="63"/>
    </row>
    <row r="74375" spans="16:17">
      <c r="P74375" s="63"/>
      <c r="Q74375" s="63"/>
    </row>
    <row r="74376" spans="16:17">
      <c r="P74376" s="63"/>
      <c r="Q74376" s="63"/>
    </row>
    <row r="74377" spans="16:17">
      <c r="P74377" s="63"/>
      <c r="Q74377" s="63"/>
    </row>
    <row r="74378" spans="16:17">
      <c r="P74378" s="63"/>
      <c r="Q74378" s="63"/>
    </row>
    <row r="74379" spans="16:17">
      <c r="P74379" s="63"/>
      <c r="Q74379" s="63"/>
    </row>
    <row r="74380" spans="16:17">
      <c r="P74380" s="63"/>
      <c r="Q74380" s="63"/>
    </row>
    <row r="74381" spans="16:17">
      <c r="P74381" s="63"/>
      <c r="Q74381" s="63"/>
    </row>
    <row r="74382" spans="16:17">
      <c r="P74382" s="63"/>
      <c r="Q74382" s="63"/>
    </row>
    <row r="74383" spans="16:17">
      <c r="P74383" s="63"/>
      <c r="Q74383" s="63"/>
    </row>
    <row r="74384" spans="16:17">
      <c r="P74384" s="63"/>
      <c r="Q74384" s="63"/>
    </row>
    <row r="74385" spans="16:17">
      <c r="P74385" s="63"/>
      <c r="Q74385" s="63"/>
    </row>
    <row r="74386" spans="16:17">
      <c r="P74386" s="63"/>
      <c r="Q74386" s="63"/>
    </row>
    <row r="74387" spans="16:17">
      <c r="P74387" s="63"/>
      <c r="Q74387" s="63"/>
    </row>
    <row r="74388" spans="16:17">
      <c r="P74388" s="63"/>
      <c r="Q74388" s="63"/>
    </row>
    <row r="74389" spans="16:17">
      <c r="P74389" s="63"/>
      <c r="Q74389" s="63"/>
    </row>
    <row r="74390" spans="16:17">
      <c r="P74390" s="63"/>
      <c r="Q74390" s="63"/>
    </row>
    <row r="74391" spans="16:17">
      <c r="P74391" s="63"/>
      <c r="Q74391" s="63"/>
    </row>
    <row r="74392" spans="16:17">
      <c r="P74392" s="63"/>
      <c r="Q74392" s="63"/>
    </row>
    <row r="74393" spans="16:17">
      <c r="P74393" s="63"/>
      <c r="Q74393" s="63"/>
    </row>
    <row r="74394" spans="16:17">
      <c r="P74394" s="63"/>
      <c r="Q74394" s="63"/>
    </row>
    <row r="74395" spans="16:17">
      <c r="P74395" s="63"/>
      <c r="Q74395" s="63"/>
    </row>
    <row r="74396" spans="16:17">
      <c r="P74396" s="63"/>
      <c r="Q74396" s="63"/>
    </row>
    <row r="74397" spans="16:17">
      <c r="P74397" s="63"/>
      <c r="Q74397" s="63"/>
    </row>
    <row r="74398" spans="16:17">
      <c r="P74398" s="63"/>
      <c r="Q74398" s="63"/>
    </row>
    <row r="74399" spans="16:17">
      <c r="P74399" s="63"/>
      <c r="Q74399" s="63"/>
    </row>
    <row r="74400" spans="16:17">
      <c r="P74400" s="63"/>
      <c r="Q74400" s="63"/>
    </row>
    <row r="74401" spans="16:17">
      <c r="P74401" s="63"/>
      <c r="Q74401" s="63"/>
    </row>
    <row r="74402" spans="16:17">
      <c r="P74402" s="63"/>
      <c r="Q74402" s="63"/>
    </row>
    <row r="74403" spans="16:17">
      <c r="P74403" s="63"/>
      <c r="Q74403" s="63"/>
    </row>
    <row r="74404" spans="16:17">
      <c r="P74404" s="63"/>
      <c r="Q74404" s="63"/>
    </row>
    <row r="74405" spans="16:17">
      <c r="P74405" s="63"/>
      <c r="Q74405" s="63"/>
    </row>
    <row r="74406" spans="16:17">
      <c r="P74406" s="63"/>
      <c r="Q74406" s="63"/>
    </row>
    <row r="74407" spans="16:17">
      <c r="P74407" s="63"/>
      <c r="Q74407" s="63"/>
    </row>
    <row r="74408" spans="16:17">
      <c r="P74408" s="63"/>
      <c r="Q74408" s="63"/>
    </row>
    <row r="74409" spans="16:17">
      <c r="P74409" s="63"/>
      <c r="Q74409" s="63"/>
    </row>
    <row r="74410" spans="16:17">
      <c r="P74410" s="63"/>
      <c r="Q74410" s="63"/>
    </row>
    <row r="74411" spans="16:17">
      <c r="P74411" s="63"/>
      <c r="Q74411" s="63"/>
    </row>
    <row r="74412" spans="16:17">
      <c r="P74412" s="63"/>
      <c r="Q74412" s="63"/>
    </row>
    <row r="74413" spans="16:17">
      <c r="P74413" s="63"/>
      <c r="Q74413" s="63"/>
    </row>
    <row r="74414" spans="16:17">
      <c r="P74414" s="63"/>
      <c r="Q74414" s="63"/>
    </row>
    <row r="74415" spans="16:17">
      <c r="P74415" s="63"/>
      <c r="Q74415" s="63"/>
    </row>
    <row r="74416" spans="16:17">
      <c r="P74416" s="63"/>
      <c r="Q74416" s="63"/>
    </row>
    <row r="74417" spans="16:17">
      <c r="P74417" s="63"/>
      <c r="Q74417" s="63"/>
    </row>
    <row r="74418" spans="16:17">
      <c r="P74418" s="63"/>
      <c r="Q74418" s="63"/>
    </row>
    <row r="74419" spans="16:17">
      <c r="P74419" s="63"/>
      <c r="Q74419" s="63"/>
    </row>
    <row r="74420" spans="16:17">
      <c r="P74420" s="63"/>
      <c r="Q74420" s="63"/>
    </row>
    <row r="74421" spans="16:17">
      <c r="P74421" s="63"/>
      <c r="Q74421" s="63"/>
    </row>
    <row r="74422" spans="16:17">
      <c r="P74422" s="63"/>
      <c r="Q74422" s="63"/>
    </row>
    <row r="74423" spans="16:17">
      <c r="P74423" s="63"/>
      <c r="Q74423" s="63"/>
    </row>
    <row r="74424" spans="16:17">
      <c r="P74424" s="63"/>
      <c r="Q74424" s="63"/>
    </row>
    <row r="74425" spans="16:17">
      <c r="P74425" s="63"/>
      <c r="Q74425" s="63"/>
    </row>
    <row r="74426" spans="16:17">
      <c r="P74426" s="63"/>
      <c r="Q74426" s="63"/>
    </row>
    <row r="74427" spans="16:17">
      <c r="P74427" s="63"/>
      <c r="Q74427" s="63"/>
    </row>
    <row r="74428" spans="16:17">
      <c r="P74428" s="63"/>
      <c r="Q74428" s="63"/>
    </row>
    <row r="74429" spans="16:17">
      <c r="P74429" s="63"/>
      <c r="Q74429" s="63"/>
    </row>
    <row r="74430" spans="16:17">
      <c r="P74430" s="63"/>
      <c r="Q74430" s="63"/>
    </row>
    <row r="74431" spans="16:17">
      <c r="P74431" s="63"/>
      <c r="Q74431" s="63"/>
    </row>
    <row r="74432" spans="16:17">
      <c r="P74432" s="63"/>
      <c r="Q74432" s="63"/>
    </row>
    <row r="74433" spans="16:17">
      <c r="P74433" s="63"/>
      <c r="Q74433" s="63"/>
    </row>
    <row r="74434" spans="16:17">
      <c r="P74434" s="63"/>
      <c r="Q74434" s="63"/>
    </row>
    <row r="74435" spans="16:17">
      <c r="P74435" s="63"/>
      <c r="Q74435" s="63"/>
    </row>
    <row r="74436" spans="16:17">
      <c r="P74436" s="63"/>
      <c r="Q74436" s="63"/>
    </row>
    <row r="74437" spans="16:17">
      <c r="P74437" s="63"/>
      <c r="Q74437" s="63"/>
    </row>
    <row r="74438" spans="16:17">
      <c r="P74438" s="63"/>
      <c r="Q74438" s="63"/>
    </row>
    <row r="74439" spans="16:17">
      <c r="P74439" s="63"/>
      <c r="Q74439" s="63"/>
    </row>
    <row r="74440" spans="16:17">
      <c r="P74440" s="63"/>
      <c r="Q74440" s="63"/>
    </row>
    <row r="74441" spans="16:17">
      <c r="P74441" s="63"/>
      <c r="Q74441" s="63"/>
    </row>
    <row r="74442" spans="16:17">
      <c r="P74442" s="63"/>
      <c r="Q74442" s="63"/>
    </row>
    <row r="74443" spans="16:17">
      <c r="P74443" s="63"/>
      <c r="Q74443" s="63"/>
    </row>
    <row r="74444" spans="16:17">
      <c r="P74444" s="63"/>
      <c r="Q74444" s="63"/>
    </row>
    <row r="74445" spans="16:17">
      <c r="P74445" s="63"/>
      <c r="Q74445" s="63"/>
    </row>
    <row r="74446" spans="16:17">
      <c r="P74446" s="63"/>
      <c r="Q74446" s="63"/>
    </row>
    <row r="74447" spans="16:17">
      <c r="P74447" s="63"/>
      <c r="Q74447" s="63"/>
    </row>
    <row r="74448" spans="16:17">
      <c r="P74448" s="63"/>
      <c r="Q74448" s="63"/>
    </row>
    <row r="74449" spans="16:17">
      <c r="P74449" s="63"/>
      <c r="Q74449" s="63"/>
    </row>
    <row r="74450" spans="16:17">
      <c r="P74450" s="63"/>
      <c r="Q74450" s="63"/>
    </row>
    <row r="74451" spans="16:17">
      <c r="P74451" s="63"/>
      <c r="Q74451" s="63"/>
    </row>
    <row r="74452" spans="16:17">
      <c r="P74452" s="63"/>
      <c r="Q74452" s="63"/>
    </row>
    <row r="74453" spans="16:17">
      <c r="P74453" s="63"/>
      <c r="Q74453" s="63"/>
    </row>
    <row r="74454" spans="16:17">
      <c r="P74454" s="63"/>
      <c r="Q74454" s="63"/>
    </row>
    <row r="74455" spans="16:17">
      <c r="P74455" s="63"/>
      <c r="Q74455" s="63"/>
    </row>
    <row r="74456" spans="16:17">
      <c r="P74456" s="63"/>
      <c r="Q74456" s="63"/>
    </row>
    <row r="74457" spans="16:17">
      <c r="P74457" s="63"/>
      <c r="Q74457" s="63"/>
    </row>
    <row r="74458" spans="16:17">
      <c r="P74458" s="63"/>
      <c r="Q74458" s="63"/>
    </row>
    <row r="74459" spans="16:17">
      <c r="P74459" s="63"/>
      <c r="Q74459" s="63"/>
    </row>
    <row r="74460" spans="16:17">
      <c r="P74460" s="63"/>
      <c r="Q74460" s="63"/>
    </row>
    <row r="74461" spans="16:17">
      <c r="P74461" s="63"/>
      <c r="Q74461" s="63"/>
    </row>
    <row r="74462" spans="16:17">
      <c r="P74462" s="63"/>
      <c r="Q74462" s="63"/>
    </row>
    <row r="74463" spans="16:17">
      <c r="P74463" s="63"/>
      <c r="Q74463" s="63"/>
    </row>
    <row r="74464" spans="16:17">
      <c r="P74464" s="63"/>
      <c r="Q74464" s="63"/>
    </row>
    <row r="74465" spans="16:17">
      <c r="P74465" s="63"/>
      <c r="Q74465" s="63"/>
    </row>
    <row r="74466" spans="16:17">
      <c r="P74466" s="63"/>
      <c r="Q74466" s="63"/>
    </row>
    <row r="74467" spans="16:17">
      <c r="P74467" s="63"/>
      <c r="Q74467" s="63"/>
    </row>
    <row r="74468" spans="16:17">
      <c r="P74468" s="63"/>
      <c r="Q74468" s="63"/>
    </row>
    <row r="74469" spans="16:17">
      <c r="P74469" s="63"/>
      <c r="Q74469" s="63"/>
    </row>
    <row r="74470" spans="16:17">
      <c r="P74470" s="63"/>
      <c r="Q74470" s="63"/>
    </row>
    <row r="74471" spans="16:17">
      <c r="P74471" s="63"/>
      <c r="Q74471" s="63"/>
    </row>
    <row r="74472" spans="16:17">
      <c r="P74472" s="63"/>
      <c r="Q74472" s="63"/>
    </row>
    <row r="74473" spans="16:17">
      <c r="P74473" s="63"/>
      <c r="Q74473" s="63"/>
    </row>
    <row r="74474" spans="16:17">
      <c r="P74474" s="63"/>
      <c r="Q74474" s="63"/>
    </row>
    <row r="74475" spans="16:17">
      <c r="P74475" s="63"/>
      <c r="Q74475" s="63"/>
    </row>
    <row r="74476" spans="16:17">
      <c r="P74476" s="63"/>
      <c r="Q74476" s="63"/>
    </row>
    <row r="74477" spans="16:17">
      <c r="P74477" s="63"/>
      <c r="Q74477" s="63"/>
    </row>
    <row r="74478" spans="16:17">
      <c r="P74478" s="63"/>
      <c r="Q74478" s="63"/>
    </row>
    <row r="74479" spans="16:17">
      <c r="P74479" s="63"/>
      <c r="Q74479" s="63"/>
    </row>
    <row r="74480" spans="16:17">
      <c r="P74480" s="63"/>
      <c r="Q74480" s="63"/>
    </row>
    <row r="74481" spans="16:17">
      <c r="P74481" s="63"/>
      <c r="Q74481" s="63"/>
    </row>
    <row r="74482" spans="16:17">
      <c r="P74482" s="63"/>
      <c r="Q74482" s="63"/>
    </row>
    <row r="74483" spans="16:17">
      <c r="P74483" s="63"/>
      <c r="Q74483" s="63"/>
    </row>
    <row r="74484" spans="16:17">
      <c r="P74484" s="63"/>
      <c r="Q74484" s="63"/>
    </row>
    <row r="74485" spans="16:17">
      <c r="P74485" s="63"/>
      <c r="Q74485" s="63"/>
    </row>
    <row r="74486" spans="16:17">
      <c r="P74486" s="63"/>
      <c r="Q74486" s="63"/>
    </row>
    <row r="74487" spans="16:17">
      <c r="P74487" s="63"/>
      <c r="Q74487" s="63"/>
    </row>
    <row r="74488" spans="16:17">
      <c r="P74488" s="63"/>
      <c r="Q74488" s="63"/>
    </row>
    <row r="74489" spans="16:17">
      <c r="P74489" s="63"/>
      <c r="Q74489" s="63"/>
    </row>
    <row r="74490" spans="16:17">
      <c r="P74490" s="63"/>
      <c r="Q74490" s="63"/>
    </row>
    <row r="74491" spans="16:17">
      <c r="P74491" s="63"/>
      <c r="Q74491" s="63"/>
    </row>
    <row r="74492" spans="16:17">
      <c r="P74492" s="63"/>
      <c r="Q74492" s="63"/>
    </row>
    <row r="74493" spans="16:17">
      <c r="P74493" s="63"/>
      <c r="Q74493" s="63"/>
    </row>
    <row r="74494" spans="16:17">
      <c r="P74494" s="63"/>
      <c r="Q74494" s="63"/>
    </row>
    <row r="74495" spans="16:17">
      <c r="P74495" s="63"/>
      <c r="Q74495" s="63"/>
    </row>
    <row r="74496" spans="16:17">
      <c r="P74496" s="63"/>
      <c r="Q74496" s="63"/>
    </row>
    <row r="74497" spans="16:17">
      <c r="P74497" s="63"/>
      <c r="Q74497" s="63"/>
    </row>
    <row r="74498" spans="16:17">
      <c r="P74498" s="63"/>
      <c r="Q74498" s="63"/>
    </row>
    <row r="74499" spans="16:17">
      <c r="P74499" s="63"/>
      <c r="Q74499" s="63"/>
    </row>
    <row r="74500" spans="16:17">
      <c r="P74500" s="63"/>
      <c r="Q74500" s="63"/>
    </row>
    <row r="74501" spans="16:17">
      <c r="P74501" s="63"/>
      <c r="Q74501" s="63"/>
    </row>
    <row r="74502" spans="16:17">
      <c r="P74502" s="63"/>
      <c r="Q74502" s="63"/>
    </row>
    <row r="74503" spans="16:17">
      <c r="P74503" s="63"/>
      <c r="Q74503" s="63"/>
    </row>
    <row r="74504" spans="16:17">
      <c r="P74504" s="63"/>
      <c r="Q74504" s="63"/>
    </row>
    <row r="74505" spans="16:17">
      <c r="P74505" s="63"/>
      <c r="Q74505" s="63"/>
    </row>
    <row r="74506" spans="16:17">
      <c r="P74506" s="63"/>
      <c r="Q74506" s="63"/>
    </row>
    <row r="74507" spans="16:17">
      <c r="P74507" s="63"/>
      <c r="Q74507" s="63"/>
    </row>
    <row r="74508" spans="16:17">
      <c r="P74508" s="63"/>
      <c r="Q74508" s="63"/>
    </row>
    <row r="74509" spans="16:17">
      <c r="P74509" s="63"/>
      <c r="Q74509" s="63"/>
    </row>
    <row r="74510" spans="16:17">
      <c r="P74510" s="63"/>
      <c r="Q74510" s="63"/>
    </row>
    <row r="74511" spans="16:17">
      <c r="P74511" s="63"/>
      <c r="Q74511" s="63"/>
    </row>
    <row r="74512" spans="16:17">
      <c r="P74512" s="63"/>
      <c r="Q74512" s="63"/>
    </row>
    <row r="74513" spans="16:17">
      <c r="P74513" s="63"/>
      <c r="Q74513" s="63"/>
    </row>
    <row r="74514" spans="16:17">
      <c r="P74514" s="63"/>
      <c r="Q74514" s="63"/>
    </row>
    <row r="74515" spans="16:17">
      <c r="P74515" s="63"/>
      <c r="Q74515" s="63"/>
    </row>
    <row r="74516" spans="16:17">
      <c r="P74516" s="63"/>
      <c r="Q74516" s="63"/>
    </row>
    <row r="74517" spans="16:17">
      <c r="P74517" s="63"/>
      <c r="Q74517" s="63"/>
    </row>
    <row r="74518" spans="16:17">
      <c r="P74518" s="63"/>
      <c r="Q74518" s="63"/>
    </row>
    <row r="74519" spans="16:17">
      <c r="P74519" s="63"/>
      <c r="Q74519" s="63"/>
    </row>
    <row r="74520" spans="16:17">
      <c r="P74520" s="63"/>
      <c r="Q74520" s="63"/>
    </row>
    <row r="74521" spans="16:17">
      <c r="P74521" s="63"/>
      <c r="Q74521" s="63"/>
    </row>
    <row r="74522" spans="16:17">
      <c r="P74522" s="63"/>
      <c r="Q74522" s="63"/>
    </row>
    <row r="74523" spans="16:17">
      <c r="P74523" s="63"/>
      <c r="Q74523" s="63"/>
    </row>
    <row r="74524" spans="16:17">
      <c r="P74524" s="63"/>
      <c r="Q74524" s="63"/>
    </row>
    <row r="74525" spans="16:17">
      <c r="P74525" s="63"/>
      <c r="Q74525" s="63"/>
    </row>
    <row r="74526" spans="16:17">
      <c r="P74526" s="63"/>
      <c r="Q74526" s="63"/>
    </row>
    <row r="74527" spans="16:17">
      <c r="P74527" s="63"/>
      <c r="Q74527" s="63"/>
    </row>
    <row r="74528" spans="16:17">
      <c r="P74528" s="63"/>
      <c r="Q74528" s="63"/>
    </row>
    <row r="74529" spans="16:17">
      <c r="P74529" s="63"/>
      <c r="Q74529" s="63"/>
    </row>
    <row r="74530" spans="16:17">
      <c r="P74530" s="63"/>
      <c r="Q74530" s="63"/>
    </row>
    <row r="74531" spans="16:17">
      <c r="P74531" s="63"/>
      <c r="Q74531" s="63"/>
    </row>
    <row r="74532" spans="16:17">
      <c r="P74532" s="63"/>
      <c r="Q74532" s="63"/>
    </row>
    <row r="74533" spans="16:17">
      <c r="P74533" s="63"/>
      <c r="Q74533" s="63"/>
    </row>
    <row r="74534" spans="16:17">
      <c r="P74534" s="63"/>
      <c r="Q74534" s="63"/>
    </row>
    <row r="74535" spans="16:17">
      <c r="P74535" s="63"/>
      <c r="Q74535" s="63"/>
    </row>
    <row r="74536" spans="16:17">
      <c r="P74536" s="63"/>
      <c r="Q74536" s="63"/>
    </row>
    <row r="74537" spans="16:17">
      <c r="P74537" s="63"/>
      <c r="Q74537" s="63"/>
    </row>
    <row r="74538" spans="16:17">
      <c r="P74538" s="63"/>
      <c r="Q74538" s="63"/>
    </row>
    <row r="74539" spans="16:17">
      <c r="P74539" s="63"/>
      <c r="Q74539" s="63"/>
    </row>
    <row r="74540" spans="16:17">
      <c r="P74540" s="63"/>
      <c r="Q74540" s="63"/>
    </row>
    <row r="74541" spans="16:17">
      <c r="P74541" s="63"/>
      <c r="Q74541" s="63"/>
    </row>
    <row r="74542" spans="16:17">
      <c r="P74542" s="63"/>
      <c r="Q74542" s="63"/>
    </row>
    <row r="74543" spans="16:17">
      <c r="P74543" s="63"/>
      <c r="Q74543" s="63"/>
    </row>
    <row r="74544" spans="16:17">
      <c r="P74544" s="63"/>
      <c r="Q74544" s="63"/>
    </row>
    <row r="74545" spans="16:17">
      <c r="P74545" s="63"/>
      <c r="Q74545" s="63"/>
    </row>
    <row r="74546" spans="16:17">
      <c r="P74546" s="63"/>
      <c r="Q74546" s="63"/>
    </row>
    <row r="74547" spans="16:17">
      <c r="P74547" s="63"/>
      <c r="Q74547" s="63"/>
    </row>
    <row r="74548" spans="16:17">
      <c r="P74548" s="63"/>
      <c r="Q74548" s="63"/>
    </row>
    <row r="74549" spans="16:17">
      <c r="P74549" s="63"/>
      <c r="Q74549" s="63"/>
    </row>
    <row r="74550" spans="16:17">
      <c r="P74550" s="63"/>
      <c r="Q74550" s="63"/>
    </row>
    <row r="74551" spans="16:17">
      <c r="P74551" s="63"/>
      <c r="Q74551" s="63"/>
    </row>
    <row r="74552" spans="16:17">
      <c r="P74552" s="63"/>
      <c r="Q74552" s="63"/>
    </row>
    <row r="74553" spans="16:17">
      <c r="P74553" s="63"/>
      <c r="Q74553" s="63"/>
    </row>
    <row r="74554" spans="16:17">
      <c r="P74554" s="63"/>
      <c r="Q74554" s="63"/>
    </row>
    <row r="74555" spans="16:17">
      <c r="P74555" s="63"/>
      <c r="Q74555" s="63"/>
    </row>
    <row r="74556" spans="16:17">
      <c r="P74556" s="63"/>
      <c r="Q74556" s="63"/>
    </row>
    <row r="74557" spans="16:17">
      <c r="P74557" s="63"/>
      <c r="Q74557" s="63"/>
    </row>
    <row r="74558" spans="16:17">
      <c r="P74558" s="63"/>
      <c r="Q74558" s="63"/>
    </row>
    <row r="74559" spans="16:17">
      <c r="P74559" s="63"/>
      <c r="Q74559" s="63"/>
    </row>
    <row r="74560" spans="16:17">
      <c r="P74560" s="63"/>
      <c r="Q74560" s="63"/>
    </row>
    <row r="74561" spans="16:17">
      <c r="P74561" s="63"/>
      <c r="Q74561" s="63"/>
    </row>
    <row r="74562" spans="16:17">
      <c r="P74562" s="63"/>
      <c r="Q74562" s="63"/>
    </row>
    <row r="74563" spans="16:17">
      <c r="P74563" s="63"/>
      <c r="Q74563" s="63"/>
    </row>
    <row r="74564" spans="16:17">
      <c r="P74564" s="63"/>
      <c r="Q74564" s="63"/>
    </row>
    <row r="74565" spans="16:17">
      <c r="P74565" s="63"/>
      <c r="Q74565" s="63"/>
    </row>
    <row r="74566" spans="16:17">
      <c r="P74566" s="63"/>
      <c r="Q74566" s="63"/>
    </row>
    <row r="74567" spans="16:17">
      <c r="P74567" s="63"/>
      <c r="Q74567" s="63"/>
    </row>
    <row r="74568" spans="16:17">
      <c r="P74568" s="63"/>
      <c r="Q74568" s="63"/>
    </row>
    <row r="74569" spans="16:17">
      <c r="P74569" s="63"/>
      <c r="Q74569" s="63"/>
    </row>
    <row r="74570" spans="16:17">
      <c r="P74570" s="63"/>
      <c r="Q74570" s="63"/>
    </row>
    <row r="74571" spans="16:17">
      <c r="P74571" s="63"/>
      <c r="Q74571" s="63"/>
    </row>
    <row r="74572" spans="16:17">
      <c r="P74572" s="63"/>
      <c r="Q74572" s="63"/>
    </row>
    <row r="74573" spans="16:17">
      <c r="P74573" s="63"/>
      <c r="Q74573" s="63"/>
    </row>
    <row r="74574" spans="16:17">
      <c r="P74574" s="63"/>
      <c r="Q74574" s="63"/>
    </row>
    <row r="74575" spans="16:17">
      <c r="P74575" s="63"/>
      <c r="Q74575" s="63"/>
    </row>
    <row r="74576" spans="16:17">
      <c r="P74576" s="63"/>
      <c r="Q74576" s="63"/>
    </row>
    <row r="74577" spans="16:17">
      <c r="P74577" s="63"/>
      <c r="Q74577" s="63"/>
    </row>
    <row r="74578" spans="16:17">
      <c r="P74578" s="63"/>
      <c r="Q74578" s="63"/>
    </row>
    <row r="74579" spans="16:17">
      <c r="P74579" s="63"/>
      <c r="Q74579" s="63"/>
    </row>
    <row r="74580" spans="16:17">
      <c r="P74580" s="63"/>
      <c r="Q74580" s="63"/>
    </row>
    <row r="74581" spans="16:17">
      <c r="P74581" s="63"/>
      <c r="Q74581" s="63"/>
    </row>
    <row r="74582" spans="16:17">
      <c r="P74582" s="63"/>
      <c r="Q74582" s="63"/>
    </row>
    <row r="74583" spans="16:17">
      <c r="P74583" s="63"/>
      <c r="Q74583" s="63"/>
    </row>
    <row r="74584" spans="16:17">
      <c r="P74584" s="63"/>
      <c r="Q74584" s="63"/>
    </row>
    <row r="74585" spans="16:17">
      <c r="P74585" s="63"/>
      <c r="Q74585" s="63"/>
    </row>
    <row r="74586" spans="16:17">
      <c r="P74586" s="63"/>
      <c r="Q74586" s="63"/>
    </row>
    <row r="74587" spans="16:17">
      <c r="P74587" s="63"/>
      <c r="Q74587" s="63"/>
    </row>
    <row r="74588" spans="16:17">
      <c r="P74588" s="63"/>
      <c r="Q74588" s="63"/>
    </row>
    <row r="74589" spans="16:17">
      <c r="P74589" s="63"/>
      <c r="Q74589" s="63"/>
    </row>
    <row r="74590" spans="16:17">
      <c r="P74590" s="63"/>
      <c r="Q74590" s="63"/>
    </row>
    <row r="74591" spans="16:17">
      <c r="P74591" s="63"/>
      <c r="Q74591" s="63"/>
    </row>
    <row r="74592" spans="16:17">
      <c r="P74592" s="63"/>
      <c r="Q74592" s="63"/>
    </row>
    <row r="74593" spans="16:17">
      <c r="P74593" s="63"/>
      <c r="Q74593" s="63"/>
    </row>
    <row r="74594" spans="16:17">
      <c r="P74594" s="63"/>
      <c r="Q74594" s="63"/>
    </row>
    <row r="74595" spans="16:17">
      <c r="P74595" s="63"/>
      <c r="Q74595" s="63"/>
    </row>
    <row r="74596" spans="16:17">
      <c r="P74596" s="63"/>
      <c r="Q74596" s="63"/>
    </row>
    <row r="74597" spans="16:17">
      <c r="P74597" s="63"/>
      <c r="Q74597" s="63"/>
    </row>
    <row r="74598" spans="16:17">
      <c r="P74598" s="63"/>
      <c r="Q74598" s="63"/>
    </row>
    <row r="74599" spans="16:17">
      <c r="P74599" s="63"/>
      <c r="Q74599" s="63"/>
    </row>
    <row r="74600" spans="16:17">
      <c r="P74600" s="63"/>
      <c r="Q74600" s="63"/>
    </row>
    <row r="74601" spans="16:17">
      <c r="P74601" s="63"/>
      <c r="Q74601" s="63"/>
    </row>
    <row r="74602" spans="16:17">
      <c r="P74602" s="63"/>
      <c r="Q74602" s="63"/>
    </row>
    <row r="74603" spans="16:17">
      <c r="P74603" s="63"/>
      <c r="Q74603" s="63"/>
    </row>
    <row r="74604" spans="16:17">
      <c r="P74604" s="63"/>
      <c r="Q74604" s="63"/>
    </row>
    <row r="74605" spans="16:17">
      <c r="P74605" s="63"/>
      <c r="Q74605" s="63"/>
    </row>
    <row r="74606" spans="16:17">
      <c r="P74606" s="63"/>
      <c r="Q74606" s="63"/>
    </row>
    <row r="74607" spans="16:17">
      <c r="P74607" s="63"/>
      <c r="Q74607" s="63"/>
    </row>
    <row r="74608" spans="16:17">
      <c r="P74608" s="63"/>
      <c r="Q74608" s="63"/>
    </row>
    <row r="74609" spans="16:17">
      <c r="P74609" s="63"/>
      <c r="Q74609" s="63"/>
    </row>
    <row r="74610" spans="16:17">
      <c r="P74610" s="63"/>
      <c r="Q74610" s="63"/>
    </row>
    <row r="74611" spans="16:17">
      <c r="P74611" s="63"/>
      <c r="Q74611" s="63"/>
    </row>
    <row r="74612" spans="16:17">
      <c r="P74612" s="63"/>
      <c r="Q74612" s="63"/>
    </row>
    <row r="74613" spans="16:17">
      <c r="P74613" s="63"/>
      <c r="Q74613" s="63"/>
    </row>
    <row r="74614" spans="16:17">
      <c r="P74614" s="63"/>
      <c r="Q74614" s="63"/>
    </row>
    <row r="74615" spans="16:17">
      <c r="P74615" s="63"/>
      <c r="Q74615" s="63"/>
    </row>
    <row r="74616" spans="16:17">
      <c r="P74616" s="63"/>
      <c r="Q74616" s="63"/>
    </row>
    <row r="74617" spans="16:17">
      <c r="P74617" s="63"/>
      <c r="Q74617" s="63"/>
    </row>
    <row r="74618" spans="16:17">
      <c r="P74618" s="63"/>
      <c r="Q74618" s="63"/>
    </row>
    <row r="74619" spans="16:17">
      <c r="P74619" s="63"/>
      <c r="Q74619" s="63"/>
    </row>
    <row r="74620" spans="16:17">
      <c r="P74620" s="63"/>
      <c r="Q74620" s="63"/>
    </row>
    <row r="74621" spans="16:17">
      <c r="P74621" s="63"/>
      <c r="Q74621" s="63"/>
    </row>
    <row r="74622" spans="16:17">
      <c r="P74622" s="63"/>
      <c r="Q74622" s="63"/>
    </row>
    <row r="74623" spans="16:17">
      <c r="P74623" s="63"/>
      <c r="Q74623" s="63"/>
    </row>
    <row r="74624" spans="16:17">
      <c r="P74624" s="63"/>
      <c r="Q74624" s="63"/>
    </row>
    <row r="74625" spans="16:17">
      <c r="P74625" s="63"/>
      <c r="Q74625" s="63"/>
    </row>
    <row r="74626" spans="16:17">
      <c r="P74626" s="63"/>
      <c r="Q74626" s="63"/>
    </row>
    <row r="74627" spans="16:17">
      <c r="P74627" s="63"/>
      <c r="Q74627" s="63"/>
    </row>
    <row r="74628" spans="16:17">
      <c r="P74628" s="63"/>
      <c r="Q74628" s="63"/>
    </row>
    <row r="74629" spans="16:17">
      <c r="P74629" s="63"/>
      <c r="Q74629" s="63"/>
    </row>
    <row r="74630" spans="16:17">
      <c r="P74630" s="63"/>
      <c r="Q74630" s="63"/>
    </row>
    <row r="74631" spans="16:17">
      <c r="P74631" s="63"/>
      <c r="Q74631" s="63"/>
    </row>
    <row r="74632" spans="16:17">
      <c r="P74632" s="63"/>
      <c r="Q74632" s="63"/>
    </row>
    <row r="74633" spans="16:17">
      <c r="P74633" s="63"/>
      <c r="Q74633" s="63"/>
    </row>
    <row r="74634" spans="16:17">
      <c r="P74634" s="63"/>
      <c r="Q74634" s="63"/>
    </row>
    <row r="74635" spans="16:17">
      <c r="P74635" s="63"/>
      <c r="Q74635" s="63"/>
    </row>
    <row r="74636" spans="16:17">
      <c r="P74636" s="63"/>
      <c r="Q74636" s="63"/>
    </row>
    <row r="74637" spans="16:17">
      <c r="P74637" s="63"/>
      <c r="Q74637" s="63"/>
    </row>
    <row r="74638" spans="16:17">
      <c r="P74638" s="63"/>
      <c r="Q74638" s="63"/>
    </row>
    <row r="74639" spans="16:17">
      <c r="P74639" s="63"/>
      <c r="Q74639" s="63"/>
    </row>
    <row r="74640" spans="16:17">
      <c r="P74640" s="63"/>
      <c r="Q74640" s="63"/>
    </row>
    <row r="74641" spans="16:17">
      <c r="P74641" s="63"/>
      <c r="Q74641" s="63"/>
    </row>
    <row r="74642" spans="16:17">
      <c r="P74642" s="63"/>
      <c r="Q74642" s="63"/>
    </row>
    <row r="74643" spans="16:17">
      <c r="P74643" s="63"/>
      <c r="Q74643" s="63"/>
    </row>
    <row r="74644" spans="16:17">
      <c r="P74644" s="63"/>
      <c r="Q74644" s="63"/>
    </row>
    <row r="74645" spans="16:17">
      <c r="P74645" s="63"/>
      <c r="Q74645" s="63"/>
    </row>
    <row r="74646" spans="16:17">
      <c r="P74646" s="63"/>
      <c r="Q74646" s="63"/>
    </row>
    <row r="74647" spans="16:17">
      <c r="P74647" s="63"/>
      <c r="Q74647" s="63"/>
    </row>
    <row r="74648" spans="16:17">
      <c r="P74648" s="63"/>
      <c r="Q74648" s="63"/>
    </row>
    <row r="74649" spans="16:17">
      <c r="P74649" s="63"/>
      <c r="Q74649" s="63"/>
    </row>
    <row r="74650" spans="16:17">
      <c r="P74650" s="63"/>
      <c r="Q74650" s="63"/>
    </row>
    <row r="74651" spans="16:17">
      <c r="P74651" s="63"/>
      <c r="Q74651" s="63"/>
    </row>
    <row r="74652" spans="16:17">
      <c r="P74652" s="63"/>
      <c r="Q74652" s="63"/>
    </row>
    <row r="74653" spans="16:17">
      <c r="P74653" s="63"/>
      <c r="Q74653" s="63"/>
    </row>
    <row r="74654" spans="16:17">
      <c r="P74654" s="63"/>
      <c r="Q74654" s="63"/>
    </row>
    <row r="74655" spans="16:17">
      <c r="P74655" s="63"/>
      <c r="Q74655" s="63"/>
    </row>
    <row r="74656" spans="16:17">
      <c r="P74656" s="63"/>
      <c r="Q74656" s="63"/>
    </row>
    <row r="74657" spans="16:17">
      <c r="P74657" s="63"/>
      <c r="Q74657" s="63"/>
    </row>
    <row r="74658" spans="16:17">
      <c r="P74658" s="63"/>
      <c r="Q74658" s="63"/>
    </row>
    <row r="74659" spans="16:17">
      <c r="P74659" s="63"/>
      <c r="Q74659" s="63"/>
    </row>
    <row r="74660" spans="16:17">
      <c r="P74660" s="63"/>
      <c r="Q74660" s="63"/>
    </row>
    <row r="74661" spans="16:17">
      <c r="P74661" s="63"/>
      <c r="Q74661" s="63"/>
    </row>
    <row r="74662" spans="16:17">
      <c r="P74662" s="63"/>
      <c r="Q74662" s="63"/>
    </row>
    <row r="74663" spans="16:17">
      <c r="P74663" s="63"/>
      <c r="Q74663" s="63"/>
    </row>
    <row r="74664" spans="16:17">
      <c r="P74664" s="63"/>
      <c r="Q74664" s="63"/>
    </row>
    <row r="74665" spans="16:17">
      <c r="P74665" s="63"/>
      <c r="Q74665" s="63"/>
    </row>
    <row r="74666" spans="16:17">
      <c r="P74666" s="63"/>
      <c r="Q74666" s="63"/>
    </row>
    <row r="74667" spans="16:17">
      <c r="P74667" s="63"/>
      <c r="Q74667" s="63"/>
    </row>
    <row r="74668" spans="16:17">
      <c r="P74668" s="63"/>
      <c r="Q74668" s="63"/>
    </row>
    <row r="74669" spans="16:17">
      <c r="P74669" s="63"/>
      <c r="Q74669" s="63"/>
    </row>
    <row r="74670" spans="16:17">
      <c r="P74670" s="63"/>
      <c r="Q74670" s="63"/>
    </row>
    <row r="74671" spans="16:17">
      <c r="P74671" s="63"/>
      <c r="Q74671" s="63"/>
    </row>
    <row r="74672" spans="16:17">
      <c r="P74672" s="63"/>
      <c r="Q74672" s="63"/>
    </row>
    <row r="74673" spans="16:17">
      <c r="P74673" s="63"/>
      <c r="Q74673" s="63"/>
    </row>
    <row r="74674" spans="16:17">
      <c r="P74674" s="63"/>
      <c r="Q74674" s="63"/>
    </row>
    <row r="74675" spans="16:17">
      <c r="P74675" s="63"/>
      <c r="Q74675" s="63"/>
    </row>
    <row r="74676" spans="16:17">
      <c r="P74676" s="63"/>
      <c r="Q74676" s="63"/>
    </row>
    <row r="74677" spans="16:17">
      <c r="P74677" s="63"/>
      <c r="Q74677" s="63"/>
    </row>
    <row r="74678" spans="16:17">
      <c r="P74678" s="63"/>
      <c r="Q74678" s="63"/>
    </row>
    <row r="74679" spans="16:17">
      <c r="P74679" s="63"/>
      <c r="Q74679" s="63"/>
    </row>
    <row r="74680" spans="16:17">
      <c r="P74680" s="63"/>
      <c r="Q74680" s="63"/>
    </row>
    <row r="74681" spans="16:17">
      <c r="P74681" s="63"/>
      <c r="Q74681" s="63"/>
    </row>
    <row r="74682" spans="16:17">
      <c r="P74682" s="63"/>
      <c r="Q74682" s="63"/>
    </row>
    <row r="74683" spans="16:17">
      <c r="P74683" s="63"/>
      <c r="Q74683" s="63"/>
    </row>
    <row r="74684" spans="16:17">
      <c r="P74684" s="63"/>
      <c r="Q74684" s="63"/>
    </row>
    <row r="74685" spans="16:17">
      <c r="P74685" s="63"/>
      <c r="Q74685" s="63"/>
    </row>
    <row r="74686" spans="16:17">
      <c r="P74686" s="63"/>
      <c r="Q74686" s="63"/>
    </row>
    <row r="74687" spans="16:17">
      <c r="P74687" s="63"/>
      <c r="Q74687" s="63"/>
    </row>
    <row r="74688" spans="16:17">
      <c r="P74688" s="63"/>
      <c r="Q74688" s="63"/>
    </row>
    <row r="74689" spans="16:17">
      <c r="P74689" s="63"/>
      <c r="Q74689" s="63"/>
    </row>
    <row r="74690" spans="16:17">
      <c r="P74690" s="63"/>
      <c r="Q74690" s="63"/>
    </row>
    <row r="74691" spans="16:17">
      <c r="P74691" s="63"/>
      <c r="Q74691" s="63"/>
    </row>
    <row r="74692" spans="16:17">
      <c r="P74692" s="63"/>
      <c r="Q74692" s="63"/>
    </row>
    <row r="74693" spans="16:17">
      <c r="P74693" s="63"/>
      <c r="Q74693" s="63"/>
    </row>
    <row r="74694" spans="16:17">
      <c r="P74694" s="63"/>
      <c r="Q74694" s="63"/>
    </row>
    <row r="74695" spans="16:17">
      <c r="P74695" s="63"/>
      <c r="Q74695" s="63"/>
    </row>
    <row r="74696" spans="16:17">
      <c r="P74696" s="63"/>
      <c r="Q74696" s="63"/>
    </row>
    <row r="74697" spans="16:17">
      <c r="P74697" s="63"/>
      <c r="Q74697" s="63"/>
    </row>
    <row r="74698" spans="16:17">
      <c r="P74698" s="63"/>
      <c r="Q74698" s="63"/>
    </row>
    <row r="74699" spans="16:17">
      <c r="P74699" s="63"/>
      <c r="Q74699" s="63"/>
    </row>
    <row r="74700" spans="16:17">
      <c r="P74700" s="63"/>
      <c r="Q74700" s="63"/>
    </row>
    <row r="74701" spans="16:17">
      <c r="P74701" s="63"/>
      <c r="Q74701" s="63"/>
    </row>
    <row r="74702" spans="16:17">
      <c r="P74702" s="63"/>
      <c r="Q74702" s="63"/>
    </row>
    <row r="74703" spans="16:17">
      <c r="P74703" s="63"/>
      <c r="Q74703" s="63"/>
    </row>
    <row r="74704" spans="16:17">
      <c r="P74704" s="63"/>
      <c r="Q74704" s="63"/>
    </row>
    <row r="74705" spans="16:17">
      <c r="P74705" s="63"/>
      <c r="Q74705" s="63"/>
    </row>
    <row r="74706" spans="16:17">
      <c r="P74706" s="63"/>
      <c r="Q74706" s="63"/>
    </row>
    <row r="74707" spans="16:17">
      <c r="P74707" s="63"/>
      <c r="Q74707" s="63"/>
    </row>
    <row r="74708" spans="16:17">
      <c r="P74708" s="63"/>
      <c r="Q74708" s="63"/>
    </row>
    <row r="74709" spans="16:17">
      <c r="P74709" s="63"/>
      <c r="Q74709" s="63"/>
    </row>
    <row r="74710" spans="16:17">
      <c r="P74710" s="63"/>
      <c r="Q74710" s="63"/>
    </row>
    <row r="74711" spans="16:17">
      <c r="P74711" s="63"/>
      <c r="Q74711" s="63"/>
    </row>
    <row r="74712" spans="16:17">
      <c r="P74712" s="63"/>
      <c r="Q74712" s="63"/>
    </row>
    <row r="74713" spans="16:17">
      <c r="P74713" s="63"/>
      <c r="Q74713" s="63"/>
    </row>
    <row r="74714" spans="16:17">
      <c r="P74714" s="63"/>
      <c r="Q74714" s="63"/>
    </row>
    <row r="74715" spans="16:17">
      <c r="P74715" s="63"/>
      <c r="Q74715" s="63"/>
    </row>
    <row r="74716" spans="16:17">
      <c r="P74716" s="63"/>
      <c r="Q74716" s="63"/>
    </row>
    <row r="74717" spans="16:17">
      <c r="P74717" s="63"/>
      <c r="Q74717" s="63"/>
    </row>
    <row r="74718" spans="16:17">
      <c r="P74718" s="63"/>
      <c r="Q74718" s="63"/>
    </row>
    <row r="74719" spans="16:17">
      <c r="P74719" s="63"/>
      <c r="Q74719" s="63"/>
    </row>
    <row r="74720" spans="16:17">
      <c r="P74720" s="63"/>
      <c r="Q74720" s="63"/>
    </row>
    <row r="74721" spans="16:17">
      <c r="P74721" s="63"/>
      <c r="Q74721" s="63"/>
    </row>
    <row r="74722" spans="16:17">
      <c r="P74722" s="63"/>
      <c r="Q74722" s="63"/>
    </row>
    <row r="74723" spans="16:17">
      <c r="P74723" s="63"/>
      <c r="Q74723" s="63"/>
    </row>
    <row r="74724" spans="16:17">
      <c r="P74724" s="63"/>
      <c r="Q74724" s="63"/>
    </row>
    <row r="74725" spans="16:17">
      <c r="P74725" s="63"/>
      <c r="Q74725" s="63"/>
    </row>
    <row r="74726" spans="16:17">
      <c r="P74726" s="63"/>
      <c r="Q74726" s="63"/>
    </row>
    <row r="74727" spans="16:17">
      <c r="P74727" s="63"/>
      <c r="Q74727" s="63"/>
    </row>
    <row r="74728" spans="16:17">
      <c r="P74728" s="63"/>
      <c r="Q74728" s="63"/>
    </row>
    <row r="74729" spans="16:17">
      <c r="P74729" s="63"/>
      <c r="Q74729" s="63"/>
    </row>
    <row r="74730" spans="16:17">
      <c r="P74730" s="63"/>
      <c r="Q74730" s="63"/>
    </row>
    <row r="74731" spans="16:17">
      <c r="P74731" s="63"/>
      <c r="Q74731" s="63"/>
    </row>
    <row r="74732" spans="16:17">
      <c r="P74732" s="63"/>
      <c r="Q74732" s="63"/>
    </row>
    <row r="74733" spans="16:17">
      <c r="P74733" s="63"/>
      <c r="Q74733" s="63"/>
    </row>
    <row r="74734" spans="16:17">
      <c r="P74734" s="63"/>
      <c r="Q74734" s="63"/>
    </row>
    <row r="74735" spans="16:17">
      <c r="P74735" s="63"/>
      <c r="Q74735" s="63"/>
    </row>
    <row r="74736" spans="16:17">
      <c r="P74736" s="63"/>
      <c r="Q74736" s="63"/>
    </row>
    <row r="74737" spans="16:17">
      <c r="P74737" s="63"/>
      <c r="Q74737" s="63"/>
    </row>
    <row r="74738" spans="16:17">
      <c r="P74738" s="63"/>
      <c r="Q74738" s="63"/>
    </row>
    <row r="74739" spans="16:17">
      <c r="P74739" s="63"/>
      <c r="Q74739" s="63"/>
    </row>
    <row r="74740" spans="16:17">
      <c r="P74740" s="63"/>
      <c r="Q74740" s="63"/>
    </row>
    <row r="74741" spans="16:17">
      <c r="P74741" s="63"/>
      <c r="Q74741" s="63"/>
    </row>
    <row r="74742" spans="16:17">
      <c r="P74742" s="63"/>
      <c r="Q74742" s="63"/>
    </row>
    <row r="74743" spans="16:17">
      <c r="P74743" s="63"/>
      <c r="Q74743" s="63"/>
    </row>
    <row r="74744" spans="16:17">
      <c r="P74744" s="63"/>
      <c r="Q74744" s="63"/>
    </row>
    <row r="74745" spans="16:17">
      <c r="P74745" s="63"/>
      <c r="Q74745" s="63"/>
    </row>
    <row r="74746" spans="16:17">
      <c r="P74746" s="63"/>
      <c r="Q74746" s="63"/>
    </row>
    <row r="74747" spans="16:17">
      <c r="P74747" s="63"/>
      <c r="Q74747" s="63"/>
    </row>
    <row r="74748" spans="16:17">
      <c r="P74748" s="63"/>
      <c r="Q74748" s="63"/>
    </row>
    <row r="74749" spans="16:17">
      <c r="P74749" s="63"/>
      <c r="Q74749" s="63"/>
    </row>
    <row r="74750" spans="16:17">
      <c r="P74750" s="63"/>
      <c r="Q74750" s="63"/>
    </row>
    <row r="74751" spans="16:17">
      <c r="P74751" s="63"/>
      <c r="Q74751" s="63"/>
    </row>
    <row r="74752" spans="16:17">
      <c r="P74752" s="63"/>
      <c r="Q74752" s="63"/>
    </row>
    <row r="74753" spans="16:17">
      <c r="P74753" s="63"/>
      <c r="Q74753" s="63"/>
    </row>
    <row r="74754" spans="16:17">
      <c r="P74754" s="63"/>
      <c r="Q74754" s="63"/>
    </row>
    <row r="74755" spans="16:17">
      <c r="P74755" s="63"/>
      <c r="Q74755" s="63"/>
    </row>
    <row r="74756" spans="16:17">
      <c r="P74756" s="63"/>
      <c r="Q74756" s="63"/>
    </row>
    <row r="74757" spans="16:17">
      <c r="P74757" s="63"/>
      <c r="Q74757" s="63"/>
    </row>
    <row r="74758" spans="16:17">
      <c r="P74758" s="63"/>
      <c r="Q74758" s="63"/>
    </row>
    <row r="74759" spans="16:17">
      <c r="P74759" s="63"/>
      <c r="Q74759" s="63"/>
    </row>
    <row r="74760" spans="16:17">
      <c r="P74760" s="63"/>
      <c r="Q74760" s="63"/>
    </row>
    <row r="74761" spans="16:17">
      <c r="P74761" s="63"/>
      <c r="Q74761" s="63"/>
    </row>
    <row r="74762" spans="16:17">
      <c r="P74762" s="63"/>
      <c r="Q74762" s="63"/>
    </row>
    <row r="74763" spans="16:17">
      <c r="P74763" s="63"/>
      <c r="Q74763" s="63"/>
    </row>
    <row r="74764" spans="16:17">
      <c r="P74764" s="63"/>
      <c r="Q74764" s="63"/>
    </row>
    <row r="74765" spans="16:17">
      <c r="P74765" s="63"/>
      <c r="Q74765" s="63"/>
    </row>
    <row r="74766" spans="16:17">
      <c r="P74766" s="63"/>
      <c r="Q74766" s="63"/>
    </row>
    <row r="74767" spans="16:17">
      <c r="P74767" s="63"/>
      <c r="Q74767" s="63"/>
    </row>
    <row r="74768" spans="16:17">
      <c r="P74768" s="63"/>
      <c r="Q74768" s="63"/>
    </row>
    <row r="74769" spans="16:17">
      <c r="P74769" s="63"/>
      <c r="Q74769" s="63"/>
    </row>
    <row r="74770" spans="16:17">
      <c r="P74770" s="63"/>
      <c r="Q74770" s="63"/>
    </row>
    <row r="74771" spans="16:17">
      <c r="P74771" s="63"/>
      <c r="Q74771" s="63"/>
    </row>
    <row r="74772" spans="16:17">
      <c r="P74772" s="63"/>
      <c r="Q74772" s="63"/>
    </row>
    <row r="74773" spans="16:17">
      <c r="P74773" s="63"/>
      <c r="Q74773" s="63"/>
    </row>
    <row r="74774" spans="16:17">
      <c r="P74774" s="63"/>
      <c r="Q74774" s="63"/>
    </row>
    <row r="74775" spans="16:17">
      <c r="P74775" s="63"/>
      <c r="Q74775" s="63"/>
    </row>
    <row r="74776" spans="16:17">
      <c r="P74776" s="63"/>
      <c r="Q74776" s="63"/>
    </row>
    <row r="74777" spans="16:17">
      <c r="P74777" s="63"/>
      <c r="Q74777" s="63"/>
    </row>
    <row r="74778" spans="16:17">
      <c r="P74778" s="63"/>
      <c r="Q74778" s="63"/>
    </row>
    <row r="74779" spans="16:17">
      <c r="P74779" s="63"/>
      <c r="Q74779" s="63"/>
    </row>
    <row r="74780" spans="16:17">
      <c r="P74780" s="63"/>
      <c r="Q74780" s="63"/>
    </row>
    <row r="74781" spans="16:17">
      <c r="P74781" s="63"/>
      <c r="Q74781" s="63"/>
    </row>
    <row r="74782" spans="16:17">
      <c r="P74782" s="63"/>
      <c r="Q74782" s="63"/>
    </row>
    <row r="74783" spans="16:17">
      <c r="P74783" s="63"/>
      <c r="Q74783" s="63"/>
    </row>
    <row r="74784" spans="16:17">
      <c r="P74784" s="63"/>
      <c r="Q74784" s="63"/>
    </row>
    <row r="74785" spans="16:17">
      <c r="P74785" s="63"/>
      <c r="Q74785" s="63"/>
    </row>
    <row r="74786" spans="16:17">
      <c r="P74786" s="63"/>
      <c r="Q74786" s="63"/>
    </row>
    <row r="74787" spans="16:17">
      <c r="P74787" s="63"/>
      <c r="Q74787" s="63"/>
    </row>
    <row r="74788" spans="16:17">
      <c r="P74788" s="63"/>
      <c r="Q74788" s="63"/>
    </row>
    <row r="74789" spans="16:17">
      <c r="P74789" s="63"/>
      <c r="Q74789" s="63"/>
    </row>
    <row r="74790" spans="16:17">
      <c r="P74790" s="63"/>
      <c r="Q74790" s="63"/>
    </row>
    <row r="74791" spans="16:17">
      <c r="P74791" s="63"/>
      <c r="Q74791" s="63"/>
    </row>
    <row r="74792" spans="16:17">
      <c r="P74792" s="63"/>
      <c r="Q74792" s="63"/>
    </row>
    <row r="74793" spans="16:17">
      <c r="P74793" s="63"/>
      <c r="Q74793" s="63"/>
    </row>
    <row r="74794" spans="16:17">
      <c r="P74794" s="63"/>
      <c r="Q74794" s="63"/>
    </row>
    <row r="74795" spans="16:17">
      <c r="P74795" s="63"/>
      <c r="Q74795" s="63"/>
    </row>
    <row r="74796" spans="16:17">
      <c r="P74796" s="63"/>
      <c r="Q74796" s="63"/>
    </row>
    <row r="74797" spans="16:17">
      <c r="P74797" s="63"/>
      <c r="Q74797" s="63"/>
    </row>
    <row r="74798" spans="16:17">
      <c r="P74798" s="63"/>
      <c r="Q74798" s="63"/>
    </row>
    <row r="74799" spans="16:17">
      <c r="P74799" s="63"/>
      <c r="Q74799" s="63"/>
    </row>
    <row r="74800" spans="16:17">
      <c r="P74800" s="63"/>
      <c r="Q74800" s="63"/>
    </row>
    <row r="74801" spans="16:17">
      <c r="P74801" s="63"/>
      <c r="Q74801" s="63"/>
    </row>
    <row r="74802" spans="16:17">
      <c r="P74802" s="63"/>
      <c r="Q74802" s="63"/>
    </row>
    <row r="74803" spans="16:17">
      <c r="P74803" s="63"/>
      <c r="Q74803" s="63"/>
    </row>
    <row r="74804" spans="16:17">
      <c r="P74804" s="63"/>
      <c r="Q74804" s="63"/>
    </row>
    <row r="74805" spans="16:17">
      <c r="P74805" s="63"/>
      <c r="Q74805" s="63"/>
    </row>
    <row r="74806" spans="16:17">
      <c r="P74806" s="63"/>
      <c r="Q74806" s="63"/>
    </row>
    <row r="74807" spans="16:17">
      <c r="P74807" s="63"/>
      <c r="Q74807" s="63"/>
    </row>
    <row r="74808" spans="16:17">
      <c r="P74808" s="63"/>
      <c r="Q74808" s="63"/>
    </row>
    <row r="74809" spans="16:17">
      <c r="P74809" s="63"/>
      <c r="Q74809" s="63"/>
    </row>
    <row r="74810" spans="16:17">
      <c r="P74810" s="63"/>
      <c r="Q74810" s="63"/>
    </row>
    <row r="74811" spans="16:17">
      <c r="P74811" s="63"/>
      <c r="Q74811" s="63"/>
    </row>
    <row r="74812" spans="16:17">
      <c r="P74812" s="63"/>
      <c r="Q74812" s="63"/>
    </row>
    <row r="74813" spans="16:17">
      <c r="P74813" s="63"/>
      <c r="Q74813" s="63"/>
    </row>
    <row r="74814" spans="16:17">
      <c r="P74814" s="63"/>
      <c r="Q74814" s="63"/>
    </row>
    <row r="74815" spans="16:17">
      <c r="P74815" s="63"/>
      <c r="Q74815" s="63"/>
    </row>
    <row r="74816" spans="16:17">
      <c r="P74816" s="63"/>
      <c r="Q74816" s="63"/>
    </row>
    <row r="74817" spans="16:17">
      <c r="P74817" s="63"/>
      <c r="Q74817" s="63"/>
    </row>
    <row r="74818" spans="16:17">
      <c r="P74818" s="63"/>
      <c r="Q74818" s="63"/>
    </row>
    <row r="74819" spans="16:17">
      <c r="P74819" s="63"/>
      <c r="Q74819" s="63"/>
    </row>
    <row r="74820" spans="16:17">
      <c r="P74820" s="63"/>
      <c r="Q74820" s="63"/>
    </row>
    <row r="74821" spans="16:17">
      <c r="P74821" s="63"/>
      <c r="Q74821" s="63"/>
    </row>
    <row r="74822" spans="16:17">
      <c r="P74822" s="63"/>
      <c r="Q74822" s="63"/>
    </row>
    <row r="74823" spans="16:17">
      <c r="P74823" s="63"/>
      <c r="Q74823" s="63"/>
    </row>
    <row r="74824" spans="16:17">
      <c r="P74824" s="63"/>
      <c r="Q74824" s="63"/>
    </row>
    <row r="74825" spans="16:17">
      <c r="P74825" s="63"/>
      <c r="Q74825" s="63"/>
    </row>
    <row r="74826" spans="16:17">
      <c r="P74826" s="63"/>
      <c r="Q74826" s="63"/>
    </row>
    <row r="74827" spans="16:17">
      <c r="P74827" s="63"/>
      <c r="Q74827" s="63"/>
    </row>
    <row r="74828" spans="16:17">
      <c r="P74828" s="63"/>
      <c r="Q74828" s="63"/>
    </row>
    <row r="74829" spans="16:17">
      <c r="P74829" s="63"/>
      <c r="Q74829" s="63"/>
    </row>
    <row r="74830" spans="16:17">
      <c r="P74830" s="63"/>
      <c r="Q74830" s="63"/>
    </row>
    <row r="74831" spans="16:17">
      <c r="P74831" s="63"/>
      <c r="Q74831" s="63"/>
    </row>
    <row r="74832" spans="16:17">
      <c r="P74832" s="63"/>
      <c r="Q74832" s="63"/>
    </row>
    <row r="74833" spans="16:17">
      <c r="P74833" s="63"/>
      <c r="Q74833" s="63"/>
    </row>
    <row r="74834" spans="16:17">
      <c r="P74834" s="63"/>
      <c r="Q74834" s="63"/>
    </row>
    <row r="74835" spans="16:17">
      <c r="P74835" s="63"/>
      <c r="Q74835" s="63"/>
    </row>
    <row r="74836" spans="16:17">
      <c r="P74836" s="63"/>
      <c r="Q74836" s="63"/>
    </row>
    <row r="74837" spans="16:17">
      <c r="P74837" s="63"/>
      <c r="Q74837" s="63"/>
    </row>
    <row r="74838" spans="16:17">
      <c r="P74838" s="63"/>
      <c r="Q74838" s="63"/>
    </row>
    <row r="74839" spans="16:17">
      <c r="P74839" s="63"/>
      <c r="Q74839" s="63"/>
    </row>
    <row r="74840" spans="16:17">
      <c r="P74840" s="63"/>
      <c r="Q74840" s="63"/>
    </row>
    <row r="74841" spans="16:17">
      <c r="P74841" s="63"/>
      <c r="Q74841" s="63"/>
    </row>
    <row r="74842" spans="16:17">
      <c r="P74842" s="63"/>
      <c r="Q74842" s="63"/>
    </row>
    <row r="74843" spans="16:17">
      <c r="P74843" s="63"/>
      <c r="Q74843" s="63"/>
    </row>
    <row r="74844" spans="16:17">
      <c r="P74844" s="63"/>
      <c r="Q74844" s="63"/>
    </row>
    <row r="74845" spans="16:17">
      <c r="P74845" s="63"/>
      <c r="Q74845" s="63"/>
    </row>
    <row r="74846" spans="16:17">
      <c r="P74846" s="63"/>
      <c r="Q74846" s="63"/>
    </row>
    <row r="74847" spans="16:17">
      <c r="P74847" s="63"/>
      <c r="Q74847" s="63"/>
    </row>
    <row r="74848" spans="16:17">
      <c r="P74848" s="63"/>
      <c r="Q74848" s="63"/>
    </row>
    <row r="74849" spans="16:17">
      <c r="P74849" s="63"/>
      <c r="Q74849" s="63"/>
    </row>
    <row r="74850" spans="16:17">
      <c r="P74850" s="63"/>
      <c r="Q74850" s="63"/>
    </row>
    <row r="74851" spans="16:17">
      <c r="P74851" s="63"/>
      <c r="Q74851" s="63"/>
    </row>
    <row r="74852" spans="16:17">
      <c r="P74852" s="63"/>
      <c r="Q74852" s="63"/>
    </row>
    <row r="74853" spans="16:17">
      <c r="P74853" s="63"/>
      <c r="Q74853" s="63"/>
    </row>
    <row r="74854" spans="16:17">
      <c r="P74854" s="63"/>
      <c r="Q74854" s="63"/>
    </row>
    <row r="74855" spans="16:17">
      <c r="P74855" s="63"/>
      <c r="Q74855" s="63"/>
    </row>
    <row r="74856" spans="16:17">
      <c r="P74856" s="63"/>
      <c r="Q74856" s="63"/>
    </row>
    <row r="74857" spans="16:17">
      <c r="P74857" s="63"/>
      <c r="Q74857" s="63"/>
    </row>
    <row r="74858" spans="16:17">
      <c r="P74858" s="63"/>
      <c r="Q74858" s="63"/>
    </row>
    <row r="74859" spans="16:17">
      <c r="P74859" s="63"/>
      <c r="Q74859" s="63"/>
    </row>
    <row r="74860" spans="16:17">
      <c r="P74860" s="63"/>
      <c r="Q74860" s="63"/>
    </row>
    <row r="74861" spans="16:17">
      <c r="P74861" s="63"/>
      <c r="Q74861" s="63"/>
    </row>
    <row r="74862" spans="16:17">
      <c r="P74862" s="63"/>
      <c r="Q74862" s="63"/>
    </row>
    <row r="74863" spans="16:17">
      <c r="P74863" s="63"/>
      <c r="Q74863" s="63"/>
    </row>
    <row r="74864" spans="16:17">
      <c r="P74864" s="63"/>
      <c r="Q74864" s="63"/>
    </row>
    <row r="74865" spans="16:17">
      <c r="P74865" s="63"/>
      <c r="Q74865" s="63"/>
    </row>
    <row r="74866" spans="16:17">
      <c r="P74866" s="63"/>
      <c r="Q74866" s="63"/>
    </row>
    <row r="74867" spans="16:17">
      <c r="P74867" s="63"/>
      <c r="Q74867" s="63"/>
    </row>
    <row r="74868" spans="16:17">
      <c r="P74868" s="63"/>
      <c r="Q74868" s="63"/>
    </row>
    <row r="74869" spans="16:17">
      <c r="P74869" s="63"/>
      <c r="Q74869" s="63"/>
    </row>
    <row r="74870" spans="16:17">
      <c r="P74870" s="63"/>
      <c r="Q74870" s="63"/>
    </row>
    <row r="74871" spans="16:17">
      <c r="P74871" s="63"/>
      <c r="Q74871" s="63"/>
    </row>
    <row r="74872" spans="16:17">
      <c r="P74872" s="63"/>
      <c r="Q74872" s="63"/>
    </row>
    <row r="74873" spans="16:17">
      <c r="P74873" s="63"/>
      <c r="Q74873" s="63"/>
    </row>
    <row r="74874" spans="16:17">
      <c r="P74874" s="63"/>
      <c r="Q74874" s="63"/>
    </row>
    <row r="74875" spans="16:17">
      <c r="P74875" s="63"/>
      <c r="Q74875" s="63"/>
    </row>
    <row r="74876" spans="16:17">
      <c r="P74876" s="63"/>
      <c r="Q74876" s="63"/>
    </row>
    <row r="74877" spans="16:17">
      <c r="P74877" s="63"/>
      <c r="Q74877" s="63"/>
    </row>
    <row r="74878" spans="16:17">
      <c r="P74878" s="63"/>
      <c r="Q74878" s="63"/>
    </row>
    <row r="74879" spans="16:17">
      <c r="P74879" s="63"/>
      <c r="Q74879" s="63"/>
    </row>
    <row r="74880" spans="16:17">
      <c r="P74880" s="63"/>
      <c r="Q74880" s="63"/>
    </row>
    <row r="74881" spans="16:17">
      <c r="P74881" s="63"/>
      <c r="Q74881" s="63"/>
    </row>
    <row r="74882" spans="16:17">
      <c r="P74882" s="63"/>
      <c r="Q74882" s="63"/>
    </row>
    <row r="74883" spans="16:17">
      <c r="P74883" s="63"/>
      <c r="Q74883" s="63"/>
    </row>
    <row r="74884" spans="16:17">
      <c r="P74884" s="63"/>
      <c r="Q74884" s="63"/>
    </row>
    <row r="74885" spans="16:17">
      <c r="P74885" s="63"/>
      <c r="Q74885" s="63"/>
    </row>
    <row r="74886" spans="16:17">
      <c r="P74886" s="63"/>
      <c r="Q74886" s="63"/>
    </row>
    <row r="74887" spans="16:17">
      <c r="P74887" s="63"/>
      <c r="Q74887" s="63"/>
    </row>
    <row r="74888" spans="16:17">
      <c r="P74888" s="63"/>
      <c r="Q74888" s="63"/>
    </row>
    <row r="74889" spans="16:17">
      <c r="P74889" s="63"/>
      <c r="Q74889" s="63"/>
    </row>
    <row r="74890" spans="16:17">
      <c r="P74890" s="63"/>
      <c r="Q74890" s="63"/>
    </row>
    <row r="74891" spans="16:17">
      <c r="P74891" s="63"/>
      <c r="Q74891" s="63"/>
    </row>
    <row r="74892" spans="16:17">
      <c r="P74892" s="63"/>
      <c r="Q74892" s="63"/>
    </row>
    <row r="74893" spans="16:17">
      <c r="P74893" s="63"/>
      <c r="Q74893" s="63"/>
    </row>
    <row r="74894" spans="16:17">
      <c r="P74894" s="63"/>
      <c r="Q74894" s="63"/>
    </row>
    <row r="74895" spans="16:17">
      <c r="P74895" s="63"/>
      <c r="Q74895" s="63"/>
    </row>
    <row r="74896" spans="16:17">
      <c r="P74896" s="63"/>
      <c r="Q74896" s="63"/>
    </row>
    <row r="74897" spans="16:17">
      <c r="P74897" s="63"/>
      <c r="Q74897" s="63"/>
    </row>
    <row r="74898" spans="16:17">
      <c r="P74898" s="63"/>
      <c r="Q74898" s="63"/>
    </row>
    <row r="74899" spans="16:17">
      <c r="P74899" s="63"/>
      <c r="Q74899" s="63"/>
    </row>
    <row r="74900" spans="16:17">
      <c r="P74900" s="63"/>
      <c r="Q74900" s="63"/>
    </row>
    <row r="74901" spans="16:17">
      <c r="P74901" s="63"/>
      <c r="Q74901" s="63"/>
    </row>
    <row r="74902" spans="16:17">
      <c r="P74902" s="63"/>
      <c r="Q74902" s="63"/>
    </row>
    <row r="74903" spans="16:17">
      <c r="P74903" s="63"/>
      <c r="Q74903" s="63"/>
    </row>
    <row r="74904" spans="16:17">
      <c r="P74904" s="63"/>
      <c r="Q74904" s="63"/>
    </row>
    <row r="74905" spans="16:17">
      <c r="P74905" s="63"/>
      <c r="Q74905" s="63"/>
    </row>
    <row r="74906" spans="16:17">
      <c r="P74906" s="63"/>
      <c r="Q74906" s="63"/>
    </row>
    <row r="74907" spans="16:17">
      <c r="P74907" s="63"/>
      <c r="Q74907" s="63"/>
    </row>
    <row r="74908" spans="16:17">
      <c r="P74908" s="63"/>
      <c r="Q74908" s="63"/>
    </row>
    <row r="74909" spans="16:17">
      <c r="P74909" s="63"/>
      <c r="Q74909" s="63"/>
    </row>
    <row r="74910" spans="16:17">
      <c r="P74910" s="63"/>
      <c r="Q74910" s="63"/>
    </row>
    <row r="74911" spans="16:17">
      <c r="P74911" s="63"/>
      <c r="Q74911" s="63"/>
    </row>
    <row r="74912" spans="16:17">
      <c r="P74912" s="63"/>
      <c r="Q74912" s="63"/>
    </row>
    <row r="74913" spans="16:17">
      <c r="P74913" s="63"/>
      <c r="Q74913" s="63"/>
    </row>
    <row r="74914" spans="16:17">
      <c r="P74914" s="63"/>
      <c r="Q74914" s="63"/>
    </row>
    <row r="74915" spans="16:17">
      <c r="P74915" s="63"/>
      <c r="Q74915" s="63"/>
    </row>
    <row r="74916" spans="16:17">
      <c r="P74916" s="63"/>
      <c r="Q74916" s="63"/>
    </row>
    <row r="74917" spans="16:17">
      <c r="P74917" s="63"/>
      <c r="Q74917" s="63"/>
    </row>
    <row r="74918" spans="16:17">
      <c r="P74918" s="63"/>
      <c r="Q74918" s="63"/>
    </row>
    <row r="74919" spans="16:17">
      <c r="P74919" s="63"/>
      <c r="Q74919" s="63"/>
    </row>
    <row r="74920" spans="16:17">
      <c r="P74920" s="63"/>
      <c r="Q74920" s="63"/>
    </row>
    <row r="74921" spans="16:17">
      <c r="P74921" s="63"/>
      <c r="Q74921" s="63"/>
    </row>
    <row r="74922" spans="16:17">
      <c r="P74922" s="63"/>
      <c r="Q74922" s="63"/>
    </row>
    <row r="74923" spans="16:17">
      <c r="P74923" s="63"/>
      <c r="Q74923" s="63"/>
    </row>
    <row r="74924" spans="16:17">
      <c r="P74924" s="63"/>
      <c r="Q74924" s="63"/>
    </row>
    <row r="74925" spans="16:17">
      <c r="P74925" s="63"/>
      <c r="Q74925" s="63"/>
    </row>
    <row r="74926" spans="16:17">
      <c r="P74926" s="63"/>
      <c r="Q74926" s="63"/>
    </row>
    <row r="74927" spans="16:17">
      <c r="P74927" s="63"/>
      <c r="Q74927" s="63"/>
    </row>
    <row r="74928" spans="16:17">
      <c r="P74928" s="63"/>
      <c r="Q74928" s="63"/>
    </row>
    <row r="74929" spans="16:17">
      <c r="P74929" s="63"/>
      <c r="Q74929" s="63"/>
    </row>
    <row r="74930" spans="16:17">
      <c r="P74930" s="63"/>
      <c r="Q74930" s="63"/>
    </row>
    <row r="74931" spans="16:17">
      <c r="P74931" s="63"/>
      <c r="Q74931" s="63"/>
    </row>
    <row r="74932" spans="16:17">
      <c r="P74932" s="63"/>
      <c r="Q74932" s="63"/>
    </row>
    <row r="74933" spans="16:17">
      <c r="P74933" s="63"/>
      <c r="Q74933" s="63"/>
    </row>
    <row r="74934" spans="16:17">
      <c r="P74934" s="63"/>
      <c r="Q74934" s="63"/>
    </row>
    <row r="74935" spans="16:17">
      <c r="P74935" s="63"/>
      <c r="Q74935" s="63"/>
    </row>
    <row r="74936" spans="16:17">
      <c r="P74936" s="63"/>
      <c r="Q74936" s="63"/>
    </row>
    <row r="74937" spans="16:17">
      <c r="P74937" s="63"/>
      <c r="Q74937" s="63"/>
    </row>
    <row r="74938" spans="16:17">
      <c r="P74938" s="63"/>
      <c r="Q74938" s="63"/>
    </row>
    <row r="74939" spans="16:17">
      <c r="P74939" s="63"/>
      <c r="Q74939" s="63"/>
    </row>
    <row r="74940" spans="16:17">
      <c r="P74940" s="63"/>
      <c r="Q74940" s="63"/>
    </row>
    <row r="74941" spans="16:17">
      <c r="P74941" s="63"/>
      <c r="Q74941" s="63"/>
    </row>
    <row r="74942" spans="16:17">
      <c r="P74942" s="63"/>
      <c r="Q74942" s="63"/>
    </row>
    <row r="74943" spans="16:17">
      <c r="P74943" s="63"/>
      <c r="Q74943" s="63"/>
    </row>
    <row r="74944" spans="16:17">
      <c r="P74944" s="63"/>
      <c r="Q74944" s="63"/>
    </row>
    <row r="74945" spans="16:17">
      <c r="P74945" s="63"/>
      <c r="Q74945" s="63"/>
    </row>
    <row r="74946" spans="16:17">
      <c r="P74946" s="63"/>
      <c r="Q74946" s="63"/>
    </row>
    <row r="74947" spans="16:17">
      <c r="P74947" s="63"/>
      <c r="Q74947" s="63"/>
    </row>
    <row r="74948" spans="16:17">
      <c r="P74948" s="63"/>
      <c r="Q74948" s="63"/>
    </row>
    <row r="74949" spans="16:17">
      <c r="P74949" s="63"/>
      <c r="Q74949" s="63"/>
    </row>
    <row r="74950" spans="16:17">
      <c r="P74950" s="63"/>
      <c r="Q74950" s="63"/>
    </row>
    <row r="74951" spans="16:17">
      <c r="P74951" s="63"/>
      <c r="Q74951" s="63"/>
    </row>
    <row r="74952" spans="16:17">
      <c r="P74952" s="63"/>
      <c r="Q74952" s="63"/>
    </row>
    <row r="74953" spans="16:17">
      <c r="P74953" s="63"/>
      <c r="Q74953" s="63"/>
    </row>
    <row r="74954" spans="16:17">
      <c r="P74954" s="63"/>
      <c r="Q74954" s="63"/>
    </row>
    <row r="74955" spans="16:17">
      <c r="P74955" s="63"/>
      <c r="Q74955" s="63"/>
    </row>
    <row r="74956" spans="16:17">
      <c r="P74956" s="63"/>
      <c r="Q74956" s="63"/>
    </row>
    <row r="74957" spans="16:17">
      <c r="P74957" s="63"/>
      <c r="Q74957" s="63"/>
    </row>
    <row r="74958" spans="16:17">
      <c r="P74958" s="63"/>
      <c r="Q74958" s="63"/>
    </row>
    <row r="74959" spans="16:17">
      <c r="P74959" s="63"/>
      <c r="Q74959" s="63"/>
    </row>
    <row r="74960" spans="16:17">
      <c r="P74960" s="63"/>
      <c r="Q74960" s="63"/>
    </row>
    <row r="74961" spans="16:17">
      <c r="P74961" s="63"/>
      <c r="Q74961" s="63"/>
    </row>
    <row r="74962" spans="16:17">
      <c r="P74962" s="63"/>
      <c r="Q74962" s="63"/>
    </row>
    <row r="74963" spans="16:17">
      <c r="P74963" s="63"/>
      <c r="Q74963" s="63"/>
    </row>
    <row r="74964" spans="16:17">
      <c r="P74964" s="63"/>
      <c r="Q74964" s="63"/>
    </row>
    <row r="74965" spans="16:17">
      <c r="P74965" s="63"/>
      <c r="Q74965" s="63"/>
    </row>
    <row r="74966" spans="16:17">
      <c r="P74966" s="63"/>
      <c r="Q74966" s="63"/>
    </row>
    <row r="74967" spans="16:17">
      <c r="P74967" s="63"/>
      <c r="Q74967" s="63"/>
    </row>
    <row r="74968" spans="16:17">
      <c r="P74968" s="63"/>
      <c r="Q74968" s="63"/>
    </row>
    <row r="74969" spans="16:17">
      <c r="P74969" s="63"/>
      <c r="Q74969" s="63"/>
    </row>
    <row r="74970" spans="16:17">
      <c r="P74970" s="63"/>
      <c r="Q74970" s="63"/>
    </row>
    <row r="74971" spans="16:17">
      <c r="P74971" s="63"/>
      <c r="Q74971" s="63"/>
    </row>
    <row r="74972" spans="16:17">
      <c r="P74972" s="63"/>
      <c r="Q74972" s="63"/>
    </row>
    <row r="74973" spans="16:17">
      <c r="P74973" s="63"/>
      <c r="Q74973" s="63"/>
    </row>
    <row r="74974" spans="16:17">
      <c r="P74974" s="63"/>
      <c r="Q74974" s="63"/>
    </row>
    <row r="74975" spans="16:17">
      <c r="P74975" s="63"/>
      <c r="Q74975" s="63"/>
    </row>
    <row r="74976" spans="16:17">
      <c r="P74976" s="63"/>
      <c r="Q74976" s="63"/>
    </row>
    <row r="74977" spans="16:17">
      <c r="P74977" s="63"/>
      <c r="Q74977" s="63"/>
    </row>
    <row r="74978" spans="16:17">
      <c r="P74978" s="63"/>
      <c r="Q74978" s="63"/>
    </row>
    <row r="74979" spans="16:17">
      <c r="P74979" s="63"/>
      <c r="Q74979" s="63"/>
    </row>
    <row r="74980" spans="16:17">
      <c r="P74980" s="63"/>
      <c r="Q74980" s="63"/>
    </row>
    <row r="74981" spans="16:17">
      <c r="P74981" s="63"/>
      <c r="Q74981" s="63"/>
    </row>
    <row r="74982" spans="16:17">
      <c r="P74982" s="63"/>
      <c r="Q74982" s="63"/>
    </row>
    <row r="74983" spans="16:17">
      <c r="P74983" s="63"/>
      <c r="Q74983" s="63"/>
    </row>
    <row r="74984" spans="16:17">
      <c r="P74984" s="63"/>
      <c r="Q74984" s="63"/>
    </row>
    <row r="74985" spans="16:17">
      <c r="P74985" s="63"/>
      <c r="Q74985" s="63"/>
    </row>
    <row r="74986" spans="16:17">
      <c r="P74986" s="63"/>
      <c r="Q74986" s="63"/>
    </row>
    <row r="74987" spans="16:17">
      <c r="P74987" s="63"/>
      <c r="Q74987" s="63"/>
    </row>
    <row r="74988" spans="16:17">
      <c r="P74988" s="63"/>
      <c r="Q74988" s="63"/>
    </row>
    <row r="74989" spans="16:17">
      <c r="P74989" s="63"/>
      <c r="Q74989" s="63"/>
    </row>
    <row r="74990" spans="16:17">
      <c r="P74990" s="63"/>
      <c r="Q74990" s="63"/>
    </row>
    <row r="74991" spans="16:17">
      <c r="P74991" s="63"/>
      <c r="Q74991" s="63"/>
    </row>
    <row r="74992" spans="16:17">
      <c r="P74992" s="63"/>
      <c r="Q74992" s="63"/>
    </row>
    <row r="74993" spans="16:17">
      <c r="P74993" s="63"/>
      <c r="Q74993" s="63"/>
    </row>
    <row r="74994" spans="16:17">
      <c r="P74994" s="63"/>
      <c r="Q74994" s="63"/>
    </row>
    <row r="74995" spans="16:17">
      <c r="P74995" s="63"/>
      <c r="Q74995" s="63"/>
    </row>
    <row r="74996" spans="16:17">
      <c r="P74996" s="63"/>
      <c r="Q74996" s="63"/>
    </row>
    <row r="74997" spans="16:17">
      <c r="P74997" s="63"/>
      <c r="Q74997" s="63"/>
    </row>
    <row r="74998" spans="16:17">
      <c r="P74998" s="63"/>
      <c r="Q74998" s="63"/>
    </row>
    <row r="74999" spans="16:17">
      <c r="P74999" s="63"/>
      <c r="Q74999" s="63"/>
    </row>
    <row r="75000" spans="16:17">
      <c r="P75000" s="63"/>
      <c r="Q75000" s="63"/>
    </row>
    <row r="75001" spans="16:17">
      <c r="P75001" s="63"/>
      <c r="Q75001" s="63"/>
    </row>
    <row r="75002" spans="16:17">
      <c r="P75002" s="63"/>
      <c r="Q75002" s="63"/>
    </row>
    <row r="75003" spans="16:17">
      <c r="P75003" s="63"/>
      <c r="Q75003" s="63"/>
    </row>
    <row r="75004" spans="16:17">
      <c r="P75004" s="63"/>
      <c r="Q75004" s="63"/>
    </row>
    <row r="75005" spans="16:17">
      <c r="P75005" s="63"/>
      <c r="Q75005" s="63"/>
    </row>
    <row r="75006" spans="16:17">
      <c r="P75006" s="63"/>
      <c r="Q75006" s="63"/>
    </row>
    <row r="75007" spans="16:17">
      <c r="P75007" s="63"/>
      <c r="Q75007" s="63"/>
    </row>
    <row r="75008" spans="16:17">
      <c r="P75008" s="63"/>
      <c r="Q75008" s="63"/>
    </row>
    <row r="75009" spans="16:17">
      <c r="P75009" s="63"/>
      <c r="Q75009" s="63"/>
    </row>
    <row r="75010" spans="16:17">
      <c r="P75010" s="63"/>
      <c r="Q75010" s="63"/>
    </row>
    <row r="75011" spans="16:17">
      <c r="P75011" s="63"/>
      <c r="Q75011" s="63"/>
    </row>
    <row r="75012" spans="16:17">
      <c r="P75012" s="63"/>
      <c r="Q75012" s="63"/>
    </row>
    <row r="75013" spans="16:17">
      <c r="P75013" s="63"/>
      <c r="Q75013" s="63"/>
    </row>
    <row r="75014" spans="16:17">
      <c r="P75014" s="63"/>
      <c r="Q75014" s="63"/>
    </row>
    <row r="75015" spans="16:17">
      <c r="P75015" s="63"/>
      <c r="Q75015" s="63"/>
    </row>
    <row r="75016" spans="16:17">
      <c r="P75016" s="63"/>
      <c r="Q75016" s="63"/>
    </row>
    <row r="75017" spans="16:17">
      <c r="P75017" s="63"/>
      <c r="Q75017" s="63"/>
    </row>
    <row r="75018" spans="16:17">
      <c r="P75018" s="63"/>
      <c r="Q75018" s="63"/>
    </row>
    <row r="75019" spans="16:17">
      <c r="P75019" s="63"/>
      <c r="Q75019" s="63"/>
    </row>
    <row r="75020" spans="16:17">
      <c r="P75020" s="63"/>
      <c r="Q75020" s="63"/>
    </row>
    <row r="75021" spans="16:17">
      <c r="P75021" s="63"/>
      <c r="Q75021" s="63"/>
    </row>
    <row r="75022" spans="16:17">
      <c r="P75022" s="63"/>
      <c r="Q75022" s="63"/>
    </row>
    <row r="75023" spans="16:17">
      <c r="P75023" s="63"/>
      <c r="Q75023" s="63"/>
    </row>
    <row r="75024" spans="16:17">
      <c r="P75024" s="63"/>
      <c r="Q75024" s="63"/>
    </row>
    <row r="75025" spans="16:17">
      <c r="P75025" s="63"/>
      <c r="Q75025" s="63"/>
    </row>
    <row r="75026" spans="16:17">
      <c r="P75026" s="63"/>
      <c r="Q75026" s="63"/>
    </row>
    <row r="75027" spans="16:17">
      <c r="P75027" s="63"/>
      <c r="Q75027" s="63"/>
    </row>
    <row r="75028" spans="16:17">
      <c r="P75028" s="63"/>
      <c r="Q75028" s="63"/>
    </row>
    <row r="75029" spans="16:17">
      <c r="P75029" s="63"/>
      <c r="Q75029" s="63"/>
    </row>
    <row r="75030" spans="16:17">
      <c r="P75030" s="63"/>
      <c r="Q75030" s="63"/>
    </row>
    <row r="75031" spans="16:17">
      <c r="P75031" s="63"/>
      <c r="Q75031" s="63"/>
    </row>
    <row r="75032" spans="16:17">
      <c r="P75032" s="63"/>
      <c r="Q75032" s="63"/>
    </row>
    <row r="75033" spans="16:17">
      <c r="P75033" s="63"/>
      <c r="Q75033" s="63"/>
    </row>
    <row r="75034" spans="16:17">
      <c r="P75034" s="63"/>
      <c r="Q75034" s="63"/>
    </row>
    <row r="75035" spans="16:17">
      <c r="P75035" s="63"/>
      <c r="Q75035" s="63"/>
    </row>
    <row r="75036" spans="16:17">
      <c r="P75036" s="63"/>
      <c r="Q75036" s="63"/>
    </row>
    <row r="75037" spans="16:17">
      <c r="P75037" s="63"/>
      <c r="Q75037" s="63"/>
    </row>
    <row r="75038" spans="16:17">
      <c r="P75038" s="63"/>
      <c r="Q75038" s="63"/>
    </row>
    <row r="75039" spans="16:17">
      <c r="P75039" s="63"/>
      <c r="Q75039" s="63"/>
    </row>
    <row r="75040" spans="16:17">
      <c r="P75040" s="63"/>
      <c r="Q75040" s="63"/>
    </row>
    <row r="75041" spans="16:17">
      <c r="P75041" s="63"/>
      <c r="Q75041" s="63"/>
    </row>
    <row r="75042" spans="16:17">
      <c r="P75042" s="63"/>
      <c r="Q75042" s="63"/>
    </row>
    <row r="75043" spans="16:17">
      <c r="P75043" s="63"/>
      <c r="Q75043" s="63"/>
    </row>
    <row r="75044" spans="16:17">
      <c r="P75044" s="63"/>
      <c r="Q75044" s="63"/>
    </row>
    <row r="75045" spans="16:17">
      <c r="P75045" s="63"/>
      <c r="Q75045" s="63"/>
    </row>
    <row r="75046" spans="16:17">
      <c r="P75046" s="63"/>
      <c r="Q75046" s="63"/>
    </row>
    <row r="75047" spans="16:17">
      <c r="P75047" s="63"/>
      <c r="Q75047" s="63"/>
    </row>
    <row r="75048" spans="16:17">
      <c r="P75048" s="63"/>
      <c r="Q75048" s="63"/>
    </row>
    <row r="75049" spans="16:17">
      <c r="P75049" s="63"/>
      <c r="Q75049" s="63"/>
    </row>
    <row r="75050" spans="16:17">
      <c r="P75050" s="63"/>
      <c r="Q75050" s="63"/>
    </row>
    <row r="75051" spans="16:17">
      <c r="P75051" s="63"/>
      <c r="Q75051" s="63"/>
    </row>
    <row r="75052" spans="16:17">
      <c r="P75052" s="63"/>
      <c r="Q75052" s="63"/>
    </row>
    <row r="75053" spans="16:17">
      <c r="P75053" s="63"/>
      <c r="Q75053" s="63"/>
    </row>
    <row r="75054" spans="16:17">
      <c r="P75054" s="63"/>
      <c r="Q75054" s="63"/>
    </row>
    <row r="75055" spans="16:17">
      <c r="P75055" s="63"/>
      <c r="Q75055" s="63"/>
    </row>
    <row r="75056" spans="16:17">
      <c r="P75056" s="63"/>
      <c r="Q75056" s="63"/>
    </row>
    <row r="75057" spans="16:17">
      <c r="P75057" s="63"/>
      <c r="Q75057" s="63"/>
    </row>
    <row r="75058" spans="16:17">
      <c r="P75058" s="63"/>
      <c r="Q75058" s="63"/>
    </row>
    <row r="75059" spans="16:17">
      <c r="P75059" s="63"/>
      <c r="Q75059" s="63"/>
    </row>
    <row r="75060" spans="16:17">
      <c r="P75060" s="63"/>
      <c r="Q75060" s="63"/>
    </row>
    <row r="75061" spans="16:17">
      <c r="P75061" s="63"/>
      <c r="Q75061" s="63"/>
    </row>
    <row r="75062" spans="16:17">
      <c r="P75062" s="63"/>
      <c r="Q75062" s="63"/>
    </row>
    <row r="75063" spans="16:17">
      <c r="P75063" s="63"/>
      <c r="Q75063" s="63"/>
    </row>
    <row r="75064" spans="16:17">
      <c r="P75064" s="63"/>
      <c r="Q75064" s="63"/>
    </row>
    <row r="75065" spans="16:17">
      <c r="P75065" s="63"/>
      <c r="Q75065" s="63"/>
    </row>
    <row r="75066" spans="16:17">
      <c r="P75066" s="63"/>
      <c r="Q75066" s="63"/>
    </row>
    <row r="75067" spans="16:17">
      <c r="P75067" s="63"/>
      <c r="Q75067" s="63"/>
    </row>
    <row r="75068" spans="16:17">
      <c r="P75068" s="63"/>
      <c r="Q75068" s="63"/>
    </row>
    <row r="75069" spans="16:17">
      <c r="P75069" s="63"/>
      <c r="Q75069" s="63"/>
    </row>
    <row r="75070" spans="16:17">
      <c r="P75070" s="63"/>
      <c r="Q75070" s="63"/>
    </row>
    <row r="75071" spans="16:17">
      <c r="P75071" s="63"/>
      <c r="Q75071" s="63"/>
    </row>
    <row r="75072" spans="16:17">
      <c r="P75072" s="63"/>
      <c r="Q75072" s="63"/>
    </row>
    <row r="75073" spans="16:17">
      <c r="P75073" s="63"/>
      <c r="Q75073" s="63"/>
    </row>
    <row r="75074" spans="16:17">
      <c r="P75074" s="63"/>
      <c r="Q75074" s="63"/>
    </row>
    <row r="75075" spans="16:17">
      <c r="P75075" s="63"/>
      <c r="Q75075" s="63"/>
    </row>
    <row r="75076" spans="16:17">
      <c r="P75076" s="63"/>
      <c r="Q75076" s="63"/>
    </row>
    <row r="75077" spans="16:17">
      <c r="P75077" s="63"/>
      <c r="Q75077" s="63"/>
    </row>
    <row r="75078" spans="16:17">
      <c r="P75078" s="63"/>
      <c r="Q75078" s="63"/>
    </row>
    <row r="75079" spans="16:17">
      <c r="P75079" s="63"/>
      <c r="Q75079" s="63"/>
    </row>
    <row r="75080" spans="16:17">
      <c r="P75080" s="63"/>
      <c r="Q75080" s="63"/>
    </row>
    <row r="75081" spans="16:17">
      <c r="P75081" s="63"/>
      <c r="Q75081" s="63"/>
    </row>
    <row r="75082" spans="16:17">
      <c r="P75082" s="63"/>
      <c r="Q75082" s="63"/>
    </row>
    <row r="75083" spans="16:17">
      <c r="P75083" s="63"/>
      <c r="Q75083" s="63"/>
    </row>
    <row r="75084" spans="16:17">
      <c r="P75084" s="63"/>
      <c r="Q75084" s="63"/>
    </row>
    <row r="75085" spans="16:17">
      <c r="P75085" s="63"/>
      <c r="Q75085" s="63"/>
    </row>
    <row r="75086" spans="16:17">
      <c r="P75086" s="63"/>
      <c r="Q75086" s="63"/>
    </row>
    <row r="75087" spans="16:17">
      <c r="P75087" s="63"/>
      <c r="Q75087" s="63"/>
    </row>
    <row r="75088" spans="16:17">
      <c r="P75088" s="63"/>
      <c r="Q75088" s="63"/>
    </row>
    <row r="75089" spans="16:17">
      <c r="P75089" s="63"/>
      <c r="Q75089" s="63"/>
    </row>
    <row r="75090" spans="16:17">
      <c r="P75090" s="63"/>
      <c r="Q75090" s="63"/>
    </row>
    <row r="75091" spans="16:17">
      <c r="P75091" s="63"/>
      <c r="Q75091" s="63"/>
    </row>
    <row r="75092" spans="16:17">
      <c r="P75092" s="63"/>
      <c r="Q75092" s="63"/>
    </row>
    <row r="75093" spans="16:17">
      <c r="P75093" s="63"/>
      <c r="Q75093" s="63"/>
    </row>
    <row r="75094" spans="16:17">
      <c r="P75094" s="63"/>
      <c r="Q75094" s="63"/>
    </row>
    <row r="75095" spans="16:17">
      <c r="P75095" s="63"/>
      <c r="Q75095" s="63"/>
    </row>
    <row r="75096" spans="16:17">
      <c r="P75096" s="63"/>
      <c r="Q75096" s="63"/>
    </row>
    <row r="75097" spans="16:17">
      <c r="P75097" s="63"/>
      <c r="Q75097" s="63"/>
    </row>
    <row r="75098" spans="16:17">
      <c r="P75098" s="63"/>
      <c r="Q75098" s="63"/>
    </row>
    <row r="75099" spans="16:17">
      <c r="P75099" s="63"/>
      <c r="Q75099" s="63"/>
    </row>
    <row r="75100" spans="16:17">
      <c r="P75100" s="63"/>
      <c r="Q75100" s="63"/>
    </row>
    <row r="75101" spans="16:17">
      <c r="P75101" s="63"/>
      <c r="Q75101" s="63"/>
    </row>
    <row r="75102" spans="16:17">
      <c r="P75102" s="63"/>
      <c r="Q75102" s="63"/>
    </row>
    <row r="75103" spans="16:17">
      <c r="P75103" s="63"/>
      <c r="Q75103" s="63"/>
    </row>
    <row r="75104" spans="16:17">
      <c r="P75104" s="63"/>
      <c r="Q75104" s="63"/>
    </row>
    <row r="75105" spans="16:17">
      <c r="P75105" s="63"/>
      <c r="Q75105" s="63"/>
    </row>
    <row r="75106" spans="16:17">
      <c r="P75106" s="63"/>
      <c r="Q75106" s="63"/>
    </row>
    <row r="75107" spans="16:17">
      <c r="P75107" s="63"/>
      <c r="Q75107" s="63"/>
    </row>
    <row r="75108" spans="16:17">
      <c r="P75108" s="63"/>
      <c r="Q75108" s="63"/>
    </row>
    <row r="75109" spans="16:17">
      <c r="P75109" s="63"/>
      <c r="Q75109" s="63"/>
    </row>
    <row r="75110" spans="16:17">
      <c r="P75110" s="63"/>
      <c r="Q75110" s="63"/>
    </row>
    <row r="75111" spans="16:17">
      <c r="P75111" s="63"/>
      <c r="Q75111" s="63"/>
    </row>
    <row r="75112" spans="16:17">
      <c r="P75112" s="63"/>
      <c r="Q75112" s="63"/>
    </row>
    <row r="75113" spans="16:17">
      <c r="P75113" s="63"/>
      <c r="Q75113" s="63"/>
    </row>
    <row r="75114" spans="16:17">
      <c r="P75114" s="63"/>
      <c r="Q75114" s="63"/>
    </row>
    <row r="75115" spans="16:17">
      <c r="P75115" s="63"/>
      <c r="Q75115" s="63"/>
    </row>
    <row r="75116" spans="16:17">
      <c r="P75116" s="63"/>
      <c r="Q75116" s="63"/>
    </row>
    <row r="75117" spans="16:17">
      <c r="P75117" s="63"/>
      <c r="Q75117" s="63"/>
    </row>
    <row r="75118" spans="16:17">
      <c r="P75118" s="63"/>
      <c r="Q75118" s="63"/>
    </row>
    <row r="75119" spans="16:17">
      <c r="P75119" s="63"/>
      <c r="Q75119" s="63"/>
    </row>
    <row r="75120" spans="16:17">
      <c r="P75120" s="63"/>
      <c r="Q75120" s="63"/>
    </row>
    <row r="75121" spans="16:17">
      <c r="P75121" s="63"/>
      <c r="Q75121" s="63"/>
    </row>
    <row r="75122" spans="16:17">
      <c r="P75122" s="63"/>
      <c r="Q75122" s="63"/>
    </row>
    <row r="75123" spans="16:17">
      <c r="P75123" s="63"/>
      <c r="Q75123" s="63"/>
    </row>
    <row r="75124" spans="16:17">
      <c r="P75124" s="63"/>
      <c r="Q75124" s="63"/>
    </row>
    <row r="75125" spans="16:17">
      <c r="P75125" s="63"/>
      <c r="Q75125" s="63"/>
    </row>
    <row r="75126" spans="16:17">
      <c r="P75126" s="63"/>
      <c r="Q75126" s="63"/>
    </row>
    <row r="75127" spans="16:17">
      <c r="P75127" s="63"/>
      <c r="Q75127" s="63"/>
    </row>
    <row r="75128" spans="16:17">
      <c r="P75128" s="63"/>
      <c r="Q75128" s="63"/>
    </row>
    <row r="75129" spans="16:17">
      <c r="P75129" s="63"/>
      <c r="Q75129" s="63"/>
    </row>
    <row r="75130" spans="16:17">
      <c r="P75130" s="63"/>
      <c r="Q75130" s="63"/>
    </row>
    <row r="75131" spans="16:17">
      <c r="P75131" s="63"/>
      <c r="Q75131" s="63"/>
    </row>
    <row r="75132" spans="16:17">
      <c r="P75132" s="63"/>
      <c r="Q75132" s="63"/>
    </row>
    <row r="75133" spans="16:17">
      <c r="P75133" s="63"/>
      <c r="Q75133" s="63"/>
    </row>
    <row r="75134" spans="16:17">
      <c r="P75134" s="63"/>
      <c r="Q75134" s="63"/>
    </row>
    <row r="75135" spans="16:17">
      <c r="P75135" s="63"/>
      <c r="Q75135" s="63"/>
    </row>
    <row r="75136" spans="16:17">
      <c r="P75136" s="63"/>
      <c r="Q75136" s="63"/>
    </row>
    <row r="75137" spans="16:17">
      <c r="P75137" s="63"/>
      <c r="Q75137" s="63"/>
    </row>
    <row r="75138" spans="16:17">
      <c r="P75138" s="63"/>
      <c r="Q75138" s="63"/>
    </row>
    <row r="75139" spans="16:17">
      <c r="P75139" s="63"/>
      <c r="Q75139" s="63"/>
    </row>
    <row r="75140" spans="16:17">
      <c r="P75140" s="63"/>
      <c r="Q75140" s="63"/>
    </row>
    <row r="75141" spans="16:17">
      <c r="P75141" s="63"/>
      <c r="Q75141" s="63"/>
    </row>
    <row r="75142" spans="16:17">
      <c r="P75142" s="63"/>
      <c r="Q75142" s="63"/>
    </row>
    <row r="75143" spans="16:17">
      <c r="P75143" s="63"/>
      <c r="Q75143" s="63"/>
    </row>
    <row r="75144" spans="16:17">
      <c r="P75144" s="63"/>
      <c r="Q75144" s="63"/>
    </row>
    <row r="75145" spans="16:17">
      <c r="P75145" s="63"/>
      <c r="Q75145" s="63"/>
    </row>
    <row r="75146" spans="16:17">
      <c r="P75146" s="63"/>
      <c r="Q75146" s="63"/>
    </row>
    <row r="75147" spans="16:17">
      <c r="P75147" s="63"/>
      <c r="Q75147" s="63"/>
    </row>
    <row r="75148" spans="16:17">
      <c r="P75148" s="63"/>
      <c r="Q75148" s="63"/>
    </row>
    <row r="75149" spans="16:17">
      <c r="P75149" s="63"/>
      <c r="Q75149" s="63"/>
    </row>
    <row r="75150" spans="16:17">
      <c r="P75150" s="63"/>
      <c r="Q75150" s="63"/>
    </row>
    <row r="75151" spans="16:17">
      <c r="P75151" s="63"/>
      <c r="Q75151" s="63"/>
    </row>
    <row r="75152" spans="16:17">
      <c r="P75152" s="63"/>
      <c r="Q75152" s="63"/>
    </row>
    <row r="75153" spans="16:17">
      <c r="P75153" s="63"/>
      <c r="Q75153" s="63"/>
    </row>
    <row r="75154" spans="16:17">
      <c r="P75154" s="63"/>
      <c r="Q75154" s="63"/>
    </row>
    <row r="75155" spans="16:17">
      <c r="P75155" s="63"/>
      <c r="Q75155" s="63"/>
    </row>
    <row r="75156" spans="16:17">
      <c r="P75156" s="63"/>
      <c r="Q75156" s="63"/>
    </row>
    <row r="75157" spans="16:17">
      <c r="P75157" s="63"/>
      <c r="Q75157" s="63"/>
    </row>
    <row r="75158" spans="16:17">
      <c r="P75158" s="63"/>
      <c r="Q75158" s="63"/>
    </row>
    <row r="75159" spans="16:17">
      <c r="P75159" s="63"/>
      <c r="Q75159" s="63"/>
    </row>
    <row r="75160" spans="16:17">
      <c r="P75160" s="63"/>
      <c r="Q75160" s="63"/>
    </row>
    <row r="75161" spans="16:17">
      <c r="P75161" s="63"/>
      <c r="Q75161" s="63"/>
    </row>
    <row r="75162" spans="16:17">
      <c r="P75162" s="63"/>
      <c r="Q75162" s="63"/>
    </row>
    <row r="75163" spans="16:17">
      <c r="P75163" s="63"/>
      <c r="Q75163" s="63"/>
    </row>
    <row r="75164" spans="16:17">
      <c r="P75164" s="63"/>
      <c r="Q75164" s="63"/>
    </row>
    <row r="75165" spans="16:17">
      <c r="P75165" s="63"/>
      <c r="Q75165" s="63"/>
    </row>
    <row r="75166" spans="16:17">
      <c r="P75166" s="63"/>
      <c r="Q75166" s="63"/>
    </row>
    <row r="75167" spans="16:17">
      <c r="P75167" s="63"/>
      <c r="Q75167" s="63"/>
    </row>
    <row r="75168" spans="16:17">
      <c r="P75168" s="63"/>
      <c r="Q75168" s="63"/>
    </row>
    <row r="75169" spans="16:17">
      <c r="P75169" s="63"/>
      <c r="Q75169" s="63"/>
    </row>
    <row r="75170" spans="16:17">
      <c r="P75170" s="63"/>
      <c r="Q75170" s="63"/>
    </row>
    <row r="75171" spans="16:17">
      <c r="P75171" s="63"/>
      <c r="Q75171" s="63"/>
    </row>
    <row r="75172" spans="16:17">
      <c r="P75172" s="63"/>
      <c r="Q75172" s="63"/>
    </row>
    <row r="75173" spans="16:17">
      <c r="P75173" s="63"/>
      <c r="Q75173" s="63"/>
    </row>
    <row r="75174" spans="16:17">
      <c r="P75174" s="63"/>
      <c r="Q75174" s="63"/>
    </row>
    <row r="75175" spans="16:17">
      <c r="P75175" s="63"/>
      <c r="Q75175" s="63"/>
    </row>
    <row r="75176" spans="16:17">
      <c r="P75176" s="63"/>
      <c r="Q75176" s="63"/>
    </row>
    <row r="75177" spans="16:17">
      <c r="P75177" s="63"/>
      <c r="Q75177" s="63"/>
    </row>
    <row r="75178" spans="16:17">
      <c r="P75178" s="63"/>
      <c r="Q75178" s="63"/>
    </row>
    <row r="75179" spans="16:17">
      <c r="P75179" s="63"/>
      <c r="Q75179" s="63"/>
    </row>
    <row r="75180" spans="16:17">
      <c r="P75180" s="63"/>
      <c r="Q75180" s="63"/>
    </row>
    <row r="75181" spans="16:17">
      <c r="P75181" s="63"/>
      <c r="Q75181" s="63"/>
    </row>
    <row r="75182" spans="16:17">
      <c r="P75182" s="63"/>
      <c r="Q75182" s="63"/>
    </row>
    <row r="75183" spans="16:17">
      <c r="P75183" s="63"/>
      <c r="Q75183" s="63"/>
    </row>
    <row r="75184" spans="16:17">
      <c r="P75184" s="63"/>
      <c r="Q75184" s="63"/>
    </row>
    <row r="75185" spans="16:17">
      <c r="P75185" s="63"/>
      <c r="Q75185" s="63"/>
    </row>
    <row r="75186" spans="16:17">
      <c r="P75186" s="63"/>
      <c r="Q75186" s="63"/>
    </row>
    <row r="75187" spans="16:17">
      <c r="P75187" s="63"/>
      <c r="Q75187" s="63"/>
    </row>
    <row r="75188" spans="16:17">
      <c r="P75188" s="63"/>
      <c r="Q75188" s="63"/>
    </row>
    <row r="75189" spans="16:17">
      <c r="P75189" s="63"/>
      <c r="Q75189" s="63"/>
    </row>
    <row r="75190" spans="16:17">
      <c r="P75190" s="63"/>
      <c r="Q75190" s="63"/>
    </row>
    <row r="75191" spans="16:17">
      <c r="P75191" s="63"/>
      <c r="Q75191" s="63"/>
    </row>
    <row r="75192" spans="16:17">
      <c r="P75192" s="63"/>
      <c r="Q75192" s="63"/>
    </row>
    <row r="75193" spans="16:17">
      <c r="P75193" s="63"/>
      <c r="Q75193" s="63"/>
    </row>
    <row r="75194" spans="16:17">
      <c r="P75194" s="63"/>
      <c r="Q75194" s="63"/>
    </row>
    <row r="75195" spans="16:17">
      <c r="P75195" s="63"/>
      <c r="Q75195" s="63"/>
    </row>
    <row r="75196" spans="16:17">
      <c r="P75196" s="63"/>
      <c r="Q75196" s="63"/>
    </row>
    <row r="75197" spans="16:17">
      <c r="P75197" s="63"/>
      <c r="Q75197" s="63"/>
    </row>
    <row r="75198" spans="16:17">
      <c r="P75198" s="63"/>
      <c r="Q75198" s="63"/>
    </row>
    <row r="75199" spans="16:17">
      <c r="P75199" s="63"/>
      <c r="Q75199" s="63"/>
    </row>
    <row r="75200" spans="16:17">
      <c r="P75200" s="63"/>
      <c r="Q75200" s="63"/>
    </row>
    <row r="75201" spans="16:17">
      <c r="P75201" s="63"/>
      <c r="Q75201" s="63"/>
    </row>
    <row r="75202" spans="16:17">
      <c r="P75202" s="63"/>
      <c r="Q75202" s="63"/>
    </row>
    <row r="75203" spans="16:17">
      <c r="P75203" s="63"/>
      <c r="Q75203" s="63"/>
    </row>
    <row r="75204" spans="16:17">
      <c r="P75204" s="63"/>
      <c r="Q75204" s="63"/>
    </row>
    <row r="75205" spans="16:17">
      <c r="P75205" s="63"/>
      <c r="Q75205" s="63"/>
    </row>
    <row r="75206" spans="16:17">
      <c r="P75206" s="63"/>
      <c r="Q75206" s="63"/>
    </row>
    <row r="75207" spans="16:17">
      <c r="P75207" s="63"/>
      <c r="Q75207" s="63"/>
    </row>
    <row r="75208" spans="16:17">
      <c r="P75208" s="63"/>
      <c r="Q75208" s="63"/>
    </row>
    <row r="75209" spans="16:17">
      <c r="P75209" s="63"/>
      <c r="Q75209" s="63"/>
    </row>
    <row r="75210" spans="16:17">
      <c r="P75210" s="63"/>
      <c r="Q75210" s="63"/>
    </row>
    <row r="75211" spans="16:17">
      <c r="P75211" s="63"/>
      <c r="Q75211" s="63"/>
    </row>
    <row r="75212" spans="16:17">
      <c r="P75212" s="63"/>
      <c r="Q75212" s="63"/>
    </row>
    <row r="75213" spans="16:17">
      <c r="P75213" s="63"/>
      <c r="Q75213" s="63"/>
    </row>
    <row r="75214" spans="16:17">
      <c r="P75214" s="63"/>
      <c r="Q75214" s="63"/>
    </row>
    <row r="75215" spans="16:17">
      <c r="P75215" s="63"/>
      <c r="Q75215" s="63"/>
    </row>
    <row r="75216" spans="16:17">
      <c r="P75216" s="63"/>
      <c r="Q75216" s="63"/>
    </row>
    <row r="75217" spans="16:17">
      <c r="P75217" s="63"/>
      <c r="Q75217" s="63"/>
    </row>
    <row r="75218" spans="16:17">
      <c r="P75218" s="63"/>
      <c r="Q75218" s="63"/>
    </row>
    <row r="75219" spans="16:17">
      <c r="P75219" s="63"/>
      <c r="Q75219" s="63"/>
    </row>
    <row r="75220" spans="16:17">
      <c r="P75220" s="63"/>
      <c r="Q75220" s="63"/>
    </row>
    <row r="75221" spans="16:17">
      <c r="P75221" s="63"/>
      <c r="Q75221" s="63"/>
    </row>
    <row r="75222" spans="16:17">
      <c r="P75222" s="63"/>
      <c r="Q75222" s="63"/>
    </row>
    <row r="75223" spans="16:17">
      <c r="P75223" s="63"/>
      <c r="Q75223" s="63"/>
    </row>
    <row r="75224" spans="16:17">
      <c r="P75224" s="63"/>
      <c r="Q75224" s="63"/>
    </row>
    <row r="75225" spans="16:17">
      <c r="P75225" s="63"/>
      <c r="Q75225" s="63"/>
    </row>
    <row r="75226" spans="16:17">
      <c r="P75226" s="63"/>
      <c r="Q75226" s="63"/>
    </row>
    <row r="75227" spans="16:17">
      <c r="P75227" s="63"/>
      <c r="Q75227" s="63"/>
    </row>
    <row r="75228" spans="16:17">
      <c r="P75228" s="63"/>
      <c r="Q75228" s="63"/>
    </row>
    <row r="75229" spans="16:17">
      <c r="P75229" s="63"/>
      <c r="Q75229" s="63"/>
    </row>
    <row r="75230" spans="16:17">
      <c r="P75230" s="63"/>
      <c r="Q75230" s="63"/>
    </row>
    <row r="75231" spans="16:17">
      <c r="P75231" s="63"/>
      <c r="Q75231" s="63"/>
    </row>
    <row r="75232" spans="16:17">
      <c r="P75232" s="63"/>
      <c r="Q75232" s="63"/>
    </row>
    <row r="75233" spans="16:17">
      <c r="P75233" s="63"/>
      <c r="Q75233" s="63"/>
    </row>
    <row r="75234" spans="16:17">
      <c r="P75234" s="63"/>
      <c r="Q75234" s="63"/>
    </row>
    <row r="75235" spans="16:17">
      <c r="P75235" s="63"/>
      <c r="Q75235" s="63"/>
    </row>
    <row r="75236" spans="16:17">
      <c r="P75236" s="63"/>
      <c r="Q75236" s="63"/>
    </row>
    <row r="75237" spans="16:17">
      <c r="P75237" s="63"/>
      <c r="Q75237" s="63"/>
    </row>
    <row r="75238" spans="16:17">
      <c r="P75238" s="63"/>
      <c r="Q75238" s="63"/>
    </row>
    <row r="75239" spans="16:17">
      <c r="P75239" s="63"/>
      <c r="Q75239" s="63"/>
    </row>
    <row r="75240" spans="16:17">
      <c r="P75240" s="63"/>
      <c r="Q75240" s="63"/>
    </row>
    <row r="75241" spans="16:17">
      <c r="P75241" s="63"/>
      <c r="Q75241" s="63"/>
    </row>
    <row r="75242" spans="16:17">
      <c r="P75242" s="63"/>
      <c r="Q75242" s="63"/>
    </row>
    <row r="75243" spans="16:17">
      <c r="P75243" s="63"/>
      <c r="Q75243" s="63"/>
    </row>
    <row r="75244" spans="16:17">
      <c r="P75244" s="63"/>
      <c r="Q75244" s="63"/>
    </row>
    <row r="75245" spans="16:17">
      <c r="P75245" s="63"/>
      <c r="Q75245" s="63"/>
    </row>
    <row r="75246" spans="16:17">
      <c r="P75246" s="63"/>
      <c r="Q75246" s="63"/>
    </row>
    <row r="75247" spans="16:17">
      <c r="P75247" s="63"/>
      <c r="Q75247" s="63"/>
    </row>
    <row r="75248" spans="16:17">
      <c r="P75248" s="63"/>
      <c r="Q75248" s="63"/>
    </row>
    <row r="75249" spans="16:17">
      <c r="P75249" s="63"/>
      <c r="Q75249" s="63"/>
    </row>
    <row r="75250" spans="16:17">
      <c r="P75250" s="63"/>
      <c r="Q75250" s="63"/>
    </row>
    <row r="75251" spans="16:17">
      <c r="P75251" s="63"/>
      <c r="Q75251" s="63"/>
    </row>
    <row r="75252" spans="16:17">
      <c r="P75252" s="63"/>
      <c r="Q75252" s="63"/>
    </row>
    <row r="75253" spans="16:17">
      <c r="P75253" s="63"/>
      <c r="Q75253" s="63"/>
    </row>
    <row r="75254" spans="16:17">
      <c r="P75254" s="63"/>
      <c r="Q75254" s="63"/>
    </row>
    <row r="75255" spans="16:17">
      <c r="P75255" s="63"/>
      <c r="Q75255" s="63"/>
    </row>
    <row r="75256" spans="16:17">
      <c r="P75256" s="63"/>
      <c r="Q75256" s="63"/>
    </row>
    <row r="75257" spans="16:17">
      <c r="P75257" s="63"/>
      <c r="Q75257" s="63"/>
    </row>
    <row r="75258" spans="16:17">
      <c r="P75258" s="63"/>
      <c r="Q75258" s="63"/>
    </row>
    <row r="75259" spans="16:17">
      <c r="P75259" s="63"/>
      <c r="Q75259" s="63"/>
    </row>
    <row r="75260" spans="16:17">
      <c r="P75260" s="63"/>
      <c r="Q75260" s="63"/>
    </row>
    <row r="75261" spans="16:17">
      <c r="P75261" s="63"/>
      <c r="Q75261" s="63"/>
    </row>
    <row r="75262" spans="16:17">
      <c r="P75262" s="63"/>
      <c r="Q75262" s="63"/>
    </row>
    <row r="75263" spans="16:17">
      <c r="P75263" s="63"/>
      <c r="Q75263" s="63"/>
    </row>
    <row r="75264" spans="16:17">
      <c r="P75264" s="63"/>
      <c r="Q75264" s="63"/>
    </row>
    <row r="75265" spans="16:17">
      <c r="P75265" s="63"/>
      <c r="Q75265" s="63"/>
    </row>
    <row r="75266" spans="16:17">
      <c r="P75266" s="63"/>
      <c r="Q75266" s="63"/>
    </row>
    <row r="75267" spans="16:17">
      <c r="P75267" s="63"/>
      <c r="Q75267" s="63"/>
    </row>
    <row r="75268" spans="16:17">
      <c r="P75268" s="63"/>
      <c r="Q75268" s="63"/>
    </row>
    <row r="75269" spans="16:17">
      <c r="P75269" s="63"/>
      <c r="Q75269" s="63"/>
    </row>
    <row r="75270" spans="16:17">
      <c r="P75270" s="63"/>
      <c r="Q75270" s="63"/>
    </row>
    <row r="75271" spans="16:17">
      <c r="P75271" s="63"/>
      <c r="Q75271" s="63"/>
    </row>
    <row r="75272" spans="16:17">
      <c r="P75272" s="63"/>
      <c r="Q75272" s="63"/>
    </row>
    <row r="75273" spans="16:17">
      <c r="P75273" s="63"/>
      <c r="Q75273" s="63"/>
    </row>
    <row r="75274" spans="16:17">
      <c r="P75274" s="63"/>
      <c r="Q75274" s="63"/>
    </row>
    <row r="75275" spans="16:17">
      <c r="P75275" s="63"/>
      <c r="Q75275" s="63"/>
    </row>
    <row r="75276" spans="16:17">
      <c r="P75276" s="63"/>
      <c r="Q75276" s="63"/>
    </row>
    <row r="75277" spans="16:17">
      <c r="P75277" s="63"/>
      <c r="Q75277" s="63"/>
    </row>
    <row r="75278" spans="16:17">
      <c r="P75278" s="63"/>
      <c r="Q75278" s="63"/>
    </row>
    <row r="75279" spans="16:17">
      <c r="P75279" s="63"/>
      <c r="Q75279" s="63"/>
    </row>
    <row r="75280" spans="16:17">
      <c r="P75280" s="63"/>
      <c r="Q75280" s="63"/>
    </row>
    <row r="75281" spans="16:17">
      <c r="P75281" s="63"/>
      <c r="Q75281" s="63"/>
    </row>
    <row r="75282" spans="16:17">
      <c r="P75282" s="63"/>
      <c r="Q75282" s="63"/>
    </row>
    <row r="75283" spans="16:17">
      <c r="P75283" s="63"/>
      <c r="Q75283" s="63"/>
    </row>
    <row r="75284" spans="16:17">
      <c r="P75284" s="63"/>
      <c r="Q75284" s="63"/>
    </row>
    <row r="75285" spans="16:17">
      <c r="P75285" s="63"/>
      <c r="Q75285" s="63"/>
    </row>
    <row r="75286" spans="16:17">
      <c r="P75286" s="63"/>
      <c r="Q75286" s="63"/>
    </row>
    <row r="75287" spans="16:17">
      <c r="P75287" s="63"/>
      <c r="Q75287" s="63"/>
    </row>
    <row r="75288" spans="16:17">
      <c r="P75288" s="63"/>
      <c r="Q75288" s="63"/>
    </row>
    <row r="75289" spans="16:17">
      <c r="P75289" s="63"/>
      <c r="Q75289" s="63"/>
    </row>
    <row r="75290" spans="16:17">
      <c r="P75290" s="63"/>
      <c r="Q75290" s="63"/>
    </row>
    <row r="75291" spans="16:17">
      <c r="P75291" s="63"/>
      <c r="Q75291" s="63"/>
    </row>
    <row r="75292" spans="16:17">
      <c r="P75292" s="63"/>
      <c r="Q75292" s="63"/>
    </row>
    <row r="75293" spans="16:17">
      <c r="P75293" s="63"/>
      <c r="Q75293" s="63"/>
    </row>
    <row r="75294" spans="16:17">
      <c r="P75294" s="63"/>
      <c r="Q75294" s="63"/>
    </row>
    <row r="75295" spans="16:17">
      <c r="P75295" s="63"/>
      <c r="Q75295" s="63"/>
    </row>
    <row r="75296" spans="16:17">
      <c r="P75296" s="63"/>
      <c r="Q75296" s="63"/>
    </row>
    <row r="75297" spans="16:17">
      <c r="P75297" s="63"/>
      <c r="Q75297" s="63"/>
    </row>
    <row r="75298" spans="16:17">
      <c r="P75298" s="63"/>
      <c r="Q75298" s="63"/>
    </row>
    <row r="75299" spans="16:17">
      <c r="P75299" s="63"/>
      <c r="Q75299" s="63"/>
    </row>
    <row r="75300" spans="16:17">
      <c r="P75300" s="63"/>
      <c r="Q75300" s="63"/>
    </row>
    <row r="75301" spans="16:17">
      <c r="P75301" s="63"/>
      <c r="Q75301" s="63"/>
    </row>
    <row r="75302" spans="16:17">
      <c r="P75302" s="63"/>
      <c r="Q75302" s="63"/>
    </row>
    <row r="75303" spans="16:17">
      <c r="P75303" s="63"/>
      <c r="Q75303" s="63"/>
    </row>
    <row r="75304" spans="16:17">
      <c r="P75304" s="63"/>
      <c r="Q75304" s="63"/>
    </row>
    <row r="75305" spans="16:17">
      <c r="P75305" s="63"/>
      <c r="Q75305" s="63"/>
    </row>
    <row r="75306" spans="16:17">
      <c r="P75306" s="63"/>
      <c r="Q75306" s="63"/>
    </row>
    <row r="75307" spans="16:17">
      <c r="P75307" s="63"/>
      <c r="Q75307" s="63"/>
    </row>
    <row r="75308" spans="16:17">
      <c r="P75308" s="63"/>
      <c r="Q75308" s="63"/>
    </row>
    <row r="75309" spans="16:17">
      <c r="P75309" s="63"/>
      <c r="Q75309" s="63"/>
    </row>
    <row r="75310" spans="16:17">
      <c r="P75310" s="63"/>
      <c r="Q75310" s="63"/>
    </row>
    <row r="75311" spans="16:17">
      <c r="P75311" s="63"/>
      <c r="Q75311" s="63"/>
    </row>
    <row r="75312" spans="16:17">
      <c r="P75312" s="63"/>
      <c r="Q75312" s="63"/>
    </row>
    <row r="75313" spans="16:17">
      <c r="P75313" s="63"/>
      <c r="Q75313" s="63"/>
    </row>
    <row r="75314" spans="16:17">
      <c r="P75314" s="63"/>
      <c r="Q75314" s="63"/>
    </row>
    <row r="75315" spans="16:17">
      <c r="P75315" s="63"/>
      <c r="Q75315" s="63"/>
    </row>
    <row r="75316" spans="16:17">
      <c r="P75316" s="63"/>
      <c r="Q75316" s="63"/>
    </row>
    <row r="75317" spans="16:17">
      <c r="P75317" s="63"/>
      <c r="Q75317" s="63"/>
    </row>
    <row r="75318" spans="16:17">
      <c r="P75318" s="63"/>
      <c r="Q75318" s="63"/>
    </row>
    <row r="75319" spans="16:17">
      <c r="P75319" s="63"/>
      <c r="Q75319" s="63"/>
    </row>
    <row r="75320" spans="16:17">
      <c r="P75320" s="63"/>
      <c r="Q75320" s="63"/>
    </row>
    <row r="75321" spans="16:17">
      <c r="P75321" s="63"/>
      <c r="Q75321" s="63"/>
    </row>
    <row r="75322" spans="16:17">
      <c r="P75322" s="63"/>
      <c r="Q75322" s="63"/>
    </row>
    <row r="75323" spans="16:17">
      <c r="P75323" s="63"/>
      <c r="Q75323" s="63"/>
    </row>
    <row r="75324" spans="16:17">
      <c r="P75324" s="63"/>
      <c r="Q75324" s="63"/>
    </row>
    <row r="75325" spans="16:17">
      <c r="P75325" s="63"/>
      <c r="Q75325" s="63"/>
    </row>
    <row r="75326" spans="16:17">
      <c r="P75326" s="63"/>
      <c r="Q75326" s="63"/>
    </row>
    <row r="75327" spans="16:17">
      <c r="P75327" s="63"/>
      <c r="Q75327" s="63"/>
    </row>
    <row r="75328" spans="16:17">
      <c r="P75328" s="63"/>
      <c r="Q75328" s="63"/>
    </row>
    <row r="75329" spans="16:17">
      <c r="P75329" s="63"/>
      <c r="Q75329" s="63"/>
    </row>
    <row r="75330" spans="16:17">
      <c r="P75330" s="63"/>
      <c r="Q75330" s="63"/>
    </row>
    <row r="75331" spans="16:17">
      <c r="P75331" s="63"/>
      <c r="Q75331" s="63"/>
    </row>
    <row r="75332" spans="16:17">
      <c r="P75332" s="63"/>
      <c r="Q75332" s="63"/>
    </row>
    <row r="75333" spans="16:17">
      <c r="P75333" s="63"/>
      <c r="Q75333" s="63"/>
    </row>
    <row r="75334" spans="16:17">
      <c r="P75334" s="63"/>
      <c r="Q75334" s="63"/>
    </row>
    <row r="75335" spans="16:17">
      <c r="P75335" s="63"/>
      <c r="Q75335" s="63"/>
    </row>
    <row r="75336" spans="16:17">
      <c r="P75336" s="63"/>
      <c r="Q75336" s="63"/>
    </row>
    <row r="75337" spans="16:17">
      <c r="P75337" s="63"/>
      <c r="Q75337" s="63"/>
    </row>
    <row r="75338" spans="16:17">
      <c r="P75338" s="63"/>
      <c r="Q75338" s="63"/>
    </row>
    <row r="75339" spans="16:17">
      <c r="P75339" s="63"/>
      <c r="Q75339" s="63"/>
    </row>
    <row r="75340" spans="16:17">
      <c r="P75340" s="63"/>
      <c r="Q75340" s="63"/>
    </row>
    <row r="75341" spans="16:17">
      <c r="P75341" s="63"/>
      <c r="Q75341" s="63"/>
    </row>
    <row r="75342" spans="16:17">
      <c r="P75342" s="63"/>
      <c r="Q75342" s="63"/>
    </row>
    <row r="75343" spans="16:17">
      <c r="P75343" s="63"/>
      <c r="Q75343" s="63"/>
    </row>
    <row r="75344" spans="16:17">
      <c r="P75344" s="63"/>
      <c r="Q75344" s="63"/>
    </row>
    <row r="75345" spans="16:17">
      <c r="P75345" s="63"/>
      <c r="Q75345" s="63"/>
    </row>
    <row r="75346" spans="16:17">
      <c r="P75346" s="63"/>
      <c r="Q75346" s="63"/>
    </row>
    <row r="75347" spans="16:17">
      <c r="P75347" s="63"/>
      <c r="Q75347" s="63"/>
    </row>
    <row r="75348" spans="16:17">
      <c r="P75348" s="63"/>
      <c r="Q75348" s="63"/>
    </row>
    <row r="75349" spans="16:17">
      <c r="P75349" s="63"/>
      <c r="Q75349" s="63"/>
    </row>
    <row r="75350" spans="16:17">
      <c r="P75350" s="63"/>
      <c r="Q75350" s="63"/>
    </row>
    <row r="75351" spans="16:17">
      <c r="P75351" s="63"/>
      <c r="Q75351" s="63"/>
    </row>
    <row r="75352" spans="16:17">
      <c r="P75352" s="63"/>
      <c r="Q75352" s="63"/>
    </row>
    <row r="75353" spans="16:17">
      <c r="P75353" s="63"/>
      <c r="Q75353" s="63"/>
    </row>
    <row r="75354" spans="16:17">
      <c r="P75354" s="63"/>
      <c r="Q75354" s="63"/>
    </row>
    <row r="75355" spans="16:17">
      <c r="P75355" s="63"/>
      <c r="Q75355" s="63"/>
    </row>
    <row r="75356" spans="16:17">
      <c r="P75356" s="63"/>
      <c r="Q75356" s="63"/>
    </row>
    <row r="75357" spans="16:17">
      <c r="P75357" s="63"/>
      <c r="Q75357" s="63"/>
    </row>
    <row r="75358" spans="16:17">
      <c r="P75358" s="63"/>
      <c r="Q75358" s="63"/>
    </row>
    <row r="75359" spans="16:17">
      <c r="P75359" s="63"/>
      <c r="Q75359" s="63"/>
    </row>
    <row r="75360" spans="16:17">
      <c r="P75360" s="63"/>
      <c r="Q75360" s="63"/>
    </row>
    <row r="75361" spans="16:17">
      <c r="P75361" s="63"/>
      <c r="Q75361" s="63"/>
    </row>
    <row r="75362" spans="16:17">
      <c r="P75362" s="63"/>
      <c r="Q75362" s="63"/>
    </row>
    <row r="75363" spans="16:17">
      <c r="P75363" s="63"/>
      <c r="Q75363" s="63"/>
    </row>
    <row r="75364" spans="16:17">
      <c r="P75364" s="63"/>
      <c r="Q75364" s="63"/>
    </row>
    <row r="75365" spans="16:17">
      <c r="P75365" s="63"/>
      <c r="Q75365" s="63"/>
    </row>
    <row r="75366" spans="16:17">
      <c r="P75366" s="63"/>
      <c r="Q75366" s="63"/>
    </row>
    <row r="75367" spans="16:17">
      <c r="P75367" s="63"/>
      <c r="Q75367" s="63"/>
    </row>
    <row r="75368" spans="16:17">
      <c r="P75368" s="63"/>
      <c r="Q75368" s="63"/>
    </row>
    <row r="75369" spans="16:17">
      <c r="P75369" s="63"/>
      <c r="Q75369" s="63"/>
    </row>
    <row r="75370" spans="16:17">
      <c r="P75370" s="63"/>
      <c r="Q75370" s="63"/>
    </row>
    <row r="75371" spans="16:17">
      <c r="P75371" s="63"/>
      <c r="Q75371" s="63"/>
    </row>
    <row r="75372" spans="16:17">
      <c r="P75372" s="63"/>
      <c r="Q75372" s="63"/>
    </row>
    <row r="75373" spans="16:17">
      <c r="P75373" s="63"/>
      <c r="Q75373" s="63"/>
    </row>
    <row r="75374" spans="16:17">
      <c r="P75374" s="63"/>
      <c r="Q75374" s="63"/>
    </row>
    <row r="75375" spans="16:17">
      <c r="P75375" s="63"/>
      <c r="Q75375" s="63"/>
    </row>
    <row r="75376" spans="16:17">
      <c r="P75376" s="63"/>
      <c r="Q75376" s="63"/>
    </row>
    <row r="75377" spans="16:17">
      <c r="P75377" s="63"/>
      <c r="Q75377" s="63"/>
    </row>
    <row r="75378" spans="16:17">
      <c r="P75378" s="63"/>
      <c r="Q75378" s="63"/>
    </row>
    <row r="75379" spans="16:17">
      <c r="P75379" s="63"/>
      <c r="Q75379" s="63"/>
    </row>
    <row r="75380" spans="16:17">
      <c r="P75380" s="63"/>
      <c r="Q75380" s="63"/>
    </row>
    <row r="75381" spans="16:17">
      <c r="P75381" s="63"/>
      <c r="Q75381" s="63"/>
    </row>
    <row r="75382" spans="16:17">
      <c r="P75382" s="63"/>
      <c r="Q75382" s="63"/>
    </row>
    <row r="75383" spans="16:17">
      <c r="P75383" s="63"/>
      <c r="Q75383" s="63"/>
    </row>
    <row r="75384" spans="16:17">
      <c r="P75384" s="63"/>
      <c r="Q75384" s="63"/>
    </row>
    <row r="75385" spans="16:17">
      <c r="P75385" s="63"/>
      <c r="Q75385" s="63"/>
    </row>
    <row r="75386" spans="16:17">
      <c r="P75386" s="63"/>
      <c r="Q75386" s="63"/>
    </row>
    <row r="75387" spans="16:17">
      <c r="P75387" s="63"/>
      <c r="Q75387" s="63"/>
    </row>
    <row r="75388" spans="16:17">
      <c r="P75388" s="63"/>
      <c r="Q75388" s="63"/>
    </row>
    <row r="75389" spans="16:17">
      <c r="P75389" s="63"/>
      <c r="Q75389" s="63"/>
    </row>
    <row r="75390" spans="16:17">
      <c r="P75390" s="63"/>
      <c r="Q75390" s="63"/>
    </row>
    <row r="75391" spans="16:17">
      <c r="P75391" s="63"/>
      <c r="Q75391" s="63"/>
    </row>
    <row r="75392" spans="16:17">
      <c r="P75392" s="63"/>
      <c r="Q75392" s="63"/>
    </row>
    <row r="75393" spans="16:17">
      <c r="P75393" s="63"/>
      <c r="Q75393" s="63"/>
    </row>
    <row r="75394" spans="16:17">
      <c r="P75394" s="63"/>
      <c r="Q75394" s="63"/>
    </row>
    <row r="75395" spans="16:17">
      <c r="P75395" s="63"/>
      <c r="Q75395" s="63"/>
    </row>
    <row r="75396" spans="16:17">
      <c r="P75396" s="63"/>
      <c r="Q75396" s="63"/>
    </row>
    <row r="75397" spans="16:17">
      <c r="P75397" s="63"/>
      <c r="Q75397" s="63"/>
    </row>
    <row r="75398" spans="16:17">
      <c r="P75398" s="63"/>
      <c r="Q75398" s="63"/>
    </row>
    <row r="75399" spans="16:17">
      <c r="P75399" s="63"/>
      <c r="Q75399" s="63"/>
    </row>
    <row r="75400" spans="16:17">
      <c r="P75400" s="63"/>
      <c r="Q75400" s="63"/>
    </row>
    <row r="75401" spans="16:17">
      <c r="P75401" s="63"/>
      <c r="Q75401" s="63"/>
    </row>
    <row r="75402" spans="16:17">
      <c r="P75402" s="63"/>
      <c r="Q75402" s="63"/>
    </row>
    <row r="75403" spans="16:17">
      <c r="P75403" s="63"/>
      <c r="Q75403" s="63"/>
    </row>
    <row r="75404" spans="16:17">
      <c r="P75404" s="63"/>
      <c r="Q75404" s="63"/>
    </row>
    <row r="75405" spans="16:17">
      <c r="P75405" s="63"/>
      <c r="Q75405" s="63"/>
    </row>
    <row r="75406" spans="16:17">
      <c r="P75406" s="63"/>
      <c r="Q75406" s="63"/>
    </row>
    <row r="75407" spans="16:17">
      <c r="P75407" s="63"/>
      <c r="Q75407" s="63"/>
    </row>
    <row r="75408" spans="16:17">
      <c r="P75408" s="63"/>
      <c r="Q75408" s="63"/>
    </row>
    <row r="75409" spans="16:17">
      <c r="P75409" s="63"/>
      <c r="Q75409" s="63"/>
    </row>
    <row r="75410" spans="16:17">
      <c r="P75410" s="63"/>
      <c r="Q75410" s="63"/>
    </row>
    <row r="75411" spans="16:17">
      <c r="P75411" s="63"/>
      <c r="Q75411" s="63"/>
    </row>
    <row r="75412" spans="16:17">
      <c r="P75412" s="63"/>
      <c r="Q75412" s="63"/>
    </row>
    <row r="75413" spans="16:17">
      <c r="P75413" s="63"/>
      <c r="Q75413" s="63"/>
    </row>
    <row r="75414" spans="16:17">
      <c r="P75414" s="63"/>
      <c r="Q75414" s="63"/>
    </row>
    <row r="75415" spans="16:17">
      <c r="P75415" s="63"/>
      <c r="Q75415" s="63"/>
    </row>
    <row r="75416" spans="16:17">
      <c r="P75416" s="63"/>
      <c r="Q75416" s="63"/>
    </row>
    <row r="75417" spans="16:17">
      <c r="P75417" s="63"/>
      <c r="Q75417" s="63"/>
    </row>
    <row r="75418" spans="16:17">
      <c r="P75418" s="63"/>
      <c r="Q75418" s="63"/>
    </row>
    <row r="75419" spans="16:17">
      <c r="P75419" s="63"/>
      <c r="Q75419" s="63"/>
    </row>
    <row r="75420" spans="16:17">
      <c r="P75420" s="63"/>
      <c r="Q75420" s="63"/>
    </row>
    <row r="75421" spans="16:17">
      <c r="P75421" s="63"/>
      <c r="Q75421" s="63"/>
    </row>
    <row r="75422" spans="16:17">
      <c r="P75422" s="63"/>
      <c r="Q75422" s="63"/>
    </row>
    <row r="75423" spans="16:17">
      <c r="P75423" s="63"/>
      <c r="Q75423" s="63"/>
    </row>
    <row r="75424" spans="16:17">
      <c r="P75424" s="63"/>
      <c r="Q75424" s="63"/>
    </row>
    <row r="75425" spans="16:17">
      <c r="P75425" s="63"/>
      <c r="Q75425" s="63"/>
    </row>
    <row r="75426" spans="16:17">
      <c r="P75426" s="63"/>
      <c r="Q75426" s="63"/>
    </row>
    <row r="75427" spans="16:17">
      <c r="P75427" s="63"/>
      <c r="Q75427" s="63"/>
    </row>
    <row r="75428" spans="16:17">
      <c r="P75428" s="63"/>
      <c r="Q75428" s="63"/>
    </row>
    <row r="75429" spans="16:17">
      <c r="P75429" s="63"/>
      <c r="Q75429" s="63"/>
    </row>
    <row r="75430" spans="16:17">
      <c r="P75430" s="63"/>
      <c r="Q75430" s="63"/>
    </row>
    <row r="75431" spans="16:17">
      <c r="P75431" s="63"/>
      <c r="Q75431" s="63"/>
    </row>
    <row r="75432" spans="16:17">
      <c r="P75432" s="63"/>
      <c r="Q75432" s="63"/>
    </row>
    <row r="75433" spans="16:17">
      <c r="P75433" s="63"/>
      <c r="Q75433" s="63"/>
    </row>
    <row r="75434" spans="16:17">
      <c r="P75434" s="63"/>
      <c r="Q75434" s="63"/>
    </row>
    <row r="75435" spans="16:17">
      <c r="P75435" s="63"/>
      <c r="Q75435" s="63"/>
    </row>
    <row r="75436" spans="16:17">
      <c r="P75436" s="63"/>
      <c r="Q75436" s="63"/>
    </row>
    <row r="75437" spans="16:17">
      <c r="P75437" s="63"/>
      <c r="Q75437" s="63"/>
    </row>
    <row r="75438" spans="16:17">
      <c r="P75438" s="63"/>
      <c r="Q75438" s="63"/>
    </row>
    <row r="75439" spans="16:17">
      <c r="P75439" s="63"/>
      <c r="Q75439" s="63"/>
    </row>
    <row r="75440" spans="16:17">
      <c r="P75440" s="63"/>
      <c r="Q75440" s="63"/>
    </row>
    <row r="75441" spans="16:17">
      <c r="P75441" s="63"/>
      <c r="Q75441" s="63"/>
    </row>
    <row r="75442" spans="16:17">
      <c r="P75442" s="63"/>
      <c r="Q75442" s="63"/>
    </row>
    <row r="75443" spans="16:17">
      <c r="P75443" s="63"/>
      <c r="Q75443" s="63"/>
    </row>
    <row r="75444" spans="16:17">
      <c r="P75444" s="63"/>
      <c r="Q75444" s="63"/>
    </row>
    <row r="75445" spans="16:17">
      <c r="P75445" s="63"/>
      <c r="Q75445" s="63"/>
    </row>
    <row r="75446" spans="16:17">
      <c r="P75446" s="63"/>
      <c r="Q75446" s="63"/>
    </row>
    <row r="75447" spans="16:17">
      <c r="P75447" s="63"/>
      <c r="Q75447" s="63"/>
    </row>
    <row r="75448" spans="16:17">
      <c r="P75448" s="63"/>
      <c r="Q75448" s="63"/>
    </row>
    <row r="75449" spans="16:17">
      <c r="P75449" s="63"/>
      <c r="Q75449" s="63"/>
    </row>
    <row r="75450" spans="16:17">
      <c r="P75450" s="63"/>
      <c r="Q75450" s="63"/>
    </row>
    <row r="75451" spans="16:17">
      <c r="P75451" s="63"/>
      <c r="Q75451" s="63"/>
    </row>
    <row r="75452" spans="16:17">
      <c r="P75452" s="63"/>
      <c r="Q75452" s="63"/>
    </row>
    <row r="75453" spans="16:17">
      <c r="P75453" s="63"/>
      <c r="Q75453" s="63"/>
    </row>
    <row r="75454" spans="16:17">
      <c r="P75454" s="63"/>
      <c r="Q75454" s="63"/>
    </row>
    <row r="75455" spans="16:17">
      <c r="P75455" s="63"/>
      <c r="Q75455" s="63"/>
    </row>
    <row r="75456" spans="16:17">
      <c r="P75456" s="63"/>
      <c r="Q75456" s="63"/>
    </row>
    <row r="75457" spans="16:17">
      <c r="P75457" s="63"/>
      <c r="Q75457" s="63"/>
    </row>
    <row r="75458" spans="16:17">
      <c r="P75458" s="63"/>
      <c r="Q75458" s="63"/>
    </row>
    <row r="75459" spans="16:17">
      <c r="P75459" s="63"/>
      <c r="Q75459" s="63"/>
    </row>
    <row r="75460" spans="16:17">
      <c r="P75460" s="63"/>
      <c r="Q75460" s="63"/>
    </row>
    <row r="75461" spans="16:17">
      <c r="P75461" s="63"/>
      <c r="Q75461" s="63"/>
    </row>
    <row r="75462" spans="16:17">
      <c r="P75462" s="63"/>
      <c r="Q75462" s="63"/>
    </row>
    <row r="75463" spans="16:17">
      <c r="P75463" s="63"/>
      <c r="Q75463" s="63"/>
    </row>
    <row r="75464" spans="16:17">
      <c r="P75464" s="63"/>
      <c r="Q75464" s="63"/>
    </row>
    <row r="75465" spans="16:17">
      <c r="P75465" s="63"/>
      <c r="Q75465" s="63"/>
    </row>
    <row r="75466" spans="16:17">
      <c r="P75466" s="63"/>
      <c r="Q75466" s="63"/>
    </row>
    <row r="75467" spans="16:17">
      <c r="P75467" s="63"/>
      <c r="Q75467" s="63"/>
    </row>
    <row r="75468" spans="16:17">
      <c r="P75468" s="63"/>
      <c r="Q75468" s="63"/>
    </row>
    <row r="75469" spans="16:17">
      <c r="P75469" s="63"/>
      <c r="Q75469" s="63"/>
    </row>
    <row r="75470" spans="16:17">
      <c r="P75470" s="63"/>
      <c r="Q75470" s="63"/>
    </row>
    <row r="75471" spans="16:17">
      <c r="P75471" s="63"/>
      <c r="Q75471" s="63"/>
    </row>
    <row r="75472" spans="16:17">
      <c r="P75472" s="63"/>
      <c r="Q75472" s="63"/>
    </row>
    <row r="75473" spans="16:17">
      <c r="P75473" s="63"/>
      <c r="Q75473" s="63"/>
    </row>
    <row r="75474" spans="16:17">
      <c r="P75474" s="63"/>
      <c r="Q75474" s="63"/>
    </row>
    <row r="75475" spans="16:17">
      <c r="P75475" s="63"/>
      <c r="Q75475" s="63"/>
    </row>
    <row r="75476" spans="16:17">
      <c r="P75476" s="63"/>
      <c r="Q75476" s="63"/>
    </row>
    <row r="75477" spans="16:17">
      <c r="P75477" s="63"/>
      <c r="Q75477" s="63"/>
    </row>
    <row r="75478" spans="16:17">
      <c r="P75478" s="63"/>
      <c r="Q75478" s="63"/>
    </row>
    <row r="75479" spans="16:17">
      <c r="P75479" s="63"/>
      <c r="Q75479" s="63"/>
    </row>
    <row r="75480" spans="16:17">
      <c r="P75480" s="63"/>
      <c r="Q75480" s="63"/>
    </row>
    <row r="75481" spans="16:17">
      <c r="P75481" s="63"/>
      <c r="Q75481" s="63"/>
    </row>
    <row r="75482" spans="16:17">
      <c r="P75482" s="63"/>
      <c r="Q75482" s="63"/>
    </row>
    <row r="75483" spans="16:17">
      <c r="P75483" s="63"/>
      <c r="Q75483" s="63"/>
    </row>
    <row r="75484" spans="16:17">
      <c r="P75484" s="63"/>
      <c r="Q75484" s="63"/>
    </row>
    <row r="75485" spans="16:17">
      <c r="P75485" s="63"/>
      <c r="Q75485" s="63"/>
    </row>
    <row r="75486" spans="16:17">
      <c r="P75486" s="63"/>
      <c r="Q75486" s="63"/>
    </row>
    <row r="75487" spans="16:17">
      <c r="P75487" s="63"/>
      <c r="Q75487" s="63"/>
    </row>
    <row r="75488" spans="16:17">
      <c r="P75488" s="63"/>
      <c r="Q75488" s="63"/>
    </row>
    <row r="75489" spans="16:17">
      <c r="P75489" s="63"/>
      <c r="Q75489" s="63"/>
    </row>
    <row r="75490" spans="16:17">
      <c r="P75490" s="63"/>
      <c r="Q75490" s="63"/>
    </row>
    <row r="75491" spans="16:17">
      <c r="P75491" s="63"/>
      <c r="Q75491" s="63"/>
    </row>
    <row r="75492" spans="16:17">
      <c r="P75492" s="63"/>
      <c r="Q75492" s="63"/>
    </row>
    <row r="75493" spans="16:17">
      <c r="P75493" s="63"/>
      <c r="Q75493" s="63"/>
    </row>
    <row r="75494" spans="16:17">
      <c r="P75494" s="63"/>
      <c r="Q75494" s="63"/>
    </row>
    <row r="75495" spans="16:17">
      <c r="P75495" s="63"/>
      <c r="Q75495" s="63"/>
    </row>
    <row r="75496" spans="16:17">
      <c r="P75496" s="63"/>
      <c r="Q75496" s="63"/>
    </row>
    <row r="75497" spans="16:17">
      <c r="P75497" s="63"/>
      <c r="Q75497" s="63"/>
    </row>
    <row r="75498" spans="16:17">
      <c r="P75498" s="63"/>
      <c r="Q75498" s="63"/>
    </row>
    <row r="75499" spans="16:17">
      <c r="P75499" s="63"/>
      <c r="Q75499" s="63"/>
    </row>
    <row r="75500" spans="16:17">
      <c r="P75500" s="63"/>
      <c r="Q75500" s="63"/>
    </row>
    <row r="75501" spans="16:17">
      <c r="P75501" s="63"/>
      <c r="Q75501" s="63"/>
    </row>
    <row r="75502" spans="16:17">
      <c r="P75502" s="63"/>
      <c r="Q75502" s="63"/>
    </row>
    <row r="75503" spans="16:17">
      <c r="P75503" s="63"/>
      <c r="Q75503" s="63"/>
    </row>
    <row r="75504" spans="16:17">
      <c r="P75504" s="63"/>
      <c r="Q75504" s="63"/>
    </row>
    <row r="75505" spans="16:17">
      <c r="P75505" s="63"/>
      <c r="Q75505" s="63"/>
    </row>
    <row r="75506" spans="16:17">
      <c r="P75506" s="63"/>
      <c r="Q75506" s="63"/>
    </row>
    <row r="75507" spans="16:17">
      <c r="P75507" s="63"/>
      <c r="Q75507" s="63"/>
    </row>
    <row r="75508" spans="16:17">
      <c r="P75508" s="63"/>
      <c r="Q75508" s="63"/>
    </row>
    <row r="75509" spans="16:17">
      <c r="P75509" s="63"/>
      <c r="Q75509" s="63"/>
    </row>
    <row r="75510" spans="16:17">
      <c r="P75510" s="63"/>
      <c r="Q75510" s="63"/>
    </row>
    <row r="75511" spans="16:17">
      <c r="P75511" s="63"/>
      <c r="Q75511" s="63"/>
    </row>
    <row r="75512" spans="16:17">
      <c r="P75512" s="63"/>
      <c r="Q75512" s="63"/>
    </row>
    <row r="75513" spans="16:17">
      <c r="P75513" s="63"/>
      <c r="Q75513" s="63"/>
    </row>
    <row r="75514" spans="16:17">
      <c r="P75514" s="63"/>
      <c r="Q75514" s="63"/>
    </row>
    <row r="75515" spans="16:17">
      <c r="P75515" s="63"/>
      <c r="Q75515" s="63"/>
    </row>
    <row r="75516" spans="16:17">
      <c r="P75516" s="63"/>
      <c r="Q75516" s="63"/>
    </row>
    <row r="75517" spans="16:17">
      <c r="P75517" s="63"/>
      <c r="Q75517" s="63"/>
    </row>
    <row r="75518" spans="16:17">
      <c r="P75518" s="63"/>
      <c r="Q75518" s="63"/>
    </row>
    <row r="75519" spans="16:17">
      <c r="P75519" s="63"/>
      <c r="Q75519" s="63"/>
    </row>
    <row r="75520" spans="16:17">
      <c r="P75520" s="63"/>
      <c r="Q75520" s="63"/>
    </row>
    <row r="75521" spans="16:17">
      <c r="P75521" s="63"/>
      <c r="Q75521" s="63"/>
    </row>
    <row r="75522" spans="16:17">
      <c r="P75522" s="63"/>
      <c r="Q75522" s="63"/>
    </row>
    <row r="75523" spans="16:17">
      <c r="P75523" s="63"/>
      <c r="Q75523" s="63"/>
    </row>
    <row r="75524" spans="16:17">
      <c r="P75524" s="63"/>
      <c r="Q75524" s="63"/>
    </row>
    <row r="75525" spans="16:17">
      <c r="P75525" s="63"/>
      <c r="Q75525" s="63"/>
    </row>
    <row r="75526" spans="16:17">
      <c r="P75526" s="63"/>
      <c r="Q75526" s="63"/>
    </row>
    <row r="75527" spans="16:17">
      <c r="P75527" s="63"/>
      <c r="Q75527" s="63"/>
    </row>
    <row r="75528" spans="16:17">
      <c r="P75528" s="63"/>
      <c r="Q75528" s="63"/>
    </row>
    <row r="75529" spans="16:17">
      <c r="P75529" s="63"/>
      <c r="Q75529" s="63"/>
    </row>
    <row r="75530" spans="16:17">
      <c r="P75530" s="63"/>
      <c r="Q75530" s="63"/>
    </row>
    <row r="75531" spans="16:17">
      <c r="P75531" s="63"/>
      <c r="Q75531" s="63"/>
    </row>
    <row r="75532" spans="16:17">
      <c r="P75532" s="63"/>
      <c r="Q75532" s="63"/>
    </row>
    <row r="75533" spans="16:17">
      <c r="P75533" s="63"/>
      <c r="Q75533" s="63"/>
    </row>
    <row r="75534" spans="16:17">
      <c r="P75534" s="63"/>
      <c r="Q75534" s="63"/>
    </row>
    <row r="75535" spans="16:17">
      <c r="P75535" s="63"/>
      <c r="Q75535" s="63"/>
    </row>
    <row r="75536" spans="16:17">
      <c r="P75536" s="63"/>
      <c r="Q75536" s="63"/>
    </row>
    <row r="75537" spans="16:17">
      <c r="P75537" s="63"/>
      <c r="Q75537" s="63"/>
    </row>
    <row r="75538" spans="16:17">
      <c r="P75538" s="63"/>
      <c r="Q75538" s="63"/>
    </row>
    <row r="75539" spans="16:17">
      <c r="P75539" s="63"/>
      <c r="Q75539" s="63"/>
    </row>
    <row r="75540" spans="16:17">
      <c r="P75540" s="63"/>
      <c r="Q75540" s="63"/>
    </row>
    <row r="75541" spans="16:17">
      <c r="P75541" s="63"/>
      <c r="Q75541" s="63"/>
    </row>
    <row r="75542" spans="16:17">
      <c r="P75542" s="63"/>
      <c r="Q75542" s="63"/>
    </row>
    <row r="75543" spans="16:17">
      <c r="P75543" s="63"/>
      <c r="Q75543" s="63"/>
    </row>
    <row r="75544" spans="16:17">
      <c r="P75544" s="63"/>
      <c r="Q75544" s="63"/>
    </row>
    <row r="75545" spans="16:17">
      <c r="P75545" s="63"/>
      <c r="Q75545" s="63"/>
    </row>
    <row r="75546" spans="16:17">
      <c r="P75546" s="63"/>
      <c r="Q75546" s="63"/>
    </row>
    <row r="75547" spans="16:17">
      <c r="P75547" s="63"/>
      <c r="Q75547" s="63"/>
    </row>
    <row r="75548" spans="16:17">
      <c r="P75548" s="63"/>
      <c r="Q75548" s="63"/>
    </row>
    <row r="75549" spans="16:17">
      <c r="P75549" s="63"/>
      <c r="Q75549" s="63"/>
    </row>
    <row r="75550" spans="16:17">
      <c r="P75550" s="63"/>
      <c r="Q75550" s="63"/>
    </row>
    <row r="75551" spans="16:17">
      <c r="P75551" s="63"/>
      <c r="Q75551" s="63"/>
    </row>
    <row r="75552" spans="16:17">
      <c r="P75552" s="63"/>
      <c r="Q75552" s="63"/>
    </row>
    <row r="75553" spans="16:17">
      <c r="P75553" s="63"/>
      <c r="Q75553" s="63"/>
    </row>
    <row r="75554" spans="16:17">
      <c r="P75554" s="63"/>
      <c r="Q75554" s="63"/>
    </row>
    <row r="75555" spans="16:17">
      <c r="P75555" s="63"/>
      <c r="Q75555" s="63"/>
    </row>
    <row r="75556" spans="16:17">
      <c r="P75556" s="63"/>
      <c r="Q75556" s="63"/>
    </row>
    <row r="75557" spans="16:17">
      <c r="P75557" s="63"/>
      <c r="Q75557" s="63"/>
    </row>
    <row r="75558" spans="16:17">
      <c r="P75558" s="63"/>
      <c r="Q75558" s="63"/>
    </row>
    <row r="75559" spans="16:17">
      <c r="P75559" s="63"/>
      <c r="Q75559" s="63"/>
    </row>
    <row r="75560" spans="16:17">
      <c r="P75560" s="63"/>
      <c r="Q75560" s="63"/>
    </row>
    <row r="75561" spans="16:17">
      <c r="P75561" s="63"/>
      <c r="Q75561" s="63"/>
    </row>
    <row r="75562" spans="16:17">
      <c r="P75562" s="63"/>
      <c r="Q75562" s="63"/>
    </row>
    <row r="75563" spans="16:17">
      <c r="P75563" s="63"/>
      <c r="Q75563" s="63"/>
    </row>
    <row r="75564" spans="16:17">
      <c r="P75564" s="63"/>
      <c r="Q75564" s="63"/>
    </row>
    <row r="75565" spans="16:17">
      <c r="P75565" s="63"/>
      <c r="Q75565" s="63"/>
    </row>
    <row r="75566" spans="16:17">
      <c r="P75566" s="63"/>
      <c r="Q75566" s="63"/>
    </row>
    <row r="75567" spans="16:17">
      <c r="P75567" s="63"/>
      <c r="Q75567" s="63"/>
    </row>
    <row r="75568" spans="16:17">
      <c r="P75568" s="63"/>
      <c r="Q75568" s="63"/>
    </row>
    <row r="75569" spans="16:17">
      <c r="P75569" s="63"/>
      <c r="Q75569" s="63"/>
    </row>
    <row r="75570" spans="16:17">
      <c r="P75570" s="63"/>
      <c r="Q75570" s="63"/>
    </row>
    <row r="75571" spans="16:17">
      <c r="P75571" s="63"/>
      <c r="Q75571" s="63"/>
    </row>
    <row r="75572" spans="16:17">
      <c r="P75572" s="63"/>
      <c r="Q75572" s="63"/>
    </row>
    <row r="75573" spans="16:17">
      <c r="P75573" s="63"/>
      <c r="Q75573" s="63"/>
    </row>
    <row r="75574" spans="16:17">
      <c r="P75574" s="63"/>
      <c r="Q75574" s="63"/>
    </row>
    <row r="75575" spans="16:17">
      <c r="P75575" s="63"/>
      <c r="Q75575" s="63"/>
    </row>
    <row r="75576" spans="16:17">
      <c r="P75576" s="63"/>
      <c r="Q75576" s="63"/>
    </row>
    <row r="75577" spans="16:17">
      <c r="P75577" s="63"/>
      <c r="Q75577" s="63"/>
    </row>
    <row r="75578" spans="16:17">
      <c r="P75578" s="63"/>
      <c r="Q75578" s="63"/>
    </row>
    <row r="75579" spans="16:17">
      <c r="P75579" s="63"/>
      <c r="Q75579" s="63"/>
    </row>
    <row r="75580" spans="16:17">
      <c r="P75580" s="63"/>
      <c r="Q75580" s="63"/>
    </row>
    <row r="75581" spans="16:17">
      <c r="P75581" s="63"/>
      <c r="Q75581" s="63"/>
    </row>
    <row r="75582" spans="16:17">
      <c r="P75582" s="63"/>
      <c r="Q75582" s="63"/>
    </row>
    <row r="75583" spans="16:17">
      <c r="P75583" s="63"/>
      <c r="Q75583" s="63"/>
    </row>
    <row r="75584" spans="16:17">
      <c r="P75584" s="63"/>
      <c r="Q75584" s="63"/>
    </row>
    <row r="75585" spans="16:17">
      <c r="P75585" s="63"/>
      <c r="Q75585" s="63"/>
    </row>
    <row r="75586" spans="16:17">
      <c r="P75586" s="63"/>
      <c r="Q75586" s="63"/>
    </row>
    <row r="75587" spans="16:17">
      <c r="P75587" s="63"/>
      <c r="Q75587" s="63"/>
    </row>
    <row r="75588" spans="16:17">
      <c r="P75588" s="63"/>
      <c r="Q75588" s="63"/>
    </row>
    <row r="75589" spans="16:17">
      <c r="P75589" s="63"/>
      <c r="Q75589" s="63"/>
    </row>
    <row r="75590" spans="16:17">
      <c r="P75590" s="63"/>
      <c r="Q75590" s="63"/>
    </row>
    <row r="75591" spans="16:17">
      <c r="P75591" s="63"/>
      <c r="Q75591" s="63"/>
    </row>
    <row r="75592" spans="16:17">
      <c r="P75592" s="63"/>
      <c r="Q75592" s="63"/>
    </row>
    <row r="75593" spans="16:17">
      <c r="P75593" s="63"/>
      <c r="Q75593" s="63"/>
    </row>
    <row r="75594" spans="16:17">
      <c r="P75594" s="63"/>
      <c r="Q75594" s="63"/>
    </row>
    <row r="75595" spans="16:17">
      <c r="P75595" s="63"/>
      <c r="Q75595" s="63"/>
    </row>
    <row r="75596" spans="16:17">
      <c r="P75596" s="63"/>
      <c r="Q75596" s="63"/>
    </row>
    <row r="75597" spans="16:17">
      <c r="P75597" s="63"/>
      <c r="Q75597" s="63"/>
    </row>
    <row r="75598" spans="16:17">
      <c r="P75598" s="63"/>
      <c r="Q75598" s="63"/>
    </row>
    <row r="75599" spans="16:17">
      <c r="P75599" s="63"/>
      <c r="Q75599" s="63"/>
    </row>
    <row r="75600" spans="16:17">
      <c r="P75600" s="63"/>
      <c r="Q75600" s="63"/>
    </row>
    <row r="75601" spans="16:17">
      <c r="P75601" s="63"/>
      <c r="Q75601" s="63"/>
    </row>
    <row r="75602" spans="16:17">
      <c r="P75602" s="63"/>
      <c r="Q75602" s="63"/>
    </row>
    <row r="75603" spans="16:17">
      <c r="P75603" s="63"/>
      <c r="Q75603" s="63"/>
    </row>
    <row r="75604" spans="16:17">
      <c r="P75604" s="63"/>
      <c r="Q75604" s="63"/>
    </row>
    <row r="75605" spans="16:17">
      <c r="P75605" s="63"/>
      <c r="Q75605" s="63"/>
    </row>
    <row r="75606" spans="16:17">
      <c r="P75606" s="63"/>
      <c r="Q75606" s="63"/>
    </row>
    <row r="75607" spans="16:17">
      <c r="P75607" s="63"/>
      <c r="Q75607" s="63"/>
    </row>
    <row r="75608" spans="16:17">
      <c r="P75608" s="63"/>
      <c r="Q75608" s="63"/>
    </row>
    <row r="75609" spans="16:17">
      <c r="P75609" s="63"/>
      <c r="Q75609" s="63"/>
    </row>
    <row r="75610" spans="16:17">
      <c r="P75610" s="63"/>
      <c r="Q75610" s="63"/>
    </row>
    <row r="75611" spans="16:17">
      <c r="P75611" s="63"/>
      <c r="Q75611" s="63"/>
    </row>
    <row r="75612" spans="16:17">
      <c r="P75612" s="63"/>
      <c r="Q75612" s="63"/>
    </row>
    <row r="75613" spans="16:17">
      <c r="P75613" s="63"/>
      <c r="Q75613" s="63"/>
    </row>
    <row r="75614" spans="16:17">
      <c r="P75614" s="63"/>
      <c r="Q75614" s="63"/>
    </row>
    <row r="75615" spans="16:17">
      <c r="P75615" s="63"/>
      <c r="Q75615" s="63"/>
    </row>
    <row r="75616" spans="16:17">
      <c r="P75616" s="63"/>
      <c r="Q75616" s="63"/>
    </row>
    <row r="75617" spans="16:17">
      <c r="P75617" s="63"/>
      <c r="Q75617" s="63"/>
    </row>
    <row r="75618" spans="16:17">
      <c r="P75618" s="63"/>
      <c r="Q75618" s="63"/>
    </row>
    <row r="75619" spans="16:17">
      <c r="P75619" s="63"/>
      <c r="Q75619" s="63"/>
    </row>
    <row r="75620" spans="16:17">
      <c r="P75620" s="63"/>
      <c r="Q75620" s="63"/>
    </row>
    <row r="75621" spans="16:17">
      <c r="P75621" s="63"/>
      <c r="Q75621" s="63"/>
    </row>
    <row r="75622" spans="16:17">
      <c r="P75622" s="63"/>
      <c r="Q75622" s="63"/>
    </row>
    <row r="75623" spans="16:17">
      <c r="P75623" s="63"/>
      <c r="Q75623" s="63"/>
    </row>
    <row r="75624" spans="16:17">
      <c r="P75624" s="63"/>
      <c r="Q75624" s="63"/>
    </row>
    <row r="75625" spans="16:17">
      <c r="P75625" s="63"/>
      <c r="Q75625" s="63"/>
    </row>
    <row r="75626" spans="16:17">
      <c r="P75626" s="63"/>
      <c r="Q75626" s="63"/>
    </row>
    <row r="75627" spans="16:17">
      <c r="P75627" s="63"/>
      <c r="Q75627" s="63"/>
    </row>
    <row r="75628" spans="16:17">
      <c r="P75628" s="63"/>
      <c r="Q75628" s="63"/>
    </row>
    <row r="75629" spans="16:17">
      <c r="P75629" s="63"/>
      <c r="Q75629" s="63"/>
    </row>
    <row r="75630" spans="16:17">
      <c r="P75630" s="63"/>
      <c r="Q75630" s="63"/>
    </row>
    <row r="75631" spans="16:17">
      <c r="P75631" s="63"/>
      <c r="Q75631" s="63"/>
    </row>
    <row r="75632" spans="16:17">
      <c r="P75632" s="63"/>
      <c r="Q75632" s="63"/>
    </row>
    <row r="75633" spans="16:17">
      <c r="P75633" s="63"/>
      <c r="Q75633" s="63"/>
    </row>
    <row r="75634" spans="16:17">
      <c r="P75634" s="63"/>
      <c r="Q75634" s="63"/>
    </row>
    <row r="75635" spans="16:17">
      <c r="P75635" s="63"/>
      <c r="Q75635" s="63"/>
    </row>
    <row r="75636" spans="16:17">
      <c r="P75636" s="63"/>
      <c r="Q75636" s="63"/>
    </row>
    <row r="75637" spans="16:17">
      <c r="P75637" s="63"/>
      <c r="Q75637" s="63"/>
    </row>
    <row r="75638" spans="16:17">
      <c r="P75638" s="63"/>
      <c r="Q75638" s="63"/>
    </row>
    <row r="75639" spans="16:17">
      <c r="P75639" s="63"/>
      <c r="Q75639" s="63"/>
    </row>
    <row r="75640" spans="16:17">
      <c r="P75640" s="63"/>
      <c r="Q75640" s="63"/>
    </row>
    <row r="75641" spans="16:17">
      <c r="P75641" s="63"/>
      <c r="Q75641" s="63"/>
    </row>
    <row r="75642" spans="16:17">
      <c r="P75642" s="63"/>
      <c r="Q75642" s="63"/>
    </row>
    <row r="75643" spans="16:17">
      <c r="P75643" s="63"/>
      <c r="Q75643" s="63"/>
    </row>
    <row r="75644" spans="16:17">
      <c r="P75644" s="63"/>
      <c r="Q75644" s="63"/>
    </row>
    <row r="75645" spans="16:17">
      <c r="P75645" s="63"/>
      <c r="Q75645" s="63"/>
    </row>
    <row r="75646" spans="16:17">
      <c r="P75646" s="63"/>
      <c r="Q75646" s="63"/>
    </row>
    <row r="75647" spans="16:17">
      <c r="P75647" s="63"/>
      <c r="Q75647" s="63"/>
    </row>
    <row r="75648" spans="16:17">
      <c r="P75648" s="63"/>
      <c r="Q75648" s="63"/>
    </row>
    <row r="75649" spans="16:17">
      <c r="P75649" s="63"/>
      <c r="Q75649" s="63"/>
    </row>
    <row r="75650" spans="16:17">
      <c r="P75650" s="63"/>
      <c r="Q75650" s="63"/>
    </row>
    <row r="75651" spans="16:17">
      <c r="P75651" s="63"/>
      <c r="Q75651" s="63"/>
    </row>
    <row r="75652" spans="16:17">
      <c r="P75652" s="63"/>
      <c r="Q75652" s="63"/>
    </row>
    <row r="75653" spans="16:17">
      <c r="P75653" s="63"/>
      <c r="Q75653" s="63"/>
    </row>
    <row r="75654" spans="16:17">
      <c r="P75654" s="63"/>
      <c r="Q75654" s="63"/>
    </row>
    <row r="75655" spans="16:17">
      <c r="P75655" s="63"/>
      <c r="Q75655" s="63"/>
    </row>
    <row r="75656" spans="16:17">
      <c r="P75656" s="63"/>
      <c r="Q75656" s="63"/>
    </row>
    <row r="75657" spans="16:17">
      <c r="P75657" s="63"/>
      <c r="Q75657" s="63"/>
    </row>
    <row r="75658" spans="16:17">
      <c r="P75658" s="63"/>
      <c r="Q75658" s="63"/>
    </row>
    <row r="75659" spans="16:17">
      <c r="P75659" s="63"/>
      <c r="Q75659" s="63"/>
    </row>
    <row r="75660" spans="16:17">
      <c r="P75660" s="63"/>
      <c r="Q75660" s="63"/>
    </row>
    <row r="75661" spans="16:17">
      <c r="P75661" s="63"/>
      <c r="Q75661" s="63"/>
    </row>
    <row r="75662" spans="16:17">
      <c r="P75662" s="63"/>
      <c r="Q75662" s="63"/>
    </row>
    <row r="75663" spans="16:17">
      <c r="P75663" s="63"/>
      <c r="Q75663" s="63"/>
    </row>
    <row r="75664" spans="16:17">
      <c r="P75664" s="63"/>
      <c r="Q75664" s="63"/>
    </row>
    <row r="75665" spans="16:17">
      <c r="P75665" s="63"/>
      <c r="Q75665" s="63"/>
    </row>
    <row r="75666" spans="16:17">
      <c r="P75666" s="63"/>
      <c r="Q75666" s="63"/>
    </row>
    <row r="75667" spans="16:17">
      <c r="P75667" s="63"/>
      <c r="Q75667" s="63"/>
    </row>
    <row r="75668" spans="16:17">
      <c r="P75668" s="63"/>
      <c r="Q75668" s="63"/>
    </row>
    <row r="75669" spans="16:17">
      <c r="P75669" s="63"/>
      <c r="Q75669" s="63"/>
    </row>
    <row r="75670" spans="16:17">
      <c r="P75670" s="63"/>
      <c r="Q75670" s="63"/>
    </row>
    <row r="75671" spans="16:17">
      <c r="P75671" s="63"/>
      <c r="Q75671" s="63"/>
    </row>
    <row r="75672" spans="16:17">
      <c r="P75672" s="63"/>
      <c r="Q75672" s="63"/>
    </row>
    <row r="75673" spans="16:17">
      <c r="P75673" s="63"/>
      <c r="Q75673" s="63"/>
    </row>
    <row r="75674" spans="16:17">
      <c r="P75674" s="63"/>
      <c r="Q75674" s="63"/>
    </row>
    <row r="75675" spans="16:17">
      <c r="P75675" s="63"/>
      <c r="Q75675" s="63"/>
    </row>
    <row r="75676" spans="16:17">
      <c r="P75676" s="63"/>
      <c r="Q75676" s="63"/>
    </row>
    <row r="75677" spans="16:17">
      <c r="P75677" s="63"/>
      <c r="Q75677" s="63"/>
    </row>
    <row r="75678" spans="16:17">
      <c r="P75678" s="63"/>
      <c r="Q75678" s="63"/>
    </row>
    <row r="75679" spans="16:17">
      <c r="P75679" s="63"/>
      <c r="Q75679" s="63"/>
    </row>
    <row r="75680" spans="16:17">
      <c r="P75680" s="63"/>
      <c r="Q75680" s="63"/>
    </row>
    <row r="75681" spans="16:17">
      <c r="P75681" s="63"/>
      <c r="Q75681" s="63"/>
    </row>
    <row r="75682" spans="16:17">
      <c r="P75682" s="63"/>
      <c r="Q75682" s="63"/>
    </row>
    <row r="75683" spans="16:17">
      <c r="P75683" s="63"/>
      <c r="Q75683" s="63"/>
    </row>
    <row r="75684" spans="16:17">
      <c r="P75684" s="63"/>
      <c r="Q75684" s="63"/>
    </row>
    <row r="75685" spans="16:17">
      <c r="P75685" s="63"/>
      <c r="Q75685" s="63"/>
    </row>
    <row r="75686" spans="16:17">
      <c r="P75686" s="63"/>
      <c r="Q75686" s="63"/>
    </row>
    <row r="75687" spans="16:17">
      <c r="P75687" s="63"/>
      <c r="Q75687" s="63"/>
    </row>
    <row r="75688" spans="16:17">
      <c r="P75688" s="63"/>
      <c r="Q75688" s="63"/>
    </row>
    <row r="75689" spans="16:17">
      <c r="P75689" s="63"/>
      <c r="Q75689" s="63"/>
    </row>
    <row r="75690" spans="16:17">
      <c r="P75690" s="63"/>
      <c r="Q75690" s="63"/>
    </row>
    <row r="75691" spans="16:17">
      <c r="P75691" s="63"/>
      <c r="Q75691" s="63"/>
    </row>
    <row r="75692" spans="16:17">
      <c r="P75692" s="63"/>
      <c r="Q75692" s="63"/>
    </row>
    <row r="75693" spans="16:17">
      <c r="P75693" s="63"/>
      <c r="Q75693" s="63"/>
    </row>
    <row r="75694" spans="16:17">
      <c r="P75694" s="63"/>
      <c r="Q75694" s="63"/>
    </row>
    <row r="75695" spans="16:17">
      <c r="P75695" s="63"/>
      <c r="Q75695" s="63"/>
    </row>
    <row r="75696" spans="16:17">
      <c r="P75696" s="63"/>
      <c r="Q75696" s="63"/>
    </row>
    <row r="75697" spans="16:17">
      <c r="P75697" s="63"/>
      <c r="Q75697" s="63"/>
    </row>
    <row r="75698" spans="16:17">
      <c r="P75698" s="63"/>
      <c r="Q75698" s="63"/>
    </row>
    <row r="75699" spans="16:17">
      <c r="P75699" s="63"/>
      <c r="Q75699" s="63"/>
    </row>
    <row r="75700" spans="16:17">
      <c r="P75700" s="63"/>
      <c r="Q75700" s="63"/>
    </row>
    <row r="75701" spans="16:17">
      <c r="P75701" s="63"/>
      <c r="Q75701" s="63"/>
    </row>
    <row r="75702" spans="16:17">
      <c r="P75702" s="63"/>
      <c r="Q75702" s="63"/>
    </row>
    <row r="75703" spans="16:17">
      <c r="P75703" s="63"/>
      <c r="Q75703" s="63"/>
    </row>
    <row r="75704" spans="16:17">
      <c r="P75704" s="63"/>
      <c r="Q75704" s="63"/>
    </row>
    <row r="75705" spans="16:17">
      <c r="P75705" s="63"/>
      <c r="Q75705" s="63"/>
    </row>
    <row r="75706" spans="16:17">
      <c r="P75706" s="63"/>
      <c r="Q75706" s="63"/>
    </row>
    <row r="75707" spans="16:17">
      <c r="P75707" s="63"/>
      <c r="Q75707" s="63"/>
    </row>
    <row r="75708" spans="16:17">
      <c r="P75708" s="63"/>
      <c r="Q75708" s="63"/>
    </row>
    <row r="75709" spans="16:17">
      <c r="P75709" s="63"/>
      <c r="Q75709" s="63"/>
    </row>
    <row r="75710" spans="16:17">
      <c r="P75710" s="63"/>
      <c r="Q75710" s="63"/>
    </row>
    <row r="75711" spans="16:17">
      <c r="P75711" s="63"/>
      <c r="Q75711" s="63"/>
    </row>
    <row r="75712" spans="16:17">
      <c r="P75712" s="63"/>
      <c r="Q75712" s="63"/>
    </row>
    <row r="75713" spans="16:17">
      <c r="P75713" s="63"/>
      <c r="Q75713" s="63"/>
    </row>
    <row r="75714" spans="16:17">
      <c r="P75714" s="63"/>
      <c r="Q75714" s="63"/>
    </row>
    <row r="75715" spans="16:17">
      <c r="P75715" s="63"/>
      <c r="Q75715" s="63"/>
    </row>
    <row r="75716" spans="16:17">
      <c r="P75716" s="63"/>
      <c r="Q75716" s="63"/>
    </row>
    <row r="75717" spans="16:17">
      <c r="P75717" s="63"/>
      <c r="Q75717" s="63"/>
    </row>
    <row r="75718" spans="16:17">
      <c r="P75718" s="63"/>
      <c r="Q75718" s="63"/>
    </row>
    <row r="75719" spans="16:17">
      <c r="P75719" s="63"/>
      <c r="Q75719" s="63"/>
    </row>
    <row r="75720" spans="16:17">
      <c r="P75720" s="63"/>
      <c r="Q75720" s="63"/>
    </row>
    <row r="75721" spans="16:17">
      <c r="P75721" s="63"/>
      <c r="Q75721" s="63"/>
    </row>
    <row r="75722" spans="16:17">
      <c r="P75722" s="63"/>
      <c r="Q75722" s="63"/>
    </row>
    <row r="75723" spans="16:17">
      <c r="P75723" s="63"/>
      <c r="Q75723" s="63"/>
    </row>
    <row r="75724" spans="16:17">
      <c r="P75724" s="63"/>
      <c r="Q75724" s="63"/>
    </row>
    <row r="75725" spans="16:17">
      <c r="P75725" s="63"/>
      <c r="Q75725" s="63"/>
    </row>
    <row r="75726" spans="16:17">
      <c r="P75726" s="63"/>
      <c r="Q75726" s="63"/>
    </row>
    <row r="75727" spans="16:17">
      <c r="P75727" s="63"/>
      <c r="Q75727" s="63"/>
    </row>
    <row r="75728" spans="16:17">
      <c r="P75728" s="63"/>
      <c r="Q75728" s="63"/>
    </row>
    <row r="75729" spans="16:17">
      <c r="P75729" s="63"/>
      <c r="Q75729" s="63"/>
    </row>
    <row r="75730" spans="16:17">
      <c r="P75730" s="63"/>
      <c r="Q75730" s="63"/>
    </row>
    <row r="75731" spans="16:17">
      <c r="P75731" s="63"/>
      <c r="Q75731" s="63"/>
    </row>
    <row r="75732" spans="16:17">
      <c r="P75732" s="63"/>
      <c r="Q75732" s="63"/>
    </row>
    <row r="75733" spans="16:17">
      <c r="P75733" s="63"/>
      <c r="Q75733" s="63"/>
    </row>
    <row r="75734" spans="16:17">
      <c r="P75734" s="63"/>
      <c r="Q75734" s="63"/>
    </row>
    <row r="75735" spans="16:17">
      <c r="P75735" s="63"/>
      <c r="Q75735" s="63"/>
    </row>
    <row r="75736" spans="16:17">
      <c r="P75736" s="63"/>
      <c r="Q75736" s="63"/>
    </row>
    <row r="75737" spans="16:17">
      <c r="P75737" s="63"/>
      <c r="Q75737" s="63"/>
    </row>
    <row r="75738" spans="16:17">
      <c r="P75738" s="63"/>
      <c r="Q75738" s="63"/>
    </row>
    <row r="75739" spans="16:17">
      <c r="P75739" s="63"/>
      <c r="Q75739" s="63"/>
    </row>
    <row r="75740" spans="16:17">
      <c r="P75740" s="63"/>
      <c r="Q75740" s="63"/>
    </row>
    <row r="75741" spans="16:17">
      <c r="P75741" s="63"/>
      <c r="Q75741" s="63"/>
    </row>
    <row r="75742" spans="16:17">
      <c r="P75742" s="63"/>
      <c r="Q75742" s="63"/>
    </row>
    <row r="75743" spans="16:17">
      <c r="P75743" s="63"/>
      <c r="Q75743" s="63"/>
    </row>
    <row r="75744" spans="16:17">
      <c r="P75744" s="63"/>
      <c r="Q75744" s="63"/>
    </row>
    <row r="75745" spans="16:17">
      <c r="P75745" s="63"/>
      <c r="Q75745" s="63"/>
    </row>
    <row r="75746" spans="16:17">
      <c r="P75746" s="63"/>
      <c r="Q75746" s="63"/>
    </row>
    <row r="75747" spans="16:17">
      <c r="P75747" s="63"/>
      <c r="Q75747" s="63"/>
    </row>
    <row r="75748" spans="16:17">
      <c r="P75748" s="63"/>
      <c r="Q75748" s="63"/>
    </row>
    <row r="75749" spans="16:17">
      <c r="P75749" s="63"/>
      <c r="Q75749" s="63"/>
    </row>
    <row r="75750" spans="16:17">
      <c r="P75750" s="63"/>
      <c r="Q75750" s="63"/>
    </row>
    <row r="75751" spans="16:17">
      <c r="P75751" s="63"/>
      <c r="Q75751" s="63"/>
    </row>
    <row r="75752" spans="16:17">
      <c r="P75752" s="63"/>
      <c r="Q75752" s="63"/>
    </row>
    <row r="75753" spans="16:17">
      <c r="P75753" s="63"/>
      <c r="Q75753" s="63"/>
    </row>
    <row r="75754" spans="16:17">
      <c r="P75754" s="63"/>
      <c r="Q75754" s="63"/>
    </row>
    <row r="75755" spans="16:17">
      <c r="P75755" s="63"/>
      <c r="Q75755" s="63"/>
    </row>
    <row r="75756" spans="16:17">
      <c r="P75756" s="63"/>
      <c r="Q75756" s="63"/>
    </row>
    <row r="75757" spans="16:17">
      <c r="P75757" s="63"/>
      <c r="Q75757" s="63"/>
    </row>
    <row r="75758" spans="16:17">
      <c r="P75758" s="63"/>
      <c r="Q75758" s="63"/>
    </row>
    <row r="75759" spans="16:17">
      <c r="P75759" s="63"/>
      <c r="Q75759" s="63"/>
    </row>
    <row r="75760" spans="16:17">
      <c r="P75760" s="63"/>
      <c r="Q75760" s="63"/>
    </row>
    <row r="75761" spans="16:17">
      <c r="P75761" s="63"/>
      <c r="Q75761" s="63"/>
    </row>
    <row r="75762" spans="16:17">
      <c r="P75762" s="63"/>
      <c r="Q75762" s="63"/>
    </row>
    <row r="75763" spans="16:17">
      <c r="P75763" s="63"/>
      <c r="Q75763" s="63"/>
    </row>
    <row r="75764" spans="16:17">
      <c r="P75764" s="63"/>
      <c r="Q75764" s="63"/>
    </row>
    <row r="75765" spans="16:17">
      <c r="P75765" s="63"/>
      <c r="Q75765" s="63"/>
    </row>
    <row r="75766" spans="16:17">
      <c r="P75766" s="63"/>
      <c r="Q75766" s="63"/>
    </row>
    <row r="75767" spans="16:17">
      <c r="P75767" s="63"/>
      <c r="Q75767" s="63"/>
    </row>
    <row r="75768" spans="16:17">
      <c r="P75768" s="63"/>
      <c r="Q75768" s="63"/>
    </row>
    <row r="75769" spans="16:17">
      <c r="P75769" s="63"/>
      <c r="Q75769" s="63"/>
    </row>
    <row r="75770" spans="16:17">
      <c r="P75770" s="63"/>
      <c r="Q75770" s="63"/>
    </row>
    <row r="75771" spans="16:17">
      <c r="P75771" s="63"/>
      <c r="Q75771" s="63"/>
    </row>
    <row r="75772" spans="16:17">
      <c r="P75772" s="63"/>
      <c r="Q75772" s="63"/>
    </row>
    <row r="75773" spans="16:17">
      <c r="P75773" s="63"/>
      <c r="Q75773" s="63"/>
    </row>
    <row r="75774" spans="16:17">
      <c r="P75774" s="63"/>
      <c r="Q75774" s="63"/>
    </row>
    <row r="75775" spans="16:17">
      <c r="P75775" s="63"/>
      <c r="Q75775" s="63"/>
    </row>
    <row r="75776" spans="16:17">
      <c r="P75776" s="63"/>
      <c r="Q75776" s="63"/>
    </row>
    <row r="75777" spans="16:17">
      <c r="P75777" s="63"/>
      <c r="Q75777" s="63"/>
    </row>
    <row r="75778" spans="16:17">
      <c r="P75778" s="63"/>
      <c r="Q75778" s="63"/>
    </row>
    <row r="75779" spans="16:17">
      <c r="P75779" s="63"/>
      <c r="Q75779" s="63"/>
    </row>
    <row r="75780" spans="16:17">
      <c r="P75780" s="63"/>
      <c r="Q75780" s="63"/>
    </row>
    <row r="75781" spans="16:17">
      <c r="P75781" s="63"/>
      <c r="Q75781" s="63"/>
    </row>
    <row r="75782" spans="16:17">
      <c r="P75782" s="63"/>
      <c r="Q75782" s="63"/>
    </row>
    <row r="75783" spans="16:17">
      <c r="P75783" s="63"/>
      <c r="Q75783" s="63"/>
    </row>
    <row r="75784" spans="16:17">
      <c r="P75784" s="63"/>
      <c r="Q75784" s="63"/>
    </row>
    <row r="75785" spans="16:17">
      <c r="P75785" s="63"/>
      <c r="Q75785" s="63"/>
    </row>
    <row r="75786" spans="16:17">
      <c r="P75786" s="63"/>
      <c r="Q75786" s="63"/>
    </row>
    <row r="75787" spans="16:17">
      <c r="P75787" s="63"/>
      <c r="Q75787" s="63"/>
    </row>
    <row r="75788" spans="16:17">
      <c r="P75788" s="63"/>
      <c r="Q75788" s="63"/>
    </row>
    <row r="75789" spans="16:17">
      <c r="P75789" s="63"/>
      <c r="Q75789" s="63"/>
    </row>
    <row r="75790" spans="16:17">
      <c r="P75790" s="63"/>
      <c r="Q75790" s="63"/>
    </row>
    <row r="75791" spans="16:17">
      <c r="P75791" s="63"/>
      <c r="Q75791" s="63"/>
    </row>
    <row r="75792" spans="16:17">
      <c r="P75792" s="63"/>
      <c r="Q75792" s="63"/>
    </row>
    <row r="75793" spans="16:17">
      <c r="P75793" s="63"/>
      <c r="Q75793" s="63"/>
    </row>
    <row r="75794" spans="16:17">
      <c r="P75794" s="63"/>
      <c r="Q75794" s="63"/>
    </row>
    <row r="75795" spans="16:17">
      <c r="P75795" s="63"/>
      <c r="Q75795" s="63"/>
    </row>
    <row r="75796" spans="16:17">
      <c r="P75796" s="63"/>
      <c r="Q75796" s="63"/>
    </row>
    <row r="75797" spans="16:17">
      <c r="P75797" s="63"/>
      <c r="Q75797" s="63"/>
    </row>
    <row r="75798" spans="16:17">
      <c r="P75798" s="63"/>
      <c r="Q75798" s="63"/>
    </row>
    <row r="75799" spans="16:17">
      <c r="P75799" s="63"/>
      <c r="Q75799" s="63"/>
    </row>
    <row r="75800" spans="16:17">
      <c r="P75800" s="63"/>
      <c r="Q75800" s="63"/>
    </row>
    <row r="75801" spans="16:17">
      <c r="P75801" s="63"/>
      <c r="Q75801" s="63"/>
    </row>
    <row r="75802" spans="16:17">
      <c r="P75802" s="63"/>
      <c r="Q75802" s="63"/>
    </row>
    <row r="75803" spans="16:17">
      <c r="P75803" s="63"/>
      <c r="Q75803" s="63"/>
    </row>
    <row r="75804" spans="16:17">
      <c r="P75804" s="63"/>
      <c r="Q75804" s="63"/>
    </row>
    <row r="75805" spans="16:17">
      <c r="P75805" s="63"/>
      <c r="Q75805" s="63"/>
    </row>
    <row r="75806" spans="16:17">
      <c r="P75806" s="63"/>
      <c r="Q75806" s="63"/>
    </row>
    <row r="75807" spans="16:17">
      <c r="P75807" s="63"/>
      <c r="Q75807" s="63"/>
    </row>
    <row r="75808" spans="16:17">
      <c r="P75808" s="63"/>
      <c r="Q75808" s="63"/>
    </row>
    <row r="75809" spans="16:17">
      <c r="P75809" s="63"/>
      <c r="Q75809" s="63"/>
    </row>
    <row r="75810" spans="16:17">
      <c r="P75810" s="63"/>
      <c r="Q75810" s="63"/>
    </row>
    <row r="75811" spans="16:17">
      <c r="P75811" s="63"/>
      <c r="Q75811" s="63"/>
    </row>
    <row r="75812" spans="16:17">
      <c r="P75812" s="63"/>
      <c r="Q75812" s="63"/>
    </row>
    <row r="75813" spans="16:17">
      <c r="P75813" s="63"/>
      <c r="Q75813" s="63"/>
    </row>
    <row r="75814" spans="16:17">
      <c r="P75814" s="63"/>
      <c r="Q75814" s="63"/>
    </row>
    <row r="75815" spans="16:17">
      <c r="P75815" s="63"/>
      <c r="Q75815" s="63"/>
    </row>
    <row r="75816" spans="16:17">
      <c r="P75816" s="63"/>
      <c r="Q75816" s="63"/>
    </row>
    <row r="75817" spans="16:17">
      <c r="P75817" s="63"/>
      <c r="Q75817" s="63"/>
    </row>
    <row r="75818" spans="16:17">
      <c r="P75818" s="63"/>
      <c r="Q75818" s="63"/>
    </row>
    <row r="75819" spans="16:17">
      <c r="P75819" s="63"/>
      <c r="Q75819" s="63"/>
    </row>
    <row r="75820" spans="16:17">
      <c r="P75820" s="63"/>
      <c r="Q75820" s="63"/>
    </row>
    <row r="75821" spans="16:17">
      <c r="P75821" s="63"/>
      <c r="Q75821" s="63"/>
    </row>
    <row r="75822" spans="16:17">
      <c r="P75822" s="63"/>
      <c r="Q75822" s="63"/>
    </row>
    <row r="75823" spans="16:17">
      <c r="P75823" s="63"/>
      <c r="Q75823" s="63"/>
    </row>
    <row r="75824" spans="16:17">
      <c r="P75824" s="63"/>
      <c r="Q75824" s="63"/>
    </row>
    <row r="75825" spans="16:17">
      <c r="P75825" s="63"/>
      <c r="Q75825" s="63"/>
    </row>
    <row r="75826" spans="16:17">
      <c r="P75826" s="63"/>
      <c r="Q75826" s="63"/>
    </row>
    <row r="75827" spans="16:17">
      <c r="P75827" s="63"/>
      <c r="Q75827" s="63"/>
    </row>
    <row r="75828" spans="16:17">
      <c r="P75828" s="63"/>
      <c r="Q75828" s="63"/>
    </row>
    <row r="75829" spans="16:17">
      <c r="P75829" s="63"/>
      <c r="Q75829" s="63"/>
    </row>
    <row r="75830" spans="16:17">
      <c r="P75830" s="63"/>
      <c r="Q75830" s="63"/>
    </row>
    <row r="75831" spans="16:17">
      <c r="P75831" s="63"/>
      <c r="Q75831" s="63"/>
    </row>
    <row r="75832" spans="16:17">
      <c r="P75832" s="63"/>
      <c r="Q75832" s="63"/>
    </row>
    <row r="75833" spans="16:17">
      <c r="P75833" s="63"/>
      <c r="Q75833" s="63"/>
    </row>
    <row r="75834" spans="16:17">
      <c r="P75834" s="63"/>
      <c r="Q75834" s="63"/>
    </row>
    <row r="75835" spans="16:17">
      <c r="P75835" s="63"/>
      <c r="Q75835" s="63"/>
    </row>
    <row r="75836" spans="16:17">
      <c r="P75836" s="63"/>
      <c r="Q75836" s="63"/>
    </row>
    <row r="75837" spans="16:17">
      <c r="P75837" s="63"/>
      <c r="Q75837" s="63"/>
    </row>
    <row r="75838" spans="16:17">
      <c r="P75838" s="63"/>
      <c r="Q75838" s="63"/>
    </row>
    <row r="75839" spans="16:17">
      <c r="P75839" s="63"/>
      <c r="Q75839" s="63"/>
    </row>
    <row r="75840" spans="16:17">
      <c r="P75840" s="63"/>
      <c r="Q75840" s="63"/>
    </row>
    <row r="75841" spans="16:17">
      <c r="P75841" s="63"/>
      <c r="Q75841" s="63"/>
    </row>
    <row r="75842" spans="16:17">
      <c r="P75842" s="63"/>
      <c r="Q75842" s="63"/>
    </row>
    <row r="75843" spans="16:17">
      <c r="P75843" s="63"/>
      <c r="Q75843" s="63"/>
    </row>
    <row r="75844" spans="16:17">
      <c r="P75844" s="63"/>
      <c r="Q75844" s="63"/>
    </row>
    <row r="75845" spans="16:17">
      <c r="P75845" s="63"/>
      <c r="Q75845" s="63"/>
    </row>
    <row r="75846" spans="16:17">
      <c r="P75846" s="63"/>
      <c r="Q75846" s="63"/>
    </row>
    <row r="75847" spans="16:17">
      <c r="P75847" s="63"/>
      <c r="Q75847" s="63"/>
    </row>
    <row r="75848" spans="16:17">
      <c r="P75848" s="63"/>
      <c r="Q75848" s="63"/>
    </row>
    <row r="75849" spans="16:17">
      <c r="P75849" s="63"/>
      <c r="Q75849" s="63"/>
    </row>
    <row r="75850" spans="16:17">
      <c r="P75850" s="63"/>
      <c r="Q75850" s="63"/>
    </row>
    <row r="75851" spans="16:17">
      <c r="P75851" s="63"/>
      <c r="Q75851" s="63"/>
    </row>
    <row r="75852" spans="16:17">
      <c r="P75852" s="63"/>
      <c r="Q75852" s="63"/>
    </row>
    <row r="75853" spans="16:17">
      <c r="P75853" s="63"/>
      <c r="Q75853" s="63"/>
    </row>
    <row r="75854" spans="16:17">
      <c r="P75854" s="63"/>
      <c r="Q75854" s="63"/>
    </row>
    <row r="75855" spans="16:17">
      <c r="P75855" s="63"/>
      <c r="Q75855" s="63"/>
    </row>
    <row r="75856" spans="16:17">
      <c r="P75856" s="63"/>
      <c r="Q75856" s="63"/>
    </row>
    <row r="75857" spans="16:17">
      <c r="P75857" s="63"/>
      <c r="Q75857" s="63"/>
    </row>
    <row r="75858" spans="16:17">
      <c r="P75858" s="63"/>
      <c r="Q75858" s="63"/>
    </row>
    <row r="75859" spans="16:17">
      <c r="P75859" s="63"/>
      <c r="Q75859" s="63"/>
    </row>
    <row r="75860" spans="16:17">
      <c r="P75860" s="63"/>
      <c r="Q75860" s="63"/>
    </row>
    <row r="75861" spans="16:17">
      <c r="P75861" s="63"/>
      <c r="Q75861" s="63"/>
    </row>
    <row r="75862" spans="16:17">
      <c r="P75862" s="63"/>
      <c r="Q75862" s="63"/>
    </row>
    <row r="75863" spans="16:17">
      <c r="P75863" s="63"/>
      <c r="Q75863" s="63"/>
    </row>
    <row r="75864" spans="16:17">
      <c r="P75864" s="63"/>
      <c r="Q75864" s="63"/>
    </row>
    <row r="75865" spans="16:17">
      <c r="P75865" s="63"/>
      <c r="Q75865" s="63"/>
    </row>
    <row r="75866" spans="16:17">
      <c r="P75866" s="63"/>
      <c r="Q75866" s="63"/>
    </row>
    <row r="75867" spans="16:17">
      <c r="P75867" s="63"/>
      <c r="Q75867" s="63"/>
    </row>
    <row r="75868" spans="16:17">
      <c r="P75868" s="63"/>
      <c r="Q75868" s="63"/>
    </row>
    <row r="75869" spans="16:17">
      <c r="P75869" s="63"/>
      <c r="Q75869" s="63"/>
    </row>
    <row r="75870" spans="16:17">
      <c r="P75870" s="63"/>
      <c r="Q75870" s="63"/>
    </row>
    <row r="75871" spans="16:17">
      <c r="P75871" s="63"/>
      <c r="Q75871" s="63"/>
    </row>
    <row r="75872" spans="16:17">
      <c r="P75872" s="63"/>
      <c r="Q75872" s="63"/>
    </row>
    <row r="75873" spans="16:17">
      <c r="P75873" s="63"/>
      <c r="Q75873" s="63"/>
    </row>
    <row r="75874" spans="16:17">
      <c r="P75874" s="63"/>
      <c r="Q75874" s="63"/>
    </row>
    <row r="75875" spans="16:17">
      <c r="P75875" s="63"/>
      <c r="Q75875" s="63"/>
    </row>
    <row r="75876" spans="16:17">
      <c r="P75876" s="63"/>
      <c r="Q75876" s="63"/>
    </row>
    <row r="75877" spans="16:17">
      <c r="P75877" s="63"/>
      <c r="Q75877" s="63"/>
    </row>
    <row r="75878" spans="16:17">
      <c r="P75878" s="63"/>
      <c r="Q75878" s="63"/>
    </row>
    <row r="75879" spans="16:17">
      <c r="P75879" s="63"/>
      <c r="Q75879" s="63"/>
    </row>
    <row r="75880" spans="16:17">
      <c r="P75880" s="63"/>
      <c r="Q75880" s="63"/>
    </row>
    <row r="75881" spans="16:17">
      <c r="P75881" s="63"/>
      <c r="Q75881" s="63"/>
    </row>
    <row r="75882" spans="16:17">
      <c r="P75882" s="63"/>
      <c r="Q75882" s="63"/>
    </row>
    <row r="75883" spans="16:17">
      <c r="P75883" s="63"/>
      <c r="Q75883" s="63"/>
    </row>
    <row r="75884" spans="16:17">
      <c r="P75884" s="63"/>
      <c r="Q75884" s="63"/>
    </row>
    <row r="75885" spans="16:17">
      <c r="P75885" s="63"/>
      <c r="Q75885" s="63"/>
    </row>
    <row r="75886" spans="16:17">
      <c r="P75886" s="63"/>
      <c r="Q75886" s="63"/>
    </row>
    <row r="75887" spans="16:17">
      <c r="P75887" s="63"/>
      <c r="Q75887" s="63"/>
    </row>
    <row r="75888" spans="16:17">
      <c r="P75888" s="63"/>
      <c r="Q75888" s="63"/>
    </row>
    <row r="75889" spans="16:17">
      <c r="P75889" s="63"/>
      <c r="Q75889" s="63"/>
    </row>
    <row r="75890" spans="16:17">
      <c r="P75890" s="63"/>
      <c r="Q75890" s="63"/>
    </row>
    <row r="75891" spans="16:17">
      <c r="P75891" s="63"/>
      <c r="Q75891" s="63"/>
    </row>
    <row r="75892" spans="16:17">
      <c r="P75892" s="63"/>
      <c r="Q75892" s="63"/>
    </row>
    <row r="75893" spans="16:17">
      <c r="P75893" s="63"/>
      <c r="Q75893" s="63"/>
    </row>
    <row r="75894" spans="16:17">
      <c r="P75894" s="63"/>
      <c r="Q75894" s="63"/>
    </row>
    <row r="75895" spans="16:17">
      <c r="P75895" s="63"/>
      <c r="Q75895" s="63"/>
    </row>
    <row r="75896" spans="16:17">
      <c r="P75896" s="63"/>
      <c r="Q75896" s="63"/>
    </row>
    <row r="75897" spans="16:17">
      <c r="P75897" s="63"/>
      <c r="Q75897" s="63"/>
    </row>
    <row r="75898" spans="16:17">
      <c r="P75898" s="63"/>
      <c r="Q75898" s="63"/>
    </row>
    <row r="75899" spans="16:17">
      <c r="P75899" s="63"/>
      <c r="Q75899" s="63"/>
    </row>
    <row r="75900" spans="16:17">
      <c r="P75900" s="63"/>
      <c r="Q75900" s="63"/>
    </row>
    <row r="75901" spans="16:17">
      <c r="P75901" s="63"/>
      <c r="Q75901" s="63"/>
    </row>
    <row r="75902" spans="16:17">
      <c r="P75902" s="63"/>
      <c r="Q75902" s="63"/>
    </row>
    <row r="75903" spans="16:17">
      <c r="P75903" s="63"/>
      <c r="Q75903" s="63"/>
    </row>
    <row r="75904" spans="16:17">
      <c r="P75904" s="63"/>
      <c r="Q75904" s="63"/>
    </row>
    <row r="75905" spans="16:17">
      <c r="P75905" s="63"/>
      <c r="Q75905" s="63"/>
    </row>
    <row r="75906" spans="16:17">
      <c r="P75906" s="63"/>
      <c r="Q75906" s="63"/>
    </row>
    <row r="75907" spans="16:17">
      <c r="P75907" s="63"/>
      <c r="Q75907" s="63"/>
    </row>
    <row r="75908" spans="16:17">
      <c r="P75908" s="63"/>
      <c r="Q75908" s="63"/>
    </row>
    <row r="75909" spans="16:17">
      <c r="P75909" s="63"/>
      <c r="Q75909" s="63"/>
    </row>
    <row r="75910" spans="16:17">
      <c r="P75910" s="63"/>
      <c r="Q75910" s="63"/>
    </row>
    <row r="75911" spans="16:17">
      <c r="P75911" s="63"/>
      <c r="Q75911" s="63"/>
    </row>
    <row r="75912" spans="16:17">
      <c r="P75912" s="63"/>
      <c r="Q75912" s="63"/>
    </row>
    <row r="75913" spans="16:17">
      <c r="P75913" s="63"/>
      <c r="Q75913" s="63"/>
    </row>
    <row r="75914" spans="16:17">
      <c r="P75914" s="63"/>
      <c r="Q75914" s="63"/>
    </row>
    <row r="75915" spans="16:17">
      <c r="P75915" s="63"/>
      <c r="Q75915" s="63"/>
    </row>
    <row r="75916" spans="16:17">
      <c r="P75916" s="63"/>
      <c r="Q75916" s="63"/>
    </row>
    <row r="75917" spans="16:17">
      <c r="P75917" s="63"/>
      <c r="Q75917" s="63"/>
    </row>
    <row r="75918" spans="16:17">
      <c r="P75918" s="63"/>
      <c r="Q75918" s="63"/>
    </row>
    <row r="75919" spans="16:17">
      <c r="P75919" s="63"/>
      <c r="Q75919" s="63"/>
    </row>
    <row r="75920" spans="16:17">
      <c r="P75920" s="63"/>
      <c r="Q75920" s="63"/>
    </row>
    <row r="75921" spans="16:17">
      <c r="P75921" s="63"/>
      <c r="Q75921" s="63"/>
    </row>
    <row r="75922" spans="16:17">
      <c r="P75922" s="63"/>
      <c r="Q75922" s="63"/>
    </row>
    <row r="75923" spans="16:17">
      <c r="P75923" s="63"/>
      <c r="Q75923" s="63"/>
    </row>
    <row r="75924" spans="16:17">
      <c r="P75924" s="63"/>
      <c r="Q75924" s="63"/>
    </row>
    <row r="75925" spans="16:17">
      <c r="P75925" s="63"/>
      <c r="Q75925" s="63"/>
    </row>
    <row r="75926" spans="16:17">
      <c r="P75926" s="63"/>
      <c r="Q75926" s="63"/>
    </row>
    <row r="75927" spans="16:17">
      <c r="P75927" s="63"/>
      <c r="Q75927" s="63"/>
    </row>
    <row r="75928" spans="16:17">
      <c r="P75928" s="63"/>
      <c r="Q75928" s="63"/>
    </row>
    <row r="75929" spans="16:17">
      <c r="P75929" s="63"/>
      <c r="Q75929" s="63"/>
    </row>
    <row r="75930" spans="16:17">
      <c r="P75930" s="63"/>
      <c r="Q75930" s="63"/>
    </row>
    <row r="75931" spans="16:17">
      <c r="P75931" s="63"/>
      <c r="Q75931" s="63"/>
    </row>
    <row r="75932" spans="16:17">
      <c r="P75932" s="63"/>
      <c r="Q75932" s="63"/>
    </row>
    <row r="75933" spans="16:17">
      <c r="P75933" s="63"/>
      <c r="Q75933" s="63"/>
    </row>
    <row r="75934" spans="16:17">
      <c r="P75934" s="63"/>
      <c r="Q75934" s="63"/>
    </row>
    <row r="75935" spans="16:17">
      <c r="P75935" s="63"/>
      <c r="Q75935" s="63"/>
    </row>
    <row r="75936" spans="16:17">
      <c r="P75936" s="63"/>
      <c r="Q75936" s="63"/>
    </row>
    <row r="75937" spans="16:17">
      <c r="P75937" s="63"/>
      <c r="Q75937" s="63"/>
    </row>
    <row r="75938" spans="16:17">
      <c r="P75938" s="63"/>
      <c r="Q75938" s="63"/>
    </row>
    <row r="75939" spans="16:17">
      <c r="P75939" s="63"/>
      <c r="Q75939" s="63"/>
    </row>
    <row r="75940" spans="16:17">
      <c r="P75940" s="63"/>
      <c r="Q75940" s="63"/>
    </row>
    <row r="75941" spans="16:17">
      <c r="P75941" s="63"/>
      <c r="Q75941" s="63"/>
    </row>
    <row r="75942" spans="16:17">
      <c r="P75942" s="63"/>
      <c r="Q75942" s="63"/>
    </row>
    <row r="75943" spans="16:17">
      <c r="P75943" s="63"/>
      <c r="Q75943" s="63"/>
    </row>
    <row r="75944" spans="16:17">
      <c r="P75944" s="63"/>
      <c r="Q75944" s="63"/>
    </row>
    <row r="75945" spans="16:17">
      <c r="P75945" s="63"/>
      <c r="Q75945" s="63"/>
    </row>
    <row r="75946" spans="16:17">
      <c r="P75946" s="63"/>
      <c r="Q75946" s="63"/>
    </row>
    <row r="75947" spans="16:17">
      <c r="P75947" s="63"/>
      <c r="Q75947" s="63"/>
    </row>
    <row r="75948" spans="16:17">
      <c r="P75948" s="63"/>
      <c r="Q75948" s="63"/>
    </row>
    <row r="75949" spans="16:17">
      <c r="P75949" s="63"/>
      <c r="Q75949" s="63"/>
    </row>
    <row r="75950" spans="16:17">
      <c r="P75950" s="63"/>
      <c r="Q75950" s="63"/>
    </row>
    <row r="75951" spans="16:17">
      <c r="P75951" s="63"/>
      <c r="Q75951" s="63"/>
    </row>
    <row r="75952" spans="16:17">
      <c r="P75952" s="63"/>
      <c r="Q75952" s="63"/>
    </row>
    <row r="75953" spans="16:17">
      <c r="P75953" s="63"/>
      <c r="Q75953" s="63"/>
    </row>
    <row r="75954" spans="16:17">
      <c r="P75954" s="63"/>
      <c r="Q75954" s="63"/>
    </row>
    <row r="75955" spans="16:17">
      <c r="P75955" s="63"/>
      <c r="Q75955" s="63"/>
    </row>
    <row r="75956" spans="16:17">
      <c r="P75956" s="63"/>
      <c r="Q75956" s="63"/>
    </row>
    <row r="75957" spans="16:17">
      <c r="P75957" s="63"/>
      <c r="Q75957" s="63"/>
    </row>
    <row r="75958" spans="16:17">
      <c r="P75958" s="63"/>
      <c r="Q75958" s="63"/>
    </row>
    <row r="75959" spans="16:17">
      <c r="P75959" s="63"/>
      <c r="Q75959" s="63"/>
    </row>
    <row r="75960" spans="16:17">
      <c r="P75960" s="63"/>
      <c r="Q75960" s="63"/>
    </row>
    <row r="75961" spans="16:17">
      <c r="P75961" s="63"/>
      <c r="Q75961" s="63"/>
    </row>
    <row r="75962" spans="16:17">
      <c r="P75962" s="63"/>
      <c r="Q75962" s="63"/>
    </row>
    <row r="75963" spans="16:17">
      <c r="P75963" s="63"/>
      <c r="Q75963" s="63"/>
    </row>
    <row r="75964" spans="16:17">
      <c r="P75964" s="63"/>
      <c r="Q75964" s="63"/>
    </row>
    <row r="75965" spans="16:17">
      <c r="P75965" s="63"/>
      <c r="Q75965" s="63"/>
    </row>
    <row r="75966" spans="16:17">
      <c r="P75966" s="63"/>
      <c r="Q75966" s="63"/>
    </row>
    <row r="75967" spans="16:17">
      <c r="P75967" s="63"/>
      <c r="Q75967" s="63"/>
    </row>
    <row r="75968" spans="16:17">
      <c r="P75968" s="63"/>
      <c r="Q75968" s="63"/>
    </row>
    <row r="75969" spans="16:17">
      <c r="P75969" s="63"/>
      <c r="Q75969" s="63"/>
    </row>
    <row r="75970" spans="16:17">
      <c r="P75970" s="63"/>
      <c r="Q75970" s="63"/>
    </row>
    <row r="75971" spans="16:17">
      <c r="P75971" s="63"/>
      <c r="Q75971" s="63"/>
    </row>
    <row r="75972" spans="16:17">
      <c r="P75972" s="63"/>
      <c r="Q75972" s="63"/>
    </row>
    <row r="75973" spans="16:17">
      <c r="P75973" s="63"/>
      <c r="Q75973" s="63"/>
    </row>
    <row r="75974" spans="16:17">
      <c r="P75974" s="63"/>
      <c r="Q75974" s="63"/>
    </row>
    <row r="75975" spans="16:17">
      <c r="P75975" s="63"/>
      <c r="Q75975" s="63"/>
    </row>
    <row r="75976" spans="16:17">
      <c r="P75976" s="63"/>
      <c r="Q75976" s="63"/>
    </row>
    <row r="75977" spans="16:17">
      <c r="P75977" s="63"/>
      <c r="Q75977" s="63"/>
    </row>
    <row r="75978" spans="16:17">
      <c r="P75978" s="63"/>
      <c r="Q75978" s="63"/>
    </row>
    <row r="75979" spans="16:17">
      <c r="P75979" s="63"/>
      <c r="Q75979" s="63"/>
    </row>
    <row r="75980" spans="16:17">
      <c r="P75980" s="63"/>
      <c r="Q75980" s="63"/>
    </row>
    <row r="75981" spans="16:17">
      <c r="P75981" s="63"/>
      <c r="Q75981" s="63"/>
    </row>
    <row r="75982" spans="16:17">
      <c r="P75982" s="63"/>
      <c r="Q75982" s="63"/>
    </row>
    <row r="75983" spans="16:17">
      <c r="P75983" s="63"/>
      <c r="Q75983" s="63"/>
    </row>
    <row r="75984" spans="16:17">
      <c r="P75984" s="63"/>
      <c r="Q75984" s="63"/>
    </row>
    <row r="75985" spans="16:17">
      <c r="P75985" s="63"/>
      <c r="Q75985" s="63"/>
    </row>
    <row r="75986" spans="16:17">
      <c r="P75986" s="63"/>
      <c r="Q75986" s="63"/>
    </row>
    <row r="75987" spans="16:17">
      <c r="P75987" s="63"/>
      <c r="Q75987" s="63"/>
    </row>
    <row r="75988" spans="16:17">
      <c r="P75988" s="63"/>
      <c r="Q75988" s="63"/>
    </row>
    <row r="75989" spans="16:17">
      <c r="P75989" s="63"/>
      <c r="Q75989" s="63"/>
    </row>
    <row r="75990" spans="16:17">
      <c r="P75990" s="63"/>
      <c r="Q75990" s="63"/>
    </row>
    <row r="75991" spans="16:17">
      <c r="P75991" s="63"/>
      <c r="Q75991" s="63"/>
    </row>
    <row r="75992" spans="16:17">
      <c r="P75992" s="63"/>
      <c r="Q75992" s="63"/>
    </row>
    <row r="75993" spans="16:17">
      <c r="P75993" s="63"/>
      <c r="Q75993" s="63"/>
    </row>
    <row r="75994" spans="16:17">
      <c r="P75994" s="63"/>
      <c r="Q75994" s="63"/>
    </row>
    <row r="75995" spans="16:17">
      <c r="P75995" s="63"/>
      <c r="Q75995" s="63"/>
    </row>
    <row r="75996" spans="16:17">
      <c r="P75996" s="63"/>
      <c r="Q75996" s="63"/>
    </row>
    <row r="75997" spans="16:17">
      <c r="P75997" s="63"/>
      <c r="Q75997" s="63"/>
    </row>
    <row r="75998" spans="16:17">
      <c r="P75998" s="63"/>
      <c r="Q75998" s="63"/>
    </row>
    <row r="75999" spans="16:17">
      <c r="P75999" s="63"/>
      <c r="Q75999" s="63"/>
    </row>
    <row r="76000" spans="16:17">
      <c r="P76000" s="63"/>
      <c r="Q76000" s="63"/>
    </row>
    <row r="76001" spans="16:17">
      <c r="P76001" s="63"/>
      <c r="Q76001" s="63"/>
    </row>
    <row r="76002" spans="16:17">
      <c r="P76002" s="63"/>
      <c r="Q76002" s="63"/>
    </row>
    <row r="76003" spans="16:17">
      <c r="P76003" s="63"/>
      <c r="Q76003" s="63"/>
    </row>
    <row r="76004" spans="16:17">
      <c r="P76004" s="63"/>
      <c r="Q76004" s="63"/>
    </row>
    <row r="76005" spans="16:17">
      <c r="P76005" s="63"/>
      <c r="Q76005" s="63"/>
    </row>
    <row r="76006" spans="16:17">
      <c r="P76006" s="63"/>
      <c r="Q76006" s="63"/>
    </row>
    <row r="76007" spans="16:17">
      <c r="P76007" s="63"/>
      <c r="Q76007" s="63"/>
    </row>
    <row r="76008" spans="16:17">
      <c r="P76008" s="63"/>
      <c r="Q76008" s="63"/>
    </row>
    <row r="76009" spans="16:17">
      <c r="P76009" s="63"/>
      <c r="Q76009" s="63"/>
    </row>
    <row r="76010" spans="16:17">
      <c r="P76010" s="63"/>
      <c r="Q76010" s="63"/>
    </row>
    <row r="76011" spans="16:17">
      <c r="P76011" s="63"/>
      <c r="Q76011" s="63"/>
    </row>
    <row r="76012" spans="16:17">
      <c r="P76012" s="63"/>
      <c r="Q76012" s="63"/>
    </row>
    <row r="76013" spans="16:17">
      <c r="P76013" s="63"/>
      <c r="Q76013" s="63"/>
    </row>
    <row r="76014" spans="16:17">
      <c r="P76014" s="63"/>
      <c r="Q76014" s="63"/>
    </row>
    <row r="76015" spans="16:17">
      <c r="P76015" s="63"/>
      <c r="Q76015" s="63"/>
    </row>
    <row r="76016" spans="16:17">
      <c r="P76016" s="63"/>
      <c r="Q76016" s="63"/>
    </row>
    <row r="76017" spans="16:17">
      <c r="P76017" s="63"/>
      <c r="Q76017" s="63"/>
    </row>
    <row r="76018" spans="16:17">
      <c r="P76018" s="63"/>
      <c r="Q76018" s="63"/>
    </row>
    <row r="76019" spans="16:17">
      <c r="P76019" s="63"/>
      <c r="Q76019" s="63"/>
    </row>
    <row r="76020" spans="16:17">
      <c r="P76020" s="63"/>
      <c r="Q76020" s="63"/>
    </row>
    <row r="76021" spans="16:17">
      <c r="P76021" s="63"/>
      <c r="Q76021" s="63"/>
    </row>
    <row r="76022" spans="16:17">
      <c r="P76022" s="63"/>
      <c r="Q76022" s="63"/>
    </row>
    <row r="76023" spans="16:17">
      <c r="P76023" s="63"/>
      <c r="Q76023" s="63"/>
    </row>
    <row r="76024" spans="16:17">
      <c r="P76024" s="63"/>
      <c r="Q76024" s="63"/>
    </row>
    <row r="76025" spans="16:17">
      <c r="P76025" s="63"/>
      <c r="Q76025" s="63"/>
    </row>
    <row r="76026" spans="16:17">
      <c r="P76026" s="63"/>
      <c r="Q76026" s="63"/>
    </row>
    <row r="76027" spans="16:17">
      <c r="P76027" s="63"/>
      <c r="Q76027" s="63"/>
    </row>
    <row r="76028" spans="16:17">
      <c r="P76028" s="63"/>
      <c r="Q76028" s="63"/>
    </row>
    <row r="76029" spans="16:17">
      <c r="P76029" s="63"/>
      <c r="Q76029" s="63"/>
    </row>
    <row r="76030" spans="16:17">
      <c r="P76030" s="63"/>
      <c r="Q76030" s="63"/>
    </row>
    <row r="76031" spans="16:17">
      <c r="P76031" s="63"/>
      <c r="Q76031" s="63"/>
    </row>
    <row r="76032" spans="16:17">
      <c r="P76032" s="63"/>
      <c r="Q76032" s="63"/>
    </row>
    <row r="76033" spans="16:17">
      <c r="P76033" s="63"/>
      <c r="Q76033" s="63"/>
    </row>
    <row r="76034" spans="16:17">
      <c r="P76034" s="63"/>
      <c r="Q76034" s="63"/>
    </row>
    <row r="76035" spans="16:17">
      <c r="P76035" s="63"/>
      <c r="Q76035" s="63"/>
    </row>
    <row r="76036" spans="16:17">
      <c r="P76036" s="63"/>
      <c r="Q76036" s="63"/>
    </row>
    <row r="76037" spans="16:17">
      <c r="P76037" s="63"/>
      <c r="Q76037" s="63"/>
    </row>
    <row r="76038" spans="16:17">
      <c r="P76038" s="63"/>
      <c r="Q76038" s="63"/>
    </row>
    <row r="76039" spans="16:17">
      <c r="P76039" s="63"/>
      <c r="Q76039" s="63"/>
    </row>
    <row r="76040" spans="16:17">
      <c r="P76040" s="63"/>
      <c r="Q76040" s="63"/>
    </row>
    <row r="76041" spans="16:17">
      <c r="P76041" s="63"/>
      <c r="Q76041" s="63"/>
    </row>
    <row r="76042" spans="16:17">
      <c r="P76042" s="63"/>
      <c r="Q76042" s="63"/>
    </row>
    <row r="76043" spans="16:17">
      <c r="P76043" s="63"/>
      <c r="Q76043" s="63"/>
    </row>
    <row r="76044" spans="16:17">
      <c r="P76044" s="63"/>
      <c r="Q76044" s="63"/>
    </row>
    <row r="76045" spans="16:17">
      <c r="P76045" s="63"/>
      <c r="Q76045" s="63"/>
    </row>
    <row r="76046" spans="16:17">
      <c r="P76046" s="63"/>
      <c r="Q76046" s="63"/>
    </row>
    <row r="76047" spans="16:17">
      <c r="P76047" s="63"/>
      <c r="Q76047" s="63"/>
    </row>
    <row r="76048" spans="16:17">
      <c r="P76048" s="63"/>
      <c r="Q76048" s="63"/>
    </row>
    <row r="76049" spans="16:17">
      <c r="P76049" s="63"/>
      <c r="Q76049" s="63"/>
    </row>
    <row r="76050" spans="16:17">
      <c r="P76050" s="63"/>
      <c r="Q76050" s="63"/>
    </row>
    <row r="76051" spans="16:17">
      <c r="P76051" s="63"/>
      <c r="Q76051" s="63"/>
    </row>
    <row r="76052" spans="16:17">
      <c r="P76052" s="63"/>
      <c r="Q76052" s="63"/>
    </row>
    <row r="76053" spans="16:17">
      <c r="P76053" s="63"/>
      <c r="Q76053" s="63"/>
    </row>
    <row r="76054" spans="16:17">
      <c r="P76054" s="63"/>
      <c r="Q76054" s="63"/>
    </row>
    <row r="76055" spans="16:17">
      <c r="P76055" s="63"/>
      <c r="Q76055" s="63"/>
    </row>
    <row r="76056" spans="16:17">
      <c r="P76056" s="63"/>
      <c r="Q76056" s="63"/>
    </row>
    <row r="76057" spans="16:17">
      <c r="P76057" s="63"/>
      <c r="Q76057" s="63"/>
    </row>
    <row r="76058" spans="16:17">
      <c r="P76058" s="63"/>
      <c r="Q76058" s="63"/>
    </row>
    <row r="76059" spans="16:17">
      <c r="P76059" s="63"/>
      <c r="Q76059" s="63"/>
    </row>
    <row r="76060" spans="16:17">
      <c r="P76060" s="63"/>
      <c r="Q76060" s="63"/>
    </row>
    <row r="76061" spans="16:17">
      <c r="P76061" s="63"/>
      <c r="Q76061" s="63"/>
    </row>
    <row r="76062" spans="16:17">
      <c r="P76062" s="63"/>
      <c r="Q76062" s="63"/>
    </row>
    <row r="76063" spans="16:17">
      <c r="P76063" s="63"/>
      <c r="Q76063" s="63"/>
    </row>
    <row r="76064" spans="16:17">
      <c r="P76064" s="63"/>
      <c r="Q76064" s="63"/>
    </row>
    <row r="76065" spans="16:17">
      <c r="P76065" s="63"/>
      <c r="Q76065" s="63"/>
    </row>
    <row r="76066" spans="16:17">
      <c r="P76066" s="63"/>
      <c r="Q76066" s="63"/>
    </row>
    <row r="76067" spans="16:17">
      <c r="P76067" s="63"/>
      <c r="Q76067" s="63"/>
    </row>
    <row r="76068" spans="16:17">
      <c r="P76068" s="63"/>
      <c r="Q76068" s="63"/>
    </row>
    <row r="76069" spans="16:17">
      <c r="P76069" s="63"/>
      <c r="Q76069" s="63"/>
    </row>
    <row r="76070" spans="16:17">
      <c r="P76070" s="63"/>
      <c r="Q76070" s="63"/>
    </row>
    <row r="76071" spans="16:17">
      <c r="P76071" s="63"/>
      <c r="Q76071" s="63"/>
    </row>
    <row r="76072" spans="16:17">
      <c r="P76072" s="63"/>
      <c r="Q76072" s="63"/>
    </row>
    <row r="76073" spans="16:17">
      <c r="P76073" s="63"/>
      <c r="Q76073" s="63"/>
    </row>
    <row r="76074" spans="16:17">
      <c r="P76074" s="63"/>
      <c r="Q76074" s="63"/>
    </row>
    <row r="76075" spans="16:17">
      <c r="P76075" s="63"/>
      <c r="Q76075" s="63"/>
    </row>
    <row r="76076" spans="16:17">
      <c r="P76076" s="63"/>
      <c r="Q76076" s="63"/>
    </row>
    <row r="76077" spans="16:17">
      <c r="P76077" s="63"/>
      <c r="Q76077" s="63"/>
    </row>
    <row r="76078" spans="16:17">
      <c r="P76078" s="63"/>
      <c r="Q76078" s="63"/>
    </row>
    <row r="76079" spans="16:17">
      <c r="P76079" s="63"/>
      <c r="Q76079" s="63"/>
    </row>
    <row r="76080" spans="16:17">
      <c r="P76080" s="63"/>
      <c r="Q76080" s="63"/>
    </row>
    <row r="76081" spans="16:17">
      <c r="P76081" s="63"/>
      <c r="Q76081" s="63"/>
    </row>
    <row r="76082" spans="16:17">
      <c r="P76082" s="63"/>
      <c r="Q76082" s="63"/>
    </row>
    <row r="76083" spans="16:17">
      <c r="P76083" s="63"/>
      <c r="Q76083" s="63"/>
    </row>
    <row r="76084" spans="16:17">
      <c r="P76084" s="63"/>
      <c r="Q76084" s="63"/>
    </row>
    <row r="76085" spans="16:17">
      <c r="P76085" s="63"/>
      <c r="Q76085" s="63"/>
    </row>
    <row r="76086" spans="16:17">
      <c r="P76086" s="63"/>
      <c r="Q76086" s="63"/>
    </row>
    <row r="76087" spans="16:17">
      <c r="P76087" s="63"/>
      <c r="Q76087" s="63"/>
    </row>
    <row r="76088" spans="16:17">
      <c r="P76088" s="63"/>
      <c r="Q76088" s="63"/>
    </row>
    <row r="76089" spans="16:17">
      <c r="P76089" s="63"/>
      <c r="Q76089" s="63"/>
    </row>
    <row r="76090" spans="16:17">
      <c r="P76090" s="63"/>
      <c r="Q76090" s="63"/>
    </row>
    <row r="76091" spans="16:17">
      <c r="P76091" s="63"/>
      <c r="Q76091" s="63"/>
    </row>
    <row r="76092" spans="16:17">
      <c r="P76092" s="63"/>
      <c r="Q76092" s="63"/>
    </row>
    <row r="76093" spans="16:17">
      <c r="P76093" s="63"/>
      <c r="Q76093" s="63"/>
    </row>
    <row r="76094" spans="16:17">
      <c r="P76094" s="63"/>
      <c r="Q76094" s="63"/>
    </row>
    <row r="76095" spans="16:17">
      <c r="P76095" s="63"/>
      <c r="Q76095" s="63"/>
    </row>
    <row r="76096" spans="16:17">
      <c r="P76096" s="63"/>
      <c r="Q76096" s="63"/>
    </row>
    <row r="76097" spans="16:17">
      <c r="P76097" s="63"/>
      <c r="Q76097" s="63"/>
    </row>
    <row r="76098" spans="16:17">
      <c r="P76098" s="63"/>
      <c r="Q76098" s="63"/>
    </row>
    <row r="76099" spans="16:17">
      <c r="P76099" s="63"/>
      <c r="Q76099" s="63"/>
    </row>
    <row r="76100" spans="16:17">
      <c r="P76100" s="63"/>
      <c r="Q76100" s="63"/>
    </row>
    <row r="76101" spans="16:17">
      <c r="P76101" s="63"/>
      <c r="Q76101" s="63"/>
    </row>
    <row r="76102" spans="16:17">
      <c r="P76102" s="63"/>
      <c r="Q76102" s="63"/>
    </row>
    <row r="76103" spans="16:17">
      <c r="P76103" s="63"/>
      <c r="Q76103" s="63"/>
    </row>
    <row r="76104" spans="16:17">
      <c r="P76104" s="63"/>
      <c r="Q76104" s="63"/>
    </row>
    <row r="76105" spans="16:17">
      <c r="P76105" s="63"/>
      <c r="Q76105" s="63"/>
    </row>
    <row r="76106" spans="16:17">
      <c r="P76106" s="63"/>
      <c r="Q76106" s="63"/>
    </row>
    <row r="76107" spans="16:17">
      <c r="P76107" s="63"/>
      <c r="Q76107" s="63"/>
    </row>
    <row r="76108" spans="16:17">
      <c r="P76108" s="63"/>
      <c r="Q76108" s="63"/>
    </row>
    <row r="76109" spans="16:17">
      <c r="P76109" s="63"/>
      <c r="Q76109" s="63"/>
    </row>
    <row r="76110" spans="16:17">
      <c r="P76110" s="63"/>
      <c r="Q76110" s="63"/>
    </row>
    <row r="76111" spans="16:17">
      <c r="P76111" s="63"/>
      <c r="Q76111" s="63"/>
    </row>
    <row r="76112" spans="16:17">
      <c r="P76112" s="63"/>
      <c r="Q76112" s="63"/>
    </row>
    <row r="76113" spans="16:17">
      <c r="P76113" s="63"/>
      <c r="Q76113" s="63"/>
    </row>
    <row r="76114" spans="16:17">
      <c r="P76114" s="63"/>
      <c r="Q76114" s="63"/>
    </row>
    <row r="76115" spans="16:17">
      <c r="P76115" s="63"/>
      <c r="Q76115" s="63"/>
    </row>
    <row r="76116" spans="16:17">
      <c r="P76116" s="63"/>
      <c r="Q76116" s="63"/>
    </row>
    <row r="76117" spans="16:17">
      <c r="P76117" s="63"/>
      <c r="Q76117" s="63"/>
    </row>
    <row r="76118" spans="16:17">
      <c r="P76118" s="63"/>
      <c r="Q76118" s="63"/>
    </row>
    <row r="76119" spans="16:17">
      <c r="P76119" s="63"/>
      <c r="Q76119" s="63"/>
    </row>
    <row r="76120" spans="16:17">
      <c r="P76120" s="63"/>
      <c r="Q76120" s="63"/>
    </row>
    <row r="76121" spans="16:17">
      <c r="P76121" s="63"/>
      <c r="Q76121" s="63"/>
    </row>
    <row r="76122" spans="16:17">
      <c r="P76122" s="63"/>
      <c r="Q76122" s="63"/>
    </row>
    <row r="76123" spans="16:17">
      <c r="P76123" s="63"/>
      <c r="Q76123" s="63"/>
    </row>
    <row r="76124" spans="16:17">
      <c r="P76124" s="63"/>
      <c r="Q76124" s="63"/>
    </row>
    <row r="76125" spans="16:17">
      <c r="P76125" s="63"/>
      <c r="Q76125" s="63"/>
    </row>
    <row r="76126" spans="16:17">
      <c r="P76126" s="63"/>
      <c r="Q76126" s="63"/>
    </row>
    <row r="76127" spans="16:17">
      <c r="P76127" s="63"/>
      <c r="Q76127" s="63"/>
    </row>
    <row r="76128" spans="16:17">
      <c r="P76128" s="63"/>
      <c r="Q76128" s="63"/>
    </row>
    <row r="76129" spans="16:17">
      <c r="P76129" s="63"/>
      <c r="Q76129" s="63"/>
    </row>
    <row r="76130" spans="16:17">
      <c r="P76130" s="63"/>
      <c r="Q76130" s="63"/>
    </row>
    <row r="76131" spans="16:17">
      <c r="P76131" s="63"/>
      <c r="Q76131" s="63"/>
    </row>
    <row r="76132" spans="16:17">
      <c r="P76132" s="63"/>
      <c r="Q76132" s="63"/>
    </row>
    <row r="76133" spans="16:17">
      <c r="P76133" s="63"/>
      <c r="Q76133" s="63"/>
    </row>
    <row r="76134" spans="16:17">
      <c r="P76134" s="63"/>
      <c r="Q76134" s="63"/>
    </row>
    <row r="76135" spans="16:17">
      <c r="P76135" s="63"/>
      <c r="Q76135" s="63"/>
    </row>
    <row r="76136" spans="16:17">
      <c r="P76136" s="63"/>
      <c r="Q76136" s="63"/>
    </row>
    <row r="76137" spans="16:17">
      <c r="P76137" s="63"/>
      <c r="Q76137" s="63"/>
    </row>
    <row r="76138" spans="16:17">
      <c r="P76138" s="63"/>
      <c r="Q76138" s="63"/>
    </row>
    <row r="76139" spans="16:17">
      <c r="P76139" s="63"/>
      <c r="Q76139" s="63"/>
    </row>
    <row r="76140" spans="16:17">
      <c r="P76140" s="63"/>
      <c r="Q76140" s="63"/>
    </row>
    <row r="76141" spans="16:17">
      <c r="P76141" s="63"/>
      <c r="Q76141" s="63"/>
    </row>
    <row r="76142" spans="16:17">
      <c r="P76142" s="63"/>
      <c r="Q76142" s="63"/>
    </row>
    <row r="76143" spans="16:17">
      <c r="P76143" s="63"/>
      <c r="Q76143" s="63"/>
    </row>
    <row r="76144" spans="16:17">
      <c r="P76144" s="63"/>
      <c r="Q76144" s="63"/>
    </row>
    <row r="76145" spans="16:17">
      <c r="P76145" s="63"/>
      <c r="Q76145" s="63"/>
    </row>
    <row r="76146" spans="16:17">
      <c r="P76146" s="63"/>
      <c r="Q76146" s="63"/>
    </row>
    <row r="76147" spans="16:17">
      <c r="P76147" s="63"/>
      <c r="Q76147" s="63"/>
    </row>
    <row r="76148" spans="16:17">
      <c r="P76148" s="63"/>
      <c r="Q76148" s="63"/>
    </row>
    <row r="76149" spans="16:17">
      <c r="P76149" s="63"/>
      <c r="Q76149" s="63"/>
    </row>
    <row r="76150" spans="16:17">
      <c r="P76150" s="63"/>
      <c r="Q76150" s="63"/>
    </row>
    <row r="76151" spans="16:17">
      <c r="P76151" s="63"/>
      <c r="Q76151" s="63"/>
    </row>
    <row r="76152" spans="16:17">
      <c r="P76152" s="63"/>
      <c r="Q76152" s="63"/>
    </row>
    <row r="76153" spans="16:17">
      <c r="P76153" s="63"/>
      <c r="Q76153" s="63"/>
    </row>
    <row r="76154" spans="16:17">
      <c r="P76154" s="63"/>
      <c r="Q76154" s="63"/>
    </row>
    <row r="76155" spans="16:17">
      <c r="P76155" s="63"/>
      <c r="Q76155" s="63"/>
    </row>
    <row r="76156" spans="16:17">
      <c r="P76156" s="63"/>
      <c r="Q76156" s="63"/>
    </row>
    <row r="76157" spans="16:17">
      <c r="P76157" s="63"/>
      <c r="Q76157" s="63"/>
    </row>
    <row r="76158" spans="16:17">
      <c r="P76158" s="63"/>
      <c r="Q76158" s="63"/>
    </row>
    <row r="76159" spans="16:17">
      <c r="P76159" s="63"/>
      <c r="Q76159" s="63"/>
    </row>
    <row r="76160" spans="16:17">
      <c r="P76160" s="63"/>
      <c r="Q76160" s="63"/>
    </row>
    <row r="76161" spans="16:17">
      <c r="P76161" s="63"/>
      <c r="Q76161" s="63"/>
    </row>
    <row r="76162" spans="16:17">
      <c r="P76162" s="63"/>
      <c r="Q76162" s="63"/>
    </row>
    <row r="76163" spans="16:17">
      <c r="P76163" s="63"/>
      <c r="Q76163" s="63"/>
    </row>
    <row r="76164" spans="16:17">
      <c r="P76164" s="63"/>
      <c r="Q76164" s="63"/>
    </row>
    <row r="76165" spans="16:17">
      <c r="P76165" s="63"/>
      <c r="Q76165" s="63"/>
    </row>
    <row r="76166" spans="16:17">
      <c r="P76166" s="63"/>
      <c r="Q76166" s="63"/>
    </row>
    <row r="76167" spans="16:17">
      <c r="P76167" s="63"/>
      <c r="Q76167" s="63"/>
    </row>
    <row r="76168" spans="16:17">
      <c r="P76168" s="63"/>
      <c r="Q76168" s="63"/>
    </row>
    <row r="76169" spans="16:17">
      <c r="P76169" s="63"/>
      <c r="Q76169" s="63"/>
    </row>
    <row r="76170" spans="16:17">
      <c r="P76170" s="63"/>
      <c r="Q76170" s="63"/>
    </row>
    <row r="76171" spans="16:17">
      <c r="P76171" s="63"/>
      <c r="Q76171" s="63"/>
    </row>
    <row r="76172" spans="16:17">
      <c r="P76172" s="63"/>
      <c r="Q76172" s="63"/>
    </row>
    <row r="76173" spans="16:17">
      <c r="P76173" s="63"/>
      <c r="Q76173" s="63"/>
    </row>
    <row r="76174" spans="16:17">
      <c r="P76174" s="63"/>
      <c r="Q76174" s="63"/>
    </row>
    <row r="76175" spans="16:17">
      <c r="P76175" s="63"/>
      <c r="Q76175" s="63"/>
    </row>
    <row r="76176" spans="16:17">
      <c r="P76176" s="63"/>
      <c r="Q76176" s="63"/>
    </row>
    <row r="76177" spans="16:17">
      <c r="P76177" s="63"/>
      <c r="Q76177" s="63"/>
    </row>
    <row r="76178" spans="16:17">
      <c r="P76178" s="63"/>
      <c r="Q76178" s="63"/>
    </row>
    <row r="76179" spans="16:17">
      <c r="P76179" s="63"/>
      <c r="Q76179" s="63"/>
    </row>
    <row r="76180" spans="16:17">
      <c r="P76180" s="63"/>
      <c r="Q76180" s="63"/>
    </row>
    <row r="76181" spans="16:17">
      <c r="P76181" s="63"/>
      <c r="Q76181" s="63"/>
    </row>
    <row r="76182" spans="16:17">
      <c r="P76182" s="63"/>
      <c r="Q76182" s="63"/>
    </row>
    <row r="76183" spans="16:17">
      <c r="P76183" s="63"/>
      <c r="Q76183" s="63"/>
    </row>
    <row r="76184" spans="16:17">
      <c r="P76184" s="63"/>
      <c r="Q76184" s="63"/>
    </row>
    <row r="76185" spans="16:17">
      <c r="P76185" s="63"/>
      <c r="Q76185" s="63"/>
    </row>
    <row r="76186" spans="16:17">
      <c r="P76186" s="63"/>
      <c r="Q76186" s="63"/>
    </row>
    <row r="76187" spans="16:17">
      <c r="P76187" s="63"/>
      <c r="Q76187" s="63"/>
    </row>
    <row r="76188" spans="16:17">
      <c r="P76188" s="63"/>
      <c r="Q76188" s="63"/>
    </row>
    <row r="76189" spans="16:17">
      <c r="P76189" s="63"/>
      <c r="Q76189" s="63"/>
    </row>
    <row r="76190" spans="16:17">
      <c r="P76190" s="63"/>
      <c r="Q76190" s="63"/>
    </row>
    <row r="76191" spans="16:17">
      <c r="P76191" s="63"/>
      <c r="Q76191" s="63"/>
    </row>
    <row r="76192" spans="16:17">
      <c r="P76192" s="63"/>
      <c r="Q76192" s="63"/>
    </row>
    <row r="76193" spans="16:17">
      <c r="P76193" s="63"/>
      <c r="Q76193" s="63"/>
    </row>
    <row r="76194" spans="16:17">
      <c r="P76194" s="63"/>
      <c r="Q76194" s="63"/>
    </row>
    <row r="76195" spans="16:17">
      <c r="P76195" s="63"/>
      <c r="Q76195" s="63"/>
    </row>
    <row r="76196" spans="16:17">
      <c r="P76196" s="63"/>
      <c r="Q76196" s="63"/>
    </row>
    <row r="76197" spans="16:17">
      <c r="P76197" s="63"/>
      <c r="Q76197" s="63"/>
    </row>
    <row r="76198" spans="16:17">
      <c r="P76198" s="63"/>
      <c r="Q76198" s="63"/>
    </row>
    <row r="76199" spans="16:17">
      <c r="P76199" s="63"/>
      <c r="Q76199" s="63"/>
    </row>
    <row r="76200" spans="16:17">
      <c r="P76200" s="63"/>
      <c r="Q76200" s="63"/>
    </row>
    <row r="76201" spans="16:17">
      <c r="P76201" s="63"/>
      <c r="Q76201" s="63"/>
    </row>
    <row r="76202" spans="16:17">
      <c r="P76202" s="63"/>
      <c r="Q76202" s="63"/>
    </row>
    <row r="76203" spans="16:17">
      <c r="P76203" s="63"/>
      <c r="Q76203" s="63"/>
    </row>
    <row r="76204" spans="16:17">
      <c r="P76204" s="63"/>
      <c r="Q76204" s="63"/>
    </row>
    <row r="76205" spans="16:17">
      <c r="P76205" s="63"/>
      <c r="Q76205" s="63"/>
    </row>
    <row r="76206" spans="16:17">
      <c r="P76206" s="63"/>
      <c r="Q76206" s="63"/>
    </row>
    <row r="76207" spans="16:17">
      <c r="P76207" s="63"/>
      <c r="Q76207" s="63"/>
    </row>
    <row r="76208" spans="16:17">
      <c r="P76208" s="63"/>
      <c r="Q76208" s="63"/>
    </row>
    <row r="76209" spans="16:17">
      <c r="P76209" s="63"/>
      <c r="Q76209" s="63"/>
    </row>
    <row r="76210" spans="16:17">
      <c r="P76210" s="63"/>
      <c r="Q76210" s="63"/>
    </row>
    <row r="76211" spans="16:17">
      <c r="P76211" s="63"/>
      <c r="Q76211" s="63"/>
    </row>
    <row r="76212" spans="16:17">
      <c r="P76212" s="63"/>
      <c r="Q76212" s="63"/>
    </row>
    <row r="76213" spans="16:17">
      <c r="P76213" s="63"/>
      <c r="Q76213" s="63"/>
    </row>
    <row r="76214" spans="16:17">
      <c r="P76214" s="63"/>
      <c r="Q76214" s="63"/>
    </row>
    <row r="76215" spans="16:17">
      <c r="P76215" s="63"/>
      <c r="Q76215" s="63"/>
    </row>
    <row r="76216" spans="16:17">
      <c r="P76216" s="63"/>
      <c r="Q76216" s="63"/>
    </row>
    <row r="76217" spans="16:17">
      <c r="P76217" s="63"/>
      <c r="Q76217" s="63"/>
    </row>
    <row r="76218" spans="16:17">
      <c r="P76218" s="63"/>
      <c r="Q76218" s="63"/>
    </row>
    <row r="76219" spans="16:17">
      <c r="P76219" s="63"/>
      <c r="Q76219" s="63"/>
    </row>
    <row r="76220" spans="16:17">
      <c r="P76220" s="63"/>
      <c r="Q76220" s="63"/>
    </row>
    <row r="76221" spans="16:17">
      <c r="P76221" s="63"/>
      <c r="Q76221" s="63"/>
    </row>
    <row r="76222" spans="16:17">
      <c r="P76222" s="63"/>
      <c r="Q76222" s="63"/>
    </row>
    <row r="76223" spans="16:17">
      <c r="P76223" s="63"/>
      <c r="Q76223" s="63"/>
    </row>
    <row r="76224" spans="16:17">
      <c r="P76224" s="63"/>
      <c r="Q76224" s="63"/>
    </row>
    <row r="76225" spans="16:17">
      <c r="P76225" s="63"/>
      <c r="Q76225" s="63"/>
    </row>
    <row r="76226" spans="16:17">
      <c r="P76226" s="63"/>
      <c r="Q76226" s="63"/>
    </row>
    <row r="76227" spans="16:17">
      <c r="P76227" s="63"/>
      <c r="Q76227" s="63"/>
    </row>
    <row r="76228" spans="16:17">
      <c r="P76228" s="63"/>
      <c r="Q76228" s="63"/>
    </row>
    <row r="76229" spans="16:17">
      <c r="P76229" s="63"/>
      <c r="Q76229" s="63"/>
    </row>
    <row r="76230" spans="16:17">
      <c r="P76230" s="63"/>
      <c r="Q76230" s="63"/>
    </row>
    <row r="76231" spans="16:17">
      <c r="P76231" s="63"/>
      <c r="Q76231" s="63"/>
    </row>
    <row r="76232" spans="16:17">
      <c r="P76232" s="63"/>
      <c r="Q76232" s="63"/>
    </row>
    <row r="76233" spans="16:17">
      <c r="P76233" s="63"/>
      <c r="Q76233" s="63"/>
    </row>
    <row r="76234" spans="16:17">
      <c r="P76234" s="63"/>
      <c r="Q76234" s="63"/>
    </row>
    <row r="76235" spans="16:17">
      <c r="P76235" s="63"/>
      <c r="Q76235" s="63"/>
    </row>
    <row r="76236" spans="16:17">
      <c r="P76236" s="63"/>
      <c r="Q76236" s="63"/>
    </row>
    <row r="76237" spans="16:17">
      <c r="P76237" s="63"/>
      <c r="Q76237" s="63"/>
    </row>
    <row r="76238" spans="16:17">
      <c r="P76238" s="63"/>
      <c r="Q76238" s="63"/>
    </row>
    <row r="76239" spans="16:17">
      <c r="P76239" s="63"/>
      <c r="Q76239" s="63"/>
    </row>
    <row r="76240" spans="16:17">
      <c r="P76240" s="63"/>
      <c r="Q76240" s="63"/>
    </row>
    <row r="76241" spans="16:17">
      <c r="P76241" s="63"/>
      <c r="Q76241" s="63"/>
    </row>
    <row r="76242" spans="16:17">
      <c r="P76242" s="63"/>
      <c r="Q76242" s="63"/>
    </row>
    <row r="76243" spans="16:17">
      <c r="P76243" s="63"/>
      <c r="Q76243" s="63"/>
    </row>
    <row r="76244" spans="16:17">
      <c r="P76244" s="63"/>
      <c r="Q76244" s="63"/>
    </row>
    <row r="76245" spans="16:17">
      <c r="P76245" s="63"/>
      <c r="Q76245" s="63"/>
    </row>
    <row r="76246" spans="16:17">
      <c r="P76246" s="63"/>
      <c r="Q76246" s="63"/>
    </row>
    <row r="76247" spans="16:17">
      <c r="P76247" s="63"/>
      <c r="Q76247" s="63"/>
    </row>
    <row r="76248" spans="16:17">
      <c r="P76248" s="63"/>
      <c r="Q76248" s="63"/>
    </row>
    <row r="76249" spans="16:17">
      <c r="P76249" s="63"/>
      <c r="Q76249" s="63"/>
    </row>
    <row r="76250" spans="16:17">
      <c r="P76250" s="63"/>
      <c r="Q76250" s="63"/>
    </row>
    <row r="76251" spans="16:17">
      <c r="P76251" s="63"/>
      <c r="Q76251" s="63"/>
    </row>
    <row r="76252" spans="16:17">
      <c r="P76252" s="63"/>
      <c r="Q76252" s="63"/>
    </row>
    <row r="76253" spans="16:17">
      <c r="P76253" s="63"/>
      <c r="Q76253" s="63"/>
    </row>
    <row r="76254" spans="16:17">
      <c r="P76254" s="63"/>
      <c r="Q76254" s="63"/>
    </row>
    <row r="76255" spans="16:17">
      <c r="P76255" s="63"/>
      <c r="Q76255" s="63"/>
    </row>
    <row r="76256" spans="16:17">
      <c r="P76256" s="63"/>
      <c r="Q76256" s="63"/>
    </row>
    <row r="76257" spans="16:17">
      <c r="P76257" s="63"/>
      <c r="Q76257" s="63"/>
    </row>
    <row r="76258" spans="16:17">
      <c r="P76258" s="63"/>
      <c r="Q76258" s="63"/>
    </row>
    <row r="76259" spans="16:17">
      <c r="P76259" s="63"/>
      <c r="Q76259" s="63"/>
    </row>
    <row r="76260" spans="16:17">
      <c r="P76260" s="63"/>
      <c r="Q76260" s="63"/>
    </row>
    <row r="76261" spans="16:17">
      <c r="P76261" s="63"/>
      <c r="Q76261" s="63"/>
    </row>
    <row r="76262" spans="16:17">
      <c r="P76262" s="63"/>
      <c r="Q76262" s="63"/>
    </row>
    <row r="76263" spans="16:17">
      <c r="P76263" s="63"/>
      <c r="Q76263" s="63"/>
    </row>
    <row r="76264" spans="16:17">
      <c r="P76264" s="63"/>
      <c r="Q76264" s="63"/>
    </row>
    <row r="76265" spans="16:17">
      <c r="P76265" s="63"/>
      <c r="Q76265" s="63"/>
    </row>
    <row r="76266" spans="16:17">
      <c r="P76266" s="63"/>
      <c r="Q76266" s="63"/>
    </row>
    <row r="76267" spans="16:17">
      <c r="P76267" s="63"/>
      <c r="Q76267" s="63"/>
    </row>
    <row r="76268" spans="16:17">
      <c r="P76268" s="63"/>
      <c r="Q76268" s="63"/>
    </row>
    <row r="76269" spans="16:17">
      <c r="P76269" s="63"/>
      <c r="Q76269" s="63"/>
    </row>
    <row r="76270" spans="16:17">
      <c r="P76270" s="63"/>
      <c r="Q76270" s="63"/>
    </row>
    <row r="76271" spans="16:17">
      <c r="P76271" s="63"/>
      <c r="Q76271" s="63"/>
    </row>
    <row r="76272" spans="16:17">
      <c r="P76272" s="63"/>
      <c r="Q76272" s="63"/>
    </row>
    <row r="76273" spans="16:17">
      <c r="P76273" s="63"/>
      <c r="Q76273" s="63"/>
    </row>
    <row r="76274" spans="16:17">
      <c r="P76274" s="63"/>
      <c r="Q76274" s="63"/>
    </row>
    <row r="76275" spans="16:17">
      <c r="P76275" s="63"/>
      <c r="Q76275" s="63"/>
    </row>
    <row r="76276" spans="16:17">
      <c r="P76276" s="63"/>
      <c r="Q76276" s="63"/>
    </row>
    <row r="76277" spans="16:17">
      <c r="P76277" s="63"/>
      <c r="Q76277" s="63"/>
    </row>
    <row r="76278" spans="16:17">
      <c r="P76278" s="63"/>
      <c r="Q76278" s="63"/>
    </row>
    <row r="76279" spans="16:17">
      <c r="P76279" s="63"/>
      <c r="Q76279" s="63"/>
    </row>
    <row r="76280" spans="16:17">
      <c r="P76280" s="63"/>
      <c r="Q76280" s="63"/>
    </row>
    <row r="76281" spans="16:17">
      <c r="P76281" s="63"/>
      <c r="Q76281" s="63"/>
    </row>
    <row r="76282" spans="16:17">
      <c r="P76282" s="63"/>
      <c r="Q76282" s="63"/>
    </row>
    <row r="76283" spans="16:17">
      <c r="P76283" s="63"/>
      <c r="Q76283" s="63"/>
    </row>
    <row r="76284" spans="16:17">
      <c r="P76284" s="63"/>
      <c r="Q76284" s="63"/>
    </row>
    <row r="76285" spans="16:17">
      <c r="P76285" s="63"/>
      <c r="Q76285" s="63"/>
    </row>
    <row r="76286" spans="16:17">
      <c r="P76286" s="63"/>
      <c r="Q76286" s="63"/>
    </row>
    <row r="76287" spans="16:17">
      <c r="P76287" s="63"/>
      <c r="Q76287" s="63"/>
    </row>
    <row r="76288" spans="16:17">
      <c r="P76288" s="63"/>
      <c r="Q76288" s="63"/>
    </row>
    <row r="76289" spans="16:17">
      <c r="P76289" s="63"/>
      <c r="Q76289" s="63"/>
    </row>
    <row r="76290" spans="16:17">
      <c r="P76290" s="63"/>
      <c r="Q76290" s="63"/>
    </row>
    <row r="76291" spans="16:17">
      <c r="P76291" s="63"/>
      <c r="Q76291" s="63"/>
    </row>
    <row r="76292" spans="16:17">
      <c r="P76292" s="63"/>
      <c r="Q76292" s="63"/>
    </row>
    <row r="76293" spans="16:17">
      <c r="P76293" s="63"/>
      <c r="Q76293" s="63"/>
    </row>
    <row r="76294" spans="16:17">
      <c r="P76294" s="63"/>
      <c r="Q76294" s="63"/>
    </row>
    <row r="76295" spans="16:17">
      <c r="P76295" s="63"/>
      <c r="Q76295" s="63"/>
    </row>
    <row r="76296" spans="16:17">
      <c r="P76296" s="63"/>
      <c r="Q76296" s="63"/>
    </row>
    <row r="76297" spans="16:17">
      <c r="P76297" s="63"/>
      <c r="Q76297" s="63"/>
    </row>
    <row r="76298" spans="16:17">
      <c r="P76298" s="63"/>
      <c r="Q76298" s="63"/>
    </row>
    <row r="76299" spans="16:17">
      <c r="P76299" s="63"/>
      <c r="Q76299" s="63"/>
    </row>
    <row r="76300" spans="16:17">
      <c r="P76300" s="63"/>
      <c r="Q76300" s="63"/>
    </row>
    <row r="76301" spans="16:17">
      <c r="P76301" s="63"/>
      <c r="Q76301" s="63"/>
    </row>
    <row r="76302" spans="16:17">
      <c r="P76302" s="63"/>
      <c r="Q76302" s="63"/>
    </row>
    <row r="76303" spans="16:17">
      <c r="P76303" s="63"/>
      <c r="Q76303" s="63"/>
    </row>
    <row r="76304" spans="16:17">
      <c r="P76304" s="63"/>
      <c r="Q76304" s="63"/>
    </row>
    <row r="76305" spans="16:17">
      <c r="P76305" s="63"/>
      <c r="Q76305" s="63"/>
    </row>
    <row r="76306" spans="16:17">
      <c r="P76306" s="63"/>
      <c r="Q76306" s="63"/>
    </row>
    <row r="76307" spans="16:17">
      <c r="P76307" s="63"/>
      <c r="Q76307" s="63"/>
    </row>
    <row r="76308" spans="16:17">
      <c r="P76308" s="63"/>
      <c r="Q76308" s="63"/>
    </row>
    <row r="76309" spans="16:17">
      <c r="P76309" s="63"/>
      <c r="Q76309" s="63"/>
    </row>
    <row r="76310" spans="16:17">
      <c r="P76310" s="63"/>
      <c r="Q76310" s="63"/>
    </row>
    <row r="76311" spans="16:17">
      <c r="P76311" s="63"/>
      <c r="Q76311" s="63"/>
    </row>
    <row r="76312" spans="16:17">
      <c r="P76312" s="63"/>
      <c r="Q76312" s="63"/>
    </row>
    <row r="76313" spans="16:17">
      <c r="P76313" s="63"/>
      <c r="Q76313" s="63"/>
    </row>
    <row r="76314" spans="16:17">
      <c r="P76314" s="63"/>
      <c r="Q76314" s="63"/>
    </row>
    <row r="76315" spans="16:17">
      <c r="P76315" s="63"/>
      <c r="Q76315" s="63"/>
    </row>
    <row r="76316" spans="16:17">
      <c r="P76316" s="63"/>
      <c r="Q76316" s="63"/>
    </row>
    <row r="76317" spans="16:17">
      <c r="P76317" s="63"/>
      <c r="Q76317" s="63"/>
    </row>
    <row r="76318" spans="16:17">
      <c r="P76318" s="63"/>
      <c r="Q76318" s="63"/>
    </row>
    <row r="76319" spans="16:17">
      <c r="P76319" s="63"/>
      <c r="Q76319" s="63"/>
    </row>
    <row r="76320" spans="16:17">
      <c r="P76320" s="63"/>
      <c r="Q76320" s="63"/>
    </row>
    <row r="76321" spans="16:17">
      <c r="P76321" s="63"/>
      <c r="Q76321" s="63"/>
    </row>
    <row r="76322" spans="16:17">
      <c r="P76322" s="63"/>
      <c r="Q76322" s="63"/>
    </row>
    <row r="76323" spans="16:17">
      <c r="P76323" s="63"/>
      <c r="Q76323" s="63"/>
    </row>
    <row r="76324" spans="16:17">
      <c r="P76324" s="63"/>
      <c r="Q76324" s="63"/>
    </row>
    <row r="76325" spans="16:17">
      <c r="P76325" s="63"/>
      <c r="Q76325" s="63"/>
    </row>
    <row r="76326" spans="16:17">
      <c r="P76326" s="63"/>
      <c r="Q76326" s="63"/>
    </row>
    <row r="76327" spans="16:17">
      <c r="P76327" s="63"/>
      <c r="Q76327" s="63"/>
    </row>
    <row r="76328" spans="16:17">
      <c r="P76328" s="63"/>
      <c r="Q76328" s="63"/>
    </row>
    <row r="76329" spans="16:17">
      <c r="P76329" s="63"/>
      <c r="Q76329" s="63"/>
    </row>
    <row r="76330" spans="16:17">
      <c r="P76330" s="63"/>
      <c r="Q76330" s="63"/>
    </row>
    <row r="76331" spans="16:17">
      <c r="P76331" s="63"/>
      <c r="Q76331" s="63"/>
    </row>
    <row r="76332" spans="16:17">
      <c r="P76332" s="63"/>
      <c r="Q76332" s="63"/>
    </row>
    <row r="76333" spans="16:17">
      <c r="P76333" s="63"/>
      <c r="Q76333" s="63"/>
    </row>
    <row r="76334" spans="16:17">
      <c r="P76334" s="63"/>
      <c r="Q76334" s="63"/>
    </row>
    <row r="76335" spans="16:17">
      <c r="P76335" s="63"/>
      <c r="Q76335" s="63"/>
    </row>
    <row r="76336" spans="16:17">
      <c r="P76336" s="63"/>
      <c r="Q76336" s="63"/>
    </row>
    <row r="76337" spans="16:17">
      <c r="P76337" s="63"/>
      <c r="Q76337" s="63"/>
    </row>
    <row r="76338" spans="16:17">
      <c r="P76338" s="63"/>
      <c r="Q76338" s="63"/>
    </row>
    <row r="76339" spans="16:17">
      <c r="P76339" s="63"/>
      <c r="Q76339" s="63"/>
    </row>
    <row r="76340" spans="16:17">
      <c r="P76340" s="63"/>
      <c r="Q76340" s="63"/>
    </row>
    <row r="76341" spans="16:17">
      <c r="P76341" s="63"/>
      <c r="Q76341" s="63"/>
    </row>
    <row r="76342" spans="16:17">
      <c r="P76342" s="63"/>
      <c r="Q76342" s="63"/>
    </row>
    <row r="76343" spans="16:17">
      <c r="P76343" s="63"/>
      <c r="Q76343" s="63"/>
    </row>
    <row r="76344" spans="16:17">
      <c r="P76344" s="63"/>
      <c r="Q76344" s="63"/>
    </row>
    <row r="76345" spans="16:17">
      <c r="P76345" s="63"/>
      <c r="Q76345" s="63"/>
    </row>
    <row r="76346" spans="16:17">
      <c r="P76346" s="63"/>
      <c r="Q76346" s="63"/>
    </row>
    <row r="76347" spans="16:17">
      <c r="P76347" s="63"/>
      <c r="Q76347" s="63"/>
    </row>
    <row r="76348" spans="16:17">
      <c r="P76348" s="63"/>
      <c r="Q76348" s="63"/>
    </row>
    <row r="76349" spans="16:17">
      <c r="P76349" s="63"/>
      <c r="Q76349" s="63"/>
    </row>
    <row r="76350" spans="16:17">
      <c r="P76350" s="63"/>
      <c r="Q76350" s="63"/>
    </row>
    <row r="76351" spans="16:17">
      <c r="P76351" s="63"/>
      <c r="Q76351" s="63"/>
    </row>
    <row r="76352" spans="16:17">
      <c r="P76352" s="63"/>
      <c r="Q76352" s="63"/>
    </row>
    <row r="76353" spans="16:17">
      <c r="P76353" s="63"/>
      <c r="Q76353" s="63"/>
    </row>
    <row r="76354" spans="16:17">
      <c r="P76354" s="63"/>
      <c r="Q76354" s="63"/>
    </row>
    <row r="76355" spans="16:17">
      <c r="P76355" s="63"/>
      <c r="Q76355" s="63"/>
    </row>
    <row r="76356" spans="16:17">
      <c r="P76356" s="63"/>
      <c r="Q76356" s="63"/>
    </row>
    <row r="76357" spans="16:17">
      <c r="P76357" s="63"/>
      <c r="Q76357" s="63"/>
    </row>
    <row r="76358" spans="16:17">
      <c r="P76358" s="63"/>
      <c r="Q76358" s="63"/>
    </row>
    <row r="76359" spans="16:17">
      <c r="P76359" s="63"/>
      <c r="Q76359" s="63"/>
    </row>
    <row r="76360" spans="16:17">
      <c r="P76360" s="63"/>
      <c r="Q76360" s="63"/>
    </row>
    <row r="76361" spans="16:17">
      <c r="P76361" s="63"/>
      <c r="Q76361" s="63"/>
    </row>
    <row r="76362" spans="16:17">
      <c r="P76362" s="63"/>
      <c r="Q76362" s="63"/>
    </row>
    <row r="76363" spans="16:17">
      <c r="P76363" s="63"/>
      <c r="Q76363" s="63"/>
    </row>
    <row r="76364" spans="16:17">
      <c r="P76364" s="63"/>
      <c r="Q76364" s="63"/>
    </row>
    <row r="76365" spans="16:17">
      <c r="P76365" s="63"/>
      <c r="Q76365" s="63"/>
    </row>
    <row r="76366" spans="16:17">
      <c r="P76366" s="63"/>
      <c r="Q76366" s="63"/>
    </row>
    <row r="76367" spans="16:17">
      <c r="P76367" s="63"/>
      <c r="Q76367" s="63"/>
    </row>
    <row r="76368" spans="16:17">
      <c r="P76368" s="63"/>
      <c r="Q76368" s="63"/>
    </row>
    <row r="76369" spans="16:17">
      <c r="P76369" s="63"/>
      <c r="Q76369" s="63"/>
    </row>
    <row r="76370" spans="16:17">
      <c r="P76370" s="63"/>
      <c r="Q76370" s="63"/>
    </row>
    <row r="76371" spans="16:17">
      <c r="P76371" s="63"/>
      <c r="Q76371" s="63"/>
    </row>
    <row r="76372" spans="16:17">
      <c r="P76372" s="63"/>
      <c r="Q76372" s="63"/>
    </row>
    <row r="76373" spans="16:17">
      <c r="P76373" s="63"/>
      <c r="Q76373" s="63"/>
    </row>
    <row r="76374" spans="16:17">
      <c r="P76374" s="63"/>
      <c r="Q76374" s="63"/>
    </row>
    <row r="76375" spans="16:17">
      <c r="P76375" s="63"/>
      <c r="Q76375" s="63"/>
    </row>
    <row r="76376" spans="16:17">
      <c r="P76376" s="63"/>
      <c r="Q76376" s="63"/>
    </row>
    <row r="76377" spans="16:17">
      <c r="P76377" s="63"/>
      <c r="Q76377" s="63"/>
    </row>
    <row r="76378" spans="16:17">
      <c r="P76378" s="63"/>
      <c r="Q76378" s="63"/>
    </row>
    <row r="76379" spans="16:17">
      <c r="P76379" s="63"/>
      <c r="Q76379" s="63"/>
    </row>
    <row r="76380" spans="16:17">
      <c r="P76380" s="63"/>
      <c r="Q76380" s="63"/>
    </row>
    <row r="76381" spans="16:17">
      <c r="P76381" s="63"/>
      <c r="Q76381" s="63"/>
    </row>
    <row r="76382" spans="16:17">
      <c r="P76382" s="63"/>
      <c r="Q76382" s="63"/>
    </row>
    <row r="76383" spans="16:17">
      <c r="P76383" s="63"/>
      <c r="Q76383" s="63"/>
    </row>
    <row r="76384" spans="16:17">
      <c r="P76384" s="63"/>
      <c r="Q76384" s="63"/>
    </row>
    <row r="76385" spans="16:17">
      <c r="P76385" s="63"/>
      <c r="Q76385" s="63"/>
    </row>
    <row r="76386" spans="16:17">
      <c r="P76386" s="63"/>
      <c r="Q76386" s="63"/>
    </row>
    <row r="76387" spans="16:17">
      <c r="P76387" s="63"/>
      <c r="Q76387" s="63"/>
    </row>
    <row r="76388" spans="16:17">
      <c r="P76388" s="63"/>
      <c r="Q76388" s="63"/>
    </row>
    <row r="76389" spans="16:17">
      <c r="P76389" s="63"/>
      <c r="Q76389" s="63"/>
    </row>
    <row r="76390" spans="16:17">
      <c r="P76390" s="63"/>
      <c r="Q76390" s="63"/>
    </row>
    <row r="76391" spans="16:17">
      <c r="P76391" s="63"/>
      <c r="Q76391" s="63"/>
    </row>
    <row r="76392" spans="16:17">
      <c r="P76392" s="63"/>
      <c r="Q76392" s="63"/>
    </row>
    <row r="76393" spans="16:17">
      <c r="P76393" s="63"/>
      <c r="Q76393" s="63"/>
    </row>
    <row r="76394" spans="16:17">
      <c r="P76394" s="63"/>
      <c r="Q76394" s="63"/>
    </row>
    <row r="76395" spans="16:17">
      <c r="P76395" s="63"/>
      <c r="Q76395" s="63"/>
    </row>
    <row r="76396" spans="16:17">
      <c r="P76396" s="63"/>
      <c r="Q76396" s="63"/>
    </row>
    <row r="76397" spans="16:17">
      <c r="P76397" s="63"/>
      <c r="Q76397" s="63"/>
    </row>
    <row r="76398" spans="16:17">
      <c r="P76398" s="63"/>
      <c r="Q76398" s="63"/>
    </row>
    <row r="76399" spans="16:17">
      <c r="P76399" s="63"/>
      <c r="Q76399" s="63"/>
    </row>
    <row r="76400" spans="16:17">
      <c r="P76400" s="63"/>
      <c r="Q76400" s="63"/>
    </row>
    <row r="76401" spans="16:17">
      <c r="P76401" s="63"/>
      <c r="Q76401" s="63"/>
    </row>
    <row r="76402" spans="16:17">
      <c r="P76402" s="63"/>
      <c r="Q76402" s="63"/>
    </row>
    <row r="76403" spans="16:17">
      <c r="P76403" s="63"/>
      <c r="Q76403" s="63"/>
    </row>
    <row r="76404" spans="16:17">
      <c r="P76404" s="63"/>
      <c r="Q76404" s="63"/>
    </row>
    <row r="76405" spans="16:17">
      <c r="P76405" s="63"/>
      <c r="Q76405" s="63"/>
    </row>
    <row r="76406" spans="16:17">
      <c r="P76406" s="63"/>
      <c r="Q76406" s="63"/>
    </row>
    <row r="76407" spans="16:17">
      <c r="P76407" s="63"/>
      <c r="Q76407" s="63"/>
    </row>
    <row r="76408" spans="16:17">
      <c r="P76408" s="63"/>
      <c r="Q76408" s="63"/>
    </row>
    <row r="76409" spans="16:17">
      <c r="P76409" s="63"/>
      <c r="Q76409" s="63"/>
    </row>
    <row r="76410" spans="16:17">
      <c r="P76410" s="63"/>
      <c r="Q76410" s="63"/>
    </row>
    <row r="76411" spans="16:17">
      <c r="P76411" s="63"/>
      <c r="Q76411" s="63"/>
    </row>
    <row r="76412" spans="16:17">
      <c r="P76412" s="63"/>
      <c r="Q76412" s="63"/>
    </row>
    <row r="76413" spans="16:17">
      <c r="P76413" s="63"/>
      <c r="Q76413" s="63"/>
    </row>
    <row r="76414" spans="16:17">
      <c r="P76414" s="63"/>
      <c r="Q76414" s="63"/>
    </row>
    <row r="76415" spans="16:17">
      <c r="P76415" s="63"/>
      <c r="Q76415" s="63"/>
    </row>
    <row r="76416" spans="16:17">
      <c r="P76416" s="63"/>
      <c r="Q76416" s="63"/>
    </row>
    <row r="76417" spans="16:17">
      <c r="P76417" s="63"/>
      <c r="Q76417" s="63"/>
    </row>
    <row r="76418" spans="16:17">
      <c r="P76418" s="63"/>
      <c r="Q76418" s="63"/>
    </row>
    <row r="76419" spans="16:17">
      <c r="P76419" s="63"/>
      <c r="Q76419" s="63"/>
    </row>
    <row r="76420" spans="16:17">
      <c r="P76420" s="63"/>
      <c r="Q76420" s="63"/>
    </row>
    <row r="76421" spans="16:17">
      <c r="P76421" s="63"/>
      <c r="Q76421" s="63"/>
    </row>
    <row r="76422" spans="16:17">
      <c r="P76422" s="63"/>
      <c r="Q76422" s="63"/>
    </row>
    <row r="76423" spans="16:17">
      <c r="P76423" s="63"/>
      <c r="Q76423" s="63"/>
    </row>
    <row r="76424" spans="16:17">
      <c r="P76424" s="63"/>
      <c r="Q76424" s="63"/>
    </row>
    <row r="76425" spans="16:17">
      <c r="P76425" s="63"/>
      <c r="Q76425" s="63"/>
    </row>
    <row r="76426" spans="16:17">
      <c r="P76426" s="63"/>
      <c r="Q76426" s="63"/>
    </row>
    <row r="76427" spans="16:17">
      <c r="P76427" s="63"/>
      <c r="Q76427" s="63"/>
    </row>
    <row r="76428" spans="16:17">
      <c r="P76428" s="63"/>
      <c r="Q76428" s="63"/>
    </row>
    <row r="76429" spans="16:17">
      <c r="P76429" s="63"/>
      <c r="Q76429" s="63"/>
    </row>
    <row r="76430" spans="16:17">
      <c r="P76430" s="63"/>
      <c r="Q76430" s="63"/>
    </row>
    <row r="76431" spans="16:17">
      <c r="P76431" s="63"/>
      <c r="Q76431" s="63"/>
    </row>
    <row r="76432" spans="16:17">
      <c r="P76432" s="63"/>
      <c r="Q76432" s="63"/>
    </row>
    <row r="76433" spans="16:17">
      <c r="P76433" s="63"/>
      <c r="Q76433" s="63"/>
    </row>
    <row r="76434" spans="16:17">
      <c r="P76434" s="63"/>
      <c r="Q76434" s="63"/>
    </row>
    <row r="76435" spans="16:17">
      <c r="P76435" s="63"/>
      <c r="Q76435" s="63"/>
    </row>
    <row r="76436" spans="16:17">
      <c r="P76436" s="63"/>
      <c r="Q76436" s="63"/>
    </row>
    <row r="76437" spans="16:17">
      <c r="P76437" s="63"/>
      <c r="Q76437" s="63"/>
    </row>
    <row r="76438" spans="16:17">
      <c r="P76438" s="63"/>
      <c r="Q76438" s="63"/>
    </row>
    <row r="76439" spans="16:17">
      <c r="P76439" s="63"/>
      <c r="Q76439" s="63"/>
    </row>
    <row r="76440" spans="16:17">
      <c r="P76440" s="63"/>
      <c r="Q76440" s="63"/>
    </row>
    <row r="76441" spans="16:17">
      <c r="P76441" s="63"/>
      <c r="Q76441" s="63"/>
    </row>
    <row r="76442" spans="16:17">
      <c r="P76442" s="63"/>
      <c r="Q76442" s="63"/>
    </row>
    <row r="76443" spans="16:17">
      <c r="P76443" s="63"/>
      <c r="Q76443" s="63"/>
    </row>
    <row r="76444" spans="16:17">
      <c r="P76444" s="63"/>
      <c r="Q76444" s="63"/>
    </row>
    <row r="76445" spans="16:17">
      <c r="P76445" s="63"/>
      <c r="Q76445" s="63"/>
    </row>
    <row r="76446" spans="16:17">
      <c r="P76446" s="63"/>
      <c r="Q76446" s="63"/>
    </row>
    <row r="76447" spans="16:17">
      <c r="P76447" s="63"/>
      <c r="Q76447" s="63"/>
    </row>
    <row r="76448" spans="16:17">
      <c r="P76448" s="63"/>
      <c r="Q76448" s="63"/>
    </row>
    <row r="76449" spans="16:17">
      <c r="P76449" s="63"/>
      <c r="Q76449" s="63"/>
    </row>
    <row r="76450" spans="16:17">
      <c r="P76450" s="63"/>
      <c r="Q76450" s="63"/>
    </row>
    <row r="76451" spans="16:17">
      <c r="P76451" s="63"/>
      <c r="Q76451" s="63"/>
    </row>
    <row r="76452" spans="16:17">
      <c r="P76452" s="63"/>
      <c r="Q76452" s="63"/>
    </row>
    <row r="76453" spans="16:17">
      <c r="P76453" s="63"/>
      <c r="Q76453" s="63"/>
    </row>
    <row r="76454" spans="16:17">
      <c r="P76454" s="63"/>
      <c r="Q76454" s="63"/>
    </row>
    <row r="76455" spans="16:17">
      <c r="P76455" s="63"/>
      <c r="Q76455" s="63"/>
    </row>
    <row r="76456" spans="16:17">
      <c r="P76456" s="63"/>
      <c r="Q76456" s="63"/>
    </row>
    <row r="76457" spans="16:17">
      <c r="P76457" s="63"/>
      <c r="Q76457" s="63"/>
    </row>
    <row r="76458" spans="16:17">
      <c r="P76458" s="63"/>
      <c r="Q76458" s="63"/>
    </row>
    <row r="76459" spans="16:17">
      <c r="P76459" s="63"/>
      <c r="Q76459" s="63"/>
    </row>
    <row r="76460" spans="16:17">
      <c r="P76460" s="63"/>
      <c r="Q76460" s="63"/>
    </row>
    <row r="76461" spans="16:17">
      <c r="P76461" s="63"/>
      <c r="Q76461" s="63"/>
    </row>
    <row r="76462" spans="16:17">
      <c r="P76462" s="63"/>
      <c r="Q76462" s="63"/>
    </row>
    <row r="76463" spans="16:17">
      <c r="P76463" s="63"/>
      <c r="Q76463" s="63"/>
    </row>
    <row r="76464" spans="16:17">
      <c r="P76464" s="63"/>
      <c r="Q76464" s="63"/>
    </row>
    <row r="76465" spans="16:17">
      <c r="P76465" s="63"/>
      <c r="Q76465" s="63"/>
    </row>
    <row r="76466" spans="16:17">
      <c r="P76466" s="63"/>
      <c r="Q76466" s="63"/>
    </row>
    <row r="76467" spans="16:17">
      <c r="P76467" s="63"/>
      <c r="Q76467" s="63"/>
    </row>
    <row r="76468" spans="16:17">
      <c r="P76468" s="63"/>
      <c r="Q76468" s="63"/>
    </row>
    <row r="76469" spans="16:17">
      <c r="P76469" s="63"/>
      <c r="Q76469" s="63"/>
    </row>
    <row r="76470" spans="16:17">
      <c r="P76470" s="63"/>
      <c r="Q76470" s="63"/>
    </row>
    <row r="76471" spans="16:17">
      <c r="P76471" s="63"/>
      <c r="Q76471" s="63"/>
    </row>
    <row r="76472" spans="16:17">
      <c r="P76472" s="63"/>
      <c r="Q76472" s="63"/>
    </row>
    <row r="76473" spans="16:17">
      <c r="P76473" s="63"/>
      <c r="Q76473" s="63"/>
    </row>
    <row r="76474" spans="16:17">
      <c r="P76474" s="63"/>
      <c r="Q76474" s="63"/>
    </row>
    <row r="76475" spans="16:17">
      <c r="P76475" s="63"/>
      <c r="Q76475" s="63"/>
    </row>
    <row r="76476" spans="16:17">
      <c r="P76476" s="63"/>
      <c r="Q76476" s="63"/>
    </row>
    <row r="76477" spans="16:17">
      <c r="P76477" s="63"/>
      <c r="Q76477" s="63"/>
    </row>
    <row r="76478" spans="16:17">
      <c r="P76478" s="63"/>
      <c r="Q76478" s="63"/>
    </row>
    <row r="76479" spans="16:17">
      <c r="P76479" s="63"/>
      <c r="Q76479" s="63"/>
    </row>
    <row r="76480" spans="16:17">
      <c r="P76480" s="63"/>
      <c r="Q76480" s="63"/>
    </row>
    <row r="76481" spans="16:17">
      <c r="P76481" s="63"/>
      <c r="Q76481" s="63"/>
    </row>
    <row r="76482" spans="16:17">
      <c r="P76482" s="63"/>
      <c r="Q76482" s="63"/>
    </row>
    <row r="76483" spans="16:17">
      <c r="P76483" s="63"/>
      <c r="Q76483" s="63"/>
    </row>
    <row r="76484" spans="16:17">
      <c r="P76484" s="63"/>
      <c r="Q76484" s="63"/>
    </row>
    <row r="76485" spans="16:17">
      <c r="P76485" s="63"/>
      <c r="Q76485" s="63"/>
    </row>
    <row r="76486" spans="16:17">
      <c r="P76486" s="63"/>
      <c r="Q76486" s="63"/>
    </row>
    <row r="76487" spans="16:17">
      <c r="P76487" s="63"/>
      <c r="Q76487" s="63"/>
    </row>
    <row r="76488" spans="16:17">
      <c r="P76488" s="63"/>
      <c r="Q76488" s="63"/>
    </row>
    <row r="76489" spans="16:17">
      <c r="P76489" s="63"/>
      <c r="Q76489" s="63"/>
    </row>
    <row r="76490" spans="16:17">
      <c r="P76490" s="63"/>
      <c r="Q76490" s="63"/>
    </row>
    <row r="76491" spans="16:17">
      <c r="P76491" s="63"/>
      <c r="Q76491" s="63"/>
    </row>
    <row r="76492" spans="16:17">
      <c r="P76492" s="63"/>
      <c r="Q76492" s="63"/>
    </row>
    <row r="76493" spans="16:17">
      <c r="P76493" s="63"/>
      <c r="Q76493" s="63"/>
    </row>
    <row r="76494" spans="16:17">
      <c r="P76494" s="63"/>
      <c r="Q76494" s="63"/>
    </row>
    <row r="76495" spans="16:17">
      <c r="P76495" s="63"/>
      <c r="Q76495" s="63"/>
    </row>
    <row r="76496" spans="16:17">
      <c r="P76496" s="63"/>
      <c r="Q76496" s="63"/>
    </row>
    <row r="76497" spans="16:17">
      <c r="P76497" s="63"/>
      <c r="Q76497" s="63"/>
    </row>
    <row r="76498" spans="16:17">
      <c r="P76498" s="63"/>
      <c r="Q76498" s="63"/>
    </row>
    <row r="76499" spans="16:17">
      <c r="P76499" s="63"/>
      <c r="Q76499" s="63"/>
    </row>
    <row r="76500" spans="16:17">
      <c r="P76500" s="63"/>
      <c r="Q76500" s="63"/>
    </row>
    <row r="76501" spans="16:17">
      <c r="P76501" s="63"/>
      <c r="Q76501" s="63"/>
    </row>
    <row r="76502" spans="16:17">
      <c r="P76502" s="63"/>
      <c r="Q76502" s="63"/>
    </row>
    <row r="76503" spans="16:17">
      <c r="P76503" s="63"/>
      <c r="Q76503" s="63"/>
    </row>
    <row r="76504" spans="16:17">
      <c r="P76504" s="63"/>
      <c r="Q76504" s="63"/>
    </row>
    <row r="76505" spans="16:17">
      <c r="P76505" s="63"/>
      <c r="Q76505" s="63"/>
    </row>
    <row r="76506" spans="16:17">
      <c r="P76506" s="63"/>
      <c r="Q76506" s="63"/>
    </row>
    <row r="76507" spans="16:17">
      <c r="P76507" s="63"/>
      <c r="Q76507" s="63"/>
    </row>
    <row r="76508" spans="16:17">
      <c r="P76508" s="63"/>
      <c r="Q76508" s="63"/>
    </row>
    <row r="76509" spans="16:17">
      <c r="P76509" s="63"/>
      <c r="Q76509" s="63"/>
    </row>
    <row r="76510" spans="16:17">
      <c r="P76510" s="63"/>
      <c r="Q76510" s="63"/>
    </row>
    <row r="76511" spans="16:17">
      <c r="P76511" s="63"/>
      <c r="Q76511" s="63"/>
    </row>
    <row r="76512" spans="16:17">
      <c r="P76512" s="63"/>
      <c r="Q76512" s="63"/>
    </row>
    <row r="76513" spans="16:17">
      <c r="P76513" s="63"/>
      <c r="Q76513" s="63"/>
    </row>
    <row r="76514" spans="16:17">
      <c r="P76514" s="63"/>
      <c r="Q76514" s="63"/>
    </row>
    <row r="76515" spans="16:17">
      <c r="P76515" s="63"/>
      <c r="Q76515" s="63"/>
    </row>
    <row r="76516" spans="16:17">
      <c r="P76516" s="63"/>
      <c r="Q76516" s="63"/>
    </row>
    <row r="76517" spans="16:17">
      <c r="P76517" s="63"/>
      <c r="Q76517" s="63"/>
    </row>
    <row r="76518" spans="16:17">
      <c r="P76518" s="63"/>
      <c r="Q76518" s="63"/>
    </row>
    <row r="76519" spans="16:17">
      <c r="P76519" s="63"/>
      <c r="Q76519" s="63"/>
    </row>
    <row r="76520" spans="16:17">
      <c r="P76520" s="63"/>
      <c r="Q76520" s="63"/>
    </row>
    <row r="76521" spans="16:17">
      <c r="P76521" s="63"/>
      <c r="Q76521" s="63"/>
    </row>
    <row r="76522" spans="16:17">
      <c r="P76522" s="63"/>
      <c r="Q76522" s="63"/>
    </row>
    <row r="76523" spans="16:17">
      <c r="P76523" s="63"/>
      <c r="Q76523" s="63"/>
    </row>
    <row r="76524" spans="16:17">
      <c r="P76524" s="63"/>
      <c r="Q76524" s="63"/>
    </row>
    <row r="76525" spans="16:17">
      <c r="P76525" s="63"/>
      <c r="Q76525" s="63"/>
    </row>
    <row r="76526" spans="16:17">
      <c r="P76526" s="63"/>
      <c r="Q76526" s="63"/>
    </row>
    <row r="76527" spans="16:17">
      <c r="P76527" s="63"/>
      <c r="Q76527" s="63"/>
    </row>
    <row r="76528" spans="16:17">
      <c r="P76528" s="63"/>
      <c r="Q76528" s="63"/>
    </row>
    <row r="76529" spans="16:17">
      <c r="P76529" s="63"/>
      <c r="Q76529" s="63"/>
    </row>
    <row r="76530" spans="16:17">
      <c r="P76530" s="63"/>
      <c r="Q76530" s="63"/>
    </row>
    <row r="76531" spans="16:17">
      <c r="P76531" s="63"/>
      <c r="Q76531" s="63"/>
    </row>
    <row r="76532" spans="16:17">
      <c r="P76532" s="63"/>
      <c r="Q76532" s="63"/>
    </row>
    <row r="76533" spans="16:17">
      <c r="P76533" s="63"/>
      <c r="Q76533" s="63"/>
    </row>
    <row r="76534" spans="16:17">
      <c r="P76534" s="63"/>
      <c r="Q76534" s="63"/>
    </row>
    <row r="76535" spans="16:17">
      <c r="P76535" s="63"/>
      <c r="Q76535" s="63"/>
    </row>
    <row r="76536" spans="16:17">
      <c r="P76536" s="63"/>
      <c r="Q76536" s="63"/>
    </row>
    <row r="76537" spans="16:17">
      <c r="P76537" s="63"/>
      <c r="Q76537" s="63"/>
    </row>
    <row r="76538" spans="16:17">
      <c r="P76538" s="63"/>
      <c r="Q76538" s="63"/>
    </row>
    <row r="76539" spans="16:17">
      <c r="P76539" s="63"/>
      <c r="Q76539" s="63"/>
    </row>
    <row r="76540" spans="16:17">
      <c r="P76540" s="63"/>
      <c r="Q76540" s="63"/>
    </row>
    <row r="76541" spans="16:17">
      <c r="P76541" s="63"/>
      <c r="Q76541" s="63"/>
    </row>
    <row r="76542" spans="16:17">
      <c r="P76542" s="63"/>
      <c r="Q76542" s="63"/>
    </row>
    <row r="76543" spans="16:17">
      <c r="P76543" s="63"/>
      <c r="Q76543" s="63"/>
    </row>
    <row r="76544" spans="16:17">
      <c r="P76544" s="63"/>
      <c r="Q76544" s="63"/>
    </row>
    <row r="76545" spans="16:17">
      <c r="P76545" s="63"/>
      <c r="Q76545" s="63"/>
    </row>
    <row r="76546" spans="16:17">
      <c r="P76546" s="63"/>
      <c r="Q76546" s="63"/>
    </row>
    <row r="76547" spans="16:17">
      <c r="P76547" s="63"/>
      <c r="Q76547" s="63"/>
    </row>
    <row r="76548" spans="16:17">
      <c r="P76548" s="63"/>
      <c r="Q76548" s="63"/>
    </row>
    <row r="76549" spans="16:17">
      <c r="P76549" s="63"/>
      <c r="Q76549" s="63"/>
    </row>
    <row r="76550" spans="16:17">
      <c r="P76550" s="63"/>
      <c r="Q76550" s="63"/>
    </row>
    <row r="76551" spans="16:17">
      <c r="P76551" s="63"/>
      <c r="Q76551" s="63"/>
    </row>
    <row r="76552" spans="16:17">
      <c r="P76552" s="63"/>
      <c r="Q76552" s="63"/>
    </row>
    <row r="76553" spans="16:17">
      <c r="P76553" s="63"/>
      <c r="Q76553" s="63"/>
    </row>
    <row r="76554" spans="16:17">
      <c r="P76554" s="63"/>
      <c r="Q76554" s="63"/>
    </row>
    <row r="76555" spans="16:17">
      <c r="P76555" s="63"/>
      <c r="Q76555" s="63"/>
    </row>
    <row r="76556" spans="16:17">
      <c r="P76556" s="63"/>
      <c r="Q76556" s="63"/>
    </row>
    <row r="76557" spans="16:17">
      <c r="P76557" s="63"/>
      <c r="Q76557" s="63"/>
    </row>
    <row r="76558" spans="16:17">
      <c r="P76558" s="63"/>
      <c r="Q76558" s="63"/>
    </row>
    <row r="76559" spans="16:17">
      <c r="P76559" s="63"/>
      <c r="Q76559" s="63"/>
    </row>
    <row r="76560" spans="16:17">
      <c r="P76560" s="63"/>
      <c r="Q76560" s="63"/>
    </row>
    <row r="76561" spans="16:17">
      <c r="P76561" s="63"/>
      <c r="Q76561" s="63"/>
    </row>
    <row r="76562" spans="16:17">
      <c r="P76562" s="63"/>
      <c r="Q76562" s="63"/>
    </row>
    <row r="76563" spans="16:17">
      <c r="P76563" s="63"/>
      <c r="Q76563" s="63"/>
    </row>
    <row r="76564" spans="16:17">
      <c r="P76564" s="63"/>
      <c r="Q76564" s="63"/>
    </row>
    <row r="76565" spans="16:17">
      <c r="P76565" s="63"/>
      <c r="Q76565" s="63"/>
    </row>
    <row r="76566" spans="16:17">
      <c r="P76566" s="63"/>
      <c r="Q76566" s="63"/>
    </row>
    <row r="76567" spans="16:17">
      <c r="P76567" s="63"/>
      <c r="Q76567" s="63"/>
    </row>
    <row r="76568" spans="16:17">
      <c r="P76568" s="63"/>
      <c r="Q76568" s="63"/>
    </row>
    <row r="76569" spans="16:17">
      <c r="P76569" s="63"/>
      <c r="Q76569" s="63"/>
    </row>
    <row r="76570" spans="16:17">
      <c r="P76570" s="63"/>
      <c r="Q76570" s="63"/>
    </row>
    <row r="76571" spans="16:17">
      <c r="P76571" s="63"/>
      <c r="Q76571" s="63"/>
    </row>
    <row r="76572" spans="16:17">
      <c r="P76572" s="63"/>
      <c r="Q76572" s="63"/>
    </row>
    <row r="76573" spans="16:17">
      <c r="P76573" s="63"/>
      <c r="Q76573" s="63"/>
    </row>
    <row r="76574" spans="16:17">
      <c r="P76574" s="63"/>
      <c r="Q76574" s="63"/>
    </row>
    <row r="76575" spans="16:17">
      <c r="P76575" s="63"/>
      <c r="Q76575" s="63"/>
    </row>
    <row r="76576" spans="16:17">
      <c r="P76576" s="63"/>
      <c r="Q76576" s="63"/>
    </row>
    <row r="76577" spans="16:17">
      <c r="P76577" s="63"/>
      <c r="Q76577" s="63"/>
    </row>
    <row r="76578" spans="16:17">
      <c r="P76578" s="63"/>
      <c r="Q76578" s="63"/>
    </row>
    <row r="76579" spans="16:17">
      <c r="P76579" s="63"/>
      <c r="Q76579" s="63"/>
    </row>
    <row r="76580" spans="16:17">
      <c r="P76580" s="63"/>
      <c r="Q76580" s="63"/>
    </row>
    <row r="76581" spans="16:17">
      <c r="P76581" s="63"/>
      <c r="Q76581" s="63"/>
    </row>
    <row r="76582" spans="16:17">
      <c r="P76582" s="63"/>
      <c r="Q76582" s="63"/>
    </row>
    <row r="76583" spans="16:17">
      <c r="P76583" s="63"/>
      <c r="Q76583" s="63"/>
    </row>
    <row r="76584" spans="16:17">
      <c r="P76584" s="63"/>
      <c r="Q76584" s="63"/>
    </row>
    <row r="76585" spans="16:17">
      <c r="P76585" s="63"/>
      <c r="Q76585" s="63"/>
    </row>
    <row r="76586" spans="16:17">
      <c r="P76586" s="63"/>
      <c r="Q76586" s="63"/>
    </row>
    <row r="76587" spans="16:17">
      <c r="P76587" s="63"/>
      <c r="Q76587" s="63"/>
    </row>
    <row r="76588" spans="16:17">
      <c r="P76588" s="63"/>
      <c r="Q76588" s="63"/>
    </row>
    <row r="76589" spans="16:17">
      <c r="P76589" s="63"/>
      <c r="Q76589" s="63"/>
    </row>
    <row r="76590" spans="16:17">
      <c r="P76590" s="63"/>
      <c r="Q76590" s="63"/>
    </row>
    <row r="76591" spans="16:17">
      <c r="P76591" s="63"/>
      <c r="Q76591" s="63"/>
    </row>
    <row r="76592" spans="16:17">
      <c r="P76592" s="63"/>
      <c r="Q76592" s="63"/>
    </row>
    <row r="76593" spans="16:17">
      <c r="P76593" s="63"/>
      <c r="Q76593" s="63"/>
    </row>
    <row r="76594" spans="16:17">
      <c r="P76594" s="63"/>
      <c r="Q76594" s="63"/>
    </row>
    <row r="76595" spans="16:17">
      <c r="P76595" s="63"/>
      <c r="Q76595" s="63"/>
    </row>
    <row r="76596" spans="16:17">
      <c r="P76596" s="63"/>
      <c r="Q76596" s="63"/>
    </row>
    <row r="76597" spans="16:17">
      <c r="P76597" s="63"/>
      <c r="Q76597" s="63"/>
    </row>
    <row r="76598" spans="16:17">
      <c r="P76598" s="63"/>
      <c r="Q76598" s="63"/>
    </row>
    <row r="76599" spans="16:17">
      <c r="P76599" s="63"/>
      <c r="Q76599" s="63"/>
    </row>
    <row r="76600" spans="16:17">
      <c r="P76600" s="63"/>
      <c r="Q76600" s="63"/>
    </row>
    <row r="76601" spans="16:17">
      <c r="P76601" s="63"/>
      <c r="Q76601" s="63"/>
    </row>
    <row r="76602" spans="16:17">
      <c r="P76602" s="63"/>
      <c r="Q76602" s="63"/>
    </row>
    <row r="76603" spans="16:17">
      <c r="P76603" s="63"/>
      <c r="Q76603" s="63"/>
    </row>
    <row r="76604" spans="16:17">
      <c r="P76604" s="63"/>
      <c r="Q76604" s="63"/>
    </row>
    <row r="76605" spans="16:17">
      <c r="P76605" s="63"/>
      <c r="Q76605" s="63"/>
    </row>
    <row r="76606" spans="16:17">
      <c r="P76606" s="63"/>
      <c r="Q76606" s="63"/>
    </row>
    <row r="76607" spans="16:17">
      <c r="P76607" s="63"/>
      <c r="Q76607" s="63"/>
    </row>
    <row r="76608" spans="16:17">
      <c r="P76608" s="63"/>
      <c r="Q76608" s="63"/>
    </row>
    <row r="76609" spans="16:17">
      <c r="P76609" s="63"/>
      <c r="Q76609" s="63"/>
    </row>
    <row r="76610" spans="16:17">
      <c r="P76610" s="63"/>
      <c r="Q76610" s="63"/>
    </row>
    <row r="76611" spans="16:17">
      <c r="P76611" s="63"/>
      <c r="Q76611" s="63"/>
    </row>
    <row r="76612" spans="16:17">
      <c r="P76612" s="63"/>
      <c r="Q76612" s="63"/>
    </row>
    <row r="76613" spans="16:17">
      <c r="P76613" s="63"/>
      <c r="Q76613" s="63"/>
    </row>
    <row r="76614" spans="16:17">
      <c r="P76614" s="63"/>
      <c r="Q76614" s="63"/>
    </row>
    <row r="76615" spans="16:17">
      <c r="P76615" s="63"/>
      <c r="Q76615" s="63"/>
    </row>
    <row r="76616" spans="16:17">
      <c r="P76616" s="63"/>
      <c r="Q76616" s="63"/>
    </row>
    <row r="76617" spans="16:17">
      <c r="P76617" s="63"/>
      <c r="Q76617" s="63"/>
    </row>
    <row r="76618" spans="16:17">
      <c r="P76618" s="63"/>
      <c r="Q76618" s="63"/>
    </row>
    <row r="76619" spans="16:17">
      <c r="P76619" s="63"/>
      <c r="Q76619" s="63"/>
    </row>
    <row r="76620" spans="16:17">
      <c r="P76620" s="63"/>
      <c r="Q76620" s="63"/>
    </row>
    <row r="76621" spans="16:17">
      <c r="P76621" s="63"/>
      <c r="Q76621" s="63"/>
    </row>
    <row r="76622" spans="16:17">
      <c r="P76622" s="63"/>
      <c r="Q76622" s="63"/>
    </row>
    <row r="76623" spans="16:17">
      <c r="P76623" s="63"/>
      <c r="Q76623" s="63"/>
    </row>
    <row r="76624" spans="16:17">
      <c r="P76624" s="63"/>
      <c r="Q76624" s="63"/>
    </row>
    <row r="76625" spans="16:17">
      <c r="P76625" s="63"/>
      <c r="Q76625" s="63"/>
    </row>
    <row r="76626" spans="16:17">
      <c r="P76626" s="63"/>
      <c r="Q76626" s="63"/>
    </row>
    <row r="76627" spans="16:17">
      <c r="P76627" s="63"/>
      <c r="Q76627" s="63"/>
    </row>
    <row r="76628" spans="16:17">
      <c r="P76628" s="63"/>
      <c r="Q76628" s="63"/>
    </row>
    <row r="76629" spans="16:17">
      <c r="P76629" s="63"/>
      <c r="Q76629" s="63"/>
    </row>
    <row r="76630" spans="16:17">
      <c r="P76630" s="63"/>
      <c r="Q76630" s="63"/>
    </row>
    <row r="76631" spans="16:17">
      <c r="P76631" s="63"/>
      <c r="Q76631" s="63"/>
    </row>
    <row r="76632" spans="16:17">
      <c r="P76632" s="63"/>
      <c r="Q76632" s="63"/>
    </row>
    <row r="76633" spans="16:17">
      <c r="P76633" s="63"/>
      <c r="Q76633" s="63"/>
    </row>
    <row r="76634" spans="16:17">
      <c r="P76634" s="63"/>
      <c r="Q76634" s="63"/>
    </row>
    <row r="76635" spans="16:17">
      <c r="P76635" s="63"/>
      <c r="Q76635" s="63"/>
    </row>
    <row r="76636" spans="16:17">
      <c r="P76636" s="63"/>
      <c r="Q76636" s="63"/>
    </row>
    <row r="76637" spans="16:17">
      <c r="P76637" s="63"/>
      <c r="Q76637" s="63"/>
    </row>
    <row r="76638" spans="16:17">
      <c r="P76638" s="63"/>
      <c r="Q76638" s="63"/>
    </row>
    <row r="76639" spans="16:17">
      <c r="P76639" s="63"/>
      <c r="Q76639" s="63"/>
    </row>
    <row r="76640" spans="16:17">
      <c r="P76640" s="63"/>
      <c r="Q76640" s="63"/>
    </row>
    <row r="76641" spans="16:17">
      <c r="P76641" s="63"/>
      <c r="Q76641" s="63"/>
    </row>
    <row r="76642" spans="16:17">
      <c r="P76642" s="63"/>
      <c r="Q76642" s="63"/>
    </row>
    <row r="76643" spans="16:17">
      <c r="P76643" s="63"/>
      <c r="Q76643" s="63"/>
    </row>
    <row r="76644" spans="16:17">
      <c r="P76644" s="63"/>
      <c r="Q76644" s="63"/>
    </row>
    <row r="76645" spans="16:17">
      <c r="P76645" s="63"/>
      <c r="Q76645" s="63"/>
    </row>
    <row r="76646" spans="16:17">
      <c r="P76646" s="63"/>
      <c r="Q76646" s="63"/>
    </row>
    <row r="76647" spans="16:17">
      <c r="P76647" s="63"/>
      <c r="Q76647" s="63"/>
    </row>
    <row r="76648" spans="16:17">
      <c r="P76648" s="63"/>
      <c r="Q76648" s="63"/>
    </row>
    <row r="76649" spans="16:17">
      <c r="P76649" s="63"/>
      <c r="Q76649" s="63"/>
    </row>
    <row r="76650" spans="16:17">
      <c r="P76650" s="63"/>
      <c r="Q76650" s="63"/>
    </row>
    <row r="76651" spans="16:17">
      <c r="P76651" s="63"/>
      <c r="Q76651" s="63"/>
    </row>
    <row r="76652" spans="16:17">
      <c r="P76652" s="63"/>
      <c r="Q76652" s="63"/>
    </row>
    <row r="76653" spans="16:17">
      <c r="P76653" s="63"/>
      <c r="Q76653" s="63"/>
    </row>
    <row r="76654" spans="16:17">
      <c r="P76654" s="63"/>
      <c r="Q76654" s="63"/>
    </row>
    <row r="76655" spans="16:17">
      <c r="P76655" s="63"/>
      <c r="Q76655" s="63"/>
    </row>
    <row r="76656" spans="16:17">
      <c r="P76656" s="63"/>
      <c r="Q76656" s="63"/>
    </row>
    <row r="76657" spans="16:17">
      <c r="P76657" s="63"/>
      <c r="Q76657" s="63"/>
    </row>
    <row r="76658" spans="16:17">
      <c r="P76658" s="63"/>
      <c r="Q76658" s="63"/>
    </row>
    <row r="76659" spans="16:17">
      <c r="P76659" s="63"/>
      <c r="Q76659" s="63"/>
    </row>
    <row r="76660" spans="16:17">
      <c r="P76660" s="63"/>
      <c r="Q76660" s="63"/>
    </row>
    <row r="76661" spans="16:17">
      <c r="P76661" s="63"/>
      <c r="Q76661" s="63"/>
    </row>
    <row r="76662" spans="16:17">
      <c r="P76662" s="63"/>
      <c r="Q76662" s="63"/>
    </row>
    <row r="76663" spans="16:17">
      <c r="P76663" s="63"/>
      <c r="Q76663" s="63"/>
    </row>
    <row r="76664" spans="16:17">
      <c r="P76664" s="63"/>
      <c r="Q76664" s="63"/>
    </row>
    <row r="76665" spans="16:17">
      <c r="P76665" s="63"/>
      <c r="Q76665" s="63"/>
    </row>
    <row r="76666" spans="16:17">
      <c r="P76666" s="63"/>
      <c r="Q76666" s="63"/>
    </row>
    <row r="76667" spans="16:17">
      <c r="P76667" s="63"/>
      <c r="Q76667" s="63"/>
    </row>
    <row r="76668" spans="16:17">
      <c r="P76668" s="63"/>
      <c r="Q76668" s="63"/>
    </row>
    <row r="76669" spans="16:17">
      <c r="P76669" s="63"/>
      <c r="Q76669" s="63"/>
    </row>
    <row r="76670" spans="16:17">
      <c r="P76670" s="63"/>
      <c r="Q76670" s="63"/>
    </row>
    <row r="76671" spans="16:17">
      <c r="P76671" s="63"/>
      <c r="Q76671" s="63"/>
    </row>
    <row r="76672" spans="16:17">
      <c r="P76672" s="63"/>
      <c r="Q76672" s="63"/>
    </row>
    <row r="76673" spans="16:17">
      <c r="P76673" s="63"/>
      <c r="Q76673" s="63"/>
    </row>
    <row r="76674" spans="16:17">
      <c r="P76674" s="63"/>
      <c r="Q76674" s="63"/>
    </row>
    <row r="76675" spans="16:17">
      <c r="P76675" s="63"/>
      <c r="Q76675" s="63"/>
    </row>
    <row r="76676" spans="16:17">
      <c r="P76676" s="63"/>
      <c r="Q76676" s="63"/>
    </row>
    <row r="76677" spans="16:17">
      <c r="P76677" s="63"/>
      <c r="Q76677" s="63"/>
    </row>
    <row r="76678" spans="16:17">
      <c r="P76678" s="63"/>
      <c r="Q76678" s="63"/>
    </row>
    <row r="76679" spans="16:17">
      <c r="P76679" s="63"/>
      <c r="Q76679" s="63"/>
    </row>
    <row r="76680" spans="16:17">
      <c r="P76680" s="63"/>
      <c r="Q76680" s="63"/>
    </row>
    <row r="76681" spans="16:17">
      <c r="P76681" s="63"/>
      <c r="Q76681" s="63"/>
    </row>
    <row r="76682" spans="16:17">
      <c r="P76682" s="63"/>
      <c r="Q76682" s="63"/>
    </row>
    <row r="76683" spans="16:17">
      <c r="P76683" s="63"/>
      <c r="Q76683" s="63"/>
    </row>
    <row r="76684" spans="16:17">
      <c r="P76684" s="63"/>
      <c r="Q76684" s="63"/>
    </row>
    <row r="76685" spans="16:17">
      <c r="P76685" s="63"/>
      <c r="Q76685" s="63"/>
    </row>
    <row r="76686" spans="16:17">
      <c r="P76686" s="63"/>
      <c r="Q76686" s="63"/>
    </row>
    <row r="76687" spans="16:17">
      <c r="P76687" s="63"/>
      <c r="Q76687" s="63"/>
    </row>
    <row r="76688" spans="16:17">
      <c r="P76688" s="63"/>
      <c r="Q76688" s="63"/>
    </row>
    <row r="76689" spans="16:17">
      <c r="P76689" s="63"/>
      <c r="Q76689" s="63"/>
    </row>
    <row r="76690" spans="16:17">
      <c r="P76690" s="63"/>
      <c r="Q76690" s="63"/>
    </row>
    <row r="76691" spans="16:17">
      <c r="P76691" s="63"/>
      <c r="Q76691" s="63"/>
    </row>
    <row r="76692" spans="16:17">
      <c r="P76692" s="63"/>
      <c r="Q76692" s="63"/>
    </row>
    <row r="76693" spans="16:17">
      <c r="P76693" s="63"/>
      <c r="Q76693" s="63"/>
    </row>
    <row r="76694" spans="16:17">
      <c r="P76694" s="63"/>
      <c r="Q76694" s="63"/>
    </row>
    <row r="76695" spans="16:17">
      <c r="P76695" s="63"/>
      <c r="Q76695" s="63"/>
    </row>
    <row r="76696" spans="16:17">
      <c r="P76696" s="63"/>
      <c r="Q76696" s="63"/>
    </row>
    <row r="76697" spans="16:17">
      <c r="P76697" s="63"/>
      <c r="Q76697" s="63"/>
    </row>
    <row r="76698" spans="16:17">
      <c r="P76698" s="63"/>
      <c r="Q76698" s="63"/>
    </row>
    <row r="76699" spans="16:17">
      <c r="P76699" s="63"/>
      <c r="Q76699" s="63"/>
    </row>
    <row r="76700" spans="16:17">
      <c r="P76700" s="63"/>
      <c r="Q76700" s="63"/>
    </row>
    <row r="76701" spans="16:17">
      <c r="P76701" s="63"/>
      <c r="Q76701" s="63"/>
    </row>
    <row r="76702" spans="16:17">
      <c r="P76702" s="63"/>
      <c r="Q76702" s="63"/>
    </row>
    <row r="76703" spans="16:17">
      <c r="P76703" s="63"/>
      <c r="Q76703" s="63"/>
    </row>
    <row r="76704" spans="16:17">
      <c r="P76704" s="63"/>
      <c r="Q76704" s="63"/>
    </row>
    <row r="76705" spans="16:17">
      <c r="P76705" s="63"/>
      <c r="Q76705" s="63"/>
    </row>
    <row r="76706" spans="16:17">
      <c r="P76706" s="63"/>
      <c r="Q76706" s="63"/>
    </row>
    <row r="76707" spans="16:17">
      <c r="P76707" s="63"/>
      <c r="Q76707" s="63"/>
    </row>
    <row r="76708" spans="16:17">
      <c r="P76708" s="63"/>
      <c r="Q76708" s="63"/>
    </row>
    <row r="76709" spans="16:17">
      <c r="P76709" s="63"/>
      <c r="Q76709" s="63"/>
    </row>
    <row r="76710" spans="16:17">
      <c r="P76710" s="63"/>
      <c r="Q76710" s="63"/>
    </row>
    <row r="76711" spans="16:17">
      <c r="P76711" s="63"/>
      <c r="Q76711" s="63"/>
    </row>
    <row r="76712" spans="16:17">
      <c r="P76712" s="63"/>
      <c r="Q76712" s="63"/>
    </row>
    <row r="76713" spans="16:17">
      <c r="P76713" s="63"/>
      <c r="Q76713" s="63"/>
    </row>
    <row r="76714" spans="16:17">
      <c r="P76714" s="63"/>
      <c r="Q76714" s="63"/>
    </row>
    <row r="76715" spans="16:17">
      <c r="P76715" s="63"/>
      <c r="Q76715" s="63"/>
    </row>
    <row r="76716" spans="16:17">
      <c r="P76716" s="63"/>
      <c r="Q76716" s="63"/>
    </row>
    <row r="76717" spans="16:17">
      <c r="P76717" s="63"/>
      <c r="Q76717" s="63"/>
    </row>
    <row r="76718" spans="16:17">
      <c r="P76718" s="63"/>
      <c r="Q76718" s="63"/>
    </row>
    <row r="76719" spans="16:17">
      <c r="P76719" s="63"/>
      <c r="Q76719" s="63"/>
    </row>
    <row r="76720" spans="16:17">
      <c r="P76720" s="63"/>
      <c r="Q76720" s="63"/>
    </row>
    <row r="76721" spans="16:17">
      <c r="P76721" s="63"/>
      <c r="Q76721" s="63"/>
    </row>
    <row r="76722" spans="16:17">
      <c r="P76722" s="63"/>
      <c r="Q76722" s="63"/>
    </row>
    <row r="76723" spans="16:17">
      <c r="P76723" s="63"/>
      <c r="Q76723" s="63"/>
    </row>
    <row r="76724" spans="16:17">
      <c r="P76724" s="63"/>
      <c r="Q76724" s="63"/>
    </row>
    <row r="76725" spans="16:17">
      <c r="P76725" s="63"/>
      <c r="Q76725" s="63"/>
    </row>
    <row r="76726" spans="16:17">
      <c r="P76726" s="63"/>
      <c r="Q76726" s="63"/>
    </row>
    <row r="76727" spans="16:17">
      <c r="P76727" s="63"/>
      <c r="Q76727" s="63"/>
    </row>
    <row r="76728" spans="16:17">
      <c r="P76728" s="63"/>
      <c r="Q76728" s="63"/>
    </row>
    <row r="76729" spans="16:17">
      <c r="P76729" s="63"/>
      <c r="Q76729" s="63"/>
    </row>
    <row r="76730" spans="16:17">
      <c r="P76730" s="63"/>
      <c r="Q76730" s="63"/>
    </row>
    <row r="76731" spans="16:17">
      <c r="P76731" s="63"/>
      <c r="Q76731" s="63"/>
    </row>
    <row r="76732" spans="16:17">
      <c r="P76732" s="63"/>
      <c r="Q76732" s="63"/>
    </row>
    <row r="76733" spans="16:17">
      <c r="P76733" s="63"/>
      <c r="Q76733" s="63"/>
    </row>
    <row r="76734" spans="16:17">
      <c r="P76734" s="63"/>
      <c r="Q76734" s="63"/>
    </row>
    <row r="76735" spans="16:17">
      <c r="P76735" s="63"/>
      <c r="Q76735" s="63"/>
    </row>
    <row r="76736" spans="16:17">
      <c r="P76736" s="63"/>
      <c r="Q76736" s="63"/>
    </row>
    <row r="76737" spans="16:17">
      <c r="P76737" s="63"/>
      <c r="Q76737" s="63"/>
    </row>
    <row r="76738" spans="16:17">
      <c r="P76738" s="63"/>
      <c r="Q76738" s="63"/>
    </row>
    <row r="76739" spans="16:17">
      <c r="P76739" s="63"/>
      <c r="Q76739" s="63"/>
    </row>
    <row r="76740" spans="16:17">
      <c r="P76740" s="63"/>
      <c r="Q76740" s="63"/>
    </row>
    <row r="76741" spans="16:17">
      <c r="P76741" s="63"/>
      <c r="Q76741" s="63"/>
    </row>
    <row r="76742" spans="16:17">
      <c r="P76742" s="63"/>
      <c r="Q76742" s="63"/>
    </row>
    <row r="76743" spans="16:17">
      <c r="P76743" s="63"/>
      <c r="Q76743" s="63"/>
    </row>
    <row r="76744" spans="16:17">
      <c r="P76744" s="63"/>
      <c r="Q76744" s="63"/>
    </row>
    <row r="76745" spans="16:17">
      <c r="P76745" s="63"/>
      <c r="Q76745" s="63"/>
    </row>
    <row r="76746" spans="16:17">
      <c r="P76746" s="63"/>
      <c r="Q76746" s="63"/>
    </row>
    <row r="76747" spans="16:17">
      <c r="P76747" s="63"/>
      <c r="Q76747" s="63"/>
    </row>
    <row r="76748" spans="16:17">
      <c r="P76748" s="63"/>
      <c r="Q76748" s="63"/>
    </row>
    <row r="76749" spans="16:17">
      <c r="P76749" s="63"/>
      <c r="Q76749" s="63"/>
    </row>
    <row r="76750" spans="16:17">
      <c r="P76750" s="63"/>
      <c r="Q76750" s="63"/>
    </row>
    <row r="76751" spans="16:17">
      <c r="P76751" s="63"/>
      <c r="Q76751" s="63"/>
    </row>
    <row r="76752" spans="16:17">
      <c r="P76752" s="63"/>
      <c r="Q76752" s="63"/>
    </row>
    <row r="76753" spans="16:17">
      <c r="P76753" s="63"/>
      <c r="Q76753" s="63"/>
    </row>
    <row r="76754" spans="16:17">
      <c r="P76754" s="63"/>
      <c r="Q76754" s="63"/>
    </row>
    <row r="76755" spans="16:17">
      <c r="P76755" s="63"/>
      <c r="Q76755" s="63"/>
    </row>
    <row r="76756" spans="16:17">
      <c r="P76756" s="63"/>
      <c r="Q76756" s="63"/>
    </row>
    <row r="76757" spans="16:17">
      <c r="P76757" s="63"/>
      <c r="Q76757" s="63"/>
    </row>
    <row r="76758" spans="16:17">
      <c r="P76758" s="63"/>
      <c r="Q76758" s="63"/>
    </row>
    <row r="76759" spans="16:17">
      <c r="P76759" s="63"/>
      <c r="Q76759" s="63"/>
    </row>
    <row r="76760" spans="16:17">
      <c r="P76760" s="63"/>
      <c r="Q76760" s="63"/>
    </row>
    <row r="76761" spans="16:17">
      <c r="P76761" s="63"/>
      <c r="Q76761" s="63"/>
    </row>
    <row r="76762" spans="16:17">
      <c r="P76762" s="63"/>
      <c r="Q76762" s="63"/>
    </row>
    <row r="76763" spans="16:17">
      <c r="P76763" s="63"/>
      <c r="Q76763" s="63"/>
    </row>
    <row r="76764" spans="16:17">
      <c r="P76764" s="63"/>
      <c r="Q76764" s="63"/>
    </row>
    <row r="76765" spans="16:17">
      <c r="P76765" s="63"/>
      <c r="Q76765" s="63"/>
    </row>
    <row r="76766" spans="16:17">
      <c r="P76766" s="63"/>
      <c r="Q76766" s="63"/>
    </row>
    <row r="76767" spans="16:17">
      <c r="P76767" s="63"/>
      <c r="Q76767" s="63"/>
    </row>
    <row r="76768" spans="16:17">
      <c r="P76768" s="63"/>
      <c r="Q76768" s="63"/>
    </row>
    <row r="76769" spans="16:17">
      <c r="P76769" s="63"/>
      <c r="Q76769" s="63"/>
    </row>
    <row r="76770" spans="16:17">
      <c r="P76770" s="63"/>
      <c r="Q76770" s="63"/>
    </row>
    <row r="76771" spans="16:17">
      <c r="P76771" s="63"/>
      <c r="Q76771" s="63"/>
    </row>
    <row r="76772" spans="16:17">
      <c r="P76772" s="63"/>
      <c r="Q76772" s="63"/>
    </row>
    <row r="76773" spans="16:17">
      <c r="P76773" s="63"/>
      <c r="Q76773" s="63"/>
    </row>
    <row r="76774" spans="16:17">
      <c r="P76774" s="63"/>
      <c r="Q76774" s="63"/>
    </row>
    <row r="76775" spans="16:17">
      <c r="P76775" s="63"/>
      <c r="Q76775" s="63"/>
    </row>
    <row r="76776" spans="16:17">
      <c r="P76776" s="63"/>
      <c r="Q76776" s="63"/>
    </row>
    <row r="76777" spans="16:17">
      <c r="P76777" s="63"/>
      <c r="Q76777" s="63"/>
    </row>
    <row r="76778" spans="16:17">
      <c r="P76778" s="63"/>
      <c r="Q76778" s="63"/>
    </row>
    <row r="76779" spans="16:17">
      <c r="P76779" s="63"/>
      <c r="Q76779" s="63"/>
    </row>
    <row r="76780" spans="16:17">
      <c r="P76780" s="63"/>
      <c r="Q76780" s="63"/>
    </row>
    <row r="76781" spans="16:17">
      <c r="P76781" s="63"/>
      <c r="Q76781" s="63"/>
    </row>
    <row r="76782" spans="16:17">
      <c r="P76782" s="63"/>
      <c r="Q76782" s="63"/>
    </row>
    <row r="76783" spans="16:17">
      <c r="P76783" s="63"/>
      <c r="Q76783" s="63"/>
    </row>
    <row r="76784" spans="16:17">
      <c r="P76784" s="63"/>
      <c r="Q76784" s="63"/>
    </row>
    <row r="76785" spans="16:17">
      <c r="P76785" s="63"/>
      <c r="Q76785" s="63"/>
    </row>
    <row r="76786" spans="16:17">
      <c r="P76786" s="63"/>
      <c r="Q76786" s="63"/>
    </row>
    <row r="76787" spans="16:17">
      <c r="P76787" s="63"/>
      <c r="Q76787" s="63"/>
    </row>
    <row r="76788" spans="16:17">
      <c r="P76788" s="63"/>
      <c r="Q76788" s="63"/>
    </row>
    <row r="76789" spans="16:17">
      <c r="P76789" s="63"/>
      <c r="Q76789" s="63"/>
    </row>
    <row r="76790" spans="16:17">
      <c r="P76790" s="63"/>
      <c r="Q76790" s="63"/>
    </row>
    <row r="76791" spans="16:17">
      <c r="P76791" s="63"/>
      <c r="Q76791" s="63"/>
    </row>
    <row r="76792" spans="16:17">
      <c r="P76792" s="63"/>
      <c r="Q76792" s="63"/>
    </row>
    <row r="76793" spans="16:17">
      <c r="P76793" s="63"/>
      <c r="Q76793" s="63"/>
    </row>
    <row r="76794" spans="16:17">
      <c r="P76794" s="63"/>
      <c r="Q76794" s="63"/>
    </row>
    <row r="76795" spans="16:17">
      <c r="P76795" s="63"/>
      <c r="Q76795" s="63"/>
    </row>
    <row r="76796" spans="16:17">
      <c r="P76796" s="63"/>
      <c r="Q76796" s="63"/>
    </row>
    <row r="76797" spans="16:17">
      <c r="P76797" s="63"/>
      <c r="Q76797" s="63"/>
    </row>
    <row r="76798" spans="16:17">
      <c r="P76798" s="63"/>
      <c r="Q76798" s="63"/>
    </row>
    <row r="76799" spans="16:17">
      <c r="P76799" s="63"/>
      <c r="Q76799" s="63"/>
    </row>
    <row r="76800" spans="16:17">
      <c r="P76800" s="63"/>
      <c r="Q76800" s="63"/>
    </row>
    <row r="76801" spans="16:17">
      <c r="P76801" s="63"/>
      <c r="Q76801" s="63"/>
    </row>
    <row r="76802" spans="16:17">
      <c r="P76802" s="63"/>
      <c r="Q76802" s="63"/>
    </row>
    <row r="76803" spans="16:17">
      <c r="P76803" s="63"/>
      <c r="Q76803" s="63"/>
    </row>
    <row r="76804" spans="16:17">
      <c r="P76804" s="63"/>
      <c r="Q76804" s="63"/>
    </row>
    <row r="76805" spans="16:17">
      <c r="P76805" s="63"/>
      <c r="Q76805" s="63"/>
    </row>
    <row r="76806" spans="16:17">
      <c r="P76806" s="63"/>
      <c r="Q76806" s="63"/>
    </row>
    <row r="76807" spans="16:17">
      <c r="P76807" s="63"/>
      <c r="Q76807" s="63"/>
    </row>
    <row r="76808" spans="16:17">
      <c r="P76808" s="63"/>
      <c r="Q76808" s="63"/>
    </row>
    <row r="76809" spans="16:17">
      <c r="P76809" s="63"/>
      <c r="Q76809" s="63"/>
    </row>
    <row r="76810" spans="16:17">
      <c r="P76810" s="63"/>
      <c r="Q76810" s="63"/>
    </row>
    <row r="76811" spans="16:17">
      <c r="P76811" s="63"/>
      <c r="Q76811" s="63"/>
    </row>
    <row r="76812" spans="16:17">
      <c r="P76812" s="63"/>
      <c r="Q76812" s="63"/>
    </row>
    <row r="76813" spans="16:17">
      <c r="P76813" s="63"/>
      <c r="Q76813" s="63"/>
    </row>
    <row r="76814" spans="16:17">
      <c r="P76814" s="63"/>
      <c r="Q76814" s="63"/>
    </row>
    <row r="76815" spans="16:17">
      <c r="P76815" s="63"/>
      <c r="Q76815" s="63"/>
    </row>
    <row r="76816" spans="16:17">
      <c r="P76816" s="63"/>
      <c r="Q76816" s="63"/>
    </row>
    <row r="76817" spans="16:17">
      <c r="P76817" s="63"/>
      <c r="Q76817" s="63"/>
    </row>
    <row r="76818" spans="16:17">
      <c r="P76818" s="63"/>
      <c r="Q76818" s="63"/>
    </row>
    <row r="76819" spans="16:17">
      <c r="P76819" s="63"/>
      <c r="Q76819" s="63"/>
    </row>
    <row r="76820" spans="16:17">
      <c r="P76820" s="63"/>
      <c r="Q76820" s="63"/>
    </row>
    <row r="76821" spans="16:17">
      <c r="P76821" s="63"/>
      <c r="Q76821" s="63"/>
    </row>
    <row r="76822" spans="16:17">
      <c r="P76822" s="63"/>
      <c r="Q76822" s="63"/>
    </row>
    <row r="76823" spans="16:17">
      <c r="P76823" s="63"/>
      <c r="Q76823" s="63"/>
    </row>
    <row r="76824" spans="16:17">
      <c r="P76824" s="63"/>
      <c r="Q76824" s="63"/>
    </row>
    <row r="76825" spans="16:17">
      <c r="P76825" s="63"/>
      <c r="Q76825" s="63"/>
    </row>
    <row r="76826" spans="16:17">
      <c r="P76826" s="63"/>
      <c r="Q76826" s="63"/>
    </row>
    <row r="76827" spans="16:17">
      <c r="P76827" s="63"/>
      <c r="Q76827" s="63"/>
    </row>
    <row r="76828" spans="16:17">
      <c r="P76828" s="63"/>
      <c r="Q76828" s="63"/>
    </row>
    <row r="76829" spans="16:17">
      <c r="P76829" s="63"/>
      <c r="Q76829" s="63"/>
    </row>
    <row r="76830" spans="16:17">
      <c r="P76830" s="63"/>
      <c r="Q76830" s="63"/>
    </row>
    <row r="76831" spans="16:17">
      <c r="P76831" s="63"/>
      <c r="Q76831" s="63"/>
    </row>
    <row r="76832" spans="16:17">
      <c r="P76832" s="63"/>
      <c r="Q76832" s="63"/>
    </row>
    <row r="76833" spans="16:17">
      <c r="P76833" s="63"/>
      <c r="Q76833" s="63"/>
    </row>
    <row r="76834" spans="16:17">
      <c r="P76834" s="63"/>
      <c r="Q76834" s="63"/>
    </row>
    <row r="76835" spans="16:17">
      <c r="P76835" s="63"/>
      <c r="Q76835" s="63"/>
    </row>
    <row r="76836" spans="16:17">
      <c r="P76836" s="63"/>
      <c r="Q76836" s="63"/>
    </row>
    <row r="76837" spans="16:17">
      <c r="P76837" s="63"/>
      <c r="Q76837" s="63"/>
    </row>
    <row r="76838" spans="16:17">
      <c r="P76838" s="63"/>
      <c r="Q76838" s="63"/>
    </row>
    <row r="76839" spans="16:17">
      <c r="P76839" s="63"/>
      <c r="Q76839" s="63"/>
    </row>
    <row r="76840" spans="16:17">
      <c r="P76840" s="63"/>
      <c r="Q76840" s="63"/>
    </row>
    <row r="76841" spans="16:17">
      <c r="P76841" s="63"/>
      <c r="Q76841" s="63"/>
    </row>
    <row r="76842" spans="16:17">
      <c r="P76842" s="63"/>
      <c r="Q76842" s="63"/>
    </row>
    <row r="76843" spans="16:17">
      <c r="P76843" s="63"/>
      <c r="Q76843" s="63"/>
    </row>
    <row r="76844" spans="16:17">
      <c r="P76844" s="63"/>
      <c r="Q76844" s="63"/>
    </row>
    <row r="76845" spans="16:17">
      <c r="P76845" s="63"/>
      <c r="Q76845" s="63"/>
    </row>
    <row r="76846" spans="16:17">
      <c r="P76846" s="63"/>
      <c r="Q76846" s="63"/>
    </row>
    <row r="76847" spans="16:17">
      <c r="P76847" s="63"/>
      <c r="Q76847" s="63"/>
    </row>
    <row r="76848" spans="16:17">
      <c r="P76848" s="63"/>
      <c r="Q76848" s="63"/>
    </row>
    <row r="76849" spans="16:17">
      <c r="P76849" s="63"/>
      <c r="Q76849" s="63"/>
    </row>
    <row r="76850" spans="16:17">
      <c r="P76850" s="63"/>
      <c r="Q76850" s="63"/>
    </row>
    <row r="76851" spans="16:17">
      <c r="P76851" s="63"/>
      <c r="Q76851" s="63"/>
    </row>
    <row r="76852" spans="16:17">
      <c r="P76852" s="63"/>
      <c r="Q76852" s="63"/>
    </row>
    <row r="76853" spans="16:17">
      <c r="P76853" s="63"/>
      <c r="Q76853" s="63"/>
    </row>
    <row r="76854" spans="16:17">
      <c r="P76854" s="63"/>
      <c r="Q76854" s="63"/>
    </row>
    <row r="76855" spans="16:17">
      <c r="P76855" s="63"/>
      <c r="Q76855" s="63"/>
    </row>
    <row r="76856" spans="16:17">
      <c r="P76856" s="63"/>
      <c r="Q76856" s="63"/>
    </row>
    <row r="76857" spans="16:17">
      <c r="P76857" s="63"/>
      <c r="Q76857" s="63"/>
    </row>
    <row r="76858" spans="16:17">
      <c r="P76858" s="63"/>
      <c r="Q76858" s="63"/>
    </row>
    <row r="76859" spans="16:17">
      <c r="P76859" s="63"/>
      <c r="Q76859" s="63"/>
    </row>
    <row r="76860" spans="16:17">
      <c r="P76860" s="63"/>
      <c r="Q76860" s="63"/>
    </row>
    <row r="76861" spans="16:17">
      <c r="P76861" s="63"/>
      <c r="Q76861" s="63"/>
    </row>
    <row r="76862" spans="16:17">
      <c r="P76862" s="63"/>
      <c r="Q76862" s="63"/>
    </row>
    <row r="76863" spans="16:17">
      <c r="P76863" s="63"/>
      <c r="Q76863" s="63"/>
    </row>
    <row r="76864" spans="16:17">
      <c r="P76864" s="63"/>
      <c r="Q76864" s="63"/>
    </row>
    <row r="76865" spans="16:17">
      <c r="P76865" s="63"/>
      <c r="Q76865" s="63"/>
    </row>
    <row r="76866" spans="16:17">
      <c r="P76866" s="63"/>
      <c r="Q76866" s="63"/>
    </row>
    <row r="76867" spans="16:17">
      <c r="P76867" s="63"/>
      <c r="Q76867" s="63"/>
    </row>
    <row r="76868" spans="16:17">
      <c r="P76868" s="63"/>
      <c r="Q76868" s="63"/>
    </row>
    <row r="76869" spans="16:17">
      <c r="P76869" s="63"/>
      <c r="Q76869" s="63"/>
    </row>
    <row r="76870" spans="16:17">
      <c r="P76870" s="63"/>
      <c r="Q76870" s="63"/>
    </row>
    <row r="76871" spans="16:17">
      <c r="P76871" s="63"/>
      <c r="Q76871" s="63"/>
    </row>
    <row r="76872" spans="16:17">
      <c r="P76872" s="63"/>
      <c r="Q76872" s="63"/>
    </row>
    <row r="76873" spans="16:17">
      <c r="P76873" s="63"/>
      <c r="Q76873" s="63"/>
    </row>
    <row r="76874" spans="16:17">
      <c r="P76874" s="63"/>
      <c r="Q76874" s="63"/>
    </row>
    <row r="76875" spans="16:17">
      <c r="P76875" s="63"/>
      <c r="Q76875" s="63"/>
    </row>
    <row r="76876" spans="16:17">
      <c r="P76876" s="63"/>
      <c r="Q76876" s="63"/>
    </row>
    <row r="76877" spans="16:17">
      <c r="P76877" s="63"/>
      <c r="Q76877" s="63"/>
    </row>
    <row r="76878" spans="16:17">
      <c r="P76878" s="63"/>
      <c r="Q76878" s="63"/>
    </row>
    <row r="76879" spans="16:17">
      <c r="P76879" s="63"/>
      <c r="Q76879" s="63"/>
    </row>
    <row r="76880" spans="16:17">
      <c r="P76880" s="63"/>
      <c r="Q76880" s="63"/>
    </row>
    <row r="76881" spans="16:17">
      <c r="P76881" s="63"/>
      <c r="Q76881" s="63"/>
    </row>
    <row r="76882" spans="16:17">
      <c r="P76882" s="63"/>
      <c r="Q76882" s="63"/>
    </row>
    <row r="76883" spans="16:17">
      <c r="P76883" s="63"/>
      <c r="Q76883" s="63"/>
    </row>
    <row r="76884" spans="16:17">
      <c r="P76884" s="63"/>
      <c r="Q76884" s="63"/>
    </row>
    <row r="76885" spans="16:17">
      <c r="P76885" s="63"/>
      <c r="Q76885" s="63"/>
    </row>
    <row r="76886" spans="16:17">
      <c r="P76886" s="63"/>
      <c r="Q76886" s="63"/>
    </row>
    <row r="76887" spans="16:17">
      <c r="P76887" s="63"/>
      <c r="Q76887" s="63"/>
    </row>
    <row r="76888" spans="16:17">
      <c r="P76888" s="63"/>
      <c r="Q76888" s="63"/>
    </row>
    <row r="76889" spans="16:17">
      <c r="P76889" s="63"/>
      <c r="Q76889" s="63"/>
    </row>
    <row r="76890" spans="16:17">
      <c r="P76890" s="63"/>
      <c r="Q76890" s="63"/>
    </row>
    <row r="76891" spans="16:17">
      <c r="P76891" s="63"/>
      <c r="Q76891" s="63"/>
    </row>
    <row r="76892" spans="16:17">
      <c r="P76892" s="63"/>
      <c r="Q76892" s="63"/>
    </row>
    <row r="76893" spans="16:17">
      <c r="P76893" s="63"/>
      <c r="Q76893" s="63"/>
    </row>
    <row r="76894" spans="16:17">
      <c r="P76894" s="63"/>
      <c r="Q76894" s="63"/>
    </row>
    <row r="76895" spans="16:17">
      <c r="P76895" s="63"/>
      <c r="Q76895" s="63"/>
    </row>
    <row r="76896" spans="16:17">
      <c r="P76896" s="63"/>
      <c r="Q76896" s="63"/>
    </row>
    <row r="76897" spans="16:17">
      <c r="P76897" s="63"/>
      <c r="Q76897" s="63"/>
    </row>
    <row r="76898" spans="16:17">
      <c r="P76898" s="63"/>
      <c r="Q76898" s="63"/>
    </row>
    <row r="76899" spans="16:17">
      <c r="P76899" s="63"/>
      <c r="Q76899" s="63"/>
    </row>
    <row r="76900" spans="16:17">
      <c r="P76900" s="63"/>
      <c r="Q76900" s="63"/>
    </row>
    <row r="76901" spans="16:17">
      <c r="P76901" s="63"/>
      <c r="Q76901" s="63"/>
    </row>
    <row r="76902" spans="16:17">
      <c r="P76902" s="63"/>
      <c r="Q76902" s="63"/>
    </row>
    <row r="76903" spans="16:17">
      <c r="P76903" s="63"/>
      <c r="Q76903" s="63"/>
    </row>
    <row r="76904" spans="16:17">
      <c r="P76904" s="63"/>
      <c r="Q76904" s="63"/>
    </row>
    <row r="76905" spans="16:17">
      <c r="P76905" s="63"/>
      <c r="Q76905" s="63"/>
    </row>
    <row r="76906" spans="16:17">
      <c r="P76906" s="63"/>
      <c r="Q76906" s="63"/>
    </row>
    <row r="76907" spans="16:17">
      <c r="P76907" s="63"/>
      <c r="Q76907" s="63"/>
    </row>
    <row r="76908" spans="16:17">
      <c r="P76908" s="63"/>
      <c r="Q76908" s="63"/>
    </row>
    <row r="76909" spans="16:17">
      <c r="P76909" s="63"/>
      <c r="Q76909" s="63"/>
    </row>
    <row r="76910" spans="16:17">
      <c r="P76910" s="63"/>
      <c r="Q76910" s="63"/>
    </row>
    <row r="76911" spans="16:17">
      <c r="P76911" s="63"/>
      <c r="Q76911" s="63"/>
    </row>
    <row r="76912" spans="16:17">
      <c r="P76912" s="63"/>
      <c r="Q76912" s="63"/>
    </row>
    <row r="76913" spans="16:17">
      <c r="P76913" s="63"/>
      <c r="Q76913" s="63"/>
    </row>
    <row r="76914" spans="16:17">
      <c r="P76914" s="63"/>
      <c r="Q76914" s="63"/>
    </row>
    <row r="76915" spans="16:17">
      <c r="P76915" s="63"/>
      <c r="Q76915" s="63"/>
    </row>
    <row r="76916" spans="16:17">
      <c r="P76916" s="63"/>
      <c r="Q76916" s="63"/>
    </row>
    <row r="76917" spans="16:17">
      <c r="P76917" s="63"/>
      <c r="Q76917" s="63"/>
    </row>
    <row r="76918" spans="16:17">
      <c r="P76918" s="63"/>
      <c r="Q76918" s="63"/>
    </row>
    <row r="76919" spans="16:17">
      <c r="P76919" s="63"/>
      <c r="Q76919" s="63"/>
    </row>
    <row r="76920" spans="16:17">
      <c r="P76920" s="63"/>
      <c r="Q76920" s="63"/>
    </row>
    <row r="76921" spans="16:17">
      <c r="P76921" s="63"/>
      <c r="Q76921" s="63"/>
    </row>
    <row r="76922" spans="16:17">
      <c r="P76922" s="63"/>
      <c r="Q76922" s="63"/>
    </row>
    <row r="76923" spans="16:17">
      <c r="P76923" s="63"/>
      <c r="Q76923" s="63"/>
    </row>
    <row r="76924" spans="16:17">
      <c r="P76924" s="63"/>
      <c r="Q76924" s="63"/>
    </row>
    <row r="76925" spans="16:17">
      <c r="P76925" s="63"/>
      <c r="Q76925" s="63"/>
    </row>
    <row r="76926" spans="16:17">
      <c r="P76926" s="63"/>
      <c r="Q76926" s="63"/>
    </row>
    <row r="76927" spans="16:17">
      <c r="P76927" s="63"/>
      <c r="Q76927" s="63"/>
    </row>
    <row r="76928" spans="16:17">
      <c r="P76928" s="63"/>
      <c r="Q76928" s="63"/>
    </row>
    <row r="76929" spans="16:17">
      <c r="P76929" s="63"/>
      <c r="Q76929" s="63"/>
    </row>
    <row r="76930" spans="16:17">
      <c r="P76930" s="63"/>
      <c r="Q76930" s="63"/>
    </row>
    <row r="76931" spans="16:17">
      <c r="P76931" s="63"/>
      <c r="Q76931" s="63"/>
    </row>
    <row r="76932" spans="16:17">
      <c r="P76932" s="63"/>
      <c r="Q76932" s="63"/>
    </row>
    <row r="76933" spans="16:17">
      <c r="P76933" s="63"/>
      <c r="Q76933" s="63"/>
    </row>
    <row r="76934" spans="16:17">
      <c r="P76934" s="63"/>
      <c r="Q76934" s="63"/>
    </row>
    <row r="76935" spans="16:17">
      <c r="P76935" s="63"/>
      <c r="Q76935" s="63"/>
    </row>
    <row r="76936" spans="16:17">
      <c r="P76936" s="63"/>
      <c r="Q76936" s="63"/>
    </row>
    <row r="76937" spans="16:17">
      <c r="P76937" s="63"/>
      <c r="Q76937" s="63"/>
    </row>
    <row r="76938" spans="16:17">
      <c r="P76938" s="63"/>
      <c r="Q76938" s="63"/>
    </row>
    <row r="76939" spans="16:17">
      <c r="P76939" s="63"/>
      <c r="Q76939" s="63"/>
    </row>
    <row r="76940" spans="16:17">
      <c r="P76940" s="63"/>
      <c r="Q76940" s="63"/>
    </row>
    <row r="76941" spans="16:17">
      <c r="P76941" s="63"/>
      <c r="Q76941" s="63"/>
    </row>
    <row r="76942" spans="16:17">
      <c r="P76942" s="63"/>
      <c r="Q76942" s="63"/>
    </row>
    <row r="76943" spans="16:17">
      <c r="P76943" s="63"/>
      <c r="Q76943" s="63"/>
    </row>
    <row r="76944" spans="16:17">
      <c r="P76944" s="63"/>
      <c r="Q76944" s="63"/>
    </row>
    <row r="76945" spans="16:17">
      <c r="P76945" s="63"/>
      <c r="Q76945" s="63"/>
    </row>
    <row r="76946" spans="16:17">
      <c r="P76946" s="63"/>
      <c r="Q76946" s="63"/>
    </row>
    <row r="76947" spans="16:17">
      <c r="P76947" s="63"/>
      <c r="Q76947" s="63"/>
    </row>
    <row r="76948" spans="16:17">
      <c r="P76948" s="63"/>
      <c r="Q76948" s="63"/>
    </row>
    <row r="76949" spans="16:17">
      <c r="P76949" s="63"/>
      <c r="Q76949" s="63"/>
    </row>
    <row r="76950" spans="16:17">
      <c r="P76950" s="63"/>
      <c r="Q76950" s="63"/>
    </row>
    <row r="76951" spans="16:17">
      <c r="P76951" s="63"/>
      <c r="Q76951" s="63"/>
    </row>
    <row r="76952" spans="16:17">
      <c r="P76952" s="63"/>
      <c r="Q76952" s="63"/>
    </row>
    <row r="76953" spans="16:17">
      <c r="P76953" s="63"/>
      <c r="Q76953" s="63"/>
    </row>
    <row r="76954" spans="16:17">
      <c r="P76954" s="63"/>
      <c r="Q76954" s="63"/>
    </row>
    <row r="76955" spans="16:17">
      <c r="P76955" s="63"/>
      <c r="Q76955" s="63"/>
    </row>
    <row r="76956" spans="16:17">
      <c r="P76956" s="63"/>
      <c r="Q76956" s="63"/>
    </row>
    <row r="76957" spans="16:17">
      <c r="P76957" s="63"/>
      <c r="Q76957" s="63"/>
    </row>
    <row r="76958" spans="16:17">
      <c r="P76958" s="63"/>
      <c r="Q76958" s="63"/>
    </row>
    <row r="76959" spans="16:17">
      <c r="P76959" s="63"/>
      <c r="Q76959" s="63"/>
    </row>
    <row r="76960" spans="16:17">
      <c r="P76960" s="63"/>
      <c r="Q76960" s="63"/>
    </row>
    <row r="76961" spans="16:17">
      <c r="P76961" s="63"/>
      <c r="Q76961" s="63"/>
    </row>
    <row r="76962" spans="16:17">
      <c r="P76962" s="63"/>
      <c r="Q76962" s="63"/>
    </row>
    <row r="76963" spans="16:17">
      <c r="P76963" s="63"/>
      <c r="Q76963" s="63"/>
    </row>
    <row r="76964" spans="16:17">
      <c r="P76964" s="63"/>
      <c r="Q76964" s="63"/>
    </row>
    <row r="76965" spans="16:17">
      <c r="P76965" s="63"/>
      <c r="Q76965" s="63"/>
    </row>
    <row r="76966" spans="16:17">
      <c r="P76966" s="63"/>
      <c r="Q76966" s="63"/>
    </row>
    <row r="76967" spans="16:17">
      <c r="P76967" s="63"/>
      <c r="Q76967" s="63"/>
    </row>
    <row r="76968" spans="16:17">
      <c r="P76968" s="63"/>
      <c r="Q76968" s="63"/>
    </row>
    <row r="76969" spans="16:17">
      <c r="P76969" s="63"/>
      <c r="Q76969" s="63"/>
    </row>
    <row r="76970" spans="16:17">
      <c r="P76970" s="63"/>
      <c r="Q76970" s="63"/>
    </row>
    <row r="76971" spans="16:17">
      <c r="P76971" s="63"/>
      <c r="Q76971" s="63"/>
    </row>
    <row r="76972" spans="16:17">
      <c r="P76972" s="63"/>
      <c r="Q76972" s="63"/>
    </row>
    <row r="76973" spans="16:17">
      <c r="P76973" s="63"/>
      <c r="Q76973" s="63"/>
    </row>
    <row r="76974" spans="16:17">
      <c r="P76974" s="63"/>
      <c r="Q76974" s="63"/>
    </row>
    <row r="76975" spans="16:17">
      <c r="P76975" s="63"/>
      <c r="Q76975" s="63"/>
    </row>
    <row r="76976" spans="16:17">
      <c r="P76976" s="63"/>
      <c r="Q76976" s="63"/>
    </row>
    <row r="76977" spans="16:17">
      <c r="P76977" s="63"/>
      <c r="Q76977" s="63"/>
    </row>
    <row r="76978" spans="16:17">
      <c r="P76978" s="63"/>
      <c r="Q76978" s="63"/>
    </row>
    <row r="76979" spans="16:17">
      <c r="P76979" s="63"/>
      <c r="Q76979" s="63"/>
    </row>
    <row r="76980" spans="16:17">
      <c r="P76980" s="63"/>
      <c r="Q76980" s="63"/>
    </row>
    <row r="76981" spans="16:17">
      <c r="P76981" s="63"/>
      <c r="Q76981" s="63"/>
    </row>
    <row r="76982" spans="16:17">
      <c r="P76982" s="63"/>
      <c r="Q76982" s="63"/>
    </row>
    <row r="76983" spans="16:17">
      <c r="P76983" s="63"/>
      <c r="Q76983" s="63"/>
    </row>
    <row r="76984" spans="16:17">
      <c r="P76984" s="63"/>
      <c r="Q76984" s="63"/>
    </row>
    <row r="76985" spans="16:17">
      <c r="P76985" s="63"/>
      <c r="Q76985" s="63"/>
    </row>
    <row r="76986" spans="16:17">
      <c r="P76986" s="63"/>
      <c r="Q76986" s="63"/>
    </row>
    <row r="76987" spans="16:17">
      <c r="P76987" s="63"/>
      <c r="Q76987" s="63"/>
    </row>
    <row r="76988" spans="16:17">
      <c r="P76988" s="63"/>
      <c r="Q76988" s="63"/>
    </row>
    <row r="76989" spans="16:17">
      <c r="P76989" s="63"/>
      <c r="Q76989" s="63"/>
    </row>
    <row r="76990" spans="16:17">
      <c r="P76990" s="63"/>
      <c r="Q76990" s="63"/>
    </row>
    <row r="76991" spans="16:17">
      <c r="P76991" s="63"/>
      <c r="Q76991" s="63"/>
    </row>
    <row r="76992" spans="16:17">
      <c r="P76992" s="63"/>
      <c r="Q76992" s="63"/>
    </row>
    <row r="76993" spans="16:17">
      <c r="P76993" s="63"/>
      <c r="Q76993" s="63"/>
    </row>
    <row r="76994" spans="16:17">
      <c r="P76994" s="63"/>
      <c r="Q76994" s="63"/>
    </row>
    <row r="76995" spans="16:17">
      <c r="P76995" s="63"/>
      <c r="Q76995" s="63"/>
    </row>
    <row r="76996" spans="16:17">
      <c r="P76996" s="63"/>
      <c r="Q76996" s="63"/>
    </row>
    <row r="76997" spans="16:17">
      <c r="P76997" s="63"/>
      <c r="Q76997" s="63"/>
    </row>
    <row r="76998" spans="16:17">
      <c r="P76998" s="63"/>
      <c r="Q76998" s="63"/>
    </row>
    <row r="76999" spans="16:17">
      <c r="P76999" s="63"/>
      <c r="Q76999" s="63"/>
    </row>
    <row r="77000" spans="16:17">
      <c r="P77000" s="63"/>
      <c r="Q77000" s="63"/>
    </row>
    <row r="77001" spans="16:17">
      <c r="P77001" s="63"/>
      <c r="Q77001" s="63"/>
    </row>
    <row r="77002" spans="16:17">
      <c r="P77002" s="63"/>
      <c r="Q77002" s="63"/>
    </row>
    <row r="77003" spans="16:17">
      <c r="P77003" s="63"/>
      <c r="Q77003" s="63"/>
    </row>
    <row r="77004" spans="16:17">
      <c r="P77004" s="63"/>
      <c r="Q77004" s="63"/>
    </row>
    <row r="77005" spans="16:17">
      <c r="P77005" s="63"/>
      <c r="Q77005" s="63"/>
    </row>
    <row r="77006" spans="16:17">
      <c r="P77006" s="63"/>
      <c r="Q77006" s="63"/>
    </row>
    <row r="77007" spans="16:17">
      <c r="P77007" s="63"/>
      <c r="Q77007" s="63"/>
    </row>
    <row r="77008" spans="16:17">
      <c r="P77008" s="63"/>
      <c r="Q77008" s="63"/>
    </row>
    <row r="77009" spans="16:17">
      <c r="P77009" s="63"/>
      <c r="Q77009" s="63"/>
    </row>
    <row r="77010" spans="16:17">
      <c r="P77010" s="63"/>
      <c r="Q77010" s="63"/>
    </row>
    <row r="77011" spans="16:17">
      <c r="P77011" s="63"/>
      <c r="Q77011" s="63"/>
    </row>
    <row r="77012" spans="16:17">
      <c r="P77012" s="63"/>
      <c r="Q77012" s="63"/>
    </row>
    <row r="77013" spans="16:17">
      <c r="P77013" s="63"/>
      <c r="Q77013" s="63"/>
    </row>
    <row r="77014" spans="16:17">
      <c r="P77014" s="63"/>
      <c r="Q77014" s="63"/>
    </row>
    <row r="77015" spans="16:17">
      <c r="P77015" s="63"/>
      <c r="Q77015" s="63"/>
    </row>
    <row r="77016" spans="16:17">
      <c r="P77016" s="63"/>
      <c r="Q77016" s="63"/>
    </row>
    <row r="77017" spans="16:17">
      <c r="P77017" s="63"/>
      <c r="Q77017" s="63"/>
    </row>
    <row r="77018" spans="16:17">
      <c r="P77018" s="63"/>
      <c r="Q77018" s="63"/>
    </row>
    <row r="77019" spans="16:17">
      <c r="P77019" s="63"/>
      <c r="Q77019" s="63"/>
    </row>
    <row r="77020" spans="16:17">
      <c r="P77020" s="63"/>
      <c r="Q77020" s="63"/>
    </row>
    <row r="77021" spans="16:17">
      <c r="P77021" s="63"/>
      <c r="Q77021" s="63"/>
    </row>
    <row r="77022" spans="16:17">
      <c r="P77022" s="63"/>
      <c r="Q77022" s="63"/>
    </row>
    <row r="77023" spans="16:17">
      <c r="P77023" s="63"/>
      <c r="Q77023" s="63"/>
    </row>
    <row r="77024" spans="16:17">
      <c r="P77024" s="63"/>
      <c r="Q77024" s="63"/>
    </row>
    <row r="77025" spans="16:17">
      <c r="P77025" s="63"/>
      <c r="Q77025" s="63"/>
    </row>
    <row r="77026" spans="16:17">
      <c r="P77026" s="63"/>
      <c r="Q77026" s="63"/>
    </row>
    <row r="77027" spans="16:17">
      <c r="P77027" s="63"/>
      <c r="Q77027" s="63"/>
    </row>
    <row r="77028" spans="16:17">
      <c r="P77028" s="63"/>
      <c r="Q77028" s="63"/>
    </row>
    <row r="77029" spans="16:17">
      <c r="P77029" s="63"/>
      <c r="Q77029" s="63"/>
    </row>
    <row r="77030" spans="16:17">
      <c r="P77030" s="63"/>
      <c r="Q77030" s="63"/>
    </row>
    <row r="77031" spans="16:17">
      <c r="P77031" s="63"/>
      <c r="Q77031" s="63"/>
    </row>
    <row r="77032" spans="16:17">
      <c r="P77032" s="63"/>
      <c r="Q77032" s="63"/>
    </row>
    <row r="77033" spans="16:17">
      <c r="P77033" s="63"/>
      <c r="Q77033" s="63"/>
    </row>
    <row r="77034" spans="16:17">
      <c r="P77034" s="63"/>
      <c r="Q77034" s="63"/>
    </row>
    <row r="77035" spans="16:17">
      <c r="P77035" s="63"/>
      <c r="Q77035" s="63"/>
    </row>
    <row r="77036" spans="16:17">
      <c r="P77036" s="63"/>
      <c r="Q77036" s="63"/>
    </row>
    <row r="77037" spans="16:17">
      <c r="P77037" s="63"/>
      <c r="Q77037" s="63"/>
    </row>
    <row r="77038" spans="16:17">
      <c r="P77038" s="63"/>
      <c r="Q77038" s="63"/>
    </row>
    <row r="77039" spans="16:17">
      <c r="P77039" s="63"/>
      <c r="Q77039" s="63"/>
    </row>
    <row r="77040" spans="16:17">
      <c r="P77040" s="63"/>
      <c r="Q77040" s="63"/>
    </row>
    <row r="77041" spans="16:17">
      <c r="P77041" s="63"/>
      <c r="Q77041" s="63"/>
    </row>
    <row r="77042" spans="16:17">
      <c r="P77042" s="63"/>
      <c r="Q77042" s="63"/>
    </row>
    <row r="77043" spans="16:17">
      <c r="P77043" s="63"/>
      <c r="Q77043" s="63"/>
    </row>
    <row r="77044" spans="16:17">
      <c r="P77044" s="63"/>
      <c r="Q77044" s="63"/>
    </row>
    <row r="77045" spans="16:17">
      <c r="P77045" s="63"/>
      <c r="Q77045" s="63"/>
    </row>
    <row r="77046" spans="16:17">
      <c r="P77046" s="63"/>
      <c r="Q77046" s="63"/>
    </row>
    <row r="77047" spans="16:17">
      <c r="P77047" s="63"/>
      <c r="Q77047" s="63"/>
    </row>
    <row r="77048" spans="16:17">
      <c r="P77048" s="63"/>
      <c r="Q77048" s="63"/>
    </row>
    <row r="77049" spans="16:17">
      <c r="P77049" s="63"/>
      <c r="Q77049" s="63"/>
    </row>
    <row r="77050" spans="16:17">
      <c r="P77050" s="63"/>
      <c r="Q77050" s="63"/>
    </row>
    <row r="77051" spans="16:17">
      <c r="P77051" s="63"/>
      <c r="Q77051" s="63"/>
    </row>
    <row r="77052" spans="16:17">
      <c r="P77052" s="63"/>
      <c r="Q77052" s="63"/>
    </row>
    <row r="77053" spans="16:17">
      <c r="P77053" s="63"/>
      <c r="Q77053" s="63"/>
    </row>
    <row r="77054" spans="16:17">
      <c r="P77054" s="63"/>
      <c r="Q77054" s="63"/>
    </row>
    <row r="77055" spans="16:17">
      <c r="P77055" s="63"/>
      <c r="Q77055" s="63"/>
    </row>
    <row r="77056" spans="16:17">
      <c r="P77056" s="63"/>
      <c r="Q77056" s="63"/>
    </row>
    <row r="77057" spans="16:17">
      <c r="P77057" s="63"/>
      <c r="Q77057" s="63"/>
    </row>
    <row r="77058" spans="16:17">
      <c r="P77058" s="63"/>
      <c r="Q77058" s="63"/>
    </row>
    <row r="77059" spans="16:17">
      <c r="P77059" s="63"/>
      <c r="Q77059" s="63"/>
    </row>
    <row r="77060" spans="16:17">
      <c r="P77060" s="63"/>
      <c r="Q77060" s="63"/>
    </row>
    <row r="77061" spans="16:17">
      <c r="P77061" s="63"/>
      <c r="Q77061" s="63"/>
    </row>
    <row r="77062" spans="16:17">
      <c r="P77062" s="63"/>
      <c r="Q77062" s="63"/>
    </row>
    <row r="77063" spans="16:17">
      <c r="P77063" s="63"/>
      <c r="Q77063" s="63"/>
    </row>
    <row r="77064" spans="16:17">
      <c r="P77064" s="63"/>
      <c r="Q77064" s="63"/>
    </row>
    <row r="77065" spans="16:17">
      <c r="P77065" s="63"/>
      <c r="Q77065" s="63"/>
    </row>
    <row r="77066" spans="16:17">
      <c r="P77066" s="63"/>
      <c r="Q77066" s="63"/>
    </row>
    <row r="77067" spans="16:17">
      <c r="P77067" s="63"/>
      <c r="Q77067" s="63"/>
    </row>
    <row r="77068" spans="16:17">
      <c r="P77068" s="63"/>
      <c r="Q77068" s="63"/>
    </row>
    <row r="77069" spans="16:17">
      <c r="P77069" s="63"/>
      <c r="Q77069" s="63"/>
    </row>
    <row r="77070" spans="16:17">
      <c r="P77070" s="63"/>
      <c r="Q77070" s="63"/>
    </row>
    <row r="77071" spans="16:17">
      <c r="P77071" s="63"/>
      <c r="Q77071" s="63"/>
    </row>
    <row r="77072" spans="16:17">
      <c r="P77072" s="63"/>
      <c r="Q77072" s="63"/>
    </row>
    <row r="77073" spans="16:17">
      <c r="P77073" s="63"/>
      <c r="Q77073" s="63"/>
    </row>
    <row r="77074" spans="16:17">
      <c r="P77074" s="63"/>
      <c r="Q77074" s="63"/>
    </row>
    <row r="77075" spans="16:17">
      <c r="P77075" s="63"/>
      <c r="Q77075" s="63"/>
    </row>
    <row r="77076" spans="16:17">
      <c r="P77076" s="63"/>
      <c r="Q77076" s="63"/>
    </row>
    <row r="77077" spans="16:17">
      <c r="P77077" s="63"/>
      <c r="Q77077" s="63"/>
    </row>
    <row r="77078" spans="16:17">
      <c r="P77078" s="63"/>
      <c r="Q77078" s="63"/>
    </row>
    <row r="77079" spans="16:17">
      <c r="P77079" s="63"/>
      <c r="Q77079" s="63"/>
    </row>
    <row r="77080" spans="16:17">
      <c r="P77080" s="63"/>
      <c r="Q77080" s="63"/>
    </row>
    <row r="77081" spans="16:17">
      <c r="P77081" s="63"/>
      <c r="Q77081" s="63"/>
    </row>
    <row r="77082" spans="16:17">
      <c r="P77082" s="63"/>
      <c r="Q77082" s="63"/>
    </row>
    <row r="77083" spans="16:17">
      <c r="P77083" s="63"/>
      <c r="Q77083" s="63"/>
    </row>
    <row r="77084" spans="16:17">
      <c r="P77084" s="63"/>
      <c r="Q77084" s="63"/>
    </row>
    <row r="77085" spans="16:17">
      <c r="P77085" s="63"/>
      <c r="Q77085" s="63"/>
    </row>
    <row r="77086" spans="16:17">
      <c r="P77086" s="63"/>
      <c r="Q77086" s="63"/>
    </row>
    <row r="77087" spans="16:17">
      <c r="P77087" s="63"/>
      <c r="Q77087" s="63"/>
    </row>
    <row r="77088" spans="16:17">
      <c r="P77088" s="63"/>
      <c r="Q77088" s="63"/>
    </row>
    <row r="77089" spans="16:17">
      <c r="P77089" s="63"/>
      <c r="Q77089" s="63"/>
    </row>
    <row r="77090" spans="16:17">
      <c r="P77090" s="63"/>
      <c r="Q77090" s="63"/>
    </row>
    <row r="77091" spans="16:17">
      <c r="P77091" s="63"/>
      <c r="Q77091" s="63"/>
    </row>
    <row r="77092" spans="16:17">
      <c r="P77092" s="63"/>
      <c r="Q77092" s="63"/>
    </row>
    <row r="77093" spans="16:17">
      <c r="P77093" s="63"/>
      <c r="Q77093" s="63"/>
    </row>
    <row r="77094" spans="16:17">
      <c r="P77094" s="63"/>
      <c r="Q77094" s="63"/>
    </row>
    <row r="77095" spans="16:17">
      <c r="P77095" s="63"/>
      <c r="Q77095" s="63"/>
    </row>
    <row r="77096" spans="16:17">
      <c r="P77096" s="63"/>
      <c r="Q77096" s="63"/>
    </row>
    <row r="77097" spans="16:17">
      <c r="P77097" s="63"/>
      <c r="Q77097" s="63"/>
    </row>
    <row r="77098" spans="16:17">
      <c r="P77098" s="63"/>
      <c r="Q77098" s="63"/>
    </row>
    <row r="77099" spans="16:17">
      <c r="P77099" s="63"/>
      <c r="Q77099" s="63"/>
    </row>
    <row r="77100" spans="16:17">
      <c r="P77100" s="63"/>
      <c r="Q77100" s="63"/>
    </row>
    <row r="77101" spans="16:17">
      <c r="P77101" s="63"/>
      <c r="Q77101" s="63"/>
    </row>
    <row r="77102" spans="16:17">
      <c r="P77102" s="63"/>
      <c r="Q77102" s="63"/>
    </row>
    <row r="77103" spans="16:17">
      <c r="P77103" s="63"/>
      <c r="Q77103" s="63"/>
    </row>
    <row r="77104" spans="16:17">
      <c r="P77104" s="63"/>
      <c r="Q77104" s="63"/>
    </row>
    <row r="77105" spans="16:17">
      <c r="P77105" s="63"/>
      <c r="Q77105" s="63"/>
    </row>
    <row r="77106" spans="16:17">
      <c r="P77106" s="63"/>
      <c r="Q77106" s="63"/>
    </row>
    <row r="77107" spans="16:17">
      <c r="P77107" s="63"/>
      <c r="Q77107" s="63"/>
    </row>
    <row r="77108" spans="16:17">
      <c r="P77108" s="63"/>
      <c r="Q77108" s="63"/>
    </row>
    <row r="77109" spans="16:17">
      <c r="P77109" s="63"/>
      <c r="Q77109" s="63"/>
    </row>
    <row r="77110" spans="16:17">
      <c r="P77110" s="63"/>
      <c r="Q77110" s="63"/>
    </row>
    <row r="77111" spans="16:17">
      <c r="P77111" s="63"/>
      <c r="Q77111" s="63"/>
    </row>
    <row r="77112" spans="16:17">
      <c r="P77112" s="63"/>
      <c r="Q77112" s="63"/>
    </row>
    <row r="77113" spans="16:17">
      <c r="P77113" s="63"/>
      <c r="Q77113" s="63"/>
    </row>
    <row r="77114" spans="16:17">
      <c r="P77114" s="63"/>
      <c r="Q77114" s="63"/>
    </row>
    <row r="77115" spans="16:17">
      <c r="P77115" s="63"/>
      <c r="Q77115" s="63"/>
    </row>
    <row r="77116" spans="16:17">
      <c r="P77116" s="63"/>
      <c r="Q77116" s="63"/>
    </row>
    <row r="77117" spans="16:17">
      <c r="P77117" s="63"/>
      <c r="Q77117" s="63"/>
    </row>
    <row r="77118" spans="16:17">
      <c r="P77118" s="63"/>
      <c r="Q77118" s="63"/>
    </row>
    <row r="77119" spans="16:17">
      <c r="P77119" s="63"/>
      <c r="Q77119" s="63"/>
    </row>
    <row r="77120" spans="16:17">
      <c r="P77120" s="63"/>
      <c r="Q77120" s="63"/>
    </row>
    <row r="77121" spans="16:17">
      <c r="P77121" s="63"/>
      <c r="Q77121" s="63"/>
    </row>
    <row r="77122" spans="16:17">
      <c r="P77122" s="63"/>
      <c r="Q77122" s="63"/>
    </row>
    <row r="77123" spans="16:17">
      <c r="P77123" s="63"/>
      <c r="Q77123" s="63"/>
    </row>
    <row r="77124" spans="16:17">
      <c r="P77124" s="63"/>
      <c r="Q77124" s="63"/>
    </row>
    <row r="77125" spans="16:17">
      <c r="P77125" s="63"/>
      <c r="Q77125" s="63"/>
    </row>
    <row r="77126" spans="16:17">
      <c r="P77126" s="63"/>
      <c r="Q77126" s="63"/>
    </row>
    <row r="77127" spans="16:17">
      <c r="P77127" s="63"/>
      <c r="Q77127" s="63"/>
    </row>
    <row r="77128" spans="16:17">
      <c r="P77128" s="63"/>
      <c r="Q77128" s="63"/>
    </row>
    <row r="77129" spans="16:17">
      <c r="P77129" s="63"/>
      <c r="Q77129" s="63"/>
    </row>
    <row r="77130" spans="16:17">
      <c r="P77130" s="63"/>
      <c r="Q77130" s="63"/>
    </row>
    <row r="77131" spans="16:17">
      <c r="P77131" s="63"/>
      <c r="Q77131" s="63"/>
    </row>
    <row r="77132" spans="16:17">
      <c r="P77132" s="63"/>
      <c r="Q77132" s="63"/>
    </row>
    <row r="77133" spans="16:17">
      <c r="P77133" s="63"/>
      <c r="Q77133" s="63"/>
    </row>
    <row r="77134" spans="16:17">
      <c r="P77134" s="63"/>
      <c r="Q77134" s="63"/>
    </row>
    <row r="77135" spans="16:17">
      <c r="P77135" s="63"/>
      <c r="Q77135" s="63"/>
    </row>
    <row r="77136" spans="16:17">
      <c r="P77136" s="63"/>
      <c r="Q77136" s="63"/>
    </row>
    <row r="77137" spans="16:17">
      <c r="P77137" s="63"/>
      <c r="Q77137" s="63"/>
    </row>
    <row r="77138" spans="16:17">
      <c r="P77138" s="63"/>
      <c r="Q77138" s="63"/>
    </row>
    <row r="77139" spans="16:17">
      <c r="P77139" s="63"/>
      <c r="Q77139" s="63"/>
    </row>
    <row r="77140" spans="16:17">
      <c r="P77140" s="63"/>
      <c r="Q77140" s="63"/>
    </row>
    <row r="77141" spans="16:17">
      <c r="P77141" s="63"/>
      <c r="Q77141" s="63"/>
    </row>
    <row r="77142" spans="16:17">
      <c r="P77142" s="63"/>
      <c r="Q77142" s="63"/>
    </row>
    <row r="77143" spans="16:17">
      <c r="P77143" s="63"/>
      <c r="Q77143" s="63"/>
    </row>
    <row r="77144" spans="16:17">
      <c r="P77144" s="63"/>
      <c r="Q77144" s="63"/>
    </row>
    <row r="77145" spans="16:17">
      <c r="P77145" s="63"/>
      <c r="Q77145" s="63"/>
    </row>
    <row r="77146" spans="16:17">
      <c r="P77146" s="63"/>
      <c r="Q77146" s="63"/>
    </row>
    <row r="77147" spans="16:17">
      <c r="P77147" s="63"/>
      <c r="Q77147" s="63"/>
    </row>
    <row r="77148" spans="16:17">
      <c r="P77148" s="63"/>
      <c r="Q77148" s="63"/>
    </row>
    <row r="77149" spans="16:17">
      <c r="P77149" s="63"/>
      <c r="Q77149" s="63"/>
    </row>
    <row r="77150" spans="16:17">
      <c r="P77150" s="63"/>
      <c r="Q77150" s="63"/>
    </row>
    <row r="77151" spans="16:17">
      <c r="P77151" s="63"/>
      <c r="Q77151" s="63"/>
    </row>
    <row r="77152" spans="16:17">
      <c r="P77152" s="63"/>
      <c r="Q77152" s="63"/>
    </row>
    <row r="77153" spans="16:17">
      <c r="P77153" s="63"/>
      <c r="Q77153" s="63"/>
    </row>
    <row r="77154" spans="16:17">
      <c r="P77154" s="63"/>
      <c r="Q77154" s="63"/>
    </row>
    <row r="77155" spans="16:17">
      <c r="P77155" s="63"/>
      <c r="Q77155" s="63"/>
    </row>
    <row r="77156" spans="16:17">
      <c r="P77156" s="63"/>
      <c r="Q77156" s="63"/>
    </row>
    <row r="77157" spans="16:17">
      <c r="P77157" s="63"/>
      <c r="Q77157" s="63"/>
    </row>
    <row r="77158" spans="16:17">
      <c r="P77158" s="63"/>
      <c r="Q77158" s="63"/>
    </row>
    <row r="77159" spans="16:17">
      <c r="P77159" s="63"/>
      <c r="Q77159" s="63"/>
    </row>
    <row r="77160" spans="16:17">
      <c r="P77160" s="63"/>
      <c r="Q77160" s="63"/>
    </row>
    <row r="77161" spans="16:17">
      <c r="P77161" s="63"/>
      <c r="Q77161" s="63"/>
    </row>
    <row r="77162" spans="16:17">
      <c r="P77162" s="63"/>
      <c r="Q77162" s="63"/>
    </row>
    <row r="77163" spans="16:17">
      <c r="P77163" s="63"/>
      <c r="Q77163" s="63"/>
    </row>
    <row r="77164" spans="16:17">
      <c r="P77164" s="63"/>
      <c r="Q77164" s="63"/>
    </row>
    <row r="77165" spans="16:17">
      <c r="P77165" s="63"/>
      <c r="Q77165" s="63"/>
    </row>
    <row r="77166" spans="16:17">
      <c r="P77166" s="63"/>
      <c r="Q77166" s="63"/>
    </row>
    <row r="77167" spans="16:17">
      <c r="P77167" s="63"/>
      <c r="Q77167" s="63"/>
    </row>
    <row r="77168" spans="16:17">
      <c r="P77168" s="63"/>
      <c r="Q77168" s="63"/>
    </row>
    <row r="77169" spans="16:17">
      <c r="P77169" s="63"/>
      <c r="Q77169" s="63"/>
    </row>
    <row r="77170" spans="16:17">
      <c r="P77170" s="63"/>
      <c r="Q77170" s="63"/>
    </row>
    <row r="77171" spans="16:17">
      <c r="P77171" s="63"/>
      <c r="Q77171" s="63"/>
    </row>
    <row r="77172" spans="16:17">
      <c r="P77172" s="63"/>
      <c r="Q77172" s="63"/>
    </row>
    <row r="77173" spans="16:17">
      <c r="P77173" s="63"/>
      <c r="Q77173" s="63"/>
    </row>
    <row r="77174" spans="16:17">
      <c r="P77174" s="63"/>
      <c r="Q77174" s="63"/>
    </row>
    <row r="77175" spans="16:17">
      <c r="P77175" s="63"/>
      <c r="Q77175" s="63"/>
    </row>
    <row r="77176" spans="16:17">
      <c r="P77176" s="63"/>
      <c r="Q77176" s="63"/>
    </row>
    <row r="77177" spans="16:17">
      <c r="P77177" s="63"/>
      <c r="Q77177" s="63"/>
    </row>
    <row r="77178" spans="16:17">
      <c r="P77178" s="63"/>
      <c r="Q77178" s="63"/>
    </row>
    <row r="77179" spans="16:17">
      <c r="P77179" s="63"/>
      <c r="Q77179" s="63"/>
    </row>
    <row r="77180" spans="16:17">
      <c r="P77180" s="63"/>
      <c r="Q77180" s="63"/>
    </row>
    <row r="77181" spans="16:17">
      <c r="P77181" s="63"/>
      <c r="Q77181" s="63"/>
    </row>
    <row r="77182" spans="16:17">
      <c r="P77182" s="63"/>
      <c r="Q77182" s="63"/>
    </row>
    <row r="77183" spans="16:17">
      <c r="P77183" s="63"/>
      <c r="Q77183" s="63"/>
    </row>
    <row r="77184" spans="16:17">
      <c r="P77184" s="63"/>
      <c r="Q77184" s="63"/>
    </row>
    <row r="77185" spans="16:17">
      <c r="P77185" s="63"/>
      <c r="Q77185" s="63"/>
    </row>
    <row r="77186" spans="16:17">
      <c r="P77186" s="63"/>
      <c r="Q77186" s="63"/>
    </row>
    <row r="77187" spans="16:17">
      <c r="P77187" s="63"/>
      <c r="Q77187" s="63"/>
    </row>
    <row r="77188" spans="16:17">
      <c r="P77188" s="63"/>
      <c r="Q77188" s="63"/>
    </row>
    <row r="77189" spans="16:17">
      <c r="P77189" s="63"/>
      <c r="Q77189" s="63"/>
    </row>
    <row r="77190" spans="16:17">
      <c r="P77190" s="63"/>
      <c r="Q77190" s="63"/>
    </row>
    <row r="77191" spans="16:17">
      <c r="P77191" s="63"/>
      <c r="Q77191" s="63"/>
    </row>
    <row r="77192" spans="16:17">
      <c r="P77192" s="63"/>
      <c r="Q77192" s="63"/>
    </row>
    <row r="77193" spans="16:17">
      <c r="P77193" s="63"/>
      <c r="Q77193" s="63"/>
    </row>
    <row r="77194" spans="16:17">
      <c r="P77194" s="63"/>
      <c r="Q77194" s="63"/>
    </row>
    <row r="77195" spans="16:17">
      <c r="P77195" s="63"/>
      <c r="Q77195" s="63"/>
    </row>
    <row r="77196" spans="16:17">
      <c r="P77196" s="63"/>
      <c r="Q77196" s="63"/>
    </row>
    <row r="77197" spans="16:17">
      <c r="P77197" s="63"/>
      <c r="Q77197" s="63"/>
    </row>
    <row r="77198" spans="16:17">
      <c r="P77198" s="63"/>
      <c r="Q77198" s="63"/>
    </row>
    <row r="77199" spans="16:17">
      <c r="P77199" s="63"/>
      <c r="Q77199" s="63"/>
    </row>
    <row r="77200" spans="16:17">
      <c r="P77200" s="63"/>
      <c r="Q77200" s="63"/>
    </row>
    <row r="77201" spans="16:17">
      <c r="P77201" s="63"/>
      <c r="Q77201" s="63"/>
    </row>
    <row r="77202" spans="16:17">
      <c r="P77202" s="63"/>
      <c r="Q77202" s="63"/>
    </row>
    <row r="77203" spans="16:17">
      <c r="P77203" s="63"/>
      <c r="Q77203" s="63"/>
    </row>
    <row r="77204" spans="16:17">
      <c r="P77204" s="63"/>
      <c r="Q77204" s="63"/>
    </row>
    <row r="77205" spans="16:17">
      <c r="P77205" s="63"/>
      <c r="Q77205" s="63"/>
    </row>
    <row r="77206" spans="16:17">
      <c r="P77206" s="63"/>
      <c r="Q77206" s="63"/>
    </row>
    <row r="77207" spans="16:17">
      <c r="P77207" s="63"/>
      <c r="Q77207" s="63"/>
    </row>
    <row r="77208" spans="16:17">
      <c r="P77208" s="63"/>
      <c r="Q77208" s="63"/>
    </row>
    <row r="77209" spans="16:17">
      <c r="P77209" s="63"/>
      <c r="Q77209" s="63"/>
    </row>
    <row r="77210" spans="16:17">
      <c r="P77210" s="63"/>
      <c r="Q77210" s="63"/>
    </row>
    <row r="77211" spans="16:17">
      <c r="P77211" s="63"/>
      <c r="Q77211" s="63"/>
    </row>
    <row r="77212" spans="16:17">
      <c r="P77212" s="63"/>
      <c r="Q77212" s="63"/>
    </row>
    <row r="77213" spans="16:17">
      <c r="P77213" s="63"/>
      <c r="Q77213" s="63"/>
    </row>
    <row r="77214" spans="16:17">
      <c r="P77214" s="63"/>
      <c r="Q77214" s="63"/>
    </row>
    <row r="77215" spans="16:17">
      <c r="P77215" s="63"/>
      <c r="Q77215" s="63"/>
    </row>
    <row r="77216" spans="16:17">
      <c r="P77216" s="63"/>
      <c r="Q77216" s="63"/>
    </row>
    <row r="77217" spans="16:17">
      <c r="P77217" s="63"/>
      <c r="Q77217" s="63"/>
    </row>
    <row r="77218" spans="16:17">
      <c r="P77218" s="63"/>
      <c r="Q77218" s="63"/>
    </row>
    <row r="77219" spans="16:17">
      <c r="P77219" s="63"/>
      <c r="Q77219" s="63"/>
    </row>
    <row r="77220" spans="16:17">
      <c r="P77220" s="63"/>
      <c r="Q77220" s="63"/>
    </row>
    <row r="77221" spans="16:17">
      <c r="P77221" s="63"/>
      <c r="Q77221" s="63"/>
    </row>
    <row r="77222" spans="16:17">
      <c r="P77222" s="63"/>
      <c r="Q77222" s="63"/>
    </row>
    <row r="77223" spans="16:17">
      <c r="P77223" s="63"/>
      <c r="Q77223" s="63"/>
    </row>
    <row r="77224" spans="16:17">
      <c r="P77224" s="63"/>
      <c r="Q77224" s="63"/>
    </row>
    <row r="77225" spans="16:17">
      <c r="P77225" s="63"/>
      <c r="Q77225" s="63"/>
    </row>
    <row r="77226" spans="16:17">
      <c r="P77226" s="63"/>
      <c r="Q77226" s="63"/>
    </row>
    <row r="77227" spans="16:17">
      <c r="P77227" s="63"/>
      <c r="Q77227" s="63"/>
    </row>
    <row r="77228" spans="16:17">
      <c r="P77228" s="63"/>
      <c r="Q77228" s="63"/>
    </row>
    <row r="77229" spans="16:17">
      <c r="P77229" s="63"/>
      <c r="Q77229" s="63"/>
    </row>
    <row r="77230" spans="16:17">
      <c r="P77230" s="63"/>
      <c r="Q77230" s="63"/>
    </row>
    <row r="77231" spans="16:17">
      <c r="P77231" s="63"/>
      <c r="Q77231" s="63"/>
    </row>
    <row r="77232" spans="16:17">
      <c r="P77232" s="63"/>
      <c r="Q77232" s="63"/>
    </row>
    <row r="77233" spans="16:17">
      <c r="P77233" s="63"/>
      <c r="Q77233" s="63"/>
    </row>
    <row r="77234" spans="16:17">
      <c r="P77234" s="63"/>
      <c r="Q77234" s="63"/>
    </row>
    <row r="77235" spans="16:17">
      <c r="P77235" s="63"/>
      <c r="Q77235" s="63"/>
    </row>
    <row r="77236" spans="16:17">
      <c r="P77236" s="63"/>
      <c r="Q77236" s="63"/>
    </row>
    <row r="77237" spans="16:17">
      <c r="P77237" s="63"/>
      <c r="Q77237" s="63"/>
    </row>
    <row r="77238" spans="16:17">
      <c r="P77238" s="63"/>
      <c r="Q77238" s="63"/>
    </row>
    <row r="77239" spans="16:17">
      <c r="P77239" s="63"/>
      <c r="Q77239" s="63"/>
    </row>
    <row r="77240" spans="16:17">
      <c r="P77240" s="63"/>
      <c r="Q77240" s="63"/>
    </row>
    <row r="77241" spans="16:17">
      <c r="P77241" s="63"/>
      <c r="Q77241" s="63"/>
    </row>
    <row r="77242" spans="16:17">
      <c r="P77242" s="63"/>
      <c r="Q77242" s="63"/>
    </row>
    <row r="77243" spans="16:17">
      <c r="P77243" s="63"/>
      <c r="Q77243" s="63"/>
    </row>
    <row r="77244" spans="16:17">
      <c r="P77244" s="63"/>
      <c r="Q77244" s="63"/>
    </row>
    <row r="77245" spans="16:17">
      <c r="P77245" s="63"/>
      <c r="Q77245" s="63"/>
    </row>
    <row r="77246" spans="16:17">
      <c r="P77246" s="63"/>
      <c r="Q77246" s="63"/>
    </row>
    <row r="77247" spans="16:17">
      <c r="P77247" s="63"/>
      <c r="Q77247" s="63"/>
    </row>
    <row r="77248" spans="16:17">
      <c r="P77248" s="63"/>
      <c r="Q77248" s="63"/>
    </row>
    <row r="77249" spans="16:17">
      <c r="P77249" s="63"/>
      <c r="Q77249" s="63"/>
    </row>
    <row r="77250" spans="16:17">
      <c r="P77250" s="63"/>
      <c r="Q77250" s="63"/>
    </row>
    <row r="77251" spans="16:17">
      <c r="P77251" s="63"/>
      <c r="Q77251" s="63"/>
    </row>
    <row r="77252" spans="16:17">
      <c r="P77252" s="63"/>
      <c r="Q77252" s="63"/>
    </row>
    <row r="77253" spans="16:17">
      <c r="P77253" s="63"/>
      <c r="Q77253" s="63"/>
    </row>
    <row r="77254" spans="16:17">
      <c r="P77254" s="63"/>
      <c r="Q77254" s="63"/>
    </row>
    <row r="77255" spans="16:17">
      <c r="P77255" s="63"/>
      <c r="Q77255" s="63"/>
    </row>
    <row r="77256" spans="16:17">
      <c r="P77256" s="63"/>
      <c r="Q77256" s="63"/>
    </row>
    <row r="77257" spans="16:17">
      <c r="P77257" s="63"/>
      <c r="Q77257" s="63"/>
    </row>
    <row r="77258" spans="16:17">
      <c r="P77258" s="63"/>
      <c r="Q77258" s="63"/>
    </row>
    <row r="77259" spans="16:17">
      <c r="P77259" s="63"/>
      <c r="Q77259" s="63"/>
    </row>
    <row r="77260" spans="16:17">
      <c r="P77260" s="63"/>
      <c r="Q77260" s="63"/>
    </row>
    <row r="77261" spans="16:17">
      <c r="P77261" s="63"/>
      <c r="Q77261" s="63"/>
    </row>
    <row r="77262" spans="16:17">
      <c r="P77262" s="63"/>
      <c r="Q77262" s="63"/>
    </row>
    <row r="77263" spans="16:17">
      <c r="P77263" s="63"/>
      <c r="Q77263" s="63"/>
    </row>
    <row r="77264" spans="16:17">
      <c r="P77264" s="63"/>
      <c r="Q77264" s="63"/>
    </row>
    <row r="77265" spans="16:17">
      <c r="P77265" s="63"/>
      <c r="Q77265" s="63"/>
    </row>
    <row r="77266" spans="16:17">
      <c r="P77266" s="63"/>
      <c r="Q77266" s="63"/>
    </row>
    <row r="77267" spans="16:17">
      <c r="P77267" s="63"/>
      <c r="Q77267" s="63"/>
    </row>
    <row r="77268" spans="16:17">
      <c r="P77268" s="63"/>
      <c r="Q77268" s="63"/>
    </row>
    <row r="77269" spans="16:17">
      <c r="P77269" s="63"/>
      <c r="Q77269" s="63"/>
    </row>
    <row r="77270" spans="16:17">
      <c r="P77270" s="63"/>
      <c r="Q77270" s="63"/>
    </row>
    <row r="77271" spans="16:17">
      <c r="P77271" s="63"/>
      <c r="Q77271" s="63"/>
    </row>
    <row r="77272" spans="16:17">
      <c r="P77272" s="63"/>
      <c r="Q77272" s="63"/>
    </row>
    <row r="77273" spans="16:17">
      <c r="P77273" s="63"/>
      <c r="Q77273" s="63"/>
    </row>
    <row r="77274" spans="16:17">
      <c r="P77274" s="63"/>
      <c r="Q77274" s="63"/>
    </row>
    <row r="77275" spans="16:17">
      <c r="P77275" s="63"/>
      <c r="Q77275" s="63"/>
    </row>
    <row r="77276" spans="16:17">
      <c r="P77276" s="63"/>
      <c r="Q77276" s="63"/>
    </row>
    <row r="77277" spans="16:17">
      <c r="P77277" s="63"/>
      <c r="Q77277" s="63"/>
    </row>
    <row r="77278" spans="16:17">
      <c r="P77278" s="63"/>
      <c r="Q77278" s="63"/>
    </row>
    <row r="77279" spans="16:17">
      <c r="P77279" s="63"/>
      <c r="Q77279" s="63"/>
    </row>
    <row r="77280" spans="16:17">
      <c r="P77280" s="63"/>
      <c r="Q77280" s="63"/>
    </row>
    <row r="77281" spans="16:17">
      <c r="P77281" s="63"/>
      <c r="Q77281" s="63"/>
    </row>
    <row r="77282" spans="16:17">
      <c r="P77282" s="63"/>
      <c r="Q77282" s="63"/>
    </row>
    <row r="77283" spans="16:17">
      <c r="P77283" s="63"/>
      <c r="Q77283" s="63"/>
    </row>
    <row r="77284" spans="16:17">
      <c r="P77284" s="63"/>
      <c r="Q77284" s="63"/>
    </row>
    <row r="77285" spans="16:17">
      <c r="P77285" s="63"/>
      <c r="Q77285" s="63"/>
    </row>
    <row r="77286" spans="16:17">
      <c r="P77286" s="63"/>
      <c r="Q77286" s="63"/>
    </row>
    <row r="77287" spans="16:17">
      <c r="P77287" s="63"/>
      <c r="Q77287" s="63"/>
    </row>
    <row r="77288" spans="16:17">
      <c r="P77288" s="63"/>
      <c r="Q77288" s="63"/>
    </row>
    <row r="77289" spans="16:17">
      <c r="P77289" s="63"/>
      <c r="Q77289" s="63"/>
    </row>
    <row r="77290" spans="16:17">
      <c r="P77290" s="63"/>
      <c r="Q77290" s="63"/>
    </row>
    <row r="77291" spans="16:17">
      <c r="P77291" s="63"/>
      <c r="Q77291" s="63"/>
    </row>
    <row r="77292" spans="16:17">
      <c r="P77292" s="63"/>
      <c r="Q77292" s="63"/>
    </row>
    <row r="77293" spans="16:17">
      <c r="P77293" s="63"/>
      <c r="Q77293" s="63"/>
    </row>
    <row r="77294" spans="16:17">
      <c r="P77294" s="63"/>
      <c r="Q77294" s="63"/>
    </row>
    <row r="77295" spans="16:17">
      <c r="P77295" s="63"/>
      <c r="Q77295" s="63"/>
    </row>
    <row r="77296" spans="16:17">
      <c r="P77296" s="63"/>
      <c r="Q77296" s="63"/>
    </row>
    <row r="77297" spans="16:17">
      <c r="P77297" s="63"/>
      <c r="Q77297" s="63"/>
    </row>
    <row r="77298" spans="16:17">
      <c r="P77298" s="63"/>
      <c r="Q77298" s="63"/>
    </row>
    <row r="77299" spans="16:17">
      <c r="P77299" s="63"/>
      <c r="Q77299" s="63"/>
    </row>
    <row r="77300" spans="16:17">
      <c r="P77300" s="63"/>
      <c r="Q77300" s="63"/>
    </row>
    <row r="77301" spans="16:17">
      <c r="P77301" s="63"/>
      <c r="Q77301" s="63"/>
    </row>
    <row r="77302" spans="16:17">
      <c r="P77302" s="63"/>
      <c r="Q77302" s="63"/>
    </row>
    <row r="77303" spans="16:17">
      <c r="P77303" s="63"/>
      <c r="Q77303" s="63"/>
    </row>
    <row r="77304" spans="16:17">
      <c r="P77304" s="63"/>
      <c r="Q77304" s="63"/>
    </row>
    <row r="77305" spans="16:17">
      <c r="P77305" s="63"/>
      <c r="Q77305" s="63"/>
    </row>
    <row r="77306" spans="16:17">
      <c r="P77306" s="63"/>
      <c r="Q77306" s="63"/>
    </row>
    <row r="77307" spans="16:17">
      <c r="P77307" s="63"/>
      <c r="Q77307" s="63"/>
    </row>
    <row r="77308" spans="16:17">
      <c r="P77308" s="63"/>
      <c r="Q77308" s="63"/>
    </row>
    <row r="77309" spans="16:17">
      <c r="P77309" s="63"/>
      <c r="Q77309" s="63"/>
    </row>
    <row r="77310" spans="16:17">
      <c r="P77310" s="63"/>
      <c r="Q77310" s="63"/>
    </row>
    <row r="77311" spans="16:17">
      <c r="P77311" s="63"/>
      <c r="Q77311" s="63"/>
    </row>
    <row r="77312" spans="16:17">
      <c r="P77312" s="63"/>
      <c r="Q77312" s="63"/>
    </row>
    <row r="77313" spans="16:17">
      <c r="P77313" s="63"/>
      <c r="Q77313" s="63"/>
    </row>
    <row r="77314" spans="16:17">
      <c r="P77314" s="63"/>
      <c r="Q77314" s="63"/>
    </row>
    <row r="77315" spans="16:17">
      <c r="P77315" s="63"/>
      <c r="Q77315" s="63"/>
    </row>
    <row r="77316" spans="16:17">
      <c r="P77316" s="63"/>
      <c r="Q77316" s="63"/>
    </row>
    <row r="77317" spans="16:17">
      <c r="P77317" s="63"/>
      <c r="Q77317" s="63"/>
    </row>
    <row r="77318" spans="16:17">
      <c r="P77318" s="63"/>
      <c r="Q77318" s="63"/>
    </row>
    <row r="77319" spans="16:17">
      <c r="P77319" s="63"/>
      <c r="Q77319" s="63"/>
    </row>
    <row r="77320" spans="16:17">
      <c r="P77320" s="63"/>
      <c r="Q77320" s="63"/>
    </row>
    <row r="77321" spans="16:17">
      <c r="P77321" s="63"/>
      <c r="Q77321" s="63"/>
    </row>
    <row r="77322" spans="16:17">
      <c r="P77322" s="63"/>
      <c r="Q77322" s="63"/>
    </row>
    <row r="77323" spans="16:17">
      <c r="P77323" s="63"/>
      <c r="Q77323" s="63"/>
    </row>
    <row r="77324" spans="16:17">
      <c r="P77324" s="63"/>
      <c r="Q77324" s="63"/>
    </row>
    <row r="77325" spans="16:17">
      <c r="P77325" s="63"/>
      <c r="Q77325" s="63"/>
    </row>
    <row r="77326" spans="16:17">
      <c r="P77326" s="63"/>
      <c r="Q77326" s="63"/>
    </row>
    <row r="77327" spans="16:17">
      <c r="P77327" s="63"/>
      <c r="Q77327" s="63"/>
    </row>
    <row r="77328" spans="16:17">
      <c r="P77328" s="63"/>
      <c r="Q77328" s="63"/>
    </row>
    <row r="77329" spans="16:17">
      <c r="P77329" s="63"/>
      <c r="Q77329" s="63"/>
    </row>
    <row r="77330" spans="16:17">
      <c r="P77330" s="63"/>
      <c r="Q77330" s="63"/>
    </row>
    <row r="77331" spans="16:17">
      <c r="P77331" s="63"/>
      <c r="Q77331" s="63"/>
    </row>
    <row r="77332" spans="16:17">
      <c r="P77332" s="63"/>
      <c r="Q77332" s="63"/>
    </row>
    <row r="77333" spans="16:17">
      <c r="P77333" s="63"/>
      <c r="Q77333" s="63"/>
    </row>
    <row r="77334" spans="16:17">
      <c r="P77334" s="63"/>
      <c r="Q77334" s="63"/>
    </row>
    <row r="77335" spans="16:17">
      <c r="P77335" s="63"/>
      <c r="Q77335" s="63"/>
    </row>
    <row r="77336" spans="16:17">
      <c r="P77336" s="63"/>
      <c r="Q77336" s="63"/>
    </row>
    <row r="77337" spans="16:17">
      <c r="P77337" s="63"/>
      <c r="Q77337" s="63"/>
    </row>
    <row r="77338" spans="16:17">
      <c r="P77338" s="63"/>
      <c r="Q77338" s="63"/>
    </row>
    <row r="77339" spans="16:17">
      <c r="P77339" s="63"/>
      <c r="Q77339" s="63"/>
    </row>
    <row r="77340" spans="16:17">
      <c r="P77340" s="63"/>
      <c r="Q77340" s="63"/>
    </row>
    <row r="77341" spans="16:17">
      <c r="P77341" s="63"/>
      <c r="Q77341" s="63"/>
    </row>
    <row r="77342" spans="16:17">
      <c r="P77342" s="63"/>
      <c r="Q77342" s="63"/>
    </row>
    <row r="77343" spans="16:17">
      <c r="P77343" s="63"/>
      <c r="Q77343" s="63"/>
    </row>
    <row r="77344" spans="16:17">
      <c r="P77344" s="63"/>
      <c r="Q77344" s="63"/>
    </row>
    <row r="77345" spans="16:17">
      <c r="P77345" s="63"/>
      <c r="Q77345" s="63"/>
    </row>
    <row r="77346" spans="16:17">
      <c r="P77346" s="63"/>
      <c r="Q77346" s="63"/>
    </row>
    <row r="77347" spans="16:17">
      <c r="P77347" s="63"/>
      <c r="Q77347" s="63"/>
    </row>
    <row r="77348" spans="16:17">
      <c r="P77348" s="63"/>
      <c r="Q77348" s="63"/>
    </row>
    <row r="77349" spans="16:17">
      <c r="P77349" s="63"/>
      <c r="Q77349" s="63"/>
    </row>
    <row r="77350" spans="16:17">
      <c r="P77350" s="63"/>
      <c r="Q77350" s="63"/>
    </row>
    <row r="77351" spans="16:17">
      <c r="P77351" s="63"/>
      <c r="Q77351" s="63"/>
    </row>
    <row r="77352" spans="16:17">
      <c r="P77352" s="63"/>
      <c r="Q77352" s="63"/>
    </row>
    <row r="77353" spans="16:17">
      <c r="P77353" s="63"/>
      <c r="Q77353" s="63"/>
    </row>
    <row r="77354" spans="16:17">
      <c r="P77354" s="63"/>
      <c r="Q77354" s="63"/>
    </row>
    <row r="77355" spans="16:17">
      <c r="P77355" s="63"/>
      <c r="Q77355" s="63"/>
    </row>
    <row r="77356" spans="16:17">
      <c r="P77356" s="63"/>
      <c r="Q77356" s="63"/>
    </row>
    <row r="77357" spans="16:17">
      <c r="P77357" s="63"/>
      <c r="Q77357" s="63"/>
    </row>
    <row r="77358" spans="16:17">
      <c r="P77358" s="63"/>
      <c r="Q77358" s="63"/>
    </row>
    <row r="77359" spans="16:17">
      <c r="P77359" s="63"/>
      <c r="Q77359" s="63"/>
    </row>
    <row r="77360" spans="16:17">
      <c r="P77360" s="63"/>
      <c r="Q77360" s="63"/>
    </row>
    <row r="77361" spans="16:17">
      <c r="P77361" s="63"/>
      <c r="Q77361" s="63"/>
    </row>
    <row r="77362" spans="16:17">
      <c r="P77362" s="63"/>
      <c r="Q77362" s="63"/>
    </row>
    <row r="77363" spans="16:17">
      <c r="P77363" s="63"/>
      <c r="Q77363" s="63"/>
    </row>
    <row r="77364" spans="16:17">
      <c r="P77364" s="63"/>
      <c r="Q77364" s="63"/>
    </row>
    <row r="77365" spans="16:17">
      <c r="P77365" s="63"/>
      <c r="Q77365" s="63"/>
    </row>
    <row r="77366" spans="16:17">
      <c r="P77366" s="63"/>
      <c r="Q77366" s="63"/>
    </row>
    <row r="77367" spans="16:17">
      <c r="P77367" s="63"/>
      <c r="Q77367" s="63"/>
    </row>
    <row r="77368" spans="16:17">
      <c r="P77368" s="63"/>
      <c r="Q77368" s="63"/>
    </row>
    <row r="77369" spans="16:17">
      <c r="P77369" s="63"/>
      <c r="Q77369" s="63"/>
    </row>
    <row r="77370" spans="16:17">
      <c r="P77370" s="63"/>
      <c r="Q77370" s="63"/>
    </row>
    <row r="77371" spans="16:17">
      <c r="P77371" s="63"/>
      <c r="Q77371" s="63"/>
    </row>
    <row r="77372" spans="16:17">
      <c r="P77372" s="63"/>
      <c r="Q77372" s="63"/>
    </row>
    <row r="77373" spans="16:17">
      <c r="P77373" s="63"/>
      <c r="Q77373" s="63"/>
    </row>
    <row r="77374" spans="16:17">
      <c r="P77374" s="63"/>
      <c r="Q77374" s="63"/>
    </row>
    <row r="77375" spans="16:17">
      <c r="P77375" s="63"/>
      <c r="Q77375" s="63"/>
    </row>
    <row r="77376" spans="16:17">
      <c r="P77376" s="63"/>
      <c r="Q77376" s="63"/>
    </row>
    <row r="77377" spans="16:17">
      <c r="P77377" s="63"/>
      <c r="Q77377" s="63"/>
    </row>
    <row r="77378" spans="16:17">
      <c r="P77378" s="63"/>
      <c r="Q77378" s="63"/>
    </row>
    <row r="77379" spans="16:17">
      <c r="P77379" s="63"/>
      <c r="Q77379" s="63"/>
    </row>
    <row r="77380" spans="16:17">
      <c r="P77380" s="63"/>
      <c r="Q77380" s="63"/>
    </row>
    <row r="77381" spans="16:17">
      <c r="P77381" s="63"/>
      <c r="Q77381" s="63"/>
    </row>
    <row r="77382" spans="16:17">
      <c r="P77382" s="63"/>
      <c r="Q77382" s="63"/>
    </row>
    <row r="77383" spans="16:17">
      <c r="P77383" s="63"/>
      <c r="Q77383" s="63"/>
    </row>
    <row r="77384" spans="16:17">
      <c r="P77384" s="63"/>
      <c r="Q77384" s="63"/>
    </row>
    <row r="77385" spans="16:17">
      <c r="P77385" s="63"/>
      <c r="Q77385" s="63"/>
    </row>
    <row r="77386" spans="16:17">
      <c r="P77386" s="63"/>
      <c r="Q77386" s="63"/>
    </row>
    <row r="77387" spans="16:17">
      <c r="P77387" s="63"/>
      <c r="Q77387" s="63"/>
    </row>
    <row r="77388" spans="16:17">
      <c r="P77388" s="63"/>
      <c r="Q77388" s="63"/>
    </row>
    <row r="77389" spans="16:17">
      <c r="P77389" s="63"/>
      <c r="Q77389" s="63"/>
    </row>
    <row r="77390" spans="16:17">
      <c r="P77390" s="63"/>
      <c r="Q77390" s="63"/>
    </row>
    <row r="77391" spans="16:17">
      <c r="P77391" s="63"/>
      <c r="Q77391" s="63"/>
    </row>
    <row r="77392" spans="16:17">
      <c r="P77392" s="63"/>
      <c r="Q77392" s="63"/>
    </row>
    <row r="77393" spans="16:17">
      <c r="P77393" s="63"/>
      <c r="Q77393" s="63"/>
    </row>
    <row r="77394" spans="16:17">
      <c r="P77394" s="63"/>
      <c r="Q77394" s="63"/>
    </row>
    <row r="77395" spans="16:17">
      <c r="P77395" s="63"/>
      <c r="Q77395" s="63"/>
    </row>
    <row r="77396" spans="16:17">
      <c r="P77396" s="63"/>
      <c r="Q77396" s="63"/>
    </row>
    <row r="77397" spans="16:17">
      <c r="P77397" s="63"/>
      <c r="Q77397" s="63"/>
    </row>
    <row r="77398" spans="16:17">
      <c r="P77398" s="63"/>
      <c r="Q77398" s="63"/>
    </row>
    <row r="77399" spans="16:17">
      <c r="P77399" s="63"/>
      <c r="Q77399" s="63"/>
    </row>
    <row r="77400" spans="16:17">
      <c r="P77400" s="63"/>
      <c r="Q77400" s="63"/>
    </row>
    <row r="77401" spans="16:17">
      <c r="P77401" s="63"/>
      <c r="Q77401" s="63"/>
    </row>
    <row r="77402" spans="16:17">
      <c r="P77402" s="63"/>
      <c r="Q77402" s="63"/>
    </row>
    <row r="77403" spans="16:17">
      <c r="P77403" s="63"/>
      <c r="Q77403" s="63"/>
    </row>
    <row r="77404" spans="16:17">
      <c r="P77404" s="63"/>
      <c r="Q77404" s="63"/>
    </row>
    <row r="77405" spans="16:17">
      <c r="P77405" s="63"/>
      <c r="Q77405" s="63"/>
    </row>
    <row r="77406" spans="16:17">
      <c r="P77406" s="63"/>
      <c r="Q77406" s="63"/>
    </row>
    <row r="77407" spans="16:17">
      <c r="P77407" s="63"/>
      <c r="Q77407" s="63"/>
    </row>
    <row r="77408" spans="16:17">
      <c r="P77408" s="63"/>
      <c r="Q77408" s="63"/>
    </row>
    <row r="77409" spans="16:17">
      <c r="P77409" s="63"/>
      <c r="Q77409" s="63"/>
    </row>
    <row r="77410" spans="16:17">
      <c r="P77410" s="63"/>
      <c r="Q77410" s="63"/>
    </row>
    <row r="77411" spans="16:17">
      <c r="P77411" s="63"/>
      <c r="Q77411" s="63"/>
    </row>
    <row r="77412" spans="16:17">
      <c r="P77412" s="63"/>
      <c r="Q77412" s="63"/>
    </row>
    <row r="77413" spans="16:17">
      <c r="P77413" s="63"/>
      <c r="Q77413" s="63"/>
    </row>
    <row r="77414" spans="16:17">
      <c r="P77414" s="63"/>
      <c r="Q77414" s="63"/>
    </row>
    <row r="77415" spans="16:17">
      <c r="P77415" s="63"/>
      <c r="Q77415" s="63"/>
    </row>
    <row r="77416" spans="16:17">
      <c r="P77416" s="63"/>
      <c r="Q77416" s="63"/>
    </row>
    <row r="77417" spans="16:17">
      <c r="P77417" s="63"/>
      <c r="Q77417" s="63"/>
    </row>
    <row r="77418" spans="16:17">
      <c r="P77418" s="63"/>
      <c r="Q77418" s="63"/>
    </row>
    <row r="77419" spans="16:17">
      <c r="P77419" s="63"/>
      <c r="Q77419" s="63"/>
    </row>
    <row r="77420" spans="16:17">
      <c r="P77420" s="63"/>
      <c r="Q77420" s="63"/>
    </row>
    <row r="77421" spans="16:17">
      <c r="P77421" s="63"/>
      <c r="Q77421" s="63"/>
    </row>
    <row r="77422" spans="16:17">
      <c r="P77422" s="63"/>
      <c r="Q77422" s="63"/>
    </row>
    <row r="77423" spans="16:17">
      <c r="P77423" s="63"/>
      <c r="Q77423" s="63"/>
    </row>
    <row r="77424" spans="16:17">
      <c r="P77424" s="63"/>
      <c r="Q77424" s="63"/>
    </row>
    <row r="77425" spans="16:17">
      <c r="P77425" s="63"/>
      <c r="Q77425" s="63"/>
    </row>
    <row r="77426" spans="16:17">
      <c r="P77426" s="63"/>
      <c r="Q77426" s="63"/>
    </row>
    <row r="77427" spans="16:17">
      <c r="P77427" s="63"/>
      <c r="Q77427" s="63"/>
    </row>
    <row r="77428" spans="16:17">
      <c r="P77428" s="63"/>
      <c r="Q77428" s="63"/>
    </row>
    <row r="77429" spans="16:17">
      <c r="P77429" s="63"/>
      <c r="Q77429" s="63"/>
    </row>
    <row r="77430" spans="16:17">
      <c r="P77430" s="63"/>
      <c r="Q77430" s="63"/>
    </row>
    <row r="77431" spans="16:17">
      <c r="P77431" s="63"/>
      <c r="Q77431" s="63"/>
    </row>
    <row r="77432" spans="16:17">
      <c r="P77432" s="63"/>
      <c r="Q77432" s="63"/>
    </row>
    <row r="77433" spans="16:17">
      <c r="P77433" s="63"/>
      <c r="Q77433" s="63"/>
    </row>
    <row r="77434" spans="16:17">
      <c r="P77434" s="63"/>
      <c r="Q77434" s="63"/>
    </row>
    <row r="77435" spans="16:17">
      <c r="P77435" s="63"/>
      <c r="Q77435" s="63"/>
    </row>
    <row r="77436" spans="16:17">
      <c r="P77436" s="63"/>
      <c r="Q77436" s="63"/>
    </row>
    <row r="77437" spans="16:17">
      <c r="P77437" s="63"/>
      <c r="Q77437" s="63"/>
    </row>
    <row r="77438" spans="16:17">
      <c r="P77438" s="63"/>
      <c r="Q77438" s="63"/>
    </row>
    <row r="77439" spans="16:17">
      <c r="P77439" s="63"/>
      <c r="Q77439" s="63"/>
    </row>
    <row r="77440" spans="16:17">
      <c r="P77440" s="63"/>
      <c r="Q77440" s="63"/>
    </row>
    <row r="77441" spans="16:17">
      <c r="P77441" s="63"/>
      <c r="Q77441" s="63"/>
    </row>
    <row r="77442" spans="16:17">
      <c r="P77442" s="63"/>
      <c r="Q77442" s="63"/>
    </row>
    <row r="77443" spans="16:17">
      <c r="P77443" s="63"/>
      <c r="Q77443" s="63"/>
    </row>
    <row r="77444" spans="16:17">
      <c r="P77444" s="63"/>
      <c r="Q77444" s="63"/>
    </row>
    <row r="77445" spans="16:17">
      <c r="P77445" s="63"/>
      <c r="Q77445" s="63"/>
    </row>
    <row r="77446" spans="16:17">
      <c r="P77446" s="63"/>
      <c r="Q77446" s="63"/>
    </row>
    <row r="77447" spans="16:17">
      <c r="P77447" s="63"/>
      <c r="Q77447" s="63"/>
    </row>
    <row r="77448" spans="16:17">
      <c r="P77448" s="63"/>
      <c r="Q77448" s="63"/>
    </row>
    <row r="77449" spans="16:17">
      <c r="P77449" s="63"/>
      <c r="Q77449" s="63"/>
    </row>
    <row r="77450" spans="16:17">
      <c r="P77450" s="63"/>
      <c r="Q77450" s="63"/>
    </row>
    <row r="77451" spans="16:17">
      <c r="P77451" s="63"/>
      <c r="Q77451" s="63"/>
    </row>
    <row r="77452" spans="16:17">
      <c r="P77452" s="63"/>
      <c r="Q77452" s="63"/>
    </row>
    <row r="77453" spans="16:17">
      <c r="P77453" s="63"/>
      <c r="Q77453" s="63"/>
    </row>
    <row r="77454" spans="16:17">
      <c r="P77454" s="63"/>
      <c r="Q77454" s="63"/>
    </row>
    <row r="77455" spans="16:17">
      <c r="P77455" s="63"/>
      <c r="Q77455" s="63"/>
    </row>
    <row r="77456" spans="16:17">
      <c r="P77456" s="63"/>
      <c r="Q77456" s="63"/>
    </row>
    <row r="77457" spans="16:17">
      <c r="P77457" s="63"/>
      <c r="Q77457" s="63"/>
    </row>
    <row r="77458" spans="16:17">
      <c r="P77458" s="63"/>
      <c r="Q77458" s="63"/>
    </row>
    <row r="77459" spans="16:17">
      <c r="P77459" s="63"/>
      <c r="Q77459" s="63"/>
    </row>
    <row r="77460" spans="16:17">
      <c r="P77460" s="63"/>
      <c r="Q77460" s="63"/>
    </row>
    <row r="77461" spans="16:17">
      <c r="P77461" s="63"/>
      <c r="Q77461" s="63"/>
    </row>
    <row r="77462" spans="16:17">
      <c r="P77462" s="63"/>
      <c r="Q77462" s="63"/>
    </row>
    <row r="77463" spans="16:17">
      <c r="P77463" s="63"/>
      <c r="Q77463" s="63"/>
    </row>
    <row r="77464" spans="16:17">
      <c r="P77464" s="63"/>
      <c r="Q77464" s="63"/>
    </row>
    <row r="77465" spans="16:17">
      <c r="P77465" s="63"/>
      <c r="Q77465" s="63"/>
    </row>
    <row r="77466" spans="16:17">
      <c r="P77466" s="63"/>
      <c r="Q77466" s="63"/>
    </row>
    <row r="77467" spans="16:17">
      <c r="P77467" s="63"/>
      <c r="Q77467" s="63"/>
    </row>
    <row r="77468" spans="16:17">
      <c r="P77468" s="63"/>
      <c r="Q77468" s="63"/>
    </row>
    <row r="77469" spans="16:17">
      <c r="P77469" s="63"/>
      <c r="Q77469" s="63"/>
    </row>
    <row r="77470" spans="16:17">
      <c r="P77470" s="63"/>
      <c r="Q77470" s="63"/>
    </row>
    <row r="77471" spans="16:17">
      <c r="P77471" s="63"/>
      <c r="Q77471" s="63"/>
    </row>
    <row r="77472" spans="16:17">
      <c r="P77472" s="63"/>
      <c r="Q77472" s="63"/>
    </row>
    <row r="77473" spans="16:17">
      <c r="P77473" s="63"/>
      <c r="Q77473" s="63"/>
    </row>
    <row r="77474" spans="16:17">
      <c r="P77474" s="63"/>
      <c r="Q77474" s="63"/>
    </row>
    <row r="77475" spans="16:17">
      <c r="P77475" s="63"/>
      <c r="Q77475" s="63"/>
    </row>
    <row r="77476" spans="16:17">
      <c r="P77476" s="63"/>
      <c r="Q77476" s="63"/>
    </row>
    <row r="77477" spans="16:17">
      <c r="P77477" s="63"/>
      <c r="Q77477" s="63"/>
    </row>
    <row r="77478" spans="16:17">
      <c r="P77478" s="63"/>
      <c r="Q77478" s="63"/>
    </row>
    <row r="77479" spans="16:17">
      <c r="P77479" s="63"/>
      <c r="Q77479" s="63"/>
    </row>
    <row r="77480" spans="16:17">
      <c r="P77480" s="63"/>
      <c r="Q77480" s="63"/>
    </row>
    <row r="77481" spans="16:17">
      <c r="P77481" s="63"/>
      <c r="Q77481" s="63"/>
    </row>
    <row r="77482" spans="16:17">
      <c r="P77482" s="63"/>
      <c r="Q77482" s="63"/>
    </row>
    <row r="77483" spans="16:17">
      <c r="P77483" s="63"/>
      <c r="Q77483" s="63"/>
    </row>
    <row r="77484" spans="16:17">
      <c r="P77484" s="63"/>
      <c r="Q77484" s="63"/>
    </row>
    <row r="77485" spans="16:17">
      <c r="P77485" s="63"/>
      <c r="Q77485" s="63"/>
    </row>
    <row r="77486" spans="16:17">
      <c r="P77486" s="63"/>
      <c r="Q77486" s="63"/>
    </row>
    <row r="77487" spans="16:17">
      <c r="P77487" s="63"/>
      <c r="Q77487" s="63"/>
    </row>
    <row r="77488" spans="16:17">
      <c r="P77488" s="63"/>
      <c r="Q77488" s="63"/>
    </row>
    <row r="77489" spans="16:17">
      <c r="P77489" s="63"/>
      <c r="Q77489" s="63"/>
    </row>
    <row r="77490" spans="16:17">
      <c r="P77490" s="63"/>
      <c r="Q77490" s="63"/>
    </row>
    <row r="77491" spans="16:17">
      <c r="P77491" s="63"/>
      <c r="Q77491" s="63"/>
    </row>
    <row r="77492" spans="16:17">
      <c r="P77492" s="63"/>
      <c r="Q77492" s="63"/>
    </row>
    <row r="77493" spans="16:17">
      <c r="P77493" s="63"/>
      <c r="Q77493" s="63"/>
    </row>
    <row r="77494" spans="16:17">
      <c r="P77494" s="63"/>
      <c r="Q77494" s="63"/>
    </row>
    <row r="77495" spans="16:17">
      <c r="P77495" s="63"/>
      <c r="Q77495" s="63"/>
    </row>
    <row r="77496" spans="16:17">
      <c r="P77496" s="63"/>
      <c r="Q77496" s="63"/>
    </row>
    <row r="77497" spans="16:17">
      <c r="P77497" s="63"/>
      <c r="Q77497" s="63"/>
    </row>
    <row r="77498" spans="16:17">
      <c r="P77498" s="63"/>
      <c r="Q77498" s="63"/>
    </row>
    <row r="77499" spans="16:17">
      <c r="P77499" s="63"/>
      <c r="Q77499" s="63"/>
    </row>
    <row r="77500" spans="16:17">
      <c r="P77500" s="63"/>
      <c r="Q77500" s="63"/>
    </row>
    <row r="77501" spans="16:17">
      <c r="P77501" s="63"/>
      <c r="Q77501" s="63"/>
    </row>
    <row r="77502" spans="16:17">
      <c r="P77502" s="63"/>
      <c r="Q77502" s="63"/>
    </row>
    <row r="77503" spans="16:17">
      <c r="P77503" s="63"/>
      <c r="Q77503" s="63"/>
    </row>
    <row r="77504" spans="16:17">
      <c r="P77504" s="63"/>
      <c r="Q77504" s="63"/>
    </row>
    <row r="77505" spans="16:17">
      <c r="P77505" s="63"/>
      <c r="Q77505" s="63"/>
    </row>
    <row r="77506" spans="16:17">
      <c r="P77506" s="63"/>
      <c r="Q77506" s="63"/>
    </row>
    <row r="77507" spans="16:17">
      <c r="P77507" s="63"/>
      <c r="Q77507" s="63"/>
    </row>
    <row r="77508" spans="16:17">
      <c r="P77508" s="63"/>
      <c r="Q77508" s="63"/>
    </row>
    <row r="77509" spans="16:17">
      <c r="P77509" s="63"/>
      <c r="Q77509" s="63"/>
    </row>
    <row r="77510" spans="16:17">
      <c r="P77510" s="63"/>
      <c r="Q77510" s="63"/>
    </row>
    <row r="77511" spans="16:17">
      <c r="P77511" s="63"/>
      <c r="Q77511" s="63"/>
    </row>
    <row r="77512" spans="16:17">
      <c r="P77512" s="63"/>
      <c r="Q77512" s="63"/>
    </row>
    <row r="77513" spans="16:17">
      <c r="P77513" s="63"/>
      <c r="Q77513" s="63"/>
    </row>
    <row r="77514" spans="16:17">
      <c r="P77514" s="63"/>
      <c r="Q77514" s="63"/>
    </row>
    <row r="77515" spans="16:17">
      <c r="P77515" s="63"/>
      <c r="Q77515" s="63"/>
    </row>
    <row r="77516" spans="16:17">
      <c r="P77516" s="63"/>
      <c r="Q77516" s="63"/>
    </row>
    <row r="77517" spans="16:17">
      <c r="P77517" s="63"/>
      <c r="Q77517" s="63"/>
    </row>
    <row r="77518" spans="16:17">
      <c r="P77518" s="63"/>
      <c r="Q77518" s="63"/>
    </row>
    <row r="77519" spans="16:17">
      <c r="P77519" s="63"/>
      <c r="Q77519" s="63"/>
    </row>
    <row r="77520" spans="16:17">
      <c r="P77520" s="63"/>
      <c r="Q77520" s="63"/>
    </row>
    <row r="77521" spans="16:17">
      <c r="P77521" s="63"/>
      <c r="Q77521" s="63"/>
    </row>
    <row r="77522" spans="16:17">
      <c r="P77522" s="63"/>
      <c r="Q77522" s="63"/>
    </row>
    <row r="77523" spans="16:17">
      <c r="P77523" s="63"/>
      <c r="Q77523" s="63"/>
    </row>
    <row r="77524" spans="16:17">
      <c r="P77524" s="63"/>
      <c r="Q77524" s="63"/>
    </row>
    <row r="77525" spans="16:17">
      <c r="P77525" s="63"/>
      <c r="Q77525" s="63"/>
    </row>
    <row r="77526" spans="16:17">
      <c r="P77526" s="63"/>
      <c r="Q77526" s="63"/>
    </row>
    <row r="77527" spans="16:17">
      <c r="P77527" s="63"/>
      <c r="Q77527" s="63"/>
    </row>
    <row r="77528" spans="16:17">
      <c r="P77528" s="63"/>
      <c r="Q77528" s="63"/>
    </row>
    <row r="77529" spans="16:17">
      <c r="P77529" s="63"/>
      <c r="Q77529" s="63"/>
    </row>
    <row r="77530" spans="16:17">
      <c r="P77530" s="63"/>
      <c r="Q77530" s="63"/>
    </row>
    <row r="77531" spans="16:17">
      <c r="P77531" s="63"/>
      <c r="Q77531" s="63"/>
    </row>
    <row r="77532" spans="16:17">
      <c r="P77532" s="63"/>
      <c r="Q77532" s="63"/>
    </row>
    <row r="77533" spans="16:17">
      <c r="P77533" s="63"/>
      <c r="Q77533" s="63"/>
    </row>
    <row r="77534" spans="16:17">
      <c r="P77534" s="63"/>
      <c r="Q77534" s="63"/>
    </row>
    <row r="77535" spans="16:17">
      <c r="P77535" s="63"/>
      <c r="Q77535" s="63"/>
    </row>
    <row r="77536" spans="16:17">
      <c r="P77536" s="63"/>
      <c r="Q77536" s="63"/>
    </row>
    <row r="77537" spans="16:17">
      <c r="P77537" s="63"/>
      <c r="Q77537" s="63"/>
    </row>
    <row r="77538" spans="16:17">
      <c r="P77538" s="63"/>
      <c r="Q77538" s="63"/>
    </row>
    <row r="77539" spans="16:17">
      <c r="P77539" s="63"/>
      <c r="Q77539" s="63"/>
    </row>
    <row r="77540" spans="16:17">
      <c r="P77540" s="63"/>
      <c r="Q77540" s="63"/>
    </row>
    <row r="77541" spans="16:17">
      <c r="P77541" s="63"/>
      <c r="Q77541" s="63"/>
    </row>
    <row r="77542" spans="16:17">
      <c r="P77542" s="63"/>
      <c r="Q77542" s="63"/>
    </row>
    <row r="77543" spans="16:17">
      <c r="P77543" s="63"/>
      <c r="Q77543" s="63"/>
    </row>
    <row r="77544" spans="16:17">
      <c r="P77544" s="63"/>
      <c r="Q77544" s="63"/>
    </row>
    <row r="77545" spans="16:17">
      <c r="P77545" s="63"/>
      <c r="Q77545" s="63"/>
    </row>
    <row r="77546" spans="16:17">
      <c r="P77546" s="63"/>
      <c r="Q77546" s="63"/>
    </row>
    <row r="77547" spans="16:17">
      <c r="P77547" s="63"/>
      <c r="Q77547" s="63"/>
    </row>
    <row r="77548" spans="16:17">
      <c r="P77548" s="63"/>
      <c r="Q77548" s="63"/>
    </row>
    <row r="77549" spans="16:17">
      <c r="P77549" s="63"/>
      <c r="Q77549" s="63"/>
    </row>
    <row r="77550" spans="16:17">
      <c r="P77550" s="63"/>
      <c r="Q77550" s="63"/>
    </row>
    <row r="77551" spans="16:17">
      <c r="P77551" s="63"/>
      <c r="Q77551" s="63"/>
    </row>
    <row r="77552" spans="16:17">
      <c r="P77552" s="63"/>
      <c r="Q77552" s="63"/>
    </row>
    <row r="77553" spans="16:17">
      <c r="P77553" s="63"/>
      <c r="Q77553" s="63"/>
    </row>
    <row r="77554" spans="16:17">
      <c r="P77554" s="63"/>
      <c r="Q77554" s="63"/>
    </row>
    <row r="77555" spans="16:17">
      <c r="P77555" s="63"/>
      <c r="Q77555" s="63"/>
    </row>
    <row r="77556" spans="16:17">
      <c r="P77556" s="63"/>
      <c r="Q77556" s="63"/>
    </row>
    <row r="77557" spans="16:17">
      <c r="P77557" s="63"/>
      <c r="Q77557" s="63"/>
    </row>
    <row r="77558" spans="16:17">
      <c r="P77558" s="63"/>
      <c r="Q77558" s="63"/>
    </row>
    <row r="77559" spans="16:17">
      <c r="P77559" s="63"/>
      <c r="Q77559" s="63"/>
    </row>
    <row r="77560" spans="16:17">
      <c r="P77560" s="63"/>
      <c r="Q77560" s="63"/>
    </row>
    <row r="77561" spans="16:17">
      <c r="P77561" s="63"/>
      <c r="Q77561" s="63"/>
    </row>
    <row r="77562" spans="16:17">
      <c r="P77562" s="63"/>
      <c r="Q77562" s="63"/>
    </row>
    <row r="77563" spans="16:17">
      <c r="P77563" s="63"/>
      <c r="Q77563" s="63"/>
    </row>
    <row r="77564" spans="16:17">
      <c r="P77564" s="63"/>
      <c r="Q77564" s="63"/>
    </row>
    <row r="77565" spans="16:17">
      <c r="P77565" s="63"/>
      <c r="Q77565" s="63"/>
    </row>
    <row r="77566" spans="16:17">
      <c r="P77566" s="63"/>
      <c r="Q77566" s="63"/>
    </row>
    <row r="77567" spans="16:17">
      <c r="P77567" s="63"/>
      <c r="Q77567" s="63"/>
    </row>
    <row r="77568" spans="16:17">
      <c r="P77568" s="63"/>
      <c r="Q77568" s="63"/>
    </row>
    <row r="77569" spans="16:17">
      <c r="P77569" s="63"/>
      <c r="Q77569" s="63"/>
    </row>
    <row r="77570" spans="16:17">
      <c r="P77570" s="63"/>
      <c r="Q77570" s="63"/>
    </row>
    <row r="77571" spans="16:17">
      <c r="P77571" s="63"/>
      <c r="Q77571" s="63"/>
    </row>
    <row r="77572" spans="16:17">
      <c r="P77572" s="63"/>
      <c r="Q77572" s="63"/>
    </row>
    <row r="77573" spans="16:17">
      <c r="P77573" s="63"/>
      <c r="Q77573" s="63"/>
    </row>
    <row r="77574" spans="16:17">
      <c r="P77574" s="63"/>
      <c r="Q77574" s="63"/>
    </row>
    <row r="77575" spans="16:17">
      <c r="P77575" s="63"/>
      <c r="Q77575" s="63"/>
    </row>
    <row r="77576" spans="16:17">
      <c r="P77576" s="63"/>
      <c r="Q77576" s="63"/>
    </row>
    <row r="77577" spans="16:17">
      <c r="P77577" s="63"/>
      <c r="Q77577" s="63"/>
    </row>
    <row r="77578" spans="16:17">
      <c r="P77578" s="63"/>
      <c r="Q77578" s="63"/>
    </row>
    <row r="77579" spans="16:17">
      <c r="P77579" s="63"/>
      <c r="Q77579" s="63"/>
    </row>
    <row r="77580" spans="16:17">
      <c r="P77580" s="63"/>
      <c r="Q77580" s="63"/>
    </row>
    <row r="77581" spans="16:17">
      <c r="P77581" s="63"/>
      <c r="Q77581" s="63"/>
    </row>
    <row r="77582" spans="16:17">
      <c r="P77582" s="63"/>
      <c r="Q77582" s="63"/>
    </row>
    <row r="77583" spans="16:17">
      <c r="P77583" s="63"/>
      <c r="Q77583" s="63"/>
    </row>
    <row r="77584" spans="16:17">
      <c r="P77584" s="63"/>
      <c r="Q77584" s="63"/>
    </row>
    <row r="77585" spans="16:17">
      <c r="P77585" s="63"/>
      <c r="Q77585" s="63"/>
    </row>
    <row r="77586" spans="16:17">
      <c r="P77586" s="63"/>
      <c r="Q77586" s="63"/>
    </row>
    <row r="77587" spans="16:17">
      <c r="P77587" s="63"/>
      <c r="Q77587" s="63"/>
    </row>
    <row r="77588" spans="16:17">
      <c r="P77588" s="63"/>
      <c r="Q77588" s="63"/>
    </row>
    <row r="77589" spans="16:17">
      <c r="P77589" s="63"/>
      <c r="Q77589" s="63"/>
    </row>
    <row r="77590" spans="16:17">
      <c r="P77590" s="63"/>
      <c r="Q77590" s="63"/>
    </row>
    <row r="77591" spans="16:17">
      <c r="P77591" s="63"/>
      <c r="Q77591" s="63"/>
    </row>
    <row r="77592" spans="16:17">
      <c r="P77592" s="63"/>
      <c r="Q77592" s="63"/>
    </row>
    <row r="77593" spans="16:17">
      <c r="P77593" s="63"/>
      <c r="Q77593" s="63"/>
    </row>
    <row r="77594" spans="16:17">
      <c r="P77594" s="63"/>
      <c r="Q77594" s="63"/>
    </row>
    <row r="77595" spans="16:17">
      <c r="P77595" s="63"/>
      <c r="Q77595" s="63"/>
    </row>
    <row r="77596" spans="16:17">
      <c r="P77596" s="63"/>
      <c r="Q77596" s="63"/>
    </row>
    <row r="77597" spans="16:17">
      <c r="P77597" s="63"/>
      <c r="Q77597" s="63"/>
    </row>
    <row r="77598" spans="16:17">
      <c r="P77598" s="63"/>
      <c r="Q77598" s="63"/>
    </row>
    <row r="77599" spans="16:17">
      <c r="P77599" s="63"/>
      <c r="Q77599" s="63"/>
    </row>
    <row r="77600" spans="16:17">
      <c r="P77600" s="63"/>
      <c r="Q77600" s="63"/>
    </row>
    <row r="77601" spans="16:17">
      <c r="P77601" s="63"/>
      <c r="Q77601" s="63"/>
    </row>
    <row r="77602" spans="16:17">
      <c r="P77602" s="63"/>
      <c r="Q77602" s="63"/>
    </row>
    <row r="77603" spans="16:17">
      <c r="P77603" s="63"/>
      <c r="Q77603" s="63"/>
    </row>
    <row r="77604" spans="16:17">
      <c r="P77604" s="63"/>
      <c r="Q77604" s="63"/>
    </row>
    <row r="77605" spans="16:17">
      <c r="P77605" s="63"/>
      <c r="Q77605" s="63"/>
    </row>
    <row r="77606" spans="16:17">
      <c r="P77606" s="63"/>
      <c r="Q77606" s="63"/>
    </row>
    <row r="77607" spans="16:17">
      <c r="P77607" s="63"/>
      <c r="Q77607" s="63"/>
    </row>
    <row r="77608" spans="16:17">
      <c r="P77608" s="63"/>
      <c r="Q77608" s="63"/>
    </row>
    <row r="77609" spans="16:17">
      <c r="P77609" s="63"/>
      <c r="Q77609" s="63"/>
    </row>
    <row r="77610" spans="16:17">
      <c r="P77610" s="63"/>
      <c r="Q77610" s="63"/>
    </row>
    <row r="77611" spans="16:17">
      <c r="P77611" s="63"/>
      <c r="Q77611" s="63"/>
    </row>
    <row r="77612" spans="16:17">
      <c r="P77612" s="63"/>
      <c r="Q77612" s="63"/>
    </row>
    <row r="77613" spans="16:17">
      <c r="P77613" s="63"/>
      <c r="Q77613" s="63"/>
    </row>
    <row r="77614" spans="16:17">
      <c r="P77614" s="63"/>
      <c r="Q77614" s="63"/>
    </row>
    <row r="77615" spans="16:17">
      <c r="P77615" s="63"/>
      <c r="Q77615" s="63"/>
    </row>
    <row r="77616" spans="16:17">
      <c r="P77616" s="63"/>
      <c r="Q77616" s="63"/>
    </row>
    <row r="77617" spans="16:17">
      <c r="P77617" s="63"/>
      <c r="Q77617" s="63"/>
    </row>
    <row r="77618" spans="16:17">
      <c r="P77618" s="63"/>
      <c r="Q77618" s="63"/>
    </row>
    <row r="77619" spans="16:17">
      <c r="P77619" s="63"/>
      <c r="Q77619" s="63"/>
    </row>
    <row r="77620" spans="16:17">
      <c r="P77620" s="63"/>
      <c r="Q77620" s="63"/>
    </row>
    <row r="77621" spans="16:17">
      <c r="P77621" s="63"/>
      <c r="Q77621" s="63"/>
    </row>
    <row r="77622" spans="16:17">
      <c r="P77622" s="63"/>
      <c r="Q77622" s="63"/>
    </row>
    <row r="77623" spans="16:17">
      <c r="P77623" s="63"/>
      <c r="Q77623" s="63"/>
    </row>
    <row r="77624" spans="16:17">
      <c r="P77624" s="63"/>
      <c r="Q77624" s="63"/>
    </row>
    <row r="77625" spans="16:17">
      <c r="P77625" s="63"/>
      <c r="Q77625" s="63"/>
    </row>
    <row r="77626" spans="16:17">
      <c r="P77626" s="63"/>
      <c r="Q77626" s="63"/>
    </row>
    <row r="77627" spans="16:17">
      <c r="P77627" s="63"/>
      <c r="Q77627" s="63"/>
    </row>
    <row r="77628" spans="16:17">
      <c r="P77628" s="63"/>
      <c r="Q77628" s="63"/>
    </row>
    <row r="77629" spans="16:17">
      <c r="P77629" s="63"/>
      <c r="Q77629" s="63"/>
    </row>
    <row r="77630" spans="16:17">
      <c r="P77630" s="63"/>
      <c r="Q77630" s="63"/>
    </row>
    <row r="77631" spans="16:17">
      <c r="P77631" s="63"/>
      <c r="Q77631" s="63"/>
    </row>
    <row r="77632" spans="16:17">
      <c r="P77632" s="63"/>
      <c r="Q77632" s="63"/>
    </row>
    <row r="77633" spans="16:17">
      <c r="P77633" s="63"/>
      <c r="Q77633" s="63"/>
    </row>
    <row r="77634" spans="16:17">
      <c r="P77634" s="63"/>
      <c r="Q77634" s="63"/>
    </row>
    <row r="77635" spans="16:17">
      <c r="P77635" s="63"/>
      <c r="Q77635" s="63"/>
    </row>
    <row r="77636" spans="16:17">
      <c r="P77636" s="63"/>
      <c r="Q77636" s="63"/>
    </row>
    <row r="77637" spans="16:17">
      <c r="P77637" s="63"/>
      <c r="Q77637" s="63"/>
    </row>
    <row r="77638" spans="16:17">
      <c r="P77638" s="63"/>
      <c r="Q77638" s="63"/>
    </row>
    <row r="77639" spans="16:17">
      <c r="P77639" s="63"/>
      <c r="Q77639" s="63"/>
    </row>
    <row r="77640" spans="16:17">
      <c r="P77640" s="63"/>
      <c r="Q77640" s="63"/>
    </row>
    <row r="77641" spans="16:17">
      <c r="P77641" s="63"/>
      <c r="Q77641" s="63"/>
    </row>
    <row r="77642" spans="16:17">
      <c r="P77642" s="63"/>
      <c r="Q77642" s="63"/>
    </row>
    <row r="77643" spans="16:17">
      <c r="P77643" s="63"/>
      <c r="Q77643" s="63"/>
    </row>
    <row r="77644" spans="16:17">
      <c r="P77644" s="63"/>
      <c r="Q77644" s="63"/>
    </row>
    <row r="77645" spans="16:17">
      <c r="P77645" s="63"/>
      <c r="Q77645" s="63"/>
    </row>
    <row r="77646" spans="16:17">
      <c r="P77646" s="63"/>
      <c r="Q77646" s="63"/>
    </row>
    <row r="77647" spans="16:17">
      <c r="P77647" s="63"/>
      <c r="Q77647" s="63"/>
    </row>
    <row r="77648" spans="16:17">
      <c r="P77648" s="63"/>
      <c r="Q77648" s="63"/>
    </row>
    <row r="77649" spans="16:17">
      <c r="P77649" s="63"/>
      <c r="Q77649" s="63"/>
    </row>
    <row r="77650" spans="16:17">
      <c r="P77650" s="63"/>
      <c r="Q77650" s="63"/>
    </row>
    <row r="77651" spans="16:17">
      <c r="P77651" s="63"/>
      <c r="Q77651" s="63"/>
    </row>
    <row r="77652" spans="16:17">
      <c r="P77652" s="63"/>
      <c r="Q77652" s="63"/>
    </row>
    <row r="77653" spans="16:17">
      <c r="P77653" s="63"/>
      <c r="Q77653" s="63"/>
    </row>
    <row r="77654" spans="16:17">
      <c r="P77654" s="63"/>
      <c r="Q77654" s="63"/>
    </row>
    <row r="77655" spans="16:17">
      <c r="P77655" s="63"/>
      <c r="Q77655" s="63"/>
    </row>
    <row r="77656" spans="16:17">
      <c r="P77656" s="63"/>
      <c r="Q77656" s="63"/>
    </row>
    <row r="77657" spans="16:17">
      <c r="P77657" s="63"/>
      <c r="Q77657" s="63"/>
    </row>
    <row r="77658" spans="16:17">
      <c r="P77658" s="63"/>
      <c r="Q77658" s="63"/>
    </row>
    <row r="77659" spans="16:17">
      <c r="P77659" s="63"/>
      <c r="Q77659" s="63"/>
    </row>
    <row r="77660" spans="16:17">
      <c r="P77660" s="63"/>
      <c r="Q77660" s="63"/>
    </row>
    <row r="77661" spans="16:17">
      <c r="P77661" s="63"/>
      <c r="Q77661" s="63"/>
    </row>
    <row r="77662" spans="16:17">
      <c r="P77662" s="63"/>
      <c r="Q77662" s="63"/>
    </row>
    <row r="77663" spans="16:17">
      <c r="P77663" s="63"/>
      <c r="Q77663" s="63"/>
    </row>
    <row r="77664" spans="16:17">
      <c r="P77664" s="63"/>
      <c r="Q77664" s="63"/>
    </row>
    <row r="77665" spans="16:17">
      <c r="P77665" s="63"/>
      <c r="Q77665" s="63"/>
    </row>
    <row r="77666" spans="16:17">
      <c r="P77666" s="63"/>
      <c r="Q77666" s="63"/>
    </row>
    <row r="77667" spans="16:17">
      <c r="P77667" s="63"/>
      <c r="Q77667" s="63"/>
    </row>
    <row r="77668" spans="16:17">
      <c r="P77668" s="63"/>
      <c r="Q77668" s="63"/>
    </row>
    <row r="77669" spans="16:17">
      <c r="P77669" s="63"/>
      <c r="Q77669" s="63"/>
    </row>
    <row r="77670" spans="16:17">
      <c r="P77670" s="63"/>
      <c r="Q77670" s="63"/>
    </row>
    <row r="77671" spans="16:17">
      <c r="P77671" s="63"/>
      <c r="Q77671" s="63"/>
    </row>
    <row r="77672" spans="16:17">
      <c r="P77672" s="63"/>
      <c r="Q77672" s="63"/>
    </row>
    <row r="77673" spans="16:17">
      <c r="P77673" s="63"/>
      <c r="Q77673" s="63"/>
    </row>
    <row r="77674" spans="16:17">
      <c r="P77674" s="63"/>
      <c r="Q77674" s="63"/>
    </row>
    <row r="77675" spans="16:17">
      <c r="P77675" s="63"/>
      <c r="Q77675" s="63"/>
    </row>
    <row r="77676" spans="16:17">
      <c r="P77676" s="63"/>
      <c r="Q77676" s="63"/>
    </row>
    <row r="77677" spans="16:17">
      <c r="P77677" s="63"/>
      <c r="Q77677" s="63"/>
    </row>
    <row r="77678" spans="16:17">
      <c r="P77678" s="63"/>
      <c r="Q77678" s="63"/>
    </row>
    <row r="77679" spans="16:17">
      <c r="P77679" s="63"/>
      <c r="Q77679" s="63"/>
    </row>
    <row r="77680" spans="16:17">
      <c r="P77680" s="63"/>
      <c r="Q77680" s="63"/>
    </row>
    <row r="77681" spans="16:17">
      <c r="P77681" s="63"/>
      <c r="Q77681" s="63"/>
    </row>
    <row r="77682" spans="16:17">
      <c r="P77682" s="63"/>
      <c r="Q77682" s="63"/>
    </row>
    <row r="77683" spans="16:17">
      <c r="P77683" s="63"/>
      <c r="Q77683" s="63"/>
    </row>
    <row r="77684" spans="16:17">
      <c r="P77684" s="63"/>
      <c r="Q77684" s="63"/>
    </row>
    <row r="77685" spans="16:17">
      <c r="P77685" s="63"/>
      <c r="Q77685" s="63"/>
    </row>
    <row r="77686" spans="16:17">
      <c r="P77686" s="63"/>
      <c r="Q77686" s="63"/>
    </row>
    <row r="77687" spans="16:17">
      <c r="P77687" s="63"/>
      <c r="Q77687" s="63"/>
    </row>
    <row r="77688" spans="16:17">
      <c r="P77688" s="63"/>
      <c r="Q77688" s="63"/>
    </row>
    <row r="77689" spans="16:17">
      <c r="P77689" s="63"/>
      <c r="Q77689" s="63"/>
    </row>
    <row r="77690" spans="16:17">
      <c r="P77690" s="63"/>
      <c r="Q77690" s="63"/>
    </row>
    <row r="77691" spans="16:17">
      <c r="P77691" s="63"/>
      <c r="Q77691" s="63"/>
    </row>
    <row r="77692" spans="16:17">
      <c r="P77692" s="63"/>
      <c r="Q77692" s="63"/>
    </row>
    <row r="77693" spans="16:17">
      <c r="P77693" s="63"/>
      <c r="Q77693" s="63"/>
    </row>
    <row r="77694" spans="16:17">
      <c r="P77694" s="63"/>
      <c r="Q77694" s="63"/>
    </row>
    <row r="77695" spans="16:17">
      <c r="P77695" s="63"/>
      <c r="Q77695" s="63"/>
    </row>
    <row r="77696" spans="16:17">
      <c r="P77696" s="63"/>
      <c r="Q77696" s="63"/>
    </row>
    <row r="77697" spans="16:17">
      <c r="P77697" s="63"/>
      <c r="Q77697" s="63"/>
    </row>
    <row r="77698" spans="16:17">
      <c r="P77698" s="63"/>
      <c r="Q77698" s="63"/>
    </row>
    <row r="77699" spans="16:17">
      <c r="P77699" s="63"/>
      <c r="Q77699" s="63"/>
    </row>
    <row r="77700" spans="16:17">
      <c r="P77700" s="63"/>
      <c r="Q77700" s="63"/>
    </row>
    <row r="77701" spans="16:17">
      <c r="P77701" s="63"/>
      <c r="Q77701" s="63"/>
    </row>
    <row r="77702" spans="16:17">
      <c r="P77702" s="63"/>
      <c r="Q77702" s="63"/>
    </row>
    <row r="77703" spans="16:17">
      <c r="P77703" s="63"/>
      <c r="Q77703" s="63"/>
    </row>
    <row r="77704" spans="16:17">
      <c r="P77704" s="63"/>
      <c r="Q77704" s="63"/>
    </row>
    <row r="77705" spans="16:17">
      <c r="P77705" s="63"/>
      <c r="Q77705" s="63"/>
    </row>
    <row r="77706" spans="16:17">
      <c r="P77706" s="63"/>
      <c r="Q77706" s="63"/>
    </row>
    <row r="77707" spans="16:17">
      <c r="P77707" s="63"/>
      <c r="Q77707" s="63"/>
    </row>
    <row r="77708" spans="16:17">
      <c r="P77708" s="63"/>
      <c r="Q77708" s="63"/>
    </row>
    <row r="77709" spans="16:17">
      <c r="P77709" s="63"/>
      <c r="Q77709" s="63"/>
    </row>
    <row r="77710" spans="16:17">
      <c r="P77710" s="63"/>
      <c r="Q77710" s="63"/>
    </row>
    <row r="77711" spans="16:17">
      <c r="P77711" s="63"/>
      <c r="Q77711" s="63"/>
    </row>
    <row r="77712" spans="16:17">
      <c r="P77712" s="63"/>
      <c r="Q77712" s="63"/>
    </row>
    <row r="77713" spans="16:17">
      <c r="P77713" s="63"/>
      <c r="Q77713" s="63"/>
    </row>
    <row r="77714" spans="16:17">
      <c r="P77714" s="63"/>
      <c r="Q77714" s="63"/>
    </row>
    <row r="77715" spans="16:17">
      <c r="P77715" s="63"/>
      <c r="Q77715" s="63"/>
    </row>
    <row r="77716" spans="16:17">
      <c r="P77716" s="63"/>
      <c r="Q77716" s="63"/>
    </row>
    <row r="77717" spans="16:17">
      <c r="P77717" s="63"/>
      <c r="Q77717" s="63"/>
    </row>
    <row r="77718" spans="16:17">
      <c r="P77718" s="63"/>
      <c r="Q77718" s="63"/>
    </row>
    <row r="77719" spans="16:17">
      <c r="P77719" s="63"/>
      <c r="Q77719" s="63"/>
    </row>
    <row r="77720" spans="16:17">
      <c r="P77720" s="63"/>
      <c r="Q77720" s="63"/>
    </row>
    <row r="77721" spans="16:17">
      <c r="P77721" s="63"/>
      <c r="Q77721" s="63"/>
    </row>
    <row r="77722" spans="16:17">
      <c r="P77722" s="63"/>
      <c r="Q77722" s="63"/>
    </row>
    <row r="77723" spans="16:17">
      <c r="P77723" s="63"/>
      <c r="Q77723" s="63"/>
    </row>
    <row r="77724" spans="16:17">
      <c r="P77724" s="63"/>
      <c r="Q77724" s="63"/>
    </row>
    <row r="77725" spans="16:17">
      <c r="P77725" s="63"/>
      <c r="Q77725" s="63"/>
    </row>
    <row r="77726" spans="16:17">
      <c r="P77726" s="63"/>
      <c r="Q77726" s="63"/>
    </row>
    <row r="77727" spans="16:17">
      <c r="P77727" s="63"/>
      <c r="Q77727" s="63"/>
    </row>
    <row r="77728" spans="16:17">
      <c r="P77728" s="63"/>
      <c r="Q77728" s="63"/>
    </row>
    <row r="77729" spans="16:17">
      <c r="P77729" s="63"/>
      <c r="Q77729" s="63"/>
    </row>
    <row r="77730" spans="16:17">
      <c r="P77730" s="63"/>
      <c r="Q77730" s="63"/>
    </row>
    <row r="77731" spans="16:17">
      <c r="P77731" s="63"/>
      <c r="Q77731" s="63"/>
    </row>
    <row r="77732" spans="16:17">
      <c r="P77732" s="63"/>
      <c r="Q77732" s="63"/>
    </row>
    <row r="77733" spans="16:17">
      <c r="P77733" s="63"/>
      <c r="Q77733" s="63"/>
    </row>
    <row r="77734" spans="16:17">
      <c r="P77734" s="63"/>
      <c r="Q77734" s="63"/>
    </row>
    <row r="77735" spans="16:17">
      <c r="P77735" s="63"/>
      <c r="Q77735" s="63"/>
    </row>
    <row r="77736" spans="16:17">
      <c r="P77736" s="63"/>
      <c r="Q77736" s="63"/>
    </row>
    <row r="77737" spans="16:17">
      <c r="P77737" s="63"/>
      <c r="Q77737" s="63"/>
    </row>
    <row r="77738" spans="16:17">
      <c r="P77738" s="63"/>
      <c r="Q77738" s="63"/>
    </row>
    <row r="77739" spans="16:17">
      <c r="P77739" s="63"/>
      <c r="Q77739" s="63"/>
    </row>
    <row r="77740" spans="16:17">
      <c r="P77740" s="63"/>
      <c r="Q77740" s="63"/>
    </row>
    <row r="77741" spans="16:17">
      <c r="P77741" s="63"/>
      <c r="Q77741" s="63"/>
    </row>
    <row r="77742" spans="16:17">
      <c r="P77742" s="63"/>
      <c r="Q77742" s="63"/>
    </row>
    <row r="77743" spans="16:17">
      <c r="P77743" s="63"/>
      <c r="Q77743" s="63"/>
    </row>
    <row r="77744" spans="16:17">
      <c r="P77744" s="63"/>
      <c r="Q77744" s="63"/>
    </row>
    <row r="77745" spans="16:17">
      <c r="P77745" s="63"/>
      <c r="Q77745" s="63"/>
    </row>
    <row r="77746" spans="16:17">
      <c r="P77746" s="63"/>
      <c r="Q77746" s="63"/>
    </row>
    <row r="77747" spans="16:17">
      <c r="P77747" s="63"/>
      <c r="Q77747" s="63"/>
    </row>
    <row r="77748" spans="16:17">
      <c r="P77748" s="63"/>
      <c r="Q77748" s="63"/>
    </row>
    <row r="77749" spans="16:17">
      <c r="P77749" s="63"/>
      <c r="Q77749" s="63"/>
    </row>
    <row r="77750" spans="16:17">
      <c r="P77750" s="63"/>
      <c r="Q77750" s="63"/>
    </row>
    <row r="77751" spans="16:17">
      <c r="P77751" s="63"/>
      <c r="Q77751" s="63"/>
    </row>
    <row r="77752" spans="16:17">
      <c r="P77752" s="63"/>
      <c r="Q77752" s="63"/>
    </row>
    <row r="77753" spans="16:17">
      <c r="P77753" s="63"/>
      <c r="Q77753" s="63"/>
    </row>
    <row r="77754" spans="16:17">
      <c r="P77754" s="63"/>
      <c r="Q77754" s="63"/>
    </row>
    <row r="77755" spans="16:17">
      <c r="P77755" s="63"/>
      <c r="Q77755" s="63"/>
    </row>
    <row r="77756" spans="16:17">
      <c r="P77756" s="63"/>
      <c r="Q77756" s="63"/>
    </row>
    <row r="77757" spans="16:17">
      <c r="P77757" s="63"/>
      <c r="Q77757" s="63"/>
    </row>
    <row r="77758" spans="16:17">
      <c r="P77758" s="63"/>
      <c r="Q77758" s="63"/>
    </row>
    <row r="77759" spans="16:17">
      <c r="P77759" s="63"/>
      <c r="Q77759" s="63"/>
    </row>
    <row r="77760" spans="16:17">
      <c r="P77760" s="63"/>
      <c r="Q77760" s="63"/>
    </row>
    <row r="77761" spans="16:17">
      <c r="P77761" s="63"/>
      <c r="Q77761" s="63"/>
    </row>
    <row r="77762" spans="16:17">
      <c r="P77762" s="63"/>
      <c r="Q77762" s="63"/>
    </row>
    <row r="77763" spans="16:17">
      <c r="P77763" s="63"/>
      <c r="Q77763" s="63"/>
    </row>
    <row r="77764" spans="16:17">
      <c r="P77764" s="63"/>
      <c r="Q77764" s="63"/>
    </row>
    <row r="77765" spans="16:17">
      <c r="P77765" s="63"/>
      <c r="Q77765" s="63"/>
    </row>
    <row r="77766" spans="16:17">
      <c r="P77766" s="63"/>
      <c r="Q77766" s="63"/>
    </row>
    <row r="77767" spans="16:17">
      <c r="P77767" s="63"/>
      <c r="Q77767" s="63"/>
    </row>
    <row r="77768" spans="16:17">
      <c r="P77768" s="63"/>
      <c r="Q77768" s="63"/>
    </row>
    <row r="77769" spans="16:17">
      <c r="P77769" s="63"/>
      <c r="Q77769" s="63"/>
    </row>
    <row r="77770" spans="16:17">
      <c r="P77770" s="63"/>
      <c r="Q77770" s="63"/>
    </row>
    <row r="77771" spans="16:17">
      <c r="P77771" s="63"/>
      <c r="Q77771" s="63"/>
    </row>
    <row r="77772" spans="16:17">
      <c r="P77772" s="63"/>
      <c r="Q77772" s="63"/>
    </row>
    <row r="77773" spans="16:17">
      <c r="P77773" s="63"/>
      <c r="Q77773" s="63"/>
    </row>
    <row r="77774" spans="16:17">
      <c r="P77774" s="63"/>
      <c r="Q77774" s="63"/>
    </row>
    <row r="77775" spans="16:17">
      <c r="P77775" s="63"/>
      <c r="Q77775" s="63"/>
    </row>
    <row r="77776" spans="16:17">
      <c r="P77776" s="63"/>
      <c r="Q77776" s="63"/>
    </row>
    <row r="77777" spans="16:17">
      <c r="P77777" s="63"/>
      <c r="Q77777" s="63"/>
    </row>
    <row r="77778" spans="16:17">
      <c r="P77778" s="63"/>
      <c r="Q77778" s="63"/>
    </row>
    <row r="77779" spans="16:17">
      <c r="P77779" s="63"/>
      <c r="Q77779" s="63"/>
    </row>
    <row r="77780" spans="16:17">
      <c r="P77780" s="63"/>
      <c r="Q77780" s="63"/>
    </row>
    <row r="77781" spans="16:17">
      <c r="P77781" s="63"/>
      <c r="Q77781" s="63"/>
    </row>
    <row r="77782" spans="16:17">
      <c r="P77782" s="63"/>
      <c r="Q77782" s="63"/>
    </row>
    <row r="77783" spans="16:17">
      <c r="P77783" s="63"/>
      <c r="Q77783" s="63"/>
    </row>
    <row r="77784" spans="16:17">
      <c r="P77784" s="63"/>
      <c r="Q77784" s="63"/>
    </row>
    <row r="77785" spans="16:17">
      <c r="P77785" s="63"/>
      <c r="Q77785" s="63"/>
    </row>
    <row r="77786" spans="16:17">
      <c r="P77786" s="63"/>
      <c r="Q77786" s="63"/>
    </row>
    <row r="77787" spans="16:17">
      <c r="P77787" s="63"/>
      <c r="Q77787" s="63"/>
    </row>
    <row r="77788" spans="16:17">
      <c r="P77788" s="63"/>
      <c r="Q77788" s="63"/>
    </row>
    <row r="77789" spans="16:17">
      <c r="P77789" s="63"/>
      <c r="Q77789" s="63"/>
    </row>
    <row r="77790" spans="16:17">
      <c r="P77790" s="63"/>
      <c r="Q77790" s="63"/>
    </row>
    <row r="77791" spans="16:17">
      <c r="P77791" s="63"/>
      <c r="Q77791" s="63"/>
    </row>
    <row r="77792" spans="16:17">
      <c r="P77792" s="63"/>
      <c r="Q77792" s="63"/>
    </row>
    <row r="77793" spans="16:17">
      <c r="P77793" s="63"/>
      <c r="Q77793" s="63"/>
    </row>
    <row r="77794" spans="16:17">
      <c r="P77794" s="63"/>
      <c r="Q77794" s="63"/>
    </row>
    <row r="77795" spans="16:17">
      <c r="P77795" s="63"/>
      <c r="Q77795" s="63"/>
    </row>
    <row r="77796" spans="16:17">
      <c r="P77796" s="63"/>
      <c r="Q77796" s="63"/>
    </row>
    <row r="77797" spans="16:17">
      <c r="P77797" s="63"/>
      <c r="Q77797" s="63"/>
    </row>
    <row r="77798" spans="16:17">
      <c r="P77798" s="63"/>
      <c r="Q77798" s="63"/>
    </row>
    <row r="77799" spans="16:17">
      <c r="P77799" s="63"/>
      <c r="Q77799" s="63"/>
    </row>
    <row r="77800" spans="16:17">
      <c r="P77800" s="63"/>
      <c r="Q77800" s="63"/>
    </row>
    <row r="77801" spans="16:17">
      <c r="P77801" s="63"/>
      <c r="Q77801" s="63"/>
    </row>
    <row r="77802" spans="16:17">
      <c r="P77802" s="63"/>
      <c r="Q77802" s="63"/>
    </row>
    <row r="77803" spans="16:17">
      <c r="P77803" s="63"/>
      <c r="Q77803" s="63"/>
    </row>
    <row r="77804" spans="16:17">
      <c r="P77804" s="63"/>
      <c r="Q77804" s="63"/>
    </row>
    <row r="77805" spans="16:17">
      <c r="P77805" s="63"/>
      <c r="Q77805" s="63"/>
    </row>
    <row r="77806" spans="16:17">
      <c r="P77806" s="63"/>
      <c r="Q77806" s="63"/>
    </row>
    <row r="77807" spans="16:17">
      <c r="P77807" s="63"/>
      <c r="Q77807" s="63"/>
    </row>
    <row r="77808" spans="16:17">
      <c r="P77808" s="63"/>
      <c r="Q77808" s="63"/>
    </row>
    <row r="77809" spans="16:17">
      <c r="P77809" s="63"/>
      <c r="Q77809" s="63"/>
    </row>
    <row r="77810" spans="16:17">
      <c r="P77810" s="63"/>
      <c r="Q77810" s="63"/>
    </row>
    <row r="77811" spans="16:17">
      <c r="P77811" s="63"/>
      <c r="Q77811" s="63"/>
    </row>
    <row r="77812" spans="16:17">
      <c r="P77812" s="63"/>
      <c r="Q77812" s="63"/>
    </row>
    <row r="77813" spans="16:17">
      <c r="P77813" s="63"/>
      <c r="Q77813" s="63"/>
    </row>
    <row r="77814" spans="16:17">
      <c r="P77814" s="63"/>
      <c r="Q77814" s="63"/>
    </row>
    <row r="77815" spans="16:17">
      <c r="P77815" s="63"/>
      <c r="Q77815" s="63"/>
    </row>
    <row r="77816" spans="16:17">
      <c r="P77816" s="63"/>
      <c r="Q77816" s="63"/>
    </row>
    <row r="77817" spans="16:17">
      <c r="P77817" s="63"/>
      <c r="Q77817" s="63"/>
    </row>
    <row r="77818" spans="16:17">
      <c r="P77818" s="63"/>
      <c r="Q77818" s="63"/>
    </row>
    <row r="77819" spans="16:17">
      <c r="P77819" s="63"/>
      <c r="Q77819" s="63"/>
    </row>
    <row r="77820" spans="16:17">
      <c r="P77820" s="63"/>
      <c r="Q77820" s="63"/>
    </row>
    <row r="77821" spans="16:17">
      <c r="P77821" s="63"/>
      <c r="Q77821" s="63"/>
    </row>
    <row r="77822" spans="16:17">
      <c r="P77822" s="63"/>
      <c r="Q77822" s="63"/>
    </row>
    <row r="77823" spans="16:17">
      <c r="P77823" s="63"/>
      <c r="Q77823" s="63"/>
    </row>
    <row r="77824" spans="16:17">
      <c r="P77824" s="63"/>
      <c r="Q77824" s="63"/>
    </row>
    <row r="77825" spans="16:17">
      <c r="P77825" s="63"/>
      <c r="Q77825" s="63"/>
    </row>
    <row r="77826" spans="16:17">
      <c r="P77826" s="63"/>
      <c r="Q77826" s="63"/>
    </row>
    <row r="77827" spans="16:17">
      <c r="P77827" s="63"/>
      <c r="Q77827" s="63"/>
    </row>
    <row r="77828" spans="16:17">
      <c r="P77828" s="63"/>
      <c r="Q77828" s="63"/>
    </row>
    <row r="77829" spans="16:17">
      <c r="P77829" s="63"/>
      <c r="Q77829" s="63"/>
    </row>
    <row r="77830" spans="16:17">
      <c r="P77830" s="63"/>
      <c r="Q77830" s="63"/>
    </row>
    <row r="77831" spans="16:17">
      <c r="P77831" s="63"/>
      <c r="Q77831" s="63"/>
    </row>
    <row r="77832" spans="16:17">
      <c r="P77832" s="63"/>
      <c r="Q77832" s="63"/>
    </row>
    <row r="77833" spans="16:17">
      <c r="P77833" s="63"/>
      <c r="Q77833" s="63"/>
    </row>
    <row r="77834" spans="16:17">
      <c r="P77834" s="63"/>
      <c r="Q77834" s="63"/>
    </row>
    <row r="77835" spans="16:17">
      <c r="P77835" s="63"/>
      <c r="Q77835" s="63"/>
    </row>
    <row r="77836" spans="16:17">
      <c r="P77836" s="63"/>
      <c r="Q77836" s="63"/>
    </row>
    <row r="77837" spans="16:17">
      <c r="P77837" s="63"/>
      <c r="Q77837" s="63"/>
    </row>
    <row r="77838" spans="16:17">
      <c r="P77838" s="63"/>
      <c r="Q77838" s="63"/>
    </row>
    <row r="77839" spans="16:17">
      <c r="P77839" s="63"/>
      <c r="Q77839" s="63"/>
    </row>
    <row r="77840" spans="16:17">
      <c r="P77840" s="63"/>
      <c r="Q77840" s="63"/>
    </row>
    <row r="77841" spans="16:17">
      <c r="P77841" s="63"/>
      <c r="Q77841" s="63"/>
    </row>
    <row r="77842" spans="16:17">
      <c r="P77842" s="63"/>
      <c r="Q77842" s="63"/>
    </row>
    <row r="77843" spans="16:17">
      <c r="P77843" s="63"/>
      <c r="Q77843" s="63"/>
    </row>
    <row r="77844" spans="16:17">
      <c r="P77844" s="63"/>
      <c r="Q77844" s="63"/>
    </row>
    <row r="77845" spans="16:17">
      <c r="P77845" s="63"/>
      <c r="Q77845" s="63"/>
    </row>
    <row r="77846" spans="16:17">
      <c r="P77846" s="63"/>
      <c r="Q77846" s="63"/>
    </row>
    <row r="77847" spans="16:17">
      <c r="P77847" s="63"/>
      <c r="Q77847" s="63"/>
    </row>
    <row r="77848" spans="16:17">
      <c r="P77848" s="63"/>
      <c r="Q77848" s="63"/>
    </row>
    <row r="77849" spans="16:17">
      <c r="P77849" s="63"/>
      <c r="Q77849" s="63"/>
    </row>
    <row r="77850" spans="16:17">
      <c r="P77850" s="63"/>
      <c r="Q77850" s="63"/>
    </row>
    <row r="77851" spans="16:17">
      <c r="P77851" s="63"/>
      <c r="Q77851" s="63"/>
    </row>
    <row r="77852" spans="16:17">
      <c r="P77852" s="63"/>
      <c r="Q77852" s="63"/>
    </row>
    <row r="77853" spans="16:17">
      <c r="P77853" s="63"/>
      <c r="Q77853" s="63"/>
    </row>
    <row r="77854" spans="16:17">
      <c r="P77854" s="63"/>
      <c r="Q77854" s="63"/>
    </row>
    <row r="77855" spans="16:17">
      <c r="P77855" s="63"/>
      <c r="Q77855" s="63"/>
    </row>
    <row r="77856" spans="16:17">
      <c r="P77856" s="63"/>
      <c r="Q77856" s="63"/>
    </row>
    <row r="77857" spans="16:17">
      <c r="P77857" s="63"/>
      <c r="Q77857" s="63"/>
    </row>
    <row r="77858" spans="16:17">
      <c r="P77858" s="63"/>
      <c r="Q77858" s="63"/>
    </row>
    <row r="77859" spans="16:17">
      <c r="P77859" s="63"/>
      <c r="Q77859" s="63"/>
    </row>
    <row r="77860" spans="16:17">
      <c r="P77860" s="63"/>
      <c r="Q77860" s="63"/>
    </row>
    <row r="77861" spans="16:17">
      <c r="P77861" s="63"/>
      <c r="Q77861" s="63"/>
    </row>
    <row r="77862" spans="16:17">
      <c r="P77862" s="63"/>
      <c r="Q77862" s="63"/>
    </row>
    <row r="77863" spans="16:17">
      <c r="P77863" s="63"/>
      <c r="Q77863" s="63"/>
    </row>
    <row r="77864" spans="16:17">
      <c r="P77864" s="63"/>
      <c r="Q77864" s="63"/>
    </row>
    <row r="77865" spans="16:17">
      <c r="P77865" s="63"/>
      <c r="Q77865" s="63"/>
    </row>
    <row r="77866" spans="16:17">
      <c r="P77866" s="63"/>
      <c r="Q77866" s="63"/>
    </row>
    <row r="77867" spans="16:17">
      <c r="P77867" s="63"/>
      <c r="Q77867" s="63"/>
    </row>
    <row r="77868" spans="16:17">
      <c r="P77868" s="63"/>
      <c r="Q77868" s="63"/>
    </row>
    <row r="77869" spans="16:17">
      <c r="P77869" s="63"/>
      <c r="Q77869" s="63"/>
    </row>
    <row r="77870" spans="16:17">
      <c r="P77870" s="63"/>
      <c r="Q77870" s="63"/>
    </row>
    <row r="77871" spans="16:17">
      <c r="P77871" s="63"/>
      <c r="Q77871" s="63"/>
    </row>
    <row r="77872" spans="16:17">
      <c r="P77872" s="63"/>
      <c r="Q77872" s="63"/>
    </row>
    <row r="77873" spans="16:17">
      <c r="P77873" s="63"/>
      <c r="Q77873" s="63"/>
    </row>
    <row r="77874" spans="16:17">
      <c r="P77874" s="63"/>
      <c r="Q77874" s="63"/>
    </row>
    <row r="77875" spans="16:17">
      <c r="P77875" s="63"/>
      <c r="Q77875" s="63"/>
    </row>
    <row r="77876" spans="16:17">
      <c r="P77876" s="63"/>
      <c r="Q77876" s="63"/>
    </row>
    <row r="77877" spans="16:17">
      <c r="P77877" s="63"/>
      <c r="Q77877" s="63"/>
    </row>
    <row r="77878" spans="16:17">
      <c r="P77878" s="63"/>
      <c r="Q77878" s="63"/>
    </row>
    <row r="77879" spans="16:17">
      <c r="P77879" s="63"/>
      <c r="Q77879" s="63"/>
    </row>
    <row r="77880" spans="16:17">
      <c r="P77880" s="63"/>
      <c r="Q77880" s="63"/>
    </row>
    <row r="77881" spans="16:17">
      <c r="P77881" s="63"/>
      <c r="Q77881" s="63"/>
    </row>
    <row r="77882" spans="16:17">
      <c r="P77882" s="63"/>
      <c r="Q77882" s="63"/>
    </row>
    <row r="77883" spans="16:17">
      <c r="P77883" s="63"/>
      <c r="Q77883" s="63"/>
    </row>
    <row r="77884" spans="16:17">
      <c r="P77884" s="63"/>
      <c r="Q77884" s="63"/>
    </row>
    <row r="77885" spans="16:17">
      <c r="P77885" s="63"/>
      <c r="Q77885" s="63"/>
    </row>
    <row r="77886" spans="16:17">
      <c r="P77886" s="63"/>
      <c r="Q77886" s="63"/>
    </row>
    <row r="77887" spans="16:17">
      <c r="P77887" s="63"/>
      <c r="Q77887" s="63"/>
    </row>
    <row r="77888" spans="16:17">
      <c r="P77888" s="63"/>
      <c r="Q77888" s="63"/>
    </row>
    <row r="77889" spans="16:17">
      <c r="P77889" s="63"/>
      <c r="Q77889" s="63"/>
    </row>
    <row r="77890" spans="16:17">
      <c r="P77890" s="63"/>
      <c r="Q77890" s="63"/>
    </row>
    <row r="77891" spans="16:17">
      <c r="P77891" s="63"/>
      <c r="Q77891" s="63"/>
    </row>
    <row r="77892" spans="16:17">
      <c r="P77892" s="63"/>
      <c r="Q77892" s="63"/>
    </row>
    <row r="77893" spans="16:17">
      <c r="P77893" s="63"/>
      <c r="Q77893" s="63"/>
    </row>
    <row r="77894" spans="16:17">
      <c r="P77894" s="63"/>
      <c r="Q77894" s="63"/>
    </row>
    <row r="77895" spans="16:17">
      <c r="P77895" s="63"/>
      <c r="Q77895" s="63"/>
    </row>
    <row r="77896" spans="16:17">
      <c r="P77896" s="63"/>
      <c r="Q77896" s="63"/>
    </row>
    <row r="77897" spans="16:17">
      <c r="P77897" s="63"/>
      <c r="Q77897" s="63"/>
    </row>
    <row r="77898" spans="16:17">
      <c r="P77898" s="63"/>
      <c r="Q77898" s="63"/>
    </row>
    <row r="77899" spans="16:17">
      <c r="P77899" s="63"/>
      <c r="Q77899" s="63"/>
    </row>
    <row r="77900" spans="16:17">
      <c r="P77900" s="63"/>
      <c r="Q77900" s="63"/>
    </row>
    <row r="77901" spans="16:17">
      <c r="P77901" s="63"/>
      <c r="Q77901" s="63"/>
    </row>
    <row r="77902" spans="16:17">
      <c r="P77902" s="63"/>
      <c r="Q77902" s="63"/>
    </row>
    <row r="77903" spans="16:17">
      <c r="P77903" s="63"/>
      <c r="Q77903" s="63"/>
    </row>
    <row r="77904" spans="16:17">
      <c r="P77904" s="63"/>
      <c r="Q77904" s="63"/>
    </row>
    <row r="77905" spans="16:17">
      <c r="P77905" s="63"/>
      <c r="Q77905" s="63"/>
    </row>
    <row r="77906" spans="16:17">
      <c r="P77906" s="63"/>
      <c r="Q77906" s="63"/>
    </row>
    <row r="77907" spans="16:17">
      <c r="P77907" s="63"/>
      <c r="Q77907" s="63"/>
    </row>
    <row r="77908" spans="16:17">
      <c r="P77908" s="63"/>
      <c r="Q77908" s="63"/>
    </row>
    <row r="77909" spans="16:17">
      <c r="P77909" s="63"/>
      <c r="Q77909" s="63"/>
    </row>
    <row r="77910" spans="16:17">
      <c r="P77910" s="63"/>
      <c r="Q77910" s="63"/>
    </row>
    <row r="77911" spans="16:17">
      <c r="P77911" s="63"/>
      <c r="Q77911" s="63"/>
    </row>
    <row r="77912" spans="16:17">
      <c r="P77912" s="63"/>
      <c r="Q77912" s="63"/>
    </row>
    <row r="77913" spans="16:17">
      <c r="P77913" s="63"/>
      <c r="Q77913" s="63"/>
    </row>
    <row r="77914" spans="16:17">
      <c r="P77914" s="63"/>
      <c r="Q77914" s="63"/>
    </row>
    <row r="77915" spans="16:17">
      <c r="P77915" s="63"/>
      <c r="Q77915" s="63"/>
    </row>
    <row r="77916" spans="16:17">
      <c r="P77916" s="63"/>
      <c r="Q77916" s="63"/>
    </row>
    <row r="77917" spans="16:17">
      <c r="P77917" s="63"/>
      <c r="Q77917" s="63"/>
    </row>
    <row r="77918" spans="16:17">
      <c r="P77918" s="63"/>
      <c r="Q77918" s="63"/>
    </row>
    <row r="77919" spans="16:17">
      <c r="P77919" s="63"/>
      <c r="Q77919" s="63"/>
    </row>
    <row r="77920" spans="16:17">
      <c r="P77920" s="63"/>
      <c r="Q77920" s="63"/>
    </row>
    <row r="77921" spans="16:17">
      <c r="P77921" s="63"/>
      <c r="Q77921" s="63"/>
    </row>
    <row r="77922" spans="16:17">
      <c r="P77922" s="63"/>
      <c r="Q77922" s="63"/>
    </row>
    <row r="77923" spans="16:17">
      <c r="P77923" s="63"/>
      <c r="Q77923" s="63"/>
    </row>
    <row r="77924" spans="16:17">
      <c r="P77924" s="63"/>
      <c r="Q77924" s="63"/>
    </row>
    <row r="77925" spans="16:17">
      <c r="P77925" s="63"/>
      <c r="Q77925" s="63"/>
    </row>
    <row r="77926" spans="16:17">
      <c r="P77926" s="63"/>
      <c r="Q77926" s="63"/>
    </row>
    <row r="77927" spans="16:17">
      <c r="P77927" s="63"/>
      <c r="Q77927" s="63"/>
    </row>
    <row r="77928" spans="16:17">
      <c r="P77928" s="63"/>
      <c r="Q77928" s="63"/>
    </row>
    <row r="77929" spans="16:17">
      <c r="P77929" s="63"/>
      <c r="Q77929" s="63"/>
    </row>
    <row r="77930" spans="16:17">
      <c r="P77930" s="63"/>
      <c r="Q77930" s="63"/>
    </row>
    <row r="77931" spans="16:17">
      <c r="P77931" s="63"/>
      <c r="Q77931" s="63"/>
    </row>
    <row r="77932" spans="16:17">
      <c r="P77932" s="63"/>
      <c r="Q77932" s="63"/>
    </row>
    <row r="77933" spans="16:17">
      <c r="P77933" s="63"/>
      <c r="Q77933" s="63"/>
    </row>
    <row r="77934" spans="16:17">
      <c r="P77934" s="63"/>
      <c r="Q77934" s="63"/>
    </row>
    <row r="77935" spans="16:17">
      <c r="P77935" s="63"/>
      <c r="Q77935" s="63"/>
    </row>
    <row r="77936" spans="16:17">
      <c r="P77936" s="63"/>
      <c r="Q77936" s="63"/>
    </row>
    <row r="77937" spans="16:17">
      <c r="P77937" s="63"/>
      <c r="Q77937" s="63"/>
    </row>
    <row r="77938" spans="16:17">
      <c r="P77938" s="63"/>
      <c r="Q77938" s="63"/>
    </row>
    <row r="77939" spans="16:17">
      <c r="P77939" s="63"/>
      <c r="Q77939" s="63"/>
    </row>
    <row r="77940" spans="16:17">
      <c r="P77940" s="63"/>
      <c r="Q77940" s="63"/>
    </row>
    <row r="77941" spans="16:17">
      <c r="P77941" s="63"/>
      <c r="Q77941" s="63"/>
    </row>
    <row r="77942" spans="16:17">
      <c r="P77942" s="63"/>
      <c r="Q77942" s="63"/>
    </row>
    <row r="77943" spans="16:17">
      <c r="P77943" s="63"/>
      <c r="Q77943" s="63"/>
    </row>
    <row r="77944" spans="16:17">
      <c r="P77944" s="63"/>
      <c r="Q77944" s="63"/>
    </row>
    <row r="77945" spans="16:17">
      <c r="P77945" s="63"/>
      <c r="Q77945" s="63"/>
    </row>
    <row r="77946" spans="16:17">
      <c r="P77946" s="63"/>
      <c r="Q77946" s="63"/>
    </row>
    <row r="77947" spans="16:17">
      <c r="P77947" s="63"/>
      <c r="Q77947" s="63"/>
    </row>
    <row r="77948" spans="16:17">
      <c r="P77948" s="63"/>
      <c r="Q77948" s="63"/>
    </row>
    <row r="77949" spans="16:17">
      <c r="P77949" s="63"/>
      <c r="Q77949" s="63"/>
    </row>
    <row r="77950" spans="16:17">
      <c r="P77950" s="63"/>
      <c r="Q77950" s="63"/>
    </row>
    <row r="77951" spans="16:17">
      <c r="P77951" s="63"/>
      <c r="Q77951" s="63"/>
    </row>
    <row r="77952" spans="16:17">
      <c r="P77952" s="63"/>
      <c r="Q77952" s="63"/>
    </row>
    <row r="77953" spans="16:17">
      <c r="P77953" s="63"/>
      <c r="Q77953" s="63"/>
    </row>
    <row r="77954" spans="16:17">
      <c r="P77954" s="63"/>
      <c r="Q77954" s="63"/>
    </row>
    <row r="77955" spans="16:17">
      <c r="P77955" s="63"/>
      <c r="Q77955" s="63"/>
    </row>
    <row r="77956" spans="16:17">
      <c r="P77956" s="63"/>
      <c r="Q77956" s="63"/>
    </row>
    <row r="77957" spans="16:17">
      <c r="P77957" s="63"/>
      <c r="Q77957" s="63"/>
    </row>
    <row r="77958" spans="16:17">
      <c r="P77958" s="63"/>
      <c r="Q77958" s="63"/>
    </row>
    <row r="77959" spans="16:17">
      <c r="P77959" s="63"/>
      <c r="Q77959" s="63"/>
    </row>
    <row r="77960" spans="16:17">
      <c r="P77960" s="63"/>
      <c r="Q77960" s="63"/>
    </row>
    <row r="77961" spans="16:17">
      <c r="P77961" s="63"/>
      <c r="Q77961" s="63"/>
    </row>
    <row r="77962" spans="16:17">
      <c r="P77962" s="63"/>
      <c r="Q77962" s="63"/>
    </row>
    <row r="77963" spans="16:17">
      <c r="P77963" s="63"/>
      <c r="Q77963" s="63"/>
    </row>
    <row r="77964" spans="16:17">
      <c r="P77964" s="63"/>
      <c r="Q77964" s="63"/>
    </row>
    <row r="77965" spans="16:17">
      <c r="P77965" s="63"/>
      <c r="Q77965" s="63"/>
    </row>
    <row r="77966" spans="16:17">
      <c r="P77966" s="63"/>
      <c r="Q77966" s="63"/>
    </row>
    <row r="77967" spans="16:17">
      <c r="P77967" s="63"/>
      <c r="Q77967" s="63"/>
    </row>
    <row r="77968" spans="16:17">
      <c r="P77968" s="63"/>
      <c r="Q77968" s="63"/>
    </row>
    <row r="77969" spans="16:17">
      <c r="P77969" s="63"/>
      <c r="Q77969" s="63"/>
    </row>
    <row r="77970" spans="16:17">
      <c r="P77970" s="63"/>
      <c r="Q77970" s="63"/>
    </row>
    <row r="77971" spans="16:17">
      <c r="P77971" s="63"/>
      <c r="Q77971" s="63"/>
    </row>
    <row r="77972" spans="16:17">
      <c r="P77972" s="63"/>
      <c r="Q77972" s="63"/>
    </row>
    <row r="77973" spans="16:17">
      <c r="P77973" s="63"/>
      <c r="Q77973" s="63"/>
    </row>
    <row r="77974" spans="16:17">
      <c r="P77974" s="63"/>
      <c r="Q77974" s="63"/>
    </row>
    <row r="77975" spans="16:17">
      <c r="P77975" s="63"/>
      <c r="Q77975" s="63"/>
    </row>
    <row r="77976" spans="16:17">
      <c r="P77976" s="63"/>
      <c r="Q77976" s="63"/>
    </row>
    <row r="77977" spans="16:17">
      <c r="P77977" s="63"/>
      <c r="Q77977" s="63"/>
    </row>
    <row r="77978" spans="16:17">
      <c r="P77978" s="63"/>
      <c r="Q77978" s="63"/>
    </row>
    <row r="77979" spans="16:17">
      <c r="P77979" s="63"/>
      <c r="Q77979" s="63"/>
    </row>
    <row r="77980" spans="16:17">
      <c r="P77980" s="63"/>
      <c r="Q77980" s="63"/>
    </row>
    <row r="77981" spans="16:17">
      <c r="P77981" s="63"/>
      <c r="Q77981" s="63"/>
    </row>
    <row r="77982" spans="16:17">
      <c r="P77982" s="63"/>
      <c r="Q77982" s="63"/>
    </row>
    <row r="77983" spans="16:17">
      <c r="P77983" s="63"/>
      <c r="Q77983" s="63"/>
    </row>
    <row r="77984" spans="16:17">
      <c r="P77984" s="63"/>
      <c r="Q77984" s="63"/>
    </row>
    <row r="77985" spans="16:17">
      <c r="P77985" s="63"/>
      <c r="Q77985" s="63"/>
    </row>
    <row r="77986" spans="16:17">
      <c r="P77986" s="63"/>
      <c r="Q77986" s="63"/>
    </row>
    <row r="77987" spans="16:17">
      <c r="P77987" s="63"/>
      <c r="Q77987" s="63"/>
    </row>
    <row r="77988" spans="16:17">
      <c r="P77988" s="63"/>
      <c r="Q77988" s="63"/>
    </row>
    <row r="77989" spans="16:17">
      <c r="P77989" s="63"/>
      <c r="Q77989" s="63"/>
    </row>
    <row r="77990" spans="16:17">
      <c r="P77990" s="63"/>
      <c r="Q77990" s="63"/>
    </row>
    <row r="77991" spans="16:17">
      <c r="P77991" s="63"/>
      <c r="Q77991" s="63"/>
    </row>
    <row r="77992" spans="16:17">
      <c r="P77992" s="63"/>
      <c r="Q77992" s="63"/>
    </row>
    <row r="77993" spans="16:17">
      <c r="P77993" s="63"/>
      <c r="Q77993" s="63"/>
    </row>
    <row r="77994" spans="16:17">
      <c r="P77994" s="63"/>
      <c r="Q77994" s="63"/>
    </row>
    <row r="77995" spans="16:17">
      <c r="P77995" s="63"/>
      <c r="Q77995" s="63"/>
    </row>
    <row r="77996" spans="16:17">
      <c r="P77996" s="63"/>
      <c r="Q77996" s="63"/>
    </row>
    <row r="77997" spans="16:17">
      <c r="P77997" s="63"/>
      <c r="Q77997" s="63"/>
    </row>
    <row r="77998" spans="16:17">
      <c r="P77998" s="63"/>
      <c r="Q77998" s="63"/>
    </row>
    <row r="77999" spans="16:17">
      <c r="P77999" s="63"/>
      <c r="Q77999" s="63"/>
    </row>
    <row r="78000" spans="16:17">
      <c r="P78000" s="63"/>
      <c r="Q78000" s="63"/>
    </row>
    <row r="78001" spans="16:17">
      <c r="P78001" s="63"/>
      <c r="Q78001" s="63"/>
    </row>
    <row r="78002" spans="16:17">
      <c r="P78002" s="63"/>
      <c r="Q78002" s="63"/>
    </row>
    <row r="78003" spans="16:17">
      <c r="P78003" s="63"/>
      <c r="Q78003" s="63"/>
    </row>
    <row r="78004" spans="16:17">
      <c r="P78004" s="63"/>
      <c r="Q78004" s="63"/>
    </row>
    <row r="78005" spans="16:17">
      <c r="P78005" s="63"/>
      <c r="Q78005" s="63"/>
    </row>
    <row r="78006" spans="16:17">
      <c r="P78006" s="63"/>
      <c r="Q78006" s="63"/>
    </row>
    <row r="78007" spans="16:17">
      <c r="P78007" s="63"/>
      <c r="Q78007" s="63"/>
    </row>
    <row r="78008" spans="16:17">
      <c r="P78008" s="63"/>
      <c r="Q78008" s="63"/>
    </row>
    <row r="78009" spans="16:17">
      <c r="P78009" s="63"/>
      <c r="Q78009" s="63"/>
    </row>
    <row r="78010" spans="16:17">
      <c r="P78010" s="63"/>
      <c r="Q78010" s="63"/>
    </row>
    <row r="78011" spans="16:17">
      <c r="P78011" s="63"/>
      <c r="Q78011" s="63"/>
    </row>
    <row r="78012" spans="16:17">
      <c r="P78012" s="63"/>
      <c r="Q78012" s="63"/>
    </row>
    <row r="78013" spans="16:17">
      <c r="P78013" s="63"/>
      <c r="Q78013" s="63"/>
    </row>
    <row r="78014" spans="16:17">
      <c r="P78014" s="63"/>
      <c r="Q78014" s="63"/>
    </row>
    <row r="78015" spans="16:17">
      <c r="P78015" s="63"/>
      <c r="Q78015" s="63"/>
    </row>
    <row r="78016" spans="16:17">
      <c r="P78016" s="63"/>
      <c r="Q78016" s="63"/>
    </row>
    <row r="78017" spans="16:17">
      <c r="P78017" s="63"/>
      <c r="Q78017" s="63"/>
    </row>
    <row r="78018" spans="16:17">
      <c r="P78018" s="63"/>
      <c r="Q78018" s="63"/>
    </row>
    <row r="78019" spans="16:17">
      <c r="P78019" s="63"/>
      <c r="Q78019" s="63"/>
    </row>
    <row r="78020" spans="16:17">
      <c r="P78020" s="63"/>
      <c r="Q78020" s="63"/>
    </row>
    <row r="78021" spans="16:17">
      <c r="P78021" s="63"/>
      <c r="Q78021" s="63"/>
    </row>
    <row r="78022" spans="16:17">
      <c r="P78022" s="63"/>
      <c r="Q78022" s="63"/>
    </row>
    <row r="78023" spans="16:17">
      <c r="P78023" s="63"/>
      <c r="Q78023" s="63"/>
    </row>
    <row r="78024" spans="16:17">
      <c r="P78024" s="63"/>
      <c r="Q78024" s="63"/>
    </row>
    <row r="78025" spans="16:17">
      <c r="P78025" s="63"/>
      <c r="Q78025" s="63"/>
    </row>
    <row r="78026" spans="16:17">
      <c r="P78026" s="63"/>
      <c r="Q78026" s="63"/>
    </row>
    <row r="78027" spans="16:17">
      <c r="P78027" s="63"/>
      <c r="Q78027" s="63"/>
    </row>
    <row r="78028" spans="16:17">
      <c r="P78028" s="63"/>
      <c r="Q78028" s="63"/>
    </row>
    <row r="78029" spans="16:17">
      <c r="P78029" s="63"/>
      <c r="Q78029" s="63"/>
    </row>
    <row r="78030" spans="16:17">
      <c r="P78030" s="63"/>
      <c r="Q78030" s="63"/>
    </row>
    <row r="78031" spans="16:17">
      <c r="P78031" s="63"/>
      <c r="Q78031" s="63"/>
    </row>
    <row r="78032" spans="16:17">
      <c r="P78032" s="63"/>
      <c r="Q78032" s="63"/>
    </row>
    <row r="78033" spans="16:17">
      <c r="P78033" s="63"/>
      <c r="Q78033" s="63"/>
    </row>
    <row r="78034" spans="16:17">
      <c r="P78034" s="63"/>
      <c r="Q78034" s="63"/>
    </row>
    <row r="78035" spans="16:17">
      <c r="P78035" s="63"/>
      <c r="Q78035" s="63"/>
    </row>
    <row r="78036" spans="16:17">
      <c r="P78036" s="63"/>
      <c r="Q78036" s="63"/>
    </row>
    <row r="78037" spans="16:17">
      <c r="P78037" s="63"/>
      <c r="Q78037" s="63"/>
    </row>
    <row r="78038" spans="16:17">
      <c r="P78038" s="63"/>
      <c r="Q78038" s="63"/>
    </row>
    <row r="78039" spans="16:17">
      <c r="P78039" s="63"/>
      <c r="Q78039" s="63"/>
    </row>
    <row r="78040" spans="16:17">
      <c r="P78040" s="63"/>
      <c r="Q78040" s="63"/>
    </row>
    <row r="78041" spans="16:17">
      <c r="P78041" s="63"/>
      <c r="Q78041" s="63"/>
    </row>
    <row r="78042" spans="16:17">
      <c r="P78042" s="63"/>
      <c r="Q78042" s="63"/>
    </row>
    <row r="78043" spans="16:17">
      <c r="P78043" s="63"/>
      <c r="Q78043" s="63"/>
    </row>
    <row r="78044" spans="16:17">
      <c r="P78044" s="63"/>
      <c r="Q78044" s="63"/>
    </row>
    <row r="78045" spans="16:17">
      <c r="P78045" s="63"/>
      <c r="Q78045" s="63"/>
    </row>
    <row r="78046" spans="16:17">
      <c r="P78046" s="63"/>
      <c r="Q78046" s="63"/>
    </row>
    <row r="78047" spans="16:17">
      <c r="P78047" s="63"/>
      <c r="Q78047" s="63"/>
    </row>
    <row r="78048" spans="16:17">
      <c r="P78048" s="63"/>
      <c r="Q78048" s="63"/>
    </row>
    <row r="78049" spans="16:17">
      <c r="P78049" s="63"/>
      <c r="Q78049" s="63"/>
    </row>
    <row r="78050" spans="16:17">
      <c r="P78050" s="63"/>
      <c r="Q78050" s="63"/>
    </row>
    <row r="78051" spans="16:17">
      <c r="P78051" s="63"/>
      <c r="Q78051" s="63"/>
    </row>
    <row r="78052" spans="16:17">
      <c r="P78052" s="63"/>
      <c r="Q78052" s="63"/>
    </row>
    <row r="78053" spans="16:17">
      <c r="P78053" s="63"/>
      <c r="Q78053" s="63"/>
    </row>
    <row r="78054" spans="16:17">
      <c r="P78054" s="63"/>
      <c r="Q78054" s="63"/>
    </row>
    <row r="78055" spans="16:17">
      <c r="P78055" s="63"/>
      <c r="Q78055" s="63"/>
    </row>
    <row r="78056" spans="16:17">
      <c r="P78056" s="63"/>
      <c r="Q78056" s="63"/>
    </row>
    <row r="78057" spans="16:17">
      <c r="P78057" s="63"/>
      <c r="Q78057" s="63"/>
    </row>
    <row r="78058" spans="16:17">
      <c r="P78058" s="63"/>
      <c r="Q78058" s="63"/>
    </row>
    <row r="78059" spans="16:17">
      <c r="P78059" s="63"/>
      <c r="Q78059" s="63"/>
    </row>
    <row r="78060" spans="16:17">
      <c r="P78060" s="63"/>
      <c r="Q78060" s="63"/>
    </row>
    <row r="78061" spans="16:17">
      <c r="P78061" s="63"/>
      <c r="Q78061" s="63"/>
    </row>
    <row r="78062" spans="16:17">
      <c r="P78062" s="63"/>
      <c r="Q78062" s="63"/>
    </row>
    <row r="78063" spans="16:17">
      <c r="P78063" s="63"/>
      <c r="Q78063" s="63"/>
    </row>
    <row r="78064" spans="16:17">
      <c r="P78064" s="63"/>
      <c r="Q78064" s="63"/>
    </row>
    <row r="78065" spans="16:17">
      <c r="P78065" s="63"/>
      <c r="Q78065" s="63"/>
    </row>
    <row r="78066" spans="16:17">
      <c r="P78066" s="63"/>
      <c r="Q78066" s="63"/>
    </row>
    <row r="78067" spans="16:17">
      <c r="P78067" s="63"/>
      <c r="Q78067" s="63"/>
    </row>
    <row r="78068" spans="16:17">
      <c r="P78068" s="63"/>
      <c r="Q78068" s="63"/>
    </row>
    <row r="78069" spans="16:17">
      <c r="P78069" s="63"/>
      <c r="Q78069" s="63"/>
    </row>
    <row r="78070" spans="16:17">
      <c r="P78070" s="63"/>
      <c r="Q78070" s="63"/>
    </row>
    <row r="78071" spans="16:17">
      <c r="P78071" s="63"/>
      <c r="Q78071" s="63"/>
    </row>
    <row r="78072" spans="16:17">
      <c r="P78072" s="63"/>
      <c r="Q78072" s="63"/>
    </row>
    <row r="78073" spans="16:17">
      <c r="P78073" s="63"/>
      <c r="Q78073" s="63"/>
    </row>
    <row r="78074" spans="16:17">
      <c r="P78074" s="63"/>
      <c r="Q78074" s="63"/>
    </row>
    <row r="78075" spans="16:17">
      <c r="P78075" s="63"/>
      <c r="Q78075" s="63"/>
    </row>
    <row r="78076" spans="16:17">
      <c r="P78076" s="63"/>
      <c r="Q78076" s="63"/>
    </row>
    <row r="78077" spans="16:17">
      <c r="P78077" s="63"/>
      <c r="Q78077" s="63"/>
    </row>
    <row r="78078" spans="16:17">
      <c r="P78078" s="63"/>
      <c r="Q78078" s="63"/>
    </row>
    <row r="78079" spans="16:17">
      <c r="P78079" s="63"/>
      <c r="Q78079" s="63"/>
    </row>
    <row r="78080" spans="16:17">
      <c r="P78080" s="63"/>
      <c r="Q78080" s="63"/>
    </row>
    <row r="78081" spans="16:17">
      <c r="P78081" s="63"/>
      <c r="Q78081" s="63"/>
    </row>
    <row r="78082" spans="16:17">
      <c r="P78082" s="63"/>
      <c r="Q78082" s="63"/>
    </row>
    <row r="78083" spans="16:17">
      <c r="P78083" s="63"/>
      <c r="Q78083" s="63"/>
    </row>
    <row r="78084" spans="16:17">
      <c r="P78084" s="63"/>
      <c r="Q78084" s="63"/>
    </row>
    <row r="78085" spans="16:17">
      <c r="P78085" s="63"/>
      <c r="Q78085" s="63"/>
    </row>
    <row r="78086" spans="16:17">
      <c r="P78086" s="63"/>
      <c r="Q78086" s="63"/>
    </row>
    <row r="78087" spans="16:17">
      <c r="P78087" s="63"/>
      <c r="Q78087" s="63"/>
    </row>
    <row r="78088" spans="16:17">
      <c r="P78088" s="63"/>
      <c r="Q78088" s="63"/>
    </row>
    <row r="78089" spans="16:17">
      <c r="P78089" s="63"/>
      <c r="Q78089" s="63"/>
    </row>
    <row r="78090" spans="16:17">
      <c r="P78090" s="63"/>
      <c r="Q78090" s="63"/>
    </row>
    <row r="78091" spans="16:17">
      <c r="P78091" s="63"/>
      <c r="Q78091" s="63"/>
    </row>
    <row r="78092" spans="16:17">
      <c r="P78092" s="63"/>
      <c r="Q78092" s="63"/>
    </row>
    <row r="78093" spans="16:17">
      <c r="P78093" s="63"/>
      <c r="Q78093" s="63"/>
    </row>
    <row r="78094" spans="16:17">
      <c r="P78094" s="63"/>
      <c r="Q78094" s="63"/>
    </row>
    <row r="78095" spans="16:17">
      <c r="P78095" s="63"/>
      <c r="Q78095" s="63"/>
    </row>
    <row r="78096" spans="16:17">
      <c r="P78096" s="63"/>
      <c r="Q78096" s="63"/>
    </row>
    <row r="78097" spans="16:17">
      <c r="P78097" s="63"/>
      <c r="Q78097" s="63"/>
    </row>
    <row r="78098" spans="16:17">
      <c r="P78098" s="63"/>
      <c r="Q78098" s="63"/>
    </row>
    <row r="78099" spans="16:17">
      <c r="P78099" s="63"/>
      <c r="Q78099" s="63"/>
    </row>
    <row r="78100" spans="16:17">
      <c r="P78100" s="63"/>
      <c r="Q78100" s="63"/>
    </row>
    <row r="78101" spans="16:17">
      <c r="P78101" s="63"/>
      <c r="Q78101" s="63"/>
    </row>
    <row r="78102" spans="16:17">
      <c r="P78102" s="63"/>
      <c r="Q78102" s="63"/>
    </row>
    <row r="78103" spans="16:17">
      <c r="P78103" s="63"/>
      <c r="Q78103" s="63"/>
    </row>
    <row r="78104" spans="16:17">
      <c r="P78104" s="63"/>
      <c r="Q78104" s="63"/>
    </row>
    <row r="78105" spans="16:17">
      <c r="P78105" s="63"/>
      <c r="Q78105" s="63"/>
    </row>
    <row r="78106" spans="16:17">
      <c r="P78106" s="63"/>
      <c r="Q78106" s="63"/>
    </row>
    <row r="78107" spans="16:17">
      <c r="P78107" s="63"/>
      <c r="Q78107" s="63"/>
    </row>
    <row r="78108" spans="16:17">
      <c r="P78108" s="63"/>
      <c r="Q78108" s="63"/>
    </row>
    <row r="78109" spans="16:17">
      <c r="P78109" s="63"/>
      <c r="Q78109" s="63"/>
    </row>
    <row r="78110" spans="16:17">
      <c r="P78110" s="63"/>
      <c r="Q78110" s="63"/>
    </row>
    <row r="78111" spans="16:17">
      <c r="P78111" s="63"/>
      <c r="Q78111" s="63"/>
    </row>
    <row r="78112" spans="16:17">
      <c r="P78112" s="63"/>
      <c r="Q78112" s="63"/>
    </row>
    <row r="78113" spans="16:17">
      <c r="P78113" s="63"/>
      <c r="Q78113" s="63"/>
    </row>
    <row r="78114" spans="16:17">
      <c r="P78114" s="63"/>
      <c r="Q78114" s="63"/>
    </row>
    <row r="78115" spans="16:17">
      <c r="P78115" s="63"/>
      <c r="Q78115" s="63"/>
    </row>
    <row r="78116" spans="16:17">
      <c r="P78116" s="63"/>
      <c r="Q78116" s="63"/>
    </row>
    <row r="78117" spans="16:17">
      <c r="P78117" s="63"/>
      <c r="Q78117" s="63"/>
    </row>
    <row r="78118" spans="16:17">
      <c r="P78118" s="63"/>
      <c r="Q78118" s="63"/>
    </row>
    <row r="78119" spans="16:17">
      <c r="P78119" s="63"/>
      <c r="Q78119" s="63"/>
    </row>
    <row r="78120" spans="16:17">
      <c r="P78120" s="63"/>
      <c r="Q78120" s="63"/>
    </row>
    <row r="78121" spans="16:17">
      <c r="P78121" s="63"/>
      <c r="Q78121" s="63"/>
    </row>
    <row r="78122" spans="16:17">
      <c r="P78122" s="63"/>
      <c r="Q78122" s="63"/>
    </row>
    <row r="78123" spans="16:17">
      <c r="P78123" s="63"/>
      <c r="Q78123" s="63"/>
    </row>
    <row r="78124" spans="16:17">
      <c r="P78124" s="63"/>
      <c r="Q78124" s="63"/>
    </row>
    <row r="78125" spans="16:17">
      <c r="P78125" s="63"/>
      <c r="Q78125" s="63"/>
    </row>
    <row r="78126" spans="16:17">
      <c r="P78126" s="63"/>
      <c r="Q78126" s="63"/>
    </row>
    <row r="78127" spans="16:17">
      <c r="P78127" s="63"/>
      <c r="Q78127" s="63"/>
    </row>
    <row r="78128" spans="16:17">
      <c r="P78128" s="63"/>
      <c r="Q78128" s="63"/>
    </row>
    <row r="78129" spans="16:17">
      <c r="P78129" s="63"/>
      <c r="Q78129" s="63"/>
    </row>
    <row r="78130" spans="16:17">
      <c r="P78130" s="63"/>
      <c r="Q78130" s="63"/>
    </row>
    <row r="78131" spans="16:17">
      <c r="P78131" s="63"/>
      <c r="Q78131" s="63"/>
    </row>
    <row r="78132" spans="16:17">
      <c r="P78132" s="63"/>
      <c r="Q78132" s="63"/>
    </row>
    <row r="78133" spans="16:17">
      <c r="P78133" s="63"/>
      <c r="Q78133" s="63"/>
    </row>
    <row r="78134" spans="16:17">
      <c r="P78134" s="63"/>
      <c r="Q78134" s="63"/>
    </row>
    <row r="78135" spans="16:17">
      <c r="P78135" s="63"/>
      <c r="Q78135" s="63"/>
    </row>
    <row r="78136" spans="16:17">
      <c r="P78136" s="63"/>
      <c r="Q78136" s="63"/>
    </row>
    <row r="78137" spans="16:17">
      <c r="P78137" s="63"/>
      <c r="Q78137" s="63"/>
    </row>
    <row r="78138" spans="16:17">
      <c r="P78138" s="63"/>
      <c r="Q78138" s="63"/>
    </row>
    <row r="78139" spans="16:17">
      <c r="P78139" s="63"/>
      <c r="Q78139" s="63"/>
    </row>
    <row r="78140" spans="16:17">
      <c r="P78140" s="63"/>
      <c r="Q78140" s="63"/>
    </row>
    <row r="78141" spans="16:17">
      <c r="P78141" s="63"/>
      <c r="Q78141" s="63"/>
    </row>
    <row r="78142" spans="16:17">
      <c r="P78142" s="63"/>
      <c r="Q78142" s="63"/>
    </row>
    <row r="78143" spans="16:17">
      <c r="P78143" s="63"/>
      <c r="Q78143" s="63"/>
    </row>
    <row r="78144" spans="16:17">
      <c r="P78144" s="63"/>
      <c r="Q78144" s="63"/>
    </row>
    <row r="78145" spans="16:17">
      <c r="P78145" s="63"/>
      <c r="Q78145" s="63"/>
    </row>
    <row r="78146" spans="16:17">
      <c r="P78146" s="63"/>
      <c r="Q78146" s="63"/>
    </row>
    <row r="78147" spans="16:17">
      <c r="P78147" s="63"/>
      <c r="Q78147" s="63"/>
    </row>
    <row r="78148" spans="16:17">
      <c r="P78148" s="63"/>
      <c r="Q78148" s="63"/>
    </row>
    <row r="78149" spans="16:17">
      <c r="P78149" s="63"/>
      <c r="Q78149" s="63"/>
    </row>
    <row r="78150" spans="16:17">
      <c r="P78150" s="63"/>
      <c r="Q78150" s="63"/>
    </row>
    <row r="78151" spans="16:17">
      <c r="P78151" s="63"/>
      <c r="Q78151" s="63"/>
    </row>
    <row r="78152" spans="16:17">
      <c r="P78152" s="63"/>
      <c r="Q78152" s="63"/>
    </row>
    <row r="78153" spans="16:17">
      <c r="P78153" s="63"/>
      <c r="Q78153" s="63"/>
    </row>
    <row r="78154" spans="16:17">
      <c r="P78154" s="63"/>
      <c r="Q78154" s="63"/>
    </row>
    <row r="78155" spans="16:17">
      <c r="P78155" s="63"/>
      <c r="Q78155" s="63"/>
    </row>
    <row r="78156" spans="16:17">
      <c r="P78156" s="63"/>
      <c r="Q78156" s="63"/>
    </row>
    <row r="78157" spans="16:17">
      <c r="P78157" s="63"/>
      <c r="Q78157" s="63"/>
    </row>
    <row r="78158" spans="16:17">
      <c r="P78158" s="63"/>
      <c r="Q78158" s="63"/>
    </row>
    <row r="78159" spans="16:17">
      <c r="P78159" s="63"/>
      <c r="Q78159" s="63"/>
    </row>
    <row r="78160" spans="16:17">
      <c r="P78160" s="63"/>
      <c r="Q78160" s="63"/>
    </row>
    <row r="78161" spans="16:17">
      <c r="P78161" s="63"/>
      <c r="Q78161" s="63"/>
    </row>
    <row r="78162" spans="16:17">
      <c r="P78162" s="63"/>
      <c r="Q78162" s="63"/>
    </row>
    <row r="78163" spans="16:17">
      <c r="P78163" s="63"/>
      <c r="Q78163" s="63"/>
    </row>
    <row r="78164" spans="16:17">
      <c r="P78164" s="63"/>
      <c r="Q78164" s="63"/>
    </row>
    <row r="78165" spans="16:17">
      <c r="P78165" s="63"/>
      <c r="Q78165" s="63"/>
    </row>
    <row r="78166" spans="16:17">
      <c r="P78166" s="63"/>
      <c r="Q78166" s="63"/>
    </row>
    <row r="78167" spans="16:17">
      <c r="P78167" s="63"/>
      <c r="Q78167" s="63"/>
    </row>
    <row r="78168" spans="16:17">
      <c r="P78168" s="63"/>
      <c r="Q78168" s="63"/>
    </row>
    <row r="78169" spans="16:17">
      <c r="P78169" s="63"/>
      <c r="Q78169" s="63"/>
    </row>
    <row r="78170" spans="16:17">
      <c r="P78170" s="63"/>
      <c r="Q78170" s="63"/>
    </row>
    <row r="78171" spans="16:17">
      <c r="P78171" s="63"/>
      <c r="Q78171" s="63"/>
    </row>
    <row r="78172" spans="16:17">
      <c r="P78172" s="63"/>
      <c r="Q78172" s="63"/>
    </row>
    <row r="78173" spans="16:17">
      <c r="P78173" s="63"/>
      <c r="Q78173" s="63"/>
    </row>
    <row r="78174" spans="16:17">
      <c r="P78174" s="63"/>
      <c r="Q78174" s="63"/>
    </row>
    <row r="78175" spans="16:17">
      <c r="P78175" s="63"/>
      <c r="Q78175" s="63"/>
    </row>
    <row r="78176" spans="16:17">
      <c r="P78176" s="63"/>
      <c r="Q78176" s="63"/>
    </row>
    <row r="78177" spans="16:17">
      <c r="P78177" s="63"/>
      <c r="Q78177" s="63"/>
    </row>
    <row r="78178" spans="16:17">
      <c r="P78178" s="63"/>
      <c r="Q78178" s="63"/>
    </row>
    <row r="78179" spans="16:17">
      <c r="P78179" s="63"/>
      <c r="Q78179" s="63"/>
    </row>
    <row r="78180" spans="16:17">
      <c r="P78180" s="63"/>
      <c r="Q78180" s="63"/>
    </row>
    <row r="78181" spans="16:17">
      <c r="P78181" s="63"/>
      <c r="Q78181" s="63"/>
    </row>
    <row r="78182" spans="16:17">
      <c r="P78182" s="63"/>
      <c r="Q78182" s="63"/>
    </row>
    <row r="78183" spans="16:17">
      <c r="P78183" s="63"/>
      <c r="Q78183" s="63"/>
    </row>
    <row r="78184" spans="16:17">
      <c r="P78184" s="63"/>
      <c r="Q78184" s="63"/>
    </row>
    <row r="78185" spans="16:17">
      <c r="P78185" s="63"/>
      <c r="Q78185" s="63"/>
    </row>
    <row r="78186" spans="16:17">
      <c r="P78186" s="63"/>
      <c r="Q78186" s="63"/>
    </row>
    <row r="78187" spans="16:17">
      <c r="P78187" s="63"/>
      <c r="Q78187" s="63"/>
    </row>
    <row r="78188" spans="16:17">
      <c r="P78188" s="63"/>
      <c r="Q78188" s="63"/>
    </row>
    <row r="78189" spans="16:17">
      <c r="P78189" s="63"/>
      <c r="Q78189" s="63"/>
    </row>
    <row r="78190" spans="16:17">
      <c r="P78190" s="63"/>
      <c r="Q78190" s="63"/>
    </row>
    <row r="78191" spans="16:17">
      <c r="P78191" s="63"/>
      <c r="Q78191" s="63"/>
    </row>
    <row r="78192" spans="16:17">
      <c r="P78192" s="63"/>
      <c r="Q78192" s="63"/>
    </row>
    <row r="78193" spans="16:17">
      <c r="P78193" s="63"/>
      <c r="Q78193" s="63"/>
    </row>
    <row r="78194" spans="16:17">
      <c r="P78194" s="63"/>
      <c r="Q78194" s="63"/>
    </row>
    <row r="78195" spans="16:17">
      <c r="P78195" s="63"/>
      <c r="Q78195" s="63"/>
    </row>
    <row r="78196" spans="16:17">
      <c r="P78196" s="63"/>
      <c r="Q78196" s="63"/>
    </row>
    <row r="78197" spans="16:17">
      <c r="P78197" s="63"/>
      <c r="Q78197" s="63"/>
    </row>
    <row r="78198" spans="16:17">
      <c r="P78198" s="63"/>
      <c r="Q78198" s="63"/>
    </row>
    <row r="78199" spans="16:17">
      <c r="P78199" s="63"/>
      <c r="Q78199" s="63"/>
    </row>
    <row r="78200" spans="16:17">
      <c r="P78200" s="63"/>
      <c r="Q78200" s="63"/>
    </row>
    <row r="78201" spans="16:17">
      <c r="P78201" s="63"/>
      <c r="Q78201" s="63"/>
    </row>
    <row r="78202" spans="16:17">
      <c r="P78202" s="63"/>
      <c r="Q78202" s="63"/>
    </row>
    <row r="78203" spans="16:17">
      <c r="P78203" s="63"/>
      <c r="Q78203" s="63"/>
    </row>
    <row r="78204" spans="16:17">
      <c r="P78204" s="63"/>
      <c r="Q78204" s="63"/>
    </row>
    <row r="78205" spans="16:17">
      <c r="P78205" s="63"/>
      <c r="Q78205" s="63"/>
    </row>
    <row r="78206" spans="16:17">
      <c r="P78206" s="63"/>
      <c r="Q78206" s="63"/>
    </row>
    <row r="78207" spans="16:17">
      <c r="P78207" s="63"/>
      <c r="Q78207" s="63"/>
    </row>
    <row r="78208" spans="16:17">
      <c r="P78208" s="63"/>
      <c r="Q78208" s="63"/>
    </row>
    <row r="78209" spans="16:17">
      <c r="P78209" s="63"/>
      <c r="Q78209" s="63"/>
    </row>
    <row r="78210" spans="16:17">
      <c r="P78210" s="63"/>
      <c r="Q78210" s="63"/>
    </row>
    <row r="78211" spans="16:17">
      <c r="P78211" s="63"/>
      <c r="Q78211" s="63"/>
    </row>
    <row r="78212" spans="16:17">
      <c r="P78212" s="63"/>
      <c r="Q78212" s="63"/>
    </row>
    <row r="78213" spans="16:17">
      <c r="P78213" s="63"/>
      <c r="Q78213" s="63"/>
    </row>
    <row r="78214" spans="16:17">
      <c r="P78214" s="63"/>
      <c r="Q78214" s="63"/>
    </row>
    <row r="78215" spans="16:17">
      <c r="P78215" s="63"/>
      <c r="Q78215" s="63"/>
    </row>
    <row r="78216" spans="16:17">
      <c r="P78216" s="63"/>
      <c r="Q78216" s="63"/>
    </row>
    <row r="78217" spans="16:17">
      <c r="P78217" s="63"/>
      <c r="Q78217" s="63"/>
    </row>
    <row r="78218" spans="16:17">
      <c r="P78218" s="63"/>
      <c r="Q78218" s="63"/>
    </row>
    <row r="78219" spans="16:17">
      <c r="P78219" s="63"/>
      <c r="Q78219" s="63"/>
    </row>
    <row r="78220" spans="16:17">
      <c r="P78220" s="63"/>
      <c r="Q78220" s="63"/>
    </row>
    <row r="78221" spans="16:17">
      <c r="P78221" s="63"/>
      <c r="Q78221" s="63"/>
    </row>
    <row r="78222" spans="16:17">
      <c r="P78222" s="63"/>
      <c r="Q78222" s="63"/>
    </row>
    <row r="78223" spans="16:17">
      <c r="P78223" s="63"/>
      <c r="Q78223" s="63"/>
    </row>
    <row r="78224" spans="16:17">
      <c r="P78224" s="63"/>
      <c r="Q78224" s="63"/>
    </row>
    <row r="78225" spans="16:17">
      <c r="P78225" s="63"/>
      <c r="Q78225" s="63"/>
    </row>
    <row r="78226" spans="16:17">
      <c r="P78226" s="63"/>
      <c r="Q78226" s="63"/>
    </row>
    <row r="78227" spans="16:17">
      <c r="P78227" s="63"/>
      <c r="Q78227" s="63"/>
    </row>
    <row r="78228" spans="16:17">
      <c r="P78228" s="63"/>
      <c r="Q78228" s="63"/>
    </row>
    <row r="78229" spans="16:17">
      <c r="P78229" s="63"/>
      <c r="Q78229" s="63"/>
    </row>
    <row r="78230" spans="16:17">
      <c r="P78230" s="63"/>
      <c r="Q78230" s="63"/>
    </row>
    <row r="78231" spans="16:17">
      <c r="P78231" s="63"/>
      <c r="Q78231" s="63"/>
    </row>
    <row r="78232" spans="16:17">
      <c r="P78232" s="63"/>
      <c r="Q78232" s="63"/>
    </row>
    <row r="78233" spans="16:17">
      <c r="P78233" s="63"/>
      <c r="Q78233" s="63"/>
    </row>
    <row r="78234" spans="16:17">
      <c r="P78234" s="63"/>
      <c r="Q78234" s="63"/>
    </row>
    <row r="78235" spans="16:17">
      <c r="P78235" s="63"/>
      <c r="Q78235" s="63"/>
    </row>
    <row r="78236" spans="16:17">
      <c r="P78236" s="63"/>
      <c r="Q78236" s="63"/>
    </row>
    <row r="78237" spans="16:17">
      <c r="P78237" s="63"/>
      <c r="Q78237" s="63"/>
    </row>
    <row r="78238" spans="16:17">
      <c r="P78238" s="63"/>
      <c r="Q78238" s="63"/>
    </row>
    <row r="78239" spans="16:17">
      <c r="P78239" s="63"/>
      <c r="Q78239" s="63"/>
    </row>
    <row r="78240" spans="16:17">
      <c r="P78240" s="63"/>
      <c r="Q78240" s="63"/>
    </row>
    <row r="78241" spans="16:17">
      <c r="P78241" s="63"/>
      <c r="Q78241" s="63"/>
    </row>
    <row r="78242" spans="16:17">
      <c r="P78242" s="63"/>
      <c r="Q78242" s="63"/>
    </row>
    <row r="78243" spans="16:17">
      <c r="P78243" s="63"/>
      <c r="Q78243" s="63"/>
    </row>
    <row r="78244" spans="16:17">
      <c r="P78244" s="63"/>
      <c r="Q78244" s="63"/>
    </row>
    <row r="78245" spans="16:17">
      <c r="P78245" s="63"/>
      <c r="Q78245" s="63"/>
    </row>
    <row r="78246" spans="16:17">
      <c r="P78246" s="63"/>
      <c r="Q78246" s="63"/>
    </row>
    <row r="78247" spans="16:17">
      <c r="P78247" s="63"/>
      <c r="Q78247" s="63"/>
    </row>
    <row r="78248" spans="16:17">
      <c r="P78248" s="63"/>
      <c r="Q78248" s="63"/>
    </row>
    <row r="78249" spans="16:17">
      <c r="P78249" s="63"/>
      <c r="Q78249" s="63"/>
    </row>
    <row r="78250" spans="16:17">
      <c r="P78250" s="63"/>
      <c r="Q78250" s="63"/>
    </row>
    <row r="78251" spans="16:17">
      <c r="P78251" s="63"/>
      <c r="Q78251" s="63"/>
    </row>
    <row r="78252" spans="16:17">
      <c r="P78252" s="63"/>
      <c r="Q78252" s="63"/>
    </row>
    <row r="78253" spans="16:17">
      <c r="P78253" s="63"/>
      <c r="Q78253" s="63"/>
    </row>
    <row r="78254" spans="16:17">
      <c r="P78254" s="63"/>
      <c r="Q78254" s="63"/>
    </row>
    <row r="78255" spans="16:17">
      <c r="P78255" s="63"/>
      <c r="Q78255" s="63"/>
    </row>
    <row r="78256" spans="16:17">
      <c r="P78256" s="63"/>
      <c r="Q78256" s="63"/>
    </row>
    <row r="78257" spans="16:17">
      <c r="P78257" s="63"/>
      <c r="Q78257" s="63"/>
    </row>
    <row r="78258" spans="16:17">
      <c r="P78258" s="63"/>
      <c r="Q78258" s="63"/>
    </row>
    <row r="78259" spans="16:17">
      <c r="P78259" s="63"/>
      <c r="Q78259" s="63"/>
    </row>
    <row r="78260" spans="16:17">
      <c r="P78260" s="63"/>
      <c r="Q78260" s="63"/>
    </row>
    <row r="78261" spans="16:17">
      <c r="P78261" s="63"/>
      <c r="Q78261" s="63"/>
    </row>
    <row r="78262" spans="16:17">
      <c r="P78262" s="63"/>
      <c r="Q78262" s="63"/>
    </row>
    <row r="78263" spans="16:17">
      <c r="P78263" s="63"/>
      <c r="Q78263" s="63"/>
    </row>
    <row r="78264" spans="16:17">
      <c r="P78264" s="63"/>
      <c r="Q78264" s="63"/>
    </row>
    <row r="78265" spans="16:17">
      <c r="P78265" s="63"/>
      <c r="Q78265" s="63"/>
    </row>
    <row r="78266" spans="16:17">
      <c r="P78266" s="63"/>
      <c r="Q78266" s="63"/>
    </row>
    <row r="78267" spans="16:17">
      <c r="P78267" s="63"/>
      <c r="Q78267" s="63"/>
    </row>
    <row r="78268" spans="16:17">
      <c r="P78268" s="63"/>
      <c r="Q78268" s="63"/>
    </row>
    <row r="78269" spans="16:17">
      <c r="P78269" s="63"/>
      <c r="Q78269" s="63"/>
    </row>
    <row r="78270" spans="16:17">
      <c r="P78270" s="63"/>
      <c r="Q78270" s="63"/>
    </row>
    <row r="78271" spans="16:17">
      <c r="P78271" s="63"/>
      <c r="Q78271" s="63"/>
    </row>
    <row r="78272" spans="16:17">
      <c r="P78272" s="63"/>
      <c r="Q78272" s="63"/>
    </row>
    <row r="78273" spans="16:17">
      <c r="P78273" s="63"/>
      <c r="Q78273" s="63"/>
    </row>
    <row r="78274" spans="16:17">
      <c r="P78274" s="63"/>
      <c r="Q78274" s="63"/>
    </row>
    <row r="78275" spans="16:17">
      <c r="P78275" s="63"/>
      <c r="Q78275" s="63"/>
    </row>
    <row r="78276" spans="16:17">
      <c r="P78276" s="63"/>
      <c r="Q78276" s="63"/>
    </row>
    <row r="78277" spans="16:17">
      <c r="P78277" s="63"/>
      <c r="Q78277" s="63"/>
    </row>
    <row r="78278" spans="16:17">
      <c r="P78278" s="63"/>
      <c r="Q78278" s="63"/>
    </row>
    <row r="78279" spans="16:17">
      <c r="P78279" s="63"/>
      <c r="Q78279" s="63"/>
    </row>
    <row r="78280" spans="16:17">
      <c r="P78280" s="63"/>
      <c r="Q78280" s="63"/>
    </row>
    <row r="78281" spans="16:17">
      <c r="P78281" s="63"/>
      <c r="Q78281" s="63"/>
    </row>
    <row r="78282" spans="16:17">
      <c r="P78282" s="63"/>
      <c r="Q78282" s="63"/>
    </row>
    <row r="78283" spans="16:17">
      <c r="P78283" s="63"/>
      <c r="Q78283" s="63"/>
    </row>
    <row r="78284" spans="16:17">
      <c r="P78284" s="63"/>
      <c r="Q78284" s="63"/>
    </row>
    <row r="78285" spans="16:17">
      <c r="P78285" s="63"/>
      <c r="Q78285" s="63"/>
    </row>
    <row r="78286" spans="16:17">
      <c r="P78286" s="63"/>
      <c r="Q78286" s="63"/>
    </row>
    <row r="78287" spans="16:17">
      <c r="P78287" s="63"/>
      <c r="Q78287" s="63"/>
    </row>
    <row r="78288" spans="16:17">
      <c r="P78288" s="63"/>
      <c r="Q78288" s="63"/>
    </row>
    <row r="78289" spans="16:17">
      <c r="P78289" s="63"/>
      <c r="Q78289" s="63"/>
    </row>
    <row r="78290" spans="16:17">
      <c r="P78290" s="63"/>
      <c r="Q78290" s="63"/>
    </row>
    <row r="78291" spans="16:17">
      <c r="P78291" s="63"/>
      <c r="Q78291" s="63"/>
    </row>
    <row r="78292" spans="16:17">
      <c r="P78292" s="63"/>
      <c r="Q78292" s="63"/>
    </row>
    <row r="78293" spans="16:17">
      <c r="P78293" s="63"/>
      <c r="Q78293" s="63"/>
    </row>
    <row r="78294" spans="16:17">
      <c r="P78294" s="63"/>
      <c r="Q78294" s="63"/>
    </row>
    <row r="78295" spans="16:17">
      <c r="P78295" s="63"/>
      <c r="Q78295" s="63"/>
    </row>
    <row r="78296" spans="16:17">
      <c r="P78296" s="63"/>
      <c r="Q78296" s="63"/>
    </row>
    <row r="78297" spans="16:17">
      <c r="P78297" s="63"/>
      <c r="Q78297" s="63"/>
    </row>
    <row r="78298" spans="16:17">
      <c r="P78298" s="63"/>
      <c r="Q78298" s="63"/>
    </row>
    <row r="78299" spans="16:17">
      <c r="P78299" s="63"/>
      <c r="Q78299" s="63"/>
    </row>
    <row r="78300" spans="16:17">
      <c r="P78300" s="63"/>
      <c r="Q78300" s="63"/>
    </row>
    <row r="78301" spans="16:17">
      <c r="P78301" s="63"/>
      <c r="Q78301" s="63"/>
    </row>
    <row r="78302" spans="16:17">
      <c r="P78302" s="63"/>
      <c r="Q78302" s="63"/>
    </row>
    <row r="78303" spans="16:17">
      <c r="P78303" s="63"/>
      <c r="Q78303" s="63"/>
    </row>
    <row r="78304" spans="16:17">
      <c r="P78304" s="63"/>
      <c r="Q78304" s="63"/>
    </row>
    <row r="78305" spans="16:17">
      <c r="P78305" s="63"/>
      <c r="Q78305" s="63"/>
    </row>
    <row r="78306" spans="16:17">
      <c r="P78306" s="63"/>
      <c r="Q78306" s="63"/>
    </row>
    <row r="78307" spans="16:17">
      <c r="P78307" s="63"/>
      <c r="Q78307" s="63"/>
    </row>
    <row r="78308" spans="16:17">
      <c r="P78308" s="63"/>
      <c r="Q78308" s="63"/>
    </row>
    <row r="78309" spans="16:17">
      <c r="P78309" s="63"/>
      <c r="Q78309" s="63"/>
    </row>
    <row r="78310" spans="16:17">
      <c r="P78310" s="63"/>
      <c r="Q78310" s="63"/>
    </row>
    <row r="78311" spans="16:17">
      <c r="P78311" s="63"/>
      <c r="Q78311" s="63"/>
    </row>
    <row r="78312" spans="16:17">
      <c r="P78312" s="63"/>
      <c r="Q78312" s="63"/>
    </row>
    <row r="78313" spans="16:17">
      <c r="P78313" s="63"/>
      <c r="Q78313" s="63"/>
    </row>
    <row r="78314" spans="16:17">
      <c r="P78314" s="63"/>
      <c r="Q78314" s="63"/>
    </row>
    <row r="78315" spans="16:17">
      <c r="P78315" s="63"/>
      <c r="Q78315" s="63"/>
    </row>
    <row r="78316" spans="16:17">
      <c r="P78316" s="63"/>
      <c r="Q78316" s="63"/>
    </row>
    <row r="78317" spans="16:17">
      <c r="P78317" s="63"/>
      <c r="Q78317" s="63"/>
    </row>
    <row r="78318" spans="16:17">
      <c r="P78318" s="63"/>
      <c r="Q78318" s="63"/>
    </row>
    <row r="78319" spans="16:17">
      <c r="P78319" s="63"/>
      <c r="Q78319" s="63"/>
    </row>
    <row r="78320" spans="16:17">
      <c r="P78320" s="63"/>
      <c r="Q78320" s="63"/>
    </row>
    <row r="78321" spans="16:17">
      <c r="P78321" s="63"/>
      <c r="Q78321" s="63"/>
    </row>
    <row r="78322" spans="16:17">
      <c r="P78322" s="63"/>
      <c r="Q78322" s="63"/>
    </row>
    <row r="78323" spans="16:17">
      <c r="P78323" s="63"/>
      <c r="Q78323" s="63"/>
    </row>
    <row r="78324" spans="16:17">
      <c r="P78324" s="63"/>
      <c r="Q78324" s="63"/>
    </row>
    <row r="78325" spans="16:17">
      <c r="P78325" s="63"/>
      <c r="Q78325" s="63"/>
    </row>
    <row r="78326" spans="16:17">
      <c r="P78326" s="63"/>
      <c r="Q78326" s="63"/>
    </row>
    <row r="78327" spans="16:17">
      <c r="P78327" s="63"/>
      <c r="Q78327" s="63"/>
    </row>
    <row r="78328" spans="16:17">
      <c r="P78328" s="63"/>
      <c r="Q78328" s="63"/>
    </row>
    <row r="78329" spans="16:17">
      <c r="P78329" s="63"/>
      <c r="Q78329" s="63"/>
    </row>
    <row r="78330" spans="16:17">
      <c r="P78330" s="63"/>
      <c r="Q78330" s="63"/>
    </row>
    <row r="78331" spans="16:17">
      <c r="P78331" s="63"/>
      <c r="Q78331" s="63"/>
    </row>
    <row r="78332" spans="16:17">
      <c r="P78332" s="63"/>
      <c r="Q78332" s="63"/>
    </row>
    <row r="78333" spans="16:17">
      <c r="P78333" s="63"/>
      <c r="Q78333" s="63"/>
    </row>
    <row r="78334" spans="16:17">
      <c r="P78334" s="63"/>
      <c r="Q78334" s="63"/>
    </row>
    <row r="78335" spans="16:17">
      <c r="P78335" s="63"/>
      <c r="Q78335" s="63"/>
    </row>
    <row r="78336" spans="16:17">
      <c r="P78336" s="63"/>
      <c r="Q78336" s="63"/>
    </row>
    <row r="78337" spans="16:17">
      <c r="P78337" s="63"/>
      <c r="Q78337" s="63"/>
    </row>
    <row r="78338" spans="16:17">
      <c r="P78338" s="63"/>
      <c r="Q78338" s="63"/>
    </row>
    <row r="78339" spans="16:17">
      <c r="P78339" s="63"/>
      <c r="Q78339" s="63"/>
    </row>
    <row r="78340" spans="16:17">
      <c r="P78340" s="63"/>
      <c r="Q78340" s="63"/>
    </row>
    <row r="78341" spans="16:17">
      <c r="P78341" s="63"/>
      <c r="Q78341" s="63"/>
    </row>
    <row r="78342" spans="16:17">
      <c r="P78342" s="63"/>
      <c r="Q78342" s="63"/>
    </row>
    <row r="78343" spans="16:17">
      <c r="P78343" s="63"/>
      <c r="Q78343" s="63"/>
    </row>
    <row r="78344" spans="16:17">
      <c r="P78344" s="63"/>
      <c r="Q78344" s="63"/>
    </row>
    <row r="78345" spans="16:17">
      <c r="P78345" s="63"/>
      <c r="Q78345" s="63"/>
    </row>
    <row r="78346" spans="16:17">
      <c r="P78346" s="63"/>
      <c r="Q78346" s="63"/>
    </row>
    <row r="78347" spans="16:17">
      <c r="P78347" s="63"/>
      <c r="Q78347" s="63"/>
    </row>
    <row r="78348" spans="16:17">
      <c r="P78348" s="63"/>
      <c r="Q78348" s="63"/>
    </row>
    <row r="78349" spans="16:17">
      <c r="P78349" s="63"/>
      <c r="Q78349" s="63"/>
    </row>
    <row r="78350" spans="16:17">
      <c r="P78350" s="63"/>
      <c r="Q78350" s="63"/>
    </row>
    <row r="78351" spans="16:17">
      <c r="P78351" s="63"/>
      <c r="Q78351" s="63"/>
    </row>
    <row r="78352" spans="16:17">
      <c r="P78352" s="63"/>
      <c r="Q78352" s="63"/>
    </row>
    <row r="78353" spans="16:17">
      <c r="P78353" s="63"/>
      <c r="Q78353" s="63"/>
    </row>
    <row r="78354" spans="16:17">
      <c r="P78354" s="63"/>
      <c r="Q78354" s="63"/>
    </row>
    <row r="78355" spans="16:17">
      <c r="P78355" s="63"/>
      <c r="Q78355" s="63"/>
    </row>
    <row r="78356" spans="16:17">
      <c r="P78356" s="63"/>
      <c r="Q78356" s="63"/>
    </row>
    <row r="78357" spans="16:17">
      <c r="P78357" s="63"/>
      <c r="Q78357" s="63"/>
    </row>
    <row r="78358" spans="16:17">
      <c r="P78358" s="63"/>
      <c r="Q78358" s="63"/>
    </row>
    <row r="78359" spans="16:17">
      <c r="P78359" s="63"/>
      <c r="Q78359" s="63"/>
    </row>
    <row r="78360" spans="16:17">
      <c r="P78360" s="63"/>
      <c r="Q78360" s="63"/>
    </row>
    <row r="78361" spans="16:17">
      <c r="P78361" s="63"/>
      <c r="Q78361" s="63"/>
    </row>
    <row r="78362" spans="16:17">
      <c r="P78362" s="63"/>
      <c r="Q78362" s="63"/>
    </row>
    <row r="78363" spans="16:17">
      <c r="P78363" s="63"/>
      <c r="Q78363" s="63"/>
    </row>
    <row r="78364" spans="16:17">
      <c r="P78364" s="63"/>
      <c r="Q78364" s="63"/>
    </row>
    <row r="78365" spans="16:17">
      <c r="P78365" s="63"/>
      <c r="Q78365" s="63"/>
    </row>
    <row r="78366" spans="16:17">
      <c r="P78366" s="63"/>
      <c r="Q78366" s="63"/>
    </row>
    <row r="78367" spans="16:17">
      <c r="P78367" s="63"/>
      <c r="Q78367" s="63"/>
    </row>
    <row r="78368" spans="16:17">
      <c r="P78368" s="63"/>
      <c r="Q78368" s="63"/>
    </row>
    <row r="78369" spans="16:17">
      <c r="P78369" s="63"/>
      <c r="Q78369" s="63"/>
    </row>
    <row r="78370" spans="16:17">
      <c r="P78370" s="63"/>
      <c r="Q78370" s="63"/>
    </row>
    <row r="78371" spans="16:17">
      <c r="P78371" s="63"/>
      <c r="Q78371" s="63"/>
    </row>
    <row r="78372" spans="16:17">
      <c r="P78372" s="63"/>
      <c r="Q78372" s="63"/>
    </row>
    <row r="78373" spans="16:17">
      <c r="P78373" s="63"/>
      <c r="Q78373" s="63"/>
    </row>
    <row r="78374" spans="16:17">
      <c r="P78374" s="63"/>
      <c r="Q78374" s="63"/>
    </row>
    <row r="78375" spans="16:17">
      <c r="P78375" s="63"/>
      <c r="Q78375" s="63"/>
    </row>
    <row r="78376" spans="16:17">
      <c r="P78376" s="63"/>
      <c r="Q78376" s="63"/>
    </row>
    <row r="78377" spans="16:17">
      <c r="P78377" s="63"/>
      <c r="Q78377" s="63"/>
    </row>
    <row r="78378" spans="16:17">
      <c r="P78378" s="63"/>
      <c r="Q78378" s="63"/>
    </row>
    <row r="78379" spans="16:17">
      <c r="P78379" s="63"/>
      <c r="Q78379" s="63"/>
    </row>
    <row r="78380" spans="16:17">
      <c r="P78380" s="63"/>
      <c r="Q78380" s="63"/>
    </row>
    <row r="78381" spans="16:17">
      <c r="P78381" s="63"/>
      <c r="Q78381" s="63"/>
    </row>
    <row r="78382" spans="16:17">
      <c r="P78382" s="63"/>
      <c r="Q78382" s="63"/>
    </row>
    <row r="78383" spans="16:17">
      <c r="P78383" s="63"/>
      <c r="Q78383" s="63"/>
    </row>
    <row r="78384" spans="16:17">
      <c r="P78384" s="63"/>
      <c r="Q78384" s="63"/>
    </row>
    <row r="78385" spans="16:17">
      <c r="P78385" s="63"/>
      <c r="Q78385" s="63"/>
    </row>
    <row r="78386" spans="16:17">
      <c r="P78386" s="63"/>
      <c r="Q78386" s="63"/>
    </row>
    <row r="78387" spans="16:17">
      <c r="P78387" s="63"/>
      <c r="Q78387" s="63"/>
    </row>
    <row r="78388" spans="16:17">
      <c r="P78388" s="63"/>
      <c r="Q78388" s="63"/>
    </row>
    <row r="78389" spans="16:17">
      <c r="P78389" s="63"/>
      <c r="Q78389" s="63"/>
    </row>
    <row r="78390" spans="16:17">
      <c r="P78390" s="63"/>
      <c r="Q78390" s="63"/>
    </row>
    <row r="78391" spans="16:17">
      <c r="P78391" s="63"/>
      <c r="Q78391" s="63"/>
    </row>
    <row r="78392" spans="16:17">
      <c r="P78392" s="63"/>
      <c r="Q78392" s="63"/>
    </row>
    <row r="78393" spans="16:17">
      <c r="P78393" s="63"/>
      <c r="Q78393" s="63"/>
    </row>
    <row r="78394" spans="16:17">
      <c r="P78394" s="63"/>
      <c r="Q78394" s="63"/>
    </row>
    <row r="78395" spans="16:17">
      <c r="P78395" s="63"/>
      <c r="Q78395" s="63"/>
    </row>
    <row r="78396" spans="16:17">
      <c r="P78396" s="63"/>
      <c r="Q78396" s="63"/>
    </row>
    <row r="78397" spans="16:17">
      <c r="P78397" s="63"/>
      <c r="Q78397" s="63"/>
    </row>
    <row r="78398" spans="16:17">
      <c r="P78398" s="63"/>
      <c r="Q78398" s="63"/>
    </row>
    <row r="78399" spans="16:17">
      <c r="P78399" s="63"/>
      <c r="Q78399" s="63"/>
    </row>
    <row r="78400" spans="16:17">
      <c r="P78400" s="63"/>
      <c r="Q78400" s="63"/>
    </row>
    <row r="78401" spans="16:17">
      <c r="P78401" s="63"/>
      <c r="Q78401" s="63"/>
    </row>
    <row r="78402" spans="16:17">
      <c r="P78402" s="63"/>
      <c r="Q78402" s="63"/>
    </row>
    <row r="78403" spans="16:17">
      <c r="P78403" s="63"/>
      <c r="Q78403" s="63"/>
    </row>
    <row r="78404" spans="16:17">
      <c r="P78404" s="63"/>
      <c r="Q78404" s="63"/>
    </row>
    <row r="78405" spans="16:17">
      <c r="P78405" s="63"/>
      <c r="Q78405" s="63"/>
    </row>
    <row r="78406" spans="16:17">
      <c r="P78406" s="63"/>
      <c r="Q78406" s="63"/>
    </row>
    <row r="78407" spans="16:17">
      <c r="P78407" s="63"/>
      <c r="Q78407" s="63"/>
    </row>
    <row r="78408" spans="16:17">
      <c r="P78408" s="63"/>
      <c r="Q78408" s="63"/>
    </row>
    <row r="78409" spans="16:17">
      <c r="P78409" s="63"/>
      <c r="Q78409" s="63"/>
    </row>
    <row r="78410" spans="16:17">
      <c r="P78410" s="63"/>
      <c r="Q78410" s="63"/>
    </row>
    <row r="78411" spans="16:17">
      <c r="P78411" s="63"/>
      <c r="Q78411" s="63"/>
    </row>
    <row r="78412" spans="16:17">
      <c r="P78412" s="63"/>
      <c r="Q78412" s="63"/>
    </row>
    <row r="78413" spans="16:17">
      <c r="P78413" s="63"/>
      <c r="Q78413" s="63"/>
    </row>
    <row r="78414" spans="16:17">
      <c r="P78414" s="63"/>
      <c r="Q78414" s="63"/>
    </row>
    <row r="78415" spans="16:17">
      <c r="P78415" s="63"/>
      <c r="Q78415" s="63"/>
    </row>
    <row r="78416" spans="16:17">
      <c r="P78416" s="63"/>
      <c r="Q78416" s="63"/>
    </row>
    <row r="78417" spans="16:17">
      <c r="P78417" s="63"/>
      <c r="Q78417" s="63"/>
    </row>
    <row r="78418" spans="16:17">
      <c r="P78418" s="63"/>
      <c r="Q78418" s="63"/>
    </row>
    <row r="78419" spans="16:17">
      <c r="P78419" s="63"/>
      <c r="Q78419" s="63"/>
    </row>
    <row r="78420" spans="16:17">
      <c r="P78420" s="63"/>
      <c r="Q78420" s="63"/>
    </row>
    <row r="78421" spans="16:17">
      <c r="P78421" s="63"/>
      <c r="Q78421" s="63"/>
    </row>
    <row r="78422" spans="16:17">
      <c r="P78422" s="63"/>
      <c r="Q78422" s="63"/>
    </row>
    <row r="78423" spans="16:17">
      <c r="P78423" s="63"/>
      <c r="Q78423" s="63"/>
    </row>
    <row r="78424" spans="16:17">
      <c r="P78424" s="63"/>
      <c r="Q78424" s="63"/>
    </row>
    <row r="78425" spans="16:17">
      <c r="P78425" s="63"/>
      <c r="Q78425" s="63"/>
    </row>
    <row r="78426" spans="16:17">
      <c r="P78426" s="63"/>
      <c r="Q78426" s="63"/>
    </row>
    <row r="78427" spans="16:17">
      <c r="P78427" s="63"/>
      <c r="Q78427" s="63"/>
    </row>
    <row r="78428" spans="16:17">
      <c r="P78428" s="63"/>
      <c r="Q78428" s="63"/>
    </row>
    <row r="78429" spans="16:17">
      <c r="P78429" s="63"/>
      <c r="Q78429" s="63"/>
    </row>
    <row r="78430" spans="16:17">
      <c r="P78430" s="63"/>
      <c r="Q78430" s="63"/>
    </row>
    <row r="78431" spans="16:17">
      <c r="P78431" s="63"/>
      <c r="Q78431" s="63"/>
    </row>
    <row r="78432" spans="16:17">
      <c r="P78432" s="63"/>
      <c r="Q78432" s="63"/>
    </row>
    <row r="78433" spans="16:17">
      <c r="P78433" s="63"/>
      <c r="Q78433" s="63"/>
    </row>
    <row r="78434" spans="16:17">
      <c r="P78434" s="63"/>
      <c r="Q78434" s="63"/>
    </row>
    <row r="78435" spans="16:17">
      <c r="P78435" s="63"/>
      <c r="Q78435" s="63"/>
    </row>
    <row r="78436" spans="16:17">
      <c r="P78436" s="63"/>
      <c r="Q78436" s="63"/>
    </row>
    <row r="78437" spans="16:17">
      <c r="P78437" s="63"/>
      <c r="Q78437" s="63"/>
    </row>
    <row r="78438" spans="16:17">
      <c r="P78438" s="63"/>
      <c r="Q78438" s="63"/>
    </row>
    <row r="78439" spans="16:17">
      <c r="P78439" s="63"/>
      <c r="Q78439" s="63"/>
    </row>
    <row r="78440" spans="16:17">
      <c r="P78440" s="63"/>
      <c r="Q78440" s="63"/>
    </row>
    <row r="78441" spans="16:17">
      <c r="P78441" s="63"/>
      <c r="Q78441" s="63"/>
    </row>
    <row r="78442" spans="16:17">
      <c r="P78442" s="63"/>
      <c r="Q78442" s="63"/>
    </row>
    <row r="78443" spans="16:17">
      <c r="P78443" s="63"/>
      <c r="Q78443" s="63"/>
    </row>
    <row r="78444" spans="16:17">
      <c r="P78444" s="63"/>
      <c r="Q78444" s="63"/>
    </row>
    <row r="78445" spans="16:17">
      <c r="P78445" s="63"/>
      <c r="Q78445" s="63"/>
    </row>
    <row r="78446" spans="16:17">
      <c r="P78446" s="63"/>
      <c r="Q78446" s="63"/>
    </row>
    <row r="78447" spans="16:17">
      <c r="P78447" s="63"/>
      <c r="Q78447" s="63"/>
    </row>
    <row r="78448" spans="16:17">
      <c r="P78448" s="63"/>
      <c r="Q78448" s="63"/>
    </row>
    <row r="78449" spans="16:17">
      <c r="P78449" s="63"/>
      <c r="Q78449" s="63"/>
    </row>
    <row r="78450" spans="16:17">
      <c r="P78450" s="63"/>
      <c r="Q78450" s="63"/>
    </row>
    <row r="78451" spans="16:17">
      <c r="P78451" s="63"/>
      <c r="Q78451" s="63"/>
    </row>
    <row r="78452" spans="16:17">
      <c r="P78452" s="63"/>
      <c r="Q78452" s="63"/>
    </row>
    <row r="78453" spans="16:17">
      <c r="P78453" s="63"/>
      <c r="Q78453" s="63"/>
    </row>
    <row r="78454" spans="16:17">
      <c r="P78454" s="63"/>
      <c r="Q78454" s="63"/>
    </row>
    <row r="78455" spans="16:17">
      <c r="P78455" s="63"/>
      <c r="Q78455" s="63"/>
    </row>
    <row r="78456" spans="16:17">
      <c r="P78456" s="63"/>
      <c r="Q78456" s="63"/>
    </row>
    <row r="78457" spans="16:17">
      <c r="P78457" s="63"/>
      <c r="Q78457" s="63"/>
    </row>
    <row r="78458" spans="16:17">
      <c r="P78458" s="63"/>
      <c r="Q78458" s="63"/>
    </row>
    <row r="78459" spans="16:17">
      <c r="P78459" s="63"/>
      <c r="Q78459" s="63"/>
    </row>
    <row r="78460" spans="16:17">
      <c r="P78460" s="63"/>
      <c r="Q78460" s="63"/>
    </row>
    <row r="78461" spans="16:17">
      <c r="P78461" s="63"/>
      <c r="Q78461" s="63"/>
    </row>
    <row r="78462" spans="16:17">
      <c r="P78462" s="63"/>
      <c r="Q78462" s="63"/>
    </row>
    <row r="78463" spans="16:17">
      <c r="P78463" s="63"/>
      <c r="Q78463" s="63"/>
    </row>
    <row r="78464" spans="16:17">
      <c r="P78464" s="63"/>
      <c r="Q78464" s="63"/>
    </row>
    <row r="78465" spans="16:17">
      <c r="P78465" s="63"/>
      <c r="Q78465" s="63"/>
    </row>
    <row r="78466" spans="16:17">
      <c r="P78466" s="63"/>
      <c r="Q78466" s="63"/>
    </row>
    <row r="78467" spans="16:17">
      <c r="P78467" s="63"/>
      <c r="Q78467" s="63"/>
    </row>
    <row r="78468" spans="16:17">
      <c r="P78468" s="63"/>
      <c r="Q78468" s="63"/>
    </row>
    <row r="78469" spans="16:17">
      <c r="P78469" s="63"/>
      <c r="Q78469" s="63"/>
    </row>
    <row r="78470" spans="16:17">
      <c r="P78470" s="63"/>
      <c r="Q78470" s="63"/>
    </row>
    <row r="78471" spans="16:17">
      <c r="P78471" s="63"/>
      <c r="Q78471" s="63"/>
    </row>
    <row r="78472" spans="16:17">
      <c r="P78472" s="63"/>
      <c r="Q78472" s="63"/>
    </row>
    <row r="78473" spans="16:17">
      <c r="P78473" s="63"/>
      <c r="Q78473" s="63"/>
    </row>
    <row r="78474" spans="16:17">
      <c r="P78474" s="63"/>
      <c r="Q78474" s="63"/>
    </row>
    <row r="78475" spans="16:17">
      <c r="P78475" s="63"/>
      <c r="Q78475" s="63"/>
    </row>
    <row r="78476" spans="16:17">
      <c r="P78476" s="63"/>
      <c r="Q78476" s="63"/>
    </row>
    <row r="78477" spans="16:17">
      <c r="P78477" s="63"/>
      <c r="Q78477" s="63"/>
    </row>
    <row r="78478" spans="16:17">
      <c r="P78478" s="63"/>
      <c r="Q78478" s="63"/>
    </row>
    <row r="78479" spans="16:17">
      <c r="P78479" s="63"/>
      <c r="Q78479" s="63"/>
    </row>
    <row r="78480" spans="16:17">
      <c r="P78480" s="63"/>
      <c r="Q78480" s="63"/>
    </row>
    <row r="78481" spans="16:17">
      <c r="P78481" s="63"/>
      <c r="Q78481" s="63"/>
    </row>
    <row r="78482" spans="16:17">
      <c r="P78482" s="63"/>
      <c r="Q78482" s="63"/>
    </row>
    <row r="78483" spans="16:17">
      <c r="P78483" s="63"/>
      <c r="Q78483" s="63"/>
    </row>
    <row r="78484" spans="16:17">
      <c r="P78484" s="63"/>
      <c r="Q78484" s="63"/>
    </row>
    <row r="78485" spans="16:17">
      <c r="P78485" s="63"/>
      <c r="Q78485" s="63"/>
    </row>
    <row r="78486" spans="16:17">
      <c r="P78486" s="63"/>
      <c r="Q78486" s="63"/>
    </row>
    <row r="78487" spans="16:17">
      <c r="P78487" s="63"/>
      <c r="Q78487" s="63"/>
    </row>
    <row r="78488" spans="16:17">
      <c r="P78488" s="63"/>
      <c r="Q78488" s="63"/>
    </row>
    <row r="78489" spans="16:17">
      <c r="P78489" s="63"/>
      <c r="Q78489" s="63"/>
    </row>
    <row r="78490" spans="16:17">
      <c r="P78490" s="63"/>
      <c r="Q78490" s="63"/>
    </row>
    <row r="78491" spans="16:17">
      <c r="P78491" s="63"/>
      <c r="Q78491" s="63"/>
    </row>
    <row r="78492" spans="16:17">
      <c r="P78492" s="63"/>
      <c r="Q78492" s="63"/>
    </row>
    <row r="78493" spans="16:17">
      <c r="P78493" s="63"/>
      <c r="Q78493" s="63"/>
    </row>
    <row r="78494" spans="16:17">
      <c r="P78494" s="63"/>
      <c r="Q78494" s="63"/>
    </row>
    <row r="78495" spans="16:17">
      <c r="P78495" s="63"/>
      <c r="Q78495" s="63"/>
    </row>
    <row r="78496" spans="16:17">
      <c r="P78496" s="63"/>
      <c r="Q78496" s="63"/>
    </row>
    <row r="78497" spans="16:17">
      <c r="P78497" s="63"/>
      <c r="Q78497" s="63"/>
    </row>
    <row r="78498" spans="16:17">
      <c r="P78498" s="63"/>
      <c r="Q78498" s="63"/>
    </row>
    <row r="78499" spans="16:17">
      <c r="P78499" s="63"/>
      <c r="Q78499" s="63"/>
    </row>
    <row r="78500" spans="16:17">
      <c r="P78500" s="63"/>
      <c r="Q78500" s="63"/>
    </row>
    <row r="78501" spans="16:17">
      <c r="P78501" s="63"/>
      <c r="Q78501" s="63"/>
    </row>
    <row r="78502" spans="16:17">
      <c r="P78502" s="63"/>
      <c r="Q78502" s="63"/>
    </row>
    <row r="78503" spans="16:17">
      <c r="P78503" s="63"/>
      <c r="Q78503" s="63"/>
    </row>
    <row r="78504" spans="16:17">
      <c r="P78504" s="63"/>
      <c r="Q78504" s="63"/>
    </row>
    <row r="78505" spans="16:17">
      <c r="P78505" s="63"/>
      <c r="Q78505" s="63"/>
    </row>
    <row r="78506" spans="16:17">
      <c r="P78506" s="63"/>
      <c r="Q78506" s="63"/>
    </row>
    <row r="78507" spans="16:17">
      <c r="P78507" s="63"/>
      <c r="Q78507" s="63"/>
    </row>
    <row r="78508" spans="16:17">
      <c r="P78508" s="63"/>
      <c r="Q78508" s="63"/>
    </row>
    <row r="78509" spans="16:17">
      <c r="P78509" s="63"/>
      <c r="Q78509" s="63"/>
    </row>
    <row r="78510" spans="16:17">
      <c r="P78510" s="63"/>
      <c r="Q78510" s="63"/>
    </row>
    <row r="78511" spans="16:17">
      <c r="P78511" s="63"/>
      <c r="Q78511" s="63"/>
    </row>
    <row r="78512" spans="16:17">
      <c r="P78512" s="63"/>
      <c r="Q78512" s="63"/>
    </row>
    <row r="78513" spans="16:17">
      <c r="P78513" s="63"/>
      <c r="Q78513" s="63"/>
    </row>
    <row r="78514" spans="16:17">
      <c r="P78514" s="63"/>
      <c r="Q78514" s="63"/>
    </row>
    <row r="78515" spans="16:17">
      <c r="P78515" s="63"/>
      <c r="Q78515" s="63"/>
    </row>
    <row r="78516" spans="16:17">
      <c r="P78516" s="63"/>
      <c r="Q78516" s="63"/>
    </row>
    <row r="78517" spans="16:17">
      <c r="P78517" s="63"/>
      <c r="Q78517" s="63"/>
    </row>
    <row r="78518" spans="16:17">
      <c r="P78518" s="63"/>
      <c r="Q78518" s="63"/>
    </row>
    <row r="78519" spans="16:17">
      <c r="P78519" s="63"/>
      <c r="Q78519" s="63"/>
    </row>
    <row r="78520" spans="16:17">
      <c r="P78520" s="63"/>
      <c r="Q78520" s="63"/>
    </row>
    <row r="78521" spans="16:17">
      <c r="P78521" s="63"/>
      <c r="Q78521" s="63"/>
    </row>
    <row r="78522" spans="16:17">
      <c r="P78522" s="63"/>
      <c r="Q78522" s="63"/>
    </row>
    <row r="78523" spans="16:17">
      <c r="P78523" s="63"/>
      <c r="Q78523" s="63"/>
    </row>
    <row r="78524" spans="16:17">
      <c r="P78524" s="63"/>
      <c r="Q78524" s="63"/>
    </row>
    <row r="78525" spans="16:17">
      <c r="P78525" s="63"/>
      <c r="Q78525" s="63"/>
    </row>
    <row r="78526" spans="16:17">
      <c r="P78526" s="63"/>
      <c r="Q78526" s="63"/>
    </row>
    <row r="78527" spans="16:17">
      <c r="P78527" s="63"/>
      <c r="Q78527" s="63"/>
    </row>
    <row r="78528" spans="16:17">
      <c r="P78528" s="63"/>
      <c r="Q78528" s="63"/>
    </row>
    <row r="78529" spans="16:17">
      <c r="P78529" s="63"/>
      <c r="Q78529" s="63"/>
    </row>
    <row r="78530" spans="16:17">
      <c r="P78530" s="63"/>
      <c r="Q78530" s="63"/>
    </row>
    <row r="78531" spans="16:17">
      <c r="P78531" s="63"/>
      <c r="Q78531" s="63"/>
    </row>
    <row r="78532" spans="16:17">
      <c r="P78532" s="63"/>
      <c r="Q78532" s="63"/>
    </row>
    <row r="78533" spans="16:17">
      <c r="P78533" s="63"/>
      <c r="Q78533" s="63"/>
    </row>
    <row r="78534" spans="16:17">
      <c r="P78534" s="63"/>
      <c r="Q78534" s="63"/>
    </row>
    <row r="78535" spans="16:17">
      <c r="P78535" s="63"/>
      <c r="Q78535" s="63"/>
    </row>
    <row r="78536" spans="16:17">
      <c r="P78536" s="63"/>
      <c r="Q78536" s="63"/>
    </row>
    <row r="78537" spans="16:17">
      <c r="P78537" s="63"/>
      <c r="Q78537" s="63"/>
    </row>
    <row r="78538" spans="16:17">
      <c r="P78538" s="63"/>
      <c r="Q78538" s="63"/>
    </row>
    <row r="78539" spans="16:17">
      <c r="P78539" s="63"/>
      <c r="Q78539" s="63"/>
    </row>
    <row r="78540" spans="16:17">
      <c r="P78540" s="63"/>
      <c r="Q78540" s="63"/>
    </row>
    <row r="78541" spans="16:17">
      <c r="P78541" s="63"/>
      <c r="Q78541" s="63"/>
    </row>
    <row r="78542" spans="16:17">
      <c r="P78542" s="63"/>
      <c r="Q78542" s="63"/>
    </row>
    <row r="78543" spans="16:17">
      <c r="P78543" s="63"/>
      <c r="Q78543" s="63"/>
    </row>
    <row r="78544" spans="16:17">
      <c r="P78544" s="63"/>
      <c r="Q78544" s="63"/>
    </row>
    <row r="78545" spans="16:17">
      <c r="P78545" s="63"/>
      <c r="Q78545" s="63"/>
    </row>
    <row r="78546" spans="16:17">
      <c r="P78546" s="63"/>
      <c r="Q78546" s="63"/>
    </row>
    <row r="78547" spans="16:17">
      <c r="P78547" s="63"/>
      <c r="Q78547" s="63"/>
    </row>
    <row r="78548" spans="16:17">
      <c r="P78548" s="63"/>
      <c r="Q78548" s="63"/>
    </row>
    <row r="78549" spans="16:17">
      <c r="P78549" s="63"/>
      <c r="Q78549" s="63"/>
    </row>
    <row r="78550" spans="16:17">
      <c r="P78550" s="63"/>
      <c r="Q78550" s="63"/>
    </row>
    <row r="78551" spans="16:17">
      <c r="P78551" s="63"/>
      <c r="Q78551" s="63"/>
    </row>
    <row r="78552" spans="16:17">
      <c r="P78552" s="63"/>
      <c r="Q78552" s="63"/>
    </row>
    <row r="78553" spans="16:17">
      <c r="P78553" s="63"/>
      <c r="Q78553" s="63"/>
    </row>
    <row r="78554" spans="16:17">
      <c r="P78554" s="63"/>
      <c r="Q78554" s="63"/>
    </row>
    <row r="78555" spans="16:17">
      <c r="P78555" s="63"/>
      <c r="Q78555" s="63"/>
    </row>
    <row r="78556" spans="16:17">
      <c r="P78556" s="63"/>
      <c r="Q78556" s="63"/>
    </row>
    <row r="78557" spans="16:17">
      <c r="P78557" s="63"/>
      <c r="Q78557" s="63"/>
    </row>
    <row r="78558" spans="16:17">
      <c r="P78558" s="63"/>
      <c r="Q78558" s="63"/>
    </row>
    <row r="78559" spans="16:17">
      <c r="P78559" s="63"/>
      <c r="Q78559" s="63"/>
    </row>
    <row r="78560" spans="16:17">
      <c r="P78560" s="63"/>
      <c r="Q78560" s="63"/>
    </row>
    <row r="78561" spans="16:17">
      <c r="P78561" s="63"/>
      <c r="Q78561" s="63"/>
    </row>
    <row r="78562" spans="16:17">
      <c r="P78562" s="63"/>
      <c r="Q78562" s="63"/>
    </row>
    <row r="78563" spans="16:17">
      <c r="P78563" s="63"/>
      <c r="Q78563" s="63"/>
    </row>
    <row r="78564" spans="16:17">
      <c r="P78564" s="63"/>
      <c r="Q78564" s="63"/>
    </row>
    <row r="78565" spans="16:17">
      <c r="P78565" s="63"/>
      <c r="Q78565" s="63"/>
    </row>
    <row r="78566" spans="16:17">
      <c r="P78566" s="63"/>
      <c r="Q78566" s="63"/>
    </row>
    <row r="78567" spans="16:17">
      <c r="P78567" s="63"/>
      <c r="Q78567" s="63"/>
    </row>
    <row r="78568" spans="16:17">
      <c r="P78568" s="63"/>
      <c r="Q78568" s="63"/>
    </row>
    <row r="78569" spans="16:17">
      <c r="P78569" s="63"/>
      <c r="Q78569" s="63"/>
    </row>
    <row r="78570" spans="16:17">
      <c r="P78570" s="63"/>
      <c r="Q78570" s="63"/>
    </row>
    <row r="78571" spans="16:17">
      <c r="P78571" s="63"/>
      <c r="Q78571" s="63"/>
    </row>
    <row r="78572" spans="16:17">
      <c r="P78572" s="63"/>
      <c r="Q78572" s="63"/>
    </row>
    <row r="78573" spans="16:17">
      <c r="P78573" s="63"/>
      <c r="Q78573" s="63"/>
    </row>
    <row r="78574" spans="16:17">
      <c r="P78574" s="63"/>
      <c r="Q78574" s="63"/>
    </row>
    <row r="78575" spans="16:17">
      <c r="P78575" s="63"/>
      <c r="Q78575" s="63"/>
    </row>
    <row r="78576" spans="16:17">
      <c r="P78576" s="63"/>
      <c r="Q78576" s="63"/>
    </row>
    <row r="78577" spans="16:17">
      <c r="P78577" s="63"/>
      <c r="Q78577" s="63"/>
    </row>
    <row r="78578" spans="16:17">
      <c r="P78578" s="63"/>
      <c r="Q78578" s="63"/>
    </row>
    <row r="78579" spans="16:17">
      <c r="P78579" s="63"/>
      <c r="Q78579" s="63"/>
    </row>
    <row r="78580" spans="16:17">
      <c r="P78580" s="63"/>
      <c r="Q78580" s="63"/>
    </row>
    <row r="78581" spans="16:17">
      <c r="P78581" s="63"/>
      <c r="Q78581" s="63"/>
    </row>
    <row r="78582" spans="16:17">
      <c r="P78582" s="63"/>
      <c r="Q78582" s="63"/>
    </row>
    <row r="78583" spans="16:17">
      <c r="P78583" s="63"/>
      <c r="Q78583" s="63"/>
    </row>
    <row r="78584" spans="16:17">
      <c r="P78584" s="63"/>
      <c r="Q78584" s="63"/>
    </row>
    <row r="78585" spans="16:17">
      <c r="P78585" s="63"/>
      <c r="Q78585" s="63"/>
    </row>
    <row r="78586" spans="16:17">
      <c r="P78586" s="63"/>
      <c r="Q78586" s="63"/>
    </row>
    <row r="78587" spans="16:17">
      <c r="P78587" s="63"/>
      <c r="Q78587" s="63"/>
    </row>
    <row r="78588" spans="16:17">
      <c r="P78588" s="63"/>
      <c r="Q78588" s="63"/>
    </row>
    <row r="78589" spans="16:17">
      <c r="P78589" s="63"/>
      <c r="Q78589" s="63"/>
    </row>
    <row r="78590" spans="16:17">
      <c r="P78590" s="63"/>
      <c r="Q78590" s="63"/>
    </row>
    <row r="78591" spans="16:17">
      <c r="P78591" s="63"/>
      <c r="Q78591" s="63"/>
    </row>
    <row r="78592" spans="16:17">
      <c r="P78592" s="63"/>
      <c r="Q78592" s="63"/>
    </row>
    <row r="78593" spans="16:17">
      <c r="P78593" s="63"/>
      <c r="Q78593" s="63"/>
    </row>
    <row r="78594" spans="16:17">
      <c r="P78594" s="63"/>
      <c r="Q78594" s="63"/>
    </row>
    <row r="78595" spans="16:17">
      <c r="P78595" s="63"/>
      <c r="Q78595" s="63"/>
    </row>
    <row r="78596" spans="16:17">
      <c r="P78596" s="63"/>
      <c r="Q78596" s="63"/>
    </row>
    <row r="78597" spans="16:17">
      <c r="P78597" s="63"/>
      <c r="Q78597" s="63"/>
    </row>
    <row r="78598" spans="16:17">
      <c r="P78598" s="63"/>
      <c r="Q78598" s="63"/>
    </row>
    <row r="78599" spans="16:17">
      <c r="P78599" s="63"/>
      <c r="Q78599" s="63"/>
    </row>
    <row r="78600" spans="16:17">
      <c r="P78600" s="63"/>
      <c r="Q78600" s="63"/>
    </row>
    <row r="78601" spans="16:17">
      <c r="P78601" s="63"/>
      <c r="Q78601" s="63"/>
    </row>
    <row r="78602" spans="16:17">
      <c r="P78602" s="63"/>
      <c r="Q78602" s="63"/>
    </row>
    <row r="78603" spans="16:17">
      <c r="P78603" s="63"/>
      <c r="Q78603" s="63"/>
    </row>
    <row r="78604" spans="16:17">
      <c r="P78604" s="63"/>
      <c r="Q78604" s="63"/>
    </row>
    <row r="78605" spans="16:17">
      <c r="P78605" s="63"/>
      <c r="Q78605" s="63"/>
    </row>
    <row r="78606" spans="16:17">
      <c r="P78606" s="63"/>
      <c r="Q78606" s="63"/>
    </row>
    <row r="78607" spans="16:17">
      <c r="P78607" s="63"/>
      <c r="Q78607" s="63"/>
    </row>
    <row r="78608" spans="16:17">
      <c r="P78608" s="63"/>
      <c r="Q78608" s="63"/>
    </row>
    <row r="78609" spans="16:17">
      <c r="P78609" s="63"/>
      <c r="Q78609" s="63"/>
    </row>
    <row r="78610" spans="16:17">
      <c r="P78610" s="63"/>
      <c r="Q78610" s="63"/>
    </row>
    <row r="78611" spans="16:17">
      <c r="P78611" s="63"/>
      <c r="Q78611" s="63"/>
    </row>
    <row r="78612" spans="16:17">
      <c r="P78612" s="63"/>
      <c r="Q78612" s="63"/>
    </row>
    <row r="78613" spans="16:17">
      <c r="P78613" s="63"/>
      <c r="Q78613" s="63"/>
    </row>
    <row r="78614" spans="16:17">
      <c r="P78614" s="63"/>
      <c r="Q78614" s="63"/>
    </row>
    <row r="78615" spans="16:17">
      <c r="P78615" s="63"/>
      <c r="Q78615" s="63"/>
    </row>
    <row r="78616" spans="16:17">
      <c r="P78616" s="63"/>
      <c r="Q78616" s="63"/>
    </row>
    <row r="78617" spans="16:17">
      <c r="P78617" s="63"/>
      <c r="Q78617" s="63"/>
    </row>
    <row r="78618" spans="16:17">
      <c r="P78618" s="63"/>
      <c r="Q78618" s="63"/>
    </row>
    <row r="78619" spans="16:17">
      <c r="P78619" s="63"/>
      <c r="Q78619" s="63"/>
    </row>
    <row r="78620" spans="16:17">
      <c r="P78620" s="63"/>
      <c r="Q78620" s="63"/>
    </row>
    <row r="78621" spans="16:17">
      <c r="P78621" s="63"/>
      <c r="Q78621" s="63"/>
    </row>
    <row r="78622" spans="16:17">
      <c r="P78622" s="63"/>
      <c r="Q78622" s="63"/>
    </row>
    <row r="78623" spans="16:17">
      <c r="P78623" s="63"/>
      <c r="Q78623" s="63"/>
    </row>
    <row r="78624" spans="16:17">
      <c r="P78624" s="63"/>
      <c r="Q78624" s="63"/>
    </row>
    <row r="78625" spans="16:17">
      <c r="P78625" s="63"/>
      <c r="Q78625" s="63"/>
    </row>
    <row r="78626" spans="16:17">
      <c r="P78626" s="63"/>
      <c r="Q78626" s="63"/>
    </row>
    <row r="78627" spans="16:17">
      <c r="P78627" s="63"/>
      <c r="Q78627" s="63"/>
    </row>
    <row r="78628" spans="16:17">
      <c r="P78628" s="63"/>
      <c r="Q78628" s="63"/>
    </row>
    <row r="78629" spans="16:17">
      <c r="P78629" s="63"/>
      <c r="Q78629" s="63"/>
    </row>
    <row r="78630" spans="16:17">
      <c r="P78630" s="63"/>
      <c r="Q78630" s="63"/>
    </row>
    <row r="78631" spans="16:17">
      <c r="P78631" s="63"/>
      <c r="Q78631" s="63"/>
    </row>
    <row r="78632" spans="16:17">
      <c r="P78632" s="63"/>
      <c r="Q78632" s="63"/>
    </row>
    <row r="78633" spans="16:17">
      <c r="P78633" s="63"/>
      <c r="Q78633" s="63"/>
    </row>
    <row r="78634" spans="16:17">
      <c r="P78634" s="63"/>
      <c r="Q78634" s="63"/>
    </row>
    <row r="78635" spans="16:17">
      <c r="P78635" s="63"/>
      <c r="Q78635" s="63"/>
    </row>
    <row r="78636" spans="16:17">
      <c r="P78636" s="63"/>
      <c r="Q78636" s="63"/>
    </row>
    <row r="78637" spans="16:17">
      <c r="P78637" s="63"/>
      <c r="Q78637" s="63"/>
    </row>
    <row r="78638" spans="16:17">
      <c r="P78638" s="63"/>
      <c r="Q78638" s="63"/>
    </row>
    <row r="78639" spans="16:17">
      <c r="P78639" s="63"/>
      <c r="Q78639" s="63"/>
    </row>
    <row r="78640" spans="16:17">
      <c r="P78640" s="63"/>
      <c r="Q78640" s="63"/>
    </row>
    <row r="78641" spans="16:17">
      <c r="P78641" s="63"/>
      <c r="Q78641" s="63"/>
    </row>
    <row r="78642" spans="16:17">
      <c r="P78642" s="63"/>
      <c r="Q78642" s="63"/>
    </row>
    <row r="78643" spans="16:17">
      <c r="P78643" s="63"/>
      <c r="Q78643" s="63"/>
    </row>
    <row r="78644" spans="16:17">
      <c r="P78644" s="63"/>
      <c r="Q78644" s="63"/>
    </row>
    <row r="78645" spans="16:17">
      <c r="P78645" s="63"/>
      <c r="Q78645" s="63"/>
    </row>
    <row r="78646" spans="16:17">
      <c r="P78646" s="63"/>
      <c r="Q78646" s="63"/>
    </row>
    <row r="78647" spans="16:17">
      <c r="P78647" s="63"/>
      <c r="Q78647" s="63"/>
    </row>
    <row r="78648" spans="16:17">
      <c r="P78648" s="63"/>
      <c r="Q78648" s="63"/>
    </row>
    <row r="78649" spans="16:17">
      <c r="P78649" s="63"/>
      <c r="Q78649" s="63"/>
    </row>
    <row r="78650" spans="16:17">
      <c r="P78650" s="63"/>
      <c r="Q78650" s="63"/>
    </row>
    <row r="78651" spans="16:17">
      <c r="P78651" s="63"/>
      <c r="Q78651" s="63"/>
    </row>
    <row r="78652" spans="16:17">
      <c r="P78652" s="63"/>
      <c r="Q78652" s="63"/>
    </row>
    <row r="78653" spans="16:17">
      <c r="P78653" s="63"/>
      <c r="Q78653" s="63"/>
    </row>
    <row r="78654" spans="16:17">
      <c r="P78654" s="63"/>
      <c r="Q78654" s="63"/>
    </row>
    <row r="78655" spans="16:17">
      <c r="P78655" s="63"/>
      <c r="Q78655" s="63"/>
    </row>
    <row r="78656" spans="16:17">
      <c r="P78656" s="63"/>
      <c r="Q78656" s="63"/>
    </row>
    <row r="78657" spans="16:17">
      <c r="P78657" s="63"/>
      <c r="Q78657" s="63"/>
    </row>
    <row r="78658" spans="16:17">
      <c r="P78658" s="63"/>
      <c r="Q78658" s="63"/>
    </row>
    <row r="78659" spans="16:17">
      <c r="P78659" s="63"/>
      <c r="Q78659" s="63"/>
    </row>
    <row r="78660" spans="16:17">
      <c r="P78660" s="63"/>
      <c r="Q78660" s="63"/>
    </row>
    <row r="78661" spans="16:17">
      <c r="P78661" s="63"/>
      <c r="Q78661" s="63"/>
    </row>
    <row r="78662" spans="16:17">
      <c r="P78662" s="63"/>
      <c r="Q78662" s="63"/>
    </row>
    <row r="78663" spans="16:17">
      <c r="P78663" s="63"/>
      <c r="Q78663" s="63"/>
    </row>
    <row r="78664" spans="16:17">
      <c r="P78664" s="63"/>
      <c r="Q78664" s="63"/>
    </row>
    <row r="78665" spans="16:17">
      <c r="P78665" s="63"/>
      <c r="Q78665" s="63"/>
    </row>
    <row r="78666" spans="16:17">
      <c r="P78666" s="63"/>
      <c r="Q78666" s="63"/>
    </row>
    <row r="78667" spans="16:17">
      <c r="P78667" s="63"/>
      <c r="Q78667" s="63"/>
    </row>
    <row r="78668" spans="16:17">
      <c r="P78668" s="63"/>
      <c r="Q78668" s="63"/>
    </row>
    <row r="78669" spans="16:17">
      <c r="P78669" s="63"/>
      <c r="Q78669" s="63"/>
    </row>
    <row r="78670" spans="16:17">
      <c r="P78670" s="63"/>
      <c r="Q78670" s="63"/>
    </row>
    <row r="78671" spans="16:17">
      <c r="P78671" s="63"/>
      <c r="Q78671" s="63"/>
    </row>
    <row r="78672" spans="16:17">
      <c r="P78672" s="63"/>
      <c r="Q78672" s="63"/>
    </row>
    <row r="78673" spans="16:17">
      <c r="P78673" s="63"/>
      <c r="Q78673" s="63"/>
    </row>
    <row r="78674" spans="16:17">
      <c r="P78674" s="63"/>
      <c r="Q78674" s="63"/>
    </row>
    <row r="78675" spans="16:17">
      <c r="P78675" s="63"/>
      <c r="Q78675" s="63"/>
    </row>
    <row r="78676" spans="16:17">
      <c r="P78676" s="63"/>
      <c r="Q78676" s="63"/>
    </row>
    <row r="78677" spans="16:17">
      <c r="P78677" s="63"/>
      <c r="Q78677" s="63"/>
    </row>
    <row r="78678" spans="16:17">
      <c r="P78678" s="63"/>
      <c r="Q78678" s="63"/>
    </row>
    <row r="78679" spans="16:17">
      <c r="P78679" s="63"/>
      <c r="Q78679" s="63"/>
    </row>
    <row r="78680" spans="16:17">
      <c r="P78680" s="63"/>
      <c r="Q78680" s="63"/>
    </row>
    <row r="78681" spans="16:17">
      <c r="P78681" s="63"/>
      <c r="Q78681" s="63"/>
    </row>
    <row r="78682" spans="16:17">
      <c r="P78682" s="63"/>
      <c r="Q78682" s="63"/>
    </row>
    <row r="78683" spans="16:17">
      <c r="P78683" s="63"/>
      <c r="Q78683" s="63"/>
    </row>
    <row r="78684" spans="16:17">
      <c r="P78684" s="63"/>
      <c r="Q78684" s="63"/>
    </row>
    <row r="78685" spans="16:17">
      <c r="P78685" s="63"/>
      <c r="Q78685" s="63"/>
    </row>
    <row r="78686" spans="16:17">
      <c r="P78686" s="63"/>
      <c r="Q78686" s="63"/>
    </row>
    <row r="78687" spans="16:17">
      <c r="P78687" s="63"/>
      <c r="Q78687" s="63"/>
    </row>
    <row r="78688" spans="16:17">
      <c r="P78688" s="63"/>
      <c r="Q78688" s="63"/>
    </row>
    <row r="78689" spans="16:17">
      <c r="P78689" s="63"/>
      <c r="Q78689" s="63"/>
    </row>
    <row r="78690" spans="16:17">
      <c r="P78690" s="63"/>
      <c r="Q78690" s="63"/>
    </row>
    <row r="78691" spans="16:17">
      <c r="P78691" s="63"/>
      <c r="Q78691" s="63"/>
    </row>
    <row r="78692" spans="16:17">
      <c r="P78692" s="63"/>
      <c r="Q78692" s="63"/>
    </row>
    <row r="78693" spans="16:17">
      <c r="P78693" s="63"/>
      <c r="Q78693" s="63"/>
    </row>
    <row r="78694" spans="16:17">
      <c r="P78694" s="63"/>
      <c r="Q78694" s="63"/>
    </row>
    <row r="78695" spans="16:17">
      <c r="P78695" s="63"/>
      <c r="Q78695" s="63"/>
    </row>
    <row r="78696" spans="16:17">
      <c r="P78696" s="63"/>
      <c r="Q78696" s="63"/>
    </row>
    <row r="78697" spans="16:17">
      <c r="P78697" s="63"/>
      <c r="Q78697" s="63"/>
    </row>
    <row r="78698" spans="16:17">
      <c r="P78698" s="63"/>
      <c r="Q78698" s="63"/>
    </row>
    <row r="78699" spans="16:17">
      <c r="P78699" s="63"/>
      <c r="Q78699" s="63"/>
    </row>
    <row r="78700" spans="16:17">
      <c r="P78700" s="63"/>
      <c r="Q78700" s="63"/>
    </row>
    <row r="78701" spans="16:17">
      <c r="P78701" s="63"/>
      <c r="Q78701" s="63"/>
    </row>
    <row r="78702" spans="16:17">
      <c r="P78702" s="63"/>
      <c r="Q78702" s="63"/>
    </row>
    <row r="78703" spans="16:17">
      <c r="P78703" s="63"/>
      <c r="Q78703" s="63"/>
    </row>
    <row r="78704" spans="16:17">
      <c r="P78704" s="63"/>
      <c r="Q78704" s="63"/>
    </row>
    <row r="78705" spans="16:17">
      <c r="P78705" s="63"/>
      <c r="Q78705" s="63"/>
    </row>
    <row r="78706" spans="16:17">
      <c r="P78706" s="63"/>
      <c r="Q78706" s="63"/>
    </row>
    <row r="78707" spans="16:17">
      <c r="P78707" s="63"/>
      <c r="Q78707" s="63"/>
    </row>
    <row r="78708" spans="16:17">
      <c r="P78708" s="63"/>
      <c r="Q78708" s="63"/>
    </row>
    <row r="78709" spans="16:17">
      <c r="P78709" s="63"/>
      <c r="Q78709" s="63"/>
    </row>
    <row r="78710" spans="16:17">
      <c r="P78710" s="63"/>
      <c r="Q78710" s="63"/>
    </row>
    <row r="78711" spans="16:17">
      <c r="P78711" s="63"/>
      <c r="Q78711" s="63"/>
    </row>
    <row r="78712" spans="16:17">
      <c r="P78712" s="63"/>
      <c r="Q78712" s="63"/>
    </row>
    <row r="78713" spans="16:17">
      <c r="P78713" s="63"/>
      <c r="Q78713" s="63"/>
    </row>
    <row r="78714" spans="16:17">
      <c r="P78714" s="63"/>
      <c r="Q78714" s="63"/>
    </row>
    <row r="78715" spans="16:17">
      <c r="P78715" s="63"/>
      <c r="Q78715" s="63"/>
    </row>
    <row r="78716" spans="16:17">
      <c r="P78716" s="63"/>
      <c r="Q78716" s="63"/>
    </row>
    <row r="78717" spans="16:17">
      <c r="P78717" s="63"/>
      <c r="Q78717" s="63"/>
    </row>
    <row r="78718" spans="16:17">
      <c r="P78718" s="63"/>
      <c r="Q78718" s="63"/>
    </row>
    <row r="78719" spans="16:17">
      <c r="P78719" s="63"/>
      <c r="Q78719" s="63"/>
    </row>
    <row r="78720" spans="16:17">
      <c r="P78720" s="63"/>
      <c r="Q78720" s="63"/>
    </row>
    <row r="78721" spans="16:17">
      <c r="P78721" s="63"/>
      <c r="Q78721" s="63"/>
    </row>
    <row r="78722" spans="16:17">
      <c r="P78722" s="63"/>
      <c r="Q78722" s="63"/>
    </row>
    <row r="78723" spans="16:17">
      <c r="P78723" s="63"/>
      <c r="Q78723" s="63"/>
    </row>
    <row r="78724" spans="16:17">
      <c r="P78724" s="63"/>
      <c r="Q78724" s="63"/>
    </row>
    <row r="78725" spans="16:17">
      <c r="P78725" s="63"/>
      <c r="Q78725" s="63"/>
    </row>
    <row r="78726" spans="16:17">
      <c r="P78726" s="63"/>
      <c r="Q78726" s="63"/>
    </row>
    <row r="78727" spans="16:17">
      <c r="P78727" s="63"/>
      <c r="Q78727" s="63"/>
    </row>
    <row r="78728" spans="16:17">
      <c r="P78728" s="63"/>
      <c r="Q78728" s="63"/>
    </row>
    <row r="78729" spans="16:17">
      <c r="P78729" s="63"/>
      <c r="Q78729" s="63"/>
    </row>
    <row r="78730" spans="16:17">
      <c r="P78730" s="63"/>
      <c r="Q78730" s="63"/>
    </row>
    <row r="78731" spans="16:17">
      <c r="P78731" s="63"/>
      <c r="Q78731" s="63"/>
    </row>
    <row r="78732" spans="16:17">
      <c r="P78732" s="63"/>
      <c r="Q78732" s="63"/>
    </row>
    <row r="78733" spans="16:17">
      <c r="P78733" s="63"/>
      <c r="Q78733" s="63"/>
    </row>
    <row r="78734" spans="16:17">
      <c r="P78734" s="63"/>
      <c r="Q78734" s="63"/>
    </row>
    <row r="78735" spans="16:17">
      <c r="P78735" s="63"/>
      <c r="Q78735" s="63"/>
    </row>
    <row r="78736" spans="16:17">
      <c r="P78736" s="63"/>
      <c r="Q78736" s="63"/>
    </row>
    <row r="78737" spans="16:17">
      <c r="P78737" s="63"/>
      <c r="Q78737" s="63"/>
    </row>
    <row r="78738" spans="16:17">
      <c r="P78738" s="63"/>
      <c r="Q78738" s="63"/>
    </row>
    <row r="78739" spans="16:17">
      <c r="P78739" s="63"/>
      <c r="Q78739" s="63"/>
    </row>
    <row r="78740" spans="16:17">
      <c r="P78740" s="63"/>
      <c r="Q78740" s="63"/>
    </row>
    <row r="78741" spans="16:17">
      <c r="P78741" s="63"/>
      <c r="Q78741" s="63"/>
    </row>
    <row r="78742" spans="16:17">
      <c r="P78742" s="63"/>
      <c r="Q78742" s="63"/>
    </row>
    <row r="78743" spans="16:17">
      <c r="P78743" s="63"/>
      <c r="Q78743" s="63"/>
    </row>
    <row r="78744" spans="16:17">
      <c r="P78744" s="63"/>
      <c r="Q78744" s="63"/>
    </row>
    <row r="78745" spans="16:17">
      <c r="P78745" s="63"/>
      <c r="Q78745" s="63"/>
    </row>
    <row r="78746" spans="16:17">
      <c r="P78746" s="63"/>
      <c r="Q78746" s="63"/>
    </row>
    <row r="78747" spans="16:17">
      <c r="P78747" s="63"/>
      <c r="Q78747" s="63"/>
    </row>
    <row r="78748" spans="16:17">
      <c r="P78748" s="63"/>
      <c r="Q78748" s="63"/>
    </row>
    <row r="78749" spans="16:17">
      <c r="P78749" s="63"/>
      <c r="Q78749" s="63"/>
    </row>
    <row r="78750" spans="16:17">
      <c r="P78750" s="63"/>
      <c r="Q78750" s="63"/>
    </row>
    <row r="78751" spans="16:17">
      <c r="P78751" s="63"/>
      <c r="Q78751" s="63"/>
    </row>
    <row r="78752" spans="16:17">
      <c r="P78752" s="63"/>
      <c r="Q78752" s="63"/>
    </row>
    <row r="78753" spans="16:17">
      <c r="P78753" s="63"/>
      <c r="Q78753" s="63"/>
    </row>
    <row r="78754" spans="16:17">
      <c r="P78754" s="63"/>
      <c r="Q78754" s="63"/>
    </row>
    <row r="78755" spans="16:17">
      <c r="P78755" s="63"/>
      <c r="Q78755" s="63"/>
    </row>
    <row r="78756" spans="16:17">
      <c r="P78756" s="63"/>
      <c r="Q78756" s="63"/>
    </row>
    <row r="78757" spans="16:17">
      <c r="P78757" s="63"/>
      <c r="Q78757" s="63"/>
    </row>
    <row r="78758" spans="16:17">
      <c r="P78758" s="63"/>
      <c r="Q78758" s="63"/>
    </row>
    <row r="78759" spans="16:17">
      <c r="P78759" s="63"/>
      <c r="Q78759" s="63"/>
    </row>
    <row r="78760" spans="16:17">
      <c r="P78760" s="63"/>
      <c r="Q78760" s="63"/>
    </row>
    <row r="78761" spans="16:17">
      <c r="P78761" s="63"/>
      <c r="Q78761" s="63"/>
    </row>
    <row r="78762" spans="16:17">
      <c r="P78762" s="63"/>
      <c r="Q78762" s="63"/>
    </row>
    <row r="78763" spans="16:17">
      <c r="P78763" s="63"/>
      <c r="Q78763" s="63"/>
    </row>
    <row r="78764" spans="16:17">
      <c r="P78764" s="63"/>
      <c r="Q78764" s="63"/>
    </row>
    <row r="78765" spans="16:17">
      <c r="P78765" s="63"/>
      <c r="Q78765" s="63"/>
    </row>
    <row r="78766" spans="16:17">
      <c r="P78766" s="63"/>
      <c r="Q78766" s="63"/>
    </row>
    <row r="78767" spans="16:17">
      <c r="P78767" s="63"/>
      <c r="Q78767" s="63"/>
    </row>
    <row r="78768" spans="16:17">
      <c r="P78768" s="63"/>
      <c r="Q78768" s="63"/>
    </row>
    <row r="78769" spans="16:17">
      <c r="P78769" s="63"/>
      <c r="Q78769" s="63"/>
    </row>
    <row r="78770" spans="16:17">
      <c r="P78770" s="63"/>
      <c r="Q78770" s="63"/>
    </row>
    <row r="78771" spans="16:17">
      <c r="P78771" s="63"/>
      <c r="Q78771" s="63"/>
    </row>
    <row r="78772" spans="16:17">
      <c r="P78772" s="63"/>
      <c r="Q78772" s="63"/>
    </row>
    <row r="78773" spans="16:17">
      <c r="P78773" s="63"/>
      <c r="Q78773" s="63"/>
    </row>
    <row r="78774" spans="16:17">
      <c r="P78774" s="63"/>
      <c r="Q78774" s="63"/>
    </row>
    <row r="78775" spans="16:17">
      <c r="P78775" s="63"/>
      <c r="Q78775" s="63"/>
    </row>
    <row r="78776" spans="16:17">
      <c r="P78776" s="63"/>
      <c r="Q78776" s="63"/>
    </row>
    <row r="78777" spans="16:17">
      <c r="P78777" s="63"/>
      <c r="Q78777" s="63"/>
    </row>
    <row r="78778" spans="16:17">
      <c r="P78778" s="63"/>
      <c r="Q78778" s="63"/>
    </row>
    <row r="78779" spans="16:17">
      <c r="P78779" s="63"/>
      <c r="Q78779" s="63"/>
    </row>
    <row r="78780" spans="16:17">
      <c r="P78780" s="63"/>
      <c r="Q78780" s="63"/>
    </row>
    <row r="78781" spans="16:17">
      <c r="P78781" s="63"/>
      <c r="Q78781" s="63"/>
    </row>
    <row r="78782" spans="16:17">
      <c r="P78782" s="63"/>
      <c r="Q78782" s="63"/>
    </row>
    <row r="78783" spans="16:17">
      <c r="P78783" s="63"/>
      <c r="Q78783" s="63"/>
    </row>
    <row r="78784" spans="16:17">
      <c r="P78784" s="63"/>
      <c r="Q78784" s="63"/>
    </row>
    <row r="78785" spans="16:17">
      <c r="P78785" s="63"/>
      <c r="Q78785" s="63"/>
    </row>
    <row r="78786" spans="16:17">
      <c r="P78786" s="63"/>
      <c r="Q78786" s="63"/>
    </row>
    <row r="78787" spans="16:17">
      <c r="P78787" s="63"/>
      <c r="Q78787" s="63"/>
    </row>
    <row r="78788" spans="16:17">
      <c r="P78788" s="63"/>
      <c r="Q78788" s="63"/>
    </row>
    <row r="78789" spans="16:17">
      <c r="P78789" s="63"/>
      <c r="Q78789" s="63"/>
    </row>
    <row r="78790" spans="16:17">
      <c r="P78790" s="63"/>
      <c r="Q78790" s="63"/>
    </row>
    <row r="78791" spans="16:17">
      <c r="P78791" s="63"/>
      <c r="Q78791" s="63"/>
    </row>
    <row r="78792" spans="16:17">
      <c r="P78792" s="63"/>
      <c r="Q78792" s="63"/>
    </row>
    <row r="78793" spans="16:17">
      <c r="P78793" s="63"/>
      <c r="Q78793" s="63"/>
    </row>
    <row r="78794" spans="16:17">
      <c r="P78794" s="63"/>
      <c r="Q78794" s="63"/>
    </row>
    <row r="78795" spans="16:17">
      <c r="P78795" s="63"/>
      <c r="Q78795" s="63"/>
    </row>
    <row r="78796" spans="16:17">
      <c r="P78796" s="63"/>
      <c r="Q78796" s="63"/>
    </row>
    <row r="78797" spans="16:17">
      <c r="P78797" s="63"/>
      <c r="Q78797" s="63"/>
    </row>
    <row r="78798" spans="16:17">
      <c r="P78798" s="63"/>
      <c r="Q78798" s="63"/>
    </row>
    <row r="78799" spans="16:17">
      <c r="P78799" s="63"/>
      <c r="Q78799" s="63"/>
    </row>
    <row r="78800" spans="16:17">
      <c r="P78800" s="63"/>
      <c r="Q78800" s="63"/>
    </row>
    <row r="78801" spans="16:17">
      <c r="P78801" s="63"/>
      <c r="Q78801" s="63"/>
    </row>
    <row r="78802" spans="16:17">
      <c r="P78802" s="63"/>
      <c r="Q78802" s="63"/>
    </row>
    <row r="78803" spans="16:17">
      <c r="P78803" s="63"/>
      <c r="Q78803" s="63"/>
    </row>
    <row r="78804" spans="16:17">
      <c r="P78804" s="63"/>
      <c r="Q78804" s="63"/>
    </row>
    <row r="78805" spans="16:17">
      <c r="P78805" s="63"/>
      <c r="Q78805" s="63"/>
    </row>
    <row r="78806" spans="16:17">
      <c r="P78806" s="63"/>
      <c r="Q78806" s="63"/>
    </row>
    <row r="78807" spans="16:17">
      <c r="P78807" s="63"/>
      <c r="Q78807" s="63"/>
    </row>
    <row r="78808" spans="16:17">
      <c r="P78808" s="63"/>
      <c r="Q78808" s="63"/>
    </row>
    <row r="78809" spans="16:17">
      <c r="P78809" s="63"/>
      <c r="Q78809" s="63"/>
    </row>
    <row r="78810" spans="16:17">
      <c r="P78810" s="63"/>
      <c r="Q78810" s="63"/>
    </row>
    <row r="78811" spans="16:17">
      <c r="P78811" s="63"/>
      <c r="Q78811" s="63"/>
    </row>
    <row r="78812" spans="16:17">
      <c r="P78812" s="63"/>
      <c r="Q78812" s="63"/>
    </row>
    <row r="78813" spans="16:17">
      <c r="P78813" s="63"/>
      <c r="Q78813" s="63"/>
    </row>
    <row r="78814" spans="16:17">
      <c r="P78814" s="63"/>
      <c r="Q78814" s="63"/>
    </row>
    <row r="78815" spans="16:17">
      <c r="P78815" s="63"/>
      <c r="Q78815" s="63"/>
    </row>
    <row r="78816" spans="16:17">
      <c r="P78816" s="63"/>
      <c r="Q78816" s="63"/>
    </row>
    <row r="78817" spans="16:17">
      <c r="P78817" s="63"/>
      <c r="Q78817" s="63"/>
    </row>
    <row r="78818" spans="16:17">
      <c r="P78818" s="63"/>
      <c r="Q78818" s="63"/>
    </row>
    <row r="78819" spans="16:17">
      <c r="P78819" s="63"/>
      <c r="Q78819" s="63"/>
    </row>
    <row r="78820" spans="16:17">
      <c r="P78820" s="63"/>
      <c r="Q78820" s="63"/>
    </row>
    <row r="78821" spans="16:17">
      <c r="P78821" s="63"/>
      <c r="Q78821" s="63"/>
    </row>
    <row r="78822" spans="16:17">
      <c r="P78822" s="63"/>
      <c r="Q78822" s="63"/>
    </row>
    <row r="78823" spans="16:17">
      <c r="P78823" s="63"/>
      <c r="Q78823" s="63"/>
    </row>
    <row r="78824" spans="16:17">
      <c r="P78824" s="63"/>
      <c r="Q78824" s="63"/>
    </row>
    <row r="78825" spans="16:17">
      <c r="P78825" s="63"/>
      <c r="Q78825" s="63"/>
    </row>
    <row r="78826" spans="16:17">
      <c r="P78826" s="63"/>
      <c r="Q78826" s="63"/>
    </row>
    <row r="78827" spans="16:17">
      <c r="P78827" s="63"/>
      <c r="Q78827" s="63"/>
    </row>
    <row r="78828" spans="16:17">
      <c r="P78828" s="63"/>
      <c r="Q78828" s="63"/>
    </row>
    <row r="78829" spans="16:17">
      <c r="P78829" s="63"/>
      <c r="Q78829" s="63"/>
    </row>
    <row r="78830" spans="16:17">
      <c r="P78830" s="63"/>
      <c r="Q78830" s="63"/>
    </row>
    <row r="78831" spans="16:17">
      <c r="P78831" s="63"/>
      <c r="Q78831" s="63"/>
    </row>
    <row r="78832" spans="16:17">
      <c r="P78832" s="63"/>
      <c r="Q78832" s="63"/>
    </row>
    <row r="78833" spans="16:17">
      <c r="P78833" s="63"/>
      <c r="Q78833" s="63"/>
    </row>
    <row r="78834" spans="16:17">
      <c r="P78834" s="63"/>
      <c r="Q78834" s="63"/>
    </row>
    <row r="78835" spans="16:17">
      <c r="P78835" s="63"/>
      <c r="Q78835" s="63"/>
    </row>
    <row r="78836" spans="16:17">
      <c r="P78836" s="63"/>
      <c r="Q78836" s="63"/>
    </row>
    <row r="78837" spans="16:17">
      <c r="P78837" s="63"/>
      <c r="Q78837" s="63"/>
    </row>
    <row r="78838" spans="16:17">
      <c r="P78838" s="63"/>
      <c r="Q78838" s="63"/>
    </row>
    <row r="78839" spans="16:17">
      <c r="P78839" s="63"/>
      <c r="Q78839" s="63"/>
    </row>
    <row r="78840" spans="16:17">
      <c r="P78840" s="63"/>
      <c r="Q78840" s="63"/>
    </row>
    <row r="78841" spans="16:17">
      <c r="P78841" s="63"/>
      <c r="Q78841" s="63"/>
    </row>
    <row r="78842" spans="16:17">
      <c r="P78842" s="63"/>
      <c r="Q78842" s="63"/>
    </row>
    <row r="78843" spans="16:17">
      <c r="P78843" s="63"/>
      <c r="Q78843" s="63"/>
    </row>
    <row r="78844" spans="16:17">
      <c r="P78844" s="63"/>
      <c r="Q78844" s="63"/>
    </row>
    <row r="78845" spans="16:17">
      <c r="P78845" s="63"/>
      <c r="Q78845" s="63"/>
    </row>
    <row r="78846" spans="16:17">
      <c r="P78846" s="63"/>
      <c r="Q78846" s="63"/>
    </row>
    <row r="78847" spans="16:17">
      <c r="P78847" s="63"/>
      <c r="Q78847" s="63"/>
    </row>
    <row r="78848" spans="16:17">
      <c r="P78848" s="63"/>
      <c r="Q78848" s="63"/>
    </row>
    <row r="78849" spans="16:17">
      <c r="P78849" s="63"/>
      <c r="Q78849" s="63"/>
    </row>
    <row r="78850" spans="16:17">
      <c r="P78850" s="63"/>
      <c r="Q78850" s="63"/>
    </row>
    <row r="78851" spans="16:17">
      <c r="P78851" s="63"/>
      <c r="Q78851" s="63"/>
    </row>
    <row r="78852" spans="16:17">
      <c r="P78852" s="63"/>
      <c r="Q78852" s="63"/>
    </row>
    <row r="78853" spans="16:17">
      <c r="P78853" s="63"/>
      <c r="Q78853" s="63"/>
    </row>
    <row r="78854" spans="16:17">
      <c r="P78854" s="63"/>
      <c r="Q78854" s="63"/>
    </row>
    <row r="78855" spans="16:17">
      <c r="P78855" s="63"/>
      <c r="Q78855" s="63"/>
    </row>
    <row r="78856" spans="16:17">
      <c r="P78856" s="63"/>
      <c r="Q78856" s="63"/>
    </row>
    <row r="78857" spans="16:17">
      <c r="P78857" s="63"/>
      <c r="Q78857" s="63"/>
    </row>
    <row r="78858" spans="16:17">
      <c r="P78858" s="63"/>
      <c r="Q78858" s="63"/>
    </row>
    <row r="78859" spans="16:17">
      <c r="P78859" s="63"/>
      <c r="Q78859" s="63"/>
    </row>
    <row r="78860" spans="16:17">
      <c r="P78860" s="63"/>
      <c r="Q78860" s="63"/>
    </row>
    <row r="78861" spans="16:17">
      <c r="P78861" s="63"/>
      <c r="Q78861" s="63"/>
    </row>
    <row r="78862" spans="16:17">
      <c r="P78862" s="63"/>
      <c r="Q78862" s="63"/>
    </row>
    <row r="78863" spans="16:17">
      <c r="P78863" s="63"/>
      <c r="Q78863" s="63"/>
    </row>
    <row r="78864" spans="16:17">
      <c r="P78864" s="63"/>
      <c r="Q78864" s="63"/>
    </row>
    <row r="78865" spans="16:17">
      <c r="P78865" s="63"/>
      <c r="Q78865" s="63"/>
    </row>
    <row r="78866" spans="16:17">
      <c r="P78866" s="63"/>
      <c r="Q78866" s="63"/>
    </row>
    <row r="78867" spans="16:17">
      <c r="P78867" s="63"/>
      <c r="Q78867" s="63"/>
    </row>
    <row r="78868" spans="16:17">
      <c r="P78868" s="63"/>
      <c r="Q78868" s="63"/>
    </row>
    <row r="78869" spans="16:17">
      <c r="P78869" s="63"/>
      <c r="Q78869" s="63"/>
    </row>
    <row r="78870" spans="16:17">
      <c r="P78870" s="63"/>
      <c r="Q78870" s="63"/>
    </row>
    <row r="78871" spans="16:17">
      <c r="P78871" s="63"/>
      <c r="Q78871" s="63"/>
    </row>
    <row r="78872" spans="16:17">
      <c r="P78872" s="63"/>
      <c r="Q78872" s="63"/>
    </row>
    <row r="78873" spans="16:17">
      <c r="P78873" s="63"/>
      <c r="Q78873" s="63"/>
    </row>
    <row r="78874" spans="16:17">
      <c r="P78874" s="63"/>
      <c r="Q78874" s="63"/>
    </row>
    <row r="78875" spans="16:17">
      <c r="P78875" s="63"/>
      <c r="Q78875" s="63"/>
    </row>
    <row r="78876" spans="16:17">
      <c r="P78876" s="63"/>
      <c r="Q78876" s="63"/>
    </row>
    <row r="78877" spans="16:17">
      <c r="P78877" s="63"/>
      <c r="Q78877" s="63"/>
    </row>
    <row r="78878" spans="16:17">
      <c r="P78878" s="63"/>
      <c r="Q78878" s="63"/>
    </row>
    <row r="78879" spans="16:17">
      <c r="P78879" s="63"/>
      <c r="Q78879" s="63"/>
    </row>
    <row r="78880" spans="16:17">
      <c r="P78880" s="63"/>
      <c r="Q78880" s="63"/>
    </row>
    <row r="78881" spans="16:17">
      <c r="P78881" s="63"/>
      <c r="Q78881" s="63"/>
    </row>
    <row r="78882" spans="16:17">
      <c r="P78882" s="63"/>
      <c r="Q78882" s="63"/>
    </row>
    <row r="78883" spans="16:17">
      <c r="P78883" s="63"/>
      <c r="Q78883" s="63"/>
    </row>
    <row r="78884" spans="16:17">
      <c r="P78884" s="63"/>
      <c r="Q78884" s="63"/>
    </row>
    <row r="78885" spans="16:17">
      <c r="P78885" s="63"/>
      <c r="Q78885" s="63"/>
    </row>
    <row r="78886" spans="16:17">
      <c r="P78886" s="63"/>
      <c r="Q78886" s="63"/>
    </row>
    <row r="78887" spans="16:17">
      <c r="P78887" s="63"/>
      <c r="Q78887" s="63"/>
    </row>
    <row r="78888" spans="16:17">
      <c r="P78888" s="63"/>
      <c r="Q78888" s="63"/>
    </row>
    <row r="78889" spans="16:17">
      <c r="P78889" s="63"/>
      <c r="Q78889" s="63"/>
    </row>
    <row r="78890" spans="16:17">
      <c r="P78890" s="63"/>
      <c r="Q78890" s="63"/>
    </row>
    <row r="78891" spans="16:17">
      <c r="P78891" s="63"/>
      <c r="Q78891" s="63"/>
    </row>
    <row r="78892" spans="16:17">
      <c r="P78892" s="63"/>
      <c r="Q78892" s="63"/>
    </row>
    <row r="78893" spans="16:17">
      <c r="P78893" s="63"/>
      <c r="Q78893" s="63"/>
    </row>
    <row r="78894" spans="16:17">
      <c r="P78894" s="63"/>
      <c r="Q78894" s="63"/>
    </row>
    <row r="78895" spans="16:17">
      <c r="P78895" s="63"/>
      <c r="Q78895" s="63"/>
    </row>
    <row r="78896" spans="16:17">
      <c r="P78896" s="63"/>
      <c r="Q78896" s="63"/>
    </row>
    <row r="78897" spans="16:17">
      <c r="P78897" s="63"/>
      <c r="Q78897" s="63"/>
    </row>
    <row r="78898" spans="16:17">
      <c r="P78898" s="63"/>
      <c r="Q78898" s="63"/>
    </row>
    <row r="78899" spans="16:17">
      <c r="P78899" s="63"/>
      <c r="Q78899" s="63"/>
    </row>
    <row r="78900" spans="16:17">
      <c r="P78900" s="63"/>
      <c r="Q78900" s="63"/>
    </row>
    <row r="78901" spans="16:17">
      <c r="P78901" s="63"/>
      <c r="Q78901" s="63"/>
    </row>
    <row r="78902" spans="16:17">
      <c r="P78902" s="63"/>
      <c r="Q78902" s="63"/>
    </row>
    <row r="78903" spans="16:17">
      <c r="P78903" s="63"/>
      <c r="Q78903" s="63"/>
    </row>
    <row r="78904" spans="16:17">
      <c r="P78904" s="63"/>
      <c r="Q78904" s="63"/>
    </row>
    <row r="78905" spans="16:17">
      <c r="P78905" s="63"/>
      <c r="Q78905" s="63"/>
    </row>
    <row r="78906" spans="16:17">
      <c r="P78906" s="63"/>
      <c r="Q78906" s="63"/>
    </row>
    <row r="78907" spans="16:17">
      <c r="P78907" s="63"/>
      <c r="Q78907" s="63"/>
    </row>
    <row r="78908" spans="16:17">
      <c r="P78908" s="63"/>
      <c r="Q78908" s="63"/>
    </row>
    <row r="78909" spans="16:17">
      <c r="P78909" s="63"/>
      <c r="Q78909" s="63"/>
    </row>
    <row r="78910" spans="16:17">
      <c r="P78910" s="63"/>
      <c r="Q78910" s="63"/>
    </row>
    <row r="78911" spans="16:17">
      <c r="P78911" s="63"/>
      <c r="Q78911" s="63"/>
    </row>
    <row r="78912" spans="16:17">
      <c r="P78912" s="63"/>
      <c r="Q78912" s="63"/>
    </row>
    <row r="78913" spans="16:17">
      <c r="P78913" s="63"/>
      <c r="Q78913" s="63"/>
    </row>
    <row r="78914" spans="16:17">
      <c r="P78914" s="63"/>
      <c r="Q78914" s="63"/>
    </row>
    <row r="78915" spans="16:17">
      <c r="P78915" s="63"/>
      <c r="Q78915" s="63"/>
    </row>
    <row r="78916" spans="16:17">
      <c r="P78916" s="63"/>
      <c r="Q78916" s="63"/>
    </row>
    <row r="78917" spans="16:17">
      <c r="P78917" s="63"/>
      <c r="Q78917" s="63"/>
    </row>
    <row r="78918" spans="16:17">
      <c r="P78918" s="63"/>
      <c r="Q78918" s="63"/>
    </row>
    <row r="78919" spans="16:17">
      <c r="P78919" s="63"/>
      <c r="Q78919" s="63"/>
    </row>
    <row r="78920" spans="16:17">
      <c r="P78920" s="63"/>
      <c r="Q78920" s="63"/>
    </row>
    <row r="78921" spans="16:17">
      <c r="P78921" s="63"/>
      <c r="Q78921" s="63"/>
    </row>
    <row r="78922" spans="16:17">
      <c r="P78922" s="63"/>
      <c r="Q78922" s="63"/>
    </row>
    <row r="78923" spans="16:17">
      <c r="P78923" s="63"/>
      <c r="Q78923" s="63"/>
    </row>
    <row r="78924" spans="16:17">
      <c r="P78924" s="63"/>
      <c r="Q78924" s="63"/>
    </row>
    <row r="78925" spans="16:17">
      <c r="P78925" s="63"/>
      <c r="Q78925" s="63"/>
    </row>
    <row r="78926" spans="16:17">
      <c r="P78926" s="63"/>
      <c r="Q78926" s="63"/>
    </row>
    <row r="78927" spans="16:17">
      <c r="P78927" s="63"/>
      <c r="Q78927" s="63"/>
    </row>
    <row r="78928" spans="16:17">
      <c r="P78928" s="63"/>
      <c r="Q78928" s="63"/>
    </row>
    <row r="78929" spans="16:17">
      <c r="P78929" s="63"/>
      <c r="Q78929" s="63"/>
    </row>
    <row r="78930" spans="16:17">
      <c r="P78930" s="63"/>
      <c r="Q78930" s="63"/>
    </row>
    <row r="78931" spans="16:17">
      <c r="P78931" s="63"/>
      <c r="Q78931" s="63"/>
    </row>
    <row r="78932" spans="16:17">
      <c r="P78932" s="63"/>
      <c r="Q78932" s="63"/>
    </row>
    <row r="78933" spans="16:17">
      <c r="P78933" s="63"/>
      <c r="Q78933" s="63"/>
    </row>
    <row r="78934" spans="16:17">
      <c r="P78934" s="63"/>
      <c r="Q78934" s="63"/>
    </row>
    <row r="78935" spans="16:17">
      <c r="P78935" s="63"/>
      <c r="Q78935" s="63"/>
    </row>
    <row r="78936" spans="16:17">
      <c r="P78936" s="63"/>
      <c r="Q78936" s="63"/>
    </row>
    <row r="78937" spans="16:17">
      <c r="P78937" s="63"/>
      <c r="Q78937" s="63"/>
    </row>
    <row r="78938" spans="16:17">
      <c r="P78938" s="63"/>
      <c r="Q78938" s="63"/>
    </row>
    <row r="78939" spans="16:17">
      <c r="P78939" s="63"/>
      <c r="Q78939" s="63"/>
    </row>
    <row r="78940" spans="16:17">
      <c r="P78940" s="63"/>
      <c r="Q78940" s="63"/>
    </row>
    <row r="78941" spans="16:17">
      <c r="P78941" s="63"/>
      <c r="Q78941" s="63"/>
    </row>
    <row r="78942" spans="16:17">
      <c r="P78942" s="63"/>
      <c r="Q78942" s="63"/>
    </row>
    <row r="78943" spans="16:17">
      <c r="P78943" s="63"/>
      <c r="Q78943" s="63"/>
    </row>
    <row r="78944" spans="16:17">
      <c r="P78944" s="63"/>
      <c r="Q78944" s="63"/>
    </row>
    <row r="78945" spans="16:17">
      <c r="P78945" s="63"/>
      <c r="Q78945" s="63"/>
    </row>
    <row r="78946" spans="16:17">
      <c r="P78946" s="63"/>
      <c r="Q78946" s="63"/>
    </row>
    <row r="78947" spans="16:17">
      <c r="P78947" s="63"/>
      <c r="Q78947" s="63"/>
    </row>
    <row r="78948" spans="16:17">
      <c r="P78948" s="63"/>
      <c r="Q78948" s="63"/>
    </row>
    <row r="78949" spans="16:17">
      <c r="P78949" s="63"/>
      <c r="Q78949" s="63"/>
    </row>
    <row r="78950" spans="16:17">
      <c r="P78950" s="63"/>
      <c r="Q78950" s="63"/>
    </row>
    <row r="78951" spans="16:17">
      <c r="P78951" s="63"/>
      <c r="Q78951" s="63"/>
    </row>
    <row r="78952" spans="16:17">
      <c r="P78952" s="63"/>
      <c r="Q78952" s="63"/>
    </row>
    <row r="78953" spans="16:17">
      <c r="P78953" s="63"/>
      <c r="Q78953" s="63"/>
    </row>
    <row r="78954" spans="16:17">
      <c r="P78954" s="63"/>
      <c r="Q78954" s="63"/>
    </row>
    <row r="78955" spans="16:17">
      <c r="P78955" s="63"/>
      <c r="Q78955" s="63"/>
    </row>
    <row r="78956" spans="16:17">
      <c r="P78956" s="63"/>
      <c r="Q78956" s="63"/>
    </row>
    <row r="78957" spans="16:17">
      <c r="P78957" s="63"/>
      <c r="Q78957" s="63"/>
    </row>
    <row r="78958" spans="16:17">
      <c r="P78958" s="63"/>
      <c r="Q78958" s="63"/>
    </row>
    <row r="78959" spans="16:17">
      <c r="P78959" s="63"/>
      <c r="Q78959" s="63"/>
    </row>
    <row r="78960" spans="16:17">
      <c r="P78960" s="63"/>
      <c r="Q78960" s="63"/>
    </row>
    <row r="78961" spans="16:17">
      <c r="P78961" s="63"/>
      <c r="Q78961" s="63"/>
    </row>
    <row r="78962" spans="16:17">
      <c r="P78962" s="63"/>
      <c r="Q78962" s="63"/>
    </row>
    <row r="78963" spans="16:17">
      <c r="P78963" s="63"/>
      <c r="Q78963" s="63"/>
    </row>
    <row r="78964" spans="16:17">
      <c r="P78964" s="63"/>
      <c r="Q78964" s="63"/>
    </row>
    <row r="78965" spans="16:17">
      <c r="P78965" s="63"/>
      <c r="Q78965" s="63"/>
    </row>
    <row r="78966" spans="16:17">
      <c r="P78966" s="63"/>
      <c r="Q78966" s="63"/>
    </row>
    <row r="78967" spans="16:17">
      <c r="P78967" s="63"/>
      <c r="Q78967" s="63"/>
    </row>
    <row r="78968" spans="16:17">
      <c r="P78968" s="63"/>
      <c r="Q78968" s="63"/>
    </row>
    <row r="78969" spans="16:17">
      <c r="P78969" s="63"/>
      <c r="Q78969" s="63"/>
    </row>
    <row r="78970" spans="16:17">
      <c r="P78970" s="63"/>
      <c r="Q78970" s="63"/>
    </row>
    <row r="78971" spans="16:17">
      <c r="P78971" s="63"/>
      <c r="Q78971" s="63"/>
    </row>
    <row r="78972" spans="16:17">
      <c r="P78972" s="63"/>
      <c r="Q78972" s="63"/>
    </row>
    <row r="78973" spans="16:17">
      <c r="P78973" s="63"/>
      <c r="Q78973" s="63"/>
    </row>
    <row r="78974" spans="16:17">
      <c r="P78974" s="63"/>
      <c r="Q78974" s="63"/>
    </row>
    <row r="78975" spans="16:17">
      <c r="P78975" s="63"/>
      <c r="Q78975" s="63"/>
    </row>
    <row r="78976" spans="16:17">
      <c r="P78976" s="63"/>
      <c r="Q78976" s="63"/>
    </row>
    <row r="78977" spans="16:17">
      <c r="P78977" s="63"/>
      <c r="Q78977" s="63"/>
    </row>
    <row r="78978" spans="16:17">
      <c r="P78978" s="63"/>
      <c r="Q78978" s="63"/>
    </row>
    <row r="78979" spans="16:17">
      <c r="P78979" s="63"/>
      <c r="Q78979" s="63"/>
    </row>
    <row r="78980" spans="16:17">
      <c r="P78980" s="63"/>
      <c r="Q78980" s="63"/>
    </row>
    <row r="78981" spans="16:17">
      <c r="P78981" s="63"/>
      <c r="Q78981" s="63"/>
    </row>
    <row r="78982" spans="16:17">
      <c r="P78982" s="63"/>
      <c r="Q78982" s="63"/>
    </row>
    <row r="78983" spans="16:17">
      <c r="P78983" s="63"/>
      <c r="Q78983" s="63"/>
    </row>
    <row r="78984" spans="16:17">
      <c r="P78984" s="63"/>
      <c r="Q78984" s="63"/>
    </row>
    <row r="78985" spans="16:17">
      <c r="P78985" s="63"/>
      <c r="Q78985" s="63"/>
    </row>
    <row r="78986" spans="16:17">
      <c r="P78986" s="63"/>
      <c r="Q78986" s="63"/>
    </row>
    <row r="78987" spans="16:17">
      <c r="P78987" s="63"/>
      <c r="Q78987" s="63"/>
    </row>
    <row r="78988" spans="16:17">
      <c r="P78988" s="63"/>
      <c r="Q78988" s="63"/>
    </row>
    <row r="78989" spans="16:17">
      <c r="P78989" s="63"/>
      <c r="Q78989" s="63"/>
    </row>
    <row r="78990" spans="16:17">
      <c r="P78990" s="63"/>
      <c r="Q78990" s="63"/>
    </row>
    <row r="78991" spans="16:17">
      <c r="P78991" s="63"/>
      <c r="Q78991" s="63"/>
    </row>
    <row r="78992" spans="16:17">
      <c r="P78992" s="63"/>
      <c r="Q78992" s="63"/>
    </row>
    <row r="78993" spans="16:17">
      <c r="P78993" s="63"/>
      <c r="Q78993" s="63"/>
    </row>
    <row r="78994" spans="16:17">
      <c r="P78994" s="63"/>
      <c r="Q78994" s="63"/>
    </row>
    <row r="78995" spans="16:17">
      <c r="P78995" s="63"/>
      <c r="Q78995" s="63"/>
    </row>
    <row r="78996" spans="16:17">
      <c r="P78996" s="63"/>
      <c r="Q78996" s="63"/>
    </row>
    <row r="78997" spans="16:17">
      <c r="P78997" s="63"/>
      <c r="Q78997" s="63"/>
    </row>
    <row r="78998" spans="16:17">
      <c r="P78998" s="63"/>
      <c r="Q78998" s="63"/>
    </row>
    <row r="78999" spans="16:17">
      <c r="P78999" s="63"/>
      <c r="Q78999" s="63"/>
    </row>
    <row r="79000" spans="16:17">
      <c r="P79000" s="63"/>
      <c r="Q79000" s="63"/>
    </row>
    <row r="79001" spans="16:17">
      <c r="P79001" s="63"/>
      <c r="Q79001" s="63"/>
    </row>
    <row r="79002" spans="16:17">
      <c r="P79002" s="63"/>
      <c r="Q79002" s="63"/>
    </row>
    <row r="79003" spans="16:17">
      <c r="P79003" s="63"/>
      <c r="Q79003" s="63"/>
    </row>
    <row r="79004" spans="16:17">
      <c r="P79004" s="63"/>
      <c r="Q79004" s="63"/>
    </row>
    <row r="79005" spans="16:17">
      <c r="P79005" s="63"/>
      <c r="Q79005" s="63"/>
    </row>
    <row r="79006" spans="16:17">
      <c r="P79006" s="63"/>
      <c r="Q79006" s="63"/>
    </row>
    <row r="79007" spans="16:17">
      <c r="P79007" s="63"/>
      <c r="Q79007" s="63"/>
    </row>
    <row r="79008" spans="16:17">
      <c r="P79008" s="63"/>
      <c r="Q79008" s="63"/>
    </row>
    <row r="79009" spans="16:17">
      <c r="P79009" s="63"/>
      <c r="Q79009" s="63"/>
    </row>
    <row r="79010" spans="16:17">
      <c r="P79010" s="63"/>
      <c r="Q79010" s="63"/>
    </row>
    <row r="79011" spans="16:17">
      <c r="P79011" s="63"/>
      <c r="Q79011" s="63"/>
    </row>
    <row r="79012" spans="16:17">
      <c r="P79012" s="63"/>
      <c r="Q79012" s="63"/>
    </row>
    <row r="79013" spans="16:17">
      <c r="P79013" s="63"/>
      <c r="Q79013" s="63"/>
    </row>
    <row r="79014" spans="16:17">
      <c r="P79014" s="63"/>
      <c r="Q79014" s="63"/>
    </row>
    <row r="79015" spans="16:17">
      <c r="P79015" s="63"/>
      <c r="Q79015" s="63"/>
    </row>
    <row r="79016" spans="16:17">
      <c r="P79016" s="63"/>
      <c r="Q79016" s="63"/>
    </row>
    <row r="79017" spans="16:17">
      <c r="P79017" s="63"/>
      <c r="Q79017" s="63"/>
    </row>
    <row r="79018" spans="16:17">
      <c r="P79018" s="63"/>
      <c r="Q79018" s="63"/>
    </row>
    <row r="79019" spans="16:17">
      <c r="P79019" s="63"/>
      <c r="Q79019" s="63"/>
    </row>
    <row r="79020" spans="16:17">
      <c r="P79020" s="63"/>
      <c r="Q79020" s="63"/>
    </row>
    <row r="79021" spans="16:17">
      <c r="P79021" s="63"/>
      <c r="Q79021" s="63"/>
    </row>
    <row r="79022" spans="16:17">
      <c r="P79022" s="63"/>
      <c r="Q79022" s="63"/>
    </row>
    <row r="79023" spans="16:17">
      <c r="P79023" s="63"/>
      <c r="Q79023" s="63"/>
    </row>
    <row r="79024" spans="16:17">
      <c r="P79024" s="63"/>
      <c r="Q79024" s="63"/>
    </row>
    <row r="79025" spans="16:17">
      <c r="P79025" s="63"/>
      <c r="Q79025" s="63"/>
    </row>
    <row r="79026" spans="16:17">
      <c r="P79026" s="63"/>
      <c r="Q79026" s="63"/>
    </row>
    <row r="79027" spans="16:17">
      <c r="P79027" s="63"/>
      <c r="Q79027" s="63"/>
    </row>
    <row r="79028" spans="16:17">
      <c r="P79028" s="63"/>
      <c r="Q79028" s="63"/>
    </row>
    <row r="79029" spans="16:17">
      <c r="P79029" s="63"/>
      <c r="Q79029" s="63"/>
    </row>
    <row r="79030" spans="16:17">
      <c r="P79030" s="63"/>
      <c r="Q79030" s="63"/>
    </row>
    <row r="79031" spans="16:17">
      <c r="P79031" s="63"/>
      <c r="Q79031" s="63"/>
    </row>
    <row r="79032" spans="16:17">
      <c r="P79032" s="63"/>
      <c r="Q79032" s="63"/>
    </row>
    <row r="79033" spans="16:17">
      <c r="P79033" s="63"/>
      <c r="Q79033" s="63"/>
    </row>
    <row r="79034" spans="16:17">
      <c r="P79034" s="63"/>
      <c r="Q79034" s="63"/>
    </row>
    <row r="79035" spans="16:17">
      <c r="P79035" s="63"/>
      <c r="Q79035" s="63"/>
    </row>
    <row r="79036" spans="16:17">
      <c r="P79036" s="63"/>
      <c r="Q79036" s="63"/>
    </row>
    <row r="79037" spans="16:17">
      <c r="P79037" s="63"/>
      <c r="Q79037" s="63"/>
    </row>
    <row r="79038" spans="16:17">
      <c r="P79038" s="63"/>
      <c r="Q79038" s="63"/>
    </row>
    <row r="79039" spans="16:17">
      <c r="P79039" s="63"/>
      <c r="Q79039" s="63"/>
    </row>
    <row r="79040" spans="16:17">
      <c r="P79040" s="63"/>
      <c r="Q79040" s="63"/>
    </row>
    <row r="79041" spans="16:17">
      <c r="P79041" s="63"/>
      <c r="Q79041" s="63"/>
    </row>
    <row r="79042" spans="16:17">
      <c r="P79042" s="63"/>
      <c r="Q79042" s="63"/>
    </row>
    <row r="79043" spans="16:17">
      <c r="P79043" s="63"/>
      <c r="Q79043" s="63"/>
    </row>
    <row r="79044" spans="16:17">
      <c r="P79044" s="63"/>
      <c r="Q79044" s="63"/>
    </row>
    <row r="79045" spans="16:17">
      <c r="P79045" s="63"/>
      <c r="Q79045" s="63"/>
    </row>
    <row r="79046" spans="16:17">
      <c r="P79046" s="63"/>
      <c r="Q79046" s="63"/>
    </row>
    <row r="79047" spans="16:17">
      <c r="P79047" s="63"/>
      <c r="Q79047" s="63"/>
    </row>
    <row r="79048" spans="16:17">
      <c r="P79048" s="63"/>
      <c r="Q79048" s="63"/>
    </row>
    <row r="79049" spans="16:17">
      <c r="P79049" s="63"/>
      <c r="Q79049" s="63"/>
    </row>
    <row r="79050" spans="16:17">
      <c r="P79050" s="63"/>
      <c r="Q79050" s="63"/>
    </row>
    <row r="79051" spans="16:17">
      <c r="P79051" s="63"/>
      <c r="Q79051" s="63"/>
    </row>
    <row r="79052" spans="16:17">
      <c r="P79052" s="63"/>
      <c r="Q79052" s="63"/>
    </row>
    <row r="79053" spans="16:17">
      <c r="P79053" s="63"/>
      <c r="Q79053" s="63"/>
    </row>
    <row r="79054" spans="16:17">
      <c r="P79054" s="63"/>
      <c r="Q79054" s="63"/>
    </row>
    <row r="79055" spans="16:17">
      <c r="P79055" s="63"/>
      <c r="Q79055" s="63"/>
    </row>
    <row r="79056" spans="16:17">
      <c r="P79056" s="63"/>
      <c r="Q79056" s="63"/>
    </row>
    <row r="79057" spans="16:17">
      <c r="P79057" s="63"/>
      <c r="Q79057" s="63"/>
    </row>
    <row r="79058" spans="16:17">
      <c r="P79058" s="63"/>
      <c r="Q79058" s="63"/>
    </row>
    <row r="79059" spans="16:17">
      <c r="P79059" s="63"/>
      <c r="Q79059" s="63"/>
    </row>
    <row r="79060" spans="16:17">
      <c r="P79060" s="63"/>
      <c r="Q79060" s="63"/>
    </row>
    <row r="79061" spans="16:17">
      <c r="P79061" s="63"/>
      <c r="Q79061" s="63"/>
    </row>
    <row r="79062" spans="16:17">
      <c r="P79062" s="63"/>
      <c r="Q79062" s="63"/>
    </row>
    <row r="79063" spans="16:17">
      <c r="P79063" s="63"/>
      <c r="Q79063" s="63"/>
    </row>
    <row r="79064" spans="16:17">
      <c r="P79064" s="63"/>
      <c r="Q79064" s="63"/>
    </row>
    <row r="79065" spans="16:17">
      <c r="P79065" s="63"/>
      <c r="Q79065" s="63"/>
    </row>
    <row r="79066" spans="16:17">
      <c r="P79066" s="63"/>
      <c r="Q79066" s="63"/>
    </row>
    <row r="79067" spans="16:17">
      <c r="P79067" s="63"/>
      <c r="Q79067" s="63"/>
    </row>
    <row r="79068" spans="16:17">
      <c r="P79068" s="63"/>
      <c r="Q79068" s="63"/>
    </row>
    <row r="79069" spans="16:17">
      <c r="P79069" s="63"/>
      <c r="Q79069" s="63"/>
    </row>
    <row r="79070" spans="16:17">
      <c r="P79070" s="63"/>
      <c r="Q79070" s="63"/>
    </row>
    <row r="79071" spans="16:17">
      <c r="P79071" s="63"/>
      <c r="Q79071" s="63"/>
    </row>
    <row r="79072" spans="16:17">
      <c r="P79072" s="63"/>
      <c r="Q79072" s="63"/>
    </row>
    <row r="79073" spans="16:17">
      <c r="P79073" s="63"/>
      <c r="Q79073" s="63"/>
    </row>
    <row r="79074" spans="16:17">
      <c r="P79074" s="63"/>
      <c r="Q79074" s="63"/>
    </row>
    <row r="79075" spans="16:17">
      <c r="P79075" s="63"/>
      <c r="Q79075" s="63"/>
    </row>
    <row r="79076" spans="16:17">
      <c r="P79076" s="63"/>
      <c r="Q79076" s="63"/>
    </row>
    <row r="79077" spans="16:17">
      <c r="P79077" s="63"/>
      <c r="Q79077" s="63"/>
    </row>
    <row r="79078" spans="16:17">
      <c r="P79078" s="63"/>
      <c r="Q79078" s="63"/>
    </row>
    <row r="79079" spans="16:17">
      <c r="P79079" s="63"/>
      <c r="Q79079" s="63"/>
    </row>
    <row r="79080" spans="16:17">
      <c r="P79080" s="63"/>
      <c r="Q79080" s="63"/>
    </row>
    <row r="79081" spans="16:17">
      <c r="P79081" s="63"/>
      <c r="Q79081" s="63"/>
    </row>
    <row r="79082" spans="16:17">
      <c r="P79082" s="63"/>
      <c r="Q79082" s="63"/>
    </row>
    <row r="79083" spans="16:17">
      <c r="P79083" s="63"/>
      <c r="Q79083" s="63"/>
    </row>
    <row r="79084" spans="16:17">
      <c r="P79084" s="63"/>
      <c r="Q79084" s="63"/>
    </row>
    <row r="79085" spans="16:17">
      <c r="P79085" s="63"/>
      <c r="Q79085" s="63"/>
    </row>
    <row r="79086" spans="16:17">
      <c r="P79086" s="63"/>
      <c r="Q79086" s="63"/>
    </row>
    <row r="79087" spans="16:17">
      <c r="P79087" s="63"/>
      <c r="Q79087" s="63"/>
    </row>
    <row r="79088" spans="16:17">
      <c r="P79088" s="63"/>
      <c r="Q79088" s="63"/>
    </row>
    <row r="79089" spans="16:17">
      <c r="P79089" s="63"/>
      <c r="Q79089" s="63"/>
    </row>
    <row r="79090" spans="16:17">
      <c r="P79090" s="63"/>
      <c r="Q79090" s="63"/>
    </row>
    <row r="79091" spans="16:17">
      <c r="P79091" s="63"/>
      <c r="Q79091" s="63"/>
    </row>
    <row r="79092" spans="16:17">
      <c r="P79092" s="63"/>
      <c r="Q79092" s="63"/>
    </row>
    <row r="79093" spans="16:17">
      <c r="P79093" s="63"/>
      <c r="Q79093" s="63"/>
    </row>
    <row r="79094" spans="16:17">
      <c r="P79094" s="63"/>
      <c r="Q79094" s="63"/>
    </row>
    <row r="79095" spans="16:17">
      <c r="P79095" s="63"/>
      <c r="Q79095" s="63"/>
    </row>
    <row r="79096" spans="16:17">
      <c r="P79096" s="63"/>
      <c r="Q79096" s="63"/>
    </row>
    <row r="79097" spans="16:17">
      <c r="P79097" s="63"/>
      <c r="Q79097" s="63"/>
    </row>
    <row r="79098" spans="16:17">
      <c r="P79098" s="63"/>
      <c r="Q79098" s="63"/>
    </row>
    <row r="79099" spans="16:17">
      <c r="P79099" s="63"/>
      <c r="Q79099" s="63"/>
    </row>
    <row r="79100" spans="16:17">
      <c r="P79100" s="63"/>
      <c r="Q79100" s="63"/>
    </row>
    <row r="79101" spans="16:17">
      <c r="P79101" s="63"/>
      <c r="Q79101" s="63"/>
    </row>
    <row r="79102" spans="16:17">
      <c r="P79102" s="63"/>
      <c r="Q79102" s="63"/>
    </row>
    <row r="79103" spans="16:17">
      <c r="P79103" s="63"/>
      <c r="Q79103" s="63"/>
    </row>
    <row r="79104" spans="16:17">
      <c r="P79104" s="63"/>
      <c r="Q79104" s="63"/>
    </row>
    <row r="79105" spans="16:17">
      <c r="P79105" s="63"/>
      <c r="Q79105" s="63"/>
    </row>
    <row r="79106" spans="16:17">
      <c r="P79106" s="63"/>
      <c r="Q79106" s="63"/>
    </row>
    <row r="79107" spans="16:17">
      <c r="P79107" s="63"/>
      <c r="Q79107" s="63"/>
    </row>
    <row r="79108" spans="16:17">
      <c r="P79108" s="63"/>
      <c r="Q79108" s="63"/>
    </row>
    <row r="79109" spans="16:17">
      <c r="P79109" s="63"/>
      <c r="Q79109" s="63"/>
    </row>
    <row r="79110" spans="16:17">
      <c r="P79110" s="63"/>
      <c r="Q79110" s="63"/>
    </row>
    <row r="79111" spans="16:17">
      <c r="P79111" s="63"/>
      <c r="Q79111" s="63"/>
    </row>
    <row r="79112" spans="16:17">
      <c r="P79112" s="63"/>
      <c r="Q79112" s="63"/>
    </row>
    <row r="79113" spans="16:17">
      <c r="P79113" s="63"/>
      <c r="Q79113" s="63"/>
    </row>
    <row r="79114" spans="16:17">
      <c r="P79114" s="63"/>
      <c r="Q79114" s="63"/>
    </row>
    <row r="79115" spans="16:17">
      <c r="P79115" s="63"/>
      <c r="Q79115" s="63"/>
    </row>
    <row r="79116" spans="16:17">
      <c r="P79116" s="63"/>
      <c r="Q79116" s="63"/>
    </row>
    <row r="79117" spans="16:17">
      <c r="P79117" s="63"/>
      <c r="Q79117" s="63"/>
    </row>
    <row r="79118" spans="16:17">
      <c r="P79118" s="63"/>
      <c r="Q79118" s="63"/>
    </row>
    <row r="79119" spans="16:17">
      <c r="P79119" s="63"/>
      <c r="Q79119" s="63"/>
    </row>
    <row r="79120" spans="16:17">
      <c r="P79120" s="63"/>
      <c r="Q79120" s="63"/>
    </row>
    <row r="79121" spans="16:17">
      <c r="P79121" s="63"/>
      <c r="Q79121" s="63"/>
    </row>
    <row r="79122" spans="16:17">
      <c r="P79122" s="63"/>
      <c r="Q79122" s="63"/>
    </row>
    <row r="79123" spans="16:17">
      <c r="P79123" s="63"/>
      <c r="Q79123" s="63"/>
    </row>
    <row r="79124" spans="16:17">
      <c r="P79124" s="63"/>
      <c r="Q79124" s="63"/>
    </row>
    <row r="79125" spans="16:17">
      <c r="P79125" s="63"/>
      <c r="Q79125" s="63"/>
    </row>
    <row r="79126" spans="16:17">
      <c r="P79126" s="63"/>
      <c r="Q79126" s="63"/>
    </row>
    <row r="79127" spans="16:17">
      <c r="P79127" s="63"/>
      <c r="Q79127" s="63"/>
    </row>
    <row r="79128" spans="16:17">
      <c r="P79128" s="63"/>
      <c r="Q79128" s="63"/>
    </row>
    <row r="79129" spans="16:17">
      <c r="P79129" s="63"/>
      <c r="Q79129" s="63"/>
    </row>
    <row r="79130" spans="16:17">
      <c r="P79130" s="63"/>
      <c r="Q79130" s="63"/>
    </row>
    <row r="79131" spans="16:17">
      <c r="P79131" s="63"/>
      <c r="Q79131" s="63"/>
    </row>
    <row r="79132" spans="16:17">
      <c r="P79132" s="63"/>
      <c r="Q79132" s="63"/>
    </row>
    <row r="79133" spans="16:17">
      <c r="P79133" s="63"/>
      <c r="Q79133" s="63"/>
    </row>
    <row r="79134" spans="16:17">
      <c r="P79134" s="63"/>
      <c r="Q79134" s="63"/>
    </row>
    <row r="79135" spans="16:17">
      <c r="P79135" s="63"/>
      <c r="Q79135" s="63"/>
    </row>
    <row r="79136" spans="16:17">
      <c r="P79136" s="63"/>
      <c r="Q79136" s="63"/>
    </row>
    <row r="79137" spans="16:17">
      <c r="P79137" s="63"/>
      <c r="Q79137" s="63"/>
    </row>
    <row r="79138" spans="16:17">
      <c r="P79138" s="63"/>
      <c r="Q79138" s="63"/>
    </row>
    <row r="79139" spans="16:17">
      <c r="P79139" s="63"/>
      <c r="Q79139" s="63"/>
    </row>
    <row r="79140" spans="16:17">
      <c r="P79140" s="63"/>
      <c r="Q79140" s="63"/>
    </row>
    <row r="79141" spans="16:17">
      <c r="P79141" s="63"/>
      <c r="Q79141" s="63"/>
    </row>
    <row r="79142" spans="16:17">
      <c r="P79142" s="63"/>
      <c r="Q79142" s="63"/>
    </row>
    <row r="79143" spans="16:17">
      <c r="P79143" s="63"/>
      <c r="Q79143" s="63"/>
    </row>
    <row r="79144" spans="16:17">
      <c r="P79144" s="63"/>
      <c r="Q79144" s="63"/>
    </row>
    <row r="79145" spans="16:17">
      <c r="P79145" s="63"/>
      <c r="Q79145" s="63"/>
    </row>
    <row r="79146" spans="16:17">
      <c r="P79146" s="63"/>
      <c r="Q79146" s="63"/>
    </row>
    <row r="79147" spans="16:17">
      <c r="P79147" s="63"/>
      <c r="Q79147" s="63"/>
    </row>
    <row r="79148" spans="16:17">
      <c r="P79148" s="63"/>
      <c r="Q79148" s="63"/>
    </row>
    <row r="79149" spans="16:17">
      <c r="P79149" s="63"/>
      <c r="Q79149" s="63"/>
    </row>
    <row r="79150" spans="16:17">
      <c r="P79150" s="63"/>
      <c r="Q79150" s="63"/>
    </row>
    <row r="79151" spans="16:17">
      <c r="P79151" s="63"/>
      <c r="Q79151" s="63"/>
    </row>
    <row r="79152" spans="16:17">
      <c r="P79152" s="63"/>
      <c r="Q79152" s="63"/>
    </row>
    <row r="79153" spans="16:17">
      <c r="P79153" s="63"/>
      <c r="Q79153" s="63"/>
    </row>
    <row r="79154" spans="16:17">
      <c r="P79154" s="63"/>
      <c r="Q79154" s="63"/>
    </row>
    <row r="79155" spans="16:17">
      <c r="P79155" s="63"/>
      <c r="Q79155" s="63"/>
    </row>
    <row r="79156" spans="16:17">
      <c r="P79156" s="63"/>
      <c r="Q79156" s="63"/>
    </row>
    <row r="79157" spans="16:17">
      <c r="P79157" s="63"/>
      <c r="Q79157" s="63"/>
    </row>
    <row r="79158" spans="16:17">
      <c r="P79158" s="63"/>
      <c r="Q79158" s="63"/>
    </row>
    <row r="79159" spans="16:17">
      <c r="P79159" s="63"/>
      <c r="Q79159" s="63"/>
    </row>
    <row r="79160" spans="16:17">
      <c r="P79160" s="63"/>
      <c r="Q79160" s="63"/>
    </row>
    <row r="79161" spans="16:17">
      <c r="P79161" s="63"/>
      <c r="Q79161" s="63"/>
    </row>
    <row r="79162" spans="16:17">
      <c r="P79162" s="63"/>
      <c r="Q79162" s="63"/>
    </row>
    <row r="79163" spans="16:17">
      <c r="P79163" s="63"/>
      <c r="Q79163" s="63"/>
    </row>
    <row r="79164" spans="16:17">
      <c r="P79164" s="63"/>
      <c r="Q79164" s="63"/>
    </row>
    <row r="79165" spans="16:17">
      <c r="P79165" s="63"/>
      <c r="Q79165" s="63"/>
    </row>
    <row r="79166" spans="16:17">
      <c r="P79166" s="63"/>
      <c r="Q79166" s="63"/>
    </row>
    <row r="79167" spans="16:17">
      <c r="P79167" s="63"/>
      <c r="Q79167" s="63"/>
    </row>
    <row r="79168" spans="16:17">
      <c r="P79168" s="63"/>
      <c r="Q79168" s="63"/>
    </row>
    <row r="79169" spans="16:17">
      <c r="P79169" s="63"/>
      <c r="Q79169" s="63"/>
    </row>
    <row r="79170" spans="16:17">
      <c r="P79170" s="63"/>
      <c r="Q79170" s="63"/>
    </row>
    <row r="79171" spans="16:17">
      <c r="P79171" s="63"/>
      <c r="Q79171" s="63"/>
    </row>
    <row r="79172" spans="16:17">
      <c r="P79172" s="63"/>
      <c r="Q79172" s="63"/>
    </row>
    <row r="79173" spans="16:17">
      <c r="P79173" s="63"/>
      <c r="Q79173" s="63"/>
    </row>
    <row r="79174" spans="16:17">
      <c r="P79174" s="63"/>
      <c r="Q79174" s="63"/>
    </row>
    <row r="79175" spans="16:17">
      <c r="P79175" s="63"/>
      <c r="Q79175" s="63"/>
    </row>
    <row r="79176" spans="16:17">
      <c r="P79176" s="63"/>
      <c r="Q79176" s="63"/>
    </row>
    <row r="79177" spans="16:17">
      <c r="P79177" s="63"/>
      <c r="Q79177" s="63"/>
    </row>
    <row r="79178" spans="16:17">
      <c r="P79178" s="63"/>
      <c r="Q79178" s="63"/>
    </row>
    <row r="79179" spans="16:17">
      <c r="P79179" s="63"/>
      <c r="Q79179" s="63"/>
    </row>
    <row r="79180" spans="16:17">
      <c r="P79180" s="63"/>
      <c r="Q79180" s="63"/>
    </row>
    <row r="79181" spans="16:17">
      <c r="P79181" s="63"/>
      <c r="Q79181" s="63"/>
    </row>
    <row r="79182" spans="16:17">
      <c r="P79182" s="63"/>
      <c r="Q79182" s="63"/>
    </row>
    <row r="79183" spans="16:17">
      <c r="P79183" s="63"/>
      <c r="Q79183" s="63"/>
    </row>
    <row r="79184" spans="16:17">
      <c r="P79184" s="63"/>
      <c r="Q79184" s="63"/>
    </row>
    <row r="79185" spans="16:17">
      <c r="P79185" s="63"/>
      <c r="Q79185" s="63"/>
    </row>
    <row r="79186" spans="16:17">
      <c r="P79186" s="63"/>
      <c r="Q79186" s="63"/>
    </row>
    <row r="79187" spans="16:17">
      <c r="P79187" s="63"/>
      <c r="Q79187" s="63"/>
    </row>
    <row r="79188" spans="16:17">
      <c r="P79188" s="63"/>
      <c r="Q79188" s="63"/>
    </row>
    <row r="79189" spans="16:17">
      <c r="P79189" s="63"/>
      <c r="Q79189" s="63"/>
    </row>
    <row r="79190" spans="16:17">
      <c r="P79190" s="63"/>
      <c r="Q79190" s="63"/>
    </row>
    <row r="79191" spans="16:17">
      <c r="P79191" s="63"/>
      <c r="Q79191" s="63"/>
    </row>
    <row r="79192" spans="16:17">
      <c r="P79192" s="63"/>
      <c r="Q79192" s="63"/>
    </row>
    <row r="79193" spans="16:17">
      <c r="P79193" s="63"/>
      <c r="Q79193" s="63"/>
    </row>
    <row r="79194" spans="16:17">
      <c r="P79194" s="63"/>
      <c r="Q79194" s="63"/>
    </row>
    <row r="79195" spans="16:17">
      <c r="P79195" s="63"/>
      <c r="Q79195" s="63"/>
    </row>
    <row r="79196" spans="16:17">
      <c r="P79196" s="63"/>
      <c r="Q79196" s="63"/>
    </row>
    <row r="79197" spans="16:17">
      <c r="P79197" s="63"/>
      <c r="Q79197" s="63"/>
    </row>
    <row r="79198" spans="16:17">
      <c r="P79198" s="63"/>
      <c r="Q79198" s="63"/>
    </row>
    <row r="79199" spans="16:17">
      <c r="P79199" s="63"/>
      <c r="Q79199" s="63"/>
    </row>
    <row r="79200" spans="16:17">
      <c r="P79200" s="63"/>
      <c r="Q79200" s="63"/>
    </row>
    <row r="79201" spans="16:17">
      <c r="P79201" s="63"/>
      <c r="Q79201" s="63"/>
    </row>
    <row r="79202" spans="16:17">
      <c r="P79202" s="63"/>
      <c r="Q79202" s="63"/>
    </row>
    <row r="79203" spans="16:17">
      <c r="P79203" s="63"/>
      <c r="Q79203" s="63"/>
    </row>
    <row r="79204" spans="16:17">
      <c r="P79204" s="63"/>
      <c r="Q79204" s="63"/>
    </row>
    <row r="79205" spans="16:17">
      <c r="P79205" s="63"/>
      <c r="Q79205" s="63"/>
    </row>
    <row r="79206" spans="16:17">
      <c r="P79206" s="63"/>
      <c r="Q79206" s="63"/>
    </row>
    <row r="79207" spans="16:17">
      <c r="P79207" s="63"/>
      <c r="Q79207" s="63"/>
    </row>
    <row r="79208" spans="16:17">
      <c r="P79208" s="63"/>
      <c r="Q79208" s="63"/>
    </row>
    <row r="79209" spans="16:17">
      <c r="P79209" s="63"/>
      <c r="Q79209" s="63"/>
    </row>
    <row r="79210" spans="16:17">
      <c r="P79210" s="63"/>
      <c r="Q79210" s="63"/>
    </row>
    <row r="79211" spans="16:17">
      <c r="P79211" s="63"/>
      <c r="Q79211" s="63"/>
    </row>
    <row r="79212" spans="16:17">
      <c r="P79212" s="63"/>
      <c r="Q79212" s="63"/>
    </row>
    <row r="79213" spans="16:17">
      <c r="P79213" s="63"/>
      <c r="Q79213" s="63"/>
    </row>
    <row r="79214" spans="16:17">
      <c r="P79214" s="63"/>
      <c r="Q79214" s="63"/>
    </row>
    <row r="79215" spans="16:17">
      <c r="P79215" s="63"/>
      <c r="Q79215" s="63"/>
    </row>
    <row r="79216" spans="16:17">
      <c r="P79216" s="63"/>
      <c r="Q79216" s="63"/>
    </row>
    <row r="79217" spans="16:17">
      <c r="P79217" s="63"/>
      <c r="Q79217" s="63"/>
    </row>
    <row r="79218" spans="16:17">
      <c r="P79218" s="63"/>
      <c r="Q79218" s="63"/>
    </row>
    <row r="79219" spans="16:17">
      <c r="P79219" s="63"/>
      <c r="Q79219" s="63"/>
    </row>
    <row r="79220" spans="16:17">
      <c r="P79220" s="63"/>
      <c r="Q79220" s="63"/>
    </row>
    <row r="79221" spans="16:17">
      <c r="P79221" s="63"/>
      <c r="Q79221" s="63"/>
    </row>
    <row r="79222" spans="16:17">
      <c r="P79222" s="63"/>
      <c r="Q79222" s="63"/>
    </row>
    <row r="79223" spans="16:17">
      <c r="P79223" s="63"/>
      <c r="Q79223" s="63"/>
    </row>
    <row r="79224" spans="16:17">
      <c r="P79224" s="63"/>
      <c r="Q79224" s="63"/>
    </row>
    <row r="79225" spans="16:17">
      <c r="P79225" s="63"/>
      <c r="Q79225" s="63"/>
    </row>
    <row r="79226" spans="16:17">
      <c r="P79226" s="63"/>
      <c r="Q79226" s="63"/>
    </row>
    <row r="79227" spans="16:17">
      <c r="P79227" s="63"/>
      <c r="Q79227" s="63"/>
    </row>
    <row r="79228" spans="16:17">
      <c r="P79228" s="63"/>
      <c r="Q79228" s="63"/>
    </row>
    <row r="79229" spans="16:17">
      <c r="P79229" s="63"/>
      <c r="Q79229" s="63"/>
    </row>
    <row r="79230" spans="16:17">
      <c r="P79230" s="63"/>
      <c r="Q79230" s="63"/>
    </row>
    <row r="79231" spans="16:17">
      <c r="P79231" s="63"/>
      <c r="Q79231" s="63"/>
    </row>
    <row r="79232" spans="16:17">
      <c r="P79232" s="63"/>
      <c r="Q79232" s="63"/>
    </row>
    <row r="79233" spans="16:17">
      <c r="P79233" s="63"/>
      <c r="Q79233" s="63"/>
    </row>
    <row r="79234" spans="16:17">
      <c r="P79234" s="63"/>
      <c r="Q79234" s="63"/>
    </row>
    <row r="79235" spans="16:17">
      <c r="P79235" s="63"/>
      <c r="Q79235" s="63"/>
    </row>
    <row r="79236" spans="16:17">
      <c r="P79236" s="63"/>
      <c r="Q79236" s="63"/>
    </row>
    <row r="79237" spans="16:17">
      <c r="P79237" s="63"/>
      <c r="Q79237" s="63"/>
    </row>
    <row r="79238" spans="16:17">
      <c r="P79238" s="63"/>
      <c r="Q79238" s="63"/>
    </row>
    <row r="79239" spans="16:17">
      <c r="P79239" s="63"/>
      <c r="Q79239" s="63"/>
    </row>
    <row r="79240" spans="16:17">
      <c r="P79240" s="63"/>
      <c r="Q79240" s="63"/>
    </row>
    <row r="79241" spans="16:17">
      <c r="P79241" s="63"/>
      <c r="Q79241" s="63"/>
    </row>
    <row r="79242" spans="16:17">
      <c r="P79242" s="63"/>
      <c r="Q79242" s="63"/>
    </row>
    <row r="79243" spans="16:17">
      <c r="P79243" s="63"/>
      <c r="Q79243" s="63"/>
    </row>
    <row r="79244" spans="16:17">
      <c r="P79244" s="63"/>
      <c r="Q79244" s="63"/>
    </row>
    <row r="79245" spans="16:17">
      <c r="P79245" s="63"/>
      <c r="Q79245" s="63"/>
    </row>
    <row r="79246" spans="16:17">
      <c r="P79246" s="63"/>
      <c r="Q79246" s="63"/>
    </row>
    <row r="79247" spans="16:17">
      <c r="P79247" s="63"/>
      <c r="Q79247" s="63"/>
    </row>
    <row r="79248" spans="16:17">
      <c r="P79248" s="63"/>
      <c r="Q79248" s="63"/>
    </row>
    <row r="79249" spans="16:17">
      <c r="P79249" s="63"/>
      <c r="Q79249" s="63"/>
    </row>
    <row r="79250" spans="16:17">
      <c r="P79250" s="63"/>
      <c r="Q79250" s="63"/>
    </row>
    <row r="79251" spans="16:17">
      <c r="P79251" s="63"/>
      <c r="Q79251" s="63"/>
    </row>
    <row r="79252" spans="16:17">
      <c r="P79252" s="63"/>
      <c r="Q79252" s="63"/>
    </row>
    <row r="79253" spans="16:17">
      <c r="P79253" s="63"/>
      <c r="Q79253" s="63"/>
    </row>
    <row r="79254" spans="16:17">
      <c r="P79254" s="63"/>
      <c r="Q79254" s="63"/>
    </row>
    <row r="79255" spans="16:17">
      <c r="P79255" s="63"/>
      <c r="Q79255" s="63"/>
    </row>
    <row r="79256" spans="16:17">
      <c r="P79256" s="63"/>
      <c r="Q79256" s="63"/>
    </row>
    <row r="79257" spans="16:17">
      <c r="P79257" s="63"/>
      <c r="Q79257" s="63"/>
    </row>
    <row r="79258" spans="16:17">
      <c r="P79258" s="63"/>
      <c r="Q79258" s="63"/>
    </row>
    <row r="79259" spans="16:17">
      <c r="P79259" s="63"/>
      <c r="Q79259" s="63"/>
    </row>
    <row r="79260" spans="16:17">
      <c r="P79260" s="63"/>
      <c r="Q79260" s="63"/>
    </row>
    <row r="79261" spans="16:17">
      <c r="P79261" s="63"/>
      <c r="Q79261" s="63"/>
    </row>
    <row r="79262" spans="16:17">
      <c r="P79262" s="63"/>
      <c r="Q79262" s="63"/>
    </row>
    <row r="79263" spans="16:17">
      <c r="P79263" s="63"/>
      <c r="Q79263" s="63"/>
    </row>
    <row r="79264" spans="16:17">
      <c r="P79264" s="63"/>
      <c r="Q79264" s="63"/>
    </row>
    <row r="79265" spans="16:17">
      <c r="P79265" s="63"/>
      <c r="Q79265" s="63"/>
    </row>
    <row r="79266" spans="16:17">
      <c r="P79266" s="63"/>
      <c r="Q79266" s="63"/>
    </row>
    <row r="79267" spans="16:17">
      <c r="P79267" s="63"/>
      <c r="Q79267" s="63"/>
    </row>
    <row r="79268" spans="16:17">
      <c r="P79268" s="63"/>
      <c r="Q79268" s="63"/>
    </row>
    <row r="79269" spans="16:17">
      <c r="P79269" s="63"/>
      <c r="Q79269" s="63"/>
    </row>
    <row r="79270" spans="16:17">
      <c r="P79270" s="63"/>
      <c r="Q79270" s="63"/>
    </row>
    <row r="79271" spans="16:17">
      <c r="P79271" s="63"/>
      <c r="Q79271" s="63"/>
    </row>
    <row r="79272" spans="16:17">
      <c r="P79272" s="63"/>
      <c r="Q79272" s="63"/>
    </row>
    <row r="79273" spans="16:17">
      <c r="P79273" s="63"/>
      <c r="Q79273" s="63"/>
    </row>
    <row r="79274" spans="16:17">
      <c r="P79274" s="63"/>
      <c r="Q79274" s="63"/>
    </row>
    <row r="79275" spans="16:17">
      <c r="P79275" s="63"/>
      <c r="Q79275" s="63"/>
    </row>
    <row r="79276" spans="16:17">
      <c r="P79276" s="63"/>
      <c r="Q79276" s="63"/>
    </row>
    <row r="79277" spans="16:17">
      <c r="P79277" s="63"/>
      <c r="Q79277" s="63"/>
    </row>
    <row r="79278" spans="16:17">
      <c r="P79278" s="63"/>
      <c r="Q79278" s="63"/>
    </row>
    <row r="79279" spans="16:17">
      <c r="P79279" s="63"/>
      <c r="Q79279" s="63"/>
    </row>
    <row r="79280" spans="16:17">
      <c r="P79280" s="63"/>
      <c r="Q79280" s="63"/>
    </row>
    <row r="79281" spans="16:17">
      <c r="P79281" s="63"/>
      <c r="Q79281" s="63"/>
    </row>
    <row r="79282" spans="16:17">
      <c r="P79282" s="63"/>
      <c r="Q79282" s="63"/>
    </row>
    <row r="79283" spans="16:17">
      <c r="P79283" s="63"/>
      <c r="Q79283" s="63"/>
    </row>
    <row r="79284" spans="16:17">
      <c r="P79284" s="63"/>
      <c r="Q79284" s="63"/>
    </row>
    <row r="79285" spans="16:17">
      <c r="P79285" s="63"/>
      <c r="Q79285" s="63"/>
    </row>
    <row r="79286" spans="16:17">
      <c r="P79286" s="63"/>
      <c r="Q79286" s="63"/>
    </row>
    <row r="79287" spans="16:17">
      <c r="P79287" s="63"/>
      <c r="Q79287" s="63"/>
    </row>
    <row r="79288" spans="16:17">
      <c r="P79288" s="63"/>
      <c r="Q79288" s="63"/>
    </row>
    <row r="79289" spans="16:17">
      <c r="P79289" s="63"/>
      <c r="Q79289" s="63"/>
    </row>
    <row r="79290" spans="16:17">
      <c r="P79290" s="63"/>
      <c r="Q79290" s="63"/>
    </row>
    <row r="79291" spans="16:17">
      <c r="P79291" s="63"/>
      <c r="Q79291" s="63"/>
    </row>
    <row r="79292" spans="16:17">
      <c r="P79292" s="63"/>
      <c r="Q79292" s="63"/>
    </row>
    <row r="79293" spans="16:17">
      <c r="P79293" s="63"/>
      <c r="Q79293" s="63"/>
    </row>
    <row r="79294" spans="16:17">
      <c r="P79294" s="63"/>
      <c r="Q79294" s="63"/>
    </row>
    <row r="79295" spans="16:17">
      <c r="P79295" s="63"/>
      <c r="Q79295" s="63"/>
    </row>
    <row r="79296" spans="16:17">
      <c r="P79296" s="63"/>
      <c r="Q79296" s="63"/>
    </row>
    <row r="79297" spans="16:17">
      <c r="P79297" s="63"/>
      <c r="Q79297" s="63"/>
    </row>
    <row r="79298" spans="16:17">
      <c r="P79298" s="63"/>
      <c r="Q79298" s="63"/>
    </row>
    <row r="79299" spans="16:17">
      <c r="P79299" s="63"/>
      <c r="Q79299" s="63"/>
    </row>
    <row r="79300" spans="16:17">
      <c r="P79300" s="63"/>
      <c r="Q79300" s="63"/>
    </row>
    <row r="79301" spans="16:17">
      <c r="P79301" s="63"/>
      <c r="Q79301" s="63"/>
    </row>
    <row r="79302" spans="16:17">
      <c r="P79302" s="63"/>
      <c r="Q79302" s="63"/>
    </row>
    <row r="79303" spans="16:17">
      <c r="P79303" s="63"/>
      <c r="Q79303" s="63"/>
    </row>
    <row r="79304" spans="16:17">
      <c r="P79304" s="63"/>
      <c r="Q79304" s="63"/>
    </row>
    <row r="79305" spans="16:17">
      <c r="P79305" s="63"/>
      <c r="Q79305" s="63"/>
    </row>
    <row r="79306" spans="16:17">
      <c r="P79306" s="63"/>
      <c r="Q79306" s="63"/>
    </row>
    <row r="79307" spans="16:17">
      <c r="P79307" s="63"/>
      <c r="Q79307" s="63"/>
    </row>
    <row r="79308" spans="16:17">
      <c r="P79308" s="63"/>
      <c r="Q79308" s="63"/>
    </row>
    <row r="79309" spans="16:17">
      <c r="P79309" s="63"/>
      <c r="Q79309" s="63"/>
    </row>
    <row r="79310" spans="16:17">
      <c r="P79310" s="63"/>
      <c r="Q79310" s="63"/>
    </row>
    <row r="79311" spans="16:17">
      <c r="P79311" s="63"/>
      <c r="Q79311" s="63"/>
    </row>
    <row r="79312" spans="16:17">
      <c r="P79312" s="63"/>
      <c r="Q79312" s="63"/>
    </row>
    <row r="79313" spans="16:17">
      <c r="P79313" s="63"/>
      <c r="Q79313" s="63"/>
    </row>
    <row r="79314" spans="16:17">
      <c r="P79314" s="63"/>
      <c r="Q79314" s="63"/>
    </row>
    <row r="79315" spans="16:17">
      <c r="P79315" s="63"/>
      <c r="Q79315" s="63"/>
    </row>
    <row r="79316" spans="16:17">
      <c r="P79316" s="63"/>
      <c r="Q79316" s="63"/>
    </row>
    <row r="79317" spans="16:17">
      <c r="P79317" s="63"/>
      <c r="Q79317" s="63"/>
    </row>
    <row r="79318" spans="16:17">
      <c r="P79318" s="63"/>
      <c r="Q79318" s="63"/>
    </row>
    <row r="79319" spans="16:17">
      <c r="P79319" s="63"/>
      <c r="Q79319" s="63"/>
    </row>
    <row r="79320" spans="16:17">
      <c r="P79320" s="63"/>
      <c r="Q79320" s="63"/>
    </row>
    <row r="79321" spans="16:17">
      <c r="P79321" s="63"/>
      <c r="Q79321" s="63"/>
    </row>
    <row r="79322" spans="16:17">
      <c r="P79322" s="63"/>
      <c r="Q79322" s="63"/>
    </row>
    <row r="79323" spans="16:17">
      <c r="P79323" s="63"/>
      <c r="Q79323" s="63"/>
    </row>
    <row r="79324" spans="16:17">
      <c r="P79324" s="63"/>
      <c r="Q79324" s="63"/>
    </row>
    <row r="79325" spans="16:17">
      <c r="P79325" s="63"/>
      <c r="Q79325" s="63"/>
    </row>
    <row r="79326" spans="16:17">
      <c r="P79326" s="63"/>
      <c r="Q79326" s="63"/>
    </row>
    <row r="79327" spans="16:17">
      <c r="P79327" s="63"/>
      <c r="Q79327" s="63"/>
    </row>
    <row r="79328" spans="16:17">
      <c r="P79328" s="63"/>
      <c r="Q79328" s="63"/>
    </row>
    <row r="79329" spans="16:17">
      <c r="P79329" s="63"/>
      <c r="Q79329" s="63"/>
    </row>
    <row r="79330" spans="16:17">
      <c r="P79330" s="63"/>
      <c r="Q79330" s="63"/>
    </row>
    <row r="79331" spans="16:17">
      <c r="P79331" s="63"/>
      <c r="Q79331" s="63"/>
    </row>
    <row r="79332" spans="16:17">
      <c r="P79332" s="63"/>
      <c r="Q79332" s="63"/>
    </row>
    <row r="79333" spans="16:17">
      <c r="P79333" s="63"/>
      <c r="Q79333" s="63"/>
    </row>
    <row r="79334" spans="16:17">
      <c r="P79334" s="63"/>
      <c r="Q79334" s="63"/>
    </row>
    <row r="79335" spans="16:17">
      <c r="P79335" s="63"/>
      <c r="Q79335" s="63"/>
    </row>
    <row r="79336" spans="16:17">
      <c r="P79336" s="63"/>
      <c r="Q79336" s="63"/>
    </row>
    <row r="79337" spans="16:17">
      <c r="P79337" s="63"/>
      <c r="Q79337" s="63"/>
    </row>
    <row r="79338" spans="16:17">
      <c r="P79338" s="63"/>
      <c r="Q79338" s="63"/>
    </row>
    <row r="79339" spans="16:17">
      <c r="P79339" s="63"/>
      <c r="Q79339" s="63"/>
    </row>
    <row r="79340" spans="16:17">
      <c r="P79340" s="63"/>
      <c r="Q79340" s="63"/>
    </row>
    <row r="79341" spans="16:17">
      <c r="P79341" s="63"/>
      <c r="Q79341" s="63"/>
    </row>
    <row r="79342" spans="16:17">
      <c r="P79342" s="63"/>
      <c r="Q79342" s="63"/>
    </row>
    <row r="79343" spans="16:17">
      <c r="P79343" s="63"/>
      <c r="Q79343" s="63"/>
    </row>
    <row r="79344" spans="16:17">
      <c r="P79344" s="63"/>
      <c r="Q79344" s="63"/>
    </row>
    <row r="79345" spans="16:17">
      <c r="P79345" s="63"/>
      <c r="Q79345" s="63"/>
    </row>
    <row r="79346" spans="16:17">
      <c r="P79346" s="63"/>
      <c r="Q79346" s="63"/>
    </row>
    <row r="79347" spans="16:17">
      <c r="P79347" s="63"/>
      <c r="Q79347" s="63"/>
    </row>
    <row r="79348" spans="16:17">
      <c r="P79348" s="63"/>
      <c r="Q79348" s="63"/>
    </row>
    <row r="79349" spans="16:17">
      <c r="P79349" s="63"/>
      <c r="Q79349" s="63"/>
    </row>
    <row r="79350" spans="16:17">
      <c r="P79350" s="63"/>
      <c r="Q79350" s="63"/>
    </row>
    <row r="79351" spans="16:17">
      <c r="P79351" s="63"/>
      <c r="Q79351" s="63"/>
    </row>
    <row r="79352" spans="16:17">
      <c r="P79352" s="63"/>
      <c r="Q79352" s="63"/>
    </row>
    <row r="79353" spans="16:17">
      <c r="P79353" s="63"/>
      <c r="Q79353" s="63"/>
    </row>
    <row r="79354" spans="16:17">
      <c r="P79354" s="63"/>
      <c r="Q79354" s="63"/>
    </row>
    <row r="79355" spans="16:17">
      <c r="P79355" s="63"/>
      <c r="Q79355" s="63"/>
    </row>
    <row r="79356" spans="16:17">
      <c r="P79356" s="63"/>
      <c r="Q79356" s="63"/>
    </row>
    <row r="79357" spans="16:17">
      <c r="P79357" s="63"/>
      <c r="Q79357" s="63"/>
    </row>
    <row r="79358" spans="16:17">
      <c r="P79358" s="63"/>
      <c r="Q79358" s="63"/>
    </row>
    <row r="79359" spans="16:17">
      <c r="P79359" s="63"/>
      <c r="Q79359" s="63"/>
    </row>
    <row r="79360" spans="16:17">
      <c r="P79360" s="63"/>
      <c r="Q79360" s="63"/>
    </row>
    <row r="79361" spans="16:17">
      <c r="P79361" s="63"/>
      <c r="Q79361" s="63"/>
    </row>
    <row r="79362" spans="16:17">
      <c r="P79362" s="63"/>
      <c r="Q79362" s="63"/>
    </row>
    <row r="79363" spans="16:17">
      <c r="P79363" s="63"/>
      <c r="Q79363" s="63"/>
    </row>
    <row r="79364" spans="16:17">
      <c r="P79364" s="63"/>
      <c r="Q79364" s="63"/>
    </row>
    <row r="79365" spans="16:17">
      <c r="P79365" s="63"/>
      <c r="Q79365" s="63"/>
    </row>
    <row r="79366" spans="16:17">
      <c r="P79366" s="63"/>
      <c r="Q79366" s="63"/>
    </row>
    <row r="79367" spans="16:17">
      <c r="P79367" s="63"/>
      <c r="Q79367" s="63"/>
    </row>
    <row r="79368" spans="16:17">
      <c r="P79368" s="63"/>
      <c r="Q79368" s="63"/>
    </row>
    <row r="79369" spans="16:17">
      <c r="P79369" s="63"/>
      <c r="Q79369" s="63"/>
    </row>
    <row r="79370" spans="16:17">
      <c r="P79370" s="63"/>
      <c r="Q79370" s="63"/>
    </row>
    <row r="79371" spans="16:17">
      <c r="P79371" s="63"/>
      <c r="Q79371" s="63"/>
    </row>
    <row r="79372" spans="16:17">
      <c r="P79372" s="63"/>
      <c r="Q79372" s="63"/>
    </row>
    <row r="79373" spans="16:17">
      <c r="P79373" s="63"/>
      <c r="Q79373" s="63"/>
    </row>
    <row r="79374" spans="16:17">
      <c r="P79374" s="63"/>
      <c r="Q79374" s="63"/>
    </row>
    <row r="79375" spans="16:17">
      <c r="P79375" s="63"/>
      <c r="Q79375" s="63"/>
    </row>
    <row r="79376" spans="16:17">
      <c r="P79376" s="63"/>
      <c r="Q79376" s="63"/>
    </row>
    <row r="79377" spans="16:17">
      <c r="P79377" s="63"/>
      <c r="Q79377" s="63"/>
    </row>
    <row r="79378" spans="16:17">
      <c r="P79378" s="63"/>
      <c r="Q79378" s="63"/>
    </row>
    <row r="79379" spans="16:17">
      <c r="P79379" s="63"/>
      <c r="Q79379" s="63"/>
    </row>
    <row r="79380" spans="16:17">
      <c r="P79380" s="63"/>
      <c r="Q79380" s="63"/>
    </row>
    <row r="79381" spans="16:17">
      <c r="P79381" s="63"/>
      <c r="Q79381" s="63"/>
    </row>
    <row r="79382" spans="16:17">
      <c r="P79382" s="63"/>
      <c r="Q79382" s="63"/>
    </row>
    <row r="79383" spans="16:17">
      <c r="P79383" s="63"/>
      <c r="Q79383" s="63"/>
    </row>
    <row r="79384" spans="16:17">
      <c r="P79384" s="63"/>
      <c r="Q79384" s="63"/>
    </row>
    <row r="79385" spans="16:17">
      <c r="P79385" s="63"/>
      <c r="Q79385" s="63"/>
    </row>
    <row r="79386" spans="16:17">
      <c r="P79386" s="63"/>
      <c r="Q79386" s="63"/>
    </row>
    <row r="79387" spans="16:17">
      <c r="P79387" s="63"/>
      <c r="Q79387" s="63"/>
    </row>
    <row r="79388" spans="16:17">
      <c r="P79388" s="63"/>
      <c r="Q79388" s="63"/>
    </row>
    <row r="79389" spans="16:17">
      <c r="P79389" s="63"/>
      <c r="Q79389" s="63"/>
    </row>
    <row r="79390" spans="16:17">
      <c r="P79390" s="63"/>
      <c r="Q79390" s="63"/>
    </row>
    <row r="79391" spans="16:17">
      <c r="P79391" s="63"/>
      <c r="Q79391" s="63"/>
    </row>
    <row r="79392" spans="16:17">
      <c r="P79392" s="63"/>
      <c r="Q79392" s="63"/>
    </row>
    <row r="79393" spans="16:17">
      <c r="P79393" s="63"/>
      <c r="Q79393" s="63"/>
    </row>
    <row r="79394" spans="16:17">
      <c r="P79394" s="63"/>
      <c r="Q79394" s="63"/>
    </row>
    <row r="79395" spans="16:17">
      <c r="P79395" s="63"/>
      <c r="Q79395" s="63"/>
    </row>
    <row r="79396" spans="16:17">
      <c r="P79396" s="63"/>
      <c r="Q79396" s="63"/>
    </row>
    <row r="79397" spans="16:17">
      <c r="P79397" s="63"/>
      <c r="Q79397" s="63"/>
    </row>
    <row r="79398" spans="16:17">
      <c r="P79398" s="63"/>
      <c r="Q79398" s="63"/>
    </row>
    <row r="79399" spans="16:17">
      <c r="P79399" s="63"/>
      <c r="Q79399" s="63"/>
    </row>
    <row r="79400" spans="16:17">
      <c r="P79400" s="63"/>
      <c r="Q79400" s="63"/>
    </row>
    <row r="79401" spans="16:17">
      <c r="P79401" s="63"/>
      <c r="Q79401" s="63"/>
    </row>
    <row r="79402" spans="16:17">
      <c r="P79402" s="63"/>
      <c r="Q79402" s="63"/>
    </row>
    <row r="79403" spans="16:17">
      <c r="P79403" s="63"/>
      <c r="Q79403" s="63"/>
    </row>
    <row r="79404" spans="16:17">
      <c r="P79404" s="63"/>
      <c r="Q79404" s="63"/>
    </row>
    <row r="79405" spans="16:17">
      <c r="P79405" s="63"/>
      <c r="Q79405" s="63"/>
    </row>
    <row r="79406" spans="16:17">
      <c r="P79406" s="63"/>
      <c r="Q79406" s="63"/>
    </row>
    <row r="79407" spans="16:17">
      <c r="P79407" s="63"/>
      <c r="Q79407" s="63"/>
    </row>
    <row r="79408" spans="16:17">
      <c r="P79408" s="63"/>
      <c r="Q79408" s="63"/>
    </row>
    <row r="79409" spans="16:17">
      <c r="P79409" s="63"/>
      <c r="Q79409" s="63"/>
    </row>
    <row r="79410" spans="16:17">
      <c r="P79410" s="63"/>
      <c r="Q79410" s="63"/>
    </row>
    <row r="79411" spans="16:17">
      <c r="P79411" s="63"/>
      <c r="Q79411" s="63"/>
    </row>
    <row r="79412" spans="16:17">
      <c r="P79412" s="63"/>
      <c r="Q79412" s="63"/>
    </row>
    <row r="79413" spans="16:17">
      <c r="P79413" s="63"/>
      <c r="Q79413" s="63"/>
    </row>
    <row r="79414" spans="16:17">
      <c r="P79414" s="63"/>
      <c r="Q79414" s="63"/>
    </row>
    <row r="79415" spans="16:17">
      <c r="P79415" s="63"/>
      <c r="Q79415" s="63"/>
    </row>
    <row r="79416" spans="16:17">
      <c r="P79416" s="63"/>
      <c r="Q79416" s="63"/>
    </row>
    <row r="79417" spans="16:17">
      <c r="P79417" s="63"/>
      <c r="Q79417" s="63"/>
    </row>
    <row r="79418" spans="16:17">
      <c r="P79418" s="63"/>
      <c r="Q79418" s="63"/>
    </row>
    <row r="79419" spans="16:17">
      <c r="P79419" s="63"/>
      <c r="Q79419" s="63"/>
    </row>
    <row r="79420" spans="16:17">
      <c r="P79420" s="63"/>
      <c r="Q79420" s="63"/>
    </row>
    <row r="79421" spans="16:17">
      <c r="P79421" s="63"/>
      <c r="Q79421" s="63"/>
    </row>
    <row r="79422" spans="16:17">
      <c r="P79422" s="63"/>
      <c r="Q79422" s="63"/>
    </row>
    <row r="79423" spans="16:17">
      <c r="P79423" s="63"/>
      <c r="Q79423" s="63"/>
    </row>
    <row r="79424" spans="16:17">
      <c r="P79424" s="63"/>
      <c r="Q79424" s="63"/>
    </row>
    <row r="79425" spans="16:17">
      <c r="P79425" s="63"/>
      <c r="Q79425" s="63"/>
    </row>
    <row r="79426" spans="16:17">
      <c r="P79426" s="63"/>
      <c r="Q79426" s="63"/>
    </row>
    <row r="79427" spans="16:17">
      <c r="P79427" s="63"/>
      <c r="Q79427" s="63"/>
    </row>
    <row r="79428" spans="16:17">
      <c r="P79428" s="63"/>
      <c r="Q79428" s="63"/>
    </row>
    <row r="79429" spans="16:17">
      <c r="P79429" s="63"/>
      <c r="Q79429" s="63"/>
    </row>
    <row r="79430" spans="16:17">
      <c r="P79430" s="63"/>
      <c r="Q79430" s="63"/>
    </row>
    <row r="79431" spans="16:17">
      <c r="P79431" s="63"/>
      <c r="Q79431" s="63"/>
    </row>
    <row r="79432" spans="16:17">
      <c r="P79432" s="63"/>
      <c r="Q79432" s="63"/>
    </row>
    <row r="79433" spans="16:17">
      <c r="P79433" s="63"/>
      <c r="Q79433" s="63"/>
    </row>
    <row r="79434" spans="16:17">
      <c r="P79434" s="63"/>
      <c r="Q79434" s="63"/>
    </row>
    <row r="79435" spans="16:17">
      <c r="P79435" s="63"/>
      <c r="Q79435" s="63"/>
    </row>
    <row r="79436" spans="16:17">
      <c r="P79436" s="63"/>
      <c r="Q79436" s="63"/>
    </row>
    <row r="79437" spans="16:17">
      <c r="P79437" s="63"/>
      <c r="Q79437" s="63"/>
    </row>
    <row r="79438" spans="16:17">
      <c r="P79438" s="63"/>
      <c r="Q79438" s="63"/>
    </row>
    <row r="79439" spans="16:17">
      <c r="P79439" s="63"/>
      <c r="Q79439" s="63"/>
    </row>
    <row r="79440" spans="16:17">
      <c r="P79440" s="63"/>
      <c r="Q79440" s="63"/>
    </row>
    <row r="79441" spans="16:17">
      <c r="P79441" s="63"/>
      <c r="Q79441" s="63"/>
    </row>
    <row r="79442" spans="16:17">
      <c r="P79442" s="63"/>
      <c r="Q79442" s="63"/>
    </row>
    <row r="79443" spans="16:17">
      <c r="P79443" s="63"/>
      <c r="Q79443" s="63"/>
    </row>
    <row r="79444" spans="16:17">
      <c r="P79444" s="63"/>
      <c r="Q79444" s="63"/>
    </row>
    <row r="79445" spans="16:17">
      <c r="P79445" s="63"/>
      <c r="Q79445" s="63"/>
    </row>
    <row r="79446" spans="16:17">
      <c r="P79446" s="63"/>
      <c r="Q79446" s="63"/>
    </row>
    <row r="79447" spans="16:17">
      <c r="P79447" s="63"/>
      <c r="Q79447" s="63"/>
    </row>
    <row r="79448" spans="16:17">
      <c r="P79448" s="63"/>
      <c r="Q79448" s="63"/>
    </row>
    <row r="79449" spans="16:17">
      <c r="P79449" s="63"/>
      <c r="Q79449" s="63"/>
    </row>
    <row r="79450" spans="16:17">
      <c r="P79450" s="63"/>
      <c r="Q79450" s="63"/>
    </row>
    <row r="79451" spans="16:17">
      <c r="P79451" s="63"/>
      <c r="Q79451" s="63"/>
    </row>
    <row r="79452" spans="16:17">
      <c r="P79452" s="63"/>
      <c r="Q79452" s="63"/>
    </row>
    <row r="79453" spans="16:17">
      <c r="P79453" s="63"/>
      <c r="Q79453" s="63"/>
    </row>
    <row r="79454" spans="16:17">
      <c r="P79454" s="63"/>
      <c r="Q79454" s="63"/>
    </row>
    <row r="79455" spans="16:17">
      <c r="P79455" s="63"/>
      <c r="Q79455" s="63"/>
    </row>
    <row r="79456" spans="16:17">
      <c r="P79456" s="63"/>
      <c r="Q79456" s="63"/>
    </row>
    <row r="79457" spans="16:17">
      <c r="P79457" s="63"/>
      <c r="Q79457" s="63"/>
    </row>
    <row r="79458" spans="16:17">
      <c r="P79458" s="63"/>
      <c r="Q79458" s="63"/>
    </row>
    <row r="79459" spans="16:17">
      <c r="P79459" s="63"/>
      <c r="Q79459" s="63"/>
    </row>
    <row r="79460" spans="16:17">
      <c r="P79460" s="63"/>
      <c r="Q79460" s="63"/>
    </row>
    <row r="79461" spans="16:17">
      <c r="P79461" s="63"/>
      <c r="Q79461" s="63"/>
    </row>
    <row r="79462" spans="16:17">
      <c r="P79462" s="63"/>
      <c r="Q79462" s="63"/>
    </row>
    <row r="79463" spans="16:17">
      <c r="P79463" s="63"/>
      <c r="Q79463" s="63"/>
    </row>
    <row r="79464" spans="16:17">
      <c r="P79464" s="63"/>
      <c r="Q79464" s="63"/>
    </row>
    <row r="79465" spans="16:17">
      <c r="P79465" s="63"/>
      <c r="Q79465" s="63"/>
    </row>
    <row r="79466" spans="16:17">
      <c r="P79466" s="63"/>
      <c r="Q79466" s="63"/>
    </row>
    <row r="79467" spans="16:17">
      <c r="P79467" s="63"/>
      <c r="Q79467" s="63"/>
    </row>
    <row r="79468" spans="16:17">
      <c r="P79468" s="63"/>
      <c r="Q79468" s="63"/>
    </row>
    <row r="79469" spans="16:17">
      <c r="P79469" s="63"/>
      <c r="Q79469" s="63"/>
    </row>
    <row r="79470" spans="16:17">
      <c r="P79470" s="63"/>
      <c r="Q79470" s="63"/>
    </row>
    <row r="79471" spans="16:17">
      <c r="P79471" s="63"/>
      <c r="Q79471" s="63"/>
    </row>
    <row r="79472" spans="16:17">
      <c r="P79472" s="63"/>
      <c r="Q79472" s="63"/>
    </row>
    <row r="79473" spans="16:17">
      <c r="P79473" s="63"/>
      <c r="Q79473" s="63"/>
    </row>
    <row r="79474" spans="16:17">
      <c r="P79474" s="63"/>
      <c r="Q79474" s="63"/>
    </row>
    <row r="79475" spans="16:17">
      <c r="P79475" s="63"/>
      <c r="Q79475" s="63"/>
    </row>
    <row r="79476" spans="16:17">
      <c r="P79476" s="63"/>
      <c r="Q79476" s="63"/>
    </row>
    <row r="79477" spans="16:17">
      <c r="P79477" s="63"/>
      <c r="Q79477" s="63"/>
    </row>
    <row r="79478" spans="16:17">
      <c r="P79478" s="63"/>
      <c r="Q79478" s="63"/>
    </row>
    <row r="79479" spans="16:17">
      <c r="P79479" s="63"/>
      <c r="Q79479" s="63"/>
    </row>
    <row r="79480" spans="16:17">
      <c r="P79480" s="63"/>
      <c r="Q79480" s="63"/>
    </row>
    <row r="79481" spans="16:17">
      <c r="P79481" s="63"/>
      <c r="Q79481" s="63"/>
    </row>
    <row r="79482" spans="16:17">
      <c r="P79482" s="63"/>
      <c r="Q79482" s="63"/>
    </row>
    <row r="79483" spans="16:17">
      <c r="P79483" s="63"/>
      <c r="Q79483" s="63"/>
    </row>
    <row r="79484" spans="16:17">
      <c r="P79484" s="63"/>
      <c r="Q79484" s="63"/>
    </row>
    <row r="79485" spans="16:17">
      <c r="P79485" s="63"/>
      <c r="Q79485" s="63"/>
    </row>
    <row r="79486" spans="16:17">
      <c r="P79486" s="63"/>
      <c r="Q79486" s="63"/>
    </row>
    <row r="79487" spans="16:17">
      <c r="P79487" s="63"/>
      <c r="Q79487" s="63"/>
    </row>
    <row r="79488" spans="16:17">
      <c r="P79488" s="63"/>
      <c r="Q79488" s="63"/>
    </row>
    <row r="79489" spans="16:17">
      <c r="P79489" s="63"/>
      <c r="Q79489" s="63"/>
    </row>
    <row r="79490" spans="16:17">
      <c r="P79490" s="63"/>
      <c r="Q79490" s="63"/>
    </row>
    <row r="79491" spans="16:17">
      <c r="P79491" s="63"/>
      <c r="Q79491" s="63"/>
    </row>
    <row r="79492" spans="16:17">
      <c r="P79492" s="63"/>
      <c r="Q79492" s="63"/>
    </row>
    <row r="79493" spans="16:17">
      <c r="P79493" s="63"/>
      <c r="Q79493" s="63"/>
    </row>
    <row r="79494" spans="16:17">
      <c r="P79494" s="63"/>
      <c r="Q79494" s="63"/>
    </row>
    <row r="79495" spans="16:17">
      <c r="P79495" s="63"/>
      <c r="Q79495" s="63"/>
    </row>
    <row r="79496" spans="16:17">
      <c r="P79496" s="63"/>
      <c r="Q79496" s="63"/>
    </row>
    <row r="79497" spans="16:17">
      <c r="P79497" s="63"/>
      <c r="Q79497" s="63"/>
    </row>
    <row r="79498" spans="16:17">
      <c r="P79498" s="63"/>
      <c r="Q79498" s="63"/>
    </row>
    <row r="79499" spans="16:17">
      <c r="P79499" s="63"/>
      <c r="Q79499" s="63"/>
    </row>
    <row r="79500" spans="16:17">
      <c r="P79500" s="63"/>
      <c r="Q79500" s="63"/>
    </row>
    <row r="79501" spans="16:17">
      <c r="P79501" s="63"/>
      <c r="Q79501" s="63"/>
    </row>
    <row r="79502" spans="16:17">
      <c r="P79502" s="63"/>
      <c r="Q79502" s="63"/>
    </row>
    <row r="79503" spans="16:17">
      <c r="P79503" s="63"/>
      <c r="Q79503" s="63"/>
    </row>
    <row r="79504" spans="16:17">
      <c r="P79504" s="63"/>
      <c r="Q79504" s="63"/>
    </row>
    <row r="79505" spans="16:17">
      <c r="P79505" s="63"/>
      <c r="Q79505" s="63"/>
    </row>
    <row r="79506" spans="16:17">
      <c r="P79506" s="63"/>
      <c r="Q79506" s="63"/>
    </row>
    <row r="79507" spans="16:17">
      <c r="P79507" s="63"/>
      <c r="Q79507" s="63"/>
    </row>
    <row r="79508" spans="16:17">
      <c r="P79508" s="63"/>
      <c r="Q79508" s="63"/>
    </row>
    <row r="79509" spans="16:17">
      <c r="P79509" s="63"/>
      <c r="Q79509" s="63"/>
    </row>
    <row r="79510" spans="16:17">
      <c r="P79510" s="63"/>
      <c r="Q79510" s="63"/>
    </row>
    <row r="79511" spans="16:17">
      <c r="P79511" s="63"/>
      <c r="Q79511" s="63"/>
    </row>
    <row r="79512" spans="16:17">
      <c r="P79512" s="63"/>
      <c r="Q79512" s="63"/>
    </row>
    <row r="79513" spans="16:17">
      <c r="P79513" s="63"/>
      <c r="Q79513" s="63"/>
    </row>
    <row r="79514" spans="16:17">
      <c r="P79514" s="63"/>
      <c r="Q79514" s="63"/>
    </row>
    <row r="79515" spans="16:17">
      <c r="P79515" s="63"/>
      <c r="Q79515" s="63"/>
    </row>
    <row r="79516" spans="16:17">
      <c r="P79516" s="63"/>
      <c r="Q79516" s="63"/>
    </row>
    <row r="79517" spans="16:17">
      <c r="P79517" s="63"/>
      <c r="Q79517" s="63"/>
    </row>
    <row r="79518" spans="16:17">
      <c r="P79518" s="63"/>
      <c r="Q79518" s="63"/>
    </row>
    <row r="79519" spans="16:17">
      <c r="P79519" s="63"/>
      <c r="Q79519" s="63"/>
    </row>
    <row r="79520" spans="16:17">
      <c r="P79520" s="63"/>
      <c r="Q79520" s="63"/>
    </row>
    <row r="79521" spans="16:17">
      <c r="P79521" s="63"/>
      <c r="Q79521" s="63"/>
    </row>
    <row r="79522" spans="16:17">
      <c r="P79522" s="63"/>
      <c r="Q79522" s="63"/>
    </row>
    <row r="79523" spans="16:17">
      <c r="P79523" s="63"/>
      <c r="Q79523" s="63"/>
    </row>
    <row r="79524" spans="16:17">
      <c r="P79524" s="63"/>
      <c r="Q79524" s="63"/>
    </row>
    <row r="79525" spans="16:17">
      <c r="P79525" s="63"/>
      <c r="Q79525" s="63"/>
    </row>
    <row r="79526" spans="16:17">
      <c r="P79526" s="63"/>
      <c r="Q79526" s="63"/>
    </row>
    <row r="79527" spans="16:17">
      <c r="P79527" s="63"/>
      <c r="Q79527" s="63"/>
    </row>
    <row r="79528" spans="16:17">
      <c r="P79528" s="63"/>
      <c r="Q79528" s="63"/>
    </row>
    <row r="79529" spans="16:17">
      <c r="P79529" s="63"/>
      <c r="Q79529" s="63"/>
    </row>
    <row r="79530" spans="16:17">
      <c r="P79530" s="63"/>
      <c r="Q79530" s="63"/>
    </row>
    <row r="79531" spans="16:17">
      <c r="P79531" s="63"/>
      <c r="Q79531" s="63"/>
    </row>
    <row r="79532" spans="16:17">
      <c r="P79532" s="63"/>
      <c r="Q79532" s="63"/>
    </row>
    <row r="79533" spans="16:17">
      <c r="P79533" s="63"/>
      <c r="Q79533" s="63"/>
    </row>
    <row r="79534" spans="16:17">
      <c r="P79534" s="63"/>
      <c r="Q79534" s="63"/>
    </row>
    <row r="79535" spans="16:17">
      <c r="P79535" s="63"/>
      <c r="Q79535" s="63"/>
    </row>
    <row r="79536" spans="16:17">
      <c r="P79536" s="63"/>
      <c r="Q79536" s="63"/>
    </row>
    <row r="79537" spans="16:17">
      <c r="P79537" s="63"/>
      <c r="Q79537" s="63"/>
    </row>
    <row r="79538" spans="16:17">
      <c r="P79538" s="63"/>
      <c r="Q79538" s="63"/>
    </row>
    <row r="79539" spans="16:17">
      <c r="P79539" s="63"/>
      <c r="Q79539" s="63"/>
    </row>
    <row r="79540" spans="16:17">
      <c r="P79540" s="63"/>
      <c r="Q79540" s="63"/>
    </row>
    <row r="79541" spans="16:17">
      <c r="P79541" s="63"/>
      <c r="Q79541" s="63"/>
    </row>
    <row r="79542" spans="16:17">
      <c r="P79542" s="63"/>
      <c r="Q79542" s="63"/>
    </row>
    <row r="79543" spans="16:17">
      <c r="P79543" s="63"/>
      <c r="Q79543" s="63"/>
    </row>
    <row r="79544" spans="16:17">
      <c r="P79544" s="63"/>
      <c r="Q79544" s="63"/>
    </row>
    <row r="79545" spans="16:17">
      <c r="P79545" s="63"/>
      <c r="Q79545" s="63"/>
    </row>
    <row r="79546" spans="16:17">
      <c r="P79546" s="63"/>
      <c r="Q79546" s="63"/>
    </row>
    <row r="79547" spans="16:17">
      <c r="P79547" s="63"/>
      <c r="Q79547" s="63"/>
    </row>
    <row r="79548" spans="16:17">
      <c r="P79548" s="63"/>
      <c r="Q79548" s="63"/>
    </row>
    <row r="79549" spans="16:17">
      <c r="P79549" s="63"/>
      <c r="Q79549" s="63"/>
    </row>
    <row r="79550" spans="16:17">
      <c r="P79550" s="63"/>
      <c r="Q79550" s="63"/>
    </row>
    <row r="79551" spans="16:17">
      <c r="P79551" s="63"/>
      <c r="Q79551" s="63"/>
    </row>
    <row r="79552" spans="16:17">
      <c r="P79552" s="63"/>
      <c r="Q79552" s="63"/>
    </row>
    <row r="79553" spans="16:17">
      <c r="P79553" s="63"/>
      <c r="Q79553" s="63"/>
    </row>
    <row r="79554" spans="16:17">
      <c r="P79554" s="63"/>
      <c r="Q79554" s="63"/>
    </row>
    <row r="79555" spans="16:17">
      <c r="P79555" s="63"/>
      <c r="Q79555" s="63"/>
    </row>
    <row r="79556" spans="16:17">
      <c r="P79556" s="63"/>
      <c r="Q79556" s="63"/>
    </row>
    <row r="79557" spans="16:17">
      <c r="P79557" s="63"/>
      <c r="Q79557" s="63"/>
    </row>
    <row r="79558" spans="16:17">
      <c r="P79558" s="63"/>
      <c r="Q79558" s="63"/>
    </row>
    <row r="79559" spans="16:17">
      <c r="P79559" s="63"/>
      <c r="Q79559" s="63"/>
    </row>
    <row r="79560" spans="16:17">
      <c r="P79560" s="63"/>
      <c r="Q79560" s="63"/>
    </row>
    <row r="79561" spans="16:17">
      <c r="P79561" s="63"/>
      <c r="Q79561" s="63"/>
    </row>
    <row r="79562" spans="16:17">
      <c r="P79562" s="63"/>
      <c r="Q79562" s="63"/>
    </row>
    <row r="79563" spans="16:17">
      <c r="P79563" s="63"/>
      <c r="Q79563" s="63"/>
    </row>
    <row r="79564" spans="16:17">
      <c r="P79564" s="63"/>
      <c r="Q79564" s="63"/>
    </row>
    <row r="79565" spans="16:17">
      <c r="P79565" s="63"/>
      <c r="Q79565" s="63"/>
    </row>
    <row r="79566" spans="16:17">
      <c r="P79566" s="63"/>
      <c r="Q79566" s="63"/>
    </row>
    <row r="79567" spans="16:17">
      <c r="P79567" s="63"/>
      <c r="Q79567" s="63"/>
    </row>
    <row r="79568" spans="16:17">
      <c r="P79568" s="63"/>
      <c r="Q79568" s="63"/>
    </row>
    <row r="79569" spans="16:17">
      <c r="P79569" s="63"/>
      <c r="Q79569" s="63"/>
    </row>
    <row r="79570" spans="16:17">
      <c r="P79570" s="63"/>
      <c r="Q79570" s="63"/>
    </row>
    <row r="79571" spans="16:17">
      <c r="P79571" s="63"/>
      <c r="Q79571" s="63"/>
    </row>
    <row r="79572" spans="16:17">
      <c r="P79572" s="63"/>
      <c r="Q79572" s="63"/>
    </row>
    <row r="79573" spans="16:17">
      <c r="P79573" s="63"/>
      <c r="Q79573" s="63"/>
    </row>
    <row r="79574" spans="16:17">
      <c r="P79574" s="63"/>
      <c r="Q79574" s="63"/>
    </row>
    <row r="79575" spans="16:17">
      <c r="P79575" s="63"/>
      <c r="Q79575" s="63"/>
    </row>
    <row r="79576" spans="16:17">
      <c r="P79576" s="63"/>
      <c r="Q79576" s="63"/>
    </row>
    <row r="79577" spans="16:17">
      <c r="P79577" s="63"/>
      <c r="Q79577" s="63"/>
    </row>
    <row r="79578" spans="16:17">
      <c r="P79578" s="63"/>
      <c r="Q79578" s="63"/>
    </row>
    <row r="79579" spans="16:17">
      <c r="P79579" s="63"/>
      <c r="Q79579" s="63"/>
    </row>
    <row r="79580" spans="16:17">
      <c r="P79580" s="63"/>
      <c r="Q79580" s="63"/>
    </row>
    <row r="79581" spans="16:17">
      <c r="P79581" s="63"/>
      <c r="Q79581" s="63"/>
    </row>
    <row r="79582" spans="16:17">
      <c r="P79582" s="63"/>
      <c r="Q79582" s="63"/>
    </row>
    <row r="79583" spans="16:17">
      <c r="P79583" s="63"/>
      <c r="Q79583" s="63"/>
    </row>
    <row r="79584" spans="16:17">
      <c r="P79584" s="63"/>
      <c r="Q79584" s="63"/>
    </row>
    <row r="79585" spans="16:17">
      <c r="P79585" s="63"/>
      <c r="Q79585" s="63"/>
    </row>
    <row r="79586" spans="16:17">
      <c r="P79586" s="63"/>
      <c r="Q79586" s="63"/>
    </row>
    <row r="79587" spans="16:17">
      <c r="P79587" s="63"/>
      <c r="Q79587" s="63"/>
    </row>
    <row r="79588" spans="16:17">
      <c r="P79588" s="63"/>
      <c r="Q79588" s="63"/>
    </row>
    <row r="79589" spans="16:17">
      <c r="P79589" s="63"/>
      <c r="Q79589" s="63"/>
    </row>
    <row r="79590" spans="16:17">
      <c r="P79590" s="63"/>
      <c r="Q79590" s="63"/>
    </row>
    <row r="79591" spans="16:17">
      <c r="P79591" s="63"/>
      <c r="Q79591" s="63"/>
    </row>
    <row r="79592" spans="16:17">
      <c r="P79592" s="63"/>
      <c r="Q79592" s="63"/>
    </row>
    <row r="79593" spans="16:17">
      <c r="P79593" s="63"/>
      <c r="Q79593" s="63"/>
    </row>
    <row r="79594" spans="16:17">
      <c r="P79594" s="63"/>
      <c r="Q79594" s="63"/>
    </row>
    <row r="79595" spans="16:17">
      <c r="P79595" s="63"/>
      <c r="Q79595" s="63"/>
    </row>
    <row r="79596" spans="16:17">
      <c r="P79596" s="63"/>
      <c r="Q79596" s="63"/>
    </row>
    <row r="79597" spans="16:17">
      <c r="P79597" s="63"/>
      <c r="Q79597" s="63"/>
    </row>
    <row r="79598" spans="16:17">
      <c r="P79598" s="63"/>
      <c r="Q79598" s="63"/>
    </row>
    <row r="79599" spans="16:17">
      <c r="P79599" s="63"/>
      <c r="Q79599" s="63"/>
    </row>
    <row r="79600" spans="16:17">
      <c r="P79600" s="63"/>
      <c r="Q79600" s="63"/>
    </row>
    <row r="79601" spans="16:17">
      <c r="P79601" s="63"/>
      <c r="Q79601" s="63"/>
    </row>
    <row r="79602" spans="16:17">
      <c r="P79602" s="63"/>
      <c r="Q79602" s="63"/>
    </row>
    <row r="79603" spans="16:17">
      <c r="P79603" s="63"/>
      <c r="Q79603" s="63"/>
    </row>
    <row r="79604" spans="16:17">
      <c r="P79604" s="63"/>
      <c r="Q79604" s="63"/>
    </row>
    <row r="79605" spans="16:17">
      <c r="P79605" s="63"/>
      <c r="Q79605" s="63"/>
    </row>
    <row r="79606" spans="16:17">
      <c r="P79606" s="63"/>
      <c r="Q79606" s="63"/>
    </row>
    <row r="79607" spans="16:17">
      <c r="P79607" s="63"/>
      <c r="Q79607" s="63"/>
    </row>
    <row r="79608" spans="16:17">
      <c r="P79608" s="63"/>
      <c r="Q79608" s="63"/>
    </row>
    <row r="79609" spans="16:17">
      <c r="P79609" s="63"/>
      <c r="Q79609" s="63"/>
    </row>
    <row r="79610" spans="16:17">
      <c r="P79610" s="63"/>
      <c r="Q79610" s="63"/>
    </row>
    <row r="79611" spans="16:17">
      <c r="P79611" s="63"/>
      <c r="Q79611" s="63"/>
    </row>
    <row r="79612" spans="16:17">
      <c r="P79612" s="63"/>
      <c r="Q79612" s="63"/>
    </row>
    <row r="79613" spans="16:17">
      <c r="P79613" s="63"/>
      <c r="Q79613" s="63"/>
    </row>
    <row r="79614" spans="16:17">
      <c r="P79614" s="63"/>
      <c r="Q79614" s="63"/>
    </row>
    <row r="79615" spans="16:17">
      <c r="P79615" s="63"/>
      <c r="Q79615" s="63"/>
    </row>
    <row r="79616" spans="16:17">
      <c r="P79616" s="63"/>
      <c r="Q79616" s="63"/>
    </row>
    <row r="79617" spans="16:17">
      <c r="P79617" s="63"/>
      <c r="Q79617" s="63"/>
    </row>
    <row r="79618" spans="16:17">
      <c r="P79618" s="63"/>
      <c r="Q79618" s="63"/>
    </row>
    <row r="79619" spans="16:17">
      <c r="P79619" s="63"/>
      <c r="Q79619" s="63"/>
    </row>
    <row r="79620" spans="16:17">
      <c r="P79620" s="63"/>
      <c r="Q79620" s="63"/>
    </row>
    <row r="79621" spans="16:17">
      <c r="P79621" s="63"/>
      <c r="Q79621" s="63"/>
    </row>
    <row r="79622" spans="16:17">
      <c r="P79622" s="63"/>
      <c r="Q79622" s="63"/>
    </row>
    <row r="79623" spans="16:17">
      <c r="P79623" s="63"/>
      <c r="Q79623" s="63"/>
    </row>
    <row r="79624" spans="16:17">
      <c r="P79624" s="63"/>
      <c r="Q79624" s="63"/>
    </row>
    <row r="79625" spans="16:17">
      <c r="P79625" s="63"/>
      <c r="Q79625" s="63"/>
    </row>
    <row r="79626" spans="16:17">
      <c r="P79626" s="63"/>
      <c r="Q79626" s="63"/>
    </row>
    <row r="79627" spans="16:17">
      <c r="P79627" s="63"/>
      <c r="Q79627" s="63"/>
    </row>
    <row r="79628" spans="16:17">
      <c r="P79628" s="63"/>
      <c r="Q79628" s="63"/>
    </row>
    <row r="79629" spans="16:17">
      <c r="P79629" s="63"/>
      <c r="Q79629" s="63"/>
    </row>
    <row r="79630" spans="16:17">
      <c r="P79630" s="63"/>
      <c r="Q79630" s="63"/>
    </row>
    <row r="79631" spans="16:17">
      <c r="P79631" s="63"/>
      <c r="Q79631" s="63"/>
    </row>
    <row r="79632" spans="16:17">
      <c r="P79632" s="63"/>
      <c r="Q79632" s="63"/>
    </row>
    <row r="79633" spans="16:17">
      <c r="P79633" s="63"/>
      <c r="Q79633" s="63"/>
    </row>
    <row r="79634" spans="16:17">
      <c r="P79634" s="63"/>
      <c r="Q79634" s="63"/>
    </row>
    <row r="79635" spans="16:17">
      <c r="P79635" s="63"/>
      <c r="Q79635" s="63"/>
    </row>
    <row r="79636" spans="16:17">
      <c r="P79636" s="63"/>
      <c r="Q79636" s="63"/>
    </row>
    <row r="79637" spans="16:17">
      <c r="P79637" s="63"/>
      <c r="Q79637" s="63"/>
    </row>
    <row r="79638" spans="16:17">
      <c r="P79638" s="63"/>
      <c r="Q79638" s="63"/>
    </row>
    <row r="79639" spans="16:17">
      <c r="P79639" s="63"/>
      <c r="Q79639" s="63"/>
    </row>
    <row r="79640" spans="16:17">
      <c r="P79640" s="63"/>
      <c r="Q79640" s="63"/>
    </row>
    <row r="79641" spans="16:17">
      <c r="P79641" s="63"/>
      <c r="Q79641" s="63"/>
    </row>
    <row r="79642" spans="16:17">
      <c r="P79642" s="63"/>
      <c r="Q79642" s="63"/>
    </row>
    <row r="79643" spans="16:17">
      <c r="P79643" s="63"/>
      <c r="Q79643" s="63"/>
    </row>
    <row r="79644" spans="16:17">
      <c r="P79644" s="63"/>
      <c r="Q79644" s="63"/>
    </row>
    <row r="79645" spans="16:17">
      <c r="P79645" s="63"/>
      <c r="Q79645" s="63"/>
    </row>
    <row r="79646" spans="16:17">
      <c r="P79646" s="63"/>
      <c r="Q79646" s="63"/>
    </row>
    <row r="79647" spans="16:17">
      <c r="P79647" s="63"/>
      <c r="Q79647" s="63"/>
    </row>
    <row r="79648" spans="16:17">
      <c r="P79648" s="63"/>
      <c r="Q79648" s="63"/>
    </row>
    <row r="79649" spans="16:17">
      <c r="P79649" s="63"/>
      <c r="Q79649" s="63"/>
    </row>
    <row r="79650" spans="16:17">
      <c r="P79650" s="63"/>
      <c r="Q79650" s="63"/>
    </row>
    <row r="79651" spans="16:17">
      <c r="P79651" s="63"/>
      <c r="Q79651" s="63"/>
    </row>
    <row r="79652" spans="16:17">
      <c r="P79652" s="63"/>
      <c r="Q79652" s="63"/>
    </row>
    <row r="79653" spans="16:17">
      <c r="P79653" s="63"/>
      <c r="Q79653" s="63"/>
    </row>
    <row r="79654" spans="16:17">
      <c r="P79654" s="63"/>
      <c r="Q79654" s="63"/>
    </row>
    <row r="79655" spans="16:17">
      <c r="P79655" s="63"/>
      <c r="Q79655" s="63"/>
    </row>
    <row r="79656" spans="16:17">
      <c r="P79656" s="63"/>
      <c r="Q79656" s="63"/>
    </row>
    <row r="79657" spans="16:17">
      <c r="P79657" s="63"/>
      <c r="Q79657" s="63"/>
    </row>
    <row r="79658" spans="16:17">
      <c r="P79658" s="63"/>
      <c r="Q79658" s="63"/>
    </row>
    <row r="79659" spans="16:17">
      <c r="P79659" s="63"/>
      <c r="Q79659" s="63"/>
    </row>
    <row r="79660" spans="16:17">
      <c r="P79660" s="63"/>
      <c r="Q79660" s="63"/>
    </row>
    <row r="79661" spans="16:17">
      <c r="P79661" s="63"/>
      <c r="Q79661" s="63"/>
    </row>
    <row r="79662" spans="16:17">
      <c r="P79662" s="63"/>
      <c r="Q79662" s="63"/>
    </row>
    <row r="79663" spans="16:17">
      <c r="P79663" s="63"/>
      <c r="Q79663" s="63"/>
    </row>
    <row r="79664" spans="16:17">
      <c r="P79664" s="63"/>
      <c r="Q79664" s="63"/>
    </row>
    <row r="79665" spans="16:17">
      <c r="P79665" s="63"/>
      <c r="Q79665" s="63"/>
    </row>
    <row r="79666" spans="16:17">
      <c r="P79666" s="63"/>
      <c r="Q79666" s="63"/>
    </row>
    <row r="79667" spans="16:17">
      <c r="P79667" s="63"/>
      <c r="Q79667" s="63"/>
    </row>
    <row r="79668" spans="16:17">
      <c r="P79668" s="63"/>
      <c r="Q79668" s="63"/>
    </row>
    <row r="79669" spans="16:17">
      <c r="P79669" s="63"/>
      <c r="Q79669" s="63"/>
    </row>
    <row r="79670" spans="16:17">
      <c r="P79670" s="63"/>
      <c r="Q79670" s="63"/>
    </row>
    <row r="79671" spans="16:17">
      <c r="P79671" s="63"/>
      <c r="Q79671" s="63"/>
    </row>
    <row r="79672" spans="16:17">
      <c r="P79672" s="63"/>
      <c r="Q79672" s="63"/>
    </row>
    <row r="79673" spans="16:17">
      <c r="P79673" s="63"/>
      <c r="Q79673" s="63"/>
    </row>
    <row r="79674" spans="16:17">
      <c r="P79674" s="63"/>
      <c r="Q79674" s="63"/>
    </row>
    <row r="79675" spans="16:17">
      <c r="P79675" s="63"/>
      <c r="Q79675" s="63"/>
    </row>
    <row r="79676" spans="16:17">
      <c r="P79676" s="63"/>
      <c r="Q79676" s="63"/>
    </row>
    <row r="79677" spans="16:17">
      <c r="P79677" s="63"/>
      <c r="Q79677" s="63"/>
    </row>
    <row r="79678" spans="16:17">
      <c r="P79678" s="63"/>
      <c r="Q79678" s="63"/>
    </row>
    <row r="79679" spans="16:17">
      <c r="P79679" s="63"/>
      <c r="Q79679" s="63"/>
    </row>
    <row r="79680" spans="16:17">
      <c r="P79680" s="63"/>
      <c r="Q79680" s="63"/>
    </row>
    <row r="79681" spans="16:17">
      <c r="P79681" s="63"/>
      <c r="Q79681" s="63"/>
    </row>
    <row r="79682" spans="16:17">
      <c r="P79682" s="63"/>
      <c r="Q79682" s="63"/>
    </row>
    <row r="79683" spans="16:17">
      <c r="P79683" s="63"/>
      <c r="Q79683" s="63"/>
    </row>
    <row r="79684" spans="16:17">
      <c r="P79684" s="63"/>
      <c r="Q79684" s="63"/>
    </row>
    <row r="79685" spans="16:17">
      <c r="P79685" s="63"/>
      <c r="Q79685" s="63"/>
    </row>
    <row r="79686" spans="16:17">
      <c r="P79686" s="63"/>
      <c r="Q79686" s="63"/>
    </row>
    <row r="79687" spans="16:17">
      <c r="P79687" s="63"/>
      <c r="Q79687" s="63"/>
    </row>
    <row r="79688" spans="16:17">
      <c r="P79688" s="63"/>
      <c r="Q79688" s="63"/>
    </row>
    <row r="79689" spans="16:17">
      <c r="P79689" s="63"/>
      <c r="Q79689" s="63"/>
    </row>
    <row r="79690" spans="16:17">
      <c r="P79690" s="63"/>
      <c r="Q79690" s="63"/>
    </row>
    <row r="79691" spans="16:17">
      <c r="P79691" s="63"/>
      <c r="Q79691" s="63"/>
    </row>
    <row r="79692" spans="16:17">
      <c r="P79692" s="63"/>
      <c r="Q79692" s="63"/>
    </row>
    <row r="79693" spans="16:17">
      <c r="P79693" s="63"/>
      <c r="Q79693" s="63"/>
    </row>
    <row r="79694" spans="16:17">
      <c r="P79694" s="63"/>
      <c r="Q79694" s="63"/>
    </row>
    <row r="79695" spans="16:17">
      <c r="P79695" s="63"/>
      <c r="Q79695" s="63"/>
    </row>
    <row r="79696" spans="16:17">
      <c r="P79696" s="63"/>
      <c r="Q79696" s="63"/>
    </row>
    <row r="79697" spans="16:17">
      <c r="P79697" s="63"/>
      <c r="Q79697" s="63"/>
    </row>
    <row r="79698" spans="16:17">
      <c r="P79698" s="63"/>
      <c r="Q79698" s="63"/>
    </row>
    <row r="79699" spans="16:17">
      <c r="P79699" s="63"/>
      <c r="Q79699" s="63"/>
    </row>
    <row r="79700" spans="16:17">
      <c r="P79700" s="63"/>
      <c r="Q79700" s="63"/>
    </row>
    <row r="79701" spans="16:17">
      <c r="P79701" s="63"/>
      <c r="Q79701" s="63"/>
    </row>
    <row r="79702" spans="16:17">
      <c r="P79702" s="63"/>
      <c r="Q79702" s="63"/>
    </row>
    <row r="79703" spans="16:17">
      <c r="P79703" s="63"/>
      <c r="Q79703" s="63"/>
    </row>
    <row r="79704" spans="16:17">
      <c r="P79704" s="63"/>
      <c r="Q79704" s="63"/>
    </row>
    <row r="79705" spans="16:17">
      <c r="P79705" s="63"/>
      <c r="Q79705" s="63"/>
    </row>
    <row r="79706" spans="16:17">
      <c r="P79706" s="63"/>
      <c r="Q79706" s="63"/>
    </row>
    <row r="79707" spans="16:17">
      <c r="P79707" s="63"/>
      <c r="Q79707" s="63"/>
    </row>
    <row r="79708" spans="16:17">
      <c r="P79708" s="63"/>
      <c r="Q79708" s="63"/>
    </row>
    <row r="79709" spans="16:17">
      <c r="P79709" s="63"/>
      <c r="Q79709" s="63"/>
    </row>
    <row r="79710" spans="16:17">
      <c r="P79710" s="63"/>
      <c r="Q79710" s="63"/>
    </row>
    <row r="79711" spans="16:17">
      <c r="P79711" s="63"/>
      <c r="Q79711" s="63"/>
    </row>
    <row r="79712" spans="16:17">
      <c r="P79712" s="63"/>
      <c r="Q79712" s="63"/>
    </row>
    <row r="79713" spans="16:17">
      <c r="P79713" s="63"/>
      <c r="Q79713" s="63"/>
    </row>
    <row r="79714" spans="16:17">
      <c r="P79714" s="63"/>
      <c r="Q79714" s="63"/>
    </row>
    <row r="79715" spans="16:17">
      <c r="P79715" s="63"/>
      <c r="Q79715" s="63"/>
    </row>
    <row r="79716" spans="16:17">
      <c r="P79716" s="63"/>
      <c r="Q79716" s="63"/>
    </row>
    <row r="79717" spans="16:17">
      <c r="P79717" s="63"/>
      <c r="Q79717" s="63"/>
    </row>
    <row r="79718" spans="16:17">
      <c r="P79718" s="63"/>
      <c r="Q79718" s="63"/>
    </row>
    <row r="79719" spans="16:17">
      <c r="P79719" s="63"/>
      <c r="Q79719" s="63"/>
    </row>
    <row r="79720" spans="16:17">
      <c r="P79720" s="63"/>
      <c r="Q79720" s="63"/>
    </row>
    <row r="79721" spans="16:17">
      <c r="P79721" s="63"/>
      <c r="Q79721" s="63"/>
    </row>
    <row r="79722" spans="16:17">
      <c r="P79722" s="63"/>
      <c r="Q79722" s="63"/>
    </row>
    <row r="79723" spans="16:17">
      <c r="P79723" s="63"/>
      <c r="Q79723" s="63"/>
    </row>
    <row r="79724" spans="16:17">
      <c r="P79724" s="63"/>
      <c r="Q79724" s="63"/>
    </row>
    <row r="79725" spans="16:17">
      <c r="P79725" s="63"/>
      <c r="Q79725" s="63"/>
    </row>
    <row r="79726" spans="16:17">
      <c r="P79726" s="63"/>
      <c r="Q79726" s="63"/>
    </row>
    <row r="79727" spans="16:17">
      <c r="P79727" s="63"/>
      <c r="Q79727" s="63"/>
    </row>
    <row r="79728" spans="16:17">
      <c r="P79728" s="63"/>
      <c r="Q79728" s="63"/>
    </row>
    <row r="79729" spans="16:17">
      <c r="P79729" s="63"/>
      <c r="Q79729" s="63"/>
    </row>
    <row r="79730" spans="16:17">
      <c r="P79730" s="63"/>
      <c r="Q79730" s="63"/>
    </row>
    <row r="79731" spans="16:17">
      <c r="P79731" s="63"/>
      <c r="Q79731" s="63"/>
    </row>
    <row r="79732" spans="16:17">
      <c r="P79732" s="63"/>
      <c r="Q79732" s="63"/>
    </row>
    <row r="79733" spans="16:17">
      <c r="P79733" s="63"/>
      <c r="Q79733" s="63"/>
    </row>
    <row r="79734" spans="16:17">
      <c r="P79734" s="63"/>
      <c r="Q79734" s="63"/>
    </row>
    <row r="79735" spans="16:17">
      <c r="P79735" s="63"/>
      <c r="Q79735" s="63"/>
    </row>
    <row r="79736" spans="16:17">
      <c r="P79736" s="63"/>
      <c r="Q79736" s="63"/>
    </row>
    <row r="79737" spans="16:17">
      <c r="P79737" s="63"/>
      <c r="Q79737" s="63"/>
    </row>
    <row r="79738" spans="16:17">
      <c r="P79738" s="63"/>
      <c r="Q79738" s="63"/>
    </row>
    <row r="79739" spans="16:17">
      <c r="P79739" s="63"/>
      <c r="Q79739" s="63"/>
    </row>
    <row r="79740" spans="16:17">
      <c r="P79740" s="63"/>
      <c r="Q79740" s="63"/>
    </row>
    <row r="79741" spans="16:17">
      <c r="P79741" s="63"/>
      <c r="Q79741" s="63"/>
    </row>
    <row r="79742" spans="16:17">
      <c r="P79742" s="63"/>
      <c r="Q79742" s="63"/>
    </row>
    <row r="79743" spans="16:17">
      <c r="P79743" s="63"/>
      <c r="Q79743" s="63"/>
    </row>
    <row r="79744" spans="16:17">
      <c r="P79744" s="63"/>
      <c r="Q79744" s="63"/>
    </row>
    <row r="79745" spans="16:17">
      <c r="P79745" s="63"/>
      <c r="Q79745" s="63"/>
    </row>
    <row r="79746" spans="16:17">
      <c r="P79746" s="63"/>
      <c r="Q79746" s="63"/>
    </row>
    <row r="79747" spans="16:17">
      <c r="P79747" s="63"/>
      <c r="Q79747" s="63"/>
    </row>
    <row r="79748" spans="16:17">
      <c r="P79748" s="63"/>
      <c r="Q79748" s="63"/>
    </row>
    <row r="79749" spans="16:17">
      <c r="P79749" s="63"/>
      <c r="Q79749" s="63"/>
    </row>
    <row r="79750" spans="16:17">
      <c r="P79750" s="63"/>
      <c r="Q79750" s="63"/>
    </row>
    <row r="79751" spans="16:17">
      <c r="P79751" s="63"/>
      <c r="Q79751" s="63"/>
    </row>
    <row r="79752" spans="16:17">
      <c r="P79752" s="63"/>
      <c r="Q79752" s="63"/>
    </row>
    <row r="79753" spans="16:17">
      <c r="P79753" s="63"/>
      <c r="Q79753" s="63"/>
    </row>
    <row r="79754" spans="16:17">
      <c r="P79754" s="63"/>
      <c r="Q79754" s="63"/>
    </row>
    <row r="79755" spans="16:17">
      <c r="P79755" s="63"/>
      <c r="Q79755" s="63"/>
    </row>
    <row r="79756" spans="16:17">
      <c r="P79756" s="63"/>
      <c r="Q79756" s="63"/>
    </row>
    <row r="79757" spans="16:17">
      <c r="P79757" s="63"/>
      <c r="Q79757" s="63"/>
    </row>
    <row r="79758" spans="16:17">
      <c r="P79758" s="63"/>
      <c r="Q79758" s="63"/>
    </row>
    <row r="79759" spans="16:17">
      <c r="P79759" s="63"/>
      <c r="Q79759" s="63"/>
    </row>
    <row r="79760" spans="16:17">
      <c r="P79760" s="63"/>
      <c r="Q79760" s="63"/>
    </row>
    <row r="79761" spans="16:17">
      <c r="P79761" s="63"/>
      <c r="Q79761" s="63"/>
    </row>
    <row r="79762" spans="16:17">
      <c r="P79762" s="63"/>
      <c r="Q79762" s="63"/>
    </row>
    <row r="79763" spans="16:17">
      <c r="P79763" s="63"/>
      <c r="Q79763" s="63"/>
    </row>
    <row r="79764" spans="16:17">
      <c r="P79764" s="63"/>
      <c r="Q79764" s="63"/>
    </row>
    <row r="79765" spans="16:17">
      <c r="P79765" s="63"/>
      <c r="Q79765" s="63"/>
    </row>
    <row r="79766" spans="16:17">
      <c r="P79766" s="63"/>
      <c r="Q79766" s="63"/>
    </row>
    <row r="79767" spans="16:17">
      <c r="P79767" s="63"/>
      <c r="Q79767" s="63"/>
    </row>
    <row r="79768" spans="16:17">
      <c r="P79768" s="63"/>
      <c r="Q79768" s="63"/>
    </row>
    <row r="79769" spans="16:17">
      <c r="P79769" s="63"/>
      <c r="Q79769" s="63"/>
    </row>
    <row r="79770" spans="16:17">
      <c r="P79770" s="63"/>
      <c r="Q79770" s="63"/>
    </row>
    <row r="79771" spans="16:17">
      <c r="P79771" s="63"/>
      <c r="Q79771" s="63"/>
    </row>
    <row r="79772" spans="16:17">
      <c r="P79772" s="63"/>
      <c r="Q79772" s="63"/>
    </row>
    <row r="79773" spans="16:17">
      <c r="P79773" s="63"/>
      <c r="Q79773" s="63"/>
    </row>
    <row r="79774" spans="16:17">
      <c r="P79774" s="63"/>
      <c r="Q79774" s="63"/>
    </row>
    <row r="79775" spans="16:17">
      <c r="P79775" s="63"/>
      <c r="Q79775" s="63"/>
    </row>
    <row r="79776" spans="16:17">
      <c r="P79776" s="63"/>
      <c r="Q79776" s="63"/>
    </row>
    <row r="79777" spans="16:17">
      <c r="P79777" s="63"/>
      <c r="Q79777" s="63"/>
    </row>
    <row r="79778" spans="16:17">
      <c r="P79778" s="63"/>
      <c r="Q79778" s="63"/>
    </row>
    <row r="79779" spans="16:17">
      <c r="P79779" s="63"/>
      <c r="Q79779" s="63"/>
    </row>
    <row r="79780" spans="16:17">
      <c r="P79780" s="63"/>
      <c r="Q79780" s="63"/>
    </row>
    <row r="79781" spans="16:17">
      <c r="P79781" s="63"/>
      <c r="Q79781" s="63"/>
    </row>
    <row r="79782" spans="16:17">
      <c r="P79782" s="63"/>
      <c r="Q79782" s="63"/>
    </row>
    <row r="79783" spans="16:17">
      <c r="P79783" s="63"/>
      <c r="Q79783" s="63"/>
    </row>
    <row r="79784" spans="16:17">
      <c r="P79784" s="63"/>
      <c r="Q79784" s="63"/>
    </row>
    <row r="79785" spans="16:17">
      <c r="P79785" s="63"/>
      <c r="Q79785" s="63"/>
    </row>
    <row r="79786" spans="16:17">
      <c r="P79786" s="63"/>
      <c r="Q79786" s="63"/>
    </row>
    <row r="79787" spans="16:17">
      <c r="P79787" s="63"/>
      <c r="Q79787" s="63"/>
    </row>
    <row r="79788" spans="16:17">
      <c r="P79788" s="63"/>
      <c r="Q79788" s="63"/>
    </row>
    <row r="79789" spans="16:17">
      <c r="P79789" s="63"/>
      <c r="Q79789" s="63"/>
    </row>
    <row r="79790" spans="16:17">
      <c r="P79790" s="63"/>
      <c r="Q79790" s="63"/>
    </row>
    <row r="79791" spans="16:17">
      <c r="P79791" s="63"/>
      <c r="Q79791" s="63"/>
    </row>
    <row r="79792" spans="16:17">
      <c r="P79792" s="63"/>
      <c r="Q79792" s="63"/>
    </row>
    <row r="79793" spans="16:17">
      <c r="P79793" s="63"/>
      <c r="Q79793" s="63"/>
    </row>
    <row r="79794" spans="16:17">
      <c r="P79794" s="63"/>
      <c r="Q79794" s="63"/>
    </row>
    <row r="79795" spans="16:17">
      <c r="P79795" s="63"/>
      <c r="Q79795" s="63"/>
    </row>
    <row r="79796" spans="16:17">
      <c r="P79796" s="63"/>
      <c r="Q79796" s="63"/>
    </row>
    <row r="79797" spans="16:17">
      <c r="P79797" s="63"/>
      <c r="Q79797" s="63"/>
    </row>
    <row r="79798" spans="16:17">
      <c r="P79798" s="63"/>
      <c r="Q79798" s="63"/>
    </row>
    <row r="79799" spans="16:17">
      <c r="P79799" s="63"/>
      <c r="Q79799" s="63"/>
    </row>
    <row r="79800" spans="16:17">
      <c r="P79800" s="63"/>
      <c r="Q79800" s="63"/>
    </row>
    <row r="79801" spans="16:17">
      <c r="P79801" s="63"/>
      <c r="Q79801" s="63"/>
    </row>
    <row r="79802" spans="16:17">
      <c r="P79802" s="63"/>
      <c r="Q79802" s="63"/>
    </row>
    <row r="79803" spans="16:17">
      <c r="P79803" s="63"/>
      <c r="Q79803" s="63"/>
    </row>
    <row r="79804" spans="16:17">
      <c r="P79804" s="63"/>
      <c r="Q79804" s="63"/>
    </row>
    <row r="79805" spans="16:17">
      <c r="P79805" s="63"/>
      <c r="Q79805" s="63"/>
    </row>
    <row r="79806" spans="16:17">
      <c r="P79806" s="63"/>
      <c r="Q79806" s="63"/>
    </row>
    <row r="79807" spans="16:17">
      <c r="P79807" s="63"/>
      <c r="Q79807" s="63"/>
    </row>
    <row r="79808" spans="16:17">
      <c r="P79808" s="63"/>
      <c r="Q79808" s="63"/>
    </row>
    <row r="79809" spans="16:17">
      <c r="P79809" s="63"/>
      <c r="Q79809" s="63"/>
    </row>
    <row r="79810" spans="16:17">
      <c r="P79810" s="63"/>
      <c r="Q79810" s="63"/>
    </row>
    <row r="79811" spans="16:17">
      <c r="P79811" s="63"/>
      <c r="Q79811" s="63"/>
    </row>
    <row r="79812" spans="16:17">
      <c r="P79812" s="63"/>
      <c r="Q79812" s="63"/>
    </row>
    <row r="79813" spans="16:17">
      <c r="P79813" s="63"/>
      <c r="Q79813" s="63"/>
    </row>
    <row r="79814" spans="16:17">
      <c r="P79814" s="63"/>
      <c r="Q79814" s="63"/>
    </row>
    <row r="79815" spans="16:17">
      <c r="P79815" s="63"/>
      <c r="Q79815" s="63"/>
    </row>
    <row r="79816" spans="16:17">
      <c r="P79816" s="63"/>
      <c r="Q79816" s="63"/>
    </row>
    <row r="79817" spans="16:17">
      <c r="P79817" s="63"/>
      <c r="Q79817" s="63"/>
    </row>
    <row r="79818" spans="16:17">
      <c r="P79818" s="63"/>
      <c r="Q79818" s="63"/>
    </row>
    <row r="79819" spans="16:17">
      <c r="P79819" s="63"/>
      <c r="Q79819" s="63"/>
    </row>
    <row r="79820" spans="16:17">
      <c r="P79820" s="63"/>
      <c r="Q79820" s="63"/>
    </row>
    <row r="79821" spans="16:17">
      <c r="P79821" s="63"/>
      <c r="Q79821" s="63"/>
    </row>
    <row r="79822" spans="16:17">
      <c r="P79822" s="63"/>
      <c r="Q79822" s="63"/>
    </row>
    <row r="79823" spans="16:17">
      <c r="P79823" s="63"/>
      <c r="Q79823" s="63"/>
    </row>
    <row r="79824" spans="16:17">
      <c r="P79824" s="63"/>
      <c r="Q79824" s="63"/>
    </row>
    <row r="79825" spans="16:17">
      <c r="P79825" s="63"/>
      <c r="Q79825" s="63"/>
    </row>
    <row r="79826" spans="16:17">
      <c r="P79826" s="63"/>
      <c r="Q79826" s="63"/>
    </row>
    <row r="79827" spans="16:17">
      <c r="P79827" s="63"/>
      <c r="Q79827" s="63"/>
    </row>
    <row r="79828" spans="16:17">
      <c r="P79828" s="63"/>
      <c r="Q79828" s="63"/>
    </row>
    <row r="79829" spans="16:17">
      <c r="P79829" s="63"/>
      <c r="Q79829" s="63"/>
    </row>
    <row r="79830" spans="16:17">
      <c r="P79830" s="63"/>
      <c r="Q79830" s="63"/>
    </row>
    <row r="79831" spans="16:17">
      <c r="P79831" s="63"/>
      <c r="Q79831" s="63"/>
    </row>
    <row r="79832" spans="16:17">
      <c r="P79832" s="63"/>
      <c r="Q79832" s="63"/>
    </row>
    <row r="79833" spans="16:17">
      <c r="P79833" s="63"/>
      <c r="Q79833" s="63"/>
    </row>
    <row r="79834" spans="16:17">
      <c r="P79834" s="63"/>
      <c r="Q79834" s="63"/>
    </row>
    <row r="79835" spans="16:17">
      <c r="P79835" s="63"/>
      <c r="Q79835" s="63"/>
    </row>
    <row r="79836" spans="16:17">
      <c r="P79836" s="63"/>
      <c r="Q79836" s="63"/>
    </row>
    <row r="79837" spans="16:17">
      <c r="P79837" s="63"/>
      <c r="Q79837" s="63"/>
    </row>
    <row r="79838" spans="16:17">
      <c r="P79838" s="63"/>
      <c r="Q79838" s="63"/>
    </row>
    <row r="79839" spans="16:17">
      <c r="P79839" s="63"/>
      <c r="Q79839" s="63"/>
    </row>
    <row r="79840" spans="16:17">
      <c r="P79840" s="63"/>
      <c r="Q79840" s="63"/>
    </row>
    <row r="79841" spans="16:17">
      <c r="P79841" s="63"/>
      <c r="Q79841" s="63"/>
    </row>
    <row r="79842" spans="16:17">
      <c r="P79842" s="63"/>
      <c r="Q79842" s="63"/>
    </row>
    <row r="79843" spans="16:17">
      <c r="P79843" s="63"/>
      <c r="Q79843" s="63"/>
    </row>
    <row r="79844" spans="16:17">
      <c r="P79844" s="63"/>
      <c r="Q79844" s="63"/>
    </row>
    <row r="79845" spans="16:17">
      <c r="P79845" s="63"/>
      <c r="Q79845" s="63"/>
    </row>
    <row r="79846" spans="16:17">
      <c r="P79846" s="63"/>
      <c r="Q79846" s="63"/>
    </row>
    <row r="79847" spans="16:17">
      <c r="P79847" s="63"/>
      <c r="Q79847" s="63"/>
    </row>
    <row r="79848" spans="16:17">
      <c r="P79848" s="63"/>
      <c r="Q79848" s="63"/>
    </row>
    <row r="79849" spans="16:17">
      <c r="P79849" s="63"/>
      <c r="Q79849" s="63"/>
    </row>
    <row r="79850" spans="16:17">
      <c r="P79850" s="63"/>
      <c r="Q79850" s="63"/>
    </row>
    <row r="79851" spans="16:17">
      <c r="P79851" s="63"/>
      <c r="Q79851" s="63"/>
    </row>
    <row r="79852" spans="16:17">
      <c r="P79852" s="63"/>
      <c r="Q79852" s="63"/>
    </row>
    <row r="79853" spans="16:17">
      <c r="P79853" s="63"/>
      <c r="Q79853" s="63"/>
    </row>
    <row r="79854" spans="16:17">
      <c r="P79854" s="63"/>
      <c r="Q79854" s="63"/>
    </row>
    <row r="79855" spans="16:17">
      <c r="P79855" s="63"/>
      <c r="Q79855" s="63"/>
    </row>
    <row r="79856" spans="16:17">
      <c r="P79856" s="63"/>
      <c r="Q79856" s="63"/>
    </row>
    <row r="79857" spans="16:17">
      <c r="P79857" s="63"/>
      <c r="Q79857" s="63"/>
    </row>
    <row r="79858" spans="16:17">
      <c r="P79858" s="63"/>
      <c r="Q79858" s="63"/>
    </row>
    <row r="79859" spans="16:17">
      <c r="P79859" s="63"/>
      <c r="Q79859" s="63"/>
    </row>
    <row r="79860" spans="16:17">
      <c r="P79860" s="63"/>
      <c r="Q79860" s="63"/>
    </row>
    <row r="79861" spans="16:17">
      <c r="P79861" s="63"/>
      <c r="Q79861" s="63"/>
    </row>
    <row r="79862" spans="16:17">
      <c r="P79862" s="63"/>
      <c r="Q79862" s="63"/>
    </row>
    <row r="79863" spans="16:17">
      <c r="P79863" s="63"/>
      <c r="Q79863" s="63"/>
    </row>
    <row r="79864" spans="16:17">
      <c r="P79864" s="63"/>
      <c r="Q79864" s="63"/>
    </row>
    <row r="79865" spans="16:17">
      <c r="P79865" s="63"/>
      <c r="Q79865" s="63"/>
    </row>
    <row r="79866" spans="16:17">
      <c r="P79866" s="63"/>
      <c r="Q79866" s="63"/>
    </row>
    <row r="79867" spans="16:17">
      <c r="P79867" s="63"/>
      <c r="Q79867" s="63"/>
    </row>
    <row r="79868" spans="16:17">
      <c r="P79868" s="63"/>
      <c r="Q79868" s="63"/>
    </row>
    <row r="79869" spans="16:17">
      <c r="P79869" s="63"/>
      <c r="Q79869" s="63"/>
    </row>
    <row r="79870" spans="16:17">
      <c r="P79870" s="63"/>
      <c r="Q79870" s="63"/>
    </row>
    <row r="79871" spans="16:17">
      <c r="P79871" s="63"/>
      <c r="Q79871" s="63"/>
    </row>
    <row r="79872" spans="16:17">
      <c r="P79872" s="63"/>
      <c r="Q79872" s="63"/>
    </row>
    <row r="79873" spans="16:17">
      <c r="P79873" s="63"/>
      <c r="Q79873" s="63"/>
    </row>
    <row r="79874" spans="16:17">
      <c r="P79874" s="63"/>
      <c r="Q79874" s="63"/>
    </row>
    <row r="79875" spans="16:17">
      <c r="P79875" s="63"/>
      <c r="Q79875" s="63"/>
    </row>
    <row r="79876" spans="16:17">
      <c r="P79876" s="63"/>
      <c r="Q79876" s="63"/>
    </row>
    <row r="79877" spans="16:17">
      <c r="P79877" s="63"/>
      <c r="Q79877" s="63"/>
    </row>
    <row r="79878" spans="16:17">
      <c r="P79878" s="63"/>
      <c r="Q79878" s="63"/>
    </row>
    <row r="79879" spans="16:17">
      <c r="P79879" s="63"/>
      <c r="Q79879" s="63"/>
    </row>
    <row r="79880" spans="16:17">
      <c r="P79880" s="63"/>
      <c r="Q79880" s="63"/>
    </row>
    <row r="79881" spans="16:17">
      <c r="P79881" s="63"/>
      <c r="Q79881" s="63"/>
    </row>
    <row r="79882" spans="16:17">
      <c r="P79882" s="63"/>
      <c r="Q79882" s="63"/>
    </row>
    <row r="79883" spans="16:17">
      <c r="P79883" s="63"/>
      <c r="Q79883" s="63"/>
    </row>
    <row r="79884" spans="16:17">
      <c r="P79884" s="63"/>
      <c r="Q79884" s="63"/>
    </row>
    <row r="79885" spans="16:17">
      <c r="P79885" s="63"/>
      <c r="Q79885" s="63"/>
    </row>
    <row r="79886" spans="16:17">
      <c r="P79886" s="63"/>
      <c r="Q79886" s="63"/>
    </row>
    <row r="79887" spans="16:17">
      <c r="P79887" s="63"/>
      <c r="Q79887" s="63"/>
    </row>
    <row r="79888" spans="16:17">
      <c r="P79888" s="63"/>
      <c r="Q79888" s="63"/>
    </row>
    <row r="79889" spans="16:17">
      <c r="P79889" s="63"/>
      <c r="Q79889" s="63"/>
    </row>
    <row r="79890" spans="16:17">
      <c r="P79890" s="63"/>
      <c r="Q79890" s="63"/>
    </row>
    <row r="79891" spans="16:17">
      <c r="P79891" s="63"/>
      <c r="Q79891" s="63"/>
    </row>
    <row r="79892" spans="16:17">
      <c r="P79892" s="63"/>
      <c r="Q79892" s="63"/>
    </row>
    <row r="79893" spans="16:17">
      <c r="P79893" s="63"/>
      <c r="Q79893" s="63"/>
    </row>
    <row r="79894" spans="16:17">
      <c r="P79894" s="63"/>
      <c r="Q79894" s="63"/>
    </row>
    <row r="79895" spans="16:17">
      <c r="P79895" s="63"/>
      <c r="Q79895" s="63"/>
    </row>
    <row r="79896" spans="16:17">
      <c r="P79896" s="63"/>
      <c r="Q79896" s="63"/>
    </row>
    <row r="79897" spans="16:17">
      <c r="P79897" s="63"/>
      <c r="Q79897" s="63"/>
    </row>
    <row r="79898" spans="16:17">
      <c r="P79898" s="63"/>
      <c r="Q79898" s="63"/>
    </row>
    <row r="79899" spans="16:17">
      <c r="P79899" s="63"/>
      <c r="Q79899" s="63"/>
    </row>
    <row r="79900" spans="16:17">
      <c r="P79900" s="63"/>
      <c r="Q79900" s="63"/>
    </row>
    <row r="79901" spans="16:17">
      <c r="P79901" s="63"/>
      <c r="Q79901" s="63"/>
    </row>
    <row r="79902" spans="16:17">
      <c r="P79902" s="63"/>
      <c r="Q79902" s="63"/>
    </row>
    <row r="79903" spans="16:17">
      <c r="P79903" s="63"/>
      <c r="Q79903" s="63"/>
    </row>
    <row r="79904" spans="16:17">
      <c r="P79904" s="63"/>
      <c r="Q79904" s="63"/>
    </row>
    <row r="79905" spans="16:17">
      <c r="P79905" s="63"/>
      <c r="Q79905" s="63"/>
    </row>
    <row r="79906" spans="16:17">
      <c r="P79906" s="63"/>
      <c r="Q79906" s="63"/>
    </row>
    <row r="79907" spans="16:17">
      <c r="P79907" s="63"/>
      <c r="Q79907" s="63"/>
    </row>
    <row r="79908" spans="16:17">
      <c r="P79908" s="63"/>
      <c r="Q79908" s="63"/>
    </row>
    <row r="79909" spans="16:17">
      <c r="P79909" s="63"/>
      <c r="Q79909" s="63"/>
    </row>
    <row r="79910" spans="16:17">
      <c r="P79910" s="63"/>
      <c r="Q79910" s="63"/>
    </row>
    <row r="79911" spans="16:17">
      <c r="P79911" s="63"/>
      <c r="Q79911" s="63"/>
    </row>
    <row r="79912" spans="16:17">
      <c r="P79912" s="63"/>
      <c r="Q79912" s="63"/>
    </row>
    <row r="79913" spans="16:17">
      <c r="P79913" s="63"/>
      <c r="Q79913" s="63"/>
    </row>
    <row r="79914" spans="16:17">
      <c r="P79914" s="63"/>
      <c r="Q79914" s="63"/>
    </row>
    <row r="79915" spans="16:17">
      <c r="P79915" s="63"/>
      <c r="Q79915" s="63"/>
    </row>
    <row r="79916" spans="16:17">
      <c r="P79916" s="63"/>
      <c r="Q79916" s="63"/>
    </row>
    <row r="79917" spans="16:17">
      <c r="P79917" s="63"/>
      <c r="Q79917" s="63"/>
    </row>
    <row r="79918" spans="16:17">
      <c r="P79918" s="63"/>
      <c r="Q79918" s="63"/>
    </row>
    <row r="79919" spans="16:17">
      <c r="P79919" s="63"/>
      <c r="Q79919" s="63"/>
    </row>
    <row r="79920" spans="16:17">
      <c r="P79920" s="63"/>
      <c r="Q79920" s="63"/>
    </row>
    <row r="79921" spans="16:17">
      <c r="P79921" s="63"/>
      <c r="Q79921" s="63"/>
    </row>
    <row r="79922" spans="16:17">
      <c r="P79922" s="63"/>
      <c r="Q79922" s="63"/>
    </row>
    <row r="79923" spans="16:17">
      <c r="P79923" s="63"/>
      <c r="Q79923" s="63"/>
    </row>
    <row r="79924" spans="16:17">
      <c r="P79924" s="63"/>
      <c r="Q79924" s="63"/>
    </row>
    <row r="79925" spans="16:17">
      <c r="P79925" s="63"/>
      <c r="Q79925" s="63"/>
    </row>
    <row r="79926" spans="16:17">
      <c r="P79926" s="63"/>
      <c r="Q79926" s="63"/>
    </row>
    <row r="79927" spans="16:17">
      <c r="P79927" s="63"/>
      <c r="Q79927" s="63"/>
    </row>
    <row r="79928" spans="16:17">
      <c r="P79928" s="63"/>
      <c r="Q79928" s="63"/>
    </row>
    <row r="79929" spans="16:17">
      <c r="P79929" s="63"/>
      <c r="Q79929" s="63"/>
    </row>
    <row r="79930" spans="16:17">
      <c r="P79930" s="63"/>
      <c r="Q79930" s="63"/>
    </row>
    <row r="79931" spans="16:17">
      <c r="P79931" s="63"/>
      <c r="Q79931" s="63"/>
    </row>
    <row r="79932" spans="16:17">
      <c r="P79932" s="63"/>
      <c r="Q79932" s="63"/>
    </row>
    <row r="79933" spans="16:17">
      <c r="P79933" s="63"/>
      <c r="Q79933" s="63"/>
    </row>
    <row r="79934" spans="16:17">
      <c r="P79934" s="63"/>
      <c r="Q79934" s="63"/>
    </row>
    <row r="79935" spans="16:17">
      <c r="P79935" s="63"/>
      <c r="Q79935" s="63"/>
    </row>
    <row r="79936" spans="16:17">
      <c r="P79936" s="63"/>
      <c r="Q79936" s="63"/>
    </row>
    <row r="79937" spans="16:17">
      <c r="P79937" s="63"/>
      <c r="Q79937" s="63"/>
    </row>
    <row r="79938" spans="16:17">
      <c r="P79938" s="63"/>
      <c r="Q79938" s="63"/>
    </row>
    <row r="79939" spans="16:17">
      <c r="P79939" s="63"/>
      <c r="Q79939" s="63"/>
    </row>
    <row r="79940" spans="16:17">
      <c r="P79940" s="63"/>
      <c r="Q79940" s="63"/>
    </row>
    <row r="79941" spans="16:17">
      <c r="P79941" s="63"/>
      <c r="Q79941" s="63"/>
    </row>
    <row r="79942" spans="16:17">
      <c r="P79942" s="63"/>
      <c r="Q79942" s="63"/>
    </row>
    <row r="79943" spans="16:17">
      <c r="P79943" s="63"/>
      <c r="Q79943" s="63"/>
    </row>
    <row r="79944" spans="16:17">
      <c r="P79944" s="63"/>
      <c r="Q79944" s="63"/>
    </row>
    <row r="79945" spans="16:17">
      <c r="P79945" s="63"/>
      <c r="Q79945" s="63"/>
    </row>
    <row r="79946" spans="16:17">
      <c r="P79946" s="63"/>
      <c r="Q79946" s="63"/>
    </row>
    <row r="79947" spans="16:17">
      <c r="P79947" s="63"/>
      <c r="Q79947" s="63"/>
    </row>
    <row r="79948" spans="16:17">
      <c r="P79948" s="63"/>
      <c r="Q79948" s="63"/>
    </row>
    <row r="79949" spans="16:17">
      <c r="P79949" s="63"/>
      <c r="Q79949" s="63"/>
    </row>
    <row r="79950" spans="16:17">
      <c r="P79950" s="63"/>
      <c r="Q79950" s="63"/>
    </row>
    <row r="79951" spans="16:17">
      <c r="P79951" s="63"/>
      <c r="Q79951" s="63"/>
    </row>
    <row r="79952" spans="16:17">
      <c r="P79952" s="63"/>
      <c r="Q79952" s="63"/>
    </row>
    <row r="79953" spans="16:17">
      <c r="P79953" s="63"/>
      <c r="Q79953" s="63"/>
    </row>
    <row r="79954" spans="16:17">
      <c r="P79954" s="63"/>
      <c r="Q79954" s="63"/>
    </row>
    <row r="79955" spans="16:17">
      <c r="P79955" s="63"/>
      <c r="Q79955" s="63"/>
    </row>
    <row r="79956" spans="16:17">
      <c r="P79956" s="63"/>
      <c r="Q79956" s="63"/>
    </row>
    <row r="79957" spans="16:17">
      <c r="P79957" s="63"/>
      <c r="Q79957" s="63"/>
    </row>
    <row r="79958" spans="16:17">
      <c r="P79958" s="63"/>
      <c r="Q79958" s="63"/>
    </row>
    <row r="79959" spans="16:17">
      <c r="P79959" s="63"/>
      <c r="Q79959" s="63"/>
    </row>
    <row r="79960" spans="16:17">
      <c r="P79960" s="63"/>
      <c r="Q79960" s="63"/>
    </row>
    <row r="79961" spans="16:17">
      <c r="P79961" s="63"/>
      <c r="Q79961" s="63"/>
    </row>
    <row r="79962" spans="16:17">
      <c r="P79962" s="63"/>
      <c r="Q79962" s="63"/>
    </row>
    <row r="79963" spans="16:17">
      <c r="P79963" s="63"/>
      <c r="Q79963" s="63"/>
    </row>
    <row r="79964" spans="16:17">
      <c r="P79964" s="63"/>
      <c r="Q79964" s="63"/>
    </row>
    <row r="79965" spans="16:17">
      <c r="P79965" s="63"/>
      <c r="Q79965" s="63"/>
    </row>
    <row r="79966" spans="16:17">
      <c r="P79966" s="63"/>
      <c r="Q79966" s="63"/>
    </row>
    <row r="79967" spans="16:17">
      <c r="P79967" s="63"/>
      <c r="Q79967" s="63"/>
    </row>
    <row r="79968" spans="16:17">
      <c r="P79968" s="63"/>
      <c r="Q79968" s="63"/>
    </row>
    <row r="79969" spans="16:17">
      <c r="P79969" s="63"/>
      <c r="Q79969" s="63"/>
    </row>
    <row r="79970" spans="16:17">
      <c r="P79970" s="63"/>
      <c r="Q79970" s="63"/>
    </row>
    <row r="79971" spans="16:17">
      <c r="P79971" s="63"/>
      <c r="Q79971" s="63"/>
    </row>
    <row r="79972" spans="16:17">
      <c r="P79972" s="63"/>
      <c r="Q79972" s="63"/>
    </row>
    <row r="79973" spans="16:17">
      <c r="P79973" s="63"/>
      <c r="Q79973" s="63"/>
    </row>
    <row r="79974" spans="16:17">
      <c r="P79974" s="63"/>
      <c r="Q79974" s="63"/>
    </row>
    <row r="79975" spans="16:17">
      <c r="P79975" s="63"/>
      <c r="Q79975" s="63"/>
    </row>
    <row r="79976" spans="16:17">
      <c r="P79976" s="63"/>
      <c r="Q79976" s="63"/>
    </row>
    <row r="79977" spans="16:17">
      <c r="P79977" s="63"/>
      <c r="Q79977" s="63"/>
    </row>
    <row r="79978" spans="16:17">
      <c r="P79978" s="63"/>
      <c r="Q79978" s="63"/>
    </row>
    <row r="79979" spans="16:17">
      <c r="P79979" s="63"/>
      <c r="Q79979" s="63"/>
    </row>
    <row r="79980" spans="16:17">
      <c r="P79980" s="63"/>
      <c r="Q79980" s="63"/>
    </row>
    <row r="79981" spans="16:17">
      <c r="P79981" s="63"/>
      <c r="Q79981" s="63"/>
    </row>
    <row r="79982" spans="16:17">
      <c r="P79982" s="63"/>
      <c r="Q79982" s="63"/>
    </row>
    <row r="79983" spans="16:17">
      <c r="P79983" s="63"/>
      <c r="Q79983" s="63"/>
    </row>
    <row r="79984" spans="16:17">
      <c r="P79984" s="63"/>
      <c r="Q79984" s="63"/>
    </row>
    <row r="79985" spans="16:17">
      <c r="P79985" s="63"/>
      <c r="Q79985" s="63"/>
    </row>
    <row r="79986" spans="16:17">
      <c r="P79986" s="63"/>
      <c r="Q79986" s="63"/>
    </row>
    <row r="79987" spans="16:17">
      <c r="P79987" s="63"/>
      <c r="Q79987" s="63"/>
    </row>
    <row r="79988" spans="16:17">
      <c r="P79988" s="63"/>
      <c r="Q79988" s="63"/>
    </row>
    <row r="79989" spans="16:17">
      <c r="P79989" s="63"/>
      <c r="Q79989" s="63"/>
    </row>
    <row r="79990" spans="16:17">
      <c r="P79990" s="63"/>
      <c r="Q79990" s="63"/>
    </row>
    <row r="79991" spans="16:17">
      <c r="P79991" s="63"/>
      <c r="Q79991" s="63"/>
    </row>
    <row r="79992" spans="16:17">
      <c r="P79992" s="63"/>
      <c r="Q79992" s="63"/>
    </row>
    <row r="79993" spans="16:17">
      <c r="P79993" s="63"/>
      <c r="Q79993" s="63"/>
    </row>
    <row r="79994" spans="16:17">
      <c r="P79994" s="63"/>
      <c r="Q79994" s="63"/>
    </row>
    <row r="79995" spans="16:17">
      <c r="P79995" s="63"/>
      <c r="Q79995" s="63"/>
    </row>
    <row r="79996" spans="16:17">
      <c r="P79996" s="63"/>
      <c r="Q79996" s="63"/>
    </row>
    <row r="79997" spans="16:17">
      <c r="P79997" s="63"/>
      <c r="Q79997" s="63"/>
    </row>
    <row r="79998" spans="16:17">
      <c r="P79998" s="63"/>
      <c r="Q79998" s="63"/>
    </row>
    <row r="79999" spans="16:17">
      <c r="P79999" s="63"/>
      <c r="Q79999" s="63"/>
    </row>
    <row r="80000" spans="16:17">
      <c r="P80000" s="63"/>
      <c r="Q80000" s="63"/>
    </row>
    <row r="80001" spans="16:17">
      <c r="P80001" s="63"/>
      <c r="Q80001" s="63"/>
    </row>
    <row r="80002" spans="16:17">
      <c r="P80002" s="63"/>
      <c r="Q80002" s="63"/>
    </row>
    <row r="80003" spans="16:17">
      <c r="P80003" s="63"/>
      <c r="Q80003" s="63"/>
    </row>
    <row r="80004" spans="16:17">
      <c r="P80004" s="63"/>
      <c r="Q80004" s="63"/>
    </row>
    <row r="80005" spans="16:17">
      <c r="P80005" s="63"/>
      <c r="Q80005" s="63"/>
    </row>
    <row r="80006" spans="16:17">
      <c r="P80006" s="63"/>
      <c r="Q80006" s="63"/>
    </row>
    <row r="80007" spans="16:17">
      <c r="P80007" s="63"/>
      <c r="Q80007" s="63"/>
    </row>
    <row r="80008" spans="16:17">
      <c r="P80008" s="63"/>
      <c r="Q80008" s="63"/>
    </row>
    <row r="80009" spans="16:17">
      <c r="P80009" s="63"/>
      <c r="Q80009" s="63"/>
    </row>
    <row r="80010" spans="16:17">
      <c r="P80010" s="63"/>
      <c r="Q80010" s="63"/>
    </row>
    <row r="80011" spans="16:17">
      <c r="P80011" s="63"/>
      <c r="Q80011" s="63"/>
    </row>
    <row r="80012" spans="16:17">
      <c r="P80012" s="63"/>
      <c r="Q80012" s="63"/>
    </row>
    <row r="80013" spans="16:17">
      <c r="P80013" s="63"/>
      <c r="Q80013" s="63"/>
    </row>
    <row r="80014" spans="16:17">
      <c r="P80014" s="63"/>
      <c r="Q80014" s="63"/>
    </row>
    <row r="80015" spans="16:17">
      <c r="P80015" s="63"/>
      <c r="Q80015" s="63"/>
    </row>
    <row r="80016" spans="16:17">
      <c r="P80016" s="63"/>
      <c r="Q80016" s="63"/>
    </row>
    <row r="80017" spans="16:17">
      <c r="P80017" s="63"/>
      <c r="Q80017" s="63"/>
    </row>
    <row r="80018" spans="16:17">
      <c r="P80018" s="63"/>
      <c r="Q80018" s="63"/>
    </row>
    <row r="80019" spans="16:17">
      <c r="P80019" s="63"/>
      <c r="Q80019" s="63"/>
    </row>
    <row r="80020" spans="16:17">
      <c r="P80020" s="63"/>
      <c r="Q80020" s="63"/>
    </row>
    <row r="80021" spans="16:17">
      <c r="P80021" s="63"/>
      <c r="Q80021" s="63"/>
    </row>
    <row r="80022" spans="16:17">
      <c r="P80022" s="63"/>
      <c r="Q80022" s="63"/>
    </row>
    <row r="80023" spans="16:17">
      <c r="P80023" s="63"/>
      <c r="Q80023" s="63"/>
    </row>
    <row r="80024" spans="16:17">
      <c r="P80024" s="63"/>
      <c r="Q80024" s="63"/>
    </row>
    <row r="80025" spans="16:17">
      <c r="P80025" s="63"/>
      <c r="Q80025" s="63"/>
    </row>
    <row r="80026" spans="16:17">
      <c r="P80026" s="63"/>
      <c r="Q80026" s="63"/>
    </row>
    <row r="80027" spans="16:17">
      <c r="P80027" s="63"/>
      <c r="Q80027" s="63"/>
    </row>
    <row r="80028" spans="16:17">
      <c r="P80028" s="63"/>
      <c r="Q80028" s="63"/>
    </row>
    <row r="80029" spans="16:17">
      <c r="P80029" s="63"/>
      <c r="Q80029" s="63"/>
    </row>
    <row r="80030" spans="16:17">
      <c r="P80030" s="63"/>
      <c r="Q80030" s="63"/>
    </row>
    <row r="80031" spans="16:17">
      <c r="P80031" s="63"/>
      <c r="Q80031" s="63"/>
    </row>
    <row r="80032" spans="16:17">
      <c r="P80032" s="63"/>
      <c r="Q80032" s="63"/>
    </row>
    <row r="80033" spans="16:17">
      <c r="P80033" s="63"/>
      <c r="Q80033" s="63"/>
    </row>
    <row r="80034" spans="16:17">
      <c r="P80034" s="63"/>
      <c r="Q80034" s="63"/>
    </row>
    <row r="80035" spans="16:17">
      <c r="P80035" s="63"/>
      <c r="Q80035" s="63"/>
    </row>
    <row r="80036" spans="16:17">
      <c r="P80036" s="63"/>
      <c r="Q80036" s="63"/>
    </row>
    <row r="80037" spans="16:17">
      <c r="P80037" s="63"/>
      <c r="Q80037" s="63"/>
    </row>
    <row r="80038" spans="16:17">
      <c r="P80038" s="63"/>
      <c r="Q80038" s="63"/>
    </row>
    <row r="80039" spans="16:17">
      <c r="P80039" s="63"/>
      <c r="Q80039" s="63"/>
    </row>
    <row r="80040" spans="16:17">
      <c r="P80040" s="63"/>
      <c r="Q80040" s="63"/>
    </row>
    <row r="80041" spans="16:17">
      <c r="P80041" s="63"/>
      <c r="Q80041" s="63"/>
    </row>
    <row r="80042" spans="16:17">
      <c r="P80042" s="63"/>
      <c r="Q80042" s="63"/>
    </row>
    <row r="80043" spans="16:17">
      <c r="P80043" s="63"/>
      <c r="Q80043" s="63"/>
    </row>
    <row r="80044" spans="16:17">
      <c r="P80044" s="63"/>
      <c r="Q80044" s="63"/>
    </row>
    <row r="80045" spans="16:17">
      <c r="P80045" s="63"/>
      <c r="Q80045" s="63"/>
    </row>
    <row r="80046" spans="16:17">
      <c r="P80046" s="63"/>
      <c r="Q80046" s="63"/>
    </row>
    <row r="80047" spans="16:17">
      <c r="P80047" s="63"/>
      <c r="Q80047" s="63"/>
    </row>
    <row r="80048" spans="16:17">
      <c r="P80048" s="63"/>
      <c r="Q80048" s="63"/>
    </row>
    <row r="80049" spans="16:17">
      <c r="P80049" s="63"/>
      <c r="Q80049" s="63"/>
    </row>
    <row r="80050" spans="16:17">
      <c r="P80050" s="63"/>
      <c r="Q80050" s="63"/>
    </row>
    <row r="80051" spans="16:17">
      <c r="P80051" s="63"/>
      <c r="Q80051" s="63"/>
    </row>
    <row r="80052" spans="16:17">
      <c r="P80052" s="63"/>
      <c r="Q80052" s="63"/>
    </row>
    <row r="80053" spans="16:17">
      <c r="P80053" s="63"/>
      <c r="Q80053" s="63"/>
    </row>
    <row r="80054" spans="16:17">
      <c r="P80054" s="63"/>
      <c r="Q80054" s="63"/>
    </row>
    <row r="80055" spans="16:17">
      <c r="P80055" s="63"/>
      <c r="Q80055" s="63"/>
    </row>
    <row r="80056" spans="16:17">
      <c r="P80056" s="63"/>
      <c r="Q80056" s="63"/>
    </row>
    <row r="80057" spans="16:17">
      <c r="P80057" s="63"/>
      <c r="Q80057" s="63"/>
    </row>
    <row r="80058" spans="16:17">
      <c r="P80058" s="63"/>
      <c r="Q80058" s="63"/>
    </row>
    <row r="80059" spans="16:17">
      <c r="P80059" s="63"/>
      <c r="Q80059" s="63"/>
    </row>
    <row r="80060" spans="16:17">
      <c r="P80060" s="63"/>
      <c r="Q80060" s="63"/>
    </row>
    <row r="80061" spans="16:17">
      <c r="P80061" s="63"/>
      <c r="Q80061" s="63"/>
    </row>
    <row r="80062" spans="16:17">
      <c r="P80062" s="63"/>
      <c r="Q80062" s="63"/>
    </row>
    <row r="80063" spans="16:17">
      <c r="P80063" s="63"/>
      <c r="Q80063" s="63"/>
    </row>
    <row r="80064" spans="16:17">
      <c r="P80064" s="63"/>
      <c r="Q80064" s="63"/>
    </row>
    <row r="80065" spans="16:17">
      <c r="P80065" s="63"/>
      <c r="Q80065" s="63"/>
    </row>
    <row r="80066" spans="16:17">
      <c r="P80066" s="63"/>
      <c r="Q80066" s="63"/>
    </row>
    <row r="80067" spans="16:17">
      <c r="P80067" s="63"/>
      <c r="Q80067" s="63"/>
    </row>
    <row r="80068" spans="16:17">
      <c r="P80068" s="63"/>
      <c r="Q80068" s="63"/>
    </row>
    <row r="80069" spans="16:17">
      <c r="P80069" s="63"/>
      <c r="Q80069" s="63"/>
    </row>
    <row r="80070" spans="16:17">
      <c r="P80070" s="63"/>
      <c r="Q80070" s="63"/>
    </row>
    <row r="80071" spans="16:17">
      <c r="P80071" s="63"/>
      <c r="Q80071" s="63"/>
    </row>
    <row r="80072" spans="16:17">
      <c r="P80072" s="63"/>
      <c r="Q80072" s="63"/>
    </row>
    <row r="80073" spans="16:17">
      <c r="P80073" s="63"/>
      <c r="Q80073" s="63"/>
    </row>
    <row r="80074" spans="16:17">
      <c r="P80074" s="63"/>
      <c r="Q80074" s="63"/>
    </row>
    <row r="80075" spans="16:17">
      <c r="P80075" s="63"/>
      <c r="Q80075" s="63"/>
    </row>
    <row r="80076" spans="16:17">
      <c r="P80076" s="63"/>
      <c r="Q80076" s="63"/>
    </row>
    <row r="80077" spans="16:17">
      <c r="P80077" s="63"/>
      <c r="Q80077" s="63"/>
    </row>
    <row r="80078" spans="16:17">
      <c r="P80078" s="63"/>
      <c r="Q80078" s="63"/>
    </row>
    <row r="80079" spans="16:17">
      <c r="P80079" s="63"/>
      <c r="Q80079" s="63"/>
    </row>
    <row r="80080" spans="16:17">
      <c r="P80080" s="63"/>
      <c r="Q80080" s="63"/>
    </row>
    <row r="80081" spans="16:17">
      <c r="P80081" s="63"/>
      <c r="Q80081" s="63"/>
    </row>
    <row r="80082" spans="16:17">
      <c r="P80082" s="63"/>
      <c r="Q80082" s="63"/>
    </row>
    <row r="80083" spans="16:17">
      <c r="P80083" s="63"/>
      <c r="Q80083" s="63"/>
    </row>
    <row r="80084" spans="16:17">
      <c r="P80084" s="63"/>
      <c r="Q80084" s="63"/>
    </row>
    <row r="80085" spans="16:17">
      <c r="P80085" s="63"/>
      <c r="Q80085" s="63"/>
    </row>
    <row r="80086" spans="16:17">
      <c r="P80086" s="63"/>
      <c r="Q80086" s="63"/>
    </row>
    <row r="80087" spans="16:17">
      <c r="P80087" s="63"/>
      <c r="Q80087" s="63"/>
    </row>
    <row r="80088" spans="16:17">
      <c r="P80088" s="63"/>
      <c r="Q80088" s="63"/>
    </row>
    <row r="80089" spans="16:17">
      <c r="P80089" s="63"/>
      <c r="Q80089" s="63"/>
    </row>
    <row r="80090" spans="16:17">
      <c r="P80090" s="63"/>
      <c r="Q80090" s="63"/>
    </row>
    <row r="80091" spans="16:17">
      <c r="P80091" s="63"/>
      <c r="Q80091" s="63"/>
    </row>
    <row r="80092" spans="16:17">
      <c r="P80092" s="63"/>
      <c r="Q80092" s="63"/>
    </row>
    <row r="80093" spans="16:17">
      <c r="P80093" s="63"/>
      <c r="Q80093" s="63"/>
    </row>
    <row r="80094" spans="16:17">
      <c r="P80094" s="63"/>
      <c r="Q80094" s="63"/>
    </row>
    <row r="80095" spans="16:17">
      <c r="P80095" s="63"/>
      <c r="Q80095" s="63"/>
    </row>
    <row r="80096" spans="16:17">
      <c r="P80096" s="63"/>
      <c r="Q80096" s="63"/>
    </row>
    <row r="80097" spans="16:17">
      <c r="P80097" s="63"/>
      <c r="Q80097" s="63"/>
    </row>
    <row r="80098" spans="16:17">
      <c r="P80098" s="63"/>
      <c r="Q80098" s="63"/>
    </row>
    <row r="80099" spans="16:17">
      <c r="P80099" s="63"/>
      <c r="Q80099" s="63"/>
    </row>
    <row r="80100" spans="16:17">
      <c r="P80100" s="63"/>
      <c r="Q80100" s="63"/>
    </row>
    <row r="80101" spans="16:17">
      <c r="P80101" s="63"/>
      <c r="Q80101" s="63"/>
    </row>
    <row r="80102" spans="16:17">
      <c r="P80102" s="63"/>
      <c r="Q80102" s="63"/>
    </row>
    <row r="80103" spans="16:17">
      <c r="P80103" s="63"/>
      <c r="Q80103" s="63"/>
    </row>
    <row r="80104" spans="16:17">
      <c r="P80104" s="63"/>
      <c r="Q80104" s="63"/>
    </row>
    <row r="80105" spans="16:17">
      <c r="P80105" s="63"/>
      <c r="Q80105" s="63"/>
    </row>
    <row r="80106" spans="16:17">
      <c r="P80106" s="63"/>
      <c r="Q80106" s="63"/>
    </row>
    <row r="80107" spans="16:17">
      <c r="P80107" s="63"/>
      <c r="Q80107" s="63"/>
    </row>
    <row r="80108" spans="16:17">
      <c r="P80108" s="63"/>
      <c r="Q80108" s="63"/>
    </row>
    <row r="80109" spans="16:17">
      <c r="P80109" s="63"/>
      <c r="Q80109" s="63"/>
    </row>
    <row r="80110" spans="16:17">
      <c r="P80110" s="63"/>
      <c r="Q80110" s="63"/>
    </row>
    <row r="80111" spans="16:17">
      <c r="P80111" s="63"/>
      <c r="Q80111" s="63"/>
    </row>
    <row r="80112" spans="16:17">
      <c r="P80112" s="63"/>
      <c r="Q80112" s="63"/>
    </row>
    <row r="80113" spans="16:17">
      <c r="P80113" s="63"/>
      <c r="Q80113" s="63"/>
    </row>
    <row r="80114" spans="16:17">
      <c r="P80114" s="63"/>
      <c r="Q80114" s="63"/>
    </row>
    <row r="80115" spans="16:17">
      <c r="P80115" s="63"/>
      <c r="Q80115" s="63"/>
    </row>
    <row r="80116" spans="16:17">
      <c r="P80116" s="63"/>
      <c r="Q80116" s="63"/>
    </row>
    <row r="80117" spans="16:17">
      <c r="P80117" s="63"/>
      <c r="Q80117" s="63"/>
    </row>
    <row r="80118" spans="16:17">
      <c r="P80118" s="63"/>
      <c r="Q80118" s="63"/>
    </row>
    <row r="80119" spans="16:17">
      <c r="P80119" s="63"/>
      <c r="Q80119" s="63"/>
    </row>
    <row r="80120" spans="16:17">
      <c r="P80120" s="63"/>
      <c r="Q80120" s="63"/>
    </row>
    <row r="80121" spans="16:17">
      <c r="P80121" s="63"/>
      <c r="Q80121" s="63"/>
    </row>
    <row r="80122" spans="16:17">
      <c r="P80122" s="63"/>
      <c r="Q80122" s="63"/>
    </row>
    <row r="80123" spans="16:17">
      <c r="P80123" s="63"/>
      <c r="Q80123" s="63"/>
    </row>
    <row r="80124" spans="16:17">
      <c r="P80124" s="63"/>
      <c r="Q80124" s="63"/>
    </row>
    <row r="80125" spans="16:17">
      <c r="P80125" s="63"/>
      <c r="Q80125" s="63"/>
    </row>
    <row r="80126" spans="16:17">
      <c r="P80126" s="63"/>
      <c r="Q80126" s="63"/>
    </row>
    <row r="80127" spans="16:17">
      <c r="P80127" s="63"/>
      <c r="Q80127" s="63"/>
    </row>
    <row r="80128" spans="16:17">
      <c r="P80128" s="63"/>
      <c r="Q80128" s="63"/>
    </row>
    <row r="80129" spans="16:17">
      <c r="P80129" s="63"/>
      <c r="Q80129" s="63"/>
    </row>
    <row r="80130" spans="16:17">
      <c r="P80130" s="63"/>
      <c r="Q80130" s="63"/>
    </row>
    <row r="80131" spans="16:17">
      <c r="P80131" s="63"/>
      <c r="Q80131" s="63"/>
    </row>
    <row r="80132" spans="16:17">
      <c r="P80132" s="63"/>
      <c r="Q80132" s="63"/>
    </row>
    <row r="80133" spans="16:17">
      <c r="P80133" s="63"/>
      <c r="Q80133" s="63"/>
    </row>
    <row r="80134" spans="16:17">
      <c r="P80134" s="63"/>
      <c r="Q80134" s="63"/>
    </row>
    <row r="80135" spans="16:17">
      <c r="P80135" s="63"/>
      <c r="Q80135" s="63"/>
    </row>
    <row r="80136" spans="16:17">
      <c r="P80136" s="63"/>
      <c r="Q80136" s="63"/>
    </row>
    <row r="80137" spans="16:17">
      <c r="P80137" s="63"/>
      <c r="Q80137" s="63"/>
    </row>
    <row r="80138" spans="16:17">
      <c r="P80138" s="63"/>
      <c r="Q80138" s="63"/>
    </row>
    <row r="80139" spans="16:17">
      <c r="P80139" s="63"/>
      <c r="Q80139" s="63"/>
    </row>
    <row r="80140" spans="16:17">
      <c r="P80140" s="63"/>
      <c r="Q80140" s="63"/>
    </row>
    <row r="80141" spans="16:17">
      <c r="P80141" s="63"/>
      <c r="Q80141" s="63"/>
    </row>
    <row r="80142" spans="16:17">
      <c r="P80142" s="63"/>
      <c r="Q80142" s="63"/>
    </row>
    <row r="80143" spans="16:17">
      <c r="P80143" s="63"/>
      <c r="Q80143" s="63"/>
    </row>
    <row r="80144" spans="16:17">
      <c r="P80144" s="63"/>
      <c r="Q80144" s="63"/>
    </row>
    <row r="80145" spans="16:17">
      <c r="P80145" s="63"/>
      <c r="Q80145" s="63"/>
    </row>
    <row r="80146" spans="16:17">
      <c r="P80146" s="63"/>
      <c r="Q80146" s="63"/>
    </row>
    <row r="80147" spans="16:17">
      <c r="P80147" s="63"/>
      <c r="Q80147" s="63"/>
    </row>
    <row r="80148" spans="16:17">
      <c r="P80148" s="63"/>
      <c r="Q80148" s="63"/>
    </row>
    <row r="80149" spans="16:17">
      <c r="P80149" s="63"/>
      <c r="Q80149" s="63"/>
    </row>
    <row r="80150" spans="16:17">
      <c r="P80150" s="63"/>
      <c r="Q80150" s="63"/>
    </row>
    <row r="80151" spans="16:17">
      <c r="P80151" s="63"/>
      <c r="Q80151" s="63"/>
    </row>
    <row r="80152" spans="16:17">
      <c r="P80152" s="63"/>
      <c r="Q80152" s="63"/>
    </row>
    <row r="80153" spans="16:17">
      <c r="P80153" s="63"/>
      <c r="Q80153" s="63"/>
    </row>
    <row r="80154" spans="16:17">
      <c r="P80154" s="63"/>
      <c r="Q80154" s="63"/>
    </row>
    <row r="80155" spans="16:17">
      <c r="P80155" s="63"/>
      <c r="Q80155" s="63"/>
    </row>
    <row r="80156" spans="16:17">
      <c r="P80156" s="63"/>
      <c r="Q80156" s="63"/>
    </row>
    <row r="80157" spans="16:17">
      <c r="P80157" s="63"/>
      <c r="Q80157" s="63"/>
    </row>
    <row r="80158" spans="16:17">
      <c r="P80158" s="63"/>
      <c r="Q80158" s="63"/>
    </row>
    <row r="80159" spans="16:17">
      <c r="P80159" s="63"/>
      <c r="Q80159" s="63"/>
    </row>
    <row r="80160" spans="16:17">
      <c r="P80160" s="63"/>
      <c r="Q80160" s="63"/>
    </row>
    <row r="80161" spans="16:17">
      <c r="P80161" s="63"/>
      <c r="Q80161" s="63"/>
    </row>
    <row r="80162" spans="16:17">
      <c r="P80162" s="63"/>
      <c r="Q80162" s="63"/>
    </row>
    <row r="80163" spans="16:17">
      <c r="P80163" s="63"/>
      <c r="Q80163" s="63"/>
    </row>
    <row r="80164" spans="16:17">
      <c r="P80164" s="63"/>
      <c r="Q80164" s="63"/>
    </row>
    <row r="80165" spans="16:17">
      <c r="P80165" s="63"/>
      <c r="Q80165" s="63"/>
    </row>
    <row r="80166" spans="16:17">
      <c r="P80166" s="63"/>
      <c r="Q80166" s="63"/>
    </row>
    <row r="80167" spans="16:17">
      <c r="P80167" s="63"/>
      <c r="Q80167" s="63"/>
    </row>
    <row r="80168" spans="16:17">
      <c r="P80168" s="63"/>
      <c r="Q80168" s="63"/>
    </row>
    <row r="80169" spans="16:17">
      <c r="P80169" s="63"/>
      <c r="Q80169" s="63"/>
    </row>
    <row r="80170" spans="16:17">
      <c r="P80170" s="63"/>
      <c r="Q80170" s="63"/>
    </row>
    <row r="80171" spans="16:17">
      <c r="P80171" s="63"/>
      <c r="Q80171" s="63"/>
    </row>
    <row r="80172" spans="16:17">
      <c r="P80172" s="63"/>
      <c r="Q80172" s="63"/>
    </row>
    <row r="80173" spans="16:17">
      <c r="P80173" s="63"/>
      <c r="Q80173" s="63"/>
    </row>
    <row r="80174" spans="16:17">
      <c r="P80174" s="63"/>
      <c r="Q80174" s="63"/>
    </row>
    <row r="80175" spans="16:17">
      <c r="P80175" s="63"/>
      <c r="Q80175" s="63"/>
    </row>
    <row r="80176" spans="16:17">
      <c r="P80176" s="63"/>
      <c r="Q80176" s="63"/>
    </row>
    <row r="80177" spans="16:17">
      <c r="P80177" s="63"/>
      <c r="Q80177" s="63"/>
    </row>
    <row r="80178" spans="16:17">
      <c r="P80178" s="63"/>
      <c r="Q80178" s="63"/>
    </row>
    <row r="80179" spans="16:17">
      <c r="P80179" s="63"/>
      <c r="Q80179" s="63"/>
    </row>
    <row r="80180" spans="16:17">
      <c r="P80180" s="63"/>
      <c r="Q80180" s="63"/>
    </row>
    <row r="80181" spans="16:17">
      <c r="P80181" s="63"/>
      <c r="Q80181" s="63"/>
    </row>
    <row r="80182" spans="16:17">
      <c r="P80182" s="63"/>
      <c r="Q80182" s="63"/>
    </row>
    <row r="80183" spans="16:17">
      <c r="P80183" s="63"/>
      <c r="Q80183" s="63"/>
    </row>
    <row r="80184" spans="16:17">
      <c r="P80184" s="63"/>
      <c r="Q80184" s="63"/>
    </row>
    <row r="80185" spans="16:17">
      <c r="P80185" s="63"/>
      <c r="Q80185" s="63"/>
    </row>
    <row r="80186" spans="16:17">
      <c r="P80186" s="63"/>
      <c r="Q80186" s="63"/>
    </row>
    <row r="80187" spans="16:17">
      <c r="P80187" s="63"/>
      <c r="Q80187" s="63"/>
    </row>
    <row r="80188" spans="16:17">
      <c r="P80188" s="63"/>
      <c r="Q80188" s="63"/>
    </row>
    <row r="80189" spans="16:17">
      <c r="P80189" s="63"/>
      <c r="Q80189" s="63"/>
    </row>
    <row r="80190" spans="16:17">
      <c r="P80190" s="63"/>
      <c r="Q80190" s="63"/>
    </row>
    <row r="80191" spans="16:17">
      <c r="P80191" s="63"/>
      <c r="Q80191" s="63"/>
    </row>
    <row r="80192" spans="16:17">
      <c r="P80192" s="63"/>
      <c r="Q80192" s="63"/>
    </row>
    <row r="80193" spans="16:17">
      <c r="P80193" s="63"/>
      <c r="Q80193" s="63"/>
    </row>
    <row r="80194" spans="16:17">
      <c r="P80194" s="63"/>
      <c r="Q80194" s="63"/>
    </row>
    <row r="80195" spans="16:17">
      <c r="P80195" s="63"/>
      <c r="Q80195" s="63"/>
    </row>
    <row r="80196" spans="16:17">
      <c r="P80196" s="63"/>
      <c r="Q80196" s="63"/>
    </row>
    <row r="80197" spans="16:17">
      <c r="P80197" s="63"/>
      <c r="Q80197" s="63"/>
    </row>
    <row r="80198" spans="16:17">
      <c r="P80198" s="63"/>
      <c r="Q80198" s="63"/>
    </row>
    <row r="80199" spans="16:17">
      <c r="P80199" s="63"/>
      <c r="Q80199" s="63"/>
    </row>
    <row r="80200" spans="16:17">
      <c r="P80200" s="63"/>
      <c r="Q80200" s="63"/>
    </row>
    <row r="80201" spans="16:17">
      <c r="P80201" s="63"/>
      <c r="Q80201" s="63"/>
    </row>
    <row r="80202" spans="16:17">
      <c r="P80202" s="63"/>
      <c r="Q80202" s="63"/>
    </row>
    <row r="80203" spans="16:17">
      <c r="P80203" s="63"/>
      <c r="Q80203" s="63"/>
    </row>
    <row r="80204" spans="16:17">
      <c r="P80204" s="63"/>
      <c r="Q80204" s="63"/>
    </row>
    <row r="80205" spans="16:17">
      <c r="P80205" s="63"/>
      <c r="Q80205" s="63"/>
    </row>
    <row r="80206" spans="16:17">
      <c r="P80206" s="63"/>
      <c r="Q80206" s="63"/>
    </row>
    <row r="80207" spans="16:17">
      <c r="P80207" s="63"/>
      <c r="Q80207" s="63"/>
    </row>
    <row r="80208" spans="16:17">
      <c r="P80208" s="63"/>
      <c r="Q80208" s="63"/>
    </row>
    <row r="80209" spans="16:17">
      <c r="P80209" s="63"/>
      <c r="Q80209" s="63"/>
    </row>
    <row r="80210" spans="16:17">
      <c r="P80210" s="63"/>
      <c r="Q80210" s="63"/>
    </row>
    <row r="80211" spans="16:17">
      <c r="P80211" s="63"/>
      <c r="Q80211" s="63"/>
    </row>
    <row r="80212" spans="16:17">
      <c r="P80212" s="63"/>
      <c r="Q80212" s="63"/>
    </row>
    <row r="80213" spans="16:17">
      <c r="P80213" s="63"/>
      <c r="Q80213" s="63"/>
    </row>
    <row r="80214" spans="16:17">
      <c r="P80214" s="63"/>
      <c r="Q80214" s="63"/>
    </row>
    <row r="80215" spans="16:17">
      <c r="P80215" s="63"/>
      <c r="Q80215" s="63"/>
    </row>
    <row r="80216" spans="16:17">
      <c r="P80216" s="63"/>
      <c r="Q80216" s="63"/>
    </row>
    <row r="80217" spans="16:17">
      <c r="P80217" s="63"/>
      <c r="Q80217" s="63"/>
    </row>
    <row r="80218" spans="16:17">
      <c r="P80218" s="63"/>
      <c r="Q80218" s="63"/>
    </row>
    <row r="80219" spans="16:17">
      <c r="P80219" s="63"/>
      <c r="Q80219" s="63"/>
    </row>
    <row r="80220" spans="16:17">
      <c r="P80220" s="63"/>
      <c r="Q80220" s="63"/>
    </row>
    <row r="80221" spans="16:17">
      <c r="P80221" s="63"/>
      <c r="Q80221" s="63"/>
    </row>
    <row r="80222" spans="16:17">
      <c r="P80222" s="63"/>
      <c r="Q80222" s="63"/>
    </row>
    <row r="80223" spans="16:17">
      <c r="P80223" s="63"/>
      <c r="Q80223" s="63"/>
    </row>
    <row r="80224" spans="16:17">
      <c r="P80224" s="63"/>
      <c r="Q80224" s="63"/>
    </row>
    <row r="80225" spans="16:17">
      <c r="P80225" s="63"/>
      <c r="Q80225" s="63"/>
    </row>
    <row r="80226" spans="16:17">
      <c r="P80226" s="63"/>
      <c r="Q80226" s="63"/>
    </row>
    <row r="80227" spans="16:17">
      <c r="P80227" s="63"/>
      <c r="Q80227" s="63"/>
    </row>
    <row r="80228" spans="16:17">
      <c r="P80228" s="63"/>
      <c r="Q80228" s="63"/>
    </row>
    <row r="80229" spans="16:17">
      <c r="P80229" s="63"/>
      <c r="Q80229" s="63"/>
    </row>
    <row r="80230" spans="16:17">
      <c r="P80230" s="63"/>
      <c r="Q80230" s="63"/>
    </row>
    <row r="80231" spans="16:17">
      <c r="P80231" s="63"/>
      <c r="Q80231" s="63"/>
    </row>
    <row r="80232" spans="16:17">
      <c r="P80232" s="63"/>
      <c r="Q80232" s="63"/>
    </row>
    <row r="80233" spans="16:17">
      <c r="P80233" s="63"/>
      <c r="Q80233" s="63"/>
    </row>
    <row r="80234" spans="16:17">
      <c r="P80234" s="63"/>
      <c r="Q80234" s="63"/>
    </row>
    <row r="80235" spans="16:17">
      <c r="P80235" s="63"/>
      <c r="Q80235" s="63"/>
    </row>
    <row r="80236" spans="16:17">
      <c r="P80236" s="63"/>
      <c r="Q80236" s="63"/>
    </row>
    <row r="80237" spans="16:17">
      <c r="P80237" s="63"/>
      <c r="Q80237" s="63"/>
    </row>
    <row r="80238" spans="16:17">
      <c r="P80238" s="63"/>
      <c r="Q80238" s="63"/>
    </row>
    <row r="80239" spans="16:17">
      <c r="P80239" s="63"/>
      <c r="Q80239" s="63"/>
    </row>
    <row r="80240" spans="16:17">
      <c r="P80240" s="63"/>
      <c r="Q80240" s="63"/>
    </row>
    <row r="80241" spans="16:17">
      <c r="P80241" s="63"/>
      <c r="Q80241" s="63"/>
    </row>
    <row r="80242" spans="16:17">
      <c r="P80242" s="63"/>
      <c r="Q80242" s="63"/>
    </row>
    <row r="80243" spans="16:17">
      <c r="P80243" s="63"/>
      <c r="Q80243" s="63"/>
    </row>
    <row r="80244" spans="16:17">
      <c r="P80244" s="63"/>
      <c r="Q80244" s="63"/>
    </row>
    <row r="80245" spans="16:17">
      <c r="P80245" s="63"/>
      <c r="Q80245" s="63"/>
    </row>
    <row r="80246" spans="16:17">
      <c r="P80246" s="63"/>
      <c r="Q80246" s="63"/>
    </row>
    <row r="80247" spans="16:17">
      <c r="P80247" s="63"/>
      <c r="Q80247" s="63"/>
    </row>
    <row r="80248" spans="16:17">
      <c r="P80248" s="63"/>
      <c r="Q80248" s="63"/>
    </row>
    <row r="80249" spans="16:17">
      <c r="P80249" s="63"/>
      <c r="Q80249" s="63"/>
    </row>
    <row r="80250" spans="16:17">
      <c r="P80250" s="63"/>
      <c r="Q80250" s="63"/>
    </row>
    <row r="80251" spans="16:17">
      <c r="P80251" s="63"/>
      <c r="Q80251" s="63"/>
    </row>
    <row r="80252" spans="16:17">
      <c r="P80252" s="63"/>
      <c r="Q80252" s="63"/>
    </row>
    <row r="80253" spans="16:17">
      <c r="P80253" s="63"/>
      <c r="Q80253" s="63"/>
    </row>
    <row r="80254" spans="16:17">
      <c r="P80254" s="63"/>
      <c r="Q80254" s="63"/>
    </row>
    <row r="80255" spans="16:17">
      <c r="P80255" s="63"/>
      <c r="Q80255" s="63"/>
    </row>
    <row r="80256" spans="16:17">
      <c r="P80256" s="63"/>
      <c r="Q80256" s="63"/>
    </row>
    <row r="80257" spans="16:17">
      <c r="P80257" s="63"/>
      <c r="Q80257" s="63"/>
    </row>
    <row r="80258" spans="16:17">
      <c r="P80258" s="63"/>
      <c r="Q80258" s="63"/>
    </row>
    <row r="80259" spans="16:17">
      <c r="P80259" s="63"/>
      <c r="Q80259" s="63"/>
    </row>
    <row r="80260" spans="16:17">
      <c r="P80260" s="63"/>
      <c r="Q80260" s="63"/>
    </row>
    <row r="80261" spans="16:17">
      <c r="P80261" s="63"/>
      <c r="Q80261" s="63"/>
    </row>
    <row r="80262" spans="16:17">
      <c r="P80262" s="63"/>
      <c r="Q80262" s="63"/>
    </row>
    <row r="80263" spans="16:17">
      <c r="P80263" s="63"/>
      <c r="Q80263" s="63"/>
    </row>
    <row r="80264" spans="16:17">
      <c r="P80264" s="63"/>
      <c r="Q80264" s="63"/>
    </row>
    <row r="80265" spans="16:17">
      <c r="P80265" s="63"/>
      <c r="Q80265" s="63"/>
    </row>
    <row r="80266" spans="16:17">
      <c r="P80266" s="63"/>
      <c r="Q80266" s="63"/>
    </row>
    <row r="80267" spans="16:17">
      <c r="P80267" s="63"/>
      <c r="Q80267" s="63"/>
    </row>
    <row r="80268" spans="16:17">
      <c r="P80268" s="63"/>
      <c r="Q80268" s="63"/>
    </row>
    <row r="80269" spans="16:17">
      <c r="P80269" s="63"/>
      <c r="Q80269" s="63"/>
    </row>
    <row r="80270" spans="16:17">
      <c r="P80270" s="63"/>
      <c r="Q80270" s="63"/>
    </row>
    <row r="80271" spans="16:17">
      <c r="P80271" s="63"/>
      <c r="Q80271" s="63"/>
    </row>
    <row r="80272" spans="16:17">
      <c r="P80272" s="63"/>
      <c r="Q80272" s="63"/>
    </row>
    <row r="80273" spans="16:17">
      <c r="P80273" s="63"/>
      <c r="Q80273" s="63"/>
    </row>
    <row r="80274" spans="16:17">
      <c r="P80274" s="63"/>
      <c r="Q80274" s="63"/>
    </row>
    <row r="80275" spans="16:17">
      <c r="P80275" s="63"/>
      <c r="Q80275" s="63"/>
    </row>
    <row r="80276" spans="16:17">
      <c r="P80276" s="63"/>
      <c r="Q80276" s="63"/>
    </row>
    <row r="80277" spans="16:17">
      <c r="P80277" s="63"/>
      <c r="Q80277" s="63"/>
    </row>
    <row r="80278" spans="16:17">
      <c r="P80278" s="63"/>
      <c r="Q80278" s="63"/>
    </row>
    <row r="80279" spans="16:17">
      <c r="P80279" s="63"/>
      <c r="Q80279" s="63"/>
    </row>
    <row r="80280" spans="16:17">
      <c r="P80280" s="63"/>
      <c r="Q80280" s="63"/>
    </row>
    <row r="80281" spans="16:17">
      <c r="P80281" s="63"/>
      <c r="Q80281" s="63"/>
    </row>
    <row r="80282" spans="16:17">
      <c r="P80282" s="63"/>
      <c r="Q80282" s="63"/>
    </row>
    <row r="80283" spans="16:17">
      <c r="P80283" s="63"/>
      <c r="Q80283" s="63"/>
    </row>
    <row r="80284" spans="16:17">
      <c r="P80284" s="63"/>
      <c r="Q80284" s="63"/>
    </row>
    <row r="80285" spans="16:17">
      <c r="P80285" s="63"/>
      <c r="Q80285" s="63"/>
    </row>
    <row r="80286" spans="16:17">
      <c r="P80286" s="63"/>
      <c r="Q80286" s="63"/>
    </row>
    <row r="80287" spans="16:17">
      <c r="P80287" s="63"/>
      <c r="Q80287" s="63"/>
    </row>
    <row r="80288" spans="16:17">
      <c r="P80288" s="63"/>
      <c r="Q80288" s="63"/>
    </row>
    <row r="80289" spans="16:17">
      <c r="P80289" s="63"/>
      <c r="Q80289" s="63"/>
    </row>
    <row r="80290" spans="16:17">
      <c r="P80290" s="63"/>
      <c r="Q80290" s="63"/>
    </row>
    <row r="80291" spans="16:17">
      <c r="P80291" s="63"/>
      <c r="Q80291" s="63"/>
    </row>
    <row r="80292" spans="16:17">
      <c r="P80292" s="63"/>
      <c r="Q80292" s="63"/>
    </row>
    <row r="80293" spans="16:17">
      <c r="P80293" s="63"/>
      <c r="Q80293" s="63"/>
    </row>
    <row r="80294" spans="16:17">
      <c r="P80294" s="63"/>
      <c r="Q80294" s="63"/>
    </row>
    <row r="80295" spans="16:17">
      <c r="P80295" s="63"/>
      <c r="Q80295" s="63"/>
    </row>
    <row r="80296" spans="16:17">
      <c r="P80296" s="63"/>
      <c r="Q80296" s="63"/>
    </row>
    <row r="80297" spans="16:17">
      <c r="P80297" s="63"/>
      <c r="Q80297" s="63"/>
    </row>
    <row r="80298" spans="16:17">
      <c r="P80298" s="63"/>
      <c r="Q80298" s="63"/>
    </row>
    <row r="80299" spans="16:17">
      <c r="P80299" s="63"/>
      <c r="Q80299" s="63"/>
    </row>
    <row r="80300" spans="16:17">
      <c r="P80300" s="63"/>
      <c r="Q80300" s="63"/>
    </row>
    <row r="80301" spans="16:17">
      <c r="P80301" s="63"/>
      <c r="Q80301" s="63"/>
    </row>
    <row r="80302" spans="16:17">
      <c r="P80302" s="63"/>
      <c r="Q80302" s="63"/>
    </row>
    <row r="80303" spans="16:17">
      <c r="P80303" s="63"/>
      <c r="Q80303" s="63"/>
    </row>
    <row r="80304" spans="16:17">
      <c r="P80304" s="63"/>
      <c r="Q80304" s="63"/>
    </row>
    <row r="80305" spans="16:17">
      <c r="P80305" s="63"/>
      <c r="Q80305" s="63"/>
    </row>
    <row r="80306" spans="16:17">
      <c r="P80306" s="63"/>
      <c r="Q80306" s="63"/>
    </row>
    <row r="80307" spans="16:17">
      <c r="P80307" s="63"/>
      <c r="Q80307" s="63"/>
    </row>
    <row r="80308" spans="16:17">
      <c r="P80308" s="63"/>
      <c r="Q80308" s="63"/>
    </row>
    <row r="80309" spans="16:17">
      <c r="P80309" s="63"/>
      <c r="Q80309" s="63"/>
    </row>
    <row r="80310" spans="16:17">
      <c r="P80310" s="63"/>
      <c r="Q80310" s="63"/>
    </row>
    <row r="80311" spans="16:17">
      <c r="P80311" s="63"/>
      <c r="Q80311" s="63"/>
    </row>
    <row r="80312" spans="16:17">
      <c r="P80312" s="63"/>
      <c r="Q80312" s="63"/>
    </row>
    <row r="80313" spans="16:17">
      <c r="P80313" s="63"/>
      <c r="Q80313" s="63"/>
    </row>
    <row r="80314" spans="16:17">
      <c r="P80314" s="63"/>
      <c r="Q80314" s="63"/>
    </row>
    <row r="80315" spans="16:17">
      <c r="P80315" s="63"/>
      <c r="Q80315" s="63"/>
    </row>
    <row r="80316" spans="16:17">
      <c r="P80316" s="63"/>
      <c r="Q80316" s="63"/>
    </row>
    <row r="80317" spans="16:17">
      <c r="P80317" s="63"/>
      <c r="Q80317" s="63"/>
    </row>
    <row r="80318" spans="16:17">
      <c r="P80318" s="63"/>
      <c r="Q80318" s="63"/>
    </row>
    <row r="80319" spans="16:17">
      <c r="P80319" s="63"/>
      <c r="Q80319" s="63"/>
    </row>
    <row r="80320" spans="16:17">
      <c r="P80320" s="63"/>
      <c r="Q80320" s="63"/>
    </row>
    <row r="80321" spans="16:17">
      <c r="P80321" s="63"/>
      <c r="Q80321" s="63"/>
    </row>
    <row r="80322" spans="16:17">
      <c r="P80322" s="63"/>
      <c r="Q80322" s="63"/>
    </row>
    <row r="80323" spans="16:17">
      <c r="P80323" s="63"/>
      <c r="Q80323" s="63"/>
    </row>
    <row r="80324" spans="16:17">
      <c r="P80324" s="63"/>
      <c r="Q80324" s="63"/>
    </row>
    <row r="80325" spans="16:17">
      <c r="P80325" s="63"/>
      <c r="Q80325" s="63"/>
    </row>
    <row r="80326" spans="16:17">
      <c r="P80326" s="63"/>
      <c r="Q80326" s="63"/>
    </row>
    <row r="80327" spans="16:17">
      <c r="P80327" s="63"/>
      <c r="Q80327" s="63"/>
    </row>
    <row r="80328" spans="16:17">
      <c r="P80328" s="63"/>
      <c r="Q80328" s="63"/>
    </row>
    <row r="80329" spans="16:17">
      <c r="P80329" s="63"/>
      <c r="Q80329" s="63"/>
    </row>
    <row r="80330" spans="16:17">
      <c r="P80330" s="63"/>
      <c r="Q80330" s="63"/>
    </row>
    <row r="80331" spans="16:17">
      <c r="P80331" s="63"/>
      <c r="Q80331" s="63"/>
    </row>
    <row r="80332" spans="16:17">
      <c r="P80332" s="63"/>
      <c r="Q80332" s="63"/>
    </row>
    <row r="80333" spans="16:17">
      <c r="P80333" s="63"/>
      <c r="Q80333" s="63"/>
    </row>
    <row r="80334" spans="16:17">
      <c r="P80334" s="63"/>
      <c r="Q80334" s="63"/>
    </row>
    <row r="80335" spans="16:17">
      <c r="P80335" s="63"/>
      <c r="Q80335" s="63"/>
    </row>
    <row r="80336" spans="16:17">
      <c r="P80336" s="63"/>
      <c r="Q80336" s="63"/>
    </row>
    <row r="80337" spans="16:17">
      <c r="P80337" s="63"/>
      <c r="Q80337" s="63"/>
    </row>
    <row r="80338" spans="16:17">
      <c r="P80338" s="63"/>
      <c r="Q80338" s="63"/>
    </row>
    <row r="80339" spans="16:17">
      <c r="P80339" s="63"/>
      <c r="Q80339" s="63"/>
    </row>
    <row r="80340" spans="16:17">
      <c r="P80340" s="63"/>
      <c r="Q80340" s="63"/>
    </row>
    <row r="80341" spans="16:17">
      <c r="P80341" s="63"/>
      <c r="Q80341" s="63"/>
    </row>
    <row r="80342" spans="16:17">
      <c r="P80342" s="63"/>
      <c r="Q80342" s="63"/>
    </row>
    <row r="80343" spans="16:17">
      <c r="P80343" s="63"/>
      <c r="Q80343" s="63"/>
    </row>
    <row r="80344" spans="16:17">
      <c r="P80344" s="63"/>
      <c r="Q80344" s="63"/>
    </row>
    <row r="80345" spans="16:17">
      <c r="P80345" s="63"/>
      <c r="Q80345" s="63"/>
    </row>
    <row r="80346" spans="16:17">
      <c r="P80346" s="63"/>
      <c r="Q80346" s="63"/>
    </row>
    <row r="80347" spans="16:17">
      <c r="P80347" s="63"/>
      <c r="Q80347" s="63"/>
    </row>
    <row r="80348" spans="16:17">
      <c r="P80348" s="63"/>
      <c r="Q80348" s="63"/>
    </row>
    <row r="80349" spans="16:17">
      <c r="P80349" s="63"/>
      <c r="Q80349" s="63"/>
    </row>
    <row r="80350" spans="16:17">
      <c r="P80350" s="63"/>
      <c r="Q80350" s="63"/>
    </row>
    <row r="80351" spans="16:17">
      <c r="P80351" s="63"/>
      <c r="Q80351" s="63"/>
    </row>
    <row r="80352" spans="16:17">
      <c r="P80352" s="63"/>
      <c r="Q80352" s="63"/>
    </row>
    <row r="80353" spans="16:17">
      <c r="P80353" s="63"/>
      <c r="Q80353" s="63"/>
    </row>
    <row r="80354" spans="16:17">
      <c r="P80354" s="63"/>
      <c r="Q80354" s="63"/>
    </row>
    <row r="80355" spans="16:17">
      <c r="P80355" s="63"/>
      <c r="Q80355" s="63"/>
    </row>
    <row r="80356" spans="16:17">
      <c r="P80356" s="63"/>
      <c r="Q80356" s="63"/>
    </row>
    <row r="80357" spans="16:17">
      <c r="P80357" s="63"/>
      <c r="Q80357" s="63"/>
    </row>
    <row r="80358" spans="16:17">
      <c r="P80358" s="63"/>
      <c r="Q80358" s="63"/>
    </row>
    <row r="80359" spans="16:17">
      <c r="P80359" s="63"/>
      <c r="Q80359" s="63"/>
    </row>
    <row r="80360" spans="16:17">
      <c r="P80360" s="63"/>
      <c r="Q80360" s="63"/>
    </row>
    <row r="80361" spans="16:17">
      <c r="P80361" s="63"/>
      <c r="Q80361" s="63"/>
    </row>
    <row r="80362" spans="16:17">
      <c r="P80362" s="63"/>
      <c r="Q80362" s="63"/>
    </row>
    <row r="80363" spans="16:17">
      <c r="P80363" s="63"/>
      <c r="Q80363" s="63"/>
    </row>
    <row r="80364" spans="16:17">
      <c r="P80364" s="63"/>
      <c r="Q80364" s="63"/>
    </row>
    <row r="80365" spans="16:17">
      <c r="P80365" s="63"/>
      <c r="Q80365" s="63"/>
    </row>
    <row r="80366" spans="16:17">
      <c r="P80366" s="63"/>
      <c r="Q80366" s="63"/>
    </row>
    <row r="80367" spans="16:17">
      <c r="P80367" s="63"/>
      <c r="Q80367" s="63"/>
    </row>
    <row r="80368" spans="16:17">
      <c r="P80368" s="63"/>
      <c r="Q80368" s="63"/>
    </row>
    <row r="80369" spans="16:17">
      <c r="P80369" s="63"/>
      <c r="Q80369" s="63"/>
    </row>
    <row r="80370" spans="16:17">
      <c r="P80370" s="63"/>
      <c r="Q80370" s="63"/>
    </row>
    <row r="80371" spans="16:17">
      <c r="P80371" s="63"/>
      <c r="Q80371" s="63"/>
    </row>
    <row r="80372" spans="16:17">
      <c r="P80372" s="63"/>
      <c r="Q80372" s="63"/>
    </row>
    <row r="80373" spans="16:17">
      <c r="P80373" s="63"/>
      <c r="Q80373" s="63"/>
    </row>
    <row r="80374" spans="16:17">
      <c r="P80374" s="63"/>
      <c r="Q80374" s="63"/>
    </row>
    <row r="80375" spans="16:17">
      <c r="P80375" s="63"/>
      <c r="Q80375" s="63"/>
    </row>
    <row r="80376" spans="16:17">
      <c r="P80376" s="63"/>
      <c r="Q80376" s="63"/>
    </row>
    <row r="80377" spans="16:17">
      <c r="P80377" s="63"/>
      <c r="Q80377" s="63"/>
    </row>
    <row r="80378" spans="16:17">
      <c r="P80378" s="63"/>
      <c r="Q80378" s="63"/>
    </row>
    <row r="80379" spans="16:17">
      <c r="P80379" s="63"/>
      <c r="Q80379" s="63"/>
    </row>
    <row r="80380" spans="16:17">
      <c r="P80380" s="63"/>
      <c r="Q80380" s="63"/>
    </row>
    <row r="80381" spans="16:17">
      <c r="P80381" s="63"/>
      <c r="Q80381" s="63"/>
    </row>
    <row r="80382" spans="16:17">
      <c r="P80382" s="63"/>
      <c r="Q80382" s="63"/>
    </row>
    <row r="80383" spans="16:17">
      <c r="P80383" s="63"/>
      <c r="Q80383" s="63"/>
    </row>
    <row r="80384" spans="16:17">
      <c r="P80384" s="63"/>
      <c r="Q80384" s="63"/>
    </row>
    <row r="80385" spans="16:17">
      <c r="P80385" s="63"/>
      <c r="Q80385" s="63"/>
    </row>
    <row r="80386" spans="16:17">
      <c r="P80386" s="63"/>
      <c r="Q80386" s="63"/>
    </row>
    <row r="80387" spans="16:17">
      <c r="P80387" s="63"/>
      <c r="Q80387" s="63"/>
    </row>
    <row r="80388" spans="16:17">
      <c r="P80388" s="63"/>
      <c r="Q80388" s="63"/>
    </row>
    <row r="80389" spans="16:17">
      <c r="P80389" s="63"/>
      <c r="Q80389" s="63"/>
    </row>
    <row r="80390" spans="16:17">
      <c r="P80390" s="63"/>
      <c r="Q80390" s="63"/>
    </row>
    <row r="80391" spans="16:17">
      <c r="P80391" s="63"/>
      <c r="Q80391" s="63"/>
    </row>
    <row r="80392" spans="16:17">
      <c r="P80392" s="63"/>
      <c r="Q80392" s="63"/>
    </row>
    <row r="80393" spans="16:17">
      <c r="P80393" s="63"/>
      <c r="Q80393" s="63"/>
    </row>
    <row r="80394" spans="16:17">
      <c r="P80394" s="63"/>
      <c r="Q80394" s="63"/>
    </row>
    <row r="80395" spans="16:17">
      <c r="P80395" s="63"/>
      <c r="Q80395" s="63"/>
    </row>
    <row r="80396" spans="16:17">
      <c r="P80396" s="63"/>
      <c r="Q80396" s="63"/>
    </row>
    <row r="80397" spans="16:17">
      <c r="P80397" s="63"/>
      <c r="Q80397" s="63"/>
    </row>
    <row r="80398" spans="16:17">
      <c r="P80398" s="63"/>
      <c r="Q80398" s="63"/>
    </row>
    <row r="80399" spans="16:17">
      <c r="P80399" s="63"/>
      <c r="Q80399" s="63"/>
    </row>
    <row r="80400" spans="16:17">
      <c r="P80400" s="63"/>
      <c r="Q80400" s="63"/>
    </row>
    <row r="80401" spans="16:17">
      <c r="P80401" s="63"/>
      <c r="Q80401" s="63"/>
    </row>
    <row r="80402" spans="16:17">
      <c r="P80402" s="63"/>
      <c r="Q80402" s="63"/>
    </row>
    <row r="80403" spans="16:17">
      <c r="P80403" s="63"/>
      <c r="Q80403" s="63"/>
    </row>
    <row r="80404" spans="16:17">
      <c r="P80404" s="63"/>
      <c r="Q80404" s="63"/>
    </row>
    <row r="80405" spans="16:17">
      <c r="P80405" s="63"/>
      <c r="Q80405" s="63"/>
    </row>
    <row r="80406" spans="16:17">
      <c r="P80406" s="63"/>
      <c r="Q80406" s="63"/>
    </row>
    <row r="80407" spans="16:17">
      <c r="P80407" s="63"/>
      <c r="Q80407" s="63"/>
    </row>
    <row r="80408" spans="16:17">
      <c r="P80408" s="63"/>
      <c r="Q80408" s="63"/>
    </row>
    <row r="80409" spans="16:17">
      <c r="P80409" s="63"/>
      <c r="Q80409" s="63"/>
    </row>
    <row r="80410" spans="16:17">
      <c r="P80410" s="63"/>
      <c r="Q80410" s="63"/>
    </row>
    <row r="80411" spans="16:17">
      <c r="P80411" s="63"/>
      <c r="Q80411" s="63"/>
    </row>
    <row r="80412" spans="16:17">
      <c r="P80412" s="63"/>
      <c r="Q80412" s="63"/>
    </row>
    <row r="80413" spans="16:17">
      <c r="P80413" s="63"/>
      <c r="Q80413" s="63"/>
    </row>
    <row r="80414" spans="16:17">
      <c r="P80414" s="63"/>
      <c r="Q80414" s="63"/>
    </row>
    <row r="80415" spans="16:17">
      <c r="P80415" s="63"/>
      <c r="Q80415" s="63"/>
    </row>
    <row r="80416" spans="16:17">
      <c r="P80416" s="63"/>
      <c r="Q80416" s="63"/>
    </row>
    <row r="80417" spans="16:17">
      <c r="P80417" s="63"/>
      <c r="Q80417" s="63"/>
    </row>
    <row r="80418" spans="16:17">
      <c r="P80418" s="63"/>
      <c r="Q80418" s="63"/>
    </row>
    <row r="80419" spans="16:17">
      <c r="P80419" s="63"/>
      <c r="Q80419" s="63"/>
    </row>
    <row r="80420" spans="16:17">
      <c r="P80420" s="63"/>
      <c r="Q80420" s="63"/>
    </row>
    <row r="80421" spans="16:17">
      <c r="P80421" s="63"/>
      <c r="Q80421" s="63"/>
    </row>
    <row r="80422" spans="16:17">
      <c r="P80422" s="63"/>
      <c r="Q80422" s="63"/>
    </row>
    <row r="80423" spans="16:17">
      <c r="P80423" s="63"/>
      <c r="Q80423" s="63"/>
    </row>
    <row r="80424" spans="16:17">
      <c r="P80424" s="63"/>
      <c r="Q80424" s="63"/>
    </row>
    <row r="80425" spans="16:17">
      <c r="P80425" s="63"/>
      <c r="Q80425" s="63"/>
    </row>
    <row r="80426" spans="16:17">
      <c r="P80426" s="63"/>
      <c r="Q80426" s="63"/>
    </row>
    <row r="80427" spans="16:17">
      <c r="P80427" s="63"/>
      <c r="Q80427" s="63"/>
    </row>
    <row r="80428" spans="16:17">
      <c r="P80428" s="63"/>
      <c r="Q80428" s="63"/>
    </row>
    <row r="80429" spans="16:17">
      <c r="P80429" s="63"/>
      <c r="Q80429" s="63"/>
    </row>
    <row r="80430" spans="16:17">
      <c r="P80430" s="63"/>
      <c r="Q80430" s="63"/>
    </row>
    <row r="80431" spans="16:17">
      <c r="P80431" s="63"/>
      <c r="Q80431" s="63"/>
    </row>
    <row r="80432" spans="16:17">
      <c r="P80432" s="63"/>
      <c r="Q80432" s="63"/>
    </row>
    <row r="80433" spans="16:17">
      <c r="P80433" s="63"/>
      <c r="Q80433" s="63"/>
    </row>
    <row r="80434" spans="16:17">
      <c r="P80434" s="63"/>
      <c r="Q80434" s="63"/>
    </row>
    <row r="80435" spans="16:17">
      <c r="P80435" s="63"/>
      <c r="Q80435" s="63"/>
    </row>
    <row r="80436" spans="16:17">
      <c r="P80436" s="63"/>
      <c r="Q80436" s="63"/>
    </row>
    <row r="80437" spans="16:17">
      <c r="P80437" s="63"/>
      <c r="Q80437" s="63"/>
    </row>
    <row r="80438" spans="16:17">
      <c r="P80438" s="63"/>
      <c r="Q80438" s="63"/>
    </row>
    <row r="80439" spans="16:17">
      <c r="P80439" s="63"/>
      <c r="Q80439" s="63"/>
    </row>
    <row r="80440" spans="16:17">
      <c r="P80440" s="63"/>
      <c r="Q80440" s="63"/>
    </row>
    <row r="80441" spans="16:17">
      <c r="P80441" s="63"/>
      <c r="Q80441" s="63"/>
    </row>
    <row r="80442" spans="16:17">
      <c r="P80442" s="63"/>
      <c r="Q80442" s="63"/>
    </row>
    <row r="80443" spans="16:17">
      <c r="P80443" s="63"/>
      <c r="Q80443" s="63"/>
    </row>
    <row r="80444" spans="16:17">
      <c r="P80444" s="63"/>
      <c r="Q80444" s="63"/>
    </row>
    <row r="80445" spans="16:17">
      <c r="P80445" s="63"/>
      <c r="Q80445" s="63"/>
    </row>
    <row r="80446" spans="16:17">
      <c r="P80446" s="63"/>
      <c r="Q80446" s="63"/>
    </row>
    <row r="80447" spans="16:17">
      <c r="P80447" s="63"/>
      <c r="Q80447" s="63"/>
    </row>
    <row r="80448" spans="16:17">
      <c r="P80448" s="63"/>
      <c r="Q80448" s="63"/>
    </row>
    <row r="80449" spans="16:17">
      <c r="P80449" s="63"/>
      <c r="Q80449" s="63"/>
    </row>
    <row r="80450" spans="16:17">
      <c r="P80450" s="63"/>
      <c r="Q80450" s="63"/>
    </row>
    <row r="80451" spans="16:17">
      <c r="P80451" s="63"/>
      <c r="Q80451" s="63"/>
    </row>
    <row r="80452" spans="16:17">
      <c r="P80452" s="63"/>
      <c r="Q80452" s="63"/>
    </row>
    <row r="80453" spans="16:17">
      <c r="P80453" s="63"/>
      <c r="Q80453" s="63"/>
    </row>
    <row r="80454" spans="16:17">
      <c r="P80454" s="63"/>
      <c r="Q80454" s="63"/>
    </row>
    <row r="80455" spans="16:17">
      <c r="P80455" s="63"/>
      <c r="Q80455" s="63"/>
    </row>
    <row r="80456" spans="16:17">
      <c r="P80456" s="63"/>
      <c r="Q80456" s="63"/>
    </row>
    <row r="80457" spans="16:17">
      <c r="P80457" s="63"/>
      <c r="Q80457" s="63"/>
    </row>
    <row r="80458" spans="16:17">
      <c r="P80458" s="63"/>
      <c r="Q80458" s="63"/>
    </row>
    <row r="80459" spans="16:17">
      <c r="P80459" s="63"/>
      <c r="Q80459" s="63"/>
    </row>
    <row r="80460" spans="16:17">
      <c r="P80460" s="63"/>
      <c r="Q80460" s="63"/>
    </row>
    <row r="80461" spans="16:17">
      <c r="P80461" s="63"/>
      <c r="Q80461" s="63"/>
    </row>
    <row r="80462" spans="16:17">
      <c r="P80462" s="63"/>
      <c r="Q80462" s="63"/>
    </row>
    <row r="80463" spans="16:17">
      <c r="P80463" s="63"/>
      <c r="Q80463" s="63"/>
    </row>
    <row r="80464" spans="16:17">
      <c r="P80464" s="63"/>
      <c r="Q80464" s="63"/>
    </row>
    <row r="80465" spans="16:17">
      <c r="P80465" s="63"/>
      <c r="Q80465" s="63"/>
    </row>
    <row r="80466" spans="16:17">
      <c r="P80466" s="63"/>
      <c r="Q80466" s="63"/>
    </row>
    <row r="80467" spans="16:17">
      <c r="P80467" s="63"/>
      <c r="Q80467" s="63"/>
    </row>
    <row r="80468" spans="16:17">
      <c r="P80468" s="63"/>
      <c r="Q80468" s="63"/>
    </row>
    <row r="80469" spans="16:17">
      <c r="P80469" s="63"/>
      <c r="Q80469" s="63"/>
    </row>
    <row r="80470" spans="16:17">
      <c r="P80470" s="63"/>
      <c r="Q80470" s="63"/>
    </row>
    <row r="80471" spans="16:17">
      <c r="P80471" s="63"/>
      <c r="Q80471" s="63"/>
    </row>
    <row r="80472" spans="16:17">
      <c r="P80472" s="63"/>
      <c r="Q80472" s="63"/>
    </row>
    <row r="80473" spans="16:17">
      <c r="P80473" s="63"/>
      <c r="Q80473" s="63"/>
    </row>
    <row r="80474" spans="16:17">
      <c r="P80474" s="63"/>
      <c r="Q80474" s="63"/>
    </row>
    <row r="80475" spans="16:17">
      <c r="P80475" s="63"/>
      <c r="Q80475" s="63"/>
    </row>
    <row r="80476" spans="16:17">
      <c r="P80476" s="63"/>
      <c r="Q80476" s="63"/>
    </row>
    <row r="80477" spans="16:17">
      <c r="P80477" s="63"/>
      <c r="Q80477" s="63"/>
    </row>
    <row r="80478" spans="16:17">
      <c r="P80478" s="63"/>
      <c r="Q80478" s="63"/>
    </row>
    <row r="80479" spans="16:17">
      <c r="P80479" s="63"/>
      <c r="Q80479" s="63"/>
    </row>
    <row r="80480" spans="16:17">
      <c r="P80480" s="63"/>
      <c r="Q80480" s="63"/>
    </row>
    <row r="80481" spans="16:17">
      <c r="P80481" s="63"/>
      <c r="Q80481" s="63"/>
    </row>
    <row r="80482" spans="16:17">
      <c r="P80482" s="63"/>
      <c r="Q80482" s="63"/>
    </row>
    <row r="80483" spans="16:17">
      <c r="P80483" s="63"/>
      <c r="Q80483" s="63"/>
    </row>
    <row r="80484" spans="16:17">
      <c r="P80484" s="63"/>
      <c r="Q80484" s="63"/>
    </row>
    <row r="80485" spans="16:17">
      <c r="P80485" s="63"/>
      <c r="Q80485" s="63"/>
    </row>
    <row r="80486" spans="16:17">
      <c r="P80486" s="63"/>
      <c r="Q80486" s="63"/>
    </row>
    <row r="80487" spans="16:17">
      <c r="P80487" s="63"/>
      <c r="Q80487" s="63"/>
    </row>
    <row r="80488" spans="16:17">
      <c r="P80488" s="63"/>
      <c r="Q80488" s="63"/>
    </row>
    <row r="80489" spans="16:17">
      <c r="P80489" s="63"/>
      <c r="Q80489" s="63"/>
    </row>
    <row r="80490" spans="16:17">
      <c r="P80490" s="63"/>
      <c r="Q80490" s="63"/>
    </row>
    <row r="80491" spans="16:17">
      <c r="P80491" s="63"/>
      <c r="Q80491" s="63"/>
    </row>
    <row r="80492" spans="16:17">
      <c r="P80492" s="63"/>
      <c r="Q80492" s="63"/>
    </row>
    <row r="80493" spans="16:17">
      <c r="P80493" s="63"/>
      <c r="Q80493" s="63"/>
    </row>
    <row r="80494" spans="16:17">
      <c r="P80494" s="63"/>
      <c r="Q80494" s="63"/>
    </row>
    <row r="80495" spans="16:17">
      <c r="P80495" s="63"/>
      <c r="Q80495" s="63"/>
    </row>
    <row r="80496" spans="16:17">
      <c r="P80496" s="63"/>
      <c r="Q80496" s="63"/>
    </row>
    <row r="80497" spans="16:17">
      <c r="P80497" s="63"/>
      <c r="Q80497" s="63"/>
    </row>
    <row r="80498" spans="16:17">
      <c r="P80498" s="63"/>
      <c r="Q80498" s="63"/>
    </row>
    <row r="80499" spans="16:17">
      <c r="P80499" s="63"/>
      <c r="Q80499" s="63"/>
    </row>
    <row r="80500" spans="16:17">
      <c r="P80500" s="63"/>
      <c r="Q80500" s="63"/>
    </row>
    <row r="80501" spans="16:17">
      <c r="P80501" s="63"/>
      <c r="Q80501" s="63"/>
    </row>
    <row r="80502" spans="16:17">
      <c r="P80502" s="63"/>
      <c r="Q80502" s="63"/>
    </row>
    <row r="80503" spans="16:17">
      <c r="P80503" s="63"/>
      <c r="Q80503" s="63"/>
    </row>
    <row r="80504" spans="16:17">
      <c r="P80504" s="63"/>
      <c r="Q80504" s="63"/>
    </row>
    <row r="80505" spans="16:17">
      <c r="P80505" s="63"/>
      <c r="Q80505" s="63"/>
    </row>
    <row r="80506" spans="16:17">
      <c r="P80506" s="63"/>
      <c r="Q80506" s="63"/>
    </row>
    <row r="80507" spans="16:17">
      <c r="P80507" s="63"/>
      <c r="Q80507" s="63"/>
    </row>
    <row r="80508" spans="16:17">
      <c r="P80508" s="63"/>
      <c r="Q80508" s="63"/>
    </row>
    <row r="80509" spans="16:17">
      <c r="P80509" s="63"/>
      <c r="Q80509" s="63"/>
    </row>
    <row r="80510" spans="16:17">
      <c r="P80510" s="63"/>
      <c r="Q80510" s="63"/>
    </row>
    <row r="80511" spans="16:17">
      <c r="P80511" s="63"/>
      <c r="Q80511" s="63"/>
    </row>
    <row r="80512" spans="16:17">
      <c r="P80512" s="63"/>
      <c r="Q80512" s="63"/>
    </row>
    <row r="80513" spans="16:17">
      <c r="P80513" s="63"/>
      <c r="Q80513" s="63"/>
    </row>
    <row r="80514" spans="16:17">
      <c r="P80514" s="63"/>
      <c r="Q80514" s="63"/>
    </row>
    <row r="80515" spans="16:17">
      <c r="P80515" s="63"/>
      <c r="Q80515" s="63"/>
    </row>
    <row r="80516" spans="16:17">
      <c r="P80516" s="63"/>
      <c r="Q80516" s="63"/>
    </row>
    <row r="80517" spans="16:17">
      <c r="P80517" s="63"/>
      <c r="Q80517" s="63"/>
    </row>
    <row r="80518" spans="16:17">
      <c r="P80518" s="63"/>
      <c r="Q80518" s="63"/>
    </row>
    <row r="80519" spans="16:17">
      <c r="P80519" s="63"/>
      <c r="Q80519" s="63"/>
    </row>
    <row r="80520" spans="16:17">
      <c r="P80520" s="63"/>
      <c r="Q80520" s="63"/>
    </row>
    <row r="80521" spans="16:17">
      <c r="P80521" s="63"/>
      <c r="Q80521" s="63"/>
    </row>
    <row r="80522" spans="16:17">
      <c r="P80522" s="63"/>
      <c r="Q80522" s="63"/>
    </row>
    <row r="80523" spans="16:17">
      <c r="P80523" s="63"/>
      <c r="Q80523" s="63"/>
    </row>
    <row r="80524" spans="16:17">
      <c r="P80524" s="63"/>
      <c r="Q80524" s="63"/>
    </row>
    <row r="80525" spans="16:17">
      <c r="P80525" s="63"/>
      <c r="Q80525" s="63"/>
    </row>
    <row r="80526" spans="16:17">
      <c r="P80526" s="63"/>
      <c r="Q80526" s="63"/>
    </row>
    <row r="80527" spans="16:17">
      <c r="P80527" s="63"/>
      <c r="Q80527" s="63"/>
    </row>
    <row r="80528" spans="16:17">
      <c r="P80528" s="63"/>
      <c r="Q80528" s="63"/>
    </row>
    <row r="80529" spans="16:17">
      <c r="P80529" s="63"/>
      <c r="Q80529" s="63"/>
    </row>
    <row r="80530" spans="16:17">
      <c r="P80530" s="63"/>
      <c r="Q80530" s="63"/>
    </row>
    <row r="80531" spans="16:17">
      <c r="P80531" s="63"/>
      <c r="Q80531" s="63"/>
    </row>
    <row r="80532" spans="16:17">
      <c r="P80532" s="63"/>
      <c r="Q80532" s="63"/>
    </row>
    <row r="80533" spans="16:17">
      <c r="P80533" s="63"/>
      <c r="Q80533" s="63"/>
    </row>
    <row r="80534" spans="16:17">
      <c r="P80534" s="63"/>
      <c r="Q80534" s="63"/>
    </row>
    <row r="80535" spans="16:17">
      <c r="P80535" s="63"/>
      <c r="Q80535" s="63"/>
    </row>
    <row r="80536" spans="16:17">
      <c r="P80536" s="63"/>
      <c r="Q80536" s="63"/>
    </row>
    <row r="80537" spans="16:17">
      <c r="P80537" s="63"/>
      <c r="Q80537" s="63"/>
    </row>
    <row r="80538" spans="16:17">
      <c r="P80538" s="63"/>
      <c r="Q80538" s="63"/>
    </row>
    <row r="80539" spans="16:17">
      <c r="P80539" s="63"/>
      <c r="Q80539" s="63"/>
    </row>
    <row r="80540" spans="16:17">
      <c r="P80540" s="63"/>
      <c r="Q80540" s="63"/>
    </row>
    <row r="80541" spans="16:17">
      <c r="P80541" s="63"/>
      <c r="Q80541" s="63"/>
    </row>
    <row r="80542" spans="16:17">
      <c r="P80542" s="63"/>
      <c r="Q80542" s="63"/>
    </row>
    <row r="80543" spans="16:17">
      <c r="P80543" s="63"/>
      <c r="Q80543" s="63"/>
    </row>
    <row r="80544" spans="16:17">
      <c r="P80544" s="63"/>
      <c r="Q80544" s="63"/>
    </row>
    <row r="80545" spans="16:17">
      <c r="P80545" s="63"/>
      <c r="Q80545" s="63"/>
    </row>
    <row r="80546" spans="16:17">
      <c r="P80546" s="63"/>
      <c r="Q80546" s="63"/>
    </row>
    <row r="80547" spans="16:17">
      <c r="P80547" s="63"/>
      <c r="Q80547" s="63"/>
    </row>
    <row r="80548" spans="16:17">
      <c r="P80548" s="63"/>
      <c r="Q80548" s="63"/>
    </row>
    <row r="80549" spans="16:17">
      <c r="P80549" s="63"/>
      <c r="Q80549" s="63"/>
    </row>
    <row r="80550" spans="16:17">
      <c r="P80550" s="63"/>
      <c r="Q80550" s="63"/>
    </row>
    <row r="80551" spans="16:17">
      <c r="P80551" s="63"/>
      <c r="Q80551" s="63"/>
    </row>
    <row r="80552" spans="16:17">
      <c r="P80552" s="63"/>
      <c r="Q80552" s="63"/>
    </row>
    <row r="80553" spans="16:17">
      <c r="P80553" s="63"/>
      <c r="Q80553" s="63"/>
    </row>
    <row r="80554" spans="16:17">
      <c r="P80554" s="63"/>
      <c r="Q80554" s="63"/>
    </row>
    <row r="80555" spans="16:17">
      <c r="P80555" s="63"/>
      <c r="Q80555" s="63"/>
    </row>
    <row r="80556" spans="16:17">
      <c r="P80556" s="63"/>
      <c r="Q80556" s="63"/>
    </row>
    <row r="80557" spans="16:17">
      <c r="P80557" s="63"/>
      <c r="Q80557" s="63"/>
    </row>
    <row r="80558" spans="16:17">
      <c r="P80558" s="63"/>
      <c r="Q80558" s="63"/>
    </row>
    <row r="80559" spans="16:17">
      <c r="P80559" s="63"/>
      <c r="Q80559" s="63"/>
    </row>
    <row r="80560" spans="16:17">
      <c r="P80560" s="63"/>
      <c r="Q80560" s="63"/>
    </row>
    <row r="80561" spans="16:17">
      <c r="P80561" s="63"/>
      <c r="Q80561" s="63"/>
    </row>
    <row r="80562" spans="16:17">
      <c r="P80562" s="63"/>
      <c r="Q80562" s="63"/>
    </row>
    <row r="80563" spans="16:17">
      <c r="P80563" s="63"/>
      <c r="Q80563" s="63"/>
    </row>
    <row r="80564" spans="16:17">
      <c r="P80564" s="63"/>
      <c r="Q80564" s="63"/>
    </row>
    <row r="80565" spans="16:17">
      <c r="P80565" s="63"/>
      <c r="Q80565" s="63"/>
    </row>
    <row r="80566" spans="16:17">
      <c r="P80566" s="63"/>
      <c r="Q80566" s="63"/>
    </row>
    <row r="80567" spans="16:17">
      <c r="P80567" s="63"/>
      <c r="Q80567" s="63"/>
    </row>
    <row r="80568" spans="16:17">
      <c r="P80568" s="63"/>
      <c r="Q80568" s="63"/>
    </row>
    <row r="80569" spans="16:17">
      <c r="P80569" s="63"/>
      <c r="Q80569" s="63"/>
    </row>
    <row r="80570" spans="16:17">
      <c r="P80570" s="63"/>
      <c r="Q80570" s="63"/>
    </row>
    <row r="80571" spans="16:17">
      <c r="P80571" s="63"/>
      <c r="Q80571" s="63"/>
    </row>
    <row r="80572" spans="16:17">
      <c r="P80572" s="63"/>
      <c r="Q80572" s="63"/>
    </row>
    <row r="80573" spans="16:17">
      <c r="P80573" s="63"/>
      <c r="Q80573" s="63"/>
    </row>
    <row r="80574" spans="16:17">
      <c r="P80574" s="63"/>
      <c r="Q80574" s="63"/>
    </row>
    <row r="80575" spans="16:17">
      <c r="P80575" s="63"/>
      <c r="Q80575" s="63"/>
    </row>
    <row r="80576" spans="16:17">
      <c r="P80576" s="63"/>
      <c r="Q80576" s="63"/>
    </row>
    <row r="80577" spans="16:17">
      <c r="P80577" s="63"/>
      <c r="Q80577" s="63"/>
    </row>
    <row r="80578" spans="16:17">
      <c r="P80578" s="63"/>
      <c r="Q80578" s="63"/>
    </row>
    <row r="80579" spans="16:17">
      <c r="P80579" s="63"/>
      <c r="Q80579" s="63"/>
    </row>
    <row r="80580" spans="16:17">
      <c r="P80580" s="63"/>
      <c r="Q80580" s="63"/>
    </row>
    <row r="80581" spans="16:17">
      <c r="P80581" s="63"/>
      <c r="Q80581" s="63"/>
    </row>
    <row r="80582" spans="16:17">
      <c r="P80582" s="63"/>
      <c r="Q80582" s="63"/>
    </row>
    <row r="80583" spans="16:17">
      <c r="P80583" s="63"/>
      <c r="Q80583" s="63"/>
    </row>
    <row r="80584" spans="16:17">
      <c r="P80584" s="63"/>
      <c r="Q80584" s="63"/>
    </row>
    <row r="80585" spans="16:17">
      <c r="P80585" s="63"/>
      <c r="Q80585" s="63"/>
    </row>
    <row r="80586" spans="16:17">
      <c r="P80586" s="63"/>
      <c r="Q80586" s="63"/>
    </row>
    <row r="80587" spans="16:17">
      <c r="P80587" s="63"/>
      <c r="Q80587" s="63"/>
    </row>
    <row r="80588" spans="16:17">
      <c r="P80588" s="63"/>
      <c r="Q80588" s="63"/>
    </row>
    <row r="80589" spans="16:17">
      <c r="P80589" s="63"/>
      <c r="Q80589" s="63"/>
    </row>
    <row r="80590" spans="16:17">
      <c r="P80590" s="63"/>
      <c r="Q80590" s="63"/>
    </row>
    <row r="80591" spans="16:17">
      <c r="P80591" s="63"/>
      <c r="Q80591" s="63"/>
    </row>
    <row r="80592" spans="16:17">
      <c r="P80592" s="63"/>
      <c r="Q80592" s="63"/>
    </row>
    <row r="80593" spans="16:17">
      <c r="P80593" s="63"/>
      <c r="Q80593" s="63"/>
    </row>
    <row r="80594" spans="16:17">
      <c r="P80594" s="63"/>
      <c r="Q80594" s="63"/>
    </row>
    <row r="80595" spans="16:17">
      <c r="P80595" s="63"/>
      <c r="Q80595" s="63"/>
    </row>
    <row r="80596" spans="16:17">
      <c r="P80596" s="63"/>
      <c r="Q80596" s="63"/>
    </row>
    <row r="80597" spans="16:17">
      <c r="P80597" s="63"/>
      <c r="Q80597" s="63"/>
    </row>
    <row r="80598" spans="16:17">
      <c r="P80598" s="63"/>
      <c r="Q80598" s="63"/>
    </row>
    <row r="80599" spans="16:17">
      <c r="P80599" s="63"/>
      <c r="Q80599" s="63"/>
    </row>
    <row r="80600" spans="16:17">
      <c r="P80600" s="63"/>
      <c r="Q80600" s="63"/>
    </row>
    <row r="80601" spans="16:17">
      <c r="P80601" s="63"/>
      <c r="Q80601" s="63"/>
    </row>
    <row r="80602" spans="16:17">
      <c r="P80602" s="63"/>
      <c r="Q80602" s="63"/>
    </row>
    <row r="80603" spans="16:17">
      <c r="P80603" s="63"/>
      <c r="Q80603" s="63"/>
    </row>
    <row r="80604" spans="16:17">
      <c r="P80604" s="63"/>
      <c r="Q80604" s="63"/>
    </row>
    <row r="80605" spans="16:17">
      <c r="P80605" s="63"/>
      <c r="Q80605" s="63"/>
    </row>
    <row r="80606" spans="16:17">
      <c r="P80606" s="63"/>
      <c r="Q80606" s="63"/>
    </row>
    <row r="80607" spans="16:17">
      <c r="P80607" s="63"/>
      <c r="Q80607" s="63"/>
    </row>
    <row r="80608" spans="16:17">
      <c r="P80608" s="63"/>
      <c r="Q80608" s="63"/>
    </row>
    <row r="80609" spans="16:17">
      <c r="P80609" s="63"/>
      <c r="Q80609" s="63"/>
    </row>
    <row r="80610" spans="16:17">
      <c r="P80610" s="63"/>
      <c r="Q80610" s="63"/>
    </row>
    <row r="80611" spans="16:17">
      <c r="P80611" s="63"/>
      <c r="Q80611" s="63"/>
    </row>
    <row r="80612" spans="16:17">
      <c r="P80612" s="63"/>
      <c r="Q80612" s="63"/>
    </row>
    <row r="80613" spans="16:17">
      <c r="P80613" s="63"/>
      <c r="Q80613" s="63"/>
    </row>
    <row r="80614" spans="16:17">
      <c r="P80614" s="63"/>
      <c r="Q80614" s="63"/>
    </row>
    <row r="80615" spans="16:17">
      <c r="P80615" s="63"/>
      <c r="Q80615" s="63"/>
    </row>
    <row r="80616" spans="16:17">
      <c r="P80616" s="63"/>
      <c r="Q80616" s="63"/>
    </row>
    <row r="80617" spans="16:17">
      <c r="P80617" s="63"/>
      <c r="Q80617" s="63"/>
    </row>
    <row r="80618" spans="16:17">
      <c r="P80618" s="63"/>
      <c r="Q80618" s="63"/>
    </row>
    <row r="80619" spans="16:17">
      <c r="P80619" s="63"/>
      <c r="Q80619" s="63"/>
    </row>
    <row r="80620" spans="16:17">
      <c r="P80620" s="63"/>
      <c r="Q80620" s="63"/>
    </row>
    <row r="80621" spans="16:17">
      <c r="P80621" s="63"/>
      <c r="Q80621" s="63"/>
    </row>
    <row r="80622" spans="16:17">
      <c r="P80622" s="63"/>
      <c r="Q80622" s="63"/>
    </row>
    <row r="80623" spans="16:17">
      <c r="P80623" s="63"/>
      <c r="Q80623" s="63"/>
    </row>
    <row r="80624" spans="16:17">
      <c r="P80624" s="63"/>
      <c r="Q80624" s="63"/>
    </row>
    <row r="80625" spans="16:17">
      <c r="P80625" s="63"/>
      <c r="Q80625" s="63"/>
    </row>
    <row r="80626" spans="16:17">
      <c r="P80626" s="63"/>
      <c r="Q80626" s="63"/>
    </row>
    <row r="80627" spans="16:17">
      <c r="P80627" s="63"/>
      <c r="Q80627" s="63"/>
    </row>
    <row r="80628" spans="16:17">
      <c r="P80628" s="63"/>
      <c r="Q80628" s="63"/>
    </row>
    <row r="80629" spans="16:17">
      <c r="P80629" s="63"/>
      <c r="Q80629" s="63"/>
    </row>
    <row r="80630" spans="16:17">
      <c r="P80630" s="63"/>
      <c r="Q80630" s="63"/>
    </row>
    <row r="80631" spans="16:17">
      <c r="P80631" s="63"/>
      <c r="Q80631" s="63"/>
    </row>
    <row r="80632" spans="16:17">
      <c r="P80632" s="63"/>
      <c r="Q80632" s="63"/>
    </row>
    <row r="80633" spans="16:17">
      <c r="P80633" s="63"/>
      <c r="Q80633" s="63"/>
    </row>
    <row r="80634" spans="16:17">
      <c r="P80634" s="63"/>
      <c r="Q80634" s="63"/>
    </row>
    <row r="80635" spans="16:17">
      <c r="P80635" s="63"/>
      <c r="Q80635" s="63"/>
    </row>
    <row r="80636" spans="16:17">
      <c r="P80636" s="63"/>
      <c r="Q80636" s="63"/>
    </row>
    <row r="80637" spans="16:17">
      <c r="P80637" s="63"/>
      <c r="Q80637" s="63"/>
    </row>
    <row r="80638" spans="16:17">
      <c r="P80638" s="63"/>
      <c r="Q80638" s="63"/>
    </row>
    <row r="80639" spans="16:17">
      <c r="P80639" s="63"/>
      <c r="Q80639" s="63"/>
    </row>
    <row r="80640" spans="16:17">
      <c r="P80640" s="63"/>
      <c r="Q80640" s="63"/>
    </row>
    <row r="80641" spans="16:17">
      <c r="P80641" s="63"/>
      <c r="Q80641" s="63"/>
    </row>
    <row r="80642" spans="16:17">
      <c r="P80642" s="63"/>
      <c r="Q80642" s="63"/>
    </row>
    <row r="80643" spans="16:17">
      <c r="P80643" s="63"/>
      <c r="Q80643" s="63"/>
    </row>
    <row r="80644" spans="16:17">
      <c r="P80644" s="63"/>
      <c r="Q80644" s="63"/>
    </row>
    <row r="80645" spans="16:17">
      <c r="P80645" s="63"/>
      <c r="Q80645" s="63"/>
    </row>
    <row r="80646" spans="16:17">
      <c r="P80646" s="63"/>
      <c r="Q80646" s="63"/>
    </row>
    <row r="80647" spans="16:17">
      <c r="P80647" s="63"/>
      <c r="Q80647" s="63"/>
    </row>
    <row r="80648" spans="16:17">
      <c r="P80648" s="63"/>
      <c r="Q80648" s="63"/>
    </row>
    <row r="80649" spans="16:17">
      <c r="P80649" s="63"/>
      <c r="Q80649" s="63"/>
    </row>
    <row r="80650" spans="16:17">
      <c r="P80650" s="63"/>
      <c r="Q80650" s="63"/>
    </row>
    <row r="80651" spans="16:17">
      <c r="P80651" s="63"/>
      <c r="Q80651" s="63"/>
    </row>
    <row r="80652" spans="16:17">
      <c r="P80652" s="63"/>
      <c r="Q80652" s="63"/>
    </row>
    <row r="80653" spans="16:17">
      <c r="P80653" s="63"/>
      <c r="Q80653" s="63"/>
    </row>
    <row r="80654" spans="16:17">
      <c r="P80654" s="63"/>
      <c r="Q80654" s="63"/>
    </row>
    <row r="80655" spans="16:17">
      <c r="P80655" s="63"/>
      <c r="Q80655" s="63"/>
    </row>
    <row r="80656" spans="16:17">
      <c r="P80656" s="63"/>
      <c r="Q80656" s="63"/>
    </row>
    <row r="80657" spans="16:17">
      <c r="P80657" s="63"/>
      <c r="Q80657" s="63"/>
    </row>
    <row r="80658" spans="16:17">
      <c r="P80658" s="63"/>
      <c r="Q80658" s="63"/>
    </row>
    <row r="80659" spans="16:17">
      <c r="P80659" s="63"/>
      <c r="Q80659" s="63"/>
    </row>
    <row r="80660" spans="16:17">
      <c r="P80660" s="63"/>
      <c r="Q80660" s="63"/>
    </row>
    <row r="80661" spans="16:17">
      <c r="P80661" s="63"/>
      <c r="Q80661" s="63"/>
    </row>
    <row r="80662" spans="16:17">
      <c r="P80662" s="63"/>
      <c r="Q80662" s="63"/>
    </row>
    <row r="80663" spans="16:17">
      <c r="P80663" s="63"/>
      <c r="Q80663" s="63"/>
    </row>
    <row r="80664" spans="16:17">
      <c r="P80664" s="63"/>
      <c r="Q80664" s="63"/>
    </row>
    <row r="80665" spans="16:17">
      <c r="P80665" s="63"/>
      <c r="Q80665" s="63"/>
    </row>
    <row r="80666" spans="16:17">
      <c r="P80666" s="63"/>
      <c r="Q80666" s="63"/>
    </row>
    <row r="80667" spans="16:17">
      <c r="P80667" s="63"/>
      <c r="Q80667" s="63"/>
    </row>
    <row r="80668" spans="16:17">
      <c r="P80668" s="63"/>
      <c r="Q80668" s="63"/>
    </row>
    <row r="80669" spans="16:17">
      <c r="P80669" s="63"/>
      <c r="Q80669" s="63"/>
    </row>
    <row r="80670" spans="16:17">
      <c r="P80670" s="63"/>
      <c r="Q80670" s="63"/>
    </row>
    <row r="80671" spans="16:17">
      <c r="P80671" s="63"/>
      <c r="Q80671" s="63"/>
    </row>
    <row r="80672" spans="16:17">
      <c r="P80672" s="63"/>
      <c r="Q80672" s="63"/>
    </row>
    <row r="80673" spans="16:17">
      <c r="P80673" s="63"/>
      <c r="Q80673" s="63"/>
    </row>
    <row r="80674" spans="16:17">
      <c r="P80674" s="63"/>
      <c r="Q80674" s="63"/>
    </row>
    <row r="80675" spans="16:17">
      <c r="P80675" s="63"/>
      <c r="Q80675" s="63"/>
    </row>
    <row r="80676" spans="16:17">
      <c r="P80676" s="63"/>
      <c r="Q80676" s="63"/>
    </row>
    <row r="80677" spans="16:17">
      <c r="P80677" s="63"/>
      <c r="Q80677" s="63"/>
    </row>
    <row r="80678" spans="16:17">
      <c r="P80678" s="63"/>
      <c r="Q80678" s="63"/>
    </row>
    <row r="80679" spans="16:17">
      <c r="P80679" s="63"/>
      <c r="Q80679" s="63"/>
    </row>
    <row r="80680" spans="16:17">
      <c r="P80680" s="63"/>
      <c r="Q80680" s="63"/>
    </row>
    <row r="80681" spans="16:17">
      <c r="P80681" s="63"/>
      <c r="Q80681" s="63"/>
    </row>
    <row r="80682" spans="16:17">
      <c r="P80682" s="63"/>
      <c r="Q80682" s="63"/>
    </row>
    <row r="80683" spans="16:17">
      <c r="P80683" s="63"/>
      <c r="Q80683" s="63"/>
    </row>
    <row r="80684" spans="16:17">
      <c r="P80684" s="63"/>
      <c r="Q80684" s="63"/>
    </row>
    <row r="80685" spans="16:17">
      <c r="P80685" s="63"/>
      <c r="Q80685" s="63"/>
    </row>
    <row r="80686" spans="16:17">
      <c r="P80686" s="63"/>
      <c r="Q80686" s="63"/>
    </row>
    <row r="80687" spans="16:17">
      <c r="P80687" s="63"/>
      <c r="Q80687" s="63"/>
    </row>
    <row r="80688" spans="16:17">
      <c r="P80688" s="63"/>
      <c r="Q80688" s="63"/>
    </row>
    <row r="80689" spans="16:17">
      <c r="P80689" s="63"/>
      <c r="Q80689" s="63"/>
    </row>
    <row r="80690" spans="16:17">
      <c r="P80690" s="63"/>
      <c r="Q80690" s="63"/>
    </row>
    <row r="80691" spans="16:17">
      <c r="P80691" s="63"/>
      <c r="Q80691" s="63"/>
    </row>
    <row r="80692" spans="16:17">
      <c r="P80692" s="63"/>
      <c r="Q80692" s="63"/>
    </row>
    <row r="80693" spans="16:17">
      <c r="P80693" s="63"/>
      <c r="Q80693" s="63"/>
    </row>
    <row r="80694" spans="16:17">
      <c r="P80694" s="63"/>
      <c r="Q80694" s="63"/>
    </row>
    <row r="80695" spans="16:17">
      <c r="P80695" s="63"/>
      <c r="Q80695" s="63"/>
    </row>
    <row r="80696" spans="16:17">
      <c r="P80696" s="63"/>
      <c r="Q80696" s="63"/>
    </row>
    <row r="80697" spans="16:17">
      <c r="P80697" s="63"/>
      <c r="Q80697" s="63"/>
    </row>
    <row r="80698" spans="16:17">
      <c r="P80698" s="63"/>
      <c r="Q80698" s="63"/>
    </row>
    <row r="80699" spans="16:17">
      <c r="P80699" s="63"/>
      <c r="Q80699" s="63"/>
    </row>
    <row r="80700" spans="16:17">
      <c r="P80700" s="63"/>
      <c r="Q80700" s="63"/>
    </row>
    <row r="80701" spans="16:17">
      <c r="P80701" s="63"/>
      <c r="Q80701" s="63"/>
    </row>
    <row r="80702" spans="16:17">
      <c r="P80702" s="63"/>
      <c r="Q80702" s="63"/>
    </row>
    <row r="80703" spans="16:17">
      <c r="P80703" s="63"/>
      <c r="Q80703" s="63"/>
    </row>
    <row r="80704" spans="16:17">
      <c r="P80704" s="63"/>
      <c r="Q80704" s="63"/>
    </row>
    <row r="80705" spans="16:17">
      <c r="P80705" s="63"/>
      <c r="Q80705" s="63"/>
    </row>
    <row r="80706" spans="16:17">
      <c r="P80706" s="63"/>
      <c r="Q80706" s="63"/>
    </row>
    <row r="80707" spans="16:17">
      <c r="P80707" s="63"/>
      <c r="Q80707" s="63"/>
    </row>
    <row r="80708" spans="16:17">
      <c r="P80708" s="63"/>
      <c r="Q80708" s="63"/>
    </row>
    <row r="80709" spans="16:17">
      <c r="P80709" s="63"/>
      <c r="Q80709" s="63"/>
    </row>
    <row r="80710" spans="16:17">
      <c r="P80710" s="63"/>
      <c r="Q80710" s="63"/>
    </row>
    <row r="80711" spans="16:17">
      <c r="P80711" s="63"/>
      <c r="Q80711" s="63"/>
    </row>
    <row r="80712" spans="16:17">
      <c r="P80712" s="63"/>
      <c r="Q80712" s="63"/>
    </row>
    <row r="80713" spans="16:17">
      <c r="P80713" s="63"/>
      <c r="Q80713" s="63"/>
    </row>
    <row r="80714" spans="16:17">
      <c r="P80714" s="63"/>
      <c r="Q80714" s="63"/>
    </row>
    <row r="80715" spans="16:17">
      <c r="P80715" s="63"/>
      <c r="Q80715" s="63"/>
    </row>
    <row r="80716" spans="16:17">
      <c r="P80716" s="63"/>
      <c r="Q80716" s="63"/>
    </row>
    <row r="80717" spans="16:17">
      <c r="P80717" s="63"/>
      <c r="Q80717" s="63"/>
    </row>
    <row r="80718" spans="16:17">
      <c r="P80718" s="63"/>
      <c r="Q80718" s="63"/>
    </row>
    <row r="80719" spans="16:17">
      <c r="P80719" s="63"/>
      <c r="Q80719" s="63"/>
    </row>
    <row r="80720" spans="16:17">
      <c r="P80720" s="63"/>
      <c r="Q80720" s="63"/>
    </row>
    <row r="80721" spans="16:17">
      <c r="P80721" s="63"/>
      <c r="Q80721" s="63"/>
    </row>
    <row r="80722" spans="16:17">
      <c r="P80722" s="63"/>
      <c r="Q80722" s="63"/>
    </row>
    <row r="80723" spans="16:17">
      <c r="P80723" s="63"/>
      <c r="Q80723" s="63"/>
    </row>
    <row r="80724" spans="16:17">
      <c r="P80724" s="63"/>
      <c r="Q80724" s="63"/>
    </row>
    <row r="80725" spans="16:17">
      <c r="P80725" s="63"/>
      <c r="Q80725" s="63"/>
    </row>
    <row r="80726" spans="16:17">
      <c r="P80726" s="63"/>
      <c r="Q80726" s="63"/>
    </row>
    <row r="80727" spans="16:17">
      <c r="P80727" s="63"/>
      <c r="Q80727" s="63"/>
    </row>
    <row r="80728" spans="16:17">
      <c r="P80728" s="63"/>
      <c r="Q80728" s="63"/>
    </row>
    <row r="80729" spans="16:17">
      <c r="P80729" s="63"/>
      <c r="Q80729" s="63"/>
    </row>
    <row r="80730" spans="16:17">
      <c r="P80730" s="63"/>
      <c r="Q80730" s="63"/>
    </row>
    <row r="80731" spans="16:17">
      <c r="P80731" s="63"/>
      <c r="Q80731" s="63"/>
    </row>
    <row r="80732" spans="16:17">
      <c r="P80732" s="63"/>
      <c r="Q80732" s="63"/>
    </row>
    <row r="80733" spans="16:17">
      <c r="P80733" s="63"/>
      <c r="Q80733" s="63"/>
    </row>
    <row r="80734" spans="16:17">
      <c r="P80734" s="63"/>
      <c r="Q80734" s="63"/>
    </row>
    <row r="80735" spans="16:17">
      <c r="P80735" s="63"/>
      <c r="Q80735" s="63"/>
    </row>
    <row r="80736" spans="16:17">
      <c r="P80736" s="63"/>
      <c r="Q80736" s="63"/>
    </row>
    <row r="80737" spans="16:17">
      <c r="P80737" s="63"/>
      <c r="Q80737" s="63"/>
    </row>
    <row r="80738" spans="16:17">
      <c r="P80738" s="63"/>
      <c r="Q80738" s="63"/>
    </row>
    <row r="80739" spans="16:17">
      <c r="P80739" s="63"/>
      <c r="Q80739" s="63"/>
    </row>
    <row r="80740" spans="16:17">
      <c r="P80740" s="63"/>
      <c r="Q80740" s="63"/>
    </row>
    <row r="80741" spans="16:17">
      <c r="P80741" s="63"/>
      <c r="Q80741" s="63"/>
    </row>
    <row r="80742" spans="16:17">
      <c r="P80742" s="63"/>
      <c r="Q80742" s="63"/>
    </row>
    <row r="80743" spans="16:17">
      <c r="P80743" s="63"/>
      <c r="Q80743" s="63"/>
    </row>
    <row r="80744" spans="16:17">
      <c r="P80744" s="63"/>
      <c r="Q80744" s="63"/>
    </row>
    <row r="80745" spans="16:17">
      <c r="P80745" s="63"/>
      <c r="Q80745" s="63"/>
    </row>
    <row r="80746" spans="16:17">
      <c r="P80746" s="63"/>
      <c r="Q80746" s="63"/>
    </row>
    <row r="80747" spans="16:17">
      <c r="P80747" s="63"/>
      <c r="Q80747" s="63"/>
    </row>
    <row r="80748" spans="16:17">
      <c r="P80748" s="63"/>
      <c r="Q80748" s="63"/>
    </row>
    <row r="80749" spans="16:17">
      <c r="P80749" s="63"/>
      <c r="Q80749" s="63"/>
    </row>
    <row r="80750" spans="16:17">
      <c r="P80750" s="63"/>
      <c r="Q80750" s="63"/>
    </row>
    <row r="80751" spans="16:17">
      <c r="P80751" s="63"/>
      <c r="Q80751" s="63"/>
    </row>
    <row r="80752" spans="16:17">
      <c r="P80752" s="63"/>
      <c r="Q80752" s="63"/>
    </row>
    <row r="80753" spans="16:17">
      <c r="P80753" s="63"/>
      <c r="Q80753" s="63"/>
    </row>
    <row r="80754" spans="16:17">
      <c r="P80754" s="63"/>
      <c r="Q80754" s="63"/>
    </row>
    <row r="80755" spans="16:17">
      <c r="P80755" s="63"/>
      <c r="Q80755" s="63"/>
    </row>
    <row r="80756" spans="16:17">
      <c r="P80756" s="63"/>
      <c r="Q80756" s="63"/>
    </row>
    <row r="80757" spans="16:17">
      <c r="P80757" s="63"/>
      <c r="Q80757" s="63"/>
    </row>
    <row r="80758" spans="16:17">
      <c r="P80758" s="63"/>
      <c r="Q80758" s="63"/>
    </row>
    <row r="80759" spans="16:17">
      <c r="P80759" s="63"/>
      <c r="Q80759" s="63"/>
    </row>
    <row r="80760" spans="16:17">
      <c r="P80760" s="63"/>
      <c r="Q80760" s="63"/>
    </row>
    <row r="80761" spans="16:17">
      <c r="P80761" s="63"/>
      <c r="Q80761" s="63"/>
    </row>
    <row r="80762" spans="16:17">
      <c r="P80762" s="63"/>
      <c r="Q80762" s="63"/>
    </row>
    <row r="80763" spans="16:17">
      <c r="P80763" s="63"/>
      <c r="Q80763" s="63"/>
    </row>
    <row r="80764" spans="16:17">
      <c r="P80764" s="63"/>
      <c r="Q80764" s="63"/>
    </row>
    <row r="80765" spans="16:17">
      <c r="P80765" s="63"/>
      <c r="Q80765" s="63"/>
    </row>
    <row r="80766" spans="16:17">
      <c r="P80766" s="63"/>
      <c r="Q80766" s="63"/>
    </row>
    <row r="80767" spans="16:17">
      <c r="P80767" s="63"/>
      <c r="Q80767" s="63"/>
    </row>
    <row r="80768" spans="16:17">
      <c r="P80768" s="63"/>
      <c r="Q80768" s="63"/>
    </row>
    <row r="80769" spans="16:17">
      <c r="P80769" s="63"/>
      <c r="Q80769" s="63"/>
    </row>
    <row r="80770" spans="16:17">
      <c r="P80770" s="63"/>
      <c r="Q80770" s="63"/>
    </row>
    <row r="80771" spans="16:17">
      <c r="P80771" s="63"/>
      <c r="Q80771" s="63"/>
    </row>
    <row r="80772" spans="16:17">
      <c r="P80772" s="63"/>
      <c r="Q80772" s="63"/>
    </row>
    <row r="80773" spans="16:17">
      <c r="P80773" s="63"/>
      <c r="Q80773" s="63"/>
    </row>
    <row r="80774" spans="16:17">
      <c r="P80774" s="63"/>
      <c r="Q80774" s="63"/>
    </row>
    <row r="80775" spans="16:17">
      <c r="P80775" s="63"/>
      <c r="Q80775" s="63"/>
    </row>
    <row r="80776" spans="16:17">
      <c r="P80776" s="63"/>
      <c r="Q80776" s="63"/>
    </row>
    <row r="80777" spans="16:17">
      <c r="P80777" s="63"/>
      <c r="Q80777" s="63"/>
    </row>
    <row r="80778" spans="16:17">
      <c r="P80778" s="63"/>
      <c r="Q80778" s="63"/>
    </row>
    <row r="80779" spans="16:17">
      <c r="P80779" s="63"/>
      <c r="Q80779" s="63"/>
    </row>
    <row r="80780" spans="16:17">
      <c r="P80780" s="63"/>
      <c r="Q80780" s="63"/>
    </row>
    <row r="80781" spans="16:17">
      <c r="P80781" s="63"/>
      <c r="Q80781" s="63"/>
    </row>
    <row r="80782" spans="16:17">
      <c r="P80782" s="63"/>
      <c r="Q80782" s="63"/>
    </row>
    <row r="80783" spans="16:17">
      <c r="P80783" s="63"/>
      <c r="Q80783" s="63"/>
    </row>
    <row r="80784" spans="16:17">
      <c r="P80784" s="63"/>
      <c r="Q80784" s="63"/>
    </row>
    <row r="80785" spans="16:17">
      <c r="P80785" s="63"/>
      <c r="Q80785" s="63"/>
    </row>
    <row r="80786" spans="16:17">
      <c r="P80786" s="63"/>
      <c r="Q80786" s="63"/>
    </row>
    <row r="80787" spans="16:17">
      <c r="P80787" s="63"/>
      <c r="Q80787" s="63"/>
    </row>
    <row r="80788" spans="16:17">
      <c r="P80788" s="63"/>
      <c r="Q80788" s="63"/>
    </row>
    <row r="80789" spans="16:17">
      <c r="P80789" s="63"/>
      <c r="Q80789" s="63"/>
    </row>
    <row r="80790" spans="16:17">
      <c r="P80790" s="63"/>
      <c r="Q80790" s="63"/>
    </row>
    <row r="80791" spans="16:17">
      <c r="P80791" s="63"/>
      <c r="Q80791" s="63"/>
    </row>
    <row r="80792" spans="16:17">
      <c r="P80792" s="63"/>
      <c r="Q80792" s="63"/>
    </row>
    <row r="80793" spans="16:17">
      <c r="P80793" s="63"/>
      <c r="Q80793" s="63"/>
    </row>
    <row r="80794" spans="16:17">
      <c r="P80794" s="63"/>
      <c r="Q80794" s="63"/>
    </row>
    <row r="80795" spans="16:17">
      <c r="P80795" s="63"/>
      <c r="Q80795" s="63"/>
    </row>
    <row r="80796" spans="16:17">
      <c r="P80796" s="63"/>
      <c r="Q80796" s="63"/>
    </row>
    <row r="80797" spans="16:17">
      <c r="P80797" s="63"/>
      <c r="Q80797" s="63"/>
    </row>
    <row r="80798" spans="16:17">
      <c r="P80798" s="63"/>
      <c r="Q80798" s="63"/>
    </row>
    <row r="80799" spans="16:17">
      <c r="P80799" s="63"/>
      <c r="Q80799" s="63"/>
    </row>
    <row r="80800" spans="16:17">
      <c r="P80800" s="63"/>
      <c r="Q80800" s="63"/>
    </row>
    <row r="80801" spans="16:17">
      <c r="P80801" s="63"/>
      <c r="Q80801" s="63"/>
    </row>
    <row r="80802" spans="16:17">
      <c r="P80802" s="63"/>
      <c r="Q80802" s="63"/>
    </row>
    <row r="80803" spans="16:17">
      <c r="P80803" s="63"/>
      <c r="Q80803" s="63"/>
    </row>
    <row r="80804" spans="16:17">
      <c r="P80804" s="63"/>
      <c r="Q80804" s="63"/>
    </row>
    <row r="80805" spans="16:17">
      <c r="P80805" s="63"/>
      <c r="Q80805" s="63"/>
    </row>
    <row r="80806" spans="16:17">
      <c r="P80806" s="63"/>
      <c r="Q80806" s="63"/>
    </row>
    <row r="80807" spans="16:17">
      <c r="P80807" s="63"/>
      <c r="Q80807" s="63"/>
    </row>
    <row r="80808" spans="16:17">
      <c r="P80808" s="63"/>
      <c r="Q80808" s="63"/>
    </row>
    <row r="80809" spans="16:17">
      <c r="P80809" s="63"/>
      <c r="Q80809" s="63"/>
    </row>
    <row r="80810" spans="16:17">
      <c r="P80810" s="63"/>
      <c r="Q80810" s="63"/>
    </row>
    <row r="80811" spans="16:17">
      <c r="P80811" s="63"/>
      <c r="Q80811" s="63"/>
    </row>
    <row r="80812" spans="16:17">
      <c r="P80812" s="63"/>
      <c r="Q80812" s="63"/>
    </row>
    <row r="80813" spans="16:17">
      <c r="P80813" s="63"/>
      <c r="Q80813" s="63"/>
    </row>
    <row r="80814" spans="16:17">
      <c r="P80814" s="63"/>
      <c r="Q80814" s="63"/>
    </row>
    <row r="80815" spans="16:17">
      <c r="P80815" s="63"/>
      <c r="Q80815" s="63"/>
    </row>
    <row r="80816" spans="16:17">
      <c r="P80816" s="63"/>
      <c r="Q80816" s="63"/>
    </row>
    <row r="80817" spans="16:17">
      <c r="P80817" s="63"/>
      <c r="Q80817" s="63"/>
    </row>
    <row r="80818" spans="16:17">
      <c r="P80818" s="63"/>
      <c r="Q80818" s="63"/>
    </row>
    <row r="80819" spans="16:17">
      <c r="P80819" s="63"/>
      <c r="Q80819" s="63"/>
    </row>
    <row r="80820" spans="16:17">
      <c r="P80820" s="63"/>
      <c r="Q80820" s="63"/>
    </row>
    <row r="80821" spans="16:17">
      <c r="P80821" s="63"/>
      <c r="Q80821" s="63"/>
    </row>
    <row r="80822" spans="16:17">
      <c r="P80822" s="63"/>
      <c r="Q80822" s="63"/>
    </row>
    <row r="80823" spans="16:17">
      <c r="P80823" s="63"/>
      <c r="Q80823" s="63"/>
    </row>
    <row r="80824" spans="16:17">
      <c r="P80824" s="63"/>
      <c r="Q80824" s="63"/>
    </row>
    <row r="80825" spans="16:17">
      <c r="P80825" s="63"/>
      <c r="Q80825" s="63"/>
    </row>
    <row r="80826" spans="16:17">
      <c r="P80826" s="63"/>
      <c r="Q80826" s="63"/>
    </row>
    <row r="80827" spans="16:17">
      <c r="P80827" s="63"/>
      <c r="Q80827" s="63"/>
    </row>
    <row r="80828" spans="16:17">
      <c r="P80828" s="63"/>
      <c r="Q80828" s="63"/>
    </row>
    <row r="80829" spans="16:17">
      <c r="P80829" s="63"/>
      <c r="Q80829" s="63"/>
    </row>
    <row r="80830" spans="16:17">
      <c r="P80830" s="63"/>
      <c r="Q80830" s="63"/>
    </row>
    <row r="80831" spans="16:17">
      <c r="P80831" s="63"/>
      <c r="Q80831" s="63"/>
    </row>
    <row r="80832" spans="16:17">
      <c r="P80832" s="63"/>
      <c r="Q80832" s="63"/>
    </row>
    <row r="80833" spans="16:17">
      <c r="P80833" s="63"/>
      <c r="Q80833" s="63"/>
    </row>
    <row r="80834" spans="16:17">
      <c r="P80834" s="63"/>
      <c r="Q80834" s="63"/>
    </row>
    <row r="80835" spans="16:17">
      <c r="P80835" s="63"/>
      <c r="Q80835" s="63"/>
    </row>
    <row r="80836" spans="16:17">
      <c r="P80836" s="63"/>
      <c r="Q80836" s="63"/>
    </row>
    <row r="80837" spans="16:17">
      <c r="P80837" s="63"/>
      <c r="Q80837" s="63"/>
    </row>
    <row r="80838" spans="16:17">
      <c r="P80838" s="63"/>
      <c r="Q80838" s="63"/>
    </row>
    <row r="80839" spans="16:17">
      <c r="P80839" s="63"/>
      <c r="Q80839" s="63"/>
    </row>
    <row r="80840" spans="16:17">
      <c r="P80840" s="63"/>
      <c r="Q80840" s="63"/>
    </row>
    <row r="80841" spans="16:17">
      <c r="P80841" s="63"/>
      <c r="Q80841" s="63"/>
    </row>
    <row r="80842" spans="16:17">
      <c r="P80842" s="63"/>
      <c r="Q80842" s="63"/>
    </row>
    <row r="80843" spans="16:17">
      <c r="P80843" s="63"/>
      <c r="Q80843" s="63"/>
    </row>
    <row r="80844" spans="16:17">
      <c r="P80844" s="63"/>
      <c r="Q80844" s="63"/>
    </row>
    <row r="80845" spans="16:17">
      <c r="P80845" s="63"/>
      <c r="Q80845" s="63"/>
    </row>
    <row r="80846" spans="16:17">
      <c r="P80846" s="63"/>
      <c r="Q80846" s="63"/>
    </row>
    <row r="80847" spans="16:17">
      <c r="P80847" s="63"/>
      <c r="Q80847" s="63"/>
    </row>
    <row r="80848" spans="16:17">
      <c r="P80848" s="63"/>
      <c r="Q80848" s="63"/>
    </row>
    <row r="80849" spans="16:17">
      <c r="P80849" s="63"/>
      <c r="Q80849" s="63"/>
    </row>
    <row r="80850" spans="16:17">
      <c r="P80850" s="63"/>
      <c r="Q80850" s="63"/>
    </row>
    <row r="80851" spans="16:17">
      <c r="P80851" s="63"/>
      <c r="Q80851" s="63"/>
    </row>
    <row r="80852" spans="16:17">
      <c r="P80852" s="63"/>
      <c r="Q80852" s="63"/>
    </row>
    <row r="80853" spans="16:17">
      <c r="P80853" s="63"/>
      <c r="Q80853" s="63"/>
    </row>
    <row r="80854" spans="16:17">
      <c r="P80854" s="63"/>
      <c r="Q80854" s="63"/>
    </row>
    <row r="80855" spans="16:17">
      <c r="P80855" s="63"/>
      <c r="Q80855" s="63"/>
    </row>
    <row r="80856" spans="16:17">
      <c r="P80856" s="63"/>
      <c r="Q80856" s="63"/>
    </row>
    <row r="80857" spans="16:17">
      <c r="P80857" s="63"/>
      <c r="Q80857" s="63"/>
    </row>
    <row r="80858" spans="16:17">
      <c r="P80858" s="63"/>
      <c r="Q80858" s="63"/>
    </row>
    <row r="80859" spans="16:17">
      <c r="P80859" s="63"/>
      <c r="Q80859" s="63"/>
    </row>
    <row r="80860" spans="16:17">
      <c r="P80860" s="63"/>
      <c r="Q80860" s="63"/>
    </row>
    <row r="80861" spans="16:17">
      <c r="P80861" s="63"/>
      <c r="Q80861" s="63"/>
    </row>
    <row r="80862" spans="16:17">
      <c r="P80862" s="63"/>
      <c r="Q80862" s="63"/>
    </row>
    <row r="80863" spans="16:17">
      <c r="P80863" s="63"/>
      <c r="Q80863" s="63"/>
    </row>
    <row r="80864" spans="16:17">
      <c r="P80864" s="63"/>
      <c r="Q80864" s="63"/>
    </row>
    <row r="80865" spans="16:17">
      <c r="P80865" s="63"/>
      <c r="Q80865" s="63"/>
    </row>
    <row r="80866" spans="16:17">
      <c r="P80866" s="63"/>
      <c r="Q80866" s="63"/>
    </row>
    <row r="80867" spans="16:17">
      <c r="P80867" s="63"/>
      <c r="Q80867" s="63"/>
    </row>
    <row r="80868" spans="16:17">
      <c r="P80868" s="63"/>
      <c r="Q80868" s="63"/>
    </row>
    <row r="80869" spans="16:17">
      <c r="P80869" s="63"/>
      <c r="Q80869" s="63"/>
    </row>
    <row r="80870" spans="16:17">
      <c r="P80870" s="63"/>
      <c r="Q80870" s="63"/>
    </row>
    <row r="80871" spans="16:17">
      <c r="P80871" s="63"/>
      <c r="Q80871" s="63"/>
    </row>
    <row r="80872" spans="16:17">
      <c r="P80872" s="63"/>
      <c r="Q80872" s="63"/>
    </row>
    <row r="80873" spans="16:17">
      <c r="P80873" s="63"/>
      <c r="Q80873" s="63"/>
    </row>
    <row r="80874" spans="16:17">
      <c r="P80874" s="63"/>
      <c r="Q80874" s="63"/>
    </row>
    <row r="80875" spans="16:17">
      <c r="P80875" s="63"/>
      <c r="Q80875" s="63"/>
    </row>
    <row r="80876" spans="16:17">
      <c r="P80876" s="63"/>
      <c r="Q80876" s="63"/>
    </row>
    <row r="80877" spans="16:17">
      <c r="P80877" s="63"/>
      <c r="Q80877" s="63"/>
    </row>
    <row r="80878" spans="16:17">
      <c r="P80878" s="63"/>
      <c r="Q80878" s="63"/>
    </row>
    <row r="80879" spans="16:17">
      <c r="P80879" s="63"/>
      <c r="Q80879" s="63"/>
    </row>
    <row r="80880" spans="16:17">
      <c r="P80880" s="63"/>
      <c r="Q80880" s="63"/>
    </row>
    <row r="80881" spans="16:17">
      <c r="P80881" s="63"/>
      <c r="Q80881" s="63"/>
    </row>
    <row r="80882" spans="16:17">
      <c r="P80882" s="63"/>
      <c r="Q80882" s="63"/>
    </row>
    <row r="80883" spans="16:17">
      <c r="P80883" s="63"/>
      <c r="Q80883" s="63"/>
    </row>
    <row r="80884" spans="16:17">
      <c r="P80884" s="63"/>
      <c r="Q80884" s="63"/>
    </row>
    <row r="80885" spans="16:17">
      <c r="P80885" s="63"/>
      <c r="Q80885" s="63"/>
    </row>
    <row r="80886" spans="16:17">
      <c r="P80886" s="63"/>
      <c r="Q80886" s="63"/>
    </row>
    <row r="80887" spans="16:17">
      <c r="P80887" s="63"/>
      <c r="Q80887" s="63"/>
    </row>
    <row r="80888" spans="16:17">
      <c r="P80888" s="63"/>
      <c r="Q80888" s="63"/>
    </row>
    <row r="80889" spans="16:17">
      <c r="P80889" s="63"/>
      <c r="Q80889" s="63"/>
    </row>
    <row r="80890" spans="16:17">
      <c r="P80890" s="63"/>
      <c r="Q80890" s="63"/>
    </row>
    <row r="80891" spans="16:17">
      <c r="P80891" s="63"/>
      <c r="Q80891" s="63"/>
    </row>
    <row r="80892" spans="16:17">
      <c r="P80892" s="63"/>
      <c r="Q80892" s="63"/>
    </row>
    <row r="80893" spans="16:17">
      <c r="P80893" s="63"/>
      <c r="Q80893" s="63"/>
    </row>
    <row r="80894" spans="16:17">
      <c r="P80894" s="63"/>
      <c r="Q80894" s="63"/>
    </row>
    <row r="80895" spans="16:17">
      <c r="P80895" s="63"/>
      <c r="Q80895" s="63"/>
    </row>
    <row r="80896" spans="16:17">
      <c r="P80896" s="63"/>
      <c r="Q80896" s="63"/>
    </row>
    <row r="80897" spans="16:17">
      <c r="P80897" s="63"/>
      <c r="Q80897" s="63"/>
    </row>
    <row r="80898" spans="16:17">
      <c r="P80898" s="63"/>
      <c r="Q80898" s="63"/>
    </row>
    <row r="80899" spans="16:17">
      <c r="P80899" s="63"/>
      <c r="Q80899" s="63"/>
    </row>
    <row r="80900" spans="16:17">
      <c r="P80900" s="63"/>
      <c r="Q80900" s="63"/>
    </row>
    <row r="80901" spans="16:17">
      <c r="P80901" s="63"/>
      <c r="Q80901" s="63"/>
    </row>
    <row r="80902" spans="16:17">
      <c r="P80902" s="63"/>
      <c r="Q80902" s="63"/>
    </row>
    <row r="80903" spans="16:17">
      <c r="P80903" s="63"/>
      <c r="Q80903" s="63"/>
    </row>
    <row r="80904" spans="16:17">
      <c r="P80904" s="63"/>
      <c r="Q80904" s="63"/>
    </row>
    <row r="80905" spans="16:17">
      <c r="P80905" s="63"/>
      <c r="Q80905" s="63"/>
    </row>
    <row r="80906" spans="16:17">
      <c r="P80906" s="63"/>
      <c r="Q80906" s="63"/>
    </row>
    <row r="80907" spans="16:17">
      <c r="P80907" s="63"/>
      <c r="Q80907" s="63"/>
    </row>
    <row r="80908" spans="16:17">
      <c r="P80908" s="63"/>
      <c r="Q80908" s="63"/>
    </row>
    <row r="80909" spans="16:17">
      <c r="P80909" s="63"/>
      <c r="Q80909" s="63"/>
    </row>
    <row r="80910" spans="16:17">
      <c r="P80910" s="63"/>
      <c r="Q80910" s="63"/>
    </row>
    <row r="80911" spans="16:17">
      <c r="P80911" s="63"/>
      <c r="Q80911" s="63"/>
    </row>
    <row r="80912" spans="16:17">
      <c r="P80912" s="63"/>
      <c r="Q80912" s="63"/>
    </row>
    <row r="80913" spans="16:17">
      <c r="P80913" s="63"/>
      <c r="Q80913" s="63"/>
    </row>
    <row r="80914" spans="16:17">
      <c r="P80914" s="63"/>
      <c r="Q80914" s="63"/>
    </row>
    <row r="80915" spans="16:17">
      <c r="P80915" s="63"/>
      <c r="Q80915" s="63"/>
    </row>
    <row r="80916" spans="16:17">
      <c r="P80916" s="63"/>
      <c r="Q80916" s="63"/>
    </row>
    <row r="80917" spans="16:17">
      <c r="P80917" s="63"/>
      <c r="Q80917" s="63"/>
    </row>
    <row r="80918" spans="16:17">
      <c r="P80918" s="63"/>
      <c r="Q80918" s="63"/>
    </row>
    <row r="80919" spans="16:17">
      <c r="P80919" s="63"/>
      <c r="Q80919" s="63"/>
    </row>
    <row r="80920" spans="16:17">
      <c r="P80920" s="63"/>
      <c r="Q80920" s="63"/>
    </row>
    <row r="80921" spans="16:17">
      <c r="P80921" s="63"/>
      <c r="Q80921" s="63"/>
    </row>
    <row r="80922" spans="16:17">
      <c r="P80922" s="63"/>
      <c r="Q80922" s="63"/>
    </row>
    <row r="80923" spans="16:17">
      <c r="P80923" s="63"/>
      <c r="Q80923" s="63"/>
    </row>
    <row r="80924" spans="16:17">
      <c r="P80924" s="63"/>
      <c r="Q80924" s="63"/>
    </row>
    <row r="80925" spans="16:17">
      <c r="P80925" s="63"/>
      <c r="Q80925" s="63"/>
    </row>
    <row r="80926" spans="16:17">
      <c r="P80926" s="63"/>
      <c r="Q80926" s="63"/>
    </row>
    <row r="80927" spans="16:17">
      <c r="P80927" s="63"/>
      <c r="Q80927" s="63"/>
    </row>
    <row r="80928" spans="16:17">
      <c r="P80928" s="63"/>
      <c r="Q80928" s="63"/>
    </row>
    <row r="80929" spans="16:17">
      <c r="P80929" s="63"/>
      <c r="Q80929" s="63"/>
    </row>
    <row r="80930" spans="16:17">
      <c r="P80930" s="63"/>
      <c r="Q80930" s="63"/>
    </row>
    <row r="80931" spans="16:17">
      <c r="P80931" s="63"/>
      <c r="Q80931" s="63"/>
    </row>
    <row r="80932" spans="16:17">
      <c r="P80932" s="63"/>
      <c r="Q80932" s="63"/>
    </row>
    <row r="80933" spans="16:17">
      <c r="P80933" s="63"/>
      <c r="Q80933" s="63"/>
    </row>
    <row r="80934" spans="16:17">
      <c r="P80934" s="63"/>
      <c r="Q80934" s="63"/>
    </row>
    <row r="80935" spans="16:17">
      <c r="P80935" s="63"/>
      <c r="Q80935" s="63"/>
    </row>
    <row r="80936" spans="16:17">
      <c r="P80936" s="63"/>
      <c r="Q80936" s="63"/>
    </row>
    <row r="80937" spans="16:17">
      <c r="P80937" s="63"/>
      <c r="Q80937" s="63"/>
    </row>
    <row r="80938" spans="16:17">
      <c r="P80938" s="63"/>
      <c r="Q80938" s="63"/>
    </row>
    <row r="80939" spans="16:17">
      <c r="P80939" s="63"/>
      <c r="Q80939" s="63"/>
    </row>
    <row r="80940" spans="16:17">
      <c r="P80940" s="63"/>
      <c r="Q80940" s="63"/>
    </row>
    <row r="80941" spans="16:17">
      <c r="P80941" s="63"/>
      <c r="Q80941" s="63"/>
    </row>
    <row r="80942" spans="16:17">
      <c r="P80942" s="63"/>
      <c r="Q80942" s="63"/>
    </row>
    <row r="80943" spans="16:17">
      <c r="P80943" s="63"/>
      <c r="Q80943" s="63"/>
    </row>
    <row r="80944" spans="16:17">
      <c r="P80944" s="63"/>
      <c r="Q80944" s="63"/>
    </row>
    <row r="80945" spans="16:17">
      <c r="P80945" s="63"/>
      <c r="Q80945" s="63"/>
    </row>
    <row r="80946" spans="16:17">
      <c r="P80946" s="63"/>
      <c r="Q80946" s="63"/>
    </row>
    <row r="80947" spans="16:17">
      <c r="P80947" s="63"/>
      <c r="Q80947" s="63"/>
    </row>
    <row r="80948" spans="16:17">
      <c r="P80948" s="63"/>
      <c r="Q80948" s="63"/>
    </row>
    <row r="80949" spans="16:17">
      <c r="P80949" s="63"/>
      <c r="Q80949" s="63"/>
    </row>
    <row r="80950" spans="16:17">
      <c r="P80950" s="63"/>
      <c r="Q80950" s="63"/>
    </row>
    <row r="80951" spans="16:17">
      <c r="P80951" s="63"/>
      <c r="Q80951" s="63"/>
    </row>
    <row r="80952" spans="16:17">
      <c r="P80952" s="63"/>
      <c r="Q80952" s="63"/>
    </row>
    <row r="80953" spans="16:17">
      <c r="P80953" s="63"/>
      <c r="Q80953" s="63"/>
    </row>
    <row r="80954" spans="16:17">
      <c r="P80954" s="63"/>
      <c r="Q80954" s="63"/>
    </row>
    <row r="80955" spans="16:17">
      <c r="P80955" s="63"/>
      <c r="Q80955" s="63"/>
    </row>
    <row r="80956" spans="16:17">
      <c r="P80956" s="63"/>
      <c r="Q80956" s="63"/>
    </row>
    <row r="80957" spans="16:17">
      <c r="P80957" s="63"/>
      <c r="Q80957" s="63"/>
    </row>
    <row r="80958" spans="16:17">
      <c r="P80958" s="63"/>
      <c r="Q80958" s="63"/>
    </row>
    <row r="80959" spans="16:17">
      <c r="P80959" s="63"/>
      <c r="Q80959" s="63"/>
    </row>
    <row r="80960" spans="16:17">
      <c r="P80960" s="63"/>
      <c r="Q80960" s="63"/>
    </row>
    <row r="80961" spans="16:17">
      <c r="P80961" s="63"/>
      <c r="Q80961" s="63"/>
    </row>
    <row r="80962" spans="16:17">
      <c r="P80962" s="63"/>
      <c r="Q80962" s="63"/>
    </row>
    <row r="80963" spans="16:17">
      <c r="P80963" s="63"/>
      <c r="Q80963" s="63"/>
    </row>
    <row r="80964" spans="16:17">
      <c r="P80964" s="63"/>
      <c r="Q80964" s="63"/>
    </row>
    <row r="80965" spans="16:17">
      <c r="P80965" s="63"/>
      <c r="Q80965" s="63"/>
    </row>
    <row r="80966" spans="16:17">
      <c r="P80966" s="63"/>
      <c r="Q80966" s="63"/>
    </row>
    <row r="80967" spans="16:17">
      <c r="P80967" s="63"/>
      <c r="Q80967" s="63"/>
    </row>
    <row r="80968" spans="16:17">
      <c r="P80968" s="63"/>
      <c r="Q80968" s="63"/>
    </row>
    <row r="80969" spans="16:17">
      <c r="P80969" s="63"/>
      <c r="Q80969" s="63"/>
    </row>
    <row r="80970" spans="16:17">
      <c r="P80970" s="63"/>
      <c r="Q80970" s="63"/>
    </row>
    <row r="80971" spans="16:17">
      <c r="P80971" s="63"/>
      <c r="Q80971" s="63"/>
    </row>
    <row r="80972" spans="16:17">
      <c r="P80972" s="63"/>
      <c r="Q80972" s="63"/>
    </row>
    <row r="80973" spans="16:17">
      <c r="P80973" s="63"/>
      <c r="Q80973" s="63"/>
    </row>
    <row r="80974" spans="16:17">
      <c r="P80974" s="63"/>
      <c r="Q80974" s="63"/>
    </row>
    <row r="80975" spans="16:17">
      <c r="P80975" s="63"/>
      <c r="Q80975" s="63"/>
    </row>
    <row r="80976" spans="16:17">
      <c r="P80976" s="63"/>
      <c r="Q80976" s="63"/>
    </row>
    <row r="80977" spans="16:17">
      <c r="P80977" s="63"/>
      <c r="Q80977" s="63"/>
    </row>
    <row r="80978" spans="16:17">
      <c r="P80978" s="63"/>
      <c r="Q80978" s="63"/>
    </row>
    <row r="80979" spans="16:17">
      <c r="P80979" s="63"/>
      <c r="Q80979" s="63"/>
    </row>
    <row r="80980" spans="16:17">
      <c r="P80980" s="63"/>
      <c r="Q80980" s="63"/>
    </row>
    <row r="80981" spans="16:17">
      <c r="P80981" s="63"/>
      <c r="Q80981" s="63"/>
    </row>
    <row r="80982" spans="16:17">
      <c r="P80982" s="63"/>
      <c r="Q80982" s="63"/>
    </row>
    <row r="80983" spans="16:17">
      <c r="P80983" s="63"/>
      <c r="Q80983" s="63"/>
    </row>
    <row r="80984" spans="16:17">
      <c r="P80984" s="63"/>
      <c r="Q80984" s="63"/>
    </row>
    <row r="80985" spans="16:17">
      <c r="P80985" s="63"/>
      <c r="Q80985" s="63"/>
    </row>
    <row r="80986" spans="16:17">
      <c r="P80986" s="63"/>
      <c r="Q80986" s="63"/>
    </row>
    <row r="80987" spans="16:17">
      <c r="P80987" s="63"/>
      <c r="Q80987" s="63"/>
    </row>
    <row r="80988" spans="16:17">
      <c r="P80988" s="63"/>
      <c r="Q80988" s="63"/>
    </row>
    <row r="80989" spans="16:17">
      <c r="P80989" s="63"/>
      <c r="Q80989" s="63"/>
    </row>
    <row r="80990" spans="16:17">
      <c r="P80990" s="63"/>
      <c r="Q80990" s="63"/>
    </row>
    <row r="80991" spans="16:17">
      <c r="P80991" s="63"/>
      <c r="Q80991" s="63"/>
    </row>
    <row r="80992" spans="16:17">
      <c r="P80992" s="63"/>
      <c r="Q80992" s="63"/>
    </row>
    <row r="80993" spans="16:17">
      <c r="P80993" s="63"/>
      <c r="Q80993" s="63"/>
    </row>
    <row r="80994" spans="16:17">
      <c r="P80994" s="63"/>
      <c r="Q80994" s="63"/>
    </row>
    <row r="80995" spans="16:17">
      <c r="P80995" s="63"/>
      <c r="Q80995" s="63"/>
    </row>
    <row r="80996" spans="16:17">
      <c r="P80996" s="63"/>
      <c r="Q80996" s="63"/>
    </row>
    <row r="80997" spans="16:17">
      <c r="P80997" s="63"/>
      <c r="Q80997" s="63"/>
    </row>
    <row r="80998" spans="16:17">
      <c r="P80998" s="63"/>
      <c r="Q80998" s="63"/>
    </row>
    <row r="80999" spans="16:17">
      <c r="P80999" s="63"/>
      <c r="Q80999" s="63"/>
    </row>
    <row r="81000" spans="16:17">
      <c r="P81000" s="63"/>
      <c r="Q81000" s="63"/>
    </row>
    <row r="81001" spans="16:17">
      <c r="P81001" s="63"/>
      <c r="Q81001" s="63"/>
    </row>
    <row r="81002" spans="16:17">
      <c r="P81002" s="63"/>
      <c r="Q81002" s="63"/>
    </row>
    <row r="81003" spans="16:17">
      <c r="P81003" s="63"/>
      <c r="Q81003" s="63"/>
    </row>
    <row r="81004" spans="16:17">
      <c r="P81004" s="63"/>
      <c r="Q81004" s="63"/>
    </row>
    <row r="81005" spans="16:17">
      <c r="P81005" s="63"/>
      <c r="Q81005" s="63"/>
    </row>
    <row r="81006" spans="16:17">
      <c r="P81006" s="63"/>
      <c r="Q81006" s="63"/>
    </row>
    <row r="81007" spans="16:17">
      <c r="P81007" s="63"/>
      <c r="Q81007" s="63"/>
    </row>
    <row r="81008" spans="16:17">
      <c r="P81008" s="63"/>
      <c r="Q81008" s="63"/>
    </row>
    <row r="81009" spans="16:17">
      <c r="P81009" s="63"/>
      <c r="Q81009" s="63"/>
    </row>
    <row r="81010" spans="16:17">
      <c r="P81010" s="63"/>
      <c r="Q81010" s="63"/>
    </row>
    <row r="81011" spans="16:17">
      <c r="P81011" s="63"/>
      <c r="Q81011" s="63"/>
    </row>
    <row r="81012" spans="16:17">
      <c r="P81012" s="63"/>
      <c r="Q81012" s="63"/>
    </row>
    <row r="81013" spans="16:17">
      <c r="P81013" s="63"/>
      <c r="Q81013" s="63"/>
    </row>
    <row r="81014" spans="16:17">
      <c r="P81014" s="63"/>
      <c r="Q81014" s="63"/>
    </row>
    <row r="81015" spans="16:17">
      <c r="P81015" s="63"/>
      <c r="Q81015" s="63"/>
    </row>
    <row r="81016" spans="16:17">
      <c r="P81016" s="63"/>
      <c r="Q81016" s="63"/>
    </row>
    <row r="81017" spans="16:17">
      <c r="P81017" s="63"/>
      <c r="Q81017" s="63"/>
    </row>
    <row r="81018" spans="16:17">
      <c r="P81018" s="63"/>
      <c r="Q81018" s="63"/>
    </row>
    <row r="81019" spans="16:17">
      <c r="P81019" s="63"/>
      <c r="Q81019" s="63"/>
    </row>
    <row r="81020" spans="16:17">
      <c r="P81020" s="63"/>
      <c r="Q81020" s="63"/>
    </row>
    <row r="81021" spans="16:17">
      <c r="P81021" s="63"/>
      <c r="Q81021" s="63"/>
    </row>
    <row r="81022" spans="16:17">
      <c r="P81022" s="63"/>
      <c r="Q81022" s="63"/>
    </row>
    <row r="81023" spans="16:17">
      <c r="P81023" s="63"/>
      <c r="Q81023" s="63"/>
    </row>
    <row r="81024" spans="16:17">
      <c r="P81024" s="63"/>
      <c r="Q81024" s="63"/>
    </row>
    <row r="81025" spans="16:17">
      <c r="P81025" s="63"/>
      <c r="Q81025" s="63"/>
    </row>
    <row r="81026" spans="16:17">
      <c r="P81026" s="63"/>
      <c r="Q81026" s="63"/>
    </row>
    <row r="81027" spans="16:17">
      <c r="P81027" s="63"/>
      <c r="Q81027" s="63"/>
    </row>
    <row r="81028" spans="16:17">
      <c r="P81028" s="63"/>
      <c r="Q81028" s="63"/>
    </row>
    <row r="81029" spans="16:17">
      <c r="P81029" s="63"/>
      <c r="Q81029" s="63"/>
    </row>
    <row r="81030" spans="16:17">
      <c r="P81030" s="63"/>
      <c r="Q81030" s="63"/>
    </row>
    <row r="81031" spans="16:17">
      <c r="P81031" s="63"/>
      <c r="Q81031" s="63"/>
    </row>
    <row r="81032" spans="16:17">
      <c r="P81032" s="63"/>
      <c r="Q81032" s="63"/>
    </row>
    <row r="81033" spans="16:17">
      <c r="P81033" s="63"/>
      <c r="Q81033" s="63"/>
    </row>
    <row r="81034" spans="16:17">
      <c r="P81034" s="63"/>
      <c r="Q81034" s="63"/>
    </row>
    <row r="81035" spans="16:17">
      <c r="P81035" s="63"/>
      <c r="Q81035" s="63"/>
    </row>
    <row r="81036" spans="16:17">
      <c r="P81036" s="63"/>
      <c r="Q81036" s="63"/>
    </row>
    <row r="81037" spans="16:17">
      <c r="P81037" s="63"/>
      <c r="Q81037" s="63"/>
    </row>
    <row r="81038" spans="16:17">
      <c r="P81038" s="63"/>
      <c r="Q81038" s="63"/>
    </row>
    <row r="81039" spans="16:17">
      <c r="P81039" s="63"/>
      <c r="Q81039" s="63"/>
    </row>
    <row r="81040" spans="16:17">
      <c r="P81040" s="63"/>
      <c r="Q81040" s="63"/>
    </row>
    <row r="81041" spans="16:17">
      <c r="P81041" s="63"/>
      <c r="Q81041" s="63"/>
    </row>
    <row r="81042" spans="16:17">
      <c r="P81042" s="63"/>
      <c r="Q81042" s="63"/>
    </row>
    <row r="81043" spans="16:17">
      <c r="P81043" s="63"/>
      <c r="Q81043" s="63"/>
    </row>
    <row r="81044" spans="16:17">
      <c r="P81044" s="63"/>
      <c r="Q81044" s="63"/>
    </row>
    <row r="81045" spans="16:17">
      <c r="P81045" s="63"/>
      <c r="Q81045" s="63"/>
    </row>
    <row r="81046" spans="16:17">
      <c r="P81046" s="63"/>
      <c r="Q81046" s="63"/>
    </row>
    <row r="81047" spans="16:17">
      <c r="P81047" s="63"/>
      <c r="Q81047" s="63"/>
    </row>
    <row r="81048" spans="16:17">
      <c r="P81048" s="63"/>
      <c r="Q81048" s="63"/>
    </row>
    <row r="81049" spans="16:17">
      <c r="P81049" s="63"/>
      <c r="Q81049" s="63"/>
    </row>
    <row r="81050" spans="16:17">
      <c r="P81050" s="63"/>
      <c r="Q81050" s="63"/>
    </row>
    <row r="81051" spans="16:17">
      <c r="P81051" s="63"/>
      <c r="Q81051" s="63"/>
    </row>
    <row r="81052" spans="16:17">
      <c r="P81052" s="63"/>
      <c r="Q81052" s="63"/>
    </row>
    <row r="81053" spans="16:17">
      <c r="P81053" s="63"/>
      <c r="Q81053" s="63"/>
    </row>
    <row r="81054" spans="16:17">
      <c r="P81054" s="63"/>
      <c r="Q81054" s="63"/>
    </row>
    <row r="81055" spans="16:17">
      <c r="P81055" s="63"/>
      <c r="Q81055" s="63"/>
    </row>
    <row r="81056" spans="16:17">
      <c r="P81056" s="63"/>
      <c r="Q81056" s="63"/>
    </row>
    <row r="81057" spans="16:17">
      <c r="P81057" s="63"/>
      <c r="Q81057" s="63"/>
    </row>
    <row r="81058" spans="16:17">
      <c r="P81058" s="63"/>
      <c r="Q81058" s="63"/>
    </row>
    <row r="81059" spans="16:17">
      <c r="P81059" s="63"/>
      <c r="Q81059" s="63"/>
    </row>
    <row r="81060" spans="16:17">
      <c r="P81060" s="63"/>
      <c r="Q81060" s="63"/>
    </row>
    <row r="81061" spans="16:17">
      <c r="P81061" s="63"/>
      <c r="Q81061" s="63"/>
    </row>
    <row r="81062" spans="16:17">
      <c r="P81062" s="63"/>
      <c r="Q81062" s="63"/>
    </row>
    <row r="81063" spans="16:17">
      <c r="P81063" s="63"/>
      <c r="Q81063" s="63"/>
    </row>
    <row r="81064" spans="16:17">
      <c r="P81064" s="63"/>
      <c r="Q81064" s="63"/>
    </row>
    <row r="81065" spans="16:17">
      <c r="P81065" s="63"/>
      <c r="Q81065" s="63"/>
    </row>
    <row r="81066" spans="16:17">
      <c r="P81066" s="63"/>
      <c r="Q81066" s="63"/>
    </row>
    <row r="81067" spans="16:17">
      <c r="P81067" s="63"/>
      <c r="Q81067" s="63"/>
    </row>
    <row r="81068" spans="16:17">
      <c r="P81068" s="63"/>
      <c r="Q81068" s="63"/>
    </row>
    <row r="81069" spans="16:17">
      <c r="P81069" s="63"/>
      <c r="Q81069" s="63"/>
    </row>
    <row r="81070" spans="16:17">
      <c r="P81070" s="63"/>
      <c r="Q81070" s="63"/>
    </row>
    <row r="81071" spans="16:17">
      <c r="P81071" s="63"/>
      <c r="Q81071" s="63"/>
    </row>
    <row r="81072" spans="16:17">
      <c r="P81072" s="63"/>
      <c r="Q81072" s="63"/>
    </row>
    <row r="81073" spans="16:17">
      <c r="P81073" s="63"/>
      <c r="Q81073" s="63"/>
    </row>
    <row r="81074" spans="16:17">
      <c r="P81074" s="63"/>
      <c r="Q81074" s="63"/>
    </row>
    <row r="81075" spans="16:17">
      <c r="P81075" s="63"/>
      <c r="Q81075" s="63"/>
    </row>
    <row r="81076" spans="16:17">
      <c r="P81076" s="63"/>
      <c r="Q81076" s="63"/>
    </row>
    <row r="81077" spans="16:17">
      <c r="P81077" s="63"/>
      <c r="Q81077" s="63"/>
    </row>
    <row r="81078" spans="16:17">
      <c r="P81078" s="63"/>
      <c r="Q81078" s="63"/>
    </row>
    <row r="81079" spans="16:17">
      <c r="P81079" s="63"/>
      <c r="Q81079" s="63"/>
    </row>
    <row r="81080" spans="16:17">
      <c r="P81080" s="63"/>
      <c r="Q81080" s="63"/>
    </row>
    <row r="81081" spans="16:17">
      <c r="P81081" s="63"/>
      <c r="Q81081" s="63"/>
    </row>
    <row r="81082" spans="16:17">
      <c r="P81082" s="63"/>
      <c r="Q81082" s="63"/>
    </row>
    <row r="81083" spans="16:17">
      <c r="P81083" s="63"/>
      <c r="Q81083" s="63"/>
    </row>
    <row r="81084" spans="16:17">
      <c r="P81084" s="63"/>
      <c r="Q81084" s="63"/>
    </row>
    <row r="81085" spans="16:17">
      <c r="P81085" s="63"/>
      <c r="Q81085" s="63"/>
    </row>
    <row r="81086" spans="16:17">
      <c r="P81086" s="63"/>
      <c r="Q81086" s="63"/>
    </row>
    <row r="81087" spans="16:17">
      <c r="P81087" s="63"/>
      <c r="Q81087" s="63"/>
    </row>
    <row r="81088" spans="16:17">
      <c r="P81088" s="63"/>
      <c r="Q81088" s="63"/>
    </row>
    <row r="81089" spans="16:17">
      <c r="P81089" s="63"/>
      <c r="Q81089" s="63"/>
    </row>
    <row r="81090" spans="16:17">
      <c r="P81090" s="63"/>
      <c r="Q81090" s="63"/>
    </row>
    <row r="81091" spans="16:17">
      <c r="P81091" s="63"/>
      <c r="Q81091" s="63"/>
    </row>
    <row r="81092" spans="16:17">
      <c r="P81092" s="63"/>
      <c r="Q81092" s="63"/>
    </row>
    <row r="81093" spans="16:17">
      <c r="P81093" s="63"/>
      <c r="Q81093" s="63"/>
    </row>
    <row r="81094" spans="16:17">
      <c r="P81094" s="63"/>
      <c r="Q81094" s="63"/>
    </row>
    <row r="81095" spans="16:17">
      <c r="P81095" s="63"/>
      <c r="Q81095" s="63"/>
    </row>
    <row r="81096" spans="16:17">
      <c r="P81096" s="63"/>
      <c r="Q81096" s="63"/>
    </row>
    <row r="81097" spans="16:17">
      <c r="P81097" s="63"/>
      <c r="Q81097" s="63"/>
    </row>
    <row r="81098" spans="16:17">
      <c r="P81098" s="63"/>
      <c r="Q81098" s="63"/>
    </row>
    <row r="81099" spans="16:17">
      <c r="P81099" s="63"/>
      <c r="Q81099" s="63"/>
    </row>
    <row r="81100" spans="16:17">
      <c r="P81100" s="63"/>
      <c r="Q81100" s="63"/>
    </row>
    <row r="81101" spans="16:17">
      <c r="P81101" s="63"/>
      <c r="Q81101" s="63"/>
    </row>
    <row r="81102" spans="16:17">
      <c r="P81102" s="63"/>
      <c r="Q81102" s="63"/>
    </row>
    <row r="81103" spans="16:17">
      <c r="P81103" s="63"/>
      <c r="Q81103" s="63"/>
    </row>
    <row r="81104" spans="16:17">
      <c r="P81104" s="63"/>
      <c r="Q81104" s="63"/>
    </row>
    <row r="81105" spans="16:17">
      <c r="P81105" s="63"/>
      <c r="Q81105" s="63"/>
    </row>
    <row r="81106" spans="16:17">
      <c r="P81106" s="63"/>
      <c r="Q81106" s="63"/>
    </row>
    <row r="81107" spans="16:17">
      <c r="P81107" s="63"/>
      <c r="Q81107" s="63"/>
    </row>
    <row r="81108" spans="16:17">
      <c r="P81108" s="63"/>
      <c r="Q81108" s="63"/>
    </row>
    <row r="81109" spans="16:17">
      <c r="P81109" s="63"/>
      <c r="Q81109" s="63"/>
    </row>
    <row r="81110" spans="16:17">
      <c r="P81110" s="63"/>
      <c r="Q81110" s="63"/>
    </row>
    <row r="81111" spans="16:17">
      <c r="P81111" s="63"/>
      <c r="Q81111" s="63"/>
    </row>
    <row r="81112" spans="16:17">
      <c r="P81112" s="63"/>
      <c r="Q81112" s="63"/>
    </row>
    <row r="81113" spans="16:17">
      <c r="P81113" s="63"/>
      <c r="Q81113" s="63"/>
    </row>
    <row r="81114" spans="16:17">
      <c r="P81114" s="63"/>
      <c r="Q81114" s="63"/>
    </row>
    <row r="81115" spans="16:17">
      <c r="P81115" s="63"/>
      <c r="Q81115" s="63"/>
    </row>
    <row r="81116" spans="16:17">
      <c r="P81116" s="63"/>
      <c r="Q81116" s="63"/>
    </row>
    <row r="81117" spans="16:17">
      <c r="P81117" s="63"/>
      <c r="Q81117" s="63"/>
    </row>
    <row r="81118" spans="16:17">
      <c r="P81118" s="63"/>
      <c r="Q81118" s="63"/>
    </row>
    <row r="81119" spans="16:17">
      <c r="P81119" s="63"/>
      <c r="Q81119" s="63"/>
    </row>
    <row r="81120" spans="16:17">
      <c r="P81120" s="63"/>
      <c r="Q81120" s="63"/>
    </row>
    <row r="81121" spans="16:17">
      <c r="P81121" s="63"/>
      <c r="Q81121" s="63"/>
    </row>
    <row r="81122" spans="16:17">
      <c r="P81122" s="63"/>
      <c r="Q81122" s="63"/>
    </row>
    <row r="81123" spans="16:17">
      <c r="P81123" s="63"/>
      <c r="Q81123" s="63"/>
    </row>
    <row r="81124" spans="16:17">
      <c r="P81124" s="63"/>
      <c r="Q81124" s="63"/>
    </row>
    <row r="81125" spans="16:17">
      <c r="P81125" s="63"/>
      <c r="Q81125" s="63"/>
    </row>
    <row r="81126" spans="16:17">
      <c r="P81126" s="63"/>
      <c r="Q81126" s="63"/>
    </row>
    <row r="81127" spans="16:17">
      <c r="P81127" s="63"/>
      <c r="Q81127" s="63"/>
    </row>
    <row r="81128" spans="16:17">
      <c r="P81128" s="63"/>
      <c r="Q81128" s="63"/>
    </row>
    <row r="81129" spans="16:17">
      <c r="P81129" s="63"/>
      <c r="Q81129" s="63"/>
    </row>
    <row r="81130" spans="16:17">
      <c r="P81130" s="63"/>
      <c r="Q81130" s="63"/>
    </row>
    <row r="81131" spans="16:17">
      <c r="P81131" s="63"/>
      <c r="Q81131" s="63"/>
    </row>
    <row r="81132" spans="16:17">
      <c r="P81132" s="63"/>
      <c r="Q81132" s="63"/>
    </row>
    <row r="81133" spans="16:17">
      <c r="P81133" s="63"/>
      <c r="Q81133" s="63"/>
    </row>
    <row r="81134" spans="16:17">
      <c r="P81134" s="63"/>
      <c r="Q81134" s="63"/>
    </row>
    <row r="81135" spans="16:17">
      <c r="P81135" s="63"/>
      <c r="Q81135" s="63"/>
    </row>
    <row r="81136" spans="16:17">
      <c r="P81136" s="63"/>
      <c r="Q81136" s="63"/>
    </row>
    <row r="81137" spans="16:17">
      <c r="P81137" s="63"/>
      <c r="Q81137" s="63"/>
    </row>
    <row r="81138" spans="16:17">
      <c r="P81138" s="63"/>
      <c r="Q81138" s="63"/>
    </row>
    <row r="81139" spans="16:17">
      <c r="P81139" s="63"/>
      <c r="Q81139" s="63"/>
    </row>
    <row r="81140" spans="16:17">
      <c r="P81140" s="63"/>
      <c r="Q81140" s="63"/>
    </row>
    <row r="81141" spans="16:17">
      <c r="P81141" s="63"/>
      <c r="Q81141" s="63"/>
    </row>
    <row r="81142" spans="16:17">
      <c r="P81142" s="63"/>
      <c r="Q81142" s="63"/>
    </row>
    <row r="81143" spans="16:17">
      <c r="P81143" s="63"/>
      <c r="Q81143" s="63"/>
    </row>
    <row r="81144" spans="16:17">
      <c r="P81144" s="63"/>
      <c r="Q81144" s="63"/>
    </row>
    <row r="81145" spans="16:17">
      <c r="P81145" s="63"/>
      <c r="Q81145" s="63"/>
    </row>
    <row r="81146" spans="16:17">
      <c r="P81146" s="63"/>
      <c r="Q81146" s="63"/>
    </row>
    <row r="81147" spans="16:17">
      <c r="P81147" s="63"/>
      <c r="Q81147" s="63"/>
    </row>
    <row r="81148" spans="16:17">
      <c r="P81148" s="63"/>
      <c r="Q81148" s="63"/>
    </row>
    <row r="81149" spans="16:17">
      <c r="P81149" s="63"/>
      <c r="Q81149" s="63"/>
    </row>
    <row r="81150" spans="16:17">
      <c r="P81150" s="63"/>
      <c r="Q81150" s="63"/>
    </row>
    <row r="81151" spans="16:17">
      <c r="P81151" s="63"/>
      <c r="Q81151" s="63"/>
    </row>
    <row r="81152" spans="16:17">
      <c r="P81152" s="63"/>
      <c r="Q81152" s="63"/>
    </row>
    <row r="81153" spans="16:17">
      <c r="P81153" s="63"/>
      <c r="Q81153" s="63"/>
    </row>
    <row r="81154" spans="16:17">
      <c r="P81154" s="63"/>
      <c r="Q81154" s="63"/>
    </row>
    <row r="81155" spans="16:17">
      <c r="P81155" s="63"/>
      <c r="Q81155" s="63"/>
    </row>
    <row r="81156" spans="16:17">
      <c r="P81156" s="63"/>
      <c r="Q81156" s="63"/>
    </row>
    <row r="81157" spans="16:17">
      <c r="P81157" s="63"/>
      <c r="Q81157" s="63"/>
    </row>
    <row r="81158" spans="16:17">
      <c r="P81158" s="63"/>
      <c r="Q81158" s="63"/>
    </row>
    <row r="81159" spans="16:17">
      <c r="P81159" s="63"/>
      <c r="Q81159" s="63"/>
    </row>
    <row r="81160" spans="16:17">
      <c r="P81160" s="63"/>
      <c r="Q81160" s="63"/>
    </row>
    <row r="81161" spans="16:17">
      <c r="P81161" s="63"/>
      <c r="Q81161" s="63"/>
    </row>
    <row r="81162" spans="16:17">
      <c r="P81162" s="63"/>
      <c r="Q81162" s="63"/>
    </row>
    <row r="81163" spans="16:17">
      <c r="P81163" s="63"/>
      <c r="Q81163" s="63"/>
    </row>
    <row r="81164" spans="16:17">
      <c r="P81164" s="63"/>
      <c r="Q81164" s="63"/>
    </row>
    <row r="81165" spans="16:17">
      <c r="P81165" s="63"/>
      <c r="Q81165" s="63"/>
    </row>
    <row r="81166" spans="16:17">
      <c r="P81166" s="63"/>
      <c r="Q81166" s="63"/>
    </row>
    <row r="81167" spans="16:17">
      <c r="P81167" s="63"/>
      <c r="Q81167" s="63"/>
    </row>
    <row r="81168" spans="16:17">
      <c r="P81168" s="63"/>
      <c r="Q81168" s="63"/>
    </row>
    <row r="81169" spans="16:17">
      <c r="P81169" s="63"/>
      <c r="Q81169" s="63"/>
    </row>
    <row r="81170" spans="16:17">
      <c r="P81170" s="63"/>
      <c r="Q81170" s="63"/>
    </row>
    <row r="81171" spans="16:17">
      <c r="P81171" s="63"/>
      <c r="Q81171" s="63"/>
    </row>
    <row r="81172" spans="16:17">
      <c r="P81172" s="63"/>
      <c r="Q81172" s="63"/>
    </row>
    <row r="81173" spans="16:17">
      <c r="P81173" s="63"/>
      <c r="Q81173" s="63"/>
    </row>
    <row r="81174" spans="16:17">
      <c r="P81174" s="63"/>
      <c r="Q81174" s="63"/>
    </row>
    <row r="81175" spans="16:17">
      <c r="P81175" s="63"/>
      <c r="Q81175" s="63"/>
    </row>
    <row r="81176" spans="16:17">
      <c r="P81176" s="63"/>
      <c r="Q81176" s="63"/>
    </row>
    <row r="81177" spans="16:17">
      <c r="P81177" s="63"/>
      <c r="Q81177" s="63"/>
    </row>
    <row r="81178" spans="16:17">
      <c r="P81178" s="63"/>
      <c r="Q81178" s="63"/>
    </row>
    <row r="81179" spans="16:17">
      <c r="P81179" s="63"/>
      <c r="Q81179" s="63"/>
    </row>
    <row r="81180" spans="16:17">
      <c r="P81180" s="63"/>
      <c r="Q81180" s="63"/>
    </row>
    <row r="81181" spans="16:17">
      <c r="P81181" s="63"/>
      <c r="Q81181" s="63"/>
    </row>
    <row r="81182" spans="16:17">
      <c r="P81182" s="63"/>
      <c r="Q81182" s="63"/>
    </row>
    <row r="81183" spans="16:17">
      <c r="P81183" s="63"/>
      <c r="Q81183" s="63"/>
    </row>
    <row r="81184" spans="16:17">
      <c r="P81184" s="63"/>
      <c r="Q81184" s="63"/>
    </row>
    <row r="81185" spans="16:17">
      <c r="P81185" s="63"/>
      <c r="Q81185" s="63"/>
    </row>
    <row r="81186" spans="16:17">
      <c r="P81186" s="63"/>
      <c r="Q81186" s="63"/>
    </row>
    <row r="81187" spans="16:17">
      <c r="P81187" s="63"/>
      <c r="Q81187" s="63"/>
    </row>
    <row r="81188" spans="16:17">
      <c r="P81188" s="63"/>
      <c r="Q81188" s="63"/>
    </row>
    <row r="81189" spans="16:17">
      <c r="P81189" s="63"/>
      <c r="Q81189" s="63"/>
    </row>
    <row r="81190" spans="16:17">
      <c r="P81190" s="63"/>
      <c r="Q81190" s="63"/>
    </row>
    <row r="81191" spans="16:17">
      <c r="P81191" s="63"/>
      <c r="Q81191" s="63"/>
    </row>
    <row r="81192" spans="16:17">
      <c r="P81192" s="63"/>
      <c r="Q81192" s="63"/>
    </row>
    <row r="81193" spans="16:17">
      <c r="P81193" s="63"/>
      <c r="Q81193" s="63"/>
    </row>
    <row r="81194" spans="16:17">
      <c r="P81194" s="63"/>
      <c r="Q81194" s="63"/>
    </row>
    <row r="81195" spans="16:17">
      <c r="P81195" s="63"/>
      <c r="Q81195" s="63"/>
    </row>
    <row r="81196" spans="16:17">
      <c r="P81196" s="63"/>
      <c r="Q81196" s="63"/>
    </row>
    <row r="81197" spans="16:17">
      <c r="P81197" s="63"/>
      <c r="Q81197" s="63"/>
    </row>
    <row r="81198" spans="16:17">
      <c r="P81198" s="63"/>
      <c r="Q81198" s="63"/>
    </row>
    <row r="81199" spans="16:17">
      <c r="P81199" s="63"/>
      <c r="Q81199" s="63"/>
    </row>
    <row r="81200" spans="16:17">
      <c r="P81200" s="63"/>
      <c r="Q81200" s="63"/>
    </row>
    <row r="81201" spans="16:17">
      <c r="P81201" s="63"/>
      <c r="Q81201" s="63"/>
    </row>
    <row r="81202" spans="16:17">
      <c r="P81202" s="63"/>
      <c r="Q81202" s="63"/>
    </row>
    <row r="81203" spans="16:17">
      <c r="P81203" s="63"/>
      <c r="Q81203" s="63"/>
    </row>
    <row r="81204" spans="16:17">
      <c r="P81204" s="63"/>
      <c r="Q81204" s="63"/>
    </row>
    <row r="81205" spans="16:17">
      <c r="P81205" s="63"/>
      <c r="Q81205" s="63"/>
    </row>
    <row r="81206" spans="16:17">
      <c r="P81206" s="63"/>
      <c r="Q81206" s="63"/>
    </row>
    <row r="81207" spans="16:17">
      <c r="P81207" s="63"/>
      <c r="Q81207" s="63"/>
    </row>
    <row r="81208" spans="16:17">
      <c r="P81208" s="63"/>
      <c r="Q81208" s="63"/>
    </row>
    <row r="81209" spans="16:17">
      <c r="P81209" s="63"/>
      <c r="Q81209" s="63"/>
    </row>
    <row r="81210" spans="16:17">
      <c r="P81210" s="63"/>
      <c r="Q81210" s="63"/>
    </row>
    <row r="81211" spans="16:17">
      <c r="P81211" s="63"/>
      <c r="Q81211" s="63"/>
    </row>
    <row r="81212" spans="16:17">
      <c r="P81212" s="63"/>
      <c r="Q81212" s="63"/>
    </row>
    <row r="81213" spans="16:17">
      <c r="P81213" s="63"/>
      <c r="Q81213" s="63"/>
    </row>
    <row r="81214" spans="16:17">
      <c r="P81214" s="63"/>
      <c r="Q81214" s="63"/>
    </row>
    <row r="81215" spans="16:17">
      <c r="P81215" s="63"/>
      <c r="Q81215" s="63"/>
    </row>
    <row r="81216" spans="16:17">
      <c r="P81216" s="63"/>
      <c r="Q81216" s="63"/>
    </row>
    <row r="81217" spans="16:17">
      <c r="P81217" s="63"/>
      <c r="Q81217" s="63"/>
    </row>
    <row r="81218" spans="16:17">
      <c r="P81218" s="63"/>
      <c r="Q81218" s="63"/>
    </row>
    <row r="81219" spans="16:17">
      <c r="P81219" s="63"/>
      <c r="Q81219" s="63"/>
    </row>
    <row r="81220" spans="16:17">
      <c r="P81220" s="63"/>
      <c r="Q81220" s="63"/>
    </row>
    <row r="81221" spans="16:17">
      <c r="P81221" s="63"/>
      <c r="Q81221" s="63"/>
    </row>
    <row r="81222" spans="16:17">
      <c r="P81222" s="63"/>
      <c r="Q81222" s="63"/>
    </row>
    <row r="81223" spans="16:17">
      <c r="P81223" s="63"/>
      <c r="Q81223" s="63"/>
    </row>
    <row r="81224" spans="16:17">
      <c r="P81224" s="63"/>
      <c r="Q81224" s="63"/>
    </row>
    <row r="81225" spans="16:17">
      <c r="P81225" s="63"/>
      <c r="Q81225" s="63"/>
    </row>
    <row r="81226" spans="16:17">
      <c r="P81226" s="63"/>
      <c r="Q81226" s="63"/>
    </row>
    <row r="81227" spans="16:17">
      <c r="P81227" s="63"/>
      <c r="Q81227" s="63"/>
    </row>
    <row r="81228" spans="16:17">
      <c r="P81228" s="63"/>
      <c r="Q81228" s="63"/>
    </row>
    <row r="81229" spans="16:17">
      <c r="P81229" s="63"/>
      <c r="Q81229" s="63"/>
    </row>
    <row r="81230" spans="16:17">
      <c r="P81230" s="63"/>
      <c r="Q81230" s="63"/>
    </row>
    <row r="81231" spans="16:17">
      <c r="P81231" s="63"/>
      <c r="Q81231" s="63"/>
    </row>
    <row r="81232" spans="16:17">
      <c r="P81232" s="63"/>
      <c r="Q81232" s="63"/>
    </row>
    <row r="81233" spans="16:17">
      <c r="P81233" s="63"/>
      <c r="Q81233" s="63"/>
    </row>
    <row r="81234" spans="16:17">
      <c r="P81234" s="63"/>
      <c r="Q81234" s="63"/>
    </row>
    <row r="81235" spans="16:17">
      <c r="P81235" s="63"/>
      <c r="Q81235" s="63"/>
    </row>
    <row r="81236" spans="16:17">
      <c r="P81236" s="63"/>
      <c r="Q81236" s="63"/>
    </row>
    <row r="81237" spans="16:17">
      <c r="P81237" s="63"/>
      <c r="Q81237" s="63"/>
    </row>
    <row r="81238" spans="16:17">
      <c r="P81238" s="63"/>
      <c r="Q81238" s="63"/>
    </row>
    <row r="81239" spans="16:17">
      <c r="P81239" s="63"/>
      <c r="Q81239" s="63"/>
    </row>
    <row r="81240" spans="16:17">
      <c r="P81240" s="63"/>
      <c r="Q81240" s="63"/>
    </row>
    <row r="81241" spans="16:17">
      <c r="P81241" s="63"/>
      <c r="Q81241" s="63"/>
    </row>
    <row r="81242" spans="16:17">
      <c r="P81242" s="63"/>
      <c r="Q81242" s="63"/>
    </row>
    <row r="81243" spans="16:17">
      <c r="P81243" s="63"/>
      <c r="Q81243" s="63"/>
    </row>
    <row r="81244" spans="16:17">
      <c r="P81244" s="63"/>
      <c r="Q81244" s="63"/>
    </row>
    <row r="81245" spans="16:17">
      <c r="P81245" s="63"/>
      <c r="Q81245" s="63"/>
    </row>
    <row r="81246" spans="16:17">
      <c r="P81246" s="63"/>
      <c r="Q81246" s="63"/>
    </row>
    <row r="81247" spans="16:17">
      <c r="P81247" s="63"/>
      <c r="Q81247" s="63"/>
    </row>
    <row r="81248" spans="16:17">
      <c r="P81248" s="63"/>
      <c r="Q81248" s="63"/>
    </row>
    <row r="81249" spans="16:17">
      <c r="P81249" s="63"/>
      <c r="Q81249" s="63"/>
    </row>
    <row r="81250" spans="16:17">
      <c r="P81250" s="63"/>
      <c r="Q81250" s="63"/>
    </row>
    <row r="81251" spans="16:17">
      <c r="P81251" s="63"/>
      <c r="Q81251" s="63"/>
    </row>
    <row r="81252" spans="16:17">
      <c r="P81252" s="63"/>
      <c r="Q81252" s="63"/>
    </row>
    <row r="81253" spans="16:17">
      <c r="P81253" s="63"/>
      <c r="Q81253" s="63"/>
    </row>
    <row r="81254" spans="16:17">
      <c r="P81254" s="63"/>
      <c r="Q81254" s="63"/>
    </row>
    <row r="81255" spans="16:17">
      <c r="P81255" s="63"/>
      <c r="Q81255" s="63"/>
    </row>
    <row r="81256" spans="16:17">
      <c r="P81256" s="63"/>
      <c r="Q81256" s="63"/>
    </row>
    <row r="81257" spans="16:17">
      <c r="P81257" s="63"/>
      <c r="Q81257" s="63"/>
    </row>
    <row r="81258" spans="16:17">
      <c r="P81258" s="63"/>
      <c r="Q81258" s="63"/>
    </row>
    <row r="81259" spans="16:17">
      <c r="P81259" s="63"/>
      <c r="Q81259" s="63"/>
    </row>
    <row r="81260" spans="16:17">
      <c r="P81260" s="63"/>
      <c r="Q81260" s="63"/>
    </row>
    <row r="81261" spans="16:17">
      <c r="P81261" s="63"/>
      <c r="Q81261" s="63"/>
    </row>
    <row r="81262" spans="16:17">
      <c r="P81262" s="63"/>
      <c r="Q81262" s="63"/>
    </row>
    <row r="81263" spans="16:17">
      <c r="P81263" s="63"/>
      <c r="Q81263" s="63"/>
    </row>
    <row r="81264" spans="16:17">
      <c r="P81264" s="63"/>
      <c r="Q81264" s="63"/>
    </row>
    <row r="81265" spans="16:17">
      <c r="P81265" s="63"/>
      <c r="Q81265" s="63"/>
    </row>
    <row r="81266" spans="16:17">
      <c r="P81266" s="63"/>
      <c r="Q81266" s="63"/>
    </row>
    <row r="81267" spans="16:17">
      <c r="P81267" s="63"/>
      <c r="Q81267" s="63"/>
    </row>
    <row r="81268" spans="16:17">
      <c r="P81268" s="63"/>
      <c r="Q81268" s="63"/>
    </row>
    <row r="81269" spans="16:17">
      <c r="P81269" s="63"/>
      <c r="Q81269" s="63"/>
    </row>
    <row r="81270" spans="16:17">
      <c r="P81270" s="63"/>
      <c r="Q81270" s="63"/>
    </row>
    <row r="81271" spans="16:17">
      <c r="P81271" s="63"/>
      <c r="Q81271" s="63"/>
    </row>
    <row r="81272" spans="16:17">
      <c r="P81272" s="63"/>
      <c r="Q81272" s="63"/>
    </row>
    <row r="81273" spans="16:17">
      <c r="P81273" s="63"/>
      <c r="Q81273" s="63"/>
    </row>
    <row r="81274" spans="16:17">
      <c r="P81274" s="63"/>
      <c r="Q81274" s="63"/>
    </row>
    <row r="81275" spans="16:17">
      <c r="P81275" s="63"/>
      <c r="Q81275" s="63"/>
    </row>
    <row r="81276" spans="16:17">
      <c r="P81276" s="63"/>
      <c r="Q81276" s="63"/>
    </row>
    <row r="81277" spans="16:17">
      <c r="P81277" s="63"/>
      <c r="Q81277" s="63"/>
    </row>
    <row r="81278" spans="16:17">
      <c r="P81278" s="63"/>
      <c r="Q81278" s="63"/>
    </row>
    <row r="81279" spans="16:17">
      <c r="P81279" s="63"/>
      <c r="Q81279" s="63"/>
    </row>
    <row r="81280" spans="16:17">
      <c r="P81280" s="63"/>
      <c r="Q81280" s="63"/>
    </row>
    <row r="81281" spans="16:17">
      <c r="P81281" s="63"/>
      <c r="Q81281" s="63"/>
    </row>
    <row r="81282" spans="16:17">
      <c r="P81282" s="63"/>
      <c r="Q81282" s="63"/>
    </row>
    <row r="81283" spans="16:17">
      <c r="P81283" s="63"/>
      <c r="Q81283" s="63"/>
    </row>
    <row r="81284" spans="16:17">
      <c r="P81284" s="63"/>
      <c r="Q81284" s="63"/>
    </row>
    <row r="81285" spans="16:17">
      <c r="P81285" s="63"/>
      <c r="Q81285" s="63"/>
    </row>
    <row r="81286" spans="16:17">
      <c r="P81286" s="63"/>
      <c r="Q81286" s="63"/>
    </row>
    <row r="81287" spans="16:17">
      <c r="P81287" s="63"/>
      <c r="Q81287" s="63"/>
    </row>
    <row r="81288" spans="16:17">
      <c r="P81288" s="63"/>
      <c r="Q81288" s="63"/>
    </row>
    <row r="81289" spans="16:17">
      <c r="P81289" s="63"/>
      <c r="Q81289" s="63"/>
    </row>
    <row r="81290" spans="16:17">
      <c r="P81290" s="63"/>
      <c r="Q81290" s="63"/>
    </row>
    <row r="81291" spans="16:17">
      <c r="P81291" s="63"/>
      <c r="Q81291" s="63"/>
    </row>
    <row r="81292" spans="16:17">
      <c r="P81292" s="63"/>
      <c r="Q81292" s="63"/>
    </row>
    <row r="81293" spans="16:17">
      <c r="P81293" s="63"/>
      <c r="Q81293" s="63"/>
    </row>
    <row r="81294" spans="16:17">
      <c r="P81294" s="63"/>
      <c r="Q81294" s="63"/>
    </row>
    <row r="81295" spans="16:17">
      <c r="P81295" s="63"/>
      <c r="Q81295" s="63"/>
    </row>
    <row r="81296" spans="16:17">
      <c r="P81296" s="63"/>
      <c r="Q81296" s="63"/>
    </row>
    <row r="81297" spans="16:17">
      <c r="P81297" s="63"/>
      <c r="Q81297" s="63"/>
    </row>
    <row r="81298" spans="16:17">
      <c r="P81298" s="63"/>
      <c r="Q81298" s="63"/>
    </row>
    <row r="81299" spans="16:17">
      <c r="P81299" s="63"/>
      <c r="Q81299" s="63"/>
    </row>
    <row r="81300" spans="16:17">
      <c r="P81300" s="63"/>
      <c r="Q81300" s="63"/>
    </row>
    <row r="81301" spans="16:17">
      <c r="P81301" s="63"/>
      <c r="Q81301" s="63"/>
    </row>
    <row r="81302" spans="16:17">
      <c r="P81302" s="63"/>
      <c r="Q81302" s="63"/>
    </row>
    <row r="81303" spans="16:17">
      <c r="P81303" s="63"/>
      <c r="Q81303" s="63"/>
    </row>
    <row r="81304" spans="16:17">
      <c r="P81304" s="63"/>
      <c r="Q81304" s="63"/>
    </row>
    <row r="81305" spans="16:17">
      <c r="P81305" s="63"/>
      <c r="Q81305" s="63"/>
    </row>
    <row r="81306" spans="16:17">
      <c r="P81306" s="63"/>
      <c r="Q81306" s="63"/>
    </row>
    <row r="81307" spans="16:17">
      <c r="P81307" s="63"/>
      <c r="Q81307" s="63"/>
    </row>
    <row r="81308" spans="16:17">
      <c r="P81308" s="63"/>
      <c r="Q81308" s="63"/>
    </row>
    <row r="81309" spans="16:17">
      <c r="P81309" s="63"/>
      <c r="Q81309" s="63"/>
    </row>
    <row r="81310" spans="16:17">
      <c r="P81310" s="63"/>
      <c r="Q81310" s="63"/>
    </row>
    <row r="81311" spans="16:17">
      <c r="P81311" s="63"/>
      <c r="Q81311" s="63"/>
    </row>
    <row r="81312" spans="16:17">
      <c r="P81312" s="63"/>
      <c r="Q81312" s="63"/>
    </row>
    <row r="81313" spans="16:17">
      <c r="P81313" s="63"/>
      <c r="Q81313" s="63"/>
    </row>
    <row r="81314" spans="16:17">
      <c r="P81314" s="63"/>
      <c r="Q81314" s="63"/>
    </row>
    <row r="81315" spans="16:17">
      <c r="P81315" s="63"/>
      <c r="Q81315" s="63"/>
    </row>
    <row r="81316" spans="16:17">
      <c r="P81316" s="63"/>
      <c r="Q81316" s="63"/>
    </row>
    <row r="81317" spans="16:17">
      <c r="P81317" s="63"/>
      <c r="Q81317" s="63"/>
    </row>
    <row r="81318" spans="16:17">
      <c r="P81318" s="63"/>
      <c r="Q81318" s="63"/>
    </row>
    <row r="81319" spans="16:17">
      <c r="P81319" s="63"/>
      <c r="Q81319" s="63"/>
    </row>
    <row r="81320" spans="16:17">
      <c r="P81320" s="63"/>
      <c r="Q81320" s="63"/>
    </row>
    <row r="81321" spans="16:17">
      <c r="P81321" s="63"/>
      <c r="Q81321" s="63"/>
    </row>
    <row r="81322" spans="16:17">
      <c r="P81322" s="63"/>
      <c r="Q81322" s="63"/>
    </row>
    <row r="81323" spans="16:17">
      <c r="P81323" s="63"/>
      <c r="Q81323" s="63"/>
    </row>
    <row r="81324" spans="16:17">
      <c r="P81324" s="63"/>
      <c r="Q81324" s="63"/>
    </row>
    <row r="81325" spans="16:17">
      <c r="P81325" s="63"/>
      <c r="Q81325" s="63"/>
    </row>
    <row r="81326" spans="16:17">
      <c r="P81326" s="63"/>
      <c r="Q81326" s="63"/>
    </row>
    <row r="81327" spans="16:17">
      <c r="P81327" s="63"/>
      <c r="Q81327" s="63"/>
    </row>
    <row r="81328" spans="16:17">
      <c r="P81328" s="63"/>
      <c r="Q81328" s="63"/>
    </row>
    <row r="81329" spans="16:17">
      <c r="P81329" s="63"/>
      <c r="Q81329" s="63"/>
    </row>
    <row r="81330" spans="16:17">
      <c r="P81330" s="63"/>
      <c r="Q81330" s="63"/>
    </row>
    <row r="81331" spans="16:17">
      <c r="P81331" s="63"/>
      <c r="Q81331" s="63"/>
    </row>
    <row r="81332" spans="16:17">
      <c r="P81332" s="63"/>
      <c r="Q81332" s="63"/>
    </row>
    <row r="81333" spans="16:17">
      <c r="P81333" s="63"/>
      <c r="Q81333" s="63"/>
    </row>
    <row r="81334" spans="16:17">
      <c r="P81334" s="63"/>
      <c r="Q81334" s="63"/>
    </row>
    <row r="81335" spans="16:17">
      <c r="P81335" s="63"/>
      <c r="Q81335" s="63"/>
    </row>
    <row r="81336" spans="16:17">
      <c r="P81336" s="63"/>
      <c r="Q81336" s="63"/>
    </row>
    <row r="81337" spans="16:17">
      <c r="P81337" s="63"/>
      <c r="Q81337" s="63"/>
    </row>
    <row r="81338" spans="16:17">
      <c r="P81338" s="63"/>
      <c r="Q81338" s="63"/>
    </row>
    <row r="81339" spans="16:17">
      <c r="P81339" s="63"/>
      <c r="Q81339" s="63"/>
    </row>
    <row r="81340" spans="16:17">
      <c r="P81340" s="63"/>
      <c r="Q81340" s="63"/>
    </row>
    <row r="81341" spans="16:17">
      <c r="P81341" s="63"/>
      <c r="Q81341" s="63"/>
    </row>
    <row r="81342" spans="16:17">
      <c r="P81342" s="63"/>
      <c r="Q81342" s="63"/>
    </row>
    <row r="81343" spans="16:17">
      <c r="P81343" s="63"/>
      <c r="Q81343" s="63"/>
    </row>
    <row r="81344" spans="16:17">
      <c r="P81344" s="63"/>
      <c r="Q81344" s="63"/>
    </row>
    <row r="81345" spans="16:17">
      <c r="P81345" s="63"/>
      <c r="Q81345" s="63"/>
    </row>
    <row r="81346" spans="16:17">
      <c r="P81346" s="63"/>
      <c r="Q81346" s="63"/>
    </row>
    <row r="81347" spans="16:17">
      <c r="P81347" s="63"/>
      <c r="Q81347" s="63"/>
    </row>
    <row r="81348" spans="16:17">
      <c r="P81348" s="63"/>
      <c r="Q81348" s="63"/>
    </row>
    <row r="81349" spans="16:17">
      <c r="P81349" s="63"/>
      <c r="Q81349" s="63"/>
    </row>
    <row r="81350" spans="16:17">
      <c r="P81350" s="63"/>
      <c r="Q81350" s="63"/>
    </row>
    <row r="81351" spans="16:17">
      <c r="P81351" s="63"/>
      <c r="Q81351" s="63"/>
    </row>
    <row r="81352" spans="16:17">
      <c r="P81352" s="63"/>
      <c r="Q81352" s="63"/>
    </row>
    <row r="81353" spans="16:17">
      <c r="P81353" s="63"/>
      <c r="Q81353" s="63"/>
    </row>
    <row r="81354" spans="16:17">
      <c r="P81354" s="63"/>
      <c r="Q81354" s="63"/>
    </row>
    <row r="81355" spans="16:17">
      <c r="P81355" s="63"/>
      <c r="Q81355" s="63"/>
    </row>
    <row r="81356" spans="16:17">
      <c r="P81356" s="63"/>
      <c r="Q81356" s="63"/>
    </row>
    <row r="81357" spans="16:17">
      <c r="P81357" s="63"/>
      <c r="Q81357" s="63"/>
    </row>
    <row r="81358" spans="16:17">
      <c r="P81358" s="63"/>
      <c r="Q81358" s="63"/>
    </row>
    <row r="81359" spans="16:17">
      <c r="P81359" s="63"/>
      <c r="Q81359" s="63"/>
    </row>
    <row r="81360" spans="16:17">
      <c r="P81360" s="63"/>
      <c r="Q81360" s="63"/>
    </row>
    <row r="81361" spans="16:17">
      <c r="P81361" s="63"/>
      <c r="Q81361" s="63"/>
    </row>
    <row r="81362" spans="16:17">
      <c r="P81362" s="63"/>
      <c r="Q81362" s="63"/>
    </row>
    <row r="81363" spans="16:17">
      <c r="P81363" s="63"/>
      <c r="Q81363" s="63"/>
    </row>
    <row r="81364" spans="16:17">
      <c r="P81364" s="63"/>
      <c r="Q81364" s="63"/>
    </row>
    <row r="81365" spans="16:17">
      <c r="P81365" s="63"/>
      <c r="Q81365" s="63"/>
    </row>
    <row r="81366" spans="16:17">
      <c r="P81366" s="63"/>
      <c r="Q81366" s="63"/>
    </row>
    <row r="81367" spans="16:17">
      <c r="P81367" s="63"/>
      <c r="Q81367" s="63"/>
    </row>
    <row r="81368" spans="16:17">
      <c r="P81368" s="63"/>
      <c r="Q81368" s="63"/>
    </row>
    <row r="81369" spans="16:17">
      <c r="P81369" s="63"/>
      <c r="Q81369" s="63"/>
    </row>
    <row r="81370" spans="16:17">
      <c r="P81370" s="63"/>
      <c r="Q81370" s="63"/>
    </row>
    <row r="81371" spans="16:17">
      <c r="P81371" s="63"/>
      <c r="Q81371" s="63"/>
    </row>
    <row r="81372" spans="16:17">
      <c r="P81372" s="63"/>
      <c r="Q81372" s="63"/>
    </row>
    <row r="81373" spans="16:17">
      <c r="P81373" s="63"/>
      <c r="Q81373" s="63"/>
    </row>
    <row r="81374" spans="16:17">
      <c r="P81374" s="63"/>
      <c r="Q81374" s="63"/>
    </row>
    <row r="81375" spans="16:17">
      <c r="P81375" s="63"/>
      <c r="Q81375" s="63"/>
    </row>
    <row r="81376" spans="16:17">
      <c r="P81376" s="63"/>
      <c r="Q81376" s="63"/>
    </row>
    <row r="81377" spans="16:17">
      <c r="P81377" s="63"/>
      <c r="Q81377" s="63"/>
    </row>
    <row r="81378" spans="16:17">
      <c r="P81378" s="63"/>
      <c r="Q81378" s="63"/>
    </row>
    <row r="81379" spans="16:17">
      <c r="P81379" s="63"/>
      <c r="Q81379" s="63"/>
    </row>
    <row r="81380" spans="16:17">
      <c r="P81380" s="63"/>
      <c r="Q81380" s="63"/>
    </row>
    <row r="81381" spans="16:17">
      <c r="P81381" s="63"/>
      <c r="Q81381" s="63"/>
    </row>
    <row r="81382" spans="16:17">
      <c r="P81382" s="63"/>
      <c r="Q81382" s="63"/>
    </row>
    <row r="81383" spans="16:17">
      <c r="P81383" s="63"/>
      <c r="Q81383" s="63"/>
    </row>
    <row r="81384" spans="16:17">
      <c r="P81384" s="63"/>
      <c r="Q81384" s="63"/>
    </row>
    <row r="81385" spans="16:17">
      <c r="P81385" s="63"/>
      <c r="Q81385" s="63"/>
    </row>
    <row r="81386" spans="16:17">
      <c r="P81386" s="63"/>
      <c r="Q81386" s="63"/>
    </row>
    <row r="81387" spans="16:17">
      <c r="P81387" s="63"/>
      <c r="Q81387" s="63"/>
    </row>
    <row r="81388" spans="16:17">
      <c r="P81388" s="63"/>
      <c r="Q81388" s="63"/>
    </row>
    <row r="81389" spans="16:17">
      <c r="P81389" s="63"/>
      <c r="Q81389" s="63"/>
    </row>
    <row r="81390" spans="16:17">
      <c r="P81390" s="63"/>
      <c r="Q81390" s="63"/>
    </row>
    <row r="81391" spans="16:17">
      <c r="P81391" s="63"/>
      <c r="Q81391" s="63"/>
    </row>
    <row r="81392" spans="16:17">
      <c r="P81392" s="63"/>
      <c r="Q81392" s="63"/>
    </row>
    <row r="81393" spans="16:17">
      <c r="P81393" s="63"/>
      <c r="Q81393" s="63"/>
    </row>
    <row r="81394" spans="16:17">
      <c r="P81394" s="63"/>
      <c r="Q81394" s="63"/>
    </row>
    <row r="81395" spans="16:17">
      <c r="P81395" s="63"/>
      <c r="Q81395" s="63"/>
    </row>
    <row r="81396" spans="16:17">
      <c r="P81396" s="63"/>
      <c r="Q81396" s="63"/>
    </row>
    <row r="81397" spans="16:17">
      <c r="P81397" s="63"/>
      <c r="Q81397" s="63"/>
    </row>
    <row r="81398" spans="16:17">
      <c r="P81398" s="63"/>
      <c r="Q81398" s="63"/>
    </row>
    <row r="81399" spans="16:17">
      <c r="P81399" s="63"/>
      <c r="Q81399" s="63"/>
    </row>
    <row r="81400" spans="16:17">
      <c r="P81400" s="63"/>
      <c r="Q81400" s="63"/>
    </row>
    <row r="81401" spans="16:17">
      <c r="P81401" s="63"/>
      <c r="Q81401" s="63"/>
    </row>
    <row r="81402" spans="16:17">
      <c r="P81402" s="63"/>
      <c r="Q81402" s="63"/>
    </row>
    <row r="81403" spans="16:17">
      <c r="P81403" s="63"/>
      <c r="Q81403" s="63"/>
    </row>
    <row r="81404" spans="16:17">
      <c r="P81404" s="63"/>
      <c r="Q81404" s="63"/>
    </row>
    <row r="81405" spans="16:17">
      <c r="P81405" s="63"/>
      <c r="Q81405" s="63"/>
    </row>
    <row r="81406" spans="16:17">
      <c r="P81406" s="63"/>
      <c r="Q81406" s="63"/>
    </row>
    <row r="81407" spans="16:17">
      <c r="P81407" s="63"/>
      <c r="Q81407" s="63"/>
    </row>
    <row r="81408" spans="16:17">
      <c r="P81408" s="63"/>
      <c r="Q81408" s="63"/>
    </row>
    <row r="81409" spans="16:17">
      <c r="P81409" s="63"/>
      <c r="Q81409" s="63"/>
    </row>
    <row r="81410" spans="16:17">
      <c r="P81410" s="63"/>
      <c r="Q81410" s="63"/>
    </row>
    <row r="81411" spans="16:17">
      <c r="P81411" s="63"/>
      <c r="Q81411" s="63"/>
    </row>
    <row r="81412" spans="16:17">
      <c r="P81412" s="63"/>
      <c r="Q81412" s="63"/>
    </row>
    <row r="81413" spans="16:17">
      <c r="P81413" s="63"/>
      <c r="Q81413" s="63"/>
    </row>
    <row r="81414" spans="16:17">
      <c r="P81414" s="63"/>
      <c r="Q81414" s="63"/>
    </row>
    <row r="81415" spans="16:17">
      <c r="P81415" s="63"/>
      <c r="Q81415" s="63"/>
    </row>
    <row r="81416" spans="16:17">
      <c r="P81416" s="63"/>
      <c r="Q81416" s="63"/>
    </row>
    <row r="81417" spans="16:17">
      <c r="P81417" s="63"/>
      <c r="Q81417" s="63"/>
    </row>
    <row r="81418" spans="16:17">
      <c r="P81418" s="63"/>
      <c r="Q81418" s="63"/>
    </row>
    <row r="81419" spans="16:17">
      <c r="P81419" s="63"/>
      <c r="Q81419" s="63"/>
    </row>
    <row r="81420" spans="16:17">
      <c r="P81420" s="63"/>
      <c r="Q81420" s="63"/>
    </row>
    <row r="81421" spans="16:17">
      <c r="P81421" s="63"/>
      <c r="Q81421" s="63"/>
    </row>
    <row r="81422" spans="16:17">
      <c r="P81422" s="63"/>
      <c r="Q81422" s="63"/>
    </row>
    <row r="81423" spans="16:17">
      <c r="P81423" s="63"/>
      <c r="Q81423" s="63"/>
    </row>
    <row r="81424" spans="16:17">
      <c r="P81424" s="63"/>
      <c r="Q81424" s="63"/>
    </row>
    <row r="81425" spans="16:17">
      <c r="P81425" s="63"/>
      <c r="Q81425" s="63"/>
    </row>
    <row r="81426" spans="16:17">
      <c r="P81426" s="63"/>
      <c r="Q81426" s="63"/>
    </row>
    <row r="81427" spans="16:17">
      <c r="P81427" s="63"/>
      <c r="Q81427" s="63"/>
    </row>
    <row r="81428" spans="16:17">
      <c r="P81428" s="63"/>
      <c r="Q81428" s="63"/>
    </row>
    <row r="81429" spans="16:17">
      <c r="P81429" s="63"/>
      <c r="Q81429" s="63"/>
    </row>
    <row r="81430" spans="16:17">
      <c r="P81430" s="63"/>
      <c r="Q81430" s="63"/>
    </row>
    <row r="81431" spans="16:17">
      <c r="P81431" s="63"/>
      <c r="Q81431" s="63"/>
    </row>
    <row r="81432" spans="16:17">
      <c r="P81432" s="63"/>
      <c r="Q81432" s="63"/>
    </row>
    <row r="81433" spans="16:17">
      <c r="P81433" s="63"/>
      <c r="Q81433" s="63"/>
    </row>
    <row r="81434" spans="16:17">
      <c r="P81434" s="63"/>
      <c r="Q81434" s="63"/>
    </row>
    <row r="81435" spans="16:17">
      <c r="P81435" s="63"/>
      <c r="Q81435" s="63"/>
    </row>
    <row r="81436" spans="16:17">
      <c r="P81436" s="63"/>
      <c r="Q81436" s="63"/>
    </row>
    <row r="81437" spans="16:17">
      <c r="P81437" s="63"/>
      <c r="Q81437" s="63"/>
    </row>
    <row r="81438" spans="16:17">
      <c r="P81438" s="63"/>
      <c r="Q81438" s="63"/>
    </row>
    <row r="81439" spans="16:17">
      <c r="P81439" s="63"/>
      <c r="Q81439" s="63"/>
    </row>
    <row r="81440" spans="16:17">
      <c r="P81440" s="63"/>
      <c r="Q81440" s="63"/>
    </row>
    <row r="81441" spans="16:17">
      <c r="P81441" s="63"/>
      <c r="Q81441" s="63"/>
    </row>
    <row r="81442" spans="16:17">
      <c r="P81442" s="63"/>
      <c r="Q81442" s="63"/>
    </row>
    <row r="81443" spans="16:17">
      <c r="P81443" s="63"/>
      <c r="Q81443" s="63"/>
    </row>
    <row r="81444" spans="16:17">
      <c r="P81444" s="63"/>
      <c r="Q81444" s="63"/>
    </row>
    <row r="81445" spans="16:17">
      <c r="P81445" s="63"/>
      <c r="Q81445" s="63"/>
    </row>
    <row r="81446" spans="16:17">
      <c r="P81446" s="63"/>
      <c r="Q81446" s="63"/>
    </row>
    <row r="81447" spans="16:17">
      <c r="P81447" s="63"/>
      <c r="Q81447" s="63"/>
    </row>
    <row r="81448" spans="16:17">
      <c r="P81448" s="63"/>
      <c r="Q81448" s="63"/>
    </row>
    <row r="81449" spans="16:17">
      <c r="P81449" s="63"/>
      <c r="Q81449" s="63"/>
    </row>
    <row r="81450" spans="16:17">
      <c r="P81450" s="63"/>
      <c r="Q81450" s="63"/>
    </row>
    <row r="81451" spans="16:17">
      <c r="P81451" s="63"/>
      <c r="Q81451" s="63"/>
    </row>
    <row r="81452" spans="16:17">
      <c r="P81452" s="63"/>
      <c r="Q81452" s="63"/>
    </row>
    <row r="81453" spans="16:17">
      <c r="P81453" s="63"/>
      <c r="Q81453" s="63"/>
    </row>
    <row r="81454" spans="16:17">
      <c r="P81454" s="63"/>
      <c r="Q81454" s="63"/>
    </row>
    <row r="81455" spans="16:17">
      <c r="P81455" s="63"/>
      <c r="Q81455" s="63"/>
    </row>
    <row r="81456" spans="16:17">
      <c r="P81456" s="63"/>
      <c r="Q81456" s="63"/>
    </row>
    <row r="81457" spans="16:17">
      <c r="P81457" s="63"/>
      <c r="Q81457" s="63"/>
    </row>
    <row r="81458" spans="16:17">
      <c r="P81458" s="63"/>
      <c r="Q81458" s="63"/>
    </row>
    <row r="81459" spans="16:17">
      <c r="P81459" s="63"/>
      <c r="Q81459" s="63"/>
    </row>
    <row r="81460" spans="16:17">
      <c r="P81460" s="63"/>
      <c r="Q81460" s="63"/>
    </row>
    <row r="81461" spans="16:17">
      <c r="P81461" s="63"/>
      <c r="Q81461" s="63"/>
    </row>
    <row r="81462" spans="16:17">
      <c r="P81462" s="63"/>
      <c r="Q81462" s="63"/>
    </row>
    <row r="81463" spans="16:17">
      <c r="P81463" s="63"/>
      <c r="Q81463" s="63"/>
    </row>
    <row r="81464" spans="16:17">
      <c r="P81464" s="63"/>
      <c r="Q81464" s="63"/>
    </row>
    <row r="81465" spans="16:17">
      <c r="P81465" s="63"/>
      <c r="Q81465" s="63"/>
    </row>
    <row r="81466" spans="16:17">
      <c r="P81466" s="63"/>
      <c r="Q81466" s="63"/>
    </row>
    <row r="81467" spans="16:17">
      <c r="P81467" s="63"/>
      <c r="Q81467" s="63"/>
    </row>
    <row r="81468" spans="16:17">
      <c r="P81468" s="63"/>
      <c r="Q81468" s="63"/>
    </row>
    <row r="81469" spans="16:17">
      <c r="P81469" s="63"/>
      <c r="Q81469" s="63"/>
    </row>
    <row r="81470" spans="16:17">
      <c r="P81470" s="63"/>
      <c r="Q81470" s="63"/>
    </row>
    <row r="81471" spans="16:17">
      <c r="P81471" s="63"/>
      <c r="Q81471" s="63"/>
    </row>
    <row r="81472" spans="16:17">
      <c r="P81472" s="63"/>
      <c r="Q81472" s="63"/>
    </row>
    <row r="81473" spans="16:17">
      <c r="P81473" s="63"/>
      <c r="Q81473" s="63"/>
    </row>
    <row r="81474" spans="16:17">
      <c r="P81474" s="63"/>
      <c r="Q81474" s="63"/>
    </row>
    <row r="81475" spans="16:17">
      <c r="P81475" s="63"/>
      <c r="Q81475" s="63"/>
    </row>
    <row r="81476" spans="16:17">
      <c r="P81476" s="63"/>
      <c r="Q81476" s="63"/>
    </row>
    <row r="81477" spans="16:17">
      <c r="P81477" s="63"/>
      <c r="Q81477" s="63"/>
    </row>
    <row r="81478" spans="16:17">
      <c r="P81478" s="63"/>
      <c r="Q81478" s="63"/>
    </row>
    <row r="81479" spans="16:17">
      <c r="P81479" s="63"/>
      <c r="Q81479" s="63"/>
    </row>
    <row r="81480" spans="16:17">
      <c r="P81480" s="63"/>
      <c r="Q81480" s="63"/>
    </row>
    <row r="81481" spans="16:17">
      <c r="P81481" s="63"/>
      <c r="Q81481" s="63"/>
    </row>
    <row r="81482" spans="16:17">
      <c r="P81482" s="63"/>
      <c r="Q81482" s="63"/>
    </row>
    <row r="81483" spans="16:17">
      <c r="P81483" s="63"/>
      <c r="Q81483" s="63"/>
    </row>
    <row r="81484" spans="16:17">
      <c r="P81484" s="63"/>
      <c r="Q81484" s="63"/>
    </row>
    <row r="81485" spans="16:17">
      <c r="P81485" s="63"/>
      <c r="Q81485" s="63"/>
    </row>
    <row r="81486" spans="16:17">
      <c r="P81486" s="63"/>
      <c r="Q81486" s="63"/>
    </row>
    <row r="81487" spans="16:17">
      <c r="P81487" s="63"/>
      <c r="Q81487" s="63"/>
    </row>
    <row r="81488" spans="16:17">
      <c r="P81488" s="63"/>
      <c r="Q81488" s="63"/>
    </row>
    <row r="81489" spans="16:17">
      <c r="P81489" s="63"/>
      <c r="Q81489" s="63"/>
    </row>
    <row r="81490" spans="16:17">
      <c r="P81490" s="63"/>
      <c r="Q81490" s="63"/>
    </row>
    <row r="81491" spans="16:17">
      <c r="P81491" s="63"/>
      <c r="Q81491" s="63"/>
    </row>
    <row r="81492" spans="16:17">
      <c r="P81492" s="63"/>
      <c r="Q81492" s="63"/>
    </row>
    <row r="81493" spans="16:17">
      <c r="P81493" s="63"/>
      <c r="Q81493" s="63"/>
    </row>
    <row r="81494" spans="16:17">
      <c r="P81494" s="63"/>
      <c r="Q81494" s="63"/>
    </row>
    <row r="81495" spans="16:17">
      <c r="P81495" s="63"/>
      <c r="Q81495" s="63"/>
    </row>
    <row r="81496" spans="16:17">
      <c r="P81496" s="63"/>
      <c r="Q81496" s="63"/>
    </row>
    <row r="81497" spans="16:17">
      <c r="P81497" s="63"/>
      <c r="Q81497" s="63"/>
    </row>
    <row r="81498" spans="16:17">
      <c r="P81498" s="63"/>
      <c r="Q81498" s="63"/>
    </row>
    <row r="81499" spans="16:17">
      <c r="P81499" s="63"/>
      <c r="Q81499" s="63"/>
    </row>
    <row r="81500" spans="16:17">
      <c r="P81500" s="63"/>
      <c r="Q81500" s="63"/>
    </row>
    <row r="81501" spans="16:17">
      <c r="P81501" s="63"/>
      <c r="Q81501" s="63"/>
    </row>
    <row r="81502" spans="16:17">
      <c r="P81502" s="63"/>
      <c r="Q81502" s="63"/>
    </row>
    <row r="81503" spans="16:17">
      <c r="P81503" s="63"/>
      <c r="Q81503" s="63"/>
    </row>
    <row r="81504" spans="16:17">
      <c r="P81504" s="63"/>
      <c r="Q81504" s="63"/>
    </row>
    <row r="81505" spans="16:17">
      <c r="P81505" s="63"/>
      <c r="Q81505" s="63"/>
    </row>
    <row r="81506" spans="16:17">
      <c r="P81506" s="63"/>
      <c r="Q81506" s="63"/>
    </row>
    <row r="81507" spans="16:17">
      <c r="P81507" s="63"/>
      <c r="Q81507" s="63"/>
    </row>
    <row r="81508" spans="16:17">
      <c r="P81508" s="63"/>
      <c r="Q81508" s="63"/>
    </row>
    <row r="81509" spans="16:17">
      <c r="P81509" s="63"/>
      <c r="Q81509" s="63"/>
    </row>
    <row r="81510" spans="16:17">
      <c r="P81510" s="63"/>
      <c r="Q81510" s="63"/>
    </row>
    <row r="81511" spans="16:17">
      <c r="P81511" s="63"/>
      <c r="Q81511" s="63"/>
    </row>
    <row r="81512" spans="16:17">
      <c r="P81512" s="63"/>
      <c r="Q81512" s="63"/>
    </row>
    <row r="81513" spans="16:17">
      <c r="P81513" s="63"/>
      <c r="Q81513" s="63"/>
    </row>
    <row r="81514" spans="16:17">
      <c r="P81514" s="63"/>
      <c r="Q81514" s="63"/>
    </row>
    <row r="81515" spans="16:17">
      <c r="P81515" s="63"/>
      <c r="Q81515" s="63"/>
    </row>
    <row r="81516" spans="16:17">
      <c r="P81516" s="63"/>
      <c r="Q81516" s="63"/>
    </row>
    <row r="81517" spans="16:17">
      <c r="P81517" s="63"/>
      <c r="Q81517" s="63"/>
    </row>
    <row r="81518" spans="16:17">
      <c r="P81518" s="63"/>
      <c r="Q81518" s="63"/>
    </row>
    <row r="81519" spans="16:17">
      <c r="P81519" s="63"/>
      <c r="Q81519" s="63"/>
    </row>
    <row r="81520" spans="16:17">
      <c r="P81520" s="63"/>
      <c r="Q81520" s="63"/>
    </row>
    <row r="81521" spans="16:17">
      <c r="P81521" s="63"/>
      <c r="Q81521" s="63"/>
    </row>
    <row r="81522" spans="16:17">
      <c r="P81522" s="63"/>
      <c r="Q81522" s="63"/>
    </row>
    <row r="81523" spans="16:17">
      <c r="P81523" s="63"/>
      <c r="Q81523" s="63"/>
    </row>
    <row r="81524" spans="16:17">
      <c r="P81524" s="63"/>
      <c r="Q81524" s="63"/>
    </row>
    <row r="81525" spans="16:17">
      <c r="P81525" s="63"/>
      <c r="Q81525" s="63"/>
    </row>
    <row r="81526" spans="16:17">
      <c r="P81526" s="63"/>
      <c r="Q81526" s="63"/>
    </row>
    <row r="81527" spans="16:17">
      <c r="P81527" s="63"/>
      <c r="Q81527" s="63"/>
    </row>
    <row r="81528" spans="16:17">
      <c r="P81528" s="63"/>
      <c r="Q81528" s="63"/>
    </row>
    <row r="81529" spans="16:17">
      <c r="P81529" s="63"/>
      <c r="Q81529" s="63"/>
    </row>
    <row r="81530" spans="16:17">
      <c r="P81530" s="63"/>
      <c r="Q81530" s="63"/>
    </row>
    <row r="81531" spans="16:17">
      <c r="P81531" s="63"/>
      <c r="Q81531" s="63"/>
    </row>
    <row r="81532" spans="16:17">
      <c r="P81532" s="63"/>
      <c r="Q81532" s="63"/>
    </row>
    <row r="81533" spans="16:17">
      <c r="P81533" s="63"/>
      <c r="Q81533" s="63"/>
    </row>
    <row r="81534" spans="16:17">
      <c r="P81534" s="63"/>
      <c r="Q81534" s="63"/>
    </row>
    <row r="81535" spans="16:17">
      <c r="P81535" s="63"/>
      <c r="Q81535" s="63"/>
    </row>
    <row r="81536" spans="16:17">
      <c r="P81536" s="63"/>
      <c r="Q81536" s="63"/>
    </row>
    <row r="81537" spans="16:17">
      <c r="P81537" s="63"/>
      <c r="Q81537" s="63"/>
    </row>
    <row r="81538" spans="16:17">
      <c r="P81538" s="63"/>
      <c r="Q81538" s="63"/>
    </row>
    <row r="81539" spans="16:17">
      <c r="P81539" s="63"/>
      <c r="Q81539" s="63"/>
    </row>
    <row r="81540" spans="16:17">
      <c r="P81540" s="63"/>
      <c r="Q81540" s="63"/>
    </row>
    <row r="81541" spans="16:17">
      <c r="P81541" s="63"/>
      <c r="Q81541" s="63"/>
    </row>
    <row r="81542" spans="16:17">
      <c r="P81542" s="63"/>
      <c r="Q81542" s="63"/>
    </row>
    <row r="81543" spans="16:17">
      <c r="P81543" s="63"/>
      <c r="Q81543" s="63"/>
    </row>
    <row r="81544" spans="16:17">
      <c r="P81544" s="63"/>
      <c r="Q81544" s="63"/>
    </row>
    <row r="81545" spans="16:17">
      <c r="P81545" s="63"/>
      <c r="Q81545" s="63"/>
    </row>
    <row r="81546" spans="16:17">
      <c r="P81546" s="63"/>
      <c r="Q81546" s="63"/>
    </row>
    <row r="81547" spans="16:17">
      <c r="P81547" s="63"/>
      <c r="Q81547" s="63"/>
    </row>
    <row r="81548" spans="16:17">
      <c r="P81548" s="63"/>
      <c r="Q81548" s="63"/>
    </row>
    <row r="81549" spans="16:17">
      <c r="P81549" s="63"/>
      <c r="Q81549" s="63"/>
    </row>
    <row r="81550" spans="16:17">
      <c r="P81550" s="63"/>
      <c r="Q81550" s="63"/>
    </row>
    <row r="81551" spans="16:17">
      <c r="P81551" s="63"/>
      <c r="Q81551" s="63"/>
    </row>
    <row r="81552" spans="16:17">
      <c r="P81552" s="63"/>
      <c r="Q81552" s="63"/>
    </row>
    <row r="81553" spans="16:17">
      <c r="P81553" s="63"/>
      <c r="Q81553" s="63"/>
    </row>
    <row r="81554" spans="16:17">
      <c r="P81554" s="63"/>
      <c r="Q81554" s="63"/>
    </row>
    <row r="81555" spans="16:17">
      <c r="P81555" s="63"/>
      <c r="Q81555" s="63"/>
    </row>
    <row r="81556" spans="16:17">
      <c r="P81556" s="63"/>
      <c r="Q81556" s="63"/>
    </row>
    <row r="81557" spans="16:17">
      <c r="P81557" s="63"/>
      <c r="Q81557" s="63"/>
    </row>
    <row r="81558" spans="16:17">
      <c r="P81558" s="63"/>
      <c r="Q81558" s="63"/>
    </row>
    <row r="81559" spans="16:17">
      <c r="P81559" s="63"/>
      <c r="Q81559" s="63"/>
    </row>
    <row r="81560" spans="16:17">
      <c r="P81560" s="63"/>
      <c r="Q81560" s="63"/>
    </row>
    <row r="81561" spans="16:17">
      <c r="P81561" s="63"/>
      <c r="Q81561" s="63"/>
    </row>
    <row r="81562" spans="16:17">
      <c r="P81562" s="63"/>
      <c r="Q81562" s="63"/>
    </row>
    <row r="81563" spans="16:17">
      <c r="P81563" s="63"/>
      <c r="Q81563" s="63"/>
    </row>
    <row r="81564" spans="16:17">
      <c r="P81564" s="63"/>
      <c r="Q81564" s="63"/>
    </row>
    <row r="81565" spans="16:17">
      <c r="P81565" s="63"/>
      <c r="Q81565" s="63"/>
    </row>
    <row r="81566" spans="16:17">
      <c r="P81566" s="63"/>
      <c r="Q81566" s="63"/>
    </row>
    <row r="81567" spans="16:17">
      <c r="P81567" s="63"/>
      <c r="Q81567" s="63"/>
    </row>
    <row r="81568" spans="16:17">
      <c r="P81568" s="63"/>
      <c r="Q81568" s="63"/>
    </row>
    <row r="81569" spans="16:17">
      <c r="P81569" s="63"/>
      <c r="Q81569" s="63"/>
    </row>
    <row r="81570" spans="16:17">
      <c r="P81570" s="63"/>
      <c r="Q81570" s="63"/>
    </row>
    <row r="81571" spans="16:17">
      <c r="P81571" s="63"/>
      <c r="Q81571" s="63"/>
    </row>
    <row r="81572" spans="16:17">
      <c r="P81572" s="63"/>
      <c r="Q81572" s="63"/>
    </row>
    <row r="81573" spans="16:17">
      <c r="P81573" s="63"/>
      <c r="Q81573" s="63"/>
    </row>
    <row r="81574" spans="16:17">
      <c r="P81574" s="63"/>
      <c r="Q81574" s="63"/>
    </row>
    <row r="81575" spans="16:17">
      <c r="P81575" s="63"/>
      <c r="Q81575" s="63"/>
    </row>
    <row r="81576" spans="16:17">
      <c r="P81576" s="63"/>
      <c r="Q81576" s="63"/>
    </row>
    <row r="81577" spans="16:17">
      <c r="P81577" s="63"/>
      <c r="Q81577" s="63"/>
    </row>
    <row r="81578" spans="16:17">
      <c r="P81578" s="63"/>
      <c r="Q81578" s="63"/>
    </row>
    <row r="81579" spans="16:17">
      <c r="P81579" s="63"/>
      <c r="Q81579" s="63"/>
    </row>
    <row r="81580" spans="16:17">
      <c r="P81580" s="63"/>
      <c r="Q81580" s="63"/>
    </row>
    <row r="81581" spans="16:17">
      <c r="P81581" s="63"/>
      <c r="Q81581" s="63"/>
    </row>
    <row r="81582" spans="16:17">
      <c r="P81582" s="63"/>
      <c r="Q81582" s="63"/>
    </row>
    <row r="81583" spans="16:17">
      <c r="P81583" s="63"/>
      <c r="Q81583" s="63"/>
    </row>
    <row r="81584" spans="16:17">
      <c r="P81584" s="63"/>
      <c r="Q81584" s="63"/>
    </row>
    <row r="81585" spans="16:17">
      <c r="P81585" s="63"/>
      <c r="Q81585" s="63"/>
    </row>
    <row r="81586" spans="16:17">
      <c r="P81586" s="63"/>
      <c r="Q81586" s="63"/>
    </row>
    <row r="81587" spans="16:17">
      <c r="P81587" s="63"/>
      <c r="Q81587" s="63"/>
    </row>
    <row r="81588" spans="16:17">
      <c r="P81588" s="63"/>
      <c r="Q81588" s="63"/>
    </row>
    <row r="81589" spans="16:17">
      <c r="P81589" s="63"/>
      <c r="Q81589" s="63"/>
    </row>
    <row r="81590" spans="16:17">
      <c r="P81590" s="63"/>
      <c r="Q81590" s="63"/>
    </row>
    <row r="81591" spans="16:17">
      <c r="P81591" s="63"/>
      <c r="Q81591" s="63"/>
    </row>
    <row r="81592" spans="16:17">
      <c r="P81592" s="63"/>
      <c r="Q81592" s="63"/>
    </row>
    <row r="81593" spans="16:17">
      <c r="P81593" s="63"/>
      <c r="Q81593" s="63"/>
    </row>
    <row r="81594" spans="16:17">
      <c r="P81594" s="63"/>
      <c r="Q81594" s="63"/>
    </row>
    <row r="81595" spans="16:17">
      <c r="P81595" s="63"/>
      <c r="Q81595" s="63"/>
    </row>
    <row r="81596" spans="16:17">
      <c r="P81596" s="63"/>
      <c r="Q81596" s="63"/>
    </row>
    <row r="81597" spans="16:17">
      <c r="P81597" s="63"/>
      <c r="Q81597" s="63"/>
    </row>
    <row r="81598" spans="16:17">
      <c r="P81598" s="63"/>
      <c r="Q81598" s="63"/>
    </row>
    <row r="81599" spans="16:17">
      <c r="P81599" s="63"/>
      <c r="Q81599" s="63"/>
    </row>
    <row r="81600" spans="16:17">
      <c r="P81600" s="63"/>
      <c r="Q81600" s="63"/>
    </row>
    <row r="81601" spans="16:17">
      <c r="P81601" s="63"/>
      <c r="Q81601" s="63"/>
    </row>
    <row r="81602" spans="16:17">
      <c r="P81602" s="63"/>
      <c r="Q81602" s="63"/>
    </row>
    <row r="81603" spans="16:17">
      <c r="P81603" s="63"/>
      <c r="Q81603" s="63"/>
    </row>
    <row r="81604" spans="16:17">
      <c r="P81604" s="63"/>
      <c r="Q81604" s="63"/>
    </row>
    <row r="81605" spans="16:17">
      <c r="P81605" s="63"/>
      <c r="Q81605" s="63"/>
    </row>
    <row r="81606" spans="16:17">
      <c r="P81606" s="63"/>
      <c r="Q81606" s="63"/>
    </row>
    <row r="81607" spans="16:17">
      <c r="P81607" s="63"/>
      <c r="Q81607" s="63"/>
    </row>
    <row r="81608" spans="16:17">
      <c r="P81608" s="63"/>
      <c r="Q81608" s="63"/>
    </row>
    <row r="81609" spans="16:17">
      <c r="P81609" s="63"/>
      <c r="Q81609" s="63"/>
    </row>
    <row r="81610" spans="16:17">
      <c r="P81610" s="63"/>
      <c r="Q81610" s="63"/>
    </row>
    <row r="81611" spans="16:17">
      <c r="P81611" s="63"/>
      <c r="Q81611" s="63"/>
    </row>
    <row r="81612" spans="16:17">
      <c r="P81612" s="63"/>
      <c r="Q81612" s="63"/>
    </row>
    <row r="81613" spans="16:17">
      <c r="P81613" s="63"/>
      <c r="Q81613" s="63"/>
    </row>
    <row r="81614" spans="16:17">
      <c r="P81614" s="63"/>
      <c r="Q81614" s="63"/>
    </row>
    <row r="81615" spans="16:17">
      <c r="P81615" s="63"/>
      <c r="Q81615" s="63"/>
    </row>
    <row r="81616" spans="16:17">
      <c r="P81616" s="63"/>
      <c r="Q81616" s="63"/>
    </row>
    <row r="81617" spans="16:17">
      <c r="P81617" s="63"/>
      <c r="Q81617" s="63"/>
    </row>
    <row r="81618" spans="16:17">
      <c r="P81618" s="63"/>
      <c r="Q81618" s="63"/>
    </row>
    <row r="81619" spans="16:17">
      <c r="P81619" s="63"/>
      <c r="Q81619" s="63"/>
    </row>
    <row r="81620" spans="16:17">
      <c r="P81620" s="63"/>
      <c r="Q81620" s="63"/>
    </row>
    <row r="81621" spans="16:17">
      <c r="P81621" s="63"/>
      <c r="Q81621" s="63"/>
    </row>
    <row r="81622" spans="16:17">
      <c r="P81622" s="63"/>
      <c r="Q81622" s="63"/>
    </row>
    <row r="81623" spans="16:17">
      <c r="P81623" s="63"/>
      <c r="Q81623" s="63"/>
    </row>
    <row r="81624" spans="16:17">
      <c r="P81624" s="63"/>
      <c r="Q81624" s="63"/>
    </row>
    <row r="81625" spans="16:17">
      <c r="P81625" s="63"/>
      <c r="Q81625" s="63"/>
    </row>
    <row r="81626" spans="16:17">
      <c r="P81626" s="63"/>
      <c r="Q81626" s="63"/>
    </row>
    <row r="81627" spans="16:17">
      <c r="P81627" s="63"/>
      <c r="Q81627" s="63"/>
    </row>
    <row r="81628" spans="16:17">
      <c r="P81628" s="63"/>
      <c r="Q81628" s="63"/>
    </row>
    <row r="81629" spans="16:17">
      <c r="P81629" s="63"/>
      <c r="Q81629" s="63"/>
    </row>
    <row r="81630" spans="16:17">
      <c r="P81630" s="63"/>
      <c r="Q81630" s="63"/>
    </row>
    <row r="81631" spans="16:17">
      <c r="P81631" s="63"/>
      <c r="Q81631" s="63"/>
    </row>
    <row r="81632" spans="16:17">
      <c r="P81632" s="63"/>
      <c r="Q81632" s="63"/>
    </row>
    <row r="81633" spans="16:17">
      <c r="P81633" s="63"/>
      <c r="Q81633" s="63"/>
    </row>
    <row r="81634" spans="16:17">
      <c r="P81634" s="63"/>
      <c r="Q81634" s="63"/>
    </row>
    <row r="81635" spans="16:17">
      <c r="P81635" s="63"/>
      <c r="Q81635" s="63"/>
    </row>
    <row r="81636" spans="16:17">
      <c r="P81636" s="63"/>
      <c r="Q81636" s="63"/>
    </row>
    <row r="81637" spans="16:17">
      <c r="P81637" s="63"/>
      <c r="Q81637" s="63"/>
    </row>
    <row r="81638" spans="16:17">
      <c r="P81638" s="63"/>
      <c r="Q81638" s="63"/>
    </row>
    <row r="81639" spans="16:17">
      <c r="P81639" s="63"/>
      <c r="Q81639" s="63"/>
    </row>
    <row r="81640" spans="16:17">
      <c r="P81640" s="63"/>
      <c r="Q81640" s="63"/>
    </row>
    <row r="81641" spans="16:17">
      <c r="P81641" s="63"/>
      <c r="Q81641" s="63"/>
    </row>
    <row r="81642" spans="16:17">
      <c r="P81642" s="63"/>
      <c r="Q81642" s="63"/>
    </row>
    <row r="81643" spans="16:17">
      <c r="P81643" s="63"/>
      <c r="Q81643" s="63"/>
    </row>
    <row r="81644" spans="16:17">
      <c r="P81644" s="63"/>
      <c r="Q81644" s="63"/>
    </row>
    <row r="81645" spans="16:17">
      <c r="P81645" s="63"/>
      <c r="Q81645" s="63"/>
    </row>
    <row r="81646" spans="16:17">
      <c r="P81646" s="63"/>
      <c r="Q81646" s="63"/>
    </row>
    <row r="81647" spans="16:17">
      <c r="P81647" s="63"/>
      <c r="Q81647" s="63"/>
    </row>
    <row r="81648" spans="16:17">
      <c r="P81648" s="63"/>
      <c r="Q81648" s="63"/>
    </row>
    <row r="81649" spans="16:17">
      <c r="P81649" s="63"/>
      <c r="Q81649" s="63"/>
    </row>
    <row r="81650" spans="16:17">
      <c r="P81650" s="63"/>
      <c r="Q81650" s="63"/>
    </row>
    <row r="81651" spans="16:17">
      <c r="P81651" s="63"/>
      <c r="Q81651" s="63"/>
    </row>
    <row r="81652" spans="16:17">
      <c r="P81652" s="63"/>
      <c r="Q81652" s="63"/>
    </row>
    <row r="81653" spans="16:17">
      <c r="P81653" s="63"/>
      <c r="Q81653" s="63"/>
    </row>
    <row r="81654" spans="16:17">
      <c r="P81654" s="63"/>
      <c r="Q81654" s="63"/>
    </row>
    <row r="81655" spans="16:17">
      <c r="P81655" s="63"/>
      <c r="Q81655" s="63"/>
    </row>
    <row r="81656" spans="16:17">
      <c r="P81656" s="63"/>
      <c r="Q81656" s="63"/>
    </row>
    <row r="81657" spans="16:17">
      <c r="P81657" s="63"/>
      <c r="Q81657" s="63"/>
    </row>
    <row r="81658" spans="16:17">
      <c r="P81658" s="63"/>
      <c r="Q81658" s="63"/>
    </row>
    <row r="81659" spans="16:17">
      <c r="P81659" s="63"/>
      <c r="Q81659" s="63"/>
    </row>
    <row r="81660" spans="16:17">
      <c r="P81660" s="63"/>
      <c r="Q81660" s="63"/>
    </row>
    <row r="81661" spans="16:17">
      <c r="P81661" s="63"/>
      <c r="Q81661" s="63"/>
    </row>
    <row r="81662" spans="16:17">
      <c r="P81662" s="63"/>
      <c r="Q81662" s="63"/>
    </row>
    <row r="81663" spans="16:17">
      <c r="P81663" s="63"/>
      <c r="Q81663" s="63"/>
    </row>
    <row r="81664" spans="16:17">
      <c r="P81664" s="63"/>
      <c r="Q81664" s="63"/>
    </row>
    <row r="81665" spans="16:17">
      <c r="P81665" s="63"/>
      <c r="Q81665" s="63"/>
    </row>
    <row r="81666" spans="16:17">
      <c r="P81666" s="63"/>
      <c r="Q81666" s="63"/>
    </row>
    <row r="81667" spans="16:17">
      <c r="P81667" s="63"/>
      <c r="Q81667" s="63"/>
    </row>
    <row r="81668" spans="16:17">
      <c r="P81668" s="63"/>
      <c r="Q81668" s="63"/>
    </row>
    <row r="81669" spans="16:17">
      <c r="P81669" s="63"/>
      <c r="Q81669" s="63"/>
    </row>
    <row r="81670" spans="16:17">
      <c r="P81670" s="63"/>
      <c r="Q81670" s="63"/>
    </row>
    <row r="81671" spans="16:17">
      <c r="P81671" s="63"/>
      <c r="Q81671" s="63"/>
    </row>
    <row r="81672" spans="16:17">
      <c r="P81672" s="63"/>
      <c r="Q81672" s="63"/>
    </row>
    <row r="81673" spans="16:17">
      <c r="P81673" s="63"/>
      <c r="Q81673" s="63"/>
    </row>
    <row r="81674" spans="16:17">
      <c r="P81674" s="63"/>
      <c r="Q81674" s="63"/>
    </row>
    <row r="81675" spans="16:17">
      <c r="P81675" s="63"/>
      <c r="Q81675" s="63"/>
    </row>
    <row r="81676" spans="16:17">
      <c r="P81676" s="63"/>
      <c r="Q81676" s="63"/>
    </row>
    <row r="81677" spans="16:17">
      <c r="P81677" s="63"/>
      <c r="Q81677" s="63"/>
    </row>
    <row r="81678" spans="16:17">
      <c r="P81678" s="63"/>
      <c r="Q81678" s="63"/>
    </row>
    <row r="81679" spans="16:17">
      <c r="P81679" s="63"/>
      <c r="Q81679" s="63"/>
    </row>
    <row r="81680" spans="16:17">
      <c r="P81680" s="63"/>
      <c r="Q81680" s="63"/>
    </row>
    <row r="81681" spans="16:17">
      <c r="P81681" s="63"/>
      <c r="Q81681" s="63"/>
    </row>
    <row r="81682" spans="16:17">
      <c r="P81682" s="63"/>
      <c r="Q81682" s="63"/>
    </row>
    <row r="81683" spans="16:17">
      <c r="P81683" s="63"/>
      <c r="Q81683" s="63"/>
    </row>
    <row r="81684" spans="16:17">
      <c r="P81684" s="63"/>
      <c r="Q81684" s="63"/>
    </row>
    <row r="81685" spans="16:17">
      <c r="P81685" s="63"/>
      <c r="Q81685" s="63"/>
    </row>
    <row r="81686" spans="16:17">
      <c r="P81686" s="63"/>
      <c r="Q81686" s="63"/>
    </row>
    <row r="81687" spans="16:17">
      <c r="P81687" s="63"/>
      <c r="Q81687" s="63"/>
    </row>
    <row r="81688" spans="16:17">
      <c r="P81688" s="63"/>
      <c r="Q81688" s="63"/>
    </row>
    <row r="81689" spans="16:17">
      <c r="P81689" s="63"/>
      <c r="Q81689" s="63"/>
    </row>
    <row r="81690" spans="16:17">
      <c r="P81690" s="63"/>
      <c r="Q81690" s="63"/>
    </row>
    <row r="81691" spans="16:17">
      <c r="P81691" s="63"/>
      <c r="Q81691" s="63"/>
    </row>
    <row r="81692" spans="16:17">
      <c r="P81692" s="63"/>
      <c r="Q81692" s="63"/>
    </row>
    <row r="81693" spans="16:17">
      <c r="P81693" s="63"/>
      <c r="Q81693" s="63"/>
    </row>
    <row r="81694" spans="16:17">
      <c r="P81694" s="63"/>
      <c r="Q81694" s="63"/>
    </row>
    <row r="81695" spans="16:17">
      <c r="P81695" s="63"/>
      <c r="Q81695" s="63"/>
    </row>
    <row r="81696" spans="16:17">
      <c r="P81696" s="63"/>
      <c r="Q81696" s="63"/>
    </row>
    <row r="81697" spans="16:17">
      <c r="P81697" s="63"/>
      <c r="Q81697" s="63"/>
    </row>
    <row r="81698" spans="16:17">
      <c r="P81698" s="63"/>
      <c r="Q81698" s="63"/>
    </row>
    <row r="81699" spans="16:17">
      <c r="P81699" s="63"/>
      <c r="Q81699" s="63"/>
    </row>
    <row r="81700" spans="16:17">
      <c r="P81700" s="63"/>
      <c r="Q81700" s="63"/>
    </row>
    <row r="81701" spans="16:17">
      <c r="P81701" s="63"/>
      <c r="Q81701" s="63"/>
    </row>
    <row r="81702" spans="16:17">
      <c r="P81702" s="63"/>
      <c r="Q81702" s="63"/>
    </row>
    <row r="81703" spans="16:17">
      <c r="P81703" s="63"/>
      <c r="Q81703" s="63"/>
    </row>
    <row r="81704" spans="16:17">
      <c r="P81704" s="63"/>
      <c r="Q81704" s="63"/>
    </row>
    <row r="81705" spans="16:17">
      <c r="P81705" s="63"/>
      <c r="Q81705" s="63"/>
    </row>
    <row r="81706" spans="16:17">
      <c r="P81706" s="63"/>
      <c r="Q81706" s="63"/>
    </row>
    <row r="81707" spans="16:17">
      <c r="P81707" s="63"/>
      <c r="Q81707" s="63"/>
    </row>
    <row r="81708" spans="16:17">
      <c r="P81708" s="63"/>
      <c r="Q81708" s="63"/>
    </row>
    <row r="81709" spans="16:17">
      <c r="P81709" s="63"/>
      <c r="Q81709" s="63"/>
    </row>
    <row r="81710" spans="16:17">
      <c r="P81710" s="63"/>
      <c r="Q81710" s="63"/>
    </row>
    <row r="81711" spans="16:17">
      <c r="P81711" s="63"/>
      <c r="Q81711" s="63"/>
    </row>
    <row r="81712" spans="16:17">
      <c r="P81712" s="63"/>
      <c r="Q81712" s="63"/>
    </row>
    <row r="81713" spans="16:17">
      <c r="P81713" s="63"/>
      <c r="Q81713" s="63"/>
    </row>
    <row r="81714" spans="16:17">
      <c r="P81714" s="63"/>
      <c r="Q81714" s="63"/>
    </row>
    <row r="81715" spans="16:17">
      <c r="P81715" s="63"/>
      <c r="Q81715" s="63"/>
    </row>
    <row r="81716" spans="16:17">
      <c r="P81716" s="63"/>
      <c r="Q81716" s="63"/>
    </row>
    <row r="81717" spans="16:17">
      <c r="P81717" s="63"/>
      <c r="Q81717" s="63"/>
    </row>
    <row r="81718" spans="16:17">
      <c r="P81718" s="63"/>
      <c r="Q81718" s="63"/>
    </row>
    <row r="81719" spans="16:17">
      <c r="P81719" s="63"/>
      <c r="Q81719" s="63"/>
    </row>
    <row r="81720" spans="16:17">
      <c r="P81720" s="63"/>
      <c r="Q81720" s="63"/>
    </row>
    <row r="81721" spans="16:17">
      <c r="P81721" s="63"/>
      <c r="Q81721" s="63"/>
    </row>
    <row r="81722" spans="16:17">
      <c r="P81722" s="63"/>
      <c r="Q81722" s="63"/>
    </row>
    <row r="81723" spans="16:17">
      <c r="P81723" s="63"/>
      <c r="Q81723" s="63"/>
    </row>
    <row r="81724" spans="16:17">
      <c r="P81724" s="63"/>
      <c r="Q81724" s="63"/>
    </row>
    <row r="81725" spans="16:17">
      <c r="P81725" s="63"/>
      <c r="Q81725" s="63"/>
    </row>
    <row r="81726" spans="16:17">
      <c r="P81726" s="63"/>
      <c r="Q81726" s="63"/>
    </row>
    <row r="81727" spans="16:17">
      <c r="P81727" s="63"/>
      <c r="Q81727" s="63"/>
    </row>
    <row r="81728" spans="16:17">
      <c r="P81728" s="63"/>
      <c r="Q81728" s="63"/>
    </row>
    <row r="81729" spans="16:17">
      <c r="P81729" s="63"/>
      <c r="Q81729" s="63"/>
    </row>
    <row r="81730" spans="16:17">
      <c r="P81730" s="63"/>
      <c r="Q81730" s="63"/>
    </row>
    <row r="81731" spans="16:17">
      <c r="P81731" s="63"/>
      <c r="Q81731" s="63"/>
    </row>
    <row r="81732" spans="16:17">
      <c r="P81732" s="63"/>
      <c r="Q81732" s="63"/>
    </row>
    <row r="81733" spans="16:17">
      <c r="P81733" s="63"/>
      <c r="Q81733" s="63"/>
    </row>
    <row r="81734" spans="16:17">
      <c r="P81734" s="63"/>
      <c r="Q81734" s="63"/>
    </row>
    <row r="81735" spans="16:17">
      <c r="P81735" s="63"/>
      <c r="Q81735" s="63"/>
    </row>
    <row r="81736" spans="16:17">
      <c r="P81736" s="63"/>
      <c r="Q81736" s="63"/>
    </row>
    <row r="81737" spans="16:17">
      <c r="P81737" s="63"/>
      <c r="Q81737" s="63"/>
    </row>
    <row r="81738" spans="16:17">
      <c r="P81738" s="63"/>
      <c r="Q81738" s="63"/>
    </row>
    <row r="81739" spans="16:17">
      <c r="P81739" s="63"/>
      <c r="Q81739" s="63"/>
    </row>
    <row r="81740" spans="16:17">
      <c r="P81740" s="63"/>
      <c r="Q81740" s="63"/>
    </row>
    <row r="81741" spans="16:17">
      <c r="P81741" s="63"/>
      <c r="Q81741" s="63"/>
    </row>
    <row r="81742" spans="16:17">
      <c r="P81742" s="63"/>
      <c r="Q81742" s="63"/>
    </row>
    <row r="81743" spans="16:17">
      <c r="P81743" s="63"/>
      <c r="Q81743" s="63"/>
    </row>
    <row r="81744" spans="16:17">
      <c r="P81744" s="63"/>
      <c r="Q81744" s="63"/>
    </row>
    <row r="81745" spans="16:17">
      <c r="P81745" s="63"/>
      <c r="Q81745" s="63"/>
    </row>
    <row r="81746" spans="16:17">
      <c r="P81746" s="63"/>
      <c r="Q81746" s="63"/>
    </row>
    <row r="81747" spans="16:17">
      <c r="P81747" s="63"/>
      <c r="Q81747" s="63"/>
    </row>
    <row r="81748" spans="16:17">
      <c r="P81748" s="63"/>
      <c r="Q81748" s="63"/>
    </row>
    <row r="81749" spans="16:17">
      <c r="P81749" s="63"/>
      <c r="Q81749" s="63"/>
    </row>
    <row r="81750" spans="16:17">
      <c r="P81750" s="63"/>
      <c r="Q81750" s="63"/>
    </row>
    <row r="81751" spans="16:17">
      <c r="P81751" s="63"/>
      <c r="Q81751" s="63"/>
    </row>
    <row r="81752" spans="16:17">
      <c r="P81752" s="63"/>
      <c r="Q81752" s="63"/>
    </row>
    <row r="81753" spans="16:17">
      <c r="P81753" s="63"/>
      <c r="Q81753" s="63"/>
    </row>
    <row r="81754" spans="16:17">
      <c r="P81754" s="63"/>
      <c r="Q81754" s="63"/>
    </row>
    <row r="81755" spans="16:17">
      <c r="P81755" s="63"/>
      <c r="Q81755" s="63"/>
    </row>
    <row r="81756" spans="16:17">
      <c r="P81756" s="63"/>
      <c r="Q81756" s="63"/>
    </row>
    <row r="81757" spans="16:17">
      <c r="P81757" s="63"/>
      <c r="Q81757" s="63"/>
    </row>
    <row r="81758" spans="16:17">
      <c r="P81758" s="63"/>
      <c r="Q81758" s="63"/>
    </row>
    <row r="81759" spans="16:17">
      <c r="P81759" s="63"/>
      <c r="Q81759" s="63"/>
    </row>
    <row r="81760" spans="16:17">
      <c r="P81760" s="63"/>
      <c r="Q81760" s="63"/>
    </row>
    <row r="81761" spans="16:17">
      <c r="P81761" s="63"/>
      <c r="Q81761" s="63"/>
    </row>
    <row r="81762" spans="16:17">
      <c r="P81762" s="63"/>
      <c r="Q81762" s="63"/>
    </row>
    <row r="81763" spans="16:17">
      <c r="P81763" s="63"/>
      <c r="Q81763" s="63"/>
    </row>
    <row r="81764" spans="16:17">
      <c r="P81764" s="63"/>
      <c r="Q81764" s="63"/>
    </row>
    <row r="81765" spans="16:17">
      <c r="P81765" s="63"/>
      <c r="Q81765" s="63"/>
    </row>
    <row r="81766" spans="16:17">
      <c r="P81766" s="63"/>
      <c r="Q81766" s="63"/>
    </row>
    <row r="81767" spans="16:17">
      <c r="P81767" s="63"/>
      <c r="Q81767" s="63"/>
    </row>
    <row r="81768" spans="16:17">
      <c r="P81768" s="63"/>
      <c r="Q81768" s="63"/>
    </row>
    <row r="81769" spans="16:17">
      <c r="P81769" s="63"/>
      <c r="Q81769" s="63"/>
    </row>
    <row r="81770" spans="16:17">
      <c r="P81770" s="63"/>
      <c r="Q81770" s="63"/>
    </row>
    <row r="81771" spans="16:17">
      <c r="P81771" s="63"/>
      <c r="Q81771" s="63"/>
    </row>
    <row r="81772" spans="16:17">
      <c r="P81772" s="63"/>
      <c r="Q81772" s="63"/>
    </row>
    <row r="81773" spans="16:17">
      <c r="P81773" s="63"/>
      <c r="Q81773" s="63"/>
    </row>
    <row r="81774" spans="16:17">
      <c r="P81774" s="63"/>
      <c r="Q81774" s="63"/>
    </row>
    <row r="81775" spans="16:17">
      <c r="P81775" s="63"/>
      <c r="Q81775" s="63"/>
    </row>
    <row r="81776" spans="16:17">
      <c r="P81776" s="63"/>
      <c r="Q81776" s="63"/>
    </row>
    <row r="81777" spans="16:17">
      <c r="P81777" s="63"/>
      <c r="Q81777" s="63"/>
    </row>
    <row r="81778" spans="16:17">
      <c r="P81778" s="63"/>
      <c r="Q81778" s="63"/>
    </row>
    <row r="81779" spans="16:17">
      <c r="P81779" s="63"/>
      <c r="Q81779" s="63"/>
    </row>
    <row r="81780" spans="16:17">
      <c r="P81780" s="63"/>
      <c r="Q81780" s="63"/>
    </row>
    <row r="81781" spans="16:17">
      <c r="P81781" s="63"/>
      <c r="Q81781" s="63"/>
    </row>
    <row r="81782" spans="16:17">
      <c r="P81782" s="63"/>
      <c r="Q81782" s="63"/>
    </row>
    <row r="81783" spans="16:17">
      <c r="P81783" s="63"/>
      <c r="Q81783" s="63"/>
    </row>
    <row r="81784" spans="16:17">
      <c r="P81784" s="63"/>
      <c r="Q81784" s="63"/>
    </row>
    <row r="81785" spans="16:17">
      <c r="P81785" s="63"/>
      <c r="Q81785" s="63"/>
    </row>
    <row r="81786" spans="16:17">
      <c r="P81786" s="63"/>
      <c r="Q81786" s="63"/>
    </row>
    <row r="81787" spans="16:17">
      <c r="P81787" s="63"/>
      <c r="Q81787" s="63"/>
    </row>
    <row r="81788" spans="16:17">
      <c r="P81788" s="63"/>
      <c r="Q81788" s="63"/>
    </row>
    <row r="81789" spans="16:17">
      <c r="P81789" s="63"/>
      <c r="Q81789" s="63"/>
    </row>
    <row r="81790" spans="16:17">
      <c r="P81790" s="63"/>
      <c r="Q81790" s="63"/>
    </row>
    <row r="81791" spans="16:17">
      <c r="P81791" s="63"/>
      <c r="Q81791" s="63"/>
    </row>
    <row r="81792" spans="16:17">
      <c r="P81792" s="63"/>
      <c r="Q81792" s="63"/>
    </row>
    <row r="81793" spans="16:17">
      <c r="P81793" s="63"/>
      <c r="Q81793" s="63"/>
    </row>
    <row r="81794" spans="16:17">
      <c r="P81794" s="63"/>
      <c r="Q81794" s="63"/>
    </row>
    <row r="81795" spans="16:17">
      <c r="P81795" s="63"/>
      <c r="Q81795" s="63"/>
    </row>
    <row r="81796" spans="16:17">
      <c r="P81796" s="63"/>
      <c r="Q81796" s="63"/>
    </row>
    <row r="81797" spans="16:17">
      <c r="P81797" s="63"/>
      <c r="Q81797" s="63"/>
    </row>
    <row r="81798" spans="16:17">
      <c r="P81798" s="63"/>
      <c r="Q81798" s="63"/>
    </row>
    <row r="81799" spans="16:17">
      <c r="P81799" s="63"/>
      <c r="Q81799" s="63"/>
    </row>
    <row r="81800" spans="16:17">
      <c r="P81800" s="63"/>
      <c r="Q81800" s="63"/>
    </row>
    <row r="81801" spans="16:17">
      <c r="P81801" s="63"/>
      <c r="Q81801" s="63"/>
    </row>
    <row r="81802" spans="16:17">
      <c r="P81802" s="63"/>
      <c r="Q81802" s="63"/>
    </row>
    <row r="81803" spans="16:17">
      <c r="P81803" s="63"/>
      <c r="Q81803" s="63"/>
    </row>
    <row r="81804" spans="16:17">
      <c r="P81804" s="63"/>
      <c r="Q81804" s="63"/>
    </row>
    <row r="81805" spans="16:17">
      <c r="P81805" s="63"/>
      <c r="Q81805" s="63"/>
    </row>
    <row r="81806" spans="16:17">
      <c r="P81806" s="63"/>
      <c r="Q81806" s="63"/>
    </row>
    <row r="81807" spans="16:17">
      <c r="P81807" s="63"/>
      <c r="Q81807" s="63"/>
    </row>
    <row r="81808" spans="16:17">
      <c r="P81808" s="63"/>
      <c r="Q81808" s="63"/>
    </row>
    <row r="81809" spans="16:17">
      <c r="P81809" s="63"/>
      <c r="Q81809" s="63"/>
    </row>
    <row r="81810" spans="16:17">
      <c r="P81810" s="63"/>
      <c r="Q81810" s="63"/>
    </row>
    <row r="81811" spans="16:17">
      <c r="P81811" s="63"/>
      <c r="Q81811" s="63"/>
    </row>
    <row r="81812" spans="16:17">
      <c r="P81812" s="63"/>
      <c r="Q81812" s="63"/>
    </row>
    <row r="81813" spans="16:17">
      <c r="P81813" s="63"/>
      <c r="Q81813" s="63"/>
    </row>
    <row r="81814" spans="16:17">
      <c r="P81814" s="63"/>
      <c r="Q81814" s="63"/>
    </row>
    <row r="81815" spans="16:17">
      <c r="P81815" s="63"/>
      <c r="Q81815" s="63"/>
    </row>
    <row r="81816" spans="16:17">
      <c r="P81816" s="63"/>
      <c r="Q81816" s="63"/>
    </row>
    <row r="81817" spans="16:17">
      <c r="P81817" s="63"/>
      <c r="Q81817" s="63"/>
    </row>
    <row r="81818" spans="16:17">
      <c r="P81818" s="63"/>
      <c r="Q81818" s="63"/>
    </row>
    <row r="81819" spans="16:17">
      <c r="P81819" s="63"/>
      <c r="Q81819" s="63"/>
    </row>
    <row r="81820" spans="16:17">
      <c r="P81820" s="63"/>
      <c r="Q81820" s="63"/>
    </row>
    <row r="81821" spans="16:17">
      <c r="P81821" s="63"/>
      <c r="Q81821" s="63"/>
    </row>
    <row r="81822" spans="16:17">
      <c r="P81822" s="63"/>
      <c r="Q81822" s="63"/>
    </row>
    <row r="81823" spans="16:17">
      <c r="P81823" s="63"/>
      <c r="Q81823" s="63"/>
    </row>
    <row r="81824" spans="16:17">
      <c r="P81824" s="63"/>
      <c r="Q81824" s="63"/>
    </row>
    <row r="81825" spans="16:17">
      <c r="P81825" s="63"/>
      <c r="Q81825" s="63"/>
    </row>
    <row r="81826" spans="16:17">
      <c r="P81826" s="63"/>
      <c r="Q81826" s="63"/>
    </row>
    <row r="81827" spans="16:17">
      <c r="P81827" s="63"/>
      <c r="Q81827" s="63"/>
    </row>
    <row r="81828" spans="16:17">
      <c r="P81828" s="63"/>
      <c r="Q81828" s="63"/>
    </row>
    <row r="81829" spans="16:17">
      <c r="P81829" s="63"/>
      <c r="Q81829" s="63"/>
    </row>
    <row r="81830" spans="16:17">
      <c r="P81830" s="63"/>
      <c r="Q81830" s="63"/>
    </row>
    <row r="81831" spans="16:17">
      <c r="P81831" s="63"/>
      <c r="Q81831" s="63"/>
    </row>
    <row r="81832" spans="16:17">
      <c r="P81832" s="63"/>
      <c r="Q81832" s="63"/>
    </row>
    <row r="81833" spans="16:17">
      <c r="P81833" s="63"/>
      <c r="Q81833" s="63"/>
    </row>
    <row r="81834" spans="16:17">
      <c r="P81834" s="63"/>
      <c r="Q81834" s="63"/>
    </row>
    <row r="81835" spans="16:17">
      <c r="P81835" s="63"/>
      <c r="Q81835" s="63"/>
    </row>
    <row r="81836" spans="16:17">
      <c r="P81836" s="63"/>
      <c r="Q81836" s="63"/>
    </row>
    <row r="81837" spans="16:17">
      <c r="P81837" s="63"/>
      <c r="Q81837" s="63"/>
    </row>
    <row r="81838" spans="16:17">
      <c r="P81838" s="63"/>
      <c r="Q81838" s="63"/>
    </row>
    <row r="81839" spans="16:17">
      <c r="P81839" s="63"/>
      <c r="Q81839" s="63"/>
    </row>
    <row r="81840" spans="16:17">
      <c r="P81840" s="63"/>
      <c r="Q81840" s="63"/>
    </row>
    <row r="81841" spans="16:17">
      <c r="P81841" s="63"/>
      <c r="Q81841" s="63"/>
    </row>
    <row r="81842" spans="16:17">
      <c r="P81842" s="63"/>
      <c r="Q81842" s="63"/>
    </row>
    <row r="81843" spans="16:17">
      <c r="P81843" s="63"/>
      <c r="Q81843" s="63"/>
    </row>
    <row r="81844" spans="16:17">
      <c r="P81844" s="63"/>
      <c r="Q81844" s="63"/>
    </row>
    <row r="81845" spans="16:17">
      <c r="P81845" s="63"/>
      <c r="Q81845" s="63"/>
    </row>
    <row r="81846" spans="16:17">
      <c r="P81846" s="63"/>
      <c r="Q81846" s="63"/>
    </row>
    <row r="81847" spans="16:17">
      <c r="P81847" s="63"/>
      <c r="Q81847" s="63"/>
    </row>
    <row r="81848" spans="16:17">
      <c r="P81848" s="63"/>
      <c r="Q81848" s="63"/>
    </row>
    <row r="81849" spans="16:17">
      <c r="P81849" s="63"/>
      <c r="Q81849" s="63"/>
    </row>
    <row r="81850" spans="16:17">
      <c r="P81850" s="63"/>
      <c r="Q81850" s="63"/>
    </row>
    <row r="81851" spans="16:17">
      <c r="P81851" s="63"/>
      <c r="Q81851" s="63"/>
    </row>
    <row r="81852" spans="16:17">
      <c r="P81852" s="63"/>
      <c r="Q81852" s="63"/>
    </row>
    <row r="81853" spans="16:17">
      <c r="P81853" s="63"/>
      <c r="Q81853" s="63"/>
    </row>
    <row r="81854" spans="16:17">
      <c r="P81854" s="63"/>
      <c r="Q81854" s="63"/>
    </row>
    <row r="81855" spans="16:17">
      <c r="P81855" s="63"/>
      <c r="Q81855" s="63"/>
    </row>
    <row r="81856" spans="16:17">
      <c r="P81856" s="63"/>
      <c r="Q81856" s="63"/>
    </row>
    <row r="81857" spans="16:17">
      <c r="P81857" s="63"/>
      <c r="Q81857" s="63"/>
    </row>
    <row r="81858" spans="16:17">
      <c r="P81858" s="63"/>
      <c r="Q81858" s="63"/>
    </row>
    <row r="81859" spans="16:17">
      <c r="P81859" s="63"/>
      <c r="Q81859" s="63"/>
    </row>
    <row r="81860" spans="16:17">
      <c r="P81860" s="63"/>
      <c r="Q81860" s="63"/>
    </row>
    <row r="81861" spans="16:17">
      <c r="P81861" s="63"/>
      <c r="Q81861" s="63"/>
    </row>
    <row r="81862" spans="16:17">
      <c r="P81862" s="63"/>
      <c r="Q81862" s="63"/>
    </row>
    <row r="81863" spans="16:17">
      <c r="P81863" s="63"/>
      <c r="Q81863" s="63"/>
    </row>
    <row r="81864" spans="16:17">
      <c r="P81864" s="63"/>
      <c r="Q81864" s="63"/>
    </row>
    <row r="81865" spans="16:17">
      <c r="P81865" s="63"/>
      <c r="Q81865" s="63"/>
    </row>
    <row r="81866" spans="16:17">
      <c r="P81866" s="63"/>
      <c r="Q81866" s="63"/>
    </row>
    <row r="81867" spans="16:17">
      <c r="P81867" s="63"/>
      <c r="Q81867" s="63"/>
    </row>
    <row r="81868" spans="16:17">
      <c r="P81868" s="63"/>
      <c r="Q81868" s="63"/>
    </row>
    <row r="81869" spans="16:17">
      <c r="P81869" s="63"/>
      <c r="Q81869" s="63"/>
    </row>
    <row r="81870" spans="16:17">
      <c r="P81870" s="63"/>
      <c r="Q81870" s="63"/>
    </row>
    <row r="81871" spans="16:17">
      <c r="P81871" s="63"/>
      <c r="Q81871" s="63"/>
    </row>
    <row r="81872" spans="16:17">
      <c r="P81872" s="63"/>
      <c r="Q81872" s="63"/>
    </row>
    <row r="81873" spans="16:17">
      <c r="P81873" s="63"/>
      <c r="Q81873" s="63"/>
    </row>
    <row r="81874" spans="16:17">
      <c r="P81874" s="63"/>
      <c r="Q81874" s="63"/>
    </row>
    <row r="81875" spans="16:17">
      <c r="P81875" s="63"/>
      <c r="Q81875" s="63"/>
    </row>
    <row r="81876" spans="16:17">
      <c r="P81876" s="63"/>
      <c r="Q81876" s="63"/>
    </row>
    <row r="81877" spans="16:17">
      <c r="P81877" s="63"/>
      <c r="Q81877" s="63"/>
    </row>
    <row r="81878" spans="16:17">
      <c r="P81878" s="63"/>
      <c r="Q81878" s="63"/>
    </row>
    <row r="81879" spans="16:17">
      <c r="P81879" s="63"/>
      <c r="Q81879" s="63"/>
    </row>
    <row r="81880" spans="16:17">
      <c r="P81880" s="63"/>
      <c r="Q81880" s="63"/>
    </row>
    <row r="81881" spans="16:17">
      <c r="P81881" s="63"/>
      <c r="Q81881" s="63"/>
    </row>
    <row r="81882" spans="16:17">
      <c r="P81882" s="63"/>
      <c r="Q81882" s="63"/>
    </row>
    <row r="81883" spans="16:17">
      <c r="P81883" s="63"/>
      <c r="Q81883" s="63"/>
    </row>
    <row r="81884" spans="16:17">
      <c r="P81884" s="63"/>
      <c r="Q81884" s="63"/>
    </row>
    <row r="81885" spans="16:17">
      <c r="P81885" s="63"/>
      <c r="Q81885" s="63"/>
    </row>
    <row r="81886" spans="16:17">
      <c r="P81886" s="63"/>
      <c r="Q81886" s="63"/>
    </row>
    <row r="81887" spans="16:17">
      <c r="P81887" s="63"/>
      <c r="Q81887" s="63"/>
    </row>
    <row r="81888" spans="16:17">
      <c r="P81888" s="63"/>
      <c r="Q81888" s="63"/>
    </row>
    <row r="81889" spans="16:17">
      <c r="P81889" s="63"/>
      <c r="Q81889" s="63"/>
    </row>
    <row r="81890" spans="16:17">
      <c r="P81890" s="63"/>
      <c r="Q81890" s="63"/>
    </row>
    <row r="81891" spans="16:17">
      <c r="P81891" s="63"/>
      <c r="Q81891" s="63"/>
    </row>
    <row r="81892" spans="16:17">
      <c r="P81892" s="63"/>
      <c r="Q81892" s="63"/>
    </row>
    <row r="81893" spans="16:17">
      <c r="P81893" s="63"/>
      <c r="Q81893" s="63"/>
    </row>
    <row r="81894" spans="16:17">
      <c r="P81894" s="63"/>
      <c r="Q81894" s="63"/>
    </row>
    <row r="81895" spans="16:17">
      <c r="P81895" s="63"/>
      <c r="Q81895" s="63"/>
    </row>
    <row r="81896" spans="16:17">
      <c r="P81896" s="63"/>
      <c r="Q81896" s="63"/>
    </row>
    <row r="81897" spans="16:17">
      <c r="P81897" s="63"/>
      <c r="Q81897" s="63"/>
    </row>
    <row r="81898" spans="16:17">
      <c r="P81898" s="63"/>
      <c r="Q81898" s="63"/>
    </row>
    <row r="81899" spans="16:17">
      <c r="P81899" s="63"/>
      <c r="Q81899" s="63"/>
    </row>
    <row r="81900" spans="16:17">
      <c r="P81900" s="63"/>
      <c r="Q81900" s="63"/>
    </row>
    <row r="81901" spans="16:17">
      <c r="P81901" s="63"/>
      <c r="Q81901" s="63"/>
    </row>
    <row r="81902" spans="16:17">
      <c r="P81902" s="63"/>
      <c r="Q81902" s="63"/>
    </row>
    <row r="81903" spans="16:17">
      <c r="P81903" s="63"/>
      <c r="Q81903" s="63"/>
    </row>
    <row r="81904" spans="16:17">
      <c r="P81904" s="63"/>
      <c r="Q81904" s="63"/>
    </row>
    <row r="81905" spans="16:17">
      <c r="P81905" s="63"/>
      <c r="Q81905" s="63"/>
    </row>
    <row r="81906" spans="16:17">
      <c r="P81906" s="63"/>
      <c r="Q81906" s="63"/>
    </row>
    <row r="81907" spans="16:17">
      <c r="P81907" s="63"/>
      <c r="Q81907" s="63"/>
    </row>
    <row r="81908" spans="16:17">
      <c r="P81908" s="63"/>
      <c r="Q81908" s="63"/>
    </row>
    <row r="81909" spans="16:17">
      <c r="P81909" s="63"/>
      <c r="Q81909" s="63"/>
    </row>
    <row r="81910" spans="16:17">
      <c r="P81910" s="63"/>
      <c r="Q81910" s="63"/>
    </row>
    <row r="81911" spans="16:17">
      <c r="P81911" s="63"/>
      <c r="Q81911" s="63"/>
    </row>
    <row r="81912" spans="16:17">
      <c r="P81912" s="63"/>
      <c r="Q81912" s="63"/>
    </row>
    <row r="81913" spans="16:17">
      <c r="P81913" s="63"/>
      <c r="Q81913" s="63"/>
    </row>
    <row r="81914" spans="16:17">
      <c r="P81914" s="63"/>
      <c r="Q81914" s="63"/>
    </row>
    <row r="81915" spans="16:17">
      <c r="P81915" s="63"/>
      <c r="Q81915" s="63"/>
    </row>
    <row r="81916" spans="16:17">
      <c r="P81916" s="63"/>
      <c r="Q81916" s="63"/>
    </row>
    <row r="81917" spans="16:17">
      <c r="P81917" s="63"/>
      <c r="Q81917" s="63"/>
    </row>
    <row r="81918" spans="16:17">
      <c r="P81918" s="63"/>
      <c r="Q81918" s="63"/>
    </row>
    <row r="81919" spans="16:17">
      <c r="P81919" s="63"/>
      <c r="Q81919" s="63"/>
    </row>
    <row r="81920" spans="16:17">
      <c r="P81920" s="63"/>
      <c r="Q81920" s="63"/>
    </row>
    <row r="81921" spans="16:17">
      <c r="P81921" s="63"/>
      <c r="Q81921" s="63"/>
    </row>
    <row r="81922" spans="16:17">
      <c r="P81922" s="63"/>
      <c r="Q81922" s="63"/>
    </row>
    <row r="81923" spans="16:17">
      <c r="P81923" s="63"/>
      <c r="Q81923" s="63"/>
    </row>
    <row r="81924" spans="16:17">
      <c r="P81924" s="63"/>
      <c r="Q81924" s="63"/>
    </row>
    <row r="81925" spans="16:17">
      <c r="P81925" s="63"/>
      <c r="Q81925" s="63"/>
    </row>
    <row r="81926" spans="16:17">
      <c r="P81926" s="63"/>
      <c r="Q81926" s="63"/>
    </row>
    <row r="81927" spans="16:17">
      <c r="P81927" s="63"/>
      <c r="Q81927" s="63"/>
    </row>
    <row r="81928" spans="16:17">
      <c r="P81928" s="63"/>
      <c r="Q81928" s="63"/>
    </row>
    <row r="81929" spans="16:17">
      <c r="P81929" s="63"/>
      <c r="Q81929" s="63"/>
    </row>
    <row r="81930" spans="16:17">
      <c r="P81930" s="63"/>
      <c r="Q81930" s="63"/>
    </row>
    <row r="81931" spans="16:17">
      <c r="P81931" s="63"/>
      <c r="Q81931" s="63"/>
    </row>
    <row r="81932" spans="16:17">
      <c r="P81932" s="63"/>
      <c r="Q81932" s="63"/>
    </row>
    <row r="81933" spans="16:17">
      <c r="P81933" s="63"/>
      <c r="Q81933" s="63"/>
    </row>
    <row r="81934" spans="16:17">
      <c r="P81934" s="63"/>
      <c r="Q81934" s="63"/>
    </row>
    <row r="81935" spans="16:17">
      <c r="P81935" s="63"/>
      <c r="Q81935" s="63"/>
    </row>
    <row r="81936" spans="16:17">
      <c r="P81936" s="63"/>
      <c r="Q81936" s="63"/>
    </row>
    <row r="81937" spans="16:17">
      <c r="P81937" s="63"/>
      <c r="Q81937" s="63"/>
    </row>
    <row r="81938" spans="16:17">
      <c r="P81938" s="63"/>
      <c r="Q81938" s="63"/>
    </row>
    <row r="81939" spans="16:17">
      <c r="P81939" s="63"/>
      <c r="Q81939" s="63"/>
    </row>
    <row r="81940" spans="16:17">
      <c r="P81940" s="63"/>
      <c r="Q81940" s="63"/>
    </row>
    <row r="81941" spans="16:17">
      <c r="P81941" s="63"/>
      <c r="Q81941" s="63"/>
    </row>
    <row r="81942" spans="16:17">
      <c r="P81942" s="63"/>
      <c r="Q81942" s="63"/>
    </row>
    <row r="81943" spans="16:17">
      <c r="P81943" s="63"/>
      <c r="Q81943" s="63"/>
    </row>
    <row r="81944" spans="16:17">
      <c r="P81944" s="63"/>
      <c r="Q81944" s="63"/>
    </row>
    <row r="81945" spans="16:17">
      <c r="P81945" s="63"/>
      <c r="Q81945" s="63"/>
    </row>
    <row r="81946" spans="16:17">
      <c r="P81946" s="63"/>
      <c r="Q81946" s="63"/>
    </row>
    <row r="81947" spans="16:17">
      <c r="P81947" s="63"/>
      <c r="Q81947" s="63"/>
    </row>
    <row r="81948" spans="16:17">
      <c r="P81948" s="63"/>
      <c r="Q81948" s="63"/>
    </row>
    <row r="81949" spans="16:17">
      <c r="P81949" s="63"/>
      <c r="Q81949" s="63"/>
    </row>
    <row r="81950" spans="16:17">
      <c r="P81950" s="63"/>
      <c r="Q81950" s="63"/>
    </row>
    <row r="81951" spans="16:17">
      <c r="P81951" s="63"/>
      <c r="Q81951" s="63"/>
    </row>
    <row r="81952" spans="16:17">
      <c r="P81952" s="63"/>
      <c r="Q81952" s="63"/>
    </row>
    <row r="81953" spans="16:17">
      <c r="P81953" s="63"/>
      <c r="Q81953" s="63"/>
    </row>
    <row r="81954" spans="16:17">
      <c r="P81954" s="63"/>
      <c r="Q81954" s="63"/>
    </row>
    <row r="81955" spans="16:17">
      <c r="P81955" s="63"/>
      <c r="Q81955" s="63"/>
    </row>
    <row r="81956" spans="16:17">
      <c r="P81956" s="63"/>
      <c r="Q81956" s="63"/>
    </row>
    <row r="81957" spans="16:17">
      <c r="P81957" s="63"/>
      <c r="Q81957" s="63"/>
    </row>
    <row r="81958" spans="16:17">
      <c r="P81958" s="63"/>
      <c r="Q81958" s="63"/>
    </row>
    <row r="81959" spans="16:17">
      <c r="P81959" s="63"/>
      <c r="Q81959" s="63"/>
    </row>
    <row r="81960" spans="16:17">
      <c r="P81960" s="63"/>
      <c r="Q81960" s="63"/>
    </row>
    <row r="81961" spans="16:17">
      <c r="P81961" s="63"/>
      <c r="Q81961" s="63"/>
    </row>
    <row r="81962" spans="16:17">
      <c r="P81962" s="63"/>
      <c r="Q81962" s="63"/>
    </row>
    <row r="81963" spans="16:17">
      <c r="P81963" s="63"/>
      <c r="Q81963" s="63"/>
    </row>
    <row r="81964" spans="16:17">
      <c r="P81964" s="63"/>
      <c r="Q81964" s="63"/>
    </row>
    <row r="81965" spans="16:17">
      <c r="P81965" s="63"/>
      <c r="Q81965" s="63"/>
    </row>
    <row r="81966" spans="16:17">
      <c r="P81966" s="63"/>
      <c r="Q81966" s="63"/>
    </row>
    <row r="81967" spans="16:17">
      <c r="P81967" s="63"/>
      <c r="Q81967" s="63"/>
    </row>
    <row r="81968" spans="16:17">
      <c r="P81968" s="63"/>
      <c r="Q81968" s="63"/>
    </row>
    <row r="81969" spans="16:17">
      <c r="P81969" s="63"/>
      <c r="Q81969" s="63"/>
    </row>
    <row r="81970" spans="16:17">
      <c r="P81970" s="63"/>
      <c r="Q81970" s="63"/>
    </row>
    <row r="81971" spans="16:17">
      <c r="P81971" s="63"/>
      <c r="Q81971" s="63"/>
    </row>
    <row r="81972" spans="16:17">
      <c r="P81972" s="63"/>
      <c r="Q81972" s="63"/>
    </row>
    <row r="81973" spans="16:17">
      <c r="P81973" s="63"/>
      <c r="Q81973" s="63"/>
    </row>
    <row r="81974" spans="16:17">
      <c r="P81974" s="63"/>
      <c r="Q81974" s="63"/>
    </row>
    <row r="81975" spans="16:17">
      <c r="P81975" s="63"/>
      <c r="Q81975" s="63"/>
    </row>
    <row r="81976" spans="16:17">
      <c r="P81976" s="63"/>
      <c r="Q81976" s="63"/>
    </row>
    <row r="81977" spans="16:17">
      <c r="P81977" s="63"/>
      <c r="Q81977" s="63"/>
    </row>
    <row r="81978" spans="16:17">
      <c r="P81978" s="63"/>
      <c r="Q81978" s="63"/>
    </row>
    <row r="81979" spans="16:17">
      <c r="P81979" s="63"/>
      <c r="Q81979" s="63"/>
    </row>
    <row r="81980" spans="16:17">
      <c r="P81980" s="63"/>
      <c r="Q81980" s="63"/>
    </row>
    <row r="81981" spans="16:17">
      <c r="P81981" s="63"/>
      <c r="Q81981" s="63"/>
    </row>
    <row r="81982" spans="16:17">
      <c r="P81982" s="63"/>
      <c r="Q81982" s="63"/>
    </row>
    <row r="81983" spans="16:17">
      <c r="P81983" s="63"/>
      <c r="Q81983" s="63"/>
    </row>
    <row r="81984" spans="16:17">
      <c r="P81984" s="63"/>
      <c r="Q81984" s="63"/>
    </row>
    <row r="81985" spans="16:17">
      <c r="P81985" s="63"/>
      <c r="Q81985" s="63"/>
    </row>
    <row r="81986" spans="16:17">
      <c r="P81986" s="63"/>
      <c r="Q81986" s="63"/>
    </row>
    <row r="81987" spans="16:17">
      <c r="P81987" s="63"/>
      <c r="Q81987" s="63"/>
    </row>
    <row r="81988" spans="16:17">
      <c r="P81988" s="63"/>
      <c r="Q81988" s="63"/>
    </row>
    <row r="81989" spans="16:17">
      <c r="P81989" s="63"/>
      <c r="Q81989" s="63"/>
    </row>
    <row r="81990" spans="16:17">
      <c r="P81990" s="63"/>
      <c r="Q81990" s="63"/>
    </row>
    <row r="81991" spans="16:17">
      <c r="P81991" s="63"/>
      <c r="Q81991" s="63"/>
    </row>
    <row r="81992" spans="16:17">
      <c r="P81992" s="63"/>
      <c r="Q81992" s="63"/>
    </row>
    <row r="81993" spans="16:17">
      <c r="P81993" s="63"/>
      <c r="Q81993" s="63"/>
    </row>
    <row r="81994" spans="16:17">
      <c r="P81994" s="63"/>
      <c r="Q81994" s="63"/>
    </row>
    <row r="81995" spans="16:17">
      <c r="P81995" s="63"/>
      <c r="Q81995" s="63"/>
    </row>
    <row r="81996" spans="16:17">
      <c r="P81996" s="63"/>
      <c r="Q81996" s="63"/>
    </row>
    <row r="81997" spans="16:17">
      <c r="P81997" s="63"/>
      <c r="Q81997" s="63"/>
    </row>
    <row r="81998" spans="16:17">
      <c r="P81998" s="63"/>
      <c r="Q81998" s="63"/>
    </row>
    <row r="81999" spans="16:17">
      <c r="P81999" s="63"/>
      <c r="Q81999" s="63"/>
    </row>
    <row r="82000" spans="16:17">
      <c r="P82000" s="63"/>
      <c r="Q82000" s="63"/>
    </row>
    <row r="82001" spans="16:17">
      <c r="P82001" s="63"/>
      <c r="Q82001" s="63"/>
    </row>
    <row r="82002" spans="16:17">
      <c r="P82002" s="63"/>
      <c r="Q82002" s="63"/>
    </row>
    <row r="82003" spans="16:17">
      <c r="P82003" s="63"/>
      <c r="Q82003" s="63"/>
    </row>
    <row r="82004" spans="16:17">
      <c r="P82004" s="63"/>
      <c r="Q82004" s="63"/>
    </row>
    <row r="82005" spans="16:17">
      <c r="P82005" s="63"/>
      <c r="Q82005" s="63"/>
    </row>
    <row r="82006" spans="16:17">
      <c r="P82006" s="63"/>
      <c r="Q82006" s="63"/>
    </row>
    <row r="82007" spans="16:17">
      <c r="P82007" s="63"/>
      <c r="Q82007" s="63"/>
    </row>
    <row r="82008" spans="16:17">
      <c r="P82008" s="63"/>
      <c r="Q82008" s="63"/>
    </row>
    <row r="82009" spans="16:17">
      <c r="P82009" s="63"/>
      <c r="Q82009" s="63"/>
    </row>
    <row r="82010" spans="16:17">
      <c r="P82010" s="63"/>
      <c r="Q82010" s="63"/>
    </row>
    <row r="82011" spans="16:17">
      <c r="P82011" s="63"/>
      <c r="Q82011" s="63"/>
    </row>
    <row r="82012" spans="16:17">
      <c r="P82012" s="63"/>
      <c r="Q82012" s="63"/>
    </row>
    <row r="82013" spans="16:17">
      <c r="P82013" s="63"/>
      <c r="Q82013" s="63"/>
    </row>
    <row r="82014" spans="16:17">
      <c r="P82014" s="63"/>
      <c r="Q82014" s="63"/>
    </row>
    <row r="82015" spans="16:17">
      <c r="P82015" s="63"/>
      <c r="Q82015" s="63"/>
    </row>
    <row r="82016" spans="16:17">
      <c r="P82016" s="63"/>
      <c r="Q82016" s="63"/>
    </row>
    <row r="82017" spans="16:17">
      <c r="P82017" s="63"/>
      <c r="Q82017" s="63"/>
    </row>
    <row r="82018" spans="16:17">
      <c r="P82018" s="63"/>
      <c r="Q82018" s="63"/>
    </row>
    <row r="82019" spans="16:17">
      <c r="P82019" s="63"/>
      <c r="Q82019" s="63"/>
    </row>
    <row r="82020" spans="16:17">
      <c r="P82020" s="63"/>
      <c r="Q82020" s="63"/>
    </row>
    <row r="82021" spans="16:17">
      <c r="P82021" s="63"/>
      <c r="Q82021" s="63"/>
    </row>
    <row r="82022" spans="16:17">
      <c r="P82022" s="63"/>
      <c r="Q82022" s="63"/>
    </row>
    <row r="82023" spans="16:17">
      <c r="P82023" s="63"/>
      <c r="Q82023" s="63"/>
    </row>
    <row r="82024" spans="16:17">
      <c r="P82024" s="63"/>
      <c r="Q82024" s="63"/>
    </row>
    <row r="82025" spans="16:17">
      <c r="P82025" s="63"/>
      <c r="Q82025" s="63"/>
    </row>
    <row r="82026" spans="16:17">
      <c r="P82026" s="63"/>
      <c r="Q82026" s="63"/>
    </row>
    <row r="82027" spans="16:17">
      <c r="P82027" s="63"/>
      <c r="Q82027" s="63"/>
    </row>
    <row r="82028" spans="16:17">
      <c r="P82028" s="63"/>
      <c r="Q82028" s="63"/>
    </row>
    <row r="82029" spans="16:17">
      <c r="P82029" s="63"/>
      <c r="Q82029" s="63"/>
    </row>
    <row r="82030" spans="16:17">
      <c r="P82030" s="63"/>
      <c r="Q82030" s="63"/>
    </row>
    <row r="82031" spans="16:17">
      <c r="P82031" s="63"/>
      <c r="Q82031" s="63"/>
    </row>
    <row r="82032" spans="16:17">
      <c r="P82032" s="63"/>
      <c r="Q82032" s="63"/>
    </row>
    <row r="82033" spans="16:17">
      <c r="P82033" s="63"/>
      <c r="Q82033" s="63"/>
    </row>
    <row r="82034" spans="16:17">
      <c r="P82034" s="63"/>
      <c r="Q82034" s="63"/>
    </row>
    <row r="82035" spans="16:17">
      <c r="P82035" s="63"/>
      <c r="Q82035" s="63"/>
    </row>
    <row r="82036" spans="16:17">
      <c r="P82036" s="63"/>
      <c r="Q82036" s="63"/>
    </row>
    <row r="82037" spans="16:17">
      <c r="P82037" s="63"/>
      <c r="Q82037" s="63"/>
    </row>
    <row r="82038" spans="16:17">
      <c r="P82038" s="63"/>
      <c r="Q82038" s="63"/>
    </row>
    <row r="82039" spans="16:17">
      <c r="P82039" s="63"/>
      <c r="Q82039" s="63"/>
    </row>
    <row r="82040" spans="16:17">
      <c r="P82040" s="63"/>
      <c r="Q82040" s="63"/>
    </row>
    <row r="82041" spans="16:17">
      <c r="P82041" s="63"/>
      <c r="Q82041" s="63"/>
    </row>
    <row r="82042" spans="16:17">
      <c r="P82042" s="63"/>
      <c r="Q82042" s="63"/>
    </row>
    <row r="82043" spans="16:17">
      <c r="P82043" s="63"/>
      <c r="Q82043" s="63"/>
    </row>
    <row r="82044" spans="16:17">
      <c r="P82044" s="63"/>
      <c r="Q82044" s="63"/>
    </row>
    <row r="82045" spans="16:17">
      <c r="P82045" s="63"/>
      <c r="Q82045" s="63"/>
    </row>
    <row r="82046" spans="16:17">
      <c r="P82046" s="63"/>
      <c r="Q82046" s="63"/>
    </row>
    <row r="82047" spans="16:17">
      <c r="P82047" s="63"/>
      <c r="Q82047" s="63"/>
    </row>
    <row r="82048" spans="16:17">
      <c r="P82048" s="63"/>
      <c r="Q82048" s="63"/>
    </row>
    <row r="82049" spans="16:17">
      <c r="P82049" s="63"/>
      <c r="Q82049" s="63"/>
    </row>
    <row r="82050" spans="16:17">
      <c r="P82050" s="63"/>
      <c r="Q82050" s="63"/>
    </row>
    <row r="82051" spans="16:17">
      <c r="P82051" s="63"/>
      <c r="Q82051" s="63"/>
    </row>
    <row r="82052" spans="16:17">
      <c r="P82052" s="63"/>
      <c r="Q82052" s="63"/>
    </row>
    <row r="82053" spans="16:17">
      <c r="P82053" s="63"/>
      <c r="Q82053" s="63"/>
    </row>
    <row r="82054" spans="16:17">
      <c r="P82054" s="63"/>
      <c r="Q82054" s="63"/>
    </row>
    <row r="82055" spans="16:17">
      <c r="P82055" s="63"/>
      <c r="Q82055" s="63"/>
    </row>
    <row r="82056" spans="16:17">
      <c r="P82056" s="63"/>
      <c r="Q82056" s="63"/>
    </row>
    <row r="82057" spans="16:17">
      <c r="P82057" s="63"/>
      <c r="Q82057" s="63"/>
    </row>
    <row r="82058" spans="16:17">
      <c r="P82058" s="63"/>
      <c r="Q82058" s="63"/>
    </row>
    <row r="82059" spans="16:17">
      <c r="P82059" s="63"/>
      <c r="Q82059" s="63"/>
    </row>
    <row r="82060" spans="16:17">
      <c r="P82060" s="63"/>
      <c r="Q82060" s="63"/>
    </row>
    <row r="82061" spans="16:17">
      <c r="P82061" s="63"/>
      <c r="Q82061" s="63"/>
    </row>
    <row r="82062" spans="16:17">
      <c r="P82062" s="63"/>
      <c r="Q82062" s="63"/>
    </row>
    <row r="82063" spans="16:17">
      <c r="P82063" s="63"/>
      <c r="Q82063" s="63"/>
    </row>
    <row r="82064" spans="16:17">
      <c r="P82064" s="63"/>
      <c r="Q82064" s="63"/>
    </row>
    <row r="82065" spans="16:17">
      <c r="P82065" s="63"/>
      <c r="Q82065" s="63"/>
    </row>
    <row r="82066" spans="16:17">
      <c r="P82066" s="63"/>
      <c r="Q82066" s="63"/>
    </row>
    <row r="82067" spans="16:17">
      <c r="P82067" s="63"/>
      <c r="Q82067" s="63"/>
    </row>
    <row r="82068" spans="16:17">
      <c r="P82068" s="63"/>
      <c r="Q82068" s="63"/>
    </row>
    <row r="82069" spans="16:17">
      <c r="P82069" s="63"/>
      <c r="Q82069" s="63"/>
    </row>
    <row r="82070" spans="16:17">
      <c r="P82070" s="63"/>
      <c r="Q82070" s="63"/>
    </row>
    <row r="82071" spans="16:17">
      <c r="P82071" s="63"/>
      <c r="Q82071" s="63"/>
    </row>
    <row r="82072" spans="16:17">
      <c r="P82072" s="63"/>
      <c r="Q82072" s="63"/>
    </row>
    <row r="82073" spans="16:17">
      <c r="P82073" s="63"/>
      <c r="Q82073" s="63"/>
    </row>
    <row r="82074" spans="16:17">
      <c r="P82074" s="63"/>
      <c r="Q82074" s="63"/>
    </row>
    <row r="82075" spans="16:17">
      <c r="P82075" s="63"/>
      <c r="Q82075" s="63"/>
    </row>
    <row r="82076" spans="16:17">
      <c r="P82076" s="63"/>
      <c r="Q82076" s="63"/>
    </row>
    <row r="82077" spans="16:17">
      <c r="P82077" s="63"/>
      <c r="Q82077" s="63"/>
    </row>
    <row r="82078" spans="16:17">
      <c r="P82078" s="63"/>
      <c r="Q82078" s="63"/>
    </row>
    <row r="82079" spans="16:17">
      <c r="P82079" s="63"/>
      <c r="Q82079" s="63"/>
    </row>
    <row r="82080" spans="16:17">
      <c r="P82080" s="63"/>
      <c r="Q82080" s="63"/>
    </row>
    <row r="82081" spans="16:17">
      <c r="P82081" s="63"/>
      <c r="Q82081" s="63"/>
    </row>
    <row r="82082" spans="16:17">
      <c r="P82082" s="63"/>
      <c r="Q82082" s="63"/>
    </row>
    <row r="82083" spans="16:17">
      <c r="P82083" s="63"/>
      <c r="Q82083" s="63"/>
    </row>
    <row r="82084" spans="16:17">
      <c r="P82084" s="63"/>
      <c r="Q82084" s="63"/>
    </row>
    <row r="82085" spans="16:17">
      <c r="P82085" s="63"/>
      <c r="Q82085" s="63"/>
    </row>
    <row r="82086" spans="16:17">
      <c r="P82086" s="63"/>
      <c r="Q82086" s="63"/>
    </row>
    <row r="82087" spans="16:17">
      <c r="P82087" s="63"/>
      <c r="Q82087" s="63"/>
    </row>
    <row r="82088" spans="16:17">
      <c r="P82088" s="63"/>
      <c r="Q82088" s="63"/>
    </row>
    <row r="82089" spans="16:17">
      <c r="P82089" s="63"/>
      <c r="Q82089" s="63"/>
    </row>
    <row r="82090" spans="16:17">
      <c r="P82090" s="63"/>
      <c r="Q82090" s="63"/>
    </row>
    <row r="82091" spans="16:17">
      <c r="P82091" s="63"/>
      <c r="Q82091" s="63"/>
    </row>
    <row r="82092" spans="16:17">
      <c r="P82092" s="63"/>
      <c r="Q82092" s="63"/>
    </row>
    <row r="82093" spans="16:17">
      <c r="P82093" s="63"/>
      <c r="Q82093" s="63"/>
    </row>
    <row r="82094" spans="16:17">
      <c r="P82094" s="63"/>
      <c r="Q82094" s="63"/>
    </row>
    <row r="82095" spans="16:17">
      <c r="P82095" s="63"/>
      <c r="Q82095" s="63"/>
    </row>
    <row r="82096" spans="16:17">
      <c r="P82096" s="63"/>
      <c r="Q82096" s="63"/>
    </row>
    <row r="82097" spans="16:17">
      <c r="P82097" s="63"/>
      <c r="Q82097" s="63"/>
    </row>
    <row r="82098" spans="16:17">
      <c r="P82098" s="63"/>
      <c r="Q82098" s="63"/>
    </row>
    <row r="82099" spans="16:17">
      <c r="P82099" s="63"/>
      <c r="Q82099" s="63"/>
    </row>
    <row r="82100" spans="16:17">
      <c r="P82100" s="63"/>
      <c r="Q82100" s="63"/>
    </row>
    <row r="82101" spans="16:17">
      <c r="P82101" s="63"/>
      <c r="Q82101" s="63"/>
    </row>
    <row r="82102" spans="16:17">
      <c r="P82102" s="63"/>
      <c r="Q82102" s="63"/>
    </row>
    <row r="82103" spans="16:17">
      <c r="P82103" s="63"/>
      <c r="Q82103" s="63"/>
    </row>
    <row r="82104" spans="16:17">
      <c r="P82104" s="63"/>
      <c r="Q82104" s="63"/>
    </row>
    <row r="82105" spans="16:17">
      <c r="P82105" s="63"/>
      <c r="Q82105" s="63"/>
    </row>
    <row r="82106" spans="16:17">
      <c r="P82106" s="63"/>
      <c r="Q82106" s="63"/>
    </row>
    <row r="82107" spans="16:17">
      <c r="P82107" s="63"/>
      <c r="Q82107" s="63"/>
    </row>
    <row r="82108" spans="16:17">
      <c r="P82108" s="63"/>
      <c r="Q82108" s="63"/>
    </row>
    <row r="82109" spans="16:17">
      <c r="P82109" s="63"/>
      <c r="Q82109" s="63"/>
    </row>
    <row r="82110" spans="16:17">
      <c r="P82110" s="63"/>
      <c r="Q82110" s="63"/>
    </row>
    <row r="82111" spans="16:17">
      <c r="P82111" s="63"/>
      <c r="Q82111" s="63"/>
    </row>
    <row r="82112" spans="16:17">
      <c r="P82112" s="63"/>
      <c r="Q82112" s="63"/>
    </row>
    <row r="82113" spans="16:17">
      <c r="P82113" s="63"/>
      <c r="Q82113" s="63"/>
    </row>
    <row r="82114" spans="16:17">
      <c r="P82114" s="63"/>
      <c r="Q82114" s="63"/>
    </row>
    <row r="82115" spans="16:17">
      <c r="P82115" s="63"/>
      <c r="Q82115" s="63"/>
    </row>
    <row r="82116" spans="16:17">
      <c r="P82116" s="63"/>
      <c r="Q82116" s="63"/>
    </row>
    <row r="82117" spans="16:17">
      <c r="P82117" s="63"/>
      <c r="Q82117" s="63"/>
    </row>
    <row r="82118" spans="16:17">
      <c r="P82118" s="63"/>
      <c r="Q82118" s="63"/>
    </row>
    <row r="82119" spans="16:17">
      <c r="P82119" s="63"/>
      <c r="Q82119" s="63"/>
    </row>
    <row r="82120" spans="16:17">
      <c r="P82120" s="63"/>
      <c r="Q82120" s="63"/>
    </row>
    <row r="82121" spans="16:17">
      <c r="P82121" s="63"/>
      <c r="Q82121" s="63"/>
    </row>
    <row r="82122" spans="16:17">
      <c r="P82122" s="63"/>
      <c r="Q82122" s="63"/>
    </row>
    <row r="82123" spans="16:17">
      <c r="P82123" s="63"/>
      <c r="Q82123" s="63"/>
    </row>
    <row r="82124" spans="16:17">
      <c r="P82124" s="63"/>
      <c r="Q82124" s="63"/>
    </row>
    <row r="82125" spans="16:17">
      <c r="P82125" s="63"/>
      <c r="Q82125" s="63"/>
    </row>
    <row r="82126" spans="16:17">
      <c r="P82126" s="63"/>
      <c r="Q82126" s="63"/>
    </row>
    <row r="82127" spans="16:17">
      <c r="P82127" s="63"/>
      <c r="Q82127" s="63"/>
    </row>
    <row r="82128" spans="16:17">
      <c r="P82128" s="63"/>
      <c r="Q82128" s="63"/>
    </row>
    <row r="82129" spans="16:17">
      <c r="P82129" s="63"/>
      <c r="Q82129" s="63"/>
    </row>
    <row r="82130" spans="16:17">
      <c r="P82130" s="63"/>
      <c r="Q82130" s="63"/>
    </row>
    <row r="82131" spans="16:17">
      <c r="P82131" s="63"/>
      <c r="Q82131" s="63"/>
    </row>
    <row r="82132" spans="16:17">
      <c r="P82132" s="63"/>
      <c r="Q82132" s="63"/>
    </row>
    <row r="82133" spans="16:17">
      <c r="P82133" s="63"/>
      <c r="Q82133" s="63"/>
    </row>
    <row r="82134" spans="16:17">
      <c r="P82134" s="63"/>
      <c r="Q82134" s="63"/>
    </row>
    <row r="82135" spans="16:17">
      <c r="P82135" s="63"/>
      <c r="Q82135" s="63"/>
    </row>
    <row r="82136" spans="16:17">
      <c r="P82136" s="63"/>
      <c r="Q82136" s="63"/>
    </row>
    <row r="82137" spans="16:17">
      <c r="P82137" s="63"/>
      <c r="Q82137" s="63"/>
    </row>
    <row r="82138" spans="16:17">
      <c r="P82138" s="63"/>
      <c r="Q82138" s="63"/>
    </row>
    <row r="82139" spans="16:17">
      <c r="P82139" s="63"/>
      <c r="Q82139" s="63"/>
    </row>
    <row r="82140" spans="16:17">
      <c r="P82140" s="63"/>
      <c r="Q82140" s="63"/>
    </row>
    <row r="82141" spans="16:17">
      <c r="P82141" s="63"/>
      <c r="Q82141" s="63"/>
    </row>
    <row r="82142" spans="16:17">
      <c r="P82142" s="63"/>
      <c r="Q82142" s="63"/>
    </row>
    <row r="82143" spans="16:17">
      <c r="P82143" s="63"/>
      <c r="Q82143" s="63"/>
    </row>
    <row r="82144" spans="16:17">
      <c r="P82144" s="63"/>
      <c r="Q82144" s="63"/>
    </row>
    <row r="82145" spans="16:17">
      <c r="P82145" s="63"/>
      <c r="Q82145" s="63"/>
    </row>
    <row r="82146" spans="16:17">
      <c r="P82146" s="63"/>
      <c r="Q82146" s="63"/>
    </row>
    <row r="82147" spans="16:17">
      <c r="P82147" s="63"/>
      <c r="Q82147" s="63"/>
    </row>
    <row r="82148" spans="16:17">
      <c r="P82148" s="63"/>
      <c r="Q82148" s="63"/>
    </row>
    <row r="82149" spans="16:17">
      <c r="P82149" s="63"/>
      <c r="Q82149" s="63"/>
    </row>
    <row r="82150" spans="16:17">
      <c r="P82150" s="63"/>
      <c r="Q82150" s="63"/>
    </row>
    <row r="82151" spans="16:17">
      <c r="P82151" s="63"/>
      <c r="Q82151" s="63"/>
    </row>
    <row r="82152" spans="16:17">
      <c r="P82152" s="63"/>
      <c r="Q82152" s="63"/>
    </row>
    <row r="82153" spans="16:17">
      <c r="P82153" s="63"/>
      <c r="Q82153" s="63"/>
    </row>
    <row r="82154" spans="16:17">
      <c r="P82154" s="63"/>
      <c r="Q82154" s="63"/>
    </row>
    <row r="82155" spans="16:17">
      <c r="P82155" s="63"/>
      <c r="Q82155" s="63"/>
    </row>
    <row r="82156" spans="16:17">
      <c r="P82156" s="63"/>
      <c r="Q82156" s="63"/>
    </row>
    <row r="82157" spans="16:17">
      <c r="P82157" s="63"/>
      <c r="Q82157" s="63"/>
    </row>
    <row r="82158" spans="16:17">
      <c r="P82158" s="63"/>
      <c r="Q82158" s="63"/>
    </row>
    <row r="82159" spans="16:17">
      <c r="P82159" s="63"/>
      <c r="Q82159" s="63"/>
    </row>
    <row r="82160" spans="16:17">
      <c r="P82160" s="63"/>
      <c r="Q82160" s="63"/>
    </row>
    <row r="82161" spans="16:17">
      <c r="P82161" s="63"/>
      <c r="Q82161" s="63"/>
    </row>
    <row r="82162" spans="16:17">
      <c r="P82162" s="63"/>
      <c r="Q82162" s="63"/>
    </row>
    <row r="82163" spans="16:17">
      <c r="P82163" s="63"/>
      <c r="Q82163" s="63"/>
    </row>
    <row r="82164" spans="16:17">
      <c r="P82164" s="63"/>
      <c r="Q82164" s="63"/>
    </row>
    <row r="82165" spans="16:17">
      <c r="P82165" s="63"/>
      <c r="Q82165" s="63"/>
    </row>
    <row r="82166" spans="16:17">
      <c r="P82166" s="63"/>
      <c r="Q82166" s="63"/>
    </row>
    <row r="82167" spans="16:17">
      <c r="P82167" s="63"/>
      <c r="Q82167" s="63"/>
    </row>
    <row r="82168" spans="16:17">
      <c r="P82168" s="63"/>
      <c r="Q82168" s="63"/>
    </row>
    <row r="82169" spans="16:17">
      <c r="P82169" s="63"/>
      <c r="Q82169" s="63"/>
    </row>
    <row r="82170" spans="16:17">
      <c r="P82170" s="63"/>
      <c r="Q82170" s="63"/>
    </row>
    <row r="82171" spans="16:17">
      <c r="P82171" s="63"/>
      <c r="Q82171" s="63"/>
    </row>
    <row r="82172" spans="16:17">
      <c r="P82172" s="63"/>
      <c r="Q82172" s="63"/>
    </row>
    <row r="82173" spans="16:17">
      <c r="P82173" s="63"/>
      <c r="Q82173" s="63"/>
    </row>
    <row r="82174" spans="16:17">
      <c r="P82174" s="63"/>
      <c r="Q82174" s="63"/>
    </row>
    <row r="82175" spans="16:17">
      <c r="P82175" s="63"/>
      <c r="Q82175" s="63"/>
    </row>
    <row r="82176" spans="16:17">
      <c r="P82176" s="63"/>
      <c r="Q82176" s="63"/>
    </row>
    <row r="82177" spans="16:17">
      <c r="P82177" s="63"/>
      <c r="Q82177" s="63"/>
    </row>
    <row r="82178" spans="16:17">
      <c r="P82178" s="63"/>
      <c r="Q82178" s="63"/>
    </row>
    <row r="82179" spans="16:17">
      <c r="P82179" s="63"/>
      <c r="Q82179" s="63"/>
    </row>
    <row r="82180" spans="16:17">
      <c r="P82180" s="63"/>
      <c r="Q82180" s="63"/>
    </row>
    <row r="82181" spans="16:17">
      <c r="P82181" s="63"/>
      <c r="Q82181" s="63"/>
    </row>
    <row r="82182" spans="16:17">
      <c r="P82182" s="63"/>
      <c r="Q82182" s="63"/>
    </row>
    <row r="82183" spans="16:17">
      <c r="P82183" s="63"/>
      <c r="Q82183" s="63"/>
    </row>
    <row r="82184" spans="16:17">
      <c r="P82184" s="63"/>
      <c r="Q82184" s="63"/>
    </row>
    <row r="82185" spans="16:17">
      <c r="P82185" s="63"/>
      <c r="Q82185" s="63"/>
    </row>
    <row r="82186" spans="16:17">
      <c r="P82186" s="63"/>
      <c r="Q82186" s="63"/>
    </row>
    <row r="82187" spans="16:17">
      <c r="P82187" s="63"/>
      <c r="Q82187" s="63"/>
    </row>
    <row r="82188" spans="16:17">
      <c r="P82188" s="63"/>
      <c r="Q82188" s="63"/>
    </row>
    <row r="82189" spans="16:17">
      <c r="P82189" s="63"/>
      <c r="Q82189" s="63"/>
    </row>
    <row r="82190" spans="16:17">
      <c r="P82190" s="63"/>
      <c r="Q82190" s="63"/>
    </row>
    <row r="82191" spans="16:17">
      <c r="P82191" s="63"/>
      <c r="Q82191" s="63"/>
    </row>
    <row r="82192" spans="16:17">
      <c r="P82192" s="63"/>
      <c r="Q82192" s="63"/>
    </row>
    <row r="82193" spans="16:17">
      <c r="P82193" s="63"/>
      <c r="Q82193" s="63"/>
    </row>
    <row r="82194" spans="16:17">
      <c r="P82194" s="63"/>
      <c r="Q82194" s="63"/>
    </row>
    <row r="82195" spans="16:17">
      <c r="P82195" s="63"/>
      <c r="Q82195" s="63"/>
    </row>
    <row r="82196" spans="16:17">
      <c r="P82196" s="63"/>
      <c r="Q82196" s="63"/>
    </row>
    <row r="82197" spans="16:17">
      <c r="P82197" s="63"/>
      <c r="Q82197" s="63"/>
    </row>
    <row r="82198" spans="16:17">
      <c r="P82198" s="63"/>
      <c r="Q82198" s="63"/>
    </row>
    <row r="82199" spans="16:17">
      <c r="P82199" s="63"/>
      <c r="Q82199" s="63"/>
    </row>
    <row r="82200" spans="16:17">
      <c r="P82200" s="63"/>
      <c r="Q82200" s="63"/>
    </row>
    <row r="82201" spans="16:17">
      <c r="P82201" s="63"/>
      <c r="Q82201" s="63"/>
    </row>
    <row r="82202" spans="16:17">
      <c r="P82202" s="63"/>
      <c r="Q82202" s="63"/>
    </row>
    <row r="82203" spans="16:17">
      <c r="P82203" s="63"/>
      <c r="Q82203" s="63"/>
    </row>
    <row r="82204" spans="16:17">
      <c r="P82204" s="63"/>
      <c r="Q82204" s="63"/>
    </row>
    <row r="82205" spans="16:17">
      <c r="P82205" s="63"/>
      <c r="Q82205" s="63"/>
    </row>
    <row r="82206" spans="16:17">
      <c r="P82206" s="63"/>
      <c r="Q82206" s="63"/>
    </row>
    <row r="82207" spans="16:17">
      <c r="P82207" s="63"/>
      <c r="Q82207" s="63"/>
    </row>
    <row r="82208" spans="16:17">
      <c r="P82208" s="63"/>
      <c r="Q82208" s="63"/>
    </row>
    <row r="82209" spans="16:17">
      <c r="P82209" s="63"/>
      <c r="Q82209" s="63"/>
    </row>
    <row r="82210" spans="16:17">
      <c r="P82210" s="63"/>
      <c r="Q82210" s="63"/>
    </row>
    <row r="82211" spans="16:17">
      <c r="P82211" s="63"/>
      <c r="Q82211" s="63"/>
    </row>
    <row r="82212" spans="16:17">
      <c r="P82212" s="63"/>
      <c r="Q82212" s="63"/>
    </row>
    <row r="82213" spans="16:17">
      <c r="P82213" s="63"/>
      <c r="Q82213" s="63"/>
    </row>
    <row r="82214" spans="16:17">
      <c r="P82214" s="63"/>
      <c r="Q82214" s="63"/>
    </row>
    <row r="82215" spans="16:17">
      <c r="P82215" s="63"/>
      <c r="Q82215" s="63"/>
    </row>
    <row r="82216" spans="16:17">
      <c r="P82216" s="63"/>
      <c r="Q82216" s="63"/>
    </row>
    <row r="82217" spans="16:17">
      <c r="P82217" s="63"/>
      <c r="Q82217" s="63"/>
    </row>
    <row r="82218" spans="16:17">
      <c r="P82218" s="63"/>
      <c r="Q82218" s="63"/>
    </row>
    <row r="82219" spans="16:17">
      <c r="P82219" s="63"/>
      <c r="Q82219" s="63"/>
    </row>
    <row r="82220" spans="16:17">
      <c r="P82220" s="63"/>
      <c r="Q82220" s="63"/>
    </row>
    <row r="82221" spans="16:17">
      <c r="P82221" s="63"/>
      <c r="Q82221" s="63"/>
    </row>
    <row r="82222" spans="16:17">
      <c r="P82222" s="63"/>
      <c r="Q82222" s="63"/>
    </row>
    <row r="82223" spans="16:17">
      <c r="P82223" s="63"/>
      <c r="Q82223" s="63"/>
    </row>
    <row r="82224" spans="16:17">
      <c r="P82224" s="63"/>
      <c r="Q82224" s="63"/>
    </row>
    <row r="82225" spans="16:17">
      <c r="P82225" s="63"/>
      <c r="Q82225" s="63"/>
    </row>
    <row r="82226" spans="16:17">
      <c r="P82226" s="63"/>
      <c r="Q82226" s="63"/>
    </row>
    <row r="82227" spans="16:17">
      <c r="P82227" s="63"/>
      <c r="Q82227" s="63"/>
    </row>
    <row r="82228" spans="16:17">
      <c r="P82228" s="63"/>
      <c r="Q82228" s="63"/>
    </row>
    <row r="82229" spans="16:17">
      <c r="P82229" s="63"/>
      <c r="Q82229" s="63"/>
    </row>
    <row r="82230" spans="16:17">
      <c r="P82230" s="63"/>
      <c r="Q82230" s="63"/>
    </row>
    <row r="82231" spans="16:17">
      <c r="P82231" s="63"/>
      <c r="Q82231" s="63"/>
    </row>
    <row r="82232" spans="16:17">
      <c r="P82232" s="63"/>
      <c r="Q82232" s="63"/>
    </row>
    <row r="82233" spans="16:17">
      <c r="P82233" s="63"/>
      <c r="Q82233" s="63"/>
    </row>
    <row r="82234" spans="16:17">
      <c r="P82234" s="63"/>
      <c r="Q82234" s="63"/>
    </row>
    <row r="82235" spans="16:17">
      <c r="P82235" s="63"/>
      <c r="Q82235" s="63"/>
    </row>
    <row r="82236" spans="16:17">
      <c r="P82236" s="63"/>
      <c r="Q82236" s="63"/>
    </row>
    <row r="82237" spans="16:17">
      <c r="P82237" s="63"/>
      <c r="Q82237" s="63"/>
    </row>
    <row r="82238" spans="16:17">
      <c r="P82238" s="63"/>
      <c r="Q82238" s="63"/>
    </row>
    <row r="82239" spans="16:17">
      <c r="P82239" s="63"/>
      <c r="Q82239" s="63"/>
    </row>
    <row r="82240" spans="16:17">
      <c r="P82240" s="63"/>
      <c r="Q82240" s="63"/>
    </row>
    <row r="82241" spans="16:17">
      <c r="P82241" s="63"/>
      <c r="Q82241" s="63"/>
    </row>
    <row r="82242" spans="16:17">
      <c r="P82242" s="63"/>
      <c r="Q82242" s="63"/>
    </row>
    <row r="82243" spans="16:17">
      <c r="P82243" s="63"/>
      <c r="Q82243" s="63"/>
    </row>
    <row r="82244" spans="16:17">
      <c r="P82244" s="63"/>
      <c r="Q82244" s="63"/>
    </row>
    <row r="82245" spans="16:17">
      <c r="P82245" s="63"/>
      <c r="Q82245" s="63"/>
    </row>
    <row r="82246" spans="16:17">
      <c r="P82246" s="63"/>
      <c r="Q82246" s="63"/>
    </row>
    <row r="82247" spans="16:17">
      <c r="P82247" s="63"/>
      <c r="Q82247" s="63"/>
    </row>
    <row r="82248" spans="16:17">
      <c r="P82248" s="63"/>
      <c r="Q82248" s="63"/>
    </row>
    <row r="82249" spans="16:17">
      <c r="P82249" s="63"/>
      <c r="Q82249" s="63"/>
    </row>
    <row r="82250" spans="16:17">
      <c r="P82250" s="63"/>
      <c r="Q82250" s="63"/>
    </row>
    <row r="82251" spans="16:17">
      <c r="P82251" s="63"/>
      <c r="Q82251" s="63"/>
    </row>
    <row r="82252" spans="16:17">
      <c r="P82252" s="63"/>
      <c r="Q82252" s="63"/>
    </row>
    <row r="82253" spans="16:17">
      <c r="P82253" s="63"/>
      <c r="Q82253" s="63"/>
    </row>
    <row r="82254" spans="16:17">
      <c r="P82254" s="63"/>
      <c r="Q82254" s="63"/>
    </row>
    <row r="82255" spans="16:17">
      <c r="P82255" s="63"/>
      <c r="Q82255" s="63"/>
    </row>
    <row r="82256" spans="16:17">
      <c r="P82256" s="63"/>
      <c r="Q82256" s="63"/>
    </row>
    <row r="82257" spans="16:17">
      <c r="P82257" s="63"/>
      <c r="Q82257" s="63"/>
    </row>
    <row r="82258" spans="16:17">
      <c r="P82258" s="63"/>
      <c r="Q82258" s="63"/>
    </row>
    <row r="82259" spans="16:17">
      <c r="P82259" s="63"/>
      <c r="Q82259" s="63"/>
    </row>
    <row r="82260" spans="16:17">
      <c r="P82260" s="63"/>
      <c r="Q82260" s="63"/>
    </row>
    <row r="82261" spans="16:17">
      <c r="P82261" s="63"/>
      <c r="Q82261" s="63"/>
    </row>
    <row r="82262" spans="16:17">
      <c r="P82262" s="63"/>
      <c r="Q82262" s="63"/>
    </row>
    <row r="82263" spans="16:17">
      <c r="P82263" s="63"/>
      <c r="Q82263" s="63"/>
    </row>
    <row r="82264" spans="16:17">
      <c r="P82264" s="63"/>
      <c r="Q82264" s="63"/>
    </row>
    <row r="82265" spans="16:17">
      <c r="P82265" s="63"/>
      <c r="Q82265" s="63"/>
    </row>
    <row r="82266" spans="16:17">
      <c r="P82266" s="63"/>
      <c r="Q82266" s="63"/>
    </row>
    <row r="82267" spans="16:17">
      <c r="P82267" s="63"/>
      <c r="Q82267" s="63"/>
    </row>
    <row r="82268" spans="16:17">
      <c r="P82268" s="63"/>
      <c r="Q82268" s="63"/>
    </row>
    <row r="82269" spans="16:17">
      <c r="P82269" s="63"/>
      <c r="Q82269" s="63"/>
    </row>
    <row r="82270" spans="16:17">
      <c r="P82270" s="63"/>
      <c r="Q82270" s="63"/>
    </row>
    <row r="82271" spans="16:17">
      <c r="P82271" s="63"/>
      <c r="Q82271" s="63"/>
    </row>
    <row r="82272" spans="16:17">
      <c r="P82272" s="63"/>
      <c r="Q82272" s="63"/>
    </row>
    <row r="82273" spans="16:17">
      <c r="P82273" s="63"/>
      <c r="Q82273" s="63"/>
    </row>
    <row r="82274" spans="16:17">
      <c r="P82274" s="63"/>
      <c r="Q82274" s="63"/>
    </row>
    <row r="82275" spans="16:17">
      <c r="P82275" s="63"/>
      <c r="Q82275" s="63"/>
    </row>
    <row r="82276" spans="16:17">
      <c r="P82276" s="63"/>
      <c r="Q82276" s="63"/>
    </row>
    <row r="82277" spans="16:17">
      <c r="P82277" s="63"/>
      <c r="Q82277" s="63"/>
    </row>
    <row r="82278" spans="16:17">
      <c r="P82278" s="63"/>
      <c r="Q82278" s="63"/>
    </row>
    <row r="82279" spans="16:17">
      <c r="P82279" s="63"/>
      <c r="Q82279" s="63"/>
    </row>
    <row r="82280" spans="16:17">
      <c r="P82280" s="63"/>
      <c r="Q82280" s="63"/>
    </row>
    <row r="82281" spans="16:17">
      <c r="P82281" s="63"/>
      <c r="Q82281" s="63"/>
    </row>
    <row r="82282" spans="16:17">
      <c r="P82282" s="63"/>
      <c r="Q82282" s="63"/>
    </row>
    <row r="82283" spans="16:17">
      <c r="P82283" s="63"/>
      <c r="Q82283" s="63"/>
    </row>
    <row r="82284" spans="16:17">
      <c r="P82284" s="63"/>
      <c r="Q82284" s="63"/>
    </row>
    <row r="82285" spans="16:17">
      <c r="P82285" s="63"/>
      <c r="Q82285" s="63"/>
    </row>
    <row r="82286" spans="16:17">
      <c r="P82286" s="63"/>
      <c r="Q82286" s="63"/>
    </row>
    <row r="82287" spans="16:17">
      <c r="P82287" s="63"/>
      <c r="Q82287" s="63"/>
    </row>
    <row r="82288" spans="16:17">
      <c r="P82288" s="63"/>
      <c r="Q82288" s="63"/>
    </row>
    <row r="82289" spans="16:17">
      <c r="P82289" s="63"/>
      <c r="Q82289" s="63"/>
    </row>
    <row r="82290" spans="16:17">
      <c r="P82290" s="63"/>
      <c r="Q82290" s="63"/>
    </row>
    <row r="82291" spans="16:17">
      <c r="P82291" s="63"/>
      <c r="Q82291" s="63"/>
    </row>
    <row r="82292" spans="16:17">
      <c r="P82292" s="63"/>
      <c r="Q82292" s="63"/>
    </row>
    <row r="82293" spans="16:17">
      <c r="P82293" s="63"/>
      <c r="Q82293" s="63"/>
    </row>
    <row r="82294" spans="16:17">
      <c r="P82294" s="63"/>
      <c r="Q82294" s="63"/>
    </row>
    <row r="82295" spans="16:17">
      <c r="P82295" s="63"/>
      <c r="Q82295" s="63"/>
    </row>
    <row r="82296" spans="16:17">
      <c r="P82296" s="63"/>
      <c r="Q82296" s="63"/>
    </row>
    <row r="82297" spans="16:17">
      <c r="P82297" s="63"/>
      <c r="Q82297" s="63"/>
    </row>
    <row r="82298" spans="16:17">
      <c r="P82298" s="63"/>
      <c r="Q82298" s="63"/>
    </row>
    <row r="82299" spans="16:17">
      <c r="P82299" s="63"/>
      <c r="Q82299" s="63"/>
    </row>
    <row r="82300" spans="16:17">
      <c r="P82300" s="63"/>
      <c r="Q82300" s="63"/>
    </row>
    <row r="82301" spans="16:17">
      <c r="P82301" s="63"/>
      <c r="Q82301" s="63"/>
    </row>
    <row r="82302" spans="16:17">
      <c r="P82302" s="63"/>
      <c r="Q82302" s="63"/>
    </row>
    <row r="82303" spans="16:17">
      <c r="P82303" s="63"/>
      <c r="Q82303" s="63"/>
    </row>
    <row r="82304" spans="16:17">
      <c r="P82304" s="63"/>
      <c r="Q82304" s="63"/>
    </row>
    <row r="82305" spans="16:17">
      <c r="P82305" s="63"/>
      <c r="Q82305" s="63"/>
    </row>
    <row r="82306" spans="16:17">
      <c r="P82306" s="63"/>
      <c r="Q82306" s="63"/>
    </row>
    <row r="82307" spans="16:17">
      <c r="P82307" s="63"/>
      <c r="Q82307" s="63"/>
    </row>
    <row r="82308" spans="16:17">
      <c r="P82308" s="63"/>
      <c r="Q82308" s="63"/>
    </row>
    <row r="82309" spans="16:17">
      <c r="P82309" s="63"/>
      <c r="Q82309" s="63"/>
    </row>
    <row r="82310" spans="16:17">
      <c r="P82310" s="63"/>
      <c r="Q82310" s="63"/>
    </row>
    <row r="82311" spans="16:17">
      <c r="P82311" s="63"/>
      <c r="Q82311" s="63"/>
    </row>
    <row r="82312" spans="16:17">
      <c r="P82312" s="63"/>
      <c r="Q82312" s="63"/>
    </row>
    <row r="82313" spans="16:17">
      <c r="P82313" s="63"/>
      <c r="Q82313" s="63"/>
    </row>
    <row r="82314" spans="16:17">
      <c r="P82314" s="63"/>
      <c r="Q82314" s="63"/>
    </row>
    <row r="82315" spans="16:17">
      <c r="P82315" s="63"/>
      <c r="Q82315" s="63"/>
    </row>
    <row r="82316" spans="16:17">
      <c r="P82316" s="63"/>
      <c r="Q82316" s="63"/>
    </row>
    <row r="82317" spans="16:17">
      <c r="P82317" s="63"/>
      <c r="Q82317" s="63"/>
    </row>
    <row r="82318" spans="16:17">
      <c r="P82318" s="63"/>
      <c r="Q82318" s="63"/>
    </row>
    <row r="82319" spans="16:17">
      <c r="P82319" s="63"/>
      <c r="Q82319" s="63"/>
    </row>
    <row r="82320" spans="16:17">
      <c r="P82320" s="63"/>
      <c r="Q82320" s="63"/>
    </row>
    <row r="82321" spans="16:17">
      <c r="P82321" s="63"/>
      <c r="Q82321" s="63"/>
    </row>
    <row r="82322" spans="16:17">
      <c r="P82322" s="63"/>
      <c r="Q82322" s="63"/>
    </row>
    <row r="82323" spans="16:17">
      <c r="P82323" s="63"/>
      <c r="Q82323" s="63"/>
    </row>
    <row r="82324" spans="16:17">
      <c r="P82324" s="63"/>
      <c r="Q82324" s="63"/>
    </row>
    <row r="82325" spans="16:17">
      <c r="P82325" s="63"/>
      <c r="Q82325" s="63"/>
    </row>
    <row r="82326" spans="16:17">
      <c r="P82326" s="63"/>
      <c r="Q82326" s="63"/>
    </row>
    <row r="82327" spans="16:17">
      <c r="P82327" s="63"/>
      <c r="Q82327" s="63"/>
    </row>
    <row r="82328" spans="16:17">
      <c r="P82328" s="63"/>
      <c r="Q82328" s="63"/>
    </row>
    <row r="82329" spans="16:17">
      <c r="P82329" s="63"/>
      <c r="Q82329" s="63"/>
    </row>
    <row r="82330" spans="16:17">
      <c r="P82330" s="63"/>
      <c r="Q82330" s="63"/>
    </row>
    <row r="82331" spans="16:17">
      <c r="P82331" s="63"/>
      <c r="Q82331" s="63"/>
    </row>
    <row r="82332" spans="16:17">
      <c r="P82332" s="63"/>
      <c r="Q82332" s="63"/>
    </row>
    <row r="82333" spans="16:17">
      <c r="P82333" s="63"/>
      <c r="Q82333" s="63"/>
    </row>
    <row r="82334" spans="16:17">
      <c r="P82334" s="63"/>
      <c r="Q82334" s="63"/>
    </row>
    <row r="82335" spans="16:17">
      <c r="P82335" s="63"/>
      <c r="Q82335" s="63"/>
    </row>
    <row r="82336" spans="16:17">
      <c r="P82336" s="63"/>
      <c r="Q82336" s="63"/>
    </row>
    <row r="82337" spans="16:17">
      <c r="P82337" s="63"/>
      <c r="Q82337" s="63"/>
    </row>
    <row r="82338" spans="16:17">
      <c r="P82338" s="63"/>
      <c r="Q82338" s="63"/>
    </row>
    <row r="82339" spans="16:17">
      <c r="P82339" s="63"/>
      <c r="Q82339" s="63"/>
    </row>
    <row r="82340" spans="16:17">
      <c r="P82340" s="63"/>
      <c r="Q82340" s="63"/>
    </row>
    <row r="82341" spans="16:17">
      <c r="P82341" s="63"/>
      <c r="Q82341" s="63"/>
    </row>
    <row r="82342" spans="16:17">
      <c r="P82342" s="63"/>
      <c r="Q82342" s="63"/>
    </row>
    <row r="82343" spans="16:17">
      <c r="P82343" s="63"/>
      <c r="Q82343" s="63"/>
    </row>
    <row r="82344" spans="16:17">
      <c r="P82344" s="63"/>
      <c r="Q82344" s="63"/>
    </row>
    <row r="82345" spans="16:17">
      <c r="P82345" s="63"/>
      <c r="Q82345" s="63"/>
    </row>
    <row r="82346" spans="16:17">
      <c r="P82346" s="63"/>
      <c r="Q82346" s="63"/>
    </row>
    <row r="82347" spans="16:17">
      <c r="P82347" s="63"/>
      <c r="Q82347" s="63"/>
    </row>
    <row r="82348" spans="16:17">
      <c r="P82348" s="63"/>
      <c r="Q82348" s="63"/>
    </row>
    <row r="82349" spans="16:17">
      <c r="P82349" s="63"/>
      <c r="Q82349" s="63"/>
    </row>
    <row r="82350" spans="16:17">
      <c r="P82350" s="63"/>
      <c r="Q82350" s="63"/>
    </row>
    <row r="82351" spans="16:17">
      <c r="P82351" s="63"/>
      <c r="Q82351" s="63"/>
    </row>
    <row r="82352" spans="16:17">
      <c r="P82352" s="63"/>
      <c r="Q82352" s="63"/>
    </row>
    <row r="82353" spans="16:17">
      <c r="P82353" s="63"/>
      <c r="Q82353" s="63"/>
    </row>
    <row r="82354" spans="16:17">
      <c r="P82354" s="63"/>
      <c r="Q82354" s="63"/>
    </row>
    <row r="82355" spans="16:17">
      <c r="P82355" s="63"/>
      <c r="Q82355" s="63"/>
    </row>
    <row r="82356" spans="16:17">
      <c r="P82356" s="63"/>
      <c r="Q82356" s="63"/>
    </row>
    <row r="82357" spans="16:17">
      <c r="P82357" s="63"/>
      <c r="Q82357" s="63"/>
    </row>
    <row r="82358" spans="16:17">
      <c r="P82358" s="63"/>
      <c r="Q82358" s="63"/>
    </row>
    <row r="82359" spans="16:17">
      <c r="P82359" s="63"/>
      <c r="Q82359" s="63"/>
    </row>
    <row r="82360" spans="16:17">
      <c r="P82360" s="63"/>
      <c r="Q82360" s="63"/>
    </row>
    <row r="82361" spans="16:17">
      <c r="P82361" s="63"/>
      <c r="Q82361" s="63"/>
    </row>
    <row r="82362" spans="16:17">
      <c r="P82362" s="63"/>
      <c r="Q82362" s="63"/>
    </row>
    <row r="82363" spans="16:17">
      <c r="P82363" s="63"/>
      <c r="Q82363" s="63"/>
    </row>
    <row r="82364" spans="16:17">
      <c r="P82364" s="63"/>
      <c r="Q82364" s="63"/>
    </row>
    <row r="82365" spans="16:17">
      <c r="P82365" s="63"/>
      <c r="Q82365" s="63"/>
    </row>
    <row r="82366" spans="16:17">
      <c r="P82366" s="63"/>
      <c r="Q82366" s="63"/>
    </row>
    <row r="82367" spans="16:17">
      <c r="P82367" s="63"/>
      <c r="Q82367" s="63"/>
    </row>
    <row r="82368" spans="16:17">
      <c r="P82368" s="63"/>
      <c r="Q82368" s="63"/>
    </row>
    <row r="82369" spans="16:17">
      <c r="P82369" s="63"/>
      <c r="Q82369" s="63"/>
    </row>
    <row r="82370" spans="16:17">
      <c r="P82370" s="63"/>
      <c r="Q82370" s="63"/>
    </row>
    <row r="82371" spans="16:17">
      <c r="P82371" s="63"/>
      <c r="Q82371" s="63"/>
    </row>
    <row r="82372" spans="16:17">
      <c r="P82372" s="63"/>
      <c r="Q82372" s="63"/>
    </row>
    <row r="82373" spans="16:17">
      <c r="P82373" s="63"/>
      <c r="Q82373" s="63"/>
    </row>
    <row r="82374" spans="16:17">
      <c r="P82374" s="63"/>
      <c r="Q82374" s="63"/>
    </row>
    <row r="82375" spans="16:17">
      <c r="P82375" s="63"/>
      <c r="Q82375" s="63"/>
    </row>
    <row r="82376" spans="16:17">
      <c r="P82376" s="63"/>
      <c r="Q82376" s="63"/>
    </row>
    <row r="82377" spans="16:17">
      <c r="P82377" s="63"/>
      <c r="Q82377" s="63"/>
    </row>
    <row r="82378" spans="16:17">
      <c r="P82378" s="63"/>
      <c r="Q82378" s="63"/>
    </row>
    <row r="82379" spans="16:17">
      <c r="P82379" s="63"/>
      <c r="Q82379" s="63"/>
    </row>
    <row r="82380" spans="16:17">
      <c r="P82380" s="63"/>
      <c r="Q82380" s="63"/>
    </row>
    <row r="82381" spans="16:17">
      <c r="P82381" s="63"/>
      <c r="Q82381" s="63"/>
    </row>
    <row r="82382" spans="16:17">
      <c r="P82382" s="63"/>
      <c r="Q82382" s="63"/>
    </row>
    <row r="82383" spans="16:17">
      <c r="P82383" s="63"/>
      <c r="Q82383" s="63"/>
    </row>
    <row r="82384" spans="16:17">
      <c r="P82384" s="63"/>
      <c r="Q82384" s="63"/>
    </row>
    <row r="82385" spans="16:17">
      <c r="P82385" s="63"/>
      <c r="Q82385" s="63"/>
    </row>
    <row r="82386" spans="16:17">
      <c r="P82386" s="63"/>
      <c r="Q82386" s="63"/>
    </row>
    <row r="82387" spans="16:17">
      <c r="P82387" s="63"/>
      <c r="Q82387" s="63"/>
    </row>
    <row r="82388" spans="16:17">
      <c r="P82388" s="63"/>
      <c r="Q82388" s="63"/>
    </row>
    <row r="82389" spans="16:17">
      <c r="P82389" s="63"/>
      <c r="Q82389" s="63"/>
    </row>
    <row r="82390" spans="16:17">
      <c r="P82390" s="63"/>
      <c r="Q82390" s="63"/>
    </row>
    <row r="82391" spans="16:17">
      <c r="P82391" s="63"/>
      <c r="Q82391" s="63"/>
    </row>
    <row r="82392" spans="16:17">
      <c r="P82392" s="63"/>
      <c r="Q82392" s="63"/>
    </row>
    <row r="82393" spans="16:17">
      <c r="P82393" s="63"/>
      <c r="Q82393" s="63"/>
    </row>
    <row r="82394" spans="16:17">
      <c r="P82394" s="63"/>
      <c r="Q82394" s="63"/>
    </row>
    <row r="82395" spans="16:17">
      <c r="P82395" s="63"/>
      <c r="Q82395" s="63"/>
    </row>
    <row r="82396" spans="16:17">
      <c r="P82396" s="63"/>
      <c r="Q82396" s="63"/>
    </row>
    <row r="82397" spans="16:17">
      <c r="P82397" s="63"/>
      <c r="Q82397" s="63"/>
    </row>
    <row r="82398" spans="16:17">
      <c r="P82398" s="63"/>
      <c r="Q82398" s="63"/>
    </row>
    <row r="82399" spans="16:17">
      <c r="P82399" s="63"/>
      <c r="Q82399" s="63"/>
    </row>
    <row r="82400" spans="16:17">
      <c r="P82400" s="63"/>
      <c r="Q82400" s="63"/>
    </row>
    <row r="82401" spans="16:17">
      <c r="P82401" s="63"/>
      <c r="Q82401" s="63"/>
    </row>
    <row r="82402" spans="16:17">
      <c r="P82402" s="63"/>
      <c r="Q82402" s="63"/>
    </row>
    <row r="82403" spans="16:17">
      <c r="P82403" s="63"/>
      <c r="Q82403" s="63"/>
    </row>
    <row r="82404" spans="16:17">
      <c r="P82404" s="63"/>
      <c r="Q82404" s="63"/>
    </row>
    <row r="82405" spans="16:17">
      <c r="P82405" s="63"/>
      <c r="Q82405" s="63"/>
    </row>
    <row r="82406" spans="16:17">
      <c r="P82406" s="63"/>
      <c r="Q82406" s="63"/>
    </row>
    <row r="82407" spans="16:17">
      <c r="P82407" s="63"/>
      <c r="Q82407" s="63"/>
    </row>
    <row r="82408" spans="16:17">
      <c r="P82408" s="63"/>
      <c r="Q82408" s="63"/>
    </row>
    <row r="82409" spans="16:17">
      <c r="P82409" s="63"/>
      <c r="Q82409" s="63"/>
    </row>
    <row r="82410" spans="16:17">
      <c r="P82410" s="63"/>
      <c r="Q82410" s="63"/>
    </row>
    <row r="82411" spans="16:17">
      <c r="P82411" s="63"/>
      <c r="Q82411" s="63"/>
    </row>
    <row r="82412" spans="16:17">
      <c r="P82412" s="63"/>
      <c r="Q82412" s="63"/>
    </row>
    <row r="82413" spans="16:17">
      <c r="P82413" s="63"/>
      <c r="Q82413" s="63"/>
    </row>
    <row r="82414" spans="16:17">
      <c r="P82414" s="63"/>
      <c r="Q82414" s="63"/>
    </row>
    <row r="82415" spans="16:17">
      <c r="P82415" s="63"/>
      <c r="Q82415" s="63"/>
    </row>
    <row r="82416" spans="16:17">
      <c r="P82416" s="63"/>
      <c r="Q82416" s="63"/>
    </row>
    <row r="82417" spans="16:17">
      <c r="P82417" s="63"/>
      <c r="Q82417" s="63"/>
    </row>
    <row r="82418" spans="16:17">
      <c r="P82418" s="63"/>
      <c r="Q82418" s="63"/>
    </row>
    <row r="82419" spans="16:17">
      <c r="P82419" s="63"/>
      <c r="Q82419" s="63"/>
    </row>
    <row r="82420" spans="16:17">
      <c r="P82420" s="63"/>
      <c r="Q82420" s="63"/>
    </row>
    <row r="82421" spans="16:17">
      <c r="P82421" s="63"/>
      <c r="Q82421" s="63"/>
    </row>
    <row r="82422" spans="16:17">
      <c r="P82422" s="63"/>
      <c r="Q82422" s="63"/>
    </row>
    <row r="82423" spans="16:17">
      <c r="P82423" s="63"/>
      <c r="Q82423" s="63"/>
    </row>
    <row r="82424" spans="16:17">
      <c r="P82424" s="63"/>
      <c r="Q82424" s="63"/>
    </row>
    <row r="82425" spans="16:17">
      <c r="P82425" s="63"/>
      <c r="Q82425" s="63"/>
    </row>
    <row r="82426" spans="16:17">
      <c r="P82426" s="63"/>
      <c r="Q82426" s="63"/>
    </row>
    <row r="82427" spans="16:17">
      <c r="P82427" s="63"/>
      <c r="Q82427" s="63"/>
    </row>
    <row r="82428" spans="16:17">
      <c r="P82428" s="63"/>
      <c r="Q82428" s="63"/>
    </row>
    <row r="82429" spans="16:17">
      <c r="P82429" s="63"/>
      <c r="Q82429" s="63"/>
    </row>
    <row r="82430" spans="16:17">
      <c r="P82430" s="63"/>
      <c r="Q82430" s="63"/>
    </row>
    <row r="82431" spans="16:17">
      <c r="P82431" s="63"/>
      <c r="Q82431" s="63"/>
    </row>
    <row r="82432" spans="16:17">
      <c r="P82432" s="63"/>
      <c r="Q82432" s="63"/>
    </row>
    <row r="82433" spans="16:17">
      <c r="P82433" s="63"/>
      <c r="Q82433" s="63"/>
    </row>
    <row r="82434" spans="16:17">
      <c r="P82434" s="63"/>
      <c r="Q82434" s="63"/>
    </row>
    <row r="82435" spans="16:17">
      <c r="P82435" s="63"/>
      <c r="Q82435" s="63"/>
    </row>
    <row r="82436" spans="16:17">
      <c r="P82436" s="63"/>
      <c r="Q82436" s="63"/>
    </row>
    <row r="82437" spans="16:17">
      <c r="P82437" s="63"/>
      <c r="Q82437" s="63"/>
    </row>
    <row r="82438" spans="16:17">
      <c r="P82438" s="63"/>
      <c r="Q82438" s="63"/>
    </row>
    <row r="82439" spans="16:17">
      <c r="P82439" s="63"/>
      <c r="Q82439" s="63"/>
    </row>
    <row r="82440" spans="16:17">
      <c r="P82440" s="63"/>
      <c r="Q82440" s="63"/>
    </row>
    <row r="82441" spans="16:17">
      <c r="P82441" s="63"/>
      <c r="Q82441" s="63"/>
    </row>
    <row r="82442" spans="16:17">
      <c r="P82442" s="63"/>
      <c r="Q82442" s="63"/>
    </row>
    <row r="82443" spans="16:17">
      <c r="P82443" s="63"/>
      <c r="Q82443" s="63"/>
    </row>
    <row r="82444" spans="16:17">
      <c r="P82444" s="63"/>
      <c r="Q82444" s="63"/>
    </row>
    <row r="82445" spans="16:17">
      <c r="P82445" s="63"/>
      <c r="Q82445" s="63"/>
    </row>
    <row r="82446" spans="16:17">
      <c r="P82446" s="63"/>
      <c r="Q82446" s="63"/>
    </row>
    <row r="82447" spans="16:17">
      <c r="P82447" s="63"/>
      <c r="Q82447" s="63"/>
    </row>
    <row r="82448" spans="16:17">
      <c r="P82448" s="63"/>
      <c r="Q82448" s="63"/>
    </row>
    <row r="82449" spans="16:17">
      <c r="P82449" s="63"/>
      <c r="Q82449" s="63"/>
    </row>
    <row r="82450" spans="16:17">
      <c r="P82450" s="63"/>
      <c r="Q82450" s="63"/>
    </row>
    <row r="82451" spans="16:17">
      <c r="P82451" s="63"/>
      <c r="Q82451" s="63"/>
    </row>
    <row r="82452" spans="16:17">
      <c r="P82452" s="63"/>
      <c r="Q82452" s="63"/>
    </row>
    <row r="82453" spans="16:17">
      <c r="P82453" s="63"/>
      <c r="Q82453" s="63"/>
    </row>
    <row r="82454" spans="16:17">
      <c r="P82454" s="63"/>
      <c r="Q82454" s="63"/>
    </row>
    <row r="82455" spans="16:17">
      <c r="P82455" s="63"/>
      <c r="Q82455" s="63"/>
    </row>
    <row r="82456" spans="16:17">
      <c r="P82456" s="63"/>
      <c r="Q82456" s="63"/>
    </row>
    <row r="82457" spans="16:17">
      <c r="P82457" s="63"/>
      <c r="Q82457" s="63"/>
    </row>
    <row r="82458" spans="16:17">
      <c r="P82458" s="63"/>
      <c r="Q82458" s="63"/>
    </row>
    <row r="82459" spans="16:17">
      <c r="P82459" s="63"/>
      <c r="Q82459" s="63"/>
    </row>
    <row r="82460" spans="16:17">
      <c r="P82460" s="63"/>
      <c r="Q82460" s="63"/>
    </row>
    <row r="82461" spans="16:17">
      <c r="P82461" s="63"/>
      <c r="Q82461" s="63"/>
    </row>
    <row r="82462" spans="16:17">
      <c r="P82462" s="63"/>
      <c r="Q82462" s="63"/>
    </row>
    <row r="82463" spans="16:17">
      <c r="P82463" s="63"/>
      <c r="Q82463" s="63"/>
    </row>
    <row r="82464" spans="16:17">
      <c r="P82464" s="63"/>
      <c r="Q82464" s="63"/>
    </row>
    <row r="82465" spans="16:17">
      <c r="P82465" s="63"/>
      <c r="Q82465" s="63"/>
    </row>
    <row r="82466" spans="16:17">
      <c r="P82466" s="63"/>
      <c r="Q82466" s="63"/>
    </row>
    <row r="82467" spans="16:17">
      <c r="P82467" s="63"/>
      <c r="Q82467" s="63"/>
    </row>
    <row r="82468" spans="16:17">
      <c r="P82468" s="63"/>
      <c r="Q82468" s="63"/>
    </row>
    <row r="82469" spans="16:17">
      <c r="P82469" s="63"/>
      <c r="Q82469" s="63"/>
    </row>
    <row r="82470" spans="16:17">
      <c r="P82470" s="63"/>
      <c r="Q82470" s="63"/>
    </row>
    <row r="82471" spans="16:17">
      <c r="P82471" s="63"/>
      <c r="Q82471" s="63"/>
    </row>
    <row r="82472" spans="16:17">
      <c r="P82472" s="63"/>
      <c r="Q82472" s="63"/>
    </row>
    <row r="82473" spans="16:17">
      <c r="P82473" s="63"/>
      <c r="Q82473" s="63"/>
    </row>
    <row r="82474" spans="16:17">
      <c r="P82474" s="63"/>
      <c r="Q82474" s="63"/>
    </row>
    <row r="82475" spans="16:17">
      <c r="P82475" s="63"/>
      <c r="Q82475" s="63"/>
    </row>
    <row r="82476" spans="16:17">
      <c r="P82476" s="63"/>
      <c r="Q82476" s="63"/>
    </row>
    <row r="82477" spans="16:17">
      <c r="P82477" s="63"/>
      <c r="Q82477" s="63"/>
    </row>
    <row r="82478" spans="16:17">
      <c r="P82478" s="63"/>
      <c r="Q82478" s="63"/>
    </row>
    <row r="82479" spans="16:17">
      <c r="P82479" s="63"/>
      <c r="Q82479" s="63"/>
    </row>
    <row r="82480" spans="16:17">
      <c r="P82480" s="63"/>
      <c r="Q82480" s="63"/>
    </row>
    <row r="82481" spans="16:17">
      <c r="P82481" s="63"/>
      <c r="Q82481" s="63"/>
    </row>
    <row r="82482" spans="16:17">
      <c r="P82482" s="63"/>
      <c r="Q82482" s="63"/>
    </row>
    <row r="82483" spans="16:17">
      <c r="P82483" s="63"/>
      <c r="Q82483" s="63"/>
    </row>
    <row r="82484" spans="16:17">
      <c r="P82484" s="63"/>
      <c r="Q82484" s="63"/>
    </row>
    <row r="82485" spans="16:17">
      <c r="P82485" s="63"/>
      <c r="Q82485" s="63"/>
    </row>
    <row r="82486" spans="16:17">
      <c r="P82486" s="63"/>
      <c r="Q82486" s="63"/>
    </row>
    <row r="82487" spans="16:17">
      <c r="P82487" s="63"/>
      <c r="Q82487" s="63"/>
    </row>
    <row r="82488" spans="16:17">
      <c r="P82488" s="63"/>
      <c r="Q82488" s="63"/>
    </row>
    <row r="82489" spans="16:17">
      <c r="P82489" s="63"/>
      <c r="Q82489" s="63"/>
    </row>
    <row r="82490" spans="16:17">
      <c r="P82490" s="63"/>
      <c r="Q82490" s="63"/>
    </row>
    <row r="82491" spans="16:17">
      <c r="P82491" s="63"/>
      <c r="Q82491" s="63"/>
    </row>
    <row r="82492" spans="16:17">
      <c r="P82492" s="63"/>
      <c r="Q82492" s="63"/>
    </row>
    <row r="82493" spans="16:17">
      <c r="P82493" s="63"/>
      <c r="Q82493" s="63"/>
    </row>
    <row r="82494" spans="16:17">
      <c r="P82494" s="63"/>
      <c r="Q82494" s="63"/>
    </row>
    <row r="82495" spans="16:17">
      <c r="P82495" s="63"/>
      <c r="Q82495" s="63"/>
    </row>
    <row r="82496" spans="16:17">
      <c r="P82496" s="63"/>
      <c r="Q82496" s="63"/>
    </row>
    <row r="82497" spans="16:17">
      <c r="P82497" s="63"/>
      <c r="Q82497" s="63"/>
    </row>
    <row r="82498" spans="16:17">
      <c r="P82498" s="63"/>
      <c r="Q82498" s="63"/>
    </row>
    <row r="82499" spans="16:17">
      <c r="P82499" s="63"/>
      <c r="Q82499" s="63"/>
    </row>
    <row r="82500" spans="16:17">
      <c r="P82500" s="63"/>
      <c r="Q82500" s="63"/>
    </row>
    <row r="82501" spans="16:17">
      <c r="P82501" s="63"/>
      <c r="Q82501" s="63"/>
    </row>
    <row r="82502" spans="16:17">
      <c r="P82502" s="63"/>
      <c r="Q82502" s="63"/>
    </row>
    <row r="82503" spans="16:17">
      <c r="P82503" s="63"/>
      <c r="Q82503" s="63"/>
    </row>
    <row r="82504" spans="16:17">
      <c r="P82504" s="63"/>
      <c r="Q82504" s="63"/>
    </row>
    <row r="82505" spans="16:17">
      <c r="P82505" s="63"/>
      <c r="Q82505" s="63"/>
    </row>
    <row r="82506" spans="16:17">
      <c r="P82506" s="63"/>
      <c r="Q82506" s="63"/>
    </row>
    <row r="82507" spans="16:17">
      <c r="P82507" s="63"/>
      <c r="Q82507" s="63"/>
    </row>
    <row r="82508" spans="16:17">
      <c r="P82508" s="63"/>
      <c r="Q82508" s="63"/>
    </row>
    <row r="82509" spans="16:17">
      <c r="P82509" s="63"/>
      <c r="Q82509" s="63"/>
    </row>
    <row r="82510" spans="16:17">
      <c r="P82510" s="63"/>
      <c r="Q82510" s="63"/>
    </row>
    <row r="82511" spans="16:17">
      <c r="P82511" s="63"/>
      <c r="Q82511" s="63"/>
    </row>
    <row r="82512" spans="16:17">
      <c r="P82512" s="63"/>
      <c r="Q82512" s="63"/>
    </row>
    <row r="82513" spans="16:17">
      <c r="P82513" s="63"/>
      <c r="Q82513" s="63"/>
    </row>
    <row r="82514" spans="16:17">
      <c r="P82514" s="63"/>
      <c r="Q82514" s="63"/>
    </row>
    <row r="82515" spans="16:17">
      <c r="P82515" s="63"/>
      <c r="Q82515" s="63"/>
    </row>
    <row r="82516" spans="16:17">
      <c r="P82516" s="63"/>
      <c r="Q82516" s="63"/>
    </row>
    <row r="82517" spans="16:17">
      <c r="P82517" s="63"/>
      <c r="Q82517" s="63"/>
    </row>
    <row r="82518" spans="16:17">
      <c r="P82518" s="63"/>
      <c r="Q82518" s="63"/>
    </row>
    <row r="82519" spans="16:17">
      <c r="P82519" s="63"/>
      <c r="Q82519" s="63"/>
    </row>
    <row r="82520" spans="16:17">
      <c r="P82520" s="63"/>
      <c r="Q82520" s="63"/>
    </row>
    <row r="82521" spans="16:17">
      <c r="P82521" s="63"/>
      <c r="Q82521" s="63"/>
    </row>
    <row r="82522" spans="16:17">
      <c r="P82522" s="63"/>
      <c r="Q82522" s="63"/>
    </row>
    <row r="82523" spans="16:17">
      <c r="P82523" s="63"/>
      <c r="Q82523" s="63"/>
    </row>
    <row r="82524" spans="16:17">
      <c r="P82524" s="63"/>
      <c r="Q82524" s="63"/>
    </row>
    <row r="82525" spans="16:17">
      <c r="P82525" s="63"/>
      <c r="Q82525" s="63"/>
    </row>
    <row r="82526" spans="16:17">
      <c r="P82526" s="63"/>
      <c r="Q82526" s="63"/>
    </row>
    <row r="82527" spans="16:17">
      <c r="P82527" s="63"/>
      <c r="Q82527" s="63"/>
    </row>
    <row r="82528" spans="16:17">
      <c r="P82528" s="63"/>
      <c r="Q82528" s="63"/>
    </row>
    <row r="82529" spans="16:17">
      <c r="P82529" s="63"/>
      <c r="Q82529" s="63"/>
    </row>
    <row r="82530" spans="16:17">
      <c r="P82530" s="63"/>
      <c r="Q82530" s="63"/>
    </row>
    <row r="82531" spans="16:17">
      <c r="P82531" s="63"/>
      <c r="Q82531" s="63"/>
    </row>
    <row r="82532" spans="16:17">
      <c r="P82532" s="63"/>
      <c r="Q82532" s="63"/>
    </row>
    <row r="82533" spans="16:17">
      <c r="P82533" s="63"/>
      <c r="Q82533" s="63"/>
    </row>
    <row r="82534" spans="16:17">
      <c r="P82534" s="63"/>
      <c r="Q82534" s="63"/>
    </row>
    <row r="82535" spans="16:17">
      <c r="P82535" s="63"/>
      <c r="Q82535" s="63"/>
    </row>
    <row r="82536" spans="16:17">
      <c r="P82536" s="63"/>
      <c r="Q82536" s="63"/>
    </row>
    <row r="82537" spans="16:17">
      <c r="P82537" s="63"/>
      <c r="Q82537" s="63"/>
    </row>
    <row r="82538" spans="16:17">
      <c r="P82538" s="63"/>
      <c r="Q82538" s="63"/>
    </row>
    <row r="82539" spans="16:17">
      <c r="P82539" s="63"/>
      <c r="Q82539" s="63"/>
    </row>
    <row r="82540" spans="16:17">
      <c r="P82540" s="63"/>
      <c r="Q82540" s="63"/>
    </row>
    <row r="82541" spans="16:17">
      <c r="P82541" s="63"/>
      <c r="Q82541" s="63"/>
    </row>
    <row r="82542" spans="16:17">
      <c r="P82542" s="63"/>
      <c r="Q82542" s="63"/>
    </row>
    <row r="82543" spans="16:17">
      <c r="P82543" s="63"/>
      <c r="Q82543" s="63"/>
    </row>
    <row r="82544" spans="16:17">
      <c r="P82544" s="63"/>
      <c r="Q82544" s="63"/>
    </row>
    <row r="82545" spans="16:17">
      <c r="P82545" s="63"/>
      <c r="Q82545" s="63"/>
    </row>
    <row r="82546" spans="16:17">
      <c r="P82546" s="63"/>
      <c r="Q82546" s="63"/>
    </row>
    <row r="82547" spans="16:17">
      <c r="P82547" s="63"/>
      <c r="Q82547" s="63"/>
    </row>
    <row r="82548" spans="16:17">
      <c r="P82548" s="63"/>
      <c r="Q82548" s="63"/>
    </row>
    <row r="82549" spans="16:17">
      <c r="P82549" s="63"/>
      <c r="Q82549" s="63"/>
    </row>
    <row r="82550" spans="16:17">
      <c r="P82550" s="63"/>
      <c r="Q82550" s="63"/>
    </row>
    <row r="82551" spans="16:17">
      <c r="P82551" s="63"/>
      <c r="Q82551" s="63"/>
    </row>
    <row r="82552" spans="16:17">
      <c r="P82552" s="63"/>
      <c r="Q82552" s="63"/>
    </row>
    <row r="82553" spans="16:17">
      <c r="P82553" s="63"/>
      <c r="Q82553" s="63"/>
    </row>
    <row r="82554" spans="16:17">
      <c r="P82554" s="63"/>
      <c r="Q82554" s="63"/>
    </row>
    <row r="82555" spans="16:17">
      <c r="P82555" s="63"/>
      <c r="Q82555" s="63"/>
    </row>
    <row r="82556" spans="16:17">
      <c r="P82556" s="63"/>
      <c r="Q82556" s="63"/>
    </row>
    <row r="82557" spans="16:17">
      <c r="P82557" s="63"/>
      <c r="Q82557" s="63"/>
    </row>
    <row r="82558" spans="16:17">
      <c r="P82558" s="63"/>
      <c r="Q82558" s="63"/>
    </row>
    <row r="82559" spans="16:17">
      <c r="P82559" s="63"/>
      <c r="Q82559" s="63"/>
    </row>
    <row r="82560" spans="16:17">
      <c r="P82560" s="63"/>
      <c r="Q82560" s="63"/>
    </row>
    <row r="82561" spans="16:17">
      <c r="P82561" s="63"/>
      <c r="Q82561" s="63"/>
    </row>
    <row r="82562" spans="16:17">
      <c r="P82562" s="63"/>
      <c r="Q82562" s="63"/>
    </row>
    <row r="82563" spans="16:17">
      <c r="P82563" s="63"/>
      <c r="Q82563" s="63"/>
    </row>
    <row r="82564" spans="16:17">
      <c r="P82564" s="63"/>
      <c r="Q82564" s="63"/>
    </row>
    <row r="82565" spans="16:17">
      <c r="P82565" s="63"/>
      <c r="Q82565" s="63"/>
    </row>
    <row r="82566" spans="16:17">
      <c r="P82566" s="63"/>
      <c r="Q82566" s="63"/>
    </row>
    <row r="82567" spans="16:17">
      <c r="P82567" s="63"/>
      <c r="Q82567" s="63"/>
    </row>
    <row r="82568" spans="16:17">
      <c r="P82568" s="63"/>
      <c r="Q82568" s="63"/>
    </row>
    <row r="82569" spans="16:17">
      <c r="P82569" s="63"/>
      <c r="Q82569" s="63"/>
    </row>
    <row r="82570" spans="16:17">
      <c r="P82570" s="63"/>
      <c r="Q82570" s="63"/>
    </row>
    <row r="82571" spans="16:17">
      <c r="P82571" s="63"/>
      <c r="Q82571" s="63"/>
    </row>
    <row r="82572" spans="16:17">
      <c r="P82572" s="63"/>
      <c r="Q82572" s="63"/>
    </row>
    <row r="82573" spans="16:17">
      <c r="P82573" s="63"/>
      <c r="Q82573" s="63"/>
    </row>
    <row r="82574" spans="16:17">
      <c r="P82574" s="63"/>
      <c r="Q82574" s="63"/>
    </row>
    <row r="82575" spans="16:17">
      <c r="P82575" s="63"/>
      <c r="Q82575" s="63"/>
    </row>
    <row r="82576" spans="16:17">
      <c r="P82576" s="63"/>
      <c r="Q82576" s="63"/>
    </row>
    <row r="82577" spans="16:17">
      <c r="P82577" s="63"/>
      <c r="Q82577" s="63"/>
    </row>
    <row r="82578" spans="16:17">
      <c r="P82578" s="63"/>
      <c r="Q82578" s="63"/>
    </row>
    <row r="82579" spans="16:17">
      <c r="P82579" s="63"/>
      <c r="Q82579" s="63"/>
    </row>
    <row r="82580" spans="16:17">
      <c r="P82580" s="63"/>
      <c r="Q82580" s="63"/>
    </row>
    <row r="82581" spans="16:17">
      <c r="P82581" s="63"/>
      <c r="Q82581" s="63"/>
    </row>
    <row r="82582" spans="16:17">
      <c r="P82582" s="63"/>
      <c r="Q82582" s="63"/>
    </row>
    <row r="82583" spans="16:17">
      <c r="P82583" s="63"/>
      <c r="Q82583" s="63"/>
    </row>
    <row r="82584" spans="16:17">
      <c r="P82584" s="63"/>
      <c r="Q82584" s="63"/>
    </row>
    <row r="82585" spans="16:17">
      <c r="P82585" s="63"/>
      <c r="Q82585" s="63"/>
    </row>
    <row r="82586" spans="16:17">
      <c r="P82586" s="63"/>
      <c r="Q82586" s="63"/>
    </row>
    <row r="82587" spans="16:17">
      <c r="P82587" s="63"/>
      <c r="Q82587" s="63"/>
    </row>
    <row r="82588" spans="16:17">
      <c r="P82588" s="63"/>
      <c r="Q82588" s="63"/>
    </row>
    <row r="82589" spans="16:17">
      <c r="P82589" s="63"/>
      <c r="Q82589" s="63"/>
    </row>
    <row r="82590" spans="16:17">
      <c r="P82590" s="63"/>
      <c r="Q82590" s="63"/>
    </row>
    <row r="82591" spans="16:17">
      <c r="P82591" s="63"/>
      <c r="Q82591" s="63"/>
    </row>
    <row r="82592" spans="16:17">
      <c r="P82592" s="63"/>
      <c r="Q82592" s="63"/>
    </row>
    <row r="82593" spans="16:17">
      <c r="P82593" s="63"/>
      <c r="Q82593" s="63"/>
    </row>
    <row r="82594" spans="16:17">
      <c r="P82594" s="63"/>
      <c r="Q82594" s="63"/>
    </row>
    <row r="82595" spans="16:17">
      <c r="P82595" s="63"/>
      <c r="Q82595" s="63"/>
    </row>
    <row r="82596" spans="16:17">
      <c r="P82596" s="63"/>
      <c r="Q82596" s="63"/>
    </row>
    <row r="82597" spans="16:17">
      <c r="P82597" s="63"/>
      <c r="Q82597" s="63"/>
    </row>
    <row r="82598" spans="16:17">
      <c r="P82598" s="63"/>
      <c r="Q82598" s="63"/>
    </row>
    <row r="82599" spans="16:17">
      <c r="P82599" s="63"/>
      <c r="Q82599" s="63"/>
    </row>
    <row r="82600" spans="16:17">
      <c r="P82600" s="63"/>
      <c r="Q82600" s="63"/>
    </row>
    <row r="82601" spans="16:17">
      <c r="P82601" s="63"/>
      <c r="Q82601" s="63"/>
    </row>
    <row r="82602" spans="16:17">
      <c r="P82602" s="63"/>
      <c r="Q82602" s="63"/>
    </row>
    <row r="82603" spans="16:17">
      <c r="P82603" s="63"/>
      <c r="Q82603" s="63"/>
    </row>
    <row r="82604" spans="16:17">
      <c r="P82604" s="63"/>
      <c r="Q82604" s="63"/>
    </row>
    <row r="82605" spans="16:17">
      <c r="P82605" s="63"/>
      <c r="Q82605" s="63"/>
    </row>
    <row r="82606" spans="16:17">
      <c r="P82606" s="63"/>
      <c r="Q82606" s="63"/>
    </row>
    <row r="82607" spans="16:17">
      <c r="P82607" s="63"/>
      <c r="Q82607" s="63"/>
    </row>
    <row r="82608" spans="16:17">
      <c r="P82608" s="63"/>
      <c r="Q82608" s="63"/>
    </row>
    <row r="82609" spans="16:17">
      <c r="P82609" s="63"/>
      <c r="Q82609" s="63"/>
    </row>
    <row r="82610" spans="16:17">
      <c r="P82610" s="63"/>
      <c r="Q82610" s="63"/>
    </row>
    <row r="82611" spans="16:17">
      <c r="P82611" s="63"/>
      <c r="Q82611" s="63"/>
    </row>
    <row r="82612" spans="16:17">
      <c r="P82612" s="63"/>
      <c r="Q82612" s="63"/>
    </row>
    <row r="82613" spans="16:17">
      <c r="P82613" s="63"/>
      <c r="Q82613" s="63"/>
    </row>
    <row r="82614" spans="16:17">
      <c r="P82614" s="63"/>
      <c r="Q82614" s="63"/>
    </row>
    <row r="82615" spans="16:17">
      <c r="P82615" s="63"/>
      <c r="Q82615" s="63"/>
    </row>
    <row r="82616" spans="16:17">
      <c r="P82616" s="63"/>
      <c r="Q82616" s="63"/>
    </row>
    <row r="82617" spans="16:17">
      <c r="P82617" s="63"/>
      <c r="Q82617" s="63"/>
    </row>
    <row r="82618" spans="16:17">
      <c r="P82618" s="63"/>
      <c r="Q82618" s="63"/>
    </row>
    <row r="82619" spans="16:17">
      <c r="P82619" s="63"/>
      <c r="Q82619" s="63"/>
    </row>
    <row r="82620" spans="16:17">
      <c r="P82620" s="63"/>
      <c r="Q82620" s="63"/>
    </row>
    <row r="82621" spans="16:17">
      <c r="P82621" s="63"/>
      <c r="Q82621" s="63"/>
    </row>
    <row r="82622" spans="16:17">
      <c r="P82622" s="63"/>
      <c r="Q82622" s="63"/>
    </row>
    <row r="82623" spans="16:17">
      <c r="P82623" s="63"/>
      <c r="Q82623" s="63"/>
    </row>
    <row r="82624" spans="16:17">
      <c r="P82624" s="63"/>
      <c r="Q82624" s="63"/>
    </row>
    <row r="82625" spans="16:17">
      <c r="P82625" s="63"/>
      <c r="Q82625" s="63"/>
    </row>
    <row r="82626" spans="16:17">
      <c r="P82626" s="63"/>
      <c r="Q82626" s="63"/>
    </row>
    <row r="82627" spans="16:17">
      <c r="P82627" s="63"/>
      <c r="Q82627" s="63"/>
    </row>
    <row r="82628" spans="16:17">
      <c r="P82628" s="63"/>
      <c r="Q82628" s="63"/>
    </row>
    <row r="82629" spans="16:17">
      <c r="P82629" s="63"/>
      <c r="Q82629" s="63"/>
    </row>
    <row r="82630" spans="16:17">
      <c r="P82630" s="63"/>
      <c r="Q82630" s="63"/>
    </row>
    <row r="82631" spans="16:17">
      <c r="P82631" s="63"/>
      <c r="Q82631" s="63"/>
    </row>
    <row r="82632" spans="16:17">
      <c r="P82632" s="63"/>
      <c r="Q82632" s="63"/>
    </row>
    <row r="82633" spans="16:17">
      <c r="P82633" s="63"/>
      <c r="Q82633" s="63"/>
    </row>
    <row r="82634" spans="16:17">
      <c r="P82634" s="63"/>
      <c r="Q82634" s="63"/>
    </row>
    <row r="82635" spans="16:17">
      <c r="P82635" s="63"/>
      <c r="Q82635" s="63"/>
    </row>
    <row r="82636" spans="16:17">
      <c r="P82636" s="63"/>
      <c r="Q82636" s="63"/>
    </row>
    <row r="82637" spans="16:17">
      <c r="P82637" s="63"/>
      <c r="Q82637" s="63"/>
    </row>
    <row r="82638" spans="16:17">
      <c r="P82638" s="63"/>
      <c r="Q82638" s="63"/>
    </row>
    <row r="82639" spans="16:17">
      <c r="P82639" s="63"/>
      <c r="Q82639" s="63"/>
    </row>
    <row r="82640" spans="16:17">
      <c r="P82640" s="63"/>
      <c r="Q82640" s="63"/>
    </row>
    <row r="82641" spans="16:17">
      <c r="P82641" s="63"/>
      <c r="Q82641" s="63"/>
    </row>
    <row r="82642" spans="16:17">
      <c r="P82642" s="63"/>
      <c r="Q82642" s="63"/>
    </row>
    <row r="82643" spans="16:17">
      <c r="P82643" s="63"/>
      <c r="Q82643" s="63"/>
    </row>
    <row r="82644" spans="16:17">
      <c r="P82644" s="63"/>
      <c r="Q82644" s="63"/>
    </row>
    <row r="82645" spans="16:17">
      <c r="P82645" s="63"/>
      <c r="Q82645" s="63"/>
    </row>
    <row r="82646" spans="16:17">
      <c r="P82646" s="63"/>
      <c r="Q82646" s="63"/>
    </row>
    <row r="82647" spans="16:17">
      <c r="P82647" s="63"/>
      <c r="Q82647" s="63"/>
    </row>
    <row r="82648" spans="16:17">
      <c r="P82648" s="63"/>
      <c r="Q82648" s="63"/>
    </row>
    <row r="82649" spans="16:17">
      <c r="P82649" s="63"/>
      <c r="Q82649" s="63"/>
    </row>
    <row r="82650" spans="16:17">
      <c r="P82650" s="63"/>
      <c r="Q82650" s="63"/>
    </row>
    <row r="82651" spans="16:17">
      <c r="P82651" s="63"/>
      <c r="Q82651" s="63"/>
    </row>
    <row r="82652" spans="16:17">
      <c r="P82652" s="63"/>
      <c r="Q82652" s="63"/>
    </row>
    <row r="82653" spans="16:17">
      <c r="P82653" s="63"/>
      <c r="Q82653" s="63"/>
    </row>
    <row r="82654" spans="16:17">
      <c r="P82654" s="63"/>
      <c r="Q82654" s="63"/>
    </row>
    <row r="82655" spans="16:17">
      <c r="P82655" s="63"/>
      <c r="Q82655" s="63"/>
    </row>
    <row r="82656" spans="16:17">
      <c r="P82656" s="63"/>
      <c r="Q82656" s="63"/>
    </row>
    <row r="82657" spans="16:17">
      <c r="P82657" s="63"/>
      <c r="Q82657" s="63"/>
    </row>
    <row r="82658" spans="16:17">
      <c r="P82658" s="63"/>
      <c r="Q82658" s="63"/>
    </row>
    <row r="82659" spans="16:17">
      <c r="P82659" s="63"/>
      <c r="Q82659" s="63"/>
    </row>
    <row r="82660" spans="16:17">
      <c r="P82660" s="63"/>
      <c r="Q82660" s="63"/>
    </row>
    <row r="82661" spans="16:17">
      <c r="P82661" s="63"/>
      <c r="Q82661" s="63"/>
    </row>
    <row r="82662" spans="16:17">
      <c r="P82662" s="63"/>
      <c r="Q82662" s="63"/>
    </row>
    <row r="82663" spans="16:17">
      <c r="P82663" s="63"/>
      <c r="Q82663" s="63"/>
    </row>
    <row r="82664" spans="16:17">
      <c r="P82664" s="63"/>
      <c r="Q82664" s="63"/>
    </row>
    <row r="82665" spans="16:17">
      <c r="P82665" s="63"/>
      <c r="Q82665" s="63"/>
    </row>
    <row r="82666" spans="16:17">
      <c r="P82666" s="63"/>
      <c r="Q82666" s="63"/>
    </row>
    <row r="82667" spans="16:17">
      <c r="P82667" s="63"/>
      <c r="Q82667" s="63"/>
    </row>
    <row r="82668" spans="16:17">
      <c r="P82668" s="63"/>
      <c r="Q82668" s="63"/>
    </row>
    <row r="82669" spans="16:17">
      <c r="P82669" s="63"/>
      <c r="Q82669" s="63"/>
    </row>
    <row r="82670" spans="16:17">
      <c r="P82670" s="63"/>
      <c r="Q82670" s="63"/>
    </row>
    <row r="82671" spans="16:17">
      <c r="P82671" s="63"/>
      <c r="Q82671" s="63"/>
    </row>
    <row r="82672" spans="16:17">
      <c r="P82672" s="63"/>
      <c r="Q82672" s="63"/>
    </row>
    <row r="82673" spans="16:17">
      <c r="P82673" s="63"/>
      <c r="Q82673" s="63"/>
    </row>
    <row r="82674" spans="16:17">
      <c r="P82674" s="63"/>
      <c r="Q82674" s="63"/>
    </row>
    <row r="82675" spans="16:17">
      <c r="P82675" s="63"/>
      <c r="Q82675" s="63"/>
    </row>
    <row r="82676" spans="16:17">
      <c r="P82676" s="63"/>
      <c r="Q82676" s="63"/>
    </row>
    <row r="82677" spans="16:17">
      <c r="P82677" s="63"/>
      <c r="Q82677" s="63"/>
    </row>
    <row r="82678" spans="16:17">
      <c r="P82678" s="63"/>
      <c r="Q82678" s="63"/>
    </row>
    <row r="82679" spans="16:17">
      <c r="P82679" s="63"/>
      <c r="Q82679" s="63"/>
    </row>
    <row r="82680" spans="16:17">
      <c r="P82680" s="63"/>
      <c r="Q82680" s="63"/>
    </row>
    <row r="82681" spans="16:17">
      <c r="P82681" s="63"/>
      <c r="Q82681" s="63"/>
    </row>
    <row r="82682" spans="16:17">
      <c r="P82682" s="63"/>
      <c r="Q82682" s="63"/>
    </row>
    <row r="82683" spans="16:17">
      <c r="P82683" s="63"/>
      <c r="Q82683" s="63"/>
    </row>
    <row r="82684" spans="16:17">
      <c r="P82684" s="63"/>
      <c r="Q82684" s="63"/>
    </row>
    <row r="82685" spans="16:17">
      <c r="P82685" s="63"/>
      <c r="Q82685" s="63"/>
    </row>
    <row r="82686" spans="16:17">
      <c r="P82686" s="63"/>
      <c r="Q82686" s="63"/>
    </row>
    <row r="82687" spans="16:17">
      <c r="P82687" s="63"/>
      <c r="Q82687" s="63"/>
    </row>
    <row r="82688" spans="16:17">
      <c r="P82688" s="63"/>
      <c r="Q82688" s="63"/>
    </row>
    <row r="82689" spans="16:17">
      <c r="P82689" s="63"/>
      <c r="Q82689" s="63"/>
    </row>
    <row r="82690" spans="16:17">
      <c r="P82690" s="63"/>
      <c r="Q82690" s="63"/>
    </row>
    <row r="82691" spans="16:17">
      <c r="P82691" s="63"/>
      <c r="Q82691" s="63"/>
    </row>
    <row r="82692" spans="16:17">
      <c r="P82692" s="63"/>
      <c r="Q82692" s="63"/>
    </row>
    <row r="82693" spans="16:17">
      <c r="P82693" s="63"/>
      <c r="Q82693" s="63"/>
    </row>
    <row r="82694" spans="16:17">
      <c r="P82694" s="63"/>
      <c r="Q82694" s="63"/>
    </row>
    <row r="82695" spans="16:17">
      <c r="P82695" s="63"/>
      <c r="Q82695" s="63"/>
    </row>
    <row r="82696" spans="16:17">
      <c r="P82696" s="63"/>
      <c r="Q82696" s="63"/>
    </row>
    <row r="82697" spans="16:17">
      <c r="P82697" s="63"/>
      <c r="Q82697" s="63"/>
    </row>
    <row r="82698" spans="16:17">
      <c r="P82698" s="63"/>
      <c r="Q82698" s="63"/>
    </row>
    <row r="82699" spans="16:17">
      <c r="P82699" s="63"/>
      <c r="Q82699" s="63"/>
    </row>
    <row r="82700" spans="16:17">
      <c r="P82700" s="63"/>
      <c r="Q82700" s="63"/>
    </row>
    <row r="82701" spans="16:17">
      <c r="P82701" s="63"/>
      <c r="Q82701" s="63"/>
    </row>
    <row r="82702" spans="16:17">
      <c r="P82702" s="63"/>
      <c r="Q82702" s="63"/>
    </row>
    <row r="82703" spans="16:17">
      <c r="P82703" s="63"/>
      <c r="Q82703" s="63"/>
    </row>
    <row r="82704" spans="16:17">
      <c r="P82704" s="63"/>
      <c r="Q82704" s="63"/>
    </row>
    <row r="82705" spans="16:17">
      <c r="P82705" s="63"/>
      <c r="Q82705" s="63"/>
    </row>
    <row r="82706" spans="16:17">
      <c r="P82706" s="63"/>
      <c r="Q82706" s="63"/>
    </row>
    <row r="82707" spans="16:17">
      <c r="P82707" s="63"/>
      <c r="Q82707" s="63"/>
    </row>
    <row r="82708" spans="16:17">
      <c r="P82708" s="63"/>
      <c r="Q82708" s="63"/>
    </row>
    <row r="82709" spans="16:17">
      <c r="P82709" s="63"/>
      <c r="Q82709" s="63"/>
    </row>
    <row r="82710" spans="16:17">
      <c r="P82710" s="63"/>
      <c r="Q82710" s="63"/>
    </row>
    <row r="82711" spans="16:17">
      <c r="P82711" s="63"/>
      <c r="Q82711" s="63"/>
    </row>
    <row r="82712" spans="16:17">
      <c r="P82712" s="63"/>
      <c r="Q82712" s="63"/>
    </row>
    <row r="82713" spans="16:17">
      <c r="P82713" s="63"/>
      <c r="Q82713" s="63"/>
    </row>
    <row r="82714" spans="16:17">
      <c r="P82714" s="63"/>
      <c r="Q82714" s="63"/>
    </row>
    <row r="82715" spans="16:17">
      <c r="P82715" s="63"/>
      <c r="Q82715" s="63"/>
    </row>
    <row r="82716" spans="16:17">
      <c r="P82716" s="63"/>
      <c r="Q82716" s="63"/>
    </row>
    <row r="82717" spans="16:17">
      <c r="P82717" s="63"/>
      <c r="Q82717" s="63"/>
    </row>
    <row r="82718" spans="16:17">
      <c r="P82718" s="63"/>
      <c r="Q82718" s="63"/>
    </row>
    <row r="82719" spans="16:17">
      <c r="P82719" s="63"/>
      <c r="Q82719" s="63"/>
    </row>
    <row r="82720" spans="16:17">
      <c r="P82720" s="63"/>
      <c r="Q82720" s="63"/>
    </row>
    <row r="82721" spans="16:17">
      <c r="P82721" s="63"/>
      <c r="Q82721" s="63"/>
    </row>
    <row r="82722" spans="16:17">
      <c r="P82722" s="63"/>
      <c r="Q82722" s="63"/>
    </row>
    <row r="82723" spans="16:17">
      <c r="P82723" s="63"/>
      <c r="Q82723" s="63"/>
    </row>
    <row r="82724" spans="16:17">
      <c r="P82724" s="63"/>
      <c r="Q82724" s="63"/>
    </row>
    <row r="82725" spans="16:17">
      <c r="P82725" s="63"/>
      <c r="Q82725" s="63"/>
    </row>
    <row r="82726" spans="16:17">
      <c r="P82726" s="63"/>
      <c r="Q82726" s="63"/>
    </row>
    <row r="82727" spans="16:17">
      <c r="P82727" s="63"/>
      <c r="Q82727" s="63"/>
    </row>
    <row r="82728" spans="16:17">
      <c r="P82728" s="63"/>
      <c r="Q82728" s="63"/>
    </row>
    <row r="82729" spans="16:17">
      <c r="P82729" s="63"/>
      <c r="Q82729" s="63"/>
    </row>
    <row r="82730" spans="16:17">
      <c r="P82730" s="63"/>
      <c r="Q82730" s="63"/>
    </row>
    <row r="82731" spans="16:17">
      <c r="P82731" s="63"/>
      <c r="Q82731" s="63"/>
    </row>
    <row r="82732" spans="16:17">
      <c r="P82732" s="63"/>
      <c r="Q82732" s="63"/>
    </row>
    <row r="82733" spans="16:17">
      <c r="P82733" s="63"/>
      <c r="Q82733" s="63"/>
    </row>
    <row r="82734" spans="16:17">
      <c r="P82734" s="63"/>
      <c r="Q82734" s="63"/>
    </row>
    <row r="82735" spans="16:17">
      <c r="P82735" s="63"/>
      <c r="Q82735" s="63"/>
    </row>
    <row r="82736" spans="16:17">
      <c r="P82736" s="63"/>
      <c r="Q82736" s="63"/>
    </row>
    <row r="82737" spans="16:17">
      <c r="P82737" s="63"/>
      <c r="Q82737" s="63"/>
    </row>
    <row r="82738" spans="16:17">
      <c r="P82738" s="63"/>
      <c r="Q82738" s="63"/>
    </row>
    <row r="82739" spans="16:17">
      <c r="P82739" s="63"/>
      <c r="Q82739" s="63"/>
    </row>
    <row r="82740" spans="16:17">
      <c r="P82740" s="63"/>
      <c r="Q82740" s="63"/>
    </row>
    <row r="82741" spans="16:17">
      <c r="P82741" s="63"/>
      <c r="Q82741" s="63"/>
    </row>
    <row r="82742" spans="16:17">
      <c r="P82742" s="63"/>
      <c r="Q82742" s="63"/>
    </row>
    <row r="82743" spans="16:17">
      <c r="P82743" s="63"/>
      <c r="Q82743" s="63"/>
    </row>
    <row r="82744" spans="16:17">
      <c r="P82744" s="63"/>
      <c r="Q82744" s="63"/>
    </row>
    <row r="82745" spans="16:17">
      <c r="P82745" s="63"/>
      <c r="Q82745" s="63"/>
    </row>
    <row r="82746" spans="16:17">
      <c r="P82746" s="63"/>
      <c r="Q82746" s="63"/>
    </row>
    <row r="82747" spans="16:17">
      <c r="P82747" s="63"/>
      <c r="Q82747" s="63"/>
    </row>
    <row r="82748" spans="16:17">
      <c r="P82748" s="63"/>
      <c r="Q82748" s="63"/>
    </row>
    <row r="82749" spans="16:17">
      <c r="P82749" s="63"/>
      <c r="Q82749" s="63"/>
    </row>
    <row r="82750" spans="16:17">
      <c r="P82750" s="63"/>
      <c r="Q82750" s="63"/>
    </row>
    <row r="82751" spans="16:17">
      <c r="P82751" s="63"/>
      <c r="Q82751" s="63"/>
    </row>
    <row r="82752" spans="16:17">
      <c r="P82752" s="63"/>
      <c r="Q82752" s="63"/>
    </row>
    <row r="82753" spans="16:17">
      <c r="P82753" s="63"/>
      <c r="Q82753" s="63"/>
    </row>
    <row r="82754" spans="16:17">
      <c r="P82754" s="63"/>
      <c r="Q82754" s="63"/>
    </row>
    <row r="82755" spans="16:17">
      <c r="P82755" s="63"/>
      <c r="Q82755" s="63"/>
    </row>
    <row r="82756" spans="16:17">
      <c r="P82756" s="63"/>
      <c r="Q82756" s="63"/>
    </row>
    <row r="82757" spans="16:17">
      <c r="P82757" s="63"/>
      <c r="Q82757" s="63"/>
    </row>
    <row r="82758" spans="16:17">
      <c r="P82758" s="63"/>
      <c r="Q82758" s="63"/>
    </row>
    <row r="82759" spans="16:17">
      <c r="P82759" s="63"/>
      <c r="Q82759" s="63"/>
    </row>
    <row r="82760" spans="16:17">
      <c r="P82760" s="63"/>
      <c r="Q82760" s="63"/>
    </row>
    <row r="82761" spans="16:17">
      <c r="P82761" s="63"/>
      <c r="Q82761" s="63"/>
    </row>
    <row r="82762" spans="16:17">
      <c r="P82762" s="63"/>
      <c r="Q82762" s="63"/>
    </row>
    <row r="82763" spans="16:17">
      <c r="P82763" s="63"/>
      <c r="Q82763" s="63"/>
    </row>
    <row r="82764" spans="16:17">
      <c r="P82764" s="63"/>
      <c r="Q82764" s="63"/>
    </row>
    <row r="82765" spans="16:17">
      <c r="P82765" s="63"/>
      <c r="Q82765" s="63"/>
    </row>
    <row r="82766" spans="16:17">
      <c r="P82766" s="63"/>
      <c r="Q82766" s="63"/>
    </row>
    <row r="82767" spans="16:17">
      <c r="P82767" s="63"/>
      <c r="Q82767" s="63"/>
    </row>
    <row r="82768" spans="16:17">
      <c r="P82768" s="63"/>
      <c r="Q82768" s="63"/>
    </row>
    <row r="82769" spans="16:17">
      <c r="P82769" s="63"/>
      <c r="Q82769" s="63"/>
    </row>
    <row r="82770" spans="16:17">
      <c r="P82770" s="63"/>
      <c r="Q82770" s="63"/>
    </row>
    <row r="82771" spans="16:17">
      <c r="P82771" s="63"/>
      <c r="Q82771" s="63"/>
    </row>
    <row r="82772" spans="16:17">
      <c r="P82772" s="63"/>
      <c r="Q82772" s="63"/>
    </row>
    <row r="82773" spans="16:17">
      <c r="P82773" s="63"/>
      <c r="Q82773" s="63"/>
    </row>
    <row r="82774" spans="16:17">
      <c r="P82774" s="63"/>
      <c r="Q82774" s="63"/>
    </row>
    <row r="82775" spans="16:17">
      <c r="P82775" s="63"/>
      <c r="Q82775" s="63"/>
    </row>
    <row r="82776" spans="16:17">
      <c r="P82776" s="63"/>
      <c r="Q82776" s="63"/>
    </row>
    <row r="82777" spans="16:17">
      <c r="P82777" s="63"/>
      <c r="Q82777" s="63"/>
    </row>
    <row r="82778" spans="16:17">
      <c r="P82778" s="63"/>
      <c r="Q82778" s="63"/>
    </row>
    <row r="82779" spans="16:17">
      <c r="P82779" s="63"/>
      <c r="Q82779" s="63"/>
    </row>
    <row r="82780" spans="16:17">
      <c r="P82780" s="63"/>
      <c r="Q82780" s="63"/>
    </row>
    <row r="82781" spans="16:17">
      <c r="P82781" s="63"/>
      <c r="Q82781" s="63"/>
    </row>
    <row r="82782" spans="16:17">
      <c r="P82782" s="63"/>
      <c r="Q82782" s="63"/>
    </row>
    <row r="82783" spans="16:17">
      <c r="P82783" s="63"/>
      <c r="Q82783" s="63"/>
    </row>
    <row r="82784" spans="16:17">
      <c r="P82784" s="63"/>
      <c r="Q82784" s="63"/>
    </row>
    <row r="82785" spans="16:17">
      <c r="P82785" s="63"/>
      <c r="Q82785" s="63"/>
    </row>
    <row r="82786" spans="16:17">
      <c r="P82786" s="63"/>
      <c r="Q82786" s="63"/>
    </row>
    <row r="82787" spans="16:17">
      <c r="P82787" s="63"/>
      <c r="Q82787" s="63"/>
    </row>
    <row r="82788" spans="16:17">
      <c r="P82788" s="63"/>
      <c r="Q82788" s="63"/>
    </row>
    <row r="82789" spans="16:17">
      <c r="P82789" s="63"/>
      <c r="Q82789" s="63"/>
    </row>
    <row r="82790" spans="16:17">
      <c r="P82790" s="63"/>
      <c r="Q82790" s="63"/>
    </row>
    <row r="82791" spans="16:17">
      <c r="P82791" s="63"/>
      <c r="Q82791" s="63"/>
    </row>
    <row r="82792" spans="16:17">
      <c r="P82792" s="63"/>
      <c r="Q82792" s="63"/>
    </row>
    <row r="82793" spans="16:17">
      <c r="P82793" s="63"/>
      <c r="Q82793" s="63"/>
    </row>
    <row r="82794" spans="16:17">
      <c r="P82794" s="63"/>
      <c r="Q82794" s="63"/>
    </row>
    <row r="82795" spans="16:17">
      <c r="P82795" s="63"/>
      <c r="Q82795" s="63"/>
    </row>
    <row r="82796" spans="16:17">
      <c r="P82796" s="63"/>
      <c r="Q82796" s="63"/>
    </row>
    <row r="82797" spans="16:17">
      <c r="P82797" s="63"/>
      <c r="Q82797" s="63"/>
    </row>
    <row r="82798" spans="16:17">
      <c r="P82798" s="63"/>
      <c r="Q82798" s="63"/>
    </row>
    <row r="82799" spans="16:17">
      <c r="P82799" s="63"/>
      <c r="Q82799" s="63"/>
    </row>
    <row r="82800" spans="16:17">
      <c r="P82800" s="63"/>
      <c r="Q82800" s="63"/>
    </row>
    <row r="82801" spans="16:17">
      <c r="P82801" s="63"/>
      <c r="Q82801" s="63"/>
    </row>
    <row r="82802" spans="16:17">
      <c r="P82802" s="63"/>
      <c r="Q82802" s="63"/>
    </row>
    <row r="82803" spans="16:17">
      <c r="P82803" s="63"/>
      <c r="Q82803" s="63"/>
    </row>
    <row r="82804" spans="16:17">
      <c r="P82804" s="63"/>
      <c r="Q82804" s="63"/>
    </row>
    <row r="82805" spans="16:17">
      <c r="P82805" s="63"/>
      <c r="Q82805" s="63"/>
    </row>
    <row r="82806" spans="16:17">
      <c r="P82806" s="63"/>
      <c r="Q82806" s="63"/>
    </row>
    <row r="82807" spans="16:17">
      <c r="P82807" s="63"/>
      <c r="Q82807" s="63"/>
    </row>
    <row r="82808" spans="16:17">
      <c r="P82808" s="63"/>
      <c r="Q82808" s="63"/>
    </row>
    <row r="82809" spans="16:17">
      <c r="P82809" s="63"/>
      <c r="Q82809" s="63"/>
    </row>
    <row r="82810" spans="16:17">
      <c r="P82810" s="63"/>
      <c r="Q82810" s="63"/>
    </row>
    <row r="82811" spans="16:17">
      <c r="P82811" s="63"/>
      <c r="Q82811" s="63"/>
    </row>
    <row r="82812" spans="16:17">
      <c r="P82812" s="63"/>
      <c r="Q82812" s="63"/>
    </row>
    <row r="82813" spans="16:17">
      <c r="P82813" s="63"/>
      <c r="Q82813" s="63"/>
    </row>
    <row r="82814" spans="16:17">
      <c r="P82814" s="63"/>
      <c r="Q82814" s="63"/>
    </row>
    <row r="82815" spans="16:17">
      <c r="P82815" s="63"/>
      <c r="Q82815" s="63"/>
    </row>
    <row r="82816" spans="16:17">
      <c r="P82816" s="63"/>
      <c r="Q82816" s="63"/>
    </row>
    <row r="82817" spans="16:17">
      <c r="P82817" s="63"/>
      <c r="Q82817" s="63"/>
    </row>
    <row r="82818" spans="16:17">
      <c r="P82818" s="63"/>
      <c r="Q82818" s="63"/>
    </row>
    <row r="82819" spans="16:17">
      <c r="P82819" s="63"/>
      <c r="Q82819" s="63"/>
    </row>
    <row r="82820" spans="16:17">
      <c r="P82820" s="63"/>
      <c r="Q82820" s="63"/>
    </row>
    <row r="82821" spans="16:17">
      <c r="P82821" s="63"/>
      <c r="Q82821" s="63"/>
    </row>
    <row r="82822" spans="16:17">
      <c r="P82822" s="63"/>
      <c r="Q82822" s="63"/>
    </row>
    <row r="82823" spans="16:17">
      <c r="P82823" s="63"/>
      <c r="Q82823" s="63"/>
    </row>
    <row r="82824" spans="16:17">
      <c r="P82824" s="63"/>
      <c r="Q82824" s="63"/>
    </row>
    <row r="82825" spans="16:17">
      <c r="P82825" s="63"/>
      <c r="Q82825" s="63"/>
    </row>
    <row r="82826" spans="16:17">
      <c r="P82826" s="63"/>
      <c r="Q82826" s="63"/>
    </row>
    <row r="82827" spans="16:17">
      <c r="P82827" s="63"/>
      <c r="Q82827" s="63"/>
    </row>
    <row r="82828" spans="16:17">
      <c r="P82828" s="63"/>
      <c r="Q82828" s="63"/>
    </row>
    <row r="82829" spans="16:17">
      <c r="P82829" s="63"/>
      <c r="Q82829" s="63"/>
    </row>
    <row r="82830" spans="16:17">
      <c r="P82830" s="63"/>
      <c r="Q82830" s="63"/>
    </row>
    <row r="82831" spans="16:17">
      <c r="P82831" s="63"/>
      <c r="Q82831" s="63"/>
    </row>
    <row r="82832" spans="16:17">
      <c r="P82832" s="63"/>
      <c r="Q82832" s="63"/>
    </row>
    <row r="82833" spans="16:17">
      <c r="P82833" s="63"/>
      <c r="Q82833" s="63"/>
    </row>
    <row r="82834" spans="16:17">
      <c r="P82834" s="63"/>
      <c r="Q82834" s="63"/>
    </row>
    <row r="82835" spans="16:17">
      <c r="P82835" s="63"/>
      <c r="Q82835" s="63"/>
    </row>
    <row r="82836" spans="16:17">
      <c r="P82836" s="63"/>
      <c r="Q82836" s="63"/>
    </row>
    <row r="82837" spans="16:17">
      <c r="P82837" s="63"/>
      <c r="Q82837" s="63"/>
    </row>
    <row r="82838" spans="16:17">
      <c r="P82838" s="63"/>
      <c r="Q82838" s="63"/>
    </row>
    <row r="82839" spans="16:17">
      <c r="P82839" s="63"/>
      <c r="Q82839" s="63"/>
    </row>
    <row r="82840" spans="16:17">
      <c r="P82840" s="63"/>
      <c r="Q82840" s="63"/>
    </row>
    <row r="82841" spans="16:17">
      <c r="P82841" s="63"/>
      <c r="Q82841" s="63"/>
    </row>
    <row r="82842" spans="16:17">
      <c r="P82842" s="63"/>
      <c r="Q82842" s="63"/>
    </row>
    <row r="82843" spans="16:17">
      <c r="P82843" s="63"/>
      <c r="Q82843" s="63"/>
    </row>
    <row r="82844" spans="16:17">
      <c r="P82844" s="63"/>
      <c r="Q82844" s="63"/>
    </row>
    <row r="82845" spans="16:17">
      <c r="P82845" s="63"/>
      <c r="Q82845" s="63"/>
    </row>
    <row r="82846" spans="16:17">
      <c r="P82846" s="63"/>
      <c r="Q82846" s="63"/>
    </row>
    <row r="82847" spans="16:17">
      <c r="P82847" s="63"/>
      <c r="Q82847" s="63"/>
    </row>
    <row r="82848" spans="16:17">
      <c r="P82848" s="63"/>
      <c r="Q82848" s="63"/>
    </row>
    <row r="82849" spans="16:17">
      <c r="P82849" s="63"/>
      <c r="Q82849" s="63"/>
    </row>
    <row r="82850" spans="16:17">
      <c r="P82850" s="63"/>
      <c r="Q82850" s="63"/>
    </row>
    <row r="82851" spans="16:17">
      <c r="P82851" s="63"/>
      <c r="Q82851" s="63"/>
    </row>
    <row r="82852" spans="16:17">
      <c r="P82852" s="63"/>
      <c r="Q82852" s="63"/>
    </row>
    <row r="82853" spans="16:17">
      <c r="P82853" s="63"/>
      <c r="Q82853" s="63"/>
    </row>
    <row r="82854" spans="16:17">
      <c r="P82854" s="63"/>
      <c r="Q82854" s="63"/>
    </row>
    <row r="82855" spans="16:17">
      <c r="P82855" s="63"/>
      <c r="Q82855" s="63"/>
    </row>
    <row r="82856" spans="16:17">
      <c r="P82856" s="63"/>
      <c r="Q82856" s="63"/>
    </row>
    <row r="82857" spans="16:17">
      <c r="P82857" s="63"/>
      <c r="Q82857" s="63"/>
    </row>
    <row r="82858" spans="16:17">
      <c r="P82858" s="63"/>
      <c r="Q82858" s="63"/>
    </row>
    <row r="82859" spans="16:17">
      <c r="P82859" s="63"/>
      <c r="Q82859" s="63"/>
    </row>
    <row r="82860" spans="16:17">
      <c r="P82860" s="63"/>
      <c r="Q82860" s="63"/>
    </row>
    <row r="82861" spans="16:17">
      <c r="P82861" s="63"/>
      <c r="Q82861" s="63"/>
    </row>
    <row r="82862" spans="16:17">
      <c r="P82862" s="63"/>
      <c r="Q82862" s="63"/>
    </row>
    <row r="82863" spans="16:17">
      <c r="P82863" s="63"/>
      <c r="Q82863" s="63"/>
    </row>
    <row r="82864" spans="16:17">
      <c r="P82864" s="63"/>
      <c r="Q82864" s="63"/>
    </row>
    <row r="82865" spans="16:17">
      <c r="P82865" s="63"/>
      <c r="Q82865" s="63"/>
    </row>
    <row r="82866" spans="16:17">
      <c r="P82866" s="63"/>
      <c r="Q82866" s="63"/>
    </row>
    <row r="82867" spans="16:17">
      <c r="P82867" s="63"/>
      <c r="Q82867" s="63"/>
    </row>
    <row r="82868" spans="16:17">
      <c r="P82868" s="63"/>
      <c r="Q82868" s="63"/>
    </row>
    <row r="82869" spans="16:17">
      <c r="P82869" s="63"/>
      <c r="Q82869" s="63"/>
    </row>
    <row r="82870" spans="16:17">
      <c r="P82870" s="63"/>
      <c r="Q82870" s="63"/>
    </row>
    <row r="82871" spans="16:17">
      <c r="P82871" s="63"/>
      <c r="Q82871" s="63"/>
    </row>
    <row r="82872" spans="16:17">
      <c r="P82872" s="63"/>
      <c r="Q82872" s="63"/>
    </row>
    <row r="82873" spans="16:17">
      <c r="P82873" s="63"/>
      <c r="Q82873" s="63"/>
    </row>
    <row r="82874" spans="16:17">
      <c r="P82874" s="63"/>
      <c r="Q82874" s="63"/>
    </row>
    <row r="82875" spans="16:17">
      <c r="P82875" s="63"/>
      <c r="Q82875" s="63"/>
    </row>
    <row r="82876" spans="16:17">
      <c r="P82876" s="63"/>
      <c r="Q82876" s="63"/>
    </row>
    <row r="82877" spans="16:17">
      <c r="P82877" s="63"/>
      <c r="Q82877" s="63"/>
    </row>
    <row r="82878" spans="16:17">
      <c r="P82878" s="63"/>
      <c r="Q82878" s="63"/>
    </row>
    <row r="82879" spans="16:17">
      <c r="P82879" s="63"/>
      <c r="Q82879" s="63"/>
    </row>
    <row r="82880" spans="16:17">
      <c r="P82880" s="63"/>
      <c r="Q82880" s="63"/>
    </row>
    <row r="82881" spans="16:17">
      <c r="P82881" s="63"/>
      <c r="Q82881" s="63"/>
    </row>
    <row r="82882" spans="16:17">
      <c r="P82882" s="63"/>
      <c r="Q82882" s="63"/>
    </row>
    <row r="82883" spans="16:17">
      <c r="P82883" s="63"/>
      <c r="Q82883" s="63"/>
    </row>
    <row r="82884" spans="16:17">
      <c r="P82884" s="63"/>
      <c r="Q82884" s="63"/>
    </row>
    <row r="82885" spans="16:17">
      <c r="P82885" s="63"/>
      <c r="Q82885" s="63"/>
    </row>
    <row r="82886" spans="16:17">
      <c r="P82886" s="63"/>
      <c r="Q82886" s="63"/>
    </row>
    <row r="82887" spans="16:17">
      <c r="P82887" s="63"/>
      <c r="Q82887" s="63"/>
    </row>
    <row r="82888" spans="16:17">
      <c r="P82888" s="63"/>
      <c r="Q82888" s="63"/>
    </row>
    <row r="82889" spans="16:17">
      <c r="P82889" s="63"/>
      <c r="Q82889" s="63"/>
    </row>
    <row r="82890" spans="16:17">
      <c r="P82890" s="63"/>
      <c r="Q82890" s="63"/>
    </row>
    <row r="82891" spans="16:17">
      <c r="P82891" s="63"/>
      <c r="Q82891" s="63"/>
    </row>
    <row r="82892" spans="16:17">
      <c r="P82892" s="63"/>
      <c r="Q82892" s="63"/>
    </row>
    <row r="82893" spans="16:17">
      <c r="P82893" s="63"/>
      <c r="Q82893" s="63"/>
    </row>
    <row r="82894" spans="16:17">
      <c r="P82894" s="63"/>
      <c r="Q82894" s="63"/>
    </row>
    <row r="82895" spans="16:17">
      <c r="P82895" s="63"/>
      <c r="Q82895" s="63"/>
    </row>
    <row r="82896" spans="16:17">
      <c r="P82896" s="63"/>
      <c r="Q82896" s="63"/>
    </row>
    <row r="82897" spans="16:17">
      <c r="P82897" s="63"/>
      <c r="Q82897" s="63"/>
    </row>
    <row r="82898" spans="16:17">
      <c r="P82898" s="63"/>
      <c r="Q82898" s="63"/>
    </row>
    <row r="82899" spans="16:17">
      <c r="P82899" s="63"/>
      <c r="Q82899" s="63"/>
    </row>
    <row r="82900" spans="16:17">
      <c r="P82900" s="63"/>
      <c r="Q82900" s="63"/>
    </row>
    <row r="82901" spans="16:17">
      <c r="P82901" s="63"/>
      <c r="Q82901" s="63"/>
    </row>
    <row r="82902" spans="16:17">
      <c r="P82902" s="63"/>
      <c r="Q82902" s="63"/>
    </row>
    <row r="82903" spans="16:17">
      <c r="P82903" s="63"/>
      <c r="Q82903" s="63"/>
    </row>
    <row r="82904" spans="16:17">
      <c r="P82904" s="63"/>
      <c r="Q82904" s="63"/>
    </row>
    <row r="82905" spans="16:17">
      <c r="P82905" s="63"/>
      <c r="Q82905" s="63"/>
    </row>
    <row r="82906" spans="16:17">
      <c r="P82906" s="63"/>
      <c r="Q82906" s="63"/>
    </row>
    <row r="82907" spans="16:17">
      <c r="P82907" s="63"/>
      <c r="Q82907" s="63"/>
    </row>
    <row r="82908" spans="16:17">
      <c r="P82908" s="63"/>
      <c r="Q82908" s="63"/>
    </row>
    <row r="82909" spans="16:17">
      <c r="P82909" s="63"/>
      <c r="Q82909" s="63"/>
    </row>
    <row r="82910" spans="16:17">
      <c r="P82910" s="63"/>
      <c r="Q82910" s="63"/>
    </row>
    <row r="82911" spans="16:17">
      <c r="P82911" s="63"/>
      <c r="Q82911" s="63"/>
    </row>
    <row r="82912" spans="16:17">
      <c r="P82912" s="63"/>
      <c r="Q82912" s="63"/>
    </row>
    <row r="82913" spans="16:17">
      <c r="P82913" s="63"/>
      <c r="Q82913" s="63"/>
    </row>
    <row r="82914" spans="16:17">
      <c r="P82914" s="63"/>
      <c r="Q82914" s="63"/>
    </row>
    <row r="82915" spans="16:17">
      <c r="P82915" s="63"/>
      <c r="Q82915" s="63"/>
    </row>
    <row r="82916" spans="16:17">
      <c r="P82916" s="63"/>
      <c r="Q82916" s="63"/>
    </row>
    <row r="82917" spans="16:17">
      <c r="P82917" s="63"/>
      <c r="Q82917" s="63"/>
    </row>
    <row r="82918" spans="16:17">
      <c r="P82918" s="63"/>
      <c r="Q82918" s="63"/>
    </row>
    <row r="82919" spans="16:17">
      <c r="P82919" s="63"/>
      <c r="Q82919" s="63"/>
    </row>
    <row r="82920" spans="16:17">
      <c r="P82920" s="63"/>
      <c r="Q82920" s="63"/>
    </row>
    <row r="82921" spans="16:17">
      <c r="P82921" s="63"/>
      <c r="Q82921" s="63"/>
    </row>
    <row r="82922" spans="16:17">
      <c r="P82922" s="63"/>
      <c r="Q82922" s="63"/>
    </row>
    <row r="82923" spans="16:17">
      <c r="P82923" s="63"/>
      <c r="Q82923" s="63"/>
    </row>
    <row r="82924" spans="16:17">
      <c r="P82924" s="63"/>
      <c r="Q82924" s="63"/>
    </row>
    <row r="82925" spans="16:17">
      <c r="P82925" s="63"/>
      <c r="Q82925" s="63"/>
    </row>
    <row r="82926" spans="16:17">
      <c r="P82926" s="63"/>
      <c r="Q82926" s="63"/>
    </row>
    <row r="82927" spans="16:17">
      <c r="P82927" s="63"/>
      <c r="Q82927" s="63"/>
    </row>
    <row r="82928" spans="16:17">
      <c r="P82928" s="63"/>
      <c r="Q82928" s="63"/>
    </row>
    <row r="82929" spans="16:17">
      <c r="P82929" s="63"/>
      <c r="Q82929" s="63"/>
    </row>
    <row r="82930" spans="16:17">
      <c r="P82930" s="63"/>
      <c r="Q82930" s="63"/>
    </row>
    <row r="82931" spans="16:17">
      <c r="P82931" s="63"/>
      <c r="Q82931" s="63"/>
    </row>
    <row r="82932" spans="16:17">
      <c r="P82932" s="63"/>
      <c r="Q82932" s="63"/>
    </row>
    <row r="82933" spans="16:17">
      <c r="P82933" s="63"/>
      <c r="Q82933" s="63"/>
    </row>
    <row r="82934" spans="16:17">
      <c r="P82934" s="63"/>
      <c r="Q82934" s="63"/>
    </row>
    <row r="82935" spans="16:17">
      <c r="P82935" s="63"/>
      <c r="Q82935" s="63"/>
    </row>
    <row r="82936" spans="16:17">
      <c r="P82936" s="63"/>
      <c r="Q82936" s="63"/>
    </row>
    <row r="82937" spans="16:17">
      <c r="P82937" s="63"/>
      <c r="Q82937" s="63"/>
    </row>
    <row r="82938" spans="16:17">
      <c r="P82938" s="63"/>
      <c r="Q82938" s="63"/>
    </row>
    <row r="82939" spans="16:17">
      <c r="P82939" s="63"/>
      <c r="Q82939" s="63"/>
    </row>
    <row r="82940" spans="16:17">
      <c r="P82940" s="63"/>
      <c r="Q82940" s="63"/>
    </row>
    <row r="82941" spans="16:17">
      <c r="P82941" s="63"/>
      <c r="Q82941" s="63"/>
    </row>
    <row r="82942" spans="16:17">
      <c r="P82942" s="63"/>
      <c r="Q82942" s="63"/>
    </row>
    <row r="82943" spans="16:17">
      <c r="P82943" s="63"/>
      <c r="Q82943" s="63"/>
    </row>
    <row r="82944" spans="16:17">
      <c r="P82944" s="63"/>
      <c r="Q82944" s="63"/>
    </row>
    <row r="82945" spans="16:17">
      <c r="P82945" s="63"/>
      <c r="Q82945" s="63"/>
    </row>
    <row r="82946" spans="16:17">
      <c r="P82946" s="63"/>
      <c r="Q82946" s="63"/>
    </row>
    <row r="82947" spans="16:17">
      <c r="P82947" s="63"/>
      <c r="Q82947" s="63"/>
    </row>
    <row r="82948" spans="16:17">
      <c r="P82948" s="63"/>
      <c r="Q82948" s="63"/>
    </row>
    <row r="82949" spans="16:17">
      <c r="P82949" s="63"/>
      <c r="Q82949" s="63"/>
    </row>
    <row r="82950" spans="16:17">
      <c r="P82950" s="63"/>
      <c r="Q82950" s="63"/>
    </row>
    <row r="82951" spans="16:17">
      <c r="P82951" s="63"/>
      <c r="Q82951" s="63"/>
    </row>
    <row r="82952" spans="16:17">
      <c r="P82952" s="63"/>
      <c r="Q82952" s="63"/>
    </row>
    <row r="82953" spans="16:17">
      <c r="P82953" s="63"/>
      <c r="Q82953" s="63"/>
    </row>
    <row r="82954" spans="16:17">
      <c r="P82954" s="63"/>
      <c r="Q82954" s="63"/>
    </row>
    <row r="82955" spans="16:17">
      <c r="P82955" s="63"/>
      <c r="Q82955" s="63"/>
    </row>
    <row r="82956" spans="16:17">
      <c r="P82956" s="63"/>
      <c r="Q82956" s="63"/>
    </row>
    <row r="82957" spans="16:17">
      <c r="P82957" s="63"/>
      <c r="Q82957" s="63"/>
    </row>
    <row r="82958" spans="16:17">
      <c r="P82958" s="63"/>
      <c r="Q82958" s="63"/>
    </row>
    <row r="82959" spans="16:17">
      <c r="P82959" s="63"/>
      <c r="Q82959" s="63"/>
    </row>
    <row r="82960" spans="16:17">
      <c r="P82960" s="63"/>
      <c r="Q82960" s="63"/>
    </row>
    <row r="82961" spans="16:17">
      <c r="P82961" s="63"/>
      <c r="Q82961" s="63"/>
    </row>
    <row r="82962" spans="16:17">
      <c r="P82962" s="63"/>
      <c r="Q82962" s="63"/>
    </row>
    <row r="82963" spans="16:17">
      <c r="P82963" s="63"/>
      <c r="Q82963" s="63"/>
    </row>
    <row r="82964" spans="16:17">
      <c r="P82964" s="63"/>
      <c r="Q82964" s="63"/>
    </row>
    <row r="82965" spans="16:17">
      <c r="P82965" s="63"/>
      <c r="Q82965" s="63"/>
    </row>
    <row r="82966" spans="16:17">
      <c r="P82966" s="63"/>
      <c r="Q82966" s="63"/>
    </row>
    <row r="82967" spans="16:17">
      <c r="P82967" s="63"/>
      <c r="Q82967" s="63"/>
    </row>
    <row r="82968" spans="16:17">
      <c r="P82968" s="63"/>
      <c r="Q82968" s="63"/>
    </row>
    <row r="82969" spans="16:17">
      <c r="P82969" s="63"/>
      <c r="Q82969" s="63"/>
    </row>
    <row r="82970" spans="16:17">
      <c r="P82970" s="63"/>
      <c r="Q82970" s="63"/>
    </row>
    <row r="82971" spans="16:17">
      <c r="P82971" s="63"/>
      <c r="Q82971" s="63"/>
    </row>
    <row r="82972" spans="16:17">
      <c r="P82972" s="63"/>
      <c r="Q82972" s="63"/>
    </row>
    <row r="82973" spans="16:17">
      <c r="P82973" s="63"/>
      <c r="Q82973" s="63"/>
    </row>
    <row r="82974" spans="16:17">
      <c r="P82974" s="63"/>
      <c r="Q82974" s="63"/>
    </row>
    <row r="82975" spans="16:17">
      <c r="P82975" s="63"/>
      <c r="Q82975" s="63"/>
    </row>
    <row r="82976" spans="16:17">
      <c r="P82976" s="63"/>
      <c r="Q82976" s="63"/>
    </row>
    <row r="82977" spans="16:17">
      <c r="P82977" s="63"/>
      <c r="Q82977" s="63"/>
    </row>
    <row r="82978" spans="16:17">
      <c r="P82978" s="63"/>
      <c r="Q82978" s="63"/>
    </row>
    <row r="82979" spans="16:17">
      <c r="P82979" s="63"/>
      <c r="Q82979" s="63"/>
    </row>
    <row r="82980" spans="16:17">
      <c r="P82980" s="63"/>
      <c r="Q82980" s="63"/>
    </row>
    <row r="82981" spans="16:17">
      <c r="P82981" s="63"/>
      <c r="Q82981" s="63"/>
    </row>
    <row r="82982" spans="16:17">
      <c r="P82982" s="63"/>
      <c r="Q82982" s="63"/>
    </row>
    <row r="82983" spans="16:17">
      <c r="P82983" s="63"/>
      <c r="Q82983" s="63"/>
    </row>
    <row r="82984" spans="16:17">
      <c r="P82984" s="63"/>
      <c r="Q82984" s="63"/>
    </row>
    <row r="82985" spans="16:17">
      <c r="P82985" s="63"/>
      <c r="Q82985" s="63"/>
    </row>
    <row r="82986" spans="16:17">
      <c r="P82986" s="63"/>
      <c r="Q82986" s="63"/>
    </row>
    <row r="82987" spans="16:17">
      <c r="P82987" s="63"/>
      <c r="Q82987" s="63"/>
    </row>
    <row r="82988" spans="16:17">
      <c r="P82988" s="63"/>
      <c r="Q82988" s="63"/>
    </row>
    <row r="82989" spans="16:17">
      <c r="P82989" s="63"/>
      <c r="Q82989" s="63"/>
    </row>
    <row r="82990" spans="16:17">
      <c r="P82990" s="63"/>
      <c r="Q82990" s="63"/>
    </row>
    <row r="82991" spans="16:17">
      <c r="P82991" s="63"/>
      <c r="Q82991" s="63"/>
    </row>
    <row r="82992" spans="16:17">
      <c r="P82992" s="63"/>
      <c r="Q82992" s="63"/>
    </row>
    <row r="82993" spans="16:17">
      <c r="P82993" s="63"/>
      <c r="Q82993" s="63"/>
    </row>
    <row r="82994" spans="16:17">
      <c r="P82994" s="63"/>
      <c r="Q82994" s="63"/>
    </row>
    <row r="82995" spans="16:17">
      <c r="P82995" s="63"/>
      <c r="Q82995" s="63"/>
    </row>
    <row r="82996" spans="16:17">
      <c r="P82996" s="63"/>
      <c r="Q82996" s="63"/>
    </row>
    <row r="82997" spans="16:17">
      <c r="P82997" s="63"/>
      <c r="Q82997" s="63"/>
    </row>
    <row r="82998" spans="16:17">
      <c r="P82998" s="63"/>
      <c r="Q82998" s="63"/>
    </row>
    <row r="82999" spans="16:17">
      <c r="P82999" s="63"/>
      <c r="Q82999" s="63"/>
    </row>
    <row r="83000" spans="16:17">
      <c r="P83000" s="63"/>
      <c r="Q83000" s="63"/>
    </row>
    <row r="83001" spans="16:17">
      <c r="P83001" s="63"/>
      <c r="Q83001" s="63"/>
    </row>
    <row r="83002" spans="16:17">
      <c r="P83002" s="63"/>
      <c r="Q83002" s="63"/>
    </row>
    <row r="83003" spans="16:17">
      <c r="P83003" s="63"/>
      <c r="Q83003" s="63"/>
    </row>
    <row r="83004" spans="16:17">
      <c r="P83004" s="63"/>
      <c r="Q83004" s="63"/>
    </row>
    <row r="83005" spans="16:17">
      <c r="P83005" s="63"/>
      <c r="Q83005" s="63"/>
    </row>
    <row r="83006" spans="16:17">
      <c r="P83006" s="63"/>
      <c r="Q83006" s="63"/>
    </row>
    <row r="83007" spans="16:17">
      <c r="P83007" s="63"/>
      <c r="Q83007" s="63"/>
    </row>
    <row r="83008" spans="16:17">
      <c r="P83008" s="63"/>
      <c r="Q83008" s="63"/>
    </row>
    <row r="83009" spans="16:17">
      <c r="P83009" s="63"/>
      <c r="Q83009" s="63"/>
    </row>
    <row r="83010" spans="16:17">
      <c r="P83010" s="63"/>
      <c r="Q83010" s="63"/>
    </row>
    <row r="83011" spans="16:17">
      <c r="P83011" s="63"/>
      <c r="Q83011" s="63"/>
    </row>
    <row r="83012" spans="16:17">
      <c r="P83012" s="63"/>
      <c r="Q83012" s="63"/>
    </row>
    <row r="83013" spans="16:17">
      <c r="P83013" s="63"/>
      <c r="Q83013" s="63"/>
    </row>
    <row r="83014" spans="16:17">
      <c r="P83014" s="63"/>
      <c r="Q83014" s="63"/>
    </row>
    <row r="83015" spans="16:17">
      <c r="P83015" s="63"/>
      <c r="Q83015" s="63"/>
    </row>
    <row r="83016" spans="16:17">
      <c r="P83016" s="63"/>
      <c r="Q83016" s="63"/>
    </row>
    <row r="83017" spans="16:17">
      <c r="P83017" s="63"/>
      <c r="Q83017" s="63"/>
    </row>
    <row r="83018" spans="16:17">
      <c r="P83018" s="63"/>
      <c r="Q83018" s="63"/>
    </row>
    <row r="83019" spans="16:17">
      <c r="P83019" s="63"/>
      <c r="Q83019" s="63"/>
    </row>
    <row r="83020" spans="16:17">
      <c r="P83020" s="63"/>
      <c r="Q83020" s="63"/>
    </row>
    <row r="83021" spans="16:17">
      <c r="P83021" s="63"/>
      <c r="Q83021" s="63"/>
    </row>
    <row r="83022" spans="16:17">
      <c r="P83022" s="63"/>
      <c r="Q83022" s="63"/>
    </row>
    <row r="83023" spans="16:17">
      <c r="P83023" s="63"/>
      <c r="Q83023" s="63"/>
    </row>
    <row r="83024" spans="16:17">
      <c r="P83024" s="63"/>
      <c r="Q83024" s="63"/>
    </row>
    <row r="83025" spans="16:17">
      <c r="P83025" s="63"/>
      <c r="Q83025" s="63"/>
    </row>
    <row r="83026" spans="16:17">
      <c r="P83026" s="63"/>
      <c r="Q83026" s="63"/>
    </row>
    <row r="83027" spans="16:17">
      <c r="P83027" s="63"/>
      <c r="Q83027" s="63"/>
    </row>
    <row r="83028" spans="16:17">
      <c r="P83028" s="63"/>
      <c r="Q83028" s="63"/>
    </row>
    <row r="83029" spans="16:17">
      <c r="P83029" s="63"/>
      <c r="Q83029" s="63"/>
    </row>
    <row r="83030" spans="16:17">
      <c r="P83030" s="63"/>
      <c r="Q83030" s="63"/>
    </row>
    <row r="83031" spans="16:17">
      <c r="P83031" s="63"/>
      <c r="Q83031" s="63"/>
    </row>
    <row r="83032" spans="16:17">
      <c r="P83032" s="63"/>
      <c r="Q83032" s="63"/>
    </row>
    <row r="83033" spans="16:17">
      <c r="P83033" s="63"/>
      <c r="Q83033" s="63"/>
    </row>
    <row r="83034" spans="16:17">
      <c r="P83034" s="63"/>
      <c r="Q83034" s="63"/>
    </row>
    <row r="83035" spans="16:17">
      <c r="P83035" s="63"/>
      <c r="Q83035" s="63"/>
    </row>
    <row r="83036" spans="16:17">
      <c r="P83036" s="63"/>
      <c r="Q83036" s="63"/>
    </row>
    <row r="83037" spans="16:17">
      <c r="P83037" s="63"/>
      <c r="Q83037" s="63"/>
    </row>
    <row r="83038" spans="16:17">
      <c r="P83038" s="63"/>
      <c r="Q83038" s="63"/>
    </row>
    <row r="83039" spans="16:17">
      <c r="P83039" s="63"/>
      <c r="Q83039" s="63"/>
    </row>
    <row r="83040" spans="16:17">
      <c r="P83040" s="63"/>
      <c r="Q83040" s="63"/>
    </row>
    <row r="83041" spans="16:17">
      <c r="P83041" s="63"/>
      <c r="Q83041" s="63"/>
    </row>
    <row r="83042" spans="16:17">
      <c r="P83042" s="63"/>
      <c r="Q83042" s="63"/>
    </row>
    <row r="83043" spans="16:17">
      <c r="P83043" s="63"/>
      <c r="Q83043" s="63"/>
    </row>
    <row r="83044" spans="16:17">
      <c r="P83044" s="63"/>
      <c r="Q83044" s="63"/>
    </row>
    <row r="83045" spans="16:17">
      <c r="P83045" s="63"/>
      <c r="Q83045" s="63"/>
    </row>
    <row r="83046" spans="16:17">
      <c r="P83046" s="63"/>
      <c r="Q83046" s="63"/>
    </row>
    <row r="83047" spans="16:17">
      <c r="P83047" s="63"/>
      <c r="Q83047" s="63"/>
    </row>
    <row r="83048" spans="16:17">
      <c r="P83048" s="63"/>
      <c r="Q83048" s="63"/>
    </row>
    <row r="83049" spans="16:17">
      <c r="P83049" s="63"/>
      <c r="Q83049" s="63"/>
    </row>
    <row r="83050" spans="16:17">
      <c r="P83050" s="63"/>
      <c r="Q83050" s="63"/>
    </row>
    <row r="83051" spans="16:17">
      <c r="P83051" s="63"/>
      <c r="Q83051" s="63"/>
    </row>
    <row r="83052" spans="16:17">
      <c r="P83052" s="63"/>
      <c r="Q83052" s="63"/>
    </row>
    <row r="83053" spans="16:17">
      <c r="P83053" s="63"/>
      <c r="Q83053" s="63"/>
    </row>
    <row r="83054" spans="16:17">
      <c r="P83054" s="63"/>
      <c r="Q83054" s="63"/>
    </row>
    <row r="83055" spans="16:17">
      <c r="P83055" s="63"/>
      <c r="Q83055" s="63"/>
    </row>
    <row r="83056" spans="16:17">
      <c r="P83056" s="63"/>
      <c r="Q83056" s="63"/>
    </row>
    <row r="83057" spans="16:17">
      <c r="P83057" s="63"/>
      <c r="Q83057" s="63"/>
    </row>
    <row r="83058" spans="16:17">
      <c r="P83058" s="63"/>
      <c r="Q83058" s="63"/>
    </row>
    <row r="83059" spans="16:17">
      <c r="P83059" s="63"/>
      <c r="Q83059" s="63"/>
    </row>
    <row r="83060" spans="16:17">
      <c r="P83060" s="63"/>
      <c r="Q83060" s="63"/>
    </row>
    <row r="83061" spans="16:17">
      <c r="P83061" s="63"/>
      <c r="Q83061" s="63"/>
    </row>
    <row r="83062" spans="16:17">
      <c r="P83062" s="63"/>
      <c r="Q83062" s="63"/>
    </row>
    <row r="83063" spans="16:17">
      <c r="P83063" s="63"/>
      <c r="Q83063" s="63"/>
    </row>
    <row r="83064" spans="16:17">
      <c r="P83064" s="63"/>
      <c r="Q83064" s="63"/>
    </row>
    <row r="83065" spans="16:17">
      <c r="P83065" s="63"/>
      <c r="Q83065" s="63"/>
    </row>
    <row r="83066" spans="16:17">
      <c r="P83066" s="63"/>
      <c r="Q83066" s="63"/>
    </row>
    <row r="83067" spans="16:17">
      <c r="P83067" s="63"/>
      <c r="Q83067" s="63"/>
    </row>
    <row r="83068" spans="16:17">
      <c r="P83068" s="63"/>
      <c r="Q83068" s="63"/>
    </row>
    <row r="83069" spans="16:17">
      <c r="P83069" s="63"/>
      <c r="Q83069" s="63"/>
    </row>
    <row r="83070" spans="16:17">
      <c r="P83070" s="63"/>
      <c r="Q83070" s="63"/>
    </row>
    <row r="83071" spans="16:17">
      <c r="P83071" s="63"/>
      <c r="Q83071" s="63"/>
    </row>
    <row r="83072" spans="16:17">
      <c r="P83072" s="63"/>
      <c r="Q83072" s="63"/>
    </row>
    <row r="83073" spans="16:17">
      <c r="P83073" s="63"/>
      <c r="Q83073" s="63"/>
    </row>
    <row r="83074" spans="16:17">
      <c r="P83074" s="63"/>
      <c r="Q83074" s="63"/>
    </row>
    <row r="83075" spans="16:17">
      <c r="P83075" s="63"/>
      <c r="Q83075" s="63"/>
    </row>
    <row r="83076" spans="16:17">
      <c r="P83076" s="63"/>
      <c r="Q83076" s="63"/>
    </row>
    <row r="83077" spans="16:17">
      <c r="P83077" s="63"/>
      <c r="Q83077" s="63"/>
    </row>
    <row r="83078" spans="16:17">
      <c r="P83078" s="63"/>
      <c r="Q83078" s="63"/>
    </row>
    <row r="83079" spans="16:17">
      <c r="P83079" s="63"/>
      <c r="Q83079" s="63"/>
    </row>
    <row r="83080" spans="16:17">
      <c r="P83080" s="63"/>
      <c r="Q83080" s="63"/>
    </row>
    <row r="83081" spans="16:17">
      <c r="P83081" s="63"/>
      <c r="Q83081" s="63"/>
    </row>
    <row r="83082" spans="16:17">
      <c r="P83082" s="63"/>
      <c r="Q83082" s="63"/>
    </row>
    <row r="83083" spans="16:17">
      <c r="P83083" s="63"/>
      <c r="Q83083" s="63"/>
    </row>
    <row r="83084" spans="16:17">
      <c r="P83084" s="63"/>
      <c r="Q83084" s="63"/>
    </row>
    <row r="83085" spans="16:17">
      <c r="P83085" s="63"/>
      <c r="Q83085" s="63"/>
    </row>
    <row r="83086" spans="16:17">
      <c r="P83086" s="63"/>
      <c r="Q83086" s="63"/>
    </row>
    <row r="83087" spans="16:17">
      <c r="P83087" s="63"/>
      <c r="Q83087" s="63"/>
    </row>
    <row r="83088" spans="16:17">
      <c r="P83088" s="63"/>
      <c r="Q83088" s="63"/>
    </row>
    <row r="83089" spans="16:17">
      <c r="P83089" s="63"/>
      <c r="Q83089" s="63"/>
    </row>
    <row r="83090" spans="16:17">
      <c r="P83090" s="63"/>
      <c r="Q83090" s="63"/>
    </row>
    <row r="83091" spans="16:17">
      <c r="P83091" s="63"/>
      <c r="Q83091" s="63"/>
    </row>
    <row r="83092" spans="16:17">
      <c r="P83092" s="63"/>
      <c r="Q83092" s="63"/>
    </row>
    <row r="83093" spans="16:17">
      <c r="P83093" s="63"/>
      <c r="Q83093" s="63"/>
    </row>
    <row r="83094" spans="16:17">
      <c r="P83094" s="63"/>
      <c r="Q83094" s="63"/>
    </row>
    <row r="83095" spans="16:17">
      <c r="P83095" s="63"/>
      <c r="Q83095" s="63"/>
    </row>
    <row r="83096" spans="16:17">
      <c r="P83096" s="63"/>
      <c r="Q83096" s="63"/>
    </row>
    <row r="83097" spans="16:17">
      <c r="P83097" s="63"/>
      <c r="Q83097" s="63"/>
    </row>
    <row r="83098" spans="16:17">
      <c r="P83098" s="63"/>
      <c r="Q83098" s="63"/>
    </row>
    <row r="83099" spans="16:17">
      <c r="P83099" s="63"/>
      <c r="Q83099" s="63"/>
    </row>
    <row r="83100" spans="16:17">
      <c r="P83100" s="63"/>
      <c r="Q83100" s="63"/>
    </row>
    <row r="83101" spans="16:17">
      <c r="P83101" s="63"/>
      <c r="Q83101" s="63"/>
    </row>
    <row r="83102" spans="16:17">
      <c r="P83102" s="63"/>
      <c r="Q83102" s="63"/>
    </row>
    <row r="83103" spans="16:17">
      <c r="P83103" s="63"/>
      <c r="Q83103" s="63"/>
    </row>
    <row r="83104" spans="16:17">
      <c r="P83104" s="63"/>
      <c r="Q83104" s="63"/>
    </row>
    <row r="83105" spans="16:17">
      <c r="P83105" s="63"/>
      <c r="Q83105" s="63"/>
    </row>
    <row r="83106" spans="16:17">
      <c r="P83106" s="63"/>
      <c r="Q83106" s="63"/>
    </row>
    <row r="83107" spans="16:17">
      <c r="P83107" s="63"/>
      <c r="Q83107" s="63"/>
    </row>
    <row r="83108" spans="16:17">
      <c r="P83108" s="63"/>
      <c r="Q83108" s="63"/>
    </row>
    <row r="83109" spans="16:17">
      <c r="P83109" s="63"/>
      <c r="Q83109" s="63"/>
    </row>
    <row r="83110" spans="16:17">
      <c r="P83110" s="63"/>
      <c r="Q83110" s="63"/>
    </row>
    <row r="83111" spans="16:17">
      <c r="P83111" s="63"/>
      <c r="Q83111" s="63"/>
    </row>
    <row r="83112" spans="16:17">
      <c r="P83112" s="63"/>
      <c r="Q83112" s="63"/>
    </row>
    <row r="83113" spans="16:17">
      <c r="P83113" s="63"/>
      <c r="Q83113" s="63"/>
    </row>
    <row r="83114" spans="16:17">
      <c r="P83114" s="63"/>
      <c r="Q83114" s="63"/>
    </row>
    <row r="83115" spans="16:17">
      <c r="P83115" s="63"/>
      <c r="Q83115" s="63"/>
    </row>
    <row r="83116" spans="16:17">
      <c r="P83116" s="63"/>
      <c r="Q83116" s="63"/>
    </row>
    <row r="83117" spans="16:17">
      <c r="P83117" s="63"/>
      <c r="Q83117" s="63"/>
    </row>
    <row r="83118" spans="16:17">
      <c r="P83118" s="63"/>
      <c r="Q83118" s="63"/>
    </row>
    <row r="83119" spans="16:17">
      <c r="P83119" s="63"/>
      <c r="Q83119" s="63"/>
    </row>
    <row r="83120" spans="16:17">
      <c r="P83120" s="63"/>
      <c r="Q83120" s="63"/>
    </row>
    <row r="83121" spans="16:17">
      <c r="P83121" s="63"/>
      <c r="Q83121" s="63"/>
    </row>
    <row r="83122" spans="16:17">
      <c r="P83122" s="63"/>
      <c r="Q83122" s="63"/>
    </row>
    <row r="83123" spans="16:17">
      <c r="P83123" s="63"/>
      <c r="Q83123" s="63"/>
    </row>
    <row r="83124" spans="16:17">
      <c r="P83124" s="63"/>
      <c r="Q83124" s="63"/>
    </row>
    <row r="83125" spans="16:17">
      <c r="P83125" s="63"/>
      <c r="Q83125" s="63"/>
    </row>
    <row r="83126" spans="16:17">
      <c r="P83126" s="63"/>
      <c r="Q83126" s="63"/>
    </row>
    <row r="83127" spans="16:17">
      <c r="P83127" s="63"/>
      <c r="Q83127" s="63"/>
    </row>
    <row r="83128" spans="16:17">
      <c r="P83128" s="63"/>
      <c r="Q83128" s="63"/>
    </row>
    <row r="83129" spans="16:17">
      <c r="P83129" s="63"/>
      <c r="Q83129" s="63"/>
    </row>
    <row r="83130" spans="16:17">
      <c r="P83130" s="63"/>
      <c r="Q83130" s="63"/>
    </row>
    <row r="83131" spans="16:17">
      <c r="P83131" s="63"/>
      <c r="Q83131" s="63"/>
    </row>
    <row r="83132" spans="16:17">
      <c r="P83132" s="63"/>
      <c r="Q83132" s="63"/>
    </row>
    <row r="83133" spans="16:17">
      <c r="P83133" s="63"/>
      <c r="Q83133" s="63"/>
    </row>
    <row r="83134" spans="16:17">
      <c r="P83134" s="63"/>
      <c r="Q83134" s="63"/>
    </row>
    <row r="83135" spans="16:17">
      <c r="P83135" s="63"/>
      <c r="Q83135" s="63"/>
    </row>
    <row r="83136" spans="16:17">
      <c r="P83136" s="63"/>
      <c r="Q83136" s="63"/>
    </row>
    <row r="83137" spans="16:17">
      <c r="P83137" s="63"/>
      <c r="Q83137" s="63"/>
    </row>
    <row r="83138" spans="16:17">
      <c r="P83138" s="63"/>
      <c r="Q83138" s="63"/>
    </row>
    <row r="83139" spans="16:17">
      <c r="P83139" s="63"/>
      <c r="Q83139" s="63"/>
    </row>
    <row r="83140" spans="16:17">
      <c r="P83140" s="63"/>
      <c r="Q83140" s="63"/>
    </row>
    <row r="83141" spans="16:17">
      <c r="P83141" s="63"/>
      <c r="Q83141" s="63"/>
    </row>
    <row r="83142" spans="16:17">
      <c r="P83142" s="63"/>
      <c r="Q83142" s="63"/>
    </row>
    <row r="83143" spans="16:17">
      <c r="P83143" s="63"/>
      <c r="Q83143" s="63"/>
    </row>
    <row r="83144" spans="16:17">
      <c r="P83144" s="63"/>
      <c r="Q83144" s="63"/>
    </row>
    <row r="83145" spans="16:17">
      <c r="P83145" s="63"/>
      <c r="Q83145" s="63"/>
    </row>
    <row r="83146" spans="16:17">
      <c r="P83146" s="63"/>
      <c r="Q83146" s="63"/>
    </row>
    <row r="83147" spans="16:17">
      <c r="P83147" s="63"/>
      <c r="Q83147" s="63"/>
    </row>
    <row r="83148" spans="16:17">
      <c r="P83148" s="63"/>
      <c r="Q83148" s="63"/>
    </row>
    <row r="83149" spans="16:17">
      <c r="P83149" s="63"/>
      <c r="Q83149" s="63"/>
    </row>
    <row r="83150" spans="16:17">
      <c r="P83150" s="63"/>
      <c r="Q83150" s="63"/>
    </row>
    <row r="83151" spans="16:17">
      <c r="P83151" s="63"/>
      <c r="Q83151" s="63"/>
    </row>
    <row r="83152" spans="16:17">
      <c r="P83152" s="63"/>
      <c r="Q83152" s="63"/>
    </row>
    <row r="83153" spans="16:17">
      <c r="P83153" s="63"/>
      <c r="Q83153" s="63"/>
    </row>
    <row r="83154" spans="16:17">
      <c r="P83154" s="63"/>
      <c r="Q83154" s="63"/>
    </row>
    <row r="83155" spans="16:17">
      <c r="P83155" s="63"/>
      <c r="Q83155" s="63"/>
    </row>
    <row r="83156" spans="16:17">
      <c r="P83156" s="63"/>
      <c r="Q83156" s="63"/>
    </row>
    <row r="83157" spans="16:17">
      <c r="P83157" s="63"/>
      <c r="Q83157" s="63"/>
    </row>
    <row r="83158" spans="16:17">
      <c r="P83158" s="63"/>
      <c r="Q83158" s="63"/>
    </row>
    <row r="83159" spans="16:17">
      <c r="P83159" s="63"/>
      <c r="Q83159" s="63"/>
    </row>
    <row r="83160" spans="16:17">
      <c r="P83160" s="63"/>
      <c r="Q83160" s="63"/>
    </row>
    <row r="83161" spans="16:17">
      <c r="P83161" s="63"/>
      <c r="Q83161" s="63"/>
    </row>
    <row r="83162" spans="16:17">
      <c r="P83162" s="63"/>
      <c r="Q83162" s="63"/>
    </row>
    <row r="83163" spans="16:17">
      <c r="P83163" s="63"/>
      <c r="Q83163" s="63"/>
    </row>
    <row r="83164" spans="16:17">
      <c r="P83164" s="63"/>
      <c r="Q83164" s="63"/>
    </row>
    <row r="83165" spans="16:17">
      <c r="P83165" s="63"/>
      <c r="Q83165" s="63"/>
    </row>
    <row r="83166" spans="16:17">
      <c r="P83166" s="63"/>
      <c r="Q83166" s="63"/>
    </row>
    <row r="83167" spans="16:17">
      <c r="P83167" s="63"/>
      <c r="Q83167" s="63"/>
    </row>
    <row r="83168" spans="16:17">
      <c r="P83168" s="63"/>
      <c r="Q83168" s="63"/>
    </row>
    <row r="83169" spans="16:17">
      <c r="P83169" s="63"/>
      <c r="Q83169" s="63"/>
    </row>
    <row r="83170" spans="16:17">
      <c r="P83170" s="63"/>
      <c r="Q83170" s="63"/>
    </row>
    <row r="83171" spans="16:17">
      <c r="P83171" s="63"/>
      <c r="Q83171" s="63"/>
    </row>
    <row r="83172" spans="16:17">
      <c r="P83172" s="63"/>
      <c r="Q83172" s="63"/>
    </row>
    <row r="83173" spans="16:17">
      <c r="P83173" s="63"/>
      <c r="Q83173" s="63"/>
    </row>
    <row r="83174" spans="16:17">
      <c r="P83174" s="63"/>
      <c r="Q83174" s="63"/>
    </row>
    <row r="83175" spans="16:17">
      <c r="P83175" s="63"/>
      <c r="Q83175" s="63"/>
    </row>
    <row r="83176" spans="16:17">
      <c r="P83176" s="63"/>
      <c r="Q83176" s="63"/>
    </row>
    <row r="83177" spans="16:17">
      <c r="P83177" s="63"/>
      <c r="Q83177" s="63"/>
    </row>
    <row r="83178" spans="16:17">
      <c r="P83178" s="63"/>
      <c r="Q83178" s="63"/>
    </row>
    <row r="83179" spans="16:17">
      <c r="P83179" s="63"/>
      <c r="Q83179" s="63"/>
    </row>
    <row r="83180" spans="16:17">
      <c r="P83180" s="63"/>
      <c r="Q83180" s="63"/>
    </row>
    <row r="83181" spans="16:17">
      <c r="P83181" s="63"/>
      <c r="Q83181" s="63"/>
    </row>
    <row r="83182" spans="16:17">
      <c r="P83182" s="63"/>
      <c r="Q83182" s="63"/>
    </row>
    <row r="83183" spans="16:17">
      <c r="P83183" s="63"/>
      <c r="Q83183" s="63"/>
    </row>
    <row r="83184" spans="16:17">
      <c r="P83184" s="63"/>
      <c r="Q83184" s="63"/>
    </row>
    <row r="83185" spans="16:17">
      <c r="P83185" s="63"/>
      <c r="Q83185" s="63"/>
    </row>
    <row r="83186" spans="16:17">
      <c r="P83186" s="63"/>
      <c r="Q83186" s="63"/>
    </row>
    <row r="83187" spans="16:17">
      <c r="P83187" s="63"/>
      <c r="Q83187" s="63"/>
    </row>
    <row r="83188" spans="16:17">
      <c r="P83188" s="63"/>
      <c r="Q83188" s="63"/>
    </row>
    <row r="83189" spans="16:17">
      <c r="P83189" s="63"/>
      <c r="Q83189" s="63"/>
    </row>
    <row r="83190" spans="16:17">
      <c r="P83190" s="63"/>
      <c r="Q83190" s="63"/>
    </row>
    <row r="83191" spans="16:17">
      <c r="P83191" s="63"/>
      <c r="Q83191" s="63"/>
    </row>
    <row r="83192" spans="16:17">
      <c r="P83192" s="63"/>
      <c r="Q83192" s="63"/>
    </row>
    <row r="83193" spans="16:17">
      <c r="P83193" s="63"/>
      <c r="Q83193" s="63"/>
    </row>
    <row r="83194" spans="16:17">
      <c r="P83194" s="63"/>
      <c r="Q83194" s="63"/>
    </row>
    <row r="83195" spans="16:17">
      <c r="P83195" s="63"/>
      <c r="Q83195" s="63"/>
    </row>
    <row r="83196" spans="16:17">
      <c r="P83196" s="63"/>
      <c r="Q83196" s="63"/>
    </row>
    <row r="83197" spans="16:17">
      <c r="P83197" s="63"/>
      <c r="Q83197" s="63"/>
    </row>
    <row r="83198" spans="16:17">
      <c r="P83198" s="63"/>
      <c r="Q83198" s="63"/>
    </row>
    <row r="83199" spans="16:17">
      <c r="P83199" s="63"/>
      <c r="Q83199" s="63"/>
    </row>
    <row r="83200" spans="16:17">
      <c r="P83200" s="63"/>
      <c r="Q83200" s="63"/>
    </row>
    <row r="83201" spans="16:17">
      <c r="P83201" s="63"/>
      <c r="Q83201" s="63"/>
    </row>
    <row r="83202" spans="16:17">
      <c r="P83202" s="63"/>
      <c r="Q83202" s="63"/>
    </row>
    <row r="83203" spans="16:17">
      <c r="P83203" s="63"/>
      <c r="Q83203" s="63"/>
    </row>
    <row r="83204" spans="16:17">
      <c r="P83204" s="63"/>
      <c r="Q83204" s="63"/>
    </row>
    <row r="83205" spans="16:17">
      <c r="P83205" s="63"/>
      <c r="Q83205" s="63"/>
    </row>
    <row r="83206" spans="16:17">
      <c r="P83206" s="63"/>
      <c r="Q83206" s="63"/>
    </row>
    <row r="83207" spans="16:17">
      <c r="P83207" s="63"/>
      <c r="Q83207" s="63"/>
    </row>
    <row r="83208" spans="16:17">
      <c r="P83208" s="63"/>
      <c r="Q83208" s="63"/>
    </row>
    <row r="83209" spans="16:17">
      <c r="P83209" s="63"/>
      <c r="Q83209" s="63"/>
    </row>
    <row r="83210" spans="16:17">
      <c r="P83210" s="63"/>
      <c r="Q83210" s="63"/>
    </row>
    <row r="83211" spans="16:17">
      <c r="P83211" s="63"/>
      <c r="Q83211" s="63"/>
    </row>
    <row r="83212" spans="16:17">
      <c r="P83212" s="63"/>
      <c r="Q83212" s="63"/>
    </row>
    <row r="83213" spans="16:17">
      <c r="P83213" s="63"/>
      <c r="Q83213" s="63"/>
    </row>
    <row r="83214" spans="16:17">
      <c r="P83214" s="63"/>
      <c r="Q83214" s="63"/>
    </row>
    <row r="83215" spans="16:17">
      <c r="P83215" s="63"/>
      <c r="Q83215" s="63"/>
    </row>
    <row r="83216" spans="16:17">
      <c r="P83216" s="63"/>
      <c r="Q83216" s="63"/>
    </row>
    <row r="83217" spans="16:17">
      <c r="P83217" s="63"/>
      <c r="Q83217" s="63"/>
    </row>
    <row r="83218" spans="16:17">
      <c r="P83218" s="63"/>
      <c r="Q83218" s="63"/>
    </row>
    <row r="83219" spans="16:17">
      <c r="P83219" s="63"/>
      <c r="Q83219" s="63"/>
    </row>
    <row r="83220" spans="16:17">
      <c r="P83220" s="63"/>
      <c r="Q83220" s="63"/>
    </row>
    <row r="83221" spans="16:17">
      <c r="P83221" s="63"/>
      <c r="Q83221" s="63"/>
    </row>
    <row r="83222" spans="16:17">
      <c r="P83222" s="63"/>
      <c r="Q83222" s="63"/>
    </row>
    <row r="83223" spans="16:17">
      <c r="P83223" s="63"/>
      <c r="Q83223" s="63"/>
    </row>
    <row r="83224" spans="16:17">
      <c r="P83224" s="63"/>
      <c r="Q83224" s="63"/>
    </row>
    <row r="83225" spans="16:17">
      <c r="P83225" s="63"/>
      <c r="Q83225" s="63"/>
    </row>
    <row r="83226" spans="16:17">
      <c r="P83226" s="63"/>
      <c r="Q83226" s="63"/>
    </row>
    <row r="83227" spans="16:17">
      <c r="P83227" s="63"/>
      <c r="Q83227" s="63"/>
    </row>
    <row r="83228" spans="16:17">
      <c r="P83228" s="63"/>
      <c r="Q83228" s="63"/>
    </row>
    <row r="83229" spans="16:17">
      <c r="P83229" s="63"/>
      <c r="Q83229" s="63"/>
    </row>
    <row r="83230" spans="16:17">
      <c r="P83230" s="63"/>
      <c r="Q83230" s="63"/>
    </row>
    <row r="83231" spans="16:17">
      <c r="P83231" s="63"/>
      <c r="Q83231" s="63"/>
    </row>
    <row r="83232" spans="16:17">
      <c r="P83232" s="63"/>
      <c r="Q83232" s="63"/>
    </row>
    <row r="83233" spans="16:17">
      <c r="P83233" s="63"/>
      <c r="Q83233" s="63"/>
    </row>
    <row r="83234" spans="16:17">
      <c r="P83234" s="63"/>
      <c r="Q83234" s="63"/>
    </row>
    <row r="83235" spans="16:17">
      <c r="P83235" s="63"/>
      <c r="Q83235" s="63"/>
    </row>
    <row r="83236" spans="16:17">
      <c r="P83236" s="63"/>
      <c r="Q83236" s="63"/>
    </row>
    <row r="83237" spans="16:17">
      <c r="P83237" s="63"/>
      <c r="Q83237" s="63"/>
    </row>
    <row r="83238" spans="16:17">
      <c r="P83238" s="63"/>
      <c r="Q83238" s="63"/>
    </row>
    <row r="83239" spans="16:17">
      <c r="P83239" s="63"/>
      <c r="Q83239" s="63"/>
    </row>
    <row r="83240" spans="16:17">
      <c r="P83240" s="63"/>
      <c r="Q83240" s="63"/>
    </row>
    <row r="83241" spans="16:17">
      <c r="P83241" s="63"/>
      <c r="Q83241" s="63"/>
    </row>
    <row r="83242" spans="16:17">
      <c r="P83242" s="63"/>
      <c r="Q83242" s="63"/>
    </row>
    <row r="83243" spans="16:17">
      <c r="P83243" s="63"/>
      <c r="Q83243" s="63"/>
    </row>
    <row r="83244" spans="16:17">
      <c r="P83244" s="63"/>
      <c r="Q83244" s="63"/>
    </row>
    <row r="83245" spans="16:17">
      <c r="P83245" s="63"/>
      <c r="Q83245" s="63"/>
    </row>
    <row r="83246" spans="16:17">
      <c r="P83246" s="63"/>
      <c r="Q83246" s="63"/>
    </row>
    <row r="83247" spans="16:17">
      <c r="P83247" s="63"/>
      <c r="Q83247" s="63"/>
    </row>
    <row r="83248" spans="16:17">
      <c r="P83248" s="63"/>
      <c r="Q83248" s="63"/>
    </row>
    <row r="83249" spans="16:17">
      <c r="P83249" s="63"/>
      <c r="Q83249" s="63"/>
    </row>
    <row r="83250" spans="16:17">
      <c r="P83250" s="63"/>
      <c r="Q83250" s="63"/>
    </row>
    <row r="83251" spans="16:17">
      <c r="P83251" s="63"/>
      <c r="Q83251" s="63"/>
    </row>
    <row r="83252" spans="16:17">
      <c r="P83252" s="63"/>
      <c r="Q83252" s="63"/>
    </row>
    <row r="83253" spans="16:17">
      <c r="P83253" s="63"/>
      <c r="Q83253" s="63"/>
    </row>
    <row r="83254" spans="16:17">
      <c r="P83254" s="63"/>
      <c r="Q83254" s="63"/>
    </row>
    <row r="83255" spans="16:17">
      <c r="P83255" s="63"/>
      <c r="Q83255" s="63"/>
    </row>
    <row r="83256" spans="16:17">
      <c r="P83256" s="63"/>
      <c r="Q83256" s="63"/>
    </row>
    <row r="83257" spans="16:17">
      <c r="P83257" s="63"/>
      <c r="Q83257" s="63"/>
    </row>
    <row r="83258" spans="16:17">
      <c r="P83258" s="63"/>
      <c r="Q83258" s="63"/>
    </row>
    <row r="83259" spans="16:17">
      <c r="P83259" s="63"/>
      <c r="Q83259" s="63"/>
    </row>
    <row r="83260" spans="16:17">
      <c r="P83260" s="63"/>
      <c r="Q83260" s="63"/>
    </row>
    <row r="83261" spans="16:17">
      <c r="P83261" s="63"/>
      <c r="Q83261" s="63"/>
    </row>
    <row r="83262" spans="16:17">
      <c r="P83262" s="63"/>
      <c r="Q83262" s="63"/>
    </row>
    <row r="83263" spans="16:17">
      <c r="P83263" s="63"/>
      <c r="Q83263" s="63"/>
    </row>
    <row r="83264" spans="16:17">
      <c r="P83264" s="63"/>
      <c r="Q83264" s="63"/>
    </row>
    <row r="83265" spans="16:17">
      <c r="P83265" s="63"/>
      <c r="Q83265" s="63"/>
    </row>
    <row r="83266" spans="16:17">
      <c r="P83266" s="63"/>
      <c r="Q83266" s="63"/>
    </row>
    <row r="83267" spans="16:17">
      <c r="P83267" s="63"/>
      <c r="Q83267" s="63"/>
    </row>
    <row r="83268" spans="16:17">
      <c r="P83268" s="63"/>
      <c r="Q83268" s="63"/>
    </row>
    <row r="83269" spans="16:17">
      <c r="P83269" s="63"/>
      <c r="Q83269" s="63"/>
    </row>
    <row r="83270" spans="16:17">
      <c r="P83270" s="63"/>
      <c r="Q83270" s="63"/>
    </row>
    <row r="83271" spans="16:17">
      <c r="P83271" s="63"/>
      <c r="Q83271" s="63"/>
    </row>
    <row r="83272" spans="16:17">
      <c r="P83272" s="63"/>
      <c r="Q83272" s="63"/>
    </row>
    <row r="83273" spans="16:17">
      <c r="P83273" s="63"/>
      <c r="Q83273" s="63"/>
    </row>
    <row r="83274" spans="16:17">
      <c r="P83274" s="63"/>
      <c r="Q83274" s="63"/>
    </row>
    <row r="83275" spans="16:17">
      <c r="P83275" s="63"/>
      <c r="Q83275" s="63"/>
    </row>
    <row r="83276" spans="16:17">
      <c r="P83276" s="63"/>
      <c r="Q83276" s="63"/>
    </row>
    <row r="83277" spans="16:17">
      <c r="P83277" s="63"/>
      <c r="Q83277" s="63"/>
    </row>
    <row r="83278" spans="16:17">
      <c r="P83278" s="63"/>
      <c r="Q83278" s="63"/>
    </row>
    <row r="83279" spans="16:17">
      <c r="P83279" s="63"/>
      <c r="Q83279" s="63"/>
    </row>
    <row r="83280" spans="16:17">
      <c r="P83280" s="63"/>
      <c r="Q83280" s="63"/>
    </row>
    <row r="83281" spans="16:17">
      <c r="P83281" s="63"/>
      <c r="Q83281" s="63"/>
    </row>
    <row r="83282" spans="16:17">
      <c r="P83282" s="63"/>
      <c r="Q83282" s="63"/>
    </row>
    <row r="83283" spans="16:17">
      <c r="P83283" s="63"/>
      <c r="Q83283" s="63"/>
    </row>
    <row r="83284" spans="16:17">
      <c r="P83284" s="63"/>
      <c r="Q83284" s="63"/>
    </row>
    <row r="83285" spans="16:17">
      <c r="P83285" s="63"/>
      <c r="Q83285" s="63"/>
    </row>
    <row r="83286" spans="16:17">
      <c r="P83286" s="63"/>
      <c r="Q83286" s="63"/>
    </row>
    <row r="83287" spans="16:17">
      <c r="P83287" s="63"/>
      <c r="Q83287" s="63"/>
    </row>
    <row r="83288" spans="16:17">
      <c r="P83288" s="63"/>
      <c r="Q83288" s="63"/>
    </row>
    <row r="83289" spans="16:17">
      <c r="P83289" s="63"/>
      <c r="Q83289" s="63"/>
    </row>
    <row r="83290" spans="16:17">
      <c r="P83290" s="63"/>
      <c r="Q83290" s="63"/>
    </row>
    <row r="83291" spans="16:17">
      <c r="P83291" s="63"/>
      <c r="Q83291" s="63"/>
    </row>
    <row r="83292" spans="16:17">
      <c r="P83292" s="63"/>
      <c r="Q83292" s="63"/>
    </row>
    <row r="83293" spans="16:17">
      <c r="P83293" s="63"/>
      <c r="Q83293" s="63"/>
    </row>
    <row r="83294" spans="16:17">
      <c r="P83294" s="63"/>
      <c r="Q83294" s="63"/>
    </row>
    <row r="83295" spans="16:17">
      <c r="P83295" s="63"/>
      <c r="Q83295" s="63"/>
    </row>
    <row r="83296" spans="16:17">
      <c r="P83296" s="63"/>
      <c r="Q83296" s="63"/>
    </row>
    <row r="83297" spans="16:17">
      <c r="P83297" s="63"/>
      <c r="Q83297" s="63"/>
    </row>
    <row r="83298" spans="16:17">
      <c r="P83298" s="63"/>
      <c r="Q83298" s="63"/>
    </row>
    <row r="83299" spans="16:17">
      <c r="P83299" s="63"/>
      <c r="Q83299" s="63"/>
    </row>
    <row r="83300" spans="16:17">
      <c r="P83300" s="63"/>
      <c r="Q83300" s="63"/>
    </row>
    <row r="83301" spans="16:17">
      <c r="P83301" s="63"/>
      <c r="Q83301" s="63"/>
    </row>
    <row r="83302" spans="16:17">
      <c r="P83302" s="63"/>
      <c r="Q83302" s="63"/>
    </row>
    <row r="83303" spans="16:17">
      <c r="P83303" s="63"/>
      <c r="Q83303" s="63"/>
    </row>
    <row r="83304" spans="16:17">
      <c r="P83304" s="63"/>
      <c r="Q83304" s="63"/>
    </row>
    <row r="83305" spans="16:17">
      <c r="P83305" s="63"/>
      <c r="Q83305" s="63"/>
    </row>
    <row r="83306" spans="16:17">
      <c r="P83306" s="63"/>
      <c r="Q83306" s="63"/>
    </row>
    <row r="83307" spans="16:17">
      <c r="P83307" s="63"/>
      <c r="Q83307" s="63"/>
    </row>
    <row r="83308" spans="16:17">
      <c r="P83308" s="63"/>
      <c r="Q83308" s="63"/>
    </row>
    <row r="83309" spans="16:17">
      <c r="P83309" s="63"/>
      <c r="Q83309" s="63"/>
    </row>
    <row r="83310" spans="16:17">
      <c r="P83310" s="63"/>
      <c r="Q83310" s="63"/>
    </row>
    <row r="83311" spans="16:17">
      <c r="P83311" s="63"/>
      <c r="Q83311" s="63"/>
    </row>
    <row r="83312" spans="16:17">
      <c r="P83312" s="63"/>
      <c r="Q83312" s="63"/>
    </row>
    <row r="83313" spans="16:17">
      <c r="P83313" s="63"/>
      <c r="Q83313" s="63"/>
    </row>
    <row r="83314" spans="16:17">
      <c r="P83314" s="63"/>
      <c r="Q83314" s="63"/>
    </row>
    <row r="83315" spans="16:17">
      <c r="P83315" s="63"/>
      <c r="Q83315" s="63"/>
    </row>
    <row r="83316" spans="16:17">
      <c r="P83316" s="63"/>
      <c r="Q83316" s="63"/>
    </row>
    <row r="83317" spans="16:17">
      <c r="P83317" s="63"/>
      <c r="Q83317" s="63"/>
    </row>
    <row r="83318" spans="16:17">
      <c r="P83318" s="63"/>
      <c r="Q83318" s="63"/>
    </row>
    <row r="83319" spans="16:17">
      <c r="P83319" s="63"/>
      <c r="Q83319" s="63"/>
    </row>
    <row r="83320" spans="16:17">
      <c r="P83320" s="63"/>
      <c r="Q83320" s="63"/>
    </row>
    <row r="83321" spans="16:17">
      <c r="P83321" s="63"/>
      <c r="Q83321" s="63"/>
    </row>
    <row r="83322" spans="16:17">
      <c r="P83322" s="63"/>
      <c r="Q83322" s="63"/>
    </row>
    <row r="83323" spans="16:17">
      <c r="P83323" s="63"/>
      <c r="Q83323" s="63"/>
    </row>
    <row r="83324" spans="16:17">
      <c r="P83324" s="63"/>
      <c r="Q83324" s="63"/>
    </row>
    <row r="83325" spans="16:17">
      <c r="P83325" s="63"/>
      <c r="Q83325" s="63"/>
    </row>
    <row r="83326" spans="16:17">
      <c r="P83326" s="63"/>
      <c r="Q83326" s="63"/>
    </row>
    <row r="83327" spans="16:17">
      <c r="P83327" s="63"/>
      <c r="Q83327" s="63"/>
    </row>
    <row r="83328" spans="16:17">
      <c r="P83328" s="63"/>
      <c r="Q83328" s="63"/>
    </row>
    <row r="83329" spans="16:17">
      <c r="P83329" s="63"/>
      <c r="Q83329" s="63"/>
    </row>
    <row r="83330" spans="16:17">
      <c r="P83330" s="63"/>
      <c r="Q83330" s="63"/>
    </row>
    <row r="83331" spans="16:17">
      <c r="P83331" s="63"/>
      <c r="Q83331" s="63"/>
    </row>
    <row r="83332" spans="16:17">
      <c r="P83332" s="63"/>
      <c r="Q83332" s="63"/>
    </row>
    <row r="83333" spans="16:17">
      <c r="P83333" s="63"/>
      <c r="Q83333" s="63"/>
    </row>
    <row r="83334" spans="16:17">
      <c r="P83334" s="63"/>
      <c r="Q83334" s="63"/>
    </row>
    <row r="83335" spans="16:17">
      <c r="P83335" s="63"/>
      <c r="Q83335" s="63"/>
    </row>
    <row r="83336" spans="16:17">
      <c r="P83336" s="63"/>
      <c r="Q83336" s="63"/>
    </row>
    <row r="83337" spans="16:17">
      <c r="P83337" s="63"/>
      <c r="Q83337" s="63"/>
    </row>
    <row r="83338" spans="16:17">
      <c r="P83338" s="63"/>
      <c r="Q83338" s="63"/>
    </row>
    <row r="83339" spans="16:17">
      <c r="P83339" s="63"/>
      <c r="Q83339" s="63"/>
    </row>
    <row r="83340" spans="16:17">
      <c r="P83340" s="63"/>
      <c r="Q83340" s="63"/>
    </row>
    <row r="83341" spans="16:17">
      <c r="P83341" s="63"/>
      <c r="Q83341" s="63"/>
    </row>
    <row r="83342" spans="16:17">
      <c r="P83342" s="63"/>
      <c r="Q83342" s="63"/>
    </row>
    <row r="83343" spans="16:17">
      <c r="P83343" s="63"/>
      <c r="Q83343" s="63"/>
    </row>
    <row r="83344" spans="16:17">
      <c r="P83344" s="63"/>
      <c r="Q83344" s="63"/>
    </row>
    <row r="83345" spans="16:17">
      <c r="P83345" s="63"/>
      <c r="Q83345" s="63"/>
    </row>
    <row r="83346" spans="16:17">
      <c r="P83346" s="63"/>
      <c r="Q83346" s="63"/>
    </row>
    <row r="83347" spans="16:17">
      <c r="P83347" s="63"/>
      <c r="Q83347" s="63"/>
    </row>
    <row r="83348" spans="16:17">
      <c r="P83348" s="63"/>
      <c r="Q83348" s="63"/>
    </row>
    <row r="83349" spans="16:17">
      <c r="P83349" s="63"/>
      <c r="Q83349" s="63"/>
    </row>
    <row r="83350" spans="16:17">
      <c r="P83350" s="63"/>
      <c r="Q83350" s="63"/>
    </row>
    <row r="83351" spans="16:17">
      <c r="P83351" s="63"/>
      <c r="Q83351" s="63"/>
    </row>
    <row r="83352" spans="16:17">
      <c r="P83352" s="63"/>
      <c r="Q83352" s="63"/>
    </row>
    <row r="83353" spans="16:17">
      <c r="P83353" s="63"/>
      <c r="Q83353" s="63"/>
    </row>
    <row r="83354" spans="16:17">
      <c r="P83354" s="63"/>
      <c r="Q83354" s="63"/>
    </row>
    <row r="83355" spans="16:17">
      <c r="P83355" s="63"/>
      <c r="Q83355" s="63"/>
    </row>
    <row r="83356" spans="16:17">
      <c r="P83356" s="63"/>
      <c r="Q83356" s="63"/>
    </row>
    <row r="83357" spans="16:17">
      <c r="P83357" s="63"/>
      <c r="Q83357" s="63"/>
    </row>
    <row r="83358" spans="16:17">
      <c r="P83358" s="63"/>
      <c r="Q83358" s="63"/>
    </row>
    <row r="83359" spans="16:17">
      <c r="P83359" s="63"/>
      <c r="Q83359" s="63"/>
    </row>
    <row r="83360" spans="16:17">
      <c r="P83360" s="63"/>
      <c r="Q83360" s="63"/>
    </row>
    <row r="83361" spans="16:17">
      <c r="P83361" s="63"/>
      <c r="Q83361" s="63"/>
    </row>
    <row r="83362" spans="16:17">
      <c r="P83362" s="63"/>
      <c r="Q83362" s="63"/>
    </row>
    <row r="83363" spans="16:17">
      <c r="P83363" s="63"/>
      <c r="Q83363" s="63"/>
    </row>
    <row r="83364" spans="16:17">
      <c r="P83364" s="63"/>
      <c r="Q83364" s="63"/>
    </row>
    <row r="83365" spans="16:17">
      <c r="P83365" s="63"/>
      <c r="Q83365" s="63"/>
    </row>
    <row r="83366" spans="16:17">
      <c r="P83366" s="63"/>
      <c r="Q83366" s="63"/>
    </row>
    <row r="83367" spans="16:17">
      <c r="P83367" s="63"/>
      <c r="Q83367" s="63"/>
    </row>
    <row r="83368" spans="16:17">
      <c r="P83368" s="63"/>
      <c r="Q83368" s="63"/>
    </row>
    <row r="83369" spans="16:17">
      <c r="P83369" s="63"/>
      <c r="Q83369" s="63"/>
    </row>
    <row r="83370" spans="16:17">
      <c r="P83370" s="63"/>
      <c r="Q83370" s="63"/>
    </row>
    <row r="83371" spans="16:17">
      <c r="P83371" s="63"/>
      <c r="Q83371" s="63"/>
    </row>
    <row r="83372" spans="16:17">
      <c r="P83372" s="63"/>
      <c r="Q83372" s="63"/>
    </row>
    <row r="83373" spans="16:17">
      <c r="P83373" s="63"/>
      <c r="Q83373" s="63"/>
    </row>
    <row r="83374" spans="16:17">
      <c r="P83374" s="63"/>
      <c r="Q83374" s="63"/>
    </row>
    <row r="83375" spans="16:17">
      <c r="P83375" s="63"/>
      <c r="Q83375" s="63"/>
    </row>
    <row r="83376" spans="16:17">
      <c r="P83376" s="63"/>
      <c r="Q83376" s="63"/>
    </row>
    <row r="83377" spans="16:17">
      <c r="P83377" s="63"/>
      <c r="Q83377" s="63"/>
    </row>
    <row r="83378" spans="16:17">
      <c r="P83378" s="63"/>
      <c r="Q83378" s="63"/>
    </row>
    <row r="83379" spans="16:17">
      <c r="P83379" s="63"/>
      <c r="Q83379" s="63"/>
    </row>
    <row r="83380" spans="16:17">
      <c r="P83380" s="63"/>
      <c r="Q83380" s="63"/>
    </row>
    <row r="83381" spans="16:17">
      <c r="P83381" s="63"/>
      <c r="Q83381" s="63"/>
    </row>
    <row r="83382" spans="16:17">
      <c r="P83382" s="63"/>
      <c r="Q83382" s="63"/>
    </row>
    <row r="83383" spans="16:17">
      <c r="P83383" s="63"/>
      <c r="Q83383" s="63"/>
    </row>
    <row r="83384" spans="16:17">
      <c r="P83384" s="63"/>
      <c r="Q83384" s="63"/>
    </row>
    <row r="83385" spans="16:17">
      <c r="P83385" s="63"/>
      <c r="Q83385" s="63"/>
    </row>
    <row r="83386" spans="16:17">
      <c r="P83386" s="63"/>
      <c r="Q83386" s="63"/>
    </row>
    <row r="83387" spans="16:17">
      <c r="P83387" s="63"/>
      <c r="Q83387" s="63"/>
    </row>
    <row r="83388" spans="16:17">
      <c r="P83388" s="63"/>
      <c r="Q83388" s="63"/>
    </row>
    <row r="83389" spans="16:17">
      <c r="P83389" s="63"/>
      <c r="Q83389" s="63"/>
    </row>
    <row r="83390" spans="16:17">
      <c r="P83390" s="63"/>
      <c r="Q83390" s="63"/>
    </row>
    <row r="83391" spans="16:17">
      <c r="P83391" s="63"/>
      <c r="Q83391" s="63"/>
    </row>
    <row r="83392" spans="16:17">
      <c r="P83392" s="63"/>
      <c r="Q83392" s="63"/>
    </row>
    <row r="83393" spans="16:17">
      <c r="P83393" s="63"/>
      <c r="Q83393" s="63"/>
    </row>
    <row r="83394" spans="16:17">
      <c r="P83394" s="63"/>
      <c r="Q83394" s="63"/>
    </row>
    <row r="83395" spans="16:17">
      <c r="P83395" s="63"/>
      <c r="Q83395" s="63"/>
    </row>
    <row r="83396" spans="16:17">
      <c r="P83396" s="63"/>
      <c r="Q83396" s="63"/>
    </row>
    <row r="83397" spans="16:17">
      <c r="P83397" s="63"/>
      <c r="Q83397" s="63"/>
    </row>
    <row r="83398" spans="16:17">
      <c r="P83398" s="63"/>
      <c r="Q83398" s="63"/>
    </row>
    <row r="83399" spans="16:17">
      <c r="P83399" s="63"/>
      <c r="Q83399" s="63"/>
    </row>
    <row r="83400" spans="16:17">
      <c r="P83400" s="63"/>
      <c r="Q83400" s="63"/>
    </row>
    <row r="83401" spans="16:17">
      <c r="P83401" s="63"/>
      <c r="Q83401" s="63"/>
    </row>
    <row r="83402" spans="16:17">
      <c r="P83402" s="63"/>
      <c r="Q83402" s="63"/>
    </row>
    <row r="83403" spans="16:17">
      <c r="P83403" s="63"/>
      <c r="Q83403" s="63"/>
    </row>
    <row r="83404" spans="16:17">
      <c r="P83404" s="63"/>
      <c r="Q83404" s="63"/>
    </row>
    <row r="83405" spans="16:17">
      <c r="P83405" s="63"/>
      <c r="Q83405" s="63"/>
    </row>
    <row r="83406" spans="16:17">
      <c r="P83406" s="63"/>
      <c r="Q83406" s="63"/>
    </row>
    <row r="83407" spans="16:17">
      <c r="P83407" s="63"/>
      <c r="Q83407" s="63"/>
    </row>
    <row r="83408" spans="16:17">
      <c r="P83408" s="63"/>
      <c r="Q83408" s="63"/>
    </row>
    <row r="83409" spans="16:17">
      <c r="P83409" s="63"/>
      <c r="Q83409" s="63"/>
    </row>
    <row r="83410" spans="16:17">
      <c r="P83410" s="63"/>
      <c r="Q83410" s="63"/>
    </row>
    <row r="83411" spans="16:17">
      <c r="P83411" s="63"/>
      <c r="Q83411" s="63"/>
    </row>
    <row r="83412" spans="16:17">
      <c r="P83412" s="63"/>
      <c r="Q83412" s="63"/>
    </row>
    <row r="83413" spans="16:17">
      <c r="P83413" s="63"/>
      <c r="Q83413" s="63"/>
    </row>
    <row r="83414" spans="16:17">
      <c r="P83414" s="63"/>
      <c r="Q83414" s="63"/>
    </row>
    <row r="83415" spans="16:17">
      <c r="P83415" s="63"/>
      <c r="Q83415" s="63"/>
    </row>
    <row r="83416" spans="16:17">
      <c r="P83416" s="63"/>
      <c r="Q83416" s="63"/>
    </row>
    <row r="83417" spans="16:17">
      <c r="P83417" s="63"/>
      <c r="Q83417" s="63"/>
    </row>
    <row r="83418" spans="16:17">
      <c r="P83418" s="63"/>
      <c r="Q83418" s="63"/>
    </row>
    <row r="83419" spans="16:17">
      <c r="P83419" s="63"/>
      <c r="Q83419" s="63"/>
    </row>
    <row r="83420" spans="16:17">
      <c r="P83420" s="63"/>
      <c r="Q83420" s="63"/>
    </row>
    <row r="83421" spans="16:17">
      <c r="P83421" s="63"/>
      <c r="Q83421" s="63"/>
    </row>
    <row r="83422" spans="16:17">
      <c r="P83422" s="63"/>
      <c r="Q83422" s="63"/>
    </row>
    <row r="83423" spans="16:17">
      <c r="P83423" s="63"/>
      <c r="Q83423" s="63"/>
    </row>
    <row r="83424" spans="16:17">
      <c r="P83424" s="63"/>
      <c r="Q83424" s="63"/>
    </row>
    <row r="83425" spans="16:17">
      <c r="P83425" s="63"/>
      <c r="Q83425" s="63"/>
    </row>
    <row r="83426" spans="16:17">
      <c r="P83426" s="63"/>
      <c r="Q83426" s="63"/>
    </row>
    <row r="83427" spans="16:17">
      <c r="P83427" s="63"/>
      <c r="Q83427" s="63"/>
    </row>
    <row r="83428" spans="16:17">
      <c r="P83428" s="63"/>
      <c r="Q83428" s="63"/>
    </row>
    <row r="83429" spans="16:17">
      <c r="P83429" s="63"/>
      <c r="Q83429" s="63"/>
    </row>
    <row r="83430" spans="16:17">
      <c r="P83430" s="63"/>
      <c r="Q83430" s="63"/>
    </row>
    <row r="83431" spans="16:17">
      <c r="P83431" s="63"/>
      <c r="Q83431" s="63"/>
    </row>
    <row r="83432" spans="16:17">
      <c r="P83432" s="63"/>
      <c r="Q83432" s="63"/>
    </row>
    <row r="83433" spans="16:17">
      <c r="P83433" s="63"/>
      <c r="Q83433" s="63"/>
    </row>
    <row r="83434" spans="16:17">
      <c r="P83434" s="63"/>
      <c r="Q83434" s="63"/>
    </row>
    <row r="83435" spans="16:17">
      <c r="P83435" s="63"/>
      <c r="Q83435" s="63"/>
    </row>
    <row r="83436" spans="16:17">
      <c r="P83436" s="63"/>
      <c r="Q83436" s="63"/>
    </row>
    <row r="83437" spans="16:17">
      <c r="P83437" s="63"/>
      <c r="Q83437" s="63"/>
    </row>
    <row r="83438" spans="16:17">
      <c r="P83438" s="63"/>
      <c r="Q83438" s="63"/>
    </row>
    <row r="83439" spans="16:17">
      <c r="P83439" s="63"/>
      <c r="Q83439" s="63"/>
    </row>
    <row r="83440" spans="16:17">
      <c r="P83440" s="63"/>
      <c r="Q83440" s="63"/>
    </row>
    <row r="83441" spans="16:17">
      <c r="P83441" s="63"/>
      <c r="Q83441" s="63"/>
    </row>
    <row r="83442" spans="16:17">
      <c r="P83442" s="63"/>
      <c r="Q83442" s="63"/>
    </row>
    <row r="83443" spans="16:17">
      <c r="P83443" s="63"/>
      <c r="Q83443" s="63"/>
    </row>
    <row r="83444" spans="16:17">
      <c r="P83444" s="63"/>
      <c r="Q83444" s="63"/>
    </row>
    <row r="83445" spans="16:17">
      <c r="P83445" s="63"/>
      <c r="Q83445" s="63"/>
    </row>
    <row r="83446" spans="16:17">
      <c r="P83446" s="63"/>
      <c r="Q83446" s="63"/>
    </row>
    <row r="83447" spans="16:17">
      <c r="P83447" s="63"/>
      <c r="Q83447" s="63"/>
    </row>
    <row r="83448" spans="16:17">
      <c r="P83448" s="63"/>
      <c r="Q83448" s="63"/>
    </row>
    <row r="83449" spans="16:17">
      <c r="P83449" s="63"/>
      <c r="Q83449" s="63"/>
    </row>
    <row r="83450" spans="16:17">
      <c r="P83450" s="63"/>
      <c r="Q83450" s="63"/>
    </row>
    <row r="83451" spans="16:17">
      <c r="P83451" s="63"/>
      <c r="Q83451" s="63"/>
    </row>
    <row r="83452" spans="16:17">
      <c r="P83452" s="63"/>
      <c r="Q83452" s="63"/>
    </row>
    <row r="83453" spans="16:17">
      <c r="P83453" s="63"/>
      <c r="Q83453" s="63"/>
    </row>
    <row r="83454" spans="16:17">
      <c r="P83454" s="63"/>
      <c r="Q83454" s="63"/>
    </row>
    <row r="83455" spans="16:17">
      <c r="P83455" s="63"/>
      <c r="Q83455" s="63"/>
    </row>
    <row r="83456" spans="16:17">
      <c r="P83456" s="63"/>
      <c r="Q83456" s="63"/>
    </row>
    <row r="83457" spans="16:17">
      <c r="P83457" s="63"/>
      <c r="Q83457" s="63"/>
    </row>
    <row r="83458" spans="16:17">
      <c r="P83458" s="63"/>
      <c r="Q83458" s="63"/>
    </row>
    <row r="83459" spans="16:17">
      <c r="P83459" s="63"/>
      <c r="Q83459" s="63"/>
    </row>
    <row r="83460" spans="16:17">
      <c r="P83460" s="63"/>
      <c r="Q83460" s="63"/>
    </row>
    <row r="83461" spans="16:17">
      <c r="P83461" s="63"/>
      <c r="Q83461" s="63"/>
    </row>
    <row r="83462" spans="16:17">
      <c r="P83462" s="63"/>
      <c r="Q83462" s="63"/>
    </row>
    <row r="83463" spans="16:17">
      <c r="P83463" s="63"/>
      <c r="Q83463" s="63"/>
    </row>
    <row r="83464" spans="16:17">
      <c r="P83464" s="63"/>
      <c r="Q83464" s="63"/>
    </row>
    <row r="83465" spans="16:17">
      <c r="P83465" s="63"/>
      <c r="Q83465" s="63"/>
    </row>
    <row r="83466" spans="16:17">
      <c r="P83466" s="63"/>
      <c r="Q83466" s="63"/>
    </row>
    <row r="83467" spans="16:17">
      <c r="P83467" s="63"/>
      <c r="Q83467" s="63"/>
    </row>
    <row r="83468" spans="16:17">
      <c r="P83468" s="63"/>
      <c r="Q83468" s="63"/>
    </row>
    <row r="83469" spans="16:17">
      <c r="P83469" s="63"/>
      <c r="Q83469" s="63"/>
    </row>
    <row r="83470" spans="16:17">
      <c r="P83470" s="63"/>
      <c r="Q83470" s="63"/>
    </row>
    <row r="83471" spans="16:17">
      <c r="P83471" s="63"/>
      <c r="Q83471" s="63"/>
    </row>
    <row r="83472" spans="16:17">
      <c r="P83472" s="63"/>
      <c r="Q83472" s="63"/>
    </row>
    <row r="83473" spans="16:17">
      <c r="P83473" s="63"/>
      <c r="Q83473" s="63"/>
    </row>
    <row r="83474" spans="16:17">
      <c r="P83474" s="63"/>
      <c r="Q83474" s="63"/>
    </row>
    <row r="83475" spans="16:17">
      <c r="P83475" s="63"/>
      <c r="Q83475" s="63"/>
    </row>
    <row r="83476" spans="16:17">
      <c r="P83476" s="63"/>
      <c r="Q83476" s="63"/>
    </row>
    <row r="83477" spans="16:17">
      <c r="P83477" s="63"/>
      <c r="Q83477" s="63"/>
    </row>
    <row r="83478" spans="16:17">
      <c r="P83478" s="63"/>
      <c r="Q83478" s="63"/>
    </row>
    <row r="83479" spans="16:17">
      <c r="P83479" s="63"/>
      <c r="Q83479" s="63"/>
    </row>
    <row r="83480" spans="16:17">
      <c r="P83480" s="63"/>
      <c r="Q83480" s="63"/>
    </row>
    <row r="83481" spans="16:17">
      <c r="P83481" s="63"/>
      <c r="Q83481" s="63"/>
    </row>
    <row r="83482" spans="16:17">
      <c r="P83482" s="63"/>
      <c r="Q83482" s="63"/>
    </row>
    <row r="83483" spans="16:17">
      <c r="P83483" s="63"/>
      <c r="Q83483" s="63"/>
    </row>
    <row r="83484" spans="16:17">
      <c r="P83484" s="63"/>
      <c r="Q83484" s="63"/>
    </row>
    <row r="83485" spans="16:17">
      <c r="P83485" s="63"/>
      <c r="Q83485" s="63"/>
    </row>
    <row r="83486" spans="16:17">
      <c r="P83486" s="63"/>
      <c r="Q83486" s="63"/>
    </row>
    <row r="83487" spans="16:17">
      <c r="P83487" s="63"/>
      <c r="Q83487" s="63"/>
    </row>
    <row r="83488" spans="16:17">
      <c r="P83488" s="63"/>
      <c r="Q83488" s="63"/>
    </row>
    <row r="83489" spans="16:17">
      <c r="P83489" s="63"/>
      <c r="Q83489" s="63"/>
    </row>
    <row r="83490" spans="16:17">
      <c r="P83490" s="63"/>
      <c r="Q83490" s="63"/>
    </row>
    <row r="83491" spans="16:17">
      <c r="P83491" s="63"/>
      <c r="Q83491" s="63"/>
    </row>
    <row r="83492" spans="16:17">
      <c r="P83492" s="63"/>
      <c r="Q83492" s="63"/>
    </row>
    <row r="83493" spans="16:17">
      <c r="P83493" s="63"/>
      <c r="Q83493" s="63"/>
    </row>
    <row r="83494" spans="16:17">
      <c r="P83494" s="63"/>
      <c r="Q83494" s="63"/>
    </row>
    <row r="83495" spans="16:17">
      <c r="P83495" s="63"/>
      <c r="Q83495" s="63"/>
    </row>
    <row r="83496" spans="16:17">
      <c r="P83496" s="63"/>
      <c r="Q83496" s="63"/>
    </row>
    <row r="83497" spans="16:17">
      <c r="P83497" s="63"/>
      <c r="Q83497" s="63"/>
    </row>
    <row r="83498" spans="16:17">
      <c r="P83498" s="63"/>
      <c r="Q83498" s="63"/>
    </row>
    <row r="83499" spans="16:17">
      <c r="P83499" s="63"/>
      <c r="Q83499" s="63"/>
    </row>
    <row r="83500" spans="16:17">
      <c r="P83500" s="63"/>
      <c r="Q83500" s="63"/>
    </row>
    <row r="83501" spans="16:17">
      <c r="P83501" s="63"/>
      <c r="Q83501" s="63"/>
    </row>
    <row r="83502" spans="16:17">
      <c r="P83502" s="63"/>
      <c r="Q83502" s="63"/>
    </row>
    <row r="83503" spans="16:17">
      <c r="P83503" s="63"/>
      <c r="Q83503" s="63"/>
    </row>
    <row r="83504" spans="16:17">
      <c r="P83504" s="63"/>
      <c r="Q83504" s="63"/>
    </row>
    <row r="83505" spans="16:17">
      <c r="P83505" s="63"/>
      <c r="Q83505" s="63"/>
    </row>
    <row r="83506" spans="16:17">
      <c r="P83506" s="63"/>
      <c r="Q83506" s="63"/>
    </row>
    <row r="83507" spans="16:17">
      <c r="P83507" s="63"/>
      <c r="Q83507" s="63"/>
    </row>
    <row r="83508" spans="16:17">
      <c r="P83508" s="63"/>
      <c r="Q83508" s="63"/>
    </row>
    <row r="83509" spans="16:17">
      <c r="P83509" s="63"/>
      <c r="Q83509" s="63"/>
    </row>
    <row r="83510" spans="16:17">
      <c r="P83510" s="63"/>
      <c r="Q83510" s="63"/>
    </row>
    <row r="83511" spans="16:17">
      <c r="P83511" s="63"/>
      <c r="Q83511" s="63"/>
    </row>
    <row r="83512" spans="16:17">
      <c r="P83512" s="63"/>
      <c r="Q83512" s="63"/>
    </row>
    <row r="83513" spans="16:17">
      <c r="P83513" s="63"/>
      <c r="Q83513" s="63"/>
    </row>
    <row r="83514" spans="16:17">
      <c r="P83514" s="63"/>
      <c r="Q83514" s="63"/>
    </row>
    <row r="83515" spans="16:17">
      <c r="P83515" s="63"/>
      <c r="Q83515" s="63"/>
    </row>
    <row r="83516" spans="16:17">
      <c r="P83516" s="63"/>
      <c r="Q83516" s="63"/>
    </row>
    <row r="83517" spans="16:17">
      <c r="P83517" s="63"/>
      <c r="Q83517" s="63"/>
    </row>
    <row r="83518" spans="16:17">
      <c r="P83518" s="63"/>
      <c r="Q83518" s="63"/>
    </row>
    <row r="83519" spans="16:17">
      <c r="P83519" s="63"/>
      <c r="Q83519" s="63"/>
    </row>
    <row r="83520" spans="16:17">
      <c r="P83520" s="63"/>
      <c r="Q83520" s="63"/>
    </row>
    <row r="83521" spans="16:17">
      <c r="P83521" s="63"/>
      <c r="Q83521" s="63"/>
    </row>
    <row r="83522" spans="16:17">
      <c r="P83522" s="63"/>
      <c r="Q83522" s="63"/>
    </row>
    <row r="83523" spans="16:17">
      <c r="P83523" s="63"/>
      <c r="Q83523" s="63"/>
    </row>
    <row r="83524" spans="16:17">
      <c r="P83524" s="63"/>
      <c r="Q83524" s="63"/>
    </row>
    <row r="83525" spans="16:17">
      <c r="P83525" s="63"/>
      <c r="Q83525" s="63"/>
    </row>
    <row r="83526" spans="16:17">
      <c r="P83526" s="63"/>
      <c r="Q83526" s="63"/>
    </row>
    <row r="83527" spans="16:17">
      <c r="P83527" s="63"/>
      <c r="Q83527" s="63"/>
    </row>
    <row r="83528" spans="16:17">
      <c r="P83528" s="63"/>
      <c r="Q83528" s="63"/>
    </row>
    <row r="83529" spans="16:17">
      <c r="P83529" s="63"/>
      <c r="Q83529" s="63"/>
    </row>
    <row r="83530" spans="16:17">
      <c r="P83530" s="63"/>
      <c r="Q83530" s="63"/>
    </row>
    <row r="83531" spans="16:17">
      <c r="P83531" s="63"/>
      <c r="Q83531" s="63"/>
    </row>
    <row r="83532" spans="16:17">
      <c r="P83532" s="63"/>
      <c r="Q83532" s="63"/>
    </row>
    <row r="83533" spans="16:17">
      <c r="P83533" s="63"/>
      <c r="Q83533" s="63"/>
    </row>
    <row r="83534" spans="16:17">
      <c r="P83534" s="63"/>
      <c r="Q83534" s="63"/>
    </row>
    <row r="83535" spans="16:17">
      <c r="P83535" s="63"/>
      <c r="Q83535" s="63"/>
    </row>
    <row r="83536" spans="16:17">
      <c r="P83536" s="63"/>
      <c r="Q83536" s="63"/>
    </row>
    <row r="83537" spans="16:17">
      <c r="P83537" s="63"/>
      <c r="Q83537" s="63"/>
    </row>
    <row r="83538" spans="16:17">
      <c r="P83538" s="63"/>
      <c r="Q83538" s="63"/>
    </row>
    <row r="83539" spans="16:17">
      <c r="P83539" s="63"/>
      <c r="Q83539" s="63"/>
    </row>
    <row r="83540" spans="16:17">
      <c r="P83540" s="63"/>
      <c r="Q83540" s="63"/>
    </row>
    <row r="83541" spans="16:17">
      <c r="P83541" s="63"/>
      <c r="Q83541" s="63"/>
    </row>
    <row r="83542" spans="16:17">
      <c r="P83542" s="63"/>
      <c r="Q83542" s="63"/>
    </row>
    <row r="83543" spans="16:17">
      <c r="P83543" s="63"/>
      <c r="Q83543" s="63"/>
    </row>
    <row r="83544" spans="16:17">
      <c r="P83544" s="63"/>
      <c r="Q83544" s="63"/>
    </row>
    <row r="83545" spans="16:17">
      <c r="P83545" s="63"/>
      <c r="Q83545" s="63"/>
    </row>
    <row r="83546" spans="16:17">
      <c r="P83546" s="63"/>
      <c r="Q83546" s="63"/>
    </row>
    <row r="83547" spans="16:17">
      <c r="P83547" s="63"/>
      <c r="Q83547" s="63"/>
    </row>
    <row r="83548" spans="16:17">
      <c r="P83548" s="63"/>
      <c r="Q83548" s="63"/>
    </row>
    <row r="83549" spans="16:17">
      <c r="P83549" s="63"/>
      <c r="Q83549" s="63"/>
    </row>
    <row r="83550" spans="16:17">
      <c r="P83550" s="63"/>
      <c r="Q83550" s="63"/>
    </row>
    <row r="83551" spans="16:17">
      <c r="P83551" s="63"/>
      <c r="Q83551" s="63"/>
    </row>
    <row r="83552" spans="16:17">
      <c r="P83552" s="63"/>
      <c r="Q83552" s="63"/>
    </row>
    <row r="83553" spans="16:17">
      <c r="P83553" s="63"/>
      <c r="Q83553" s="63"/>
    </row>
    <row r="83554" spans="16:17">
      <c r="P83554" s="63"/>
      <c r="Q83554" s="63"/>
    </row>
    <row r="83555" spans="16:17">
      <c r="P83555" s="63"/>
      <c r="Q83555" s="63"/>
    </row>
    <row r="83556" spans="16:17">
      <c r="P83556" s="63"/>
      <c r="Q83556" s="63"/>
    </row>
    <row r="83557" spans="16:17">
      <c r="P83557" s="63"/>
      <c r="Q83557" s="63"/>
    </row>
    <row r="83558" spans="16:17">
      <c r="P83558" s="63"/>
      <c r="Q83558" s="63"/>
    </row>
    <row r="83559" spans="16:17">
      <c r="P83559" s="63"/>
      <c r="Q83559" s="63"/>
    </row>
    <row r="83560" spans="16:17">
      <c r="P83560" s="63"/>
      <c r="Q83560" s="63"/>
    </row>
    <row r="83561" spans="16:17">
      <c r="P83561" s="63"/>
      <c r="Q83561" s="63"/>
    </row>
    <row r="83562" spans="16:17">
      <c r="P83562" s="63"/>
      <c r="Q83562" s="63"/>
    </row>
    <row r="83563" spans="16:17">
      <c r="P83563" s="63"/>
      <c r="Q83563" s="63"/>
    </row>
    <row r="83564" spans="16:17">
      <c r="P83564" s="63"/>
      <c r="Q83564" s="63"/>
    </row>
    <row r="83565" spans="16:17">
      <c r="P83565" s="63"/>
      <c r="Q83565" s="63"/>
    </row>
    <row r="83566" spans="16:17">
      <c r="P83566" s="63"/>
      <c r="Q83566" s="63"/>
    </row>
    <row r="83567" spans="16:17">
      <c r="P83567" s="63"/>
      <c r="Q83567" s="63"/>
    </row>
    <row r="83568" spans="16:17">
      <c r="P83568" s="63"/>
      <c r="Q83568" s="63"/>
    </row>
    <row r="83569" spans="16:17">
      <c r="P83569" s="63"/>
      <c r="Q83569" s="63"/>
    </row>
    <row r="83570" spans="16:17">
      <c r="P83570" s="63"/>
      <c r="Q83570" s="63"/>
    </row>
    <row r="83571" spans="16:17">
      <c r="P83571" s="63"/>
      <c r="Q83571" s="63"/>
    </row>
    <row r="83572" spans="16:17">
      <c r="P83572" s="63"/>
      <c r="Q83572" s="63"/>
    </row>
    <row r="83573" spans="16:17">
      <c r="P83573" s="63"/>
      <c r="Q83573" s="63"/>
    </row>
    <row r="83574" spans="16:17">
      <c r="P83574" s="63"/>
      <c r="Q83574" s="63"/>
    </row>
    <row r="83575" spans="16:17">
      <c r="P83575" s="63"/>
      <c r="Q83575" s="63"/>
    </row>
    <row r="83576" spans="16:17">
      <c r="P83576" s="63"/>
      <c r="Q83576" s="63"/>
    </row>
    <row r="83577" spans="16:17">
      <c r="P83577" s="63"/>
      <c r="Q83577" s="63"/>
    </row>
    <row r="83578" spans="16:17">
      <c r="P83578" s="63"/>
      <c r="Q83578" s="63"/>
    </row>
    <row r="83579" spans="16:17">
      <c r="P83579" s="63"/>
      <c r="Q83579" s="63"/>
    </row>
    <row r="83580" spans="16:17">
      <c r="P83580" s="63"/>
      <c r="Q83580" s="63"/>
    </row>
    <row r="83581" spans="16:17">
      <c r="P83581" s="63"/>
      <c r="Q83581" s="63"/>
    </row>
    <row r="83582" spans="16:17">
      <c r="P83582" s="63"/>
      <c r="Q83582" s="63"/>
    </row>
    <row r="83583" spans="16:17">
      <c r="P83583" s="63"/>
      <c r="Q83583" s="63"/>
    </row>
    <row r="83584" spans="16:17">
      <c r="P83584" s="63"/>
      <c r="Q83584" s="63"/>
    </row>
    <row r="83585" spans="16:17">
      <c r="P83585" s="63"/>
      <c r="Q83585" s="63"/>
    </row>
    <row r="83586" spans="16:17">
      <c r="P83586" s="63"/>
      <c r="Q83586" s="63"/>
    </row>
    <row r="83587" spans="16:17">
      <c r="P83587" s="63"/>
      <c r="Q83587" s="63"/>
    </row>
    <row r="83588" spans="16:17">
      <c r="P83588" s="63"/>
      <c r="Q83588" s="63"/>
    </row>
    <row r="83589" spans="16:17">
      <c r="P83589" s="63"/>
      <c r="Q83589" s="63"/>
    </row>
    <row r="83590" spans="16:17">
      <c r="P83590" s="63"/>
      <c r="Q83590" s="63"/>
    </row>
    <row r="83591" spans="16:17">
      <c r="P83591" s="63"/>
      <c r="Q83591" s="63"/>
    </row>
    <row r="83592" spans="16:17">
      <c r="P83592" s="63"/>
      <c r="Q83592" s="63"/>
    </row>
    <row r="83593" spans="16:17">
      <c r="P83593" s="63"/>
      <c r="Q83593" s="63"/>
    </row>
    <row r="83594" spans="16:17">
      <c r="P83594" s="63"/>
      <c r="Q83594" s="63"/>
    </row>
    <row r="83595" spans="16:17">
      <c r="P83595" s="63"/>
      <c r="Q83595" s="63"/>
    </row>
    <row r="83596" spans="16:17">
      <c r="P83596" s="63"/>
      <c r="Q83596" s="63"/>
    </row>
    <row r="83597" spans="16:17">
      <c r="P83597" s="63"/>
      <c r="Q83597" s="63"/>
    </row>
    <row r="83598" spans="16:17">
      <c r="P83598" s="63"/>
      <c r="Q83598" s="63"/>
    </row>
    <row r="83599" spans="16:17">
      <c r="P83599" s="63"/>
      <c r="Q83599" s="63"/>
    </row>
    <row r="83600" spans="16:17">
      <c r="P83600" s="63"/>
      <c r="Q83600" s="63"/>
    </row>
    <row r="83601" spans="16:17">
      <c r="P83601" s="63"/>
      <c r="Q83601" s="63"/>
    </row>
    <row r="83602" spans="16:17">
      <c r="P83602" s="63"/>
      <c r="Q83602" s="63"/>
    </row>
    <row r="83603" spans="16:17">
      <c r="P83603" s="63"/>
      <c r="Q83603" s="63"/>
    </row>
    <row r="83604" spans="16:17">
      <c r="P83604" s="63"/>
      <c r="Q83604" s="63"/>
    </row>
    <row r="83605" spans="16:17">
      <c r="P83605" s="63"/>
      <c r="Q83605" s="63"/>
    </row>
    <row r="83606" spans="16:17">
      <c r="P83606" s="63"/>
      <c r="Q83606" s="63"/>
    </row>
    <row r="83607" spans="16:17">
      <c r="P83607" s="63"/>
      <c r="Q83607" s="63"/>
    </row>
    <row r="83608" spans="16:17">
      <c r="P83608" s="63"/>
      <c r="Q83608" s="63"/>
    </row>
    <row r="83609" spans="16:17">
      <c r="P83609" s="63"/>
      <c r="Q83609" s="63"/>
    </row>
    <row r="83610" spans="16:17">
      <c r="P83610" s="63"/>
      <c r="Q83610" s="63"/>
    </row>
    <row r="83611" spans="16:17">
      <c r="P83611" s="63"/>
      <c r="Q83611" s="63"/>
    </row>
    <row r="83612" spans="16:17">
      <c r="P83612" s="63"/>
      <c r="Q83612" s="63"/>
    </row>
    <row r="83613" spans="16:17">
      <c r="P83613" s="63"/>
      <c r="Q83613" s="63"/>
    </row>
    <row r="83614" spans="16:17">
      <c r="P83614" s="63"/>
      <c r="Q83614" s="63"/>
    </row>
    <row r="83615" spans="16:17">
      <c r="P83615" s="63"/>
      <c r="Q83615" s="63"/>
    </row>
    <row r="83616" spans="16:17">
      <c r="P83616" s="63"/>
      <c r="Q83616" s="63"/>
    </row>
    <row r="83617" spans="16:17">
      <c r="P83617" s="63"/>
      <c r="Q83617" s="63"/>
    </row>
    <row r="83618" spans="16:17">
      <c r="P83618" s="63"/>
      <c r="Q83618" s="63"/>
    </row>
    <row r="83619" spans="16:17">
      <c r="P83619" s="63"/>
      <c r="Q83619" s="63"/>
    </row>
    <row r="83620" spans="16:17">
      <c r="P83620" s="63"/>
      <c r="Q83620" s="63"/>
    </row>
    <row r="83621" spans="16:17">
      <c r="P83621" s="63"/>
      <c r="Q83621" s="63"/>
    </row>
    <row r="83622" spans="16:17">
      <c r="P83622" s="63"/>
      <c r="Q83622" s="63"/>
    </row>
    <row r="83623" spans="16:17">
      <c r="P83623" s="63"/>
      <c r="Q83623" s="63"/>
    </row>
    <row r="83624" spans="16:17">
      <c r="P83624" s="63"/>
      <c r="Q83624" s="63"/>
    </row>
    <row r="83625" spans="16:17">
      <c r="P83625" s="63"/>
      <c r="Q83625" s="63"/>
    </row>
    <row r="83626" spans="16:17">
      <c r="P83626" s="63"/>
      <c r="Q83626" s="63"/>
    </row>
    <row r="83627" spans="16:17">
      <c r="P83627" s="63"/>
      <c r="Q83627" s="63"/>
    </row>
    <row r="83628" spans="16:17">
      <c r="P83628" s="63"/>
      <c r="Q83628" s="63"/>
    </row>
    <row r="83629" spans="16:17">
      <c r="P83629" s="63"/>
      <c r="Q83629" s="63"/>
    </row>
    <row r="83630" spans="16:17">
      <c r="P83630" s="63"/>
      <c r="Q83630" s="63"/>
    </row>
    <row r="83631" spans="16:17">
      <c r="P83631" s="63"/>
      <c r="Q83631" s="63"/>
    </row>
    <row r="83632" spans="16:17">
      <c r="P83632" s="63"/>
      <c r="Q83632" s="63"/>
    </row>
    <row r="83633" spans="16:17">
      <c r="P83633" s="63"/>
      <c r="Q83633" s="63"/>
    </row>
    <row r="83634" spans="16:17">
      <c r="P83634" s="63"/>
      <c r="Q83634" s="63"/>
    </row>
    <row r="83635" spans="16:17">
      <c r="P83635" s="63"/>
      <c r="Q83635" s="63"/>
    </row>
    <row r="83636" spans="16:17">
      <c r="P83636" s="63"/>
      <c r="Q83636" s="63"/>
    </row>
    <row r="83637" spans="16:17">
      <c r="P83637" s="63"/>
      <c r="Q83637" s="63"/>
    </row>
    <row r="83638" spans="16:17">
      <c r="P83638" s="63"/>
      <c r="Q83638" s="63"/>
    </row>
    <row r="83639" spans="16:17">
      <c r="P83639" s="63"/>
      <c r="Q83639" s="63"/>
    </row>
    <row r="83640" spans="16:17">
      <c r="P83640" s="63"/>
      <c r="Q83640" s="63"/>
    </row>
    <row r="83641" spans="16:17">
      <c r="P83641" s="63"/>
      <c r="Q83641" s="63"/>
    </row>
    <row r="83642" spans="16:17">
      <c r="P83642" s="63"/>
      <c r="Q83642" s="63"/>
    </row>
    <row r="83643" spans="16:17">
      <c r="P83643" s="63"/>
      <c r="Q83643" s="63"/>
    </row>
    <row r="83644" spans="16:17">
      <c r="P83644" s="63"/>
      <c r="Q83644" s="63"/>
    </row>
    <row r="83645" spans="16:17">
      <c r="P83645" s="63"/>
      <c r="Q83645" s="63"/>
    </row>
    <row r="83646" spans="16:17">
      <c r="P83646" s="63"/>
      <c r="Q83646" s="63"/>
    </row>
    <row r="83647" spans="16:17">
      <c r="P83647" s="63"/>
      <c r="Q83647" s="63"/>
    </row>
    <row r="83648" spans="16:17">
      <c r="P83648" s="63"/>
      <c r="Q83648" s="63"/>
    </row>
    <row r="83649" spans="16:17">
      <c r="P83649" s="63"/>
      <c r="Q83649" s="63"/>
    </row>
    <row r="83650" spans="16:17">
      <c r="P83650" s="63"/>
      <c r="Q83650" s="63"/>
    </row>
    <row r="83651" spans="16:17">
      <c r="P83651" s="63"/>
      <c r="Q83651" s="63"/>
    </row>
    <row r="83652" spans="16:17">
      <c r="P83652" s="63"/>
      <c r="Q83652" s="63"/>
    </row>
    <row r="83653" spans="16:17">
      <c r="P83653" s="63"/>
      <c r="Q83653" s="63"/>
    </row>
    <row r="83654" spans="16:17">
      <c r="P83654" s="63"/>
      <c r="Q83654" s="63"/>
    </row>
    <row r="83655" spans="16:17">
      <c r="P83655" s="63"/>
      <c r="Q83655" s="63"/>
    </row>
    <row r="83656" spans="16:17">
      <c r="P83656" s="63"/>
      <c r="Q83656" s="63"/>
    </row>
    <row r="83657" spans="16:17">
      <c r="P83657" s="63"/>
      <c r="Q83657" s="63"/>
    </row>
    <row r="83658" spans="16:17">
      <c r="P83658" s="63"/>
      <c r="Q83658" s="63"/>
    </row>
    <row r="83659" spans="16:17">
      <c r="P83659" s="63"/>
      <c r="Q83659" s="63"/>
    </row>
    <row r="83660" spans="16:17">
      <c r="P83660" s="63"/>
      <c r="Q83660" s="63"/>
    </row>
    <row r="83661" spans="16:17">
      <c r="P83661" s="63"/>
      <c r="Q83661" s="63"/>
    </row>
    <row r="83662" spans="16:17">
      <c r="P83662" s="63"/>
      <c r="Q83662" s="63"/>
    </row>
    <row r="83663" spans="16:17">
      <c r="P83663" s="63"/>
      <c r="Q83663" s="63"/>
    </row>
    <row r="83664" spans="16:17">
      <c r="P83664" s="63"/>
      <c r="Q83664" s="63"/>
    </row>
    <row r="83665" spans="16:17">
      <c r="P83665" s="63"/>
      <c r="Q83665" s="63"/>
    </row>
    <row r="83666" spans="16:17">
      <c r="P83666" s="63"/>
      <c r="Q83666" s="63"/>
    </row>
    <row r="83667" spans="16:17">
      <c r="P83667" s="63"/>
      <c r="Q83667" s="63"/>
    </row>
    <row r="83668" spans="16:17">
      <c r="P83668" s="63"/>
      <c r="Q83668" s="63"/>
    </row>
    <row r="83669" spans="16:17">
      <c r="P83669" s="63"/>
      <c r="Q83669" s="63"/>
    </row>
    <row r="83670" spans="16:17">
      <c r="P83670" s="63"/>
      <c r="Q83670" s="63"/>
    </row>
    <row r="83671" spans="16:17">
      <c r="P83671" s="63"/>
      <c r="Q83671" s="63"/>
    </row>
    <row r="83672" spans="16:17">
      <c r="P83672" s="63"/>
      <c r="Q83672" s="63"/>
    </row>
    <row r="83673" spans="16:17">
      <c r="P83673" s="63"/>
      <c r="Q83673" s="63"/>
    </row>
    <row r="83674" spans="16:17">
      <c r="P83674" s="63"/>
      <c r="Q83674" s="63"/>
    </row>
    <row r="83675" spans="16:17">
      <c r="P83675" s="63"/>
      <c r="Q83675" s="63"/>
    </row>
    <row r="83676" spans="16:17">
      <c r="P83676" s="63"/>
      <c r="Q83676" s="63"/>
    </row>
    <row r="83677" spans="16:17">
      <c r="P83677" s="63"/>
      <c r="Q83677" s="63"/>
    </row>
    <row r="83678" spans="16:17">
      <c r="P83678" s="63"/>
      <c r="Q83678" s="63"/>
    </row>
    <row r="83679" spans="16:17">
      <c r="P83679" s="63"/>
      <c r="Q83679" s="63"/>
    </row>
    <row r="83680" spans="16:17">
      <c r="P83680" s="63"/>
      <c r="Q83680" s="63"/>
    </row>
    <row r="83681" spans="16:17">
      <c r="P83681" s="63"/>
      <c r="Q83681" s="63"/>
    </row>
    <row r="83682" spans="16:17">
      <c r="P83682" s="63"/>
      <c r="Q83682" s="63"/>
    </row>
    <row r="83683" spans="16:17">
      <c r="P83683" s="63"/>
      <c r="Q83683" s="63"/>
    </row>
    <row r="83684" spans="16:17">
      <c r="P83684" s="63"/>
      <c r="Q83684" s="63"/>
    </row>
    <row r="83685" spans="16:17">
      <c r="P83685" s="63"/>
      <c r="Q83685" s="63"/>
    </row>
    <row r="83686" spans="16:17">
      <c r="P83686" s="63"/>
      <c r="Q83686" s="63"/>
    </row>
    <row r="83687" spans="16:17">
      <c r="P83687" s="63"/>
      <c r="Q83687" s="63"/>
    </row>
    <row r="83688" spans="16:17">
      <c r="P83688" s="63"/>
      <c r="Q83688" s="63"/>
    </row>
    <row r="83689" spans="16:17">
      <c r="P83689" s="63"/>
      <c r="Q83689" s="63"/>
    </row>
    <row r="83690" spans="16:17">
      <c r="P83690" s="63"/>
      <c r="Q83690" s="63"/>
    </row>
    <row r="83691" spans="16:17">
      <c r="P83691" s="63"/>
      <c r="Q83691" s="63"/>
    </row>
    <row r="83692" spans="16:17">
      <c r="P83692" s="63"/>
      <c r="Q83692" s="63"/>
    </row>
    <row r="83693" spans="16:17">
      <c r="P83693" s="63"/>
      <c r="Q83693" s="63"/>
    </row>
    <row r="83694" spans="16:17">
      <c r="P83694" s="63"/>
      <c r="Q83694" s="63"/>
    </row>
    <row r="83695" spans="16:17">
      <c r="P83695" s="63"/>
      <c r="Q83695" s="63"/>
    </row>
    <row r="83696" spans="16:17">
      <c r="P83696" s="63"/>
      <c r="Q83696" s="63"/>
    </row>
    <row r="83697" spans="16:17">
      <c r="P83697" s="63"/>
      <c r="Q83697" s="63"/>
    </row>
    <row r="83698" spans="16:17">
      <c r="P83698" s="63"/>
      <c r="Q83698" s="63"/>
    </row>
    <row r="83699" spans="16:17">
      <c r="P83699" s="63"/>
      <c r="Q83699" s="63"/>
    </row>
    <row r="83700" spans="16:17">
      <c r="P83700" s="63"/>
      <c r="Q83700" s="63"/>
    </row>
    <row r="83701" spans="16:17">
      <c r="P83701" s="63"/>
      <c r="Q83701" s="63"/>
    </row>
    <row r="83702" spans="16:17">
      <c r="P83702" s="63"/>
      <c r="Q83702" s="63"/>
    </row>
    <row r="83703" spans="16:17">
      <c r="P83703" s="63"/>
      <c r="Q83703" s="63"/>
    </row>
    <row r="83704" spans="16:17">
      <c r="P83704" s="63"/>
      <c r="Q83704" s="63"/>
    </row>
    <row r="83705" spans="16:17">
      <c r="P83705" s="63"/>
      <c r="Q83705" s="63"/>
    </row>
    <row r="83706" spans="16:17">
      <c r="P83706" s="63"/>
      <c r="Q83706" s="63"/>
    </row>
    <row r="83707" spans="16:17">
      <c r="P83707" s="63"/>
      <c r="Q83707" s="63"/>
    </row>
    <row r="83708" spans="16:17">
      <c r="P83708" s="63"/>
      <c r="Q83708" s="63"/>
    </row>
    <row r="83709" spans="16:17">
      <c r="P83709" s="63"/>
      <c r="Q83709" s="63"/>
    </row>
    <row r="83710" spans="16:17">
      <c r="P83710" s="63"/>
      <c r="Q83710" s="63"/>
    </row>
    <row r="83711" spans="16:17">
      <c r="P83711" s="63"/>
      <c r="Q83711" s="63"/>
    </row>
    <row r="83712" spans="16:17">
      <c r="P83712" s="63"/>
      <c r="Q83712" s="63"/>
    </row>
    <row r="83713" spans="16:17">
      <c r="P83713" s="63"/>
      <c r="Q83713" s="63"/>
    </row>
    <row r="83714" spans="16:17">
      <c r="P83714" s="63"/>
      <c r="Q83714" s="63"/>
    </row>
    <row r="83715" spans="16:17">
      <c r="P83715" s="63"/>
      <c r="Q83715" s="63"/>
    </row>
    <row r="83716" spans="16:17">
      <c r="P83716" s="63"/>
      <c r="Q83716" s="63"/>
    </row>
    <row r="83717" spans="16:17">
      <c r="P83717" s="63"/>
      <c r="Q83717" s="63"/>
    </row>
    <row r="83718" spans="16:17">
      <c r="P83718" s="63"/>
      <c r="Q83718" s="63"/>
    </row>
    <row r="83719" spans="16:17">
      <c r="P83719" s="63"/>
      <c r="Q83719" s="63"/>
    </row>
    <row r="83720" spans="16:17">
      <c r="P83720" s="63"/>
      <c r="Q83720" s="63"/>
    </row>
    <row r="83721" spans="16:17">
      <c r="P83721" s="63"/>
      <c r="Q83721" s="63"/>
    </row>
    <row r="83722" spans="16:17">
      <c r="P83722" s="63"/>
      <c r="Q83722" s="63"/>
    </row>
    <row r="83723" spans="16:17">
      <c r="P83723" s="63"/>
      <c r="Q83723" s="63"/>
    </row>
    <row r="83724" spans="16:17">
      <c r="P83724" s="63"/>
      <c r="Q83724" s="63"/>
    </row>
    <row r="83725" spans="16:17">
      <c r="P83725" s="63"/>
      <c r="Q83725" s="63"/>
    </row>
    <row r="83726" spans="16:17">
      <c r="P83726" s="63"/>
      <c r="Q83726" s="63"/>
    </row>
    <row r="83727" spans="16:17">
      <c r="P83727" s="63"/>
      <c r="Q83727" s="63"/>
    </row>
    <row r="83728" spans="16:17">
      <c r="P83728" s="63"/>
      <c r="Q83728" s="63"/>
    </row>
    <row r="83729" spans="16:17">
      <c r="P83729" s="63"/>
      <c r="Q83729" s="63"/>
    </row>
    <row r="83730" spans="16:17">
      <c r="P83730" s="63"/>
      <c r="Q83730" s="63"/>
    </row>
    <row r="83731" spans="16:17">
      <c r="P83731" s="63"/>
      <c r="Q83731" s="63"/>
    </row>
    <row r="83732" spans="16:17">
      <c r="P83732" s="63"/>
      <c r="Q83732" s="63"/>
    </row>
    <row r="83733" spans="16:17">
      <c r="P83733" s="63"/>
      <c r="Q83733" s="63"/>
    </row>
    <row r="83734" spans="16:17">
      <c r="P83734" s="63"/>
      <c r="Q83734" s="63"/>
    </row>
    <row r="83735" spans="16:17">
      <c r="P83735" s="63"/>
      <c r="Q83735" s="63"/>
    </row>
    <row r="83736" spans="16:17">
      <c r="P83736" s="63"/>
      <c r="Q83736" s="63"/>
    </row>
    <row r="83737" spans="16:17">
      <c r="P83737" s="63"/>
      <c r="Q83737" s="63"/>
    </row>
    <row r="83738" spans="16:17">
      <c r="P83738" s="63"/>
      <c r="Q83738" s="63"/>
    </row>
    <row r="83739" spans="16:17">
      <c r="P83739" s="63"/>
      <c r="Q83739" s="63"/>
    </row>
    <row r="83740" spans="16:17">
      <c r="P83740" s="63"/>
      <c r="Q83740" s="63"/>
    </row>
    <row r="83741" spans="16:17">
      <c r="P83741" s="63"/>
      <c r="Q83741" s="63"/>
    </row>
    <row r="83742" spans="16:17">
      <c r="P83742" s="63"/>
      <c r="Q83742" s="63"/>
    </row>
    <row r="83743" spans="16:17">
      <c r="P83743" s="63"/>
      <c r="Q83743" s="63"/>
    </row>
    <row r="83744" spans="16:17">
      <c r="P83744" s="63"/>
      <c r="Q83744" s="63"/>
    </row>
    <row r="83745" spans="16:17">
      <c r="P83745" s="63"/>
      <c r="Q83745" s="63"/>
    </row>
    <row r="83746" spans="16:17">
      <c r="P83746" s="63"/>
      <c r="Q83746" s="63"/>
    </row>
    <row r="83747" spans="16:17">
      <c r="P83747" s="63"/>
      <c r="Q83747" s="63"/>
    </row>
    <row r="83748" spans="16:17">
      <c r="P83748" s="63"/>
      <c r="Q83748" s="63"/>
    </row>
    <row r="83749" spans="16:17">
      <c r="P83749" s="63"/>
      <c r="Q83749" s="63"/>
    </row>
    <row r="83750" spans="16:17">
      <c r="P83750" s="63"/>
      <c r="Q83750" s="63"/>
    </row>
    <row r="83751" spans="16:17">
      <c r="P83751" s="63"/>
      <c r="Q83751" s="63"/>
    </row>
    <row r="83752" spans="16:17">
      <c r="P83752" s="63"/>
      <c r="Q83752" s="63"/>
    </row>
    <row r="83753" spans="16:17">
      <c r="P83753" s="63"/>
      <c r="Q83753" s="63"/>
    </row>
    <row r="83754" spans="16:17">
      <c r="P83754" s="63"/>
      <c r="Q83754" s="63"/>
    </row>
    <row r="83755" spans="16:17">
      <c r="P83755" s="63"/>
      <c r="Q83755" s="63"/>
    </row>
    <row r="83756" spans="16:17">
      <c r="P83756" s="63"/>
      <c r="Q83756" s="63"/>
    </row>
    <row r="83757" spans="16:17">
      <c r="P83757" s="63"/>
      <c r="Q83757" s="63"/>
    </row>
    <row r="83758" spans="16:17">
      <c r="P83758" s="63"/>
      <c r="Q83758" s="63"/>
    </row>
    <row r="83759" spans="16:17">
      <c r="P83759" s="63"/>
      <c r="Q83759" s="63"/>
    </row>
    <row r="83760" spans="16:17">
      <c r="P83760" s="63"/>
      <c r="Q83760" s="63"/>
    </row>
    <row r="83761" spans="16:17">
      <c r="P83761" s="63"/>
      <c r="Q83761" s="63"/>
    </row>
    <row r="83762" spans="16:17">
      <c r="P83762" s="63"/>
      <c r="Q83762" s="63"/>
    </row>
    <row r="83763" spans="16:17">
      <c r="P83763" s="63"/>
      <c r="Q83763" s="63"/>
    </row>
    <row r="83764" spans="16:17">
      <c r="P83764" s="63"/>
      <c r="Q83764" s="63"/>
    </row>
    <row r="83765" spans="16:17">
      <c r="P83765" s="63"/>
      <c r="Q83765" s="63"/>
    </row>
    <row r="83766" spans="16:17">
      <c r="P83766" s="63"/>
      <c r="Q83766" s="63"/>
    </row>
    <row r="83767" spans="16:17">
      <c r="P83767" s="63"/>
      <c r="Q83767" s="63"/>
    </row>
    <row r="83768" spans="16:17">
      <c r="P83768" s="63"/>
      <c r="Q83768" s="63"/>
    </row>
    <row r="83769" spans="16:17">
      <c r="P83769" s="63"/>
      <c r="Q83769" s="63"/>
    </row>
    <row r="83770" spans="16:17">
      <c r="P83770" s="63"/>
      <c r="Q83770" s="63"/>
    </row>
    <row r="83771" spans="16:17">
      <c r="P83771" s="63"/>
      <c r="Q83771" s="63"/>
    </row>
    <row r="83772" spans="16:17">
      <c r="P83772" s="63"/>
      <c r="Q83772" s="63"/>
    </row>
    <row r="83773" spans="16:17">
      <c r="P83773" s="63"/>
      <c r="Q83773" s="63"/>
    </row>
    <row r="83774" spans="16:17">
      <c r="P83774" s="63"/>
      <c r="Q83774" s="63"/>
    </row>
    <row r="83775" spans="16:17">
      <c r="P83775" s="63"/>
      <c r="Q83775" s="63"/>
    </row>
    <row r="83776" spans="16:17">
      <c r="P83776" s="63"/>
      <c r="Q83776" s="63"/>
    </row>
    <row r="83777" spans="16:17">
      <c r="P83777" s="63"/>
      <c r="Q83777" s="63"/>
    </row>
    <row r="83778" spans="16:17">
      <c r="P83778" s="63"/>
      <c r="Q83778" s="63"/>
    </row>
    <row r="83779" spans="16:17">
      <c r="P83779" s="63"/>
      <c r="Q83779" s="63"/>
    </row>
    <row r="83780" spans="16:17">
      <c r="P83780" s="63"/>
      <c r="Q83780" s="63"/>
    </row>
    <row r="83781" spans="16:17">
      <c r="P83781" s="63"/>
      <c r="Q83781" s="63"/>
    </row>
    <row r="83782" spans="16:17">
      <c r="P83782" s="63"/>
      <c r="Q83782" s="63"/>
    </row>
    <row r="83783" spans="16:17">
      <c r="P83783" s="63"/>
      <c r="Q83783" s="63"/>
    </row>
    <row r="83784" spans="16:17">
      <c r="P83784" s="63"/>
      <c r="Q83784" s="63"/>
    </row>
    <row r="83785" spans="16:17">
      <c r="P83785" s="63"/>
      <c r="Q83785" s="63"/>
    </row>
    <row r="83786" spans="16:17">
      <c r="P83786" s="63"/>
      <c r="Q83786" s="63"/>
    </row>
    <row r="83787" spans="16:17">
      <c r="P83787" s="63"/>
      <c r="Q83787" s="63"/>
    </row>
    <row r="83788" spans="16:17">
      <c r="P83788" s="63"/>
      <c r="Q83788" s="63"/>
    </row>
    <row r="83789" spans="16:17">
      <c r="P83789" s="63"/>
      <c r="Q83789" s="63"/>
    </row>
    <row r="83790" spans="16:17">
      <c r="P83790" s="63"/>
      <c r="Q83790" s="63"/>
    </row>
    <row r="83791" spans="16:17">
      <c r="P83791" s="63"/>
      <c r="Q83791" s="63"/>
    </row>
    <row r="83792" spans="16:17">
      <c r="P83792" s="63"/>
      <c r="Q83792" s="63"/>
    </row>
    <row r="83793" spans="16:17">
      <c r="P83793" s="63"/>
      <c r="Q83793" s="63"/>
    </row>
    <row r="83794" spans="16:17">
      <c r="P83794" s="63"/>
      <c r="Q83794" s="63"/>
    </row>
    <row r="83795" spans="16:17">
      <c r="P83795" s="63"/>
      <c r="Q83795" s="63"/>
    </row>
    <row r="83796" spans="16:17">
      <c r="P83796" s="63"/>
      <c r="Q83796" s="63"/>
    </row>
    <row r="83797" spans="16:17">
      <c r="P83797" s="63"/>
      <c r="Q83797" s="63"/>
    </row>
    <row r="83798" spans="16:17">
      <c r="P83798" s="63"/>
      <c r="Q83798" s="63"/>
    </row>
    <row r="83799" spans="16:17">
      <c r="P83799" s="63"/>
      <c r="Q83799" s="63"/>
    </row>
    <row r="83800" spans="16:17">
      <c r="P83800" s="63"/>
      <c r="Q83800" s="63"/>
    </row>
    <row r="83801" spans="16:17">
      <c r="P83801" s="63"/>
      <c r="Q83801" s="63"/>
    </row>
    <row r="83802" spans="16:17">
      <c r="P83802" s="63"/>
      <c r="Q83802" s="63"/>
    </row>
    <row r="83803" spans="16:17">
      <c r="P83803" s="63"/>
      <c r="Q83803" s="63"/>
    </row>
    <row r="83804" spans="16:17">
      <c r="P83804" s="63"/>
      <c r="Q83804" s="63"/>
    </row>
    <row r="83805" spans="16:17">
      <c r="P83805" s="63"/>
      <c r="Q83805" s="63"/>
    </row>
    <row r="83806" spans="16:17">
      <c r="P83806" s="63"/>
      <c r="Q83806" s="63"/>
    </row>
    <row r="83807" spans="16:17">
      <c r="P83807" s="63"/>
      <c r="Q83807" s="63"/>
    </row>
    <row r="83808" spans="16:17">
      <c r="P83808" s="63"/>
      <c r="Q83808" s="63"/>
    </row>
    <row r="83809" spans="16:17">
      <c r="P83809" s="63"/>
      <c r="Q83809" s="63"/>
    </row>
    <row r="83810" spans="16:17">
      <c r="P83810" s="63"/>
      <c r="Q83810" s="63"/>
    </row>
    <row r="83811" spans="16:17">
      <c r="P83811" s="63"/>
      <c r="Q83811" s="63"/>
    </row>
    <row r="83812" spans="16:17">
      <c r="P83812" s="63"/>
      <c r="Q83812" s="63"/>
    </row>
    <row r="83813" spans="16:17">
      <c r="P83813" s="63"/>
      <c r="Q83813" s="63"/>
    </row>
    <row r="83814" spans="16:17">
      <c r="P83814" s="63"/>
      <c r="Q83814" s="63"/>
    </row>
    <row r="83815" spans="16:17">
      <c r="P83815" s="63"/>
      <c r="Q83815" s="63"/>
    </row>
    <row r="83816" spans="16:17">
      <c r="P83816" s="63"/>
      <c r="Q83816" s="63"/>
    </row>
    <row r="83817" spans="16:17">
      <c r="P83817" s="63"/>
      <c r="Q83817" s="63"/>
    </row>
    <row r="83818" spans="16:17">
      <c r="P83818" s="63"/>
      <c r="Q83818" s="63"/>
    </row>
    <row r="83819" spans="16:17">
      <c r="P83819" s="63"/>
      <c r="Q83819" s="63"/>
    </row>
    <row r="83820" spans="16:17">
      <c r="P83820" s="63"/>
      <c r="Q83820" s="63"/>
    </row>
    <row r="83821" spans="16:17">
      <c r="P83821" s="63"/>
      <c r="Q83821" s="63"/>
    </row>
    <row r="83822" spans="16:17">
      <c r="P83822" s="63"/>
      <c r="Q83822" s="63"/>
    </row>
    <row r="83823" spans="16:17">
      <c r="P83823" s="63"/>
      <c r="Q83823" s="63"/>
    </row>
    <row r="83824" spans="16:17">
      <c r="P83824" s="63"/>
      <c r="Q83824" s="63"/>
    </row>
    <row r="83825" spans="16:17">
      <c r="P83825" s="63"/>
      <c r="Q83825" s="63"/>
    </row>
    <row r="83826" spans="16:17">
      <c r="P83826" s="63"/>
      <c r="Q83826" s="63"/>
    </row>
    <row r="83827" spans="16:17">
      <c r="P83827" s="63"/>
      <c r="Q83827" s="63"/>
    </row>
    <row r="83828" spans="16:17">
      <c r="P83828" s="63"/>
      <c r="Q83828" s="63"/>
    </row>
    <row r="83829" spans="16:17">
      <c r="P83829" s="63"/>
      <c r="Q83829" s="63"/>
    </row>
    <row r="83830" spans="16:17">
      <c r="P83830" s="63"/>
      <c r="Q83830" s="63"/>
    </row>
    <row r="83831" spans="16:17">
      <c r="P83831" s="63"/>
      <c r="Q83831" s="63"/>
    </row>
    <row r="83832" spans="16:17">
      <c r="P83832" s="63"/>
      <c r="Q83832" s="63"/>
    </row>
    <row r="83833" spans="16:17">
      <c r="P83833" s="63"/>
      <c r="Q83833" s="63"/>
    </row>
    <row r="83834" spans="16:17">
      <c r="P83834" s="63"/>
      <c r="Q83834" s="63"/>
    </row>
    <row r="83835" spans="16:17">
      <c r="P83835" s="63"/>
      <c r="Q83835" s="63"/>
    </row>
    <row r="83836" spans="16:17">
      <c r="P83836" s="63"/>
      <c r="Q83836" s="63"/>
    </row>
    <row r="83837" spans="16:17">
      <c r="P83837" s="63"/>
      <c r="Q83837" s="63"/>
    </row>
    <row r="83838" spans="16:17">
      <c r="P83838" s="63"/>
      <c r="Q83838" s="63"/>
    </row>
    <row r="83839" spans="16:17">
      <c r="P83839" s="63"/>
      <c r="Q83839" s="63"/>
    </row>
    <row r="83840" spans="16:17">
      <c r="P83840" s="63"/>
      <c r="Q83840" s="63"/>
    </row>
    <row r="83841" spans="16:17">
      <c r="P83841" s="63"/>
      <c r="Q83841" s="63"/>
    </row>
    <row r="83842" spans="16:17">
      <c r="P83842" s="63"/>
      <c r="Q83842" s="63"/>
    </row>
    <row r="83843" spans="16:17">
      <c r="P83843" s="63"/>
      <c r="Q83843" s="63"/>
    </row>
    <row r="83844" spans="16:17">
      <c r="P83844" s="63"/>
      <c r="Q83844" s="63"/>
    </row>
    <row r="83845" spans="16:17">
      <c r="P83845" s="63"/>
      <c r="Q83845" s="63"/>
    </row>
    <row r="83846" spans="16:17">
      <c r="P83846" s="63"/>
      <c r="Q83846" s="63"/>
    </row>
    <row r="83847" spans="16:17">
      <c r="P83847" s="63"/>
      <c r="Q83847" s="63"/>
    </row>
    <row r="83848" spans="16:17">
      <c r="P83848" s="63"/>
      <c r="Q83848" s="63"/>
    </row>
    <row r="83849" spans="16:17">
      <c r="P83849" s="63"/>
      <c r="Q83849" s="63"/>
    </row>
    <row r="83850" spans="16:17">
      <c r="P83850" s="63"/>
      <c r="Q83850" s="63"/>
    </row>
    <row r="83851" spans="16:17">
      <c r="P83851" s="63"/>
      <c r="Q83851" s="63"/>
    </row>
    <row r="83852" spans="16:17">
      <c r="P83852" s="63"/>
      <c r="Q83852" s="63"/>
    </row>
    <row r="83853" spans="16:17">
      <c r="P83853" s="63"/>
      <c r="Q83853" s="63"/>
    </row>
    <row r="83854" spans="16:17">
      <c r="P83854" s="63"/>
      <c r="Q83854" s="63"/>
    </row>
    <row r="83855" spans="16:17">
      <c r="P83855" s="63"/>
      <c r="Q83855" s="63"/>
    </row>
    <row r="83856" spans="16:17">
      <c r="P83856" s="63"/>
      <c r="Q83856" s="63"/>
    </row>
    <row r="83857" spans="16:17">
      <c r="P83857" s="63"/>
      <c r="Q83857" s="63"/>
    </row>
    <row r="83858" spans="16:17">
      <c r="P83858" s="63"/>
      <c r="Q83858" s="63"/>
    </row>
    <row r="83859" spans="16:17">
      <c r="P83859" s="63"/>
      <c r="Q83859" s="63"/>
    </row>
    <row r="83860" spans="16:17">
      <c r="P83860" s="63"/>
      <c r="Q83860" s="63"/>
    </row>
    <row r="83861" spans="16:17">
      <c r="P83861" s="63"/>
      <c r="Q83861" s="63"/>
    </row>
    <row r="83862" spans="16:17">
      <c r="P83862" s="63"/>
      <c r="Q83862" s="63"/>
    </row>
    <row r="83863" spans="16:17">
      <c r="P83863" s="63"/>
      <c r="Q83863" s="63"/>
    </row>
    <row r="83864" spans="16:17">
      <c r="P83864" s="63"/>
      <c r="Q83864" s="63"/>
    </row>
    <row r="83865" spans="16:17">
      <c r="P83865" s="63"/>
      <c r="Q83865" s="63"/>
    </row>
    <row r="83866" spans="16:17">
      <c r="P83866" s="63"/>
      <c r="Q83866" s="63"/>
    </row>
    <row r="83867" spans="16:17">
      <c r="P83867" s="63"/>
      <c r="Q83867" s="63"/>
    </row>
    <row r="83868" spans="16:17">
      <c r="P83868" s="63"/>
      <c r="Q83868" s="63"/>
    </row>
    <row r="83869" spans="16:17">
      <c r="P83869" s="63"/>
      <c r="Q83869" s="63"/>
    </row>
    <row r="83870" spans="16:17">
      <c r="P83870" s="63"/>
      <c r="Q83870" s="63"/>
    </row>
    <row r="83871" spans="16:17">
      <c r="P83871" s="63"/>
      <c r="Q83871" s="63"/>
    </row>
    <row r="83872" spans="16:17">
      <c r="P83872" s="63"/>
      <c r="Q83872" s="63"/>
    </row>
    <row r="83873" spans="16:17">
      <c r="P83873" s="63"/>
      <c r="Q83873" s="63"/>
    </row>
    <row r="83874" spans="16:17">
      <c r="P83874" s="63"/>
      <c r="Q83874" s="63"/>
    </row>
    <row r="83875" spans="16:17">
      <c r="P83875" s="63"/>
      <c r="Q83875" s="63"/>
    </row>
    <row r="83876" spans="16:17">
      <c r="P83876" s="63"/>
      <c r="Q83876" s="63"/>
    </row>
    <row r="83877" spans="16:17">
      <c r="P83877" s="63"/>
      <c r="Q83877" s="63"/>
    </row>
    <row r="83878" spans="16:17">
      <c r="P83878" s="63"/>
      <c r="Q83878" s="63"/>
    </row>
    <row r="83879" spans="16:17">
      <c r="P83879" s="63"/>
      <c r="Q83879" s="63"/>
    </row>
    <row r="83880" spans="16:17">
      <c r="P83880" s="63"/>
      <c r="Q83880" s="63"/>
    </row>
    <row r="83881" spans="16:17">
      <c r="P83881" s="63"/>
      <c r="Q83881" s="63"/>
    </row>
    <row r="83882" spans="16:17">
      <c r="P83882" s="63"/>
      <c r="Q83882" s="63"/>
    </row>
    <row r="83883" spans="16:17">
      <c r="P83883" s="63"/>
      <c r="Q83883" s="63"/>
    </row>
    <row r="83884" spans="16:17">
      <c r="P83884" s="63"/>
      <c r="Q83884" s="63"/>
    </row>
    <row r="83885" spans="16:17">
      <c r="P83885" s="63"/>
      <c r="Q83885" s="63"/>
    </row>
    <row r="83886" spans="16:17">
      <c r="P83886" s="63"/>
      <c r="Q83886" s="63"/>
    </row>
    <row r="83887" spans="16:17">
      <c r="P83887" s="63"/>
      <c r="Q83887" s="63"/>
    </row>
    <row r="83888" spans="16:17">
      <c r="P83888" s="63"/>
      <c r="Q83888" s="63"/>
    </row>
    <row r="83889" spans="16:17">
      <c r="P83889" s="63"/>
      <c r="Q83889" s="63"/>
    </row>
    <row r="83890" spans="16:17">
      <c r="P83890" s="63"/>
      <c r="Q83890" s="63"/>
    </row>
    <row r="83891" spans="16:17">
      <c r="P83891" s="63"/>
      <c r="Q83891" s="63"/>
    </row>
    <row r="83892" spans="16:17">
      <c r="P83892" s="63"/>
      <c r="Q83892" s="63"/>
    </row>
    <row r="83893" spans="16:17">
      <c r="P83893" s="63"/>
      <c r="Q83893" s="63"/>
    </row>
    <row r="83894" spans="16:17">
      <c r="P83894" s="63"/>
      <c r="Q83894" s="63"/>
    </row>
    <row r="83895" spans="16:17">
      <c r="P83895" s="63"/>
      <c r="Q83895" s="63"/>
    </row>
    <row r="83896" spans="16:17">
      <c r="P83896" s="63"/>
      <c r="Q83896" s="63"/>
    </row>
    <row r="83897" spans="16:17">
      <c r="P83897" s="63"/>
      <c r="Q83897" s="63"/>
    </row>
    <row r="83898" spans="16:17">
      <c r="P83898" s="63"/>
      <c r="Q83898" s="63"/>
    </row>
    <row r="83899" spans="16:17">
      <c r="P83899" s="63"/>
      <c r="Q83899" s="63"/>
    </row>
    <row r="83900" spans="16:17">
      <c r="P83900" s="63"/>
      <c r="Q83900" s="63"/>
    </row>
    <row r="83901" spans="16:17">
      <c r="P83901" s="63"/>
      <c r="Q83901" s="63"/>
    </row>
    <row r="83902" spans="16:17">
      <c r="P83902" s="63"/>
      <c r="Q83902" s="63"/>
    </row>
    <row r="83903" spans="16:17">
      <c r="P83903" s="63"/>
      <c r="Q83903" s="63"/>
    </row>
    <row r="83904" spans="16:17">
      <c r="P83904" s="63"/>
      <c r="Q83904" s="63"/>
    </row>
    <row r="83905" spans="16:17">
      <c r="P83905" s="63"/>
      <c r="Q83905" s="63"/>
    </row>
    <row r="83906" spans="16:17">
      <c r="P83906" s="63"/>
      <c r="Q83906" s="63"/>
    </row>
    <row r="83907" spans="16:17">
      <c r="P83907" s="63"/>
      <c r="Q83907" s="63"/>
    </row>
    <row r="83908" spans="16:17">
      <c r="P83908" s="63"/>
      <c r="Q83908" s="63"/>
    </row>
    <row r="83909" spans="16:17">
      <c r="P83909" s="63"/>
      <c r="Q83909" s="63"/>
    </row>
    <row r="83910" spans="16:17">
      <c r="P83910" s="63"/>
      <c r="Q83910" s="63"/>
    </row>
    <row r="83911" spans="16:17">
      <c r="P83911" s="63"/>
      <c r="Q83911" s="63"/>
    </row>
    <row r="83912" spans="16:17">
      <c r="P83912" s="63"/>
      <c r="Q83912" s="63"/>
    </row>
    <row r="83913" spans="16:17">
      <c r="P83913" s="63"/>
      <c r="Q83913" s="63"/>
    </row>
    <row r="83914" spans="16:17">
      <c r="P83914" s="63"/>
      <c r="Q83914" s="63"/>
    </row>
    <row r="83915" spans="16:17">
      <c r="P83915" s="63"/>
      <c r="Q83915" s="63"/>
    </row>
    <row r="83916" spans="16:17">
      <c r="P83916" s="63"/>
      <c r="Q83916" s="63"/>
    </row>
    <row r="83917" spans="16:17">
      <c r="P83917" s="63"/>
      <c r="Q83917" s="63"/>
    </row>
    <row r="83918" spans="16:17">
      <c r="P83918" s="63"/>
      <c r="Q83918" s="63"/>
    </row>
    <row r="83919" spans="16:17">
      <c r="P83919" s="63"/>
      <c r="Q83919" s="63"/>
    </row>
    <row r="83920" spans="16:17">
      <c r="P83920" s="63"/>
      <c r="Q83920" s="63"/>
    </row>
    <row r="83921" spans="16:17">
      <c r="P83921" s="63"/>
      <c r="Q83921" s="63"/>
    </row>
    <row r="83922" spans="16:17">
      <c r="P83922" s="63"/>
      <c r="Q83922" s="63"/>
    </row>
    <row r="83923" spans="16:17">
      <c r="P83923" s="63"/>
      <c r="Q83923" s="63"/>
    </row>
    <row r="83924" spans="16:17">
      <c r="P83924" s="63"/>
      <c r="Q83924" s="63"/>
    </row>
    <row r="83925" spans="16:17">
      <c r="P83925" s="63"/>
      <c r="Q83925" s="63"/>
    </row>
    <row r="83926" spans="16:17">
      <c r="P83926" s="63"/>
      <c r="Q83926" s="63"/>
    </row>
    <row r="83927" spans="16:17">
      <c r="P83927" s="63"/>
      <c r="Q83927" s="63"/>
    </row>
    <row r="83928" spans="16:17">
      <c r="P83928" s="63"/>
      <c r="Q83928" s="63"/>
    </row>
    <row r="83929" spans="16:17">
      <c r="P83929" s="63"/>
      <c r="Q83929" s="63"/>
    </row>
    <row r="83930" spans="16:17">
      <c r="P83930" s="63"/>
      <c r="Q83930" s="63"/>
    </row>
    <row r="83931" spans="16:17">
      <c r="P83931" s="63"/>
      <c r="Q83931" s="63"/>
    </row>
    <row r="83932" spans="16:17">
      <c r="P83932" s="63"/>
      <c r="Q83932" s="63"/>
    </row>
    <row r="83933" spans="16:17">
      <c r="P83933" s="63"/>
      <c r="Q83933" s="63"/>
    </row>
    <row r="83934" spans="16:17">
      <c r="P83934" s="63"/>
      <c r="Q83934" s="63"/>
    </row>
    <row r="83935" spans="16:17">
      <c r="P83935" s="63"/>
      <c r="Q83935" s="63"/>
    </row>
    <row r="83936" spans="16:17">
      <c r="P83936" s="63"/>
      <c r="Q83936" s="63"/>
    </row>
    <row r="83937" spans="16:17">
      <c r="P83937" s="63"/>
      <c r="Q83937" s="63"/>
    </row>
    <row r="83938" spans="16:17">
      <c r="P83938" s="63"/>
      <c r="Q83938" s="63"/>
    </row>
    <row r="83939" spans="16:17">
      <c r="P83939" s="63"/>
      <c r="Q83939" s="63"/>
    </row>
    <row r="83940" spans="16:17">
      <c r="P83940" s="63"/>
      <c r="Q83940" s="63"/>
    </row>
    <row r="83941" spans="16:17">
      <c r="P83941" s="63"/>
      <c r="Q83941" s="63"/>
    </row>
    <row r="83942" spans="16:17">
      <c r="P83942" s="63"/>
      <c r="Q83942" s="63"/>
    </row>
    <row r="83943" spans="16:17">
      <c r="P83943" s="63"/>
      <c r="Q83943" s="63"/>
    </row>
    <row r="83944" spans="16:17">
      <c r="P83944" s="63"/>
      <c r="Q83944" s="63"/>
    </row>
    <row r="83945" spans="16:17">
      <c r="P83945" s="63"/>
      <c r="Q83945" s="63"/>
    </row>
    <row r="83946" spans="16:17">
      <c r="P83946" s="63"/>
      <c r="Q83946" s="63"/>
    </row>
    <row r="83947" spans="16:17">
      <c r="P83947" s="63"/>
      <c r="Q83947" s="63"/>
    </row>
    <row r="83948" spans="16:17">
      <c r="P83948" s="63"/>
      <c r="Q83948" s="63"/>
    </row>
    <row r="83949" spans="16:17">
      <c r="P83949" s="63"/>
      <c r="Q83949" s="63"/>
    </row>
    <row r="83950" spans="16:17">
      <c r="P83950" s="63"/>
      <c r="Q83950" s="63"/>
    </row>
    <row r="83951" spans="16:17">
      <c r="P83951" s="63"/>
      <c r="Q83951" s="63"/>
    </row>
    <row r="83952" spans="16:17">
      <c r="P83952" s="63"/>
      <c r="Q83952" s="63"/>
    </row>
    <row r="83953" spans="16:17">
      <c r="P83953" s="63"/>
      <c r="Q83953" s="63"/>
    </row>
    <row r="83954" spans="16:17">
      <c r="P83954" s="63"/>
      <c r="Q83954" s="63"/>
    </row>
    <row r="83955" spans="16:17">
      <c r="P83955" s="63"/>
      <c r="Q83955" s="63"/>
    </row>
    <row r="83956" spans="16:17">
      <c r="P83956" s="63"/>
      <c r="Q83956" s="63"/>
    </row>
    <row r="83957" spans="16:17">
      <c r="P83957" s="63"/>
      <c r="Q83957" s="63"/>
    </row>
    <row r="83958" spans="16:17">
      <c r="P83958" s="63"/>
      <c r="Q83958" s="63"/>
    </row>
    <row r="83959" spans="16:17">
      <c r="P83959" s="63"/>
      <c r="Q83959" s="63"/>
    </row>
    <row r="83960" spans="16:17">
      <c r="P83960" s="63"/>
      <c r="Q83960" s="63"/>
    </row>
    <row r="83961" spans="16:17">
      <c r="P83961" s="63"/>
      <c r="Q83961" s="63"/>
    </row>
    <row r="83962" spans="16:17">
      <c r="P83962" s="63"/>
      <c r="Q83962" s="63"/>
    </row>
    <row r="83963" spans="16:17">
      <c r="P83963" s="63"/>
      <c r="Q83963" s="63"/>
    </row>
    <row r="83964" spans="16:17">
      <c r="P83964" s="63"/>
      <c r="Q83964" s="63"/>
    </row>
    <row r="83965" spans="16:17">
      <c r="P83965" s="63"/>
      <c r="Q83965" s="63"/>
    </row>
    <row r="83966" spans="16:17">
      <c r="P83966" s="63"/>
      <c r="Q83966" s="63"/>
    </row>
    <row r="83967" spans="16:17">
      <c r="P83967" s="63"/>
      <c r="Q83967" s="63"/>
    </row>
    <row r="83968" spans="16:17">
      <c r="P83968" s="63"/>
      <c r="Q83968" s="63"/>
    </row>
    <row r="83969" spans="16:17">
      <c r="P83969" s="63"/>
      <c r="Q83969" s="63"/>
    </row>
    <row r="83970" spans="16:17">
      <c r="P83970" s="63"/>
      <c r="Q83970" s="63"/>
    </row>
    <row r="83971" spans="16:17">
      <c r="P83971" s="63"/>
      <c r="Q83971" s="63"/>
    </row>
    <row r="83972" spans="16:17">
      <c r="P83972" s="63"/>
      <c r="Q83972" s="63"/>
    </row>
    <row r="83973" spans="16:17">
      <c r="P83973" s="63"/>
      <c r="Q83973" s="63"/>
    </row>
    <row r="83974" spans="16:17">
      <c r="P83974" s="63"/>
      <c r="Q83974" s="63"/>
    </row>
    <row r="83975" spans="16:17">
      <c r="P83975" s="63"/>
      <c r="Q83975" s="63"/>
    </row>
    <row r="83976" spans="16:17">
      <c r="P83976" s="63"/>
      <c r="Q83976" s="63"/>
    </row>
    <row r="83977" spans="16:17">
      <c r="P83977" s="63"/>
      <c r="Q83977" s="63"/>
    </row>
    <row r="83978" spans="16:17">
      <c r="P83978" s="63"/>
      <c r="Q83978" s="63"/>
    </row>
    <row r="83979" spans="16:17">
      <c r="P83979" s="63"/>
      <c r="Q83979" s="63"/>
    </row>
    <row r="83980" spans="16:17">
      <c r="P83980" s="63"/>
      <c r="Q83980" s="63"/>
    </row>
    <row r="83981" spans="16:17">
      <c r="P83981" s="63"/>
      <c r="Q83981" s="63"/>
    </row>
    <row r="83982" spans="16:17">
      <c r="P83982" s="63"/>
      <c r="Q83982" s="63"/>
    </row>
    <row r="83983" spans="16:17">
      <c r="P83983" s="63"/>
      <c r="Q83983" s="63"/>
    </row>
    <row r="83984" spans="16:17">
      <c r="P83984" s="63"/>
      <c r="Q83984" s="63"/>
    </row>
    <row r="83985" spans="16:17">
      <c r="P83985" s="63"/>
      <c r="Q83985" s="63"/>
    </row>
    <row r="83986" spans="16:17">
      <c r="P83986" s="63"/>
      <c r="Q83986" s="63"/>
    </row>
    <row r="83987" spans="16:17">
      <c r="P83987" s="63"/>
      <c r="Q83987" s="63"/>
    </row>
    <row r="83988" spans="16:17">
      <c r="P83988" s="63"/>
      <c r="Q83988" s="63"/>
    </row>
    <row r="83989" spans="16:17">
      <c r="P83989" s="63"/>
      <c r="Q83989" s="63"/>
    </row>
    <row r="83990" spans="16:17">
      <c r="P83990" s="63"/>
      <c r="Q83990" s="63"/>
    </row>
    <row r="83991" spans="16:17">
      <c r="P83991" s="63"/>
      <c r="Q83991" s="63"/>
    </row>
    <row r="83992" spans="16:17">
      <c r="P83992" s="63"/>
      <c r="Q83992" s="63"/>
    </row>
    <row r="83993" spans="16:17">
      <c r="P83993" s="63"/>
      <c r="Q83993" s="63"/>
    </row>
    <row r="83994" spans="16:17">
      <c r="P83994" s="63"/>
      <c r="Q83994" s="63"/>
    </row>
    <row r="83995" spans="16:17">
      <c r="P83995" s="63"/>
      <c r="Q83995" s="63"/>
    </row>
    <row r="83996" spans="16:17">
      <c r="P83996" s="63"/>
      <c r="Q83996" s="63"/>
    </row>
    <row r="83997" spans="16:17">
      <c r="P83997" s="63"/>
      <c r="Q83997" s="63"/>
    </row>
    <row r="83998" spans="16:17">
      <c r="P83998" s="63"/>
      <c r="Q83998" s="63"/>
    </row>
    <row r="83999" spans="16:17">
      <c r="P83999" s="63"/>
      <c r="Q83999" s="63"/>
    </row>
    <row r="84000" spans="16:17">
      <c r="P84000" s="63"/>
      <c r="Q84000" s="63"/>
    </row>
    <row r="84001" spans="16:17">
      <c r="P84001" s="63"/>
      <c r="Q84001" s="63"/>
    </row>
    <row r="84002" spans="16:17">
      <c r="P84002" s="63"/>
      <c r="Q84002" s="63"/>
    </row>
    <row r="84003" spans="16:17">
      <c r="P84003" s="63"/>
      <c r="Q84003" s="63"/>
    </row>
    <row r="84004" spans="16:17">
      <c r="P84004" s="63"/>
      <c r="Q84004" s="63"/>
    </row>
    <row r="84005" spans="16:17">
      <c r="P84005" s="63"/>
      <c r="Q84005" s="63"/>
    </row>
    <row r="84006" spans="16:17">
      <c r="P84006" s="63"/>
      <c r="Q84006" s="63"/>
    </row>
    <row r="84007" spans="16:17">
      <c r="P84007" s="63"/>
      <c r="Q84007" s="63"/>
    </row>
    <row r="84008" spans="16:17">
      <c r="P84008" s="63"/>
      <c r="Q84008" s="63"/>
    </row>
    <row r="84009" spans="16:17">
      <c r="P84009" s="63"/>
      <c r="Q84009" s="63"/>
    </row>
    <row r="84010" spans="16:17">
      <c r="P84010" s="63"/>
      <c r="Q84010" s="63"/>
    </row>
    <row r="84011" spans="16:17">
      <c r="P84011" s="63"/>
      <c r="Q84011" s="63"/>
    </row>
    <row r="84012" spans="16:17">
      <c r="P84012" s="63"/>
      <c r="Q84012" s="63"/>
    </row>
    <row r="84013" spans="16:17">
      <c r="P84013" s="63"/>
      <c r="Q84013" s="63"/>
    </row>
    <row r="84014" spans="16:17">
      <c r="P84014" s="63"/>
      <c r="Q84014" s="63"/>
    </row>
    <row r="84015" spans="16:17">
      <c r="P84015" s="63"/>
      <c r="Q84015" s="63"/>
    </row>
    <row r="84016" spans="16:17">
      <c r="P84016" s="63"/>
      <c r="Q84016" s="63"/>
    </row>
    <row r="84017" spans="16:17">
      <c r="P84017" s="63"/>
      <c r="Q84017" s="63"/>
    </row>
    <row r="84018" spans="16:17">
      <c r="P84018" s="63"/>
      <c r="Q84018" s="63"/>
    </row>
    <row r="84019" spans="16:17">
      <c r="P84019" s="63"/>
      <c r="Q84019" s="63"/>
    </row>
    <row r="84020" spans="16:17">
      <c r="P84020" s="63"/>
      <c r="Q84020" s="63"/>
    </row>
    <row r="84021" spans="16:17">
      <c r="P84021" s="63"/>
      <c r="Q84021" s="63"/>
    </row>
    <row r="84022" spans="16:17">
      <c r="P84022" s="63"/>
      <c r="Q84022" s="63"/>
    </row>
    <row r="84023" spans="16:17">
      <c r="P84023" s="63"/>
      <c r="Q84023" s="63"/>
    </row>
    <row r="84024" spans="16:17">
      <c r="P84024" s="63"/>
      <c r="Q84024" s="63"/>
    </row>
    <row r="84025" spans="16:17">
      <c r="P84025" s="63"/>
      <c r="Q84025" s="63"/>
    </row>
    <row r="84026" spans="16:17">
      <c r="P84026" s="63"/>
      <c r="Q84026" s="63"/>
    </row>
    <row r="84027" spans="16:17">
      <c r="P84027" s="63"/>
      <c r="Q84027" s="63"/>
    </row>
    <row r="84028" spans="16:17">
      <c r="P84028" s="63"/>
      <c r="Q84028" s="63"/>
    </row>
    <row r="84029" spans="16:17">
      <c r="P84029" s="63"/>
      <c r="Q84029" s="63"/>
    </row>
    <row r="84030" spans="16:17">
      <c r="P84030" s="63"/>
      <c r="Q84030" s="63"/>
    </row>
    <row r="84031" spans="16:17">
      <c r="P84031" s="63"/>
      <c r="Q84031" s="63"/>
    </row>
    <row r="84032" spans="16:17">
      <c r="P84032" s="63"/>
      <c r="Q84032" s="63"/>
    </row>
    <row r="84033" spans="16:17">
      <c r="P84033" s="63"/>
      <c r="Q84033" s="63"/>
    </row>
    <row r="84034" spans="16:17">
      <c r="P84034" s="63"/>
      <c r="Q84034" s="63"/>
    </row>
    <row r="84035" spans="16:17">
      <c r="P84035" s="63"/>
      <c r="Q84035" s="63"/>
    </row>
    <row r="84036" spans="16:17">
      <c r="P84036" s="63"/>
      <c r="Q84036" s="63"/>
    </row>
    <row r="84037" spans="16:17">
      <c r="P84037" s="63"/>
      <c r="Q84037" s="63"/>
    </row>
    <row r="84038" spans="16:17">
      <c r="P84038" s="63"/>
      <c r="Q84038" s="63"/>
    </row>
    <row r="84039" spans="16:17">
      <c r="P84039" s="63"/>
      <c r="Q84039" s="63"/>
    </row>
    <row r="84040" spans="16:17">
      <c r="P84040" s="63"/>
      <c r="Q84040" s="63"/>
    </row>
    <row r="84041" spans="16:17">
      <c r="P84041" s="63"/>
      <c r="Q84041" s="63"/>
    </row>
    <row r="84042" spans="16:17">
      <c r="P84042" s="63"/>
      <c r="Q84042" s="63"/>
    </row>
    <row r="84043" spans="16:17">
      <c r="P84043" s="63"/>
      <c r="Q84043" s="63"/>
    </row>
    <row r="84044" spans="16:17">
      <c r="P84044" s="63"/>
      <c r="Q84044" s="63"/>
    </row>
    <row r="84045" spans="16:17">
      <c r="P84045" s="63"/>
      <c r="Q84045" s="63"/>
    </row>
    <row r="84046" spans="16:17">
      <c r="P84046" s="63"/>
      <c r="Q84046" s="63"/>
    </row>
    <row r="84047" spans="16:17">
      <c r="P84047" s="63"/>
      <c r="Q84047" s="63"/>
    </row>
    <row r="84048" spans="16:17">
      <c r="P84048" s="63"/>
      <c r="Q84048" s="63"/>
    </row>
    <row r="84049" spans="16:17">
      <c r="P84049" s="63"/>
      <c r="Q84049" s="63"/>
    </row>
    <row r="84050" spans="16:17">
      <c r="P84050" s="63"/>
      <c r="Q84050" s="63"/>
    </row>
    <row r="84051" spans="16:17">
      <c r="P84051" s="63"/>
      <c r="Q84051" s="63"/>
    </row>
    <row r="84052" spans="16:17">
      <c r="P84052" s="63"/>
      <c r="Q84052" s="63"/>
    </row>
    <row r="84053" spans="16:17">
      <c r="P84053" s="63"/>
      <c r="Q84053" s="63"/>
    </row>
    <row r="84054" spans="16:17">
      <c r="P84054" s="63"/>
      <c r="Q84054" s="63"/>
    </row>
    <row r="84055" spans="16:17">
      <c r="P84055" s="63"/>
      <c r="Q84055" s="63"/>
    </row>
    <row r="84056" spans="16:17">
      <c r="P84056" s="63"/>
      <c r="Q84056" s="63"/>
    </row>
    <row r="84057" spans="16:17">
      <c r="P84057" s="63"/>
      <c r="Q84057" s="63"/>
    </row>
    <row r="84058" spans="16:17">
      <c r="P84058" s="63"/>
      <c r="Q84058" s="63"/>
    </row>
    <row r="84059" spans="16:17">
      <c r="P84059" s="63"/>
      <c r="Q84059" s="63"/>
    </row>
    <row r="84060" spans="16:17">
      <c r="P84060" s="63"/>
      <c r="Q84060" s="63"/>
    </row>
    <row r="84061" spans="16:17">
      <c r="P84061" s="63"/>
      <c r="Q84061" s="63"/>
    </row>
    <row r="84062" spans="16:17">
      <c r="P84062" s="63"/>
      <c r="Q84062" s="63"/>
    </row>
    <row r="84063" spans="16:17">
      <c r="P84063" s="63"/>
      <c r="Q84063" s="63"/>
    </row>
    <row r="84064" spans="16:17">
      <c r="P84064" s="63"/>
      <c r="Q84064" s="63"/>
    </row>
    <row r="84065" spans="16:17">
      <c r="P84065" s="63"/>
      <c r="Q84065" s="63"/>
    </row>
    <row r="84066" spans="16:17">
      <c r="P84066" s="63"/>
      <c r="Q84066" s="63"/>
    </row>
    <row r="84067" spans="16:17">
      <c r="P84067" s="63"/>
      <c r="Q84067" s="63"/>
    </row>
    <row r="84068" spans="16:17">
      <c r="P84068" s="63"/>
      <c r="Q84068" s="63"/>
    </row>
    <row r="84069" spans="16:17">
      <c r="P84069" s="63"/>
      <c r="Q84069" s="63"/>
    </row>
    <row r="84070" spans="16:17">
      <c r="P84070" s="63"/>
      <c r="Q84070" s="63"/>
    </row>
    <row r="84071" spans="16:17">
      <c r="P84071" s="63"/>
      <c r="Q84071" s="63"/>
    </row>
    <row r="84072" spans="16:17">
      <c r="P84072" s="63"/>
      <c r="Q84072" s="63"/>
    </row>
    <row r="84073" spans="16:17">
      <c r="P84073" s="63"/>
      <c r="Q84073" s="63"/>
    </row>
    <row r="84074" spans="16:17">
      <c r="P84074" s="63"/>
      <c r="Q84074" s="63"/>
    </row>
    <row r="84075" spans="16:17">
      <c r="P84075" s="63"/>
      <c r="Q84075" s="63"/>
    </row>
    <row r="84076" spans="16:17">
      <c r="P84076" s="63"/>
      <c r="Q84076" s="63"/>
    </row>
    <row r="84077" spans="16:17">
      <c r="P84077" s="63"/>
      <c r="Q84077" s="63"/>
    </row>
    <row r="84078" spans="16:17">
      <c r="P84078" s="63"/>
      <c r="Q84078" s="63"/>
    </row>
    <row r="84079" spans="16:17">
      <c r="P84079" s="63"/>
      <c r="Q84079" s="63"/>
    </row>
    <row r="84080" spans="16:17">
      <c r="P84080" s="63"/>
      <c r="Q84080" s="63"/>
    </row>
    <row r="84081" spans="16:17">
      <c r="P84081" s="63"/>
      <c r="Q84081" s="63"/>
    </row>
    <row r="84082" spans="16:17">
      <c r="P84082" s="63"/>
      <c r="Q84082" s="63"/>
    </row>
    <row r="84083" spans="16:17">
      <c r="P84083" s="63"/>
      <c r="Q84083" s="63"/>
    </row>
    <row r="84084" spans="16:17">
      <c r="P84084" s="63"/>
      <c r="Q84084" s="63"/>
    </row>
    <row r="84085" spans="16:17">
      <c r="P84085" s="63"/>
      <c r="Q84085" s="63"/>
    </row>
    <row r="84086" spans="16:17">
      <c r="P84086" s="63"/>
      <c r="Q84086" s="63"/>
    </row>
    <row r="84087" spans="16:17">
      <c r="P84087" s="63"/>
      <c r="Q84087" s="63"/>
    </row>
    <row r="84088" spans="16:17">
      <c r="P84088" s="63"/>
      <c r="Q84088" s="63"/>
    </row>
    <row r="84089" spans="16:17">
      <c r="P84089" s="63"/>
      <c r="Q84089" s="63"/>
    </row>
    <row r="84090" spans="16:17">
      <c r="P84090" s="63"/>
      <c r="Q84090" s="63"/>
    </row>
    <row r="84091" spans="16:17">
      <c r="P84091" s="63"/>
      <c r="Q84091" s="63"/>
    </row>
    <row r="84092" spans="16:17">
      <c r="P84092" s="63"/>
      <c r="Q84092" s="63"/>
    </row>
    <row r="84093" spans="16:17">
      <c r="P84093" s="63"/>
      <c r="Q84093" s="63"/>
    </row>
    <row r="84094" spans="16:17">
      <c r="P84094" s="63"/>
      <c r="Q84094" s="63"/>
    </row>
    <row r="84095" spans="16:17">
      <c r="P84095" s="63"/>
      <c r="Q84095" s="63"/>
    </row>
    <row r="84096" spans="16:17">
      <c r="P84096" s="63"/>
      <c r="Q84096" s="63"/>
    </row>
    <row r="84097" spans="16:17">
      <c r="P84097" s="63"/>
      <c r="Q84097" s="63"/>
    </row>
    <row r="84098" spans="16:17">
      <c r="P84098" s="63"/>
      <c r="Q84098" s="63"/>
    </row>
    <row r="84099" spans="16:17">
      <c r="P84099" s="63"/>
      <c r="Q84099" s="63"/>
    </row>
    <row r="84100" spans="16:17">
      <c r="P84100" s="63"/>
      <c r="Q84100" s="63"/>
    </row>
    <row r="84101" spans="16:17">
      <c r="P84101" s="63"/>
      <c r="Q84101" s="63"/>
    </row>
    <row r="84102" spans="16:17">
      <c r="P84102" s="63"/>
      <c r="Q84102" s="63"/>
    </row>
    <row r="84103" spans="16:17">
      <c r="P84103" s="63"/>
      <c r="Q84103" s="63"/>
    </row>
    <row r="84104" spans="16:17">
      <c r="P84104" s="63"/>
      <c r="Q84104" s="63"/>
    </row>
    <row r="84105" spans="16:17">
      <c r="P84105" s="63"/>
      <c r="Q84105" s="63"/>
    </row>
    <row r="84106" spans="16:17">
      <c r="P84106" s="63"/>
      <c r="Q84106" s="63"/>
    </row>
    <row r="84107" spans="16:17">
      <c r="P84107" s="63"/>
      <c r="Q84107" s="63"/>
    </row>
    <row r="84108" spans="16:17">
      <c r="P84108" s="63"/>
      <c r="Q84108" s="63"/>
    </row>
    <row r="84109" spans="16:17">
      <c r="P84109" s="63"/>
      <c r="Q84109" s="63"/>
    </row>
    <row r="84110" spans="16:17">
      <c r="P84110" s="63"/>
      <c r="Q84110" s="63"/>
    </row>
    <row r="84111" spans="16:17">
      <c r="P84111" s="63"/>
      <c r="Q84111" s="63"/>
    </row>
    <row r="84112" spans="16:17">
      <c r="P84112" s="63"/>
      <c r="Q84112" s="63"/>
    </row>
    <row r="84113" spans="16:17">
      <c r="P84113" s="63"/>
      <c r="Q84113" s="63"/>
    </row>
    <row r="84114" spans="16:17">
      <c r="P84114" s="63"/>
      <c r="Q84114" s="63"/>
    </row>
    <row r="84115" spans="16:17">
      <c r="P84115" s="63"/>
      <c r="Q84115" s="63"/>
    </row>
    <row r="84116" spans="16:17">
      <c r="P84116" s="63"/>
      <c r="Q84116" s="63"/>
    </row>
    <row r="84117" spans="16:17">
      <c r="P84117" s="63"/>
      <c r="Q84117" s="63"/>
    </row>
    <row r="84118" spans="16:17">
      <c r="P84118" s="63"/>
      <c r="Q84118" s="63"/>
    </row>
    <row r="84119" spans="16:17">
      <c r="P84119" s="63"/>
      <c r="Q84119" s="63"/>
    </row>
    <row r="84120" spans="16:17">
      <c r="P84120" s="63"/>
      <c r="Q84120" s="63"/>
    </row>
    <row r="84121" spans="16:17">
      <c r="P84121" s="63"/>
      <c r="Q84121" s="63"/>
    </row>
    <row r="84122" spans="16:17">
      <c r="P84122" s="63"/>
      <c r="Q84122" s="63"/>
    </row>
    <row r="84123" spans="16:17">
      <c r="P84123" s="63"/>
      <c r="Q84123" s="63"/>
    </row>
    <row r="84124" spans="16:17">
      <c r="P84124" s="63"/>
      <c r="Q84124" s="63"/>
    </row>
    <row r="84125" spans="16:17">
      <c r="P84125" s="63"/>
      <c r="Q84125" s="63"/>
    </row>
    <row r="84126" spans="16:17">
      <c r="P84126" s="63"/>
      <c r="Q84126" s="63"/>
    </row>
    <row r="84127" spans="16:17">
      <c r="P84127" s="63"/>
      <c r="Q84127" s="63"/>
    </row>
    <row r="84128" spans="16:17">
      <c r="P84128" s="63"/>
      <c r="Q84128" s="63"/>
    </row>
    <row r="84129" spans="16:17">
      <c r="P84129" s="63"/>
      <c r="Q84129" s="63"/>
    </row>
    <row r="84130" spans="16:17">
      <c r="P84130" s="63"/>
      <c r="Q84130" s="63"/>
    </row>
    <row r="84131" spans="16:17">
      <c r="P84131" s="63"/>
      <c r="Q84131" s="63"/>
    </row>
    <row r="84132" spans="16:17">
      <c r="P84132" s="63"/>
      <c r="Q84132" s="63"/>
    </row>
    <row r="84133" spans="16:17">
      <c r="P84133" s="63"/>
      <c r="Q84133" s="63"/>
    </row>
    <row r="84134" spans="16:17">
      <c r="P84134" s="63"/>
      <c r="Q84134" s="63"/>
    </row>
    <row r="84135" spans="16:17">
      <c r="P84135" s="63"/>
      <c r="Q84135" s="63"/>
    </row>
    <row r="84136" spans="16:17">
      <c r="P84136" s="63"/>
      <c r="Q84136" s="63"/>
    </row>
    <row r="84137" spans="16:17">
      <c r="P84137" s="63"/>
      <c r="Q84137" s="63"/>
    </row>
    <row r="84138" spans="16:17">
      <c r="P84138" s="63"/>
      <c r="Q84138" s="63"/>
    </row>
    <row r="84139" spans="16:17">
      <c r="P84139" s="63"/>
      <c r="Q84139" s="63"/>
    </row>
    <row r="84140" spans="16:17">
      <c r="P84140" s="63"/>
      <c r="Q84140" s="63"/>
    </row>
    <row r="84141" spans="16:17">
      <c r="P84141" s="63"/>
      <c r="Q84141" s="63"/>
    </row>
    <row r="84142" spans="16:17">
      <c r="P84142" s="63"/>
      <c r="Q84142" s="63"/>
    </row>
    <row r="84143" spans="16:17">
      <c r="P84143" s="63"/>
      <c r="Q84143" s="63"/>
    </row>
    <row r="84144" spans="16:17">
      <c r="P84144" s="63"/>
      <c r="Q84144" s="63"/>
    </row>
    <row r="84145" spans="16:17">
      <c r="P84145" s="63"/>
      <c r="Q84145" s="63"/>
    </row>
    <row r="84146" spans="16:17">
      <c r="P84146" s="63"/>
      <c r="Q84146" s="63"/>
    </row>
    <row r="84147" spans="16:17">
      <c r="P84147" s="63"/>
      <c r="Q84147" s="63"/>
    </row>
    <row r="84148" spans="16:17">
      <c r="P84148" s="63"/>
      <c r="Q84148" s="63"/>
    </row>
    <row r="84149" spans="16:17">
      <c r="P84149" s="63"/>
      <c r="Q84149" s="63"/>
    </row>
    <row r="84150" spans="16:17">
      <c r="P84150" s="63"/>
      <c r="Q84150" s="63"/>
    </row>
    <row r="84151" spans="16:17">
      <c r="P84151" s="63"/>
      <c r="Q84151" s="63"/>
    </row>
    <row r="84152" spans="16:17">
      <c r="P84152" s="63"/>
      <c r="Q84152" s="63"/>
    </row>
    <row r="84153" spans="16:17">
      <c r="P84153" s="63"/>
      <c r="Q84153" s="63"/>
    </row>
    <row r="84154" spans="16:17">
      <c r="P84154" s="63"/>
      <c r="Q84154" s="63"/>
    </row>
    <row r="84155" spans="16:17">
      <c r="P84155" s="63"/>
      <c r="Q84155" s="63"/>
    </row>
    <row r="84156" spans="16:17">
      <c r="P84156" s="63"/>
      <c r="Q84156" s="63"/>
    </row>
    <row r="84157" spans="16:17">
      <c r="P84157" s="63"/>
      <c r="Q84157" s="63"/>
    </row>
    <row r="84158" spans="16:17">
      <c r="P84158" s="63"/>
      <c r="Q84158" s="63"/>
    </row>
    <row r="84159" spans="16:17">
      <c r="P84159" s="63"/>
      <c r="Q84159" s="63"/>
    </row>
    <row r="84160" spans="16:17">
      <c r="P84160" s="63"/>
      <c r="Q84160" s="63"/>
    </row>
    <row r="84161" spans="16:17">
      <c r="P84161" s="63"/>
      <c r="Q84161" s="63"/>
    </row>
    <row r="84162" spans="16:17">
      <c r="P84162" s="63"/>
      <c r="Q84162" s="63"/>
    </row>
    <row r="84163" spans="16:17">
      <c r="P84163" s="63"/>
      <c r="Q84163" s="63"/>
    </row>
    <row r="84164" spans="16:17">
      <c r="P84164" s="63"/>
      <c r="Q84164" s="63"/>
    </row>
    <row r="84165" spans="16:17">
      <c r="P84165" s="63"/>
      <c r="Q84165" s="63"/>
    </row>
    <row r="84166" spans="16:17">
      <c r="P84166" s="63"/>
      <c r="Q84166" s="63"/>
    </row>
    <row r="84167" spans="16:17">
      <c r="P84167" s="63"/>
      <c r="Q84167" s="63"/>
    </row>
    <row r="84168" spans="16:17">
      <c r="P84168" s="63"/>
      <c r="Q84168" s="63"/>
    </row>
    <row r="84169" spans="16:17">
      <c r="P84169" s="63"/>
      <c r="Q84169" s="63"/>
    </row>
    <row r="84170" spans="16:17">
      <c r="P84170" s="63"/>
      <c r="Q84170" s="63"/>
    </row>
    <row r="84171" spans="16:17">
      <c r="P84171" s="63"/>
      <c r="Q84171" s="63"/>
    </row>
    <row r="84172" spans="16:17">
      <c r="P84172" s="63"/>
      <c r="Q84172" s="63"/>
    </row>
    <row r="84173" spans="16:17">
      <c r="P84173" s="63"/>
      <c r="Q84173" s="63"/>
    </row>
    <row r="84174" spans="16:17">
      <c r="P84174" s="63"/>
      <c r="Q84174" s="63"/>
    </row>
    <row r="84175" spans="16:17">
      <c r="P84175" s="63"/>
      <c r="Q84175" s="63"/>
    </row>
    <row r="84176" spans="16:17">
      <c r="P84176" s="63"/>
      <c r="Q84176" s="63"/>
    </row>
    <row r="84177" spans="16:17">
      <c r="P84177" s="63"/>
      <c r="Q84177" s="63"/>
    </row>
    <row r="84178" spans="16:17">
      <c r="P84178" s="63"/>
      <c r="Q84178" s="63"/>
    </row>
    <row r="84179" spans="16:17">
      <c r="P84179" s="63"/>
      <c r="Q84179" s="63"/>
    </row>
    <row r="84180" spans="16:17">
      <c r="P84180" s="63"/>
      <c r="Q84180" s="63"/>
    </row>
    <row r="84181" spans="16:17">
      <c r="P84181" s="63"/>
      <c r="Q84181" s="63"/>
    </row>
    <row r="84182" spans="16:17">
      <c r="P84182" s="63"/>
      <c r="Q84182" s="63"/>
    </row>
    <row r="84183" spans="16:17">
      <c r="P84183" s="63"/>
      <c r="Q84183" s="63"/>
    </row>
    <row r="84184" spans="16:17">
      <c r="P84184" s="63"/>
      <c r="Q84184" s="63"/>
    </row>
    <row r="84185" spans="16:17">
      <c r="P84185" s="63"/>
      <c r="Q84185" s="63"/>
    </row>
    <row r="84186" spans="16:17">
      <c r="P84186" s="63"/>
      <c r="Q84186" s="63"/>
    </row>
    <row r="84187" spans="16:17">
      <c r="P84187" s="63"/>
      <c r="Q84187" s="63"/>
    </row>
    <row r="84188" spans="16:17">
      <c r="P84188" s="63"/>
      <c r="Q84188" s="63"/>
    </row>
    <row r="84189" spans="16:17">
      <c r="P84189" s="63"/>
      <c r="Q84189" s="63"/>
    </row>
    <row r="84190" spans="16:17">
      <c r="P84190" s="63"/>
      <c r="Q84190" s="63"/>
    </row>
    <row r="84191" spans="16:17">
      <c r="P84191" s="63"/>
      <c r="Q84191" s="63"/>
    </row>
    <row r="84192" spans="16:17">
      <c r="P84192" s="63"/>
      <c r="Q84192" s="63"/>
    </row>
    <row r="84193" spans="16:17">
      <c r="P84193" s="63"/>
      <c r="Q84193" s="63"/>
    </row>
    <row r="84194" spans="16:17">
      <c r="P84194" s="63"/>
      <c r="Q84194" s="63"/>
    </row>
    <row r="84195" spans="16:17">
      <c r="P84195" s="63"/>
      <c r="Q84195" s="63"/>
    </row>
    <row r="84196" spans="16:17">
      <c r="P84196" s="63"/>
      <c r="Q84196" s="63"/>
    </row>
    <row r="84197" spans="16:17">
      <c r="P84197" s="63"/>
      <c r="Q84197" s="63"/>
    </row>
    <row r="84198" spans="16:17">
      <c r="P84198" s="63"/>
      <c r="Q84198" s="63"/>
    </row>
    <row r="84199" spans="16:17">
      <c r="P84199" s="63"/>
      <c r="Q84199" s="63"/>
    </row>
    <row r="84200" spans="16:17">
      <c r="P84200" s="63"/>
      <c r="Q84200" s="63"/>
    </row>
    <row r="84201" spans="16:17">
      <c r="P84201" s="63"/>
      <c r="Q84201" s="63"/>
    </row>
    <row r="84202" spans="16:17">
      <c r="P84202" s="63"/>
      <c r="Q84202" s="63"/>
    </row>
    <row r="84203" spans="16:17">
      <c r="P84203" s="63"/>
      <c r="Q84203" s="63"/>
    </row>
    <row r="84204" spans="16:17">
      <c r="P84204" s="63"/>
      <c r="Q84204" s="63"/>
    </row>
    <row r="84205" spans="16:17">
      <c r="P84205" s="63"/>
      <c r="Q84205" s="63"/>
    </row>
    <row r="84206" spans="16:17">
      <c r="P84206" s="63"/>
      <c r="Q84206" s="63"/>
    </row>
    <row r="84207" spans="16:17">
      <c r="P84207" s="63"/>
      <c r="Q84207" s="63"/>
    </row>
    <row r="84208" spans="16:17">
      <c r="P84208" s="63"/>
      <c r="Q84208" s="63"/>
    </row>
    <row r="84209" spans="16:17">
      <c r="P84209" s="63"/>
      <c r="Q84209" s="63"/>
    </row>
    <row r="84210" spans="16:17">
      <c r="P84210" s="63"/>
      <c r="Q84210" s="63"/>
    </row>
    <row r="84211" spans="16:17">
      <c r="P84211" s="63"/>
      <c r="Q84211" s="63"/>
    </row>
    <row r="84212" spans="16:17">
      <c r="P84212" s="63"/>
      <c r="Q84212" s="63"/>
    </row>
    <row r="84213" spans="16:17">
      <c r="P84213" s="63"/>
      <c r="Q84213" s="63"/>
    </row>
    <row r="84214" spans="16:17">
      <c r="P84214" s="63"/>
      <c r="Q84214" s="63"/>
    </row>
    <row r="84215" spans="16:17">
      <c r="P84215" s="63"/>
      <c r="Q84215" s="63"/>
    </row>
    <row r="84216" spans="16:17">
      <c r="P84216" s="63"/>
      <c r="Q84216" s="63"/>
    </row>
    <row r="84217" spans="16:17">
      <c r="P84217" s="63"/>
      <c r="Q84217" s="63"/>
    </row>
    <row r="84218" spans="16:17">
      <c r="P84218" s="63"/>
      <c r="Q84218" s="63"/>
    </row>
    <row r="84219" spans="16:17">
      <c r="P84219" s="63"/>
      <c r="Q84219" s="63"/>
    </row>
    <row r="84220" spans="16:17">
      <c r="P84220" s="63"/>
      <c r="Q84220" s="63"/>
    </row>
    <row r="84221" spans="16:17">
      <c r="P84221" s="63"/>
      <c r="Q84221" s="63"/>
    </row>
    <row r="84222" spans="16:17">
      <c r="P84222" s="63"/>
      <c r="Q84222" s="63"/>
    </row>
    <row r="84223" spans="16:17">
      <c r="P84223" s="63"/>
      <c r="Q84223" s="63"/>
    </row>
    <row r="84224" spans="16:17">
      <c r="P84224" s="63"/>
      <c r="Q84224" s="63"/>
    </row>
    <row r="84225" spans="16:17">
      <c r="P84225" s="63"/>
      <c r="Q84225" s="63"/>
    </row>
    <row r="84226" spans="16:17">
      <c r="P84226" s="63"/>
      <c r="Q84226" s="63"/>
    </row>
    <row r="84227" spans="16:17">
      <c r="P84227" s="63"/>
      <c r="Q84227" s="63"/>
    </row>
    <row r="84228" spans="16:17">
      <c r="P84228" s="63"/>
      <c r="Q84228" s="63"/>
    </row>
    <row r="84229" spans="16:17">
      <c r="P84229" s="63"/>
      <c r="Q84229" s="63"/>
    </row>
    <row r="84230" spans="16:17">
      <c r="P84230" s="63"/>
      <c r="Q84230" s="63"/>
    </row>
    <row r="84231" spans="16:17">
      <c r="P84231" s="63"/>
      <c r="Q84231" s="63"/>
    </row>
    <row r="84232" spans="16:17">
      <c r="P84232" s="63"/>
      <c r="Q84232" s="63"/>
    </row>
    <row r="84233" spans="16:17">
      <c r="P84233" s="63"/>
      <c r="Q84233" s="63"/>
    </row>
    <row r="84234" spans="16:17">
      <c r="P84234" s="63"/>
      <c r="Q84234" s="63"/>
    </row>
    <row r="84235" spans="16:17">
      <c r="P84235" s="63"/>
      <c r="Q84235" s="63"/>
    </row>
    <row r="84236" spans="16:17">
      <c r="P84236" s="63"/>
      <c r="Q84236" s="63"/>
    </row>
    <row r="84237" spans="16:17">
      <c r="P84237" s="63"/>
      <c r="Q84237" s="63"/>
    </row>
    <row r="84238" spans="16:17">
      <c r="P84238" s="63"/>
      <c r="Q84238" s="63"/>
    </row>
    <row r="84239" spans="16:17">
      <c r="P84239" s="63"/>
      <c r="Q84239" s="63"/>
    </row>
    <row r="84240" spans="16:17">
      <c r="P84240" s="63"/>
      <c r="Q84240" s="63"/>
    </row>
    <row r="84241" spans="16:17">
      <c r="P84241" s="63"/>
      <c r="Q84241" s="63"/>
    </row>
    <row r="84242" spans="16:17">
      <c r="P84242" s="63"/>
      <c r="Q84242" s="63"/>
    </row>
    <row r="84243" spans="16:17">
      <c r="P84243" s="63"/>
      <c r="Q84243" s="63"/>
    </row>
    <row r="84244" spans="16:17">
      <c r="P84244" s="63"/>
      <c r="Q84244" s="63"/>
    </row>
    <row r="84245" spans="16:17">
      <c r="P84245" s="63"/>
      <c r="Q84245" s="63"/>
    </row>
    <row r="84246" spans="16:17">
      <c r="P84246" s="63"/>
      <c r="Q84246" s="63"/>
    </row>
    <row r="84247" spans="16:17">
      <c r="P84247" s="63"/>
      <c r="Q84247" s="63"/>
    </row>
    <row r="84248" spans="16:17">
      <c r="P84248" s="63"/>
      <c r="Q84248" s="63"/>
    </row>
    <row r="84249" spans="16:17">
      <c r="P84249" s="63"/>
      <c r="Q84249" s="63"/>
    </row>
    <row r="84250" spans="16:17">
      <c r="P84250" s="63"/>
      <c r="Q84250" s="63"/>
    </row>
    <row r="84251" spans="16:17">
      <c r="P84251" s="63"/>
      <c r="Q84251" s="63"/>
    </row>
    <row r="84252" spans="16:17">
      <c r="P84252" s="63"/>
      <c r="Q84252" s="63"/>
    </row>
    <row r="84253" spans="16:17">
      <c r="P84253" s="63"/>
      <c r="Q84253" s="63"/>
    </row>
    <row r="84254" spans="16:17">
      <c r="P84254" s="63"/>
      <c r="Q84254" s="63"/>
    </row>
    <row r="84255" spans="16:17">
      <c r="P84255" s="63"/>
      <c r="Q84255" s="63"/>
    </row>
    <row r="84256" spans="16:17">
      <c r="P84256" s="63"/>
      <c r="Q84256" s="63"/>
    </row>
    <row r="84257" spans="16:17">
      <c r="P84257" s="63"/>
      <c r="Q84257" s="63"/>
    </row>
    <row r="84258" spans="16:17">
      <c r="P84258" s="63"/>
      <c r="Q84258" s="63"/>
    </row>
    <row r="84259" spans="16:17">
      <c r="P84259" s="63"/>
      <c r="Q84259" s="63"/>
    </row>
    <row r="84260" spans="16:17">
      <c r="P84260" s="63"/>
      <c r="Q84260" s="63"/>
    </row>
    <row r="84261" spans="16:17">
      <c r="P84261" s="63"/>
      <c r="Q84261" s="63"/>
    </row>
    <row r="84262" spans="16:17">
      <c r="P84262" s="63"/>
      <c r="Q84262" s="63"/>
    </row>
    <row r="84263" spans="16:17">
      <c r="P84263" s="63"/>
      <c r="Q84263" s="63"/>
    </row>
    <row r="84264" spans="16:17">
      <c r="P84264" s="63"/>
      <c r="Q84264" s="63"/>
    </row>
    <row r="84265" spans="16:17">
      <c r="P84265" s="63"/>
      <c r="Q84265" s="63"/>
    </row>
    <row r="84266" spans="16:17">
      <c r="P84266" s="63"/>
      <c r="Q84266" s="63"/>
    </row>
    <row r="84267" spans="16:17">
      <c r="P84267" s="63"/>
      <c r="Q84267" s="63"/>
    </row>
    <row r="84268" spans="16:17">
      <c r="P84268" s="63"/>
      <c r="Q84268" s="63"/>
    </row>
    <row r="84269" spans="16:17">
      <c r="P84269" s="63"/>
      <c r="Q84269" s="63"/>
    </row>
    <row r="84270" spans="16:17">
      <c r="P84270" s="63"/>
      <c r="Q84270" s="63"/>
    </row>
    <row r="84271" spans="16:17">
      <c r="P84271" s="63"/>
      <c r="Q84271" s="63"/>
    </row>
    <row r="84272" spans="16:17">
      <c r="P84272" s="63"/>
      <c r="Q84272" s="63"/>
    </row>
    <row r="84273" spans="16:17">
      <c r="P84273" s="63"/>
      <c r="Q84273" s="63"/>
    </row>
    <row r="84274" spans="16:17">
      <c r="P84274" s="63"/>
      <c r="Q84274" s="63"/>
    </row>
    <row r="84275" spans="16:17">
      <c r="P84275" s="63"/>
      <c r="Q84275" s="63"/>
    </row>
    <row r="84276" spans="16:17">
      <c r="P84276" s="63"/>
      <c r="Q84276" s="63"/>
    </row>
    <row r="84277" spans="16:17">
      <c r="P84277" s="63"/>
      <c r="Q84277" s="63"/>
    </row>
    <row r="84278" spans="16:17">
      <c r="P84278" s="63"/>
      <c r="Q84278" s="63"/>
    </row>
    <row r="84279" spans="16:17">
      <c r="P84279" s="63"/>
      <c r="Q84279" s="63"/>
    </row>
    <row r="84280" spans="16:17">
      <c r="P84280" s="63"/>
      <c r="Q84280" s="63"/>
    </row>
    <row r="84281" spans="16:17">
      <c r="P84281" s="63"/>
      <c r="Q84281" s="63"/>
    </row>
    <row r="84282" spans="16:17">
      <c r="P84282" s="63"/>
      <c r="Q84282" s="63"/>
    </row>
    <row r="84283" spans="16:17">
      <c r="P84283" s="63"/>
      <c r="Q84283" s="63"/>
    </row>
    <row r="84284" spans="16:17">
      <c r="P84284" s="63"/>
      <c r="Q84284" s="63"/>
    </row>
    <row r="84285" spans="16:17">
      <c r="P84285" s="63"/>
      <c r="Q84285" s="63"/>
    </row>
    <row r="84286" spans="16:17">
      <c r="P84286" s="63"/>
      <c r="Q84286" s="63"/>
    </row>
    <row r="84287" spans="16:17">
      <c r="P84287" s="63"/>
      <c r="Q84287" s="63"/>
    </row>
    <row r="84288" spans="16:17">
      <c r="P84288" s="63"/>
      <c r="Q84288" s="63"/>
    </row>
    <row r="84289" spans="16:17">
      <c r="P84289" s="63"/>
      <c r="Q84289" s="63"/>
    </row>
    <row r="84290" spans="16:17">
      <c r="P84290" s="63"/>
      <c r="Q84290" s="63"/>
    </row>
    <row r="84291" spans="16:17">
      <c r="P84291" s="63"/>
      <c r="Q84291" s="63"/>
    </row>
    <row r="84292" spans="16:17">
      <c r="P84292" s="63"/>
      <c r="Q84292" s="63"/>
    </row>
    <row r="84293" spans="16:17">
      <c r="P84293" s="63"/>
      <c r="Q84293" s="63"/>
    </row>
    <row r="84294" spans="16:17">
      <c r="P84294" s="63"/>
      <c r="Q84294" s="63"/>
    </row>
    <row r="84295" spans="16:17">
      <c r="P84295" s="63"/>
      <c r="Q84295" s="63"/>
    </row>
    <row r="84296" spans="16:17">
      <c r="P84296" s="63"/>
      <c r="Q84296" s="63"/>
    </row>
    <row r="84297" spans="16:17">
      <c r="P84297" s="63"/>
      <c r="Q84297" s="63"/>
    </row>
    <row r="84298" spans="16:17">
      <c r="P84298" s="63"/>
      <c r="Q84298" s="63"/>
    </row>
    <row r="84299" spans="16:17">
      <c r="P84299" s="63"/>
      <c r="Q84299" s="63"/>
    </row>
    <row r="84300" spans="16:17">
      <c r="P84300" s="63"/>
      <c r="Q84300" s="63"/>
    </row>
    <row r="84301" spans="16:17">
      <c r="P84301" s="63"/>
      <c r="Q84301" s="63"/>
    </row>
    <row r="84302" spans="16:17">
      <c r="P84302" s="63"/>
      <c r="Q84302" s="63"/>
    </row>
    <row r="84303" spans="16:17">
      <c r="P84303" s="63"/>
      <c r="Q84303" s="63"/>
    </row>
    <row r="84304" spans="16:17">
      <c r="P84304" s="63"/>
      <c r="Q84304" s="63"/>
    </row>
    <row r="84305" spans="16:17">
      <c r="P84305" s="63"/>
      <c r="Q84305" s="63"/>
    </row>
    <row r="84306" spans="16:17">
      <c r="P84306" s="63"/>
      <c r="Q84306" s="63"/>
    </row>
    <row r="84307" spans="16:17">
      <c r="P84307" s="63"/>
      <c r="Q84307" s="63"/>
    </row>
    <row r="84308" spans="16:17">
      <c r="P84308" s="63"/>
      <c r="Q84308" s="63"/>
    </row>
    <row r="84309" spans="16:17">
      <c r="P84309" s="63"/>
      <c r="Q84309" s="63"/>
    </row>
    <row r="84310" spans="16:17">
      <c r="P84310" s="63"/>
      <c r="Q84310" s="63"/>
    </row>
    <row r="84311" spans="16:17">
      <c r="P84311" s="63"/>
      <c r="Q84311" s="63"/>
    </row>
    <row r="84312" spans="16:17">
      <c r="P84312" s="63"/>
      <c r="Q84312" s="63"/>
    </row>
    <row r="84313" spans="16:17">
      <c r="P84313" s="63"/>
      <c r="Q84313" s="63"/>
    </row>
    <row r="84314" spans="16:17">
      <c r="P84314" s="63"/>
      <c r="Q84314" s="63"/>
    </row>
    <row r="84315" spans="16:17">
      <c r="P84315" s="63"/>
      <c r="Q84315" s="63"/>
    </row>
    <row r="84316" spans="16:17">
      <c r="P84316" s="63"/>
      <c r="Q84316" s="63"/>
    </row>
    <row r="84317" spans="16:17">
      <c r="P84317" s="63"/>
      <c r="Q84317" s="63"/>
    </row>
    <row r="84318" spans="16:17">
      <c r="P84318" s="63"/>
      <c r="Q84318" s="63"/>
    </row>
    <row r="84319" spans="16:17">
      <c r="P84319" s="63"/>
      <c r="Q84319" s="63"/>
    </row>
    <row r="84320" spans="16:17">
      <c r="P84320" s="63"/>
      <c r="Q84320" s="63"/>
    </row>
    <row r="84321" spans="16:17">
      <c r="P84321" s="63"/>
      <c r="Q84321" s="63"/>
    </row>
    <row r="84322" spans="16:17">
      <c r="P84322" s="63"/>
      <c r="Q84322" s="63"/>
    </row>
    <row r="84323" spans="16:17">
      <c r="P84323" s="63"/>
      <c r="Q84323" s="63"/>
    </row>
    <row r="84324" spans="16:17">
      <c r="P84324" s="63"/>
      <c r="Q84324" s="63"/>
    </row>
    <row r="84325" spans="16:17">
      <c r="P84325" s="63"/>
      <c r="Q84325" s="63"/>
    </row>
    <row r="84326" spans="16:17">
      <c r="P84326" s="63"/>
      <c r="Q84326" s="63"/>
    </row>
    <row r="84327" spans="16:17">
      <c r="P84327" s="63"/>
      <c r="Q84327" s="63"/>
    </row>
    <row r="84328" spans="16:17">
      <c r="P84328" s="63"/>
      <c r="Q84328" s="63"/>
    </row>
    <row r="84329" spans="16:17">
      <c r="P84329" s="63"/>
      <c r="Q84329" s="63"/>
    </row>
    <row r="84330" spans="16:17">
      <c r="P84330" s="63"/>
      <c r="Q84330" s="63"/>
    </row>
    <row r="84331" spans="16:17">
      <c r="P84331" s="63"/>
      <c r="Q84331" s="63"/>
    </row>
    <row r="84332" spans="16:17">
      <c r="P84332" s="63"/>
      <c r="Q84332" s="63"/>
    </row>
    <row r="84333" spans="16:17">
      <c r="P84333" s="63"/>
      <c r="Q84333" s="63"/>
    </row>
    <row r="84334" spans="16:17">
      <c r="P84334" s="63"/>
      <c r="Q84334" s="63"/>
    </row>
    <row r="84335" spans="16:17">
      <c r="P84335" s="63"/>
      <c r="Q84335" s="63"/>
    </row>
    <row r="84336" spans="16:17">
      <c r="P84336" s="63"/>
      <c r="Q84336" s="63"/>
    </row>
    <row r="84337" spans="16:17">
      <c r="P84337" s="63"/>
      <c r="Q84337" s="63"/>
    </row>
    <row r="84338" spans="16:17">
      <c r="P84338" s="63"/>
      <c r="Q84338" s="63"/>
    </row>
    <row r="84339" spans="16:17">
      <c r="P84339" s="63"/>
      <c r="Q84339" s="63"/>
    </row>
    <row r="84340" spans="16:17">
      <c r="P84340" s="63"/>
      <c r="Q84340" s="63"/>
    </row>
    <row r="84341" spans="16:17">
      <c r="P84341" s="63"/>
      <c r="Q84341" s="63"/>
    </row>
    <row r="84342" spans="16:17">
      <c r="P84342" s="63"/>
      <c r="Q84342" s="63"/>
    </row>
    <row r="84343" spans="16:17">
      <c r="P84343" s="63"/>
      <c r="Q84343" s="63"/>
    </row>
    <row r="84344" spans="16:17">
      <c r="P84344" s="63"/>
      <c r="Q84344" s="63"/>
    </row>
    <row r="84345" spans="16:17">
      <c r="P84345" s="63"/>
      <c r="Q84345" s="63"/>
    </row>
    <row r="84346" spans="16:17">
      <c r="P84346" s="63"/>
      <c r="Q84346" s="63"/>
    </row>
    <row r="84347" spans="16:17">
      <c r="P84347" s="63"/>
      <c r="Q84347" s="63"/>
    </row>
    <row r="84348" spans="16:17">
      <c r="P84348" s="63"/>
      <c r="Q84348" s="63"/>
    </row>
    <row r="84349" spans="16:17">
      <c r="P84349" s="63"/>
      <c r="Q84349" s="63"/>
    </row>
    <row r="84350" spans="16:17">
      <c r="P84350" s="63"/>
      <c r="Q84350" s="63"/>
    </row>
    <row r="84351" spans="16:17">
      <c r="P84351" s="63"/>
      <c r="Q84351" s="63"/>
    </row>
    <row r="84352" spans="16:17">
      <c r="P84352" s="63"/>
      <c r="Q84352" s="63"/>
    </row>
    <row r="84353" spans="16:17">
      <c r="P84353" s="63"/>
      <c r="Q84353" s="63"/>
    </row>
    <row r="84354" spans="16:17">
      <c r="P84354" s="63"/>
      <c r="Q84354" s="63"/>
    </row>
    <row r="84355" spans="16:17">
      <c r="P84355" s="63"/>
      <c r="Q84355" s="63"/>
    </row>
    <row r="84356" spans="16:17">
      <c r="P84356" s="63"/>
      <c r="Q84356" s="63"/>
    </row>
    <row r="84357" spans="16:17">
      <c r="P84357" s="63"/>
      <c r="Q84357" s="63"/>
    </row>
    <row r="84358" spans="16:17">
      <c r="P84358" s="63"/>
      <c r="Q84358" s="63"/>
    </row>
    <row r="84359" spans="16:17">
      <c r="P84359" s="63"/>
      <c r="Q84359" s="63"/>
    </row>
    <row r="84360" spans="16:17">
      <c r="P84360" s="63"/>
      <c r="Q84360" s="63"/>
    </row>
    <row r="84361" spans="16:17">
      <c r="P84361" s="63"/>
      <c r="Q84361" s="63"/>
    </row>
    <row r="84362" spans="16:17">
      <c r="P84362" s="63"/>
      <c r="Q84362" s="63"/>
    </row>
    <row r="84363" spans="16:17">
      <c r="P84363" s="63"/>
      <c r="Q84363" s="63"/>
    </row>
    <row r="84364" spans="16:17">
      <c r="P84364" s="63"/>
      <c r="Q84364" s="63"/>
    </row>
    <row r="84365" spans="16:17">
      <c r="P84365" s="63"/>
      <c r="Q84365" s="63"/>
    </row>
    <row r="84366" spans="16:17">
      <c r="P84366" s="63"/>
      <c r="Q84366" s="63"/>
    </row>
    <row r="84367" spans="16:17">
      <c r="P84367" s="63"/>
      <c r="Q84367" s="63"/>
    </row>
    <row r="84368" spans="16:17">
      <c r="P84368" s="63"/>
      <c r="Q84368" s="63"/>
    </row>
    <row r="84369" spans="16:17">
      <c r="P84369" s="63"/>
      <c r="Q84369" s="63"/>
    </row>
    <row r="84370" spans="16:17">
      <c r="P84370" s="63"/>
      <c r="Q84370" s="63"/>
    </row>
    <row r="84371" spans="16:17">
      <c r="P84371" s="63"/>
      <c r="Q84371" s="63"/>
    </row>
    <row r="84372" spans="16:17">
      <c r="P84372" s="63"/>
      <c r="Q84372" s="63"/>
    </row>
    <row r="84373" spans="16:17">
      <c r="P84373" s="63"/>
      <c r="Q84373" s="63"/>
    </row>
    <row r="84374" spans="16:17">
      <c r="P84374" s="63"/>
      <c r="Q84374" s="63"/>
    </row>
    <row r="84375" spans="16:17">
      <c r="P84375" s="63"/>
      <c r="Q84375" s="63"/>
    </row>
    <row r="84376" spans="16:17">
      <c r="P84376" s="63"/>
      <c r="Q84376" s="63"/>
    </row>
    <row r="84377" spans="16:17">
      <c r="P84377" s="63"/>
      <c r="Q84377" s="63"/>
    </row>
    <row r="84378" spans="16:17">
      <c r="P84378" s="63"/>
      <c r="Q84378" s="63"/>
    </row>
    <row r="84379" spans="16:17">
      <c r="P84379" s="63"/>
      <c r="Q84379" s="63"/>
    </row>
    <row r="84380" spans="16:17">
      <c r="P84380" s="63"/>
      <c r="Q84380" s="63"/>
    </row>
    <row r="84381" spans="16:17">
      <c r="P84381" s="63"/>
      <c r="Q84381" s="63"/>
    </row>
    <row r="84382" spans="16:17">
      <c r="P84382" s="63"/>
      <c r="Q84382" s="63"/>
    </row>
    <row r="84383" spans="16:17">
      <c r="P84383" s="63"/>
      <c r="Q84383" s="63"/>
    </row>
    <row r="84384" spans="16:17">
      <c r="P84384" s="63"/>
      <c r="Q84384" s="63"/>
    </row>
    <row r="84385" spans="16:17">
      <c r="P84385" s="63"/>
      <c r="Q84385" s="63"/>
    </row>
    <row r="84386" spans="16:17">
      <c r="P84386" s="63"/>
      <c r="Q84386" s="63"/>
    </row>
    <row r="84387" spans="16:17">
      <c r="P84387" s="63"/>
      <c r="Q84387" s="63"/>
    </row>
    <row r="84388" spans="16:17">
      <c r="P84388" s="63"/>
      <c r="Q84388" s="63"/>
    </row>
    <row r="84389" spans="16:17">
      <c r="P84389" s="63"/>
      <c r="Q84389" s="63"/>
    </row>
    <row r="84390" spans="16:17">
      <c r="P84390" s="63"/>
      <c r="Q84390" s="63"/>
    </row>
    <row r="84391" spans="16:17">
      <c r="P84391" s="63"/>
      <c r="Q84391" s="63"/>
    </row>
    <row r="84392" spans="16:17">
      <c r="P84392" s="63"/>
      <c r="Q84392" s="63"/>
    </row>
    <row r="84393" spans="16:17">
      <c r="P84393" s="63"/>
      <c r="Q84393" s="63"/>
    </row>
    <row r="84394" spans="16:17">
      <c r="P84394" s="63"/>
      <c r="Q84394" s="63"/>
    </row>
    <row r="84395" spans="16:17">
      <c r="P84395" s="63"/>
      <c r="Q84395" s="63"/>
    </row>
    <row r="84396" spans="16:17">
      <c r="P84396" s="63"/>
      <c r="Q84396" s="63"/>
    </row>
    <row r="84397" spans="16:17">
      <c r="P84397" s="63"/>
      <c r="Q84397" s="63"/>
    </row>
    <row r="84398" spans="16:17">
      <c r="P84398" s="63"/>
      <c r="Q84398" s="63"/>
    </row>
    <row r="84399" spans="16:17">
      <c r="P84399" s="63"/>
      <c r="Q84399" s="63"/>
    </row>
    <row r="84400" spans="16:17">
      <c r="P84400" s="63"/>
      <c r="Q84400" s="63"/>
    </row>
    <row r="84401" spans="16:17">
      <c r="P84401" s="63"/>
      <c r="Q84401" s="63"/>
    </row>
    <row r="84402" spans="16:17">
      <c r="P84402" s="63"/>
      <c r="Q84402" s="63"/>
    </row>
    <row r="84403" spans="16:17">
      <c r="P84403" s="63"/>
      <c r="Q84403" s="63"/>
    </row>
    <row r="84404" spans="16:17">
      <c r="P84404" s="63"/>
      <c r="Q84404" s="63"/>
    </row>
    <row r="84405" spans="16:17">
      <c r="P84405" s="63"/>
      <c r="Q84405" s="63"/>
    </row>
    <row r="84406" spans="16:17">
      <c r="P84406" s="63"/>
      <c r="Q84406" s="63"/>
    </row>
    <row r="84407" spans="16:17">
      <c r="P84407" s="63"/>
      <c r="Q84407" s="63"/>
    </row>
    <row r="84408" spans="16:17">
      <c r="P84408" s="63"/>
      <c r="Q84408" s="63"/>
    </row>
    <row r="84409" spans="16:17">
      <c r="P84409" s="63"/>
      <c r="Q84409" s="63"/>
    </row>
    <row r="84410" spans="16:17">
      <c r="P84410" s="63"/>
      <c r="Q84410" s="63"/>
    </row>
    <row r="84411" spans="16:17">
      <c r="P84411" s="63"/>
      <c r="Q84411" s="63"/>
    </row>
    <row r="84412" spans="16:17">
      <c r="P84412" s="63"/>
      <c r="Q84412" s="63"/>
    </row>
    <row r="84413" spans="16:17">
      <c r="P84413" s="63"/>
      <c r="Q84413" s="63"/>
    </row>
    <row r="84414" spans="16:17">
      <c r="P84414" s="63"/>
      <c r="Q84414" s="63"/>
    </row>
    <row r="84415" spans="16:17">
      <c r="P84415" s="63"/>
      <c r="Q84415" s="63"/>
    </row>
    <row r="84416" spans="16:17">
      <c r="P84416" s="63"/>
      <c r="Q84416" s="63"/>
    </row>
    <row r="84417" spans="16:17">
      <c r="P84417" s="63"/>
      <c r="Q84417" s="63"/>
    </row>
    <row r="84418" spans="16:17">
      <c r="P84418" s="63"/>
      <c r="Q84418" s="63"/>
    </row>
    <row r="84419" spans="16:17">
      <c r="P84419" s="63"/>
      <c r="Q84419" s="63"/>
    </row>
    <row r="84420" spans="16:17">
      <c r="P84420" s="63"/>
      <c r="Q84420" s="63"/>
    </row>
    <row r="84421" spans="16:17">
      <c r="P84421" s="63"/>
      <c r="Q84421" s="63"/>
    </row>
    <row r="84422" spans="16:17">
      <c r="P84422" s="63"/>
      <c r="Q84422" s="63"/>
    </row>
    <row r="84423" spans="16:17">
      <c r="P84423" s="63"/>
      <c r="Q84423" s="63"/>
    </row>
    <row r="84424" spans="16:17">
      <c r="P84424" s="63"/>
      <c r="Q84424" s="63"/>
    </row>
    <row r="84425" spans="16:17">
      <c r="P84425" s="63"/>
      <c r="Q84425" s="63"/>
    </row>
    <row r="84426" spans="16:17">
      <c r="P84426" s="63"/>
      <c r="Q84426" s="63"/>
    </row>
    <row r="84427" spans="16:17">
      <c r="P84427" s="63"/>
      <c r="Q84427" s="63"/>
    </row>
    <row r="84428" spans="16:17">
      <c r="P84428" s="63"/>
      <c r="Q84428" s="63"/>
    </row>
    <row r="84429" spans="16:17">
      <c r="P84429" s="63"/>
      <c r="Q84429" s="63"/>
    </row>
    <row r="84430" spans="16:17">
      <c r="P84430" s="63"/>
      <c r="Q84430" s="63"/>
    </row>
    <row r="84431" spans="16:17">
      <c r="P84431" s="63"/>
      <c r="Q84431" s="63"/>
    </row>
    <row r="84432" spans="16:17">
      <c r="P84432" s="63"/>
      <c r="Q84432" s="63"/>
    </row>
    <row r="84433" spans="16:17">
      <c r="P84433" s="63"/>
      <c r="Q84433" s="63"/>
    </row>
    <row r="84434" spans="16:17">
      <c r="P84434" s="63"/>
      <c r="Q84434" s="63"/>
    </row>
    <row r="84435" spans="16:17">
      <c r="P84435" s="63"/>
      <c r="Q84435" s="63"/>
    </row>
    <row r="84436" spans="16:17">
      <c r="P84436" s="63"/>
      <c r="Q84436" s="63"/>
    </row>
    <row r="84437" spans="16:17">
      <c r="P84437" s="63"/>
      <c r="Q84437" s="63"/>
    </row>
    <row r="84438" spans="16:17">
      <c r="P84438" s="63"/>
      <c r="Q84438" s="63"/>
    </row>
    <row r="84439" spans="16:17">
      <c r="P84439" s="63"/>
      <c r="Q84439" s="63"/>
    </row>
    <row r="84440" spans="16:17">
      <c r="P84440" s="63"/>
      <c r="Q84440" s="63"/>
    </row>
    <row r="84441" spans="16:17">
      <c r="P84441" s="63"/>
      <c r="Q84441" s="63"/>
    </row>
    <row r="84442" spans="16:17">
      <c r="P84442" s="63"/>
      <c r="Q84442" s="63"/>
    </row>
    <row r="84443" spans="16:17">
      <c r="P84443" s="63"/>
      <c r="Q84443" s="63"/>
    </row>
    <row r="84444" spans="16:17">
      <c r="P84444" s="63"/>
      <c r="Q84444" s="63"/>
    </row>
    <row r="84445" spans="16:17">
      <c r="P84445" s="63"/>
      <c r="Q84445" s="63"/>
    </row>
    <row r="84446" spans="16:17">
      <c r="P84446" s="63"/>
      <c r="Q84446" s="63"/>
    </row>
    <row r="84447" spans="16:17">
      <c r="P84447" s="63"/>
      <c r="Q84447" s="63"/>
    </row>
    <row r="84448" spans="16:17">
      <c r="P84448" s="63"/>
      <c r="Q84448" s="63"/>
    </row>
    <row r="84449" spans="16:17">
      <c r="P84449" s="63"/>
      <c r="Q84449" s="63"/>
    </row>
    <row r="84450" spans="16:17">
      <c r="P84450" s="63"/>
      <c r="Q84450" s="63"/>
    </row>
    <row r="84451" spans="16:17">
      <c r="P84451" s="63"/>
      <c r="Q84451" s="63"/>
    </row>
    <row r="84452" spans="16:17">
      <c r="P84452" s="63"/>
      <c r="Q84452" s="63"/>
    </row>
    <row r="84453" spans="16:17">
      <c r="P84453" s="63"/>
      <c r="Q84453" s="63"/>
    </row>
    <row r="84454" spans="16:17">
      <c r="P84454" s="63"/>
      <c r="Q84454" s="63"/>
    </row>
    <row r="84455" spans="16:17">
      <c r="P84455" s="63"/>
      <c r="Q84455" s="63"/>
    </row>
    <row r="84456" spans="16:17">
      <c r="P84456" s="63"/>
      <c r="Q84456" s="63"/>
    </row>
    <row r="84457" spans="16:17">
      <c r="P84457" s="63"/>
      <c r="Q84457" s="63"/>
    </row>
    <row r="84458" spans="16:17">
      <c r="P84458" s="63"/>
      <c r="Q84458" s="63"/>
    </row>
    <row r="84459" spans="16:17">
      <c r="P84459" s="63"/>
      <c r="Q84459" s="63"/>
    </row>
    <row r="84460" spans="16:17">
      <c r="P84460" s="63"/>
      <c r="Q84460" s="63"/>
    </row>
    <row r="84461" spans="16:17">
      <c r="P84461" s="63"/>
      <c r="Q84461" s="63"/>
    </row>
    <row r="84462" spans="16:17">
      <c r="P84462" s="63"/>
      <c r="Q84462" s="63"/>
    </row>
    <row r="84463" spans="16:17">
      <c r="P84463" s="63"/>
      <c r="Q84463" s="63"/>
    </row>
    <row r="84464" spans="16:17">
      <c r="P84464" s="63"/>
      <c r="Q84464" s="63"/>
    </row>
    <row r="84465" spans="16:17">
      <c r="P84465" s="63"/>
      <c r="Q84465" s="63"/>
    </row>
    <row r="84466" spans="16:17">
      <c r="P84466" s="63"/>
      <c r="Q84466" s="63"/>
    </row>
    <row r="84467" spans="16:17">
      <c r="P84467" s="63"/>
      <c r="Q84467" s="63"/>
    </row>
    <row r="84468" spans="16:17">
      <c r="P84468" s="63"/>
      <c r="Q84468" s="63"/>
    </row>
    <row r="84469" spans="16:17">
      <c r="P84469" s="63"/>
      <c r="Q84469" s="63"/>
    </row>
    <row r="84470" spans="16:17">
      <c r="P84470" s="63"/>
      <c r="Q84470" s="63"/>
    </row>
    <row r="84471" spans="16:17">
      <c r="P84471" s="63"/>
      <c r="Q84471" s="63"/>
    </row>
    <row r="84472" spans="16:17">
      <c r="P84472" s="63"/>
      <c r="Q84472" s="63"/>
    </row>
    <row r="84473" spans="16:17">
      <c r="P84473" s="63"/>
      <c r="Q84473" s="63"/>
    </row>
    <row r="84474" spans="16:17">
      <c r="P84474" s="63"/>
      <c r="Q84474" s="63"/>
    </row>
    <row r="84475" spans="16:17">
      <c r="P84475" s="63"/>
      <c r="Q84475" s="63"/>
    </row>
    <row r="84476" spans="16:17">
      <c r="P84476" s="63"/>
      <c r="Q84476" s="63"/>
    </row>
    <row r="84477" spans="16:17">
      <c r="P84477" s="63"/>
      <c r="Q84477" s="63"/>
    </row>
    <row r="84478" spans="16:17">
      <c r="P84478" s="63"/>
      <c r="Q84478" s="63"/>
    </row>
    <row r="84479" spans="16:17">
      <c r="P84479" s="63"/>
      <c r="Q84479" s="63"/>
    </row>
    <row r="84480" spans="16:17">
      <c r="P84480" s="63"/>
      <c r="Q84480" s="63"/>
    </row>
    <row r="84481" spans="16:17">
      <c r="P84481" s="63"/>
      <c r="Q84481" s="63"/>
    </row>
    <row r="84482" spans="16:17">
      <c r="P84482" s="63"/>
      <c r="Q84482" s="63"/>
    </row>
    <row r="84483" spans="16:17">
      <c r="P84483" s="63"/>
      <c r="Q84483" s="63"/>
    </row>
    <row r="84484" spans="16:17">
      <c r="P84484" s="63"/>
      <c r="Q84484" s="63"/>
    </row>
    <row r="84485" spans="16:17">
      <c r="P84485" s="63"/>
      <c r="Q84485" s="63"/>
    </row>
    <row r="84486" spans="16:17">
      <c r="P84486" s="63"/>
      <c r="Q84486" s="63"/>
    </row>
    <row r="84487" spans="16:17">
      <c r="P84487" s="63"/>
      <c r="Q84487" s="63"/>
    </row>
    <row r="84488" spans="16:17">
      <c r="P84488" s="63"/>
      <c r="Q84488" s="63"/>
    </row>
    <row r="84489" spans="16:17">
      <c r="P84489" s="63"/>
      <c r="Q84489" s="63"/>
    </row>
    <row r="84490" spans="16:17">
      <c r="P84490" s="63"/>
      <c r="Q84490" s="63"/>
    </row>
    <row r="84491" spans="16:17">
      <c r="P84491" s="63"/>
      <c r="Q84491" s="63"/>
    </row>
    <row r="84492" spans="16:17">
      <c r="P84492" s="63"/>
      <c r="Q84492" s="63"/>
    </row>
    <row r="84493" spans="16:17">
      <c r="P84493" s="63"/>
      <c r="Q84493" s="63"/>
    </row>
    <row r="84494" spans="16:17">
      <c r="P84494" s="63"/>
      <c r="Q84494" s="63"/>
    </row>
    <row r="84495" spans="16:17">
      <c r="P84495" s="63"/>
      <c r="Q84495" s="63"/>
    </row>
    <row r="84496" spans="16:17">
      <c r="P84496" s="63"/>
      <c r="Q84496" s="63"/>
    </row>
    <row r="84497" spans="16:17">
      <c r="P84497" s="63"/>
      <c r="Q84497" s="63"/>
    </row>
    <row r="84498" spans="16:17">
      <c r="P84498" s="63"/>
      <c r="Q84498" s="63"/>
    </row>
    <row r="84499" spans="16:17">
      <c r="P84499" s="63"/>
      <c r="Q84499" s="63"/>
    </row>
    <row r="84500" spans="16:17">
      <c r="P84500" s="63"/>
      <c r="Q84500" s="63"/>
    </row>
    <row r="84501" spans="16:17">
      <c r="P84501" s="63"/>
      <c r="Q84501" s="63"/>
    </row>
    <row r="84502" spans="16:17">
      <c r="P84502" s="63"/>
      <c r="Q84502" s="63"/>
    </row>
    <row r="84503" spans="16:17">
      <c r="P84503" s="63"/>
      <c r="Q84503" s="63"/>
    </row>
    <row r="84504" spans="16:17">
      <c r="P84504" s="63"/>
      <c r="Q84504" s="63"/>
    </row>
    <row r="84505" spans="16:17">
      <c r="P84505" s="63"/>
      <c r="Q84505" s="63"/>
    </row>
    <row r="84506" spans="16:17">
      <c r="P84506" s="63"/>
      <c r="Q84506" s="63"/>
    </row>
    <row r="84507" spans="16:17">
      <c r="P84507" s="63"/>
      <c r="Q84507" s="63"/>
    </row>
    <row r="84508" spans="16:17">
      <c r="P84508" s="63"/>
      <c r="Q84508" s="63"/>
    </row>
    <row r="84509" spans="16:17">
      <c r="P84509" s="63"/>
      <c r="Q84509" s="63"/>
    </row>
    <row r="84510" spans="16:17">
      <c r="P84510" s="63"/>
      <c r="Q84510" s="63"/>
    </row>
    <row r="84511" spans="16:17">
      <c r="P84511" s="63"/>
      <c r="Q84511" s="63"/>
    </row>
    <row r="84512" spans="16:17">
      <c r="P84512" s="63"/>
      <c r="Q84512" s="63"/>
    </row>
    <row r="84513" spans="16:17">
      <c r="P84513" s="63"/>
      <c r="Q84513" s="63"/>
    </row>
    <row r="84514" spans="16:17">
      <c r="P84514" s="63"/>
      <c r="Q84514" s="63"/>
    </row>
    <row r="84515" spans="16:17">
      <c r="P84515" s="63"/>
      <c r="Q84515" s="63"/>
    </row>
    <row r="84516" spans="16:17">
      <c r="P84516" s="63"/>
      <c r="Q84516" s="63"/>
    </row>
    <row r="84517" spans="16:17">
      <c r="P84517" s="63"/>
      <c r="Q84517" s="63"/>
    </row>
    <row r="84518" spans="16:17">
      <c r="P84518" s="63"/>
      <c r="Q84518" s="63"/>
    </row>
    <row r="84519" spans="16:17">
      <c r="P84519" s="63"/>
      <c r="Q84519" s="63"/>
    </row>
    <row r="84520" spans="16:17">
      <c r="P84520" s="63"/>
      <c r="Q84520" s="63"/>
    </row>
    <row r="84521" spans="16:17">
      <c r="P84521" s="63"/>
      <c r="Q84521" s="63"/>
    </row>
    <row r="84522" spans="16:17">
      <c r="P84522" s="63"/>
      <c r="Q84522" s="63"/>
    </row>
    <row r="84523" spans="16:17">
      <c r="P84523" s="63"/>
      <c r="Q84523" s="63"/>
    </row>
    <row r="84524" spans="16:17">
      <c r="P84524" s="63"/>
      <c r="Q84524" s="63"/>
    </row>
    <row r="84525" spans="16:17">
      <c r="P84525" s="63"/>
      <c r="Q84525" s="63"/>
    </row>
    <row r="84526" spans="16:17">
      <c r="P84526" s="63"/>
      <c r="Q84526" s="63"/>
    </row>
    <row r="84527" spans="16:17">
      <c r="P84527" s="63"/>
      <c r="Q84527" s="63"/>
    </row>
    <row r="84528" spans="16:17">
      <c r="P84528" s="63"/>
      <c r="Q84528" s="63"/>
    </row>
    <row r="84529" spans="16:17">
      <c r="P84529" s="63"/>
      <c r="Q84529" s="63"/>
    </row>
    <row r="84530" spans="16:17">
      <c r="P84530" s="63"/>
      <c r="Q84530" s="63"/>
    </row>
    <row r="84531" spans="16:17">
      <c r="P84531" s="63"/>
      <c r="Q84531" s="63"/>
    </row>
    <row r="84532" spans="16:17">
      <c r="P84532" s="63"/>
      <c r="Q84532" s="63"/>
    </row>
    <row r="84533" spans="16:17">
      <c r="P84533" s="63"/>
      <c r="Q84533" s="63"/>
    </row>
    <row r="84534" spans="16:17">
      <c r="P84534" s="63"/>
      <c r="Q84534" s="63"/>
    </row>
    <row r="84535" spans="16:17">
      <c r="P84535" s="63"/>
      <c r="Q84535" s="63"/>
    </row>
    <row r="84536" spans="16:17">
      <c r="P84536" s="63"/>
      <c r="Q84536" s="63"/>
    </row>
    <row r="84537" spans="16:17">
      <c r="P84537" s="63"/>
      <c r="Q84537" s="63"/>
    </row>
    <row r="84538" spans="16:17">
      <c r="P84538" s="63"/>
      <c r="Q84538" s="63"/>
    </row>
    <row r="84539" spans="16:17">
      <c r="P84539" s="63"/>
      <c r="Q84539" s="63"/>
    </row>
    <row r="84540" spans="16:17">
      <c r="P84540" s="63"/>
      <c r="Q84540" s="63"/>
    </row>
    <row r="84541" spans="16:17">
      <c r="P84541" s="63"/>
      <c r="Q84541" s="63"/>
    </row>
    <row r="84542" spans="16:17">
      <c r="P84542" s="63"/>
      <c r="Q84542" s="63"/>
    </row>
    <row r="84543" spans="16:17">
      <c r="P84543" s="63"/>
      <c r="Q84543" s="63"/>
    </row>
    <row r="84544" spans="16:17">
      <c r="P84544" s="63"/>
      <c r="Q84544" s="63"/>
    </row>
    <row r="84545" spans="16:17">
      <c r="P84545" s="63"/>
      <c r="Q84545" s="63"/>
    </row>
    <row r="84546" spans="16:17">
      <c r="P84546" s="63"/>
      <c r="Q84546" s="63"/>
    </row>
    <row r="84547" spans="16:17">
      <c r="P84547" s="63"/>
      <c r="Q84547" s="63"/>
    </row>
    <row r="84548" spans="16:17">
      <c r="P84548" s="63"/>
      <c r="Q84548" s="63"/>
    </row>
    <row r="84549" spans="16:17">
      <c r="P84549" s="63"/>
      <c r="Q84549" s="63"/>
    </row>
    <row r="84550" spans="16:17">
      <c r="P84550" s="63"/>
      <c r="Q84550" s="63"/>
    </row>
    <row r="84551" spans="16:17">
      <c r="P84551" s="63"/>
      <c r="Q84551" s="63"/>
    </row>
    <row r="84552" spans="16:17">
      <c r="P84552" s="63"/>
      <c r="Q84552" s="63"/>
    </row>
    <row r="84553" spans="16:17">
      <c r="P84553" s="63"/>
      <c r="Q84553" s="63"/>
    </row>
    <row r="84554" spans="16:17">
      <c r="P84554" s="63"/>
      <c r="Q84554" s="63"/>
    </row>
    <row r="84555" spans="16:17">
      <c r="P84555" s="63"/>
      <c r="Q84555" s="63"/>
    </row>
    <row r="84556" spans="16:17">
      <c r="P84556" s="63"/>
      <c r="Q84556" s="63"/>
    </row>
    <row r="84557" spans="16:17">
      <c r="P84557" s="63"/>
      <c r="Q84557" s="63"/>
    </row>
    <row r="84558" spans="16:17">
      <c r="P84558" s="63"/>
      <c r="Q84558" s="63"/>
    </row>
    <row r="84559" spans="16:17">
      <c r="P84559" s="63"/>
      <c r="Q84559" s="63"/>
    </row>
    <row r="84560" spans="16:17">
      <c r="P84560" s="63"/>
      <c r="Q84560" s="63"/>
    </row>
    <row r="84561" spans="16:17">
      <c r="P84561" s="63"/>
      <c r="Q84561" s="63"/>
    </row>
    <row r="84562" spans="16:17">
      <c r="P84562" s="63"/>
      <c r="Q84562" s="63"/>
    </row>
    <row r="84563" spans="16:17">
      <c r="P84563" s="63"/>
      <c r="Q84563" s="63"/>
    </row>
    <row r="84564" spans="16:17">
      <c r="P84564" s="63"/>
      <c r="Q84564" s="63"/>
    </row>
    <row r="84565" spans="16:17">
      <c r="P84565" s="63"/>
      <c r="Q84565" s="63"/>
    </row>
    <row r="84566" spans="16:17">
      <c r="P84566" s="63"/>
      <c r="Q84566" s="63"/>
    </row>
    <row r="84567" spans="16:17">
      <c r="P84567" s="63"/>
      <c r="Q84567" s="63"/>
    </row>
    <row r="84568" spans="16:17">
      <c r="P84568" s="63"/>
      <c r="Q84568" s="63"/>
    </row>
    <row r="84569" spans="16:17">
      <c r="P84569" s="63"/>
      <c r="Q84569" s="63"/>
    </row>
    <row r="84570" spans="16:17">
      <c r="P84570" s="63"/>
      <c r="Q84570" s="63"/>
    </row>
    <row r="84571" spans="16:17">
      <c r="P84571" s="63"/>
      <c r="Q84571" s="63"/>
    </row>
    <row r="84572" spans="16:17">
      <c r="P84572" s="63"/>
      <c r="Q84572" s="63"/>
    </row>
    <row r="84573" spans="16:17">
      <c r="P84573" s="63"/>
      <c r="Q84573" s="63"/>
    </row>
    <row r="84574" spans="16:17">
      <c r="P84574" s="63"/>
      <c r="Q84574" s="63"/>
    </row>
    <row r="84575" spans="16:17">
      <c r="P84575" s="63"/>
      <c r="Q84575" s="63"/>
    </row>
    <row r="84576" spans="16:17">
      <c r="P84576" s="63"/>
      <c r="Q84576" s="63"/>
    </row>
    <row r="84577" spans="16:17">
      <c r="P84577" s="63"/>
      <c r="Q84577" s="63"/>
    </row>
    <row r="84578" spans="16:17">
      <c r="P84578" s="63"/>
      <c r="Q84578" s="63"/>
    </row>
    <row r="84579" spans="16:17">
      <c r="P84579" s="63"/>
      <c r="Q84579" s="63"/>
    </row>
    <row r="84580" spans="16:17">
      <c r="P84580" s="63"/>
      <c r="Q84580" s="63"/>
    </row>
    <row r="84581" spans="16:17">
      <c r="P84581" s="63"/>
      <c r="Q84581" s="63"/>
    </row>
    <row r="84582" spans="16:17">
      <c r="P84582" s="63"/>
      <c r="Q84582" s="63"/>
    </row>
    <row r="84583" spans="16:17">
      <c r="P84583" s="63"/>
      <c r="Q84583" s="63"/>
    </row>
    <row r="84584" spans="16:17">
      <c r="P84584" s="63"/>
      <c r="Q84584" s="63"/>
    </row>
    <row r="84585" spans="16:17">
      <c r="P84585" s="63"/>
      <c r="Q84585" s="63"/>
    </row>
    <row r="84586" spans="16:17">
      <c r="P84586" s="63"/>
      <c r="Q84586" s="63"/>
    </row>
    <row r="84587" spans="16:17">
      <c r="P84587" s="63"/>
      <c r="Q84587" s="63"/>
    </row>
    <row r="84588" spans="16:17">
      <c r="P84588" s="63"/>
      <c r="Q84588" s="63"/>
    </row>
    <row r="84589" spans="16:17">
      <c r="P84589" s="63"/>
      <c r="Q84589" s="63"/>
    </row>
    <row r="84590" spans="16:17">
      <c r="P84590" s="63"/>
      <c r="Q84590" s="63"/>
    </row>
    <row r="84591" spans="16:17">
      <c r="P84591" s="63"/>
      <c r="Q84591" s="63"/>
    </row>
    <row r="84592" spans="16:17">
      <c r="P84592" s="63"/>
      <c r="Q84592" s="63"/>
    </row>
    <row r="84593" spans="16:17">
      <c r="P84593" s="63"/>
      <c r="Q84593" s="63"/>
    </row>
    <row r="84594" spans="16:17">
      <c r="P84594" s="63"/>
      <c r="Q84594" s="63"/>
    </row>
    <row r="84595" spans="16:17">
      <c r="P84595" s="63"/>
      <c r="Q84595" s="63"/>
    </row>
    <row r="84596" spans="16:17">
      <c r="P84596" s="63"/>
      <c r="Q84596" s="63"/>
    </row>
    <row r="84597" spans="16:17">
      <c r="P84597" s="63"/>
      <c r="Q84597" s="63"/>
    </row>
    <row r="84598" spans="16:17">
      <c r="P84598" s="63"/>
      <c r="Q84598" s="63"/>
    </row>
    <row r="84599" spans="16:17">
      <c r="P84599" s="63"/>
      <c r="Q84599" s="63"/>
    </row>
    <row r="84600" spans="16:17">
      <c r="P84600" s="63"/>
      <c r="Q84600" s="63"/>
    </row>
    <row r="84601" spans="16:17">
      <c r="P84601" s="63"/>
      <c r="Q84601" s="63"/>
    </row>
    <row r="84602" spans="16:17">
      <c r="P84602" s="63"/>
      <c r="Q84602" s="63"/>
    </row>
    <row r="84603" spans="16:17">
      <c r="P84603" s="63"/>
      <c r="Q84603" s="63"/>
    </row>
    <row r="84604" spans="16:17">
      <c r="P84604" s="63"/>
      <c r="Q84604" s="63"/>
    </row>
    <row r="84605" spans="16:17">
      <c r="P84605" s="63"/>
      <c r="Q84605" s="63"/>
    </row>
    <row r="84606" spans="16:17">
      <c r="P84606" s="63"/>
      <c r="Q84606" s="63"/>
    </row>
    <row r="84607" spans="16:17">
      <c r="P84607" s="63"/>
      <c r="Q84607" s="63"/>
    </row>
    <row r="84608" spans="16:17">
      <c r="P84608" s="63"/>
      <c r="Q84608" s="63"/>
    </row>
    <row r="84609" spans="16:17">
      <c r="P84609" s="63"/>
      <c r="Q84609" s="63"/>
    </row>
    <row r="84610" spans="16:17">
      <c r="P84610" s="63"/>
      <c r="Q84610" s="63"/>
    </row>
    <row r="84611" spans="16:17">
      <c r="P84611" s="63"/>
      <c r="Q84611" s="63"/>
    </row>
    <row r="84612" spans="16:17">
      <c r="P84612" s="63"/>
      <c r="Q84612" s="63"/>
    </row>
    <row r="84613" spans="16:17">
      <c r="P84613" s="63"/>
      <c r="Q84613" s="63"/>
    </row>
    <row r="84614" spans="16:17">
      <c r="P84614" s="63"/>
      <c r="Q84614" s="63"/>
    </row>
    <row r="84615" spans="16:17">
      <c r="P84615" s="63"/>
      <c r="Q84615" s="63"/>
    </row>
    <row r="84616" spans="16:17">
      <c r="P84616" s="63"/>
      <c r="Q84616" s="63"/>
    </row>
    <row r="84617" spans="16:17">
      <c r="P84617" s="63"/>
      <c r="Q84617" s="63"/>
    </row>
    <row r="84618" spans="16:17">
      <c r="P84618" s="63"/>
      <c r="Q84618" s="63"/>
    </row>
    <row r="84619" spans="16:17">
      <c r="P84619" s="63"/>
      <c r="Q84619" s="63"/>
    </row>
    <row r="84620" spans="16:17">
      <c r="P84620" s="63"/>
      <c r="Q84620" s="63"/>
    </row>
    <row r="84621" spans="16:17">
      <c r="P84621" s="63"/>
      <c r="Q84621" s="63"/>
    </row>
    <row r="84622" spans="16:17">
      <c r="P84622" s="63"/>
      <c r="Q84622" s="63"/>
    </row>
    <row r="84623" spans="16:17">
      <c r="P84623" s="63"/>
      <c r="Q84623" s="63"/>
    </row>
    <row r="84624" spans="16:17">
      <c r="P84624" s="63"/>
      <c r="Q84624" s="63"/>
    </row>
    <row r="84625" spans="16:17">
      <c r="P84625" s="63"/>
      <c r="Q84625" s="63"/>
    </row>
    <row r="84626" spans="16:17">
      <c r="P84626" s="63"/>
      <c r="Q84626" s="63"/>
    </row>
    <row r="84627" spans="16:17">
      <c r="P84627" s="63"/>
      <c r="Q84627" s="63"/>
    </row>
    <row r="84628" spans="16:17">
      <c r="P84628" s="63"/>
      <c r="Q84628" s="63"/>
    </row>
    <row r="84629" spans="16:17">
      <c r="P84629" s="63"/>
      <c r="Q84629" s="63"/>
    </row>
    <row r="84630" spans="16:17">
      <c r="P84630" s="63"/>
      <c r="Q84630" s="63"/>
    </row>
    <row r="84631" spans="16:17">
      <c r="P84631" s="63"/>
      <c r="Q84631" s="63"/>
    </row>
    <row r="84632" spans="16:17">
      <c r="P84632" s="63"/>
      <c r="Q84632" s="63"/>
    </row>
    <row r="84633" spans="16:17">
      <c r="P84633" s="63"/>
      <c r="Q84633" s="63"/>
    </row>
    <row r="84634" spans="16:17">
      <c r="P84634" s="63"/>
      <c r="Q84634" s="63"/>
    </row>
    <row r="84635" spans="16:17">
      <c r="P84635" s="63"/>
      <c r="Q84635" s="63"/>
    </row>
    <row r="84636" spans="16:17">
      <c r="P84636" s="63"/>
      <c r="Q84636" s="63"/>
    </row>
    <row r="84637" spans="16:17">
      <c r="P84637" s="63"/>
      <c r="Q84637" s="63"/>
    </row>
    <row r="84638" spans="16:17">
      <c r="P84638" s="63"/>
      <c r="Q84638" s="63"/>
    </row>
    <row r="84639" spans="16:17">
      <c r="P84639" s="63"/>
      <c r="Q84639" s="63"/>
    </row>
    <row r="84640" spans="16:17">
      <c r="P84640" s="63"/>
      <c r="Q84640" s="63"/>
    </row>
    <row r="84641" spans="16:17">
      <c r="P84641" s="63"/>
      <c r="Q84641" s="63"/>
    </row>
    <row r="84642" spans="16:17">
      <c r="P84642" s="63"/>
      <c r="Q84642" s="63"/>
    </row>
    <row r="84643" spans="16:17">
      <c r="P84643" s="63"/>
      <c r="Q84643" s="63"/>
    </row>
    <row r="84644" spans="16:17">
      <c r="P84644" s="63"/>
      <c r="Q84644" s="63"/>
    </row>
    <row r="84645" spans="16:17">
      <c r="P84645" s="63"/>
      <c r="Q84645" s="63"/>
    </row>
    <row r="84646" spans="16:17">
      <c r="P84646" s="63"/>
      <c r="Q84646" s="63"/>
    </row>
    <row r="84647" spans="16:17">
      <c r="P84647" s="63"/>
      <c r="Q84647" s="63"/>
    </row>
    <row r="84648" spans="16:17">
      <c r="P84648" s="63"/>
      <c r="Q84648" s="63"/>
    </row>
    <row r="84649" spans="16:17">
      <c r="P84649" s="63"/>
      <c r="Q84649" s="63"/>
    </row>
    <row r="84650" spans="16:17">
      <c r="P84650" s="63"/>
      <c r="Q84650" s="63"/>
    </row>
    <row r="84651" spans="16:17">
      <c r="P84651" s="63"/>
      <c r="Q84651" s="63"/>
    </row>
    <row r="84652" spans="16:17">
      <c r="P84652" s="63"/>
      <c r="Q84652" s="63"/>
    </row>
    <row r="84653" spans="16:17">
      <c r="P84653" s="63"/>
      <c r="Q84653" s="63"/>
    </row>
    <row r="84654" spans="16:17">
      <c r="P84654" s="63"/>
      <c r="Q84654" s="63"/>
    </row>
    <row r="84655" spans="16:17">
      <c r="P84655" s="63"/>
      <c r="Q84655" s="63"/>
    </row>
    <row r="84656" spans="16:17">
      <c r="P84656" s="63"/>
      <c r="Q84656" s="63"/>
    </row>
    <row r="84657" spans="16:17">
      <c r="P84657" s="63"/>
      <c r="Q84657" s="63"/>
    </row>
    <row r="84658" spans="16:17">
      <c r="P84658" s="63"/>
      <c r="Q84658" s="63"/>
    </row>
    <row r="84659" spans="16:17">
      <c r="P84659" s="63"/>
      <c r="Q84659" s="63"/>
    </row>
    <row r="84660" spans="16:17">
      <c r="P84660" s="63"/>
      <c r="Q84660" s="63"/>
    </row>
    <row r="84661" spans="16:17">
      <c r="P84661" s="63"/>
      <c r="Q84661" s="63"/>
    </row>
    <row r="84662" spans="16:17">
      <c r="P84662" s="63"/>
      <c r="Q84662" s="63"/>
    </row>
    <row r="84663" spans="16:17">
      <c r="P84663" s="63"/>
      <c r="Q84663" s="63"/>
    </row>
    <row r="84664" spans="16:17">
      <c r="P84664" s="63"/>
      <c r="Q84664" s="63"/>
    </row>
    <row r="84665" spans="16:17">
      <c r="P84665" s="63"/>
      <c r="Q84665" s="63"/>
    </row>
    <row r="84666" spans="16:17">
      <c r="P84666" s="63"/>
      <c r="Q84666" s="63"/>
    </row>
    <row r="84667" spans="16:17">
      <c r="P84667" s="63"/>
      <c r="Q84667" s="63"/>
    </row>
    <row r="84668" spans="16:17">
      <c r="P84668" s="63"/>
      <c r="Q84668" s="63"/>
    </row>
    <row r="84669" spans="16:17">
      <c r="P84669" s="63"/>
      <c r="Q84669" s="63"/>
    </row>
    <row r="84670" spans="16:17">
      <c r="P84670" s="63"/>
      <c r="Q84670" s="63"/>
    </row>
    <row r="84671" spans="16:17">
      <c r="P84671" s="63"/>
      <c r="Q84671" s="63"/>
    </row>
    <row r="84672" spans="16:17">
      <c r="P84672" s="63"/>
      <c r="Q84672" s="63"/>
    </row>
    <row r="84673" spans="16:17">
      <c r="P84673" s="63"/>
      <c r="Q84673" s="63"/>
    </row>
    <row r="84674" spans="16:17">
      <c r="P84674" s="63"/>
      <c r="Q84674" s="63"/>
    </row>
    <row r="84675" spans="16:17">
      <c r="P84675" s="63"/>
      <c r="Q84675" s="63"/>
    </row>
    <row r="84676" spans="16:17">
      <c r="P84676" s="63"/>
      <c r="Q84676" s="63"/>
    </row>
    <row r="84677" spans="16:17">
      <c r="P84677" s="63"/>
      <c r="Q84677" s="63"/>
    </row>
    <row r="84678" spans="16:17">
      <c r="P84678" s="63"/>
      <c r="Q84678" s="63"/>
    </row>
    <row r="84679" spans="16:17">
      <c r="P84679" s="63"/>
      <c r="Q84679" s="63"/>
    </row>
    <row r="84680" spans="16:17">
      <c r="P84680" s="63"/>
      <c r="Q84680" s="63"/>
    </row>
    <row r="84681" spans="16:17">
      <c r="P84681" s="63"/>
      <c r="Q84681" s="63"/>
    </row>
    <row r="84682" spans="16:17">
      <c r="P84682" s="63"/>
      <c r="Q84682" s="63"/>
    </row>
    <row r="84683" spans="16:17">
      <c r="P84683" s="63"/>
      <c r="Q84683" s="63"/>
    </row>
    <row r="84684" spans="16:17">
      <c r="P84684" s="63"/>
      <c r="Q84684" s="63"/>
    </row>
    <row r="84685" spans="16:17">
      <c r="P84685" s="63"/>
      <c r="Q84685" s="63"/>
    </row>
    <row r="84686" spans="16:17">
      <c r="P84686" s="63"/>
      <c r="Q84686" s="63"/>
    </row>
    <row r="84687" spans="16:17">
      <c r="P84687" s="63"/>
      <c r="Q84687" s="63"/>
    </row>
    <row r="84688" spans="16:17">
      <c r="P84688" s="63"/>
      <c r="Q84688" s="63"/>
    </row>
    <row r="84689" spans="16:17">
      <c r="P84689" s="63"/>
      <c r="Q84689" s="63"/>
    </row>
    <row r="84690" spans="16:17">
      <c r="P84690" s="63"/>
      <c r="Q84690" s="63"/>
    </row>
    <row r="84691" spans="16:17">
      <c r="P84691" s="63"/>
      <c r="Q84691" s="63"/>
    </row>
    <row r="84692" spans="16:17">
      <c r="P84692" s="63"/>
      <c r="Q84692" s="63"/>
    </row>
    <row r="84693" spans="16:17">
      <c r="P84693" s="63"/>
      <c r="Q84693" s="63"/>
    </row>
    <row r="84694" spans="16:17">
      <c r="P84694" s="63"/>
      <c r="Q84694" s="63"/>
    </row>
    <row r="84695" spans="16:17">
      <c r="P84695" s="63"/>
      <c r="Q84695" s="63"/>
    </row>
    <row r="84696" spans="16:17">
      <c r="P84696" s="63"/>
      <c r="Q84696" s="63"/>
    </row>
    <row r="84697" spans="16:17">
      <c r="P84697" s="63"/>
      <c r="Q84697" s="63"/>
    </row>
    <row r="84698" spans="16:17">
      <c r="P84698" s="63"/>
      <c r="Q84698" s="63"/>
    </row>
    <row r="84699" spans="16:17">
      <c r="P84699" s="63"/>
      <c r="Q84699" s="63"/>
    </row>
    <row r="84700" spans="16:17">
      <c r="P84700" s="63"/>
      <c r="Q84700" s="63"/>
    </row>
    <row r="84701" spans="16:17">
      <c r="P84701" s="63"/>
      <c r="Q84701" s="63"/>
    </row>
    <row r="84702" spans="16:17">
      <c r="P84702" s="63"/>
      <c r="Q84702" s="63"/>
    </row>
    <row r="84703" spans="16:17">
      <c r="P84703" s="63"/>
      <c r="Q84703" s="63"/>
    </row>
    <row r="84704" spans="16:17">
      <c r="P84704" s="63"/>
      <c r="Q84704" s="63"/>
    </row>
    <row r="84705" spans="16:17">
      <c r="P84705" s="63"/>
      <c r="Q84705" s="63"/>
    </row>
    <row r="84706" spans="16:17">
      <c r="P84706" s="63"/>
      <c r="Q84706" s="63"/>
    </row>
    <row r="84707" spans="16:17">
      <c r="P84707" s="63"/>
      <c r="Q84707" s="63"/>
    </row>
    <row r="84708" spans="16:17">
      <c r="P84708" s="63"/>
      <c r="Q84708" s="63"/>
    </row>
    <row r="84709" spans="16:17">
      <c r="P84709" s="63"/>
      <c r="Q84709" s="63"/>
    </row>
    <row r="84710" spans="16:17">
      <c r="P84710" s="63"/>
      <c r="Q84710" s="63"/>
    </row>
    <row r="84711" spans="16:17">
      <c r="P84711" s="63"/>
      <c r="Q84711" s="63"/>
    </row>
    <row r="84712" spans="16:17">
      <c r="P84712" s="63"/>
      <c r="Q84712" s="63"/>
    </row>
    <row r="84713" spans="16:17">
      <c r="P84713" s="63"/>
      <c r="Q84713" s="63"/>
    </row>
    <row r="84714" spans="16:17">
      <c r="P84714" s="63"/>
      <c r="Q84714" s="63"/>
    </row>
    <row r="84715" spans="16:17">
      <c r="P84715" s="63"/>
      <c r="Q84715" s="63"/>
    </row>
    <row r="84716" spans="16:17">
      <c r="P84716" s="63"/>
      <c r="Q84716" s="63"/>
    </row>
    <row r="84717" spans="16:17">
      <c r="P84717" s="63"/>
      <c r="Q84717" s="63"/>
    </row>
    <row r="84718" spans="16:17">
      <c r="P84718" s="63"/>
      <c r="Q84718" s="63"/>
    </row>
    <row r="84719" spans="16:17">
      <c r="P84719" s="63"/>
      <c r="Q84719" s="63"/>
    </row>
    <row r="84720" spans="16:17">
      <c r="P84720" s="63"/>
      <c r="Q84720" s="63"/>
    </row>
    <row r="84721" spans="16:17">
      <c r="P84721" s="63"/>
      <c r="Q84721" s="63"/>
    </row>
    <row r="84722" spans="16:17">
      <c r="P84722" s="63"/>
      <c r="Q84722" s="63"/>
    </row>
    <row r="84723" spans="16:17">
      <c r="P84723" s="63"/>
      <c r="Q84723" s="63"/>
    </row>
    <row r="84724" spans="16:17">
      <c r="P84724" s="63"/>
      <c r="Q84724" s="63"/>
    </row>
    <row r="84725" spans="16:17">
      <c r="P84725" s="63"/>
      <c r="Q84725" s="63"/>
    </row>
    <row r="84726" spans="16:17">
      <c r="P84726" s="63"/>
      <c r="Q84726" s="63"/>
    </row>
    <row r="84727" spans="16:17">
      <c r="P84727" s="63"/>
      <c r="Q84727" s="63"/>
    </row>
    <row r="84728" spans="16:17">
      <c r="P84728" s="63"/>
      <c r="Q84728" s="63"/>
    </row>
    <row r="84729" spans="16:17">
      <c r="P84729" s="63"/>
      <c r="Q84729" s="63"/>
    </row>
    <row r="84730" spans="16:17">
      <c r="P84730" s="63"/>
      <c r="Q84730" s="63"/>
    </row>
    <row r="84731" spans="16:17">
      <c r="P84731" s="63"/>
      <c r="Q84731" s="63"/>
    </row>
    <row r="84732" spans="16:17">
      <c r="P84732" s="63"/>
      <c r="Q84732" s="63"/>
    </row>
    <row r="84733" spans="16:17">
      <c r="P84733" s="63"/>
      <c r="Q84733" s="63"/>
    </row>
    <row r="84734" spans="16:17">
      <c r="P84734" s="63"/>
      <c r="Q84734" s="63"/>
    </row>
    <row r="84735" spans="16:17">
      <c r="P84735" s="63"/>
      <c r="Q84735" s="63"/>
    </row>
    <row r="84736" spans="16:17">
      <c r="P84736" s="63"/>
      <c r="Q84736" s="63"/>
    </row>
    <row r="84737" spans="16:17">
      <c r="P84737" s="63"/>
      <c r="Q84737" s="63"/>
    </row>
    <row r="84738" spans="16:17">
      <c r="P84738" s="63"/>
      <c r="Q84738" s="63"/>
    </row>
    <row r="84739" spans="16:17">
      <c r="P84739" s="63"/>
      <c r="Q84739" s="63"/>
    </row>
    <row r="84740" spans="16:17">
      <c r="P84740" s="63"/>
      <c r="Q84740" s="63"/>
    </row>
    <row r="84741" spans="16:17">
      <c r="P84741" s="63"/>
      <c r="Q84741" s="63"/>
    </row>
    <row r="84742" spans="16:17">
      <c r="P84742" s="63"/>
      <c r="Q84742" s="63"/>
    </row>
    <row r="84743" spans="16:17">
      <c r="P84743" s="63"/>
      <c r="Q84743" s="63"/>
    </row>
    <row r="84744" spans="16:17">
      <c r="P84744" s="63"/>
      <c r="Q84744" s="63"/>
    </row>
    <row r="84745" spans="16:17">
      <c r="P84745" s="63"/>
      <c r="Q84745" s="63"/>
    </row>
    <row r="84746" spans="16:17">
      <c r="P84746" s="63"/>
      <c r="Q84746" s="63"/>
    </row>
    <row r="84747" spans="16:17">
      <c r="P84747" s="63"/>
      <c r="Q84747" s="63"/>
    </row>
    <row r="84748" spans="16:17">
      <c r="P84748" s="63"/>
      <c r="Q84748" s="63"/>
    </row>
    <row r="84749" spans="16:17">
      <c r="P84749" s="63"/>
      <c r="Q84749" s="63"/>
    </row>
    <row r="84750" spans="16:17">
      <c r="P84750" s="63"/>
      <c r="Q84750" s="63"/>
    </row>
    <row r="84751" spans="16:17">
      <c r="P84751" s="63"/>
      <c r="Q84751" s="63"/>
    </row>
    <row r="84752" spans="16:17">
      <c r="P84752" s="63"/>
      <c r="Q84752" s="63"/>
    </row>
    <row r="84753" spans="16:17">
      <c r="P84753" s="63"/>
      <c r="Q84753" s="63"/>
    </row>
    <row r="84754" spans="16:17">
      <c r="P84754" s="63"/>
      <c r="Q84754" s="63"/>
    </row>
    <row r="84755" spans="16:17">
      <c r="P84755" s="63"/>
      <c r="Q84755" s="63"/>
    </row>
    <row r="84756" spans="16:17">
      <c r="P84756" s="63"/>
      <c r="Q84756" s="63"/>
    </row>
    <row r="84757" spans="16:17">
      <c r="P84757" s="63"/>
      <c r="Q84757" s="63"/>
    </row>
    <row r="84758" spans="16:17">
      <c r="P84758" s="63"/>
      <c r="Q84758" s="63"/>
    </row>
    <row r="84759" spans="16:17">
      <c r="P84759" s="63"/>
      <c r="Q84759" s="63"/>
    </row>
    <row r="84760" spans="16:17">
      <c r="P84760" s="63"/>
      <c r="Q84760" s="63"/>
    </row>
    <row r="84761" spans="16:17">
      <c r="P84761" s="63"/>
      <c r="Q84761" s="63"/>
    </row>
    <row r="84762" spans="16:17">
      <c r="P84762" s="63"/>
      <c r="Q84762" s="63"/>
    </row>
    <row r="84763" spans="16:17">
      <c r="P84763" s="63"/>
      <c r="Q84763" s="63"/>
    </row>
    <row r="84764" spans="16:17">
      <c r="P84764" s="63"/>
      <c r="Q84764" s="63"/>
    </row>
    <row r="84765" spans="16:17">
      <c r="P84765" s="63"/>
      <c r="Q84765" s="63"/>
    </row>
    <row r="84766" spans="16:17">
      <c r="P84766" s="63"/>
      <c r="Q84766" s="63"/>
    </row>
    <row r="84767" spans="16:17">
      <c r="P84767" s="63"/>
      <c r="Q84767" s="63"/>
    </row>
    <row r="84768" spans="16:17">
      <c r="P84768" s="63"/>
      <c r="Q84768" s="63"/>
    </row>
    <row r="84769" spans="16:17">
      <c r="P84769" s="63"/>
      <c r="Q84769" s="63"/>
    </row>
    <row r="84770" spans="16:17">
      <c r="P84770" s="63"/>
      <c r="Q84770" s="63"/>
    </row>
    <row r="84771" spans="16:17">
      <c r="P84771" s="63"/>
      <c r="Q84771" s="63"/>
    </row>
    <row r="84772" spans="16:17">
      <c r="P84772" s="63"/>
      <c r="Q84772" s="63"/>
    </row>
    <row r="84773" spans="16:17">
      <c r="P84773" s="63"/>
      <c r="Q84773" s="63"/>
    </row>
    <row r="84774" spans="16:17">
      <c r="P84774" s="63"/>
      <c r="Q84774" s="63"/>
    </row>
    <row r="84775" spans="16:17">
      <c r="P84775" s="63"/>
      <c r="Q84775" s="63"/>
    </row>
    <row r="84776" spans="16:17">
      <c r="P84776" s="63"/>
      <c r="Q84776" s="63"/>
    </row>
    <row r="84777" spans="16:17">
      <c r="P84777" s="63"/>
      <c r="Q84777" s="63"/>
    </row>
    <row r="84778" spans="16:17">
      <c r="P84778" s="63"/>
      <c r="Q84778" s="63"/>
    </row>
    <row r="84779" spans="16:17">
      <c r="P84779" s="63"/>
      <c r="Q84779" s="63"/>
    </row>
    <row r="84780" spans="16:17">
      <c r="P84780" s="63"/>
      <c r="Q84780" s="63"/>
    </row>
    <row r="84781" spans="16:17">
      <c r="P84781" s="63"/>
      <c r="Q84781" s="63"/>
    </row>
    <row r="84782" spans="16:17">
      <c r="P84782" s="63"/>
      <c r="Q84782" s="63"/>
    </row>
    <row r="84783" spans="16:17">
      <c r="P84783" s="63"/>
      <c r="Q84783" s="63"/>
    </row>
    <row r="84784" spans="16:17">
      <c r="P84784" s="63"/>
      <c r="Q84784" s="63"/>
    </row>
    <row r="84785" spans="16:17">
      <c r="P84785" s="63"/>
      <c r="Q84785" s="63"/>
    </row>
    <row r="84786" spans="16:17">
      <c r="P84786" s="63"/>
      <c r="Q84786" s="63"/>
    </row>
    <row r="84787" spans="16:17">
      <c r="P84787" s="63"/>
      <c r="Q84787" s="63"/>
    </row>
    <row r="84788" spans="16:17">
      <c r="P84788" s="63"/>
      <c r="Q84788" s="63"/>
    </row>
    <row r="84789" spans="16:17">
      <c r="P84789" s="63"/>
      <c r="Q84789" s="63"/>
    </row>
    <row r="84790" spans="16:17">
      <c r="P84790" s="63"/>
      <c r="Q84790" s="63"/>
    </row>
    <row r="84791" spans="16:17">
      <c r="P84791" s="63"/>
      <c r="Q84791" s="63"/>
    </row>
    <row r="84792" spans="16:17">
      <c r="P84792" s="63"/>
      <c r="Q84792" s="63"/>
    </row>
    <row r="84793" spans="16:17">
      <c r="P84793" s="63"/>
      <c r="Q84793" s="63"/>
    </row>
    <row r="84794" spans="16:17">
      <c r="P84794" s="63"/>
      <c r="Q84794" s="63"/>
    </row>
    <row r="84795" spans="16:17">
      <c r="P84795" s="63"/>
      <c r="Q84795" s="63"/>
    </row>
    <row r="84796" spans="16:17">
      <c r="P84796" s="63"/>
      <c r="Q84796" s="63"/>
    </row>
    <row r="84797" spans="16:17">
      <c r="P84797" s="63"/>
      <c r="Q84797" s="63"/>
    </row>
    <row r="84798" spans="16:17">
      <c r="P84798" s="63"/>
      <c r="Q84798" s="63"/>
    </row>
    <row r="84799" spans="16:17">
      <c r="P84799" s="63"/>
      <c r="Q84799" s="63"/>
    </row>
    <row r="84800" spans="16:17">
      <c r="P84800" s="63"/>
      <c r="Q84800" s="63"/>
    </row>
    <row r="84801" spans="16:17">
      <c r="P84801" s="63"/>
      <c r="Q84801" s="63"/>
    </row>
    <row r="84802" spans="16:17">
      <c r="P84802" s="63"/>
      <c r="Q84802" s="63"/>
    </row>
    <row r="84803" spans="16:17">
      <c r="P84803" s="63"/>
      <c r="Q84803" s="63"/>
    </row>
    <row r="84804" spans="16:17">
      <c r="P84804" s="63"/>
      <c r="Q84804" s="63"/>
    </row>
    <row r="84805" spans="16:17">
      <c r="P84805" s="63"/>
      <c r="Q84805" s="63"/>
    </row>
    <row r="84806" spans="16:17">
      <c r="P84806" s="63"/>
      <c r="Q84806" s="63"/>
    </row>
    <row r="84807" spans="16:17">
      <c r="P84807" s="63"/>
      <c r="Q84807" s="63"/>
    </row>
    <row r="84808" spans="16:17">
      <c r="P84808" s="63"/>
      <c r="Q84808" s="63"/>
    </row>
    <row r="84809" spans="16:17">
      <c r="P84809" s="63"/>
      <c r="Q84809" s="63"/>
    </row>
    <row r="84810" spans="16:17">
      <c r="P84810" s="63"/>
      <c r="Q84810" s="63"/>
    </row>
    <row r="84811" spans="16:17">
      <c r="P84811" s="63"/>
      <c r="Q84811" s="63"/>
    </row>
    <row r="84812" spans="16:17">
      <c r="P84812" s="63"/>
      <c r="Q84812" s="63"/>
    </row>
    <row r="84813" spans="16:17">
      <c r="P84813" s="63"/>
      <c r="Q84813" s="63"/>
    </row>
    <row r="84814" spans="16:17">
      <c r="P84814" s="63"/>
      <c r="Q84814" s="63"/>
    </row>
    <row r="84815" spans="16:17">
      <c r="P84815" s="63"/>
      <c r="Q84815" s="63"/>
    </row>
    <row r="84816" spans="16:17">
      <c r="P84816" s="63"/>
      <c r="Q84816" s="63"/>
    </row>
    <row r="84817" spans="16:17">
      <c r="P84817" s="63"/>
      <c r="Q84817" s="63"/>
    </row>
    <row r="84818" spans="16:17">
      <c r="P84818" s="63"/>
      <c r="Q84818" s="63"/>
    </row>
    <row r="84819" spans="16:17">
      <c r="P84819" s="63"/>
      <c r="Q84819" s="63"/>
    </row>
    <row r="84820" spans="16:17">
      <c r="P84820" s="63"/>
      <c r="Q84820" s="63"/>
    </row>
    <row r="84821" spans="16:17">
      <c r="P84821" s="63"/>
      <c r="Q84821" s="63"/>
    </row>
    <row r="84822" spans="16:17">
      <c r="P84822" s="63"/>
      <c r="Q84822" s="63"/>
    </row>
    <row r="84823" spans="16:17">
      <c r="P84823" s="63"/>
      <c r="Q84823" s="63"/>
    </row>
    <row r="84824" spans="16:17">
      <c r="P84824" s="63"/>
      <c r="Q84824" s="63"/>
    </row>
    <row r="84825" spans="16:17">
      <c r="P84825" s="63"/>
      <c r="Q84825" s="63"/>
    </row>
    <row r="84826" spans="16:17">
      <c r="P84826" s="63"/>
      <c r="Q84826" s="63"/>
    </row>
    <row r="84827" spans="16:17">
      <c r="P84827" s="63"/>
      <c r="Q84827" s="63"/>
    </row>
    <row r="84828" spans="16:17">
      <c r="P84828" s="63"/>
      <c r="Q84828" s="63"/>
    </row>
    <row r="84829" spans="16:17">
      <c r="P84829" s="63"/>
      <c r="Q84829" s="63"/>
    </row>
    <row r="84830" spans="16:17">
      <c r="P84830" s="63"/>
      <c r="Q84830" s="63"/>
    </row>
    <row r="84831" spans="16:17">
      <c r="P84831" s="63"/>
      <c r="Q84831" s="63"/>
    </row>
    <row r="84832" spans="16:17">
      <c r="P84832" s="63"/>
      <c r="Q84832" s="63"/>
    </row>
    <row r="84833" spans="16:17">
      <c r="P84833" s="63"/>
      <c r="Q84833" s="63"/>
    </row>
    <row r="84834" spans="16:17">
      <c r="P84834" s="63"/>
      <c r="Q84834" s="63"/>
    </row>
    <row r="84835" spans="16:17">
      <c r="P84835" s="63"/>
      <c r="Q84835" s="63"/>
    </row>
    <row r="84836" spans="16:17">
      <c r="P84836" s="63"/>
      <c r="Q84836" s="63"/>
    </row>
    <row r="84837" spans="16:17">
      <c r="P84837" s="63"/>
      <c r="Q84837" s="63"/>
    </row>
    <row r="84838" spans="16:17">
      <c r="P84838" s="63"/>
      <c r="Q84838" s="63"/>
    </row>
    <row r="84839" spans="16:17">
      <c r="P84839" s="63"/>
      <c r="Q84839" s="63"/>
    </row>
    <row r="84840" spans="16:17">
      <c r="P84840" s="63"/>
      <c r="Q84840" s="63"/>
    </row>
    <row r="84841" spans="16:17">
      <c r="P84841" s="63"/>
      <c r="Q84841" s="63"/>
    </row>
    <row r="84842" spans="16:17">
      <c r="P84842" s="63"/>
      <c r="Q84842" s="63"/>
    </row>
    <row r="84843" spans="16:17">
      <c r="P84843" s="63"/>
      <c r="Q84843" s="63"/>
    </row>
    <row r="84844" spans="16:17">
      <c r="P84844" s="63"/>
      <c r="Q84844" s="63"/>
    </row>
    <row r="84845" spans="16:17">
      <c r="P84845" s="63"/>
      <c r="Q84845" s="63"/>
    </row>
    <row r="84846" spans="16:17">
      <c r="P84846" s="63"/>
      <c r="Q84846" s="63"/>
    </row>
    <row r="84847" spans="16:17">
      <c r="P84847" s="63"/>
      <c r="Q84847" s="63"/>
    </row>
    <row r="84848" spans="16:17">
      <c r="P84848" s="63"/>
      <c r="Q84848" s="63"/>
    </row>
    <row r="84849" spans="16:17">
      <c r="P84849" s="63"/>
      <c r="Q84849" s="63"/>
    </row>
    <row r="84850" spans="16:17">
      <c r="P84850" s="63"/>
      <c r="Q84850" s="63"/>
    </row>
    <row r="84851" spans="16:17">
      <c r="P84851" s="63"/>
      <c r="Q84851" s="63"/>
    </row>
    <row r="84852" spans="16:17">
      <c r="P84852" s="63"/>
      <c r="Q84852" s="63"/>
    </row>
    <row r="84853" spans="16:17">
      <c r="P84853" s="63"/>
      <c r="Q84853" s="63"/>
    </row>
    <row r="84854" spans="16:17">
      <c r="P84854" s="63"/>
      <c r="Q84854" s="63"/>
    </row>
    <row r="84855" spans="16:17">
      <c r="P84855" s="63"/>
      <c r="Q84855" s="63"/>
    </row>
    <row r="84856" spans="16:17">
      <c r="P84856" s="63"/>
      <c r="Q84856" s="63"/>
    </row>
    <row r="84857" spans="16:17">
      <c r="P84857" s="63"/>
      <c r="Q84857" s="63"/>
    </row>
    <row r="84858" spans="16:17">
      <c r="P84858" s="63"/>
      <c r="Q84858" s="63"/>
    </row>
    <row r="84859" spans="16:17">
      <c r="P84859" s="63"/>
      <c r="Q84859" s="63"/>
    </row>
    <row r="84860" spans="16:17">
      <c r="P84860" s="63"/>
      <c r="Q84860" s="63"/>
    </row>
    <row r="84861" spans="16:17">
      <c r="P84861" s="63"/>
      <c r="Q84861" s="63"/>
    </row>
    <row r="84862" spans="16:17">
      <c r="P84862" s="63"/>
      <c r="Q84862" s="63"/>
    </row>
    <row r="84863" spans="16:17">
      <c r="P84863" s="63"/>
      <c r="Q84863" s="63"/>
    </row>
    <row r="84864" spans="16:17">
      <c r="P84864" s="63"/>
      <c r="Q84864" s="63"/>
    </row>
    <row r="84865" spans="16:17">
      <c r="P84865" s="63"/>
      <c r="Q84865" s="63"/>
    </row>
    <row r="84866" spans="16:17">
      <c r="P84866" s="63"/>
      <c r="Q84866" s="63"/>
    </row>
    <row r="84867" spans="16:17">
      <c r="P84867" s="63"/>
      <c r="Q84867" s="63"/>
    </row>
    <row r="84868" spans="16:17">
      <c r="P84868" s="63"/>
      <c r="Q84868" s="63"/>
    </row>
    <row r="84869" spans="16:17">
      <c r="P84869" s="63"/>
      <c r="Q84869" s="63"/>
    </row>
    <row r="84870" spans="16:17">
      <c r="P84870" s="63"/>
      <c r="Q84870" s="63"/>
    </row>
    <row r="84871" spans="16:17">
      <c r="P84871" s="63"/>
      <c r="Q84871" s="63"/>
    </row>
    <row r="84872" spans="16:17">
      <c r="P84872" s="63"/>
      <c r="Q84872" s="63"/>
    </row>
    <row r="84873" spans="16:17">
      <c r="P84873" s="63"/>
      <c r="Q84873" s="63"/>
    </row>
    <row r="84874" spans="16:17">
      <c r="P84874" s="63"/>
      <c r="Q84874" s="63"/>
    </row>
    <row r="84875" spans="16:17">
      <c r="P84875" s="63"/>
      <c r="Q84875" s="63"/>
    </row>
    <row r="84876" spans="16:17">
      <c r="P84876" s="63"/>
      <c r="Q84876" s="63"/>
    </row>
    <row r="84877" spans="16:17">
      <c r="P84877" s="63"/>
      <c r="Q84877" s="63"/>
    </row>
    <row r="84878" spans="16:17">
      <c r="P84878" s="63"/>
      <c r="Q84878" s="63"/>
    </row>
    <row r="84879" spans="16:17">
      <c r="P84879" s="63"/>
      <c r="Q84879" s="63"/>
    </row>
    <row r="84880" spans="16:17">
      <c r="P84880" s="63"/>
      <c r="Q84880" s="63"/>
    </row>
    <row r="84881" spans="16:17">
      <c r="P84881" s="63"/>
      <c r="Q84881" s="63"/>
    </row>
    <row r="84882" spans="16:17">
      <c r="P84882" s="63"/>
      <c r="Q84882" s="63"/>
    </row>
    <row r="84883" spans="16:17">
      <c r="P84883" s="63"/>
      <c r="Q84883" s="63"/>
    </row>
    <row r="84884" spans="16:17">
      <c r="P84884" s="63"/>
      <c r="Q84884" s="63"/>
    </row>
    <row r="84885" spans="16:17">
      <c r="P84885" s="63"/>
      <c r="Q84885" s="63"/>
    </row>
    <row r="84886" spans="16:17">
      <c r="P84886" s="63"/>
      <c r="Q84886" s="63"/>
    </row>
    <row r="84887" spans="16:17">
      <c r="P84887" s="63"/>
      <c r="Q84887" s="63"/>
    </row>
    <row r="84888" spans="16:17">
      <c r="P84888" s="63"/>
      <c r="Q84888" s="63"/>
    </row>
    <row r="84889" spans="16:17">
      <c r="P84889" s="63"/>
      <c r="Q84889" s="63"/>
    </row>
    <row r="84890" spans="16:17">
      <c r="P84890" s="63"/>
      <c r="Q84890" s="63"/>
    </row>
    <row r="84891" spans="16:17">
      <c r="P84891" s="63"/>
      <c r="Q84891" s="63"/>
    </row>
    <row r="84892" spans="16:17">
      <c r="P84892" s="63"/>
      <c r="Q84892" s="63"/>
    </row>
    <row r="84893" spans="16:17">
      <c r="P84893" s="63"/>
      <c r="Q84893" s="63"/>
    </row>
    <row r="84894" spans="16:17">
      <c r="P84894" s="63"/>
      <c r="Q84894" s="63"/>
    </row>
    <row r="84895" spans="16:17">
      <c r="P84895" s="63"/>
      <c r="Q84895" s="63"/>
    </row>
    <row r="84896" spans="16:17">
      <c r="P84896" s="63"/>
      <c r="Q84896" s="63"/>
    </row>
    <row r="84897" spans="16:17">
      <c r="P84897" s="63"/>
      <c r="Q84897" s="63"/>
    </row>
    <row r="84898" spans="16:17">
      <c r="P84898" s="63"/>
      <c r="Q84898" s="63"/>
    </row>
    <row r="84899" spans="16:17">
      <c r="P84899" s="63"/>
      <c r="Q84899" s="63"/>
    </row>
    <row r="84900" spans="16:17">
      <c r="P84900" s="63"/>
      <c r="Q84900" s="63"/>
    </row>
    <row r="84901" spans="16:17">
      <c r="P84901" s="63"/>
      <c r="Q84901" s="63"/>
    </row>
    <row r="84902" spans="16:17">
      <c r="P84902" s="63"/>
      <c r="Q84902" s="63"/>
    </row>
    <row r="84903" spans="16:17">
      <c r="P84903" s="63"/>
      <c r="Q84903" s="63"/>
    </row>
    <row r="84904" spans="16:17">
      <c r="P84904" s="63"/>
      <c r="Q84904" s="63"/>
    </row>
    <row r="84905" spans="16:17">
      <c r="P84905" s="63"/>
      <c r="Q84905" s="63"/>
    </row>
    <row r="84906" spans="16:17">
      <c r="P84906" s="63"/>
      <c r="Q84906" s="63"/>
    </row>
    <row r="84907" spans="16:17">
      <c r="P84907" s="63"/>
      <c r="Q84907" s="63"/>
    </row>
    <row r="84908" spans="16:17">
      <c r="P84908" s="63"/>
      <c r="Q84908" s="63"/>
    </row>
    <row r="84909" spans="16:17">
      <c r="P84909" s="63"/>
      <c r="Q84909" s="63"/>
    </row>
    <row r="84910" spans="16:17">
      <c r="P84910" s="63"/>
      <c r="Q84910" s="63"/>
    </row>
    <row r="84911" spans="16:17">
      <c r="P84911" s="63"/>
      <c r="Q84911" s="63"/>
    </row>
    <row r="84912" spans="16:17">
      <c r="P84912" s="63"/>
      <c r="Q84912" s="63"/>
    </row>
    <row r="84913" spans="16:17">
      <c r="P84913" s="63"/>
      <c r="Q84913" s="63"/>
    </row>
    <row r="84914" spans="16:17">
      <c r="P84914" s="63"/>
      <c r="Q84914" s="63"/>
    </row>
    <row r="84915" spans="16:17">
      <c r="P84915" s="63"/>
      <c r="Q84915" s="63"/>
    </row>
    <row r="84916" spans="16:17">
      <c r="P84916" s="63"/>
      <c r="Q84916" s="63"/>
    </row>
    <row r="84917" spans="16:17">
      <c r="P84917" s="63"/>
      <c r="Q84917" s="63"/>
    </row>
    <row r="84918" spans="16:17">
      <c r="P84918" s="63"/>
      <c r="Q84918" s="63"/>
    </row>
    <row r="84919" spans="16:17">
      <c r="P84919" s="63"/>
      <c r="Q84919" s="63"/>
    </row>
    <row r="84920" spans="16:17">
      <c r="P84920" s="63"/>
      <c r="Q84920" s="63"/>
    </row>
    <row r="84921" spans="16:17">
      <c r="P84921" s="63"/>
      <c r="Q84921" s="63"/>
    </row>
    <row r="84922" spans="16:17">
      <c r="P84922" s="63"/>
      <c r="Q84922" s="63"/>
    </row>
    <row r="84923" spans="16:17">
      <c r="P84923" s="63"/>
      <c r="Q84923" s="63"/>
    </row>
    <row r="84924" spans="16:17">
      <c r="P84924" s="63"/>
      <c r="Q84924" s="63"/>
    </row>
    <row r="84925" spans="16:17">
      <c r="P84925" s="63"/>
      <c r="Q84925" s="63"/>
    </row>
    <row r="84926" spans="16:17">
      <c r="P84926" s="63"/>
      <c r="Q84926" s="63"/>
    </row>
    <row r="84927" spans="16:17">
      <c r="P84927" s="63"/>
      <c r="Q84927" s="63"/>
    </row>
    <row r="84928" spans="16:17">
      <c r="P84928" s="63"/>
      <c r="Q84928" s="63"/>
    </row>
    <row r="84929" spans="16:17">
      <c r="P84929" s="63"/>
      <c r="Q84929" s="63"/>
    </row>
    <row r="84930" spans="16:17">
      <c r="P84930" s="63"/>
      <c r="Q84930" s="63"/>
    </row>
    <row r="84931" spans="16:17">
      <c r="P84931" s="63"/>
      <c r="Q84931" s="63"/>
    </row>
    <row r="84932" spans="16:17">
      <c r="P84932" s="63"/>
      <c r="Q84932" s="63"/>
    </row>
    <row r="84933" spans="16:17">
      <c r="P84933" s="63"/>
      <c r="Q84933" s="63"/>
    </row>
    <row r="84934" spans="16:17">
      <c r="P84934" s="63"/>
      <c r="Q84934" s="63"/>
    </row>
    <row r="84935" spans="16:17">
      <c r="P84935" s="63"/>
      <c r="Q84935" s="63"/>
    </row>
    <row r="84936" spans="16:17">
      <c r="P84936" s="63"/>
      <c r="Q84936" s="63"/>
    </row>
    <row r="84937" spans="16:17">
      <c r="P84937" s="63"/>
      <c r="Q84937" s="63"/>
    </row>
    <row r="84938" spans="16:17">
      <c r="P84938" s="63"/>
      <c r="Q84938" s="63"/>
    </row>
    <row r="84939" spans="16:17">
      <c r="P84939" s="63"/>
      <c r="Q84939" s="63"/>
    </row>
    <row r="84940" spans="16:17">
      <c r="P84940" s="63"/>
      <c r="Q84940" s="63"/>
    </row>
    <row r="84941" spans="16:17">
      <c r="P84941" s="63"/>
      <c r="Q84941" s="63"/>
    </row>
    <row r="84942" spans="16:17">
      <c r="P84942" s="63"/>
      <c r="Q84942" s="63"/>
    </row>
    <row r="84943" spans="16:17">
      <c r="P84943" s="63"/>
      <c r="Q84943" s="63"/>
    </row>
    <row r="84944" spans="16:17">
      <c r="P84944" s="63"/>
      <c r="Q84944" s="63"/>
    </row>
    <row r="84945" spans="16:17">
      <c r="P84945" s="63"/>
      <c r="Q84945" s="63"/>
    </row>
    <row r="84946" spans="16:17">
      <c r="P84946" s="63"/>
      <c r="Q84946" s="63"/>
    </row>
    <row r="84947" spans="16:17">
      <c r="P84947" s="63"/>
      <c r="Q84947" s="63"/>
    </row>
    <row r="84948" spans="16:17">
      <c r="P84948" s="63"/>
      <c r="Q84948" s="63"/>
    </row>
    <row r="84949" spans="16:17">
      <c r="P84949" s="63"/>
      <c r="Q84949" s="63"/>
    </row>
    <row r="84950" spans="16:17">
      <c r="P84950" s="63"/>
      <c r="Q84950" s="63"/>
    </row>
    <row r="84951" spans="16:17">
      <c r="P84951" s="63"/>
      <c r="Q84951" s="63"/>
    </row>
    <row r="84952" spans="16:17">
      <c r="P84952" s="63"/>
      <c r="Q84952" s="63"/>
    </row>
    <row r="84953" spans="16:17">
      <c r="P84953" s="63"/>
      <c r="Q84953" s="63"/>
    </row>
    <row r="84954" spans="16:17">
      <c r="P84954" s="63"/>
      <c r="Q84954" s="63"/>
    </row>
    <row r="84955" spans="16:17">
      <c r="P84955" s="63"/>
      <c r="Q84955" s="63"/>
    </row>
    <row r="84956" spans="16:17">
      <c r="P84956" s="63"/>
      <c r="Q84956" s="63"/>
    </row>
    <row r="84957" spans="16:17">
      <c r="P84957" s="63"/>
      <c r="Q84957" s="63"/>
    </row>
    <row r="84958" spans="16:17">
      <c r="P84958" s="63"/>
      <c r="Q84958" s="63"/>
    </row>
    <row r="84959" spans="16:17">
      <c r="P84959" s="63"/>
      <c r="Q84959" s="63"/>
    </row>
    <row r="84960" spans="16:17">
      <c r="P84960" s="63"/>
      <c r="Q84960" s="63"/>
    </row>
    <row r="84961" spans="16:17">
      <c r="P84961" s="63"/>
      <c r="Q84961" s="63"/>
    </row>
    <row r="84962" spans="16:17">
      <c r="P84962" s="63"/>
      <c r="Q84962" s="63"/>
    </row>
    <row r="84963" spans="16:17">
      <c r="P84963" s="63"/>
      <c r="Q84963" s="63"/>
    </row>
    <row r="84964" spans="16:17">
      <c r="P84964" s="63"/>
      <c r="Q84964" s="63"/>
    </row>
    <row r="84965" spans="16:17">
      <c r="P84965" s="63"/>
      <c r="Q84965" s="63"/>
    </row>
    <row r="84966" spans="16:17">
      <c r="P84966" s="63"/>
      <c r="Q84966" s="63"/>
    </row>
    <row r="84967" spans="16:17">
      <c r="P84967" s="63"/>
      <c r="Q84967" s="63"/>
    </row>
    <row r="84968" spans="16:17">
      <c r="P84968" s="63"/>
      <c r="Q84968" s="63"/>
    </row>
    <row r="84969" spans="16:17">
      <c r="P84969" s="63"/>
      <c r="Q84969" s="63"/>
    </row>
    <row r="84970" spans="16:17">
      <c r="P84970" s="63"/>
      <c r="Q84970" s="63"/>
    </row>
    <row r="84971" spans="16:17">
      <c r="P84971" s="63"/>
      <c r="Q84971" s="63"/>
    </row>
    <row r="84972" spans="16:17">
      <c r="P84972" s="63"/>
      <c r="Q84972" s="63"/>
    </row>
    <row r="84973" spans="16:17">
      <c r="P84973" s="63"/>
      <c r="Q84973" s="63"/>
    </row>
    <row r="84974" spans="16:17">
      <c r="P84974" s="63"/>
      <c r="Q84974" s="63"/>
    </row>
    <row r="84975" spans="16:17">
      <c r="P84975" s="63"/>
      <c r="Q84975" s="63"/>
    </row>
    <row r="84976" spans="16:17">
      <c r="P84976" s="63"/>
      <c r="Q84976" s="63"/>
    </row>
    <row r="84977" spans="16:17">
      <c r="P84977" s="63"/>
      <c r="Q84977" s="63"/>
    </row>
    <row r="84978" spans="16:17">
      <c r="P84978" s="63"/>
      <c r="Q84978" s="63"/>
    </row>
    <row r="84979" spans="16:17">
      <c r="P84979" s="63"/>
      <c r="Q84979" s="63"/>
    </row>
    <row r="84980" spans="16:17">
      <c r="P84980" s="63"/>
      <c r="Q84980" s="63"/>
    </row>
    <row r="84981" spans="16:17">
      <c r="P84981" s="63"/>
      <c r="Q84981" s="63"/>
    </row>
    <row r="84982" spans="16:17">
      <c r="P84982" s="63"/>
      <c r="Q84982" s="63"/>
    </row>
    <row r="84983" spans="16:17">
      <c r="P84983" s="63"/>
      <c r="Q84983" s="63"/>
    </row>
    <row r="84984" spans="16:17">
      <c r="P84984" s="63"/>
      <c r="Q84984" s="63"/>
    </row>
    <row r="84985" spans="16:17">
      <c r="P84985" s="63"/>
      <c r="Q84985" s="63"/>
    </row>
    <row r="84986" spans="16:17">
      <c r="P84986" s="63"/>
      <c r="Q84986" s="63"/>
    </row>
    <row r="84987" spans="16:17">
      <c r="P84987" s="63"/>
      <c r="Q84987" s="63"/>
    </row>
    <row r="84988" spans="16:17">
      <c r="P84988" s="63"/>
      <c r="Q84988" s="63"/>
    </row>
    <row r="84989" spans="16:17">
      <c r="P84989" s="63"/>
      <c r="Q84989" s="63"/>
    </row>
    <row r="84990" spans="16:17">
      <c r="P84990" s="63"/>
      <c r="Q84990" s="63"/>
    </row>
    <row r="84991" spans="16:17">
      <c r="P84991" s="63"/>
      <c r="Q84991" s="63"/>
    </row>
    <row r="84992" spans="16:17">
      <c r="P84992" s="63"/>
      <c r="Q84992" s="63"/>
    </row>
    <row r="84993" spans="16:17">
      <c r="P84993" s="63"/>
      <c r="Q84993" s="63"/>
    </row>
    <row r="84994" spans="16:17">
      <c r="P84994" s="63"/>
      <c r="Q84994" s="63"/>
    </row>
    <row r="84995" spans="16:17">
      <c r="P84995" s="63"/>
      <c r="Q84995" s="63"/>
    </row>
    <row r="84996" spans="16:17">
      <c r="P84996" s="63"/>
      <c r="Q84996" s="63"/>
    </row>
    <row r="84997" spans="16:17">
      <c r="P84997" s="63"/>
      <c r="Q84997" s="63"/>
    </row>
    <row r="84998" spans="16:17">
      <c r="P84998" s="63"/>
      <c r="Q84998" s="63"/>
    </row>
    <row r="84999" spans="16:17">
      <c r="P84999" s="63"/>
      <c r="Q84999" s="63"/>
    </row>
    <row r="85000" spans="16:17">
      <c r="P85000" s="63"/>
      <c r="Q85000" s="63"/>
    </row>
    <row r="85001" spans="16:17">
      <c r="P85001" s="63"/>
      <c r="Q85001" s="63"/>
    </row>
    <row r="85002" spans="16:17">
      <c r="P85002" s="63"/>
      <c r="Q85002" s="63"/>
    </row>
    <row r="85003" spans="16:17">
      <c r="P85003" s="63"/>
      <c r="Q85003" s="63"/>
    </row>
    <row r="85004" spans="16:17">
      <c r="P85004" s="63"/>
      <c r="Q85004" s="63"/>
    </row>
    <row r="85005" spans="16:17">
      <c r="P85005" s="63"/>
      <c r="Q85005" s="63"/>
    </row>
    <row r="85006" spans="16:17">
      <c r="P85006" s="63"/>
      <c r="Q85006" s="63"/>
    </row>
    <row r="85007" spans="16:17">
      <c r="P85007" s="63"/>
      <c r="Q85007" s="63"/>
    </row>
    <row r="85008" spans="16:17">
      <c r="P85008" s="63"/>
      <c r="Q85008" s="63"/>
    </row>
    <row r="85009" spans="16:17">
      <c r="P85009" s="63"/>
      <c r="Q85009" s="63"/>
    </row>
    <row r="85010" spans="16:17">
      <c r="P85010" s="63"/>
      <c r="Q85010" s="63"/>
    </row>
    <row r="85011" spans="16:17">
      <c r="P85011" s="63"/>
      <c r="Q85011" s="63"/>
    </row>
    <row r="85012" spans="16:17">
      <c r="P85012" s="63"/>
      <c r="Q85012" s="63"/>
    </row>
    <row r="85013" spans="16:17">
      <c r="P85013" s="63"/>
      <c r="Q85013" s="63"/>
    </row>
    <row r="85014" spans="16:17">
      <c r="P85014" s="63"/>
      <c r="Q85014" s="63"/>
    </row>
    <row r="85015" spans="16:17">
      <c r="P85015" s="63"/>
      <c r="Q85015" s="63"/>
    </row>
    <row r="85016" spans="16:17">
      <c r="P85016" s="63"/>
      <c r="Q85016" s="63"/>
    </row>
    <row r="85017" spans="16:17">
      <c r="P85017" s="63"/>
      <c r="Q85017" s="63"/>
    </row>
    <row r="85018" spans="16:17">
      <c r="P85018" s="63"/>
      <c r="Q85018" s="63"/>
    </row>
    <row r="85019" spans="16:17">
      <c r="P85019" s="63"/>
      <c r="Q85019" s="63"/>
    </row>
    <row r="85020" spans="16:17">
      <c r="P85020" s="63"/>
      <c r="Q85020" s="63"/>
    </row>
    <row r="85021" spans="16:17">
      <c r="P85021" s="63"/>
      <c r="Q85021" s="63"/>
    </row>
    <row r="85022" spans="16:17">
      <c r="P85022" s="63"/>
      <c r="Q85022" s="63"/>
    </row>
    <row r="85023" spans="16:17">
      <c r="P85023" s="63"/>
      <c r="Q85023" s="63"/>
    </row>
    <row r="85024" spans="16:17">
      <c r="P85024" s="63"/>
      <c r="Q85024" s="63"/>
    </row>
    <row r="85025" spans="16:17">
      <c r="P85025" s="63"/>
      <c r="Q85025" s="63"/>
    </row>
    <row r="85026" spans="16:17">
      <c r="P85026" s="63"/>
      <c r="Q85026" s="63"/>
    </row>
    <row r="85027" spans="16:17">
      <c r="P85027" s="63"/>
      <c r="Q85027" s="63"/>
    </row>
    <row r="85028" spans="16:17">
      <c r="P85028" s="63"/>
      <c r="Q85028" s="63"/>
    </row>
    <row r="85029" spans="16:17">
      <c r="P85029" s="63"/>
      <c r="Q85029" s="63"/>
    </row>
    <row r="85030" spans="16:17">
      <c r="P85030" s="63"/>
      <c r="Q85030" s="63"/>
    </row>
    <row r="85031" spans="16:17">
      <c r="P85031" s="63"/>
      <c r="Q85031" s="63"/>
    </row>
    <row r="85032" spans="16:17">
      <c r="P85032" s="63"/>
      <c r="Q85032" s="63"/>
    </row>
    <row r="85033" spans="16:17">
      <c r="P85033" s="63"/>
      <c r="Q85033" s="63"/>
    </row>
    <row r="85034" spans="16:17">
      <c r="P85034" s="63"/>
      <c r="Q85034" s="63"/>
    </row>
    <row r="85035" spans="16:17">
      <c r="P85035" s="63"/>
      <c r="Q85035" s="63"/>
    </row>
    <row r="85036" spans="16:17">
      <c r="P85036" s="63"/>
      <c r="Q85036" s="63"/>
    </row>
    <row r="85037" spans="16:17">
      <c r="P85037" s="63"/>
      <c r="Q85037" s="63"/>
    </row>
    <row r="85038" spans="16:17">
      <c r="P85038" s="63"/>
      <c r="Q85038" s="63"/>
    </row>
    <row r="85039" spans="16:17">
      <c r="P85039" s="63"/>
      <c r="Q85039" s="63"/>
    </row>
    <row r="85040" spans="16:17">
      <c r="P85040" s="63"/>
      <c r="Q85040" s="63"/>
    </row>
    <row r="85041" spans="16:17">
      <c r="P85041" s="63"/>
      <c r="Q85041" s="63"/>
    </row>
    <row r="85042" spans="16:17">
      <c r="P85042" s="63"/>
      <c r="Q85042" s="63"/>
    </row>
    <row r="85043" spans="16:17">
      <c r="P85043" s="63"/>
      <c r="Q85043" s="63"/>
    </row>
    <row r="85044" spans="16:17">
      <c r="P85044" s="63"/>
      <c r="Q85044" s="63"/>
    </row>
    <row r="85045" spans="16:17">
      <c r="P85045" s="63"/>
      <c r="Q85045" s="63"/>
    </row>
    <row r="85046" spans="16:17">
      <c r="P85046" s="63"/>
      <c r="Q85046" s="63"/>
    </row>
    <row r="85047" spans="16:17">
      <c r="P85047" s="63"/>
      <c r="Q85047" s="63"/>
    </row>
    <row r="85048" spans="16:17">
      <c r="P85048" s="63"/>
      <c r="Q85048" s="63"/>
    </row>
    <row r="85049" spans="16:17">
      <c r="P85049" s="63"/>
      <c r="Q85049" s="63"/>
    </row>
    <row r="85050" spans="16:17">
      <c r="P85050" s="63"/>
      <c r="Q85050" s="63"/>
    </row>
    <row r="85051" spans="16:17">
      <c r="P85051" s="63"/>
      <c r="Q85051" s="63"/>
    </row>
    <row r="85052" spans="16:17">
      <c r="P85052" s="63"/>
      <c r="Q85052" s="63"/>
    </row>
    <row r="85053" spans="16:17">
      <c r="P85053" s="63"/>
      <c r="Q85053" s="63"/>
    </row>
    <row r="85054" spans="16:17">
      <c r="P85054" s="63"/>
      <c r="Q85054" s="63"/>
    </row>
    <row r="85055" spans="16:17">
      <c r="P85055" s="63"/>
      <c r="Q85055" s="63"/>
    </row>
    <row r="85056" spans="16:17">
      <c r="P85056" s="63"/>
      <c r="Q85056" s="63"/>
    </row>
    <row r="85057" spans="16:17">
      <c r="P85057" s="63"/>
      <c r="Q85057" s="63"/>
    </row>
    <row r="85058" spans="16:17">
      <c r="P85058" s="63"/>
      <c r="Q85058" s="63"/>
    </row>
    <row r="85059" spans="16:17">
      <c r="P85059" s="63"/>
      <c r="Q85059" s="63"/>
    </row>
    <row r="85060" spans="16:17">
      <c r="P85060" s="63"/>
      <c r="Q85060" s="63"/>
    </row>
    <row r="85061" spans="16:17">
      <c r="P85061" s="63"/>
      <c r="Q85061" s="63"/>
    </row>
    <row r="85062" spans="16:17">
      <c r="P85062" s="63"/>
      <c r="Q85062" s="63"/>
    </row>
    <row r="85063" spans="16:17">
      <c r="P85063" s="63"/>
      <c r="Q85063" s="63"/>
    </row>
    <row r="85064" spans="16:17">
      <c r="P85064" s="63"/>
      <c r="Q85064" s="63"/>
    </row>
    <row r="85065" spans="16:17">
      <c r="P85065" s="63"/>
      <c r="Q85065" s="63"/>
    </row>
    <row r="85066" spans="16:17">
      <c r="P85066" s="63"/>
      <c r="Q85066" s="63"/>
    </row>
    <row r="85067" spans="16:17">
      <c r="P85067" s="63"/>
      <c r="Q85067" s="63"/>
    </row>
    <row r="85068" spans="16:17">
      <c r="P85068" s="63"/>
      <c r="Q85068" s="63"/>
    </row>
    <row r="85069" spans="16:17">
      <c r="P85069" s="63"/>
      <c r="Q85069" s="63"/>
    </row>
    <row r="85070" spans="16:17">
      <c r="P85070" s="63"/>
      <c r="Q85070" s="63"/>
    </row>
    <row r="85071" spans="16:17">
      <c r="P85071" s="63"/>
      <c r="Q85071" s="63"/>
    </row>
    <row r="85072" spans="16:17">
      <c r="P85072" s="63"/>
      <c r="Q85072" s="63"/>
    </row>
    <row r="85073" spans="16:17">
      <c r="P85073" s="63"/>
      <c r="Q85073" s="63"/>
    </row>
    <row r="85074" spans="16:17">
      <c r="P85074" s="63"/>
      <c r="Q85074" s="63"/>
    </row>
    <row r="85075" spans="16:17">
      <c r="P85075" s="63"/>
      <c r="Q85075" s="63"/>
    </row>
    <row r="85076" spans="16:17">
      <c r="P85076" s="63"/>
      <c r="Q85076" s="63"/>
    </row>
    <row r="85077" spans="16:17">
      <c r="P85077" s="63"/>
      <c r="Q85077" s="63"/>
    </row>
    <row r="85078" spans="16:17">
      <c r="P85078" s="63"/>
      <c r="Q85078" s="63"/>
    </row>
    <row r="85079" spans="16:17">
      <c r="P85079" s="63"/>
      <c r="Q85079" s="63"/>
    </row>
    <row r="85080" spans="16:17">
      <c r="P85080" s="63"/>
      <c r="Q85080" s="63"/>
    </row>
    <row r="85081" spans="16:17">
      <c r="P85081" s="63"/>
      <c r="Q85081" s="63"/>
    </row>
    <row r="85082" spans="16:17">
      <c r="P85082" s="63"/>
      <c r="Q85082" s="63"/>
    </row>
    <row r="85083" spans="16:17">
      <c r="P85083" s="63"/>
      <c r="Q85083" s="63"/>
    </row>
    <row r="85084" spans="16:17">
      <c r="P85084" s="63"/>
      <c r="Q85084" s="63"/>
    </row>
    <row r="85085" spans="16:17">
      <c r="P85085" s="63"/>
      <c r="Q85085" s="63"/>
    </row>
    <row r="85086" spans="16:17">
      <c r="P85086" s="63"/>
      <c r="Q85086" s="63"/>
    </row>
    <row r="85087" spans="16:17">
      <c r="P85087" s="63"/>
      <c r="Q85087" s="63"/>
    </row>
    <row r="85088" spans="16:17">
      <c r="P85088" s="63"/>
      <c r="Q85088" s="63"/>
    </row>
    <row r="85089" spans="16:17">
      <c r="P85089" s="63"/>
      <c r="Q85089" s="63"/>
    </row>
    <row r="85090" spans="16:17">
      <c r="P85090" s="63"/>
      <c r="Q85090" s="63"/>
    </row>
    <row r="85091" spans="16:17">
      <c r="P85091" s="63"/>
      <c r="Q85091" s="63"/>
    </row>
    <row r="85092" spans="16:17">
      <c r="P85092" s="63"/>
      <c r="Q85092" s="63"/>
    </row>
    <row r="85093" spans="16:17">
      <c r="P85093" s="63"/>
      <c r="Q85093" s="63"/>
    </row>
    <row r="85094" spans="16:17">
      <c r="P85094" s="63"/>
      <c r="Q85094" s="63"/>
    </row>
    <row r="85095" spans="16:17">
      <c r="P85095" s="63"/>
      <c r="Q85095" s="63"/>
    </row>
    <row r="85096" spans="16:17">
      <c r="P85096" s="63"/>
      <c r="Q85096" s="63"/>
    </row>
    <row r="85097" spans="16:17">
      <c r="P85097" s="63"/>
      <c r="Q85097" s="63"/>
    </row>
    <row r="85098" spans="16:17">
      <c r="P85098" s="63"/>
      <c r="Q85098" s="63"/>
    </row>
    <row r="85099" spans="16:17">
      <c r="P85099" s="63"/>
      <c r="Q85099" s="63"/>
    </row>
    <row r="85100" spans="16:17">
      <c r="P85100" s="63"/>
      <c r="Q85100" s="63"/>
    </row>
    <row r="85101" spans="16:17">
      <c r="P85101" s="63"/>
      <c r="Q85101" s="63"/>
    </row>
    <row r="85102" spans="16:17">
      <c r="P85102" s="63"/>
      <c r="Q85102" s="63"/>
    </row>
    <row r="85103" spans="16:17">
      <c r="P85103" s="63"/>
      <c r="Q85103" s="63"/>
    </row>
    <row r="85104" spans="16:17">
      <c r="P85104" s="63"/>
      <c r="Q85104" s="63"/>
    </row>
    <row r="85105" spans="16:17">
      <c r="P85105" s="63"/>
      <c r="Q85105" s="63"/>
    </row>
    <row r="85106" spans="16:17">
      <c r="P85106" s="63"/>
      <c r="Q85106" s="63"/>
    </row>
    <row r="85107" spans="16:17">
      <c r="P85107" s="63"/>
      <c r="Q85107" s="63"/>
    </row>
    <row r="85108" spans="16:17">
      <c r="P85108" s="63"/>
      <c r="Q85108" s="63"/>
    </row>
    <row r="85109" spans="16:17">
      <c r="P85109" s="63"/>
      <c r="Q85109" s="63"/>
    </row>
    <row r="85110" spans="16:17">
      <c r="P85110" s="63"/>
      <c r="Q85110" s="63"/>
    </row>
    <row r="85111" spans="16:17">
      <c r="P85111" s="63"/>
      <c r="Q85111" s="63"/>
    </row>
    <row r="85112" spans="16:17">
      <c r="P85112" s="63"/>
      <c r="Q85112" s="63"/>
    </row>
    <row r="85113" spans="16:17">
      <c r="P85113" s="63"/>
      <c r="Q85113" s="63"/>
    </row>
    <row r="85114" spans="16:17">
      <c r="P85114" s="63"/>
      <c r="Q85114" s="63"/>
    </row>
    <row r="85115" spans="16:17">
      <c r="P85115" s="63"/>
      <c r="Q85115" s="63"/>
    </row>
    <row r="85116" spans="16:17">
      <c r="P85116" s="63"/>
      <c r="Q85116" s="63"/>
    </row>
    <row r="85117" spans="16:17">
      <c r="P85117" s="63"/>
      <c r="Q85117" s="63"/>
    </row>
    <row r="85118" spans="16:17">
      <c r="P85118" s="63"/>
      <c r="Q85118" s="63"/>
    </row>
    <row r="85119" spans="16:17">
      <c r="P85119" s="63"/>
      <c r="Q85119" s="63"/>
    </row>
    <row r="85120" spans="16:17">
      <c r="P85120" s="63"/>
      <c r="Q85120" s="63"/>
    </row>
    <row r="85121" spans="16:17">
      <c r="P85121" s="63"/>
      <c r="Q85121" s="63"/>
    </row>
    <row r="85122" spans="16:17">
      <c r="P85122" s="63"/>
      <c r="Q85122" s="63"/>
    </row>
    <row r="85123" spans="16:17">
      <c r="P85123" s="63"/>
      <c r="Q85123" s="63"/>
    </row>
    <row r="85124" spans="16:17">
      <c r="P85124" s="63"/>
      <c r="Q85124" s="63"/>
    </row>
    <row r="85125" spans="16:17">
      <c r="P85125" s="63"/>
      <c r="Q85125" s="63"/>
    </row>
    <row r="85126" spans="16:17">
      <c r="P85126" s="63"/>
      <c r="Q85126" s="63"/>
    </row>
    <row r="85127" spans="16:17">
      <c r="P85127" s="63"/>
      <c r="Q85127" s="63"/>
    </row>
    <row r="85128" spans="16:17">
      <c r="P85128" s="63"/>
      <c r="Q85128" s="63"/>
    </row>
    <row r="85129" spans="16:17">
      <c r="P85129" s="63"/>
      <c r="Q85129" s="63"/>
    </row>
    <row r="85130" spans="16:17">
      <c r="P85130" s="63"/>
      <c r="Q85130" s="63"/>
    </row>
    <row r="85131" spans="16:17">
      <c r="P85131" s="63"/>
      <c r="Q85131" s="63"/>
    </row>
    <row r="85132" spans="16:17">
      <c r="P85132" s="63"/>
      <c r="Q85132" s="63"/>
    </row>
    <row r="85133" spans="16:17">
      <c r="P85133" s="63"/>
      <c r="Q85133" s="63"/>
    </row>
    <row r="85134" spans="16:17">
      <c r="P85134" s="63"/>
      <c r="Q85134" s="63"/>
    </row>
    <row r="85135" spans="16:17">
      <c r="P85135" s="63"/>
      <c r="Q85135" s="63"/>
    </row>
    <row r="85136" spans="16:17">
      <c r="P85136" s="63"/>
      <c r="Q85136" s="63"/>
    </row>
    <row r="85137" spans="16:17">
      <c r="P85137" s="63"/>
      <c r="Q85137" s="63"/>
    </row>
    <row r="85138" spans="16:17">
      <c r="P85138" s="63"/>
      <c r="Q85138" s="63"/>
    </row>
    <row r="85139" spans="16:17">
      <c r="P85139" s="63"/>
      <c r="Q85139" s="63"/>
    </row>
    <row r="85140" spans="16:17">
      <c r="P85140" s="63"/>
      <c r="Q85140" s="63"/>
    </row>
    <row r="85141" spans="16:17">
      <c r="P85141" s="63"/>
      <c r="Q85141" s="63"/>
    </row>
    <row r="85142" spans="16:17">
      <c r="P85142" s="63"/>
      <c r="Q85142" s="63"/>
    </row>
    <row r="85143" spans="16:17">
      <c r="P85143" s="63"/>
      <c r="Q85143" s="63"/>
    </row>
    <row r="85144" spans="16:17">
      <c r="P85144" s="63"/>
      <c r="Q85144" s="63"/>
    </row>
    <row r="85145" spans="16:17">
      <c r="P85145" s="63"/>
      <c r="Q85145" s="63"/>
    </row>
    <row r="85146" spans="16:17">
      <c r="P85146" s="63"/>
      <c r="Q85146" s="63"/>
    </row>
    <row r="85147" spans="16:17">
      <c r="P85147" s="63"/>
      <c r="Q85147" s="63"/>
    </row>
    <row r="85148" spans="16:17">
      <c r="P85148" s="63"/>
      <c r="Q85148" s="63"/>
    </row>
    <row r="85149" spans="16:17">
      <c r="P85149" s="63"/>
      <c r="Q85149" s="63"/>
    </row>
    <row r="85150" spans="16:17">
      <c r="P85150" s="63"/>
      <c r="Q85150" s="63"/>
    </row>
    <row r="85151" spans="16:17">
      <c r="P85151" s="63"/>
      <c r="Q85151" s="63"/>
    </row>
    <row r="85152" spans="16:17">
      <c r="P85152" s="63"/>
      <c r="Q85152" s="63"/>
    </row>
    <row r="85153" spans="16:17">
      <c r="P85153" s="63"/>
      <c r="Q85153" s="63"/>
    </row>
    <row r="85154" spans="16:17">
      <c r="P85154" s="63"/>
      <c r="Q85154" s="63"/>
    </row>
    <row r="85155" spans="16:17">
      <c r="P85155" s="63"/>
      <c r="Q85155" s="63"/>
    </row>
    <row r="85156" spans="16:17">
      <c r="P85156" s="63"/>
      <c r="Q85156" s="63"/>
    </row>
    <row r="85157" spans="16:17">
      <c r="P85157" s="63"/>
      <c r="Q85157" s="63"/>
    </row>
    <row r="85158" spans="16:17">
      <c r="P85158" s="63"/>
      <c r="Q85158" s="63"/>
    </row>
    <row r="85159" spans="16:17">
      <c r="P85159" s="63"/>
      <c r="Q85159" s="63"/>
    </row>
    <row r="85160" spans="16:17">
      <c r="P85160" s="63"/>
      <c r="Q85160" s="63"/>
    </row>
    <row r="85161" spans="16:17">
      <c r="P85161" s="63"/>
      <c r="Q85161" s="63"/>
    </row>
    <row r="85162" spans="16:17">
      <c r="P85162" s="63"/>
      <c r="Q85162" s="63"/>
    </row>
    <row r="85163" spans="16:17">
      <c r="P85163" s="63"/>
      <c r="Q85163" s="63"/>
    </row>
    <row r="85164" spans="16:17">
      <c r="P85164" s="63"/>
      <c r="Q85164" s="63"/>
    </row>
    <row r="85165" spans="16:17">
      <c r="P85165" s="63"/>
      <c r="Q85165" s="63"/>
    </row>
    <row r="85166" spans="16:17">
      <c r="P85166" s="63"/>
      <c r="Q85166" s="63"/>
    </row>
    <row r="85167" spans="16:17">
      <c r="P85167" s="63"/>
      <c r="Q85167" s="63"/>
    </row>
    <row r="85168" spans="16:17">
      <c r="P85168" s="63"/>
      <c r="Q85168" s="63"/>
    </row>
    <row r="85169" spans="16:17">
      <c r="P85169" s="63"/>
      <c r="Q85169" s="63"/>
    </row>
    <row r="85170" spans="16:17">
      <c r="P85170" s="63"/>
      <c r="Q85170" s="63"/>
    </row>
    <row r="85171" spans="16:17">
      <c r="P85171" s="63"/>
      <c r="Q85171" s="63"/>
    </row>
    <row r="85172" spans="16:17">
      <c r="P85172" s="63"/>
      <c r="Q85172" s="63"/>
    </row>
    <row r="85173" spans="16:17">
      <c r="P85173" s="63"/>
      <c r="Q85173" s="63"/>
    </row>
    <row r="85174" spans="16:17">
      <c r="P85174" s="63"/>
      <c r="Q85174" s="63"/>
    </row>
    <row r="85175" spans="16:17">
      <c r="P85175" s="63"/>
      <c r="Q85175" s="63"/>
    </row>
    <row r="85176" spans="16:17">
      <c r="P85176" s="63"/>
      <c r="Q85176" s="63"/>
    </row>
    <row r="85177" spans="16:17">
      <c r="P85177" s="63"/>
      <c r="Q85177" s="63"/>
    </row>
    <row r="85178" spans="16:17">
      <c r="P85178" s="63"/>
      <c r="Q85178" s="63"/>
    </row>
    <row r="85179" spans="16:17">
      <c r="P85179" s="63"/>
      <c r="Q85179" s="63"/>
    </row>
    <row r="85180" spans="16:17">
      <c r="P85180" s="63"/>
      <c r="Q85180" s="63"/>
    </row>
    <row r="85181" spans="16:17">
      <c r="P85181" s="63"/>
      <c r="Q85181" s="63"/>
    </row>
    <row r="85182" spans="16:17">
      <c r="P85182" s="63"/>
      <c r="Q85182" s="63"/>
    </row>
    <row r="85183" spans="16:17">
      <c r="P85183" s="63"/>
      <c r="Q85183" s="63"/>
    </row>
    <row r="85184" spans="16:17">
      <c r="P85184" s="63"/>
      <c r="Q85184" s="63"/>
    </row>
    <row r="85185" spans="16:17">
      <c r="P85185" s="63"/>
      <c r="Q85185" s="63"/>
    </row>
    <row r="85186" spans="16:17">
      <c r="P85186" s="63"/>
      <c r="Q85186" s="63"/>
    </row>
    <row r="85187" spans="16:17">
      <c r="P85187" s="63"/>
      <c r="Q85187" s="63"/>
    </row>
    <row r="85188" spans="16:17">
      <c r="P85188" s="63"/>
      <c r="Q85188" s="63"/>
    </row>
    <row r="85189" spans="16:17">
      <c r="P85189" s="63"/>
      <c r="Q85189" s="63"/>
    </row>
    <row r="85190" spans="16:17">
      <c r="P85190" s="63"/>
      <c r="Q85190" s="63"/>
    </row>
    <row r="85191" spans="16:17">
      <c r="P85191" s="63"/>
      <c r="Q85191" s="63"/>
    </row>
    <row r="85192" spans="16:17">
      <c r="P85192" s="63"/>
      <c r="Q85192" s="63"/>
    </row>
    <row r="85193" spans="16:17">
      <c r="P85193" s="63"/>
      <c r="Q85193" s="63"/>
    </row>
    <row r="85194" spans="16:17">
      <c r="P85194" s="63"/>
      <c r="Q85194" s="63"/>
    </row>
    <row r="85195" spans="16:17">
      <c r="P85195" s="63"/>
      <c r="Q85195" s="63"/>
    </row>
    <row r="85196" spans="16:17">
      <c r="P85196" s="63"/>
      <c r="Q85196" s="63"/>
    </row>
    <row r="85197" spans="16:17">
      <c r="P85197" s="63"/>
      <c r="Q85197" s="63"/>
    </row>
    <row r="85198" spans="16:17">
      <c r="P85198" s="63"/>
      <c r="Q85198" s="63"/>
    </row>
    <row r="85199" spans="16:17">
      <c r="P85199" s="63"/>
      <c r="Q85199" s="63"/>
    </row>
    <row r="85200" spans="16:17">
      <c r="P85200" s="63"/>
      <c r="Q85200" s="63"/>
    </row>
    <row r="85201" spans="16:17">
      <c r="P85201" s="63"/>
      <c r="Q85201" s="63"/>
    </row>
    <row r="85202" spans="16:17">
      <c r="P85202" s="63"/>
      <c r="Q85202" s="63"/>
    </row>
    <row r="85203" spans="16:17">
      <c r="P85203" s="63"/>
      <c r="Q85203" s="63"/>
    </row>
    <row r="85204" spans="16:17">
      <c r="P85204" s="63"/>
      <c r="Q85204" s="63"/>
    </row>
    <row r="85205" spans="16:17">
      <c r="P85205" s="63"/>
      <c r="Q85205" s="63"/>
    </row>
    <row r="85206" spans="16:17">
      <c r="P85206" s="63"/>
      <c r="Q85206" s="63"/>
    </row>
    <row r="85207" spans="16:17">
      <c r="P85207" s="63"/>
      <c r="Q85207" s="63"/>
    </row>
    <row r="85208" spans="16:17">
      <c r="P85208" s="63"/>
      <c r="Q85208" s="63"/>
    </row>
    <row r="85209" spans="16:17">
      <c r="P85209" s="63"/>
      <c r="Q85209" s="63"/>
    </row>
    <row r="85210" spans="16:17">
      <c r="P85210" s="63"/>
      <c r="Q85210" s="63"/>
    </row>
    <row r="85211" spans="16:17">
      <c r="P85211" s="63"/>
      <c r="Q85211" s="63"/>
    </row>
    <row r="85212" spans="16:17">
      <c r="P85212" s="63"/>
      <c r="Q85212" s="63"/>
    </row>
    <row r="85213" spans="16:17">
      <c r="P85213" s="63"/>
      <c r="Q85213" s="63"/>
    </row>
    <row r="85214" spans="16:17">
      <c r="P85214" s="63"/>
      <c r="Q85214" s="63"/>
    </row>
    <row r="85215" spans="16:17">
      <c r="P85215" s="63"/>
      <c r="Q85215" s="63"/>
    </row>
    <row r="85216" spans="16:17">
      <c r="P85216" s="63"/>
      <c r="Q85216" s="63"/>
    </row>
    <row r="85217" spans="16:17">
      <c r="P85217" s="63"/>
      <c r="Q85217" s="63"/>
    </row>
    <row r="85218" spans="16:17">
      <c r="P85218" s="63"/>
      <c r="Q85218" s="63"/>
    </row>
    <row r="85219" spans="16:17">
      <c r="P85219" s="63"/>
      <c r="Q85219" s="63"/>
    </row>
    <row r="85220" spans="16:17">
      <c r="P85220" s="63"/>
      <c r="Q85220" s="63"/>
    </row>
    <row r="85221" spans="16:17">
      <c r="P85221" s="63"/>
      <c r="Q85221" s="63"/>
    </row>
    <row r="85222" spans="16:17">
      <c r="P85222" s="63"/>
      <c r="Q85222" s="63"/>
    </row>
    <row r="85223" spans="16:17">
      <c r="P85223" s="63"/>
      <c r="Q85223" s="63"/>
    </row>
    <row r="85224" spans="16:17">
      <c r="P85224" s="63"/>
      <c r="Q85224" s="63"/>
    </row>
    <row r="85225" spans="16:17">
      <c r="P85225" s="63"/>
      <c r="Q85225" s="63"/>
    </row>
    <row r="85226" spans="16:17">
      <c r="P85226" s="63"/>
      <c r="Q85226" s="63"/>
    </row>
    <row r="85227" spans="16:17">
      <c r="P85227" s="63"/>
      <c r="Q85227" s="63"/>
    </row>
    <row r="85228" spans="16:17">
      <c r="P85228" s="63"/>
      <c r="Q85228" s="63"/>
    </row>
    <row r="85229" spans="16:17">
      <c r="P85229" s="63"/>
      <c r="Q85229" s="63"/>
    </row>
    <row r="85230" spans="16:17">
      <c r="P85230" s="63"/>
      <c r="Q85230" s="63"/>
    </row>
    <row r="85231" spans="16:17">
      <c r="P85231" s="63"/>
      <c r="Q85231" s="63"/>
    </row>
    <row r="85232" spans="16:17">
      <c r="P85232" s="63"/>
      <c r="Q85232" s="63"/>
    </row>
    <row r="85233" spans="16:17">
      <c r="P85233" s="63"/>
      <c r="Q85233" s="63"/>
    </row>
    <row r="85234" spans="16:17">
      <c r="P85234" s="63"/>
      <c r="Q85234" s="63"/>
    </row>
    <row r="85235" spans="16:17">
      <c r="P85235" s="63"/>
      <c r="Q85235" s="63"/>
    </row>
    <row r="85236" spans="16:17">
      <c r="P85236" s="63"/>
      <c r="Q85236" s="63"/>
    </row>
    <row r="85237" spans="16:17">
      <c r="P85237" s="63"/>
      <c r="Q85237" s="63"/>
    </row>
    <row r="85238" spans="16:17">
      <c r="P85238" s="63"/>
      <c r="Q85238" s="63"/>
    </row>
    <row r="85239" spans="16:17">
      <c r="P85239" s="63"/>
      <c r="Q85239" s="63"/>
    </row>
    <row r="85240" spans="16:17">
      <c r="P85240" s="63"/>
      <c r="Q85240" s="63"/>
    </row>
    <row r="85241" spans="16:17">
      <c r="P85241" s="63"/>
      <c r="Q85241" s="63"/>
    </row>
    <row r="85242" spans="16:17">
      <c r="P85242" s="63"/>
      <c r="Q85242" s="63"/>
    </row>
    <row r="85243" spans="16:17">
      <c r="P85243" s="63"/>
      <c r="Q85243" s="63"/>
    </row>
    <row r="85244" spans="16:17">
      <c r="P85244" s="63"/>
      <c r="Q85244" s="63"/>
    </row>
    <row r="85245" spans="16:17">
      <c r="P85245" s="63"/>
      <c r="Q85245" s="63"/>
    </row>
    <row r="85246" spans="16:17">
      <c r="P85246" s="63"/>
      <c r="Q85246" s="63"/>
    </row>
    <row r="85247" spans="16:17">
      <c r="P85247" s="63"/>
      <c r="Q85247" s="63"/>
    </row>
    <row r="85248" spans="16:17">
      <c r="P85248" s="63"/>
      <c r="Q85248" s="63"/>
    </row>
    <row r="85249" spans="16:17">
      <c r="P85249" s="63"/>
      <c r="Q85249" s="63"/>
    </row>
    <row r="85250" spans="16:17">
      <c r="P85250" s="63"/>
      <c r="Q85250" s="63"/>
    </row>
    <row r="85251" spans="16:17">
      <c r="P85251" s="63"/>
      <c r="Q85251" s="63"/>
    </row>
    <row r="85252" spans="16:17">
      <c r="P85252" s="63"/>
      <c r="Q85252" s="63"/>
    </row>
    <row r="85253" spans="16:17">
      <c r="P85253" s="63"/>
      <c r="Q85253" s="63"/>
    </row>
    <row r="85254" spans="16:17">
      <c r="P85254" s="63"/>
      <c r="Q85254" s="63"/>
    </row>
    <row r="85255" spans="16:17">
      <c r="P85255" s="63"/>
      <c r="Q85255" s="63"/>
    </row>
    <row r="85256" spans="16:17">
      <c r="P85256" s="63"/>
      <c r="Q85256" s="63"/>
    </row>
    <row r="85257" spans="16:17">
      <c r="P85257" s="63"/>
      <c r="Q85257" s="63"/>
    </row>
    <row r="85258" spans="16:17">
      <c r="P85258" s="63"/>
      <c r="Q85258" s="63"/>
    </row>
    <row r="85259" spans="16:17">
      <c r="P85259" s="63"/>
      <c r="Q85259" s="63"/>
    </row>
    <row r="85260" spans="16:17">
      <c r="P85260" s="63"/>
      <c r="Q85260" s="63"/>
    </row>
    <row r="85261" spans="16:17">
      <c r="P85261" s="63"/>
      <c r="Q85261" s="63"/>
    </row>
    <row r="85262" spans="16:17">
      <c r="P85262" s="63"/>
      <c r="Q85262" s="63"/>
    </row>
    <row r="85263" spans="16:17">
      <c r="P85263" s="63"/>
      <c r="Q85263" s="63"/>
    </row>
    <row r="85264" spans="16:17">
      <c r="P85264" s="63"/>
      <c r="Q85264" s="63"/>
    </row>
    <row r="85265" spans="16:17">
      <c r="P85265" s="63"/>
      <c r="Q85265" s="63"/>
    </row>
    <row r="85266" spans="16:17">
      <c r="P85266" s="63"/>
      <c r="Q85266" s="63"/>
    </row>
    <row r="85267" spans="16:17">
      <c r="P85267" s="63"/>
      <c r="Q85267" s="63"/>
    </row>
    <row r="85268" spans="16:17">
      <c r="P85268" s="63"/>
      <c r="Q85268" s="63"/>
    </row>
    <row r="85269" spans="16:17">
      <c r="P85269" s="63"/>
      <c r="Q85269" s="63"/>
    </row>
    <row r="85270" spans="16:17">
      <c r="P85270" s="63"/>
      <c r="Q85270" s="63"/>
    </row>
    <row r="85271" spans="16:17">
      <c r="P85271" s="63"/>
      <c r="Q85271" s="63"/>
    </row>
    <row r="85272" spans="16:17">
      <c r="P85272" s="63"/>
      <c r="Q85272" s="63"/>
    </row>
    <row r="85273" spans="16:17">
      <c r="P85273" s="63"/>
      <c r="Q85273" s="63"/>
    </row>
    <row r="85274" spans="16:17">
      <c r="P85274" s="63"/>
      <c r="Q85274" s="63"/>
    </row>
    <row r="85275" spans="16:17">
      <c r="P85275" s="63"/>
      <c r="Q85275" s="63"/>
    </row>
    <row r="85276" spans="16:17">
      <c r="P85276" s="63"/>
      <c r="Q85276" s="63"/>
    </row>
    <row r="85277" spans="16:17">
      <c r="P85277" s="63"/>
      <c r="Q85277" s="63"/>
    </row>
    <row r="85278" spans="16:17">
      <c r="P85278" s="63"/>
      <c r="Q85278" s="63"/>
    </row>
    <row r="85279" spans="16:17">
      <c r="P85279" s="63"/>
      <c r="Q85279" s="63"/>
    </row>
    <row r="85280" spans="16:17">
      <c r="P85280" s="63"/>
      <c r="Q85280" s="63"/>
    </row>
    <row r="85281" spans="16:17">
      <c r="P85281" s="63"/>
      <c r="Q85281" s="63"/>
    </row>
    <row r="85282" spans="16:17">
      <c r="P85282" s="63"/>
      <c r="Q85282" s="63"/>
    </row>
    <row r="85283" spans="16:17">
      <c r="P85283" s="63"/>
      <c r="Q85283" s="63"/>
    </row>
    <row r="85284" spans="16:17">
      <c r="P85284" s="63"/>
      <c r="Q85284" s="63"/>
    </row>
    <row r="85285" spans="16:17">
      <c r="P85285" s="63"/>
      <c r="Q85285" s="63"/>
    </row>
    <row r="85286" spans="16:17">
      <c r="P85286" s="63"/>
      <c r="Q85286" s="63"/>
    </row>
    <row r="85287" spans="16:17">
      <c r="P85287" s="63"/>
      <c r="Q85287" s="63"/>
    </row>
    <row r="85288" spans="16:17">
      <c r="P85288" s="63"/>
      <c r="Q85288" s="63"/>
    </row>
    <row r="85289" spans="16:17">
      <c r="P85289" s="63"/>
      <c r="Q85289" s="63"/>
    </row>
    <row r="85290" spans="16:17">
      <c r="P85290" s="63"/>
      <c r="Q85290" s="63"/>
    </row>
    <row r="85291" spans="16:17">
      <c r="P85291" s="63"/>
      <c r="Q85291" s="63"/>
    </row>
    <row r="85292" spans="16:17">
      <c r="P85292" s="63"/>
      <c r="Q85292" s="63"/>
    </row>
    <row r="85293" spans="16:17">
      <c r="P85293" s="63"/>
      <c r="Q85293" s="63"/>
    </row>
    <row r="85294" spans="16:17">
      <c r="P85294" s="63"/>
      <c r="Q85294" s="63"/>
    </row>
    <row r="85295" spans="16:17">
      <c r="P85295" s="63"/>
      <c r="Q85295" s="63"/>
    </row>
    <row r="85296" spans="16:17">
      <c r="P85296" s="63"/>
      <c r="Q85296" s="63"/>
    </row>
    <row r="85297" spans="16:17">
      <c r="P85297" s="63"/>
      <c r="Q85297" s="63"/>
    </row>
    <row r="85298" spans="16:17">
      <c r="P85298" s="63"/>
      <c r="Q85298" s="63"/>
    </row>
    <row r="85299" spans="16:17">
      <c r="P85299" s="63"/>
      <c r="Q85299" s="63"/>
    </row>
    <row r="85300" spans="16:17">
      <c r="P85300" s="63"/>
      <c r="Q85300" s="63"/>
    </row>
    <row r="85301" spans="16:17">
      <c r="P85301" s="63"/>
      <c r="Q85301" s="63"/>
    </row>
    <row r="85302" spans="16:17">
      <c r="P85302" s="63"/>
      <c r="Q85302" s="63"/>
    </row>
    <row r="85303" spans="16:17">
      <c r="P85303" s="63"/>
      <c r="Q85303" s="63"/>
    </row>
    <row r="85304" spans="16:17">
      <c r="P85304" s="63"/>
      <c r="Q85304" s="63"/>
    </row>
    <row r="85305" spans="16:17">
      <c r="P85305" s="63"/>
      <c r="Q85305" s="63"/>
    </row>
    <row r="85306" spans="16:17">
      <c r="P85306" s="63"/>
      <c r="Q85306" s="63"/>
    </row>
    <row r="85307" spans="16:17">
      <c r="P85307" s="63"/>
      <c r="Q85307" s="63"/>
    </row>
    <row r="85308" spans="16:17">
      <c r="P85308" s="63"/>
      <c r="Q85308" s="63"/>
    </row>
    <row r="85309" spans="16:17">
      <c r="P85309" s="63"/>
      <c r="Q85309" s="63"/>
    </row>
    <row r="85310" spans="16:17">
      <c r="P85310" s="63"/>
      <c r="Q85310" s="63"/>
    </row>
    <row r="85311" spans="16:17">
      <c r="P85311" s="63"/>
      <c r="Q85311" s="63"/>
    </row>
    <row r="85312" spans="16:17">
      <c r="P85312" s="63"/>
      <c r="Q85312" s="63"/>
    </row>
    <row r="85313" spans="16:17">
      <c r="P85313" s="63"/>
      <c r="Q85313" s="63"/>
    </row>
    <row r="85314" spans="16:17">
      <c r="P85314" s="63"/>
      <c r="Q85314" s="63"/>
    </row>
    <row r="85315" spans="16:17">
      <c r="P85315" s="63"/>
      <c r="Q85315" s="63"/>
    </row>
    <row r="85316" spans="16:17">
      <c r="P85316" s="63"/>
      <c r="Q85316" s="63"/>
    </row>
    <row r="85317" spans="16:17">
      <c r="P85317" s="63"/>
      <c r="Q85317" s="63"/>
    </row>
    <row r="85318" spans="16:17">
      <c r="P85318" s="63"/>
      <c r="Q85318" s="63"/>
    </row>
    <row r="85319" spans="16:17">
      <c r="P85319" s="63"/>
      <c r="Q85319" s="63"/>
    </row>
    <row r="85320" spans="16:17">
      <c r="P85320" s="63"/>
      <c r="Q85320" s="63"/>
    </row>
    <row r="85321" spans="16:17">
      <c r="P85321" s="63"/>
      <c r="Q85321" s="63"/>
    </row>
    <row r="85322" spans="16:17">
      <c r="P85322" s="63"/>
      <c r="Q85322" s="63"/>
    </row>
    <row r="85323" spans="16:17">
      <c r="P85323" s="63"/>
      <c r="Q85323" s="63"/>
    </row>
    <row r="85324" spans="16:17">
      <c r="P85324" s="63"/>
      <c r="Q85324" s="63"/>
    </row>
    <row r="85325" spans="16:17">
      <c r="P85325" s="63"/>
      <c r="Q85325" s="63"/>
    </row>
    <row r="85326" spans="16:17">
      <c r="P85326" s="63"/>
      <c r="Q85326" s="63"/>
    </row>
    <row r="85327" spans="16:17">
      <c r="P85327" s="63"/>
      <c r="Q85327" s="63"/>
    </row>
    <row r="85328" spans="16:17">
      <c r="P85328" s="63"/>
      <c r="Q85328" s="63"/>
    </row>
    <row r="85329" spans="16:17">
      <c r="P85329" s="63"/>
      <c r="Q85329" s="63"/>
    </row>
    <row r="85330" spans="16:17">
      <c r="P85330" s="63"/>
      <c r="Q85330" s="63"/>
    </row>
    <row r="85331" spans="16:17">
      <c r="P85331" s="63"/>
      <c r="Q85331" s="63"/>
    </row>
    <row r="85332" spans="16:17">
      <c r="P85332" s="63"/>
      <c r="Q85332" s="63"/>
    </row>
    <row r="85333" spans="16:17">
      <c r="P85333" s="63"/>
      <c r="Q85333" s="63"/>
    </row>
    <row r="85334" spans="16:17">
      <c r="P85334" s="63"/>
      <c r="Q85334" s="63"/>
    </row>
    <row r="85335" spans="16:17">
      <c r="P85335" s="63"/>
      <c r="Q85335" s="63"/>
    </row>
    <row r="85336" spans="16:17">
      <c r="P85336" s="63"/>
      <c r="Q85336" s="63"/>
    </row>
    <row r="85337" spans="16:17">
      <c r="P85337" s="63"/>
      <c r="Q85337" s="63"/>
    </row>
    <row r="85338" spans="16:17">
      <c r="P85338" s="63"/>
      <c r="Q85338" s="63"/>
    </row>
    <row r="85339" spans="16:17">
      <c r="P85339" s="63"/>
      <c r="Q85339" s="63"/>
    </row>
    <row r="85340" spans="16:17">
      <c r="P85340" s="63"/>
      <c r="Q85340" s="63"/>
    </row>
    <row r="85341" spans="16:17">
      <c r="P85341" s="63"/>
      <c r="Q85341" s="63"/>
    </row>
    <row r="85342" spans="16:17">
      <c r="P85342" s="63"/>
      <c r="Q85342" s="63"/>
    </row>
    <row r="85343" spans="16:17">
      <c r="P85343" s="63"/>
      <c r="Q85343" s="63"/>
    </row>
    <row r="85344" spans="16:17">
      <c r="P85344" s="63"/>
      <c r="Q85344" s="63"/>
    </row>
    <row r="85345" spans="16:17">
      <c r="P85345" s="63"/>
      <c r="Q85345" s="63"/>
    </row>
    <row r="85346" spans="16:17">
      <c r="P85346" s="63"/>
      <c r="Q85346" s="63"/>
    </row>
    <row r="85347" spans="16:17">
      <c r="P85347" s="63"/>
      <c r="Q85347" s="63"/>
    </row>
    <row r="85348" spans="16:17">
      <c r="P85348" s="63"/>
      <c r="Q85348" s="63"/>
    </row>
    <row r="85349" spans="16:17">
      <c r="P85349" s="63"/>
      <c r="Q85349" s="63"/>
    </row>
    <row r="85350" spans="16:17">
      <c r="P85350" s="63"/>
      <c r="Q85350" s="63"/>
    </row>
    <row r="85351" spans="16:17">
      <c r="P85351" s="63"/>
      <c r="Q85351" s="63"/>
    </row>
    <row r="85352" spans="16:17">
      <c r="P85352" s="63"/>
      <c r="Q85352" s="63"/>
    </row>
    <row r="85353" spans="16:17">
      <c r="P85353" s="63"/>
      <c r="Q85353" s="63"/>
    </row>
    <row r="85354" spans="16:17">
      <c r="P85354" s="63"/>
      <c r="Q85354" s="63"/>
    </row>
    <row r="85355" spans="16:17">
      <c r="P85355" s="63"/>
      <c r="Q85355" s="63"/>
    </row>
    <row r="85356" spans="16:17">
      <c r="P85356" s="63"/>
      <c r="Q85356" s="63"/>
    </row>
    <row r="85357" spans="16:17">
      <c r="P85357" s="63"/>
      <c r="Q85357" s="63"/>
    </row>
    <row r="85358" spans="16:17">
      <c r="P85358" s="63"/>
      <c r="Q85358" s="63"/>
    </row>
    <row r="85359" spans="16:17">
      <c r="P85359" s="63"/>
      <c r="Q85359" s="63"/>
    </row>
    <row r="85360" spans="16:17">
      <c r="P85360" s="63"/>
      <c r="Q85360" s="63"/>
    </row>
    <row r="85361" spans="16:17">
      <c r="P85361" s="63"/>
      <c r="Q85361" s="63"/>
    </row>
    <row r="85362" spans="16:17">
      <c r="P85362" s="63"/>
      <c r="Q85362" s="63"/>
    </row>
    <row r="85363" spans="16:17">
      <c r="P85363" s="63"/>
      <c r="Q85363" s="63"/>
    </row>
    <row r="85364" spans="16:17">
      <c r="P85364" s="63"/>
      <c r="Q85364" s="63"/>
    </row>
    <row r="85365" spans="16:17">
      <c r="P85365" s="63"/>
      <c r="Q85365" s="63"/>
    </row>
    <row r="85366" spans="16:17">
      <c r="P85366" s="63"/>
      <c r="Q85366" s="63"/>
    </row>
    <row r="85367" spans="16:17">
      <c r="P85367" s="63"/>
      <c r="Q85367" s="63"/>
    </row>
    <row r="85368" spans="16:17">
      <c r="P85368" s="63"/>
      <c r="Q85368" s="63"/>
    </row>
    <row r="85369" spans="16:17">
      <c r="P85369" s="63"/>
      <c r="Q85369" s="63"/>
    </row>
    <row r="85370" spans="16:17">
      <c r="P85370" s="63"/>
      <c r="Q85370" s="63"/>
    </row>
    <row r="85371" spans="16:17">
      <c r="P85371" s="63"/>
      <c r="Q85371" s="63"/>
    </row>
    <row r="85372" spans="16:17">
      <c r="P85372" s="63"/>
      <c r="Q85372" s="63"/>
    </row>
    <row r="85373" spans="16:17">
      <c r="P85373" s="63"/>
      <c r="Q85373" s="63"/>
    </row>
    <row r="85374" spans="16:17">
      <c r="P85374" s="63"/>
      <c r="Q85374" s="63"/>
    </row>
    <row r="85375" spans="16:17">
      <c r="P85375" s="63"/>
      <c r="Q85375" s="63"/>
    </row>
    <row r="85376" spans="16:17">
      <c r="P85376" s="63"/>
      <c r="Q85376" s="63"/>
    </row>
    <row r="85377" spans="16:17">
      <c r="P85377" s="63"/>
      <c r="Q85377" s="63"/>
    </row>
    <row r="85378" spans="16:17">
      <c r="P85378" s="63"/>
      <c r="Q85378" s="63"/>
    </row>
    <row r="85379" spans="16:17">
      <c r="P85379" s="63"/>
      <c r="Q85379" s="63"/>
    </row>
    <row r="85380" spans="16:17">
      <c r="P85380" s="63"/>
      <c r="Q85380" s="63"/>
    </row>
    <row r="85381" spans="16:17">
      <c r="P85381" s="63"/>
      <c r="Q85381" s="63"/>
    </row>
    <row r="85382" spans="16:17">
      <c r="P85382" s="63"/>
      <c r="Q85382" s="63"/>
    </row>
    <row r="85383" spans="16:17">
      <c r="P85383" s="63"/>
      <c r="Q85383" s="63"/>
    </row>
    <row r="85384" spans="16:17">
      <c r="P85384" s="63"/>
      <c r="Q85384" s="63"/>
    </row>
    <row r="85385" spans="16:17">
      <c r="P85385" s="63"/>
      <c r="Q85385" s="63"/>
    </row>
    <row r="85386" spans="16:17">
      <c r="P85386" s="63"/>
      <c r="Q85386" s="63"/>
    </row>
    <row r="85387" spans="16:17">
      <c r="P85387" s="63"/>
      <c r="Q85387" s="63"/>
    </row>
    <row r="85388" spans="16:17">
      <c r="P85388" s="63"/>
      <c r="Q85388" s="63"/>
    </row>
    <row r="85389" spans="16:17">
      <c r="P85389" s="63"/>
      <c r="Q85389" s="63"/>
    </row>
    <row r="85390" spans="16:17">
      <c r="P85390" s="63"/>
      <c r="Q85390" s="63"/>
    </row>
    <row r="85391" spans="16:17">
      <c r="P85391" s="63"/>
      <c r="Q85391" s="63"/>
    </row>
    <row r="85392" spans="16:17">
      <c r="P85392" s="63"/>
      <c r="Q85392" s="63"/>
    </row>
    <row r="85393" spans="16:17">
      <c r="P85393" s="63"/>
      <c r="Q85393" s="63"/>
    </row>
    <row r="85394" spans="16:17">
      <c r="P85394" s="63"/>
      <c r="Q85394" s="63"/>
    </row>
    <row r="85395" spans="16:17">
      <c r="P85395" s="63"/>
      <c r="Q85395" s="63"/>
    </row>
    <row r="85396" spans="16:17">
      <c r="P85396" s="63"/>
      <c r="Q85396" s="63"/>
    </row>
    <row r="85397" spans="16:17">
      <c r="P85397" s="63"/>
      <c r="Q85397" s="63"/>
    </row>
    <row r="85398" spans="16:17">
      <c r="P85398" s="63"/>
      <c r="Q85398" s="63"/>
    </row>
    <row r="85399" spans="16:17">
      <c r="P85399" s="63"/>
      <c r="Q85399" s="63"/>
    </row>
    <row r="85400" spans="16:17">
      <c r="P85400" s="63"/>
      <c r="Q85400" s="63"/>
    </row>
    <row r="85401" spans="16:17">
      <c r="P85401" s="63"/>
      <c r="Q85401" s="63"/>
    </row>
    <row r="85402" spans="16:17">
      <c r="P85402" s="63"/>
      <c r="Q85402" s="63"/>
    </row>
    <row r="85403" spans="16:17">
      <c r="P85403" s="63"/>
      <c r="Q85403" s="63"/>
    </row>
    <row r="85404" spans="16:17">
      <c r="P85404" s="63"/>
      <c r="Q85404" s="63"/>
    </row>
    <row r="85405" spans="16:17">
      <c r="P85405" s="63"/>
      <c r="Q85405" s="63"/>
    </row>
    <row r="85406" spans="16:17">
      <c r="P85406" s="63"/>
      <c r="Q85406" s="63"/>
    </row>
    <row r="85407" spans="16:17">
      <c r="P85407" s="63"/>
      <c r="Q85407" s="63"/>
    </row>
    <row r="85408" spans="16:17">
      <c r="P85408" s="63"/>
      <c r="Q85408" s="63"/>
    </row>
    <row r="85409" spans="16:17">
      <c r="P85409" s="63"/>
      <c r="Q85409" s="63"/>
    </row>
    <row r="85410" spans="16:17">
      <c r="P85410" s="63"/>
      <c r="Q85410" s="63"/>
    </row>
    <row r="85411" spans="16:17">
      <c r="P85411" s="63"/>
      <c r="Q85411" s="63"/>
    </row>
    <row r="85412" spans="16:17">
      <c r="P85412" s="63"/>
      <c r="Q85412" s="63"/>
    </row>
    <row r="85413" spans="16:17">
      <c r="P85413" s="63"/>
      <c r="Q85413" s="63"/>
    </row>
    <row r="85414" spans="16:17">
      <c r="P85414" s="63"/>
      <c r="Q85414" s="63"/>
    </row>
    <row r="85415" spans="16:17">
      <c r="P85415" s="63"/>
      <c r="Q85415" s="63"/>
    </row>
    <row r="85416" spans="16:17">
      <c r="P85416" s="63"/>
      <c r="Q85416" s="63"/>
    </row>
    <row r="85417" spans="16:17">
      <c r="P85417" s="63"/>
      <c r="Q85417" s="63"/>
    </row>
    <row r="85418" spans="16:17">
      <c r="P85418" s="63"/>
      <c r="Q85418" s="63"/>
    </row>
    <row r="85419" spans="16:17">
      <c r="P85419" s="63"/>
      <c r="Q85419" s="63"/>
    </row>
    <row r="85420" spans="16:17">
      <c r="P85420" s="63"/>
      <c r="Q85420" s="63"/>
    </row>
    <row r="85421" spans="16:17">
      <c r="P85421" s="63"/>
      <c r="Q85421" s="63"/>
    </row>
    <row r="85422" spans="16:17">
      <c r="P85422" s="63"/>
      <c r="Q85422" s="63"/>
    </row>
    <row r="85423" spans="16:17">
      <c r="P85423" s="63"/>
      <c r="Q85423" s="63"/>
    </row>
    <row r="85424" spans="16:17">
      <c r="P85424" s="63"/>
      <c r="Q85424" s="63"/>
    </row>
    <row r="85425" spans="16:17">
      <c r="P85425" s="63"/>
      <c r="Q85425" s="63"/>
    </row>
    <row r="85426" spans="16:17">
      <c r="P85426" s="63"/>
      <c r="Q85426" s="63"/>
    </row>
    <row r="85427" spans="16:17">
      <c r="P85427" s="63"/>
      <c r="Q85427" s="63"/>
    </row>
    <row r="85428" spans="16:17">
      <c r="P85428" s="63"/>
      <c r="Q85428" s="63"/>
    </row>
    <row r="85429" spans="16:17">
      <c r="P85429" s="63"/>
      <c r="Q85429" s="63"/>
    </row>
    <row r="85430" spans="16:17">
      <c r="P85430" s="63"/>
      <c r="Q85430" s="63"/>
    </row>
    <row r="85431" spans="16:17">
      <c r="P85431" s="63"/>
      <c r="Q85431" s="63"/>
    </row>
    <row r="85432" spans="16:17">
      <c r="P85432" s="63"/>
      <c r="Q85432" s="63"/>
    </row>
    <row r="85433" spans="16:17">
      <c r="P85433" s="63"/>
      <c r="Q85433" s="63"/>
    </row>
    <row r="85434" spans="16:17">
      <c r="P85434" s="63"/>
      <c r="Q85434" s="63"/>
    </row>
    <row r="85435" spans="16:17">
      <c r="P85435" s="63"/>
      <c r="Q85435" s="63"/>
    </row>
    <row r="85436" spans="16:17">
      <c r="P85436" s="63"/>
      <c r="Q85436" s="63"/>
    </row>
    <row r="85437" spans="16:17">
      <c r="P85437" s="63"/>
      <c r="Q85437" s="63"/>
    </row>
    <row r="85438" spans="16:17">
      <c r="P85438" s="63"/>
      <c r="Q85438" s="63"/>
    </row>
    <row r="85439" spans="16:17">
      <c r="P85439" s="63"/>
      <c r="Q85439" s="63"/>
    </row>
    <row r="85440" spans="16:17">
      <c r="P85440" s="63"/>
      <c r="Q85440" s="63"/>
    </row>
    <row r="85441" spans="16:17">
      <c r="P85441" s="63"/>
      <c r="Q85441" s="63"/>
    </row>
    <row r="85442" spans="16:17">
      <c r="P85442" s="63"/>
      <c r="Q85442" s="63"/>
    </row>
    <row r="85443" spans="16:17">
      <c r="P85443" s="63"/>
      <c r="Q85443" s="63"/>
    </row>
    <row r="85444" spans="16:17">
      <c r="P85444" s="63"/>
      <c r="Q85444" s="63"/>
    </row>
    <row r="85445" spans="16:17">
      <c r="P85445" s="63"/>
      <c r="Q85445" s="63"/>
    </row>
    <row r="85446" spans="16:17">
      <c r="P85446" s="63"/>
      <c r="Q85446" s="63"/>
    </row>
    <row r="85447" spans="16:17">
      <c r="P85447" s="63"/>
      <c r="Q85447" s="63"/>
    </row>
    <row r="85448" spans="16:17">
      <c r="P85448" s="63"/>
      <c r="Q85448" s="63"/>
    </row>
    <row r="85449" spans="16:17">
      <c r="P85449" s="63"/>
      <c r="Q85449" s="63"/>
    </row>
    <row r="85450" spans="16:17">
      <c r="P85450" s="63"/>
      <c r="Q85450" s="63"/>
    </row>
    <row r="85451" spans="16:17">
      <c r="P85451" s="63"/>
      <c r="Q85451" s="63"/>
    </row>
    <row r="85452" spans="16:17">
      <c r="P85452" s="63"/>
      <c r="Q85452" s="63"/>
    </row>
    <row r="85453" spans="16:17">
      <c r="P85453" s="63"/>
      <c r="Q85453" s="63"/>
    </row>
    <row r="85454" spans="16:17">
      <c r="P85454" s="63"/>
      <c r="Q85454" s="63"/>
    </row>
    <row r="85455" spans="16:17">
      <c r="P85455" s="63"/>
      <c r="Q85455" s="63"/>
    </row>
    <row r="85456" spans="16:17">
      <c r="P85456" s="63"/>
      <c r="Q85456" s="63"/>
    </row>
    <row r="85457" spans="16:17">
      <c r="P85457" s="63"/>
      <c r="Q85457" s="63"/>
    </row>
    <row r="85458" spans="16:17">
      <c r="P85458" s="63"/>
      <c r="Q85458" s="63"/>
    </row>
    <row r="85459" spans="16:17">
      <c r="P85459" s="63"/>
      <c r="Q85459" s="63"/>
    </row>
    <row r="85460" spans="16:17">
      <c r="P85460" s="63"/>
      <c r="Q85460" s="63"/>
    </row>
    <row r="85461" spans="16:17">
      <c r="P85461" s="63"/>
      <c r="Q85461" s="63"/>
    </row>
    <row r="85462" spans="16:17">
      <c r="P85462" s="63"/>
      <c r="Q85462" s="63"/>
    </row>
    <row r="85463" spans="16:17">
      <c r="P85463" s="63"/>
      <c r="Q85463" s="63"/>
    </row>
    <row r="85464" spans="16:17">
      <c r="P85464" s="63"/>
      <c r="Q85464" s="63"/>
    </row>
    <row r="85465" spans="16:17">
      <c r="P85465" s="63"/>
      <c r="Q85465" s="63"/>
    </row>
    <row r="85466" spans="16:17">
      <c r="P85466" s="63"/>
      <c r="Q85466" s="63"/>
    </row>
    <row r="85467" spans="16:17">
      <c r="P85467" s="63"/>
      <c r="Q85467" s="63"/>
    </row>
    <row r="85468" spans="16:17">
      <c r="P85468" s="63"/>
      <c r="Q85468" s="63"/>
    </row>
    <row r="85469" spans="16:17">
      <c r="P85469" s="63"/>
      <c r="Q85469" s="63"/>
    </row>
    <row r="85470" spans="16:17">
      <c r="P85470" s="63"/>
      <c r="Q85470" s="63"/>
    </row>
    <row r="85471" spans="16:17">
      <c r="P85471" s="63"/>
      <c r="Q85471" s="63"/>
    </row>
    <row r="85472" spans="16:17">
      <c r="P85472" s="63"/>
      <c r="Q85472" s="63"/>
    </row>
    <row r="85473" spans="16:17">
      <c r="P85473" s="63"/>
      <c r="Q85473" s="63"/>
    </row>
    <row r="85474" spans="16:17">
      <c r="P85474" s="63"/>
      <c r="Q85474" s="63"/>
    </row>
    <row r="85475" spans="16:17">
      <c r="P85475" s="63"/>
      <c r="Q85475" s="63"/>
    </row>
    <row r="85476" spans="16:17">
      <c r="P85476" s="63"/>
      <c r="Q85476" s="63"/>
    </row>
    <row r="85477" spans="16:17">
      <c r="P85477" s="63"/>
      <c r="Q85477" s="63"/>
    </row>
    <row r="85478" spans="16:17">
      <c r="P85478" s="63"/>
      <c r="Q85478" s="63"/>
    </row>
    <row r="85479" spans="16:17">
      <c r="P85479" s="63"/>
      <c r="Q85479" s="63"/>
    </row>
    <row r="85480" spans="16:17">
      <c r="P85480" s="63"/>
      <c r="Q85480" s="63"/>
    </row>
    <row r="85481" spans="16:17">
      <c r="P85481" s="63"/>
      <c r="Q85481" s="63"/>
    </row>
    <row r="85482" spans="16:17">
      <c r="P85482" s="63"/>
      <c r="Q85482" s="63"/>
    </row>
    <row r="85483" spans="16:17">
      <c r="P85483" s="63"/>
      <c r="Q85483" s="63"/>
    </row>
    <row r="85484" spans="16:17">
      <c r="P85484" s="63"/>
      <c r="Q85484" s="63"/>
    </row>
    <row r="85485" spans="16:17">
      <c r="P85485" s="63"/>
      <c r="Q85485" s="63"/>
    </row>
    <row r="85486" spans="16:17">
      <c r="P85486" s="63"/>
      <c r="Q85486" s="63"/>
    </row>
    <row r="85487" spans="16:17">
      <c r="P85487" s="63"/>
      <c r="Q85487" s="63"/>
    </row>
    <row r="85488" spans="16:17">
      <c r="P85488" s="63"/>
      <c r="Q85488" s="63"/>
    </row>
    <row r="85489" spans="16:17">
      <c r="P85489" s="63"/>
      <c r="Q85489" s="63"/>
    </row>
    <row r="85490" spans="16:17">
      <c r="P85490" s="63"/>
      <c r="Q85490" s="63"/>
    </row>
    <row r="85491" spans="16:17">
      <c r="P85491" s="63"/>
      <c r="Q85491" s="63"/>
    </row>
    <row r="85492" spans="16:17">
      <c r="P85492" s="63"/>
      <c r="Q85492" s="63"/>
    </row>
    <row r="85493" spans="16:17">
      <c r="P85493" s="63"/>
      <c r="Q85493" s="63"/>
    </row>
    <row r="85494" spans="16:17">
      <c r="P85494" s="63"/>
      <c r="Q85494" s="63"/>
    </row>
    <row r="85495" spans="16:17">
      <c r="P85495" s="63"/>
      <c r="Q85495" s="63"/>
    </row>
    <row r="85496" spans="16:17">
      <c r="P85496" s="63"/>
      <c r="Q85496" s="63"/>
    </row>
    <row r="85497" spans="16:17">
      <c r="P85497" s="63"/>
      <c r="Q85497" s="63"/>
    </row>
    <row r="85498" spans="16:17">
      <c r="P85498" s="63"/>
      <c r="Q85498" s="63"/>
    </row>
    <row r="85499" spans="16:17">
      <c r="P85499" s="63"/>
      <c r="Q85499" s="63"/>
    </row>
    <row r="85500" spans="16:17">
      <c r="P85500" s="63"/>
      <c r="Q85500" s="63"/>
    </row>
    <row r="85501" spans="16:17">
      <c r="P85501" s="63"/>
      <c r="Q85501" s="63"/>
    </row>
    <row r="85502" spans="16:17">
      <c r="P85502" s="63"/>
      <c r="Q85502" s="63"/>
    </row>
    <row r="85503" spans="16:17">
      <c r="P85503" s="63"/>
      <c r="Q85503" s="63"/>
    </row>
    <row r="85504" spans="16:17">
      <c r="P85504" s="63"/>
      <c r="Q85504" s="63"/>
    </row>
    <row r="85505" spans="16:17">
      <c r="P85505" s="63"/>
      <c r="Q85505" s="63"/>
    </row>
    <row r="85506" spans="16:17">
      <c r="P85506" s="63"/>
      <c r="Q85506" s="63"/>
    </row>
    <row r="85507" spans="16:17">
      <c r="P85507" s="63"/>
      <c r="Q85507" s="63"/>
    </row>
    <row r="85508" spans="16:17">
      <c r="P85508" s="63"/>
      <c r="Q85508" s="63"/>
    </row>
    <row r="85509" spans="16:17">
      <c r="P85509" s="63"/>
      <c r="Q85509" s="63"/>
    </row>
    <row r="85510" spans="16:17">
      <c r="P85510" s="63"/>
      <c r="Q85510" s="63"/>
    </row>
    <row r="85511" spans="16:17">
      <c r="P85511" s="63"/>
      <c r="Q85511" s="63"/>
    </row>
    <row r="85512" spans="16:17">
      <c r="P85512" s="63"/>
      <c r="Q85512" s="63"/>
    </row>
    <row r="85513" spans="16:17">
      <c r="P85513" s="63"/>
      <c r="Q85513" s="63"/>
    </row>
    <row r="85514" spans="16:17">
      <c r="P85514" s="63"/>
      <c r="Q85514" s="63"/>
    </row>
    <row r="85515" spans="16:17">
      <c r="P85515" s="63"/>
      <c r="Q85515" s="63"/>
    </row>
    <row r="85516" spans="16:17">
      <c r="P85516" s="63"/>
      <c r="Q85516" s="63"/>
    </row>
    <row r="85517" spans="16:17">
      <c r="P85517" s="63"/>
      <c r="Q85517" s="63"/>
    </row>
    <row r="85518" spans="16:17">
      <c r="P85518" s="63"/>
      <c r="Q85518" s="63"/>
    </row>
    <row r="85519" spans="16:17">
      <c r="P85519" s="63"/>
      <c r="Q85519" s="63"/>
    </row>
    <row r="85520" spans="16:17">
      <c r="P85520" s="63"/>
      <c r="Q85520" s="63"/>
    </row>
    <row r="85521" spans="16:17">
      <c r="P85521" s="63"/>
      <c r="Q85521" s="63"/>
    </row>
    <row r="85522" spans="16:17">
      <c r="P85522" s="63"/>
      <c r="Q85522" s="63"/>
    </row>
    <row r="85523" spans="16:17">
      <c r="P85523" s="63"/>
      <c r="Q85523" s="63"/>
    </row>
    <row r="85524" spans="16:17">
      <c r="P85524" s="63"/>
      <c r="Q85524" s="63"/>
    </row>
    <row r="85525" spans="16:17">
      <c r="P85525" s="63"/>
      <c r="Q85525" s="63"/>
    </row>
    <row r="85526" spans="16:17">
      <c r="P85526" s="63"/>
      <c r="Q85526" s="63"/>
    </row>
    <row r="85527" spans="16:17">
      <c r="P85527" s="63"/>
      <c r="Q85527" s="63"/>
    </row>
    <row r="85528" spans="16:17">
      <c r="P85528" s="63"/>
      <c r="Q85528" s="63"/>
    </row>
    <row r="85529" spans="16:17">
      <c r="P85529" s="63"/>
      <c r="Q85529" s="63"/>
    </row>
    <row r="85530" spans="16:17">
      <c r="P85530" s="63"/>
      <c r="Q85530" s="63"/>
    </row>
    <row r="85531" spans="16:17">
      <c r="P85531" s="63"/>
      <c r="Q85531" s="63"/>
    </row>
    <row r="85532" spans="16:17">
      <c r="P85532" s="63"/>
      <c r="Q85532" s="63"/>
    </row>
    <row r="85533" spans="16:17">
      <c r="P85533" s="63"/>
      <c r="Q85533" s="63"/>
    </row>
    <row r="85534" spans="16:17">
      <c r="P85534" s="63"/>
      <c r="Q85534" s="63"/>
    </row>
    <row r="85535" spans="16:17">
      <c r="P85535" s="63"/>
      <c r="Q85535" s="63"/>
    </row>
    <row r="85536" spans="16:17">
      <c r="P85536" s="63"/>
      <c r="Q85536" s="63"/>
    </row>
    <row r="85537" spans="16:17">
      <c r="P85537" s="63"/>
      <c r="Q85537" s="63"/>
    </row>
    <row r="85538" spans="16:17">
      <c r="P85538" s="63"/>
      <c r="Q85538" s="63"/>
    </row>
    <row r="85539" spans="16:17">
      <c r="P85539" s="63"/>
      <c r="Q85539" s="63"/>
    </row>
    <row r="85540" spans="16:17">
      <c r="P85540" s="63"/>
      <c r="Q85540" s="63"/>
    </row>
    <row r="85541" spans="16:17">
      <c r="P85541" s="63"/>
      <c r="Q85541" s="63"/>
    </row>
    <row r="85542" spans="16:17">
      <c r="P85542" s="63"/>
      <c r="Q85542" s="63"/>
    </row>
    <row r="85543" spans="16:17">
      <c r="P85543" s="63"/>
      <c r="Q85543" s="63"/>
    </row>
    <row r="85544" spans="16:17">
      <c r="P85544" s="63"/>
      <c r="Q85544" s="63"/>
    </row>
    <row r="85545" spans="16:17">
      <c r="P85545" s="63"/>
      <c r="Q85545" s="63"/>
    </row>
    <row r="85546" spans="16:17">
      <c r="P85546" s="63"/>
      <c r="Q85546" s="63"/>
    </row>
    <row r="85547" spans="16:17">
      <c r="P85547" s="63"/>
      <c r="Q85547" s="63"/>
    </row>
    <row r="85548" spans="16:17">
      <c r="P85548" s="63"/>
      <c r="Q85548" s="63"/>
    </row>
    <row r="85549" spans="16:17">
      <c r="P85549" s="63"/>
      <c r="Q85549" s="63"/>
    </row>
    <row r="85550" spans="16:17">
      <c r="P85550" s="63"/>
      <c r="Q85550" s="63"/>
    </row>
    <row r="85551" spans="16:17">
      <c r="P85551" s="63"/>
      <c r="Q85551" s="63"/>
    </row>
    <row r="85552" spans="16:17">
      <c r="P85552" s="63"/>
      <c r="Q85552" s="63"/>
    </row>
    <row r="85553" spans="16:17">
      <c r="P85553" s="63"/>
      <c r="Q85553" s="63"/>
    </row>
    <row r="85554" spans="16:17">
      <c r="P85554" s="63"/>
      <c r="Q85554" s="63"/>
    </row>
    <row r="85555" spans="16:17">
      <c r="P85555" s="63"/>
      <c r="Q85555" s="63"/>
    </row>
    <row r="85556" spans="16:17">
      <c r="P85556" s="63"/>
      <c r="Q85556" s="63"/>
    </row>
    <row r="85557" spans="16:17">
      <c r="P85557" s="63"/>
      <c r="Q85557" s="63"/>
    </row>
    <row r="85558" spans="16:17">
      <c r="P85558" s="63"/>
      <c r="Q85558" s="63"/>
    </row>
    <row r="85559" spans="16:17">
      <c r="P85559" s="63"/>
      <c r="Q85559" s="63"/>
    </row>
    <row r="85560" spans="16:17">
      <c r="P85560" s="63"/>
      <c r="Q85560" s="63"/>
    </row>
    <row r="85561" spans="16:17">
      <c r="P85561" s="63"/>
      <c r="Q85561" s="63"/>
    </row>
    <row r="85562" spans="16:17">
      <c r="P85562" s="63"/>
      <c r="Q85562" s="63"/>
    </row>
    <row r="85563" spans="16:17">
      <c r="P85563" s="63"/>
      <c r="Q85563" s="63"/>
    </row>
    <row r="85564" spans="16:17">
      <c r="P85564" s="63"/>
      <c r="Q85564" s="63"/>
    </row>
    <row r="85565" spans="16:17">
      <c r="P85565" s="63"/>
      <c r="Q85565" s="63"/>
    </row>
    <row r="85566" spans="16:17">
      <c r="P85566" s="63"/>
      <c r="Q85566" s="63"/>
    </row>
    <row r="85567" spans="16:17">
      <c r="P85567" s="63"/>
      <c r="Q85567" s="63"/>
    </row>
    <row r="85568" spans="16:17">
      <c r="P85568" s="63"/>
      <c r="Q85568" s="63"/>
    </row>
    <row r="85569" spans="16:17">
      <c r="P85569" s="63"/>
      <c r="Q85569" s="63"/>
    </row>
    <row r="85570" spans="16:17">
      <c r="P85570" s="63"/>
      <c r="Q85570" s="63"/>
    </row>
    <row r="85571" spans="16:17">
      <c r="P85571" s="63"/>
      <c r="Q85571" s="63"/>
    </row>
    <row r="85572" spans="16:17">
      <c r="P85572" s="63"/>
      <c r="Q85572" s="63"/>
    </row>
    <row r="85573" spans="16:17">
      <c r="P85573" s="63"/>
      <c r="Q85573" s="63"/>
    </row>
    <row r="85574" spans="16:17">
      <c r="P85574" s="63"/>
      <c r="Q85574" s="63"/>
    </row>
    <row r="85575" spans="16:17">
      <c r="P85575" s="63"/>
      <c r="Q85575" s="63"/>
    </row>
    <row r="85576" spans="16:17">
      <c r="P85576" s="63"/>
      <c r="Q85576" s="63"/>
    </row>
    <row r="85577" spans="16:17">
      <c r="P85577" s="63"/>
      <c r="Q85577" s="63"/>
    </row>
    <row r="85578" spans="16:17">
      <c r="P85578" s="63"/>
      <c r="Q85578" s="63"/>
    </row>
    <row r="85579" spans="16:17">
      <c r="P85579" s="63"/>
      <c r="Q85579" s="63"/>
    </row>
    <row r="85580" spans="16:17">
      <c r="P85580" s="63"/>
      <c r="Q85580" s="63"/>
    </row>
    <row r="85581" spans="16:17">
      <c r="P85581" s="63"/>
      <c r="Q85581" s="63"/>
    </row>
    <row r="85582" spans="16:17">
      <c r="P85582" s="63"/>
      <c r="Q85582" s="63"/>
    </row>
    <row r="85583" spans="16:17">
      <c r="P85583" s="63"/>
      <c r="Q85583" s="63"/>
    </row>
    <row r="85584" spans="16:17">
      <c r="P85584" s="63"/>
      <c r="Q85584" s="63"/>
    </row>
    <row r="85585" spans="16:17">
      <c r="P85585" s="63"/>
      <c r="Q85585" s="63"/>
    </row>
    <row r="85586" spans="16:17">
      <c r="P85586" s="63"/>
      <c r="Q85586" s="63"/>
    </row>
    <row r="85587" spans="16:17">
      <c r="P85587" s="63"/>
      <c r="Q85587" s="63"/>
    </row>
    <row r="85588" spans="16:17">
      <c r="P85588" s="63"/>
      <c r="Q85588" s="63"/>
    </row>
    <row r="85589" spans="16:17">
      <c r="P85589" s="63"/>
      <c r="Q85589" s="63"/>
    </row>
    <row r="85590" spans="16:17">
      <c r="P85590" s="63"/>
      <c r="Q85590" s="63"/>
    </row>
    <row r="85591" spans="16:17">
      <c r="P85591" s="63"/>
      <c r="Q85591" s="63"/>
    </row>
    <row r="85592" spans="16:17">
      <c r="P85592" s="63"/>
      <c r="Q85592" s="63"/>
    </row>
    <row r="85593" spans="16:17">
      <c r="P85593" s="63"/>
      <c r="Q85593" s="63"/>
    </row>
    <row r="85594" spans="16:17">
      <c r="P85594" s="63"/>
      <c r="Q85594" s="63"/>
    </row>
    <row r="85595" spans="16:17">
      <c r="P85595" s="63"/>
      <c r="Q85595" s="63"/>
    </row>
    <row r="85596" spans="16:17">
      <c r="P85596" s="63"/>
      <c r="Q85596" s="63"/>
    </row>
    <row r="85597" spans="16:17">
      <c r="P85597" s="63"/>
      <c r="Q85597" s="63"/>
    </row>
    <row r="85598" spans="16:17">
      <c r="P85598" s="63"/>
      <c r="Q85598" s="63"/>
    </row>
    <row r="85599" spans="16:17">
      <c r="P85599" s="63"/>
      <c r="Q85599" s="63"/>
    </row>
    <row r="85600" spans="16:17">
      <c r="P85600" s="63"/>
      <c r="Q85600" s="63"/>
    </row>
    <row r="85601" spans="16:17">
      <c r="P85601" s="63"/>
      <c r="Q85601" s="63"/>
    </row>
    <row r="85602" spans="16:17">
      <c r="P85602" s="63"/>
      <c r="Q85602" s="63"/>
    </row>
    <row r="85603" spans="16:17">
      <c r="P85603" s="63"/>
      <c r="Q85603" s="63"/>
    </row>
    <row r="85604" spans="16:17">
      <c r="P85604" s="63"/>
      <c r="Q85604" s="63"/>
    </row>
    <row r="85605" spans="16:17">
      <c r="P85605" s="63"/>
      <c r="Q85605" s="63"/>
    </row>
    <row r="85606" spans="16:17">
      <c r="P85606" s="63"/>
      <c r="Q85606" s="63"/>
    </row>
    <row r="85607" spans="16:17">
      <c r="P85607" s="63"/>
      <c r="Q85607" s="63"/>
    </row>
    <row r="85608" spans="16:17">
      <c r="P85608" s="63"/>
      <c r="Q85608" s="63"/>
    </row>
    <row r="85609" spans="16:17">
      <c r="P85609" s="63"/>
      <c r="Q85609" s="63"/>
    </row>
    <row r="85610" spans="16:17">
      <c r="P85610" s="63"/>
      <c r="Q85610" s="63"/>
    </row>
    <row r="85611" spans="16:17">
      <c r="P85611" s="63"/>
      <c r="Q85611" s="63"/>
    </row>
    <row r="85612" spans="16:17">
      <c r="P85612" s="63"/>
      <c r="Q85612" s="63"/>
    </row>
    <row r="85613" spans="16:17">
      <c r="P85613" s="63"/>
      <c r="Q85613" s="63"/>
    </row>
    <row r="85614" spans="16:17">
      <c r="P85614" s="63"/>
      <c r="Q85614" s="63"/>
    </row>
    <row r="85615" spans="16:17">
      <c r="P85615" s="63"/>
      <c r="Q85615" s="63"/>
    </row>
    <row r="85616" spans="16:17">
      <c r="P85616" s="63"/>
      <c r="Q85616" s="63"/>
    </row>
    <row r="85617" spans="16:17">
      <c r="P85617" s="63"/>
      <c r="Q85617" s="63"/>
    </row>
    <row r="85618" spans="16:17">
      <c r="P85618" s="63"/>
      <c r="Q85618" s="63"/>
    </row>
    <row r="85619" spans="16:17">
      <c r="P85619" s="63"/>
      <c r="Q85619" s="63"/>
    </row>
    <row r="85620" spans="16:17">
      <c r="P85620" s="63"/>
      <c r="Q85620" s="63"/>
    </row>
    <row r="85621" spans="16:17">
      <c r="P85621" s="63"/>
      <c r="Q85621" s="63"/>
    </row>
    <row r="85622" spans="16:17">
      <c r="P85622" s="63"/>
      <c r="Q85622" s="63"/>
    </row>
    <row r="85623" spans="16:17">
      <c r="P85623" s="63"/>
      <c r="Q85623" s="63"/>
    </row>
    <row r="85624" spans="16:17">
      <c r="P85624" s="63"/>
      <c r="Q85624" s="63"/>
    </row>
    <row r="85625" spans="16:17">
      <c r="P85625" s="63"/>
      <c r="Q85625" s="63"/>
    </row>
    <row r="85626" spans="16:17">
      <c r="P85626" s="63"/>
      <c r="Q85626" s="63"/>
    </row>
    <row r="85627" spans="16:17">
      <c r="P85627" s="63"/>
      <c r="Q85627" s="63"/>
    </row>
    <row r="85628" spans="16:17">
      <c r="P85628" s="63"/>
      <c r="Q85628" s="63"/>
    </row>
    <row r="85629" spans="16:17">
      <c r="P85629" s="63"/>
      <c r="Q85629" s="63"/>
    </row>
    <row r="85630" spans="16:17">
      <c r="P85630" s="63"/>
      <c r="Q85630" s="63"/>
    </row>
    <row r="85631" spans="16:17">
      <c r="P85631" s="63"/>
      <c r="Q85631" s="63"/>
    </row>
    <row r="85632" spans="16:17">
      <c r="P85632" s="63"/>
      <c r="Q85632" s="63"/>
    </row>
    <row r="85633" spans="16:17">
      <c r="P85633" s="63"/>
      <c r="Q85633" s="63"/>
    </row>
    <row r="85634" spans="16:17">
      <c r="P85634" s="63"/>
      <c r="Q85634" s="63"/>
    </row>
    <row r="85635" spans="16:17">
      <c r="P85635" s="63"/>
      <c r="Q85635" s="63"/>
    </row>
    <row r="85636" spans="16:17">
      <c r="P85636" s="63"/>
      <c r="Q85636" s="63"/>
    </row>
    <row r="85637" spans="16:17">
      <c r="P85637" s="63"/>
      <c r="Q85637" s="63"/>
    </row>
    <row r="85638" spans="16:17">
      <c r="P85638" s="63"/>
      <c r="Q85638" s="63"/>
    </row>
    <row r="85639" spans="16:17">
      <c r="P85639" s="63"/>
      <c r="Q85639" s="63"/>
    </row>
    <row r="85640" spans="16:17">
      <c r="P85640" s="63"/>
      <c r="Q85640" s="63"/>
    </row>
    <row r="85641" spans="16:17">
      <c r="P85641" s="63"/>
      <c r="Q85641" s="63"/>
    </row>
    <row r="85642" spans="16:17">
      <c r="P85642" s="63"/>
      <c r="Q85642" s="63"/>
    </row>
    <row r="85643" spans="16:17">
      <c r="P85643" s="63"/>
      <c r="Q85643" s="63"/>
    </row>
    <row r="85644" spans="16:17">
      <c r="P85644" s="63"/>
      <c r="Q85644" s="63"/>
    </row>
    <row r="85645" spans="16:17">
      <c r="P85645" s="63"/>
      <c r="Q85645" s="63"/>
    </row>
    <row r="85646" spans="16:17">
      <c r="P85646" s="63"/>
      <c r="Q85646" s="63"/>
    </row>
    <row r="85647" spans="16:17">
      <c r="P85647" s="63"/>
      <c r="Q85647" s="63"/>
    </row>
    <row r="85648" spans="16:17">
      <c r="P85648" s="63"/>
      <c r="Q85648" s="63"/>
    </row>
    <row r="85649" spans="16:17">
      <c r="P85649" s="63"/>
      <c r="Q85649" s="63"/>
    </row>
    <row r="85650" spans="16:17">
      <c r="P85650" s="63"/>
      <c r="Q85650" s="63"/>
    </row>
    <row r="85651" spans="16:17">
      <c r="P85651" s="63"/>
      <c r="Q85651" s="63"/>
    </row>
    <row r="85652" spans="16:17">
      <c r="P85652" s="63"/>
      <c r="Q85652" s="63"/>
    </row>
    <row r="85653" spans="16:17">
      <c r="P85653" s="63"/>
      <c r="Q85653" s="63"/>
    </row>
    <row r="85654" spans="16:17">
      <c r="P85654" s="63"/>
      <c r="Q85654" s="63"/>
    </row>
    <row r="85655" spans="16:17">
      <c r="P85655" s="63"/>
      <c r="Q85655" s="63"/>
    </row>
    <row r="85656" spans="16:17">
      <c r="P85656" s="63"/>
      <c r="Q85656" s="63"/>
    </row>
    <row r="85657" spans="16:17">
      <c r="P85657" s="63"/>
      <c r="Q85657" s="63"/>
    </row>
    <row r="85658" spans="16:17">
      <c r="P85658" s="63"/>
      <c r="Q85658" s="63"/>
    </row>
    <row r="85659" spans="16:17">
      <c r="P85659" s="63"/>
      <c r="Q85659" s="63"/>
    </row>
    <row r="85660" spans="16:17">
      <c r="P85660" s="63"/>
      <c r="Q85660" s="63"/>
    </row>
    <row r="85661" spans="16:17">
      <c r="P85661" s="63"/>
      <c r="Q85661" s="63"/>
    </row>
    <row r="85662" spans="16:17">
      <c r="P85662" s="63"/>
      <c r="Q85662" s="63"/>
    </row>
    <row r="85663" spans="16:17">
      <c r="P85663" s="63"/>
      <c r="Q85663" s="63"/>
    </row>
    <row r="85664" spans="16:17">
      <c r="P85664" s="63"/>
      <c r="Q85664" s="63"/>
    </row>
    <row r="85665" spans="16:17">
      <c r="P85665" s="63"/>
      <c r="Q85665" s="63"/>
    </row>
    <row r="85666" spans="16:17">
      <c r="P85666" s="63"/>
      <c r="Q85666" s="63"/>
    </row>
    <row r="85667" spans="16:17">
      <c r="P85667" s="63"/>
      <c r="Q85667" s="63"/>
    </row>
    <row r="85668" spans="16:17">
      <c r="P85668" s="63"/>
      <c r="Q85668" s="63"/>
    </row>
    <row r="85669" spans="16:17">
      <c r="P85669" s="63"/>
      <c r="Q85669" s="63"/>
    </row>
    <row r="85670" spans="16:17">
      <c r="P85670" s="63"/>
      <c r="Q85670" s="63"/>
    </row>
    <row r="85671" spans="16:17">
      <c r="P85671" s="63"/>
      <c r="Q85671" s="63"/>
    </row>
    <row r="85672" spans="16:17">
      <c r="P85672" s="63"/>
      <c r="Q85672" s="63"/>
    </row>
    <row r="85673" spans="16:17">
      <c r="P85673" s="63"/>
      <c r="Q85673" s="63"/>
    </row>
    <row r="85674" spans="16:17">
      <c r="P85674" s="63"/>
      <c r="Q85674" s="63"/>
    </row>
    <row r="85675" spans="16:17">
      <c r="P85675" s="63"/>
      <c r="Q85675" s="63"/>
    </row>
    <row r="85676" spans="16:17">
      <c r="P85676" s="63"/>
      <c r="Q85676" s="63"/>
    </row>
    <row r="85677" spans="16:17">
      <c r="P85677" s="63"/>
      <c r="Q85677" s="63"/>
    </row>
    <row r="85678" spans="16:17">
      <c r="P85678" s="63"/>
      <c r="Q85678" s="63"/>
    </row>
    <row r="85679" spans="16:17">
      <c r="P85679" s="63"/>
      <c r="Q85679" s="63"/>
    </row>
    <row r="85680" spans="16:17">
      <c r="P85680" s="63"/>
      <c r="Q85680" s="63"/>
    </row>
    <row r="85681" spans="16:17">
      <c r="P85681" s="63"/>
      <c r="Q85681" s="63"/>
    </row>
    <row r="85682" spans="16:17">
      <c r="P85682" s="63"/>
      <c r="Q85682" s="63"/>
    </row>
    <row r="85683" spans="16:17">
      <c r="P85683" s="63"/>
      <c r="Q85683" s="63"/>
    </row>
    <row r="85684" spans="16:17">
      <c r="P85684" s="63"/>
      <c r="Q85684" s="63"/>
    </row>
    <row r="85685" spans="16:17">
      <c r="P85685" s="63"/>
      <c r="Q85685" s="63"/>
    </row>
    <row r="85686" spans="16:17">
      <c r="P85686" s="63"/>
      <c r="Q85686" s="63"/>
    </row>
    <row r="85687" spans="16:17">
      <c r="P85687" s="63"/>
      <c r="Q85687" s="63"/>
    </row>
    <row r="85688" spans="16:17">
      <c r="P85688" s="63"/>
      <c r="Q85688" s="63"/>
    </row>
    <row r="85689" spans="16:17">
      <c r="P85689" s="63"/>
      <c r="Q85689" s="63"/>
    </row>
    <row r="85690" spans="16:17">
      <c r="P85690" s="63"/>
      <c r="Q85690" s="63"/>
    </row>
    <row r="85691" spans="16:17">
      <c r="P85691" s="63"/>
      <c r="Q85691" s="63"/>
    </row>
    <row r="85692" spans="16:17">
      <c r="P85692" s="63"/>
      <c r="Q85692" s="63"/>
    </row>
    <row r="85693" spans="16:17">
      <c r="P85693" s="63"/>
      <c r="Q85693" s="63"/>
    </row>
    <row r="85694" spans="16:17">
      <c r="P85694" s="63"/>
      <c r="Q85694" s="63"/>
    </row>
    <row r="85695" spans="16:17">
      <c r="P85695" s="63"/>
      <c r="Q85695" s="63"/>
    </row>
    <row r="85696" spans="16:17">
      <c r="P85696" s="63"/>
      <c r="Q85696" s="63"/>
    </row>
    <row r="85697" spans="16:17">
      <c r="P85697" s="63"/>
      <c r="Q85697" s="63"/>
    </row>
    <row r="85698" spans="16:17">
      <c r="P85698" s="63"/>
      <c r="Q85698" s="63"/>
    </row>
    <row r="85699" spans="16:17">
      <c r="P85699" s="63"/>
      <c r="Q85699" s="63"/>
    </row>
    <row r="85700" spans="16:17">
      <c r="P85700" s="63"/>
      <c r="Q85700" s="63"/>
    </row>
    <row r="85701" spans="16:17">
      <c r="P85701" s="63"/>
      <c r="Q85701" s="63"/>
    </row>
    <row r="85702" spans="16:17">
      <c r="P85702" s="63"/>
      <c r="Q85702" s="63"/>
    </row>
    <row r="85703" spans="16:17">
      <c r="P85703" s="63"/>
      <c r="Q85703" s="63"/>
    </row>
    <row r="85704" spans="16:17">
      <c r="P85704" s="63"/>
      <c r="Q85704" s="63"/>
    </row>
    <row r="85705" spans="16:17">
      <c r="P85705" s="63"/>
      <c r="Q85705" s="63"/>
    </row>
    <row r="85706" spans="16:17">
      <c r="P85706" s="63"/>
      <c r="Q85706" s="63"/>
    </row>
    <row r="85707" spans="16:17">
      <c r="P85707" s="63"/>
      <c r="Q85707" s="63"/>
    </row>
    <row r="85708" spans="16:17">
      <c r="P85708" s="63"/>
      <c r="Q85708" s="63"/>
    </row>
    <row r="85709" spans="16:17">
      <c r="P85709" s="63"/>
      <c r="Q85709" s="63"/>
    </row>
    <row r="85710" spans="16:17">
      <c r="P85710" s="63"/>
      <c r="Q85710" s="63"/>
    </row>
    <row r="85711" spans="16:17">
      <c r="P85711" s="63"/>
      <c r="Q85711" s="63"/>
    </row>
    <row r="85712" spans="16:17">
      <c r="P85712" s="63"/>
      <c r="Q85712" s="63"/>
    </row>
    <row r="85713" spans="16:17">
      <c r="P85713" s="63"/>
      <c r="Q85713" s="63"/>
    </row>
    <row r="85714" spans="16:17">
      <c r="P85714" s="63"/>
      <c r="Q85714" s="63"/>
    </row>
    <row r="85715" spans="16:17">
      <c r="P85715" s="63"/>
      <c r="Q85715" s="63"/>
    </row>
    <row r="85716" spans="16:17">
      <c r="P85716" s="63"/>
      <c r="Q85716" s="63"/>
    </row>
    <row r="85717" spans="16:17">
      <c r="P85717" s="63"/>
      <c r="Q85717" s="63"/>
    </row>
    <row r="85718" spans="16:17">
      <c r="P85718" s="63"/>
      <c r="Q85718" s="63"/>
    </row>
    <row r="85719" spans="16:17">
      <c r="P85719" s="63"/>
      <c r="Q85719" s="63"/>
    </row>
    <row r="85720" spans="16:17">
      <c r="P85720" s="63"/>
      <c r="Q85720" s="63"/>
    </row>
    <row r="85721" spans="16:17">
      <c r="P85721" s="63"/>
      <c r="Q85721" s="63"/>
    </row>
    <row r="85722" spans="16:17">
      <c r="P85722" s="63"/>
      <c r="Q85722" s="63"/>
    </row>
    <row r="85723" spans="16:17">
      <c r="P85723" s="63"/>
      <c r="Q85723" s="63"/>
    </row>
    <row r="85724" spans="16:17">
      <c r="P85724" s="63"/>
      <c r="Q85724" s="63"/>
    </row>
    <row r="85725" spans="16:17">
      <c r="P85725" s="63"/>
      <c r="Q85725" s="63"/>
    </row>
    <row r="85726" spans="16:17">
      <c r="P85726" s="63"/>
      <c r="Q85726" s="63"/>
    </row>
    <row r="85727" spans="16:17">
      <c r="P85727" s="63"/>
      <c r="Q85727" s="63"/>
    </row>
    <row r="85728" spans="16:17">
      <c r="P85728" s="63"/>
      <c r="Q85728" s="63"/>
    </row>
    <row r="85729" spans="16:17">
      <c r="P85729" s="63"/>
      <c r="Q85729" s="63"/>
    </row>
    <row r="85730" spans="16:17">
      <c r="P85730" s="63"/>
      <c r="Q85730" s="63"/>
    </row>
    <row r="85731" spans="16:17">
      <c r="P85731" s="63"/>
      <c r="Q85731" s="63"/>
    </row>
    <row r="85732" spans="16:17">
      <c r="P85732" s="63"/>
      <c r="Q85732" s="63"/>
    </row>
    <row r="85733" spans="16:17">
      <c r="P85733" s="63"/>
      <c r="Q85733" s="63"/>
    </row>
    <row r="85734" spans="16:17">
      <c r="P85734" s="63"/>
      <c r="Q85734" s="63"/>
    </row>
    <row r="85735" spans="16:17">
      <c r="P85735" s="63"/>
      <c r="Q85735" s="63"/>
    </row>
    <row r="85736" spans="16:17">
      <c r="P85736" s="63"/>
      <c r="Q85736" s="63"/>
    </row>
    <row r="85737" spans="16:17">
      <c r="P85737" s="63"/>
      <c r="Q85737" s="63"/>
    </row>
    <row r="85738" spans="16:17">
      <c r="P85738" s="63"/>
      <c r="Q85738" s="63"/>
    </row>
    <row r="85739" spans="16:17">
      <c r="P85739" s="63"/>
      <c r="Q85739" s="63"/>
    </row>
    <row r="85740" spans="16:17">
      <c r="P85740" s="63"/>
      <c r="Q85740" s="63"/>
    </row>
    <row r="85741" spans="16:17">
      <c r="P85741" s="63"/>
      <c r="Q85741" s="63"/>
    </row>
    <row r="85742" spans="16:17">
      <c r="P85742" s="63"/>
      <c r="Q85742" s="63"/>
    </row>
    <row r="85743" spans="16:17">
      <c r="P85743" s="63"/>
      <c r="Q85743" s="63"/>
    </row>
    <row r="85744" spans="16:17">
      <c r="P85744" s="63"/>
      <c r="Q85744" s="63"/>
    </row>
    <row r="85745" spans="16:17">
      <c r="P85745" s="63"/>
      <c r="Q85745" s="63"/>
    </row>
    <row r="85746" spans="16:17">
      <c r="P85746" s="63"/>
      <c r="Q85746" s="63"/>
    </row>
    <row r="85747" spans="16:17">
      <c r="P85747" s="63"/>
      <c r="Q85747" s="63"/>
    </row>
    <row r="85748" spans="16:17">
      <c r="P85748" s="63"/>
      <c r="Q85748" s="63"/>
    </row>
    <row r="85749" spans="16:17">
      <c r="P85749" s="63"/>
      <c r="Q85749" s="63"/>
    </row>
    <row r="85750" spans="16:17">
      <c r="P85750" s="63"/>
      <c r="Q85750" s="63"/>
    </row>
    <row r="85751" spans="16:17">
      <c r="P85751" s="63"/>
      <c r="Q85751" s="63"/>
    </row>
    <row r="85752" spans="16:17">
      <c r="P85752" s="63"/>
      <c r="Q85752" s="63"/>
    </row>
    <row r="85753" spans="16:17">
      <c r="P85753" s="63"/>
      <c r="Q85753" s="63"/>
    </row>
    <row r="85754" spans="16:17">
      <c r="P85754" s="63"/>
      <c r="Q85754" s="63"/>
    </row>
    <row r="85755" spans="16:17">
      <c r="P85755" s="63"/>
      <c r="Q85755" s="63"/>
    </row>
    <row r="85756" spans="16:17">
      <c r="P85756" s="63"/>
      <c r="Q85756" s="63"/>
    </row>
    <row r="85757" spans="16:17">
      <c r="P85757" s="63"/>
      <c r="Q85757" s="63"/>
    </row>
    <row r="85758" spans="16:17">
      <c r="P85758" s="63"/>
      <c r="Q85758" s="63"/>
    </row>
    <row r="85759" spans="16:17">
      <c r="P85759" s="63"/>
      <c r="Q85759" s="63"/>
    </row>
    <row r="85760" spans="16:17">
      <c r="P85760" s="63"/>
      <c r="Q85760" s="63"/>
    </row>
    <row r="85761" spans="16:17">
      <c r="P85761" s="63"/>
      <c r="Q85761" s="63"/>
    </row>
    <row r="85762" spans="16:17">
      <c r="P85762" s="63"/>
      <c r="Q85762" s="63"/>
    </row>
    <row r="85763" spans="16:17">
      <c r="P85763" s="63"/>
      <c r="Q85763" s="63"/>
    </row>
    <row r="85764" spans="16:17">
      <c r="P85764" s="63"/>
      <c r="Q85764" s="63"/>
    </row>
    <row r="85765" spans="16:17">
      <c r="P85765" s="63"/>
      <c r="Q85765" s="63"/>
    </row>
    <row r="85766" spans="16:17">
      <c r="P85766" s="63"/>
      <c r="Q85766" s="63"/>
    </row>
    <row r="85767" spans="16:17">
      <c r="P85767" s="63"/>
      <c r="Q85767" s="63"/>
    </row>
    <row r="85768" spans="16:17">
      <c r="P85768" s="63"/>
      <c r="Q85768" s="63"/>
    </row>
    <row r="85769" spans="16:17">
      <c r="P85769" s="63"/>
      <c r="Q85769" s="63"/>
    </row>
    <row r="85770" spans="16:17">
      <c r="P85770" s="63"/>
      <c r="Q85770" s="63"/>
    </row>
    <row r="85771" spans="16:17">
      <c r="P85771" s="63"/>
      <c r="Q85771" s="63"/>
    </row>
    <row r="85772" spans="16:17">
      <c r="P85772" s="63"/>
      <c r="Q85772" s="63"/>
    </row>
    <row r="85773" spans="16:17">
      <c r="P85773" s="63"/>
      <c r="Q85773" s="63"/>
    </row>
    <row r="85774" spans="16:17">
      <c r="P85774" s="63"/>
      <c r="Q85774" s="63"/>
    </row>
    <row r="85775" spans="16:17">
      <c r="P85775" s="63"/>
      <c r="Q85775" s="63"/>
    </row>
    <row r="85776" spans="16:17">
      <c r="P85776" s="63"/>
      <c r="Q85776" s="63"/>
    </row>
    <row r="85777" spans="16:17">
      <c r="P85777" s="63"/>
      <c r="Q85777" s="63"/>
    </row>
    <row r="85778" spans="16:17">
      <c r="P85778" s="63"/>
      <c r="Q85778" s="63"/>
    </row>
    <row r="85779" spans="16:17">
      <c r="P85779" s="63"/>
      <c r="Q85779" s="63"/>
    </row>
    <row r="85780" spans="16:17">
      <c r="P85780" s="63"/>
      <c r="Q85780" s="63"/>
    </row>
    <row r="85781" spans="16:17">
      <c r="P85781" s="63"/>
      <c r="Q85781" s="63"/>
    </row>
    <row r="85782" spans="16:17">
      <c r="P85782" s="63"/>
      <c r="Q85782" s="63"/>
    </row>
    <row r="85783" spans="16:17">
      <c r="P85783" s="63"/>
      <c r="Q85783" s="63"/>
    </row>
    <row r="85784" spans="16:17">
      <c r="P85784" s="63"/>
      <c r="Q85784" s="63"/>
    </row>
    <row r="85785" spans="16:17">
      <c r="P85785" s="63"/>
      <c r="Q85785" s="63"/>
    </row>
    <row r="85786" spans="16:17">
      <c r="P85786" s="63"/>
      <c r="Q85786" s="63"/>
    </row>
    <row r="85787" spans="16:17">
      <c r="P85787" s="63"/>
      <c r="Q85787" s="63"/>
    </row>
    <row r="85788" spans="16:17">
      <c r="P85788" s="63"/>
      <c r="Q85788" s="63"/>
    </row>
    <row r="85789" spans="16:17">
      <c r="P85789" s="63"/>
      <c r="Q85789" s="63"/>
    </row>
    <row r="85790" spans="16:17">
      <c r="P85790" s="63"/>
      <c r="Q85790" s="63"/>
    </row>
    <row r="85791" spans="16:17">
      <c r="P85791" s="63"/>
      <c r="Q85791" s="63"/>
    </row>
    <row r="85792" spans="16:17">
      <c r="P85792" s="63"/>
      <c r="Q85792" s="63"/>
    </row>
    <row r="85793" spans="16:17">
      <c r="P85793" s="63"/>
      <c r="Q85793" s="63"/>
    </row>
    <row r="85794" spans="16:17">
      <c r="P85794" s="63"/>
      <c r="Q85794" s="63"/>
    </row>
    <row r="85795" spans="16:17">
      <c r="P85795" s="63"/>
      <c r="Q85795" s="63"/>
    </row>
    <row r="85796" spans="16:17">
      <c r="P85796" s="63"/>
      <c r="Q85796" s="63"/>
    </row>
    <row r="85797" spans="16:17">
      <c r="P85797" s="63"/>
      <c r="Q85797" s="63"/>
    </row>
    <row r="85798" spans="16:17">
      <c r="P85798" s="63"/>
      <c r="Q85798" s="63"/>
    </row>
    <row r="85799" spans="16:17">
      <c r="P85799" s="63"/>
      <c r="Q85799" s="63"/>
    </row>
    <row r="85800" spans="16:17">
      <c r="P85800" s="63"/>
      <c r="Q85800" s="63"/>
    </row>
    <row r="85801" spans="16:17">
      <c r="P85801" s="63"/>
      <c r="Q85801" s="63"/>
    </row>
    <row r="85802" spans="16:17">
      <c r="P85802" s="63"/>
      <c r="Q85802" s="63"/>
    </row>
    <row r="85803" spans="16:17">
      <c r="P85803" s="63"/>
      <c r="Q85803" s="63"/>
    </row>
    <row r="85804" spans="16:17">
      <c r="P85804" s="63"/>
      <c r="Q85804" s="63"/>
    </row>
    <row r="85805" spans="16:17">
      <c r="P85805" s="63"/>
      <c r="Q85805" s="63"/>
    </row>
    <row r="85806" spans="16:17">
      <c r="P85806" s="63"/>
      <c r="Q85806" s="63"/>
    </row>
    <row r="85807" spans="16:17">
      <c r="P85807" s="63"/>
      <c r="Q85807" s="63"/>
    </row>
    <row r="85808" spans="16:17">
      <c r="P85808" s="63"/>
      <c r="Q85808" s="63"/>
    </row>
    <row r="85809" spans="16:17">
      <c r="P85809" s="63"/>
      <c r="Q85809" s="63"/>
    </row>
    <row r="85810" spans="16:17">
      <c r="P85810" s="63"/>
      <c r="Q85810" s="63"/>
    </row>
    <row r="85811" spans="16:17">
      <c r="P85811" s="63"/>
      <c r="Q85811" s="63"/>
    </row>
    <row r="85812" spans="16:17">
      <c r="P85812" s="63"/>
      <c r="Q85812" s="63"/>
    </row>
    <row r="85813" spans="16:17">
      <c r="P85813" s="63"/>
      <c r="Q85813" s="63"/>
    </row>
    <row r="85814" spans="16:17">
      <c r="P85814" s="63"/>
      <c r="Q85814" s="63"/>
    </row>
    <row r="85815" spans="16:17">
      <c r="P85815" s="63"/>
      <c r="Q85815" s="63"/>
    </row>
    <row r="85816" spans="16:17">
      <c r="P85816" s="63"/>
      <c r="Q85816" s="63"/>
    </row>
    <row r="85817" spans="16:17">
      <c r="P85817" s="63"/>
      <c r="Q85817" s="63"/>
    </row>
    <row r="85818" spans="16:17">
      <c r="P85818" s="63"/>
      <c r="Q85818" s="63"/>
    </row>
    <row r="85819" spans="16:17">
      <c r="P85819" s="63"/>
      <c r="Q85819" s="63"/>
    </row>
    <row r="85820" spans="16:17">
      <c r="P85820" s="63"/>
      <c r="Q85820" s="63"/>
    </row>
    <row r="85821" spans="16:17">
      <c r="P85821" s="63"/>
      <c r="Q85821" s="63"/>
    </row>
    <row r="85822" spans="16:17">
      <c r="P85822" s="63"/>
      <c r="Q85822" s="63"/>
    </row>
    <row r="85823" spans="16:17">
      <c r="P85823" s="63"/>
      <c r="Q85823" s="63"/>
    </row>
    <row r="85824" spans="16:17">
      <c r="P85824" s="63"/>
      <c r="Q85824" s="63"/>
    </row>
    <row r="85825" spans="16:17">
      <c r="P85825" s="63"/>
      <c r="Q85825" s="63"/>
    </row>
    <row r="85826" spans="16:17">
      <c r="P85826" s="63"/>
      <c r="Q85826" s="63"/>
    </row>
    <row r="85827" spans="16:17">
      <c r="P85827" s="63"/>
      <c r="Q85827" s="63"/>
    </row>
    <row r="85828" spans="16:17">
      <c r="P85828" s="63"/>
      <c r="Q85828" s="63"/>
    </row>
    <row r="85829" spans="16:17">
      <c r="P85829" s="63"/>
      <c r="Q85829" s="63"/>
    </row>
    <row r="85830" spans="16:17">
      <c r="P85830" s="63"/>
      <c r="Q85830" s="63"/>
    </row>
    <row r="85831" spans="16:17">
      <c r="P85831" s="63"/>
      <c r="Q85831" s="63"/>
    </row>
    <row r="85832" spans="16:17">
      <c r="P85832" s="63"/>
      <c r="Q85832" s="63"/>
    </row>
    <row r="85833" spans="16:17">
      <c r="P85833" s="63"/>
      <c r="Q85833" s="63"/>
    </row>
    <row r="85834" spans="16:17">
      <c r="P85834" s="63"/>
      <c r="Q85834" s="63"/>
    </row>
    <row r="85835" spans="16:17">
      <c r="P85835" s="63"/>
      <c r="Q85835" s="63"/>
    </row>
    <row r="85836" spans="16:17">
      <c r="P85836" s="63"/>
      <c r="Q85836" s="63"/>
    </row>
    <row r="85837" spans="16:17">
      <c r="P85837" s="63"/>
      <c r="Q85837" s="63"/>
    </row>
    <row r="85838" spans="16:17">
      <c r="P85838" s="63"/>
      <c r="Q85838" s="63"/>
    </row>
    <row r="85839" spans="16:17">
      <c r="P85839" s="63"/>
      <c r="Q85839" s="63"/>
    </row>
    <row r="85840" spans="16:17">
      <c r="P85840" s="63"/>
      <c r="Q85840" s="63"/>
    </row>
    <row r="85841" spans="16:17">
      <c r="P85841" s="63"/>
      <c r="Q85841" s="63"/>
    </row>
    <row r="85842" spans="16:17">
      <c r="P85842" s="63"/>
      <c r="Q85842" s="63"/>
    </row>
    <row r="85843" spans="16:17">
      <c r="P85843" s="63"/>
      <c r="Q85843" s="63"/>
    </row>
    <row r="85844" spans="16:17">
      <c r="P85844" s="63"/>
      <c r="Q85844" s="63"/>
    </row>
    <row r="85845" spans="16:17">
      <c r="P85845" s="63"/>
      <c r="Q85845" s="63"/>
    </row>
    <row r="85846" spans="16:17">
      <c r="P85846" s="63"/>
      <c r="Q85846" s="63"/>
    </row>
    <row r="85847" spans="16:17">
      <c r="P85847" s="63"/>
      <c r="Q85847" s="63"/>
    </row>
    <row r="85848" spans="16:17">
      <c r="P85848" s="63"/>
      <c r="Q85848" s="63"/>
    </row>
    <row r="85849" spans="16:17">
      <c r="P85849" s="63"/>
      <c r="Q85849" s="63"/>
    </row>
    <row r="85850" spans="16:17">
      <c r="P85850" s="63"/>
      <c r="Q85850" s="63"/>
    </row>
    <row r="85851" spans="16:17">
      <c r="P85851" s="63"/>
      <c r="Q85851" s="63"/>
    </row>
    <row r="85852" spans="16:17">
      <c r="P85852" s="63"/>
      <c r="Q85852" s="63"/>
    </row>
    <row r="85853" spans="16:17">
      <c r="P85853" s="63"/>
      <c r="Q85853" s="63"/>
    </row>
    <row r="85854" spans="16:17">
      <c r="P85854" s="63"/>
      <c r="Q85854" s="63"/>
    </row>
    <row r="85855" spans="16:17">
      <c r="P85855" s="63"/>
      <c r="Q85855" s="63"/>
    </row>
    <row r="85856" spans="16:17">
      <c r="P85856" s="63"/>
      <c r="Q85856" s="63"/>
    </row>
    <row r="85857" spans="16:17">
      <c r="P85857" s="63"/>
      <c r="Q85857" s="63"/>
    </row>
    <row r="85858" spans="16:17">
      <c r="P85858" s="63"/>
      <c r="Q85858" s="63"/>
    </row>
    <row r="85859" spans="16:17">
      <c r="P85859" s="63"/>
      <c r="Q85859" s="63"/>
    </row>
    <row r="85860" spans="16:17">
      <c r="P85860" s="63"/>
      <c r="Q85860" s="63"/>
    </row>
    <row r="85861" spans="16:17">
      <c r="P85861" s="63"/>
      <c r="Q85861" s="63"/>
    </row>
    <row r="85862" spans="16:17">
      <c r="P85862" s="63"/>
      <c r="Q85862" s="63"/>
    </row>
    <row r="85863" spans="16:17">
      <c r="P85863" s="63"/>
      <c r="Q85863" s="63"/>
    </row>
    <row r="85864" spans="16:17">
      <c r="P85864" s="63"/>
      <c r="Q85864" s="63"/>
    </row>
    <row r="85865" spans="16:17">
      <c r="P85865" s="63"/>
      <c r="Q85865" s="63"/>
    </row>
    <row r="85866" spans="16:17">
      <c r="P85866" s="63"/>
      <c r="Q85866" s="63"/>
    </row>
    <row r="85867" spans="16:17">
      <c r="P85867" s="63"/>
      <c r="Q85867" s="63"/>
    </row>
    <row r="85868" spans="16:17">
      <c r="P85868" s="63"/>
      <c r="Q85868" s="63"/>
    </row>
    <row r="85869" spans="16:17">
      <c r="P85869" s="63"/>
      <c r="Q85869" s="63"/>
    </row>
    <row r="85870" spans="16:17">
      <c r="P85870" s="63"/>
      <c r="Q85870" s="63"/>
    </row>
    <row r="85871" spans="16:17">
      <c r="P85871" s="63"/>
      <c r="Q85871" s="63"/>
    </row>
    <row r="85872" spans="16:17">
      <c r="P85872" s="63"/>
      <c r="Q85872" s="63"/>
    </row>
    <row r="85873" spans="16:17">
      <c r="P85873" s="63"/>
      <c r="Q85873" s="63"/>
    </row>
    <row r="85874" spans="16:17">
      <c r="P85874" s="63"/>
      <c r="Q85874" s="63"/>
    </row>
    <row r="85875" spans="16:17">
      <c r="P85875" s="63"/>
      <c r="Q85875" s="63"/>
    </row>
    <row r="85876" spans="16:17">
      <c r="P85876" s="63"/>
      <c r="Q85876" s="63"/>
    </row>
    <row r="85877" spans="16:17">
      <c r="P85877" s="63"/>
      <c r="Q85877" s="63"/>
    </row>
    <row r="85878" spans="16:17">
      <c r="P85878" s="63"/>
      <c r="Q85878" s="63"/>
    </row>
    <row r="85879" spans="16:17">
      <c r="P85879" s="63"/>
      <c r="Q85879" s="63"/>
    </row>
    <row r="85880" spans="16:17">
      <c r="P85880" s="63"/>
      <c r="Q85880" s="63"/>
    </row>
    <row r="85881" spans="16:17">
      <c r="P85881" s="63"/>
      <c r="Q85881" s="63"/>
    </row>
    <row r="85882" spans="16:17">
      <c r="P85882" s="63"/>
      <c r="Q85882" s="63"/>
    </row>
    <row r="85883" spans="16:17">
      <c r="P85883" s="63"/>
      <c r="Q85883" s="63"/>
    </row>
    <row r="85884" spans="16:17">
      <c r="P85884" s="63"/>
      <c r="Q85884" s="63"/>
    </row>
    <row r="85885" spans="16:17">
      <c r="P85885" s="63"/>
      <c r="Q85885" s="63"/>
    </row>
    <row r="85886" spans="16:17">
      <c r="P85886" s="63"/>
      <c r="Q85886" s="63"/>
    </row>
    <row r="85887" spans="16:17">
      <c r="P85887" s="63"/>
      <c r="Q85887" s="63"/>
    </row>
    <row r="85888" spans="16:17">
      <c r="P85888" s="63"/>
      <c r="Q85888" s="63"/>
    </row>
    <row r="85889" spans="16:17">
      <c r="P85889" s="63"/>
      <c r="Q85889" s="63"/>
    </row>
    <row r="85890" spans="16:17">
      <c r="P85890" s="63"/>
      <c r="Q85890" s="63"/>
    </row>
    <row r="85891" spans="16:17">
      <c r="P85891" s="63"/>
      <c r="Q85891" s="63"/>
    </row>
    <row r="85892" spans="16:17">
      <c r="P85892" s="63"/>
      <c r="Q85892" s="63"/>
    </row>
    <row r="85893" spans="16:17">
      <c r="P85893" s="63"/>
      <c r="Q85893" s="63"/>
    </row>
    <row r="85894" spans="16:17">
      <c r="P85894" s="63"/>
      <c r="Q85894" s="63"/>
    </row>
    <row r="85895" spans="16:17">
      <c r="P85895" s="63"/>
      <c r="Q85895" s="63"/>
    </row>
    <row r="85896" spans="16:17">
      <c r="P85896" s="63"/>
      <c r="Q85896" s="63"/>
    </row>
    <row r="85897" spans="16:17">
      <c r="P85897" s="63"/>
      <c r="Q85897" s="63"/>
    </row>
    <row r="85898" spans="16:17">
      <c r="P85898" s="63"/>
      <c r="Q85898" s="63"/>
    </row>
    <row r="85899" spans="16:17">
      <c r="P85899" s="63"/>
      <c r="Q85899" s="63"/>
    </row>
    <row r="85900" spans="16:17">
      <c r="P85900" s="63"/>
      <c r="Q85900" s="63"/>
    </row>
    <row r="85901" spans="16:17">
      <c r="P85901" s="63"/>
      <c r="Q85901" s="63"/>
    </row>
    <row r="85902" spans="16:17">
      <c r="P85902" s="63"/>
      <c r="Q85902" s="63"/>
    </row>
    <row r="85903" spans="16:17">
      <c r="P85903" s="63"/>
      <c r="Q85903" s="63"/>
    </row>
    <row r="85904" spans="16:17">
      <c r="P85904" s="63"/>
      <c r="Q85904" s="63"/>
    </row>
    <row r="85905" spans="16:17">
      <c r="P85905" s="63"/>
      <c r="Q85905" s="63"/>
    </row>
    <row r="85906" spans="16:17">
      <c r="P85906" s="63"/>
      <c r="Q85906" s="63"/>
    </row>
    <row r="85907" spans="16:17">
      <c r="P85907" s="63"/>
      <c r="Q85907" s="63"/>
    </row>
    <row r="85908" spans="16:17">
      <c r="P85908" s="63"/>
      <c r="Q85908" s="63"/>
    </row>
    <row r="85909" spans="16:17">
      <c r="P85909" s="63"/>
      <c r="Q85909" s="63"/>
    </row>
    <row r="85910" spans="16:17">
      <c r="P85910" s="63"/>
      <c r="Q85910" s="63"/>
    </row>
    <row r="85911" spans="16:17">
      <c r="P85911" s="63"/>
      <c r="Q85911" s="63"/>
    </row>
    <row r="85912" spans="16:17">
      <c r="P85912" s="63"/>
      <c r="Q85912" s="63"/>
    </row>
    <row r="85913" spans="16:17">
      <c r="P85913" s="63"/>
      <c r="Q85913" s="63"/>
    </row>
    <row r="85914" spans="16:17">
      <c r="P85914" s="63"/>
      <c r="Q85914" s="63"/>
    </row>
    <row r="85915" spans="16:17">
      <c r="P85915" s="63"/>
      <c r="Q85915" s="63"/>
    </row>
    <row r="85916" spans="16:17">
      <c r="P85916" s="63"/>
      <c r="Q85916" s="63"/>
    </row>
    <row r="85917" spans="16:17">
      <c r="P85917" s="63"/>
      <c r="Q85917" s="63"/>
    </row>
    <row r="85918" spans="16:17">
      <c r="P85918" s="63"/>
      <c r="Q85918" s="63"/>
    </row>
    <row r="85919" spans="16:17">
      <c r="P85919" s="63"/>
      <c r="Q85919" s="63"/>
    </row>
    <row r="85920" spans="16:17">
      <c r="P85920" s="63"/>
      <c r="Q85920" s="63"/>
    </row>
    <row r="85921" spans="16:17">
      <c r="P85921" s="63"/>
      <c r="Q85921" s="63"/>
    </row>
    <row r="85922" spans="16:17">
      <c r="P85922" s="63"/>
      <c r="Q85922" s="63"/>
    </row>
    <row r="85923" spans="16:17">
      <c r="P85923" s="63"/>
      <c r="Q85923" s="63"/>
    </row>
    <row r="85924" spans="16:17">
      <c r="P85924" s="63"/>
      <c r="Q85924" s="63"/>
    </row>
    <row r="85925" spans="16:17">
      <c r="P85925" s="63"/>
      <c r="Q85925" s="63"/>
    </row>
    <row r="85926" spans="16:17">
      <c r="P85926" s="63"/>
      <c r="Q85926" s="63"/>
    </row>
    <row r="85927" spans="16:17">
      <c r="P85927" s="63"/>
      <c r="Q85927" s="63"/>
    </row>
    <row r="85928" spans="16:17">
      <c r="P85928" s="63"/>
      <c r="Q85928" s="63"/>
    </row>
    <row r="85929" spans="16:17">
      <c r="P85929" s="63"/>
      <c r="Q85929" s="63"/>
    </row>
    <row r="85930" spans="16:17">
      <c r="P85930" s="63"/>
      <c r="Q85930" s="63"/>
    </row>
    <row r="85931" spans="16:17">
      <c r="P85931" s="63"/>
      <c r="Q85931" s="63"/>
    </row>
    <row r="85932" spans="16:17">
      <c r="P85932" s="63"/>
      <c r="Q85932" s="63"/>
    </row>
    <row r="85933" spans="16:17">
      <c r="P85933" s="63"/>
      <c r="Q85933" s="63"/>
    </row>
    <row r="85934" spans="16:17">
      <c r="P85934" s="63"/>
      <c r="Q85934" s="63"/>
    </row>
    <row r="85935" spans="16:17">
      <c r="P85935" s="63"/>
      <c r="Q85935" s="63"/>
    </row>
    <row r="85936" spans="16:17">
      <c r="P85936" s="63"/>
      <c r="Q85936" s="63"/>
    </row>
    <row r="85937" spans="16:17">
      <c r="P85937" s="63"/>
      <c r="Q85937" s="63"/>
    </row>
    <row r="85938" spans="16:17">
      <c r="P85938" s="63"/>
      <c r="Q85938" s="63"/>
    </row>
    <row r="85939" spans="16:17">
      <c r="P85939" s="63"/>
      <c r="Q85939" s="63"/>
    </row>
    <row r="85940" spans="16:17">
      <c r="P85940" s="63"/>
      <c r="Q85940" s="63"/>
    </row>
    <row r="85941" spans="16:17">
      <c r="P85941" s="63"/>
      <c r="Q85941" s="63"/>
    </row>
    <row r="85942" spans="16:17">
      <c r="P85942" s="63"/>
      <c r="Q85942" s="63"/>
    </row>
    <row r="85943" spans="16:17">
      <c r="P85943" s="63"/>
      <c r="Q85943" s="63"/>
    </row>
    <row r="85944" spans="16:17">
      <c r="P85944" s="63"/>
      <c r="Q85944" s="63"/>
    </row>
    <row r="85945" spans="16:17">
      <c r="P85945" s="63"/>
      <c r="Q85945" s="63"/>
    </row>
    <row r="85946" spans="16:17">
      <c r="P85946" s="63"/>
      <c r="Q85946" s="63"/>
    </row>
    <row r="85947" spans="16:17">
      <c r="P85947" s="63"/>
      <c r="Q85947" s="63"/>
    </row>
    <row r="85948" spans="16:17">
      <c r="P85948" s="63"/>
      <c r="Q85948" s="63"/>
    </row>
    <row r="85949" spans="16:17">
      <c r="P85949" s="63"/>
      <c r="Q85949" s="63"/>
    </row>
    <row r="85950" spans="16:17">
      <c r="P85950" s="63"/>
      <c r="Q85950" s="63"/>
    </row>
    <row r="85951" spans="16:17">
      <c r="P85951" s="63"/>
      <c r="Q85951" s="63"/>
    </row>
    <row r="85952" spans="16:17">
      <c r="P85952" s="63"/>
      <c r="Q85952" s="63"/>
    </row>
    <row r="85953" spans="16:17">
      <c r="P85953" s="63"/>
      <c r="Q85953" s="63"/>
    </row>
    <row r="85954" spans="16:17">
      <c r="P85954" s="63"/>
      <c r="Q85954" s="63"/>
    </row>
    <row r="85955" spans="16:17">
      <c r="P85955" s="63"/>
      <c r="Q85955" s="63"/>
    </row>
    <row r="85956" spans="16:17">
      <c r="P85956" s="63"/>
      <c r="Q85956" s="63"/>
    </row>
    <row r="85957" spans="16:17">
      <c r="P85957" s="63"/>
      <c r="Q85957" s="63"/>
    </row>
    <row r="85958" spans="16:17">
      <c r="P85958" s="63"/>
      <c r="Q85958" s="63"/>
    </row>
    <row r="85959" spans="16:17">
      <c r="P85959" s="63"/>
      <c r="Q85959" s="63"/>
    </row>
    <row r="85960" spans="16:17">
      <c r="P85960" s="63"/>
      <c r="Q85960" s="63"/>
    </row>
    <row r="85961" spans="16:17">
      <c r="P85961" s="63"/>
      <c r="Q85961" s="63"/>
    </row>
    <row r="85962" spans="16:17">
      <c r="P85962" s="63"/>
      <c r="Q85962" s="63"/>
    </row>
    <row r="85963" spans="16:17">
      <c r="P85963" s="63"/>
      <c r="Q85963" s="63"/>
    </row>
    <row r="85964" spans="16:17">
      <c r="P85964" s="63"/>
      <c r="Q85964" s="63"/>
    </row>
    <row r="85965" spans="16:17">
      <c r="P85965" s="63"/>
      <c r="Q85965" s="63"/>
    </row>
    <row r="85966" spans="16:17">
      <c r="P85966" s="63"/>
      <c r="Q85966" s="63"/>
    </row>
    <row r="85967" spans="16:17">
      <c r="P85967" s="63"/>
      <c r="Q85967" s="63"/>
    </row>
    <row r="85968" spans="16:17">
      <c r="P85968" s="63"/>
      <c r="Q85968" s="63"/>
    </row>
    <row r="85969" spans="16:17">
      <c r="P85969" s="63"/>
      <c r="Q85969" s="63"/>
    </row>
    <row r="85970" spans="16:17">
      <c r="P85970" s="63"/>
      <c r="Q85970" s="63"/>
    </row>
    <row r="85971" spans="16:17">
      <c r="P85971" s="63"/>
      <c r="Q85971" s="63"/>
    </row>
    <row r="85972" spans="16:17">
      <c r="P85972" s="63"/>
      <c r="Q85972" s="63"/>
    </row>
    <row r="85973" spans="16:17">
      <c r="P85973" s="63"/>
      <c r="Q85973" s="63"/>
    </row>
    <row r="85974" spans="16:17">
      <c r="P85974" s="63"/>
      <c r="Q85974" s="63"/>
    </row>
    <row r="85975" spans="16:17">
      <c r="P85975" s="63"/>
      <c r="Q85975" s="63"/>
    </row>
    <row r="85976" spans="16:17">
      <c r="P85976" s="63"/>
      <c r="Q85976" s="63"/>
    </row>
    <row r="85977" spans="16:17">
      <c r="P85977" s="63"/>
      <c r="Q85977" s="63"/>
    </row>
    <row r="85978" spans="16:17">
      <c r="P85978" s="63"/>
      <c r="Q85978" s="63"/>
    </row>
    <row r="85979" spans="16:17">
      <c r="P85979" s="63"/>
      <c r="Q85979" s="63"/>
    </row>
    <row r="85980" spans="16:17">
      <c r="P85980" s="63"/>
      <c r="Q85980" s="63"/>
    </row>
    <row r="85981" spans="16:17">
      <c r="P85981" s="63"/>
      <c r="Q85981" s="63"/>
    </row>
    <row r="85982" spans="16:17">
      <c r="P85982" s="63"/>
      <c r="Q85982" s="63"/>
    </row>
    <row r="85983" spans="16:17">
      <c r="P85983" s="63"/>
      <c r="Q85983" s="63"/>
    </row>
    <row r="85984" spans="16:17">
      <c r="P85984" s="63"/>
      <c r="Q85984" s="63"/>
    </row>
    <row r="85985" spans="16:17">
      <c r="P85985" s="63"/>
      <c r="Q85985" s="63"/>
    </row>
    <row r="85986" spans="16:17">
      <c r="P85986" s="63"/>
      <c r="Q85986" s="63"/>
    </row>
    <row r="85987" spans="16:17">
      <c r="P85987" s="63"/>
      <c r="Q85987" s="63"/>
    </row>
    <row r="85988" spans="16:17">
      <c r="P85988" s="63"/>
      <c r="Q85988" s="63"/>
    </row>
    <row r="85989" spans="16:17">
      <c r="P85989" s="63"/>
      <c r="Q85989" s="63"/>
    </row>
    <row r="85990" spans="16:17">
      <c r="P85990" s="63"/>
      <c r="Q85990" s="63"/>
    </row>
    <row r="85991" spans="16:17">
      <c r="P85991" s="63"/>
      <c r="Q85991" s="63"/>
    </row>
    <row r="85992" spans="16:17">
      <c r="P85992" s="63"/>
      <c r="Q85992" s="63"/>
    </row>
    <row r="85993" spans="16:17">
      <c r="P85993" s="63"/>
      <c r="Q85993" s="63"/>
    </row>
    <row r="85994" spans="16:17">
      <c r="P85994" s="63"/>
      <c r="Q85994" s="63"/>
    </row>
    <row r="85995" spans="16:17">
      <c r="P85995" s="63"/>
      <c r="Q85995" s="63"/>
    </row>
    <row r="85996" spans="16:17">
      <c r="P85996" s="63"/>
      <c r="Q85996" s="63"/>
    </row>
    <row r="85997" spans="16:17">
      <c r="P85997" s="63"/>
      <c r="Q85997" s="63"/>
    </row>
    <row r="85998" spans="16:17">
      <c r="P85998" s="63"/>
      <c r="Q85998" s="63"/>
    </row>
    <row r="85999" spans="16:17">
      <c r="P85999" s="63"/>
      <c r="Q85999" s="63"/>
    </row>
    <row r="86000" spans="16:17">
      <c r="P86000" s="63"/>
      <c r="Q86000" s="63"/>
    </row>
    <row r="86001" spans="16:17">
      <c r="P86001" s="63"/>
      <c r="Q86001" s="63"/>
    </row>
    <row r="86002" spans="16:17">
      <c r="P86002" s="63"/>
      <c r="Q86002" s="63"/>
    </row>
    <row r="86003" spans="16:17">
      <c r="P86003" s="63"/>
      <c r="Q86003" s="63"/>
    </row>
    <row r="86004" spans="16:17">
      <c r="P86004" s="63"/>
      <c r="Q86004" s="63"/>
    </row>
    <row r="86005" spans="16:17">
      <c r="P86005" s="63"/>
      <c r="Q86005" s="63"/>
    </row>
    <row r="86006" spans="16:17">
      <c r="P86006" s="63"/>
      <c r="Q86006" s="63"/>
    </row>
    <row r="86007" spans="16:17">
      <c r="P86007" s="63"/>
      <c r="Q86007" s="63"/>
    </row>
    <row r="86008" spans="16:17">
      <c r="P86008" s="63"/>
      <c r="Q86008" s="63"/>
    </row>
    <row r="86009" spans="16:17">
      <c r="P86009" s="63"/>
      <c r="Q86009" s="63"/>
    </row>
    <row r="86010" spans="16:17">
      <c r="P86010" s="63"/>
      <c r="Q86010" s="63"/>
    </row>
    <row r="86011" spans="16:17">
      <c r="P86011" s="63"/>
      <c r="Q86011" s="63"/>
    </row>
    <row r="86012" spans="16:17">
      <c r="P86012" s="63"/>
      <c r="Q86012" s="63"/>
    </row>
    <row r="86013" spans="16:17">
      <c r="P86013" s="63"/>
      <c r="Q86013" s="63"/>
    </row>
    <row r="86014" spans="16:17">
      <c r="P86014" s="63"/>
      <c r="Q86014" s="63"/>
    </row>
    <row r="86015" spans="16:17">
      <c r="P86015" s="63"/>
      <c r="Q86015" s="63"/>
    </row>
    <row r="86016" spans="16:17">
      <c r="P86016" s="63"/>
      <c r="Q86016" s="63"/>
    </row>
    <row r="86017" spans="16:17">
      <c r="P86017" s="63"/>
      <c r="Q86017" s="63"/>
    </row>
    <row r="86018" spans="16:17">
      <c r="P86018" s="63"/>
      <c r="Q86018" s="63"/>
    </row>
    <row r="86019" spans="16:17">
      <c r="P86019" s="63"/>
      <c r="Q86019" s="63"/>
    </row>
    <row r="86020" spans="16:17">
      <c r="P86020" s="63"/>
      <c r="Q86020" s="63"/>
    </row>
    <row r="86021" spans="16:17">
      <c r="P86021" s="63"/>
      <c r="Q86021" s="63"/>
    </row>
    <row r="86022" spans="16:17">
      <c r="P86022" s="63"/>
      <c r="Q86022" s="63"/>
    </row>
    <row r="86023" spans="16:17">
      <c r="P86023" s="63"/>
      <c r="Q86023" s="63"/>
    </row>
    <row r="86024" spans="16:17">
      <c r="P86024" s="63"/>
      <c r="Q86024" s="63"/>
    </row>
    <row r="86025" spans="16:17">
      <c r="P86025" s="63"/>
      <c r="Q86025" s="63"/>
    </row>
    <row r="86026" spans="16:17">
      <c r="P86026" s="63"/>
      <c r="Q86026" s="63"/>
    </row>
    <row r="86027" spans="16:17">
      <c r="P86027" s="63"/>
      <c r="Q86027" s="63"/>
    </row>
    <row r="86028" spans="16:17">
      <c r="P86028" s="63"/>
      <c r="Q86028" s="63"/>
    </row>
    <row r="86029" spans="16:17">
      <c r="P86029" s="63"/>
      <c r="Q86029" s="63"/>
    </row>
    <row r="86030" spans="16:17">
      <c r="P86030" s="63"/>
      <c r="Q86030" s="63"/>
    </row>
    <row r="86031" spans="16:17">
      <c r="P86031" s="63"/>
      <c r="Q86031" s="63"/>
    </row>
    <row r="86032" spans="16:17">
      <c r="P86032" s="63"/>
      <c r="Q86032" s="63"/>
    </row>
    <row r="86033" spans="16:17">
      <c r="P86033" s="63"/>
      <c r="Q86033" s="63"/>
    </row>
    <row r="86034" spans="16:17">
      <c r="P86034" s="63"/>
      <c r="Q86034" s="63"/>
    </row>
    <row r="86035" spans="16:17">
      <c r="P86035" s="63"/>
      <c r="Q86035" s="63"/>
    </row>
    <row r="86036" spans="16:17">
      <c r="P86036" s="63"/>
      <c r="Q86036" s="63"/>
    </row>
    <row r="86037" spans="16:17">
      <c r="P86037" s="63"/>
      <c r="Q86037" s="63"/>
    </row>
    <row r="86038" spans="16:17">
      <c r="P86038" s="63"/>
      <c r="Q86038" s="63"/>
    </row>
    <row r="86039" spans="16:17">
      <c r="P86039" s="63"/>
      <c r="Q86039" s="63"/>
    </row>
    <row r="86040" spans="16:17">
      <c r="P86040" s="63"/>
      <c r="Q86040" s="63"/>
    </row>
    <row r="86041" spans="16:17">
      <c r="P86041" s="63"/>
      <c r="Q86041" s="63"/>
    </row>
    <row r="86042" spans="16:17">
      <c r="P86042" s="63"/>
      <c r="Q86042" s="63"/>
    </row>
    <row r="86043" spans="16:17">
      <c r="P86043" s="63"/>
      <c r="Q86043" s="63"/>
    </row>
    <row r="86044" spans="16:17">
      <c r="P86044" s="63"/>
      <c r="Q86044" s="63"/>
    </row>
    <row r="86045" spans="16:17">
      <c r="P86045" s="63"/>
      <c r="Q86045" s="63"/>
    </row>
    <row r="86046" spans="16:17">
      <c r="P86046" s="63"/>
      <c r="Q86046" s="63"/>
    </row>
    <row r="86047" spans="16:17">
      <c r="P86047" s="63"/>
      <c r="Q86047" s="63"/>
    </row>
    <row r="86048" spans="16:17">
      <c r="P86048" s="63"/>
      <c r="Q86048" s="63"/>
    </row>
    <row r="86049" spans="16:17">
      <c r="P86049" s="63"/>
      <c r="Q86049" s="63"/>
    </row>
    <row r="86050" spans="16:17">
      <c r="P86050" s="63"/>
      <c r="Q86050" s="63"/>
    </row>
    <row r="86051" spans="16:17">
      <c r="P86051" s="63"/>
      <c r="Q86051" s="63"/>
    </row>
    <row r="86052" spans="16:17">
      <c r="P86052" s="63"/>
      <c r="Q86052" s="63"/>
    </row>
    <row r="86053" spans="16:17">
      <c r="P86053" s="63"/>
      <c r="Q86053" s="63"/>
    </row>
    <row r="86054" spans="16:17">
      <c r="P86054" s="63"/>
      <c r="Q86054" s="63"/>
    </row>
    <row r="86055" spans="16:17">
      <c r="P86055" s="63"/>
      <c r="Q86055" s="63"/>
    </row>
    <row r="86056" spans="16:17">
      <c r="P86056" s="63"/>
      <c r="Q86056" s="63"/>
    </row>
    <row r="86057" spans="16:17">
      <c r="P86057" s="63"/>
      <c r="Q86057" s="63"/>
    </row>
    <row r="86058" spans="16:17">
      <c r="P86058" s="63"/>
      <c r="Q86058" s="63"/>
    </row>
    <row r="86059" spans="16:17">
      <c r="P86059" s="63"/>
      <c r="Q86059" s="63"/>
    </row>
    <row r="86060" spans="16:17">
      <c r="P86060" s="63"/>
      <c r="Q86060" s="63"/>
    </row>
    <row r="86061" spans="16:17">
      <c r="P86061" s="63"/>
      <c r="Q86061" s="63"/>
    </row>
    <row r="86062" spans="16:17">
      <c r="P86062" s="63"/>
      <c r="Q86062" s="63"/>
    </row>
    <row r="86063" spans="16:17">
      <c r="P86063" s="63"/>
      <c r="Q86063" s="63"/>
    </row>
    <row r="86064" spans="16:17">
      <c r="P86064" s="63"/>
      <c r="Q86064" s="63"/>
    </row>
    <row r="86065" spans="16:17">
      <c r="P86065" s="63"/>
      <c r="Q86065" s="63"/>
    </row>
    <row r="86066" spans="16:17">
      <c r="P86066" s="63"/>
      <c r="Q86066" s="63"/>
    </row>
    <row r="86067" spans="16:17">
      <c r="P86067" s="63"/>
      <c r="Q86067" s="63"/>
    </row>
    <row r="86068" spans="16:17">
      <c r="P86068" s="63"/>
      <c r="Q86068" s="63"/>
    </row>
    <row r="86069" spans="16:17">
      <c r="P86069" s="63"/>
      <c r="Q86069" s="63"/>
    </row>
    <row r="86070" spans="16:17">
      <c r="P86070" s="63"/>
      <c r="Q86070" s="63"/>
    </row>
    <row r="86071" spans="16:17">
      <c r="P86071" s="63"/>
      <c r="Q86071" s="63"/>
    </row>
    <row r="86072" spans="16:17">
      <c r="P86072" s="63"/>
      <c r="Q86072" s="63"/>
    </row>
    <row r="86073" spans="16:17">
      <c r="P86073" s="63"/>
      <c r="Q86073" s="63"/>
    </row>
    <row r="86074" spans="16:17">
      <c r="P86074" s="63"/>
      <c r="Q86074" s="63"/>
    </row>
    <row r="86075" spans="16:17">
      <c r="P86075" s="63"/>
      <c r="Q86075" s="63"/>
    </row>
    <row r="86076" spans="16:17">
      <c r="P86076" s="63"/>
      <c r="Q86076" s="63"/>
    </row>
    <row r="86077" spans="16:17">
      <c r="P86077" s="63"/>
      <c r="Q86077" s="63"/>
    </row>
    <row r="86078" spans="16:17">
      <c r="P86078" s="63"/>
      <c r="Q86078" s="63"/>
    </row>
    <row r="86079" spans="16:17">
      <c r="P86079" s="63"/>
      <c r="Q86079" s="63"/>
    </row>
    <row r="86080" spans="16:17">
      <c r="P86080" s="63"/>
      <c r="Q86080" s="63"/>
    </row>
    <row r="86081" spans="16:17">
      <c r="P86081" s="63"/>
      <c r="Q86081" s="63"/>
    </row>
    <row r="86082" spans="16:17">
      <c r="P86082" s="63"/>
      <c r="Q86082" s="63"/>
    </row>
    <row r="86083" spans="16:17">
      <c r="P86083" s="63"/>
      <c r="Q86083" s="63"/>
    </row>
    <row r="86084" spans="16:17">
      <c r="P86084" s="63"/>
      <c r="Q86084" s="63"/>
    </row>
    <row r="86085" spans="16:17">
      <c r="P86085" s="63"/>
      <c r="Q86085" s="63"/>
    </row>
    <row r="86086" spans="16:17">
      <c r="P86086" s="63"/>
      <c r="Q86086" s="63"/>
    </row>
    <row r="86087" spans="16:17">
      <c r="P86087" s="63"/>
      <c r="Q86087" s="63"/>
    </row>
    <row r="86088" spans="16:17">
      <c r="P86088" s="63"/>
      <c r="Q86088" s="63"/>
    </row>
    <row r="86089" spans="16:17">
      <c r="P86089" s="63"/>
      <c r="Q86089" s="63"/>
    </row>
    <row r="86090" spans="16:17">
      <c r="P86090" s="63"/>
      <c r="Q86090" s="63"/>
    </row>
    <row r="86091" spans="16:17">
      <c r="P86091" s="63"/>
      <c r="Q86091" s="63"/>
    </row>
    <row r="86092" spans="16:17">
      <c r="P86092" s="63"/>
      <c r="Q86092" s="63"/>
    </row>
    <row r="86093" spans="16:17">
      <c r="P86093" s="63"/>
      <c r="Q86093" s="63"/>
    </row>
    <row r="86094" spans="16:17">
      <c r="P86094" s="63"/>
      <c r="Q86094" s="63"/>
    </row>
    <row r="86095" spans="16:17">
      <c r="P86095" s="63"/>
      <c r="Q86095" s="63"/>
    </row>
    <row r="86096" spans="16:17">
      <c r="P86096" s="63"/>
      <c r="Q86096" s="63"/>
    </row>
    <row r="86097" spans="16:17">
      <c r="P86097" s="63"/>
      <c r="Q86097" s="63"/>
    </row>
    <row r="86098" spans="16:17">
      <c r="P86098" s="63"/>
      <c r="Q86098" s="63"/>
    </row>
    <row r="86099" spans="16:17">
      <c r="P86099" s="63"/>
      <c r="Q86099" s="63"/>
    </row>
    <row r="86100" spans="16:17">
      <c r="P86100" s="63"/>
      <c r="Q86100" s="63"/>
    </row>
    <row r="86101" spans="16:17">
      <c r="P86101" s="63"/>
      <c r="Q86101" s="63"/>
    </row>
    <row r="86102" spans="16:17">
      <c r="P86102" s="63"/>
      <c r="Q86102" s="63"/>
    </row>
    <row r="86103" spans="16:17">
      <c r="P86103" s="63"/>
      <c r="Q86103" s="63"/>
    </row>
    <row r="86104" spans="16:17">
      <c r="P86104" s="63"/>
      <c r="Q86104" s="63"/>
    </row>
    <row r="86105" spans="16:17">
      <c r="P86105" s="63"/>
      <c r="Q86105" s="63"/>
    </row>
    <row r="86106" spans="16:17">
      <c r="P86106" s="63"/>
      <c r="Q86106" s="63"/>
    </row>
    <row r="86107" spans="16:17">
      <c r="P86107" s="63"/>
      <c r="Q86107" s="63"/>
    </row>
    <row r="86108" spans="16:17">
      <c r="P86108" s="63"/>
      <c r="Q86108" s="63"/>
    </row>
    <row r="86109" spans="16:17">
      <c r="P86109" s="63"/>
      <c r="Q86109" s="63"/>
    </row>
    <row r="86110" spans="16:17">
      <c r="P86110" s="63"/>
      <c r="Q86110" s="63"/>
    </row>
    <row r="86111" spans="16:17">
      <c r="P86111" s="63"/>
      <c r="Q86111" s="63"/>
    </row>
    <row r="86112" spans="16:17">
      <c r="P86112" s="63"/>
      <c r="Q86112" s="63"/>
    </row>
    <row r="86113" spans="16:17">
      <c r="P86113" s="63"/>
      <c r="Q86113" s="63"/>
    </row>
    <row r="86114" spans="16:17">
      <c r="P86114" s="63"/>
      <c r="Q86114" s="63"/>
    </row>
    <row r="86115" spans="16:17">
      <c r="P86115" s="63"/>
      <c r="Q86115" s="63"/>
    </row>
    <row r="86116" spans="16:17">
      <c r="P86116" s="63"/>
      <c r="Q86116" s="63"/>
    </row>
    <row r="86117" spans="16:17">
      <c r="P86117" s="63"/>
      <c r="Q86117" s="63"/>
    </row>
    <row r="86118" spans="16:17">
      <c r="P86118" s="63"/>
      <c r="Q86118" s="63"/>
    </row>
    <row r="86119" spans="16:17">
      <c r="P86119" s="63"/>
      <c r="Q86119" s="63"/>
    </row>
    <row r="86120" spans="16:17">
      <c r="P86120" s="63"/>
      <c r="Q86120" s="63"/>
    </row>
    <row r="86121" spans="16:17">
      <c r="P86121" s="63"/>
      <c r="Q86121" s="63"/>
    </row>
    <row r="86122" spans="16:17">
      <c r="P86122" s="63"/>
      <c r="Q86122" s="63"/>
    </row>
    <row r="86123" spans="16:17">
      <c r="P86123" s="63"/>
      <c r="Q86123" s="63"/>
    </row>
    <row r="86124" spans="16:17">
      <c r="P86124" s="63"/>
      <c r="Q86124" s="63"/>
    </row>
    <row r="86125" spans="16:17">
      <c r="P86125" s="63"/>
      <c r="Q86125" s="63"/>
    </row>
    <row r="86126" spans="16:17">
      <c r="P86126" s="63"/>
      <c r="Q86126" s="63"/>
    </row>
    <row r="86127" spans="16:17">
      <c r="P86127" s="63"/>
      <c r="Q86127" s="63"/>
    </row>
    <row r="86128" spans="16:17">
      <c r="P86128" s="63"/>
      <c r="Q86128" s="63"/>
    </row>
    <row r="86129" spans="16:17">
      <c r="P86129" s="63"/>
      <c r="Q86129" s="63"/>
    </row>
    <row r="86130" spans="16:17">
      <c r="P86130" s="63"/>
      <c r="Q86130" s="63"/>
    </row>
    <row r="86131" spans="16:17">
      <c r="P86131" s="63"/>
      <c r="Q86131" s="63"/>
    </row>
    <row r="86132" spans="16:17">
      <c r="P86132" s="63"/>
      <c r="Q86132" s="63"/>
    </row>
    <row r="86133" spans="16:17">
      <c r="P86133" s="63"/>
      <c r="Q86133" s="63"/>
    </row>
    <row r="86134" spans="16:17">
      <c r="P86134" s="63"/>
      <c r="Q86134" s="63"/>
    </row>
    <row r="86135" spans="16:17">
      <c r="P86135" s="63"/>
      <c r="Q86135" s="63"/>
    </row>
    <row r="86136" spans="16:17">
      <c r="P86136" s="63"/>
      <c r="Q86136" s="63"/>
    </row>
    <row r="86137" spans="16:17">
      <c r="P86137" s="63"/>
      <c r="Q86137" s="63"/>
    </row>
    <row r="86138" spans="16:17">
      <c r="P86138" s="63"/>
      <c r="Q86138" s="63"/>
    </row>
    <row r="86139" spans="16:17">
      <c r="P86139" s="63"/>
      <c r="Q86139" s="63"/>
    </row>
    <row r="86140" spans="16:17">
      <c r="P86140" s="63"/>
      <c r="Q86140" s="63"/>
    </row>
    <row r="86141" spans="16:17">
      <c r="P86141" s="63"/>
      <c r="Q86141" s="63"/>
    </row>
    <row r="86142" spans="16:17">
      <c r="P86142" s="63"/>
      <c r="Q86142" s="63"/>
    </row>
    <row r="86143" spans="16:17">
      <c r="P86143" s="63"/>
      <c r="Q86143" s="63"/>
    </row>
    <row r="86144" spans="16:17">
      <c r="P86144" s="63"/>
      <c r="Q86144" s="63"/>
    </row>
    <row r="86145" spans="16:17">
      <c r="P86145" s="63"/>
      <c r="Q86145" s="63"/>
    </row>
    <row r="86146" spans="16:17">
      <c r="P86146" s="63"/>
      <c r="Q86146" s="63"/>
    </row>
    <row r="86147" spans="16:17">
      <c r="P86147" s="63"/>
      <c r="Q86147" s="63"/>
    </row>
    <row r="86148" spans="16:17">
      <c r="P86148" s="63"/>
      <c r="Q86148" s="63"/>
    </row>
    <row r="86149" spans="16:17">
      <c r="P86149" s="63"/>
      <c r="Q86149" s="63"/>
    </row>
    <row r="86150" spans="16:17">
      <c r="P86150" s="63"/>
      <c r="Q86150" s="63"/>
    </row>
    <row r="86151" spans="16:17">
      <c r="P86151" s="63"/>
      <c r="Q86151" s="63"/>
    </row>
    <row r="86152" spans="16:17">
      <c r="P86152" s="63"/>
      <c r="Q86152" s="63"/>
    </row>
    <row r="86153" spans="16:17">
      <c r="P86153" s="63"/>
      <c r="Q86153" s="63"/>
    </row>
    <row r="86154" spans="16:17">
      <c r="P86154" s="63"/>
      <c r="Q86154" s="63"/>
    </row>
    <row r="86155" spans="16:17">
      <c r="P86155" s="63"/>
      <c r="Q86155" s="63"/>
    </row>
    <row r="86156" spans="16:17">
      <c r="P86156" s="63"/>
      <c r="Q86156" s="63"/>
    </row>
    <row r="86157" spans="16:17">
      <c r="P86157" s="63"/>
      <c r="Q86157" s="63"/>
    </row>
    <row r="86158" spans="16:17">
      <c r="P86158" s="63"/>
      <c r="Q86158" s="63"/>
    </row>
    <row r="86159" spans="16:17">
      <c r="P86159" s="63"/>
      <c r="Q86159" s="63"/>
    </row>
    <row r="86160" spans="16:17">
      <c r="P86160" s="63"/>
      <c r="Q86160" s="63"/>
    </row>
    <row r="86161" spans="16:17">
      <c r="P86161" s="63"/>
      <c r="Q86161" s="63"/>
    </row>
    <row r="86162" spans="16:17">
      <c r="P86162" s="63"/>
      <c r="Q86162" s="63"/>
    </row>
    <row r="86163" spans="16:17">
      <c r="P86163" s="63"/>
      <c r="Q86163" s="63"/>
    </row>
    <row r="86164" spans="16:17">
      <c r="P86164" s="63"/>
      <c r="Q86164" s="63"/>
    </row>
    <row r="86165" spans="16:17">
      <c r="P86165" s="63"/>
      <c r="Q86165" s="63"/>
    </row>
    <row r="86166" spans="16:17">
      <c r="P86166" s="63"/>
      <c r="Q86166" s="63"/>
    </row>
    <row r="86167" spans="16:17">
      <c r="P86167" s="63"/>
      <c r="Q86167" s="63"/>
    </row>
    <row r="86168" spans="16:17">
      <c r="P86168" s="63"/>
      <c r="Q86168" s="63"/>
    </row>
    <row r="86169" spans="16:17">
      <c r="P86169" s="63"/>
      <c r="Q86169" s="63"/>
    </row>
    <row r="86170" spans="16:17">
      <c r="P86170" s="63"/>
      <c r="Q86170" s="63"/>
    </row>
    <row r="86171" spans="16:17">
      <c r="P86171" s="63"/>
      <c r="Q86171" s="63"/>
    </row>
    <row r="86172" spans="16:17">
      <c r="P86172" s="63"/>
      <c r="Q86172" s="63"/>
    </row>
    <row r="86173" spans="16:17">
      <c r="P86173" s="63"/>
      <c r="Q86173" s="63"/>
    </row>
    <row r="86174" spans="16:17">
      <c r="P86174" s="63"/>
      <c r="Q86174" s="63"/>
    </row>
    <row r="86175" spans="16:17">
      <c r="P86175" s="63"/>
      <c r="Q86175" s="63"/>
    </row>
    <row r="86176" spans="16:17">
      <c r="P86176" s="63"/>
      <c r="Q86176" s="63"/>
    </row>
    <row r="86177" spans="16:17">
      <c r="P86177" s="63"/>
      <c r="Q86177" s="63"/>
    </row>
    <row r="86178" spans="16:17">
      <c r="P86178" s="63"/>
      <c r="Q86178" s="63"/>
    </row>
    <row r="86179" spans="16:17">
      <c r="P86179" s="63"/>
      <c r="Q86179" s="63"/>
    </row>
    <row r="86180" spans="16:17">
      <c r="P86180" s="63"/>
      <c r="Q86180" s="63"/>
    </row>
    <row r="86181" spans="16:17">
      <c r="P86181" s="63"/>
      <c r="Q86181" s="63"/>
    </row>
    <row r="86182" spans="16:17">
      <c r="P86182" s="63"/>
      <c r="Q86182" s="63"/>
    </row>
    <row r="86183" spans="16:17">
      <c r="P86183" s="63"/>
      <c r="Q86183" s="63"/>
    </row>
    <row r="86184" spans="16:17">
      <c r="P86184" s="63"/>
      <c r="Q86184" s="63"/>
    </row>
    <row r="86185" spans="16:17">
      <c r="P86185" s="63"/>
      <c r="Q86185" s="63"/>
    </row>
    <row r="86186" spans="16:17">
      <c r="P86186" s="63"/>
      <c r="Q86186" s="63"/>
    </row>
    <row r="86187" spans="16:17">
      <c r="P86187" s="63"/>
      <c r="Q86187" s="63"/>
    </row>
    <row r="86188" spans="16:17">
      <c r="P86188" s="63"/>
      <c r="Q86188" s="63"/>
    </row>
    <row r="86189" spans="16:17">
      <c r="P86189" s="63"/>
      <c r="Q86189" s="63"/>
    </row>
    <row r="86190" spans="16:17">
      <c r="P86190" s="63"/>
      <c r="Q86190" s="63"/>
    </row>
    <row r="86191" spans="16:17">
      <c r="P86191" s="63"/>
      <c r="Q86191" s="63"/>
    </row>
    <row r="86192" spans="16:17">
      <c r="P86192" s="63"/>
      <c r="Q86192" s="63"/>
    </row>
    <row r="86193" spans="16:17">
      <c r="P86193" s="63"/>
      <c r="Q86193" s="63"/>
    </row>
    <row r="86194" spans="16:17">
      <c r="P86194" s="63"/>
      <c r="Q86194" s="63"/>
    </row>
    <row r="86195" spans="16:17">
      <c r="P86195" s="63"/>
      <c r="Q86195" s="63"/>
    </row>
    <row r="86196" spans="16:17">
      <c r="P86196" s="63"/>
      <c r="Q86196" s="63"/>
    </row>
    <row r="86197" spans="16:17">
      <c r="P86197" s="63"/>
      <c r="Q86197" s="63"/>
    </row>
    <row r="86198" spans="16:17">
      <c r="P86198" s="63"/>
      <c r="Q86198" s="63"/>
    </row>
    <row r="86199" spans="16:17">
      <c r="P86199" s="63"/>
      <c r="Q86199" s="63"/>
    </row>
    <row r="86200" spans="16:17">
      <c r="P86200" s="63"/>
      <c r="Q86200" s="63"/>
    </row>
    <row r="86201" spans="16:17">
      <c r="P86201" s="63"/>
      <c r="Q86201" s="63"/>
    </row>
    <row r="86202" spans="16:17">
      <c r="P86202" s="63"/>
      <c r="Q86202" s="63"/>
    </row>
    <row r="86203" spans="16:17">
      <c r="P86203" s="63"/>
      <c r="Q86203" s="63"/>
    </row>
    <row r="86204" spans="16:17">
      <c r="P86204" s="63"/>
      <c r="Q86204" s="63"/>
    </row>
    <row r="86205" spans="16:17">
      <c r="P86205" s="63"/>
      <c r="Q86205" s="63"/>
    </row>
    <row r="86206" spans="16:17">
      <c r="P86206" s="63"/>
      <c r="Q86206" s="63"/>
    </row>
    <row r="86207" spans="16:17">
      <c r="P86207" s="63"/>
      <c r="Q86207" s="63"/>
    </row>
    <row r="86208" spans="16:17">
      <c r="P86208" s="63"/>
      <c r="Q86208" s="63"/>
    </row>
    <row r="86209" spans="16:17">
      <c r="P86209" s="63"/>
      <c r="Q86209" s="63"/>
    </row>
    <row r="86210" spans="16:17">
      <c r="P86210" s="63"/>
      <c r="Q86210" s="63"/>
    </row>
    <row r="86211" spans="16:17">
      <c r="P86211" s="63"/>
      <c r="Q86211" s="63"/>
    </row>
    <row r="86212" spans="16:17">
      <c r="P86212" s="63"/>
      <c r="Q86212" s="63"/>
    </row>
    <row r="86213" spans="16:17">
      <c r="P86213" s="63"/>
      <c r="Q86213" s="63"/>
    </row>
    <row r="86214" spans="16:17">
      <c r="P86214" s="63"/>
      <c r="Q86214" s="63"/>
    </row>
    <row r="86215" spans="16:17">
      <c r="P86215" s="63"/>
      <c r="Q86215" s="63"/>
    </row>
    <row r="86216" spans="16:17">
      <c r="P86216" s="63"/>
      <c r="Q86216" s="63"/>
    </row>
    <row r="86217" spans="16:17">
      <c r="P86217" s="63"/>
      <c r="Q86217" s="63"/>
    </row>
    <row r="86218" spans="16:17">
      <c r="P86218" s="63"/>
      <c r="Q86218" s="63"/>
    </row>
    <row r="86219" spans="16:17">
      <c r="P86219" s="63"/>
      <c r="Q86219" s="63"/>
    </row>
    <row r="86220" spans="16:17">
      <c r="P86220" s="63"/>
      <c r="Q86220" s="63"/>
    </row>
    <row r="86221" spans="16:17">
      <c r="P86221" s="63"/>
      <c r="Q86221" s="63"/>
    </row>
    <row r="86222" spans="16:17">
      <c r="P86222" s="63"/>
      <c r="Q86222" s="63"/>
    </row>
    <row r="86223" spans="16:17">
      <c r="P86223" s="63"/>
      <c r="Q86223" s="63"/>
    </row>
    <row r="86224" spans="16:17">
      <c r="P86224" s="63"/>
      <c r="Q86224" s="63"/>
    </row>
    <row r="86225" spans="16:17">
      <c r="P86225" s="63"/>
      <c r="Q86225" s="63"/>
    </row>
    <row r="86226" spans="16:17">
      <c r="P86226" s="63"/>
      <c r="Q86226" s="63"/>
    </row>
    <row r="86227" spans="16:17">
      <c r="P86227" s="63"/>
      <c r="Q86227" s="63"/>
    </row>
    <row r="86228" spans="16:17">
      <c r="P86228" s="63"/>
      <c r="Q86228" s="63"/>
    </row>
    <row r="86229" spans="16:17">
      <c r="P86229" s="63"/>
      <c r="Q86229" s="63"/>
    </row>
    <row r="86230" spans="16:17">
      <c r="P86230" s="63"/>
      <c r="Q86230" s="63"/>
    </row>
    <row r="86231" spans="16:17">
      <c r="P86231" s="63"/>
      <c r="Q86231" s="63"/>
    </row>
    <row r="86232" spans="16:17">
      <c r="P86232" s="63"/>
      <c r="Q86232" s="63"/>
    </row>
    <row r="86233" spans="16:17">
      <c r="P86233" s="63"/>
      <c r="Q86233" s="63"/>
    </row>
    <row r="86234" spans="16:17">
      <c r="P86234" s="63"/>
      <c r="Q86234" s="63"/>
    </row>
    <row r="86235" spans="16:17">
      <c r="P86235" s="63"/>
      <c r="Q86235" s="63"/>
    </row>
    <row r="86236" spans="16:17">
      <c r="P86236" s="63"/>
      <c r="Q86236" s="63"/>
    </row>
    <row r="86237" spans="16:17">
      <c r="P86237" s="63"/>
      <c r="Q86237" s="63"/>
    </row>
    <row r="86238" spans="16:17">
      <c r="P86238" s="63"/>
      <c r="Q86238" s="63"/>
    </row>
    <row r="86239" spans="16:17">
      <c r="P86239" s="63"/>
      <c r="Q86239" s="63"/>
    </row>
    <row r="86240" spans="16:17">
      <c r="P86240" s="63"/>
      <c r="Q86240" s="63"/>
    </row>
    <row r="86241" spans="16:17">
      <c r="P86241" s="63"/>
      <c r="Q86241" s="63"/>
    </row>
    <row r="86242" spans="16:17">
      <c r="P86242" s="63"/>
      <c r="Q86242" s="63"/>
    </row>
    <row r="86243" spans="16:17">
      <c r="P86243" s="63"/>
      <c r="Q86243" s="63"/>
    </row>
    <row r="86244" spans="16:17">
      <c r="P86244" s="63"/>
      <c r="Q86244" s="63"/>
    </row>
    <row r="86245" spans="16:17">
      <c r="P86245" s="63"/>
      <c r="Q86245" s="63"/>
    </row>
    <row r="86246" spans="16:17">
      <c r="P86246" s="63"/>
      <c r="Q86246" s="63"/>
    </row>
    <row r="86247" spans="16:17">
      <c r="P86247" s="63"/>
      <c r="Q86247" s="63"/>
    </row>
    <row r="86248" spans="16:17">
      <c r="P86248" s="63"/>
      <c r="Q86248" s="63"/>
    </row>
    <row r="86249" spans="16:17">
      <c r="P86249" s="63"/>
      <c r="Q86249" s="63"/>
    </row>
    <row r="86250" spans="16:17">
      <c r="P86250" s="63"/>
      <c r="Q86250" s="63"/>
    </row>
    <row r="86251" spans="16:17">
      <c r="P86251" s="63"/>
      <c r="Q86251" s="63"/>
    </row>
    <row r="86252" spans="16:17">
      <c r="P86252" s="63"/>
      <c r="Q86252" s="63"/>
    </row>
    <row r="86253" spans="16:17">
      <c r="P86253" s="63"/>
      <c r="Q86253" s="63"/>
    </row>
    <row r="86254" spans="16:17">
      <c r="P86254" s="63"/>
      <c r="Q86254" s="63"/>
    </row>
    <row r="86255" spans="16:17">
      <c r="P86255" s="63"/>
      <c r="Q86255" s="63"/>
    </row>
    <row r="86256" spans="16:17">
      <c r="P86256" s="63"/>
      <c r="Q86256" s="63"/>
    </row>
    <row r="86257" spans="16:17">
      <c r="P86257" s="63"/>
      <c r="Q86257" s="63"/>
    </row>
    <row r="86258" spans="16:17">
      <c r="P86258" s="63"/>
      <c r="Q86258" s="63"/>
    </row>
    <row r="86259" spans="16:17">
      <c r="P86259" s="63"/>
      <c r="Q86259" s="63"/>
    </row>
    <row r="86260" spans="16:17">
      <c r="P86260" s="63"/>
      <c r="Q86260" s="63"/>
    </row>
    <row r="86261" spans="16:17">
      <c r="P86261" s="63"/>
      <c r="Q86261" s="63"/>
    </row>
    <row r="86262" spans="16:17">
      <c r="P86262" s="63"/>
      <c r="Q86262" s="63"/>
    </row>
    <row r="86263" spans="16:17">
      <c r="P86263" s="63"/>
      <c r="Q86263" s="63"/>
    </row>
    <row r="86264" spans="16:17">
      <c r="P86264" s="63"/>
      <c r="Q86264" s="63"/>
    </row>
    <row r="86265" spans="16:17">
      <c r="P86265" s="63"/>
      <c r="Q86265" s="63"/>
    </row>
    <row r="86266" spans="16:17">
      <c r="P86266" s="63"/>
      <c r="Q86266" s="63"/>
    </row>
    <row r="86267" spans="16:17">
      <c r="P86267" s="63"/>
      <c r="Q86267" s="63"/>
    </row>
    <row r="86268" spans="16:17">
      <c r="P86268" s="63"/>
      <c r="Q86268" s="63"/>
    </row>
    <row r="86269" spans="16:17">
      <c r="P86269" s="63"/>
      <c r="Q86269" s="63"/>
    </row>
    <row r="86270" spans="16:17">
      <c r="P86270" s="63"/>
      <c r="Q86270" s="63"/>
    </row>
    <row r="86271" spans="16:17">
      <c r="P86271" s="63"/>
      <c r="Q86271" s="63"/>
    </row>
    <row r="86272" spans="16:17">
      <c r="P86272" s="63"/>
      <c r="Q86272" s="63"/>
    </row>
    <row r="86273" spans="16:17">
      <c r="P86273" s="63"/>
      <c r="Q86273" s="63"/>
    </row>
    <row r="86274" spans="16:17">
      <c r="P86274" s="63"/>
      <c r="Q86274" s="63"/>
    </row>
    <row r="86275" spans="16:17">
      <c r="P86275" s="63"/>
      <c r="Q86275" s="63"/>
    </row>
    <row r="86276" spans="16:17">
      <c r="P86276" s="63"/>
      <c r="Q86276" s="63"/>
    </row>
    <row r="86277" spans="16:17">
      <c r="P86277" s="63"/>
      <c r="Q86277" s="63"/>
    </row>
    <row r="86278" spans="16:17">
      <c r="P86278" s="63"/>
      <c r="Q86278" s="63"/>
    </row>
    <row r="86279" spans="16:17">
      <c r="P86279" s="63"/>
      <c r="Q86279" s="63"/>
    </row>
    <row r="86280" spans="16:17">
      <c r="P86280" s="63"/>
      <c r="Q86280" s="63"/>
    </row>
    <row r="86281" spans="16:17">
      <c r="P86281" s="63"/>
      <c r="Q86281" s="63"/>
    </row>
    <row r="86282" spans="16:17">
      <c r="P86282" s="63"/>
      <c r="Q86282" s="63"/>
    </row>
    <row r="86283" spans="16:17">
      <c r="P86283" s="63"/>
      <c r="Q86283" s="63"/>
    </row>
    <row r="86284" spans="16:17">
      <c r="P86284" s="63"/>
      <c r="Q86284" s="63"/>
    </row>
    <row r="86285" spans="16:17">
      <c r="P86285" s="63"/>
      <c r="Q86285" s="63"/>
    </row>
    <row r="86286" spans="16:17">
      <c r="P86286" s="63"/>
      <c r="Q86286" s="63"/>
    </row>
    <row r="86287" spans="16:17">
      <c r="P86287" s="63"/>
      <c r="Q86287" s="63"/>
    </row>
    <row r="86288" spans="16:17">
      <c r="P86288" s="63"/>
      <c r="Q86288" s="63"/>
    </row>
    <row r="86289" spans="16:17">
      <c r="P86289" s="63"/>
      <c r="Q86289" s="63"/>
    </row>
    <row r="86290" spans="16:17">
      <c r="P86290" s="63"/>
      <c r="Q86290" s="63"/>
    </row>
    <row r="86291" spans="16:17">
      <c r="P86291" s="63"/>
      <c r="Q86291" s="63"/>
    </row>
    <row r="86292" spans="16:17">
      <c r="P86292" s="63"/>
      <c r="Q86292" s="63"/>
    </row>
    <row r="86293" spans="16:17">
      <c r="P86293" s="63"/>
      <c r="Q86293" s="63"/>
    </row>
    <row r="86294" spans="16:17">
      <c r="P86294" s="63"/>
      <c r="Q86294" s="63"/>
    </row>
    <row r="86295" spans="16:17">
      <c r="P86295" s="63"/>
      <c r="Q86295" s="63"/>
    </row>
    <row r="86296" spans="16:17">
      <c r="P86296" s="63"/>
      <c r="Q86296" s="63"/>
    </row>
    <row r="86297" spans="16:17">
      <c r="P86297" s="63"/>
      <c r="Q86297" s="63"/>
    </row>
    <row r="86298" spans="16:17">
      <c r="P86298" s="63"/>
      <c r="Q86298" s="63"/>
    </row>
    <row r="86299" spans="16:17">
      <c r="P86299" s="63"/>
      <c r="Q86299" s="63"/>
    </row>
    <row r="86300" spans="16:17">
      <c r="P86300" s="63"/>
      <c r="Q86300" s="63"/>
    </row>
    <row r="86301" spans="16:17">
      <c r="P86301" s="63"/>
      <c r="Q86301" s="63"/>
    </row>
    <row r="86302" spans="16:17">
      <c r="P86302" s="63"/>
      <c r="Q86302" s="63"/>
    </row>
    <row r="86303" spans="16:17">
      <c r="P86303" s="63"/>
      <c r="Q86303" s="63"/>
    </row>
    <row r="86304" spans="16:17">
      <c r="P86304" s="63"/>
      <c r="Q86304" s="63"/>
    </row>
    <row r="86305" spans="16:17">
      <c r="P86305" s="63"/>
      <c r="Q86305" s="63"/>
    </row>
    <row r="86306" spans="16:17">
      <c r="P86306" s="63"/>
      <c r="Q86306" s="63"/>
    </row>
    <row r="86307" spans="16:17">
      <c r="P86307" s="63"/>
      <c r="Q86307" s="63"/>
    </row>
    <row r="86308" spans="16:17">
      <c r="P86308" s="63"/>
      <c r="Q86308" s="63"/>
    </row>
    <row r="86309" spans="16:17">
      <c r="P86309" s="63"/>
      <c r="Q86309" s="63"/>
    </row>
    <row r="86310" spans="16:17">
      <c r="P86310" s="63"/>
      <c r="Q86310" s="63"/>
    </row>
    <row r="86311" spans="16:17">
      <c r="P86311" s="63"/>
      <c r="Q86311" s="63"/>
    </row>
    <row r="86312" spans="16:17">
      <c r="P86312" s="63"/>
      <c r="Q86312" s="63"/>
    </row>
    <row r="86313" spans="16:17">
      <c r="P86313" s="63"/>
      <c r="Q86313" s="63"/>
    </row>
    <row r="86314" spans="16:17">
      <c r="P86314" s="63"/>
      <c r="Q86314" s="63"/>
    </row>
    <row r="86315" spans="16:17">
      <c r="P86315" s="63"/>
      <c r="Q86315" s="63"/>
    </row>
    <row r="86316" spans="16:17">
      <c r="P86316" s="63"/>
      <c r="Q86316" s="63"/>
    </row>
    <row r="86317" spans="16:17">
      <c r="P86317" s="63"/>
      <c r="Q86317" s="63"/>
    </row>
    <row r="86318" spans="16:17">
      <c r="P86318" s="63"/>
      <c r="Q86318" s="63"/>
    </row>
    <row r="86319" spans="16:17">
      <c r="P86319" s="63"/>
      <c r="Q86319" s="63"/>
    </row>
    <row r="86320" spans="16:17">
      <c r="P86320" s="63"/>
      <c r="Q86320" s="63"/>
    </row>
    <row r="86321" spans="16:17">
      <c r="P86321" s="63"/>
      <c r="Q86321" s="63"/>
    </row>
    <row r="86322" spans="16:17">
      <c r="P86322" s="63"/>
      <c r="Q86322" s="63"/>
    </row>
    <row r="86323" spans="16:17">
      <c r="P86323" s="63"/>
      <c r="Q86323" s="63"/>
    </row>
    <row r="86324" spans="16:17">
      <c r="P86324" s="63"/>
      <c r="Q86324" s="63"/>
    </row>
    <row r="86325" spans="16:17">
      <c r="P86325" s="63"/>
      <c r="Q86325" s="63"/>
    </row>
    <row r="86326" spans="16:17">
      <c r="P86326" s="63"/>
      <c r="Q86326" s="63"/>
    </row>
    <row r="86327" spans="16:17">
      <c r="P86327" s="63"/>
      <c r="Q86327" s="63"/>
    </row>
    <row r="86328" spans="16:17">
      <c r="P86328" s="63"/>
      <c r="Q86328" s="63"/>
    </row>
    <row r="86329" spans="16:17">
      <c r="P86329" s="63"/>
      <c r="Q86329" s="63"/>
    </row>
    <row r="86330" spans="16:17">
      <c r="P86330" s="63"/>
      <c r="Q86330" s="63"/>
    </row>
    <row r="86331" spans="16:17">
      <c r="P86331" s="63"/>
      <c r="Q86331" s="63"/>
    </row>
    <row r="86332" spans="16:17">
      <c r="P86332" s="63"/>
      <c r="Q86332" s="63"/>
    </row>
    <row r="86333" spans="16:17">
      <c r="P86333" s="63"/>
      <c r="Q86333" s="63"/>
    </row>
    <row r="86334" spans="16:17">
      <c r="P86334" s="63"/>
      <c r="Q86334" s="63"/>
    </row>
    <row r="86335" spans="16:17">
      <c r="P86335" s="63"/>
      <c r="Q86335" s="63"/>
    </row>
    <row r="86336" spans="16:17">
      <c r="P86336" s="63"/>
      <c r="Q86336" s="63"/>
    </row>
    <row r="86337" spans="16:17">
      <c r="P86337" s="63"/>
      <c r="Q86337" s="63"/>
    </row>
    <row r="86338" spans="16:17">
      <c r="P86338" s="63"/>
      <c r="Q86338" s="63"/>
    </row>
    <row r="86339" spans="16:17">
      <c r="P86339" s="63"/>
      <c r="Q86339" s="63"/>
    </row>
    <row r="86340" spans="16:17">
      <c r="P86340" s="63"/>
      <c r="Q86340" s="63"/>
    </row>
    <row r="86341" spans="16:17">
      <c r="P86341" s="63"/>
      <c r="Q86341" s="63"/>
    </row>
    <row r="86342" spans="16:17">
      <c r="P86342" s="63"/>
      <c r="Q86342" s="63"/>
    </row>
    <row r="86343" spans="16:17">
      <c r="P86343" s="63"/>
      <c r="Q86343" s="63"/>
    </row>
    <row r="86344" spans="16:17">
      <c r="P86344" s="63"/>
      <c r="Q86344" s="63"/>
    </row>
    <row r="86345" spans="16:17">
      <c r="P86345" s="63"/>
      <c r="Q86345" s="63"/>
    </row>
    <row r="86346" spans="16:17">
      <c r="P86346" s="63"/>
      <c r="Q86346" s="63"/>
    </row>
    <row r="86347" spans="16:17">
      <c r="P86347" s="63"/>
      <c r="Q86347" s="63"/>
    </row>
    <row r="86348" spans="16:17">
      <c r="P86348" s="63"/>
      <c r="Q86348" s="63"/>
    </row>
    <row r="86349" spans="16:17">
      <c r="P86349" s="63"/>
      <c r="Q86349" s="63"/>
    </row>
    <row r="86350" spans="16:17">
      <c r="P86350" s="63"/>
      <c r="Q86350" s="63"/>
    </row>
    <row r="86351" spans="16:17">
      <c r="P86351" s="63"/>
      <c r="Q86351" s="63"/>
    </row>
    <row r="86352" spans="16:17">
      <c r="P86352" s="63"/>
      <c r="Q86352" s="63"/>
    </row>
    <row r="86353" spans="16:17">
      <c r="P86353" s="63"/>
      <c r="Q86353" s="63"/>
    </row>
    <row r="86354" spans="16:17">
      <c r="P86354" s="63"/>
      <c r="Q86354" s="63"/>
    </row>
    <row r="86355" spans="16:17">
      <c r="P86355" s="63"/>
      <c r="Q86355" s="63"/>
    </row>
    <row r="86356" spans="16:17">
      <c r="P86356" s="63"/>
      <c r="Q86356" s="63"/>
    </row>
    <row r="86357" spans="16:17">
      <c r="P86357" s="63"/>
      <c r="Q86357" s="63"/>
    </row>
    <row r="86358" spans="16:17">
      <c r="P86358" s="63"/>
      <c r="Q86358" s="63"/>
    </row>
    <row r="86359" spans="16:17">
      <c r="P86359" s="63"/>
      <c r="Q86359" s="63"/>
    </row>
    <row r="86360" spans="16:17">
      <c r="P86360" s="63"/>
      <c r="Q86360" s="63"/>
    </row>
    <row r="86361" spans="16:17">
      <c r="P86361" s="63"/>
      <c r="Q86361" s="63"/>
    </row>
    <row r="86362" spans="16:17">
      <c r="P86362" s="63"/>
      <c r="Q86362" s="63"/>
    </row>
    <row r="86363" spans="16:17">
      <c r="P86363" s="63"/>
      <c r="Q86363" s="63"/>
    </row>
    <row r="86364" spans="16:17">
      <c r="P86364" s="63"/>
      <c r="Q86364" s="63"/>
    </row>
    <row r="86365" spans="16:17">
      <c r="P86365" s="63"/>
      <c r="Q86365" s="63"/>
    </row>
    <row r="86366" spans="16:17">
      <c r="P86366" s="63"/>
      <c r="Q86366" s="63"/>
    </row>
    <row r="86367" spans="16:17">
      <c r="P86367" s="63"/>
      <c r="Q86367" s="63"/>
    </row>
    <row r="86368" spans="16:17">
      <c r="P86368" s="63"/>
      <c r="Q86368" s="63"/>
    </row>
    <row r="86369" spans="16:17">
      <c r="P86369" s="63"/>
      <c r="Q86369" s="63"/>
    </row>
    <row r="86370" spans="16:17">
      <c r="P86370" s="63"/>
      <c r="Q86370" s="63"/>
    </row>
    <row r="86371" spans="16:17">
      <c r="P86371" s="63"/>
      <c r="Q86371" s="63"/>
    </row>
    <row r="86372" spans="16:17">
      <c r="P86372" s="63"/>
      <c r="Q86372" s="63"/>
    </row>
    <row r="86373" spans="16:17">
      <c r="P86373" s="63"/>
      <c r="Q86373" s="63"/>
    </row>
    <row r="86374" spans="16:17">
      <c r="P86374" s="63"/>
      <c r="Q86374" s="63"/>
    </row>
    <row r="86375" spans="16:17">
      <c r="P86375" s="63"/>
      <c r="Q86375" s="63"/>
    </row>
    <row r="86376" spans="16:17">
      <c r="P86376" s="63"/>
      <c r="Q86376" s="63"/>
    </row>
    <row r="86377" spans="16:17">
      <c r="P86377" s="63"/>
      <c r="Q86377" s="63"/>
    </row>
    <row r="86378" spans="16:17">
      <c r="P86378" s="63"/>
      <c r="Q86378" s="63"/>
    </row>
    <row r="86379" spans="16:17">
      <c r="P86379" s="63"/>
      <c r="Q86379" s="63"/>
    </row>
    <row r="86380" spans="16:17">
      <c r="P86380" s="63"/>
      <c r="Q86380" s="63"/>
    </row>
    <row r="86381" spans="16:17">
      <c r="P86381" s="63"/>
      <c r="Q86381" s="63"/>
    </row>
    <row r="86382" spans="16:17">
      <c r="P86382" s="63"/>
      <c r="Q86382" s="63"/>
    </row>
    <row r="86383" spans="16:17">
      <c r="P86383" s="63"/>
      <c r="Q86383" s="63"/>
    </row>
    <row r="86384" spans="16:17">
      <c r="P86384" s="63"/>
      <c r="Q86384" s="63"/>
    </row>
    <row r="86385" spans="16:17">
      <c r="P86385" s="63"/>
      <c r="Q86385" s="63"/>
    </row>
    <row r="86386" spans="16:17">
      <c r="P86386" s="63"/>
      <c r="Q86386" s="63"/>
    </row>
    <row r="86387" spans="16:17">
      <c r="P86387" s="63"/>
      <c r="Q86387" s="63"/>
    </row>
    <row r="86388" spans="16:17">
      <c r="P86388" s="63"/>
      <c r="Q86388" s="63"/>
    </row>
    <row r="86389" spans="16:17">
      <c r="P86389" s="63"/>
      <c r="Q86389" s="63"/>
    </row>
    <row r="86390" spans="16:17">
      <c r="P86390" s="63"/>
      <c r="Q86390" s="63"/>
    </row>
    <row r="86391" spans="16:17">
      <c r="P86391" s="63"/>
      <c r="Q86391" s="63"/>
    </row>
    <row r="86392" spans="16:17">
      <c r="P86392" s="63"/>
      <c r="Q86392" s="63"/>
    </row>
    <row r="86393" spans="16:17">
      <c r="P86393" s="63"/>
      <c r="Q86393" s="63"/>
    </row>
    <row r="86394" spans="16:17">
      <c r="P86394" s="63"/>
      <c r="Q86394" s="63"/>
    </row>
    <row r="86395" spans="16:17">
      <c r="P86395" s="63"/>
      <c r="Q86395" s="63"/>
    </row>
    <row r="86396" spans="16:17">
      <c r="P86396" s="63"/>
      <c r="Q86396" s="63"/>
    </row>
    <row r="86397" spans="16:17">
      <c r="P86397" s="63"/>
      <c r="Q86397" s="63"/>
    </row>
    <row r="86398" spans="16:17">
      <c r="P86398" s="63"/>
      <c r="Q86398" s="63"/>
    </row>
    <row r="86399" spans="16:17">
      <c r="P86399" s="63"/>
      <c r="Q86399" s="63"/>
    </row>
    <row r="86400" spans="16:17">
      <c r="P86400" s="63"/>
      <c r="Q86400" s="63"/>
    </row>
    <row r="86401" spans="16:17">
      <c r="P86401" s="63"/>
      <c r="Q86401" s="63"/>
    </row>
    <row r="86402" spans="16:17">
      <c r="P86402" s="63"/>
      <c r="Q86402" s="63"/>
    </row>
    <row r="86403" spans="16:17">
      <c r="P86403" s="63"/>
      <c r="Q86403" s="63"/>
    </row>
    <row r="86404" spans="16:17">
      <c r="P86404" s="63"/>
      <c r="Q86404" s="63"/>
    </row>
    <row r="86405" spans="16:17">
      <c r="P86405" s="63"/>
      <c r="Q86405" s="63"/>
    </row>
    <row r="86406" spans="16:17">
      <c r="P86406" s="63"/>
      <c r="Q86406" s="63"/>
    </row>
    <row r="86407" spans="16:17">
      <c r="P86407" s="63"/>
      <c r="Q86407" s="63"/>
    </row>
    <row r="86408" spans="16:17">
      <c r="P86408" s="63"/>
      <c r="Q86408" s="63"/>
    </row>
    <row r="86409" spans="16:17">
      <c r="P86409" s="63"/>
      <c r="Q86409" s="63"/>
    </row>
    <row r="86410" spans="16:17">
      <c r="P86410" s="63"/>
      <c r="Q86410" s="63"/>
    </row>
    <row r="86411" spans="16:17">
      <c r="P86411" s="63"/>
      <c r="Q86411" s="63"/>
    </row>
    <row r="86412" spans="16:17">
      <c r="P86412" s="63"/>
      <c r="Q86412" s="63"/>
    </row>
    <row r="86413" spans="16:17">
      <c r="P86413" s="63"/>
      <c r="Q86413" s="63"/>
    </row>
    <row r="86414" spans="16:17">
      <c r="P86414" s="63"/>
      <c r="Q86414" s="63"/>
    </row>
    <row r="86415" spans="16:17">
      <c r="P86415" s="63"/>
      <c r="Q86415" s="63"/>
    </row>
    <row r="86416" spans="16:17">
      <c r="P86416" s="63"/>
      <c r="Q86416" s="63"/>
    </row>
    <row r="86417" spans="16:17">
      <c r="P86417" s="63"/>
      <c r="Q86417" s="63"/>
    </row>
    <row r="86418" spans="16:17">
      <c r="P86418" s="63"/>
      <c r="Q86418" s="63"/>
    </row>
    <row r="86419" spans="16:17">
      <c r="P86419" s="63"/>
      <c r="Q86419" s="63"/>
    </row>
    <row r="86420" spans="16:17">
      <c r="P86420" s="63"/>
      <c r="Q86420" s="63"/>
    </row>
    <row r="86421" spans="16:17">
      <c r="P86421" s="63"/>
      <c r="Q86421" s="63"/>
    </row>
    <row r="86422" spans="16:17">
      <c r="P86422" s="63"/>
      <c r="Q86422" s="63"/>
    </row>
    <row r="86423" spans="16:17">
      <c r="P86423" s="63"/>
      <c r="Q86423" s="63"/>
    </row>
    <row r="86424" spans="16:17">
      <c r="P86424" s="63"/>
      <c r="Q86424" s="63"/>
    </row>
    <row r="86425" spans="16:17">
      <c r="P86425" s="63"/>
      <c r="Q86425" s="63"/>
    </row>
    <row r="86426" spans="16:17">
      <c r="P86426" s="63"/>
      <c r="Q86426" s="63"/>
    </row>
    <row r="86427" spans="16:17">
      <c r="P86427" s="63"/>
      <c r="Q86427" s="63"/>
    </row>
    <row r="86428" spans="16:17">
      <c r="P86428" s="63"/>
      <c r="Q86428" s="63"/>
    </row>
    <row r="86429" spans="16:17">
      <c r="P86429" s="63"/>
      <c r="Q86429" s="63"/>
    </row>
    <row r="86430" spans="16:17">
      <c r="P86430" s="63"/>
      <c r="Q86430" s="63"/>
    </row>
    <row r="86431" spans="16:17">
      <c r="P86431" s="63"/>
      <c r="Q86431" s="63"/>
    </row>
    <row r="86432" spans="16:17">
      <c r="P86432" s="63"/>
      <c r="Q86432" s="63"/>
    </row>
    <row r="86433" spans="16:17">
      <c r="P86433" s="63"/>
      <c r="Q86433" s="63"/>
    </row>
    <row r="86434" spans="16:17">
      <c r="P86434" s="63"/>
      <c r="Q86434" s="63"/>
    </row>
    <row r="86435" spans="16:17">
      <c r="P86435" s="63"/>
      <c r="Q86435" s="63"/>
    </row>
    <row r="86436" spans="16:17">
      <c r="P86436" s="63"/>
      <c r="Q86436" s="63"/>
    </row>
    <row r="86437" spans="16:17">
      <c r="P86437" s="63"/>
      <c r="Q86437" s="63"/>
    </row>
    <row r="86438" spans="16:17">
      <c r="P86438" s="63"/>
      <c r="Q86438" s="63"/>
    </row>
    <row r="86439" spans="16:17">
      <c r="P86439" s="63"/>
      <c r="Q86439" s="63"/>
    </row>
    <row r="86440" spans="16:17">
      <c r="P86440" s="63"/>
      <c r="Q86440" s="63"/>
    </row>
    <row r="86441" spans="16:17">
      <c r="P86441" s="63"/>
      <c r="Q86441" s="63"/>
    </row>
    <row r="86442" spans="16:17">
      <c r="P86442" s="63"/>
      <c r="Q86442" s="63"/>
    </row>
    <row r="86443" spans="16:17">
      <c r="P86443" s="63"/>
      <c r="Q86443" s="63"/>
    </row>
    <row r="86444" spans="16:17">
      <c r="P86444" s="63"/>
      <c r="Q86444" s="63"/>
    </row>
    <row r="86445" spans="16:17">
      <c r="P86445" s="63"/>
      <c r="Q86445" s="63"/>
    </row>
    <row r="86446" spans="16:17">
      <c r="P86446" s="63"/>
      <c r="Q86446" s="63"/>
    </row>
    <row r="86447" spans="16:17">
      <c r="P86447" s="63"/>
      <c r="Q86447" s="63"/>
    </row>
    <row r="86448" spans="16:17">
      <c r="P86448" s="63"/>
      <c r="Q86448" s="63"/>
    </row>
    <row r="86449" spans="16:17">
      <c r="P86449" s="63"/>
      <c r="Q86449" s="63"/>
    </row>
    <row r="86450" spans="16:17">
      <c r="P86450" s="63"/>
      <c r="Q86450" s="63"/>
    </row>
    <row r="86451" spans="16:17">
      <c r="P86451" s="63"/>
      <c r="Q86451" s="63"/>
    </row>
    <row r="86452" spans="16:17">
      <c r="P86452" s="63"/>
      <c r="Q86452" s="63"/>
    </row>
    <row r="86453" spans="16:17">
      <c r="P86453" s="63"/>
      <c r="Q86453" s="63"/>
    </row>
    <row r="86454" spans="16:17">
      <c r="P86454" s="63"/>
      <c r="Q86454" s="63"/>
    </row>
    <row r="86455" spans="16:17">
      <c r="P86455" s="63"/>
      <c r="Q86455" s="63"/>
    </row>
    <row r="86456" spans="16:17">
      <c r="P86456" s="63"/>
      <c r="Q86456" s="63"/>
    </row>
    <row r="86457" spans="16:17">
      <c r="P86457" s="63"/>
      <c r="Q86457" s="63"/>
    </row>
    <row r="86458" spans="16:17">
      <c r="P86458" s="63"/>
      <c r="Q86458" s="63"/>
    </row>
    <row r="86459" spans="16:17">
      <c r="P86459" s="63"/>
      <c r="Q86459" s="63"/>
    </row>
    <row r="86460" spans="16:17">
      <c r="P86460" s="63"/>
      <c r="Q86460" s="63"/>
    </row>
    <row r="86461" spans="16:17">
      <c r="P86461" s="63"/>
      <c r="Q86461" s="63"/>
    </row>
    <row r="86462" spans="16:17">
      <c r="P86462" s="63"/>
      <c r="Q86462" s="63"/>
    </row>
    <row r="86463" spans="16:17">
      <c r="P86463" s="63"/>
      <c r="Q86463" s="63"/>
    </row>
    <row r="86464" spans="16:17">
      <c r="P86464" s="63"/>
      <c r="Q86464" s="63"/>
    </row>
    <row r="86465" spans="16:17">
      <c r="P86465" s="63"/>
      <c r="Q86465" s="63"/>
    </row>
    <row r="86466" spans="16:17">
      <c r="P86466" s="63"/>
      <c r="Q86466" s="63"/>
    </row>
    <row r="86467" spans="16:17">
      <c r="P86467" s="63"/>
      <c r="Q86467" s="63"/>
    </row>
    <row r="86468" spans="16:17">
      <c r="P86468" s="63"/>
      <c r="Q86468" s="63"/>
    </row>
    <row r="86469" spans="16:17">
      <c r="P86469" s="63"/>
      <c r="Q86469" s="63"/>
    </row>
    <row r="86470" spans="16:17">
      <c r="P86470" s="63"/>
      <c r="Q86470" s="63"/>
    </row>
    <row r="86471" spans="16:17">
      <c r="P86471" s="63"/>
      <c r="Q86471" s="63"/>
    </row>
    <row r="86472" spans="16:17">
      <c r="P86472" s="63"/>
      <c r="Q86472" s="63"/>
    </row>
    <row r="86473" spans="16:17">
      <c r="P86473" s="63"/>
      <c r="Q86473" s="63"/>
    </row>
    <row r="86474" spans="16:17">
      <c r="P86474" s="63"/>
      <c r="Q86474" s="63"/>
    </row>
    <row r="86475" spans="16:17">
      <c r="P86475" s="63"/>
      <c r="Q86475" s="63"/>
    </row>
    <row r="86476" spans="16:17">
      <c r="P86476" s="63"/>
      <c r="Q86476" s="63"/>
    </row>
    <row r="86477" spans="16:17">
      <c r="P86477" s="63"/>
      <c r="Q86477" s="63"/>
    </row>
    <row r="86478" spans="16:17">
      <c r="P86478" s="63"/>
      <c r="Q86478" s="63"/>
    </row>
    <row r="86479" spans="16:17">
      <c r="P86479" s="63"/>
      <c r="Q86479" s="63"/>
    </row>
    <row r="86480" spans="16:17">
      <c r="P86480" s="63"/>
      <c r="Q86480" s="63"/>
    </row>
    <row r="86481" spans="16:17">
      <c r="P86481" s="63"/>
      <c r="Q86481" s="63"/>
    </row>
    <row r="86482" spans="16:17">
      <c r="P86482" s="63"/>
      <c r="Q86482" s="63"/>
    </row>
    <row r="86483" spans="16:17">
      <c r="P86483" s="63"/>
      <c r="Q86483" s="63"/>
    </row>
    <row r="86484" spans="16:17">
      <c r="P86484" s="63"/>
      <c r="Q86484" s="63"/>
    </row>
    <row r="86485" spans="16:17">
      <c r="P86485" s="63"/>
      <c r="Q86485" s="63"/>
    </row>
    <row r="86486" spans="16:17">
      <c r="P86486" s="63"/>
      <c r="Q86486" s="63"/>
    </row>
    <row r="86487" spans="16:17">
      <c r="P86487" s="63"/>
      <c r="Q86487" s="63"/>
    </row>
    <row r="86488" spans="16:17">
      <c r="P86488" s="63"/>
      <c r="Q86488" s="63"/>
    </row>
    <row r="86489" spans="16:17">
      <c r="P86489" s="63"/>
      <c r="Q86489" s="63"/>
    </row>
    <row r="86490" spans="16:17">
      <c r="P86490" s="63"/>
      <c r="Q86490" s="63"/>
    </row>
    <row r="86491" spans="16:17">
      <c r="P86491" s="63"/>
      <c r="Q86491" s="63"/>
    </row>
    <row r="86492" spans="16:17">
      <c r="P86492" s="63"/>
      <c r="Q86492" s="63"/>
    </row>
    <row r="86493" spans="16:17">
      <c r="P86493" s="63"/>
      <c r="Q86493" s="63"/>
    </row>
    <row r="86494" spans="16:17">
      <c r="P86494" s="63"/>
      <c r="Q86494" s="63"/>
    </row>
    <row r="86495" spans="16:17">
      <c r="P86495" s="63"/>
      <c r="Q86495" s="63"/>
    </row>
    <row r="86496" spans="16:17">
      <c r="P86496" s="63"/>
      <c r="Q86496" s="63"/>
    </row>
    <row r="86497" spans="16:17">
      <c r="P86497" s="63"/>
      <c r="Q86497" s="63"/>
    </row>
    <row r="86498" spans="16:17">
      <c r="P86498" s="63"/>
      <c r="Q86498" s="63"/>
    </row>
    <row r="86499" spans="16:17">
      <c r="P86499" s="63"/>
      <c r="Q86499" s="63"/>
    </row>
    <row r="86500" spans="16:17">
      <c r="P86500" s="63"/>
      <c r="Q86500" s="63"/>
    </row>
    <row r="86501" spans="16:17">
      <c r="P86501" s="63"/>
      <c r="Q86501" s="63"/>
    </row>
    <row r="86502" spans="16:17">
      <c r="P86502" s="63"/>
      <c r="Q86502" s="63"/>
    </row>
    <row r="86503" spans="16:17">
      <c r="P86503" s="63"/>
      <c r="Q86503" s="63"/>
    </row>
    <row r="86504" spans="16:17">
      <c r="P86504" s="63"/>
      <c r="Q86504" s="63"/>
    </row>
    <row r="86505" spans="16:17">
      <c r="P86505" s="63"/>
      <c r="Q86505" s="63"/>
    </row>
    <row r="86506" spans="16:17">
      <c r="P86506" s="63"/>
      <c r="Q86506" s="63"/>
    </row>
    <row r="86507" spans="16:17">
      <c r="P86507" s="63"/>
      <c r="Q86507" s="63"/>
    </row>
    <row r="86508" spans="16:17">
      <c r="P86508" s="63"/>
      <c r="Q86508" s="63"/>
    </row>
    <row r="86509" spans="16:17">
      <c r="P86509" s="63"/>
      <c r="Q86509" s="63"/>
    </row>
    <row r="86510" spans="16:17">
      <c r="P86510" s="63"/>
      <c r="Q86510" s="63"/>
    </row>
    <row r="86511" spans="16:17">
      <c r="P86511" s="63"/>
      <c r="Q86511" s="63"/>
    </row>
    <row r="86512" spans="16:17">
      <c r="P86512" s="63"/>
      <c r="Q86512" s="63"/>
    </row>
    <row r="86513" spans="16:17">
      <c r="P86513" s="63"/>
      <c r="Q86513" s="63"/>
    </row>
    <row r="86514" spans="16:17">
      <c r="P86514" s="63"/>
      <c r="Q86514" s="63"/>
    </row>
    <row r="86515" spans="16:17">
      <c r="P86515" s="63"/>
      <c r="Q86515" s="63"/>
    </row>
    <row r="86516" spans="16:17">
      <c r="P86516" s="63"/>
      <c r="Q86516" s="63"/>
    </row>
    <row r="86517" spans="16:17">
      <c r="P86517" s="63"/>
      <c r="Q86517" s="63"/>
    </row>
    <row r="86518" spans="16:17">
      <c r="P86518" s="63"/>
      <c r="Q86518" s="63"/>
    </row>
    <row r="86519" spans="16:17">
      <c r="P86519" s="63"/>
      <c r="Q86519" s="63"/>
    </row>
    <row r="86520" spans="16:17">
      <c r="P86520" s="63"/>
      <c r="Q86520" s="63"/>
    </row>
    <row r="86521" spans="16:17">
      <c r="P86521" s="63"/>
      <c r="Q86521" s="63"/>
    </row>
    <row r="86522" spans="16:17">
      <c r="P86522" s="63"/>
      <c r="Q86522" s="63"/>
    </row>
    <row r="86523" spans="16:17">
      <c r="P86523" s="63"/>
      <c r="Q86523" s="63"/>
    </row>
    <row r="86524" spans="16:17">
      <c r="P86524" s="63"/>
      <c r="Q86524" s="63"/>
    </row>
    <row r="86525" spans="16:17">
      <c r="P86525" s="63"/>
      <c r="Q86525" s="63"/>
    </row>
    <row r="86526" spans="16:17">
      <c r="P86526" s="63"/>
      <c r="Q86526" s="63"/>
    </row>
    <row r="86527" spans="16:17">
      <c r="P86527" s="63"/>
      <c r="Q86527" s="63"/>
    </row>
    <row r="86528" spans="16:17">
      <c r="P86528" s="63"/>
      <c r="Q86528" s="63"/>
    </row>
    <row r="86529" spans="16:17">
      <c r="P86529" s="63"/>
      <c r="Q86529" s="63"/>
    </row>
    <row r="86530" spans="16:17">
      <c r="P86530" s="63"/>
      <c r="Q86530" s="63"/>
    </row>
    <row r="86531" spans="16:17">
      <c r="P86531" s="63"/>
      <c r="Q86531" s="63"/>
    </row>
    <row r="86532" spans="16:17">
      <c r="P86532" s="63"/>
      <c r="Q86532" s="63"/>
    </row>
    <row r="86533" spans="16:17">
      <c r="P86533" s="63"/>
      <c r="Q86533" s="63"/>
    </row>
    <row r="86534" spans="16:17">
      <c r="P86534" s="63"/>
      <c r="Q86534" s="63"/>
    </row>
    <row r="86535" spans="16:17">
      <c r="P86535" s="63"/>
      <c r="Q86535" s="63"/>
    </row>
    <row r="86536" spans="16:17">
      <c r="P86536" s="63"/>
      <c r="Q86536" s="63"/>
    </row>
    <row r="86537" spans="16:17">
      <c r="P86537" s="63"/>
      <c r="Q86537" s="63"/>
    </row>
    <row r="86538" spans="16:17">
      <c r="P86538" s="63"/>
      <c r="Q86538" s="63"/>
    </row>
    <row r="86539" spans="16:17">
      <c r="P86539" s="63"/>
      <c r="Q86539" s="63"/>
    </row>
    <row r="86540" spans="16:17">
      <c r="P86540" s="63"/>
      <c r="Q86540" s="63"/>
    </row>
    <row r="86541" spans="16:17">
      <c r="P86541" s="63"/>
      <c r="Q86541" s="63"/>
    </row>
    <row r="86542" spans="16:17">
      <c r="P86542" s="63"/>
      <c r="Q86542" s="63"/>
    </row>
    <row r="86543" spans="16:17">
      <c r="P86543" s="63"/>
      <c r="Q86543" s="63"/>
    </row>
    <row r="86544" spans="16:17">
      <c r="P86544" s="63"/>
      <c r="Q86544" s="63"/>
    </row>
    <row r="86545" spans="16:17">
      <c r="P86545" s="63"/>
      <c r="Q86545" s="63"/>
    </row>
    <row r="86546" spans="16:17">
      <c r="P86546" s="63"/>
      <c r="Q86546" s="63"/>
    </row>
    <row r="86547" spans="16:17">
      <c r="P86547" s="63"/>
      <c r="Q86547" s="63"/>
    </row>
    <row r="86548" spans="16:17">
      <c r="P86548" s="63"/>
      <c r="Q86548" s="63"/>
    </row>
    <row r="86549" spans="16:17">
      <c r="P86549" s="63"/>
      <c r="Q86549" s="63"/>
    </row>
    <row r="86550" spans="16:17">
      <c r="P86550" s="63"/>
      <c r="Q86550" s="63"/>
    </row>
    <row r="86551" spans="16:17">
      <c r="P86551" s="63"/>
      <c r="Q86551" s="63"/>
    </row>
    <row r="86552" spans="16:17">
      <c r="P86552" s="63"/>
      <c r="Q86552" s="63"/>
    </row>
    <row r="86553" spans="16:17">
      <c r="P86553" s="63"/>
      <c r="Q86553" s="63"/>
    </row>
    <row r="86554" spans="16:17">
      <c r="P86554" s="63"/>
      <c r="Q86554" s="63"/>
    </row>
    <row r="86555" spans="16:17">
      <c r="P86555" s="63"/>
      <c r="Q86555" s="63"/>
    </row>
    <row r="86556" spans="16:17">
      <c r="P86556" s="63"/>
      <c r="Q86556" s="63"/>
    </row>
    <row r="86557" spans="16:17">
      <c r="P86557" s="63"/>
      <c r="Q86557" s="63"/>
    </row>
    <row r="86558" spans="16:17">
      <c r="P86558" s="63"/>
      <c r="Q86558" s="63"/>
    </row>
    <row r="86559" spans="16:17">
      <c r="P86559" s="63"/>
      <c r="Q86559" s="63"/>
    </row>
    <row r="86560" spans="16:17">
      <c r="P86560" s="63"/>
      <c r="Q86560" s="63"/>
    </row>
    <row r="86561" spans="16:17">
      <c r="P86561" s="63"/>
      <c r="Q86561" s="63"/>
    </row>
    <row r="86562" spans="16:17">
      <c r="P86562" s="63"/>
      <c r="Q86562" s="63"/>
    </row>
    <row r="86563" spans="16:17">
      <c r="P86563" s="63"/>
      <c r="Q86563" s="63"/>
    </row>
    <row r="86564" spans="16:17">
      <c r="P86564" s="63"/>
      <c r="Q86564" s="63"/>
    </row>
    <row r="86565" spans="16:17">
      <c r="P86565" s="63"/>
      <c r="Q86565" s="63"/>
    </row>
    <row r="86566" spans="16:17">
      <c r="P86566" s="63"/>
      <c r="Q86566" s="63"/>
    </row>
    <row r="86567" spans="16:17">
      <c r="P86567" s="63"/>
      <c r="Q86567" s="63"/>
    </row>
    <row r="86568" spans="16:17">
      <c r="P86568" s="63"/>
      <c r="Q86568" s="63"/>
    </row>
    <row r="86569" spans="16:17">
      <c r="P86569" s="63"/>
      <c r="Q86569" s="63"/>
    </row>
    <row r="86570" spans="16:17">
      <c r="P86570" s="63"/>
      <c r="Q86570" s="63"/>
    </row>
    <row r="86571" spans="16:17">
      <c r="P86571" s="63"/>
      <c r="Q86571" s="63"/>
    </row>
    <row r="86572" spans="16:17">
      <c r="P86572" s="63"/>
      <c r="Q86572" s="63"/>
    </row>
    <row r="86573" spans="16:17">
      <c r="P86573" s="63"/>
      <c r="Q86573" s="63"/>
    </row>
    <row r="86574" spans="16:17">
      <c r="P86574" s="63"/>
      <c r="Q86574" s="63"/>
    </row>
    <row r="86575" spans="16:17">
      <c r="P86575" s="63"/>
      <c r="Q86575" s="63"/>
    </row>
    <row r="86576" spans="16:17">
      <c r="P86576" s="63"/>
      <c r="Q86576" s="63"/>
    </row>
    <row r="86577" spans="16:17">
      <c r="P86577" s="63"/>
      <c r="Q86577" s="63"/>
    </row>
    <row r="86578" spans="16:17">
      <c r="P86578" s="63"/>
      <c r="Q86578" s="63"/>
    </row>
    <row r="86579" spans="16:17">
      <c r="P86579" s="63"/>
      <c r="Q86579" s="63"/>
    </row>
    <row r="86580" spans="16:17">
      <c r="P86580" s="63"/>
      <c r="Q86580" s="63"/>
    </row>
    <row r="86581" spans="16:17">
      <c r="P86581" s="63"/>
      <c r="Q86581" s="63"/>
    </row>
    <row r="86582" spans="16:17">
      <c r="P86582" s="63"/>
      <c r="Q86582" s="63"/>
    </row>
    <row r="86583" spans="16:17">
      <c r="P86583" s="63"/>
      <c r="Q86583" s="63"/>
    </row>
    <row r="86584" spans="16:17">
      <c r="P86584" s="63"/>
      <c r="Q86584" s="63"/>
    </row>
    <row r="86585" spans="16:17">
      <c r="P86585" s="63"/>
      <c r="Q86585" s="63"/>
    </row>
    <row r="86586" spans="16:17">
      <c r="P86586" s="63"/>
      <c r="Q86586" s="63"/>
    </row>
    <row r="86587" spans="16:17">
      <c r="P86587" s="63"/>
      <c r="Q86587" s="63"/>
    </row>
    <row r="86588" spans="16:17">
      <c r="P86588" s="63"/>
      <c r="Q86588" s="63"/>
    </row>
    <row r="86589" spans="16:17">
      <c r="P86589" s="63"/>
      <c r="Q86589" s="63"/>
    </row>
    <row r="86590" spans="16:17">
      <c r="P86590" s="63"/>
      <c r="Q86590" s="63"/>
    </row>
    <row r="86591" spans="16:17">
      <c r="P86591" s="63"/>
      <c r="Q86591" s="63"/>
    </row>
    <row r="86592" spans="16:17">
      <c r="P86592" s="63"/>
      <c r="Q86592" s="63"/>
    </row>
    <row r="86593" spans="16:17">
      <c r="P86593" s="63"/>
      <c r="Q86593" s="63"/>
    </row>
    <row r="86594" spans="16:17">
      <c r="P86594" s="63"/>
      <c r="Q86594" s="63"/>
    </row>
    <row r="86595" spans="16:17">
      <c r="P86595" s="63"/>
      <c r="Q86595" s="63"/>
    </row>
    <row r="86596" spans="16:17">
      <c r="P86596" s="63"/>
      <c r="Q86596" s="63"/>
    </row>
    <row r="86597" spans="16:17">
      <c r="P86597" s="63"/>
      <c r="Q86597" s="63"/>
    </row>
    <row r="86598" spans="16:17">
      <c r="P86598" s="63"/>
      <c r="Q86598" s="63"/>
    </row>
    <row r="86599" spans="16:17">
      <c r="P86599" s="63"/>
      <c r="Q86599" s="63"/>
    </row>
    <row r="86600" spans="16:17">
      <c r="P86600" s="63"/>
      <c r="Q86600" s="63"/>
    </row>
    <row r="86601" spans="16:17">
      <c r="P86601" s="63"/>
      <c r="Q86601" s="63"/>
    </row>
    <row r="86602" spans="16:17">
      <c r="P86602" s="63"/>
      <c r="Q86602" s="63"/>
    </row>
    <row r="86603" spans="16:17">
      <c r="P86603" s="63"/>
      <c r="Q86603" s="63"/>
    </row>
    <row r="86604" spans="16:17">
      <c r="P86604" s="63"/>
      <c r="Q86604" s="63"/>
    </row>
    <row r="86605" spans="16:17">
      <c r="P86605" s="63"/>
      <c r="Q86605" s="63"/>
    </row>
    <row r="86606" spans="16:17">
      <c r="P86606" s="63"/>
      <c r="Q86606" s="63"/>
    </row>
    <row r="86607" spans="16:17">
      <c r="P86607" s="63"/>
      <c r="Q86607" s="63"/>
    </row>
    <row r="86608" spans="16:17">
      <c r="P86608" s="63"/>
      <c r="Q86608" s="63"/>
    </row>
    <row r="86609" spans="16:17">
      <c r="P86609" s="63"/>
      <c r="Q86609" s="63"/>
    </row>
    <row r="86610" spans="16:17">
      <c r="P86610" s="63"/>
      <c r="Q86610" s="63"/>
    </row>
    <row r="86611" spans="16:17">
      <c r="P86611" s="63"/>
      <c r="Q86611" s="63"/>
    </row>
    <row r="86612" spans="16:17">
      <c r="P86612" s="63"/>
      <c r="Q86612" s="63"/>
    </row>
    <row r="86613" spans="16:17">
      <c r="P86613" s="63"/>
      <c r="Q86613" s="63"/>
    </row>
    <row r="86614" spans="16:17">
      <c r="P86614" s="63"/>
      <c r="Q86614" s="63"/>
    </row>
    <row r="86615" spans="16:17">
      <c r="P86615" s="63"/>
      <c r="Q86615" s="63"/>
    </row>
    <row r="86616" spans="16:17">
      <c r="P86616" s="63"/>
      <c r="Q86616" s="63"/>
    </row>
    <row r="86617" spans="16:17">
      <c r="P86617" s="63"/>
      <c r="Q86617" s="63"/>
    </row>
    <row r="86618" spans="16:17">
      <c r="P86618" s="63"/>
      <c r="Q86618" s="63"/>
    </row>
    <row r="86619" spans="16:17">
      <c r="P86619" s="63"/>
      <c r="Q86619" s="63"/>
    </row>
    <row r="86620" spans="16:17">
      <c r="P86620" s="63"/>
      <c r="Q86620" s="63"/>
    </row>
    <row r="86621" spans="16:17">
      <c r="P86621" s="63"/>
      <c r="Q86621" s="63"/>
    </row>
    <row r="86622" spans="16:17">
      <c r="P86622" s="63"/>
      <c r="Q86622" s="63"/>
    </row>
    <row r="86623" spans="16:17">
      <c r="P86623" s="63"/>
      <c r="Q86623" s="63"/>
    </row>
    <row r="86624" spans="16:17">
      <c r="P86624" s="63"/>
      <c r="Q86624" s="63"/>
    </row>
    <row r="86625" spans="16:17">
      <c r="P86625" s="63"/>
      <c r="Q86625" s="63"/>
    </row>
    <row r="86626" spans="16:17">
      <c r="P86626" s="63"/>
      <c r="Q86626" s="63"/>
    </row>
    <row r="86627" spans="16:17">
      <c r="P86627" s="63"/>
      <c r="Q86627" s="63"/>
    </row>
    <row r="86628" spans="16:17">
      <c r="P86628" s="63"/>
      <c r="Q86628" s="63"/>
    </row>
    <row r="86629" spans="16:17">
      <c r="P86629" s="63"/>
      <c r="Q86629" s="63"/>
    </row>
    <row r="86630" spans="16:17">
      <c r="P86630" s="63"/>
      <c r="Q86630" s="63"/>
    </row>
    <row r="86631" spans="16:17">
      <c r="P86631" s="63"/>
      <c r="Q86631" s="63"/>
    </row>
    <row r="86632" spans="16:17">
      <c r="P86632" s="63"/>
      <c r="Q86632" s="63"/>
    </row>
    <row r="86633" spans="16:17">
      <c r="P86633" s="63"/>
      <c r="Q86633" s="63"/>
    </row>
    <row r="86634" spans="16:17">
      <c r="P86634" s="63"/>
      <c r="Q86634" s="63"/>
    </row>
    <row r="86635" spans="16:17">
      <c r="P86635" s="63"/>
      <c r="Q86635" s="63"/>
    </row>
    <row r="86636" spans="16:17">
      <c r="P86636" s="63"/>
      <c r="Q86636" s="63"/>
    </row>
    <row r="86637" spans="16:17">
      <c r="P86637" s="63"/>
      <c r="Q86637" s="63"/>
    </row>
    <row r="86638" spans="16:17">
      <c r="P86638" s="63"/>
      <c r="Q86638" s="63"/>
    </row>
    <row r="86639" spans="16:17">
      <c r="P86639" s="63"/>
      <c r="Q86639" s="63"/>
    </row>
    <row r="86640" spans="16:17">
      <c r="P86640" s="63"/>
      <c r="Q86640" s="63"/>
    </row>
    <row r="86641" spans="16:17">
      <c r="P86641" s="63"/>
      <c r="Q86641" s="63"/>
    </row>
    <row r="86642" spans="16:17">
      <c r="P86642" s="63"/>
      <c r="Q86642" s="63"/>
    </row>
    <row r="86643" spans="16:17">
      <c r="P86643" s="63"/>
      <c r="Q86643" s="63"/>
    </row>
    <row r="86644" spans="16:17">
      <c r="P86644" s="63"/>
      <c r="Q86644" s="63"/>
    </row>
    <row r="86645" spans="16:17">
      <c r="P86645" s="63"/>
      <c r="Q86645" s="63"/>
    </row>
    <row r="86646" spans="16:17">
      <c r="P86646" s="63"/>
      <c r="Q86646" s="63"/>
    </row>
    <row r="86647" spans="16:17">
      <c r="P86647" s="63"/>
      <c r="Q86647" s="63"/>
    </row>
    <row r="86648" spans="16:17">
      <c r="P86648" s="63"/>
      <c r="Q86648" s="63"/>
    </row>
    <row r="86649" spans="16:17">
      <c r="P86649" s="63"/>
      <c r="Q86649" s="63"/>
    </row>
    <row r="86650" spans="16:17">
      <c r="P86650" s="63"/>
      <c r="Q86650" s="63"/>
    </row>
    <row r="86651" spans="16:17">
      <c r="P86651" s="63"/>
      <c r="Q86651" s="63"/>
    </row>
    <row r="86652" spans="16:17">
      <c r="P86652" s="63"/>
      <c r="Q86652" s="63"/>
    </row>
    <row r="86653" spans="16:17">
      <c r="P86653" s="63"/>
      <c r="Q86653" s="63"/>
    </row>
    <row r="86654" spans="16:17">
      <c r="P86654" s="63"/>
      <c r="Q86654" s="63"/>
    </row>
    <row r="86655" spans="16:17">
      <c r="P86655" s="63"/>
      <c r="Q86655" s="63"/>
    </row>
    <row r="86656" spans="16:17">
      <c r="P86656" s="63"/>
      <c r="Q86656" s="63"/>
    </row>
    <row r="86657" spans="16:17">
      <c r="P86657" s="63"/>
      <c r="Q86657" s="63"/>
    </row>
    <row r="86658" spans="16:17">
      <c r="P86658" s="63"/>
      <c r="Q86658" s="63"/>
    </row>
    <row r="86659" spans="16:17">
      <c r="P86659" s="63"/>
      <c r="Q86659" s="63"/>
    </row>
    <row r="86660" spans="16:17">
      <c r="P86660" s="63"/>
      <c r="Q86660" s="63"/>
    </row>
    <row r="86661" spans="16:17">
      <c r="P86661" s="63"/>
      <c r="Q86661" s="63"/>
    </row>
    <row r="86662" spans="16:17">
      <c r="P86662" s="63"/>
      <c r="Q86662" s="63"/>
    </row>
    <row r="86663" spans="16:17">
      <c r="P86663" s="63"/>
      <c r="Q86663" s="63"/>
    </row>
    <row r="86664" spans="16:17">
      <c r="P86664" s="63"/>
      <c r="Q86664" s="63"/>
    </row>
    <row r="86665" spans="16:17">
      <c r="P86665" s="63"/>
      <c r="Q86665" s="63"/>
    </row>
    <row r="86666" spans="16:17">
      <c r="P86666" s="63"/>
      <c r="Q86666" s="63"/>
    </row>
    <row r="86667" spans="16:17">
      <c r="P86667" s="63"/>
      <c r="Q86667" s="63"/>
    </row>
    <row r="86668" spans="16:17">
      <c r="P86668" s="63"/>
      <c r="Q86668" s="63"/>
    </row>
    <row r="86669" spans="16:17">
      <c r="P86669" s="63"/>
      <c r="Q86669" s="63"/>
    </row>
    <row r="86670" spans="16:17">
      <c r="P86670" s="63"/>
      <c r="Q86670" s="63"/>
    </row>
    <row r="86671" spans="16:17">
      <c r="P86671" s="63"/>
      <c r="Q86671" s="63"/>
    </row>
    <row r="86672" spans="16:17">
      <c r="P86672" s="63"/>
      <c r="Q86672" s="63"/>
    </row>
    <row r="86673" spans="16:17">
      <c r="P86673" s="63"/>
      <c r="Q86673" s="63"/>
    </row>
    <row r="86674" spans="16:17">
      <c r="P86674" s="63"/>
      <c r="Q86674" s="63"/>
    </row>
    <row r="86675" spans="16:17">
      <c r="P86675" s="63"/>
      <c r="Q86675" s="63"/>
    </row>
    <row r="86676" spans="16:17">
      <c r="P86676" s="63"/>
      <c r="Q86676" s="63"/>
    </row>
    <row r="86677" spans="16:17">
      <c r="P86677" s="63"/>
      <c r="Q86677" s="63"/>
    </row>
    <row r="86678" spans="16:17">
      <c r="P86678" s="63"/>
      <c r="Q86678" s="63"/>
    </row>
    <row r="86679" spans="16:17">
      <c r="P86679" s="63"/>
      <c r="Q86679" s="63"/>
    </row>
    <row r="86680" spans="16:17">
      <c r="P86680" s="63"/>
      <c r="Q86680" s="63"/>
    </row>
    <row r="86681" spans="16:17">
      <c r="P86681" s="63"/>
      <c r="Q86681" s="63"/>
    </row>
    <row r="86682" spans="16:17">
      <c r="P86682" s="63"/>
      <c r="Q86682" s="63"/>
    </row>
    <row r="86683" spans="16:17">
      <c r="P86683" s="63"/>
      <c r="Q86683" s="63"/>
    </row>
    <row r="86684" spans="16:17">
      <c r="P86684" s="63"/>
      <c r="Q86684" s="63"/>
    </row>
    <row r="86685" spans="16:17">
      <c r="P86685" s="63"/>
      <c r="Q86685" s="63"/>
    </row>
    <row r="86686" spans="16:17">
      <c r="P86686" s="63"/>
      <c r="Q86686" s="63"/>
    </row>
    <row r="86687" spans="16:17">
      <c r="P86687" s="63"/>
      <c r="Q86687" s="63"/>
    </row>
    <row r="86688" spans="16:17">
      <c r="P86688" s="63"/>
      <c r="Q86688" s="63"/>
    </row>
    <row r="86689" spans="16:17">
      <c r="P86689" s="63"/>
      <c r="Q86689" s="63"/>
    </row>
    <row r="86690" spans="16:17">
      <c r="P86690" s="63"/>
      <c r="Q86690" s="63"/>
    </row>
    <row r="86691" spans="16:17">
      <c r="P86691" s="63"/>
      <c r="Q86691" s="63"/>
    </row>
    <row r="86692" spans="16:17">
      <c r="P86692" s="63"/>
      <c r="Q86692" s="63"/>
    </row>
    <row r="86693" spans="16:17">
      <c r="P86693" s="63"/>
      <c r="Q86693" s="63"/>
    </row>
    <row r="86694" spans="16:17">
      <c r="P86694" s="63"/>
      <c r="Q86694" s="63"/>
    </row>
    <row r="86695" spans="16:17">
      <c r="P86695" s="63"/>
      <c r="Q86695" s="63"/>
    </row>
    <row r="86696" spans="16:17">
      <c r="P86696" s="63"/>
      <c r="Q86696" s="63"/>
    </row>
    <row r="86697" spans="16:17">
      <c r="P86697" s="63"/>
      <c r="Q86697" s="63"/>
    </row>
    <row r="86698" spans="16:17">
      <c r="P86698" s="63"/>
      <c r="Q86698" s="63"/>
    </row>
    <row r="86699" spans="16:17">
      <c r="P86699" s="63"/>
      <c r="Q86699" s="63"/>
    </row>
    <row r="86700" spans="16:17">
      <c r="P86700" s="63"/>
      <c r="Q86700" s="63"/>
    </row>
    <row r="86701" spans="16:17">
      <c r="P86701" s="63"/>
      <c r="Q86701" s="63"/>
    </row>
    <row r="86702" spans="16:17">
      <c r="P86702" s="63"/>
      <c r="Q86702" s="63"/>
    </row>
    <row r="86703" spans="16:17">
      <c r="P86703" s="63"/>
      <c r="Q86703" s="63"/>
    </row>
    <row r="86704" spans="16:17">
      <c r="P86704" s="63"/>
      <c r="Q86704" s="63"/>
    </row>
    <row r="86705" spans="16:17">
      <c r="P86705" s="63"/>
      <c r="Q86705" s="63"/>
    </row>
    <row r="86706" spans="16:17">
      <c r="P86706" s="63"/>
      <c r="Q86706" s="63"/>
    </row>
    <row r="86707" spans="16:17">
      <c r="P86707" s="63"/>
      <c r="Q86707" s="63"/>
    </row>
    <row r="86708" spans="16:17">
      <c r="P86708" s="63"/>
      <c r="Q86708" s="63"/>
    </row>
    <row r="86709" spans="16:17">
      <c r="P86709" s="63"/>
      <c r="Q86709" s="63"/>
    </row>
    <row r="86710" spans="16:17">
      <c r="P86710" s="63"/>
      <c r="Q86710" s="63"/>
    </row>
    <row r="86711" spans="16:17">
      <c r="P86711" s="63"/>
      <c r="Q86711" s="63"/>
    </row>
    <row r="86712" spans="16:17">
      <c r="P86712" s="63"/>
      <c r="Q86712" s="63"/>
    </row>
    <row r="86713" spans="16:17">
      <c r="P86713" s="63"/>
      <c r="Q86713" s="63"/>
    </row>
    <row r="86714" spans="16:17">
      <c r="P86714" s="63"/>
      <c r="Q86714" s="63"/>
    </row>
    <row r="86715" spans="16:17">
      <c r="P86715" s="63"/>
      <c r="Q86715" s="63"/>
    </row>
    <row r="86716" spans="16:17">
      <c r="P86716" s="63"/>
      <c r="Q86716" s="63"/>
    </row>
    <row r="86717" spans="16:17">
      <c r="P86717" s="63"/>
      <c r="Q86717" s="63"/>
    </row>
    <row r="86718" spans="16:17">
      <c r="P86718" s="63"/>
      <c r="Q86718" s="63"/>
    </row>
    <row r="86719" spans="16:17">
      <c r="P86719" s="63"/>
      <c r="Q86719" s="63"/>
    </row>
    <row r="86720" spans="16:17">
      <c r="P86720" s="63"/>
      <c r="Q86720" s="63"/>
    </row>
    <row r="86721" spans="16:17">
      <c r="P86721" s="63"/>
      <c r="Q86721" s="63"/>
    </row>
    <row r="86722" spans="16:17">
      <c r="P86722" s="63"/>
      <c r="Q86722" s="63"/>
    </row>
    <row r="86723" spans="16:17">
      <c r="P86723" s="63"/>
      <c r="Q86723" s="63"/>
    </row>
    <row r="86724" spans="16:17">
      <c r="P86724" s="63"/>
      <c r="Q86724" s="63"/>
    </row>
    <row r="86725" spans="16:17">
      <c r="P86725" s="63"/>
      <c r="Q86725" s="63"/>
    </row>
    <row r="86726" spans="16:17">
      <c r="P86726" s="63"/>
      <c r="Q86726" s="63"/>
    </row>
    <row r="86727" spans="16:17">
      <c r="P86727" s="63"/>
      <c r="Q86727" s="63"/>
    </row>
    <row r="86728" spans="16:17">
      <c r="P86728" s="63"/>
      <c r="Q86728" s="63"/>
    </row>
    <row r="86729" spans="16:17">
      <c r="P86729" s="63"/>
      <c r="Q86729" s="63"/>
    </row>
    <row r="86730" spans="16:17">
      <c r="P86730" s="63"/>
      <c r="Q86730" s="63"/>
    </row>
    <row r="86731" spans="16:17">
      <c r="P86731" s="63"/>
      <c r="Q86731" s="63"/>
    </row>
    <row r="86732" spans="16:17">
      <c r="P86732" s="63"/>
      <c r="Q86732" s="63"/>
    </row>
    <row r="86733" spans="16:17">
      <c r="P86733" s="63"/>
      <c r="Q86733" s="63"/>
    </row>
    <row r="86734" spans="16:17">
      <c r="P86734" s="63"/>
      <c r="Q86734" s="63"/>
    </row>
    <row r="86735" spans="16:17">
      <c r="P86735" s="63"/>
      <c r="Q86735" s="63"/>
    </row>
    <row r="86736" spans="16:17">
      <c r="P86736" s="63"/>
      <c r="Q86736" s="63"/>
    </row>
    <row r="86737" spans="16:17">
      <c r="P86737" s="63"/>
      <c r="Q86737" s="63"/>
    </row>
    <row r="86738" spans="16:17">
      <c r="P86738" s="63"/>
      <c r="Q86738" s="63"/>
    </row>
    <row r="86739" spans="16:17">
      <c r="P86739" s="63"/>
      <c r="Q86739" s="63"/>
    </row>
    <row r="86740" spans="16:17">
      <c r="P86740" s="63"/>
      <c r="Q86740" s="63"/>
    </row>
    <row r="86741" spans="16:17">
      <c r="P86741" s="63"/>
      <c r="Q86741" s="63"/>
    </row>
    <row r="86742" spans="16:17">
      <c r="P86742" s="63"/>
      <c r="Q86742" s="63"/>
    </row>
    <row r="86743" spans="16:17">
      <c r="P86743" s="63"/>
      <c r="Q86743" s="63"/>
    </row>
    <row r="86744" spans="16:17">
      <c r="P86744" s="63"/>
      <c r="Q86744" s="63"/>
    </row>
    <row r="86745" spans="16:17">
      <c r="P86745" s="63"/>
      <c r="Q86745" s="63"/>
    </row>
    <row r="86746" spans="16:17">
      <c r="P86746" s="63"/>
      <c r="Q86746" s="63"/>
    </row>
    <row r="86747" spans="16:17">
      <c r="P86747" s="63"/>
      <c r="Q86747" s="63"/>
    </row>
    <row r="86748" spans="16:17">
      <c r="P86748" s="63"/>
      <c r="Q86748" s="63"/>
    </row>
    <row r="86749" spans="16:17">
      <c r="P86749" s="63"/>
      <c r="Q86749" s="63"/>
    </row>
    <row r="86750" spans="16:17">
      <c r="P86750" s="63"/>
      <c r="Q86750" s="63"/>
    </row>
    <row r="86751" spans="16:17">
      <c r="P86751" s="63"/>
      <c r="Q86751" s="63"/>
    </row>
    <row r="86752" spans="16:17">
      <c r="P86752" s="63"/>
      <c r="Q86752" s="63"/>
    </row>
    <row r="86753" spans="16:17">
      <c r="P86753" s="63"/>
      <c r="Q86753" s="63"/>
    </row>
    <row r="86754" spans="16:17">
      <c r="P86754" s="63"/>
      <c r="Q86754" s="63"/>
    </row>
    <row r="86755" spans="16:17">
      <c r="P86755" s="63"/>
      <c r="Q86755" s="63"/>
    </row>
    <row r="86756" spans="16:17">
      <c r="P86756" s="63"/>
      <c r="Q86756" s="63"/>
    </row>
    <row r="86757" spans="16:17">
      <c r="P86757" s="63"/>
      <c r="Q86757" s="63"/>
    </row>
    <row r="86758" spans="16:17">
      <c r="P86758" s="63"/>
      <c r="Q86758" s="63"/>
    </row>
    <row r="86759" spans="16:17">
      <c r="P86759" s="63"/>
      <c r="Q86759" s="63"/>
    </row>
    <row r="86760" spans="16:17">
      <c r="P86760" s="63"/>
      <c r="Q86760" s="63"/>
    </row>
    <row r="86761" spans="16:17">
      <c r="P86761" s="63"/>
      <c r="Q86761" s="63"/>
    </row>
    <row r="86762" spans="16:17">
      <c r="P86762" s="63"/>
      <c r="Q86762" s="63"/>
    </row>
    <row r="86763" spans="16:17">
      <c r="P86763" s="63"/>
      <c r="Q86763" s="63"/>
    </row>
    <row r="86764" spans="16:17">
      <c r="P86764" s="63"/>
      <c r="Q86764" s="63"/>
    </row>
    <row r="86765" spans="16:17">
      <c r="P86765" s="63"/>
      <c r="Q86765" s="63"/>
    </row>
    <row r="86766" spans="16:17">
      <c r="P86766" s="63"/>
      <c r="Q86766" s="63"/>
    </row>
    <row r="86767" spans="16:17">
      <c r="P86767" s="63"/>
      <c r="Q86767" s="63"/>
    </row>
    <row r="86768" spans="16:17">
      <c r="P86768" s="63"/>
      <c r="Q86768" s="63"/>
    </row>
    <row r="86769" spans="16:17">
      <c r="P86769" s="63"/>
      <c r="Q86769" s="63"/>
    </row>
    <row r="86770" spans="16:17">
      <c r="P86770" s="63"/>
      <c r="Q86770" s="63"/>
    </row>
    <row r="86771" spans="16:17">
      <c r="P86771" s="63"/>
      <c r="Q86771" s="63"/>
    </row>
    <row r="86772" spans="16:17">
      <c r="P86772" s="63"/>
      <c r="Q86772" s="63"/>
    </row>
    <row r="86773" spans="16:17">
      <c r="P86773" s="63"/>
      <c r="Q86773" s="63"/>
    </row>
    <row r="86774" spans="16:17">
      <c r="P86774" s="63"/>
      <c r="Q86774" s="63"/>
    </row>
    <row r="86775" spans="16:17">
      <c r="P86775" s="63"/>
      <c r="Q86775" s="63"/>
    </row>
    <row r="86776" spans="16:17">
      <c r="P86776" s="63"/>
      <c r="Q86776" s="63"/>
    </row>
    <row r="86777" spans="16:17">
      <c r="P86777" s="63"/>
      <c r="Q86777" s="63"/>
    </row>
    <row r="86778" spans="16:17">
      <c r="P86778" s="63"/>
      <c r="Q86778" s="63"/>
    </row>
    <row r="86779" spans="16:17">
      <c r="P86779" s="63"/>
      <c r="Q86779" s="63"/>
    </row>
    <row r="86780" spans="16:17">
      <c r="P86780" s="63"/>
      <c r="Q86780" s="63"/>
    </row>
    <row r="86781" spans="16:17">
      <c r="P86781" s="63"/>
      <c r="Q86781" s="63"/>
    </row>
    <row r="86782" spans="16:17">
      <c r="P86782" s="63"/>
      <c r="Q86782" s="63"/>
    </row>
    <row r="86783" spans="16:17">
      <c r="P86783" s="63"/>
      <c r="Q86783" s="63"/>
    </row>
    <row r="86784" spans="16:17">
      <c r="P86784" s="63"/>
      <c r="Q86784" s="63"/>
    </row>
    <row r="86785" spans="16:17">
      <c r="P86785" s="63"/>
      <c r="Q86785" s="63"/>
    </row>
    <row r="86786" spans="16:17">
      <c r="P86786" s="63"/>
      <c r="Q86786" s="63"/>
    </row>
    <row r="86787" spans="16:17">
      <c r="P86787" s="63"/>
      <c r="Q86787" s="63"/>
    </row>
    <row r="86788" spans="16:17">
      <c r="P86788" s="63"/>
      <c r="Q86788" s="63"/>
    </row>
    <row r="86789" spans="16:17">
      <c r="P86789" s="63"/>
      <c r="Q86789" s="63"/>
    </row>
    <row r="86790" spans="16:17">
      <c r="P86790" s="63"/>
      <c r="Q86790" s="63"/>
    </row>
    <row r="86791" spans="16:17">
      <c r="P86791" s="63"/>
      <c r="Q86791" s="63"/>
    </row>
    <row r="86792" spans="16:17">
      <c r="P86792" s="63"/>
      <c r="Q86792" s="63"/>
    </row>
    <row r="86793" spans="16:17">
      <c r="P86793" s="63"/>
      <c r="Q86793" s="63"/>
    </row>
    <row r="86794" spans="16:17">
      <c r="P86794" s="63"/>
      <c r="Q86794" s="63"/>
    </row>
    <row r="86795" spans="16:17">
      <c r="P86795" s="63"/>
      <c r="Q86795" s="63"/>
    </row>
    <row r="86796" spans="16:17">
      <c r="P86796" s="63"/>
      <c r="Q86796" s="63"/>
    </row>
    <row r="86797" spans="16:17">
      <c r="P86797" s="63"/>
      <c r="Q86797" s="63"/>
    </row>
    <row r="86798" spans="16:17">
      <c r="P86798" s="63"/>
      <c r="Q86798" s="63"/>
    </row>
    <row r="86799" spans="16:17">
      <c r="P86799" s="63"/>
      <c r="Q86799" s="63"/>
    </row>
    <row r="86800" spans="16:17">
      <c r="P86800" s="63"/>
      <c r="Q86800" s="63"/>
    </row>
    <row r="86801" spans="16:17">
      <c r="P86801" s="63"/>
      <c r="Q86801" s="63"/>
    </row>
    <row r="86802" spans="16:17">
      <c r="P86802" s="63"/>
      <c r="Q86802" s="63"/>
    </row>
    <row r="86803" spans="16:17">
      <c r="P86803" s="63"/>
      <c r="Q86803" s="63"/>
    </row>
    <row r="86804" spans="16:17">
      <c r="P86804" s="63"/>
      <c r="Q86804" s="63"/>
    </row>
    <row r="86805" spans="16:17">
      <c r="P86805" s="63"/>
      <c r="Q86805" s="63"/>
    </row>
    <row r="86806" spans="16:17">
      <c r="P86806" s="63"/>
      <c r="Q86806" s="63"/>
    </row>
    <row r="86807" spans="16:17">
      <c r="P86807" s="63"/>
      <c r="Q86807" s="63"/>
    </row>
    <row r="86808" spans="16:17">
      <c r="P86808" s="63"/>
      <c r="Q86808" s="63"/>
    </row>
    <row r="86809" spans="16:17">
      <c r="P86809" s="63"/>
      <c r="Q86809" s="63"/>
    </row>
    <row r="86810" spans="16:17">
      <c r="P86810" s="63"/>
      <c r="Q86810" s="63"/>
    </row>
    <row r="86811" spans="16:17">
      <c r="P86811" s="63"/>
      <c r="Q86811" s="63"/>
    </row>
    <row r="86812" spans="16:17">
      <c r="P86812" s="63"/>
      <c r="Q86812" s="63"/>
    </row>
    <row r="86813" spans="16:17">
      <c r="P86813" s="63"/>
      <c r="Q86813" s="63"/>
    </row>
    <row r="86814" spans="16:17">
      <c r="P86814" s="63"/>
      <c r="Q86814" s="63"/>
    </row>
    <row r="86815" spans="16:17">
      <c r="P86815" s="63"/>
      <c r="Q86815" s="63"/>
    </row>
    <row r="86816" spans="16:17">
      <c r="P86816" s="63"/>
      <c r="Q86816" s="63"/>
    </row>
    <row r="86817" spans="16:17">
      <c r="P86817" s="63"/>
      <c r="Q86817" s="63"/>
    </row>
    <row r="86818" spans="16:17">
      <c r="P86818" s="63"/>
      <c r="Q86818" s="63"/>
    </row>
    <row r="86819" spans="16:17">
      <c r="P86819" s="63"/>
      <c r="Q86819" s="63"/>
    </row>
    <row r="86820" spans="16:17">
      <c r="P86820" s="63"/>
      <c r="Q86820" s="63"/>
    </row>
    <row r="86821" spans="16:17">
      <c r="P86821" s="63"/>
      <c r="Q86821" s="63"/>
    </row>
    <row r="86822" spans="16:17">
      <c r="P86822" s="63"/>
      <c r="Q86822" s="63"/>
    </row>
    <row r="86823" spans="16:17">
      <c r="P86823" s="63"/>
      <c r="Q86823" s="63"/>
    </row>
    <row r="86824" spans="16:17">
      <c r="P86824" s="63"/>
      <c r="Q86824" s="63"/>
    </row>
    <row r="86825" spans="16:17">
      <c r="P86825" s="63"/>
      <c r="Q86825" s="63"/>
    </row>
    <row r="86826" spans="16:17">
      <c r="P86826" s="63"/>
      <c r="Q86826" s="63"/>
    </row>
    <row r="86827" spans="16:17">
      <c r="P86827" s="63"/>
      <c r="Q86827" s="63"/>
    </row>
    <row r="86828" spans="16:17">
      <c r="P86828" s="63"/>
      <c r="Q86828" s="63"/>
    </row>
    <row r="86829" spans="16:17">
      <c r="P86829" s="63"/>
      <c r="Q86829" s="63"/>
    </row>
    <row r="86830" spans="16:17">
      <c r="P86830" s="63"/>
      <c r="Q86830" s="63"/>
    </row>
    <row r="86831" spans="16:17">
      <c r="P86831" s="63"/>
      <c r="Q86831" s="63"/>
    </row>
    <row r="86832" spans="16:17">
      <c r="P86832" s="63"/>
      <c r="Q86832" s="63"/>
    </row>
    <row r="86833" spans="16:17">
      <c r="P86833" s="63"/>
      <c r="Q86833" s="63"/>
    </row>
    <row r="86834" spans="16:17">
      <c r="P86834" s="63"/>
      <c r="Q86834" s="63"/>
    </row>
    <row r="86835" spans="16:17">
      <c r="P86835" s="63"/>
      <c r="Q86835" s="63"/>
    </row>
    <row r="86836" spans="16:17">
      <c r="P86836" s="63"/>
      <c r="Q86836" s="63"/>
    </row>
    <row r="86837" spans="16:17">
      <c r="P86837" s="63"/>
      <c r="Q86837" s="63"/>
    </row>
    <row r="86838" spans="16:17">
      <c r="P86838" s="63"/>
      <c r="Q86838" s="63"/>
    </row>
    <row r="86839" spans="16:17">
      <c r="P86839" s="63"/>
      <c r="Q86839" s="63"/>
    </row>
    <row r="86840" spans="16:17">
      <c r="P86840" s="63"/>
      <c r="Q86840" s="63"/>
    </row>
    <row r="86841" spans="16:17">
      <c r="P86841" s="63"/>
      <c r="Q86841" s="63"/>
    </row>
    <row r="86842" spans="16:17">
      <c r="P86842" s="63"/>
      <c r="Q86842" s="63"/>
    </row>
    <row r="86843" spans="16:17">
      <c r="P86843" s="63"/>
      <c r="Q86843" s="63"/>
    </row>
    <row r="86844" spans="16:17">
      <c r="P86844" s="63"/>
      <c r="Q86844" s="63"/>
    </row>
    <row r="86845" spans="16:17">
      <c r="P86845" s="63"/>
      <c r="Q86845" s="63"/>
    </row>
    <row r="86846" spans="16:17">
      <c r="P86846" s="63"/>
      <c r="Q86846" s="63"/>
    </row>
    <row r="86847" spans="16:17">
      <c r="P86847" s="63"/>
      <c r="Q86847" s="63"/>
    </row>
    <row r="86848" spans="16:17">
      <c r="P86848" s="63"/>
      <c r="Q86848" s="63"/>
    </row>
    <row r="86849" spans="16:17">
      <c r="P86849" s="63"/>
      <c r="Q86849" s="63"/>
    </row>
    <row r="86850" spans="16:17">
      <c r="P86850" s="63"/>
      <c r="Q86850" s="63"/>
    </row>
    <row r="86851" spans="16:17">
      <c r="P86851" s="63"/>
      <c r="Q86851" s="63"/>
    </row>
    <row r="86852" spans="16:17">
      <c r="P86852" s="63"/>
      <c r="Q86852" s="63"/>
    </row>
    <row r="86853" spans="16:17">
      <c r="P86853" s="63"/>
      <c r="Q86853" s="63"/>
    </row>
    <row r="86854" spans="16:17">
      <c r="P86854" s="63"/>
      <c r="Q86854" s="63"/>
    </row>
    <row r="86855" spans="16:17">
      <c r="P86855" s="63"/>
      <c r="Q86855" s="63"/>
    </row>
    <row r="86856" spans="16:17">
      <c r="P86856" s="63"/>
      <c r="Q86856" s="63"/>
    </row>
    <row r="86857" spans="16:17">
      <c r="P86857" s="63"/>
      <c r="Q86857" s="63"/>
    </row>
    <row r="86858" spans="16:17">
      <c r="P86858" s="63"/>
      <c r="Q86858" s="63"/>
    </row>
    <row r="86859" spans="16:17">
      <c r="P86859" s="63"/>
      <c r="Q86859" s="63"/>
    </row>
    <row r="86860" spans="16:17">
      <c r="P86860" s="63"/>
      <c r="Q86860" s="63"/>
    </row>
    <row r="86861" spans="16:17">
      <c r="P86861" s="63"/>
      <c r="Q86861" s="63"/>
    </row>
    <row r="86862" spans="16:17">
      <c r="P86862" s="63"/>
      <c r="Q86862" s="63"/>
    </row>
    <row r="86863" spans="16:17">
      <c r="P86863" s="63"/>
      <c r="Q86863" s="63"/>
    </row>
    <row r="86864" spans="16:17">
      <c r="P86864" s="63"/>
      <c r="Q86864" s="63"/>
    </row>
    <row r="86865" spans="16:17">
      <c r="P86865" s="63"/>
      <c r="Q86865" s="63"/>
    </row>
    <row r="86866" spans="16:17">
      <c r="P86866" s="63"/>
      <c r="Q86866" s="63"/>
    </row>
    <row r="86867" spans="16:17">
      <c r="P86867" s="63"/>
      <c r="Q86867" s="63"/>
    </row>
    <row r="86868" spans="16:17">
      <c r="P86868" s="63"/>
      <c r="Q86868" s="63"/>
    </row>
    <row r="86869" spans="16:17">
      <c r="P86869" s="63"/>
      <c r="Q86869" s="63"/>
    </row>
    <row r="86870" spans="16:17">
      <c r="P86870" s="63"/>
      <c r="Q86870" s="63"/>
    </row>
    <row r="86871" spans="16:17">
      <c r="P86871" s="63"/>
      <c r="Q86871" s="63"/>
    </row>
    <row r="86872" spans="16:17">
      <c r="P86872" s="63"/>
      <c r="Q86872" s="63"/>
    </row>
    <row r="86873" spans="16:17">
      <c r="P86873" s="63"/>
      <c r="Q86873" s="63"/>
    </row>
    <row r="86874" spans="16:17">
      <c r="P86874" s="63"/>
      <c r="Q86874" s="63"/>
    </row>
    <row r="86875" spans="16:17">
      <c r="P86875" s="63"/>
      <c r="Q86875" s="63"/>
    </row>
    <row r="86876" spans="16:17">
      <c r="P86876" s="63"/>
      <c r="Q86876" s="63"/>
    </row>
    <row r="86877" spans="16:17">
      <c r="P86877" s="63"/>
      <c r="Q86877" s="63"/>
    </row>
    <row r="86878" spans="16:17">
      <c r="P86878" s="63"/>
      <c r="Q86878" s="63"/>
    </row>
    <row r="86879" spans="16:17">
      <c r="P86879" s="63"/>
      <c r="Q86879" s="63"/>
    </row>
    <row r="86880" spans="16:17">
      <c r="P86880" s="63"/>
      <c r="Q86880" s="63"/>
    </row>
    <row r="86881" spans="16:17">
      <c r="P86881" s="63"/>
      <c r="Q86881" s="63"/>
    </row>
    <row r="86882" spans="16:17">
      <c r="P86882" s="63"/>
      <c r="Q86882" s="63"/>
    </row>
    <row r="86883" spans="16:17">
      <c r="P86883" s="63"/>
      <c r="Q86883" s="63"/>
    </row>
    <row r="86884" spans="16:17">
      <c r="P86884" s="63"/>
      <c r="Q86884" s="63"/>
    </row>
    <row r="86885" spans="16:17">
      <c r="P86885" s="63"/>
      <c r="Q86885" s="63"/>
    </row>
    <row r="86886" spans="16:17">
      <c r="P86886" s="63"/>
      <c r="Q86886" s="63"/>
    </row>
    <row r="86887" spans="16:17">
      <c r="P86887" s="63"/>
      <c r="Q86887" s="63"/>
    </row>
    <row r="86888" spans="16:17">
      <c r="P86888" s="63"/>
      <c r="Q86888" s="63"/>
    </row>
    <row r="86889" spans="16:17">
      <c r="P86889" s="63"/>
      <c r="Q86889" s="63"/>
    </row>
    <row r="86890" spans="16:17">
      <c r="P86890" s="63"/>
      <c r="Q86890" s="63"/>
    </row>
    <row r="86891" spans="16:17">
      <c r="P86891" s="63"/>
      <c r="Q86891" s="63"/>
    </row>
    <row r="86892" spans="16:17">
      <c r="P86892" s="63"/>
      <c r="Q86892" s="63"/>
    </row>
    <row r="86893" spans="16:17">
      <c r="P86893" s="63"/>
      <c r="Q86893" s="63"/>
    </row>
    <row r="86894" spans="16:17">
      <c r="P86894" s="63"/>
      <c r="Q86894" s="63"/>
    </row>
    <row r="86895" spans="16:17">
      <c r="P86895" s="63"/>
      <c r="Q86895" s="63"/>
    </row>
    <row r="86896" spans="16:17">
      <c r="P86896" s="63"/>
      <c r="Q86896" s="63"/>
    </row>
    <row r="86897" spans="16:17">
      <c r="P86897" s="63"/>
      <c r="Q86897" s="63"/>
    </row>
    <row r="86898" spans="16:17">
      <c r="P86898" s="63"/>
      <c r="Q86898" s="63"/>
    </row>
    <row r="86899" spans="16:17">
      <c r="P86899" s="63"/>
      <c r="Q86899" s="63"/>
    </row>
    <row r="86900" spans="16:17">
      <c r="P86900" s="63"/>
      <c r="Q86900" s="63"/>
    </row>
    <row r="86901" spans="16:17">
      <c r="P86901" s="63"/>
      <c r="Q86901" s="63"/>
    </row>
    <row r="86902" spans="16:17">
      <c r="P86902" s="63"/>
      <c r="Q86902" s="63"/>
    </row>
    <row r="86903" spans="16:17">
      <c r="P86903" s="63"/>
      <c r="Q86903" s="63"/>
    </row>
    <row r="86904" spans="16:17">
      <c r="P86904" s="63"/>
      <c r="Q86904" s="63"/>
    </row>
    <row r="86905" spans="16:17">
      <c r="P86905" s="63"/>
      <c r="Q86905" s="63"/>
    </row>
    <row r="86906" spans="16:17">
      <c r="P86906" s="63"/>
      <c r="Q86906" s="63"/>
    </row>
    <row r="86907" spans="16:17">
      <c r="P86907" s="63"/>
      <c r="Q86907" s="63"/>
    </row>
    <row r="86908" spans="16:17">
      <c r="P86908" s="63"/>
      <c r="Q86908" s="63"/>
    </row>
    <row r="86909" spans="16:17">
      <c r="P86909" s="63"/>
      <c r="Q86909" s="63"/>
    </row>
    <row r="86910" spans="16:17">
      <c r="P86910" s="63"/>
      <c r="Q86910" s="63"/>
    </row>
    <row r="86911" spans="16:17">
      <c r="P86911" s="63"/>
      <c r="Q86911" s="63"/>
    </row>
    <row r="86912" spans="16:17">
      <c r="P86912" s="63"/>
      <c r="Q86912" s="63"/>
    </row>
    <row r="86913" spans="16:17">
      <c r="P86913" s="63"/>
      <c r="Q86913" s="63"/>
    </row>
    <row r="86914" spans="16:17">
      <c r="P86914" s="63"/>
      <c r="Q86914" s="63"/>
    </row>
    <row r="86915" spans="16:17">
      <c r="P86915" s="63"/>
      <c r="Q86915" s="63"/>
    </row>
    <row r="86916" spans="16:17">
      <c r="P86916" s="63"/>
      <c r="Q86916" s="63"/>
    </row>
    <row r="86917" spans="16:17">
      <c r="P86917" s="63"/>
      <c r="Q86917" s="63"/>
    </row>
    <row r="86918" spans="16:17">
      <c r="P86918" s="63"/>
      <c r="Q86918" s="63"/>
    </row>
    <row r="86919" spans="16:17">
      <c r="P86919" s="63"/>
      <c r="Q86919" s="63"/>
    </row>
    <row r="86920" spans="16:17">
      <c r="P86920" s="63"/>
      <c r="Q86920" s="63"/>
    </row>
    <row r="86921" spans="16:17">
      <c r="P86921" s="63"/>
      <c r="Q86921" s="63"/>
    </row>
    <row r="86922" spans="16:17">
      <c r="P86922" s="63"/>
      <c r="Q86922" s="63"/>
    </row>
    <row r="86923" spans="16:17">
      <c r="P86923" s="63"/>
      <c r="Q86923" s="63"/>
    </row>
    <row r="86924" spans="16:17">
      <c r="P86924" s="63"/>
      <c r="Q86924" s="63"/>
    </row>
    <row r="86925" spans="16:17">
      <c r="P86925" s="63"/>
      <c r="Q86925" s="63"/>
    </row>
    <row r="86926" spans="16:17">
      <c r="P86926" s="63"/>
      <c r="Q86926" s="63"/>
    </row>
    <row r="86927" spans="16:17">
      <c r="P86927" s="63"/>
      <c r="Q86927" s="63"/>
    </row>
    <row r="86928" spans="16:17">
      <c r="P86928" s="63"/>
      <c r="Q86928" s="63"/>
    </row>
    <row r="86929" spans="16:17">
      <c r="P86929" s="63"/>
      <c r="Q86929" s="63"/>
    </row>
    <row r="86930" spans="16:17">
      <c r="P86930" s="63"/>
      <c r="Q86930" s="63"/>
    </row>
    <row r="86931" spans="16:17">
      <c r="P86931" s="63"/>
      <c r="Q86931" s="63"/>
    </row>
    <row r="86932" spans="16:17">
      <c r="P86932" s="63"/>
      <c r="Q86932" s="63"/>
    </row>
    <row r="86933" spans="16:17">
      <c r="P86933" s="63"/>
      <c r="Q86933" s="63"/>
    </row>
    <row r="86934" spans="16:17">
      <c r="P86934" s="63"/>
      <c r="Q86934" s="63"/>
    </row>
    <row r="86935" spans="16:17">
      <c r="P86935" s="63"/>
      <c r="Q86935" s="63"/>
    </row>
    <row r="86936" spans="16:17">
      <c r="P86936" s="63"/>
      <c r="Q86936" s="63"/>
    </row>
    <row r="86937" spans="16:17">
      <c r="P86937" s="63"/>
      <c r="Q86937" s="63"/>
    </row>
    <row r="86938" spans="16:17">
      <c r="P86938" s="63"/>
      <c r="Q86938" s="63"/>
    </row>
    <row r="86939" spans="16:17">
      <c r="P86939" s="63"/>
      <c r="Q86939" s="63"/>
    </row>
    <row r="86940" spans="16:17">
      <c r="P86940" s="63"/>
      <c r="Q86940" s="63"/>
    </row>
    <row r="86941" spans="16:17">
      <c r="P86941" s="63"/>
      <c r="Q86941" s="63"/>
    </row>
    <row r="86942" spans="16:17">
      <c r="P86942" s="63"/>
      <c r="Q86942" s="63"/>
    </row>
    <row r="86943" spans="16:17">
      <c r="P86943" s="63"/>
      <c r="Q86943" s="63"/>
    </row>
    <row r="86944" spans="16:17">
      <c r="P86944" s="63"/>
      <c r="Q86944" s="63"/>
    </row>
    <row r="86945" spans="16:17">
      <c r="P86945" s="63"/>
      <c r="Q86945" s="63"/>
    </row>
    <row r="86946" spans="16:17">
      <c r="P86946" s="63"/>
      <c r="Q86946" s="63"/>
    </row>
    <row r="86947" spans="16:17">
      <c r="P86947" s="63"/>
      <c r="Q86947" s="63"/>
    </row>
    <row r="86948" spans="16:17">
      <c r="P86948" s="63"/>
      <c r="Q86948" s="63"/>
    </row>
    <row r="86949" spans="16:17">
      <c r="P86949" s="63"/>
      <c r="Q86949" s="63"/>
    </row>
    <row r="86950" spans="16:17">
      <c r="P86950" s="63"/>
      <c r="Q86950" s="63"/>
    </row>
    <row r="86951" spans="16:17">
      <c r="P86951" s="63"/>
      <c r="Q86951" s="63"/>
    </row>
    <row r="86952" spans="16:17">
      <c r="P86952" s="63"/>
      <c r="Q86952" s="63"/>
    </row>
    <row r="86953" spans="16:17">
      <c r="P86953" s="63"/>
      <c r="Q86953" s="63"/>
    </row>
    <row r="86954" spans="16:17">
      <c r="P86954" s="63"/>
      <c r="Q86954" s="63"/>
    </row>
    <row r="86955" spans="16:17">
      <c r="P86955" s="63"/>
      <c r="Q86955" s="63"/>
    </row>
    <row r="86956" spans="16:17">
      <c r="P86956" s="63"/>
      <c r="Q86956" s="63"/>
    </row>
    <row r="86957" spans="16:17">
      <c r="P86957" s="63"/>
      <c r="Q86957" s="63"/>
    </row>
    <row r="86958" spans="16:17">
      <c r="P86958" s="63"/>
      <c r="Q86958" s="63"/>
    </row>
    <row r="86959" spans="16:17">
      <c r="P86959" s="63"/>
      <c r="Q86959" s="63"/>
    </row>
    <row r="86960" spans="16:17">
      <c r="P86960" s="63"/>
      <c r="Q86960" s="63"/>
    </row>
    <row r="86961" spans="16:17">
      <c r="P86961" s="63"/>
      <c r="Q86961" s="63"/>
    </row>
    <row r="86962" spans="16:17">
      <c r="P86962" s="63"/>
      <c r="Q86962" s="63"/>
    </row>
    <row r="86963" spans="16:17">
      <c r="P86963" s="63"/>
      <c r="Q86963" s="63"/>
    </row>
    <row r="86964" spans="16:17">
      <c r="P86964" s="63"/>
      <c r="Q86964" s="63"/>
    </row>
    <row r="86965" spans="16:17">
      <c r="P86965" s="63"/>
      <c r="Q86965" s="63"/>
    </row>
    <row r="86966" spans="16:17">
      <c r="P86966" s="63"/>
      <c r="Q86966" s="63"/>
    </row>
    <row r="86967" spans="16:17">
      <c r="P86967" s="63"/>
      <c r="Q86967" s="63"/>
    </row>
    <row r="86968" spans="16:17">
      <c r="P86968" s="63"/>
      <c r="Q86968" s="63"/>
    </row>
    <row r="86969" spans="16:17">
      <c r="P86969" s="63"/>
      <c r="Q86969" s="63"/>
    </row>
    <row r="86970" spans="16:17">
      <c r="P86970" s="63"/>
      <c r="Q86970" s="63"/>
    </row>
    <row r="86971" spans="16:17">
      <c r="P86971" s="63"/>
      <c r="Q86971" s="63"/>
    </row>
    <row r="86972" spans="16:17">
      <c r="P86972" s="63"/>
      <c r="Q86972" s="63"/>
    </row>
    <row r="86973" spans="16:17">
      <c r="P86973" s="63"/>
      <c r="Q86973" s="63"/>
    </row>
    <row r="86974" spans="16:17">
      <c r="P86974" s="63"/>
      <c r="Q86974" s="63"/>
    </row>
    <row r="86975" spans="16:17">
      <c r="P86975" s="63"/>
      <c r="Q86975" s="63"/>
    </row>
    <row r="86976" spans="16:17">
      <c r="P86976" s="63"/>
      <c r="Q86976" s="63"/>
    </row>
    <row r="86977" spans="16:17">
      <c r="P86977" s="63"/>
      <c r="Q86977" s="63"/>
    </row>
    <row r="86978" spans="16:17">
      <c r="P86978" s="63"/>
      <c r="Q86978" s="63"/>
    </row>
    <row r="86979" spans="16:17">
      <c r="P86979" s="63"/>
      <c r="Q86979" s="63"/>
    </row>
    <row r="86980" spans="16:17">
      <c r="P86980" s="63"/>
      <c r="Q86980" s="63"/>
    </row>
    <row r="86981" spans="16:17">
      <c r="P86981" s="63"/>
      <c r="Q86981" s="63"/>
    </row>
    <row r="86982" spans="16:17">
      <c r="P86982" s="63"/>
      <c r="Q86982" s="63"/>
    </row>
    <row r="86983" spans="16:17">
      <c r="P86983" s="63"/>
      <c r="Q86983" s="63"/>
    </row>
    <row r="86984" spans="16:17">
      <c r="P86984" s="63"/>
      <c r="Q86984" s="63"/>
    </row>
    <row r="86985" spans="16:17">
      <c r="P86985" s="63"/>
      <c r="Q86985" s="63"/>
    </row>
    <row r="86986" spans="16:17">
      <c r="P86986" s="63"/>
      <c r="Q86986" s="63"/>
    </row>
    <row r="86987" spans="16:17">
      <c r="P86987" s="63"/>
      <c r="Q86987" s="63"/>
    </row>
    <row r="86988" spans="16:17">
      <c r="P86988" s="63"/>
      <c r="Q86988" s="63"/>
    </row>
    <row r="86989" spans="16:17">
      <c r="P86989" s="63"/>
      <c r="Q86989" s="63"/>
    </row>
    <row r="86990" spans="16:17">
      <c r="P86990" s="63"/>
      <c r="Q86990" s="63"/>
    </row>
    <row r="86991" spans="16:17">
      <c r="P86991" s="63"/>
      <c r="Q86991" s="63"/>
    </row>
    <row r="86992" spans="16:17">
      <c r="P86992" s="63"/>
      <c r="Q86992" s="63"/>
    </row>
    <row r="86993" spans="16:17">
      <c r="P86993" s="63"/>
      <c r="Q86993" s="63"/>
    </row>
    <row r="86994" spans="16:17">
      <c r="P86994" s="63"/>
      <c r="Q86994" s="63"/>
    </row>
    <row r="86995" spans="16:17">
      <c r="P86995" s="63"/>
      <c r="Q86995" s="63"/>
    </row>
    <row r="86996" spans="16:17">
      <c r="P86996" s="63"/>
      <c r="Q86996" s="63"/>
    </row>
    <row r="86997" spans="16:17">
      <c r="P86997" s="63"/>
      <c r="Q86997" s="63"/>
    </row>
    <row r="86998" spans="16:17">
      <c r="P86998" s="63"/>
      <c r="Q86998" s="63"/>
    </row>
    <row r="86999" spans="16:17">
      <c r="P86999" s="63"/>
      <c r="Q86999" s="63"/>
    </row>
    <row r="87000" spans="16:17">
      <c r="P87000" s="63"/>
      <c r="Q87000" s="63"/>
    </row>
    <row r="87001" spans="16:17">
      <c r="P87001" s="63"/>
      <c r="Q87001" s="63"/>
    </row>
    <row r="87002" spans="16:17">
      <c r="P87002" s="63"/>
      <c r="Q87002" s="63"/>
    </row>
    <row r="87003" spans="16:17">
      <c r="P87003" s="63"/>
      <c r="Q87003" s="63"/>
    </row>
    <row r="87004" spans="16:17">
      <c r="P87004" s="63"/>
      <c r="Q87004" s="63"/>
    </row>
    <row r="87005" spans="16:17">
      <c r="P87005" s="63"/>
      <c r="Q87005" s="63"/>
    </row>
    <row r="87006" spans="16:17">
      <c r="P87006" s="63"/>
      <c r="Q87006" s="63"/>
    </row>
    <row r="87007" spans="16:17">
      <c r="P87007" s="63"/>
      <c r="Q87007" s="63"/>
    </row>
    <row r="87008" spans="16:17">
      <c r="P87008" s="63"/>
      <c r="Q87008" s="63"/>
    </row>
    <row r="87009" spans="16:17">
      <c r="P87009" s="63"/>
      <c r="Q87009" s="63"/>
    </row>
    <row r="87010" spans="16:17">
      <c r="P87010" s="63"/>
      <c r="Q87010" s="63"/>
    </row>
    <row r="87011" spans="16:17">
      <c r="P87011" s="63"/>
      <c r="Q87011" s="63"/>
    </row>
    <row r="87012" spans="16:17">
      <c r="P87012" s="63"/>
      <c r="Q87012" s="63"/>
    </row>
    <row r="87013" spans="16:17">
      <c r="P87013" s="63"/>
      <c r="Q87013" s="63"/>
    </row>
    <row r="87014" spans="16:17">
      <c r="P87014" s="63"/>
      <c r="Q87014" s="63"/>
    </row>
    <row r="87015" spans="16:17">
      <c r="P87015" s="63"/>
      <c r="Q87015" s="63"/>
    </row>
    <row r="87016" spans="16:17">
      <c r="P87016" s="63"/>
      <c r="Q87016" s="63"/>
    </row>
    <row r="87017" spans="16:17">
      <c r="P87017" s="63"/>
      <c r="Q87017" s="63"/>
    </row>
    <row r="87018" spans="16:17">
      <c r="P87018" s="63"/>
      <c r="Q87018" s="63"/>
    </row>
    <row r="87019" spans="16:17">
      <c r="P87019" s="63"/>
      <c r="Q87019" s="63"/>
    </row>
    <row r="87020" spans="16:17">
      <c r="P87020" s="63"/>
      <c r="Q87020" s="63"/>
    </row>
    <row r="87021" spans="16:17">
      <c r="P87021" s="63"/>
      <c r="Q87021" s="63"/>
    </row>
    <row r="87022" spans="16:17">
      <c r="P87022" s="63"/>
      <c r="Q87022" s="63"/>
    </row>
    <row r="87023" spans="16:17">
      <c r="P87023" s="63"/>
      <c r="Q87023" s="63"/>
    </row>
    <row r="87024" spans="16:17">
      <c r="P87024" s="63"/>
      <c r="Q87024" s="63"/>
    </row>
    <row r="87025" spans="16:17">
      <c r="P87025" s="63"/>
      <c r="Q87025" s="63"/>
    </row>
    <row r="87026" spans="16:17">
      <c r="P87026" s="63"/>
      <c r="Q87026" s="63"/>
    </row>
    <row r="87027" spans="16:17">
      <c r="P87027" s="63"/>
      <c r="Q87027" s="63"/>
    </row>
    <row r="87028" spans="16:17">
      <c r="P87028" s="63"/>
      <c r="Q87028" s="63"/>
    </row>
    <row r="87029" spans="16:17">
      <c r="P87029" s="63"/>
      <c r="Q87029" s="63"/>
    </row>
    <row r="87030" spans="16:17">
      <c r="P87030" s="63"/>
      <c r="Q87030" s="63"/>
    </row>
    <row r="87031" spans="16:17">
      <c r="P87031" s="63"/>
      <c r="Q87031" s="63"/>
    </row>
    <row r="87032" spans="16:17">
      <c r="P87032" s="63"/>
      <c r="Q87032" s="63"/>
    </row>
    <row r="87033" spans="16:17">
      <c r="P87033" s="63"/>
      <c r="Q87033" s="63"/>
    </row>
    <row r="87034" spans="16:17">
      <c r="P87034" s="63"/>
      <c r="Q87034" s="63"/>
    </row>
    <row r="87035" spans="16:17">
      <c r="P87035" s="63"/>
      <c r="Q87035" s="63"/>
    </row>
    <row r="87036" spans="16:17">
      <c r="P87036" s="63"/>
      <c r="Q87036" s="63"/>
    </row>
    <row r="87037" spans="16:17">
      <c r="P87037" s="63"/>
      <c r="Q87037" s="63"/>
    </row>
    <row r="87038" spans="16:17">
      <c r="P87038" s="63"/>
      <c r="Q87038" s="63"/>
    </row>
    <row r="87039" spans="16:17">
      <c r="P87039" s="63"/>
      <c r="Q87039" s="63"/>
    </row>
    <row r="87040" spans="16:17">
      <c r="P87040" s="63"/>
      <c r="Q87040" s="63"/>
    </row>
    <row r="87041" spans="16:17">
      <c r="P87041" s="63"/>
      <c r="Q87041" s="63"/>
    </row>
    <row r="87042" spans="16:17">
      <c r="P87042" s="63"/>
      <c r="Q87042" s="63"/>
    </row>
    <row r="87043" spans="16:17">
      <c r="P87043" s="63"/>
      <c r="Q87043" s="63"/>
    </row>
    <row r="87044" spans="16:17">
      <c r="P87044" s="63"/>
      <c r="Q87044" s="63"/>
    </row>
    <row r="87045" spans="16:17">
      <c r="P87045" s="63"/>
      <c r="Q87045" s="63"/>
    </row>
    <row r="87046" spans="16:17">
      <c r="P87046" s="63"/>
      <c r="Q87046" s="63"/>
    </row>
    <row r="87047" spans="16:17">
      <c r="P87047" s="63"/>
      <c r="Q87047" s="63"/>
    </row>
    <row r="87048" spans="16:17">
      <c r="P87048" s="63"/>
      <c r="Q87048" s="63"/>
    </row>
    <row r="87049" spans="16:17">
      <c r="P87049" s="63"/>
      <c r="Q87049" s="63"/>
    </row>
    <row r="87050" spans="16:17">
      <c r="P87050" s="63"/>
      <c r="Q87050" s="63"/>
    </row>
    <row r="87051" spans="16:17">
      <c r="P87051" s="63"/>
      <c r="Q87051" s="63"/>
    </row>
    <row r="87052" spans="16:17">
      <c r="P87052" s="63"/>
      <c r="Q87052" s="63"/>
    </row>
    <row r="87053" spans="16:17">
      <c r="P87053" s="63"/>
      <c r="Q87053" s="63"/>
    </row>
    <row r="87054" spans="16:17">
      <c r="P87054" s="63"/>
      <c r="Q87054" s="63"/>
    </row>
    <row r="87055" spans="16:17">
      <c r="P87055" s="63"/>
      <c r="Q87055" s="63"/>
    </row>
    <row r="87056" spans="16:17">
      <c r="P87056" s="63"/>
      <c r="Q87056" s="63"/>
    </row>
    <row r="87057" spans="16:17">
      <c r="P87057" s="63"/>
      <c r="Q87057" s="63"/>
    </row>
    <row r="87058" spans="16:17">
      <c r="P87058" s="63"/>
      <c r="Q87058" s="63"/>
    </row>
    <row r="87059" spans="16:17">
      <c r="P87059" s="63"/>
      <c r="Q87059" s="63"/>
    </row>
    <row r="87060" spans="16:17">
      <c r="P87060" s="63"/>
      <c r="Q87060" s="63"/>
    </row>
    <row r="87061" spans="16:17">
      <c r="P87061" s="63"/>
      <c r="Q87061" s="63"/>
    </row>
    <row r="87062" spans="16:17">
      <c r="P87062" s="63"/>
      <c r="Q87062" s="63"/>
    </row>
    <row r="87063" spans="16:17">
      <c r="P87063" s="63"/>
      <c r="Q87063" s="63"/>
    </row>
    <row r="87064" spans="16:17">
      <c r="P87064" s="63"/>
      <c r="Q87064" s="63"/>
    </row>
    <row r="87065" spans="16:17">
      <c r="P87065" s="63"/>
      <c r="Q87065" s="63"/>
    </row>
    <row r="87066" spans="16:17">
      <c r="P87066" s="63"/>
      <c r="Q87066" s="63"/>
    </row>
    <row r="87067" spans="16:17">
      <c r="P87067" s="63"/>
      <c r="Q87067" s="63"/>
    </row>
    <row r="87068" spans="16:17">
      <c r="P87068" s="63"/>
      <c r="Q87068" s="63"/>
    </row>
    <row r="87069" spans="16:17">
      <c r="P87069" s="63"/>
      <c r="Q87069" s="63"/>
    </row>
    <row r="87070" spans="16:17">
      <c r="P87070" s="63"/>
      <c r="Q87070" s="63"/>
    </row>
    <row r="87071" spans="16:17">
      <c r="P87071" s="63"/>
      <c r="Q87071" s="63"/>
    </row>
    <row r="87072" spans="16:17">
      <c r="P87072" s="63"/>
      <c r="Q87072" s="63"/>
    </row>
    <row r="87073" spans="16:17">
      <c r="P87073" s="63"/>
      <c r="Q87073" s="63"/>
    </row>
    <row r="87074" spans="16:17">
      <c r="P87074" s="63"/>
      <c r="Q87074" s="63"/>
    </row>
    <row r="87075" spans="16:17">
      <c r="P87075" s="63"/>
      <c r="Q87075" s="63"/>
    </row>
    <row r="87076" spans="16:17">
      <c r="P87076" s="63"/>
      <c r="Q87076" s="63"/>
    </row>
    <row r="87077" spans="16:17">
      <c r="P87077" s="63"/>
      <c r="Q87077" s="63"/>
    </row>
    <row r="87078" spans="16:17">
      <c r="P87078" s="63"/>
      <c r="Q87078" s="63"/>
    </row>
    <row r="87079" spans="16:17">
      <c r="P87079" s="63"/>
      <c r="Q87079" s="63"/>
    </row>
    <row r="87080" spans="16:17">
      <c r="P87080" s="63"/>
      <c r="Q87080" s="63"/>
    </row>
    <row r="87081" spans="16:17">
      <c r="P87081" s="63"/>
      <c r="Q87081" s="63"/>
    </row>
    <row r="87082" spans="16:17">
      <c r="P87082" s="63"/>
      <c r="Q87082" s="63"/>
    </row>
    <row r="87083" spans="16:17">
      <c r="P87083" s="63"/>
      <c r="Q87083" s="63"/>
    </row>
    <row r="87084" spans="16:17">
      <c r="P87084" s="63"/>
      <c r="Q87084" s="63"/>
    </row>
    <row r="87085" spans="16:17">
      <c r="P87085" s="63"/>
      <c r="Q87085" s="63"/>
    </row>
    <row r="87086" spans="16:17">
      <c r="P87086" s="63"/>
      <c r="Q87086" s="63"/>
    </row>
    <row r="87087" spans="16:17">
      <c r="P87087" s="63"/>
      <c r="Q87087" s="63"/>
    </row>
    <row r="87088" spans="16:17">
      <c r="P87088" s="63"/>
      <c r="Q87088" s="63"/>
    </row>
    <row r="87089" spans="16:17">
      <c r="P87089" s="63"/>
      <c r="Q87089" s="63"/>
    </row>
    <row r="87090" spans="16:17">
      <c r="P87090" s="63"/>
      <c r="Q87090" s="63"/>
    </row>
    <row r="87091" spans="16:17">
      <c r="P87091" s="63"/>
      <c r="Q87091" s="63"/>
    </row>
    <row r="87092" spans="16:17">
      <c r="P87092" s="63"/>
      <c r="Q87092" s="63"/>
    </row>
    <row r="87093" spans="16:17">
      <c r="P87093" s="63"/>
      <c r="Q87093" s="63"/>
    </row>
    <row r="87094" spans="16:17">
      <c r="P87094" s="63"/>
      <c r="Q87094" s="63"/>
    </row>
    <row r="87095" spans="16:17">
      <c r="P87095" s="63"/>
      <c r="Q87095" s="63"/>
    </row>
    <row r="87096" spans="16:17">
      <c r="P87096" s="63"/>
      <c r="Q87096" s="63"/>
    </row>
    <row r="87097" spans="16:17">
      <c r="P87097" s="63"/>
      <c r="Q87097" s="63"/>
    </row>
    <row r="87098" spans="16:17">
      <c r="P87098" s="63"/>
      <c r="Q87098" s="63"/>
    </row>
    <row r="87099" spans="16:17">
      <c r="P87099" s="63"/>
      <c r="Q87099" s="63"/>
    </row>
    <row r="87100" spans="16:17">
      <c r="P87100" s="63"/>
      <c r="Q87100" s="63"/>
    </row>
    <row r="87101" spans="16:17">
      <c r="P87101" s="63"/>
      <c r="Q87101" s="63"/>
    </row>
    <row r="87102" spans="16:17">
      <c r="P87102" s="63"/>
      <c r="Q87102" s="63"/>
    </row>
    <row r="87103" spans="16:17">
      <c r="P87103" s="63"/>
      <c r="Q87103" s="63"/>
    </row>
    <row r="87104" spans="16:17">
      <c r="P87104" s="63"/>
      <c r="Q87104" s="63"/>
    </row>
    <row r="87105" spans="16:17">
      <c r="P87105" s="63"/>
      <c r="Q87105" s="63"/>
    </row>
    <row r="87106" spans="16:17">
      <c r="P87106" s="63"/>
      <c r="Q87106" s="63"/>
    </row>
    <row r="87107" spans="16:17">
      <c r="P87107" s="63"/>
      <c r="Q87107" s="63"/>
    </row>
    <row r="87108" spans="16:17">
      <c r="P87108" s="63"/>
      <c r="Q87108" s="63"/>
    </row>
    <row r="87109" spans="16:17">
      <c r="P87109" s="63"/>
      <c r="Q87109" s="63"/>
    </row>
    <row r="87110" spans="16:17">
      <c r="P87110" s="63"/>
      <c r="Q87110" s="63"/>
    </row>
    <row r="87111" spans="16:17">
      <c r="P87111" s="63"/>
      <c r="Q87111" s="63"/>
    </row>
    <row r="87112" spans="16:17">
      <c r="P87112" s="63"/>
      <c r="Q87112" s="63"/>
    </row>
    <row r="87113" spans="16:17">
      <c r="P87113" s="63"/>
      <c r="Q87113" s="63"/>
    </row>
    <row r="87114" spans="16:17">
      <c r="P87114" s="63"/>
      <c r="Q87114" s="63"/>
    </row>
    <row r="87115" spans="16:17">
      <c r="P87115" s="63"/>
      <c r="Q87115" s="63"/>
    </row>
    <row r="87116" spans="16:17">
      <c r="P87116" s="63"/>
      <c r="Q87116" s="63"/>
    </row>
    <row r="87117" spans="16:17">
      <c r="P87117" s="63"/>
      <c r="Q87117" s="63"/>
    </row>
    <row r="87118" spans="16:17">
      <c r="P87118" s="63"/>
      <c r="Q87118" s="63"/>
    </row>
    <row r="87119" spans="16:17">
      <c r="P87119" s="63"/>
      <c r="Q87119" s="63"/>
    </row>
    <row r="87120" spans="16:17">
      <c r="P87120" s="63"/>
      <c r="Q87120" s="63"/>
    </row>
    <row r="87121" spans="16:17">
      <c r="P87121" s="63"/>
      <c r="Q87121" s="63"/>
    </row>
    <row r="87122" spans="16:17">
      <c r="P87122" s="63"/>
      <c r="Q87122" s="63"/>
    </row>
    <row r="87123" spans="16:17">
      <c r="P87123" s="63"/>
      <c r="Q87123" s="63"/>
    </row>
    <row r="87124" spans="16:17">
      <c r="P87124" s="63"/>
      <c r="Q87124" s="63"/>
    </row>
    <row r="87125" spans="16:17">
      <c r="P87125" s="63"/>
      <c r="Q87125" s="63"/>
    </row>
    <row r="87126" spans="16:17">
      <c r="P87126" s="63"/>
      <c r="Q87126" s="63"/>
    </row>
    <row r="87127" spans="16:17">
      <c r="P87127" s="63"/>
      <c r="Q87127" s="63"/>
    </row>
    <row r="87128" spans="16:17">
      <c r="P87128" s="63"/>
      <c r="Q87128" s="63"/>
    </row>
    <row r="87129" spans="16:17">
      <c r="P87129" s="63"/>
      <c r="Q87129" s="63"/>
    </row>
    <row r="87130" spans="16:17">
      <c r="P87130" s="63"/>
      <c r="Q87130" s="63"/>
    </row>
    <row r="87131" spans="16:17">
      <c r="P87131" s="63"/>
      <c r="Q87131" s="63"/>
    </row>
    <row r="87132" spans="16:17">
      <c r="P87132" s="63"/>
      <c r="Q87132" s="63"/>
    </row>
    <row r="87133" spans="16:17">
      <c r="P87133" s="63"/>
      <c r="Q87133" s="63"/>
    </row>
    <row r="87134" spans="16:17">
      <c r="P87134" s="63"/>
      <c r="Q87134" s="63"/>
    </row>
    <row r="87135" spans="16:17">
      <c r="P87135" s="63"/>
      <c r="Q87135" s="63"/>
    </row>
    <row r="87136" spans="16:17">
      <c r="P87136" s="63"/>
      <c r="Q87136" s="63"/>
    </row>
    <row r="87137" spans="16:17">
      <c r="P87137" s="63"/>
      <c r="Q87137" s="63"/>
    </row>
    <row r="87138" spans="16:17">
      <c r="P87138" s="63"/>
      <c r="Q87138" s="63"/>
    </row>
    <row r="87139" spans="16:17">
      <c r="P87139" s="63"/>
      <c r="Q87139" s="63"/>
    </row>
    <row r="87140" spans="16:17">
      <c r="P87140" s="63"/>
      <c r="Q87140" s="63"/>
    </row>
    <row r="87141" spans="16:17">
      <c r="P87141" s="63"/>
      <c r="Q87141" s="63"/>
    </row>
    <row r="87142" spans="16:17">
      <c r="P87142" s="63"/>
      <c r="Q87142" s="63"/>
    </row>
    <row r="87143" spans="16:17">
      <c r="P87143" s="63"/>
      <c r="Q87143" s="63"/>
    </row>
    <row r="87144" spans="16:17">
      <c r="P87144" s="63"/>
      <c r="Q87144" s="63"/>
    </row>
    <row r="87145" spans="16:17">
      <c r="P87145" s="63"/>
      <c r="Q87145" s="63"/>
    </row>
    <row r="87146" spans="16:17">
      <c r="P87146" s="63"/>
      <c r="Q87146" s="63"/>
    </row>
    <row r="87147" spans="16:17">
      <c r="P87147" s="63"/>
      <c r="Q87147" s="63"/>
    </row>
    <row r="87148" spans="16:17">
      <c r="P87148" s="63"/>
      <c r="Q87148" s="63"/>
    </row>
    <row r="87149" spans="16:17">
      <c r="P87149" s="63"/>
      <c r="Q87149" s="63"/>
    </row>
    <row r="87150" spans="16:17">
      <c r="P87150" s="63"/>
      <c r="Q87150" s="63"/>
    </row>
    <row r="87151" spans="16:17">
      <c r="P87151" s="63"/>
      <c r="Q87151" s="63"/>
    </row>
    <row r="87152" spans="16:17">
      <c r="P87152" s="63"/>
      <c r="Q87152" s="63"/>
    </row>
    <row r="87153" spans="16:17">
      <c r="P87153" s="63"/>
      <c r="Q87153" s="63"/>
    </row>
    <row r="87154" spans="16:17">
      <c r="P87154" s="63"/>
      <c r="Q87154" s="63"/>
    </row>
    <row r="87155" spans="16:17">
      <c r="P87155" s="63"/>
      <c r="Q87155" s="63"/>
    </row>
    <row r="87156" spans="16:17">
      <c r="P87156" s="63"/>
      <c r="Q87156" s="63"/>
    </row>
    <row r="87157" spans="16:17">
      <c r="P87157" s="63"/>
      <c r="Q87157" s="63"/>
    </row>
    <row r="87158" spans="16:17">
      <c r="P87158" s="63"/>
      <c r="Q87158" s="63"/>
    </row>
    <row r="87159" spans="16:17">
      <c r="P87159" s="63"/>
      <c r="Q87159" s="63"/>
    </row>
    <row r="87160" spans="16:17">
      <c r="P87160" s="63"/>
      <c r="Q87160" s="63"/>
    </row>
    <row r="87161" spans="16:17">
      <c r="P87161" s="63"/>
      <c r="Q87161" s="63"/>
    </row>
    <row r="87162" spans="16:17">
      <c r="P87162" s="63"/>
      <c r="Q87162" s="63"/>
    </row>
    <row r="87163" spans="16:17">
      <c r="P87163" s="63"/>
      <c r="Q87163" s="63"/>
    </row>
    <row r="87164" spans="16:17">
      <c r="P87164" s="63"/>
      <c r="Q87164" s="63"/>
    </row>
    <row r="87165" spans="16:17">
      <c r="P87165" s="63"/>
      <c r="Q87165" s="63"/>
    </row>
    <row r="87166" spans="16:17">
      <c r="P87166" s="63"/>
      <c r="Q87166" s="63"/>
    </row>
    <row r="87167" spans="16:17">
      <c r="P87167" s="63"/>
      <c r="Q87167" s="63"/>
    </row>
    <row r="87168" spans="16:17">
      <c r="P87168" s="63"/>
      <c r="Q87168" s="63"/>
    </row>
    <row r="87169" spans="16:17">
      <c r="P87169" s="63"/>
      <c r="Q87169" s="63"/>
    </row>
    <row r="87170" spans="16:17">
      <c r="P87170" s="63"/>
      <c r="Q87170" s="63"/>
    </row>
    <row r="87171" spans="16:17">
      <c r="P87171" s="63"/>
      <c r="Q87171" s="63"/>
    </row>
    <row r="87172" spans="16:17">
      <c r="P87172" s="63"/>
      <c r="Q87172" s="63"/>
    </row>
    <row r="87173" spans="16:17">
      <c r="P87173" s="63"/>
      <c r="Q87173" s="63"/>
    </row>
    <row r="87174" spans="16:17">
      <c r="P87174" s="63"/>
      <c r="Q87174" s="63"/>
    </row>
    <row r="87175" spans="16:17">
      <c r="P87175" s="63"/>
      <c r="Q87175" s="63"/>
    </row>
    <row r="87176" spans="16:17">
      <c r="P87176" s="63"/>
      <c r="Q87176" s="63"/>
    </row>
    <row r="87177" spans="16:17">
      <c r="P87177" s="63"/>
      <c r="Q87177" s="63"/>
    </row>
    <row r="87178" spans="16:17">
      <c r="P87178" s="63"/>
      <c r="Q87178" s="63"/>
    </row>
    <row r="87179" spans="16:17">
      <c r="P87179" s="63"/>
      <c r="Q87179" s="63"/>
    </row>
    <row r="87180" spans="16:17">
      <c r="P87180" s="63"/>
      <c r="Q87180" s="63"/>
    </row>
    <row r="87181" spans="16:17">
      <c r="P87181" s="63"/>
      <c r="Q87181" s="63"/>
    </row>
    <row r="87182" spans="16:17">
      <c r="P87182" s="63"/>
      <c r="Q87182" s="63"/>
    </row>
    <row r="87183" spans="16:17">
      <c r="P87183" s="63"/>
      <c r="Q87183" s="63"/>
    </row>
    <row r="87184" spans="16:17">
      <c r="P87184" s="63"/>
      <c r="Q87184" s="63"/>
    </row>
    <row r="87185" spans="16:17">
      <c r="P87185" s="63"/>
      <c r="Q87185" s="63"/>
    </row>
    <row r="87186" spans="16:17">
      <c r="P87186" s="63"/>
      <c r="Q87186" s="63"/>
    </row>
    <row r="87187" spans="16:17">
      <c r="P87187" s="63"/>
      <c r="Q87187" s="63"/>
    </row>
    <row r="87188" spans="16:17">
      <c r="P87188" s="63"/>
      <c r="Q87188" s="63"/>
    </row>
    <row r="87189" spans="16:17">
      <c r="P87189" s="63"/>
      <c r="Q87189" s="63"/>
    </row>
    <row r="87190" spans="16:17">
      <c r="P87190" s="63"/>
      <c r="Q87190" s="63"/>
    </row>
    <row r="87191" spans="16:17">
      <c r="P87191" s="63"/>
      <c r="Q87191" s="63"/>
    </row>
    <row r="87192" spans="16:17">
      <c r="P87192" s="63"/>
      <c r="Q87192" s="63"/>
    </row>
    <row r="87193" spans="16:17">
      <c r="P87193" s="63"/>
      <c r="Q87193" s="63"/>
    </row>
    <row r="87194" spans="16:17">
      <c r="P87194" s="63"/>
      <c r="Q87194" s="63"/>
    </row>
    <row r="87195" spans="16:17">
      <c r="P87195" s="63"/>
      <c r="Q87195" s="63"/>
    </row>
    <row r="87196" spans="16:17">
      <c r="P87196" s="63"/>
      <c r="Q87196" s="63"/>
    </row>
    <row r="87197" spans="16:17">
      <c r="P87197" s="63"/>
      <c r="Q87197" s="63"/>
    </row>
    <row r="87198" spans="16:17">
      <c r="P87198" s="63"/>
      <c r="Q87198" s="63"/>
    </row>
    <row r="87199" spans="16:17">
      <c r="P87199" s="63"/>
      <c r="Q87199" s="63"/>
    </row>
    <row r="87200" spans="16:17">
      <c r="P87200" s="63"/>
      <c r="Q87200" s="63"/>
    </row>
    <row r="87201" spans="16:17">
      <c r="P87201" s="63"/>
      <c r="Q87201" s="63"/>
    </row>
    <row r="87202" spans="16:17">
      <c r="P87202" s="63"/>
      <c r="Q87202" s="63"/>
    </row>
    <row r="87203" spans="16:17">
      <c r="P87203" s="63"/>
      <c r="Q87203" s="63"/>
    </row>
    <row r="87204" spans="16:17">
      <c r="P87204" s="63"/>
      <c r="Q87204" s="63"/>
    </row>
    <row r="87205" spans="16:17">
      <c r="P87205" s="63"/>
      <c r="Q87205" s="63"/>
    </row>
    <row r="87206" spans="16:17">
      <c r="P87206" s="63"/>
      <c r="Q87206" s="63"/>
    </row>
    <row r="87207" spans="16:17">
      <c r="P87207" s="63"/>
      <c r="Q87207" s="63"/>
    </row>
    <row r="87208" spans="16:17">
      <c r="P87208" s="63"/>
      <c r="Q87208" s="63"/>
    </row>
    <row r="87209" spans="16:17">
      <c r="P87209" s="63"/>
      <c r="Q87209" s="63"/>
    </row>
    <row r="87210" spans="16:17">
      <c r="P87210" s="63"/>
      <c r="Q87210" s="63"/>
    </row>
    <row r="87211" spans="16:17">
      <c r="P87211" s="63"/>
      <c r="Q87211" s="63"/>
    </row>
    <row r="87212" spans="16:17">
      <c r="P87212" s="63"/>
      <c r="Q87212" s="63"/>
    </row>
    <row r="87213" spans="16:17">
      <c r="P87213" s="63"/>
      <c r="Q87213" s="63"/>
    </row>
    <row r="87214" spans="16:17">
      <c r="P87214" s="63"/>
      <c r="Q87214" s="63"/>
    </row>
    <row r="87215" spans="16:17">
      <c r="P87215" s="63"/>
      <c r="Q87215" s="63"/>
    </row>
    <row r="87216" spans="16:17">
      <c r="P87216" s="63"/>
      <c r="Q87216" s="63"/>
    </row>
    <row r="87217" spans="16:17">
      <c r="P87217" s="63"/>
      <c r="Q87217" s="63"/>
    </row>
    <row r="87218" spans="16:17">
      <c r="P87218" s="63"/>
      <c r="Q87218" s="63"/>
    </row>
    <row r="87219" spans="16:17">
      <c r="P87219" s="63"/>
      <c r="Q87219" s="63"/>
    </row>
    <row r="87220" spans="16:17">
      <c r="P87220" s="63"/>
      <c r="Q87220" s="63"/>
    </row>
    <row r="87221" spans="16:17">
      <c r="P87221" s="63"/>
      <c r="Q87221" s="63"/>
    </row>
    <row r="87222" spans="16:17">
      <c r="P87222" s="63"/>
      <c r="Q87222" s="63"/>
    </row>
    <row r="87223" spans="16:17">
      <c r="P87223" s="63"/>
      <c r="Q87223" s="63"/>
    </row>
    <row r="87224" spans="16:17">
      <c r="P87224" s="63"/>
      <c r="Q87224" s="63"/>
    </row>
    <row r="87225" spans="16:17">
      <c r="P87225" s="63"/>
      <c r="Q87225" s="63"/>
    </row>
    <row r="87226" spans="16:17">
      <c r="P87226" s="63"/>
      <c r="Q87226" s="63"/>
    </row>
    <row r="87227" spans="16:17">
      <c r="P87227" s="63"/>
      <c r="Q87227" s="63"/>
    </row>
    <row r="87228" spans="16:17">
      <c r="P87228" s="63"/>
      <c r="Q87228" s="63"/>
    </row>
    <row r="87229" spans="16:17">
      <c r="P87229" s="63"/>
      <c r="Q87229" s="63"/>
    </row>
    <row r="87230" spans="16:17">
      <c r="P87230" s="63"/>
      <c r="Q87230" s="63"/>
    </row>
    <row r="87231" spans="16:17">
      <c r="P87231" s="63"/>
      <c r="Q87231" s="63"/>
    </row>
    <row r="87232" spans="16:17">
      <c r="P87232" s="63"/>
      <c r="Q87232" s="63"/>
    </row>
    <row r="87233" spans="16:17">
      <c r="P87233" s="63"/>
      <c r="Q87233" s="63"/>
    </row>
    <row r="87234" spans="16:17">
      <c r="P87234" s="63"/>
      <c r="Q87234" s="63"/>
    </row>
    <row r="87235" spans="16:17">
      <c r="P87235" s="63"/>
      <c r="Q87235" s="63"/>
    </row>
    <row r="87236" spans="16:17">
      <c r="P87236" s="63"/>
      <c r="Q87236" s="63"/>
    </row>
    <row r="87237" spans="16:17">
      <c r="P87237" s="63"/>
      <c r="Q87237" s="63"/>
    </row>
    <row r="87238" spans="16:17">
      <c r="P87238" s="63"/>
      <c r="Q87238" s="63"/>
    </row>
    <row r="87239" spans="16:17">
      <c r="P87239" s="63"/>
      <c r="Q87239" s="63"/>
    </row>
    <row r="87240" spans="16:17">
      <c r="P87240" s="63"/>
      <c r="Q87240" s="63"/>
    </row>
    <row r="87241" spans="16:17">
      <c r="P87241" s="63"/>
      <c r="Q87241" s="63"/>
    </row>
    <row r="87242" spans="16:17">
      <c r="P87242" s="63"/>
      <c r="Q87242" s="63"/>
    </row>
    <row r="87243" spans="16:17">
      <c r="P87243" s="63"/>
      <c r="Q87243" s="63"/>
    </row>
    <row r="87244" spans="16:17">
      <c r="P87244" s="63"/>
      <c r="Q87244" s="63"/>
    </row>
    <row r="87245" spans="16:17">
      <c r="P87245" s="63"/>
      <c r="Q87245" s="63"/>
    </row>
    <row r="87246" spans="16:17">
      <c r="P87246" s="63"/>
      <c r="Q87246" s="63"/>
    </row>
    <row r="87247" spans="16:17">
      <c r="P87247" s="63"/>
      <c r="Q87247" s="63"/>
    </row>
    <row r="87248" spans="16:17">
      <c r="P87248" s="63"/>
      <c r="Q87248" s="63"/>
    </row>
    <row r="87249" spans="16:17">
      <c r="P87249" s="63"/>
      <c r="Q87249" s="63"/>
    </row>
    <row r="87250" spans="16:17">
      <c r="P87250" s="63"/>
      <c r="Q87250" s="63"/>
    </row>
    <row r="87251" spans="16:17">
      <c r="P87251" s="63"/>
      <c r="Q87251" s="63"/>
    </row>
    <row r="87252" spans="16:17">
      <c r="P87252" s="63"/>
      <c r="Q87252" s="63"/>
    </row>
    <row r="87253" spans="16:17">
      <c r="P87253" s="63"/>
      <c r="Q87253" s="63"/>
    </row>
    <row r="87254" spans="16:17">
      <c r="P87254" s="63"/>
      <c r="Q87254" s="63"/>
    </row>
    <row r="87255" spans="16:17">
      <c r="P87255" s="63"/>
      <c r="Q87255" s="63"/>
    </row>
    <row r="87256" spans="16:17">
      <c r="P87256" s="63"/>
      <c r="Q87256" s="63"/>
    </row>
    <row r="87257" spans="16:17">
      <c r="P87257" s="63"/>
      <c r="Q87257" s="63"/>
    </row>
    <row r="87258" spans="16:17">
      <c r="P87258" s="63"/>
      <c r="Q87258" s="63"/>
    </row>
    <row r="87259" spans="16:17">
      <c r="P87259" s="63"/>
      <c r="Q87259" s="63"/>
    </row>
    <row r="87260" spans="16:17">
      <c r="P87260" s="63"/>
      <c r="Q87260" s="63"/>
    </row>
    <row r="87261" spans="16:17">
      <c r="P87261" s="63"/>
      <c r="Q87261" s="63"/>
    </row>
    <row r="87262" spans="16:17">
      <c r="P87262" s="63"/>
      <c r="Q87262" s="63"/>
    </row>
    <row r="87263" spans="16:17">
      <c r="P87263" s="63"/>
      <c r="Q87263" s="63"/>
    </row>
    <row r="87264" spans="16:17">
      <c r="P87264" s="63"/>
      <c r="Q87264" s="63"/>
    </row>
    <row r="87265" spans="16:17">
      <c r="P87265" s="63"/>
      <c r="Q87265" s="63"/>
    </row>
    <row r="87266" spans="16:17">
      <c r="P87266" s="63"/>
      <c r="Q87266" s="63"/>
    </row>
    <row r="87267" spans="16:17">
      <c r="P87267" s="63"/>
      <c r="Q87267" s="63"/>
    </row>
    <row r="87268" spans="16:17">
      <c r="P87268" s="63"/>
      <c r="Q87268" s="63"/>
    </row>
    <row r="87269" spans="16:17">
      <c r="P87269" s="63"/>
      <c r="Q87269" s="63"/>
    </row>
    <row r="87270" spans="16:17">
      <c r="P87270" s="63"/>
      <c r="Q87270" s="63"/>
    </row>
    <row r="87271" spans="16:17">
      <c r="P87271" s="63"/>
      <c r="Q87271" s="63"/>
    </row>
    <row r="87272" spans="16:17">
      <c r="P87272" s="63"/>
      <c r="Q87272" s="63"/>
    </row>
    <row r="87273" spans="16:17">
      <c r="P87273" s="63"/>
      <c r="Q87273" s="63"/>
    </row>
    <row r="87274" spans="16:17">
      <c r="P87274" s="63"/>
      <c r="Q87274" s="63"/>
    </row>
    <row r="87275" spans="16:17">
      <c r="P87275" s="63"/>
      <c r="Q87275" s="63"/>
    </row>
    <row r="87276" spans="16:17">
      <c r="P87276" s="63"/>
      <c r="Q87276" s="63"/>
    </row>
    <row r="87277" spans="16:17">
      <c r="P87277" s="63"/>
      <c r="Q87277" s="63"/>
    </row>
    <row r="87278" spans="16:17">
      <c r="P87278" s="63"/>
      <c r="Q87278" s="63"/>
    </row>
    <row r="87279" spans="16:17">
      <c r="P87279" s="63"/>
      <c r="Q87279" s="63"/>
    </row>
    <row r="87280" spans="16:17">
      <c r="P87280" s="63"/>
      <c r="Q87280" s="63"/>
    </row>
    <row r="87281" spans="16:17">
      <c r="P87281" s="63"/>
      <c r="Q87281" s="63"/>
    </row>
    <row r="87282" spans="16:17">
      <c r="P87282" s="63"/>
      <c r="Q87282" s="63"/>
    </row>
    <row r="87283" spans="16:17">
      <c r="P87283" s="63"/>
      <c r="Q87283" s="63"/>
    </row>
    <row r="87284" spans="16:17">
      <c r="P87284" s="63"/>
      <c r="Q87284" s="63"/>
    </row>
    <row r="87285" spans="16:17">
      <c r="P87285" s="63"/>
      <c r="Q87285" s="63"/>
    </row>
    <row r="87286" spans="16:17">
      <c r="P87286" s="63"/>
      <c r="Q87286" s="63"/>
    </row>
    <row r="87287" spans="16:17">
      <c r="P87287" s="63"/>
      <c r="Q87287" s="63"/>
    </row>
    <row r="87288" spans="16:17">
      <c r="P87288" s="63"/>
      <c r="Q87288" s="63"/>
    </row>
    <row r="87289" spans="16:17">
      <c r="P87289" s="63"/>
      <c r="Q87289" s="63"/>
    </row>
    <row r="87290" spans="16:17">
      <c r="P87290" s="63"/>
      <c r="Q87290" s="63"/>
    </row>
    <row r="87291" spans="16:17">
      <c r="P87291" s="63"/>
      <c r="Q87291" s="63"/>
    </row>
    <row r="87292" spans="16:17">
      <c r="P87292" s="63"/>
      <c r="Q87292" s="63"/>
    </row>
    <row r="87293" spans="16:17">
      <c r="P87293" s="63"/>
      <c r="Q87293" s="63"/>
    </row>
    <row r="87294" spans="16:17">
      <c r="P87294" s="63"/>
      <c r="Q87294" s="63"/>
    </row>
    <row r="87295" spans="16:17">
      <c r="P87295" s="63"/>
      <c r="Q87295" s="63"/>
    </row>
    <row r="87296" spans="16:17">
      <c r="P87296" s="63"/>
      <c r="Q87296" s="63"/>
    </row>
    <row r="87297" spans="16:17">
      <c r="P87297" s="63"/>
      <c r="Q87297" s="63"/>
    </row>
    <row r="87298" spans="16:17">
      <c r="P87298" s="63"/>
      <c r="Q87298" s="63"/>
    </row>
    <row r="87299" spans="16:17">
      <c r="P87299" s="63"/>
      <c r="Q87299" s="63"/>
    </row>
    <row r="87300" spans="16:17">
      <c r="P87300" s="63"/>
      <c r="Q87300" s="63"/>
    </row>
    <row r="87301" spans="16:17">
      <c r="P87301" s="63"/>
      <c r="Q87301" s="63"/>
    </row>
    <row r="87302" spans="16:17">
      <c r="P87302" s="63"/>
      <c r="Q87302" s="63"/>
    </row>
    <row r="87303" spans="16:17">
      <c r="P87303" s="63"/>
      <c r="Q87303" s="63"/>
    </row>
    <row r="87304" spans="16:17">
      <c r="P87304" s="63"/>
      <c r="Q87304" s="63"/>
    </row>
    <row r="87305" spans="16:17">
      <c r="P87305" s="63"/>
      <c r="Q87305" s="63"/>
    </row>
    <row r="87306" spans="16:17">
      <c r="P87306" s="63"/>
      <c r="Q87306" s="63"/>
    </row>
    <row r="87307" spans="16:17">
      <c r="P87307" s="63"/>
      <c r="Q87307" s="63"/>
    </row>
    <row r="87308" spans="16:17">
      <c r="P87308" s="63"/>
      <c r="Q87308" s="63"/>
    </row>
    <row r="87309" spans="16:17">
      <c r="P87309" s="63"/>
      <c r="Q87309" s="63"/>
    </row>
    <row r="87310" spans="16:17">
      <c r="P87310" s="63"/>
      <c r="Q87310" s="63"/>
    </row>
    <row r="87311" spans="16:17">
      <c r="P87311" s="63"/>
      <c r="Q87311" s="63"/>
    </row>
    <row r="87312" spans="16:17">
      <c r="P87312" s="63"/>
      <c r="Q87312" s="63"/>
    </row>
    <row r="87313" spans="16:17">
      <c r="P87313" s="63"/>
      <c r="Q87313" s="63"/>
    </row>
    <row r="87314" spans="16:17">
      <c r="P87314" s="63"/>
      <c r="Q87314" s="63"/>
    </row>
    <row r="87315" spans="16:17">
      <c r="P87315" s="63"/>
      <c r="Q87315" s="63"/>
    </row>
    <row r="87316" spans="16:17">
      <c r="P87316" s="63"/>
      <c r="Q87316" s="63"/>
    </row>
    <row r="87317" spans="16:17">
      <c r="P87317" s="63"/>
      <c r="Q87317" s="63"/>
    </row>
    <row r="87318" spans="16:17">
      <c r="P87318" s="63"/>
      <c r="Q87318" s="63"/>
    </row>
    <row r="87319" spans="16:17">
      <c r="P87319" s="63"/>
      <c r="Q87319" s="63"/>
    </row>
    <row r="87320" spans="16:17">
      <c r="P87320" s="63"/>
      <c r="Q87320" s="63"/>
    </row>
    <row r="87321" spans="16:17">
      <c r="P87321" s="63"/>
      <c r="Q87321" s="63"/>
    </row>
    <row r="87322" spans="16:17">
      <c r="P87322" s="63"/>
      <c r="Q87322" s="63"/>
    </row>
    <row r="87323" spans="16:17">
      <c r="P87323" s="63"/>
      <c r="Q87323" s="63"/>
    </row>
    <row r="87324" spans="16:17">
      <c r="P87324" s="63"/>
      <c r="Q87324" s="63"/>
    </row>
    <row r="87325" spans="16:17">
      <c r="P87325" s="63"/>
      <c r="Q87325" s="63"/>
    </row>
    <row r="87326" spans="16:17">
      <c r="P87326" s="63"/>
      <c r="Q87326" s="63"/>
    </row>
    <row r="87327" spans="16:17">
      <c r="P87327" s="63"/>
      <c r="Q87327" s="63"/>
    </row>
    <row r="87328" spans="16:17">
      <c r="P87328" s="63"/>
      <c r="Q87328" s="63"/>
    </row>
    <row r="87329" spans="16:17">
      <c r="P87329" s="63"/>
      <c r="Q87329" s="63"/>
    </row>
    <row r="87330" spans="16:17">
      <c r="P87330" s="63"/>
      <c r="Q87330" s="63"/>
    </row>
    <row r="87331" spans="16:17">
      <c r="P87331" s="63"/>
      <c r="Q87331" s="63"/>
    </row>
    <row r="87332" spans="16:17">
      <c r="P87332" s="63"/>
      <c r="Q87332" s="63"/>
    </row>
    <row r="87333" spans="16:17">
      <c r="P87333" s="63"/>
      <c r="Q87333" s="63"/>
    </row>
    <row r="87334" spans="16:17">
      <c r="P87334" s="63"/>
      <c r="Q87334" s="63"/>
    </row>
    <row r="87335" spans="16:17">
      <c r="P87335" s="63"/>
      <c r="Q87335" s="63"/>
    </row>
    <row r="87336" spans="16:17">
      <c r="P87336" s="63"/>
      <c r="Q87336" s="63"/>
    </row>
    <row r="87337" spans="16:17">
      <c r="P87337" s="63"/>
      <c r="Q87337" s="63"/>
    </row>
    <row r="87338" spans="16:17">
      <c r="P87338" s="63"/>
      <c r="Q87338" s="63"/>
    </row>
    <row r="87339" spans="16:17">
      <c r="P87339" s="63"/>
      <c r="Q87339" s="63"/>
    </row>
    <row r="87340" spans="16:17">
      <c r="P87340" s="63"/>
      <c r="Q87340" s="63"/>
    </row>
    <row r="87341" spans="16:17">
      <c r="P87341" s="63"/>
      <c r="Q87341" s="63"/>
    </row>
    <row r="87342" spans="16:17">
      <c r="P87342" s="63"/>
      <c r="Q87342" s="63"/>
    </row>
    <row r="87343" spans="16:17">
      <c r="P87343" s="63"/>
      <c r="Q87343" s="63"/>
    </row>
    <row r="87344" spans="16:17">
      <c r="P87344" s="63"/>
      <c r="Q87344" s="63"/>
    </row>
    <row r="87345" spans="16:17">
      <c r="P87345" s="63"/>
      <c r="Q87345" s="63"/>
    </row>
    <row r="87346" spans="16:17">
      <c r="P87346" s="63"/>
      <c r="Q87346" s="63"/>
    </row>
    <row r="87347" spans="16:17">
      <c r="P87347" s="63"/>
      <c r="Q87347" s="63"/>
    </row>
    <row r="87348" spans="16:17">
      <c r="P87348" s="63"/>
      <c r="Q87348" s="63"/>
    </row>
    <row r="87349" spans="16:17">
      <c r="P87349" s="63"/>
      <c r="Q87349" s="63"/>
    </row>
    <row r="87350" spans="16:17">
      <c r="P87350" s="63"/>
      <c r="Q87350" s="63"/>
    </row>
    <row r="87351" spans="16:17">
      <c r="P87351" s="63"/>
      <c r="Q87351" s="63"/>
    </row>
    <row r="87352" spans="16:17">
      <c r="P87352" s="63"/>
      <c r="Q87352" s="63"/>
    </row>
    <row r="87353" spans="16:17">
      <c r="P87353" s="63"/>
      <c r="Q87353" s="63"/>
    </row>
    <row r="87354" spans="16:17">
      <c r="P87354" s="63"/>
      <c r="Q87354" s="63"/>
    </row>
    <row r="87355" spans="16:17">
      <c r="P87355" s="63"/>
      <c r="Q87355" s="63"/>
    </row>
    <row r="87356" spans="16:17">
      <c r="P87356" s="63"/>
      <c r="Q87356" s="63"/>
    </row>
    <row r="87357" spans="16:17">
      <c r="P87357" s="63"/>
      <c r="Q87357" s="63"/>
    </row>
    <row r="87358" spans="16:17">
      <c r="P87358" s="63"/>
      <c r="Q87358" s="63"/>
    </row>
    <row r="87359" spans="16:17">
      <c r="P87359" s="63"/>
      <c r="Q87359" s="63"/>
    </row>
    <row r="87360" spans="16:17">
      <c r="P87360" s="63"/>
      <c r="Q87360" s="63"/>
    </row>
    <row r="87361" spans="16:17">
      <c r="P87361" s="63"/>
      <c r="Q87361" s="63"/>
    </row>
    <row r="87362" spans="16:17">
      <c r="P87362" s="63"/>
      <c r="Q87362" s="63"/>
    </row>
    <row r="87363" spans="16:17">
      <c r="P87363" s="63"/>
      <c r="Q87363" s="63"/>
    </row>
    <row r="87364" spans="16:17">
      <c r="P87364" s="63"/>
      <c r="Q87364" s="63"/>
    </row>
    <row r="87365" spans="16:17">
      <c r="P87365" s="63"/>
      <c r="Q87365" s="63"/>
    </row>
    <row r="87366" spans="16:17">
      <c r="P87366" s="63"/>
      <c r="Q87366" s="63"/>
    </row>
    <row r="87367" spans="16:17">
      <c r="P87367" s="63"/>
      <c r="Q87367" s="63"/>
    </row>
    <row r="87368" spans="16:17">
      <c r="P87368" s="63"/>
      <c r="Q87368" s="63"/>
    </row>
    <row r="87369" spans="16:17">
      <c r="P87369" s="63"/>
      <c r="Q87369" s="63"/>
    </row>
    <row r="87370" spans="16:17">
      <c r="P87370" s="63"/>
      <c r="Q87370" s="63"/>
    </row>
    <row r="87371" spans="16:17">
      <c r="P87371" s="63"/>
      <c r="Q87371" s="63"/>
    </row>
    <row r="87372" spans="16:17">
      <c r="P87372" s="63"/>
      <c r="Q87372" s="63"/>
    </row>
    <row r="87373" spans="16:17">
      <c r="P87373" s="63"/>
      <c r="Q87373" s="63"/>
    </row>
    <row r="87374" spans="16:17">
      <c r="P87374" s="63"/>
      <c r="Q87374" s="63"/>
    </row>
    <row r="87375" spans="16:17">
      <c r="P87375" s="63"/>
      <c r="Q87375" s="63"/>
    </row>
    <row r="87376" spans="16:17">
      <c r="P87376" s="63"/>
      <c r="Q87376" s="63"/>
    </row>
    <row r="87377" spans="16:17">
      <c r="P87377" s="63"/>
      <c r="Q87377" s="63"/>
    </row>
    <row r="87378" spans="16:17">
      <c r="P87378" s="63"/>
      <c r="Q87378" s="63"/>
    </row>
    <row r="87379" spans="16:17">
      <c r="P87379" s="63"/>
      <c r="Q87379" s="63"/>
    </row>
    <row r="87380" spans="16:17">
      <c r="P87380" s="63"/>
      <c r="Q87380" s="63"/>
    </row>
    <row r="87381" spans="16:17">
      <c r="P87381" s="63"/>
      <c r="Q87381" s="63"/>
    </row>
    <row r="87382" spans="16:17">
      <c r="P87382" s="63"/>
      <c r="Q87382" s="63"/>
    </row>
    <row r="87383" spans="16:17">
      <c r="P87383" s="63"/>
      <c r="Q87383" s="63"/>
    </row>
    <row r="87384" spans="16:17">
      <c r="P87384" s="63"/>
      <c r="Q87384" s="63"/>
    </row>
    <row r="87385" spans="16:17">
      <c r="P87385" s="63"/>
      <c r="Q87385" s="63"/>
    </row>
    <row r="87386" spans="16:17">
      <c r="P87386" s="63"/>
      <c r="Q87386" s="63"/>
    </row>
    <row r="87387" spans="16:17">
      <c r="P87387" s="63"/>
      <c r="Q87387" s="63"/>
    </row>
    <row r="87388" spans="16:17">
      <c r="P87388" s="63"/>
      <c r="Q87388" s="63"/>
    </row>
    <row r="87389" spans="16:17">
      <c r="P87389" s="63"/>
      <c r="Q87389" s="63"/>
    </row>
    <row r="87390" spans="16:17">
      <c r="P87390" s="63"/>
      <c r="Q87390" s="63"/>
    </row>
    <row r="87391" spans="16:17">
      <c r="P87391" s="63"/>
      <c r="Q87391" s="63"/>
    </row>
    <row r="87392" spans="16:17">
      <c r="P87392" s="63"/>
      <c r="Q87392" s="63"/>
    </row>
    <row r="87393" spans="16:17">
      <c r="P87393" s="63"/>
      <c r="Q87393" s="63"/>
    </row>
    <row r="87394" spans="16:17">
      <c r="P87394" s="63"/>
      <c r="Q87394" s="63"/>
    </row>
    <row r="87395" spans="16:17">
      <c r="P87395" s="63"/>
      <c r="Q87395" s="63"/>
    </row>
    <row r="87396" spans="16:17">
      <c r="P87396" s="63"/>
      <c r="Q87396" s="63"/>
    </row>
    <row r="87397" spans="16:17">
      <c r="P87397" s="63"/>
      <c r="Q87397" s="63"/>
    </row>
    <row r="87398" spans="16:17">
      <c r="P87398" s="63"/>
      <c r="Q87398" s="63"/>
    </row>
    <row r="87399" spans="16:17">
      <c r="P87399" s="63"/>
      <c r="Q87399" s="63"/>
    </row>
    <row r="87400" spans="16:17">
      <c r="P87400" s="63"/>
      <c r="Q87400" s="63"/>
    </row>
    <row r="87401" spans="16:17">
      <c r="P87401" s="63"/>
      <c r="Q87401" s="63"/>
    </row>
    <row r="87402" spans="16:17">
      <c r="P87402" s="63"/>
      <c r="Q87402" s="63"/>
    </row>
    <row r="87403" spans="16:17">
      <c r="P87403" s="63"/>
      <c r="Q87403" s="63"/>
    </row>
    <row r="87404" spans="16:17">
      <c r="P87404" s="63"/>
      <c r="Q87404" s="63"/>
    </row>
    <row r="87405" spans="16:17">
      <c r="P87405" s="63"/>
      <c r="Q87405" s="63"/>
    </row>
    <row r="87406" spans="16:17">
      <c r="P87406" s="63"/>
      <c r="Q87406" s="63"/>
    </row>
    <row r="87407" spans="16:17">
      <c r="P87407" s="63"/>
      <c r="Q87407" s="63"/>
    </row>
    <row r="87408" spans="16:17">
      <c r="P87408" s="63"/>
      <c r="Q87408" s="63"/>
    </row>
    <row r="87409" spans="16:17">
      <c r="P87409" s="63"/>
      <c r="Q87409" s="63"/>
    </row>
    <row r="87410" spans="16:17">
      <c r="P87410" s="63"/>
      <c r="Q87410" s="63"/>
    </row>
    <row r="87411" spans="16:17">
      <c r="P87411" s="63"/>
      <c r="Q87411" s="63"/>
    </row>
    <row r="87412" spans="16:17">
      <c r="P87412" s="63"/>
      <c r="Q87412" s="63"/>
    </row>
    <row r="87413" spans="16:17">
      <c r="P87413" s="63"/>
      <c r="Q87413" s="63"/>
    </row>
    <row r="87414" spans="16:17">
      <c r="P87414" s="63"/>
      <c r="Q87414" s="63"/>
    </row>
    <row r="87415" spans="16:17">
      <c r="P87415" s="63"/>
      <c r="Q87415" s="63"/>
    </row>
    <row r="87416" spans="16:17">
      <c r="P87416" s="63"/>
      <c r="Q87416" s="63"/>
    </row>
    <row r="87417" spans="16:17">
      <c r="P87417" s="63"/>
      <c r="Q87417" s="63"/>
    </row>
    <row r="87418" spans="16:17">
      <c r="P87418" s="63"/>
      <c r="Q87418" s="63"/>
    </row>
    <row r="87419" spans="16:17">
      <c r="P87419" s="63"/>
      <c r="Q87419" s="63"/>
    </row>
    <row r="87420" spans="16:17">
      <c r="P87420" s="63"/>
      <c r="Q87420" s="63"/>
    </row>
    <row r="87421" spans="16:17">
      <c r="P87421" s="63"/>
      <c r="Q87421" s="63"/>
    </row>
    <row r="87422" spans="16:17">
      <c r="P87422" s="63"/>
      <c r="Q87422" s="63"/>
    </row>
    <row r="87423" spans="16:17">
      <c r="P87423" s="63"/>
      <c r="Q87423" s="63"/>
    </row>
    <row r="87424" spans="16:17">
      <c r="P87424" s="63"/>
      <c r="Q87424" s="63"/>
    </row>
    <row r="87425" spans="16:17">
      <c r="P87425" s="63"/>
      <c r="Q87425" s="63"/>
    </row>
    <row r="87426" spans="16:17">
      <c r="P87426" s="63"/>
      <c r="Q87426" s="63"/>
    </row>
    <row r="87427" spans="16:17">
      <c r="P87427" s="63"/>
      <c r="Q87427" s="63"/>
    </row>
    <row r="87428" spans="16:17">
      <c r="P87428" s="63"/>
      <c r="Q87428" s="63"/>
    </row>
    <row r="87429" spans="16:17">
      <c r="P87429" s="63"/>
      <c r="Q87429" s="63"/>
    </row>
    <row r="87430" spans="16:17">
      <c r="P87430" s="63"/>
      <c r="Q87430" s="63"/>
    </row>
    <row r="87431" spans="16:17">
      <c r="P87431" s="63"/>
      <c r="Q87431" s="63"/>
    </row>
    <row r="87432" spans="16:17">
      <c r="P87432" s="63"/>
      <c r="Q87432" s="63"/>
    </row>
    <row r="87433" spans="16:17">
      <c r="P87433" s="63"/>
      <c r="Q87433" s="63"/>
    </row>
    <row r="87434" spans="16:17">
      <c r="P87434" s="63"/>
      <c r="Q87434" s="63"/>
    </row>
    <row r="87435" spans="16:17">
      <c r="P87435" s="63"/>
      <c r="Q87435" s="63"/>
    </row>
    <row r="87436" spans="16:17">
      <c r="P87436" s="63"/>
      <c r="Q87436" s="63"/>
    </row>
    <row r="87437" spans="16:17">
      <c r="P87437" s="63"/>
      <c r="Q87437" s="63"/>
    </row>
    <row r="87438" spans="16:17">
      <c r="P87438" s="63"/>
      <c r="Q87438" s="63"/>
    </row>
    <row r="87439" spans="16:17">
      <c r="P87439" s="63"/>
      <c r="Q87439" s="63"/>
    </row>
    <row r="87440" spans="16:17">
      <c r="P87440" s="63"/>
      <c r="Q87440" s="63"/>
    </row>
    <row r="87441" spans="16:17">
      <c r="P87441" s="63"/>
      <c r="Q87441" s="63"/>
    </row>
    <row r="87442" spans="16:17">
      <c r="P87442" s="63"/>
      <c r="Q87442" s="63"/>
    </row>
    <row r="87443" spans="16:17">
      <c r="P87443" s="63"/>
      <c r="Q87443" s="63"/>
    </row>
    <row r="87444" spans="16:17">
      <c r="P87444" s="63"/>
      <c r="Q87444" s="63"/>
    </row>
    <row r="87445" spans="16:17">
      <c r="P87445" s="63"/>
      <c r="Q87445" s="63"/>
    </row>
    <row r="87446" spans="16:17">
      <c r="P87446" s="63"/>
      <c r="Q87446" s="63"/>
    </row>
    <row r="87447" spans="16:17">
      <c r="P87447" s="63"/>
      <c r="Q87447" s="63"/>
    </row>
    <row r="87448" spans="16:17">
      <c r="P87448" s="63"/>
      <c r="Q87448" s="63"/>
    </row>
    <row r="87449" spans="16:17">
      <c r="P87449" s="63"/>
      <c r="Q87449" s="63"/>
    </row>
    <row r="87450" spans="16:17">
      <c r="P87450" s="63"/>
      <c r="Q87450" s="63"/>
    </row>
    <row r="87451" spans="16:17">
      <c r="P87451" s="63"/>
      <c r="Q87451" s="63"/>
    </row>
    <row r="87452" spans="16:17">
      <c r="P87452" s="63"/>
      <c r="Q87452" s="63"/>
    </row>
    <row r="87453" spans="16:17">
      <c r="P87453" s="63"/>
      <c r="Q87453" s="63"/>
    </row>
    <row r="87454" spans="16:17">
      <c r="P87454" s="63"/>
      <c r="Q87454" s="63"/>
    </row>
    <row r="87455" spans="16:17">
      <c r="P87455" s="63"/>
      <c r="Q87455" s="63"/>
    </row>
    <row r="87456" spans="16:17">
      <c r="P87456" s="63"/>
      <c r="Q87456" s="63"/>
    </row>
    <row r="87457" spans="16:17">
      <c r="P87457" s="63"/>
      <c r="Q87457" s="63"/>
    </row>
    <row r="87458" spans="16:17">
      <c r="P87458" s="63"/>
      <c r="Q87458" s="63"/>
    </row>
    <row r="87459" spans="16:17">
      <c r="P87459" s="63"/>
      <c r="Q87459" s="63"/>
    </row>
    <row r="87460" spans="16:17">
      <c r="P87460" s="63"/>
      <c r="Q87460" s="63"/>
    </row>
    <row r="87461" spans="16:17">
      <c r="P87461" s="63"/>
      <c r="Q87461" s="63"/>
    </row>
    <row r="87462" spans="16:17">
      <c r="P87462" s="63"/>
      <c r="Q87462" s="63"/>
    </row>
    <row r="87463" spans="16:17">
      <c r="P87463" s="63"/>
      <c r="Q87463" s="63"/>
    </row>
    <row r="87464" spans="16:17">
      <c r="P87464" s="63"/>
      <c r="Q87464" s="63"/>
    </row>
    <row r="87465" spans="16:17">
      <c r="P87465" s="63"/>
      <c r="Q87465" s="63"/>
    </row>
    <row r="87466" spans="16:17">
      <c r="P87466" s="63"/>
      <c r="Q87466" s="63"/>
    </row>
    <row r="87467" spans="16:17">
      <c r="P87467" s="63"/>
      <c r="Q87467" s="63"/>
    </row>
    <row r="87468" spans="16:17">
      <c r="P87468" s="63"/>
      <c r="Q87468" s="63"/>
    </row>
    <row r="87469" spans="16:17">
      <c r="P87469" s="63"/>
      <c r="Q87469" s="63"/>
    </row>
    <row r="87470" spans="16:17">
      <c r="P87470" s="63"/>
      <c r="Q87470" s="63"/>
    </row>
    <row r="87471" spans="16:17">
      <c r="P87471" s="63"/>
      <c r="Q87471" s="63"/>
    </row>
    <row r="87472" spans="16:17">
      <c r="P87472" s="63"/>
      <c r="Q87472" s="63"/>
    </row>
    <row r="87473" spans="16:17">
      <c r="P87473" s="63"/>
      <c r="Q87473" s="63"/>
    </row>
    <row r="87474" spans="16:17">
      <c r="P87474" s="63"/>
      <c r="Q87474" s="63"/>
    </row>
    <row r="87475" spans="16:17">
      <c r="P87475" s="63"/>
      <c r="Q87475" s="63"/>
    </row>
    <row r="87476" spans="16:17">
      <c r="P87476" s="63"/>
      <c r="Q87476" s="63"/>
    </row>
    <row r="87477" spans="16:17">
      <c r="P87477" s="63"/>
      <c r="Q87477" s="63"/>
    </row>
    <row r="87478" spans="16:17">
      <c r="P87478" s="63"/>
      <c r="Q87478" s="63"/>
    </row>
    <row r="87479" spans="16:17">
      <c r="P87479" s="63"/>
      <c r="Q87479" s="63"/>
    </row>
    <row r="87480" spans="16:17">
      <c r="P87480" s="63"/>
      <c r="Q87480" s="63"/>
    </row>
    <row r="87481" spans="16:17">
      <c r="P87481" s="63"/>
      <c r="Q87481" s="63"/>
    </row>
    <row r="87482" spans="16:17">
      <c r="P87482" s="63"/>
      <c r="Q87482" s="63"/>
    </row>
    <row r="87483" spans="16:17">
      <c r="P87483" s="63"/>
      <c r="Q87483" s="63"/>
    </row>
    <row r="87484" spans="16:17">
      <c r="P87484" s="63"/>
      <c r="Q87484" s="63"/>
    </row>
    <row r="87485" spans="16:17">
      <c r="P87485" s="63"/>
      <c r="Q87485" s="63"/>
    </row>
    <row r="87486" spans="16:17">
      <c r="P87486" s="63"/>
      <c r="Q87486" s="63"/>
    </row>
    <row r="87487" spans="16:17">
      <c r="P87487" s="63"/>
      <c r="Q87487" s="63"/>
    </row>
    <row r="87488" spans="16:17">
      <c r="P87488" s="63"/>
      <c r="Q87488" s="63"/>
    </row>
    <row r="87489" spans="16:17">
      <c r="P87489" s="63"/>
      <c r="Q87489" s="63"/>
    </row>
    <row r="87490" spans="16:17">
      <c r="P87490" s="63"/>
      <c r="Q87490" s="63"/>
    </row>
    <row r="87491" spans="16:17">
      <c r="P87491" s="63"/>
      <c r="Q87491" s="63"/>
    </row>
    <row r="87492" spans="16:17">
      <c r="P87492" s="63"/>
      <c r="Q87492" s="63"/>
    </row>
    <row r="87493" spans="16:17">
      <c r="P87493" s="63"/>
      <c r="Q87493" s="63"/>
    </row>
    <row r="87494" spans="16:17">
      <c r="P87494" s="63"/>
      <c r="Q87494" s="63"/>
    </row>
    <row r="87495" spans="16:17">
      <c r="P87495" s="63"/>
      <c r="Q87495" s="63"/>
    </row>
    <row r="87496" spans="16:17">
      <c r="P87496" s="63"/>
      <c r="Q87496" s="63"/>
    </row>
    <row r="87497" spans="16:17">
      <c r="P87497" s="63"/>
      <c r="Q87497" s="63"/>
    </row>
    <row r="87498" spans="16:17">
      <c r="P87498" s="63"/>
      <c r="Q87498" s="63"/>
    </row>
    <row r="87499" spans="16:17">
      <c r="P87499" s="63"/>
      <c r="Q87499" s="63"/>
    </row>
    <row r="87500" spans="16:17">
      <c r="P87500" s="63"/>
      <c r="Q87500" s="63"/>
    </row>
    <row r="87501" spans="16:17">
      <c r="P87501" s="63"/>
      <c r="Q87501" s="63"/>
    </row>
    <row r="87502" spans="16:17">
      <c r="P87502" s="63"/>
      <c r="Q87502" s="63"/>
    </row>
    <row r="87503" spans="16:17">
      <c r="P87503" s="63"/>
      <c r="Q87503" s="63"/>
    </row>
    <row r="87504" spans="16:17">
      <c r="P87504" s="63"/>
      <c r="Q87504" s="63"/>
    </row>
    <row r="87505" spans="16:17">
      <c r="P87505" s="63"/>
      <c r="Q87505" s="63"/>
    </row>
    <row r="87506" spans="16:17">
      <c r="P87506" s="63"/>
      <c r="Q87506" s="63"/>
    </row>
    <row r="87507" spans="16:17">
      <c r="P87507" s="63"/>
      <c r="Q87507" s="63"/>
    </row>
    <row r="87508" spans="16:17">
      <c r="P87508" s="63"/>
      <c r="Q87508" s="63"/>
    </row>
    <row r="87509" spans="16:17">
      <c r="P87509" s="63"/>
      <c r="Q87509" s="63"/>
    </row>
    <row r="87510" spans="16:17">
      <c r="P87510" s="63"/>
      <c r="Q87510" s="63"/>
    </row>
    <row r="87511" spans="16:17">
      <c r="P87511" s="63"/>
      <c r="Q87511" s="63"/>
    </row>
    <row r="87512" spans="16:17">
      <c r="P87512" s="63"/>
      <c r="Q87512" s="63"/>
    </row>
    <row r="87513" spans="16:17">
      <c r="P87513" s="63"/>
      <c r="Q87513" s="63"/>
    </row>
    <row r="87514" spans="16:17">
      <c r="P87514" s="63"/>
      <c r="Q87514" s="63"/>
    </row>
    <row r="87515" spans="16:17">
      <c r="P87515" s="63"/>
      <c r="Q87515" s="63"/>
    </row>
    <row r="87516" spans="16:17">
      <c r="P87516" s="63"/>
      <c r="Q87516" s="63"/>
    </row>
    <row r="87517" spans="16:17">
      <c r="P87517" s="63"/>
      <c r="Q87517" s="63"/>
    </row>
    <row r="87518" spans="16:17">
      <c r="P87518" s="63"/>
      <c r="Q87518" s="63"/>
    </row>
    <row r="87519" spans="16:17">
      <c r="P87519" s="63"/>
      <c r="Q87519" s="63"/>
    </row>
    <row r="87520" spans="16:17">
      <c r="P87520" s="63"/>
      <c r="Q87520" s="63"/>
    </row>
    <row r="87521" spans="16:17">
      <c r="P87521" s="63"/>
      <c r="Q87521" s="63"/>
    </row>
    <row r="87522" spans="16:17">
      <c r="P87522" s="63"/>
      <c r="Q87522" s="63"/>
    </row>
    <row r="87523" spans="16:17">
      <c r="P87523" s="63"/>
      <c r="Q87523" s="63"/>
    </row>
    <row r="87524" spans="16:17">
      <c r="P87524" s="63"/>
      <c r="Q87524" s="63"/>
    </row>
    <row r="87525" spans="16:17">
      <c r="P87525" s="63"/>
      <c r="Q87525" s="63"/>
    </row>
    <row r="87526" spans="16:17">
      <c r="P87526" s="63"/>
      <c r="Q87526" s="63"/>
    </row>
    <row r="87527" spans="16:17">
      <c r="P87527" s="63"/>
      <c r="Q87527" s="63"/>
    </row>
    <row r="87528" spans="16:17">
      <c r="P87528" s="63"/>
      <c r="Q87528" s="63"/>
    </row>
    <row r="87529" spans="16:17">
      <c r="P87529" s="63"/>
      <c r="Q87529" s="63"/>
    </row>
    <row r="87530" spans="16:17">
      <c r="P87530" s="63"/>
      <c r="Q87530" s="63"/>
    </row>
    <row r="87531" spans="16:17">
      <c r="P87531" s="63"/>
      <c r="Q87531" s="63"/>
    </row>
    <row r="87532" spans="16:17">
      <c r="P87532" s="63"/>
      <c r="Q87532" s="63"/>
    </row>
    <row r="87533" spans="16:17">
      <c r="P87533" s="63"/>
      <c r="Q87533" s="63"/>
    </row>
    <row r="87534" spans="16:17">
      <c r="P87534" s="63"/>
      <c r="Q87534" s="63"/>
    </row>
    <row r="87535" spans="16:17">
      <c r="P87535" s="63"/>
      <c r="Q87535" s="63"/>
    </row>
    <row r="87536" spans="16:17">
      <c r="P87536" s="63"/>
      <c r="Q87536" s="63"/>
    </row>
    <row r="87537" spans="16:17">
      <c r="P87537" s="63"/>
      <c r="Q87537" s="63"/>
    </row>
    <row r="87538" spans="16:17">
      <c r="P87538" s="63"/>
      <c r="Q87538" s="63"/>
    </row>
    <row r="87539" spans="16:17">
      <c r="P87539" s="63"/>
      <c r="Q87539" s="63"/>
    </row>
    <row r="87540" spans="16:17">
      <c r="P87540" s="63"/>
      <c r="Q87540" s="63"/>
    </row>
    <row r="87541" spans="16:17">
      <c r="P87541" s="63"/>
      <c r="Q87541" s="63"/>
    </row>
    <row r="87542" spans="16:17">
      <c r="P87542" s="63"/>
      <c r="Q87542" s="63"/>
    </row>
    <row r="87543" spans="16:17">
      <c r="P87543" s="63"/>
      <c r="Q87543" s="63"/>
    </row>
    <row r="87544" spans="16:17">
      <c r="P87544" s="63"/>
      <c r="Q87544" s="63"/>
    </row>
    <row r="87545" spans="16:17">
      <c r="P87545" s="63"/>
      <c r="Q87545" s="63"/>
    </row>
    <row r="87546" spans="16:17">
      <c r="P87546" s="63"/>
      <c r="Q87546" s="63"/>
    </row>
    <row r="87547" spans="16:17">
      <c r="P87547" s="63"/>
      <c r="Q87547" s="63"/>
    </row>
    <row r="87548" spans="16:17">
      <c r="P87548" s="63"/>
      <c r="Q87548" s="63"/>
    </row>
    <row r="87549" spans="16:17">
      <c r="P87549" s="63"/>
      <c r="Q87549" s="63"/>
    </row>
    <row r="87550" spans="16:17">
      <c r="P87550" s="63"/>
      <c r="Q87550" s="63"/>
    </row>
    <row r="87551" spans="16:17">
      <c r="P87551" s="63"/>
      <c r="Q87551" s="63"/>
    </row>
    <row r="87552" spans="16:17">
      <c r="P87552" s="63"/>
      <c r="Q87552" s="63"/>
    </row>
    <row r="87553" spans="16:17">
      <c r="P87553" s="63"/>
      <c r="Q87553" s="63"/>
    </row>
    <row r="87554" spans="16:17">
      <c r="P87554" s="63"/>
      <c r="Q87554" s="63"/>
    </row>
    <row r="87555" spans="16:17">
      <c r="P87555" s="63"/>
      <c r="Q87555" s="63"/>
    </row>
    <row r="87556" spans="16:17">
      <c r="P87556" s="63"/>
      <c r="Q87556" s="63"/>
    </row>
    <row r="87557" spans="16:17">
      <c r="P87557" s="63"/>
      <c r="Q87557" s="63"/>
    </row>
    <row r="87558" spans="16:17">
      <c r="P87558" s="63"/>
      <c r="Q87558" s="63"/>
    </row>
    <row r="87559" spans="16:17">
      <c r="P87559" s="63"/>
      <c r="Q87559" s="63"/>
    </row>
    <row r="87560" spans="16:17">
      <c r="P87560" s="63"/>
      <c r="Q87560" s="63"/>
    </row>
    <row r="87561" spans="16:17">
      <c r="P87561" s="63"/>
      <c r="Q87561" s="63"/>
    </row>
    <row r="87562" spans="16:17">
      <c r="P87562" s="63"/>
      <c r="Q87562" s="63"/>
    </row>
    <row r="87563" spans="16:17">
      <c r="P87563" s="63"/>
      <c r="Q87563" s="63"/>
    </row>
    <row r="87564" spans="16:17">
      <c r="P87564" s="63"/>
      <c r="Q87564" s="63"/>
    </row>
    <row r="87565" spans="16:17">
      <c r="P87565" s="63"/>
      <c r="Q87565" s="63"/>
    </row>
    <row r="87566" spans="16:17">
      <c r="P87566" s="63"/>
      <c r="Q87566" s="63"/>
    </row>
    <row r="87567" spans="16:17">
      <c r="P87567" s="63"/>
      <c r="Q87567" s="63"/>
    </row>
    <row r="87568" spans="16:17">
      <c r="P87568" s="63"/>
      <c r="Q87568" s="63"/>
    </row>
    <row r="87569" spans="16:17">
      <c r="P87569" s="63"/>
      <c r="Q87569" s="63"/>
    </row>
    <row r="87570" spans="16:17">
      <c r="P87570" s="63"/>
      <c r="Q87570" s="63"/>
    </row>
    <row r="87571" spans="16:17">
      <c r="P87571" s="63"/>
      <c r="Q87571" s="63"/>
    </row>
    <row r="87572" spans="16:17">
      <c r="P87572" s="63"/>
      <c r="Q87572" s="63"/>
    </row>
    <row r="87573" spans="16:17">
      <c r="P87573" s="63"/>
      <c r="Q87573" s="63"/>
    </row>
    <row r="87574" spans="16:17">
      <c r="P87574" s="63"/>
      <c r="Q87574" s="63"/>
    </row>
    <row r="87575" spans="16:17">
      <c r="P87575" s="63"/>
      <c r="Q87575" s="63"/>
    </row>
    <row r="87576" spans="16:17">
      <c r="P87576" s="63"/>
      <c r="Q87576" s="63"/>
    </row>
    <row r="87577" spans="16:17">
      <c r="P87577" s="63"/>
      <c r="Q87577" s="63"/>
    </row>
    <row r="87578" spans="16:17">
      <c r="P87578" s="63"/>
      <c r="Q87578" s="63"/>
    </row>
    <row r="87579" spans="16:17">
      <c r="P87579" s="63"/>
      <c r="Q87579" s="63"/>
    </row>
    <row r="87580" spans="16:17">
      <c r="P87580" s="63"/>
      <c r="Q87580" s="63"/>
    </row>
    <row r="87581" spans="16:17">
      <c r="P87581" s="63"/>
      <c r="Q87581" s="63"/>
    </row>
    <row r="87582" spans="16:17">
      <c r="P87582" s="63"/>
      <c r="Q87582" s="63"/>
    </row>
    <row r="87583" spans="16:17">
      <c r="P87583" s="63"/>
      <c r="Q87583" s="63"/>
    </row>
    <row r="87584" spans="16:17">
      <c r="P87584" s="63"/>
      <c r="Q87584" s="63"/>
    </row>
    <row r="87585" spans="16:17">
      <c r="P87585" s="63"/>
      <c r="Q87585" s="63"/>
    </row>
    <row r="87586" spans="16:17">
      <c r="P87586" s="63"/>
      <c r="Q87586" s="63"/>
    </row>
    <row r="87587" spans="16:17">
      <c r="P87587" s="63"/>
      <c r="Q87587" s="63"/>
    </row>
    <row r="87588" spans="16:17">
      <c r="P87588" s="63"/>
      <c r="Q87588" s="63"/>
    </row>
    <row r="87589" spans="16:17">
      <c r="P87589" s="63"/>
      <c r="Q87589" s="63"/>
    </row>
    <row r="87590" spans="16:17">
      <c r="P87590" s="63"/>
      <c r="Q87590" s="63"/>
    </row>
    <row r="87591" spans="16:17">
      <c r="P87591" s="63"/>
      <c r="Q87591" s="63"/>
    </row>
    <row r="87592" spans="16:17">
      <c r="P87592" s="63"/>
      <c r="Q87592" s="63"/>
    </row>
    <row r="87593" spans="16:17">
      <c r="P87593" s="63"/>
      <c r="Q87593" s="63"/>
    </row>
    <row r="87594" spans="16:17">
      <c r="P87594" s="63"/>
      <c r="Q87594" s="63"/>
    </row>
    <row r="87595" spans="16:17">
      <c r="P87595" s="63"/>
      <c r="Q87595" s="63"/>
    </row>
    <row r="87596" spans="16:17">
      <c r="P87596" s="63"/>
      <c r="Q87596" s="63"/>
    </row>
    <row r="87597" spans="16:17">
      <c r="P87597" s="63"/>
      <c r="Q87597" s="63"/>
    </row>
    <row r="87598" spans="16:17">
      <c r="P87598" s="63"/>
      <c r="Q87598" s="63"/>
    </row>
    <row r="87599" spans="16:17">
      <c r="P87599" s="63"/>
      <c r="Q87599" s="63"/>
    </row>
    <row r="87600" spans="16:17">
      <c r="P87600" s="63"/>
      <c r="Q87600" s="63"/>
    </row>
    <row r="87601" spans="16:17">
      <c r="P87601" s="63"/>
      <c r="Q87601" s="63"/>
    </row>
    <row r="87602" spans="16:17">
      <c r="P87602" s="63"/>
      <c r="Q87602" s="63"/>
    </row>
    <row r="87603" spans="16:17">
      <c r="P87603" s="63"/>
      <c r="Q87603" s="63"/>
    </row>
    <row r="87604" spans="16:17">
      <c r="P87604" s="63"/>
      <c r="Q87604" s="63"/>
    </row>
    <row r="87605" spans="16:17">
      <c r="P87605" s="63"/>
      <c r="Q87605" s="63"/>
    </row>
    <row r="87606" spans="16:17">
      <c r="P87606" s="63"/>
      <c r="Q87606" s="63"/>
    </row>
    <row r="87607" spans="16:17">
      <c r="P87607" s="63"/>
      <c r="Q87607" s="63"/>
    </row>
    <row r="87608" spans="16:17">
      <c r="P87608" s="63"/>
      <c r="Q87608" s="63"/>
    </row>
    <row r="87609" spans="16:17">
      <c r="P87609" s="63"/>
      <c r="Q87609" s="63"/>
    </row>
    <row r="87610" spans="16:17">
      <c r="P87610" s="63"/>
      <c r="Q87610" s="63"/>
    </row>
    <row r="87611" spans="16:17">
      <c r="P87611" s="63"/>
      <c r="Q87611" s="63"/>
    </row>
    <row r="87612" spans="16:17">
      <c r="P87612" s="63"/>
      <c r="Q87612" s="63"/>
    </row>
    <row r="87613" spans="16:17">
      <c r="P87613" s="63"/>
      <c r="Q87613" s="63"/>
    </row>
    <row r="87614" spans="16:17">
      <c r="P87614" s="63"/>
      <c r="Q87614" s="63"/>
    </row>
    <row r="87615" spans="16:17">
      <c r="P87615" s="63"/>
      <c r="Q87615" s="63"/>
    </row>
    <row r="87616" spans="16:17">
      <c r="P87616" s="63"/>
      <c r="Q87616" s="63"/>
    </row>
    <row r="87617" spans="16:17">
      <c r="P87617" s="63"/>
      <c r="Q87617" s="63"/>
    </row>
    <row r="87618" spans="16:17">
      <c r="P87618" s="63"/>
      <c r="Q87618" s="63"/>
    </row>
    <row r="87619" spans="16:17">
      <c r="P87619" s="63"/>
      <c r="Q87619" s="63"/>
    </row>
    <row r="87620" spans="16:17">
      <c r="P87620" s="63"/>
      <c r="Q87620" s="63"/>
    </row>
    <row r="87621" spans="16:17">
      <c r="P87621" s="63"/>
      <c r="Q87621" s="63"/>
    </row>
    <row r="87622" spans="16:17">
      <c r="P87622" s="63"/>
      <c r="Q87622" s="63"/>
    </row>
    <row r="87623" spans="16:17">
      <c r="P87623" s="63"/>
      <c r="Q87623" s="63"/>
    </row>
    <row r="87624" spans="16:17">
      <c r="P87624" s="63"/>
      <c r="Q87624" s="63"/>
    </row>
    <row r="87625" spans="16:17">
      <c r="P87625" s="63"/>
      <c r="Q87625" s="63"/>
    </row>
    <row r="87626" spans="16:17">
      <c r="P87626" s="63"/>
      <c r="Q87626" s="63"/>
    </row>
    <row r="87627" spans="16:17">
      <c r="P87627" s="63"/>
      <c r="Q87627" s="63"/>
    </row>
    <row r="87628" spans="16:17">
      <c r="P87628" s="63"/>
      <c r="Q87628" s="63"/>
    </row>
    <row r="87629" spans="16:17">
      <c r="P87629" s="63"/>
      <c r="Q87629" s="63"/>
    </row>
    <row r="87630" spans="16:17">
      <c r="P87630" s="63"/>
      <c r="Q87630" s="63"/>
    </row>
    <row r="87631" spans="16:17">
      <c r="P87631" s="63"/>
      <c r="Q87631" s="63"/>
    </row>
    <row r="87632" spans="16:17">
      <c r="P87632" s="63"/>
      <c r="Q87632" s="63"/>
    </row>
    <row r="87633" spans="16:17">
      <c r="P87633" s="63"/>
      <c r="Q87633" s="63"/>
    </row>
    <row r="87634" spans="16:17">
      <c r="P87634" s="63"/>
      <c r="Q87634" s="63"/>
    </row>
    <row r="87635" spans="16:17">
      <c r="P87635" s="63"/>
      <c r="Q87635" s="63"/>
    </row>
    <row r="87636" spans="16:17">
      <c r="P87636" s="63"/>
      <c r="Q87636" s="63"/>
    </row>
    <row r="87637" spans="16:17">
      <c r="P87637" s="63"/>
      <c r="Q87637" s="63"/>
    </row>
    <row r="87638" spans="16:17">
      <c r="P87638" s="63"/>
      <c r="Q87638" s="63"/>
    </row>
    <row r="87639" spans="16:17">
      <c r="P87639" s="63"/>
      <c r="Q87639" s="63"/>
    </row>
    <row r="87640" spans="16:17">
      <c r="P87640" s="63"/>
      <c r="Q87640" s="63"/>
    </row>
    <row r="87641" spans="16:17">
      <c r="P87641" s="63"/>
      <c r="Q87641" s="63"/>
    </row>
    <row r="87642" spans="16:17">
      <c r="P87642" s="63"/>
      <c r="Q87642" s="63"/>
    </row>
    <row r="87643" spans="16:17">
      <c r="P87643" s="63"/>
      <c r="Q87643" s="63"/>
    </row>
    <row r="87644" spans="16:17">
      <c r="P87644" s="63"/>
      <c r="Q87644" s="63"/>
    </row>
    <row r="87645" spans="16:17">
      <c r="P87645" s="63"/>
      <c r="Q87645" s="63"/>
    </row>
    <row r="87646" spans="16:17">
      <c r="P87646" s="63"/>
      <c r="Q87646" s="63"/>
    </row>
    <row r="87647" spans="16:17">
      <c r="P87647" s="63"/>
      <c r="Q87647" s="63"/>
    </row>
    <row r="87648" spans="16:17">
      <c r="P87648" s="63"/>
      <c r="Q87648" s="63"/>
    </row>
    <row r="87649" spans="16:17">
      <c r="P87649" s="63"/>
      <c r="Q87649" s="63"/>
    </row>
    <row r="87650" spans="16:17">
      <c r="P87650" s="63"/>
      <c r="Q87650" s="63"/>
    </row>
    <row r="87651" spans="16:17">
      <c r="P87651" s="63"/>
      <c r="Q87651" s="63"/>
    </row>
    <row r="87652" spans="16:17">
      <c r="P87652" s="63"/>
      <c r="Q87652" s="63"/>
    </row>
    <row r="87653" spans="16:17">
      <c r="P87653" s="63"/>
      <c r="Q87653" s="63"/>
    </row>
    <row r="87654" spans="16:17">
      <c r="P87654" s="63"/>
      <c r="Q87654" s="63"/>
    </row>
    <row r="87655" spans="16:17">
      <c r="P87655" s="63"/>
      <c r="Q87655" s="63"/>
    </row>
    <row r="87656" spans="16:17">
      <c r="P87656" s="63"/>
      <c r="Q87656" s="63"/>
    </row>
    <row r="87657" spans="16:17">
      <c r="P87657" s="63"/>
      <c r="Q87657" s="63"/>
    </row>
    <row r="87658" spans="16:17">
      <c r="P87658" s="63"/>
      <c r="Q87658" s="63"/>
    </row>
    <row r="87659" spans="16:17">
      <c r="P87659" s="63"/>
      <c r="Q87659" s="63"/>
    </row>
    <row r="87660" spans="16:17">
      <c r="P87660" s="63"/>
      <c r="Q87660" s="63"/>
    </row>
    <row r="87661" spans="16:17">
      <c r="P87661" s="63"/>
      <c r="Q87661" s="63"/>
    </row>
    <row r="87662" spans="16:17">
      <c r="P87662" s="63"/>
      <c r="Q87662" s="63"/>
    </row>
    <row r="87663" spans="16:17">
      <c r="P87663" s="63"/>
      <c r="Q87663" s="63"/>
    </row>
    <row r="87664" spans="16:17">
      <c r="P87664" s="63"/>
      <c r="Q87664" s="63"/>
    </row>
    <row r="87665" spans="16:17">
      <c r="P87665" s="63"/>
      <c r="Q87665" s="63"/>
    </row>
    <row r="87666" spans="16:17">
      <c r="P87666" s="63"/>
      <c r="Q87666" s="63"/>
    </row>
    <row r="87667" spans="16:17">
      <c r="P87667" s="63"/>
      <c r="Q87667" s="63"/>
    </row>
    <row r="87668" spans="16:17">
      <c r="P87668" s="63"/>
      <c r="Q87668" s="63"/>
    </row>
    <row r="87669" spans="16:17">
      <c r="P87669" s="63"/>
      <c r="Q87669" s="63"/>
    </row>
    <row r="87670" spans="16:17">
      <c r="P87670" s="63"/>
      <c r="Q87670" s="63"/>
    </row>
    <row r="87671" spans="16:17">
      <c r="P87671" s="63"/>
      <c r="Q87671" s="63"/>
    </row>
    <row r="87672" spans="16:17">
      <c r="P87672" s="63"/>
      <c r="Q87672" s="63"/>
    </row>
    <row r="87673" spans="16:17">
      <c r="P87673" s="63"/>
      <c r="Q87673" s="63"/>
    </row>
    <row r="87674" spans="16:17">
      <c r="P87674" s="63"/>
      <c r="Q87674" s="63"/>
    </row>
    <row r="87675" spans="16:17">
      <c r="P87675" s="63"/>
      <c r="Q87675" s="63"/>
    </row>
    <row r="87676" spans="16:17">
      <c r="P87676" s="63"/>
      <c r="Q87676" s="63"/>
    </row>
    <row r="87677" spans="16:17">
      <c r="P87677" s="63"/>
      <c r="Q87677" s="63"/>
    </row>
    <row r="87678" spans="16:17">
      <c r="P87678" s="63"/>
      <c r="Q87678" s="63"/>
    </row>
    <row r="87679" spans="16:17">
      <c r="P87679" s="63"/>
      <c r="Q87679" s="63"/>
    </row>
    <row r="87680" spans="16:17">
      <c r="P87680" s="63"/>
      <c r="Q87680" s="63"/>
    </row>
    <row r="87681" spans="16:17">
      <c r="P87681" s="63"/>
      <c r="Q87681" s="63"/>
    </row>
    <row r="87682" spans="16:17">
      <c r="P87682" s="63"/>
      <c r="Q87682" s="63"/>
    </row>
    <row r="87683" spans="16:17">
      <c r="P87683" s="63"/>
      <c r="Q87683" s="63"/>
    </row>
    <row r="87684" spans="16:17">
      <c r="P87684" s="63"/>
      <c r="Q87684" s="63"/>
    </row>
    <row r="87685" spans="16:17">
      <c r="P87685" s="63"/>
      <c r="Q87685" s="63"/>
    </row>
    <row r="87686" spans="16:17">
      <c r="P87686" s="63"/>
      <c r="Q87686" s="63"/>
    </row>
    <row r="87687" spans="16:17">
      <c r="P87687" s="63"/>
      <c r="Q87687" s="63"/>
    </row>
    <row r="87688" spans="16:17">
      <c r="P87688" s="63"/>
      <c r="Q87688" s="63"/>
    </row>
    <row r="87689" spans="16:17">
      <c r="P87689" s="63"/>
      <c r="Q87689" s="63"/>
    </row>
    <row r="87690" spans="16:17">
      <c r="P87690" s="63"/>
      <c r="Q87690" s="63"/>
    </row>
    <row r="87691" spans="16:17">
      <c r="P87691" s="63"/>
      <c r="Q87691" s="63"/>
    </row>
    <row r="87692" spans="16:17">
      <c r="P87692" s="63"/>
      <c r="Q87692" s="63"/>
    </row>
    <row r="87693" spans="16:17">
      <c r="P87693" s="63"/>
      <c r="Q87693" s="63"/>
    </row>
    <row r="87694" spans="16:17">
      <c r="P87694" s="63"/>
      <c r="Q87694" s="63"/>
    </row>
    <row r="87695" spans="16:17">
      <c r="P87695" s="63"/>
      <c r="Q87695" s="63"/>
    </row>
    <row r="87696" spans="16:17">
      <c r="P87696" s="63"/>
      <c r="Q87696" s="63"/>
    </row>
    <row r="87697" spans="16:17">
      <c r="P87697" s="63"/>
      <c r="Q87697" s="63"/>
    </row>
    <row r="87698" spans="16:17">
      <c r="P87698" s="63"/>
      <c r="Q87698" s="63"/>
    </row>
    <row r="87699" spans="16:17">
      <c r="P87699" s="63"/>
      <c r="Q87699" s="63"/>
    </row>
    <row r="87700" spans="16:17">
      <c r="P87700" s="63"/>
      <c r="Q87700" s="63"/>
    </row>
    <row r="87701" spans="16:17">
      <c r="P87701" s="63"/>
      <c r="Q87701" s="63"/>
    </row>
    <row r="87702" spans="16:17">
      <c r="P87702" s="63"/>
      <c r="Q87702" s="63"/>
    </row>
    <row r="87703" spans="16:17">
      <c r="P87703" s="63"/>
      <c r="Q87703" s="63"/>
    </row>
    <row r="87704" spans="16:17">
      <c r="P87704" s="63"/>
      <c r="Q87704" s="63"/>
    </row>
    <row r="87705" spans="16:17">
      <c r="P87705" s="63"/>
      <c r="Q87705" s="63"/>
    </row>
    <row r="87706" spans="16:17">
      <c r="P87706" s="63"/>
      <c r="Q87706" s="63"/>
    </row>
    <row r="87707" spans="16:17">
      <c r="P87707" s="63"/>
      <c r="Q87707" s="63"/>
    </row>
    <row r="87708" spans="16:17">
      <c r="P87708" s="63"/>
      <c r="Q87708" s="63"/>
    </row>
    <row r="87709" spans="16:17">
      <c r="P87709" s="63"/>
      <c r="Q87709" s="63"/>
    </row>
    <row r="87710" spans="16:17">
      <c r="P87710" s="63"/>
      <c r="Q87710" s="63"/>
    </row>
    <row r="87711" spans="16:17">
      <c r="P87711" s="63"/>
      <c r="Q87711" s="63"/>
    </row>
    <row r="87712" spans="16:17">
      <c r="P87712" s="63"/>
      <c r="Q87712" s="63"/>
    </row>
    <row r="87713" spans="16:17">
      <c r="P87713" s="63"/>
      <c r="Q87713" s="63"/>
    </row>
    <row r="87714" spans="16:17">
      <c r="P87714" s="63"/>
      <c r="Q87714" s="63"/>
    </row>
    <row r="87715" spans="16:17">
      <c r="P87715" s="63"/>
      <c r="Q87715" s="63"/>
    </row>
    <row r="87716" spans="16:17">
      <c r="P87716" s="63"/>
      <c r="Q87716" s="63"/>
    </row>
    <row r="87717" spans="16:17">
      <c r="P87717" s="63"/>
      <c r="Q87717" s="63"/>
    </row>
    <row r="87718" spans="16:17">
      <c r="P87718" s="63"/>
      <c r="Q87718" s="63"/>
    </row>
    <row r="87719" spans="16:17">
      <c r="P87719" s="63"/>
      <c r="Q87719" s="63"/>
    </row>
    <row r="87720" spans="16:17">
      <c r="P87720" s="63"/>
      <c r="Q87720" s="63"/>
    </row>
    <row r="87721" spans="16:17">
      <c r="P87721" s="63"/>
      <c r="Q87721" s="63"/>
    </row>
    <row r="87722" spans="16:17">
      <c r="P87722" s="63"/>
      <c r="Q87722" s="63"/>
    </row>
    <row r="87723" spans="16:17">
      <c r="P87723" s="63"/>
      <c r="Q87723" s="63"/>
    </row>
    <row r="87724" spans="16:17">
      <c r="P87724" s="63"/>
      <c r="Q87724" s="63"/>
    </row>
    <row r="87725" spans="16:17">
      <c r="P87725" s="63"/>
      <c r="Q87725" s="63"/>
    </row>
    <row r="87726" spans="16:17">
      <c r="P87726" s="63"/>
      <c r="Q87726" s="63"/>
    </row>
    <row r="87727" spans="16:17">
      <c r="P87727" s="63"/>
      <c r="Q87727" s="63"/>
    </row>
    <row r="87728" spans="16:17">
      <c r="P87728" s="63"/>
      <c r="Q87728" s="63"/>
    </row>
    <row r="87729" spans="16:17">
      <c r="P87729" s="63"/>
      <c r="Q87729" s="63"/>
    </row>
    <row r="87730" spans="16:17">
      <c r="P87730" s="63"/>
      <c r="Q87730" s="63"/>
    </row>
    <row r="87731" spans="16:17">
      <c r="P87731" s="63"/>
      <c r="Q87731" s="63"/>
    </row>
    <row r="87732" spans="16:17">
      <c r="P87732" s="63"/>
      <c r="Q87732" s="63"/>
    </row>
    <row r="87733" spans="16:17">
      <c r="P87733" s="63"/>
      <c r="Q87733" s="63"/>
    </row>
    <row r="87734" spans="16:17">
      <c r="P87734" s="63"/>
      <c r="Q87734" s="63"/>
    </row>
    <row r="87735" spans="16:17">
      <c r="P87735" s="63"/>
      <c r="Q87735" s="63"/>
    </row>
    <row r="87736" spans="16:17">
      <c r="P87736" s="63"/>
      <c r="Q87736" s="63"/>
    </row>
    <row r="87737" spans="16:17">
      <c r="P87737" s="63"/>
      <c r="Q87737" s="63"/>
    </row>
    <row r="87738" spans="16:17">
      <c r="P87738" s="63"/>
      <c r="Q87738" s="63"/>
    </row>
    <row r="87739" spans="16:17">
      <c r="P87739" s="63"/>
      <c r="Q87739" s="63"/>
    </row>
    <row r="87740" spans="16:17">
      <c r="P87740" s="63"/>
      <c r="Q87740" s="63"/>
    </row>
    <row r="87741" spans="16:17">
      <c r="P87741" s="63"/>
      <c r="Q87741" s="63"/>
    </row>
    <row r="87742" spans="16:17">
      <c r="P87742" s="63"/>
      <c r="Q87742" s="63"/>
    </row>
    <row r="87743" spans="16:17">
      <c r="P87743" s="63"/>
      <c r="Q87743" s="63"/>
    </row>
    <row r="87744" spans="16:17">
      <c r="P87744" s="63"/>
      <c r="Q87744" s="63"/>
    </row>
    <row r="87745" spans="16:17">
      <c r="P87745" s="63"/>
      <c r="Q87745" s="63"/>
    </row>
    <row r="87746" spans="16:17">
      <c r="P87746" s="63"/>
      <c r="Q87746" s="63"/>
    </row>
    <row r="87747" spans="16:17">
      <c r="P87747" s="63"/>
      <c r="Q87747" s="63"/>
    </row>
    <row r="87748" spans="16:17">
      <c r="P87748" s="63"/>
      <c r="Q87748" s="63"/>
    </row>
    <row r="87749" spans="16:17">
      <c r="P87749" s="63"/>
      <c r="Q87749" s="63"/>
    </row>
    <row r="87750" spans="16:17">
      <c r="P87750" s="63"/>
      <c r="Q87750" s="63"/>
    </row>
    <row r="87751" spans="16:17">
      <c r="P87751" s="63"/>
      <c r="Q87751" s="63"/>
    </row>
    <row r="87752" spans="16:17">
      <c r="P87752" s="63"/>
      <c r="Q87752" s="63"/>
    </row>
    <row r="87753" spans="16:17">
      <c r="P87753" s="63"/>
      <c r="Q87753" s="63"/>
    </row>
    <row r="87754" spans="16:17">
      <c r="P87754" s="63"/>
      <c r="Q87754" s="63"/>
    </row>
    <row r="87755" spans="16:17">
      <c r="P87755" s="63"/>
      <c r="Q87755" s="63"/>
    </row>
    <row r="87756" spans="16:17">
      <c r="P87756" s="63"/>
      <c r="Q87756" s="63"/>
    </row>
    <row r="87757" spans="16:17">
      <c r="P87757" s="63"/>
      <c r="Q87757" s="63"/>
    </row>
    <row r="87758" spans="16:17">
      <c r="P87758" s="63"/>
      <c r="Q87758" s="63"/>
    </row>
    <row r="87759" spans="16:17">
      <c r="P87759" s="63"/>
      <c r="Q87759" s="63"/>
    </row>
    <row r="87760" spans="16:17">
      <c r="P87760" s="63"/>
      <c r="Q87760" s="63"/>
    </row>
    <row r="87761" spans="16:17">
      <c r="P87761" s="63"/>
      <c r="Q87761" s="63"/>
    </row>
    <row r="87762" spans="16:17">
      <c r="P87762" s="63"/>
      <c r="Q87762" s="63"/>
    </row>
    <row r="87763" spans="16:17">
      <c r="P87763" s="63"/>
      <c r="Q87763" s="63"/>
    </row>
    <row r="87764" spans="16:17">
      <c r="P87764" s="63"/>
      <c r="Q87764" s="63"/>
    </row>
    <row r="87765" spans="16:17">
      <c r="P87765" s="63"/>
      <c r="Q87765" s="63"/>
    </row>
    <row r="87766" spans="16:17">
      <c r="P87766" s="63"/>
      <c r="Q87766" s="63"/>
    </row>
    <row r="87767" spans="16:17">
      <c r="P87767" s="63"/>
      <c r="Q87767" s="63"/>
    </row>
    <row r="87768" spans="16:17">
      <c r="P87768" s="63"/>
      <c r="Q87768" s="63"/>
    </row>
    <row r="87769" spans="16:17">
      <c r="P87769" s="63"/>
      <c r="Q87769" s="63"/>
    </row>
    <row r="87770" spans="16:17">
      <c r="P87770" s="63"/>
      <c r="Q87770" s="63"/>
    </row>
    <row r="87771" spans="16:17">
      <c r="P87771" s="63"/>
      <c r="Q87771" s="63"/>
    </row>
    <row r="87772" spans="16:17">
      <c r="P87772" s="63"/>
      <c r="Q87772" s="63"/>
    </row>
    <row r="87773" spans="16:17">
      <c r="P87773" s="63"/>
      <c r="Q87773" s="63"/>
    </row>
    <row r="87774" spans="16:17">
      <c r="P87774" s="63"/>
      <c r="Q87774" s="63"/>
    </row>
    <row r="87775" spans="16:17">
      <c r="P87775" s="63"/>
      <c r="Q87775" s="63"/>
    </row>
    <row r="87776" spans="16:17">
      <c r="P87776" s="63"/>
      <c r="Q87776" s="63"/>
    </row>
    <row r="87777" spans="16:17">
      <c r="P87777" s="63"/>
      <c r="Q87777" s="63"/>
    </row>
    <row r="87778" spans="16:17">
      <c r="P87778" s="63"/>
      <c r="Q87778" s="63"/>
    </row>
    <row r="87779" spans="16:17">
      <c r="P87779" s="63"/>
      <c r="Q87779" s="63"/>
    </row>
    <row r="87780" spans="16:17">
      <c r="P87780" s="63"/>
      <c r="Q87780" s="63"/>
    </row>
    <row r="87781" spans="16:17">
      <c r="P87781" s="63"/>
      <c r="Q87781" s="63"/>
    </row>
    <row r="87782" spans="16:17">
      <c r="P87782" s="63"/>
      <c r="Q87782" s="63"/>
    </row>
    <row r="87783" spans="16:17">
      <c r="P87783" s="63"/>
      <c r="Q87783" s="63"/>
    </row>
    <row r="87784" spans="16:17">
      <c r="P87784" s="63"/>
      <c r="Q87784" s="63"/>
    </row>
    <row r="87785" spans="16:17">
      <c r="P87785" s="63"/>
      <c r="Q87785" s="63"/>
    </row>
    <row r="87786" spans="16:17">
      <c r="P87786" s="63"/>
      <c r="Q87786" s="63"/>
    </row>
    <row r="87787" spans="16:17">
      <c r="P87787" s="63"/>
      <c r="Q87787" s="63"/>
    </row>
    <row r="87788" spans="16:17">
      <c r="P87788" s="63"/>
      <c r="Q87788" s="63"/>
    </row>
    <row r="87789" spans="16:17">
      <c r="P87789" s="63"/>
      <c r="Q87789" s="63"/>
    </row>
    <row r="87790" spans="16:17">
      <c r="P87790" s="63"/>
      <c r="Q87790" s="63"/>
    </row>
    <row r="87791" spans="16:17">
      <c r="P87791" s="63"/>
      <c r="Q87791" s="63"/>
    </row>
    <row r="87792" spans="16:17">
      <c r="P87792" s="63"/>
      <c r="Q87792" s="63"/>
    </row>
    <row r="87793" spans="16:17">
      <c r="P87793" s="63"/>
      <c r="Q87793" s="63"/>
    </row>
    <row r="87794" spans="16:17">
      <c r="P87794" s="63"/>
      <c r="Q87794" s="63"/>
    </row>
    <row r="87795" spans="16:17">
      <c r="P87795" s="63"/>
      <c r="Q87795" s="63"/>
    </row>
    <row r="87796" spans="16:17">
      <c r="P87796" s="63"/>
      <c r="Q87796" s="63"/>
    </row>
    <row r="87797" spans="16:17">
      <c r="P87797" s="63"/>
      <c r="Q87797" s="63"/>
    </row>
    <row r="87798" spans="16:17">
      <c r="P87798" s="63"/>
      <c r="Q87798" s="63"/>
    </row>
    <row r="87799" spans="16:17">
      <c r="P87799" s="63"/>
      <c r="Q87799" s="63"/>
    </row>
    <row r="87800" spans="16:17">
      <c r="P87800" s="63"/>
      <c r="Q87800" s="63"/>
    </row>
    <row r="87801" spans="16:17">
      <c r="P87801" s="63"/>
      <c r="Q87801" s="63"/>
    </row>
    <row r="87802" spans="16:17">
      <c r="P87802" s="63"/>
      <c r="Q87802" s="63"/>
    </row>
    <row r="87803" spans="16:17">
      <c r="P87803" s="63"/>
      <c r="Q87803" s="63"/>
    </row>
    <row r="87804" spans="16:17">
      <c r="P87804" s="63"/>
      <c r="Q87804" s="63"/>
    </row>
    <row r="87805" spans="16:17">
      <c r="P87805" s="63"/>
      <c r="Q87805" s="63"/>
    </row>
    <row r="87806" spans="16:17">
      <c r="P87806" s="63"/>
      <c r="Q87806" s="63"/>
    </row>
    <row r="87807" spans="16:17">
      <c r="P87807" s="63"/>
      <c r="Q87807" s="63"/>
    </row>
    <row r="87808" spans="16:17">
      <c r="P87808" s="63"/>
      <c r="Q87808" s="63"/>
    </row>
    <row r="87809" spans="16:17">
      <c r="P87809" s="63"/>
      <c r="Q87809" s="63"/>
    </row>
    <row r="87810" spans="16:17">
      <c r="P87810" s="63"/>
      <c r="Q87810" s="63"/>
    </row>
    <row r="87811" spans="16:17">
      <c r="P87811" s="63"/>
      <c r="Q87811" s="63"/>
    </row>
    <row r="87812" spans="16:17">
      <c r="P87812" s="63"/>
      <c r="Q87812" s="63"/>
    </row>
    <row r="87813" spans="16:17">
      <c r="P87813" s="63"/>
      <c r="Q87813" s="63"/>
    </row>
    <row r="87814" spans="16:17">
      <c r="P87814" s="63"/>
      <c r="Q87814" s="63"/>
    </row>
    <row r="87815" spans="16:17">
      <c r="P87815" s="63"/>
      <c r="Q87815" s="63"/>
    </row>
    <row r="87816" spans="16:17">
      <c r="P87816" s="63"/>
      <c r="Q87816" s="63"/>
    </row>
    <row r="87817" spans="16:17">
      <c r="P87817" s="63"/>
      <c r="Q87817" s="63"/>
    </row>
    <row r="87818" spans="16:17">
      <c r="P87818" s="63"/>
      <c r="Q87818" s="63"/>
    </row>
    <row r="87819" spans="16:17">
      <c r="P87819" s="63"/>
      <c r="Q87819" s="63"/>
    </row>
    <row r="87820" spans="16:17">
      <c r="P87820" s="63"/>
      <c r="Q87820" s="63"/>
    </row>
    <row r="87821" spans="16:17">
      <c r="P87821" s="63"/>
      <c r="Q87821" s="63"/>
    </row>
    <row r="87822" spans="16:17">
      <c r="P87822" s="63"/>
      <c r="Q87822" s="63"/>
    </row>
    <row r="87823" spans="16:17">
      <c r="P87823" s="63"/>
      <c r="Q87823" s="63"/>
    </row>
    <row r="87824" spans="16:17">
      <c r="P87824" s="63"/>
      <c r="Q87824" s="63"/>
    </row>
    <row r="87825" spans="16:17">
      <c r="P87825" s="63"/>
      <c r="Q87825" s="63"/>
    </row>
    <row r="87826" spans="16:17">
      <c r="P87826" s="63"/>
      <c r="Q87826" s="63"/>
    </row>
    <row r="87827" spans="16:17">
      <c r="P87827" s="63"/>
      <c r="Q87827" s="63"/>
    </row>
    <row r="87828" spans="16:17">
      <c r="P87828" s="63"/>
      <c r="Q87828" s="63"/>
    </row>
    <row r="87829" spans="16:17">
      <c r="P87829" s="63"/>
      <c r="Q87829" s="63"/>
    </row>
    <row r="87830" spans="16:17">
      <c r="P87830" s="63"/>
      <c r="Q87830" s="63"/>
    </row>
    <row r="87831" spans="16:17">
      <c r="P87831" s="63"/>
      <c r="Q87831" s="63"/>
    </row>
    <row r="87832" spans="16:17">
      <c r="P87832" s="63"/>
      <c r="Q87832" s="63"/>
    </row>
    <row r="87833" spans="16:17">
      <c r="P87833" s="63"/>
      <c r="Q87833" s="63"/>
    </row>
    <row r="87834" spans="16:17">
      <c r="P87834" s="63"/>
      <c r="Q87834" s="63"/>
    </row>
    <row r="87835" spans="16:17">
      <c r="P87835" s="63"/>
      <c r="Q87835" s="63"/>
    </row>
    <row r="87836" spans="16:17">
      <c r="P87836" s="63"/>
      <c r="Q87836" s="63"/>
    </row>
    <row r="87837" spans="16:17">
      <c r="P87837" s="63"/>
      <c r="Q87837" s="63"/>
    </row>
    <row r="87838" spans="16:17">
      <c r="P87838" s="63"/>
      <c r="Q87838" s="63"/>
    </row>
    <row r="87839" spans="16:17">
      <c r="P87839" s="63"/>
      <c r="Q87839" s="63"/>
    </row>
    <row r="87840" spans="16:17">
      <c r="P87840" s="63"/>
      <c r="Q87840" s="63"/>
    </row>
    <row r="87841" spans="16:17">
      <c r="P87841" s="63"/>
      <c r="Q87841" s="63"/>
    </row>
    <row r="87842" spans="16:17">
      <c r="P87842" s="63"/>
      <c r="Q87842" s="63"/>
    </row>
    <row r="87843" spans="16:17">
      <c r="P87843" s="63"/>
      <c r="Q87843" s="63"/>
    </row>
    <row r="87844" spans="16:17">
      <c r="P87844" s="63"/>
      <c r="Q87844" s="63"/>
    </row>
    <row r="87845" spans="16:17">
      <c r="P87845" s="63"/>
      <c r="Q87845" s="63"/>
    </row>
    <row r="87846" spans="16:17">
      <c r="P87846" s="63"/>
      <c r="Q87846" s="63"/>
    </row>
    <row r="87847" spans="16:17">
      <c r="P87847" s="63"/>
      <c r="Q87847" s="63"/>
    </row>
    <row r="87848" spans="16:17">
      <c r="P87848" s="63"/>
      <c r="Q87848" s="63"/>
    </row>
    <row r="87849" spans="16:17">
      <c r="P87849" s="63"/>
      <c r="Q87849" s="63"/>
    </row>
    <row r="87850" spans="16:17">
      <c r="P87850" s="63"/>
      <c r="Q87850" s="63"/>
    </row>
    <row r="87851" spans="16:17">
      <c r="P87851" s="63"/>
      <c r="Q87851" s="63"/>
    </row>
    <row r="87852" spans="16:17">
      <c r="P87852" s="63"/>
      <c r="Q87852" s="63"/>
    </row>
    <row r="87853" spans="16:17">
      <c r="P87853" s="63"/>
      <c r="Q87853" s="63"/>
    </row>
    <row r="87854" spans="16:17">
      <c r="P87854" s="63"/>
      <c r="Q87854" s="63"/>
    </row>
    <row r="87855" spans="16:17">
      <c r="P87855" s="63"/>
      <c r="Q87855" s="63"/>
    </row>
    <row r="87856" spans="16:17">
      <c r="P87856" s="63"/>
      <c r="Q87856" s="63"/>
    </row>
    <row r="87857" spans="16:17">
      <c r="P87857" s="63"/>
      <c r="Q87857" s="63"/>
    </row>
    <row r="87858" spans="16:17">
      <c r="P87858" s="63"/>
      <c r="Q87858" s="63"/>
    </row>
    <row r="87859" spans="16:17">
      <c r="P87859" s="63"/>
      <c r="Q87859" s="63"/>
    </row>
    <row r="87860" spans="16:17">
      <c r="P87860" s="63"/>
      <c r="Q87860" s="63"/>
    </row>
    <row r="87861" spans="16:17">
      <c r="P87861" s="63"/>
      <c r="Q87861" s="63"/>
    </row>
    <row r="87862" spans="16:17">
      <c r="P87862" s="63"/>
      <c r="Q87862" s="63"/>
    </row>
    <row r="87863" spans="16:17">
      <c r="P87863" s="63"/>
      <c r="Q87863" s="63"/>
    </row>
    <row r="87864" spans="16:17">
      <c r="P87864" s="63"/>
      <c r="Q87864" s="63"/>
    </row>
    <row r="87865" spans="16:17">
      <c r="P87865" s="63"/>
      <c r="Q87865" s="63"/>
    </row>
    <row r="87866" spans="16:17">
      <c r="P87866" s="63"/>
      <c r="Q87866" s="63"/>
    </row>
    <row r="87867" spans="16:17">
      <c r="P87867" s="63"/>
      <c r="Q87867" s="63"/>
    </row>
    <row r="87868" spans="16:17">
      <c r="P87868" s="63"/>
      <c r="Q87868" s="63"/>
    </row>
    <row r="87869" spans="16:17">
      <c r="P87869" s="63"/>
      <c r="Q87869" s="63"/>
    </row>
    <row r="87870" spans="16:17">
      <c r="P87870" s="63"/>
      <c r="Q87870" s="63"/>
    </row>
    <row r="87871" spans="16:17">
      <c r="P87871" s="63"/>
      <c r="Q87871" s="63"/>
    </row>
    <row r="87872" spans="16:17">
      <c r="P87872" s="63"/>
      <c r="Q87872" s="63"/>
    </row>
    <row r="87873" spans="16:17">
      <c r="P87873" s="63"/>
      <c r="Q87873" s="63"/>
    </row>
    <row r="87874" spans="16:17">
      <c r="P87874" s="63"/>
      <c r="Q87874" s="63"/>
    </row>
    <row r="87875" spans="16:17">
      <c r="P87875" s="63"/>
      <c r="Q87875" s="63"/>
    </row>
    <row r="87876" spans="16:17">
      <c r="P87876" s="63"/>
      <c r="Q87876" s="63"/>
    </row>
    <row r="87877" spans="16:17">
      <c r="P87877" s="63"/>
      <c r="Q87877" s="63"/>
    </row>
    <row r="87878" spans="16:17">
      <c r="P87878" s="63"/>
      <c r="Q87878" s="63"/>
    </row>
    <row r="87879" spans="16:17">
      <c r="P87879" s="63"/>
      <c r="Q87879" s="63"/>
    </row>
    <row r="87880" spans="16:17">
      <c r="P87880" s="63"/>
      <c r="Q87880" s="63"/>
    </row>
    <row r="87881" spans="16:17">
      <c r="P87881" s="63"/>
      <c r="Q87881" s="63"/>
    </row>
    <row r="87882" spans="16:17">
      <c r="P87882" s="63"/>
      <c r="Q87882" s="63"/>
    </row>
    <row r="87883" spans="16:17">
      <c r="P87883" s="63"/>
      <c r="Q87883" s="63"/>
    </row>
    <row r="87884" spans="16:17">
      <c r="P87884" s="63"/>
      <c r="Q87884" s="63"/>
    </row>
    <row r="87885" spans="16:17">
      <c r="P87885" s="63"/>
      <c r="Q87885" s="63"/>
    </row>
    <row r="87886" spans="16:17">
      <c r="P87886" s="63"/>
      <c r="Q87886" s="63"/>
    </row>
    <row r="87887" spans="16:17">
      <c r="P87887" s="63"/>
      <c r="Q87887" s="63"/>
    </row>
    <row r="87888" spans="16:17">
      <c r="P87888" s="63"/>
      <c r="Q87888" s="63"/>
    </row>
    <row r="87889" spans="16:17">
      <c r="P87889" s="63"/>
      <c r="Q87889" s="63"/>
    </row>
    <row r="87890" spans="16:17">
      <c r="P87890" s="63"/>
      <c r="Q87890" s="63"/>
    </row>
    <row r="87891" spans="16:17">
      <c r="P87891" s="63"/>
      <c r="Q87891" s="63"/>
    </row>
    <row r="87892" spans="16:17">
      <c r="P87892" s="63"/>
      <c r="Q87892" s="63"/>
    </row>
    <row r="87893" spans="16:17">
      <c r="P87893" s="63"/>
      <c r="Q87893" s="63"/>
    </row>
    <row r="87894" spans="16:17">
      <c r="P87894" s="63"/>
      <c r="Q87894" s="63"/>
    </row>
    <row r="87895" spans="16:17">
      <c r="P87895" s="63"/>
      <c r="Q87895" s="63"/>
    </row>
    <row r="87896" spans="16:17">
      <c r="P87896" s="63"/>
      <c r="Q87896" s="63"/>
    </row>
    <row r="87897" spans="16:17">
      <c r="P87897" s="63"/>
      <c r="Q87897" s="63"/>
    </row>
    <row r="87898" spans="16:17">
      <c r="P87898" s="63"/>
      <c r="Q87898" s="63"/>
    </row>
    <row r="87899" spans="16:17">
      <c r="P87899" s="63"/>
      <c r="Q87899" s="63"/>
    </row>
    <row r="87900" spans="16:17">
      <c r="P87900" s="63"/>
      <c r="Q87900" s="63"/>
    </row>
    <row r="87901" spans="16:17">
      <c r="P87901" s="63"/>
      <c r="Q87901" s="63"/>
    </row>
    <row r="87902" spans="16:17">
      <c r="P87902" s="63"/>
      <c r="Q87902" s="63"/>
    </row>
    <row r="87903" spans="16:17">
      <c r="P87903" s="63"/>
      <c r="Q87903" s="63"/>
    </row>
    <row r="87904" spans="16:17">
      <c r="P87904" s="63"/>
      <c r="Q87904" s="63"/>
    </row>
    <row r="87905" spans="16:17">
      <c r="P87905" s="63"/>
      <c r="Q87905" s="63"/>
    </row>
    <row r="87906" spans="16:17">
      <c r="P87906" s="63"/>
      <c r="Q87906" s="63"/>
    </row>
    <row r="87907" spans="16:17">
      <c r="P87907" s="63"/>
      <c r="Q87907" s="63"/>
    </row>
    <row r="87908" spans="16:17">
      <c r="P87908" s="63"/>
      <c r="Q87908" s="63"/>
    </row>
    <row r="87909" spans="16:17">
      <c r="P87909" s="63"/>
      <c r="Q87909" s="63"/>
    </row>
    <row r="87910" spans="16:17">
      <c r="P87910" s="63"/>
      <c r="Q87910" s="63"/>
    </row>
    <row r="87911" spans="16:17">
      <c r="P87911" s="63"/>
      <c r="Q87911" s="63"/>
    </row>
    <row r="87912" spans="16:17">
      <c r="P87912" s="63"/>
      <c r="Q87912" s="63"/>
    </row>
    <row r="87913" spans="16:17">
      <c r="P87913" s="63"/>
      <c r="Q87913" s="63"/>
    </row>
    <row r="87914" spans="16:17">
      <c r="P87914" s="63"/>
      <c r="Q87914" s="63"/>
    </row>
    <row r="87915" spans="16:17">
      <c r="P87915" s="63"/>
      <c r="Q87915" s="63"/>
    </row>
    <row r="87916" spans="16:17">
      <c r="P87916" s="63"/>
      <c r="Q87916" s="63"/>
    </row>
    <row r="87917" spans="16:17">
      <c r="P87917" s="63"/>
      <c r="Q87917" s="63"/>
    </row>
    <row r="87918" spans="16:17">
      <c r="P87918" s="63"/>
      <c r="Q87918" s="63"/>
    </row>
    <row r="87919" spans="16:17">
      <c r="P87919" s="63"/>
      <c r="Q87919" s="63"/>
    </row>
    <row r="87920" spans="16:17">
      <c r="P87920" s="63"/>
      <c r="Q87920" s="63"/>
    </row>
    <row r="87921" spans="16:17">
      <c r="P87921" s="63"/>
      <c r="Q87921" s="63"/>
    </row>
    <row r="87922" spans="16:17">
      <c r="P87922" s="63"/>
      <c r="Q87922" s="63"/>
    </row>
    <row r="87923" spans="16:17">
      <c r="P87923" s="63"/>
      <c r="Q87923" s="63"/>
    </row>
    <row r="87924" spans="16:17">
      <c r="P87924" s="63"/>
      <c r="Q87924" s="63"/>
    </row>
    <row r="87925" spans="16:17">
      <c r="P87925" s="63"/>
      <c r="Q87925" s="63"/>
    </row>
    <row r="87926" spans="16:17">
      <c r="P87926" s="63"/>
      <c r="Q87926" s="63"/>
    </row>
    <row r="87927" spans="16:17">
      <c r="P87927" s="63"/>
      <c r="Q87927" s="63"/>
    </row>
    <row r="87928" spans="16:17">
      <c r="P87928" s="63"/>
      <c r="Q87928" s="63"/>
    </row>
    <row r="87929" spans="16:17">
      <c r="P87929" s="63"/>
      <c r="Q87929" s="63"/>
    </row>
    <row r="87930" spans="16:17">
      <c r="P87930" s="63"/>
      <c r="Q87930" s="63"/>
    </row>
    <row r="87931" spans="16:17">
      <c r="P87931" s="63"/>
      <c r="Q87931" s="63"/>
    </row>
    <row r="87932" spans="16:17">
      <c r="P87932" s="63"/>
      <c r="Q87932" s="63"/>
    </row>
    <row r="87933" spans="16:17">
      <c r="P87933" s="63"/>
      <c r="Q87933" s="63"/>
    </row>
    <row r="87934" spans="16:17">
      <c r="P87934" s="63"/>
      <c r="Q87934" s="63"/>
    </row>
    <row r="87935" spans="16:17">
      <c r="P87935" s="63"/>
      <c r="Q87935" s="63"/>
    </row>
    <row r="87936" spans="16:17">
      <c r="P87936" s="63"/>
      <c r="Q87936" s="63"/>
    </row>
    <row r="87937" spans="16:17">
      <c r="P87937" s="63"/>
      <c r="Q87937" s="63"/>
    </row>
    <row r="87938" spans="16:17">
      <c r="P87938" s="63"/>
      <c r="Q87938" s="63"/>
    </row>
    <row r="87939" spans="16:17">
      <c r="P87939" s="63"/>
      <c r="Q87939" s="63"/>
    </row>
    <row r="87940" spans="16:17">
      <c r="P87940" s="63"/>
      <c r="Q87940" s="63"/>
    </row>
    <row r="87941" spans="16:17">
      <c r="P87941" s="63"/>
      <c r="Q87941" s="63"/>
    </row>
    <row r="87942" spans="16:17">
      <c r="P87942" s="63"/>
      <c r="Q87942" s="63"/>
    </row>
    <row r="87943" spans="16:17">
      <c r="P87943" s="63"/>
      <c r="Q87943" s="63"/>
    </row>
    <row r="87944" spans="16:17">
      <c r="P87944" s="63"/>
      <c r="Q87944" s="63"/>
    </row>
    <row r="87945" spans="16:17">
      <c r="P87945" s="63"/>
      <c r="Q87945" s="63"/>
    </row>
    <row r="87946" spans="16:17">
      <c r="P87946" s="63"/>
      <c r="Q87946" s="63"/>
    </row>
    <row r="87947" spans="16:17">
      <c r="P87947" s="63"/>
      <c r="Q87947" s="63"/>
    </row>
    <row r="87948" spans="16:17">
      <c r="P87948" s="63"/>
      <c r="Q87948" s="63"/>
    </row>
    <row r="87949" spans="16:17">
      <c r="P87949" s="63"/>
      <c r="Q87949" s="63"/>
    </row>
    <row r="87950" spans="16:17">
      <c r="P87950" s="63"/>
      <c r="Q87950" s="63"/>
    </row>
    <row r="87951" spans="16:17">
      <c r="P87951" s="63"/>
      <c r="Q87951" s="63"/>
    </row>
    <row r="87952" spans="16:17">
      <c r="P87952" s="63"/>
      <c r="Q87952" s="63"/>
    </row>
    <row r="87953" spans="16:17">
      <c r="P87953" s="63"/>
      <c r="Q87953" s="63"/>
    </row>
    <row r="87954" spans="16:17">
      <c r="P87954" s="63"/>
      <c r="Q87954" s="63"/>
    </row>
    <row r="87955" spans="16:17">
      <c r="P87955" s="63"/>
      <c r="Q87955" s="63"/>
    </row>
    <row r="87956" spans="16:17">
      <c r="P87956" s="63"/>
      <c r="Q87956" s="63"/>
    </row>
    <row r="87957" spans="16:17">
      <c r="P87957" s="63"/>
      <c r="Q87957" s="63"/>
    </row>
    <row r="87958" spans="16:17">
      <c r="P87958" s="63"/>
      <c r="Q87958" s="63"/>
    </row>
    <row r="87959" spans="16:17">
      <c r="P87959" s="63"/>
      <c r="Q87959" s="63"/>
    </row>
    <row r="87960" spans="16:17">
      <c r="P87960" s="63"/>
      <c r="Q87960" s="63"/>
    </row>
    <row r="87961" spans="16:17">
      <c r="P87961" s="63"/>
      <c r="Q87961" s="63"/>
    </row>
    <row r="87962" spans="16:17">
      <c r="P87962" s="63"/>
      <c r="Q87962" s="63"/>
    </row>
    <row r="87963" spans="16:17">
      <c r="P87963" s="63"/>
      <c r="Q87963" s="63"/>
    </row>
    <row r="87964" spans="16:17">
      <c r="P87964" s="63"/>
      <c r="Q87964" s="63"/>
    </row>
    <row r="87965" spans="16:17">
      <c r="P87965" s="63"/>
      <c r="Q87965" s="63"/>
    </row>
    <row r="87966" spans="16:17">
      <c r="P87966" s="63"/>
      <c r="Q87966" s="63"/>
    </row>
    <row r="87967" spans="16:17">
      <c r="P87967" s="63"/>
      <c r="Q87967" s="63"/>
    </row>
    <row r="87968" spans="16:17">
      <c r="P87968" s="63"/>
      <c r="Q87968" s="63"/>
    </row>
    <row r="87969" spans="16:17">
      <c r="P87969" s="63"/>
      <c r="Q87969" s="63"/>
    </row>
    <row r="87970" spans="16:17">
      <c r="P87970" s="63"/>
      <c r="Q87970" s="63"/>
    </row>
    <row r="87971" spans="16:17">
      <c r="P87971" s="63"/>
      <c r="Q87971" s="63"/>
    </row>
    <row r="87972" spans="16:17">
      <c r="P87972" s="63"/>
      <c r="Q87972" s="63"/>
    </row>
    <row r="87973" spans="16:17">
      <c r="P87973" s="63"/>
      <c r="Q87973" s="63"/>
    </row>
    <row r="87974" spans="16:17">
      <c r="P87974" s="63"/>
      <c r="Q87974" s="63"/>
    </row>
    <row r="87975" spans="16:17">
      <c r="P87975" s="63"/>
      <c r="Q87975" s="63"/>
    </row>
    <row r="87976" spans="16:17">
      <c r="P87976" s="63"/>
      <c r="Q87976" s="63"/>
    </row>
    <row r="87977" spans="16:17">
      <c r="P87977" s="63"/>
      <c r="Q87977" s="63"/>
    </row>
    <row r="87978" spans="16:17">
      <c r="P87978" s="63"/>
      <c r="Q87978" s="63"/>
    </row>
    <row r="87979" spans="16:17">
      <c r="P87979" s="63"/>
      <c r="Q87979" s="63"/>
    </row>
    <row r="87980" spans="16:17">
      <c r="P87980" s="63"/>
      <c r="Q87980" s="63"/>
    </row>
    <row r="87981" spans="16:17">
      <c r="P87981" s="63"/>
      <c r="Q87981" s="63"/>
    </row>
    <row r="87982" spans="16:17">
      <c r="P87982" s="63"/>
      <c r="Q87982" s="63"/>
    </row>
    <row r="87983" spans="16:17">
      <c r="P87983" s="63"/>
      <c r="Q87983" s="63"/>
    </row>
    <row r="87984" spans="16:17">
      <c r="P87984" s="63"/>
      <c r="Q87984" s="63"/>
    </row>
    <row r="87985" spans="16:17">
      <c r="P87985" s="63"/>
      <c r="Q87985" s="63"/>
    </row>
    <row r="87986" spans="16:17">
      <c r="P87986" s="63"/>
      <c r="Q87986" s="63"/>
    </row>
    <row r="87987" spans="16:17">
      <c r="P87987" s="63"/>
      <c r="Q87987" s="63"/>
    </row>
    <row r="87988" spans="16:17">
      <c r="P87988" s="63"/>
      <c r="Q87988" s="63"/>
    </row>
    <row r="87989" spans="16:17">
      <c r="P87989" s="63"/>
      <c r="Q87989" s="63"/>
    </row>
    <row r="87990" spans="16:17">
      <c r="P87990" s="63"/>
      <c r="Q87990" s="63"/>
    </row>
    <row r="87991" spans="16:17">
      <c r="P87991" s="63"/>
      <c r="Q87991" s="63"/>
    </row>
    <row r="87992" spans="16:17">
      <c r="P87992" s="63"/>
      <c r="Q87992" s="63"/>
    </row>
    <row r="87993" spans="16:17">
      <c r="P87993" s="63"/>
      <c r="Q87993" s="63"/>
    </row>
    <row r="87994" spans="16:17">
      <c r="P87994" s="63"/>
      <c r="Q87994" s="63"/>
    </row>
    <row r="87995" spans="16:17">
      <c r="P87995" s="63"/>
      <c r="Q87995" s="63"/>
    </row>
    <row r="87996" spans="16:17">
      <c r="P87996" s="63"/>
      <c r="Q87996" s="63"/>
    </row>
    <row r="87997" spans="16:17">
      <c r="P87997" s="63"/>
      <c r="Q87997" s="63"/>
    </row>
    <row r="87998" spans="16:17">
      <c r="P87998" s="63"/>
      <c r="Q87998" s="63"/>
    </row>
    <row r="87999" spans="16:17">
      <c r="P87999" s="63"/>
      <c r="Q87999" s="63"/>
    </row>
    <row r="88000" spans="16:17">
      <c r="P88000" s="63"/>
      <c r="Q88000" s="63"/>
    </row>
    <row r="88001" spans="16:17">
      <c r="P88001" s="63"/>
      <c r="Q88001" s="63"/>
    </row>
    <row r="88002" spans="16:17">
      <c r="P88002" s="63"/>
      <c r="Q88002" s="63"/>
    </row>
    <row r="88003" spans="16:17">
      <c r="P88003" s="63"/>
      <c r="Q88003" s="63"/>
    </row>
    <row r="88004" spans="16:17">
      <c r="P88004" s="63"/>
      <c r="Q88004" s="63"/>
    </row>
    <row r="88005" spans="16:17">
      <c r="P88005" s="63"/>
      <c r="Q88005" s="63"/>
    </row>
    <row r="88006" spans="16:17">
      <c r="P88006" s="63"/>
      <c r="Q88006" s="63"/>
    </row>
    <row r="88007" spans="16:17">
      <c r="P88007" s="63"/>
      <c r="Q88007" s="63"/>
    </row>
    <row r="88008" spans="16:17">
      <c r="P88008" s="63"/>
      <c r="Q88008" s="63"/>
    </row>
    <row r="88009" spans="16:17">
      <c r="P88009" s="63"/>
      <c r="Q88009" s="63"/>
    </row>
    <row r="88010" spans="16:17">
      <c r="P88010" s="63"/>
      <c r="Q88010" s="63"/>
    </row>
    <row r="88011" spans="16:17">
      <c r="P88011" s="63"/>
      <c r="Q88011" s="63"/>
    </row>
    <row r="88012" spans="16:17">
      <c r="P88012" s="63"/>
      <c r="Q88012" s="63"/>
    </row>
    <row r="88013" spans="16:17">
      <c r="P88013" s="63"/>
      <c r="Q88013" s="63"/>
    </row>
    <row r="88014" spans="16:17">
      <c r="P88014" s="63"/>
      <c r="Q88014" s="63"/>
    </row>
    <row r="88015" spans="16:17">
      <c r="P88015" s="63"/>
      <c r="Q88015" s="63"/>
    </row>
    <row r="88016" spans="16:17">
      <c r="P88016" s="63"/>
      <c r="Q88016" s="63"/>
    </row>
    <row r="88017" spans="16:17">
      <c r="P88017" s="63"/>
      <c r="Q88017" s="63"/>
    </row>
    <row r="88018" spans="16:17">
      <c r="P88018" s="63"/>
      <c r="Q88018" s="63"/>
    </row>
    <row r="88019" spans="16:17">
      <c r="P88019" s="63"/>
      <c r="Q88019" s="63"/>
    </row>
    <row r="88020" spans="16:17">
      <c r="P88020" s="63"/>
      <c r="Q88020" s="63"/>
    </row>
    <row r="88021" spans="16:17">
      <c r="P88021" s="63"/>
      <c r="Q88021" s="63"/>
    </row>
    <row r="88022" spans="16:17">
      <c r="P88022" s="63"/>
      <c r="Q88022" s="63"/>
    </row>
    <row r="88023" spans="16:17">
      <c r="P88023" s="63"/>
      <c r="Q88023" s="63"/>
    </row>
    <row r="88024" spans="16:17">
      <c r="P88024" s="63"/>
      <c r="Q88024" s="63"/>
    </row>
    <row r="88025" spans="16:17">
      <c r="P88025" s="63"/>
      <c r="Q88025" s="63"/>
    </row>
    <row r="88026" spans="16:17">
      <c r="P88026" s="63"/>
      <c r="Q88026" s="63"/>
    </row>
    <row r="88027" spans="16:17">
      <c r="P88027" s="63"/>
      <c r="Q88027" s="63"/>
    </row>
    <row r="88028" spans="16:17">
      <c r="P88028" s="63"/>
      <c r="Q88028" s="63"/>
    </row>
    <row r="88029" spans="16:17">
      <c r="P88029" s="63"/>
      <c r="Q88029" s="63"/>
    </row>
    <row r="88030" spans="16:17">
      <c r="P88030" s="63"/>
      <c r="Q88030" s="63"/>
    </row>
    <row r="88031" spans="16:17">
      <c r="P88031" s="63"/>
      <c r="Q88031" s="63"/>
    </row>
    <row r="88032" spans="16:17">
      <c r="P88032" s="63"/>
      <c r="Q88032" s="63"/>
    </row>
    <row r="88033" spans="16:17">
      <c r="P88033" s="63"/>
      <c r="Q88033" s="63"/>
    </row>
    <row r="88034" spans="16:17">
      <c r="P88034" s="63"/>
      <c r="Q88034" s="63"/>
    </row>
    <row r="88035" spans="16:17">
      <c r="P88035" s="63"/>
      <c r="Q88035" s="63"/>
    </row>
    <row r="88036" spans="16:17">
      <c r="P88036" s="63"/>
      <c r="Q88036" s="63"/>
    </row>
    <row r="88037" spans="16:17">
      <c r="P88037" s="63"/>
      <c r="Q88037" s="63"/>
    </row>
    <row r="88038" spans="16:17">
      <c r="P88038" s="63"/>
      <c r="Q88038" s="63"/>
    </row>
    <row r="88039" spans="16:17">
      <c r="P88039" s="63"/>
      <c r="Q88039" s="63"/>
    </row>
    <row r="88040" spans="16:17">
      <c r="P88040" s="63"/>
      <c r="Q88040" s="63"/>
    </row>
    <row r="88041" spans="16:17">
      <c r="P88041" s="63"/>
      <c r="Q88041" s="63"/>
    </row>
    <row r="88042" spans="16:17">
      <c r="P88042" s="63"/>
      <c r="Q88042" s="63"/>
    </row>
    <row r="88043" spans="16:17">
      <c r="P88043" s="63"/>
      <c r="Q88043" s="63"/>
    </row>
    <row r="88044" spans="16:17">
      <c r="P88044" s="63"/>
      <c r="Q88044" s="63"/>
    </row>
    <row r="88045" spans="16:17">
      <c r="P88045" s="63"/>
      <c r="Q88045" s="63"/>
    </row>
    <row r="88046" spans="16:17">
      <c r="P88046" s="63"/>
      <c r="Q88046" s="63"/>
    </row>
    <row r="88047" spans="16:17">
      <c r="P88047" s="63"/>
      <c r="Q88047" s="63"/>
    </row>
    <row r="88048" spans="16:17">
      <c r="P88048" s="63"/>
      <c r="Q88048" s="63"/>
    </row>
    <row r="88049" spans="16:17">
      <c r="P88049" s="63"/>
      <c r="Q88049" s="63"/>
    </row>
    <row r="88050" spans="16:17">
      <c r="P88050" s="63"/>
      <c r="Q88050" s="63"/>
    </row>
    <row r="88051" spans="16:17">
      <c r="P88051" s="63"/>
      <c r="Q88051" s="63"/>
    </row>
    <row r="88052" spans="16:17">
      <c r="P88052" s="63"/>
      <c r="Q88052" s="63"/>
    </row>
    <row r="88053" spans="16:17">
      <c r="P88053" s="63"/>
      <c r="Q88053" s="63"/>
    </row>
    <row r="88054" spans="16:17">
      <c r="P88054" s="63"/>
      <c r="Q88054" s="63"/>
    </row>
    <row r="88055" spans="16:17">
      <c r="P88055" s="63"/>
      <c r="Q88055" s="63"/>
    </row>
    <row r="88056" spans="16:17">
      <c r="P88056" s="63"/>
      <c r="Q88056" s="63"/>
    </row>
    <row r="88057" spans="16:17">
      <c r="P88057" s="63"/>
      <c r="Q88057" s="63"/>
    </row>
    <row r="88058" spans="16:17">
      <c r="P88058" s="63"/>
      <c r="Q88058" s="63"/>
    </row>
    <row r="88059" spans="16:17">
      <c r="P88059" s="63"/>
      <c r="Q88059" s="63"/>
    </row>
    <row r="88060" spans="16:17">
      <c r="P88060" s="63"/>
      <c r="Q88060" s="63"/>
    </row>
    <row r="88061" spans="16:17">
      <c r="P88061" s="63"/>
      <c r="Q88061" s="63"/>
    </row>
    <row r="88062" spans="16:17">
      <c r="P88062" s="63"/>
      <c r="Q88062" s="63"/>
    </row>
    <row r="88063" spans="16:17">
      <c r="P88063" s="63"/>
      <c r="Q88063" s="63"/>
    </row>
    <row r="88064" spans="16:17">
      <c r="P88064" s="63"/>
      <c r="Q88064" s="63"/>
    </row>
    <row r="88065" spans="16:17">
      <c r="P88065" s="63"/>
      <c r="Q88065" s="63"/>
    </row>
    <row r="88066" spans="16:17">
      <c r="P88066" s="63"/>
      <c r="Q88066" s="63"/>
    </row>
    <row r="88067" spans="16:17">
      <c r="P88067" s="63"/>
      <c r="Q88067" s="63"/>
    </row>
    <row r="88068" spans="16:17">
      <c r="P88068" s="63"/>
      <c r="Q88068" s="63"/>
    </row>
    <row r="88069" spans="16:17">
      <c r="P88069" s="63"/>
      <c r="Q88069" s="63"/>
    </row>
    <row r="88070" spans="16:17">
      <c r="P88070" s="63"/>
      <c r="Q88070" s="63"/>
    </row>
    <row r="88071" spans="16:17">
      <c r="P88071" s="63"/>
      <c r="Q88071" s="63"/>
    </row>
    <row r="88072" spans="16:17">
      <c r="P88072" s="63"/>
      <c r="Q88072" s="63"/>
    </row>
    <row r="88073" spans="16:17">
      <c r="P88073" s="63"/>
      <c r="Q88073" s="63"/>
    </row>
    <row r="88074" spans="16:17">
      <c r="P88074" s="63"/>
      <c r="Q88074" s="63"/>
    </row>
    <row r="88075" spans="16:17">
      <c r="P88075" s="63"/>
      <c r="Q88075" s="63"/>
    </row>
    <row r="88076" spans="16:17">
      <c r="P88076" s="63"/>
      <c r="Q88076" s="63"/>
    </row>
    <row r="88077" spans="16:17">
      <c r="P88077" s="63"/>
      <c r="Q88077" s="63"/>
    </row>
    <row r="88078" spans="16:17">
      <c r="P88078" s="63"/>
      <c r="Q88078" s="63"/>
    </row>
    <row r="88079" spans="16:17">
      <c r="P88079" s="63"/>
      <c r="Q88079" s="63"/>
    </row>
    <row r="88080" spans="16:17">
      <c r="P88080" s="63"/>
      <c r="Q88080" s="63"/>
    </row>
    <row r="88081" spans="16:17">
      <c r="P88081" s="63"/>
      <c r="Q88081" s="63"/>
    </row>
    <row r="88082" spans="16:17">
      <c r="P88082" s="63"/>
      <c r="Q88082" s="63"/>
    </row>
    <row r="88083" spans="16:17">
      <c r="P88083" s="63"/>
      <c r="Q88083" s="63"/>
    </row>
    <row r="88084" spans="16:17">
      <c r="P88084" s="63"/>
      <c r="Q88084" s="63"/>
    </row>
    <row r="88085" spans="16:17">
      <c r="P88085" s="63"/>
      <c r="Q88085" s="63"/>
    </row>
    <row r="88086" spans="16:17">
      <c r="P88086" s="63"/>
      <c r="Q88086" s="63"/>
    </row>
    <row r="88087" spans="16:17">
      <c r="P88087" s="63"/>
      <c r="Q88087" s="63"/>
    </row>
    <row r="88088" spans="16:17">
      <c r="P88088" s="63"/>
      <c r="Q88088" s="63"/>
    </row>
    <row r="88089" spans="16:17">
      <c r="P88089" s="63"/>
      <c r="Q88089" s="63"/>
    </row>
    <row r="88090" spans="16:17">
      <c r="P88090" s="63"/>
      <c r="Q88090" s="63"/>
    </row>
    <row r="88091" spans="16:17">
      <c r="P88091" s="63"/>
      <c r="Q88091" s="63"/>
    </row>
    <row r="88092" spans="16:17">
      <c r="P88092" s="63"/>
      <c r="Q88092" s="63"/>
    </row>
    <row r="88093" spans="16:17">
      <c r="P88093" s="63"/>
      <c r="Q88093" s="63"/>
    </row>
    <row r="88094" spans="16:17">
      <c r="P88094" s="63"/>
      <c r="Q88094" s="63"/>
    </row>
    <row r="88095" spans="16:17">
      <c r="P88095" s="63"/>
      <c r="Q88095" s="63"/>
    </row>
    <row r="88096" spans="16:17">
      <c r="P88096" s="63"/>
      <c r="Q88096" s="63"/>
    </row>
    <row r="88097" spans="16:17">
      <c r="P88097" s="63"/>
      <c r="Q88097" s="63"/>
    </row>
    <row r="88098" spans="16:17">
      <c r="P88098" s="63"/>
      <c r="Q88098" s="63"/>
    </row>
    <row r="88099" spans="16:17">
      <c r="P88099" s="63"/>
      <c r="Q88099" s="63"/>
    </row>
    <row r="88100" spans="16:17">
      <c r="P88100" s="63"/>
      <c r="Q88100" s="63"/>
    </row>
    <row r="88101" spans="16:17">
      <c r="P88101" s="63"/>
      <c r="Q88101" s="63"/>
    </row>
    <row r="88102" spans="16:17">
      <c r="P88102" s="63"/>
      <c r="Q88102" s="63"/>
    </row>
    <row r="88103" spans="16:17">
      <c r="P88103" s="63"/>
      <c r="Q88103" s="63"/>
    </row>
    <row r="88104" spans="16:17">
      <c r="P88104" s="63"/>
      <c r="Q88104" s="63"/>
    </row>
    <row r="88105" spans="16:17">
      <c r="P88105" s="63"/>
      <c r="Q88105" s="63"/>
    </row>
    <row r="88106" spans="16:17">
      <c r="P88106" s="63"/>
      <c r="Q88106" s="63"/>
    </row>
    <row r="88107" spans="16:17">
      <c r="P88107" s="63"/>
      <c r="Q88107" s="63"/>
    </row>
    <row r="88108" spans="16:17">
      <c r="P88108" s="63"/>
      <c r="Q88108" s="63"/>
    </row>
    <row r="88109" spans="16:17">
      <c r="P88109" s="63"/>
      <c r="Q88109" s="63"/>
    </row>
    <row r="88110" spans="16:17">
      <c r="P88110" s="63"/>
      <c r="Q88110" s="63"/>
    </row>
    <row r="88111" spans="16:17">
      <c r="P88111" s="63"/>
      <c r="Q88111" s="63"/>
    </row>
    <row r="88112" spans="16:17">
      <c r="P88112" s="63"/>
      <c r="Q88112" s="63"/>
    </row>
    <row r="88113" spans="16:17">
      <c r="P88113" s="63"/>
      <c r="Q88113" s="63"/>
    </row>
    <row r="88114" spans="16:17">
      <c r="P88114" s="63"/>
      <c r="Q88114" s="63"/>
    </row>
    <row r="88115" spans="16:17">
      <c r="P88115" s="63"/>
      <c r="Q88115" s="63"/>
    </row>
    <row r="88116" spans="16:17">
      <c r="P88116" s="63"/>
      <c r="Q88116" s="63"/>
    </row>
    <row r="88117" spans="16:17">
      <c r="P88117" s="63"/>
      <c r="Q88117" s="63"/>
    </row>
    <row r="88118" spans="16:17">
      <c r="P88118" s="63"/>
      <c r="Q88118" s="63"/>
    </row>
    <row r="88119" spans="16:17">
      <c r="P88119" s="63"/>
      <c r="Q88119" s="63"/>
    </row>
    <row r="88120" spans="16:17">
      <c r="P88120" s="63"/>
      <c r="Q88120" s="63"/>
    </row>
    <row r="88121" spans="16:17">
      <c r="P88121" s="63"/>
      <c r="Q88121" s="63"/>
    </row>
    <row r="88122" spans="16:17">
      <c r="P88122" s="63"/>
      <c r="Q88122" s="63"/>
    </row>
    <row r="88123" spans="16:17">
      <c r="P88123" s="63"/>
      <c r="Q88123" s="63"/>
    </row>
    <row r="88124" spans="16:17">
      <c r="P88124" s="63"/>
      <c r="Q88124" s="63"/>
    </row>
    <row r="88125" spans="16:17">
      <c r="P88125" s="63"/>
      <c r="Q88125" s="63"/>
    </row>
    <row r="88126" spans="16:17">
      <c r="P88126" s="63"/>
      <c r="Q88126" s="63"/>
    </row>
    <row r="88127" spans="16:17">
      <c r="P88127" s="63"/>
      <c r="Q88127" s="63"/>
    </row>
    <row r="88128" spans="16:17">
      <c r="P88128" s="63"/>
      <c r="Q88128" s="63"/>
    </row>
    <row r="88129" spans="16:17">
      <c r="P88129" s="63"/>
      <c r="Q88129" s="63"/>
    </row>
    <row r="88130" spans="16:17">
      <c r="P88130" s="63"/>
      <c r="Q88130" s="63"/>
    </row>
    <row r="88131" spans="16:17">
      <c r="P88131" s="63"/>
      <c r="Q88131" s="63"/>
    </row>
    <row r="88132" spans="16:17">
      <c r="P88132" s="63"/>
      <c r="Q88132" s="63"/>
    </row>
    <row r="88133" spans="16:17">
      <c r="P88133" s="63"/>
      <c r="Q88133" s="63"/>
    </row>
    <row r="88134" spans="16:17">
      <c r="P88134" s="63"/>
      <c r="Q88134" s="63"/>
    </row>
    <row r="88135" spans="16:17">
      <c r="P88135" s="63"/>
      <c r="Q88135" s="63"/>
    </row>
    <row r="88136" spans="16:17">
      <c r="P88136" s="63"/>
      <c r="Q88136" s="63"/>
    </row>
    <row r="88137" spans="16:17">
      <c r="P88137" s="63"/>
      <c r="Q88137" s="63"/>
    </row>
    <row r="88138" spans="16:17">
      <c r="P88138" s="63"/>
      <c r="Q88138" s="63"/>
    </row>
    <row r="88139" spans="16:17">
      <c r="P88139" s="63"/>
      <c r="Q88139" s="63"/>
    </row>
    <row r="88140" spans="16:17">
      <c r="P88140" s="63"/>
      <c r="Q88140" s="63"/>
    </row>
    <row r="88141" spans="16:17">
      <c r="P88141" s="63"/>
      <c r="Q88141" s="63"/>
    </row>
    <row r="88142" spans="16:17">
      <c r="P88142" s="63"/>
      <c r="Q88142" s="63"/>
    </row>
    <row r="88143" spans="16:17">
      <c r="P88143" s="63"/>
      <c r="Q88143" s="63"/>
    </row>
    <row r="88144" spans="16:17">
      <c r="P88144" s="63"/>
      <c r="Q88144" s="63"/>
    </row>
    <row r="88145" spans="16:17">
      <c r="P88145" s="63"/>
      <c r="Q88145" s="63"/>
    </row>
    <row r="88146" spans="16:17">
      <c r="P88146" s="63"/>
      <c r="Q88146" s="63"/>
    </row>
    <row r="88147" spans="16:17">
      <c r="P88147" s="63"/>
      <c r="Q88147" s="63"/>
    </row>
    <row r="88148" spans="16:17">
      <c r="P88148" s="63"/>
      <c r="Q88148" s="63"/>
    </row>
    <row r="88149" spans="16:17">
      <c r="P88149" s="63"/>
      <c r="Q88149" s="63"/>
    </row>
    <row r="88150" spans="16:17">
      <c r="P88150" s="63"/>
      <c r="Q88150" s="63"/>
    </row>
    <row r="88151" spans="16:17">
      <c r="P88151" s="63"/>
      <c r="Q88151" s="63"/>
    </row>
    <row r="88152" spans="16:17">
      <c r="P88152" s="63"/>
      <c r="Q88152" s="63"/>
    </row>
    <row r="88153" spans="16:17">
      <c r="P88153" s="63"/>
      <c r="Q88153" s="63"/>
    </row>
    <row r="88154" spans="16:17">
      <c r="P88154" s="63"/>
      <c r="Q88154" s="63"/>
    </row>
    <row r="88155" spans="16:17">
      <c r="P88155" s="63"/>
      <c r="Q88155" s="63"/>
    </row>
    <row r="88156" spans="16:17">
      <c r="P88156" s="63"/>
      <c r="Q88156" s="63"/>
    </row>
    <row r="88157" spans="16:17">
      <c r="P88157" s="63"/>
      <c r="Q88157" s="63"/>
    </row>
    <row r="88158" spans="16:17">
      <c r="P88158" s="63"/>
      <c r="Q88158" s="63"/>
    </row>
    <row r="88159" spans="16:17">
      <c r="P88159" s="63"/>
      <c r="Q88159" s="63"/>
    </row>
    <row r="88160" spans="16:17">
      <c r="P88160" s="63"/>
      <c r="Q88160" s="63"/>
    </row>
    <row r="88161" spans="16:17">
      <c r="P88161" s="63"/>
      <c r="Q88161" s="63"/>
    </row>
    <row r="88162" spans="16:17">
      <c r="P88162" s="63"/>
      <c r="Q88162" s="63"/>
    </row>
    <row r="88163" spans="16:17">
      <c r="P88163" s="63"/>
      <c r="Q88163" s="63"/>
    </row>
    <row r="88164" spans="16:17">
      <c r="P88164" s="63"/>
      <c r="Q88164" s="63"/>
    </row>
    <row r="88165" spans="16:17">
      <c r="P88165" s="63"/>
      <c r="Q88165" s="63"/>
    </row>
    <row r="88166" spans="16:17">
      <c r="P88166" s="63"/>
      <c r="Q88166" s="63"/>
    </row>
    <row r="88167" spans="16:17">
      <c r="P88167" s="63"/>
      <c r="Q88167" s="63"/>
    </row>
    <row r="88168" spans="16:17">
      <c r="P88168" s="63"/>
      <c r="Q88168" s="63"/>
    </row>
    <row r="88169" spans="16:17">
      <c r="P88169" s="63"/>
      <c r="Q88169" s="63"/>
    </row>
    <row r="88170" spans="16:17">
      <c r="P88170" s="63"/>
      <c r="Q88170" s="63"/>
    </row>
    <row r="88171" spans="16:17">
      <c r="P88171" s="63"/>
      <c r="Q88171" s="63"/>
    </row>
    <row r="88172" spans="16:17">
      <c r="P88172" s="63"/>
      <c r="Q88172" s="63"/>
    </row>
    <row r="88173" spans="16:17">
      <c r="P88173" s="63"/>
      <c r="Q88173" s="63"/>
    </row>
    <row r="88174" spans="16:17">
      <c r="P88174" s="63"/>
      <c r="Q88174" s="63"/>
    </row>
    <row r="88175" spans="16:17">
      <c r="P88175" s="63"/>
      <c r="Q88175" s="63"/>
    </row>
    <row r="88176" spans="16:17">
      <c r="P88176" s="63"/>
      <c r="Q88176" s="63"/>
    </row>
    <row r="88177" spans="16:17">
      <c r="P88177" s="63"/>
      <c r="Q88177" s="63"/>
    </row>
    <row r="88178" spans="16:17">
      <c r="P88178" s="63"/>
      <c r="Q88178" s="63"/>
    </row>
    <row r="88179" spans="16:17">
      <c r="P88179" s="63"/>
      <c r="Q88179" s="63"/>
    </row>
    <row r="88180" spans="16:17">
      <c r="P88180" s="63"/>
      <c r="Q88180" s="63"/>
    </row>
    <row r="88181" spans="16:17">
      <c r="P88181" s="63"/>
      <c r="Q88181" s="63"/>
    </row>
    <row r="88182" spans="16:17">
      <c r="P88182" s="63"/>
      <c r="Q88182" s="63"/>
    </row>
    <row r="88183" spans="16:17">
      <c r="P88183" s="63"/>
      <c r="Q88183" s="63"/>
    </row>
    <row r="88184" spans="16:17">
      <c r="P88184" s="63"/>
      <c r="Q88184" s="63"/>
    </row>
    <row r="88185" spans="16:17">
      <c r="P88185" s="63"/>
      <c r="Q88185" s="63"/>
    </row>
    <row r="88186" spans="16:17">
      <c r="P88186" s="63"/>
      <c r="Q88186" s="63"/>
    </row>
    <row r="88187" spans="16:17">
      <c r="P88187" s="63"/>
      <c r="Q88187" s="63"/>
    </row>
    <row r="88188" spans="16:17">
      <c r="P88188" s="63"/>
      <c r="Q88188" s="63"/>
    </row>
    <row r="88189" spans="16:17">
      <c r="P88189" s="63"/>
      <c r="Q88189" s="63"/>
    </row>
    <row r="88190" spans="16:17">
      <c r="P88190" s="63"/>
      <c r="Q88190" s="63"/>
    </row>
    <row r="88191" spans="16:17">
      <c r="P88191" s="63"/>
      <c r="Q88191" s="63"/>
    </row>
    <row r="88192" spans="16:17">
      <c r="P88192" s="63"/>
      <c r="Q88192" s="63"/>
    </row>
    <row r="88193" spans="16:17">
      <c r="P88193" s="63"/>
      <c r="Q88193" s="63"/>
    </row>
    <row r="88194" spans="16:17">
      <c r="P88194" s="63"/>
      <c r="Q88194" s="63"/>
    </row>
    <row r="88195" spans="16:17">
      <c r="P88195" s="63"/>
      <c r="Q88195" s="63"/>
    </row>
    <row r="88196" spans="16:17">
      <c r="P88196" s="63"/>
      <c r="Q88196" s="63"/>
    </row>
    <row r="88197" spans="16:17">
      <c r="P88197" s="63"/>
      <c r="Q88197" s="63"/>
    </row>
    <row r="88198" spans="16:17">
      <c r="P88198" s="63"/>
      <c r="Q88198" s="63"/>
    </row>
    <row r="88199" spans="16:17">
      <c r="P88199" s="63"/>
      <c r="Q88199" s="63"/>
    </row>
    <row r="88200" spans="16:17">
      <c r="P88200" s="63"/>
      <c r="Q88200" s="63"/>
    </row>
    <row r="88201" spans="16:17">
      <c r="P88201" s="63"/>
      <c r="Q88201" s="63"/>
    </row>
    <row r="88202" spans="16:17">
      <c r="P88202" s="63"/>
      <c r="Q88202" s="63"/>
    </row>
    <row r="88203" spans="16:17">
      <c r="P88203" s="63"/>
      <c r="Q88203" s="63"/>
    </row>
    <row r="88204" spans="16:17">
      <c r="P88204" s="63"/>
      <c r="Q88204" s="63"/>
    </row>
    <row r="88205" spans="16:17">
      <c r="P88205" s="63"/>
      <c r="Q88205" s="63"/>
    </row>
    <row r="88206" spans="16:17">
      <c r="P88206" s="63"/>
      <c r="Q88206" s="63"/>
    </row>
    <row r="88207" spans="16:17">
      <c r="P88207" s="63"/>
      <c r="Q88207" s="63"/>
    </row>
    <row r="88208" spans="16:17">
      <c r="P88208" s="63"/>
      <c r="Q88208" s="63"/>
    </row>
    <row r="88209" spans="16:17">
      <c r="P88209" s="63"/>
      <c r="Q88209" s="63"/>
    </row>
    <row r="88210" spans="16:17">
      <c r="P88210" s="63"/>
      <c r="Q88210" s="63"/>
    </row>
    <row r="88211" spans="16:17">
      <c r="P88211" s="63"/>
      <c r="Q88211" s="63"/>
    </row>
    <row r="88212" spans="16:17">
      <c r="P88212" s="63"/>
      <c r="Q88212" s="63"/>
    </row>
    <row r="88213" spans="16:17">
      <c r="P88213" s="63"/>
      <c r="Q88213" s="63"/>
    </row>
    <row r="88214" spans="16:17">
      <c r="P88214" s="63"/>
      <c r="Q88214" s="63"/>
    </row>
    <row r="88215" spans="16:17">
      <c r="P88215" s="63"/>
      <c r="Q88215" s="63"/>
    </row>
    <row r="88216" spans="16:17">
      <c r="P88216" s="63"/>
      <c r="Q88216" s="63"/>
    </row>
    <row r="88217" spans="16:17">
      <c r="P88217" s="63"/>
      <c r="Q88217" s="63"/>
    </row>
    <row r="88218" spans="16:17">
      <c r="P88218" s="63"/>
      <c r="Q88218" s="63"/>
    </row>
    <row r="88219" spans="16:17">
      <c r="P88219" s="63"/>
      <c r="Q88219" s="63"/>
    </row>
    <row r="88220" spans="16:17">
      <c r="P88220" s="63"/>
      <c r="Q88220" s="63"/>
    </row>
    <row r="88221" spans="16:17">
      <c r="P88221" s="63"/>
      <c r="Q88221" s="63"/>
    </row>
    <row r="88222" spans="16:17">
      <c r="P88222" s="63"/>
      <c r="Q88222" s="63"/>
    </row>
    <row r="88223" spans="16:17">
      <c r="P88223" s="63"/>
      <c r="Q88223" s="63"/>
    </row>
    <row r="88224" spans="16:17">
      <c r="P88224" s="63"/>
      <c r="Q88224" s="63"/>
    </row>
    <row r="88225" spans="16:17">
      <c r="P88225" s="63"/>
      <c r="Q88225" s="63"/>
    </row>
    <row r="88226" spans="16:17">
      <c r="P88226" s="63"/>
      <c r="Q88226" s="63"/>
    </row>
    <row r="88227" spans="16:17">
      <c r="P88227" s="63"/>
      <c r="Q88227" s="63"/>
    </row>
    <row r="88228" spans="16:17">
      <c r="P88228" s="63"/>
      <c r="Q88228" s="63"/>
    </row>
    <row r="88229" spans="16:17">
      <c r="P88229" s="63"/>
      <c r="Q88229" s="63"/>
    </row>
    <row r="88230" spans="16:17">
      <c r="P88230" s="63"/>
      <c r="Q88230" s="63"/>
    </row>
    <row r="88231" spans="16:17">
      <c r="P88231" s="63"/>
      <c r="Q88231" s="63"/>
    </row>
    <row r="88232" spans="16:17">
      <c r="P88232" s="63"/>
      <c r="Q88232" s="63"/>
    </row>
    <row r="88233" spans="16:17">
      <c r="P88233" s="63"/>
      <c r="Q88233" s="63"/>
    </row>
    <row r="88234" spans="16:17">
      <c r="P88234" s="63"/>
      <c r="Q88234" s="63"/>
    </row>
    <row r="88235" spans="16:17">
      <c r="P88235" s="63"/>
      <c r="Q88235" s="63"/>
    </row>
    <row r="88236" spans="16:17">
      <c r="P88236" s="63"/>
      <c r="Q88236" s="63"/>
    </row>
    <row r="88237" spans="16:17">
      <c r="P88237" s="63"/>
      <c r="Q88237" s="63"/>
    </row>
    <row r="88238" spans="16:17">
      <c r="P88238" s="63"/>
      <c r="Q88238" s="63"/>
    </row>
    <row r="88239" spans="16:17">
      <c r="P88239" s="63"/>
      <c r="Q88239" s="63"/>
    </row>
    <row r="88240" spans="16:17">
      <c r="P88240" s="63"/>
      <c r="Q88240" s="63"/>
    </row>
    <row r="88241" spans="16:17">
      <c r="P88241" s="63"/>
      <c r="Q88241" s="63"/>
    </row>
    <row r="88242" spans="16:17">
      <c r="P88242" s="63"/>
      <c r="Q88242" s="63"/>
    </row>
    <row r="88243" spans="16:17">
      <c r="P88243" s="63"/>
      <c r="Q88243" s="63"/>
    </row>
    <row r="88244" spans="16:17">
      <c r="P88244" s="63"/>
      <c r="Q88244" s="63"/>
    </row>
    <row r="88245" spans="16:17">
      <c r="P88245" s="63"/>
      <c r="Q88245" s="63"/>
    </row>
    <row r="88246" spans="16:17">
      <c r="P88246" s="63"/>
      <c r="Q88246" s="63"/>
    </row>
    <row r="88247" spans="16:17">
      <c r="P88247" s="63"/>
      <c r="Q88247" s="63"/>
    </row>
    <row r="88248" spans="16:17">
      <c r="P88248" s="63"/>
      <c r="Q88248" s="63"/>
    </row>
    <row r="88249" spans="16:17">
      <c r="P88249" s="63"/>
      <c r="Q88249" s="63"/>
    </row>
    <row r="88250" spans="16:17">
      <c r="P88250" s="63"/>
      <c r="Q88250" s="63"/>
    </row>
    <row r="88251" spans="16:17">
      <c r="P88251" s="63"/>
      <c r="Q88251" s="63"/>
    </row>
    <row r="88252" spans="16:17">
      <c r="P88252" s="63"/>
      <c r="Q88252" s="63"/>
    </row>
    <row r="88253" spans="16:17">
      <c r="P88253" s="63"/>
      <c r="Q88253" s="63"/>
    </row>
    <row r="88254" spans="16:17">
      <c r="P88254" s="63"/>
      <c r="Q88254" s="63"/>
    </row>
    <row r="88255" spans="16:17">
      <c r="P88255" s="63"/>
      <c r="Q88255" s="63"/>
    </row>
    <row r="88256" spans="16:17">
      <c r="P88256" s="63"/>
      <c r="Q88256" s="63"/>
    </row>
    <row r="88257" spans="16:17">
      <c r="P88257" s="63"/>
      <c r="Q88257" s="63"/>
    </row>
    <row r="88258" spans="16:17">
      <c r="P88258" s="63"/>
      <c r="Q88258" s="63"/>
    </row>
    <row r="88259" spans="16:17">
      <c r="P88259" s="63"/>
      <c r="Q88259" s="63"/>
    </row>
    <row r="88260" spans="16:17">
      <c r="P88260" s="63"/>
      <c r="Q88260" s="63"/>
    </row>
    <row r="88261" spans="16:17">
      <c r="P88261" s="63"/>
      <c r="Q88261" s="63"/>
    </row>
    <row r="88262" spans="16:17">
      <c r="P88262" s="63"/>
      <c r="Q88262" s="63"/>
    </row>
    <row r="88263" spans="16:17">
      <c r="P88263" s="63"/>
      <c r="Q88263" s="63"/>
    </row>
    <row r="88264" spans="16:17">
      <c r="P88264" s="63"/>
      <c r="Q88264" s="63"/>
    </row>
    <row r="88265" spans="16:17">
      <c r="P88265" s="63"/>
      <c r="Q88265" s="63"/>
    </row>
    <row r="88266" spans="16:17">
      <c r="P88266" s="63"/>
      <c r="Q88266" s="63"/>
    </row>
    <row r="88267" spans="16:17">
      <c r="P88267" s="63"/>
      <c r="Q88267" s="63"/>
    </row>
    <row r="88268" spans="16:17">
      <c r="P88268" s="63"/>
      <c r="Q88268" s="63"/>
    </row>
    <row r="88269" spans="16:17">
      <c r="P88269" s="63"/>
      <c r="Q88269" s="63"/>
    </row>
    <row r="88270" spans="16:17">
      <c r="P88270" s="63"/>
      <c r="Q88270" s="63"/>
    </row>
    <row r="88271" spans="16:17">
      <c r="P88271" s="63"/>
      <c r="Q88271" s="63"/>
    </row>
    <row r="88272" spans="16:17">
      <c r="P88272" s="63"/>
      <c r="Q88272" s="63"/>
    </row>
    <row r="88273" spans="16:17">
      <c r="P88273" s="63"/>
      <c r="Q88273" s="63"/>
    </row>
    <row r="88274" spans="16:17">
      <c r="P88274" s="63"/>
      <c r="Q88274" s="63"/>
    </row>
    <row r="88275" spans="16:17">
      <c r="P88275" s="63"/>
      <c r="Q88275" s="63"/>
    </row>
    <row r="88276" spans="16:17">
      <c r="P88276" s="63"/>
      <c r="Q88276" s="63"/>
    </row>
    <row r="88277" spans="16:17">
      <c r="P88277" s="63"/>
      <c r="Q88277" s="63"/>
    </row>
    <row r="88278" spans="16:17">
      <c r="P88278" s="63"/>
      <c r="Q88278" s="63"/>
    </row>
    <row r="88279" spans="16:17">
      <c r="P88279" s="63"/>
      <c r="Q88279" s="63"/>
    </row>
    <row r="88280" spans="16:17">
      <c r="P88280" s="63"/>
      <c r="Q88280" s="63"/>
    </row>
    <row r="88281" spans="16:17">
      <c r="P88281" s="63"/>
      <c r="Q88281" s="63"/>
    </row>
    <row r="88282" spans="16:17">
      <c r="P88282" s="63"/>
      <c r="Q88282" s="63"/>
    </row>
    <row r="88283" spans="16:17">
      <c r="P88283" s="63"/>
      <c r="Q88283" s="63"/>
    </row>
    <row r="88284" spans="16:17">
      <c r="P88284" s="63"/>
      <c r="Q88284" s="63"/>
    </row>
    <row r="88285" spans="16:17">
      <c r="P88285" s="63"/>
      <c r="Q88285" s="63"/>
    </row>
    <row r="88286" spans="16:17">
      <c r="P88286" s="63"/>
      <c r="Q88286" s="63"/>
    </row>
    <row r="88287" spans="16:17">
      <c r="P88287" s="63"/>
      <c r="Q88287" s="63"/>
    </row>
    <row r="88288" spans="16:17">
      <c r="P88288" s="63"/>
      <c r="Q88288" s="63"/>
    </row>
    <row r="88289" spans="16:17">
      <c r="P88289" s="63"/>
      <c r="Q88289" s="63"/>
    </row>
    <row r="88290" spans="16:17">
      <c r="P88290" s="63"/>
      <c r="Q88290" s="63"/>
    </row>
    <row r="88291" spans="16:17">
      <c r="P88291" s="63"/>
      <c r="Q88291" s="63"/>
    </row>
    <row r="88292" spans="16:17">
      <c r="P88292" s="63"/>
      <c r="Q88292" s="63"/>
    </row>
    <row r="88293" spans="16:17">
      <c r="P88293" s="63"/>
      <c r="Q88293" s="63"/>
    </row>
    <row r="88294" spans="16:17">
      <c r="P88294" s="63"/>
      <c r="Q88294" s="63"/>
    </row>
    <row r="88295" spans="16:17">
      <c r="P88295" s="63"/>
      <c r="Q88295" s="63"/>
    </row>
    <row r="88296" spans="16:17">
      <c r="P88296" s="63"/>
      <c r="Q88296" s="63"/>
    </row>
    <row r="88297" spans="16:17">
      <c r="P88297" s="63"/>
      <c r="Q88297" s="63"/>
    </row>
    <row r="88298" spans="16:17">
      <c r="P88298" s="63"/>
      <c r="Q88298" s="63"/>
    </row>
    <row r="88299" spans="16:17">
      <c r="P88299" s="63"/>
      <c r="Q88299" s="63"/>
    </row>
    <row r="88300" spans="16:17">
      <c r="P88300" s="63"/>
      <c r="Q88300" s="63"/>
    </row>
    <row r="88301" spans="16:17">
      <c r="P88301" s="63"/>
      <c r="Q88301" s="63"/>
    </row>
    <row r="88302" spans="16:17">
      <c r="P88302" s="63"/>
      <c r="Q88302" s="63"/>
    </row>
    <row r="88303" spans="16:17">
      <c r="P88303" s="63"/>
      <c r="Q88303" s="63"/>
    </row>
    <row r="88304" spans="16:17">
      <c r="P88304" s="63"/>
      <c r="Q88304" s="63"/>
    </row>
    <row r="88305" spans="16:17">
      <c r="P88305" s="63"/>
      <c r="Q88305" s="63"/>
    </row>
    <row r="88306" spans="16:17">
      <c r="P88306" s="63"/>
      <c r="Q88306" s="63"/>
    </row>
    <row r="88307" spans="16:17">
      <c r="P88307" s="63"/>
      <c r="Q88307" s="63"/>
    </row>
    <row r="88308" spans="16:17">
      <c r="P88308" s="63"/>
      <c r="Q88308" s="63"/>
    </row>
    <row r="88309" spans="16:17">
      <c r="P88309" s="63"/>
      <c r="Q88309" s="63"/>
    </row>
    <row r="88310" spans="16:17">
      <c r="P88310" s="63"/>
      <c r="Q88310" s="63"/>
    </row>
    <row r="88311" spans="16:17">
      <c r="P88311" s="63"/>
      <c r="Q88311" s="63"/>
    </row>
    <row r="88312" spans="16:17">
      <c r="P88312" s="63"/>
      <c r="Q88312" s="63"/>
    </row>
    <row r="88313" spans="16:17">
      <c r="P88313" s="63"/>
      <c r="Q88313" s="63"/>
    </row>
    <row r="88314" spans="16:17">
      <c r="P88314" s="63"/>
      <c r="Q88314" s="63"/>
    </row>
    <row r="88315" spans="16:17">
      <c r="P88315" s="63"/>
      <c r="Q88315" s="63"/>
    </row>
    <row r="88316" spans="16:17">
      <c r="P88316" s="63"/>
      <c r="Q88316" s="63"/>
    </row>
    <row r="88317" spans="16:17">
      <c r="P88317" s="63"/>
      <c r="Q88317" s="63"/>
    </row>
    <row r="88318" spans="16:17">
      <c r="P88318" s="63"/>
      <c r="Q88318" s="63"/>
    </row>
    <row r="88319" spans="16:17">
      <c r="P88319" s="63"/>
      <c r="Q88319" s="63"/>
    </row>
    <row r="88320" spans="16:17">
      <c r="P88320" s="63"/>
      <c r="Q88320" s="63"/>
    </row>
    <row r="88321" spans="16:17">
      <c r="P88321" s="63"/>
      <c r="Q88321" s="63"/>
    </row>
    <row r="88322" spans="16:17">
      <c r="P88322" s="63"/>
      <c r="Q88322" s="63"/>
    </row>
    <row r="88323" spans="16:17">
      <c r="P88323" s="63"/>
      <c r="Q88323" s="63"/>
    </row>
    <row r="88324" spans="16:17">
      <c r="P88324" s="63"/>
      <c r="Q88324" s="63"/>
    </row>
    <row r="88325" spans="16:17">
      <c r="P88325" s="63"/>
      <c r="Q88325" s="63"/>
    </row>
    <row r="88326" spans="16:17">
      <c r="P88326" s="63"/>
      <c r="Q88326" s="63"/>
    </row>
    <row r="88327" spans="16:17">
      <c r="P88327" s="63"/>
      <c r="Q88327" s="63"/>
    </row>
    <row r="88328" spans="16:17">
      <c r="P88328" s="63"/>
      <c r="Q88328" s="63"/>
    </row>
    <row r="88329" spans="16:17">
      <c r="P88329" s="63"/>
      <c r="Q88329" s="63"/>
    </row>
    <row r="88330" spans="16:17">
      <c r="P88330" s="63"/>
      <c r="Q88330" s="63"/>
    </row>
    <row r="88331" spans="16:17">
      <c r="P88331" s="63"/>
      <c r="Q88331" s="63"/>
    </row>
    <row r="88332" spans="16:17">
      <c r="P88332" s="63"/>
      <c r="Q88332" s="63"/>
    </row>
    <row r="88333" spans="16:17">
      <c r="P88333" s="63"/>
      <c r="Q88333" s="63"/>
    </row>
    <row r="88334" spans="16:17">
      <c r="P88334" s="63"/>
      <c r="Q88334" s="63"/>
    </row>
    <row r="88335" spans="16:17">
      <c r="P88335" s="63"/>
      <c r="Q88335" s="63"/>
    </row>
    <row r="88336" spans="16:17">
      <c r="P88336" s="63"/>
      <c r="Q88336" s="63"/>
    </row>
    <row r="88337" spans="16:17">
      <c r="P88337" s="63"/>
      <c r="Q88337" s="63"/>
    </row>
    <row r="88338" spans="16:17">
      <c r="P88338" s="63"/>
      <c r="Q88338" s="63"/>
    </row>
    <row r="88339" spans="16:17">
      <c r="P88339" s="63"/>
      <c r="Q88339" s="63"/>
    </row>
    <row r="88340" spans="16:17">
      <c r="P88340" s="63"/>
      <c r="Q88340" s="63"/>
    </row>
    <row r="88341" spans="16:17">
      <c r="P88341" s="63"/>
      <c r="Q88341" s="63"/>
    </row>
    <row r="88342" spans="16:17">
      <c r="P88342" s="63"/>
      <c r="Q88342" s="63"/>
    </row>
    <row r="88343" spans="16:17">
      <c r="P88343" s="63"/>
      <c r="Q88343" s="63"/>
    </row>
    <row r="88344" spans="16:17">
      <c r="P88344" s="63"/>
      <c r="Q88344" s="63"/>
    </row>
    <row r="88345" spans="16:17">
      <c r="P88345" s="63"/>
      <c r="Q88345" s="63"/>
    </row>
    <row r="88346" spans="16:17">
      <c r="P88346" s="63"/>
      <c r="Q88346" s="63"/>
    </row>
    <row r="88347" spans="16:17">
      <c r="P88347" s="63"/>
      <c r="Q88347" s="63"/>
    </row>
    <row r="88348" spans="16:17">
      <c r="P88348" s="63"/>
      <c r="Q88348" s="63"/>
    </row>
    <row r="88349" spans="16:17">
      <c r="P88349" s="63"/>
      <c r="Q88349" s="63"/>
    </row>
    <row r="88350" spans="16:17">
      <c r="P88350" s="63"/>
      <c r="Q88350" s="63"/>
    </row>
    <row r="88351" spans="16:17">
      <c r="P88351" s="63"/>
      <c r="Q88351" s="63"/>
    </row>
    <row r="88352" spans="16:17">
      <c r="P88352" s="63"/>
      <c r="Q88352" s="63"/>
    </row>
    <row r="88353" spans="16:17">
      <c r="P88353" s="63"/>
      <c r="Q88353" s="63"/>
    </row>
    <row r="88354" spans="16:17">
      <c r="P88354" s="63"/>
      <c r="Q88354" s="63"/>
    </row>
    <row r="88355" spans="16:17">
      <c r="P88355" s="63"/>
      <c r="Q88355" s="63"/>
    </row>
    <row r="88356" spans="16:17">
      <c r="P88356" s="63"/>
      <c r="Q88356" s="63"/>
    </row>
    <row r="88357" spans="16:17">
      <c r="P88357" s="63"/>
      <c r="Q88357" s="63"/>
    </row>
    <row r="88358" spans="16:17">
      <c r="P88358" s="63"/>
      <c r="Q88358" s="63"/>
    </row>
    <row r="88359" spans="16:17">
      <c r="P88359" s="63"/>
      <c r="Q88359" s="63"/>
    </row>
    <row r="88360" spans="16:17">
      <c r="P88360" s="63"/>
      <c r="Q88360" s="63"/>
    </row>
    <row r="88361" spans="16:17">
      <c r="P88361" s="63"/>
      <c r="Q88361" s="63"/>
    </row>
    <row r="88362" spans="16:17">
      <c r="P88362" s="63"/>
      <c r="Q88362" s="63"/>
    </row>
    <row r="88363" spans="16:17">
      <c r="P88363" s="63"/>
      <c r="Q88363" s="63"/>
    </row>
    <row r="88364" spans="16:17">
      <c r="P88364" s="63"/>
      <c r="Q88364" s="63"/>
    </row>
    <row r="88365" spans="16:17">
      <c r="P88365" s="63"/>
      <c r="Q88365" s="63"/>
    </row>
    <row r="88366" spans="16:17">
      <c r="P88366" s="63"/>
      <c r="Q88366" s="63"/>
    </row>
    <row r="88367" spans="16:17">
      <c r="P88367" s="63"/>
      <c r="Q88367" s="63"/>
    </row>
    <row r="88368" spans="16:17">
      <c r="P88368" s="63"/>
      <c r="Q88368" s="63"/>
    </row>
    <row r="88369" spans="16:17">
      <c r="P88369" s="63"/>
      <c r="Q88369" s="63"/>
    </row>
    <row r="88370" spans="16:17">
      <c r="P88370" s="63"/>
      <c r="Q88370" s="63"/>
    </row>
    <row r="88371" spans="16:17">
      <c r="P88371" s="63"/>
      <c r="Q88371" s="63"/>
    </row>
    <row r="88372" spans="16:17">
      <c r="P88372" s="63"/>
      <c r="Q88372" s="63"/>
    </row>
    <row r="88373" spans="16:17">
      <c r="P88373" s="63"/>
      <c r="Q88373" s="63"/>
    </row>
    <row r="88374" spans="16:17">
      <c r="P88374" s="63"/>
      <c r="Q88374" s="63"/>
    </row>
    <row r="88375" spans="16:17">
      <c r="P88375" s="63"/>
      <c r="Q88375" s="63"/>
    </row>
    <row r="88376" spans="16:17">
      <c r="P88376" s="63"/>
      <c r="Q88376" s="63"/>
    </row>
    <row r="88377" spans="16:17">
      <c r="P88377" s="63"/>
      <c r="Q88377" s="63"/>
    </row>
    <row r="88378" spans="16:17">
      <c r="P88378" s="63"/>
      <c r="Q88378" s="63"/>
    </row>
    <row r="88379" spans="16:17">
      <c r="P88379" s="63"/>
      <c r="Q88379" s="63"/>
    </row>
    <row r="88380" spans="16:17">
      <c r="P88380" s="63"/>
      <c r="Q88380" s="63"/>
    </row>
    <row r="88381" spans="16:17">
      <c r="P88381" s="63"/>
      <c r="Q88381" s="63"/>
    </row>
    <row r="88382" spans="16:17">
      <c r="P88382" s="63"/>
      <c r="Q88382" s="63"/>
    </row>
    <row r="88383" spans="16:17">
      <c r="P88383" s="63"/>
      <c r="Q88383" s="63"/>
    </row>
    <row r="88384" spans="16:17">
      <c r="P88384" s="63"/>
      <c r="Q88384" s="63"/>
    </row>
    <row r="88385" spans="16:17">
      <c r="P88385" s="63"/>
      <c r="Q88385" s="63"/>
    </row>
    <row r="88386" spans="16:17">
      <c r="P88386" s="63"/>
      <c r="Q88386" s="63"/>
    </row>
    <row r="88387" spans="16:17">
      <c r="P88387" s="63"/>
      <c r="Q88387" s="63"/>
    </row>
    <row r="88388" spans="16:17">
      <c r="P88388" s="63"/>
      <c r="Q88388" s="63"/>
    </row>
    <row r="88389" spans="16:17">
      <c r="P88389" s="63"/>
      <c r="Q88389" s="63"/>
    </row>
    <row r="88390" spans="16:17">
      <c r="P88390" s="63"/>
      <c r="Q88390" s="63"/>
    </row>
    <row r="88391" spans="16:17">
      <c r="P88391" s="63"/>
      <c r="Q88391" s="63"/>
    </row>
    <row r="88392" spans="16:17">
      <c r="P88392" s="63"/>
      <c r="Q88392" s="63"/>
    </row>
    <row r="88393" spans="16:17">
      <c r="P88393" s="63"/>
      <c r="Q88393" s="63"/>
    </row>
    <row r="88394" spans="16:17">
      <c r="P88394" s="63"/>
      <c r="Q88394" s="63"/>
    </row>
    <row r="88395" spans="16:17">
      <c r="P88395" s="63"/>
      <c r="Q88395" s="63"/>
    </row>
    <row r="88396" spans="16:17">
      <c r="P88396" s="63"/>
      <c r="Q88396" s="63"/>
    </row>
    <row r="88397" spans="16:17">
      <c r="P88397" s="63"/>
      <c r="Q88397" s="63"/>
    </row>
    <row r="88398" spans="16:17">
      <c r="P88398" s="63"/>
      <c r="Q88398" s="63"/>
    </row>
    <row r="88399" spans="16:17">
      <c r="P88399" s="63"/>
      <c r="Q88399" s="63"/>
    </row>
    <row r="88400" spans="16:17">
      <c r="P88400" s="63"/>
      <c r="Q88400" s="63"/>
    </row>
    <row r="88401" spans="16:17">
      <c r="P88401" s="63"/>
      <c r="Q88401" s="63"/>
    </row>
    <row r="88402" spans="16:17">
      <c r="P88402" s="63"/>
      <c r="Q88402" s="63"/>
    </row>
    <row r="88403" spans="16:17">
      <c r="P88403" s="63"/>
      <c r="Q88403" s="63"/>
    </row>
    <row r="88404" spans="16:17">
      <c r="P88404" s="63"/>
      <c r="Q88404" s="63"/>
    </row>
    <row r="88405" spans="16:17">
      <c r="P88405" s="63"/>
      <c r="Q88405" s="63"/>
    </row>
    <row r="88406" spans="16:17">
      <c r="P88406" s="63"/>
      <c r="Q88406" s="63"/>
    </row>
    <row r="88407" spans="16:17">
      <c r="P88407" s="63"/>
      <c r="Q88407" s="63"/>
    </row>
    <row r="88408" spans="16:17">
      <c r="P88408" s="63"/>
      <c r="Q88408" s="63"/>
    </row>
    <row r="88409" spans="16:17">
      <c r="P88409" s="63"/>
      <c r="Q88409" s="63"/>
    </row>
    <row r="88410" spans="16:17">
      <c r="P88410" s="63"/>
      <c r="Q88410" s="63"/>
    </row>
    <row r="88411" spans="16:17">
      <c r="P88411" s="63"/>
      <c r="Q88411" s="63"/>
    </row>
    <row r="88412" spans="16:17">
      <c r="P88412" s="63"/>
      <c r="Q88412" s="63"/>
    </row>
    <row r="88413" spans="16:17">
      <c r="P88413" s="63"/>
      <c r="Q88413" s="63"/>
    </row>
    <row r="88414" spans="16:17">
      <c r="P88414" s="63"/>
      <c r="Q88414" s="63"/>
    </row>
    <row r="88415" spans="16:17">
      <c r="P88415" s="63"/>
      <c r="Q88415" s="63"/>
    </row>
    <row r="88416" spans="16:17">
      <c r="P88416" s="63"/>
      <c r="Q88416" s="63"/>
    </row>
    <row r="88417" spans="16:17">
      <c r="P88417" s="63"/>
      <c r="Q88417" s="63"/>
    </row>
    <row r="88418" spans="16:17">
      <c r="P88418" s="63"/>
      <c r="Q88418" s="63"/>
    </row>
    <row r="88419" spans="16:17">
      <c r="P88419" s="63"/>
      <c r="Q88419" s="63"/>
    </row>
    <row r="88420" spans="16:17">
      <c r="P88420" s="63"/>
      <c r="Q88420" s="63"/>
    </row>
    <row r="88421" spans="16:17">
      <c r="P88421" s="63"/>
      <c r="Q88421" s="63"/>
    </row>
    <row r="88422" spans="16:17">
      <c r="P88422" s="63"/>
      <c r="Q88422" s="63"/>
    </row>
    <row r="88423" spans="16:17">
      <c r="P88423" s="63"/>
      <c r="Q88423" s="63"/>
    </row>
    <row r="88424" spans="16:17">
      <c r="P88424" s="63"/>
      <c r="Q88424" s="63"/>
    </row>
    <row r="88425" spans="16:17">
      <c r="P88425" s="63"/>
      <c r="Q88425" s="63"/>
    </row>
    <row r="88426" spans="16:17">
      <c r="P88426" s="63"/>
      <c r="Q88426" s="63"/>
    </row>
    <row r="88427" spans="16:17">
      <c r="P88427" s="63"/>
      <c r="Q88427" s="63"/>
    </row>
    <row r="88428" spans="16:17">
      <c r="P88428" s="63"/>
      <c r="Q88428" s="63"/>
    </row>
    <row r="88429" spans="16:17">
      <c r="P88429" s="63"/>
      <c r="Q88429" s="63"/>
    </row>
    <row r="88430" spans="16:17">
      <c r="P88430" s="63"/>
      <c r="Q88430" s="63"/>
    </row>
    <row r="88431" spans="16:17">
      <c r="P88431" s="63"/>
      <c r="Q88431" s="63"/>
    </row>
    <row r="88432" spans="16:17">
      <c r="P88432" s="63"/>
      <c r="Q88432" s="63"/>
    </row>
    <row r="88433" spans="16:17">
      <c r="P88433" s="63"/>
      <c r="Q88433" s="63"/>
    </row>
    <row r="88434" spans="16:17">
      <c r="P88434" s="63"/>
      <c r="Q88434" s="63"/>
    </row>
    <row r="88435" spans="16:17">
      <c r="P88435" s="63"/>
      <c r="Q88435" s="63"/>
    </row>
    <row r="88436" spans="16:17">
      <c r="P88436" s="63"/>
      <c r="Q88436" s="63"/>
    </row>
    <row r="88437" spans="16:17">
      <c r="P88437" s="63"/>
      <c r="Q88437" s="63"/>
    </row>
    <row r="88438" spans="16:17">
      <c r="P88438" s="63"/>
      <c r="Q88438" s="63"/>
    </row>
    <row r="88439" spans="16:17">
      <c r="P88439" s="63"/>
      <c r="Q88439" s="63"/>
    </row>
    <row r="88440" spans="16:17">
      <c r="P88440" s="63"/>
      <c r="Q88440" s="63"/>
    </row>
    <row r="88441" spans="16:17">
      <c r="P88441" s="63"/>
      <c r="Q88441" s="63"/>
    </row>
    <row r="88442" spans="16:17">
      <c r="P88442" s="63"/>
      <c r="Q88442" s="63"/>
    </row>
    <row r="88443" spans="16:17">
      <c r="P88443" s="63"/>
      <c r="Q88443" s="63"/>
    </row>
    <row r="88444" spans="16:17">
      <c r="P88444" s="63"/>
      <c r="Q88444" s="63"/>
    </row>
    <row r="88445" spans="16:17">
      <c r="P88445" s="63"/>
      <c r="Q88445" s="63"/>
    </row>
    <row r="88446" spans="16:17">
      <c r="P88446" s="63"/>
      <c r="Q88446" s="63"/>
    </row>
    <row r="88447" spans="16:17">
      <c r="P88447" s="63"/>
      <c r="Q88447" s="63"/>
    </row>
    <row r="88448" spans="16:17">
      <c r="P88448" s="63"/>
      <c r="Q88448" s="63"/>
    </row>
    <row r="88449" spans="16:17">
      <c r="P88449" s="63"/>
      <c r="Q88449" s="63"/>
    </row>
    <row r="88450" spans="16:17">
      <c r="P88450" s="63"/>
      <c r="Q88450" s="63"/>
    </row>
    <row r="88451" spans="16:17">
      <c r="P88451" s="63"/>
      <c r="Q88451" s="63"/>
    </row>
    <row r="88452" spans="16:17">
      <c r="P88452" s="63"/>
      <c r="Q88452" s="63"/>
    </row>
    <row r="88453" spans="16:17">
      <c r="P88453" s="63"/>
      <c r="Q88453" s="63"/>
    </row>
    <row r="88454" spans="16:17">
      <c r="P88454" s="63"/>
      <c r="Q88454" s="63"/>
    </row>
    <row r="88455" spans="16:17">
      <c r="P88455" s="63"/>
      <c r="Q88455" s="63"/>
    </row>
    <row r="88456" spans="16:17">
      <c r="P88456" s="63"/>
      <c r="Q88456" s="63"/>
    </row>
    <row r="88457" spans="16:17">
      <c r="P88457" s="63"/>
      <c r="Q88457" s="63"/>
    </row>
    <row r="88458" spans="16:17">
      <c r="P88458" s="63"/>
      <c r="Q88458" s="63"/>
    </row>
    <row r="88459" spans="16:17">
      <c r="P88459" s="63"/>
      <c r="Q88459" s="63"/>
    </row>
    <row r="88460" spans="16:17">
      <c r="P88460" s="63"/>
      <c r="Q88460" s="63"/>
    </row>
    <row r="88461" spans="16:17">
      <c r="P88461" s="63"/>
      <c r="Q88461" s="63"/>
    </row>
    <row r="88462" spans="16:17">
      <c r="P88462" s="63"/>
      <c r="Q88462" s="63"/>
    </row>
    <row r="88463" spans="16:17">
      <c r="P88463" s="63"/>
      <c r="Q88463" s="63"/>
    </row>
    <row r="88464" spans="16:17">
      <c r="P88464" s="63"/>
      <c r="Q88464" s="63"/>
    </row>
    <row r="88465" spans="16:17">
      <c r="P88465" s="63"/>
      <c r="Q88465" s="63"/>
    </row>
    <row r="88466" spans="16:17">
      <c r="P88466" s="63"/>
      <c r="Q88466" s="63"/>
    </row>
    <row r="88467" spans="16:17">
      <c r="P88467" s="63"/>
      <c r="Q88467" s="63"/>
    </row>
    <row r="88468" spans="16:17">
      <c r="P88468" s="63"/>
      <c r="Q88468" s="63"/>
    </row>
    <row r="88469" spans="16:17">
      <c r="P88469" s="63"/>
      <c r="Q88469" s="63"/>
    </row>
    <row r="88470" spans="16:17">
      <c r="P88470" s="63"/>
      <c r="Q88470" s="63"/>
    </row>
    <row r="88471" spans="16:17">
      <c r="P88471" s="63"/>
      <c r="Q88471" s="63"/>
    </row>
    <row r="88472" spans="16:17">
      <c r="P88472" s="63"/>
      <c r="Q88472" s="63"/>
    </row>
    <row r="88473" spans="16:17">
      <c r="P88473" s="63"/>
      <c r="Q88473" s="63"/>
    </row>
    <row r="88474" spans="16:17">
      <c r="P88474" s="63"/>
      <c r="Q88474" s="63"/>
    </row>
    <row r="88475" spans="16:17">
      <c r="P88475" s="63"/>
      <c r="Q88475" s="63"/>
    </row>
    <row r="88476" spans="16:17">
      <c r="P88476" s="63"/>
      <c r="Q88476" s="63"/>
    </row>
    <row r="88477" spans="16:17">
      <c r="P88477" s="63"/>
      <c r="Q88477" s="63"/>
    </row>
    <row r="88478" spans="16:17">
      <c r="P88478" s="63"/>
      <c r="Q88478" s="63"/>
    </row>
    <row r="88479" spans="16:17">
      <c r="P88479" s="63"/>
      <c r="Q88479" s="63"/>
    </row>
    <row r="88480" spans="16:17">
      <c r="P88480" s="63"/>
      <c r="Q88480" s="63"/>
    </row>
    <row r="88481" spans="16:17">
      <c r="P88481" s="63"/>
      <c r="Q88481" s="63"/>
    </row>
    <row r="88482" spans="16:17">
      <c r="P88482" s="63"/>
      <c r="Q88482" s="63"/>
    </row>
    <row r="88483" spans="16:17">
      <c r="P88483" s="63"/>
      <c r="Q88483" s="63"/>
    </row>
    <row r="88484" spans="16:17">
      <c r="P88484" s="63"/>
      <c r="Q88484" s="63"/>
    </row>
    <row r="88485" spans="16:17">
      <c r="P88485" s="63"/>
      <c r="Q88485" s="63"/>
    </row>
    <row r="88486" spans="16:17">
      <c r="P88486" s="63"/>
      <c r="Q88486" s="63"/>
    </row>
    <row r="88487" spans="16:17">
      <c r="P88487" s="63"/>
      <c r="Q88487" s="63"/>
    </row>
    <row r="88488" spans="16:17">
      <c r="P88488" s="63"/>
      <c r="Q88488" s="63"/>
    </row>
    <row r="88489" spans="16:17">
      <c r="P88489" s="63"/>
      <c r="Q88489" s="63"/>
    </row>
    <row r="88490" spans="16:17">
      <c r="P88490" s="63"/>
      <c r="Q88490" s="63"/>
    </row>
    <row r="88491" spans="16:17">
      <c r="P88491" s="63"/>
      <c r="Q88491" s="63"/>
    </row>
    <row r="88492" spans="16:17">
      <c r="P88492" s="63"/>
      <c r="Q88492" s="63"/>
    </row>
    <row r="88493" spans="16:17">
      <c r="P88493" s="63"/>
      <c r="Q88493" s="63"/>
    </row>
    <row r="88494" spans="16:17">
      <c r="P88494" s="63"/>
      <c r="Q88494" s="63"/>
    </row>
    <row r="88495" spans="16:17">
      <c r="P88495" s="63"/>
      <c r="Q88495" s="63"/>
    </row>
    <row r="88496" spans="16:17">
      <c r="P88496" s="63"/>
      <c r="Q88496" s="63"/>
    </row>
    <row r="88497" spans="16:17">
      <c r="P88497" s="63"/>
      <c r="Q88497" s="63"/>
    </row>
    <row r="88498" spans="16:17">
      <c r="P88498" s="63"/>
      <c r="Q88498" s="63"/>
    </row>
    <row r="88499" spans="16:17">
      <c r="P88499" s="63"/>
      <c r="Q88499" s="63"/>
    </row>
    <row r="88500" spans="16:17">
      <c r="P88500" s="63"/>
      <c r="Q88500" s="63"/>
    </row>
    <row r="88501" spans="16:17">
      <c r="P88501" s="63"/>
      <c r="Q88501" s="63"/>
    </row>
    <row r="88502" spans="16:17">
      <c r="P88502" s="63"/>
      <c r="Q88502" s="63"/>
    </row>
    <row r="88503" spans="16:17">
      <c r="P88503" s="63"/>
      <c r="Q88503" s="63"/>
    </row>
    <row r="88504" spans="16:17">
      <c r="P88504" s="63"/>
      <c r="Q88504" s="63"/>
    </row>
    <row r="88505" spans="16:17">
      <c r="P88505" s="63"/>
      <c r="Q88505" s="63"/>
    </row>
    <row r="88506" spans="16:17">
      <c r="P88506" s="63"/>
      <c r="Q88506" s="63"/>
    </row>
    <row r="88507" spans="16:17">
      <c r="P88507" s="63"/>
      <c r="Q88507" s="63"/>
    </row>
    <row r="88508" spans="16:17">
      <c r="P88508" s="63"/>
      <c r="Q88508" s="63"/>
    </row>
    <row r="88509" spans="16:17">
      <c r="P88509" s="63"/>
      <c r="Q88509" s="63"/>
    </row>
    <row r="88510" spans="16:17">
      <c r="P88510" s="63"/>
      <c r="Q88510" s="63"/>
    </row>
    <row r="88511" spans="16:17">
      <c r="P88511" s="63"/>
      <c r="Q88511" s="63"/>
    </row>
    <row r="88512" spans="16:17">
      <c r="P88512" s="63"/>
      <c r="Q88512" s="63"/>
    </row>
    <row r="88513" spans="16:17">
      <c r="P88513" s="63"/>
      <c r="Q88513" s="63"/>
    </row>
    <row r="88514" spans="16:17">
      <c r="P88514" s="63"/>
      <c r="Q88514" s="63"/>
    </row>
    <row r="88515" spans="16:17">
      <c r="P88515" s="63"/>
      <c r="Q88515" s="63"/>
    </row>
    <row r="88516" spans="16:17">
      <c r="P88516" s="63"/>
      <c r="Q88516" s="63"/>
    </row>
    <row r="88517" spans="16:17">
      <c r="P88517" s="63"/>
      <c r="Q88517" s="63"/>
    </row>
    <row r="88518" spans="16:17">
      <c r="P88518" s="63"/>
      <c r="Q88518" s="63"/>
    </row>
    <row r="88519" spans="16:17">
      <c r="P88519" s="63"/>
      <c r="Q88519" s="63"/>
    </row>
    <row r="88520" spans="16:17">
      <c r="P88520" s="63"/>
      <c r="Q88520" s="63"/>
    </row>
    <row r="88521" spans="16:17">
      <c r="P88521" s="63"/>
      <c r="Q88521" s="63"/>
    </row>
    <row r="88522" spans="16:17">
      <c r="P88522" s="63"/>
      <c r="Q88522" s="63"/>
    </row>
    <row r="88523" spans="16:17">
      <c r="P88523" s="63"/>
      <c r="Q88523" s="63"/>
    </row>
    <row r="88524" spans="16:17">
      <c r="P88524" s="63"/>
      <c r="Q88524" s="63"/>
    </row>
    <row r="88525" spans="16:17">
      <c r="P88525" s="63"/>
      <c r="Q88525" s="63"/>
    </row>
    <row r="88526" spans="16:17">
      <c r="P88526" s="63"/>
      <c r="Q88526" s="63"/>
    </row>
    <row r="88527" spans="16:17">
      <c r="P88527" s="63"/>
      <c r="Q88527" s="63"/>
    </row>
    <row r="88528" spans="16:17">
      <c r="P88528" s="63"/>
      <c r="Q88528" s="63"/>
    </row>
    <row r="88529" spans="16:17">
      <c r="P88529" s="63"/>
      <c r="Q88529" s="63"/>
    </row>
    <row r="88530" spans="16:17">
      <c r="P88530" s="63"/>
      <c r="Q88530" s="63"/>
    </row>
    <row r="88531" spans="16:17">
      <c r="P88531" s="63"/>
      <c r="Q88531" s="63"/>
    </row>
    <row r="88532" spans="16:17">
      <c r="P88532" s="63"/>
      <c r="Q88532" s="63"/>
    </row>
    <row r="88533" spans="16:17">
      <c r="P88533" s="63"/>
      <c r="Q88533" s="63"/>
    </row>
    <row r="88534" spans="16:17">
      <c r="P88534" s="63"/>
      <c r="Q88534" s="63"/>
    </row>
    <row r="88535" spans="16:17">
      <c r="P88535" s="63"/>
      <c r="Q88535" s="63"/>
    </row>
    <row r="88536" spans="16:17">
      <c r="P88536" s="63"/>
      <c r="Q88536" s="63"/>
    </row>
    <row r="88537" spans="16:17">
      <c r="P88537" s="63"/>
      <c r="Q88537" s="63"/>
    </row>
    <row r="88538" spans="16:17">
      <c r="P88538" s="63"/>
      <c r="Q88538" s="63"/>
    </row>
    <row r="88539" spans="16:17">
      <c r="P88539" s="63"/>
      <c r="Q88539" s="63"/>
    </row>
    <row r="88540" spans="16:17">
      <c r="P88540" s="63"/>
      <c r="Q88540" s="63"/>
    </row>
    <row r="88541" spans="16:17">
      <c r="P88541" s="63"/>
      <c r="Q88541" s="63"/>
    </row>
    <row r="88542" spans="16:17">
      <c r="P88542" s="63"/>
      <c r="Q88542" s="63"/>
    </row>
    <row r="88543" spans="16:17">
      <c r="P88543" s="63"/>
      <c r="Q88543" s="63"/>
    </row>
    <row r="88544" spans="16:17">
      <c r="P88544" s="63"/>
      <c r="Q88544" s="63"/>
    </row>
    <row r="88545" spans="16:17">
      <c r="P88545" s="63"/>
      <c r="Q88545" s="63"/>
    </row>
    <row r="88546" spans="16:17">
      <c r="P88546" s="63"/>
      <c r="Q88546" s="63"/>
    </row>
    <row r="88547" spans="16:17">
      <c r="P88547" s="63"/>
      <c r="Q88547" s="63"/>
    </row>
    <row r="88548" spans="16:17">
      <c r="P88548" s="63"/>
      <c r="Q88548" s="63"/>
    </row>
    <row r="88549" spans="16:17">
      <c r="P88549" s="63"/>
      <c r="Q88549" s="63"/>
    </row>
    <row r="88550" spans="16:17">
      <c r="P88550" s="63"/>
      <c r="Q88550" s="63"/>
    </row>
    <row r="88551" spans="16:17">
      <c r="P88551" s="63"/>
      <c r="Q88551" s="63"/>
    </row>
    <row r="88552" spans="16:17">
      <c r="P88552" s="63"/>
      <c r="Q88552" s="63"/>
    </row>
    <row r="88553" spans="16:17">
      <c r="P88553" s="63"/>
      <c r="Q88553" s="63"/>
    </row>
    <row r="88554" spans="16:17">
      <c r="P88554" s="63"/>
      <c r="Q88554" s="63"/>
    </row>
    <row r="88555" spans="16:17">
      <c r="P88555" s="63"/>
      <c r="Q88555" s="63"/>
    </row>
    <row r="88556" spans="16:17">
      <c r="P88556" s="63"/>
      <c r="Q88556" s="63"/>
    </row>
    <row r="88557" spans="16:17">
      <c r="P88557" s="63"/>
      <c r="Q88557" s="63"/>
    </row>
    <row r="88558" spans="16:17">
      <c r="P88558" s="63"/>
      <c r="Q88558" s="63"/>
    </row>
    <row r="88559" spans="16:17">
      <c r="P88559" s="63"/>
      <c r="Q88559" s="63"/>
    </row>
    <row r="88560" spans="16:17">
      <c r="P88560" s="63"/>
      <c r="Q88560" s="63"/>
    </row>
    <row r="88561" spans="16:17">
      <c r="P88561" s="63"/>
      <c r="Q88561" s="63"/>
    </row>
    <row r="88562" spans="16:17">
      <c r="P88562" s="63"/>
      <c r="Q88562" s="63"/>
    </row>
    <row r="88563" spans="16:17">
      <c r="P88563" s="63"/>
      <c r="Q88563" s="63"/>
    </row>
    <row r="88564" spans="16:17">
      <c r="P88564" s="63"/>
      <c r="Q88564" s="63"/>
    </row>
    <row r="88565" spans="16:17">
      <c r="P88565" s="63"/>
      <c r="Q88565" s="63"/>
    </row>
    <row r="88566" spans="16:17">
      <c r="P88566" s="63"/>
      <c r="Q88566" s="63"/>
    </row>
    <row r="88567" spans="16:17">
      <c r="P88567" s="63"/>
      <c r="Q88567" s="63"/>
    </row>
    <row r="88568" spans="16:17">
      <c r="P88568" s="63"/>
      <c r="Q88568" s="63"/>
    </row>
    <row r="88569" spans="16:17">
      <c r="P88569" s="63"/>
      <c r="Q88569" s="63"/>
    </row>
    <row r="88570" spans="16:17">
      <c r="P88570" s="63"/>
      <c r="Q88570" s="63"/>
    </row>
    <row r="88571" spans="16:17">
      <c r="P88571" s="63"/>
      <c r="Q88571" s="63"/>
    </row>
    <row r="88572" spans="16:17">
      <c r="P88572" s="63"/>
      <c r="Q88572" s="63"/>
    </row>
    <row r="88573" spans="16:17">
      <c r="P88573" s="63"/>
      <c r="Q88573" s="63"/>
    </row>
    <row r="88574" spans="16:17">
      <c r="P88574" s="63"/>
      <c r="Q88574" s="63"/>
    </row>
    <row r="88575" spans="16:17">
      <c r="P88575" s="63"/>
      <c r="Q88575" s="63"/>
    </row>
    <row r="88576" spans="16:17">
      <c r="P88576" s="63"/>
      <c r="Q88576" s="63"/>
    </row>
    <row r="88577" spans="16:17">
      <c r="P88577" s="63"/>
      <c r="Q88577" s="63"/>
    </row>
    <row r="88578" spans="16:17">
      <c r="P88578" s="63"/>
      <c r="Q88578" s="63"/>
    </row>
    <row r="88579" spans="16:17">
      <c r="P88579" s="63"/>
      <c r="Q88579" s="63"/>
    </row>
    <row r="88580" spans="16:17">
      <c r="P88580" s="63"/>
      <c r="Q88580" s="63"/>
    </row>
    <row r="88581" spans="16:17">
      <c r="P88581" s="63"/>
      <c r="Q88581" s="63"/>
    </row>
    <row r="88582" spans="16:17">
      <c r="P88582" s="63"/>
      <c r="Q88582" s="63"/>
    </row>
    <row r="88583" spans="16:17">
      <c r="P88583" s="63"/>
      <c r="Q88583" s="63"/>
    </row>
    <row r="88584" spans="16:17">
      <c r="P88584" s="63"/>
      <c r="Q88584" s="63"/>
    </row>
    <row r="88585" spans="16:17">
      <c r="P88585" s="63"/>
      <c r="Q88585" s="63"/>
    </row>
    <row r="88586" spans="16:17">
      <c r="P88586" s="63"/>
      <c r="Q88586" s="63"/>
    </row>
    <row r="88587" spans="16:17">
      <c r="P88587" s="63"/>
      <c r="Q88587" s="63"/>
    </row>
    <row r="88588" spans="16:17">
      <c r="P88588" s="63"/>
      <c r="Q88588" s="63"/>
    </row>
    <row r="88589" spans="16:17">
      <c r="P88589" s="63"/>
      <c r="Q88589" s="63"/>
    </row>
    <row r="88590" spans="16:17">
      <c r="P88590" s="63"/>
      <c r="Q88590" s="63"/>
    </row>
    <row r="88591" spans="16:17">
      <c r="P88591" s="63"/>
      <c r="Q88591" s="63"/>
    </row>
    <row r="88592" spans="16:17">
      <c r="P88592" s="63"/>
      <c r="Q88592" s="63"/>
    </row>
    <row r="88593" spans="16:17">
      <c r="P88593" s="63"/>
      <c r="Q88593" s="63"/>
    </row>
    <row r="88594" spans="16:17">
      <c r="P88594" s="63"/>
      <c r="Q88594" s="63"/>
    </row>
    <row r="88595" spans="16:17">
      <c r="P88595" s="63"/>
      <c r="Q88595" s="63"/>
    </row>
    <row r="88596" spans="16:17">
      <c r="P88596" s="63"/>
      <c r="Q88596" s="63"/>
    </row>
    <row r="88597" spans="16:17">
      <c r="P88597" s="63"/>
      <c r="Q88597" s="63"/>
    </row>
    <row r="88598" spans="16:17">
      <c r="P88598" s="63"/>
      <c r="Q88598" s="63"/>
    </row>
    <row r="88599" spans="16:17">
      <c r="P88599" s="63"/>
      <c r="Q88599" s="63"/>
    </row>
    <row r="88600" spans="16:17">
      <c r="P88600" s="63"/>
      <c r="Q88600" s="63"/>
    </row>
    <row r="88601" spans="16:17">
      <c r="P88601" s="63"/>
      <c r="Q88601" s="63"/>
    </row>
    <row r="88602" spans="16:17">
      <c r="P88602" s="63"/>
      <c r="Q88602" s="63"/>
    </row>
    <row r="88603" spans="16:17">
      <c r="P88603" s="63"/>
      <c r="Q88603" s="63"/>
    </row>
    <row r="88604" spans="16:17">
      <c r="P88604" s="63"/>
      <c r="Q88604" s="63"/>
    </row>
    <row r="88605" spans="16:17">
      <c r="P88605" s="63"/>
      <c r="Q88605" s="63"/>
    </row>
    <row r="88606" spans="16:17">
      <c r="P88606" s="63"/>
      <c r="Q88606" s="63"/>
    </row>
    <row r="88607" spans="16:17">
      <c r="P88607" s="63"/>
      <c r="Q88607" s="63"/>
    </row>
    <row r="88608" spans="16:17">
      <c r="P88608" s="63"/>
      <c r="Q88608" s="63"/>
    </row>
    <row r="88609" spans="16:17">
      <c r="P88609" s="63"/>
      <c r="Q88609" s="63"/>
    </row>
    <row r="88610" spans="16:17">
      <c r="P88610" s="63"/>
      <c r="Q88610" s="63"/>
    </row>
    <row r="88611" spans="16:17">
      <c r="P88611" s="63"/>
      <c r="Q88611" s="63"/>
    </row>
    <row r="88612" spans="16:17">
      <c r="P88612" s="63"/>
      <c r="Q88612" s="63"/>
    </row>
    <row r="88613" spans="16:17">
      <c r="P88613" s="63"/>
      <c r="Q88613" s="63"/>
    </row>
    <row r="88614" spans="16:17">
      <c r="P88614" s="63"/>
      <c r="Q88614" s="63"/>
    </row>
    <row r="88615" spans="16:17">
      <c r="P88615" s="63"/>
      <c r="Q88615" s="63"/>
    </row>
    <row r="88616" spans="16:17">
      <c r="P88616" s="63"/>
      <c r="Q88616" s="63"/>
    </row>
    <row r="88617" spans="16:17">
      <c r="P88617" s="63"/>
      <c r="Q88617" s="63"/>
    </row>
    <row r="88618" spans="16:17">
      <c r="P88618" s="63"/>
      <c r="Q88618" s="63"/>
    </row>
    <row r="88619" spans="16:17">
      <c r="P88619" s="63"/>
      <c r="Q88619" s="63"/>
    </row>
    <row r="88620" spans="16:17">
      <c r="P88620" s="63"/>
      <c r="Q88620" s="63"/>
    </row>
    <row r="88621" spans="16:17">
      <c r="P88621" s="63"/>
      <c r="Q88621" s="63"/>
    </row>
    <row r="88622" spans="16:17">
      <c r="P88622" s="63"/>
      <c r="Q88622" s="63"/>
    </row>
    <row r="88623" spans="16:17">
      <c r="P88623" s="63"/>
      <c r="Q88623" s="63"/>
    </row>
    <row r="88624" spans="16:17">
      <c r="P88624" s="63"/>
      <c r="Q88624" s="63"/>
    </row>
    <row r="88625" spans="16:17">
      <c r="P88625" s="63"/>
      <c r="Q88625" s="63"/>
    </row>
    <row r="88626" spans="16:17">
      <c r="P88626" s="63"/>
      <c r="Q88626" s="63"/>
    </row>
    <row r="88627" spans="16:17">
      <c r="P88627" s="63"/>
      <c r="Q88627" s="63"/>
    </row>
    <row r="88628" spans="16:17">
      <c r="P88628" s="63"/>
      <c r="Q88628" s="63"/>
    </row>
    <row r="88629" spans="16:17">
      <c r="P88629" s="63"/>
      <c r="Q88629" s="63"/>
    </row>
    <row r="88630" spans="16:17">
      <c r="P88630" s="63"/>
      <c r="Q88630" s="63"/>
    </row>
    <row r="88631" spans="16:17">
      <c r="P88631" s="63"/>
      <c r="Q88631" s="63"/>
    </row>
    <row r="88632" spans="16:17">
      <c r="P88632" s="63"/>
      <c r="Q88632" s="63"/>
    </row>
    <row r="88633" spans="16:17">
      <c r="P88633" s="63"/>
      <c r="Q88633" s="63"/>
    </row>
    <row r="88634" spans="16:17">
      <c r="P88634" s="63"/>
      <c r="Q88634" s="63"/>
    </row>
    <row r="88635" spans="16:17">
      <c r="P88635" s="63"/>
      <c r="Q88635" s="63"/>
    </row>
    <row r="88636" spans="16:17">
      <c r="P88636" s="63"/>
      <c r="Q88636" s="63"/>
    </row>
    <row r="88637" spans="16:17">
      <c r="P88637" s="63"/>
      <c r="Q88637" s="63"/>
    </row>
    <row r="88638" spans="16:17">
      <c r="P88638" s="63"/>
      <c r="Q88638" s="63"/>
    </row>
    <row r="88639" spans="16:17">
      <c r="P88639" s="63"/>
      <c r="Q88639" s="63"/>
    </row>
    <row r="88640" spans="16:17">
      <c r="P88640" s="63"/>
      <c r="Q88640" s="63"/>
    </row>
    <row r="88641" spans="16:17">
      <c r="P88641" s="63"/>
      <c r="Q88641" s="63"/>
    </row>
    <row r="88642" spans="16:17">
      <c r="P88642" s="63"/>
      <c r="Q88642" s="63"/>
    </row>
    <row r="88643" spans="16:17">
      <c r="P88643" s="63"/>
      <c r="Q88643" s="63"/>
    </row>
    <row r="88644" spans="16:17">
      <c r="P88644" s="63"/>
      <c r="Q88644" s="63"/>
    </row>
    <row r="88645" spans="16:17">
      <c r="P88645" s="63"/>
      <c r="Q88645" s="63"/>
    </row>
    <row r="88646" spans="16:17">
      <c r="P88646" s="63"/>
      <c r="Q88646" s="63"/>
    </row>
    <row r="88647" spans="16:17">
      <c r="P88647" s="63"/>
      <c r="Q88647" s="63"/>
    </row>
    <row r="88648" spans="16:17">
      <c r="P88648" s="63"/>
      <c r="Q88648" s="63"/>
    </row>
    <row r="88649" spans="16:17">
      <c r="P88649" s="63"/>
      <c r="Q88649" s="63"/>
    </row>
    <row r="88650" spans="16:17">
      <c r="P88650" s="63"/>
      <c r="Q88650" s="63"/>
    </row>
    <row r="88651" spans="16:17">
      <c r="P88651" s="63"/>
      <c r="Q88651" s="63"/>
    </row>
    <row r="88652" spans="16:17">
      <c r="P88652" s="63"/>
      <c r="Q88652" s="63"/>
    </row>
    <row r="88653" spans="16:17">
      <c r="P88653" s="63"/>
      <c r="Q88653" s="63"/>
    </row>
    <row r="88654" spans="16:17">
      <c r="P88654" s="63"/>
      <c r="Q88654" s="63"/>
    </row>
    <row r="88655" spans="16:17">
      <c r="P88655" s="63"/>
      <c r="Q88655" s="63"/>
    </row>
    <row r="88656" spans="16:17">
      <c r="P88656" s="63"/>
      <c r="Q88656" s="63"/>
    </row>
    <row r="88657" spans="16:17">
      <c r="P88657" s="63"/>
      <c r="Q88657" s="63"/>
    </row>
    <row r="88658" spans="16:17">
      <c r="P88658" s="63"/>
      <c r="Q88658" s="63"/>
    </row>
    <row r="88659" spans="16:17">
      <c r="P88659" s="63"/>
      <c r="Q88659" s="63"/>
    </row>
    <row r="88660" spans="16:17">
      <c r="P88660" s="63"/>
      <c r="Q88660" s="63"/>
    </row>
    <row r="88661" spans="16:17">
      <c r="P88661" s="63"/>
      <c r="Q88661" s="63"/>
    </row>
    <row r="88662" spans="16:17">
      <c r="P88662" s="63"/>
      <c r="Q88662" s="63"/>
    </row>
    <row r="88663" spans="16:17">
      <c r="P88663" s="63"/>
      <c r="Q88663" s="63"/>
    </row>
    <row r="88664" spans="16:17">
      <c r="P88664" s="63"/>
      <c r="Q88664" s="63"/>
    </row>
    <row r="88665" spans="16:17">
      <c r="P88665" s="63"/>
      <c r="Q88665" s="63"/>
    </row>
    <row r="88666" spans="16:17">
      <c r="P88666" s="63"/>
      <c r="Q88666" s="63"/>
    </row>
    <row r="88667" spans="16:17">
      <c r="P88667" s="63"/>
      <c r="Q88667" s="63"/>
    </row>
    <row r="88668" spans="16:17">
      <c r="P88668" s="63"/>
      <c r="Q88668" s="63"/>
    </row>
    <row r="88669" spans="16:17">
      <c r="P88669" s="63"/>
      <c r="Q88669" s="63"/>
    </row>
    <row r="88670" spans="16:17">
      <c r="P88670" s="63"/>
      <c r="Q88670" s="63"/>
    </row>
    <row r="88671" spans="16:17">
      <c r="P88671" s="63"/>
      <c r="Q88671" s="63"/>
    </row>
    <row r="88672" spans="16:17">
      <c r="P88672" s="63"/>
      <c r="Q88672" s="63"/>
    </row>
    <row r="88673" spans="16:17">
      <c r="P88673" s="63"/>
      <c r="Q88673" s="63"/>
    </row>
    <row r="88674" spans="16:17">
      <c r="P88674" s="63"/>
      <c r="Q88674" s="63"/>
    </row>
    <row r="88675" spans="16:17">
      <c r="P88675" s="63"/>
      <c r="Q88675" s="63"/>
    </row>
    <row r="88676" spans="16:17">
      <c r="P88676" s="63"/>
      <c r="Q88676" s="63"/>
    </row>
    <row r="88677" spans="16:17">
      <c r="P88677" s="63"/>
      <c r="Q88677" s="63"/>
    </row>
    <row r="88678" spans="16:17">
      <c r="P88678" s="63"/>
      <c r="Q88678" s="63"/>
    </row>
    <row r="88679" spans="16:17">
      <c r="P88679" s="63"/>
      <c r="Q88679" s="63"/>
    </row>
    <row r="88680" spans="16:17">
      <c r="P88680" s="63"/>
      <c r="Q88680" s="63"/>
    </row>
    <row r="88681" spans="16:17">
      <c r="P88681" s="63"/>
      <c r="Q88681" s="63"/>
    </row>
    <row r="88682" spans="16:17">
      <c r="P88682" s="63"/>
      <c r="Q88682" s="63"/>
    </row>
    <row r="88683" spans="16:17">
      <c r="P88683" s="63"/>
      <c r="Q88683" s="63"/>
    </row>
    <row r="88684" spans="16:17">
      <c r="P88684" s="63"/>
      <c r="Q88684" s="63"/>
    </row>
    <row r="88685" spans="16:17">
      <c r="P88685" s="63"/>
      <c r="Q88685" s="63"/>
    </row>
    <row r="88686" spans="16:17">
      <c r="P88686" s="63"/>
      <c r="Q88686" s="63"/>
    </row>
    <row r="88687" spans="16:17">
      <c r="P88687" s="63"/>
      <c r="Q88687" s="63"/>
    </row>
    <row r="88688" spans="16:17">
      <c r="P88688" s="63"/>
      <c r="Q88688" s="63"/>
    </row>
    <row r="88689" spans="16:17">
      <c r="P88689" s="63"/>
      <c r="Q88689" s="63"/>
    </row>
    <row r="88690" spans="16:17">
      <c r="P88690" s="63"/>
      <c r="Q88690" s="63"/>
    </row>
    <row r="88691" spans="16:17">
      <c r="P88691" s="63"/>
      <c r="Q88691" s="63"/>
    </row>
    <row r="88692" spans="16:17">
      <c r="P88692" s="63"/>
      <c r="Q88692" s="63"/>
    </row>
    <row r="88693" spans="16:17">
      <c r="P88693" s="63"/>
      <c r="Q88693" s="63"/>
    </row>
    <row r="88694" spans="16:17">
      <c r="P88694" s="63"/>
      <c r="Q88694" s="63"/>
    </row>
    <row r="88695" spans="16:17">
      <c r="P88695" s="63"/>
      <c r="Q88695" s="63"/>
    </row>
    <row r="88696" spans="16:17">
      <c r="P88696" s="63"/>
      <c r="Q88696" s="63"/>
    </row>
    <row r="88697" spans="16:17">
      <c r="P88697" s="63"/>
      <c r="Q88697" s="63"/>
    </row>
    <row r="88698" spans="16:17">
      <c r="P88698" s="63"/>
      <c r="Q88698" s="63"/>
    </row>
    <row r="88699" spans="16:17">
      <c r="P88699" s="63"/>
      <c r="Q88699" s="63"/>
    </row>
    <row r="88700" spans="16:17">
      <c r="P88700" s="63"/>
      <c r="Q88700" s="63"/>
    </row>
    <row r="88701" spans="16:17">
      <c r="P88701" s="63"/>
      <c r="Q88701" s="63"/>
    </row>
    <row r="88702" spans="16:17">
      <c r="P88702" s="63"/>
      <c r="Q88702" s="63"/>
    </row>
    <row r="88703" spans="16:17">
      <c r="P88703" s="63"/>
      <c r="Q88703" s="63"/>
    </row>
    <row r="88704" spans="16:17">
      <c r="P88704" s="63"/>
      <c r="Q88704" s="63"/>
    </row>
    <row r="88705" spans="16:17">
      <c r="P88705" s="63"/>
      <c r="Q88705" s="63"/>
    </row>
    <row r="88706" spans="16:17">
      <c r="P88706" s="63"/>
      <c r="Q88706" s="63"/>
    </row>
    <row r="88707" spans="16:17">
      <c r="P88707" s="63"/>
      <c r="Q88707" s="63"/>
    </row>
    <row r="88708" spans="16:17">
      <c r="P88708" s="63"/>
      <c r="Q88708" s="63"/>
    </row>
    <row r="88709" spans="16:17">
      <c r="P88709" s="63"/>
      <c r="Q88709" s="63"/>
    </row>
    <row r="88710" spans="16:17">
      <c r="P88710" s="63"/>
      <c r="Q88710" s="63"/>
    </row>
    <row r="88711" spans="16:17">
      <c r="P88711" s="63"/>
      <c r="Q88711" s="63"/>
    </row>
    <row r="88712" spans="16:17">
      <c r="P88712" s="63"/>
      <c r="Q88712" s="63"/>
    </row>
    <row r="88713" spans="16:17">
      <c r="P88713" s="63"/>
      <c r="Q88713" s="63"/>
    </row>
    <row r="88714" spans="16:17">
      <c r="P88714" s="63"/>
      <c r="Q88714" s="63"/>
    </row>
    <row r="88715" spans="16:17">
      <c r="P88715" s="63"/>
      <c r="Q88715" s="63"/>
    </row>
    <row r="88716" spans="16:17">
      <c r="P88716" s="63"/>
      <c r="Q88716" s="63"/>
    </row>
    <row r="88717" spans="16:17">
      <c r="P88717" s="63"/>
      <c r="Q88717" s="63"/>
    </row>
    <row r="88718" spans="16:17">
      <c r="P88718" s="63"/>
      <c r="Q88718" s="63"/>
    </row>
    <row r="88719" spans="16:17">
      <c r="P88719" s="63"/>
      <c r="Q88719" s="63"/>
    </row>
    <row r="88720" spans="16:17">
      <c r="P88720" s="63"/>
      <c r="Q88720" s="63"/>
    </row>
    <row r="88721" spans="16:17">
      <c r="P88721" s="63"/>
      <c r="Q88721" s="63"/>
    </row>
    <row r="88722" spans="16:17">
      <c r="P88722" s="63"/>
      <c r="Q88722" s="63"/>
    </row>
    <row r="88723" spans="16:17">
      <c r="P88723" s="63"/>
      <c r="Q88723" s="63"/>
    </row>
    <row r="88724" spans="16:17">
      <c r="P88724" s="63"/>
      <c r="Q88724" s="63"/>
    </row>
    <row r="88725" spans="16:17">
      <c r="P88725" s="63"/>
      <c r="Q88725" s="63"/>
    </row>
    <row r="88726" spans="16:17">
      <c r="P88726" s="63"/>
      <c r="Q88726" s="63"/>
    </row>
    <row r="88727" spans="16:17">
      <c r="P88727" s="63"/>
      <c r="Q88727" s="63"/>
    </row>
    <row r="88728" spans="16:17">
      <c r="P88728" s="63"/>
      <c r="Q88728" s="63"/>
    </row>
    <row r="88729" spans="16:17">
      <c r="P88729" s="63"/>
      <c r="Q88729" s="63"/>
    </row>
    <row r="88730" spans="16:17">
      <c r="P88730" s="63"/>
      <c r="Q88730" s="63"/>
    </row>
    <row r="88731" spans="16:17">
      <c r="P88731" s="63"/>
      <c r="Q88731" s="63"/>
    </row>
    <row r="88732" spans="16:17">
      <c r="P88732" s="63"/>
      <c r="Q88732" s="63"/>
    </row>
    <row r="88733" spans="16:17">
      <c r="P88733" s="63"/>
      <c r="Q88733" s="63"/>
    </row>
    <row r="88734" spans="16:17">
      <c r="P88734" s="63"/>
      <c r="Q88734" s="63"/>
    </row>
    <row r="88735" spans="16:17">
      <c r="P88735" s="63"/>
      <c r="Q88735" s="63"/>
    </row>
    <row r="88736" spans="16:17">
      <c r="P88736" s="63"/>
      <c r="Q88736" s="63"/>
    </row>
    <row r="88737" spans="16:17">
      <c r="P88737" s="63"/>
      <c r="Q88737" s="63"/>
    </row>
    <row r="88738" spans="16:17">
      <c r="P88738" s="63"/>
      <c r="Q88738" s="63"/>
    </row>
    <row r="88739" spans="16:17">
      <c r="P88739" s="63"/>
      <c r="Q88739" s="63"/>
    </row>
    <row r="88740" spans="16:17">
      <c r="P88740" s="63"/>
      <c r="Q88740" s="63"/>
    </row>
    <row r="88741" spans="16:17">
      <c r="P88741" s="63"/>
      <c r="Q88741" s="63"/>
    </row>
    <row r="88742" spans="16:17">
      <c r="P88742" s="63"/>
      <c r="Q88742" s="63"/>
    </row>
    <row r="88743" spans="16:17">
      <c r="P88743" s="63"/>
      <c r="Q88743" s="63"/>
    </row>
    <row r="88744" spans="16:17">
      <c r="P88744" s="63"/>
      <c r="Q88744" s="63"/>
    </row>
    <row r="88745" spans="16:17">
      <c r="P88745" s="63"/>
      <c r="Q88745" s="63"/>
    </row>
    <row r="88746" spans="16:17">
      <c r="P88746" s="63"/>
      <c r="Q88746" s="63"/>
    </row>
    <row r="88747" spans="16:17">
      <c r="P88747" s="63"/>
      <c r="Q88747" s="63"/>
    </row>
    <row r="88748" spans="16:17">
      <c r="P88748" s="63"/>
      <c r="Q88748" s="63"/>
    </row>
    <row r="88749" spans="16:17">
      <c r="P88749" s="63"/>
      <c r="Q88749" s="63"/>
    </row>
    <row r="88750" spans="16:17">
      <c r="P88750" s="63"/>
      <c r="Q88750" s="63"/>
    </row>
    <row r="88751" spans="16:17">
      <c r="P88751" s="63"/>
      <c r="Q88751" s="63"/>
    </row>
    <row r="88752" spans="16:17">
      <c r="P88752" s="63"/>
      <c r="Q88752" s="63"/>
    </row>
    <row r="88753" spans="16:17">
      <c r="P88753" s="63"/>
      <c r="Q88753" s="63"/>
    </row>
    <row r="88754" spans="16:17">
      <c r="P88754" s="63"/>
      <c r="Q88754" s="63"/>
    </row>
    <row r="88755" spans="16:17">
      <c r="P88755" s="63"/>
      <c r="Q88755" s="63"/>
    </row>
    <row r="88756" spans="16:17">
      <c r="P88756" s="63"/>
      <c r="Q88756" s="63"/>
    </row>
    <row r="88757" spans="16:17">
      <c r="P88757" s="63"/>
      <c r="Q88757" s="63"/>
    </row>
    <row r="88758" spans="16:17">
      <c r="P88758" s="63"/>
      <c r="Q88758" s="63"/>
    </row>
    <row r="88759" spans="16:17">
      <c r="P88759" s="63"/>
      <c r="Q88759" s="63"/>
    </row>
    <row r="88760" spans="16:17">
      <c r="P88760" s="63"/>
      <c r="Q88760" s="63"/>
    </row>
    <row r="88761" spans="16:17">
      <c r="P88761" s="63"/>
      <c r="Q88761" s="63"/>
    </row>
    <row r="88762" spans="16:17">
      <c r="P88762" s="63"/>
      <c r="Q88762" s="63"/>
    </row>
    <row r="88763" spans="16:17">
      <c r="P88763" s="63"/>
      <c r="Q88763" s="63"/>
    </row>
    <row r="88764" spans="16:17">
      <c r="P88764" s="63"/>
      <c r="Q88764" s="63"/>
    </row>
    <row r="88765" spans="16:17">
      <c r="P88765" s="63"/>
      <c r="Q88765" s="63"/>
    </row>
    <row r="88766" spans="16:17">
      <c r="P88766" s="63"/>
      <c r="Q88766" s="63"/>
    </row>
    <row r="88767" spans="16:17">
      <c r="P88767" s="63"/>
      <c r="Q88767" s="63"/>
    </row>
    <row r="88768" spans="16:17">
      <c r="P88768" s="63"/>
      <c r="Q88768" s="63"/>
    </row>
    <row r="88769" spans="16:17">
      <c r="P88769" s="63"/>
      <c r="Q88769" s="63"/>
    </row>
    <row r="88770" spans="16:17">
      <c r="P88770" s="63"/>
      <c r="Q88770" s="63"/>
    </row>
    <row r="88771" spans="16:17">
      <c r="P88771" s="63"/>
      <c r="Q88771" s="63"/>
    </row>
    <row r="88772" spans="16:17">
      <c r="P88772" s="63"/>
      <c r="Q88772" s="63"/>
    </row>
    <row r="88773" spans="16:17">
      <c r="P88773" s="63"/>
      <c r="Q88773" s="63"/>
    </row>
    <row r="88774" spans="16:17">
      <c r="P88774" s="63"/>
      <c r="Q88774" s="63"/>
    </row>
    <row r="88775" spans="16:17">
      <c r="P88775" s="63"/>
      <c r="Q88775" s="63"/>
    </row>
    <row r="88776" spans="16:17">
      <c r="P88776" s="63"/>
      <c r="Q88776" s="63"/>
    </row>
    <row r="88777" spans="16:17">
      <c r="P88777" s="63"/>
      <c r="Q88777" s="63"/>
    </row>
    <row r="88778" spans="16:17">
      <c r="P88778" s="63"/>
      <c r="Q88778" s="63"/>
    </row>
    <row r="88779" spans="16:17">
      <c r="P88779" s="63"/>
      <c r="Q88779" s="63"/>
    </row>
    <row r="88780" spans="16:17">
      <c r="P88780" s="63"/>
      <c r="Q88780" s="63"/>
    </row>
    <row r="88781" spans="16:17">
      <c r="P88781" s="63"/>
      <c r="Q88781" s="63"/>
    </row>
    <row r="88782" spans="16:17">
      <c r="P88782" s="63"/>
      <c r="Q88782" s="63"/>
    </row>
    <row r="88783" spans="16:17">
      <c r="P88783" s="63"/>
      <c r="Q88783" s="63"/>
    </row>
    <row r="88784" spans="16:17">
      <c r="P88784" s="63"/>
      <c r="Q88784" s="63"/>
    </row>
    <row r="88785" spans="16:17">
      <c r="P88785" s="63"/>
      <c r="Q88785" s="63"/>
    </row>
    <row r="88786" spans="16:17">
      <c r="P88786" s="63"/>
      <c r="Q88786" s="63"/>
    </row>
    <row r="88787" spans="16:17">
      <c r="P88787" s="63"/>
      <c r="Q88787" s="63"/>
    </row>
    <row r="88788" spans="16:17">
      <c r="P88788" s="63"/>
      <c r="Q88788" s="63"/>
    </row>
    <row r="88789" spans="16:17">
      <c r="P88789" s="63"/>
      <c r="Q88789" s="63"/>
    </row>
    <row r="88790" spans="16:17">
      <c r="P88790" s="63"/>
      <c r="Q88790" s="63"/>
    </row>
    <row r="88791" spans="16:17">
      <c r="P88791" s="63"/>
      <c r="Q88791" s="63"/>
    </row>
    <row r="88792" spans="16:17">
      <c r="P88792" s="63"/>
      <c r="Q88792" s="63"/>
    </row>
    <row r="88793" spans="16:17">
      <c r="P88793" s="63"/>
      <c r="Q88793" s="63"/>
    </row>
    <row r="88794" spans="16:17">
      <c r="P88794" s="63"/>
      <c r="Q88794" s="63"/>
    </row>
    <row r="88795" spans="16:17">
      <c r="P88795" s="63"/>
      <c r="Q88795" s="63"/>
    </row>
    <row r="88796" spans="16:17">
      <c r="P88796" s="63"/>
      <c r="Q88796" s="63"/>
    </row>
    <row r="88797" spans="16:17">
      <c r="P88797" s="63"/>
      <c r="Q88797" s="63"/>
    </row>
    <row r="88798" spans="16:17">
      <c r="P88798" s="63"/>
      <c r="Q88798" s="63"/>
    </row>
    <row r="88799" spans="16:17">
      <c r="P88799" s="63"/>
      <c r="Q88799" s="63"/>
    </row>
    <row r="88800" spans="16:17">
      <c r="P88800" s="63"/>
      <c r="Q88800" s="63"/>
    </row>
    <row r="88801" spans="16:17">
      <c r="P88801" s="63"/>
      <c r="Q88801" s="63"/>
    </row>
    <row r="88802" spans="16:17">
      <c r="P88802" s="63"/>
      <c r="Q88802" s="63"/>
    </row>
    <row r="88803" spans="16:17">
      <c r="P88803" s="63"/>
      <c r="Q88803" s="63"/>
    </row>
    <row r="88804" spans="16:17">
      <c r="P88804" s="63"/>
      <c r="Q88804" s="63"/>
    </row>
    <row r="88805" spans="16:17">
      <c r="P88805" s="63"/>
      <c r="Q88805" s="63"/>
    </row>
    <row r="88806" spans="16:17">
      <c r="P88806" s="63"/>
      <c r="Q88806" s="63"/>
    </row>
    <row r="88807" spans="16:17">
      <c r="P88807" s="63"/>
      <c r="Q88807" s="63"/>
    </row>
    <row r="88808" spans="16:17">
      <c r="P88808" s="63"/>
      <c r="Q88808" s="63"/>
    </row>
    <row r="88809" spans="16:17">
      <c r="P88809" s="63"/>
      <c r="Q88809" s="63"/>
    </row>
    <row r="88810" spans="16:17">
      <c r="P88810" s="63"/>
      <c r="Q88810" s="63"/>
    </row>
    <row r="88811" spans="16:17">
      <c r="P88811" s="63"/>
      <c r="Q88811" s="63"/>
    </row>
    <row r="88812" spans="16:17">
      <c r="P88812" s="63"/>
      <c r="Q88812" s="63"/>
    </row>
    <row r="88813" spans="16:17">
      <c r="P88813" s="63"/>
      <c r="Q88813" s="63"/>
    </row>
    <row r="88814" spans="16:17">
      <c r="P88814" s="63"/>
      <c r="Q88814" s="63"/>
    </row>
    <row r="88815" spans="16:17">
      <c r="P88815" s="63"/>
      <c r="Q88815" s="63"/>
    </row>
    <row r="88816" spans="16:17">
      <c r="P88816" s="63"/>
      <c r="Q88816" s="63"/>
    </row>
    <row r="88817" spans="16:17">
      <c r="P88817" s="63"/>
      <c r="Q88817" s="63"/>
    </row>
    <row r="88818" spans="16:17">
      <c r="P88818" s="63"/>
      <c r="Q88818" s="63"/>
    </row>
    <row r="88819" spans="16:17">
      <c r="P88819" s="63"/>
      <c r="Q88819" s="63"/>
    </row>
    <row r="88820" spans="16:17">
      <c r="P88820" s="63"/>
      <c r="Q88820" s="63"/>
    </row>
    <row r="88821" spans="16:17">
      <c r="P88821" s="63"/>
      <c r="Q88821" s="63"/>
    </row>
    <row r="88822" spans="16:17">
      <c r="P88822" s="63"/>
      <c r="Q88822" s="63"/>
    </row>
    <row r="88823" spans="16:17">
      <c r="P88823" s="63"/>
      <c r="Q88823" s="63"/>
    </row>
    <row r="88824" spans="16:17">
      <c r="P88824" s="63"/>
      <c r="Q88824" s="63"/>
    </row>
    <row r="88825" spans="16:17">
      <c r="P88825" s="63"/>
      <c r="Q88825" s="63"/>
    </row>
    <row r="88826" spans="16:17">
      <c r="P88826" s="63"/>
      <c r="Q88826" s="63"/>
    </row>
    <row r="88827" spans="16:17">
      <c r="P88827" s="63"/>
      <c r="Q88827" s="63"/>
    </row>
    <row r="88828" spans="16:17">
      <c r="P88828" s="63"/>
      <c r="Q88828" s="63"/>
    </row>
    <row r="88829" spans="16:17">
      <c r="P88829" s="63"/>
      <c r="Q88829" s="63"/>
    </row>
    <row r="88830" spans="16:17">
      <c r="P88830" s="63"/>
      <c r="Q88830" s="63"/>
    </row>
    <row r="88831" spans="16:17">
      <c r="P88831" s="63"/>
      <c r="Q88831" s="63"/>
    </row>
    <row r="88832" spans="16:17">
      <c r="P88832" s="63"/>
      <c r="Q88832" s="63"/>
    </row>
    <row r="88833" spans="16:17">
      <c r="P88833" s="63"/>
      <c r="Q88833" s="63"/>
    </row>
    <row r="88834" spans="16:17">
      <c r="P88834" s="63"/>
      <c r="Q88834" s="63"/>
    </row>
    <row r="88835" spans="16:17">
      <c r="P88835" s="63"/>
      <c r="Q88835" s="63"/>
    </row>
    <row r="88836" spans="16:17">
      <c r="P88836" s="63"/>
      <c r="Q88836" s="63"/>
    </row>
    <row r="88837" spans="16:17">
      <c r="P88837" s="63"/>
      <c r="Q88837" s="63"/>
    </row>
    <row r="88838" spans="16:17">
      <c r="P88838" s="63"/>
      <c r="Q88838" s="63"/>
    </row>
    <row r="88839" spans="16:17">
      <c r="P88839" s="63"/>
      <c r="Q88839" s="63"/>
    </row>
    <row r="88840" spans="16:17">
      <c r="P88840" s="63"/>
      <c r="Q88840" s="63"/>
    </row>
    <row r="88841" spans="16:17">
      <c r="P88841" s="63"/>
      <c r="Q88841" s="63"/>
    </row>
    <row r="88842" spans="16:17">
      <c r="P88842" s="63"/>
      <c r="Q88842" s="63"/>
    </row>
    <row r="88843" spans="16:17">
      <c r="P88843" s="63"/>
      <c r="Q88843" s="63"/>
    </row>
    <row r="88844" spans="16:17">
      <c r="P88844" s="63"/>
      <c r="Q88844" s="63"/>
    </row>
    <row r="88845" spans="16:17">
      <c r="P88845" s="63"/>
      <c r="Q88845" s="63"/>
    </row>
    <row r="88846" spans="16:17">
      <c r="P88846" s="63"/>
      <c r="Q88846" s="63"/>
    </row>
    <row r="88847" spans="16:17">
      <c r="P88847" s="63"/>
      <c r="Q88847" s="63"/>
    </row>
    <row r="88848" spans="16:17">
      <c r="P88848" s="63"/>
      <c r="Q88848" s="63"/>
    </row>
    <row r="88849" spans="16:17">
      <c r="P88849" s="63"/>
      <c r="Q88849" s="63"/>
    </row>
    <row r="88850" spans="16:17">
      <c r="P88850" s="63"/>
      <c r="Q88850" s="63"/>
    </row>
    <row r="88851" spans="16:17">
      <c r="P88851" s="63"/>
      <c r="Q88851" s="63"/>
    </row>
    <row r="88852" spans="16:17">
      <c r="P88852" s="63"/>
      <c r="Q88852" s="63"/>
    </row>
    <row r="88853" spans="16:17">
      <c r="P88853" s="63"/>
      <c r="Q88853" s="63"/>
    </row>
    <row r="88854" spans="16:17">
      <c r="P88854" s="63"/>
      <c r="Q88854" s="63"/>
    </row>
    <row r="88855" spans="16:17">
      <c r="P88855" s="63"/>
      <c r="Q88855" s="63"/>
    </row>
    <row r="88856" spans="16:17">
      <c r="P88856" s="63"/>
      <c r="Q88856" s="63"/>
    </row>
    <row r="88857" spans="16:17">
      <c r="P88857" s="63"/>
      <c r="Q88857" s="63"/>
    </row>
    <row r="88858" spans="16:17">
      <c r="P88858" s="63"/>
      <c r="Q88858" s="63"/>
    </row>
    <row r="88859" spans="16:17">
      <c r="P88859" s="63"/>
      <c r="Q88859" s="63"/>
    </row>
    <row r="88860" spans="16:17">
      <c r="P88860" s="63"/>
      <c r="Q88860" s="63"/>
    </row>
    <row r="88861" spans="16:17">
      <c r="P88861" s="63"/>
      <c r="Q88861" s="63"/>
    </row>
    <row r="88862" spans="16:17">
      <c r="P88862" s="63"/>
      <c r="Q88862" s="63"/>
    </row>
    <row r="88863" spans="16:17">
      <c r="P88863" s="63"/>
      <c r="Q88863" s="63"/>
    </row>
    <row r="88864" spans="16:17">
      <c r="P88864" s="63"/>
      <c r="Q88864" s="63"/>
    </row>
    <row r="88865" spans="16:17">
      <c r="P88865" s="63"/>
      <c r="Q88865" s="63"/>
    </row>
    <row r="88866" spans="16:17">
      <c r="P88866" s="63"/>
      <c r="Q88866" s="63"/>
    </row>
    <row r="88867" spans="16:17">
      <c r="P88867" s="63"/>
      <c r="Q88867" s="63"/>
    </row>
    <row r="88868" spans="16:17">
      <c r="P88868" s="63"/>
      <c r="Q88868" s="63"/>
    </row>
    <row r="88869" spans="16:17">
      <c r="P88869" s="63"/>
      <c r="Q88869" s="63"/>
    </row>
    <row r="88870" spans="16:17">
      <c r="P88870" s="63"/>
      <c r="Q88870" s="63"/>
    </row>
    <row r="88871" spans="16:17">
      <c r="P88871" s="63"/>
      <c r="Q88871" s="63"/>
    </row>
    <row r="88872" spans="16:17">
      <c r="P88872" s="63"/>
      <c r="Q88872" s="63"/>
    </row>
    <row r="88873" spans="16:17">
      <c r="P88873" s="63"/>
      <c r="Q88873" s="63"/>
    </row>
    <row r="88874" spans="16:17">
      <c r="P88874" s="63"/>
      <c r="Q88874" s="63"/>
    </row>
    <row r="88875" spans="16:17">
      <c r="P88875" s="63"/>
      <c r="Q88875" s="63"/>
    </row>
    <row r="88876" spans="16:17">
      <c r="P88876" s="63"/>
      <c r="Q88876" s="63"/>
    </row>
    <row r="88877" spans="16:17">
      <c r="P88877" s="63"/>
      <c r="Q88877" s="63"/>
    </row>
    <row r="88878" spans="16:17">
      <c r="P88878" s="63"/>
      <c r="Q88878" s="63"/>
    </row>
    <row r="88879" spans="16:17">
      <c r="P88879" s="63"/>
      <c r="Q88879" s="63"/>
    </row>
    <row r="88880" spans="16:17">
      <c r="P88880" s="63"/>
      <c r="Q88880" s="63"/>
    </row>
    <row r="88881" spans="16:17">
      <c r="P88881" s="63"/>
      <c r="Q88881" s="63"/>
    </row>
    <row r="88882" spans="16:17">
      <c r="P88882" s="63"/>
      <c r="Q88882" s="63"/>
    </row>
    <row r="88883" spans="16:17">
      <c r="P88883" s="63"/>
      <c r="Q88883" s="63"/>
    </row>
    <row r="88884" spans="16:17">
      <c r="P88884" s="63"/>
      <c r="Q88884" s="63"/>
    </row>
    <row r="88885" spans="16:17">
      <c r="P88885" s="63"/>
      <c r="Q88885" s="63"/>
    </row>
    <row r="88886" spans="16:17">
      <c r="P88886" s="63"/>
      <c r="Q88886" s="63"/>
    </row>
    <row r="88887" spans="16:17">
      <c r="P88887" s="63"/>
      <c r="Q88887" s="63"/>
    </row>
    <row r="88888" spans="16:17">
      <c r="P88888" s="63"/>
      <c r="Q88888" s="63"/>
    </row>
    <row r="88889" spans="16:17">
      <c r="P88889" s="63"/>
      <c r="Q88889" s="63"/>
    </row>
    <row r="88890" spans="16:17">
      <c r="P88890" s="63"/>
      <c r="Q88890" s="63"/>
    </row>
    <row r="88891" spans="16:17">
      <c r="P88891" s="63"/>
      <c r="Q88891" s="63"/>
    </row>
    <row r="88892" spans="16:17">
      <c r="P88892" s="63"/>
      <c r="Q88892" s="63"/>
    </row>
    <row r="88893" spans="16:17">
      <c r="P88893" s="63"/>
      <c r="Q88893" s="63"/>
    </row>
    <row r="88894" spans="16:17">
      <c r="P88894" s="63"/>
      <c r="Q88894" s="63"/>
    </row>
    <row r="88895" spans="16:17">
      <c r="P88895" s="63"/>
      <c r="Q88895" s="63"/>
    </row>
    <row r="88896" spans="16:17">
      <c r="P88896" s="63"/>
      <c r="Q88896" s="63"/>
    </row>
    <row r="88897" spans="16:17">
      <c r="P88897" s="63"/>
      <c r="Q88897" s="63"/>
    </row>
    <row r="88898" spans="16:17">
      <c r="P88898" s="63"/>
      <c r="Q88898" s="63"/>
    </row>
    <row r="88899" spans="16:17">
      <c r="P88899" s="63"/>
      <c r="Q88899" s="63"/>
    </row>
    <row r="88900" spans="16:17">
      <c r="P88900" s="63"/>
      <c r="Q88900" s="63"/>
    </row>
    <row r="88901" spans="16:17">
      <c r="P88901" s="63"/>
      <c r="Q88901" s="63"/>
    </row>
    <row r="88902" spans="16:17">
      <c r="P88902" s="63"/>
      <c r="Q88902" s="63"/>
    </row>
    <row r="88903" spans="16:17">
      <c r="P88903" s="63"/>
      <c r="Q88903" s="63"/>
    </row>
    <row r="88904" spans="16:17">
      <c r="P88904" s="63"/>
      <c r="Q88904" s="63"/>
    </row>
    <row r="88905" spans="16:17">
      <c r="P88905" s="63"/>
      <c r="Q88905" s="63"/>
    </row>
    <row r="88906" spans="16:17">
      <c r="P88906" s="63"/>
      <c r="Q88906" s="63"/>
    </row>
    <row r="88907" spans="16:17">
      <c r="P88907" s="63"/>
      <c r="Q88907" s="63"/>
    </row>
    <row r="88908" spans="16:17">
      <c r="P88908" s="63"/>
      <c r="Q88908" s="63"/>
    </row>
    <row r="88909" spans="16:17">
      <c r="P88909" s="63"/>
      <c r="Q88909" s="63"/>
    </row>
    <row r="88910" spans="16:17">
      <c r="P88910" s="63"/>
      <c r="Q88910" s="63"/>
    </row>
    <row r="88911" spans="16:17">
      <c r="P88911" s="63"/>
      <c r="Q88911" s="63"/>
    </row>
    <row r="88912" spans="16:17">
      <c r="P88912" s="63"/>
      <c r="Q88912" s="63"/>
    </row>
    <row r="88913" spans="16:17">
      <c r="P88913" s="63"/>
      <c r="Q88913" s="63"/>
    </row>
    <row r="88914" spans="16:17">
      <c r="P88914" s="63"/>
      <c r="Q88914" s="63"/>
    </row>
    <row r="88915" spans="16:17">
      <c r="P88915" s="63"/>
      <c r="Q88915" s="63"/>
    </row>
    <row r="88916" spans="16:17">
      <c r="P88916" s="63"/>
      <c r="Q88916" s="63"/>
    </row>
    <row r="88917" spans="16:17">
      <c r="P88917" s="63"/>
      <c r="Q88917" s="63"/>
    </row>
    <row r="88918" spans="16:17">
      <c r="P88918" s="63"/>
      <c r="Q88918" s="63"/>
    </row>
    <row r="88919" spans="16:17">
      <c r="P88919" s="63"/>
      <c r="Q88919" s="63"/>
    </row>
    <row r="88920" spans="16:17">
      <c r="P88920" s="63"/>
      <c r="Q88920" s="63"/>
    </row>
    <row r="88921" spans="16:17">
      <c r="P88921" s="63"/>
      <c r="Q88921" s="63"/>
    </row>
    <row r="88922" spans="16:17">
      <c r="P88922" s="63"/>
      <c r="Q88922" s="63"/>
    </row>
    <row r="88923" spans="16:17">
      <c r="P88923" s="63"/>
      <c r="Q88923" s="63"/>
    </row>
    <row r="88924" spans="16:17">
      <c r="P88924" s="63"/>
      <c r="Q88924" s="63"/>
    </row>
    <row r="88925" spans="16:17">
      <c r="P88925" s="63"/>
      <c r="Q88925" s="63"/>
    </row>
    <row r="88926" spans="16:17">
      <c r="P88926" s="63"/>
      <c r="Q88926" s="63"/>
    </row>
    <row r="88927" spans="16:17">
      <c r="P88927" s="63"/>
      <c r="Q88927" s="63"/>
    </row>
    <row r="88928" spans="16:17">
      <c r="P88928" s="63"/>
      <c r="Q88928" s="63"/>
    </row>
    <row r="88929" spans="16:17">
      <c r="P88929" s="63"/>
      <c r="Q88929" s="63"/>
    </row>
    <row r="88930" spans="16:17">
      <c r="P88930" s="63"/>
      <c r="Q88930" s="63"/>
    </row>
    <row r="88931" spans="16:17">
      <c r="P88931" s="63"/>
      <c r="Q88931" s="63"/>
    </row>
    <row r="88932" spans="16:17">
      <c r="P88932" s="63"/>
      <c r="Q88932" s="63"/>
    </row>
    <row r="88933" spans="16:17">
      <c r="P88933" s="63"/>
      <c r="Q88933" s="63"/>
    </row>
    <row r="88934" spans="16:17">
      <c r="P88934" s="63"/>
      <c r="Q88934" s="63"/>
    </row>
    <row r="88935" spans="16:17">
      <c r="P88935" s="63"/>
      <c r="Q88935" s="63"/>
    </row>
    <row r="88936" spans="16:17">
      <c r="P88936" s="63"/>
      <c r="Q88936" s="63"/>
    </row>
    <row r="88937" spans="16:17">
      <c r="P88937" s="63"/>
      <c r="Q88937" s="63"/>
    </row>
    <row r="88938" spans="16:17">
      <c r="P88938" s="63"/>
      <c r="Q88938" s="63"/>
    </row>
    <row r="88939" spans="16:17">
      <c r="P88939" s="63"/>
      <c r="Q88939" s="63"/>
    </row>
    <row r="88940" spans="16:17">
      <c r="P88940" s="63"/>
      <c r="Q88940" s="63"/>
    </row>
    <row r="88941" spans="16:17">
      <c r="P88941" s="63"/>
      <c r="Q88941" s="63"/>
    </row>
    <row r="88942" spans="16:17">
      <c r="P88942" s="63"/>
      <c r="Q88942" s="63"/>
    </row>
    <row r="88943" spans="16:17">
      <c r="P88943" s="63"/>
      <c r="Q88943" s="63"/>
    </row>
    <row r="88944" spans="16:17">
      <c r="P88944" s="63"/>
      <c r="Q88944" s="63"/>
    </row>
    <row r="88945" spans="16:17">
      <c r="P88945" s="63"/>
      <c r="Q88945" s="63"/>
    </row>
    <row r="88946" spans="16:17">
      <c r="P88946" s="63"/>
      <c r="Q88946" s="63"/>
    </row>
    <row r="88947" spans="16:17">
      <c r="P88947" s="63"/>
      <c r="Q88947" s="63"/>
    </row>
    <row r="88948" spans="16:17">
      <c r="P88948" s="63"/>
      <c r="Q88948" s="63"/>
    </row>
    <row r="88949" spans="16:17">
      <c r="P88949" s="63"/>
      <c r="Q88949" s="63"/>
    </row>
    <row r="88950" spans="16:17">
      <c r="P88950" s="63"/>
      <c r="Q88950" s="63"/>
    </row>
    <row r="88951" spans="16:17">
      <c r="P88951" s="63"/>
      <c r="Q88951" s="63"/>
    </row>
    <row r="88952" spans="16:17">
      <c r="P88952" s="63"/>
      <c r="Q88952" s="63"/>
    </row>
    <row r="88953" spans="16:17">
      <c r="P88953" s="63"/>
      <c r="Q88953" s="63"/>
    </row>
    <row r="88954" spans="16:17">
      <c r="P88954" s="63"/>
      <c r="Q88954" s="63"/>
    </row>
    <row r="88955" spans="16:17">
      <c r="P88955" s="63"/>
      <c r="Q88955" s="63"/>
    </row>
    <row r="88956" spans="16:17">
      <c r="P88956" s="63"/>
      <c r="Q88956" s="63"/>
    </row>
    <row r="88957" spans="16:17">
      <c r="P88957" s="63"/>
      <c r="Q88957" s="63"/>
    </row>
    <row r="88958" spans="16:17">
      <c r="P88958" s="63"/>
      <c r="Q88958" s="63"/>
    </row>
    <row r="88959" spans="16:17">
      <c r="P88959" s="63"/>
      <c r="Q88959" s="63"/>
    </row>
    <row r="88960" spans="16:17">
      <c r="P88960" s="63"/>
      <c r="Q88960" s="63"/>
    </row>
    <row r="88961" spans="16:17">
      <c r="P88961" s="63"/>
      <c r="Q88961" s="63"/>
    </row>
    <row r="88962" spans="16:17">
      <c r="P88962" s="63"/>
      <c r="Q88962" s="63"/>
    </row>
    <row r="88963" spans="16:17">
      <c r="P88963" s="63"/>
      <c r="Q88963" s="63"/>
    </row>
    <row r="88964" spans="16:17">
      <c r="P88964" s="63"/>
      <c r="Q88964" s="63"/>
    </row>
    <row r="88965" spans="16:17">
      <c r="P88965" s="63"/>
      <c r="Q88965" s="63"/>
    </row>
    <row r="88966" spans="16:17">
      <c r="P88966" s="63"/>
      <c r="Q88966" s="63"/>
    </row>
    <row r="88967" spans="16:17">
      <c r="P88967" s="63"/>
      <c r="Q88967" s="63"/>
    </row>
    <row r="88968" spans="16:17">
      <c r="P88968" s="63"/>
      <c r="Q88968" s="63"/>
    </row>
    <row r="88969" spans="16:17">
      <c r="P88969" s="63"/>
      <c r="Q88969" s="63"/>
    </row>
    <row r="88970" spans="16:17">
      <c r="P88970" s="63"/>
      <c r="Q88970" s="63"/>
    </row>
    <row r="88971" spans="16:17">
      <c r="P88971" s="63"/>
      <c r="Q88971" s="63"/>
    </row>
    <row r="88972" spans="16:17">
      <c r="P88972" s="63"/>
      <c r="Q88972" s="63"/>
    </row>
    <row r="88973" spans="16:17">
      <c r="P88973" s="63"/>
      <c r="Q88973" s="63"/>
    </row>
    <row r="88974" spans="16:17">
      <c r="P88974" s="63"/>
      <c r="Q88974" s="63"/>
    </row>
    <row r="88975" spans="16:17">
      <c r="P88975" s="63"/>
      <c r="Q88975" s="63"/>
    </row>
    <row r="88976" spans="16:17">
      <c r="P88976" s="63"/>
      <c r="Q88976" s="63"/>
    </row>
    <row r="88977" spans="16:17">
      <c r="P88977" s="63"/>
      <c r="Q88977" s="63"/>
    </row>
    <row r="88978" spans="16:17">
      <c r="P88978" s="63"/>
      <c r="Q88978" s="63"/>
    </row>
    <row r="88979" spans="16:17">
      <c r="P88979" s="63"/>
      <c r="Q88979" s="63"/>
    </row>
    <row r="88980" spans="16:17">
      <c r="P88980" s="63"/>
      <c r="Q88980" s="63"/>
    </row>
    <row r="88981" spans="16:17">
      <c r="P88981" s="63"/>
      <c r="Q88981" s="63"/>
    </row>
    <row r="88982" spans="16:17">
      <c r="P88982" s="63"/>
      <c r="Q88982" s="63"/>
    </row>
    <row r="88983" spans="16:17">
      <c r="P88983" s="63"/>
      <c r="Q88983" s="63"/>
    </row>
    <row r="88984" spans="16:17">
      <c r="P88984" s="63"/>
      <c r="Q88984" s="63"/>
    </row>
    <row r="88985" spans="16:17">
      <c r="P88985" s="63"/>
      <c r="Q88985" s="63"/>
    </row>
    <row r="88986" spans="16:17">
      <c r="P88986" s="63"/>
      <c r="Q88986" s="63"/>
    </row>
    <row r="88987" spans="16:17">
      <c r="P88987" s="63"/>
      <c r="Q88987" s="63"/>
    </row>
    <row r="88988" spans="16:17">
      <c r="P88988" s="63"/>
      <c r="Q88988" s="63"/>
    </row>
    <row r="88989" spans="16:17">
      <c r="P88989" s="63"/>
      <c r="Q88989" s="63"/>
    </row>
    <row r="88990" spans="16:17">
      <c r="P88990" s="63"/>
      <c r="Q88990" s="63"/>
    </row>
    <row r="88991" spans="16:17">
      <c r="P88991" s="63"/>
      <c r="Q88991" s="63"/>
    </row>
    <row r="88992" spans="16:17">
      <c r="P88992" s="63"/>
      <c r="Q88992" s="63"/>
    </row>
    <row r="88993" spans="16:17">
      <c r="P88993" s="63"/>
      <c r="Q88993" s="63"/>
    </row>
    <row r="88994" spans="16:17">
      <c r="P88994" s="63"/>
      <c r="Q88994" s="63"/>
    </row>
    <row r="88995" spans="16:17">
      <c r="P88995" s="63"/>
      <c r="Q88995" s="63"/>
    </row>
    <row r="88996" spans="16:17">
      <c r="P88996" s="63"/>
      <c r="Q88996" s="63"/>
    </row>
    <row r="88997" spans="16:17">
      <c r="P88997" s="63"/>
      <c r="Q88997" s="63"/>
    </row>
    <row r="88998" spans="16:17">
      <c r="P88998" s="63"/>
      <c r="Q88998" s="63"/>
    </row>
    <row r="88999" spans="16:17">
      <c r="P88999" s="63"/>
      <c r="Q88999" s="63"/>
    </row>
    <row r="89000" spans="16:17">
      <c r="P89000" s="63"/>
      <c r="Q89000" s="63"/>
    </row>
    <row r="89001" spans="16:17">
      <c r="P89001" s="63"/>
      <c r="Q89001" s="63"/>
    </row>
    <row r="89002" spans="16:17">
      <c r="P89002" s="63"/>
      <c r="Q89002" s="63"/>
    </row>
    <row r="89003" spans="16:17">
      <c r="P89003" s="63"/>
      <c r="Q89003" s="63"/>
    </row>
    <row r="89004" spans="16:17">
      <c r="P89004" s="63"/>
      <c r="Q89004" s="63"/>
    </row>
    <row r="89005" spans="16:17">
      <c r="P89005" s="63"/>
      <c r="Q89005" s="63"/>
    </row>
    <row r="89006" spans="16:17">
      <c r="P89006" s="63"/>
      <c r="Q89006" s="63"/>
    </row>
    <row r="89007" spans="16:17">
      <c r="P89007" s="63"/>
      <c r="Q89007" s="63"/>
    </row>
    <row r="89008" spans="16:17">
      <c r="P89008" s="63"/>
      <c r="Q89008" s="63"/>
    </row>
    <row r="89009" spans="16:17">
      <c r="P89009" s="63"/>
      <c r="Q89009" s="63"/>
    </row>
    <row r="89010" spans="16:17">
      <c r="P89010" s="63"/>
      <c r="Q89010" s="63"/>
    </row>
    <row r="89011" spans="16:17">
      <c r="P89011" s="63"/>
      <c r="Q89011" s="63"/>
    </row>
    <row r="89012" spans="16:17">
      <c r="P89012" s="63"/>
      <c r="Q89012" s="63"/>
    </row>
    <row r="89013" spans="16:17">
      <c r="P89013" s="63"/>
      <c r="Q89013" s="63"/>
    </row>
    <row r="89014" spans="16:17">
      <c r="P89014" s="63"/>
      <c r="Q89014" s="63"/>
    </row>
    <row r="89015" spans="16:17">
      <c r="P89015" s="63"/>
      <c r="Q89015" s="63"/>
    </row>
    <row r="89016" spans="16:17">
      <c r="P89016" s="63"/>
      <c r="Q89016" s="63"/>
    </row>
    <row r="89017" spans="16:17">
      <c r="P89017" s="63"/>
      <c r="Q89017" s="63"/>
    </row>
    <row r="89018" spans="16:17">
      <c r="P89018" s="63"/>
      <c r="Q89018" s="63"/>
    </row>
    <row r="89019" spans="16:17">
      <c r="P89019" s="63"/>
      <c r="Q89019" s="63"/>
    </row>
    <row r="89020" spans="16:17">
      <c r="P89020" s="63"/>
      <c r="Q89020" s="63"/>
    </row>
    <row r="89021" spans="16:17">
      <c r="P89021" s="63"/>
      <c r="Q89021" s="63"/>
    </row>
    <row r="89022" spans="16:17">
      <c r="P89022" s="63"/>
      <c r="Q89022" s="63"/>
    </row>
    <row r="89023" spans="16:17">
      <c r="P89023" s="63"/>
      <c r="Q89023" s="63"/>
    </row>
    <row r="89024" spans="16:17">
      <c r="P89024" s="63"/>
      <c r="Q89024" s="63"/>
    </row>
    <row r="89025" spans="16:17">
      <c r="P89025" s="63"/>
      <c r="Q89025" s="63"/>
    </row>
    <row r="89026" spans="16:17">
      <c r="P89026" s="63"/>
      <c r="Q89026" s="63"/>
    </row>
    <row r="89027" spans="16:17">
      <c r="P89027" s="63"/>
      <c r="Q89027" s="63"/>
    </row>
    <row r="89028" spans="16:17">
      <c r="P89028" s="63"/>
      <c r="Q89028" s="63"/>
    </row>
    <row r="89029" spans="16:17">
      <c r="P89029" s="63"/>
      <c r="Q89029" s="63"/>
    </row>
    <row r="89030" spans="16:17">
      <c r="P89030" s="63"/>
      <c r="Q89030" s="63"/>
    </row>
    <row r="89031" spans="16:17">
      <c r="P89031" s="63"/>
      <c r="Q89031" s="63"/>
    </row>
    <row r="89032" spans="16:17">
      <c r="P89032" s="63"/>
      <c r="Q89032" s="63"/>
    </row>
    <row r="89033" spans="16:17">
      <c r="P89033" s="63"/>
      <c r="Q89033" s="63"/>
    </row>
    <row r="89034" spans="16:17">
      <c r="P89034" s="63"/>
      <c r="Q89034" s="63"/>
    </row>
    <row r="89035" spans="16:17">
      <c r="P89035" s="63"/>
      <c r="Q89035" s="63"/>
    </row>
    <row r="89036" spans="16:17">
      <c r="P89036" s="63"/>
      <c r="Q89036" s="63"/>
    </row>
    <row r="89037" spans="16:17">
      <c r="P89037" s="63"/>
      <c r="Q89037" s="63"/>
    </row>
    <row r="89038" spans="16:17">
      <c r="P89038" s="63"/>
      <c r="Q89038" s="63"/>
    </row>
    <row r="89039" spans="16:17">
      <c r="P89039" s="63"/>
      <c r="Q89039" s="63"/>
    </row>
    <row r="89040" spans="16:17">
      <c r="P89040" s="63"/>
      <c r="Q89040" s="63"/>
    </row>
    <row r="89041" spans="16:17">
      <c r="P89041" s="63"/>
      <c r="Q89041" s="63"/>
    </row>
    <row r="89042" spans="16:17">
      <c r="P89042" s="63"/>
      <c r="Q89042" s="63"/>
    </row>
    <row r="89043" spans="16:17">
      <c r="P89043" s="63"/>
      <c r="Q89043" s="63"/>
    </row>
    <row r="89044" spans="16:17">
      <c r="P89044" s="63"/>
      <c r="Q89044" s="63"/>
    </row>
    <row r="89045" spans="16:17">
      <c r="P89045" s="63"/>
      <c r="Q89045" s="63"/>
    </row>
    <row r="89046" spans="16:17">
      <c r="P89046" s="63"/>
      <c r="Q89046" s="63"/>
    </row>
    <row r="89047" spans="16:17">
      <c r="P89047" s="63"/>
      <c r="Q89047" s="63"/>
    </row>
    <row r="89048" spans="16:17">
      <c r="P89048" s="63"/>
      <c r="Q89048" s="63"/>
    </row>
    <row r="89049" spans="16:17">
      <c r="P89049" s="63"/>
      <c r="Q89049" s="63"/>
    </row>
    <row r="89050" spans="16:17">
      <c r="P89050" s="63"/>
      <c r="Q89050" s="63"/>
    </row>
    <row r="89051" spans="16:17">
      <c r="P89051" s="63"/>
      <c r="Q89051" s="63"/>
    </row>
    <row r="89052" spans="16:17">
      <c r="P89052" s="63"/>
      <c r="Q89052" s="63"/>
    </row>
    <row r="89053" spans="16:17">
      <c r="P89053" s="63"/>
      <c r="Q89053" s="63"/>
    </row>
    <row r="89054" spans="16:17">
      <c r="P89054" s="63"/>
      <c r="Q89054" s="63"/>
    </row>
    <row r="89055" spans="16:17">
      <c r="P89055" s="63"/>
      <c r="Q89055" s="63"/>
    </row>
    <row r="89056" spans="16:17">
      <c r="P89056" s="63"/>
      <c r="Q89056" s="63"/>
    </row>
    <row r="89057" spans="16:17">
      <c r="P89057" s="63"/>
      <c r="Q89057" s="63"/>
    </row>
    <row r="89058" spans="16:17">
      <c r="P89058" s="63"/>
      <c r="Q89058" s="63"/>
    </row>
    <row r="89059" spans="16:17">
      <c r="P89059" s="63"/>
      <c r="Q89059" s="63"/>
    </row>
    <row r="89060" spans="16:17">
      <c r="P89060" s="63"/>
      <c r="Q89060" s="63"/>
    </row>
    <row r="89061" spans="16:17">
      <c r="P89061" s="63"/>
      <c r="Q89061" s="63"/>
    </row>
    <row r="89062" spans="16:17">
      <c r="P89062" s="63"/>
      <c r="Q89062" s="63"/>
    </row>
    <row r="89063" spans="16:17">
      <c r="P89063" s="63"/>
      <c r="Q89063" s="63"/>
    </row>
    <row r="89064" spans="16:17">
      <c r="P89064" s="63"/>
      <c r="Q89064" s="63"/>
    </row>
    <row r="89065" spans="16:17">
      <c r="P89065" s="63"/>
      <c r="Q89065" s="63"/>
    </row>
    <row r="89066" spans="16:17">
      <c r="P89066" s="63"/>
      <c r="Q89066" s="63"/>
    </row>
    <row r="89067" spans="16:17">
      <c r="P89067" s="63"/>
      <c r="Q89067" s="63"/>
    </row>
    <row r="89068" spans="16:17">
      <c r="P89068" s="63"/>
      <c r="Q89068" s="63"/>
    </row>
    <row r="89069" spans="16:17">
      <c r="P89069" s="63"/>
      <c r="Q89069" s="63"/>
    </row>
    <row r="89070" spans="16:17">
      <c r="P89070" s="63"/>
      <c r="Q89070" s="63"/>
    </row>
    <row r="89071" spans="16:17">
      <c r="P89071" s="63"/>
      <c r="Q89071" s="63"/>
    </row>
    <row r="89072" spans="16:17">
      <c r="P89072" s="63"/>
      <c r="Q89072" s="63"/>
    </row>
    <row r="89073" spans="16:17">
      <c r="P89073" s="63"/>
      <c r="Q89073" s="63"/>
    </row>
    <row r="89074" spans="16:17">
      <c r="P89074" s="63"/>
      <c r="Q89074" s="63"/>
    </row>
    <row r="89075" spans="16:17">
      <c r="P89075" s="63"/>
      <c r="Q89075" s="63"/>
    </row>
    <row r="89076" spans="16:17">
      <c r="P89076" s="63"/>
      <c r="Q89076" s="63"/>
    </row>
    <row r="89077" spans="16:17">
      <c r="P89077" s="63"/>
      <c r="Q89077" s="63"/>
    </row>
    <row r="89078" spans="16:17">
      <c r="P89078" s="63"/>
      <c r="Q89078" s="63"/>
    </row>
    <row r="89079" spans="16:17">
      <c r="P89079" s="63"/>
      <c r="Q89079" s="63"/>
    </row>
    <row r="89080" spans="16:17">
      <c r="P89080" s="63"/>
      <c r="Q89080" s="63"/>
    </row>
    <row r="89081" spans="16:17">
      <c r="P89081" s="63"/>
      <c r="Q89081" s="63"/>
    </row>
    <row r="89082" spans="16:17">
      <c r="P89082" s="63"/>
      <c r="Q89082" s="63"/>
    </row>
    <row r="89083" spans="16:17">
      <c r="P89083" s="63"/>
      <c r="Q89083" s="63"/>
    </row>
    <row r="89084" spans="16:17">
      <c r="P89084" s="63"/>
      <c r="Q89084" s="63"/>
    </row>
    <row r="89085" spans="16:17">
      <c r="P89085" s="63"/>
      <c r="Q89085" s="63"/>
    </row>
    <row r="89086" spans="16:17">
      <c r="P89086" s="63"/>
      <c r="Q89086" s="63"/>
    </row>
    <row r="89087" spans="16:17">
      <c r="P89087" s="63"/>
      <c r="Q89087" s="63"/>
    </row>
    <row r="89088" spans="16:17">
      <c r="P89088" s="63"/>
      <c r="Q89088" s="63"/>
    </row>
    <row r="89089" spans="16:17">
      <c r="P89089" s="63"/>
      <c r="Q89089" s="63"/>
    </row>
    <row r="89090" spans="16:17">
      <c r="P89090" s="63"/>
      <c r="Q89090" s="63"/>
    </row>
    <row r="89091" spans="16:17">
      <c r="P89091" s="63"/>
      <c r="Q89091" s="63"/>
    </row>
    <row r="89092" spans="16:17">
      <c r="P89092" s="63"/>
      <c r="Q89092" s="63"/>
    </row>
    <row r="89093" spans="16:17">
      <c r="P89093" s="63"/>
      <c r="Q89093" s="63"/>
    </row>
    <row r="89094" spans="16:17">
      <c r="P89094" s="63"/>
      <c r="Q89094" s="63"/>
    </row>
    <row r="89095" spans="16:17">
      <c r="P89095" s="63"/>
      <c r="Q89095" s="63"/>
    </row>
    <row r="89096" spans="16:17">
      <c r="P89096" s="63"/>
      <c r="Q89096" s="63"/>
    </row>
    <row r="89097" spans="16:17">
      <c r="P89097" s="63"/>
      <c r="Q89097" s="63"/>
    </row>
    <row r="89098" spans="16:17">
      <c r="P89098" s="63"/>
      <c r="Q89098" s="63"/>
    </row>
    <row r="89099" spans="16:17">
      <c r="P89099" s="63"/>
      <c r="Q89099" s="63"/>
    </row>
    <row r="89100" spans="16:17">
      <c r="P89100" s="63"/>
      <c r="Q89100" s="63"/>
    </row>
    <row r="89101" spans="16:17">
      <c r="P89101" s="63"/>
      <c r="Q89101" s="63"/>
    </row>
    <row r="89102" spans="16:17">
      <c r="P89102" s="63"/>
      <c r="Q89102" s="63"/>
    </row>
    <row r="89103" spans="16:17">
      <c r="P89103" s="63"/>
      <c r="Q89103" s="63"/>
    </row>
    <row r="89104" spans="16:17">
      <c r="P89104" s="63"/>
      <c r="Q89104" s="63"/>
    </row>
    <row r="89105" spans="16:17">
      <c r="P89105" s="63"/>
      <c r="Q89105" s="63"/>
    </row>
    <row r="89106" spans="16:17">
      <c r="P89106" s="63"/>
      <c r="Q89106" s="63"/>
    </row>
    <row r="89107" spans="16:17">
      <c r="P89107" s="63"/>
      <c r="Q89107" s="63"/>
    </row>
    <row r="89108" spans="16:17">
      <c r="P89108" s="63"/>
      <c r="Q89108" s="63"/>
    </row>
    <row r="89109" spans="16:17">
      <c r="P89109" s="63"/>
      <c r="Q89109" s="63"/>
    </row>
    <row r="89110" spans="16:17">
      <c r="P89110" s="63"/>
      <c r="Q89110" s="63"/>
    </row>
    <row r="89111" spans="16:17">
      <c r="P89111" s="63"/>
      <c r="Q89111" s="63"/>
    </row>
    <row r="89112" spans="16:17">
      <c r="P89112" s="63"/>
      <c r="Q89112" s="63"/>
    </row>
    <row r="89113" spans="16:17">
      <c r="P89113" s="63"/>
      <c r="Q89113" s="63"/>
    </row>
    <row r="89114" spans="16:17">
      <c r="P89114" s="63"/>
      <c r="Q89114" s="63"/>
    </row>
    <row r="89115" spans="16:17">
      <c r="P89115" s="63"/>
      <c r="Q89115" s="63"/>
    </row>
    <row r="89116" spans="16:17">
      <c r="P89116" s="63"/>
      <c r="Q89116" s="63"/>
    </row>
    <row r="89117" spans="16:17">
      <c r="P89117" s="63"/>
      <c r="Q89117" s="63"/>
    </row>
    <row r="89118" spans="16:17">
      <c r="P89118" s="63"/>
      <c r="Q89118" s="63"/>
    </row>
    <row r="89119" spans="16:17">
      <c r="P89119" s="63"/>
      <c r="Q89119" s="63"/>
    </row>
    <row r="89120" spans="16:17">
      <c r="P89120" s="63"/>
      <c r="Q89120" s="63"/>
    </row>
    <row r="89121" spans="16:17">
      <c r="P89121" s="63"/>
      <c r="Q89121" s="63"/>
    </row>
    <row r="89122" spans="16:17">
      <c r="P89122" s="63"/>
      <c r="Q89122" s="63"/>
    </row>
    <row r="89123" spans="16:17">
      <c r="P89123" s="63"/>
      <c r="Q89123" s="63"/>
    </row>
    <row r="89124" spans="16:17">
      <c r="P89124" s="63"/>
      <c r="Q89124" s="63"/>
    </row>
    <row r="89125" spans="16:17">
      <c r="P89125" s="63"/>
      <c r="Q89125" s="63"/>
    </row>
    <row r="89126" spans="16:17">
      <c r="P89126" s="63"/>
      <c r="Q89126" s="63"/>
    </row>
    <row r="89127" spans="16:17">
      <c r="P89127" s="63"/>
      <c r="Q89127" s="63"/>
    </row>
    <row r="89128" spans="16:17">
      <c r="P89128" s="63"/>
      <c r="Q89128" s="63"/>
    </row>
    <row r="89129" spans="16:17">
      <c r="P89129" s="63"/>
      <c r="Q89129" s="63"/>
    </row>
    <row r="89130" spans="16:17">
      <c r="P89130" s="63"/>
      <c r="Q89130" s="63"/>
    </row>
    <row r="89131" spans="16:17">
      <c r="P89131" s="63"/>
      <c r="Q89131" s="63"/>
    </row>
    <row r="89132" spans="16:17">
      <c r="P89132" s="63"/>
      <c r="Q89132" s="63"/>
    </row>
    <row r="89133" spans="16:17">
      <c r="P89133" s="63"/>
      <c r="Q89133" s="63"/>
    </row>
    <row r="89134" spans="16:17">
      <c r="P89134" s="63"/>
      <c r="Q89134" s="63"/>
    </row>
    <row r="89135" spans="16:17">
      <c r="P89135" s="63"/>
      <c r="Q89135" s="63"/>
    </row>
    <row r="89136" spans="16:17">
      <c r="P89136" s="63"/>
      <c r="Q89136" s="63"/>
    </row>
    <row r="89137" spans="16:17">
      <c r="P89137" s="63"/>
      <c r="Q89137" s="63"/>
    </row>
    <row r="89138" spans="16:17">
      <c r="P89138" s="63"/>
      <c r="Q89138" s="63"/>
    </row>
    <row r="89139" spans="16:17">
      <c r="P89139" s="63"/>
      <c r="Q89139" s="63"/>
    </row>
    <row r="89140" spans="16:17">
      <c r="P89140" s="63"/>
      <c r="Q89140" s="63"/>
    </row>
    <row r="89141" spans="16:17">
      <c r="P89141" s="63"/>
      <c r="Q89141" s="63"/>
    </row>
    <row r="89142" spans="16:17">
      <c r="P89142" s="63"/>
      <c r="Q89142" s="63"/>
    </row>
    <row r="89143" spans="16:17">
      <c r="P89143" s="63"/>
      <c r="Q89143" s="63"/>
    </row>
    <row r="89144" spans="16:17">
      <c r="P89144" s="63"/>
      <c r="Q89144" s="63"/>
    </row>
    <row r="89145" spans="16:17">
      <c r="P89145" s="63"/>
      <c r="Q89145" s="63"/>
    </row>
    <row r="89146" spans="16:17">
      <c r="P89146" s="63"/>
      <c r="Q89146" s="63"/>
    </row>
    <row r="89147" spans="16:17">
      <c r="P89147" s="63"/>
      <c r="Q89147" s="63"/>
    </row>
    <row r="89148" spans="16:17">
      <c r="P89148" s="63"/>
      <c r="Q89148" s="63"/>
    </row>
    <row r="89149" spans="16:17">
      <c r="P89149" s="63"/>
      <c r="Q89149" s="63"/>
    </row>
    <row r="89150" spans="16:17">
      <c r="P89150" s="63"/>
      <c r="Q89150" s="63"/>
    </row>
    <row r="89151" spans="16:17">
      <c r="P89151" s="63"/>
      <c r="Q89151" s="63"/>
    </row>
    <row r="89152" spans="16:17">
      <c r="P89152" s="63"/>
      <c r="Q89152" s="63"/>
    </row>
    <row r="89153" spans="16:17">
      <c r="P89153" s="63"/>
      <c r="Q89153" s="63"/>
    </row>
    <row r="89154" spans="16:17">
      <c r="P89154" s="63"/>
      <c r="Q89154" s="63"/>
    </row>
    <row r="89155" spans="16:17">
      <c r="P89155" s="63"/>
      <c r="Q89155" s="63"/>
    </row>
    <row r="89156" spans="16:17">
      <c r="P89156" s="63"/>
      <c r="Q89156" s="63"/>
    </row>
    <row r="89157" spans="16:17">
      <c r="P89157" s="63"/>
      <c r="Q89157" s="63"/>
    </row>
    <row r="89158" spans="16:17">
      <c r="P89158" s="63"/>
      <c r="Q89158" s="63"/>
    </row>
    <row r="89159" spans="16:17">
      <c r="P89159" s="63"/>
      <c r="Q89159" s="63"/>
    </row>
    <row r="89160" spans="16:17">
      <c r="P89160" s="63"/>
      <c r="Q89160" s="63"/>
    </row>
    <row r="89161" spans="16:17">
      <c r="P89161" s="63"/>
      <c r="Q89161" s="63"/>
    </row>
    <row r="89162" spans="16:17">
      <c r="P89162" s="63"/>
      <c r="Q89162" s="63"/>
    </row>
    <row r="89163" spans="16:17">
      <c r="P89163" s="63"/>
      <c r="Q89163" s="63"/>
    </row>
    <row r="89164" spans="16:17">
      <c r="P89164" s="63"/>
      <c r="Q89164" s="63"/>
    </row>
    <row r="89165" spans="16:17">
      <c r="P89165" s="63"/>
      <c r="Q89165" s="63"/>
    </row>
    <row r="89166" spans="16:17">
      <c r="P89166" s="63"/>
      <c r="Q89166" s="63"/>
    </row>
    <row r="89167" spans="16:17">
      <c r="P89167" s="63"/>
      <c r="Q89167" s="63"/>
    </row>
    <row r="89168" spans="16:17">
      <c r="P89168" s="63"/>
      <c r="Q89168" s="63"/>
    </row>
    <row r="89169" spans="16:17">
      <c r="P89169" s="63"/>
      <c r="Q89169" s="63"/>
    </row>
    <row r="89170" spans="16:17">
      <c r="P89170" s="63"/>
      <c r="Q89170" s="63"/>
    </row>
    <row r="89171" spans="16:17">
      <c r="P89171" s="63"/>
      <c r="Q89171" s="63"/>
    </row>
    <row r="89172" spans="16:17">
      <c r="P89172" s="63"/>
      <c r="Q89172" s="63"/>
    </row>
    <row r="89173" spans="16:17">
      <c r="P89173" s="63"/>
      <c r="Q89173" s="63"/>
    </row>
    <row r="89174" spans="16:17">
      <c r="P89174" s="63"/>
      <c r="Q89174" s="63"/>
    </row>
    <row r="89175" spans="16:17">
      <c r="P89175" s="63"/>
      <c r="Q89175" s="63"/>
    </row>
    <row r="89176" spans="16:17">
      <c r="P89176" s="63"/>
      <c r="Q89176" s="63"/>
    </row>
    <row r="89177" spans="16:17">
      <c r="P89177" s="63"/>
      <c r="Q89177" s="63"/>
    </row>
    <row r="89178" spans="16:17">
      <c r="P89178" s="63"/>
      <c r="Q89178" s="63"/>
    </row>
    <row r="89179" spans="16:17">
      <c r="P89179" s="63"/>
      <c r="Q89179" s="63"/>
    </row>
    <row r="89180" spans="16:17">
      <c r="P89180" s="63"/>
      <c r="Q89180" s="63"/>
    </row>
    <row r="89181" spans="16:17">
      <c r="P89181" s="63"/>
      <c r="Q89181" s="63"/>
    </row>
    <row r="89182" spans="16:17">
      <c r="P89182" s="63"/>
      <c r="Q89182" s="63"/>
    </row>
    <row r="89183" spans="16:17">
      <c r="P89183" s="63"/>
      <c r="Q89183" s="63"/>
    </row>
    <row r="89184" spans="16:17">
      <c r="P89184" s="63"/>
      <c r="Q89184" s="63"/>
    </row>
    <row r="89185" spans="16:17">
      <c r="P89185" s="63"/>
      <c r="Q89185" s="63"/>
    </row>
    <row r="89186" spans="16:17">
      <c r="P89186" s="63"/>
      <c r="Q89186" s="63"/>
    </row>
    <row r="89187" spans="16:17">
      <c r="P89187" s="63"/>
      <c r="Q89187" s="63"/>
    </row>
    <row r="89188" spans="16:17">
      <c r="P89188" s="63"/>
      <c r="Q89188" s="63"/>
    </row>
    <row r="89189" spans="16:17">
      <c r="P89189" s="63"/>
      <c r="Q89189" s="63"/>
    </row>
    <row r="89190" spans="16:17">
      <c r="P89190" s="63"/>
      <c r="Q89190" s="63"/>
    </row>
    <row r="89191" spans="16:17">
      <c r="P89191" s="63"/>
      <c r="Q89191" s="63"/>
    </row>
    <row r="89192" spans="16:17">
      <c r="P89192" s="63"/>
      <c r="Q89192" s="63"/>
    </row>
    <row r="89193" spans="16:17">
      <c r="P89193" s="63"/>
      <c r="Q89193" s="63"/>
    </row>
    <row r="89194" spans="16:17">
      <c r="P89194" s="63"/>
      <c r="Q89194" s="63"/>
    </row>
    <row r="89195" spans="16:17">
      <c r="P89195" s="63"/>
      <c r="Q89195" s="63"/>
    </row>
    <row r="89196" spans="16:17">
      <c r="P89196" s="63"/>
      <c r="Q89196" s="63"/>
    </row>
    <row r="89197" spans="16:17">
      <c r="P89197" s="63"/>
      <c r="Q89197" s="63"/>
    </row>
    <row r="89198" spans="16:17">
      <c r="P89198" s="63"/>
      <c r="Q89198" s="63"/>
    </row>
    <row r="89199" spans="16:17">
      <c r="P89199" s="63"/>
      <c r="Q89199" s="63"/>
    </row>
    <row r="89200" spans="16:17">
      <c r="P89200" s="63"/>
      <c r="Q89200" s="63"/>
    </row>
    <row r="89201" spans="16:17">
      <c r="P89201" s="63"/>
      <c r="Q89201" s="63"/>
    </row>
    <row r="89202" spans="16:17">
      <c r="P89202" s="63"/>
      <c r="Q89202" s="63"/>
    </row>
    <row r="89203" spans="16:17">
      <c r="P89203" s="63"/>
      <c r="Q89203" s="63"/>
    </row>
    <row r="89204" spans="16:17">
      <c r="P89204" s="63"/>
      <c r="Q89204" s="63"/>
    </row>
    <row r="89205" spans="16:17">
      <c r="P89205" s="63"/>
      <c r="Q89205" s="63"/>
    </row>
    <row r="89206" spans="16:17">
      <c r="P89206" s="63"/>
      <c r="Q89206" s="63"/>
    </row>
    <row r="89207" spans="16:17">
      <c r="P89207" s="63"/>
      <c r="Q89207" s="63"/>
    </row>
    <row r="89208" spans="16:17">
      <c r="P89208" s="63"/>
      <c r="Q89208" s="63"/>
    </row>
    <row r="89209" spans="16:17">
      <c r="P89209" s="63"/>
      <c r="Q89209" s="63"/>
    </row>
    <row r="89210" spans="16:17">
      <c r="P89210" s="63"/>
      <c r="Q89210" s="63"/>
    </row>
    <row r="89211" spans="16:17">
      <c r="P89211" s="63"/>
      <c r="Q89211" s="63"/>
    </row>
    <row r="89212" spans="16:17">
      <c r="P89212" s="63"/>
      <c r="Q89212" s="63"/>
    </row>
    <row r="89213" spans="16:17">
      <c r="P89213" s="63"/>
      <c r="Q89213" s="63"/>
    </row>
    <row r="89214" spans="16:17">
      <c r="P89214" s="63"/>
      <c r="Q89214" s="63"/>
    </row>
    <row r="89215" spans="16:17">
      <c r="P89215" s="63"/>
      <c r="Q89215" s="63"/>
    </row>
    <row r="89216" spans="16:17">
      <c r="P89216" s="63"/>
      <c r="Q89216" s="63"/>
    </row>
    <row r="89217" spans="16:17">
      <c r="P89217" s="63"/>
      <c r="Q89217" s="63"/>
    </row>
    <row r="89218" spans="16:17">
      <c r="P89218" s="63"/>
      <c r="Q89218" s="63"/>
    </row>
    <row r="89219" spans="16:17">
      <c r="P89219" s="63"/>
      <c r="Q89219" s="63"/>
    </row>
    <row r="89220" spans="16:17">
      <c r="P89220" s="63"/>
      <c r="Q89220" s="63"/>
    </row>
    <row r="89221" spans="16:17">
      <c r="P89221" s="63"/>
      <c r="Q89221" s="63"/>
    </row>
    <row r="89222" spans="16:17">
      <c r="P89222" s="63"/>
      <c r="Q89222" s="63"/>
    </row>
    <row r="89223" spans="16:17">
      <c r="P89223" s="63"/>
      <c r="Q89223" s="63"/>
    </row>
    <row r="89224" spans="16:17">
      <c r="P89224" s="63"/>
      <c r="Q89224" s="63"/>
    </row>
    <row r="89225" spans="16:17">
      <c r="P89225" s="63"/>
      <c r="Q89225" s="63"/>
    </row>
    <row r="89226" spans="16:17">
      <c r="P89226" s="63"/>
      <c r="Q89226" s="63"/>
    </row>
    <row r="89227" spans="16:17">
      <c r="P89227" s="63"/>
      <c r="Q89227" s="63"/>
    </row>
    <row r="89228" spans="16:17">
      <c r="P89228" s="63"/>
      <c r="Q89228" s="63"/>
    </row>
    <row r="89229" spans="16:17">
      <c r="P89229" s="63"/>
      <c r="Q89229" s="63"/>
    </row>
    <row r="89230" spans="16:17">
      <c r="P89230" s="63"/>
      <c r="Q89230" s="63"/>
    </row>
    <row r="89231" spans="16:17">
      <c r="P89231" s="63"/>
      <c r="Q89231" s="63"/>
    </row>
    <row r="89232" spans="16:17">
      <c r="P89232" s="63"/>
      <c r="Q89232" s="63"/>
    </row>
    <row r="89233" spans="16:17">
      <c r="P89233" s="63"/>
      <c r="Q89233" s="63"/>
    </row>
    <row r="89234" spans="16:17">
      <c r="P89234" s="63"/>
      <c r="Q89234" s="63"/>
    </row>
    <row r="89235" spans="16:17">
      <c r="P89235" s="63"/>
      <c r="Q89235" s="63"/>
    </row>
    <row r="89236" spans="16:17">
      <c r="P89236" s="63"/>
      <c r="Q89236" s="63"/>
    </row>
    <row r="89237" spans="16:17">
      <c r="P89237" s="63"/>
      <c r="Q89237" s="63"/>
    </row>
    <row r="89238" spans="16:17">
      <c r="P89238" s="63"/>
      <c r="Q89238" s="63"/>
    </row>
    <row r="89239" spans="16:17">
      <c r="P89239" s="63"/>
      <c r="Q89239" s="63"/>
    </row>
    <row r="89240" spans="16:17">
      <c r="P89240" s="63"/>
      <c r="Q89240" s="63"/>
    </row>
    <row r="89241" spans="16:17">
      <c r="P89241" s="63"/>
      <c r="Q89241" s="63"/>
    </row>
    <row r="89242" spans="16:17">
      <c r="P89242" s="63"/>
      <c r="Q89242" s="63"/>
    </row>
    <row r="89243" spans="16:17">
      <c r="P89243" s="63"/>
      <c r="Q89243" s="63"/>
    </row>
    <row r="89244" spans="16:17">
      <c r="P89244" s="63"/>
      <c r="Q89244" s="63"/>
    </row>
    <row r="89245" spans="16:17">
      <c r="P89245" s="63"/>
      <c r="Q89245" s="63"/>
    </row>
    <row r="89246" spans="16:17">
      <c r="P89246" s="63"/>
      <c r="Q89246" s="63"/>
    </row>
    <row r="89247" spans="16:17">
      <c r="P89247" s="63"/>
      <c r="Q89247" s="63"/>
    </row>
    <row r="89248" spans="16:17">
      <c r="P89248" s="63"/>
      <c r="Q89248" s="63"/>
    </row>
    <row r="89249" spans="16:17">
      <c r="P89249" s="63"/>
      <c r="Q89249" s="63"/>
    </row>
    <row r="89250" spans="16:17">
      <c r="P89250" s="63"/>
      <c r="Q89250" s="63"/>
    </row>
    <row r="89251" spans="16:17">
      <c r="P89251" s="63"/>
      <c r="Q89251" s="63"/>
    </row>
    <row r="89252" spans="16:17">
      <c r="P89252" s="63"/>
      <c r="Q89252" s="63"/>
    </row>
    <row r="89253" spans="16:17">
      <c r="P89253" s="63"/>
      <c r="Q89253" s="63"/>
    </row>
    <row r="89254" spans="16:17">
      <c r="P89254" s="63"/>
      <c r="Q89254" s="63"/>
    </row>
    <row r="89255" spans="16:17">
      <c r="P89255" s="63"/>
      <c r="Q89255" s="63"/>
    </row>
    <row r="89256" spans="16:17">
      <c r="P89256" s="63"/>
      <c r="Q89256" s="63"/>
    </row>
    <row r="89257" spans="16:17">
      <c r="P89257" s="63"/>
      <c r="Q89257" s="63"/>
    </row>
    <row r="89258" spans="16:17">
      <c r="P89258" s="63"/>
      <c r="Q89258" s="63"/>
    </row>
    <row r="89259" spans="16:17">
      <c r="P89259" s="63"/>
      <c r="Q89259" s="63"/>
    </row>
    <row r="89260" spans="16:17">
      <c r="P89260" s="63"/>
      <c r="Q89260" s="63"/>
    </row>
    <row r="89261" spans="16:17">
      <c r="P89261" s="63"/>
      <c r="Q89261" s="63"/>
    </row>
    <row r="89262" spans="16:17">
      <c r="P89262" s="63"/>
      <c r="Q89262" s="63"/>
    </row>
    <row r="89263" spans="16:17">
      <c r="P89263" s="63"/>
      <c r="Q89263" s="63"/>
    </row>
    <row r="89264" spans="16:17">
      <c r="P89264" s="63"/>
      <c r="Q89264" s="63"/>
    </row>
    <row r="89265" spans="16:17">
      <c r="P89265" s="63"/>
      <c r="Q89265" s="63"/>
    </row>
    <row r="89266" spans="16:17">
      <c r="P89266" s="63"/>
      <c r="Q89266" s="63"/>
    </row>
    <row r="89267" spans="16:17">
      <c r="P89267" s="63"/>
      <c r="Q89267" s="63"/>
    </row>
    <row r="89268" spans="16:17">
      <c r="P89268" s="63"/>
      <c r="Q89268" s="63"/>
    </row>
    <row r="89269" spans="16:17">
      <c r="P89269" s="63"/>
      <c r="Q89269" s="63"/>
    </row>
    <row r="89270" spans="16:17">
      <c r="P89270" s="63"/>
      <c r="Q89270" s="63"/>
    </row>
    <row r="89271" spans="16:17">
      <c r="P89271" s="63"/>
      <c r="Q89271" s="63"/>
    </row>
    <row r="89272" spans="16:17">
      <c r="P89272" s="63"/>
      <c r="Q89272" s="63"/>
    </row>
    <row r="89273" spans="16:17">
      <c r="P89273" s="63"/>
      <c r="Q89273" s="63"/>
    </row>
    <row r="89274" spans="16:17">
      <c r="P89274" s="63"/>
      <c r="Q89274" s="63"/>
    </row>
    <row r="89275" spans="16:17">
      <c r="P89275" s="63"/>
      <c r="Q89275" s="63"/>
    </row>
    <row r="89276" spans="16:17">
      <c r="P89276" s="63"/>
      <c r="Q89276" s="63"/>
    </row>
    <row r="89277" spans="16:17">
      <c r="P89277" s="63"/>
      <c r="Q89277" s="63"/>
    </row>
    <row r="89278" spans="16:17">
      <c r="P89278" s="63"/>
      <c r="Q89278" s="63"/>
    </row>
    <row r="89279" spans="16:17">
      <c r="P89279" s="63"/>
      <c r="Q89279" s="63"/>
    </row>
    <row r="89280" spans="16:17">
      <c r="P89280" s="63"/>
      <c r="Q89280" s="63"/>
    </row>
    <row r="89281" spans="16:17">
      <c r="P89281" s="63"/>
      <c r="Q89281" s="63"/>
    </row>
    <row r="89282" spans="16:17">
      <c r="P89282" s="63"/>
      <c r="Q89282" s="63"/>
    </row>
    <row r="89283" spans="16:17">
      <c r="P89283" s="63"/>
      <c r="Q89283" s="63"/>
    </row>
    <row r="89284" spans="16:17">
      <c r="P89284" s="63"/>
      <c r="Q89284" s="63"/>
    </row>
    <row r="89285" spans="16:17">
      <c r="P89285" s="63"/>
      <c r="Q89285" s="63"/>
    </row>
    <row r="89286" spans="16:17">
      <c r="P89286" s="63"/>
      <c r="Q89286" s="63"/>
    </row>
    <row r="89287" spans="16:17">
      <c r="P89287" s="63"/>
      <c r="Q89287" s="63"/>
    </row>
    <row r="89288" spans="16:17">
      <c r="P89288" s="63"/>
      <c r="Q89288" s="63"/>
    </row>
    <row r="89289" spans="16:17">
      <c r="P89289" s="63"/>
      <c r="Q89289" s="63"/>
    </row>
    <row r="89290" spans="16:17">
      <c r="P89290" s="63"/>
      <c r="Q89290" s="63"/>
    </row>
    <row r="89291" spans="16:17">
      <c r="P89291" s="63"/>
      <c r="Q89291" s="63"/>
    </row>
    <row r="89292" spans="16:17">
      <c r="P89292" s="63"/>
      <c r="Q89292" s="63"/>
    </row>
    <row r="89293" spans="16:17">
      <c r="P89293" s="63"/>
      <c r="Q89293" s="63"/>
    </row>
    <row r="89294" spans="16:17">
      <c r="P89294" s="63"/>
      <c r="Q89294" s="63"/>
    </row>
    <row r="89295" spans="16:17">
      <c r="P89295" s="63"/>
      <c r="Q89295" s="63"/>
    </row>
    <row r="89296" spans="16:17">
      <c r="P89296" s="63"/>
      <c r="Q89296" s="63"/>
    </row>
    <row r="89297" spans="16:17">
      <c r="P89297" s="63"/>
      <c r="Q89297" s="63"/>
    </row>
    <row r="89298" spans="16:17">
      <c r="P89298" s="63"/>
      <c r="Q89298" s="63"/>
    </row>
    <row r="89299" spans="16:17">
      <c r="P89299" s="63"/>
      <c r="Q89299" s="63"/>
    </row>
    <row r="89300" spans="16:17">
      <c r="P89300" s="63"/>
      <c r="Q89300" s="63"/>
    </row>
    <row r="89301" spans="16:17">
      <c r="P89301" s="63"/>
      <c r="Q89301" s="63"/>
    </row>
    <row r="89302" spans="16:17">
      <c r="P89302" s="63"/>
      <c r="Q89302" s="63"/>
    </row>
    <row r="89303" spans="16:17">
      <c r="P89303" s="63"/>
      <c r="Q89303" s="63"/>
    </row>
    <row r="89304" spans="16:17">
      <c r="P89304" s="63"/>
      <c r="Q89304" s="63"/>
    </row>
    <row r="89305" spans="16:17">
      <c r="P89305" s="63"/>
      <c r="Q89305" s="63"/>
    </row>
    <row r="89306" spans="16:17">
      <c r="P89306" s="63"/>
      <c r="Q89306" s="63"/>
    </row>
    <row r="89307" spans="16:17">
      <c r="P89307" s="63"/>
      <c r="Q89307" s="63"/>
    </row>
    <row r="89308" spans="16:17">
      <c r="P89308" s="63"/>
      <c r="Q89308" s="63"/>
    </row>
    <row r="89309" spans="16:17">
      <c r="P89309" s="63"/>
      <c r="Q89309" s="63"/>
    </row>
    <row r="89310" spans="16:17">
      <c r="P89310" s="63"/>
      <c r="Q89310" s="63"/>
    </row>
    <row r="89311" spans="16:17">
      <c r="P89311" s="63"/>
      <c r="Q89311" s="63"/>
    </row>
    <row r="89312" spans="16:17">
      <c r="P89312" s="63"/>
      <c r="Q89312" s="63"/>
    </row>
    <row r="89313" spans="16:17">
      <c r="P89313" s="63"/>
      <c r="Q89313" s="63"/>
    </row>
    <row r="89314" spans="16:17">
      <c r="P89314" s="63"/>
      <c r="Q89314" s="63"/>
    </row>
    <row r="89315" spans="16:17">
      <c r="P89315" s="63"/>
      <c r="Q89315" s="63"/>
    </row>
    <row r="89316" spans="16:17">
      <c r="P89316" s="63"/>
      <c r="Q89316" s="63"/>
    </row>
    <row r="89317" spans="16:17">
      <c r="P89317" s="63"/>
      <c r="Q89317" s="63"/>
    </row>
    <row r="89318" spans="16:17">
      <c r="P89318" s="63"/>
      <c r="Q89318" s="63"/>
    </row>
    <row r="89319" spans="16:17">
      <c r="P89319" s="63"/>
      <c r="Q89319" s="63"/>
    </row>
    <row r="89320" spans="16:17">
      <c r="P89320" s="63"/>
      <c r="Q89320" s="63"/>
    </row>
    <row r="89321" spans="16:17">
      <c r="P89321" s="63"/>
      <c r="Q89321" s="63"/>
    </row>
    <row r="89322" spans="16:17">
      <c r="P89322" s="63"/>
      <c r="Q89322" s="63"/>
    </row>
    <row r="89323" spans="16:17">
      <c r="P89323" s="63"/>
      <c r="Q89323" s="63"/>
    </row>
    <row r="89324" spans="16:17">
      <c r="P89324" s="63"/>
      <c r="Q89324" s="63"/>
    </row>
    <row r="89325" spans="16:17">
      <c r="P89325" s="63"/>
      <c r="Q89325" s="63"/>
    </row>
    <row r="89326" spans="16:17">
      <c r="P89326" s="63"/>
      <c r="Q89326" s="63"/>
    </row>
    <row r="89327" spans="16:17">
      <c r="P89327" s="63"/>
      <c r="Q89327" s="63"/>
    </row>
    <row r="89328" spans="16:17">
      <c r="P89328" s="63"/>
      <c r="Q89328" s="63"/>
    </row>
    <row r="89329" spans="16:17">
      <c r="P89329" s="63"/>
      <c r="Q89329" s="63"/>
    </row>
    <row r="89330" spans="16:17">
      <c r="P89330" s="63"/>
      <c r="Q89330" s="63"/>
    </row>
    <row r="89331" spans="16:17">
      <c r="P89331" s="63"/>
      <c r="Q89331" s="63"/>
    </row>
    <row r="89332" spans="16:17">
      <c r="P89332" s="63"/>
      <c r="Q89332" s="63"/>
    </row>
    <row r="89333" spans="16:17">
      <c r="P89333" s="63"/>
      <c r="Q89333" s="63"/>
    </row>
    <row r="89334" spans="16:17">
      <c r="P89334" s="63"/>
      <c r="Q89334" s="63"/>
    </row>
    <row r="89335" spans="16:17">
      <c r="P89335" s="63"/>
      <c r="Q89335" s="63"/>
    </row>
    <row r="89336" spans="16:17">
      <c r="P89336" s="63"/>
      <c r="Q89336" s="63"/>
    </row>
    <row r="89337" spans="16:17">
      <c r="P89337" s="63"/>
      <c r="Q89337" s="63"/>
    </row>
    <row r="89338" spans="16:17">
      <c r="P89338" s="63"/>
      <c r="Q89338" s="63"/>
    </row>
    <row r="89339" spans="16:17">
      <c r="P89339" s="63"/>
      <c r="Q89339" s="63"/>
    </row>
    <row r="89340" spans="16:17">
      <c r="P89340" s="63"/>
      <c r="Q89340" s="63"/>
    </row>
    <row r="89341" spans="16:17">
      <c r="P89341" s="63"/>
      <c r="Q89341" s="63"/>
    </row>
    <row r="89342" spans="16:17">
      <c r="P89342" s="63"/>
      <c r="Q89342" s="63"/>
    </row>
    <row r="89343" spans="16:17">
      <c r="P89343" s="63"/>
      <c r="Q89343" s="63"/>
    </row>
    <row r="89344" spans="16:17">
      <c r="P89344" s="63"/>
      <c r="Q89344" s="63"/>
    </row>
    <row r="89345" spans="16:17">
      <c r="P89345" s="63"/>
      <c r="Q89345" s="63"/>
    </row>
    <row r="89346" spans="16:17">
      <c r="P89346" s="63"/>
      <c r="Q89346" s="63"/>
    </row>
    <row r="89347" spans="16:17">
      <c r="P89347" s="63"/>
      <c r="Q89347" s="63"/>
    </row>
    <row r="89348" spans="16:17">
      <c r="P89348" s="63"/>
      <c r="Q89348" s="63"/>
    </row>
    <row r="89349" spans="16:17">
      <c r="P89349" s="63"/>
      <c r="Q89349" s="63"/>
    </row>
    <row r="89350" spans="16:17">
      <c r="P89350" s="63"/>
      <c r="Q89350" s="63"/>
    </row>
    <row r="89351" spans="16:17">
      <c r="P89351" s="63"/>
      <c r="Q89351" s="63"/>
    </row>
    <row r="89352" spans="16:17">
      <c r="P89352" s="63"/>
      <c r="Q89352" s="63"/>
    </row>
    <row r="89353" spans="16:17">
      <c r="P89353" s="63"/>
      <c r="Q89353" s="63"/>
    </row>
    <row r="89354" spans="16:17">
      <c r="P89354" s="63"/>
      <c r="Q89354" s="63"/>
    </row>
    <row r="89355" spans="16:17">
      <c r="P89355" s="63"/>
      <c r="Q89355" s="63"/>
    </row>
    <row r="89356" spans="16:17">
      <c r="P89356" s="63"/>
      <c r="Q89356" s="63"/>
    </row>
    <row r="89357" spans="16:17">
      <c r="P89357" s="63"/>
      <c r="Q89357" s="63"/>
    </row>
    <row r="89358" spans="16:17">
      <c r="P89358" s="63"/>
      <c r="Q89358" s="63"/>
    </row>
    <row r="89359" spans="16:17">
      <c r="P89359" s="63"/>
      <c r="Q89359" s="63"/>
    </row>
    <row r="89360" spans="16:17">
      <c r="P89360" s="63"/>
      <c r="Q89360" s="63"/>
    </row>
    <row r="89361" spans="16:17">
      <c r="P89361" s="63"/>
      <c r="Q89361" s="63"/>
    </row>
    <row r="89362" spans="16:17">
      <c r="P89362" s="63"/>
      <c r="Q89362" s="63"/>
    </row>
    <row r="89363" spans="16:17">
      <c r="P89363" s="63"/>
      <c r="Q89363" s="63"/>
    </row>
    <row r="89364" spans="16:17">
      <c r="P89364" s="63"/>
      <c r="Q89364" s="63"/>
    </row>
    <row r="89365" spans="16:17">
      <c r="P89365" s="63"/>
      <c r="Q89365" s="63"/>
    </row>
    <row r="89366" spans="16:17">
      <c r="P89366" s="63"/>
      <c r="Q89366" s="63"/>
    </row>
    <row r="89367" spans="16:17">
      <c r="P89367" s="63"/>
      <c r="Q89367" s="63"/>
    </row>
    <row r="89368" spans="16:17">
      <c r="P89368" s="63"/>
      <c r="Q89368" s="63"/>
    </row>
    <row r="89369" spans="16:17">
      <c r="P89369" s="63"/>
      <c r="Q89369" s="63"/>
    </row>
    <row r="89370" spans="16:17">
      <c r="P89370" s="63"/>
      <c r="Q89370" s="63"/>
    </row>
    <row r="89371" spans="16:17">
      <c r="P89371" s="63"/>
      <c r="Q89371" s="63"/>
    </row>
    <row r="89372" spans="16:17">
      <c r="P89372" s="63"/>
      <c r="Q89372" s="63"/>
    </row>
    <row r="89373" spans="16:17">
      <c r="P89373" s="63"/>
      <c r="Q89373" s="63"/>
    </row>
    <row r="89374" spans="16:17">
      <c r="P89374" s="63"/>
      <c r="Q89374" s="63"/>
    </row>
    <row r="89375" spans="16:17">
      <c r="P89375" s="63"/>
      <c r="Q89375" s="63"/>
    </row>
    <row r="89376" spans="16:17">
      <c r="P89376" s="63"/>
      <c r="Q89376" s="63"/>
    </row>
    <row r="89377" spans="16:17">
      <c r="P89377" s="63"/>
      <c r="Q89377" s="63"/>
    </row>
    <row r="89378" spans="16:17">
      <c r="P89378" s="63"/>
      <c r="Q89378" s="63"/>
    </row>
    <row r="89379" spans="16:17">
      <c r="P89379" s="63"/>
      <c r="Q89379" s="63"/>
    </row>
    <row r="89380" spans="16:17">
      <c r="P89380" s="63"/>
      <c r="Q89380" s="63"/>
    </row>
    <row r="89381" spans="16:17">
      <c r="P89381" s="63"/>
      <c r="Q89381" s="63"/>
    </row>
    <row r="89382" spans="16:17">
      <c r="P89382" s="63"/>
      <c r="Q89382" s="63"/>
    </row>
    <row r="89383" spans="16:17">
      <c r="P89383" s="63"/>
      <c r="Q89383" s="63"/>
    </row>
    <row r="89384" spans="16:17">
      <c r="P89384" s="63"/>
      <c r="Q89384" s="63"/>
    </row>
    <row r="89385" spans="16:17">
      <c r="P89385" s="63"/>
      <c r="Q89385" s="63"/>
    </row>
    <row r="89386" spans="16:17">
      <c r="P89386" s="63"/>
      <c r="Q89386" s="63"/>
    </row>
    <row r="89387" spans="16:17">
      <c r="P89387" s="63"/>
      <c r="Q89387" s="63"/>
    </row>
    <row r="89388" spans="16:17">
      <c r="P89388" s="63"/>
      <c r="Q89388" s="63"/>
    </row>
    <row r="89389" spans="16:17">
      <c r="P89389" s="63"/>
      <c r="Q89389" s="63"/>
    </row>
    <row r="89390" spans="16:17">
      <c r="P89390" s="63"/>
      <c r="Q89390" s="63"/>
    </row>
    <row r="89391" spans="16:17">
      <c r="P89391" s="63"/>
      <c r="Q89391" s="63"/>
    </row>
    <row r="89392" spans="16:17">
      <c r="P89392" s="63"/>
      <c r="Q89392" s="63"/>
    </row>
    <row r="89393" spans="16:17">
      <c r="P89393" s="63"/>
      <c r="Q89393" s="63"/>
    </row>
    <row r="89394" spans="16:17">
      <c r="P89394" s="63"/>
      <c r="Q89394" s="63"/>
    </row>
    <row r="89395" spans="16:17">
      <c r="P89395" s="63"/>
      <c r="Q89395" s="63"/>
    </row>
    <row r="89396" spans="16:17">
      <c r="P89396" s="63"/>
      <c r="Q89396" s="63"/>
    </row>
    <row r="89397" spans="16:17">
      <c r="P89397" s="63"/>
      <c r="Q89397" s="63"/>
    </row>
    <row r="89398" spans="16:17">
      <c r="P89398" s="63"/>
      <c r="Q89398" s="63"/>
    </row>
    <row r="89399" spans="16:17">
      <c r="P89399" s="63"/>
      <c r="Q89399" s="63"/>
    </row>
    <row r="89400" spans="16:17">
      <c r="P89400" s="63"/>
      <c r="Q89400" s="63"/>
    </row>
    <row r="89401" spans="16:17">
      <c r="P89401" s="63"/>
      <c r="Q89401" s="63"/>
    </row>
    <row r="89402" spans="16:17">
      <c r="P89402" s="63"/>
      <c r="Q89402" s="63"/>
    </row>
    <row r="89403" spans="16:17">
      <c r="P89403" s="63"/>
      <c r="Q89403" s="63"/>
    </row>
    <row r="89404" spans="16:17">
      <c r="P89404" s="63"/>
      <c r="Q89404" s="63"/>
    </row>
    <row r="89405" spans="16:17">
      <c r="P89405" s="63"/>
      <c r="Q89405" s="63"/>
    </row>
    <row r="89406" spans="16:17">
      <c r="P89406" s="63"/>
      <c r="Q89406" s="63"/>
    </row>
    <row r="89407" spans="16:17">
      <c r="P89407" s="63"/>
      <c r="Q89407" s="63"/>
    </row>
    <row r="89408" spans="16:17">
      <c r="P89408" s="63"/>
      <c r="Q89408" s="63"/>
    </row>
    <row r="89409" spans="16:17">
      <c r="P89409" s="63"/>
      <c r="Q89409" s="63"/>
    </row>
    <row r="89410" spans="16:17">
      <c r="P89410" s="63"/>
      <c r="Q89410" s="63"/>
    </row>
    <row r="89411" spans="16:17">
      <c r="P89411" s="63"/>
      <c r="Q89411" s="63"/>
    </row>
    <row r="89412" spans="16:17">
      <c r="P89412" s="63"/>
      <c r="Q89412" s="63"/>
    </row>
    <row r="89413" spans="16:17">
      <c r="P89413" s="63"/>
      <c r="Q89413" s="63"/>
    </row>
    <row r="89414" spans="16:17">
      <c r="P89414" s="63"/>
      <c r="Q89414" s="63"/>
    </row>
    <row r="89415" spans="16:17">
      <c r="P89415" s="63"/>
      <c r="Q89415" s="63"/>
    </row>
    <row r="89416" spans="16:17">
      <c r="P89416" s="63"/>
      <c r="Q89416" s="63"/>
    </row>
    <row r="89417" spans="16:17">
      <c r="P89417" s="63"/>
      <c r="Q89417" s="63"/>
    </row>
    <row r="89418" spans="16:17">
      <c r="P89418" s="63"/>
      <c r="Q89418" s="63"/>
    </row>
    <row r="89419" spans="16:17">
      <c r="P89419" s="63"/>
      <c r="Q89419" s="63"/>
    </row>
    <row r="89420" spans="16:17">
      <c r="P89420" s="63"/>
      <c r="Q89420" s="63"/>
    </row>
    <row r="89421" spans="16:17">
      <c r="P89421" s="63"/>
      <c r="Q89421" s="63"/>
    </row>
    <row r="89422" spans="16:17">
      <c r="P89422" s="63"/>
      <c r="Q89422" s="63"/>
    </row>
    <row r="89423" spans="16:17">
      <c r="P89423" s="63"/>
      <c r="Q89423" s="63"/>
    </row>
    <row r="89424" spans="16:17">
      <c r="P89424" s="63"/>
      <c r="Q89424" s="63"/>
    </row>
    <row r="89425" spans="16:17">
      <c r="P89425" s="63"/>
      <c r="Q89425" s="63"/>
    </row>
    <row r="89426" spans="16:17">
      <c r="P89426" s="63"/>
      <c r="Q89426" s="63"/>
    </row>
    <row r="89427" spans="16:17">
      <c r="P89427" s="63"/>
      <c r="Q89427" s="63"/>
    </row>
    <row r="89428" spans="16:17">
      <c r="P89428" s="63"/>
      <c r="Q89428" s="63"/>
    </row>
    <row r="89429" spans="16:17">
      <c r="P89429" s="63"/>
      <c r="Q89429" s="63"/>
    </row>
    <row r="89430" spans="16:17">
      <c r="P89430" s="63"/>
      <c r="Q89430" s="63"/>
    </row>
    <row r="89431" spans="16:17">
      <c r="P89431" s="63"/>
      <c r="Q89431" s="63"/>
    </row>
    <row r="89432" spans="16:17">
      <c r="P89432" s="63"/>
      <c r="Q89432" s="63"/>
    </row>
    <row r="89433" spans="16:17">
      <c r="P89433" s="63"/>
      <c r="Q89433" s="63"/>
    </row>
    <row r="89434" spans="16:17">
      <c r="P89434" s="63"/>
      <c r="Q89434" s="63"/>
    </row>
    <row r="89435" spans="16:17">
      <c r="P89435" s="63"/>
      <c r="Q89435" s="63"/>
    </row>
    <row r="89436" spans="16:17">
      <c r="P89436" s="63"/>
      <c r="Q89436" s="63"/>
    </row>
    <row r="89437" spans="16:17">
      <c r="P89437" s="63"/>
      <c r="Q89437" s="63"/>
    </row>
    <row r="89438" spans="16:17">
      <c r="P89438" s="63"/>
      <c r="Q89438" s="63"/>
    </row>
    <row r="89439" spans="16:17">
      <c r="P89439" s="63"/>
      <c r="Q89439" s="63"/>
    </row>
    <row r="89440" spans="16:17">
      <c r="P89440" s="63"/>
      <c r="Q89440" s="63"/>
    </row>
    <row r="89441" spans="16:17">
      <c r="P89441" s="63"/>
      <c r="Q89441" s="63"/>
    </row>
    <row r="89442" spans="16:17">
      <c r="P89442" s="63"/>
      <c r="Q89442" s="63"/>
    </row>
    <row r="89443" spans="16:17">
      <c r="P89443" s="63"/>
      <c r="Q89443" s="63"/>
    </row>
    <row r="89444" spans="16:17">
      <c r="P89444" s="63"/>
      <c r="Q89444" s="63"/>
    </row>
    <row r="89445" spans="16:17">
      <c r="P89445" s="63"/>
      <c r="Q89445" s="63"/>
    </row>
    <row r="89446" spans="16:17">
      <c r="P89446" s="63"/>
      <c r="Q89446" s="63"/>
    </row>
    <row r="89447" spans="16:17">
      <c r="P89447" s="63"/>
      <c r="Q89447" s="63"/>
    </row>
    <row r="89448" spans="16:17">
      <c r="P89448" s="63"/>
      <c r="Q89448" s="63"/>
    </row>
    <row r="89449" spans="16:17">
      <c r="P89449" s="63"/>
      <c r="Q89449" s="63"/>
    </row>
    <row r="89450" spans="16:17">
      <c r="P89450" s="63"/>
      <c r="Q89450" s="63"/>
    </row>
    <row r="89451" spans="16:17">
      <c r="P89451" s="63"/>
      <c r="Q89451" s="63"/>
    </row>
    <row r="89452" spans="16:17">
      <c r="P89452" s="63"/>
      <c r="Q89452" s="63"/>
    </row>
    <row r="89453" spans="16:17">
      <c r="P89453" s="63"/>
      <c r="Q89453" s="63"/>
    </row>
    <row r="89454" spans="16:17">
      <c r="P89454" s="63"/>
      <c r="Q89454" s="63"/>
    </row>
    <row r="89455" spans="16:17">
      <c r="P89455" s="63"/>
      <c r="Q89455" s="63"/>
    </row>
    <row r="89456" spans="16:17">
      <c r="P89456" s="63"/>
      <c r="Q89456" s="63"/>
    </row>
    <row r="89457" spans="16:17">
      <c r="P89457" s="63"/>
      <c r="Q89457" s="63"/>
    </row>
    <row r="89458" spans="16:17">
      <c r="P89458" s="63"/>
      <c r="Q89458" s="63"/>
    </row>
    <row r="89459" spans="16:17">
      <c r="P89459" s="63"/>
      <c r="Q89459" s="63"/>
    </row>
    <row r="89460" spans="16:17">
      <c r="P89460" s="63"/>
      <c r="Q89460" s="63"/>
    </row>
    <row r="89461" spans="16:17">
      <c r="P89461" s="63"/>
      <c r="Q89461" s="63"/>
    </row>
    <row r="89462" spans="16:17">
      <c r="P89462" s="63"/>
      <c r="Q89462" s="63"/>
    </row>
    <row r="89463" spans="16:17">
      <c r="P89463" s="63"/>
      <c r="Q89463" s="63"/>
    </row>
    <row r="89464" spans="16:17">
      <c r="P89464" s="63"/>
      <c r="Q89464" s="63"/>
    </row>
    <row r="89465" spans="16:17">
      <c r="P89465" s="63"/>
      <c r="Q89465" s="63"/>
    </row>
    <row r="89466" spans="16:17">
      <c r="P89466" s="63"/>
      <c r="Q89466" s="63"/>
    </row>
    <row r="89467" spans="16:17">
      <c r="P89467" s="63"/>
      <c r="Q89467" s="63"/>
    </row>
    <row r="89468" spans="16:17">
      <c r="P89468" s="63"/>
      <c r="Q89468" s="63"/>
    </row>
    <row r="89469" spans="16:17">
      <c r="P89469" s="63"/>
      <c r="Q89469" s="63"/>
    </row>
    <row r="89470" spans="16:17">
      <c r="P89470" s="63"/>
      <c r="Q89470" s="63"/>
    </row>
    <row r="89471" spans="16:17">
      <c r="P89471" s="63"/>
      <c r="Q89471" s="63"/>
    </row>
    <row r="89472" spans="16:17">
      <c r="P89472" s="63"/>
      <c r="Q89472" s="63"/>
    </row>
    <row r="89473" spans="16:17">
      <c r="P89473" s="63"/>
      <c r="Q89473" s="63"/>
    </row>
    <row r="89474" spans="16:17">
      <c r="P89474" s="63"/>
      <c r="Q89474" s="63"/>
    </row>
    <row r="89475" spans="16:17">
      <c r="P89475" s="63"/>
      <c r="Q89475" s="63"/>
    </row>
    <row r="89476" spans="16:17">
      <c r="P89476" s="63"/>
      <c r="Q89476" s="63"/>
    </row>
    <row r="89477" spans="16:17">
      <c r="P89477" s="63"/>
      <c r="Q89477" s="63"/>
    </row>
    <row r="89478" spans="16:17">
      <c r="P89478" s="63"/>
      <c r="Q89478" s="63"/>
    </row>
    <row r="89479" spans="16:17">
      <c r="P89479" s="63"/>
      <c r="Q89479" s="63"/>
    </row>
    <row r="89480" spans="16:17">
      <c r="P89480" s="63"/>
      <c r="Q89480" s="63"/>
    </row>
    <row r="89481" spans="16:17">
      <c r="P89481" s="63"/>
      <c r="Q89481" s="63"/>
    </row>
    <row r="89482" spans="16:17">
      <c r="P89482" s="63"/>
      <c r="Q89482" s="63"/>
    </row>
    <row r="89483" spans="16:17">
      <c r="P89483" s="63"/>
      <c r="Q89483" s="63"/>
    </row>
    <row r="89484" spans="16:17">
      <c r="P89484" s="63"/>
      <c r="Q89484" s="63"/>
    </row>
    <row r="89485" spans="16:17">
      <c r="P89485" s="63"/>
      <c r="Q89485" s="63"/>
    </row>
    <row r="89486" spans="16:17">
      <c r="P89486" s="63"/>
      <c r="Q89486" s="63"/>
    </row>
    <row r="89487" spans="16:17">
      <c r="P89487" s="63"/>
      <c r="Q89487" s="63"/>
    </row>
    <row r="89488" spans="16:17">
      <c r="P89488" s="63"/>
      <c r="Q89488" s="63"/>
    </row>
    <row r="89489" spans="16:17">
      <c r="P89489" s="63"/>
      <c r="Q89489" s="63"/>
    </row>
    <row r="89490" spans="16:17">
      <c r="P89490" s="63"/>
      <c r="Q89490" s="63"/>
    </row>
    <row r="89491" spans="16:17">
      <c r="P89491" s="63"/>
      <c r="Q89491" s="63"/>
    </row>
    <row r="89492" spans="16:17">
      <c r="P89492" s="63"/>
      <c r="Q89492" s="63"/>
    </row>
    <row r="89493" spans="16:17">
      <c r="P89493" s="63"/>
      <c r="Q89493" s="63"/>
    </row>
    <row r="89494" spans="16:17">
      <c r="P89494" s="63"/>
      <c r="Q89494" s="63"/>
    </row>
    <row r="89495" spans="16:17">
      <c r="P89495" s="63"/>
      <c r="Q89495" s="63"/>
    </row>
    <row r="89496" spans="16:17">
      <c r="P89496" s="63"/>
      <c r="Q89496" s="63"/>
    </row>
    <row r="89497" spans="16:17">
      <c r="P89497" s="63"/>
      <c r="Q89497" s="63"/>
    </row>
    <row r="89498" spans="16:17">
      <c r="P89498" s="63"/>
      <c r="Q89498" s="63"/>
    </row>
    <row r="89499" spans="16:17">
      <c r="P89499" s="63"/>
      <c r="Q89499" s="63"/>
    </row>
    <row r="89500" spans="16:17">
      <c r="P89500" s="63"/>
      <c r="Q89500" s="63"/>
    </row>
    <row r="89501" spans="16:17">
      <c r="P89501" s="63"/>
      <c r="Q89501" s="63"/>
    </row>
    <row r="89502" spans="16:17">
      <c r="P89502" s="63"/>
      <c r="Q89502" s="63"/>
    </row>
    <row r="89503" spans="16:17">
      <c r="P89503" s="63"/>
      <c r="Q89503" s="63"/>
    </row>
    <row r="89504" spans="16:17">
      <c r="P89504" s="63"/>
      <c r="Q89504" s="63"/>
    </row>
    <row r="89505" spans="16:17">
      <c r="P89505" s="63"/>
      <c r="Q89505" s="63"/>
    </row>
    <row r="89506" spans="16:17">
      <c r="P89506" s="63"/>
      <c r="Q89506" s="63"/>
    </row>
    <row r="89507" spans="16:17">
      <c r="P89507" s="63"/>
      <c r="Q89507" s="63"/>
    </row>
    <row r="89508" spans="16:17">
      <c r="P89508" s="63"/>
      <c r="Q89508" s="63"/>
    </row>
    <row r="89509" spans="16:17">
      <c r="P89509" s="63"/>
      <c r="Q89509" s="63"/>
    </row>
    <row r="89510" spans="16:17">
      <c r="P89510" s="63"/>
      <c r="Q89510" s="63"/>
    </row>
    <row r="89511" spans="16:17">
      <c r="P89511" s="63"/>
      <c r="Q89511" s="63"/>
    </row>
    <row r="89512" spans="16:17">
      <c r="P89512" s="63"/>
      <c r="Q89512" s="63"/>
    </row>
    <row r="89513" spans="16:17">
      <c r="P89513" s="63"/>
      <c r="Q89513" s="63"/>
    </row>
    <row r="89514" spans="16:17">
      <c r="P89514" s="63"/>
      <c r="Q89514" s="63"/>
    </row>
    <row r="89515" spans="16:17">
      <c r="P89515" s="63"/>
      <c r="Q89515" s="63"/>
    </row>
    <row r="89516" spans="16:17">
      <c r="P89516" s="63"/>
      <c r="Q89516" s="63"/>
    </row>
    <row r="89517" spans="16:17">
      <c r="P89517" s="63"/>
      <c r="Q89517" s="63"/>
    </row>
    <row r="89518" spans="16:17">
      <c r="P89518" s="63"/>
      <c r="Q89518" s="63"/>
    </row>
    <row r="89519" spans="16:17">
      <c r="P89519" s="63"/>
      <c r="Q89519" s="63"/>
    </row>
    <row r="89520" spans="16:17">
      <c r="P89520" s="63"/>
      <c r="Q89520" s="63"/>
    </row>
    <row r="89521" spans="16:17">
      <c r="P89521" s="63"/>
      <c r="Q89521" s="63"/>
    </row>
    <row r="89522" spans="16:17">
      <c r="P89522" s="63"/>
      <c r="Q89522" s="63"/>
    </row>
    <row r="89523" spans="16:17">
      <c r="P89523" s="63"/>
      <c r="Q89523" s="63"/>
    </row>
    <row r="89524" spans="16:17">
      <c r="P89524" s="63"/>
      <c r="Q89524" s="63"/>
    </row>
    <row r="89525" spans="16:17">
      <c r="P89525" s="63"/>
      <c r="Q89525" s="63"/>
    </row>
    <row r="89526" spans="16:17">
      <c r="P89526" s="63"/>
      <c r="Q89526" s="63"/>
    </row>
    <row r="89527" spans="16:17">
      <c r="P89527" s="63"/>
      <c r="Q89527" s="63"/>
    </row>
    <row r="89528" spans="16:17">
      <c r="P89528" s="63"/>
      <c r="Q89528" s="63"/>
    </row>
    <row r="89529" spans="16:17">
      <c r="P89529" s="63"/>
      <c r="Q89529" s="63"/>
    </row>
    <row r="89530" spans="16:17">
      <c r="P89530" s="63"/>
      <c r="Q89530" s="63"/>
    </row>
    <row r="89531" spans="16:17">
      <c r="P89531" s="63"/>
      <c r="Q89531" s="63"/>
    </row>
    <row r="89532" spans="16:17">
      <c r="P89532" s="63"/>
      <c r="Q89532" s="63"/>
    </row>
    <row r="89533" spans="16:17">
      <c r="P89533" s="63"/>
      <c r="Q89533" s="63"/>
    </row>
    <row r="89534" spans="16:17">
      <c r="P89534" s="63"/>
      <c r="Q89534" s="63"/>
    </row>
    <row r="89535" spans="16:17">
      <c r="P89535" s="63"/>
      <c r="Q89535" s="63"/>
    </row>
    <row r="89536" spans="16:17">
      <c r="P89536" s="63"/>
      <c r="Q89536" s="63"/>
    </row>
    <row r="89537" spans="16:17">
      <c r="P89537" s="63"/>
      <c r="Q89537" s="63"/>
    </row>
    <row r="89538" spans="16:17">
      <c r="P89538" s="63"/>
      <c r="Q89538" s="63"/>
    </row>
    <row r="89539" spans="16:17">
      <c r="P89539" s="63"/>
      <c r="Q89539" s="63"/>
    </row>
    <row r="89540" spans="16:17">
      <c r="P89540" s="63"/>
      <c r="Q89540" s="63"/>
    </row>
    <row r="89541" spans="16:17">
      <c r="P89541" s="63"/>
      <c r="Q89541" s="63"/>
    </row>
    <row r="89542" spans="16:17">
      <c r="P89542" s="63"/>
      <c r="Q89542" s="63"/>
    </row>
    <row r="89543" spans="16:17">
      <c r="P89543" s="63"/>
      <c r="Q89543" s="63"/>
    </row>
    <row r="89544" spans="16:17">
      <c r="P89544" s="63"/>
      <c r="Q89544" s="63"/>
    </row>
    <row r="89545" spans="16:17">
      <c r="P89545" s="63"/>
      <c r="Q89545" s="63"/>
    </row>
    <row r="89546" spans="16:17">
      <c r="P89546" s="63"/>
      <c r="Q89546" s="63"/>
    </row>
    <row r="89547" spans="16:17">
      <c r="P89547" s="63"/>
      <c r="Q89547" s="63"/>
    </row>
    <row r="89548" spans="16:17">
      <c r="P89548" s="63"/>
      <c r="Q89548" s="63"/>
    </row>
    <row r="89549" spans="16:17">
      <c r="P89549" s="63"/>
      <c r="Q89549" s="63"/>
    </row>
    <row r="89550" spans="16:17">
      <c r="P89550" s="63"/>
      <c r="Q89550" s="63"/>
    </row>
    <row r="89551" spans="16:17">
      <c r="P89551" s="63"/>
      <c r="Q89551" s="63"/>
    </row>
    <row r="89552" spans="16:17">
      <c r="P89552" s="63"/>
      <c r="Q89552" s="63"/>
    </row>
    <row r="89553" spans="16:17">
      <c r="P89553" s="63"/>
      <c r="Q89553" s="63"/>
    </row>
    <row r="89554" spans="16:17">
      <c r="P89554" s="63"/>
      <c r="Q89554" s="63"/>
    </row>
    <row r="89555" spans="16:17">
      <c r="P89555" s="63"/>
      <c r="Q89555" s="63"/>
    </row>
    <row r="89556" spans="16:17">
      <c r="P89556" s="63"/>
      <c r="Q89556" s="63"/>
    </row>
    <row r="89557" spans="16:17">
      <c r="P89557" s="63"/>
      <c r="Q89557" s="63"/>
    </row>
    <row r="89558" spans="16:17">
      <c r="P89558" s="63"/>
      <c r="Q89558" s="63"/>
    </row>
    <row r="89559" spans="16:17">
      <c r="P89559" s="63"/>
      <c r="Q89559" s="63"/>
    </row>
    <row r="89560" spans="16:17">
      <c r="P89560" s="63"/>
      <c r="Q89560" s="63"/>
    </row>
    <row r="89561" spans="16:17">
      <c r="P89561" s="63"/>
      <c r="Q89561" s="63"/>
    </row>
    <row r="89562" spans="16:17">
      <c r="P89562" s="63"/>
      <c r="Q89562" s="63"/>
    </row>
    <row r="89563" spans="16:17">
      <c r="P89563" s="63"/>
      <c r="Q89563" s="63"/>
    </row>
    <row r="89564" spans="16:17">
      <c r="P89564" s="63"/>
      <c r="Q89564" s="63"/>
    </row>
    <row r="89565" spans="16:17">
      <c r="P89565" s="63"/>
      <c r="Q89565" s="63"/>
    </row>
    <row r="89566" spans="16:17">
      <c r="P89566" s="63"/>
      <c r="Q89566" s="63"/>
    </row>
    <row r="89567" spans="16:17">
      <c r="P89567" s="63"/>
      <c r="Q89567" s="63"/>
    </row>
    <row r="89568" spans="16:17">
      <c r="P89568" s="63"/>
      <c r="Q89568" s="63"/>
    </row>
    <row r="89569" spans="16:17">
      <c r="P89569" s="63"/>
      <c r="Q89569" s="63"/>
    </row>
    <row r="89570" spans="16:17">
      <c r="P89570" s="63"/>
      <c r="Q89570" s="63"/>
    </row>
    <row r="89571" spans="16:17">
      <c r="P89571" s="63"/>
      <c r="Q89571" s="63"/>
    </row>
    <row r="89572" spans="16:17">
      <c r="P89572" s="63"/>
      <c r="Q89572" s="63"/>
    </row>
    <row r="89573" spans="16:17">
      <c r="P89573" s="63"/>
      <c r="Q89573" s="63"/>
    </row>
    <row r="89574" spans="16:17">
      <c r="P89574" s="63"/>
      <c r="Q89574" s="63"/>
    </row>
    <row r="89575" spans="16:17">
      <c r="P89575" s="63"/>
      <c r="Q89575" s="63"/>
    </row>
    <row r="89576" spans="16:17">
      <c r="P89576" s="63"/>
      <c r="Q89576" s="63"/>
    </row>
    <row r="89577" spans="16:17">
      <c r="P89577" s="63"/>
      <c r="Q89577" s="63"/>
    </row>
    <row r="89578" spans="16:17">
      <c r="P89578" s="63"/>
      <c r="Q89578" s="63"/>
    </row>
    <row r="89579" spans="16:17">
      <c r="P89579" s="63"/>
      <c r="Q89579" s="63"/>
    </row>
    <row r="89580" spans="16:17">
      <c r="P89580" s="63"/>
      <c r="Q89580" s="63"/>
    </row>
    <row r="89581" spans="16:17">
      <c r="P89581" s="63"/>
      <c r="Q89581" s="63"/>
    </row>
    <row r="89582" spans="16:17">
      <c r="P89582" s="63"/>
      <c r="Q89582" s="63"/>
    </row>
    <row r="89583" spans="16:17">
      <c r="P89583" s="63"/>
      <c r="Q89583" s="63"/>
    </row>
    <row r="89584" spans="16:17">
      <c r="P89584" s="63"/>
      <c r="Q89584" s="63"/>
    </row>
    <row r="89585" spans="16:17">
      <c r="P89585" s="63"/>
      <c r="Q89585" s="63"/>
    </row>
    <row r="89586" spans="16:17">
      <c r="P89586" s="63"/>
      <c r="Q89586" s="63"/>
    </row>
    <row r="89587" spans="16:17">
      <c r="P89587" s="63"/>
      <c r="Q89587" s="63"/>
    </row>
    <row r="89588" spans="16:17">
      <c r="P89588" s="63"/>
      <c r="Q89588" s="63"/>
    </row>
    <row r="89589" spans="16:17">
      <c r="P89589" s="63"/>
      <c r="Q89589" s="63"/>
    </row>
    <row r="89590" spans="16:17">
      <c r="P89590" s="63"/>
      <c r="Q89590" s="63"/>
    </row>
    <row r="89591" spans="16:17">
      <c r="P89591" s="63"/>
      <c r="Q89591" s="63"/>
    </row>
    <row r="89592" spans="16:17">
      <c r="P89592" s="63"/>
      <c r="Q89592" s="63"/>
    </row>
    <row r="89593" spans="16:17">
      <c r="P89593" s="63"/>
      <c r="Q89593" s="63"/>
    </row>
    <row r="89594" spans="16:17">
      <c r="P89594" s="63"/>
      <c r="Q89594" s="63"/>
    </row>
    <row r="89595" spans="16:17">
      <c r="P89595" s="63"/>
      <c r="Q89595" s="63"/>
    </row>
    <row r="89596" spans="16:17">
      <c r="P89596" s="63"/>
      <c r="Q89596" s="63"/>
    </row>
    <row r="89597" spans="16:17">
      <c r="P89597" s="63"/>
      <c r="Q89597" s="63"/>
    </row>
    <row r="89598" spans="16:17">
      <c r="P89598" s="63"/>
      <c r="Q89598" s="63"/>
    </row>
    <row r="89599" spans="16:17">
      <c r="P89599" s="63"/>
      <c r="Q89599" s="63"/>
    </row>
    <row r="89600" spans="16:17">
      <c r="P89600" s="63"/>
      <c r="Q89600" s="63"/>
    </row>
    <row r="89601" spans="16:17">
      <c r="P89601" s="63"/>
      <c r="Q89601" s="63"/>
    </row>
    <row r="89602" spans="16:17">
      <c r="P89602" s="63"/>
      <c r="Q89602" s="63"/>
    </row>
    <row r="89603" spans="16:17">
      <c r="P89603" s="63"/>
      <c r="Q89603" s="63"/>
    </row>
    <row r="89604" spans="16:17">
      <c r="P89604" s="63"/>
      <c r="Q89604" s="63"/>
    </row>
    <row r="89605" spans="16:17">
      <c r="P89605" s="63"/>
      <c r="Q89605" s="63"/>
    </row>
    <row r="89606" spans="16:17">
      <c r="P89606" s="63"/>
      <c r="Q89606" s="63"/>
    </row>
    <row r="89607" spans="16:17">
      <c r="P89607" s="63"/>
      <c r="Q89607" s="63"/>
    </row>
    <row r="89608" spans="16:17">
      <c r="P89608" s="63"/>
      <c r="Q89608" s="63"/>
    </row>
    <row r="89609" spans="16:17">
      <c r="P89609" s="63"/>
      <c r="Q89609" s="63"/>
    </row>
    <row r="89610" spans="16:17">
      <c r="P89610" s="63"/>
      <c r="Q89610" s="63"/>
    </row>
    <row r="89611" spans="16:17">
      <c r="P89611" s="63"/>
      <c r="Q89611" s="63"/>
    </row>
    <row r="89612" spans="16:17">
      <c r="P89612" s="63"/>
      <c r="Q89612" s="63"/>
    </row>
    <row r="89613" spans="16:17">
      <c r="P89613" s="63"/>
      <c r="Q89613" s="63"/>
    </row>
    <row r="89614" spans="16:17">
      <c r="P89614" s="63"/>
      <c r="Q89614" s="63"/>
    </row>
    <row r="89615" spans="16:17">
      <c r="P89615" s="63"/>
      <c r="Q89615" s="63"/>
    </row>
    <row r="89616" spans="16:17">
      <c r="P89616" s="63"/>
      <c r="Q89616" s="63"/>
    </row>
    <row r="89617" spans="16:17">
      <c r="P89617" s="63"/>
      <c r="Q89617" s="63"/>
    </row>
    <row r="89618" spans="16:17">
      <c r="P89618" s="63"/>
      <c r="Q89618" s="63"/>
    </row>
    <row r="89619" spans="16:17">
      <c r="P89619" s="63"/>
      <c r="Q89619" s="63"/>
    </row>
    <row r="89620" spans="16:17">
      <c r="P89620" s="63"/>
      <c r="Q89620" s="63"/>
    </row>
    <row r="89621" spans="16:17">
      <c r="P89621" s="63"/>
      <c r="Q89621" s="63"/>
    </row>
    <row r="89622" spans="16:17">
      <c r="P89622" s="63"/>
      <c r="Q89622" s="63"/>
    </row>
    <row r="89623" spans="16:17">
      <c r="P89623" s="63"/>
      <c r="Q89623" s="63"/>
    </row>
    <row r="89624" spans="16:17">
      <c r="P89624" s="63"/>
      <c r="Q89624" s="63"/>
    </row>
    <row r="89625" spans="16:17">
      <c r="P89625" s="63"/>
      <c r="Q89625" s="63"/>
    </row>
    <row r="89626" spans="16:17">
      <c r="P89626" s="63"/>
      <c r="Q89626" s="63"/>
    </row>
    <row r="89627" spans="16:17">
      <c r="P89627" s="63"/>
      <c r="Q89627" s="63"/>
    </row>
    <row r="89628" spans="16:17">
      <c r="P89628" s="63"/>
      <c r="Q89628" s="63"/>
    </row>
    <row r="89629" spans="16:17">
      <c r="P89629" s="63"/>
      <c r="Q89629" s="63"/>
    </row>
    <row r="89630" spans="16:17">
      <c r="P89630" s="63"/>
      <c r="Q89630" s="63"/>
    </row>
    <row r="89631" spans="16:17">
      <c r="P89631" s="63"/>
      <c r="Q89631" s="63"/>
    </row>
    <row r="89632" spans="16:17">
      <c r="P89632" s="63"/>
      <c r="Q89632" s="63"/>
    </row>
    <row r="89633" spans="16:17">
      <c r="P89633" s="63"/>
      <c r="Q89633" s="63"/>
    </row>
    <row r="89634" spans="16:17">
      <c r="P89634" s="63"/>
      <c r="Q89634" s="63"/>
    </row>
    <row r="89635" spans="16:17">
      <c r="P89635" s="63"/>
      <c r="Q89635" s="63"/>
    </row>
    <row r="89636" spans="16:17">
      <c r="P89636" s="63"/>
      <c r="Q89636" s="63"/>
    </row>
    <row r="89637" spans="16:17">
      <c r="P89637" s="63"/>
      <c r="Q89637" s="63"/>
    </row>
    <row r="89638" spans="16:17">
      <c r="P89638" s="63"/>
      <c r="Q89638" s="63"/>
    </row>
    <row r="89639" spans="16:17">
      <c r="P89639" s="63"/>
      <c r="Q89639" s="63"/>
    </row>
    <row r="89640" spans="16:17">
      <c r="P89640" s="63"/>
      <c r="Q89640" s="63"/>
    </row>
    <row r="89641" spans="16:17">
      <c r="P89641" s="63"/>
      <c r="Q89641" s="63"/>
    </row>
    <row r="89642" spans="16:17">
      <c r="P89642" s="63"/>
      <c r="Q89642" s="63"/>
    </row>
    <row r="89643" spans="16:17">
      <c r="P89643" s="63"/>
      <c r="Q89643" s="63"/>
    </row>
    <row r="89644" spans="16:17">
      <c r="P89644" s="63"/>
      <c r="Q89644" s="63"/>
    </row>
    <row r="89645" spans="16:17">
      <c r="P89645" s="63"/>
      <c r="Q89645" s="63"/>
    </row>
    <row r="89646" spans="16:17">
      <c r="P89646" s="63"/>
      <c r="Q89646" s="63"/>
    </row>
    <row r="89647" spans="16:17">
      <c r="P89647" s="63"/>
      <c r="Q89647" s="63"/>
    </row>
    <row r="89648" spans="16:17">
      <c r="P89648" s="63"/>
      <c r="Q89648" s="63"/>
    </row>
    <row r="89649" spans="16:17">
      <c r="P89649" s="63"/>
      <c r="Q89649" s="63"/>
    </row>
    <row r="89650" spans="16:17">
      <c r="P89650" s="63"/>
      <c r="Q89650" s="63"/>
    </row>
    <row r="89651" spans="16:17">
      <c r="P89651" s="63"/>
      <c r="Q89651" s="63"/>
    </row>
    <row r="89652" spans="16:17">
      <c r="P89652" s="63"/>
      <c r="Q89652" s="63"/>
    </row>
    <row r="89653" spans="16:17">
      <c r="P89653" s="63"/>
      <c r="Q89653" s="63"/>
    </row>
    <row r="89654" spans="16:17">
      <c r="P89654" s="63"/>
      <c r="Q89654" s="63"/>
    </row>
    <row r="89655" spans="16:17">
      <c r="P89655" s="63"/>
      <c r="Q89655" s="63"/>
    </row>
    <row r="89656" spans="16:17">
      <c r="P89656" s="63"/>
      <c r="Q89656" s="63"/>
    </row>
    <row r="89657" spans="16:17">
      <c r="P89657" s="63"/>
      <c r="Q89657" s="63"/>
    </row>
    <row r="89658" spans="16:17">
      <c r="P89658" s="63"/>
      <c r="Q89658" s="63"/>
    </row>
    <row r="89659" spans="16:17">
      <c r="P89659" s="63"/>
      <c r="Q89659" s="63"/>
    </row>
    <row r="89660" spans="16:17">
      <c r="P89660" s="63"/>
      <c r="Q89660" s="63"/>
    </row>
    <row r="89661" spans="16:17">
      <c r="P89661" s="63"/>
      <c r="Q89661" s="63"/>
    </row>
    <row r="89662" spans="16:17">
      <c r="P89662" s="63"/>
      <c r="Q89662" s="63"/>
    </row>
    <row r="89663" spans="16:17">
      <c r="P89663" s="63"/>
      <c r="Q89663" s="63"/>
    </row>
    <row r="89664" spans="16:17">
      <c r="P89664" s="63"/>
      <c r="Q89664" s="63"/>
    </row>
    <row r="89665" spans="16:17">
      <c r="P89665" s="63"/>
      <c r="Q89665" s="63"/>
    </row>
    <row r="89666" spans="16:17">
      <c r="P89666" s="63"/>
      <c r="Q89666" s="63"/>
    </row>
    <row r="89667" spans="16:17">
      <c r="P89667" s="63"/>
      <c r="Q89667" s="63"/>
    </row>
    <row r="89668" spans="16:17">
      <c r="P89668" s="63"/>
      <c r="Q89668" s="63"/>
    </row>
    <row r="89669" spans="16:17">
      <c r="P89669" s="63"/>
      <c r="Q89669" s="63"/>
    </row>
    <row r="89670" spans="16:17">
      <c r="P89670" s="63"/>
      <c r="Q89670" s="63"/>
    </row>
    <row r="89671" spans="16:17">
      <c r="P89671" s="63"/>
      <c r="Q89671" s="63"/>
    </row>
    <row r="89672" spans="16:17">
      <c r="P89672" s="63"/>
      <c r="Q89672" s="63"/>
    </row>
    <row r="89673" spans="16:17">
      <c r="P89673" s="63"/>
      <c r="Q89673" s="63"/>
    </row>
    <row r="89674" spans="16:17">
      <c r="P89674" s="63"/>
      <c r="Q89674" s="63"/>
    </row>
    <row r="89675" spans="16:17">
      <c r="P89675" s="63"/>
      <c r="Q89675" s="63"/>
    </row>
    <row r="89676" spans="16:17">
      <c r="P89676" s="63"/>
      <c r="Q89676" s="63"/>
    </row>
    <row r="89677" spans="16:17">
      <c r="P89677" s="63"/>
      <c r="Q89677" s="63"/>
    </row>
    <row r="89678" spans="16:17">
      <c r="P89678" s="63"/>
      <c r="Q89678" s="63"/>
    </row>
    <row r="89679" spans="16:17">
      <c r="P89679" s="63"/>
      <c r="Q89679" s="63"/>
    </row>
    <row r="89680" spans="16:17">
      <c r="P89680" s="63"/>
      <c r="Q89680" s="63"/>
    </row>
    <row r="89681" spans="16:17">
      <c r="P89681" s="63"/>
      <c r="Q89681" s="63"/>
    </row>
    <row r="89682" spans="16:17">
      <c r="P89682" s="63"/>
      <c r="Q89682" s="63"/>
    </row>
    <row r="89683" spans="16:17">
      <c r="P89683" s="63"/>
      <c r="Q89683" s="63"/>
    </row>
    <row r="89684" spans="16:17">
      <c r="P89684" s="63"/>
      <c r="Q89684" s="63"/>
    </row>
    <row r="89685" spans="16:17">
      <c r="P89685" s="63"/>
      <c r="Q89685" s="63"/>
    </row>
    <row r="89686" spans="16:17">
      <c r="P89686" s="63"/>
      <c r="Q89686" s="63"/>
    </row>
    <row r="89687" spans="16:17">
      <c r="P89687" s="63"/>
      <c r="Q89687" s="63"/>
    </row>
    <row r="89688" spans="16:17">
      <c r="P89688" s="63"/>
      <c r="Q89688" s="63"/>
    </row>
    <row r="89689" spans="16:17">
      <c r="P89689" s="63"/>
      <c r="Q89689" s="63"/>
    </row>
    <row r="89690" spans="16:17">
      <c r="P89690" s="63"/>
      <c r="Q89690" s="63"/>
    </row>
    <row r="89691" spans="16:17">
      <c r="P89691" s="63"/>
      <c r="Q89691" s="63"/>
    </row>
    <row r="89692" spans="16:17">
      <c r="P89692" s="63"/>
      <c r="Q89692" s="63"/>
    </row>
    <row r="89693" spans="16:17">
      <c r="P89693" s="63"/>
      <c r="Q89693" s="63"/>
    </row>
    <row r="89694" spans="16:17">
      <c r="P89694" s="63"/>
      <c r="Q89694" s="63"/>
    </row>
    <row r="89695" spans="16:17">
      <c r="P89695" s="63"/>
      <c r="Q89695" s="63"/>
    </row>
    <row r="89696" spans="16:17">
      <c r="P89696" s="63"/>
      <c r="Q89696" s="63"/>
    </row>
    <row r="89697" spans="16:17">
      <c r="P89697" s="63"/>
      <c r="Q89697" s="63"/>
    </row>
    <row r="89698" spans="16:17">
      <c r="P89698" s="63"/>
      <c r="Q89698" s="63"/>
    </row>
    <row r="89699" spans="16:17">
      <c r="P89699" s="63"/>
      <c r="Q89699" s="63"/>
    </row>
    <row r="89700" spans="16:17">
      <c r="P89700" s="63"/>
      <c r="Q89700" s="63"/>
    </row>
    <row r="89701" spans="16:17">
      <c r="P89701" s="63"/>
      <c r="Q89701" s="63"/>
    </row>
    <row r="89702" spans="16:17">
      <c r="P89702" s="63"/>
      <c r="Q89702" s="63"/>
    </row>
    <row r="89703" spans="16:17">
      <c r="P89703" s="63"/>
      <c r="Q89703" s="63"/>
    </row>
    <row r="89704" spans="16:17">
      <c r="P89704" s="63"/>
      <c r="Q89704" s="63"/>
    </row>
    <row r="89705" spans="16:17">
      <c r="P89705" s="63"/>
      <c r="Q89705" s="63"/>
    </row>
    <row r="89706" spans="16:17">
      <c r="P89706" s="63"/>
      <c r="Q89706" s="63"/>
    </row>
    <row r="89707" spans="16:17">
      <c r="P89707" s="63"/>
      <c r="Q89707" s="63"/>
    </row>
    <row r="89708" spans="16:17">
      <c r="P89708" s="63"/>
      <c r="Q89708" s="63"/>
    </row>
    <row r="89709" spans="16:17">
      <c r="P89709" s="63"/>
      <c r="Q89709" s="63"/>
    </row>
    <row r="89710" spans="16:17">
      <c r="P89710" s="63"/>
      <c r="Q89710" s="63"/>
    </row>
    <row r="89711" spans="16:17">
      <c r="P89711" s="63"/>
      <c r="Q89711" s="63"/>
    </row>
    <row r="89712" spans="16:17">
      <c r="P89712" s="63"/>
      <c r="Q89712" s="63"/>
    </row>
    <row r="89713" spans="16:17">
      <c r="P89713" s="63"/>
      <c r="Q89713" s="63"/>
    </row>
    <row r="89714" spans="16:17">
      <c r="P89714" s="63"/>
      <c r="Q89714" s="63"/>
    </row>
    <row r="89715" spans="16:17">
      <c r="P89715" s="63"/>
      <c r="Q89715" s="63"/>
    </row>
    <row r="89716" spans="16:17">
      <c r="P89716" s="63"/>
      <c r="Q89716" s="63"/>
    </row>
    <row r="89717" spans="16:17">
      <c r="P89717" s="63"/>
      <c r="Q89717" s="63"/>
    </row>
    <row r="89718" spans="16:17">
      <c r="P89718" s="63"/>
      <c r="Q89718" s="63"/>
    </row>
    <row r="89719" spans="16:17">
      <c r="P89719" s="63"/>
      <c r="Q89719" s="63"/>
    </row>
    <row r="89720" spans="16:17">
      <c r="P89720" s="63"/>
      <c r="Q89720" s="63"/>
    </row>
    <row r="89721" spans="16:17">
      <c r="P89721" s="63"/>
      <c r="Q89721" s="63"/>
    </row>
    <row r="89722" spans="16:17">
      <c r="P89722" s="63"/>
      <c r="Q89722" s="63"/>
    </row>
    <row r="89723" spans="16:17">
      <c r="P89723" s="63"/>
      <c r="Q89723" s="63"/>
    </row>
    <row r="89724" spans="16:17">
      <c r="P89724" s="63"/>
      <c r="Q89724" s="63"/>
    </row>
    <row r="89725" spans="16:17">
      <c r="P89725" s="63"/>
      <c r="Q89725" s="63"/>
    </row>
    <row r="89726" spans="16:17">
      <c r="P89726" s="63"/>
      <c r="Q89726" s="63"/>
    </row>
    <row r="89727" spans="16:17">
      <c r="P89727" s="63"/>
      <c r="Q89727" s="63"/>
    </row>
    <row r="89728" spans="16:17">
      <c r="P89728" s="63"/>
      <c r="Q89728" s="63"/>
    </row>
    <row r="89729" spans="16:17">
      <c r="P89729" s="63"/>
      <c r="Q89729" s="63"/>
    </row>
    <row r="89730" spans="16:17">
      <c r="P89730" s="63"/>
      <c r="Q89730" s="63"/>
    </row>
    <row r="89731" spans="16:17">
      <c r="P89731" s="63"/>
      <c r="Q89731" s="63"/>
    </row>
    <row r="89732" spans="16:17">
      <c r="P89732" s="63"/>
      <c r="Q89732" s="63"/>
    </row>
    <row r="89733" spans="16:17">
      <c r="P89733" s="63"/>
      <c r="Q89733" s="63"/>
    </row>
    <row r="89734" spans="16:17">
      <c r="P89734" s="63"/>
      <c r="Q89734" s="63"/>
    </row>
    <row r="89735" spans="16:17">
      <c r="P89735" s="63"/>
      <c r="Q89735" s="63"/>
    </row>
    <row r="89736" spans="16:17">
      <c r="P89736" s="63"/>
      <c r="Q89736" s="63"/>
    </row>
    <row r="89737" spans="16:17">
      <c r="P89737" s="63"/>
      <c r="Q89737" s="63"/>
    </row>
    <row r="89738" spans="16:17">
      <c r="P89738" s="63"/>
      <c r="Q89738" s="63"/>
    </row>
    <row r="89739" spans="16:17">
      <c r="P89739" s="63"/>
      <c r="Q89739" s="63"/>
    </row>
    <row r="89740" spans="16:17">
      <c r="P89740" s="63"/>
      <c r="Q89740" s="63"/>
    </row>
    <row r="89741" spans="16:17">
      <c r="P89741" s="63"/>
      <c r="Q89741" s="63"/>
    </row>
    <row r="89742" spans="16:17">
      <c r="P89742" s="63"/>
      <c r="Q89742" s="63"/>
    </row>
    <row r="89743" spans="16:17">
      <c r="P89743" s="63"/>
      <c r="Q89743" s="63"/>
    </row>
    <row r="89744" spans="16:17">
      <c r="P89744" s="63"/>
      <c r="Q89744" s="63"/>
    </row>
    <row r="89745" spans="16:17">
      <c r="P89745" s="63"/>
      <c r="Q89745" s="63"/>
    </row>
    <row r="89746" spans="16:17">
      <c r="P89746" s="63"/>
      <c r="Q89746" s="63"/>
    </row>
    <row r="89747" spans="16:17">
      <c r="P89747" s="63"/>
      <c r="Q89747" s="63"/>
    </row>
    <row r="89748" spans="16:17">
      <c r="P89748" s="63"/>
      <c r="Q89748" s="63"/>
    </row>
    <row r="89749" spans="16:17">
      <c r="P89749" s="63"/>
      <c r="Q89749" s="63"/>
    </row>
    <row r="89750" spans="16:17">
      <c r="P89750" s="63"/>
      <c r="Q89750" s="63"/>
    </row>
    <row r="89751" spans="16:17">
      <c r="P89751" s="63"/>
      <c r="Q89751" s="63"/>
    </row>
    <row r="89752" spans="16:17">
      <c r="P89752" s="63"/>
      <c r="Q89752" s="63"/>
    </row>
    <row r="89753" spans="16:17">
      <c r="P89753" s="63"/>
      <c r="Q89753" s="63"/>
    </row>
    <row r="89754" spans="16:17">
      <c r="P89754" s="63"/>
      <c r="Q89754" s="63"/>
    </row>
    <row r="89755" spans="16:17">
      <c r="P89755" s="63"/>
      <c r="Q89755" s="63"/>
    </row>
    <row r="89756" spans="16:17">
      <c r="P89756" s="63"/>
      <c r="Q89756" s="63"/>
    </row>
    <row r="89757" spans="16:17">
      <c r="P89757" s="63"/>
      <c r="Q89757" s="63"/>
    </row>
    <row r="89758" spans="16:17">
      <c r="P89758" s="63"/>
      <c r="Q89758" s="63"/>
    </row>
    <row r="89759" spans="16:17">
      <c r="P89759" s="63"/>
      <c r="Q89759" s="63"/>
    </row>
    <row r="89760" spans="16:17">
      <c r="P89760" s="63"/>
      <c r="Q89760" s="63"/>
    </row>
    <row r="89761" spans="16:17">
      <c r="P89761" s="63"/>
      <c r="Q89761" s="63"/>
    </row>
    <row r="89762" spans="16:17">
      <c r="P89762" s="63"/>
      <c r="Q89762" s="63"/>
    </row>
    <row r="89763" spans="16:17">
      <c r="P89763" s="63"/>
      <c r="Q89763" s="63"/>
    </row>
    <row r="89764" spans="16:17">
      <c r="P89764" s="63"/>
      <c r="Q89764" s="63"/>
    </row>
    <row r="89765" spans="16:17">
      <c r="P89765" s="63"/>
      <c r="Q89765" s="63"/>
    </row>
    <row r="89766" spans="16:17">
      <c r="P89766" s="63"/>
      <c r="Q89766" s="63"/>
    </row>
    <row r="89767" spans="16:17">
      <c r="P89767" s="63"/>
      <c r="Q89767" s="63"/>
    </row>
    <row r="89768" spans="16:17">
      <c r="P89768" s="63"/>
      <c r="Q89768" s="63"/>
    </row>
    <row r="89769" spans="16:17">
      <c r="P89769" s="63"/>
      <c r="Q89769" s="63"/>
    </row>
    <row r="89770" spans="16:17">
      <c r="P89770" s="63"/>
      <c r="Q89770" s="63"/>
    </row>
    <row r="89771" spans="16:17">
      <c r="P89771" s="63"/>
      <c r="Q89771" s="63"/>
    </row>
    <row r="89772" spans="16:17">
      <c r="P89772" s="63"/>
      <c r="Q89772" s="63"/>
    </row>
    <row r="89773" spans="16:17">
      <c r="P89773" s="63"/>
      <c r="Q89773" s="63"/>
    </row>
    <row r="89774" spans="16:17">
      <c r="P89774" s="63"/>
      <c r="Q89774" s="63"/>
    </row>
    <row r="89775" spans="16:17">
      <c r="P89775" s="63"/>
      <c r="Q89775" s="63"/>
    </row>
    <row r="89776" spans="16:17">
      <c r="P89776" s="63"/>
      <c r="Q89776" s="63"/>
    </row>
    <row r="89777" spans="16:17">
      <c r="P89777" s="63"/>
      <c r="Q89777" s="63"/>
    </row>
    <row r="89778" spans="16:17">
      <c r="P89778" s="63"/>
      <c r="Q89778" s="63"/>
    </row>
    <row r="89779" spans="16:17">
      <c r="P89779" s="63"/>
      <c r="Q89779" s="63"/>
    </row>
    <row r="89780" spans="16:17">
      <c r="P89780" s="63"/>
      <c r="Q89780" s="63"/>
    </row>
    <row r="89781" spans="16:17">
      <c r="P89781" s="63"/>
      <c r="Q89781" s="63"/>
    </row>
    <row r="89782" spans="16:17">
      <c r="P89782" s="63"/>
      <c r="Q89782" s="63"/>
    </row>
    <row r="89783" spans="16:17">
      <c r="P89783" s="63"/>
      <c r="Q89783" s="63"/>
    </row>
    <row r="89784" spans="16:17">
      <c r="P89784" s="63"/>
      <c r="Q89784" s="63"/>
    </row>
    <row r="89785" spans="16:17">
      <c r="P89785" s="63"/>
      <c r="Q89785" s="63"/>
    </row>
    <row r="89786" spans="16:17">
      <c r="P89786" s="63"/>
      <c r="Q89786" s="63"/>
    </row>
    <row r="89787" spans="16:17">
      <c r="P89787" s="63"/>
      <c r="Q89787" s="63"/>
    </row>
    <row r="89788" spans="16:17">
      <c r="P89788" s="63"/>
      <c r="Q89788" s="63"/>
    </row>
    <row r="89789" spans="16:17">
      <c r="P89789" s="63"/>
      <c r="Q89789" s="63"/>
    </row>
    <row r="89790" spans="16:17">
      <c r="P89790" s="63"/>
      <c r="Q89790" s="63"/>
    </row>
    <row r="89791" spans="16:17">
      <c r="P89791" s="63"/>
      <c r="Q89791" s="63"/>
    </row>
    <row r="89792" spans="16:17">
      <c r="P89792" s="63"/>
      <c r="Q89792" s="63"/>
    </row>
    <row r="89793" spans="16:17">
      <c r="P89793" s="63"/>
      <c r="Q89793" s="63"/>
    </row>
    <row r="89794" spans="16:17">
      <c r="P89794" s="63"/>
      <c r="Q89794" s="63"/>
    </row>
    <row r="89795" spans="16:17">
      <c r="P89795" s="63"/>
      <c r="Q89795" s="63"/>
    </row>
    <row r="89796" spans="16:17">
      <c r="P89796" s="63"/>
      <c r="Q89796" s="63"/>
    </row>
    <row r="89797" spans="16:17">
      <c r="P89797" s="63"/>
      <c r="Q89797" s="63"/>
    </row>
    <row r="89798" spans="16:17">
      <c r="P89798" s="63"/>
      <c r="Q89798" s="63"/>
    </row>
    <row r="89799" spans="16:17">
      <c r="P89799" s="63"/>
      <c r="Q89799" s="63"/>
    </row>
    <row r="89800" spans="16:17">
      <c r="P89800" s="63"/>
      <c r="Q89800" s="63"/>
    </row>
    <row r="89801" spans="16:17">
      <c r="P89801" s="63"/>
      <c r="Q89801" s="63"/>
    </row>
    <row r="89802" spans="16:17">
      <c r="P89802" s="63"/>
      <c r="Q89802" s="63"/>
    </row>
    <row r="89803" spans="16:17">
      <c r="P89803" s="63"/>
      <c r="Q89803" s="63"/>
    </row>
    <row r="89804" spans="16:17">
      <c r="P89804" s="63"/>
      <c r="Q89804" s="63"/>
    </row>
    <row r="89805" spans="16:17">
      <c r="P89805" s="63"/>
      <c r="Q89805" s="63"/>
    </row>
    <row r="89806" spans="16:17">
      <c r="P89806" s="63"/>
      <c r="Q89806" s="63"/>
    </row>
    <row r="89807" spans="16:17">
      <c r="P89807" s="63"/>
      <c r="Q89807" s="63"/>
    </row>
    <row r="89808" spans="16:17">
      <c r="P89808" s="63"/>
      <c r="Q89808" s="63"/>
    </row>
    <row r="89809" spans="16:17">
      <c r="P89809" s="63"/>
      <c r="Q89809" s="63"/>
    </row>
    <row r="89810" spans="16:17">
      <c r="P89810" s="63"/>
      <c r="Q89810" s="63"/>
    </row>
    <row r="89811" spans="16:17">
      <c r="P89811" s="63"/>
      <c r="Q89811" s="63"/>
    </row>
    <row r="89812" spans="16:17">
      <c r="P89812" s="63"/>
      <c r="Q89812" s="63"/>
    </row>
    <row r="89813" spans="16:17">
      <c r="P89813" s="63"/>
      <c r="Q89813" s="63"/>
    </row>
    <row r="89814" spans="16:17">
      <c r="P89814" s="63"/>
      <c r="Q89814" s="63"/>
    </row>
    <row r="89815" spans="16:17">
      <c r="P89815" s="63"/>
      <c r="Q89815" s="63"/>
    </row>
    <row r="89816" spans="16:17">
      <c r="P89816" s="63"/>
      <c r="Q89816" s="63"/>
    </row>
    <row r="89817" spans="16:17">
      <c r="P89817" s="63"/>
      <c r="Q89817" s="63"/>
    </row>
    <row r="89818" spans="16:17">
      <c r="P89818" s="63"/>
      <c r="Q89818" s="63"/>
    </row>
    <row r="89819" spans="16:17">
      <c r="P89819" s="63"/>
      <c r="Q89819" s="63"/>
    </row>
    <row r="89820" spans="16:17">
      <c r="P89820" s="63"/>
      <c r="Q89820" s="63"/>
    </row>
    <row r="89821" spans="16:17">
      <c r="P89821" s="63"/>
      <c r="Q89821" s="63"/>
    </row>
    <row r="89822" spans="16:17">
      <c r="P89822" s="63"/>
      <c r="Q89822" s="63"/>
    </row>
    <row r="89823" spans="16:17">
      <c r="P89823" s="63"/>
      <c r="Q89823" s="63"/>
    </row>
    <row r="89824" spans="16:17">
      <c r="P89824" s="63"/>
      <c r="Q89824" s="63"/>
    </row>
    <row r="89825" spans="16:17">
      <c r="P89825" s="63"/>
      <c r="Q89825" s="63"/>
    </row>
    <row r="89826" spans="16:17">
      <c r="P89826" s="63"/>
      <c r="Q89826" s="63"/>
    </row>
    <row r="89827" spans="16:17">
      <c r="P89827" s="63"/>
      <c r="Q89827" s="63"/>
    </row>
    <row r="89828" spans="16:17">
      <c r="P89828" s="63"/>
      <c r="Q89828" s="63"/>
    </row>
    <row r="89829" spans="16:17">
      <c r="P89829" s="63"/>
      <c r="Q89829" s="63"/>
    </row>
    <row r="89830" spans="16:17">
      <c r="P89830" s="63"/>
      <c r="Q89830" s="63"/>
    </row>
    <row r="89831" spans="16:17">
      <c r="P89831" s="63"/>
      <c r="Q89831" s="63"/>
    </row>
    <row r="89832" spans="16:17">
      <c r="P89832" s="63"/>
      <c r="Q89832" s="63"/>
    </row>
    <row r="89833" spans="16:17">
      <c r="P89833" s="63"/>
      <c r="Q89833" s="63"/>
    </row>
    <row r="89834" spans="16:17">
      <c r="P89834" s="63"/>
      <c r="Q89834" s="63"/>
    </row>
    <row r="89835" spans="16:17">
      <c r="P89835" s="63"/>
      <c r="Q89835" s="63"/>
    </row>
    <row r="89836" spans="16:17">
      <c r="P89836" s="63"/>
      <c r="Q89836" s="63"/>
    </row>
    <row r="89837" spans="16:17">
      <c r="P89837" s="63"/>
      <c r="Q89837" s="63"/>
    </row>
    <row r="89838" spans="16:17">
      <c r="P89838" s="63"/>
      <c r="Q89838" s="63"/>
    </row>
    <row r="89839" spans="16:17">
      <c r="P89839" s="63"/>
      <c r="Q89839" s="63"/>
    </row>
    <row r="89840" spans="16:17">
      <c r="P89840" s="63"/>
      <c r="Q89840" s="63"/>
    </row>
    <row r="89841" spans="16:17">
      <c r="P89841" s="63"/>
      <c r="Q89841" s="63"/>
    </row>
    <row r="89842" spans="16:17">
      <c r="P89842" s="63"/>
      <c r="Q89842" s="63"/>
    </row>
    <row r="89843" spans="16:17">
      <c r="P89843" s="63"/>
      <c r="Q89843" s="63"/>
    </row>
    <row r="89844" spans="16:17">
      <c r="P89844" s="63"/>
      <c r="Q89844" s="63"/>
    </row>
    <row r="89845" spans="16:17">
      <c r="P89845" s="63"/>
      <c r="Q89845" s="63"/>
    </row>
    <row r="89846" spans="16:17">
      <c r="P89846" s="63"/>
      <c r="Q89846" s="63"/>
    </row>
    <row r="89847" spans="16:17">
      <c r="P89847" s="63"/>
      <c r="Q89847" s="63"/>
    </row>
    <row r="89848" spans="16:17">
      <c r="P89848" s="63"/>
      <c r="Q89848" s="63"/>
    </row>
    <row r="89849" spans="16:17">
      <c r="P89849" s="63"/>
      <c r="Q89849" s="63"/>
    </row>
    <row r="89850" spans="16:17">
      <c r="P89850" s="63"/>
      <c r="Q89850" s="63"/>
    </row>
    <row r="89851" spans="16:17">
      <c r="P89851" s="63"/>
      <c r="Q89851" s="63"/>
    </row>
    <row r="89852" spans="16:17">
      <c r="P89852" s="63"/>
      <c r="Q89852" s="63"/>
    </row>
    <row r="89853" spans="16:17">
      <c r="P89853" s="63"/>
      <c r="Q89853" s="63"/>
    </row>
    <row r="89854" spans="16:17">
      <c r="P89854" s="63"/>
      <c r="Q89854" s="63"/>
    </row>
    <row r="89855" spans="16:17">
      <c r="P89855" s="63"/>
      <c r="Q89855" s="63"/>
    </row>
    <row r="89856" spans="16:17">
      <c r="P89856" s="63"/>
      <c r="Q89856" s="63"/>
    </row>
    <row r="89857" spans="16:17">
      <c r="P89857" s="63"/>
      <c r="Q89857" s="63"/>
    </row>
    <row r="89858" spans="16:17">
      <c r="P89858" s="63"/>
      <c r="Q89858" s="63"/>
    </row>
    <row r="89859" spans="16:17">
      <c r="P89859" s="63"/>
      <c r="Q89859" s="63"/>
    </row>
    <row r="89860" spans="16:17">
      <c r="P89860" s="63"/>
      <c r="Q89860" s="63"/>
    </row>
    <row r="89861" spans="16:17">
      <c r="P89861" s="63"/>
      <c r="Q89861" s="63"/>
    </row>
    <row r="89862" spans="16:17">
      <c r="P89862" s="63"/>
      <c r="Q89862" s="63"/>
    </row>
    <row r="89863" spans="16:17">
      <c r="P89863" s="63"/>
      <c r="Q89863" s="63"/>
    </row>
    <row r="89864" spans="16:17">
      <c r="P89864" s="63"/>
      <c r="Q89864" s="63"/>
    </row>
    <row r="89865" spans="16:17">
      <c r="P89865" s="63"/>
      <c r="Q89865" s="63"/>
    </row>
    <row r="89866" spans="16:17">
      <c r="P89866" s="63"/>
      <c r="Q89866" s="63"/>
    </row>
    <row r="89867" spans="16:17">
      <c r="P89867" s="63"/>
      <c r="Q89867" s="63"/>
    </row>
    <row r="89868" spans="16:17">
      <c r="P89868" s="63"/>
      <c r="Q89868" s="63"/>
    </row>
    <row r="89869" spans="16:17">
      <c r="P89869" s="63"/>
      <c r="Q89869" s="63"/>
    </row>
    <row r="89870" spans="16:17">
      <c r="P89870" s="63"/>
      <c r="Q89870" s="63"/>
    </row>
    <row r="89871" spans="16:17">
      <c r="P89871" s="63"/>
      <c r="Q89871" s="63"/>
    </row>
    <row r="89872" spans="16:17">
      <c r="P89872" s="63"/>
      <c r="Q89872" s="63"/>
    </row>
    <row r="89873" spans="16:17">
      <c r="P89873" s="63"/>
      <c r="Q89873" s="63"/>
    </row>
    <row r="89874" spans="16:17">
      <c r="P89874" s="63"/>
      <c r="Q89874" s="63"/>
    </row>
    <row r="89875" spans="16:17">
      <c r="P89875" s="63"/>
      <c r="Q89875" s="63"/>
    </row>
    <row r="89876" spans="16:17">
      <c r="P89876" s="63"/>
      <c r="Q89876" s="63"/>
    </row>
    <row r="89877" spans="16:17">
      <c r="P89877" s="63"/>
      <c r="Q89877" s="63"/>
    </row>
    <row r="89878" spans="16:17">
      <c r="P89878" s="63"/>
      <c r="Q89878" s="63"/>
    </row>
    <row r="89879" spans="16:17">
      <c r="P89879" s="63"/>
      <c r="Q89879" s="63"/>
    </row>
    <row r="89880" spans="16:17">
      <c r="P89880" s="63"/>
      <c r="Q89880" s="63"/>
    </row>
    <row r="89881" spans="16:17">
      <c r="P89881" s="63"/>
      <c r="Q89881" s="63"/>
    </row>
    <row r="89882" spans="16:17">
      <c r="P89882" s="63"/>
      <c r="Q89882" s="63"/>
    </row>
    <row r="89883" spans="16:17">
      <c r="P89883" s="63"/>
      <c r="Q89883" s="63"/>
    </row>
    <row r="89884" spans="16:17">
      <c r="P89884" s="63"/>
      <c r="Q89884" s="63"/>
    </row>
    <row r="89885" spans="16:17">
      <c r="P89885" s="63"/>
      <c r="Q89885" s="63"/>
    </row>
    <row r="89886" spans="16:17">
      <c r="P89886" s="63"/>
      <c r="Q89886" s="63"/>
    </row>
    <row r="89887" spans="16:17">
      <c r="P89887" s="63"/>
      <c r="Q89887" s="63"/>
    </row>
    <row r="89888" spans="16:17">
      <c r="P89888" s="63"/>
      <c r="Q89888" s="63"/>
    </row>
    <row r="89889" spans="16:17">
      <c r="P89889" s="63"/>
      <c r="Q89889" s="63"/>
    </row>
    <row r="89890" spans="16:17">
      <c r="P89890" s="63"/>
      <c r="Q89890" s="63"/>
    </row>
    <row r="89891" spans="16:17">
      <c r="P89891" s="63"/>
      <c r="Q89891" s="63"/>
    </row>
    <row r="89892" spans="16:17">
      <c r="P89892" s="63"/>
      <c r="Q89892" s="63"/>
    </row>
    <row r="89893" spans="16:17">
      <c r="P89893" s="63"/>
      <c r="Q89893" s="63"/>
    </row>
    <row r="89894" spans="16:17">
      <c r="P89894" s="63"/>
      <c r="Q89894" s="63"/>
    </row>
    <row r="89895" spans="16:17">
      <c r="P89895" s="63"/>
      <c r="Q89895" s="63"/>
    </row>
    <row r="89896" spans="16:17">
      <c r="P89896" s="63"/>
      <c r="Q89896" s="63"/>
    </row>
    <row r="89897" spans="16:17">
      <c r="P89897" s="63"/>
      <c r="Q89897" s="63"/>
    </row>
    <row r="89898" spans="16:17">
      <c r="P89898" s="63"/>
      <c r="Q89898" s="63"/>
    </row>
    <row r="89899" spans="16:17">
      <c r="P89899" s="63"/>
      <c r="Q89899" s="63"/>
    </row>
    <row r="89900" spans="16:17">
      <c r="P89900" s="63"/>
      <c r="Q89900" s="63"/>
    </row>
    <row r="89901" spans="16:17">
      <c r="P89901" s="63"/>
      <c r="Q89901" s="63"/>
    </row>
    <row r="89902" spans="16:17">
      <c r="P89902" s="63"/>
      <c r="Q89902" s="63"/>
    </row>
    <row r="89903" spans="16:17">
      <c r="P89903" s="63"/>
      <c r="Q89903" s="63"/>
    </row>
    <row r="89904" spans="16:17">
      <c r="P89904" s="63"/>
      <c r="Q89904" s="63"/>
    </row>
    <row r="89905" spans="16:17">
      <c r="P89905" s="63"/>
      <c r="Q89905" s="63"/>
    </row>
    <row r="89906" spans="16:17">
      <c r="P89906" s="63"/>
      <c r="Q89906" s="63"/>
    </row>
    <row r="89907" spans="16:17">
      <c r="P89907" s="63"/>
      <c r="Q89907" s="63"/>
    </row>
    <row r="89908" spans="16:17">
      <c r="P89908" s="63"/>
      <c r="Q89908" s="63"/>
    </row>
    <row r="89909" spans="16:17">
      <c r="P89909" s="63"/>
      <c r="Q89909" s="63"/>
    </row>
    <row r="89910" spans="16:17">
      <c r="P89910" s="63"/>
      <c r="Q89910" s="63"/>
    </row>
    <row r="89911" spans="16:17">
      <c r="P89911" s="63"/>
      <c r="Q89911" s="63"/>
    </row>
    <row r="89912" spans="16:17">
      <c r="P89912" s="63"/>
      <c r="Q89912" s="63"/>
    </row>
    <row r="89913" spans="16:17">
      <c r="P89913" s="63"/>
      <c r="Q89913" s="63"/>
    </row>
    <row r="89914" spans="16:17">
      <c r="P89914" s="63"/>
      <c r="Q89914" s="63"/>
    </row>
    <row r="89915" spans="16:17">
      <c r="P89915" s="63"/>
      <c r="Q89915" s="63"/>
    </row>
    <row r="89916" spans="16:17">
      <c r="P89916" s="63"/>
      <c r="Q89916" s="63"/>
    </row>
    <row r="89917" spans="16:17">
      <c r="P89917" s="63"/>
      <c r="Q89917" s="63"/>
    </row>
    <row r="89918" spans="16:17">
      <c r="P89918" s="63"/>
      <c r="Q89918" s="63"/>
    </row>
    <row r="89919" spans="16:17">
      <c r="P89919" s="63"/>
      <c r="Q89919" s="63"/>
    </row>
    <row r="89920" spans="16:17">
      <c r="P89920" s="63"/>
      <c r="Q89920" s="63"/>
    </row>
    <row r="89921" spans="16:17">
      <c r="P89921" s="63"/>
      <c r="Q89921" s="63"/>
    </row>
    <row r="89922" spans="16:17">
      <c r="P89922" s="63"/>
      <c r="Q89922" s="63"/>
    </row>
    <row r="89923" spans="16:17">
      <c r="P89923" s="63"/>
      <c r="Q89923" s="63"/>
    </row>
    <row r="89924" spans="16:17">
      <c r="P89924" s="63"/>
      <c r="Q89924" s="63"/>
    </row>
    <row r="89925" spans="16:17">
      <c r="P89925" s="63"/>
      <c r="Q89925" s="63"/>
    </row>
    <row r="89926" spans="16:17">
      <c r="P89926" s="63"/>
      <c r="Q89926" s="63"/>
    </row>
    <row r="89927" spans="16:17">
      <c r="P89927" s="63"/>
      <c r="Q89927" s="63"/>
    </row>
    <row r="89928" spans="16:17">
      <c r="P89928" s="63"/>
      <c r="Q89928" s="63"/>
    </row>
    <row r="89929" spans="16:17">
      <c r="P89929" s="63"/>
      <c r="Q89929" s="63"/>
    </row>
    <row r="89930" spans="16:17">
      <c r="P89930" s="63"/>
      <c r="Q89930" s="63"/>
    </row>
    <row r="89931" spans="16:17">
      <c r="P89931" s="63"/>
      <c r="Q89931" s="63"/>
    </row>
    <row r="89932" spans="16:17">
      <c r="P89932" s="63"/>
      <c r="Q89932" s="63"/>
    </row>
    <row r="89933" spans="16:17">
      <c r="P89933" s="63"/>
      <c r="Q89933" s="63"/>
    </row>
    <row r="89934" spans="16:17">
      <c r="P89934" s="63"/>
      <c r="Q89934" s="63"/>
    </row>
    <row r="89935" spans="16:17">
      <c r="P89935" s="63"/>
      <c r="Q89935" s="63"/>
    </row>
    <row r="89936" spans="16:17">
      <c r="P89936" s="63"/>
      <c r="Q89936" s="63"/>
    </row>
    <row r="89937" spans="16:17">
      <c r="P89937" s="63"/>
      <c r="Q89937" s="63"/>
    </row>
    <row r="89938" spans="16:17">
      <c r="P89938" s="63"/>
      <c r="Q89938" s="63"/>
    </row>
    <row r="89939" spans="16:17">
      <c r="P89939" s="63"/>
      <c r="Q89939" s="63"/>
    </row>
    <row r="89940" spans="16:17">
      <c r="P89940" s="63"/>
      <c r="Q89940" s="63"/>
    </row>
    <row r="89941" spans="16:17">
      <c r="P89941" s="63"/>
      <c r="Q89941" s="63"/>
    </row>
    <row r="89942" spans="16:17">
      <c r="P89942" s="63"/>
      <c r="Q89942" s="63"/>
    </row>
    <row r="89943" spans="16:17">
      <c r="P89943" s="63"/>
      <c r="Q89943" s="63"/>
    </row>
    <row r="89944" spans="16:17">
      <c r="P89944" s="63"/>
      <c r="Q89944" s="63"/>
    </row>
    <row r="89945" spans="16:17">
      <c r="P89945" s="63"/>
      <c r="Q89945" s="63"/>
    </row>
    <row r="89946" spans="16:17">
      <c r="P89946" s="63"/>
      <c r="Q89946" s="63"/>
    </row>
    <row r="89947" spans="16:17">
      <c r="P89947" s="63"/>
      <c r="Q89947" s="63"/>
    </row>
    <row r="89948" spans="16:17">
      <c r="P89948" s="63"/>
      <c r="Q89948" s="63"/>
    </row>
    <row r="89949" spans="16:17">
      <c r="P89949" s="63"/>
      <c r="Q89949" s="63"/>
    </row>
    <row r="89950" spans="16:17">
      <c r="P89950" s="63"/>
      <c r="Q89950" s="63"/>
    </row>
    <row r="89951" spans="16:17">
      <c r="P89951" s="63"/>
      <c r="Q89951" s="63"/>
    </row>
    <row r="89952" spans="16:17">
      <c r="P89952" s="63"/>
      <c r="Q89952" s="63"/>
    </row>
    <row r="89953" spans="16:17">
      <c r="P89953" s="63"/>
      <c r="Q89953" s="63"/>
    </row>
    <row r="89954" spans="16:17">
      <c r="P89954" s="63"/>
      <c r="Q89954" s="63"/>
    </row>
    <row r="89955" spans="16:17">
      <c r="P89955" s="63"/>
      <c r="Q89955" s="63"/>
    </row>
    <row r="89956" spans="16:17">
      <c r="P89956" s="63"/>
      <c r="Q89956" s="63"/>
    </row>
    <row r="89957" spans="16:17">
      <c r="P89957" s="63"/>
      <c r="Q89957" s="63"/>
    </row>
    <row r="89958" spans="16:17">
      <c r="P89958" s="63"/>
      <c r="Q89958" s="63"/>
    </row>
    <row r="89959" spans="16:17">
      <c r="P89959" s="63"/>
      <c r="Q89959" s="63"/>
    </row>
    <row r="89960" spans="16:17">
      <c r="P89960" s="63"/>
      <c r="Q89960" s="63"/>
    </row>
    <row r="89961" spans="16:17">
      <c r="P89961" s="63"/>
      <c r="Q89961" s="63"/>
    </row>
    <row r="89962" spans="16:17">
      <c r="P89962" s="63"/>
      <c r="Q89962" s="63"/>
    </row>
    <row r="89963" spans="16:17">
      <c r="P89963" s="63"/>
      <c r="Q89963" s="63"/>
    </row>
    <row r="89964" spans="16:17">
      <c r="P89964" s="63"/>
      <c r="Q89964" s="63"/>
    </row>
    <row r="89965" spans="16:17">
      <c r="P89965" s="63"/>
      <c r="Q89965" s="63"/>
    </row>
    <row r="89966" spans="16:17">
      <c r="P89966" s="63"/>
      <c r="Q89966" s="63"/>
    </row>
    <row r="89967" spans="16:17">
      <c r="P89967" s="63"/>
      <c r="Q89967" s="63"/>
    </row>
    <row r="89968" spans="16:17">
      <c r="P89968" s="63"/>
      <c r="Q89968" s="63"/>
    </row>
    <row r="89969" spans="16:17">
      <c r="P89969" s="63"/>
      <c r="Q89969" s="63"/>
    </row>
    <row r="89970" spans="16:17">
      <c r="P89970" s="63"/>
      <c r="Q89970" s="63"/>
    </row>
    <row r="89971" spans="16:17">
      <c r="P89971" s="63"/>
      <c r="Q89971" s="63"/>
    </row>
    <row r="89972" spans="16:17">
      <c r="P89972" s="63"/>
      <c r="Q89972" s="63"/>
    </row>
    <row r="89973" spans="16:17">
      <c r="P89973" s="63"/>
      <c r="Q89973" s="63"/>
    </row>
    <row r="89974" spans="16:17">
      <c r="P89974" s="63"/>
      <c r="Q89974" s="63"/>
    </row>
    <row r="89975" spans="16:17">
      <c r="P89975" s="63"/>
      <c r="Q89975" s="63"/>
    </row>
    <row r="89976" spans="16:17">
      <c r="P89976" s="63"/>
      <c r="Q89976" s="63"/>
    </row>
    <row r="89977" spans="16:17">
      <c r="P89977" s="63"/>
      <c r="Q89977" s="63"/>
    </row>
    <row r="89978" spans="16:17">
      <c r="P89978" s="63"/>
      <c r="Q89978" s="63"/>
    </row>
    <row r="89979" spans="16:17">
      <c r="P89979" s="63"/>
      <c r="Q89979" s="63"/>
    </row>
    <row r="89980" spans="16:17">
      <c r="P89980" s="63"/>
      <c r="Q89980" s="63"/>
    </row>
    <row r="89981" spans="16:17">
      <c r="P89981" s="63"/>
      <c r="Q89981" s="63"/>
    </row>
    <row r="89982" spans="16:17">
      <c r="P89982" s="63"/>
      <c r="Q89982" s="63"/>
    </row>
    <row r="89983" spans="16:17">
      <c r="P89983" s="63"/>
      <c r="Q89983" s="63"/>
    </row>
    <row r="89984" spans="16:17">
      <c r="P89984" s="63"/>
      <c r="Q89984" s="63"/>
    </row>
    <row r="89985" spans="16:17">
      <c r="P89985" s="63"/>
      <c r="Q89985" s="63"/>
    </row>
    <row r="89986" spans="16:17">
      <c r="P89986" s="63"/>
      <c r="Q89986" s="63"/>
    </row>
    <row r="89987" spans="16:17">
      <c r="P89987" s="63"/>
      <c r="Q89987" s="63"/>
    </row>
    <row r="89988" spans="16:17">
      <c r="P89988" s="63"/>
      <c r="Q89988" s="63"/>
    </row>
    <row r="89989" spans="16:17">
      <c r="P89989" s="63"/>
      <c r="Q89989" s="63"/>
    </row>
    <row r="89990" spans="16:17">
      <c r="P89990" s="63"/>
      <c r="Q89990" s="63"/>
    </row>
    <row r="89991" spans="16:17">
      <c r="P89991" s="63"/>
      <c r="Q89991" s="63"/>
    </row>
    <row r="89992" spans="16:17">
      <c r="P89992" s="63"/>
      <c r="Q89992" s="63"/>
    </row>
    <row r="89993" spans="16:17">
      <c r="P89993" s="63"/>
      <c r="Q89993" s="63"/>
    </row>
    <row r="89994" spans="16:17">
      <c r="P89994" s="63"/>
      <c r="Q89994" s="63"/>
    </row>
    <row r="89995" spans="16:17">
      <c r="P89995" s="63"/>
      <c r="Q89995" s="63"/>
    </row>
    <row r="89996" spans="16:17">
      <c r="P89996" s="63"/>
      <c r="Q89996" s="63"/>
    </row>
    <row r="89997" spans="16:17">
      <c r="P89997" s="63"/>
      <c r="Q89997" s="63"/>
    </row>
    <row r="89998" spans="16:17">
      <c r="P89998" s="63"/>
      <c r="Q89998" s="63"/>
    </row>
    <row r="89999" spans="16:17">
      <c r="P89999" s="63"/>
      <c r="Q89999" s="63"/>
    </row>
    <row r="90000" spans="16:17">
      <c r="P90000" s="63"/>
      <c r="Q90000" s="63"/>
    </row>
    <row r="90001" spans="16:17">
      <c r="P90001" s="63"/>
      <c r="Q90001" s="63"/>
    </row>
    <row r="90002" spans="16:17">
      <c r="P90002" s="63"/>
      <c r="Q90002" s="63"/>
    </row>
    <row r="90003" spans="16:17">
      <c r="P90003" s="63"/>
      <c r="Q90003" s="63"/>
    </row>
    <row r="90004" spans="16:17">
      <c r="P90004" s="63"/>
      <c r="Q90004" s="63"/>
    </row>
    <row r="90005" spans="16:17">
      <c r="P90005" s="63"/>
      <c r="Q90005" s="63"/>
    </row>
    <row r="90006" spans="16:17">
      <c r="P90006" s="63"/>
      <c r="Q90006" s="63"/>
    </row>
    <row r="90007" spans="16:17">
      <c r="P90007" s="63"/>
      <c r="Q90007" s="63"/>
    </row>
    <row r="90008" spans="16:17">
      <c r="P90008" s="63"/>
      <c r="Q90008" s="63"/>
    </row>
    <row r="90009" spans="16:17">
      <c r="P90009" s="63"/>
      <c r="Q90009" s="63"/>
    </row>
    <row r="90010" spans="16:17">
      <c r="P90010" s="63"/>
      <c r="Q90010" s="63"/>
    </row>
    <row r="90011" spans="16:17">
      <c r="P90011" s="63"/>
      <c r="Q90011" s="63"/>
    </row>
    <row r="90012" spans="16:17">
      <c r="P90012" s="63"/>
      <c r="Q90012" s="63"/>
    </row>
    <row r="90013" spans="16:17">
      <c r="P90013" s="63"/>
      <c r="Q90013" s="63"/>
    </row>
    <row r="90014" spans="16:17">
      <c r="P90014" s="63"/>
      <c r="Q90014" s="63"/>
    </row>
    <row r="90015" spans="16:17">
      <c r="P90015" s="63"/>
      <c r="Q90015" s="63"/>
    </row>
    <row r="90016" spans="16:17">
      <c r="P90016" s="63"/>
      <c r="Q90016" s="63"/>
    </row>
    <row r="90017" spans="16:17">
      <c r="P90017" s="63"/>
      <c r="Q90017" s="63"/>
    </row>
    <row r="90018" spans="16:17">
      <c r="P90018" s="63"/>
      <c r="Q90018" s="63"/>
    </row>
    <row r="90019" spans="16:17">
      <c r="P90019" s="63"/>
      <c r="Q90019" s="63"/>
    </row>
    <row r="90020" spans="16:17">
      <c r="P90020" s="63"/>
      <c r="Q90020" s="63"/>
    </row>
    <row r="90021" spans="16:17">
      <c r="P90021" s="63"/>
      <c r="Q90021" s="63"/>
    </row>
    <row r="90022" spans="16:17">
      <c r="P90022" s="63"/>
      <c r="Q90022" s="63"/>
    </row>
    <row r="90023" spans="16:17">
      <c r="P90023" s="63"/>
      <c r="Q90023" s="63"/>
    </row>
    <row r="90024" spans="16:17">
      <c r="P90024" s="63"/>
      <c r="Q90024" s="63"/>
    </row>
    <row r="90025" spans="16:17">
      <c r="P90025" s="63"/>
      <c r="Q90025" s="63"/>
    </row>
    <row r="90026" spans="16:17">
      <c r="P90026" s="63"/>
      <c r="Q90026" s="63"/>
    </row>
    <row r="90027" spans="16:17">
      <c r="P90027" s="63"/>
      <c r="Q90027" s="63"/>
    </row>
    <row r="90028" spans="16:17">
      <c r="P90028" s="63"/>
      <c r="Q90028" s="63"/>
    </row>
    <row r="90029" spans="16:17">
      <c r="P90029" s="63"/>
      <c r="Q90029" s="63"/>
    </row>
    <row r="90030" spans="16:17">
      <c r="P90030" s="63"/>
      <c r="Q90030" s="63"/>
    </row>
    <row r="90031" spans="16:17">
      <c r="P90031" s="63"/>
      <c r="Q90031" s="63"/>
    </row>
    <row r="90032" spans="16:17">
      <c r="P90032" s="63"/>
      <c r="Q90032" s="63"/>
    </row>
    <row r="90033" spans="16:17">
      <c r="P90033" s="63"/>
      <c r="Q90033" s="63"/>
    </row>
    <row r="90034" spans="16:17">
      <c r="P90034" s="63"/>
      <c r="Q90034" s="63"/>
    </row>
    <row r="90035" spans="16:17">
      <c r="P90035" s="63"/>
      <c r="Q90035" s="63"/>
    </row>
    <row r="90036" spans="16:17">
      <c r="P90036" s="63"/>
      <c r="Q90036" s="63"/>
    </row>
    <row r="90037" spans="16:17">
      <c r="P90037" s="63"/>
      <c r="Q90037" s="63"/>
    </row>
    <row r="90038" spans="16:17">
      <c r="P90038" s="63"/>
      <c r="Q90038" s="63"/>
    </row>
    <row r="90039" spans="16:17">
      <c r="P90039" s="63"/>
      <c r="Q90039" s="63"/>
    </row>
    <row r="90040" spans="16:17">
      <c r="P90040" s="63"/>
      <c r="Q90040" s="63"/>
    </row>
    <row r="90041" spans="16:17">
      <c r="P90041" s="63"/>
      <c r="Q90041" s="63"/>
    </row>
    <row r="90042" spans="16:17">
      <c r="P90042" s="63"/>
      <c r="Q90042" s="63"/>
    </row>
    <row r="90043" spans="16:17">
      <c r="P90043" s="63"/>
      <c r="Q90043" s="63"/>
    </row>
    <row r="90044" spans="16:17">
      <c r="P90044" s="63"/>
      <c r="Q90044" s="63"/>
    </row>
    <row r="90045" spans="16:17">
      <c r="P90045" s="63"/>
      <c r="Q90045" s="63"/>
    </row>
    <row r="90046" spans="16:17">
      <c r="P90046" s="63"/>
      <c r="Q90046" s="63"/>
    </row>
    <row r="90047" spans="16:17">
      <c r="P90047" s="63"/>
      <c r="Q90047" s="63"/>
    </row>
    <row r="90048" spans="16:17">
      <c r="P90048" s="63"/>
      <c r="Q90048" s="63"/>
    </row>
    <row r="90049" spans="16:17">
      <c r="P90049" s="63"/>
      <c r="Q90049" s="63"/>
    </row>
    <row r="90050" spans="16:17">
      <c r="P90050" s="63"/>
      <c r="Q90050" s="63"/>
    </row>
    <row r="90051" spans="16:17">
      <c r="P90051" s="63"/>
      <c r="Q90051" s="63"/>
    </row>
    <row r="90052" spans="16:17">
      <c r="P90052" s="63"/>
      <c r="Q90052" s="63"/>
    </row>
    <row r="90053" spans="16:17">
      <c r="P90053" s="63"/>
      <c r="Q90053" s="63"/>
    </row>
    <row r="90054" spans="16:17">
      <c r="P90054" s="63"/>
      <c r="Q90054" s="63"/>
    </row>
    <row r="90055" spans="16:17">
      <c r="P90055" s="63"/>
      <c r="Q90055" s="63"/>
    </row>
    <row r="90056" spans="16:17">
      <c r="P90056" s="63"/>
      <c r="Q90056" s="63"/>
    </row>
    <row r="90057" spans="16:17">
      <c r="P90057" s="63"/>
      <c r="Q90057" s="63"/>
    </row>
    <row r="90058" spans="16:17">
      <c r="P90058" s="63"/>
      <c r="Q90058" s="63"/>
    </row>
    <row r="90059" spans="16:17">
      <c r="P90059" s="63"/>
      <c r="Q90059" s="63"/>
    </row>
    <row r="90060" spans="16:17">
      <c r="P90060" s="63"/>
      <c r="Q90060" s="63"/>
    </row>
    <row r="90061" spans="16:17">
      <c r="P90061" s="63"/>
      <c r="Q90061" s="63"/>
    </row>
    <row r="90062" spans="16:17">
      <c r="P90062" s="63"/>
      <c r="Q90062" s="63"/>
    </row>
    <row r="90063" spans="16:17">
      <c r="P90063" s="63"/>
      <c r="Q90063" s="63"/>
    </row>
    <row r="90064" spans="16:17">
      <c r="P90064" s="63"/>
      <c r="Q90064" s="63"/>
    </row>
    <row r="90065" spans="16:17">
      <c r="P90065" s="63"/>
      <c r="Q90065" s="63"/>
    </row>
    <row r="90066" spans="16:17">
      <c r="P90066" s="63"/>
      <c r="Q90066" s="63"/>
    </row>
    <row r="90067" spans="16:17">
      <c r="P90067" s="63"/>
      <c r="Q90067" s="63"/>
    </row>
    <row r="90068" spans="16:17">
      <c r="P90068" s="63"/>
      <c r="Q90068" s="63"/>
    </row>
    <row r="90069" spans="16:17">
      <c r="P90069" s="63"/>
      <c r="Q90069" s="63"/>
    </row>
    <row r="90070" spans="16:17">
      <c r="P90070" s="63"/>
      <c r="Q90070" s="63"/>
    </row>
    <row r="90071" spans="16:17">
      <c r="P90071" s="63"/>
      <c r="Q90071" s="63"/>
    </row>
    <row r="90072" spans="16:17">
      <c r="P90072" s="63"/>
      <c r="Q90072" s="63"/>
    </row>
    <row r="90073" spans="16:17">
      <c r="P90073" s="63"/>
      <c r="Q90073" s="63"/>
    </row>
    <row r="90074" spans="16:17">
      <c r="P90074" s="63"/>
      <c r="Q90074" s="63"/>
    </row>
    <row r="90075" spans="16:17">
      <c r="P90075" s="63"/>
      <c r="Q90075" s="63"/>
    </row>
    <row r="90076" spans="16:17">
      <c r="P90076" s="63"/>
      <c r="Q90076" s="63"/>
    </row>
    <row r="90077" spans="16:17">
      <c r="P90077" s="63"/>
      <c r="Q90077" s="63"/>
    </row>
    <row r="90078" spans="16:17">
      <c r="P90078" s="63"/>
      <c r="Q90078" s="63"/>
    </row>
    <row r="90079" spans="16:17">
      <c r="P90079" s="63"/>
      <c r="Q90079" s="63"/>
    </row>
    <row r="90080" spans="16:17">
      <c r="P90080" s="63"/>
      <c r="Q90080" s="63"/>
    </row>
    <row r="90081" spans="16:17">
      <c r="P90081" s="63"/>
      <c r="Q90081" s="63"/>
    </row>
    <row r="90082" spans="16:17">
      <c r="P90082" s="63"/>
      <c r="Q90082" s="63"/>
    </row>
    <row r="90083" spans="16:17">
      <c r="P90083" s="63"/>
      <c r="Q90083" s="63"/>
    </row>
    <row r="90084" spans="16:17">
      <c r="P90084" s="63"/>
      <c r="Q90084" s="63"/>
    </row>
    <row r="90085" spans="16:17">
      <c r="P90085" s="63"/>
      <c r="Q90085" s="63"/>
    </row>
    <row r="90086" spans="16:17">
      <c r="P90086" s="63"/>
      <c r="Q90086" s="63"/>
    </row>
    <row r="90087" spans="16:17">
      <c r="P90087" s="63"/>
      <c r="Q90087" s="63"/>
    </row>
    <row r="90088" spans="16:17">
      <c r="P90088" s="63"/>
      <c r="Q90088" s="63"/>
    </row>
    <row r="90089" spans="16:17">
      <c r="P90089" s="63"/>
      <c r="Q90089" s="63"/>
    </row>
    <row r="90090" spans="16:17">
      <c r="P90090" s="63"/>
      <c r="Q90090" s="63"/>
    </row>
    <row r="90091" spans="16:17">
      <c r="P90091" s="63"/>
      <c r="Q90091" s="63"/>
    </row>
    <row r="90092" spans="16:17">
      <c r="P90092" s="63"/>
      <c r="Q90092" s="63"/>
    </row>
    <row r="90093" spans="16:17">
      <c r="P90093" s="63"/>
      <c r="Q90093" s="63"/>
    </row>
    <row r="90094" spans="16:17">
      <c r="P90094" s="63"/>
      <c r="Q90094" s="63"/>
    </row>
    <row r="90095" spans="16:17">
      <c r="P90095" s="63"/>
      <c r="Q90095" s="63"/>
    </row>
    <row r="90096" spans="16:17">
      <c r="P90096" s="63"/>
      <c r="Q90096" s="63"/>
    </row>
    <row r="90097" spans="16:17">
      <c r="P90097" s="63"/>
      <c r="Q90097" s="63"/>
    </row>
    <row r="90098" spans="16:17">
      <c r="P90098" s="63"/>
      <c r="Q90098" s="63"/>
    </row>
    <row r="90099" spans="16:17">
      <c r="P90099" s="63"/>
      <c r="Q90099" s="63"/>
    </row>
    <row r="90100" spans="16:17">
      <c r="P90100" s="63"/>
      <c r="Q90100" s="63"/>
    </row>
    <row r="90101" spans="16:17">
      <c r="P90101" s="63"/>
      <c r="Q90101" s="63"/>
    </row>
    <row r="90102" spans="16:17">
      <c r="P90102" s="63"/>
      <c r="Q90102" s="63"/>
    </row>
    <row r="90103" spans="16:17">
      <c r="P90103" s="63"/>
      <c r="Q90103" s="63"/>
    </row>
    <row r="90104" spans="16:17">
      <c r="P90104" s="63"/>
      <c r="Q90104" s="63"/>
    </row>
    <row r="90105" spans="16:17">
      <c r="P90105" s="63"/>
      <c r="Q90105" s="63"/>
    </row>
    <row r="90106" spans="16:17">
      <c r="P90106" s="63"/>
      <c r="Q90106" s="63"/>
    </row>
    <row r="90107" spans="16:17">
      <c r="P90107" s="63"/>
      <c r="Q90107" s="63"/>
    </row>
    <row r="90108" spans="16:17">
      <c r="P90108" s="63"/>
      <c r="Q90108" s="63"/>
    </row>
    <row r="90109" spans="16:17">
      <c r="P90109" s="63"/>
      <c r="Q90109" s="63"/>
    </row>
    <row r="90110" spans="16:17">
      <c r="P90110" s="63"/>
      <c r="Q90110" s="63"/>
    </row>
    <row r="90111" spans="16:17">
      <c r="P90111" s="63"/>
      <c r="Q90111" s="63"/>
    </row>
    <row r="90112" spans="16:17">
      <c r="P90112" s="63"/>
      <c r="Q90112" s="63"/>
    </row>
    <row r="90113" spans="16:17">
      <c r="P90113" s="63"/>
      <c r="Q90113" s="63"/>
    </row>
    <row r="90114" spans="16:17">
      <c r="P90114" s="63"/>
      <c r="Q90114" s="63"/>
    </row>
    <row r="90115" spans="16:17">
      <c r="P90115" s="63"/>
      <c r="Q90115" s="63"/>
    </row>
    <row r="90116" spans="16:17">
      <c r="P90116" s="63"/>
      <c r="Q90116" s="63"/>
    </row>
    <row r="90117" spans="16:17">
      <c r="P90117" s="63"/>
      <c r="Q90117" s="63"/>
    </row>
    <row r="90118" spans="16:17">
      <c r="P90118" s="63"/>
      <c r="Q90118" s="63"/>
    </row>
    <row r="90119" spans="16:17">
      <c r="P90119" s="63"/>
      <c r="Q90119" s="63"/>
    </row>
    <row r="90120" spans="16:17">
      <c r="P90120" s="63"/>
      <c r="Q90120" s="63"/>
    </row>
    <row r="90121" spans="16:17">
      <c r="P90121" s="63"/>
      <c r="Q90121" s="63"/>
    </row>
    <row r="90122" spans="16:17">
      <c r="P90122" s="63"/>
      <c r="Q90122" s="63"/>
    </row>
    <row r="90123" spans="16:17">
      <c r="P90123" s="63"/>
      <c r="Q90123" s="63"/>
    </row>
    <row r="90124" spans="16:17">
      <c r="P90124" s="63"/>
      <c r="Q90124" s="63"/>
    </row>
    <row r="90125" spans="16:17">
      <c r="P90125" s="63"/>
      <c r="Q90125" s="63"/>
    </row>
    <row r="90126" spans="16:17">
      <c r="P90126" s="63"/>
      <c r="Q90126" s="63"/>
    </row>
    <row r="90127" spans="16:17">
      <c r="P90127" s="63"/>
      <c r="Q90127" s="63"/>
    </row>
    <row r="90128" spans="16:17">
      <c r="P90128" s="63"/>
      <c r="Q90128" s="63"/>
    </row>
    <row r="90129" spans="16:17">
      <c r="P90129" s="63"/>
      <c r="Q90129" s="63"/>
    </row>
    <row r="90130" spans="16:17">
      <c r="P90130" s="63"/>
      <c r="Q90130" s="63"/>
    </row>
    <row r="90131" spans="16:17">
      <c r="P90131" s="63"/>
      <c r="Q90131" s="63"/>
    </row>
    <row r="90132" spans="16:17">
      <c r="P90132" s="63"/>
      <c r="Q90132" s="63"/>
    </row>
    <row r="90133" spans="16:17">
      <c r="P90133" s="63"/>
      <c r="Q90133" s="63"/>
    </row>
    <row r="90134" spans="16:17">
      <c r="P90134" s="63"/>
      <c r="Q90134" s="63"/>
    </row>
    <row r="90135" spans="16:17">
      <c r="P90135" s="63"/>
      <c r="Q90135" s="63"/>
    </row>
    <row r="90136" spans="16:17">
      <c r="P90136" s="63"/>
      <c r="Q90136" s="63"/>
    </row>
    <row r="90137" spans="16:17">
      <c r="P90137" s="63"/>
      <c r="Q90137" s="63"/>
    </row>
    <row r="90138" spans="16:17">
      <c r="P90138" s="63"/>
      <c r="Q90138" s="63"/>
    </row>
    <row r="90139" spans="16:17">
      <c r="P90139" s="63"/>
      <c r="Q90139" s="63"/>
    </row>
    <row r="90140" spans="16:17">
      <c r="P90140" s="63"/>
      <c r="Q90140" s="63"/>
    </row>
    <row r="90141" spans="16:17">
      <c r="P90141" s="63"/>
      <c r="Q90141" s="63"/>
    </row>
    <row r="90142" spans="16:17">
      <c r="P90142" s="63"/>
      <c r="Q90142" s="63"/>
    </row>
    <row r="90143" spans="16:17">
      <c r="P90143" s="63"/>
      <c r="Q90143" s="63"/>
    </row>
    <row r="90144" spans="16:17">
      <c r="P90144" s="63"/>
      <c r="Q90144" s="63"/>
    </row>
    <row r="90145" spans="16:17">
      <c r="P90145" s="63"/>
      <c r="Q90145" s="63"/>
    </row>
    <row r="90146" spans="16:17">
      <c r="P90146" s="63"/>
      <c r="Q90146" s="63"/>
    </row>
    <row r="90147" spans="16:17">
      <c r="P90147" s="63"/>
      <c r="Q90147" s="63"/>
    </row>
    <row r="90148" spans="16:17">
      <c r="P90148" s="63"/>
      <c r="Q90148" s="63"/>
    </row>
    <row r="90149" spans="16:17">
      <c r="P90149" s="63"/>
      <c r="Q90149" s="63"/>
    </row>
    <row r="90150" spans="16:17">
      <c r="P90150" s="63"/>
      <c r="Q90150" s="63"/>
    </row>
    <row r="90151" spans="16:17">
      <c r="P90151" s="63"/>
      <c r="Q90151" s="63"/>
    </row>
    <row r="90152" spans="16:17">
      <c r="P90152" s="63"/>
      <c r="Q90152" s="63"/>
    </row>
    <row r="90153" spans="16:17">
      <c r="P90153" s="63"/>
      <c r="Q90153" s="63"/>
    </row>
    <row r="90154" spans="16:17">
      <c r="P90154" s="63"/>
      <c r="Q90154" s="63"/>
    </row>
    <row r="90155" spans="16:17">
      <c r="P90155" s="63"/>
      <c r="Q90155" s="63"/>
    </row>
    <row r="90156" spans="16:17">
      <c r="P90156" s="63"/>
      <c r="Q90156" s="63"/>
    </row>
    <row r="90157" spans="16:17">
      <c r="P90157" s="63"/>
      <c r="Q90157" s="63"/>
    </row>
    <row r="90158" spans="16:17">
      <c r="P90158" s="63"/>
      <c r="Q90158" s="63"/>
    </row>
    <row r="90159" spans="16:17">
      <c r="P90159" s="63"/>
      <c r="Q90159" s="63"/>
    </row>
    <row r="90160" spans="16:17">
      <c r="P90160" s="63"/>
      <c r="Q90160" s="63"/>
    </row>
    <row r="90161" spans="16:17">
      <c r="P90161" s="63"/>
      <c r="Q90161" s="63"/>
    </row>
    <row r="90162" spans="16:17">
      <c r="P90162" s="63"/>
      <c r="Q90162" s="63"/>
    </row>
    <row r="90163" spans="16:17">
      <c r="P90163" s="63"/>
      <c r="Q90163" s="63"/>
    </row>
    <row r="90164" spans="16:17">
      <c r="P90164" s="63"/>
      <c r="Q90164" s="63"/>
    </row>
    <row r="90165" spans="16:17">
      <c r="P90165" s="63"/>
      <c r="Q90165" s="63"/>
    </row>
    <row r="90166" spans="16:17">
      <c r="P90166" s="63"/>
      <c r="Q90166" s="63"/>
    </row>
    <row r="90167" spans="16:17">
      <c r="P90167" s="63"/>
      <c r="Q90167" s="63"/>
    </row>
    <row r="90168" spans="16:17">
      <c r="P90168" s="63"/>
      <c r="Q90168" s="63"/>
    </row>
    <row r="90169" spans="16:17">
      <c r="P90169" s="63"/>
      <c r="Q90169" s="63"/>
    </row>
    <row r="90170" spans="16:17">
      <c r="P90170" s="63"/>
      <c r="Q90170" s="63"/>
    </row>
    <row r="90171" spans="16:17">
      <c r="P90171" s="63"/>
      <c r="Q90171" s="63"/>
    </row>
    <row r="90172" spans="16:17">
      <c r="P90172" s="63"/>
      <c r="Q90172" s="63"/>
    </row>
    <row r="90173" spans="16:17">
      <c r="P90173" s="63"/>
      <c r="Q90173" s="63"/>
    </row>
    <row r="90174" spans="16:17">
      <c r="P90174" s="63"/>
      <c r="Q90174" s="63"/>
    </row>
    <row r="90175" spans="16:17">
      <c r="P90175" s="63"/>
      <c r="Q90175" s="63"/>
    </row>
    <row r="90176" spans="16:17">
      <c r="P90176" s="63"/>
      <c r="Q90176" s="63"/>
    </row>
    <row r="90177" spans="16:17">
      <c r="P90177" s="63"/>
      <c r="Q90177" s="63"/>
    </row>
    <row r="90178" spans="16:17">
      <c r="P90178" s="63"/>
      <c r="Q90178" s="63"/>
    </row>
    <row r="90179" spans="16:17">
      <c r="P90179" s="63"/>
      <c r="Q90179" s="63"/>
    </row>
    <row r="90180" spans="16:17">
      <c r="P90180" s="63"/>
      <c r="Q90180" s="63"/>
    </row>
    <row r="90181" spans="16:17">
      <c r="P90181" s="63"/>
      <c r="Q90181" s="63"/>
    </row>
    <row r="90182" spans="16:17">
      <c r="P90182" s="63"/>
      <c r="Q90182" s="63"/>
    </row>
    <row r="90183" spans="16:17">
      <c r="P90183" s="63"/>
      <c r="Q90183" s="63"/>
    </row>
    <row r="90184" spans="16:17">
      <c r="P90184" s="63"/>
      <c r="Q90184" s="63"/>
    </row>
    <row r="90185" spans="16:17">
      <c r="P90185" s="63"/>
      <c r="Q90185" s="63"/>
    </row>
    <row r="90186" spans="16:17">
      <c r="P90186" s="63"/>
      <c r="Q90186" s="63"/>
    </row>
    <row r="90187" spans="16:17">
      <c r="P90187" s="63"/>
      <c r="Q90187" s="63"/>
    </row>
    <row r="90188" spans="16:17">
      <c r="P90188" s="63"/>
      <c r="Q90188" s="63"/>
    </row>
    <row r="90189" spans="16:17">
      <c r="P90189" s="63"/>
      <c r="Q90189" s="63"/>
    </row>
    <row r="90190" spans="16:17">
      <c r="P90190" s="63"/>
      <c r="Q90190" s="63"/>
    </row>
    <row r="90191" spans="16:17">
      <c r="P90191" s="63"/>
      <c r="Q90191" s="63"/>
    </row>
    <row r="90192" spans="16:17">
      <c r="P90192" s="63"/>
      <c r="Q90192" s="63"/>
    </row>
    <row r="90193" spans="16:17">
      <c r="P90193" s="63"/>
      <c r="Q90193" s="63"/>
    </row>
    <row r="90194" spans="16:17">
      <c r="P90194" s="63"/>
      <c r="Q90194" s="63"/>
    </row>
    <row r="90195" spans="16:17">
      <c r="P90195" s="63"/>
      <c r="Q90195" s="63"/>
    </row>
    <row r="90196" spans="16:17">
      <c r="P90196" s="63"/>
      <c r="Q90196" s="63"/>
    </row>
    <row r="90197" spans="16:17">
      <c r="P90197" s="63"/>
      <c r="Q90197" s="63"/>
    </row>
    <row r="90198" spans="16:17">
      <c r="P90198" s="63"/>
      <c r="Q90198" s="63"/>
    </row>
    <row r="90199" spans="16:17">
      <c r="P90199" s="63"/>
      <c r="Q90199" s="63"/>
    </row>
    <row r="90200" spans="16:17">
      <c r="P90200" s="63"/>
      <c r="Q90200" s="63"/>
    </row>
    <row r="90201" spans="16:17">
      <c r="P90201" s="63"/>
      <c r="Q90201" s="63"/>
    </row>
    <row r="90202" spans="16:17">
      <c r="P90202" s="63"/>
      <c r="Q90202" s="63"/>
    </row>
    <row r="90203" spans="16:17">
      <c r="P90203" s="63"/>
      <c r="Q90203" s="63"/>
    </row>
    <row r="90204" spans="16:17">
      <c r="P90204" s="63"/>
      <c r="Q90204" s="63"/>
    </row>
    <row r="90205" spans="16:17">
      <c r="P90205" s="63"/>
      <c r="Q90205" s="63"/>
    </row>
    <row r="90206" spans="16:17">
      <c r="P90206" s="63"/>
      <c r="Q90206" s="63"/>
    </row>
    <row r="90207" spans="16:17">
      <c r="P90207" s="63"/>
      <c r="Q90207" s="63"/>
    </row>
    <row r="90208" spans="16:17">
      <c r="P90208" s="63"/>
      <c r="Q90208" s="63"/>
    </row>
    <row r="90209" spans="16:17">
      <c r="P90209" s="63"/>
      <c r="Q90209" s="63"/>
    </row>
    <row r="90210" spans="16:17">
      <c r="P90210" s="63"/>
      <c r="Q90210" s="63"/>
    </row>
    <row r="90211" spans="16:17">
      <c r="P90211" s="63"/>
      <c r="Q90211" s="63"/>
    </row>
    <row r="90212" spans="16:17">
      <c r="P90212" s="63"/>
      <c r="Q90212" s="63"/>
    </row>
    <row r="90213" spans="16:17">
      <c r="P90213" s="63"/>
      <c r="Q90213" s="63"/>
    </row>
    <row r="90214" spans="16:17">
      <c r="P90214" s="63"/>
      <c r="Q90214" s="63"/>
    </row>
    <row r="90215" spans="16:17">
      <c r="P90215" s="63"/>
      <c r="Q90215" s="63"/>
    </row>
    <row r="90216" spans="16:17">
      <c r="P90216" s="63"/>
      <c r="Q90216" s="63"/>
    </row>
    <row r="90217" spans="16:17">
      <c r="P90217" s="63"/>
      <c r="Q90217" s="63"/>
    </row>
    <row r="90218" spans="16:17">
      <c r="P90218" s="63"/>
      <c r="Q90218" s="63"/>
    </row>
    <row r="90219" spans="16:17">
      <c r="P90219" s="63"/>
      <c r="Q90219" s="63"/>
    </row>
    <row r="90220" spans="16:17">
      <c r="P90220" s="63"/>
      <c r="Q90220" s="63"/>
    </row>
    <row r="90221" spans="16:17">
      <c r="P90221" s="63"/>
      <c r="Q90221" s="63"/>
    </row>
    <row r="90222" spans="16:17">
      <c r="P90222" s="63"/>
      <c r="Q90222" s="63"/>
    </row>
    <row r="90223" spans="16:17">
      <c r="P90223" s="63"/>
      <c r="Q90223" s="63"/>
    </row>
    <row r="90224" spans="16:17">
      <c r="P90224" s="63"/>
      <c r="Q90224" s="63"/>
    </row>
    <row r="90225" spans="16:17">
      <c r="P90225" s="63"/>
      <c r="Q90225" s="63"/>
    </row>
    <row r="90226" spans="16:17">
      <c r="P90226" s="63"/>
      <c r="Q90226" s="63"/>
    </row>
    <row r="90227" spans="16:17">
      <c r="P90227" s="63"/>
      <c r="Q90227" s="63"/>
    </row>
    <row r="90228" spans="16:17">
      <c r="P90228" s="63"/>
      <c r="Q90228" s="63"/>
    </row>
    <row r="90229" spans="16:17">
      <c r="P90229" s="63"/>
      <c r="Q90229" s="63"/>
    </row>
    <row r="90230" spans="16:17">
      <c r="P90230" s="63"/>
      <c r="Q90230" s="63"/>
    </row>
    <row r="90231" spans="16:17">
      <c r="P90231" s="63"/>
      <c r="Q90231" s="63"/>
    </row>
    <row r="90232" spans="16:17">
      <c r="P90232" s="63"/>
      <c r="Q90232" s="63"/>
    </row>
    <row r="90233" spans="16:17">
      <c r="P90233" s="63"/>
      <c r="Q90233" s="63"/>
    </row>
    <row r="90234" spans="16:17">
      <c r="P90234" s="63"/>
      <c r="Q90234" s="63"/>
    </row>
    <row r="90235" spans="16:17">
      <c r="P90235" s="63"/>
      <c r="Q90235" s="63"/>
    </row>
    <row r="90236" spans="16:17">
      <c r="P90236" s="63"/>
      <c r="Q90236" s="63"/>
    </row>
    <row r="90237" spans="16:17">
      <c r="P90237" s="63"/>
      <c r="Q90237" s="63"/>
    </row>
    <row r="90238" spans="16:17">
      <c r="P90238" s="63"/>
      <c r="Q90238" s="63"/>
    </row>
    <row r="90239" spans="16:17">
      <c r="P90239" s="63"/>
      <c r="Q90239" s="63"/>
    </row>
    <row r="90240" spans="16:17">
      <c r="P90240" s="63"/>
      <c r="Q90240" s="63"/>
    </row>
    <row r="90241" spans="16:17">
      <c r="P90241" s="63"/>
      <c r="Q90241" s="63"/>
    </row>
    <row r="90242" spans="16:17">
      <c r="P90242" s="63"/>
      <c r="Q90242" s="63"/>
    </row>
    <row r="90243" spans="16:17">
      <c r="P90243" s="63"/>
      <c r="Q90243" s="63"/>
    </row>
    <row r="90244" spans="16:17">
      <c r="P90244" s="63"/>
      <c r="Q90244" s="63"/>
    </row>
    <row r="90245" spans="16:17">
      <c r="P90245" s="63"/>
      <c r="Q90245" s="63"/>
    </row>
    <row r="90246" spans="16:17">
      <c r="P90246" s="63"/>
      <c r="Q90246" s="63"/>
    </row>
    <row r="90247" spans="16:17">
      <c r="P90247" s="63"/>
      <c r="Q90247" s="63"/>
    </row>
    <row r="90248" spans="16:17">
      <c r="P90248" s="63"/>
      <c r="Q90248" s="63"/>
    </row>
    <row r="90249" spans="16:17">
      <c r="P90249" s="63"/>
      <c r="Q90249" s="63"/>
    </row>
    <row r="90250" spans="16:17">
      <c r="P90250" s="63"/>
      <c r="Q90250" s="63"/>
    </row>
    <row r="90251" spans="16:17">
      <c r="P90251" s="63"/>
      <c r="Q90251" s="63"/>
    </row>
    <row r="90252" spans="16:17">
      <c r="P90252" s="63"/>
      <c r="Q90252" s="63"/>
    </row>
    <row r="90253" spans="16:17">
      <c r="P90253" s="63"/>
      <c r="Q90253" s="63"/>
    </row>
    <row r="90254" spans="16:17">
      <c r="P90254" s="63"/>
      <c r="Q90254" s="63"/>
    </row>
    <row r="90255" spans="16:17">
      <c r="P90255" s="63"/>
      <c r="Q90255" s="63"/>
    </row>
    <row r="90256" spans="16:17">
      <c r="P90256" s="63"/>
      <c r="Q90256" s="63"/>
    </row>
    <row r="90257" spans="16:17">
      <c r="P90257" s="63"/>
      <c r="Q90257" s="63"/>
    </row>
    <row r="90258" spans="16:17">
      <c r="P90258" s="63"/>
      <c r="Q90258" s="63"/>
    </row>
    <row r="90259" spans="16:17">
      <c r="P90259" s="63"/>
      <c r="Q90259" s="63"/>
    </row>
    <row r="90260" spans="16:17">
      <c r="P90260" s="63"/>
      <c r="Q90260" s="63"/>
    </row>
    <row r="90261" spans="16:17">
      <c r="P90261" s="63"/>
      <c r="Q90261" s="63"/>
    </row>
    <row r="90262" spans="16:17">
      <c r="P90262" s="63"/>
      <c r="Q90262" s="63"/>
    </row>
    <row r="90263" spans="16:17">
      <c r="P90263" s="63"/>
      <c r="Q90263" s="63"/>
    </row>
    <row r="90264" spans="16:17">
      <c r="P90264" s="63"/>
      <c r="Q90264" s="63"/>
    </row>
    <row r="90265" spans="16:17">
      <c r="P90265" s="63"/>
      <c r="Q90265" s="63"/>
    </row>
    <row r="90266" spans="16:17">
      <c r="P90266" s="63"/>
      <c r="Q90266" s="63"/>
    </row>
    <row r="90267" spans="16:17">
      <c r="P90267" s="63"/>
      <c r="Q90267" s="63"/>
    </row>
    <row r="90268" spans="16:17">
      <c r="P90268" s="63"/>
      <c r="Q90268" s="63"/>
    </row>
    <row r="90269" spans="16:17">
      <c r="P90269" s="63"/>
      <c r="Q90269" s="63"/>
    </row>
    <row r="90270" spans="16:17">
      <c r="P90270" s="63"/>
      <c r="Q90270" s="63"/>
    </row>
    <row r="90271" spans="16:17">
      <c r="P90271" s="63"/>
      <c r="Q90271" s="63"/>
    </row>
    <row r="90272" spans="16:17">
      <c r="P90272" s="63"/>
      <c r="Q90272" s="63"/>
    </row>
    <row r="90273" spans="16:17">
      <c r="P90273" s="63"/>
      <c r="Q90273" s="63"/>
    </row>
    <row r="90274" spans="16:17">
      <c r="P90274" s="63"/>
      <c r="Q90274" s="63"/>
    </row>
    <row r="90275" spans="16:17">
      <c r="P90275" s="63"/>
      <c r="Q90275" s="63"/>
    </row>
    <row r="90276" spans="16:17">
      <c r="P90276" s="63"/>
      <c r="Q90276" s="63"/>
    </row>
    <row r="90277" spans="16:17">
      <c r="P90277" s="63"/>
      <c r="Q90277" s="63"/>
    </row>
    <row r="90278" spans="16:17">
      <c r="P90278" s="63"/>
      <c r="Q90278" s="63"/>
    </row>
    <row r="90279" spans="16:17">
      <c r="P90279" s="63"/>
      <c r="Q90279" s="63"/>
    </row>
    <row r="90280" spans="16:17">
      <c r="P90280" s="63"/>
      <c r="Q90280" s="63"/>
    </row>
    <row r="90281" spans="16:17">
      <c r="P90281" s="63"/>
      <c r="Q90281" s="63"/>
    </row>
    <row r="90282" spans="16:17">
      <c r="P90282" s="63"/>
      <c r="Q90282" s="63"/>
    </row>
    <row r="90283" spans="16:17">
      <c r="P90283" s="63"/>
      <c r="Q90283" s="63"/>
    </row>
    <row r="90284" spans="16:17">
      <c r="P90284" s="63"/>
      <c r="Q90284" s="63"/>
    </row>
    <row r="90285" spans="16:17">
      <c r="P90285" s="63"/>
      <c r="Q90285" s="63"/>
    </row>
    <row r="90286" spans="16:17">
      <c r="P90286" s="63"/>
      <c r="Q90286" s="63"/>
    </row>
    <row r="90287" spans="16:17">
      <c r="P90287" s="63"/>
      <c r="Q90287" s="63"/>
    </row>
    <row r="90288" spans="16:17">
      <c r="P90288" s="63"/>
      <c r="Q90288" s="63"/>
    </row>
    <row r="90289" spans="16:17">
      <c r="P90289" s="63"/>
      <c r="Q90289" s="63"/>
    </row>
    <row r="90290" spans="16:17">
      <c r="P90290" s="63"/>
      <c r="Q90290" s="63"/>
    </row>
    <row r="90291" spans="16:17">
      <c r="P90291" s="63"/>
      <c r="Q90291" s="63"/>
    </row>
    <row r="90292" spans="16:17">
      <c r="P90292" s="63"/>
      <c r="Q90292" s="63"/>
    </row>
    <row r="90293" spans="16:17">
      <c r="P90293" s="63"/>
      <c r="Q90293" s="63"/>
    </row>
    <row r="90294" spans="16:17">
      <c r="P90294" s="63"/>
      <c r="Q90294" s="63"/>
    </row>
    <row r="90295" spans="16:17">
      <c r="P90295" s="63"/>
      <c r="Q90295" s="63"/>
    </row>
    <row r="90296" spans="16:17">
      <c r="P90296" s="63"/>
      <c r="Q90296" s="63"/>
    </row>
    <row r="90297" spans="16:17">
      <c r="P90297" s="63"/>
      <c r="Q90297" s="63"/>
    </row>
    <row r="90298" spans="16:17">
      <c r="P90298" s="63"/>
      <c r="Q90298" s="63"/>
    </row>
    <row r="90299" spans="16:17">
      <c r="P90299" s="63"/>
      <c r="Q90299" s="63"/>
    </row>
    <row r="90300" spans="16:17">
      <c r="P90300" s="63"/>
      <c r="Q90300" s="63"/>
    </row>
    <row r="90301" spans="16:17">
      <c r="P90301" s="63"/>
      <c r="Q90301" s="63"/>
    </row>
    <row r="90302" spans="16:17">
      <c r="P90302" s="63"/>
      <c r="Q90302" s="63"/>
    </row>
    <row r="90303" spans="16:17">
      <c r="P90303" s="63"/>
      <c r="Q90303" s="63"/>
    </row>
    <row r="90304" spans="16:17">
      <c r="P90304" s="63"/>
      <c r="Q90304" s="63"/>
    </row>
    <row r="90305" spans="16:17">
      <c r="P90305" s="63"/>
      <c r="Q90305" s="63"/>
    </row>
    <row r="90306" spans="16:17">
      <c r="P90306" s="63"/>
      <c r="Q90306" s="63"/>
    </row>
    <row r="90307" spans="16:17">
      <c r="P90307" s="63"/>
      <c r="Q90307" s="63"/>
    </row>
    <row r="90308" spans="16:17">
      <c r="P90308" s="63"/>
      <c r="Q90308" s="63"/>
    </row>
    <row r="90309" spans="16:17">
      <c r="P90309" s="63"/>
      <c r="Q90309" s="63"/>
    </row>
    <row r="90310" spans="16:17">
      <c r="P90310" s="63"/>
      <c r="Q90310" s="63"/>
    </row>
    <row r="90311" spans="16:17">
      <c r="P90311" s="63"/>
      <c r="Q90311" s="63"/>
    </row>
    <row r="90312" spans="16:17">
      <c r="P90312" s="63"/>
      <c r="Q90312" s="63"/>
    </row>
    <row r="90313" spans="16:17">
      <c r="P90313" s="63"/>
      <c r="Q90313" s="63"/>
    </row>
    <row r="90314" spans="16:17">
      <c r="P90314" s="63"/>
      <c r="Q90314" s="63"/>
    </row>
    <row r="90315" spans="16:17">
      <c r="P90315" s="63"/>
      <c r="Q90315" s="63"/>
    </row>
    <row r="90316" spans="16:17">
      <c r="P90316" s="63"/>
      <c r="Q90316" s="63"/>
    </row>
    <row r="90317" spans="16:17">
      <c r="P90317" s="63"/>
      <c r="Q90317" s="63"/>
    </row>
    <row r="90318" spans="16:17">
      <c r="P90318" s="63"/>
      <c r="Q90318" s="63"/>
    </row>
    <row r="90319" spans="16:17">
      <c r="P90319" s="63"/>
      <c r="Q90319" s="63"/>
    </row>
    <row r="90320" spans="16:17">
      <c r="P90320" s="63"/>
      <c r="Q90320" s="63"/>
    </row>
    <row r="90321" spans="16:17">
      <c r="P90321" s="63"/>
      <c r="Q90321" s="63"/>
    </row>
    <row r="90322" spans="16:17">
      <c r="P90322" s="63"/>
      <c r="Q90322" s="63"/>
    </row>
    <row r="90323" spans="16:17">
      <c r="P90323" s="63"/>
      <c r="Q90323" s="63"/>
    </row>
    <row r="90324" spans="16:17">
      <c r="P90324" s="63"/>
      <c r="Q90324" s="63"/>
    </row>
    <row r="90325" spans="16:17">
      <c r="P90325" s="63"/>
      <c r="Q90325" s="63"/>
    </row>
    <row r="90326" spans="16:17">
      <c r="P90326" s="63"/>
      <c r="Q90326" s="63"/>
    </row>
    <row r="90327" spans="16:17">
      <c r="P90327" s="63"/>
      <c r="Q90327" s="63"/>
    </row>
    <row r="90328" spans="16:17">
      <c r="P90328" s="63"/>
      <c r="Q90328" s="63"/>
    </row>
    <row r="90329" spans="16:17">
      <c r="P90329" s="63"/>
      <c r="Q90329" s="63"/>
    </row>
    <row r="90330" spans="16:17">
      <c r="P90330" s="63"/>
      <c r="Q90330" s="63"/>
    </row>
    <row r="90331" spans="16:17">
      <c r="P90331" s="63"/>
      <c r="Q90331" s="63"/>
    </row>
    <row r="90332" spans="16:17">
      <c r="P90332" s="63"/>
      <c r="Q90332" s="63"/>
    </row>
    <row r="90333" spans="16:17">
      <c r="P90333" s="63"/>
      <c r="Q90333" s="63"/>
    </row>
    <row r="90334" spans="16:17">
      <c r="P90334" s="63"/>
      <c r="Q90334" s="63"/>
    </row>
    <row r="90335" spans="16:17">
      <c r="P90335" s="63"/>
      <c r="Q90335" s="63"/>
    </row>
    <row r="90336" spans="16:17">
      <c r="P90336" s="63"/>
      <c r="Q90336" s="63"/>
    </row>
    <row r="90337" spans="16:17">
      <c r="P90337" s="63"/>
      <c r="Q90337" s="63"/>
    </row>
    <row r="90338" spans="16:17">
      <c r="P90338" s="63"/>
      <c r="Q90338" s="63"/>
    </row>
    <row r="90339" spans="16:17">
      <c r="P90339" s="63"/>
      <c r="Q90339" s="63"/>
    </row>
    <row r="90340" spans="16:17">
      <c r="P90340" s="63"/>
      <c r="Q90340" s="63"/>
    </row>
    <row r="90341" spans="16:17">
      <c r="P90341" s="63"/>
      <c r="Q90341" s="63"/>
    </row>
    <row r="90342" spans="16:17">
      <c r="P90342" s="63"/>
      <c r="Q90342" s="63"/>
    </row>
    <row r="90343" spans="16:17">
      <c r="P90343" s="63"/>
      <c r="Q90343" s="63"/>
    </row>
    <row r="90344" spans="16:17">
      <c r="P90344" s="63"/>
      <c r="Q90344" s="63"/>
    </row>
    <row r="90345" spans="16:17">
      <c r="P90345" s="63"/>
      <c r="Q90345" s="63"/>
    </row>
    <row r="90346" spans="16:17">
      <c r="P90346" s="63"/>
      <c r="Q90346" s="63"/>
    </row>
    <row r="90347" spans="16:17">
      <c r="P90347" s="63"/>
      <c r="Q90347" s="63"/>
    </row>
    <row r="90348" spans="16:17">
      <c r="P90348" s="63"/>
      <c r="Q90348" s="63"/>
    </row>
    <row r="90349" spans="16:17">
      <c r="P90349" s="63"/>
      <c r="Q90349" s="63"/>
    </row>
    <row r="90350" spans="16:17">
      <c r="P90350" s="63"/>
      <c r="Q90350" s="63"/>
    </row>
    <row r="90351" spans="16:17">
      <c r="P90351" s="63"/>
      <c r="Q90351" s="63"/>
    </row>
    <row r="90352" spans="16:17">
      <c r="P90352" s="63"/>
      <c r="Q90352" s="63"/>
    </row>
    <row r="90353" spans="16:17">
      <c r="P90353" s="63"/>
      <c r="Q90353" s="63"/>
    </row>
    <row r="90354" spans="16:17">
      <c r="P90354" s="63"/>
      <c r="Q90354" s="63"/>
    </row>
    <row r="90355" spans="16:17">
      <c r="P90355" s="63"/>
      <c r="Q90355" s="63"/>
    </row>
    <row r="90356" spans="16:17">
      <c r="P90356" s="63"/>
      <c r="Q90356" s="63"/>
    </row>
    <row r="90357" spans="16:17">
      <c r="P90357" s="63"/>
      <c r="Q90357" s="63"/>
    </row>
    <row r="90358" spans="16:17">
      <c r="P90358" s="63"/>
      <c r="Q90358" s="63"/>
    </row>
    <row r="90359" spans="16:17">
      <c r="P90359" s="63"/>
      <c r="Q90359" s="63"/>
    </row>
    <row r="90360" spans="16:17">
      <c r="P90360" s="63"/>
      <c r="Q90360" s="63"/>
    </row>
    <row r="90361" spans="16:17">
      <c r="P90361" s="63"/>
      <c r="Q90361" s="63"/>
    </row>
    <row r="90362" spans="16:17">
      <c r="P90362" s="63"/>
      <c r="Q90362" s="63"/>
    </row>
    <row r="90363" spans="16:17">
      <c r="P90363" s="63"/>
      <c r="Q90363" s="63"/>
    </row>
    <row r="90364" spans="16:17">
      <c r="P90364" s="63"/>
      <c r="Q90364" s="63"/>
    </row>
    <row r="90365" spans="16:17">
      <c r="P90365" s="63"/>
      <c r="Q90365" s="63"/>
    </row>
    <row r="90366" spans="16:17">
      <c r="P90366" s="63"/>
      <c r="Q90366" s="63"/>
    </row>
    <row r="90367" spans="16:17">
      <c r="P90367" s="63"/>
      <c r="Q90367" s="63"/>
    </row>
    <row r="90368" spans="16:17">
      <c r="P90368" s="63"/>
      <c r="Q90368" s="63"/>
    </row>
    <row r="90369" spans="16:17">
      <c r="P90369" s="63"/>
      <c r="Q90369" s="63"/>
    </row>
    <row r="90370" spans="16:17">
      <c r="P90370" s="63"/>
      <c r="Q90370" s="63"/>
    </row>
    <row r="90371" spans="16:17">
      <c r="P90371" s="63"/>
      <c r="Q90371" s="63"/>
    </row>
    <row r="90372" spans="16:17">
      <c r="P90372" s="63"/>
      <c r="Q90372" s="63"/>
    </row>
    <row r="90373" spans="16:17">
      <c r="P90373" s="63"/>
      <c r="Q90373" s="63"/>
    </row>
    <row r="90374" spans="16:17">
      <c r="P90374" s="63"/>
      <c r="Q90374" s="63"/>
    </row>
    <row r="90375" spans="16:17">
      <c r="P90375" s="63"/>
      <c r="Q90375" s="63"/>
    </row>
    <row r="90376" spans="16:17">
      <c r="P90376" s="63"/>
      <c r="Q90376" s="63"/>
    </row>
    <row r="90377" spans="16:17">
      <c r="P90377" s="63"/>
      <c r="Q90377" s="63"/>
    </row>
    <row r="90378" spans="16:17">
      <c r="P90378" s="63"/>
      <c r="Q90378" s="63"/>
    </row>
    <row r="90379" spans="16:17">
      <c r="P90379" s="63"/>
      <c r="Q90379" s="63"/>
    </row>
    <row r="90380" spans="16:17">
      <c r="P90380" s="63"/>
      <c r="Q90380" s="63"/>
    </row>
    <row r="90381" spans="16:17">
      <c r="P90381" s="63"/>
      <c r="Q90381" s="63"/>
    </row>
    <row r="90382" spans="16:17">
      <c r="P90382" s="63"/>
      <c r="Q90382" s="63"/>
    </row>
    <row r="90383" spans="16:17">
      <c r="P90383" s="63"/>
      <c r="Q90383" s="63"/>
    </row>
    <row r="90384" spans="16:17">
      <c r="P90384" s="63"/>
      <c r="Q90384" s="63"/>
    </row>
    <row r="90385" spans="16:17">
      <c r="P90385" s="63"/>
      <c r="Q90385" s="63"/>
    </row>
    <row r="90386" spans="16:17">
      <c r="P90386" s="63"/>
      <c r="Q90386" s="63"/>
    </row>
    <row r="90387" spans="16:17">
      <c r="P90387" s="63"/>
      <c r="Q90387" s="63"/>
    </row>
    <row r="90388" spans="16:17">
      <c r="P90388" s="63"/>
      <c r="Q90388" s="63"/>
    </row>
    <row r="90389" spans="16:17">
      <c r="P90389" s="63"/>
      <c r="Q90389" s="63"/>
    </row>
    <row r="90390" spans="16:17">
      <c r="P90390" s="63"/>
      <c r="Q90390" s="63"/>
    </row>
    <row r="90391" spans="16:17">
      <c r="P90391" s="63"/>
      <c r="Q90391" s="63"/>
    </row>
    <row r="90392" spans="16:17">
      <c r="P90392" s="63"/>
      <c r="Q90392" s="63"/>
    </row>
    <row r="90393" spans="16:17">
      <c r="P90393" s="63"/>
      <c r="Q90393" s="63"/>
    </row>
    <row r="90394" spans="16:17">
      <c r="P90394" s="63"/>
      <c r="Q90394" s="63"/>
    </row>
    <row r="90395" spans="16:17">
      <c r="P90395" s="63"/>
      <c r="Q90395" s="63"/>
    </row>
    <row r="90396" spans="16:17">
      <c r="P90396" s="63"/>
      <c r="Q90396" s="63"/>
    </row>
    <row r="90397" spans="16:17">
      <c r="P90397" s="63"/>
      <c r="Q90397" s="63"/>
    </row>
    <row r="90398" spans="16:17">
      <c r="P90398" s="63"/>
      <c r="Q90398" s="63"/>
    </row>
    <row r="90399" spans="16:17">
      <c r="P90399" s="63"/>
      <c r="Q90399" s="63"/>
    </row>
    <row r="90400" spans="16:17">
      <c r="P90400" s="63"/>
      <c r="Q90400" s="63"/>
    </row>
    <row r="90401" spans="16:17">
      <c r="P90401" s="63"/>
      <c r="Q90401" s="63"/>
    </row>
    <row r="90402" spans="16:17">
      <c r="P90402" s="63"/>
      <c r="Q90402" s="63"/>
    </row>
    <row r="90403" spans="16:17">
      <c r="P90403" s="63"/>
      <c r="Q90403" s="63"/>
    </row>
    <row r="90404" spans="16:17">
      <c r="P90404" s="63"/>
      <c r="Q90404" s="63"/>
    </row>
    <row r="90405" spans="16:17">
      <c r="P90405" s="63"/>
      <c r="Q90405" s="63"/>
    </row>
    <row r="90406" spans="16:17">
      <c r="P90406" s="63"/>
      <c r="Q90406" s="63"/>
    </row>
    <row r="90407" spans="16:17">
      <c r="P90407" s="63"/>
      <c r="Q90407" s="63"/>
    </row>
    <row r="90408" spans="16:17">
      <c r="P90408" s="63"/>
      <c r="Q90408" s="63"/>
    </row>
    <row r="90409" spans="16:17">
      <c r="P90409" s="63"/>
      <c r="Q90409" s="63"/>
    </row>
    <row r="90410" spans="16:17">
      <c r="P90410" s="63"/>
      <c r="Q90410" s="63"/>
    </row>
    <row r="90411" spans="16:17">
      <c r="P90411" s="63"/>
      <c r="Q90411" s="63"/>
    </row>
    <row r="90412" spans="16:17">
      <c r="P90412" s="63"/>
      <c r="Q90412" s="63"/>
    </row>
    <row r="90413" spans="16:17">
      <c r="P90413" s="63"/>
      <c r="Q90413" s="63"/>
    </row>
    <row r="90414" spans="16:17">
      <c r="P90414" s="63"/>
      <c r="Q90414" s="63"/>
    </row>
    <row r="90415" spans="16:17">
      <c r="P90415" s="63"/>
      <c r="Q90415" s="63"/>
    </row>
    <row r="90416" spans="16:17">
      <c r="P90416" s="63"/>
      <c r="Q90416" s="63"/>
    </row>
    <row r="90417" spans="16:17">
      <c r="P90417" s="63"/>
      <c r="Q90417" s="63"/>
    </row>
    <row r="90418" spans="16:17">
      <c r="P90418" s="63"/>
      <c r="Q90418" s="63"/>
    </row>
    <row r="90419" spans="16:17">
      <c r="P90419" s="63"/>
      <c r="Q90419" s="63"/>
    </row>
    <row r="90420" spans="16:17">
      <c r="P90420" s="63"/>
      <c r="Q90420" s="63"/>
    </row>
    <row r="90421" spans="16:17">
      <c r="P90421" s="63"/>
      <c r="Q90421" s="63"/>
    </row>
    <row r="90422" spans="16:17">
      <c r="P90422" s="63"/>
      <c r="Q90422" s="63"/>
    </row>
    <row r="90423" spans="16:17">
      <c r="P90423" s="63"/>
      <c r="Q90423" s="63"/>
    </row>
    <row r="90424" spans="16:17">
      <c r="P90424" s="63"/>
      <c r="Q90424" s="63"/>
    </row>
    <row r="90425" spans="16:17">
      <c r="P90425" s="63"/>
      <c r="Q90425" s="63"/>
    </row>
    <row r="90426" spans="16:17">
      <c r="P90426" s="63"/>
      <c r="Q90426" s="63"/>
    </row>
    <row r="90427" spans="16:17">
      <c r="P90427" s="63"/>
      <c r="Q90427" s="63"/>
    </row>
    <row r="90428" spans="16:17">
      <c r="P90428" s="63"/>
      <c r="Q90428" s="63"/>
    </row>
    <row r="90429" spans="16:17">
      <c r="P90429" s="63"/>
      <c r="Q90429" s="63"/>
    </row>
    <row r="90430" spans="16:17">
      <c r="P90430" s="63"/>
      <c r="Q90430" s="63"/>
    </row>
    <row r="90431" spans="16:17">
      <c r="P90431" s="63"/>
      <c r="Q90431" s="63"/>
    </row>
    <row r="90432" spans="16:17">
      <c r="P90432" s="63"/>
      <c r="Q90432" s="63"/>
    </row>
    <row r="90433" spans="16:17">
      <c r="P90433" s="63"/>
      <c r="Q90433" s="63"/>
    </row>
    <row r="90434" spans="16:17">
      <c r="P90434" s="63"/>
      <c r="Q90434" s="63"/>
    </row>
    <row r="90435" spans="16:17">
      <c r="P90435" s="63"/>
      <c r="Q90435" s="63"/>
    </row>
    <row r="90436" spans="16:17">
      <c r="P90436" s="63"/>
      <c r="Q90436" s="63"/>
    </row>
    <row r="90437" spans="16:17">
      <c r="P90437" s="63"/>
      <c r="Q90437" s="63"/>
    </row>
    <row r="90438" spans="16:17">
      <c r="P90438" s="63"/>
      <c r="Q90438" s="63"/>
    </row>
    <row r="90439" spans="16:17">
      <c r="P90439" s="63"/>
      <c r="Q90439" s="63"/>
    </row>
    <row r="90440" spans="16:17">
      <c r="P90440" s="63"/>
      <c r="Q90440" s="63"/>
    </row>
    <row r="90441" spans="16:17">
      <c r="P90441" s="63"/>
      <c r="Q90441" s="63"/>
    </row>
    <row r="90442" spans="16:17">
      <c r="P90442" s="63"/>
      <c r="Q90442" s="63"/>
    </row>
    <row r="90443" spans="16:17">
      <c r="P90443" s="63"/>
      <c r="Q90443" s="63"/>
    </row>
    <row r="90444" spans="16:17">
      <c r="P90444" s="63"/>
      <c r="Q90444" s="63"/>
    </row>
    <row r="90445" spans="16:17">
      <c r="P90445" s="63"/>
      <c r="Q90445" s="63"/>
    </row>
    <row r="90446" spans="16:17">
      <c r="P90446" s="63"/>
      <c r="Q90446" s="63"/>
    </row>
    <row r="90447" spans="16:17">
      <c r="P90447" s="63"/>
      <c r="Q90447" s="63"/>
    </row>
    <row r="90448" spans="16:17">
      <c r="P90448" s="63"/>
      <c r="Q90448" s="63"/>
    </row>
    <row r="90449" spans="16:17">
      <c r="P90449" s="63"/>
      <c r="Q90449" s="63"/>
    </row>
    <row r="90450" spans="16:17">
      <c r="P90450" s="63"/>
      <c r="Q90450" s="63"/>
    </row>
    <row r="90451" spans="16:17">
      <c r="P90451" s="63"/>
      <c r="Q90451" s="63"/>
    </row>
    <row r="90452" spans="16:17">
      <c r="P90452" s="63"/>
      <c r="Q90452" s="63"/>
    </row>
    <row r="90453" spans="16:17">
      <c r="P90453" s="63"/>
      <c r="Q90453" s="63"/>
    </row>
    <row r="90454" spans="16:17">
      <c r="P90454" s="63"/>
      <c r="Q90454" s="63"/>
    </row>
    <row r="90455" spans="16:17">
      <c r="P90455" s="63"/>
      <c r="Q90455" s="63"/>
    </row>
    <row r="90456" spans="16:17">
      <c r="P90456" s="63"/>
      <c r="Q90456" s="63"/>
    </row>
    <row r="90457" spans="16:17">
      <c r="P90457" s="63"/>
      <c r="Q90457" s="63"/>
    </row>
    <row r="90458" spans="16:17">
      <c r="P90458" s="63"/>
      <c r="Q90458" s="63"/>
    </row>
    <row r="90459" spans="16:17">
      <c r="P90459" s="63"/>
      <c r="Q90459" s="63"/>
    </row>
    <row r="90460" spans="16:17">
      <c r="P90460" s="63"/>
      <c r="Q90460" s="63"/>
    </row>
    <row r="90461" spans="16:17">
      <c r="P90461" s="63"/>
      <c r="Q90461" s="63"/>
    </row>
    <row r="90462" spans="16:17">
      <c r="P90462" s="63"/>
      <c r="Q90462" s="63"/>
    </row>
    <row r="90463" spans="16:17">
      <c r="P90463" s="63"/>
      <c r="Q90463" s="63"/>
    </row>
    <row r="90464" spans="16:17">
      <c r="P90464" s="63"/>
      <c r="Q90464" s="63"/>
    </row>
    <row r="90465" spans="16:17">
      <c r="P90465" s="63"/>
      <c r="Q90465" s="63"/>
    </row>
    <row r="90466" spans="16:17">
      <c r="P90466" s="63"/>
      <c r="Q90466" s="63"/>
    </row>
    <row r="90467" spans="16:17">
      <c r="P90467" s="63"/>
      <c r="Q90467" s="63"/>
    </row>
    <row r="90468" spans="16:17">
      <c r="P90468" s="63"/>
      <c r="Q90468" s="63"/>
    </row>
    <row r="90469" spans="16:17">
      <c r="P90469" s="63"/>
      <c r="Q90469" s="63"/>
    </row>
    <row r="90470" spans="16:17">
      <c r="P90470" s="63"/>
      <c r="Q90470" s="63"/>
    </row>
    <row r="90471" spans="16:17">
      <c r="P90471" s="63"/>
      <c r="Q90471" s="63"/>
    </row>
    <row r="90472" spans="16:17">
      <c r="P90472" s="63"/>
      <c r="Q90472" s="63"/>
    </row>
    <row r="90473" spans="16:17">
      <c r="P90473" s="63"/>
      <c r="Q90473" s="63"/>
    </row>
    <row r="90474" spans="16:17">
      <c r="P90474" s="63"/>
      <c r="Q90474" s="63"/>
    </row>
    <row r="90475" spans="16:17">
      <c r="P90475" s="63"/>
      <c r="Q90475" s="63"/>
    </row>
    <row r="90476" spans="16:17">
      <c r="P90476" s="63"/>
      <c r="Q90476" s="63"/>
    </row>
    <row r="90477" spans="16:17">
      <c r="P90477" s="63"/>
      <c r="Q90477" s="63"/>
    </row>
    <row r="90478" spans="16:17">
      <c r="P90478" s="63"/>
      <c r="Q90478" s="63"/>
    </row>
    <row r="90479" spans="16:17">
      <c r="P90479" s="63"/>
      <c r="Q90479" s="63"/>
    </row>
    <row r="90480" spans="16:17">
      <c r="P90480" s="63"/>
      <c r="Q90480" s="63"/>
    </row>
    <row r="90481" spans="16:17">
      <c r="P90481" s="63"/>
      <c r="Q90481" s="63"/>
    </row>
    <row r="90482" spans="16:17">
      <c r="P90482" s="63"/>
      <c r="Q90482" s="63"/>
    </row>
    <row r="90483" spans="16:17">
      <c r="P90483" s="63"/>
      <c r="Q90483" s="63"/>
    </row>
    <row r="90484" spans="16:17">
      <c r="P90484" s="63"/>
      <c r="Q90484" s="63"/>
    </row>
    <row r="90485" spans="16:17">
      <c r="P90485" s="63"/>
      <c r="Q90485" s="63"/>
    </row>
    <row r="90486" spans="16:17">
      <c r="P90486" s="63"/>
      <c r="Q90486" s="63"/>
    </row>
    <row r="90487" spans="16:17">
      <c r="P90487" s="63"/>
      <c r="Q90487" s="63"/>
    </row>
    <row r="90488" spans="16:17">
      <c r="P90488" s="63"/>
      <c r="Q90488" s="63"/>
    </row>
    <row r="90489" spans="16:17">
      <c r="P90489" s="63"/>
      <c r="Q90489" s="63"/>
    </row>
    <row r="90490" spans="16:17">
      <c r="P90490" s="63"/>
      <c r="Q90490" s="63"/>
    </row>
    <row r="90491" spans="16:17">
      <c r="P90491" s="63"/>
      <c r="Q90491" s="63"/>
    </row>
    <row r="90492" spans="16:17">
      <c r="P90492" s="63"/>
      <c r="Q90492" s="63"/>
    </row>
    <row r="90493" spans="16:17">
      <c r="P90493" s="63"/>
      <c r="Q90493" s="63"/>
    </row>
    <row r="90494" spans="16:17">
      <c r="P90494" s="63"/>
      <c r="Q90494" s="63"/>
    </row>
    <row r="90495" spans="16:17">
      <c r="P90495" s="63"/>
      <c r="Q90495" s="63"/>
    </row>
    <row r="90496" spans="16:17">
      <c r="P90496" s="63"/>
      <c r="Q90496" s="63"/>
    </row>
    <row r="90497" spans="16:17">
      <c r="P90497" s="63"/>
      <c r="Q90497" s="63"/>
    </row>
    <row r="90498" spans="16:17">
      <c r="P90498" s="63"/>
      <c r="Q90498" s="63"/>
    </row>
    <row r="90499" spans="16:17">
      <c r="P90499" s="63"/>
      <c r="Q90499" s="63"/>
    </row>
    <row r="90500" spans="16:17">
      <c r="P90500" s="63"/>
      <c r="Q90500" s="63"/>
    </row>
    <row r="90501" spans="16:17">
      <c r="P90501" s="63"/>
      <c r="Q90501" s="63"/>
    </row>
    <row r="90502" spans="16:17">
      <c r="P90502" s="63"/>
      <c r="Q90502" s="63"/>
    </row>
    <row r="90503" spans="16:17">
      <c r="P90503" s="63"/>
      <c r="Q90503" s="63"/>
    </row>
    <row r="90504" spans="16:17">
      <c r="P90504" s="63"/>
      <c r="Q90504" s="63"/>
    </row>
    <row r="90505" spans="16:17">
      <c r="P90505" s="63"/>
      <c r="Q90505" s="63"/>
    </row>
    <row r="90506" spans="16:17">
      <c r="P90506" s="63"/>
      <c r="Q90506" s="63"/>
    </row>
    <row r="90507" spans="16:17">
      <c r="P90507" s="63"/>
      <c r="Q90507" s="63"/>
    </row>
    <row r="90508" spans="16:17">
      <c r="P90508" s="63"/>
      <c r="Q90508" s="63"/>
    </row>
    <row r="90509" spans="16:17">
      <c r="P90509" s="63"/>
      <c r="Q90509" s="63"/>
    </row>
    <row r="90510" spans="16:17">
      <c r="P90510" s="63"/>
      <c r="Q90510" s="63"/>
    </row>
    <row r="90511" spans="16:17">
      <c r="P90511" s="63"/>
      <c r="Q90511" s="63"/>
    </row>
    <row r="90512" spans="16:17">
      <c r="P90512" s="63"/>
      <c r="Q90512" s="63"/>
    </row>
    <row r="90513" spans="16:17">
      <c r="P90513" s="63"/>
      <c r="Q90513" s="63"/>
    </row>
    <row r="90514" spans="16:17">
      <c r="P90514" s="63"/>
      <c r="Q90514" s="63"/>
    </row>
    <row r="90515" spans="16:17">
      <c r="P90515" s="63"/>
      <c r="Q90515" s="63"/>
    </row>
    <row r="90516" spans="16:17">
      <c r="P90516" s="63"/>
      <c r="Q90516" s="63"/>
    </row>
    <row r="90517" spans="16:17">
      <c r="P90517" s="63"/>
      <c r="Q90517" s="63"/>
    </row>
    <row r="90518" spans="16:17">
      <c r="P90518" s="63"/>
      <c r="Q90518" s="63"/>
    </row>
    <row r="90519" spans="16:17">
      <c r="P90519" s="63"/>
      <c r="Q90519" s="63"/>
    </row>
    <row r="90520" spans="16:17">
      <c r="P90520" s="63"/>
      <c r="Q90520" s="63"/>
    </row>
    <row r="90521" spans="16:17">
      <c r="P90521" s="63"/>
      <c r="Q90521" s="63"/>
    </row>
    <row r="90522" spans="16:17">
      <c r="P90522" s="63"/>
      <c r="Q90522" s="63"/>
    </row>
    <row r="90523" spans="16:17">
      <c r="P90523" s="63"/>
      <c r="Q90523" s="63"/>
    </row>
    <row r="90524" spans="16:17">
      <c r="P90524" s="63"/>
      <c r="Q90524" s="63"/>
    </row>
    <row r="90525" spans="16:17">
      <c r="P90525" s="63"/>
      <c r="Q90525" s="63"/>
    </row>
    <row r="90526" spans="16:17">
      <c r="P90526" s="63"/>
      <c r="Q90526" s="63"/>
    </row>
    <row r="90527" spans="16:17">
      <c r="P90527" s="63"/>
      <c r="Q90527" s="63"/>
    </row>
    <row r="90528" spans="16:17">
      <c r="P90528" s="63"/>
      <c r="Q90528" s="63"/>
    </row>
    <row r="90529" spans="16:17">
      <c r="P90529" s="63"/>
      <c r="Q90529" s="63"/>
    </row>
    <row r="90530" spans="16:17">
      <c r="P90530" s="63"/>
      <c r="Q90530" s="63"/>
    </row>
    <row r="90531" spans="16:17">
      <c r="P90531" s="63"/>
      <c r="Q90531" s="63"/>
    </row>
    <row r="90532" spans="16:17">
      <c r="P90532" s="63"/>
      <c r="Q90532" s="63"/>
    </row>
    <row r="90533" spans="16:17">
      <c r="P90533" s="63"/>
      <c r="Q90533" s="63"/>
    </row>
    <row r="90534" spans="16:17">
      <c r="P90534" s="63"/>
      <c r="Q90534" s="63"/>
    </row>
    <row r="90535" spans="16:17">
      <c r="P90535" s="63"/>
      <c r="Q90535" s="63"/>
    </row>
    <row r="90536" spans="16:17">
      <c r="P90536" s="63"/>
      <c r="Q90536" s="63"/>
    </row>
    <row r="90537" spans="16:17">
      <c r="P90537" s="63"/>
      <c r="Q90537" s="63"/>
    </row>
    <row r="90538" spans="16:17">
      <c r="P90538" s="63"/>
      <c r="Q90538" s="63"/>
    </row>
    <row r="90539" spans="16:17">
      <c r="P90539" s="63"/>
      <c r="Q90539" s="63"/>
    </row>
    <row r="90540" spans="16:17">
      <c r="P90540" s="63"/>
      <c r="Q90540" s="63"/>
    </row>
    <row r="90541" spans="16:17">
      <c r="P90541" s="63"/>
      <c r="Q90541" s="63"/>
    </row>
    <row r="90542" spans="16:17">
      <c r="P90542" s="63"/>
      <c r="Q90542" s="63"/>
    </row>
    <row r="90543" spans="16:17">
      <c r="P90543" s="63"/>
      <c r="Q90543" s="63"/>
    </row>
    <row r="90544" spans="16:17">
      <c r="P90544" s="63"/>
      <c r="Q90544" s="63"/>
    </row>
    <row r="90545" spans="16:17">
      <c r="P90545" s="63"/>
      <c r="Q90545" s="63"/>
    </row>
    <row r="90546" spans="16:17">
      <c r="P90546" s="63"/>
      <c r="Q90546" s="63"/>
    </row>
    <row r="90547" spans="16:17">
      <c r="P90547" s="63"/>
      <c r="Q90547" s="63"/>
    </row>
    <row r="90548" spans="16:17">
      <c r="P90548" s="63"/>
      <c r="Q90548" s="63"/>
    </row>
    <row r="90549" spans="16:17">
      <c r="P90549" s="63"/>
      <c r="Q90549" s="63"/>
    </row>
    <row r="90550" spans="16:17">
      <c r="P90550" s="63"/>
      <c r="Q90550" s="63"/>
    </row>
    <row r="90551" spans="16:17">
      <c r="P90551" s="63"/>
      <c r="Q90551" s="63"/>
    </row>
    <row r="90552" spans="16:17">
      <c r="P90552" s="63"/>
      <c r="Q90552" s="63"/>
    </row>
    <row r="90553" spans="16:17">
      <c r="P90553" s="63"/>
      <c r="Q90553" s="63"/>
    </row>
    <row r="90554" spans="16:17">
      <c r="P90554" s="63"/>
      <c r="Q90554" s="63"/>
    </row>
    <row r="90555" spans="16:17">
      <c r="P90555" s="63"/>
      <c r="Q90555" s="63"/>
    </row>
    <row r="90556" spans="16:17">
      <c r="P90556" s="63"/>
      <c r="Q90556" s="63"/>
    </row>
    <row r="90557" spans="16:17">
      <c r="P90557" s="63"/>
      <c r="Q90557" s="63"/>
    </row>
    <row r="90558" spans="16:17">
      <c r="P90558" s="63"/>
      <c r="Q90558" s="63"/>
    </row>
    <row r="90559" spans="16:17">
      <c r="P90559" s="63"/>
      <c r="Q90559" s="63"/>
    </row>
    <row r="90560" spans="16:17">
      <c r="P90560" s="63"/>
      <c r="Q90560" s="63"/>
    </row>
    <row r="90561" spans="16:17">
      <c r="P90561" s="63"/>
      <c r="Q90561" s="63"/>
    </row>
    <row r="90562" spans="16:17">
      <c r="P90562" s="63"/>
      <c r="Q90562" s="63"/>
    </row>
    <row r="90563" spans="16:17">
      <c r="P90563" s="63"/>
      <c r="Q90563" s="63"/>
    </row>
    <row r="90564" spans="16:17">
      <c r="P90564" s="63"/>
      <c r="Q90564" s="63"/>
    </row>
    <row r="90565" spans="16:17">
      <c r="P90565" s="63"/>
      <c r="Q90565" s="63"/>
    </row>
    <row r="90566" spans="16:17">
      <c r="P90566" s="63"/>
      <c r="Q90566" s="63"/>
    </row>
    <row r="90567" spans="16:17">
      <c r="P90567" s="63"/>
      <c r="Q90567" s="63"/>
    </row>
    <row r="90568" spans="16:17">
      <c r="P90568" s="63"/>
      <c r="Q90568" s="63"/>
    </row>
    <row r="90569" spans="16:17">
      <c r="P90569" s="63"/>
      <c r="Q90569" s="63"/>
    </row>
    <row r="90570" spans="16:17">
      <c r="P90570" s="63"/>
      <c r="Q90570" s="63"/>
    </row>
    <row r="90571" spans="16:17">
      <c r="P90571" s="63"/>
      <c r="Q90571" s="63"/>
    </row>
    <row r="90572" spans="16:17">
      <c r="P90572" s="63"/>
      <c r="Q90572" s="63"/>
    </row>
    <row r="90573" spans="16:17">
      <c r="P90573" s="63"/>
      <c r="Q90573" s="63"/>
    </row>
    <row r="90574" spans="16:17">
      <c r="P90574" s="63"/>
      <c r="Q90574" s="63"/>
    </row>
    <row r="90575" spans="16:17">
      <c r="P90575" s="63"/>
      <c r="Q90575" s="63"/>
    </row>
    <row r="90576" spans="16:17">
      <c r="P90576" s="63"/>
      <c r="Q90576" s="63"/>
    </row>
    <row r="90577" spans="16:17">
      <c r="P90577" s="63"/>
      <c r="Q90577" s="63"/>
    </row>
    <row r="90578" spans="16:17">
      <c r="P90578" s="63"/>
      <c r="Q90578" s="63"/>
    </row>
    <row r="90579" spans="16:17">
      <c r="P90579" s="63"/>
      <c r="Q90579" s="63"/>
    </row>
    <row r="90580" spans="16:17">
      <c r="P90580" s="63"/>
      <c r="Q90580" s="63"/>
    </row>
    <row r="90581" spans="16:17">
      <c r="P90581" s="63"/>
      <c r="Q90581" s="63"/>
    </row>
    <row r="90582" spans="16:17">
      <c r="P90582" s="63"/>
      <c r="Q90582" s="63"/>
    </row>
    <row r="90583" spans="16:17">
      <c r="P90583" s="63"/>
      <c r="Q90583" s="63"/>
    </row>
    <row r="90584" spans="16:17">
      <c r="P90584" s="63"/>
      <c r="Q90584" s="63"/>
    </row>
    <row r="90585" spans="16:17">
      <c r="P90585" s="63"/>
      <c r="Q90585" s="63"/>
    </row>
    <row r="90586" spans="16:17">
      <c r="P90586" s="63"/>
      <c r="Q90586" s="63"/>
    </row>
    <row r="90587" spans="16:17">
      <c r="P90587" s="63"/>
      <c r="Q90587" s="63"/>
    </row>
    <row r="90588" spans="16:17">
      <c r="P90588" s="63"/>
      <c r="Q90588" s="63"/>
    </row>
    <row r="90589" spans="16:17">
      <c r="P90589" s="63"/>
      <c r="Q90589" s="63"/>
    </row>
    <row r="90590" spans="16:17">
      <c r="P90590" s="63"/>
      <c r="Q90590" s="63"/>
    </row>
    <row r="90591" spans="16:17">
      <c r="P90591" s="63"/>
      <c r="Q90591" s="63"/>
    </row>
    <row r="90592" spans="16:17">
      <c r="P90592" s="63"/>
      <c r="Q90592" s="63"/>
    </row>
    <row r="90593" spans="16:17">
      <c r="P90593" s="63"/>
      <c r="Q90593" s="63"/>
    </row>
    <row r="90594" spans="16:17">
      <c r="P90594" s="63"/>
      <c r="Q90594" s="63"/>
    </row>
    <row r="90595" spans="16:17">
      <c r="P90595" s="63"/>
      <c r="Q90595" s="63"/>
    </row>
    <row r="90596" spans="16:17">
      <c r="P90596" s="63"/>
      <c r="Q90596" s="63"/>
    </row>
    <row r="90597" spans="16:17">
      <c r="P90597" s="63"/>
      <c r="Q90597" s="63"/>
    </row>
    <row r="90598" spans="16:17">
      <c r="P90598" s="63"/>
      <c r="Q90598" s="63"/>
    </row>
    <row r="90599" spans="16:17">
      <c r="P90599" s="63"/>
      <c r="Q90599" s="63"/>
    </row>
    <row r="90600" spans="16:17">
      <c r="P90600" s="63"/>
      <c r="Q90600" s="63"/>
    </row>
    <row r="90601" spans="16:17">
      <c r="P90601" s="63"/>
      <c r="Q90601" s="63"/>
    </row>
    <row r="90602" spans="16:17">
      <c r="P90602" s="63"/>
      <c r="Q90602" s="63"/>
    </row>
    <row r="90603" spans="16:17">
      <c r="P90603" s="63"/>
      <c r="Q90603" s="63"/>
    </row>
    <row r="90604" spans="16:17">
      <c r="P90604" s="63"/>
      <c r="Q90604" s="63"/>
    </row>
    <row r="90605" spans="16:17">
      <c r="P90605" s="63"/>
      <c r="Q90605" s="63"/>
    </row>
    <row r="90606" spans="16:17">
      <c r="P90606" s="63"/>
      <c r="Q90606" s="63"/>
    </row>
    <row r="90607" spans="16:17">
      <c r="P90607" s="63"/>
      <c r="Q90607" s="63"/>
    </row>
    <row r="90608" spans="16:17">
      <c r="P90608" s="63"/>
      <c r="Q90608" s="63"/>
    </row>
    <row r="90609" spans="16:17">
      <c r="P90609" s="63"/>
      <c r="Q90609" s="63"/>
    </row>
    <row r="90610" spans="16:17">
      <c r="P90610" s="63"/>
      <c r="Q90610" s="63"/>
    </row>
    <row r="90611" spans="16:17">
      <c r="P90611" s="63"/>
      <c r="Q90611" s="63"/>
    </row>
    <row r="90612" spans="16:17">
      <c r="P90612" s="63"/>
      <c r="Q90612" s="63"/>
    </row>
    <row r="90613" spans="16:17">
      <c r="P90613" s="63"/>
      <c r="Q90613" s="63"/>
    </row>
    <row r="90614" spans="16:17">
      <c r="P90614" s="63"/>
      <c r="Q90614" s="63"/>
    </row>
    <row r="90615" spans="16:17">
      <c r="P90615" s="63"/>
      <c r="Q90615" s="63"/>
    </row>
    <row r="90616" spans="16:17">
      <c r="P90616" s="63"/>
      <c r="Q90616" s="63"/>
    </row>
    <row r="90617" spans="16:17">
      <c r="P90617" s="63"/>
      <c r="Q90617" s="63"/>
    </row>
    <row r="90618" spans="16:17">
      <c r="P90618" s="63"/>
      <c r="Q90618" s="63"/>
    </row>
    <row r="90619" spans="16:17">
      <c r="P90619" s="63"/>
      <c r="Q90619" s="63"/>
    </row>
    <row r="90620" spans="16:17">
      <c r="P90620" s="63"/>
      <c r="Q90620" s="63"/>
    </row>
    <row r="90621" spans="16:17">
      <c r="P90621" s="63"/>
      <c r="Q90621" s="63"/>
    </row>
    <row r="90622" spans="16:17">
      <c r="P90622" s="63"/>
      <c r="Q90622" s="63"/>
    </row>
    <row r="90623" spans="16:17">
      <c r="P90623" s="63"/>
      <c r="Q90623" s="63"/>
    </row>
    <row r="90624" spans="16:17">
      <c r="P90624" s="63"/>
      <c r="Q90624" s="63"/>
    </row>
    <row r="90625" spans="16:17">
      <c r="P90625" s="63"/>
      <c r="Q90625" s="63"/>
    </row>
    <row r="90626" spans="16:17">
      <c r="P90626" s="63"/>
      <c r="Q90626" s="63"/>
    </row>
    <row r="90627" spans="16:17">
      <c r="P90627" s="63"/>
      <c r="Q90627" s="63"/>
    </row>
    <row r="90628" spans="16:17">
      <c r="P90628" s="63"/>
      <c r="Q90628" s="63"/>
    </row>
    <row r="90629" spans="16:17">
      <c r="P90629" s="63"/>
      <c r="Q90629" s="63"/>
    </row>
    <row r="90630" spans="16:17">
      <c r="P90630" s="63"/>
      <c r="Q90630" s="63"/>
    </row>
    <row r="90631" spans="16:17">
      <c r="P90631" s="63"/>
      <c r="Q90631" s="63"/>
    </row>
    <row r="90632" spans="16:17">
      <c r="P90632" s="63"/>
      <c r="Q90632" s="63"/>
    </row>
    <row r="90633" spans="16:17">
      <c r="P90633" s="63"/>
      <c r="Q90633" s="63"/>
    </row>
    <row r="90634" spans="16:17">
      <c r="P90634" s="63"/>
      <c r="Q90634" s="63"/>
    </row>
    <row r="90635" spans="16:17">
      <c r="P90635" s="63"/>
      <c r="Q90635" s="63"/>
    </row>
    <row r="90636" spans="16:17">
      <c r="P90636" s="63"/>
      <c r="Q90636" s="63"/>
    </row>
    <row r="90637" spans="16:17">
      <c r="P90637" s="63"/>
      <c r="Q90637" s="63"/>
    </row>
    <row r="90638" spans="16:17">
      <c r="P90638" s="63"/>
      <c r="Q90638" s="63"/>
    </row>
    <row r="90639" spans="16:17">
      <c r="P90639" s="63"/>
      <c r="Q90639" s="63"/>
    </row>
    <row r="90640" spans="16:17">
      <c r="P90640" s="63"/>
      <c r="Q90640" s="63"/>
    </row>
    <row r="90641" spans="16:17">
      <c r="P90641" s="63"/>
      <c r="Q90641" s="63"/>
    </row>
    <row r="90642" spans="16:17">
      <c r="P90642" s="63"/>
      <c r="Q90642" s="63"/>
    </row>
    <row r="90643" spans="16:17">
      <c r="P90643" s="63"/>
      <c r="Q90643" s="63"/>
    </row>
    <row r="90644" spans="16:17">
      <c r="P90644" s="63"/>
      <c r="Q90644" s="63"/>
    </row>
    <row r="90645" spans="16:17">
      <c r="P90645" s="63"/>
      <c r="Q90645" s="63"/>
    </row>
    <row r="90646" spans="16:17">
      <c r="P90646" s="63"/>
      <c r="Q90646" s="63"/>
    </row>
    <row r="90647" spans="16:17">
      <c r="P90647" s="63"/>
      <c r="Q90647" s="63"/>
    </row>
    <row r="90648" spans="16:17">
      <c r="P90648" s="63"/>
      <c r="Q90648" s="63"/>
    </row>
    <row r="90649" spans="16:17">
      <c r="P90649" s="63"/>
      <c r="Q90649" s="63"/>
    </row>
    <row r="90650" spans="16:17">
      <c r="P90650" s="63"/>
      <c r="Q90650" s="63"/>
    </row>
    <row r="90651" spans="16:17">
      <c r="P90651" s="63"/>
      <c r="Q90651" s="63"/>
    </row>
    <row r="90652" spans="16:17">
      <c r="P90652" s="63"/>
      <c r="Q90652" s="63"/>
    </row>
    <row r="90653" spans="16:17">
      <c r="P90653" s="63"/>
      <c r="Q90653" s="63"/>
    </row>
    <row r="90654" spans="16:17">
      <c r="P90654" s="63"/>
      <c r="Q90654" s="63"/>
    </row>
    <row r="90655" spans="16:17">
      <c r="P90655" s="63"/>
      <c r="Q90655" s="63"/>
    </row>
    <row r="90656" spans="16:17">
      <c r="P90656" s="63"/>
      <c r="Q90656" s="63"/>
    </row>
    <row r="90657" spans="16:17">
      <c r="P90657" s="63"/>
      <c r="Q90657" s="63"/>
    </row>
    <row r="90658" spans="16:17">
      <c r="P90658" s="63"/>
      <c r="Q90658" s="63"/>
    </row>
    <row r="90659" spans="16:17">
      <c r="P90659" s="63"/>
      <c r="Q90659" s="63"/>
    </row>
    <row r="90660" spans="16:17">
      <c r="P90660" s="63"/>
      <c r="Q90660" s="63"/>
    </row>
    <row r="90661" spans="16:17">
      <c r="P90661" s="63"/>
      <c r="Q90661" s="63"/>
    </row>
    <row r="90662" spans="16:17">
      <c r="P90662" s="63"/>
      <c r="Q90662" s="63"/>
    </row>
    <row r="90663" spans="16:17">
      <c r="P90663" s="63"/>
      <c r="Q90663" s="63"/>
    </row>
    <row r="90664" spans="16:17">
      <c r="P90664" s="63"/>
      <c r="Q90664" s="63"/>
    </row>
    <row r="90665" spans="16:17">
      <c r="P90665" s="63"/>
      <c r="Q90665" s="63"/>
    </row>
    <row r="90666" spans="16:17">
      <c r="P90666" s="63"/>
      <c r="Q90666" s="63"/>
    </row>
    <row r="90667" spans="16:17">
      <c r="P90667" s="63"/>
      <c r="Q90667" s="63"/>
    </row>
    <row r="90668" spans="16:17">
      <c r="P90668" s="63"/>
      <c r="Q90668" s="63"/>
    </row>
    <row r="90669" spans="16:17">
      <c r="P90669" s="63"/>
      <c r="Q90669" s="63"/>
    </row>
    <row r="90670" spans="16:17">
      <c r="P90670" s="63"/>
      <c r="Q90670" s="63"/>
    </row>
    <row r="90671" spans="16:17">
      <c r="P90671" s="63"/>
      <c r="Q90671" s="63"/>
    </row>
    <row r="90672" spans="16:17">
      <c r="P90672" s="63"/>
      <c r="Q90672" s="63"/>
    </row>
    <row r="90673" spans="16:17">
      <c r="P90673" s="63"/>
      <c r="Q90673" s="63"/>
    </row>
    <row r="90674" spans="16:17">
      <c r="P90674" s="63"/>
      <c r="Q90674" s="63"/>
    </row>
    <row r="90675" spans="16:17">
      <c r="P90675" s="63"/>
      <c r="Q90675" s="63"/>
    </row>
    <row r="90676" spans="16:17">
      <c r="P90676" s="63"/>
      <c r="Q90676" s="63"/>
    </row>
    <row r="90677" spans="16:17">
      <c r="P90677" s="63"/>
      <c r="Q90677" s="63"/>
    </row>
    <row r="90678" spans="16:17">
      <c r="P90678" s="63"/>
      <c r="Q90678" s="63"/>
    </row>
    <row r="90679" spans="16:17">
      <c r="P90679" s="63"/>
      <c r="Q90679" s="63"/>
    </row>
    <row r="90680" spans="16:17">
      <c r="P90680" s="63"/>
      <c r="Q90680" s="63"/>
    </row>
    <row r="90681" spans="16:17">
      <c r="P90681" s="63"/>
      <c r="Q90681" s="63"/>
    </row>
    <row r="90682" spans="16:17">
      <c r="P90682" s="63"/>
      <c r="Q90682" s="63"/>
    </row>
    <row r="90683" spans="16:17">
      <c r="P90683" s="63"/>
      <c r="Q90683" s="63"/>
    </row>
    <row r="90684" spans="16:17">
      <c r="P90684" s="63"/>
      <c r="Q90684" s="63"/>
    </row>
    <row r="90685" spans="16:17">
      <c r="P90685" s="63"/>
      <c r="Q90685" s="63"/>
    </row>
    <row r="90686" spans="16:17">
      <c r="P90686" s="63"/>
      <c r="Q90686" s="63"/>
    </row>
    <row r="90687" spans="16:17">
      <c r="P90687" s="63"/>
      <c r="Q90687" s="63"/>
    </row>
    <row r="90688" spans="16:17">
      <c r="P90688" s="63"/>
      <c r="Q90688" s="63"/>
    </row>
    <row r="90689" spans="16:17">
      <c r="P90689" s="63"/>
      <c r="Q90689" s="63"/>
    </row>
    <row r="90690" spans="16:17">
      <c r="P90690" s="63"/>
      <c r="Q90690" s="63"/>
    </row>
    <row r="90691" spans="16:17">
      <c r="P90691" s="63"/>
      <c r="Q90691" s="63"/>
    </row>
    <row r="90692" spans="16:17">
      <c r="P90692" s="63"/>
      <c r="Q90692" s="63"/>
    </row>
    <row r="90693" spans="16:17">
      <c r="P90693" s="63"/>
      <c r="Q90693" s="63"/>
    </row>
    <row r="90694" spans="16:17">
      <c r="P90694" s="63"/>
      <c r="Q90694" s="63"/>
    </row>
    <row r="90695" spans="16:17">
      <c r="P90695" s="63"/>
      <c r="Q90695" s="63"/>
    </row>
    <row r="90696" spans="16:17">
      <c r="P90696" s="63"/>
      <c r="Q90696" s="63"/>
    </row>
    <row r="90697" spans="16:17">
      <c r="P90697" s="63"/>
      <c r="Q90697" s="63"/>
    </row>
    <row r="90698" spans="16:17">
      <c r="P90698" s="63"/>
      <c r="Q90698" s="63"/>
    </row>
    <row r="90699" spans="16:17">
      <c r="P90699" s="63"/>
      <c r="Q90699" s="63"/>
    </row>
    <row r="90700" spans="16:17">
      <c r="P90700" s="63"/>
      <c r="Q90700" s="63"/>
    </row>
    <row r="90701" spans="16:17">
      <c r="P90701" s="63"/>
      <c r="Q90701" s="63"/>
    </row>
    <row r="90702" spans="16:17">
      <c r="P90702" s="63"/>
      <c r="Q90702" s="63"/>
    </row>
    <row r="90703" spans="16:17">
      <c r="P90703" s="63"/>
      <c r="Q90703" s="63"/>
    </row>
    <row r="90704" spans="16:17">
      <c r="P90704" s="63"/>
      <c r="Q90704" s="63"/>
    </row>
    <row r="90705" spans="16:17">
      <c r="P90705" s="63"/>
      <c r="Q90705" s="63"/>
    </row>
    <row r="90706" spans="16:17">
      <c r="P90706" s="63"/>
      <c r="Q90706" s="63"/>
    </row>
    <row r="90707" spans="16:17">
      <c r="P90707" s="63"/>
      <c r="Q90707" s="63"/>
    </row>
    <row r="90708" spans="16:17">
      <c r="P90708" s="63"/>
      <c r="Q90708" s="63"/>
    </row>
    <row r="90709" spans="16:17">
      <c r="P90709" s="63"/>
      <c r="Q90709" s="63"/>
    </row>
    <row r="90710" spans="16:17">
      <c r="P90710" s="63"/>
      <c r="Q90710" s="63"/>
    </row>
    <row r="90711" spans="16:17">
      <c r="P90711" s="63"/>
      <c r="Q90711" s="63"/>
    </row>
    <row r="90712" spans="16:17">
      <c r="P90712" s="63"/>
      <c r="Q90712" s="63"/>
    </row>
    <row r="90713" spans="16:17">
      <c r="P90713" s="63"/>
      <c r="Q90713" s="63"/>
    </row>
    <row r="90714" spans="16:17">
      <c r="P90714" s="63"/>
      <c r="Q90714" s="63"/>
    </row>
    <row r="90715" spans="16:17">
      <c r="P90715" s="63"/>
      <c r="Q90715" s="63"/>
    </row>
    <row r="90716" spans="16:17">
      <c r="P90716" s="63"/>
      <c r="Q90716" s="63"/>
    </row>
    <row r="90717" spans="16:17">
      <c r="P90717" s="63"/>
      <c r="Q90717" s="63"/>
    </row>
    <row r="90718" spans="16:17">
      <c r="P90718" s="63"/>
      <c r="Q90718" s="63"/>
    </row>
    <row r="90719" spans="16:17">
      <c r="P90719" s="63"/>
      <c r="Q90719" s="63"/>
    </row>
    <row r="90720" spans="16:17">
      <c r="P90720" s="63"/>
      <c r="Q90720" s="63"/>
    </row>
    <row r="90721" spans="16:17">
      <c r="P90721" s="63"/>
      <c r="Q90721" s="63"/>
    </row>
    <row r="90722" spans="16:17">
      <c r="P90722" s="63"/>
      <c r="Q90722" s="63"/>
    </row>
    <row r="90723" spans="16:17">
      <c r="P90723" s="63"/>
      <c r="Q90723" s="63"/>
    </row>
    <row r="90724" spans="16:17">
      <c r="P90724" s="63"/>
      <c r="Q90724" s="63"/>
    </row>
    <row r="90725" spans="16:17">
      <c r="P90725" s="63"/>
      <c r="Q90725" s="63"/>
    </row>
    <row r="90726" spans="16:17">
      <c r="P90726" s="63"/>
      <c r="Q90726" s="63"/>
    </row>
    <row r="90727" spans="16:17">
      <c r="P90727" s="63"/>
      <c r="Q90727" s="63"/>
    </row>
    <row r="90728" spans="16:17">
      <c r="P90728" s="63"/>
      <c r="Q90728" s="63"/>
    </row>
    <row r="90729" spans="16:17">
      <c r="P90729" s="63"/>
      <c r="Q90729" s="63"/>
    </row>
    <row r="90730" spans="16:17">
      <c r="P90730" s="63"/>
      <c r="Q90730" s="63"/>
    </row>
    <row r="90731" spans="16:17">
      <c r="P90731" s="63"/>
      <c r="Q90731" s="63"/>
    </row>
    <row r="90732" spans="16:17">
      <c r="P90732" s="63"/>
      <c r="Q90732" s="63"/>
    </row>
    <row r="90733" spans="16:17">
      <c r="P90733" s="63"/>
      <c r="Q90733" s="63"/>
    </row>
    <row r="90734" spans="16:17">
      <c r="P90734" s="63"/>
      <c r="Q90734" s="63"/>
    </row>
    <row r="90735" spans="16:17">
      <c r="P90735" s="63"/>
      <c r="Q90735" s="63"/>
    </row>
    <row r="90736" spans="16:17">
      <c r="P90736" s="63"/>
      <c r="Q90736" s="63"/>
    </row>
    <row r="90737" spans="16:17">
      <c r="P90737" s="63"/>
      <c r="Q90737" s="63"/>
    </row>
    <row r="90738" spans="16:17">
      <c r="P90738" s="63"/>
      <c r="Q90738" s="63"/>
    </row>
    <row r="90739" spans="16:17">
      <c r="P90739" s="63"/>
      <c r="Q90739" s="63"/>
    </row>
    <row r="90740" spans="16:17">
      <c r="P90740" s="63"/>
      <c r="Q90740" s="63"/>
    </row>
    <row r="90741" spans="16:17">
      <c r="P90741" s="63"/>
      <c r="Q90741" s="63"/>
    </row>
    <row r="90742" spans="16:17">
      <c r="P90742" s="63"/>
      <c r="Q90742" s="63"/>
    </row>
    <row r="90743" spans="16:17">
      <c r="P90743" s="63"/>
      <c r="Q90743" s="63"/>
    </row>
    <row r="90744" spans="16:17">
      <c r="P90744" s="63"/>
      <c r="Q90744" s="63"/>
    </row>
    <row r="90745" spans="16:17">
      <c r="P90745" s="63"/>
      <c r="Q90745" s="63"/>
    </row>
    <row r="90746" spans="16:17">
      <c r="P90746" s="63"/>
      <c r="Q90746" s="63"/>
    </row>
    <row r="90747" spans="16:17">
      <c r="P90747" s="63"/>
      <c r="Q90747" s="63"/>
    </row>
    <row r="90748" spans="16:17">
      <c r="P90748" s="63"/>
      <c r="Q90748" s="63"/>
    </row>
    <row r="90749" spans="16:17">
      <c r="P90749" s="63"/>
      <c r="Q90749" s="63"/>
    </row>
    <row r="90750" spans="16:17">
      <c r="P90750" s="63"/>
      <c r="Q90750" s="63"/>
    </row>
    <row r="90751" spans="16:17">
      <c r="P90751" s="63"/>
      <c r="Q90751" s="63"/>
    </row>
    <row r="90752" spans="16:17">
      <c r="P90752" s="63"/>
      <c r="Q90752" s="63"/>
    </row>
    <row r="90753" spans="16:17">
      <c r="P90753" s="63"/>
      <c r="Q90753" s="63"/>
    </row>
    <row r="90754" spans="16:17">
      <c r="P90754" s="63"/>
      <c r="Q90754" s="63"/>
    </row>
    <row r="90755" spans="16:17">
      <c r="P90755" s="63"/>
      <c r="Q90755" s="63"/>
    </row>
    <row r="90756" spans="16:17">
      <c r="P90756" s="63"/>
      <c r="Q90756" s="63"/>
    </row>
    <row r="90757" spans="16:17">
      <c r="P90757" s="63"/>
      <c r="Q90757" s="63"/>
    </row>
    <row r="90758" spans="16:17">
      <c r="P90758" s="63"/>
      <c r="Q90758" s="63"/>
    </row>
    <row r="90759" spans="16:17">
      <c r="P90759" s="63"/>
      <c r="Q90759" s="63"/>
    </row>
    <row r="90760" spans="16:17">
      <c r="P90760" s="63"/>
      <c r="Q90760" s="63"/>
    </row>
    <row r="90761" spans="16:17">
      <c r="P90761" s="63"/>
      <c r="Q90761" s="63"/>
    </row>
    <row r="90762" spans="16:17">
      <c r="P90762" s="63"/>
      <c r="Q90762" s="63"/>
    </row>
    <row r="90763" spans="16:17">
      <c r="P90763" s="63"/>
      <c r="Q90763" s="63"/>
    </row>
    <row r="90764" spans="16:17">
      <c r="P90764" s="63"/>
      <c r="Q90764" s="63"/>
    </row>
    <row r="90765" spans="16:17">
      <c r="P90765" s="63"/>
      <c r="Q90765" s="63"/>
    </row>
    <row r="90766" spans="16:17">
      <c r="P90766" s="63"/>
      <c r="Q90766" s="63"/>
    </row>
    <row r="90767" spans="16:17">
      <c r="P90767" s="63"/>
      <c r="Q90767" s="63"/>
    </row>
    <row r="90768" spans="16:17">
      <c r="P90768" s="63"/>
      <c r="Q90768" s="63"/>
    </row>
    <row r="90769" spans="16:17">
      <c r="P90769" s="63"/>
      <c r="Q90769" s="63"/>
    </row>
    <row r="90770" spans="16:17">
      <c r="P90770" s="63"/>
      <c r="Q90770" s="63"/>
    </row>
    <row r="90771" spans="16:17">
      <c r="P90771" s="63"/>
      <c r="Q90771" s="63"/>
    </row>
    <row r="90772" spans="16:17">
      <c r="P90772" s="63"/>
      <c r="Q90772" s="63"/>
    </row>
    <row r="90773" spans="16:17">
      <c r="P90773" s="63"/>
      <c r="Q90773" s="63"/>
    </row>
    <row r="90774" spans="16:17">
      <c r="P90774" s="63"/>
      <c r="Q90774" s="63"/>
    </row>
    <row r="90775" spans="16:17">
      <c r="P90775" s="63"/>
      <c r="Q90775" s="63"/>
    </row>
    <row r="90776" spans="16:17">
      <c r="P90776" s="63"/>
      <c r="Q90776" s="63"/>
    </row>
    <row r="90777" spans="16:17">
      <c r="P90777" s="63"/>
      <c r="Q90777" s="63"/>
    </row>
    <row r="90778" spans="16:17">
      <c r="P90778" s="63"/>
      <c r="Q90778" s="63"/>
    </row>
    <row r="90779" spans="16:17">
      <c r="P90779" s="63"/>
      <c r="Q90779" s="63"/>
    </row>
    <row r="90780" spans="16:17">
      <c r="P90780" s="63"/>
      <c r="Q90780" s="63"/>
    </row>
    <row r="90781" spans="16:17">
      <c r="P90781" s="63"/>
      <c r="Q90781" s="63"/>
    </row>
    <row r="90782" spans="16:17">
      <c r="P90782" s="63"/>
      <c r="Q90782" s="63"/>
    </row>
    <row r="90783" spans="16:17">
      <c r="P90783" s="63"/>
      <c r="Q90783" s="63"/>
    </row>
    <row r="90784" spans="16:17">
      <c r="P90784" s="63"/>
      <c r="Q90784" s="63"/>
    </row>
    <row r="90785" spans="16:17">
      <c r="P90785" s="63"/>
      <c r="Q90785" s="63"/>
    </row>
    <row r="90786" spans="16:17">
      <c r="P90786" s="63"/>
      <c r="Q90786" s="63"/>
    </row>
    <row r="90787" spans="16:17">
      <c r="P90787" s="63"/>
      <c r="Q90787" s="63"/>
    </row>
    <row r="90788" spans="16:17">
      <c r="P90788" s="63"/>
      <c r="Q90788" s="63"/>
    </row>
    <row r="90789" spans="16:17">
      <c r="P90789" s="63"/>
      <c r="Q90789" s="63"/>
    </row>
    <row r="90790" spans="16:17">
      <c r="P90790" s="63"/>
      <c r="Q90790" s="63"/>
    </row>
    <row r="90791" spans="16:17">
      <c r="P90791" s="63"/>
      <c r="Q90791" s="63"/>
    </row>
    <row r="90792" spans="16:17">
      <c r="P90792" s="63"/>
      <c r="Q90792" s="63"/>
    </row>
    <row r="90793" spans="16:17">
      <c r="P90793" s="63"/>
      <c r="Q90793" s="63"/>
    </row>
    <row r="90794" spans="16:17">
      <c r="P90794" s="63"/>
      <c r="Q90794" s="63"/>
    </row>
    <row r="90795" spans="16:17">
      <c r="P90795" s="63"/>
      <c r="Q90795" s="63"/>
    </row>
    <row r="90796" spans="16:17">
      <c r="P90796" s="63"/>
      <c r="Q90796" s="63"/>
    </row>
    <row r="90797" spans="16:17">
      <c r="P90797" s="63"/>
      <c r="Q90797" s="63"/>
    </row>
    <row r="90798" spans="16:17">
      <c r="P90798" s="63"/>
      <c r="Q90798" s="63"/>
    </row>
    <row r="90799" spans="16:17">
      <c r="P90799" s="63"/>
      <c r="Q90799" s="63"/>
    </row>
    <row r="90800" spans="16:17">
      <c r="P90800" s="63"/>
      <c r="Q90800" s="63"/>
    </row>
    <row r="90801" spans="16:17">
      <c r="P90801" s="63"/>
      <c r="Q90801" s="63"/>
    </row>
    <row r="90802" spans="16:17">
      <c r="P90802" s="63"/>
      <c r="Q90802" s="63"/>
    </row>
    <row r="90803" spans="16:17">
      <c r="P90803" s="63"/>
      <c r="Q90803" s="63"/>
    </row>
    <row r="90804" spans="16:17">
      <c r="P90804" s="63"/>
      <c r="Q90804" s="63"/>
    </row>
    <row r="90805" spans="16:17">
      <c r="P90805" s="63"/>
      <c r="Q90805" s="63"/>
    </row>
    <row r="90806" spans="16:17">
      <c r="P90806" s="63"/>
      <c r="Q90806" s="63"/>
    </row>
    <row r="90807" spans="16:17">
      <c r="P90807" s="63"/>
      <c r="Q90807" s="63"/>
    </row>
    <row r="90808" spans="16:17">
      <c r="P90808" s="63"/>
      <c r="Q90808" s="63"/>
    </row>
    <row r="90809" spans="16:17">
      <c r="P90809" s="63"/>
      <c r="Q90809" s="63"/>
    </row>
    <row r="90810" spans="16:17">
      <c r="P90810" s="63"/>
      <c r="Q90810" s="63"/>
    </row>
    <row r="90811" spans="16:17">
      <c r="P90811" s="63"/>
      <c r="Q90811" s="63"/>
    </row>
    <row r="90812" spans="16:17">
      <c r="P90812" s="63"/>
      <c r="Q90812" s="63"/>
    </row>
    <row r="90813" spans="16:17">
      <c r="P90813" s="63"/>
      <c r="Q90813" s="63"/>
    </row>
    <row r="90814" spans="16:17">
      <c r="P90814" s="63"/>
      <c r="Q90814" s="63"/>
    </row>
    <row r="90815" spans="16:17">
      <c r="P90815" s="63"/>
      <c r="Q90815" s="63"/>
    </row>
    <row r="90816" spans="16:17">
      <c r="P90816" s="63"/>
      <c r="Q90816" s="63"/>
    </row>
    <row r="90817" spans="16:17">
      <c r="P90817" s="63"/>
      <c r="Q90817" s="63"/>
    </row>
    <row r="90818" spans="16:17">
      <c r="P90818" s="63"/>
      <c r="Q90818" s="63"/>
    </row>
    <row r="90819" spans="16:17">
      <c r="P90819" s="63"/>
      <c r="Q90819" s="63"/>
    </row>
    <row r="90820" spans="16:17">
      <c r="P90820" s="63"/>
      <c r="Q90820" s="63"/>
    </row>
    <row r="90821" spans="16:17">
      <c r="P90821" s="63"/>
      <c r="Q90821" s="63"/>
    </row>
    <row r="90822" spans="16:17">
      <c r="P90822" s="63"/>
      <c r="Q90822" s="63"/>
    </row>
    <row r="90823" spans="16:17">
      <c r="P90823" s="63"/>
      <c r="Q90823" s="63"/>
    </row>
    <row r="90824" spans="16:17">
      <c r="P90824" s="63"/>
      <c r="Q90824" s="63"/>
    </row>
    <row r="90825" spans="16:17">
      <c r="P90825" s="63"/>
      <c r="Q90825" s="63"/>
    </row>
    <row r="90826" spans="16:17">
      <c r="P90826" s="63"/>
      <c r="Q90826" s="63"/>
    </row>
    <row r="90827" spans="16:17">
      <c r="P90827" s="63"/>
      <c r="Q90827" s="63"/>
    </row>
    <row r="90828" spans="16:17">
      <c r="P90828" s="63"/>
      <c r="Q90828" s="63"/>
    </row>
    <row r="90829" spans="16:17">
      <c r="P90829" s="63"/>
      <c r="Q90829" s="63"/>
    </row>
    <row r="90830" spans="16:17">
      <c r="P90830" s="63"/>
      <c r="Q90830" s="63"/>
    </row>
    <row r="90831" spans="16:17">
      <c r="P90831" s="63"/>
      <c r="Q90831" s="63"/>
    </row>
    <row r="90832" spans="16:17">
      <c r="P90832" s="63"/>
      <c r="Q90832" s="63"/>
    </row>
    <row r="90833" spans="16:17">
      <c r="P90833" s="63"/>
      <c r="Q90833" s="63"/>
    </row>
    <row r="90834" spans="16:17">
      <c r="P90834" s="63"/>
      <c r="Q90834" s="63"/>
    </row>
    <row r="90835" spans="16:17">
      <c r="P90835" s="63"/>
      <c r="Q90835" s="63"/>
    </row>
    <row r="90836" spans="16:17">
      <c r="P90836" s="63"/>
      <c r="Q90836" s="63"/>
    </row>
    <row r="90837" spans="16:17">
      <c r="P90837" s="63"/>
      <c r="Q90837" s="63"/>
    </row>
    <row r="90838" spans="16:17">
      <c r="P90838" s="63"/>
      <c r="Q90838" s="63"/>
    </row>
    <row r="90839" spans="16:17">
      <c r="P90839" s="63"/>
      <c r="Q90839" s="63"/>
    </row>
    <row r="90840" spans="16:17">
      <c r="P90840" s="63"/>
      <c r="Q90840" s="63"/>
    </row>
    <row r="90841" spans="16:17">
      <c r="P90841" s="63"/>
      <c r="Q90841" s="63"/>
    </row>
    <row r="90842" spans="16:17">
      <c r="P90842" s="63"/>
      <c r="Q90842" s="63"/>
    </row>
    <row r="90843" spans="16:17">
      <c r="P90843" s="63"/>
      <c r="Q90843" s="63"/>
    </row>
    <row r="90844" spans="16:17">
      <c r="P90844" s="63"/>
      <c r="Q90844" s="63"/>
    </row>
    <row r="90845" spans="16:17">
      <c r="P90845" s="63"/>
      <c r="Q90845" s="63"/>
    </row>
    <row r="90846" spans="16:17">
      <c r="P90846" s="63"/>
      <c r="Q90846" s="63"/>
    </row>
    <row r="90847" spans="16:17">
      <c r="P90847" s="63"/>
      <c r="Q90847" s="63"/>
    </row>
    <row r="90848" spans="16:17">
      <c r="P90848" s="63"/>
      <c r="Q90848" s="63"/>
    </row>
    <row r="90849" spans="16:17">
      <c r="P90849" s="63"/>
      <c r="Q90849" s="63"/>
    </row>
    <row r="90850" spans="16:17">
      <c r="P90850" s="63"/>
      <c r="Q90850" s="63"/>
    </row>
    <row r="90851" spans="16:17">
      <c r="P90851" s="63"/>
      <c r="Q90851" s="63"/>
    </row>
    <row r="90852" spans="16:17">
      <c r="P90852" s="63"/>
      <c r="Q90852" s="63"/>
    </row>
    <row r="90853" spans="16:17">
      <c r="P90853" s="63"/>
      <c r="Q90853" s="63"/>
    </row>
    <row r="90854" spans="16:17">
      <c r="P90854" s="63"/>
      <c r="Q90854" s="63"/>
    </row>
    <row r="90855" spans="16:17">
      <c r="P90855" s="63"/>
      <c r="Q90855" s="63"/>
    </row>
    <row r="90856" spans="16:17">
      <c r="P90856" s="63"/>
      <c r="Q90856" s="63"/>
    </row>
    <row r="90857" spans="16:17">
      <c r="P90857" s="63"/>
      <c r="Q90857" s="63"/>
    </row>
    <row r="90858" spans="16:17">
      <c r="P90858" s="63"/>
      <c r="Q90858" s="63"/>
    </row>
    <row r="90859" spans="16:17">
      <c r="P90859" s="63"/>
      <c r="Q90859" s="63"/>
    </row>
    <row r="90860" spans="16:17">
      <c r="P90860" s="63"/>
      <c r="Q90860" s="63"/>
    </row>
    <row r="90861" spans="16:17">
      <c r="P90861" s="63"/>
      <c r="Q90861" s="63"/>
    </row>
    <row r="90862" spans="16:17">
      <c r="P90862" s="63"/>
      <c r="Q90862" s="63"/>
    </row>
    <row r="90863" spans="16:17">
      <c r="P90863" s="63"/>
      <c r="Q90863" s="63"/>
    </row>
    <row r="90864" spans="16:17">
      <c r="P90864" s="63"/>
      <c r="Q90864" s="63"/>
    </row>
    <row r="90865" spans="16:17">
      <c r="P90865" s="63"/>
      <c r="Q90865" s="63"/>
    </row>
    <row r="90866" spans="16:17">
      <c r="P90866" s="63"/>
      <c r="Q90866" s="63"/>
    </row>
    <row r="90867" spans="16:17">
      <c r="P90867" s="63"/>
      <c r="Q90867" s="63"/>
    </row>
    <row r="90868" spans="16:17">
      <c r="P90868" s="63"/>
      <c r="Q90868" s="63"/>
    </row>
    <row r="90869" spans="16:17">
      <c r="P90869" s="63"/>
      <c r="Q90869" s="63"/>
    </row>
    <row r="90870" spans="16:17">
      <c r="P90870" s="63"/>
      <c r="Q90870" s="63"/>
    </row>
    <row r="90871" spans="16:17">
      <c r="P90871" s="63"/>
      <c r="Q90871" s="63"/>
    </row>
    <row r="90872" spans="16:17">
      <c r="P90872" s="63"/>
      <c r="Q90872" s="63"/>
    </row>
    <row r="90873" spans="16:17">
      <c r="P90873" s="63"/>
      <c r="Q90873" s="63"/>
    </row>
    <row r="90874" spans="16:17">
      <c r="P90874" s="63"/>
      <c r="Q90874" s="63"/>
    </row>
    <row r="90875" spans="16:17">
      <c r="P90875" s="63"/>
      <c r="Q90875" s="63"/>
    </row>
    <row r="90876" spans="16:17">
      <c r="P90876" s="63"/>
      <c r="Q90876" s="63"/>
    </row>
    <row r="90877" spans="16:17">
      <c r="P90877" s="63"/>
      <c r="Q90877" s="63"/>
    </row>
    <row r="90878" spans="16:17">
      <c r="P90878" s="63"/>
      <c r="Q90878" s="63"/>
    </row>
    <row r="90879" spans="16:17">
      <c r="P90879" s="63"/>
      <c r="Q90879" s="63"/>
    </row>
    <row r="90880" spans="16:17">
      <c r="P90880" s="63"/>
      <c r="Q90880" s="63"/>
    </row>
    <row r="90881" spans="16:17">
      <c r="P90881" s="63"/>
      <c r="Q90881" s="63"/>
    </row>
    <row r="90882" spans="16:17">
      <c r="P90882" s="63"/>
      <c r="Q90882" s="63"/>
    </row>
    <row r="90883" spans="16:17">
      <c r="P90883" s="63"/>
      <c r="Q90883" s="63"/>
    </row>
    <row r="90884" spans="16:17">
      <c r="P90884" s="63"/>
      <c r="Q90884" s="63"/>
    </row>
    <row r="90885" spans="16:17">
      <c r="P90885" s="63"/>
      <c r="Q90885" s="63"/>
    </row>
    <row r="90886" spans="16:17">
      <c r="P90886" s="63"/>
      <c r="Q90886" s="63"/>
    </row>
    <row r="90887" spans="16:17">
      <c r="P90887" s="63"/>
      <c r="Q90887" s="63"/>
    </row>
    <row r="90888" spans="16:17">
      <c r="P90888" s="63"/>
      <c r="Q90888" s="63"/>
    </row>
    <row r="90889" spans="16:17">
      <c r="P90889" s="63"/>
      <c r="Q90889" s="63"/>
    </row>
    <row r="90890" spans="16:17">
      <c r="P90890" s="63"/>
      <c r="Q90890" s="63"/>
    </row>
    <row r="90891" spans="16:17">
      <c r="P90891" s="63"/>
      <c r="Q90891" s="63"/>
    </row>
    <row r="90892" spans="16:17">
      <c r="P90892" s="63"/>
      <c r="Q90892" s="63"/>
    </row>
    <row r="90893" spans="16:17">
      <c r="P90893" s="63"/>
      <c r="Q90893" s="63"/>
    </row>
    <row r="90894" spans="16:17">
      <c r="P90894" s="63"/>
      <c r="Q90894" s="63"/>
    </row>
    <row r="90895" spans="16:17">
      <c r="P90895" s="63"/>
      <c r="Q90895" s="63"/>
    </row>
    <row r="90896" spans="16:17">
      <c r="P90896" s="63"/>
      <c r="Q90896" s="63"/>
    </row>
    <row r="90897" spans="16:17">
      <c r="P90897" s="63"/>
      <c r="Q90897" s="63"/>
    </row>
    <row r="90898" spans="16:17">
      <c r="P90898" s="63"/>
      <c r="Q90898" s="63"/>
    </row>
    <row r="90899" spans="16:17">
      <c r="P90899" s="63"/>
      <c r="Q90899" s="63"/>
    </row>
    <row r="90900" spans="16:17">
      <c r="P90900" s="63"/>
      <c r="Q90900" s="63"/>
    </row>
    <row r="90901" spans="16:17">
      <c r="P90901" s="63"/>
      <c r="Q90901" s="63"/>
    </row>
    <row r="90902" spans="16:17">
      <c r="P90902" s="63"/>
      <c r="Q90902" s="63"/>
    </row>
    <row r="90903" spans="16:17">
      <c r="P90903" s="63"/>
      <c r="Q90903" s="63"/>
    </row>
    <row r="90904" spans="16:17">
      <c r="P90904" s="63"/>
      <c r="Q90904" s="63"/>
    </row>
    <row r="90905" spans="16:17">
      <c r="P90905" s="63"/>
      <c r="Q90905" s="63"/>
    </row>
    <row r="90906" spans="16:17">
      <c r="P90906" s="63"/>
      <c r="Q90906" s="63"/>
    </row>
    <row r="90907" spans="16:17">
      <c r="P90907" s="63"/>
      <c r="Q90907" s="63"/>
    </row>
    <row r="90908" spans="16:17">
      <c r="P90908" s="63"/>
      <c r="Q90908" s="63"/>
    </row>
    <row r="90909" spans="16:17">
      <c r="P90909" s="63"/>
      <c r="Q90909" s="63"/>
    </row>
    <row r="90910" spans="16:17">
      <c r="P90910" s="63"/>
      <c r="Q90910" s="63"/>
    </row>
    <row r="90911" spans="16:17">
      <c r="P90911" s="63"/>
      <c r="Q90911" s="63"/>
    </row>
    <row r="90912" spans="16:17">
      <c r="P90912" s="63"/>
      <c r="Q90912" s="63"/>
    </row>
    <row r="90913" spans="16:17">
      <c r="P90913" s="63"/>
      <c r="Q90913" s="63"/>
    </row>
    <row r="90914" spans="16:17">
      <c r="P90914" s="63"/>
      <c r="Q90914" s="63"/>
    </row>
    <row r="90915" spans="16:17">
      <c r="P90915" s="63"/>
      <c r="Q90915" s="63"/>
    </row>
    <row r="90916" spans="16:17">
      <c r="P90916" s="63"/>
      <c r="Q90916" s="63"/>
    </row>
    <row r="90917" spans="16:17">
      <c r="P90917" s="63"/>
      <c r="Q90917" s="63"/>
    </row>
    <row r="90918" spans="16:17">
      <c r="P90918" s="63"/>
      <c r="Q90918" s="63"/>
    </row>
    <row r="90919" spans="16:17">
      <c r="P90919" s="63"/>
      <c r="Q90919" s="63"/>
    </row>
    <row r="90920" spans="16:17">
      <c r="P90920" s="63"/>
      <c r="Q90920" s="63"/>
    </row>
    <row r="90921" spans="16:17">
      <c r="P90921" s="63"/>
      <c r="Q90921" s="63"/>
    </row>
    <row r="90922" spans="16:17">
      <c r="P90922" s="63"/>
      <c r="Q90922" s="63"/>
    </row>
    <row r="90923" spans="16:17">
      <c r="P90923" s="63"/>
      <c r="Q90923" s="63"/>
    </row>
    <row r="90924" spans="16:17">
      <c r="P90924" s="63"/>
      <c r="Q90924" s="63"/>
    </row>
    <row r="90925" spans="16:17">
      <c r="P90925" s="63"/>
      <c r="Q90925" s="63"/>
    </row>
    <row r="90926" spans="16:17">
      <c r="P90926" s="63"/>
      <c r="Q90926" s="63"/>
    </row>
    <row r="90927" spans="16:17">
      <c r="P90927" s="63"/>
      <c r="Q90927" s="63"/>
    </row>
    <row r="90928" spans="16:17">
      <c r="P90928" s="63"/>
      <c r="Q90928" s="63"/>
    </row>
    <row r="90929" spans="16:17">
      <c r="P90929" s="63"/>
      <c r="Q90929" s="63"/>
    </row>
    <row r="90930" spans="16:17">
      <c r="P90930" s="63"/>
      <c r="Q90930" s="63"/>
    </row>
    <row r="90931" spans="16:17">
      <c r="P90931" s="63"/>
      <c r="Q90931" s="63"/>
    </row>
    <row r="90932" spans="16:17">
      <c r="P90932" s="63"/>
      <c r="Q90932" s="63"/>
    </row>
    <row r="90933" spans="16:17">
      <c r="P90933" s="63"/>
      <c r="Q90933" s="63"/>
    </row>
    <row r="90934" spans="16:17">
      <c r="P90934" s="63"/>
      <c r="Q90934" s="63"/>
    </row>
    <row r="90935" spans="16:17">
      <c r="P90935" s="63"/>
      <c r="Q90935" s="63"/>
    </row>
    <row r="90936" spans="16:17">
      <c r="P90936" s="63"/>
      <c r="Q90936" s="63"/>
    </row>
    <row r="90937" spans="16:17">
      <c r="P90937" s="63"/>
      <c r="Q90937" s="63"/>
    </row>
    <row r="90938" spans="16:17">
      <c r="P90938" s="63"/>
      <c r="Q90938" s="63"/>
    </row>
    <row r="90939" spans="16:17">
      <c r="P90939" s="63"/>
      <c r="Q90939" s="63"/>
    </row>
    <row r="90940" spans="16:17">
      <c r="P90940" s="63"/>
      <c r="Q90940" s="63"/>
    </row>
    <row r="90941" spans="16:17">
      <c r="P90941" s="63"/>
      <c r="Q90941" s="63"/>
    </row>
    <row r="90942" spans="16:17">
      <c r="P90942" s="63"/>
      <c r="Q90942" s="63"/>
    </row>
    <row r="90943" spans="16:17">
      <c r="P90943" s="63"/>
      <c r="Q90943" s="63"/>
    </row>
    <row r="90944" spans="16:17">
      <c r="P90944" s="63"/>
      <c r="Q90944" s="63"/>
    </row>
    <row r="90945" spans="16:17">
      <c r="P90945" s="63"/>
      <c r="Q90945" s="63"/>
    </row>
    <row r="90946" spans="16:17">
      <c r="P90946" s="63"/>
      <c r="Q90946" s="63"/>
    </row>
    <row r="90947" spans="16:17">
      <c r="P90947" s="63"/>
      <c r="Q90947" s="63"/>
    </row>
    <row r="90948" spans="16:17">
      <c r="P90948" s="63"/>
      <c r="Q90948" s="63"/>
    </row>
    <row r="90949" spans="16:17">
      <c r="P90949" s="63"/>
      <c r="Q90949" s="63"/>
    </row>
    <row r="90950" spans="16:17">
      <c r="P90950" s="63"/>
      <c r="Q90950" s="63"/>
    </row>
    <row r="90951" spans="16:17">
      <c r="P90951" s="63"/>
      <c r="Q90951" s="63"/>
    </row>
    <row r="90952" spans="16:17">
      <c r="P90952" s="63"/>
      <c r="Q90952" s="63"/>
    </row>
    <row r="90953" spans="16:17">
      <c r="P90953" s="63"/>
      <c r="Q90953" s="63"/>
    </row>
    <row r="90954" spans="16:17">
      <c r="P90954" s="63"/>
      <c r="Q90954" s="63"/>
    </row>
    <row r="90955" spans="16:17">
      <c r="P90955" s="63"/>
      <c r="Q90955" s="63"/>
    </row>
    <row r="90956" spans="16:17">
      <c r="P90956" s="63"/>
      <c r="Q90956" s="63"/>
    </row>
    <row r="90957" spans="16:17">
      <c r="P90957" s="63"/>
      <c r="Q90957" s="63"/>
    </row>
    <row r="90958" spans="16:17">
      <c r="P90958" s="63"/>
      <c r="Q90958" s="63"/>
    </row>
    <row r="90959" spans="16:17">
      <c r="P90959" s="63"/>
      <c r="Q90959" s="63"/>
    </row>
    <row r="90960" spans="16:17">
      <c r="P90960" s="63"/>
      <c r="Q90960" s="63"/>
    </row>
    <row r="90961" spans="16:17">
      <c r="P90961" s="63"/>
      <c r="Q90961" s="63"/>
    </row>
    <row r="90962" spans="16:17">
      <c r="P90962" s="63"/>
      <c r="Q90962" s="63"/>
    </row>
    <row r="90963" spans="16:17">
      <c r="P90963" s="63"/>
      <c r="Q90963" s="63"/>
    </row>
    <row r="90964" spans="16:17">
      <c r="P90964" s="63"/>
      <c r="Q90964" s="63"/>
    </row>
    <row r="90965" spans="16:17">
      <c r="P90965" s="63"/>
      <c r="Q90965" s="63"/>
    </row>
    <row r="90966" spans="16:17">
      <c r="P90966" s="63"/>
      <c r="Q90966" s="63"/>
    </row>
    <row r="90967" spans="16:17">
      <c r="P90967" s="63"/>
      <c r="Q90967" s="63"/>
    </row>
    <row r="90968" spans="16:17">
      <c r="P90968" s="63"/>
      <c r="Q90968" s="63"/>
    </row>
    <row r="90969" spans="16:17">
      <c r="P90969" s="63"/>
      <c r="Q90969" s="63"/>
    </row>
    <row r="90970" spans="16:17">
      <c r="P90970" s="63"/>
      <c r="Q90970" s="63"/>
    </row>
    <row r="90971" spans="16:17">
      <c r="P90971" s="63"/>
      <c r="Q90971" s="63"/>
    </row>
    <row r="90972" spans="16:17">
      <c r="P90972" s="63"/>
      <c r="Q90972" s="63"/>
    </row>
    <row r="90973" spans="16:17">
      <c r="P90973" s="63"/>
      <c r="Q90973" s="63"/>
    </row>
    <row r="90974" spans="16:17">
      <c r="P90974" s="63"/>
      <c r="Q90974" s="63"/>
    </row>
    <row r="90975" spans="16:17">
      <c r="P90975" s="63"/>
      <c r="Q90975" s="63"/>
    </row>
    <row r="90976" spans="16:17">
      <c r="P90976" s="63"/>
      <c r="Q90976" s="63"/>
    </row>
    <row r="90977" spans="16:17">
      <c r="P90977" s="63"/>
      <c r="Q90977" s="63"/>
    </row>
    <row r="90978" spans="16:17">
      <c r="P90978" s="63"/>
      <c r="Q90978" s="63"/>
    </row>
    <row r="90979" spans="16:17">
      <c r="P90979" s="63"/>
      <c r="Q90979" s="63"/>
    </row>
    <row r="90980" spans="16:17">
      <c r="P90980" s="63"/>
      <c r="Q90980" s="63"/>
    </row>
    <row r="90981" spans="16:17">
      <c r="P90981" s="63"/>
      <c r="Q90981" s="63"/>
    </row>
    <row r="90982" spans="16:17">
      <c r="P90982" s="63"/>
      <c r="Q90982" s="63"/>
    </row>
    <row r="90983" spans="16:17">
      <c r="P90983" s="63"/>
      <c r="Q90983" s="63"/>
    </row>
    <row r="90984" spans="16:17">
      <c r="P90984" s="63"/>
      <c r="Q90984" s="63"/>
    </row>
    <row r="90985" spans="16:17">
      <c r="P90985" s="63"/>
      <c r="Q90985" s="63"/>
    </row>
    <row r="90986" spans="16:17">
      <c r="P90986" s="63"/>
      <c r="Q90986" s="63"/>
    </row>
    <row r="90987" spans="16:17">
      <c r="P90987" s="63"/>
      <c r="Q90987" s="63"/>
    </row>
    <row r="90988" spans="16:17">
      <c r="P90988" s="63"/>
      <c r="Q90988" s="63"/>
    </row>
    <row r="90989" spans="16:17">
      <c r="P90989" s="63"/>
      <c r="Q90989" s="63"/>
    </row>
    <row r="90990" spans="16:17">
      <c r="P90990" s="63"/>
      <c r="Q90990" s="63"/>
    </row>
    <row r="90991" spans="16:17">
      <c r="P90991" s="63"/>
      <c r="Q90991" s="63"/>
    </row>
    <row r="90992" spans="16:17">
      <c r="P90992" s="63"/>
      <c r="Q90992" s="63"/>
    </row>
    <row r="90993" spans="16:17">
      <c r="P90993" s="63"/>
      <c r="Q90993" s="63"/>
    </row>
    <row r="90994" spans="16:17">
      <c r="P90994" s="63"/>
      <c r="Q90994" s="63"/>
    </row>
    <row r="90995" spans="16:17">
      <c r="P90995" s="63"/>
      <c r="Q90995" s="63"/>
    </row>
    <row r="90996" spans="16:17">
      <c r="P90996" s="63"/>
      <c r="Q90996" s="63"/>
    </row>
    <row r="90997" spans="16:17">
      <c r="P90997" s="63"/>
      <c r="Q90997" s="63"/>
    </row>
    <row r="90998" spans="16:17">
      <c r="P90998" s="63"/>
      <c r="Q90998" s="63"/>
    </row>
    <row r="90999" spans="16:17">
      <c r="P90999" s="63"/>
      <c r="Q90999" s="63"/>
    </row>
    <row r="91000" spans="16:17">
      <c r="P91000" s="63"/>
      <c r="Q91000" s="63"/>
    </row>
    <row r="91001" spans="16:17">
      <c r="P91001" s="63"/>
      <c r="Q91001" s="63"/>
    </row>
    <row r="91002" spans="16:17">
      <c r="P91002" s="63"/>
      <c r="Q91002" s="63"/>
    </row>
    <row r="91003" spans="16:17">
      <c r="P91003" s="63"/>
      <c r="Q91003" s="63"/>
    </row>
    <row r="91004" spans="16:17">
      <c r="P91004" s="63"/>
      <c r="Q91004" s="63"/>
    </row>
    <row r="91005" spans="16:17">
      <c r="P91005" s="63"/>
      <c r="Q91005" s="63"/>
    </row>
    <row r="91006" spans="16:17">
      <c r="P91006" s="63"/>
      <c r="Q91006" s="63"/>
    </row>
    <row r="91007" spans="16:17">
      <c r="P91007" s="63"/>
      <c r="Q91007" s="63"/>
    </row>
    <row r="91008" spans="16:17">
      <c r="P91008" s="63"/>
      <c r="Q91008" s="63"/>
    </row>
    <row r="91009" spans="16:17">
      <c r="P91009" s="63"/>
      <c r="Q91009" s="63"/>
    </row>
    <row r="91010" spans="16:17">
      <c r="P91010" s="63"/>
      <c r="Q91010" s="63"/>
    </row>
    <row r="91011" spans="16:17">
      <c r="P91011" s="63"/>
      <c r="Q91011" s="63"/>
    </row>
    <row r="91012" spans="16:17">
      <c r="P91012" s="63"/>
      <c r="Q91012" s="63"/>
    </row>
    <row r="91013" spans="16:17">
      <c r="P91013" s="63"/>
      <c r="Q91013" s="63"/>
    </row>
    <row r="91014" spans="16:17">
      <c r="P91014" s="63"/>
      <c r="Q91014" s="63"/>
    </row>
    <row r="91015" spans="16:17">
      <c r="P91015" s="63"/>
      <c r="Q91015" s="63"/>
    </row>
    <row r="91016" spans="16:17">
      <c r="P91016" s="63"/>
      <c r="Q91016" s="63"/>
    </row>
    <row r="91017" spans="16:17">
      <c r="P91017" s="63"/>
      <c r="Q91017" s="63"/>
    </row>
    <row r="91018" spans="16:17">
      <c r="P91018" s="63"/>
      <c r="Q91018" s="63"/>
    </row>
    <row r="91019" spans="16:17">
      <c r="P91019" s="63"/>
      <c r="Q91019" s="63"/>
    </row>
    <row r="91020" spans="16:17">
      <c r="P91020" s="63"/>
      <c r="Q91020" s="63"/>
    </row>
    <row r="91021" spans="16:17">
      <c r="P91021" s="63"/>
      <c r="Q91021" s="63"/>
    </row>
    <row r="91022" spans="16:17">
      <c r="P91022" s="63"/>
      <c r="Q91022" s="63"/>
    </row>
    <row r="91023" spans="16:17">
      <c r="P91023" s="63"/>
      <c r="Q91023" s="63"/>
    </row>
    <row r="91024" spans="16:17">
      <c r="P91024" s="63"/>
      <c r="Q91024" s="63"/>
    </row>
    <row r="91025" spans="16:17">
      <c r="P91025" s="63"/>
      <c r="Q91025" s="63"/>
    </row>
    <row r="91026" spans="16:17">
      <c r="P91026" s="63"/>
      <c r="Q91026" s="63"/>
    </row>
    <row r="91027" spans="16:17">
      <c r="P91027" s="63"/>
      <c r="Q91027" s="63"/>
    </row>
    <row r="91028" spans="16:17">
      <c r="P91028" s="63"/>
      <c r="Q91028" s="63"/>
    </row>
    <row r="91029" spans="16:17">
      <c r="P91029" s="63"/>
      <c r="Q91029" s="63"/>
    </row>
    <row r="91030" spans="16:17">
      <c r="P91030" s="63"/>
      <c r="Q91030" s="63"/>
    </row>
    <row r="91031" spans="16:17">
      <c r="P91031" s="63"/>
      <c r="Q91031" s="63"/>
    </row>
    <row r="91032" spans="16:17">
      <c r="P91032" s="63"/>
      <c r="Q91032" s="63"/>
    </row>
    <row r="91033" spans="16:17">
      <c r="P91033" s="63"/>
      <c r="Q91033" s="63"/>
    </row>
    <row r="91034" spans="16:17">
      <c r="P91034" s="63"/>
      <c r="Q91034" s="63"/>
    </row>
    <row r="91035" spans="16:17">
      <c r="P91035" s="63"/>
      <c r="Q91035" s="63"/>
    </row>
    <row r="91036" spans="16:17">
      <c r="P91036" s="63"/>
      <c r="Q91036" s="63"/>
    </row>
    <row r="91037" spans="16:17">
      <c r="P91037" s="63"/>
      <c r="Q91037" s="63"/>
    </row>
    <row r="91038" spans="16:17">
      <c r="P91038" s="63"/>
      <c r="Q91038" s="63"/>
    </row>
    <row r="91039" spans="16:17">
      <c r="P91039" s="63"/>
      <c r="Q91039" s="63"/>
    </row>
    <row r="91040" spans="16:17">
      <c r="P91040" s="63"/>
      <c r="Q91040" s="63"/>
    </row>
    <row r="91041" spans="16:17">
      <c r="P91041" s="63"/>
      <c r="Q91041" s="63"/>
    </row>
    <row r="91042" spans="16:17">
      <c r="P91042" s="63"/>
      <c r="Q91042" s="63"/>
    </row>
    <row r="91043" spans="16:17">
      <c r="P91043" s="63"/>
      <c r="Q91043" s="63"/>
    </row>
    <row r="91044" spans="16:17">
      <c r="P91044" s="63"/>
      <c r="Q91044" s="63"/>
    </row>
    <row r="91045" spans="16:17">
      <c r="P91045" s="63"/>
      <c r="Q91045" s="63"/>
    </row>
    <row r="91046" spans="16:17">
      <c r="P91046" s="63"/>
      <c r="Q91046" s="63"/>
    </row>
    <row r="91047" spans="16:17">
      <c r="P91047" s="63"/>
      <c r="Q91047" s="63"/>
    </row>
    <row r="91048" spans="16:17">
      <c r="P91048" s="63"/>
      <c r="Q91048" s="63"/>
    </row>
    <row r="91049" spans="16:17">
      <c r="P91049" s="63"/>
      <c r="Q91049" s="63"/>
    </row>
    <row r="91050" spans="16:17">
      <c r="P91050" s="63"/>
      <c r="Q91050" s="63"/>
    </row>
    <row r="91051" spans="16:17">
      <c r="P91051" s="63"/>
      <c r="Q91051" s="63"/>
    </row>
    <row r="91052" spans="16:17">
      <c r="P91052" s="63"/>
      <c r="Q91052" s="63"/>
    </row>
    <row r="91053" spans="16:17">
      <c r="P91053" s="63"/>
      <c r="Q91053" s="63"/>
    </row>
    <row r="91054" spans="16:17">
      <c r="P91054" s="63"/>
      <c r="Q91054" s="63"/>
    </row>
    <row r="91055" spans="16:17">
      <c r="P91055" s="63"/>
      <c r="Q91055" s="63"/>
    </row>
    <row r="91056" spans="16:17">
      <c r="P91056" s="63"/>
      <c r="Q91056" s="63"/>
    </row>
    <row r="91057" spans="16:17">
      <c r="P91057" s="63"/>
      <c r="Q91057" s="63"/>
    </row>
    <row r="91058" spans="16:17">
      <c r="P91058" s="63"/>
      <c r="Q91058" s="63"/>
    </row>
    <row r="91059" spans="16:17">
      <c r="P91059" s="63"/>
      <c r="Q91059" s="63"/>
    </row>
    <row r="91060" spans="16:17">
      <c r="P91060" s="63"/>
      <c r="Q91060" s="63"/>
    </row>
    <row r="91061" spans="16:17">
      <c r="P91061" s="63"/>
      <c r="Q91061" s="63"/>
    </row>
    <row r="91062" spans="16:17">
      <c r="P91062" s="63"/>
      <c r="Q91062" s="63"/>
    </row>
    <row r="91063" spans="16:17">
      <c r="P91063" s="63"/>
      <c r="Q91063" s="63"/>
    </row>
    <row r="91064" spans="16:17">
      <c r="P91064" s="63"/>
      <c r="Q91064" s="63"/>
    </row>
    <row r="91065" spans="16:17">
      <c r="P91065" s="63"/>
      <c r="Q91065" s="63"/>
    </row>
    <row r="91066" spans="16:17">
      <c r="P91066" s="63"/>
      <c r="Q91066" s="63"/>
    </row>
    <row r="91067" spans="16:17">
      <c r="P91067" s="63"/>
      <c r="Q91067" s="63"/>
    </row>
    <row r="91068" spans="16:17">
      <c r="P91068" s="63"/>
      <c r="Q91068" s="63"/>
    </row>
    <row r="91069" spans="16:17">
      <c r="P91069" s="63"/>
      <c r="Q91069" s="63"/>
    </row>
    <row r="91070" spans="16:17">
      <c r="P91070" s="63"/>
      <c r="Q91070" s="63"/>
    </row>
    <row r="91071" spans="16:17">
      <c r="P91071" s="63"/>
      <c r="Q91071" s="63"/>
    </row>
    <row r="91072" spans="16:17">
      <c r="P91072" s="63"/>
      <c r="Q91072" s="63"/>
    </row>
    <row r="91073" spans="16:17">
      <c r="P91073" s="63"/>
      <c r="Q91073" s="63"/>
    </row>
    <row r="91074" spans="16:17">
      <c r="P91074" s="63"/>
      <c r="Q91074" s="63"/>
    </row>
    <row r="91075" spans="16:17">
      <c r="P91075" s="63"/>
      <c r="Q91075" s="63"/>
    </row>
    <row r="91076" spans="16:17">
      <c r="P91076" s="63"/>
      <c r="Q91076" s="63"/>
    </row>
    <row r="91077" spans="16:17">
      <c r="P91077" s="63"/>
      <c r="Q91077" s="63"/>
    </row>
    <row r="91078" spans="16:17">
      <c r="P91078" s="63"/>
      <c r="Q91078" s="63"/>
    </row>
    <row r="91079" spans="16:17">
      <c r="P91079" s="63"/>
      <c r="Q91079" s="63"/>
    </row>
    <row r="91080" spans="16:17">
      <c r="P91080" s="63"/>
      <c r="Q91080" s="63"/>
    </row>
    <row r="91081" spans="16:17">
      <c r="P91081" s="63"/>
      <c r="Q91081" s="63"/>
    </row>
    <row r="91082" spans="16:17">
      <c r="P91082" s="63"/>
      <c r="Q91082" s="63"/>
    </row>
    <row r="91083" spans="16:17">
      <c r="P91083" s="63"/>
      <c r="Q91083" s="63"/>
    </row>
    <row r="91084" spans="16:17">
      <c r="P91084" s="63"/>
      <c r="Q91084" s="63"/>
    </row>
    <row r="91085" spans="16:17">
      <c r="P91085" s="63"/>
      <c r="Q91085" s="63"/>
    </row>
    <row r="91086" spans="16:17">
      <c r="P91086" s="63"/>
      <c r="Q91086" s="63"/>
    </row>
    <row r="91087" spans="16:17">
      <c r="P91087" s="63"/>
      <c r="Q91087" s="63"/>
    </row>
    <row r="91088" spans="16:17">
      <c r="P91088" s="63"/>
      <c r="Q91088" s="63"/>
    </row>
    <row r="91089" spans="16:17">
      <c r="P91089" s="63"/>
      <c r="Q91089" s="63"/>
    </row>
    <row r="91090" spans="16:17">
      <c r="P91090" s="63"/>
      <c r="Q91090" s="63"/>
    </row>
    <row r="91091" spans="16:17">
      <c r="P91091" s="63"/>
      <c r="Q91091" s="63"/>
    </row>
    <row r="91092" spans="16:17">
      <c r="P91092" s="63"/>
      <c r="Q91092" s="63"/>
    </row>
    <row r="91093" spans="16:17">
      <c r="P91093" s="63"/>
      <c r="Q91093" s="63"/>
    </row>
    <row r="91094" spans="16:17">
      <c r="P91094" s="63"/>
      <c r="Q91094" s="63"/>
    </row>
    <row r="91095" spans="16:17">
      <c r="P91095" s="63"/>
      <c r="Q91095" s="63"/>
    </row>
    <row r="91096" spans="16:17">
      <c r="P91096" s="63"/>
      <c r="Q91096" s="63"/>
    </row>
    <row r="91097" spans="16:17">
      <c r="P91097" s="63"/>
      <c r="Q91097" s="63"/>
    </row>
    <row r="91098" spans="16:17">
      <c r="P91098" s="63"/>
      <c r="Q91098" s="63"/>
    </row>
    <row r="91099" spans="16:17">
      <c r="P91099" s="63"/>
      <c r="Q91099" s="63"/>
    </row>
    <row r="91100" spans="16:17">
      <c r="P91100" s="63"/>
      <c r="Q91100" s="63"/>
    </row>
    <row r="91101" spans="16:17">
      <c r="P91101" s="63"/>
      <c r="Q91101" s="63"/>
    </row>
    <row r="91102" spans="16:17">
      <c r="P91102" s="63"/>
      <c r="Q91102" s="63"/>
    </row>
    <row r="91103" spans="16:17">
      <c r="P91103" s="63"/>
      <c r="Q91103" s="63"/>
    </row>
    <row r="91104" spans="16:17">
      <c r="P91104" s="63"/>
      <c r="Q91104" s="63"/>
    </row>
    <row r="91105" spans="16:17">
      <c r="P91105" s="63"/>
      <c r="Q91105" s="63"/>
    </row>
    <row r="91106" spans="16:17">
      <c r="P91106" s="63"/>
      <c r="Q91106" s="63"/>
    </row>
    <row r="91107" spans="16:17">
      <c r="P91107" s="63"/>
      <c r="Q91107" s="63"/>
    </row>
    <row r="91108" spans="16:17">
      <c r="P91108" s="63"/>
      <c r="Q91108" s="63"/>
    </row>
    <row r="91109" spans="16:17">
      <c r="P91109" s="63"/>
      <c r="Q91109" s="63"/>
    </row>
    <row r="91110" spans="16:17">
      <c r="P91110" s="63"/>
      <c r="Q91110" s="63"/>
    </row>
    <row r="91111" spans="16:17">
      <c r="P91111" s="63"/>
      <c r="Q91111" s="63"/>
    </row>
    <row r="91112" spans="16:17">
      <c r="P91112" s="63"/>
      <c r="Q91112" s="63"/>
    </row>
    <row r="91113" spans="16:17">
      <c r="P91113" s="63"/>
      <c r="Q91113" s="63"/>
    </row>
    <row r="91114" spans="16:17">
      <c r="P91114" s="63"/>
      <c r="Q91114" s="63"/>
    </row>
    <row r="91115" spans="16:17">
      <c r="P91115" s="63"/>
      <c r="Q91115" s="63"/>
    </row>
    <row r="91116" spans="16:17">
      <c r="P91116" s="63"/>
      <c r="Q91116" s="63"/>
    </row>
    <row r="91117" spans="16:17">
      <c r="P91117" s="63"/>
      <c r="Q91117" s="63"/>
    </row>
    <row r="91118" spans="16:17">
      <c r="P91118" s="63"/>
      <c r="Q91118" s="63"/>
    </row>
    <row r="91119" spans="16:17">
      <c r="P91119" s="63"/>
      <c r="Q91119" s="63"/>
    </row>
    <row r="91120" spans="16:17">
      <c r="P91120" s="63"/>
      <c r="Q91120" s="63"/>
    </row>
    <row r="91121" spans="16:17">
      <c r="P91121" s="63"/>
      <c r="Q91121" s="63"/>
    </row>
    <row r="91122" spans="16:17">
      <c r="P91122" s="63"/>
      <c r="Q91122" s="63"/>
    </row>
    <row r="91123" spans="16:17">
      <c r="P91123" s="63"/>
      <c r="Q91123" s="63"/>
    </row>
    <row r="91124" spans="16:17">
      <c r="P91124" s="63"/>
      <c r="Q91124" s="63"/>
    </row>
    <row r="91125" spans="16:17">
      <c r="P91125" s="63"/>
      <c r="Q91125" s="63"/>
    </row>
    <row r="91126" spans="16:17">
      <c r="P91126" s="63"/>
      <c r="Q91126" s="63"/>
    </row>
    <row r="91127" spans="16:17">
      <c r="P91127" s="63"/>
      <c r="Q91127" s="63"/>
    </row>
    <row r="91128" spans="16:17">
      <c r="P91128" s="63"/>
      <c r="Q91128" s="63"/>
    </row>
    <row r="91129" spans="16:17">
      <c r="P91129" s="63"/>
      <c r="Q91129" s="63"/>
    </row>
    <row r="91130" spans="16:17">
      <c r="P91130" s="63"/>
      <c r="Q91130" s="63"/>
    </row>
    <row r="91131" spans="16:17">
      <c r="P91131" s="63"/>
      <c r="Q91131" s="63"/>
    </row>
    <row r="91132" spans="16:17">
      <c r="P91132" s="63"/>
      <c r="Q91132" s="63"/>
    </row>
    <row r="91133" spans="16:17">
      <c r="P91133" s="63"/>
      <c r="Q91133" s="63"/>
    </row>
    <row r="91134" spans="16:17">
      <c r="P91134" s="63"/>
      <c r="Q91134" s="63"/>
    </row>
    <row r="91135" spans="16:17">
      <c r="P91135" s="63"/>
      <c r="Q91135" s="63"/>
    </row>
    <row r="91136" spans="16:17">
      <c r="P91136" s="63"/>
      <c r="Q91136" s="63"/>
    </row>
    <row r="91137" spans="16:17">
      <c r="P91137" s="63"/>
      <c r="Q91137" s="63"/>
    </row>
    <row r="91138" spans="16:17">
      <c r="P91138" s="63"/>
      <c r="Q91138" s="63"/>
    </row>
    <row r="91139" spans="16:17">
      <c r="P91139" s="63"/>
      <c r="Q91139" s="63"/>
    </row>
    <row r="91140" spans="16:17">
      <c r="P91140" s="63"/>
      <c r="Q91140" s="63"/>
    </row>
    <row r="91141" spans="16:17">
      <c r="P91141" s="63"/>
      <c r="Q91141" s="63"/>
    </row>
    <row r="91142" spans="16:17">
      <c r="P91142" s="63"/>
      <c r="Q91142" s="63"/>
    </row>
    <row r="91143" spans="16:17">
      <c r="P91143" s="63"/>
      <c r="Q91143" s="63"/>
    </row>
    <row r="91144" spans="16:17">
      <c r="P91144" s="63"/>
      <c r="Q91144" s="63"/>
    </row>
    <row r="91145" spans="16:17">
      <c r="P91145" s="63"/>
      <c r="Q91145" s="63"/>
    </row>
    <row r="91146" spans="16:17">
      <c r="P91146" s="63"/>
      <c r="Q91146" s="63"/>
    </row>
    <row r="91147" spans="16:17">
      <c r="P91147" s="63"/>
      <c r="Q91147" s="63"/>
    </row>
    <row r="91148" spans="16:17">
      <c r="P91148" s="63"/>
      <c r="Q91148" s="63"/>
    </row>
    <row r="91149" spans="16:17">
      <c r="P91149" s="63"/>
      <c r="Q91149" s="63"/>
    </row>
    <row r="91150" spans="16:17">
      <c r="P91150" s="63"/>
      <c r="Q91150" s="63"/>
    </row>
    <row r="91151" spans="16:17">
      <c r="P91151" s="63"/>
      <c r="Q91151" s="63"/>
    </row>
    <row r="91152" spans="16:17">
      <c r="P91152" s="63"/>
      <c r="Q91152" s="63"/>
    </row>
    <row r="91153" spans="16:17">
      <c r="P91153" s="63"/>
      <c r="Q91153" s="63"/>
    </row>
    <row r="91154" spans="16:17">
      <c r="P91154" s="63"/>
      <c r="Q91154" s="63"/>
    </row>
    <row r="91155" spans="16:17">
      <c r="P91155" s="63"/>
      <c r="Q91155" s="63"/>
    </row>
    <row r="91156" spans="16:17">
      <c r="P91156" s="63"/>
      <c r="Q91156" s="63"/>
    </row>
    <row r="91157" spans="16:17">
      <c r="P91157" s="63"/>
      <c r="Q91157" s="63"/>
    </row>
    <row r="91158" spans="16:17">
      <c r="P91158" s="63"/>
      <c r="Q91158" s="63"/>
    </row>
    <row r="91159" spans="16:17">
      <c r="P91159" s="63"/>
      <c r="Q91159" s="63"/>
    </row>
    <row r="91160" spans="16:17">
      <c r="P91160" s="63"/>
      <c r="Q91160" s="63"/>
    </row>
    <row r="91161" spans="16:17">
      <c r="P91161" s="63"/>
      <c r="Q91161" s="63"/>
    </row>
    <row r="91162" spans="16:17">
      <c r="P91162" s="63"/>
      <c r="Q91162" s="63"/>
    </row>
    <row r="91163" spans="16:17">
      <c r="P91163" s="63"/>
      <c r="Q91163" s="63"/>
    </row>
    <row r="91164" spans="16:17">
      <c r="P91164" s="63"/>
      <c r="Q91164" s="63"/>
    </row>
    <row r="91165" spans="16:17">
      <c r="P91165" s="63"/>
      <c r="Q91165" s="63"/>
    </row>
    <row r="91166" spans="16:17">
      <c r="P91166" s="63"/>
      <c r="Q91166" s="63"/>
    </row>
    <row r="91167" spans="16:17">
      <c r="P91167" s="63"/>
      <c r="Q91167" s="63"/>
    </row>
    <row r="91168" spans="16:17">
      <c r="P91168" s="63"/>
      <c r="Q91168" s="63"/>
    </row>
    <row r="91169" spans="16:17">
      <c r="P91169" s="63"/>
      <c r="Q91169" s="63"/>
    </row>
    <row r="91170" spans="16:17">
      <c r="P91170" s="63"/>
      <c r="Q91170" s="63"/>
    </row>
    <row r="91171" spans="16:17">
      <c r="P91171" s="63"/>
      <c r="Q91171" s="63"/>
    </row>
    <row r="91172" spans="16:17">
      <c r="P91172" s="63"/>
      <c r="Q91172" s="63"/>
    </row>
    <row r="91173" spans="16:17">
      <c r="P91173" s="63"/>
      <c r="Q91173" s="63"/>
    </row>
    <row r="91174" spans="16:17">
      <c r="P91174" s="63"/>
      <c r="Q91174" s="63"/>
    </row>
    <row r="91175" spans="16:17">
      <c r="P91175" s="63"/>
      <c r="Q91175" s="63"/>
    </row>
    <row r="91176" spans="16:17">
      <c r="P91176" s="63"/>
      <c r="Q91176" s="63"/>
    </row>
    <row r="91177" spans="16:17">
      <c r="P91177" s="63"/>
      <c r="Q91177" s="63"/>
    </row>
    <row r="91178" spans="16:17">
      <c r="P91178" s="63"/>
      <c r="Q91178" s="63"/>
    </row>
    <row r="91179" spans="16:17">
      <c r="P91179" s="63"/>
      <c r="Q91179" s="63"/>
    </row>
    <row r="91180" spans="16:17">
      <c r="P91180" s="63"/>
      <c r="Q91180" s="63"/>
    </row>
    <row r="91181" spans="16:17">
      <c r="P91181" s="63"/>
      <c r="Q91181" s="63"/>
    </row>
    <row r="91182" spans="16:17">
      <c r="P91182" s="63"/>
      <c r="Q91182" s="63"/>
    </row>
    <row r="91183" spans="16:17">
      <c r="P91183" s="63"/>
      <c r="Q91183" s="63"/>
    </row>
    <row r="91184" spans="16:17">
      <c r="P91184" s="63"/>
      <c r="Q91184" s="63"/>
    </row>
    <row r="91185" spans="16:17">
      <c r="P91185" s="63"/>
      <c r="Q91185" s="63"/>
    </row>
    <row r="91186" spans="16:17">
      <c r="P91186" s="63"/>
      <c r="Q91186" s="63"/>
    </row>
    <row r="91187" spans="16:17">
      <c r="P91187" s="63"/>
      <c r="Q91187" s="63"/>
    </row>
    <row r="91188" spans="16:17">
      <c r="P91188" s="63"/>
      <c r="Q91188" s="63"/>
    </row>
    <row r="91189" spans="16:17">
      <c r="P91189" s="63"/>
      <c r="Q91189" s="63"/>
    </row>
    <row r="91190" spans="16:17">
      <c r="P91190" s="63"/>
      <c r="Q91190" s="63"/>
    </row>
    <row r="91191" spans="16:17">
      <c r="P91191" s="63"/>
      <c r="Q91191" s="63"/>
    </row>
    <row r="91192" spans="16:17">
      <c r="P91192" s="63"/>
      <c r="Q91192" s="63"/>
    </row>
    <row r="91193" spans="16:17">
      <c r="P91193" s="63"/>
      <c r="Q91193" s="63"/>
    </row>
    <row r="91194" spans="16:17">
      <c r="P91194" s="63"/>
      <c r="Q91194" s="63"/>
    </row>
    <row r="91195" spans="16:17">
      <c r="P91195" s="63"/>
      <c r="Q91195" s="63"/>
    </row>
    <row r="91196" spans="16:17">
      <c r="P91196" s="63"/>
      <c r="Q91196" s="63"/>
    </row>
    <row r="91197" spans="16:17">
      <c r="P91197" s="63"/>
      <c r="Q91197" s="63"/>
    </row>
    <row r="91198" spans="16:17">
      <c r="P91198" s="63"/>
      <c r="Q91198" s="63"/>
    </row>
    <row r="91199" spans="16:17">
      <c r="P91199" s="63"/>
      <c r="Q91199" s="63"/>
    </row>
    <row r="91200" spans="16:17">
      <c r="P91200" s="63"/>
      <c r="Q91200" s="63"/>
    </row>
    <row r="91201" spans="16:17">
      <c r="P91201" s="63"/>
      <c r="Q91201" s="63"/>
    </row>
    <row r="91202" spans="16:17">
      <c r="P91202" s="63"/>
      <c r="Q91202" s="63"/>
    </row>
    <row r="91203" spans="16:17">
      <c r="P91203" s="63"/>
      <c r="Q91203" s="63"/>
    </row>
    <row r="91204" spans="16:17">
      <c r="P91204" s="63"/>
      <c r="Q91204" s="63"/>
    </row>
    <row r="91205" spans="16:17">
      <c r="P91205" s="63"/>
      <c r="Q91205" s="63"/>
    </row>
    <row r="91206" spans="16:17">
      <c r="P91206" s="63"/>
      <c r="Q91206" s="63"/>
    </row>
    <row r="91207" spans="16:17">
      <c r="P91207" s="63"/>
      <c r="Q91207" s="63"/>
    </row>
    <row r="91208" spans="16:17">
      <c r="P91208" s="63"/>
      <c r="Q91208" s="63"/>
    </row>
    <row r="91209" spans="16:17">
      <c r="P91209" s="63"/>
      <c r="Q91209" s="63"/>
    </row>
    <row r="91210" spans="16:17">
      <c r="P91210" s="63"/>
      <c r="Q91210" s="63"/>
    </row>
    <row r="91211" spans="16:17">
      <c r="P91211" s="63"/>
      <c r="Q91211" s="63"/>
    </row>
    <row r="91212" spans="16:17">
      <c r="P91212" s="63"/>
      <c r="Q91212" s="63"/>
    </row>
    <row r="91213" spans="16:17">
      <c r="P91213" s="63"/>
      <c r="Q91213" s="63"/>
    </row>
    <row r="91214" spans="16:17">
      <c r="P91214" s="63"/>
      <c r="Q91214" s="63"/>
    </row>
    <row r="91215" spans="16:17">
      <c r="P91215" s="63"/>
      <c r="Q91215" s="63"/>
    </row>
    <row r="91216" spans="16:17">
      <c r="P91216" s="63"/>
      <c r="Q91216" s="63"/>
    </row>
    <row r="91217" spans="16:17">
      <c r="P91217" s="63"/>
      <c r="Q91217" s="63"/>
    </row>
    <row r="91218" spans="16:17">
      <c r="P91218" s="63"/>
      <c r="Q91218" s="63"/>
    </row>
    <row r="91219" spans="16:17">
      <c r="P91219" s="63"/>
      <c r="Q91219" s="63"/>
    </row>
    <row r="91220" spans="16:17">
      <c r="P91220" s="63"/>
      <c r="Q91220" s="63"/>
    </row>
    <row r="91221" spans="16:17">
      <c r="P91221" s="63"/>
      <c r="Q91221" s="63"/>
    </row>
    <row r="91222" spans="16:17">
      <c r="P91222" s="63"/>
      <c r="Q91222" s="63"/>
    </row>
    <row r="91223" spans="16:17">
      <c r="P91223" s="63"/>
      <c r="Q91223" s="63"/>
    </row>
    <row r="91224" spans="16:17">
      <c r="P91224" s="63"/>
      <c r="Q91224" s="63"/>
    </row>
    <row r="91225" spans="16:17">
      <c r="P91225" s="63"/>
      <c r="Q91225" s="63"/>
    </row>
    <row r="91226" spans="16:17">
      <c r="P91226" s="63"/>
      <c r="Q91226" s="63"/>
    </row>
    <row r="91227" spans="16:17">
      <c r="P91227" s="63"/>
      <c r="Q91227" s="63"/>
    </row>
    <row r="91228" spans="16:17">
      <c r="P91228" s="63"/>
      <c r="Q91228" s="63"/>
    </row>
    <row r="91229" spans="16:17">
      <c r="P91229" s="63"/>
      <c r="Q91229" s="63"/>
    </row>
    <row r="91230" spans="16:17">
      <c r="P91230" s="63"/>
      <c r="Q91230" s="63"/>
    </row>
    <row r="91231" spans="16:17">
      <c r="P91231" s="63"/>
      <c r="Q91231" s="63"/>
    </row>
    <row r="91232" spans="16:17">
      <c r="P91232" s="63"/>
      <c r="Q91232" s="63"/>
    </row>
    <row r="91233" spans="16:17">
      <c r="P91233" s="63"/>
      <c r="Q91233" s="63"/>
    </row>
    <row r="91234" spans="16:17">
      <c r="P91234" s="63"/>
      <c r="Q91234" s="63"/>
    </row>
    <row r="91235" spans="16:17">
      <c r="P91235" s="63"/>
      <c r="Q91235" s="63"/>
    </row>
    <row r="91236" spans="16:17">
      <c r="P91236" s="63"/>
      <c r="Q91236" s="63"/>
    </row>
    <row r="91237" spans="16:17">
      <c r="P91237" s="63"/>
      <c r="Q91237" s="63"/>
    </row>
    <row r="91238" spans="16:17">
      <c r="P91238" s="63"/>
      <c r="Q91238" s="63"/>
    </row>
    <row r="91239" spans="16:17">
      <c r="P91239" s="63"/>
      <c r="Q91239" s="63"/>
    </row>
    <row r="91240" spans="16:17">
      <c r="P91240" s="63"/>
      <c r="Q91240" s="63"/>
    </row>
    <row r="91241" spans="16:17">
      <c r="P91241" s="63"/>
      <c r="Q91241" s="63"/>
    </row>
    <row r="91242" spans="16:17">
      <c r="P91242" s="63"/>
      <c r="Q91242" s="63"/>
    </row>
    <row r="91243" spans="16:17">
      <c r="P91243" s="63"/>
      <c r="Q91243" s="63"/>
    </row>
    <row r="91244" spans="16:17">
      <c r="P91244" s="63"/>
      <c r="Q91244" s="63"/>
    </row>
    <row r="91245" spans="16:17">
      <c r="P91245" s="63"/>
      <c r="Q91245" s="63"/>
    </row>
    <row r="91246" spans="16:17">
      <c r="P91246" s="63"/>
      <c r="Q91246" s="63"/>
    </row>
    <row r="91247" spans="16:17">
      <c r="P91247" s="63"/>
      <c r="Q91247" s="63"/>
    </row>
    <row r="91248" spans="16:17">
      <c r="P91248" s="63"/>
      <c r="Q91248" s="63"/>
    </row>
    <row r="91249" spans="16:17">
      <c r="P91249" s="63"/>
      <c r="Q91249" s="63"/>
    </row>
    <row r="91250" spans="16:17">
      <c r="P91250" s="63"/>
      <c r="Q91250" s="63"/>
    </row>
    <row r="91251" spans="16:17">
      <c r="P91251" s="63"/>
      <c r="Q91251" s="63"/>
    </row>
    <row r="91252" spans="16:17">
      <c r="P91252" s="63"/>
      <c r="Q91252" s="63"/>
    </row>
    <row r="91253" spans="16:17">
      <c r="P91253" s="63"/>
      <c r="Q91253" s="63"/>
    </row>
    <row r="91254" spans="16:17">
      <c r="P91254" s="63"/>
      <c r="Q91254" s="63"/>
    </row>
    <row r="91255" spans="16:17">
      <c r="P91255" s="63"/>
      <c r="Q91255" s="63"/>
    </row>
    <row r="91256" spans="16:17">
      <c r="P91256" s="63"/>
      <c r="Q91256" s="63"/>
    </row>
    <row r="91257" spans="16:17">
      <c r="P91257" s="63"/>
      <c r="Q91257" s="63"/>
    </row>
    <row r="91258" spans="16:17">
      <c r="P91258" s="63"/>
      <c r="Q91258" s="63"/>
    </row>
    <row r="91259" spans="16:17">
      <c r="P91259" s="63"/>
      <c r="Q91259" s="63"/>
    </row>
    <row r="91260" spans="16:17">
      <c r="P91260" s="63"/>
      <c r="Q91260" s="63"/>
    </row>
    <row r="91261" spans="16:17">
      <c r="P91261" s="63"/>
      <c r="Q91261" s="63"/>
    </row>
    <row r="91262" spans="16:17">
      <c r="P91262" s="63"/>
      <c r="Q91262" s="63"/>
    </row>
    <row r="91263" spans="16:17">
      <c r="P91263" s="63"/>
      <c r="Q91263" s="63"/>
    </row>
    <row r="91264" spans="16:17">
      <c r="P91264" s="63"/>
      <c r="Q91264" s="63"/>
    </row>
    <row r="91265" spans="16:17">
      <c r="P91265" s="63"/>
      <c r="Q91265" s="63"/>
    </row>
    <row r="91266" spans="16:17">
      <c r="P91266" s="63"/>
      <c r="Q91266" s="63"/>
    </row>
    <row r="91267" spans="16:17">
      <c r="P91267" s="63"/>
      <c r="Q91267" s="63"/>
    </row>
    <row r="91268" spans="16:17">
      <c r="P91268" s="63"/>
      <c r="Q91268" s="63"/>
    </row>
    <row r="91269" spans="16:17">
      <c r="P91269" s="63"/>
      <c r="Q91269" s="63"/>
    </row>
    <row r="91270" spans="16:17">
      <c r="P91270" s="63"/>
      <c r="Q91270" s="63"/>
    </row>
    <row r="91271" spans="16:17">
      <c r="P91271" s="63"/>
      <c r="Q91271" s="63"/>
    </row>
    <row r="91272" spans="16:17">
      <c r="P91272" s="63"/>
      <c r="Q91272" s="63"/>
    </row>
    <row r="91273" spans="16:17">
      <c r="P91273" s="63"/>
      <c r="Q91273" s="63"/>
    </row>
    <row r="91274" spans="16:17">
      <c r="P91274" s="63"/>
      <c r="Q91274" s="63"/>
    </row>
    <row r="91275" spans="16:17">
      <c r="P91275" s="63"/>
      <c r="Q91275" s="63"/>
    </row>
    <row r="91276" spans="16:17">
      <c r="P91276" s="63"/>
      <c r="Q91276" s="63"/>
    </row>
    <row r="91277" spans="16:17">
      <c r="P91277" s="63"/>
      <c r="Q91277" s="63"/>
    </row>
    <row r="91278" spans="16:17">
      <c r="P91278" s="63"/>
      <c r="Q91278" s="63"/>
    </row>
    <row r="91279" spans="16:17">
      <c r="P91279" s="63"/>
      <c r="Q91279" s="63"/>
    </row>
    <row r="91280" spans="16:17">
      <c r="P91280" s="63"/>
      <c r="Q91280" s="63"/>
    </row>
    <row r="91281" spans="16:17">
      <c r="P91281" s="63"/>
      <c r="Q91281" s="63"/>
    </row>
    <row r="91282" spans="16:17">
      <c r="P91282" s="63"/>
      <c r="Q91282" s="63"/>
    </row>
    <row r="91283" spans="16:17">
      <c r="P91283" s="63"/>
      <c r="Q91283" s="63"/>
    </row>
    <row r="91284" spans="16:17">
      <c r="P91284" s="63"/>
      <c r="Q91284" s="63"/>
    </row>
    <row r="91285" spans="16:17">
      <c r="P91285" s="63"/>
      <c r="Q91285" s="63"/>
    </row>
    <row r="91286" spans="16:17">
      <c r="P91286" s="63"/>
      <c r="Q91286" s="63"/>
    </row>
    <row r="91287" spans="16:17">
      <c r="P91287" s="63"/>
      <c r="Q91287" s="63"/>
    </row>
    <row r="91288" spans="16:17">
      <c r="P91288" s="63"/>
      <c r="Q91288" s="63"/>
    </row>
    <row r="91289" spans="16:17">
      <c r="P91289" s="63"/>
      <c r="Q91289" s="63"/>
    </row>
    <row r="91290" spans="16:17">
      <c r="P91290" s="63"/>
      <c r="Q91290" s="63"/>
    </row>
    <row r="91291" spans="16:17">
      <c r="P91291" s="63"/>
      <c r="Q91291" s="63"/>
    </row>
    <row r="91292" spans="16:17">
      <c r="P91292" s="63"/>
      <c r="Q91292" s="63"/>
    </row>
    <row r="91293" spans="16:17">
      <c r="P91293" s="63"/>
      <c r="Q91293" s="63"/>
    </row>
    <row r="91294" spans="16:17">
      <c r="P91294" s="63"/>
      <c r="Q91294" s="63"/>
    </row>
    <row r="91295" spans="16:17">
      <c r="P91295" s="63"/>
      <c r="Q91295" s="63"/>
    </row>
    <row r="91296" spans="16:17">
      <c r="P91296" s="63"/>
      <c r="Q91296" s="63"/>
    </row>
    <row r="91297" spans="16:17">
      <c r="P91297" s="63"/>
      <c r="Q91297" s="63"/>
    </row>
    <row r="91298" spans="16:17">
      <c r="P91298" s="63"/>
      <c r="Q91298" s="63"/>
    </row>
    <row r="91299" spans="16:17">
      <c r="P91299" s="63"/>
      <c r="Q91299" s="63"/>
    </row>
    <row r="91300" spans="16:17">
      <c r="P91300" s="63"/>
      <c r="Q91300" s="63"/>
    </row>
    <row r="91301" spans="16:17">
      <c r="P91301" s="63"/>
      <c r="Q91301" s="63"/>
    </row>
    <row r="91302" spans="16:17">
      <c r="P91302" s="63"/>
      <c r="Q91302" s="63"/>
    </row>
    <row r="91303" spans="16:17">
      <c r="P91303" s="63"/>
      <c r="Q91303" s="63"/>
    </row>
    <row r="91304" spans="16:17">
      <c r="P91304" s="63"/>
      <c r="Q91304" s="63"/>
    </row>
    <row r="91305" spans="16:17">
      <c r="P91305" s="63"/>
      <c r="Q91305" s="63"/>
    </row>
    <row r="91306" spans="16:17">
      <c r="P91306" s="63"/>
      <c r="Q91306" s="63"/>
    </row>
    <row r="91307" spans="16:17">
      <c r="P91307" s="63"/>
      <c r="Q91307" s="63"/>
    </row>
    <row r="91308" spans="16:17">
      <c r="P91308" s="63"/>
      <c r="Q91308" s="63"/>
    </row>
    <row r="91309" spans="16:17">
      <c r="P91309" s="63"/>
      <c r="Q91309" s="63"/>
    </row>
    <row r="91310" spans="16:17">
      <c r="P91310" s="63"/>
      <c r="Q91310" s="63"/>
    </row>
    <row r="91311" spans="16:17">
      <c r="P91311" s="63"/>
      <c r="Q91311" s="63"/>
    </row>
    <row r="91312" spans="16:17">
      <c r="P91312" s="63"/>
      <c r="Q91312" s="63"/>
    </row>
    <row r="91313" spans="16:17">
      <c r="P91313" s="63"/>
      <c r="Q91313" s="63"/>
    </row>
    <row r="91314" spans="16:17">
      <c r="P91314" s="63"/>
      <c r="Q91314" s="63"/>
    </row>
    <row r="91315" spans="16:17">
      <c r="P91315" s="63"/>
      <c r="Q91315" s="63"/>
    </row>
    <row r="91316" spans="16:17">
      <c r="P91316" s="63"/>
      <c r="Q91316" s="63"/>
    </row>
    <row r="91317" spans="16:17">
      <c r="P91317" s="63"/>
      <c r="Q91317" s="63"/>
    </row>
    <row r="91318" spans="16:17">
      <c r="P91318" s="63"/>
      <c r="Q91318" s="63"/>
    </row>
    <row r="91319" spans="16:17">
      <c r="P91319" s="63"/>
      <c r="Q91319" s="63"/>
    </row>
    <row r="91320" spans="16:17">
      <c r="P91320" s="63"/>
      <c r="Q91320" s="63"/>
    </row>
    <row r="91321" spans="16:17">
      <c r="P91321" s="63"/>
      <c r="Q91321" s="63"/>
    </row>
    <row r="91322" spans="16:17">
      <c r="P91322" s="63"/>
      <c r="Q91322" s="63"/>
    </row>
    <row r="91323" spans="16:17">
      <c r="P91323" s="63"/>
      <c r="Q91323" s="63"/>
    </row>
    <row r="91324" spans="16:17">
      <c r="P91324" s="63"/>
      <c r="Q91324" s="63"/>
    </row>
    <row r="91325" spans="16:17">
      <c r="P91325" s="63"/>
      <c r="Q91325" s="63"/>
    </row>
    <row r="91326" spans="16:17">
      <c r="P91326" s="63"/>
      <c r="Q91326" s="63"/>
    </row>
    <row r="91327" spans="16:17">
      <c r="P91327" s="63"/>
      <c r="Q91327" s="63"/>
    </row>
    <row r="91328" spans="16:17">
      <c r="P91328" s="63"/>
      <c r="Q91328" s="63"/>
    </row>
    <row r="91329" spans="16:17">
      <c r="P91329" s="63"/>
      <c r="Q91329" s="63"/>
    </row>
    <row r="91330" spans="16:17">
      <c r="P91330" s="63"/>
      <c r="Q91330" s="63"/>
    </row>
    <row r="91331" spans="16:17">
      <c r="P91331" s="63"/>
      <c r="Q91331" s="63"/>
    </row>
    <row r="91332" spans="16:17">
      <c r="P91332" s="63"/>
      <c r="Q91332" s="63"/>
    </row>
    <row r="91333" spans="16:17">
      <c r="P91333" s="63"/>
      <c r="Q91333" s="63"/>
    </row>
    <row r="91334" spans="16:17">
      <c r="P91334" s="63"/>
      <c r="Q91334" s="63"/>
    </row>
    <row r="91335" spans="16:17">
      <c r="P91335" s="63"/>
      <c r="Q91335" s="63"/>
    </row>
    <row r="91336" spans="16:17">
      <c r="P91336" s="63"/>
      <c r="Q91336" s="63"/>
    </row>
    <row r="91337" spans="16:17">
      <c r="P91337" s="63"/>
      <c r="Q91337" s="63"/>
    </row>
    <row r="91338" spans="16:17">
      <c r="P91338" s="63"/>
      <c r="Q91338" s="63"/>
    </row>
    <row r="91339" spans="16:17">
      <c r="P91339" s="63"/>
      <c r="Q91339" s="63"/>
    </row>
    <row r="91340" spans="16:17">
      <c r="P91340" s="63"/>
      <c r="Q91340" s="63"/>
    </row>
    <row r="91341" spans="16:17">
      <c r="P91341" s="63"/>
      <c r="Q91341" s="63"/>
    </row>
    <row r="91342" spans="16:17">
      <c r="P91342" s="63"/>
      <c r="Q91342" s="63"/>
    </row>
    <row r="91343" spans="16:17">
      <c r="P91343" s="63"/>
      <c r="Q91343" s="63"/>
    </row>
    <row r="91344" spans="16:17">
      <c r="P91344" s="63"/>
      <c r="Q91344" s="63"/>
    </row>
    <row r="91345" spans="16:17">
      <c r="P91345" s="63"/>
      <c r="Q91345" s="63"/>
    </row>
    <row r="91346" spans="16:17">
      <c r="P91346" s="63"/>
      <c r="Q91346" s="63"/>
    </row>
    <row r="91347" spans="16:17">
      <c r="P91347" s="63"/>
      <c r="Q91347" s="63"/>
    </row>
    <row r="91348" spans="16:17">
      <c r="P91348" s="63"/>
      <c r="Q91348" s="63"/>
    </row>
    <row r="91349" spans="16:17">
      <c r="P91349" s="63"/>
      <c r="Q91349" s="63"/>
    </row>
    <row r="91350" spans="16:17">
      <c r="P91350" s="63"/>
      <c r="Q91350" s="63"/>
    </row>
    <row r="91351" spans="16:17">
      <c r="P91351" s="63"/>
      <c r="Q91351" s="63"/>
    </row>
    <row r="91352" spans="16:17">
      <c r="P91352" s="63"/>
      <c r="Q91352" s="63"/>
    </row>
    <row r="91353" spans="16:17">
      <c r="P91353" s="63"/>
      <c r="Q91353" s="63"/>
    </row>
    <row r="91354" spans="16:17">
      <c r="P91354" s="63"/>
      <c r="Q91354" s="63"/>
    </row>
    <row r="91355" spans="16:17">
      <c r="P91355" s="63"/>
      <c r="Q91355" s="63"/>
    </row>
    <row r="91356" spans="16:17">
      <c r="P91356" s="63"/>
      <c r="Q91356" s="63"/>
    </row>
    <row r="91357" spans="16:17">
      <c r="P91357" s="63"/>
      <c r="Q91357" s="63"/>
    </row>
    <row r="91358" spans="16:17">
      <c r="P91358" s="63"/>
      <c r="Q91358" s="63"/>
    </row>
    <row r="91359" spans="16:17">
      <c r="P91359" s="63"/>
      <c r="Q91359" s="63"/>
    </row>
    <row r="91360" spans="16:17">
      <c r="P91360" s="63"/>
      <c r="Q91360" s="63"/>
    </row>
    <row r="91361" spans="16:17">
      <c r="P91361" s="63"/>
      <c r="Q91361" s="63"/>
    </row>
    <row r="91362" spans="16:17">
      <c r="P91362" s="63"/>
      <c r="Q91362" s="63"/>
    </row>
    <row r="91363" spans="16:17">
      <c r="P91363" s="63"/>
      <c r="Q91363" s="63"/>
    </row>
    <row r="91364" spans="16:17">
      <c r="P91364" s="63"/>
      <c r="Q91364" s="63"/>
    </row>
    <row r="91365" spans="16:17">
      <c r="P91365" s="63"/>
      <c r="Q91365" s="63"/>
    </row>
    <row r="91366" spans="16:17">
      <c r="P91366" s="63"/>
      <c r="Q91366" s="63"/>
    </row>
    <row r="91367" spans="16:17">
      <c r="P91367" s="63"/>
      <c r="Q91367" s="63"/>
    </row>
    <row r="91368" spans="16:17">
      <c r="P91368" s="63"/>
      <c r="Q91368" s="63"/>
    </row>
    <row r="91369" spans="16:17">
      <c r="P91369" s="63"/>
      <c r="Q91369" s="63"/>
    </row>
    <row r="91370" spans="16:17">
      <c r="P91370" s="63"/>
      <c r="Q91370" s="63"/>
    </row>
    <row r="91371" spans="16:17">
      <c r="P91371" s="63"/>
      <c r="Q91371" s="63"/>
    </row>
    <row r="91372" spans="16:17">
      <c r="P91372" s="63"/>
      <c r="Q91372" s="63"/>
    </row>
    <row r="91373" spans="16:17">
      <c r="P91373" s="63"/>
      <c r="Q91373" s="63"/>
    </row>
    <row r="91374" spans="16:17">
      <c r="P91374" s="63"/>
      <c r="Q91374" s="63"/>
    </row>
    <row r="91375" spans="16:17">
      <c r="P91375" s="63"/>
      <c r="Q91375" s="63"/>
    </row>
    <row r="91376" spans="16:17">
      <c r="P91376" s="63"/>
      <c r="Q91376" s="63"/>
    </row>
    <row r="91377" spans="16:17">
      <c r="P91377" s="63"/>
      <c r="Q91377" s="63"/>
    </row>
    <row r="91378" spans="16:17">
      <c r="P91378" s="63"/>
      <c r="Q91378" s="63"/>
    </row>
    <row r="91379" spans="16:17">
      <c r="P91379" s="63"/>
      <c r="Q91379" s="63"/>
    </row>
    <row r="91380" spans="16:17">
      <c r="P91380" s="63"/>
      <c r="Q91380" s="63"/>
    </row>
    <row r="91381" spans="16:17">
      <c r="P91381" s="63"/>
      <c r="Q91381" s="63"/>
    </row>
    <row r="91382" spans="16:17">
      <c r="P91382" s="63"/>
      <c r="Q91382" s="63"/>
    </row>
    <row r="91383" spans="16:17">
      <c r="P91383" s="63"/>
      <c r="Q91383" s="63"/>
    </row>
    <row r="91384" spans="16:17">
      <c r="P91384" s="63"/>
      <c r="Q91384" s="63"/>
    </row>
    <row r="91385" spans="16:17">
      <c r="P91385" s="63"/>
      <c r="Q91385" s="63"/>
    </row>
    <row r="91386" spans="16:17">
      <c r="P91386" s="63"/>
      <c r="Q91386" s="63"/>
    </row>
    <row r="91387" spans="16:17">
      <c r="P91387" s="63"/>
      <c r="Q91387" s="63"/>
    </row>
    <row r="91388" spans="16:17">
      <c r="P91388" s="63"/>
      <c r="Q91388" s="63"/>
    </row>
    <row r="91389" spans="16:17">
      <c r="P91389" s="63"/>
      <c r="Q91389" s="63"/>
    </row>
    <row r="91390" spans="16:17">
      <c r="P91390" s="63"/>
      <c r="Q91390" s="63"/>
    </row>
    <row r="91391" spans="16:17">
      <c r="P91391" s="63"/>
      <c r="Q91391" s="63"/>
    </row>
    <row r="91392" spans="16:17">
      <c r="P91392" s="63"/>
      <c r="Q91392" s="63"/>
    </row>
    <row r="91393" spans="16:17">
      <c r="P91393" s="63"/>
      <c r="Q91393" s="63"/>
    </row>
    <row r="91394" spans="16:17">
      <c r="P91394" s="63"/>
      <c r="Q91394" s="63"/>
    </row>
    <row r="91395" spans="16:17">
      <c r="P91395" s="63"/>
      <c r="Q91395" s="63"/>
    </row>
    <row r="91396" spans="16:17">
      <c r="P91396" s="63"/>
      <c r="Q91396" s="63"/>
    </row>
    <row r="91397" spans="16:17">
      <c r="P91397" s="63"/>
      <c r="Q91397" s="63"/>
    </row>
    <row r="91398" spans="16:17">
      <c r="P91398" s="63"/>
      <c r="Q91398" s="63"/>
    </row>
    <row r="91399" spans="16:17">
      <c r="P91399" s="63"/>
      <c r="Q91399" s="63"/>
    </row>
    <row r="91400" spans="16:17">
      <c r="P91400" s="63"/>
      <c r="Q91400" s="63"/>
    </row>
    <row r="91401" spans="16:17">
      <c r="P91401" s="63"/>
      <c r="Q91401" s="63"/>
    </row>
    <row r="91402" spans="16:17">
      <c r="P91402" s="63"/>
      <c r="Q91402" s="63"/>
    </row>
    <row r="91403" spans="16:17">
      <c r="P91403" s="63"/>
      <c r="Q91403" s="63"/>
    </row>
    <row r="91404" spans="16:17">
      <c r="P91404" s="63"/>
      <c r="Q91404" s="63"/>
    </row>
    <row r="91405" spans="16:17">
      <c r="P91405" s="63"/>
      <c r="Q91405" s="63"/>
    </row>
    <row r="91406" spans="16:17">
      <c r="P91406" s="63"/>
      <c r="Q91406" s="63"/>
    </row>
    <row r="91407" spans="16:17">
      <c r="P91407" s="63"/>
      <c r="Q91407" s="63"/>
    </row>
    <row r="91408" spans="16:17">
      <c r="P91408" s="63"/>
      <c r="Q91408" s="63"/>
    </row>
    <row r="91409" spans="16:17">
      <c r="P91409" s="63"/>
      <c r="Q91409" s="63"/>
    </row>
    <row r="91410" spans="16:17">
      <c r="P91410" s="63"/>
      <c r="Q91410" s="63"/>
    </row>
    <row r="91411" spans="16:17">
      <c r="P91411" s="63"/>
      <c r="Q91411" s="63"/>
    </row>
    <row r="91412" spans="16:17">
      <c r="P91412" s="63"/>
      <c r="Q91412" s="63"/>
    </row>
    <row r="91413" spans="16:17">
      <c r="P91413" s="63"/>
      <c r="Q91413" s="63"/>
    </row>
    <row r="91414" spans="16:17">
      <c r="P91414" s="63"/>
      <c r="Q91414" s="63"/>
    </row>
    <row r="91415" spans="16:17">
      <c r="P91415" s="63"/>
      <c r="Q91415" s="63"/>
    </row>
    <row r="91416" spans="16:17">
      <c r="P91416" s="63"/>
      <c r="Q91416" s="63"/>
    </row>
    <row r="91417" spans="16:17">
      <c r="P91417" s="63"/>
      <c r="Q91417" s="63"/>
    </row>
    <row r="91418" spans="16:17">
      <c r="P91418" s="63"/>
      <c r="Q91418" s="63"/>
    </row>
    <row r="91419" spans="16:17">
      <c r="P91419" s="63"/>
      <c r="Q91419" s="63"/>
    </row>
    <row r="91420" spans="16:17">
      <c r="P91420" s="63"/>
      <c r="Q91420" s="63"/>
    </row>
    <row r="91421" spans="16:17">
      <c r="P91421" s="63"/>
      <c r="Q91421" s="63"/>
    </row>
    <row r="91422" spans="16:17">
      <c r="P91422" s="63"/>
      <c r="Q91422" s="63"/>
    </row>
    <row r="91423" spans="16:17">
      <c r="P91423" s="63"/>
      <c r="Q91423" s="63"/>
    </row>
    <row r="91424" spans="16:17">
      <c r="P91424" s="63"/>
      <c r="Q91424" s="63"/>
    </row>
    <row r="91425" spans="16:17">
      <c r="P91425" s="63"/>
      <c r="Q91425" s="63"/>
    </row>
    <row r="91426" spans="16:17">
      <c r="P91426" s="63"/>
      <c r="Q91426" s="63"/>
    </row>
    <row r="91427" spans="16:17">
      <c r="P91427" s="63"/>
      <c r="Q91427" s="63"/>
    </row>
    <row r="91428" spans="16:17">
      <c r="P91428" s="63"/>
      <c r="Q91428" s="63"/>
    </row>
    <row r="91429" spans="16:17">
      <c r="P91429" s="63"/>
      <c r="Q91429" s="63"/>
    </row>
    <row r="91430" spans="16:17">
      <c r="P91430" s="63"/>
      <c r="Q91430" s="63"/>
    </row>
    <row r="91431" spans="16:17">
      <c r="P91431" s="63"/>
      <c r="Q91431" s="63"/>
    </row>
    <row r="91432" spans="16:17">
      <c r="P91432" s="63"/>
      <c r="Q91432" s="63"/>
    </row>
    <row r="91433" spans="16:17">
      <c r="P91433" s="63"/>
      <c r="Q91433" s="63"/>
    </row>
    <row r="91434" spans="16:17">
      <c r="P91434" s="63"/>
      <c r="Q91434" s="63"/>
    </row>
    <row r="91435" spans="16:17">
      <c r="P91435" s="63"/>
      <c r="Q91435" s="63"/>
    </row>
    <row r="91436" spans="16:17">
      <c r="P91436" s="63"/>
      <c r="Q91436" s="63"/>
    </row>
    <row r="91437" spans="16:17">
      <c r="P91437" s="63"/>
      <c r="Q91437" s="63"/>
    </row>
    <row r="91438" spans="16:17">
      <c r="P91438" s="63"/>
      <c r="Q91438" s="63"/>
    </row>
    <row r="91439" spans="16:17">
      <c r="P91439" s="63"/>
      <c r="Q91439" s="63"/>
    </row>
    <row r="91440" spans="16:17">
      <c r="P91440" s="63"/>
      <c r="Q91440" s="63"/>
    </row>
    <row r="91441" spans="16:17">
      <c r="P91441" s="63"/>
      <c r="Q91441" s="63"/>
    </row>
    <row r="91442" spans="16:17">
      <c r="P91442" s="63"/>
      <c r="Q91442" s="63"/>
    </row>
    <row r="91443" spans="16:17">
      <c r="P91443" s="63"/>
      <c r="Q91443" s="63"/>
    </row>
    <row r="91444" spans="16:17">
      <c r="P91444" s="63"/>
      <c r="Q91444" s="63"/>
    </row>
    <row r="91445" spans="16:17">
      <c r="P91445" s="63"/>
      <c r="Q91445" s="63"/>
    </row>
    <row r="91446" spans="16:17">
      <c r="P91446" s="63"/>
      <c r="Q91446" s="63"/>
    </row>
    <row r="91447" spans="16:17">
      <c r="P91447" s="63"/>
      <c r="Q91447" s="63"/>
    </row>
    <row r="91448" spans="16:17">
      <c r="P91448" s="63"/>
      <c r="Q91448" s="63"/>
    </row>
    <row r="91449" spans="16:17">
      <c r="P91449" s="63"/>
      <c r="Q91449" s="63"/>
    </row>
    <row r="91450" spans="16:17">
      <c r="P91450" s="63"/>
      <c r="Q91450" s="63"/>
    </row>
    <row r="91451" spans="16:17">
      <c r="P91451" s="63"/>
      <c r="Q91451" s="63"/>
    </row>
    <row r="91452" spans="16:17">
      <c r="P91452" s="63"/>
      <c r="Q91452" s="63"/>
    </row>
    <row r="91453" spans="16:17">
      <c r="P91453" s="63"/>
      <c r="Q91453" s="63"/>
    </row>
    <row r="91454" spans="16:17">
      <c r="P91454" s="63"/>
      <c r="Q91454" s="63"/>
    </row>
    <row r="91455" spans="16:17">
      <c r="P91455" s="63"/>
      <c r="Q91455" s="63"/>
    </row>
    <row r="91456" spans="16:17">
      <c r="P91456" s="63"/>
      <c r="Q91456" s="63"/>
    </row>
    <row r="91457" spans="16:17">
      <c r="P91457" s="63"/>
      <c r="Q91457" s="63"/>
    </row>
    <row r="91458" spans="16:17">
      <c r="P91458" s="63"/>
      <c r="Q91458" s="63"/>
    </row>
    <row r="91459" spans="16:17">
      <c r="P91459" s="63"/>
      <c r="Q91459" s="63"/>
    </row>
    <row r="91460" spans="16:17">
      <c r="P91460" s="63"/>
      <c r="Q91460" s="63"/>
    </row>
    <row r="91461" spans="16:17">
      <c r="P91461" s="63"/>
      <c r="Q91461" s="63"/>
    </row>
    <row r="91462" spans="16:17">
      <c r="P91462" s="63"/>
      <c r="Q91462" s="63"/>
    </row>
    <row r="91463" spans="16:17">
      <c r="P91463" s="63"/>
      <c r="Q91463" s="63"/>
    </row>
    <row r="91464" spans="16:17">
      <c r="P91464" s="63"/>
      <c r="Q91464" s="63"/>
    </row>
    <row r="91465" spans="16:17">
      <c r="P91465" s="63"/>
      <c r="Q91465" s="63"/>
    </row>
    <row r="91466" spans="16:17">
      <c r="P91466" s="63"/>
      <c r="Q91466" s="63"/>
    </row>
    <row r="91467" spans="16:17">
      <c r="P91467" s="63"/>
      <c r="Q91467" s="63"/>
    </row>
    <row r="91468" spans="16:17">
      <c r="P91468" s="63"/>
      <c r="Q91468" s="63"/>
    </row>
    <row r="91469" spans="16:17">
      <c r="P91469" s="63"/>
      <c r="Q91469" s="63"/>
    </row>
    <row r="91470" spans="16:17">
      <c r="P91470" s="63"/>
      <c r="Q91470" s="63"/>
    </row>
    <row r="91471" spans="16:17">
      <c r="P91471" s="63"/>
      <c r="Q91471" s="63"/>
    </row>
    <row r="91472" spans="16:17">
      <c r="P91472" s="63"/>
      <c r="Q91472" s="63"/>
    </row>
    <row r="91473" spans="16:17">
      <c r="P91473" s="63"/>
      <c r="Q91473" s="63"/>
    </row>
    <row r="91474" spans="16:17">
      <c r="P91474" s="63"/>
      <c r="Q91474" s="63"/>
    </row>
    <row r="91475" spans="16:17">
      <c r="P91475" s="63"/>
      <c r="Q91475" s="63"/>
    </row>
    <row r="91476" spans="16:17">
      <c r="P91476" s="63"/>
      <c r="Q91476" s="63"/>
    </row>
    <row r="91477" spans="16:17">
      <c r="P91477" s="63"/>
      <c r="Q91477" s="63"/>
    </row>
    <row r="91478" spans="16:17">
      <c r="P91478" s="63"/>
      <c r="Q91478" s="63"/>
    </row>
    <row r="91479" spans="16:17">
      <c r="P91479" s="63"/>
      <c r="Q91479" s="63"/>
    </row>
    <row r="91480" spans="16:17">
      <c r="P91480" s="63"/>
      <c r="Q91480" s="63"/>
    </row>
    <row r="91481" spans="16:17">
      <c r="P91481" s="63"/>
      <c r="Q91481" s="63"/>
    </row>
    <row r="91482" spans="16:17">
      <c r="P91482" s="63"/>
      <c r="Q91482" s="63"/>
    </row>
    <row r="91483" spans="16:17">
      <c r="P91483" s="63"/>
      <c r="Q91483" s="63"/>
    </row>
    <row r="91484" spans="16:17">
      <c r="P91484" s="63"/>
      <c r="Q91484" s="63"/>
    </row>
    <row r="91485" spans="16:17">
      <c r="P91485" s="63"/>
      <c r="Q91485" s="63"/>
    </row>
    <row r="91486" spans="16:17">
      <c r="P91486" s="63"/>
      <c r="Q91486" s="63"/>
    </row>
    <row r="91487" spans="16:17">
      <c r="P91487" s="63"/>
      <c r="Q91487" s="63"/>
    </row>
    <row r="91488" spans="16:17">
      <c r="P91488" s="63"/>
      <c r="Q91488" s="63"/>
    </row>
    <row r="91489" spans="16:17">
      <c r="P91489" s="63"/>
      <c r="Q91489" s="63"/>
    </row>
    <row r="91490" spans="16:17">
      <c r="P91490" s="63"/>
      <c r="Q91490" s="63"/>
    </row>
    <row r="91491" spans="16:17">
      <c r="P91491" s="63"/>
      <c r="Q91491" s="63"/>
    </row>
    <row r="91492" spans="16:17">
      <c r="P91492" s="63"/>
      <c r="Q91492" s="63"/>
    </row>
    <row r="91493" spans="16:17">
      <c r="P91493" s="63"/>
      <c r="Q91493" s="63"/>
    </row>
    <row r="91494" spans="16:17">
      <c r="P91494" s="63"/>
      <c r="Q91494" s="63"/>
    </row>
    <row r="91495" spans="16:17">
      <c r="P91495" s="63"/>
      <c r="Q91495" s="63"/>
    </row>
    <row r="91496" spans="16:17">
      <c r="P91496" s="63"/>
      <c r="Q91496" s="63"/>
    </row>
    <row r="91497" spans="16:17">
      <c r="P91497" s="63"/>
      <c r="Q91497" s="63"/>
    </row>
    <row r="91498" spans="16:17">
      <c r="P91498" s="63"/>
      <c r="Q91498" s="63"/>
    </row>
    <row r="91499" spans="16:17">
      <c r="P91499" s="63"/>
      <c r="Q91499" s="63"/>
    </row>
    <row r="91500" spans="16:17">
      <c r="P91500" s="63"/>
      <c r="Q91500" s="63"/>
    </row>
    <row r="91501" spans="16:17">
      <c r="P91501" s="63"/>
      <c r="Q91501" s="63"/>
    </row>
    <row r="91502" spans="16:17">
      <c r="P91502" s="63"/>
      <c r="Q91502" s="63"/>
    </row>
    <row r="91503" spans="16:17">
      <c r="P91503" s="63"/>
      <c r="Q91503" s="63"/>
    </row>
    <row r="91504" spans="16:17">
      <c r="P91504" s="63"/>
      <c r="Q91504" s="63"/>
    </row>
    <row r="91505" spans="16:17">
      <c r="P91505" s="63"/>
      <c r="Q91505" s="63"/>
    </row>
    <row r="91506" spans="16:17">
      <c r="P91506" s="63"/>
      <c r="Q91506" s="63"/>
    </row>
    <row r="91507" spans="16:17">
      <c r="P91507" s="63"/>
      <c r="Q91507" s="63"/>
    </row>
    <row r="91508" spans="16:17">
      <c r="P91508" s="63"/>
      <c r="Q91508" s="63"/>
    </row>
    <row r="91509" spans="16:17">
      <c r="P91509" s="63"/>
      <c r="Q91509" s="63"/>
    </row>
    <row r="91510" spans="16:17">
      <c r="P91510" s="63"/>
      <c r="Q91510" s="63"/>
    </row>
    <row r="91511" spans="16:17">
      <c r="P91511" s="63"/>
      <c r="Q91511" s="63"/>
    </row>
    <row r="91512" spans="16:17">
      <c r="P91512" s="63"/>
      <c r="Q91512" s="63"/>
    </row>
    <row r="91513" spans="16:17">
      <c r="P91513" s="63"/>
      <c r="Q91513" s="63"/>
    </row>
    <row r="91514" spans="16:17">
      <c r="P91514" s="63"/>
      <c r="Q91514" s="63"/>
    </row>
    <row r="91515" spans="16:17">
      <c r="P91515" s="63"/>
      <c r="Q91515" s="63"/>
    </row>
    <row r="91516" spans="16:17">
      <c r="P91516" s="63"/>
      <c r="Q91516" s="63"/>
    </row>
    <row r="91517" spans="16:17">
      <c r="P91517" s="63"/>
      <c r="Q91517" s="63"/>
    </row>
    <row r="91518" spans="16:17">
      <c r="P91518" s="63"/>
      <c r="Q91518" s="63"/>
    </row>
    <row r="91519" spans="16:17">
      <c r="P91519" s="63"/>
      <c r="Q91519" s="63"/>
    </row>
    <row r="91520" spans="16:17">
      <c r="P91520" s="63"/>
      <c r="Q91520" s="63"/>
    </row>
    <row r="91521" spans="16:17">
      <c r="P91521" s="63"/>
      <c r="Q91521" s="63"/>
    </row>
    <row r="91522" spans="16:17">
      <c r="P91522" s="63"/>
      <c r="Q91522" s="63"/>
    </row>
    <row r="91523" spans="16:17">
      <c r="P91523" s="63"/>
      <c r="Q91523" s="63"/>
    </row>
    <row r="91524" spans="16:17">
      <c r="P91524" s="63"/>
      <c r="Q91524" s="63"/>
    </row>
    <row r="91525" spans="16:17">
      <c r="P91525" s="63"/>
      <c r="Q91525" s="63"/>
    </row>
    <row r="91526" spans="16:17">
      <c r="P91526" s="63"/>
      <c r="Q91526" s="63"/>
    </row>
    <row r="91527" spans="16:17">
      <c r="P91527" s="63"/>
      <c r="Q91527" s="63"/>
    </row>
    <row r="91528" spans="16:17">
      <c r="P91528" s="63"/>
      <c r="Q91528" s="63"/>
    </row>
    <row r="91529" spans="16:17">
      <c r="P91529" s="63"/>
      <c r="Q91529" s="63"/>
    </row>
    <row r="91530" spans="16:17">
      <c r="P91530" s="63"/>
      <c r="Q91530" s="63"/>
    </row>
    <row r="91531" spans="16:17">
      <c r="P91531" s="63"/>
      <c r="Q91531" s="63"/>
    </row>
    <row r="91532" spans="16:17">
      <c r="P91532" s="63"/>
      <c r="Q91532" s="63"/>
    </row>
    <row r="91533" spans="16:17">
      <c r="P91533" s="63"/>
      <c r="Q91533" s="63"/>
    </row>
    <row r="91534" spans="16:17">
      <c r="P91534" s="63"/>
      <c r="Q91534" s="63"/>
    </row>
    <row r="91535" spans="16:17">
      <c r="P91535" s="63"/>
      <c r="Q91535" s="63"/>
    </row>
    <row r="91536" spans="16:17">
      <c r="P91536" s="63"/>
      <c r="Q91536" s="63"/>
    </row>
    <row r="91537" spans="16:17">
      <c r="P91537" s="63"/>
      <c r="Q91537" s="63"/>
    </row>
    <row r="91538" spans="16:17">
      <c r="P91538" s="63"/>
      <c r="Q91538" s="63"/>
    </row>
    <row r="91539" spans="16:17">
      <c r="P91539" s="63"/>
      <c r="Q91539" s="63"/>
    </row>
    <row r="91540" spans="16:17">
      <c r="P91540" s="63"/>
      <c r="Q91540" s="63"/>
    </row>
    <row r="91541" spans="16:17">
      <c r="P91541" s="63"/>
      <c r="Q91541" s="63"/>
    </row>
    <row r="91542" spans="16:17">
      <c r="P91542" s="63"/>
      <c r="Q91542" s="63"/>
    </row>
    <row r="91543" spans="16:17">
      <c r="P91543" s="63"/>
      <c r="Q91543" s="63"/>
    </row>
    <row r="91544" spans="16:17">
      <c r="P91544" s="63"/>
      <c r="Q91544" s="63"/>
    </row>
    <row r="91545" spans="16:17">
      <c r="P91545" s="63"/>
      <c r="Q91545" s="63"/>
    </row>
    <row r="91546" spans="16:17">
      <c r="P91546" s="63"/>
      <c r="Q91546" s="63"/>
    </row>
    <row r="91547" spans="16:17">
      <c r="P91547" s="63"/>
      <c r="Q91547" s="63"/>
    </row>
    <row r="91548" spans="16:17">
      <c r="P91548" s="63"/>
      <c r="Q91548" s="63"/>
    </row>
    <row r="91549" spans="16:17">
      <c r="P91549" s="63"/>
      <c r="Q91549" s="63"/>
    </row>
    <row r="91550" spans="16:17">
      <c r="P91550" s="63"/>
      <c r="Q91550" s="63"/>
    </row>
    <row r="91551" spans="16:17">
      <c r="P91551" s="63"/>
      <c r="Q91551" s="63"/>
    </row>
    <row r="91552" spans="16:17">
      <c r="P91552" s="63"/>
      <c r="Q91552" s="63"/>
    </row>
    <row r="91553" spans="16:17">
      <c r="P91553" s="63"/>
      <c r="Q91553" s="63"/>
    </row>
    <row r="91554" spans="16:17">
      <c r="P91554" s="63"/>
      <c r="Q91554" s="63"/>
    </row>
    <row r="91555" spans="16:17">
      <c r="P91555" s="63"/>
      <c r="Q91555" s="63"/>
    </row>
    <row r="91556" spans="16:17">
      <c r="P91556" s="63"/>
      <c r="Q91556" s="63"/>
    </row>
    <row r="91557" spans="16:17">
      <c r="P91557" s="63"/>
      <c r="Q91557" s="63"/>
    </row>
    <row r="91558" spans="16:17">
      <c r="P91558" s="63"/>
      <c r="Q91558" s="63"/>
    </row>
    <row r="91559" spans="16:17">
      <c r="P91559" s="63"/>
      <c r="Q91559" s="63"/>
    </row>
    <row r="91560" spans="16:17">
      <c r="P91560" s="63"/>
      <c r="Q91560" s="63"/>
    </row>
    <row r="91561" spans="16:17">
      <c r="P91561" s="63"/>
      <c r="Q91561" s="63"/>
    </row>
    <row r="91562" spans="16:17">
      <c r="P91562" s="63"/>
      <c r="Q91562" s="63"/>
    </row>
    <row r="91563" spans="16:17">
      <c r="P91563" s="63"/>
      <c r="Q91563" s="63"/>
    </row>
    <row r="91564" spans="16:17">
      <c r="P91564" s="63"/>
      <c r="Q91564" s="63"/>
    </row>
    <row r="91565" spans="16:17">
      <c r="P91565" s="63"/>
      <c r="Q91565" s="63"/>
    </row>
    <row r="91566" spans="16:17">
      <c r="P91566" s="63"/>
      <c r="Q91566" s="63"/>
    </row>
    <row r="91567" spans="16:17">
      <c r="P91567" s="63"/>
      <c r="Q91567" s="63"/>
    </row>
    <row r="91568" spans="16:17">
      <c r="P91568" s="63"/>
      <c r="Q91568" s="63"/>
    </row>
    <row r="91569" spans="16:17">
      <c r="P91569" s="63"/>
      <c r="Q91569" s="63"/>
    </row>
    <row r="91570" spans="16:17">
      <c r="P91570" s="63"/>
      <c r="Q91570" s="63"/>
    </row>
    <row r="91571" spans="16:17">
      <c r="P91571" s="63"/>
      <c r="Q91571" s="63"/>
    </row>
    <row r="91572" spans="16:17">
      <c r="P91572" s="63"/>
      <c r="Q91572" s="63"/>
    </row>
    <row r="91573" spans="16:17">
      <c r="P91573" s="63"/>
      <c r="Q91573" s="63"/>
    </row>
    <row r="91574" spans="16:17">
      <c r="P91574" s="63"/>
      <c r="Q91574" s="63"/>
    </row>
    <row r="91575" spans="16:17">
      <c r="P91575" s="63"/>
      <c r="Q91575" s="63"/>
    </row>
    <row r="91576" spans="16:17">
      <c r="P91576" s="63"/>
      <c r="Q91576" s="63"/>
    </row>
    <row r="91577" spans="16:17">
      <c r="P91577" s="63"/>
      <c r="Q91577" s="63"/>
    </row>
    <row r="91578" spans="16:17">
      <c r="P91578" s="63"/>
      <c r="Q91578" s="63"/>
    </row>
    <row r="91579" spans="16:17">
      <c r="P91579" s="63"/>
      <c r="Q91579" s="63"/>
    </row>
    <row r="91580" spans="16:17">
      <c r="P91580" s="63"/>
      <c r="Q91580" s="63"/>
    </row>
    <row r="91581" spans="16:17">
      <c r="P91581" s="63"/>
      <c r="Q91581" s="63"/>
    </row>
    <row r="91582" spans="16:17">
      <c r="P91582" s="63"/>
      <c r="Q91582" s="63"/>
    </row>
    <row r="91583" spans="16:17">
      <c r="P91583" s="63"/>
      <c r="Q91583" s="63"/>
    </row>
    <row r="91584" spans="16:17">
      <c r="P91584" s="63"/>
      <c r="Q91584" s="63"/>
    </row>
    <row r="91585" spans="16:17">
      <c r="P91585" s="63"/>
      <c r="Q91585" s="63"/>
    </row>
    <row r="91586" spans="16:17">
      <c r="P91586" s="63"/>
      <c r="Q91586" s="63"/>
    </row>
    <row r="91587" spans="16:17">
      <c r="P91587" s="63"/>
      <c r="Q91587" s="63"/>
    </row>
    <row r="91588" spans="16:17">
      <c r="P91588" s="63"/>
      <c r="Q91588" s="63"/>
    </row>
    <row r="91589" spans="16:17">
      <c r="P91589" s="63"/>
      <c r="Q91589" s="63"/>
    </row>
    <row r="91590" spans="16:17">
      <c r="P91590" s="63"/>
      <c r="Q91590" s="63"/>
    </row>
    <row r="91591" spans="16:17">
      <c r="P91591" s="63"/>
      <c r="Q91591" s="63"/>
    </row>
    <row r="91592" spans="16:17">
      <c r="P91592" s="63"/>
      <c r="Q91592" s="63"/>
    </row>
    <row r="91593" spans="16:17">
      <c r="P91593" s="63"/>
      <c r="Q91593" s="63"/>
    </row>
    <row r="91594" spans="16:17">
      <c r="P91594" s="63"/>
      <c r="Q91594" s="63"/>
    </row>
    <row r="91595" spans="16:17">
      <c r="P91595" s="63"/>
      <c r="Q91595" s="63"/>
    </row>
    <row r="91596" spans="16:17">
      <c r="P91596" s="63"/>
      <c r="Q91596" s="63"/>
    </row>
    <row r="91597" spans="16:17">
      <c r="P91597" s="63"/>
      <c r="Q91597" s="63"/>
    </row>
    <row r="91598" spans="16:17">
      <c r="P91598" s="63"/>
      <c r="Q91598" s="63"/>
    </row>
    <row r="91599" spans="16:17">
      <c r="P91599" s="63"/>
      <c r="Q91599" s="63"/>
    </row>
    <row r="91600" spans="16:17">
      <c r="P91600" s="63"/>
      <c r="Q91600" s="63"/>
    </row>
    <row r="91601" spans="16:17">
      <c r="P91601" s="63"/>
      <c r="Q91601" s="63"/>
    </row>
    <row r="91602" spans="16:17">
      <c r="P91602" s="63"/>
      <c r="Q91602" s="63"/>
    </row>
    <row r="91603" spans="16:17">
      <c r="P91603" s="63"/>
      <c r="Q91603" s="63"/>
    </row>
    <row r="91604" spans="16:17">
      <c r="P91604" s="63"/>
      <c r="Q91604" s="63"/>
    </row>
    <row r="91605" spans="16:17">
      <c r="P91605" s="63"/>
      <c r="Q91605" s="63"/>
    </row>
    <row r="91606" spans="16:17">
      <c r="P91606" s="63"/>
      <c r="Q91606" s="63"/>
    </row>
    <row r="91607" spans="16:17">
      <c r="P91607" s="63"/>
      <c r="Q91607" s="63"/>
    </row>
    <row r="91608" spans="16:17">
      <c r="P91608" s="63"/>
      <c r="Q91608" s="63"/>
    </row>
    <row r="91609" spans="16:17">
      <c r="P91609" s="63"/>
      <c r="Q91609" s="63"/>
    </row>
    <row r="91610" spans="16:17">
      <c r="P91610" s="63"/>
      <c r="Q91610" s="63"/>
    </row>
    <row r="91611" spans="16:17">
      <c r="P91611" s="63"/>
      <c r="Q91611" s="63"/>
    </row>
    <row r="91612" spans="16:17">
      <c r="P91612" s="63"/>
      <c r="Q91612" s="63"/>
    </row>
    <row r="91613" spans="16:17">
      <c r="P91613" s="63"/>
      <c r="Q91613" s="63"/>
    </row>
    <row r="91614" spans="16:17">
      <c r="P91614" s="63"/>
      <c r="Q91614" s="63"/>
    </row>
    <row r="91615" spans="16:17">
      <c r="P91615" s="63"/>
      <c r="Q91615" s="63"/>
    </row>
    <row r="91616" spans="16:17">
      <c r="P91616" s="63"/>
      <c r="Q91616" s="63"/>
    </row>
    <row r="91617" spans="16:17">
      <c r="P91617" s="63"/>
      <c r="Q91617" s="63"/>
    </row>
    <row r="91618" spans="16:17">
      <c r="P91618" s="63"/>
      <c r="Q91618" s="63"/>
    </row>
    <row r="91619" spans="16:17">
      <c r="P91619" s="63"/>
      <c r="Q91619" s="63"/>
    </row>
    <row r="91620" spans="16:17">
      <c r="P91620" s="63"/>
      <c r="Q91620" s="63"/>
    </row>
    <row r="91621" spans="16:17">
      <c r="P91621" s="63"/>
      <c r="Q91621" s="63"/>
    </row>
    <row r="91622" spans="16:17">
      <c r="P91622" s="63"/>
      <c r="Q91622" s="63"/>
    </row>
    <row r="91623" spans="16:17">
      <c r="P91623" s="63"/>
      <c r="Q91623" s="63"/>
    </row>
    <row r="91624" spans="16:17">
      <c r="P91624" s="63"/>
      <c r="Q91624" s="63"/>
    </row>
    <row r="91625" spans="16:17">
      <c r="P91625" s="63"/>
      <c r="Q91625" s="63"/>
    </row>
    <row r="91626" spans="16:17">
      <c r="P91626" s="63"/>
      <c r="Q91626" s="63"/>
    </row>
    <row r="91627" spans="16:17">
      <c r="P91627" s="63"/>
      <c r="Q91627" s="63"/>
    </row>
    <row r="91628" spans="16:17">
      <c r="P91628" s="63"/>
      <c r="Q91628" s="63"/>
    </row>
    <row r="91629" spans="16:17">
      <c r="P91629" s="63"/>
      <c r="Q91629" s="63"/>
    </row>
    <row r="91630" spans="16:17">
      <c r="P91630" s="63"/>
      <c r="Q91630" s="63"/>
    </row>
    <row r="91631" spans="16:17">
      <c r="P91631" s="63"/>
      <c r="Q91631" s="63"/>
    </row>
    <row r="91632" spans="16:17">
      <c r="P91632" s="63"/>
      <c r="Q91632" s="63"/>
    </row>
    <row r="91633" spans="16:17">
      <c r="P91633" s="63"/>
      <c r="Q91633" s="63"/>
    </row>
    <row r="91634" spans="16:17">
      <c r="P91634" s="63"/>
      <c r="Q91634" s="63"/>
    </row>
    <row r="91635" spans="16:17">
      <c r="P91635" s="63"/>
      <c r="Q91635" s="63"/>
    </row>
    <row r="91636" spans="16:17">
      <c r="P91636" s="63"/>
      <c r="Q91636" s="63"/>
    </row>
    <row r="91637" spans="16:17">
      <c r="P91637" s="63"/>
      <c r="Q91637" s="63"/>
    </row>
    <row r="91638" spans="16:17">
      <c r="P91638" s="63"/>
      <c r="Q91638" s="63"/>
    </row>
    <row r="91639" spans="16:17">
      <c r="P91639" s="63"/>
      <c r="Q91639" s="63"/>
    </row>
    <row r="91640" spans="16:17">
      <c r="P91640" s="63"/>
      <c r="Q91640" s="63"/>
    </row>
    <row r="91641" spans="16:17">
      <c r="P91641" s="63"/>
      <c r="Q91641" s="63"/>
    </row>
    <row r="91642" spans="16:17">
      <c r="P91642" s="63"/>
      <c r="Q91642" s="63"/>
    </row>
    <row r="91643" spans="16:17">
      <c r="P91643" s="63"/>
      <c r="Q91643" s="63"/>
    </row>
    <row r="91644" spans="16:17">
      <c r="P91644" s="63"/>
      <c r="Q91644" s="63"/>
    </row>
    <row r="91645" spans="16:17">
      <c r="P91645" s="63"/>
      <c r="Q91645" s="63"/>
    </row>
    <row r="91646" spans="16:17">
      <c r="P91646" s="63"/>
      <c r="Q91646" s="63"/>
    </row>
    <row r="91647" spans="16:17">
      <c r="P91647" s="63"/>
      <c r="Q91647" s="63"/>
    </row>
    <row r="91648" spans="16:17">
      <c r="P91648" s="63"/>
      <c r="Q91648" s="63"/>
    </row>
    <row r="91649" spans="16:17">
      <c r="P91649" s="63"/>
      <c r="Q91649" s="63"/>
    </row>
    <row r="91650" spans="16:17">
      <c r="P91650" s="63"/>
      <c r="Q91650" s="63"/>
    </row>
    <row r="91651" spans="16:17">
      <c r="P91651" s="63"/>
      <c r="Q91651" s="63"/>
    </row>
    <row r="91652" spans="16:17">
      <c r="P91652" s="63"/>
      <c r="Q91652" s="63"/>
    </row>
    <row r="91653" spans="16:17">
      <c r="P91653" s="63"/>
      <c r="Q91653" s="63"/>
    </row>
    <row r="91654" spans="16:17">
      <c r="P91654" s="63"/>
      <c r="Q91654" s="63"/>
    </row>
    <row r="91655" spans="16:17">
      <c r="P91655" s="63"/>
      <c r="Q91655" s="63"/>
    </row>
    <row r="91656" spans="16:17">
      <c r="P91656" s="63"/>
      <c r="Q91656" s="63"/>
    </row>
    <row r="91657" spans="16:17">
      <c r="P91657" s="63"/>
      <c r="Q91657" s="63"/>
    </row>
    <row r="91658" spans="16:17">
      <c r="P91658" s="63"/>
      <c r="Q91658" s="63"/>
    </row>
    <row r="91659" spans="16:17">
      <c r="P91659" s="63"/>
      <c r="Q91659" s="63"/>
    </row>
    <row r="91660" spans="16:17">
      <c r="P91660" s="63"/>
      <c r="Q91660" s="63"/>
    </row>
    <row r="91661" spans="16:17">
      <c r="P91661" s="63"/>
      <c r="Q91661" s="63"/>
    </row>
    <row r="91662" spans="16:17">
      <c r="P91662" s="63"/>
      <c r="Q91662" s="63"/>
    </row>
    <row r="91663" spans="16:17">
      <c r="P91663" s="63"/>
      <c r="Q91663" s="63"/>
    </row>
    <row r="91664" spans="16:17">
      <c r="P91664" s="63"/>
      <c r="Q91664" s="63"/>
    </row>
    <row r="91665" spans="16:17">
      <c r="P91665" s="63"/>
      <c r="Q91665" s="63"/>
    </row>
    <row r="91666" spans="16:17">
      <c r="P91666" s="63"/>
      <c r="Q91666" s="63"/>
    </row>
    <row r="91667" spans="16:17">
      <c r="P91667" s="63"/>
      <c r="Q91667" s="63"/>
    </row>
    <row r="91668" spans="16:17">
      <c r="P91668" s="63"/>
      <c r="Q91668" s="63"/>
    </row>
    <row r="91669" spans="16:17">
      <c r="P91669" s="63"/>
      <c r="Q91669" s="63"/>
    </row>
    <row r="91670" spans="16:17">
      <c r="P91670" s="63"/>
      <c r="Q91670" s="63"/>
    </row>
    <row r="91671" spans="16:17">
      <c r="P91671" s="63"/>
      <c r="Q91671" s="63"/>
    </row>
    <row r="91672" spans="16:17">
      <c r="P91672" s="63"/>
      <c r="Q91672" s="63"/>
    </row>
    <row r="91673" spans="16:17">
      <c r="P91673" s="63"/>
      <c r="Q91673" s="63"/>
    </row>
    <row r="91674" spans="16:17">
      <c r="P91674" s="63"/>
      <c r="Q91674" s="63"/>
    </row>
    <row r="91675" spans="16:17">
      <c r="P91675" s="63"/>
      <c r="Q91675" s="63"/>
    </row>
    <row r="91676" spans="16:17">
      <c r="P91676" s="63"/>
      <c r="Q91676" s="63"/>
    </row>
    <row r="91677" spans="16:17">
      <c r="P91677" s="63"/>
      <c r="Q91677" s="63"/>
    </row>
    <row r="91678" spans="16:17">
      <c r="P91678" s="63"/>
      <c r="Q91678" s="63"/>
    </row>
    <row r="91679" spans="16:17">
      <c r="P91679" s="63"/>
      <c r="Q91679" s="63"/>
    </row>
    <row r="91680" spans="16:17">
      <c r="P91680" s="63"/>
      <c r="Q91680" s="63"/>
    </row>
    <row r="91681" spans="16:17">
      <c r="P91681" s="63"/>
      <c r="Q91681" s="63"/>
    </row>
    <row r="91682" spans="16:17">
      <c r="P91682" s="63"/>
      <c r="Q91682" s="63"/>
    </row>
    <row r="91683" spans="16:17">
      <c r="P91683" s="63"/>
      <c r="Q91683" s="63"/>
    </row>
    <row r="91684" spans="16:17">
      <c r="P91684" s="63"/>
      <c r="Q91684" s="63"/>
    </row>
    <row r="91685" spans="16:17">
      <c r="P91685" s="63"/>
      <c r="Q91685" s="63"/>
    </row>
    <row r="91686" spans="16:17">
      <c r="P91686" s="63"/>
      <c r="Q91686" s="63"/>
    </row>
    <row r="91687" spans="16:17">
      <c r="P91687" s="63"/>
      <c r="Q91687" s="63"/>
    </row>
    <row r="91688" spans="16:17">
      <c r="P91688" s="63"/>
      <c r="Q91688" s="63"/>
    </row>
    <row r="91689" spans="16:17">
      <c r="P91689" s="63"/>
      <c r="Q91689" s="63"/>
    </row>
    <row r="91690" spans="16:17">
      <c r="P91690" s="63"/>
      <c r="Q91690" s="63"/>
    </row>
    <row r="91691" spans="16:17">
      <c r="P91691" s="63"/>
      <c r="Q91691" s="63"/>
    </row>
    <row r="91692" spans="16:17">
      <c r="P91692" s="63"/>
      <c r="Q91692" s="63"/>
    </row>
    <row r="91693" spans="16:17">
      <c r="P91693" s="63"/>
      <c r="Q91693" s="63"/>
    </row>
    <row r="91694" spans="16:17">
      <c r="P91694" s="63"/>
      <c r="Q91694" s="63"/>
    </row>
    <row r="91695" spans="16:17">
      <c r="P91695" s="63"/>
      <c r="Q91695" s="63"/>
    </row>
    <row r="91696" spans="16:17">
      <c r="P91696" s="63"/>
      <c r="Q91696" s="63"/>
    </row>
    <row r="91697" spans="16:17">
      <c r="P91697" s="63"/>
      <c r="Q91697" s="63"/>
    </row>
    <row r="91698" spans="16:17">
      <c r="P91698" s="63"/>
      <c r="Q91698" s="63"/>
    </row>
    <row r="91699" spans="16:17">
      <c r="P91699" s="63"/>
      <c r="Q91699" s="63"/>
    </row>
    <row r="91700" spans="16:17">
      <c r="P91700" s="63"/>
      <c r="Q91700" s="63"/>
    </row>
    <row r="91701" spans="16:17">
      <c r="P91701" s="63"/>
      <c r="Q91701" s="63"/>
    </row>
    <row r="91702" spans="16:17">
      <c r="P91702" s="63"/>
      <c r="Q91702" s="63"/>
    </row>
    <row r="91703" spans="16:17">
      <c r="P91703" s="63"/>
      <c r="Q91703" s="63"/>
    </row>
    <row r="91704" spans="16:17">
      <c r="P91704" s="63"/>
      <c r="Q91704" s="63"/>
    </row>
    <row r="91705" spans="16:17">
      <c r="P91705" s="63"/>
      <c r="Q91705" s="63"/>
    </row>
    <row r="91706" spans="16:17">
      <c r="P91706" s="63"/>
      <c r="Q91706" s="63"/>
    </row>
    <row r="91707" spans="16:17">
      <c r="P91707" s="63"/>
      <c r="Q91707" s="63"/>
    </row>
    <row r="91708" spans="16:17">
      <c r="P91708" s="63"/>
      <c r="Q91708" s="63"/>
    </row>
    <row r="91709" spans="16:17">
      <c r="P91709" s="63"/>
      <c r="Q91709" s="63"/>
    </row>
    <row r="91710" spans="16:17">
      <c r="P91710" s="63"/>
      <c r="Q91710" s="63"/>
    </row>
    <row r="91711" spans="16:17">
      <c r="P91711" s="63"/>
      <c r="Q91711" s="63"/>
    </row>
    <row r="91712" spans="16:17">
      <c r="P91712" s="63"/>
      <c r="Q91712" s="63"/>
    </row>
    <row r="91713" spans="16:17">
      <c r="P91713" s="63"/>
      <c r="Q91713" s="63"/>
    </row>
    <row r="91714" spans="16:17">
      <c r="P91714" s="63"/>
      <c r="Q91714" s="63"/>
    </row>
    <row r="91715" spans="16:17">
      <c r="P91715" s="63"/>
      <c r="Q91715" s="63"/>
    </row>
    <row r="91716" spans="16:17">
      <c r="P91716" s="63"/>
      <c r="Q91716" s="63"/>
    </row>
    <row r="91717" spans="16:17">
      <c r="P91717" s="63"/>
      <c r="Q91717" s="63"/>
    </row>
    <row r="91718" spans="16:17">
      <c r="P91718" s="63"/>
      <c r="Q91718" s="63"/>
    </row>
    <row r="91719" spans="16:17">
      <c r="P91719" s="63"/>
      <c r="Q91719" s="63"/>
    </row>
    <row r="91720" spans="16:17">
      <c r="P91720" s="63"/>
      <c r="Q91720" s="63"/>
    </row>
    <row r="91721" spans="16:17">
      <c r="P91721" s="63"/>
      <c r="Q91721" s="63"/>
    </row>
    <row r="91722" spans="16:17">
      <c r="P91722" s="63"/>
      <c r="Q91722" s="63"/>
    </row>
    <row r="91723" spans="16:17">
      <c r="P91723" s="63"/>
      <c r="Q91723" s="63"/>
    </row>
    <row r="91724" spans="16:17">
      <c r="P91724" s="63"/>
      <c r="Q91724" s="63"/>
    </row>
    <row r="91725" spans="16:17">
      <c r="P91725" s="63"/>
      <c r="Q91725" s="63"/>
    </row>
    <row r="91726" spans="16:17">
      <c r="P91726" s="63"/>
      <c r="Q91726" s="63"/>
    </row>
    <row r="91727" spans="16:17">
      <c r="P91727" s="63"/>
      <c r="Q91727" s="63"/>
    </row>
    <row r="91728" spans="16:17">
      <c r="P91728" s="63"/>
      <c r="Q91728" s="63"/>
    </row>
    <row r="91729" spans="16:17">
      <c r="P91729" s="63"/>
      <c r="Q91729" s="63"/>
    </row>
    <row r="91730" spans="16:17">
      <c r="P91730" s="63"/>
      <c r="Q91730" s="63"/>
    </row>
    <row r="91731" spans="16:17">
      <c r="P91731" s="63"/>
      <c r="Q91731" s="63"/>
    </row>
    <row r="91732" spans="16:17">
      <c r="P91732" s="63"/>
      <c r="Q91732" s="63"/>
    </row>
    <row r="91733" spans="16:17">
      <c r="P91733" s="63"/>
      <c r="Q91733" s="63"/>
    </row>
    <row r="91734" spans="16:17">
      <c r="P91734" s="63"/>
      <c r="Q91734" s="63"/>
    </row>
    <row r="91735" spans="16:17">
      <c r="P91735" s="63"/>
      <c r="Q91735" s="63"/>
    </row>
    <row r="91736" spans="16:17">
      <c r="P91736" s="63"/>
      <c r="Q91736" s="63"/>
    </row>
    <row r="91737" spans="16:17">
      <c r="P91737" s="63"/>
      <c r="Q91737" s="63"/>
    </row>
    <row r="91738" spans="16:17">
      <c r="P91738" s="63"/>
      <c r="Q91738" s="63"/>
    </row>
    <row r="91739" spans="16:17">
      <c r="P91739" s="63"/>
      <c r="Q91739" s="63"/>
    </row>
    <row r="91740" spans="16:17">
      <c r="P91740" s="63"/>
      <c r="Q91740" s="63"/>
    </row>
    <row r="91741" spans="16:17">
      <c r="P91741" s="63"/>
      <c r="Q91741" s="63"/>
    </row>
    <row r="91742" spans="16:17">
      <c r="P91742" s="63"/>
      <c r="Q91742" s="63"/>
    </row>
    <row r="91743" spans="16:17">
      <c r="P91743" s="63"/>
      <c r="Q91743" s="63"/>
    </row>
    <row r="91744" spans="16:17">
      <c r="P91744" s="63"/>
      <c r="Q91744" s="63"/>
    </row>
    <row r="91745" spans="16:17">
      <c r="P91745" s="63"/>
      <c r="Q91745" s="63"/>
    </row>
    <row r="91746" spans="16:17">
      <c r="P91746" s="63"/>
      <c r="Q91746" s="63"/>
    </row>
    <row r="91747" spans="16:17">
      <c r="P91747" s="63"/>
      <c r="Q91747" s="63"/>
    </row>
    <row r="91748" spans="16:17">
      <c r="P91748" s="63"/>
      <c r="Q91748" s="63"/>
    </row>
    <row r="91749" spans="16:17">
      <c r="P91749" s="63"/>
      <c r="Q91749" s="63"/>
    </row>
    <row r="91750" spans="16:17">
      <c r="P91750" s="63"/>
      <c r="Q91750" s="63"/>
    </row>
    <row r="91751" spans="16:17">
      <c r="P91751" s="63"/>
      <c r="Q91751" s="63"/>
    </row>
    <row r="91752" spans="16:17">
      <c r="P91752" s="63"/>
      <c r="Q91752" s="63"/>
    </row>
    <row r="91753" spans="16:17">
      <c r="P91753" s="63"/>
      <c r="Q91753" s="63"/>
    </row>
    <row r="91754" spans="16:17">
      <c r="P91754" s="63"/>
      <c r="Q91754" s="63"/>
    </row>
    <row r="91755" spans="16:17">
      <c r="P91755" s="63"/>
      <c r="Q91755" s="63"/>
    </row>
    <row r="91756" spans="16:17">
      <c r="P91756" s="63"/>
      <c r="Q91756" s="63"/>
    </row>
    <row r="91757" spans="16:17">
      <c r="P91757" s="63"/>
      <c r="Q91757" s="63"/>
    </row>
    <row r="91758" spans="16:17">
      <c r="P91758" s="63"/>
      <c r="Q91758" s="63"/>
    </row>
    <row r="91759" spans="16:17">
      <c r="P91759" s="63"/>
      <c r="Q91759" s="63"/>
    </row>
    <row r="91760" spans="16:17">
      <c r="P91760" s="63"/>
      <c r="Q91760" s="63"/>
    </row>
    <row r="91761" spans="16:17">
      <c r="P91761" s="63"/>
      <c r="Q91761" s="63"/>
    </row>
    <row r="91762" spans="16:17">
      <c r="P91762" s="63"/>
      <c r="Q91762" s="63"/>
    </row>
    <row r="91763" spans="16:17">
      <c r="P91763" s="63"/>
      <c r="Q91763" s="63"/>
    </row>
    <row r="91764" spans="16:17">
      <c r="P91764" s="63"/>
      <c r="Q91764" s="63"/>
    </row>
    <row r="91765" spans="16:17">
      <c r="P91765" s="63"/>
      <c r="Q91765" s="63"/>
    </row>
    <row r="91766" spans="16:17">
      <c r="P91766" s="63"/>
      <c r="Q91766" s="63"/>
    </row>
    <row r="91767" spans="16:17">
      <c r="P91767" s="63"/>
      <c r="Q91767" s="63"/>
    </row>
    <row r="91768" spans="16:17">
      <c r="P91768" s="63"/>
      <c r="Q91768" s="63"/>
    </row>
    <row r="91769" spans="16:17">
      <c r="P91769" s="63"/>
      <c r="Q91769" s="63"/>
    </row>
    <row r="91770" spans="16:17">
      <c r="P91770" s="63"/>
      <c r="Q91770" s="63"/>
    </row>
    <row r="91771" spans="16:17">
      <c r="P91771" s="63"/>
      <c r="Q91771" s="63"/>
    </row>
    <row r="91772" spans="16:17">
      <c r="P91772" s="63"/>
      <c r="Q91772" s="63"/>
    </row>
    <row r="91773" spans="16:17">
      <c r="P91773" s="63"/>
      <c r="Q91773" s="63"/>
    </row>
    <row r="91774" spans="16:17">
      <c r="P91774" s="63"/>
      <c r="Q91774" s="63"/>
    </row>
    <row r="91775" spans="16:17">
      <c r="P91775" s="63"/>
      <c r="Q91775" s="63"/>
    </row>
    <row r="91776" spans="16:17">
      <c r="P91776" s="63"/>
      <c r="Q91776" s="63"/>
    </row>
    <row r="91777" spans="16:17">
      <c r="P91777" s="63"/>
      <c r="Q91777" s="63"/>
    </row>
    <row r="91778" spans="16:17">
      <c r="P91778" s="63"/>
      <c r="Q91778" s="63"/>
    </row>
    <row r="91779" spans="16:17">
      <c r="P91779" s="63"/>
      <c r="Q91779" s="63"/>
    </row>
    <row r="91780" spans="16:17">
      <c r="P91780" s="63"/>
      <c r="Q91780" s="63"/>
    </row>
    <row r="91781" spans="16:17">
      <c r="P91781" s="63"/>
      <c r="Q91781" s="63"/>
    </row>
    <row r="91782" spans="16:17">
      <c r="P91782" s="63"/>
      <c r="Q91782" s="63"/>
    </row>
    <row r="91783" spans="16:17">
      <c r="P91783" s="63"/>
      <c r="Q91783" s="63"/>
    </row>
    <row r="91784" spans="16:17">
      <c r="P91784" s="63"/>
      <c r="Q91784" s="63"/>
    </row>
    <row r="91785" spans="16:17">
      <c r="P91785" s="63"/>
      <c r="Q91785" s="63"/>
    </row>
    <row r="91786" spans="16:17">
      <c r="P91786" s="63"/>
      <c r="Q91786" s="63"/>
    </row>
    <row r="91787" spans="16:17">
      <c r="P91787" s="63"/>
      <c r="Q91787" s="63"/>
    </row>
    <row r="91788" spans="16:17">
      <c r="P91788" s="63"/>
      <c r="Q91788" s="63"/>
    </row>
    <row r="91789" spans="16:17">
      <c r="P91789" s="63"/>
      <c r="Q91789" s="63"/>
    </row>
    <row r="91790" spans="16:17">
      <c r="P91790" s="63"/>
      <c r="Q91790" s="63"/>
    </row>
    <row r="91791" spans="16:17">
      <c r="P91791" s="63"/>
      <c r="Q91791" s="63"/>
    </row>
    <row r="91792" spans="16:17">
      <c r="P91792" s="63"/>
      <c r="Q91792" s="63"/>
    </row>
    <row r="91793" spans="16:17">
      <c r="P91793" s="63"/>
      <c r="Q91793" s="63"/>
    </row>
    <row r="91794" spans="16:17">
      <c r="P91794" s="63"/>
      <c r="Q91794" s="63"/>
    </row>
    <row r="91795" spans="16:17">
      <c r="P91795" s="63"/>
      <c r="Q91795" s="63"/>
    </row>
    <row r="91796" spans="16:17">
      <c r="P91796" s="63"/>
      <c r="Q91796" s="63"/>
    </row>
    <row r="91797" spans="16:17">
      <c r="P91797" s="63"/>
      <c r="Q91797" s="63"/>
    </row>
    <row r="91798" spans="16:17">
      <c r="P91798" s="63"/>
      <c r="Q91798" s="63"/>
    </row>
    <row r="91799" spans="16:17">
      <c r="P91799" s="63"/>
      <c r="Q91799" s="63"/>
    </row>
    <row r="91800" spans="16:17">
      <c r="P91800" s="63"/>
      <c r="Q91800" s="63"/>
    </row>
    <row r="91801" spans="16:17">
      <c r="P91801" s="63"/>
      <c r="Q91801" s="63"/>
    </row>
    <row r="91802" spans="16:17">
      <c r="P91802" s="63"/>
      <c r="Q91802" s="63"/>
    </row>
    <row r="91803" spans="16:17">
      <c r="P91803" s="63"/>
      <c r="Q91803" s="63"/>
    </row>
    <row r="91804" spans="16:17">
      <c r="P91804" s="63"/>
      <c r="Q91804" s="63"/>
    </row>
    <row r="91805" spans="16:17">
      <c r="P91805" s="63"/>
      <c r="Q91805" s="63"/>
    </row>
    <row r="91806" spans="16:17">
      <c r="P91806" s="63"/>
      <c r="Q91806" s="63"/>
    </row>
    <row r="91807" spans="16:17">
      <c r="P91807" s="63"/>
      <c r="Q91807" s="63"/>
    </row>
    <row r="91808" spans="16:17">
      <c r="P91808" s="63"/>
      <c r="Q91808" s="63"/>
    </row>
    <row r="91809" spans="16:17">
      <c r="P91809" s="63"/>
      <c r="Q91809" s="63"/>
    </row>
    <row r="91810" spans="16:17">
      <c r="P91810" s="63"/>
      <c r="Q91810" s="63"/>
    </row>
    <row r="91811" spans="16:17">
      <c r="P91811" s="63"/>
      <c r="Q91811" s="63"/>
    </row>
    <row r="91812" spans="16:17">
      <c r="P91812" s="63"/>
      <c r="Q91812" s="63"/>
    </row>
    <row r="91813" spans="16:17">
      <c r="P91813" s="63"/>
      <c r="Q91813" s="63"/>
    </row>
    <row r="91814" spans="16:17">
      <c r="P91814" s="63"/>
      <c r="Q91814" s="63"/>
    </row>
    <row r="91815" spans="16:17">
      <c r="P91815" s="63"/>
      <c r="Q91815" s="63"/>
    </row>
    <row r="91816" spans="16:17">
      <c r="P91816" s="63"/>
      <c r="Q91816" s="63"/>
    </row>
    <row r="91817" spans="16:17">
      <c r="P91817" s="63"/>
      <c r="Q91817" s="63"/>
    </row>
    <row r="91818" spans="16:17">
      <c r="P91818" s="63"/>
      <c r="Q91818" s="63"/>
    </row>
    <row r="91819" spans="16:17">
      <c r="P91819" s="63"/>
      <c r="Q91819" s="63"/>
    </row>
    <row r="91820" spans="16:17">
      <c r="P91820" s="63"/>
      <c r="Q91820" s="63"/>
    </row>
    <row r="91821" spans="16:17">
      <c r="P91821" s="63"/>
      <c r="Q91821" s="63"/>
    </row>
    <row r="91822" spans="16:17">
      <c r="P91822" s="63"/>
      <c r="Q91822" s="63"/>
    </row>
    <row r="91823" spans="16:17">
      <c r="P91823" s="63"/>
      <c r="Q91823" s="63"/>
    </row>
    <row r="91824" spans="16:17">
      <c r="P91824" s="63"/>
      <c r="Q91824" s="63"/>
    </row>
    <row r="91825" spans="16:17">
      <c r="P91825" s="63"/>
      <c r="Q91825" s="63"/>
    </row>
    <row r="91826" spans="16:17">
      <c r="P91826" s="63"/>
      <c r="Q91826" s="63"/>
    </row>
    <row r="91827" spans="16:17">
      <c r="P91827" s="63"/>
      <c r="Q91827" s="63"/>
    </row>
    <row r="91828" spans="16:17">
      <c r="P91828" s="63"/>
      <c r="Q91828" s="63"/>
    </row>
    <row r="91829" spans="16:17">
      <c r="P91829" s="63"/>
      <c r="Q91829" s="63"/>
    </row>
    <row r="91830" spans="16:17">
      <c r="P91830" s="63"/>
      <c r="Q91830" s="63"/>
    </row>
    <row r="91831" spans="16:17">
      <c r="P91831" s="63"/>
      <c r="Q91831" s="63"/>
    </row>
    <row r="91832" spans="16:17">
      <c r="P91832" s="63"/>
      <c r="Q91832" s="63"/>
    </row>
    <row r="91833" spans="16:17">
      <c r="P91833" s="63"/>
      <c r="Q91833" s="63"/>
    </row>
    <row r="91834" spans="16:17">
      <c r="P91834" s="63"/>
      <c r="Q91834" s="63"/>
    </row>
    <row r="91835" spans="16:17">
      <c r="P91835" s="63"/>
      <c r="Q91835" s="63"/>
    </row>
    <row r="91836" spans="16:17">
      <c r="P91836" s="63"/>
      <c r="Q91836" s="63"/>
    </row>
    <row r="91837" spans="16:17">
      <c r="P91837" s="63"/>
      <c r="Q91837" s="63"/>
    </row>
    <row r="91838" spans="16:17">
      <c r="P91838" s="63"/>
      <c r="Q91838" s="63"/>
    </row>
    <row r="91839" spans="16:17">
      <c r="P91839" s="63"/>
      <c r="Q91839" s="63"/>
    </row>
    <row r="91840" spans="16:17">
      <c r="P91840" s="63"/>
      <c r="Q91840" s="63"/>
    </row>
    <row r="91841" spans="16:17">
      <c r="P91841" s="63"/>
      <c r="Q91841" s="63"/>
    </row>
    <row r="91842" spans="16:17">
      <c r="P91842" s="63"/>
      <c r="Q91842" s="63"/>
    </row>
    <row r="91843" spans="16:17">
      <c r="P91843" s="63"/>
      <c r="Q91843" s="63"/>
    </row>
    <row r="91844" spans="16:17">
      <c r="P91844" s="63"/>
      <c r="Q91844" s="63"/>
    </row>
    <row r="91845" spans="16:17">
      <c r="P91845" s="63"/>
      <c r="Q91845" s="63"/>
    </row>
    <row r="91846" spans="16:17">
      <c r="P91846" s="63"/>
      <c r="Q91846" s="63"/>
    </row>
    <row r="91847" spans="16:17">
      <c r="P91847" s="63"/>
      <c r="Q91847" s="63"/>
    </row>
    <row r="91848" spans="16:17">
      <c r="P91848" s="63"/>
      <c r="Q91848" s="63"/>
    </row>
    <row r="91849" spans="16:17">
      <c r="P91849" s="63"/>
      <c r="Q91849" s="63"/>
    </row>
    <row r="91850" spans="16:17">
      <c r="P91850" s="63"/>
      <c r="Q91850" s="63"/>
    </row>
    <row r="91851" spans="16:17">
      <c r="P91851" s="63"/>
      <c r="Q91851" s="63"/>
    </row>
    <row r="91852" spans="16:17">
      <c r="P91852" s="63"/>
      <c r="Q91852" s="63"/>
    </row>
    <row r="91853" spans="16:17">
      <c r="P91853" s="63"/>
      <c r="Q91853" s="63"/>
    </row>
    <row r="91854" spans="16:17">
      <c r="P91854" s="63"/>
      <c r="Q91854" s="63"/>
    </row>
    <row r="91855" spans="16:17">
      <c r="P91855" s="63"/>
      <c r="Q91855" s="63"/>
    </row>
    <row r="91856" spans="16:17">
      <c r="P91856" s="63"/>
      <c r="Q91856" s="63"/>
    </row>
    <row r="91857" spans="16:17">
      <c r="P91857" s="63"/>
      <c r="Q91857" s="63"/>
    </row>
    <row r="91858" spans="16:17">
      <c r="P91858" s="63"/>
      <c r="Q91858" s="63"/>
    </row>
    <row r="91859" spans="16:17">
      <c r="P91859" s="63"/>
      <c r="Q91859" s="63"/>
    </row>
    <row r="91860" spans="16:17">
      <c r="P91860" s="63"/>
      <c r="Q91860" s="63"/>
    </row>
    <row r="91861" spans="16:17">
      <c r="P91861" s="63"/>
      <c r="Q91861" s="63"/>
    </row>
    <row r="91862" spans="16:17">
      <c r="P91862" s="63"/>
      <c r="Q91862" s="63"/>
    </row>
    <row r="91863" spans="16:17">
      <c r="P91863" s="63"/>
      <c r="Q91863" s="63"/>
    </row>
    <row r="91864" spans="16:17">
      <c r="P91864" s="63"/>
      <c r="Q91864" s="63"/>
    </row>
    <row r="91865" spans="16:17">
      <c r="P91865" s="63"/>
      <c r="Q91865" s="63"/>
    </row>
    <row r="91866" spans="16:17">
      <c r="P91866" s="63"/>
      <c r="Q91866" s="63"/>
    </row>
    <row r="91867" spans="16:17">
      <c r="P91867" s="63"/>
      <c r="Q91867" s="63"/>
    </row>
    <row r="91868" spans="16:17">
      <c r="P91868" s="63"/>
      <c r="Q91868" s="63"/>
    </row>
    <row r="91869" spans="16:17">
      <c r="P91869" s="63"/>
      <c r="Q91869" s="63"/>
    </row>
    <row r="91870" spans="16:17">
      <c r="P91870" s="63"/>
      <c r="Q91870" s="63"/>
    </row>
    <row r="91871" spans="16:17">
      <c r="P91871" s="63"/>
      <c r="Q91871" s="63"/>
    </row>
    <row r="91872" spans="16:17">
      <c r="P91872" s="63"/>
      <c r="Q91872" s="63"/>
    </row>
    <row r="91873" spans="16:17">
      <c r="P91873" s="63"/>
      <c r="Q91873" s="63"/>
    </row>
    <row r="91874" spans="16:17">
      <c r="P91874" s="63"/>
      <c r="Q91874" s="63"/>
    </row>
    <row r="91875" spans="16:17">
      <c r="P91875" s="63"/>
      <c r="Q91875" s="63"/>
    </row>
    <row r="91876" spans="16:17">
      <c r="P91876" s="63"/>
      <c r="Q91876" s="63"/>
    </row>
    <row r="91877" spans="16:17">
      <c r="P91877" s="63"/>
      <c r="Q91877" s="63"/>
    </row>
    <row r="91878" spans="16:17">
      <c r="P91878" s="63"/>
      <c r="Q91878" s="63"/>
    </row>
    <row r="91879" spans="16:17">
      <c r="P91879" s="63"/>
      <c r="Q91879" s="63"/>
    </row>
    <row r="91880" spans="16:17">
      <c r="P91880" s="63"/>
      <c r="Q91880" s="63"/>
    </row>
    <row r="91881" spans="16:17">
      <c r="P91881" s="63"/>
      <c r="Q91881" s="63"/>
    </row>
    <row r="91882" spans="16:17">
      <c r="P91882" s="63"/>
      <c r="Q91882" s="63"/>
    </row>
    <row r="91883" spans="16:17">
      <c r="P91883" s="63"/>
      <c r="Q91883" s="63"/>
    </row>
    <row r="91884" spans="16:17">
      <c r="P91884" s="63"/>
      <c r="Q91884" s="63"/>
    </row>
    <row r="91885" spans="16:17">
      <c r="P91885" s="63"/>
      <c r="Q91885" s="63"/>
    </row>
    <row r="91886" spans="16:17">
      <c r="P91886" s="63"/>
      <c r="Q91886" s="63"/>
    </row>
    <row r="91887" spans="16:17">
      <c r="P91887" s="63"/>
      <c r="Q91887" s="63"/>
    </row>
    <row r="91888" spans="16:17">
      <c r="P91888" s="63"/>
      <c r="Q91888" s="63"/>
    </row>
    <row r="91889" spans="16:17">
      <c r="P91889" s="63"/>
      <c r="Q91889" s="63"/>
    </row>
    <row r="91890" spans="16:17">
      <c r="P91890" s="63"/>
      <c r="Q91890" s="63"/>
    </row>
    <row r="91891" spans="16:17">
      <c r="P91891" s="63"/>
      <c r="Q91891" s="63"/>
    </row>
    <row r="91892" spans="16:17">
      <c r="P91892" s="63"/>
      <c r="Q91892" s="63"/>
    </row>
    <row r="91893" spans="16:17">
      <c r="P91893" s="63"/>
      <c r="Q91893" s="63"/>
    </row>
    <row r="91894" spans="16:17">
      <c r="P91894" s="63"/>
      <c r="Q91894" s="63"/>
    </row>
    <row r="91895" spans="16:17">
      <c r="P91895" s="63"/>
      <c r="Q91895" s="63"/>
    </row>
    <row r="91896" spans="16:17">
      <c r="P91896" s="63"/>
      <c r="Q91896" s="63"/>
    </row>
    <row r="91897" spans="16:17">
      <c r="P91897" s="63"/>
      <c r="Q91897" s="63"/>
    </row>
    <row r="91898" spans="16:17">
      <c r="P91898" s="63"/>
      <c r="Q91898" s="63"/>
    </row>
    <row r="91899" spans="16:17">
      <c r="P91899" s="63"/>
      <c r="Q91899" s="63"/>
    </row>
    <row r="91900" spans="16:17">
      <c r="P91900" s="63"/>
      <c r="Q91900" s="63"/>
    </row>
    <row r="91901" spans="16:17">
      <c r="P91901" s="63"/>
      <c r="Q91901" s="63"/>
    </row>
    <row r="91902" spans="16:17">
      <c r="P91902" s="63"/>
      <c r="Q91902" s="63"/>
    </row>
    <row r="91903" spans="16:17">
      <c r="P91903" s="63"/>
      <c r="Q91903" s="63"/>
    </row>
    <row r="91904" spans="16:17">
      <c r="P91904" s="63"/>
      <c r="Q91904" s="63"/>
    </row>
    <row r="91905" spans="16:17">
      <c r="P91905" s="63"/>
      <c r="Q91905" s="63"/>
    </row>
    <row r="91906" spans="16:17">
      <c r="P91906" s="63"/>
      <c r="Q91906" s="63"/>
    </row>
    <row r="91907" spans="16:17">
      <c r="P91907" s="63"/>
      <c r="Q91907" s="63"/>
    </row>
    <row r="91908" spans="16:17">
      <c r="P91908" s="63"/>
      <c r="Q91908" s="63"/>
    </row>
    <row r="91909" spans="16:17">
      <c r="P91909" s="63"/>
      <c r="Q91909" s="63"/>
    </row>
    <row r="91910" spans="16:17">
      <c r="P91910" s="63"/>
      <c r="Q91910" s="63"/>
    </row>
    <row r="91911" spans="16:17">
      <c r="P91911" s="63"/>
      <c r="Q91911" s="63"/>
    </row>
    <row r="91912" spans="16:17">
      <c r="P91912" s="63"/>
      <c r="Q91912" s="63"/>
    </row>
    <row r="91913" spans="16:17">
      <c r="P91913" s="63"/>
      <c r="Q91913" s="63"/>
    </row>
    <row r="91914" spans="16:17">
      <c r="P91914" s="63"/>
      <c r="Q91914" s="63"/>
    </row>
    <row r="91915" spans="16:17">
      <c r="P91915" s="63"/>
      <c r="Q91915" s="63"/>
    </row>
    <row r="91916" spans="16:17">
      <c r="P91916" s="63"/>
      <c r="Q91916" s="63"/>
    </row>
    <row r="91917" spans="16:17">
      <c r="P91917" s="63"/>
      <c r="Q91917" s="63"/>
    </row>
    <row r="91918" spans="16:17">
      <c r="P91918" s="63"/>
      <c r="Q91918" s="63"/>
    </row>
    <row r="91919" spans="16:17">
      <c r="P91919" s="63"/>
      <c r="Q91919" s="63"/>
    </row>
    <row r="91920" spans="16:17">
      <c r="P91920" s="63"/>
      <c r="Q91920" s="63"/>
    </row>
    <row r="91921" spans="16:17">
      <c r="P91921" s="63"/>
      <c r="Q91921" s="63"/>
    </row>
    <row r="91922" spans="16:17">
      <c r="P91922" s="63"/>
      <c r="Q91922" s="63"/>
    </row>
    <row r="91923" spans="16:17">
      <c r="P91923" s="63"/>
      <c r="Q91923" s="63"/>
    </row>
    <row r="91924" spans="16:17">
      <c r="P91924" s="63"/>
      <c r="Q91924" s="63"/>
    </row>
    <row r="91925" spans="16:17">
      <c r="P91925" s="63"/>
      <c r="Q91925" s="63"/>
    </row>
    <row r="91926" spans="16:17">
      <c r="P91926" s="63"/>
      <c r="Q91926" s="63"/>
    </row>
    <row r="91927" spans="16:17">
      <c r="P91927" s="63"/>
      <c r="Q91927" s="63"/>
    </row>
    <row r="91928" spans="16:17">
      <c r="P91928" s="63"/>
      <c r="Q91928" s="63"/>
    </row>
    <row r="91929" spans="16:17">
      <c r="P91929" s="63"/>
      <c r="Q91929" s="63"/>
    </row>
    <row r="91930" spans="16:17">
      <c r="P91930" s="63"/>
      <c r="Q91930" s="63"/>
    </row>
    <row r="91931" spans="16:17">
      <c r="P91931" s="63"/>
      <c r="Q91931" s="63"/>
    </row>
    <row r="91932" spans="16:17">
      <c r="P91932" s="63"/>
      <c r="Q91932" s="63"/>
    </row>
    <row r="91933" spans="16:17">
      <c r="P91933" s="63"/>
      <c r="Q91933" s="63"/>
    </row>
    <row r="91934" spans="16:17">
      <c r="P91934" s="63"/>
      <c r="Q91934" s="63"/>
    </row>
    <row r="91935" spans="16:17">
      <c r="P91935" s="63"/>
      <c r="Q91935" s="63"/>
    </row>
    <row r="91936" spans="16:17">
      <c r="P91936" s="63"/>
      <c r="Q91936" s="63"/>
    </row>
    <row r="91937" spans="16:17">
      <c r="P91937" s="63"/>
      <c r="Q91937" s="63"/>
    </row>
    <row r="91938" spans="16:17">
      <c r="P91938" s="63"/>
      <c r="Q91938" s="63"/>
    </row>
    <row r="91939" spans="16:17">
      <c r="P91939" s="63"/>
      <c r="Q91939" s="63"/>
    </row>
    <row r="91940" spans="16:17">
      <c r="P91940" s="63"/>
      <c r="Q91940" s="63"/>
    </row>
    <row r="91941" spans="16:17">
      <c r="P91941" s="63"/>
      <c r="Q91941" s="63"/>
    </row>
    <row r="91942" spans="16:17">
      <c r="P91942" s="63"/>
      <c r="Q91942" s="63"/>
    </row>
    <row r="91943" spans="16:17">
      <c r="P91943" s="63"/>
      <c r="Q91943" s="63"/>
    </row>
    <row r="91944" spans="16:17">
      <c r="P91944" s="63"/>
      <c r="Q91944" s="63"/>
    </row>
    <row r="91945" spans="16:17">
      <c r="P91945" s="63"/>
      <c r="Q91945" s="63"/>
    </row>
    <row r="91946" spans="16:17">
      <c r="P91946" s="63"/>
      <c r="Q91946" s="63"/>
    </row>
    <row r="91947" spans="16:17">
      <c r="P91947" s="63"/>
      <c r="Q91947" s="63"/>
    </row>
    <row r="91948" spans="16:17">
      <c r="P91948" s="63"/>
      <c r="Q91948" s="63"/>
    </row>
    <row r="91949" spans="16:17">
      <c r="P91949" s="63"/>
      <c r="Q91949" s="63"/>
    </row>
    <row r="91950" spans="16:17">
      <c r="P91950" s="63"/>
      <c r="Q91950" s="63"/>
    </row>
    <row r="91951" spans="16:17">
      <c r="P91951" s="63"/>
      <c r="Q91951" s="63"/>
    </row>
    <row r="91952" spans="16:17">
      <c r="P91952" s="63"/>
      <c r="Q91952" s="63"/>
    </row>
    <row r="91953" spans="16:17">
      <c r="P91953" s="63"/>
      <c r="Q91953" s="63"/>
    </row>
    <row r="91954" spans="16:17">
      <c r="P91954" s="63"/>
      <c r="Q91954" s="63"/>
    </row>
    <row r="91955" spans="16:17">
      <c r="P91955" s="63"/>
      <c r="Q91955" s="63"/>
    </row>
    <row r="91956" spans="16:17">
      <c r="P91956" s="63"/>
      <c r="Q91956" s="63"/>
    </row>
    <row r="91957" spans="16:17">
      <c r="P91957" s="63"/>
      <c r="Q91957" s="63"/>
    </row>
    <row r="91958" spans="16:17">
      <c r="P91958" s="63"/>
      <c r="Q91958" s="63"/>
    </row>
    <row r="91959" spans="16:17">
      <c r="P91959" s="63"/>
      <c r="Q91959" s="63"/>
    </row>
    <row r="91960" spans="16:17">
      <c r="P91960" s="63"/>
      <c r="Q91960" s="63"/>
    </row>
    <row r="91961" spans="16:17">
      <c r="P91961" s="63"/>
      <c r="Q91961" s="63"/>
    </row>
    <row r="91962" spans="16:17">
      <c r="P91962" s="63"/>
      <c r="Q91962" s="63"/>
    </row>
    <row r="91963" spans="16:17">
      <c r="P91963" s="63"/>
      <c r="Q91963" s="63"/>
    </row>
    <row r="91964" spans="16:17">
      <c r="P91964" s="63"/>
      <c r="Q91964" s="63"/>
    </row>
    <row r="91965" spans="16:17">
      <c r="P91965" s="63"/>
      <c r="Q91965" s="63"/>
    </row>
    <row r="91966" spans="16:17">
      <c r="P91966" s="63"/>
      <c r="Q91966" s="63"/>
    </row>
    <row r="91967" spans="16:17">
      <c r="P91967" s="63"/>
      <c r="Q91967" s="63"/>
    </row>
    <row r="91968" spans="16:17">
      <c r="P91968" s="63"/>
      <c r="Q91968" s="63"/>
    </row>
    <row r="91969" spans="16:17">
      <c r="P91969" s="63"/>
      <c r="Q91969" s="63"/>
    </row>
    <row r="91970" spans="16:17">
      <c r="P91970" s="63"/>
      <c r="Q91970" s="63"/>
    </row>
    <row r="91971" spans="16:17">
      <c r="P91971" s="63"/>
      <c r="Q91971" s="63"/>
    </row>
    <row r="91972" spans="16:17">
      <c r="P91972" s="63"/>
      <c r="Q91972" s="63"/>
    </row>
    <row r="91973" spans="16:17">
      <c r="P91973" s="63"/>
      <c r="Q91973" s="63"/>
    </row>
    <row r="91974" spans="16:17">
      <c r="P91974" s="63"/>
      <c r="Q91974" s="63"/>
    </row>
    <row r="91975" spans="16:17">
      <c r="P91975" s="63"/>
      <c r="Q91975" s="63"/>
    </row>
    <row r="91976" spans="16:17">
      <c r="P91976" s="63"/>
      <c r="Q91976" s="63"/>
    </row>
    <row r="91977" spans="16:17">
      <c r="P91977" s="63"/>
      <c r="Q91977" s="63"/>
    </row>
    <row r="91978" spans="16:17">
      <c r="P91978" s="63"/>
      <c r="Q91978" s="63"/>
    </row>
    <row r="91979" spans="16:17">
      <c r="P91979" s="63"/>
      <c r="Q91979" s="63"/>
    </row>
    <row r="91980" spans="16:17">
      <c r="P91980" s="63"/>
      <c r="Q91980" s="63"/>
    </row>
    <row r="91981" spans="16:17">
      <c r="P91981" s="63"/>
      <c r="Q91981" s="63"/>
    </row>
    <row r="91982" spans="16:17">
      <c r="P91982" s="63"/>
      <c r="Q91982" s="63"/>
    </row>
    <row r="91983" spans="16:17">
      <c r="P91983" s="63"/>
      <c r="Q91983" s="63"/>
    </row>
    <row r="91984" spans="16:17">
      <c r="P91984" s="63"/>
      <c r="Q91984" s="63"/>
    </row>
    <row r="91985" spans="16:17">
      <c r="P91985" s="63"/>
      <c r="Q91985" s="63"/>
    </row>
    <row r="91986" spans="16:17">
      <c r="P91986" s="63"/>
      <c r="Q91986" s="63"/>
    </row>
    <row r="91987" spans="16:17">
      <c r="P91987" s="63"/>
      <c r="Q91987" s="63"/>
    </row>
    <row r="91988" spans="16:17">
      <c r="P91988" s="63"/>
      <c r="Q91988" s="63"/>
    </row>
    <row r="91989" spans="16:17">
      <c r="P91989" s="63"/>
      <c r="Q91989" s="63"/>
    </row>
    <row r="91990" spans="16:17">
      <c r="P91990" s="63"/>
      <c r="Q91990" s="63"/>
    </row>
    <row r="91991" spans="16:17">
      <c r="P91991" s="63"/>
      <c r="Q91991" s="63"/>
    </row>
    <row r="91992" spans="16:17">
      <c r="P91992" s="63"/>
      <c r="Q91992" s="63"/>
    </row>
    <row r="91993" spans="16:17">
      <c r="P91993" s="63"/>
      <c r="Q91993" s="63"/>
    </row>
    <row r="91994" spans="16:17">
      <c r="P91994" s="63"/>
      <c r="Q91994" s="63"/>
    </row>
    <row r="91995" spans="16:17">
      <c r="P91995" s="63"/>
      <c r="Q91995" s="63"/>
    </row>
    <row r="91996" spans="16:17">
      <c r="P91996" s="63"/>
      <c r="Q91996" s="63"/>
    </row>
    <row r="91997" spans="16:17">
      <c r="P91997" s="63"/>
      <c r="Q91997" s="63"/>
    </row>
    <row r="91998" spans="16:17">
      <c r="P91998" s="63"/>
      <c r="Q91998" s="63"/>
    </row>
    <row r="91999" spans="16:17">
      <c r="P91999" s="63"/>
      <c r="Q91999" s="63"/>
    </row>
    <row r="92000" spans="16:17">
      <c r="P92000" s="63"/>
      <c r="Q92000" s="63"/>
    </row>
    <row r="92001" spans="16:17">
      <c r="P92001" s="63"/>
      <c r="Q92001" s="63"/>
    </row>
    <row r="92002" spans="16:17">
      <c r="P92002" s="63"/>
      <c r="Q92002" s="63"/>
    </row>
    <row r="92003" spans="16:17">
      <c r="P92003" s="63"/>
      <c r="Q92003" s="63"/>
    </row>
    <row r="92004" spans="16:17">
      <c r="P92004" s="63"/>
      <c r="Q92004" s="63"/>
    </row>
    <row r="92005" spans="16:17">
      <c r="P92005" s="63"/>
      <c r="Q92005" s="63"/>
    </row>
    <row r="92006" spans="16:17">
      <c r="P92006" s="63"/>
      <c r="Q92006" s="63"/>
    </row>
    <row r="92007" spans="16:17">
      <c r="P92007" s="63"/>
      <c r="Q92007" s="63"/>
    </row>
    <row r="92008" spans="16:17">
      <c r="P92008" s="63"/>
      <c r="Q92008" s="63"/>
    </row>
    <row r="92009" spans="16:17">
      <c r="P92009" s="63"/>
      <c r="Q92009" s="63"/>
    </row>
    <row r="92010" spans="16:17">
      <c r="P92010" s="63"/>
      <c r="Q92010" s="63"/>
    </row>
    <row r="92011" spans="16:17">
      <c r="P92011" s="63"/>
      <c r="Q92011" s="63"/>
    </row>
    <row r="92012" spans="16:17">
      <c r="P92012" s="63"/>
      <c r="Q92012" s="63"/>
    </row>
    <row r="92013" spans="16:17">
      <c r="P92013" s="63"/>
      <c r="Q92013" s="63"/>
    </row>
    <row r="92014" spans="16:17">
      <c r="P92014" s="63"/>
      <c r="Q92014" s="63"/>
    </row>
    <row r="92015" spans="16:17">
      <c r="P92015" s="63"/>
      <c r="Q92015" s="63"/>
    </row>
    <row r="92016" spans="16:17">
      <c r="P92016" s="63"/>
      <c r="Q92016" s="63"/>
    </row>
    <row r="92017" spans="16:17">
      <c r="P92017" s="63"/>
      <c r="Q92017" s="63"/>
    </row>
    <row r="92018" spans="16:17">
      <c r="P92018" s="63"/>
      <c r="Q92018" s="63"/>
    </row>
    <row r="92019" spans="16:17">
      <c r="P92019" s="63"/>
      <c r="Q92019" s="63"/>
    </row>
    <row r="92020" spans="16:17">
      <c r="P92020" s="63"/>
      <c r="Q92020" s="63"/>
    </row>
    <row r="92021" spans="16:17">
      <c r="P92021" s="63"/>
      <c r="Q92021" s="63"/>
    </row>
    <row r="92022" spans="16:17">
      <c r="P92022" s="63"/>
      <c r="Q92022" s="63"/>
    </row>
    <row r="92023" spans="16:17">
      <c r="P92023" s="63"/>
      <c r="Q92023" s="63"/>
    </row>
    <row r="92024" spans="16:17">
      <c r="P92024" s="63"/>
      <c r="Q92024" s="63"/>
    </row>
    <row r="92025" spans="16:17">
      <c r="P92025" s="63"/>
      <c r="Q92025" s="63"/>
    </row>
    <row r="92026" spans="16:17">
      <c r="P92026" s="63"/>
      <c r="Q92026" s="63"/>
    </row>
    <row r="92027" spans="16:17">
      <c r="P92027" s="63"/>
      <c r="Q92027" s="63"/>
    </row>
    <row r="92028" spans="16:17">
      <c r="P92028" s="63"/>
      <c r="Q92028" s="63"/>
    </row>
    <row r="92029" spans="16:17">
      <c r="P92029" s="63"/>
      <c r="Q92029" s="63"/>
    </row>
    <row r="92030" spans="16:17">
      <c r="P92030" s="63"/>
      <c r="Q92030" s="63"/>
    </row>
    <row r="92031" spans="16:17">
      <c r="P92031" s="63"/>
      <c r="Q92031" s="63"/>
    </row>
    <row r="92032" spans="16:17">
      <c r="P92032" s="63"/>
      <c r="Q92032" s="63"/>
    </row>
    <row r="92033" spans="16:17">
      <c r="P92033" s="63"/>
      <c r="Q92033" s="63"/>
    </row>
    <row r="92034" spans="16:17">
      <c r="P92034" s="63"/>
      <c r="Q92034" s="63"/>
    </row>
    <row r="92035" spans="16:17">
      <c r="P92035" s="63"/>
      <c r="Q92035" s="63"/>
    </row>
    <row r="92036" spans="16:17">
      <c r="P92036" s="63"/>
      <c r="Q92036" s="63"/>
    </row>
    <row r="92037" spans="16:17">
      <c r="P92037" s="63"/>
      <c r="Q92037" s="63"/>
    </row>
    <row r="92038" spans="16:17">
      <c r="P92038" s="63"/>
      <c r="Q92038" s="63"/>
    </row>
    <row r="92039" spans="16:17">
      <c r="P92039" s="63"/>
      <c r="Q92039" s="63"/>
    </row>
    <row r="92040" spans="16:17">
      <c r="P92040" s="63"/>
      <c r="Q92040" s="63"/>
    </row>
    <row r="92041" spans="16:17">
      <c r="P92041" s="63"/>
      <c r="Q92041" s="63"/>
    </row>
    <row r="92042" spans="16:17">
      <c r="P92042" s="63"/>
      <c r="Q92042" s="63"/>
    </row>
    <row r="92043" spans="16:17">
      <c r="P92043" s="63"/>
      <c r="Q92043" s="63"/>
    </row>
    <row r="92044" spans="16:17">
      <c r="P92044" s="63"/>
      <c r="Q92044" s="63"/>
    </row>
    <row r="92045" spans="16:17">
      <c r="P92045" s="63"/>
      <c r="Q92045" s="63"/>
    </row>
    <row r="92046" spans="16:17">
      <c r="P92046" s="63"/>
      <c r="Q92046" s="63"/>
    </row>
    <row r="92047" spans="16:17">
      <c r="P92047" s="63"/>
      <c r="Q92047" s="63"/>
    </row>
    <row r="92048" spans="16:17">
      <c r="P92048" s="63"/>
      <c r="Q92048" s="63"/>
    </row>
    <row r="92049" spans="16:17">
      <c r="P92049" s="63"/>
      <c r="Q92049" s="63"/>
    </row>
    <row r="92050" spans="16:17">
      <c r="P92050" s="63"/>
      <c r="Q92050" s="63"/>
    </row>
    <row r="92051" spans="16:17">
      <c r="P92051" s="63"/>
      <c r="Q92051" s="63"/>
    </row>
    <row r="92052" spans="16:17">
      <c r="P92052" s="63"/>
      <c r="Q92052" s="63"/>
    </row>
    <row r="92053" spans="16:17">
      <c r="P92053" s="63"/>
      <c r="Q92053" s="63"/>
    </row>
    <row r="92054" spans="16:17">
      <c r="P92054" s="63"/>
      <c r="Q92054" s="63"/>
    </row>
    <row r="92055" spans="16:17">
      <c r="P92055" s="63"/>
      <c r="Q92055" s="63"/>
    </row>
    <row r="92056" spans="16:17">
      <c r="P92056" s="63"/>
      <c r="Q92056" s="63"/>
    </row>
    <row r="92057" spans="16:17">
      <c r="P92057" s="63"/>
      <c r="Q92057" s="63"/>
    </row>
    <row r="92058" spans="16:17">
      <c r="P92058" s="63"/>
      <c r="Q92058" s="63"/>
    </row>
    <row r="92059" spans="16:17">
      <c r="P92059" s="63"/>
      <c r="Q92059" s="63"/>
    </row>
    <row r="92060" spans="16:17">
      <c r="P92060" s="63"/>
      <c r="Q92060" s="63"/>
    </row>
    <row r="92061" spans="16:17">
      <c r="P92061" s="63"/>
      <c r="Q92061" s="63"/>
    </row>
    <row r="92062" spans="16:17">
      <c r="P92062" s="63"/>
      <c r="Q92062" s="63"/>
    </row>
    <row r="92063" spans="16:17">
      <c r="P92063" s="63"/>
      <c r="Q92063" s="63"/>
    </row>
    <row r="92064" spans="16:17">
      <c r="P92064" s="63"/>
      <c r="Q92064" s="63"/>
    </row>
    <row r="92065" spans="16:17">
      <c r="P92065" s="63"/>
      <c r="Q92065" s="63"/>
    </row>
    <row r="92066" spans="16:17">
      <c r="P92066" s="63"/>
      <c r="Q92066" s="63"/>
    </row>
    <row r="92067" spans="16:17">
      <c r="P92067" s="63"/>
      <c r="Q92067" s="63"/>
    </row>
    <row r="92068" spans="16:17">
      <c r="P92068" s="63"/>
      <c r="Q92068" s="63"/>
    </row>
    <row r="92069" spans="16:17">
      <c r="P92069" s="63"/>
      <c r="Q92069" s="63"/>
    </row>
    <row r="92070" spans="16:17">
      <c r="P92070" s="63"/>
      <c r="Q92070" s="63"/>
    </row>
    <row r="92071" spans="16:17">
      <c r="P92071" s="63"/>
      <c r="Q92071" s="63"/>
    </row>
    <row r="92072" spans="16:17">
      <c r="P92072" s="63"/>
      <c r="Q92072" s="63"/>
    </row>
    <row r="92073" spans="16:17">
      <c r="P92073" s="63"/>
      <c r="Q92073" s="63"/>
    </row>
    <row r="92074" spans="16:17">
      <c r="P92074" s="63"/>
      <c r="Q92074" s="63"/>
    </row>
    <row r="92075" spans="16:17">
      <c r="P92075" s="63"/>
      <c r="Q92075" s="63"/>
    </row>
    <row r="92076" spans="16:17">
      <c r="P92076" s="63"/>
      <c r="Q92076" s="63"/>
    </row>
    <row r="92077" spans="16:17">
      <c r="P92077" s="63"/>
      <c r="Q92077" s="63"/>
    </row>
    <row r="92078" spans="16:17">
      <c r="P92078" s="63"/>
      <c r="Q92078" s="63"/>
    </row>
    <row r="92079" spans="16:17">
      <c r="P92079" s="63"/>
      <c r="Q92079" s="63"/>
    </row>
    <row r="92080" spans="16:17">
      <c r="P92080" s="63"/>
      <c r="Q92080" s="63"/>
    </row>
    <row r="92081" spans="16:17">
      <c r="P92081" s="63"/>
      <c r="Q92081" s="63"/>
    </row>
    <row r="92082" spans="16:17">
      <c r="P92082" s="63"/>
      <c r="Q92082" s="63"/>
    </row>
    <row r="92083" spans="16:17">
      <c r="P92083" s="63"/>
      <c r="Q92083" s="63"/>
    </row>
    <row r="92084" spans="16:17">
      <c r="P92084" s="63"/>
      <c r="Q92084" s="63"/>
    </row>
    <row r="92085" spans="16:17">
      <c r="P92085" s="63"/>
      <c r="Q92085" s="63"/>
    </row>
    <row r="92086" spans="16:17">
      <c r="P92086" s="63"/>
      <c r="Q92086" s="63"/>
    </row>
    <row r="92087" spans="16:17">
      <c r="P92087" s="63"/>
      <c r="Q92087" s="63"/>
    </row>
    <row r="92088" spans="16:17">
      <c r="P92088" s="63"/>
      <c r="Q92088" s="63"/>
    </row>
    <row r="92089" spans="16:17">
      <c r="P92089" s="63"/>
      <c r="Q92089" s="63"/>
    </row>
    <row r="92090" spans="16:17">
      <c r="P92090" s="63"/>
      <c r="Q92090" s="63"/>
    </row>
    <row r="92091" spans="16:17">
      <c r="P92091" s="63"/>
      <c r="Q92091" s="63"/>
    </row>
    <row r="92092" spans="16:17">
      <c r="P92092" s="63"/>
      <c r="Q92092" s="63"/>
    </row>
    <row r="92093" spans="16:17">
      <c r="P92093" s="63"/>
      <c r="Q92093" s="63"/>
    </row>
    <row r="92094" spans="16:17">
      <c r="P92094" s="63"/>
      <c r="Q92094" s="63"/>
    </row>
    <row r="92095" spans="16:17">
      <c r="P92095" s="63"/>
      <c r="Q92095" s="63"/>
    </row>
    <row r="92096" spans="16:17">
      <c r="P92096" s="63"/>
      <c r="Q92096" s="63"/>
    </row>
    <row r="92097" spans="16:17">
      <c r="P92097" s="63"/>
      <c r="Q92097" s="63"/>
    </row>
    <row r="92098" spans="16:17">
      <c r="P92098" s="63"/>
      <c r="Q92098" s="63"/>
    </row>
    <row r="92099" spans="16:17">
      <c r="P92099" s="63"/>
      <c r="Q92099" s="63"/>
    </row>
    <row r="92100" spans="16:17">
      <c r="P92100" s="63"/>
      <c r="Q92100" s="63"/>
    </row>
    <row r="92101" spans="16:17">
      <c r="P92101" s="63"/>
      <c r="Q92101" s="63"/>
    </row>
    <row r="92102" spans="16:17">
      <c r="P92102" s="63"/>
      <c r="Q92102" s="63"/>
    </row>
    <row r="92103" spans="16:17">
      <c r="P92103" s="63"/>
      <c r="Q92103" s="63"/>
    </row>
    <row r="92104" spans="16:17">
      <c r="P92104" s="63"/>
      <c r="Q92104" s="63"/>
    </row>
    <row r="92105" spans="16:17">
      <c r="P92105" s="63"/>
      <c r="Q92105" s="63"/>
    </row>
    <row r="92106" spans="16:17">
      <c r="P92106" s="63"/>
      <c r="Q92106" s="63"/>
    </row>
    <row r="92107" spans="16:17">
      <c r="P92107" s="63"/>
      <c r="Q92107" s="63"/>
    </row>
    <row r="92108" spans="16:17">
      <c r="P92108" s="63"/>
      <c r="Q92108" s="63"/>
    </row>
    <row r="92109" spans="16:17">
      <c r="P92109" s="63"/>
      <c r="Q92109" s="63"/>
    </row>
    <row r="92110" spans="16:17">
      <c r="P92110" s="63"/>
      <c r="Q92110" s="63"/>
    </row>
    <row r="92111" spans="16:17">
      <c r="P92111" s="63"/>
      <c r="Q92111" s="63"/>
    </row>
    <row r="92112" spans="16:17">
      <c r="P92112" s="63"/>
      <c r="Q92112" s="63"/>
    </row>
    <row r="92113" spans="16:17">
      <c r="P92113" s="63"/>
      <c r="Q92113" s="63"/>
    </row>
    <row r="92114" spans="16:17">
      <c r="P92114" s="63"/>
      <c r="Q92114" s="63"/>
    </row>
    <row r="92115" spans="16:17">
      <c r="P92115" s="63"/>
      <c r="Q92115" s="63"/>
    </row>
    <row r="92116" spans="16:17">
      <c r="P92116" s="63"/>
      <c r="Q92116" s="63"/>
    </row>
    <row r="92117" spans="16:17">
      <c r="P92117" s="63"/>
      <c r="Q92117" s="63"/>
    </row>
    <row r="92118" spans="16:17">
      <c r="P92118" s="63"/>
      <c r="Q92118" s="63"/>
    </row>
    <row r="92119" spans="16:17">
      <c r="P92119" s="63"/>
      <c r="Q92119" s="63"/>
    </row>
    <row r="92120" spans="16:17">
      <c r="P92120" s="63"/>
      <c r="Q92120" s="63"/>
    </row>
    <row r="92121" spans="16:17">
      <c r="P92121" s="63"/>
      <c r="Q92121" s="63"/>
    </row>
    <row r="92122" spans="16:17">
      <c r="P92122" s="63"/>
      <c r="Q92122" s="63"/>
    </row>
    <row r="92123" spans="16:17">
      <c r="P92123" s="63"/>
      <c r="Q92123" s="63"/>
    </row>
    <row r="92124" spans="16:17">
      <c r="P92124" s="63"/>
      <c r="Q92124" s="63"/>
    </row>
    <row r="92125" spans="16:17">
      <c r="P92125" s="63"/>
      <c r="Q92125" s="63"/>
    </row>
    <row r="92126" spans="16:17">
      <c r="P92126" s="63"/>
      <c r="Q92126" s="63"/>
    </row>
    <row r="92127" spans="16:17">
      <c r="P92127" s="63"/>
      <c r="Q92127" s="63"/>
    </row>
    <row r="92128" spans="16:17">
      <c r="P92128" s="63"/>
      <c r="Q92128" s="63"/>
    </row>
    <row r="92129" spans="16:17">
      <c r="P92129" s="63"/>
      <c r="Q92129" s="63"/>
    </row>
    <row r="92130" spans="16:17">
      <c r="P92130" s="63"/>
      <c r="Q92130" s="63"/>
    </row>
    <row r="92131" spans="16:17">
      <c r="P92131" s="63"/>
      <c r="Q92131" s="63"/>
    </row>
    <row r="92132" spans="16:17">
      <c r="P92132" s="63"/>
      <c r="Q92132" s="63"/>
    </row>
    <row r="92133" spans="16:17">
      <c r="P92133" s="63"/>
      <c r="Q92133" s="63"/>
    </row>
    <row r="92134" spans="16:17">
      <c r="P92134" s="63"/>
      <c r="Q92134" s="63"/>
    </row>
    <row r="92135" spans="16:17">
      <c r="P92135" s="63"/>
      <c r="Q92135" s="63"/>
    </row>
    <row r="92136" spans="16:17">
      <c r="P92136" s="63"/>
      <c r="Q92136" s="63"/>
    </row>
    <row r="92137" spans="16:17">
      <c r="P92137" s="63"/>
      <c r="Q92137" s="63"/>
    </row>
    <row r="92138" spans="16:17">
      <c r="P92138" s="63"/>
      <c r="Q92138" s="63"/>
    </row>
    <row r="92139" spans="16:17">
      <c r="P92139" s="63"/>
      <c r="Q92139" s="63"/>
    </row>
    <row r="92140" spans="16:17">
      <c r="P92140" s="63"/>
      <c r="Q92140" s="63"/>
    </row>
    <row r="92141" spans="16:17">
      <c r="P92141" s="63"/>
      <c r="Q92141" s="63"/>
    </row>
    <row r="92142" spans="16:17">
      <c r="P92142" s="63"/>
      <c r="Q92142" s="63"/>
    </row>
    <row r="92143" spans="16:17">
      <c r="P92143" s="63"/>
      <c r="Q92143" s="63"/>
    </row>
    <row r="92144" spans="16:17">
      <c r="P92144" s="63"/>
      <c r="Q92144" s="63"/>
    </row>
    <row r="92145" spans="16:17">
      <c r="P92145" s="63"/>
      <c r="Q92145" s="63"/>
    </row>
    <row r="92146" spans="16:17">
      <c r="P92146" s="63"/>
      <c r="Q92146" s="63"/>
    </row>
    <row r="92147" spans="16:17">
      <c r="P92147" s="63"/>
      <c r="Q92147" s="63"/>
    </row>
    <row r="92148" spans="16:17">
      <c r="P92148" s="63"/>
      <c r="Q92148" s="63"/>
    </row>
    <row r="92149" spans="16:17">
      <c r="P92149" s="63"/>
      <c r="Q92149" s="63"/>
    </row>
    <row r="92150" spans="16:17">
      <c r="P92150" s="63"/>
      <c r="Q92150" s="63"/>
    </row>
    <row r="92151" spans="16:17">
      <c r="P92151" s="63"/>
      <c r="Q92151" s="63"/>
    </row>
    <row r="92152" spans="16:17">
      <c r="P92152" s="63"/>
      <c r="Q92152" s="63"/>
    </row>
    <row r="92153" spans="16:17">
      <c r="P92153" s="63"/>
      <c r="Q92153" s="63"/>
    </row>
    <row r="92154" spans="16:17">
      <c r="P92154" s="63"/>
      <c r="Q92154" s="63"/>
    </row>
    <row r="92155" spans="16:17">
      <c r="P92155" s="63"/>
      <c r="Q92155" s="63"/>
    </row>
    <row r="92156" spans="16:17">
      <c r="P92156" s="63"/>
      <c r="Q92156" s="63"/>
    </row>
    <row r="92157" spans="16:17">
      <c r="P92157" s="63"/>
      <c r="Q92157" s="63"/>
    </row>
    <row r="92158" spans="16:17">
      <c r="P92158" s="63"/>
      <c r="Q92158" s="63"/>
    </row>
    <row r="92159" spans="16:17">
      <c r="P92159" s="63"/>
      <c r="Q92159" s="63"/>
    </row>
    <row r="92160" spans="16:17">
      <c r="P92160" s="63"/>
      <c r="Q92160" s="63"/>
    </row>
    <row r="92161" spans="16:17">
      <c r="P92161" s="63"/>
      <c r="Q92161" s="63"/>
    </row>
    <row r="92162" spans="16:17">
      <c r="P92162" s="63"/>
      <c r="Q92162" s="63"/>
    </row>
    <row r="92163" spans="16:17">
      <c r="P92163" s="63"/>
      <c r="Q92163" s="63"/>
    </row>
    <row r="92164" spans="16:17">
      <c r="P92164" s="63"/>
      <c r="Q92164" s="63"/>
    </row>
    <row r="92165" spans="16:17">
      <c r="P92165" s="63"/>
      <c r="Q92165" s="63"/>
    </row>
    <row r="92166" spans="16:17">
      <c r="P92166" s="63"/>
      <c r="Q92166" s="63"/>
    </row>
    <row r="92167" spans="16:17">
      <c r="P92167" s="63"/>
      <c r="Q92167" s="63"/>
    </row>
    <row r="92168" spans="16:17">
      <c r="P92168" s="63"/>
      <c r="Q92168" s="63"/>
    </row>
    <row r="92169" spans="16:17">
      <c r="P92169" s="63"/>
      <c r="Q92169" s="63"/>
    </row>
    <row r="92170" spans="16:17">
      <c r="P92170" s="63"/>
      <c r="Q92170" s="63"/>
    </row>
    <row r="92171" spans="16:17">
      <c r="P92171" s="63"/>
      <c r="Q92171" s="63"/>
    </row>
    <row r="92172" spans="16:17">
      <c r="P92172" s="63"/>
      <c r="Q92172" s="63"/>
    </row>
    <row r="92173" spans="16:17">
      <c r="P92173" s="63"/>
      <c r="Q92173" s="63"/>
    </row>
    <row r="92174" spans="16:17">
      <c r="P92174" s="63"/>
      <c r="Q92174" s="63"/>
    </row>
    <row r="92175" spans="16:17">
      <c r="P92175" s="63"/>
      <c r="Q92175" s="63"/>
    </row>
    <row r="92176" spans="16:17">
      <c r="P92176" s="63"/>
      <c r="Q92176" s="63"/>
    </row>
    <row r="92177" spans="16:17">
      <c r="P92177" s="63"/>
      <c r="Q92177" s="63"/>
    </row>
    <row r="92178" spans="16:17">
      <c r="P92178" s="63"/>
      <c r="Q92178" s="63"/>
    </row>
    <row r="92179" spans="16:17">
      <c r="P92179" s="63"/>
      <c r="Q92179" s="63"/>
    </row>
    <row r="92180" spans="16:17">
      <c r="P92180" s="63"/>
      <c r="Q92180" s="63"/>
    </row>
    <row r="92181" spans="16:17">
      <c r="P92181" s="63"/>
      <c r="Q92181" s="63"/>
    </row>
    <row r="92182" spans="16:17">
      <c r="P92182" s="63"/>
      <c r="Q92182" s="63"/>
    </row>
    <row r="92183" spans="16:17">
      <c r="P92183" s="63"/>
      <c r="Q92183" s="63"/>
    </row>
    <row r="92184" spans="16:17">
      <c r="P92184" s="63"/>
      <c r="Q92184" s="63"/>
    </row>
    <row r="92185" spans="16:17">
      <c r="P92185" s="63"/>
      <c r="Q92185" s="63"/>
    </row>
    <row r="92186" spans="16:17">
      <c r="P92186" s="63"/>
      <c r="Q92186" s="63"/>
    </row>
    <row r="92187" spans="16:17">
      <c r="P92187" s="63"/>
      <c r="Q92187" s="63"/>
    </row>
    <row r="92188" spans="16:17">
      <c r="P92188" s="63"/>
      <c r="Q92188" s="63"/>
    </row>
    <row r="92189" spans="16:17">
      <c r="P92189" s="63"/>
      <c r="Q92189" s="63"/>
    </row>
    <row r="92190" spans="16:17">
      <c r="P92190" s="63"/>
      <c r="Q92190" s="63"/>
    </row>
    <row r="92191" spans="16:17">
      <c r="P92191" s="63"/>
      <c r="Q92191" s="63"/>
    </row>
    <row r="92192" spans="16:17">
      <c r="P92192" s="63"/>
      <c r="Q92192" s="63"/>
    </row>
    <row r="92193" spans="16:17">
      <c r="P92193" s="63"/>
      <c r="Q92193" s="63"/>
    </row>
    <row r="92194" spans="16:17">
      <c r="P92194" s="63"/>
      <c r="Q92194" s="63"/>
    </row>
    <row r="92195" spans="16:17">
      <c r="P92195" s="63"/>
      <c r="Q92195" s="63"/>
    </row>
    <row r="92196" spans="16:17">
      <c r="P92196" s="63"/>
      <c r="Q92196" s="63"/>
    </row>
    <row r="92197" spans="16:17">
      <c r="P92197" s="63"/>
      <c r="Q92197" s="63"/>
    </row>
    <row r="92198" spans="16:17">
      <c r="P92198" s="63"/>
      <c r="Q92198" s="63"/>
    </row>
    <row r="92199" spans="16:17">
      <c r="P92199" s="63"/>
      <c r="Q92199" s="63"/>
    </row>
    <row r="92200" spans="16:17">
      <c r="P92200" s="63"/>
      <c r="Q92200" s="63"/>
    </row>
    <row r="92201" spans="16:17">
      <c r="P92201" s="63"/>
      <c r="Q92201" s="63"/>
    </row>
    <row r="92202" spans="16:17">
      <c r="P92202" s="63"/>
      <c r="Q92202" s="63"/>
    </row>
    <row r="92203" spans="16:17">
      <c r="P92203" s="63"/>
      <c r="Q92203" s="63"/>
    </row>
    <row r="92204" spans="16:17">
      <c r="P92204" s="63"/>
      <c r="Q92204" s="63"/>
    </row>
    <row r="92205" spans="16:17">
      <c r="P92205" s="63"/>
      <c r="Q92205" s="63"/>
    </row>
    <row r="92206" spans="16:17">
      <c r="P92206" s="63"/>
      <c r="Q92206" s="63"/>
    </row>
    <row r="92207" spans="16:17">
      <c r="P92207" s="63"/>
      <c r="Q92207" s="63"/>
    </row>
    <row r="92208" spans="16:17">
      <c r="P92208" s="63"/>
      <c r="Q92208" s="63"/>
    </row>
    <row r="92209" spans="16:17">
      <c r="P92209" s="63"/>
      <c r="Q92209" s="63"/>
    </row>
    <row r="92210" spans="16:17">
      <c r="P92210" s="63"/>
      <c r="Q92210" s="63"/>
    </row>
    <row r="92211" spans="16:17">
      <c r="P92211" s="63"/>
      <c r="Q92211" s="63"/>
    </row>
    <row r="92212" spans="16:17">
      <c r="P92212" s="63"/>
      <c r="Q92212" s="63"/>
    </row>
    <row r="92213" spans="16:17">
      <c r="P92213" s="63"/>
      <c r="Q92213" s="63"/>
    </row>
    <row r="92214" spans="16:17">
      <c r="P92214" s="63"/>
      <c r="Q92214" s="63"/>
    </row>
    <row r="92215" spans="16:17">
      <c r="P92215" s="63"/>
      <c r="Q92215" s="63"/>
    </row>
    <row r="92216" spans="16:17">
      <c r="P92216" s="63"/>
      <c r="Q92216" s="63"/>
    </row>
    <row r="92217" spans="16:17">
      <c r="P92217" s="63"/>
      <c r="Q92217" s="63"/>
    </row>
    <row r="92218" spans="16:17">
      <c r="P92218" s="63"/>
      <c r="Q92218" s="63"/>
    </row>
    <row r="92219" spans="16:17">
      <c r="P92219" s="63"/>
      <c r="Q92219" s="63"/>
    </row>
    <row r="92220" spans="16:17">
      <c r="P92220" s="63"/>
      <c r="Q92220" s="63"/>
    </row>
    <row r="92221" spans="16:17">
      <c r="P92221" s="63"/>
      <c r="Q92221" s="63"/>
    </row>
    <row r="92222" spans="16:17">
      <c r="P92222" s="63"/>
      <c r="Q92222" s="63"/>
    </row>
    <row r="92223" spans="16:17">
      <c r="P92223" s="63"/>
      <c r="Q92223" s="63"/>
    </row>
    <row r="92224" spans="16:17">
      <c r="P92224" s="63"/>
      <c r="Q92224" s="63"/>
    </row>
    <row r="92225" spans="16:17">
      <c r="P92225" s="63"/>
      <c r="Q92225" s="63"/>
    </row>
    <row r="92226" spans="16:17">
      <c r="P92226" s="63"/>
      <c r="Q92226" s="63"/>
    </row>
    <row r="92227" spans="16:17">
      <c r="P92227" s="63"/>
      <c r="Q92227" s="63"/>
    </row>
    <row r="92228" spans="16:17">
      <c r="P92228" s="63"/>
      <c r="Q92228" s="63"/>
    </row>
    <row r="92229" spans="16:17">
      <c r="P92229" s="63"/>
      <c r="Q92229" s="63"/>
    </row>
    <row r="92230" spans="16:17">
      <c r="P92230" s="63"/>
      <c r="Q92230" s="63"/>
    </row>
    <row r="92231" spans="16:17">
      <c r="P92231" s="63"/>
      <c r="Q92231" s="63"/>
    </row>
    <row r="92232" spans="16:17">
      <c r="P92232" s="63"/>
      <c r="Q92232" s="63"/>
    </row>
    <row r="92233" spans="16:17">
      <c r="P92233" s="63"/>
      <c r="Q92233" s="63"/>
    </row>
    <row r="92234" spans="16:17">
      <c r="P92234" s="63"/>
      <c r="Q92234" s="63"/>
    </row>
    <row r="92235" spans="16:17">
      <c r="P92235" s="63"/>
      <c r="Q92235" s="63"/>
    </row>
    <row r="92236" spans="16:17">
      <c r="P92236" s="63"/>
      <c r="Q92236" s="63"/>
    </row>
    <row r="92237" spans="16:17">
      <c r="P92237" s="63"/>
      <c r="Q92237" s="63"/>
    </row>
    <row r="92238" spans="16:17">
      <c r="P92238" s="63"/>
      <c r="Q92238" s="63"/>
    </row>
    <row r="92239" spans="16:17">
      <c r="P92239" s="63"/>
      <c r="Q92239" s="63"/>
    </row>
    <row r="92240" spans="16:17">
      <c r="P92240" s="63"/>
      <c r="Q92240" s="63"/>
    </row>
    <row r="92241" spans="16:17">
      <c r="P92241" s="63"/>
      <c r="Q92241" s="63"/>
    </row>
    <row r="92242" spans="16:17">
      <c r="P92242" s="63"/>
      <c r="Q92242" s="63"/>
    </row>
    <row r="92243" spans="16:17">
      <c r="P92243" s="63"/>
      <c r="Q92243" s="63"/>
    </row>
    <row r="92244" spans="16:17">
      <c r="P92244" s="63"/>
      <c r="Q92244" s="63"/>
    </row>
    <row r="92245" spans="16:17">
      <c r="P92245" s="63"/>
      <c r="Q92245" s="63"/>
    </row>
    <row r="92246" spans="16:17">
      <c r="P92246" s="63"/>
      <c r="Q92246" s="63"/>
    </row>
    <row r="92247" spans="16:17">
      <c r="P92247" s="63"/>
      <c r="Q92247" s="63"/>
    </row>
    <row r="92248" spans="16:17">
      <c r="P92248" s="63"/>
      <c r="Q92248" s="63"/>
    </row>
    <row r="92249" spans="16:17">
      <c r="P92249" s="63"/>
      <c r="Q92249" s="63"/>
    </row>
    <row r="92250" spans="16:17">
      <c r="P92250" s="63"/>
      <c r="Q92250" s="63"/>
    </row>
    <row r="92251" spans="16:17">
      <c r="P92251" s="63"/>
      <c r="Q92251" s="63"/>
    </row>
    <row r="92252" spans="16:17">
      <c r="P92252" s="63"/>
      <c r="Q92252" s="63"/>
    </row>
    <row r="92253" spans="16:17">
      <c r="P92253" s="63"/>
      <c r="Q92253" s="63"/>
    </row>
    <row r="92254" spans="16:17">
      <c r="P92254" s="63"/>
      <c r="Q92254" s="63"/>
    </row>
    <row r="92255" spans="16:17">
      <c r="P92255" s="63"/>
      <c r="Q92255" s="63"/>
    </row>
    <row r="92256" spans="16:17">
      <c r="P92256" s="63"/>
      <c r="Q92256" s="63"/>
    </row>
    <row r="92257" spans="16:17">
      <c r="P92257" s="63"/>
      <c r="Q92257" s="63"/>
    </row>
    <row r="92258" spans="16:17">
      <c r="P92258" s="63"/>
      <c r="Q92258" s="63"/>
    </row>
    <row r="92259" spans="16:17">
      <c r="P92259" s="63"/>
      <c r="Q92259" s="63"/>
    </row>
    <row r="92260" spans="16:17">
      <c r="P92260" s="63"/>
      <c r="Q92260" s="63"/>
    </row>
    <row r="92261" spans="16:17">
      <c r="P92261" s="63"/>
      <c r="Q92261" s="63"/>
    </row>
    <row r="92262" spans="16:17">
      <c r="P92262" s="63"/>
      <c r="Q92262" s="63"/>
    </row>
    <row r="92263" spans="16:17">
      <c r="P92263" s="63"/>
      <c r="Q92263" s="63"/>
    </row>
    <row r="92264" spans="16:17">
      <c r="P92264" s="63"/>
      <c r="Q92264" s="63"/>
    </row>
    <row r="92265" spans="16:17">
      <c r="P92265" s="63"/>
      <c r="Q92265" s="63"/>
    </row>
    <row r="92266" spans="16:17">
      <c r="P92266" s="63"/>
      <c r="Q92266" s="63"/>
    </row>
    <row r="92267" spans="16:17">
      <c r="P92267" s="63"/>
      <c r="Q92267" s="63"/>
    </row>
    <row r="92268" spans="16:17">
      <c r="P92268" s="63"/>
      <c r="Q92268" s="63"/>
    </row>
    <row r="92269" spans="16:17">
      <c r="P92269" s="63"/>
      <c r="Q92269" s="63"/>
    </row>
    <row r="92270" spans="16:17">
      <c r="P92270" s="63"/>
      <c r="Q92270" s="63"/>
    </row>
    <row r="92271" spans="16:17">
      <c r="P92271" s="63"/>
      <c r="Q92271" s="63"/>
    </row>
    <row r="92272" spans="16:17">
      <c r="P92272" s="63"/>
      <c r="Q92272" s="63"/>
    </row>
    <row r="92273" spans="16:17">
      <c r="P92273" s="63"/>
      <c r="Q92273" s="63"/>
    </row>
    <row r="92274" spans="16:17">
      <c r="P92274" s="63"/>
      <c r="Q92274" s="63"/>
    </row>
    <row r="92275" spans="16:17">
      <c r="P92275" s="63"/>
      <c r="Q92275" s="63"/>
    </row>
    <row r="92276" spans="16:17">
      <c r="P92276" s="63"/>
      <c r="Q92276" s="63"/>
    </row>
    <row r="92277" spans="16:17">
      <c r="P92277" s="63"/>
      <c r="Q92277" s="63"/>
    </row>
    <row r="92278" spans="16:17">
      <c r="P92278" s="63"/>
      <c r="Q92278" s="63"/>
    </row>
    <row r="92279" spans="16:17">
      <c r="P92279" s="63"/>
      <c r="Q92279" s="63"/>
    </row>
    <row r="92280" spans="16:17">
      <c r="P92280" s="63"/>
      <c r="Q92280" s="63"/>
    </row>
    <row r="92281" spans="16:17">
      <c r="P92281" s="63"/>
      <c r="Q92281" s="63"/>
    </row>
    <row r="92282" spans="16:17">
      <c r="P92282" s="63"/>
      <c r="Q92282" s="63"/>
    </row>
    <row r="92283" spans="16:17">
      <c r="P92283" s="63"/>
      <c r="Q92283" s="63"/>
    </row>
    <row r="92284" spans="16:17">
      <c r="P92284" s="63"/>
      <c r="Q92284" s="63"/>
    </row>
    <row r="92285" spans="16:17">
      <c r="P92285" s="63"/>
      <c r="Q92285" s="63"/>
    </row>
    <row r="92286" spans="16:17">
      <c r="P92286" s="63"/>
      <c r="Q92286" s="63"/>
    </row>
    <row r="92287" spans="16:17">
      <c r="P92287" s="63"/>
      <c r="Q92287" s="63"/>
    </row>
    <row r="92288" spans="16:17">
      <c r="P92288" s="63"/>
      <c r="Q92288" s="63"/>
    </row>
    <row r="92289" spans="16:17">
      <c r="P92289" s="63"/>
      <c r="Q92289" s="63"/>
    </row>
    <row r="92290" spans="16:17">
      <c r="P92290" s="63"/>
      <c r="Q92290" s="63"/>
    </row>
    <row r="92291" spans="16:17">
      <c r="P92291" s="63"/>
      <c r="Q92291" s="63"/>
    </row>
    <row r="92292" spans="16:17">
      <c r="P92292" s="63"/>
      <c r="Q92292" s="63"/>
    </row>
    <row r="92293" spans="16:17">
      <c r="P92293" s="63"/>
      <c r="Q92293" s="63"/>
    </row>
    <row r="92294" spans="16:17">
      <c r="P92294" s="63"/>
      <c r="Q92294" s="63"/>
    </row>
    <row r="92295" spans="16:17">
      <c r="P92295" s="63"/>
      <c r="Q92295" s="63"/>
    </row>
    <row r="92296" spans="16:17">
      <c r="P92296" s="63"/>
      <c r="Q92296" s="63"/>
    </row>
    <row r="92297" spans="16:17">
      <c r="P92297" s="63"/>
      <c r="Q92297" s="63"/>
    </row>
    <row r="92298" spans="16:17">
      <c r="P92298" s="63"/>
      <c r="Q92298" s="63"/>
    </row>
    <row r="92299" spans="16:17">
      <c r="P92299" s="63"/>
      <c r="Q92299" s="63"/>
    </row>
    <row r="92300" spans="16:17">
      <c r="P92300" s="63"/>
      <c r="Q92300" s="63"/>
    </row>
    <row r="92301" spans="16:17">
      <c r="P92301" s="63"/>
      <c r="Q92301" s="63"/>
    </row>
    <row r="92302" spans="16:17">
      <c r="P92302" s="63"/>
      <c r="Q92302" s="63"/>
    </row>
    <row r="92303" spans="16:17">
      <c r="P92303" s="63"/>
      <c r="Q92303" s="63"/>
    </row>
    <row r="92304" spans="16:17">
      <c r="P92304" s="63"/>
      <c r="Q92304" s="63"/>
    </row>
    <row r="92305" spans="16:17">
      <c r="P92305" s="63"/>
      <c r="Q92305" s="63"/>
    </row>
    <row r="92306" spans="16:17">
      <c r="P92306" s="63"/>
      <c r="Q92306" s="63"/>
    </row>
    <row r="92307" spans="16:17">
      <c r="P92307" s="63"/>
      <c r="Q92307" s="63"/>
    </row>
    <row r="92308" spans="16:17">
      <c r="P92308" s="63"/>
      <c r="Q92308" s="63"/>
    </row>
    <row r="92309" spans="16:17">
      <c r="P92309" s="63"/>
      <c r="Q92309" s="63"/>
    </row>
    <row r="92310" spans="16:17">
      <c r="P92310" s="63"/>
      <c r="Q92310" s="63"/>
    </row>
    <row r="92311" spans="16:17">
      <c r="P92311" s="63"/>
      <c r="Q92311" s="63"/>
    </row>
    <row r="92312" spans="16:17">
      <c r="P92312" s="63"/>
      <c r="Q92312" s="63"/>
    </row>
    <row r="92313" spans="16:17">
      <c r="P92313" s="63"/>
      <c r="Q92313" s="63"/>
    </row>
    <row r="92314" spans="16:17">
      <c r="P92314" s="63"/>
      <c r="Q92314" s="63"/>
    </row>
    <row r="92315" spans="16:17">
      <c r="P92315" s="63"/>
      <c r="Q92315" s="63"/>
    </row>
    <row r="92316" spans="16:17">
      <c r="P92316" s="63"/>
      <c r="Q92316" s="63"/>
    </row>
    <row r="92317" spans="16:17">
      <c r="P92317" s="63"/>
      <c r="Q92317" s="63"/>
    </row>
    <row r="92318" spans="16:17">
      <c r="P92318" s="63"/>
      <c r="Q92318" s="63"/>
    </row>
    <row r="92319" spans="16:17">
      <c r="P92319" s="63"/>
      <c r="Q92319" s="63"/>
    </row>
    <row r="92320" spans="16:17">
      <c r="P92320" s="63"/>
      <c r="Q92320" s="63"/>
    </row>
    <row r="92321" spans="16:17">
      <c r="P92321" s="63"/>
      <c r="Q92321" s="63"/>
    </row>
    <row r="92322" spans="16:17">
      <c r="P92322" s="63"/>
      <c r="Q92322" s="63"/>
    </row>
    <row r="92323" spans="16:17">
      <c r="P92323" s="63"/>
      <c r="Q92323" s="63"/>
    </row>
    <row r="92324" spans="16:17">
      <c r="P92324" s="63"/>
      <c r="Q92324" s="63"/>
    </row>
    <row r="92325" spans="16:17">
      <c r="P92325" s="63"/>
      <c r="Q92325" s="63"/>
    </row>
    <row r="92326" spans="16:17">
      <c r="P92326" s="63"/>
      <c r="Q92326" s="63"/>
    </row>
    <row r="92327" spans="16:17">
      <c r="P92327" s="63"/>
      <c r="Q92327" s="63"/>
    </row>
    <row r="92328" spans="16:17">
      <c r="P92328" s="63"/>
      <c r="Q92328" s="63"/>
    </row>
    <row r="92329" spans="16:17">
      <c r="P92329" s="63"/>
      <c r="Q92329" s="63"/>
    </row>
    <row r="92330" spans="16:17">
      <c r="P92330" s="63"/>
      <c r="Q92330" s="63"/>
    </row>
    <row r="92331" spans="16:17">
      <c r="P92331" s="63"/>
      <c r="Q92331" s="63"/>
    </row>
    <row r="92332" spans="16:17">
      <c r="P92332" s="63"/>
      <c r="Q92332" s="63"/>
    </row>
    <row r="92333" spans="16:17">
      <c r="P92333" s="63"/>
      <c r="Q92333" s="63"/>
    </row>
    <row r="92334" spans="16:17">
      <c r="P92334" s="63"/>
      <c r="Q92334" s="63"/>
    </row>
    <row r="92335" spans="16:17">
      <c r="P92335" s="63"/>
      <c r="Q92335" s="63"/>
    </row>
    <row r="92336" spans="16:17">
      <c r="P92336" s="63"/>
      <c r="Q92336" s="63"/>
    </row>
    <row r="92337" spans="16:17">
      <c r="P92337" s="63"/>
      <c r="Q92337" s="63"/>
    </row>
    <row r="92338" spans="16:17">
      <c r="P92338" s="63"/>
      <c r="Q92338" s="63"/>
    </row>
    <row r="92339" spans="16:17">
      <c r="P92339" s="63"/>
      <c r="Q92339" s="63"/>
    </row>
    <row r="92340" spans="16:17">
      <c r="P92340" s="63"/>
      <c r="Q92340" s="63"/>
    </row>
    <row r="92341" spans="16:17">
      <c r="P92341" s="63"/>
      <c r="Q92341" s="63"/>
    </row>
    <row r="92342" spans="16:17">
      <c r="P92342" s="63"/>
      <c r="Q92342" s="63"/>
    </row>
    <row r="92343" spans="16:17">
      <c r="P92343" s="63"/>
      <c r="Q92343" s="63"/>
    </row>
    <row r="92344" spans="16:17">
      <c r="P92344" s="63"/>
      <c r="Q92344" s="63"/>
    </row>
    <row r="92345" spans="16:17">
      <c r="P92345" s="63"/>
      <c r="Q92345" s="63"/>
    </row>
    <row r="92346" spans="16:17">
      <c r="P92346" s="63"/>
      <c r="Q92346" s="63"/>
    </row>
    <row r="92347" spans="16:17">
      <c r="P92347" s="63"/>
      <c r="Q92347" s="63"/>
    </row>
    <row r="92348" spans="16:17">
      <c r="P92348" s="63"/>
      <c r="Q92348" s="63"/>
    </row>
    <row r="92349" spans="16:17">
      <c r="P92349" s="63"/>
      <c r="Q92349" s="63"/>
    </row>
    <row r="92350" spans="16:17">
      <c r="P92350" s="63"/>
      <c r="Q92350" s="63"/>
    </row>
    <row r="92351" spans="16:17">
      <c r="P92351" s="63"/>
      <c r="Q92351" s="63"/>
    </row>
    <row r="92352" spans="16:17">
      <c r="P92352" s="63"/>
      <c r="Q92352" s="63"/>
    </row>
    <row r="92353" spans="16:17">
      <c r="P92353" s="63"/>
      <c r="Q92353" s="63"/>
    </row>
    <row r="92354" spans="16:17">
      <c r="P92354" s="63"/>
      <c r="Q92354" s="63"/>
    </row>
    <row r="92355" spans="16:17">
      <c r="P92355" s="63"/>
      <c r="Q92355" s="63"/>
    </row>
    <row r="92356" spans="16:17">
      <c r="P92356" s="63"/>
      <c r="Q92356" s="63"/>
    </row>
    <row r="92357" spans="16:17">
      <c r="P92357" s="63"/>
      <c r="Q92357" s="63"/>
    </row>
    <row r="92358" spans="16:17">
      <c r="P92358" s="63"/>
      <c r="Q92358" s="63"/>
    </row>
    <row r="92359" spans="16:17">
      <c r="P92359" s="63"/>
      <c r="Q92359" s="63"/>
    </row>
    <row r="92360" spans="16:17">
      <c r="P92360" s="63"/>
      <c r="Q92360" s="63"/>
    </row>
    <row r="92361" spans="16:17">
      <c r="P92361" s="63"/>
      <c r="Q92361" s="63"/>
    </row>
    <row r="92362" spans="16:17">
      <c r="P92362" s="63"/>
      <c r="Q92362" s="63"/>
    </row>
    <row r="92363" spans="16:17">
      <c r="P92363" s="63"/>
      <c r="Q92363" s="63"/>
    </row>
    <row r="92364" spans="16:17">
      <c r="P92364" s="63"/>
      <c r="Q92364" s="63"/>
    </row>
    <row r="92365" spans="16:17">
      <c r="P92365" s="63"/>
      <c r="Q92365" s="63"/>
    </row>
    <row r="92366" spans="16:17">
      <c r="P92366" s="63"/>
      <c r="Q92366" s="63"/>
    </row>
    <row r="92367" spans="16:17">
      <c r="P92367" s="63"/>
      <c r="Q92367" s="63"/>
    </row>
    <row r="92368" spans="16:17">
      <c r="P92368" s="63"/>
      <c r="Q92368" s="63"/>
    </row>
    <row r="92369" spans="16:17">
      <c r="P92369" s="63"/>
      <c r="Q92369" s="63"/>
    </row>
    <row r="92370" spans="16:17">
      <c r="P92370" s="63"/>
      <c r="Q92370" s="63"/>
    </row>
    <row r="92371" spans="16:17">
      <c r="P92371" s="63"/>
      <c r="Q92371" s="63"/>
    </row>
    <row r="92372" spans="16:17">
      <c r="P92372" s="63"/>
      <c r="Q92372" s="63"/>
    </row>
    <row r="92373" spans="16:17">
      <c r="P92373" s="63"/>
      <c r="Q92373" s="63"/>
    </row>
    <row r="92374" spans="16:17">
      <c r="P92374" s="63"/>
      <c r="Q92374" s="63"/>
    </row>
    <row r="92375" spans="16:17">
      <c r="P92375" s="63"/>
      <c r="Q92375" s="63"/>
    </row>
    <row r="92376" spans="16:17">
      <c r="P92376" s="63"/>
      <c r="Q92376" s="63"/>
    </row>
    <row r="92377" spans="16:17">
      <c r="P92377" s="63"/>
      <c r="Q92377" s="63"/>
    </row>
    <row r="92378" spans="16:17">
      <c r="P92378" s="63"/>
      <c r="Q92378" s="63"/>
    </row>
    <row r="92379" spans="16:17">
      <c r="P92379" s="63"/>
      <c r="Q92379" s="63"/>
    </row>
    <row r="92380" spans="16:17">
      <c r="P92380" s="63"/>
      <c r="Q92380" s="63"/>
    </row>
    <row r="92381" spans="16:17">
      <c r="P92381" s="63"/>
      <c r="Q92381" s="63"/>
    </row>
    <row r="92382" spans="16:17">
      <c r="P92382" s="63"/>
      <c r="Q92382" s="63"/>
    </row>
    <row r="92383" spans="16:17">
      <c r="P92383" s="63"/>
      <c r="Q92383" s="63"/>
    </row>
    <row r="92384" spans="16:17">
      <c r="P92384" s="63"/>
      <c r="Q92384" s="63"/>
    </row>
    <row r="92385" spans="16:17">
      <c r="P92385" s="63"/>
      <c r="Q92385" s="63"/>
    </row>
    <row r="92386" spans="16:17">
      <c r="P92386" s="63"/>
      <c r="Q92386" s="63"/>
    </row>
    <row r="92387" spans="16:17">
      <c r="P92387" s="63"/>
      <c r="Q92387" s="63"/>
    </row>
    <row r="92388" spans="16:17">
      <c r="P92388" s="63"/>
      <c r="Q92388" s="63"/>
    </row>
    <row r="92389" spans="16:17">
      <c r="P92389" s="63"/>
      <c r="Q92389" s="63"/>
    </row>
    <row r="92390" spans="16:17">
      <c r="P92390" s="63"/>
      <c r="Q92390" s="63"/>
    </row>
    <row r="92391" spans="16:17">
      <c r="P92391" s="63"/>
      <c r="Q92391" s="63"/>
    </row>
    <row r="92392" spans="16:17">
      <c r="P92392" s="63"/>
      <c r="Q92392" s="63"/>
    </row>
    <row r="92393" spans="16:17">
      <c r="P92393" s="63"/>
      <c r="Q92393" s="63"/>
    </row>
    <row r="92394" spans="16:17">
      <c r="P92394" s="63"/>
      <c r="Q92394" s="63"/>
    </row>
    <row r="92395" spans="16:17">
      <c r="P92395" s="63"/>
      <c r="Q92395" s="63"/>
    </row>
    <row r="92396" spans="16:17">
      <c r="P92396" s="63"/>
      <c r="Q92396" s="63"/>
    </row>
    <row r="92397" spans="16:17">
      <c r="P92397" s="63"/>
      <c r="Q92397" s="63"/>
    </row>
    <row r="92398" spans="16:17">
      <c r="P92398" s="63"/>
      <c r="Q92398" s="63"/>
    </row>
    <row r="92399" spans="16:17">
      <c r="P92399" s="63"/>
      <c r="Q92399" s="63"/>
    </row>
    <row r="92400" spans="16:17">
      <c r="P92400" s="63"/>
      <c r="Q92400" s="63"/>
    </row>
    <row r="92401" spans="16:17">
      <c r="P92401" s="63"/>
      <c r="Q92401" s="63"/>
    </row>
    <row r="92402" spans="16:17">
      <c r="P92402" s="63"/>
      <c r="Q92402" s="63"/>
    </row>
    <row r="92403" spans="16:17">
      <c r="P92403" s="63"/>
      <c r="Q92403" s="63"/>
    </row>
    <row r="92404" spans="16:17">
      <c r="P92404" s="63"/>
      <c r="Q92404" s="63"/>
    </row>
    <row r="92405" spans="16:17">
      <c r="P92405" s="63"/>
      <c r="Q92405" s="63"/>
    </row>
    <row r="92406" spans="16:17">
      <c r="P92406" s="63"/>
      <c r="Q92406" s="63"/>
    </row>
    <row r="92407" spans="16:17">
      <c r="P92407" s="63"/>
      <c r="Q92407" s="63"/>
    </row>
    <row r="92408" spans="16:17">
      <c r="P92408" s="63"/>
      <c r="Q92408" s="63"/>
    </row>
    <row r="92409" spans="16:17">
      <c r="P92409" s="63"/>
      <c r="Q92409" s="63"/>
    </row>
    <row r="92410" spans="16:17">
      <c r="P92410" s="63"/>
      <c r="Q92410" s="63"/>
    </row>
    <row r="92411" spans="16:17">
      <c r="P92411" s="63"/>
      <c r="Q92411" s="63"/>
    </row>
    <row r="92412" spans="16:17">
      <c r="P92412" s="63"/>
      <c r="Q92412" s="63"/>
    </row>
    <row r="92413" spans="16:17">
      <c r="P92413" s="63"/>
      <c r="Q92413" s="63"/>
    </row>
    <row r="92414" spans="16:17">
      <c r="P92414" s="63"/>
      <c r="Q92414" s="63"/>
    </row>
    <row r="92415" spans="16:17">
      <c r="P92415" s="63"/>
      <c r="Q92415" s="63"/>
    </row>
    <row r="92416" spans="16:17">
      <c r="P92416" s="63"/>
      <c r="Q92416" s="63"/>
    </row>
    <row r="92417" spans="16:17">
      <c r="P92417" s="63"/>
      <c r="Q92417" s="63"/>
    </row>
    <row r="92418" spans="16:17">
      <c r="P92418" s="63"/>
      <c r="Q92418" s="63"/>
    </row>
    <row r="92419" spans="16:17">
      <c r="P92419" s="63"/>
      <c r="Q92419" s="63"/>
    </row>
    <row r="92420" spans="16:17">
      <c r="P92420" s="63"/>
      <c r="Q92420" s="63"/>
    </row>
    <row r="92421" spans="16:17">
      <c r="P92421" s="63"/>
      <c r="Q92421" s="63"/>
    </row>
    <row r="92422" spans="16:17">
      <c r="P92422" s="63"/>
      <c r="Q92422" s="63"/>
    </row>
    <row r="92423" spans="16:17">
      <c r="P92423" s="63"/>
      <c r="Q92423" s="63"/>
    </row>
    <row r="92424" spans="16:17">
      <c r="P92424" s="63"/>
      <c r="Q92424" s="63"/>
    </row>
    <row r="92425" spans="16:17">
      <c r="P92425" s="63"/>
      <c r="Q92425" s="63"/>
    </row>
    <row r="92426" spans="16:17">
      <c r="P92426" s="63"/>
      <c r="Q92426" s="63"/>
    </row>
    <row r="92427" spans="16:17">
      <c r="P92427" s="63"/>
      <c r="Q92427" s="63"/>
    </row>
    <row r="92428" spans="16:17">
      <c r="P92428" s="63"/>
      <c r="Q92428" s="63"/>
    </row>
    <row r="92429" spans="16:17">
      <c r="P92429" s="63"/>
      <c r="Q92429" s="63"/>
    </row>
    <row r="92430" spans="16:17">
      <c r="P92430" s="63"/>
      <c r="Q92430" s="63"/>
    </row>
    <row r="92431" spans="16:17">
      <c r="P92431" s="63"/>
      <c r="Q92431" s="63"/>
    </row>
    <row r="92432" spans="16:17">
      <c r="P92432" s="63"/>
      <c r="Q92432" s="63"/>
    </row>
    <row r="92433" spans="16:17">
      <c r="P92433" s="63"/>
      <c r="Q92433" s="63"/>
    </row>
    <row r="92434" spans="16:17">
      <c r="P92434" s="63"/>
      <c r="Q92434" s="63"/>
    </row>
    <row r="92435" spans="16:17">
      <c r="P92435" s="63"/>
      <c r="Q92435" s="63"/>
    </row>
    <row r="92436" spans="16:17">
      <c r="P92436" s="63"/>
      <c r="Q92436" s="63"/>
    </row>
    <row r="92437" spans="16:17">
      <c r="P92437" s="63"/>
      <c r="Q92437" s="63"/>
    </row>
    <row r="92438" spans="16:17">
      <c r="P92438" s="63"/>
      <c r="Q92438" s="63"/>
    </row>
    <row r="92439" spans="16:17">
      <c r="P92439" s="63"/>
      <c r="Q92439" s="63"/>
    </row>
    <row r="92440" spans="16:17">
      <c r="P92440" s="63"/>
      <c r="Q92440" s="63"/>
    </row>
    <row r="92441" spans="16:17">
      <c r="P92441" s="63"/>
      <c r="Q92441" s="63"/>
    </row>
    <row r="92442" spans="16:17">
      <c r="P92442" s="63"/>
      <c r="Q92442" s="63"/>
    </row>
    <row r="92443" spans="16:17">
      <c r="P92443" s="63"/>
      <c r="Q92443" s="63"/>
    </row>
    <row r="92444" spans="16:17">
      <c r="P92444" s="63"/>
      <c r="Q92444" s="63"/>
    </row>
    <row r="92445" spans="16:17">
      <c r="P92445" s="63"/>
      <c r="Q92445" s="63"/>
    </row>
    <row r="92446" spans="16:17">
      <c r="P92446" s="63"/>
      <c r="Q92446" s="63"/>
    </row>
    <row r="92447" spans="16:17">
      <c r="P92447" s="63"/>
      <c r="Q92447" s="63"/>
    </row>
    <row r="92448" spans="16:17">
      <c r="P92448" s="63"/>
      <c r="Q92448" s="63"/>
    </row>
    <row r="92449" spans="16:17">
      <c r="P92449" s="63"/>
      <c r="Q92449" s="63"/>
    </row>
    <row r="92450" spans="16:17">
      <c r="P92450" s="63"/>
      <c r="Q92450" s="63"/>
    </row>
    <row r="92451" spans="16:17">
      <c r="P92451" s="63"/>
      <c r="Q92451" s="63"/>
    </row>
    <row r="92452" spans="16:17">
      <c r="P92452" s="63"/>
      <c r="Q92452" s="63"/>
    </row>
    <row r="92453" spans="16:17">
      <c r="P92453" s="63"/>
      <c r="Q92453" s="63"/>
    </row>
    <row r="92454" spans="16:17">
      <c r="P92454" s="63"/>
      <c r="Q92454" s="63"/>
    </row>
    <row r="92455" spans="16:17">
      <c r="P92455" s="63"/>
      <c r="Q92455" s="63"/>
    </row>
    <row r="92456" spans="16:17">
      <c r="P92456" s="63"/>
      <c r="Q92456" s="63"/>
    </row>
    <row r="92457" spans="16:17">
      <c r="P92457" s="63"/>
      <c r="Q92457" s="63"/>
    </row>
    <row r="92458" spans="16:17">
      <c r="P92458" s="63"/>
      <c r="Q92458" s="63"/>
    </row>
    <row r="92459" spans="16:17">
      <c r="P92459" s="63"/>
      <c r="Q92459" s="63"/>
    </row>
    <row r="92460" spans="16:17">
      <c r="P92460" s="63"/>
      <c r="Q92460" s="63"/>
    </row>
    <row r="92461" spans="16:17">
      <c r="P92461" s="63"/>
      <c r="Q92461" s="63"/>
    </row>
    <row r="92462" spans="16:17">
      <c r="P92462" s="63"/>
      <c r="Q92462" s="63"/>
    </row>
    <row r="92463" spans="16:17">
      <c r="P92463" s="63"/>
      <c r="Q92463" s="63"/>
    </row>
    <row r="92464" spans="16:17">
      <c r="P92464" s="63"/>
      <c r="Q92464" s="63"/>
    </row>
    <row r="92465" spans="16:17">
      <c r="P92465" s="63"/>
      <c r="Q92465" s="63"/>
    </row>
    <row r="92466" spans="16:17">
      <c r="P92466" s="63"/>
      <c r="Q92466" s="63"/>
    </row>
    <row r="92467" spans="16:17">
      <c r="P92467" s="63"/>
      <c r="Q92467" s="63"/>
    </row>
    <row r="92468" spans="16:17">
      <c r="P92468" s="63"/>
      <c r="Q92468" s="63"/>
    </row>
    <row r="92469" spans="16:17">
      <c r="P92469" s="63"/>
      <c r="Q92469" s="63"/>
    </row>
    <row r="92470" spans="16:17">
      <c r="P92470" s="63"/>
      <c r="Q92470" s="63"/>
    </row>
    <row r="92471" spans="16:17">
      <c r="P92471" s="63"/>
      <c r="Q92471" s="63"/>
    </row>
    <row r="92472" spans="16:17">
      <c r="P92472" s="63"/>
      <c r="Q92472" s="63"/>
    </row>
    <row r="92473" spans="16:17">
      <c r="P92473" s="63"/>
      <c r="Q92473" s="63"/>
    </row>
    <row r="92474" spans="16:17">
      <c r="P92474" s="63"/>
      <c r="Q92474" s="63"/>
    </row>
    <row r="92475" spans="16:17">
      <c r="P92475" s="63"/>
      <c r="Q92475" s="63"/>
    </row>
    <row r="92476" spans="16:17">
      <c r="P92476" s="63"/>
      <c r="Q92476" s="63"/>
    </row>
    <row r="92477" spans="16:17">
      <c r="P92477" s="63"/>
      <c r="Q92477" s="63"/>
    </row>
    <row r="92478" spans="16:17">
      <c r="P92478" s="63"/>
      <c r="Q92478" s="63"/>
    </row>
    <row r="92479" spans="16:17">
      <c r="P92479" s="63"/>
      <c r="Q92479" s="63"/>
    </row>
    <row r="92480" spans="16:17">
      <c r="P92480" s="63"/>
      <c r="Q92480" s="63"/>
    </row>
    <row r="92481" spans="16:17">
      <c r="P92481" s="63"/>
      <c r="Q92481" s="63"/>
    </row>
    <row r="92482" spans="16:17">
      <c r="P92482" s="63"/>
      <c r="Q92482" s="63"/>
    </row>
    <row r="92483" spans="16:17">
      <c r="P92483" s="63"/>
      <c r="Q92483" s="63"/>
    </row>
    <row r="92484" spans="16:17">
      <c r="P92484" s="63"/>
      <c r="Q92484" s="63"/>
    </row>
    <row r="92485" spans="16:17">
      <c r="P92485" s="63"/>
      <c r="Q92485" s="63"/>
    </row>
    <row r="92486" spans="16:17">
      <c r="P92486" s="63"/>
      <c r="Q92486" s="63"/>
    </row>
    <row r="92487" spans="16:17">
      <c r="P92487" s="63"/>
      <c r="Q92487" s="63"/>
    </row>
    <row r="92488" spans="16:17">
      <c r="P92488" s="63"/>
      <c r="Q92488" s="63"/>
    </row>
    <row r="92489" spans="16:17">
      <c r="P92489" s="63"/>
      <c r="Q92489" s="63"/>
    </row>
    <row r="92490" spans="16:17">
      <c r="P92490" s="63"/>
      <c r="Q92490" s="63"/>
    </row>
    <row r="92491" spans="16:17">
      <c r="P92491" s="63"/>
      <c r="Q92491" s="63"/>
    </row>
    <row r="92492" spans="16:17">
      <c r="P92492" s="63"/>
      <c r="Q92492" s="63"/>
    </row>
    <row r="92493" spans="16:17">
      <c r="P92493" s="63"/>
      <c r="Q92493" s="63"/>
    </row>
    <row r="92494" spans="16:17">
      <c r="P92494" s="63"/>
      <c r="Q92494" s="63"/>
    </row>
    <row r="92495" spans="16:17">
      <c r="P92495" s="63"/>
      <c r="Q92495" s="63"/>
    </row>
    <row r="92496" spans="16:17">
      <c r="P92496" s="63"/>
      <c r="Q92496" s="63"/>
    </row>
    <row r="92497" spans="16:17">
      <c r="P92497" s="63"/>
      <c r="Q92497" s="63"/>
    </row>
    <row r="92498" spans="16:17">
      <c r="P92498" s="63"/>
      <c r="Q92498" s="63"/>
    </row>
    <row r="92499" spans="16:17">
      <c r="P92499" s="63"/>
      <c r="Q92499" s="63"/>
    </row>
    <row r="92500" spans="16:17">
      <c r="P92500" s="63"/>
      <c r="Q92500" s="63"/>
    </row>
    <row r="92501" spans="16:17">
      <c r="P92501" s="63"/>
      <c r="Q92501" s="63"/>
    </row>
    <row r="92502" spans="16:17">
      <c r="P92502" s="63"/>
      <c r="Q92502" s="63"/>
    </row>
    <row r="92503" spans="16:17">
      <c r="P92503" s="63"/>
      <c r="Q92503" s="63"/>
    </row>
    <row r="92504" spans="16:17">
      <c r="P92504" s="63"/>
      <c r="Q92504" s="63"/>
    </row>
    <row r="92505" spans="16:17">
      <c r="P92505" s="63"/>
      <c r="Q92505" s="63"/>
    </row>
    <row r="92506" spans="16:17">
      <c r="P92506" s="63"/>
      <c r="Q92506" s="63"/>
    </row>
    <row r="92507" spans="16:17">
      <c r="P92507" s="63"/>
      <c r="Q92507" s="63"/>
    </row>
    <row r="92508" spans="16:17">
      <c r="P92508" s="63"/>
      <c r="Q92508" s="63"/>
    </row>
    <row r="92509" spans="16:17">
      <c r="P92509" s="63"/>
      <c r="Q92509" s="63"/>
    </row>
    <row r="92510" spans="16:17">
      <c r="P92510" s="63"/>
      <c r="Q92510" s="63"/>
    </row>
    <row r="92511" spans="16:17">
      <c r="P92511" s="63"/>
      <c r="Q92511" s="63"/>
    </row>
    <row r="92512" spans="16:17">
      <c r="P92512" s="63"/>
      <c r="Q92512" s="63"/>
    </row>
    <row r="92513" spans="16:17">
      <c r="P92513" s="63"/>
      <c r="Q92513" s="63"/>
    </row>
    <row r="92514" spans="16:17">
      <c r="P92514" s="63"/>
      <c r="Q92514" s="63"/>
    </row>
    <row r="92515" spans="16:17">
      <c r="P92515" s="63"/>
      <c r="Q92515" s="63"/>
    </row>
    <row r="92516" spans="16:17">
      <c r="P92516" s="63"/>
      <c r="Q92516" s="63"/>
    </row>
    <row r="92517" spans="16:17">
      <c r="P92517" s="63"/>
      <c r="Q92517" s="63"/>
    </row>
    <row r="92518" spans="16:17">
      <c r="P92518" s="63"/>
      <c r="Q92518" s="63"/>
    </row>
    <row r="92519" spans="16:17">
      <c r="P92519" s="63"/>
      <c r="Q92519" s="63"/>
    </row>
    <row r="92520" spans="16:17">
      <c r="P92520" s="63"/>
      <c r="Q92520" s="63"/>
    </row>
    <row r="92521" spans="16:17">
      <c r="P92521" s="63"/>
      <c r="Q92521" s="63"/>
    </row>
    <row r="92522" spans="16:17">
      <c r="P92522" s="63"/>
      <c r="Q92522" s="63"/>
    </row>
    <row r="92523" spans="16:17">
      <c r="P92523" s="63"/>
      <c r="Q92523" s="63"/>
    </row>
    <row r="92524" spans="16:17">
      <c r="P92524" s="63"/>
      <c r="Q92524" s="63"/>
    </row>
    <row r="92525" spans="16:17">
      <c r="P92525" s="63"/>
      <c r="Q92525" s="63"/>
    </row>
    <row r="92526" spans="16:17">
      <c r="P92526" s="63"/>
      <c r="Q92526" s="63"/>
    </row>
    <row r="92527" spans="16:17">
      <c r="P92527" s="63"/>
      <c r="Q92527" s="63"/>
    </row>
    <row r="92528" spans="16:17">
      <c r="P92528" s="63"/>
      <c r="Q92528" s="63"/>
    </row>
    <row r="92529" spans="16:17">
      <c r="P92529" s="63"/>
      <c r="Q92529" s="63"/>
    </row>
    <row r="92530" spans="16:17">
      <c r="P92530" s="63"/>
      <c r="Q92530" s="63"/>
    </row>
    <row r="92531" spans="16:17">
      <c r="P92531" s="63"/>
      <c r="Q92531" s="63"/>
    </row>
    <row r="92532" spans="16:17">
      <c r="P92532" s="63"/>
      <c r="Q92532" s="63"/>
    </row>
    <row r="92533" spans="16:17">
      <c r="P92533" s="63"/>
      <c r="Q92533" s="63"/>
    </row>
    <row r="92534" spans="16:17">
      <c r="P92534" s="63"/>
      <c r="Q92534" s="63"/>
    </row>
    <row r="92535" spans="16:17">
      <c r="P92535" s="63"/>
      <c r="Q92535" s="63"/>
    </row>
    <row r="92536" spans="16:17">
      <c r="P92536" s="63"/>
      <c r="Q92536" s="63"/>
    </row>
    <row r="92537" spans="16:17">
      <c r="P92537" s="63"/>
      <c r="Q92537" s="63"/>
    </row>
    <row r="92538" spans="16:17">
      <c r="P92538" s="63"/>
      <c r="Q92538" s="63"/>
    </row>
    <row r="92539" spans="16:17">
      <c r="P92539" s="63"/>
      <c r="Q92539" s="63"/>
    </row>
    <row r="92540" spans="16:17">
      <c r="P92540" s="63"/>
      <c r="Q92540" s="63"/>
    </row>
    <row r="92541" spans="16:17">
      <c r="P92541" s="63"/>
      <c r="Q92541" s="63"/>
    </row>
    <row r="92542" spans="16:17">
      <c r="P92542" s="63"/>
      <c r="Q92542" s="63"/>
    </row>
    <row r="92543" spans="16:17">
      <c r="P92543" s="63"/>
      <c r="Q92543" s="63"/>
    </row>
    <row r="92544" spans="16:17">
      <c r="P92544" s="63"/>
      <c r="Q92544" s="63"/>
    </row>
    <row r="92545" spans="16:17">
      <c r="P92545" s="63"/>
      <c r="Q92545" s="63"/>
    </row>
    <row r="92546" spans="16:17">
      <c r="P92546" s="63"/>
      <c r="Q92546" s="63"/>
    </row>
    <row r="92547" spans="16:17">
      <c r="P92547" s="63"/>
      <c r="Q92547" s="63"/>
    </row>
    <row r="92548" spans="16:17">
      <c r="P92548" s="63"/>
      <c r="Q92548" s="63"/>
    </row>
    <row r="92549" spans="16:17">
      <c r="P92549" s="63"/>
      <c r="Q92549" s="63"/>
    </row>
    <row r="92550" spans="16:17">
      <c r="P92550" s="63"/>
      <c r="Q92550" s="63"/>
    </row>
    <row r="92551" spans="16:17">
      <c r="P92551" s="63"/>
      <c r="Q92551" s="63"/>
    </row>
    <row r="92552" spans="16:17">
      <c r="P92552" s="63"/>
      <c r="Q92552" s="63"/>
    </row>
    <row r="92553" spans="16:17">
      <c r="P92553" s="63"/>
      <c r="Q92553" s="63"/>
    </row>
    <row r="92554" spans="16:17">
      <c r="P92554" s="63"/>
      <c r="Q92554" s="63"/>
    </row>
    <row r="92555" spans="16:17">
      <c r="P92555" s="63"/>
      <c r="Q92555" s="63"/>
    </row>
    <row r="92556" spans="16:17">
      <c r="P92556" s="63"/>
      <c r="Q92556" s="63"/>
    </row>
    <row r="92557" spans="16:17">
      <c r="P92557" s="63"/>
      <c r="Q92557" s="63"/>
    </row>
    <row r="92558" spans="16:17">
      <c r="P92558" s="63"/>
      <c r="Q92558" s="63"/>
    </row>
    <row r="92559" spans="16:17">
      <c r="P92559" s="63"/>
      <c r="Q92559" s="63"/>
    </row>
    <row r="92560" spans="16:17">
      <c r="P92560" s="63"/>
      <c r="Q92560" s="63"/>
    </row>
    <row r="92561" spans="16:17">
      <c r="P92561" s="63"/>
      <c r="Q92561" s="63"/>
    </row>
    <row r="92562" spans="16:17">
      <c r="P92562" s="63"/>
      <c r="Q92562" s="63"/>
    </row>
    <row r="92563" spans="16:17">
      <c r="P92563" s="63"/>
      <c r="Q92563" s="63"/>
    </row>
    <row r="92564" spans="16:17">
      <c r="P92564" s="63"/>
      <c r="Q92564" s="63"/>
    </row>
    <row r="92565" spans="16:17">
      <c r="P92565" s="63"/>
      <c r="Q92565" s="63"/>
    </row>
    <row r="92566" spans="16:17">
      <c r="P92566" s="63"/>
      <c r="Q92566" s="63"/>
    </row>
    <row r="92567" spans="16:17">
      <c r="P92567" s="63"/>
      <c r="Q92567" s="63"/>
    </row>
    <row r="92568" spans="16:17">
      <c r="P92568" s="63"/>
      <c r="Q92568" s="63"/>
    </row>
    <row r="92569" spans="16:17">
      <c r="P92569" s="63"/>
      <c r="Q92569" s="63"/>
    </row>
    <row r="92570" spans="16:17">
      <c r="P92570" s="63"/>
      <c r="Q92570" s="63"/>
    </row>
    <row r="92571" spans="16:17">
      <c r="P92571" s="63"/>
      <c r="Q92571" s="63"/>
    </row>
    <row r="92572" spans="16:17">
      <c r="P92572" s="63"/>
      <c r="Q92572" s="63"/>
    </row>
    <row r="92573" spans="16:17">
      <c r="P92573" s="63"/>
      <c r="Q92573" s="63"/>
    </row>
    <row r="92574" spans="16:17">
      <c r="P92574" s="63"/>
      <c r="Q92574" s="63"/>
    </row>
    <row r="92575" spans="16:17">
      <c r="P92575" s="63"/>
      <c r="Q92575" s="63"/>
    </row>
    <row r="92576" spans="16:17">
      <c r="P92576" s="63"/>
      <c r="Q92576" s="63"/>
    </row>
    <row r="92577" spans="16:17">
      <c r="P92577" s="63"/>
      <c r="Q92577" s="63"/>
    </row>
    <row r="92578" spans="16:17">
      <c r="P92578" s="63"/>
      <c r="Q92578" s="63"/>
    </row>
    <row r="92579" spans="16:17">
      <c r="P92579" s="63"/>
      <c r="Q92579" s="63"/>
    </row>
    <row r="92580" spans="16:17">
      <c r="P92580" s="63"/>
      <c r="Q92580" s="63"/>
    </row>
    <row r="92581" spans="16:17">
      <c r="P92581" s="63"/>
      <c r="Q92581" s="63"/>
    </row>
    <row r="92582" spans="16:17">
      <c r="P92582" s="63"/>
      <c r="Q92582" s="63"/>
    </row>
    <row r="92583" spans="16:17">
      <c r="P92583" s="63"/>
      <c r="Q92583" s="63"/>
    </row>
    <row r="92584" spans="16:17">
      <c r="P92584" s="63"/>
      <c r="Q92584" s="63"/>
    </row>
    <row r="92585" spans="16:17">
      <c r="P92585" s="63"/>
      <c r="Q92585" s="63"/>
    </row>
    <row r="92586" spans="16:17">
      <c r="P92586" s="63"/>
      <c r="Q92586" s="63"/>
    </row>
    <row r="92587" spans="16:17">
      <c r="P92587" s="63"/>
      <c r="Q92587" s="63"/>
    </row>
    <row r="92588" spans="16:17">
      <c r="P92588" s="63"/>
      <c r="Q92588" s="63"/>
    </row>
    <row r="92589" spans="16:17">
      <c r="P92589" s="63"/>
      <c r="Q92589" s="63"/>
    </row>
    <row r="92590" spans="16:17">
      <c r="P92590" s="63"/>
      <c r="Q92590" s="63"/>
    </row>
    <row r="92591" spans="16:17">
      <c r="P92591" s="63"/>
      <c r="Q92591" s="63"/>
    </row>
    <row r="92592" spans="16:17">
      <c r="P92592" s="63"/>
      <c r="Q92592" s="63"/>
    </row>
    <row r="92593" spans="16:17">
      <c r="P92593" s="63"/>
      <c r="Q92593" s="63"/>
    </row>
    <row r="92594" spans="16:17">
      <c r="P92594" s="63"/>
      <c r="Q92594" s="63"/>
    </row>
    <row r="92595" spans="16:17">
      <c r="P92595" s="63"/>
      <c r="Q92595" s="63"/>
    </row>
    <row r="92596" spans="16:17">
      <c r="P92596" s="63"/>
      <c r="Q92596" s="63"/>
    </row>
    <row r="92597" spans="16:17">
      <c r="P92597" s="63"/>
      <c r="Q92597" s="63"/>
    </row>
    <row r="92598" spans="16:17">
      <c r="P92598" s="63"/>
      <c r="Q92598" s="63"/>
    </row>
    <row r="92599" spans="16:17">
      <c r="P92599" s="63"/>
      <c r="Q92599" s="63"/>
    </row>
    <row r="92600" spans="16:17">
      <c r="P92600" s="63"/>
      <c r="Q92600" s="63"/>
    </row>
    <row r="92601" spans="16:17">
      <c r="P92601" s="63"/>
      <c r="Q92601" s="63"/>
    </row>
    <row r="92602" spans="16:17">
      <c r="P92602" s="63"/>
      <c r="Q92602" s="63"/>
    </row>
    <row r="92603" spans="16:17">
      <c r="P92603" s="63"/>
      <c r="Q92603" s="63"/>
    </row>
    <row r="92604" spans="16:17">
      <c r="P92604" s="63"/>
      <c r="Q92604" s="63"/>
    </row>
    <row r="92605" spans="16:17">
      <c r="P92605" s="63"/>
      <c r="Q92605" s="63"/>
    </row>
    <row r="92606" spans="16:17">
      <c r="P92606" s="63"/>
      <c r="Q92606" s="63"/>
    </row>
    <row r="92607" spans="16:17">
      <c r="P92607" s="63"/>
      <c r="Q92607" s="63"/>
    </row>
    <row r="92608" spans="16:17">
      <c r="P92608" s="63"/>
      <c r="Q92608" s="63"/>
    </row>
    <row r="92609" spans="16:17">
      <c r="P92609" s="63"/>
      <c r="Q92609" s="63"/>
    </row>
    <row r="92610" spans="16:17">
      <c r="P92610" s="63"/>
      <c r="Q92610" s="63"/>
    </row>
    <row r="92611" spans="16:17">
      <c r="P92611" s="63"/>
      <c r="Q92611" s="63"/>
    </row>
    <row r="92612" spans="16:17">
      <c r="P92612" s="63"/>
      <c r="Q92612" s="63"/>
    </row>
    <row r="92613" spans="16:17">
      <c r="P92613" s="63"/>
      <c r="Q92613" s="63"/>
    </row>
    <row r="92614" spans="16:17">
      <c r="P92614" s="63"/>
      <c r="Q92614" s="63"/>
    </row>
    <row r="92615" spans="16:17">
      <c r="P92615" s="63"/>
      <c r="Q92615" s="63"/>
    </row>
    <row r="92616" spans="16:17">
      <c r="P92616" s="63"/>
      <c r="Q92616" s="63"/>
    </row>
    <row r="92617" spans="16:17">
      <c r="P92617" s="63"/>
      <c r="Q92617" s="63"/>
    </row>
    <row r="92618" spans="16:17">
      <c r="P92618" s="63"/>
      <c r="Q92618" s="63"/>
    </row>
    <row r="92619" spans="16:17">
      <c r="P92619" s="63"/>
      <c r="Q92619" s="63"/>
    </row>
    <row r="92620" spans="16:17">
      <c r="P92620" s="63"/>
      <c r="Q92620" s="63"/>
    </row>
    <row r="92621" spans="16:17">
      <c r="P92621" s="63"/>
      <c r="Q92621" s="63"/>
    </row>
    <row r="92622" spans="16:17">
      <c r="P92622" s="63"/>
      <c r="Q92622" s="63"/>
    </row>
    <row r="92623" spans="16:17">
      <c r="P92623" s="63"/>
      <c r="Q92623" s="63"/>
    </row>
    <row r="92624" spans="16:17">
      <c r="P92624" s="63"/>
      <c r="Q92624" s="63"/>
    </row>
    <row r="92625" spans="16:17">
      <c r="P92625" s="63"/>
      <c r="Q92625" s="63"/>
    </row>
    <row r="92626" spans="16:17">
      <c r="P92626" s="63"/>
      <c r="Q92626" s="63"/>
    </row>
    <row r="92627" spans="16:17">
      <c r="P92627" s="63"/>
      <c r="Q92627" s="63"/>
    </row>
    <row r="92628" spans="16:17">
      <c r="P92628" s="63"/>
      <c r="Q92628" s="63"/>
    </row>
    <row r="92629" spans="16:17">
      <c r="P92629" s="63"/>
      <c r="Q92629" s="63"/>
    </row>
    <row r="92630" spans="16:17">
      <c r="P92630" s="63"/>
      <c r="Q92630" s="63"/>
    </row>
    <row r="92631" spans="16:17">
      <c r="P92631" s="63"/>
      <c r="Q92631" s="63"/>
    </row>
    <row r="92632" spans="16:17">
      <c r="P92632" s="63"/>
      <c r="Q92632" s="63"/>
    </row>
    <row r="92633" spans="16:17">
      <c r="P92633" s="63"/>
      <c r="Q92633" s="63"/>
    </row>
    <row r="92634" spans="16:17">
      <c r="P92634" s="63"/>
      <c r="Q92634" s="63"/>
    </row>
    <row r="92635" spans="16:17">
      <c r="P92635" s="63"/>
      <c r="Q92635" s="63"/>
    </row>
    <row r="92636" spans="16:17">
      <c r="P92636" s="63"/>
      <c r="Q92636" s="63"/>
    </row>
    <row r="92637" spans="16:17">
      <c r="P92637" s="63"/>
      <c r="Q92637" s="63"/>
    </row>
    <row r="92638" spans="16:17">
      <c r="P92638" s="63"/>
      <c r="Q92638" s="63"/>
    </row>
    <row r="92639" spans="16:17">
      <c r="P92639" s="63"/>
      <c r="Q92639" s="63"/>
    </row>
    <row r="92640" spans="16:17">
      <c r="P92640" s="63"/>
      <c r="Q92640" s="63"/>
    </row>
    <row r="92641" spans="16:17">
      <c r="P92641" s="63"/>
      <c r="Q92641" s="63"/>
    </row>
    <row r="92642" spans="16:17">
      <c r="P92642" s="63"/>
      <c r="Q92642" s="63"/>
    </row>
    <row r="92643" spans="16:17">
      <c r="P92643" s="63"/>
      <c r="Q92643" s="63"/>
    </row>
    <row r="92644" spans="16:17">
      <c r="P92644" s="63"/>
      <c r="Q92644" s="63"/>
    </row>
    <row r="92645" spans="16:17">
      <c r="P92645" s="63"/>
      <c r="Q92645" s="63"/>
    </row>
    <row r="92646" spans="16:17">
      <c r="P92646" s="63"/>
      <c r="Q92646" s="63"/>
    </row>
    <row r="92647" spans="16:17">
      <c r="P92647" s="63"/>
      <c r="Q92647" s="63"/>
    </row>
    <row r="92648" spans="16:17">
      <c r="P92648" s="63"/>
      <c r="Q92648" s="63"/>
    </row>
    <row r="92649" spans="16:17">
      <c r="P92649" s="63"/>
      <c r="Q92649" s="63"/>
    </row>
    <row r="92650" spans="16:17">
      <c r="P92650" s="63"/>
      <c r="Q92650" s="63"/>
    </row>
    <row r="92651" spans="16:17">
      <c r="P92651" s="63"/>
      <c r="Q92651" s="63"/>
    </row>
    <row r="92652" spans="16:17">
      <c r="P92652" s="63"/>
      <c r="Q92652" s="63"/>
    </row>
    <row r="92653" spans="16:17">
      <c r="P92653" s="63"/>
      <c r="Q92653" s="63"/>
    </row>
    <row r="92654" spans="16:17">
      <c r="P92654" s="63"/>
      <c r="Q92654" s="63"/>
    </row>
    <row r="92655" spans="16:17">
      <c r="P92655" s="63"/>
      <c r="Q92655" s="63"/>
    </row>
    <row r="92656" spans="16:17">
      <c r="P92656" s="63"/>
      <c r="Q92656" s="63"/>
    </row>
    <row r="92657" spans="16:17">
      <c r="P92657" s="63"/>
      <c r="Q92657" s="63"/>
    </row>
    <row r="92658" spans="16:17">
      <c r="P92658" s="63"/>
      <c r="Q92658" s="63"/>
    </row>
    <row r="92659" spans="16:17">
      <c r="P92659" s="63"/>
      <c r="Q92659" s="63"/>
    </row>
    <row r="92660" spans="16:17">
      <c r="P92660" s="63"/>
      <c r="Q92660" s="63"/>
    </row>
    <row r="92661" spans="16:17">
      <c r="P92661" s="63"/>
      <c r="Q92661" s="63"/>
    </row>
    <row r="92662" spans="16:17">
      <c r="P92662" s="63"/>
      <c r="Q92662" s="63"/>
    </row>
    <row r="92663" spans="16:17">
      <c r="P92663" s="63"/>
      <c r="Q92663" s="63"/>
    </row>
    <row r="92664" spans="16:17">
      <c r="P92664" s="63"/>
      <c r="Q92664" s="63"/>
    </row>
    <row r="92665" spans="16:17">
      <c r="P92665" s="63"/>
      <c r="Q92665" s="63"/>
    </row>
    <row r="92666" spans="16:17">
      <c r="P92666" s="63"/>
      <c r="Q92666" s="63"/>
    </row>
    <row r="92667" spans="16:17">
      <c r="P92667" s="63"/>
      <c r="Q92667" s="63"/>
    </row>
    <row r="92668" spans="16:17">
      <c r="P92668" s="63"/>
      <c r="Q92668" s="63"/>
    </row>
    <row r="92669" spans="16:17">
      <c r="P92669" s="63"/>
      <c r="Q92669" s="63"/>
    </row>
    <row r="92670" spans="16:17">
      <c r="P92670" s="63"/>
      <c r="Q92670" s="63"/>
    </row>
    <row r="92671" spans="16:17">
      <c r="P92671" s="63"/>
      <c r="Q92671" s="63"/>
    </row>
    <row r="92672" spans="16:17">
      <c r="P92672" s="63"/>
      <c r="Q92672" s="63"/>
    </row>
    <row r="92673" spans="16:17">
      <c r="P92673" s="63"/>
      <c r="Q92673" s="63"/>
    </row>
    <row r="92674" spans="16:17">
      <c r="P92674" s="63"/>
      <c r="Q92674" s="63"/>
    </row>
    <row r="92675" spans="16:17">
      <c r="P92675" s="63"/>
      <c r="Q92675" s="63"/>
    </row>
    <row r="92676" spans="16:17">
      <c r="P92676" s="63"/>
      <c r="Q92676" s="63"/>
    </row>
    <row r="92677" spans="16:17">
      <c r="P92677" s="63"/>
      <c r="Q92677" s="63"/>
    </row>
    <row r="92678" spans="16:17">
      <c r="P92678" s="63"/>
      <c r="Q92678" s="63"/>
    </row>
    <row r="92679" spans="16:17">
      <c r="P92679" s="63"/>
      <c r="Q92679" s="63"/>
    </row>
    <row r="92680" spans="16:17">
      <c r="P92680" s="63"/>
      <c r="Q92680" s="63"/>
    </row>
    <row r="92681" spans="16:17">
      <c r="P92681" s="63"/>
      <c r="Q92681" s="63"/>
    </row>
    <row r="92682" spans="16:17">
      <c r="P92682" s="63"/>
      <c r="Q92682" s="63"/>
    </row>
    <row r="92683" spans="16:17">
      <c r="P92683" s="63"/>
      <c r="Q92683" s="63"/>
    </row>
    <row r="92684" spans="16:17">
      <c r="P92684" s="63"/>
      <c r="Q92684" s="63"/>
    </row>
    <row r="92685" spans="16:17">
      <c r="P92685" s="63"/>
      <c r="Q92685" s="63"/>
    </row>
    <row r="92686" spans="16:17">
      <c r="P92686" s="63"/>
      <c r="Q92686" s="63"/>
    </row>
    <row r="92687" spans="16:17">
      <c r="P92687" s="63"/>
      <c r="Q92687" s="63"/>
    </row>
    <row r="92688" spans="16:17">
      <c r="P92688" s="63"/>
      <c r="Q92688" s="63"/>
    </row>
    <row r="92689" spans="16:17">
      <c r="P92689" s="63"/>
      <c r="Q92689" s="63"/>
    </row>
    <row r="92690" spans="16:17">
      <c r="P92690" s="63"/>
      <c r="Q92690" s="63"/>
    </row>
    <row r="92691" spans="16:17">
      <c r="P92691" s="63"/>
      <c r="Q92691" s="63"/>
    </row>
    <row r="92692" spans="16:17">
      <c r="P92692" s="63"/>
      <c r="Q92692" s="63"/>
    </row>
    <row r="92693" spans="16:17">
      <c r="P92693" s="63"/>
      <c r="Q92693" s="63"/>
    </row>
    <row r="92694" spans="16:17">
      <c r="P92694" s="63"/>
      <c r="Q92694" s="63"/>
    </row>
    <row r="92695" spans="16:17">
      <c r="P92695" s="63"/>
      <c r="Q92695" s="63"/>
    </row>
    <row r="92696" spans="16:17">
      <c r="P92696" s="63"/>
      <c r="Q92696" s="63"/>
    </row>
    <row r="92697" spans="16:17">
      <c r="P92697" s="63"/>
      <c r="Q92697" s="63"/>
    </row>
    <row r="92698" spans="16:17">
      <c r="P92698" s="63"/>
      <c r="Q92698" s="63"/>
    </row>
    <row r="92699" spans="16:17">
      <c r="P92699" s="63"/>
      <c r="Q92699" s="63"/>
    </row>
    <row r="92700" spans="16:17">
      <c r="P92700" s="63"/>
      <c r="Q92700" s="63"/>
    </row>
    <row r="92701" spans="16:17">
      <c r="P92701" s="63"/>
      <c r="Q92701" s="63"/>
    </row>
    <row r="92702" spans="16:17">
      <c r="P92702" s="63"/>
      <c r="Q92702" s="63"/>
    </row>
    <row r="92703" spans="16:17">
      <c r="P92703" s="63"/>
      <c r="Q92703" s="63"/>
    </row>
    <row r="92704" spans="16:17">
      <c r="P92704" s="63"/>
      <c r="Q92704" s="63"/>
    </row>
    <row r="92705" spans="16:17">
      <c r="P92705" s="63"/>
      <c r="Q92705" s="63"/>
    </row>
    <row r="92706" spans="16:17">
      <c r="P92706" s="63"/>
      <c r="Q92706" s="63"/>
    </row>
    <row r="92707" spans="16:17">
      <c r="P92707" s="63"/>
      <c r="Q92707" s="63"/>
    </row>
    <row r="92708" spans="16:17">
      <c r="P92708" s="63"/>
      <c r="Q92708" s="63"/>
    </row>
    <row r="92709" spans="16:17">
      <c r="P92709" s="63"/>
      <c r="Q92709" s="63"/>
    </row>
    <row r="92710" spans="16:17">
      <c r="P92710" s="63"/>
      <c r="Q92710" s="63"/>
    </row>
    <row r="92711" spans="16:17">
      <c r="P92711" s="63"/>
      <c r="Q92711" s="63"/>
    </row>
    <row r="92712" spans="16:17">
      <c r="P92712" s="63"/>
      <c r="Q92712" s="63"/>
    </row>
    <row r="92713" spans="16:17">
      <c r="P92713" s="63"/>
      <c r="Q92713" s="63"/>
    </row>
    <row r="92714" spans="16:17">
      <c r="P92714" s="63"/>
      <c r="Q92714" s="63"/>
    </row>
    <row r="92715" spans="16:17">
      <c r="P92715" s="63"/>
      <c r="Q92715" s="63"/>
    </row>
    <row r="92716" spans="16:17">
      <c r="P92716" s="63"/>
      <c r="Q92716" s="63"/>
    </row>
    <row r="92717" spans="16:17">
      <c r="P92717" s="63"/>
      <c r="Q92717" s="63"/>
    </row>
    <row r="92718" spans="16:17">
      <c r="P92718" s="63"/>
      <c r="Q92718" s="63"/>
    </row>
    <row r="92719" spans="16:17">
      <c r="P92719" s="63"/>
      <c r="Q92719" s="63"/>
    </row>
    <row r="92720" spans="16:17">
      <c r="P92720" s="63"/>
      <c r="Q92720" s="63"/>
    </row>
    <row r="92721" spans="16:17">
      <c r="P92721" s="63"/>
      <c r="Q92721" s="63"/>
    </row>
    <row r="92722" spans="16:17">
      <c r="P92722" s="63"/>
      <c r="Q92722" s="63"/>
    </row>
    <row r="92723" spans="16:17">
      <c r="P92723" s="63"/>
      <c r="Q92723" s="63"/>
    </row>
    <row r="92724" spans="16:17">
      <c r="P92724" s="63"/>
      <c r="Q92724" s="63"/>
    </row>
    <row r="92725" spans="16:17">
      <c r="P92725" s="63"/>
      <c r="Q92725" s="63"/>
    </row>
    <row r="92726" spans="16:17">
      <c r="P92726" s="63"/>
      <c r="Q92726" s="63"/>
    </row>
    <row r="92727" spans="16:17">
      <c r="P92727" s="63"/>
      <c r="Q92727" s="63"/>
    </row>
    <row r="92728" spans="16:17">
      <c r="P92728" s="63"/>
      <c r="Q92728" s="63"/>
    </row>
    <row r="92729" spans="16:17">
      <c r="P92729" s="63"/>
      <c r="Q92729" s="63"/>
    </row>
    <row r="92730" spans="16:17">
      <c r="P92730" s="63"/>
      <c r="Q92730" s="63"/>
    </row>
    <row r="92731" spans="16:17">
      <c r="P92731" s="63"/>
      <c r="Q92731" s="63"/>
    </row>
    <row r="92732" spans="16:17">
      <c r="P92732" s="63"/>
      <c r="Q92732" s="63"/>
    </row>
    <row r="92733" spans="16:17">
      <c r="P92733" s="63"/>
      <c r="Q92733" s="63"/>
    </row>
    <row r="92734" spans="16:17">
      <c r="P92734" s="63"/>
      <c r="Q92734" s="63"/>
    </row>
    <row r="92735" spans="16:17">
      <c r="P92735" s="63"/>
      <c r="Q92735" s="63"/>
    </row>
    <row r="92736" spans="16:17">
      <c r="P92736" s="63"/>
      <c r="Q92736" s="63"/>
    </row>
    <row r="92737" spans="16:17">
      <c r="P92737" s="63"/>
      <c r="Q92737" s="63"/>
    </row>
    <row r="92738" spans="16:17">
      <c r="P92738" s="63"/>
      <c r="Q92738" s="63"/>
    </row>
    <row r="92739" spans="16:17">
      <c r="P92739" s="63"/>
      <c r="Q92739" s="63"/>
    </row>
    <row r="92740" spans="16:17">
      <c r="P92740" s="63"/>
      <c r="Q92740" s="63"/>
    </row>
    <row r="92741" spans="16:17">
      <c r="P92741" s="63"/>
      <c r="Q92741" s="63"/>
    </row>
    <row r="92742" spans="16:17">
      <c r="P92742" s="63"/>
      <c r="Q92742" s="63"/>
    </row>
    <row r="92743" spans="16:17">
      <c r="P92743" s="63"/>
      <c r="Q92743" s="63"/>
    </row>
    <row r="92744" spans="16:17">
      <c r="P92744" s="63"/>
      <c r="Q92744" s="63"/>
    </row>
    <row r="92745" spans="16:17">
      <c r="P92745" s="63"/>
      <c r="Q92745" s="63"/>
    </row>
    <row r="92746" spans="16:17">
      <c r="P92746" s="63"/>
      <c r="Q92746" s="63"/>
    </row>
    <row r="92747" spans="16:17">
      <c r="P92747" s="63"/>
      <c r="Q92747" s="63"/>
    </row>
    <row r="92748" spans="16:17">
      <c r="P92748" s="63"/>
      <c r="Q92748" s="63"/>
    </row>
    <row r="92749" spans="16:17">
      <c r="P92749" s="63"/>
      <c r="Q92749" s="63"/>
    </row>
    <row r="92750" spans="16:17">
      <c r="P92750" s="63"/>
      <c r="Q92750" s="63"/>
    </row>
    <row r="92751" spans="16:17">
      <c r="P92751" s="63"/>
      <c r="Q92751" s="63"/>
    </row>
    <row r="92752" spans="16:17">
      <c r="P92752" s="63"/>
      <c r="Q92752" s="63"/>
    </row>
    <row r="92753" spans="16:17">
      <c r="P92753" s="63"/>
      <c r="Q92753" s="63"/>
    </row>
    <row r="92754" spans="16:17">
      <c r="P92754" s="63"/>
      <c r="Q92754" s="63"/>
    </row>
    <row r="92755" spans="16:17">
      <c r="P92755" s="63"/>
      <c r="Q92755" s="63"/>
    </row>
    <row r="92756" spans="16:17">
      <c r="P92756" s="63"/>
      <c r="Q92756" s="63"/>
    </row>
    <row r="92757" spans="16:17">
      <c r="P92757" s="63"/>
      <c r="Q92757" s="63"/>
    </row>
    <row r="92758" spans="16:17">
      <c r="P92758" s="63"/>
      <c r="Q92758" s="63"/>
    </row>
    <row r="92759" spans="16:17">
      <c r="P92759" s="63"/>
      <c r="Q92759" s="63"/>
    </row>
    <row r="92760" spans="16:17">
      <c r="P92760" s="63"/>
      <c r="Q92760" s="63"/>
    </row>
    <row r="92761" spans="16:17">
      <c r="P92761" s="63"/>
      <c r="Q92761" s="63"/>
    </row>
    <row r="92762" spans="16:17">
      <c r="P92762" s="63"/>
      <c r="Q92762" s="63"/>
    </row>
    <row r="92763" spans="16:17">
      <c r="P92763" s="63"/>
      <c r="Q92763" s="63"/>
    </row>
    <row r="92764" spans="16:17">
      <c r="P92764" s="63"/>
      <c r="Q92764" s="63"/>
    </row>
    <row r="92765" spans="16:17">
      <c r="P92765" s="63"/>
      <c r="Q92765" s="63"/>
    </row>
    <row r="92766" spans="16:17">
      <c r="P92766" s="63"/>
      <c r="Q92766" s="63"/>
    </row>
    <row r="92767" spans="16:17">
      <c r="P92767" s="63"/>
      <c r="Q92767" s="63"/>
    </row>
    <row r="92768" spans="16:17">
      <c r="P92768" s="63"/>
      <c r="Q92768" s="63"/>
    </row>
    <row r="92769" spans="16:17">
      <c r="P92769" s="63"/>
      <c r="Q92769" s="63"/>
    </row>
    <row r="92770" spans="16:17">
      <c r="P92770" s="63"/>
      <c r="Q92770" s="63"/>
    </row>
    <row r="92771" spans="16:17">
      <c r="P92771" s="63"/>
      <c r="Q92771" s="63"/>
    </row>
    <row r="92772" spans="16:17">
      <c r="P92772" s="63"/>
      <c r="Q92772" s="63"/>
    </row>
    <row r="92773" spans="16:17">
      <c r="P92773" s="63"/>
      <c r="Q92773" s="63"/>
    </row>
    <row r="92774" spans="16:17">
      <c r="P92774" s="63"/>
      <c r="Q92774" s="63"/>
    </row>
    <row r="92775" spans="16:17">
      <c r="P92775" s="63"/>
      <c r="Q92775" s="63"/>
    </row>
    <row r="92776" spans="16:17">
      <c r="P92776" s="63"/>
      <c r="Q92776" s="63"/>
    </row>
    <row r="92777" spans="16:17">
      <c r="P92777" s="63"/>
      <c r="Q92777" s="63"/>
    </row>
    <row r="92778" spans="16:17">
      <c r="P92778" s="63"/>
      <c r="Q92778" s="63"/>
    </row>
    <row r="92779" spans="16:17">
      <c r="P92779" s="63"/>
      <c r="Q92779" s="63"/>
    </row>
    <row r="92780" spans="16:17">
      <c r="P92780" s="63"/>
      <c r="Q92780" s="63"/>
    </row>
    <row r="92781" spans="16:17">
      <c r="P92781" s="63"/>
      <c r="Q92781" s="63"/>
    </row>
    <row r="92782" spans="16:17">
      <c r="P92782" s="63"/>
      <c r="Q92782" s="63"/>
    </row>
    <row r="92783" spans="16:17">
      <c r="P92783" s="63"/>
      <c r="Q92783" s="63"/>
    </row>
    <row r="92784" spans="16:17">
      <c r="P92784" s="63"/>
      <c r="Q92784" s="63"/>
    </row>
    <row r="92785" spans="16:17">
      <c r="P92785" s="63"/>
      <c r="Q92785" s="63"/>
    </row>
    <row r="92786" spans="16:17">
      <c r="P92786" s="63"/>
      <c r="Q92786" s="63"/>
    </row>
    <row r="92787" spans="16:17">
      <c r="P92787" s="63"/>
      <c r="Q92787" s="63"/>
    </row>
    <row r="92788" spans="16:17">
      <c r="P92788" s="63"/>
      <c r="Q92788" s="63"/>
    </row>
    <row r="92789" spans="16:17">
      <c r="P92789" s="63"/>
      <c r="Q92789" s="63"/>
    </row>
    <row r="92790" spans="16:17">
      <c r="P92790" s="63"/>
      <c r="Q92790" s="63"/>
    </row>
    <row r="92791" spans="16:17">
      <c r="P92791" s="63"/>
      <c r="Q92791" s="63"/>
    </row>
    <row r="92792" spans="16:17">
      <c r="P92792" s="63"/>
      <c r="Q92792" s="63"/>
    </row>
    <row r="92793" spans="16:17">
      <c r="P92793" s="63"/>
      <c r="Q92793" s="63"/>
    </row>
    <row r="92794" spans="16:17">
      <c r="P92794" s="63"/>
      <c r="Q92794" s="63"/>
    </row>
    <row r="92795" spans="16:17">
      <c r="P92795" s="63"/>
      <c r="Q92795" s="63"/>
    </row>
    <row r="92796" spans="16:17">
      <c r="P92796" s="63"/>
      <c r="Q92796" s="63"/>
    </row>
    <row r="92797" spans="16:17">
      <c r="P92797" s="63"/>
      <c r="Q92797" s="63"/>
    </row>
    <row r="92798" spans="16:17">
      <c r="P92798" s="63"/>
      <c r="Q92798" s="63"/>
    </row>
    <row r="92799" spans="16:17">
      <c r="P92799" s="63"/>
      <c r="Q92799" s="63"/>
    </row>
    <row r="92800" spans="16:17">
      <c r="P92800" s="63"/>
      <c r="Q92800" s="63"/>
    </row>
    <row r="92801" spans="16:17">
      <c r="P92801" s="63"/>
      <c r="Q92801" s="63"/>
    </row>
    <row r="92802" spans="16:17">
      <c r="P92802" s="63"/>
      <c r="Q92802" s="63"/>
    </row>
    <row r="92803" spans="16:17">
      <c r="P92803" s="63"/>
      <c r="Q92803" s="63"/>
    </row>
    <row r="92804" spans="16:17">
      <c r="P92804" s="63"/>
      <c r="Q92804" s="63"/>
    </row>
    <row r="92805" spans="16:17">
      <c r="P92805" s="63"/>
      <c r="Q92805" s="63"/>
    </row>
    <row r="92806" spans="16:17">
      <c r="P92806" s="63"/>
      <c r="Q92806" s="63"/>
    </row>
    <row r="92807" spans="16:17">
      <c r="P92807" s="63"/>
      <c r="Q92807" s="63"/>
    </row>
    <row r="92808" spans="16:17">
      <c r="P92808" s="63"/>
      <c r="Q92808" s="63"/>
    </row>
    <row r="92809" spans="16:17">
      <c r="P92809" s="63"/>
      <c r="Q92809" s="63"/>
    </row>
    <row r="92810" spans="16:17">
      <c r="P92810" s="63"/>
      <c r="Q92810" s="63"/>
    </row>
    <row r="92811" spans="16:17">
      <c r="P92811" s="63"/>
      <c r="Q92811" s="63"/>
    </row>
    <row r="92812" spans="16:17">
      <c r="P92812" s="63"/>
      <c r="Q92812" s="63"/>
    </row>
    <row r="92813" spans="16:17">
      <c r="P92813" s="63"/>
      <c r="Q92813" s="63"/>
    </row>
    <row r="92814" spans="16:17">
      <c r="P92814" s="63"/>
      <c r="Q92814" s="63"/>
    </row>
    <row r="92815" spans="16:17">
      <c r="P92815" s="63"/>
      <c r="Q92815" s="63"/>
    </row>
    <row r="92816" spans="16:17">
      <c r="P92816" s="63"/>
      <c r="Q92816" s="63"/>
    </row>
    <row r="92817" spans="16:17">
      <c r="P92817" s="63"/>
      <c r="Q92817" s="63"/>
    </row>
    <row r="92818" spans="16:17">
      <c r="P92818" s="63"/>
      <c r="Q92818" s="63"/>
    </row>
    <row r="92819" spans="16:17">
      <c r="P92819" s="63"/>
      <c r="Q92819" s="63"/>
    </row>
    <row r="92820" spans="16:17">
      <c r="P92820" s="63"/>
      <c r="Q92820" s="63"/>
    </row>
    <row r="92821" spans="16:17">
      <c r="P92821" s="63"/>
      <c r="Q92821" s="63"/>
    </row>
    <row r="92822" spans="16:17">
      <c r="P92822" s="63"/>
      <c r="Q92822" s="63"/>
    </row>
    <row r="92823" spans="16:17">
      <c r="P92823" s="63"/>
      <c r="Q92823" s="63"/>
    </row>
    <row r="92824" spans="16:17">
      <c r="P92824" s="63"/>
      <c r="Q92824" s="63"/>
    </row>
    <row r="92825" spans="16:17">
      <c r="P92825" s="63"/>
      <c r="Q92825" s="63"/>
    </row>
    <row r="92826" spans="16:17">
      <c r="P92826" s="63"/>
      <c r="Q92826" s="63"/>
    </row>
    <row r="92827" spans="16:17">
      <c r="P92827" s="63"/>
      <c r="Q92827" s="63"/>
    </row>
    <row r="92828" spans="16:17">
      <c r="P92828" s="63"/>
      <c r="Q92828" s="63"/>
    </row>
    <row r="92829" spans="16:17">
      <c r="P92829" s="63"/>
      <c r="Q92829" s="63"/>
    </row>
    <row r="92830" spans="16:17">
      <c r="P92830" s="63"/>
      <c r="Q92830" s="63"/>
    </row>
    <row r="92831" spans="16:17">
      <c r="P92831" s="63"/>
      <c r="Q92831" s="63"/>
    </row>
    <row r="92832" spans="16:17">
      <c r="P92832" s="63"/>
      <c r="Q92832" s="63"/>
    </row>
    <row r="92833" spans="16:17">
      <c r="P92833" s="63"/>
      <c r="Q92833" s="63"/>
    </row>
    <row r="92834" spans="16:17">
      <c r="P92834" s="63"/>
      <c r="Q92834" s="63"/>
    </row>
    <row r="92835" spans="16:17">
      <c r="P92835" s="63"/>
      <c r="Q92835" s="63"/>
    </row>
    <row r="92836" spans="16:17">
      <c r="P92836" s="63"/>
      <c r="Q92836" s="63"/>
    </row>
    <row r="92837" spans="16:17">
      <c r="P92837" s="63"/>
      <c r="Q92837" s="63"/>
    </row>
    <row r="92838" spans="16:17">
      <c r="P92838" s="63"/>
      <c r="Q92838" s="63"/>
    </row>
    <row r="92839" spans="16:17">
      <c r="P92839" s="63"/>
      <c r="Q92839" s="63"/>
    </row>
    <row r="92840" spans="16:17">
      <c r="P92840" s="63"/>
      <c r="Q92840" s="63"/>
    </row>
    <row r="92841" spans="16:17">
      <c r="P92841" s="63"/>
      <c r="Q92841" s="63"/>
    </row>
    <row r="92842" spans="16:17">
      <c r="P92842" s="63"/>
      <c r="Q92842" s="63"/>
    </row>
    <row r="92843" spans="16:17">
      <c r="P92843" s="63"/>
      <c r="Q92843" s="63"/>
    </row>
    <row r="92844" spans="16:17">
      <c r="P92844" s="63"/>
      <c r="Q92844" s="63"/>
    </row>
    <row r="92845" spans="16:17">
      <c r="P92845" s="63"/>
      <c r="Q92845" s="63"/>
    </row>
    <row r="92846" spans="16:17">
      <c r="P92846" s="63"/>
      <c r="Q92846" s="63"/>
    </row>
    <row r="92847" spans="16:17">
      <c r="P92847" s="63"/>
      <c r="Q92847" s="63"/>
    </row>
    <row r="92848" spans="16:17">
      <c r="P92848" s="63"/>
      <c r="Q92848" s="63"/>
    </row>
    <row r="92849" spans="16:17">
      <c r="P92849" s="63"/>
      <c r="Q92849" s="63"/>
    </row>
    <row r="92850" spans="16:17">
      <c r="P92850" s="63"/>
      <c r="Q92850" s="63"/>
    </row>
    <row r="92851" spans="16:17">
      <c r="P92851" s="63"/>
      <c r="Q92851" s="63"/>
    </row>
    <row r="92852" spans="16:17">
      <c r="P92852" s="63"/>
      <c r="Q92852" s="63"/>
    </row>
    <row r="92853" spans="16:17">
      <c r="P92853" s="63"/>
      <c r="Q92853" s="63"/>
    </row>
    <row r="92854" spans="16:17">
      <c r="P92854" s="63"/>
      <c r="Q92854" s="63"/>
    </row>
    <row r="92855" spans="16:17">
      <c r="P92855" s="63"/>
      <c r="Q92855" s="63"/>
    </row>
    <row r="92856" spans="16:17">
      <c r="P92856" s="63"/>
      <c r="Q92856" s="63"/>
    </row>
    <row r="92857" spans="16:17">
      <c r="P92857" s="63"/>
      <c r="Q92857" s="63"/>
    </row>
    <row r="92858" spans="16:17">
      <c r="P92858" s="63"/>
      <c r="Q92858" s="63"/>
    </row>
    <row r="92859" spans="16:17">
      <c r="P92859" s="63"/>
      <c r="Q92859" s="63"/>
    </row>
    <row r="92860" spans="16:17">
      <c r="P92860" s="63"/>
      <c r="Q92860" s="63"/>
    </row>
    <row r="92861" spans="16:17">
      <c r="P92861" s="63"/>
      <c r="Q92861" s="63"/>
    </row>
    <row r="92862" spans="16:17">
      <c r="P92862" s="63"/>
      <c r="Q92862" s="63"/>
    </row>
    <row r="92863" spans="16:17">
      <c r="P92863" s="63"/>
      <c r="Q92863" s="63"/>
    </row>
    <row r="92864" spans="16:17">
      <c r="P92864" s="63"/>
      <c r="Q92864" s="63"/>
    </row>
    <row r="92865" spans="16:17">
      <c r="P92865" s="63"/>
      <c r="Q92865" s="63"/>
    </row>
    <row r="92866" spans="16:17">
      <c r="P92866" s="63"/>
      <c r="Q92866" s="63"/>
    </row>
    <row r="92867" spans="16:17">
      <c r="P92867" s="63"/>
      <c r="Q92867" s="63"/>
    </row>
    <row r="92868" spans="16:17">
      <c r="P92868" s="63"/>
      <c r="Q92868" s="63"/>
    </row>
    <row r="92869" spans="16:17">
      <c r="P92869" s="63"/>
      <c r="Q92869" s="63"/>
    </row>
    <row r="92870" spans="16:17">
      <c r="P92870" s="63"/>
      <c r="Q92870" s="63"/>
    </row>
    <row r="92871" spans="16:17">
      <c r="P92871" s="63"/>
      <c r="Q92871" s="63"/>
    </row>
    <row r="92872" spans="16:17">
      <c r="P92872" s="63"/>
      <c r="Q92872" s="63"/>
    </row>
    <row r="92873" spans="16:17">
      <c r="P92873" s="63"/>
      <c r="Q92873" s="63"/>
    </row>
    <row r="92874" spans="16:17">
      <c r="P92874" s="63"/>
      <c r="Q92874" s="63"/>
    </row>
    <row r="92875" spans="16:17">
      <c r="P92875" s="63"/>
      <c r="Q92875" s="63"/>
    </row>
    <row r="92876" spans="16:17">
      <c r="P92876" s="63"/>
      <c r="Q92876" s="63"/>
    </row>
    <row r="92877" spans="16:17">
      <c r="P92877" s="63"/>
      <c r="Q92877" s="63"/>
    </row>
    <row r="92878" spans="16:17">
      <c r="P92878" s="63"/>
      <c r="Q92878" s="63"/>
    </row>
    <row r="92879" spans="16:17">
      <c r="P92879" s="63"/>
      <c r="Q92879" s="63"/>
    </row>
    <row r="92880" spans="16:17">
      <c r="P92880" s="63"/>
      <c r="Q92880" s="63"/>
    </row>
    <row r="92881" spans="16:17">
      <c r="P92881" s="63"/>
      <c r="Q92881" s="63"/>
    </row>
    <row r="92882" spans="16:17">
      <c r="P92882" s="63"/>
      <c r="Q92882" s="63"/>
    </row>
    <row r="92883" spans="16:17">
      <c r="P92883" s="63"/>
      <c r="Q92883" s="63"/>
    </row>
    <row r="92884" spans="16:17">
      <c r="P92884" s="63"/>
      <c r="Q92884" s="63"/>
    </row>
    <row r="92885" spans="16:17">
      <c r="P92885" s="63"/>
      <c r="Q92885" s="63"/>
    </row>
    <row r="92886" spans="16:17">
      <c r="P92886" s="63"/>
      <c r="Q92886" s="63"/>
    </row>
    <row r="92887" spans="16:17">
      <c r="P92887" s="63"/>
      <c r="Q92887" s="63"/>
    </row>
    <row r="92888" spans="16:17">
      <c r="P92888" s="63"/>
      <c r="Q92888" s="63"/>
    </row>
    <row r="92889" spans="16:17">
      <c r="P92889" s="63"/>
      <c r="Q92889" s="63"/>
    </row>
    <row r="92890" spans="16:17">
      <c r="P92890" s="63"/>
      <c r="Q92890" s="63"/>
    </row>
    <row r="92891" spans="16:17">
      <c r="P92891" s="63"/>
      <c r="Q92891" s="63"/>
    </row>
    <row r="92892" spans="16:17">
      <c r="P92892" s="63"/>
      <c r="Q92892" s="63"/>
    </row>
    <row r="92893" spans="16:17">
      <c r="P92893" s="63"/>
      <c r="Q92893" s="63"/>
    </row>
    <row r="92894" spans="16:17">
      <c r="P92894" s="63"/>
      <c r="Q92894" s="63"/>
    </row>
    <row r="92895" spans="16:17">
      <c r="P92895" s="63"/>
      <c r="Q92895" s="63"/>
    </row>
    <row r="92896" spans="16:17">
      <c r="P92896" s="63"/>
      <c r="Q92896" s="63"/>
    </row>
    <row r="92897" spans="16:17">
      <c r="P92897" s="63"/>
      <c r="Q92897" s="63"/>
    </row>
    <row r="92898" spans="16:17">
      <c r="P92898" s="63"/>
      <c r="Q92898" s="63"/>
    </row>
    <row r="92899" spans="16:17">
      <c r="P92899" s="63"/>
      <c r="Q92899" s="63"/>
    </row>
    <row r="92900" spans="16:17">
      <c r="P92900" s="63"/>
      <c r="Q92900" s="63"/>
    </row>
    <row r="92901" spans="16:17">
      <c r="P92901" s="63"/>
      <c r="Q92901" s="63"/>
    </row>
    <row r="92902" spans="16:17">
      <c r="P92902" s="63"/>
      <c r="Q92902" s="63"/>
    </row>
    <row r="92903" spans="16:17">
      <c r="P92903" s="63"/>
      <c r="Q92903" s="63"/>
    </row>
    <row r="92904" spans="16:17">
      <c r="P92904" s="63"/>
      <c r="Q92904" s="63"/>
    </row>
    <row r="92905" spans="16:17">
      <c r="P92905" s="63"/>
      <c r="Q92905" s="63"/>
    </row>
    <row r="92906" spans="16:17">
      <c r="P92906" s="63"/>
      <c r="Q92906" s="63"/>
    </row>
    <row r="92907" spans="16:17">
      <c r="P92907" s="63"/>
      <c r="Q92907" s="63"/>
    </row>
    <row r="92908" spans="16:17">
      <c r="P92908" s="63"/>
      <c r="Q92908" s="63"/>
    </row>
    <row r="92909" spans="16:17">
      <c r="P92909" s="63"/>
      <c r="Q92909" s="63"/>
    </row>
    <row r="92910" spans="16:17">
      <c r="P92910" s="63"/>
      <c r="Q92910" s="63"/>
    </row>
    <row r="92911" spans="16:17">
      <c r="P92911" s="63"/>
      <c r="Q92911" s="63"/>
    </row>
    <row r="92912" spans="16:17">
      <c r="P92912" s="63"/>
      <c r="Q92912" s="63"/>
    </row>
    <row r="92913" spans="16:17">
      <c r="P92913" s="63"/>
      <c r="Q92913" s="63"/>
    </row>
    <row r="92914" spans="16:17">
      <c r="P92914" s="63"/>
      <c r="Q92914" s="63"/>
    </row>
    <row r="92915" spans="16:17">
      <c r="P92915" s="63"/>
      <c r="Q92915" s="63"/>
    </row>
    <row r="92916" spans="16:17">
      <c r="P92916" s="63"/>
      <c r="Q92916" s="63"/>
    </row>
    <row r="92917" spans="16:17">
      <c r="P92917" s="63"/>
      <c r="Q92917" s="63"/>
    </row>
    <row r="92918" spans="16:17">
      <c r="P92918" s="63"/>
      <c r="Q92918" s="63"/>
    </row>
    <row r="92919" spans="16:17">
      <c r="P92919" s="63"/>
      <c r="Q92919" s="63"/>
    </row>
    <row r="92920" spans="16:17">
      <c r="P92920" s="63"/>
      <c r="Q92920" s="63"/>
    </row>
    <row r="92921" spans="16:17">
      <c r="P92921" s="63"/>
      <c r="Q92921" s="63"/>
    </row>
    <row r="92922" spans="16:17">
      <c r="P92922" s="63"/>
      <c r="Q92922" s="63"/>
    </row>
    <row r="92923" spans="16:17">
      <c r="P92923" s="63"/>
      <c r="Q92923" s="63"/>
    </row>
    <row r="92924" spans="16:17">
      <c r="P92924" s="63"/>
      <c r="Q92924" s="63"/>
    </row>
    <row r="92925" spans="16:17">
      <c r="P92925" s="63"/>
      <c r="Q92925" s="63"/>
    </row>
    <row r="92926" spans="16:17">
      <c r="P92926" s="63"/>
      <c r="Q92926" s="63"/>
    </row>
    <row r="92927" spans="16:17">
      <c r="P92927" s="63"/>
      <c r="Q92927" s="63"/>
    </row>
    <row r="92928" spans="16:17">
      <c r="P92928" s="63"/>
      <c r="Q92928" s="63"/>
    </row>
    <row r="92929" spans="16:17">
      <c r="P92929" s="63"/>
      <c r="Q92929" s="63"/>
    </row>
    <row r="92930" spans="16:17">
      <c r="P92930" s="63"/>
      <c r="Q92930" s="63"/>
    </row>
    <row r="92931" spans="16:17">
      <c r="P92931" s="63"/>
      <c r="Q92931" s="63"/>
    </row>
    <row r="92932" spans="16:17">
      <c r="P92932" s="63"/>
      <c r="Q92932" s="63"/>
    </row>
    <row r="92933" spans="16:17">
      <c r="P92933" s="63"/>
      <c r="Q92933" s="63"/>
    </row>
    <row r="92934" spans="16:17">
      <c r="P92934" s="63"/>
      <c r="Q92934" s="63"/>
    </row>
    <row r="92935" spans="16:17">
      <c r="P92935" s="63"/>
      <c r="Q92935" s="63"/>
    </row>
    <row r="92936" spans="16:17">
      <c r="P92936" s="63"/>
      <c r="Q92936" s="63"/>
    </row>
    <row r="92937" spans="16:17">
      <c r="P92937" s="63"/>
      <c r="Q92937" s="63"/>
    </row>
    <row r="92938" spans="16:17">
      <c r="P92938" s="63"/>
      <c r="Q92938" s="63"/>
    </row>
    <row r="92939" spans="16:17">
      <c r="P92939" s="63"/>
      <c r="Q92939" s="63"/>
    </row>
    <row r="92940" spans="16:17">
      <c r="P92940" s="63"/>
      <c r="Q92940" s="63"/>
    </row>
    <row r="92941" spans="16:17">
      <c r="P92941" s="63"/>
      <c r="Q92941" s="63"/>
    </row>
    <row r="92942" spans="16:17">
      <c r="P92942" s="63"/>
      <c r="Q92942" s="63"/>
    </row>
    <row r="92943" spans="16:17">
      <c r="P92943" s="63"/>
      <c r="Q92943" s="63"/>
    </row>
    <row r="92944" spans="16:17">
      <c r="P92944" s="63"/>
      <c r="Q92944" s="63"/>
    </row>
    <row r="92945" spans="16:17">
      <c r="P92945" s="63"/>
      <c r="Q92945" s="63"/>
    </row>
    <row r="92946" spans="16:17">
      <c r="P92946" s="63"/>
      <c r="Q92946" s="63"/>
    </row>
    <row r="92947" spans="16:17">
      <c r="P92947" s="63"/>
      <c r="Q92947" s="63"/>
    </row>
    <row r="92948" spans="16:17">
      <c r="P92948" s="63"/>
      <c r="Q92948" s="63"/>
    </row>
    <row r="92949" spans="16:17">
      <c r="P92949" s="63"/>
      <c r="Q92949" s="63"/>
    </row>
    <row r="92950" spans="16:17">
      <c r="P92950" s="63"/>
      <c r="Q92950" s="63"/>
    </row>
    <row r="92951" spans="16:17">
      <c r="P92951" s="63"/>
      <c r="Q92951" s="63"/>
    </row>
    <row r="92952" spans="16:17">
      <c r="P92952" s="63"/>
      <c r="Q92952" s="63"/>
    </row>
    <row r="92953" spans="16:17">
      <c r="P92953" s="63"/>
      <c r="Q92953" s="63"/>
    </row>
    <row r="92954" spans="16:17">
      <c r="P92954" s="63"/>
      <c r="Q92954" s="63"/>
    </row>
    <row r="92955" spans="16:17">
      <c r="P92955" s="63"/>
      <c r="Q92955" s="63"/>
    </row>
    <row r="92956" spans="16:17">
      <c r="P92956" s="63"/>
      <c r="Q92956" s="63"/>
    </row>
    <row r="92957" spans="16:17">
      <c r="P92957" s="63"/>
      <c r="Q92957" s="63"/>
    </row>
    <row r="92958" spans="16:17">
      <c r="P92958" s="63"/>
      <c r="Q92958" s="63"/>
    </row>
    <row r="92959" spans="16:17">
      <c r="P92959" s="63"/>
      <c r="Q92959" s="63"/>
    </row>
    <row r="92960" spans="16:17">
      <c r="P92960" s="63"/>
      <c r="Q92960" s="63"/>
    </row>
    <row r="92961" spans="16:17">
      <c r="P92961" s="63"/>
      <c r="Q92961" s="63"/>
    </row>
    <row r="92962" spans="16:17">
      <c r="P92962" s="63"/>
      <c r="Q92962" s="63"/>
    </row>
    <row r="92963" spans="16:17">
      <c r="P92963" s="63"/>
      <c r="Q92963" s="63"/>
    </row>
    <row r="92964" spans="16:17">
      <c r="P92964" s="63"/>
      <c r="Q92964" s="63"/>
    </row>
    <row r="92965" spans="16:17">
      <c r="P92965" s="63"/>
      <c r="Q92965" s="63"/>
    </row>
    <row r="92966" spans="16:17">
      <c r="P92966" s="63"/>
      <c r="Q92966" s="63"/>
    </row>
    <row r="92967" spans="16:17">
      <c r="P92967" s="63"/>
      <c r="Q92967" s="63"/>
    </row>
    <row r="92968" spans="16:17">
      <c r="P92968" s="63"/>
      <c r="Q92968" s="63"/>
    </row>
    <row r="92969" spans="16:17">
      <c r="P92969" s="63"/>
      <c r="Q92969" s="63"/>
    </row>
    <row r="92970" spans="16:17">
      <c r="P92970" s="63"/>
      <c r="Q92970" s="63"/>
    </row>
    <row r="92971" spans="16:17">
      <c r="P92971" s="63"/>
      <c r="Q92971" s="63"/>
    </row>
    <row r="92972" spans="16:17">
      <c r="P92972" s="63"/>
      <c r="Q92972" s="63"/>
    </row>
    <row r="92973" spans="16:17">
      <c r="P92973" s="63"/>
      <c r="Q92973" s="63"/>
    </row>
    <row r="92974" spans="16:17">
      <c r="P92974" s="63"/>
      <c r="Q92974" s="63"/>
    </row>
    <row r="92975" spans="16:17">
      <c r="P92975" s="63"/>
      <c r="Q92975" s="63"/>
    </row>
    <row r="92976" spans="16:17">
      <c r="P92976" s="63"/>
      <c r="Q92976" s="63"/>
    </row>
    <row r="92977" spans="16:17">
      <c r="P92977" s="63"/>
      <c r="Q92977" s="63"/>
    </row>
    <row r="92978" spans="16:17">
      <c r="P92978" s="63"/>
      <c r="Q92978" s="63"/>
    </row>
    <row r="92979" spans="16:17">
      <c r="P92979" s="63"/>
      <c r="Q92979" s="63"/>
    </row>
    <row r="92980" spans="16:17">
      <c r="P92980" s="63"/>
      <c r="Q92980" s="63"/>
    </row>
    <row r="92981" spans="16:17">
      <c r="P92981" s="63"/>
      <c r="Q92981" s="63"/>
    </row>
    <row r="92982" spans="16:17">
      <c r="P92982" s="63"/>
      <c r="Q92982" s="63"/>
    </row>
    <row r="92983" spans="16:17">
      <c r="P92983" s="63"/>
      <c r="Q92983" s="63"/>
    </row>
    <row r="92984" spans="16:17">
      <c r="P92984" s="63"/>
      <c r="Q92984" s="63"/>
    </row>
    <row r="92985" spans="16:17">
      <c r="P92985" s="63"/>
      <c r="Q92985" s="63"/>
    </row>
    <row r="92986" spans="16:17">
      <c r="P92986" s="63"/>
      <c r="Q92986" s="63"/>
    </row>
    <row r="92987" spans="16:17">
      <c r="P92987" s="63"/>
      <c r="Q92987" s="63"/>
    </row>
    <row r="92988" spans="16:17">
      <c r="P92988" s="63"/>
      <c r="Q92988" s="63"/>
    </row>
    <row r="92989" spans="16:17">
      <c r="P92989" s="63"/>
      <c r="Q92989" s="63"/>
    </row>
    <row r="92990" spans="16:17">
      <c r="P92990" s="63"/>
      <c r="Q92990" s="63"/>
    </row>
    <row r="92991" spans="16:17">
      <c r="P92991" s="63"/>
      <c r="Q92991" s="63"/>
    </row>
    <row r="92992" spans="16:17">
      <c r="P92992" s="63"/>
      <c r="Q92992" s="63"/>
    </row>
    <row r="92993" spans="16:17">
      <c r="P92993" s="63"/>
      <c r="Q92993" s="63"/>
    </row>
    <row r="92994" spans="16:17">
      <c r="P92994" s="63"/>
      <c r="Q92994" s="63"/>
    </row>
    <row r="92995" spans="16:17">
      <c r="P92995" s="63"/>
      <c r="Q92995" s="63"/>
    </row>
    <row r="92996" spans="16:17">
      <c r="P92996" s="63"/>
      <c r="Q92996" s="63"/>
    </row>
    <row r="92997" spans="16:17">
      <c r="P92997" s="63"/>
      <c r="Q92997" s="63"/>
    </row>
    <row r="92998" spans="16:17">
      <c r="P92998" s="63"/>
      <c r="Q92998" s="63"/>
    </row>
    <row r="92999" spans="16:17">
      <c r="P92999" s="63"/>
      <c r="Q92999" s="63"/>
    </row>
    <row r="93000" spans="16:17">
      <c r="P93000" s="63"/>
      <c r="Q93000" s="63"/>
    </row>
    <row r="93001" spans="16:17">
      <c r="P93001" s="63"/>
      <c r="Q93001" s="63"/>
    </row>
    <row r="93002" spans="16:17">
      <c r="P93002" s="63"/>
      <c r="Q93002" s="63"/>
    </row>
    <row r="93003" spans="16:17">
      <c r="P93003" s="63"/>
      <c r="Q93003" s="63"/>
    </row>
    <row r="93004" spans="16:17">
      <c r="P93004" s="63"/>
      <c r="Q93004" s="63"/>
    </row>
    <row r="93005" spans="16:17">
      <c r="P93005" s="63"/>
      <c r="Q93005" s="63"/>
    </row>
    <row r="93006" spans="16:17">
      <c r="P93006" s="63"/>
      <c r="Q93006" s="63"/>
    </row>
    <row r="93007" spans="16:17">
      <c r="P93007" s="63"/>
      <c r="Q93007" s="63"/>
    </row>
    <row r="93008" spans="16:17">
      <c r="P93008" s="63"/>
      <c r="Q93008" s="63"/>
    </row>
    <row r="93009" spans="16:17">
      <c r="P93009" s="63"/>
      <c r="Q93009" s="63"/>
    </row>
    <row r="93010" spans="16:17">
      <c r="P93010" s="63"/>
      <c r="Q93010" s="63"/>
    </row>
    <row r="93011" spans="16:17">
      <c r="P93011" s="63"/>
      <c r="Q93011" s="63"/>
    </row>
    <row r="93012" spans="16:17">
      <c r="P93012" s="63"/>
      <c r="Q93012" s="63"/>
    </row>
    <row r="93013" spans="16:17">
      <c r="P93013" s="63"/>
      <c r="Q93013" s="63"/>
    </row>
    <row r="93014" spans="16:17">
      <c r="P93014" s="63"/>
      <c r="Q93014" s="63"/>
    </row>
    <row r="93015" spans="16:17">
      <c r="P93015" s="63"/>
      <c r="Q93015" s="63"/>
    </row>
    <row r="93016" spans="16:17">
      <c r="P93016" s="63"/>
      <c r="Q93016" s="63"/>
    </row>
    <row r="93017" spans="16:17">
      <c r="P93017" s="63"/>
      <c r="Q93017" s="63"/>
    </row>
    <row r="93018" spans="16:17">
      <c r="P93018" s="63"/>
      <c r="Q93018" s="63"/>
    </row>
    <row r="93019" spans="16:17">
      <c r="P93019" s="63"/>
      <c r="Q93019" s="63"/>
    </row>
    <row r="93020" spans="16:17">
      <c r="P93020" s="63"/>
      <c r="Q93020" s="63"/>
    </row>
    <row r="93021" spans="16:17">
      <c r="P93021" s="63"/>
      <c r="Q93021" s="63"/>
    </row>
    <row r="93022" spans="16:17">
      <c r="P93022" s="63"/>
      <c r="Q93022" s="63"/>
    </row>
    <row r="93023" spans="16:17">
      <c r="P93023" s="63"/>
      <c r="Q93023" s="63"/>
    </row>
    <row r="93024" spans="16:17">
      <c r="P93024" s="63"/>
      <c r="Q93024" s="63"/>
    </row>
    <row r="93025" spans="16:17">
      <c r="P93025" s="63"/>
      <c r="Q93025" s="63"/>
    </row>
    <row r="93026" spans="16:17">
      <c r="P93026" s="63"/>
      <c r="Q93026" s="63"/>
    </row>
    <row r="93027" spans="16:17">
      <c r="P93027" s="63"/>
      <c r="Q93027" s="63"/>
    </row>
    <row r="93028" spans="16:17">
      <c r="P93028" s="63"/>
      <c r="Q93028" s="63"/>
    </row>
    <row r="93029" spans="16:17">
      <c r="P93029" s="63"/>
      <c r="Q93029" s="63"/>
    </row>
    <row r="93030" spans="16:17">
      <c r="P93030" s="63"/>
      <c r="Q93030" s="63"/>
    </row>
    <row r="93031" spans="16:17">
      <c r="P93031" s="63"/>
      <c r="Q93031" s="63"/>
    </row>
    <row r="93032" spans="16:17">
      <c r="P93032" s="63"/>
      <c r="Q93032" s="63"/>
    </row>
    <row r="93033" spans="16:17">
      <c r="P93033" s="63"/>
      <c r="Q93033" s="63"/>
    </row>
    <row r="93034" spans="16:17">
      <c r="P93034" s="63"/>
      <c r="Q93034" s="63"/>
    </row>
    <row r="93035" spans="16:17">
      <c r="P93035" s="63"/>
      <c r="Q93035" s="63"/>
    </row>
    <row r="93036" spans="16:17">
      <c r="P93036" s="63"/>
      <c r="Q93036" s="63"/>
    </row>
    <row r="93037" spans="16:17">
      <c r="P93037" s="63"/>
      <c r="Q93037" s="63"/>
    </row>
    <row r="93038" spans="16:17">
      <c r="P93038" s="63"/>
      <c r="Q93038" s="63"/>
    </row>
    <row r="93039" spans="16:17">
      <c r="P93039" s="63"/>
      <c r="Q93039" s="63"/>
    </row>
    <row r="93040" spans="16:17">
      <c r="P93040" s="63"/>
      <c r="Q93040" s="63"/>
    </row>
    <row r="93041" spans="16:17">
      <c r="P93041" s="63"/>
      <c r="Q93041" s="63"/>
    </row>
    <row r="93042" spans="16:17">
      <c r="P93042" s="63"/>
      <c r="Q93042" s="63"/>
    </row>
    <row r="93043" spans="16:17">
      <c r="P93043" s="63"/>
      <c r="Q93043" s="63"/>
    </row>
    <row r="93044" spans="16:17">
      <c r="P93044" s="63"/>
      <c r="Q93044" s="63"/>
    </row>
    <row r="93045" spans="16:17">
      <c r="P93045" s="63"/>
      <c r="Q93045" s="63"/>
    </row>
    <row r="93046" spans="16:17">
      <c r="P93046" s="63"/>
      <c r="Q93046" s="63"/>
    </row>
    <row r="93047" spans="16:17">
      <c r="P93047" s="63"/>
      <c r="Q93047" s="63"/>
    </row>
    <row r="93048" spans="16:17">
      <c r="P93048" s="63"/>
      <c r="Q93048" s="63"/>
    </row>
    <row r="93049" spans="16:17">
      <c r="P93049" s="63"/>
      <c r="Q93049" s="63"/>
    </row>
    <row r="93050" spans="16:17">
      <c r="P93050" s="63"/>
      <c r="Q93050" s="63"/>
    </row>
    <row r="93051" spans="16:17">
      <c r="P93051" s="63"/>
      <c r="Q93051" s="63"/>
    </row>
    <row r="93052" spans="16:17">
      <c r="P93052" s="63"/>
      <c r="Q93052" s="63"/>
    </row>
    <row r="93053" spans="16:17">
      <c r="P93053" s="63"/>
      <c r="Q93053" s="63"/>
    </row>
    <row r="93054" spans="16:17">
      <c r="P93054" s="63"/>
      <c r="Q93054" s="63"/>
    </row>
    <row r="93055" spans="16:17">
      <c r="P93055" s="63"/>
      <c r="Q93055" s="63"/>
    </row>
    <row r="93056" spans="16:17">
      <c r="P93056" s="63"/>
      <c r="Q93056" s="63"/>
    </row>
    <row r="93057" spans="16:17">
      <c r="P93057" s="63"/>
      <c r="Q93057" s="63"/>
    </row>
    <row r="93058" spans="16:17">
      <c r="P93058" s="63"/>
      <c r="Q93058" s="63"/>
    </row>
    <row r="93059" spans="16:17">
      <c r="P93059" s="63"/>
      <c r="Q93059" s="63"/>
    </row>
    <row r="93060" spans="16:17">
      <c r="P93060" s="63"/>
      <c r="Q93060" s="63"/>
    </row>
    <row r="93061" spans="16:17">
      <c r="P93061" s="63"/>
      <c r="Q93061" s="63"/>
    </row>
    <row r="93062" spans="16:17">
      <c r="P93062" s="63"/>
      <c r="Q93062" s="63"/>
    </row>
    <row r="93063" spans="16:17">
      <c r="P93063" s="63"/>
      <c r="Q93063" s="63"/>
    </row>
    <row r="93064" spans="16:17">
      <c r="P93064" s="63"/>
      <c r="Q93064" s="63"/>
    </row>
    <row r="93065" spans="16:17">
      <c r="P93065" s="63"/>
      <c r="Q93065" s="63"/>
    </row>
    <row r="93066" spans="16:17">
      <c r="P93066" s="63"/>
      <c r="Q93066" s="63"/>
    </row>
    <row r="93067" spans="16:17">
      <c r="P93067" s="63"/>
      <c r="Q93067" s="63"/>
    </row>
    <row r="93068" spans="16:17">
      <c r="P93068" s="63"/>
      <c r="Q93068" s="63"/>
    </row>
    <row r="93069" spans="16:17">
      <c r="P93069" s="63"/>
      <c r="Q93069" s="63"/>
    </row>
    <row r="93070" spans="16:17">
      <c r="P93070" s="63"/>
      <c r="Q93070" s="63"/>
    </row>
    <row r="93071" spans="16:17">
      <c r="P93071" s="63"/>
      <c r="Q93071" s="63"/>
    </row>
    <row r="93072" spans="16:17">
      <c r="P93072" s="63"/>
      <c r="Q93072" s="63"/>
    </row>
    <row r="93073" spans="16:17">
      <c r="P93073" s="63"/>
      <c r="Q93073" s="63"/>
    </row>
    <row r="93074" spans="16:17">
      <c r="P93074" s="63"/>
      <c r="Q93074" s="63"/>
    </row>
    <row r="93075" spans="16:17">
      <c r="P93075" s="63"/>
      <c r="Q93075" s="63"/>
    </row>
    <row r="93076" spans="16:17">
      <c r="P93076" s="63"/>
      <c r="Q93076" s="63"/>
    </row>
    <row r="93077" spans="16:17">
      <c r="P93077" s="63"/>
      <c r="Q93077" s="63"/>
    </row>
    <row r="93078" spans="16:17">
      <c r="P93078" s="63"/>
      <c r="Q93078" s="63"/>
    </row>
    <row r="93079" spans="16:17">
      <c r="P93079" s="63"/>
      <c r="Q93079" s="63"/>
    </row>
    <row r="93080" spans="16:17">
      <c r="P93080" s="63"/>
      <c r="Q93080" s="63"/>
    </row>
    <row r="93081" spans="16:17">
      <c r="P93081" s="63"/>
      <c r="Q93081" s="63"/>
    </row>
    <row r="93082" spans="16:17">
      <c r="P93082" s="63"/>
      <c r="Q93082" s="63"/>
    </row>
    <row r="93083" spans="16:17">
      <c r="P93083" s="63"/>
      <c r="Q93083" s="63"/>
    </row>
    <row r="93084" spans="16:17">
      <c r="P93084" s="63"/>
      <c r="Q93084" s="63"/>
    </row>
    <row r="93085" spans="16:17">
      <c r="P93085" s="63"/>
      <c r="Q93085" s="63"/>
    </row>
    <row r="93086" spans="16:17">
      <c r="P93086" s="63"/>
      <c r="Q93086" s="63"/>
    </row>
    <row r="93087" spans="16:17">
      <c r="P93087" s="63"/>
      <c r="Q93087" s="63"/>
    </row>
    <row r="93088" spans="16:17">
      <c r="P93088" s="63"/>
      <c r="Q93088" s="63"/>
    </row>
    <row r="93089" spans="16:17">
      <c r="P93089" s="63"/>
      <c r="Q93089" s="63"/>
    </row>
    <row r="93090" spans="16:17">
      <c r="P93090" s="63"/>
      <c r="Q93090" s="63"/>
    </row>
    <row r="93091" spans="16:17">
      <c r="P93091" s="63"/>
      <c r="Q93091" s="63"/>
    </row>
    <row r="93092" spans="16:17">
      <c r="P93092" s="63"/>
      <c r="Q93092" s="63"/>
    </row>
    <row r="93093" spans="16:17">
      <c r="P93093" s="63"/>
      <c r="Q93093" s="63"/>
    </row>
    <row r="93094" spans="16:17">
      <c r="P93094" s="63"/>
      <c r="Q93094" s="63"/>
    </row>
    <row r="93095" spans="16:17">
      <c r="P93095" s="63"/>
      <c r="Q93095" s="63"/>
    </row>
    <row r="93096" spans="16:17">
      <c r="P93096" s="63"/>
      <c r="Q93096" s="63"/>
    </row>
    <row r="93097" spans="16:17">
      <c r="P93097" s="63"/>
      <c r="Q93097" s="63"/>
    </row>
    <row r="93098" spans="16:17">
      <c r="P93098" s="63"/>
      <c r="Q93098" s="63"/>
    </row>
    <row r="93099" spans="16:17">
      <c r="P93099" s="63"/>
      <c r="Q93099" s="63"/>
    </row>
    <row r="93100" spans="16:17">
      <c r="P93100" s="63"/>
      <c r="Q93100" s="63"/>
    </row>
    <row r="93101" spans="16:17">
      <c r="P93101" s="63"/>
      <c r="Q93101" s="63"/>
    </row>
    <row r="93102" spans="16:17">
      <c r="P93102" s="63"/>
      <c r="Q93102" s="63"/>
    </row>
    <row r="93103" spans="16:17">
      <c r="P93103" s="63"/>
      <c r="Q93103" s="63"/>
    </row>
    <row r="93104" spans="16:17">
      <c r="P93104" s="63"/>
      <c r="Q93104" s="63"/>
    </row>
    <row r="93105" spans="16:17">
      <c r="P93105" s="63"/>
      <c r="Q93105" s="63"/>
    </row>
    <row r="93106" spans="16:17">
      <c r="P93106" s="63"/>
      <c r="Q93106" s="63"/>
    </row>
    <row r="93107" spans="16:17">
      <c r="P93107" s="63"/>
      <c r="Q93107" s="63"/>
    </row>
    <row r="93108" spans="16:17">
      <c r="P93108" s="63"/>
      <c r="Q93108" s="63"/>
    </row>
    <row r="93109" spans="16:17">
      <c r="P93109" s="63"/>
      <c r="Q93109" s="63"/>
    </row>
    <row r="93110" spans="16:17">
      <c r="P93110" s="63"/>
      <c r="Q93110" s="63"/>
    </row>
    <row r="93111" spans="16:17">
      <c r="P93111" s="63"/>
      <c r="Q93111" s="63"/>
    </row>
    <row r="93112" spans="16:17">
      <c r="P93112" s="63"/>
      <c r="Q93112" s="63"/>
    </row>
    <row r="93113" spans="16:17">
      <c r="P93113" s="63"/>
      <c r="Q93113" s="63"/>
    </row>
    <row r="93114" spans="16:17">
      <c r="P93114" s="63"/>
      <c r="Q93114" s="63"/>
    </row>
    <row r="93115" spans="16:17">
      <c r="P93115" s="63"/>
      <c r="Q93115" s="63"/>
    </row>
    <row r="93116" spans="16:17">
      <c r="P93116" s="63"/>
      <c r="Q93116" s="63"/>
    </row>
    <row r="93117" spans="16:17">
      <c r="P93117" s="63"/>
      <c r="Q93117" s="63"/>
    </row>
    <row r="93118" spans="16:17">
      <c r="P93118" s="63"/>
      <c r="Q93118" s="63"/>
    </row>
    <row r="93119" spans="16:17">
      <c r="P93119" s="63"/>
      <c r="Q93119" s="63"/>
    </row>
    <row r="93120" spans="16:17">
      <c r="P93120" s="63"/>
      <c r="Q93120" s="63"/>
    </row>
    <row r="93121" spans="16:17">
      <c r="P93121" s="63"/>
      <c r="Q93121" s="63"/>
    </row>
    <row r="93122" spans="16:17">
      <c r="P93122" s="63"/>
      <c r="Q93122" s="63"/>
    </row>
    <row r="93123" spans="16:17">
      <c r="P93123" s="63"/>
      <c r="Q93123" s="63"/>
    </row>
    <row r="93124" spans="16:17">
      <c r="P93124" s="63"/>
      <c r="Q93124" s="63"/>
    </row>
    <row r="93125" spans="16:17">
      <c r="P93125" s="63"/>
      <c r="Q93125" s="63"/>
    </row>
    <row r="93126" spans="16:17">
      <c r="P93126" s="63"/>
      <c r="Q93126" s="63"/>
    </row>
    <row r="93127" spans="16:17">
      <c r="P93127" s="63"/>
      <c r="Q93127" s="63"/>
    </row>
    <row r="93128" spans="16:17">
      <c r="P93128" s="63"/>
      <c r="Q93128" s="63"/>
    </row>
    <row r="93129" spans="16:17">
      <c r="P93129" s="63"/>
      <c r="Q93129" s="63"/>
    </row>
    <row r="93130" spans="16:17">
      <c r="P93130" s="63"/>
      <c r="Q93130" s="63"/>
    </row>
    <row r="93131" spans="16:17">
      <c r="P93131" s="63"/>
      <c r="Q93131" s="63"/>
    </row>
    <row r="93132" spans="16:17">
      <c r="P93132" s="63"/>
      <c r="Q93132" s="63"/>
    </row>
    <row r="93133" spans="16:17">
      <c r="P93133" s="63"/>
      <c r="Q93133" s="63"/>
    </row>
    <row r="93134" spans="16:17">
      <c r="P93134" s="63"/>
      <c r="Q93134" s="63"/>
    </row>
    <row r="93135" spans="16:17">
      <c r="P93135" s="63"/>
      <c r="Q93135" s="63"/>
    </row>
    <row r="93136" spans="16:17">
      <c r="P93136" s="63"/>
      <c r="Q93136" s="63"/>
    </row>
    <row r="93137" spans="16:17">
      <c r="P93137" s="63"/>
      <c r="Q93137" s="63"/>
    </row>
    <row r="93138" spans="16:17">
      <c r="P93138" s="63"/>
      <c r="Q93138" s="63"/>
    </row>
    <row r="93139" spans="16:17">
      <c r="P93139" s="63"/>
      <c r="Q93139" s="63"/>
    </row>
    <row r="93140" spans="16:17">
      <c r="P93140" s="63"/>
      <c r="Q93140" s="63"/>
    </row>
    <row r="93141" spans="16:17">
      <c r="P93141" s="63"/>
      <c r="Q93141" s="63"/>
    </row>
    <row r="93142" spans="16:17">
      <c r="P93142" s="63"/>
      <c r="Q93142" s="63"/>
    </row>
    <row r="93143" spans="16:17">
      <c r="P93143" s="63"/>
      <c r="Q93143" s="63"/>
    </row>
    <row r="93144" spans="16:17">
      <c r="P93144" s="63"/>
      <c r="Q93144" s="63"/>
    </row>
    <row r="93145" spans="16:17">
      <c r="P93145" s="63"/>
      <c r="Q93145" s="63"/>
    </row>
    <row r="93146" spans="16:17">
      <c r="P93146" s="63"/>
      <c r="Q93146" s="63"/>
    </row>
    <row r="93147" spans="16:17">
      <c r="P93147" s="63"/>
      <c r="Q93147" s="63"/>
    </row>
    <row r="93148" spans="16:17">
      <c r="P93148" s="63"/>
      <c r="Q93148" s="63"/>
    </row>
    <row r="93149" spans="16:17">
      <c r="P93149" s="63"/>
      <c r="Q93149" s="63"/>
    </row>
    <row r="93150" spans="16:17">
      <c r="P93150" s="63"/>
      <c r="Q93150" s="63"/>
    </row>
    <row r="93151" spans="16:17">
      <c r="P93151" s="63"/>
      <c r="Q93151" s="63"/>
    </row>
    <row r="93152" spans="16:17">
      <c r="P93152" s="63"/>
      <c r="Q93152" s="63"/>
    </row>
    <row r="93153" spans="16:17">
      <c r="P93153" s="63"/>
      <c r="Q93153" s="63"/>
    </row>
    <row r="93154" spans="16:17">
      <c r="P93154" s="63"/>
      <c r="Q93154" s="63"/>
    </row>
    <row r="93155" spans="16:17">
      <c r="P93155" s="63"/>
      <c r="Q93155" s="63"/>
    </row>
    <row r="93156" spans="16:17">
      <c r="P93156" s="63"/>
      <c r="Q93156" s="63"/>
    </row>
    <row r="93157" spans="16:17">
      <c r="P93157" s="63"/>
      <c r="Q93157" s="63"/>
    </row>
    <row r="93158" spans="16:17">
      <c r="P93158" s="63"/>
      <c r="Q93158" s="63"/>
    </row>
    <row r="93159" spans="16:17">
      <c r="P93159" s="63"/>
      <c r="Q93159" s="63"/>
    </row>
    <row r="93160" spans="16:17">
      <c r="P93160" s="63"/>
      <c r="Q93160" s="63"/>
    </row>
    <row r="93161" spans="16:17">
      <c r="P93161" s="63"/>
      <c r="Q93161" s="63"/>
    </row>
    <row r="93162" spans="16:17">
      <c r="P93162" s="63"/>
      <c r="Q93162" s="63"/>
    </row>
    <row r="93163" spans="16:17">
      <c r="P93163" s="63"/>
      <c r="Q93163" s="63"/>
    </row>
    <row r="93164" spans="16:17">
      <c r="P93164" s="63"/>
      <c r="Q93164" s="63"/>
    </row>
    <row r="93165" spans="16:17">
      <c r="P93165" s="63"/>
      <c r="Q93165" s="63"/>
    </row>
    <row r="93166" spans="16:17">
      <c r="P93166" s="63"/>
      <c r="Q93166" s="63"/>
    </row>
    <row r="93167" spans="16:17">
      <c r="P93167" s="63"/>
      <c r="Q93167" s="63"/>
    </row>
    <row r="93168" spans="16:17">
      <c r="P93168" s="63"/>
      <c r="Q93168" s="63"/>
    </row>
    <row r="93169" spans="16:17">
      <c r="P93169" s="63"/>
      <c r="Q93169" s="63"/>
    </row>
    <row r="93170" spans="16:17">
      <c r="P93170" s="63"/>
      <c r="Q93170" s="63"/>
    </row>
    <row r="93171" spans="16:17">
      <c r="P93171" s="63"/>
      <c r="Q93171" s="63"/>
    </row>
    <row r="93172" spans="16:17">
      <c r="P93172" s="63"/>
      <c r="Q93172" s="63"/>
    </row>
    <row r="93173" spans="16:17">
      <c r="P93173" s="63"/>
      <c r="Q93173" s="63"/>
    </row>
    <row r="93174" spans="16:17">
      <c r="P93174" s="63"/>
      <c r="Q93174" s="63"/>
    </row>
    <row r="93175" spans="16:17">
      <c r="P93175" s="63"/>
      <c r="Q93175" s="63"/>
    </row>
    <row r="93176" spans="16:17">
      <c r="P93176" s="63"/>
      <c r="Q93176" s="63"/>
    </row>
    <row r="93177" spans="16:17">
      <c r="P93177" s="63"/>
      <c r="Q93177" s="63"/>
    </row>
    <row r="93178" spans="16:17">
      <c r="P93178" s="63"/>
      <c r="Q93178" s="63"/>
    </row>
    <row r="93179" spans="16:17">
      <c r="P93179" s="63"/>
      <c r="Q93179" s="63"/>
    </row>
    <row r="93180" spans="16:17">
      <c r="P93180" s="63"/>
      <c r="Q93180" s="63"/>
    </row>
    <row r="93181" spans="16:17">
      <c r="P93181" s="63"/>
      <c r="Q93181" s="63"/>
    </row>
    <row r="93182" spans="16:17">
      <c r="P93182" s="63"/>
      <c r="Q93182" s="63"/>
    </row>
    <row r="93183" spans="16:17">
      <c r="P93183" s="63"/>
      <c r="Q93183" s="63"/>
    </row>
    <row r="93184" spans="16:17">
      <c r="P93184" s="63"/>
      <c r="Q93184" s="63"/>
    </row>
    <row r="93185" spans="16:17">
      <c r="P93185" s="63"/>
      <c r="Q93185" s="63"/>
    </row>
    <row r="93186" spans="16:17">
      <c r="P93186" s="63"/>
      <c r="Q93186" s="63"/>
    </row>
    <row r="93187" spans="16:17">
      <c r="P93187" s="63"/>
      <c r="Q93187" s="63"/>
    </row>
    <row r="93188" spans="16:17">
      <c r="P93188" s="63"/>
      <c r="Q93188" s="63"/>
    </row>
    <row r="93189" spans="16:17">
      <c r="P93189" s="63"/>
      <c r="Q93189" s="63"/>
    </row>
    <row r="93190" spans="16:17">
      <c r="P93190" s="63"/>
      <c r="Q93190" s="63"/>
    </row>
    <row r="93191" spans="16:17">
      <c r="P93191" s="63"/>
      <c r="Q93191" s="63"/>
    </row>
    <row r="93192" spans="16:17">
      <c r="P93192" s="63"/>
      <c r="Q93192" s="63"/>
    </row>
    <row r="93193" spans="16:17">
      <c r="P93193" s="63"/>
      <c r="Q93193" s="63"/>
    </row>
    <row r="93194" spans="16:17">
      <c r="P93194" s="63"/>
      <c r="Q93194" s="63"/>
    </row>
    <row r="93195" spans="16:17">
      <c r="P93195" s="63"/>
      <c r="Q93195" s="63"/>
    </row>
    <row r="93196" spans="16:17">
      <c r="P93196" s="63"/>
      <c r="Q93196" s="63"/>
    </row>
    <row r="93197" spans="16:17">
      <c r="P93197" s="63"/>
      <c r="Q93197" s="63"/>
    </row>
    <row r="93198" spans="16:17">
      <c r="P93198" s="63"/>
      <c r="Q93198" s="63"/>
    </row>
    <row r="93199" spans="16:17">
      <c r="P93199" s="63"/>
      <c r="Q93199" s="63"/>
    </row>
    <row r="93200" spans="16:17">
      <c r="P93200" s="63"/>
      <c r="Q93200" s="63"/>
    </row>
    <row r="93201" spans="16:17">
      <c r="P93201" s="63"/>
      <c r="Q93201" s="63"/>
    </row>
    <row r="93202" spans="16:17">
      <c r="P93202" s="63"/>
      <c r="Q93202" s="63"/>
    </row>
    <row r="93203" spans="16:17">
      <c r="P93203" s="63"/>
      <c r="Q93203" s="63"/>
    </row>
    <row r="93204" spans="16:17">
      <c r="P93204" s="63"/>
      <c r="Q93204" s="63"/>
    </row>
    <row r="93205" spans="16:17">
      <c r="P93205" s="63"/>
      <c r="Q93205" s="63"/>
    </row>
    <row r="93206" spans="16:17">
      <c r="P93206" s="63"/>
      <c r="Q93206" s="63"/>
    </row>
    <row r="93207" spans="16:17">
      <c r="P93207" s="63"/>
      <c r="Q93207" s="63"/>
    </row>
    <row r="93208" spans="16:17">
      <c r="P93208" s="63"/>
      <c r="Q93208" s="63"/>
    </row>
    <row r="93209" spans="16:17">
      <c r="P93209" s="63"/>
      <c r="Q93209" s="63"/>
    </row>
    <row r="93210" spans="16:17">
      <c r="P93210" s="63"/>
      <c r="Q93210" s="63"/>
    </row>
    <row r="93211" spans="16:17">
      <c r="P93211" s="63"/>
      <c r="Q93211" s="63"/>
    </row>
    <row r="93212" spans="16:17">
      <c r="P93212" s="63"/>
      <c r="Q93212" s="63"/>
    </row>
    <row r="93213" spans="16:17">
      <c r="P93213" s="63"/>
      <c r="Q93213" s="63"/>
    </row>
    <row r="93214" spans="16:17">
      <c r="P93214" s="63"/>
      <c r="Q93214" s="63"/>
    </row>
    <row r="93215" spans="16:17">
      <c r="P93215" s="63"/>
      <c r="Q93215" s="63"/>
    </row>
    <row r="93216" spans="16:17">
      <c r="P93216" s="63"/>
      <c r="Q93216" s="63"/>
    </row>
    <row r="93217" spans="16:17">
      <c r="P93217" s="63"/>
      <c r="Q93217" s="63"/>
    </row>
    <row r="93218" spans="16:17">
      <c r="P93218" s="63"/>
      <c r="Q93218" s="63"/>
    </row>
    <row r="93219" spans="16:17">
      <c r="P93219" s="63"/>
      <c r="Q93219" s="63"/>
    </row>
    <row r="93220" spans="16:17">
      <c r="P93220" s="63"/>
      <c r="Q93220" s="63"/>
    </row>
    <row r="93221" spans="16:17">
      <c r="P93221" s="63"/>
      <c r="Q93221" s="63"/>
    </row>
    <row r="93222" spans="16:17">
      <c r="P93222" s="63"/>
      <c r="Q93222" s="63"/>
    </row>
    <row r="93223" spans="16:17">
      <c r="P93223" s="63"/>
      <c r="Q93223" s="63"/>
    </row>
    <row r="93224" spans="16:17">
      <c r="P93224" s="63"/>
      <c r="Q93224" s="63"/>
    </row>
    <row r="93225" spans="16:17">
      <c r="P93225" s="63"/>
      <c r="Q93225" s="63"/>
    </row>
    <row r="93226" spans="16:17">
      <c r="P93226" s="63"/>
      <c r="Q93226" s="63"/>
    </row>
    <row r="93227" spans="16:17">
      <c r="P93227" s="63"/>
      <c r="Q93227" s="63"/>
    </row>
    <row r="93228" spans="16:17">
      <c r="P93228" s="63"/>
      <c r="Q93228" s="63"/>
    </row>
    <row r="93229" spans="16:17">
      <c r="P93229" s="63"/>
      <c r="Q93229" s="63"/>
    </row>
    <row r="93230" spans="16:17">
      <c r="P93230" s="63"/>
      <c r="Q93230" s="63"/>
    </row>
    <row r="93231" spans="16:17">
      <c r="P93231" s="63"/>
      <c r="Q93231" s="63"/>
    </row>
    <row r="93232" spans="16:17">
      <c r="P93232" s="63"/>
      <c r="Q93232" s="63"/>
    </row>
    <row r="93233" spans="16:17">
      <c r="P93233" s="63"/>
      <c r="Q93233" s="63"/>
    </row>
    <row r="93234" spans="16:17">
      <c r="P93234" s="63"/>
      <c r="Q93234" s="63"/>
    </row>
    <row r="93235" spans="16:17">
      <c r="P93235" s="63"/>
      <c r="Q93235" s="63"/>
    </row>
    <row r="93236" spans="16:17">
      <c r="P93236" s="63"/>
      <c r="Q93236" s="63"/>
    </row>
    <row r="93237" spans="16:17">
      <c r="P93237" s="63"/>
      <c r="Q93237" s="63"/>
    </row>
    <row r="93238" spans="16:17">
      <c r="P93238" s="63"/>
      <c r="Q93238" s="63"/>
    </row>
    <row r="93239" spans="16:17">
      <c r="P93239" s="63"/>
      <c r="Q93239" s="63"/>
    </row>
    <row r="93240" spans="16:17">
      <c r="P93240" s="63"/>
      <c r="Q93240" s="63"/>
    </row>
    <row r="93241" spans="16:17">
      <c r="P93241" s="63"/>
      <c r="Q93241" s="63"/>
    </row>
    <row r="93242" spans="16:17">
      <c r="P93242" s="63"/>
      <c r="Q93242" s="63"/>
    </row>
    <row r="93243" spans="16:17">
      <c r="P93243" s="63"/>
      <c r="Q93243" s="63"/>
    </row>
    <row r="93244" spans="16:17">
      <c r="P93244" s="63"/>
      <c r="Q93244" s="63"/>
    </row>
    <row r="93245" spans="16:17">
      <c r="P93245" s="63"/>
      <c r="Q93245" s="63"/>
    </row>
    <row r="93246" spans="16:17">
      <c r="P93246" s="63"/>
      <c r="Q93246" s="63"/>
    </row>
    <row r="93247" spans="16:17">
      <c r="P93247" s="63"/>
      <c r="Q93247" s="63"/>
    </row>
    <row r="93248" spans="16:17">
      <c r="P93248" s="63"/>
      <c r="Q93248" s="63"/>
    </row>
    <row r="93249" spans="16:17">
      <c r="P93249" s="63"/>
      <c r="Q93249" s="63"/>
    </row>
    <row r="93250" spans="16:17">
      <c r="P93250" s="63"/>
      <c r="Q93250" s="63"/>
    </row>
    <row r="93251" spans="16:17">
      <c r="P93251" s="63"/>
      <c r="Q93251" s="63"/>
    </row>
    <row r="93252" spans="16:17">
      <c r="P93252" s="63"/>
      <c r="Q93252" s="63"/>
    </row>
    <row r="93253" spans="16:17">
      <c r="P93253" s="63"/>
      <c r="Q93253" s="63"/>
    </row>
    <row r="93254" spans="16:17">
      <c r="P93254" s="63"/>
      <c r="Q93254" s="63"/>
    </row>
    <row r="93255" spans="16:17">
      <c r="P93255" s="63"/>
      <c r="Q93255" s="63"/>
    </row>
    <row r="93256" spans="16:17">
      <c r="P93256" s="63"/>
      <c r="Q93256" s="63"/>
    </row>
    <row r="93257" spans="16:17">
      <c r="P93257" s="63"/>
      <c r="Q93257" s="63"/>
    </row>
    <row r="93258" spans="16:17">
      <c r="P93258" s="63"/>
      <c r="Q93258" s="63"/>
    </row>
    <row r="93259" spans="16:17">
      <c r="P93259" s="63"/>
      <c r="Q93259" s="63"/>
    </row>
    <row r="93260" spans="16:17">
      <c r="P93260" s="63"/>
      <c r="Q93260" s="63"/>
    </row>
    <row r="93261" spans="16:17">
      <c r="P93261" s="63"/>
      <c r="Q93261" s="63"/>
    </row>
    <row r="93262" spans="16:17">
      <c r="P93262" s="63"/>
      <c r="Q93262" s="63"/>
    </row>
    <row r="93263" spans="16:17">
      <c r="P93263" s="63"/>
      <c r="Q93263" s="63"/>
    </row>
    <row r="93264" spans="16:17">
      <c r="P93264" s="63"/>
      <c r="Q93264" s="63"/>
    </row>
    <row r="93265" spans="16:17">
      <c r="P93265" s="63"/>
      <c r="Q93265" s="63"/>
    </row>
    <row r="93266" spans="16:17">
      <c r="P93266" s="63"/>
      <c r="Q93266" s="63"/>
    </row>
    <row r="93267" spans="16:17">
      <c r="P93267" s="63"/>
      <c r="Q93267" s="63"/>
    </row>
    <row r="93268" spans="16:17">
      <c r="P93268" s="63"/>
      <c r="Q93268" s="63"/>
    </row>
    <row r="93269" spans="16:17">
      <c r="P93269" s="63"/>
      <c r="Q93269" s="63"/>
    </row>
    <row r="93270" spans="16:17">
      <c r="P93270" s="63"/>
      <c r="Q93270" s="63"/>
    </row>
    <row r="93271" spans="16:17">
      <c r="P93271" s="63"/>
      <c r="Q93271" s="63"/>
    </row>
    <row r="93272" spans="16:17">
      <c r="P93272" s="63"/>
      <c r="Q93272" s="63"/>
    </row>
    <row r="93273" spans="16:17">
      <c r="P93273" s="63"/>
      <c r="Q93273" s="63"/>
    </row>
    <row r="93274" spans="16:17">
      <c r="P93274" s="63"/>
      <c r="Q93274" s="63"/>
    </row>
    <row r="93275" spans="16:17">
      <c r="P93275" s="63"/>
      <c r="Q93275" s="63"/>
    </row>
    <row r="93276" spans="16:17">
      <c r="P93276" s="63"/>
      <c r="Q93276" s="63"/>
    </row>
    <row r="93277" spans="16:17">
      <c r="P93277" s="63"/>
      <c r="Q93277" s="63"/>
    </row>
    <row r="93278" spans="16:17">
      <c r="P93278" s="63"/>
      <c r="Q93278" s="63"/>
    </row>
    <row r="93279" spans="16:17">
      <c r="P93279" s="63"/>
      <c r="Q93279" s="63"/>
    </row>
    <row r="93280" spans="16:17">
      <c r="P93280" s="63"/>
      <c r="Q93280" s="63"/>
    </row>
    <row r="93281" spans="16:17">
      <c r="P93281" s="63"/>
      <c r="Q93281" s="63"/>
    </row>
    <row r="93282" spans="16:17">
      <c r="P93282" s="63"/>
      <c r="Q93282" s="63"/>
    </row>
    <row r="93283" spans="16:17">
      <c r="P93283" s="63"/>
      <c r="Q93283" s="63"/>
    </row>
    <row r="93284" spans="16:17">
      <c r="P93284" s="63"/>
      <c r="Q93284" s="63"/>
    </row>
    <row r="93285" spans="16:17">
      <c r="P93285" s="63"/>
      <c r="Q93285" s="63"/>
    </row>
    <row r="93286" spans="16:17">
      <c r="P93286" s="63"/>
      <c r="Q93286" s="63"/>
    </row>
    <row r="93287" spans="16:17">
      <c r="P93287" s="63"/>
      <c r="Q93287" s="63"/>
    </row>
    <row r="93288" spans="16:17">
      <c r="P93288" s="63"/>
      <c r="Q93288" s="63"/>
    </row>
    <row r="93289" spans="16:17">
      <c r="P93289" s="63"/>
      <c r="Q93289" s="63"/>
    </row>
    <row r="93290" spans="16:17">
      <c r="P93290" s="63"/>
      <c r="Q93290" s="63"/>
    </row>
    <row r="93291" spans="16:17">
      <c r="P93291" s="63"/>
      <c r="Q93291" s="63"/>
    </row>
    <row r="93292" spans="16:17">
      <c r="P93292" s="63"/>
      <c r="Q93292" s="63"/>
    </row>
    <row r="93293" spans="16:17">
      <c r="P93293" s="63"/>
      <c r="Q93293" s="63"/>
    </row>
    <row r="93294" spans="16:17">
      <c r="P93294" s="63"/>
      <c r="Q93294" s="63"/>
    </row>
    <row r="93295" spans="16:17">
      <c r="P93295" s="63"/>
      <c r="Q93295" s="63"/>
    </row>
    <row r="93296" spans="16:17">
      <c r="P93296" s="63"/>
      <c r="Q93296" s="63"/>
    </row>
    <row r="93297" spans="16:17">
      <c r="P93297" s="63"/>
      <c r="Q93297" s="63"/>
    </row>
    <row r="93298" spans="16:17">
      <c r="P93298" s="63"/>
      <c r="Q93298" s="63"/>
    </row>
    <row r="93299" spans="16:17">
      <c r="P93299" s="63"/>
      <c r="Q93299" s="63"/>
    </row>
    <row r="93300" spans="16:17">
      <c r="P93300" s="63"/>
      <c r="Q93300" s="63"/>
    </row>
    <row r="93301" spans="16:17">
      <c r="P93301" s="63"/>
      <c r="Q93301" s="63"/>
    </row>
    <row r="93302" spans="16:17">
      <c r="P93302" s="63"/>
      <c r="Q93302" s="63"/>
    </row>
    <row r="93303" spans="16:17">
      <c r="P93303" s="63"/>
      <c r="Q93303" s="63"/>
    </row>
    <row r="93304" spans="16:17">
      <c r="P93304" s="63"/>
      <c r="Q93304" s="63"/>
    </row>
    <row r="93305" spans="16:17">
      <c r="P93305" s="63"/>
      <c r="Q93305" s="63"/>
    </row>
    <row r="93306" spans="16:17">
      <c r="P93306" s="63"/>
      <c r="Q93306" s="63"/>
    </row>
    <row r="93307" spans="16:17">
      <c r="P93307" s="63"/>
      <c r="Q93307" s="63"/>
    </row>
    <row r="93308" spans="16:17">
      <c r="P93308" s="63"/>
      <c r="Q93308" s="63"/>
    </row>
    <row r="93309" spans="16:17">
      <c r="P93309" s="63"/>
      <c r="Q93309" s="63"/>
    </row>
    <row r="93310" spans="16:17">
      <c r="P93310" s="63"/>
      <c r="Q93310" s="63"/>
    </row>
    <row r="93311" spans="16:17">
      <c r="P93311" s="63"/>
      <c r="Q93311" s="63"/>
    </row>
    <row r="93312" spans="16:17">
      <c r="P93312" s="63"/>
      <c r="Q93312" s="63"/>
    </row>
    <row r="93313" spans="16:17">
      <c r="P93313" s="63"/>
      <c r="Q93313" s="63"/>
    </row>
    <row r="93314" spans="16:17">
      <c r="P93314" s="63"/>
      <c r="Q93314" s="63"/>
    </row>
    <row r="93315" spans="16:17">
      <c r="P93315" s="63"/>
      <c r="Q93315" s="63"/>
    </row>
    <row r="93316" spans="16:17">
      <c r="P93316" s="63"/>
      <c r="Q93316" s="63"/>
    </row>
    <row r="93317" spans="16:17">
      <c r="P93317" s="63"/>
      <c r="Q93317" s="63"/>
    </row>
    <row r="93318" spans="16:17">
      <c r="P93318" s="63"/>
      <c r="Q93318" s="63"/>
    </row>
    <row r="93319" spans="16:17">
      <c r="P93319" s="63"/>
      <c r="Q93319" s="63"/>
    </row>
    <row r="93320" spans="16:17">
      <c r="P93320" s="63"/>
      <c r="Q93320" s="63"/>
    </row>
    <row r="93321" spans="16:17">
      <c r="P93321" s="63"/>
      <c r="Q93321" s="63"/>
    </row>
    <row r="93322" spans="16:17">
      <c r="P93322" s="63"/>
      <c r="Q93322" s="63"/>
    </row>
    <row r="93323" spans="16:17">
      <c r="P93323" s="63"/>
      <c r="Q93323" s="63"/>
    </row>
    <row r="93324" spans="16:17">
      <c r="P93324" s="63"/>
      <c r="Q93324" s="63"/>
    </row>
    <row r="93325" spans="16:17">
      <c r="P93325" s="63"/>
      <c r="Q93325" s="63"/>
    </row>
    <row r="93326" spans="16:17">
      <c r="P93326" s="63"/>
      <c r="Q93326" s="63"/>
    </row>
    <row r="93327" spans="16:17">
      <c r="P93327" s="63"/>
      <c r="Q93327" s="63"/>
    </row>
    <row r="93328" spans="16:17">
      <c r="P93328" s="63"/>
      <c r="Q93328" s="63"/>
    </row>
    <row r="93329" spans="16:17">
      <c r="P93329" s="63"/>
      <c r="Q93329" s="63"/>
    </row>
    <row r="93330" spans="16:17">
      <c r="P93330" s="63"/>
      <c r="Q93330" s="63"/>
    </row>
    <row r="93331" spans="16:17">
      <c r="P93331" s="63"/>
      <c r="Q93331" s="63"/>
    </row>
    <row r="93332" spans="16:17">
      <c r="P93332" s="63"/>
      <c r="Q93332" s="63"/>
    </row>
    <row r="93333" spans="16:17">
      <c r="P93333" s="63"/>
      <c r="Q93333" s="63"/>
    </row>
    <row r="93334" spans="16:17">
      <c r="P93334" s="63"/>
      <c r="Q93334" s="63"/>
    </row>
    <row r="93335" spans="16:17">
      <c r="P93335" s="63"/>
      <c r="Q93335" s="63"/>
    </row>
    <row r="93336" spans="16:17">
      <c r="P93336" s="63"/>
      <c r="Q93336" s="63"/>
    </row>
    <row r="93337" spans="16:17">
      <c r="P93337" s="63"/>
      <c r="Q93337" s="63"/>
    </row>
    <row r="93338" spans="16:17">
      <c r="P93338" s="63"/>
      <c r="Q93338" s="63"/>
    </row>
    <row r="93339" spans="16:17">
      <c r="P93339" s="63"/>
      <c r="Q93339" s="63"/>
    </row>
    <row r="93340" spans="16:17">
      <c r="P93340" s="63"/>
      <c r="Q93340" s="63"/>
    </row>
    <row r="93341" spans="16:17">
      <c r="P93341" s="63"/>
      <c r="Q93341" s="63"/>
    </row>
    <row r="93342" spans="16:17">
      <c r="P93342" s="63"/>
      <c r="Q93342" s="63"/>
    </row>
    <row r="93343" spans="16:17">
      <c r="P93343" s="63"/>
      <c r="Q93343" s="63"/>
    </row>
    <row r="93344" spans="16:17">
      <c r="P93344" s="63"/>
      <c r="Q93344" s="63"/>
    </row>
    <row r="93345" spans="16:17">
      <c r="P93345" s="63"/>
      <c r="Q93345" s="63"/>
    </row>
    <row r="93346" spans="16:17">
      <c r="P93346" s="63"/>
      <c r="Q93346" s="63"/>
    </row>
    <row r="93347" spans="16:17">
      <c r="P93347" s="63"/>
      <c r="Q93347" s="63"/>
    </row>
    <row r="93348" spans="16:17">
      <c r="P93348" s="63"/>
      <c r="Q93348" s="63"/>
    </row>
    <row r="93349" spans="16:17">
      <c r="P93349" s="63"/>
      <c r="Q93349" s="63"/>
    </row>
    <row r="93350" spans="16:17">
      <c r="P93350" s="63"/>
      <c r="Q93350" s="63"/>
    </row>
    <row r="93351" spans="16:17">
      <c r="P93351" s="63"/>
      <c r="Q93351" s="63"/>
    </row>
    <row r="93352" spans="16:17">
      <c r="P93352" s="63"/>
      <c r="Q93352" s="63"/>
    </row>
    <row r="93353" spans="16:17">
      <c r="P93353" s="63"/>
      <c r="Q93353" s="63"/>
    </row>
    <row r="93354" spans="16:17">
      <c r="P93354" s="63"/>
      <c r="Q93354" s="63"/>
    </row>
    <row r="93355" spans="16:17">
      <c r="P93355" s="63"/>
      <c r="Q93355" s="63"/>
    </row>
    <row r="93356" spans="16:17">
      <c r="P93356" s="63"/>
      <c r="Q93356" s="63"/>
    </row>
    <row r="93357" spans="16:17">
      <c r="P93357" s="63"/>
      <c r="Q93357" s="63"/>
    </row>
    <row r="93358" spans="16:17">
      <c r="P93358" s="63"/>
      <c r="Q93358" s="63"/>
    </row>
    <row r="93359" spans="16:17">
      <c r="P93359" s="63"/>
      <c r="Q93359" s="63"/>
    </row>
    <row r="93360" spans="16:17">
      <c r="P93360" s="63"/>
      <c r="Q93360" s="63"/>
    </row>
    <row r="93361" spans="16:17">
      <c r="P93361" s="63"/>
      <c r="Q93361" s="63"/>
    </row>
    <row r="93362" spans="16:17">
      <c r="P93362" s="63"/>
      <c r="Q93362" s="63"/>
    </row>
    <row r="93363" spans="16:17">
      <c r="P93363" s="63"/>
      <c r="Q93363" s="63"/>
    </row>
    <row r="93364" spans="16:17">
      <c r="P93364" s="63"/>
      <c r="Q93364" s="63"/>
    </row>
    <row r="93365" spans="16:17">
      <c r="P93365" s="63"/>
      <c r="Q93365" s="63"/>
    </row>
    <row r="93366" spans="16:17">
      <c r="P93366" s="63"/>
      <c r="Q93366" s="63"/>
    </row>
    <row r="93367" spans="16:17">
      <c r="P93367" s="63"/>
      <c r="Q93367" s="63"/>
    </row>
    <row r="93368" spans="16:17">
      <c r="P93368" s="63"/>
      <c r="Q93368" s="63"/>
    </row>
    <row r="93369" spans="16:17">
      <c r="P93369" s="63"/>
      <c r="Q93369" s="63"/>
    </row>
    <row r="93370" spans="16:17">
      <c r="P93370" s="63"/>
      <c r="Q93370" s="63"/>
    </row>
    <row r="93371" spans="16:17">
      <c r="P93371" s="63"/>
      <c r="Q93371" s="63"/>
    </row>
    <row r="93372" spans="16:17">
      <c r="P93372" s="63"/>
      <c r="Q93372" s="63"/>
    </row>
    <row r="93373" spans="16:17">
      <c r="P93373" s="63"/>
      <c r="Q93373" s="63"/>
    </row>
    <row r="93374" spans="16:17">
      <c r="P93374" s="63"/>
      <c r="Q93374" s="63"/>
    </row>
    <row r="93375" spans="16:17">
      <c r="P93375" s="63"/>
      <c r="Q93375" s="63"/>
    </row>
    <row r="93376" spans="16:17">
      <c r="P93376" s="63"/>
      <c r="Q93376" s="63"/>
    </row>
    <row r="93377" spans="16:17">
      <c r="P93377" s="63"/>
      <c r="Q93377" s="63"/>
    </row>
    <row r="93378" spans="16:17">
      <c r="P93378" s="63"/>
      <c r="Q93378" s="63"/>
    </row>
    <row r="93379" spans="16:17">
      <c r="P93379" s="63"/>
      <c r="Q93379" s="63"/>
    </row>
    <row r="93380" spans="16:17">
      <c r="P93380" s="63"/>
      <c r="Q93380" s="63"/>
    </row>
    <row r="93381" spans="16:17">
      <c r="P93381" s="63"/>
      <c r="Q93381" s="63"/>
    </row>
    <row r="93382" spans="16:17">
      <c r="P93382" s="63"/>
      <c r="Q93382" s="63"/>
    </row>
    <row r="93383" spans="16:17">
      <c r="P93383" s="63"/>
      <c r="Q93383" s="63"/>
    </row>
    <row r="93384" spans="16:17">
      <c r="P93384" s="63"/>
      <c r="Q93384" s="63"/>
    </row>
    <row r="93385" spans="16:17">
      <c r="P93385" s="63"/>
      <c r="Q93385" s="63"/>
    </row>
    <row r="93386" spans="16:17">
      <c r="P93386" s="63"/>
      <c r="Q93386" s="63"/>
    </row>
    <row r="93387" spans="16:17">
      <c r="P93387" s="63"/>
      <c r="Q93387" s="63"/>
    </row>
    <row r="93388" spans="16:17">
      <c r="P93388" s="63"/>
      <c r="Q93388" s="63"/>
    </row>
    <row r="93389" spans="16:17">
      <c r="P93389" s="63"/>
      <c r="Q93389" s="63"/>
    </row>
    <row r="93390" spans="16:17">
      <c r="P93390" s="63"/>
      <c r="Q93390" s="63"/>
    </row>
    <row r="93391" spans="16:17">
      <c r="P93391" s="63"/>
      <c r="Q93391" s="63"/>
    </row>
    <row r="93392" spans="16:17">
      <c r="P93392" s="63"/>
      <c r="Q93392" s="63"/>
    </row>
    <row r="93393" spans="16:17">
      <c r="P93393" s="63"/>
      <c r="Q93393" s="63"/>
    </row>
    <row r="93394" spans="16:17">
      <c r="P93394" s="63"/>
      <c r="Q93394" s="63"/>
    </row>
    <row r="93395" spans="16:17">
      <c r="P93395" s="63"/>
      <c r="Q93395" s="63"/>
    </row>
    <row r="93396" spans="16:17">
      <c r="P93396" s="63"/>
      <c r="Q93396" s="63"/>
    </row>
    <row r="93397" spans="16:17">
      <c r="P93397" s="63"/>
      <c r="Q93397" s="63"/>
    </row>
    <row r="93398" spans="16:17">
      <c r="P93398" s="63"/>
      <c r="Q93398" s="63"/>
    </row>
    <row r="93399" spans="16:17">
      <c r="P93399" s="63"/>
      <c r="Q93399" s="63"/>
    </row>
    <row r="93400" spans="16:17">
      <c r="P93400" s="63"/>
      <c r="Q93400" s="63"/>
    </row>
    <row r="93401" spans="16:17">
      <c r="P93401" s="63"/>
      <c r="Q93401" s="63"/>
    </row>
    <row r="93402" spans="16:17">
      <c r="P93402" s="63"/>
      <c r="Q93402" s="63"/>
    </row>
    <row r="93403" spans="16:17">
      <c r="P93403" s="63"/>
      <c r="Q93403" s="63"/>
    </row>
    <row r="93404" spans="16:17">
      <c r="P93404" s="63"/>
      <c r="Q93404" s="63"/>
    </row>
    <row r="93405" spans="16:17">
      <c r="P93405" s="63"/>
      <c r="Q93405" s="63"/>
    </row>
    <row r="93406" spans="16:17">
      <c r="P93406" s="63"/>
      <c r="Q93406" s="63"/>
    </row>
    <row r="93407" spans="16:17">
      <c r="P93407" s="63"/>
      <c r="Q93407" s="63"/>
    </row>
    <row r="93408" spans="16:17">
      <c r="P93408" s="63"/>
      <c r="Q93408" s="63"/>
    </row>
    <row r="93409" spans="16:17">
      <c r="P93409" s="63"/>
      <c r="Q93409" s="63"/>
    </row>
    <row r="93410" spans="16:17">
      <c r="P93410" s="63"/>
      <c r="Q93410" s="63"/>
    </row>
    <row r="93411" spans="16:17">
      <c r="P93411" s="63"/>
      <c r="Q93411" s="63"/>
    </row>
    <row r="93412" spans="16:17">
      <c r="P93412" s="63"/>
      <c r="Q93412" s="63"/>
    </row>
    <row r="93413" spans="16:17">
      <c r="P93413" s="63"/>
      <c r="Q93413" s="63"/>
    </row>
    <row r="93414" spans="16:17">
      <c r="P93414" s="63"/>
      <c r="Q93414" s="63"/>
    </row>
    <row r="93415" spans="16:17">
      <c r="P93415" s="63"/>
      <c r="Q93415" s="63"/>
    </row>
    <row r="93416" spans="16:17">
      <c r="P93416" s="63"/>
      <c r="Q93416" s="63"/>
    </row>
    <row r="93417" spans="16:17">
      <c r="P93417" s="63"/>
      <c r="Q93417" s="63"/>
    </row>
    <row r="93418" spans="16:17">
      <c r="P93418" s="63"/>
      <c r="Q93418" s="63"/>
    </row>
    <row r="93419" spans="16:17">
      <c r="P93419" s="63"/>
      <c r="Q93419" s="63"/>
    </row>
    <row r="93420" spans="16:17">
      <c r="P93420" s="63"/>
      <c r="Q93420" s="63"/>
    </row>
    <row r="93421" spans="16:17">
      <c r="P93421" s="63"/>
      <c r="Q93421" s="63"/>
    </row>
    <row r="93422" spans="16:17">
      <c r="P93422" s="63"/>
      <c r="Q93422" s="63"/>
    </row>
    <row r="93423" spans="16:17">
      <c r="P93423" s="63"/>
      <c r="Q93423" s="63"/>
    </row>
    <row r="93424" spans="16:17">
      <c r="P93424" s="63"/>
      <c r="Q93424" s="63"/>
    </row>
    <row r="93425" spans="16:17">
      <c r="P93425" s="63"/>
      <c r="Q93425" s="63"/>
    </row>
    <row r="93426" spans="16:17">
      <c r="P93426" s="63"/>
      <c r="Q93426" s="63"/>
    </row>
    <row r="93427" spans="16:17">
      <c r="P93427" s="63"/>
      <c r="Q93427" s="63"/>
    </row>
    <row r="93428" spans="16:17">
      <c r="P93428" s="63"/>
      <c r="Q93428" s="63"/>
    </row>
    <row r="93429" spans="16:17">
      <c r="P93429" s="63"/>
      <c r="Q93429" s="63"/>
    </row>
    <row r="93430" spans="16:17">
      <c r="P93430" s="63"/>
      <c r="Q93430" s="63"/>
    </row>
    <row r="93431" spans="16:17">
      <c r="P93431" s="63"/>
      <c r="Q93431" s="63"/>
    </row>
    <row r="93432" spans="16:17">
      <c r="P93432" s="63"/>
      <c r="Q93432" s="63"/>
    </row>
    <row r="93433" spans="16:17">
      <c r="P93433" s="63"/>
      <c r="Q93433" s="63"/>
    </row>
    <row r="93434" spans="16:17">
      <c r="P93434" s="63"/>
      <c r="Q93434" s="63"/>
    </row>
    <row r="93435" spans="16:17">
      <c r="P93435" s="63"/>
      <c r="Q93435" s="63"/>
    </row>
    <row r="93436" spans="16:17">
      <c r="P93436" s="63"/>
      <c r="Q93436" s="63"/>
    </row>
    <row r="93437" spans="16:17">
      <c r="P93437" s="63"/>
      <c r="Q93437" s="63"/>
    </row>
    <row r="93438" spans="16:17">
      <c r="P93438" s="63"/>
      <c r="Q93438" s="63"/>
    </row>
    <row r="93439" spans="16:17">
      <c r="P93439" s="63"/>
      <c r="Q93439" s="63"/>
    </row>
    <row r="93440" spans="16:17">
      <c r="P93440" s="63"/>
      <c r="Q93440" s="63"/>
    </row>
    <row r="93441" spans="16:17">
      <c r="P93441" s="63"/>
      <c r="Q93441" s="63"/>
    </row>
    <row r="93442" spans="16:17">
      <c r="P93442" s="63"/>
      <c r="Q93442" s="63"/>
    </row>
    <row r="93443" spans="16:17">
      <c r="P93443" s="63"/>
      <c r="Q93443" s="63"/>
    </row>
    <row r="93444" spans="16:17">
      <c r="P93444" s="63"/>
      <c r="Q93444" s="63"/>
    </row>
    <row r="93445" spans="16:17">
      <c r="P93445" s="63"/>
      <c r="Q93445" s="63"/>
    </row>
    <row r="93446" spans="16:17">
      <c r="P93446" s="63"/>
      <c r="Q93446" s="63"/>
    </row>
    <row r="93447" spans="16:17">
      <c r="P93447" s="63"/>
      <c r="Q93447" s="63"/>
    </row>
    <row r="93448" spans="16:17">
      <c r="P93448" s="63"/>
      <c r="Q93448" s="63"/>
    </row>
    <row r="93449" spans="16:17">
      <c r="P93449" s="63"/>
      <c r="Q93449" s="63"/>
    </row>
    <row r="93450" spans="16:17">
      <c r="P93450" s="63"/>
      <c r="Q93450" s="63"/>
    </row>
    <row r="93451" spans="16:17">
      <c r="P93451" s="63"/>
      <c r="Q93451" s="63"/>
    </row>
    <row r="93452" spans="16:17">
      <c r="P93452" s="63"/>
      <c r="Q93452" s="63"/>
    </row>
    <row r="93453" spans="16:17">
      <c r="P93453" s="63"/>
      <c r="Q93453" s="63"/>
    </row>
    <row r="93454" spans="16:17">
      <c r="P93454" s="63"/>
      <c r="Q93454" s="63"/>
    </row>
    <row r="93455" spans="16:17">
      <c r="P93455" s="63"/>
      <c r="Q93455" s="63"/>
    </row>
    <row r="93456" spans="16:17">
      <c r="P93456" s="63"/>
      <c r="Q93456" s="63"/>
    </row>
    <row r="93457" spans="16:17">
      <c r="P93457" s="63"/>
      <c r="Q93457" s="63"/>
    </row>
    <row r="93458" spans="16:17">
      <c r="P93458" s="63"/>
      <c r="Q93458" s="63"/>
    </row>
    <row r="93459" spans="16:17">
      <c r="P93459" s="63"/>
      <c r="Q93459" s="63"/>
    </row>
    <row r="93460" spans="16:17">
      <c r="P93460" s="63"/>
      <c r="Q93460" s="63"/>
    </row>
    <row r="93461" spans="16:17">
      <c r="P93461" s="63"/>
      <c r="Q93461" s="63"/>
    </row>
    <row r="93462" spans="16:17">
      <c r="P93462" s="63"/>
      <c r="Q93462" s="63"/>
    </row>
    <row r="93463" spans="16:17">
      <c r="P93463" s="63"/>
      <c r="Q93463" s="63"/>
    </row>
    <row r="93464" spans="16:17">
      <c r="P93464" s="63"/>
      <c r="Q93464" s="63"/>
    </row>
    <row r="93465" spans="16:17">
      <c r="P93465" s="63"/>
      <c r="Q93465" s="63"/>
    </row>
    <row r="93466" spans="16:17">
      <c r="P93466" s="63"/>
      <c r="Q93466" s="63"/>
    </row>
    <row r="93467" spans="16:17">
      <c r="P93467" s="63"/>
      <c r="Q93467" s="63"/>
    </row>
    <row r="93468" spans="16:17">
      <c r="P93468" s="63"/>
      <c r="Q93468" s="63"/>
    </row>
    <row r="93469" spans="16:17">
      <c r="P93469" s="63"/>
      <c r="Q93469" s="63"/>
    </row>
    <row r="93470" spans="16:17">
      <c r="P93470" s="63"/>
      <c r="Q93470" s="63"/>
    </row>
    <row r="93471" spans="16:17">
      <c r="P93471" s="63"/>
      <c r="Q93471" s="63"/>
    </row>
    <row r="93472" spans="16:17">
      <c r="P93472" s="63"/>
      <c r="Q93472" s="63"/>
    </row>
    <row r="93473" spans="16:17">
      <c r="P93473" s="63"/>
      <c r="Q93473" s="63"/>
    </row>
    <row r="93474" spans="16:17">
      <c r="P93474" s="63"/>
      <c r="Q93474" s="63"/>
    </row>
    <row r="93475" spans="16:17">
      <c r="P93475" s="63"/>
      <c r="Q93475" s="63"/>
    </row>
    <row r="93476" spans="16:17">
      <c r="P93476" s="63"/>
      <c r="Q93476" s="63"/>
    </row>
    <row r="93477" spans="16:17">
      <c r="P93477" s="63"/>
      <c r="Q93477" s="63"/>
    </row>
    <row r="93478" spans="16:17">
      <c r="P93478" s="63"/>
      <c r="Q93478" s="63"/>
    </row>
    <row r="93479" spans="16:17">
      <c r="P93479" s="63"/>
      <c r="Q93479" s="63"/>
    </row>
    <row r="93480" spans="16:17">
      <c r="P93480" s="63"/>
      <c r="Q93480" s="63"/>
    </row>
    <row r="93481" spans="16:17">
      <c r="P93481" s="63"/>
      <c r="Q93481" s="63"/>
    </row>
    <row r="93482" spans="16:17">
      <c r="P93482" s="63"/>
      <c r="Q93482" s="63"/>
    </row>
    <row r="93483" spans="16:17">
      <c r="P93483" s="63"/>
      <c r="Q93483" s="63"/>
    </row>
    <row r="93484" spans="16:17">
      <c r="P93484" s="63"/>
      <c r="Q93484" s="63"/>
    </row>
    <row r="93485" spans="16:17">
      <c r="P93485" s="63"/>
      <c r="Q93485" s="63"/>
    </row>
    <row r="93486" spans="16:17">
      <c r="P93486" s="63"/>
      <c r="Q93486" s="63"/>
    </row>
    <row r="93487" spans="16:17">
      <c r="P93487" s="63"/>
      <c r="Q93487" s="63"/>
    </row>
    <row r="93488" spans="16:17">
      <c r="P93488" s="63"/>
      <c r="Q93488" s="63"/>
    </row>
    <row r="93489" spans="16:17">
      <c r="P93489" s="63"/>
      <c r="Q93489" s="63"/>
    </row>
    <row r="93490" spans="16:17">
      <c r="P93490" s="63"/>
      <c r="Q93490" s="63"/>
    </row>
    <row r="93491" spans="16:17">
      <c r="P93491" s="63"/>
      <c r="Q93491" s="63"/>
    </row>
    <row r="93492" spans="16:17">
      <c r="P93492" s="63"/>
      <c r="Q93492" s="63"/>
    </row>
    <row r="93493" spans="16:17">
      <c r="P93493" s="63"/>
      <c r="Q93493" s="63"/>
    </row>
    <row r="93494" spans="16:17">
      <c r="P93494" s="63"/>
      <c r="Q93494" s="63"/>
    </row>
    <row r="93495" spans="16:17">
      <c r="P93495" s="63"/>
      <c r="Q93495" s="63"/>
    </row>
    <row r="93496" spans="16:17">
      <c r="P93496" s="63"/>
      <c r="Q93496" s="63"/>
    </row>
    <row r="93497" spans="16:17">
      <c r="P93497" s="63"/>
      <c r="Q93497" s="63"/>
    </row>
    <row r="93498" spans="16:17">
      <c r="P93498" s="63"/>
      <c r="Q93498" s="63"/>
    </row>
    <row r="93499" spans="16:17">
      <c r="P93499" s="63"/>
      <c r="Q93499" s="63"/>
    </row>
    <row r="93500" spans="16:17">
      <c r="P93500" s="63"/>
      <c r="Q93500" s="63"/>
    </row>
    <row r="93501" spans="16:17">
      <c r="P93501" s="63"/>
      <c r="Q93501" s="63"/>
    </row>
    <row r="93502" spans="16:17">
      <c r="P93502" s="63"/>
      <c r="Q93502" s="63"/>
    </row>
    <row r="93503" spans="16:17">
      <c r="P93503" s="63"/>
      <c r="Q93503" s="63"/>
    </row>
    <row r="93504" spans="16:17">
      <c r="P93504" s="63"/>
      <c r="Q93504" s="63"/>
    </row>
    <row r="93505" spans="16:17">
      <c r="P93505" s="63"/>
      <c r="Q93505" s="63"/>
    </row>
    <row r="93506" spans="16:17">
      <c r="P93506" s="63"/>
      <c r="Q93506" s="63"/>
    </row>
    <row r="93507" spans="16:17">
      <c r="P93507" s="63"/>
      <c r="Q93507" s="63"/>
    </row>
    <row r="93508" spans="16:17">
      <c r="P93508" s="63"/>
      <c r="Q93508" s="63"/>
    </row>
    <row r="93509" spans="16:17">
      <c r="P93509" s="63"/>
      <c r="Q93509" s="63"/>
    </row>
    <row r="93510" spans="16:17">
      <c r="P93510" s="63"/>
      <c r="Q93510" s="63"/>
    </row>
    <row r="93511" spans="16:17">
      <c r="P93511" s="63"/>
      <c r="Q93511" s="63"/>
    </row>
    <row r="93512" spans="16:17">
      <c r="P93512" s="63"/>
      <c r="Q93512" s="63"/>
    </row>
    <row r="93513" spans="16:17">
      <c r="P93513" s="63"/>
      <c r="Q93513" s="63"/>
    </row>
    <row r="93514" spans="16:17">
      <c r="P93514" s="63"/>
      <c r="Q93514" s="63"/>
    </row>
    <row r="93515" spans="16:17">
      <c r="P93515" s="63"/>
      <c r="Q93515" s="63"/>
    </row>
    <row r="93516" spans="16:17">
      <c r="P93516" s="63"/>
      <c r="Q93516" s="63"/>
    </row>
    <row r="93517" spans="16:17">
      <c r="P93517" s="63"/>
      <c r="Q93517" s="63"/>
    </row>
    <row r="93518" spans="16:17">
      <c r="P93518" s="63"/>
      <c r="Q93518" s="63"/>
    </row>
    <row r="93519" spans="16:17">
      <c r="P93519" s="63"/>
      <c r="Q93519" s="63"/>
    </row>
    <row r="93520" spans="16:17">
      <c r="P93520" s="63"/>
      <c r="Q93520" s="63"/>
    </row>
    <row r="93521" spans="16:17">
      <c r="P93521" s="63"/>
      <c r="Q93521" s="63"/>
    </row>
    <row r="93522" spans="16:17">
      <c r="P93522" s="63"/>
      <c r="Q93522" s="63"/>
    </row>
    <row r="93523" spans="16:17">
      <c r="P93523" s="63"/>
      <c r="Q93523" s="63"/>
    </row>
    <row r="93524" spans="16:17">
      <c r="P93524" s="63"/>
      <c r="Q93524" s="63"/>
    </row>
    <row r="93525" spans="16:17">
      <c r="P93525" s="63"/>
      <c r="Q93525" s="63"/>
    </row>
    <row r="93526" spans="16:17">
      <c r="P93526" s="63"/>
      <c r="Q93526" s="63"/>
    </row>
    <row r="93527" spans="16:17">
      <c r="P93527" s="63"/>
      <c r="Q93527" s="63"/>
    </row>
    <row r="93528" spans="16:17">
      <c r="P93528" s="63"/>
      <c r="Q93528" s="63"/>
    </row>
    <row r="93529" spans="16:17">
      <c r="P93529" s="63"/>
      <c r="Q93529" s="63"/>
    </row>
    <row r="93530" spans="16:17">
      <c r="P93530" s="63"/>
      <c r="Q93530" s="63"/>
    </row>
    <row r="93531" spans="16:17">
      <c r="P93531" s="63"/>
      <c r="Q93531" s="63"/>
    </row>
    <row r="93532" spans="16:17">
      <c r="P93532" s="63"/>
      <c r="Q93532" s="63"/>
    </row>
    <row r="93533" spans="16:17">
      <c r="P93533" s="63"/>
      <c r="Q93533" s="63"/>
    </row>
    <row r="93534" spans="16:17">
      <c r="P93534" s="63"/>
      <c r="Q93534" s="63"/>
    </row>
    <row r="93535" spans="16:17">
      <c r="P93535" s="63"/>
      <c r="Q93535" s="63"/>
    </row>
    <row r="93536" spans="16:17">
      <c r="P93536" s="63"/>
      <c r="Q93536" s="63"/>
    </row>
    <row r="93537" spans="16:17">
      <c r="P93537" s="63"/>
      <c r="Q93537" s="63"/>
    </row>
    <row r="93538" spans="16:17">
      <c r="P93538" s="63"/>
      <c r="Q93538" s="63"/>
    </row>
    <row r="93539" spans="16:17">
      <c r="P93539" s="63"/>
      <c r="Q93539" s="63"/>
    </row>
    <row r="93540" spans="16:17">
      <c r="P93540" s="63"/>
      <c r="Q93540" s="63"/>
    </row>
    <row r="93541" spans="16:17">
      <c r="P93541" s="63"/>
      <c r="Q93541" s="63"/>
    </row>
    <row r="93542" spans="16:17">
      <c r="P93542" s="63"/>
      <c r="Q93542" s="63"/>
    </row>
    <row r="93543" spans="16:17">
      <c r="P93543" s="63"/>
      <c r="Q93543" s="63"/>
    </row>
    <row r="93544" spans="16:17">
      <c r="P93544" s="63"/>
      <c r="Q93544" s="63"/>
    </row>
    <row r="93545" spans="16:17">
      <c r="P93545" s="63"/>
      <c r="Q93545" s="63"/>
    </row>
    <row r="93546" spans="16:17">
      <c r="P93546" s="63"/>
      <c r="Q93546" s="63"/>
    </row>
    <row r="93547" spans="16:17">
      <c r="P93547" s="63"/>
      <c r="Q93547" s="63"/>
    </row>
    <row r="93548" spans="16:17">
      <c r="P93548" s="63"/>
      <c r="Q93548" s="63"/>
    </row>
    <row r="93549" spans="16:17">
      <c r="P93549" s="63"/>
      <c r="Q93549" s="63"/>
    </row>
    <row r="93550" spans="16:17">
      <c r="P93550" s="63"/>
      <c r="Q93550" s="63"/>
    </row>
    <row r="93551" spans="16:17">
      <c r="P93551" s="63"/>
      <c r="Q93551" s="63"/>
    </row>
    <row r="93552" spans="16:17">
      <c r="P93552" s="63"/>
      <c r="Q93552" s="63"/>
    </row>
    <row r="93553" spans="16:17">
      <c r="P93553" s="63"/>
      <c r="Q93553" s="63"/>
    </row>
    <row r="93554" spans="16:17">
      <c r="P93554" s="63"/>
      <c r="Q93554" s="63"/>
    </row>
    <row r="93555" spans="16:17">
      <c r="P93555" s="63"/>
      <c r="Q93555" s="63"/>
    </row>
    <row r="93556" spans="16:17">
      <c r="P93556" s="63"/>
      <c r="Q93556" s="63"/>
    </row>
    <row r="93557" spans="16:17">
      <c r="P93557" s="63"/>
      <c r="Q93557" s="63"/>
    </row>
    <row r="93558" spans="16:17">
      <c r="P93558" s="63"/>
      <c r="Q93558" s="63"/>
    </row>
    <row r="93559" spans="16:17">
      <c r="P93559" s="63"/>
      <c r="Q93559" s="63"/>
    </row>
    <row r="93560" spans="16:17">
      <c r="P93560" s="63"/>
      <c r="Q93560" s="63"/>
    </row>
    <row r="93561" spans="16:17">
      <c r="P93561" s="63"/>
      <c r="Q93561" s="63"/>
    </row>
    <row r="93562" spans="16:17">
      <c r="P93562" s="63"/>
      <c r="Q93562" s="63"/>
    </row>
    <row r="93563" spans="16:17">
      <c r="P93563" s="63"/>
      <c r="Q93563" s="63"/>
    </row>
    <row r="93564" spans="16:17">
      <c r="P93564" s="63"/>
      <c r="Q93564" s="63"/>
    </row>
    <row r="93565" spans="16:17">
      <c r="P93565" s="63"/>
      <c r="Q93565" s="63"/>
    </row>
    <row r="93566" spans="16:17">
      <c r="P93566" s="63"/>
      <c r="Q93566" s="63"/>
    </row>
    <row r="93567" spans="16:17">
      <c r="P93567" s="63"/>
      <c r="Q93567" s="63"/>
    </row>
    <row r="93568" spans="16:17">
      <c r="P93568" s="63"/>
      <c r="Q93568" s="63"/>
    </row>
    <row r="93569" spans="16:17">
      <c r="P93569" s="63"/>
      <c r="Q93569" s="63"/>
    </row>
    <row r="93570" spans="16:17">
      <c r="P93570" s="63"/>
      <c r="Q93570" s="63"/>
    </row>
    <row r="93571" spans="16:17">
      <c r="P93571" s="63"/>
      <c r="Q93571" s="63"/>
    </row>
    <row r="93572" spans="16:17">
      <c r="P93572" s="63"/>
      <c r="Q93572" s="63"/>
    </row>
    <row r="93573" spans="16:17">
      <c r="P93573" s="63"/>
      <c r="Q93573" s="63"/>
    </row>
    <row r="93574" spans="16:17">
      <c r="P93574" s="63"/>
      <c r="Q93574" s="63"/>
    </row>
    <row r="93575" spans="16:17">
      <c r="P93575" s="63"/>
      <c r="Q93575" s="63"/>
    </row>
    <row r="93576" spans="16:17">
      <c r="P93576" s="63"/>
      <c r="Q93576" s="63"/>
    </row>
    <row r="93577" spans="16:17">
      <c r="P93577" s="63"/>
      <c r="Q93577" s="63"/>
    </row>
    <row r="93578" spans="16:17">
      <c r="P93578" s="63"/>
      <c r="Q93578" s="63"/>
    </row>
    <row r="93579" spans="16:17">
      <c r="P93579" s="63"/>
      <c r="Q93579" s="63"/>
    </row>
    <row r="93580" spans="16:17">
      <c r="P93580" s="63"/>
      <c r="Q93580" s="63"/>
    </row>
    <row r="93581" spans="16:17">
      <c r="P93581" s="63"/>
      <c r="Q93581" s="63"/>
    </row>
    <row r="93582" spans="16:17">
      <c r="P93582" s="63"/>
      <c r="Q93582" s="63"/>
    </row>
    <row r="93583" spans="16:17">
      <c r="P93583" s="63"/>
      <c r="Q93583" s="63"/>
    </row>
    <row r="93584" spans="16:17">
      <c r="P93584" s="63"/>
      <c r="Q93584" s="63"/>
    </row>
    <row r="93585" spans="16:17">
      <c r="P93585" s="63"/>
      <c r="Q93585" s="63"/>
    </row>
    <row r="93586" spans="16:17">
      <c r="P93586" s="63"/>
      <c r="Q93586" s="63"/>
    </row>
    <row r="93587" spans="16:17">
      <c r="P93587" s="63"/>
      <c r="Q93587" s="63"/>
    </row>
    <row r="93588" spans="16:17">
      <c r="P93588" s="63"/>
      <c r="Q93588" s="63"/>
    </row>
    <row r="93589" spans="16:17">
      <c r="P93589" s="63"/>
      <c r="Q93589" s="63"/>
    </row>
    <row r="93590" spans="16:17">
      <c r="P93590" s="63"/>
      <c r="Q93590" s="63"/>
    </row>
    <row r="93591" spans="16:17">
      <c r="P93591" s="63"/>
      <c r="Q93591" s="63"/>
    </row>
    <row r="93592" spans="16:17">
      <c r="P93592" s="63"/>
      <c r="Q93592" s="63"/>
    </row>
    <row r="93593" spans="16:17">
      <c r="P93593" s="63"/>
      <c r="Q93593" s="63"/>
    </row>
    <row r="93594" spans="16:17">
      <c r="P93594" s="63"/>
      <c r="Q93594" s="63"/>
    </row>
    <row r="93595" spans="16:17">
      <c r="P93595" s="63"/>
      <c r="Q93595" s="63"/>
    </row>
    <row r="93596" spans="16:17">
      <c r="P93596" s="63"/>
      <c r="Q93596" s="63"/>
    </row>
    <row r="93597" spans="16:17">
      <c r="P93597" s="63"/>
      <c r="Q93597" s="63"/>
    </row>
    <row r="93598" spans="16:17">
      <c r="P93598" s="63"/>
      <c r="Q93598" s="63"/>
    </row>
    <row r="93599" spans="16:17">
      <c r="P93599" s="63"/>
      <c r="Q93599" s="63"/>
    </row>
    <row r="93600" spans="16:17">
      <c r="P93600" s="63"/>
      <c r="Q93600" s="63"/>
    </row>
    <row r="93601" spans="16:17">
      <c r="P93601" s="63"/>
      <c r="Q93601" s="63"/>
    </row>
    <row r="93602" spans="16:17">
      <c r="P93602" s="63"/>
      <c r="Q93602" s="63"/>
    </row>
    <row r="93603" spans="16:17">
      <c r="P93603" s="63"/>
      <c r="Q93603" s="63"/>
    </row>
    <row r="93604" spans="16:17">
      <c r="P93604" s="63"/>
      <c r="Q93604" s="63"/>
    </row>
    <row r="93605" spans="16:17">
      <c r="P93605" s="63"/>
      <c r="Q93605" s="63"/>
    </row>
    <row r="93606" spans="16:17">
      <c r="P93606" s="63"/>
      <c r="Q93606" s="63"/>
    </row>
    <row r="93607" spans="16:17">
      <c r="P93607" s="63"/>
      <c r="Q93607" s="63"/>
    </row>
    <row r="93608" spans="16:17">
      <c r="P93608" s="63"/>
      <c r="Q93608" s="63"/>
    </row>
    <row r="93609" spans="16:17">
      <c r="P93609" s="63"/>
      <c r="Q93609" s="63"/>
    </row>
    <row r="93610" spans="16:17">
      <c r="P93610" s="63"/>
      <c r="Q93610" s="63"/>
    </row>
    <row r="93611" spans="16:17">
      <c r="P93611" s="63"/>
      <c r="Q93611" s="63"/>
    </row>
    <row r="93612" spans="16:17">
      <c r="P93612" s="63"/>
      <c r="Q93612" s="63"/>
    </row>
    <row r="93613" spans="16:17">
      <c r="P93613" s="63"/>
      <c r="Q93613" s="63"/>
    </row>
    <row r="93614" spans="16:17">
      <c r="P93614" s="63"/>
      <c r="Q93614" s="63"/>
    </row>
    <row r="93615" spans="16:17">
      <c r="P93615" s="63"/>
      <c r="Q93615" s="63"/>
    </row>
    <row r="93616" spans="16:17">
      <c r="P93616" s="63"/>
      <c r="Q93616" s="63"/>
    </row>
    <row r="93617" spans="16:17">
      <c r="P93617" s="63"/>
      <c r="Q93617" s="63"/>
    </row>
    <row r="93618" spans="16:17">
      <c r="P93618" s="63"/>
      <c r="Q93618" s="63"/>
    </row>
    <row r="93619" spans="16:17">
      <c r="P93619" s="63"/>
      <c r="Q93619" s="63"/>
    </row>
    <row r="93620" spans="16:17">
      <c r="P93620" s="63"/>
      <c r="Q93620" s="63"/>
    </row>
    <row r="93621" spans="16:17">
      <c r="P93621" s="63"/>
      <c r="Q93621" s="63"/>
    </row>
    <row r="93622" spans="16:17">
      <c r="P93622" s="63"/>
      <c r="Q93622" s="63"/>
    </row>
    <row r="93623" spans="16:17">
      <c r="P93623" s="63"/>
      <c r="Q93623" s="63"/>
    </row>
    <row r="93624" spans="16:17">
      <c r="P93624" s="63"/>
      <c r="Q93624" s="63"/>
    </row>
    <row r="93625" spans="16:17">
      <c r="P93625" s="63"/>
      <c r="Q93625" s="63"/>
    </row>
    <row r="93626" spans="16:17">
      <c r="P93626" s="63"/>
      <c r="Q93626" s="63"/>
    </row>
    <row r="93627" spans="16:17">
      <c r="P93627" s="63"/>
      <c r="Q93627" s="63"/>
    </row>
    <row r="93628" spans="16:17">
      <c r="P93628" s="63"/>
      <c r="Q93628" s="63"/>
    </row>
    <row r="93629" spans="16:17">
      <c r="P93629" s="63"/>
      <c r="Q93629" s="63"/>
    </row>
    <row r="93630" spans="16:17">
      <c r="P93630" s="63"/>
      <c r="Q93630" s="63"/>
    </row>
    <row r="93631" spans="16:17">
      <c r="P93631" s="63"/>
      <c r="Q93631" s="63"/>
    </row>
    <row r="93632" spans="16:17">
      <c r="P93632" s="63"/>
      <c r="Q93632" s="63"/>
    </row>
    <row r="93633" spans="16:17">
      <c r="P93633" s="63"/>
      <c r="Q93633" s="63"/>
    </row>
    <row r="93634" spans="16:17">
      <c r="P93634" s="63"/>
      <c r="Q93634" s="63"/>
    </row>
    <row r="93635" spans="16:17">
      <c r="P93635" s="63"/>
      <c r="Q93635" s="63"/>
    </row>
    <row r="93636" spans="16:17">
      <c r="P93636" s="63"/>
      <c r="Q93636" s="63"/>
    </row>
    <row r="93637" spans="16:17">
      <c r="P93637" s="63"/>
      <c r="Q93637" s="63"/>
    </row>
    <row r="93638" spans="16:17">
      <c r="P93638" s="63"/>
      <c r="Q93638" s="63"/>
    </row>
    <row r="93639" spans="16:17">
      <c r="P93639" s="63"/>
      <c r="Q93639" s="63"/>
    </row>
    <row r="93640" spans="16:17">
      <c r="P93640" s="63"/>
      <c r="Q93640" s="63"/>
    </row>
    <row r="93641" spans="16:17">
      <c r="P93641" s="63"/>
      <c r="Q93641" s="63"/>
    </row>
    <row r="93642" spans="16:17">
      <c r="P93642" s="63"/>
      <c r="Q93642" s="63"/>
    </row>
    <row r="93643" spans="16:17">
      <c r="P93643" s="63"/>
      <c r="Q93643" s="63"/>
    </row>
    <row r="93644" spans="16:17">
      <c r="P93644" s="63"/>
      <c r="Q93644" s="63"/>
    </row>
    <row r="93645" spans="16:17">
      <c r="P93645" s="63"/>
      <c r="Q93645" s="63"/>
    </row>
    <row r="93646" spans="16:17">
      <c r="P93646" s="63"/>
      <c r="Q93646" s="63"/>
    </row>
    <row r="93647" spans="16:17">
      <c r="P93647" s="63"/>
      <c r="Q93647" s="63"/>
    </row>
    <row r="93648" spans="16:17">
      <c r="P93648" s="63"/>
      <c r="Q93648" s="63"/>
    </row>
    <row r="93649" spans="16:17">
      <c r="P93649" s="63"/>
      <c r="Q93649" s="63"/>
    </row>
    <row r="93650" spans="16:17">
      <c r="P93650" s="63"/>
      <c r="Q93650" s="63"/>
    </row>
    <row r="93651" spans="16:17">
      <c r="P93651" s="63"/>
      <c r="Q93651" s="63"/>
    </row>
    <row r="93652" spans="16:17">
      <c r="P93652" s="63"/>
      <c r="Q93652" s="63"/>
    </row>
    <row r="93653" spans="16:17">
      <c r="P93653" s="63"/>
      <c r="Q93653" s="63"/>
    </row>
    <row r="93654" spans="16:17">
      <c r="P93654" s="63"/>
      <c r="Q93654" s="63"/>
    </row>
    <row r="93655" spans="16:17">
      <c r="P93655" s="63"/>
      <c r="Q93655" s="63"/>
    </row>
    <row r="93656" spans="16:17">
      <c r="P93656" s="63"/>
      <c r="Q93656" s="63"/>
    </row>
    <row r="93657" spans="16:17">
      <c r="P93657" s="63"/>
      <c r="Q93657" s="63"/>
    </row>
    <row r="93658" spans="16:17">
      <c r="P93658" s="63"/>
      <c r="Q93658" s="63"/>
    </row>
    <row r="93659" spans="16:17">
      <c r="P93659" s="63"/>
      <c r="Q93659" s="63"/>
    </row>
    <row r="93660" spans="16:17">
      <c r="P93660" s="63"/>
      <c r="Q93660" s="63"/>
    </row>
    <row r="93661" spans="16:17">
      <c r="P93661" s="63"/>
      <c r="Q93661" s="63"/>
    </row>
    <row r="93662" spans="16:17">
      <c r="P93662" s="63"/>
      <c r="Q93662" s="63"/>
    </row>
    <row r="93663" spans="16:17">
      <c r="P93663" s="63"/>
      <c r="Q93663" s="63"/>
    </row>
    <row r="93664" spans="16:17">
      <c r="P93664" s="63"/>
      <c r="Q93664" s="63"/>
    </row>
    <row r="93665" spans="16:17">
      <c r="P93665" s="63"/>
      <c r="Q93665" s="63"/>
    </row>
    <row r="93666" spans="16:17">
      <c r="P93666" s="63"/>
      <c r="Q93666" s="63"/>
    </row>
    <row r="93667" spans="16:17">
      <c r="P93667" s="63"/>
      <c r="Q93667" s="63"/>
    </row>
    <row r="93668" spans="16:17">
      <c r="P93668" s="63"/>
      <c r="Q93668" s="63"/>
    </row>
    <row r="93669" spans="16:17">
      <c r="P93669" s="63"/>
      <c r="Q93669" s="63"/>
    </row>
    <row r="93670" spans="16:17">
      <c r="P93670" s="63"/>
      <c r="Q93670" s="63"/>
    </row>
    <row r="93671" spans="16:17">
      <c r="P93671" s="63"/>
      <c r="Q93671" s="63"/>
    </row>
    <row r="93672" spans="16:17">
      <c r="P93672" s="63"/>
      <c r="Q93672" s="63"/>
    </row>
    <row r="93673" spans="16:17">
      <c r="P93673" s="63"/>
      <c r="Q93673" s="63"/>
    </row>
    <row r="93674" spans="16:17">
      <c r="P93674" s="63"/>
      <c r="Q93674" s="63"/>
    </row>
    <row r="93675" spans="16:17">
      <c r="P93675" s="63"/>
      <c r="Q93675" s="63"/>
    </row>
    <row r="93676" spans="16:17">
      <c r="P93676" s="63"/>
      <c r="Q93676" s="63"/>
    </row>
    <row r="93677" spans="16:17">
      <c r="P93677" s="63"/>
      <c r="Q93677" s="63"/>
    </row>
    <row r="93678" spans="16:17">
      <c r="P93678" s="63"/>
      <c r="Q93678" s="63"/>
    </row>
    <row r="93679" spans="16:17">
      <c r="P93679" s="63"/>
      <c r="Q93679" s="63"/>
    </row>
    <row r="93680" spans="16:17">
      <c r="P93680" s="63"/>
      <c r="Q93680" s="63"/>
    </row>
    <row r="93681" spans="16:17">
      <c r="P93681" s="63"/>
      <c r="Q93681" s="63"/>
    </row>
    <row r="93682" spans="16:17">
      <c r="P93682" s="63"/>
      <c r="Q93682" s="63"/>
    </row>
    <row r="93683" spans="16:17">
      <c r="P93683" s="63"/>
      <c r="Q93683" s="63"/>
    </row>
    <row r="93684" spans="16:17">
      <c r="P93684" s="63"/>
      <c r="Q93684" s="63"/>
    </row>
    <row r="93685" spans="16:17">
      <c r="P93685" s="63"/>
      <c r="Q93685" s="63"/>
    </row>
    <row r="93686" spans="16:17">
      <c r="P93686" s="63"/>
      <c r="Q93686" s="63"/>
    </row>
    <row r="93687" spans="16:17">
      <c r="P93687" s="63"/>
      <c r="Q93687" s="63"/>
    </row>
    <row r="93688" spans="16:17">
      <c r="P93688" s="63"/>
      <c r="Q93688" s="63"/>
    </row>
    <row r="93689" spans="16:17">
      <c r="P93689" s="63"/>
      <c r="Q93689" s="63"/>
    </row>
    <row r="93690" spans="16:17">
      <c r="P93690" s="63"/>
      <c r="Q93690" s="63"/>
    </row>
    <row r="93691" spans="16:17">
      <c r="P93691" s="63"/>
      <c r="Q93691" s="63"/>
    </row>
    <row r="93692" spans="16:17">
      <c r="P93692" s="63"/>
      <c r="Q93692" s="63"/>
    </row>
    <row r="93693" spans="16:17">
      <c r="P93693" s="63"/>
      <c r="Q93693" s="63"/>
    </row>
    <row r="93694" spans="16:17">
      <c r="P93694" s="63"/>
      <c r="Q93694" s="63"/>
    </row>
    <row r="93695" spans="16:17">
      <c r="P93695" s="63"/>
      <c r="Q93695" s="63"/>
    </row>
    <row r="93696" spans="16:17">
      <c r="P93696" s="63"/>
      <c r="Q93696" s="63"/>
    </row>
    <row r="93697" spans="16:17">
      <c r="P93697" s="63"/>
      <c r="Q93697" s="63"/>
    </row>
    <row r="93698" spans="16:17">
      <c r="P93698" s="63"/>
      <c r="Q93698" s="63"/>
    </row>
    <row r="93699" spans="16:17">
      <c r="P93699" s="63"/>
      <c r="Q93699" s="63"/>
    </row>
    <row r="93700" spans="16:17">
      <c r="P93700" s="63"/>
      <c r="Q93700" s="63"/>
    </row>
    <row r="93701" spans="16:17">
      <c r="P93701" s="63"/>
      <c r="Q93701" s="63"/>
    </row>
    <row r="93702" spans="16:17">
      <c r="P93702" s="63"/>
      <c r="Q93702" s="63"/>
    </row>
    <row r="93703" spans="16:17">
      <c r="P93703" s="63"/>
      <c r="Q93703" s="63"/>
    </row>
    <row r="93704" spans="16:17">
      <c r="P93704" s="63"/>
      <c r="Q93704" s="63"/>
    </row>
    <row r="93705" spans="16:17">
      <c r="P93705" s="63"/>
      <c r="Q93705" s="63"/>
    </row>
    <row r="93706" spans="16:17">
      <c r="P93706" s="63"/>
      <c r="Q93706" s="63"/>
    </row>
    <row r="93707" spans="16:17">
      <c r="P93707" s="63"/>
      <c r="Q93707" s="63"/>
    </row>
    <row r="93708" spans="16:17">
      <c r="P93708" s="63"/>
      <c r="Q93708" s="63"/>
    </row>
    <row r="93709" spans="16:17">
      <c r="P93709" s="63"/>
      <c r="Q93709" s="63"/>
    </row>
    <row r="93710" spans="16:17">
      <c r="P93710" s="63"/>
      <c r="Q93710" s="63"/>
    </row>
    <row r="93711" spans="16:17">
      <c r="P93711" s="63"/>
      <c r="Q93711" s="63"/>
    </row>
    <row r="93712" spans="16:17">
      <c r="P93712" s="63"/>
      <c r="Q93712" s="63"/>
    </row>
    <row r="93713" spans="16:17">
      <c r="P93713" s="63"/>
      <c r="Q93713" s="63"/>
    </row>
    <row r="93714" spans="16:17">
      <c r="P93714" s="63"/>
      <c r="Q93714" s="63"/>
    </row>
    <row r="93715" spans="16:17">
      <c r="P93715" s="63"/>
      <c r="Q93715" s="63"/>
    </row>
    <row r="93716" spans="16:17">
      <c r="P93716" s="63"/>
      <c r="Q93716" s="63"/>
    </row>
    <row r="93717" spans="16:17">
      <c r="P93717" s="63"/>
      <c r="Q93717" s="63"/>
    </row>
    <row r="93718" spans="16:17">
      <c r="P93718" s="63"/>
      <c r="Q93718" s="63"/>
    </row>
    <row r="93719" spans="16:17">
      <c r="P93719" s="63"/>
      <c r="Q93719" s="63"/>
    </row>
    <row r="93720" spans="16:17">
      <c r="P93720" s="63"/>
      <c r="Q93720" s="63"/>
    </row>
    <row r="93721" spans="16:17">
      <c r="P93721" s="63"/>
      <c r="Q93721" s="63"/>
    </row>
    <row r="93722" spans="16:17">
      <c r="P93722" s="63"/>
      <c r="Q93722" s="63"/>
    </row>
    <row r="93723" spans="16:17">
      <c r="P93723" s="63"/>
      <c r="Q93723" s="63"/>
    </row>
    <row r="93724" spans="16:17">
      <c r="P93724" s="63"/>
      <c r="Q93724" s="63"/>
    </row>
    <row r="93725" spans="16:17">
      <c r="P93725" s="63"/>
      <c r="Q93725" s="63"/>
    </row>
    <row r="93726" spans="16:17">
      <c r="P93726" s="63"/>
      <c r="Q93726" s="63"/>
    </row>
    <row r="93727" spans="16:17">
      <c r="P93727" s="63"/>
      <c r="Q93727" s="63"/>
    </row>
    <row r="93728" spans="16:17">
      <c r="P93728" s="63"/>
      <c r="Q93728" s="63"/>
    </row>
    <row r="93729" spans="16:17">
      <c r="P93729" s="63"/>
      <c r="Q93729" s="63"/>
    </row>
    <row r="93730" spans="16:17">
      <c r="P93730" s="63"/>
      <c r="Q93730" s="63"/>
    </row>
    <row r="93731" spans="16:17">
      <c r="P93731" s="63"/>
      <c r="Q93731" s="63"/>
    </row>
    <row r="93732" spans="16:17">
      <c r="P93732" s="63"/>
      <c r="Q93732" s="63"/>
    </row>
    <row r="93733" spans="16:17">
      <c r="P93733" s="63"/>
      <c r="Q93733" s="63"/>
    </row>
    <row r="93734" spans="16:17">
      <c r="P93734" s="63"/>
      <c r="Q93734" s="63"/>
    </row>
    <row r="93735" spans="16:17">
      <c r="P93735" s="63"/>
      <c r="Q93735" s="63"/>
    </row>
    <row r="93736" spans="16:17">
      <c r="P93736" s="63"/>
      <c r="Q93736" s="63"/>
    </row>
    <row r="93737" spans="16:17">
      <c r="P93737" s="63"/>
      <c r="Q93737" s="63"/>
    </row>
    <row r="93738" spans="16:17">
      <c r="P93738" s="63"/>
      <c r="Q93738" s="63"/>
    </row>
    <row r="93739" spans="16:17">
      <c r="P93739" s="63"/>
      <c r="Q93739" s="63"/>
    </row>
    <row r="93740" spans="16:17">
      <c r="P93740" s="63"/>
      <c r="Q93740" s="63"/>
    </row>
    <row r="93741" spans="16:17">
      <c r="P93741" s="63"/>
      <c r="Q93741" s="63"/>
    </row>
    <row r="93742" spans="16:17">
      <c r="P93742" s="63"/>
      <c r="Q93742" s="63"/>
    </row>
    <row r="93743" spans="16:17">
      <c r="P93743" s="63"/>
      <c r="Q93743" s="63"/>
    </row>
    <row r="93744" spans="16:17">
      <c r="P93744" s="63"/>
      <c r="Q93744" s="63"/>
    </row>
    <row r="93745" spans="16:17">
      <c r="P93745" s="63"/>
      <c r="Q93745" s="63"/>
    </row>
    <row r="93746" spans="16:17">
      <c r="P93746" s="63"/>
      <c r="Q93746" s="63"/>
    </row>
    <row r="93747" spans="16:17">
      <c r="P93747" s="63"/>
      <c r="Q93747" s="63"/>
    </row>
    <row r="93748" spans="16:17">
      <c r="P93748" s="63"/>
      <c r="Q93748" s="63"/>
    </row>
    <row r="93749" spans="16:17">
      <c r="P93749" s="63"/>
      <c r="Q93749" s="63"/>
    </row>
    <row r="93750" spans="16:17">
      <c r="P93750" s="63"/>
      <c r="Q93750" s="63"/>
    </row>
    <row r="93751" spans="16:17">
      <c r="P93751" s="63"/>
      <c r="Q93751" s="63"/>
    </row>
    <row r="93752" spans="16:17">
      <c r="P93752" s="63"/>
      <c r="Q93752" s="63"/>
    </row>
    <row r="93753" spans="16:17">
      <c r="P93753" s="63"/>
      <c r="Q93753" s="63"/>
    </row>
    <row r="93754" spans="16:17">
      <c r="P93754" s="63"/>
      <c r="Q93754" s="63"/>
    </row>
    <row r="93755" spans="16:17">
      <c r="P93755" s="63"/>
      <c r="Q93755" s="63"/>
    </row>
    <row r="93756" spans="16:17">
      <c r="P93756" s="63"/>
      <c r="Q93756" s="63"/>
    </row>
    <row r="93757" spans="16:17">
      <c r="P93757" s="63"/>
      <c r="Q93757" s="63"/>
    </row>
    <row r="93758" spans="16:17">
      <c r="P93758" s="63"/>
      <c r="Q93758" s="63"/>
    </row>
    <row r="93759" spans="16:17">
      <c r="P93759" s="63"/>
      <c r="Q93759" s="63"/>
    </row>
    <row r="93760" spans="16:17">
      <c r="P93760" s="63"/>
      <c r="Q93760" s="63"/>
    </row>
    <row r="93761" spans="16:17">
      <c r="P93761" s="63"/>
      <c r="Q93761" s="63"/>
    </row>
    <row r="93762" spans="16:17">
      <c r="P93762" s="63"/>
      <c r="Q93762" s="63"/>
    </row>
    <row r="93763" spans="16:17">
      <c r="P93763" s="63"/>
      <c r="Q93763" s="63"/>
    </row>
    <row r="93764" spans="16:17">
      <c r="P93764" s="63"/>
      <c r="Q93764" s="63"/>
    </row>
    <row r="93765" spans="16:17">
      <c r="P93765" s="63"/>
      <c r="Q93765" s="63"/>
    </row>
    <row r="93766" spans="16:17">
      <c r="P93766" s="63"/>
      <c r="Q93766" s="63"/>
    </row>
    <row r="93767" spans="16:17">
      <c r="P93767" s="63"/>
      <c r="Q93767" s="63"/>
    </row>
    <row r="93768" spans="16:17">
      <c r="P93768" s="63"/>
      <c r="Q93768" s="63"/>
    </row>
    <row r="93769" spans="16:17">
      <c r="P93769" s="63"/>
      <c r="Q93769" s="63"/>
    </row>
    <row r="93770" spans="16:17">
      <c r="P93770" s="63"/>
      <c r="Q93770" s="63"/>
    </row>
    <row r="93771" spans="16:17">
      <c r="P93771" s="63"/>
      <c r="Q93771" s="63"/>
    </row>
    <row r="93772" spans="16:17">
      <c r="P93772" s="63"/>
      <c r="Q93772" s="63"/>
    </row>
    <row r="93773" spans="16:17">
      <c r="P93773" s="63"/>
      <c r="Q93773" s="63"/>
    </row>
    <row r="93774" spans="16:17">
      <c r="P93774" s="63"/>
      <c r="Q93774" s="63"/>
    </row>
    <row r="93775" spans="16:17">
      <c r="P93775" s="63"/>
      <c r="Q93775" s="63"/>
    </row>
    <row r="93776" spans="16:17">
      <c r="P93776" s="63"/>
      <c r="Q93776" s="63"/>
    </row>
    <row r="93777" spans="16:17">
      <c r="P93777" s="63"/>
      <c r="Q93777" s="63"/>
    </row>
    <row r="93778" spans="16:17">
      <c r="P93778" s="63"/>
      <c r="Q93778" s="63"/>
    </row>
    <row r="93779" spans="16:17">
      <c r="P93779" s="63"/>
      <c r="Q93779" s="63"/>
    </row>
    <row r="93780" spans="16:17">
      <c r="P93780" s="63"/>
      <c r="Q93780" s="63"/>
    </row>
    <row r="93781" spans="16:17">
      <c r="P93781" s="63"/>
      <c r="Q93781" s="63"/>
    </row>
    <row r="93782" spans="16:17">
      <c r="P93782" s="63"/>
      <c r="Q93782" s="63"/>
    </row>
    <row r="93783" spans="16:17">
      <c r="P93783" s="63"/>
      <c r="Q93783" s="63"/>
    </row>
    <row r="93784" spans="16:17">
      <c r="P93784" s="63"/>
      <c r="Q93784" s="63"/>
    </row>
    <row r="93785" spans="16:17">
      <c r="P93785" s="63"/>
      <c r="Q93785" s="63"/>
    </row>
    <row r="93786" spans="16:17">
      <c r="P93786" s="63"/>
      <c r="Q93786" s="63"/>
    </row>
    <row r="93787" spans="16:17">
      <c r="P93787" s="63"/>
      <c r="Q93787" s="63"/>
    </row>
    <row r="93788" spans="16:17">
      <c r="P93788" s="63"/>
      <c r="Q93788" s="63"/>
    </row>
    <row r="93789" spans="16:17">
      <c r="P93789" s="63"/>
      <c r="Q93789" s="63"/>
    </row>
    <row r="93790" spans="16:17">
      <c r="P93790" s="63"/>
      <c r="Q93790" s="63"/>
    </row>
    <row r="93791" spans="16:17">
      <c r="P93791" s="63"/>
      <c r="Q93791" s="63"/>
    </row>
    <row r="93792" spans="16:17">
      <c r="P93792" s="63"/>
      <c r="Q93792" s="63"/>
    </row>
    <row r="93793" spans="16:17">
      <c r="P93793" s="63"/>
      <c r="Q93793" s="63"/>
    </row>
    <row r="93794" spans="16:17">
      <c r="P93794" s="63"/>
      <c r="Q93794" s="63"/>
    </row>
    <row r="93795" spans="16:17">
      <c r="P93795" s="63"/>
      <c r="Q93795" s="63"/>
    </row>
    <row r="93796" spans="16:17">
      <c r="P93796" s="63"/>
      <c r="Q93796" s="63"/>
    </row>
    <row r="93797" spans="16:17">
      <c r="P93797" s="63"/>
      <c r="Q93797" s="63"/>
    </row>
    <row r="93798" spans="16:17">
      <c r="P93798" s="63"/>
      <c r="Q93798" s="63"/>
    </row>
    <row r="93799" spans="16:17">
      <c r="P93799" s="63"/>
      <c r="Q93799" s="63"/>
    </row>
    <row r="93800" spans="16:17">
      <c r="P93800" s="63"/>
      <c r="Q93800" s="63"/>
    </row>
    <row r="93801" spans="16:17">
      <c r="P93801" s="63"/>
      <c r="Q93801" s="63"/>
    </row>
    <row r="93802" spans="16:17">
      <c r="P93802" s="63"/>
      <c r="Q93802" s="63"/>
    </row>
    <row r="93803" spans="16:17">
      <c r="P93803" s="63"/>
      <c r="Q93803" s="63"/>
    </row>
    <row r="93804" spans="16:17">
      <c r="P93804" s="63"/>
      <c r="Q93804" s="63"/>
    </row>
    <row r="93805" spans="16:17">
      <c r="P93805" s="63"/>
      <c r="Q93805" s="63"/>
    </row>
    <row r="93806" spans="16:17">
      <c r="P93806" s="63"/>
      <c r="Q93806" s="63"/>
    </row>
    <row r="93807" spans="16:17">
      <c r="P93807" s="63"/>
      <c r="Q93807" s="63"/>
    </row>
    <row r="93808" spans="16:17">
      <c r="P93808" s="63"/>
      <c r="Q93808" s="63"/>
    </row>
    <row r="93809" spans="16:17">
      <c r="P93809" s="63"/>
      <c r="Q93809" s="63"/>
    </row>
    <row r="93810" spans="16:17">
      <c r="P93810" s="63"/>
      <c r="Q93810" s="63"/>
    </row>
    <row r="93811" spans="16:17">
      <c r="P93811" s="63"/>
      <c r="Q93811" s="63"/>
    </row>
    <row r="93812" spans="16:17">
      <c r="P93812" s="63"/>
      <c r="Q93812" s="63"/>
    </row>
    <row r="93813" spans="16:17">
      <c r="P93813" s="63"/>
      <c r="Q93813" s="63"/>
    </row>
    <row r="93814" spans="16:17">
      <c r="P93814" s="63"/>
      <c r="Q93814" s="63"/>
    </row>
    <row r="93815" spans="16:17">
      <c r="P93815" s="63"/>
      <c r="Q93815" s="63"/>
    </row>
    <row r="93816" spans="16:17">
      <c r="P93816" s="63"/>
      <c r="Q93816" s="63"/>
    </row>
    <row r="93817" spans="16:17">
      <c r="P93817" s="63"/>
      <c r="Q93817" s="63"/>
    </row>
    <row r="93818" spans="16:17">
      <c r="P93818" s="63"/>
      <c r="Q93818" s="63"/>
    </row>
    <row r="93819" spans="16:17">
      <c r="P93819" s="63"/>
      <c r="Q93819" s="63"/>
    </row>
    <row r="93820" spans="16:17">
      <c r="P93820" s="63"/>
      <c r="Q93820" s="63"/>
    </row>
    <row r="93821" spans="16:17">
      <c r="P93821" s="63"/>
      <c r="Q93821" s="63"/>
    </row>
    <row r="93822" spans="16:17">
      <c r="P93822" s="63"/>
      <c r="Q93822" s="63"/>
    </row>
    <row r="93823" spans="16:17">
      <c r="P93823" s="63"/>
      <c r="Q93823" s="63"/>
    </row>
    <row r="93824" spans="16:17">
      <c r="P93824" s="63"/>
      <c r="Q93824" s="63"/>
    </row>
    <row r="93825" spans="16:17">
      <c r="P93825" s="63"/>
      <c r="Q93825" s="63"/>
    </row>
    <row r="93826" spans="16:17">
      <c r="P93826" s="63"/>
      <c r="Q93826" s="63"/>
    </row>
    <row r="93827" spans="16:17">
      <c r="P93827" s="63"/>
      <c r="Q93827" s="63"/>
    </row>
    <row r="93828" spans="16:17">
      <c r="P93828" s="63"/>
      <c r="Q93828" s="63"/>
    </row>
    <row r="93829" spans="16:17">
      <c r="P93829" s="63"/>
      <c r="Q93829" s="63"/>
    </row>
    <row r="93830" spans="16:17">
      <c r="P93830" s="63"/>
      <c r="Q93830" s="63"/>
    </row>
    <row r="93831" spans="16:17">
      <c r="P93831" s="63"/>
      <c r="Q93831" s="63"/>
    </row>
    <row r="93832" spans="16:17">
      <c r="P93832" s="63"/>
      <c r="Q93832" s="63"/>
    </row>
    <row r="93833" spans="16:17">
      <c r="P93833" s="63"/>
      <c r="Q93833" s="63"/>
    </row>
    <row r="93834" spans="16:17">
      <c r="P93834" s="63"/>
      <c r="Q93834" s="63"/>
    </row>
    <row r="93835" spans="16:17">
      <c r="P93835" s="63"/>
      <c r="Q93835" s="63"/>
    </row>
    <row r="93836" spans="16:17">
      <c r="P93836" s="63"/>
      <c r="Q93836" s="63"/>
    </row>
    <row r="93837" spans="16:17">
      <c r="P93837" s="63"/>
      <c r="Q93837" s="63"/>
    </row>
    <row r="93838" spans="16:17">
      <c r="P93838" s="63"/>
      <c r="Q93838" s="63"/>
    </row>
    <row r="93839" spans="16:17">
      <c r="P93839" s="63"/>
      <c r="Q93839" s="63"/>
    </row>
    <row r="93840" spans="16:17">
      <c r="P93840" s="63"/>
      <c r="Q93840" s="63"/>
    </row>
    <row r="93841" spans="16:17">
      <c r="P93841" s="63"/>
      <c r="Q93841" s="63"/>
    </row>
    <row r="93842" spans="16:17">
      <c r="P93842" s="63"/>
      <c r="Q93842" s="63"/>
    </row>
    <row r="93843" spans="16:17">
      <c r="P93843" s="63"/>
      <c r="Q93843" s="63"/>
    </row>
    <row r="93844" spans="16:17">
      <c r="P93844" s="63"/>
      <c r="Q93844" s="63"/>
    </row>
    <row r="93845" spans="16:17">
      <c r="P93845" s="63"/>
      <c r="Q93845" s="63"/>
    </row>
    <row r="93846" spans="16:17">
      <c r="P93846" s="63"/>
      <c r="Q93846" s="63"/>
    </row>
    <row r="93847" spans="16:17">
      <c r="P93847" s="63"/>
      <c r="Q93847" s="63"/>
    </row>
    <row r="93848" spans="16:17">
      <c r="P93848" s="63"/>
      <c r="Q93848" s="63"/>
    </row>
    <row r="93849" spans="16:17">
      <c r="P93849" s="63"/>
      <c r="Q93849" s="63"/>
    </row>
    <row r="93850" spans="16:17">
      <c r="P93850" s="63"/>
      <c r="Q93850" s="63"/>
    </row>
    <row r="93851" spans="16:17">
      <c r="P93851" s="63"/>
      <c r="Q93851" s="63"/>
    </row>
    <row r="93852" spans="16:17">
      <c r="P93852" s="63"/>
      <c r="Q93852" s="63"/>
    </row>
    <row r="93853" spans="16:17">
      <c r="P93853" s="63"/>
      <c r="Q93853" s="63"/>
    </row>
    <row r="93854" spans="16:17">
      <c r="P93854" s="63"/>
      <c r="Q93854" s="63"/>
    </row>
    <row r="93855" spans="16:17">
      <c r="P93855" s="63"/>
      <c r="Q93855" s="63"/>
    </row>
    <row r="93856" spans="16:17">
      <c r="P93856" s="63"/>
      <c r="Q93856" s="63"/>
    </row>
    <row r="93857" spans="16:17">
      <c r="P93857" s="63"/>
      <c r="Q93857" s="63"/>
    </row>
    <row r="93858" spans="16:17">
      <c r="P93858" s="63"/>
      <c r="Q93858" s="63"/>
    </row>
    <row r="93859" spans="16:17">
      <c r="P93859" s="63"/>
      <c r="Q93859" s="63"/>
    </row>
    <row r="93860" spans="16:17">
      <c r="P93860" s="63"/>
      <c r="Q93860" s="63"/>
    </row>
    <row r="93861" spans="16:17">
      <c r="P93861" s="63"/>
      <c r="Q93861" s="63"/>
    </row>
    <row r="93862" spans="16:17">
      <c r="P93862" s="63"/>
      <c r="Q93862" s="63"/>
    </row>
    <row r="93863" spans="16:17">
      <c r="P93863" s="63"/>
      <c r="Q93863" s="63"/>
    </row>
    <row r="93864" spans="16:17">
      <c r="P93864" s="63"/>
      <c r="Q93864" s="63"/>
    </row>
    <row r="93865" spans="16:17">
      <c r="P93865" s="63"/>
      <c r="Q93865" s="63"/>
    </row>
    <row r="93866" spans="16:17">
      <c r="P93866" s="63"/>
      <c r="Q93866" s="63"/>
    </row>
    <row r="93867" spans="16:17">
      <c r="P93867" s="63"/>
      <c r="Q93867" s="63"/>
    </row>
    <row r="93868" spans="16:17">
      <c r="P93868" s="63"/>
      <c r="Q93868" s="63"/>
    </row>
    <row r="93869" spans="16:17">
      <c r="P93869" s="63"/>
      <c r="Q93869" s="63"/>
    </row>
    <row r="93870" spans="16:17">
      <c r="P93870" s="63"/>
      <c r="Q93870" s="63"/>
    </row>
    <row r="93871" spans="16:17">
      <c r="P93871" s="63"/>
      <c r="Q93871" s="63"/>
    </row>
    <row r="93872" spans="16:17">
      <c r="P93872" s="63"/>
      <c r="Q93872" s="63"/>
    </row>
    <row r="93873" spans="16:17">
      <c r="P93873" s="63"/>
      <c r="Q93873" s="63"/>
    </row>
    <row r="93874" spans="16:17">
      <c r="P93874" s="63"/>
      <c r="Q93874" s="63"/>
    </row>
    <row r="93875" spans="16:17">
      <c r="P93875" s="63"/>
      <c r="Q93875" s="63"/>
    </row>
    <row r="93876" spans="16:17">
      <c r="P93876" s="63"/>
      <c r="Q93876" s="63"/>
    </row>
    <row r="93877" spans="16:17">
      <c r="P93877" s="63"/>
      <c r="Q93877" s="63"/>
    </row>
    <row r="93878" spans="16:17">
      <c r="P93878" s="63"/>
      <c r="Q93878" s="63"/>
    </row>
    <row r="93879" spans="16:17">
      <c r="P93879" s="63"/>
      <c r="Q93879" s="63"/>
    </row>
    <row r="93880" spans="16:17">
      <c r="P93880" s="63"/>
      <c r="Q93880" s="63"/>
    </row>
    <row r="93881" spans="16:17">
      <c r="P93881" s="63"/>
      <c r="Q93881" s="63"/>
    </row>
    <row r="93882" spans="16:17">
      <c r="P93882" s="63"/>
      <c r="Q93882" s="63"/>
    </row>
    <row r="93883" spans="16:17">
      <c r="P93883" s="63"/>
      <c r="Q93883" s="63"/>
    </row>
    <row r="93884" spans="16:17">
      <c r="P93884" s="63"/>
      <c r="Q93884" s="63"/>
    </row>
    <row r="93885" spans="16:17">
      <c r="P93885" s="63"/>
      <c r="Q93885" s="63"/>
    </row>
    <row r="93886" spans="16:17">
      <c r="P93886" s="63"/>
      <c r="Q93886" s="63"/>
    </row>
    <row r="93887" spans="16:17">
      <c r="P93887" s="63"/>
      <c r="Q93887" s="63"/>
    </row>
    <row r="93888" spans="16:17">
      <c r="P93888" s="63"/>
      <c r="Q93888" s="63"/>
    </row>
    <row r="93889" spans="16:17">
      <c r="P93889" s="63"/>
      <c r="Q93889" s="63"/>
    </row>
    <row r="93890" spans="16:17">
      <c r="P93890" s="63"/>
      <c r="Q93890" s="63"/>
    </row>
    <row r="93891" spans="16:17">
      <c r="P93891" s="63"/>
      <c r="Q93891" s="63"/>
    </row>
    <row r="93892" spans="16:17">
      <c r="P93892" s="63"/>
      <c r="Q93892" s="63"/>
    </row>
    <row r="93893" spans="16:17">
      <c r="P93893" s="63"/>
      <c r="Q93893" s="63"/>
    </row>
    <row r="93894" spans="16:17">
      <c r="P93894" s="63"/>
      <c r="Q93894" s="63"/>
    </row>
    <row r="93895" spans="16:17">
      <c r="P93895" s="63"/>
      <c r="Q93895" s="63"/>
    </row>
    <row r="93896" spans="16:17">
      <c r="P93896" s="63"/>
      <c r="Q93896" s="63"/>
    </row>
    <row r="93897" spans="16:17">
      <c r="P93897" s="63"/>
      <c r="Q93897" s="63"/>
    </row>
    <row r="93898" spans="16:17">
      <c r="P93898" s="63"/>
      <c r="Q93898" s="63"/>
    </row>
    <row r="93899" spans="16:17">
      <c r="P93899" s="63"/>
      <c r="Q93899" s="63"/>
    </row>
    <row r="93900" spans="16:17">
      <c r="P93900" s="63"/>
      <c r="Q93900" s="63"/>
    </row>
    <row r="93901" spans="16:17">
      <c r="P93901" s="63"/>
      <c r="Q93901" s="63"/>
    </row>
    <row r="93902" spans="16:17">
      <c r="P93902" s="63"/>
      <c r="Q93902" s="63"/>
    </row>
    <row r="93903" spans="16:17">
      <c r="P93903" s="63"/>
      <c r="Q93903" s="63"/>
    </row>
    <row r="93904" spans="16:17">
      <c r="P93904" s="63"/>
      <c r="Q93904" s="63"/>
    </row>
    <row r="93905" spans="16:17">
      <c r="P93905" s="63"/>
      <c r="Q93905" s="63"/>
    </row>
    <row r="93906" spans="16:17">
      <c r="P93906" s="63"/>
      <c r="Q93906" s="63"/>
    </row>
    <row r="93907" spans="16:17">
      <c r="P93907" s="63"/>
      <c r="Q93907" s="63"/>
    </row>
    <row r="93908" spans="16:17">
      <c r="P93908" s="63"/>
      <c r="Q93908" s="63"/>
    </row>
    <row r="93909" spans="16:17">
      <c r="P93909" s="63"/>
      <c r="Q93909" s="63"/>
    </row>
    <row r="93910" spans="16:17">
      <c r="P93910" s="63"/>
      <c r="Q93910" s="63"/>
    </row>
    <row r="93911" spans="16:17">
      <c r="P93911" s="63"/>
      <c r="Q93911" s="63"/>
    </row>
    <row r="93912" spans="16:17">
      <c r="P93912" s="63"/>
      <c r="Q93912" s="63"/>
    </row>
    <row r="93913" spans="16:17">
      <c r="P93913" s="63"/>
      <c r="Q93913" s="63"/>
    </row>
    <row r="93914" spans="16:17">
      <c r="P93914" s="63"/>
      <c r="Q93914" s="63"/>
    </row>
    <row r="93915" spans="16:17">
      <c r="P93915" s="63"/>
      <c r="Q93915" s="63"/>
    </row>
    <row r="93916" spans="16:17">
      <c r="P93916" s="63"/>
      <c r="Q93916" s="63"/>
    </row>
    <row r="93917" spans="16:17">
      <c r="P93917" s="63"/>
      <c r="Q93917" s="63"/>
    </row>
    <row r="93918" spans="16:17">
      <c r="P93918" s="63"/>
      <c r="Q93918" s="63"/>
    </row>
    <row r="93919" spans="16:17">
      <c r="P93919" s="63"/>
      <c r="Q93919" s="63"/>
    </row>
    <row r="93920" spans="16:17">
      <c r="P93920" s="63"/>
      <c r="Q93920" s="63"/>
    </row>
    <row r="93921" spans="16:17">
      <c r="P93921" s="63"/>
      <c r="Q93921" s="63"/>
    </row>
    <row r="93922" spans="16:17">
      <c r="P93922" s="63"/>
      <c r="Q93922" s="63"/>
    </row>
    <row r="93923" spans="16:17">
      <c r="P93923" s="63"/>
      <c r="Q93923" s="63"/>
    </row>
    <row r="93924" spans="16:17">
      <c r="P93924" s="63"/>
      <c r="Q93924" s="63"/>
    </row>
    <row r="93925" spans="16:17">
      <c r="P93925" s="63"/>
      <c r="Q93925" s="63"/>
    </row>
    <row r="93926" spans="16:17">
      <c r="P93926" s="63"/>
      <c r="Q93926" s="63"/>
    </row>
    <row r="93927" spans="16:17">
      <c r="P93927" s="63"/>
      <c r="Q93927" s="63"/>
    </row>
    <row r="93928" spans="16:17">
      <c r="P93928" s="63"/>
      <c r="Q93928" s="63"/>
    </row>
    <row r="93929" spans="16:17">
      <c r="P93929" s="63"/>
      <c r="Q93929" s="63"/>
    </row>
    <row r="93930" spans="16:17">
      <c r="P93930" s="63"/>
      <c r="Q93930" s="63"/>
    </row>
    <row r="93931" spans="16:17">
      <c r="P93931" s="63"/>
      <c r="Q93931" s="63"/>
    </row>
    <row r="93932" spans="16:17">
      <c r="P93932" s="63"/>
      <c r="Q93932" s="63"/>
    </row>
    <row r="93933" spans="16:17">
      <c r="P93933" s="63"/>
      <c r="Q93933" s="63"/>
    </row>
    <row r="93934" spans="16:17">
      <c r="P93934" s="63"/>
      <c r="Q93934" s="63"/>
    </row>
    <row r="93935" spans="16:17">
      <c r="P93935" s="63"/>
      <c r="Q93935" s="63"/>
    </row>
    <row r="93936" spans="16:17">
      <c r="P93936" s="63"/>
      <c r="Q93936" s="63"/>
    </row>
    <row r="93937" spans="16:17">
      <c r="P93937" s="63"/>
      <c r="Q93937" s="63"/>
    </row>
    <row r="93938" spans="16:17">
      <c r="P93938" s="63"/>
      <c r="Q93938" s="63"/>
    </row>
    <row r="93939" spans="16:17">
      <c r="P93939" s="63"/>
      <c r="Q93939" s="63"/>
    </row>
    <row r="93940" spans="16:17">
      <c r="P93940" s="63"/>
      <c r="Q93940" s="63"/>
    </row>
    <row r="93941" spans="16:17">
      <c r="P93941" s="63"/>
      <c r="Q93941" s="63"/>
    </row>
    <row r="93942" spans="16:17">
      <c r="P93942" s="63"/>
      <c r="Q93942" s="63"/>
    </row>
    <row r="93943" spans="16:17">
      <c r="P93943" s="63"/>
      <c r="Q93943" s="63"/>
    </row>
    <row r="93944" spans="16:17">
      <c r="P93944" s="63"/>
      <c r="Q93944" s="63"/>
    </row>
    <row r="93945" spans="16:17">
      <c r="P93945" s="63"/>
      <c r="Q93945" s="63"/>
    </row>
    <row r="93946" spans="16:17">
      <c r="P93946" s="63"/>
      <c r="Q93946" s="63"/>
    </row>
    <row r="93947" spans="16:17">
      <c r="P93947" s="63"/>
      <c r="Q93947" s="63"/>
    </row>
    <row r="93948" spans="16:17">
      <c r="P93948" s="63"/>
      <c r="Q93948" s="63"/>
    </row>
    <row r="93949" spans="16:17">
      <c r="P93949" s="63"/>
      <c r="Q93949" s="63"/>
    </row>
    <row r="93950" spans="16:17">
      <c r="P93950" s="63"/>
      <c r="Q93950" s="63"/>
    </row>
    <row r="93951" spans="16:17">
      <c r="P93951" s="63"/>
      <c r="Q93951" s="63"/>
    </row>
    <row r="93952" spans="16:17">
      <c r="P93952" s="63"/>
      <c r="Q93952" s="63"/>
    </row>
    <row r="93953" spans="16:17">
      <c r="P93953" s="63"/>
      <c r="Q93953" s="63"/>
    </row>
    <row r="93954" spans="16:17">
      <c r="P93954" s="63"/>
      <c r="Q93954" s="63"/>
    </row>
    <row r="93955" spans="16:17">
      <c r="P93955" s="63"/>
      <c r="Q93955" s="63"/>
    </row>
    <row r="93956" spans="16:17">
      <c r="P93956" s="63"/>
      <c r="Q93956" s="63"/>
    </row>
    <row r="93957" spans="16:17">
      <c r="P93957" s="63"/>
      <c r="Q93957" s="63"/>
    </row>
    <row r="93958" spans="16:17">
      <c r="P93958" s="63"/>
      <c r="Q93958" s="63"/>
    </row>
    <row r="93959" spans="16:17">
      <c r="P93959" s="63"/>
      <c r="Q93959" s="63"/>
    </row>
    <row r="93960" spans="16:17">
      <c r="P93960" s="63"/>
      <c r="Q93960" s="63"/>
    </row>
    <row r="93961" spans="16:17">
      <c r="P93961" s="63"/>
      <c r="Q93961" s="63"/>
    </row>
    <row r="93962" spans="16:17">
      <c r="P93962" s="63"/>
      <c r="Q93962" s="63"/>
    </row>
    <row r="93963" spans="16:17">
      <c r="P93963" s="63"/>
      <c r="Q93963" s="63"/>
    </row>
    <row r="93964" spans="16:17">
      <c r="P93964" s="63"/>
      <c r="Q93964" s="63"/>
    </row>
    <row r="93965" spans="16:17">
      <c r="P93965" s="63"/>
      <c r="Q93965" s="63"/>
    </row>
    <row r="93966" spans="16:17">
      <c r="P93966" s="63"/>
      <c r="Q93966" s="63"/>
    </row>
    <row r="93967" spans="16:17">
      <c r="P93967" s="63"/>
      <c r="Q93967" s="63"/>
    </row>
    <row r="93968" spans="16:17">
      <c r="P93968" s="63"/>
      <c r="Q93968" s="63"/>
    </row>
    <row r="93969" spans="16:17">
      <c r="P93969" s="63"/>
      <c r="Q93969" s="63"/>
    </row>
    <row r="93970" spans="16:17">
      <c r="P93970" s="63"/>
      <c r="Q93970" s="63"/>
    </row>
    <row r="93971" spans="16:17">
      <c r="P93971" s="63"/>
      <c r="Q93971" s="63"/>
    </row>
    <row r="93972" spans="16:17">
      <c r="P93972" s="63"/>
      <c r="Q93972" s="63"/>
    </row>
    <row r="93973" spans="16:17">
      <c r="P93973" s="63"/>
      <c r="Q93973" s="63"/>
    </row>
    <row r="93974" spans="16:17">
      <c r="P93974" s="63"/>
      <c r="Q93974" s="63"/>
    </row>
    <row r="93975" spans="16:17">
      <c r="P93975" s="63"/>
      <c r="Q93975" s="63"/>
    </row>
    <row r="93976" spans="16:17">
      <c r="P93976" s="63"/>
      <c r="Q93976" s="63"/>
    </row>
    <row r="93977" spans="16:17">
      <c r="P93977" s="63"/>
      <c r="Q93977" s="63"/>
    </row>
    <row r="93978" spans="16:17">
      <c r="P93978" s="63"/>
      <c r="Q93978" s="63"/>
    </row>
    <row r="93979" spans="16:17">
      <c r="P93979" s="63"/>
      <c r="Q93979" s="63"/>
    </row>
    <row r="93980" spans="16:17">
      <c r="P93980" s="63"/>
      <c r="Q93980" s="63"/>
    </row>
    <row r="93981" spans="16:17">
      <c r="P93981" s="63"/>
      <c r="Q93981" s="63"/>
    </row>
    <row r="93982" spans="16:17">
      <c r="P93982" s="63"/>
      <c r="Q93982" s="63"/>
    </row>
    <row r="93983" spans="16:17">
      <c r="P93983" s="63"/>
      <c r="Q93983" s="63"/>
    </row>
    <row r="93984" spans="16:17">
      <c r="P93984" s="63"/>
      <c r="Q93984" s="63"/>
    </row>
    <row r="93985" spans="16:17">
      <c r="P93985" s="63"/>
      <c r="Q93985" s="63"/>
    </row>
    <row r="93986" spans="16:17">
      <c r="P93986" s="63"/>
      <c r="Q93986" s="63"/>
    </row>
    <row r="93987" spans="16:17">
      <c r="P93987" s="63"/>
      <c r="Q93987" s="63"/>
    </row>
    <row r="93988" spans="16:17">
      <c r="P93988" s="63"/>
      <c r="Q93988" s="63"/>
    </row>
    <row r="93989" spans="16:17">
      <c r="P93989" s="63"/>
      <c r="Q93989" s="63"/>
    </row>
    <row r="93990" spans="16:17">
      <c r="P93990" s="63"/>
      <c r="Q93990" s="63"/>
    </row>
    <row r="93991" spans="16:17">
      <c r="P93991" s="63"/>
      <c r="Q93991" s="63"/>
    </row>
    <row r="93992" spans="16:17">
      <c r="P93992" s="63"/>
      <c r="Q93992" s="63"/>
    </row>
    <row r="93993" spans="16:17">
      <c r="P93993" s="63"/>
      <c r="Q93993" s="63"/>
    </row>
    <row r="93994" spans="16:17">
      <c r="P93994" s="63"/>
      <c r="Q93994" s="63"/>
    </row>
    <row r="93995" spans="16:17">
      <c r="P93995" s="63"/>
      <c r="Q93995" s="63"/>
    </row>
    <row r="93996" spans="16:17">
      <c r="P93996" s="63"/>
      <c r="Q93996" s="63"/>
    </row>
    <row r="93997" spans="16:17">
      <c r="P93997" s="63"/>
      <c r="Q93997" s="63"/>
    </row>
    <row r="93998" spans="16:17">
      <c r="P93998" s="63"/>
      <c r="Q93998" s="63"/>
    </row>
    <row r="93999" spans="16:17">
      <c r="P93999" s="63"/>
      <c r="Q93999" s="63"/>
    </row>
    <row r="94000" spans="16:17">
      <c r="P94000" s="63"/>
      <c r="Q94000" s="63"/>
    </row>
    <row r="94001" spans="16:17">
      <c r="P94001" s="63"/>
      <c r="Q94001" s="63"/>
    </row>
    <row r="94002" spans="16:17">
      <c r="P94002" s="63"/>
      <c r="Q94002" s="63"/>
    </row>
    <row r="94003" spans="16:17">
      <c r="P94003" s="63"/>
      <c r="Q94003" s="63"/>
    </row>
    <row r="94004" spans="16:17">
      <c r="P94004" s="63"/>
      <c r="Q94004" s="63"/>
    </row>
    <row r="94005" spans="16:17">
      <c r="P94005" s="63"/>
      <c r="Q94005" s="63"/>
    </row>
    <row r="94006" spans="16:17">
      <c r="P94006" s="63"/>
      <c r="Q94006" s="63"/>
    </row>
    <row r="94007" spans="16:17">
      <c r="P94007" s="63"/>
      <c r="Q94007" s="63"/>
    </row>
    <row r="94008" spans="16:17">
      <c r="P94008" s="63"/>
      <c r="Q94008" s="63"/>
    </row>
    <row r="94009" spans="16:17">
      <c r="P94009" s="63"/>
      <c r="Q94009" s="63"/>
    </row>
    <row r="94010" spans="16:17">
      <c r="P94010" s="63"/>
      <c r="Q94010" s="63"/>
    </row>
    <row r="94011" spans="16:17">
      <c r="P94011" s="63"/>
      <c r="Q94011" s="63"/>
    </row>
    <row r="94012" spans="16:17">
      <c r="P94012" s="63"/>
      <c r="Q94012" s="63"/>
    </row>
    <row r="94013" spans="16:17">
      <c r="P94013" s="63"/>
      <c r="Q94013" s="63"/>
    </row>
    <row r="94014" spans="16:17">
      <c r="P94014" s="63"/>
      <c r="Q94014" s="63"/>
    </row>
    <row r="94015" spans="16:17">
      <c r="P94015" s="63"/>
      <c r="Q94015" s="63"/>
    </row>
    <row r="94016" spans="16:17">
      <c r="P94016" s="63"/>
      <c r="Q94016" s="63"/>
    </row>
    <row r="94017" spans="16:17">
      <c r="P94017" s="63"/>
      <c r="Q94017" s="63"/>
    </row>
    <row r="94018" spans="16:17">
      <c r="P94018" s="63"/>
      <c r="Q94018" s="63"/>
    </row>
    <row r="94019" spans="16:17">
      <c r="P94019" s="63"/>
      <c r="Q94019" s="63"/>
    </row>
    <row r="94020" spans="16:17">
      <c r="P94020" s="63"/>
      <c r="Q94020" s="63"/>
    </row>
    <row r="94021" spans="16:17">
      <c r="P94021" s="63"/>
      <c r="Q94021" s="63"/>
    </row>
    <row r="94022" spans="16:17">
      <c r="P94022" s="63"/>
      <c r="Q94022" s="63"/>
    </row>
    <row r="94023" spans="16:17">
      <c r="P94023" s="63"/>
      <c r="Q94023" s="63"/>
    </row>
    <row r="94024" spans="16:17">
      <c r="P94024" s="63"/>
      <c r="Q94024" s="63"/>
    </row>
    <row r="94025" spans="16:17">
      <c r="P94025" s="63"/>
      <c r="Q94025" s="63"/>
    </row>
    <row r="94026" spans="16:17">
      <c r="P94026" s="63"/>
      <c r="Q94026" s="63"/>
    </row>
    <row r="94027" spans="16:17">
      <c r="P94027" s="63"/>
      <c r="Q94027" s="63"/>
    </row>
    <row r="94028" spans="16:17">
      <c r="P94028" s="63"/>
      <c r="Q94028" s="63"/>
    </row>
    <row r="94029" spans="16:17">
      <c r="P94029" s="63"/>
      <c r="Q94029" s="63"/>
    </row>
    <row r="94030" spans="16:17">
      <c r="P94030" s="63"/>
      <c r="Q94030" s="63"/>
    </row>
    <row r="94031" spans="16:17">
      <c r="P94031" s="63"/>
      <c r="Q94031" s="63"/>
    </row>
    <row r="94032" spans="16:17">
      <c r="P94032" s="63"/>
      <c r="Q94032" s="63"/>
    </row>
    <row r="94033" spans="16:17">
      <c r="P94033" s="63"/>
      <c r="Q94033" s="63"/>
    </row>
    <row r="94034" spans="16:17">
      <c r="P94034" s="63"/>
      <c r="Q94034" s="63"/>
    </row>
    <row r="94035" spans="16:17">
      <c r="P94035" s="63"/>
      <c r="Q94035" s="63"/>
    </row>
    <row r="94036" spans="16:17">
      <c r="P94036" s="63"/>
      <c r="Q94036" s="63"/>
    </row>
    <row r="94037" spans="16:17">
      <c r="P94037" s="63"/>
      <c r="Q94037" s="63"/>
    </row>
    <row r="94038" spans="16:17">
      <c r="P94038" s="63"/>
      <c r="Q94038" s="63"/>
    </row>
    <row r="94039" spans="16:17">
      <c r="P94039" s="63"/>
      <c r="Q94039" s="63"/>
    </row>
    <row r="94040" spans="16:17">
      <c r="P94040" s="63"/>
      <c r="Q94040" s="63"/>
    </row>
    <row r="94041" spans="16:17">
      <c r="P94041" s="63"/>
      <c r="Q94041" s="63"/>
    </row>
    <row r="94042" spans="16:17">
      <c r="P94042" s="63"/>
      <c r="Q94042" s="63"/>
    </row>
    <row r="94043" spans="16:17">
      <c r="P94043" s="63"/>
      <c r="Q94043" s="63"/>
    </row>
    <row r="94044" spans="16:17">
      <c r="P94044" s="63"/>
      <c r="Q94044" s="63"/>
    </row>
    <row r="94045" spans="16:17">
      <c r="P94045" s="63"/>
      <c r="Q94045" s="63"/>
    </row>
    <row r="94046" spans="16:17">
      <c r="P94046" s="63"/>
      <c r="Q94046" s="63"/>
    </row>
    <row r="94047" spans="16:17">
      <c r="P94047" s="63"/>
      <c r="Q94047" s="63"/>
    </row>
    <row r="94048" spans="16:17">
      <c r="P94048" s="63"/>
      <c r="Q94048" s="63"/>
    </row>
    <row r="94049" spans="16:17">
      <c r="P94049" s="63"/>
      <c r="Q94049" s="63"/>
    </row>
    <row r="94050" spans="16:17">
      <c r="P94050" s="63"/>
      <c r="Q94050" s="63"/>
    </row>
    <row r="94051" spans="16:17">
      <c r="P94051" s="63"/>
      <c r="Q94051" s="63"/>
    </row>
    <row r="94052" spans="16:17">
      <c r="P94052" s="63"/>
      <c r="Q94052" s="63"/>
    </row>
    <row r="94053" spans="16:17">
      <c r="P94053" s="63"/>
      <c r="Q94053" s="63"/>
    </row>
    <row r="94054" spans="16:17">
      <c r="P94054" s="63"/>
      <c r="Q94054" s="63"/>
    </row>
    <row r="94055" spans="16:17">
      <c r="P94055" s="63"/>
      <c r="Q94055" s="63"/>
    </row>
    <row r="94056" spans="16:17">
      <c r="P94056" s="63"/>
      <c r="Q94056" s="63"/>
    </row>
    <row r="94057" spans="16:17">
      <c r="P94057" s="63"/>
      <c r="Q94057" s="63"/>
    </row>
    <row r="94058" spans="16:17">
      <c r="P94058" s="63"/>
      <c r="Q94058" s="63"/>
    </row>
    <row r="94059" spans="16:17">
      <c r="P94059" s="63"/>
      <c r="Q94059" s="63"/>
    </row>
    <row r="94060" spans="16:17">
      <c r="P94060" s="63"/>
      <c r="Q94060" s="63"/>
    </row>
    <row r="94061" spans="16:17">
      <c r="P94061" s="63"/>
      <c r="Q94061" s="63"/>
    </row>
    <row r="94062" spans="16:17">
      <c r="P94062" s="63"/>
      <c r="Q94062" s="63"/>
    </row>
    <row r="94063" spans="16:17">
      <c r="P94063" s="63"/>
      <c r="Q94063" s="63"/>
    </row>
    <row r="94064" spans="16:17">
      <c r="P94064" s="63"/>
      <c r="Q94064" s="63"/>
    </row>
    <row r="94065" spans="16:17">
      <c r="P94065" s="63"/>
      <c r="Q94065" s="63"/>
    </row>
    <row r="94066" spans="16:17">
      <c r="P94066" s="63"/>
      <c r="Q94066" s="63"/>
    </row>
    <row r="94067" spans="16:17">
      <c r="P94067" s="63"/>
      <c r="Q94067" s="63"/>
    </row>
    <row r="94068" spans="16:17">
      <c r="P94068" s="63"/>
      <c r="Q94068" s="63"/>
    </row>
    <row r="94069" spans="16:17">
      <c r="P94069" s="63"/>
      <c r="Q94069" s="63"/>
    </row>
    <row r="94070" spans="16:17">
      <c r="P94070" s="63"/>
      <c r="Q94070" s="63"/>
    </row>
    <row r="94071" spans="16:17">
      <c r="P94071" s="63"/>
      <c r="Q94071" s="63"/>
    </row>
    <row r="94072" spans="16:17">
      <c r="P94072" s="63"/>
      <c r="Q94072" s="63"/>
    </row>
    <row r="94073" spans="16:17">
      <c r="P94073" s="63"/>
      <c r="Q94073" s="63"/>
    </row>
    <row r="94074" spans="16:17">
      <c r="P94074" s="63"/>
      <c r="Q94074" s="63"/>
    </row>
    <row r="94075" spans="16:17">
      <c r="P94075" s="63"/>
      <c r="Q94075" s="63"/>
    </row>
    <row r="94076" spans="16:17">
      <c r="P94076" s="63"/>
      <c r="Q94076" s="63"/>
    </row>
    <row r="94077" spans="16:17">
      <c r="P94077" s="63"/>
      <c r="Q94077" s="63"/>
    </row>
    <row r="94078" spans="16:17">
      <c r="P94078" s="63"/>
      <c r="Q94078" s="63"/>
    </row>
    <row r="94079" spans="16:17">
      <c r="P94079" s="63"/>
      <c r="Q94079" s="63"/>
    </row>
    <row r="94080" spans="16:17">
      <c r="P94080" s="63"/>
      <c r="Q94080" s="63"/>
    </row>
    <row r="94081" spans="16:17">
      <c r="P94081" s="63"/>
      <c r="Q94081" s="63"/>
    </row>
    <row r="94082" spans="16:17">
      <c r="P94082" s="63"/>
      <c r="Q94082" s="63"/>
    </row>
    <row r="94083" spans="16:17">
      <c r="P94083" s="63"/>
      <c r="Q94083" s="63"/>
    </row>
    <row r="94084" spans="16:17">
      <c r="P94084" s="63"/>
      <c r="Q94084" s="63"/>
    </row>
    <row r="94085" spans="16:17">
      <c r="P94085" s="63"/>
      <c r="Q94085" s="63"/>
    </row>
    <row r="94086" spans="16:17">
      <c r="P94086" s="63"/>
      <c r="Q94086" s="63"/>
    </row>
    <row r="94087" spans="16:17">
      <c r="P94087" s="63"/>
      <c r="Q94087" s="63"/>
    </row>
    <row r="94088" spans="16:17">
      <c r="P94088" s="63"/>
      <c r="Q94088" s="63"/>
    </row>
    <row r="94089" spans="16:17">
      <c r="P94089" s="63"/>
      <c r="Q94089" s="63"/>
    </row>
    <row r="94090" spans="16:17">
      <c r="P94090" s="63"/>
      <c r="Q94090" s="63"/>
    </row>
    <row r="94091" spans="16:17">
      <c r="P94091" s="63"/>
      <c r="Q94091" s="63"/>
    </row>
    <row r="94092" spans="16:17">
      <c r="P94092" s="63"/>
      <c r="Q94092" s="63"/>
    </row>
    <row r="94093" spans="16:17">
      <c r="P94093" s="63"/>
      <c r="Q94093" s="63"/>
    </row>
    <row r="94094" spans="16:17">
      <c r="P94094" s="63"/>
      <c r="Q94094" s="63"/>
    </row>
    <row r="94095" spans="16:17">
      <c r="P94095" s="63"/>
      <c r="Q94095" s="63"/>
    </row>
    <row r="94096" spans="16:17">
      <c r="P94096" s="63"/>
      <c r="Q94096" s="63"/>
    </row>
    <row r="94097" spans="16:17">
      <c r="P94097" s="63"/>
      <c r="Q94097" s="63"/>
    </row>
    <row r="94098" spans="16:17">
      <c r="P94098" s="63"/>
      <c r="Q94098" s="63"/>
    </row>
    <row r="94099" spans="16:17">
      <c r="P94099" s="63"/>
      <c r="Q94099" s="63"/>
    </row>
    <row r="94100" spans="16:17">
      <c r="P94100" s="63"/>
      <c r="Q94100" s="63"/>
    </row>
    <row r="94101" spans="16:17">
      <c r="P94101" s="63"/>
      <c r="Q94101" s="63"/>
    </row>
    <row r="94102" spans="16:17">
      <c r="P94102" s="63"/>
      <c r="Q94102" s="63"/>
    </row>
    <row r="94103" spans="16:17">
      <c r="P94103" s="63"/>
      <c r="Q94103" s="63"/>
    </row>
    <row r="94104" spans="16:17">
      <c r="P94104" s="63"/>
      <c r="Q94104" s="63"/>
    </row>
    <row r="94105" spans="16:17">
      <c r="P94105" s="63"/>
      <c r="Q94105" s="63"/>
    </row>
    <row r="94106" spans="16:17">
      <c r="P94106" s="63"/>
      <c r="Q94106" s="63"/>
    </row>
    <row r="94107" spans="16:17">
      <c r="P94107" s="63"/>
      <c r="Q94107" s="63"/>
    </row>
    <row r="94108" spans="16:17">
      <c r="P94108" s="63"/>
      <c r="Q94108" s="63"/>
    </row>
    <row r="94109" spans="16:17">
      <c r="P94109" s="63"/>
      <c r="Q94109" s="63"/>
    </row>
    <row r="94110" spans="16:17">
      <c r="P94110" s="63"/>
      <c r="Q94110" s="63"/>
    </row>
    <row r="94111" spans="16:17">
      <c r="P94111" s="63"/>
      <c r="Q94111" s="63"/>
    </row>
    <row r="94112" spans="16:17">
      <c r="P94112" s="63"/>
      <c r="Q94112" s="63"/>
    </row>
    <row r="94113" spans="16:17">
      <c r="P94113" s="63"/>
      <c r="Q94113" s="63"/>
    </row>
    <row r="94114" spans="16:17">
      <c r="P94114" s="63"/>
      <c r="Q94114" s="63"/>
    </row>
    <row r="94115" spans="16:17">
      <c r="P94115" s="63"/>
      <c r="Q94115" s="63"/>
    </row>
    <row r="94116" spans="16:17">
      <c r="P94116" s="63"/>
      <c r="Q94116" s="63"/>
    </row>
    <row r="94117" spans="16:17">
      <c r="P94117" s="63"/>
      <c r="Q94117" s="63"/>
    </row>
    <row r="94118" spans="16:17">
      <c r="P94118" s="63"/>
      <c r="Q94118" s="63"/>
    </row>
    <row r="94119" spans="16:17">
      <c r="P94119" s="63"/>
      <c r="Q94119" s="63"/>
    </row>
    <row r="94120" spans="16:17">
      <c r="P94120" s="63"/>
      <c r="Q94120" s="63"/>
    </row>
    <row r="94121" spans="16:17">
      <c r="P94121" s="63"/>
      <c r="Q94121" s="63"/>
    </row>
    <row r="94122" spans="16:17">
      <c r="P94122" s="63"/>
      <c r="Q94122" s="63"/>
    </row>
    <row r="94123" spans="16:17">
      <c r="P94123" s="63"/>
      <c r="Q94123" s="63"/>
    </row>
    <row r="94124" spans="16:17">
      <c r="P94124" s="63"/>
      <c r="Q94124" s="63"/>
    </row>
    <row r="94125" spans="16:17">
      <c r="P94125" s="63"/>
      <c r="Q94125" s="63"/>
    </row>
    <row r="94126" spans="16:17">
      <c r="P94126" s="63"/>
      <c r="Q94126" s="63"/>
    </row>
    <row r="94127" spans="16:17">
      <c r="P94127" s="63"/>
      <c r="Q94127" s="63"/>
    </row>
    <row r="94128" spans="16:17">
      <c r="P94128" s="63"/>
      <c r="Q94128" s="63"/>
    </row>
    <row r="94129" spans="16:17">
      <c r="P94129" s="63"/>
      <c r="Q94129" s="63"/>
    </row>
    <row r="94130" spans="16:17">
      <c r="P94130" s="63"/>
      <c r="Q94130" s="63"/>
    </row>
    <row r="94131" spans="16:17">
      <c r="P94131" s="63"/>
      <c r="Q94131" s="63"/>
    </row>
    <row r="94132" spans="16:17">
      <c r="P94132" s="63"/>
      <c r="Q94132" s="63"/>
    </row>
    <row r="94133" spans="16:17">
      <c r="P94133" s="63"/>
      <c r="Q94133" s="63"/>
    </row>
    <row r="94134" spans="16:17">
      <c r="P94134" s="63"/>
      <c r="Q94134" s="63"/>
    </row>
    <row r="94135" spans="16:17">
      <c r="P94135" s="63"/>
      <c r="Q94135" s="63"/>
    </row>
    <row r="94136" spans="16:17">
      <c r="P94136" s="63"/>
      <c r="Q94136" s="63"/>
    </row>
    <row r="94137" spans="16:17">
      <c r="P94137" s="63"/>
      <c r="Q94137" s="63"/>
    </row>
    <row r="94138" spans="16:17">
      <c r="P94138" s="63"/>
      <c r="Q94138" s="63"/>
    </row>
    <row r="94139" spans="16:17">
      <c r="P94139" s="63"/>
      <c r="Q94139" s="63"/>
    </row>
    <row r="94140" spans="16:17">
      <c r="P94140" s="63"/>
      <c r="Q94140" s="63"/>
    </row>
    <row r="94141" spans="16:17">
      <c r="P94141" s="63"/>
      <c r="Q94141" s="63"/>
    </row>
    <row r="94142" spans="16:17">
      <c r="P94142" s="63"/>
      <c r="Q94142" s="63"/>
    </row>
    <row r="94143" spans="16:17">
      <c r="P94143" s="63"/>
      <c r="Q94143" s="63"/>
    </row>
    <row r="94144" spans="16:17">
      <c r="P94144" s="63"/>
      <c r="Q94144" s="63"/>
    </row>
    <row r="94145" spans="16:17">
      <c r="P94145" s="63"/>
      <c r="Q94145" s="63"/>
    </row>
    <row r="94146" spans="16:17">
      <c r="P94146" s="63"/>
      <c r="Q94146" s="63"/>
    </row>
    <row r="94147" spans="16:17">
      <c r="P94147" s="63"/>
      <c r="Q94147" s="63"/>
    </row>
    <row r="94148" spans="16:17">
      <c r="P94148" s="63"/>
      <c r="Q94148" s="63"/>
    </row>
    <row r="94149" spans="16:17">
      <c r="P94149" s="63"/>
      <c r="Q94149" s="63"/>
    </row>
    <row r="94150" spans="16:17">
      <c r="P94150" s="63"/>
      <c r="Q94150" s="63"/>
    </row>
    <row r="94151" spans="16:17">
      <c r="P94151" s="63"/>
      <c r="Q94151" s="63"/>
    </row>
    <row r="94152" spans="16:17">
      <c r="P94152" s="63"/>
      <c r="Q94152" s="63"/>
    </row>
    <row r="94153" spans="16:17">
      <c r="P94153" s="63"/>
      <c r="Q94153" s="63"/>
    </row>
    <row r="94154" spans="16:17">
      <c r="P94154" s="63"/>
      <c r="Q94154" s="63"/>
    </row>
    <row r="94155" spans="16:17">
      <c r="P94155" s="63"/>
      <c r="Q94155" s="63"/>
    </row>
    <row r="94156" spans="16:17">
      <c r="P94156" s="63"/>
      <c r="Q94156" s="63"/>
    </row>
    <row r="94157" spans="16:17">
      <c r="P94157" s="63"/>
      <c r="Q94157" s="63"/>
    </row>
    <row r="94158" spans="16:17">
      <c r="P94158" s="63"/>
      <c r="Q94158" s="63"/>
    </row>
    <row r="94159" spans="16:17">
      <c r="P94159" s="63"/>
      <c r="Q94159" s="63"/>
    </row>
    <row r="94160" spans="16:17">
      <c r="P94160" s="63"/>
      <c r="Q94160" s="63"/>
    </row>
    <row r="94161" spans="16:17">
      <c r="P94161" s="63"/>
      <c r="Q94161" s="63"/>
    </row>
    <row r="94162" spans="16:17">
      <c r="P94162" s="63"/>
      <c r="Q94162" s="63"/>
    </row>
    <row r="94163" spans="16:17">
      <c r="P94163" s="63"/>
      <c r="Q94163" s="63"/>
    </row>
    <row r="94164" spans="16:17">
      <c r="P94164" s="63"/>
      <c r="Q94164" s="63"/>
    </row>
    <row r="94165" spans="16:17">
      <c r="P94165" s="63"/>
      <c r="Q94165" s="63"/>
    </row>
    <row r="94166" spans="16:17">
      <c r="P94166" s="63"/>
      <c r="Q94166" s="63"/>
    </row>
    <row r="94167" spans="16:17">
      <c r="P94167" s="63"/>
      <c r="Q94167" s="63"/>
    </row>
    <row r="94168" spans="16:17">
      <c r="P94168" s="63"/>
      <c r="Q94168" s="63"/>
    </row>
    <row r="94169" spans="16:17">
      <c r="P94169" s="63"/>
      <c r="Q94169" s="63"/>
    </row>
    <row r="94170" spans="16:17">
      <c r="P94170" s="63"/>
      <c r="Q94170" s="63"/>
    </row>
    <row r="94171" spans="16:17">
      <c r="P94171" s="63"/>
      <c r="Q94171" s="63"/>
    </row>
    <row r="94172" spans="16:17">
      <c r="P94172" s="63"/>
      <c r="Q94172" s="63"/>
    </row>
    <row r="94173" spans="16:17">
      <c r="P94173" s="63"/>
      <c r="Q94173" s="63"/>
    </row>
    <row r="94174" spans="16:17">
      <c r="P94174" s="63"/>
      <c r="Q94174" s="63"/>
    </row>
    <row r="94175" spans="16:17">
      <c r="P94175" s="63"/>
      <c r="Q94175" s="63"/>
    </row>
    <row r="94176" spans="16:17">
      <c r="P94176" s="63"/>
      <c r="Q94176" s="63"/>
    </row>
    <row r="94177" spans="16:17">
      <c r="P94177" s="63"/>
      <c r="Q94177" s="63"/>
    </row>
    <row r="94178" spans="16:17">
      <c r="P94178" s="63"/>
      <c r="Q94178" s="63"/>
    </row>
    <row r="94179" spans="16:17">
      <c r="P94179" s="63"/>
      <c r="Q94179" s="63"/>
    </row>
    <row r="94180" spans="16:17">
      <c r="P94180" s="63"/>
      <c r="Q94180" s="63"/>
    </row>
    <row r="94181" spans="16:17">
      <c r="P94181" s="63"/>
      <c r="Q94181" s="63"/>
    </row>
    <row r="94182" spans="16:17">
      <c r="P94182" s="63"/>
      <c r="Q94182" s="63"/>
    </row>
    <row r="94183" spans="16:17">
      <c r="P94183" s="63"/>
      <c r="Q94183" s="63"/>
    </row>
    <row r="94184" spans="16:17">
      <c r="P94184" s="63"/>
      <c r="Q94184" s="63"/>
    </row>
    <row r="94185" spans="16:17">
      <c r="P94185" s="63"/>
      <c r="Q94185" s="63"/>
    </row>
    <row r="94186" spans="16:17">
      <c r="P94186" s="63"/>
      <c r="Q94186" s="63"/>
    </row>
    <row r="94187" spans="16:17">
      <c r="P94187" s="63"/>
      <c r="Q94187" s="63"/>
    </row>
    <row r="94188" spans="16:17">
      <c r="P94188" s="63"/>
      <c r="Q94188" s="63"/>
    </row>
    <row r="94189" spans="16:17">
      <c r="P94189" s="63"/>
      <c r="Q94189" s="63"/>
    </row>
    <row r="94190" spans="16:17">
      <c r="P94190" s="63"/>
      <c r="Q94190" s="63"/>
    </row>
    <row r="94191" spans="16:17">
      <c r="P94191" s="63"/>
      <c r="Q94191" s="63"/>
    </row>
    <row r="94192" spans="16:17">
      <c r="P94192" s="63"/>
      <c r="Q94192" s="63"/>
    </row>
    <row r="94193" spans="16:17">
      <c r="P94193" s="63"/>
      <c r="Q94193" s="63"/>
    </row>
    <row r="94194" spans="16:17">
      <c r="P94194" s="63"/>
      <c r="Q94194" s="63"/>
    </row>
    <row r="94195" spans="16:17">
      <c r="P94195" s="63"/>
      <c r="Q94195" s="63"/>
    </row>
    <row r="94196" spans="16:17">
      <c r="P94196" s="63"/>
      <c r="Q94196" s="63"/>
    </row>
    <row r="94197" spans="16:17">
      <c r="P94197" s="63"/>
      <c r="Q94197" s="63"/>
    </row>
    <row r="94198" spans="16:17">
      <c r="P94198" s="63"/>
      <c r="Q94198" s="63"/>
    </row>
    <row r="94199" spans="16:17">
      <c r="P94199" s="63"/>
      <c r="Q94199" s="63"/>
    </row>
    <row r="94200" spans="16:17">
      <c r="P94200" s="63"/>
      <c r="Q94200" s="63"/>
    </row>
    <row r="94201" spans="16:17">
      <c r="P94201" s="63"/>
      <c r="Q94201" s="63"/>
    </row>
    <row r="94202" spans="16:17">
      <c r="P94202" s="63"/>
      <c r="Q94202" s="63"/>
    </row>
    <row r="94203" spans="16:17">
      <c r="P94203" s="63"/>
      <c r="Q94203" s="63"/>
    </row>
    <row r="94204" spans="16:17">
      <c r="P94204" s="63"/>
      <c r="Q94204" s="63"/>
    </row>
    <row r="94205" spans="16:17">
      <c r="P94205" s="63"/>
      <c r="Q94205" s="63"/>
    </row>
    <row r="94206" spans="16:17">
      <c r="P94206" s="63"/>
      <c r="Q94206" s="63"/>
    </row>
    <row r="94207" spans="16:17">
      <c r="P94207" s="63"/>
      <c r="Q94207" s="63"/>
    </row>
    <row r="94208" spans="16:17">
      <c r="P94208" s="63"/>
      <c r="Q94208" s="63"/>
    </row>
    <row r="94209" spans="16:17">
      <c r="P94209" s="63"/>
      <c r="Q94209" s="63"/>
    </row>
    <row r="94210" spans="16:17">
      <c r="P94210" s="63"/>
      <c r="Q94210" s="63"/>
    </row>
    <row r="94211" spans="16:17">
      <c r="P94211" s="63"/>
      <c r="Q94211" s="63"/>
    </row>
    <row r="94212" spans="16:17">
      <c r="P94212" s="63"/>
      <c r="Q94212" s="63"/>
    </row>
    <row r="94213" spans="16:17">
      <c r="P94213" s="63"/>
      <c r="Q94213" s="63"/>
    </row>
    <row r="94214" spans="16:17">
      <c r="P94214" s="63"/>
      <c r="Q94214" s="63"/>
    </row>
    <row r="94215" spans="16:17">
      <c r="P94215" s="63"/>
      <c r="Q94215" s="63"/>
    </row>
    <row r="94216" spans="16:17">
      <c r="P94216" s="63"/>
      <c r="Q94216" s="63"/>
    </row>
    <row r="94217" spans="16:17">
      <c r="P94217" s="63"/>
      <c r="Q94217" s="63"/>
    </row>
    <row r="94218" spans="16:17">
      <c r="P94218" s="63"/>
      <c r="Q94218" s="63"/>
    </row>
    <row r="94219" spans="16:17">
      <c r="P94219" s="63"/>
      <c r="Q94219" s="63"/>
    </row>
    <row r="94220" spans="16:17">
      <c r="P94220" s="63"/>
      <c r="Q94220" s="63"/>
    </row>
    <row r="94221" spans="16:17">
      <c r="P94221" s="63"/>
      <c r="Q94221" s="63"/>
    </row>
    <row r="94222" spans="16:17">
      <c r="P94222" s="63"/>
      <c r="Q94222" s="63"/>
    </row>
    <row r="94223" spans="16:17">
      <c r="P94223" s="63"/>
      <c r="Q94223" s="63"/>
    </row>
    <row r="94224" spans="16:17">
      <c r="P94224" s="63"/>
      <c r="Q94224" s="63"/>
    </row>
    <row r="94225" spans="16:17">
      <c r="P94225" s="63"/>
      <c r="Q94225" s="63"/>
    </row>
    <row r="94226" spans="16:17">
      <c r="P94226" s="63"/>
      <c r="Q94226" s="63"/>
    </row>
    <row r="94227" spans="16:17">
      <c r="P94227" s="63"/>
      <c r="Q94227" s="63"/>
    </row>
    <row r="94228" spans="16:17">
      <c r="P94228" s="63"/>
      <c r="Q94228" s="63"/>
    </row>
    <row r="94229" spans="16:17">
      <c r="P94229" s="63"/>
      <c r="Q94229" s="63"/>
    </row>
    <row r="94230" spans="16:17">
      <c r="P94230" s="63"/>
      <c r="Q94230" s="63"/>
    </row>
    <row r="94231" spans="16:17">
      <c r="P94231" s="63"/>
      <c r="Q94231" s="63"/>
    </row>
    <row r="94232" spans="16:17">
      <c r="P94232" s="63"/>
      <c r="Q94232" s="63"/>
    </row>
    <row r="94233" spans="16:17">
      <c r="P94233" s="63"/>
      <c r="Q94233" s="63"/>
    </row>
    <row r="94234" spans="16:17">
      <c r="P94234" s="63"/>
      <c r="Q94234" s="63"/>
    </row>
    <row r="94235" spans="16:17">
      <c r="P94235" s="63"/>
      <c r="Q94235" s="63"/>
    </row>
    <row r="94236" spans="16:17">
      <c r="P94236" s="63"/>
      <c r="Q94236" s="63"/>
    </row>
    <row r="94237" spans="16:17">
      <c r="P94237" s="63"/>
      <c r="Q94237" s="63"/>
    </row>
    <row r="94238" spans="16:17">
      <c r="P94238" s="63"/>
      <c r="Q94238" s="63"/>
    </row>
    <row r="94239" spans="16:17">
      <c r="P94239" s="63"/>
      <c r="Q94239" s="63"/>
    </row>
    <row r="94240" spans="16:17">
      <c r="P94240" s="63"/>
      <c r="Q94240" s="63"/>
    </row>
    <row r="94241" spans="16:17">
      <c r="P94241" s="63"/>
      <c r="Q94241" s="63"/>
    </row>
    <row r="94242" spans="16:17">
      <c r="P94242" s="63"/>
      <c r="Q94242" s="63"/>
    </row>
    <row r="94243" spans="16:17">
      <c r="P94243" s="63"/>
      <c r="Q94243" s="63"/>
    </row>
    <row r="94244" spans="16:17">
      <c r="P94244" s="63"/>
      <c r="Q94244" s="63"/>
    </row>
    <row r="94245" spans="16:17">
      <c r="P94245" s="63"/>
      <c r="Q94245" s="63"/>
    </row>
    <row r="94246" spans="16:17">
      <c r="P94246" s="63"/>
      <c r="Q94246" s="63"/>
    </row>
    <row r="94247" spans="16:17">
      <c r="P94247" s="63"/>
      <c r="Q94247" s="63"/>
    </row>
    <row r="94248" spans="16:17">
      <c r="P94248" s="63"/>
      <c r="Q94248" s="63"/>
    </row>
    <row r="94249" spans="16:17">
      <c r="P94249" s="63"/>
      <c r="Q94249" s="63"/>
    </row>
    <row r="94250" spans="16:17">
      <c r="P94250" s="63"/>
      <c r="Q94250" s="63"/>
    </row>
    <row r="94251" spans="16:17">
      <c r="P94251" s="63"/>
      <c r="Q94251" s="63"/>
    </row>
    <row r="94252" spans="16:17">
      <c r="P94252" s="63"/>
      <c r="Q94252" s="63"/>
    </row>
    <row r="94253" spans="16:17">
      <c r="P94253" s="63"/>
      <c r="Q94253" s="63"/>
    </row>
    <row r="94254" spans="16:17">
      <c r="P94254" s="63"/>
      <c r="Q94254" s="63"/>
    </row>
    <row r="94255" spans="16:17">
      <c r="P94255" s="63"/>
      <c r="Q94255" s="63"/>
    </row>
    <row r="94256" spans="16:17">
      <c r="P94256" s="63"/>
      <c r="Q94256" s="63"/>
    </row>
    <row r="94257" spans="16:17">
      <c r="P94257" s="63"/>
      <c r="Q94257" s="63"/>
    </row>
    <row r="94258" spans="16:17">
      <c r="P94258" s="63"/>
      <c r="Q94258" s="63"/>
    </row>
    <row r="94259" spans="16:17">
      <c r="P94259" s="63"/>
      <c r="Q94259" s="63"/>
    </row>
    <row r="94260" spans="16:17">
      <c r="P94260" s="63"/>
      <c r="Q94260" s="63"/>
    </row>
    <row r="94261" spans="16:17">
      <c r="P94261" s="63"/>
      <c r="Q94261" s="63"/>
    </row>
    <row r="94262" spans="16:17">
      <c r="P94262" s="63"/>
      <c r="Q94262" s="63"/>
    </row>
    <row r="94263" spans="16:17">
      <c r="P94263" s="63"/>
      <c r="Q94263" s="63"/>
    </row>
    <row r="94264" spans="16:17">
      <c r="P94264" s="63"/>
      <c r="Q94264" s="63"/>
    </row>
    <row r="94265" spans="16:17">
      <c r="P94265" s="63"/>
      <c r="Q94265" s="63"/>
    </row>
    <row r="94266" spans="16:17">
      <c r="P94266" s="63"/>
      <c r="Q94266" s="63"/>
    </row>
    <row r="94267" spans="16:17">
      <c r="P94267" s="63"/>
      <c r="Q94267" s="63"/>
    </row>
    <row r="94268" spans="16:17">
      <c r="P94268" s="63"/>
      <c r="Q94268" s="63"/>
    </row>
    <row r="94269" spans="16:17">
      <c r="P94269" s="63"/>
      <c r="Q94269" s="63"/>
    </row>
    <row r="94270" spans="16:17">
      <c r="P94270" s="63"/>
      <c r="Q94270" s="63"/>
    </row>
    <row r="94271" spans="16:17">
      <c r="P94271" s="63"/>
      <c r="Q94271" s="63"/>
    </row>
    <row r="94272" spans="16:17">
      <c r="P94272" s="63"/>
      <c r="Q94272" s="63"/>
    </row>
    <row r="94273" spans="16:17">
      <c r="P94273" s="63"/>
      <c r="Q94273" s="63"/>
    </row>
    <row r="94274" spans="16:17">
      <c r="P94274" s="63"/>
      <c r="Q94274" s="63"/>
    </row>
    <row r="94275" spans="16:17">
      <c r="P94275" s="63"/>
      <c r="Q94275" s="63"/>
    </row>
    <row r="94276" spans="16:17">
      <c r="P94276" s="63"/>
      <c r="Q94276" s="63"/>
    </row>
    <row r="94277" spans="16:17">
      <c r="P94277" s="63"/>
      <c r="Q94277" s="63"/>
    </row>
    <row r="94278" spans="16:17">
      <c r="P94278" s="63"/>
      <c r="Q94278" s="63"/>
    </row>
    <row r="94279" spans="16:17">
      <c r="P94279" s="63"/>
      <c r="Q94279" s="63"/>
    </row>
    <row r="94280" spans="16:17">
      <c r="P94280" s="63"/>
      <c r="Q94280" s="63"/>
    </row>
    <row r="94281" spans="16:17">
      <c r="P94281" s="63"/>
      <c r="Q94281" s="63"/>
    </row>
    <row r="94282" spans="16:17">
      <c r="P94282" s="63"/>
      <c r="Q94282" s="63"/>
    </row>
    <row r="94283" spans="16:17">
      <c r="P94283" s="63"/>
      <c r="Q94283" s="63"/>
    </row>
    <row r="94284" spans="16:17">
      <c r="P94284" s="63"/>
      <c r="Q94284" s="63"/>
    </row>
    <row r="94285" spans="16:17">
      <c r="P94285" s="63"/>
      <c r="Q94285" s="63"/>
    </row>
    <row r="94286" spans="16:17">
      <c r="P94286" s="63"/>
      <c r="Q94286" s="63"/>
    </row>
    <row r="94287" spans="16:17">
      <c r="P94287" s="63"/>
      <c r="Q94287" s="63"/>
    </row>
    <row r="94288" spans="16:17">
      <c r="P94288" s="63"/>
      <c r="Q94288" s="63"/>
    </row>
    <row r="94289" spans="16:17">
      <c r="P94289" s="63"/>
      <c r="Q94289" s="63"/>
    </row>
    <row r="94290" spans="16:17">
      <c r="P94290" s="63"/>
      <c r="Q94290" s="63"/>
    </row>
    <row r="94291" spans="16:17">
      <c r="P94291" s="63"/>
      <c r="Q94291" s="63"/>
    </row>
    <row r="94292" spans="16:17">
      <c r="P94292" s="63"/>
      <c r="Q94292" s="63"/>
    </row>
    <row r="94293" spans="16:17">
      <c r="P94293" s="63"/>
      <c r="Q94293" s="63"/>
    </row>
    <row r="94294" spans="16:17">
      <c r="P94294" s="63"/>
      <c r="Q94294" s="63"/>
    </row>
    <row r="94295" spans="16:17">
      <c r="P94295" s="63"/>
      <c r="Q94295" s="63"/>
    </row>
    <row r="94296" spans="16:17">
      <c r="P94296" s="63"/>
      <c r="Q94296" s="63"/>
    </row>
    <row r="94297" spans="16:17">
      <c r="P94297" s="63"/>
      <c r="Q94297" s="63"/>
    </row>
    <row r="94298" spans="16:17">
      <c r="P94298" s="63"/>
      <c r="Q94298" s="63"/>
    </row>
    <row r="94299" spans="16:17">
      <c r="P94299" s="63"/>
      <c r="Q94299" s="63"/>
    </row>
    <row r="94300" spans="16:17">
      <c r="P94300" s="63"/>
      <c r="Q94300" s="63"/>
    </row>
    <row r="94301" spans="16:17">
      <c r="P94301" s="63"/>
      <c r="Q94301" s="63"/>
    </row>
    <row r="94302" spans="16:17">
      <c r="P94302" s="63"/>
      <c r="Q94302" s="63"/>
    </row>
    <row r="94303" spans="16:17">
      <c r="P94303" s="63"/>
      <c r="Q94303" s="63"/>
    </row>
    <row r="94304" spans="16:17">
      <c r="P94304" s="63"/>
      <c r="Q94304" s="63"/>
    </row>
    <row r="94305" spans="16:17">
      <c r="P94305" s="63"/>
      <c r="Q94305" s="63"/>
    </row>
    <row r="94306" spans="16:17">
      <c r="P94306" s="63"/>
      <c r="Q94306" s="63"/>
    </row>
    <row r="94307" spans="16:17">
      <c r="P94307" s="63"/>
      <c r="Q94307" s="63"/>
    </row>
    <row r="94308" spans="16:17">
      <c r="P94308" s="63"/>
      <c r="Q94308" s="63"/>
    </row>
    <row r="94309" spans="16:17">
      <c r="P94309" s="63"/>
      <c r="Q94309" s="63"/>
    </row>
    <row r="94310" spans="16:17">
      <c r="P94310" s="63"/>
      <c r="Q94310" s="63"/>
    </row>
    <row r="94311" spans="16:17">
      <c r="P94311" s="63"/>
      <c r="Q94311" s="63"/>
    </row>
    <row r="94312" spans="16:17">
      <c r="P94312" s="63"/>
      <c r="Q94312" s="63"/>
    </row>
    <row r="94313" spans="16:17">
      <c r="P94313" s="63"/>
      <c r="Q94313" s="63"/>
    </row>
    <row r="94314" spans="16:17">
      <c r="P94314" s="63"/>
      <c r="Q94314" s="63"/>
    </row>
    <row r="94315" spans="16:17">
      <c r="P94315" s="63"/>
      <c r="Q94315" s="63"/>
    </row>
    <row r="94316" spans="16:17">
      <c r="P94316" s="63"/>
      <c r="Q94316" s="63"/>
    </row>
    <row r="94317" spans="16:17">
      <c r="P94317" s="63"/>
      <c r="Q94317" s="63"/>
    </row>
    <row r="94318" spans="16:17">
      <c r="P94318" s="63"/>
      <c r="Q94318" s="63"/>
    </row>
    <row r="94319" spans="16:17">
      <c r="P94319" s="63"/>
      <c r="Q94319" s="63"/>
    </row>
    <row r="94320" spans="16:17">
      <c r="P94320" s="63"/>
      <c r="Q94320" s="63"/>
    </row>
    <row r="94321" spans="16:17">
      <c r="P94321" s="63"/>
      <c r="Q94321" s="63"/>
    </row>
    <row r="94322" spans="16:17">
      <c r="P94322" s="63"/>
      <c r="Q94322" s="63"/>
    </row>
    <row r="94323" spans="16:17">
      <c r="P94323" s="63"/>
      <c r="Q94323" s="63"/>
    </row>
    <row r="94324" spans="16:17">
      <c r="P94324" s="63"/>
      <c r="Q94324" s="63"/>
    </row>
    <row r="94325" spans="16:17">
      <c r="P94325" s="63"/>
      <c r="Q94325" s="63"/>
    </row>
    <row r="94326" spans="16:17">
      <c r="P94326" s="63"/>
      <c r="Q94326" s="63"/>
    </row>
    <row r="94327" spans="16:17">
      <c r="P94327" s="63"/>
      <c r="Q94327" s="63"/>
    </row>
    <row r="94328" spans="16:17">
      <c r="P94328" s="63"/>
      <c r="Q94328" s="63"/>
    </row>
    <row r="94329" spans="16:17">
      <c r="P94329" s="63"/>
      <c r="Q94329" s="63"/>
    </row>
    <row r="94330" spans="16:17">
      <c r="P94330" s="63"/>
      <c r="Q94330" s="63"/>
    </row>
    <row r="94331" spans="16:17">
      <c r="P94331" s="63"/>
      <c r="Q94331" s="63"/>
    </row>
    <row r="94332" spans="16:17">
      <c r="P94332" s="63"/>
      <c r="Q94332" s="63"/>
    </row>
    <row r="94333" spans="16:17">
      <c r="P94333" s="63"/>
      <c r="Q94333" s="63"/>
    </row>
    <row r="94334" spans="16:17">
      <c r="P94334" s="63"/>
      <c r="Q94334" s="63"/>
    </row>
    <row r="94335" spans="16:17">
      <c r="P94335" s="63"/>
      <c r="Q94335" s="63"/>
    </row>
    <row r="94336" spans="16:17">
      <c r="P94336" s="63"/>
      <c r="Q94336" s="63"/>
    </row>
    <row r="94337" spans="16:17">
      <c r="P94337" s="63"/>
      <c r="Q94337" s="63"/>
    </row>
    <row r="94338" spans="16:17">
      <c r="P94338" s="63"/>
      <c r="Q94338" s="63"/>
    </row>
    <row r="94339" spans="16:17">
      <c r="P94339" s="63"/>
      <c r="Q94339" s="63"/>
    </row>
    <row r="94340" spans="16:17">
      <c r="P94340" s="63"/>
      <c r="Q94340" s="63"/>
    </row>
    <row r="94341" spans="16:17">
      <c r="P94341" s="63"/>
      <c r="Q94341" s="63"/>
    </row>
    <row r="94342" spans="16:17">
      <c r="P94342" s="63"/>
      <c r="Q94342" s="63"/>
    </row>
    <row r="94343" spans="16:17">
      <c r="P94343" s="63"/>
      <c r="Q94343" s="63"/>
    </row>
    <row r="94344" spans="16:17">
      <c r="P94344" s="63"/>
      <c r="Q94344" s="63"/>
    </row>
    <row r="94345" spans="16:17">
      <c r="P94345" s="63"/>
      <c r="Q94345" s="63"/>
    </row>
    <row r="94346" spans="16:17">
      <c r="P94346" s="63"/>
      <c r="Q94346" s="63"/>
    </row>
    <row r="94347" spans="16:17">
      <c r="P94347" s="63"/>
      <c r="Q94347" s="63"/>
    </row>
    <row r="94348" spans="16:17">
      <c r="P94348" s="63"/>
      <c r="Q94348" s="63"/>
    </row>
    <row r="94349" spans="16:17">
      <c r="P94349" s="63"/>
      <c r="Q94349" s="63"/>
    </row>
    <row r="94350" spans="16:17">
      <c r="P94350" s="63"/>
      <c r="Q94350" s="63"/>
    </row>
    <row r="94351" spans="16:17">
      <c r="P94351" s="63"/>
      <c r="Q94351" s="63"/>
    </row>
    <row r="94352" spans="16:17">
      <c r="P94352" s="63"/>
      <c r="Q94352" s="63"/>
    </row>
    <row r="94353" spans="16:17">
      <c r="P94353" s="63"/>
      <c r="Q94353" s="63"/>
    </row>
    <row r="94354" spans="16:17">
      <c r="P94354" s="63"/>
      <c r="Q94354" s="63"/>
    </row>
    <row r="94355" spans="16:17">
      <c r="P94355" s="63"/>
      <c r="Q94355" s="63"/>
    </row>
    <row r="94356" spans="16:17">
      <c r="P94356" s="63"/>
      <c r="Q94356" s="63"/>
    </row>
    <row r="94357" spans="16:17">
      <c r="P94357" s="63"/>
      <c r="Q94357" s="63"/>
    </row>
    <row r="94358" spans="16:17">
      <c r="P94358" s="63"/>
      <c r="Q94358" s="63"/>
    </row>
    <row r="94359" spans="16:17">
      <c r="P94359" s="63"/>
      <c r="Q94359" s="63"/>
    </row>
    <row r="94360" spans="16:17">
      <c r="P94360" s="63"/>
      <c r="Q94360" s="63"/>
    </row>
    <row r="94361" spans="16:17">
      <c r="P94361" s="63"/>
      <c r="Q94361" s="63"/>
    </row>
    <row r="94362" spans="16:17">
      <c r="P94362" s="63"/>
      <c r="Q94362" s="63"/>
    </row>
    <row r="94363" spans="16:17">
      <c r="P94363" s="63"/>
      <c r="Q94363" s="63"/>
    </row>
    <row r="94364" spans="16:17">
      <c r="P94364" s="63"/>
      <c r="Q94364" s="63"/>
    </row>
    <row r="94365" spans="16:17">
      <c r="P94365" s="63"/>
      <c r="Q94365" s="63"/>
    </row>
    <row r="94366" spans="16:17">
      <c r="P94366" s="63"/>
      <c r="Q94366" s="63"/>
    </row>
    <row r="94367" spans="16:17">
      <c r="P94367" s="63"/>
      <c r="Q94367" s="63"/>
    </row>
    <row r="94368" spans="16:17">
      <c r="P94368" s="63"/>
      <c r="Q94368" s="63"/>
    </row>
    <row r="94369" spans="16:17">
      <c r="P94369" s="63"/>
      <c r="Q94369" s="63"/>
    </row>
    <row r="94370" spans="16:17">
      <c r="P94370" s="63"/>
      <c r="Q94370" s="63"/>
    </row>
    <row r="94371" spans="16:17">
      <c r="P94371" s="63"/>
      <c r="Q94371" s="63"/>
    </row>
    <row r="94372" spans="16:17">
      <c r="P94372" s="63"/>
      <c r="Q94372" s="63"/>
    </row>
    <row r="94373" spans="16:17">
      <c r="P94373" s="63"/>
      <c r="Q94373" s="63"/>
    </row>
    <row r="94374" spans="16:17">
      <c r="P94374" s="63"/>
      <c r="Q94374" s="63"/>
    </row>
    <row r="94375" spans="16:17">
      <c r="P94375" s="63"/>
      <c r="Q94375" s="63"/>
    </row>
    <row r="94376" spans="16:17">
      <c r="P94376" s="63"/>
      <c r="Q94376" s="63"/>
    </row>
    <row r="94377" spans="16:17">
      <c r="P94377" s="63"/>
      <c r="Q94377" s="63"/>
    </row>
    <row r="94378" spans="16:17">
      <c r="P94378" s="63"/>
      <c r="Q94378" s="63"/>
    </row>
    <row r="94379" spans="16:17">
      <c r="P94379" s="63"/>
      <c r="Q94379" s="63"/>
    </row>
    <row r="94380" spans="16:17">
      <c r="P94380" s="63"/>
      <c r="Q94380" s="63"/>
    </row>
    <row r="94381" spans="16:17">
      <c r="P94381" s="63"/>
      <c r="Q94381" s="63"/>
    </row>
    <row r="94382" spans="16:17">
      <c r="P94382" s="63"/>
      <c r="Q94382" s="63"/>
    </row>
    <row r="94383" spans="16:17">
      <c r="P94383" s="63"/>
      <c r="Q94383" s="63"/>
    </row>
    <row r="94384" spans="16:17">
      <c r="P94384" s="63"/>
      <c r="Q94384" s="63"/>
    </row>
    <row r="94385" spans="16:17">
      <c r="P94385" s="63"/>
      <c r="Q94385" s="63"/>
    </row>
    <row r="94386" spans="16:17">
      <c r="P94386" s="63"/>
      <c r="Q94386" s="63"/>
    </row>
    <row r="94387" spans="16:17">
      <c r="P94387" s="63"/>
      <c r="Q94387" s="63"/>
    </row>
    <row r="94388" spans="16:17">
      <c r="P94388" s="63"/>
      <c r="Q94388" s="63"/>
    </row>
    <row r="94389" spans="16:17">
      <c r="P94389" s="63"/>
      <c r="Q94389" s="63"/>
    </row>
    <row r="94390" spans="16:17">
      <c r="P94390" s="63"/>
      <c r="Q94390" s="63"/>
    </row>
    <row r="94391" spans="16:17">
      <c r="P94391" s="63"/>
      <c r="Q94391" s="63"/>
    </row>
    <row r="94392" spans="16:17">
      <c r="P94392" s="63"/>
      <c r="Q94392" s="63"/>
    </row>
    <row r="94393" spans="16:17">
      <c r="P94393" s="63"/>
      <c r="Q94393" s="63"/>
    </row>
    <row r="94394" spans="16:17">
      <c r="P94394" s="63"/>
      <c r="Q94394" s="63"/>
    </row>
    <row r="94395" spans="16:17">
      <c r="P94395" s="63"/>
      <c r="Q94395" s="63"/>
    </row>
    <row r="94396" spans="16:17">
      <c r="P94396" s="63"/>
      <c r="Q94396" s="63"/>
    </row>
    <row r="94397" spans="16:17">
      <c r="P94397" s="63"/>
      <c r="Q94397" s="63"/>
    </row>
    <row r="94398" spans="16:17">
      <c r="P94398" s="63"/>
      <c r="Q94398" s="63"/>
    </row>
    <row r="94399" spans="16:17">
      <c r="P94399" s="63"/>
      <c r="Q94399" s="63"/>
    </row>
    <row r="94400" spans="16:17">
      <c r="P94400" s="63"/>
      <c r="Q94400" s="63"/>
    </row>
    <row r="94401" spans="16:17">
      <c r="P94401" s="63"/>
      <c r="Q94401" s="63"/>
    </row>
    <row r="94402" spans="16:17">
      <c r="P94402" s="63"/>
      <c r="Q94402" s="63"/>
    </row>
    <row r="94403" spans="16:17">
      <c r="P94403" s="63"/>
      <c r="Q94403" s="63"/>
    </row>
    <row r="94404" spans="16:17">
      <c r="P94404" s="63"/>
      <c r="Q94404" s="63"/>
    </row>
    <row r="94405" spans="16:17">
      <c r="P94405" s="63"/>
      <c r="Q94405" s="63"/>
    </row>
    <row r="94406" spans="16:17">
      <c r="P94406" s="63"/>
      <c r="Q94406" s="63"/>
    </row>
    <row r="94407" spans="16:17">
      <c r="P94407" s="63"/>
      <c r="Q94407" s="63"/>
    </row>
    <row r="94408" spans="16:17">
      <c r="P94408" s="63"/>
      <c r="Q94408" s="63"/>
    </row>
    <row r="94409" spans="16:17">
      <c r="P94409" s="63"/>
      <c r="Q94409" s="63"/>
    </row>
    <row r="94410" spans="16:17">
      <c r="P94410" s="63"/>
      <c r="Q94410" s="63"/>
    </row>
    <row r="94411" spans="16:17">
      <c r="P94411" s="63"/>
      <c r="Q94411" s="63"/>
    </row>
    <row r="94412" spans="16:17">
      <c r="P94412" s="63"/>
      <c r="Q94412" s="63"/>
    </row>
    <row r="94413" spans="16:17">
      <c r="P94413" s="63"/>
      <c r="Q94413" s="63"/>
    </row>
    <row r="94414" spans="16:17">
      <c r="P94414" s="63"/>
      <c r="Q94414" s="63"/>
    </row>
    <row r="94415" spans="16:17">
      <c r="P94415" s="63"/>
      <c r="Q94415" s="63"/>
    </row>
    <row r="94416" spans="16:17">
      <c r="P94416" s="63"/>
      <c r="Q94416" s="63"/>
    </row>
    <row r="94417" spans="16:17">
      <c r="P94417" s="63"/>
      <c r="Q94417" s="63"/>
    </row>
    <row r="94418" spans="16:17">
      <c r="P94418" s="63"/>
      <c r="Q94418" s="63"/>
    </row>
    <row r="94419" spans="16:17">
      <c r="P94419" s="63"/>
      <c r="Q94419" s="63"/>
    </row>
    <row r="94420" spans="16:17">
      <c r="P94420" s="63"/>
      <c r="Q94420" s="63"/>
    </row>
    <row r="94421" spans="16:17">
      <c r="P94421" s="63"/>
      <c r="Q94421" s="63"/>
    </row>
    <row r="94422" spans="16:17">
      <c r="P94422" s="63"/>
      <c r="Q94422" s="63"/>
    </row>
    <row r="94423" spans="16:17">
      <c r="P94423" s="63"/>
      <c r="Q94423" s="63"/>
    </row>
    <row r="94424" spans="16:17">
      <c r="P94424" s="63"/>
      <c r="Q94424" s="63"/>
    </row>
    <row r="94425" spans="16:17">
      <c r="P94425" s="63"/>
      <c r="Q94425" s="63"/>
    </row>
    <row r="94426" spans="16:17">
      <c r="P94426" s="63"/>
      <c r="Q94426" s="63"/>
    </row>
    <row r="94427" spans="16:17">
      <c r="P94427" s="63"/>
      <c r="Q94427" s="63"/>
    </row>
    <row r="94428" spans="16:17">
      <c r="P94428" s="63"/>
      <c r="Q94428" s="63"/>
    </row>
    <row r="94429" spans="16:17">
      <c r="P94429" s="63"/>
      <c r="Q94429" s="63"/>
    </row>
    <row r="94430" spans="16:17">
      <c r="P94430" s="63"/>
      <c r="Q94430" s="63"/>
    </row>
    <row r="94431" spans="16:17">
      <c r="P94431" s="63"/>
      <c r="Q94431" s="63"/>
    </row>
    <row r="94432" spans="16:17">
      <c r="P94432" s="63"/>
      <c r="Q94432" s="63"/>
    </row>
    <row r="94433" spans="16:17">
      <c r="P94433" s="63"/>
      <c r="Q94433" s="63"/>
    </row>
    <row r="94434" spans="16:17">
      <c r="P94434" s="63"/>
      <c r="Q94434" s="63"/>
    </row>
    <row r="94435" spans="16:17">
      <c r="P94435" s="63"/>
      <c r="Q94435" s="63"/>
    </row>
    <row r="94436" spans="16:17">
      <c r="P94436" s="63"/>
      <c r="Q94436" s="63"/>
    </row>
    <row r="94437" spans="16:17">
      <c r="P94437" s="63"/>
      <c r="Q94437" s="63"/>
    </row>
    <row r="94438" spans="16:17">
      <c r="P94438" s="63"/>
      <c r="Q94438" s="63"/>
    </row>
    <row r="94439" spans="16:17">
      <c r="P94439" s="63"/>
      <c r="Q94439" s="63"/>
    </row>
    <row r="94440" spans="16:17">
      <c r="P94440" s="63"/>
      <c r="Q94440" s="63"/>
    </row>
    <row r="94441" spans="16:17">
      <c r="P94441" s="63"/>
      <c r="Q94441" s="63"/>
    </row>
    <row r="94442" spans="16:17">
      <c r="P94442" s="63"/>
      <c r="Q94442" s="63"/>
    </row>
    <row r="94443" spans="16:17">
      <c r="P94443" s="63"/>
      <c r="Q94443" s="63"/>
    </row>
    <row r="94444" spans="16:17">
      <c r="P94444" s="63"/>
      <c r="Q94444" s="63"/>
    </row>
    <row r="94445" spans="16:17">
      <c r="P94445" s="63"/>
      <c r="Q94445" s="63"/>
    </row>
    <row r="94446" spans="16:17">
      <c r="P94446" s="63"/>
      <c r="Q94446" s="63"/>
    </row>
    <row r="94447" spans="16:17">
      <c r="P94447" s="63"/>
      <c r="Q94447" s="63"/>
    </row>
    <row r="94448" spans="16:17">
      <c r="P94448" s="63"/>
      <c r="Q94448" s="63"/>
    </row>
    <row r="94449" spans="16:17">
      <c r="P94449" s="63"/>
      <c r="Q94449" s="63"/>
    </row>
    <row r="94450" spans="16:17">
      <c r="P94450" s="63"/>
      <c r="Q94450" s="63"/>
    </row>
    <row r="94451" spans="16:17">
      <c r="P94451" s="63"/>
      <c r="Q94451" s="63"/>
    </row>
    <row r="94452" spans="16:17">
      <c r="P94452" s="63"/>
      <c r="Q94452" s="63"/>
    </row>
    <row r="94453" spans="16:17">
      <c r="P94453" s="63"/>
      <c r="Q94453" s="63"/>
    </row>
    <row r="94454" spans="16:17">
      <c r="P94454" s="63"/>
      <c r="Q94454" s="63"/>
    </row>
    <row r="94455" spans="16:17">
      <c r="P94455" s="63"/>
      <c r="Q94455" s="63"/>
    </row>
    <row r="94456" spans="16:17">
      <c r="P94456" s="63"/>
      <c r="Q94456" s="63"/>
    </row>
    <row r="94457" spans="16:17">
      <c r="P94457" s="63"/>
      <c r="Q94457" s="63"/>
    </row>
    <row r="94458" spans="16:17">
      <c r="P94458" s="63"/>
      <c r="Q94458" s="63"/>
    </row>
    <row r="94459" spans="16:17">
      <c r="P94459" s="63"/>
      <c r="Q94459" s="63"/>
    </row>
    <row r="94460" spans="16:17">
      <c r="P94460" s="63"/>
      <c r="Q94460" s="63"/>
    </row>
    <row r="94461" spans="16:17">
      <c r="P94461" s="63"/>
      <c r="Q94461" s="63"/>
    </row>
    <row r="94462" spans="16:17">
      <c r="P94462" s="63"/>
      <c r="Q94462" s="63"/>
    </row>
    <row r="94463" spans="16:17">
      <c r="P94463" s="63"/>
      <c r="Q94463" s="63"/>
    </row>
    <row r="94464" spans="16:17">
      <c r="P94464" s="63"/>
      <c r="Q94464" s="63"/>
    </row>
    <row r="94465" spans="16:17">
      <c r="P94465" s="63"/>
      <c r="Q94465" s="63"/>
    </row>
    <row r="94466" spans="16:17">
      <c r="P94466" s="63"/>
      <c r="Q94466" s="63"/>
    </row>
    <row r="94467" spans="16:17">
      <c r="P94467" s="63"/>
      <c r="Q94467" s="63"/>
    </row>
    <row r="94468" spans="16:17">
      <c r="P94468" s="63"/>
      <c r="Q94468" s="63"/>
    </row>
    <row r="94469" spans="16:17">
      <c r="P94469" s="63"/>
      <c r="Q94469" s="63"/>
    </row>
    <row r="94470" spans="16:17">
      <c r="P94470" s="63"/>
      <c r="Q94470" s="63"/>
    </row>
    <row r="94471" spans="16:17">
      <c r="P94471" s="63"/>
      <c r="Q94471" s="63"/>
    </row>
    <row r="94472" spans="16:17">
      <c r="P94472" s="63"/>
      <c r="Q94472" s="63"/>
    </row>
    <row r="94473" spans="16:17">
      <c r="P94473" s="63"/>
      <c r="Q94473" s="63"/>
    </row>
    <row r="94474" spans="16:17">
      <c r="P94474" s="63"/>
      <c r="Q94474" s="63"/>
    </row>
    <row r="94475" spans="16:17">
      <c r="P94475" s="63"/>
      <c r="Q94475" s="63"/>
    </row>
    <row r="94476" spans="16:17">
      <c r="P94476" s="63"/>
      <c r="Q94476" s="63"/>
    </row>
    <row r="94477" spans="16:17">
      <c r="P94477" s="63"/>
      <c r="Q94477" s="63"/>
    </row>
    <row r="94478" spans="16:17">
      <c r="P94478" s="63"/>
      <c r="Q94478" s="63"/>
    </row>
    <row r="94479" spans="16:17">
      <c r="P94479" s="63"/>
      <c r="Q94479" s="63"/>
    </row>
    <row r="94480" spans="16:17">
      <c r="P94480" s="63"/>
      <c r="Q94480" s="63"/>
    </row>
    <row r="94481" spans="16:17">
      <c r="P94481" s="63"/>
      <c r="Q94481" s="63"/>
    </row>
    <row r="94482" spans="16:17">
      <c r="P94482" s="63"/>
      <c r="Q94482" s="63"/>
    </row>
    <row r="94483" spans="16:17">
      <c r="P94483" s="63"/>
      <c r="Q94483" s="63"/>
    </row>
    <row r="94484" spans="16:17">
      <c r="P94484" s="63"/>
      <c r="Q94484" s="63"/>
    </row>
    <row r="94485" spans="16:17">
      <c r="P94485" s="63"/>
      <c r="Q94485" s="63"/>
    </row>
    <row r="94486" spans="16:17">
      <c r="P94486" s="63"/>
      <c r="Q94486" s="63"/>
    </row>
    <row r="94487" spans="16:17">
      <c r="P94487" s="63"/>
      <c r="Q94487" s="63"/>
    </row>
    <row r="94488" spans="16:17">
      <c r="P94488" s="63"/>
      <c r="Q94488" s="63"/>
    </row>
    <row r="94489" spans="16:17">
      <c r="P94489" s="63"/>
      <c r="Q94489" s="63"/>
    </row>
    <row r="94490" spans="16:17">
      <c r="P94490" s="63"/>
      <c r="Q94490" s="63"/>
    </row>
    <row r="94491" spans="16:17">
      <c r="P94491" s="63"/>
      <c r="Q94491" s="63"/>
    </row>
    <row r="94492" spans="16:17">
      <c r="P94492" s="63"/>
      <c r="Q94492" s="63"/>
    </row>
    <row r="94493" spans="16:17">
      <c r="P94493" s="63"/>
      <c r="Q94493" s="63"/>
    </row>
    <row r="94494" spans="16:17">
      <c r="P94494" s="63"/>
      <c r="Q94494" s="63"/>
    </row>
    <row r="94495" spans="16:17">
      <c r="P94495" s="63"/>
      <c r="Q94495" s="63"/>
    </row>
    <row r="94496" spans="16:17">
      <c r="P94496" s="63"/>
      <c r="Q94496" s="63"/>
    </row>
    <row r="94497" spans="16:17">
      <c r="P94497" s="63"/>
      <c r="Q94497" s="63"/>
    </row>
    <row r="94498" spans="16:17">
      <c r="P94498" s="63"/>
      <c r="Q94498" s="63"/>
    </row>
    <row r="94499" spans="16:17">
      <c r="P94499" s="63"/>
      <c r="Q94499" s="63"/>
    </row>
    <row r="94500" spans="16:17">
      <c r="P94500" s="63"/>
      <c r="Q94500" s="63"/>
    </row>
    <row r="94501" spans="16:17">
      <c r="P94501" s="63"/>
      <c r="Q94501" s="63"/>
    </row>
    <row r="94502" spans="16:17">
      <c r="P94502" s="63"/>
      <c r="Q94502" s="63"/>
    </row>
    <row r="94503" spans="16:17">
      <c r="P94503" s="63"/>
      <c r="Q94503" s="63"/>
    </row>
    <row r="94504" spans="16:17">
      <c r="P94504" s="63"/>
      <c r="Q94504" s="63"/>
    </row>
    <row r="94505" spans="16:17">
      <c r="P94505" s="63"/>
      <c r="Q94505" s="63"/>
    </row>
    <row r="94506" spans="16:17">
      <c r="P94506" s="63"/>
      <c r="Q94506" s="63"/>
    </row>
    <row r="94507" spans="16:17">
      <c r="P94507" s="63"/>
      <c r="Q94507" s="63"/>
    </row>
    <row r="94508" spans="16:17">
      <c r="P94508" s="63"/>
      <c r="Q94508" s="63"/>
    </row>
    <row r="94509" spans="16:17">
      <c r="P94509" s="63"/>
      <c r="Q94509" s="63"/>
    </row>
    <row r="94510" spans="16:17">
      <c r="P94510" s="63"/>
      <c r="Q94510" s="63"/>
    </row>
    <row r="94511" spans="16:17">
      <c r="P94511" s="63"/>
      <c r="Q94511" s="63"/>
    </row>
    <row r="94512" spans="16:17">
      <c r="P94512" s="63"/>
      <c r="Q94512" s="63"/>
    </row>
    <row r="94513" spans="16:17">
      <c r="P94513" s="63"/>
      <c r="Q94513" s="63"/>
    </row>
    <row r="94514" spans="16:17">
      <c r="P94514" s="63"/>
      <c r="Q94514" s="63"/>
    </row>
    <row r="94515" spans="16:17">
      <c r="P94515" s="63"/>
      <c r="Q94515" s="63"/>
    </row>
    <row r="94516" spans="16:17">
      <c r="P94516" s="63"/>
      <c r="Q94516" s="63"/>
    </row>
    <row r="94517" spans="16:17">
      <c r="P94517" s="63"/>
      <c r="Q94517" s="63"/>
    </row>
    <row r="94518" spans="16:17">
      <c r="P94518" s="63"/>
      <c r="Q94518" s="63"/>
    </row>
    <row r="94519" spans="16:17">
      <c r="P94519" s="63"/>
      <c r="Q94519" s="63"/>
    </row>
    <row r="94520" spans="16:17">
      <c r="P94520" s="63"/>
      <c r="Q94520" s="63"/>
    </row>
    <row r="94521" spans="16:17">
      <c r="P94521" s="63"/>
      <c r="Q94521" s="63"/>
    </row>
    <row r="94522" spans="16:17">
      <c r="P94522" s="63"/>
      <c r="Q94522" s="63"/>
    </row>
    <row r="94523" spans="16:17">
      <c r="P94523" s="63"/>
      <c r="Q94523" s="63"/>
    </row>
    <row r="94524" spans="16:17">
      <c r="P94524" s="63"/>
      <c r="Q94524" s="63"/>
    </row>
    <row r="94525" spans="16:17">
      <c r="P94525" s="63"/>
      <c r="Q94525" s="63"/>
    </row>
    <row r="94526" spans="16:17">
      <c r="P94526" s="63"/>
      <c r="Q94526" s="63"/>
    </row>
    <row r="94527" spans="16:17">
      <c r="P94527" s="63"/>
      <c r="Q94527" s="63"/>
    </row>
    <row r="94528" spans="16:17">
      <c r="P94528" s="63"/>
      <c r="Q94528" s="63"/>
    </row>
    <row r="94529" spans="16:17">
      <c r="P94529" s="63"/>
      <c r="Q94529" s="63"/>
    </row>
    <row r="94530" spans="16:17">
      <c r="P94530" s="63"/>
      <c r="Q94530" s="63"/>
    </row>
    <row r="94531" spans="16:17">
      <c r="P94531" s="63"/>
      <c r="Q94531" s="63"/>
    </row>
    <row r="94532" spans="16:17">
      <c r="P94532" s="63"/>
      <c r="Q94532" s="63"/>
    </row>
    <row r="94533" spans="16:17">
      <c r="P94533" s="63"/>
      <c r="Q94533" s="63"/>
    </row>
    <row r="94534" spans="16:17">
      <c r="P94534" s="63"/>
      <c r="Q94534" s="63"/>
    </row>
    <row r="94535" spans="16:17">
      <c r="P94535" s="63"/>
      <c r="Q94535" s="63"/>
    </row>
    <row r="94536" spans="16:17">
      <c r="P94536" s="63"/>
      <c r="Q94536" s="63"/>
    </row>
    <row r="94537" spans="16:17">
      <c r="P94537" s="63"/>
      <c r="Q94537" s="63"/>
    </row>
    <row r="94538" spans="16:17">
      <c r="P94538" s="63"/>
      <c r="Q94538" s="63"/>
    </row>
    <row r="94539" spans="16:17">
      <c r="P94539" s="63"/>
      <c r="Q94539" s="63"/>
    </row>
    <row r="94540" spans="16:17">
      <c r="P94540" s="63"/>
      <c r="Q94540" s="63"/>
    </row>
    <row r="94541" spans="16:17">
      <c r="P94541" s="63"/>
      <c r="Q94541" s="63"/>
    </row>
    <row r="94542" spans="16:17">
      <c r="P94542" s="63"/>
      <c r="Q94542" s="63"/>
    </row>
    <row r="94543" spans="16:17">
      <c r="P94543" s="63"/>
      <c r="Q94543" s="63"/>
    </row>
    <row r="94544" spans="16:17">
      <c r="P94544" s="63"/>
      <c r="Q94544" s="63"/>
    </row>
    <row r="94545" spans="16:17">
      <c r="P94545" s="63"/>
      <c r="Q94545" s="63"/>
    </row>
    <row r="94546" spans="16:17">
      <c r="P94546" s="63"/>
      <c r="Q94546" s="63"/>
    </row>
    <row r="94547" spans="16:17">
      <c r="P94547" s="63"/>
      <c r="Q94547" s="63"/>
    </row>
    <row r="94548" spans="16:17">
      <c r="P94548" s="63"/>
      <c r="Q94548" s="63"/>
    </row>
    <row r="94549" spans="16:17">
      <c r="P94549" s="63"/>
      <c r="Q94549" s="63"/>
    </row>
    <row r="94550" spans="16:17">
      <c r="P94550" s="63"/>
      <c r="Q94550" s="63"/>
    </row>
    <row r="94551" spans="16:17">
      <c r="P94551" s="63"/>
      <c r="Q94551" s="63"/>
    </row>
    <row r="94552" spans="16:17">
      <c r="P94552" s="63"/>
      <c r="Q94552" s="63"/>
    </row>
    <row r="94553" spans="16:17">
      <c r="P94553" s="63"/>
      <c r="Q94553" s="63"/>
    </row>
    <row r="94554" spans="16:17">
      <c r="P94554" s="63"/>
      <c r="Q94554" s="63"/>
    </row>
    <row r="94555" spans="16:17">
      <c r="P94555" s="63"/>
      <c r="Q94555" s="63"/>
    </row>
    <row r="94556" spans="16:17">
      <c r="P94556" s="63"/>
      <c r="Q94556" s="63"/>
    </row>
    <row r="94557" spans="16:17">
      <c r="P94557" s="63"/>
      <c r="Q94557" s="63"/>
    </row>
    <row r="94558" spans="16:17">
      <c r="P94558" s="63"/>
      <c r="Q94558" s="63"/>
    </row>
    <row r="94559" spans="16:17">
      <c r="P94559" s="63"/>
      <c r="Q94559" s="63"/>
    </row>
    <row r="94560" spans="16:17">
      <c r="P94560" s="63"/>
      <c r="Q94560" s="63"/>
    </row>
    <row r="94561" spans="16:17">
      <c r="P94561" s="63"/>
      <c r="Q94561" s="63"/>
    </row>
    <row r="94562" spans="16:17">
      <c r="P94562" s="63"/>
      <c r="Q94562" s="63"/>
    </row>
    <row r="94563" spans="16:17">
      <c r="P94563" s="63"/>
      <c r="Q94563" s="63"/>
    </row>
    <row r="94564" spans="16:17">
      <c r="P94564" s="63"/>
      <c r="Q94564" s="63"/>
    </row>
    <row r="94565" spans="16:17">
      <c r="P94565" s="63"/>
      <c r="Q94565" s="63"/>
    </row>
    <row r="94566" spans="16:17">
      <c r="P94566" s="63"/>
      <c r="Q94566" s="63"/>
    </row>
    <row r="94567" spans="16:17">
      <c r="P94567" s="63"/>
      <c r="Q94567" s="63"/>
    </row>
    <row r="94568" spans="16:17">
      <c r="P94568" s="63"/>
      <c r="Q94568" s="63"/>
    </row>
    <row r="94569" spans="16:17">
      <c r="P94569" s="63"/>
      <c r="Q94569" s="63"/>
    </row>
    <row r="94570" spans="16:17">
      <c r="P94570" s="63"/>
      <c r="Q94570" s="63"/>
    </row>
    <row r="94571" spans="16:17">
      <c r="P94571" s="63"/>
      <c r="Q94571" s="63"/>
    </row>
    <row r="94572" spans="16:17">
      <c r="P94572" s="63"/>
      <c r="Q94572" s="63"/>
    </row>
    <row r="94573" spans="16:17">
      <c r="P94573" s="63"/>
      <c r="Q94573" s="63"/>
    </row>
    <row r="94574" spans="16:17">
      <c r="P94574" s="63"/>
      <c r="Q94574" s="63"/>
    </row>
    <row r="94575" spans="16:17">
      <c r="P94575" s="63"/>
      <c r="Q94575" s="63"/>
    </row>
    <row r="94576" spans="16:17">
      <c r="P94576" s="63"/>
      <c r="Q94576" s="63"/>
    </row>
    <row r="94577" spans="16:17">
      <c r="P94577" s="63"/>
      <c r="Q94577" s="63"/>
    </row>
    <row r="94578" spans="16:17">
      <c r="P94578" s="63"/>
      <c r="Q94578" s="63"/>
    </row>
    <row r="94579" spans="16:17">
      <c r="P94579" s="63"/>
      <c r="Q94579" s="63"/>
    </row>
    <row r="94580" spans="16:17">
      <c r="P94580" s="63"/>
      <c r="Q94580" s="63"/>
    </row>
    <row r="94581" spans="16:17">
      <c r="P94581" s="63"/>
      <c r="Q94581" s="63"/>
    </row>
    <row r="94582" spans="16:17">
      <c r="P94582" s="63"/>
      <c r="Q94582" s="63"/>
    </row>
    <row r="94583" spans="16:17">
      <c r="P94583" s="63"/>
      <c r="Q94583" s="63"/>
    </row>
    <row r="94584" spans="16:17">
      <c r="P94584" s="63"/>
      <c r="Q94584" s="63"/>
    </row>
    <row r="94585" spans="16:17">
      <c r="P94585" s="63"/>
      <c r="Q94585" s="63"/>
    </row>
    <row r="94586" spans="16:17">
      <c r="P94586" s="63"/>
      <c r="Q94586" s="63"/>
    </row>
    <row r="94587" spans="16:17">
      <c r="P94587" s="63"/>
      <c r="Q94587" s="63"/>
    </row>
    <row r="94588" spans="16:17">
      <c r="P94588" s="63"/>
      <c r="Q94588" s="63"/>
    </row>
    <row r="94589" spans="16:17">
      <c r="P94589" s="63"/>
      <c r="Q94589" s="63"/>
    </row>
    <row r="94590" spans="16:17">
      <c r="P94590" s="63"/>
      <c r="Q94590" s="63"/>
    </row>
    <row r="94591" spans="16:17">
      <c r="P94591" s="63"/>
      <c r="Q94591" s="63"/>
    </row>
    <row r="94592" spans="16:17">
      <c r="P94592" s="63"/>
      <c r="Q94592" s="63"/>
    </row>
    <row r="94593" spans="16:17">
      <c r="P94593" s="63"/>
      <c r="Q94593" s="63"/>
    </row>
    <row r="94594" spans="16:17">
      <c r="P94594" s="63"/>
      <c r="Q94594" s="63"/>
    </row>
    <row r="94595" spans="16:17">
      <c r="P94595" s="63"/>
      <c r="Q94595" s="63"/>
    </row>
    <row r="94596" spans="16:17">
      <c r="P94596" s="63"/>
      <c r="Q94596" s="63"/>
    </row>
    <row r="94597" spans="16:17">
      <c r="P94597" s="63"/>
      <c r="Q94597" s="63"/>
    </row>
    <row r="94598" spans="16:17">
      <c r="P94598" s="63"/>
      <c r="Q94598" s="63"/>
    </row>
    <row r="94599" spans="16:17">
      <c r="P94599" s="63"/>
      <c r="Q94599" s="63"/>
    </row>
    <row r="94600" spans="16:17">
      <c r="P94600" s="63"/>
      <c r="Q94600" s="63"/>
    </row>
    <row r="94601" spans="16:17">
      <c r="P94601" s="63"/>
      <c r="Q94601" s="63"/>
    </row>
    <row r="94602" spans="16:17">
      <c r="P94602" s="63"/>
      <c r="Q94602" s="63"/>
    </row>
    <row r="94603" spans="16:17">
      <c r="P94603" s="63"/>
      <c r="Q94603" s="63"/>
    </row>
    <row r="94604" spans="16:17">
      <c r="P94604" s="63"/>
      <c r="Q94604" s="63"/>
    </row>
    <row r="94605" spans="16:17">
      <c r="P94605" s="63"/>
      <c r="Q94605" s="63"/>
    </row>
    <row r="94606" spans="16:17">
      <c r="P94606" s="63"/>
      <c r="Q94606" s="63"/>
    </row>
    <row r="94607" spans="16:17">
      <c r="P94607" s="63"/>
      <c r="Q94607" s="63"/>
    </row>
    <row r="94608" spans="16:17">
      <c r="P94608" s="63"/>
      <c r="Q94608" s="63"/>
    </row>
    <row r="94609" spans="16:17">
      <c r="P94609" s="63"/>
      <c r="Q94609" s="63"/>
    </row>
    <row r="94610" spans="16:17">
      <c r="P94610" s="63"/>
      <c r="Q94610" s="63"/>
    </row>
    <row r="94611" spans="16:17">
      <c r="P94611" s="63"/>
      <c r="Q94611" s="63"/>
    </row>
    <row r="94612" spans="16:17">
      <c r="P94612" s="63"/>
      <c r="Q94612" s="63"/>
    </row>
    <row r="94613" spans="16:17">
      <c r="P94613" s="63"/>
      <c r="Q94613" s="63"/>
    </row>
    <row r="94614" spans="16:17">
      <c r="P94614" s="63"/>
      <c r="Q94614" s="63"/>
    </row>
    <row r="94615" spans="16:17">
      <c r="P94615" s="63"/>
      <c r="Q94615" s="63"/>
    </row>
    <row r="94616" spans="16:17">
      <c r="P94616" s="63"/>
      <c r="Q94616" s="63"/>
    </row>
    <row r="94617" spans="16:17">
      <c r="P94617" s="63"/>
      <c r="Q94617" s="63"/>
    </row>
    <row r="94618" spans="16:17">
      <c r="P94618" s="63"/>
      <c r="Q94618" s="63"/>
    </row>
    <row r="94619" spans="16:17">
      <c r="P94619" s="63"/>
      <c r="Q94619" s="63"/>
    </row>
    <row r="94620" spans="16:17">
      <c r="P94620" s="63"/>
      <c r="Q94620" s="63"/>
    </row>
    <row r="94621" spans="16:17">
      <c r="P94621" s="63"/>
      <c r="Q94621" s="63"/>
    </row>
    <row r="94622" spans="16:17">
      <c r="P94622" s="63"/>
      <c r="Q94622" s="63"/>
    </row>
    <row r="94623" spans="16:17">
      <c r="P94623" s="63"/>
      <c r="Q94623" s="63"/>
    </row>
    <row r="94624" spans="16:17">
      <c r="P94624" s="63"/>
      <c r="Q94624" s="63"/>
    </row>
    <row r="94625" spans="16:17">
      <c r="P94625" s="63"/>
      <c r="Q94625" s="63"/>
    </row>
    <row r="94626" spans="16:17">
      <c r="P94626" s="63"/>
      <c r="Q94626" s="63"/>
    </row>
    <row r="94627" spans="16:17">
      <c r="P94627" s="63"/>
      <c r="Q94627" s="63"/>
    </row>
    <row r="94628" spans="16:17">
      <c r="P94628" s="63"/>
      <c r="Q94628" s="63"/>
    </row>
    <row r="94629" spans="16:17">
      <c r="P94629" s="63"/>
      <c r="Q94629" s="63"/>
    </row>
    <row r="94630" spans="16:17">
      <c r="P94630" s="63"/>
      <c r="Q94630" s="63"/>
    </row>
    <row r="94631" spans="16:17">
      <c r="P94631" s="63"/>
      <c r="Q94631" s="63"/>
    </row>
    <row r="94632" spans="16:17">
      <c r="P94632" s="63"/>
      <c r="Q94632" s="63"/>
    </row>
    <row r="94633" spans="16:17">
      <c r="P94633" s="63"/>
      <c r="Q94633" s="63"/>
    </row>
    <row r="94634" spans="16:17">
      <c r="P94634" s="63"/>
      <c r="Q94634" s="63"/>
    </row>
    <row r="94635" spans="16:17">
      <c r="P94635" s="63"/>
      <c r="Q94635" s="63"/>
    </row>
    <row r="94636" spans="16:17">
      <c r="P94636" s="63"/>
      <c r="Q94636" s="63"/>
    </row>
    <row r="94637" spans="16:17">
      <c r="P94637" s="63"/>
      <c r="Q94637" s="63"/>
    </row>
    <row r="94638" spans="16:17">
      <c r="P94638" s="63"/>
      <c r="Q94638" s="63"/>
    </row>
    <row r="94639" spans="16:17">
      <c r="P94639" s="63"/>
      <c r="Q94639" s="63"/>
    </row>
    <row r="94640" spans="16:17">
      <c r="P94640" s="63"/>
      <c r="Q94640" s="63"/>
    </row>
    <row r="94641" spans="16:17">
      <c r="P94641" s="63"/>
      <c r="Q94641" s="63"/>
    </row>
    <row r="94642" spans="16:17">
      <c r="P94642" s="63"/>
      <c r="Q94642" s="63"/>
    </row>
    <row r="94643" spans="16:17">
      <c r="P94643" s="63"/>
      <c r="Q94643" s="63"/>
    </row>
    <row r="94644" spans="16:17">
      <c r="P94644" s="63"/>
      <c r="Q94644" s="63"/>
    </row>
    <row r="94645" spans="16:17">
      <c r="P94645" s="63"/>
      <c r="Q94645" s="63"/>
    </row>
    <row r="94646" spans="16:17">
      <c r="P94646" s="63"/>
      <c r="Q94646" s="63"/>
    </row>
    <row r="94647" spans="16:17">
      <c r="P94647" s="63"/>
      <c r="Q94647" s="63"/>
    </row>
    <row r="94648" spans="16:17">
      <c r="P94648" s="63"/>
      <c r="Q94648" s="63"/>
    </row>
    <row r="94649" spans="16:17">
      <c r="P94649" s="63"/>
      <c r="Q94649" s="63"/>
    </row>
    <row r="94650" spans="16:17">
      <c r="P94650" s="63"/>
      <c r="Q94650" s="63"/>
    </row>
    <row r="94651" spans="16:17">
      <c r="P94651" s="63"/>
      <c r="Q94651" s="63"/>
    </row>
    <row r="94652" spans="16:17">
      <c r="P94652" s="63"/>
      <c r="Q94652" s="63"/>
    </row>
    <row r="94653" spans="16:17">
      <c r="P94653" s="63"/>
      <c r="Q94653" s="63"/>
    </row>
    <row r="94654" spans="16:17">
      <c r="P94654" s="63"/>
      <c r="Q94654" s="63"/>
    </row>
    <row r="94655" spans="16:17">
      <c r="P94655" s="63"/>
      <c r="Q94655" s="63"/>
    </row>
    <row r="94656" spans="16:17">
      <c r="P94656" s="63"/>
      <c r="Q94656" s="63"/>
    </row>
    <row r="94657" spans="16:17">
      <c r="P94657" s="63"/>
      <c r="Q94657" s="63"/>
    </row>
    <row r="94658" spans="16:17">
      <c r="P94658" s="63"/>
      <c r="Q94658" s="63"/>
    </row>
    <row r="94659" spans="16:17">
      <c r="P94659" s="63"/>
      <c r="Q94659" s="63"/>
    </row>
    <row r="94660" spans="16:17">
      <c r="P94660" s="63"/>
      <c r="Q94660" s="63"/>
    </row>
    <row r="94661" spans="16:17">
      <c r="P94661" s="63"/>
      <c r="Q94661" s="63"/>
    </row>
    <row r="94662" spans="16:17">
      <c r="P94662" s="63"/>
      <c r="Q94662" s="63"/>
    </row>
    <row r="94663" spans="16:17">
      <c r="P94663" s="63"/>
      <c r="Q94663" s="63"/>
    </row>
    <row r="94664" spans="16:17">
      <c r="P94664" s="63"/>
      <c r="Q94664" s="63"/>
    </row>
    <row r="94665" spans="16:17">
      <c r="P94665" s="63"/>
      <c r="Q94665" s="63"/>
    </row>
    <row r="94666" spans="16:17">
      <c r="P94666" s="63"/>
      <c r="Q94666" s="63"/>
    </row>
    <row r="94667" spans="16:17">
      <c r="P94667" s="63"/>
      <c r="Q94667" s="63"/>
    </row>
    <row r="94668" spans="16:17">
      <c r="P94668" s="63"/>
      <c r="Q94668" s="63"/>
    </row>
    <row r="94669" spans="16:17">
      <c r="P94669" s="63"/>
      <c r="Q94669" s="63"/>
    </row>
    <row r="94670" spans="16:17">
      <c r="P94670" s="63"/>
      <c r="Q94670" s="63"/>
    </row>
    <row r="94671" spans="16:17">
      <c r="P94671" s="63"/>
      <c r="Q94671" s="63"/>
    </row>
    <row r="94672" spans="16:17">
      <c r="P94672" s="63"/>
      <c r="Q94672" s="63"/>
    </row>
    <row r="94673" spans="16:17">
      <c r="P94673" s="63"/>
      <c r="Q94673" s="63"/>
    </row>
    <row r="94674" spans="16:17">
      <c r="P94674" s="63"/>
      <c r="Q94674" s="63"/>
    </row>
    <row r="94675" spans="16:17">
      <c r="P94675" s="63"/>
      <c r="Q94675" s="63"/>
    </row>
    <row r="94676" spans="16:17">
      <c r="P94676" s="63"/>
      <c r="Q94676" s="63"/>
    </row>
    <row r="94677" spans="16:17">
      <c r="P94677" s="63"/>
      <c r="Q94677" s="63"/>
    </row>
    <row r="94678" spans="16:17">
      <c r="P94678" s="63"/>
      <c r="Q94678" s="63"/>
    </row>
    <row r="94679" spans="16:17">
      <c r="P94679" s="63"/>
      <c r="Q94679" s="63"/>
    </row>
    <row r="94680" spans="16:17">
      <c r="P94680" s="63"/>
      <c r="Q94680" s="63"/>
    </row>
    <row r="94681" spans="16:17">
      <c r="P94681" s="63"/>
      <c r="Q94681" s="63"/>
    </row>
    <row r="94682" spans="16:17">
      <c r="P94682" s="63"/>
      <c r="Q94682" s="63"/>
    </row>
    <row r="94683" spans="16:17">
      <c r="P94683" s="63"/>
      <c r="Q94683" s="63"/>
    </row>
    <row r="94684" spans="16:17">
      <c r="P94684" s="63"/>
      <c r="Q94684" s="63"/>
    </row>
    <row r="94685" spans="16:17">
      <c r="P94685" s="63"/>
      <c r="Q94685" s="63"/>
    </row>
    <row r="94686" spans="16:17">
      <c r="P94686" s="63"/>
      <c r="Q94686" s="63"/>
    </row>
    <row r="94687" spans="16:17">
      <c r="P94687" s="63"/>
      <c r="Q94687" s="63"/>
    </row>
    <row r="94688" spans="16:17">
      <c r="P94688" s="63"/>
      <c r="Q94688" s="63"/>
    </row>
    <row r="94689" spans="16:17">
      <c r="P94689" s="63"/>
      <c r="Q94689" s="63"/>
    </row>
    <row r="94690" spans="16:17">
      <c r="P94690" s="63"/>
      <c r="Q94690" s="63"/>
    </row>
    <row r="94691" spans="16:17">
      <c r="P94691" s="63"/>
      <c r="Q94691" s="63"/>
    </row>
    <row r="94692" spans="16:17">
      <c r="P94692" s="63"/>
      <c r="Q94692" s="63"/>
    </row>
    <row r="94693" spans="16:17">
      <c r="P94693" s="63"/>
      <c r="Q94693" s="63"/>
    </row>
    <row r="94694" spans="16:17">
      <c r="P94694" s="63"/>
      <c r="Q94694" s="63"/>
    </row>
    <row r="94695" spans="16:17">
      <c r="P94695" s="63"/>
      <c r="Q94695" s="63"/>
    </row>
    <row r="94696" spans="16:17">
      <c r="P94696" s="63"/>
      <c r="Q94696" s="63"/>
    </row>
    <row r="94697" spans="16:17">
      <c r="P94697" s="63"/>
      <c r="Q94697" s="63"/>
    </row>
    <row r="94698" spans="16:17">
      <c r="P94698" s="63"/>
      <c r="Q94698" s="63"/>
    </row>
    <row r="94699" spans="16:17">
      <c r="P94699" s="63"/>
      <c r="Q94699" s="63"/>
    </row>
    <row r="94700" spans="16:17">
      <c r="P94700" s="63"/>
      <c r="Q94700" s="63"/>
    </row>
    <row r="94701" spans="16:17">
      <c r="P94701" s="63"/>
      <c r="Q94701" s="63"/>
    </row>
    <row r="94702" spans="16:17">
      <c r="P94702" s="63"/>
      <c r="Q94702" s="63"/>
    </row>
    <row r="94703" spans="16:17">
      <c r="P94703" s="63"/>
      <c r="Q94703" s="63"/>
    </row>
    <row r="94704" spans="16:17">
      <c r="P94704" s="63"/>
      <c r="Q94704" s="63"/>
    </row>
    <row r="94705" spans="16:17">
      <c r="P94705" s="63"/>
      <c r="Q94705" s="63"/>
    </row>
    <row r="94706" spans="16:17">
      <c r="P94706" s="63"/>
      <c r="Q94706" s="63"/>
    </row>
    <row r="94707" spans="16:17">
      <c r="P94707" s="63"/>
      <c r="Q94707" s="63"/>
    </row>
    <row r="94708" spans="16:17">
      <c r="P94708" s="63"/>
      <c r="Q94708" s="63"/>
    </row>
    <row r="94709" spans="16:17">
      <c r="P94709" s="63"/>
      <c r="Q94709" s="63"/>
    </row>
    <row r="94710" spans="16:17">
      <c r="P94710" s="63"/>
      <c r="Q94710" s="63"/>
    </row>
    <row r="94711" spans="16:17">
      <c r="P94711" s="63"/>
      <c r="Q94711" s="63"/>
    </row>
    <row r="94712" spans="16:17">
      <c r="P94712" s="63"/>
      <c r="Q94712" s="63"/>
    </row>
    <row r="94713" spans="16:17">
      <c r="P94713" s="63"/>
      <c r="Q94713" s="63"/>
    </row>
    <row r="94714" spans="16:17">
      <c r="P94714" s="63"/>
      <c r="Q94714" s="63"/>
    </row>
    <row r="94715" spans="16:17">
      <c r="P94715" s="63"/>
      <c r="Q94715" s="63"/>
    </row>
    <row r="94716" spans="16:17">
      <c r="P94716" s="63"/>
      <c r="Q94716" s="63"/>
    </row>
    <row r="94717" spans="16:17">
      <c r="P94717" s="63"/>
      <c r="Q94717" s="63"/>
    </row>
    <row r="94718" spans="16:17">
      <c r="P94718" s="63"/>
      <c r="Q94718" s="63"/>
    </row>
    <row r="94719" spans="16:17">
      <c r="P94719" s="63"/>
      <c r="Q94719" s="63"/>
    </row>
    <row r="94720" spans="16:17">
      <c r="P94720" s="63"/>
      <c r="Q94720" s="63"/>
    </row>
    <row r="94721" spans="16:17">
      <c r="P94721" s="63"/>
      <c r="Q94721" s="63"/>
    </row>
    <row r="94722" spans="16:17">
      <c r="P94722" s="63"/>
      <c r="Q94722" s="63"/>
    </row>
    <row r="94723" spans="16:17">
      <c r="P94723" s="63"/>
      <c r="Q94723" s="63"/>
    </row>
    <row r="94724" spans="16:17">
      <c r="P94724" s="63"/>
      <c r="Q94724" s="63"/>
    </row>
    <row r="94725" spans="16:17">
      <c r="P94725" s="63"/>
      <c r="Q94725" s="63"/>
    </row>
    <row r="94726" spans="16:17">
      <c r="P94726" s="63"/>
      <c r="Q94726" s="63"/>
    </row>
    <row r="94727" spans="16:17">
      <c r="P94727" s="63"/>
      <c r="Q94727" s="63"/>
    </row>
    <row r="94728" spans="16:17">
      <c r="P94728" s="63"/>
      <c r="Q94728" s="63"/>
    </row>
    <row r="94729" spans="16:17">
      <c r="P94729" s="63"/>
      <c r="Q94729" s="63"/>
    </row>
    <row r="94730" spans="16:17">
      <c r="P94730" s="63"/>
      <c r="Q94730" s="63"/>
    </row>
    <row r="94731" spans="16:17">
      <c r="P94731" s="63"/>
      <c r="Q94731" s="63"/>
    </row>
    <row r="94732" spans="16:17">
      <c r="P94732" s="63"/>
      <c r="Q94732" s="63"/>
    </row>
    <row r="94733" spans="16:17">
      <c r="P94733" s="63"/>
      <c r="Q94733" s="63"/>
    </row>
    <row r="94734" spans="16:17">
      <c r="P94734" s="63"/>
      <c r="Q94734" s="63"/>
    </row>
    <row r="94735" spans="16:17">
      <c r="P94735" s="63"/>
      <c r="Q94735" s="63"/>
    </row>
    <row r="94736" spans="16:17">
      <c r="P94736" s="63"/>
      <c r="Q94736" s="63"/>
    </row>
    <row r="94737" spans="16:17">
      <c r="P94737" s="63"/>
      <c r="Q94737" s="63"/>
    </row>
    <row r="94738" spans="16:17">
      <c r="P94738" s="63"/>
      <c r="Q94738" s="63"/>
    </row>
    <row r="94739" spans="16:17">
      <c r="P94739" s="63"/>
      <c r="Q94739" s="63"/>
    </row>
    <row r="94740" spans="16:17">
      <c r="P94740" s="63"/>
      <c r="Q94740" s="63"/>
    </row>
    <row r="94741" spans="16:17">
      <c r="P94741" s="63"/>
      <c r="Q94741" s="63"/>
    </row>
    <row r="94742" spans="16:17">
      <c r="P94742" s="63"/>
      <c r="Q94742" s="63"/>
    </row>
    <row r="94743" spans="16:17">
      <c r="P94743" s="63"/>
      <c r="Q94743" s="63"/>
    </row>
    <row r="94744" spans="16:17">
      <c r="P94744" s="63"/>
      <c r="Q94744" s="63"/>
    </row>
    <row r="94745" spans="16:17">
      <c r="P94745" s="63"/>
      <c r="Q94745" s="63"/>
    </row>
    <row r="94746" spans="16:17">
      <c r="P94746" s="63"/>
      <c r="Q94746" s="63"/>
    </row>
    <row r="94747" spans="16:17">
      <c r="P94747" s="63"/>
      <c r="Q94747" s="63"/>
    </row>
    <row r="94748" spans="16:17">
      <c r="P94748" s="63"/>
      <c r="Q94748" s="63"/>
    </row>
    <row r="94749" spans="16:17">
      <c r="P94749" s="63"/>
      <c r="Q94749" s="63"/>
    </row>
    <row r="94750" spans="16:17">
      <c r="P94750" s="63"/>
      <c r="Q94750" s="63"/>
    </row>
    <row r="94751" spans="16:17">
      <c r="P94751" s="63"/>
      <c r="Q94751" s="63"/>
    </row>
    <row r="94752" spans="16:17">
      <c r="P94752" s="63"/>
      <c r="Q94752" s="63"/>
    </row>
    <row r="94753" spans="16:17">
      <c r="P94753" s="63"/>
      <c r="Q94753" s="63"/>
    </row>
    <row r="94754" spans="16:17">
      <c r="P94754" s="63"/>
      <c r="Q94754" s="63"/>
    </row>
    <row r="94755" spans="16:17">
      <c r="P94755" s="63"/>
      <c r="Q94755" s="63"/>
    </row>
    <row r="94756" spans="16:17">
      <c r="P94756" s="63"/>
      <c r="Q94756" s="63"/>
    </row>
    <row r="94757" spans="16:17">
      <c r="P94757" s="63"/>
      <c r="Q94757" s="63"/>
    </row>
    <row r="94758" spans="16:17">
      <c r="P94758" s="63"/>
      <c r="Q94758" s="63"/>
    </row>
    <row r="94759" spans="16:17">
      <c r="P94759" s="63"/>
      <c r="Q94759" s="63"/>
    </row>
    <row r="94760" spans="16:17">
      <c r="P94760" s="63"/>
      <c r="Q94760" s="63"/>
    </row>
    <row r="94761" spans="16:17">
      <c r="P94761" s="63"/>
      <c r="Q94761" s="63"/>
    </row>
    <row r="94762" spans="16:17">
      <c r="P94762" s="63"/>
      <c r="Q94762" s="63"/>
    </row>
    <row r="94763" spans="16:17">
      <c r="P94763" s="63"/>
      <c r="Q94763" s="63"/>
    </row>
    <row r="94764" spans="16:17">
      <c r="P94764" s="63"/>
      <c r="Q94764" s="63"/>
    </row>
    <row r="94765" spans="16:17">
      <c r="P94765" s="63"/>
      <c r="Q94765" s="63"/>
    </row>
    <row r="94766" spans="16:17">
      <c r="P94766" s="63"/>
      <c r="Q94766" s="63"/>
    </row>
    <row r="94767" spans="16:17">
      <c r="P94767" s="63"/>
      <c r="Q94767" s="63"/>
    </row>
    <row r="94768" spans="16:17">
      <c r="P94768" s="63"/>
      <c r="Q94768" s="63"/>
    </row>
    <row r="94769" spans="16:17">
      <c r="P94769" s="63"/>
      <c r="Q94769" s="63"/>
    </row>
    <row r="94770" spans="16:17">
      <c r="P94770" s="63"/>
      <c r="Q94770" s="63"/>
    </row>
    <row r="94771" spans="16:17">
      <c r="P94771" s="63"/>
      <c r="Q94771" s="63"/>
    </row>
    <row r="94772" spans="16:17">
      <c r="P94772" s="63"/>
      <c r="Q94772" s="63"/>
    </row>
    <row r="94773" spans="16:17">
      <c r="P94773" s="63"/>
      <c r="Q94773" s="63"/>
    </row>
    <row r="94774" spans="16:17">
      <c r="P94774" s="63"/>
      <c r="Q94774" s="63"/>
    </row>
    <row r="94775" spans="16:17">
      <c r="P94775" s="63"/>
      <c r="Q94775" s="63"/>
    </row>
    <row r="94776" spans="16:17">
      <c r="P94776" s="63"/>
      <c r="Q94776" s="63"/>
    </row>
    <row r="94777" spans="16:17">
      <c r="P94777" s="63"/>
      <c r="Q94777" s="63"/>
    </row>
    <row r="94778" spans="16:17">
      <c r="P94778" s="63"/>
      <c r="Q94778" s="63"/>
    </row>
    <row r="94779" spans="16:17">
      <c r="P94779" s="63"/>
      <c r="Q94779" s="63"/>
    </row>
    <row r="94780" spans="16:17">
      <c r="P94780" s="63"/>
      <c r="Q94780" s="63"/>
    </row>
    <row r="94781" spans="16:17">
      <c r="P94781" s="63"/>
      <c r="Q94781" s="63"/>
    </row>
    <row r="94782" spans="16:17">
      <c r="P94782" s="63"/>
      <c r="Q94782" s="63"/>
    </row>
    <row r="94783" spans="16:17">
      <c r="P94783" s="63"/>
      <c r="Q94783" s="63"/>
    </row>
    <row r="94784" spans="16:17">
      <c r="P94784" s="63"/>
      <c r="Q94784" s="63"/>
    </row>
    <row r="94785" spans="16:17">
      <c r="P94785" s="63"/>
      <c r="Q94785" s="63"/>
    </row>
    <row r="94786" spans="16:17">
      <c r="P94786" s="63"/>
      <c r="Q94786" s="63"/>
    </row>
    <row r="94787" spans="16:17">
      <c r="P94787" s="63"/>
      <c r="Q94787" s="63"/>
    </row>
    <row r="94788" spans="16:17">
      <c r="P94788" s="63"/>
      <c r="Q94788" s="63"/>
    </row>
    <row r="94789" spans="16:17">
      <c r="P94789" s="63"/>
      <c r="Q94789" s="63"/>
    </row>
    <row r="94790" spans="16:17">
      <c r="P94790" s="63"/>
      <c r="Q94790" s="63"/>
    </row>
    <row r="94791" spans="16:17">
      <c r="P94791" s="63"/>
      <c r="Q94791" s="63"/>
    </row>
    <row r="94792" spans="16:17">
      <c r="P94792" s="63"/>
      <c r="Q94792" s="63"/>
    </row>
    <row r="94793" spans="16:17">
      <c r="P94793" s="63"/>
      <c r="Q94793" s="63"/>
    </row>
    <row r="94794" spans="16:17">
      <c r="P94794" s="63"/>
      <c r="Q94794" s="63"/>
    </row>
    <row r="94795" spans="16:17">
      <c r="P94795" s="63"/>
      <c r="Q94795" s="63"/>
    </row>
    <row r="94796" spans="16:17">
      <c r="P94796" s="63"/>
      <c r="Q94796" s="63"/>
    </row>
    <row r="94797" spans="16:17">
      <c r="P94797" s="63"/>
      <c r="Q94797" s="63"/>
    </row>
    <row r="94798" spans="16:17">
      <c r="P94798" s="63"/>
      <c r="Q94798" s="63"/>
    </row>
    <row r="94799" spans="16:17">
      <c r="P94799" s="63"/>
      <c r="Q94799" s="63"/>
    </row>
    <row r="94800" spans="16:17">
      <c r="P94800" s="63"/>
      <c r="Q94800" s="63"/>
    </row>
    <row r="94801" spans="16:17">
      <c r="P94801" s="63"/>
      <c r="Q94801" s="63"/>
    </row>
    <row r="94802" spans="16:17">
      <c r="P94802" s="63"/>
      <c r="Q94802" s="63"/>
    </row>
    <row r="94803" spans="16:17">
      <c r="P94803" s="63"/>
      <c r="Q94803" s="63"/>
    </row>
    <row r="94804" spans="16:17">
      <c r="P94804" s="63"/>
      <c r="Q94804" s="63"/>
    </row>
    <row r="94805" spans="16:17">
      <c r="P94805" s="63"/>
      <c r="Q94805" s="63"/>
    </row>
    <row r="94806" spans="16:17">
      <c r="P94806" s="63"/>
      <c r="Q94806" s="63"/>
    </row>
    <row r="94807" spans="16:17">
      <c r="P94807" s="63"/>
      <c r="Q94807" s="63"/>
    </row>
    <row r="94808" spans="16:17">
      <c r="P94808" s="63"/>
      <c r="Q94808" s="63"/>
    </row>
    <row r="94809" spans="16:17">
      <c r="P94809" s="63"/>
      <c r="Q94809" s="63"/>
    </row>
    <row r="94810" spans="16:17">
      <c r="P94810" s="63"/>
      <c r="Q94810" s="63"/>
    </row>
    <row r="94811" spans="16:17">
      <c r="P94811" s="63"/>
      <c r="Q94811" s="63"/>
    </row>
    <row r="94812" spans="16:17">
      <c r="P94812" s="63"/>
      <c r="Q94812" s="63"/>
    </row>
    <row r="94813" spans="16:17">
      <c r="P94813" s="63"/>
      <c r="Q94813" s="63"/>
    </row>
    <row r="94814" spans="16:17">
      <c r="P94814" s="63"/>
      <c r="Q94814" s="63"/>
    </row>
    <row r="94815" spans="16:17">
      <c r="P94815" s="63"/>
      <c r="Q94815" s="63"/>
    </row>
    <row r="94816" spans="16:17">
      <c r="P94816" s="63"/>
      <c r="Q94816" s="63"/>
    </row>
    <row r="94817" spans="16:17">
      <c r="P94817" s="63"/>
      <c r="Q94817" s="63"/>
    </row>
    <row r="94818" spans="16:17">
      <c r="P94818" s="63"/>
      <c r="Q94818" s="63"/>
    </row>
    <row r="94819" spans="16:17">
      <c r="P94819" s="63"/>
      <c r="Q94819" s="63"/>
    </row>
    <row r="94820" spans="16:17">
      <c r="P94820" s="63"/>
      <c r="Q94820" s="63"/>
    </row>
    <row r="94821" spans="16:17">
      <c r="P94821" s="63"/>
      <c r="Q94821" s="63"/>
    </row>
    <row r="94822" spans="16:17">
      <c r="P94822" s="63"/>
      <c r="Q94822" s="63"/>
    </row>
    <row r="94823" spans="16:17">
      <c r="P94823" s="63"/>
      <c r="Q94823" s="63"/>
    </row>
    <row r="94824" spans="16:17">
      <c r="P94824" s="63"/>
      <c r="Q94824" s="63"/>
    </row>
    <row r="94825" spans="16:17">
      <c r="P94825" s="63"/>
      <c r="Q94825" s="63"/>
    </row>
    <row r="94826" spans="16:17">
      <c r="P94826" s="63"/>
      <c r="Q94826" s="63"/>
    </row>
    <row r="94827" spans="16:17">
      <c r="P94827" s="63"/>
      <c r="Q94827" s="63"/>
    </row>
    <row r="94828" spans="16:17">
      <c r="P94828" s="63"/>
      <c r="Q94828" s="63"/>
    </row>
    <row r="94829" spans="16:17">
      <c r="P94829" s="63"/>
      <c r="Q94829" s="63"/>
    </row>
    <row r="94830" spans="16:17">
      <c r="P94830" s="63"/>
      <c r="Q94830" s="63"/>
    </row>
    <row r="94831" spans="16:17">
      <c r="P94831" s="63"/>
      <c r="Q94831" s="63"/>
    </row>
    <row r="94832" spans="16:17">
      <c r="P94832" s="63"/>
      <c r="Q94832" s="63"/>
    </row>
    <row r="94833" spans="16:17">
      <c r="P94833" s="63"/>
      <c r="Q94833" s="63"/>
    </row>
    <row r="94834" spans="16:17">
      <c r="P94834" s="63"/>
      <c r="Q94834" s="63"/>
    </row>
    <row r="94835" spans="16:17">
      <c r="P94835" s="63"/>
      <c r="Q94835" s="63"/>
    </row>
    <row r="94836" spans="16:17">
      <c r="P94836" s="63"/>
      <c r="Q94836" s="63"/>
    </row>
    <row r="94837" spans="16:17">
      <c r="P94837" s="63"/>
      <c r="Q94837" s="63"/>
    </row>
    <row r="94838" spans="16:17">
      <c r="P94838" s="63"/>
      <c r="Q94838" s="63"/>
    </row>
    <row r="94839" spans="16:17">
      <c r="P94839" s="63"/>
      <c r="Q94839" s="63"/>
    </row>
    <row r="94840" spans="16:17">
      <c r="P94840" s="63"/>
      <c r="Q94840" s="63"/>
    </row>
    <row r="94841" spans="16:17">
      <c r="P94841" s="63"/>
      <c r="Q94841" s="63"/>
    </row>
    <row r="94842" spans="16:17">
      <c r="P94842" s="63"/>
      <c r="Q94842" s="63"/>
    </row>
    <row r="94843" spans="16:17">
      <c r="P94843" s="63"/>
      <c r="Q94843" s="63"/>
    </row>
    <row r="94844" spans="16:17">
      <c r="P94844" s="63"/>
      <c r="Q94844" s="63"/>
    </row>
    <row r="94845" spans="16:17">
      <c r="P94845" s="63"/>
      <c r="Q94845" s="63"/>
    </row>
    <row r="94846" spans="16:17">
      <c r="P94846" s="63"/>
      <c r="Q94846" s="63"/>
    </row>
    <row r="94847" spans="16:17">
      <c r="P94847" s="63"/>
      <c r="Q94847" s="63"/>
    </row>
    <row r="94848" spans="16:17">
      <c r="P94848" s="63"/>
      <c r="Q94848" s="63"/>
    </row>
    <row r="94849" spans="16:17">
      <c r="P94849" s="63"/>
      <c r="Q94849" s="63"/>
    </row>
    <row r="94850" spans="16:17">
      <c r="P94850" s="63"/>
      <c r="Q94850" s="63"/>
    </row>
    <row r="94851" spans="16:17">
      <c r="P94851" s="63"/>
      <c r="Q94851" s="63"/>
    </row>
    <row r="94852" spans="16:17">
      <c r="P94852" s="63"/>
      <c r="Q94852" s="63"/>
    </row>
    <row r="94853" spans="16:17">
      <c r="P94853" s="63"/>
      <c r="Q94853" s="63"/>
    </row>
    <row r="94854" spans="16:17">
      <c r="P94854" s="63"/>
      <c r="Q94854" s="63"/>
    </row>
    <row r="94855" spans="16:17">
      <c r="P94855" s="63"/>
      <c r="Q94855" s="63"/>
    </row>
    <row r="94856" spans="16:17">
      <c r="P94856" s="63"/>
      <c r="Q94856" s="63"/>
    </row>
    <row r="94857" spans="16:17">
      <c r="P94857" s="63"/>
      <c r="Q94857" s="63"/>
    </row>
    <row r="94858" spans="16:17">
      <c r="P94858" s="63"/>
      <c r="Q94858" s="63"/>
    </row>
    <row r="94859" spans="16:17">
      <c r="P94859" s="63"/>
      <c r="Q94859" s="63"/>
    </row>
    <row r="94860" spans="16:17">
      <c r="P94860" s="63"/>
      <c r="Q94860" s="63"/>
    </row>
    <row r="94861" spans="16:17">
      <c r="P94861" s="63"/>
      <c r="Q94861" s="63"/>
    </row>
    <row r="94862" spans="16:17">
      <c r="P94862" s="63"/>
      <c r="Q94862" s="63"/>
    </row>
    <row r="94863" spans="16:17">
      <c r="P94863" s="63"/>
      <c r="Q94863" s="63"/>
    </row>
    <row r="94864" spans="16:17">
      <c r="P94864" s="63"/>
      <c r="Q94864" s="63"/>
    </row>
    <row r="94865" spans="16:17">
      <c r="P94865" s="63"/>
      <c r="Q94865" s="63"/>
    </row>
    <row r="94866" spans="16:17">
      <c r="P94866" s="63"/>
      <c r="Q94866" s="63"/>
    </row>
    <row r="94867" spans="16:17">
      <c r="P94867" s="63"/>
      <c r="Q94867" s="63"/>
    </row>
    <row r="94868" spans="16:17">
      <c r="P94868" s="63"/>
      <c r="Q94868" s="63"/>
    </row>
    <row r="94869" spans="16:17">
      <c r="P94869" s="63"/>
      <c r="Q94869" s="63"/>
    </row>
    <row r="94870" spans="16:17">
      <c r="P94870" s="63"/>
      <c r="Q94870" s="63"/>
    </row>
    <row r="94871" spans="16:17">
      <c r="P94871" s="63"/>
      <c r="Q94871" s="63"/>
    </row>
    <row r="94872" spans="16:17">
      <c r="P94872" s="63"/>
      <c r="Q94872" s="63"/>
    </row>
    <row r="94873" spans="16:17">
      <c r="P94873" s="63"/>
      <c r="Q94873" s="63"/>
    </row>
    <row r="94874" spans="16:17">
      <c r="P94874" s="63"/>
      <c r="Q94874" s="63"/>
    </row>
    <row r="94875" spans="16:17">
      <c r="P94875" s="63"/>
      <c r="Q94875" s="63"/>
    </row>
    <row r="94876" spans="16:17">
      <c r="P94876" s="63"/>
      <c r="Q94876" s="63"/>
    </row>
    <row r="94877" spans="16:17">
      <c r="P94877" s="63"/>
      <c r="Q94877" s="63"/>
    </row>
    <row r="94878" spans="16:17">
      <c r="P94878" s="63"/>
      <c r="Q94878" s="63"/>
    </row>
    <row r="94879" spans="16:17">
      <c r="P94879" s="63"/>
      <c r="Q94879" s="63"/>
    </row>
    <row r="94880" spans="16:17">
      <c r="P94880" s="63"/>
      <c r="Q94880" s="63"/>
    </row>
    <row r="94881" spans="16:17">
      <c r="P94881" s="63"/>
      <c r="Q94881" s="63"/>
    </row>
    <row r="94882" spans="16:17">
      <c r="P94882" s="63"/>
      <c r="Q94882" s="63"/>
    </row>
    <row r="94883" spans="16:17">
      <c r="P94883" s="63"/>
      <c r="Q94883" s="63"/>
    </row>
    <row r="94884" spans="16:17">
      <c r="P94884" s="63"/>
      <c r="Q94884" s="63"/>
    </row>
    <row r="94885" spans="16:17">
      <c r="P94885" s="63"/>
      <c r="Q94885" s="63"/>
    </row>
    <row r="94886" spans="16:17">
      <c r="P94886" s="63"/>
      <c r="Q94886" s="63"/>
    </row>
    <row r="94887" spans="16:17">
      <c r="P94887" s="63"/>
      <c r="Q94887" s="63"/>
    </row>
    <row r="94888" spans="16:17">
      <c r="P94888" s="63"/>
      <c r="Q94888" s="63"/>
    </row>
    <row r="94889" spans="16:17">
      <c r="P94889" s="63"/>
      <c r="Q94889" s="63"/>
    </row>
    <row r="94890" spans="16:17">
      <c r="P94890" s="63"/>
      <c r="Q94890" s="63"/>
    </row>
    <row r="94891" spans="16:17">
      <c r="P94891" s="63"/>
      <c r="Q94891" s="63"/>
    </row>
    <row r="94892" spans="16:17">
      <c r="P94892" s="63"/>
      <c r="Q94892" s="63"/>
    </row>
    <row r="94893" spans="16:17">
      <c r="P94893" s="63"/>
      <c r="Q94893" s="63"/>
    </row>
    <row r="94894" spans="16:17">
      <c r="P94894" s="63"/>
      <c r="Q94894" s="63"/>
    </row>
    <row r="94895" spans="16:17">
      <c r="P94895" s="63"/>
      <c r="Q94895" s="63"/>
    </row>
    <row r="94896" spans="16:17">
      <c r="P94896" s="63"/>
      <c r="Q94896" s="63"/>
    </row>
    <row r="94897" spans="16:17">
      <c r="P94897" s="63"/>
      <c r="Q94897" s="63"/>
    </row>
    <row r="94898" spans="16:17">
      <c r="P94898" s="63"/>
      <c r="Q94898" s="63"/>
    </row>
    <row r="94899" spans="16:17">
      <c r="P94899" s="63"/>
      <c r="Q94899" s="63"/>
    </row>
    <row r="94900" spans="16:17">
      <c r="P94900" s="63"/>
      <c r="Q94900" s="63"/>
    </row>
    <row r="94901" spans="16:17">
      <c r="P94901" s="63"/>
      <c r="Q94901" s="63"/>
    </row>
    <row r="94902" spans="16:17">
      <c r="P94902" s="63"/>
      <c r="Q94902" s="63"/>
    </row>
    <row r="94903" spans="16:17">
      <c r="P94903" s="63"/>
      <c r="Q94903" s="63"/>
    </row>
    <row r="94904" spans="16:17">
      <c r="P94904" s="63"/>
      <c r="Q94904" s="63"/>
    </row>
    <row r="94905" spans="16:17">
      <c r="P94905" s="63"/>
      <c r="Q94905" s="63"/>
    </row>
    <row r="94906" spans="16:17">
      <c r="P94906" s="63"/>
      <c r="Q94906" s="63"/>
    </row>
    <row r="94907" spans="16:17">
      <c r="P94907" s="63"/>
      <c r="Q94907" s="63"/>
    </row>
    <row r="94908" spans="16:17">
      <c r="P94908" s="63"/>
      <c r="Q94908" s="63"/>
    </row>
    <row r="94909" spans="16:17">
      <c r="P94909" s="63"/>
      <c r="Q94909" s="63"/>
    </row>
    <row r="94910" spans="16:17">
      <c r="P94910" s="63"/>
      <c r="Q94910" s="63"/>
    </row>
    <row r="94911" spans="16:17">
      <c r="P94911" s="63"/>
      <c r="Q94911" s="63"/>
    </row>
    <row r="94912" spans="16:17">
      <c r="P94912" s="63"/>
      <c r="Q94912" s="63"/>
    </row>
    <row r="94913" spans="16:17">
      <c r="P94913" s="63"/>
      <c r="Q94913" s="63"/>
    </row>
    <row r="94914" spans="16:17">
      <c r="P94914" s="63"/>
      <c r="Q94914" s="63"/>
    </row>
    <row r="94915" spans="16:17">
      <c r="P94915" s="63"/>
      <c r="Q94915" s="63"/>
    </row>
    <row r="94916" spans="16:17">
      <c r="P94916" s="63"/>
      <c r="Q94916" s="63"/>
    </row>
    <row r="94917" spans="16:17">
      <c r="P94917" s="63"/>
      <c r="Q94917" s="63"/>
    </row>
    <row r="94918" spans="16:17">
      <c r="P94918" s="63"/>
      <c r="Q94918" s="63"/>
    </row>
    <row r="94919" spans="16:17">
      <c r="P94919" s="63"/>
      <c r="Q94919" s="63"/>
    </row>
    <row r="94920" spans="16:17">
      <c r="P94920" s="63"/>
      <c r="Q94920" s="63"/>
    </row>
    <row r="94921" spans="16:17">
      <c r="P94921" s="63"/>
      <c r="Q94921" s="63"/>
    </row>
    <row r="94922" spans="16:17">
      <c r="P94922" s="63"/>
      <c r="Q94922" s="63"/>
    </row>
    <row r="94923" spans="16:17">
      <c r="P94923" s="63"/>
      <c r="Q94923" s="63"/>
    </row>
    <row r="94924" spans="16:17">
      <c r="P94924" s="63"/>
      <c r="Q94924" s="63"/>
    </row>
    <row r="94925" spans="16:17">
      <c r="P94925" s="63"/>
      <c r="Q94925" s="63"/>
    </row>
    <row r="94926" spans="16:17">
      <c r="P94926" s="63"/>
      <c r="Q94926" s="63"/>
    </row>
    <row r="94927" spans="16:17">
      <c r="P94927" s="63"/>
      <c r="Q94927" s="63"/>
    </row>
    <row r="94928" spans="16:17">
      <c r="P94928" s="63"/>
      <c r="Q94928" s="63"/>
    </row>
    <row r="94929" spans="16:17">
      <c r="P94929" s="63"/>
      <c r="Q94929" s="63"/>
    </row>
    <row r="94930" spans="16:17">
      <c r="P94930" s="63"/>
      <c r="Q94930" s="63"/>
    </row>
    <row r="94931" spans="16:17">
      <c r="P94931" s="63"/>
      <c r="Q94931" s="63"/>
    </row>
    <row r="94932" spans="16:17">
      <c r="P94932" s="63"/>
      <c r="Q94932" s="63"/>
    </row>
    <row r="94933" spans="16:17">
      <c r="P94933" s="63"/>
      <c r="Q94933" s="63"/>
    </row>
    <row r="94934" spans="16:17">
      <c r="P94934" s="63"/>
      <c r="Q94934" s="63"/>
    </row>
    <row r="94935" spans="16:17">
      <c r="P94935" s="63"/>
      <c r="Q94935" s="63"/>
    </row>
    <row r="94936" spans="16:17">
      <c r="P94936" s="63"/>
      <c r="Q94936" s="63"/>
    </row>
    <row r="94937" spans="16:17">
      <c r="P94937" s="63"/>
      <c r="Q94937" s="63"/>
    </row>
    <row r="94938" spans="16:17">
      <c r="P94938" s="63"/>
      <c r="Q94938" s="63"/>
    </row>
    <row r="94939" spans="16:17">
      <c r="P94939" s="63"/>
      <c r="Q94939" s="63"/>
    </row>
    <row r="94940" spans="16:17">
      <c r="P94940" s="63"/>
      <c r="Q94940" s="63"/>
    </row>
    <row r="94941" spans="16:17">
      <c r="P94941" s="63"/>
      <c r="Q94941" s="63"/>
    </row>
    <row r="94942" spans="16:17">
      <c r="P94942" s="63"/>
      <c r="Q94942" s="63"/>
    </row>
    <row r="94943" spans="16:17">
      <c r="P94943" s="63"/>
      <c r="Q94943" s="63"/>
    </row>
    <row r="94944" spans="16:17">
      <c r="P94944" s="63"/>
      <c r="Q94944" s="63"/>
    </row>
    <row r="94945" spans="16:17">
      <c r="P94945" s="63"/>
      <c r="Q94945" s="63"/>
    </row>
    <row r="94946" spans="16:17">
      <c r="P94946" s="63"/>
      <c r="Q94946" s="63"/>
    </row>
    <row r="94947" spans="16:17">
      <c r="P94947" s="63"/>
      <c r="Q94947" s="63"/>
    </row>
    <row r="94948" spans="16:17">
      <c r="P94948" s="63"/>
      <c r="Q94948" s="63"/>
    </row>
    <row r="94949" spans="16:17">
      <c r="P94949" s="63"/>
      <c r="Q94949" s="63"/>
    </row>
    <row r="94950" spans="16:17">
      <c r="P94950" s="63"/>
      <c r="Q94950" s="63"/>
    </row>
    <row r="94951" spans="16:17">
      <c r="P94951" s="63"/>
      <c r="Q94951" s="63"/>
    </row>
    <row r="94952" spans="16:17">
      <c r="P94952" s="63"/>
      <c r="Q94952" s="63"/>
    </row>
    <row r="94953" spans="16:17">
      <c r="P94953" s="63"/>
      <c r="Q94953" s="63"/>
    </row>
    <row r="94954" spans="16:17">
      <c r="P94954" s="63"/>
      <c r="Q94954" s="63"/>
    </row>
    <row r="94955" spans="16:17">
      <c r="P94955" s="63"/>
      <c r="Q94955" s="63"/>
    </row>
    <row r="94956" spans="16:17">
      <c r="P94956" s="63"/>
      <c r="Q94956" s="63"/>
    </row>
    <row r="94957" spans="16:17">
      <c r="P94957" s="63"/>
      <c r="Q94957" s="63"/>
    </row>
    <row r="94958" spans="16:17">
      <c r="P94958" s="63"/>
      <c r="Q94958" s="63"/>
    </row>
    <row r="94959" spans="16:17">
      <c r="P94959" s="63"/>
      <c r="Q94959" s="63"/>
    </row>
    <row r="94960" spans="16:17">
      <c r="P94960" s="63"/>
      <c r="Q94960" s="63"/>
    </row>
    <row r="94961" spans="16:17">
      <c r="P94961" s="63"/>
      <c r="Q94961" s="63"/>
    </row>
    <row r="94962" spans="16:17">
      <c r="P94962" s="63"/>
      <c r="Q94962" s="63"/>
    </row>
    <row r="94963" spans="16:17">
      <c r="P94963" s="63"/>
      <c r="Q94963" s="63"/>
    </row>
    <row r="94964" spans="16:17">
      <c r="P94964" s="63"/>
      <c r="Q94964" s="63"/>
    </row>
    <row r="94965" spans="16:17">
      <c r="P94965" s="63"/>
      <c r="Q94965" s="63"/>
    </row>
    <row r="94966" spans="16:17">
      <c r="P94966" s="63"/>
      <c r="Q94966" s="63"/>
    </row>
    <row r="94967" spans="16:17">
      <c r="P94967" s="63"/>
      <c r="Q94967" s="63"/>
    </row>
    <row r="94968" spans="16:17">
      <c r="P94968" s="63"/>
      <c r="Q94968" s="63"/>
    </row>
    <row r="94969" spans="16:17">
      <c r="P94969" s="63"/>
      <c r="Q94969" s="63"/>
    </row>
    <row r="94970" spans="16:17">
      <c r="P94970" s="63"/>
      <c r="Q94970" s="63"/>
    </row>
    <row r="94971" spans="16:17">
      <c r="P94971" s="63"/>
      <c r="Q94971" s="63"/>
    </row>
    <row r="94972" spans="16:17">
      <c r="P94972" s="63"/>
      <c r="Q94972" s="63"/>
    </row>
    <row r="94973" spans="16:17">
      <c r="P94973" s="63"/>
      <c r="Q94973" s="63"/>
    </row>
    <row r="94974" spans="16:17">
      <c r="P94974" s="63"/>
      <c r="Q94974" s="63"/>
    </row>
    <row r="94975" spans="16:17">
      <c r="P94975" s="63"/>
      <c r="Q94975" s="63"/>
    </row>
    <row r="94976" spans="16:17">
      <c r="P94976" s="63"/>
      <c r="Q94976" s="63"/>
    </row>
    <row r="94977" spans="16:17">
      <c r="P94977" s="63"/>
      <c r="Q94977" s="63"/>
    </row>
    <row r="94978" spans="16:17">
      <c r="P94978" s="63"/>
      <c r="Q94978" s="63"/>
    </row>
    <row r="94979" spans="16:17">
      <c r="P94979" s="63"/>
      <c r="Q94979" s="63"/>
    </row>
    <row r="94980" spans="16:17">
      <c r="P94980" s="63"/>
      <c r="Q94980" s="63"/>
    </row>
    <row r="94981" spans="16:17">
      <c r="P94981" s="63"/>
      <c r="Q94981" s="63"/>
    </row>
    <row r="94982" spans="16:17">
      <c r="P94982" s="63"/>
      <c r="Q94982" s="63"/>
    </row>
    <row r="94983" spans="16:17">
      <c r="P94983" s="63"/>
      <c r="Q94983" s="63"/>
    </row>
    <row r="94984" spans="16:17">
      <c r="P94984" s="63"/>
      <c r="Q94984" s="63"/>
    </row>
    <row r="94985" spans="16:17">
      <c r="P94985" s="63"/>
      <c r="Q94985" s="63"/>
    </row>
    <row r="94986" spans="16:17">
      <c r="P94986" s="63"/>
      <c r="Q94986" s="63"/>
    </row>
    <row r="94987" spans="16:17">
      <c r="P94987" s="63"/>
      <c r="Q94987" s="63"/>
    </row>
    <row r="94988" spans="16:17">
      <c r="P94988" s="63"/>
      <c r="Q94988" s="63"/>
    </row>
    <row r="94989" spans="16:17">
      <c r="P94989" s="63"/>
      <c r="Q94989" s="63"/>
    </row>
    <row r="94990" spans="16:17">
      <c r="P94990" s="63"/>
      <c r="Q94990" s="63"/>
    </row>
    <row r="94991" spans="16:17">
      <c r="P94991" s="63"/>
      <c r="Q94991" s="63"/>
    </row>
    <row r="94992" spans="16:17">
      <c r="P94992" s="63"/>
      <c r="Q94992" s="63"/>
    </row>
    <row r="94993" spans="16:17">
      <c r="P94993" s="63"/>
      <c r="Q94993" s="63"/>
    </row>
    <row r="94994" spans="16:17">
      <c r="P94994" s="63"/>
      <c r="Q94994" s="63"/>
    </row>
    <row r="94995" spans="16:17">
      <c r="P94995" s="63"/>
      <c r="Q94995" s="63"/>
    </row>
    <row r="94996" spans="16:17">
      <c r="P94996" s="63"/>
      <c r="Q94996" s="63"/>
    </row>
    <row r="94997" spans="16:17">
      <c r="P94997" s="63"/>
      <c r="Q94997" s="63"/>
    </row>
    <row r="94998" spans="16:17">
      <c r="P94998" s="63"/>
      <c r="Q94998" s="63"/>
    </row>
    <row r="94999" spans="16:17">
      <c r="P94999" s="63"/>
      <c r="Q94999" s="63"/>
    </row>
    <row r="95000" spans="16:17">
      <c r="P95000" s="63"/>
      <c r="Q95000" s="63"/>
    </row>
    <row r="95001" spans="16:17">
      <c r="P95001" s="63"/>
      <c r="Q95001" s="63"/>
    </row>
    <row r="95002" spans="16:17">
      <c r="P95002" s="63"/>
      <c r="Q95002" s="63"/>
    </row>
    <row r="95003" spans="16:17">
      <c r="P95003" s="63"/>
      <c r="Q95003" s="63"/>
    </row>
    <row r="95004" spans="16:17">
      <c r="P95004" s="63"/>
      <c r="Q95004" s="63"/>
    </row>
    <row r="95005" spans="16:17">
      <c r="P95005" s="63"/>
      <c r="Q95005" s="63"/>
    </row>
    <row r="95006" spans="16:17">
      <c r="P95006" s="63"/>
      <c r="Q95006" s="63"/>
    </row>
    <row r="95007" spans="16:17">
      <c r="P95007" s="63"/>
      <c r="Q95007" s="63"/>
    </row>
    <row r="95008" spans="16:17">
      <c r="P95008" s="63"/>
      <c r="Q95008" s="63"/>
    </row>
    <row r="95009" spans="16:17">
      <c r="P95009" s="63"/>
      <c r="Q95009" s="63"/>
    </row>
    <row r="95010" spans="16:17">
      <c r="P95010" s="63"/>
      <c r="Q95010" s="63"/>
    </row>
    <row r="95011" spans="16:17">
      <c r="P95011" s="63"/>
      <c r="Q95011" s="63"/>
    </row>
    <row r="95012" spans="16:17">
      <c r="P95012" s="63"/>
      <c r="Q95012" s="63"/>
    </row>
    <row r="95013" spans="16:17">
      <c r="P95013" s="63"/>
      <c r="Q95013" s="63"/>
    </row>
    <row r="95014" spans="16:17">
      <c r="P95014" s="63"/>
      <c r="Q95014" s="63"/>
    </row>
    <row r="95015" spans="16:17">
      <c r="P95015" s="63"/>
      <c r="Q95015" s="63"/>
    </row>
    <row r="95016" spans="16:17">
      <c r="P95016" s="63"/>
      <c r="Q95016" s="63"/>
    </row>
    <row r="95017" spans="16:17">
      <c r="P95017" s="63"/>
      <c r="Q95017" s="63"/>
    </row>
    <row r="95018" spans="16:17">
      <c r="P95018" s="63"/>
      <c r="Q95018" s="63"/>
    </row>
    <row r="95019" spans="16:17">
      <c r="P95019" s="63"/>
      <c r="Q95019" s="63"/>
    </row>
    <row r="95020" spans="16:17">
      <c r="P95020" s="63"/>
      <c r="Q95020" s="63"/>
    </row>
    <row r="95021" spans="16:17">
      <c r="P95021" s="63"/>
      <c r="Q95021" s="63"/>
    </row>
    <row r="95022" spans="16:17">
      <c r="P95022" s="63"/>
      <c r="Q95022" s="63"/>
    </row>
    <row r="95023" spans="16:17">
      <c r="P95023" s="63"/>
      <c r="Q95023" s="63"/>
    </row>
    <row r="95024" spans="16:17">
      <c r="P95024" s="63"/>
      <c r="Q95024" s="63"/>
    </row>
    <row r="95025" spans="16:17">
      <c r="P95025" s="63"/>
      <c r="Q95025" s="63"/>
    </row>
    <row r="95026" spans="16:17">
      <c r="P95026" s="63"/>
      <c r="Q95026" s="63"/>
    </row>
    <row r="95027" spans="16:17">
      <c r="P95027" s="63"/>
      <c r="Q95027" s="63"/>
    </row>
    <row r="95028" spans="16:17">
      <c r="P95028" s="63"/>
      <c r="Q95028" s="63"/>
    </row>
    <row r="95029" spans="16:17">
      <c r="P95029" s="63"/>
      <c r="Q95029" s="63"/>
    </row>
    <row r="95030" spans="16:17">
      <c r="P95030" s="63"/>
      <c r="Q95030" s="63"/>
    </row>
    <row r="95031" spans="16:17">
      <c r="P95031" s="63"/>
      <c r="Q95031" s="63"/>
    </row>
    <row r="95032" spans="16:17">
      <c r="P95032" s="63"/>
      <c r="Q95032" s="63"/>
    </row>
    <row r="95033" spans="16:17">
      <c r="P95033" s="63"/>
      <c r="Q95033" s="63"/>
    </row>
    <row r="95034" spans="16:17">
      <c r="P95034" s="63"/>
      <c r="Q95034" s="63"/>
    </row>
    <row r="95035" spans="16:17">
      <c r="P95035" s="63"/>
      <c r="Q95035" s="63"/>
    </row>
    <row r="95036" spans="16:17">
      <c r="P95036" s="63"/>
      <c r="Q95036" s="63"/>
    </row>
    <row r="95037" spans="16:17">
      <c r="P95037" s="63"/>
      <c r="Q95037" s="63"/>
    </row>
    <row r="95038" spans="16:17">
      <c r="P95038" s="63"/>
      <c r="Q95038" s="63"/>
    </row>
    <row r="95039" spans="16:17">
      <c r="P95039" s="63"/>
      <c r="Q95039" s="63"/>
    </row>
    <row r="95040" spans="16:17">
      <c r="P95040" s="63"/>
      <c r="Q95040" s="63"/>
    </row>
    <row r="95041" spans="16:17">
      <c r="P95041" s="63"/>
      <c r="Q95041" s="63"/>
    </row>
    <row r="95042" spans="16:17">
      <c r="P95042" s="63"/>
      <c r="Q95042" s="63"/>
    </row>
    <row r="95043" spans="16:17">
      <c r="P95043" s="63"/>
      <c r="Q95043" s="63"/>
    </row>
    <row r="95044" spans="16:17">
      <c r="P95044" s="63"/>
      <c r="Q95044" s="63"/>
    </row>
    <row r="95045" spans="16:17">
      <c r="P95045" s="63"/>
      <c r="Q95045" s="63"/>
    </row>
    <row r="95046" spans="16:17">
      <c r="P95046" s="63"/>
      <c r="Q95046" s="63"/>
    </row>
    <row r="95047" spans="16:17">
      <c r="P95047" s="63"/>
      <c r="Q95047" s="63"/>
    </row>
    <row r="95048" spans="16:17">
      <c r="P95048" s="63"/>
      <c r="Q95048" s="63"/>
    </row>
    <row r="95049" spans="16:17">
      <c r="P95049" s="63"/>
      <c r="Q95049" s="63"/>
    </row>
    <row r="95050" spans="16:17">
      <c r="P95050" s="63"/>
      <c r="Q95050" s="63"/>
    </row>
    <row r="95051" spans="16:17">
      <c r="P95051" s="63"/>
      <c r="Q95051" s="63"/>
    </row>
    <row r="95052" spans="16:17">
      <c r="P95052" s="63"/>
      <c r="Q95052" s="63"/>
    </row>
    <row r="95053" spans="16:17">
      <c r="P95053" s="63"/>
      <c r="Q95053" s="63"/>
    </row>
    <row r="95054" spans="16:17">
      <c r="P95054" s="63"/>
      <c r="Q95054" s="63"/>
    </row>
    <row r="95055" spans="16:17">
      <c r="P95055" s="63"/>
      <c r="Q95055" s="63"/>
    </row>
    <row r="95056" spans="16:17">
      <c r="P95056" s="63"/>
      <c r="Q95056" s="63"/>
    </row>
    <row r="95057" spans="16:17">
      <c r="P95057" s="63"/>
      <c r="Q95057" s="63"/>
    </row>
    <row r="95058" spans="16:17">
      <c r="P95058" s="63"/>
      <c r="Q95058" s="63"/>
    </row>
    <row r="95059" spans="16:17">
      <c r="P95059" s="63"/>
      <c r="Q95059" s="63"/>
    </row>
    <row r="95060" spans="16:17">
      <c r="P95060" s="63"/>
      <c r="Q95060" s="63"/>
    </row>
    <row r="95061" spans="16:17">
      <c r="P95061" s="63"/>
      <c r="Q95061" s="63"/>
    </row>
    <row r="95062" spans="16:17">
      <c r="P95062" s="63"/>
      <c r="Q95062" s="63"/>
    </row>
    <row r="95063" spans="16:17">
      <c r="P95063" s="63"/>
      <c r="Q95063" s="63"/>
    </row>
    <row r="95064" spans="16:17">
      <c r="P95064" s="63"/>
      <c r="Q95064" s="63"/>
    </row>
    <row r="95065" spans="16:17">
      <c r="P95065" s="63"/>
      <c r="Q95065" s="63"/>
    </row>
    <row r="95066" spans="16:17">
      <c r="P95066" s="63"/>
      <c r="Q95066" s="63"/>
    </row>
    <row r="95067" spans="16:17">
      <c r="P95067" s="63"/>
      <c r="Q95067" s="63"/>
    </row>
    <row r="95068" spans="16:17">
      <c r="P95068" s="63"/>
      <c r="Q95068" s="63"/>
    </row>
    <row r="95069" spans="16:17">
      <c r="P95069" s="63"/>
      <c r="Q95069" s="63"/>
    </row>
    <row r="95070" spans="16:17">
      <c r="P95070" s="63"/>
      <c r="Q95070" s="63"/>
    </row>
    <row r="95071" spans="16:17">
      <c r="P95071" s="63"/>
      <c r="Q95071" s="63"/>
    </row>
    <row r="95072" spans="16:17">
      <c r="P95072" s="63"/>
      <c r="Q95072" s="63"/>
    </row>
    <row r="95073" spans="16:17">
      <c r="P95073" s="63"/>
      <c r="Q95073" s="63"/>
    </row>
    <row r="95074" spans="16:17">
      <c r="P95074" s="63"/>
      <c r="Q95074" s="63"/>
    </row>
    <row r="95075" spans="16:17">
      <c r="P95075" s="63"/>
      <c r="Q95075" s="63"/>
    </row>
    <row r="95076" spans="16:17">
      <c r="P95076" s="63"/>
      <c r="Q95076" s="63"/>
    </row>
    <row r="95077" spans="16:17">
      <c r="P95077" s="63"/>
      <c r="Q95077" s="63"/>
    </row>
    <row r="95078" spans="16:17">
      <c r="P95078" s="63"/>
      <c r="Q95078" s="63"/>
    </row>
    <row r="95079" spans="16:17">
      <c r="P95079" s="63"/>
      <c r="Q95079" s="63"/>
    </row>
    <row r="95080" spans="16:17">
      <c r="P95080" s="63"/>
      <c r="Q95080" s="63"/>
    </row>
    <row r="95081" spans="16:17">
      <c r="P95081" s="63"/>
      <c r="Q95081" s="63"/>
    </row>
    <row r="95082" spans="16:17">
      <c r="P95082" s="63"/>
      <c r="Q95082" s="63"/>
    </row>
    <row r="95083" spans="16:17">
      <c r="P95083" s="63"/>
      <c r="Q95083" s="63"/>
    </row>
    <row r="95084" spans="16:17">
      <c r="P95084" s="63"/>
      <c r="Q95084" s="63"/>
    </row>
    <row r="95085" spans="16:17">
      <c r="P95085" s="63"/>
      <c r="Q95085" s="63"/>
    </row>
    <row r="95086" spans="16:17">
      <c r="P95086" s="63"/>
      <c r="Q95086" s="63"/>
    </row>
    <row r="95087" spans="16:17">
      <c r="P95087" s="63"/>
      <c r="Q95087" s="63"/>
    </row>
    <row r="95088" spans="16:17">
      <c r="P95088" s="63"/>
      <c r="Q95088" s="63"/>
    </row>
    <row r="95089" spans="16:17">
      <c r="P95089" s="63"/>
      <c r="Q95089" s="63"/>
    </row>
    <row r="95090" spans="16:17">
      <c r="P95090" s="63"/>
      <c r="Q95090" s="63"/>
    </row>
    <row r="95091" spans="16:17">
      <c r="P95091" s="63"/>
      <c r="Q95091" s="63"/>
    </row>
    <row r="95092" spans="16:17">
      <c r="P95092" s="63"/>
      <c r="Q95092" s="63"/>
    </row>
    <row r="95093" spans="16:17">
      <c r="P95093" s="63"/>
      <c r="Q95093" s="63"/>
    </row>
    <row r="95094" spans="16:17">
      <c r="P95094" s="63"/>
      <c r="Q95094" s="63"/>
    </row>
    <row r="95095" spans="16:17">
      <c r="P95095" s="63"/>
      <c r="Q95095" s="63"/>
    </row>
    <row r="95096" spans="16:17">
      <c r="P95096" s="63"/>
      <c r="Q95096" s="63"/>
    </row>
    <row r="95097" spans="16:17">
      <c r="P95097" s="63"/>
      <c r="Q95097" s="63"/>
    </row>
    <row r="95098" spans="16:17">
      <c r="P95098" s="63"/>
      <c r="Q95098" s="63"/>
    </row>
    <row r="95099" spans="16:17">
      <c r="P95099" s="63"/>
      <c r="Q95099" s="63"/>
    </row>
    <row r="95100" spans="16:17">
      <c r="P95100" s="63"/>
      <c r="Q95100" s="63"/>
    </row>
    <row r="95101" spans="16:17">
      <c r="P95101" s="63"/>
      <c r="Q95101" s="63"/>
    </row>
    <row r="95102" spans="16:17">
      <c r="P95102" s="63"/>
      <c r="Q95102" s="63"/>
    </row>
    <row r="95103" spans="16:17">
      <c r="P95103" s="63"/>
      <c r="Q95103" s="63"/>
    </row>
    <row r="95104" spans="16:17">
      <c r="P95104" s="63"/>
      <c r="Q95104" s="63"/>
    </row>
    <row r="95105" spans="16:17">
      <c r="P95105" s="63"/>
      <c r="Q95105" s="63"/>
    </row>
    <row r="95106" spans="16:17">
      <c r="P95106" s="63"/>
      <c r="Q95106" s="63"/>
    </row>
    <row r="95107" spans="16:17">
      <c r="P95107" s="63"/>
      <c r="Q95107" s="63"/>
    </row>
    <row r="95108" spans="16:17">
      <c r="P95108" s="63"/>
      <c r="Q95108" s="63"/>
    </row>
    <row r="95109" spans="16:17">
      <c r="P95109" s="63"/>
      <c r="Q95109" s="63"/>
    </row>
    <row r="95110" spans="16:17">
      <c r="P95110" s="63"/>
      <c r="Q95110" s="63"/>
    </row>
    <row r="95111" spans="16:17">
      <c r="P95111" s="63"/>
      <c r="Q95111" s="63"/>
    </row>
    <row r="95112" spans="16:17">
      <c r="P95112" s="63"/>
      <c r="Q95112" s="63"/>
    </row>
    <row r="95113" spans="16:17">
      <c r="P95113" s="63"/>
      <c r="Q95113" s="63"/>
    </row>
    <row r="95114" spans="16:17">
      <c r="P95114" s="63"/>
      <c r="Q95114" s="63"/>
    </row>
    <row r="95115" spans="16:17">
      <c r="P95115" s="63"/>
      <c r="Q95115" s="63"/>
    </row>
    <row r="95116" spans="16:17">
      <c r="P95116" s="63"/>
      <c r="Q95116" s="63"/>
    </row>
    <row r="95117" spans="16:17">
      <c r="P95117" s="63"/>
      <c r="Q95117" s="63"/>
    </row>
    <row r="95118" spans="16:17">
      <c r="P95118" s="63"/>
      <c r="Q95118" s="63"/>
    </row>
    <row r="95119" spans="16:17">
      <c r="P95119" s="63"/>
      <c r="Q95119" s="63"/>
    </row>
    <row r="95120" spans="16:17">
      <c r="P95120" s="63"/>
      <c r="Q95120" s="63"/>
    </row>
    <row r="95121" spans="16:17">
      <c r="P95121" s="63"/>
      <c r="Q95121" s="63"/>
    </row>
    <row r="95122" spans="16:17">
      <c r="P95122" s="63"/>
      <c r="Q95122" s="63"/>
    </row>
    <row r="95123" spans="16:17">
      <c r="P95123" s="63"/>
      <c r="Q95123" s="63"/>
    </row>
    <row r="95124" spans="16:17">
      <c r="P95124" s="63"/>
      <c r="Q95124" s="63"/>
    </row>
    <row r="95125" spans="16:17">
      <c r="P95125" s="63"/>
      <c r="Q95125" s="63"/>
    </row>
    <row r="95126" spans="16:17">
      <c r="P95126" s="63"/>
      <c r="Q95126" s="63"/>
    </row>
    <row r="95127" spans="16:17">
      <c r="P95127" s="63"/>
      <c r="Q95127" s="63"/>
    </row>
    <row r="95128" spans="16:17">
      <c r="P95128" s="63"/>
      <c r="Q95128" s="63"/>
    </row>
    <row r="95129" spans="16:17">
      <c r="P95129" s="63"/>
      <c r="Q95129" s="63"/>
    </row>
    <row r="95130" spans="16:17">
      <c r="P95130" s="63"/>
      <c r="Q95130" s="63"/>
    </row>
    <row r="95131" spans="16:17">
      <c r="P95131" s="63"/>
      <c r="Q95131" s="63"/>
    </row>
    <row r="95132" spans="16:17">
      <c r="P95132" s="63"/>
      <c r="Q95132" s="63"/>
    </row>
    <row r="95133" spans="16:17">
      <c r="P95133" s="63"/>
      <c r="Q95133" s="63"/>
    </row>
    <row r="95134" spans="16:17">
      <c r="P95134" s="63"/>
      <c r="Q95134" s="63"/>
    </row>
    <row r="95135" spans="16:17">
      <c r="P95135" s="63"/>
      <c r="Q95135" s="63"/>
    </row>
    <row r="95136" spans="16:17">
      <c r="P95136" s="63"/>
      <c r="Q95136" s="63"/>
    </row>
    <row r="95137" spans="16:17">
      <c r="P95137" s="63"/>
      <c r="Q95137" s="63"/>
    </row>
    <row r="95138" spans="16:17">
      <c r="P95138" s="63"/>
      <c r="Q95138" s="63"/>
    </row>
    <row r="95139" spans="16:17">
      <c r="P95139" s="63"/>
      <c r="Q95139" s="63"/>
    </row>
    <row r="95140" spans="16:17">
      <c r="P95140" s="63"/>
      <c r="Q95140" s="63"/>
    </row>
    <row r="95141" spans="16:17">
      <c r="P95141" s="63"/>
      <c r="Q95141" s="63"/>
    </row>
    <row r="95142" spans="16:17">
      <c r="P95142" s="63"/>
      <c r="Q95142" s="63"/>
    </row>
    <row r="95143" spans="16:17">
      <c r="P95143" s="63"/>
      <c r="Q95143" s="63"/>
    </row>
    <row r="95144" spans="16:17">
      <c r="P95144" s="63"/>
      <c r="Q95144" s="63"/>
    </row>
    <row r="95145" spans="16:17">
      <c r="P95145" s="63"/>
      <c r="Q95145" s="63"/>
    </row>
    <row r="95146" spans="16:17">
      <c r="P95146" s="63"/>
      <c r="Q95146" s="63"/>
    </row>
    <row r="95147" spans="16:17">
      <c r="P95147" s="63"/>
      <c r="Q95147" s="63"/>
    </row>
    <row r="95148" spans="16:17">
      <c r="P95148" s="63"/>
      <c r="Q95148" s="63"/>
    </row>
    <row r="95149" spans="16:17">
      <c r="P95149" s="63"/>
      <c r="Q95149" s="63"/>
    </row>
    <row r="95150" spans="16:17">
      <c r="P95150" s="63"/>
      <c r="Q95150" s="63"/>
    </row>
    <row r="95151" spans="16:17">
      <c r="P95151" s="63"/>
      <c r="Q95151" s="63"/>
    </row>
    <row r="95152" spans="16:17">
      <c r="P95152" s="63"/>
      <c r="Q95152" s="63"/>
    </row>
    <row r="95153" spans="16:17">
      <c r="P95153" s="63"/>
      <c r="Q95153" s="63"/>
    </row>
    <row r="95154" spans="16:17">
      <c r="P95154" s="63"/>
      <c r="Q95154" s="63"/>
    </row>
    <row r="95155" spans="16:17">
      <c r="P95155" s="63"/>
      <c r="Q95155" s="63"/>
    </row>
    <row r="95156" spans="16:17">
      <c r="P95156" s="63"/>
      <c r="Q95156" s="63"/>
    </row>
    <row r="95157" spans="16:17">
      <c r="P95157" s="63"/>
      <c r="Q95157" s="63"/>
    </row>
    <row r="95158" spans="16:17">
      <c r="P95158" s="63"/>
      <c r="Q95158" s="63"/>
    </row>
    <row r="95159" spans="16:17">
      <c r="P95159" s="63"/>
      <c r="Q95159" s="63"/>
    </row>
    <row r="95160" spans="16:17">
      <c r="P95160" s="63"/>
      <c r="Q95160" s="63"/>
    </row>
    <row r="95161" spans="16:17">
      <c r="P95161" s="63"/>
      <c r="Q95161" s="63"/>
    </row>
    <row r="95162" spans="16:17">
      <c r="P95162" s="63"/>
      <c r="Q95162" s="63"/>
    </row>
    <row r="95163" spans="16:17">
      <c r="P95163" s="63"/>
      <c r="Q95163" s="63"/>
    </row>
    <row r="95164" spans="16:17">
      <c r="P95164" s="63"/>
      <c r="Q95164" s="63"/>
    </row>
    <row r="95165" spans="16:17">
      <c r="P95165" s="63"/>
      <c r="Q95165" s="63"/>
    </row>
    <row r="95166" spans="16:17">
      <c r="P95166" s="63"/>
      <c r="Q95166" s="63"/>
    </row>
    <row r="95167" spans="16:17">
      <c r="P95167" s="63"/>
      <c r="Q95167" s="63"/>
    </row>
    <row r="95168" spans="16:17">
      <c r="P95168" s="63"/>
      <c r="Q95168" s="63"/>
    </row>
    <row r="95169" spans="16:17">
      <c r="P95169" s="63"/>
      <c r="Q95169" s="63"/>
    </row>
    <row r="95170" spans="16:17">
      <c r="P95170" s="63"/>
      <c r="Q95170" s="63"/>
    </row>
    <row r="95171" spans="16:17">
      <c r="P95171" s="63"/>
      <c r="Q95171" s="63"/>
    </row>
    <row r="95172" spans="16:17">
      <c r="P95172" s="63"/>
      <c r="Q95172" s="63"/>
    </row>
    <row r="95173" spans="16:17">
      <c r="P95173" s="63"/>
      <c r="Q95173" s="63"/>
    </row>
    <row r="95174" spans="16:17">
      <c r="P95174" s="63"/>
      <c r="Q95174" s="63"/>
    </row>
    <row r="95175" spans="16:17">
      <c r="P95175" s="63"/>
      <c r="Q95175" s="63"/>
    </row>
    <row r="95176" spans="16:17">
      <c r="P95176" s="63"/>
      <c r="Q95176" s="63"/>
    </row>
    <row r="95177" spans="16:17">
      <c r="P95177" s="63"/>
      <c r="Q95177" s="63"/>
    </row>
    <row r="95178" spans="16:17">
      <c r="P95178" s="63"/>
      <c r="Q95178" s="63"/>
    </row>
    <row r="95179" spans="16:17">
      <c r="P95179" s="63"/>
      <c r="Q95179" s="63"/>
    </row>
    <row r="95180" spans="16:17">
      <c r="P95180" s="63"/>
      <c r="Q95180" s="63"/>
    </row>
    <row r="95181" spans="16:17">
      <c r="P95181" s="63"/>
      <c r="Q95181" s="63"/>
    </row>
    <row r="95182" spans="16:17">
      <c r="P95182" s="63"/>
      <c r="Q95182" s="63"/>
    </row>
    <row r="95183" spans="16:17">
      <c r="P95183" s="63"/>
      <c r="Q95183" s="63"/>
    </row>
    <row r="95184" spans="16:17">
      <c r="P95184" s="63"/>
      <c r="Q95184" s="63"/>
    </row>
    <row r="95185" spans="16:17">
      <c r="P95185" s="63"/>
      <c r="Q95185" s="63"/>
    </row>
    <row r="95186" spans="16:17">
      <c r="P95186" s="63"/>
      <c r="Q95186" s="63"/>
    </row>
    <row r="95187" spans="16:17">
      <c r="P95187" s="63"/>
      <c r="Q95187" s="63"/>
    </row>
    <row r="95188" spans="16:17">
      <c r="P95188" s="63"/>
      <c r="Q95188" s="63"/>
    </row>
    <row r="95189" spans="16:17">
      <c r="P95189" s="63"/>
      <c r="Q95189" s="63"/>
    </row>
    <row r="95190" spans="16:17">
      <c r="P95190" s="63"/>
      <c r="Q95190" s="63"/>
    </row>
    <row r="95191" spans="16:17">
      <c r="P95191" s="63"/>
      <c r="Q95191" s="63"/>
    </row>
    <row r="95192" spans="16:17">
      <c r="P95192" s="63"/>
      <c r="Q95192" s="63"/>
    </row>
    <row r="95193" spans="16:17">
      <c r="P95193" s="63"/>
      <c r="Q95193" s="63"/>
    </row>
    <row r="95194" spans="16:17">
      <c r="P95194" s="63"/>
      <c r="Q95194" s="63"/>
    </row>
    <row r="95195" spans="16:17">
      <c r="P95195" s="63"/>
      <c r="Q95195" s="63"/>
    </row>
    <row r="95196" spans="16:17">
      <c r="P95196" s="63"/>
      <c r="Q95196" s="63"/>
    </row>
    <row r="95197" spans="16:17">
      <c r="P95197" s="63"/>
      <c r="Q95197" s="63"/>
    </row>
    <row r="95198" spans="16:17">
      <c r="P95198" s="63"/>
      <c r="Q95198" s="63"/>
    </row>
    <row r="95199" spans="16:17">
      <c r="P95199" s="63"/>
      <c r="Q95199" s="63"/>
    </row>
    <row r="95200" spans="16:17">
      <c r="P95200" s="63"/>
      <c r="Q95200" s="63"/>
    </row>
    <row r="95201" spans="16:17">
      <c r="P95201" s="63"/>
      <c r="Q95201" s="63"/>
    </row>
    <row r="95202" spans="16:17">
      <c r="P95202" s="63"/>
      <c r="Q95202" s="63"/>
    </row>
    <row r="95203" spans="16:17">
      <c r="P95203" s="63"/>
      <c r="Q95203" s="63"/>
    </row>
    <row r="95204" spans="16:17">
      <c r="P95204" s="63"/>
      <c r="Q95204" s="63"/>
    </row>
    <row r="95205" spans="16:17">
      <c r="P95205" s="63"/>
      <c r="Q95205" s="63"/>
    </row>
    <row r="95206" spans="16:17">
      <c r="P95206" s="63"/>
      <c r="Q95206" s="63"/>
    </row>
    <row r="95207" spans="16:17">
      <c r="P95207" s="63"/>
      <c r="Q95207" s="63"/>
    </row>
    <row r="95208" spans="16:17">
      <c r="P95208" s="63"/>
      <c r="Q95208" s="63"/>
    </row>
    <row r="95209" spans="16:17">
      <c r="P95209" s="63"/>
      <c r="Q95209" s="63"/>
    </row>
    <row r="95210" spans="16:17">
      <c r="P95210" s="63"/>
      <c r="Q95210" s="63"/>
    </row>
    <row r="95211" spans="16:17">
      <c r="P95211" s="63"/>
      <c r="Q95211" s="63"/>
    </row>
    <row r="95212" spans="16:17">
      <c r="P95212" s="63"/>
      <c r="Q95212" s="63"/>
    </row>
    <row r="95213" spans="16:17">
      <c r="P95213" s="63"/>
      <c r="Q95213" s="63"/>
    </row>
    <row r="95214" spans="16:17">
      <c r="P95214" s="63"/>
      <c r="Q95214" s="63"/>
    </row>
    <row r="95215" spans="16:17">
      <c r="P95215" s="63"/>
      <c r="Q95215" s="63"/>
    </row>
    <row r="95216" spans="16:17">
      <c r="P95216" s="63"/>
      <c r="Q95216" s="63"/>
    </row>
    <row r="95217" spans="16:17">
      <c r="P95217" s="63"/>
      <c r="Q95217" s="63"/>
    </row>
    <row r="95218" spans="16:17">
      <c r="P95218" s="63"/>
      <c r="Q95218" s="63"/>
    </row>
    <row r="95219" spans="16:17">
      <c r="P95219" s="63"/>
      <c r="Q95219" s="63"/>
    </row>
    <row r="95220" spans="16:17">
      <c r="P95220" s="63"/>
      <c r="Q95220" s="63"/>
    </row>
    <row r="95221" spans="16:17">
      <c r="P95221" s="63"/>
      <c r="Q95221" s="63"/>
    </row>
    <row r="95222" spans="16:17">
      <c r="P95222" s="63"/>
      <c r="Q95222" s="63"/>
    </row>
    <row r="95223" spans="16:17">
      <c r="P95223" s="63"/>
      <c r="Q95223" s="63"/>
    </row>
    <row r="95224" spans="16:17">
      <c r="P95224" s="63"/>
      <c r="Q95224" s="63"/>
    </row>
    <row r="95225" spans="16:17">
      <c r="P95225" s="63"/>
      <c r="Q95225" s="63"/>
    </row>
    <row r="95226" spans="16:17">
      <c r="P95226" s="63"/>
      <c r="Q95226" s="63"/>
    </row>
    <row r="95227" spans="16:17">
      <c r="P95227" s="63"/>
      <c r="Q95227" s="63"/>
    </row>
    <row r="95228" spans="16:17">
      <c r="P95228" s="63"/>
      <c r="Q95228" s="63"/>
    </row>
    <row r="95229" spans="16:17">
      <c r="P95229" s="63"/>
      <c r="Q95229" s="63"/>
    </row>
    <row r="95230" spans="16:17">
      <c r="P95230" s="63"/>
      <c r="Q95230" s="63"/>
    </row>
    <row r="95231" spans="16:17">
      <c r="P95231" s="63"/>
      <c r="Q95231" s="63"/>
    </row>
    <row r="95232" spans="16:17">
      <c r="P95232" s="63"/>
      <c r="Q95232" s="63"/>
    </row>
    <row r="95233" spans="16:17">
      <c r="P95233" s="63"/>
      <c r="Q95233" s="63"/>
    </row>
    <row r="95234" spans="16:17">
      <c r="P95234" s="63"/>
      <c r="Q95234" s="63"/>
    </row>
    <row r="95235" spans="16:17">
      <c r="P95235" s="63"/>
      <c r="Q95235" s="63"/>
    </row>
    <row r="95236" spans="16:17">
      <c r="P95236" s="63"/>
      <c r="Q95236" s="63"/>
    </row>
    <row r="95237" spans="16:17">
      <c r="P95237" s="63"/>
      <c r="Q95237" s="63"/>
    </row>
    <row r="95238" spans="16:17">
      <c r="P95238" s="63"/>
      <c r="Q95238" s="63"/>
    </row>
    <row r="95239" spans="16:17">
      <c r="P95239" s="63"/>
      <c r="Q95239" s="63"/>
    </row>
    <row r="95240" spans="16:17">
      <c r="P95240" s="63"/>
      <c r="Q95240" s="63"/>
    </row>
    <row r="95241" spans="16:17">
      <c r="P95241" s="63"/>
      <c r="Q95241" s="63"/>
    </row>
    <row r="95242" spans="16:17">
      <c r="P95242" s="63"/>
      <c r="Q95242" s="63"/>
    </row>
    <row r="95243" spans="16:17">
      <c r="P95243" s="63"/>
      <c r="Q95243" s="63"/>
    </row>
    <row r="95244" spans="16:17">
      <c r="P95244" s="63"/>
      <c r="Q95244" s="63"/>
    </row>
    <row r="95245" spans="16:17">
      <c r="P95245" s="63"/>
      <c r="Q95245" s="63"/>
    </row>
    <row r="95246" spans="16:17">
      <c r="P95246" s="63"/>
      <c r="Q95246" s="63"/>
    </row>
    <row r="95247" spans="16:17">
      <c r="P95247" s="63"/>
      <c r="Q95247" s="63"/>
    </row>
    <row r="95248" spans="16:17">
      <c r="P95248" s="63"/>
      <c r="Q95248" s="63"/>
    </row>
    <row r="95249" spans="16:17">
      <c r="P95249" s="63"/>
      <c r="Q95249" s="63"/>
    </row>
    <row r="95250" spans="16:17">
      <c r="P95250" s="63"/>
      <c r="Q95250" s="63"/>
    </row>
    <row r="95251" spans="16:17">
      <c r="P95251" s="63"/>
      <c r="Q95251" s="63"/>
    </row>
    <row r="95252" spans="16:17">
      <c r="P95252" s="63"/>
      <c r="Q95252" s="63"/>
    </row>
    <row r="95253" spans="16:17">
      <c r="P95253" s="63"/>
      <c r="Q95253" s="63"/>
    </row>
    <row r="95254" spans="16:17">
      <c r="P95254" s="63"/>
      <c r="Q95254" s="63"/>
    </row>
    <row r="95255" spans="16:17">
      <c r="P95255" s="63"/>
      <c r="Q95255" s="63"/>
    </row>
    <row r="95256" spans="16:17">
      <c r="P95256" s="63"/>
      <c r="Q95256" s="63"/>
    </row>
    <row r="95257" spans="16:17">
      <c r="P95257" s="63"/>
      <c r="Q95257" s="63"/>
    </row>
    <row r="95258" spans="16:17">
      <c r="P95258" s="63"/>
      <c r="Q95258" s="63"/>
    </row>
    <row r="95259" spans="16:17">
      <c r="P95259" s="63"/>
      <c r="Q95259" s="63"/>
    </row>
    <row r="95260" spans="16:17">
      <c r="P95260" s="63"/>
      <c r="Q95260" s="63"/>
    </row>
    <row r="95261" spans="16:17">
      <c r="P95261" s="63"/>
      <c r="Q95261" s="63"/>
    </row>
    <row r="95262" spans="16:17">
      <c r="P95262" s="63"/>
      <c r="Q95262" s="63"/>
    </row>
    <row r="95263" spans="16:17">
      <c r="P95263" s="63"/>
      <c r="Q95263" s="63"/>
    </row>
    <row r="95264" spans="16:17">
      <c r="P95264" s="63"/>
      <c r="Q95264" s="63"/>
    </row>
    <row r="95265" spans="16:17">
      <c r="P95265" s="63"/>
      <c r="Q95265" s="63"/>
    </row>
    <row r="95266" spans="16:17">
      <c r="P95266" s="63"/>
      <c r="Q95266" s="63"/>
    </row>
    <row r="95267" spans="16:17">
      <c r="P95267" s="63"/>
      <c r="Q95267" s="63"/>
    </row>
    <row r="95268" spans="16:17">
      <c r="P95268" s="63"/>
      <c r="Q95268" s="63"/>
    </row>
    <row r="95269" spans="16:17">
      <c r="P95269" s="63"/>
      <c r="Q95269" s="63"/>
    </row>
    <row r="95270" spans="16:17">
      <c r="P95270" s="63"/>
      <c r="Q95270" s="63"/>
    </row>
    <row r="95271" spans="16:17">
      <c r="P95271" s="63"/>
      <c r="Q95271" s="63"/>
    </row>
    <row r="95272" spans="16:17">
      <c r="P95272" s="63"/>
      <c r="Q95272" s="63"/>
    </row>
    <row r="95273" spans="16:17">
      <c r="P95273" s="63"/>
      <c r="Q95273" s="63"/>
    </row>
    <row r="95274" spans="16:17">
      <c r="P95274" s="63"/>
      <c r="Q95274" s="63"/>
    </row>
    <row r="95275" spans="16:17">
      <c r="P95275" s="63"/>
      <c r="Q95275" s="63"/>
    </row>
    <row r="95276" spans="16:17">
      <c r="P95276" s="63"/>
      <c r="Q95276" s="63"/>
    </row>
    <row r="95277" spans="16:17">
      <c r="P95277" s="63"/>
      <c r="Q95277" s="63"/>
    </row>
    <row r="95278" spans="16:17">
      <c r="P95278" s="63"/>
      <c r="Q95278" s="63"/>
    </row>
    <row r="95279" spans="16:17">
      <c r="P95279" s="63"/>
      <c r="Q95279" s="63"/>
    </row>
    <row r="95280" spans="16:17">
      <c r="P95280" s="63"/>
      <c r="Q95280" s="63"/>
    </row>
    <row r="95281" spans="16:17">
      <c r="P95281" s="63"/>
      <c r="Q95281" s="63"/>
    </row>
    <row r="95282" spans="16:17">
      <c r="P95282" s="63"/>
      <c r="Q95282" s="63"/>
    </row>
    <row r="95283" spans="16:17">
      <c r="P95283" s="63"/>
      <c r="Q95283" s="63"/>
    </row>
    <row r="95284" spans="16:17">
      <c r="P95284" s="63"/>
      <c r="Q95284" s="63"/>
    </row>
    <row r="95285" spans="16:17">
      <c r="P95285" s="63"/>
      <c r="Q95285" s="63"/>
    </row>
    <row r="95286" spans="16:17">
      <c r="P95286" s="63"/>
      <c r="Q95286" s="63"/>
    </row>
    <row r="95287" spans="16:17">
      <c r="P95287" s="63"/>
      <c r="Q95287" s="63"/>
    </row>
    <row r="95288" spans="16:17">
      <c r="P95288" s="63"/>
      <c r="Q95288" s="63"/>
    </row>
    <row r="95289" spans="16:17">
      <c r="P95289" s="63"/>
      <c r="Q95289" s="63"/>
    </row>
    <row r="95290" spans="16:17">
      <c r="P95290" s="63"/>
      <c r="Q95290" s="63"/>
    </row>
    <row r="95291" spans="16:17">
      <c r="P95291" s="63"/>
      <c r="Q95291" s="63"/>
    </row>
    <row r="95292" spans="16:17">
      <c r="P95292" s="63"/>
      <c r="Q95292" s="63"/>
    </row>
    <row r="95293" spans="16:17">
      <c r="P95293" s="63"/>
      <c r="Q95293" s="63"/>
    </row>
    <row r="95294" spans="16:17">
      <c r="P95294" s="63"/>
      <c r="Q95294" s="63"/>
    </row>
    <row r="95295" spans="16:17">
      <c r="P95295" s="63"/>
      <c r="Q95295" s="63"/>
    </row>
    <row r="95296" spans="16:17">
      <c r="P95296" s="63"/>
      <c r="Q95296" s="63"/>
    </row>
    <row r="95297" spans="16:17">
      <c r="P95297" s="63"/>
      <c r="Q95297" s="63"/>
    </row>
    <row r="95298" spans="16:17">
      <c r="P95298" s="63"/>
      <c r="Q95298" s="63"/>
    </row>
    <row r="95299" spans="16:17">
      <c r="P95299" s="63"/>
      <c r="Q95299" s="63"/>
    </row>
    <row r="95300" spans="16:17">
      <c r="P95300" s="63"/>
      <c r="Q95300" s="63"/>
    </row>
    <row r="95301" spans="16:17">
      <c r="P95301" s="63"/>
      <c r="Q95301" s="63"/>
    </row>
    <row r="95302" spans="16:17">
      <c r="P95302" s="63"/>
      <c r="Q95302" s="63"/>
    </row>
    <row r="95303" spans="16:17">
      <c r="P95303" s="63"/>
      <c r="Q95303" s="63"/>
    </row>
    <row r="95304" spans="16:17">
      <c r="P95304" s="63"/>
      <c r="Q95304" s="63"/>
    </row>
    <row r="95305" spans="16:17">
      <c r="P95305" s="63"/>
      <c r="Q95305" s="63"/>
    </row>
    <row r="95306" spans="16:17">
      <c r="P95306" s="63"/>
      <c r="Q95306" s="63"/>
    </row>
    <row r="95307" spans="16:17">
      <c r="P95307" s="63"/>
      <c r="Q95307" s="63"/>
    </row>
    <row r="95308" spans="16:17">
      <c r="P95308" s="63"/>
      <c r="Q95308" s="63"/>
    </row>
    <row r="95309" spans="16:17">
      <c r="P95309" s="63"/>
      <c r="Q95309" s="63"/>
    </row>
    <row r="95310" spans="16:17">
      <c r="P95310" s="63"/>
      <c r="Q95310" s="63"/>
    </row>
    <row r="95311" spans="16:17">
      <c r="P95311" s="63"/>
      <c r="Q95311" s="63"/>
    </row>
    <row r="95312" spans="16:17">
      <c r="P95312" s="63"/>
      <c r="Q95312" s="63"/>
    </row>
    <row r="95313" spans="16:17">
      <c r="P95313" s="63"/>
      <c r="Q95313" s="63"/>
    </row>
    <row r="95314" spans="16:17">
      <c r="P95314" s="63"/>
      <c r="Q95314" s="63"/>
    </row>
    <row r="95315" spans="16:17">
      <c r="P95315" s="63"/>
      <c r="Q95315" s="63"/>
    </row>
    <row r="95316" spans="16:17">
      <c r="P95316" s="63"/>
      <c r="Q95316" s="63"/>
    </row>
    <row r="95317" spans="16:17">
      <c r="P95317" s="63"/>
      <c r="Q95317" s="63"/>
    </row>
    <row r="95318" spans="16:17">
      <c r="P95318" s="63"/>
      <c r="Q95318" s="63"/>
    </row>
    <row r="95319" spans="16:17">
      <c r="P95319" s="63"/>
      <c r="Q95319" s="63"/>
    </row>
    <row r="95320" spans="16:17">
      <c r="P95320" s="63"/>
      <c r="Q95320" s="63"/>
    </row>
    <row r="95321" spans="16:17">
      <c r="P95321" s="63"/>
      <c r="Q95321" s="63"/>
    </row>
    <row r="95322" spans="16:17">
      <c r="P95322" s="63"/>
      <c r="Q95322" s="63"/>
    </row>
    <row r="95323" spans="16:17">
      <c r="P95323" s="63"/>
      <c r="Q95323" s="63"/>
    </row>
    <row r="95324" spans="16:17">
      <c r="P95324" s="63"/>
      <c r="Q95324" s="63"/>
    </row>
    <row r="95325" spans="16:17">
      <c r="P95325" s="63"/>
      <c r="Q95325" s="63"/>
    </row>
    <row r="95326" spans="16:17">
      <c r="P95326" s="63"/>
      <c r="Q95326" s="63"/>
    </row>
    <row r="95327" spans="16:17">
      <c r="P95327" s="63"/>
      <c r="Q95327" s="63"/>
    </row>
    <row r="95328" spans="16:17">
      <c r="P95328" s="63"/>
      <c r="Q95328" s="63"/>
    </row>
    <row r="95329" spans="16:17">
      <c r="P95329" s="63"/>
      <c r="Q95329" s="63"/>
    </row>
    <row r="95330" spans="16:17">
      <c r="P95330" s="63"/>
      <c r="Q95330" s="63"/>
    </row>
    <row r="95331" spans="16:17">
      <c r="P95331" s="63"/>
      <c r="Q95331" s="63"/>
    </row>
    <row r="95332" spans="16:17">
      <c r="P95332" s="63"/>
      <c r="Q95332" s="63"/>
    </row>
    <row r="95333" spans="16:17">
      <c r="P95333" s="63"/>
      <c r="Q95333" s="63"/>
    </row>
    <row r="95334" spans="16:17">
      <c r="P95334" s="63"/>
      <c r="Q95334" s="63"/>
    </row>
    <row r="95335" spans="16:17">
      <c r="P95335" s="63"/>
      <c r="Q95335" s="63"/>
    </row>
    <row r="95336" spans="16:17">
      <c r="P95336" s="63"/>
      <c r="Q95336" s="63"/>
    </row>
    <row r="95337" spans="16:17">
      <c r="P95337" s="63"/>
      <c r="Q95337" s="63"/>
    </row>
    <row r="95338" spans="16:17">
      <c r="P95338" s="63"/>
      <c r="Q95338" s="63"/>
    </row>
    <row r="95339" spans="16:17">
      <c r="P95339" s="63"/>
      <c r="Q95339" s="63"/>
    </row>
    <row r="95340" spans="16:17">
      <c r="P95340" s="63"/>
      <c r="Q95340" s="63"/>
    </row>
    <row r="95341" spans="16:17">
      <c r="P95341" s="63"/>
      <c r="Q95341" s="63"/>
    </row>
    <row r="95342" spans="16:17">
      <c r="P95342" s="63"/>
      <c r="Q95342" s="63"/>
    </row>
    <row r="95343" spans="16:17">
      <c r="P95343" s="63"/>
      <c r="Q95343" s="63"/>
    </row>
    <row r="95344" spans="16:17">
      <c r="P95344" s="63"/>
      <c r="Q95344" s="63"/>
    </row>
    <row r="95345" spans="16:17">
      <c r="P95345" s="63"/>
      <c r="Q95345" s="63"/>
    </row>
    <row r="95346" spans="16:17">
      <c r="P95346" s="63"/>
      <c r="Q95346" s="63"/>
    </row>
    <row r="95347" spans="16:17">
      <c r="P95347" s="63"/>
      <c r="Q95347" s="63"/>
    </row>
    <row r="95348" spans="16:17">
      <c r="P95348" s="63"/>
      <c r="Q95348" s="63"/>
    </row>
    <row r="95349" spans="16:17">
      <c r="P95349" s="63"/>
      <c r="Q95349" s="63"/>
    </row>
    <row r="95350" spans="16:17">
      <c r="P95350" s="63"/>
      <c r="Q95350" s="63"/>
    </row>
    <row r="95351" spans="16:17">
      <c r="P95351" s="63"/>
      <c r="Q95351" s="63"/>
    </row>
    <row r="95352" spans="16:17">
      <c r="P95352" s="63"/>
      <c r="Q95352" s="63"/>
    </row>
    <row r="95353" spans="16:17">
      <c r="P95353" s="63"/>
      <c r="Q95353" s="63"/>
    </row>
    <row r="95354" spans="16:17">
      <c r="P95354" s="63"/>
      <c r="Q95354" s="63"/>
    </row>
    <row r="95355" spans="16:17">
      <c r="P95355" s="63"/>
      <c r="Q95355" s="63"/>
    </row>
    <row r="95356" spans="16:17">
      <c r="P95356" s="63"/>
      <c r="Q95356" s="63"/>
    </row>
    <row r="95357" spans="16:17">
      <c r="P95357" s="63"/>
      <c r="Q95357" s="63"/>
    </row>
    <row r="95358" spans="16:17">
      <c r="P95358" s="63"/>
      <c r="Q95358" s="63"/>
    </row>
    <row r="95359" spans="16:17">
      <c r="P95359" s="63"/>
      <c r="Q95359" s="63"/>
    </row>
    <row r="95360" spans="16:17">
      <c r="P95360" s="63"/>
      <c r="Q95360" s="63"/>
    </row>
    <row r="95361" spans="16:17">
      <c r="P95361" s="63"/>
      <c r="Q95361" s="63"/>
    </row>
    <row r="95362" spans="16:17">
      <c r="P95362" s="63"/>
      <c r="Q95362" s="63"/>
    </row>
    <row r="95363" spans="16:17">
      <c r="P95363" s="63"/>
      <c r="Q95363" s="63"/>
    </row>
    <row r="95364" spans="16:17">
      <c r="P95364" s="63"/>
      <c r="Q95364" s="63"/>
    </row>
    <row r="95365" spans="16:17">
      <c r="P95365" s="63"/>
      <c r="Q95365" s="63"/>
    </row>
    <row r="95366" spans="16:17">
      <c r="P95366" s="63"/>
      <c r="Q95366" s="63"/>
    </row>
    <row r="95367" spans="16:17">
      <c r="P95367" s="63"/>
      <c r="Q95367" s="63"/>
    </row>
    <row r="95368" spans="16:17">
      <c r="P95368" s="63"/>
      <c r="Q95368" s="63"/>
    </row>
    <row r="95369" spans="16:17">
      <c r="P95369" s="63"/>
      <c r="Q95369" s="63"/>
    </row>
    <row r="95370" spans="16:17">
      <c r="P95370" s="63"/>
      <c r="Q95370" s="63"/>
    </row>
    <row r="95371" spans="16:17">
      <c r="P95371" s="63"/>
      <c r="Q95371" s="63"/>
    </row>
    <row r="95372" spans="16:17">
      <c r="P95372" s="63"/>
      <c r="Q95372" s="63"/>
    </row>
    <row r="95373" spans="16:17">
      <c r="P95373" s="63"/>
      <c r="Q95373" s="63"/>
    </row>
    <row r="95374" spans="16:17">
      <c r="P95374" s="63"/>
      <c r="Q95374" s="63"/>
    </row>
    <row r="95375" spans="16:17">
      <c r="P95375" s="63"/>
      <c r="Q95375" s="63"/>
    </row>
    <row r="95376" spans="16:17">
      <c r="P95376" s="63"/>
      <c r="Q95376" s="63"/>
    </row>
    <row r="95377" spans="16:17">
      <c r="P95377" s="63"/>
      <c r="Q95377" s="63"/>
    </row>
    <row r="95378" spans="16:17">
      <c r="P95378" s="63"/>
      <c r="Q95378" s="63"/>
    </row>
    <row r="95379" spans="16:17">
      <c r="P95379" s="63"/>
      <c r="Q95379" s="63"/>
    </row>
    <row r="95380" spans="16:17">
      <c r="P95380" s="63"/>
      <c r="Q95380" s="63"/>
    </row>
    <row r="95381" spans="16:17">
      <c r="P95381" s="63"/>
      <c r="Q95381" s="63"/>
    </row>
    <row r="95382" spans="16:17">
      <c r="P95382" s="63"/>
      <c r="Q95382" s="63"/>
    </row>
    <row r="95383" spans="16:17">
      <c r="P95383" s="63"/>
      <c r="Q95383" s="63"/>
    </row>
    <row r="95384" spans="16:17">
      <c r="P95384" s="63"/>
      <c r="Q95384" s="63"/>
    </row>
    <row r="95385" spans="16:17">
      <c r="P95385" s="63"/>
      <c r="Q95385" s="63"/>
    </row>
    <row r="95386" spans="16:17">
      <c r="P95386" s="63"/>
      <c r="Q95386" s="63"/>
    </row>
    <row r="95387" spans="16:17">
      <c r="P95387" s="63"/>
      <c r="Q95387" s="63"/>
    </row>
    <row r="95388" spans="16:17">
      <c r="P95388" s="63"/>
      <c r="Q95388" s="63"/>
    </row>
    <row r="95389" spans="16:17">
      <c r="P95389" s="63"/>
      <c r="Q95389" s="63"/>
    </row>
    <row r="95390" spans="16:17">
      <c r="P95390" s="63"/>
      <c r="Q95390" s="63"/>
    </row>
    <row r="95391" spans="16:17">
      <c r="P95391" s="63"/>
      <c r="Q95391" s="63"/>
    </row>
    <row r="95392" spans="16:17">
      <c r="P95392" s="63"/>
      <c r="Q95392" s="63"/>
    </row>
    <row r="95393" spans="16:17">
      <c r="P95393" s="63"/>
      <c r="Q95393" s="63"/>
    </row>
    <row r="95394" spans="16:17">
      <c r="P95394" s="63"/>
      <c r="Q95394" s="63"/>
    </row>
    <row r="95395" spans="16:17">
      <c r="P95395" s="63"/>
      <c r="Q95395" s="63"/>
    </row>
    <row r="95396" spans="16:17">
      <c r="P95396" s="63"/>
      <c r="Q95396" s="63"/>
    </row>
    <row r="95397" spans="16:17">
      <c r="P95397" s="63"/>
      <c r="Q95397" s="63"/>
    </row>
    <row r="95398" spans="16:17">
      <c r="P95398" s="63"/>
      <c r="Q95398" s="63"/>
    </row>
    <row r="95399" spans="16:17">
      <c r="P95399" s="63"/>
      <c r="Q95399" s="63"/>
    </row>
    <row r="95400" spans="16:17">
      <c r="P95400" s="63"/>
      <c r="Q95400" s="63"/>
    </row>
    <row r="95401" spans="16:17">
      <c r="P95401" s="63"/>
      <c r="Q95401" s="63"/>
    </row>
    <row r="95402" spans="16:17">
      <c r="P95402" s="63"/>
      <c r="Q95402" s="63"/>
    </row>
    <row r="95403" spans="16:17">
      <c r="P95403" s="63"/>
      <c r="Q95403" s="63"/>
    </row>
    <row r="95404" spans="16:17">
      <c r="P95404" s="63"/>
      <c r="Q95404" s="63"/>
    </row>
    <row r="95405" spans="16:17">
      <c r="P95405" s="63"/>
      <c r="Q95405" s="63"/>
    </row>
    <row r="95406" spans="16:17">
      <c r="P95406" s="63"/>
      <c r="Q95406" s="63"/>
    </row>
    <row r="95407" spans="16:17">
      <c r="P95407" s="63"/>
      <c r="Q95407" s="63"/>
    </row>
    <row r="95408" spans="16:17">
      <c r="P95408" s="63"/>
      <c r="Q95408" s="63"/>
    </row>
    <row r="95409" spans="16:17">
      <c r="P95409" s="63"/>
      <c r="Q95409" s="63"/>
    </row>
    <row r="95410" spans="16:17">
      <c r="P95410" s="63"/>
      <c r="Q95410" s="63"/>
    </row>
    <row r="95411" spans="16:17">
      <c r="P95411" s="63"/>
      <c r="Q95411" s="63"/>
    </row>
    <row r="95412" spans="16:17">
      <c r="P95412" s="63"/>
      <c r="Q95412" s="63"/>
    </row>
    <row r="95413" spans="16:17">
      <c r="P95413" s="63"/>
      <c r="Q95413" s="63"/>
    </row>
    <row r="95414" spans="16:17">
      <c r="P95414" s="63"/>
      <c r="Q95414" s="63"/>
    </row>
    <row r="95415" spans="16:17">
      <c r="P95415" s="63"/>
      <c r="Q95415" s="63"/>
    </row>
    <row r="95416" spans="16:17">
      <c r="P95416" s="63"/>
      <c r="Q95416" s="63"/>
    </row>
    <row r="95417" spans="16:17">
      <c r="P95417" s="63"/>
      <c r="Q95417" s="63"/>
    </row>
    <row r="95418" spans="16:17">
      <c r="P95418" s="63"/>
      <c r="Q95418" s="63"/>
    </row>
    <row r="95419" spans="16:17">
      <c r="P95419" s="63"/>
      <c r="Q95419" s="63"/>
    </row>
    <row r="95420" spans="16:17">
      <c r="P95420" s="63"/>
      <c r="Q95420" s="63"/>
    </row>
    <row r="95421" spans="16:17">
      <c r="P95421" s="63"/>
      <c r="Q95421" s="63"/>
    </row>
    <row r="95422" spans="16:17">
      <c r="P95422" s="63"/>
      <c r="Q95422" s="63"/>
    </row>
    <row r="95423" spans="16:17">
      <c r="P95423" s="63"/>
      <c r="Q95423" s="63"/>
    </row>
    <row r="95424" spans="16:17">
      <c r="P95424" s="63"/>
      <c r="Q95424" s="63"/>
    </row>
    <row r="95425" spans="16:17">
      <c r="P95425" s="63"/>
      <c r="Q95425" s="63"/>
    </row>
    <row r="95426" spans="16:17">
      <c r="P95426" s="63"/>
      <c r="Q95426" s="63"/>
    </row>
    <row r="95427" spans="16:17">
      <c r="P95427" s="63"/>
      <c r="Q95427" s="63"/>
    </row>
    <row r="95428" spans="16:17">
      <c r="P95428" s="63"/>
      <c r="Q95428" s="63"/>
    </row>
    <row r="95429" spans="16:17">
      <c r="P95429" s="63"/>
      <c r="Q95429" s="63"/>
    </row>
    <row r="95430" spans="16:17">
      <c r="P95430" s="63"/>
      <c r="Q95430" s="63"/>
    </row>
    <row r="95431" spans="16:17">
      <c r="P95431" s="63"/>
      <c r="Q95431" s="63"/>
    </row>
    <row r="95432" spans="16:17">
      <c r="P95432" s="63"/>
      <c r="Q95432" s="63"/>
    </row>
    <row r="95433" spans="16:17">
      <c r="P95433" s="63"/>
      <c r="Q95433" s="63"/>
    </row>
    <row r="95434" spans="16:17">
      <c r="P95434" s="63"/>
      <c r="Q95434" s="63"/>
    </row>
    <row r="95435" spans="16:17">
      <c r="P95435" s="63"/>
      <c r="Q95435" s="63"/>
    </row>
    <row r="95436" spans="16:17">
      <c r="P95436" s="63"/>
      <c r="Q95436" s="63"/>
    </row>
    <row r="95437" spans="16:17">
      <c r="P95437" s="63"/>
      <c r="Q95437" s="63"/>
    </row>
    <row r="95438" spans="16:17">
      <c r="P95438" s="63"/>
      <c r="Q95438" s="63"/>
    </row>
    <row r="95439" spans="16:17">
      <c r="P95439" s="63"/>
      <c r="Q95439" s="63"/>
    </row>
    <row r="95440" spans="16:17">
      <c r="P95440" s="63"/>
      <c r="Q95440" s="63"/>
    </row>
    <row r="95441" spans="16:17">
      <c r="P95441" s="63"/>
      <c r="Q95441" s="63"/>
    </row>
    <row r="95442" spans="16:17">
      <c r="P95442" s="63"/>
      <c r="Q95442" s="63"/>
    </row>
    <row r="95443" spans="16:17">
      <c r="P95443" s="63"/>
      <c r="Q95443" s="63"/>
    </row>
    <row r="95444" spans="16:17">
      <c r="P95444" s="63"/>
      <c r="Q95444" s="63"/>
    </row>
    <row r="95445" spans="16:17">
      <c r="P95445" s="63"/>
      <c r="Q95445" s="63"/>
    </row>
    <row r="95446" spans="16:17">
      <c r="P95446" s="63"/>
      <c r="Q95446" s="63"/>
    </row>
    <row r="95447" spans="16:17">
      <c r="P95447" s="63"/>
      <c r="Q95447" s="63"/>
    </row>
    <row r="95448" spans="16:17">
      <c r="P95448" s="63"/>
      <c r="Q95448" s="63"/>
    </row>
    <row r="95449" spans="16:17">
      <c r="P95449" s="63"/>
      <c r="Q95449" s="63"/>
    </row>
    <row r="95450" spans="16:17">
      <c r="P95450" s="63"/>
      <c r="Q95450" s="63"/>
    </row>
    <row r="95451" spans="16:17">
      <c r="P95451" s="63"/>
      <c r="Q95451" s="63"/>
    </row>
    <row r="95452" spans="16:17">
      <c r="P95452" s="63"/>
      <c r="Q95452" s="63"/>
    </row>
    <row r="95453" spans="16:17">
      <c r="P95453" s="63"/>
      <c r="Q95453" s="63"/>
    </row>
    <row r="95454" spans="16:17">
      <c r="P95454" s="63"/>
      <c r="Q95454" s="63"/>
    </row>
    <row r="95455" spans="16:17">
      <c r="P95455" s="63"/>
      <c r="Q95455" s="63"/>
    </row>
    <row r="95456" spans="16:17">
      <c r="P95456" s="63"/>
      <c r="Q95456" s="63"/>
    </row>
    <row r="95457" spans="16:17">
      <c r="P95457" s="63"/>
      <c r="Q95457" s="63"/>
    </row>
    <row r="95458" spans="16:17">
      <c r="P95458" s="63"/>
      <c r="Q95458" s="63"/>
    </row>
    <row r="95459" spans="16:17">
      <c r="P95459" s="63"/>
      <c r="Q95459" s="63"/>
    </row>
    <row r="95460" spans="16:17">
      <c r="P95460" s="63"/>
      <c r="Q95460" s="63"/>
    </row>
    <row r="95461" spans="16:17">
      <c r="P95461" s="63"/>
      <c r="Q95461" s="63"/>
    </row>
    <row r="95462" spans="16:17">
      <c r="P95462" s="63"/>
      <c r="Q95462" s="63"/>
    </row>
    <row r="95463" spans="16:17">
      <c r="P95463" s="63"/>
      <c r="Q95463" s="63"/>
    </row>
    <row r="95464" spans="16:17">
      <c r="P95464" s="63"/>
      <c r="Q95464" s="63"/>
    </row>
    <row r="95465" spans="16:17">
      <c r="P95465" s="63"/>
      <c r="Q95465" s="63"/>
    </row>
    <row r="95466" spans="16:17">
      <c r="P95466" s="63"/>
      <c r="Q95466" s="63"/>
    </row>
    <row r="95467" spans="16:17">
      <c r="P95467" s="63"/>
      <c r="Q95467" s="63"/>
    </row>
    <row r="95468" spans="16:17">
      <c r="P95468" s="63"/>
      <c r="Q95468" s="63"/>
    </row>
    <row r="95469" spans="16:17">
      <c r="P95469" s="63"/>
      <c r="Q95469" s="63"/>
    </row>
    <row r="95470" spans="16:17">
      <c r="P95470" s="63"/>
      <c r="Q95470" s="63"/>
    </row>
    <row r="95471" spans="16:17">
      <c r="P95471" s="63"/>
      <c r="Q95471" s="63"/>
    </row>
    <row r="95472" spans="16:17">
      <c r="P95472" s="63"/>
      <c r="Q95472" s="63"/>
    </row>
    <row r="95473" spans="16:17">
      <c r="P95473" s="63"/>
      <c r="Q95473" s="63"/>
    </row>
    <row r="95474" spans="16:17">
      <c r="P95474" s="63"/>
      <c r="Q95474" s="63"/>
    </row>
    <row r="95475" spans="16:17">
      <c r="P95475" s="63"/>
      <c r="Q95475" s="63"/>
    </row>
    <row r="95476" spans="16:17">
      <c r="P95476" s="63"/>
      <c r="Q95476" s="63"/>
    </row>
    <row r="95477" spans="16:17">
      <c r="P95477" s="63"/>
      <c r="Q95477" s="63"/>
    </row>
    <row r="95478" spans="16:17">
      <c r="P95478" s="63"/>
      <c r="Q95478" s="63"/>
    </row>
    <row r="95479" spans="16:17">
      <c r="P95479" s="63"/>
      <c r="Q95479" s="63"/>
    </row>
    <row r="95480" spans="16:17">
      <c r="P95480" s="63"/>
      <c r="Q95480" s="63"/>
    </row>
    <row r="95481" spans="16:17">
      <c r="P95481" s="63"/>
      <c r="Q95481" s="63"/>
    </row>
    <row r="95482" spans="16:17">
      <c r="P95482" s="63"/>
      <c r="Q95482" s="63"/>
    </row>
    <row r="95483" spans="16:17">
      <c r="P95483" s="63"/>
      <c r="Q95483" s="63"/>
    </row>
    <row r="95484" spans="16:17">
      <c r="P95484" s="63"/>
      <c r="Q95484" s="63"/>
    </row>
    <row r="95485" spans="16:17">
      <c r="P95485" s="63"/>
      <c r="Q95485" s="63"/>
    </row>
    <row r="95486" spans="16:17">
      <c r="P95486" s="63"/>
      <c r="Q95486" s="63"/>
    </row>
    <row r="95487" spans="16:17">
      <c r="P95487" s="63"/>
      <c r="Q95487" s="63"/>
    </row>
    <row r="95488" spans="16:17">
      <c r="P95488" s="63"/>
      <c r="Q95488" s="63"/>
    </row>
    <row r="95489" spans="16:17">
      <c r="P95489" s="63"/>
      <c r="Q95489" s="63"/>
    </row>
    <row r="95490" spans="16:17">
      <c r="P95490" s="63"/>
      <c r="Q95490" s="63"/>
    </row>
    <row r="95491" spans="16:17">
      <c r="P95491" s="63"/>
      <c r="Q95491" s="63"/>
    </row>
    <row r="95492" spans="16:17">
      <c r="P95492" s="63"/>
      <c r="Q95492" s="63"/>
    </row>
    <row r="95493" spans="16:17">
      <c r="P95493" s="63"/>
      <c r="Q95493" s="63"/>
    </row>
    <row r="95494" spans="16:17">
      <c r="P95494" s="63"/>
      <c r="Q95494" s="63"/>
    </row>
    <row r="95495" spans="16:17">
      <c r="P95495" s="63"/>
      <c r="Q95495" s="63"/>
    </row>
    <row r="95496" spans="16:17">
      <c r="P95496" s="63"/>
      <c r="Q95496" s="63"/>
    </row>
    <row r="95497" spans="16:17">
      <c r="P95497" s="63"/>
      <c r="Q95497" s="63"/>
    </row>
    <row r="95498" spans="16:17">
      <c r="P95498" s="63"/>
      <c r="Q95498" s="63"/>
    </row>
    <row r="95499" spans="16:17">
      <c r="P95499" s="63"/>
      <c r="Q95499" s="63"/>
    </row>
    <row r="95500" spans="16:17">
      <c r="P95500" s="63"/>
      <c r="Q95500" s="63"/>
    </row>
    <row r="95501" spans="16:17">
      <c r="P95501" s="63"/>
      <c r="Q95501" s="63"/>
    </row>
    <row r="95502" spans="16:17">
      <c r="P95502" s="63"/>
      <c r="Q95502" s="63"/>
    </row>
    <row r="95503" spans="16:17">
      <c r="P95503" s="63"/>
      <c r="Q95503" s="63"/>
    </row>
    <row r="95504" spans="16:17">
      <c r="P95504" s="63"/>
      <c r="Q95504" s="63"/>
    </row>
    <row r="95505" spans="16:17">
      <c r="P95505" s="63"/>
      <c r="Q95505" s="63"/>
    </row>
    <row r="95506" spans="16:17">
      <c r="P95506" s="63"/>
      <c r="Q95506" s="63"/>
    </row>
    <row r="95507" spans="16:17">
      <c r="P95507" s="63"/>
      <c r="Q95507" s="63"/>
    </row>
    <row r="95508" spans="16:17">
      <c r="P95508" s="63"/>
      <c r="Q95508" s="63"/>
    </row>
    <row r="95509" spans="16:17">
      <c r="P95509" s="63"/>
      <c r="Q95509" s="63"/>
    </row>
    <row r="95510" spans="16:17">
      <c r="P95510" s="63"/>
      <c r="Q95510" s="63"/>
    </row>
    <row r="95511" spans="16:17">
      <c r="P95511" s="63"/>
      <c r="Q95511" s="63"/>
    </row>
    <row r="95512" spans="16:17">
      <c r="P95512" s="63"/>
      <c r="Q95512" s="63"/>
    </row>
    <row r="95513" spans="16:17">
      <c r="P95513" s="63"/>
      <c r="Q95513" s="63"/>
    </row>
    <row r="95514" spans="16:17">
      <c r="P95514" s="63"/>
      <c r="Q95514" s="63"/>
    </row>
    <row r="95515" spans="16:17">
      <c r="P95515" s="63"/>
      <c r="Q95515" s="63"/>
    </row>
    <row r="95516" spans="16:17">
      <c r="P95516" s="63"/>
      <c r="Q95516" s="63"/>
    </row>
    <row r="95517" spans="16:17">
      <c r="P95517" s="63"/>
      <c r="Q95517" s="63"/>
    </row>
    <row r="95518" spans="16:17">
      <c r="P95518" s="63"/>
      <c r="Q95518" s="63"/>
    </row>
    <row r="95519" spans="16:17">
      <c r="P95519" s="63"/>
      <c r="Q95519" s="63"/>
    </row>
    <row r="95520" spans="16:17">
      <c r="P95520" s="63"/>
      <c r="Q95520" s="63"/>
    </row>
    <row r="95521" spans="16:17">
      <c r="P95521" s="63"/>
      <c r="Q95521" s="63"/>
    </row>
    <row r="95522" spans="16:17">
      <c r="P95522" s="63"/>
      <c r="Q95522" s="63"/>
    </row>
    <row r="95523" spans="16:17">
      <c r="P95523" s="63"/>
      <c r="Q95523" s="63"/>
    </row>
    <row r="95524" spans="16:17">
      <c r="P95524" s="63"/>
      <c r="Q95524" s="63"/>
    </row>
    <row r="95525" spans="16:17">
      <c r="P95525" s="63"/>
      <c r="Q95525" s="63"/>
    </row>
    <row r="95526" spans="16:17">
      <c r="P95526" s="63"/>
      <c r="Q95526" s="63"/>
    </row>
    <row r="95527" spans="16:17">
      <c r="P95527" s="63"/>
      <c r="Q95527" s="63"/>
    </row>
    <row r="95528" spans="16:17">
      <c r="P95528" s="63"/>
      <c r="Q95528" s="63"/>
    </row>
    <row r="95529" spans="16:17">
      <c r="P95529" s="63"/>
      <c r="Q95529" s="63"/>
    </row>
    <row r="95530" spans="16:17">
      <c r="P95530" s="63"/>
      <c r="Q95530" s="63"/>
    </row>
    <row r="95531" spans="16:17">
      <c r="P95531" s="63"/>
      <c r="Q95531" s="63"/>
    </row>
    <row r="95532" spans="16:17">
      <c r="P95532" s="63"/>
      <c r="Q95532" s="63"/>
    </row>
    <row r="95533" spans="16:17">
      <c r="P95533" s="63"/>
      <c r="Q95533" s="63"/>
    </row>
    <row r="95534" spans="16:17">
      <c r="P95534" s="63"/>
      <c r="Q95534" s="63"/>
    </row>
    <row r="95535" spans="16:17">
      <c r="P95535" s="63"/>
      <c r="Q95535" s="63"/>
    </row>
    <row r="95536" spans="16:17">
      <c r="P95536" s="63"/>
      <c r="Q95536" s="63"/>
    </row>
    <row r="95537" spans="16:17">
      <c r="P95537" s="63"/>
      <c r="Q95537" s="63"/>
    </row>
    <row r="95538" spans="16:17">
      <c r="P95538" s="63"/>
      <c r="Q95538" s="63"/>
    </row>
    <row r="95539" spans="16:17">
      <c r="P95539" s="63"/>
      <c r="Q95539" s="63"/>
    </row>
    <row r="95540" spans="16:17">
      <c r="P95540" s="63"/>
      <c r="Q95540" s="63"/>
    </row>
    <row r="95541" spans="16:17">
      <c r="P95541" s="63"/>
      <c r="Q95541" s="63"/>
    </row>
    <row r="95542" spans="16:17">
      <c r="P95542" s="63"/>
      <c r="Q95542" s="63"/>
    </row>
    <row r="95543" spans="16:17">
      <c r="P95543" s="63"/>
      <c r="Q95543" s="63"/>
    </row>
    <row r="95544" spans="16:17">
      <c r="P95544" s="63"/>
      <c r="Q95544" s="63"/>
    </row>
    <row r="95545" spans="16:17">
      <c r="P95545" s="63"/>
      <c r="Q95545" s="63"/>
    </row>
    <row r="95546" spans="16:17">
      <c r="P95546" s="63"/>
      <c r="Q95546" s="63"/>
    </row>
    <row r="95547" spans="16:17">
      <c r="P95547" s="63"/>
      <c r="Q95547" s="63"/>
    </row>
    <row r="95548" spans="16:17">
      <c r="P95548" s="63"/>
      <c r="Q95548" s="63"/>
    </row>
    <row r="95549" spans="16:17">
      <c r="P95549" s="63"/>
      <c r="Q95549" s="63"/>
    </row>
    <row r="95550" spans="16:17">
      <c r="P95550" s="63"/>
      <c r="Q95550" s="63"/>
    </row>
    <row r="95551" spans="16:17">
      <c r="P95551" s="63"/>
      <c r="Q95551" s="63"/>
    </row>
    <row r="95552" spans="16:17">
      <c r="P95552" s="63"/>
      <c r="Q95552" s="63"/>
    </row>
    <row r="95553" spans="16:17">
      <c r="P95553" s="63"/>
      <c r="Q95553" s="63"/>
    </row>
    <row r="95554" spans="16:17">
      <c r="P95554" s="63"/>
      <c r="Q95554" s="63"/>
    </row>
    <row r="95555" spans="16:17">
      <c r="P95555" s="63"/>
      <c r="Q95555" s="63"/>
    </row>
    <row r="95556" spans="16:17">
      <c r="P95556" s="63"/>
      <c r="Q95556" s="63"/>
    </row>
    <row r="95557" spans="16:17">
      <c r="P95557" s="63"/>
      <c r="Q95557" s="63"/>
    </row>
    <row r="95558" spans="16:17">
      <c r="P95558" s="63"/>
      <c r="Q95558" s="63"/>
    </row>
    <row r="95559" spans="16:17">
      <c r="P95559" s="63"/>
      <c r="Q95559" s="63"/>
    </row>
    <row r="95560" spans="16:17">
      <c r="P95560" s="63"/>
      <c r="Q95560" s="63"/>
    </row>
    <row r="95561" spans="16:17">
      <c r="P95561" s="63"/>
      <c r="Q95561" s="63"/>
    </row>
    <row r="95562" spans="16:17">
      <c r="P95562" s="63"/>
      <c r="Q95562" s="63"/>
    </row>
    <row r="95563" spans="16:17">
      <c r="P95563" s="63"/>
      <c r="Q95563" s="63"/>
    </row>
    <row r="95564" spans="16:17">
      <c r="P95564" s="63"/>
      <c r="Q95564" s="63"/>
    </row>
    <row r="95565" spans="16:17">
      <c r="P95565" s="63"/>
      <c r="Q95565" s="63"/>
    </row>
    <row r="95566" spans="16:17">
      <c r="P95566" s="63"/>
      <c r="Q95566" s="63"/>
    </row>
    <row r="95567" spans="16:17">
      <c r="P95567" s="63"/>
      <c r="Q95567" s="63"/>
    </row>
    <row r="95568" spans="16:17">
      <c r="P95568" s="63"/>
      <c r="Q95568" s="63"/>
    </row>
    <row r="95569" spans="16:17">
      <c r="P95569" s="63"/>
      <c r="Q95569" s="63"/>
    </row>
    <row r="95570" spans="16:17">
      <c r="P95570" s="63"/>
      <c r="Q95570" s="63"/>
    </row>
    <row r="95571" spans="16:17">
      <c r="P95571" s="63"/>
      <c r="Q95571" s="63"/>
    </row>
    <row r="95572" spans="16:17">
      <c r="P95572" s="63"/>
      <c r="Q95572" s="63"/>
    </row>
    <row r="95573" spans="16:17">
      <c r="P95573" s="63"/>
      <c r="Q95573" s="63"/>
    </row>
    <row r="95574" spans="16:17">
      <c r="P95574" s="63"/>
      <c r="Q95574" s="63"/>
    </row>
    <row r="95575" spans="16:17">
      <c r="P95575" s="63"/>
      <c r="Q95575" s="63"/>
    </row>
    <row r="95576" spans="16:17">
      <c r="P95576" s="63"/>
      <c r="Q95576" s="63"/>
    </row>
    <row r="95577" spans="16:17">
      <c r="P95577" s="63"/>
      <c r="Q95577" s="63"/>
    </row>
    <row r="95578" spans="16:17">
      <c r="P95578" s="63"/>
      <c r="Q95578" s="63"/>
    </row>
    <row r="95579" spans="16:17">
      <c r="P95579" s="63"/>
      <c r="Q95579" s="63"/>
    </row>
    <row r="95580" spans="16:17">
      <c r="P95580" s="63"/>
      <c r="Q95580" s="63"/>
    </row>
    <row r="95581" spans="16:17">
      <c r="P95581" s="63"/>
      <c r="Q95581" s="63"/>
    </row>
    <row r="95582" spans="16:17">
      <c r="P95582" s="63"/>
      <c r="Q95582" s="63"/>
    </row>
    <row r="95583" spans="16:17">
      <c r="P95583" s="63"/>
      <c r="Q95583" s="63"/>
    </row>
    <row r="95584" spans="16:17">
      <c r="P95584" s="63"/>
      <c r="Q95584" s="63"/>
    </row>
    <row r="95585" spans="16:17">
      <c r="P95585" s="63"/>
      <c r="Q95585" s="63"/>
    </row>
    <row r="95586" spans="16:17">
      <c r="P95586" s="63"/>
      <c r="Q95586" s="63"/>
    </row>
    <row r="95587" spans="16:17">
      <c r="P95587" s="63"/>
      <c r="Q95587" s="63"/>
    </row>
    <row r="95588" spans="16:17">
      <c r="P95588" s="63"/>
      <c r="Q95588" s="63"/>
    </row>
    <row r="95589" spans="16:17">
      <c r="P95589" s="63"/>
      <c r="Q95589" s="63"/>
    </row>
    <row r="95590" spans="16:17">
      <c r="P95590" s="63"/>
      <c r="Q95590" s="63"/>
    </row>
    <row r="95591" spans="16:17">
      <c r="P95591" s="63"/>
      <c r="Q95591" s="63"/>
    </row>
    <row r="95592" spans="16:17">
      <c r="P95592" s="63"/>
      <c r="Q95592" s="63"/>
    </row>
    <row r="95593" spans="16:17">
      <c r="P95593" s="63"/>
      <c r="Q95593" s="63"/>
    </row>
    <row r="95594" spans="16:17">
      <c r="P95594" s="63"/>
      <c r="Q95594" s="63"/>
    </row>
    <row r="95595" spans="16:17">
      <c r="P95595" s="63"/>
      <c r="Q95595" s="63"/>
    </row>
    <row r="95596" spans="16:17">
      <c r="P95596" s="63"/>
      <c r="Q95596" s="63"/>
    </row>
    <row r="95597" spans="16:17">
      <c r="P95597" s="63"/>
      <c r="Q95597" s="63"/>
    </row>
    <row r="95598" spans="16:17">
      <c r="P95598" s="63"/>
      <c r="Q95598" s="63"/>
    </row>
    <row r="95599" spans="16:17">
      <c r="P95599" s="63"/>
      <c r="Q95599" s="63"/>
    </row>
    <row r="95600" spans="16:17">
      <c r="P95600" s="63"/>
      <c r="Q95600" s="63"/>
    </row>
    <row r="95601" spans="16:17">
      <c r="P95601" s="63"/>
      <c r="Q95601" s="63"/>
    </row>
    <row r="95602" spans="16:17">
      <c r="P95602" s="63"/>
      <c r="Q95602" s="63"/>
    </row>
    <row r="95603" spans="16:17">
      <c r="P95603" s="63"/>
      <c r="Q95603" s="63"/>
    </row>
    <row r="95604" spans="16:17">
      <c r="P95604" s="63"/>
      <c r="Q95604" s="63"/>
    </row>
    <row r="95605" spans="16:17">
      <c r="P95605" s="63"/>
      <c r="Q95605" s="63"/>
    </row>
    <row r="95606" spans="16:17">
      <c r="P95606" s="63"/>
      <c r="Q95606" s="63"/>
    </row>
    <row r="95607" spans="16:17">
      <c r="P95607" s="63"/>
      <c r="Q95607" s="63"/>
    </row>
    <row r="95608" spans="16:17">
      <c r="P95608" s="63"/>
      <c r="Q95608" s="63"/>
    </row>
    <row r="95609" spans="16:17">
      <c r="P95609" s="63"/>
      <c r="Q95609" s="63"/>
    </row>
    <row r="95610" spans="16:17">
      <c r="P95610" s="63"/>
      <c r="Q95610" s="63"/>
    </row>
    <row r="95611" spans="16:17">
      <c r="P95611" s="63"/>
      <c r="Q95611" s="63"/>
    </row>
    <row r="95612" spans="16:17">
      <c r="P95612" s="63"/>
      <c r="Q95612" s="63"/>
    </row>
    <row r="95613" spans="16:17">
      <c r="P95613" s="63"/>
      <c r="Q95613" s="63"/>
    </row>
    <row r="95614" spans="16:17">
      <c r="P95614" s="63"/>
      <c r="Q95614" s="63"/>
    </row>
    <row r="95615" spans="16:17">
      <c r="P95615" s="63"/>
      <c r="Q95615" s="63"/>
    </row>
    <row r="95616" spans="16:17">
      <c r="P95616" s="63"/>
      <c r="Q95616" s="63"/>
    </row>
    <row r="95617" spans="16:17">
      <c r="P95617" s="63"/>
      <c r="Q95617" s="63"/>
    </row>
    <row r="95618" spans="16:17">
      <c r="P95618" s="63"/>
      <c r="Q95618" s="63"/>
    </row>
    <row r="95619" spans="16:17">
      <c r="P95619" s="63"/>
      <c r="Q95619" s="63"/>
    </row>
    <row r="95620" spans="16:17">
      <c r="P95620" s="63"/>
      <c r="Q95620" s="63"/>
    </row>
    <row r="95621" spans="16:17">
      <c r="P95621" s="63"/>
      <c r="Q95621" s="63"/>
    </row>
    <row r="95622" spans="16:17">
      <c r="P95622" s="63"/>
      <c r="Q95622" s="63"/>
    </row>
    <row r="95623" spans="16:17">
      <c r="P95623" s="63"/>
      <c r="Q95623" s="63"/>
    </row>
    <row r="95624" spans="16:17">
      <c r="P95624" s="63"/>
      <c r="Q95624" s="63"/>
    </row>
    <row r="95625" spans="16:17">
      <c r="P95625" s="63"/>
      <c r="Q95625" s="63"/>
    </row>
    <row r="95626" spans="16:17">
      <c r="P95626" s="63"/>
      <c r="Q95626" s="63"/>
    </row>
    <row r="95627" spans="16:17">
      <c r="P95627" s="63"/>
      <c r="Q95627" s="63"/>
    </row>
    <row r="95628" spans="16:17">
      <c r="P95628" s="63"/>
      <c r="Q95628" s="63"/>
    </row>
    <row r="95629" spans="16:17">
      <c r="P95629" s="63"/>
      <c r="Q95629" s="63"/>
    </row>
    <row r="95630" spans="16:17">
      <c r="P95630" s="63"/>
      <c r="Q95630" s="63"/>
    </row>
    <row r="95631" spans="16:17">
      <c r="P95631" s="63"/>
      <c r="Q95631" s="63"/>
    </row>
    <row r="95632" spans="16:17">
      <c r="P95632" s="63"/>
      <c r="Q95632" s="63"/>
    </row>
    <row r="95633" spans="16:17">
      <c r="P95633" s="63"/>
      <c r="Q95633" s="63"/>
    </row>
    <row r="95634" spans="16:17">
      <c r="P95634" s="63"/>
      <c r="Q95634" s="63"/>
    </row>
    <row r="95635" spans="16:17">
      <c r="P95635" s="63"/>
      <c r="Q95635" s="63"/>
    </row>
    <row r="95636" spans="16:17">
      <c r="P95636" s="63"/>
      <c r="Q95636" s="63"/>
    </row>
    <row r="95637" spans="16:17">
      <c r="P95637" s="63"/>
      <c r="Q95637" s="63"/>
    </row>
    <row r="95638" spans="16:17">
      <c r="P95638" s="63"/>
      <c r="Q95638" s="63"/>
    </row>
    <row r="95639" spans="16:17">
      <c r="P95639" s="63"/>
      <c r="Q95639" s="63"/>
    </row>
    <row r="95640" spans="16:17">
      <c r="P95640" s="63"/>
      <c r="Q95640" s="63"/>
    </row>
    <row r="95641" spans="16:17">
      <c r="P95641" s="63"/>
      <c r="Q95641" s="63"/>
    </row>
    <row r="95642" spans="16:17">
      <c r="P95642" s="63"/>
      <c r="Q95642" s="63"/>
    </row>
    <row r="95643" spans="16:17">
      <c r="P95643" s="63"/>
      <c r="Q95643" s="63"/>
    </row>
    <row r="95644" spans="16:17">
      <c r="P95644" s="63"/>
      <c r="Q95644" s="63"/>
    </row>
    <row r="95645" spans="16:17">
      <c r="P95645" s="63"/>
      <c r="Q95645" s="63"/>
    </row>
    <row r="95646" spans="16:17">
      <c r="P95646" s="63"/>
      <c r="Q95646" s="63"/>
    </row>
    <row r="95647" spans="16:17">
      <c r="P95647" s="63"/>
      <c r="Q95647" s="63"/>
    </row>
    <row r="95648" spans="16:17">
      <c r="P95648" s="63"/>
      <c r="Q95648" s="63"/>
    </row>
    <row r="95649" spans="16:17">
      <c r="P95649" s="63"/>
      <c r="Q95649" s="63"/>
    </row>
    <row r="95650" spans="16:17">
      <c r="P95650" s="63"/>
      <c r="Q95650" s="63"/>
    </row>
    <row r="95651" spans="16:17">
      <c r="P95651" s="63"/>
      <c r="Q95651" s="63"/>
    </row>
    <row r="95652" spans="16:17">
      <c r="P95652" s="63"/>
      <c r="Q95652" s="63"/>
    </row>
    <row r="95653" spans="16:17">
      <c r="P95653" s="63"/>
      <c r="Q95653" s="63"/>
    </row>
    <row r="95654" spans="16:17">
      <c r="P95654" s="63"/>
      <c r="Q95654" s="63"/>
    </row>
    <row r="95655" spans="16:17">
      <c r="P95655" s="63"/>
      <c r="Q95655" s="63"/>
    </row>
    <row r="95656" spans="16:17">
      <c r="P95656" s="63"/>
      <c r="Q95656" s="63"/>
    </row>
    <row r="95657" spans="16:17">
      <c r="P95657" s="63"/>
      <c r="Q95657" s="63"/>
    </row>
    <row r="95658" spans="16:17">
      <c r="P95658" s="63"/>
      <c r="Q95658" s="63"/>
    </row>
    <row r="95659" spans="16:17">
      <c r="P95659" s="63"/>
      <c r="Q95659" s="63"/>
    </row>
    <row r="95660" spans="16:17">
      <c r="P95660" s="63"/>
      <c r="Q95660" s="63"/>
    </row>
    <row r="95661" spans="16:17">
      <c r="P95661" s="63"/>
      <c r="Q95661" s="63"/>
    </row>
    <row r="95662" spans="16:17">
      <c r="P95662" s="63"/>
      <c r="Q95662" s="63"/>
    </row>
    <row r="95663" spans="16:17">
      <c r="P95663" s="63"/>
      <c r="Q95663" s="63"/>
    </row>
    <row r="95664" spans="16:17">
      <c r="P95664" s="63"/>
      <c r="Q95664" s="63"/>
    </row>
    <row r="95665" spans="16:17">
      <c r="P95665" s="63"/>
      <c r="Q95665" s="63"/>
    </row>
    <row r="95666" spans="16:17">
      <c r="P95666" s="63"/>
      <c r="Q95666" s="63"/>
    </row>
    <row r="95667" spans="16:17">
      <c r="P95667" s="63"/>
      <c r="Q95667" s="63"/>
    </row>
    <row r="95668" spans="16:17">
      <c r="P95668" s="63"/>
      <c r="Q95668" s="63"/>
    </row>
    <row r="95669" spans="16:17">
      <c r="P95669" s="63"/>
      <c r="Q95669" s="63"/>
    </row>
    <row r="95670" spans="16:17">
      <c r="P95670" s="63"/>
      <c r="Q95670" s="63"/>
    </row>
    <row r="95671" spans="16:17">
      <c r="P95671" s="63"/>
      <c r="Q95671" s="63"/>
    </row>
    <row r="95672" spans="16:17">
      <c r="P95672" s="63"/>
      <c r="Q95672" s="63"/>
    </row>
    <row r="95673" spans="16:17">
      <c r="P95673" s="63"/>
      <c r="Q95673" s="63"/>
    </row>
    <row r="95674" spans="16:17">
      <c r="P95674" s="63"/>
      <c r="Q95674" s="63"/>
    </row>
    <row r="95675" spans="16:17">
      <c r="P95675" s="63"/>
      <c r="Q95675" s="63"/>
    </row>
    <row r="95676" spans="16:17">
      <c r="P95676" s="63"/>
      <c r="Q95676" s="63"/>
    </row>
    <row r="95677" spans="16:17">
      <c r="P95677" s="63"/>
      <c r="Q95677" s="63"/>
    </row>
    <row r="95678" spans="16:17">
      <c r="P95678" s="63"/>
      <c r="Q95678" s="63"/>
    </row>
    <row r="95679" spans="16:17">
      <c r="P95679" s="63"/>
      <c r="Q95679" s="63"/>
    </row>
    <row r="95680" spans="16:17">
      <c r="P95680" s="63"/>
      <c r="Q95680" s="63"/>
    </row>
    <row r="95681" spans="16:17">
      <c r="P95681" s="63"/>
      <c r="Q95681" s="63"/>
    </row>
    <row r="95682" spans="16:17">
      <c r="P95682" s="63"/>
      <c r="Q95682" s="63"/>
    </row>
    <row r="95683" spans="16:17">
      <c r="P95683" s="63"/>
      <c r="Q95683" s="63"/>
    </row>
    <row r="95684" spans="16:17">
      <c r="P95684" s="63"/>
      <c r="Q95684" s="63"/>
    </row>
    <row r="95685" spans="16:17">
      <c r="P95685" s="63"/>
      <c r="Q95685" s="63"/>
    </row>
    <row r="95686" spans="16:17">
      <c r="P95686" s="63"/>
      <c r="Q95686" s="63"/>
    </row>
    <row r="95687" spans="16:17">
      <c r="P95687" s="63"/>
      <c r="Q95687" s="63"/>
    </row>
    <row r="95688" spans="16:17">
      <c r="P95688" s="63"/>
      <c r="Q95688" s="63"/>
    </row>
    <row r="95689" spans="16:17">
      <c r="P95689" s="63"/>
      <c r="Q95689" s="63"/>
    </row>
    <row r="95690" spans="16:17">
      <c r="P95690" s="63"/>
      <c r="Q95690" s="63"/>
    </row>
    <row r="95691" spans="16:17">
      <c r="P95691" s="63"/>
      <c r="Q95691" s="63"/>
    </row>
    <row r="95692" spans="16:17">
      <c r="P95692" s="63"/>
      <c r="Q95692" s="63"/>
    </row>
    <row r="95693" spans="16:17">
      <c r="P95693" s="63"/>
      <c r="Q95693" s="63"/>
    </row>
    <row r="95694" spans="16:17">
      <c r="P95694" s="63"/>
      <c r="Q95694" s="63"/>
    </row>
    <row r="95695" spans="16:17">
      <c r="P95695" s="63"/>
      <c r="Q95695" s="63"/>
    </row>
    <row r="95696" spans="16:17">
      <c r="P95696" s="63"/>
      <c r="Q95696" s="63"/>
    </row>
    <row r="95697" spans="16:17">
      <c r="P95697" s="63"/>
      <c r="Q95697" s="63"/>
    </row>
    <row r="95698" spans="16:17">
      <c r="P95698" s="63"/>
      <c r="Q95698" s="63"/>
    </row>
    <row r="95699" spans="16:17">
      <c r="P95699" s="63"/>
      <c r="Q95699" s="63"/>
    </row>
    <row r="95700" spans="16:17">
      <c r="P95700" s="63"/>
      <c r="Q95700" s="63"/>
    </row>
    <row r="95701" spans="16:17">
      <c r="P95701" s="63"/>
      <c r="Q95701" s="63"/>
    </row>
    <row r="95702" spans="16:17">
      <c r="P95702" s="63"/>
      <c r="Q95702" s="63"/>
    </row>
    <row r="95703" spans="16:17">
      <c r="P95703" s="63"/>
      <c r="Q95703" s="63"/>
    </row>
    <row r="95704" spans="16:17">
      <c r="P95704" s="63"/>
      <c r="Q95704" s="63"/>
    </row>
    <row r="95705" spans="16:17">
      <c r="P95705" s="63"/>
      <c r="Q95705" s="63"/>
    </row>
    <row r="95706" spans="16:17">
      <c r="P95706" s="63"/>
      <c r="Q95706" s="63"/>
    </row>
    <row r="95707" spans="16:17">
      <c r="P95707" s="63"/>
      <c r="Q95707" s="63"/>
    </row>
    <row r="95708" spans="16:17">
      <c r="P95708" s="63"/>
      <c r="Q95708" s="63"/>
    </row>
    <row r="95709" spans="16:17">
      <c r="P95709" s="63"/>
      <c r="Q95709" s="63"/>
    </row>
    <row r="95710" spans="16:17">
      <c r="P95710" s="63"/>
      <c r="Q95710" s="63"/>
    </row>
    <row r="95711" spans="16:17">
      <c r="P95711" s="63"/>
      <c r="Q95711" s="63"/>
    </row>
    <row r="95712" spans="16:17">
      <c r="P95712" s="63"/>
      <c r="Q95712" s="63"/>
    </row>
    <row r="95713" spans="16:17">
      <c r="P95713" s="63"/>
      <c r="Q95713" s="63"/>
    </row>
    <row r="95714" spans="16:17">
      <c r="P95714" s="63"/>
      <c r="Q95714" s="63"/>
    </row>
    <row r="95715" spans="16:17">
      <c r="P95715" s="63"/>
      <c r="Q95715" s="63"/>
    </row>
    <row r="95716" spans="16:17">
      <c r="P95716" s="63"/>
      <c r="Q95716" s="63"/>
    </row>
    <row r="95717" spans="16:17">
      <c r="P95717" s="63"/>
      <c r="Q95717" s="63"/>
    </row>
    <row r="95718" spans="16:17">
      <c r="P95718" s="63"/>
      <c r="Q95718" s="63"/>
    </row>
    <row r="95719" spans="16:17">
      <c r="P95719" s="63"/>
      <c r="Q95719" s="63"/>
    </row>
    <row r="95720" spans="16:17">
      <c r="P95720" s="63"/>
      <c r="Q95720" s="63"/>
    </row>
    <row r="95721" spans="16:17">
      <c r="P95721" s="63"/>
      <c r="Q95721" s="63"/>
    </row>
    <row r="95722" spans="16:17">
      <c r="P95722" s="63"/>
      <c r="Q95722" s="63"/>
    </row>
    <row r="95723" spans="16:17">
      <c r="P95723" s="63"/>
      <c r="Q95723" s="63"/>
    </row>
    <row r="95724" spans="16:17">
      <c r="P95724" s="63"/>
      <c r="Q95724" s="63"/>
    </row>
    <row r="95725" spans="16:17">
      <c r="P95725" s="63"/>
      <c r="Q95725" s="63"/>
    </row>
    <row r="95726" spans="16:17">
      <c r="P95726" s="63"/>
      <c r="Q95726" s="63"/>
    </row>
    <row r="95727" spans="16:17">
      <c r="P95727" s="63"/>
      <c r="Q95727" s="63"/>
    </row>
    <row r="95728" spans="16:17">
      <c r="P95728" s="63"/>
      <c r="Q95728" s="63"/>
    </row>
    <row r="95729" spans="16:17">
      <c r="P95729" s="63"/>
      <c r="Q95729" s="63"/>
    </row>
    <row r="95730" spans="16:17">
      <c r="P95730" s="63"/>
      <c r="Q95730" s="63"/>
    </row>
    <row r="95731" spans="16:17">
      <c r="P95731" s="63"/>
      <c r="Q95731" s="63"/>
    </row>
    <row r="95732" spans="16:17">
      <c r="P95732" s="63"/>
      <c r="Q95732" s="63"/>
    </row>
    <row r="95733" spans="16:17">
      <c r="P95733" s="63"/>
      <c r="Q95733" s="63"/>
    </row>
    <row r="95734" spans="16:17">
      <c r="P95734" s="63"/>
      <c r="Q95734" s="63"/>
    </row>
    <row r="95735" spans="16:17">
      <c r="P95735" s="63"/>
      <c r="Q95735" s="63"/>
    </row>
    <row r="95736" spans="16:17">
      <c r="P95736" s="63"/>
      <c r="Q95736" s="63"/>
    </row>
    <row r="95737" spans="16:17">
      <c r="P95737" s="63"/>
      <c r="Q95737" s="63"/>
    </row>
    <row r="95738" spans="16:17">
      <c r="P95738" s="63"/>
      <c r="Q95738" s="63"/>
    </row>
    <row r="95739" spans="16:17">
      <c r="P95739" s="63"/>
      <c r="Q95739" s="63"/>
    </row>
    <row r="95740" spans="16:17">
      <c r="P95740" s="63"/>
      <c r="Q95740" s="63"/>
    </row>
    <row r="95741" spans="16:17">
      <c r="P95741" s="63"/>
      <c r="Q95741" s="63"/>
    </row>
    <row r="95742" spans="16:17">
      <c r="P95742" s="63"/>
      <c r="Q95742" s="63"/>
    </row>
    <row r="95743" spans="16:17">
      <c r="P95743" s="63"/>
      <c r="Q95743" s="63"/>
    </row>
    <row r="95744" spans="16:17">
      <c r="P95744" s="63"/>
      <c r="Q95744" s="63"/>
    </row>
    <row r="95745" spans="16:17">
      <c r="P95745" s="63"/>
      <c r="Q95745" s="63"/>
    </row>
    <row r="95746" spans="16:17">
      <c r="P95746" s="63"/>
      <c r="Q95746" s="63"/>
    </row>
    <row r="95747" spans="16:17">
      <c r="P95747" s="63"/>
      <c r="Q95747" s="63"/>
    </row>
    <row r="95748" spans="16:17">
      <c r="P95748" s="63"/>
      <c r="Q95748" s="63"/>
    </row>
    <row r="95749" spans="16:17">
      <c r="P95749" s="63"/>
      <c r="Q95749" s="63"/>
    </row>
    <row r="95750" spans="16:17">
      <c r="P95750" s="63"/>
      <c r="Q95750" s="63"/>
    </row>
    <row r="95751" spans="16:17">
      <c r="P95751" s="63"/>
      <c r="Q95751" s="63"/>
    </row>
    <row r="95752" spans="16:17">
      <c r="P95752" s="63"/>
      <c r="Q95752" s="63"/>
    </row>
    <row r="95753" spans="16:17">
      <c r="P95753" s="63"/>
      <c r="Q95753" s="63"/>
    </row>
    <row r="95754" spans="16:17">
      <c r="P95754" s="63"/>
      <c r="Q95754" s="63"/>
    </row>
    <row r="95755" spans="16:17">
      <c r="P95755" s="63"/>
      <c r="Q95755" s="63"/>
    </row>
    <row r="95756" spans="16:17">
      <c r="P95756" s="63"/>
      <c r="Q95756" s="63"/>
    </row>
    <row r="95757" spans="16:17">
      <c r="P95757" s="63"/>
      <c r="Q95757" s="63"/>
    </row>
    <row r="95758" spans="16:17">
      <c r="P95758" s="63"/>
      <c r="Q95758" s="63"/>
    </row>
    <row r="95759" spans="16:17">
      <c r="P95759" s="63"/>
      <c r="Q95759" s="63"/>
    </row>
    <row r="95760" spans="16:17">
      <c r="P95760" s="63"/>
      <c r="Q95760" s="63"/>
    </row>
    <row r="95761" spans="16:17">
      <c r="P95761" s="63"/>
      <c r="Q95761" s="63"/>
    </row>
    <row r="95762" spans="16:17">
      <c r="P95762" s="63"/>
      <c r="Q95762" s="63"/>
    </row>
    <row r="95763" spans="16:17">
      <c r="P95763" s="63"/>
      <c r="Q95763" s="63"/>
    </row>
    <row r="95764" spans="16:17">
      <c r="P95764" s="63"/>
      <c r="Q95764" s="63"/>
    </row>
    <row r="95765" spans="16:17">
      <c r="P95765" s="63"/>
      <c r="Q95765" s="63"/>
    </row>
    <row r="95766" spans="16:17">
      <c r="P95766" s="63"/>
      <c r="Q95766" s="63"/>
    </row>
    <row r="95767" spans="16:17">
      <c r="P95767" s="63"/>
      <c r="Q95767" s="63"/>
    </row>
    <row r="95768" spans="16:17">
      <c r="P95768" s="63"/>
      <c r="Q95768" s="63"/>
    </row>
    <row r="95769" spans="16:17">
      <c r="P95769" s="63"/>
      <c r="Q95769" s="63"/>
    </row>
    <row r="95770" spans="16:17">
      <c r="P95770" s="63"/>
      <c r="Q95770" s="63"/>
    </row>
    <row r="95771" spans="16:17">
      <c r="P95771" s="63"/>
      <c r="Q95771" s="63"/>
    </row>
    <row r="95772" spans="16:17">
      <c r="P95772" s="63"/>
      <c r="Q95772" s="63"/>
    </row>
    <row r="95773" spans="16:17">
      <c r="P95773" s="63"/>
      <c r="Q95773" s="63"/>
    </row>
    <row r="95774" spans="16:17">
      <c r="P95774" s="63"/>
      <c r="Q95774" s="63"/>
    </row>
    <row r="95775" spans="16:17">
      <c r="P95775" s="63"/>
      <c r="Q95775" s="63"/>
    </row>
    <row r="95776" spans="16:17">
      <c r="P95776" s="63"/>
      <c r="Q95776" s="63"/>
    </row>
    <row r="95777" spans="16:17">
      <c r="P95777" s="63"/>
      <c r="Q95777" s="63"/>
    </row>
    <row r="95778" spans="16:17">
      <c r="P95778" s="63"/>
      <c r="Q95778" s="63"/>
    </row>
    <row r="95779" spans="16:17">
      <c r="P95779" s="63"/>
      <c r="Q95779" s="63"/>
    </row>
    <row r="95780" spans="16:17">
      <c r="P95780" s="63"/>
      <c r="Q95780" s="63"/>
    </row>
    <row r="95781" spans="16:17">
      <c r="P95781" s="63"/>
      <c r="Q95781" s="63"/>
    </row>
    <row r="95782" spans="16:17">
      <c r="P95782" s="63"/>
      <c r="Q95782" s="63"/>
    </row>
    <row r="95783" spans="16:17">
      <c r="P95783" s="63"/>
      <c r="Q95783" s="63"/>
    </row>
    <row r="95784" spans="16:17">
      <c r="P95784" s="63"/>
      <c r="Q95784" s="63"/>
    </row>
    <row r="95785" spans="16:17">
      <c r="P95785" s="63"/>
      <c r="Q95785" s="63"/>
    </row>
    <row r="95786" spans="16:17">
      <c r="P95786" s="63"/>
      <c r="Q95786" s="63"/>
    </row>
    <row r="95787" spans="16:17">
      <c r="P95787" s="63"/>
      <c r="Q95787" s="63"/>
    </row>
    <row r="95788" spans="16:17">
      <c r="P95788" s="63"/>
      <c r="Q95788" s="63"/>
    </row>
    <row r="95789" spans="16:17">
      <c r="P95789" s="63"/>
      <c r="Q95789" s="63"/>
    </row>
    <row r="95790" spans="16:17">
      <c r="P95790" s="63"/>
      <c r="Q95790" s="63"/>
    </row>
    <row r="95791" spans="16:17">
      <c r="P95791" s="63"/>
      <c r="Q95791" s="63"/>
    </row>
    <row r="95792" spans="16:17">
      <c r="P95792" s="63"/>
      <c r="Q95792" s="63"/>
    </row>
    <row r="95793" spans="16:17">
      <c r="P95793" s="63"/>
      <c r="Q95793" s="63"/>
    </row>
    <row r="95794" spans="16:17">
      <c r="P95794" s="63"/>
      <c r="Q95794" s="63"/>
    </row>
    <row r="95795" spans="16:17">
      <c r="P95795" s="63"/>
      <c r="Q95795" s="63"/>
    </row>
    <row r="95796" spans="16:17">
      <c r="P95796" s="63"/>
      <c r="Q95796" s="63"/>
    </row>
    <row r="95797" spans="16:17">
      <c r="P95797" s="63"/>
      <c r="Q95797" s="63"/>
    </row>
    <row r="95798" spans="16:17">
      <c r="P95798" s="63"/>
      <c r="Q95798" s="63"/>
    </row>
    <row r="95799" spans="16:17">
      <c r="P95799" s="63"/>
      <c r="Q95799" s="63"/>
    </row>
    <row r="95800" spans="16:17">
      <c r="P95800" s="63"/>
      <c r="Q95800" s="63"/>
    </row>
    <row r="95801" spans="16:17">
      <c r="P95801" s="63"/>
      <c r="Q95801" s="63"/>
    </row>
    <row r="95802" spans="16:17">
      <c r="P95802" s="63"/>
      <c r="Q95802" s="63"/>
    </row>
    <row r="95803" spans="16:17">
      <c r="P95803" s="63"/>
      <c r="Q95803" s="63"/>
    </row>
    <row r="95804" spans="16:17">
      <c r="P95804" s="63"/>
      <c r="Q95804" s="63"/>
    </row>
    <row r="95805" spans="16:17">
      <c r="P95805" s="63"/>
      <c r="Q95805" s="63"/>
    </row>
    <row r="95806" spans="16:17">
      <c r="P95806" s="63"/>
      <c r="Q95806" s="63"/>
    </row>
    <row r="95807" spans="16:17">
      <c r="P95807" s="63"/>
      <c r="Q95807" s="63"/>
    </row>
    <row r="95808" spans="16:17">
      <c r="P95808" s="63"/>
      <c r="Q95808" s="63"/>
    </row>
    <row r="95809" spans="16:17">
      <c r="P95809" s="63"/>
      <c r="Q95809" s="63"/>
    </row>
    <row r="95810" spans="16:17">
      <c r="P95810" s="63"/>
      <c r="Q95810" s="63"/>
    </row>
    <row r="95811" spans="16:17">
      <c r="P95811" s="63"/>
      <c r="Q95811" s="63"/>
    </row>
    <row r="95812" spans="16:17">
      <c r="P95812" s="63"/>
      <c r="Q95812" s="63"/>
    </row>
    <row r="95813" spans="16:17">
      <c r="P95813" s="63"/>
      <c r="Q95813" s="63"/>
    </row>
    <row r="95814" spans="16:17">
      <c r="P95814" s="63"/>
      <c r="Q95814" s="63"/>
    </row>
    <row r="95815" spans="16:17">
      <c r="P95815" s="63"/>
      <c r="Q95815" s="63"/>
    </row>
    <row r="95816" spans="16:17">
      <c r="P95816" s="63"/>
      <c r="Q95816" s="63"/>
    </row>
    <row r="95817" spans="16:17">
      <c r="P95817" s="63"/>
      <c r="Q95817" s="63"/>
    </row>
    <row r="95818" spans="16:17">
      <c r="P95818" s="63"/>
      <c r="Q95818" s="63"/>
    </row>
    <row r="95819" spans="16:17">
      <c r="P95819" s="63"/>
      <c r="Q95819" s="63"/>
    </row>
    <row r="95820" spans="16:17">
      <c r="P95820" s="63"/>
      <c r="Q95820" s="63"/>
    </row>
    <row r="95821" spans="16:17">
      <c r="P95821" s="63"/>
      <c r="Q95821" s="63"/>
    </row>
    <row r="95822" spans="16:17">
      <c r="P95822" s="63"/>
      <c r="Q95822" s="63"/>
    </row>
    <row r="95823" spans="16:17">
      <c r="P95823" s="63"/>
      <c r="Q95823" s="63"/>
    </row>
    <row r="95824" spans="16:17">
      <c r="P95824" s="63"/>
      <c r="Q95824" s="63"/>
    </row>
    <row r="95825" spans="16:17">
      <c r="P95825" s="63"/>
      <c r="Q95825" s="63"/>
    </row>
    <row r="95826" spans="16:17">
      <c r="P95826" s="63"/>
      <c r="Q95826" s="63"/>
    </row>
    <row r="95827" spans="16:17">
      <c r="P95827" s="63"/>
      <c r="Q95827" s="63"/>
    </row>
    <row r="95828" spans="16:17">
      <c r="P95828" s="63"/>
      <c r="Q95828" s="63"/>
    </row>
    <row r="95829" spans="16:17">
      <c r="P95829" s="63"/>
      <c r="Q95829" s="63"/>
    </row>
    <row r="95830" spans="16:17">
      <c r="P95830" s="63"/>
      <c r="Q95830" s="63"/>
    </row>
    <row r="95831" spans="16:17">
      <c r="P95831" s="63"/>
      <c r="Q95831" s="63"/>
    </row>
    <row r="95832" spans="16:17">
      <c r="P95832" s="63"/>
      <c r="Q95832" s="63"/>
    </row>
    <row r="95833" spans="16:17">
      <c r="P95833" s="63"/>
      <c r="Q95833" s="63"/>
    </row>
    <row r="95834" spans="16:17">
      <c r="P95834" s="63"/>
      <c r="Q95834" s="63"/>
    </row>
    <row r="95835" spans="16:17">
      <c r="P95835" s="63"/>
      <c r="Q95835" s="63"/>
    </row>
    <row r="95836" spans="16:17">
      <c r="P95836" s="63"/>
      <c r="Q95836" s="63"/>
    </row>
    <row r="95837" spans="16:17">
      <c r="P95837" s="63"/>
      <c r="Q95837" s="63"/>
    </row>
    <row r="95838" spans="16:17">
      <c r="P95838" s="63"/>
      <c r="Q95838" s="63"/>
    </row>
    <row r="95839" spans="16:17">
      <c r="P95839" s="63"/>
      <c r="Q95839" s="63"/>
    </row>
    <row r="95840" spans="16:17">
      <c r="P95840" s="63"/>
      <c r="Q95840" s="63"/>
    </row>
    <row r="95841" spans="16:17">
      <c r="P95841" s="63"/>
      <c r="Q95841" s="63"/>
    </row>
    <row r="95842" spans="16:17">
      <c r="P95842" s="63"/>
      <c r="Q95842" s="63"/>
    </row>
    <row r="95843" spans="16:17">
      <c r="P95843" s="63"/>
      <c r="Q95843" s="63"/>
    </row>
    <row r="95844" spans="16:17">
      <c r="P95844" s="63"/>
      <c r="Q95844" s="63"/>
    </row>
    <row r="95845" spans="16:17">
      <c r="P95845" s="63"/>
      <c r="Q95845" s="63"/>
    </row>
    <row r="95846" spans="16:17">
      <c r="P95846" s="63"/>
      <c r="Q95846" s="63"/>
    </row>
    <row r="95847" spans="16:17">
      <c r="P95847" s="63"/>
      <c r="Q95847" s="63"/>
    </row>
    <row r="95848" spans="16:17">
      <c r="P95848" s="63"/>
      <c r="Q95848" s="63"/>
    </row>
    <row r="95849" spans="16:17">
      <c r="P95849" s="63"/>
      <c r="Q95849" s="63"/>
    </row>
    <row r="95850" spans="16:17">
      <c r="P95850" s="63"/>
      <c r="Q95850" s="63"/>
    </row>
    <row r="95851" spans="16:17">
      <c r="P95851" s="63"/>
      <c r="Q95851" s="63"/>
    </row>
    <row r="95852" spans="16:17">
      <c r="P95852" s="63"/>
      <c r="Q95852" s="63"/>
    </row>
    <row r="95853" spans="16:17">
      <c r="P95853" s="63"/>
      <c r="Q95853" s="63"/>
    </row>
    <row r="95854" spans="16:17">
      <c r="P95854" s="63"/>
      <c r="Q95854" s="63"/>
    </row>
    <row r="95855" spans="16:17">
      <c r="P95855" s="63"/>
      <c r="Q95855" s="63"/>
    </row>
    <row r="95856" spans="16:17">
      <c r="P95856" s="63"/>
      <c r="Q95856" s="63"/>
    </row>
    <row r="95857" spans="16:17">
      <c r="P95857" s="63"/>
      <c r="Q95857" s="63"/>
    </row>
    <row r="95858" spans="16:17">
      <c r="P95858" s="63"/>
      <c r="Q95858" s="63"/>
    </row>
    <row r="95859" spans="16:17">
      <c r="P95859" s="63"/>
      <c r="Q95859" s="63"/>
    </row>
    <row r="95860" spans="16:17">
      <c r="P95860" s="63"/>
      <c r="Q95860" s="63"/>
    </row>
    <row r="95861" spans="16:17">
      <c r="P95861" s="63"/>
      <c r="Q95861" s="63"/>
    </row>
    <row r="95862" spans="16:17">
      <c r="P95862" s="63"/>
      <c r="Q95862" s="63"/>
    </row>
    <row r="95863" spans="16:17">
      <c r="P95863" s="63"/>
      <c r="Q95863" s="63"/>
    </row>
    <row r="95864" spans="16:17">
      <c r="P95864" s="63"/>
      <c r="Q95864" s="63"/>
    </row>
    <row r="95865" spans="16:17">
      <c r="P95865" s="63"/>
      <c r="Q95865" s="63"/>
    </row>
    <row r="95866" spans="16:17">
      <c r="P95866" s="63"/>
      <c r="Q95866" s="63"/>
    </row>
    <row r="95867" spans="16:17">
      <c r="P95867" s="63"/>
      <c r="Q95867" s="63"/>
    </row>
    <row r="95868" spans="16:17">
      <c r="P95868" s="63"/>
      <c r="Q95868" s="63"/>
    </row>
    <row r="95869" spans="16:17">
      <c r="P95869" s="63"/>
      <c r="Q95869" s="63"/>
    </row>
    <row r="95870" spans="16:17">
      <c r="P95870" s="63"/>
      <c r="Q95870" s="63"/>
    </row>
    <row r="95871" spans="16:17">
      <c r="P95871" s="63"/>
      <c r="Q95871" s="63"/>
    </row>
    <row r="95872" spans="16:17">
      <c r="P95872" s="63"/>
      <c r="Q95872" s="63"/>
    </row>
    <row r="95873" spans="16:17">
      <c r="P95873" s="63"/>
      <c r="Q95873" s="63"/>
    </row>
    <row r="95874" spans="16:17">
      <c r="P95874" s="63"/>
      <c r="Q95874" s="63"/>
    </row>
    <row r="95875" spans="16:17">
      <c r="P95875" s="63"/>
      <c r="Q95875" s="63"/>
    </row>
    <row r="95876" spans="16:17">
      <c r="P95876" s="63"/>
      <c r="Q95876" s="63"/>
    </row>
    <row r="95877" spans="16:17">
      <c r="P95877" s="63"/>
      <c r="Q95877" s="63"/>
    </row>
    <row r="95878" spans="16:17">
      <c r="P95878" s="63"/>
      <c r="Q95878" s="63"/>
    </row>
    <row r="95879" spans="16:17">
      <c r="P95879" s="63"/>
      <c r="Q95879" s="63"/>
    </row>
    <row r="95880" spans="16:17">
      <c r="P95880" s="63"/>
      <c r="Q95880" s="63"/>
    </row>
    <row r="95881" spans="16:17">
      <c r="P95881" s="63"/>
      <c r="Q95881" s="63"/>
    </row>
    <row r="95882" spans="16:17">
      <c r="P95882" s="63"/>
      <c r="Q95882" s="63"/>
    </row>
    <row r="95883" spans="16:17">
      <c r="P95883" s="63"/>
      <c r="Q95883" s="63"/>
    </row>
    <row r="95884" spans="16:17">
      <c r="P95884" s="63"/>
      <c r="Q95884" s="63"/>
    </row>
    <row r="95885" spans="16:17">
      <c r="P95885" s="63"/>
      <c r="Q95885" s="63"/>
    </row>
    <row r="95886" spans="16:17">
      <c r="P95886" s="63"/>
      <c r="Q95886" s="63"/>
    </row>
    <row r="95887" spans="16:17">
      <c r="P95887" s="63"/>
      <c r="Q95887" s="63"/>
    </row>
    <row r="95888" spans="16:17">
      <c r="P95888" s="63"/>
      <c r="Q95888" s="63"/>
    </row>
    <row r="95889" spans="16:17">
      <c r="P95889" s="63"/>
      <c r="Q95889" s="63"/>
    </row>
    <row r="95890" spans="16:17">
      <c r="P95890" s="63"/>
      <c r="Q95890" s="63"/>
    </row>
    <row r="95891" spans="16:17">
      <c r="P95891" s="63"/>
      <c r="Q95891" s="63"/>
    </row>
    <row r="95892" spans="16:17">
      <c r="P95892" s="63"/>
      <c r="Q95892" s="63"/>
    </row>
    <row r="95893" spans="16:17">
      <c r="P95893" s="63"/>
      <c r="Q95893" s="63"/>
    </row>
    <row r="95894" spans="16:17">
      <c r="P95894" s="63"/>
      <c r="Q95894" s="63"/>
    </row>
    <row r="95895" spans="16:17">
      <c r="P95895" s="63"/>
      <c r="Q95895" s="63"/>
    </row>
    <row r="95896" spans="16:17">
      <c r="P95896" s="63"/>
      <c r="Q95896" s="63"/>
    </row>
    <row r="95897" spans="16:17">
      <c r="P95897" s="63"/>
      <c r="Q95897" s="63"/>
    </row>
    <row r="95898" spans="16:17">
      <c r="P95898" s="63"/>
      <c r="Q95898" s="63"/>
    </row>
    <row r="95899" spans="16:17">
      <c r="P95899" s="63"/>
      <c r="Q95899" s="63"/>
    </row>
    <row r="95900" spans="16:17">
      <c r="P95900" s="63"/>
      <c r="Q95900" s="63"/>
    </row>
    <row r="95901" spans="16:17">
      <c r="P95901" s="63"/>
      <c r="Q95901" s="63"/>
    </row>
    <row r="95902" spans="16:17">
      <c r="P95902" s="63"/>
      <c r="Q95902" s="63"/>
    </row>
    <row r="95903" spans="16:17">
      <c r="P95903" s="63"/>
      <c r="Q95903" s="63"/>
    </row>
    <row r="95904" spans="16:17">
      <c r="P95904" s="63"/>
      <c r="Q95904" s="63"/>
    </row>
    <row r="95905" spans="16:17">
      <c r="P95905" s="63"/>
      <c r="Q95905" s="63"/>
    </row>
    <row r="95906" spans="16:17">
      <c r="P95906" s="63"/>
      <c r="Q95906" s="63"/>
    </row>
    <row r="95907" spans="16:17">
      <c r="P95907" s="63"/>
      <c r="Q95907" s="63"/>
    </row>
    <row r="95908" spans="16:17">
      <c r="P95908" s="63"/>
      <c r="Q95908" s="63"/>
    </row>
    <row r="95909" spans="16:17">
      <c r="P95909" s="63"/>
      <c r="Q95909" s="63"/>
    </row>
    <row r="95910" spans="16:17">
      <c r="P95910" s="63"/>
      <c r="Q95910" s="63"/>
    </row>
    <row r="95911" spans="16:17">
      <c r="P95911" s="63"/>
      <c r="Q95911" s="63"/>
    </row>
    <row r="95912" spans="16:17">
      <c r="P95912" s="63"/>
      <c r="Q95912" s="63"/>
    </row>
    <row r="95913" spans="16:17">
      <c r="P95913" s="63"/>
      <c r="Q95913" s="63"/>
    </row>
    <row r="95914" spans="16:17">
      <c r="P95914" s="63"/>
      <c r="Q95914" s="63"/>
    </row>
    <row r="95915" spans="16:17">
      <c r="P95915" s="63"/>
      <c r="Q95915" s="63"/>
    </row>
    <row r="95916" spans="16:17">
      <c r="P95916" s="63"/>
      <c r="Q95916" s="63"/>
    </row>
    <row r="95917" spans="16:17">
      <c r="P95917" s="63"/>
      <c r="Q95917" s="63"/>
    </row>
    <row r="95918" spans="16:17">
      <c r="P95918" s="63"/>
      <c r="Q95918" s="63"/>
    </row>
    <row r="95919" spans="16:17">
      <c r="P95919" s="63"/>
      <c r="Q95919" s="63"/>
    </row>
    <row r="95920" spans="16:17">
      <c r="P95920" s="63"/>
      <c r="Q95920" s="63"/>
    </row>
    <row r="95921" spans="16:17">
      <c r="P95921" s="63"/>
      <c r="Q95921" s="63"/>
    </row>
    <row r="95922" spans="16:17">
      <c r="P95922" s="63"/>
      <c r="Q95922" s="63"/>
    </row>
    <row r="95923" spans="16:17">
      <c r="P95923" s="63"/>
      <c r="Q95923" s="63"/>
    </row>
    <row r="95924" spans="16:17">
      <c r="P95924" s="63"/>
      <c r="Q95924" s="63"/>
    </row>
    <row r="95925" spans="16:17">
      <c r="P95925" s="63"/>
      <c r="Q95925" s="63"/>
    </row>
    <row r="95926" spans="16:17">
      <c r="P95926" s="63"/>
      <c r="Q95926" s="63"/>
    </row>
    <row r="95927" spans="16:17">
      <c r="P95927" s="63"/>
      <c r="Q95927" s="63"/>
    </row>
    <row r="95928" spans="16:17">
      <c r="P95928" s="63"/>
      <c r="Q95928" s="63"/>
    </row>
    <row r="95929" spans="16:17">
      <c r="P95929" s="63"/>
      <c r="Q95929" s="63"/>
    </row>
    <row r="95930" spans="16:17">
      <c r="P95930" s="63"/>
      <c r="Q95930" s="63"/>
    </row>
    <row r="95931" spans="16:17">
      <c r="P95931" s="63"/>
      <c r="Q95931" s="63"/>
    </row>
    <row r="95932" spans="16:17">
      <c r="P95932" s="63"/>
      <c r="Q95932" s="63"/>
    </row>
    <row r="95933" spans="16:17">
      <c r="P95933" s="63"/>
      <c r="Q95933" s="63"/>
    </row>
    <row r="95934" spans="16:17">
      <c r="P95934" s="63"/>
      <c r="Q95934" s="63"/>
    </row>
    <row r="95935" spans="16:17">
      <c r="P95935" s="63"/>
      <c r="Q95935" s="63"/>
    </row>
    <row r="95936" spans="16:17">
      <c r="P95936" s="63"/>
      <c r="Q95936" s="63"/>
    </row>
    <row r="95937" spans="16:17">
      <c r="P95937" s="63"/>
      <c r="Q95937" s="63"/>
    </row>
    <row r="95938" spans="16:17">
      <c r="P95938" s="63"/>
      <c r="Q95938" s="63"/>
    </row>
    <row r="95939" spans="16:17">
      <c r="P95939" s="63"/>
      <c r="Q95939" s="63"/>
    </row>
    <row r="95940" spans="16:17">
      <c r="P95940" s="63"/>
      <c r="Q95940" s="63"/>
    </row>
    <row r="95941" spans="16:17">
      <c r="P95941" s="63"/>
      <c r="Q95941" s="63"/>
    </row>
    <row r="95942" spans="16:17">
      <c r="P95942" s="63"/>
      <c r="Q95942" s="63"/>
    </row>
    <row r="95943" spans="16:17">
      <c r="P95943" s="63"/>
      <c r="Q95943" s="63"/>
    </row>
    <row r="95944" spans="16:17">
      <c r="P95944" s="63"/>
      <c r="Q95944" s="63"/>
    </row>
    <row r="95945" spans="16:17">
      <c r="P95945" s="63"/>
      <c r="Q95945" s="63"/>
    </row>
    <row r="95946" spans="16:17">
      <c r="P95946" s="63"/>
      <c r="Q95946" s="63"/>
    </row>
    <row r="95947" spans="16:17">
      <c r="P95947" s="63"/>
      <c r="Q95947" s="63"/>
    </row>
    <row r="95948" spans="16:17">
      <c r="P95948" s="63"/>
      <c r="Q95948" s="63"/>
    </row>
    <row r="95949" spans="16:17">
      <c r="P95949" s="63"/>
      <c r="Q95949" s="63"/>
    </row>
    <row r="95950" spans="16:17">
      <c r="P95950" s="63"/>
      <c r="Q95950" s="63"/>
    </row>
    <row r="95951" spans="16:17">
      <c r="P95951" s="63"/>
      <c r="Q95951" s="63"/>
    </row>
    <row r="95952" spans="16:17">
      <c r="P95952" s="63"/>
      <c r="Q95952" s="63"/>
    </row>
    <row r="95953" spans="16:17">
      <c r="P95953" s="63"/>
      <c r="Q95953" s="63"/>
    </row>
    <row r="95954" spans="16:17">
      <c r="P95954" s="63"/>
      <c r="Q95954" s="63"/>
    </row>
    <row r="95955" spans="16:17">
      <c r="P95955" s="63"/>
      <c r="Q95955" s="63"/>
    </row>
    <row r="95956" spans="16:17">
      <c r="P95956" s="63"/>
      <c r="Q95956" s="63"/>
    </row>
    <row r="95957" spans="16:17">
      <c r="P95957" s="63"/>
      <c r="Q95957" s="63"/>
    </row>
    <row r="95958" spans="16:17">
      <c r="P95958" s="63"/>
      <c r="Q95958" s="63"/>
    </row>
    <row r="95959" spans="16:17">
      <c r="P95959" s="63"/>
      <c r="Q95959" s="63"/>
    </row>
    <row r="95960" spans="16:17">
      <c r="P95960" s="63"/>
      <c r="Q95960" s="63"/>
    </row>
    <row r="95961" spans="16:17">
      <c r="P95961" s="63"/>
      <c r="Q95961" s="63"/>
    </row>
    <row r="95962" spans="16:17">
      <c r="P95962" s="63"/>
      <c r="Q95962" s="63"/>
    </row>
    <row r="95963" spans="16:17">
      <c r="P95963" s="63"/>
      <c r="Q95963" s="63"/>
    </row>
    <row r="95964" spans="16:17">
      <c r="P95964" s="63"/>
      <c r="Q95964" s="63"/>
    </row>
    <row r="95965" spans="16:17">
      <c r="P95965" s="63"/>
      <c r="Q95965" s="63"/>
    </row>
    <row r="95966" spans="16:17">
      <c r="P95966" s="63"/>
      <c r="Q95966" s="63"/>
    </row>
    <row r="95967" spans="16:17">
      <c r="P95967" s="63"/>
      <c r="Q95967" s="63"/>
    </row>
    <row r="95968" spans="16:17">
      <c r="P95968" s="63"/>
      <c r="Q95968" s="63"/>
    </row>
    <row r="95969" spans="16:17">
      <c r="P95969" s="63"/>
      <c r="Q95969" s="63"/>
    </row>
    <row r="95970" spans="16:17">
      <c r="P95970" s="63"/>
      <c r="Q95970" s="63"/>
    </row>
    <row r="95971" spans="16:17">
      <c r="P95971" s="63"/>
      <c r="Q95971" s="63"/>
    </row>
    <row r="95972" spans="16:17">
      <c r="P95972" s="63"/>
      <c r="Q95972" s="63"/>
    </row>
    <row r="95973" spans="16:17">
      <c r="P95973" s="63"/>
      <c r="Q95973" s="63"/>
    </row>
    <row r="95974" spans="16:17">
      <c r="P95974" s="63"/>
      <c r="Q95974" s="63"/>
    </row>
    <row r="95975" spans="16:17">
      <c r="P95975" s="63"/>
      <c r="Q95975" s="63"/>
    </row>
    <row r="95976" spans="16:17">
      <c r="P95976" s="63"/>
      <c r="Q95976" s="63"/>
    </row>
    <row r="95977" spans="16:17">
      <c r="P95977" s="63"/>
      <c r="Q95977" s="63"/>
    </row>
    <row r="95978" spans="16:17">
      <c r="P95978" s="63"/>
      <c r="Q95978" s="63"/>
    </row>
    <row r="95979" spans="16:17">
      <c r="P95979" s="63"/>
      <c r="Q95979" s="63"/>
    </row>
    <row r="95980" spans="16:17">
      <c r="P95980" s="63"/>
      <c r="Q95980" s="63"/>
    </row>
    <row r="95981" spans="16:17">
      <c r="P95981" s="63"/>
      <c r="Q95981" s="63"/>
    </row>
    <row r="95982" spans="16:17">
      <c r="P95982" s="63"/>
      <c r="Q95982" s="63"/>
    </row>
    <row r="95983" spans="16:17">
      <c r="P95983" s="63"/>
      <c r="Q95983" s="63"/>
    </row>
    <row r="95984" spans="16:17">
      <c r="P95984" s="63"/>
      <c r="Q95984" s="63"/>
    </row>
    <row r="95985" spans="16:17">
      <c r="P95985" s="63"/>
      <c r="Q95985" s="63"/>
    </row>
    <row r="95986" spans="16:17">
      <c r="P95986" s="63"/>
      <c r="Q95986" s="63"/>
    </row>
    <row r="95987" spans="16:17">
      <c r="P95987" s="63"/>
      <c r="Q95987" s="63"/>
    </row>
    <row r="95988" spans="16:17">
      <c r="P95988" s="63"/>
      <c r="Q95988" s="63"/>
    </row>
    <row r="95989" spans="16:17">
      <c r="P95989" s="63"/>
      <c r="Q95989" s="63"/>
    </row>
    <row r="95990" spans="16:17">
      <c r="P95990" s="63"/>
      <c r="Q95990" s="63"/>
    </row>
    <row r="95991" spans="16:17">
      <c r="P95991" s="63"/>
      <c r="Q95991" s="63"/>
    </row>
    <row r="95992" spans="16:17">
      <c r="P95992" s="63"/>
      <c r="Q95992" s="63"/>
    </row>
    <row r="95993" spans="16:17">
      <c r="P95993" s="63"/>
      <c r="Q95993" s="63"/>
    </row>
    <row r="95994" spans="16:17">
      <c r="P95994" s="63"/>
      <c r="Q95994" s="63"/>
    </row>
    <row r="95995" spans="16:17">
      <c r="P95995" s="63"/>
      <c r="Q95995" s="63"/>
    </row>
    <row r="95996" spans="16:17">
      <c r="P95996" s="63"/>
      <c r="Q95996" s="63"/>
    </row>
    <row r="95997" spans="16:17">
      <c r="P95997" s="63"/>
      <c r="Q95997" s="63"/>
    </row>
    <row r="95998" spans="16:17">
      <c r="P95998" s="63"/>
      <c r="Q95998" s="63"/>
    </row>
    <row r="95999" spans="16:17">
      <c r="P95999" s="63"/>
      <c r="Q95999" s="63"/>
    </row>
    <row r="96000" spans="16:17">
      <c r="P96000" s="63"/>
      <c r="Q96000" s="63"/>
    </row>
    <row r="96001" spans="16:17">
      <c r="P96001" s="63"/>
      <c r="Q96001" s="63"/>
    </row>
    <row r="96002" spans="16:17">
      <c r="P96002" s="63"/>
      <c r="Q96002" s="63"/>
    </row>
    <row r="96003" spans="16:17">
      <c r="P96003" s="63"/>
      <c r="Q96003" s="63"/>
    </row>
    <row r="96004" spans="16:17">
      <c r="P96004" s="63"/>
      <c r="Q96004" s="63"/>
    </row>
    <row r="96005" spans="16:17">
      <c r="P96005" s="63"/>
      <c r="Q96005" s="63"/>
    </row>
    <row r="96006" spans="16:17">
      <c r="P96006" s="63"/>
      <c r="Q96006" s="63"/>
    </row>
    <row r="96007" spans="16:17">
      <c r="P96007" s="63"/>
      <c r="Q96007" s="63"/>
    </row>
    <row r="96008" spans="16:17">
      <c r="P96008" s="63"/>
      <c r="Q96008" s="63"/>
    </row>
    <row r="96009" spans="16:17">
      <c r="P96009" s="63"/>
      <c r="Q96009" s="63"/>
    </row>
    <row r="96010" spans="16:17">
      <c r="P96010" s="63"/>
      <c r="Q96010" s="63"/>
    </row>
    <row r="96011" spans="16:17">
      <c r="P96011" s="63"/>
      <c r="Q96011" s="63"/>
    </row>
    <row r="96012" spans="16:17">
      <c r="P96012" s="63"/>
      <c r="Q96012" s="63"/>
    </row>
    <row r="96013" spans="16:17">
      <c r="P96013" s="63"/>
      <c r="Q96013" s="63"/>
    </row>
    <row r="96014" spans="16:17">
      <c r="P96014" s="63"/>
      <c r="Q96014" s="63"/>
    </row>
    <row r="96015" spans="16:17">
      <c r="P96015" s="63"/>
      <c r="Q96015" s="63"/>
    </row>
    <row r="96016" spans="16:17">
      <c r="P96016" s="63"/>
      <c r="Q96016" s="63"/>
    </row>
    <row r="96017" spans="16:17">
      <c r="P96017" s="63"/>
      <c r="Q96017" s="63"/>
    </row>
    <row r="96018" spans="16:17">
      <c r="P96018" s="63"/>
      <c r="Q96018" s="63"/>
    </row>
    <row r="96019" spans="16:17">
      <c r="P96019" s="63"/>
      <c r="Q96019" s="63"/>
    </row>
    <row r="96020" spans="16:17">
      <c r="P96020" s="63"/>
      <c r="Q96020" s="63"/>
    </row>
    <row r="96021" spans="16:17">
      <c r="P96021" s="63"/>
      <c r="Q96021" s="63"/>
    </row>
    <row r="96022" spans="16:17">
      <c r="P96022" s="63"/>
      <c r="Q96022" s="63"/>
    </row>
    <row r="96023" spans="16:17">
      <c r="P96023" s="63"/>
      <c r="Q96023" s="63"/>
    </row>
    <row r="96024" spans="16:17">
      <c r="P96024" s="63"/>
      <c r="Q96024" s="63"/>
    </row>
    <row r="96025" spans="16:17">
      <c r="P96025" s="63"/>
      <c r="Q96025" s="63"/>
    </row>
    <row r="96026" spans="16:17">
      <c r="P96026" s="63"/>
      <c r="Q96026" s="63"/>
    </row>
    <row r="96027" spans="16:17">
      <c r="P96027" s="63"/>
      <c r="Q96027" s="63"/>
    </row>
    <row r="96028" spans="16:17">
      <c r="P96028" s="63"/>
      <c r="Q96028" s="63"/>
    </row>
    <row r="96029" spans="16:17">
      <c r="P96029" s="63"/>
      <c r="Q96029" s="63"/>
    </row>
    <row r="96030" spans="16:17">
      <c r="P96030" s="63"/>
      <c r="Q96030" s="63"/>
    </row>
    <row r="96031" spans="16:17">
      <c r="P96031" s="63"/>
      <c r="Q96031" s="63"/>
    </row>
    <row r="96032" spans="16:17">
      <c r="P96032" s="63"/>
      <c r="Q96032" s="63"/>
    </row>
    <row r="96033" spans="16:17">
      <c r="P96033" s="63"/>
      <c r="Q96033" s="63"/>
    </row>
    <row r="96034" spans="16:17">
      <c r="P96034" s="63"/>
      <c r="Q96034" s="63"/>
    </row>
    <row r="96035" spans="16:17">
      <c r="P96035" s="63"/>
      <c r="Q96035" s="63"/>
    </row>
    <row r="96036" spans="16:17">
      <c r="P96036" s="63"/>
      <c r="Q96036" s="63"/>
    </row>
    <row r="96037" spans="16:17">
      <c r="P96037" s="63"/>
      <c r="Q96037" s="63"/>
    </row>
    <row r="96038" spans="16:17">
      <c r="P96038" s="63"/>
      <c r="Q96038" s="63"/>
    </row>
    <row r="96039" spans="16:17">
      <c r="P96039" s="63"/>
      <c r="Q96039" s="63"/>
    </row>
    <row r="96040" spans="16:17">
      <c r="P96040" s="63"/>
      <c r="Q96040" s="63"/>
    </row>
    <row r="96041" spans="16:17">
      <c r="P96041" s="63"/>
      <c r="Q96041" s="63"/>
    </row>
    <row r="96042" spans="16:17">
      <c r="P96042" s="63"/>
      <c r="Q96042" s="63"/>
    </row>
    <row r="96043" spans="16:17">
      <c r="P96043" s="63"/>
      <c r="Q96043" s="63"/>
    </row>
    <row r="96044" spans="16:17">
      <c r="P96044" s="63"/>
      <c r="Q96044" s="63"/>
    </row>
    <row r="96045" spans="16:17">
      <c r="P96045" s="63"/>
      <c r="Q96045" s="63"/>
    </row>
    <row r="96046" spans="16:17">
      <c r="P96046" s="63"/>
      <c r="Q96046" s="63"/>
    </row>
    <row r="96047" spans="16:17">
      <c r="P96047" s="63"/>
      <c r="Q96047" s="63"/>
    </row>
    <row r="96048" spans="16:17">
      <c r="P96048" s="63"/>
      <c r="Q96048" s="63"/>
    </row>
    <row r="96049" spans="16:17">
      <c r="P96049" s="63"/>
      <c r="Q96049" s="63"/>
    </row>
    <row r="96050" spans="16:17">
      <c r="P96050" s="63"/>
      <c r="Q96050" s="63"/>
    </row>
    <row r="96051" spans="16:17">
      <c r="P96051" s="63"/>
      <c r="Q96051" s="63"/>
    </row>
    <row r="96052" spans="16:17">
      <c r="P96052" s="63"/>
      <c r="Q96052" s="63"/>
    </row>
    <row r="96053" spans="16:17">
      <c r="P96053" s="63"/>
      <c r="Q96053" s="63"/>
    </row>
    <row r="96054" spans="16:17">
      <c r="P96054" s="63"/>
      <c r="Q96054" s="63"/>
    </row>
    <row r="96055" spans="16:17">
      <c r="P96055" s="63"/>
      <c r="Q96055" s="63"/>
    </row>
    <row r="96056" spans="16:17">
      <c r="P96056" s="63"/>
      <c r="Q96056" s="63"/>
    </row>
    <row r="96057" spans="16:17">
      <c r="P96057" s="63"/>
      <c r="Q96057" s="63"/>
    </row>
    <row r="96058" spans="16:17">
      <c r="P96058" s="63"/>
      <c r="Q96058" s="63"/>
    </row>
    <row r="96059" spans="16:17">
      <c r="P96059" s="63"/>
      <c r="Q96059" s="63"/>
    </row>
    <row r="96060" spans="16:17">
      <c r="P96060" s="63"/>
      <c r="Q96060" s="63"/>
    </row>
    <row r="96061" spans="16:17">
      <c r="P96061" s="63"/>
      <c r="Q96061" s="63"/>
    </row>
    <row r="96062" spans="16:17">
      <c r="P96062" s="63"/>
      <c r="Q96062" s="63"/>
    </row>
    <row r="96063" spans="16:17">
      <c r="P96063" s="63"/>
      <c r="Q96063" s="63"/>
    </row>
    <row r="96064" spans="16:17">
      <c r="P96064" s="63"/>
      <c r="Q96064" s="63"/>
    </row>
    <row r="96065" spans="16:17">
      <c r="P96065" s="63"/>
      <c r="Q96065" s="63"/>
    </row>
    <row r="96066" spans="16:17">
      <c r="P96066" s="63"/>
      <c r="Q96066" s="63"/>
    </row>
    <row r="96067" spans="16:17">
      <c r="P96067" s="63"/>
      <c r="Q96067" s="63"/>
    </row>
    <row r="96068" spans="16:17">
      <c r="P96068" s="63"/>
      <c r="Q96068" s="63"/>
    </row>
    <row r="96069" spans="16:17">
      <c r="P96069" s="63"/>
      <c r="Q96069" s="63"/>
    </row>
    <row r="96070" spans="16:17">
      <c r="P96070" s="63"/>
      <c r="Q96070" s="63"/>
    </row>
    <row r="96071" spans="16:17">
      <c r="P96071" s="63"/>
      <c r="Q96071" s="63"/>
    </row>
    <row r="96072" spans="16:17">
      <c r="P96072" s="63"/>
      <c r="Q96072" s="63"/>
    </row>
    <row r="96073" spans="16:17">
      <c r="P96073" s="63"/>
      <c r="Q96073" s="63"/>
    </row>
    <row r="96074" spans="16:17">
      <c r="P96074" s="63"/>
      <c r="Q96074" s="63"/>
    </row>
    <row r="96075" spans="16:17">
      <c r="P96075" s="63"/>
      <c r="Q96075" s="63"/>
    </row>
    <row r="96076" spans="16:17">
      <c r="P96076" s="63"/>
      <c r="Q96076" s="63"/>
    </row>
    <row r="96077" spans="16:17">
      <c r="P96077" s="63"/>
      <c r="Q96077" s="63"/>
    </row>
    <row r="96078" spans="16:17">
      <c r="P96078" s="63"/>
      <c r="Q96078" s="63"/>
    </row>
    <row r="96079" spans="16:17">
      <c r="P96079" s="63"/>
      <c r="Q96079" s="63"/>
    </row>
    <row r="96080" spans="16:17">
      <c r="P96080" s="63"/>
      <c r="Q96080" s="63"/>
    </row>
    <row r="96081" spans="16:17">
      <c r="P96081" s="63"/>
      <c r="Q96081" s="63"/>
    </row>
    <row r="96082" spans="16:17">
      <c r="P96082" s="63"/>
      <c r="Q96082" s="63"/>
    </row>
    <row r="96083" spans="16:17">
      <c r="P96083" s="63"/>
      <c r="Q96083" s="63"/>
    </row>
    <row r="96084" spans="16:17">
      <c r="P96084" s="63"/>
      <c r="Q96084" s="63"/>
    </row>
    <row r="96085" spans="16:17">
      <c r="P96085" s="63"/>
      <c r="Q96085" s="63"/>
    </row>
    <row r="96086" spans="16:17">
      <c r="P96086" s="63"/>
      <c r="Q96086" s="63"/>
    </row>
    <row r="96087" spans="16:17">
      <c r="P96087" s="63"/>
      <c r="Q96087" s="63"/>
    </row>
    <row r="96088" spans="16:17">
      <c r="P96088" s="63"/>
      <c r="Q96088" s="63"/>
    </row>
    <row r="96089" spans="16:17">
      <c r="P96089" s="63"/>
      <c r="Q96089" s="63"/>
    </row>
    <row r="96090" spans="16:17">
      <c r="P96090" s="63"/>
      <c r="Q96090" s="63"/>
    </row>
    <row r="96091" spans="16:17">
      <c r="P96091" s="63"/>
      <c r="Q96091" s="63"/>
    </row>
    <row r="96092" spans="16:17">
      <c r="P96092" s="63"/>
      <c r="Q96092" s="63"/>
    </row>
    <row r="96093" spans="16:17">
      <c r="P96093" s="63"/>
      <c r="Q96093" s="63"/>
    </row>
    <row r="96094" spans="16:17">
      <c r="P96094" s="63"/>
      <c r="Q96094" s="63"/>
    </row>
    <row r="96095" spans="16:17">
      <c r="P96095" s="63"/>
      <c r="Q96095" s="63"/>
    </row>
    <row r="96096" spans="16:17">
      <c r="P96096" s="63"/>
      <c r="Q96096" s="63"/>
    </row>
    <row r="96097" spans="16:17">
      <c r="P96097" s="63"/>
      <c r="Q96097" s="63"/>
    </row>
    <row r="96098" spans="16:17">
      <c r="P96098" s="63"/>
      <c r="Q96098" s="63"/>
    </row>
    <row r="96099" spans="16:17">
      <c r="P96099" s="63"/>
      <c r="Q96099" s="63"/>
    </row>
    <row r="96100" spans="16:17">
      <c r="P96100" s="63"/>
      <c r="Q96100" s="63"/>
    </row>
    <row r="96101" spans="16:17">
      <c r="P96101" s="63"/>
      <c r="Q96101" s="63"/>
    </row>
    <row r="96102" spans="16:17">
      <c r="P96102" s="63"/>
      <c r="Q96102" s="63"/>
    </row>
    <row r="96103" spans="16:17">
      <c r="P96103" s="63"/>
      <c r="Q96103" s="63"/>
    </row>
    <row r="96104" spans="16:17">
      <c r="P96104" s="63"/>
      <c r="Q96104" s="63"/>
    </row>
    <row r="96105" spans="16:17">
      <c r="P96105" s="63"/>
      <c r="Q96105" s="63"/>
    </row>
    <row r="96106" spans="16:17">
      <c r="P96106" s="63"/>
      <c r="Q96106" s="63"/>
    </row>
    <row r="96107" spans="16:17">
      <c r="P96107" s="63"/>
      <c r="Q96107" s="63"/>
    </row>
    <row r="96108" spans="16:17">
      <c r="P96108" s="63"/>
      <c r="Q96108" s="63"/>
    </row>
    <row r="96109" spans="16:17">
      <c r="P96109" s="63"/>
      <c r="Q96109" s="63"/>
    </row>
    <row r="96110" spans="16:17">
      <c r="P96110" s="63"/>
      <c r="Q96110" s="63"/>
    </row>
    <row r="96111" spans="16:17">
      <c r="P96111" s="63"/>
      <c r="Q96111" s="63"/>
    </row>
    <row r="96112" spans="16:17">
      <c r="P96112" s="63"/>
      <c r="Q96112" s="63"/>
    </row>
    <row r="96113" spans="16:17">
      <c r="P96113" s="63"/>
      <c r="Q96113" s="63"/>
    </row>
    <row r="96114" spans="16:17">
      <c r="P96114" s="63"/>
      <c r="Q96114" s="63"/>
    </row>
    <row r="96115" spans="16:17">
      <c r="P96115" s="63"/>
      <c r="Q96115" s="63"/>
    </row>
    <row r="96116" spans="16:17">
      <c r="P96116" s="63"/>
      <c r="Q96116" s="63"/>
    </row>
    <row r="96117" spans="16:17">
      <c r="P96117" s="63"/>
      <c r="Q96117" s="63"/>
    </row>
    <row r="96118" spans="16:17">
      <c r="P96118" s="63"/>
      <c r="Q96118" s="63"/>
    </row>
    <row r="96119" spans="16:17">
      <c r="P96119" s="63"/>
      <c r="Q96119" s="63"/>
    </row>
    <row r="96120" spans="16:17">
      <c r="P96120" s="63"/>
      <c r="Q96120" s="63"/>
    </row>
    <row r="96121" spans="16:17">
      <c r="P96121" s="63"/>
      <c r="Q96121" s="63"/>
    </row>
    <row r="96122" spans="16:17">
      <c r="P96122" s="63"/>
      <c r="Q96122" s="63"/>
    </row>
    <row r="96123" spans="16:17">
      <c r="P96123" s="63"/>
      <c r="Q96123" s="63"/>
    </row>
    <row r="96124" spans="16:17">
      <c r="P96124" s="63"/>
      <c r="Q96124" s="63"/>
    </row>
    <row r="96125" spans="16:17">
      <c r="P96125" s="63"/>
      <c r="Q96125" s="63"/>
    </row>
    <row r="96126" spans="16:17">
      <c r="P96126" s="63"/>
      <c r="Q96126" s="63"/>
    </row>
    <row r="96127" spans="16:17">
      <c r="P96127" s="63"/>
      <c r="Q96127" s="63"/>
    </row>
    <row r="96128" spans="16:17">
      <c r="P96128" s="63"/>
      <c r="Q96128" s="63"/>
    </row>
    <row r="96129" spans="16:17">
      <c r="P96129" s="63"/>
      <c r="Q96129" s="63"/>
    </row>
    <row r="96130" spans="16:17">
      <c r="P96130" s="63"/>
      <c r="Q96130" s="63"/>
    </row>
    <row r="96131" spans="16:17">
      <c r="P96131" s="63"/>
      <c r="Q96131" s="63"/>
    </row>
    <row r="96132" spans="16:17">
      <c r="P96132" s="63"/>
      <c r="Q96132" s="63"/>
    </row>
    <row r="96133" spans="16:17">
      <c r="P96133" s="63"/>
      <c r="Q96133" s="63"/>
    </row>
    <row r="96134" spans="16:17">
      <c r="P96134" s="63"/>
      <c r="Q96134" s="63"/>
    </row>
    <row r="96135" spans="16:17">
      <c r="P96135" s="63"/>
      <c r="Q96135" s="63"/>
    </row>
    <row r="96136" spans="16:17">
      <c r="P96136" s="63"/>
      <c r="Q96136" s="63"/>
    </row>
    <row r="96137" spans="16:17">
      <c r="P96137" s="63"/>
      <c r="Q96137" s="63"/>
    </row>
    <row r="96138" spans="16:17">
      <c r="P96138" s="63"/>
      <c r="Q96138" s="63"/>
    </row>
    <row r="96139" spans="16:17">
      <c r="P96139" s="63"/>
      <c r="Q96139" s="63"/>
    </row>
    <row r="96140" spans="16:17">
      <c r="P96140" s="63"/>
      <c r="Q96140" s="63"/>
    </row>
    <row r="96141" spans="16:17">
      <c r="P96141" s="63"/>
      <c r="Q96141" s="63"/>
    </row>
    <row r="96142" spans="16:17">
      <c r="P96142" s="63"/>
      <c r="Q96142" s="63"/>
    </row>
    <row r="96143" spans="16:17">
      <c r="P96143" s="63"/>
      <c r="Q96143" s="63"/>
    </row>
    <row r="96144" spans="16:17">
      <c r="P96144" s="63"/>
      <c r="Q96144" s="63"/>
    </row>
    <row r="96145" spans="16:17">
      <c r="P96145" s="63"/>
      <c r="Q96145" s="63"/>
    </row>
    <row r="96146" spans="16:17">
      <c r="P96146" s="63"/>
      <c r="Q96146" s="63"/>
    </row>
    <row r="96147" spans="16:17">
      <c r="P96147" s="63"/>
      <c r="Q96147" s="63"/>
    </row>
    <row r="96148" spans="16:17">
      <c r="P96148" s="63"/>
      <c r="Q96148" s="63"/>
    </row>
    <row r="96149" spans="16:17">
      <c r="P96149" s="63"/>
      <c r="Q96149" s="63"/>
    </row>
    <row r="96150" spans="16:17">
      <c r="P96150" s="63"/>
      <c r="Q96150" s="63"/>
    </row>
    <row r="96151" spans="16:17">
      <c r="P96151" s="63"/>
      <c r="Q96151" s="63"/>
    </row>
    <row r="96152" spans="16:17">
      <c r="P96152" s="63"/>
      <c r="Q96152" s="63"/>
    </row>
    <row r="96153" spans="16:17">
      <c r="P96153" s="63"/>
      <c r="Q96153" s="63"/>
    </row>
    <row r="96154" spans="16:17">
      <c r="P96154" s="63"/>
      <c r="Q96154" s="63"/>
    </row>
    <row r="96155" spans="16:17">
      <c r="P96155" s="63"/>
      <c r="Q96155" s="63"/>
    </row>
    <row r="96156" spans="16:17">
      <c r="P96156" s="63"/>
      <c r="Q96156" s="63"/>
    </row>
    <row r="96157" spans="16:17">
      <c r="P96157" s="63"/>
      <c r="Q96157" s="63"/>
    </row>
    <row r="96158" spans="16:17">
      <c r="P96158" s="63"/>
      <c r="Q96158" s="63"/>
    </row>
    <row r="96159" spans="16:17">
      <c r="P96159" s="63"/>
      <c r="Q96159" s="63"/>
    </row>
    <row r="96160" spans="16:17">
      <c r="P96160" s="63"/>
      <c r="Q96160" s="63"/>
    </row>
    <row r="96161" spans="16:17">
      <c r="P96161" s="63"/>
      <c r="Q96161" s="63"/>
    </row>
    <row r="96162" spans="16:17">
      <c r="P96162" s="63"/>
      <c r="Q96162" s="63"/>
    </row>
    <row r="96163" spans="16:17">
      <c r="P96163" s="63"/>
      <c r="Q96163" s="63"/>
    </row>
    <row r="96164" spans="16:17">
      <c r="P96164" s="63"/>
      <c r="Q96164" s="63"/>
    </row>
    <row r="96165" spans="16:17">
      <c r="P96165" s="63"/>
      <c r="Q96165" s="63"/>
    </row>
    <row r="96166" spans="16:17">
      <c r="P96166" s="63"/>
      <c r="Q96166" s="63"/>
    </row>
    <row r="96167" spans="16:17">
      <c r="P96167" s="63"/>
      <c r="Q96167" s="63"/>
    </row>
    <row r="96168" spans="16:17">
      <c r="P96168" s="63"/>
      <c r="Q96168" s="63"/>
    </row>
    <row r="96169" spans="16:17">
      <c r="P96169" s="63"/>
      <c r="Q96169" s="63"/>
    </row>
    <row r="96170" spans="16:17">
      <c r="P96170" s="63"/>
      <c r="Q96170" s="63"/>
    </row>
    <row r="96171" spans="16:17">
      <c r="P96171" s="63"/>
      <c r="Q96171" s="63"/>
    </row>
    <row r="96172" spans="16:17">
      <c r="P96172" s="63"/>
      <c r="Q96172" s="63"/>
    </row>
    <row r="96173" spans="16:17">
      <c r="P96173" s="63"/>
      <c r="Q96173" s="63"/>
    </row>
    <row r="96174" spans="16:17">
      <c r="P96174" s="63"/>
      <c r="Q96174" s="63"/>
    </row>
    <row r="96175" spans="16:17">
      <c r="P96175" s="63"/>
      <c r="Q96175" s="63"/>
    </row>
    <row r="96176" spans="16:17">
      <c r="P96176" s="63"/>
      <c r="Q96176" s="63"/>
    </row>
    <row r="96177" spans="16:17">
      <c r="P96177" s="63"/>
      <c r="Q96177" s="63"/>
    </row>
    <row r="96178" spans="16:17">
      <c r="P96178" s="63"/>
      <c r="Q96178" s="63"/>
    </row>
    <row r="96179" spans="16:17">
      <c r="P96179" s="63"/>
      <c r="Q96179" s="63"/>
    </row>
    <row r="96180" spans="16:17">
      <c r="P96180" s="63"/>
      <c r="Q96180" s="63"/>
    </row>
    <row r="96181" spans="16:17">
      <c r="P96181" s="63"/>
      <c r="Q96181" s="63"/>
    </row>
    <row r="96182" spans="16:17">
      <c r="P96182" s="63"/>
      <c r="Q96182" s="63"/>
    </row>
    <row r="96183" spans="16:17">
      <c r="P96183" s="63"/>
      <c r="Q96183" s="63"/>
    </row>
    <row r="96184" spans="16:17">
      <c r="P96184" s="63"/>
      <c r="Q96184" s="63"/>
    </row>
    <row r="96185" spans="16:17">
      <c r="P96185" s="63"/>
      <c r="Q96185" s="63"/>
    </row>
    <row r="96186" spans="16:17">
      <c r="P96186" s="63"/>
      <c r="Q96186" s="63"/>
    </row>
    <row r="96187" spans="16:17">
      <c r="P96187" s="63"/>
      <c r="Q96187" s="63"/>
    </row>
    <row r="96188" spans="16:17">
      <c r="P96188" s="63"/>
      <c r="Q96188" s="63"/>
    </row>
    <row r="96189" spans="16:17">
      <c r="P96189" s="63"/>
      <c r="Q96189" s="63"/>
    </row>
    <row r="96190" spans="16:17">
      <c r="P96190" s="63"/>
      <c r="Q96190" s="63"/>
    </row>
    <row r="96191" spans="16:17">
      <c r="P96191" s="63"/>
      <c r="Q96191" s="63"/>
    </row>
    <row r="96192" spans="16:17">
      <c r="P96192" s="63"/>
      <c r="Q96192" s="63"/>
    </row>
    <row r="96193" spans="16:17">
      <c r="P96193" s="63"/>
      <c r="Q96193" s="63"/>
    </row>
    <row r="96194" spans="16:17">
      <c r="P96194" s="63"/>
      <c r="Q96194" s="63"/>
    </row>
    <row r="96195" spans="16:17">
      <c r="P96195" s="63"/>
      <c r="Q96195" s="63"/>
    </row>
    <row r="96196" spans="16:17">
      <c r="P96196" s="63"/>
      <c r="Q96196" s="63"/>
    </row>
    <row r="96197" spans="16:17">
      <c r="P96197" s="63"/>
      <c r="Q96197" s="63"/>
    </row>
    <row r="96198" spans="16:17">
      <c r="P96198" s="63"/>
      <c r="Q96198" s="63"/>
    </row>
    <row r="96199" spans="16:17">
      <c r="P96199" s="63"/>
      <c r="Q96199" s="63"/>
    </row>
    <row r="96200" spans="16:17">
      <c r="P96200" s="63"/>
      <c r="Q96200" s="63"/>
    </row>
    <row r="96201" spans="16:17">
      <c r="P96201" s="63"/>
      <c r="Q96201" s="63"/>
    </row>
    <row r="96202" spans="16:17">
      <c r="P96202" s="63"/>
      <c r="Q96202" s="63"/>
    </row>
    <row r="96203" spans="16:17">
      <c r="P96203" s="63"/>
      <c r="Q96203" s="63"/>
    </row>
    <row r="96204" spans="16:17">
      <c r="P96204" s="63"/>
      <c r="Q96204" s="63"/>
    </row>
    <row r="96205" spans="16:17">
      <c r="P96205" s="63"/>
      <c r="Q96205" s="63"/>
    </row>
    <row r="96206" spans="16:17">
      <c r="P96206" s="63"/>
      <c r="Q96206" s="63"/>
    </row>
    <row r="96207" spans="16:17">
      <c r="P96207" s="63"/>
      <c r="Q96207" s="63"/>
    </row>
    <row r="96208" spans="16:17">
      <c r="P96208" s="63"/>
      <c r="Q96208" s="63"/>
    </row>
    <row r="96209" spans="16:17">
      <c r="P96209" s="63"/>
      <c r="Q96209" s="63"/>
    </row>
    <row r="96210" spans="16:17">
      <c r="P96210" s="63"/>
      <c r="Q96210" s="63"/>
    </row>
    <row r="96211" spans="16:17">
      <c r="P96211" s="63"/>
      <c r="Q96211" s="63"/>
    </row>
    <row r="96212" spans="16:17">
      <c r="P96212" s="63"/>
      <c r="Q96212" s="63"/>
    </row>
    <row r="96213" spans="16:17">
      <c r="P96213" s="63"/>
      <c r="Q96213" s="63"/>
    </row>
    <row r="96214" spans="16:17">
      <c r="P96214" s="63"/>
      <c r="Q96214" s="63"/>
    </row>
    <row r="96215" spans="16:17">
      <c r="P96215" s="63"/>
      <c r="Q96215" s="63"/>
    </row>
    <row r="96216" spans="16:17">
      <c r="P96216" s="63"/>
      <c r="Q96216" s="63"/>
    </row>
    <row r="96217" spans="16:17">
      <c r="P96217" s="63"/>
      <c r="Q96217" s="63"/>
    </row>
    <row r="96218" spans="16:17">
      <c r="P96218" s="63"/>
      <c r="Q96218" s="63"/>
    </row>
    <row r="96219" spans="16:17">
      <c r="P96219" s="63"/>
      <c r="Q96219" s="63"/>
    </row>
    <row r="96220" spans="16:17">
      <c r="P96220" s="63"/>
      <c r="Q96220" s="63"/>
    </row>
    <row r="96221" spans="16:17">
      <c r="P96221" s="63"/>
      <c r="Q96221" s="63"/>
    </row>
    <row r="96222" spans="16:17">
      <c r="P96222" s="63"/>
      <c r="Q96222" s="63"/>
    </row>
    <row r="96223" spans="16:17">
      <c r="P96223" s="63"/>
      <c r="Q96223" s="63"/>
    </row>
    <row r="96224" spans="16:17">
      <c r="P96224" s="63"/>
      <c r="Q96224" s="63"/>
    </row>
    <row r="96225" spans="16:17">
      <c r="P96225" s="63"/>
      <c r="Q96225" s="63"/>
    </row>
    <row r="96226" spans="16:17">
      <c r="P96226" s="63"/>
      <c r="Q96226" s="63"/>
    </row>
    <row r="96227" spans="16:17">
      <c r="P96227" s="63"/>
      <c r="Q96227" s="63"/>
    </row>
    <row r="96228" spans="16:17">
      <c r="P96228" s="63"/>
      <c r="Q96228" s="63"/>
    </row>
    <row r="96229" spans="16:17">
      <c r="P96229" s="63"/>
      <c r="Q96229" s="63"/>
    </row>
    <row r="96230" spans="16:17">
      <c r="P96230" s="63"/>
      <c r="Q96230" s="63"/>
    </row>
    <row r="96231" spans="16:17">
      <c r="P96231" s="63"/>
      <c r="Q96231" s="63"/>
    </row>
    <row r="96232" spans="16:17">
      <c r="P96232" s="63"/>
      <c r="Q96232" s="63"/>
    </row>
    <row r="96233" spans="16:17">
      <c r="P96233" s="63"/>
      <c r="Q96233" s="63"/>
    </row>
    <row r="96234" spans="16:17">
      <c r="P96234" s="63"/>
      <c r="Q96234" s="63"/>
    </row>
    <row r="96235" spans="16:17">
      <c r="P96235" s="63"/>
      <c r="Q96235" s="63"/>
    </row>
    <row r="96236" spans="16:17">
      <c r="P96236" s="63"/>
      <c r="Q96236" s="63"/>
    </row>
    <row r="96237" spans="16:17">
      <c r="P96237" s="63"/>
      <c r="Q96237" s="63"/>
    </row>
    <row r="96238" spans="16:17">
      <c r="P96238" s="63"/>
      <c r="Q96238" s="63"/>
    </row>
    <row r="96239" spans="16:17">
      <c r="P96239" s="63"/>
      <c r="Q96239" s="63"/>
    </row>
    <row r="96240" spans="16:17">
      <c r="P96240" s="63"/>
      <c r="Q96240" s="63"/>
    </row>
    <row r="96241" spans="16:17">
      <c r="P96241" s="63"/>
      <c r="Q96241" s="63"/>
    </row>
    <row r="96242" spans="16:17">
      <c r="P96242" s="63"/>
      <c r="Q96242" s="63"/>
    </row>
    <row r="96243" spans="16:17">
      <c r="P96243" s="63"/>
      <c r="Q96243" s="63"/>
    </row>
    <row r="96244" spans="16:17">
      <c r="P96244" s="63"/>
      <c r="Q96244" s="63"/>
    </row>
    <row r="96245" spans="16:17">
      <c r="P96245" s="63"/>
      <c r="Q96245" s="63"/>
    </row>
    <row r="96246" spans="16:17">
      <c r="P96246" s="63"/>
      <c r="Q96246" s="63"/>
    </row>
    <row r="96247" spans="16:17">
      <c r="P96247" s="63"/>
      <c r="Q96247" s="63"/>
    </row>
    <row r="96248" spans="16:17">
      <c r="P96248" s="63"/>
      <c r="Q96248" s="63"/>
    </row>
    <row r="96249" spans="16:17">
      <c r="P96249" s="63"/>
      <c r="Q96249" s="63"/>
    </row>
    <row r="96250" spans="16:17">
      <c r="P96250" s="63"/>
      <c r="Q96250" s="63"/>
    </row>
    <row r="96251" spans="16:17">
      <c r="P96251" s="63"/>
      <c r="Q96251" s="63"/>
    </row>
    <row r="96252" spans="16:17">
      <c r="P96252" s="63"/>
      <c r="Q96252" s="63"/>
    </row>
    <row r="96253" spans="16:17">
      <c r="P96253" s="63"/>
      <c r="Q96253" s="63"/>
    </row>
    <row r="96254" spans="16:17">
      <c r="P96254" s="63"/>
      <c r="Q96254" s="63"/>
    </row>
    <row r="96255" spans="16:17">
      <c r="P96255" s="63"/>
      <c r="Q96255" s="63"/>
    </row>
    <row r="96256" spans="16:17">
      <c r="P96256" s="63"/>
      <c r="Q96256" s="63"/>
    </row>
    <row r="96257" spans="16:17">
      <c r="P96257" s="63"/>
      <c r="Q96257" s="63"/>
    </row>
    <row r="96258" spans="16:17">
      <c r="P96258" s="63"/>
      <c r="Q96258" s="63"/>
    </row>
    <row r="96259" spans="16:17">
      <c r="P96259" s="63"/>
      <c r="Q96259" s="63"/>
    </row>
    <row r="96260" spans="16:17">
      <c r="P96260" s="63"/>
      <c r="Q96260" s="63"/>
    </row>
    <row r="96261" spans="16:17">
      <c r="P96261" s="63"/>
      <c r="Q96261" s="63"/>
    </row>
    <row r="96262" spans="16:17">
      <c r="P96262" s="63"/>
      <c r="Q96262" s="63"/>
    </row>
    <row r="96263" spans="16:17">
      <c r="P96263" s="63"/>
      <c r="Q96263" s="63"/>
    </row>
    <row r="96264" spans="16:17">
      <c r="P96264" s="63"/>
      <c r="Q96264" s="63"/>
    </row>
    <row r="96265" spans="16:17">
      <c r="P96265" s="63"/>
      <c r="Q96265" s="63"/>
    </row>
    <row r="96266" spans="16:17">
      <c r="P96266" s="63"/>
      <c r="Q96266" s="63"/>
    </row>
    <row r="96267" spans="16:17">
      <c r="P96267" s="63"/>
      <c r="Q96267" s="63"/>
    </row>
    <row r="96268" spans="16:17">
      <c r="P96268" s="63"/>
      <c r="Q96268" s="63"/>
    </row>
    <row r="96269" spans="16:17">
      <c r="P96269" s="63"/>
      <c r="Q96269" s="63"/>
    </row>
    <row r="96270" spans="16:17">
      <c r="P96270" s="63"/>
      <c r="Q96270" s="63"/>
    </row>
    <row r="96271" spans="16:17">
      <c r="P96271" s="63"/>
      <c r="Q96271" s="63"/>
    </row>
    <row r="96272" spans="16:17">
      <c r="P96272" s="63"/>
      <c r="Q96272" s="63"/>
    </row>
    <row r="96273" spans="16:17">
      <c r="P96273" s="63"/>
      <c r="Q96273" s="63"/>
    </row>
    <row r="96274" spans="16:17">
      <c r="P96274" s="63"/>
      <c r="Q96274" s="63"/>
    </row>
    <row r="96275" spans="16:17">
      <c r="P96275" s="63"/>
      <c r="Q96275" s="63"/>
    </row>
    <row r="96276" spans="16:17">
      <c r="P96276" s="63"/>
      <c r="Q96276" s="63"/>
    </row>
    <row r="96277" spans="16:17">
      <c r="P96277" s="63"/>
      <c r="Q96277" s="63"/>
    </row>
    <row r="96278" spans="16:17">
      <c r="P96278" s="63"/>
      <c r="Q96278" s="63"/>
    </row>
    <row r="96279" spans="16:17">
      <c r="P96279" s="63"/>
      <c r="Q96279" s="63"/>
    </row>
    <row r="96280" spans="16:17">
      <c r="P96280" s="63"/>
      <c r="Q96280" s="63"/>
    </row>
    <row r="96281" spans="16:17">
      <c r="P96281" s="63"/>
      <c r="Q96281" s="63"/>
    </row>
    <row r="96282" spans="16:17">
      <c r="P96282" s="63"/>
      <c r="Q96282" s="63"/>
    </row>
    <row r="96283" spans="16:17">
      <c r="P96283" s="63"/>
      <c r="Q96283" s="63"/>
    </row>
    <row r="96284" spans="16:17">
      <c r="P96284" s="63"/>
      <c r="Q96284" s="63"/>
    </row>
    <row r="96285" spans="16:17">
      <c r="P96285" s="63"/>
      <c r="Q96285" s="63"/>
    </row>
    <row r="96286" spans="16:17">
      <c r="P96286" s="63"/>
      <c r="Q96286" s="63"/>
    </row>
    <row r="96287" spans="16:17">
      <c r="P96287" s="63"/>
      <c r="Q96287" s="63"/>
    </row>
    <row r="96288" spans="16:17">
      <c r="P96288" s="63"/>
      <c r="Q96288" s="63"/>
    </row>
    <row r="96289" spans="16:17">
      <c r="P96289" s="63"/>
      <c r="Q96289" s="63"/>
    </row>
    <row r="96290" spans="16:17">
      <c r="P96290" s="63"/>
      <c r="Q96290" s="63"/>
    </row>
    <row r="96291" spans="16:17">
      <c r="P96291" s="63"/>
      <c r="Q96291" s="63"/>
    </row>
    <row r="96292" spans="16:17">
      <c r="P96292" s="63"/>
      <c r="Q96292" s="63"/>
    </row>
    <row r="96293" spans="16:17">
      <c r="P96293" s="63"/>
      <c r="Q96293" s="63"/>
    </row>
    <row r="96294" spans="16:17">
      <c r="P96294" s="63"/>
      <c r="Q96294" s="63"/>
    </row>
    <row r="96295" spans="16:17">
      <c r="P96295" s="63"/>
      <c r="Q96295" s="63"/>
    </row>
    <row r="96296" spans="16:17">
      <c r="P96296" s="63"/>
      <c r="Q96296" s="63"/>
    </row>
    <row r="96297" spans="16:17">
      <c r="P96297" s="63"/>
      <c r="Q96297" s="63"/>
    </row>
    <row r="96298" spans="16:17">
      <c r="P96298" s="63"/>
      <c r="Q96298" s="63"/>
    </row>
    <row r="96299" spans="16:17">
      <c r="P96299" s="63"/>
      <c r="Q96299" s="63"/>
    </row>
    <row r="96300" spans="16:17">
      <c r="P96300" s="63"/>
      <c r="Q96300" s="63"/>
    </row>
    <row r="96301" spans="16:17">
      <c r="P96301" s="63"/>
      <c r="Q96301" s="63"/>
    </row>
    <row r="96302" spans="16:17">
      <c r="P96302" s="63"/>
      <c r="Q96302" s="63"/>
    </row>
    <row r="96303" spans="16:17">
      <c r="P96303" s="63"/>
      <c r="Q96303" s="63"/>
    </row>
    <row r="96304" spans="16:17">
      <c r="P96304" s="63"/>
      <c r="Q96304" s="63"/>
    </row>
    <row r="96305" spans="16:17">
      <c r="P96305" s="63"/>
      <c r="Q96305" s="63"/>
    </row>
    <row r="96306" spans="16:17">
      <c r="P96306" s="63"/>
      <c r="Q96306" s="63"/>
    </row>
    <row r="96307" spans="16:17">
      <c r="P96307" s="63"/>
      <c r="Q96307" s="63"/>
    </row>
    <row r="96308" spans="16:17">
      <c r="P96308" s="63"/>
      <c r="Q96308" s="63"/>
    </row>
    <row r="96309" spans="16:17">
      <c r="P96309" s="63"/>
      <c r="Q96309" s="63"/>
    </row>
    <row r="96310" spans="16:17">
      <c r="P96310" s="63"/>
      <c r="Q96310" s="63"/>
    </row>
    <row r="96311" spans="16:17">
      <c r="P96311" s="63"/>
      <c r="Q96311" s="63"/>
    </row>
    <row r="96312" spans="16:17">
      <c r="P96312" s="63"/>
      <c r="Q96312" s="63"/>
    </row>
    <row r="96313" spans="16:17">
      <c r="P96313" s="63"/>
      <c r="Q96313" s="63"/>
    </row>
    <row r="96314" spans="16:17">
      <c r="P96314" s="63"/>
      <c r="Q96314" s="63"/>
    </row>
    <row r="96315" spans="16:17">
      <c r="P96315" s="63"/>
      <c r="Q96315" s="63"/>
    </row>
    <row r="96316" spans="16:17">
      <c r="P96316" s="63"/>
      <c r="Q96316" s="63"/>
    </row>
    <row r="96317" spans="16:17">
      <c r="P96317" s="63"/>
      <c r="Q96317" s="63"/>
    </row>
    <row r="96318" spans="16:17">
      <c r="P96318" s="63"/>
      <c r="Q96318" s="63"/>
    </row>
    <row r="96319" spans="16:17">
      <c r="P96319" s="63"/>
      <c r="Q96319" s="63"/>
    </row>
    <row r="96320" spans="16:17">
      <c r="P96320" s="63"/>
      <c r="Q96320" s="63"/>
    </row>
    <row r="96321" spans="16:17">
      <c r="P96321" s="63"/>
      <c r="Q96321" s="63"/>
    </row>
    <row r="96322" spans="16:17">
      <c r="P96322" s="63"/>
      <c r="Q96322" s="63"/>
    </row>
    <row r="96323" spans="16:17">
      <c r="P96323" s="63"/>
      <c r="Q96323" s="63"/>
    </row>
    <row r="96324" spans="16:17">
      <c r="P96324" s="63"/>
      <c r="Q96324" s="63"/>
    </row>
    <row r="96325" spans="16:17">
      <c r="P96325" s="63"/>
      <c r="Q96325" s="63"/>
    </row>
    <row r="96326" spans="16:17">
      <c r="P96326" s="63"/>
      <c r="Q96326" s="63"/>
    </row>
    <row r="96327" spans="16:17">
      <c r="P96327" s="63"/>
      <c r="Q96327" s="63"/>
    </row>
    <row r="96328" spans="16:17">
      <c r="P96328" s="63"/>
      <c r="Q96328" s="63"/>
    </row>
    <row r="96329" spans="16:17">
      <c r="P96329" s="63"/>
      <c r="Q96329" s="63"/>
    </row>
    <row r="96330" spans="16:17">
      <c r="P96330" s="63"/>
      <c r="Q96330" s="63"/>
    </row>
    <row r="96331" spans="16:17">
      <c r="P96331" s="63"/>
      <c r="Q96331" s="63"/>
    </row>
    <row r="96332" spans="16:17">
      <c r="P96332" s="63"/>
      <c r="Q96332" s="63"/>
    </row>
    <row r="96333" spans="16:17">
      <c r="P96333" s="63"/>
      <c r="Q96333" s="63"/>
    </row>
    <row r="96334" spans="16:17">
      <c r="P96334" s="63"/>
      <c r="Q96334" s="63"/>
    </row>
    <row r="96335" spans="16:17">
      <c r="P96335" s="63"/>
      <c r="Q96335" s="63"/>
    </row>
    <row r="96336" spans="16:17">
      <c r="P96336" s="63"/>
      <c r="Q96336" s="63"/>
    </row>
    <row r="96337" spans="16:17">
      <c r="P96337" s="63"/>
      <c r="Q96337" s="63"/>
    </row>
    <row r="96338" spans="16:17">
      <c r="P96338" s="63"/>
      <c r="Q96338" s="63"/>
    </row>
    <row r="96339" spans="16:17">
      <c r="P96339" s="63"/>
      <c r="Q96339" s="63"/>
    </row>
    <row r="96340" spans="16:17">
      <c r="P96340" s="63"/>
      <c r="Q96340" s="63"/>
    </row>
    <row r="96341" spans="16:17">
      <c r="P96341" s="63"/>
      <c r="Q96341" s="63"/>
    </row>
    <row r="96342" spans="16:17">
      <c r="P96342" s="63"/>
      <c r="Q96342" s="63"/>
    </row>
    <row r="96343" spans="16:17">
      <c r="P96343" s="63"/>
      <c r="Q96343" s="63"/>
    </row>
    <row r="96344" spans="16:17">
      <c r="P96344" s="63"/>
      <c r="Q96344" s="63"/>
    </row>
    <row r="96345" spans="16:17">
      <c r="P96345" s="63"/>
      <c r="Q96345" s="63"/>
    </row>
    <row r="96346" spans="16:17">
      <c r="P96346" s="63"/>
      <c r="Q96346" s="63"/>
    </row>
    <row r="96347" spans="16:17">
      <c r="P96347" s="63"/>
      <c r="Q96347" s="63"/>
    </row>
    <row r="96348" spans="16:17">
      <c r="P96348" s="63"/>
      <c r="Q96348" s="63"/>
    </row>
    <row r="96349" spans="16:17">
      <c r="P96349" s="63"/>
      <c r="Q96349" s="63"/>
    </row>
    <row r="96350" spans="16:17">
      <c r="P96350" s="63"/>
      <c r="Q96350" s="63"/>
    </row>
    <row r="96351" spans="16:17">
      <c r="P96351" s="63"/>
      <c r="Q96351" s="63"/>
    </row>
    <row r="96352" spans="16:17">
      <c r="P96352" s="63"/>
      <c r="Q96352" s="63"/>
    </row>
    <row r="96353" spans="16:17">
      <c r="P96353" s="63"/>
      <c r="Q96353" s="63"/>
    </row>
    <row r="96354" spans="16:17">
      <c r="P96354" s="63"/>
      <c r="Q96354" s="63"/>
    </row>
    <row r="96355" spans="16:17">
      <c r="P96355" s="63"/>
      <c r="Q96355" s="63"/>
    </row>
    <row r="96356" spans="16:17">
      <c r="P96356" s="63"/>
      <c r="Q96356" s="63"/>
    </row>
    <row r="96357" spans="16:17">
      <c r="P96357" s="63"/>
      <c r="Q96357" s="63"/>
    </row>
    <row r="96358" spans="16:17">
      <c r="P96358" s="63"/>
      <c r="Q96358" s="63"/>
    </row>
    <row r="96359" spans="16:17">
      <c r="P96359" s="63"/>
      <c r="Q96359" s="63"/>
    </row>
    <row r="96360" spans="16:17">
      <c r="P96360" s="63"/>
      <c r="Q96360" s="63"/>
    </row>
    <row r="96361" spans="16:17">
      <c r="P96361" s="63"/>
      <c r="Q96361" s="63"/>
    </row>
    <row r="96362" spans="16:17">
      <c r="P96362" s="63"/>
      <c r="Q96362" s="63"/>
    </row>
    <row r="96363" spans="16:17">
      <c r="P96363" s="63"/>
      <c r="Q96363" s="63"/>
    </row>
    <row r="96364" spans="16:17">
      <c r="P96364" s="63"/>
      <c r="Q96364" s="63"/>
    </row>
    <row r="96365" spans="16:17">
      <c r="P96365" s="63"/>
      <c r="Q96365" s="63"/>
    </row>
    <row r="96366" spans="16:17">
      <c r="P96366" s="63"/>
      <c r="Q96366" s="63"/>
    </row>
    <row r="96367" spans="16:17">
      <c r="P96367" s="63"/>
      <c r="Q96367" s="63"/>
    </row>
    <row r="96368" spans="16:17">
      <c r="P96368" s="63"/>
      <c r="Q96368" s="63"/>
    </row>
    <row r="96369" spans="16:17">
      <c r="P96369" s="63"/>
      <c r="Q96369" s="63"/>
    </row>
    <row r="96370" spans="16:17">
      <c r="P96370" s="63"/>
      <c r="Q96370" s="63"/>
    </row>
    <row r="96371" spans="16:17">
      <c r="P96371" s="63"/>
      <c r="Q96371" s="63"/>
    </row>
    <row r="96372" spans="16:17">
      <c r="P96372" s="63"/>
      <c r="Q96372" s="63"/>
    </row>
    <row r="96373" spans="16:17">
      <c r="P96373" s="63"/>
      <c r="Q96373" s="63"/>
    </row>
    <row r="96374" spans="16:17">
      <c r="P96374" s="63"/>
      <c r="Q96374" s="63"/>
    </row>
    <row r="96375" spans="16:17">
      <c r="P96375" s="63"/>
      <c r="Q96375" s="63"/>
    </row>
    <row r="96376" spans="16:17">
      <c r="P96376" s="63"/>
      <c r="Q96376" s="63"/>
    </row>
    <row r="96377" spans="16:17">
      <c r="P96377" s="63"/>
      <c r="Q96377" s="63"/>
    </row>
    <row r="96378" spans="16:17">
      <c r="P96378" s="63"/>
      <c r="Q96378" s="63"/>
    </row>
    <row r="96379" spans="16:17">
      <c r="P96379" s="63"/>
      <c r="Q96379" s="63"/>
    </row>
    <row r="96380" spans="16:17">
      <c r="P96380" s="63"/>
      <c r="Q96380" s="63"/>
    </row>
    <row r="96381" spans="16:17">
      <c r="P96381" s="63"/>
      <c r="Q96381" s="63"/>
    </row>
    <row r="96382" spans="16:17">
      <c r="P96382" s="63"/>
      <c r="Q96382" s="63"/>
    </row>
    <row r="96383" spans="16:17">
      <c r="P96383" s="63"/>
      <c r="Q96383" s="63"/>
    </row>
    <row r="96384" spans="16:17">
      <c r="P96384" s="63"/>
      <c r="Q96384" s="63"/>
    </row>
    <row r="96385" spans="16:17">
      <c r="P96385" s="63"/>
      <c r="Q96385" s="63"/>
    </row>
    <row r="96386" spans="16:17">
      <c r="P96386" s="63"/>
      <c r="Q96386" s="63"/>
    </row>
    <row r="96387" spans="16:17">
      <c r="P96387" s="63"/>
      <c r="Q96387" s="63"/>
    </row>
    <row r="96388" spans="16:17">
      <c r="P96388" s="63"/>
      <c r="Q96388" s="63"/>
    </row>
    <row r="96389" spans="16:17">
      <c r="P96389" s="63"/>
      <c r="Q96389" s="63"/>
    </row>
    <row r="96390" spans="16:17">
      <c r="P96390" s="63"/>
      <c r="Q96390" s="63"/>
    </row>
    <row r="96391" spans="16:17">
      <c r="P96391" s="63"/>
      <c r="Q96391" s="63"/>
    </row>
    <row r="96392" spans="16:17">
      <c r="P96392" s="63"/>
      <c r="Q96392" s="63"/>
    </row>
    <row r="96393" spans="16:17">
      <c r="P96393" s="63"/>
      <c r="Q96393" s="63"/>
    </row>
    <row r="96394" spans="16:17">
      <c r="P96394" s="63"/>
      <c r="Q96394" s="63"/>
    </row>
    <row r="96395" spans="16:17">
      <c r="P96395" s="63"/>
      <c r="Q96395" s="63"/>
    </row>
    <row r="96396" spans="16:17">
      <c r="P96396" s="63"/>
      <c r="Q96396" s="63"/>
    </row>
    <row r="96397" spans="16:17">
      <c r="P96397" s="63"/>
      <c r="Q96397" s="63"/>
    </row>
    <row r="96398" spans="16:17">
      <c r="P96398" s="63"/>
      <c r="Q96398" s="63"/>
    </row>
    <row r="96399" spans="16:17">
      <c r="P96399" s="63"/>
      <c r="Q96399" s="63"/>
    </row>
    <row r="96400" spans="16:17">
      <c r="P96400" s="63"/>
      <c r="Q96400" s="63"/>
    </row>
    <row r="96401" spans="16:17">
      <c r="P96401" s="63"/>
      <c r="Q96401" s="63"/>
    </row>
    <row r="96402" spans="16:17">
      <c r="P96402" s="63"/>
      <c r="Q96402" s="63"/>
    </row>
    <row r="96403" spans="16:17">
      <c r="P96403" s="63"/>
      <c r="Q96403" s="63"/>
    </row>
    <row r="96404" spans="16:17">
      <c r="P96404" s="63"/>
      <c r="Q96404" s="63"/>
    </row>
    <row r="96405" spans="16:17">
      <c r="P96405" s="63"/>
      <c r="Q96405" s="63"/>
    </row>
    <row r="96406" spans="16:17">
      <c r="P96406" s="63"/>
      <c r="Q96406" s="63"/>
    </row>
    <row r="96407" spans="16:17">
      <c r="P96407" s="63"/>
      <c r="Q96407" s="63"/>
    </row>
    <row r="96408" spans="16:17">
      <c r="P96408" s="63"/>
      <c r="Q96408" s="63"/>
    </row>
    <row r="96409" spans="16:17">
      <c r="P96409" s="63"/>
      <c r="Q96409" s="63"/>
    </row>
    <row r="96410" spans="16:17">
      <c r="P96410" s="63"/>
      <c r="Q96410" s="63"/>
    </row>
    <row r="96411" spans="16:17">
      <c r="P96411" s="63"/>
      <c r="Q96411" s="63"/>
    </row>
    <row r="96412" spans="16:17">
      <c r="P96412" s="63"/>
      <c r="Q96412" s="63"/>
    </row>
    <row r="96413" spans="16:17">
      <c r="P96413" s="63"/>
      <c r="Q96413" s="63"/>
    </row>
    <row r="96414" spans="16:17">
      <c r="P96414" s="63"/>
      <c r="Q96414" s="63"/>
    </row>
    <row r="96415" spans="16:17">
      <c r="P96415" s="63"/>
      <c r="Q96415" s="63"/>
    </row>
    <row r="96416" spans="16:17">
      <c r="P96416" s="63"/>
      <c r="Q96416" s="63"/>
    </row>
    <row r="96417" spans="16:17">
      <c r="P96417" s="63"/>
      <c r="Q96417" s="63"/>
    </row>
    <row r="96418" spans="16:17">
      <c r="P96418" s="63"/>
      <c r="Q96418" s="63"/>
    </row>
    <row r="96419" spans="16:17">
      <c r="P96419" s="63"/>
      <c r="Q96419" s="63"/>
    </row>
    <row r="96420" spans="16:17">
      <c r="P96420" s="63"/>
      <c r="Q96420" s="63"/>
    </row>
    <row r="96421" spans="16:17">
      <c r="P96421" s="63"/>
      <c r="Q96421" s="63"/>
    </row>
    <row r="96422" spans="16:17">
      <c r="P96422" s="63"/>
      <c r="Q96422" s="63"/>
    </row>
    <row r="96423" spans="16:17">
      <c r="P96423" s="63"/>
      <c r="Q96423" s="63"/>
    </row>
    <row r="96424" spans="16:17">
      <c r="P96424" s="63"/>
      <c r="Q96424" s="63"/>
    </row>
    <row r="96425" spans="16:17">
      <c r="P96425" s="63"/>
      <c r="Q96425" s="63"/>
    </row>
    <row r="96426" spans="16:17">
      <c r="P96426" s="63"/>
      <c r="Q96426" s="63"/>
    </row>
    <row r="96427" spans="16:17">
      <c r="P96427" s="63"/>
      <c r="Q96427" s="63"/>
    </row>
    <row r="96428" spans="16:17">
      <c r="P96428" s="63"/>
      <c r="Q96428" s="63"/>
    </row>
    <row r="96429" spans="16:17">
      <c r="P96429" s="63"/>
      <c r="Q96429" s="63"/>
    </row>
    <row r="96430" spans="16:17">
      <c r="P96430" s="63"/>
      <c r="Q96430" s="63"/>
    </row>
    <row r="96431" spans="16:17">
      <c r="P96431" s="63"/>
      <c r="Q96431" s="63"/>
    </row>
    <row r="96432" spans="16:17">
      <c r="P96432" s="63"/>
      <c r="Q96432" s="63"/>
    </row>
    <row r="96433" spans="16:17">
      <c r="P96433" s="63"/>
      <c r="Q96433" s="63"/>
    </row>
    <row r="96434" spans="16:17">
      <c r="P96434" s="63"/>
      <c r="Q96434" s="63"/>
    </row>
    <row r="96435" spans="16:17">
      <c r="P96435" s="63"/>
      <c r="Q96435" s="63"/>
    </row>
    <row r="96436" spans="16:17">
      <c r="P96436" s="63"/>
      <c r="Q96436" s="63"/>
    </row>
    <row r="96437" spans="16:17">
      <c r="P96437" s="63"/>
      <c r="Q96437" s="63"/>
    </row>
    <row r="96438" spans="16:17">
      <c r="P96438" s="63"/>
      <c r="Q96438" s="63"/>
    </row>
    <row r="96439" spans="16:17">
      <c r="P96439" s="63"/>
      <c r="Q96439" s="63"/>
    </row>
    <row r="96440" spans="16:17">
      <c r="P96440" s="63"/>
      <c r="Q96440" s="63"/>
    </row>
    <row r="96441" spans="16:17">
      <c r="P96441" s="63"/>
      <c r="Q96441" s="63"/>
    </row>
    <row r="96442" spans="16:17">
      <c r="P96442" s="63"/>
      <c r="Q96442" s="63"/>
    </row>
    <row r="96443" spans="16:17">
      <c r="P96443" s="63"/>
      <c r="Q96443" s="63"/>
    </row>
    <row r="96444" spans="16:17">
      <c r="P96444" s="63"/>
      <c r="Q96444" s="63"/>
    </row>
    <row r="96445" spans="16:17">
      <c r="P96445" s="63"/>
      <c r="Q96445" s="63"/>
    </row>
    <row r="96446" spans="16:17">
      <c r="P96446" s="63"/>
      <c r="Q96446" s="63"/>
    </row>
    <row r="96447" spans="16:17">
      <c r="P96447" s="63"/>
      <c r="Q96447" s="63"/>
    </row>
    <row r="96448" spans="16:17">
      <c r="P96448" s="63"/>
      <c r="Q96448" s="63"/>
    </row>
    <row r="96449" spans="16:17">
      <c r="P96449" s="63"/>
      <c r="Q96449" s="63"/>
    </row>
    <row r="96450" spans="16:17">
      <c r="P96450" s="63"/>
      <c r="Q96450" s="63"/>
    </row>
    <row r="96451" spans="16:17">
      <c r="P96451" s="63"/>
      <c r="Q96451" s="63"/>
    </row>
    <row r="96452" spans="16:17">
      <c r="P96452" s="63"/>
      <c r="Q96452" s="63"/>
    </row>
    <row r="96453" spans="16:17">
      <c r="P96453" s="63"/>
      <c r="Q96453" s="63"/>
    </row>
    <row r="96454" spans="16:17">
      <c r="P96454" s="63"/>
      <c r="Q96454" s="63"/>
    </row>
    <row r="96455" spans="16:17">
      <c r="P96455" s="63"/>
      <c r="Q96455" s="63"/>
    </row>
    <row r="96456" spans="16:17">
      <c r="P96456" s="63"/>
      <c r="Q96456" s="63"/>
    </row>
    <row r="96457" spans="16:17">
      <c r="P96457" s="63"/>
      <c r="Q96457" s="63"/>
    </row>
    <row r="96458" spans="16:17">
      <c r="P96458" s="63"/>
      <c r="Q96458" s="63"/>
    </row>
    <row r="96459" spans="16:17">
      <c r="P96459" s="63"/>
      <c r="Q96459" s="63"/>
    </row>
    <row r="96460" spans="16:17">
      <c r="P96460" s="63"/>
      <c r="Q96460" s="63"/>
    </row>
    <row r="96461" spans="16:17">
      <c r="P96461" s="63"/>
      <c r="Q96461" s="63"/>
    </row>
    <row r="96462" spans="16:17">
      <c r="P96462" s="63"/>
      <c r="Q96462" s="63"/>
    </row>
    <row r="96463" spans="16:17">
      <c r="P96463" s="63"/>
      <c r="Q96463" s="63"/>
    </row>
    <row r="96464" spans="16:17">
      <c r="P96464" s="63"/>
      <c r="Q96464" s="63"/>
    </row>
    <row r="96465" spans="16:17">
      <c r="P96465" s="63"/>
      <c r="Q96465" s="63"/>
    </row>
    <row r="96466" spans="16:17">
      <c r="P96466" s="63"/>
      <c r="Q96466" s="63"/>
    </row>
    <row r="96467" spans="16:17">
      <c r="P96467" s="63"/>
      <c r="Q96467" s="63"/>
    </row>
    <row r="96468" spans="16:17">
      <c r="P96468" s="63"/>
      <c r="Q96468" s="63"/>
    </row>
    <row r="96469" spans="16:17">
      <c r="P96469" s="63"/>
      <c r="Q96469" s="63"/>
    </row>
    <row r="96470" spans="16:17">
      <c r="P96470" s="63"/>
      <c r="Q96470" s="63"/>
    </row>
    <row r="96471" spans="16:17">
      <c r="P96471" s="63"/>
      <c r="Q96471" s="63"/>
    </row>
    <row r="96472" spans="16:17">
      <c r="P96472" s="63"/>
      <c r="Q96472" s="63"/>
    </row>
    <row r="96473" spans="16:17">
      <c r="P96473" s="63"/>
      <c r="Q96473" s="63"/>
    </row>
    <row r="96474" spans="16:17">
      <c r="P96474" s="63"/>
      <c r="Q96474" s="63"/>
    </row>
    <row r="96475" spans="16:17">
      <c r="P96475" s="63"/>
      <c r="Q96475" s="63"/>
    </row>
    <row r="96476" spans="16:17">
      <c r="P96476" s="63"/>
      <c r="Q96476" s="63"/>
    </row>
    <row r="96477" spans="16:17">
      <c r="P96477" s="63"/>
      <c r="Q96477" s="63"/>
    </row>
    <row r="96478" spans="16:17">
      <c r="P96478" s="63"/>
      <c r="Q96478" s="63"/>
    </row>
    <row r="96479" spans="16:17">
      <c r="P96479" s="63"/>
      <c r="Q96479" s="63"/>
    </row>
    <row r="96480" spans="16:17">
      <c r="P96480" s="63"/>
      <c r="Q96480" s="63"/>
    </row>
    <row r="96481" spans="16:17">
      <c r="P96481" s="63"/>
      <c r="Q96481" s="63"/>
    </row>
    <row r="96482" spans="16:17">
      <c r="P96482" s="63"/>
      <c r="Q96482" s="63"/>
    </row>
    <row r="96483" spans="16:17">
      <c r="P96483" s="63"/>
      <c r="Q96483" s="63"/>
    </row>
    <row r="96484" spans="16:17">
      <c r="P96484" s="63"/>
      <c r="Q96484" s="63"/>
    </row>
    <row r="96485" spans="16:17">
      <c r="P96485" s="63"/>
      <c r="Q96485" s="63"/>
    </row>
    <row r="96486" spans="16:17">
      <c r="P96486" s="63"/>
      <c r="Q96486" s="63"/>
    </row>
    <row r="96487" spans="16:17">
      <c r="P96487" s="63"/>
      <c r="Q96487" s="63"/>
    </row>
    <row r="96488" spans="16:17">
      <c r="P96488" s="63"/>
      <c r="Q96488" s="63"/>
    </row>
    <row r="96489" spans="16:17">
      <c r="P96489" s="63"/>
      <c r="Q96489" s="63"/>
    </row>
    <row r="96490" spans="16:17">
      <c r="P96490" s="63"/>
      <c r="Q96490" s="63"/>
    </row>
    <row r="96491" spans="16:17">
      <c r="P96491" s="63"/>
      <c r="Q96491" s="63"/>
    </row>
    <row r="96492" spans="16:17">
      <c r="P96492" s="63"/>
      <c r="Q96492" s="63"/>
    </row>
    <row r="96493" spans="16:17">
      <c r="P96493" s="63"/>
      <c r="Q96493" s="63"/>
    </row>
    <row r="96494" spans="16:17">
      <c r="P96494" s="63"/>
      <c r="Q96494" s="63"/>
    </row>
    <row r="96495" spans="16:17">
      <c r="P96495" s="63"/>
      <c r="Q96495" s="63"/>
    </row>
    <row r="96496" spans="16:17">
      <c r="P96496" s="63"/>
      <c r="Q96496" s="63"/>
    </row>
    <row r="96497" spans="16:17">
      <c r="P96497" s="63"/>
      <c r="Q96497" s="63"/>
    </row>
    <row r="96498" spans="16:17">
      <c r="P96498" s="63"/>
      <c r="Q96498" s="63"/>
    </row>
    <row r="96499" spans="16:17">
      <c r="P96499" s="63"/>
      <c r="Q96499" s="63"/>
    </row>
    <row r="96500" spans="16:17">
      <c r="P96500" s="63"/>
      <c r="Q96500" s="63"/>
    </row>
    <row r="96501" spans="16:17">
      <c r="P96501" s="63"/>
      <c r="Q96501" s="63"/>
    </row>
    <row r="96502" spans="16:17">
      <c r="P96502" s="63"/>
      <c r="Q96502" s="63"/>
    </row>
    <row r="96503" spans="16:17">
      <c r="P96503" s="63"/>
      <c r="Q96503" s="63"/>
    </row>
    <row r="96504" spans="16:17">
      <c r="P96504" s="63"/>
      <c r="Q96504" s="63"/>
    </row>
    <row r="96505" spans="16:17">
      <c r="P96505" s="63"/>
      <c r="Q96505" s="63"/>
    </row>
    <row r="96506" spans="16:17">
      <c r="P96506" s="63"/>
      <c r="Q96506" s="63"/>
    </row>
    <row r="96507" spans="16:17">
      <c r="P96507" s="63"/>
      <c r="Q96507" s="63"/>
    </row>
    <row r="96508" spans="16:17">
      <c r="P96508" s="63"/>
      <c r="Q96508" s="63"/>
    </row>
    <row r="96509" spans="16:17">
      <c r="P96509" s="63"/>
      <c r="Q96509" s="63"/>
    </row>
    <row r="96510" spans="16:17">
      <c r="P96510" s="63"/>
      <c r="Q96510" s="63"/>
    </row>
    <row r="96511" spans="16:17">
      <c r="P96511" s="63"/>
      <c r="Q96511" s="63"/>
    </row>
    <row r="96512" spans="16:17">
      <c r="P96512" s="63"/>
      <c r="Q96512" s="63"/>
    </row>
    <row r="96513" spans="16:17">
      <c r="P96513" s="63"/>
      <c r="Q96513" s="63"/>
    </row>
    <row r="96514" spans="16:17">
      <c r="P96514" s="63"/>
      <c r="Q96514" s="63"/>
    </row>
    <row r="96515" spans="16:17">
      <c r="P96515" s="63"/>
      <c r="Q96515" s="63"/>
    </row>
    <row r="96516" spans="16:17">
      <c r="P96516" s="63"/>
      <c r="Q96516" s="63"/>
    </row>
    <row r="96517" spans="16:17">
      <c r="P96517" s="63"/>
      <c r="Q96517" s="63"/>
    </row>
    <row r="96518" spans="16:17">
      <c r="P96518" s="63"/>
      <c r="Q96518" s="63"/>
    </row>
    <row r="96519" spans="16:17">
      <c r="P96519" s="63"/>
      <c r="Q96519" s="63"/>
    </row>
    <row r="96520" spans="16:17">
      <c r="P96520" s="63"/>
      <c r="Q96520" s="63"/>
    </row>
    <row r="96521" spans="16:17">
      <c r="P96521" s="63"/>
      <c r="Q96521" s="63"/>
    </row>
    <row r="96522" spans="16:17">
      <c r="P96522" s="63"/>
      <c r="Q96522" s="63"/>
    </row>
    <row r="96523" spans="16:17">
      <c r="P96523" s="63"/>
      <c r="Q96523" s="63"/>
    </row>
    <row r="96524" spans="16:17">
      <c r="P96524" s="63"/>
      <c r="Q96524" s="63"/>
    </row>
    <row r="96525" spans="16:17">
      <c r="P96525" s="63"/>
      <c r="Q96525" s="63"/>
    </row>
    <row r="96526" spans="16:17">
      <c r="P96526" s="63"/>
      <c r="Q96526" s="63"/>
    </row>
    <row r="96527" spans="16:17">
      <c r="P96527" s="63"/>
      <c r="Q96527" s="63"/>
    </row>
    <row r="96528" spans="16:17">
      <c r="P96528" s="63"/>
      <c r="Q96528" s="63"/>
    </row>
    <row r="96529" spans="16:17">
      <c r="P96529" s="63"/>
      <c r="Q96529" s="63"/>
    </row>
    <row r="96530" spans="16:17">
      <c r="P96530" s="63"/>
      <c r="Q96530" s="63"/>
    </row>
    <row r="96531" spans="16:17">
      <c r="P96531" s="63"/>
      <c r="Q96531" s="63"/>
    </row>
    <row r="96532" spans="16:17">
      <c r="P96532" s="63"/>
      <c r="Q96532" s="63"/>
    </row>
    <row r="96533" spans="16:17">
      <c r="P96533" s="63"/>
      <c r="Q96533" s="63"/>
    </row>
    <row r="96534" spans="16:17">
      <c r="P96534" s="63"/>
      <c r="Q96534" s="63"/>
    </row>
    <row r="96535" spans="16:17">
      <c r="P96535" s="63"/>
      <c r="Q96535" s="63"/>
    </row>
    <row r="96536" spans="16:17">
      <c r="P96536" s="63"/>
      <c r="Q96536" s="63"/>
    </row>
    <row r="96537" spans="16:17">
      <c r="P96537" s="63"/>
      <c r="Q96537" s="63"/>
    </row>
    <row r="96538" spans="16:17">
      <c r="P96538" s="63"/>
      <c r="Q96538" s="63"/>
    </row>
    <row r="96539" spans="16:17">
      <c r="P96539" s="63"/>
      <c r="Q96539" s="63"/>
    </row>
    <row r="96540" spans="16:17">
      <c r="P96540" s="63"/>
      <c r="Q96540" s="63"/>
    </row>
    <row r="96541" spans="16:17">
      <c r="P96541" s="63"/>
      <c r="Q96541" s="63"/>
    </row>
    <row r="96542" spans="16:17">
      <c r="P96542" s="63"/>
      <c r="Q96542" s="63"/>
    </row>
    <row r="96543" spans="16:17">
      <c r="P96543" s="63"/>
      <c r="Q96543" s="63"/>
    </row>
    <row r="96544" spans="16:17">
      <c r="P96544" s="63"/>
      <c r="Q96544" s="63"/>
    </row>
    <row r="96545" spans="16:17">
      <c r="P96545" s="63"/>
      <c r="Q96545" s="63"/>
    </row>
    <row r="96546" spans="16:17">
      <c r="P96546" s="63"/>
      <c r="Q96546" s="63"/>
    </row>
    <row r="96547" spans="16:17">
      <c r="P96547" s="63"/>
      <c r="Q96547" s="63"/>
    </row>
    <row r="96548" spans="16:17">
      <c r="P96548" s="63"/>
      <c r="Q96548" s="63"/>
    </row>
    <row r="96549" spans="16:17">
      <c r="P96549" s="63"/>
      <c r="Q96549" s="63"/>
    </row>
    <row r="96550" spans="16:17">
      <c r="P96550" s="63"/>
      <c r="Q96550" s="63"/>
    </row>
    <row r="96551" spans="16:17">
      <c r="P96551" s="63"/>
      <c r="Q96551" s="63"/>
    </row>
    <row r="96552" spans="16:17">
      <c r="P96552" s="63"/>
      <c r="Q96552" s="63"/>
    </row>
    <row r="96553" spans="16:17">
      <c r="P96553" s="63"/>
      <c r="Q96553" s="63"/>
    </row>
    <row r="96554" spans="16:17">
      <c r="P96554" s="63"/>
      <c r="Q96554" s="63"/>
    </row>
    <row r="96555" spans="16:17">
      <c r="P96555" s="63"/>
      <c r="Q96555" s="63"/>
    </row>
    <row r="96556" spans="16:17">
      <c r="P96556" s="63"/>
      <c r="Q96556" s="63"/>
    </row>
    <row r="96557" spans="16:17">
      <c r="P96557" s="63"/>
      <c r="Q96557" s="63"/>
    </row>
    <row r="96558" spans="16:17">
      <c r="P96558" s="63"/>
      <c r="Q96558" s="63"/>
    </row>
    <row r="96559" spans="16:17">
      <c r="P96559" s="63"/>
      <c r="Q96559" s="63"/>
    </row>
    <row r="96560" spans="16:17">
      <c r="P96560" s="63"/>
      <c r="Q96560" s="63"/>
    </row>
    <row r="96561" spans="16:17">
      <c r="P96561" s="63"/>
      <c r="Q96561" s="63"/>
    </row>
    <row r="96562" spans="16:17">
      <c r="P96562" s="63"/>
      <c r="Q96562" s="63"/>
    </row>
    <row r="96563" spans="16:17">
      <c r="P96563" s="63"/>
      <c r="Q96563" s="63"/>
    </row>
    <row r="96564" spans="16:17">
      <c r="P96564" s="63"/>
      <c r="Q96564" s="63"/>
    </row>
    <row r="96565" spans="16:17">
      <c r="P96565" s="63"/>
      <c r="Q96565" s="63"/>
    </row>
    <row r="96566" spans="16:17">
      <c r="P96566" s="63"/>
      <c r="Q96566" s="63"/>
    </row>
    <row r="96567" spans="16:17">
      <c r="P96567" s="63"/>
      <c r="Q96567" s="63"/>
    </row>
    <row r="96568" spans="16:17">
      <c r="P96568" s="63"/>
      <c r="Q96568" s="63"/>
    </row>
    <row r="96569" spans="16:17">
      <c r="P96569" s="63"/>
      <c r="Q96569" s="63"/>
    </row>
    <row r="96570" spans="16:17">
      <c r="P96570" s="63"/>
      <c r="Q96570" s="63"/>
    </row>
    <row r="96571" spans="16:17">
      <c r="P96571" s="63"/>
      <c r="Q96571" s="63"/>
    </row>
    <row r="96572" spans="16:17">
      <c r="P96572" s="63"/>
      <c r="Q96572" s="63"/>
    </row>
    <row r="96573" spans="16:17">
      <c r="P96573" s="63"/>
      <c r="Q96573" s="63"/>
    </row>
    <row r="96574" spans="16:17">
      <c r="P96574" s="63"/>
      <c r="Q96574" s="63"/>
    </row>
    <row r="96575" spans="16:17">
      <c r="P96575" s="63"/>
      <c r="Q96575" s="63"/>
    </row>
    <row r="96576" spans="16:17">
      <c r="P96576" s="63"/>
      <c r="Q96576" s="63"/>
    </row>
    <row r="96577" spans="16:17">
      <c r="P96577" s="63"/>
      <c r="Q96577" s="63"/>
    </row>
    <row r="96578" spans="16:17">
      <c r="P96578" s="63"/>
      <c r="Q96578" s="63"/>
    </row>
    <row r="96579" spans="16:17">
      <c r="P96579" s="63"/>
      <c r="Q96579" s="63"/>
    </row>
    <row r="96580" spans="16:17">
      <c r="P96580" s="63"/>
      <c r="Q96580" s="63"/>
    </row>
    <row r="96581" spans="16:17">
      <c r="P96581" s="63"/>
      <c r="Q96581" s="63"/>
    </row>
    <row r="96582" spans="16:17">
      <c r="P96582" s="63"/>
      <c r="Q96582" s="63"/>
    </row>
    <row r="96583" spans="16:17">
      <c r="P96583" s="63"/>
      <c r="Q96583" s="63"/>
    </row>
    <row r="96584" spans="16:17">
      <c r="P96584" s="63"/>
      <c r="Q96584" s="63"/>
    </row>
    <row r="96585" spans="16:17">
      <c r="P96585" s="63"/>
      <c r="Q96585" s="63"/>
    </row>
    <row r="96586" spans="16:17">
      <c r="P96586" s="63"/>
      <c r="Q96586" s="63"/>
    </row>
    <row r="96587" spans="16:17">
      <c r="P96587" s="63"/>
      <c r="Q96587" s="63"/>
    </row>
    <row r="96588" spans="16:17">
      <c r="P96588" s="63"/>
      <c r="Q96588" s="63"/>
    </row>
    <row r="96589" spans="16:17">
      <c r="P96589" s="63"/>
      <c r="Q96589" s="63"/>
    </row>
    <row r="96590" spans="16:17">
      <c r="P96590" s="63"/>
      <c r="Q96590" s="63"/>
    </row>
    <row r="96591" spans="16:17">
      <c r="P96591" s="63"/>
      <c r="Q96591" s="63"/>
    </row>
    <row r="96592" spans="16:17">
      <c r="P96592" s="63"/>
      <c r="Q96592" s="63"/>
    </row>
    <row r="96593" spans="16:17">
      <c r="P96593" s="63"/>
      <c r="Q96593" s="63"/>
    </row>
    <row r="96594" spans="16:17">
      <c r="P96594" s="63"/>
      <c r="Q96594" s="63"/>
    </row>
    <row r="96595" spans="16:17">
      <c r="P96595" s="63"/>
      <c r="Q96595" s="63"/>
    </row>
    <row r="96596" spans="16:17">
      <c r="P96596" s="63"/>
      <c r="Q96596" s="63"/>
    </row>
    <row r="96597" spans="16:17">
      <c r="P96597" s="63"/>
      <c r="Q96597" s="63"/>
    </row>
    <row r="96598" spans="16:17">
      <c r="P96598" s="63"/>
      <c r="Q96598" s="63"/>
    </row>
    <row r="96599" spans="16:17">
      <c r="P96599" s="63"/>
      <c r="Q96599" s="63"/>
    </row>
    <row r="96600" spans="16:17">
      <c r="P96600" s="63"/>
      <c r="Q96600" s="63"/>
    </row>
    <row r="96601" spans="16:17">
      <c r="P96601" s="63"/>
      <c r="Q96601" s="63"/>
    </row>
    <row r="96602" spans="16:17">
      <c r="P96602" s="63"/>
      <c r="Q96602" s="63"/>
    </row>
    <row r="96603" spans="16:17">
      <c r="P96603" s="63"/>
      <c r="Q96603" s="63"/>
    </row>
    <row r="96604" spans="16:17">
      <c r="P96604" s="63"/>
      <c r="Q96604" s="63"/>
    </row>
    <row r="96605" spans="16:17">
      <c r="P96605" s="63"/>
      <c r="Q96605" s="63"/>
    </row>
    <row r="96606" spans="16:17">
      <c r="P96606" s="63"/>
      <c r="Q96606" s="63"/>
    </row>
    <row r="96607" spans="16:17">
      <c r="P96607" s="63"/>
      <c r="Q96607" s="63"/>
    </row>
    <row r="96608" spans="16:17">
      <c r="P96608" s="63"/>
      <c r="Q96608" s="63"/>
    </row>
    <row r="96609" spans="16:17">
      <c r="P96609" s="63"/>
      <c r="Q96609" s="63"/>
    </row>
    <row r="96610" spans="16:17">
      <c r="P96610" s="63"/>
      <c r="Q96610" s="63"/>
    </row>
    <row r="96611" spans="16:17">
      <c r="P96611" s="63"/>
      <c r="Q96611" s="63"/>
    </row>
    <row r="96612" spans="16:17">
      <c r="P96612" s="63"/>
      <c r="Q96612" s="63"/>
    </row>
    <row r="96613" spans="16:17">
      <c r="P96613" s="63"/>
      <c r="Q96613" s="63"/>
    </row>
    <row r="96614" spans="16:17">
      <c r="P96614" s="63"/>
      <c r="Q96614" s="63"/>
    </row>
    <row r="96615" spans="16:17">
      <c r="P96615" s="63"/>
      <c r="Q96615" s="63"/>
    </row>
    <row r="96616" spans="16:17">
      <c r="P96616" s="63"/>
      <c r="Q96616" s="63"/>
    </row>
    <row r="96617" spans="16:17">
      <c r="P96617" s="63"/>
      <c r="Q96617" s="63"/>
    </row>
    <row r="96618" spans="16:17">
      <c r="P96618" s="63"/>
      <c r="Q96618" s="63"/>
    </row>
    <row r="96619" spans="16:17">
      <c r="P96619" s="63"/>
      <c r="Q96619" s="63"/>
    </row>
    <row r="96620" spans="16:17">
      <c r="P96620" s="63"/>
      <c r="Q96620" s="63"/>
    </row>
    <row r="96621" spans="16:17">
      <c r="P96621" s="63"/>
      <c r="Q96621" s="63"/>
    </row>
    <row r="96622" spans="16:17">
      <c r="P96622" s="63"/>
      <c r="Q96622" s="63"/>
    </row>
    <row r="96623" spans="16:17">
      <c r="P96623" s="63"/>
      <c r="Q96623" s="63"/>
    </row>
    <row r="96624" spans="16:17">
      <c r="P96624" s="63"/>
      <c r="Q96624" s="63"/>
    </row>
    <row r="96625" spans="16:17">
      <c r="P96625" s="63"/>
      <c r="Q96625" s="63"/>
    </row>
    <row r="96626" spans="16:17">
      <c r="P96626" s="63"/>
      <c r="Q96626" s="63"/>
    </row>
    <row r="96627" spans="16:17">
      <c r="P96627" s="63"/>
      <c r="Q96627" s="63"/>
    </row>
    <row r="96628" spans="16:17">
      <c r="P96628" s="63"/>
      <c r="Q96628" s="63"/>
    </row>
    <row r="96629" spans="16:17">
      <c r="P96629" s="63"/>
      <c r="Q96629" s="63"/>
    </row>
    <row r="96630" spans="16:17">
      <c r="P96630" s="63"/>
      <c r="Q96630" s="63"/>
    </row>
    <row r="96631" spans="16:17">
      <c r="P96631" s="63"/>
      <c r="Q96631" s="63"/>
    </row>
    <row r="96632" spans="16:17">
      <c r="P96632" s="63"/>
      <c r="Q96632" s="63"/>
    </row>
    <row r="96633" spans="16:17">
      <c r="P96633" s="63"/>
      <c r="Q96633" s="63"/>
    </row>
    <row r="96634" spans="16:17">
      <c r="P96634" s="63"/>
      <c r="Q96634" s="63"/>
    </row>
    <row r="96635" spans="16:17">
      <c r="P96635" s="63"/>
      <c r="Q96635" s="63"/>
    </row>
    <row r="96636" spans="16:17">
      <c r="P96636" s="63"/>
      <c r="Q96636" s="63"/>
    </row>
    <row r="96637" spans="16:17">
      <c r="P96637" s="63"/>
      <c r="Q96637" s="63"/>
    </row>
    <row r="96638" spans="16:17">
      <c r="P96638" s="63"/>
      <c r="Q96638" s="63"/>
    </row>
    <row r="96639" spans="16:17">
      <c r="P96639" s="63"/>
      <c r="Q96639" s="63"/>
    </row>
    <row r="96640" spans="16:17">
      <c r="P96640" s="63"/>
      <c r="Q96640" s="63"/>
    </row>
    <row r="96641" spans="16:17">
      <c r="P96641" s="63"/>
      <c r="Q96641" s="63"/>
    </row>
    <row r="96642" spans="16:17">
      <c r="P96642" s="63"/>
      <c r="Q96642" s="63"/>
    </row>
    <row r="96643" spans="16:17">
      <c r="P96643" s="63"/>
      <c r="Q96643" s="63"/>
    </row>
    <row r="96644" spans="16:17">
      <c r="P96644" s="63"/>
      <c r="Q96644" s="63"/>
    </row>
    <row r="96645" spans="16:17">
      <c r="P96645" s="63"/>
      <c r="Q96645" s="63"/>
    </row>
    <row r="96646" spans="16:17">
      <c r="P96646" s="63"/>
      <c r="Q96646" s="63"/>
    </row>
    <row r="96647" spans="16:17">
      <c r="P96647" s="63"/>
      <c r="Q96647" s="63"/>
    </row>
    <row r="96648" spans="16:17">
      <c r="P96648" s="63"/>
      <c r="Q96648" s="63"/>
    </row>
    <row r="96649" spans="16:17">
      <c r="P96649" s="63"/>
      <c r="Q96649" s="63"/>
    </row>
    <row r="96650" spans="16:17">
      <c r="P96650" s="63"/>
      <c r="Q96650" s="63"/>
    </row>
    <row r="96651" spans="16:17">
      <c r="P96651" s="63"/>
      <c r="Q96651" s="63"/>
    </row>
    <row r="96652" spans="16:17">
      <c r="P96652" s="63"/>
      <c r="Q96652" s="63"/>
    </row>
    <row r="96653" spans="16:17">
      <c r="P96653" s="63"/>
      <c r="Q96653" s="63"/>
    </row>
    <row r="96654" spans="16:17">
      <c r="P96654" s="63"/>
      <c r="Q96654" s="63"/>
    </row>
    <row r="96655" spans="16:17">
      <c r="P96655" s="63"/>
      <c r="Q96655" s="63"/>
    </row>
    <row r="96656" spans="16:17">
      <c r="P96656" s="63"/>
      <c r="Q96656" s="63"/>
    </row>
    <row r="96657" spans="16:17">
      <c r="P96657" s="63"/>
      <c r="Q96657" s="63"/>
    </row>
    <row r="96658" spans="16:17">
      <c r="P96658" s="63"/>
      <c r="Q96658" s="63"/>
    </row>
    <row r="96659" spans="16:17">
      <c r="P96659" s="63"/>
      <c r="Q96659" s="63"/>
    </row>
    <row r="96660" spans="16:17">
      <c r="P96660" s="63"/>
      <c r="Q96660" s="63"/>
    </row>
    <row r="96661" spans="16:17">
      <c r="P96661" s="63"/>
      <c r="Q96661" s="63"/>
    </row>
    <row r="96662" spans="16:17">
      <c r="P96662" s="63"/>
      <c r="Q96662" s="63"/>
    </row>
    <row r="96663" spans="16:17">
      <c r="P96663" s="63"/>
      <c r="Q96663" s="63"/>
    </row>
    <row r="96664" spans="16:17">
      <c r="P96664" s="63"/>
      <c r="Q96664" s="63"/>
    </row>
    <row r="96665" spans="16:17">
      <c r="P96665" s="63"/>
      <c r="Q96665" s="63"/>
    </row>
    <row r="96666" spans="16:17">
      <c r="P96666" s="63"/>
      <c r="Q96666" s="63"/>
    </row>
    <row r="96667" spans="16:17">
      <c r="P96667" s="63"/>
      <c r="Q96667" s="63"/>
    </row>
    <row r="96668" spans="16:17">
      <c r="P96668" s="63"/>
      <c r="Q96668" s="63"/>
    </row>
    <row r="96669" spans="16:17">
      <c r="P96669" s="63"/>
      <c r="Q96669" s="63"/>
    </row>
    <row r="96670" spans="16:17">
      <c r="P96670" s="63"/>
      <c r="Q96670" s="63"/>
    </row>
    <row r="96671" spans="16:17">
      <c r="P96671" s="63"/>
      <c r="Q96671" s="63"/>
    </row>
    <row r="96672" spans="16:17">
      <c r="P96672" s="63"/>
      <c r="Q96672" s="63"/>
    </row>
    <row r="96673" spans="16:17">
      <c r="P96673" s="63"/>
      <c r="Q96673" s="63"/>
    </row>
    <row r="96674" spans="16:17">
      <c r="P96674" s="63"/>
      <c r="Q96674" s="63"/>
    </row>
    <row r="96675" spans="16:17">
      <c r="P96675" s="63"/>
      <c r="Q96675" s="63"/>
    </row>
    <row r="96676" spans="16:17">
      <c r="P96676" s="63"/>
      <c r="Q96676" s="63"/>
    </row>
    <row r="96677" spans="16:17">
      <c r="P96677" s="63"/>
      <c r="Q96677" s="63"/>
    </row>
    <row r="96678" spans="16:17">
      <c r="P96678" s="63"/>
      <c r="Q96678" s="63"/>
    </row>
    <row r="96679" spans="16:17">
      <c r="P96679" s="63"/>
      <c r="Q96679" s="63"/>
    </row>
    <row r="96680" spans="16:17">
      <c r="P96680" s="63"/>
      <c r="Q96680" s="63"/>
    </row>
    <row r="96681" spans="16:17">
      <c r="P96681" s="63"/>
      <c r="Q96681" s="63"/>
    </row>
    <row r="96682" spans="16:17">
      <c r="P96682" s="63"/>
      <c r="Q96682" s="63"/>
    </row>
    <row r="96683" spans="16:17">
      <c r="P96683" s="63"/>
      <c r="Q96683" s="63"/>
    </row>
    <row r="96684" spans="16:17">
      <c r="P96684" s="63"/>
      <c r="Q96684" s="63"/>
    </row>
    <row r="96685" spans="16:17">
      <c r="P96685" s="63"/>
      <c r="Q96685" s="63"/>
    </row>
    <row r="96686" spans="16:17">
      <c r="P96686" s="63"/>
      <c r="Q96686" s="63"/>
    </row>
    <row r="96687" spans="16:17">
      <c r="P96687" s="63"/>
      <c r="Q96687" s="63"/>
    </row>
    <row r="96688" spans="16:17">
      <c r="P96688" s="63"/>
      <c r="Q96688" s="63"/>
    </row>
    <row r="96689" spans="16:17">
      <c r="P96689" s="63"/>
      <c r="Q96689" s="63"/>
    </row>
    <row r="96690" spans="16:17">
      <c r="P96690" s="63"/>
      <c r="Q96690" s="63"/>
    </row>
    <row r="96691" spans="16:17">
      <c r="P96691" s="63"/>
      <c r="Q96691" s="63"/>
    </row>
    <row r="96692" spans="16:17">
      <c r="P96692" s="63"/>
      <c r="Q96692" s="63"/>
    </row>
    <row r="96693" spans="16:17">
      <c r="P96693" s="63"/>
      <c r="Q96693" s="63"/>
    </row>
    <row r="96694" spans="16:17">
      <c r="P96694" s="63"/>
      <c r="Q96694" s="63"/>
    </row>
    <row r="96695" spans="16:17">
      <c r="P96695" s="63"/>
      <c r="Q96695" s="63"/>
    </row>
    <row r="96696" spans="16:17">
      <c r="P96696" s="63"/>
      <c r="Q96696" s="63"/>
    </row>
    <row r="96697" spans="16:17">
      <c r="P96697" s="63"/>
      <c r="Q96697" s="63"/>
    </row>
    <row r="96698" spans="16:17">
      <c r="P96698" s="63"/>
      <c r="Q96698" s="63"/>
    </row>
    <row r="96699" spans="16:17">
      <c r="P96699" s="63"/>
      <c r="Q96699" s="63"/>
    </row>
    <row r="96700" spans="16:17">
      <c r="P96700" s="63"/>
      <c r="Q96700" s="63"/>
    </row>
    <row r="96701" spans="16:17">
      <c r="P96701" s="63"/>
      <c r="Q96701" s="63"/>
    </row>
    <row r="96702" spans="16:17">
      <c r="P96702" s="63"/>
      <c r="Q96702" s="63"/>
    </row>
    <row r="96703" spans="16:17">
      <c r="P96703" s="63"/>
      <c r="Q96703" s="63"/>
    </row>
    <row r="96704" spans="16:17">
      <c r="P96704" s="63"/>
      <c r="Q96704" s="63"/>
    </row>
    <row r="96705" spans="16:17">
      <c r="P96705" s="63"/>
      <c r="Q96705" s="63"/>
    </row>
    <row r="96706" spans="16:17">
      <c r="P96706" s="63"/>
      <c r="Q96706" s="63"/>
    </row>
    <row r="96707" spans="16:17">
      <c r="P96707" s="63"/>
      <c r="Q96707" s="63"/>
    </row>
    <row r="96708" spans="16:17">
      <c r="P96708" s="63"/>
      <c r="Q96708" s="63"/>
    </row>
    <row r="96709" spans="16:17">
      <c r="P96709" s="63"/>
      <c r="Q96709" s="63"/>
    </row>
    <row r="96710" spans="16:17">
      <c r="P96710" s="63"/>
      <c r="Q96710" s="63"/>
    </row>
    <row r="96711" spans="16:17">
      <c r="P96711" s="63"/>
      <c r="Q96711" s="63"/>
    </row>
    <row r="96712" spans="16:17">
      <c r="P96712" s="63"/>
      <c r="Q96712" s="63"/>
    </row>
    <row r="96713" spans="16:17">
      <c r="P96713" s="63"/>
      <c r="Q96713" s="63"/>
    </row>
    <row r="96714" spans="16:17">
      <c r="P96714" s="63"/>
      <c r="Q96714" s="63"/>
    </row>
    <row r="96715" spans="16:17">
      <c r="P96715" s="63"/>
      <c r="Q96715" s="63"/>
    </row>
    <row r="96716" spans="16:17">
      <c r="P96716" s="63"/>
      <c r="Q96716" s="63"/>
    </row>
    <row r="96717" spans="16:17">
      <c r="P96717" s="63"/>
      <c r="Q96717" s="63"/>
    </row>
    <row r="96718" spans="16:17">
      <c r="P96718" s="63"/>
      <c r="Q96718" s="63"/>
    </row>
    <row r="96719" spans="16:17">
      <c r="P96719" s="63"/>
      <c r="Q96719" s="63"/>
    </row>
    <row r="96720" spans="16:17">
      <c r="P96720" s="63"/>
      <c r="Q96720" s="63"/>
    </row>
    <row r="96721" spans="16:17">
      <c r="P96721" s="63"/>
      <c r="Q96721" s="63"/>
    </row>
    <row r="96722" spans="16:17">
      <c r="P96722" s="63"/>
      <c r="Q96722" s="63"/>
    </row>
    <row r="96723" spans="16:17">
      <c r="P96723" s="63"/>
      <c r="Q96723" s="63"/>
    </row>
    <row r="96724" spans="16:17">
      <c r="P96724" s="63"/>
      <c r="Q96724" s="63"/>
    </row>
    <row r="96725" spans="16:17">
      <c r="P96725" s="63"/>
      <c r="Q96725" s="63"/>
    </row>
    <row r="96726" spans="16:17">
      <c r="P96726" s="63"/>
      <c r="Q96726" s="63"/>
    </row>
    <row r="96727" spans="16:17">
      <c r="P96727" s="63"/>
      <c r="Q96727" s="63"/>
    </row>
    <row r="96728" spans="16:17">
      <c r="P96728" s="63"/>
      <c r="Q96728" s="63"/>
    </row>
    <row r="96729" spans="16:17">
      <c r="P96729" s="63"/>
      <c r="Q96729" s="63"/>
    </row>
    <row r="96730" spans="16:17">
      <c r="P96730" s="63"/>
      <c r="Q96730" s="63"/>
    </row>
    <row r="96731" spans="16:17">
      <c r="P96731" s="63"/>
      <c r="Q96731" s="63"/>
    </row>
    <row r="96732" spans="16:17">
      <c r="P96732" s="63"/>
      <c r="Q96732" s="63"/>
    </row>
    <row r="96733" spans="16:17">
      <c r="P96733" s="63"/>
      <c r="Q96733" s="63"/>
    </row>
    <row r="96734" spans="16:17">
      <c r="P96734" s="63"/>
      <c r="Q96734" s="63"/>
    </row>
    <row r="96735" spans="16:17">
      <c r="P96735" s="63"/>
      <c r="Q96735" s="63"/>
    </row>
    <row r="96736" spans="16:17">
      <c r="P96736" s="63"/>
      <c r="Q96736" s="63"/>
    </row>
    <row r="96737" spans="16:17">
      <c r="P96737" s="63"/>
      <c r="Q96737" s="63"/>
    </row>
    <row r="96738" spans="16:17">
      <c r="P96738" s="63"/>
      <c r="Q96738" s="63"/>
    </row>
    <row r="96739" spans="16:17">
      <c r="P96739" s="63"/>
      <c r="Q96739" s="63"/>
    </row>
    <row r="96740" spans="16:17">
      <c r="P96740" s="63"/>
      <c r="Q96740" s="63"/>
    </row>
    <row r="96741" spans="16:17">
      <c r="P96741" s="63"/>
      <c r="Q96741" s="63"/>
    </row>
    <row r="96742" spans="16:17">
      <c r="P96742" s="63"/>
      <c r="Q96742" s="63"/>
    </row>
    <row r="96743" spans="16:17">
      <c r="P96743" s="63"/>
      <c r="Q96743" s="63"/>
    </row>
    <row r="96744" spans="16:17">
      <c r="P96744" s="63"/>
      <c r="Q96744" s="63"/>
    </row>
    <row r="96745" spans="16:17">
      <c r="P96745" s="63"/>
      <c r="Q96745" s="63"/>
    </row>
    <row r="96746" spans="16:17">
      <c r="P96746" s="63"/>
      <c r="Q96746" s="63"/>
    </row>
    <row r="96747" spans="16:17">
      <c r="P96747" s="63"/>
      <c r="Q96747" s="63"/>
    </row>
    <row r="96748" spans="16:17">
      <c r="P96748" s="63"/>
      <c r="Q96748" s="63"/>
    </row>
    <row r="96749" spans="16:17">
      <c r="P96749" s="63"/>
      <c r="Q96749" s="63"/>
    </row>
    <row r="96750" spans="16:17">
      <c r="P96750" s="63"/>
      <c r="Q96750" s="63"/>
    </row>
    <row r="96751" spans="16:17">
      <c r="P96751" s="63"/>
      <c r="Q96751" s="63"/>
    </row>
    <row r="96752" spans="16:17">
      <c r="P96752" s="63"/>
      <c r="Q96752" s="63"/>
    </row>
    <row r="96753" spans="16:17">
      <c r="P96753" s="63"/>
      <c r="Q96753" s="63"/>
    </row>
    <row r="96754" spans="16:17">
      <c r="P96754" s="63"/>
      <c r="Q96754" s="63"/>
    </row>
    <row r="96755" spans="16:17">
      <c r="P96755" s="63"/>
      <c r="Q96755" s="63"/>
    </row>
    <row r="96756" spans="16:17">
      <c r="P96756" s="63"/>
      <c r="Q96756" s="63"/>
    </row>
    <row r="96757" spans="16:17">
      <c r="P96757" s="63"/>
      <c r="Q96757" s="63"/>
    </row>
    <row r="96758" spans="16:17">
      <c r="P96758" s="63"/>
      <c r="Q96758" s="63"/>
    </row>
    <row r="96759" spans="16:17">
      <c r="P96759" s="63"/>
      <c r="Q96759" s="63"/>
    </row>
    <row r="96760" spans="16:17">
      <c r="P96760" s="63"/>
      <c r="Q96760" s="63"/>
    </row>
    <row r="96761" spans="16:17">
      <c r="P96761" s="63"/>
      <c r="Q96761" s="63"/>
    </row>
    <row r="96762" spans="16:17">
      <c r="P96762" s="63"/>
      <c r="Q96762" s="63"/>
    </row>
    <row r="96763" spans="16:17">
      <c r="P96763" s="63"/>
      <c r="Q96763" s="63"/>
    </row>
    <row r="96764" spans="16:17">
      <c r="P96764" s="63"/>
      <c r="Q96764" s="63"/>
    </row>
    <row r="96765" spans="16:17">
      <c r="P96765" s="63"/>
      <c r="Q96765" s="63"/>
    </row>
    <row r="96766" spans="16:17">
      <c r="P96766" s="63"/>
      <c r="Q96766" s="63"/>
    </row>
    <row r="96767" spans="16:17">
      <c r="P96767" s="63"/>
      <c r="Q96767" s="63"/>
    </row>
    <row r="96768" spans="16:17">
      <c r="P96768" s="63"/>
      <c r="Q96768" s="63"/>
    </row>
    <row r="96769" spans="16:17">
      <c r="P96769" s="63"/>
      <c r="Q96769" s="63"/>
    </row>
    <row r="96770" spans="16:17">
      <c r="P96770" s="63"/>
      <c r="Q96770" s="63"/>
    </row>
    <row r="96771" spans="16:17">
      <c r="P96771" s="63"/>
      <c r="Q96771" s="63"/>
    </row>
    <row r="96772" spans="16:17">
      <c r="P96772" s="63"/>
      <c r="Q96772" s="63"/>
    </row>
    <row r="96773" spans="16:17">
      <c r="P96773" s="63"/>
      <c r="Q96773" s="63"/>
    </row>
    <row r="96774" spans="16:17">
      <c r="P96774" s="63"/>
      <c r="Q96774" s="63"/>
    </row>
    <row r="96775" spans="16:17">
      <c r="P96775" s="63"/>
      <c r="Q96775" s="63"/>
    </row>
    <row r="96776" spans="16:17">
      <c r="P96776" s="63"/>
      <c r="Q96776" s="63"/>
    </row>
    <row r="96777" spans="16:17">
      <c r="P96777" s="63"/>
      <c r="Q96777" s="63"/>
    </row>
    <row r="96778" spans="16:17">
      <c r="P96778" s="63"/>
      <c r="Q96778" s="63"/>
    </row>
    <row r="96779" spans="16:17">
      <c r="P96779" s="63"/>
      <c r="Q96779" s="63"/>
    </row>
    <row r="96780" spans="16:17">
      <c r="P96780" s="63"/>
      <c r="Q96780" s="63"/>
    </row>
    <row r="96781" spans="16:17">
      <c r="P96781" s="63"/>
      <c r="Q96781" s="63"/>
    </row>
    <row r="96782" spans="16:17">
      <c r="P96782" s="63"/>
      <c r="Q96782" s="63"/>
    </row>
    <row r="96783" spans="16:17">
      <c r="P96783" s="63"/>
      <c r="Q96783" s="63"/>
    </row>
    <row r="96784" spans="16:17">
      <c r="P96784" s="63"/>
      <c r="Q96784" s="63"/>
    </row>
    <row r="96785" spans="16:17">
      <c r="P96785" s="63"/>
      <c r="Q96785" s="63"/>
    </row>
    <row r="96786" spans="16:17">
      <c r="P96786" s="63"/>
      <c r="Q96786" s="63"/>
    </row>
    <row r="96787" spans="16:17">
      <c r="P96787" s="63"/>
      <c r="Q96787" s="63"/>
    </row>
    <row r="96788" spans="16:17">
      <c r="P96788" s="63"/>
      <c r="Q96788" s="63"/>
    </row>
    <row r="96789" spans="16:17">
      <c r="P96789" s="63"/>
      <c r="Q96789" s="63"/>
    </row>
    <row r="96790" spans="16:17">
      <c r="P96790" s="63"/>
      <c r="Q96790" s="63"/>
    </row>
    <row r="96791" spans="16:17">
      <c r="P96791" s="63"/>
      <c r="Q96791" s="63"/>
    </row>
    <row r="96792" spans="16:17">
      <c r="P96792" s="63"/>
      <c r="Q96792" s="63"/>
    </row>
    <row r="96793" spans="16:17">
      <c r="P96793" s="63"/>
      <c r="Q96793" s="63"/>
    </row>
    <row r="96794" spans="16:17">
      <c r="P96794" s="63"/>
      <c r="Q96794" s="63"/>
    </row>
    <row r="96795" spans="16:17">
      <c r="P96795" s="63"/>
      <c r="Q96795" s="63"/>
    </row>
    <row r="96796" spans="16:17">
      <c r="P96796" s="63"/>
      <c r="Q96796" s="63"/>
    </row>
    <row r="96797" spans="16:17">
      <c r="P96797" s="63"/>
      <c r="Q96797" s="63"/>
    </row>
    <row r="96798" spans="16:17">
      <c r="P96798" s="63"/>
      <c r="Q96798" s="63"/>
    </row>
    <row r="96799" spans="16:17">
      <c r="P96799" s="63"/>
      <c r="Q96799" s="63"/>
    </row>
    <row r="96800" spans="16:17">
      <c r="P96800" s="63"/>
      <c r="Q96800" s="63"/>
    </row>
    <row r="96801" spans="16:17">
      <c r="P96801" s="63"/>
      <c r="Q96801" s="63"/>
    </row>
    <row r="96802" spans="16:17">
      <c r="P96802" s="63"/>
      <c r="Q96802" s="63"/>
    </row>
    <row r="96803" spans="16:17">
      <c r="P96803" s="63"/>
      <c r="Q96803" s="63"/>
    </row>
    <row r="96804" spans="16:17">
      <c r="P96804" s="63"/>
      <c r="Q96804" s="63"/>
    </row>
    <row r="96805" spans="16:17">
      <c r="P96805" s="63"/>
      <c r="Q96805" s="63"/>
    </row>
    <row r="96806" spans="16:17">
      <c r="P96806" s="63"/>
      <c r="Q96806" s="63"/>
    </row>
    <row r="96807" spans="16:17">
      <c r="P96807" s="63"/>
      <c r="Q96807" s="63"/>
    </row>
    <row r="96808" spans="16:17">
      <c r="P96808" s="63"/>
      <c r="Q96808" s="63"/>
    </row>
    <row r="96809" spans="16:17">
      <c r="P96809" s="63"/>
      <c r="Q96809" s="63"/>
    </row>
    <row r="96810" spans="16:17">
      <c r="P96810" s="63"/>
      <c r="Q96810" s="63"/>
    </row>
    <row r="96811" spans="16:17">
      <c r="P96811" s="63"/>
      <c r="Q96811" s="63"/>
    </row>
    <row r="96812" spans="16:17">
      <c r="P96812" s="63"/>
      <c r="Q96812" s="63"/>
    </row>
    <row r="96813" spans="16:17">
      <c r="P96813" s="63"/>
      <c r="Q96813" s="63"/>
    </row>
    <row r="96814" spans="16:17">
      <c r="P96814" s="63"/>
      <c r="Q96814" s="63"/>
    </row>
    <row r="96815" spans="16:17">
      <c r="P96815" s="63"/>
      <c r="Q96815" s="63"/>
    </row>
    <row r="96816" spans="16:17">
      <c r="P96816" s="63"/>
      <c r="Q96816" s="63"/>
    </row>
    <row r="96817" spans="16:17">
      <c r="P96817" s="63"/>
      <c r="Q96817" s="63"/>
    </row>
    <row r="96818" spans="16:17">
      <c r="P96818" s="63"/>
      <c r="Q96818" s="63"/>
    </row>
    <row r="96819" spans="16:17">
      <c r="P96819" s="63"/>
      <c r="Q96819" s="63"/>
    </row>
    <row r="96820" spans="16:17">
      <c r="P96820" s="63"/>
      <c r="Q96820" s="63"/>
    </row>
    <row r="96821" spans="16:17">
      <c r="P96821" s="63"/>
      <c r="Q96821" s="63"/>
    </row>
    <row r="96822" spans="16:17">
      <c r="P96822" s="63"/>
      <c r="Q96822" s="63"/>
    </row>
    <row r="96823" spans="16:17">
      <c r="P96823" s="63"/>
      <c r="Q96823" s="63"/>
    </row>
    <row r="96824" spans="16:17">
      <c r="P96824" s="63"/>
      <c r="Q96824" s="63"/>
    </row>
    <row r="96825" spans="16:17">
      <c r="P96825" s="63"/>
      <c r="Q96825" s="63"/>
    </row>
    <row r="96826" spans="16:17">
      <c r="P96826" s="63"/>
      <c r="Q96826" s="63"/>
    </row>
    <row r="96827" spans="16:17">
      <c r="P96827" s="63"/>
      <c r="Q96827" s="63"/>
    </row>
    <row r="96828" spans="16:17">
      <c r="P96828" s="63"/>
      <c r="Q96828" s="63"/>
    </row>
    <row r="96829" spans="16:17">
      <c r="P96829" s="63"/>
      <c r="Q96829" s="63"/>
    </row>
    <row r="96830" spans="16:17">
      <c r="P96830" s="63"/>
      <c r="Q96830" s="63"/>
    </row>
    <row r="96831" spans="16:17">
      <c r="P96831" s="63"/>
      <c r="Q96831" s="63"/>
    </row>
    <row r="96832" spans="16:17">
      <c r="P96832" s="63"/>
      <c r="Q96832" s="63"/>
    </row>
    <row r="96833" spans="16:17">
      <c r="P96833" s="63"/>
      <c r="Q96833" s="63"/>
    </row>
    <row r="96834" spans="16:17">
      <c r="P96834" s="63"/>
      <c r="Q96834" s="63"/>
    </row>
    <row r="96835" spans="16:17">
      <c r="P96835" s="63"/>
      <c r="Q96835" s="63"/>
    </row>
    <row r="96836" spans="16:17">
      <c r="P96836" s="63"/>
      <c r="Q96836" s="63"/>
    </row>
    <row r="96837" spans="16:17">
      <c r="P96837" s="63"/>
      <c r="Q96837" s="63"/>
    </row>
    <row r="96838" spans="16:17">
      <c r="P96838" s="63"/>
      <c r="Q96838" s="63"/>
    </row>
    <row r="96839" spans="16:17">
      <c r="P96839" s="63"/>
      <c r="Q96839" s="63"/>
    </row>
    <row r="96840" spans="16:17">
      <c r="P96840" s="63"/>
      <c r="Q96840" s="63"/>
    </row>
    <row r="96841" spans="16:17">
      <c r="P96841" s="63"/>
      <c r="Q96841" s="63"/>
    </row>
    <row r="96842" spans="16:17">
      <c r="P96842" s="63"/>
      <c r="Q96842" s="63"/>
    </row>
    <row r="96843" spans="16:17">
      <c r="P96843" s="63"/>
      <c r="Q96843" s="63"/>
    </row>
    <row r="96844" spans="16:17">
      <c r="P96844" s="63"/>
      <c r="Q96844" s="63"/>
    </row>
    <row r="96845" spans="16:17">
      <c r="P96845" s="63"/>
      <c r="Q96845" s="63"/>
    </row>
    <row r="96846" spans="16:17">
      <c r="P96846" s="63"/>
      <c r="Q96846" s="63"/>
    </row>
    <row r="96847" spans="16:17">
      <c r="P96847" s="63"/>
      <c r="Q96847" s="63"/>
    </row>
    <row r="96848" spans="16:17">
      <c r="P96848" s="63"/>
      <c r="Q96848" s="63"/>
    </row>
    <row r="96849" spans="16:17">
      <c r="P96849" s="63"/>
      <c r="Q96849" s="63"/>
    </row>
    <row r="96850" spans="16:17">
      <c r="P96850" s="63"/>
      <c r="Q96850" s="63"/>
    </row>
    <row r="96851" spans="16:17">
      <c r="P96851" s="63"/>
      <c r="Q96851" s="63"/>
    </row>
    <row r="96852" spans="16:17">
      <c r="P96852" s="63"/>
      <c r="Q96852" s="63"/>
    </row>
    <row r="96853" spans="16:17">
      <c r="P96853" s="63"/>
      <c r="Q96853" s="63"/>
    </row>
    <row r="96854" spans="16:17">
      <c r="P96854" s="63"/>
      <c r="Q96854" s="63"/>
    </row>
    <row r="96855" spans="16:17">
      <c r="P96855" s="63"/>
      <c r="Q96855" s="63"/>
    </row>
    <row r="96856" spans="16:17">
      <c r="P96856" s="63"/>
      <c r="Q96856" s="63"/>
    </row>
    <row r="96857" spans="16:17">
      <c r="P96857" s="63"/>
      <c r="Q96857" s="63"/>
    </row>
    <row r="96858" spans="16:17">
      <c r="P96858" s="63"/>
      <c r="Q96858" s="63"/>
    </row>
    <row r="96859" spans="16:17">
      <c r="P96859" s="63"/>
      <c r="Q96859" s="63"/>
    </row>
    <row r="96860" spans="16:17">
      <c r="P96860" s="63"/>
      <c r="Q96860" s="63"/>
    </row>
    <row r="96861" spans="16:17">
      <c r="P96861" s="63"/>
      <c r="Q96861" s="63"/>
    </row>
    <row r="96862" spans="16:17">
      <c r="P96862" s="63"/>
      <c r="Q96862" s="63"/>
    </row>
    <row r="96863" spans="16:17">
      <c r="P96863" s="63"/>
      <c r="Q96863" s="63"/>
    </row>
    <row r="96864" spans="16:17">
      <c r="P96864" s="63"/>
      <c r="Q96864" s="63"/>
    </row>
    <row r="96865" spans="16:17">
      <c r="P96865" s="63"/>
      <c r="Q96865" s="63"/>
    </row>
    <row r="96866" spans="16:17">
      <c r="P96866" s="63"/>
      <c r="Q96866" s="63"/>
    </row>
    <row r="96867" spans="16:17">
      <c r="P96867" s="63"/>
      <c r="Q96867" s="63"/>
    </row>
    <row r="96868" spans="16:17">
      <c r="P96868" s="63"/>
      <c r="Q96868" s="63"/>
    </row>
    <row r="96869" spans="16:17">
      <c r="P96869" s="63"/>
      <c r="Q96869" s="63"/>
    </row>
    <row r="96870" spans="16:17">
      <c r="P96870" s="63"/>
      <c r="Q96870" s="63"/>
    </row>
    <row r="96871" spans="16:17">
      <c r="P96871" s="63"/>
      <c r="Q96871" s="63"/>
    </row>
    <row r="96872" spans="16:17">
      <c r="P96872" s="63"/>
      <c r="Q96872" s="63"/>
    </row>
    <row r="96873" spans="16:17">
      <c r="P96873" s="63"/>
      <c r="Q96873" s="63"/>
    </row>
    <row r="96874" spans="16:17">
      <c r="P96874" s="63"/>
      <c r="Q96874" s="63"/>
    </row>
    <row r="96875" spans="16:17">
      <c r="P96875" s="63"/>
      <c r="Q96875" s="63"/>
    </row>
    <row r="96876" spans="16:17">
      <c r="P96876" s="63"/>
      <c r="Q96876" s="63"/>
    </row>
    <row r="96877" spans="16:17">
      <c r="P96877" s="63"/>
      <c r="Q96877" s="63"/>
    </row>
    <row r="96878" spans="16:17">
      <c r="P96878" s="63"/>
      <c r="Q96878" s="63"/>
    </row>
    <row r="96879" spans="16:17">
      <c r="P96879" s="63"/>
      <c r="Q96879" s="63"/>
    </row>
    <row r="96880" spans="16:17">
      <c r="P96880" s="63"/>
      <c r="Q96880" s="63"/>
    </row>
    <row r="96881" spans="16:17">
      <c r="P96881" s="63"/>
      <c r="Q96881" s="63"/>
    </row>
    <row r="96882" spans="16:17">
      <c r="P96882" s="63"/>
      <c r="Q96882" s="63"/>
    </row>
    <row r="96883" spans="16:17">
      <c r="P96883" s="63"/>
      <c r="Q96883" s="63"/>
    </row>
    <row r="96884" spans="16:17">
      <c r="P96884" s="63"/>
      <c r="Q96884" s="63"/>
    </row>
    <row r="96885" spans="16:17">
      <c r="P96885" s="63"/>
      <c r="Q96885" s="63"/>
    </row>
    <row r="96886" spans="16:17">
      <c r="P96886" s="63"/>
      <c r="Q96886" s="63"/>
    </row>
    <row r="96887" spans="16:17">
      <c r="P96887" s="63"/>
      <c r="Q96887" s="63"/>
    </row>
    <row r="96888" spans="16:17">
      <c r="P96888" s="63"/>
      <c r="Q96888" s="63"/>
    </row>
    <row r="96889" spans="16:17">
      <c r="P96889" s="63"/>
      <c r="Q96889" s="63"/>
    </row>
    <row r="96890" spans="16:17">
      <c r="P96890" s="63"/>
      <c r="Q96890" s="63"/>
    </row>
    <row r="96891" spans="16:17">
      <c r="P96891" s="63"/>
      <c r="Q96891" s="63"/>
    </row>
    <row r="96892" spans="16:17">
      <c r="P96892" s="63"/>
      <c r="Q96892" s="63"/>
    </row>
    <row r="96893" spans="16:17">
      <c r="P96893" s="63"/>
      <c r="Q96893" s="63"/>
    </row>
    <row r="96894" spans="16:17">
      <c r="P96894" s="63"/>
      <c r="Q96894" s="63"/>
    </row>
    <row r="96895" spans="16:17">
      <c r="P96895" s="63"/>
      <c r="Q96895" s="63"/>
    </row>
    <row r="96896" spans="16:17">
      <c r="P96896" s="63"/>
      <c r="Q96896" s="63"/>
    </row>
    <row r="96897" spans="16:17">
      <c r="P96897" s="63"/>
      <c r="Q96897" s="63"/>
    </row>
    <row r="96898" spans="16:17">
      <c r="P96898" s="63"/>
      <c r="Q96898" s="63"/>
    </row>
    <row r="96899" spans="16:17">
      <c r="P96899" s="63"/>
      <c r="Q96899" s="63"/>
    </row>
    <row r="96900" spans="16:17">
      <c r="P96900" s="63"/>
      <c r="Q96900" s="63"/>
    </row>
    <row r="96901" spans="16:17">
      <c r="P96901" s="63"/>
      <c r="Q96901" s="63"/>
    </row>
    <row r="96902" spans="16:17">
      <c r="P96902" s="63"/>
      <c r="Q96902" s="63"/>
    </row>
    <row r="96903" spans="16:17">
      <c r="P96903" s="63"/>
      <c r="Q96903" s="63"/>
    </row>
    <row r="96904" spans="16:17">
      <c r="P96904" s="63"/>
      <c r="Q96904" s="63"/>
    </row>
    <row r="96905" spans="16:17">
      <c r="P96905" s="63"/>
      <c r="Q96905" s="63"/>
    </row>
    <row r="96906" spans="16:17">
      <c r="P96906" s="63"/>
      <c r="Q96906" s="63"/>
    </row>
    <row r="96907" spans="16:17">
      <c r="P96907" s="63"/>
      <c r="Q96907" s="63"/>
    </row>
    <row r="96908" spans="16:17">
      <c r="P96908" s="63"/>
      <c r="Q96908" s="63"/>
    </row>
    <row r="96909" spans="16:17">
      <c r="P96909" s="63"/>
      <c r="Q96909" s="63"/>
    </row>
    <row r="96910" spans="16:17">
      <c r="P96910" s="63"/>
      <c r="Q96910" s="63"/>
    </row>
    <row r="96911" spans="16:17">
      <c r="P96911" s="63"/>
      <c r="Q96911" s="63"/>
    </row>
    <row r="96912" spans="16:17">
      <c r="P96912" s="63"/>
      <c r="Q96912" s="63"/>
    </row>
    <row r="96913" spans="16:17">
      <c r="P96913" s="63"/>
      <c r="Q96913" s="63"/>
    </row>
    <row r="96914" spans="16:17">
      <c r="P96914" s="63"/>
      <c r="Q96914" s="63"/>
    </row>
    <row r="96915" spans="16:17">
      <c r="P96915" s="63"/>
      <c r="Q96915" s="63"/>
    </row>
    <row r="96916" spans="16:17">
      <c r="P96916" s="63"/>
      <c r="Q96916" s="63"/>
    </row>
    <row r="96917" spans="16:17">
      <c r="P96917" s="63"/>
      <c r="Q96917" s="63"/>
    </row>
    <row r="96918" spans="16:17">
      <c r="P96918" s="63"/>
      <c r="Q96918" s="63"/>
    </row>
    <row r="96919" spans="16:17">
      <c r="P96919" s="63"/>
      <c r="Q96919" s="63"/>
    </row>
    <row r="96920" spans="16:17">
      <c r="P96920" s="63"/>
      <c r="Q96920" s="63"/>
    </row>
    <row r="96921" spans="16:17">
      <c r="P96921" s="63"/>
      <c r="Q96921" s="63"/>
    </row>
    <row r="96922" spans="16:17">
      <c r="P96922" s="63"/>
      <c r="Q96922" s="63"/>
    </row>
    <row r="96923" spans="16:17">
      <c r="P96923" s="63"/>
      <c r="Q96923" s="63"/>
    </row>
    <row r="96924" spans="16:17">
      <c r="P96924" s="63"/>
      <c r="Q96924" s="63"/>
    </row>
    <row r="96925" spans="16:17">
      <c r="P96925" s="63"/>
      <c r="Q96925" s="63"/>
    </row>
    <row r="96926" spans="16:17">
      <c r="P96926" s="63"/>
      <c r="Q96926" s="63"/>
    </row>
    <row r="96927" spans="16:17">
      <c r="P96927" s="63"/>
      <c r="Q96927" s="63"/>
    </row>
    <row r="96928" spans="16:17">
      <c r="P96928" s="63"/>
      <c r="Q96928" s="63"/>
    </row>
    <row r="96929" spans="16:17">
      <c r="P96929" s="63"/>
      <c r="Q96929" s="63"/>
    </row>
    <row r="96930" spans="16:17">
      <c r="P96930" s="63"/>
      <c r="Q96930" s="63"/>
    </row>
    <row r="96931" spans="16:17">
      <c r="P96931" s="63"/>
      <c r="Q96931" s="63"/>
    </row>
    <row r="96932" spans="16:17">
      <c r="P96932" s="63"/>
      <c r="Q96932" s="63"/>
    </row>
    <row r="96933" spans="16:17">
      <c r="P96933" s="63"/>
      <c r="Q96933" s="63"/>
    </row>
    <row r="96934" spans="16:17">
      <c r="P96934" s="63"/>
      <c r="Q96934" s="63"/>
    </row>
    <row r="96935" spans="16:17">
      <c r="P96935" s="63"/>
      <c r="Q96935" s="63"/>
    </row>
    <row r="96936" spans="16:17">
      <c r="P96936" s="63"/>
      <c r="Q96936" s="63"/>
    </row>
    <row r="96937" spans="16:17">
      <c r="P96937" s="63"/>
      <c r="Q96937" s="63"/>
    </row>
    <row r="96938" spans="16:17">
      <c r="P96938" s="63"/>
      <c r="Q96938" s="63"/>
    </row>
    <row r="96939" spans="16:17">
      <c r="P96939" s="63"/>
      <c r="Q96939" s="63"/>
    </row>
    <row r="96940" spans="16:17">
      <c r="P96940" s="63"/>
      <c r="Q96940" s="63"/>
    </row>
    <row r="96941" spans="16:17">
      <c r="P96941" s="63"/>
      <c r="Q96941" s="63"/>
    </row>
    <row r="96942" spans="16:17">
      <c r="P96942" s="63"/>
      <c r="Q96942" s="63"/>
    </row>
    <row r="96943" spans="16:17">
      <c r="P96943" s="63"/>
      <c r="Q96943" s="63"/>
    </row>
    <row r="96944" spans="16:17">
      <c r="P96944" s="63"/>
      <c r="Q96944" s="63"/>
    </row>
    <row r="96945" spans="16:17">
      <c r="P96945" s="63"/>
      <c r="Q96945" s="63"/>
    </row>
    <row r="96946" spans="16:17">
      <c r="P96946" s="63"/>
      <c r="Q96946" s="63"/>
    </row>
    <row r="96947" spans="16:17">
      <c r="P96947" s="63"/>
      <c r="Q96947" s="63"/>
    </row>
    <row r="96948" spans="16:17">
      <c r="P96948" s="63"/>
      <c r="Q96948" s="63"/>
    </row>
    <row r="96949" spans="16:17">
      <c r="P96949" s="63"/>
      <c r="Q96949" s="63"/>
    </row>
    <row r="96950" spans="16:17">
      <c r="P96950" s="63"/>
      <c r="Q96950" s="63"/>
    </row>
    <row r="96951" spans="16:17">
      <c r="P96951" s="63"/>
      <c r="Q96951" s="63"/>
    </row>
    <row r="96952" spans="16:17">
      <c r="P96952" s="63"/>
      <c r="Q96952" s="63"/>
    </row>
    <row r="96953" spans="16:17">
      <c r="P96953" s="63"/>
      <c r="Q96953" s="63"/>
    </row>
    <row r="96954" spans="16:17">
      <c r="P96954" s="63"/>
      <c r="Q96954" s="63"/>
    </row>
    <row r="96955" spans="16:17">
      <c r="P96955" s="63"/>
      <c r="Q96955" s="63"/>
    </row>
    <row r="96956" spans="16:17">
      <c r="P96956" s="63"/>
      <c r="Q96956" s="63"/>
    </row>
    <row r="96957" spans="16:17">
      <c r="P96957" s="63"/>
      <c r="Q96957" s="63"/>
    </row>
    <row r="96958" spans="16:17">
      <c r="P96958" s="63"/>
      <c r="Q96958" s="63"/>
    </row>
    <row r="96959" spans="16:17">
      <c r="P96959" s="63"/>
      <c r="Q96959" s="63"/>
    </row>
    <row r="96960" spans="16:17">
      <c r="P96960" s="63"/>
      <c r="Q96960" s="63"/>
    </row>
    <row r="96961" spans="16:17">
      <c r="P96961" s="63"/>
      <c r="Q96961" s="63"/>
    </row>
    <row r="96962" spans="16:17">
      <c r="P96962" s="63"/>
      <c r="Q96962" s="63"/>
    </row>
    <row r="96963" spans="16:17">
      <c r="P96963" s="63"/>
      <c r="Q96963" s="63"/>
    </row>
    <row r="96964" spans="16:17">
      <c r="P96964" s="63"/>
      <c r="Q96964" s="63"/>
    </row>
    <row r="96965" spans="16:17">
      <c r="P96965" s="63"/>
      <c r="Q96965" s="63"/>
    </row>
    <row r="96966" spans="16:17">
      <c r="P96966" s="63"/>
      <c r="Q96966" s="63"/>
    </row>
    <row r="96967" spans="16:17">
      <c r="P96967" s="63"/>
      <c r="Q96967" s="63"/>
    </row>
    <row r="96968" spans="16:17">
      <c r="P96968" s="63"/>
      <c r="Q96968" s="63"/>
    </row>
    <row r="96969" spans="16:17">
      <c r="P96969" s="63"/>
      <c r="Q96969" s="63"/>
    </row>
    <row r="96970" spans="16:17">
      <c r="P96970" s="63"/>
      <c r="Q96970" s="63"/>
    </row>
    <row r="96971" spans="16:17">
      <c r="P96971" s="63"/>
      <c r="Q96971" s="63"/>
    </row>
    <row r="96972" spans="16:17">
      <c r="P96972" s="63"/>
      <c r="Q96972" s="63"/>
    </row>
    <row r="96973" spans="16:17">
      <c r="P96973" s="63"/>
      <c r="Q96973" s="63"/>
    </row>
    <row r="96974" spans="16:17">
      <c r="P96974" s="63"/>
      <c r="Q96974" s="63"/>
    </row>
    <row r="96975" spans="16:17">
      <c r="P96975" s="63"/>
      <c r="Q96975" s="63"/>
    </row>
    <row r="96976" spans="16:17">
      <c r="P96976" s="63"/>
      <c r="Q96976" s="63"/>
    </row>
    <row r="96977" spans="16:17">
      <c r="P96977" s="63"/>
      <c r="Q96977" s="63"/>
    </row>
    <row r="96978" spans="16:17">
      <c r="P96978" s="63"/>
      <c r="Q96978" s="63"/>
    </row>
    <row r="96979" spans="16:17">
      <c r="P96979" s="63"/>
      <c r="Q96979" s="63"/>
    </row>
    <row r="96980" spans="16:17">
      <c r="P96980" s="63"/>
      <c r="Q96980" s="63"/>
    </row>
    <row r="96981" spans="16:17">
      <c r="P96981" s="63"/>
      <c r="Q96981" s="63"/>
    </row>
    <row r="96982" spans="16:17">
      <c r="P96982" s="63"/>
      <c r="Q96982" s="63"/>
    </row>
    <row r="96983" spans="16:17">
      <c r="P96983" s="63"/>
      <c r="Q96983" s="63"/>
    </row>
    <row r="96984" spans="16:17">
      <c r="P96984" s="63"/>
      <c r="Q96984" s="63"/>
    </row>
    <row r="96985" spans="16:17">
      <c r="P96985" s="63"/>
      <c r="Q96985" s="63"/>
    </row>
    <row r="96986" spans="16:17">
      <c r="P96986" s="63"/>
      <c r="Q96986" s="63"/>
    </row>
    <row r="96987" spans="16:17">
      <c r="P96987" s="63"/>
      <c r="Q96987" s="63"/>
    </row>
    <row r="96988" spans="16:17">
      <c r="P96988" s="63"/>
      <c r="Q96988" s="63"/>
    </row>
    <row r="96989" spans="16:17">
      <c r="P96989" s="63"/>
      <c r="Q96989" s="63"/>
    </row>
    <row r="96990" spans="16:17">
      <c r="P96990" s="63"/>
      <c r="Q96990" s="63"/>
    </row>
    <row r="96991" spans="16:17">
      <c r="P96991" s="63"/>
      <c r="Q96991" s="63"/>
    </row>
    <row r="96992" spans="16:17">
      <c r="P96992" s="63"/>
      <c r="Q96992" s="63"/>
    </row>
    <row r="96993" spans="16:17">
      <c r="P96993" s="63"/>
      <c r="Q96993" s="63"/>
    </row>
    <row r="96994" spans="16:17">
      <c r="P96994" s="63"/>
      <c r="Q96994" s="63"/>
    </row>
    <row r="96995" spans="16:17">
      <c r="P96995" s="63"/>
      <c r="Q96995" s="63"/>
    </row>
    <row r="96996" spans="16:17">
      <c r="P96996" s="63"/>
      <c r="Q96996" s="63"/>
    </row>
    <row r="96997" spans="16:17">
      <c r="P96997" s="63"/>
      <c r="Q96997" s="63"/>
    </row>
    <row r="96998" spans="16:17">
      <c r="P96998" s="63"/>
      <c r="Q96998" s="63"/>
    </row>
    <row r="96999" spans="16:17">
      <c r="P96999" s="63"/>
      <c r="Q96999" s="63"/>
    </row>
    <row r="97000" spans="16:17">
      <c r="P97000" s="63"/>
      <c r="Q97000" s="63"/>
    </row>
    <row r="97001" spans="16:17">
      <c r="P97001" s="63"/>
      <c r="Q97001" s="63"/>
    </row>
    <row r="97002" spans="16:17">
      <c r="P97002" s="63"/>
      <c r="Q97002" s="63"/>
    </row>
    <row r="97003" spans="16:17">
      <c r="P97003" s="63"/>
      <c r="Q97003" s="63"/>
    </row>
    <row r="97004" spans="16:17">
      <c r="P97004" s="63"/>
      <c r="Q97004" s="63"/>
    </row>
    <row r="97005" spans="16:17">
      <c r="P97005" s="63"/>
      <c r="Q97005" s="63"/>
    </row>
    <row r="97006" spans="16:17">
      <c r="P97006" s="63"/>
      <c r="Q97006" s="63"/>
    </row>
    <row r="97007" spans="16:17">
      <c r="P97007" s="63"/>
      <c r="Q97007" s="63"/>
    </row>
    <row r="97008" spans="16:17">
      <c r="P97008" s="63"/>
      <c r="Q97008" s="63"/>
    </row>
    <row r="97009" spans="16:17">
      <c r="P97009" s="63"/>
      <c r="Q97009" s="63"/>
    </row>
    <row r="97010" spans="16:17">
      <c r="P97010" s="63"/>
      <c r="Q97010" s="63"/>
    </row>
    <row r="97011" spans="16:17">
      <c r="P97011" s="63"/>
      <c r="Q97011" s="63"/>
    </row>
    <row r="97012" spans="16:17">
      <c r="P97012" s="63"/>
      <c r="Q97012" s="63"/>
    </row>
    <row r="97013" spans="16:17">
      <c r="P97013" s="63"/>
      <c r="Q97013" s="63"/>
    </row>
    <row r="97014" spans="16:17">
      <c r="P97014" s="63"/>
      <c r="Q97014" s="63"/>
    </row>
    <row r="97015" spans="16:17">
      <c r="P97015" s="63"/>
      <c r="Q97015" s="63"/>
    </row>
    <row r="97016" spans="16:17">
      <c r="P97016" s="63"/>
      <c r="Q97016" s="63"/>
    </row>
    <row r="97017" spans="16:17">
      <c r="P97017" s="63"/>
      <c r="Q97017" s="63"/>
    </row>
    <row r="97018" spans="16:17">
      <c r="P97018" s="63"/>
      <c r="Q97018" s="63"/>
    </row>
    <row r="97019" spans="16:17">
      <c r="P97019" s="63"/>
      <c r="Q97019" s="63"/>
    </row>
    <row r="97020" spans="16:17">
      <c r="P97020" s="63"/>
      <c r="Q97020" s="63"/>
    </row>
    <row r="97021" spans="16:17">
      <c r="P97021" s="63"/>
      <c r="Q97021" s="63"/>
    </row>
    <row r="97022" spans="16:17">
      <c r="P97022" s="63"/>
      <c r="Q97022" s="63"/>
    </row>
    <row r="97023" spans="16:17">
      <c r="P97023" s="63"/>
      <c r="Q97023" s="63"/>
    </row>
    <row r="97024" spans="16:17">
      <c r="P97024" s="63"/>
      <c r="Q97024" s="63"/>
    </row>
    <row r="97025" spans="16:17">
      <c r="P97025" s="63"/>
      <c r="Q97025" s="63"/>
    </row>
    <row r="97026" spans="16:17">
      <c r="P97026" s="63"/>
      <c r="Q97026" s="63"/>
    </row>
    <row r="97027" spans="16:17">
      <c r="P97027" s="63"/>
      <c r="Q97027" s="63"/>
    </row>
    <row r="97028" spans="16:17">
      <c r="P97028" s="63"/>
      <c r="Q97028" s="63"/>
    </row>
    <row r="97029" spans="16:17">
      <c r="P97029" s="63"/>
      <c r="Q97029" s="63"/>
    </row>
    <row r="97030" spans="16:17">
      <c r="P97030" s="63"/>
      <c r="Q97030" s="63"/>
    </row>
    <row r="97031" spans="16:17">
      <c r="P97031" s="63"/>
      <c r="Q97031" s="63"/>
    </row>
    <row r="97032" spans="16:17">
      <c r="P97032" s="63"/>
      <c r="Q97032" s="63"/>
    </row>
    <row r="97033" spans="16:17">
      <c r="P97033" s="63"/>
      <c r="Q97033" s="63"/>
    </row>
    <row r="97034" spans="16:17">
      <c r="P97034" s="63"/>
      <c r="Q97034" s="63"/>
    </row>
    <row r="97035" spans="16:17">
      <c r="P97035" s="63"/>
      <c r="Q97035" s="63"/>
    </row>
    <row r="97036" spans="16:17">
      <c r="P97036" s="63"/>
      <c r="Q97036" s="63"/>
    </row>
    <row r="97037" spans="16:17">
      <c r="P97037" s="63"/>
      <c r="Q97037" s="63"/>
    </row>
    <row r="97038" spans="16:17">
      <c r="P97038" s="63"/>
      <c r="Q97038" s="63"/>
    </row>
    <row r="97039" spans="16:17">
      <c r="P97039" s="63"/>
      <c r="Q97039" s="63"/>
    </row>
    <row r="97040" spans="16:17">
      <c r="P97040" s="63"/>
      <c r="Q97040" s="63"/>
    </row>
    <row r="97041" spans="16:17">
      <c r="P97041" s="63"/>
      <c r="Q97041" s="63"/>
    </row>
    <row r="97042" spans="16:17">
      <c r="P97042" s="63"/>
      <c r="Q97042" s="63"/>
    </row>
    <row r="97043" spans="16:17">
      <c r="P97043" s="63"/>
      <c r="Q97043" s="63"/>
    </row>
    <row r="97044" spans="16:17">
      <c r="P97044" s="63"/>
      <c r="Q97044" s="63"/>
    </row>
    <row r="97045" spans="16:17">
      <c r="P97045" s="63"/>
      <c r="Q97045" s="63"/>
    </row>
    <row r="97046" spans="16:17">
      <c r="P97046" s="63"/>
      <c r="Q97046" s="63"/>
    </row>
    <row r="97047" spans="16:17">
      <c r="P97047" s="63"/>
      <c r="Q97047" s="63"/>
    </row>
    <row r="97048" spans="16:17">
      <c r="P97048" s="63"/>
      <c r="Q97048" s="63"/>
    </row>
    <row r="97049" spans="16:17">
      <c r="P97049" s="63"/>
      <c r="Q97049" s="63"/>
    </row>
    <row r="97050" spans="16:17">
      <c r="P97050" s="63"/>
      <c r="Q97050" s="63"/>
    </row>
    <row r="97051" spans="16:17">
      <c r="P97051" s="63"/>
      <c r="Q97051" s="63"/>
    </row>
    <row r="97052" spans="16:17">
      <c r="P97052" s="63"/>
      <c r="Q97052" s="63"/>
    </row>
    <row r="97053" spans="16:17">
      <c r="P97053" s="63"/>
      <c r="Q97053" s="63"/>
    </row>
    <row r="97054" spans="16:17">
      <c r="P97054" s="63"/>
      <c r="Q97054" s="63"/>
    </row>
    <row r="97055" spans="16:17">
      <c r="P97055" s="63"/>
      <c r="Q97055" s="63"/>
    </row>
    <row r="97056" spans="16:17">
      <c r="P97056" s="63"/>
      <c r="Q97056" s="63"/>
    </row>
    <row r="97057" spans="16:17">
      <c r="P97057" s="63"/>
      <c r="Q97057" s="63"/>
    </row>
    <row r="97058" spans="16:17">
      <c r="P97058" s="63"/>
      <c r="Q97058" s="63"/>
    </row>
    <row r="97059" spans="16:17">
      <c r="P97059" s="63"/>
      <c r="Q97059" s="63"/>
    </row>
    <row r="97060" spans="16:17">
      <c r="P97060" s="63"/>
      <c r="Q97060" s="63"/>
    </row>
    <row r="97061" spans="16:17">
      <c r="P97061" s="63"/>
      <c r="Q97061" s="63"/>
    </row>
    <row r="97062" spans="16:17">
      <c r="P97062" s="63"/>
      <c r="Q97062" s="63"/>
    </row>
    <row r="97063" spans="16:17">
      <c r="P97063" s="63"/>
      <c r="Q97063" s="63"/>
    </row>
    <row r="97064" spans="16:17">
      <c r="P97064" s="63"/>
      <c r="Q97064" s="63"/>
    </row>
    <row r="97065" spans="16:17">
      <c r="P97065" s="63"/>
      <c r="Q97065" s="63"/>
    </row>
    <row r="97066" spans="16:17">
      <c r="P97066" s="63"/>
      <c r="Q97066" s="63"/>
    </row>
    <row r="97067" spans="16:17">
      <c r="P97067" s="63"/>
      <c r="Q97067" s="63"/>
    </row>
    <row r="97068" spans="16:17">
      <c r="P97068" s="63"/>
      <c r="Q97068" s="63"/>
    </row>
    <row r="97069" spans="16:17">
      <c r="P97069" s="63"/>
      <c r="Q97069" s="63"/>
    </row>
    <row r="97070" spans="16:17">
      <c r="P97070" s="63"/>
      <c r="Q97070" s="63"/>
    </row>
    <row r="97071" spans="16:17">
      <c r="P97071" s="63"/>
      <c r="Q97071" s="63"/>
    </row>
    <row r="97072" spans="16:17">
      <c r="P97072" s="63"/>
      <c r="Q97072" s="63"/>
    </row>
    <row r="97073" spans="16:17">
      <c r="P97073" s="63"/>
      <c r="Q97073" s="63"/>
    </row>
    <row r="97074" spans="16:17">
      <c r="P97074" s="63"/>
      <c r="Q97074" s="63"/>
    </row>
    <row r="97075" spans="16:17">
      <c r="P97075" s="63"/>
      <c r="Q97075" s="63"/>
    </row>
    <row r="97076" spans="16:17">
      <c r="P97076" s="63"/>
      <c r="Q97076" s="63"/>
    </row>
    <row r="97077" spans="16:17">
      <c r="P97077" s="63"/>
      <c r="Q97077" s="63"/>
    </row>
    <row r="97078" spans="16:17">
      <c r="P97078" s="63"/>
      <c r="Q97078" s="63"/>
    </row>
    <row r="97079" spans="16:17">
      <c r="P97079" s="63"/>
      <c r="Q97079" s="63"/>
    </row>
    <row r="97080" spans="16:17">
      <c r="P97080" s="63"/>
      <c r="Q97080" s="63"/>
    </row>
    <row r="97081" spans="16:17">
      <c r="P97081" s="63"/>
      <c r="Q97081" s="63"/>
    </row>
    <row r="97082" spans="16:17">
      <c r="P97082" s="63"/>
      <c r="Q97082" s="63"/>
    </row>
    <row r="97083" spans="16:17">
      <c r="P97083" s="63"/>
      <c r="Q97083" s="63"/>
    </row>
    <row r="97084" spans="16:17">
      <c r="P97084" s="63"/>
      <c r="Q97084" s="63"/>
    </row>
    <row r="97085" spans="16:17">
      <c r="P97085" s="63"/>
      <c r="Q97085" s="63"/>
    </row>
    <row r="97086" spans="16:17">
      <c r="P97086" s="63"/>
      <c r="Q97086" s="63"/>
    </row>
    <row r="97087" spans="16:17">
      <c r="P97087" s="63"/>
      <c r="Q97087" s="63"/>
    </row>
    <row r="97088" spans="16:17">
      <c r="P97088" s="63"/>
      <c r="Q97088" s="63"/>
    </row>
    <row r="97089" spans="16:17">
      <c r="P97089" s="63"/>
      <c r="Q97089" s="63"/>
    </row>
    <row r="97090" spans="16:17">
      <c r="P97090" s="63"/>
      <c r="Q97090" s="63"/>
    </row>
    <row r="97091" spans="16:17">
      <c r="P97091" s="63"/>
      <c r="Q97091" s="63"/>
    </row>
    <row r="97092" spans="16:17">
      <c r="P97092" s="63"/>
      <c r="Q97092" s="63"/>
    </row>
    <row r="97093" spans="16:17">
      <c r="P97093" s="63"/>
      <c r="Q97093" s="63"/>
    </row>
    <row r="97094" spans="16:17">
      <c r="P97094" s="63"/>
      <c r="Q97094" s="63"/>
    </row>
    <row r="97095" spans="16:17">
      <c r="P97095" s="63"/>
      <c r="Q97095" s="63"/>
    </row>
    <row r="97096" spans="16:17">
      <c r="P97096" s="63"/>
      <c r="Q97096" s="63"/>
    </row>
    <row r="97097" spans="16:17">
      <c r="P97097" s="63"/>
      <c r="Q97097" s="63"/>
    </row>
    <row r="97098" spans="16:17">
      <c r="P97098" s="63"/>
      <c r="Q97098" s="63"/>
    </row>
    <row r="97099" spans="16:17">
      <c r="P97099" s="63"/>
      <c r="Q97099" s="63"/>
    </row>
    <row r="97100" spans="16:17">
      <c r="P97100" s="63"/>
      <c r="Q97100" s="63"/>
    </row>
    <row r="97101" spans="16:17">
      <c r="P97101" s="63"/>
      <c r="Q97101" s="63"/>
    </row>
    <row r="97102" spans="16:17">
      <c r="P97102" s="63"/>
      <c r="Q97102" s="63"/>
    </row>
    <row r="97103" spans="16:17">
      <c r="P97103" s="63"/>
      <c r="Q97103" s="63"/>
    </row>
    <row r="97104" spans="16:17">
      <c r="P97104" s="63"/>
      <c r="Q97104" s="63"/>
    </row>
    <row r="97105" spans="16:17">
      <c r="P97105" s="63"/>
      <c r="Q97105" s="63"/>
    </row>
    <row r="97106" spans="16:17">
      <c r="P97106" s="63"/>
      <c r="Q97106" s="63"/>
    </row>
    <row r="97107" spans="16:17">
      <c r="P97107" s="63"/>
      <c r="Q97107" s="63"/>
    </row>
    <row r="97108" spans="16:17">
      <c r="P97108" s="63"/>
      <c r="Q97108" s="63"/>
    </row>
    <row r="97109" spans="16:17">
      <c r="P97109" s="63"/>
      <c r="Q97109" s="63"/>
    </row>
    <row r="97110" spans="16:17">
      <c r="P97110" s="63"/>
      <c r="Q97110" s="63"/>
    </row>
    <row r="97111" spans="16:17">
      <c r="P97111" s="63"/>
      <c r="Q97111" s="63"/>
    </row>
    <row r="97112" spans="16:17">
      <c r="P97112" s="63"/>
      <c r="Q97112" s="63"/>
    </row>
    <row r="97113" spans="16:17">
      <c r="P97113" s="63"/>
      <c r="Q97113" s="63"/>
    </row>
    <row r="97114" spans="16:17">
      <c r="P97114" s="63"/>
      <c r="Q97114" s="63"/>
    </row>
    <row r="97115" spans="16:17">
      <c r="P97115" s="63"/>
      <c r="Q97115" s="63"/>
    </row>
    <row r="97116" spans="16:17">
      <c r="P97116" s="63"/>
      <c r="Q97116" s="63"/>
    </row>
    <row r="97117" spans="16:17">
      <c r="P97117" s="63"/>
      <c r="Q97117" s="63"/>
    </row>
    <row r="97118" spans="16:17">
      <c r="P97118" s="63"/>
      <c r="Q97118" s="63"/>
    </row>
    <row r="97119" spans="16:17">
      <c r="P97119" s="63"/>
      <c r="Q97119" s="63"/>
    </row>
    <row r="97120" spans="16:17">
      <c r="P97120" s="63"/>
      <c r="Q97120" s="63"/>
    </row>
    <row r="97121" spans="16:17">
      <c r="P97121" s="63"/>
      <c r="Q97121" s="63"/>
    </row>
    <row r="97122" spans="16:17">
      <c r="P97122" s="63"/>
      <c r="Q97122" s="63"/>
    </row>
    <row r="97123" spans="16:17">
      <c r="P97123" s="63"/>
      <c r="Q97123" s="63"/>
    </row>
    <row r="97124" spans="16:17">
      <c r="P97124" s="63"/>
      <c r="Q97124" s="63"/>
    </row>
    <row r="97125" spans="16:17">
      <c r="P97125" s="63"/>
      <c r="Q97125" s="63"/>
    </row>
    <row r="97126" spans="16:17">
      <c r="P97126" s="63"/>
      <c r="Q97126" s="63"/>
    </row>
    <row r="97127" spans="16:17">
      <c r="P97127" s="63"/>
      <c r="Q97127" s="63"/>
    </row>
    <row r="97128" spans="16:17">
      <c r="P97128" s="63"/>
      <c r="Q97128" s="63"/>
    </row>
    <row r="97129" spans="16:17">
      <c r="P97129" s="63"/>
      <c r="Q97129" s="63"/>
    </row>
    <row r="97130" spans="16:17">
      <c r="P97130" s="63"/>
      <c r="Q97130" s="63"/>
    </row>
    <row r="97131" spans="16:17">
      <c r="P97131" s="63"/>
      <c r="Q97131" s="63"/>
    </row>
    <row r="97132" spans="16:17">
      <c r="P97132" s="63"/>
      <c r="Q97132" s="63"/>
    </row>
    <row r="97133" spans="16:17">
      <c r="P97133" s="63"/>
      <c r="Q97133" s="63"/>
    </row>
    <row r="97134" spans="16:17">
      <c r="P97134" s="63"/>
      <c r="Q97134" s="63"/>
    </row>
    <row r="97135" spans="16:17">
      <c r="P97135" s="63"/>
      <c r="Q97135" s="63"/>
    </row>
    <row r="97136" spans="16:17">
      <c r="P97136" s="63"/>
      <c r="Q97136" s="63"/>
    </row>
    <row r="97137" spans="16:17">
      <c r="P97137" s="63"/>
      <c r="Q97137" s="63"/>
    </row>
    <row r="97138" spans="16:17">
      <c r="P97138" s="63"/>
      <c r="Q97138" s="63"/>
    </row>
    <row r="97139" spans="16:17">
      <c r="P97139" s="63"/>
      <c r="Q97139" s="63"/>
    </row>
    <row r="97140" spans="16:17">
      <c r="P97140" s="63"/>
      <c r="Q97140" s="63"/>
    </row>
    <row r="97141" spans="16:17">
      <c r="P97141" s="63"/>
      <c r="Q97141" s="63"/>
    </row>
    <row r="97142" spans="16:17">
      <c r="P97142" s="63"/>
      <c r="Q97142" s="63"/>
    </row>
    <row r="97143" spans="16:17">
      <c r="P97143" s="63"/>
      <c r="Q97143" s="63"/>
    </row>
    <row r="97144" spans="16:17">
      <c r="P97144" s="63"/>
      <c r="Q97144" s="63"/>
    </row>
    <row r="97145" spans="16:17">
      <c r="P97145" s="63"/>
      <c r="Q97145" s="63"/>
    </row>
    <row r="97146" spans="16:17">
      <c r="P97146" s="63"/>
      <c r="Q97146" s="63"/>
    </row>
    <row r="97147" spans="16:17">
      <c r="P97147" s="63"/>
      <c r="Q97147" s="63"/>
    </row>
    <row r="97148" spans="16:17">
      <c r="P97148" s="63"/>
      <c r="Q97148" s="63"/>
    </row>
    <row r="97149" spans="16:17">
      <c r="P97149" s="63"/>
      <c r="Q97149" s="63"/>
    </row>
    <row r="97150" spans="16:17">
      <c r="P97150" s="63"/>
      <c r="Q97150" s="63"/>
    </row>
    <row r="97151" spans="16:17">
      <c r="P97151" s="63"/>
      <c r="Q97151" s="63"/>
    </row>
    <row r="97152" spans="16:17">
      <c r="P97152" s="63"/>
      <c r="Q97152" s="63"/>
    </row>
    <row r="97153" spans="16:17">
      <c r="P97153" s="63"/>
      <c r="Q97153" s="63"/>
    </row>
    <row r="97154" spans="16:17">
      <c r="P97154" s="63"/>
      <c r="Q97154" s="63"/>
    </row>
    <row r="97155" spans="16:17">
      <c r="P97155" s="63"/>
      <c r="Q97155" s="63"/>
    </row>
    <row r="97156" spans="16:17">
      <c r="P97156" s="63"/>
      <c r="Q97156" s="63"/>
    </row>
    <row r="97157" spans="16:17">
      <c r="P97157" s="63"/>
      <c r="Q97157" s="63"/>
    </row>
    <row r="97158" spans="16:17">
      <c r="P97158" s="63"/>
      <c r="Q97158" s="63"/>
    </row>
    <row r="97159" spans="16:17">
      <c r="P97159" s="63"/>
      <c r="Q97159" s="63"/>
    </row>
    <row r="97160" spans="16:17">
      <c r="P97160" s="63"/>
      <c r="Q97160" s="63"/>
    </row>
    <row r="97161" spans="16:17">
      <c r="P97161" s="63"/>
      <c r="Q97161" s="63"/>
    </row>
    <row r="97162" spans="16:17">
      <c r="P97162" s="63"/>
      <c r="Q97162" s="63"/>
    </row>
    <row r="97163" spans="16:17">
      <c r="P97163" s="63"/>
      <c r="Q97163" s="63"/>
    </row>
    <row r="97164" spans="16:17">
      <c r="P97164" s="63"/>
      <c r="Q97164" s="63"/>
    </row>
    <row r="97165" spans="16:17">
      <c r="P97165" s="63"/>
      <c r="Q97165" s="63"/>
    </row>
    <row r="97166" spans="16:17">
      <c r="P97166" s="63"/>
      <c r="Q97166" s="63"/>
    </row>
    <row r="97167" spans="16:17">
      <c r="P97167" s="63"/>
      <c r="Q97167" s="63"/>
    </row>
    <row r="97168" spans="16:17">
      <c r="P97168" s="63"/>
      <c r="Q97168" s="63"/>
    </row>
    <row r="97169" spans="16:17">
      <c r="P97169" s="63"/>
      <c r="Q97169" s="63"/>
    </row>
    <row r="97170" spans="16:17">
      <c r="P97170" s="63"/>
      <c r="Q97170" s="63"/>
    </row>
    <row r="97171" spans="16:17">
      <c r="P97171" s="63"/>
      <c r="Q97171" s="63"/>
    </row>
    <row r="97172" spans="16:17">
      <c r="P97172" s="63"/>
      <c r="Q97172" s="63"/>
    </row>
    <row r="97173" spans="16:17">
      <c r="P97173" s="63"/>
      <c r="Q97173" s="63"/>
    </row>
    <row r="97174" spans="16:17">
      <c r="P97174" s="63"/>
      <c r="Q97174" s="63"/>
    </row>
    <row r="97175" spans="16:17">
      <c r="P97175" s="63"/>
      <c r="Q97175" s="63"/>
    </row>
    <row r="97176" spans="16:17">
      <c r="P97176" s="63"/>
      <c r="Q97176" s="63"/>
    </row>
    <row r="97177" spans="16:17">
      <c r="P97177" s="63"/>
      <c r="Q97177" s="63"/>
    </row>
    <row r="97178" spans="16:17">
      <c r="P97178" s="63"/>
      <c r="Q97178" s="63"/>
    </row>
    <row r="97179" spans="16:17">
      <c r="P97179" s="63"/>
      <c r="Q97179" s="63"/>
    </row>
    <row r="97180" spans="16:17">
      <c r="P97180" s="63"/>
      <c r="Q97180" s="63"/>
    </row>
    <row r="97181" spans="16:17">
      <c r="P97181" s="63"/>
      <c r="Q97181" s="63"/>
    </row>
    <row r="97182" spans="16:17">
      <c r="P97182" s="63"/>
      <c r="Q97182" s="63"/>
    </row>
    <row r="97183" spans="16:17">
      <c r="P97183" s="63"/>
      <c r="Q97183" s="63"/>
    </row>
    <row r="97184" spans="16:17">
      <c r="P97184" s="63"/>
      <c r="Q97184" s="63"/>
    </row>
    <row r="97185" spans="16:17">
      <c r="P97185" s="63"/>
      <c r="Q97185" s="63"/>
    </row>
    <row r="97186" spans="16:17">
      <c r="P97186" s="63"/>
      <c r="Q97186" s="63"/>
    </row>
    <row r="97187" spans="16:17">
      <c r="P97187" s="63"/>
      <c r="Q97187" s="63"/>
    </row>
    <row r="97188" spans="16:17">
      <c r="P97188" s="63"/>
      <c r="Q97188" s="63"/>
    </row>
    <row r="97189" spans="16:17">
      <c r="P97189" s="63"/>
      <c r="Q97189" s="63"/>
    </row>
    <row r="97190" spans="16:17">
      <c r="P97190" s="63"/>
      <c r="Q97190" s="63"/>
    </row>
    <row r="97191" spans="16:17">
      <c r="P97191" s="63"/>
      <c r="Q97191" s="63"/>
    </row>
    <row r="97192" spans="16:17">
      <c r="P97192" s="63"/>
      <c r="Q97192" s="63"/>
    </row>
    <row r="97193" spans="16:17">
      <c r="P97193" s="63"/>
      <c r="Q97193" s="63"/>
    </row>
    <row r="97194" spans="16:17">
      <c r="P97194" s="63"/>
      <c r="Q97194" s="63"/>
    </row>
    <row r="97195" spans="16:17">
      <c r="P97195" s="63"/>
      <c r="Q97195" s="63"/>
    </row>
    <row r="97196" spans="16:17">
      <c r="P97196" s="63"/>
      <c r="Q97196" s="63"/>
    </row>
    <row r="97197" spans="16:17">
      <c r="P97197" s="63"/>
      <c r="Q97197" s="63"/>
    </row>
    <row r="97198" spans="16:17">
      <c r="P97198" s="63"/>
      <c r="Q97198" s="63"/>
    </row>
    <row r="97199" spans="16:17">
      <c r="P97199" s="63"/>
      <c r="Q97199" s="63"/>
    </row>
    <row r="97200" spans="16:17">
      <c r="P97200" s="63"/>
      <c r="Q97200" s="63"/>
    </row>
    <row r="97201" spans="16:17">
      <c r="P97201" s="63"/>
      <c r="Q97201" s="63"/>
    </row>
    <row r="97202" spans="16:17">
      <c r="P97202" s="63"/>
      <c r="Q97202" s="63"/>
    </row>
    <row r="97203" spans="16:17">
      <c r="P97203" s="63"/>
      <c r="Q97203" s="63"/>
    </row>
    <row r="97204" spans="16:17">
      <c r="P97204" s="63"/>
      <c r="Q97204" s="63"/>
    </row>
    <row r="97205" spans="16:17">
      <c r="P97205" s="63"/>
      <c r="Q97205" s="63"/>
    </row>
    <row r="97206" spans="16:17">
      <c r="P97206" s="63"/>
      <c r="Q97206" s="63"/>
    </row>
    <row r="97207" spans="16:17">
      <c r="P97207" s="63"/>
      <c r="Q97207" s="63"/>
    </row>
    <row r="97208" spans="16:17">
      <c r="P97208" s="63"/>
      <c r="Q97208" s="63"/>
    </row>
    <row r="97209" spans="16:17">
      <c r="P97209" s="63"/>
      <c r="Q97209" s="63"/>
    </row>
    <row r="97210" spans="16:17">
      <c r="P97210" s="63"/>
      <c r="Q97210" s="63"/>
    </row>
    <row r="97211" spans="16:17">
      <c r="P97211" s="63"/>
      <c r="Q97211" s="63"/>
    </row>
    <row r="97212" spans="16:17">
      <c r="P97212" s="63"/>
      <c r="Q97212" s="63"/>
    </row>
    <row r="97213" spans="16:17">
      <c r="P97213" s="63"/>
      <c r="Q97213" s="63"/>
    </row>
    <row r="97214" spans="16:17">
      <c r="P97214" s="63"/>
      <c r="Q97214" s="63"/>
    </row>
    <row r="97215" spans="16:17">
      <c r="P97215" s="63"/>
      <c r="Q97215" s="63"/>
    </row>
    <row r="97216" spans="16:17">
      <c r="P97216" s="63"/>
      <c r="Q97216" s="63"/>
    </row>
    <row r="97217" spans="16:17">
      <c r="P97217" s="63"/>
      <c r="Q97217" s="63"/>
    </row>
    <row r="97218" spans="16:17">
      <c r="P97218" s="63"/>
      <c r="Q97218" s="63"/>
    </row>
    <row r="97219" spans="16:17">
      <c r="P97219" s="63"/>
      <c r="Q97219" s="63"/>
    </row>
    <row r="97220" spans="16:17">
      <c r="P97220" s="63"/>
      <c r="Q97220" s="63"/>
    </row>
    <row r="97221" spans="16:17">
      <c r="P97221" s="63"/>
      <c r="Q97221" s="63"/>
    </row>
    <row r="97222" spans="16:17">
      <c r="P97222" s="63"/>
      <c r="Q97222" s="63"/>
    </row>
    <row r="97223" spans="16:17">
      <c r="P97223" s="63"/>
      <c r="Q97223" s="63"/>
    </row>
    <row r="97224" spans="16:17">
      <c r="P97224" s="63"/>
      <c r="Q97224" s="63"/>
    </row>
    <row r="97225" spans="16:17">
      <c r="P97225" s="63"/>
      <c r="Q97225" s="63"/>
    </row>
    <row r="97226" spans="16:17">
      <c r="P97226" s="63"/>
      <c r="Q97226" s="63"/>
    </row>
    <row r="97227" spans="16:17">
      <c r="P97227" s="63"/>
      <c r="Q97227" s="63"/>
    </row>
    <row r="97228" spans="16:17">
      <c r="P97228" s="63"/>
      <c r="Q97228" s="63"/>
    </row>
    <row r="97229" spans="16:17">
      <c r="P97229" s="63"/>
      <c r="Q97229" s="63"/>
    </row>
    <row r="97230" spans="16:17">
      <c r="P97230" s="63"/>
      <c r="Q97230" s="63"/>
    </row>
    <row r="97231" spans="16:17">
      <c r="P97231" s="63"/>
      <c r="Q97231" s="63"/>
    </row>
    <row r="97232" spans="16:17">
      <c r="P97232" s="63"/>
      <c r="Q97232" s="63"/>
    </row>
    <row r="97233" spans="16:17">
      <c r="P97233" s="63"/>
      <c r="Q97233" s="63"/>
    </row>
    <row r="97234" spans="16:17">
      <c r="P97234" s="63"/>
      <c r="Q97234" s="63"/>
    </row>
    <row r="97235" spans="16:17">
      <c r="P97235" s="63"/>
      <c r="Q97235" s="63"/>
    </row>
    <row r="97236" spans="16:17">
      <c r="P97236" s="63"/>
      <c r="Q97236" s="63"/>
    </row>
    <row r="97237" spans="16:17">
      <c r="P97237" s="63"/>
      <c r="Q97237" s="63"/>
    </row>
    <row r="97238" spans="16:17">
      <c r="P97238" s="63"/>
      <c r="Q97238" s="63"/>
    </row>
    <row r="97239" spans="16:17">
      <c r="P97239" s="63"/>
      <c r="Q97239" s="63"/>
    </row>
    <row r="97240" spans="16:17">
      <c r="P97240" s="63"/>
      <c r="Q97240" s="63"/>
    </row>
    <row r="97241" spans="16:17">
      <c r="P97241" s="63"/>
      <c r="Q97241" s="63"/>
    </row>
    <row r="97242" spans="16:17">
      <c r="P97242" s="63"/>
      <c r="Q97242" s="63"/>
    </row>
    <row r="97243" spans="16:17">
      <c r="P97243" s="63"/>
      <c r="Q97243" s="63"/>
    </row>
    <row r="97244" spans="16:17">
      <c r="P97244" s="63"/>
      <c r="Q97244" s="63"/>
    </row>
    <row r="97245" spans="16:17">
      <c r="P97245" s="63"/>
      <c r="Q97245" s="63"/>
    </row>
    <row r="97246" spans="16:17">
      <c r="P97246" s="63"/>
      <c r="Q97246" s="63"/>
    </row>
    <row r="97247" spans="16:17">
      <c r="P97247" s="63"/>
      <c r="Q97247" s="63"/>
    </row>
    <row r="97248" spans="16:17">
      <c r="P97248" s="63"/>
      <c r="Q97248" s="63"/>
    </row>
    <row r="97249" spans="16:17">
      <c r="P97249" s="63"/>
      <c r="Q97249" s="63"/>
    </row>
    <row r="97250" spans="16:17">
      <c r="P97250" s="63"/>
      <c r="Q97250" s="63"/>
    </row>
    <row r="97251" spans="16:17">
      <c r="P97251" s="63"/>
      <c r="Q97251" s="63"/>
    </row>
    <row r="97252" spans="16:17">
      <c r="P97252" s="63"/>
      <c r="Q97252" s="63"/>
    </row>
    <row r="97253" spans="16:17">
      <c r="P97253" s="63"/>
      <c r="Q97253" s="63"/>
    </row>
    <row r="97254" spans="16:17">
      <c r="P97254" s="63"/>
      <c r="Q97254" s="63"/>
    </row>
    <row r="97255" spans="16:17">
      <c r="P97255" s="63"/>
      <c r="Q97255" s="63"/>
    </row>
    <row r="97256" spans="16:17">
      <c r="P97256" s="63"/>
      <c r="Q97256" s="63"/>
    </row>
    <row r="97257" spans="16:17">
      <c r="P97257" s="63"/>
      <c r="Q97257" s="63"/>
    </row>
    <row r="97258" spans="16:17">
      <c r="P97258" s="63"/>
      <c r="Q97258" s="63"/>
    </row>
    <row r="97259" spans="16:17">
      <c r="P97259" s="63"/>
      <c r="Q97259" s="63"/>
    </row>
    <row r="97260" spans="16:17">
      <c r="P97260" s="63"/>
      <c r="Q97260" s="63"/>
    </row>
    <row r="97261" spans="16:17">
      <c r="P97261" s="63"/>
      <c r="Q97261" s="63"/>
    </row>
    <row r="97262" spans="16:17">
      <c r="P97262" s="63"/>
      <c r="Q97262" s="63"/>
    </row>
    <row r="97263" spans="16:17">
      <c r="P97263" s="63"/>
      <c r="Q97263" s="63"/>
    </row>
    <row r="97264" spans="16:17">
      <c r="P97264" s="63"/>
      <c r="Q97264" s="63"/>
    </row>
    <row r="97265" spans="16:17">
      <c r="P97265" s="63"/>
      <c r="Q97265" s="63"/>
    </row>
    <row r="97266" spans="16:17">
      <c r="P97266" s="63"/>
      <c r="Q97266" s="63"/>
    </row>
    <row r="97267" spans="16:17">
      <c r="P97267" s="63"/>
      <c r="Q97267" s="63"/>
    </row>
    <row r="97268" spans="16:17">
      <c r="P97268" s="63"/>
      <c r="Q97268" s="63"/>
    </row>
    <row r="97269" spans="16:17">
      <c r="P97269" s="63"/>
      <c r="Q97269" s="63"/>
    </row>
    <row r="97270" spans="16:17">
      <c r="P97270" s="63"/>
      <c r="Q97270" s="63"/>
    </row>
    <row r="97271" spans="16:17">
      <c r="P97271" s="63"/>
      <c r="Q97271" s="63"/>
    </row>
    <row r="97272" spans="16:17">
      <c r="P97272" s="63"/>
      <c r="Q97272" s="63"/>
    </row>
    <row r="97273" spans="16:17">
      <c r="P97273" s="63"/>
      <c r="Q97273" s="63"/>
    </row>
    <row r="97274" spans="16:17">
      <c r="P97274" s="63"/>
      <c r="Q97274" s="63"/>
    </row>
    <row r="97275" spans="16:17">
      <c r="P97275" s="63"/>
      <c r="Q97275" s="63"/>
    </row>
    <row r="97276" spans="16:17">
      <c r="P97276" s="63"/>
      <c r="Q97276" s="63"/>
    </row>
    <row r="97277" spans="16:17">
      <c r="P97277" s="63"/>
      <c r="Q97277" s="63"/>
    </row>
    <row r="97278" spans="16:17">
      <c r="P97278" s="63"/>
      <c r="Q97278" s="63"/>
    </row>
    <row r="97279" spans="16:17">
      <c r="P97279" s="63"/>
      <c r="Q97279" s="63"/>
    </row>
    <row r="97280" spans="16:17">
      <c r="P97280" s="63"/>
      <c r="Q97280" s="63"/>
    </row>
    <row r="97281" spans="16:17">
      <c r="P97281" s="63"/>
      <c r="Q97281" s="63"/>
    </row>
    <row r="97282" spans="16:17">
      <c r="P97282" s="63"/>
      <c r="Q97282" s="63"/>
    </row>
    <row r="97283" spans="16:17">
      <c r="P97283" s="63"/>
      <c r="Q97283" s="63"/>
    </row>
    <row r="97284" spans="16:17">
      <c r="P97284" s="63"/>
      <c r="Q97284" s="63"/>
    </row>
    <row r="97285" spans="16:17">
      <c r="P97285" s="63"/>
      <c r="Q97285" s="63"/>
    </row>
    <row r="97286" spans="16:17">
      <c r="P97286" s="63"/>
      <c r="Q97286" s="63"/>
    </row>
    <row r="97287" spans="16:17">
      <c r="P97287" s="63"/>
      <c r="Q97287" s="63"/>
    </row>
    <row r="97288" spans="16:17">
      <c r="P97288" s="63"/>
      <c r="Q97288" s="63"/>
    </row>
    <row r="97289" spans="16:17">
      <c r="P97289" s="63"/>
      <c r="Q97289" s="63"/>
    </row>
    <row r="97290" spans="16:17">
      <c r="P97290" s="63"/>
      <c r="Q97290" s="63"/>
    </row>
    <row r="97291" spans="16:17">
      <c r="P97291" s="63"/>
      <c r="Q97291" s="63"/>
    </row>
    <row r="97292" spans="16:17">
      <c r="P97292" s="63"/>
      <c r="Q97292" s="63"/>
    </row>
    <row r="97293" spans="16:17">
      <c r="P97293" s="63"/>
      <c r="Q97293" s="63"/>
    </row>
    <row r="97294" spans="16:17">
      <c r="P97294" s="63"/>
      <c r="Q97294" s="63"/>
    </row>
    <row r="97295" spans="16:17">
      <c r="P97295" s="63"/>
      <c r="Q97295" s="63"/>
    </row>
    <row r="97296" spans="16:17">
      <c r="P97296" s="63"/>
      <c r="Q97296" s="63"/>
    </row>
    <row r="97297" spans="16:17">
      <c r="P97297" s="63"/>
      <c r="Q97297" s="63"/>
    </row>
    <row r="97298" spans="16:17">
      <c r="P97298" s="63"/>
      <c r="Q97298" s="63"/>
    </row>
    <row r="97299" spans="16:17">
      <c r="P97299" s="63"/>
      <c r="Q97299" s="63"/>
    </row>
    <row r="97300" spans="16:17">
      <c r="P97300" s="63"/>
      <c r="Q97300" s="63"/>
    </row>
    <row r="97301" spans="16:17">
      <c r="P97301" s="63"/>
      <c r="Q97301" s="63"/>
    </row>
    <row r="97302" spans="16:17">
      <c r="P97302" s="63"/>
      <c r="Q97302" s="63"/>
    </row>
    <row r="97303" spans="16:17">
      <c r="P97303" s="63"/>
      <c r="Q97303" s="63"/>
    </row>
    <row r="97304" spans="16:17">
      <c r="P97304" s="63"/>
      <c r="Q97304" s="63"/>
    </row>
    <row r="97305" spans="16:17">
      <c r="P97305" s="63"/>
      <c r="Q97305" s="63"/>
    </row>
    <row r="97306" spans="16:17">
      <c r="P97306" s="63"/>
      <c r="Q97306" s="63"/>
    </row>
    <row r="97307" spans="16:17">
      <c r="P97307" s="63"/>
      <c r="Q97307" s="63"/>
    </row>
    <row r="97308" spans="16:17">
      <c r="P97308" s="63"/>
      <c r="Q97308" s="63"/>
    </row>
    <row r="97309" spans="16:17">
      <c r="P97309" s="63"/>
      <c r="Q97309" s="63"/>
    </row>
    <row r="97310" spans="16:17">
      <c r="P97310" s="63"/>
      <c r="Q97310" s="63"/>
    </row>
    <row r="97311" spans="16:17">
      <c r="P97311" s="63"/>
      <c r="Q97311" s="63"/>
    </row>
    <row r="97312" spans="16:17">
      <c r="P97312" s="63"/>
      <c r="Q97312" s="63"/>
    </row>
    <row r="97313" spans="16:17">
      <c r="P97313" s="63"/>
      <c r="Q97313" s="63"/>
    </row>
    <row r="97314" spans="16:17">
      <c r="P97314" s="63"/>
      <c r="Q97314" s="63"/>
    </row>
    <row r="97315" spans="16:17">
      <c r="P97315" s="63"/>
      <c r="Q97315" s="63"/>
    </row>
    <row r="97316" spans="16:17">
      <c r="P97316" s="63"/>
      <c r="Q97316" s="63"/>
    </row>
    <row r="97317" spans="16:17">
      <c r="P97317" s="63"/>
      <c r="Q97317" s="63"/>
    </row>
    <row r="97318" spans="16:17">
      <c r="P97318" s="63"/>
      <c r="Q97318" s="63"/>
    </row>
    <row r="97319" spans="16:17">
      <c r="P97319" s="63"/>
      <c r="Q97319" s="63"/>
    </row>
    <row r="97320" spans="16:17">
      <c r="P97320" s="63"/>
      <c r="Q97320" s="63"/>
    </row>
    <row r="97321" spans="16:17">
      <c r="P97321" s="63"/>
      <c r="Q97321" s="63"/>
    </row>
    <row r="97322" spans="16:17">
      <c r="P97322" s="63"/>
      <c r="Q97322" s="63"/>
    </row>
    <row r="97323" spans="16:17">
      <c r="P97323" s="63"/>
      <c r="Q97323" s="63"/>
    </row>
    <row r="97324" spans="16:17">
      <c r="P97324" s="63"/>
      <c r="Q97324" s="63"/>
    </row>
    <row r="97325" spans="16:17">
      <c r="P97325" s="63"/>
      <c r="Q97325" s="63"/>
    </row>
    <row r="97326" spans="16:17">
      <c r="P97326" s="63"/>
      <c r="Q97326" s="63"/>
    </row>
    <row r="97327" spans="16:17">
      <c r="P97327" s="63"/>
      <c r="Q97327" s="63"/>
    </row>
    <row r="97328" spans="16:17">
      <c r="P97328" s="63"/>
      <c r="Q97328" s="63"/>
    </row>
    <row r="97329" spans="16:17">
      <c r="P97329" s="63"/>
      <c r="Q97329" s="63"/>
    </row>
    <row r="97330" spans="16:17">
      <c r="P97330" s="63"/>
      <c r="Q97330" s="63"/>
    </row>
    <row r="97331" spans="16:17">
      <c r="P97331" s="63"/>
      <c r="Q97331" s="63"/>
    </row>
    <row r="97332" spans="16:17">
      <c r="P97332" s="63"/>
      <c r="Q97332" s="63"/>
    </row>
    <row r="97333" spans="16:17">
      <c r="P97333" s="63"/>
      <c r="Q97333" s="63"/>
    </row>
    <row r="97334" spans="16:17">
      <c r="P97334" s="63"/>
      <c r="Q97334" s="63"/>
    </row>
    <row r="97335" spans="16:17">
      <c r="P97335" s="63"/>
      <c r="Q97335" s="63"/>
    </row>
    <row r="97336" spans="16:17">
      <c r="P97336" s="63"/>
      <c r="Q97336" s="63"/>
    </row>
    <row r="97337" spans="16:17">
      <c r="P97337" s="63"/>
      <c r="Q97337" s="63"/>
    </row>
    <row r="97338" spans="16:17">
      <c r="P97338" s="63"/>
      <c r="Q97338" s="63"/>
    </row>
    <row r="97339" spans="16:17">
      <c r="P97339" s="63"/>
      <c r="Q97339" s="63"/>
    </row>
    <row r="97340" spans="16:17">
      <c r="P97340" s="63"/>
      <c r="Q97340" s="63"/>
    </row>
    <row r="97341" spans="16:17">
      <c r="P97341" s="63"/>
      <c r="Q97341" s="63"/>
    </row>
    <row r="97342" spans="16:17">
      <c r="P97342" s="63"/>
      <c r="Q97342" s="63"/>
    </row>
    <row r="97343" spans="16:17">
      <c r="P97343" s="63"/>
      <c r="Q97343" s="63"/>
    </row>
    <row r="97344" spans="16:17">
      <c r="P97344" s="63"/>
      <c r="Q97344" s="63"/>
    </row>
    <row r="97345" spans="16:17">
      <c r="P97345" s="63"/>
      <c r="Q97345" s="63"/>
    </row>
    <row r="97346" spans="16:17">
      <c r="P97346" s="63"/>
      <c r="Q97346" s="63"/>
    </row>
    <row r="97347" spans="16:17">
      <c r="P97347" s="63"/>
      <c r="Q97347" s="63"/>
    </row>
    <row r="97348" spans="16:17">
      <c r="P97348" s="63"/>
      <c r="Q97348" s="63"/>
    </row>
    <row r="97349" spans="16:17">
      <c r="P97349" s="63"/>
      <c r="Q97349" s="63"/>
    </row>
    <row r="97350" spans="16:17">
      <c r="P97350" s="63"/>
      <c r="Q97350" s="63"/>
    </row>
    <row r="97351" spans="16:17">
      <c r="P97351" s="63"/>
      <c r="Q97351" s="63"/>
    </row>
    <row r="97352" spans="16:17">
      <c r="P97352" s="63"/>
      <c r="Q97352" s="63"/>
    </row>
    <row r="97353" spans="16:17">
      <c r="P97353" s="63"/>
      <c r="Q97353" s="63"/>
    </row>
    <row r="97354" spans="16:17">
      <c r="P97354" s="63"/>
      <c r="Q97354" s="63"/>
    </row>
    <row r="97355" spans="16:17">
      <c r="P97355" s="63"/>
      <c r="Q97355" s="63"/>
    </row>
    <row r="97356" spans="16:17">
      <c r="P97356" s="63"/>
      <c r="Q97356" s="63"/>
    </row>
    <row r="97357" spans="16:17">
      <c r="P97357" s="63"/>
      <c r="Q97357" s="63"/>
    </row>
    <row r="97358" spans="16:17">
      <c r="P97358" s="63"/>
      <c r="Q97358" s="63"/>
    </row>
    <row r="97359" spans="16:17">
      <c r="P97359" s="63"/>
      <c r="Q97359" s="63"/>
    </row>
    <row r="97360" spans="16:17">
      <c r="P97360" s="63"/>
      <c r="Q97360" s="63"/>
    </row>
    <row r="97361" spans="16:17">
      <c r="P97361" s="63"/>
      <c r="Q97361" s="63"/>
    </row>
    <row r="97362" spans="16:17">
      <c r="P97362" s="63"/>
      <c r="Q97362" s="63"/>
    </row>
    <row r="97363" spans="16:17">
      <c r="P97363" s="63"/>
      <c r="Q97363" s="63"/>
    </row>
    <row r="97364" spans="16:17">
      <c r="P97364" s="63"/>
      <c r="Q97364" s="63"/>
    </row>
    <row r="97365" spans="16:17">
      <c r="P97365" s="63"/>
      <c r="Q97365" s="63"/>
    </row>
    <row r="97366" spans="16:17">
      <c r="P97366" s="63"/>
      <c r="Q97366" s="63"/>
    </row>
    <row r="97367" spans="16:17">
      <c r="P97367" s="63"/>
      <c r="Q97367" s="63"/>
    </row>
    <row r="97368" spans="16:17">
      <c r="P97368" s="63"/>
      <c r="Q97368" s="63"/>
    </row>
    <row r="97369" spans="16:17">
      <c r="P97369" s="63"/>
      <c r="Q97369" s="63"/>
    </row>
    <row r="97370" spans="16:17">
      <c r="P97370" s="63"/>
      <c r="Q97370" s="63"/>
    </row>
    <row r="97371" spans="16:17">
      <c r="P97371" s="63"/>
      <c r="Q97371" s="63"/>
    </row>
    <row r="97372" spans="16:17">
      <c r="P97372" s="63"/>
      <c r="Q97372" s="63"/>
    </row>
    <row r="97373" spans="16:17">
      <c r="P97373" s="63"/>
      <c r="Q97373" s="63"/>
    </row>
    <row r="97374" spans="16:17">
      <c r="P97374" s="63"/>
      <c r="Q97374" s="63"/>
    </row>
    <row r="97375" spans="16:17">
      <c r="P97375" s="63"/>
      <c r="Q97375" s="63"/>
    </row>
    <row r="97376" spans="16:17">
      <c r="P97376" s="63"/>
      <c r="Q97376" s="63"/>
    </row>
    <row r="97377" spans="16:17">
      <c r="P97377" s="63"/>
      <c r="Q97377" s="63"/>
    </row>
    <row r="97378" spans="16:17">
      <c r="P97378" s="63"/>
      <c r="Q97378" s="63"/>
    </row>
    <row r="97379" spans="16:17">
      <c r="P97379" s="63"/>
      <c r="Q97379" s="63"/>
    </row>
    <row r="97380" spans="16:17">
      <c r="P97380" s="63"/>
      <c r="Q97380" s="63"/>
    </row>
    <row r="97381" spans="16:17">
      <c r="P97381" s="63"/>
      <c r="Q97381" s="63"/>
    </row>
    <row r="97382" spans="16:17">
      <c r="P97382" s="63"/>
      <c r="Q97382" s="63"/>
    </row>
    <row r="97383" spans="16:17">
      <c r="P97383" s="63"/>
      <c r="Q97383" s="63"/>
    </row>
    <row r="97384" spans="16:17">
      <c r="P97384" s="63"/>
      <c r="Q97384" s="63"/>
    </row>
    <row r="97385" spans="16:17">
      <c r="P97385" s="63"/>
      <c r="Q97385" s="63"/>
    </row>
    <row r="97386" spans="16:17">
      <c r="P97386" s="63"/>
      <c r="Q97386" s="63"/>
    </row>
    <row r="97387" spans="16:17">
      <c r="P97387" s="63"/>
      <c r="Q97387" s="63"/>
    </row>
    <row r="97388" spans="16:17">
      <c r="P97388" s="63"/>
      <c r="Q97388" s="63"/>
    </row>
    <row r="97389" spans="16:17">
      <c r="P97389" s="63"/>
      <c r="Q97389" s="63"/>
    </row>
    <row r="97390" spans="16:17">
      <c r="P97390" s="63"/>
      <c r="Q97390" s="63"/>
    </row>
    <row r="97391" spans="16:17">
      <c r="P97391" s="63"/>
      <c r="Q97391" s="63"/>
    </row>
    <row r="97392" spans="16:17">
      <c r="P97392" s="63"/>
      <c r="Q97392" s="63"/>
    </row>
    <row r="97393" spans="16:17">
      <c r="P97393" s="63"/>
      <c r="Q97393" s="63"/>
    </row>
    <row r="97394" spans="16:17">
      <c r="P97394" s="63"/>
      <c r="Q97394" s="63"/>
    </row>
    <row r="97395" spans="16:17">
      <c r="P97395" s="63"/>
      <c r="Q97395" s="63"/>
    </row>
    <row r="97396" spans="16:17">
      <c r="P97396" s="63"/>
      <c r="Q97396" s="63"/>
    </row>
    <row r="97397" spans="16:17">
      <c r="P97397" s="63"/>
      <c r="Q97397" s="63"/>
    </row>
    <row r="97398" spans="16:17">
      <c r="P97398" s="63"/>
      <c r="Q97398" s="63"/>
    </row>
    <row r="97399" spans="16:17">
      <c r="P97399" s="63"/>
      <c r="Q97399" s="63"/>
    </row>
    <row r="97400" spans="16:17">
      <c r="P97400" s="63"/>
      <c r="Q97400" s="63"/>
    </row>
    <row r="97401" spans="16:17">
      <c r="P97401" s="63"/>
      <c r="Q97401" s="63"/>
    </row>
    <row r="97402" spans="16:17">
      <c r="P97402" s="63"/>
      <c r="Q97402" s="63"/>
    </row>
    <row r="97403" spans="16:17">
      <c r="P97403" s="63"/>
      <c r="Q97403" s="63"/>
    </row>
    <row r="97404" spans="16:17">
      <c r="P97404" s="63"/>
      <c r="Q97404" s="63"/>
    </row>
    <row r="97405" spans="16:17">
      <c r="P97405" s="63"/>
      <c r="Q97405" s="63"/>
    </row>
    <row r="97406" spans="16:17">
      <c r="P97406" s="63"/>
      <c r="Q97406" s="63"/>
    </row>
    <row r="97407" spans="16:17">
      <c r="P97407" s="63"/>
      <c r="Q97407" s="63"/>
    </row>
    <row r="97408" spans="16:17">
      <c r="P97408" s="63"/>
      <c r="Q97408" s="63"/>
    </row>
    <row r="97409" spans="16:17">
      <c r="P97409" s="63"/>
      <c r="Q97409" s="63"/>
    </row>
    <row r="97410" spans="16:17">
      <c r="P97410" s="63"/>
      <c r="Q97410" s="63"/>
    </row>
    <row r="97411" spans="16:17">
      <c r="P97411" s="63"/>
      <c r="Q97411" s="63"/>
    </row>
    <row r="97412" spans="16:17">
      <c r="P97412" s="63"/>
      <c r="Q97412" s="63"/>
    </row>
    <row r="97413" spans="16:17">
      <c r="P97413" s="63"/>
      <c r="Q97413" s="63"/>
    </row>
    <row r="97414" spans="16:17">
      <c r="P97414" s="63"/>
      <c r="Q97414" s="63"/>
    </row>
    <row r="97415" spans="16:17">
      <c r="P97415" s="63"/>
      <c r="Q97415" s="63"/>
    </row>
    <row r="97416" spans="16:17">
      <c r="P97416" s="63"/>
      <c r="Q97416" s="63"/>
    </row>
    <row r="97417" spans="16:17">
      <c r="P97417" s="63"/>
      <c r="Q97417" s="63"/>
    </row>
    <row r="97418" spans="16:17">
      <c r="P97418" s="63"/>
      <c r="Q97418" s="63"/>
    </row>
    <row r="97419" spans="16:17">
      <c r="P97419" s="63"/>
      <c r="Q97419" s="63"/>
    </row>
    <row r="97420" spans="16:17">
      <c r="P97420" s="63"/>
      <c r="Q97420" s="63"/>
    </row>
    <row r="97421" spans="16:17">
      <c r="P97421" s="63"/>
      <c r="Q97421" s="63"/>
    </row>
    <row r="97422" spans="16:17">
      <c r="P97422" s="63"/>
      <c r="Q97422" s="63"/>
    </row>
    <row r="97423" spans="16:17">
      <c r="P97423" s="63"/>
      <c r="Q97423" s="63"/>
    </row>
    <row r="97424" spans="16:17">
      <c r="P97424" s="63"/>
      <c r="Q97424" s="63"/>
    </row>
    <row r="97425" spans="16:17">
      <c r="P97425" s="63"/>
      <c r="Q97425" s="63"/>
    </row>
    <row r="97426" spans="16:17">
      <c r="P97426" s="63"/>
      <c r="Q97426" s="63"/>
    </row>
    <row r="97427" spans="16:17">
      <c r="P97427" s="63"/>
      <c r="Q97427" s="63"/>
    </row>
    <row r="97428" spans="16:17">
      <c r="P97428" s="63"/>
      <c r="Q97428" s="63"/>
    </row>
    <row r="97429" spans="16:17">
      <c r="P97429" s="63"/>
      <c r="Q97429" s="63"/>
    </row>
    <row r="97430" spans="16:17">
      <c r="P97430" s="63"/>
      <c r="Q97430" s="63"/>
    </row>
    <row r="97431" spans="16:17">
      <c r="P97431" s="63"/>
      <c r="Q97431" s="63"/>
    </row>
    <row r="97432" spans="16:17">
      <c r="P97432" s="63"/>
      <c r="Q97432" s="63"/>
    </row>
    <row r="97433" spans="16:17">
      <c r="P97433" s="63"/>
      <c r="Q97433" s="63"/>
    </row>
    <row r="97434" spans="16:17">
      <c r="P97434" s="63"/>
      <c r="Q97434" s="63"/>
    </row>
    <row r="97435" spans="16:17">
      <c r="P97435" s="63"/>
      <c r="Q97435" s="63"/>
    </row>
    <row r="97436" spans="16:17">
      <c r="P97436" s="63"/>
      <c r="Q97436" s="63"/>
    </row>
    <row r="97437" spans="16:17">
      <c r="P97437" s="63"/>
      <c r="Q97437" s="63"/>
    </row>
    <row r="97438" spans="16:17">
      <c r="P97438" s="63"/>
      <c r="Q97438" s="63"/>
    </row>
    <row r="97439" spans="16:17">
      <c r="P97439" s="63"/>
      <c r="Q97439" s="63"/>
    </row>
    <row r="97440" spans="16:17">
      <c r="P97440" s="63"/>
      <c r="Q97440" s="63"/>
    </row>
    <row r="97441" spans="16:17">
      <c r="P97441" s="63"/>
      <c r="Q97441" s="63"/>
    </row>
    <row r="97442" spans="16:17">
      <c r="P97442" s="63"/>
      <c r="Q97442" s="63"/>
    </row>
    <row r="97443" spans="16:17">
      <c r="P97443" s="63"/>
      <c r="Q97443" s="63"/>
    </row>
    <row r="97444" spans="16:17">
      <c r="P97444" s="63"/>
      <c r="Q97444" s="63"/>
    </row>
    <row r="97445" spans="16:17">
      <c r="P97445" s="63"/>
      <c r="Q97445" s="63"/>
    </row>
    <row r="97446" spans="16:17">
      <c r="P97446" s="63"/>
      <c r="Q97446" s="63"/>
    </row>
    <row r="97447" spans="16:17">
      <c r="P97447" s="63"/>
      <c r="Q97447" s="63"/>
    </row>
    <row r="97448" spans="16:17">
      <c r="P97448" s="63"/>
      <c r="Q97448" s="63"/>
    </row>
    <row r="97449" spans="16:17">
      <c r="P97449" s="63"/>
      <c r="Q97449" s="63"/>
    </row>
    <row r="97450" spans="16:17">
      <c r="P97450" s="63"/>
      <c r="Q97450" s="63"/>
    </row>
    <row r="97451" spans="16:17">
      <c r="P97451" s="63"/>
      <c r="Q97451" s="63"/>
    </row>
    <row r="97452" spans="16:17">
      <c r="P97452" s="63"/>
      <c r="Q97452" s="63"/>
    </row>
    <row r="97453" spans="16:17">
      <c r="P97453" s="63"/>
      <c r="Q97453" s="63"/>
    </row>
    <row r="97454" spans="16:17">
      <c r="P97454" s="63"/>
      <c r="Q97454" s="63"/>
    </row>
    <row r="97455" spans="16:17">
      <c r="P97455" s="63"/>
      <c r="Q97455" s="63"/>
    </row>
    <row r="97456" spans="16:17">
      <c r="P97456" s="63"/>
      <c r="Q97456" s="63"/>
    </row>
    <row r="97457" spans="16:17">
      <c r="P97457" s="63"/>
      <c r="Q97457" s="63"/>
    </row>
    <row r="97458" spans="16:17">
      <c r="P97458" s="63"/>
      <c r="Q97458" s="63"/>
    </row>
    <row r="97459" spans="16:17">
      <c r="P97459" s="63"/>
      <c r="Q97459" s="63"/>
    </row>
    <row r="97460" spans="16:17">
      <c r="P97460" s="63"/>
      <c r="Q97460" s="63"/>
    </row>
    <row r="97461" spans="16:17">
      <c r="P97461" s="63"/>
      <c r="Q97461" s="63"/>
    </row>
    <row r="97462" spans="16:17">
      <c r="P97462" s="63"/>
      <c r="Q97462" s="63"/>
    </row>
    <row r="97463" spans="16:17">
      <c r="P97463" s="63"/>
      <c r="Q97463" s="63"/>
    </row>
    <row r="97464" spans="16:17">
      <c r="P97464" s="63"/>
      <c r="Q97464" s="63"/>
    </row>
    <row r="97465" spans="16:17">
      <c r="P97465" s="63"/>
      <c r="Q97465" s="63"/>
    </row>
    <row r="97466" spans="16:17">
      <c r="P97466" s="63"/>
      <c r="Q97466" s="63"/>
    </row>
    <row r="97467" spans="16:17">
      <c r="P97467" s="63"/>
      <c r="Q97467" s="63"/>
    </row>
    <row r="97468" spans="16:17">
      <c r="P97468" s="63"/>
      <c r="Q97468" s="63"/>
    </row>
    <row r="97469" spans="16:17">
      <c r="P97469" s="63"/>
      <c r="Q97469" s="63"/>
    </row>
    <row r="97470" spans="16:17">
      <c r="P97470" s="63"/>
      <c r="Q97470" s="63"/>
    </row>
    <row r="97471" spans="16:17">
      <c r="P97471" s="63"/>
      <c r="Q97471" s="63"/>
    </row>
    <row r="97472" spans="16:17">
      <c r="P97472" s="63"/>
      <c r="Q97472" s="63"/>
    </row>
    <row r="97473" spans="16:17">
      <c r="P97473" s="63"/>
      <c r="Q97473" s="63"/>
    </row>
    <row r="97474" spans="16:17">
      <c r="P97474" s="63"/>
      <c r="Q97474" s="63"/>
    </row>
    <row r="97475" spans="16:17">
      <c r="P97475" s="63"/>
      <c r="Q97475" s="63"/>
    </row>
    <row r="97476" spans="16:17">
      <c r="P97476" s="63"/>
      <c r="Q97476" s="63"/>
    </row>
    <row r="97477" spans="16:17">
      <c r="P97477" s="63"/>
      <c r="Q97477" s="63"/>
    </row>
    <row r="97478" spans="16:17">
      <c r="P97478" s="63"/>
      <c r="Q97478" s="63"/>
    </row>
    <row r="97479" spans="16:17">
      <c r="P97479" s="63"/>
      <c r="Q97479" s="63"/>
    </row>
    <row r="97480" spans="16:17">
      <c r="P97480" s="63"/>
      <c r="Q97480" s="63"/>
    </row>
    <row r="97481" spans="16:17">
      <c r="P97481" s="63"/>
      <c r="Q97481" s="63"/>
    </row>
    <row r="97482" spans="16:17">
      <c r="P97482" s="63"/>
      <c r="Q97482" s="63"/>
    </row>
    <row r="97483" spans="16:17">
      <c r="P97483" s="63"/>
      <c r="Q97483" s="63"/>
    </row>
    <row r="97484" spans="16:17">
      <c r="P97484" s="63"/>
      <c r="Q97484" s="63"/>
    </row>
    <row r="97485" spans="16:17">
      <c r="P97485" s="63"/>
      <c r="Q97485" s="63"/>
    </row>
    <row r="97486" spans="16:17">
      <c r="P97486" s="63"/>
      <c r="Q97486" s="63"/>
    </row>
    <row r="97487" spans="16:17">
      <c r="P97487" s="63"/>
      <c r="Q97487" s="63"/>
    </row>
    <row r="97488" spans="16:17">
      <c r="P97488" s="63"/>
      <c r="Q97488" s="63"/>
    </row>
    <row r="97489" spans="16:17">
      <c r="P97489" s="63"/>
      <c r="Q97489" s="63"/>
    </row>
    <row r="97490" spans="16:17">
      <c r="P97490" s="63"/>
      <c r="Q97490" s="63"/>
    </row>
    <row r="97491" spans="16:17">
      <c r="P97491" s="63"/>
      <c r="Q97491" s="63"/>
    </row>
    <row r="97492" spans="16:17">
      <c r="P97492" s="63"/>
      <c r="Q97492" s="63"/>
    </row>
    <row r="97493" spans="16:17">
      <c r="P97493" s="63"/>
      <c r="Q97493" s="63"/>
    </row>
    <row r="97494" spans="16:17">
      <c r="P97494" s="63"/>
      <c r="Q97494" s="63"/>
    </row>
    <row r="97495" spans="16:17">
      <c r="P97495" s="63"/>
      <c r="Q97495" s="63"/>
    </row>
    <row r="97496" spans="16:17">
      <c r="P97496" s="63"/>
      <c r="Q97496" s="63"/>
    </row>
    <row r="97497" spans="16:17">
      <c r="P97497" s="63"/>
      <c r="Q97497" s="63"/>
    </row>
    <row r="97498" spans="16:17">
      <c r="P97498" s="63"/>
      <c r="Q97498" s="63"/>
    </row>
    <row r="97499" spans="16:17">
      <c r="P97499" s="63"/>
      <c r="Q97499" s="63"/>
    </row>
    <row r="97500" spans="16:17">
      <c r="P97500" s="63"/>
      <c r="Q97500" s="63"/>
    </row>
    <row r="97501" spans="16:17">
      <c r="P97501" s="63"/>
      <c r="Q97501" s="63"/>
    </row>
    <row r="97502" spans="16:17">
      <c r="P97502" s="63"/>
      <c r="Q97502" s="63"/>
    </row>
    <row r="97503" spans="16:17">
      <c r="P97503" s="63"/>
      <c r="Q97503" s="63"/>
    </row>
    <row r="97504" spans="16:17">
      <c r="P97504" s="63"/>
      <c r="Q97504" s="63"/>
    </row>
    <row r="97505" spans="16:17">
      <c r="P97505" s="63"/>
      <c r="Q97505" s="63"/>
    </row>
    <row r="97506" spans="16:17">
      <c r="P97506" s="63"/>
      <c r="Q97506" s="63"/>
    </row>
    <row r="97507" spans="16:17">
      <c r="P97507" s="63"/>
      <c r="Q97507" s="63"/>
    </row>
    <row r="97508" spans="16:17">
      <c r="P97508" s="63"/>
      <c r="Q97508" s="63"/>
    </row>
    <row r="97509" spans="16:17">
      <c r="P97509" s="63"/>
      <c r="Q97509" s="63"/>
    </row>
    <row r="97510" spans="16:17">
      <c r="P97510" s="63"/>
      <c r="Q97510" s="63"/>
    </row>
    <row r="97511" spans="16:17">
      <c r="P97511" s="63"/>
      <c r="Q97511" s="63"/>
    </row>
    <row r="97512" spans="16:17">
      <c r="P97512" s="63"/>
      <c r="Q97512" s="63"/>
    </row>
    <row r="97513" spans="16:17">
      <c r="P97513" s="63"/>
      <c r="Q97513" s="63"/>
    </row>
    <row r="97514" spans="16:17">
      <c r="P97514" s="63"/>
      <c r="Q97514" s="63"/>
    </row>
    <row r="97515" spans="16:17">
      <c r="P97515" s="63"/>
      <c r="Q97515" s="63"/>
    </row>
    <row r="97516" spans="16:17">
      <c r="P97516" s="63"/>
      <c r="Q97516" s="63"/>
    </row>
    <row r="97517" spans="16:17">
      <c r="P97517" s="63"/>
      <c r="Q97517" s="63"/>
    </row>
    <row r="97518" spans="16:17">
      <c r="P97518" s="63"/>
      <c r="Q97518" s="63"/>
    </row>
    <row r="97519" spans="16:17">
      <c r="P97519" s="63"/>
      <c r="Q97519" s="63"/>
    </row>
    <row r="97520" spans="16:17">
      <c r="P97520" s="63"/>
      <c r="Q97520" s="63"/>
    </row>
    <row r="97521" spans="16:17">
      <c r="P97521" s="63"/>
      <c r="Q97521" s="63"/>
    </row>
    <row r="97522" spans="16:17">
      <c r="P97522" s="63"/>
      <c r="Q97522" s="63"/>
    </row>
    <row r="97523" spans="16:17">
      <c r="P97523" s="63"/>
      <c r="Q97523" s="63"/>
    </row>
    <row r="97524" spans="16:17">
      <c r="P97524" s="63"/>
      <c r="Q97524" s="63"/>
    </row>
    <row r="97525" spans="16:17">
      <c r="P97525" s="63"/>
      <c r="Q97525" s="63"/>
    </row>
    <row r="97526" spans="16:17">
      <c r="P97526" s="63"/>
      <c r="Q97526" s="63"/>
    </row>
    <row r="97527" spans="16:17">
      <c r="P97527" s="63"/>
      <c r="Q97527" s="63"/>
    </row>
    <row r="97528" spans="16:17">
      <c r="P97528" s="63"/>
      <c r="Q97528" s="63"/>
    </row>
    <row r="97529" spans="16:17">
      <c r="P97529" s="63"/>
      <c r="Q97529" s="63"/>
    </row>
    <row r="97530" spans="16:17">
      <c r="P97530" s="63"/>
      <c r="Q97530" s="63"/>
    </row>
    <row r="97531" spans="16:17">
      <c r="P97531" s="63"/>
      <c r="Q97531" s="63"/>
    </row>
    <row r="97532" spans="16:17">
      <c r="P97532" s="63"/>
      <c r="Q97532" s="63"/>
    </row>
    <row r="97533" spans="16:17">
      <c r="P97533" s="63"/>
      <c r="Q97533" s="63"/>
    </row>
    <row r="97534" spans="16:17">
      <c r="P97534" s="63"/>
      <c r="Q97534" s="63"/>
    </row>
    <row r="97535" spans="16:17">
      <c r="P97535" s="63"/>
      <c r="Q97535" s="63"/>
    </row>
    <row r="97536" spans="16:17">
      <c r="P97536" s="63"/>
      <c r="Q97536" s="63"/>
    </row>
    <row r="97537" spans="16:17">
      <c r="P97537" s="63"/>
      <c r="Q97537" s="63"/>
    </row>
    <row r="97538" spans="16:17">
      <c r="P97538" s="63"/>
      <c r="Q97538" s="63"/>
    </row>
    <row r="97539" spans="16:17">
      <c r="P97539" s="63"/>
      <c r="Q97539" s="63"/>
    </row>
    <row r="97540" spans="16:17">
      <c r="P97540" s="63"/>
      <c r="Q97540" s="63"/>
    </row>
    <row r="97541" spans="16:17">
      <c r="P97541" s="63"/>
      <c r="Q97541" s="63"/>
    </row>
    <row r="97542" spans="16:17">
      <c r="P97542" s="63"/>
      <c r="Q97542" s="63"/>
    </row>
    <row r="97543" spans="16:17">
      <c r="P97543" s="63"/>
      <c r="Q97543" s="63"/>
    </row>
    <row r="97544" spans="16:17">
      <c r="P97544" s="63"/>
      <c r="Q97544" s="63"/>
    </row>
    <row r="97545" spans="16:17">
      <c r="P97545" s="63"/>
      <c r="Q97545" s="63"/>
    </row>
    <row r="97546" spans="16:17">
      <c r="P97546" s="63"/>
      <c r="Q97546" s="63"/>
    </row>
    <row r="97547" spans="16:17">
      <c r="P97547" s="63"/>
      <c r="Q97547" s="63"/>
    </row>
    <row r="97548" spans="16:17">
      <c r="P97548" s="63"/>
      <c r="Q97548" s="63"/>
    </row>
    <row r="97549" spans="16:17">
      <c r="P97549" s="63"/>
      <c r="Q97549" s="63"/>
    </row>
    <row r="97550" spans="16:17">
      <c r="P97550" s="63"/>
      <c r="Q97550" s="63"/>
    </row>
    <row r="97551" spans="16:17">
      <c r="P97551" s="63"/>
      <c r="Q97551" s="63"/>
    </row>
    <row r="97552" spans="16:17">
      <c r="P97552" s="63"/>
      <c r="Q97552" s="63"/>
    </row>
    <row r="97553" spans="16:17">
      <c r="P97553" s="63"/>
      <c r="Q97553" s="63"/>
    </row>
    <row r="97554" spans="16:17">
      <c r="P97554" s="63"/>
      <c r="Q97554" s="63"/>
    </row>
    <row r="97555" spans="16:17">
      <c r="P97555" s="63"/>
      <c r="Q97555" s="63"/>
    </row>
    <row r="97556" spans="16:17">
      <c r="P97556" s="63"/>
      <c r="Q97556" s="63"/>
    </row>
    <row r="97557" spans="16:17">
      <c r="P97557" s="63"/>
      <c r="Q97557" s="63"/>
    </row>
    <row r="97558" spans="16:17">
      <c r="P97558" s="63"/>
      <c r="Q97558" s="63"/>
    </row>
    <row r="97559" spans="16:17">
      <c r="P97559" s="63"/>
      <c r="Q97559" s="63"/>
    </row>
    <row r="97560" spans="16:17">
      <c r="P97560" s="63"/>
      <c r="Q97560" s="63"/>
    </row>
    <row r="97561" spans="16:17">
      <c r="P97561" s="63"/>
      <c r="Q97561" s="63"/>
    </row>
    <row r="97562" spans="16:17">
      <c r="P97562" s="63"/>
      <c r="Q97562" s="63"/>
    </row>
    <row r="97563" spans="16:17">
      <c r="P97563" s="63"/>
      <c r="Q97563" s="63"/>
    </row>
    <row r="97564" spans="16:17">
      <c r="P97564" s="63"/>
      <c r="Q97564" s="63"/>
    </row>
    <row r="97565" spans="16:17">
      <c r="P97565" s="63"/>
      <c r="Q97565" s="63"/>
    </row>
    <row r="97566" spans="16:17">
      <c r="P97566" s="63"/>
      <c r="Q97566" s="63"/>
    </row>
    <row r="97567" spans="16:17">
      <c r="P97567" s="63"/>
      <c r="Q97567" s="63"/>
    </row>
    <row r="97568" spans="16:17">
      <c r="P97568" s="63"/>
      <c r="Q97568" s="63"/>
    </row>
    <row r="97569" spans="16:17">
      <c r="P97569" s="63"/>
      <c r="Q97569" s="63"/>
    </row>
    <row r="97570" spans="16:17">
      <c r="P97570" s="63"/>
      <c r="Q97570" s="63"/>
    </row>
    <row r="97571" spans="16:17">
      <c r="P97571" s="63"/>
      <c r="Q97571" s="63"/>
    </row>
    <row r="97572" spans="16:17">
      <c r="P97572" s="63"/>
      <c r="Q97572" s="63"/>
    </row>
    <row r="97573" spans="16:17">
      <c r="P97573" s="63"/>
      <c r="Q97573" s="63"/>
    </row>
    <row r="97574" spans="16:17">
      <c r="P97574" s="63"/>
      <c r="Q97574" s="63"/>
    </row>
    <row r="97575" spans="16:17">
      <c r="P97575" s="63"/>
      <c r="Q97575" s="63"/>
    </row>
    <row r="97576" spans="16:17">
      <c r="P97576" s="63"/>
      <c r="Q97576" s="63"/>
    </row>
    <row r="97577" spans="16:17">
      <c r="P97577" s="63"/>
      <c r="Q97577" s="63"/>
    </row>
    <row r="97578" spans="16:17">
      <c r="P97578" s="63"/>
      <c r="Q97578" s="63"/>
    </row>
    <row r="97579" spans="16:17">
      <c r="P97579" s="63"/>
      <c r="Q97579" s="63"/>
    </row>
    <row r="97580" spans="16:17">
      <c r="P97580" s="63"/>
      <c r="Q97580" s="63"/>
    </row>
    <row r="97581" spans="16:17">
      <c r="P97581" s="63"/>
      <c r="Q97581" s="63"/>
    </row>
    <row r="97582" spans="16:17">
      <c r="P97582" s="63"/>
      <c r="Q97582" s="63"/>
    </row>
    <row r="97583" spans="16:17">
      <c r="P97583" s="63"/>
      <c r="Q97583" s="63"/>
    </row>
    <row r="97584" spans="16:17">
      <c r="P97584" s="63"/>
      <c r="Q97584" s="63"/>
    </row>
    <row r="97585" spans="16:17">
      <c r="P97585" s="63"/>
      <c r="Q97585" s="63"/>
    </row>
    <row r="97586" spans="16:17">
      <c r="P97586" s="63"/>
      <c r="Q97586" s="63"/>
    </row>
    <row r="97587" spans="16:17">
      <c r="P97587" s="63"/>
      <c r="Q97587" s="63"/>
    </row>
    <row r="97588" spans="16:17">
      <c r="P97588" s="63"/>
      <c r="Q97588" s="63"/>
    </row>
    <row r="97589" spans="16:17">
      <c r="P97589" s="63"/>
      <c r="Q97589" s="63"/>
    </row>
    <row r="97590" spans="16:17">
      <c r="P97590" s="63"/>
      <c r="Q97590" s="63"/>
    </row>
    <row r="97591" spans="16:17">
      <c r="P97591" s="63"/>
      <c r="Q97591" s="63"/>
    </row>
    <row r="97592" spans="16:17">
      <c r="P97592" s="63"/>
      <c r="Q97592" s="63"/>
    </row>
    <row r="97593" spans="16:17">
      <c r="P97593" s="63"/>
      <c r="Q97593" s="63"/>
    </row>
    <row r="97594" spans="16:17">
      <c r="P97594" s="63"/>
      <c r="Q97594" s="63"/>
    </row>
    <row r="97595" spans="16:17">
      <c r="P97595" s="63"/>
      <c r="Q97595" s="63"/>
    </row>
    <row r="97596" spans="16:17">
      <c r="P97596" s="63"/>
      <c r="Q97596" s="63"/>
    </row>
    <row r="97597" spans="16:17">
      <c r="P97597" s="63"/>
      <c r="Q97597" s="63"/>
    </row>
    <row r="97598" spans="16:17">
      <c r="P97598" s="63"/>
      <c r="Q97598" s="63"/>
    </row>
    <row r="97599" spans="16:17">
      <c r="P97599" s="63"/>
      <c r="Q97599" s="63"/>
    </row>
    <row r="97600" spans="16:17">
      <c r="P97600" s="63"/>
      <c r="Q97600" s="63"/>
    </row>
    <row r="97601" spans="16:17">
      <c r="P97601" s="63"/>
      <c r="Q97601" s="63"/>
    </row>
    <row r="97602" spans="16:17">
      <c r="P97602" s="63"/>
      <c r="Q97602" s="63"/>
    </row>
    <row r="97603" spans="16:17">
      <c r="P97603" s="63"/>
      <c r="Q97603" s="63"/>
    </row>
    <row r="97604" spans="16:17">
      <c r="P97604" s="63"/>
      <c r="Q97604" s="63"/>
    </row>
    <row r="97605" spans="16:17">
      <c r="P97605" s="63"/>
      <c r="Q97605" s="63"/>
    </row>
    <row r="97606" spans="16:17">
      <c r="P97606" s="63"/>
      <c r="Q97606" s="63"/>
    </row>
    <row r="97607" spans="16:17">
      <c r="P97607" s="63"/>
      <c r="Q97607" s="63"/>
    </row>
    <row r="97608" spans="16:17">
      <c r="P97608" s="63"/>
      <c r="Q97608" s="63"/>
    </row>
    <row r="97609" spans="16:17">
      <c r="P97609" s="63"/>
      <c r="Q97609" s="63"/>
    </row>
    <row r="97610" spans="16:17">
      <c r="P97610" s="63"/>
      <c r="Q97610" s="63"/>
    </row>
    <row r="97611" spans="16:17">
      <c r="P97611" s="63"/>
      <c r="Q97611" s="63"/>
    </row>
    <row r="97612" spans="16:17">
      <c r="P97612" s="63"/>
      <c r="Q97612" s="63"/>
    </row>
    <row r="97613" spans="16:17">
      <c r="P97613" s="63"/>
      <c r="Q97613" s="63"/>
    </row>
    <row r="97614" spans="16:17">
      <c r="P97614" s="63"/>
      <c r="Q97614" s="63"/>
    </row>
    <row r="97615" spans="16:17">
      <c r="P97615" s="63"/>
      <c r="Q97615" s="63"/>
    </row>
    <row r="97616" spans="16:17">
      <c r="P97616" s="63"/>
      <c r="Q97616" s="63"/>
    </row>
    <row r="97617" spans="16:17">
      <c r="P97617" s="63"/>
      <c r="Q97617" s="63"/>
    </row>
    <row r="97618" spans="16:17">
      <c r="P97618" s="63"/>
      <c r="Q97618" s="63"/>
    </row>
    <row r="97619" spans="16:17">
      <c r="P97619" s="63"/>
      <c r="Q97619" s="63"/>
    </row>
    <row r="97620" spans="16:17">
      <c r="P97620" s="63"/>
      <c r="Q97620" s="63"/>
    </row>
    <row r="97621" spans="16:17">
      <c r="P97621" s="63"/>
      <c r="Q97621" s="63"/>
    </row>
    <row r="97622" spans="16:17">
      <c r="P97622" s="63"/>
      <c r="Q97622" s="63"/>
    </row>
    <row r="97623" spans="16:17">
      <c r="P97623" s="63"/>
      <c r="Q97623" s="63"/>
    </row>
    <row r="97624" spans="16:17">
      <c r="P97624" s="63"/>
      <c r="Q97624" s="63"/>
    </row>
    <row r="97625" spans="16:17">
      <c r="P97625" s="63"/>
      <c r="Q97625" s="63"/>
    </row>
    <row r="97626" spans="16:17">
      <c r="P97626" s="63"/>
      <c r="Q97626" s="63"/>
    </row>
    <row r="97627" spans="16:17">
      <c r="P97627" s="63"/>
      <c r="Q97627" s="63"/>
    </row>
    <row r="97628" spans="16:17">
      <c r="P97628" s="63"/>
      <c r="Q97628" s="63"/>
    </row>
    <row r="97629" spans="16:17">
      <c r="P97629" s="63"/>
      <c r="Q97629" s="63"/>
    </row>
    <row r="97630" spans="16:17">
      <c r="P97630" s="63"/>
      <c r="Q97630" s="63"/>
    </row>
    <row r="97631" spans="16:17">
      <c r="P97631" s="63"/>
      <c r="Q97631" s="63"/>
    </row>
    <row r="97632" spans="16:17">
      <c r="P97632" s="63"/>
      <c r="Q97632" s="63"/>
    </row>
    <row r="97633" spans="16:17">
      <c r="P97633" s="63"/>
      <c r="Q97633" s="63"/>
    </row>
    <row r="97634" spans="16:17">
      <c r="P97634" s="63"/>
      <c r="Q97634" s="63"/>
    </row>
    <row r="97635" spans="16:17">
      <c r="P97635" s="63"/>
      <c r="Q97635" s="63"/>
    </row>
    <row r="97636" spans="16:17">
      <c r="P97636" s="63"/>
      <c r="Q97636" s="63"/>
    </row>
    <row r="97637" spans="16:17">
      <c r="P97637" s="63"/>
      <c r="Q97637" s="63"/>
    </row>
    <row r="97638" spans="16:17">
      <c r="P97638" s="63"/>
      <c r="Q97638" s="63"/>
    </row>
    <row r="97639" spans="16:17">
      <c r="P97639" s="63"/>
      <c r="Q97639" s="63"/>
    </row>
    <row r="97640" spans="16:17">
      <c r="P97640" s="63"/>
      <c r="Q97640" s="63"/>
    </row>
    <row r="97641" spans="16:17">
      <c r="P97641" s="63"/>
      <c r="Q97641" s="63"/>
    </row>
    <row r="97642" spans="16:17">
      <c r="P97642" s="63"/>
      <c r="Q97642" s="63"/>
    </row>
    <row r="97643" spans="16:17">
      <c r="P97643" s="63"/>
      <c r="Q97643" s="63"/>
    </row>
    <row r="97644" spans="16:17">
      <c r="P97644" s="63"/>
      <c r="Q97644" s="63"/>
    </row>
    <row r="97645" spans="16:17">
      <c r="P97645" s="63"/>
      <c r="Q97645" s="63"/>
    </row>
    <row r="97646" spans="16:17">
      <c r="P97646" s="63"/>
      <c r="Q97646" s="63"/>
    </row>
    <row r="97647" spans="16:17">
      <c r="P97647" s="63"/>
      <c r="Q97647" s="63"/>
    </row>
    <row r="97648" spans="16:17">
      <c r="P97648" s="63"/>
      <c r="Q97648" s="63"/>
    </row>
    <row r="97649" spans="16:17">
      <c r="P97649" s="63"/>
      <c r="Q97649" s="63"/>
    </row>
    <row r="97650" spans="16:17">
      <c r="P97650" s="63"/>
      <c r="Q97650" s="63"/>
    </row>
    <row r="97651" spans="16:17">
      <c r="P97651" s="63"/>
      <c r="Q97651" s="63"/>
    </row>
    <row r="97652" spans="16:17">
      <c r="P97652" s="63"/>
      <c r="Q97652" s="63"/>
    </row>
    <row r="97653" spans="16:17">
      <c r="P97653" s="63"/>
      <c r="Q97653" s="63"/>
    </row>
    <row r="97654" spans="16:17">
      <c r="P97654" s="63"/>
      <c r="Q97654" s="63"/>
    </row>
    <row r="97655" spans="16:17">
      <c r="P97655" s="63"/>
      <c r="Q97655" s="63"/>
    </row>
    <row r="97656" spans="16:17">
      <c r="P97656" s="63"/>
      <c r="Q97656" s="63"/>
    </row>
    <row r="97657" spans="16:17">
      <c r="P97657" s="63"/>
      <c r="Q97657" s="63"/>
    </row>
    <row r="97658" spans="16:17">
      <c r="P97658" s="63"/>
      <c r="Q97658" s="63"/>
    </row>
    <row r="97659" spans="16:17">
      <c r="P97659" s="63"/>
      <c r="Q97659" s="63"/>
    </row>
    <row r="97660" spans="16:17">
      <c r="P97660" s="63"/>
      <c r="Q97660" s="63"/>
    </row>
    <row r="97661" spans="16:17">
      <c r="P97661" s="63"/>
      <c r="Q97661" s="63"/>
    </row>
    <row r="97662" spans="16:17">
      <c r="P97662" s="63"/>
      <c r="Q97662" s="63"/>
    </row>
    <row r="97663" spans="16:17">
      <c r="P97663" s="63"/>
      <c r="Q97663" s="63"/>
    </row>
    <row r="97664" spans="16:17">
      <c r="P97664" s="63"/>
      <c r="Q97664" s="63"/>
    </row>
    <row r="97665" spans="16:17">
      <c r="P97665" s="63"/>
      <c r="Q97665" s="63"/>
    </row>
    <row r="97666" spans="16:17">
      <c r="P97666" s="63"/>
      <c r="Q97666" s="63"/>
    </row>
    <row r="97667" spans="16:17">
      <c r="P97667" s="63"/>
      <c r="Q97667" s="63"/>
    </row>
    <row r="97668" spans="16:17">
      <c r="P97668" s="63"/>
      <c r="Q97668" s="63"/>
    </row>
    <row r="97669" spans="16:17">
      <c r="P97669" s="63"/>
      <c r="Q97669" s="63"/>
    </row>
    <row r="97670" spans="16:17">
      <c r="P97670" s="63"/>
      <c r="Q97670" s="63"/>
    </row>
    <row r="97671" spans="16:17">
      <c r="P97671" s="63"/>
      <c r="Q97671" s="63"/>
    </row>
    <row r="97672" spans="16:17">
      <c r="P97672" s="63"/>
      <c r="Q97672" s="63"/>
    </row>
    <row r="97673" spans="16:17">
      <c r="P97673" s="63"/>
      <c r="Q97673" s="63"/>
    </row>
    <row r="97674" spans="16:17">
      <c r="P97674" s="63"/>
      <c r="Q97674" s="63"/>
    </row>
    <row r="97675" spans="16:17">
      <c r="P97675" s="63"/>
      <c r="Q97675" s="63"/>
    </row>
    <row r="97676" spans="16:17">
      <c r="P97676" s="63"/>
      <c r="Q97676" s="63"/>
    </row>
    <row r="97677" spans="16:17">
      <c r="P97677" s="63"/>
      <c r="Q97677" s="63"/>
    </row>
    <row r="97678" spans="16:17">
      <c r="P97678" s="63"/>
      <c r="Q97678" s="63"/>
    </row>
    <row r="97679" spans="16:17">
      <c r="P97679" s="63"/>
      <c r="Q97679" s="63"/>
    </row>
    <row r="97680" spans="16:17">
      <c r="P97680" s="63"/>
      <c r="Q97680" s="63"/>
    </row>
    <row r="97681" spans="16:17">
      <c r="P97681" s="63"/>
      <c r="Q97681" s="63"/>
    </row>
    <row r="97682" spans="16:17">
      <c r="P97682" s="63"/>
      <c r="Q97682" s="63"/>
    </row>
    <row r="97683" spans="16:17">
      <c r="P97683" s="63"/>
      <c r="Q97683" s="63"/>
    </row>
    <row r="97684" spans="16:17">
      <c r="P97684" s="63"/>
      <c r="Q97684" s="63"/>
    </row>
    <row r="97685" spans="16:17">
      <c r="P97685" s="63"/>
      <c r="Q97685" s="63"/>
    </row>
    <row r="97686" spans="16:17">
      <c r="P97686" s="63"/>
      <c r="Q97686" s="63"/>
    </row>
    <row r="97687" spans="16:17">
      <c r="P97687" s="63"/>
      <c r="Q97687" s="63"/>
    </row>
    <row r="97688" spans="16:17">
      <c r="P97688" s="63"/>
      <c r="Q97688" s="63"/>
    </row>
    <row r="97689" spans="16:17">
      <c r="P97689" s="63"/>
      <c r="Q97689" s="63"/>
    </row>
    <row r="97690" spans="16:17">
      <c r="P97690" s="63"/>
      <c r="Q97690" s="63"/>
    </row>
    <row r="97691" spans="16:17">
      <c r="P97691" s="63"/>
      <c r="Q97691" s="63"/>
    </row>
    <row r="97692" spans="16:17">
      <c r="P97692" s="63"/>
      <c r="Q97692" s="63"/>
    </row>
    <row r="97693" spans="16:17">
      <c r="P97693" s="63"/>
      <c r="Q97693" s="63"/>
    </row>
    <row r="97694" spans="16:17">
      <c r="P97694" s="63"/>
      <c r="Q97694" s="63"/>
    </row>
    <row r="97695" spans="16:17">
      <c r="P97695" s="63"/>
      <c r="Q97695" s="63"/>
    </row>
    <row r="97696" spans="16:17">
      <c r="P97696" s="63"/>
      <c r="Q97696" s="63"/>
    </row>
    <row r="97697" spans="16:17">
      <c r="P97697" s="63"/>
      <c r="Q97697" s="63"/>
    </row>
    <row r="97698" spans="16:17">
      <c r="P97698" s="63"/>
      <c r="Q97698" s="63"/>
    </row>
    <row r="97699" spans="16:17">
      <c r="P97699" s="63"/>
      <c r="Q97699" s="63"/>
    </row>
    <row r="97700" spans="16:17">
      <c r="P97700" s="63"/>
      <c r="Q97700" s="63"/>
    </row>
    <row r="97701" spans="16:17">
      <c r="P97701" s="63"/>
      <c r="Q97701" s="63"/>
    </row>
    <row r="97702" spans="16:17">
      <c r="P97702" s="63"/>
      <c r="Q97702" s="63"/>
    </row>
    <row r="97703" spans="16:17">
      <c r="P97703" s="63"/>
      <c r="Q97703" s="63"/>
    </row>
    <row r="97704" spans="16:17">
      <c r="P97704" s="63"/>
      <c r="Q97704" s="63"/>
    </row>
    <row r="97705" spans="16:17">
      <c r="P97705" s="63"/>
      <c r="Q97705" s="63"/>
    </row>
    <row r="97706" spans="16:17">
      <c r="P97706" s="63"/>
      <c r="Q97706" s="63"/>
    </row>
    <row r="97707" spans="16:17">
      <c r="P97707" s="63"/>
      <c r="Q97707" s="63"/>
    </row>
    <row r="97708" spans="16:17">
      <c r="P97708" s="63"/>
      <c r="Q97708" s="63"/>
    </row>
    <row r="97709" spans="16:17">
      <c r="P97709" s="63"/>
      <c r="Q97709" s="63"/>
    </row>
    <row r="97710" spans="16:17">
      <c r="P97710" s="63"/>
      <c r="Q97710" s="63"/>
    </row>
    <row r="97711" spans="16:17">
      <c r="P97711" s="63"/>
      <c r="Q97711" s="63"/>
    </row>
    <row r="97712" spans="16:17">
      <c r="P97712" s="63"/>
      <c r="Q97712" s="63"/>
    </row>
    <row r="97713" spans="16:17">
      <c r="P97713" s="63"/>
      <c r="Q97713" s="63"/>
    </row>
    <row r="97714" spans="16:17">
      <c r="P97714" s="63"/>
      <c r="Q97714" s="63"/>
    </row>
    <row r="97715" spans="16:17">
      <c r="P97715" s="63"/>
      <c r="Q97715" s="63"/>
    </row>
    <row r="97716" spans="16:17">
      <c r="P97716" s="63"/>
      <c r="Q97716" s="63"/>
    </row>
    <row r="97717" spans="16:17">
      <c r="P97717" s="63"/>
      <c r="Q97717" s="63"/>
    </row>
    <row r="97718" spans="16:17">
      <c r="P97718" s="63"/>
      <c r="Q97718" s="63"/>
    </row>
    <row r="97719" spans="16:17">
      <c r="P97719" s="63"/>
      <c r="Q97719" s="63"/>
    </row>
    <row r="97720" spans="16:17">
      <c r="P97720" s="63"/>
      <c r="Q97720" s="63"/>
    </row>
    <row r="97721" spans="16:17">
      <c r="P97721" s="63"/>
      <c r="Q97721" s="63"/>
    </row>
    <row r="97722" spans="16:17">
      <c r="P97722" s="63"/>
      <c r="Q97722" s="63"/>
    </row>
    <row r="97723" spans="16:17">
      <c r="P97723" s="63"/>
      <c r="Q97723" s="63"/>
    </row>
    <row r="97724" spans="16:17">
      <c r="P97724" s="63"/>
      <c r="Q97724" s="63"/>
    </row>
    <row r="97725" spans="16:17">
      <c r="P97725" s="63"/>
      <c r="Q97725" s="63"/>
    </row>
    <row r="97726" spans="16:17">
      <c r="P97726" s="63"/>
      <c r="Q97726" s="63"/>
    </row>
    <row r="97727" spans="16:17">
      <c r="P97727" s="63"/>
      <c r="Q97727" s="63"/>
    </row>
    <row r="97728" spans="16:17">
      <c r="P97728" s="63"/>
      <c r="Q97728" s="63"/>
    </row>
    <row r="97729" spans="16:17">
      <c r="P97729" s="63"/>
      <c r="Q97729" s="63"/>
    </row>
    <row r="97730" spans="16:17">
      <c r="P97730" s="63"/>
      <c r="Q97730" s="63"/>
    </row>
    <row r="97731" spans="16:17">
      <c r="P97731" s="63"/>
      <c r="Q97731" s="63"/>
    </row>
    <row r="97732" spans="16:17">
      <c r="P97732" s="63"/>
      <c r="Q97732" s="63"/>
    </row>
    <row r="97733" spans="16:17">
      <c r="P97733" s="63"/>
      <c r="Q97733" s="63"/>
    </row>
    <row r="97734" spans="16:17">
      <c r="P97734" s="63"/>
      <c r="Q97734" s="63"/>
    </row>
    <row r="97735" spans="16:17">
      <c r="P97735" s="63"/>
      <c r="Q97735" s="63"/>
    </row>
    <row r="97736" spans="16:17">
      <c r="P97736" s="63"/>
      <c r="Q97736" s="63"/>
    </row>
    <row r="97737" spans="16:17">
      <c r="P97737" s="63"/>
      <c r="Q97737" s="63"/>
    </row>
    <row r="97738" spans="16:17">
      <c r="P97738" s="63"/>
      <c r="Q97738" s="63"/>
    </row>
    <row r="97739" spans="16:17">
      <c r="P97739" s="63"/>
      <c r="Q97739" s="63"/>
    </row>
    <row r="97740" spans="16:17">
      <c r="P97740" s="63"/>
      <c r="Q97740" s="63"/>
    </row>
    <row r="97741" spans="16:17">
      <c r="P97741" s="63"/>
      <c r="Q97741" s="63"/>
    </row>
    <row r="97742" spans="16:17">
      <c r="P97742" s="63"/>
      <c r="Q97742" s="63"/>
    </row>
    <row r="97743" spans="16:17">
      <c r="P97743" s="63"/>
      <c r="Q97743" s="63"/>
    </row>
    <row r="97744" spans="16:17">
      <c r="P97744" s="63"/>
      <c r="Q97744" s="63"/>
    </row>
    <row r="97745" spans="16:17">
      <c r="P97745" s="63"/>
      <c r="Q97745" s="63"/>
    </row>
    <row r="97746" spans="16:17">
      <c r="P97746" s="63"/>
      <c r="Q97746" s="63"/>
    </row>
    <row r="97747" spans="16:17">
      <c r="P97747" s="63"/>
      <c r="Q97747" s="63"/>
    </row>
    <row r="97748" spans="16:17">
      <c r="P97748" s="63"/>
      <c r="Q97748" s="63"/>
    </row>
    <row r="97749" spans="16:17">
      <c r="P97749" s="63"/>
      <c r="Q97749" s="63"/>
    </row>
    <row r="97750" spans="16:17">
      <c r="P97750" s="63"/>
      <c r="Q97750" s="63"/>
    </row>
    <row r="97751" spans="16:17">
      <c r="P97751" s="63"/>
      <c r="Q97751" s="63"/>
    </row>
    <row r="97752" spans="16:17">
      <c r="P97752" s="63"/>
      <c r="Q97752" s="63"/>
    </row>
    <row r="97753" spans="16:17">
      <c r="P97753" s="63"/>
      <c r="Q97753" s="63"/>
    </row>
    <row r="97754" spans="16:17">
      <c r="P97754" s="63"/>
      <c r="Q97754" s="63"/>
    </row>
    <row r="97755" spans="16:17">
      <c r="P97755" s="63"/>
      <c r="Q97755" s="63"/>
    </row>
    <row r="97756" spans="16:17">
      <c r="P97756" s="63"/>
      <c r="Q97756" s="63"/>
    </row>
    <row r="97757" spans="16:17">
      <c r="P97757" s="63"/>
      <c r="Q97757" s="63"/>
    </row>
    <row r="97758" spans="16:17">
      <c r="P97758" s="63"/>
      <c r="Q97758" s="63"/>
    </row>
    <row r="97759" spans="16:17">
      <c r="P97759" s="63"/>
      <c r="Q97759" s="63"/>
    </row>
    <row r="97760" spans="16:17">
      <c r="P97760" s="63"/>
      <c r="Q97760" s="63"/>
    </row>
    <row r="97761" spans="16:17">
      <c r="P97761" s="63"/>
      <c r="Q97761" s="63"/>
    </row>
    <row r="97762" spans="16:17">
      <c r="P97762" s="63"/>
      <c r="Q97762" s="63"/>
    </row>
    <row r="97763" spans="16:17">
      <c r="P97763" s="63"/>
      <c r="Q97763" s="63"/>
    </row>
    <row r="97764" spans="16:17">
      <c r="P97764" s="63"/>
      <c r="Q97764" s="63"/>
    </row>
    <row r="97765" spans="16:17">
      <c r="P97765" s="63"/>
      <c r="Q97765" s="63"/>
    </row>
    <row r="97766" spans="16:17">
      <c r="P97766" s="63"/>
      <c r="Q97766" s="63"/>
    </row>
    <row r="97767" spans="16:17">
      <c r="P97767" s="63"/>
      <c r="Q97767" s="63"/>
    </row>
    <row r="97768" spans="16:17">
      <c r="P97768" s="63"/>
      <c r="Q97768" s="63"/>
    </row>
    <row r="97769" spans="16:17">
      <c r="P97769" s="63"/>
      <c r="Q97769" s="63"/>
    </row>
    <row r="97770" spans="16:17">
      <c r="P97770" s="63"/>
      <c r="Q97770" s="63"/>
    </row>
    <row r="97771" spans="16:17">
      <c r="P97771" s="63"/>
      <c r="Q97771" s="63"/>
    </row>
    <row r="97772" spans="16:17">
      <c r="P97772" s="63"/>
      <c r="Q97772" s="63"/>
    </row>
    <row r="97773" spans="16:17">
      <c r="P97773" s="63"/>
      <c r="Q97773" s="63"/>
    </row>
    <row r="97774" spans="16:17">
      <c r="P97774" s="63"/>
      <c r="Q97774" s="63"/>
    </row>
    <row r="97775" spans="16:17">
      <c r="P97775" s="63"/>
      <c r="Q97775" s="63"/>
    </row>
    <row r="97776" spans="16:17">
      <c r="P97776" s="63"/>
      <c r="Q97776" s="63"/>
    </row>
    <row r="97777" spans="16:17">
      <c r="P97777" s="63"/>
      <c r="Q97777" s="63"/>
    </row>
    <row r="97778" spans="16:17">
      <c r="P97778" s="63"/>
      <c r="Q97778" s="63"/>
    </row>
    <row r="97779" spans="16:17">
      <c r="P97779" s="63"/>
      <c r="Q97779" s="63"/>
    </row>
    <row r="97780" spans="16:17">
      <c r="P97780" s="63"/>
      <c r="Q97780" s="63"/>
    </row>
    <row r="97781" spans="16:17">
      <c r="P97781" s="63"/>
      <c r="Q97781" s="63"/>
    </row>
    <row r="97782" spans="16:17">
      <c r="P97782" s="63"/>
      <c r="Q97782" s="63"/>
    </row>
    <row r="97783" spans="16:17">
      <c r="P97783" s="63"/>
      <c r="Q97783" s="63"/>
    </row>
    <row r="97784" spans="16:17">
      <c r="P97784" s="63"/>
      <c r="Q97784" s="63"/>
    </row>
    <row r="97785" spans="16:17">
      <c r="P97785" s="63"/>
      <c r="Q97785" s="63"/>
    </row>
    <row r="97786" spans="16:17">
      <c r="P97786" s="63"/>
      <c r="Q97786" s="63"/>
    </row>
    <row r="97787" spans="16:17">
      <c r="P97787" s="63"/>
      <c r="Q97787" s="63"/>
    </row>
    <row r="97788" spans="16:17">
      <c r="P97788" s="63"/>
      <c r="Q97788" s="63"/>
    </row>
    <row r="97789" spans="16:17">
      <c r="P97789" s="63"/>
      <c r="Q97789" s="63"/>
    </row>
    <row r="97790" spans="16:17">
      <c r="P97790" s="63"/>
      <c r="Q97790" s="63"/>
    </row>
    <row r="97791" spans="16:17">
      <c r="P97791" s="63"/>
      <c r="Q97791" s="63"/>
    </row>
    <row r="97792" spans="16:17">
      <c r="P97792" s="63"/>
      <c r="Q97792" s="63"/>
    </row>
    <row r="97793" spans="16:17">
      <c r="P97793" s="63"/>
      <c r="Q97793" s="63"/>
    </row>
    <row r="97794" spans="16:17">
      <c r="P97794" s="63"/>
      <c r="Q97794" s="63"/>
    </row>
    <row r="97795" spans="16:17">
      <c r="P97795" s="63"/>
      <c r="Q97795" s="63"/>
    </row>
    <row r="97796" spans="16:17">
      <c r="P97796" s="63"/>
      <c r="Q97796" s="63"/>
    </row>
    <row r="97797" spans="16:17">
      <c r="P97797" s="63"/>
      <c r="Q97797" s="63"/>
    </row>
    <row r="97798" spans="16:17">
      <c r="P97798" s="63"/>
      <c r="Q97798" s="63"/>
    </row>
    <row r="97799" spans="16:17">
      <c r="P97799" s="63"/>
      <c r="Q97799" s="63"/>
    </row>
    <row r="97800" spans="16:17">
      <c r="P97800" s="63"/>
      <c r="Q97800" s="63"/>
    </row>
    <row r="97801" spans="16:17">
      <c r="P97801" s="63"/>
      <c r="Q97801" s="63"/>
    </row>
    <row r="97802" spans="16:17">
      <c r="P97802" s="63"/>
      <c r="Q97802" s="63"/>
    </row>
    <row r="97803" spans="16:17">
      <c r="P97803" s="63"/>
      <c r="Q97803" s="63"/>
    </row>
    <row r="97804" spans="16:17">
      <c r="P97804" s="63"/>
      <c r="Q97804" s="63"/>
    </row>
    <row r="97805" spans="16:17">
      <c r="P97805" s="63"/>
      <c r="Q97805" s="63"/>
    </row>
    <row r="97806" spans="16:17">
      <c r="P97806" s="63"/>
      <c r="Q97806" s="63"/>
    </row>
    <row r="97807" spans="16:17">
      <c r="P97807" s="63"/>
      <c r="Q97807" s="63"/>
    </row>
    <row r="97808" spans="16:17">
      <c r="P97808" s="63"/>
      <c r="Q97808" s="63"/>
    </row>
    <row r="97809" spans="16:17">
      <c r="P97809" s="63"/>
      <c r="Q97809" s="63"/>
    </row>
    <row r="97810" spans="16:17">
      <c r="P97810" s="63"/>
      <c r="Q97810" s="63"/>
    </row>
    <row r="97811" spans="16:17">
      <c r="P97811" s="63"/>
      <c r="Q97811" s="63"/>
    </row>
    <row r="97812" spans="16:17">
      <c r="P97812" s="63"/>
      <c r="Q97812" s="63"/>
    </row>
    <row r="97813" spans="16:17">
      <c r="P97813" s="63"/>
      <c r="Q97813" s="63"/>
    </row>
    <row r="97814" spans="16:17">
      <c r="P97814" s="63"/>
      <c r="Q97814" s="63"/>
    </row>
    <row r="97815" spans="16:17">
      <c r="P97815" s="63"/>
      <c r="Q97815" s="63"/>
    </row>
    <row r="97816" spans="16:17">
      <c r="P97816" s="63"/>
      <c r="Q97816" s="63"/>
    </row>
    <row r="97817" spans="16:17">
      <c r="P97817" s="63"/>
      <c r="Q97817" s="63"/>
    </row>
    <row r="97818" spans="16:17">
      <c r="P97818" s="63"/>
      <c r="Q97818" s="63"/>
    </row>
    <row r="97819" spans="16:17">
      <c r="P97819" s="63"/>
      <c r="Q97819" s="63"/>
    </row>
    <row r="97820" spans="16:17">
      <c r="P97820" s="63"/>
      <c r="Q97820" s="63"/>
    </row>
    <row r="97821" spans="16:17">
      <c r="P97821" s="63"/>
      <c r="Q97821" s="63"/>
    </row>
    <row r="97822" spans="16:17">
      <c r="P97822" s="63"/>
      <c r="Q97822" s="63"/>
    </row>
    <row r="97823" spans="16:17">
      <c r="P97823" s="63"/>
      <c r="Q97823" s="63"/>
    </row>
    <row r="97824" spans="16:17">
      <c r="P97824" s="63"/>
      <c r="Q97824" s="63"/>
    </row>
    <row r="97825" spans="16:17">
      <c r="P97825" s="63"/>
      <c r="Q97825" s="63"/>
    </row>
    <row r="97826" spans="16:17">
      <c r="P97826" s="63"/>
      <c r="Q97826" s="63"/>
    </row>
    <row r="97827" spans="16:17">
      <c r="P97827" s="63"/>
      <c r="Q97827" s="63"/>
    </row>
    <row r="97828" spans="16:17">
      <c r="P97828" s="63"/>
      <c r="Q97828" s="63"/>
    </row>
    <row r="97829" spans="16:17">
      <c r="P97829" s="63"/>
      <c r="Q97829" s="63"/>
    </row>
    <row r="97830" spans="16:17">
      <c r="P97830" s="63"/>
      <c r="Q97830" s="63"/>
    </row>
    <row r="97831" spans="16:17">
      <c r="P97831" s="63"/>
      <c r="Q97831" s="63"/>
    </row>
    <row r="97832" spans="16:17">
      <c r="P97832" s="63"/>
      <c r="Q97832" s="63"/>
    </row>
    <row r="97833" spans="16:17">
      <c r="P97833" s="63"/>
      <c r="Q97833" s="63"/>
    </row>
    <row r="97834" spans="16:17">
      <c r="P97834" s="63"/>
      <c r="Q97834" s="63"/>
    </row>
    <row r="97835" spans="16:17">
      <c r="P97835" s="63"/>
      <c r="Q97835" s="63"/>
    </row>
    <row r="97836" spans="16:17">
      <c r="P97836" s="63"/>
      <c r="Q97836" s="63"/>
    </row>
    <row r="97837" spans="16:17">
      <c r="P97837" s="63"/>
      <c r="Q97837" s="63"/>
    </row>
    <row r="97838" spans="16:17">
      <c r="P97838" s="63"/>
      <c r="Q97838" s="63"/>
    </row>
    <row r="97839" spans="16:17">
      <c r="P97839" s="63"/>
      <c r="Q97839" s="63"/>
    </row>
    <row r="97840" spans="16:17">
      <c r="P97840" s="63"/>
      <c r="Q97840" s="63"/>
    </row>
    <row r="97841" spans="16:17">
      <c r="P97841" s="63"/>
      <c r="Q97841" s="63"/>
    </row>
    <row r="97842" spans="16:17">
      <c r="P97842" s="63"/>
      <c r="Q97842" s="63"/>
    </row>
    <row r="97843" spans="16:17">
      <c r="P97843" s="63"/>
      <c r="Q97843" s="63"/>
    </row>
    <row r="97844" spans="16:17">
      <c r="P97844" s="63"/>
      <c r="Q97844" s="63"/>
    </row>
    <row r="97845" spans="16:17">
      <c r="P97845" s="63"/>
      <c r="Q97845" s="63"/>
    </row>
    <row r="97846" spans="16:17">
      <c r="P97846" s="63"/>
      <c r="Q97846" s="63"/>
    </row>
    <row r="97847" spans="16:17">
      <c r="P97847" s="63"/>
      <c r="Q97847" s="63"/>
    </row>
    <row r="97848" spans="16:17">
      <c r="P97848" s="63"/>
      <c r="Q97848" s="63"/>
    </row>
    <row r="97849" spans="16:17">
      <c r="P97849" s="63"/>
      <c r="Q97849" s="63"/>
    </row>
    <row r="97850" spans="16:17">
      <c r="P97850" s="63"/>
      <c r="Q97850" s="63"/>
    </row>
    <row r="97851" spans="16:17">
      <c r="P97851" s="63"/>
      <c r="Q97851" s="63"/>
    </row>
    <row r="97852" spans="16:17">
      <c r="P97852" s="63"/>
      <c r="Q97852" s="63"/>
    </row>
    <row r="97853" spans="16:17">
      <c r="P97853" s="63"/>
      <c r="Q97853" s="63"/>
    </row>
    <row r="97854" spans="16:17">
      <c r="P97854" s="63"/>
      <c r="Q97854" s="63"/>
    </row>
    <row r="97855" spans="16:17">
      <c r="P97855" s="63"/>
      <c r="Q97855" s="63"/>
    </row>
    <row r="97856" spans="16:17">
      <c r="P97856" s="63"/>
      <c r="Q97856" s="63"/>
    </row>
    <row r="97857" spans="16:17">
      <c r="P97857" s="63"/>
      <c r="Q97857" s="63"/>
    </row>
    <row r="97858" spans="16:17">
      <c r="P97858" s="63"/>
      <c r="Q97858" s="63"/>
    </row>
    <row r="97859" spans="16:17">
      <c r="P97859" s="63"/>
      <c r="Q97859" s="63"/>
    </row>
    <row r="97860" spans="16:17">
      <c r="P97860" s="63"/>
      <c r="Q97860" s="63"/>
    </row>
    <row r="97861" spans="16:17">
      <c r="P97861" s="63"/>
      <c r="Q97861" s="63"/>
    </row>
    <row r="97862" spans="16:17">
      <c r="P97862" s="63"/>
      <c r="Q97862" s="63"/>
    </row>
    <row r="97863" spans="16:17">
      <c r="P97863" s="63"/>
      <c r="Q97863" s="63"/>
    </row>
    <row r="97864" spans="16:17">
      <c r="P97864" s="63"/>
      <c r="Q97864" s="63"/>
    </row>
    <row r="97865" spans="16:17">
      <c r="P97865" s="63"/>
      <c r="Q97865" s="63"/>
    </row>
    <row r="97866" spans="16:17">
      <c r="P97866" s="63"/>
      <c r="Q97866" s="63"/>
    </row>
    <row r="97867" spans="16:17">
      <c r="P97867" s="63"/>
      <c r="Q97867" s="63"/>
    </row>
    <row r="97868" spans="16:17">
      <c r="P97868" s="63"/>
      <c r="Q97868" s="63"/>
    </row>
    <row r="97869" spans="16:17">
      <c r="P97869" s="63"/>
      <c r="Q97869" s="63"/>
    </row>
    <row r="97870" spans="16:17">
      <c r="P97870" s="63"/>
      <c r="Q97870" s="63"/>
    </row>
    <row r="97871" spans="16:17">
      <c r="P97871" s="63"/>
      <c r="Q97871" s="63"/>
    </row>
    <row r="97872" spans="16:17">
      <c r="P97872" s="63"/>
      <c r="Q97872" s="63"/>
    </row>
    <row r="97873" spans="16:17">
      <c r="P97873" s="63"/>
      <c r="Q97873" s="63"/>
    </row>
    <row r="97874" spans="16:17">
      <c r="P97874" s="63"/>
      <c r="Q97874" s="63"/>
    </row>
    <row r="97875" spans="16:17">
      <c r="P97875" s="63"/>
      <c r="Q97875" s="63"/>
    </row>
    <row r="97876" spans="16:17">
      <c r="P97876" s="63"/>
      <c r="Q97876" s="63"/>
    </row>
    <row r="97877" spans="16:17">
      <c r="P97877" s="63"/>
      <c r="Q97877" s="63"/>
    </row>
    <row r="97878" spans="16:17">
      <c r="P97878" s="63"/>
      <c r="Q97878" s="63"/>
    </row>
    <row r="97879" spans="16:17">
      <c r="P97879" s="63"/>
      <c r="Q97879" s="63"/>
    </row>
    <row r="97880" spans="16:17">
      <c r="P97880" s="63"/>
      <c r="Q97880" s="63"/>
    </row>
    <row r="97881" spans="16:17">
      <c r="P97881" s="63"/>
      <c r="Q97881" s="63"/>
    </row>
    <row r="97882" spans="16:17">
      <c r="P97882" s="63"/>
      <c r="Q97882" s="63"/>
    </row>
    <row r="97883" spans="16:17">
      <c r="P97883" s="63"/>
      <c r="Q97883" s="63"/>
    </row>
    <row r="97884" spans="16:17">
      <c r="P97884" s="63"/>
      <c r="Q97884" s="63"/>
    </row>
    <row r="97885" spans="16:17">
      <c r="P97885" s="63"/>
      <c r="Q97885" s="63"/>
    </row>
    <row r="97886" spans="16:17">
      <c r="P97886" s="63"/>
      <c r="Q97886" s="63"/>
    </row>
    <row r="97887" spans="16:17">
      <c r="P97887" s="63"/>
      <c r="Q97887" s="63"/>
    </row>
    <row r="97888" spans="16:17">
      <c r="P97888" s="63"/>
      <c r="Q97888" s="63"/>
    </row>
    <row r="97889" spans="16:17">
      <c r="P97889" s="63"/>
      <c r="Q97889" s="63"/>
    </row>
    <row r="97890" spans="16:17">
      <c r="P97890" s="63"/>
      <c r="Q97890" s="63"/>
    </row>
    <row r="97891" spans="16:17">
      <c r="P97891" s="63"/>
      <c r="Q97891" s="63"/>
    </row>
    <row r="97892" spans="16:17">
      <c r="P97892" s="63"/>
      <c r="Q97892" s="63"/>
    </row>
    <row r="97893" spans="16:17">
      <c r="P97893" s="63"/>
      <c r="Q97893" s="63"/>
    </row>
    <row r="97894" spans="16:17">
      <c r="P97894" s="63"/>
      <c r="Q97894" s="63"/>
    </row>
    <row r="97895" spans="16:17">
      <c r="P97895" s="63"/>
      <c r="Q97895" s="63"/>
    </row>
    <row r="97896" spans="16:17">
      <c r="P97896" s="63"/>
      <c r="Q97896" s="63"/>
    </row>
    <row r="97897" spans="16:17">
      <c r="P97897" s="63"/>
      <c r="Q97897" s="63"/>
    </row>
    <row r="97898" spans="16:17">
      <c r="P97898" s="63"/>
      <c r="Q97898" s="63"/>
    </row>
    <row r="97899" spans="16:17">
      <c r="P97899" s="63"/>
      <c r="Q97899" s="63"/>
    </row>
    <row r="97900" spans="16:17">
      <c r="P97900" s="63"/>
      <c r="Q97900" s="63"/>
    </row>
    <row r="97901" spans="16:17">
      <c r="P97901" s="63"/>
      <c r="Q97901" s="63"/>
    </row>
    <row r="97902" spans="16:17">
      <c r="P97902" s="63"/>
      <c r="Q97902" s="63"/>
    </row>
    <row r="97903" spans="16:17">
      <c r="P97903" s="63"/>
      <c r="Q97903" s="63"/>
    </row>
    <row r="97904" spans="16:17">
      <c r="P97904" s="63"/>
      <c r="Q97904" s="63"/>
    </row>
    <row r="97905" spans="16:17">
      <c r="P97905" s="63"/>
      <c r="Q97905" s="63"/>
    </row>
    <row r="97906" spans="16:17">
      <c r="P97906" s="63"/>
      <c r="Q97906" s="63"/>
    </row>
    <row r="97907" spans="16:17">
      <c r="P97907" s="63"/>
      <c r="Q97907" s="63"/>
    </row>
    <row r="97908" spans="16:17">
      <c r="P97908" s="63"/>
      <c r="Q97908" s="63"/>
    </row>
    <row r="97909" spans="16:17">
      <c r="P97909" s="63"/>
      <c r="Q97909" s="63"/>
    </row>
    <row r="97910" spans="16:17">
      <c r="P97910" s="63"/>
      <c r="Q97910" s="63"/>
    </row>
    <row r="97911" spans="16:17">
      <c r="P97911" s="63"/>
      <c r="Q97911" s="63"/>
    </row>
    <row r="97912" spans="16:17">
      <c r="P97912" s="63"/>
      <c r="Q97912" s="63"/>
    </row>
    <row r="97913" spans="16:17">
      <c r="P97913" s="63"/>
      <c r="Q97913" s="63"/>
    </row>
    <row r="97914" spans="16:17">
      <c r="P97914" s="63"/>
      <c r="Q97914" s="63"/>
    </row>
    <row r="97915" spans="16:17">
      <c r="P97915" s="63"/>
      <c r="Q97915" s="63"/>
    </row>
    <row r="97916" spans="16:17">
      <c r="P97916" s="63"/>
      <c r="Q97916" s="63"/>
    </row>
    <row r="97917" spans="16:17">
      <c r="P97917" s="63"/>
      <c r="Q97917" s="63"/>
    </row>
    <row r="97918" spans="16:17">
      <c r="P97918" s="63"/>
      <c r="Q97918" s="63"/>
    </row>
    <row r="97919" spans="16:17">
      <c r="P97919" s="63"/>
      <c r="Q97919" s="63"/>
    </row>
    <row r="97920" spans="16:17">
      <c r="P97920" s="63"/>
      <c r="Q97920" s="63"/>
    </row>
    <row r="97921" spans="16:17">
      <c r="P97921" s="63"/>
      <c r="Q97921" s="63"/>
    </row>
    <row r="97922" spans="16:17">
      <c r="P97922" s="63"/>
      <c r="Q97922" s="63"/>
    </row>
    <row r="97923" spans="16:17">
      <c r="P97923" s="63"/>
      <c r="Q97923" s="63"/>
    </row>
    <row r="97924" spans="16:17">
      <c r="P97924" s="63"/>
      <c r="Q97924" s="63"/>
    </row>
    <row r="97925" spans="16:17">
      <c r="P97925" s="63"/>
      <c r="Q97925" s="63"/>
    </row>
    <row r="97926" spans="16:17">
      <c r="P97926" s="63"/>
      <c r="Q97926" s="63"/>
    </row>
    <row r="97927" spans="16:17">
      <c r="P97927" s="63"/>
      <c r="Q97927" s="63"/>
    </row>
    <row r="97928" spans="16:17">
      <c r="P97928" s="63"/>
      <c r="Q97928" s="63"/>
    </row>
    <row r="97929" spans="16:17">
      <c r="P97929" s="63"/>
      <c r="Q97929" s="63"/>
    </row>
    <row r="97930" spans="16:17">
      <c r="P97930" s="63"/>
      <c r="Q97930" s="63"/>
    </row>
    <row r="97931" spans="16:17">
      <c r="P97931" s="63"/>
      <c r="Q97931" s="63"/>
    </row>
    <row r="97932" spans="16:17">
      <c r="P97932" s="63"/>
      <c r="Q97932" s="63"/>
    </row>
    <row r="97933" spans="16:17">
      <c r="P97933" s="63"/>
      <c r="Q97933" s="63"/>
    </row>
    <row r="97934" spans="16:17">
      <c r="P97934" s="63"/>
      <c r="Q97934" s="63"/>
    </row>
    <row r="97935" spans="16:17">
      <c r="P97935" s="63"/>
      <c r="Q97935" s="63"/>
    </row>
    <row r="97936" spans="16:17">
      <c r="P97936" s="63"/>
      <c r="Q97936" s="63"/>
    </row>
    <row r="97937" spans="16:17">
      <c r="P97937" s="63"/>
      <c r="Q97937" s="63"/>
    </row>
    <row r="97938" spans="16:17">
      <c r="P97938" s="63"/>
      <c r="Q97938" s="63"/>
    </row>
    <row r="97939" spans="16:17">
      <c r="P97939" s="63"/>
      <c r="Q97939" s="63"/>
    </row>
    <row r="97940" spans="16:17">
      <c r="P97940" s="63"/>
      <c r="Q97940" s="63"/>
    </row>
    <row r="97941" spans="16:17">
      <c r="P97941" s="63"/>
      <c r="Q97941" s="63"/>
    </row>
    <row r="97942" spans="16:17">
      <c r="P97942" s="63"/>
      <c r="Q97942" s="63"/>
    </row>
    <row r="97943" spans="16:17">
      <c r="P97943" s="63"/>
      <c r="Q97943" s="63"/>
    </row>
    <row r="97944" spans="16:17">
      <c r="P97944" s="63"/>
      <c r="Q97944" s="63"/>
    </row>
    <row r="97945" spans="16:17">
      <c r="P97945" s="63"/>
      <c r="Q97945" s="63"/>
    </row>
    <row r="97946" spans="16:17">
      <c r="P97946" s="63"/>
      <c r="Q97946" s="63"/>
    </row>
    <row r="97947" spans="16:17">
      <c r="P97947" s="63"/>
      <c r="Q97947" s="63"/>
    </row>
    <row r="97948" spans="16:17">
      <c r="P97948" s="63"/>
      <c r="Q97948" s="63"/>
    </row>
    <row r="97949" spans="16:17">
      <c r="P97949" s="63"/>
      <c r="Q97949" s="63"/>
    </row>
    <row r="97950" spans="16:17">
      <c r="P97950" s="63"/>
      <c r="Q97950" s="63"/>
    </row>
    <row r="97951" spans="16:17">
      <c r="P97951" s="63"/>
      <c r="Q97951" s="63"/>
    </row>
    <row r="97952" spans="16:17">
      <c r="P97952" s="63"/>
      <c r="Q97952" s="63"/>
    </row>
    <row r="97953" spans="16:17">
      <c r="P97953" s="63"/>
      <c r="Q97953" s="63"/>
    </row>
    <row r="97954" spans="16:17">
      <c r="P97954" s="63"/>
      <c r="Q97954" s="63"/>
    </row>
    <row r="97955" spans="16:17">
      <c r="P97955" s="63"/>
      <c r="Q97955" s="63"/>
    </row>
    <row r="97956" spans="16:17">
      <c r="P97956" s="63"/>
      <c r="Q97956" s="63"/>
    </row>
    <row r="97957" spans="16:17">
      <c r="P97957" s="63"/>
      <c r="Q97957" s="63"/>
    </row>
    <row r="97958" spans="16:17">
      <c r="P97958" s="63"/>
      <c r="Q97958" s="63"/>
    </row>
    <row r="97959" spans="16:17">
      <c r="P97959" s="63"/>
      <c r="Q97959" s="63"/>
    </row>
    <row r="97960" spans="16:17">
      <c r="P97960" s="63"/>
      <c r="Q97960" s="63"/>
    </row>
    <row r="97961" spans="16:17">
      <c r="P97961" s="63"/>
      <c r="Q97961" s="63"/>
    </row>
    <row r="97962" spans="16:17">
      <c r="P97962" s="63"/>
      <c r="Q97962" s="63"/>
    </row>
    <row r="97963" spans="16:17">
      <c r="P97963" s="63"/>
      <c r="Q97963" s="63"/>
    </row>
    <row r="97964" spans="16:17">
      <c r="P97964" s="63"/>
      <c r="Q97964" s="63"/>
    </row>
    <row r="97965" spans="16:17">
      <c r="P97965" s="63"/>
      <c r="Q97965" s="63"/>
    </row>
    <row r="97966" spans="16:17">
      <c r="P97966" s="63"/>
      <c r="Q97966" s="63"/>
    </row>
    <row r="97967" spans="16:17">
      <c r="P97967" s="63"/>
      <c r="Q97967" s="63"/>
    </row>
    <row r="97968" spans="16:17">
      <c r="P97968" s="63"/>
      <c r="Q97968" s="63"/>
    </row>
    <row r="97969" spans="16:17">
      <c r="P97969" s="63"/>
      <c r="Q97969" s="63"/>
    </row>
    <row r="97970" spans="16:17">
      <c r="P97970" s="63"/>
      <c r="Q97970" s="63"/>
    </row>
    <row r="97971" spans="16:17">
      <c r="P97971" s="63"/>
      <c r="Q97971" s="63"/>
    </row>
    <row r="97972" spans="16:17">
      <c r="P97972" s="63"/>
      <c r="Q97972" s="63"/>
    </row>
    <row r="97973" spans="16:17">
      <c r="P97973" s="63"/>
      <c r="Q97973" s="63"/>
    </row>
    <row r="97974" spans="16:17">
      <c r="P97974" s="63"/>
      <c r="Q97974" s="63"/>
    </row>
    <row r="97975" spans="16:17">
      <c r="P97975" s="63"/>
      <c r="Q97975" s="63"/>
    </row>
    <row r="97976" spans="16:17">
      <c r="P97976" s="63"/>
      <c r="Q97976" s="63"/>
    </row>
    <row r="97977" spans="16:17">
      <c r="P97977" s="63"/>
      <c r="Q97977" s="63"/>
    </row>
    <row r="97978" spans="16:17">
      <c r="P97978" s="63"/>
      <c r="Q97978" s="63"/>
    </row>
    <row r="97979" spans="16:17">
      <c r="P97979" s="63"/>
      <c r="Q97979" s="63"/>
    </row>
    <row r="97980" spans="16:17">
      <c r="P97980" s="63"/>
      <c r="Q97980" s="63"/>
    </row>
    <row r="97981" spans="16:17">
      <c r="P97981" s="63"/>
      <c r="Q97981" s="63"/>
    </row>
    <row r="97982" spans="16:17">
      <c r="P97982" s="63"/>
      <c r="Q97982" s="63"/>
    </row>
    <row r="97983" spans="16:17">
      <c r="P97983" s="63"/>
      <c r="Q97983" s="63"/>
    </row>
    <row r="97984" spans="16:17">
      <c r="P97984" s="63"/>
      <c r="Q97984" s="63"/>
    </row>
    <row r="97985" spans="16:17">
      <c r="P97985" s="63"/>
      <c r="Q97985" s="63"/>
    </row>
    <row r="97986" spans="16:17">
      <c r="P97986" s="63"/>
      <c r="Q97986" s="63"/>
    </row>
    <row r="97987" spans="16:17">
      <c r="P97987" s="63"/>
      <c r="Q97987" s="63"/>
    </row>
    <row r="97988" spans="16:17">
      <c r="P97988" s="63"/>
      <c r="Q97988" s="63"/>
    </row>
    <row r="97989" spans="16:17">
      <c r="P97989" s="63"/>
      <c r="Q97989" s="63"/>
    </row>
    <row r="97990" spans="16:17">
      <c r="P97990" s="63"/>
      <c r="Q97990" s="63"/>
    </row>
    <row r="97991" spans="16:17">
      <c r="P97991" s="63"/>
      <c r="Q97991" s="63"/>
    </row>
    <row r="97992" spans="16:17">
      <c r="P97992" s="63"/>
      <c r="Q97992" s="63"/>
    </row>
    <row r="97993" spans="16:17">
      <c r="P97993" s="63"/>
      <c r="Q97993" s="63"/>
    </row>
    <row r="97994" spans="16:17">
      <c r="P97994" s="63"/>
      <c r="Q97994" s="63"/>
    </row>
    <row r="97995" spans="16:17">
      <c r="P97995" s="63"/>
      <c r="Q97995" s="63"/>
    </row>
    <row r="97996" spans="16:17">
      <c r="P97996" s="63"/>
      <c r="Q97996" s="63"/>
    </row>
    <row r="97997" spans="16:17">
      <c r="P97997" s="63"/>
      <c r="Q97997" s="63"/>
    </row>
    <row r="97998" spans="16:17">
      <c r="P97998" s="63"/>
      <c r="Q97998" s="63"/>
    </row>
    <row r="97999" spans="16:17">
      <c r="P97999" s="63"/>
      <c r="Q97999" s="63"/>
    </row>
    <row r="98000" spans="16:17">
      <c r="P98000" s="63"/>
      <c r="Q98000" s="63"/>
    </row>
    <row r="98001" spans="16:17">
      <c r="P98001" s="63"/>
      <c r="Q98001" s="63"/>
    </row>
    <row r="98002" spans="16:17">
      <c r="P98002" s="63"/>
      <c r="Q98002" s="63"/>
    </row>
    <row r="98003" spans="16:17">
      <c r="P98003" s="63"/>
      <c r="Q98003" s="63"/>
    </row>
    <row r="98004" spans="16:17">
      <c r="P98004" s="63"/>
      <c r="Q98004" s="63"/>
    </row>
    <row r="98005" spans="16:17">
      <c r="P98005" s="63"/>
      <c r="Q98005" s="63"/>
    </row>
    <row r="98006" spans="16:17">
      <c r="P98006" s="63"/>
      <c r="Q98006" s="63"/>
    </row>
    <row r="98007" spans="16:17">
      <c r="P98007" s="63"/>
      <c r="Q98007" s="63"/>
    </row>
    <row r="98008" spans="16:17">
      <c r="P98008" s="63"/>
      <c r="Q98008" s="63"/>
    </row>
    <row r="98009" spans="16:17">
      <c r="P98009" s="63"/>
      <c r="Q98009" s="63"/>
    </row>
    <row r="98010" spans="16:17">
      <c r="P98010" s="63"/>
      <c r="Q98010" s="63"/>
    </row>
    <row r="98011" spans="16:17">
      <c r="P98011" s="63"/>
      <c r="Q98011" s="63"/>
    </row>
    <row r="98012" spans="16:17">
      <c r="P98012" s="63"/>
      <c r="Q98012" s="63"/>
    </row>
    <row r="98013" spans="16:17">
      <c r="P98013" s="63"/>
      <c r="Q98013" s="63"/>
    </row>
    <row r="98014" spans="16:17">
      <c r="P98014" s="63"/>
      <c r="Q98014" s="63"/>
    </row>
    <row r="98015" spans="16:17">
      <c r="P98015" s="63"/>
      <c r="Q98015" s="63"/>
    </row>
    <row r="98016" spans="16:17">
      <c r="P98016" s="63"/>
      <c r="Q98016" s="63"/>
    </row>
    <row r="98017" spans="16:17">
      <c r="P98017" s="63"/>
      <c r="Q98017" s="63"/>
    </row>
    <row r="98018" spans="16:17">
      <c r="P98018" s="63"/>
      <c r="Q98018" s="63"/>
    </row>
    <row r="98019" spans="16:17">
      <c r="P98019" s="63"/>
      <c r="Q98019" s="63"/>
    </row>
    <row r="98020" spans="16:17">
      <c r="P98020" s="63"/>
      <c r="Q98020" s="63"/>
    </row>
    <row r="98021" spans="16:17">
      <c r="P98021" s="63"/>
      <c r="Q98021" s="63"/>
    </row>
    <row r="98022" spans="16:17">
      <c r="P98022" s="63"/>
      <c r="Q98022" s="63"/>
    </row>
    <row r="98023" spans="16:17">
      <c r="P98023" s="63"/>
      <c r="Q98023" s="63"/>
    </row>
    <row r="98024" spans="16:17">
      <c r="P98024" s="63"/>
      <c r="Q98024" s="63"/>
    </row>
    <row r="98025" spans="16:17">
      <c r="P98025" s="63"/>
      <c r="Q98025" s="63"/>
    </row>
    <row r="98026" spans="16:17">
      <c r="P98026" s="63"/>
      <c r="Q98026" s="63"/>
    </row>
    <row r="98027" spans="16:17">
      <c r="P98027" s="63"/>
      <c r="Q98027" s="63"/>
    </row>
    <row r="98028" spans="16:17">
      <c r="P98028" s="63"/>
      <c r="Q98028" s="63"/>
    </row>
    <row r="98029" spans="16:17">
      <c r="P98029" s="63"/>
      <c r="Q98029" s="63"/>
    </row>
    <row r="98030" spans="16:17">
      <c r="P98030" s="63"/>
      <c r="Q98030" s="63"/>
    </row>
    <row r="98031" spans="16:17">
      <c r="P98031" s="63"/>
      <c r="Q98031" s="63"/>
    </row>
    <row r="98032" spans="16:17">
      <c r="P98032" s="63"/>
      <c r="Q98032" s="63"/>
    </row>
    <row r="98033" spans="16:17">
      <c r="P98033" s="63"/>
      <c r="Q98033" s="63"/>
    </row>
    <row r="98034" spans="16:17">
      <c r="P98034" s="63"/>
      <c r="Q98034" s="63"/>
    </row>
    <row r="98035" spans="16:17">
      <c r="P98035" s="63"/>
      <c r="Q98035" s="63"/>
    </row>
    <row r="98036" spans="16:17">
      <c r="P98036" s="63"/>
      <c r="Q98036" s="63"/>
    </row>
    <row r="98037" spans="16:17">
      <c r="P98037" s="63"/>
      <c r="Q98037" s="63"/>
    </row>
    <row r="98038" spans="16:17">
      <c r="P98038" s="63"/>
      <c r="Q98038" s="63"/>
    </row>
    <row r="98039" spans="16:17">
      <c r="P98039" s="63"/>
      <c r="Q98039" s="63"/>
    </row>
    <row r="98040" spans="16:17">
      <c r="P98040" s="63"/>
      <c r="Q98040" s="63"/>
    </row>
    <row r="98041" spans="16:17">
      <c r="P98041" s="63"/>
      <c r="Q98041" s="63"/>
    </row>
    <row r="98042" spans="16:17">
      <c r="P98042" s="63"/>
      <c r="Q98042" s="63"/>
    </row>
    <row r="98043" spans="16:17">
      <c r="P98043" s="63"/>
      <c r="Q98043" s="63"/>
    </row>
    <row r="98044" spans="16:17">
      <c r="P98044" s="63"/>
      <c r="Q98044" s="63"/>
    </row>
    <row r="98045" spans="16:17">
      <c r="P98045" s="63"/>
      <c r="Q98045" s="63"/>
    </row>
    <row r="98046" spans="16:17">
      <c r="P98046" s="63"/>
      <c r="Q98046" s="63"/>
    </row>
    <row r="98047" spans="16:17">
      <c r="P98047" s="63"/>
      <c r="Q98047" s="63"/>
    </row>
    <row r="98048" spans="16:17">
      <c r="P98048" s="63"/>
      <c r="Q98048" s="63"/>
    </row>
    <row r="98049" spans="16:17">
      <c r="P98049" s="63"/>
      <c r="Q98049" s="63"/>
    </row>
    <row r="98050" spans="16:17">
      <c r="P98050" s="63"/>
      <c r="Q98050" s="63"/>
    </row>
    <row r="98051" spans="16:17">
      <c r="P98051" s="63"/>
      <c r="Q98051" s="63"/>
    </row>
    <row r="98052" spans="16:17">
      <c r="P98052" s="63"/>
      <c r="Q98052" s="63"/>
    </row>
    <row r="98053" spans="16:17">
      <c r="P98053" s="63"/>
      <c r="Q98053" s="63"/>
    </row>
    <row r="98054" spans="16:17">
      <c r="P98054" s="63"/>
      <c r="Q98054" s="63"/>
    </row>
    <row r="98055" spans="16:17">
      <c r="P98055" s="63"/>
      <c r="Q98055" s="63"/>
    </row>
    <row r="98056" spans="16:17">
      <c r="P98056" s="63"/>
      <c r="Q98056" s="63"/>
    </row>
    <row r="98057" spans="16:17">
      <c r="P98057" s="63"/>
      <c r="Q98057" s="63"/>
    </row>
    <row r="98058" spans="16:17">
      <c r="P98058" s="63"/>
      <c r="Q98058" s="63"/>
    </row>
    <row r="98059" spans="16:17">
      <c r="P98059" s="63"/>
      <c r="Q98059" s="63"/>
    </row>
    <row r="98060" spans="16:17">
      <c r="P98060" s="63"/>
      <c r="Q98060" s="63"/>
    </row>
    <row r="98061" spans="16:17">
      <c r="P98061" s="63"/>
      <c r="Q98061" s="63"/>
    </row>
    <row r="98062" spans="16:17">
      <c r="P98062" s="63"/>
      <c r="Q98062" s="63"/>
    </row>
    <row r="98063" spans="16:17">
      <c r="P98063" s="63"/>
      <c r="Q98063" s="63"/>
    </row>
    <row r="98064" spans="16:17">
      <c r="P98064" s="63"/>
      <c r="Q98064" s="63"/>
    </row>
    <row r="98065" spans="16:17">
      <c r="P98065" s="63"/>
      <c r="Q98065" s="63"/>
    </row>
    <row r="98066" spans="16:17">
      <c r="P98066" s="63"/>
      <c r="Q98066" s="63"/>
    </row>
    <row r="98067" spans="16:17">
      <c r="P98067" s="63"/>
      <c r="Q98067" s="63"/>
    </row>
    <row r="98068" spans="16:17">
      <c r="P98068" s="63"/>
      <c r="Q98068" s="63"/>
    </row>
    <row r="98069" spans="16:17">
      <c r="P98069" s="63"/>
      <c r="Q98069" s="63"/>
    </row>
    <row r="98070" spans="16:17">
      <c r="P98070" s="63"/>
      <c r="Q98070" s="63"/>
    </row>
    <row r="98071" spans="16:17">
      <c r="P98071" s="63"/>
      <c r="Q98071" s="63"/>
    </row>
    <row r="98072" spans="16:17">
      <c r="P98072" s="63"/>
      <c r="Q98072" s="63"/>
    </row>
    <row r="98073" spans="16:17">
      <c r="P98073" s="63"/>
      <c r="Q98073" s="63"/>
    </row>
    <row r="98074" spans="16:17">
      <c r="P98074" s="63"/>
      <c r="Q98074" s="63"/>
    </row>
    <row r="98075" spans="16:17">
      <c r="P98075" s="63"/>
      <c r="Q98075" s="63"/>
    </row>
    <row r="98076" spans="16:17">
      <c r="P98076" s="63"/>
      <c r="Q98076" s="63"/>
    </row>
    <row r="98077" spans="16:17">
      <c r="P98077" s="63"/>
      <c r="Q98077" s="63"/>
    </row>
    <row r="98078" spans="16:17">
      <c r="P98078" s="63"/>
      <c r="Q98078" s="63"/>
    </row>
    <row r="98079" spans="16:17">
      <c r="P98079" s="63"/>
      <c r="Q98079" s="63"/>
    </row>
    <row r="98080" spans="16:17">
      <c r="P98080" s="63"/>
      <c r="Q98080" s="63"/>
    </row>
    <row r="98081" spans="16:17">
      <c r="P98081" s="63"/>
      <c r="Q98081" s="63"/>
    </row>
    <row r="98082" spans="16:17">
      <c r="P98082" s="63"/>
      <c r="Q98082" s="63"/>
    </row>
    <row r="98083" spans="16:17">
      <c r="P98083" s="63"/>
      <c r="Q98083" s="63"/>
    </row>
    <row r="98084" spans="16:17">
      <c r="P98084" s="63"/>
      <c r="Q98084" s="63"/>
    </row>
    <row r="98085" spans="16:17">
      <c r="P98085" s="63"/>
      <c r="Q98085" s="63"/>
    </row>
    <row r="98086" spans="16:17">
      <c r="P98086" s="63"/>
      <c r="Q98086" s="63"/>
    </row>
    <row r="98087" spans="16:17">
      <c r="P98087" s="63"/>
      <c r="Q98087" s="63"/>
    </row>
    <row r="98088" spans="16:17">
      <c r="P98088" s="63"/>
      <c r="Q98088" s="63"/>
    </row>
    <row r="98089" spans="16:17">
      <c r="P98089" s="63"/>
      <c r="Q98089" s="63"/>
    </row>
    <row r="98090" spans="16:17">
      <c r="P98090" s="63"/>
      <c r="Q98090" s="63"/>
    </row>
    <row r="98091" spans="16:17">
      <c r="P98091" s="63"/>
      <c r="Q98091" s="63"/>
    </row>
    <row r="98092" spans="16:17">
      <c r="P98092" s="63"/>
      <c r="Q98092" s="63"/>
    </row>
    <row r="98093" spans="16:17">
      <c r="P98093" s="63"/>
      <c r="Q98093" s="63"/>
    </row>
    <row r="98094" spans="16:17">
      <c r="P98094" s="63"/>
      <c r="Q98094" s="63"/>
    </row>
    <row r="98095" spans="16:17">
      <c r="P98095" s="63"/>
      <c r="Q98095" s="63"/>
    </row>
    <row r="98096" spans="16:17">
      <c r="P98096" s="63"/>
      <c r="Q98096" s="63"/>
    </row>
    <row r="98097" spans="16:17">
      <c r="P98097" s="63"/>
      <c r="Q98097" s="63"/>
    </row>
    <row r="98098" spans="16:17">
      <c r="P98098" s="63"/>
      <c r="Q98098" s="63"/>
    </row>
    <row r="98099" spans="16:17">
      <c r="P98099" s="63"/>
      <c r="Q98099" s="63"/>
    </row>
    <row r="98100" spans="16:17">
      <c r="P98100" s="63"/>
      <c r="Q98100" s="63"/>
    </row>
    <row r="98101" spans="16:17">
      <c r="P98101" s="63"/>
      <c r="Q98101" s="63"/>
    </row>
    <row r="98102" spans="16:17">
      <c r="P98102" s="63"/>
      <c r="Q98102" s="63"/>
    </row>
    <row r="98103" spans="16:17">
      <c r="P98103" s="63"/>
      <c r="Q98103" s="63"/>
    </row>
    <row r="98104" spans="16:17">
      <c r="P98104" s="63"/>
      <c r="Q98104" s="63"/>
    </row>
    <row r="98105" spans="16:17">
      <c r="P98105" s="63"/>
      <c r="Q98105" s="63"/>
    </row>
    <row r="98106" spans="16:17">
      <c r="P98106" s="63"/>
      <c r="Q98106" s="63"/>
    </row>
    <row r="98107" spans="16:17">
      <c r="P98107" s="63"/>
      <c r="Q98107" s="63"/>
    </row>
    <row r="98108" spans="16:17">
      <c r="P98108" s="63"/>
      <c r="Q98108" s="63"/>
    </row>
    <row r="98109" spans="16:17">
      <c r="P98109" s="63"/>
      <c r="Q98109" s="63"/>
    </row>
    <row r="98110" spans="16:17">
      <c r="P98110" s="63"/>
      <c r="Q98110" s="63"/>
    </row>
    <row r="98111" spans="16:17">
      <c r="P98111" s="63"/>
      <c r="Q98111" s="63"/>
    </row>
    <row r="98112" spans="16:17">
      <c r="P98112" s="63"/>
      <c r="Q98112" s="63"/>
    </row>
    <row r="98113" spans="16:17">
      <c r="P98113" s="63"/>
      <c r="Q98113" s="63"/>
    </row>
    <row r="98114" spans="16:17">
      <c r="P98114" s="63"/>
      <c r="Q98114" s="63"/>
    </row>
    <row r="98115" spans="16:17">
      <c r="P98115" s="63"/>
      <c r="Q98115" s="63"/>
    </row>
    <row r="98116" spans="16:17">
      <c r="P98116" s="63"/>
      <c r="Q98116" s="63"/>
    </row>
    <row r="98117" spans="16:17">
      <c r="P98117" s="63"/>
      <c r="Q98117" s="63"/>
    </row>
    <row r="98118" spans="16:17">
      <c r="P98118" s="63"/>
      <c r="Q98118" s="63"/>
    </row>
    <row r="98119" spans="16:17">
      <c r="P98119" s="63"/>
      <c r="Q98119" s="63"/>
    </row>
    <row r="98120" spans="16:17">
      <c r="P98120" s="63"/>
      <c r="Q98120" s="63"/>
    </row>
    <row r="98121" spans="16:17">
      <c r="P98121" s="63"/>
      <c r="Q98121" s="63"/>
    </row>
    <row r="98122" spans="16:17">
      <c r="P98122" s="63"/>
      <c r="Q98122" s="63"/>
    </row>
    <row r="98123" spans="16:17">
      <c r="P98123" s="63"/>
      <c r="Q98123" s="63"/>
    </row>
    <row r="98124" spans="16:17">
      <c r="P98124" s="63"/>
      <c r="Q98124" s="63"/>
    </row>
    <row r="98125" spans="16:17">
      <c r="P98125" s="63"/>
      <c r="Q98125" s="63"/>
    </row>
    <row r="98126" spans="16:17">
      <c r="P98126" s="63"/>
      <c r="Q98126" s="63"/>
    </row>
    <row r="98127" spans="16:17">
      <c r="P98127" s="63"/>
      <c r="Q98127" s="63"/>
    </row>
    <row r="98128" spans="16:17">
      <c r="P98128" s="63"/>
      <c r="Q98128" s="63"/>
    </row>
    <row r="98129" spans="16:17">
      <c r="P98129" s="63"/>
      <c r="Q98129" s="63"/>
    </row>
    <row r="98130" spans="16:17">
      <c r="P98130" s="63"/>
      <c r="Q98130" s="63"/>
    </row>
    <row r="98131" spans="16:17">
      <c r="P98131" s="63"/>
      <c r="Q98131" s="63"/>
    </row>
    <row r="98132" spans="16:17">
      <c r="P98132" s="63"/>
      <c r="Q98132" s="63"/>
    </row>
    <row r="98133" spans="16:17">
      <c r="P98133" s="63"/>
      <c r="Q98133" s="63"/>
    </row>
    <row r="98134" spans="16:17">
      <c r="P98134" s="63"/>
      <c r="Q98134" s="63"/>
    </row>
    <row r="98135" spans="16:17">
      <c r="P98135" s="63"/>
      <c r="Q98135" s="63"/>
    </row>
    <row r="98136" spans="16:17">
      <c r="P98136" s="63"/>
      <c r="Q98136" s="63"/>
    </row>
    <row r="98137" spans="16:17">
      <c r="P98137" s="63"/>
      <c r="Q98137" s="63"/>
    </row>
    <row r="98138" spans="16:17">
      <c r="P98138" s="63"/>
      <c r="Q98138" s="63"/>
    </row>
    <row r="98139" spans="16:17">
      <c r="P98139" s="63"/>
      <c r="Q98139" s="63"/>
    </row>
    <row r="98140" spans="16:17">
      <c r="P98140" s="63"/>
      <c r="Q98140" s="63"/>
    </row>
    <row r="98141" spans="16:17">
      <c r="P98141" s="63"/>
      <c r="Q98141" s="63"/>
    </row>
    <row r="98142" spans="16:17">
      <c r="P98142" s="63"/>
      <c r="Q98142" s="63"/>
    </row>
    <row r="98143" spans="16:17">
      <c r="P98143" s="63"/>
      <c r="Q98143" s="63"/>
    </row>
    <row r="98144" spans="16:17">
      <c r="P98144" s="63"/>
      <c r="Q98144" s="63"/>
    </row>
    <row r="98145" spans="16:17">
      <c r="P98145" s="63"/>
      <c r="Q98145" s="63"/>
    </row>
    <row r="98146" spans="16:17">
      <c r="P98146" s="63"/>
      <c r="Q98146" s="63"/>
    </row>
    <row r="98147" spans="16:17">
      <c r="P98147" s="63"/>
      <c r="Q98147" s="63"/>
    </row>
    <row r="98148" spans="16:17">
      <c r="P98148" s="63"/>
      <c r="Q98148" s="63"/>
    </row>
    <row r="98149" spans="16:17">
      <c r="P98149" s="63"/>
      <c r="Q98149" s="63"/>
    </row>
    <row r="98150" spans="16:17">
      <c r="P98150" s="63"/>
      <c r="Q98150" s="63"/>
    </row>
    <row r="98151" spans="16:17">
      <c r="P98151" s="63"/>
      <c r="Q98151" s="63"/>
    </row>
    <row r="98152" spans="16:17">
      <c r="P98152" s="63"/>
      <c r="Q98152" s="63"/>
    </row>
    <row r="98153" spans="16:17">
      <c r="P98153" s="63"/>
      <c r="Q98153" s="63"/>
    </row>
    <row r="98154" spans="16:17">
      <c r="P98154" s="63"/>
      <c r="Q98154" s="63"/>
    </row>
    <row r="98155" spans="16:17">
      <c r="P98155" s="63"/>
      <c r="Q98155" s="63"/>
    </row>
    <row r="98156" spans="16:17">
      <c r="P98156" s="63"/>
      <c r="Q98156" s="63"/>
    </row>
    <row r="98157" spans="16:17">
      <c r="P98157" s="63"/>
      <c r="Q98157" s="63"/>
    </row>
    <row r="98158" spans="16:17">
      <c r="P98158" s="63"/>
      <c r="Q98158" s="63"/>
    </row>
    <row r="98159" spans="16:17">
      <c r="P98159" s="63"/>
      <c r="Q98159" s="63"/>
    </row>
    <row r="98160" spans="16:17">
      <c r="P98160" s="63"/>
      <c r="Q98160" s="63"/>
    </row>
    <row r="98161" spans="16:17">
      <c r="P98161" s="63"/>
      <c r="Q98161" s="63"/>
    </row>
    <row r="98162" spans="16:17">
      <c r="P98162" s="63"/>
      <c r="Q98162" s="63"/>
    </row>
    <row r="98163" spans="16:17">
      <c r="P98163" s="63"/>
      <c r="Q98163" s="63"/>
    </row>
    <row r="98164" spans="16:17">
      <c r="P98164" s="63"/>
      <c r="Q98164" s="63"/>
    </row>
    <row r="98165" spans="16:17">
      <c r="P98165" s="63"/>
      <c r="Q98165" s="63"/>
    </row>
    <row r="98166" spans="16:17">
      <c r="P98166" s="63"/>
      <c r="Q98166" s="63"/>
    </row>
    <row r="98167" spans="16:17">
      <c r="P98167" s="63"/>
      <c r="Q98167" s="63"/>
    </row>
    <row r="98168" spans="16:17">
      <c r="P98168" s="63"/>
      <c r="Q98168" s="63"/>
    </row>
    <row r="98169" spans="16:17">
      <c r="P98169" s="63"/>
      <c r="Q98169" s="63"/>
    </row>
    <row r="98170" spans="16:17">
      <c r="P98170" s="63"/>
      <c r="Q98170" s="63"/>
    </row>
    <row r="98171" spans="16:17">
      <c r="P98171" s="63"/>
      <c r="Q98171" s="63"/>
    </row>
    <row r="98172" spans="16:17">
      <c r="P98172" s="63"/>
      <c r="Q98172" s="63"/>
    </row>
    <row r="98173" spans="16:17">
      <c r="P98173" s="63"/>
      <c r="Q98173" s="63"/>
    </row>
    <row r="98174" spans="16:17">
      <c r="P98174" s="63"/>
      <c r="Q98174" s="63"/>
    </row>
    <row r="98175" spans="16:17">
      <c r="P98175" s="63"/>
      <c r="Q98175" s="63"/>
    </row>
    <row r="98176" spans="16:17">
      <c r="P98176" s="63"/>
      <c r="Q98176" s="63"/>
    </row>
    <row r="98177" spans="16:17">
      <c r="P98177" s="63"/>
      <c r="Q98177" s="63"/>
    </row>
    <row r="98178" spans="16:17">
      <c r="P98178" s="63"/>
      <c r="Q98178" s="63"/>
    </row>
    <row r="98179" spans="16:17">
      <c r="P98179" s="63"/>
      <c r="Q98179" s="63"/>
    </row>
    <row r="98180" spans="16:17">
      <c r="P98180" s="63"/>
      <c r="Q98180" s="63"/>
    </row>
    <row r="98181" spans="16:17">
      <c r="P98181" s="63"/>
      <c r="Q98181" s="63"/>
    </row>
    <row r="98182" spans="16:17">
      <c r="P98182" s="63"/>
      <c r="Q98182" s="63"/>
    </row>
    <row r="98183" spans="16:17">
      <c r="P98183" s="63"/>
      <c r="Q98183" s="63"/>
    </row>
    <row r="98184" spans="16:17">
      <c r="P98184" s="63"/>
      <c r="Q98184" s="63"/>
    </row>
    <row r="98185" spans="16:17">
      <c r="P98185" s="63"/>
      <c r="Q98185" s="63"/>
    </row>
    <row r="98186" spans="16:17">
      <c r="P98186" s="63"/>
      <c r="Q98186" s="63"/>
    </row>
    <row r="98187" spans="16:17">
      <c r="P98187" s="63"/>
      <c r="Q98187" s="63"/>
    </row>
    <row r="98188" spans="16:17">
      <c r="P98188" s="63"/>
      <c r="Q98188" s="63"/>
    </row>
    <row r="98189" spans="16:17">
      <c r="P98189" s="63"/>
      <c r="Q98189" s="63"/>
    </row>
    <row r="98190" spans="16:17">
      <c r="P98190" s="63"/>
      <c r="Q98190" s="63"/>
    </row>
    <row r="98191" spans="16:17">
      <c r="P98191" s="63"/>
      <c r="Q98191" s="63"/>
    </row>
    <row r="98192" spans="16:17">
      <c r="P98192" s="63"/>
      <c r="Q98192" s="63"/>
    </row>
    <row r="98193" spans="16:17">
      <c r="P98193" s="63"/>
      <c r="Q98193" s="63"/>
    </row>
    <row r="98194" spans="16:17">
      <c r="P98194" s="63"/>
      <c r="Q98194" s="63"/>
    </row>
    <row r="98195" spans="16:17">
      <c r="P98195" s="63"/>
      <c r="Q98195" s="63"/>
    </row>
    <row r="98196" spans="16:17">
      <c r="P98196" s="63"/>
      <c r="Q98196" s="63"/>
    </row>
    <row r="98197" spans="16:17">
      <c r="P98197" s="63"/>
      <c r="Q98197" s="63"/>
    </row>
    <row r="98198" spans="16:17">
      <c r="P98198" s="63"/>
      <c r="Q98198" s="63"/>
    </row>
    <row r="98199" spans="16:17">
      <c r="P98199" s="63"/>
      <c r="Q98199" s="63"/>
    </row>
    <row r="98200" spans="16:17">
      <c r="P98200" s="63"/>
      <c r="Q98200" s="63"/>
    </row>
    <row r="98201" spans="16:17">
      <c r="P98201" s="63"/>
      <c r="Q98201" s="63"/>
    </row>
    <row r="98202" spans="16:17">
      <c r="P98202" s="63"/>
      <c r="Q98202" s="63"/>
    </row>
    <row r="98203" spans="16:17">
      <c r="P98203" s="63"/>
      <c r="Q98203" s="63"/>
    </row>
    <row r="98204" spans="16:17">
      <c r="P98204" s="63"/>
      <c r="Q98204" s="63"/>
    </row>
    <row r="98205" spans="16:17">
      <c r="P98205" s="63"/>
      <c r="Q98205" s="63"/>
    </row>
    <row r="98206" spans="16:17">
      <c r="P98206" s="63"/>
      <c r="Q98206" s="63"/>
    </row>
    <row r="98207" spans="16:17">
      <c r="P98207" s="63"/>
      <c r="Q98207" s="63"/>
    </row>
    <row r="98208" spans="16:17">
      <c r="P98208" s="63"/>
      <c r="Q98208" s="63"/>
    </row>
    <row r="98209" spans="16:17">
      <c r="P98209" s="63"/>
      <c r="Q98209" s="63"/>
    </row>
    <row r="98210" spans="16:17">
      <c r="P98210" s="63"/>
      <c r="Q98210" s="63"/>
    </row>
    <row r="98211" spans="16:17">
      <c r="P98211" s="63"/>
      <c r="Q98211" s="63"/>
    </row>
    <row r="98212" spans="16:17">
      <c r="P98212" s="63"/>
      <c r="Q98212" s="63"/>
    </row>
    <row r="98213" spans="16:17">
      <c r="P98213" s="63"/>
      <c r="Q98213" s="63"/>
    </row>
    <row r="98214" spans="16:17">
      <c r="P98214" s="63"/>
      <c r="Q98214" s="63"/>
    </row>
    <row r="98215" spans="16:17">
      <c r="P98215" s="63"/>
      <c r="Q98215" s="63"/>
    </row>
    <row r="98216" spans="16:17">
      <c r="P98216" s="63"/>
      <c r="Q98216" s="63"/>
    </row>
    <row r="98217" spans="16:17">
      <c r="P98217" s="63"/>
      <c r="Q98217" s="63"/>
    </row>
    <row r="98218" spans="16:17">
      <c r="P98218" s="63"/>
      <c r="Q98218" s="63"/>
    </row>
    <row r="98219" spans="16:17">
      <c r="P98219" s="63"/>
      <c r="Q98219" s="63"/>
    </row>
    <row r="98220" spans="16:17">
      <c r="P98220" s="63"/>
      <c r="Q98220" s="63"/>
    </row>
    <row r="98221" spans="16:17">
      <c r="P98221" s="63"/>
      <c r="Q98221" s="63"/>
    </row>
    <row r="98222" spans="16:17">
      <c r="P98222" s="63"/>
      <c r="Q98222" s="63"/>
    </row>
    <row r="98223" spans="16:17">
      <c r="P98223" s="63"/>
      <c r="Q98223" s="63"/>
    </row>
    <row r="98224" spans="16:17">
      <c r="P98224" s="63"/>
      <c r="Q98224" s="63"/>
    </row>
    <row r="98225" spans="16:17">
      <c r="P98225" s="63"/>
      <c r="Q98225" s="63"/>
    </row>
    <row r="98226" spans="16:17">
      <c r="P98226" s="63"/>
      <c r="Q98226" s="63"/>
    </row>
    <row r="98227" spans="16:17">
      <c r="P98227" s="63"/>
      <c r="Q98227" s="63"/>
    </row>
    <row r="98228" spans="16:17">
      <c r="P98228" s="63"/>
      <c r="Q98228" s="63"/>
    </row>
    <row r="98229" spans="16:17">
      <c r="P98229" s="63"/>
      <c r="Q98229" s="63"/>
    </row>
    <row r="98230" spans="16:17">
      <c r="P98230" s="63"/>
      <c r="Q98230" s="63"/>
    </row>
    <row r="98231" spans="16:17">
      <c r="P98231" s="63"/>
      <c r="Q98231" s="63"/>
    </row>
    <row r="98232" spans="16:17">
      <c r="P98232" s="63"/>
      <c r="Q98232" s="63"/>
    </row>
    <row r="98233" spans="16:17">
      <c r="P98233" s="63"/>
      <c r="Q98233" s="63"/>
    </row>
    <row r="98234" spans="16:17">
      <c r="P98234" s="63"/>
      <c r="Q98234" s="63"/>
    </row>
    <row r="98235" spans="16:17">
      <c r="P98235" s="63"/>
      <c r="Q98235" s="63"/>
    </row>
    <row r="98236" spans="16:17">
      <c r="P98236" s="63"/>
      <c r="Q98236" s="63"/>
    </row>
    <row r="98237" spans="16:17">
      <c r="P98237" s="63"/>
      <c r="Q98237" s="63"/>
    </row>
    <row r="98238" spans="16:17">
      <c r="P98238" s="63"/>
      <c r="Q98238" s="63"/>
    </row>
    <row r="98239" spans="16:17">
      <c r="P98239" s="63"/>
      <c r="Q98239" s="63"/>
    </row>
    <row r="98240" spans="16:17">
      <c r="P98240" s="63"/>
      <c r="Q98240" s="63"/>
    </row>
    <row r="98241" spans="16:17">
      <c r="P98241" s="63"/>
      <c r="Q98241" s="63"/>
    </row>
    <row r="98242" spans="16:17">
      <c r="P98242" s="63"/>
      <c r="Q98242" s="63"/>
    </row>
    <row r="98243" spans="16:17">
      <c r="P98243" s="63"/>
      <c r="Q98243" s="63"/>
    </row>
    <row r="98244" spans="16:17">
      <c r="P98244" s="63"/>
      <c r="Q98244" s="63"/>
    </row>
    <row r="98245" spans="16:17">
      <c r="P98245" s="63"/>
      <c r="Q98245" s="63"/>
    </row>
    <row r="98246" spans="16:17">
      <c r="P98246" s="63"/>
      <c r="Q98246" s="63"/>
    </row>
    <row r="98247" spans="16:17">
      <c r="P98247" s="63"/>
      <c r="Q98247" s="63"/>
    </row>
    <row r="98248" spans="16:17">
      <c r="P98248" s="63"/>
      <c r="Q98248" s="63"/>
    </row>
    <row r="98249" spans="16:17">
      <c r="P98249" s="63"/>
      <c r="Q98249" s="63"/>
    </row>
    <row r="98250" spans="16:17">
      <c r="P98250" s="63"/>
      <c r="Q98250" s="63"/>
    </row>
    <row r="98251" spans="16:17">
      <c r="P98251" s="63"/>
      <c r="Q98251" s="63"/>
    </row>
    <row r="98252" spans="16:17">
      <c r="P98252" s="63"/>
      <c r="Q98252" s="63"/>
    </row>
    <row r="98253" spans="16:17">
      <c r="P98253" s="63"/>
      <c r="Q98253" s="63"/>
    </row>
    <row r="98254" spans="16:17">
      <c r="P98254" s="63"/>
      <c r="Q98254" s="63"/>
    </row>
    <row r="98255" spans="16:17">
      <c r="P98255" s="63"/>
      <c r="Q98255" s="63"/>
    </row>
    <row r="98256" spans="16:17">
      <c r="P98256" s="63"/>
      <c r="Q98256" s="63"/>
    </row>
    <row r="98257" spans="16:17">
      <c r="P98257" s="63"/>
      <c r="Q98257" s="63"/>
    </row>
    <row r="98258" spans="16:17">
      <c r="P98258" s="63"/>
      <c r="Q98258" s="63"/>
    </row>
    <row r="98259" spans="16:17">
      <c r="P98259" s="63"/>
      <c r="Q98259" s="63"/>
    </row>
    <row r="98260" spans="16:17">
      <c r="P98260" s="63"/>
      <c r="Q98260" s="63"/>
    </row>
    <row r="98261" spans="16:17">
      <c r="P98261" s="63"/>
      <c r="Q98261" s="63"/>
    </row>
    <row r="98262" spans="16:17">
      <c r="P98262" s="63"/>
      <c r="Q98262" s="63"/>
    </row>
    <row r="98263" spans="16:17">
      <c r="P98263" s="63"/>
      <c r="Q98263" s="63"/>
    </row>
    <row r="98264" spans="16:17">
      <c r="P98264" s="63"/>
      <c r="Q98264" s="63"/>
    </row>
    <row r="98265" spans="16:17">
      <c r="P98265" s="63"/>
      <c r="Q98265" s="63"/>
    </row>
    <row r="98266" spans="16:17">
      <c r="P98266" s="63"/>
      <c r="Q98266" s="63"/>
    </row>
    <row r="98267" spans="16:17">
      <c r="P98267" s="63"/>
      <c r="Q98267" s="63"/>
    </row>
    <row r="98268" spans="16:17">
      <c r="P98268" s="63"/>
      <c r="Q98268" s="63"/>
    </row>
    <row r="98269" spans="16:17">
      <c r="P98269" s="63"/>
      <c r="Q98269" s="63"/>
    </row>
    <row r="98270" spans="16:17">
      <c r="P98270" s="63"/>
      <c r="Q98270" s="63"/>
    </row>
    <row r="98271" spans="16:17">
      <c r="P98271" s="63"/>
      <c r="Q98271" s="63"/>
    </row>
    <row r="98272" spans="16:17">
      <c r="P98272" s="63"/>
      <c r="Q98272" s="63"/>
    </row>
    <row r="98273" spans="16:17">
      <c r="P98273" s="63"/>
      <c r="Q98273" s="63"/>
    </row>
    <row r="98274" spans="16:17">
      <c r="P98274" s="63"/>
      <c r="Q98274" s="63"/>
    </row>
    <row r="98275" spans="16:17">
      <c r="P98275" s="63"/>
      <c r="Q98275" s="63"/>
    </row>
    <row r="98276" spans="16:17">
      <c r="P98276" s="63"/>
      <c r="Q98276" s="63"/>
    </row>
    <row r="98277" spans="16:17">
      <c r="P98277" s="63"/>
      <c r="Q98277" s="63"/>
    </row>
    <row r="98278" spans="16:17">
      <c r="P98278" s="63"/>
      <c r="Q98278" s="63"/>
    </row>
    <row r="98279" spans="16:17">
      <c r="P98279" s="63"/>
      <c r="Q98279" s="63"/>
    </row>
    <row r="98280" spans="16:17">
      <c r="P98280" s="63"/>
      <c r="Q98280" s="63"/>
    </row>
    <row r="98281" spans="16:17">
      <c r="P98281" s="63"/>
      <c r="Q98281" s="63"/>
    </row>
    <row r="98282" spans="16:17">
      <c r="P98282" s="63"/>
      <c r="Q98282" s="63"/>
    </row>
    <row r="98283" spans="16:17">
      <c r="P98283" s="63"/>
      <c r="Q98283" s="63"/>
    </row>
    <row r="98284" spans="16:17">
      <c r="P98284" s="63"/>
      <c r="Q98284" s="63"/>
    </row>
    <row r="98285" spans="16:17">
      <c r="P98285" s="63"/>
      <c r="Q98285" s="63"/>
    </row>
    <row r="98286" spans="16:17">
      <c r="P98286" s="63"/>
      <c r="Q98286" s="63"/>
    </row>
    <row r="98287" spans="16:17">
      <c r="P98287" s="63"/>
      <c r="Q98287" s="63"/>
    </row>
    <row r="98288" spans="16:17">
      <c r="P98288" s="63"/>
      <c r="Q98288" s="63"/>
    </row>
    <row r="98289" spans="16:17">
      <c r="P98289" s="63"/>
      <c r="Q98289" s="63"/>
    </row>
    <row r="98290" spans="16:17">
      <c r="P98290" s="63"/>
      <c r="Q98290" s="63"/>
    </row>
    <row r="98291" spans="16:17">
      <c r="P98291" s="63"/>
      <c r="Q98291" s="63"/>
    </row>
    <row r="98292" spans="16:17">
      <c r="P98292" s="63"/>
      <c r="Q98292" s="63"/>
    </row>
    <row r="98293" spans="16:17">
      <c r="P98293" s="63"/>
      <c r="Q98293" s="63"/>
    </row>
    <row r="98294" spans="16:17">
      <c r="P98294" s="63"/>
      <c r="Q98294" s="63"/>
    </row>
    <row r="98295" spans="16:17">
      <c r="P98295" s="63"/>
      <c r="Q98295" s="63"/>
    </row>
    <row r="98296" spans="16:17">
      <c r="P98296" s="63"/>
      <c r="Q98296" s="63"/>
    </row>
    <row r="98297" spans="16:17">
      <c r="P98297" s="63"/>
      <c r="Q98297" s="63"/>
    </row>
    <row r="98298" spans="16:17">
      <c r="P98298" s="63"/>
      <c r="Q98298" s="63"/>
    </row>
    <row r="98299" spans="16:17">
      <c r="P98299" s="63"/>
      <c r="Q98299" s="63"/>
    </row>
    <row r="98300" spans="16:17">
      <c r="P98300" s="63"/>
      <c r="Q98300" s="63"/>
    </row>
    <row r="98301" spans="16:17">
      <c r="P98301" s="63"/>
      <c r="Q98301" s="63"/>
    </row>
    <row r="98302" spans="16:17">
      <c r="P98302" s="63"/>
      <c r="Q98302" s="63"/>
    </row>
    <row r="98303" spans="16:17">
      <c r="P98303" s="63"/>
      <c r="Q98303" s="63"/>
    </row>
    <row r="98304" spans="16:17">
      <c r="P98304" s="63"/>
      <c r="Q98304" s="63"/>
    </row>
    <row r="98305" spans="16:17">
      <c r="P98305" s="63"/>
      <c r="Q98305" s="63"/>
    </row>
    <row r="98306" spans="16:17">
      <c r="P98306" s="63"/>
      <c r="Q98306" s="63"/>
    </row>
    <row r="98307" spans="16:17">
      <c r="P98307" s="63"/>
      <c r="Q98307" s="63"/>
    </row>
    <row r="98308" spans="16:17">
      <c r="P98308" s="63"/>
      <c r="Q98308" s="63"/>
    </row>
    <row r="98309" spans="16:17">
      <c r="P98309" s="63"/>
      <c r="Q98309" s="63"/>
    </row>
    <row r="98310" spans="16:17">
      <c r="P98310" s="63"/>
      <c r="Q98310" s="63"/>
    </row>
    <row r="98311" spans="16:17">
      <c r="P98311" s="63"/>
      <c r="Q98311" s="63"/>
    </row>
    <row r="98312" spans="16:17">
      <c r="P98312" s="63"/>
      <c r="Q98312" s="63"/>
    </row>
    <row r="98313" spans="16:17">
      <c r="P98313" s="63"/>
      <c r="Q98313" s="63"/>
    </row>
    <row r="98314" spans="16:17">
      <c r="P98314" s="63"/>
      <c r="Q98314" s="63"/>
    </row>
    <row r="98315" spans="16:17">
      <c r="P98315" s="63"/>
      <c r="Q98315" s="63"/>
    </row>
    <row r="98316" spans="16:17">
      <c r="P98316" s="63"/>
      <c r="Q98316" s="63"/>
    </row>
    <row r="98317" spans="16:17">
      <c r="P98317" s="63"/>
      <c r="Q98317" s="63"/>
    </row>
    <row r="98318" spans="16:17">
      <c r="P98318" s="63"/>
      <c r="Q98318" s="63"/>
    </row>
    <row r="98319" spans="16:17">
      <c r="P98319" s="63"/>
      <c r="Q98319" s="63"/>
    </row>
    <row r="98320" spans="16:17">
      <c r="P98320" s="63"/>
      <c r="Q98320" s="63"/>
    </row>
    <row r="98321" spans="16:17">
      <c r="P98321" s="63"/>
      <c r="Q98321" s="63"/>
    </row>
    <row r="98322" spans="16:17">
      <c r="P98322" s="63"/>
      <c r="Q98322" s="63"/>
    </row>
    <row r="98323" spans="16:17">
      <c r="P98323" s="63"/>
      <c r="Q98323" s="63"/>
    </row>
    <row r="98324" spans="16:17">
      <c r="P98324" s="63"/>
      <c r="Q98324" s="63"/>
    </row>
    <row r="98325" spans="16:17">
      <c r="P98325" s="63"/>
      <c r="Q98325" s="63"/>
    </row>
    <row r="98326" spans="16:17">
      <c r="P98326" s="63"/>
      <c r="Q98326" s="63"/>
    </row>
    <row r="98327" spans="16:17">
      <c r="P98327" s="63"/>
      <c r="Q98327" s="63"/>
    </row>
    <row r="98328" spans="16:17">
      <c r="P98328" s="63"/>
      <c r="Q98328" s="63"/>
    </row>
    <row r="98329" spans="16:17">
      <c r="P98329" s="63"/>
      <c r="Q98329" s="63"/>
    </row>
    <row r="98330" spans="16:17">
      <c r="P98330" s="63"/>
      <c r="Q98330" s="63"/>
    </row>
    <row r="98331" spans="16:17">
      <c r="P98331" s="63"/>
      <c r="Q98331" s="63"/>
    </row>
    <row r="98332" spans="16:17">
      <c r="P98332" s="63"/>
      <c r="Q98332" s="63"/>
    </row>
    <row r="98333" spans="16:17">
      <c r="P98333" s="63"/>
      <c r="Q98333" s="63"/>
    </row>
    <row r="98334" spans="16:17">
      <c r="P98334" s="63"/>
      <c r="Q98334" s="63"/>
    </row>
    <row r="98335" spans="16:17">
      <c r="P98335" s="63"/>
      <c r="Q98335" s="63"/>
    </row>
    <row r="98336" spans="16:17">
      <c r="P98336" s="63"/>
      <c r="Q98336" s="63"/>
    </row>
    <row r="98337" spans="16:17">
      <c r="P98337" s="63"/>
      <c r="Q98337" s="63"/>
    </row>
    <row r="98338" spans="16:17">
      <c r="P98338" s="63"/>
      <c r="Q98338" s="63"/>
    </row>
    <row r="98339" spans="16:17">
      <c r="P98339" s="63"/>
      <c r="Q98339" s="63"/>
    </row>
    <row r="98340" spans="16:17">
      <c r="P98340" s="63"/>
      <c r="Q98340" s="63"/>
    </row>
    <row r="98341" spans="16:17">
      <c r="P98341" s="63"/>
      <c r="Q98341" s="63"/>
    </row>
    <row r="98342" spans="16:17">
      <c r="P98342" s="63"/>
      <c r="Q98342" s="63"/>
    </row>
    <row r="98343" spans="16:17">
      <c r="P98343" s="63"/>
      <c r="Q98343" s="63"/>
    </row>
    <row r="98344" spans="16:17">
      <c r="P98344" s="63"/>
      <c r="Q98344" s="63"/>
    </row>
    <row r="98345" spans="16:17">
      <c r="P98345" s="63"/>
      <c r="Q98345" s="63"/>
    </row>
    <row r="98346" spans="16:17">
      <c r="P98346" s="63"/>
      <c r="Q98346" s="63"/>
    </row>
    <row r="98347" spans="16:17">
      <c r="P98347" s="63"/>
      <c r="Q98347" s="63"/>
    </row>
    <row r="98348" spans="16:17">
      <c r="P98348" s="63"/>
      <c r="Q98348" s="63"/>
    </row>
    <row r="98349" spans="16:17">
      <c r="P98349" s="63"/>
      <c r="Q98349" s="63"/>
    </row>
    <row r="98350" spans="16:17">
      <c r="P98350" s="63"/>
      <c r="Q98350" s="63"/>
    </row>
    <row r="98351" spans="16:17">
      <c r="P98351" s="63"/>
      <c r="Q98351" s="63"/>
    </row>
    <row r="98352" spans="16:17">
      <c r="P98352" s="63"/>
      <c r="Q98352" s="63"/>
    </row>
    <row r="98353" spans="16:17">
      <c r="P98353" s="63"/>
      <c r="Q98353" s="63"/>
    </row>
    <row r="98354" spans="16:17">
      <c r="P98354" s="63"/>
      <c r="Q98354" s="63"/>
    </row>
    <row r="98355" spans="16:17">
      <c r="P98355" s="63"/>
      <c r="Q98355" s="63"/>
    </row>
    <row r="98356" spans="16:17">
      <c r="P98356" s="63"/>
      <c r="Q98356" s="63"/>
    </row>
    <row r="98357" spans="16:17">
      <c r="P98357" s="63"/>
      <c r="Q98357" s="63"/>
    </row>
    <row r="98358" spans="16:17">
      <c r="P98358" s="63"/>
      <c r="Q98358" s="63"/>
    </row>
    <row r="98359" spans="16:17">
      <c r="P98359" s="63"/>
      <c r="Q98359" s="63"/>
    </row>
    <row r="98360" spans="16:17">
      <c r="P98360" s="63"/>
      <c r="Q98360" s="63"/>
    </row>
    <row r="98361" spans="16:17">
      <c r="P98361" s="63"/>
      <c r="Q98361" s="63"/>
    </row>
    <row r="98362" spans="16:17">
      <c r="P98362" s="63"/>
      <c r="Q98362" s="63"/>
    </row>
    <row r="98363" spans="16:17">
      <c r="P98363" s="63"/>
      <c r="Q98363" s="63"/>
    </row>
    <row r="98364" spans="16:17">
      <c r="P98364" s="63"/>
      <c r="Q98364" s="63"/>
    </row>
    <row r="98365" spans="16:17">
      <c r="P98365" s="63"/>
      <c r="Q98365" s="63"/>
    </row>
    <row r="98366" spans="16:17">
      <c r="P98366" s="63"/>
      <c r="Q98366" s="63"/>
    </row>
    <row r="98367" spans="16:17">
      <c r="P98367" s="63"/>
      <c r="Q98367" s="63"/>
    </row>
    <row r="98368" spans="16:17">
      <c r="P98368" s="63"/>
      <c r="Q98368" s="63"/>
    </row>
    <row r="98369" spans="16:17">
      <c r="P98369" s="63"/>
      <c r="Q98369" s="63"/>
    </row>
    <row r="98370" spans="16:17">
      <c r="P98370" s="63"/>
      <c r="Q98370" s="63"/>
    </row>
    <row r="98371" spans="16:17">
      <c r="P98371" s="63"/>
      <c r="Q98371" s="63"/>
    </row>
    <row r="98372" spans="16:17">
      <c r="P98372" s="63"/>
      <c r="Q98372" s="63"/>
    </row>
    <row r="98373" spans="16:17">
      <c r="P98373" s="63"/>
      <c r="Q98373" s="63"/>
    </row>
    <row r="98374" spans="16:17">
      <c r="P98374" s="63"/>
      <c r="Q98374" s="63"/>
    </row>
    <row r="98375" spans="16:17">
      <c r="P98375" s="63"/>
      <c r="Q98375" s="63"/>
    </row>
    <row r="98376" spans="16:17">
      <c r="P98376" s="63"/>
      <c r="Q98376" s="63"/>
    </row>
    <row r="98377" spans="16:17">
      <c r="P98377" s="63"/>
      <c r="Q98377" s="63"/>
    </row>
    <row r="98378" spans="16:17">
      <c r="P98378" s="63"/>
      <c r="Q98378" s="63"/>
    </row>
    <row r="98379" spans="16:17">
      <c r="P98379" s="63"/>
      <c r="Q98379" s="63"/>
    </row>
    <row r="98380" spans="16:17">
      <c r="P98380" s="63"/>
      <c r="Q98380" s="63"/>
    </row>
    <row r="98381" spans="16:17">
      <c r="P98381" s="63"/>
      <c r="Q98381" s="63"/>
    </row>
    <row r="98382" spans="16:17">
      <c r="P98382" s="63"/>
      <c r="Q98382" s="63"/>
    </row>
    <row r="98383" spans="16:17">
      <c r="P98383" s="63"/>
      <c r="Q98383" s="63"/>
    </row>
    <row r="98384" spans="16:17">
      <c r="P98384" s="63"/>
      <c r="Q98384" s="63"/>
    </row>
    <row r="98385" spans="16:17">
      <c r="P98385" s="63"/>
      <c r="Q98385" s="63"/>
    </row>
    <row r="98386" spans="16:17">
      <c r="P98386" s="63"/>
      <c r="Q98386" s="63"/>
    </row>
    <row r="98387" spans="16:17">
      <c r="P98387" s="63"/>
      <c r="Q98387" s="63"/>
    </row>
    <row r="98388" spans="16:17">
      <c r="P98388" s="63"/>
      <c r="Q98388" s="63"/>
    </row>
    <row r="98389" spans="16:17">
      <c r="P98389" s="63"/>
      <c r="Q98389" s="63"/>
    </row>
    <row r="98390" spans="16:17">
      <c r="P98390" s="63"/>
      <c r="Q98390" s="63"/>
    </row>
    <row r="98391" spans="16:17">
      <c r="P98391" s="63"/>
      <c r="Q98391" s="63"/>
    </row>
    <row r="98392" spans="16:17">
      <c r="P98392" s="63"/>
      <c r="Q98392" s="63"/>
    </row>
    <row r="98393" spans="16:17">
      <c r="P98393" s="63"/>
      <c r="Q98393" s="63"/>
    </row>
    <row r="98394" spans="16:17">
      <c r="P98394" s="63"/>
      <c r="Q98394" s="63"/>
    </row>
    <row r="98395" spans="16:17">
      <c r="P98395" s="63"/>
      <c r="Q98395" s="63"/>
    </row>
    <row r="98396" spans="16:17">
      <c r="P98396" s="63"/>
      <c r="Q98396" s="63"/>
    </row>
    <row r="98397" spans="16:17">
      <c r="P98397" s="63"/>
      <c r="Q98397" s="63"/>
    </row>
    <row r="98398" spans="16:17">
      <c r="P98398" s="63"/>
      <c r="Q98398" s="63"/>
    </row>
    <row r="98399" spans="16:17">
      <c r="P98399" s="63"/>
      <c r="Q98399" s="63"/>
    </row>
    <row r="98400" spans="16:17">
      <c r="P98400" s="63"/>
      <c r="Q98400" s="63"/>
    </row>
    <row r="98401" spans="16:17">
      <c r="P98401" s="63"/>
      <c r="Q98401" s="63"/>
    </row>
    <row r="98402" spans="16:17">
      <c r="P98402" s="63"/>
      <c r="Q98402" s="63"/>
    </row>
    <row r="98403" spans="16:17">
      <c r="P98403" s="63"/>
      <c r="Q98403" s="63"/>
    </row>
    <row r="98404" spans="16:17">
      <c r="P98404" s="63"/>
      <c r="Q98404" s="63"/>
    </row>
    <row r="98405" spans="16:17">
      <c r="P98405" s="63"/>
      <c r="Q98405" s="63"/>
    </row>
    <row r="98406" spans="16:17">
      <c r="P98406" s="63"/>
      <c r="Q98406" s="63"/>
    </row>
    <row r="98407" spans="16:17">
      <c r="P98407" s="63"/>
      <c r="Q98407" s="63"/>
    </row>
    <row r="98408" spans="16:17">
      <c r="P98408" s="63"/>
      <c r="Q98408" s="63"/>
    </row>
    <row r="98409" spans="16:17">
      <c r="P98409" s="63"/>
      <c r="Q98409" s="63"/>
    </row>
    <row r="98410" spans="16:17">
      <c r="P98410" s="63"/>
      <c r="Q98410" s="63"/>
    </row>
    <row r="98411" spans="16:17">
      <c r="P98411" s="63"/>
      <c r="Q98411" s="63"/>
    </row>
    <row r="98412" spans="16:17">
      <c r="P98412" s="63"/>
      <c r="Q98412" s="63"/>
    </row>
    <row r="98413" spans="16:17">
      <c r="P98413" s="63"/>
      <c r="Q98413" s="63"/>
    </row>
    <row r="98414" spans="16:17">
      <c r="P98414" s="63"/>
      <c r="Q98414" s="63"/>
    </row>
    <row r="98415" spans="16:17">
      <c r="P98415" s="63"/>
      <c r="Q98415" s="63"/>
    </row>
    <row r="98416" spans="16:17">
      <c r="P98416" s="63"/>
      <c r="Q98416" s="63"/>
    </row>
    <row r="98417" spans="16:17">
      <c r="P98417" s="63"/>
      <c r="Q98417" s="63"/>
    </row>
    <row r="98418" spans="16:17">
      <c r="P98418" s="63"/>
      <c r="Q98418" s="63"/>
    </row>
    <row r="98419" spans="16:17">
      <c r="P98419" s="63"/>
      <c r="Q98419" s="63"/>
    </row>
    <row r="98420" spans="16:17">
      <c r="P98420" s="63"/>
      <c r="Q98420" s="63"/>
    </row>
    <row r="98421" spans="16:17">
      <c r="P98421" s="63"/>
      <c r="Q98421" s="63"/>
    </row>
    <row r="98422" spans="16:17">
      <c r="P98422" s="63"/>
      <c r="Q98422" s="63"/>
    </row>
    <row r="98423" spans="16:17">
      <c r="P98423" s="63"/>
      <c r="Q98423" s="63"/>
    </row>
    <row r="98424" spans="16:17">
      <c r="P98424" s="63"/>
      <c r="Q98424" s="63"/>
    </row>
    <row r="98425" spans="16:17">
      <c r="P98425" s="63"/>
      <c r="Q98425" s="63"/>
    </row>
    <row r="98426" spans="16:17">
      <c r="P98426" s="63"/>
      <c r="Q98426" s="63"/>
    </row>
    <row r="98427" spans="16:17">
      <c r="P98427" s="63"/>
      <c r="Q98427" s="63"/>
    </row>
    <row r="98428" spans="16:17">
      <c r="P98428" s="63"/>
      <c r="Q98428" s="63"/>
    </row>
    <row r="98429" spans="16:17">
      <c r="P98429" s="63"/>
      <c r="Q98429" s="63"/>
    </row>
    <row r="98430" spans="16:17">
      <c r="P98430" s="63"/>
      <c r="Q98430" s="63"/>
    </row>
    <row r="98431" spans="16:17">
      <c r="P98431" s="63"/>
      <c r="Q98431" s="63"/>
    </row>
    <row r="98432" spans="16:17">
      <c r="P98432" s="63"/>
      <c r="Q98432" s="63"/>
    </row>
    <row r="98433" spans="16:17">
      <c r="P98433" s="63"/>
      <c r="Q98433" s="63"/>
    </row>
    <row r="98434" spans="16:17">
      <c r="P98434" s="63"/>
      <c r="Q98434" s="63"/>
    </row>
    <row r="98435" spans="16:17">
      <c r="P98435" s="63"/>
      <c r="Q98435" s="63"/>
    </row>
    <row r="98436" spans="16:17">
      <c r="P98436" s="63"/>
      <c r="Q98436" s="63"/>
    </row>
    <row r="98437" spans="16:17">
      <c r="P98437" s="63"/>
      <c r="Q98437" s="63"/>
    </row>
    <row r="98438" spans="16:17">
      <c r="P98438" s="63"/>
      <c r="Q98438" s="63"/>
    </row>
    <row r="98439" spans="16:17">
      <c r="P98439" s="63"/>
      <c r="Q98439" s="63"/>
    </row>
    <row r="98440" spans="16:17">
      <c r="P98440" s="63"/>
      <c r="Q98440" s="63"/>
    </row>
    <row r="98441" spans="16:17">
      <c r="P98441" s="63"/>
      <c r="Q98441" s="63"/>
    </row>
    <row r="98442" spans="16:17">
      <c r="P98442" s="63"/>
      <c r="Q98442" s="63"/>
    </row>
    <row r="98443" spans="16:17">
      <c r="P98443" s="63"/>
      <c r="Q98443" s="63"/>
    </row>
    <row r="98444" spans="16:17">
      <c r="P98444" s="63"/>
      <c r="Q98444" s="63"/>
    </row>
    <row r="98445" spans="16:17">
      <c r="P98445" s="63"/>
      <c r="Q98445" s="63"/>
    </row>
    <row r="98446" spans="16:17">
      <c r="P98446" s="63"/>
      <c r="Q98446" s="63"/>
    </row>
    <row r="98447" spans="16:17">
      <c r="P98447" s="63"/>
      <c r="Q98447" s="63"/>
    </row>
    <row r="98448" spans="16:17">
      <c r="P98448" s="63"/>
      <c r="Q98448" s="63"/>
    </row>
    <row r="98449" spans="16:17">
      <c r="P98449" s="63"/>
      <c r="Q98449" s="63"/>
    </row>
    <row r="98450" spans="16:17">
      <c r="P98450" s="63"/>
      <c r="Q98450" s="63"/>
    </row>
    <row r="98451" spans="16:17">
      <c r="P98451" s="63"/>
      <c r="Q98451" s="63"/>
    </row>
    <row r="98452" spans="16:17">
      <c r="P98452" s="63"/>
      <c r="Q98452" s="63"/>
    </row>
    <row r="98453" spans="16:17">
      <c r="P98453" s="63"/>
      <c r="Q98453" s="63"/>
    </row>
    <row r="98454" spans="16:17">
      <c r="P98454" s="63"/>
      <c r="Q98454" s="63"/>
    </row>
    <row r="98455" spans="16:17">
      <c r="P98455" s="63"/>
      <c r="Q98455" s="63"/>
    </row>
    <row r="98456" spans="16:17">
      <c r="P98456" s="63"/>
      <c r="Q98456" s="63"/>
    </row>
    <row r="98457" spans="16:17">
      <c r="P98457" s="63"/>
      <c r="Q98457" s="63"/>
    </row>
    <row r="98458" spans="16:17">
      <c r="P98458" s="63"/>
      <c r="Q98458" s="63"/>
    </row>
    <row r="98459" spans="16:17">
      <c r="P98459" s="63"/>
      <c r="Q98459" s="63"/>
    </row>
    <row r="98460" spans="16:17">
      <c r="P98460" s="63"/>
      <c r="Q98460" s="63"/>
    </row>
    <row r="98461" spans="16:17">
      <c r="P98461" s="63"/>
      <c r="Q98461" s="63"/>
    </row>
    <row r="98462" spans="16:17">
      <c r="P98462" s="63"/>
      <c r="Q98462" s="63"/>
    </row>
    <row r="98463" spans="16:17">
      <c r="P98463" s="63"/>
      <c r="Q98463" s="63"/>
    </row>
    <row r="98464" spans="16:17">
      <c r="P98464" s="63"/>
      <c r="Q98464" s="63"/>
    </row>
    <row r="98465" spans="16:17">
      <c r="P98465" s="63"/>
      <c r="Q98465" s="63"/>
    </row>
    <row r="98466" spans="16:17">
      <c r="P98466" s="63"/>
      <c r="Q98466" s="63"/>
    </row>
    <row r="98467" spans="16:17">
      <c r="P98467" s="63"/>
      <c r="Q98467" s="63"/>
    </row>
    <row r="98468" spans="16:17">
      <c r="P98468" s="63"/>
      <c r="Q98468" s="63"/>
    </row>
    <row r="98469" spans="16:17">
      <c r="P98469" s="63"/>
      <c r="Q98469" s="63"/>
    </row>
    <row r="98470" spans="16:17">
      <c r="P98470" s="63"/>
      <c r="Q98470" s="63"/>
    </row>
    <row r="98471" spans="16:17">
      <c r="P98471" s="63"/>
      <c r="Q98471" s="63"/>
    </row>
    <row r="98472" spans="16:17">
      <c r="P98472" s="63"/>
      <c r="Q98472" s="63"/>
    </row>
    <row r="98473" spans="16:17">
      <c r="P98473" s="63"/>
      <c r="Q98473" s="63"/>
    </row>
    <row r="98474" spans="16:17">
      <c r="P98474" s="63"/>
      <c r="Q98474" s="63"/>
    </row>
    <row r="98475" spans="16:17">
      <c r="P98475" s="63"/>
      <c r="Q98475" s="63"/>
    </row>
    <row r="98476" spans="16:17">
      <c r="P98476" s="63"/>
      <c r="Q98476" s="63"/>
    </row>
    <row r="98477" spans="16:17">
      <c r="P98477" s="63"/>
      <c r="Q98477" s="63"/>
    </row>
    <row r="98478" spans="16:17">
      <c r="P98478" s="63"/>
      <c r="Q98478" s="63"/>
    </row>
    <row r="98479" spans="16:17">
      <c r="P98479" s="63"/>
      <c r="Q98479" s="63"/>
    </row>
    <row r="98480" spans="16:17">
      <c r="P98480" s="63"/>
      <c r="Q98480" s="63"/>
    </row>
    <row r="98481" spans="16:17">
      <c r="P98481" s="63"/>
      <c r="Q98481" s="63"/>
    </row>
    <row r="98482" spans="16:17">
      <c r="P98482" s="63"/>
      <c r="Q98482" s="63"/>
    </row>
    <row r="98483" spans="16:17">
      <c r="P98483" s="63"/>
      <c r="Q98483" s="63"/>
    </row>
    <row r="98484" spans="16:17">
      <c r="P98484" s="63"/>
      <c r="Q98484" s="63"/>
    </row>
    <row r="98485" spans="16:17">
      <c r="P98485" s="63"/>
      <c r="Q98485" s="63"/>
    </row>
    <row r="98486" spans="16:17">
      <c r="P98486" s="63"/>
      <c r="Q98486" s="63"/>
    </row>
    <row r="98487" spans="16:17">
      <c r="P98487" s="63"/>
      <c r="Q98487" s="63"/>
    </row>
    <row r="98488" spans="16:17">
      <c r="P98488" s="63"/>
      <c r="Q98488" s="63"/>
    </row>
    <row r="98489" spans="16:17">
      <c r="P98489" s="63"/>
      <c r="Q98489" s="63"/>
    </row>
    <row r="98490" spans="16:17">
      <c r="P98490" s="63"/>
      <c r="Q98490" s="63"/>
    </row>
    <row r="98491" spans="16:17">
      <c r="P98491" s="63"/>
      <c r="Q98491" s="63"/>
    </row>
    <row r="98492" spans="16:17">
      <c r="P98492" s="63"/>
      <c r="Q98492" s="63"/>
    </row>
    <row r="98493" spans="16:17">
      <c r="P98493" s="63"/>
      <c r="Q98493" s="63"/>
    </row>
    <row r="98494" spans="16:17">
      <c r="P98494" s="63"/>
      <c r="Q98494" s="63"/>
    </row>
    <row r="98495" spans="16:17">
      <c r="P98495" s="63"/>
      <c r="Q98495" s="63"/>
    </row>
    <row r="98496" spans="16:17">
      <c r="P98496" s="63"/>
      <c r="Q98496" s="63"/>
    </row>
    <row r="98497" spans="16:17">
      <c r="P98497" s="63"/>
      <c r="Q98497" s="63"/>
    </row>
    <row r="98498" spans="16:17">
      <c r="P98498" s="63"/>
      <c r="Q98498" s="63"/>
    </row>
    <row r="98499" spans="16:17">
      <c r="P98499" s="63"/>
      <c r="Q98499" s="63"/>
    </row>
    <row r="98500" spans="16:17">
      <c r="P98500" s="63"/>
      <c r="Q98500" s="63"/>
    </row>
    <row r="98501" spans="16:17">
      <c r="P98501" s="63"/>
      <c r="Q98501" s="63"/>
    </row>
    <row r="98502" spans="16:17">
      <c r="P98502" s="63"/>
      <c r="Q98502" s="63"/>
    </row>
    <row r="98503" spans="16:17">
      <c r="P98503" s="63"/>
      <c r="Q98503" s="63"/>
    </row>
    <row r="98504" spans="16:17">
      <c r="P98504" s="63"/>
      <c r="Q98504" s="63"/>
    </row>
    <row r="98505" spans="16:17">
      <c r="P98505" s="63"/>
      <c r="Q98505" s="63"/>
    </row>
    <row r="98506" spans="16:17">
      <c r="P98506" s="63"/>
      <c r="Q98506" s="63"/>
    </row>
    <row r="98507" spans="16:17">
      <c r="P98507" s="63"/>
      <c r="Q98507" s="63"/>
    </row>
    <row r="98508" spans="16:17">
      <c r="P98508" s="63"/>
      <c r="Q98508" s="63"/>
    </row>
    <row r="98509" spans="16:17">
      <c r="P98509" s="63"/>
      <c r="Q98509" s="63"/>
    </row>
    <row r="98510" spans="16:17">
      <c r="P98510" s="63"/>
      <c r="Q98510" s="63"/>
    </row>
    <row r="98511" spans="16:17">
      <c r="P98511" s="63"/>
      <c r="Q98511" s="63"/>
    </row>
    <row r="98512" spans="16:17">
      <c r="P98512" s="63"/>
      <c r="Q98512" s="63"/>
    </row>
    <row r="98513" spans="16:17">
      <c r="P98513" s="63"/>
      <c r="Q98513" s="63"/>
    </row>
    <row r="98514" spans="16:17">
      <c r="P98514" s="63"/>
      <c r="Q98514" s="63"/>
    </row>
    <row r="98515" spans="16:17">
      <c r="P98515" s="63"/>
      <c r="Q98515" s="63"/>
    </row>
    <row r="98516" spans="16:17">
      <c r="P98516" s="63"/>
      <c r="Q98516" s="63"/>
    </row>
    <row r="98517" spans="16:17">
      <c r="P98517" s="63"/>
      <c r="Q98517" s="63"/>
    </row>
    <row r="98518" spans="16:17">
      <c r="P98518" s="63"/>
      <c r="Q98518" s="63"/>
    </row>
    <row r="98519" spans="16:17">
      <c r="P98519" s="63"/>
      <c r="Q98519" s="63"/>
    </row>
    <row r="98520" spans="16:17">
      <c r="P98520" s="63"/>
      <c r="Q98520" s="63"/>
    </row>
    <row r="98521" spans="16:17">
      <c r="P98521" s="63"/>
      <c r="Q98521" s="63"/>
    </row>
    <row r="98522" spans="16:17">
      <c r="P98522" s="63"/>
      <c r="Q98522" s="63"/>
    </row>
    <row r="98523" spans="16:17">
      <c r="P98523" s="63"/>
      <c r="Q98523" s="63"/>
    </row>
    <row r="98524" spans="16:17">
      <c r="P98524" s="63"/>
      <c r="Q98524" s="63"/>
    </row>
    <row r="98525" spans="16:17">
      <c r="P98525" s="63"/>
      <c r="Q98525" s="63"/>
    </row>
    <row r="98526" spans="16:17">
      <c r="P98526" s="63"/>
      <c r="Q98526" s="63"/>
    </row>
    <row r="98527" spans="16:17">
      <c r="P98527" s="63"/>
      <c r="Q98527" s="63"/>
    </row>
    <row r="98528" spans="16:17">
      <c r="P98528" s="63"/>
      <c r="Q98528" s="63"/>
    </row>
    <row r="98529" spans="16:17">
      <c r="P98529" s="63"/>
      <c r="Q98529" s="63"/>
    </row>
    <row r="98530" spans="16:17">
      <c r="P98530" s="63"/>
      <c r="Q98530" s="63"/>
    </row>
    <row r="98531" spans="16:17">
      <c r="P98531" s="63"/>
      <c r="Q98531" s="63"/>
    </row>
    <row r="98532" spans="16:17">
      <c r="P98532" s="63"/>
      <c r="Q98532" s="63"/>
    </row>
    <row r="98533" spans="16:17">
      <c r="P98533" s="63"/>
      <c r="Q98533" s="63"/>
    </row>
    <row r="98534" spans="16:17">
      <c r="P98534" s="63"/>
      <c r="Q98534" s="63"/>
    </row>
    <row r="98535" spans="16:17">
      <c r="P98535" s="63"/>
      <c r="Q98535" s="63"/>
    </row>
    <row r="98536" spans="16:17">
      <c r="P98536" s="63"/>
      <c r="Q98536" s="63"/>
    </row>
    <row r="98537" spans="16:17">
      <c r="P98537" s="63"/>
      <c r="Q98537" s="63"/>
    </row>
    <row r="98538" spans="16:17">
      <c r="P98538" s="63"/>
      <c r="Q98538" s="63"/>
    </row>
    <row r="98539" spans="16:17">
      <c r="P98539" s="63"/>
      <c r="Q98539" s="63"/>
    </row>
    <row r="98540" spans="16:17">
      <c r="P98540" s="63"/>
      <c r="Q98540" s="63"/>
    </row>
    <row r="98541" spans="16:17">
      <c r="P98541" s="63"/>
      <c r="Q98541" s="63"/>
    </row>
    <row r="98542" spans="16:17">
      <c r="P98542" s="63"/>
      <c r="Q98542" s="63"/>
    </row>
    <row r="98543" spans="16:17">
      <c r="P98543" s="63"/>
      <c r="Q98543" s="63"/>
    </row>
    <row r="98544" spans="16:17">
      <c r="P98544" s="63"/>
      <c r="Q98544" s="63"/>
    </row>
    <row r="98545" spans="16:17">
      <c r="P98545" s="63"/>
      <c r="Q98545" s="63"/>
    </row>
    <row r="98546" spans="16:17">
      <c r="P98546" s="63"/>
      <c r="Q98546" s="63"/>
    </row>
    <row r="98547" spans="16:17">
      <c r="P98547" s="63"/>
      <c r="Q98547" s="63"/>
    </row>
    <row r="98548" spans="16:17">
      <c r="P98548" s="63"/>
      <c r="Q98548" s="63"/>
    </row>
    <row r="98549" spans="16:17">
      <c r="P98549" s="63"/>
      <c r="Q98549" s="63"/>
    </row>
    <row r="98550" spans="16:17">
      <c r="P98550" s="63"/>
      <c r="Q98550" s="63"/>
    </row>
    <row r="98551" spans="16:17">
      <c r="P98551" s="63"/>
      <c r="Q98551" s="63"/>
    </row>
    <row r="98552" spans="16:17">
      <c r="P98552" s="63"/>
      <c r="Q98552" s="63"/>
    </row>
    <row r="98553" spans="16:17">
      <c r="P98553" s="63"/>
      <c r="Q98553" s="63"/>
    </row>
    <row r="98554" spans="16:17">
      <c r="P98554" s="63"/>
      <c r="Q98554" s="63"/>
    </row>
    <row r="98555" spans="16:17">
      <c r="P98555" s="63"/>
      <c r="Q98555" s="63"/>
    </row>
    <row r="98556" spans="16:17">
      <c r="P98556" s="63"/>
      <c r="Q98556" s="63"/>
    </row>
    <row r="98557" spans="16:17">
      <c r="P98557" s="63"/>
      <c r="Q98557" s="63"/>
    </row>
    <row r="98558" spans="16:17">
      <c r="P98558" s="63"/>
      <c r="Q98558" s="63"/>
    </row>
    <row r="98559" spans="16:17">
      <c r="P98559" s="63"/>
      <c r="Q98559" s="63"/>
    </row>
    <row r="98560" spans="16:17">
      <c r="P98560" s="63"/>
      <c r="Q98560" s="63"/>
    </row>
    <row r="98561" spans="16:17">
      <c r="P98561" s="63"/>
      <c r="Q98561" s="63"/>
    </row>
    <row r="98562" spans="16:17">
      <c r="P98562" s="63"/>
      <c r="Q98562" s="63"/>
    </row>
    <row r="98563" spans="16:17">
      <c r="P98563" s="63"/>
      <c r="Q98563" s="63"/>
    </row>
    <row r="98564" spans="16:17">
      <c r="P98564" s="63"/>
      <c r="Q98564" s="63"/>
    </row>
    <row r="98565" spans="16:17">
      <c r="P98565" s="63"/>
      <c r="Q98565" s="63"/>
    </row>
    <row r="98566" spans="16:17">
      <c r="P98566" s="63"/>
      <c r="Q98566" s="63"/>
    </row>
    <row r="98567" spans="16:17">
      <c r="P98567" s="63"/>
      <c r="Q98567" s="63"/>
    </row>
    <row r="98568" spans="16:17">
      <c r="P98568" s="63"/>
      <c r="Q98568" s="63"/>
    </row>
    <row r="98569" spans="16:17">
      <c r="P98569" s="63"/>
      <c r="Q98569" s="63"/>
    </row>
    <row r="98570" spans="16:17">
      <c r="P98570" s="63"/>
      <c r="Q98570" s="63"/>
    </row>
    <row r="98571" spans="16:17">
      <c r="P98571" s="63"/>
      <c r="Q98571" s="63"/>
    </row>
    <row r="98572" spans="16:17">
      <c r="P98572" s="63"/>
      <c r="Q98572" s="63"/>
    </row>
    <row r="98573" spans="16:17">
      <c r="P98573" s="63"/>
      <c r="Q98573" s="63"/>
    </row>
    <row r="98574" spans="16:17">
      <c r="P98574" s="63"/>
      <c r="Q98574" s="63"/>
    </row>
    <row r="98575" spans="16:17">
      <c r="P98575" s="63"/>
      <c r="Q98575" s="63"/>
    </row>
    <row r="98576" spans="16:17">
      <c r="P98576" s="63"/>
      <c r="Q98576" s="63"/>
    </row>
    <row r="98577" spans="16:17">
      <c r="P98577" s="63"/>
      <c r="Q98577" s="63"/>
    </row>
    <row r="98578" spans="16:17">
      <c r="P98578" s="63"/>
      <c r="Q98578" s="63"/>
    </row>
    <row r="98579" spans="16:17">
      <c r="P98579" s="63"/>
      <c r="Q98579" s="63"/>
    </row>
    <row r="98580" spans="16:17">
      <c r="P98580" s="63"/>
      <c r="Q98580" s="63"/>
    </row>
    <row r="98581" spans="16:17">
      <c r="P98581" s="63"/>
      <c r="Q98581" s="63"/>
    </row>
    <row r="98582" spans="16:17">
      <c r="P98582" s="63"/>
      <c r="Q98582" s="63"/>
    </row>
    <row r="98583" spans="16:17">
      <c r="P98583" s="63"/>
      <c r="Q98583" s="63"/>
    </row>
    <row r="98584" spans="16:17">
      <c r="P98584" s="63"/>
      <c r="Q98584" s="63"/>
    </row>
    <row r="98585" spans="16:17">
      <c r="P98585" s="63"/>
      <c r="Q98585" s="63"/>
    </row>
    <row r="98586" spans="16:17">
      <c r="P98586" s="63"/>
      <c r="Q98586" s="63"/>
    </row>
    <row r="98587" spans="16:17">
      <c r="P98587" s="63"/>
      <c r="Q98587" s="63"/>
    </row>
    <row r="98588" spans="16:17">
      <c r="P98588" s="63"/>
      <c r="Q98588" s="63"/>
    </row>
    <row r="98589" spans="16:17">
      <c r="P98589" s="63"/>
      <c r="Q98589" s="63"/>
    </row>
    <row r="98590" spans="16:17">
      <c r="P98590" s="63"/>
      <c r="Q98590" s="63"/>
    </row>
    <row r="98591" spans="16:17">
      <c r="P98591" s="63"/>
      <c r="Q98591" s="63"/>
    </row>
    <row r="98592" spans="16:17">
      <c r="P98592" s="63"/>
      <c r="Q98592" s="63"/>
    </row>
    <row r="98593" spans="16:17">
      <c r="P98593" s="63"/>
      <c r="Q98593" s="63"/>
    </row>
    <row r="98594" spans="16:17">
      <c r="P98594" s="63"/>
      <c r="Q98594" s="63"/>
    </row>
    <row r="98595" spans="16:17">
      <c r="P98595" s="63"/>
      <c r="Q98595" s="63"/>
    </row>
    <row r="98596" spans="16:17">
      <c r="P98596" s="63"/>
      <c r="Q98596" s="63"/>
    </row>
    <row r="98597" spans="16:17">
      <c r="P98597" s="63"/>
      <c r="Q98597" s="63"/>
    </row>
    <row r="98598" spans="16:17">
      <c r="P98598" s="63"/>
      <c r="Q98598" s="63"/>
    </row>
    <row r="98599" spans="16:17">
      <c r="P98599" s="63"/>
      <c r="Q98599" s="63"/>
    </row>
    <row r="98600" spans="16:17">
      <c r="P98600" s="63"/>
      <c r="Q98600" s="63"/>
    </row>
    <row r="98601" spans="16:17">
      <c r="P98601" s="63"/>
      <c r="Q98601" s="63"/>
    </row>
    <row r="98602" spans="16:17">
      <c r="P98602" s="63"/>
      <c r="Q98602" s="63"/>
    </row>
    <row r="98603" spans="16:17">
      <c r="P98603" s="63"/>
      <c r="Q98603" s="63"/>
    </row>
    <row r="98604" spans="16:17">
      <c r="P98604" s="63"/>
      <c r="Q98604" s="63"/>
    </row>
    <row r="98605" spans="16:17">
      <c r="P98605" s="63"/>
      <c r="Q98605" s="63"/>
    </row>
    <row r="98606" spans="16:17">
      <c r="P98606" s="63"/>
      <c r="Q98606" s="63"/>
    </row>
    <row r="98607" spans="16:17">
      <c r="P98607" s="63"/>
      <c r="Q98607" s="63"/>
    </row>
    <row r="98608" spans="16:17">
      <c r="P98608" s="63"/>
      <c r="Q98608" s="63"/>
    </row>
    <row r="98609" spans="16:17">
      <c r="P98609" s="63"/>
      <c r="Q98609" s="63"/>
    </row>
    <row r="98610" spans="16:17">
      <c r="P98610" s="63"/>
      <c r="Q98610" s="63"/>
    </row>
    <row r="98611" spans="16:17">
      <c r="P98611" s="63"/>
      <c r="Q98611" s="63"/>
    </row>
    <row r="98612" spans="16:17">
      <c r="P98612" s="63"/>
      <c r="Q98612" s="63"/>
    </row>
    <row r="98613" spans="16:17">
      <c r="P98613" s="63"/>
      <c r="Q98613" s="63"/>
    </row>
    <row r="98614" spans="16:17">
      <c r="P98614" s="63"/>
      <c r="Q98614" s="63"/>
    </row>
    <row r="98615" spans="16:17">
      <c r="P98615" s="63"/>
      <c r="Q98615" s="63"/>
    </row>
    <row r="98616" spans="16:17">
      <c r="P98616" s="63"/>
      <c r="Q98616" s="63"/>
    </row>
    <row r="98617" spans="16:17">
      <c r="P98617" s="63"/>
      <c r="Q98617" s="63"/>
    </row>
    <row r="98618" spans="16:17">
      <c r="P98618" s="63"/>
      <c r="Q98618" s="63"/>
    </row>
    <row r="98619" spans="16:17">
      <c r="P98619" s="63"/>
      <c r="Q98619" s="63"/>
    </row>
    <row r="98620" spans="16:17">
      <c r="P98620" s="63"/>
      <c r="Q98620" s="63"/>
    </row>
    <row r="98621" spans="16:17">
      <c r="P98621" s="63"/>
      <c r="Q98621" s="63"/>
    </row>
    <row r="98622" spans="16:17">
      <c r="P98622" s="63"/>
      <c r="Q98622" s="63"/>
    </row>
    <row r="98623" spans="16:17">
      <c r="P98623" s="63"/>
      <c r="Q98623" s="63"/>
    </row>
    <row r="98624" spans="16:17">
      <c r="P98624" s="63"/>
      <c r="Q98624" s="63"/>
    </row>
    <row r="98625" spans="16:17">
      <c r="P98625" s="63"/>
      <c r="Q98625" s="63"/>
    </row>
    <row r="98626" spans="16:17">
      <c r="P98626" s="63"/>
      <c r="Q98626" s="63"/>
    </row>
    <row r="98627" spans="16:17">
      <c r="P98627" s="63"/>
      <c r="Q98627" s="63"/>
    </row>
    <row r="98628" spans="16:17">
      <c r="P98628" s="63"/>
      <c r="Q98628" s="63"/>
    </row>
    <row r="98629" spans="16:17">
      <c r="P98629" s="63"/>
      <c r="Q98629" s="63"/>
    </row>
    <row r="98630" spans="16:17">
      <c r="P98630" s="63"/>
      <c r="Q98630" s="63"/>
    </row>
    <row r="98631" spans="16:17">
      <c r="P98631" s="63"/>
      <c r="Q98631" s="63"/>
    </row>
    <row r="98632" spans="16:17">
      <c r="P98632" s="63"/>
      <c r="Q98632" s="63"/>
    </row>
    <row r="98633" spans="16:17">
      <c r="P98633" s="63"/>
      <c r="Q98633" s="63"/>
    </row>
    <row r="98634" spans="16:17">
      <c r="P98634" s="63"/>
      <c r="Q98634" s="63"/>
    </row>
    <row r="98635" spans="16:17">
      <c r="P98635" s="63"/>
      <c r="Q98635" s="63"/>
    </row>
    <row r="98636" spans="16:17">
      <c r="P98636" s="63"/>
      <c r="Q98636" s="63"/>
    </row>
    <row r="98637" spans="16:17">
      <c r="P98637" s="63"/>
      <c r="Q98637" s="63"/>
    </row>
    <row r="98638" spans="16:17">
      <c r="P98638" s="63"/>
      <c r="Q98638" s="63"/>
    </row>
    <row r="98639" spans="16:17">
      <c r="P98639" s="63"/>
      <c r="Q98639" s="63"/>
    </row>
    <row r="98640" spans="16:17">
      <c r="P98640" s="63"/>
      <c r="Q98640" s="63"/>
    </row>
    <row r="98641" spans="16:17">
      <c r="P98641" s="63"/>
      <c r="Q98641" s="63"/>
    </row>
    <row r="98642" spans="16:17">
      <c r="P98642" s="63"/>
      <c r="Q98642" s="63"/>
    </row>
    <row r="98643" spans="16:17">
      <c r="P98643" s="63"/>
      <c r="Q98643" s="63"/>
    </row>
    <row r="98644" spans="16:17">
      <c r="P98644" s="63"/>
      <c r="Q98644" s="63"/>
    </row>
    <row r="98645" spans="16:17">
      <c r="P98645" s="63"/>
      <c r="Q98645" s="63"/>
    </row>
    <row r="98646" spans="16:17">
      <c r="P98646" s="63"/>
      <c r="Q98646" s="63"/>
    </row>
    <row r="98647" spans="16:17">
      <c r="P98647" s="63"/>
      <c r="Q98647" s="63"/>
    </row>
    <row r="98648" spans="16:17">
      <c r="P98648" s="63"/>
      <c r="Q98648" s="63"/>
    </row>
    <row r="98649" spans="16:17">
      <c r="P98649" s="63"/>
      <c r="Q98649" s="63"/>
    </row>
    <row r="98650" spans="16:17">
      <c r="P98650" s="63"/>
      <c r="Q98650" s="63"/>
    </row>
    <row r="98651" spans="16:17">
      <c r="P98651" s="63"/>
      <c r="Q98651" s="63"/>
    </row>
    <row r="98652" spans="16:17">
      <c r="P98652" s="63"/>
      <c r="Q98652" s="63"/>
    </row>
    <row r="98653" spans="16:17">
      <c r="P98653" s="63"/>
      <c r="Q98653" s="63"/>
    </row>
    <row r="98654" spans="16:17">
      <c r="P98654" s="63"/>
      <c r="Q98654" s="63"/>
    </row>
    <row r="98655" spans="16:17">
      <c r="P98655" s="63"/>
      <c r="Q98655" s="63"/>
    </row>
    <row r="98656" spans="16:17">
      <c r="P98656" s="63"/>
      <c r="Q98656" s="63"/>
    </row>
    <row r="98657" spans="16:17">
      <c r="P98657" s="63"/>
      <c r="Q98657" s="63"/>
    </row>
    <row r="98658" spans="16:17">
      <c r="P98658" s="63"/>
      <c r="Q98658" s="63"/>
    </row>
    <row r="98659" spans="16:17">
      <c r="P98659" s="63"/>
      <c r="Q98659" s="63"/>
    </row>
    <row r="98660" spans="16:17">
      <c r="P98660" s="63"/>
      <c r="Q98660" s="63"/>
    </row>
    <row r="98661" spans="16:17">
      <c r="P98661" s="63"/>
      <c r="Q98661" s="63"/>
    </row>
    <row r="98662" spans="16:17">
      <c r="P98662" s="63"/>
      <c r="Q98662" s="63"/>
    </row>
    <row r="98663" spans="16:17">
      <c r="P98663" s="63"/>
      <c r="Q98663" s="63"/>
    </row>
    <row r="98664" spans="16:17">
      <c r="P98664" s="63"/>
      <c r="Q98664" s="63"/>
    </row>
    <row r="98665" spans="16:17">
      <c r="P98665" s="63"/>
      <c r="Q98665" s="63"/>
    </row>
    <row r="98666" spans="16:17">
      <c r="P98666" s="63"/>
      <c r="Q98666" s="63"/>
    </row>
    <row r="98667" spans="16:17">
      <c r="P98667" s="63"/>
      <c r="Q98667" s="63"/>
    </row>
    <row r="98668" spans="16:17">
      <c r="P98668" s="63"/>
      <c r="Q98668" s="63"/>
    </row>
    <row r="98669" spans="16:17">
      <c r="P98669" s="63"/>
      <c r="Q98669" s="63"/>
    </row>
    <row r="98670" spans="16:17">
      <c r="P98670" s="63"/>
      <c r="Q98670" s="63"/>
    </row>
    <row r="98671" spans="16:17">
      <c r="P98671" s="63"/>
      <c r="Q98671" s="63"/>
    </row>
    <row r="98672" spans="16:17">
      <c r="P98672" s="63"/>
      <c r="Q98672" s="63"/>
    </row>
    <row r="98673" spans="16:17">
      <c r="P98673" s="63"/>
      <c r="Q98673" s="63"/>
    </row>
    <row r="98674" spans="16:17">
      <c r="P98674" s="63"/>
      <c r="Q98674" s="63"/>
    </row>
    <row r="98675" spans="16:17">
      <c r="P98675" s="63"/>
      <c r="Q98675" s="63"/>
    </row>
    <row r="98676" spans="16:17">
      <c r="P98676" s="63"/>
      <c r="Q98676" s="63"/>
    </row>
    <row r="98677" spans="16:17">
      <c r="P98677" s="63"/>
      <c r="Q98677" s="63"/>
    </row>
    <row r="98678" spans="16:17">
      <c r="P98678" s="63"/>
      <c r="Q98678" s="63"/>
    </row>
    <row r="98679" spans="16:17">
      <c r="P98679" s="63"/>
      <c r="Q98679" s="63"/>
    </row>
    <row r="98680" spans="16:17">
      <c r="P98680" s="63"/>
      <c r="Q98680" s="63"/>
    </row>
    <row r="98681" spans="16:17">
      <c r="P98681" s="63"/>
      <c r="Q98681" s="63"/>
    </row>
    <row r="98682" spans="16:17">
      <c r="P98682" s="63"/>
      <c r="Q98682" s="63"/>
    </row>
    <row r="98683" spans="16:17">
      <c r="P98683" s="63"/>
      <c r="Q98683" s="63"/>
    </row>
    <row r="98684" spans="16:17">
      <c r="P98684" s="63"/>
      <c r="Q98684" s="63"/>
    </row>
    <row r="98685" spans="16:17">
      <c r="P98685" s="63"/>
      <c r="Q98685" s="63"/>
    </row>
    <row r="98686" spans="16:17">
      <c r="P98686" s="63"/>
      <c r="Q98686" s="63"/>
    </row>
    <row r="98687" spans="16:17">
      <c r="P98687" s="63"/>
      <c r="Q98687" s="63"/>
    </row>
    <row r="98688" spans="16:17">
      <c r="P98688" s="63"/>
      <c r="Q98688" s="63"/>
    </row>
    <row r="98689" spans="16:17">
      <c r="P98689" s="63"/>
      <c r="Q98689" s="63"/>
    </row>
    <row r="98690" spans="16:17">
      <c r="P98690" s="63"/>
      <c r="Q98690" s="63"/>
    </row>
    <row r="98691" spans="16:17">
      <c r="P98691" s="63"/>
      <c r="Q98691" s="63"/>
    </row>
    <row r="98692" spans="16:17">
      <c r="P98692" s="63"/>
      <c r="Q98692" s="63"/>
    </row>
    <row r="98693" spans="16:17">
      <c r="P98693" s="63"/>
      <c r="Q98693" s="63"/>
    </row>
    <row r="98694" spans="16:17">
      <c r="P98694" s="63"/>
      <c r="Q98694" s="63"/>
    </row>
    <row r="98695" spans="16:17">
      <c r="P98695" s="63"/>
      <c r="Q98695" s="63"/>
    </row>
    <row r="98696" spans="16:17">
      <c r="P98696" s="63"/>
      <c r="Q98696" s="63"/>
    </row>
    <row r="98697" spans="16:17">
      <c r="P98697" s="63"/>
      <c r="Q98697" s="63"/>
    </row>
    <row r="98698" spans="16:17">
      <c r="P98698" s="63"/>
      <c r="Q98698" s="63"/>
    </row>
    <row r="98699" spans="16:17">
      <c r="P98699" s="63"/>
      <c r="Q98699" s="63"/>
    </row>
    <row r="98700" spans="16:17">
      <c r="P98700" s="63"/>
      <c r="Q98700" s="63"/>
    </row>
    <row r="98701" spans="16:17">
      <c r="P98701" s="63"/>
      <c r="Q98701" s="63"/>
    </row>
    <row r="98702" spans="16:17">
      <c r="P98702" s="63"/>
      <c r="Q98702" s="63"/>
    </row>
    <row r="98703" spans="16:17">
      <c r="P98703" s="63"/>
      <c r="Q98703" s="63"/>
    </row>
    <row r="98704" spans="16:17">
      <c r="P98704" s="63"/>
      <c r="Q98704" s="63"/>
    </row>
    <row r="98705" spans="16:17">
      <c r="P98705" s="63"/>
      <c r="Q98705" s="63"/>
    </row>
    <row r="98706" spans="16:17">
      <c r="P98706" s="63"/>
      <c r="Q98706" s="63"/>
    </row>
    <row r="98707" spans="16:17">
      <c r="P98707" s="63"/>
      <c r="Q98707" s="63"/>
    </row>
    <row r="98708" spans="16:17">
      <c r="P98708" s="63"/>
      <c r="Q98708" s="63"/>
    </row>
    <row r="98709" spans="16:17">
      <c r="P98709" s="63"/>
      <c r="Q98709" s="63"/>
    </row>
    <row r="98710" spans="16:17">
      <c r="P98710" s="63"/>
      <c r="Q98710" s="63"/>
    </row>
    <row r="98711" spans="16:17">
      <c r="P98711" s="63"/>
      <c r="Q98711" s="63"/>
    </row>
    <row r="98712" spans="16:17">
      <c r="P98712" s="63"/>
      <c r="Q98712" s="63"/>
    </row>
    <row r="98713" spans="16:17">
      <c r="P98713" s="63"/>
      <c r="Q98713" s="63"/>
    </row>
    <row r="98714" spans="16:17">
      <c r="P98714" s="63"/>
      <c r="Q98714" s="63"/>
    </row>
    <row r="98715" spans="16:17">
      <c r="P98715" s="63"/>
      <c r="Q98715" s="63"/>
    </row>
    <row r="98716" spans="16:17">
      <c r="P98716" s="63"/>
      <c r="Q98716" s="63"/>
    </row>
    <row r="98717" spans="16:17">
      <c r="P98717" s="63"/>
      <c r="Q98717" s="63"/>
    </row>
    <row r="98718" spans="16:17">
      <c r="P98718" s="63"/>
      <c r="Q98718" s="63"/>
    </row>
    <row r="98719" spans="16:17">
      <c r="P98719" s="63"/>
      <c r="Q98719" s="63"/>
    </row>
    <row r="98720" spans="16:17">
      <c r="P98720" s="63"/>
      <c r="Q98720" s="63"/>
    </row>
    <row r="98721" spans="16:17">
      <c r="P98721" s="63"/>
      <c r="Q98721" s="63"/>
    </row>
    <row r="98722" spans="16:17">
      <c r="P98722" s="63"/>
      <c r="Q98722" s="63"/>
    </row>
    <row r="98723" spans="16:17">
      <c r="P98723" s="63"/>
      <c r="Q98723" s="63"/>
    </row>
    <row r="98724" spans="16:17">
      <c r="P98724" s="63"/>
      <c r="Q98724" s="63"/>
    </row>
    <row r="98725" spans="16:17">
      <c r="P98725" s="63"/>
      <c r="Q98725" s="63"/>
    </row>
    <row r="98726" spans="16:17">
      <c r="P98726" s="63"/>
      <c r="Q98726" s="63"/>
    </row>
    <row r="98727" spans="16:17">
      <c r="P98727" s="63"/>
      <c r="Q98727" s="63"/>
    </row>
    <row r="98728" spans="16:17">
      <c r="P98728" s="63"/>
      <c r="Q98728" s="63"/>
    </row>
    <row r="98729" spans="16:17">
      <c r="P98729" s="63"/>
      <c r="Q98729" s="63"/>
    </row>
    <row r="98730" spans="16:17">
      <c r="P98730" s="63"/>
      <c r="Q98730" s="63"/>
    </row>
    <row r="98731" spans="16:17">
      <c r="P98731" s="63"/>
      <c r="Q98731" s="63"/>
    </row>
    <row r="98732" spans="16:17">
      <c r="P98732" s="63"/>
      <c r="Q98732" s="63"/>
    </row>
    <row r="98733" spans="16:17">
      <c r="P98733" s="63"/>
      <c r="Q98733" s="63"/>
    </row>
    <row r="98734" spans="16:17">
      <c r="P98734" s="63"/>
      <c r="Q98734" s="63"/>
    </row>
    <row r="98735" spans="16:17">
      <c r="P98735" s="63"/>
      <c r="Q98735" s="63"/>
    </row>
    <row r="98736" spans="16:17">
      <c r="P98736" s="63"/>
      <c r="Q98736" s="63"/>
    </row>
    <row r="98737" spans="16:17">
      <c r="P98737" s="63"/>
      <c r="Q98737" s="63"/>
    </row>
    <row r="98738" spans="16:17">
      <c r="P98738" s="63"/>
      <c r="Q98738" s="63"/>
    </row>
    <row r="98739" spans="16:17">
      <c r="P98739" s="63"/>
      <c r="Q98739" s="63"/>
    </row>
    <row r="98740" spans="16:17">
      <c r="P98740" s="63"/>
      <c r="Q98740" s="63"/>
    </row>
    <row r="98741" spans="16:17">
      <c r="P98741" s="63"/>
      <c r="Q98741" s="63"/>
    </row>
    <row r="98742" spans="16:17">
      <c r="P98742" s="63"/>
      <c r="Q98742" s="63"/>
    </row>
    <row r="98743" spans="16:17">
      <c r="P98743" s="63"/>
      <c r="Q98743" s="63"/>
    </row>
    <row r="98744" spans="16:17">
      <c r="P98744" s="63"/>
      <c r="Q98744" s="63"/>
    </row>
    <row r="98745" spans="16:17">
      <c r="P98745" s="63"/>
      <c r="Q98745" s="63"/>
    </row>
    <row r="98746" spans="16:17">
      <c r="P98746" s="63"/>
      <c r="Q98746" s="63"/>
    </row>
    <row r="98747" spans="16:17">
      <c r="P98747" s="63"/>
      <c r="Q98747" s="63"/>
    </row>
    <row r="98748" spans="16:17">
      <c r="P98748" s="63"/>
      <c r="Q98748" s="63"/>
    </row>
    <row r="98749" spans="16:17">
      <c r="P98749" s="63"/>
      <c r="Q98749" s="63"/>
    </row>
    <row r="98750" spans="16:17">
      <c r="P98750" s="63"/>
      <c r="Q98750" s="63"/>
    </row>
    <row r="98751" spans="16:17">
      <c r="P98751" s="63"/>
      <c r="Q98751" s="63"/>
    </row>
    <row r="98752" spans="16:17">
      <c r="P98752" s="63"/>
      <c r="Q98752" s="63"/>
    </row>
    <row r="98753" spans="16:17">
      <c r="P98753" s="63"/>
      <c r="Q98753" s="63"/>
    </row>
    <row r="98754" spans="16:17">
      <c r="P98754" s="63"/>
      <c r="Q98754" s="63"/>
    </row>
    <row r="98755" spans="16:17">
      <c r="P98755" s="63"/>
      <c r="Q98755" s="63"/>
    </row>
    <row r="98756" spans="16:17">
      <c r="P98756" s="63"/>
      <c r="Q98756" s="63"/>
    </row>
    <row r="98757" spans="16:17">
      <c r="P98757" s="63"/>
      <c r="Q98757" s="63"/>
    </row>
    <row r="98758" spans="16:17">
      <c r="P98758" s="63"/>
      <c r="Q98758" s="63"/>
    </row>
    <row r="98759" spans="16:17">
      <c r="P98759" s="63"/>
      <c r="Q98759" s="63"/>
    </row>
    <row r="98760" spans="16:17">
      <c r="P98760" s="63"/>
      <c r="Q98760" s="63"/>
    </row>
    <row r="98761" spans="16:17">
      <c r="P98761" s="63"/>
      <c r="Q98761" s="63"/>
    </row>
    <row r="98762" spans="16:17">
      <c r="P98762" s="63"/>
      <c r="Q98762" s="63"/>
    </row>
    <row r="98763" spans="16:17">
      <c r="P98763" s="63"/>
      <c r="Q98763" s="63"/>
    </row>
    <row r="98764" spans="16:17">
      <c r="P98764" s="63"/>
      <c r="Q98764" s="63"/>
    </row>
    <row r="98765" spans="16:17">
      <c r="P98765" s="63"/>
      <c r="Q98765" s="63"/>
    </row>
    <row r="98766" spans="16:17">
      <c r="P98766" s="63"/>
      <c r="Q98766" s="63"/>
    </row>
    <row r="98767" spans="16:17">
      <c r="P98767" s="63"/>
      <c r="Q98767" s="63"/>
    </row>
    <row r="98768" spans="16:17">
      <c r="P98768" s="63"/>
      <c r="Q98768" s="63"/>
    </row>
    <row r="98769" spans="16:17">
      <c r="P98769" s="63"/>
      <c r="Q98769" s="63"/>
    </row>
    <row r="98770" spans="16:17">
      <c r="P98770" s="63"/>
      <c r="Q98770" s="63"/>
    </row>
    <row r="98771" spans="16:17">
      <c r="P98771" s="63"/>
      <c r="Q98771" s="63"/>
    </row>
    <row r="98772" spans="16:17">
      <c r="P98772" s="63"/>
      <c r="Q98772" s="63"/>
    </row>
    <row r="98773" spans="16:17">
      <c r="P98773" s="63"/>
      <c r="Q98773" s="63"/>
    </row>
    <row r="98774" spans="16:17">
      <c r="P98774" s="63"/>
      <c r="Q98774" s="63"/>
    </row>
    <row r="98775" spans="16:17">
      <c r="P98775" s="63"/>
      <c r="Q98775" s="63"/>
    </row>
    <row r="98776" spans="16:17">
      <c r="P98776" s="63"/>
      <c r="Q98776" s="63"/>
    </row>
    <row r="98777" spans="16:17">
      <c r="P98777" s="63"/>
      <c r="Q98777" s="63"/>
    </row>
    <row r="98778" spans="16:17">
      <c r="P98778" s="63"/>
      <c r="Q98778" s="63"/>
    </row>
    <row r="98779" spans="16:17">
      <c r="P98779" s="63"/>
      <c r="Q98779" s="63"/>
    </row>
    <row r="98780" spans="16:17">
      <c r="P98780" s="63"/>
      <c r="Q98780" s="63"/>
    </row>
    <row r="98781" spans="16:17">
      <c r="P98781" s="63"/>
      <c r="Q98781" s="63"/>
    </row>
    <row r="98782" spans="16:17">
      <c r="P98782" s="63"/>
      <c r="Q98782" s="63"/>
    </row>
    <row r="98783" spans="16:17">
      <c r="P98783" s="63"/>
      <c r="Q98783" s="63"/>
    </row>
    <row r="98784" spans="16:17">
      <c r="P98784" s="63"/>
      <c r="Q98784" s="63"/>
    </row>
    <row r="98785" spans="16:17">
      <c r="P98785" s="63"/>
      <c r="Q98785" s="63"/>
    </row>
    <row r="98786" spans="16:17">
      <c r="P98786" s="63"/>
      <c r="Q98786" s="63"/>
    </row>
    <row r="98787" spans="16:17">
      <c r="P98787" s="63"/>
      <c r="Q98787" s="63"/>
    </row>
    <row r="98788" spans="16:17">
      <c r="P98788" s="63"/>
      <c r="Q98788" s="63"/>
    </row>
    <row r="98789" spans="16:17">
      <c r="P98789" s="63"/>
      <c r="Q98789" s="63"/>
    </row>
    <row r="98790" spans="16:17">
      <c r="P98790" s="63"/>
      <c r="Q98790" s="63"/>
    </row>
    <row r="98791" spans="16:17">
      <c r="P98791" s="63"/>
      <c r="Q98791" s="63"/>
    </row>
    <row r="98792" spans="16:17">
      <c r="P98792" s="63"/>
      <c r="Q98792" s="63"/>
    </row>
    <row r="98793" spans="16:17">
      <c r="P98793" s="63"/>
      <c r="Q98793" s="63"/>
    </row>
    <row r="98794" spans="16:17">
      <c r="P98794" s="63"/>
      <c r="Q98794" s="63"/>
    </row>
    <row r="98795" spans="16:17">
      <c r="P98795" s="63"/>
      <c r="Q98795" s="63"/>
    </row>
    <row r="98796" spans="16:17">
      <c r="P98796" s="63"/>
      <c r="Q98796" s="63"/>
    </row>
    <row r="98797" spans="16:17">
      <c r="P98797" s="63"/>
      <c r="Q98797" s="63"/>
    </row>
    <row r="98798" spans="16:17">
      <c r="P98798" s="63"/>
      <c r="Q98798" s="63"/>
    </row>
    <row r="98799" spans="16:17">
      <c r="P98799" s="63"/>
      <c r="Q98799" s="63"/>
    </row>
    <row r="98800" spans="16:17">
      <c r="P98800" s="63"/>
      <c r="Q98800" s="63"/>
    </row>
    <row r="98801" spans="16:17">
      <c r="P98801" s="63"/>
      <c r="Q98801" s="63"/>
    </row>
    <row r="98802" spans="16:17">
      <c r="P98802" s="63"/>
      <c r="Q98802" s="63"/>
    </row>
    <row r="98803" spans="16:17">
      <c r="P98803" s="63"/>
      <c r="Q98803" s="63"/>
    </row>
    <row r="98804" spans="16:17">
      <c r="P98804" s="63"/>
      <c r="Q98804" s="63"/>
    </row>
    <row r="98805" spans="16:17">
      <c r="P98805" s="63"/>
      <c r="Q98805" s="63"/>
    </row>
    <row r="98806" spans="16:17">
      <c r="P98806" s="63"/>
      <c r="Q98806" s="63"/>
    </row>
    <row r="98807" spans="16:17">
      <c r="P98807" s="63"/>
      <c r="Q98807" s="63"/>
    </row>
    <row r="98808" spans="16:17">
      <c r="P98808" s="63"/>
      <c r="Q98808" s="63"/>
    </row>
    <row r="98809" spans="16:17">
      <c r="P98809" s="63"/>
      <c r="Q98809" s="63"/>
    </row>
    <row r="98810" spans="16:17">
      <c r="P98810" s="63"/>
      <c r="Q98810" s="63"/>
    </row>
    <row r="98811" spans="16:17">
      <c r="P98811" s="63"/>
      <c r="Q98811" s="63"/>
    </row>
    <row r="98812" spans="16:17">
      <c r="P98812" s="63"/>
      <c r="Q98812" s="63"/>
    </row>
    <row r="98813" spans="16:17">
      <c r="P98813" s="63"/>
      <c r="Q98813" s="63"/>
    </row>
    <row r="98814" spans="16:17">
      <c r="P98814" s="63"/>
      <c r="Q98814" s="63"/>
    </row>
    <row r="98815" spans="16:17">
      <c r="P98815" s="63"/>
      <c r="Q98815" s="63"/>
    </row>
    <row r="98816" spans="16:17">
      <c r="P98816" s="63"/>
      <c r="Q98816" s="63"/>
    </row>
    <row r="98817" spans="16:17">
      <c r="P98817" s="63"/>
      <c r="Q98817" s="63"/>
    </row>
    <row r="98818" spans="16:17">
      <c r="P98818" s="63"/>
      <c r="Q98818" s="63"/>
    </row>
    <row r="98819" spans="16:17">
      <c r="P98819" s="63"/>
      <c r="Q98819" s="63"/>
    </row>
    <row r="98820" spans="16:17">
      <c r="P98820" s="63"/>
      <c r="Q98820" s="63"/>
    </row>
    <row r="98821" spans="16:17">
      <c r="P98821" s="63"/>
      <c r="Q98821" s="63"/>
    </row>
    <row r="98822" spans="16:17">
      <c r="P98822" s="63"/>
      <c r="Q98822" s="63"/>
    </row>
    <row r="98823" spans="16:17">
      <c r="P98823" s="63"/>
      <c r="Q98823" s="63"/>
    </row>
    <row r="98824" spans="16:17">
      <c r="P98824" s="63"/>
      <c r="Q98824" s="63"/>
    </row>
    <row r="98825" spans="16:17">
      <c r="P98825" s="63"/>
      <c r="Q98825" s="63"/>
    </row>
    <row r="98826" spans="16:17">
      <c r="P98826" s="63"/>
      <c r="Q98826" s="63"/>
    </row>
    <row r="98827" spans="16:17">
      <c r="P98827" s="63"/>
      <c r="Q98827" s="63"/>
    </row>
    <row r="98828" spans="16:17">
      <c r="P98828" s="63"/>
      <c r="Q98828" s="63"/>
    </row>
    <row r="98829" spans="16:17">
      <c r="P98829" s="63"/>
      <c r="Q98829" s="63"/>
    </row>
    <row r="98830" spans="16:17">
      <c r="P98830" s="63"/>
      <c r="Q98830" s="63"/>
    </row>
    <row r="98831" spans="16:17">
      <c r="P98831" s="63"/>
      <c r="Q98831" s="63"/>
    </row>
    <row r="98832" spans="16:17">
      <c r="P98832" s="63"/>
      <c r="Q98832" s="63"/>
    </row>
    <row r="98833" spans="16:17">
      <c r="P98833" s="63"/>
      <c r="Q98833" s="63"/>
    </row>
    <row r="98834" spans="16:17">
      <c r="P98834" s="63"/>
      <c r="Q98834" s="63"/>
    </row>
    <row r="98835" spans="16:17">
      <c r="P98835" s="63"/>
      <c r="Q98835" s="63"/>
    </row>
    <row r="98836" spans="16:17">
      <c r="P98836" s="63"/>
      <c r="Q98836" s="63"/>
    </row>
    <row r="98837" spans="16:17">
      <c r="P98837" s="63"/>
      <c r="Q98837" s="63"/>
    </row>
    <row r="98838" spans="16:17">
      <c r="P98838" s="63"/>
      <c r="Q98838" s="63"/>
    </row>
    <row r="98839" spans="16:17">
      <c r="P98839" s="63"/>
      <c r="Q98839" s="63"/>
    </row>
    <row r="98840" spans="16:17">
      <c r="P98840" s="63"/>
      <c r="Q98840" s="63"/>
    </row>
    <row r="98841" spans="16:17">
      <c r="P98841" s="63"/>
      <c r="Q98841" s="63"/>
    </row>
    <row r="98842" spans="16:17">
      <c r="P98842" s="63"/>
      <c r="Q98842" s="63"/>
    </row>
    <row r="98843" spans="16:17">
      <c r="P98843" s="63"/>
      <c r="Q98843" s="63"/>
    </row>
    <row r="98844" spans="16:17">
      <c r="P98844" s="63"/>
      <c r="Q98844" s="63"/>
    </row>
    <row r="98845" spans="16:17">
      <c r="P98845" s="63"/>
      <c r="Q98845" s="63"/>
    </row>
    <row r="98846" spans="16:17">
      <c r="P98846" s="63"/>
      <c r="Q98846" s="63"/>
    </row>
    <row r="98847" spans="16:17">
      <c r="P98847" s="63"/>
      <c r="Q98847" s="63"/>
    </row>
    <row r="98848" spans="16:17">
      <c r="P98848" s="63"/>
      <c r="Q98848" s="63"/>
    </row>
    <row r="98849" spans="16:17">
      <c r="P98849" s="63"/>
      <c r="Q98849" s="63"/>
    </row>
    <row r="98850" spans="16:17">
      <c r="P98850" s="63"/>
      <c r="Q98850" s="63"/>
    </row>
    <row r="98851" spans="16:17">
      <c r="P98851" s="63"/>
      <c r="Q98851" s="63"/>
    </row>
    <row r="98852" spans="16:17">
      <c r="P98852" s="63"/>
      <c r="Q98852" s="63"/>
    </row>
    <row r="98853" spans="16:17">
      <c r="P98853" s="63"/>
      <c r="Q98853" s="63"/>
    </row>
    <row r="98854" spans="16:17">
      <c r="P98854" s="63"/>
      <c r="Q98854" s="63"/>
    </row>
    <row r="98855" spans="16:17">
      <c r="P98855" s="63"/>
      <c r="Q98855" s="63"/>
    </row>
    <row r="98856" spans="16:17">
      <c r="P98856" s="63"/>
      <c r="Q98856" s="63"/>
    </row>
    <row r="98857" spans="16:17">
      <c r="P98857" s="63"/>
      <c r="Q98857" s="63"/>
    </row>
    <row r="98858" spans="16:17">
      <c r="P98858" s="63"/>
      <c r="Q98858" s="63"/>
    </row>
    <row r="98859" spans="16:17">
      <c r="P98859" s="63"/>
      <c r="Q98859" s="63"/>
    </row>
    <row r="98860" spans="16:17">
      <c r="P98860" s="63"/>
      <c r="Q98860" s="63"/>
    </row>
    <row r="98861" spans="16:17">
      <c r="P98861" s="63"/>
      <c r="Q98861" s="63"/>
    </row>
    <row r="98862" spans="16:17">
      <c r="P98862" s="63"/>
      <c r="Q98862" s="63"/>
    </row>
    <row r="98863" spans="16:17">
      <c r="P98863" s="63"/>
      <c r="Q98863" s="63"/>
    </row>
    <row r="98864" spans="16:17">
      <c r="P98864" s="63"/>
      <c r="Q98864" s="63"/>
    </row>
    <row r="98865" spans="16:17">
      <c r="P98865" s="63"/>
      <c r="Q98865" s="63"/>
    </row>
    <row r="98866" spans="16:17">
      <c r="P98866" s="63"/>
      <c r="Q98866" s="63"/>
    </row>
    <row r="98867" spans="16:17">
      <c r="P98867" s="63"/>
      <c r="Q98867" s="63"/>
    </row>
    <row r="98868" spans="16:17">
      <c r="P98868" s="63"/>
      <c r="Q98868" s="63"/>
    </row>
    <row r="98869" spans="16:17">
      <c r="P98869" s="63"/>
      <c r="Q98869" s="63"/>
    </row>
    <row r="98870" spans="16:17">
      <c r="P98870" s="63"/>
      <c r="Q98870" s="63"/>
    </row>
    <row r="98871" spans="16:17">
      <c r="P98871" s="63"/>
      <c r="Q98871" s="63"/>
    </row>
    <row r="98872" spans="16:17">
      <c r="P98872" s="63"/>
      <c r="Q98872" s="63"/>
    </row>
    <row r="98873" spans="16:17">
      <c r="P98873" s="63"/>
      <c r="Q98873" s="63"/>
    </row>
    <row r="98874" spans="16:17">
      <c r="P98874" s="63"/>
      <c r="Q98874" s="63"/>
    </row>
    <row r="98875" spans="16:17">
      <c r="P98875" s="63"/>
      <c r="Q98875" s="63"/>
    </row>
    <row r="98876" spans="16:17">
      <c r="P98876" s="63"/>
      <c r="Q98876" s="63"/>
    </row>
    <row r="98877" spans="16:17">
      <c r="P98877" s="63"/>
      <c r="Q98877" s="63"/>
    </row>
    <row r="98878" spans="16:17">
      <c r="P98878" s="63"/>
      <c r="Q98878" s="63"/>
    </row>
    <row r="98879" spans="16:17">
      <c r="P98879" s="63"/>
      <c r="Q98879" s="63"/>
    </row>
    <row r="98880" spans="16:17">
      <c r="P98880" s="63"/>
      <c r="Q98880" s="63"/>
    </row>
    <row r="98881" spans="16:17">
      <c r="P98881" s="63"/>
      <c r="Q98881" s="63"/>
    </row>
    <row r="98882" spans="16:17">
      <c r="P98882" s="63"/>
      <c r="Q98882" s="63"/>
    </row>
    <row r="98883" spans="16:17">
      <c r="P98883" s="63"/>
      <c r="Q98883" s="63"/>
    </row>
    <row r="98884" spans="16:17">
      <c r="P98884" s="63"/>
      <c r="Q98884" s="63"/>
    </row>
    <row r="98885" spans="16:17">
      <c r="P98885" s="63"/>
      <c r="Q98885" s="63"/>
    </row>
    <row r="98886" spans="16:17">
      <c r="P98886" s="63"/>
      <c r="Q98886" s="63"/>
    </row>
    <row r="98887" spans="16:17">
      <c r="P98887" s="63"/>
      <c r="Q98887" s="63"/>
    </row>
    <row r="98888" spans="16:17">
      <c r="P98888" s="63"/>
      <c r="Q98888" s="63"/>
    </row>
    <row r="98889" spans="16:17">
      <c r="P98889" s="63"/>
      <c r="Q98889" s="63"/>
    </row>
    <row r="98890" spans="16:17">
      <c r="P98890" s="63"/>
      <c r="Q98890" s="63"/>
    </row>
    <row r="98891" spans="16:17">
      <c r="P98891" s="63"/>
      <c r="Q98891" s="63"/>
    </row>
    <row r="98892" spans="16:17">
      <c r="P98892" s="63"/>
      <c r="Q98892" s="63"/>
    </row>
    <row r="98893" spans="16:17">
      <c r="P98893" s="63"/>
      <c r="Q98893" s="63"/>
    </row>
    <row r="98894" spans="16:17">
      <c r="P98894" s="63"/>
      <c r="Q98894" s="63"/>
    </row>
    <row r="98895" spans="16:17">
      <c r="P98895" s="63"/>
      <c r="Q98895" s="63"/>
    </row>
    <row r="98896" spans="16:17">
      <c r="P98896" s="63"/>
      <c r="Q98896" s="63"/>
    </row>
    <row r="98897" spans="16:17">
      <c r="P98897" s="63"/>
      <c r="Q98897" s="63"/>
    </row>
    <row r="98898" spans="16:17">
      <c r="P98898" s="63"/>
      <c r="Q98898" s="63"/>
    </row>
    <row r="98899" spans="16:17">
      <c r="P98899" s="63"/>
      <c r="Q98899" s="63"/>
    </row>
    <row r="98900" spans="16:17">
      <c r="P98900" s="63"/>
      <c r="Q98900" s="63"/>
    </row>
    <row r="98901" spans="16:17">
      <c r="P98901" s="63"/>
      <c r="Q98901" s="63"/>
    </row>
    <row r="98902" spans="16:17">
      <c r="P98902" s="63"/>
      <c r="Q98902" s="63"/>
    </row>
    <row r="98903" spans="16:17">
      <c r="P98903" s="63"/>
      <c r="Q98903" s="63"/>
    </row>
    <row r="98904" spans="16:17">
      <c r="P98904" s="63"/>
      <c r="Q98904" s="63"/>
    </row>
    <row r="98905" spans="16:17">
      <c r="P98905" s="63"/>
      <c r="Q98905" s="63"/>
    </row>
    <row r="98906" spans="16:17">
      <c r="P98906" s="63"/>
      <c r="Q98906" s="63"/>
    </row>
    <row r="98907" spans="16:17">
      <c r="P98907" s="63"/>
      <c r="Q98907" s="63"/>
    </row>
    <row r="98908" spans="16:17">
      <c r="P98908" s="63"/>
      <c r="Q98908" s="63"/>
    </row>
    <row r="98909" spans="16:17">
      <c r="P98909" s="63"/>
      <c r="Q98909" s="63"/>
    </row>
    <row r="98910" spans="16:17">
      <c r="P98910" s="63"/>
      <c r="Q98910" s="63"/>
    </row>
    <row r="98911" spans="16:17">
      <c r="P98911" s="63"/>
      <c r="Q98911" s="63"/>
    </row>
    <row r="98912" spans="16:17">
      <c r="P98912" s="63"/>
      <c r="Q98912" s="63"/>
    </row>
    <row r="98913" spans="16:17">
      <c r="P98913" s="63"/>
      <c r="Q98913" s="63"/>
    </row>
    <row r="98914" spans="16:17">
      <c r="P98914" s="63"/>
      <c r="Q98914" s="63"/>
    </row>
    <row r="98915" spans="16:17">
      <c r="P98915" s="63"/>
      <c r="Q98915" s="63"/>
    </row>
    <row r="98916" spans="16:17">
      <c r="P98916" s="63"/>
      <c r="Q98916" s="63"/>
    </row>
    <row r="98917" spans="16:17">
      <c r="P98917" s="63"/>
      <c r="Q98917" s="63"/>
    </row>
    <row r="98918" spans="16:17">
      <c r="P98918" s="63"/>
      <c r="Q98918" s="63"/>
    </row>
    <row r="98919" spans="16:17">
      <c r="P98919" s="63"/>
      <c r="Q98919" s="63"/>
    </row>
    <row r="98920" spans="16:17">
      <c r="P98920" s="63"/>
      <c r="Q98920" s="63"/>
    </row>
    <row r="98921" spans="16:17">
      <c r="P98921" s="63"/>
      <c r="Q98921" s="63"/>
    </row>
    <row r="98922" spans="16:17">
      <c r="P98922" s="63"/>
      <c r="Q98922" s="63"/>
    </row>
    <row r="98923" spans="16:17">
      <c r="P98923" s="63"/>
      <c r="Q98923" s="63"/>
    </row>
    <row r="98924" spans="16:17">
      <c r="P98924" s="63"/>
      <c r="Q98924" s="63"/>
    </row>
    <row r="98925" spans="16:17">
      <c r="P98925" s="63"/>
      <c r="Q98925" s="63"/>
    </row>
    <row r="98926" spans="16:17">
      <c r="P98926" s="63"/>
      <c r="Q98926" s="63"/>
    </row>
    <row r="98927" spans="16:17">
      <c r="P98927" s="63"/>
      <c r="Q98927" s="63"/>
    </row>
    <row r="98928" spans="16:17">
      <c r="P98928" s="63"/>
      <c r="Q98928" s="63"/>
    </row>
    <row r="98929" spans="16:17">
      <c r="P98929" s="63"/>
      <c r="Q98929" s="63"/>
    </row>
    <row r="98930" spans="16:17">
      <c r="P98930" s="63"/>
      <c r="Q98930" s="63"/>
    </row>
    <row r="98931" spans="16:17">
      <c r="P98931" s="63"/>
      <c r="Q98931" s="63"/>
    </row>
    <row r="98932" spans="16:17">
      <c r="P98932" s="63"/>
      <c r="Q98932" s="63"/>
    </row>
    <row r="98933" spans="16:17">
      <c r="P98933" s="63"/>
      <c r="Q98933" s="63"/>
    </row>
    <row r="98934" spans="16:17">
      <c r="P98934" s="63"/>
      <c r="Q98934" s="63"/>
    </row>
    <row r="98935" spans="16:17">
      <c r="P98935" s="63"/>
      <c r="Q98935" s="63"/>
    </row>
    <row r="98936" spans="16:17">
      <c r="P98936" s="63"/>
      <c r="Q98936" s="63"/>
    </row>
    <row r="98937" spans="16:17">
      <c r="P98937" s="63"/>
      <c r="Q98937" s="63"/>
    </row>
    <row r="98938" spans="16:17">
      <c r="P98938" s="63"/>
      <c r="Q98938" s="63"/>
    </row>
    <row r="98939" spans="16:17">
      <c r="P98939" s="63"/>
      <c r="Q98939" s="63"/>
    </row>
    <row r="98940" spans="16:17">
      <c r="P98940" s="63"/>
      <c r="Q98940" s="63"/>
    </row>
    <row r="98941" spans="16:17">
      <c r="P98941" s="63"/>
      <c r="Q98941" s="63"/>
    </row>
    <row r="98942" spans="16:17">
      <c r="P98942" s="63"/>
      <c r="Q98942" s="63"/>
    </row>
    <row r="98943" spans="16:17">
      <c r="P98943" s="63"/>
      <c r="Q98943" s="63"/>
    </row>
    <row r="98944" spans="16:17">
      <c r="P98944" s="63"/>
      <c r="Q98944" s="63"/>
    </row>
    <row r="98945" spans="16:17">
      <c r="P98945" s="63"/>
      <c r="Q98945" s="63"/>
    </row>
    <row r="98946" spans="16:17">
      <c r="P98946" s="63"/>
      <c r="Q98946" s="63"/>
    </row>
    <row r="98947" spans="16:17">
      <c r="P98947" s="63"/>
      <c r="Q98947" s="63"/>
    </row>
    <row r="98948" spans="16:17">
      <c r="P98948" s="63"/>
      <c r="Q98948" s="63"/>
    </row>
    <row r="98949" spans="16:17">
      <c r="P98949" s="63"/>
      <c r="Q98949" s="63"/>
    </row>
    <row r="98950" spans="16:17">
      <c r="P98950" s="63"/>
      <c r="Q98950" s="63"/>
    </row>
    <row r="98951" spans="16:17">
      <c r="P98951" s="63"/>
      <c r="Q98951" s="63"/>
    </row>
    <row r="98952" spans="16:17">
      <c r="P98952" s="63"/>
      <c r="Q98952" s="63"/>
    </row>
    <row r="98953" spans="16:17">
      <c r="P98953" s="63"/>
      <c r="Q98953" s="63"/>
    </row>
    <row r="98954" spans="16:17">
      <c r="P98954" s="63"/>
      <c r="Q98954" s="63"/>
    </row>
    <row r="98955" spans="16:17">
      <c r="P98955" s="63"/>
      <c r="Q98955" s="63"/>
    </row>
    <row r="98956" spans="16:17">
      <c r="P98956" s="63"/>
      <c r="Q98956" s="63"/>
    </row>
    <row r="98957" spans="16:17">
      <c r="P98957" s="63"/>
      <c r="Q98957" s="63"/>
    </row>
    <row r="98958" spans="16:17">
      <c r="P98958" s="63"/>
      <c r="Q98958" s="63"/>
    </row>
    <row r="98959" spans="16:17">
      <c r="P98959" s="63"/>
      <c r="Q98959" s="63"/>
    </row>
    <row r="98960" spans="16:17">
      <c r="P98960" s="63"/>
      <c r="Q98960" s="63"/>
    </row>
    <row r="98961" spans="16:17">
      <c r="P98961" s="63"/>
      <c r="Q98961" s="63"/>
    </row>
    <row r="98962" spans="16:17">
      <c r="P98962" s="63"/>
      <c r="Q98962" s="63"/>
    </row>
    <row r="98963" spans="16:17">
      <c r="P98963" s="63"/>
      <c r="Q98963" s="63"/>
    </row>
    <row r="98964" spans="16:17">
      <c r="P98964" s="63"/>
      <c r="Q98964" s="63"/>
    </row>
    <row r="98965" spans="16:17">
      <c r="P98965" s="63"/>
      <c r="Q98965" s="63"/>
    </row>
    <row r="98966" spans="16:17">
      <c r="P98966" s="63"/>
      <c r="Q98966" s="63"/>
    </row>
    <row r="98967" spans="16:17">
      <c r="P98967" s="63"/>
      <c r="Q98967" s="63"/>
    </row>
    <row r="98968" spans="16:17">
      <c r="P98968" s="63"/>
      <c r="Q98968" s="63"/>
    </row>
    <row r="98969" spans="16:17">
      <c r="P98969" s="63"/>
      <c r="Q98969" s="63"/>
    </row>
    <row r="98970" spans="16:17">
      <c r="P98970" s="63"/>
      <c r="Q98970" s="63"/>
    </row>
    <row r="98971" spans="16:17">
      <c r="P98971" s="63"/>
      <c r="Q98971" s="63"/>
    </row>
    <row r="98972" spans="16:17">
      <c r="P98972" s="63"/>
      <c r="Q98972" s="63"/>
    </row>
    <row r="98973" spans="16:17">
      <c r="P98973" s="63"/>
      <c r="Q98973" s="63"/>
    </row>
    <row r="98974" spans="16:17">
      <c r="P98974" s="63"/>
      <c r="Q98974" s="63"/>
    </row>
    <row r="98975" spans="16:17">
      <c r="P98975" s="63"/>
      <c r="Q98975" s="63"/>
    </row>
    <row r="98976" spans="16:17">
      <c r="P98976" s="63"/>
      <c r="Q98976" s="63"/>
    </row>
    <row r="98977" spans="16:17">
      <c r="P98977" s="63"/>
      <c r="Q98977" s="63"/>
    </row>
    <row r="98978" spans="16:17">
      <c r="P98978" s="63"/>
      <c r="Q98978" s="63"/>
    </row>
    <row r="98979" spans="16:17">
      <c r="P98979" s="63"/>
      <c r="Q98979" s="63"/>
    </row>
    <row r="98980" spans="16:17">
      <c r="P98980" s="63"/>
      <c r="Q98980" s="63"/>
    </row>
    <row r="98981" spans="16:17">
      <c r="P98981" s="63"/>
      <c r="Q98981" s="63"/>
    </row>
    <row r="98982" spans="16:17">
      <c r="P98982" s="63"/>
      <c r="Q98982" s="63"/>
    </row>
    <row r="98983" spans="16:17">
      <c r="P98983" s="63"/>
      <c r="Q98983" s="63"/>
    </row>
    <row r="98984" spans="16:17">
      <c r="P98984" s="63"/>
      <c r="Q98984" s="63"/>
    </row>
    <row r="98985" spans="16:17">
      <c r="P98985" s="63"/>
      <c r="Q98985" s="63"/>
    </row>
    <row r="98986" spans="16:17">
      <c r="P98986" s="63"/>
      <c r="Q98986" s="63"/>
    </row>
    <row r="98987" spans="16:17">
      <c r="P98987" s="63"/>
      <c r="Q98987" s="63"/>
    </row>
    <row r="98988" spans="16:17">
      <c r="P98988" s="63"/>
      <c r="Q98988" s="63"/>
    </row>
    <row r="98989" spans="16:17">
      <c r="P98989" s="63"/>
      <c r="Q98989" s="63"/>
    </row>
    <row r="98990" spans="16:17">
      <c r="P98990" s="63"/>
      <c r="Q98990" s="63"/>
    </row>
    <row r="98991" spans="16:17">
      <c r="P98991" s="63"/>
      <c r="Q98991" s="63"/>
    </row>
    <row r="98992" spans="16:17">
      <c r="P98992" s="63"/>
      <c r="Q98992" s="63"/>
    </row>
    <row r="98993" spans="16:17">
      <c r="P98993" s="63"/>
      <c r="Q98993" s="63"/>
    </row>
    <row r="98994" spans="16:17">
      <c r="P98994" s="63"/>
      <c r="Q98994" s="63"/>
    </row>
    <row r="98995" spans="16:17">
      <c r="P98995" s="63"/>
      <c r="Q98995" s="63"/>
    </row>
    <row r="98996" spans="16:17">
      <c r="P98996" s="63"/>
      <c r="Q98996" s="63"/>
    </row>
    <row r="98997" spans="16:17">
      <c r="P98997" s="63"/>
      <c r="Q98997" s="63"/>
    </row>
    <row r="98998" spans="16:17">
      <c r="P98998" s="63"/>
      <c r="Q98998" s="63"/>
    </row>
    <row r="98999" spans="16:17">
      <c r="P98999" s="63"/>
      <c r="Q98999" s="63"/>
    </row>
    <row r="99000" spans="16:17">
      <c r="P99000" s="63"/>
      <c r="Q99000" s="63"/>
    </row>
    <row r="99001" spans="16:17">
      <c r="P99001" s="63"/>
      <c r="Q99001" s="63"/>
    </row>
    <row r="99002" spans="16:17">
      <c r="P99002" s="63"/>
      <c r="Q99002" s="63"/>
    </row>
    <row r="99003" spans="16:17">
      <c r="P99003" s="63"/>
      <c r="Q99003" s="63"/>
    </row>
    <row r="99004" spans="16:17">
      <c r="P99004" s="63"/>
      <c r="Q99004" s="63"/>
    </row>
    <row r="99005" spans="16:17">
      <c r="P99005" s="63"/>
      <c r="Q99005" s="63"/>
    </row>
    <row r="99006" spans="16:17">
      <c r="P99006" s="63"/>
      <c r="Q99006" s="63"/>
    </row>
    <row r="99007" spans="16:17">
      <c r="P99007" s="63"/>
      <c r="Q99007" s="63"/>
    </row>
    <row r="99008" spans="16:17">
      <c r="P99008" s="63"/>
      <c r="Q99008" s="63"/>
    </row>
    <row r="99009" spans="16:17">
      <c r="P99009" s="63"/>
      <c r="Q99009" s="63"/>
    </row>
    <row r="99010" spans="16:17">
      <c r="P99010" s="63"/>
      <c r="Q99010" s="63"/>
    </row>
    <row r="99011" spans="16:17">
      <c r="P99011" s="63"/>
      <c r="Q99011" s="63"/>
    </row>
    <row r="99012" spans="16:17">
      <c r="P99012" s="63"/>
      <c r="Q99012" s="63"/>
    </row>
    <row r="99013" spans="16:17">
      <c r="P99013" s="63"/>
      <c r="Q99013" s="63"/>
    </row>
    <row r="99014" spans="16:17">
      <c r="P99014" s="63"/>
      <c r="Q99014" s="63"/>
    </row>
    <row r="99015" spans="16:17">
      <c r="P99015" s="63"/>
      <c r="Q99015" s="63"/>
    </row>
    <row r="99016" spans="16:17">
      <c r="P99016" s="63"/>
      <c r="Q99016" s="63"/>
    </row>
    <row r="99017" spans="16:17">
      <c r="P99017" s="63"/>
      <c r="Q99017" s="63"/>
    </row>
    <row r="99018" spans="16:17">
      <c r="P99018" s="63"/>
      <c r="Q99018" s="63"/>
    </row>
    <row r="99019" spans="16:17">
      <c r="P99019" s="63"/>
      <c r="Q99019" s="63"/>
    </row>
    <row r="99020" spans="16:17">
      <c r="P99020" s="63"/>
      <c r="Q99020" s="63"/>
    </row>
    <row r="99021" spans="16:17">
      <c r="P99021" s="63"/>
      <c r="Q99021" s="63"/>
    </row>
    <row r="99022" spans="16:17">
      <c r="P99022" s="63"/>
      <c r="Q99022" s="63"/>
    </row>
    <row r="99023" spans="16:17">
      <c r="P99023" s="63"/>
      <c r="Q99023" s="63"/>
    </row>
    <row r="99024" spans="16:17">
      <c r="P99024" s="63"/>
      <c r="Q99024" s="63"/>
    </row>
    <row r="99025" spans="16:17">
      <c r="P99025" s="63"/>
      <c r="Q99025" s="63"/>
    </row>
    <row r="99026" spans="16:17">
      <c r="P99026" s="63"/>
      <c r="Q99026" s="63"/>
    </row>
    <row r="99027" spans="16:17">
      <c r="P99027" s="63"/>
      <c r="Q99027" s="63"/>
    </row>
    <row r="99028" spans="16:17">
      <c r="P99028" s="63"/>
      <c r="Q99028" s="63"/>
    </row>
    <row r="99029" spans="16:17">
      <c r="P99029" s="63"/>
      <c r="Q99029" s="63"/>
    </row>
    <row r="99030" spans="16:17">
      <c r="P99030" s="63"/>
      <c r="Q99030" s="63"/>
    </row>
    <row r="99031" spans="16:17">
      <c r="P99031" s="63"/>
      <c r="Q99031" s="63"/>
    </row>
    <row r="99032" spans="16:17">
      <c r="P99032" s="63"/>
      <c r="Q99032" s="63"/>
    </row>
    <row r="99033" spans="16:17">
      <c r="P99033" s="63"/>
      <c r="Q99033" s="63"/>
    </row>
    <row r="99034" spans="16:17">
      <c r="P99034" s="63"/>
      <c r="Q99034" s="63"/>
    </row>
    <row r="99035" spans="16:17">
      <c r="P99035" s="63"/>
      <c r="Q99035" s="63"/>
    </row>
    <row r="99036" spans="16:17">
      <c r="P99036" s="63"/>
      <c r="Q99036" s="63"/>
    </row>
    <row r="99037" spans="16:17">
      <c r="P99037" s="63"/>
      <c r="Q99037" s="63"/>
    </row>
    <row r="99038" spans="16:17">
      <c r="P99038" s="63"/>
      <c r="Q99038" s="63"/>
    </row>
    <row r="99039" spans="16:17">
      <c r="P99039" s="63"/>
      <c r="Q99039" s="63"/>
    </row>
    <row r="99040" spans="16:17">
      <c r="P99040" s="63"/>
      <c r="Q99040" s="63"/>
    </row>
    <row r="99041" spans="16:17">
      <c r="P99041" s="63"/>
      <c r="Q99041" s="63"/>
    </row>
    <row r="99042" spans="16:17">
      <c r="P99042" s="63"/>
      <c r="Q99042" s="63"/>
    </row>
    <row r="99043" spans="16:17">
      <c r="P99043" s="63"/>
      <c r="Q99043" s="63"/>
    </row>
    <row r="99044" spans="16:17">
      <c r="P99044" s="63"/>
      <c r="Q99044" s="63"/>
    </row>
    <row r="99045" spans="16:17">
      <c r="P99045" s="63"/>
      <c r="Q99045" s="63"/>
    </row>
    <row r="99046" spans="16:17">
      <c r="P99046" s="63"/>
      <c r="Q99046" s="63"/>
    </row>
    <row r="99047" spans="16:17">
      <c r="P99047" s="63"/>
      <c r="Q99047" s="63"/>
    </row>
    <row r="99048" spans="16:17">
      <c r="P99048" s="63"/>
      <c r="Q99048" s="63"/>
    </row>
    <row r="99049" spans="16:17">
      <c r="P99049" s="63"/>
      <c r="Q99049" s="63"/>
    </row>
    <row r="99050" spans="16:17">
      <c r="P99050" s="63"/>
      <c r="Q99050" s="63"/>
    </row>
    <row r="99051" spans="16:17">
      <c r="P99051" s="63"/>
      <c r="Q99051" s="63"/>
    </row>
    <row r="99052" spans="16:17">
      <c r="P99052" s="63"/>
      <c r="Q99052" s="63"/>
    </row>
    <row r="99053" spans="16:17">
      <c r="P99053" s="63"/>
      <c r="Q99053" s="63"/>
    </row>
    <row r="99054" spans="16:17">
      <c r="P99054" s="63"/>
      <c r="Q99054" s="63"/>
    </row>
    <row r="99055" spans="16:17">
      <c r="P99055" s="63"/>
      <c r="Q99055" s="63"/>
    </row>
    <row r="99056" spans="16:17">
      <c r="P99056" s="63"/>
      <c r="Q99056" s="63"/>
    </row>
    <row r="99057" spans="16:17">
      <c r="P99057" s="63"/>
      <c r="Q99057" s="63"/>
    </row>
    <row r="99058" spans="16:17">
      <c r="P99058" s="63"/>
      <c r="Q99058" s="63"/>
    </row>
    <row r="99059" spans="16:17">
      <c r="P99059" s="63"/>
      <c r="Q99059" s="63"/>
    </row>
    <row r="99060" spans="16:17">
      <c r="P99060" s="63"/>
      <c r="Q99060" s="63"/>
    </row>
    <row r="99061" spans="16:17">
      <c r="P99061" s="63"/>
      <c r="Q99061" s="63"/>
    </row>
    <row r="99062" spans="16:17">
      <c r="P99062" s="63"/>
      <c r="Q99062" s="63"/>
    </row>
    <row r="99063" spans="16:17">
      <c r="P99063" s="63"/>
      <c r="Q99063" s="63"/>
    </row>
    <row r="99064" spans="16:17">
      <c r="P99064" s="63"/>
      <c r="Q99064" s="63"/>
    </row>
    <row r="99065" spans="16:17">
      <c r="P99065" s="63"/>
      <c r="Q99065" s="63"/>
    </row>
    <row r="99066" spans="16:17">
      <c r="P99066" s="63"/>
      <c r="Q99066" s="63"/>
    </row>
    <row r="99067" spans="16:17">
      <c r="P99067" s="63"/>
      <c r="Q99067" s="63"/>
    </row>
    <row r="99068" spans="16:17">
      <c r="P99068" s="63"/>
      <c r="Q99068" s="63"/>
    </row>
    <row r="99069" spans="16:17">
      <c r="P99069" s="63"/>
      <c r="Q99069" s="63"/>
    </row>
    <row r="99070" spans="16:17">
      <c r="P99070" s="63"/>
      <c r="Q99070" s="63"/>
    </row>
    <row r="99071" spans="16:17">
      <c r="P99071" s="63"/>
      <c r="Q99071" s="63"/>
    </row>
    <row r="99072" spans="16:17">
      <c r="P99072" s="63"/>
      <c r="Q99072" s="63"/>
    </row>
    <row r="99073" spans="16:17">
      <c r="P99073" s="63"/>
      <c r="Q99073" s="63"/>
    </row>
    <row r="99074" spans="16:17">
      <c r="P99074" s="63"/>
      <c r="Q99074" s="63"/>
    </row>
    <row r="99075" spans="16:17">
      <c r="P99075" s="63"/>
      <c r="Q99075" s="63"/>
    </row>
    <row r="99076" spans="16:17">
      <c r="P99076" s="63"/>
      <c r="Q99076" s="63"/>
    </row>
    <row r="99077" spans="16:17">
      <c r="P99077" s="63"/>
      <c r="Q99077" s="63"/>
    </row>
    <row r="99078" spans="16:17">
      <c r="P99078" s="63"/>
      <c r="Q99078" s="63"/>
    </row>
    <row r="99079" spans="16:17">
      <c r="P99079" s="63"/>
      <c r="Q99079" s="63"/>
    </row>
    <row r="99080" spans="16:17">
      <c r="P99080" s="63"/>
      <c r="Q99080" s="63"/>
    </row>
    <row r="99081" spans="16:17">
      <c r="P99081" s="63"/>
      <c r="Q99081" s="63"/>
    </row>
    <row r="99082" spans="16:17">
      <c r="P99082" s="63"/>
      <c r="Q99082" s="63"/>
    </row>
    <row r="99083" spans="16:17">
      <c r="P99083" s="63"/>
      <c r="Q99083" s="63"/>
    </row>
    <row r="99084" spans="16:17">
      <c r="P99084" s="63"/>
      <c r="Q99084" s="63"/>
    </row>
    <row r="99085" spans="16:17">
      <c r="P99085" s="63"/>
      <c r="Q99085" s="63"/>
    </row>
    <row r="99086" spans="16:17">
      <c r="P99086" s="63"/>
      <c r="Q99086" s="63"/>
    </row>
    <row r="99087" spans="16:17">
      <c r="P99087" s="63"/>
      <c r="Q99087" s="63"/>
    </row>
    <row r="99088" spans="16:17">
      <c r="P99088" s="63"/>
      <c r="Q99088" s="63"/>
    </row>
    <row r="99089" spans="16:17">
      <c r="P99089" s="63"/>
      <c r="Q99089" s="63"/>
    </row>
    <row r="99090" spans="16:17">
      <c r="P99090" s="63"/>
      <c r="Q99090" s="63"/>
    </row>
    <row r="99091" spans="16:17">
      <c r="P99091" s="63"/>
      <c r="Q99091" s="63"/>
    </row>
    <row r="99092" spans="16:17">
      <c r="P99092" s="63"/>
      <c r="Q99092" s="63"/>
    </row>
    <row r="99093" spans="16:17">
      <c r="P99093" s="63"/>
      <c r="Q99093" s="63"/>
    </row>
    <row r="99094" spans="16:17">
      <c r="P99094" s="63"/>
      <c r="Q99094" s="63"/>
    </row>
    <row r="99095" spans="16:17">
      <c r="P99095" s="63"/>
      <c r="Q99095" s="63"/>
    </row>
    <row r="99096" spans="16:17">
      <c r="P99096" s="63"/>
      <c r="Q99096" s="63"/>
    </row>
    <row r="99097" spans="16:17">
      <c r="P99097" s="63"/>
      <c r="Q99097" s="63"/>
    </row>
    <row r="99098" spans="16:17">
      <c r="P99098" s="63"/>
      <c r="Q99098" s="63"/>
    </row>
    <row r="99099" spans="16:17">
      <c r="P99099" s="63"/>
      <c r="Q99099" s="63"/>
    </row>
    <row r="99100" spans="16:17">
      <c r="P99100" s="63"/>
      <c r="Q99100" s="63"/>
    </row>
    <row r="99101" spans="16:17">
      <c r="P99101" s="63"/>
      <c r="Q99101" s="63"/>
    </row>
    <row r="99102" spans="16:17">
      <c r="P99102" s="63"/>
      <c r="Q99102" s="63"/>
    </row>
    <row r="99103" spans="16:17">
      <c r="P99103" s="63"/>
      <c r="Q99103" s="63"/>
    </row>
    <row r="99104" spans="16:17">
      <c r="P99104" s="63"/>
      <c r="Q99104" s="63"/>
    </row>
    <row r="99105" spans="16:17">
      <c r="P99105" s="63"/>
      <c r="Q99105" s="63"/>
    </row>
    <row r="99106" spans="16:17">
      <c r="P99106" s="63"/>
      <c r="Q99106" s="63"/>
    </row>
    <row r="99107" spans="16:17">
      <c r="P99107" s="63"/>
      <c r="Q99107" s="63"/>
    </row>
    <row r="99108" spans="16:17">
      <c r="P99108" s="63"/>
      <c r="Q99108" s="63"/>
    </row>
    <row r="99109" spans="16:17">
      <c r="P99109" s="63"/>
      <c r="Q99109" s="63"/>
    </row>
    <row r="99110" spans="16:17">
      <c r="P99110" s="63"/>
      <c r="Q99110" s="63"/>
    </row>
    <row r="99111" spans="16:17">
      <c r="P99111" s="63"/>
      <c r="Q99111" s="63"/>
    </row>
    <row r="99112" spans="16:17">
      <c r="P99112" s="63"/>
      <c r="Q99112" s="63"/>
    </row>
    <row r="99113" spans="16:17">
      <c r="P99113" s="63"/>
      <c r="Q99113" s="63"/>
    </row>
    <row r="99114" spans="16:17">
      <c r="P99114" s="63"/>
      <c r="Q99114" s="63"/>
    </row>
    <row r="99115" spans="16:17">
      <c r="P99115" s="63"/>
      <c r="Q99115" s="63"/>
    </row>
    <row r="99116" spans="16:17">
      <c r="P99116" s="63"/>
      <c r="Q99116" s="63"/>
    </row>
    <row r="99117" spans="16:17">
      <c r="P99117" s="63"/>
      <c r="Q99117" s="63"/>
    </row>
    <row r="99118" spans="16:17">
      <c r="P99118" s="63"/>
      <c r="Q99118" s="63"/>
    </row>
    <row r="99119" spans="16:17">
      <c r="P99119" s="63"/>
      <c r="Q99119" s="63"/>
    </row>
    <row r="99120" spans="16:17">
      <c r="P99120" s="63"/>
      <c r="Q99120" s="63"/>
    </row>
    <row r="99121" spans="16:17">
      <c r="P99121" s="63"/>
      <c r="Q99121" s="63"/>
    </row>
    <row r="99122" spans="16:17">
      <c r="P99122" s="63"/>
      <c r="Q99122" s="63"/>
    </row>
    <row r="99123" spans="16:17">
      <c r="P99123" s="63"/>
      <c r="Q99123" s="63"/>
    </row>
    <row r="99124" spans="16:17">
      <c r="P99124" s="63"/>
      <c r="Q99124" s="63"/>
    </row>
    <row r="99125" spans="16:17">
      <c r="P99125" s="63"/>
      <c r="Q99125" s="63"/>
    </row>
    <row r="99126" spans="16:17">
      <c r="P99126" s="63"/>
      <c r="Q99126" s="63"/>
    </row>
    <row r="99127" spans="16:17">
      <c r="P99127" s="63"/>
      <c r="Q99127" s="63"/>
    </row>
    <row r="99128" spans="16:17">
      <c r="P99128" s="63"/>
      <c r="Q99128" s="63"/>
    </row>
    <row r="99129" spans="16:17">
      <c r="P99129" s="63"/>
      <c r="Q99129" s="63"/>
    </row>
    <row r="99130" spans="16:17">
      <c r="P99130" s="63"/>
      <c r="Q99130" s="63"/>
    </row>
    <row r="99131" spans="16:17">
      <c r="P99131" s="63"/>
      <c r="Q99131" s="63"/>
    </row>
    <row r="99132" spans="16:17">
      <c r="P99132" s="63"/>
      <c r="Q99132" s="63"/>
    </row>
    <row r="99133" spans="16:17">
      <c r="P99133" s="63"/>
      <c r="Q99133" s="63"/>
    </row>
    <row r="99134" spans="16:17">
      <c r="P99134" s="63"/>
      <c r="Q99134" s="63"/>
    </row>
    <row r="99135" spans="16:17">
      <c r="P99135" s="63"/>
      <c r="Q99135" s="63"/>
    </row>
    <row r="99136" spans="16:17">
      <c r="P99136" s="63"/>
      <c r="Q99136" s="63"/>
    </row>
    <row r="99137" spans="16:17">
      <c r="P99137" s="63"/>
      <c r="Q99137" s="63"/>
    </row>
    <row r="99138" spans="16:17">
      <c r="P99138" s="63"/>
      <c r="Q99138" s="63"/>
    </row>
    <row r="99139" spans="16:17">
      <c r="P99139" s="63"/>
      <c r="Q99139" s="63"/>
    </row>
    <row r="99140" spans="16:17">
      <c r="P99140" s="63"/>
      <c r="Q99140" s="63"/>
    </row>
    <row r="99141" spans="16:17">
      <c r="P99141" s="63"/>
      <c r="Q99141" s="63"/>
    </row>
    <row r="99142" spans="16:17">
      <c r="P99142" s="63"/>
      <c r="Q99142" s="63"/>
    </row>
    <row r="99143" spans="16:17">
      <c r="P99143" s="63"/>
      <c r="Q99143" s="63"/>
    </row>
    <row r="99144" spans="16:17">
      <c r="P99144" s="63"/>
      <c r="Q99144" s="63"/>
    </row>
    <row r="99145" spans="16:17">
      <c r="P99145" s="63"/>
      <c r="Q99145" s="63"/>
    </row>
    <row r="99146" spans="16:17">
      <c r="P99146" s="63"/>
      <c r="Q99146" s="63"/>
    </row>
    <row r="99147" spans="16:17">
      <c r="P99147" s="63"/>
      <c r="Q99147" s="63"/>
    </row>
    <row r="99148" spans="16:17">
      <c r="P99148" s="63"/>
      <c r="Q99148" s="63"/>
    </row>
    <row r="99149" spans="16:17">
      <c r="P99149" s="63"/>
      <c r="Q99149" s="63"/>
    </row>
    <row r="99150" spans="16:17">
      <c r="P99150" s="63"/>
      <c r="Q99150" s="63"/>
    </row>
    <row r="99151" spans="16:17">
      <c r="P99151" s="63"/>
      <c r="Q99151" s="63"/>
    </row>
    <row r="99152" spans="16:17">
      <c r="P99152" s="63"/>
      <c r="Q99152" s="63"/>
    </row>
    <row r="99153" spans="16:17">
      <c r="P99153" s="63"/>
      <c r="Q99153" s="63"/>
    </row>
    <row r="99154" spans="16:17">
      <c r="P99154" s="63"/>
      <c r="Q99154" s="63"/>
    </row>
    <row r="99155" spans="16:17">
      <c r="P99155" s="63"/>
      <c r="Q99155" s="63"/>
    </row>
    <row r="99156" spans="16:17">
      <c r="P99156" s="63"/>
      <c r="Q99156" s="63"/>
    </row>
    <row r="99157" spans="16:17">
      <c r="P99157" s="63"/>
      <c r="Q99157" s="63"/>
    </row>
    <row r="99158" spans="16:17">
      <c r="P99158" s="63"/>
      <c r="Q99158" s="63"/>
    </row>
    <row r="99159" spans="16:17">
      <c r="P99159" s="63"/>
      <c r="Q99159" s="63"/>
    </row>
    <row r="99160" spans="16:17">
      <c r="P99160" s="63"/>
      <c r="Q99160" s="63"/>
    </row>
    <row r="99161" spans="16:17">
      <c r="P99161" s="63"/>
      <c r="Q99161" s="63"/>
    </row>
    <row r="99162" spans="16:17">
      <c r="P99162" s="63"/>
      <c r="Q99162" s="63"/>
    </row>
    <row r="99163" spans="16:17">
      <c r="P99163" s="63"/>
      <c r="Q99163" s="63"/>
    </row>
    <row r="99164" spans="16:17">
      <c r="P99164" s="63"/>
      <c r="Q99164" s="63"/>
    </row>
    <row r="99165" spans="16:17">
      <c r="P99165" s="63"/>
      <c r="Q99165" s="63"/>
    </row>
    <row r="99166" spans="16:17">
      <c r="P99166" s="63"/>
      <c r="Q99166" s="63"/>
    </row>
    <row r="99167" spans="16:17">
      <c r="P99167" s="63"/>
      <c r="Q99167" s="63"/>
    </row>
    <row r="99168" spans="16:17">
      <c r="P99168" s="63"/>
      <c r="Q99168" s="63"/>
    </row>
    <row r="99169" spans="16:17">
      <c r="P99169" s="63"/>
      <c r="Q99169" s="63"/>
    </row>
    <row r="99170" spans="16:17">
      <c r="P99170" s="63"/>
      <c r="Q99170" s="63"/>
    </row>
    <row r="99171" spans="16:17">
      <c r="P99171" s="63"/>
      <c r="Q99171" s="63"/>
    </row>
    <row r="99172" spans="16:17">
      <c r="P99172" s="63"/>
      <c r="Q99172" s="63"/>
    </row>
    <row r="99173" spans="16:17">
      <c r="P99173" s="63"/>
      <c r="Q99173" s="63"/>
    </row>
    <row r="99174" spans="16:17">
      <c r="P99174" s="63"/>
      <c r="Q99174" s="63"/>
    </row>
    <row r="99175" spans="16:17">
      <c r="P99175" s="63"/>
      <c r="Q99175" s="63"/>
    </row>
    <row r="99176" spans="16:17">
      <c r="P99176" s="63"/>
      <c r="Q99176" s="63"/>
    </row>
    <row r="99177" spans="16:17">
      <c r="P99177" s="63"/>
      <c r="Q99177" s="63"/>
    </row>
    <row r="99178" spans="16:17">
      <c r="P99178" s="63"/>
      <c r="Q99178" s="63"/>
    </row>
    <row r="99179" spans="16:17">
      <c r="P99179" s="63"/>
      <c r="Q99179" s="63"/>
    </row>
    <row r="99180" spans="16:17">
      <c r="P99180" s="63"/>
      <c r="Q99180" s="63"/>
    </row>
    <row r="99181" spans="16:17">
      <c r="P99181" s="63"/>
      <c r="Q99181" s="63"/>
    </row>
    <row r="99182" spans="16:17">
      <c r="P99182" s="63"/>
      <c r="Q99182" s="63"/>
    </row>
    <row r="99183" spans="16:17">
      <c r="P99183" s="63"/>
      <c r="Q99183" s="63"/>
    </row>
    <row r="99184" spans="16:17">
      <c r="P99184" s="63"/>
      <c r="Q99184" s="63"/>
    </row>
    <row r="99185" spans="16:17">
      <c r="P99185" s="63"/>
      <c r="Q99185" s="63"/>
    </row>
    <row r="99186" spans="16:17">
      <c r="P99186" s="63"/>
      <c r="Q99186" s="63"/>
    </row>
    <row r="99187" spans="16:17">
      <c r="P99187" s="63"/>
      <c r="Q99187" s="63"/>
    </row>
    <row r="99188" spans="16:17">
      <c r="P99188" s="63"/>
      <c r="Q99188" s="63"/>
    </row>
    <row r="99189" spans="16:17">
      <c r="P99189" s="63"/>
      <c r="Q99189" s="63"/>
    </row>
    <row r="99190" spans="16:17">
      <c r="P99190" s="63"/>
      <c r="Q99190" s="63"/>
    </row>
    <row r="99191" spans="16:17">
      <c r="P99191" s="63"/>
      <c r="Q99191" s="63"/>
    </row>
    <row r="99192" spans="16:17">
      <c r="P99192" s="63"/>
      <c r="Q99192" s="63"/>
    </row>
    <row r="99193" spans="16:17">
      <c r="P99193" s="63"/>
      <c r="Q99193" s="63"/>
    </row>
    <row r="99194" spans="16:17">
      <c r="P99194" s="63"/>
      <c r="Q99194" s="63"/>
    </row>
    <row r="99195" spans="16:17">
      <c r="P99195" s="63"/>
      <c r="Q99195" s="63"/>
    </row>
    <row r="99196" spans="16:17">
      <c r="P99196" s="63"/>
      <c r="Q99196" s="63"/>
    </row>
    <row r="99197" spans="16:17">
      <c r="P99197" s="63"/>
      <c r="Q99197" s="63"/>
    </row>
    <row r="99198" spans="16:17">
      <c r="P99198" s="63"/>
      <c r="Q99198" s="63"/>
    </row>
    <row r="99199" spans="16:17">
      <c r="P99199" s="63"/>
      <c r="Q99199" s="63"/>
    </row>
    <row r="99200" spans="16:17">
      <c r="P99200" s="63"/>
      <c r="Q99200" s="63"/>
    </row>
    <row r="99201" spans="16:17">
      <c r="P99201" s="63"/>
      <c r="Q99201" s="63"/>
    </row>
    <row r="99202" spans="16:17">
      <c r="P99202" s="63"/>
      <c r="Q99202" s="63"/>
    </row>
    <row r="99203" spans="16:17">
      <c r="P99203" s="63"/>
      <c r="Q99203" s="63"/>
    </row>
    <row r="99204" spans="16:17">
      <c r="P99204" s="63"/>
      <c r="Q99204" s="63"/>
    </row>
    <row r="99205" spans="16:17">
      <c r="P99205" s="63"/>
      <c r="Q99205" s="63"/>
    </row>
    <row r="99206" spans="16:17">
      <c r="P99206" s="63"/>
      <c r="Q99206" s="63"/>
    </row>
    <row r="99207" spans="16:17">
      <c r="P99207" s="63"/>
      <c r="Q99207" s="63"/>
    </row>
    <row r="99208" spans="16:17">
      <c r="P99208" s="63"/>
      <c r="Q99208" s="63"/>
    </row>
    <row r="99209" spans="16:17">
      <c r="P99209" s="63"/>
      <c r="Q99209" s="63"/>
    </row>
    <row r="99210" spans="16:17">
      <c r="P99210" s="63"/>
      <c r="Q99210" s="63"/>
    </row>
    <row r="99211" spans="16:17">
      <c r="P99211" s="63"/>
      <c r="Q99211" s="63"/>
    </row>
    <row r="99212" spans="16:17">
      <c r="P99212" s="63"/>
      <c r="Q99212" s="63"/>
    </row>
    <row r="99213" spans="16:17">
      <c r="P99213" s="63"/>
      <c r="Q99213" s="63"/>
    </row>
    <row r="99214" spans="16:17">
      <c r="P99214" s="63"/>
      <c r="Q99214" s="63"/>
    </row>
    <row r="99215" spans="16:17">
      <c r="P99215" s="63"/>
      <c r="Q99215" s="63"/>
    </row>
    <row r="99216" spans="16:17">
      <c r="P99216" s="63"/>
      <c r="Q99216" s="63"/>
    </row>
    <row r="99217" spans="16:17">
      <c r="P99217" s="63"/>
      <c r="Q99217" s="63"/>
    </row>
    <row r="99218" spans="16:17">
      <c r="P99218" s="63"/>
      <c r="Q99218" s="63"/>
    </row>
    <row r="99219" spans="16:17">
      <c r="P99219" s="63"/>
      <c r="Q99219" s="63"/>
    </row>
    <row r="99220" spans="16:17">
      <c r="P99220" s="63"/>
      <c r="Q99220" s="63"/>
    </row>
    <row r="99221" spans="16:17">
      <c r="P99221" s="63"/>
      <c r="Q99221" s="63"/>
    </row>
    <row r="99222" spans="16:17">
      <c r="P99222" s="63"/>
      <c r="Q99222" s="63"/>
    </row>
    <row r="99223" spans="16:17">
      <c r="P99223" s="63"/>
      <c r="Q99223" s="63"/>
    </row>
    <row r="99224" spans="16:17">
      <c r="P99224" s="63"/>
      <c r="Q99224" s="63"/>
    </row>
    <row r="99225" spans="16:17">
      <c r="P99225" s="63"/>
      <c r="Q99225" s="63"/>
    </row>
    <row r="99226" spans="16:17">
      <c r="P99226" s="63"/>
      <c r="Q99226" s="63"/>
    </row>
    <row r="99227" spans="16:17">
      <c r="P99227" s="63"/>
      <c r="Q99227" s="63"/>
    </row>
    <row r="99228" spans="16:17">
      <c r="P99228" s="63"/>
      <c r="Q99228" s="63"/>
    </row>
    <row r="99229" spans="16:17">
      <c r="P99229" s="63"/>
      <c r="Q99229" s="63"/>
    </row>
    <row r="99230" spans="16:17">
      <c r="P99230" s="63"/>
      <c r="Q99230" s="63"/>
    </row>
    <row r="99231" spans="16:17">
      <c r="P99231" s="63"/>
      <c r="Q99231" s="63"/>
    </row>
    <row r="99232" spans="16:17">
      <c r="P99232" s="63"/>
      <c r="Q99232" s="63"/>
    </row>
    <row r="99233" spans="16:17">
      <c r="P99233" s="63"/>
      <c r="Q99233" s="63"/>
    </row>
    <row r="99234" spans="16:17">
      <c r="P99234" s="63"/>
      <c r="Q99234" s="63"/>
    </row>
    <row r="99235" spans="16:17">
      <c r="P99235" s="63"/>
      <c r="Q99235" s="63"/>
    </row>
    <row r="99236" spans="16:17">
      <c r="P99236" s="63"/>
      <c r="Q99236" s="63"/>
    </row>
    <row r="99237" spans="16:17">
      <c r="P99237" s="63"/>
      <c r="Q99237" s="63"/>
    </row>
    <row r="99238" spans="16:17">
      <c r="P99238" s="63"/>
      <c r="Q99238" s="63"/>
    </row>
    <row r="99239" spans="16:17">
      <c r="P99239" s="63"/>
      <c r="Q99239" s="63"/>
    </row>
    <row r="99240" spans="16:17">
      <c r="P99240" s="63"/>
      <c r="Q99240" s="63"/>
    </row>
    <row r="99241" spans="16:17">
      <c r="P99241" s="63"/>
      <c r="Q99241" s="63"/>
    </row>
    <row r="99242" spans="16:17">
      <c r="P99242" s="63"/>
      <c r="Q99242" s="63"/>
    </row>
    <row r="99243" spans="16:17">
      <c r="P99243" s="63"/>
      <c r="Q99243" s="63"/>
    </row>
    <row r="99244" spans="16:17">
      <c r="P99244" s="63"/>
      <c r="Q99244" s="63"/>
    </row>
    <row r="99245" spans="16:17">
      <c r="P99245" s="63"/>
      <c r="Q99245" s="63"/>
    </row>
    <row r="99246" spans="16:17">
      <c r="P99246" s="63"/>
      <c r="Q99246" s="63"/>
    </row>
    <row r="99247" spans="16:17">
      <c r="P99247" s="63"/>
      <c r="Q99247" s="63"/>
    </row>
    <row r="99248" spans="16:17">
      <c r="P99248" s="63"/>
      <c r="Q99248" s="63"/>
    </row>
    <row r="99249" spans="16:17">
      <c r="P99249" s="63"/>
      <c r="Q99249" s="63"/>
    </row>
    <row r="99250" spans="16:17">
      <c r="P99250" s="63"/>
      <c r="Q99250" s="63"/>
    </row>
    <row r="99251" spans="16:17">
      <c r="P99251" s="63"/>
      <c r="Q99251" s="63"/>
    </row>
    <row r="99252" spans="16:17">
      <c r="P99252" s="63"/>
      <c r="Q99252" s="63"/>
    </row>
    <row r="99253" spans="16:17">
      <c r="P99253" s="63"/>
      <c r="Q99253" s="63"/>
    </row>
    <row r="99254" spans="16:17">
      <c r="P99254" s="63"/>
      <c r="Q99254" s="63"/>
    </row>
    <row r="99255" spans="16:17">
      <c r="P99255" s="63"/>
      <c r="Q99255" s="63"/>
    </row>
    <row r="99256" spans="16:17">
      <c r="P99256" s="63"/>
      <c r="Q99256" s="63"/>
    </row>
    <row r="99257" spans="16:17">
      <c r="P99257" s="63"/>
      <c r="Q99257" s="63"/>
    </row>
    <row r="99258" spans="16:17">
      <c r="P99258" s="63"/>
      <c r="Q99258" s="63"/>
    </row>
    <row r="99259" spans="16:17">
      <c r="P99259" s="63"/>
      <c r="Q99259" s="63"/>
    </row>
    <row r="99260" spans="16:17">
      <c r="P99260" s="63"/>
      <c r="Q99260" s="63"/>
    </row>
    <row r="99261" spans="16:17">
      <c r="P99261" s="63"/>
      <c r="Q99261" s="63"/>
    </row>
    <row r="99262" spans="16:17">
      <c r="P99262" s="63"/>
      <c r="Q99262" s="63"/>
    </row>
    <row r="99263" spans="16:17">
      <c r="P99263" s="63"/>
      <c r="Q99263" s="63"/>
    </row>
    <row r="99264" spans="16:17">
      <c r="P99264" s="63"/>
      <c r="Q99264" s="63"/>
    </row>
    <row r="99265" spans="16:17">
      <c r="P99265" s="63"/>
      <c r="Q99265" s="63"/>
    </row>
    <row r="99266" spans="16:17">
      <c r="P99266" s="63"/>
      <c r="Q99266" s="63"/>
    </row>
    <row r="99267" spans="16:17">
      <c r="P99267" s="63"/>
      <c r="Q99267" s="63"/>
    </row>
    <row r="99268" spans="16:17">
      <c r="P99268" s="63"/>
      <c r="Q99268" s="63"/>
    </row>
    <row r="99269" spans="16:17">
      <c r="P99269" s="63"/>
      <c r="Q99269" s="63"/>
    </row>
    <row r="99270" spans="16:17">
      <c r="P99270" s="63"/>
      <c r="Q99270" s="63"/>
    </row>
    <row r="99271" spans="16:17">
      <c r="P99271" s="63"/>
      <c r="Q99271" s="63"/>
    </row>
    <row r="99272" spans="16:17">
      <c r="P99272" s="63"/>
      <c r="Q99272" s="63"/>
    </row>
    <row r="99273" spans="16:17">
      <c r="P99273" s="63"/>
      <c r="Q99273" s="63"/>
    </row>
    <row r="99274" spans="16:17">
      <c r="P99274" s="63"/>
      <c r="Q99274" s="63"/>
    </row>
    <row r="99275" spans="16:17">
      <c r="P99275" s="63"/>
      <c r="Q99275" s="63"/>
    </row>
    <row r="99276" spans="16:17">
      <c r="P99276" s="63"/>
      <c r="Q99276" s="63"/>
    </row>
    <row r="99277" spans="16:17">
      <c r="P99277" s="63"/>
      <c r="Q99277" s="63"/>
    </row>
    <row r="99278" spans="16:17">
      <c r="P99278" s="63"/>
      <c r="Q99278" s="63"/>
    </row>
    <row r="99279" spans="16:17">
      <c r="P99279" s="63"/>
      <c r="Q99279" s="63"/>
    </row>
    <row r="99280" spans="16:17">
      <c r="P99280" s="63"/>
      <c r="Q99280" s="63"/>
    </row>
    <row r="99281" spans="16:17">
      <c r="P99281" s="63"/>
      <c r="Q99281" s="63"/>
    </row>
    <row r="99282" spans="16:17">
      <c r="P99282" s="63"/>
      <c r="Q99282" s="63"/>
    </row>
    <row r="99283" spans="16:17">
      <c r="P99283" s="63"/>
      <c r="Q99283" s="63"/>
    </row>
    <row r="99284" spans="16:17">
      <c r="P99284" s="63"/>
      <c r="Q99284" s="63"/>
    </row>
    <row r="99285" spans="16:17">
      <c r="P99285" s="63"/>
      <c r="Q99285" s="63"/>
    </row>
    <row r="99286" spans="16:17">
      <c r="P99286" s="63"/>
      <c r="Q99286" s="63"/>
    </row>
    <row r="99287" spans="16:17">
      <c r="P99287" s="63"/>
      <c r="Q99287" s="63"/>
    </row>
    <row r="99288" spans="16:17">
      <c r="P99288" s="63"/>
      <c r="Q99288" s="63"/>
    </row>
    <row r="99289" spans="16:17">
      <c r="P99289" s="63"/>
      <c r="Q99289" s="63"/>
    </row>
    <row r="99290" spans="16:17">
      <c r="P99290" s="63"/>
      <c r="Q99290" s="63"/>
    </row>
    <row r="99291" spans="16:17">
      <c r="P99291" s="63"/>
      <c r="Q99291" s="63"/>
    </row>
    <row r="99292" spans="16:17">
      <c r="P99292" s="63"/>
      <c r="Q99292" s="63"/>
    </row>
    <row r="99293" spans="16:17">
      <c r="P99293" s="63"/>
      <c r="Q99293" s="63"/>
    </row>
    <row r="99294" spans="16:17">
      <c r="P99294" s="63"/>
      <c r="Q99294" s="63"/>
    </row>
    <row r="99295" spans="16:17">
      <c r="P99295" s="63"/>
      <c r="Q99295" s="63"/>
    </row>
    <row r="99296" spans="16:17">
      <c r="P99296" s="63"/>
      <c r="Q99296" s="63"/>
    </row>
    <row r="99297" spans="16:17">
      <c r="P99297" s="63"/>
      <c r="Q99297" s="63"/>
    </row>
    <row r="99298" spans="16:17">
      <c r="P99298" s="63"/>
      <c r="Q99298" s="63"/>
    </row>
    <row r="99299" spans="16:17">
      <c r="P99299" s="63"/>
      <c r="Q99299" s="63"/>
    </row>
    <row r="99300" spans="16:17">
      <c r="P99300" s="63"/>
      <c r="Q99300" s="63"/>
    </row>
    <row r="99301" spans="16:17">
      <c r="P99301" s="63"/>
      <c r="Q99301" s="63"/>
    </row>
    <row r="99302" spans="16:17">
      <c r="P99302" s="63"/>
      <c r="Q99302" s="63"/>
    </row>
    <row r="99303" spans="16:17">
      <c r="P99303" s="63"/>
      <c r="Q99303" s="63"/>
    </row>
    <row r="99304" spans="16:17">
      <c r="P99304" s="63"/>
      <c r="Q99304" s="63"/>
    </row>
    <row r="99305" spans="16:17">
      <c r="P99305" s="63"/>
      <c r="Q99305" s="63"/>
    </row>
    <row r="99306" spans="16:17">
      <c r="P99306" s="63"/>
      <c r="Q99306" s="63"/>
    </row>
    <row r="99307" spans="16:17">
      <c r="P99307" s="63"/>
      <c r="Q99307" s="63"/>
    </row>
    <row r="99308" spans="16:17">
      <c r="P99308" s="63"/>
      <c r="Q99308" s="63"/>
    </row>
    <row r="99309" spans="16:17">
      <c r="P99309" s="63"/>
      <c r="Q99309" s="63"/>
    </row>
    <row r="99310" spans="16:17">
      <c r="P99310" s="63"/>
      <c r="Q99310" s="63"/>
    </row>
    <row r="99311" spans="16:17">
      <c r="P99311" s="63"/>
      <c r="Q99311" s="63"/>
    </row>
    <row r="99312" spans="16:17">
      <c r="P99312" s="63"/>
      <c r="Q99312" s="63"/>
    </row>
    <row r="99313" spans="16:17">
      <c r="P99313" s="63"/>
      <c r="Q99313" s="63"/>
    </row>
    <row r="99314" spans="16:17">
      <c r="P99314" s="63"/>
      <c r="Q99314" s="63"/>
    </row>
    <row r="99315" spans="16:17">
      <c r="P99315" s="63"/>
      <c r="Q99315" s="63"/>
    </row>
    <row r="99316" spans="16:17">
      <c r="P99316" s="63"/>
      <c r="Q99316" s="63"/>
    </row>
    <row r="99317" spans="16:17">
      <c r="P99317" s="63"/>
      <c r="Q99317" s="63"/>
    </row>
    <row r="99318" spans="16:17">
      <c r="P99318" s="63"/>
      <c r="Q99318" s="63"/>
    </row>
    <row r="99319" spans="16:17">
      <c r="P99319" s="63"/>
      <c r="Q99319" s="63"/>
    </row>
    <row r="99320" spans="16:17">
      <c r="P99320" s="63"/>
      <c r="Q99320" s="63"/>
    </row>
    <row r="99321" spans="16:17">
      <c r="P99321" s="63"/>
      <c r="Q99321" s="63"/>
    </row>
    <row r="99322" spans="16:17">
      <c r="P99322" s="63"/>
      <c r="Q99322" s="63"/>
    </row>
    <row r="99323" spans="16:17">
      <c r="P99323" s="63"/>
      <c r="Q99323" s="63"/>
    </row>
    <row r="99324" spans="16:17">
      <c r="P99324" s="63"/>
      <c r="Q99324" s="63"/>
    </row>
    <row r="99325" spans="16:17">
      <c r="P99325" s="63"/>
      <c r="Q99325" s="63"/>
    </row>
    <row r="99326" spans="16:17">
      <c r="P99326" s="63"/>
      <c r="Q99326" s="63"/>
    </row>
    <row r="99327" spans="16:17">
      <c r="P99327" s="63"/>
      <c r="Q99327" s="63"/>
    </row>
    <row r="99328" spans="16:17">
      <c r="P99328" s="63"/>
      <c r="Q99328" s="63"/>
    </row>
    <row r="99329" spans="16:17">
      <c r="P99329" s="63"/>
      <c r="Q99329" s="63"/>
    </row>
    <row r="99330" spans="16:17">
      <c r="P99330" s="63"/>
      <c r="Q99330" s="63"/>
    </row>
    <row r="99331" spans="16:17">
      <c r="P99331" s="63"/>
      <c r="Q99331" s="63"/>
    </row>
    <row r="99332" spans="16:17">
      <c r="P99332" s="63"/>
      <c r="Q99332" s="63"/>
    </row>
    <row r="99333" spans="16:17">
      <c r="P99333" s="63"/>
      <c r="Q99333" s="63"/>
    </row>
    <row r="99334" spans="16:17">
      <c r="P99334" s="63"/>
      <c r="Q99334" s="63"/>
    </row>
    <row r="99335" spans="16:17">
      <c r="P99335" s="63"/>
      <c r="Q99335" s="63"/>
    </row>
    <row r="99336" spans="16:17">
      <c r="P99336" s="63"/>
      <c r="Q99336" s="63"/>
    </row>
    <row r="99337" spans="16:17">
      <c r="P99337" s="63"/>
      <c r="Q99337" s="63"/>
    </row>
    <row r="99338" spans="16:17">
      <c r="P99338" s="63"/>
      <c r="Q99338" s="63"/>
    </row>
    <row r="99339" spans="16:17">
      <c r="P99339" s="63"/>
      <c r="Q99339" s="63"/>
    </row>
    <row r="99340" spans="16:17">
      <c r="P99340" s="63"/>
      <c r="Q99340" s="63"/>
    </row>
    <row r="99341" spans="16:17">
      <c r="P99341" s="63"/>
      <c r="Q99341" s="63"/>
    </row>
    <row r="99342" spans="16:17">
      <c r="P99342" s="63"/>
      <c r="Q99342" s="63"/>
    </row>
    <row r="99343" spans="16:17">
      <c r="P99343" s="63"/>
      <c r="Q99343" s="63"/>
    </row>
    <row r="99344" spans="16:17">
      <c r="P99344" s="63"/>
      <c r="Q99344" s="63"/>
    </row>
    <row r="99345" spans="16:17">
      <c r="P99345" s="63"/>
      <c r="Q99345" s="63"/>
    </row>
    <row r="99346" spans="16:17">
      <c r="P99346" s="63"/>
      <c r="Q99346" s="63"/>
    </row>
    <row r="99347" spans="16:17">
      <c r="P99347" s="63"/>
      <c r="Q99347" s="63"/>
    </row>
    <row r="99348" spans="16:17">
      <c r="P99348" s="63"/>
      <c r="Q99348" s="63"/>
    </row>
    <row r="99349" spans="16:17">
      <c r="P99349" s="63"/>
      <c r="Q99349" s="63"/>
    </row>
    <row r="99350" spans="16:17">
      <c r="P99350" s="63"/>
      <c r="Q99350" s="63"/>
    </row>
    <row r="99351" spans="16:17">
      <c r="P99351" s="63"/>
      <c r="Q99351" s="63"/>
    </row>
    <row r="99352" spans="16:17">
      <c r="P99352" s="63"/>
      <c r="Q99352" s="63"/>
    </row>
    <row r="99353" spans="16:17">
      <c r="P99353" s="63"/>
      <c r="Q99353" s="63"/>
    </row>
    <row r="99354" spans="16:17">
      <c r="P99354" s="63"/>
      <c r="Q99354" s="63"/>
    </row>
    <row r="99355" spans="16:17">
      <c r="P99355" s="63"/>
      <c r="Q99355" s="63"/>
    </row>
    <row r="99356" spans="16:17">
      <c r="P99356" s="63"/>
      <c r="Q99356" s="63"/>
    </row>
    <row r="99357" spans="16:17">
      <c r="P99357" s="63"/>
      <c r="Q99357" s="63"/>
    </row>
    <row r="99358" spans="16:17">
      <c r="P99358" s="63"/>
      <c r="Q99358" s="63"/>
    </row>
    <row r="99359" spans="16:17">
      <c r="P99359" s="63"/>
      <c r="Q99359" s="63"/>
    </row>
    <row r="99360" spans="16:17">
      <c r="P99360" s="63"/>
      <c r="Q99360" s="63"/>
    </row>
    <row r="99361" spans="16:17">
      <c r="P99361" s="63"/>
      <c r="Q99361" s="63"/>
    </row>
    <row r="99362" spans="16:17">
      <c r="P99362" s="63"/>
      <c r="Q99362" s="63"/>
    </row>
    <row r="99363" spans="16:17">
      <c r="P99363" s="63"/>
      <c r="Q99363" s="63"/>
    </row>
    <row r="99364" spans="16:17">
      <c r="P99364" s="63"/>
      <c r="Q99364" s="63"/>
    </row>
    <row r="99365" spans="16:17">
      <c r="P99365" s="63"/>
      <c r="Q99365" s="63"/>
    </row>
    <row r="99366" spans="16:17">
      <c r="P99366" s="63"/>
      <c r="Q99366" s="63"/>
    </row>
    <row r="99367" spans="16:17">
      <c r="P99367" s="63"/>
      <c r="Q99367" s="63"/>
    </row>
    <row r="99368" spans="16:17">
      <c r="P99368" s="63"/>
      <c r="Q99368" s="63"/>
    </row>
    <row r="99369" spans="16:17">
      <c r="P99369" s="63"/>
      <c r="Q99369" s="63"/>
    </row>
    <row r="99370" spans="16:17">
      <c r="P99370" s="63"/>
      <c r="Q99370" s="63"/>
    </row>
    <row r="99371" spans="16:17">
      <c r="P99371" s="63"/>
      <c r="Q99371" s="63"/>
    </row>
    <row r="99372" spans="16:17">
      <c r="P99372" s="63"/>
      <c r="Q99372" s="63"/>
    </row>
    <row r="99373" spans="16:17">
      <c r="P99373" s="63"/>
      <c r="Q99373" s="63"/>
    </row>
    <row r="99374" spans="16:17">
      <c r="P99374" s="63"/>
      <c r="Q99374" s="63"/>
    </row>
    <row r="99375" spans="16:17">
      <c r="P99375" s="63"/>
      <c r="Q99375" s="63"/>
    </row>
    <row r="99376" spans="16:17">
      <c r="P99376" s="63"/>
      <c r="Q99376" s="63"/>
    </row>
    <row r="99377" spans="16:17">
      <c r="P99377" s="63"/>
      <c r="Q99377" s="63"/>
    </row>
    <row r="99378" spans="16:17">
      <c r="P99378" s="63"/>
      <c r="Q99378" s="63"/>
    </row>
    <row r="99379" spans="16:17">
      <c r="P99379" s="63"/>
      <c r="Q99379" s="63"/>
    </row>
    <row r="99380" spans="16:17">
      <c r="P99380" s="63"/>
      <c r="Q99380" s="63"/>
    </row>
    <row r="99381" spans="16:17">
      <c r="P99381" s="63"/>
      <c r="Q99381" s="63"/>
    </row>
    <row r="99382" spans="16:17">
      <c r="P99382" s="63"/>
      <c r="Q99382" s="63"/>
    </row>
    <row r="99383" spans="16:17">
      <c r="P99383" s="63"/>
      <c r="Q99383" s="63"/>
    </row>
    <row r="99384" spans="16:17">
      <c r="P99384" s="63"/>
      <c r="Q99384" s="63"/>
    </row>
    <row r="99385" spans="16:17">
      <c r="P99385" s="63"/>
      <c r="Q99385" s="63"/>
    </row>
    <row r="99386" spans="16:17">
      <c r="P99386" s="63"/>
      <c r="Q99386" s="63"/>
    </row>
    <row r="99387" spans="16:17">
      <c r="P99387" s="63"/>
      <c r="Q99387" s="63"/>
    </row>
    <row r="99388" spans="16:17">
      <c r="P99388" s="63"/>
      <c r="Q99388" s="63"/>
    </row>
    <row r="99389" spans="16:17">
      <c r="P99389" s="63"/>
      <c r="Q99389" s="63"/>
    </row>
    <row r="99390" spans="16:17">
      <c r="P99390" s="63"/>
      <c r="Q99390" s="63"/>
    </row>
    <row r="99391" spans="16:17">
      <c r="P99391" s="63"/>
      <c r="Q99391" s="63"/>
    </row>
    <row r="99392" spans="16:17">
      <c r="P99392" s="63"/>
      <c r="Q99392" s="63"/>
    </row>
    <row r="99393" spans="16:17">
      <c r="P99393" s="63"/>
      <c r="Q99393" s="63"/>
    </row>
    <row r="99394" spans="16:17">
      <c r="P99394" s="63"/>
      <c r="Q99394" s="63"/>
    </row>
    <row r="99395" spans="16:17">
      <c r="P99395" s="63"/>
      <c r="Q99395" s="63"/>
    </row>
    <row r="99396" spans="16:17">
      <c r="P99396" s="63"/>
      <c r="Q99396" s="63"/>
    </row>
    <row r="99397" spans="16:17">
      <c r="P99397" s="63"/>
      <c r="Q99397" s="63"/>
    </row>
    <row r="99398" spans="16:17">
      <c r="P99398" s="63"/>
      <c r="Q99398" s="63"/>
    </row>
    <row r="99399" spans="16:17">
      <c r="P99399" s="63"/>
      <c r="Q99399" s="63"/>
    </row>
    <row r="99400" spans="16:17">
      <c r="P99400" s="63"/>
      <c r="Q99400" s="63"/>
    </row>
    <row r="99401" spans="16:17">
      <c r="P99401" s="63"/>
      <c r="Q99401" s="63"/>
    </row>
    <row r="99402" spans="16:17">
      <c r="P99402" s="63"/>
      <c r="Q99402" s="63"/>
    </row>
    <row r="99403" spans="16:17">
      <c r="P99403" s="63"/>
      <c r="Q99403" s="63"/>
    </row>
    <row r="99404" spans="16:17">
      <c r="P99404" s="63"/>
      <c r="Q99404" s="63"/>
    </row>
    <row r="99405" spans="16:17">
      <c r="P99405" s="63"/>
      <c r="Q99405" s="63"/>
    </row>
    <row r="99406" spans="16:17">
      <c r="P99406" s="63"/>
      <c r="Q99406" s="63"/>
    </row>
    <row r="99407" spans="16:17">
      <c r="P99407" s="63"/>
      <c r="Q99407" s="63"/>
    </row>
    <row r="99408" spans="16:17">
      <c r="P99408" s="63"/>
      <c r="Q99408" s="63"/>
    </row>
    <row r="99409" spans="16:17">
      <c r="P99409" s="63"/>
      <c r="Q99409" s="63"/>
    </row>
    <row r="99410" spans="16:17">
      <c r="P99410" s="63"/>
      <c r="Q99410" s="63"/>
    </row>
    <row r="99411" spans="16:17">
      <c r="P99411" s="63"/>
      <c r="Q99411" s="63"/>
    </row>
    <row r="99412" spans="16:17">
      <c r="P99412" s="63"/>
      <c r="Q99412" s="63"/>
    </row>
    <row r="99413" spans="16:17">
      <c r="P99413" s="63"/>
      <c r="Q99413" s="63"/>
    </row>
    <row r="99414" spans="16:17">
      <c r="P99414" s="63"/>
      <c r="Q99414" s="63"/>
    </row>
    <row r="99415" spans="16:17">
      <c r="P99415" s="63"/>
      <c r="Q99415" s="63"/>
    </row>
    <row r="99416" spans="16:17">
      <c r="P99416" s="63"/>
      <c r="Q99416" s="63"/>
    </row>
    <row r="99417" spans="16:17">
      <c r="P99417" s="63"/>
      <c r="Q99417" s="63"/>
    </row>
    <row r="99418" spans="16:17">
      <c r="P99418" s="63"/>
      <c r="Q99418" s="63"/>
    </row>
    <row r="99419" spans="16:17">
      <c r="P99419" s="63"/>
      <c r="Q99419" s="63"/>
    </row>
    <row r="99420" spans="16:17">
      <c r="P99420" s="63"/>
      <c r="Q99420" s="63"/>
    </row>
    <row r="99421" spans="16:17">
      <c r="P99421" s="63"/>
      <c r="Q99421" s="63"/>
    </row>
    <row r="99422" spans="16:17">
      <c r="P99422" s="63"/>
      <c r="Q99422" s="63"/>
    </row>
    <row r="99423" spans="16:17">
      <c r="P99423" s="63"/>
      <c r="Q99423" s="63"/>
    </row>
    <row r="99424" spans="16:17">
      <c r="P99424" s="63"/>
      <c r="Q99424" s="63"/>
    </row>
    <row r="99425" spans="16:17">
      <c r="P99425" s="63"/>
      <c r="Q99425" s="63"/>
    </row>
    <row r="99426" spans="16:17">
      <c r="P99426" s="63"/>
      <c r="Q99426" s="63"/>
    </row>
    <row r="99427" spans="16:17">
      <c r="P99427" s="63"/>
      <c r="Q99427" s="63"/>
    </row>
    <row r="99428" spans="16:17">
      <c r="P99428" s="63"/>
      <c r="Q99428" s="63"/>
    </row>
    <row r="99429" spans="16:17">
      <c r="P99429" s="63"/>
      <c r="Q99429" s="63"/>
    </row>
    <row r="99430" spans="16:17">
      <c r="P99430" s="63"/>
      <c r="Q99430" s="63"/>
    </row>
    <row r="99431" spans="16:17">
      <c r="P99431" s="63"/>
      <c r="Q99431" s="63"/>
    </row>
    <row r="99432" spans="16:17">
      <c r="P99432" s="63"/>
      <c r="Q99432" s="63"/>
    </row>
    <row r="99433" spans="16:17">
      <c r="P99433" s="63"/>
      <c r="Q99433" s="63"/>
    </row>
    <row r="99434" spans="16:17">
      <c r="P99434" s="63"/>
      <c r="Q99434" s="63"/>
    </row>
    <row r="99435" spans="16:17">
      <c r="P99435" s="63"/>
      <c r="Q99435" s="63"/>
    </row>
    <row r="99436" spans="16:17">
      <c r="P99436" s="63"/>
      <c r="Q99436" s="63"/>
    </row>
    <row r="99437" spans="16:17">
      <c r="P99437" s="63"/>
      <c r="Q99437" s="63"/>
    </row>
    <row r="99438" spans="16:17">
      <c r="P99438" s="63"/>
      <c r="Q99438" s="63"/>
    </row>
    <row r="99439" spans="16:17">
      <c r="P99439" s="63"/>
      <c r="Q99439" s="63"/>
    </row>
    <row r="99440" spans="16:17">
      <c r="P99440" s="63"/>
      <c r="Q99440" s="63"/>
    </row>
    <row r="99441" spans="16:17">
      <c r="P99441" s="63"/>
      <c r="Q99441" s="63"/>
    </row>
    <row r="99442" spans="16:17">
      <c r="P99442" s="63"/>
      <c r="Q99442" s="63"/>
    </row>
    <row r="99443" spans="16:17">
      <c r="P99443" s="63"/>
      <c r="Q99443" s="63"/>
    </row>
    <row r="99444" spans="16:17">
      <c r="P99444" s="63"/>
      <c r="Q99444" s="63"/>
    </row>
    <row r="99445" spans="16:17">
      <c r="P99445" s="63"/>
      <c r="Q99445" s="63"/>
    </row>
    <row r="99446" spans="16:17">
      <c r="P99446" s="63"/>
      <c r="Q99446" s="63"/>
    </row>
    <row r="99447" spans="16:17">
      <c r="P99447" s="63"/>
      <c r="Q99447" s="63"/>
    </row>
    <row r="99448" spans="16:17">
      <c r="P99448" s="63"/>
      <c r="Q99448" s="63"/>
    </row>
    <row r="99449" spans="16:17">
      <c r="P99449" s="63"/>
      <c r="Q99449" s="63"/>
    </row>
    <row r="99450" spans="16:17">
      <c r="P99450" s="63"/>
      <c r="Q99450" s="63"/>
    </row>
    <row r="99451" spans="16:17">
      <c r="P99451" s="63"/>
      <c r="Q99451" s="63"/>
    </row>
    <row r="99452" spans="16:17">
      <c r="P99452" s="63"/>
      <c r="Q99452" s="63"/>
    </row>
    <row r="99453" spans="16:17">
      <c r="P99453" s="63"/>
      <c r="Q99453" s="63"/>
    </row>
    <row r="99454" spans="16:17">
      <c r="P99454" s="63"/>
      <c r="Q99454" s="63"/>
    </row>
    <row r="99455" spans="16:17">
      <c r="P99455" s="63"/>
      <c r="Q99455" s="63"/>
    </row>
    <row r="99456" spans="16:17">
      <c r="P99456" s="63"/>
      <c r="Q99456" s="63"/>
    </row>
    <row r="99457" spans="16:17">
      <c r="P99457" s="63"/>
      <c r="Q99457" s="63"/>
    </row>
    <row r="99458" spans="16:17">
      <c r="P99458" s="63"/>
      <c r="Q99458" s="63"/>
    </row>
    <row r="99459" spans="16:17">
      <c r="P99459" s="63"/>
      <c r="Q99459" s="63"/>
    </row>
    <row r="99460" spans="16:17">
      <c r="P99460" s="63"/>
      <c r="Q99460" s="63"/>
    </row>
    <row r="99461" spans="16:17">
      <c r="P99461" s="63"/>
      <c r="Q99461" s="63"/>
    </row>
    <row r="99462" spans="16:17">
      <c r="P99462" s="63"/>
      <c r="Q99462" s="63"/>
    </row>
    <row r="99463" spans="16:17">
      <c r="P99463" s="63"/>
      <c r="Q99463" s="63"/>
    </row>
    <row r="99464" spans="16:17">
      <c r="P99464" s="63"/>
      <c r="Q99464" s="63"/>
    </row>
    <row r="99465" spans="16:17">
      <c r="P99465" s="63"/>
      <c r="Q99465" s="63"/>
    </row>
    <row r="99466" spans="16:17">
      <c r="P99466" s="63"/>
      <c r="Q99466" s="63"/>
    </row>
    <row r="99467" spans="16:17">
      <c r="P99467" s="63"/>
      <c r="Q99467" s="63"/>
    </row>
    <row r="99468" spans="16:17">
      <c r="P99468" s="63"/>
      <c r="Q99468" s="63"/>
    </row>
    <row r="99469" spans="16:17">
      <c r="P99469" s="63"/>
      <c r="Q99469" s="63"/>
    </row>
    <row r="99470" spans="16:17">
      <c r="P99470" s="63"/>
      <c r="Q99470" s="63"/>
    </row>
    <row r="99471" spans="16:17">
      <c r="P99471" s="63"/>
      <c r="Q99471" s="63"/>
    </row>
    <row r="99472" spans="16:17">
      <c r="P99472" s="63"/>
      <c r="Q99472" s="63"/>
    </row>
    <row r="99473" spans="16:17">
      <c r="P99473" s="63"/>
      <c r="Q99473" s="63"/>
    </row>
    <row r="99474" spans="16:17">
      <c r="P99474" s="63"/>
      <c r="Q99474" s="63"/>
    </row>
    <row r="99475" spans="16:17">
      <c r="P99475" s="63"/>
      <c r="Q99475" s="63"/>
    </row>
    <row r="99476" spans="16:17">
      <c r="P99476" s="63"/>
      <c r="Q99476" s="63"/>
    </row>
    <row r="99477" spans="16:17">
      <c r="P99477" s="63"/>
      <c r="Q99477" s="63"/>
    </row>
    <row r="99478" spans="16:17">
      <c r="P99478" s="63"/>
      <c r="Q99478" s="63"/>
    </row>
    <row r="99479" spans="16:17">
      <c r="P99479" s="63"/>
      <c r="Q99479" s="63"/>
    </row>
    <row r="99480" spans="16:17">
      <c r="P99480" s="63"/>
      <c r="Q99480" s="63"/>
    </row>
    <row r="99481" spans="16:17">
      <c r="P99481" s="63"/>
      <c r="Q99481" s="63"/>
    </row>
    <row r="99482" spans="16:17">
      <c r="P99482" s="63"/>
      <c r="Q99482" s="63"/>
    </row>
    <row r="99483" spans="16:17">
      <c r="P99483" s="63"/>
      <c r="Q99483" s="63"/>
    </row>
    <row r="99484" spans="16:17">
      <c r="P99484" s="63"/>
      <c r="Q99484" s="63"/>
    </row>
    <row r="99485" spans="16:17">
      <c r="P99485" s="63"/>
      <c r="Q99485" s="63"/>
    </row>
    <row r="99486" spans="16:17">
      <c r="P99486" s="63"/>
      <c r="Q99486" s="63"/>
    </row>
    <row r="99487" spans="16:17">
      <c r="P99487" s="63"/>
      <c r="Q99487" s="63"/>
    </row>
    <row r="99488" spans="16:17">
      <c r="P99488" s="63"/>
      <c r="Q99488" s="63"/>
    </row>
    <row r="99489" spans="16:17">
      <c r="P99489" s="63"/>
      <c r="Q99489" s="63"/>
    </row>
    <row r="99490" spans="16:17">
      <c r="P99490" s="63"/>
      <c r="Q99490" s="63"/>
    </row>
    <row r="99491" spans="16:17">
      <c r="P99491" s="63"/>
      <c r="Q99491" s="63"/>
    </row>
    <row r="99492" spans="16:17">
      <c r="P99492" s="63"/>
      <c r="Q99492" s="63"/>
    </row>
    <row r="99493" spans="16:17">
      <c r="P99493" s="63"/>
      <c r="Q99493" s="63"/>
    </row>
    <row r="99494" spans="16:17">
      <c r="P99494" s="63"/>
      <c r="Q99494" s="63"/>
    </row>
    <row r="99495" spans="16:17">
      <c r="P99495" s="63"/>
      <c r="Q99495" s="63"/>
    </row>
    <row r="99496" spans="16:17">
      <c r="P99496" s="63"/>
      <c r="Q99496" s="63"/>
    </row>
    <row r="99497" spans="16:17">
      <c r="P99497" s="63"/>
      <c r="Q99497" s="63"/>
    </row>
    <row r="99498" spans="16:17">
      <c r="P99498" s="63"/>
      <c r="Q99498" s="63"/>
    </row>
    <row r="99499" spans="16:17">
      <c r="P99499" s="63"/>
      <c r="Q99499" s="63"/>
    </row>
    <row r="99500" spans="16:17">
      <c r="P99500" s="63"/>
      <c r="Q99500" s="63"/>
    </row>
    <row r="99501" spans="16:17">
      <c r="P99501" s="63"/>
      <c r="Q99501" s="63"/>
    </row>
    <row r="99502" spans="16:17">
      <c r="P99502" s="63"/>
      <c r="Q99502" s="63"/>
    </row>
    <row r="99503" spans="16:17">
      <c r="P99503" s="63"/>
      <c r="Q99503" s="63"/>
    </row>
    <row r="99504" spans="16:17">
      <c r="P99504" s="63"/>
      <c r="Q99504" s="63"/>
    </row>
    <row r="99505" spans="16:17">
      <c r="P99505" s="63"/>
      <c r="Q99505" s="63"/>
    </row>
    <row r="99506" spans="16:17">
      <c r="P99506" s="63"/>
      <c r="Q99506" s="63"/>
    </row>
    <row r="99507" spans="16:17">
      <c r="P99507" s="63"/>
      <c r="Q99507" s="63"/>
    </row>
    <row r="99508" spans="16:17">
      <c r="P99508" s="63"/>
      <c r="Q99508" s="63"/>
    </row>
    <row r="99509" spans="16:17">
      <c r="P99509" s="63"/>
      <c r="Q99509" s="63"/>
    </row>
    <row r="99510" spans="16:17">
      <c r="P99510" s="63"/>
      <c r="Q99510" s="63"/>
    </row>
    <row r="99511" spans="16:17">
      <c r="P99511" s="63"/>
      <c r="Q99511" s="63"/>
    </row>
    <row r="99512" spans="16:17">
      <c r="P99512" s="63"/>
      <c r="Q99512" s="63"/>
    </row>
    <row r="99513" spans="16:17">
      <c r="P99513" s="63"/>
      <c r="Q99513" s="63"/>
    </row>
    <row r="99514" spans="16:17">
      <c r="P99514" s="63"/>
      <c r="Q99514" s="63"/>
    </row>
    <row r="99515" spans="16:17">
      <c r="P99515" s="63"/>
      <c r="Q99515" s="63"/>
    </row>
    <row r="99516" spans="16:17">
      <c r="P99516" s="63"/>
      <c r="Q99516" s="63"/>
    </row>
    <row r="99517" spans="16:17">
      <c r="P99517" s="63"/>
      <c r="Q99517" s="63"/>
    </row>
    <row r="99518" spans="16:17">
      <c r="P99518" s="63"/>
      <c r="Q99518" s="63"/>
    </row>
    <row r="99519" spans="16:17">
      <c r="P99519" s="63"/>
      <c r="Q99519" s="63"/>
    </row>
    <row r="99520" spans="16:17">
      <c r="P99520" s="63"/>
      <c r="Q99520" s="63"/>
    </row>
    <row r="99521" spans="16:17">
      <c r="P99521" s="63"/>
      <c r="Q99521" s="63"/>
    </row>
    <row r="99522" spans="16:17">
      <c r="P99522" s="63"/>
      <c r="Q99522" s="63"/>
    </row>
    <row r="99523" spans="16:17">
      <c r="P99523" s="63"/>
      <c r="Q99523" s="63"/>
    </row>
    <row r="99524" spans="16:17">
      <c r="P99524" s="63"/>
      <c r="Q99524" s="63"/>
    </row>
    <row r="99525" spans="16:17">
      <c r="P99525" s="63"/>
      <c r="Q99525" s="63"/>
    </row>
    <row r="99526" spans="16:17">
      <c r="P99526" s="63"/>
      <c r="Q99526" s="63"/>
    </row>
    <row r="99527" spans="16:17">
      <c r="P99527" s="63"/>
      <c r="Q99527" s="63"/>
    </row>
    <row r="99528" spans="16:17">
      <c r="P99528" s="63"/>
      <c r="Q99528" s="63"/>
    </row>
    <row r="99529" spans="16:17">
      <c r="P99529" s="63"/>
      <c r="Q99529" s="63"/>
    </row>
    <row r="99530" spans="16:17">
      <c r="P99530" s="63"/>
      <c r="Q99530" s="63"/>
    </row>
    <row r="99531" spans="16:17">
      <c r="P99531" s="63"/>
      <c r="Q99531" s="63"/>
    </row>
    <row r="99532" spans="16:17">
      <c r="P99532" s="63"/>
      <c r="Q99532" s="63"/>
    </row>
    <row r="99533" spans="16:17">
      <c r="P99533" s="63"/>
      <c r="Q99533" s="63"/>
    </row>
    <row r="99534" spans="16:17">
      <c r="P99534" s="63"/>
      <c r="Q99534" s="63"/>
    </row>
    <row r="99535" spans="16:17">
      <c r="P99535" s="63"/>
      <c r="Q99535" s="63"/>
    </row>
    <row r="99536" spans="16:17">
      <c r="P99536" s="63"/>
      <c r="Q99536" s="63"/>
    </row>
    <row r="99537" spans="16:17">
      <c r="P99537" s="63"/>
      <c r="Q99537" s="63"/>
    </row>
    <row r="99538" spans="16:17">
      <c r="P99538" s="63"/>
      <c r="Q99538" s="63"/>
    </row>
    <row r="99539" spans="16:17">
      <c r="P99539" s="63"/>
      <c r="Q99539" s="63"/>
    </row>
    <row r="99540" spans="16:17">
      <c r="P99540" s="63"/>
      <c r="Q99540" s="63"/>
    </row>
    <row r="99541" spans="16:17">
      <c r="P99541" s="63"/>
      <c r="Q99541" s="63"/>
    </row>
    <row r="99542" spans="16:17">
      <c r="P99542" s="63"/>
      <c r="Q99542" s="63"/>
    </row>
    <row r="99543" spans="16:17">
      <c r="P99543" s="63"/>
      <c r="Q99543" s="63"/>
    </row>
    <row r="99544" spans="16:17">
      <c r="P99544" s="63"/>
      <c r="Q99544" s="63"/>
    </row>
    <row r="99545" spans="16:17">
      <c r="P99545" s="63"/>
      <c r="Q99545" s="63"/>
    </row>
    <row r="99546" spans="16:17">
      <c r="P99546" s="63"/>
      <c r="Q99546" s="63"/>
    </row>
    <row r="99547" spans="16:17">
      <c r="P99547" s="63"/>
      <c r="Q99547" s="63"/>
    </row>
    <row r="99548" spans="16:17">
      <c r="P99548" s="63"/>
      <c r="Q99548" s="63"/>
    </row>
    <row r="99549" spans="16:17">
      <c r="P99549" s="63"/>
      <c r="Q99549" s="63"/>
    </row>
    <row r="99550" spans="16:17">
      <c r="P99550" s="63"/>
      <c r="Q99550" s="63"/>
    </row>
    <row r="99551" spans="16:17">
      <c r="P99551" s="63"/>
      <c r="Q99551" s="63"/>
    </row>
    <row r="99552" spans="16:17">
      <c r="P99552" s="63"/>
      <c r="Q99552" s="63"/>
    </row>
    <row r="99553" spans="16:17">
      <c r="P99553" s="63"/>
      <c r="Q99553" s="63"/>
    </row>
    <row r="99554" spans="16:17">
      <c r="P99554" s="63"/>
      <c r="Q99554" s="63"/>
    </row>
    <row r="99555" spans="16:17">
      <c r="P99555" s="63"/>
      <c r="Q99555" s="63"/>
    </row>
    <row r="99556" spans="16:17">
      <c r="P99556" s="63"/>
      <c r="Q99556" s="63"/>
    </row>
    <row r="99557" spans="16:17">
      <c r="P99557" s="63"/>
      <c r="Q99557" s="63"/>
    </row>
    <row r="99558" spans="16:17">
      <c r="P99558" s="63"/>
      <c r="Q99558" s="63"/>
    </row>
    <row r="99559" spans="16:17">
      <c r="P99559" s="63"/>
      <c r="Q99559" s="63"/>
    </row>
    <row r="99560" spans="16:17">
      <c r="P99560" s="63"/>
      <c r="Q99560" s="63"/>
    </row>
    <row r="99561" spans="16:17">
      <c r="P99561" s="63"/>
      <c r="Q99561" s="63"/>
    </row>
    <row r="99562" spans="16:17">
      <c r="P99562" s="63"/>
      <c r="Q99562" s="63"/>
    </row>
    <row r="99563" spans="16:17">
      <c r="P99563" s="63"/>
      <c r="Q99563" s="63"/>
    </row>
    <row r="99564" spans="16:17">
      <c r="P99564" s="63"/>
      <c r="Q99564" s="63"/>
    </row>
    <row r="99565" spans="16:17">
      <c r="P99565" s="63"/>
      <c r="Q99565" s="63"/>
    </row>
    <row r="99566" spans="16:17">
      <c r="P99566" s="63"/>
      <c r="Q99566" s="63"/>
    </row>
    <row r="99567" spans="16:17">
      <c r="P99567" s="63"/>
      <c r="Q99567" s="63"/>
    </row>
    <row r="99568" spans="16:17">
      <c r="P99568" s="63"/>
      <c r="Q99568" s="63"/>
    </row>
    <row r="99569" spans="16:17">
      <c r="P99569" s="63"/>
      <c r="Q99569" s="63"/>
    </row>
    <row r="99570" spans="16:17">
      <c r="P99570" s="63"/>
      <c r="Q99570" s="63"/>
    </row>
    <row r="99571" spans="16:17">
      <c r="P99571" s="63"/>
      <c r="Q99571" s="63"/>
    </row>
    <row r="99572" spans="16:17">
      <c r="P99572" s="63"/>
      <c r="Q99572" s="63"/>
    </row>
    <row r="99573" spans="16:17">
      <c r="P99573" s="63"/>
      <c r="Q99573" s="63"/>
    </row>
    <row r="99574" spans="16:17">
      <c r="P99574" s="63"/>
      <c r="Q99574" s="63"/>
    </row>
    <row r="99575" spans="16:17">
      <c r="P99575" s="63"/>
      <c r="Q99575" s="63"/>
    </row>
    <row r="99576" spans="16:17">
      <c r="P99576" s="63"/>
      <c r="Q99576" s="63"/>
    </row>
    <row r="99577" spans="16:17">
      <c r="P99577" s="63"/>
      <c r="Q99577" s="63"/>
    </row>
    <row r="99578" spans="16:17">
      <c r="P99578" s="63"/>
      <c r="Q99578" s="63"/>
    </row>
    <row r="99579" spans="16:17">
      <c r="P99579" s="63"/>
      <c r="Q99579" s="63"/>
    </row>
    <row r="99580" spans="16:17">
      <c r="P99580" s="63"/>
      <c r="Q99580" s="63"/>
    </row>
    <row r="99581" spans="16:17">
      <c r="P99581" s="63"/>
      <c r="Q99581" s="63"/>
    </row>
    <row r="99582" spans="16:17">
      <c r="P99582" s="63"/>
      <c r="Q99582" s="63"/>
    </row>
    <row r="99583" spans="16:17">
      <c r="P99583" s="63"/>
      <c r="Q99583" s="63"/>
    </row>
    <row r="99584" spans="16:17">
      <c r="P99584" s="63"/>
      <c r="Q99584" s="63"/>
    </row>
    <row r="99585" spans="16:17">
      <c r="P99585" s="63"/>
      <c r="Q99585" s="63"/>
    </row>
    <row r="99586" spans="16:17">
      <c r="P99586" s="63"/>
      <c r="Q99586" s="63"/>
    </row>
    <row r="99587" spans="16:17">
      <c r="P99587" s="63"/>
      <c r="Q99587" s="63"/>
    </row>
    <row r="99588" spans="16:17">
      <c r="P99588" s="63"/>
      <c r="Q99588" s="63"/>
    </row>
    <row r="99589" spans="16:17">
      <c r="P99589" s="63"/>
      <c r="Q99589" s="63"/>
    </row>
    <row r="99590" spans="16:17">
      <c r="P99590" s="63"/>
      <c r="Q99590" s="63"/>
    </row>
    <row r="99591" spans="16:17">
      <c r="P99591" s="63"/>
      <c r="Q99591" s="63"/>
    </row>
    <row r="99592" spans="16:17">
      <c r="P99592" s="63"/>
      <c r="Q99592" s="63"/>
    </row>
    <row r="99593" spans="16:17">
      <c r="P99593" s="63"/>
      <c r="Q99593" s="63"/>
    </row>
    <row r="99594" spans="16:17">
      <c r="P99594" s="63"/>
      <c r="Q99594" s="63"/>
    </row>
    <row r="99595" spans="16:17">
      <c r="P99595" s="63"/>
      <c r="Q99595" s="63"/>
    </row>
    <row r="99596" spans="16:17">
      <c r="P99596" s="63"/>
      <c r="Q99596" s="63"/>
    </row>
    <row r="99597" spans="16:17">
      <c r="P99597" s="63"/>
      <c r="Q99597" s="63"/>
    </row>
    <row r="99598" spans="16:17">
      <c r="P99598" s="63"/>
      <c r="Q99598" s="63"/>
    </row>
    <row r="99599" spans="16:17">
      <c r="P99599" s="63"/>
      <c r="Q99599" s="63"/>
    </row>
    <row r="99600" spans="16:17">
      <c r="P99600" s="63"/>
      <c r="Q99600" s="63"/>
    </row>
    <row r="99601" spans="16:17">
      <c r="P99601" s="63"/>
      <c r="Q99601" s="63"/>
    </row>
    <row r="99602" spans="16:17">
      <c r="P99602" s="63"/>
      <c r="Q99602" s="63"/>
    </row>
    <row r="99603" spans="16:17">
      <c r="P99603" s="63"/>
      <c r="Q99603" s="63"/>
    </row>
    <row r="99604" spans="16:17">
      <c r="P99604" s="63"/>
      <c r="Q99604" s="63"/>
    </row>
    <row r="99605" spans="16:17">
      <c r="P99605" s="63"/>
      <c r="Q99605" s="63"/>
    </row>
    <row r="99606" spans="16:17">
      <c r="P99606" s="63"/>
      <c r="Q99606" s="63"/>
    </row>
    <row r="99607" spans="16:17">
      <c r="P99607" s="63"/>
      <c r="Q99607" s="63"/>
    </row>
    <row r="99608" spans="16:17">
      <c r="P99608" s="63"/>
      <c r="Q99608" s="63"/>
    </row>
    <row r="99609" spans="16:17">
      <c r="P99609" s="63"/>
      <c r="Q99609" s="63"/>
    </row>
    <row r="99610" spans="16:17">
      <c r="P99610" s="63"/>
      <c r="Q99610" s="63"/>
    </row>
    <row r="99611" spans="16:17">
      <c r="P99611" s="63"/>
      <c r="Q99611" s="63"/>
    </row>
    <row r="99612" spans="16:17">
      <c r="P99612" s="63"/>
      <c r="Q99612" s="63"/>
    </row>
    <row r="99613" spans="16:17">
      <c r="P99613" s="63"/>
      <c r="Q99613" s="63"/>
    </row>
    <row r="99614" spans="16:17">
      <c r="P99614" s="63"/>
      <c r="Q99614" s="63"/>
    </row>
    <row r="99615" spans="16:17">
      <c r="P99615" s="63"/>
      <c r="Q99615" s="63"/>
    </row>
    <row r="99616" spans="16:17">
      <c r="P99616" s="63"/>
      <c r="Q99616" s="63"/>
    </row>
    <row r="99617" spans="16:17">
      <c r="P99617" s="63"/>
      <c r="Q99617" s="63"/>
    </row>
    <row r="99618" spans="16:17">
      <c r="P99618" s="63"/>
      <c r="Q99618" s="63"/>
    </row>
    <row r="99619" spans="16:17">
      <c r="P99619" s="63"/>
      <c r="Q99619" s="63"/>
    </row>
    <row r="99620" spans="16:17">
      <c r="P99620" s="63"/>
      <c r="Q99620" s="63"/>
    </row>
    <row r="99621" spans="16:17">
      <c r="P99621" s="63"/>
      <c r="Q99621" s="63"/>
    </row>
    <row r="99622" spans="16:17">
      <c r="P99622" s="63"/>
      <c r="Q99622" s="63"/>
    </row>
    <row r="99623" spans="16:17">
      <c r="P99623" s="63"/>
      <c r="Q99623" s="63"/>
    </row>
    <row r="99624" spans="16:17">
      <c r="P99624" s="63"/>
      <c r="Q99624" s="63"/>
    </row>
    <row r="99625" spans="16:17">
      <c r="P99625" s="63"/>
      <c r="Q99625" s="63"/>
    </row>
    <row r="99626" spans="16:17">
      <c r="P99626" s="63"/>
      <c r="Q99626" s="63"/>
    </row>
    <row r="99627" spans="16:17">
      <c r="P99627" s="63"/>
      <c r="Q99627" s="63"/>
    </row>
    <row r="99628" spans="16:17">
      <c r="P99628" s="63"/>
      <c r="Q99628" s="63"/>
    </row>
    <row r="99629" spans="16:17">
      <c r="P99629" s="63"/>
      <c r="Q99629" s="63"/>
    </row>
    <row r="99630" spans="16:17">
      <c r="P99630" s="63"/>
      <c r="Q99630" s="63"/>
    </row>
    <row r="99631" spans="16:17">
      <c r="P99631" s="63"/>
      <c r="Q99631" s="63"/>
    </row>
    <row r="99632" spans="16:17">
      <c r="P99632" s="63"/>
      <c r="Q99632" s="63"/>
    </row>
    <row r="99633" spans="16:17">
      <c r="P99633" s="63"/>
      <c r="Q99633" s="63"/>
    </row>
    <row r="99634" spans="16:17">
      <c r="P99634" s="63"/>
      <c r="Q99634" s="63"/>
    </row>
    <row r="99635" spans="16:17">
      <c r="P99635" s="63"/>
      <c r="Q99635" s="63"/>
    </row>
    <row r="99636" spans="16:17">
      <c r="P99636" s="63"/>
      <c r="Q99636" s="63"/>
    </row>
    <row r="99637" spans="16:17">
      <c r="P99637" s="63"/>
      <c r="Q99637" s="63"/>
    </row>
    <row r="99638" spans="16:17">
      <c r="P99638" s="63"/>
      <c r="Q99638" s="63"/>
    </row>
    <row r="99639" spans="16:17">
      <c r="P99639" s="63"/>
      <c r="Q99639" s="63"/>
    </row>
    <row r="99640" spans="16:17">
      <c r="P99640" s="63"/>
      <c r="Q99640" s="63"/>
    </row>
    <row r="99641" spans="16:17">
      <c r="P99641" s="63"/>
      <c r="Q99641" s="63"/>
    </row>
    <row r="99642" spans="16:17">
      <c r="P99642" s="63"/>
      <c r="Q99642" s="63"/>
    </row>
    <row r="99643" spans="16:17">
      <c r="P99643" s="63"/>
      <c r="Q99643" s="63"/>
    </row>
    <row r="99644" spans="16:17">
      <c r="P99644" s="63"/>
      <c r="Q99644" s="63"/>
    </row>
    <row r="99645" spans="16:17">
      <c r="P99645" s="63"/>
      <c r="Q99645" s="63"/>
    </row>
    <row r="99646" spans="16:17">
      <c r="P99646" s="63"/>
      <c r="Q99646" s="63"/>
    </row>
    <row r="99647" spans="16:17">
      <c r="P99647" s="63"/>
      <c r="Q99647" s="63"/>
    </row>
    <row r="99648" spans="16:17">
      <c r="P99648" s="63"/>
      <c r="Q99648" s="63"/>
    </row>
    <row r="99649" spans="16:17">
      <c r="P99649" s="63"/>
      <c r="Q99649" s="63"/>
    </row>
    <row r="99650" spans="16:17">
      <c r="P99650" s="63"/>
      <c r="Q99650" s="63"/>
    </row>
    <row r="99651" spans="16:17">
      <c r="P99651" s="63"/>
      <c r="Q99651" s="63"/>
    </row>
    <row r="99652" spans="16:17">
      <c r="P99652" s="63"/>
      <c r="Q99652" s="63"/>
    </row>
    <row r="99653" spans="16:17">
      <c r="P99653" s="63"/>
      <c r="Q99653" s="63"/>
    </row>
    <row r="99654" spans="16:17">
      <c r="P99654" s="63"/>
      <c r="Q99654" s="63"/>
    </row>
    <row r="99655" spans="16:17">
      <c r="P99655" s="63"/>
      <c r="Q99655" s="63"/>
    </row>
    <row r="99656" spans="16:17">
      <c r="P99656" s="63"/>
      <c r="Q99656" s="63"/>
    </row>
    <row r="99657" spans="16:17">
      <c r="P99657" s="63"/>
      <c r="Q99657" s="63"/>
    </row>
    <row r="99658" spans="16:17">
      <c r="P99658" s="63"/>
      <c r="Q99658" s="63"/>
    </row>
    <row r="99659" spans="16:17">
      <c r="P99659" s="63"/>
      <c r="Q99659" s="63"/>
    </row>
    <row r="99660" spans="16:17">
      <c r="P99660" s="63"/>
      <c r="Q99660" s="63"/>
    </row>
    <row r="99661" spans="16:17">
      <c r="P99661" s="63"/>
      <c r="Q99661" s="63"/>
    </row>
    <row r="99662" spans="16:17">
      <c r="P99662" s="63"/>
      <c r="Q99662" s="63"/>
    </row>
    <row r="99663" spans="16:17">
      <c r="P99663" s="63"/>
      <c r="Q99663" s="63"/>
    </row>
    <row r="99664" spans="16:17">
      <c r="P99664" s="63"/>
      <c r="Q99664" s="63"/>
    </row>
    <row r="99665" spans="16:17">
      <c r="P99665" s="63"/>
      <c r="Q99665" s="63"/>
    </row>
    <row r="99666" spans="16:17">
      <c r="P99666" s="63"/>
      <c r="Q99666" s="63"/>
    </row>
    <row r="99667" spans="16:17">
      <c r="P99667" s="63"/>
      <c r="Q99667" s="63"/>
    </row>
    <row r="99668" spans="16:17">
      <c r="P99668" s="63"/>
      <c r="Q99668" s="63"/>
    </row>
    <row r="99669" spans="16:17">
      <c r="P99669" s="63"/>
      <c r="Q99669" s="63"/>
    </row>
    <row r="99670" spans="16:17">
      <c r="P99670" s="63"/>
      <c r="Q99670" s="63"/>
    </row>
    <row r="99671" spans="16:17">
      <c r="P99671" s="63"/>
      <c r="Q99671" s="63"/>
    </row>
    <row r="99672" spans="16:17">
      <c r="P99672" s="63"/>
      <c r="Q99672" s="63"/>
    </row>
    <row r="99673" spans="16:17">
      <c r="P99673" s="63"/>
      <c r="Q99673" s="63"/>
    </row>
    <row r="99674" spans="16:17">
      <c r="P99674" s="63"/>
      <c r="Q99674" s="63"/>
    </row>
    <row r="99675" spans="16:17">
      <c r="P99675" s="63"/>
      <c r="Q99675" s="63"/>
    </row>
    <row r="99676" spans="16:17">
      <c r="P99676" s="63"/>
      <c r="Q99676" s="63"/>
    </row>
    <row r="99677" spans="16:17">
      <c r="P99677" s="63"/>
      <c r="Q99677" s="63"/>
    </row>
    <row r="99678" spans="16:17">
      <c r="P99678" s="63"/>
      <c r="Q99678" s="63"/>
    </row>
    <row r="99679" spans="16:17">
      <c r="P99679" s="63"/>
      <c r="Q99679" s="63"/>
    </row>
    <row r="99680" spans="16:17">
      <c r="P99680" s="63"/>
      <c r="Q99680" s="63"/>
    </row>
    <row r="99681" spans="16:17">
      <c r="P99681" s="63"/>
      <c r="Q99681" s="63"/>
    </row>
    <row r="99682" spans="16:17">
      <c r="P99682" s="63"/>
      <c r="Q99682" s="63"/>
    </row>
    <row r="99683" spans="16:17">
      <c r="P99683" s="63"/>
      <c r="Q99683" s="63"/>
    </row>
    <row r="99684" spans="16:17">
      <c r="P99684" s="63"/>
      <c r="Q99684" s="63"/>
    </row>
    <row r="99685" spans="16:17">
      <c r="P99685" s="63"/>
      <c r="Q99685" s="63"/>
    </row>
    <row r="99686" spans="16:17">
      <c r="P99686" s="63"/>
      <c r="Q99686" s="63"/>
    </row>
    <row r="99687" spans="16:17">
      <c r="P99687" s="63"/>
      <c r="Q99687" s="63"/>
    </row>
    <row r="99688" spans="16:17">
      <c r="P99688" s="63"/>
      <c r="Q99688" s="63"/>
    </row>
    <row r="99689" spans="16:17">
      <c r="P99689" s="63"/>
      <c r="Q99689" s="63"/>
    </row>
    <row r="99690" spans="16:17">
      <c r="P99690" s="63"/>
      <c r="Q99690" s="63"/>
    </row>
    <row r="99691" spans="16:17">
      <c r="P99691" s="63"/>
      <c r="Q99691" s="63"/>
    </row>
    <row r="99692" spans="16:17">
      <c r="P99692" s="63"/>
      <c r="Q99692" s="63"/>
    </row>
    <row r="99693" spans="16:17">
      <c r="P99693" s="63"/>
      <c r="Q99693" s="63"/>
    </row>
    <row r="99694" spans="16:17">
      <c r="P99694" s="63"/>
      <c r="Q99694" s="63"/>
    </row>
    <row r="99695" spans="16:17">
      <c r="P99695" s="63"/>
      <c r="Q99695" s="63"/>
    </row>
    <row r="99696" spans="16:17">
      <c r="P99696" s="63"/>
      <c r="Q99696" s="63"/>
    </row>
    <row r="99697" spans="16:17">
      <c r="P99697" s="63"/>
      <c r="Q99697" s="63"/>
    </row>
    <row r="99698" spans="16:17">
      <c r="P99698" s="63"/>
      <c r="Q99698" s="63"/>
    </row>
    <row r="99699" spans="16:17">
      <c r="P99699" s="63"/>
      <c r="Q99699" s="63"/>
    </row>
    <row r="99700" spans="16:17">
      <c r="P99700" s="63"/>
      <c r="Q99700" s="63"/>
    </row>
    <row r="99701" spans="16:17">
      <c r="P99701" s="63"/>
      <c r="Q99701" s="63"/>
    </row>
    <row r="99702" spans="16:17">
      <c r="P99702" s="63"/>
      <c r="Q99702" s="63"/>
    </row>
    <row r="99703" spans="16:17">
      <c r="P99703" s="63"/>
      <c r="Q99703" s="63"/>
    </row>
    <row r="99704" spans="16:17">
      <c r="P99704" s="63"/>
      <c r="Q99704" s="63"/>
    </row>
    <row r="99705" spans="16:17">
      <c r="P99705" s="63"/>
      <c r="Q99705" s="63"/>
    </row>
    <row r="99706" spans="16:17">
      <c r="P99706" s="63"/>
      <c r="Q99706" s="63"/>
    </row>
    <row r="99707" spans="16:17">
      <c r="P99707" s="63"/>
      <c r="Q99707" s="63"/>
    </row>
    <row r="99708" spans="16:17">
      <c r="P99708" s="63"/>
      <c r="Q99708" s="63"/>
    </row>
    <row r="99709" spans="16:17">
      <c r="P99709" s="63"/>
      <c r="Q99709" s="63"/>
    </row>
    <row r="99710" spans="16:17">
      <c r="P99710" s="63"/>
      <c r="Q99710" s="63"/>
    </row>
    <row r="99711" spans="16:17">
      <c r="P99711" s="63"/>
      <c r="Q99711" s="63"/>
    </row>
    <row r="99712" spans="16:17">
      <c r="P99712" s="63"/>
      <c r="Q99712" s="63"/>
    </row>
    <row r="99713" spans="16:17">
      <c r="P99713" s="63"/>
      <c r="Q99713" s="63"/>
    </row>
    <row r="99714" spans="16:17">
      <c r="P99714" s="63"/>
      <c r="Q99714" s="63"/>
    </row>
    <row r="99715" spans="16:17">
      <c r="P99715" s="63"/>
      <c r="Q99715" s="63"/>
    </row>
    <row r="99716" spans="16:17">
      <c r="P99716" s="63"/>
      <c r="Q99716" s="63"/>
    </row>
    <row r="99717" spans="16:17">
      <c r="P99717" s="63"/>
      <c r="Q99717" s="63"/>
    </row>
    <row r="99718" spans="16:17">
      <c r="P99718" s="63"/>
      <c r="Q99718" s="63"/>
    </row>
    <row r="99719" spans="16:17">
      <c r="P99719" s="63"/>
      <c r="Q99719" s="63"/>
    </row>
    <row r="99720" spans="16:17">
      <c r="P99720" s="63"/>
      <c r="Q99720" s="63"/>
    </row>
    <row r="99721" spans="16:17">
      <c r="P99721" s="63"/>
      <c r="Q99721" s="63"/>
    </row>
    <row r="99722" spans="16:17">
      <c r="P99722" s="63"/>
      <c r="Q99722" s="63"/>
    </row>
    <row r="99723" spans="16:17">
      <c r="P99723" s="63"/>
      <c r="Q99723" s="63"/>
    </row>
    <row r="99724" spans="16:17">
      <c r="P99724" s="63"/>
      <c r="Q99724" s="63"/>
    </row>
    <row r="99725" spans="16:17">
      <c r="P99725" s="63"/>
      <c r="Q99725" s="63"/>
    </row>
    <row r="99726" spans="16:17">
      <c r="P99726" s="63"/>
      <c r="Q99726" s="63"/>
    </row>
    <row r="99727" spans="16:17">
      <c r="P99727" s="63"/>
      <c r="Q99727" s="63"/>
    </row>
    <row r="99728" spans="16:17">
      <c r="P99728" s="63"/>
      <c r="Q99728" s="63"/>
    </row>
    <row r="99729" spans="16:17">
      <c r="P99729" s="63"/>
      <c r="Q99729" s="63"/>
    </row>
    <row r="99730" spans="16:17">
      <c r="P99730" s="63"/>
      <c r="Q99730" s="63"/>
    </row>
    <row r="99731" spans="16:17">
      <c r="P99731" s="63"/>
      <c r="Q99731" s="63"/>
    </row>
    <row r="99732" spans="16:17">
      <c r="P99732" s="63"/>
      <c r="Q99732" s="63"/>
    </row>
    <row r="99733" spans="16:17">
      <c r="P99733" s="63"/>
      <c r="Q99733" s="63"/>
    </row>
    <row r="99734" spans="16:17">
      <c r="P99734" s="63"/>
      <c r="Q99734" s="63"/>
    </row>
    <row r="99735" spans="16:17">
      <c r="P99735" s="63"/>
      <c r="Q99735" s="63"/>
    </row>
    <row r="99736" spans="16:17">
      <c r="P99736" s="63"/>
      <c r="Q99736" s="63"/>
    </row>
    <row r="99737" spans="16:17">
      <c r="P99737" s="63"/>
      <c r="Q99737" s="63"/>
    </row>
    <row r="99738" spans="16:17">
      <c r="P99738" s="63"/>
      <c r="Q99738" s="63"/>
    </row>
    <row r="99739" spans="16:17">
      <c r="P99739" s="63"/>
      <c r="Q99739" s="63"/>
    </row>
    <row r="99740" spans="16:17">
      <c r="P99740" s="63"/>
      <c r="Q99740" s="63"/>
    </row>
    <row r="99741" spans="16:17">
      <c r="P99741" s="63"/>
      <c r="Q99741" s="63"/>
    </row>
    <row r="99742" spans="16:17">
      <c r="P99742" s="63"/>
      <c r="Q99742" s="63"/>
    </row>
    <row r="99743" spans="16:17">
      <c r="P99743" s="63"/>
      <c r="Q99743" s="63"/>
    </row>
    <row r="99744" spans="16:17">
      <c r="P99744" s="63"/>
      <c r="Q99744" s="63"/>
    </row>
    <row r="99745" spans="16:17">
      <c r="P99745" s="63"/>
      <c r="Q99745" s="63"/>
    </row>
    <row r="99746" spans="16:17">
      <c r="P99746" s="63"/>
      <c r="Q99746" s="63"/>
    </row>
    <row r="99747" spans="16:17">
      <c r="P99747" s="63"/>
      <c r="Q99747" s="63"/>
    </row>
    <row r="99748" spans="16:17">
      <c r="P99748" s="63"/>
      <c r="Q99748" s="63"/>
    </row>
    <row r="99749" spans="16:17">
      <c r="P99749" s="63"/>
      <c r="Q99749" s="63"/>
    </row>
    <row r="99750" spans="16:17">
      <c r="P99750" s="63"/>
      <c r="Q99750" s="63"/>
    </row>
    <row r="99751" spans="16:17">
      <c r="P99751" s="63"/>
      <c r="Q99751" s="63"/>
    </row>
    <row r="99752" spans="16:17">
      <c r="P99752" s="63"/>
      <c r="Q99752" s="63"/>
    </row>
    <row r="99753" spans="16:17">
      <c r="P99753" s="63"/>
      <c r="Q99753" s="63"/>
    </row>
    <row r="99754" spans="16:17">
      <c r="P99754" s="63"/>
      <c r="Q99754" s="63"/>
    </row>
    <row r="99755" spans="16:17">
      <c r="P99755" s="63"/>
      <c r="Q99755" s="63"/>
    </row>
    <row r="99756" spans="16:17">
      <c r="P99756" s="63"/>
      <c r="Q99756" s="63"/>
    </row>
    <row r="99757" spans="16:17">
      <c r="P99757" s="63"/>
      <c r="Q99757" s="63"/>
    </row>
    <row r="99758" spans="16:17">
      <c r="P99758" s="63"/>
      <c r="Q99758" s="63"/>
    </row>
    <row r="99759" spans="16:17">
      <c r="P99759" s="63"/>
      <c r="Q99759" s="63"/>
    </row>
    <row r="99760" spans="16:17">
      <c r="P99760" s="63"/>
      <c r="Q99760" s="63"/>
    </row>
    <row r="99761" spans="16:17">
      <c r="P99761" s="63"/>
      <c r="Q99761" s="63"/>
    </row>
    <row r="99762" spans="16:17">
      <c r="P99762" s="63"/>
      <c r="Q99762" s="63"/>
    </row>
    <row r="99763" spans="16:17">
      <c r="P99763" s="63"/>
      <c r="Q99763" s="63"/>
    </row>
    <row r="99764" spans="16:17">
      <c r="P99764" s="63"/>
      <c r="Q99764" s="63"/>
    </row>
    <row r="99765" spans="16:17">
      <c r="P99765" s="63"/>
      <c r="Q99765" s="63"/>
    </row>
    <row r="99766" spans="16:17">
      <c r="P99766" s="63"/>
      <c r="Q99766" s="63"/>
    </row>
    <row r="99767" spans="16:17">
      <c r="P99767" s="63"/>
      <c r="Q99767" s="63"/>
    </row>
    <row r="99768" spans="16:17">
      <c r="P99768" s="63"/>
      <c r="Q99768" s="63"/>
    </row>
    <row r="99769" spans="16:17">
      <c r="P99769" s="63"/>
      <c r="Q99769" s="63"/>
    </row>
    <row r="99770" spans="16:17">
      <c r="P99770" s="63"/>
      <c r="Q99770" s="63"/>
    </row>
    <row r="99771" spans="16:17">
      <c r="P99771" s="63"/>
      <c r="Q99771" s="63"/>
    </row>
    <row r="99772" spans="16:17">
      <c r="P99772" s="63"/>
      <c r="Q99772" s="63"/>
    </row>
    <row r="99773" spans="16:17">
      <c r="P99773" s="63"/>
      <c r="Q99773" s="63"/>
    </row>
    <row r="99774" spans="16:17">
      <c r="P99774" s="63"/>
      <c r="Q99774" s="63"/>
    </row>
    <row r="99775" spans="16:17">
      <c r="P99775" s="63"/>
      <c r="Q99775" s="63"/>
    </row>
    <row r="99776" spans="16:17">
      <c r="P99776" s="63"/>
      <c r="Q99776" s="63"/>
    </row>
    <row r="99777" spans="16:17">
      <c r="P99777" s="63"/>
      <c r="Q99777" s="63"/>
    </row>
    <row r="99778" spans="16:17">
      <c r="P99778" s="63"/>
      <c r="Q99778" s="63"/>
    </row>
    <row r="99779" spans="16:17">
      <c r="P99779" s="63"/>
      <c r="Q99779" s="63"/>
    </row>
    <row r="99780" spans="16:17">
      <c r="P99780" s="63"/>
      <c r="Q99780" s="63"/>
    </row>
    <row r="99781" spans="16:17">
      <c r="P99781" s="63"/>
      <c r="Q99781" s="63"/>
    </row>
    <row r="99782" spans="16:17">
      <c r="P99782" s="63"/>
      <c r="Q99782" s="63"/>
    </row>
    <row r="99783" spans="16:17">
      <c r="P99783" s="63"/>
      <c r="Q99783" s="63"/>
    </row>
    <row r="99784" spans="16:17">
      <c r="P99784" s="63"/>
      <c r="Q99784" s="63"/>
    </row>
    <row r="99785" spans="16:17">
      <c r="P99785" s="63"/>
      <c r="Q99785" s="63"/>
    </row>
    <row r="99786" spans="16:17">
      <c r="P99786" s="63"/>
      <c r="Q99786" s="63"/>
    </row>
    <row r="99787" spans="16:17">
      <c r="P99787" s="63"/>
      <c r="Q99787" s="63"/>
    </row>
    <row r="99788" spans="16:17">
      <c r="P99788" s="63"/>
      <c r="Q99788" s="63"/>
    </row>
    <row r="99789" spans="16:17">
      <c r="P99789" s="63"/>
      <c r="Q99789" s="63"/>
    </row>
    <row r="99790" spans="16:17">
      <c r="P99790" s="63"/>
      <c r="Q99790" s="63"/>
    </row>
    <row r="99791" spans="16:17">
      <c r="P99791" s="63"/>
      <c r="Q99791" s="63"/>
    </row>
    <row r="99792" spans="16:17">
      <c r="P99792" s="63"/>
      <c r="Q99792" s="63"/>
    </row>
    <row r="99793" spans="16:17">
      <c r="P99793" s="63"/>
      <c r="Q99793" s="63"/>
    </row>
    <row r="99794" spans="16:17">
      <c r="P99794" s="63"/>
      <c r="Q99794" s="63"/>
    </row>
    <row r="99795" spans="16:17">
      <c r="P99795" s="63"/>
      <c r="Q99795" s="63"/>
    </row>
    <row r="99796" spans="16:17">
      <c r="P99796" s="63"/>
      <c r="Q99796" s="63"/>
    </row>
    <row r="99797" spans="16:17">
      <c r="P99797" s="63"/>
      <c r="Q99797" s="63"/>
    </row>
    <row r="99798" spans="16:17">
      <c r="P99798" s="63"/>
      <c r="Q99798" s="63"/>
    </row>
    <row r="99799" spans="16:17">
      <c r="P99799" s="63"/>
      <c r="Q99799" s="63"/>
    </row>
    <row r="99800" spans="16:17">
      <c r="P99800" s="63"/>
      <c r="Q99800" s="63"/>
    </row>
    <row r="99801" spans="16:17">
      <c r="P99801" s="63"/>
      <c r="Q99801" s="63"/>
    </row>
    <row r="99802" spans="16:17">
      <c r="P99802" s="63"/>
      <c r="Q99802" s="63"/>
    </row>
    <row r="99803" spans="16:17">
      <c r="P99803" s="63"/>
      <c r="Q99803" s="63"/>
    </row>
    <row r="99804" spans="16:17">
      <c r="P99804" s="63"/>
      <c r="Q99804" s="63"/>
    </row>
    <row r="99805" spans="16:17">
      <c r="P99805" s="63"/>
      <c r="Q99805" s="63"/>
    </row>
    <row r="99806" spans="16:17">
      <c r="P99806" s="63"/>
      <c r="Q99806" s="63"/>
    </row>
    <row r="99807" spans="16:17">
      <c r="P99807" s="63"/>
      <c r="Q99807" s="63"/>
    </row>
    <row r="99808" spans="16:17">
      <c r="P99808" s="63"/>
      <c r="Q99808" s="63"/>
    </row>
    <row r="99809" spans="16:17">
      <c r="P99809" s="63"/>
      <c r="Q99809" s="63"/>
    </row>
    <row r="99810" spans="16:17">
      <c r="P99810" s="63"/>
      <c r="Q99810" s="63"/>
    </row>
    <row r="99811" spans="16:17">
      <c r="P99811" s="63"/>
      <c r="Q99811" s="63"/>
    </row>
    <row r="99812" spans="16:17">
      <c r="P99812" s="63"/>
      <c r="Q99812" s="63"/>
    </row>
    <row r="99813" spans="16:17">
      <c r="P99813" s="63"/>
      <c r="Q99813" s="63"/>
    </row>
    <row r="99814" spans="16:17">
      <c r="P99814" s="63"/>
      <c r="Q99814" s="63"/>
    </row>
    <row r="99815" spans="16:17">
      <c r="P99815" s="63"/>
      <c r="Q99815" s="63"/>
    </row>
    <row r="99816" spans="16:17">
      <c r="P99816" s="63"/>
      <c r="Q99816" s="63"/>
    </row>
    <row r="99817" spans="16:17">
      <c r="P99817" s="63"/>
      <c r="Q99817" s="63"/>
    </row>
    <row r="99818" spans="16:17">
      <c r="P99818" s="63"/>
      <c r="Q99818" s="63"/>
    </row>
    <row r="99819" spans="16:17">
      <c r="P99819" s="63"/>
      <c r="Q99819" s="63"/>
    </row>
    <row r="99820" spans="16:17">
      <c r="P99820" s="63"/>
      <c r="Q99820" s="63"/>
    </row>
    <row r="99821" spans="16:17">
      <c r="P99821" s="63"/>
      <c r="Q99821" s="63"/>
    </row>
    <row r="99822" spans="16:17">
      <c r="P99822" s="63"/>
      <c r="Q99822" s="63"/>
    </row>
    <row r="99823" spans="16:17">
      <c r="P99823" s="63"/>
      <c r="Q99823" s="63"/>
    </row>
    <row r="99824" spans="16:17">
      <c r="P99824" s="63"/>
      <c r="Q99824" s="63"/>
    </row>
    <row r="99825" spans="16:17">
      <c r="P99825" s="63"/>
      <c r="Q99825" s="63"/>
    </row>
    <row r="99826" spans="16:17">
      <c r="P99826" s="63"/>
      <c r="Q99826" s="63"/>
    </row>
    <row r="99827" spans="16:17">
      <c r="P99827" s="63"/>
      <c r="Q99827" s="63"/>
    </row>
    <row r="99828" spans="16:17">
      <c r="P99828" s="63"/>
      <c r="Q99828" s="63"/>
    </row>
    <row r="99829" spans="16:17">
      <c r="P99829" s="63"/>
      <c r="Q99829" s="63"/>
    </row>
    <row r="99830" spans="16:17">
      <c r="P99830" s="63"/>
      <c r="Q99830" s="63"/>
    </row>
    <row r="99831" spans="16:17">
      <c r="P99831" s="63"/>
      <c r="Q99831" s="63"/>
    </row>
    <row r="99832" spans="16:17">
      <c r="P99832" s="63"/>
      <c r="Q99832" s="63"/>
    </row>
    <row r="99833" spans="16:17">
      <c r="P99833" s="63"/>
      <c r="Q99833" s="63"/>
    </row>
    <row r="99834" spans="16:17">
      <c r="P99834" s="63"/>
      <c r="Q99834" s="63"/>
    </row>
    <row r="99835" spans="16:17">
      <c r="P99835" s="63"/>
      <c r="Q99835" s="63"/>
    </row>
    <row r="99836" spans="16:17">
      <c r="P99836" s="63"/>
      <c r="Q99836" s="63"/>
    </row>
    <row r="99837" spans="16:17">
      <c r="P99837" s="63"/>
      <c r="Q99837" s="63"/>
    </row>
    <row r="99838" spans="16:17">
      <c r="P99838" s="63"/>
      <c r="Q99838" s="63"/>
    </row>
    <row r="99839" spans="16:17">
      <c r="P99839" s="63"/>
      <c r="Q99839" s="63"/>
    </row>
    <row r="99840" spans="16:17">
      <c r="P99840" s="63"/>
      <c r="Q99840" s="63"/>
    </row>
    <row r="99841" spans="16:17">
      <c r="P99841" s="63"/>
      <c r="Q99841" s="63"/>
    </row>
    <row r="99842" spans="16:17">
      <c r="P99842" s="63"/>
      <c r="Q99842" s="63"/>
    </row>
    <row r="99843" spans="16:17">
      <c r="P99843" s="63"/>
      <c r="Q99843" s="63"/>
    </row>
    <row r="99844" spans="16:17">
      <c r="P99844" s="63"/>
      <c r="Q99844" s="63"/>
    </row>
    <row r="99845" spans="16:17">
      <c r="P99845" s="63"/>
      <c r="Q99845" s="63"/>
    </row>
    <row r="99846" spans="16:17">
      <c r="P99846" s="63"/>
      <c r="Q99846" s="63"/>
    </row>
    <row r="99847" spans="16:17">
      <c r="P99847" s="63"/>
      <c r="Q99847" s="63"/>
    </row>
    <row r="99848" spans="16:17">
      <c r="P99848" s="63"/>
      <c r="Q99848" s="63"/>
    </row>
    <row r="99849" spans="16:17">
      <c r="P99849" s="63"/>
      <c r="Q99849" s="63"/>
    </row>
    <row r="99850" spans="16:17">
      <c r="P99850" s="63"/>
      <c r="Q99850" s="63"/>
    </row>
    <row r="99851" spans="16:17">
      <c r="P99851" s="63"/>
      <c r="Q99851" s="63"/>
    </row>
    <row r="99852" spans="16:17">
      <c r="P99852" s="63"/>
      <c r="Q99852" s="63"/>
    </row>
    <row r="99853" spans="16:17">
      <c r="P99853" s="63"/>
      <c r="Q99853" s="63"/>
    </row>
    <row r="99854" spans="16:17">
      <c r="P99854" s="63"/>
      <c r="Q99854" s="63"/>
    </row>
    <row r="99855" spans="16:17">
      <c r="P99855" s="63"/>
      <c r="Q99855" s="63"/>
    </row>
    <row r="99856" spans="16:17">
      <c r="P99856" s="63"/>
      <c r="Q99856" s="63"/>
    </row>
    <row r="99857" spans="16:17">
      <c r="P99857" s="63"/>
      <c r="Q99857" s="63"/>
    </row>
    <row r="99858" spans="16:17">
      <c r="P99858" s="63"/>
      <c r="Q99858" s="63"/>
    </row>
    <row r="99859" spans="16:17">
      <c r="P99859" s="63"/>
      <c r="Q99859" s="63"/>
    </row>
    <row r="99860" spans="16:17">
      <c r="P99860" s="63"/>
      <c r="Q99860" s="63"/>
    </row>
    <row r="99861" spans="16:17">
      <c r="P99861" s="63"/>
      <c r="Q99861" s="63"/>
    </row>
    <row r="99862" spans="16:17">
      <c r="P99862" s="63"/>
      <c r="Q99862" s="63"/>
    </row>
    <row r="99863" spans="16:17">
      <c r="P99863" s="63"/>
      <c r="Q99863" s="63"/>
    </row>
    <row r="99864" spans="16:17">
      <c r="P99864" s="63"/>
      <c r="Q99864" s="63"/>
    </row>
    <row r="99865" spans="16:17">
      <c r="P99865" s="63"/>
      <c r="Q99865" s="63"/>
    </row>
    <row r="99866" spans="16:17">
      <c r="P99866" s="63"/>
      <c r="Q99866" s="63"/>
    </row>
    <row r="99867" spans="16:17">
      <c r="P99867" s="63"/>
      <c r="Q99867" s="63"/>
    </row>
    <row r="99868" spans="16:17">
      <c r="P99868" s="63"/>
      <c r="Q99868" s="63"/>
    </row>
    <row r="99869" spans="16:17">
      <c r="P99869" s="63"/>
      <c r="Q99869" s="63"/>
    </row>
    <row r="99870" spans="16:17">
      <c r="P99870" s="63"/>
      <c r="Q99870" s="63"/>
    </row>
    <row r="99871" spans="16:17">
      <c r="P99871" s="63"/>
      <c r="Q99871" s="63"/>
    </row>
    <row r="99872" spans="16:17">
      <c r="P99872" s="63"/>
      <c r="Q99872" s="63"/>
    </row>
    <row r="99873" spans="16:17">
      <c r="P99873" s="63"/>
      <c r="Q99873" s="63"/>
    </row>
    <row r="99874" spans="16:17">
      <c r="P99874" s="63"/>
      <c r="Q99874" s="63"/>
    </row>
    <row r="99875" spans="16:17">
      <c r="P99875" s="63"/>
      <c r="Q99875" s="63"/>
    </row>
    <row r="99876" spans="16:17">
      <c r="P99876" s="63"/>
      <c r="Q99876" s="63"/>
    </row>
    <row r="99877" spans="16:17">
      <c r="P99877" s="63"/>
      <c r="Q99877" s="63"/>
    </row>
    <row r="99878" spans="16:17">
      <c r="P99878" s="63"/>
      <c r="Q99878" s="63"/>
    </row>
    <row r="99879" spans="16:17">
      <c r="P99879" s="63"/>
      <c r="Q99879" s="63"/>
    </row>
    <row r="99880" spans="16:17">
      <c r="P99880" s="63"/>
      <c r="Q99880" s="63"/>
    </row>
    <row r="99881" spans="16:17">
      <c r="P99881" s="63"/>
      <c r="Q99881" s="63"/>
    </row>
    <row r="99882" spans="16:17">
      <c r="P99882" s="63"/>
      <c r="Q99882" s="63"/>
    </row>
    <row r="99883" spans="16:17">
      <c r="P99883" s="63"/>
      <c r="Q99883" s="63"/>
    </row>
    <row r="99884" spans="16:17">
      <c r="P99884" s="63"/>
      <c r="Q99884" s="63"/>
    </row>
    <row r="99885" spans="16:17">
      <c r="P99885" s="63"/>
      <c r="Q99885" s="63"/>
    </row>
    <row r="99886" spans="16:17">
      <c r="P99886" s="63"/>
      <c r="Q99886" s="63"/>
    </row>
    <row r="99887" spans="16:17">
      <c r="P99887" s="63"/>
      <c r="Q99887" s="63"/>
    </row>
    <row r="99888" spans="16:17">
      <c r="P99888" s="63"/>
      <c r="Q99888" s="63"/>
    </row>
    <row r="99889" spans="16:17">
      <c r="P99889" s="63"/>
      <c r="Q99889" s="63"/>
    </row>
    <row r="99890" spans="16:17">
      <c r="P99890" s="63"/>
      <c r="Q99890" s="63"/>
    </row>
    <row r="99891" spans="16:17">
      <c r="P99891" s="63"/>
      <c r="Q99891" s="63"/>
    </row>
    <row r="99892" spans="16:17">
      <c r="P99892" s="63"/>
      <c r="Q99892" s="63"/>
    </row>
    <row r="99893" spans="16:17">
      <c r="P99893" s="63"/>
      <c r="Q99893" s="63"/>
    </row>
    <row r="99894" spans="16:17">
      <c r="P99894" s="63"/>
      <c r="Q99894" s="63"/>
    </row>
    <row r="99895" spans="16:17">
      <c r="P99895" s="63"/>
      <c r="Q99895" s="63"/>
    </row>
    <row r="99896" spans="16:17">
      <c r="P99896" s="63"/>
      <c r="Q99896" s="63"/>
    </row>
    <row r="99897" spans="16:17">
      <c r="P99897" s="63"/>
      <c r="Q99897" s="63"/>
    </row>
    <row r="99898" spans="16:17">
      <c r="P99898" s="63"/>
      <c r="Q99898" s="63"/>
    </row>
    <row r="99899" spans="16:17">
      <c r="P99899" s="63"/>
      <c r="Q99899" s="63"/>
    </row>
    <row r="99900" spans="16:17">
      <c r="P99900" s="63"/>
      <c r="Q99900" s="63"/>
    </row>
    <row r="99901" spans="16:17">
      <c r="P99901" s="63"/>
      <c r="Q99901" s="63"/>
    </row>
    <row r="99902" spans="16:17">
      <c r="P99902" s="63"/>
      <c r="Q99902" s="63"/>
    </row>
    <row r="99903" spans="16:17">
      <c r="P99903" s="63"/>
      <c r="Q99903" s="63"/>
    </row>
    <row r="99904" spans="16:17">
      <c r="P99904" s="63"/>
      <c r="Q99904" s="63"/>
    </row>
    <row r="99905" spans="16:17">
      <c r="P99905" s="63"/>
      <c r="Q99905" s="63"/>
    </row>
    <row r="99906" spans="16:17">
      <c r="P99906" s="63"/>
      <c r="Q99906" s="63"/>
    </row>
    <row r="99907" spans="16:17">
      <c r="P99907" s="63"/>
      <c r="Q99907" s="63"/>
    </row>
    <row r="99908" spans="16:17">
      <c r="P99908" s="63"/>
      <c r="Q99908" s="63"/>
    </row>
    <row r="99909" spans="16:17">
      <c r="P99909" s="63"/>
      <c r="Q99909" s="63"/>
    </row>
    <row r="99910" spans="16:17">
      <c r="P99910" s="63"/>
      <c r="Q99910" s="63"/>
    </row>
    <row r="99911" spans="16:17">
      <c r="P99911" s="63"/>
      <c r="Q99911" s="63"/>
    </row>
    <row r="99912" spans="16:17">
      <c r="P99912" s="63"/>
      <c r="Q99912" s="63"/>
    </row>
    <row r="99913" spans="16:17">
      <c r="P99913" s="63"/>
      <c r="Q99913" s="63"/>
    </row>
    <row r="99914" spans="16:17">
      <c r="P99914" s="63"/>
      <c r="Q99914" s="63"/>
    </row>
    <row r="99915" spans="16:17">
      <c r="P99915" s="63"/>
      <c r="Q99915" s="63"/>
    </row>
    <row r="99916" spans="16:17">
      <c r="P99916" s="63"/>
      <c r="Q99916" s="63"/>
    </row>
    <row r="99917" spans="16:17">
      <c r="P99917" s="63"/>
      <c r="Q99917" s="63"/>
    </row>
    <row r="99918" spans="16:17">
      <c r="P99918" s="63"/>
      <c r="Q99918" s="63"/>
    </row>
    <row r="99919" spans="16:17">
      <c r="P99919" s="63"/>
      <c r="Q99919" s="63"/>
    </row>
    <row r="99920" spans="16:17">
      <c r="P99920" s="63"/>
      <c r="Q99920" s="63"/>
    </row>
    <row r="99921" spans="16:17">
      <c r="P99921" s="63"/>
      <c r="Q99921" s="63"/>
    </row>
    <row r="99922" spans="16:17">
      <c r="P99922" s="63"/>
      <c r="Q99922" s="63"/>
    </row>
    <row r="99923" spans="16:17">
      <c r="P99923" s="63"/>
      <c r="Q99923" s="63"/>
    </row>
    <row r="99924" spans="16:17">
      <c r="P99924" s="63"/>
      <c r="Q99924" s="63"/>
    </row>
    <row r="99925" spans="16:17">
      <c r="P99925" s="63"/>
      <c r="Q99925" s="63"/>
    </row>
    <row r="99926" spans="16:17">
      <c r="P99926" s="63"/>
      <c r="Q99926" s="63"/>
    </row>
    <row r="99927" spans="16:17">
      <c r="P99927" s="63"/>
      <c r="Q99927" s="63"/>
    </row>
    <row r="99928" spans="16:17">
      <c r="P99928" s="63"/>
      <c r="Q99928" s="63"/>
    </row>
    <row r="99929" spans="16:17">
      <c r="P99929" s="63"/>
      <c r="Q99929" s="63"/>
    </row>
    <row r="99930" spans="16:17">
      <c r="P99930" s="63"/>
      <c r="Q99930" s="63"/>
    </row>
    <row r="99931" spans="16:17">
      <c r="P99931" s="63"/>
      <c r="Q99931" s="63"/>
    </row>
    <row r="99932" spans="16:17">
      <c r="P99932" s="63"/>
      <c r="Q99932" s="63"/>
    </row>
    <row r="99933" spans="16:17">
      <c r="P99933" s="63"/>
      <c r="Q99933" s="63"/>
    </row>
    <row r="99934" spans="16:17">
      <c r="P99934" s="63"/>
      <c r="Q99934" s="63"/>
    </row>
    <row r="99935" spans="16:17">
      <c r="P99935" s="63"/>
      <c r="Q99935" s="63"/>
    </row>
    <row r="99936" spans="16:17">
      <c r="P99936" s="63"/>
      <c r="Q99936" s="63"/>
    </row>
    <row r="99937" spans="16:17">
      <c r="P99937" s="63"/>
      <c r="Q99937" s="63"/>
    </row>
    <row r="99938" spans="16:17">
      <c r="P99938" s="63"/>
      <c r="Q99938" s="63"/>
    </row>
    <row r="99939" spans="16:17">
      <c r="P99939" s="63"/>
      <c r="Q99939" s="63"/>
    </row>
    <row r="99940" spans="16:17">
      <c r="P99940" s="63"/>
      <c r="Q99940" s="63"/>
    </row>
    <row r="99941" spans="16:17">
      <c r="P99941" s="63"/>
      <c r="Q99941" s="63"/>
    </row>
    <row r="99942" spans="16:17">
      <c r="P99942" s="63"/>
      <c r="Q99942" s="63"/>
    </row>
    <row r="99943" spans="16:17">
      <c r="P99943" s="63"/>
      <c r="Q99943" s="63"/>
    </row>
    <row r="99944" spans="16:17">
      <c r="P99944" s="63"/>
      <c r="Q99944" s="63"/>
    </row>
    <row r="99945" spans="16:17">
      <c r="P99945" s="63"/>
      <c r="Q99945" s="63"/>
    </row>
    <row r="99946" spans="16:17">
      <c r="P99946" s="63"/>
      <c r="Q99946" s="63"/>
    </row>
    <row r="99947" spans="16:17">
      <c r="P99947" s="63"/>
      <c r="Q99947" s="63"/>
    </row>
    <row r="99948" spans="16:17">
      <c r="P99948" s="63"/>
      <c r="Q99948" s="63"/>
    </row>
    <row r="99949" spans="16:17">
      <c r="P99949" s="63"/>
      <c r="Q99949" s="63"/>
    </row>
    <row r="99950" spans="16:17">
      <c r="P99950" s="63"/>
      <c r="Q99950" s="63"/>
    </row>
    <row r="99951" spans="16:17">
      <c r="P99951" s="63"/>
      <c r="Q99951" s="63"/>
    </row>
    <row r="99952" spans="16:17">
      <c r="P99952" s="63"/>
      <c r="Q99952" s="63"/>
    </row>
    <row r="99953" spans="16:17">
      <c r="P99953" s="63"/>
      <c r="Q99953" s="63"/>
    </row>
    <row r="99954" spans="16:17">
      <c r="P99954" s="63"/>
      <c r="Q99954" s="63"/>
    </row>
    <row r="99955" spans="16:17">
      <c r="P99955" s="63"/>
      <c r="Q99955" s="63"/>
    </row>
    <row r="99956" spans="16:17">
      <c r="P99956" s="63"/>
      <c r="Q99956" s="63"/>
    </row>
    <row r="99957" spans="16:17">
      <c r="P99957" s="63"/>
      <c r="Q99957" s="63"/>
    </row>
    <row r="99958" spans="16:17">
      <c r="P99958" s="63"/>
      <c r="Q99958" s="63"/>
    </row>
    <row r="99959" spans="16:17">
      <c r="P99959" s="63"/>
      <c r="Q99959" s="63"/>
    </row>
    <row r="99960" spans="16:17">
      <c r="P99960" s="63"/>
      <c r="Q99960" s="63"/>
    </row>
    <row r="99961" spans="16:17">
      <c r="P99961" s="63"/>
      <c r="Q99961" s="63"/>
    </row>
    <row r="99962" spans="16:17">
      <c r="P99962" s="63"/>
      <c r="Q99962" s="63"/>
    </row>
    <row r="99963" spans="16:17">
      <c r="P99963" s="63"/>
      <c r="Q99963" s="63"/>
    </row>
    <row r="99964" spans="16:17">
      <c r="P99964" s="63"/>
      <c r="Q99964" s="63"/>
    </row>
    <row r="99965" spans="16:17">
      <c r="P99965" s="63"/>
      <c r="Q99965" s="63"/>
    </row>
    <row r="99966" spans="16:17">
      <c r="P99966" s="63"/>
      <c r="Q99966" s="63"/>
    </row>
    <row r="99967" spans="16:17">
      <c r="P99967" s="63"/>
      <c r="Q99967" s="63"/>
    </row>
    <row r="99968" spans="16:17">
      <c r="P99968" s="63"/>
      <c r="Q99968" s="63"/>
    </row>
    <row r="99969" spans="16:17">
      <c r="P99969" s="63"/>
      <c r="Q99969" s="63"/>
    </row>
    <row r="99970" spans="16:17">
      <c r="P99970" s="63"/>
      <c r="Q99970" s="63"/>
    </row>
    <row r="99971" spans="16:17">
      <c r="P99971" s="63"/>
      <c r="Q99971" s="63"/>
    </row>
    <row r="99972" spans="16:17">
      <c r="P99972" s="63"/>
      <c r="Q99972" s="63"/>
    </row>
    <row r="99973" spans="16:17">
      <c r="P99973" s="63"/>
      <c r="Q99973" s="63"/>
    </row>
    <row r="99974" spans="16:17">
      <c r="P99974" s="63"/>
      <c r="Q99974" s="63"/>
    </row>
    <row r="99975" spans="16:17">
      <c r="P99975" s="63"/>
      <c r="Q99975" s="63"/>
    </row>
    <row r="99976" spans="16:17">
      <c r="P99976" s="63"/>
      <c r="Q99976" s="63"/>
    </row>
    <row r="99977" spans="16:17">
      <c r="P99977" s="63"/>
      <c r="Q99977" s="63"/>
    </row>
    <row r="99978" spans="16:17">
      <c r="P99978" s="63"/>
      <c r="Q99978" s="63"/>
    </row>
    <row r="99979" spans="16:17">
      <c r="P99979" s="63"/>
      <c r="Q99979" s="63"/>
    </row>
    <row r="99980" spans="16:17">
      <c r="P99980" s="63"/>
      <c r="Q99980" s="63"/>
    </row>
    <row r="99981" spans="16:17">
      <c r="P99981" s="63"/>
      <c r="Q99981" s="63"/>
    </row>
    <row r="99982" spans="16:17">
      <c r="P99982" s="63"/>
      <c r="Q99982" s="63"/>
    </row>
    <row r="99983" spans="16:17">
      <c r="P99983" s="63"/>
      <c r="Q99983" s="63"/>
    </row>
    <row r="99984" spans="16:17">
      <c r="P99984" s="63"/>
      <c r="Q99984" s="63"/>
    </row>
    <row r="99985" spans="16:17">
      <c r="P99985" s="63"/>
      <c r="Q99985" s="63"/>
    </row>
    <row r="99986" spans="16:17">
      <c r="P99986" s="63"/>
      <c r="Q99986" s="63"/>
    </row>
    <row r="99987" spans="16:17">
      <c r="P99987" s="63"/>
      <c r="Q99987" s="63"/>
    </row>
    <row r="99988" spans="16:17">
      <c r="P99988" s="63"/>
      <c r="Q99988" s="63"/>
    </row>
    <row r="99989" spans="16:17">
      <c r="P99989" s="63"/>
      <c r="Q99989" s="63"/>
    </row>
    <row r="99990" spans="16:17">
      <c r="P99990" s="63"/>
      <c r="Q99990" s="63"/>
    </row>
    <row r="99991" spans="16:17">
      <c r="P99991" s="63"/>
      <c r="Q99991" s="63"/>
    </row>
    <row r="99992" spans="16:17">
      <c r="P99992" s="63"/>
      <c r="Q99992" s="63"/>
    </row>
    <row r="99993" spans="16:17">
      <c r="P99993" s="63"/>
      <c r="Q99993" s="63"/>
    </row>
    <row r="99994" spans="16:17">
      <c r="P99994" s="63"/>
      <c r="Q99994" s="63"/>
    </row>
    <row r="99995" spans="16:17">
      <c r="P99995" s="63"/>
      <c r="Q99995" s="63"/>
    </row>
    <row r="99996" spans="16:17">
      <c r="P99996" s="63"/>
      <c r="Q99996" s="63"/>
    </row>
    <row r="99997" spans="16:17">
      <c r="P99997" s="63"/>
      <c r="Q99997" s="63"/>
    </row>
    <row r="99998" spans="16:17">
      <c r="P99998" s="63"/>
      <c r="Q99998" s="63"/>
    </row>
    <row r="99999" spans="16:17">
      <c r="P99999" s="63"/>
      <c r="Q99999" s="63"/>
    </row>
    <row r="100000" spans="16:17">
      <c r="P100000" s="63"/>
      <c r="Q100000" s="63"/>
    </row>
    <row r="100001" spans="16:17">
      <c r="P100001" s="63"/>
      <c r="Q100001" s="63"/>
    </row>
    <row r="100002" spans="16:17">
      <c r="P100002" s="63"/>
      <c r="Q100002" s="63"/>
    </row>
    <row r="100003" spans="16:17">
      <c r="P100003" s="63"/>
      <c r="Q100003" s="63"/>
    </row>
    <row r="100004" spans="16:17">
      <c r="P100004" s="63"/>
      <c r="Q100004" s="63"/>
    </row>
    <row r="100005" spans="16:17">
      <c r="P100005" s="63"/>
      <c r="Q100005" s="63"/>
    </row>
    <row r="100006" spans="16:17">
      <c r="P100006" s="63"/>
      <c r="Q100006" s="63"/>
    </row>
    <row r="100007" spans="16:17">
      <c r="P100007" s="63"/>
      <c r="Q100007" s="63"/>
    </row>
    <row r="100008" spans="16:17">
      <c r="P100008" s="63"/>
      <c r="Q100008" s="63"/>
    </row>
    <row r="100009" spans="16:17">
      <c r="P100009" s="63"/>
      <c r="Q100009" s="63"/>
    </row>
    <row r="100010" spans="16:17">
      <c r="P100010" s="63"/>
      <c r="Q100010" s="63"/>
    </row>
    <row r="100011" spans="16:17">
      <c r="P100011" s="63"/>
      <c r="Q100011" s="63"/>
    </row>
    <row r="100012" spans="16:17">
      <c r="P100012" s="63"/>
      <c r="Q100012" s="63"/>
    </row>
    <row r="100013" spans="16:17">
      <c r="P100013" s="63"/>
      <c r="Q100013" s="63"/>
    </row>
    <row r="100014" spans="16:17">
      <c r="P100014" s="63"/>
      <c r="Q100014" s="63"/>
    </row>
    <row r="100015" spans="16:17">
      <c r="P100015" s="63"/>
      <c r="Q100015" s="63"/>
    </row>
    <row r="100016" spans="16:17">
      <c r="P100016" s="63"/>
      <c r="Q100016" s="63"/>
    </row>
    <row r="100017" spans="16:17">
      <c r="P100017" s="63"/>
      <c r="Q100017" s="63"/>
    </row>
    <row r="100018" spans="16:17">
      <c r="P100018" s="63"/>
      <c r="Q100018" s="63"/>
    </row>
    <row r="100019" spans="16:17">
      <c r="P100019" s="63"/>
      <c r="Q100019" s="63"/>
    </row>
    <row r="100020" spans="16:17">
      <c r="P100020" s="63"/>
      <c r="Q100020" s="63"/>
    </row>
    <row r="100021" spans="16:17">
      <c r="P100021" s="63"/>
      <c r="Q100021" s="63"/>
    </row>
    <row r="100022" spans="16:17">
      <c r="P100022" s="63"/>
      <c r="Q100022" s="63"/>
    </row>
    <row r="100023" spans="16:17">
      <c r="P100023" s="63"/>
      <c r="Q100023" s="63"/>
    </row>
    <row r="100024" spans="16:17">
      <c r="P100024" s="63"/>
      <c r="Q100024" s="63"/>
    </row>
    <row r="100025" spans="16:17">
      <c r="P100025" s="63"/>
      <c r="Q100025" s="63"/>
    </row>
    <row r="100026" spans="16:17">
      <c r="P100026" s="63"/>
      <c r="Q100026" s="63"/>
    </row>
    <row r="100027" spans="16:17">
      <c r="P100027" s="63"/>
      <c r="Q100027" s="63"/>
    </row>
    <row r="100028" spans="16:17">
      <c r="P100028" s="63"/>
      <c r="Q100028" s="63"/>
    </row>
    <row r="100029" spans="16:17">
      <c r="P100029" s="63"/>
      <c r="Q100029" s="63"/>
    </row>
    <row r="100030" spans="16:17">
      <c r="P100030" s="63"/>
      <c r="Q100030" s="63"/>
    </row>
    <row r="100031" spans="16:17">
      <c r="P100031" s="63"/>
      <c r="Q100031" s="63"/>
    </row>
    <row r="100032" spans="16:17">
      <c r="P100032" s="63"/>
      <c r="Q100032" s="63"/>
    </row>
    <row r="100033" spans="16:17">
      <c r="P100033" s="63"/>
      <c r="Q100033" s="63"/>
    </row>
    <row r="100034" spans="16:17">
      <c r="P100034" s="63"/>
      <c r="Q100034" s="63"/>
    </row>
    <row r="100035" spans="16:17">
      <c r="P100035" s="63"/>
      <c r="Q100035" s="63"/>
    </row>
    <row r="100036" spans="16:17">
      <c r="P100036" s="63"/>
      <c r="Q100036" s="63"/>
    </row>
    <row r="100037" spans="16:17">
      <c r="P100037" s="63"/>
      <c r="Q100037" s="63"/>
    </row>
    <row r="100038" spans="16:17">
      <c r="P100038" s="63"/>
      <c r="Q100038" s="63"/>
    </row>
    <row r="100039" spans="16:17">
      <c r="P100039" s="63"/>
      <c r="Q100039" s="63"/>
    </row>
    <row r="100040" spans="16:17">
      <c r="P100040" s="63"/>
      <c r="Q100040" s="63"/>
    </row>
    <row r="100041" spans="16:17">
      <c r="P100041" s="63"/>
      <c r="Q100041" s="63"/>
    </row>
    <row r="100042" spans="16:17">
      <c r="P100042" s="63"/>
      <c r="Q100042" s="63"/>
    </row>
    <row r="100043" spans="16:17">
      <c r="P100043" s="63"/>
      <c r="Q100043" s="63"/>
    </row>
    <row r="100044" spans="16:17">
      <c r="P100044" s="63"/>
      <c r="Q100044" s="63"/>
    </row>
    <row r="100045" spans="16:17">
      <c r="P100045" s="63"/>
      <c r="Q100045" s="63"/>
    </row>
    <row r="100046" spans="16:17">
      <c r="P100046" s="63"/>
      <c r="Q100046" s="63"/>
    </row>
    <row r="100047" spans="16:17">
      <c r="P100047" s="63"/>
      <c r="Q100047" s="63"/>
    </row>
    <row r="100048" spans="16:17">
      <c r="P100048" s="63"/>
      <c r="Q100048" s="63"/>
    </row>
    <row r="100049" spans="16:17">
      <c r="P100049" s="63"/>
      <c r="Q100049" s="63"/>
    </row>
    <row r="100050" spans="16:17">
      <c r="P100050" s="63"/>
      <c r="Q100050" s="63"/>
    </row>
    <row r="100051" spans="16:17">
      <c r="P100051" s="63"/>
      <c r="Q100051" s="63"/>
    </row>
    <row r="100052" spans="16:17">
      <c r="P100052" s="63"/>
      <c r="Q100052" s="63"/>
    </row>
    <row r="100053" spans="16:17">
      <c r="P100053" s="63"/>
      <c r="Q100053" s="63"/>
    </row>
    <row r="100054" spans="16:17">
      <c r="P100054" s="63"/>
      <c r="Q100054" s="63"/>
    </row>
    <row r="100055" spans="16:17">
      <c r="P100055" s="63"/>
      <c r="Q100055" s="63"/>
    </row>
    <row r="100056" spans="16:17">
      <c r="P100056" s="63"/>
      <c r="Q100056" s="63"/>
    </row>
    <row r="100057" spans="16:17">
      <c r="P100057" s="63"/>
      <c r="Q100057" s="63"/>
    </row>
    <row r="100058" spans="16:17">
      <c r="P100058" s="63"/>
      <c r="Q100058" s="63"/>
    </row>
    <row r="100059" spans="16:17">
      <c r="P100059" s="63"/>
      <c r="Q100059" s="63"/>
    </row>
    <row r="100060" spans="16:17">
      <c r="P100060" s="63"/>
      <c r="Q100060" s="63"/>
    </row>
    <row r="100061" spans="16:17">
      <c r="P100061" s="63"/>
      <c r="Q100061" s="63"/>
    </row>
    <row r="100062" spans="16:17">
      <c r="P100062" s="63"/>
      <c r="Q100062" s="63"/>
    </row>
    <row r="100063" spans="16:17">
      <c r="P100063" s="63"/>
      <c r="Q100063" s="63"/>
    </row>
    <row r="100064" spans="16:17">
      <c r="P100064" s="63"/>
      <c r="Q100064" s="63"/>
    </row>
    <row r="100065" spans="16:17">
      <c r="P100065" s="63"/>
      <c r="Q100065" s="63"/>
    </row>
    <row r="100066" spans="16:17">
      <c r="P100066" s="63"/>
      <c r="Q100066" s="63"/>
    </row>
    <row r="100067" spans="16:17">
      <c r="P100067" s="63"/>
      <c r="Q100067" s="63"/>
    </row>
    <row r="100068" spans="16:17">
      <c r="P100068" s="63"/>
      <c r="Q100068" s="63"/>
    </row>
    <row r="100069" spans="16:17">
      <c r="P100069" s="63"/>
      <c r="Q100069" s="63"/>
    </row>
    <row r="100070" spans="16:17">
      <c r="P100070" s="63"/>
      <c r="Q100070" s="63"/>
    </row>
    <row r="100071" spans="16:17">
      <c r="P100071" s="63"/>
      <c r="Q100071" s="63"/>
    </row>
    <row r="100072" spans="16:17">
      <c r="P100072" s="63"/>
      <c r="Q100072" s="63"/>
    </row>
    <row r="100073" spans="16:17">
      <c r="P100073" s="63"/>
      <c r="Q100073" s="63"/>
    </row>
    <row r="100074" spans="16:17">
      <c r="P100074" s="63"/>
      <c r="Q100074" s="63"/>
    </row>
    <row r="100075" spans="16:17">
      <c r="P100075" s="63"/>
      <c r="Q100075" s="63"/>
    </row>
    <row r="100076" spans="16:17">
      <c r="P100076" s="63"/>
      <c r="Q100076" s="63"/>
    </row>
    <row r="100077" spans="16:17">
      <c r="P100077" s="63"/>
      <c r="Q100077" s="63"/>
    </row>
    <row r="100078" spans="16:17">
      <c r="P100078" s="63"/>
      <c r="Q100078" s="63"/>
    </row>
    <row r="100079" spans="16:17">
      <c r="P100079" s="63"/>
      <c r="Q100079" s="63"/>
    </row>
    <row r="100080" spans="16:17">
      <c r="P100080" s="63"/>
      <c r="Q100080" s="63"/>
    </row>
    <row r="100081" spans="16:17">
      <c r="P100081" s="63"/>
      <c r="Q100081" s="63"/>
    </row>
    <row r="100082" spans="16:17">
      <c r="P100082" s="63"/>
      <c r="Q100082" s="63"/>
    </row>
    <row r="100083" spans="16:17">
      <c r="P100083" s="63"/>
      <c r="Q100083" s="63"/>
    </row>
    <row r="100084" spans="16:17">
      <c r="P100084" s="63"/>
      <c r="Q100084" s="63"/>
    </row>
    <row r="100085" spans="16:17">
      <c r="P100085" s="63"/>
      <c r="Q100085" s="63"/>
    </row>
    <row r="100086" spans="16:17">
      <c r="P100086" s="63"/>
      <c r="Q100086" s="63"/>
    </row>
    <row r="100087" spans="16:17">
      <c r="P100087" s="63"/>
      <c r="Q100087" s="63"/>
    </row>
    <row r="100088" spans="16:17">
      <c r="P100088" s="63"/>
      <c r="Q100088" s="63"/>
    </row>
    <row r="100089" spans="16:17">
      <c r="P100089" s="63"/>
      <c r="Q100089" s="63"/>
    </row>
    <row r="100090" spans="16:17">
      <c r="P100090" s="63"/>
      <c r="Q100090" s="63"/>
    </row>
    <row r="100091" spans="16:17">
      <c r="P100091" s="63"/>
      <c r="Q100091" s="63"/>
    </row>
    <row r="100092" spans="16:17">
      <c r="P100092" s="63"/>
      <c r="Q100092" s="63"/>
    </row>
    <row r="100093" spans="16:17">
      <c r="P100093" s="63"/>
      <c r="Q100093" s="63"/>
    </row>
    <row r="100094" spans="16:17">
      <c r="P100094" s="63"/>
      <c r="Q100094" s="63"/>
    </row>
    <row r="100095" spans="16:17">
      <c r="P100095" s="63"/>
      <c r="Q100095" s="63"/>
    </row>
    <row r="100096" spans="16:17">
      <c r="P100096" s="63"/>
      <c r="Q100096" s="63"/>
    </row>
    <row r="100097" spans="16:17">
      <c r="P100097" s="63"/>
      <c r="Q100097" s="63"/>
    </row>
    <row r="100098" spans="16:17">
      <c r="P100098" s="63"/>
      <c r="Q100098" s="63"/>
    </row>
    <row r="100099" spans="16:17">
      <c r="P100099" s="63"/>
      <c r="Q100099" s="63"/>
    </row>
    <row r="100100" spans="16:17">
      <c r="P100100" s="63"/>
      <c r="Q100100" s="63"/>
    </row>
    <row r="100101" spans="16:17">
      <c r="P100101" s="63"/>
      <c r="Q100101" s="63"/>
    </row>
    <row r="100102" spans="16:17">
      <c r="P100102" s="63"/>
      <c r="Q100102" s="63"/>
    </row>
    <row r="100103" spans="16:17">
      <c r="P100103" s="63"/>
      <c r="Q100103" s="63"/>
    </row>
    <row r="100104" spans="16:17">
      <c r="P100104" s="63"/>
      <c r="Q100104" s="63"/>
    </row>
    <row r="100105" spans="16:17">
      <c r="P100105" s="63"/>
      <c r="Q100105" s="63"/>
    </row>
    <row r="100106" spans="16:17">
      <c r="P100106" s="63"/>
      <c r="Q100106" s="63"/>
    </row>
    <row r="100107" spans="16:17">
      <c r="P100107" s="63"/>
      <c r="Q100107" s="63"/>
    </row>
    <row r="100108" spans="16:17">
      <c r="P100108" s="63"/>
      <c r="Q100108" s="63"/>
    </row>
    <row r="100109" spans="16:17">
      <c r="P100109" s="63"/>
      <c r="Q100109" s="63"/>
    </row>
    <row r="100110" spans="16:17">
      <c r="P100110" s="63"/>
      <c r="Q100110" s="63"/>
    </row>
    <row r="100111" spans="16:17">
      <c r="P100111" s="63"/>
      <c r="Q100111" s="63"/>
    </row>
    <row r="100112" spans="16:17">
      <c r="P100112" s="63"/>
      <c r="Q100112" s="63"/>
    </row>
    <row r="100113" spans="16:17">
      <c r="P100113" s="63"/>
      <c r="Q100113" s="63"/>
    </row>
    <row r="100114" spans="16:17">
      <c r="P100114" s="63"/>
      <c r="Q100114" s="63"/>
    </row>
    <row r="100115" spans="16:17">
      <c r="P100115" s="63"/>
      <c r="Q100115" s="63"/>
    </row>
    <row r="100116" spans="16:17">
      <c r="P100116" s="63"/>
      <c r="Q100116" s="63"/>
    </row>
    <row r="100117" spans="16:17">
      <c r="P100117" s="63"/>
      <c r="Q100117" s="63"/>
    </row>
    <row r="100118" spans="16:17">
      <c r="P100118" s="63"/>
      <c r="Q100118" s="63"/>
    </row>
    <row r="100119" spans="16:17">
      <c r="P100119" s="63"/>
      <c r="Q100119" s="63"/>
    </row>
    <row r="100120" spans="16:17">
      <c r="P100120" s="63"/>
      <c r="Q100120" s="63"/>
    </row>
    <row r="100121" spans="16:17">
      <c r="P100121" s="63"/>
      <c r="Q100121" s="63"/>
    </row>
    <row r="100122" spans="16:17">
      <c r="P100122" s="63"/>
      <c r="Q100122" s="63"/>
    </row>
    <row r="100123" spans="16:17">
      <c r="P100123" s="63"/>
      <c r="Q100123" s="63"/>
    </row>
    <row r="100124" spans="16:17">
      <c r="P100124" s="63"/>
      <c r="Q100124" s="63"/>
    </row>
    <row r="100125" spans="16:17">
      <c r="P100125" s="63"/>
      <c r="Q100125" s="63"/>
    </row>
    <row r="100126" spans="16:17">
      <c r="P100126" s="63"/>
      <c r="Q100126" s="63"/>
    </row>
    <row r="100127" spans="16:17">
      <c r="P100127" s="63"/>
      <c r="Q100127" s="63"/>
    </row>
    <row r="100128" spans="16:17">
      <c r="P100128" s="63"/>
      <c r="Q100128" s="63"/>
    </row>
    <row r="100129" spans="16:17">
      <c r="P100129" s="63"/>
      <c r="Q100129" s="63"/>
    </row>
    <row r="100130" spans="16:17">
      <c r="P100130" s="63"/>
      <c r="Q100130" s="63"/>
    </row>
    <row r="100131" spans="16:17">
      <c r="P100131" s="63"/>
      <c r="Q100131" s="63"/>
    </row>
    <row r="100132" spans="16:17">
      <c r="P100132" s="63"/>
      <c r="Q100132" s="63"/>
    </row>
    <row r="100133" spans="16:17">
      <c r="P100133" s="63"/>
      <c r="Q100133" s="63"/>
    </row>
    <row r="100134" spans="16:17">
      <c r="P100134" s="63"/>
      <c r="Q100134" s="63"/>
    </row>
    <row r="100135" spans="16:17">
      <c r="P100135" s="63"/>
      <c r="Q100135" s="63"/>
    </row>
    <row r="100136" spans="16:17">
      <c r="P100136" s="63"/>
      <c r="Q100136" s="63"/>
    </row>
    <row r="100137" spans="16:17">
      <c r="P100137" s="63"/>
      <c r="Q100137" s="63"/>
    </row>
    <row r="100138" spans="16:17">
      <c r="P100138" s="63"/>
      <c r="Q100138" s="63"/>
    </row>
    <row r="100139" spans="16:17">
      <c r="P100139" s="63"/>
      <c r="Q100139" s="63"/>
    </row>
    <row r="100140" spans="16:17">
      <c r="P100140" s="63"/>
      <c r="Q100140" s="63"/>
    </row>
    <row r="100141" spans="16:17">
      <c r="P100141" s="63"/>
      <c r="Q100141" s="63"/>
    </row>
    <row r="100142" spans="16:17">
      <c r="P100142" s="63"/>
      <c r="Q100142" s="63"/>
    </row>
    <row r="100143" spans="16:17">
      <c r="P100143" s="63"/>
      <c r="Q100143" s="63"/>
    </row>
    <row r="100144" spans="16:17">
      <c r="P100144" s="63"/>
      <c r="Q100144" s="63"/>
    </row>
    <row r="100145" spans="16:17">
      <c r="P100145" s="63"/>
      <c r="Q100145" s="63"/>
    </row>
    <row r="100146" spans="16:17">
      <c r="P100146" s="63"/>
      <c r="Q100146" s="63"/>
    </row>
    <row r="100147" spans="16:17">
      <c r="P100147" s="63"/>
      <c r="Q100147" s="63"/>
    </row>
    <row r="100148" spans="16:17">
      <c r="P100148" s="63"/>
      <c r="Q100148" s="63"/>
    </row>
    <row r="100149" spans="16:17">
      <c r="P100149" s="63"/>
      <c r="Q100149" s="63"/>
    </row>
    <row r="100150" spans="16:17">
      <c r="P100150" s="63"/>
      <c r="Q100150" s="63"/>
    </row>
    <row r="100151" spans="16:17">
      <c r="P100151" s="63"/>
      <c r="Q100151" s="63"/>
    </row>
    <row r="100152" spans="16:17">
      <c r="P100152" s="63"/>
      <c r="Q100152" s="63"/>
    </row>
    <row r="100153" spans="16:17">
      <c r="P100153" s="63"/>
      <c r="Q100153" s="63"/>
    </row>
    <row r="100154" spans="16:17">
      <c r="P100154" s="63"/>
      <c r="Q100154" s="63"/>
    </row>
    <row r="100155" spans="16:17">
      <c r="P100155" s="63"/>
      <c r="Q100155" s="63"/>
    </row>
    <row r="100156" spans="16:17">
      <c r="P100156" s="63"/>
      <c r="Q100156" s="63"/>
    </row>
    <row r="100157" spans="16:17">
      <c r="P100157" s="63"/>
      <c r="Q100157" s="63"/>
    </row>
    <row r="100158" spans="16:17">
      <c r="P100158" s="63"/>
      <c r="Q100158" s="63"/>
    </row>
    <row r="100159" spans="16:17">
      <c r="P100159" s="63"/>
      <c r="Q100159" s="63"/>
    </row>
    <row r="100160" spans="16:17">
      <c r="P100160" s="63"/>
      <c r="Q100160" s="63"/>
    </row>
    <row r="100161" spans="16:17">
      <c r="P100161" s="63"/>
      <c r="Q100161" s="63"/>
    </row>
    <row r="100162" spans="16:17">
      <c r="P100162" s="63"/>
      <c r="Q100162" s="63"/>
    </row>
    <row r="100163" spans="16:17">
      <c r="P100163" s="63"/>
      <c r="Q100163" s="63"/>
    </row>
    <row r="100164" spans="16:17">
      <c r="P100164" s="63"/>
      <c r="Q100164" s="63"/>
    </row>
    <row r="100165" spans="16:17">
      <c r="P100165" s="63"/>
      <c r="Q100165" s="63"/>
    </row>
    <row r="100166" spans="16:17">
      <c r="P100166" s="63"/>
      <c r="Q100166" s="63"/>
    </row>
    <row r="100167" spans="16:17">
      <c r="P100167" s="63"/>
      <c r="Q100167" s="63"/>
    </row>
    <row r="100168" spans="16:17">
      <c r="P100168" s="63"/>
      <c r="Q100168" s="63"/>
    </row>
    <row r="100169" spans="16:17">
      <c r="P100169" s="63"/>
      <c r="Q100169" s="63"/>
    </row>
    <row r="100170" spans="16:17">
      <c r="P100170" s="63"/>
      <c r="Q100170" s="63"/>
    </row>
    <row r="100171" spans="16:17">
      <c r="P100171" s="63"/>
      <c r="Q100171" s="63"/>
    </row>
    <row r="100172" spans="16:17">
      <c r="P100172" s="63"/>
      <c r="Q100172" s="63"/>
    </row>
    <row r="100173" spans="16:17">
      <c r="P100173" s="63"/>
      <c r="Q100173" s="63"/>
    </row>
    <row r="100174" spans="16:17">
      <c r="P100174" s="63"/>
      <c r="Q100174" s="63"/>
    </row>
    <row r="100175" spans="16:17">
      <c r="P100175" s="63"/>
      <c r="Q100175" s="63"/>
    </row>
    <row r="100176" spans="16:17">
      <c r="P100176" s="63"/>
      <c r="Q100176" s="63"/>
    </row>
    <row r="100177" spans="16:17">
      <c r="P100177" s="63"/>
      <c r="Q100177" s="63"/>
    </row>
    <row r="100178" spans="16:17">
      <c r="P100178" s="63"/>
      <c r="Q100178" s="63"/>
    </row>
    <row r="100179" spans="16:17">
      <c r="P100179" s="63"/>
      <c r="Q100179" s="63"/>
    </row>
    <row r="100180" spans="16:17">
      <c r="P100180" s="63"/>
      <c r="Q100180" s="63"/>
    </row>
    <row r="100181" spans="16:17">
      <c r="P100181" s="63"/>
      <c r="Q100181" s="63"/>
    </row>
    <row r="100182" spans="16:17">
      <c r="P100182" s="63"/>
      <c r="Q100182" s="63"/>
    </row>
    <row r="100183" spans="16:17">
      <c r="P100183" s="63"/>
      <c r="Q100183" s="63"/>
    </row>
    <row r="100184" spans="16:17">
      <c r="P100184" s="63"/>
      <c r="Q100184" s="63"/>
    </row>
    <row r="100185" spans="16:17">
      <c r="P100185" s="63"/>
      <c r="Q100185" s="63"/>
    </row>
    <row r="100186" spans="16:17">
      <c r="P100186" s="63"/>
      <c r="Q100186" s="63"/>
    </row>
    <row r="100187" spans="16:17">
      <c r="P100187" s="63"/>
      <c r="Q100187" s="63"/>
    </row>
    <row r="100188" spans="16:17">
      <c r="P100188" s="63"/>
      <c r="Q100188" s="63"/>
    </row>
    <row r="100189" spans="16:17">
      <c r="P100189" s="63"/>
      <c r="Q100189" s="63"/>
    </row>
    <row r="100190" spans="16:17">
      <c r="P100190" s="63"/>
      <c r="Q100190" s="63"/>
    </row>
    <row r="100191" spans="16:17">
      <c r="P100191" s="63"/>
      <c r="Q100191" s="63"/>
    </row>
    <row r="100192" spans="16:17">
      <c r="P100192" s="63"/>
      <c r="Q100192" s="63"/>
    </row>
    <row r="100193" spans="16:17">
      <c r="P100193" s="63"/>
      <c r="Q100193" s="63"/>
    </row>
    <row r="100194" spans="16:17">
      <c r="P100194" s="63"/>
      <c r="Q100194" s="63"/>
    </row>
    <row r="100195" spans="16:17">
      <c r="P100195" s="63"/>
      <c r="Q100195" s="63"/>
    </row>
    <row r="100196" spans="16:17">
      <c r="P100196" s="63"/>
      <c r="Q100196" s="63"/>
    </row>
    <row r="100197" spans="16:17">
      <c r="P100197" s="63"/>
      <c r="Q100197" s="63"/>
    </row>
    <row r="100198" spans="16:17">
      <c r="P100198" s="63"/>
      <c r="Q100198" s="63"/>
    </row>
    <row r="100199" spans="16:17">
      <c r="P100199" s="63"/>
      <c r="Q100199" s="63"/>
    </row>
    <row r="100200" spans="16:17">
      <c r="P100200" s="63"/>
      <c r="Q100200" s="63"/>
    </row>
    <row r="100201" spans="16:17">
      <c r="P100201" s="63"/>
      <c r="Q100201" s="63"/>
    </row>
    <row r="100202" spans="16:17">
      <c r="P100202" s="63"/>
      <c r="Q100202" s="63"/>
    </row>
    <row r="100203" spans="16:17">
      <c r="P100203" s="63"/>
      <c r="Q100203" s="63"/>
    </row>
    <row r="100204" spans="16:17">
      <c r="P100204" s="63"/>
      <c r="Q100204" s="63"/>
    </row>
    <row r="100205" spans="16:17">
      <c r="P100205" s="63"/>
      <c r="Q100205" s="63"/>
    </row>
    <row r="100206" spans="16:17">
      <c r="P100206" s="63"/>
      <c r="Q100206" s="63"/>
    </row>
    <row r="100207" spans="16:17">
      <c r="P100207" s="63"/>
      <c r="Q100207" s="63"/>
    </row>
    <row r="100208" spans="16:17">
      <c r="P100208" s="63"/>
      <c r="Q100208" s="63"/>
    </row>
    <row r="100209" spans="16:17">
      <c r="P100209" s="63"/>
      <c r="Q100209" s="63"/>
    </row>
    <row r="100210" spans="16:17">
      <c r="P100210" s="63"/>
      <c r="Q100210" s="63"/>
    </row>
    <row r="100211" spans="16:17">
      <c r="P100211" s="63"/>
      <c r="Q100211" s="63"/>
    </row>
    <row r="100212" spans="16:17">
      <c r="P100212" s="63"/>
      <c r="Q100212" s="63"/>
    </row>
    <row r="100213" spans="16:17">
      <c r="P100213" s="63"/>
      <c r="Q100213" s="63"/>
    </row>
    <row r="100214" spans="16:17">
      <c r="P100214" s="63"/>
      <c r="Q100214" s="63"/>
    </row>
    <row r="100215" spans="16:17">
      <c r="P100215" s="63"/>
      <c r="Q100215" s="63"/>
    </row>
    <row r="100216" spans="16:17">
      <c r="P100216" s="63"/>
      <c r="Q100216" s="63"/>
    </row>
    <row r="100217" spans="16:17">
      <c r="P100217" s="63"/>
      <c r="Q100217" s="63"/>
    </row>
    <row r="100218" spans="16:17">
      <c r="P100218" s="63"/>
      <c r="Q100218" s="63"/>
    </row>
    <row r="100219" spans="16:17">
      <c r="P100219" s="63"/>
      <c r="Q100219" s="63"/>
    </row>
    <row r="100220" spans="16:17">
      <c r="P100220" s="63"/>
      <c r="Q100220" s="63"/>
    </row>
    <row r="100221" spans="16:17">
      <c r="P100221" s="63"/>
      <c r="Q100221" s="63"/>
    </row>
    <row r="100222" spans="16:17">
      <c r="P100222" s="63"/>
      <c r="Q100222" s="63"/>
    </row>
    <row r="100223" spans="16:17">
      <c r="P100223" s="63"/>
      <c r="Q100223" s="63"/>
    </row>
    <row r="100224" spans="16:17">
      <c r="P100224" s="63"/>
      <c r="Q100224" s="63"/>
    </row>
    <row r="100225" spans="16:17">
      <c r="P100225" s="63"/>
      <c r="Q100225" s="63"/>
    </row>
    <row r="100226" spans="16:17">
      <c r="P100226" s="63"/>
      <c r="Q100226" s="63"/>
    </row>
    <row r="100227" spans="16:17">
      <c r="P100227" s="63"/>
      <c r="Q100227" s="63"/>
    </row>
    <row r="100228" spans="16:17">
      <c r="P100228" s="63"/>
      <c r="Q100228" s="63"/>
    </row>
    <row r="100229" spans="16:17">
      <c r="P100229" s="63"/>
      <c r="Q100229" s="63"/>
    </row>
    <row r="100230" spans="16:17">
      <c r="P100230" s="63"/>
      <c r="Q100230" s="63"/>
    </row>
    <row r="100231" spans="16:17">
      <c r="P100231" s="63"/>
      <c r="Q100231" s="63"/>
    </row>
    <row r="100232" spans="16:17">
      <c r="P100232" s="63"/>
      <c r="Q100232" s="63"/>
    </row>
    <row r="100233" spans="16:17">
      <c r="P100233" s="63"/>
      <c r="Q100233" s="63"/>
    </row>
    <row r="100234" spans="16:17">
      <c r="P100234" s="63"/>
      <c r="Q100234" s="63"/>
    </row>
    <row r="100235" spans="16:17">
      <c r="P100235" s="63"/>
      <c r="Q100235" s="63"/>
    </row>
    <row r="100236" spans="16:17">
      <c r="P100236" s="63"/>
      <c r="Q100236" s="63"/>
    </row>
    <row r="100237" spans="16:17">
      <c r="P100237" s="63"/>
      <c r="Q100237" s="63"/>
    </row>
    <row r="100238" spans="16:17">
      <c r="P100238" s="63"/>
      <c r="Q100238" s="63"/>
    </row>
    <row r="100239" spans="16:17">
      <c r="P100239" s="63"/>
      <c r="Q100239" s="63"/>
    </row>
    <row r="100240" spans="16:17">
      <c r="P100240" s="63"/>
      <c r="Q100240" s="63"/>
    </row>
    <row r="100241" spans="16:17">
      <c r="P100241" s="63"/>
      <c r="Q100241" s="63"/>
    </row>
    <row r="100242" spans="16:17">
      <c r="P100242" s="63"/>
      <c r="Q100242" s="63"/>
    </row>
    <row r="100243" spans="16:17">
      <c r="P100243" s="63"/>
      <c r="Q100243" s="63"/>
    </row>
    <row r="100244" spans="16:17">
      <c r="P100244" s="63"/>
      <c r="Q100244" s="63"/>
    </row>
    <row r="100245" spans="16:17">
      <c r="P100245" s="63"/>
      <c r="Q100245" s="63"/>
    </row>
    <row r="100246" spans="16:17">
      <c r="P100246" s="63"/>
      <c r="Q100246" s="63"/>
    </row>
    <row r="100247" spans="16:17">
      <c r="P100247" s="63"/>
      <c r="Q100247" s="63"/>
    </row>
    <row r="100248" spans="16:17">
      <c r="P100248" s="63"/>
      <c r="Q100248" s="63"/>
    </row>
    <row r="100249" spans="16:17">
      <c r="P100249" s="63"/>
      <c r="Q100249" s="63"/>
    </row>
    <row r="100250" spans="16:17">
      <c r="P100250" s="63"/>
      <c r="Q100250" s="63"/>
    </row>
    <row r="100251" spans="16:17">
      <c r="P100251" s="63"/>
      <c r="Q100251" s="63"/>
    </row>
    <row r="100252" spans="16:17">
      <c r="P100252" s="63"/>
      <c r="Q100252" s="63"/>
    </row>
    <row r="100253" spans="16:17">
      <c r="P100253" s="63"/>
      <c r="Q100253" s="63"/>
    </row>
    <row r="100254" spans="16:17">
      <c r="P100254" s="63"/>
      <c r="Q100254" s="63"/>
    </row>
    <row r="100255" spans="16:17">
      <c r="P100255" s="63"/>
      <c r="Q100255" s="63"/>
    </row>
    <row r="100256" spans="16:17">
      <c r="P100256" s="63"/>
      <c r="Q100256" s="63"/>
    </row>
    <row r="100257" spans="16:17">
      <c r="P100257" s="63"/>
      <c r="Q100257" s="63"/>
    </row>
    <row r="100258" spans="16:17">
      <c r="P100258" s="63"/>
      <c r="Q100258" s="63"/>
    </row>
    <row r="100259" spans="16:17">
      <c r="P100259" s="63"/>
      <c r="Q100259" s="63"/>
    </row>
    <row r="100260" spans="16:17">
      <c r="P100260" s="63"/>
      <c r="Q100260" s="63"/>
    </row>
    <row r="100261" spans="16:17">
      <c r="P100261" s="63"/>
      <c r="Q100261" s="63"/>
    </row>
    <row r="100262" spans="16:17">
      <c r="P100262" s="63"/>
      <c r="Q100262" s="63"/>
    </row>
    <row r="100263" spans="16:17">
      <c r="P100263" s="63"/>
      <c r="Q100263" s="63"/>
    </row>
    <row r="100264" spans="16:17">
      <c r="P100264" s="63"/>
      <c r="Q100264" s="63"/>
    </row>
    <row r="100265" spans="16:17">
      <c r="P100265" s="63"/>
      <c r="Q100265" s="63"/>
    </row>
    <row r="100266" spans="16:17">
      <c r="P100266" s="63"/>
      <c r="Q100266" s="63"/>
    </row>
    <row r="100267" spans="16:17">
      <c r="P100267" s="63"/>
      <c r="Q100267" s="63"/>
    </row>
    <row r="100268" spans="16:17">
      <c r="P100268" s="63"/>
      <c r="Q100268" s="63"/>
    </row>
    <row r="100269" spans="16:17">
      <c r="P100269" s="63"/>
      <c r="Q100269" s="63"/>
    </row>
    <row r="100270" spans="16:17">
      <c r="P100270" s="63"/>
      <c r="Q100270" s="63"/>
    </row>
    <row r="100271" spans="16:17">
      <c r="P100271" s="63"/>
      <c r="Q100271" s="63"/>
    </row>
    <row r="100272" spans="16:17">
      <c r="P100272" s="63"/>
      <c r="Q100272" s="63"/>
    </row>
    <row r="100273" spans="16:17">
      <c r="P100273" s="63"/>
      <c r="Q100273" s="63"/>
    </row>
    <row r="100274" spans="16:17">
      <c r="P100274" s="63"/>
      <c r="Q100274" s="63"/>
    </row>
    <row r="100275" spans="16:17">
      <c r="P100275" s="63"/>
      <c r="Q100275" s="63"/>
    </row>
    <row r="100276" spans="16:17">
      <c r="P100276" s="63"/>
      <c r="Q100276" s="63"/>
    </row>
    <row r="100277" spans="16:17">
      <c r="P100277" s="63"/>
      <c r="Q100277" s="63"/>
    </row>
    <row r="100278" spans="16:17">
      <c r="P100278" s="63"/>
      <c r="Q100278" s="63"/>
    </row>
    <row r="100279" spans="16:17">
      <c r="P100279" s="63"/>
      <c r="Q100279" s="63"/>
    </row>
    <row r="100280" spans="16:17">
      <c r="P100280" s="63"/>
      <c r="Q100280" s="63"/>
    </row>
    <row r="100281" spans="16:17">
      <c r="P100281" s="63"/>
      <c r="Q100281" s="63"/>
    </row>
    <row r="100282" spans="16:17">
      <c r="P100282" s="63"/>
      <c r="Q100282" s="63"/>
    </row>
    <row r="100283" spans="16:17">
      <c r="P100283" s="63"/>
      <c r="Q100283" s="63"/>
    </row>
    <row r="100284" spans="16:17">
      <c r="P100284" s="63"/>
      <c r="Q100284" s="63"/>
    </row>
    <row r="100285" spans="16:17">
      <c r="P100285" s="63"/>
      <c r="Q100285" s="63"/>
    </row>
    <row r="100286" spans="16:17">
      <c r="P100286" s="63"/>
      <c r="Q100286" s="63"/>
    </row>
    <row r="100287" spans="16:17">
      <c r="P100287" s="63"/>
      <c r="Q100287" s="63"/>
    </row>
    <row r="100288" spans="16:17">
      <c r="P100288" s="63"/>
      <c r="Q100288" s="63"/>
    </row>
    <row r="100289" spans="16:17">
      <c r="P100289" s="63"/>
      <c r="Q100289" s="63"/>
    </row>
    <row r="100290" spans="16:17">
      <c r="P100290" s="63"/>
      <c r="Q100290" s="63"/>
    </row>
    <row r="100291" spans="16:17">
      <c r="P100291" s="63"/>
      <c r="Q100291" s="63"/>
    </row>
    <row r="100292" spans="16:17">
      <c r="P100292" s="63"/>
      <c r="Q100292" s="63"/>
    </row>
    <row r="100293" spans="16:17">
      <c r="P100293" s="63"/>
      <c r="Q100293" s="63"/>
    </row>
    <row r="100294" spans="16:17">
      <c r="P100294" s="63"/>
      <c r="Q100294" s="63"/>
    </row>
    <row r="100295" spans="16:17">
      <c r="P100295" s="63"/>
      <c r="Q100295" s="63"/>
    </row>
    <row r="100296" spans="16:17">
      <c r="P100296" s="63"/>
      <c r="Q100296" s="63"/>
    </row>
    <row r="100297" spans="16:17">
      <c r="P100297" s="63"/>
      <c r="Q100297" s="63"/>
    </row>
    <row r="100298" spans="16:17">
      <c r="P100298" s="63"/>
      <c r="Q100298" s="63"/>
    </row>
    <row r="100299" spans="16:17">
      <c r="P100299" s="63"/>
      <c r="Q100299" s="63"/>
    </row>
    <row r="100300" spans="16:17">
      <c r="P100300" s="63"/>
      <c r="Q100300" s="63"/>
    </row>
    <row r="100301" spans="16:17">
      <c r="P100301" s="63"/>
      <c r="Q100301" s="63"/>
    </row>
    <row r="100302" spans="16:17">
      <c r="P100302" s="63"/>
      <c r="Q100302" s="63"/>
    </row>
    <row r="100303" spans="16:17">
      <c r="P100303" s="63"/>
      <c r="Q100303" s="63"/>
    </row>
    <row r="100304" spans="16:17">
      <c r="P100304" s="63"/>
      <c r="Q100304" s="63"/>
    </row>
    <row r="100305" spans="16:17">
      <c r="P100305" s="63"/>
      <c r="Q100305" s="63"/>
    </row>
    <row r="100306" spans="16:17">
      <c r="P100306" s="63"/>
      <c r="Q100306" s="63"/>
    </row>
    <row r="100307" spans="16:17">
      <c r="P100307" s="63"/>
      <c r="Q100307" s="63"/>
    </row>
    <row r="100308" spans="16:17">
      <c r="P100308" s="63"/>
      <c r="Q100308" s="63"/>
    </row>
    <row r="100309" spans="16:17">
      <c r="P100309" s="63"/>
      <c r="Q100309" s="63"/>
    </row>
    <row r="100310" spans="16:17">
      <c r="P100310" s="63"/>
      <c r="Q100310" s="63"/>
    </row>
    <row r="100311" spans="16:17">
      <c r="P100311" s="63"/>
      <c r="Q100311" s="63"/>
    </row>
    <row r="100312" spans="16:17">
      <c r="P100312" s="63"/>
      <c r="Q100312" s="63"/>
    </row>
    <row r="100313" spans="16:17">
      <c r="P100313" s="63"/>
      <c r="Q100313" s="63"/>
    </row>
    <row r="100314" spans="16:17">
      <c r="P100314" s="63"/>
      <c r="Q100314" s="63"/>
    </row>
    <row r="100315" spans="16:17">
      <c r="P100315" s="63"/>
      <c r="Q100315" s="63"/>
    </row>
    <row r="100316" spans="16:17">
      <c r="P100316" s="63"/>
      <c r="Q100316" s="63"/>
    </row>
    <row r="100317" spans="16:17">
      <c r="P100317" s="63"/>
      <c r="Q100317" s="63"/>
    </row>
    <row r="100318" spans="16:17">
      <c r="P100318" s="63"/>
      <c r="Q100318" s="63"/>
    </row>
    <row r="100319" spans="16:17">
      <c r="P100319" s="63"/>
      <c r="Q100319" s="63"/>
    </row>
    <row r="100320" spans="16:17">
      <c r="P100320" s="63"/>
      <c r="Q100320" s="63"/>
    </row>
    <row r="100321" spans="16:17">
      <c r="P100321" s="63"/>
      <c r="Q100321" s="63"/>
    </row>
    <row r="100322" spans="16:17">
      <c r="P100322" s="63"/>
      <c r="Q100322" s="63"/>
    </row>
    <row r="100323" spans="16:17">
      <c r="P100323" s="63"/>
      <c r="Q100323" s="63"/>
    </row>
    <row r="100324" spans="16:17">
      <c r="P100324" s="63"/>
      <c r="Q100324" s="63"/>
    </row>
    <row r="100325" spans="16:17">
      <c r="P100325" s="63"/>
      <c r="Q100325" s="63"/>
    </row>
    <row r="100326" spans="16:17">
      <c r="P100326" s="63"/>
      <c r="Q100326" s="63"/>
    </row>
    <row r="100327" spans="16:17">
      <c r="P100327" s="63"/>
      <c r="Q100327" s="63"/>
    </row>
    <row r="100328" spans="16:17">
      <c r="P100328" s="63"/>
      <c r="Q100328" s="63"/>
    </row>
    <row r="100329" spans="16:17">
      <c r="P100329" s="63"/>
      <c r="Q100329" s="63"/>
    </row>
    <row r="100330" spans="16:17">
      <c r="P100330" s="63"/>
      <c r="Q100330" s="63"/>
    </row>
    <row r="100331" spans="16:17">
      <c r="P100331" s="63"/>
      <c r="Q100331" s="63"/>
    </row>
    <row r="100332" spans="16:17">
      <c r="P100332" s="63"/>
      <c r="Q100332" s="63"/>
    </row>
    <row r="100333" spans="16:17">
      <c r="P100333" s="63"/>
      <c r="Q100333" s="63"/>
    </row>
    <row r="100334" spans="16:17">
      <c r="P100334" s="63"/>
      <c r="Q100334" s="63"/>
    </row>
    <row r="100335" spans="16:17">
      <c r="P100335" s="63"/>
      <c r="Q100335" s="63"/>
    </row>
    <row r="100336" spans="16:17">
      <c r="P100336" s="63"/>
      <c r="Q100336" s="63"/>
    </row>
    <row r="100337" spans="16:17">
      <c r="P100337" s="63"/>
      <c r="Q100337" s="63"/>
    </row>
    <row r="100338" spans="16:17">
      <c r="P100338" s="63"/>
      <c r="Q100338" s="63"/>
    </row>
    <row r="100339" spans="16:17">
      <c r="P100339" s="63"/>
      <c r="Q100339" s="63"/>
    </row>
    <row r="100340" spans="16:17">
      <c r="P100340" s="63"/>
      <c r="Q100340" s="63"/>
    </row>
    <row r="100341" spans="16:17">
      <c r="P100341" s="63"/>
      <c r="Q100341" s="63"/>
    </row>
    <row r="100342" spans="16:17">
      <c r="P100342" s="63"/>
      <c r="Q100342" s="63"/>
    </row>
    <row r="100343" spans="16:17">
      <c r="P100343" s="63"/>
      <c r="Q100343" s="63"/>
    </row>
    <row r="100344" spans="16:17">
      <c r="P100344" s="63"/>
      <c r="Q100344" s="63"/>
    </row>
    <row r="100345" spans="16:17">
      <c r="P100345" s="63"/>
      <c r="Q100345" s="63"/>
    </row>
    <row r="100346" spans="16:17">
      <c r="P100346" s="63"/>
      <c r="Q100346" s="63"/>
    </row>
    <row r="100347" spans="16:17">
      <c r="P100347" s="63"/>
      <c r="Q100347" s="63"/>
    </row>
    <row r="100348" spans="16:17">
      <c r="P100348" s="63"/>
      <c r="Q100348" s="63"/>
    </row>
    <row r="100349" spans="16:17">
      <c r="P100349" s="63"/>
      <c r="Q100349" s="63"/>
    </row>
    <row r="100350" spans="16:17">
      <c r="P100350" s="63"/>
      <c r="Q100350" s="63"/>
    </row>
    <row r="100351" spans="16:17">
      <c r="P100351" s="63"/>
      <c r="Q100351" s="63"/>
    </row>
    <row r="100352" spans="16:17">
      <c r="P100352" s="63"/>
      <c r="Q100352" s="63"/>
    </row>
    <row r="100353" spans="16:17">
      <c r="P100353" s="63"/>
      <c r="Q100353" s="63"/>
    </row>
    <row r="100354" spans="16:17">
      <c r="P100354" s="63"/>
      <c r="Q100354" s="63"/>
    </row>
    <row r="100355" spans="16:17">
      <c r="P100355" s="63"/>
      <c r="Q100355" s="63"/>
    </row>
    <row r="100356" spans="16:17">
      <c r="P100356" s="63"/>
      <c r="Q100356" s="63"/>
    </row>
    <row r="100357" spans="16:17">
      <c r="P100357" s="63"/>
      <c r="Q100357" s="63"/>
    </row>
    <row r="100358" spans="16:17">
      <c r="P100358" s="63"/>
      <c r="Q100358" s="63"/>
    </row>
    <row r="100359" spans="16:17">
      <c r="P100359" s="63"/>
      <c r="Q100359" s="63"/>
    </row>
    <row r="100360" spans="16:17">
      <c r="P100360" s="63"/>
      <c r="Q100360" s="63"/>
    </row>
    <row r="100361" spans="16:17">
      <c r="P100361" s="63"/>
      <c r="Q100361" s="63"/>
    </row>
    <row r="100362" spans="16:17">
      <c r="P100362" s="63"/>
      <c r="Q100362" s="63"/>
    </row>
    <row r="100363" spans="16:17">
      <c r="P100363" s="63"/>
      <c r="Q100363" s="63"/>
    </row>
    <row r="100364" spans="16:17">
      <c r="P100364" s="63"/>
      <c r="Q100364" s="63"/>
    </row>
    <row r="100365" spans="16:17">
      <c r="P100365" s="63"/>
      <c r="Q100365" s="63"/>
    </row>
    <row r="100366" spans="16:17">
      <c r="P100366" s="63"/>
      <c r="Q100366" s="63"/>
    </row>
    <row r="100367" spans="16:17">
      <c r="P100367" s="63"/>
      <c r="Q100367" s="63"/>
    </row>
    <row r="100368" spans="16:17">
      <c r="P100368" s="63"/>
      <c r="Q100368" s="63"/>
    </row>
    <row r="100369" spans="16:17">
      <c r="P100369" s="63"/>
      <c r="Q100369" s="63"/>
    </row>
    <row r="100370" spans="16:17">
      <c r="P100370" s="63"/>
      <c r="Q100370" s="63"/>
    </row>
    <row r="100371" spans="16:17">
      <c r="P100371" s="63"/>
      <c r="Q100371" s="63"/>
    </row>
    <row r="100372" spans="16:17">
      <c r="P100372" s="63"/>
      <c r="Q100372" s="63"/>
    </row>
    <row r="100373" spans="16:17">
      <c r="P100373" s="63"/>
      <c r="Q100373" s="63"/>
    </row>
    <row r="100374" spans="16:17">
      <c r="P100374" s="63"/>
      <c r="Q100374" s="63"/>
    </row>
    <row r="100375" spans="16:17">
      <c r="P100375" s="63"/>
      <c r="Q100375" s="63"/>
    </row>
    <row r="100376" spans="16:17">
      <c r="P100376" s="63"/>
      <c r="Q100376" s="63"/>
    </row>
    <row r="100377" spans="16:17">
      <c r="P100377" s="63"/>
      <c r="Q100377" s="63"/>
    </row>
    <row r="100378" spans="16:17">
      <c r="P100378" s="63"/>
      <c r="Q100378" s="63"/>
    </row>
    <row r="100379" spans="16:17">
      <c r="P100379" s="63"/>
      <c r="Q100379" s="63"/>
    </row>
    <row r="100380" spans="16:17">
      <c r="P100380" s="63"/>
      <c r="Q100380" s="63"/>
    </row>
    <row r="100381" spans="16:17">
      <c r="P100381" s="63"/>
      <c r="Q100381" s="63"/>
    </row>
    <row r="100382" spans="16:17">
      <c r="P100382" s="63"/>
      <c r="Q100382" s="63"/>
    </row>
    <row r="100383" spans="16:17">
      <c r="P100383" s="63"/>
      <c r="Q100383" s="63"/>
    </row>
    <row r="100384" spans="16:17">
      <c r="P100384" s="63"/>
      <c r="Q100384" s="63"/>
    </row>
    <row r="100385" spans="16:17">
      <c r="P100385" s="63"/>
      <c r="Q100385" s="63"/>
    </row>
    <row r="100386" spans="16:17">
      <c r="P100386" s="63"/>
      <c r="Q100386" s="63"/>
    </row>
    <row r="100387" spans="16:17">
      <c r="P100387" s="63"/>
      <c r="Q100387" s="63"/>
    </row>
    <row r="100388" spans="16:17">
      <c r="P100388" s="63"/>
      <c r="Q100388" s="63"/>
    </row>
    <row r="100389" spans="16:17">
      <c r="P100389" s="63"/>
      <c r="Q100389" s="63"/>
    </row>
    <row r="100390" spans="16:17">
      <c r="P100390" s="63"/>
      <c r="Q100390" s="63"/>
    </row>
    <row r="100391" spans="16:17">
      <c r="P100391" s="63"/>
      <c r="Q100391" s="63"/>
    </row>
    <row r="100392" spans="16:17">
      <c r="P100392" s="63"/>
      <c r="Q100392" s="63"/>
    </row>
    <row r="100393" spans="16:17">
      <c r="P100393" s="63"/>
      <c r="Q100393" s="63"/>
    </row>
    <row r="100394" spans="16:17">
      <c r="P100394" s="63"/>
      <c r="Q100394" s="63"/>
    </row>
    <row r="100395" spans="16:17">
      <c r="P100395" s="63"/>
      <c r="Q100395" s="63"/>
    </row>
    <row r="100396" spans="16:17">
      <c r="P100396" s="63"/>
      <c r="Q100396" s="63"/>
    </row>
    <row r="100397" spans="16:17">
      <c r="P100397" s="63"/>
      <c r="Q100397" s="63"/>
    </row>
    <row r="100398" spans="16:17">
      <c r="P100398" s="63"/>
      <c r="Q100398" s="63"/>
    </row>
    <row r="100399" spans="16:17">
      <c r="P100399" s="63"/>
      <c r="Q100399" s="63"/>
    </row>
    <row r="100400" spans="16:17">
      <c r="P100400" s="63"/>
      <c r="Q100400" s="63"/>
    </row>
    <row r="100401" spans="16:17">
      <c r="P100401" s="63"/>
      <c r="Q100401" s="63"/>
    </row>
    <row r="100402" spans="16:17">
      <c r="P100402" s="63"/>
      <c r="Q100402" s="63"/>
    </row>
    <row r="100403" spans="16:17">
      <c r="P100403" s="63"/>
      <c r="Q100403" s="63"/>
    </row>
    <row r="100404" spans="16:17">
      <c r="P100404" s="63"/>
      <c r="Q100404" s="63"/>
    </row>
    <row r="100405" spans="16:17">
      <c r="P100405" s="63"/>
      <c r="Q100405" s="63"/>
    </row>
    <row r="100406" spans="16:17">
      <c r="P100406" s="63"/>
      <c r="Q100406" s="63"/>
    </row>
    <row r="100407" spans="16:17">
      <c r="P100407" s="63"/>
      <c r="Q100407" s="63"/>
    </row>
    <row r="100408" spans="16:17">
      <c r="P100408" s="63"/>
      <c r="Q100408" s="63"/>
    </row>
    <row r="100409" spans="16:17">
      <c r="P100409" s="63"/>
      <c r="Q100409" s="63"/>
    </row>
    <row r="100410" spans="16:17">
      <c r="P100410" s="63"/>
      <c r="Q100410" s="63"/>
    </row>
    <row r="100411" spans="16:17">
      <c r="P100411" s="63"/>
      <c r="Q100411" s="63"/>
    </row>
    <row r="100412" spans="16:17">
      <c r="P100412" s="63"/>
      <c r="Q100412" s="63"/>
    </row>
    <row r="100413" spans="16:17">
      <c r="P100413" s="63"/>
      <c r="Q100413" s="63"/>
    </row>
    <row r="100414" spans="16:17">
      <c r="P100414" s="63"/>
      <c r="Q100414" s="63"/>
    </row>
    <row r="100415" spans="16:17">
      <c r="P100415" s="63"/>
      <c r="Q100415" s="63"/>
    </row>
    <row r="100416" spans="16:17">
      <c r="P100416" s="63"/>
      <c r="Q100416" s="63"/>
    </row>
    <row r="100417" spans="16:17">
      <c r="P100417" s="63"/>
      <c r="Q100417" s="63"/>
    </row>
    <row r="100418" spans="16:17">
      <c r="P100418" s="63"/>
      <c r="Q100418" s="63"/>
    </row>
    <row r="100419" spans="16:17">
      <c r="P100419" s="63"/>
      <c r="Q100419" s="63"/>
    </row>
    <row r="100420" spans="16:17">
      <c r="P100420" s="63"/>
      <c r="Q100420" s="63"/>
    </row>
    <row r="100421" spans="16:17">
      <c r="P100421" s="63"/>
      <c r="Q100421" s="63"/>
    </row>
    <row r="100422" spans="16:17">
      <c r="P100422" s="63"/>
      <c r="Q100422" s="63"/>
    </row>
    <row r="100423" spans="16:17">
      <c r="P100423" s="63"/>
      <c r="Q100423" s="63"/>
    </row>
    <row r="100424" spans="16:17">
      <c r="P100424" s="63"/>
      <c r="Q100424" s="63"/>
    </row>
    <row r="100425" spans="16:17">
      <c r="P100425" s="63"/>
      <c r="Q100425" s="63"/>
    </row>
    <row r="100426" spans="16:17">
      <c r="P100426" s="63"/>
      <c r="Q100426" s="63"/>
    </row>
    <row r="100427" spans="16:17">
      <c r="P100427" s="63"/>
      <c r="Q100427" s="63"/>
    </row>
    <row r="100428" spans="16:17">
      <c r="P100428" s="63"/>
      <c r="Q100428" s="63"/>
    </row>
    <row r="100429" spans="16:17">
      <c r="P100429" s="63"/>
      <c r="Q100429" s="63"/>
    </row>
    <row r="100430" spans="16:17">
      <c r="P100430" s="63"/>
      <c r="Q100430" s="63"/>
    </row>
    <row r="100431" spans="16:17">
      <c r="P100431" s="63"/>
      <c r="Q100431" s="63"/>
    </row>
    <row r="100432" spans="16:17">
      <c r="P100432" s="63"/>
      <c r="Q100432" s="63"/>
    </row>
    <row r="100433" spans="16:17">
      <c r="P100433" s="63"/>
      <c r="Q100433" s="63"/>
    </row>
    <row r="100434" spans="16:17">
      <c r="P100434" s="63"/>
      <c r="Q100434" s="63"/>
    </row>
    <row r="100435" spans="16:17">
      <c r="P100435" s="63"/>
      <c r="Q100435" s="63"/>
    </row>
    <row r="100436" spans="16:17">
      <c r="P100436" s="63"/>
      <c r="Q100436" s="63"/>
    </row>
    <row r="100437" spans="16:17">
      <c r="P100437" s="63"/>
      <c r="Q100437" s="63"/>
    </row>
    <row r="100438" spans="16:17">
      <c r="P100438" s="63"/>
      <c r="Q100438" s="63"/>
    </row>
    <row r="100439" spans="16:17">
      <c r="P100439" s="63"/>
      <c r="Q100439" s="63"/>
    </row>
    <row r="100440" spans="16:17">
      <c r="P100440" s="63"/>
      <c r="Q100440" s="63"/>
    </row>
    <row r="100441" spans="16:17">
      <c r="P100441" s="63"/>
      <c r="Q100441" s="63"/>
    </row>
    <row r="100442" spans="16:17">
      <c r="P100442" s="63"/>
      <c r="Q100442" s="63"/>
    </row>
    <row r="100443" spans="16:17">
      <c r="P100443" s="63"/>
      <c r="Q100443" s="63"/>
    </row>
    <row r="100444" spans="16:17">
      <c r="P100444" s="63"/>
      <c r="Q100444" s="63"/>
    </row>
    <row r="100445" spans="16:17">
      <c r="P100445" s="63"/>
      <c r="Q100445" s="63"/>
    </row>
    <row r="100446" spans="16:17">
      <c r="P100446" s="63"/>
      <c r="Q100446" s="63"/>
    </row>
    <row r="100447" spans="16:17">
      <c r="P100447" s="63"/>
      <c r="Q100447" s="63"/>
    </row>
    <row r="100448" spans="16:17">
      <c r="P100448" s="63"/>
      <c r="Q100448" s="63"/>
    </row>
    <row r="100449" spans="16:17">
      <c r="P100449" s="63"/>
      <c r="Q100449" s="63"/>
    </row>
    <row r="100450" spans="16:17">
      <c r="P100450" s="63"/>
      <c r="Q100450" s="63"/>
    </row>
    <row r="100451" spans="16:17">
      <c r="P100451" s="63"/>
      <c r="Q100451" s="63"/>
    </row>
    <row r="100452" spans="16:17">
      <c r="P100452" s="63"/>
      <c r="Q100452" s="63"/>
    </row>
    <row r="100453" spans="16:17">
      <c r="P100453" s="63"/>
      <c r="Q100453" s="63"/>
    </row>
    <row r="100454" spans="16:17">
      <c r="P100454" s="63"/>
      <c r="Q100454" s="63"/>
    </row>
    <row r="100455" spans="16:17">
      <c r="P100455" s="63"/>
      <c r="Q100455" s="63"/>
    </row>
    <row r="100456" spans="16:17">
      <c r="P100456" s="63"/>
      <c r="Q100456" s="63"/>
    </row>
    <row r="100457" spans="16:17">
      <c r="P100457" s="63"/>
      <c r="Q100457" s="63"/>
    </row>
    <row r="100458" spans="16:17">
      <c r="P100458" s="63"/>
      <c r="Q100458" s="63"/>
    </row>
    <row r="100459" spans="16:17">
      <c r="P100459" s="63"/>
      <c r="Q100459" s="63"/>
    </row>
    <row r="100460" spans="16:17">
      <c r="P100460" s="63"/>
      <c r="Q100460" s="63"/>
    </row>
    <row r="100461" spans="16:17">
      <c r="P100461" s="63"/>
      <c r="Q100461" s="63"/>
    </row>
    <row r="100462" spans="16:17">
      <c r="P100462" s="63"/>
      <c r="Q100462" s="63"/>
    </row>
    <row r="100463" spans="16:17">
      <c r="P100463" s="63"/>
      <c r="Q100463" s="63"/>
    </row>
    <row r="100464" spans="16:17">
      <c r="P100464" s="63"/>
      <c r="Q100464" s="63"/>
    </row>
    <row r="100465" spans="16:17">
      <c r="P100465" s="63"/>
      <c r="Q100465" s="63"/>
    </row>
    <row r="100466" spans="16:17">
      <c r="P100466" s="63"/>
      <c r="Q100466" s="63"/>
    </row>
    <row r="100467" spans="16:17">
      <c r="P100467" s="63"/>
      <c r="Q100467" s="63"/>
    </row>
    <row r="100468" spans="16:17">
      <c r="P100468" s="63"/>
      <c r="Q100468" s="63"/>
    </row>
    <row r="100469" spans="16:17">
      <c r="P100469" s="63"/>
      <c r="Q100469" s="63"/>
    </row>
    <row r="100470" spans="16:17">
      <c r="P100470" s="63"/>
      <c r="Q100470" s="63"/>
    </row>
    <row r="100471" spans="16:17">
      <c r="P100471" s="63"/>
      <c r="Q100471" s="63"/>
    </row>
    <row r="100472" spans="16:17">
      <c r="P100472" s="63"/>
      <c r="Q100472" s="63"/>
    </row>
    <row r="100473" spans="16:17">
      <c r="P100473" s="63"/>
      <c r="Q100473" s="63"/>
    </row>
    <row r="100474" spans="16:17">
      <c r="P100474" s="63"/>
      <c r="Q100474" s="63"/>
    </row>
    <row r="100475" spans="16:17">
      <c r="P100475" s="63"/>
      <c r="Q100475" s="63"/>
    </row>
    <row r="100476" spans="16:17">
      <c r="P100476" s="63"/>
      <c r="Q100476" s="63"/>
    </row>
    <row r="100477" spans="16:17">
      <c r="P100477" s="63"/>
      <c r="Q100477" s="63"/>
    </row>
    <row r="100478" spans="16:17">
      <c r="P100478" s="63"/>
      <c r="Q100478" s="63"/>
    </row>
    <row r="100479" spans="16:17">
      <c r="P100479" s="63"/>
      <c r="Q100479" s="63"/>
    </row>
    <row r="100480" spans="16:17">
      <c r="P100480" s="63"/>
      <c r="Q100480" s="63"/>
    </row>
    <row r="100481" spans="16:17">
      <c r="P100481" s="63"/>
      <c r="Q100481" s="63"/>
    </row>
    <row r="100482" spans="16:17">
      <c r="P100482" s="63"/>
      <c r="Q100482" s="63"/>
    </row>
    <row r="100483" spans="16:17">
      <c r="P100483" s="63"/>
      <c r="Q100483" s="63"/>
    </row>
    <row r="100484" spans="16:17">
      <c r="P100484" s="63"/>
      <c r="Q100484" s="63"/>
    </row>
    <row r="100485" spans="16:17">
      <c r="P100485" s="63"/>
      <c r="Q100485" s="63"/>
    </row>
    <row r="100486" spans="16:17">
      <c r="P100486" s="63"/>
      <c r="Q100486" s="63"/>
    </row>
    <row r="100487" spans="16:17">
      <c r="P100487" s="63"/>
      <c r="Q100487" s="63"/>
    </row>
    <row r="100488" spans="16:17">
      <c r="P100488" s="63"/>
      <c r="Q100488" s="63"/>
    </row>
    <row r="100489" spans="16:17">
      <c r="P100489" s="63"/>
      <c r="Q100489" s="63"/>
    </row>
    <row r="100490" spans="16:17">
      <c r="P100490" s="63"/>
      <c r="Q100490" s="63"/>
    </row>
    <row r="100491" spans="16:17">
      <c r="P100491" s="63"/>
      <c r="Q100491" s="63"/>
    </row>
    <row r="100492" spans="16:17">
      <c r="P100492" s="63"/>
      <c r="Q100492" s="63"/>
    </row>
    <row r="100493" spans="16:17">
      <c r="P100493" s="63"/>
      <c r="Q100493" s="63"/>
    </row>
    <row r="100494" spans="16:17">
      <c r="P100494" s="63"/>
      <c r="Q100494" s="63"/>
    </row>
    <row r="100495" spans="16:17">
      <c r="P100495" s="63"/>
      <c r="Q100495" s="63"/>
    </row>
    <row r="100496" spans="16:17">
      <c r="P100496" s="63"/>
      <c r="Q100496" s="63"/>
    </row>
    <row r="100497" spans="16:17">
      <c r="P100497" s="63"/>
      <c r="Q100497" s="63"/>
    </row>
    <row r="100498" spans="16:17">
      <c r="P100498" s="63"/>
      <c r="Q100498" s="63"/>
    </row>
    <row r="100499" spans="16:17">
      <c r="P100499" s="63"/>
      <c r="Q100499" s="63"/>
    </row>
    <row r="100500" spans="16:17">
      <c r="P100500" s="63"/>
      <c r="Q100500" s="63"/>
    </row>
    <row r="100501" spans="16:17">
      <c r="P100501" s="63"/>
      <c r="Q100501" s="63"/>
    </row>
    <row r="100502" spans="16:17">
      <c r="P100502" s="63"/>
      <c r="Q100502" s="63"/>
    </row>
    <row r="100503" spans="16:17">
      <c r="P100503" s="63"/>
      <c r="Q100503" s="63"/>
    </row>
    <row r="100504" spans="16:17">
      <c r="P100504" s="63"/>
      <c r="Q100504" s="63"/>
    </row>
    <row r="100505" spans="16:17">
      <c r="P100505" s="63"/>
      <c r="Q100505" s="63"/>
    </row>
    <row r="100506" spans="16:17">
      <c r="P100506" s="63"/>
      <c r="Q100506" s="63"/>
    </row>
    <row r="100507" spans="16:17">
      <c r="P100507" s="63"/>
      <c r="Q100507" s="63"/>
    </row>
    <row r="100508" spans="16:17">
      <c r="P100508" s="63"/>
      <c r="Q100508" s="63"/>
    </row>
    <row r="100509" spans="16:17">
      <c r="P100509" s="63"/>
      <c r="Q100509" s="63"/>
    </row>
    <row r="100510" spans="16:17">
      <c r="P100510" s="63"/>
      <c r="Q100510" s="63"/>
    </row>
    <row r="100511" spans="16:17">
      <c r="P100511" s="63"/>
      <c r="Q100511" s="63"/>
    </row>
    <row r="100512" spans="16:17">
      <c r="P100512" s="63"/>
      <c r="Q100512" s="63"/>
    </row>
    <row r="100513" spans="16:17">
      <c r="P100513" s="63"/>
      <c r="Q100513" s="63"/>
    </row>
    <row r="100514" spans="16:17">
      <c r="P100514" s="63"/>
      <c r="Q100514" s="63"/>
    </row>
    <row r="100515" spans="16:17">
      <c r="P100515" s="63"/>
      <c r="Q100515" s="63"/>
    </row>
    <row r="100516" spans="16:17">
      <c r="P100516" s="63"/>
      <c r="Q100516" s="63"/>
    </row>
    <row r="100517" spans="16:17">
      <c r="P100517" s="63"/>
      <c r="Q100517" s="63"/>
    </row>
    <row r="100518" spans="16:17">
      <c r="P100518" s="63"/>
      <c r="Q100518" s="63"/>
    </row>
    <row r="100519" spans="16:17">
      <c r="P100519" s="63"/>
      <c r="Q100519" s="63"/>
    </row>
    <row r="100520" spans="16:17">
      <c r="P100520" s="63"/>
      <c r="Q100520" s="63"/>
    </row>
    <row r="100521" spans="16:17">
      <c r="P100521" s="63"/>
      <c r="Q100521" s="63"/>
    </row>
    <row r="100522" spans="16:17">
      <c r="P100522" s="63"/>
      <c r="Q100522" s="63"/>
    </row>
    <row r="100523" spans="16:17">
      <c r="P100523" s="63"/>
      <c r="Q100523" s="63"/>
    </row>
    <row r="100524" spans="16:17">
      <c r="P100524" s="63"/>
      <c r="Q100524" s="63"/>
    </row>
    <row r="100525" spans="16:17">
      <c r="P100525" s="63"/>
      <c r="Q100525" s="63"/>
    </row>
    <row r="100526" spans="16:17">
      <c r="P100526" s="63"/>
      <c r="Q100526" s="63"/>
    </row>
    <row r="100527" spans="16:17">
      <c r="P100527" s="63"/>
      <c r="Q100527" s="63"/>
    </row>
    <row r="100528" spans="16:17">
      <c r="P100528" s="63"/>
      <c r="Q100528" s="63"/>
    </row>
    <row r="100529" spans="16:17">
      <c r="P100529" s="63"/>
      <c r="Q100529" s="63"/>
    </row>
    <row r="100530" spans="16:17">
      <c r="P100530" s="63"/>
      <c r="Q100530" s="63"/>
    </row>
    <row r="100531" spans="16:17">
      <c r="P100531" s="63"/>
      <c r="Q100531" s="63"/>
    </row>
    <row r="100532" spans="16:17">
      <c r="P100532" s="63"/>
      <c r="Q100532" s="63"/>
    </row>
    <row r="100533" spans="16:17">
      <c r="P100533" s="63"/>
      <c r="Q100533" s="63"/>
    </row>
    <row r="100534" spans="16:17">
      <c r="P100534" s="63"/>
      <c r="Q100534" s="63"/>
    </row>
    <row r="100535" spans="16:17">
      <c r="P100535" s="63"/>
      <c r="Q100535" s="63"/>
    </row>
    <row r="100536" spans="16:17">
      <c r="P100536" s="63"/>
      <c r="Q100536" s="63"/>
    </row>
    <row r="100537" spans="16:17">
      <c r="P100537" s="63"/>
      <c r="Q100537" s="63"/>
    </row>
    <row r="100538" spans="16:17">
      <c r="P100538" s="63"/>
      <c r="Q100538" s="63"/>
    </row>
    <row r="100539" spans="16:17">
      <c r="P100539" s="63"/>
      <c r="Q100539" s="63"/>
    </row>
    <row r="100540" spans="16:17">
      <c r="P100540" s="63"/>
      <c r="Q100540" s="63"/>
    </row>
    <row r="100541" spans="16:17">
      <c r="P100541" s="63"/>
      <c r="Q100541" s="63"/>
    </row>
    <row r="100542" spans="16:17">
      <c r="P100542" s="63"/>
      <c r="Q100542" s="63"/>
    </row>
    <row r="100543" spans="16:17">
      <c r="P100543" s="63"/>
      <c r="Q100543" s="63"/>
    </row>
    <row r="100544" spans="16:17">
      <c r="P100544" s="63"/>
      <c r="Q100544" s="63"/>
    </row>
    <row r="100545" spans="16:17">
      <c r="P100545" s="63"/>
      <c r="Q100545" s="63"/>
    </row>
    <row r="100546" spans="16:17">
      <c r="P100546" s="63"/>
      <c r="Q100546" s="63"/>
    </row>
    <row r="100547" spans="16:17">
      <c r="P100547" s="63"/>
      <c r="Q100547" s="63"/>
    </row>
    <row r="100548" spans="16:17">
      <c r="P100548" s="63"/>
      <c r="Q100548" s="63"/>
    </row>
    <row r="100549" spans="16:17">
      <c r="P100549" s="63"/>
      <c r="Q100549" s="63"/>
    </row>
    <row r="100550" spans="16:17">
      <c r="P100550" s="63"/>
      <c r="Q100550" s="63"/>
    </row>
    <row r="100551" spans="16:17">
      <c r="P100551" s="63"/>
      <c r="Q100551" s="63"/>
    </row>
    <row r="100552" spans="16:17">
      <c r="P100552" s="63"/>
      <c r="Q100552" s="63"/>
    </row>
    <row r="100553" spans="16:17">
      <c r="P100553" s="63"/>
      <c r="Q100553" s="63"/>
    </row>
    <row r="100554" spans="16:17">
      <c r="P100554" s="63"/>
      <c r="Q100554" s="63"/>
    </row>
    <row r="100555" spans="16:17">
      <c r="P100555" s="63"/>
      <c r="Q100555" s="63"/>
    </row>
    <row r="100556" spans="16:17">
      <c r="P100556" s="63"/>
      <c r="Q100556" s="63"/>
    </row>
    <row r="100557" spans="16:17">
      <c r="P100557" s="63"/>
      <c r="Q100557" s="63"/>
    </row>
    <row r="100558" spans="16:17">
      <c r="P100558" s="63"/>
      <c r="Q100558" s="63"/>
    </row>
    <row r="100559" spans="16:17">
      <c r="P100559" s="63"/>
      <c r="Q100559" s="63"/>
    </row>
    <row r="100560" spans="16:17">
      <c r="P100560" s="63"/>
      <c r="Q100560" s="63"/>
    </row>
    <row r="100561" spans="16:17">
      <c r="P100561" s="63"/>
      <c r="Q100561" s="63"/>
    </row>
    <row r="100562" spans="16:17">
      <c r="P100562" s="63"/>
      <c r="Q100562" s="63"/>
    </row>
    <row r="100563" spans="16:17">
      <c r="P100563" s="63"/>
      <c r="Q100563" s="63"/>
    </row>
    <row r="100564" spans="16:17">
      <c r="P100564" s="63"/>
      <c r="Q100564" s="63"/>
    </row>
    <row r="100565" spans="16:17">
      <c r="P100565" s="63"/>
      <c r="Q100565" s="63"/>
    </row>
    <row r="100566" spans="16:17">
      <c r="P100566" s="63"/>
      <c r="Q100566" s="63"/>
    </row>
    <row r="100567" spans="16:17">
      <c r="P100567" s="63"/>
      <c r="Q100567" s="63"/>
    </row>
    <row r="100568" spans="16:17">
      <c r="P100568" s="63"/>
      <c r="Q100568" s="63"/>
    </row>
    <row r="100569" spans="16:17">
      <c r="P100569" s="63"/>
      <c r="Q100569" s="63"/>
    </row>
    <row r="100570" spans="16:17">
      <c r="P100570" s="63"/>
      <c r="Q100570" s="63"/>
    </row>
    <row r="100571" spans="16:17">
      <c r="P100571" s="63"/>
      <c r="Q100571" s="63"/>
    </row>
    <row r="100572" spans="16:17">
      <c r="P100572" s="63"/>
      <c r="Q100572" s="63"/>
    </row>
    <row r="100573" spans="16:17">
      <c r="P100573" s="63"/>
      <c r="Q100573" s="63"/>
    </row>
    <row r="100574" spans="16:17">
      <c r="P100574" s="63"/>
      <c r="Q100574" s="63"/>
    </row>
    <row r="100575" spans="16:17">
      <c r="P100575" s="63"/>
      <c r="Q100575" s="63"/>
    </row>
    <row r="100576" spans="16:17">
      <c r="P100576" s="63"/>
      <c r="Q100576" s="63"/>
    </row>
    <row r="100577" spans="16:17">
      <c r="P100577" s="63"/>
      <c r="Q100577" s="63"/>
    </row>
    <row r="100578" spans="16:17">
      <c r="P100578" s="63"/>
      <c r="Q100578" s="63"/>
    </row>
    <row r="100579" spans="16:17">
      <c r="P100579" s="63"/>
      <c r="Q100579" s="63"/>
    </row>
    <row r="100580" spans="16:17">
      <c r="P100580" s="63"/>
      <c r="Q100580" s="63"/>
    </row>
    <row r="100581" spans="16:17">
      <c r="P100581" s="63"/>
      <c r="Q100581" s="63"/>
    </row>
    <row r="100582" spans="16:17">
      <c r="P100582" s="63"/>
      <c r="Q100582" s="63"/>
    </row>
    <row r="100583" spans="16:17">
      <c r="P100583" s="63"/>
      <c r="Q100583" s="63"/>
    </row>
    <row r="100584" spans="16:17">
      <c r="P100584" s="63"/>
      <c r="Q100584" s="63"/>
    </row>
    <row r="100585" spans="16:17">
      <c r="P100585" s="63"/>
      <c r="Q100585" s="63"/>
    </row>
    <row r="100586" spans="16:17">
      <c r="P100586" s="63"/>
      <c r="Q100586" s="63"/>
    </row>
    <row r="100587" spans="16:17">
      <c r="P100587" s="63"/>
      <c r="Q100587" s="63"/>
    </row>
    <row r="100588" spans="16:17">
      <c r="P100588" s="63"/>
      <c r="Q100588" s="63"/>
    </row>
    <row r="100589" spans="16:17">
      <c r="P100589" s="63"/>
      <c r="Q100589" s="63"/>
    </row>
    <row r="100590" spans="16:17">
      <c r="P100590" s="63"/>
      <c r="Q100590" s="63"/>
    </row>
    <row r="100591" spans="16:17">
      <c r="P100591" s="63"/>
      <c r="Q100591" s="63"/>
    </row>
    <row r="100592" spans="16:17">
      <c r="P100592" s="63"/>
      <c r="Q100592" s="63"/>
    </row>
    <row r="100593" spans="16:17">
      <c r="P100593" s="63"/>
      <c r="Q100593" s="63"/>
    </row>
    <row r="100594" spans="16:17">
      <c r="P100594" s="63"/>
      <c r="Q100594" s="63"/>
    </row>
    <row r="100595" spans="16:17">
      <c r="P100595" s="63"/>
      <c r="Q100595" s="63"/>
    </row>
    <row r="100596" spans="16:17">
      <c r="P100596" s="63"/>
      <c r="Q100596" s="63"/>
    </row>
    <row r="100597" spans="16:17">
      <c r="P100597" s="63"/>
      <c r="Q100597" s="63"/>
    </row>
    <row r="100598" spans="16:17">
      <c r="P100598" s="63"/>
      <c r="Q100598" s="63"/>
    </row>
    <row r="100599" spans="16:17">
      <c r="P100599" s="63"/>
      <c r="Q100599" s="63"/>
    </row>
    <row r="100600" spans="16:17">
      <c r="P100600" s="63"/>
      <c r="Q100600" s="63"/>
    </row>
    <row r="100601" spans="16:17">
      <c r="P100601" s="63"/>
      <c r="Q100601" s="63"/>
    </row>
    <row r="100602" spans="16:17">
      <c r="P100602" s="63"/>
      <c r="Q100602" s="63"/>
    </row>
    <row r="100603" spans="16:17">
      <c r="P100603" s="63"/>
      <c r="Q100603" s="63"/>
    </row>
    <row r="100604" spans="16:17">
      <c r="P100604" s="63"/>
      <c r="Q100604" s="63"/>
    </row>
    <row r="100605" spans="16:17">
      <c r="P100605" s="63"/>
      <c r="Q100605" s="63"/>
    </row>
    <row r="100606" spans="16:17">
      <c r="P100606" s="63"/>
      <c r="Q100606" s="63"/>
    </row>
    <row r="100607" spans="16:17">
      <c r="P100607" s="63"/>
      <c r="Q100607" s="63"/>
    </row>
    <row r="100608" spans="16:17">
      <c r="P100608" s="63"/>
      <c r="Q100608" s="63"/>
    </row>
    <row r="100609" spans="16:17">
      <c r="P100609" s="63"/>
      <c r="Q100609" s="63"/>
    </row>
    <row r="100610" spans="16:17">
      <c r="P100610" s="63"/>
      <c r="Q100610" s="63"/>
    </row>
    <row r="100611" spans="16:17">
      <c r="P100611" s="63"/>
      <c r="Q100611" s="63"/>
    </row>
    <row r="100612" spans="16:17">
      <c r="P100612" s="63"/>
      <c r="Q100612" s="63"/>
    </row>
    <row r="100613" spans="16:17">
      <c r="P100613" s="63"/>
      <c r="Q100613" s="63"/>
    </row>
    <row r="100614" spans="16:17">
      <c r="P100614" s="63"/>
      <c r="Q100614" s="63"/>
    </row>
    <row r="100615" spans="16:17">
      <c r="P100615" s="63"/>
      <c r="Q100615" s="63"/>
    </row>
    <row r="100616" spans="16:17">
      <c r="P100616" s="63"/>
      <c r="Q100616" s="63"/>
    </row>
    <row r="100617" spans="16:17">
      <c r="P100617" s="63"/>
      <c r="Q100617" s="63"/>
    </row>
    <row r="100618" spans="16:17">
      <c r="P100618" s="63"/>
      <c r="Q100618" s="63"/>
    </row>
    <row r="100619" spans="16:17">
      <c r="P100619" s="63"/>
      <c r="Q100619" s="63"/>
    </row>
    <row r="100620" spans="16:17">
      <c r="P100620" s="63"/>
      <c r="Q100620" s="63"/>
    </row>
    <row r="100621" spans="16:17">
      <c r="P100621" s="63"/>
      <c r="Q100621" s="63"/>
    </row>
    <row r="100622" spans="16:17">
      <c r="P100622" s="63"/>
      <c r="Q100622" s="63"/>
    </row>
    <row r="100623" spans="16:17">
      <c r="P100623" s="63"/>
      <c r="Q100623" s="63"/>
    </row>
    <row r="100624" spans="16:17">
      <c r="P100624" s="63"/>
      <c r="Q100624" s="63"/>
    </row>
    <row r="100625" spans="16:17">
      <c r="P100625" s="63"/>
      <c r="Q100625" s="63"/>
    </row>
    <row r="100626" spans="16:17">
      <c r="P100626" s="63"/>
      <c r="Q100626" s="63"/>
    </row>
    <row r="100627" spans="16:17">
      <c r="P100627" s="63"/>
      <c r="Q100627" s="63"/>
    </row>
    <row r="100628" spans="16:17">
      <c r="P100628" s="63"/>
      <c r="Q100628" s="63"/>
    </row>
    <row r="100629" spans="16:17">
      <c r="P100629" s="63"/>
      <c r="Q100629" s="63"/>
    </row>
    <row r="100630" spans="16:17">
      <c r="P100630" s="63"/>
      <c r="Q100630" s="63"/>
    </row>
    <row r="100631" spans="16:17">
      <c r="P100631" s="63"/>
      <c r="Q100631" s="63"/>
    </row>
    <row r="100632" spans="16:17">
      <c r="P100632" s="63"/>
      <c r="Q100632" s="63"/>
    </row>
    <row r="100633" spans="16:17">
      <c r="P100633" s="63"/>
      <c r="Q100633" s="63"/>
    </row>
    <row r="100634" spans="16:17">
      <c r="P100634" s="63"/>
      <c r="Q100634" s="63"/>
    </row>
    <row r="100635" spans="16:17">
      <c r="P100635" s="63"/>
      <c r="Q100635" s="63"/>
    </row>
    <row r="100636" spans="16:17">
      <c r="P100636" s="63"/>
      <c r="Q100636" s="63"/>
    </row>
    <row r="100637" spans="16:17">
      <c r="P100637" s="63"/>
      <c r="Q100637" s="63"/>
    </row>
    <row r="100638" spans="16:17">
      <c r="P100638" s="63"/>
      <c r="Q100638" s="63"/>
    </row>
    <row r="100639" spans="16:17">
      <c r="P100639" s="63"/>
      <c r="Q100639" s="63"/>
    </row>
    <row r="100640" spans="16:17">
      <c r="P100640" s="63"/>
      <c r="Q100640" s="63"/>
    </row>
    <row r="100641" spans="16:17">
      <c r="P100641" s="63"/>
      <c r="Q100641" s="63"/>
    </row>
    <row r="100642" spans="16:17">
      <c r="P100642" s="63"/>
      <c r="Q100642" s="63"/>
    </row>
    <row r="100643" spans="16:17">
      <c r="P100643" s="63"/>
      <c r="Q100643" s="63"/>
    </row>
    <row r="100644" spans="16:17">
      <c r="P100644" s="63"/>
      <c r="Q100644" s="63"/>
    </row>
    <row r="100645" spans="16:17">
      <c r="P100645" s="63"/>
      <c r="Q100645" s="63"/>
    </row>
    <row r="100646" spans="16:17">
      <c r="P100646" s="63"/>
      <c r="Q100646" s="63"/>
    </row>
    <row r="100647" spans="16:17">
      <c r="P100647" s="63"/>
      <c r="Q100647" s="63"/>
    </row>
    <row r="100648" spans="16:17">
      <c r="P100648" s="63"/>
      <c r="Q100648" s="63"/>
    </row>
    <row r="100649" spans="16:17">
      <c r="P100649" s="63"/>
      <c r="Q100649" s="63"/>
    </row>
    <row r="100650" spans="16:17">
      <c r="P100650" s="63"/>
      <c r="Q100650" s="63"/>
    </row>
    <row r="100651" spans="16:17">
      <c r="P100651" s="63"/>
      <c r="Q100651" s="63"/>
    </row>
    <row r="100652" spans="16:17">
      <c r="P100652" s="63"/>
      <c r="Q100652" s="63"/>
    </row>
    <row r="100653" spans="16:17">
      <c r="P100653" s="63"/>
      <c r="Q100653" s="63"/>
    </row>
    <row r="100654" spans="16:17">
      <c r="P100654" s="63"/>
      <c r="Q100654" s="63"/>
    </row>
    <row r="100655" spans="16:17">
      <c r="P100655" s="63"/>
      <c r="Q100655" s="63"/>
    </row>
    <row r="100656" spans="16:17">
      <c r="P100656" s="63"/>
      <c r="Q100656" s="63"/>
    </row>
    <row r="100657" spans="16:17">
      <c r="P100657" s="63"/>
      <c r="Q100657" s="63"/>
    </row>
    <row r="100658" spans="16:17">
      <c r="P100658" s="63"/>
      <c r="Q100658" s="63"/>
    </row>
    <row r="100659" spans="16:17">
      <c r="P100659" s="63"/>
      <c r="Q100659" s="63"/>
    </row>
    <row r="100660" spans="16:17">
      <c r="P100660" s="63"/>
      <c r="Q100660" s="63"/>
    </row>
    <row r="100661" spans="16:17">
      <c r="P100661" s="63"/>
      <c r="Q100661" s="63"/>
    </row>
    <row r="100662" spans="16:17">
      <c r="P100662" s="63"/>
      <c r="Q100662" s="63"/>
    </row>
    <row r="100663" spans="16:17">
      <c r="P100663" s="63"/>
      <c r="Q100663" s="63"/>
    </row>
    <row r="100664" spans="16:17">
      <c r="P100664" s="63"/>
      <c r="Q100664" s="63"/>
    </row>
    <row r="100665" spans="16:17">
      <c r="P100665" s="63"/>
      <c r="Q100665" s="63"/>
    </row>
    <row r="100666" spans="16:17">
      <c r="P100666" s="63"/>
      <c r="Q100666" s="63"/>
    </row>
    <row r="100667" spans="16:17">
      <c r="P100667" s="63"/>
      <c r="Q100667" s="63"/>
    </row>
    <row r="100668" spans="16:17">
      <c r="P100668" s="63"/>
      <c r="Q100668" s="63"/>
    </row>
    <row r="100669" spans="16:17">
      <c r="P100669" s="63"/>
      <c r="Q100669" s="63"/>
    </row>
    <row r="100670" spans="16:17">
      <c r="P100670" s="63"/>
      <c r="Q100670" s="63"/>
    </row>
    <row r="100671" spans="16:17">
      <c r="P100671" s="63"/>
      <c r="Q100671" s="63"/>
    </row>
    <row r="100672" spans="16:17">
      <c r="P100672" s="63"/>
      <c r="Q100672" s="63"/>
    </row>
    <row r="100673" spans="16:17">
      <c r="P100673" s="63"/>
      <c r="Q100673" s="63"/>
    </row>
    <row r="100674" spans="16:17">
      <c r="P100674" s="63"/>
      <c r="Q100674" s="63"/>
    </row>
    <row r="100675" spans="16:17">
      <c r="P100675" s="63"/>
      <c r="Q100675" s="63"/>
    </row>
    <row r="100676" spans="16:17">
      <c r="P100676" s="63"/>
      <c r="Q100676" s="63"/>
    </row>
    <row r="100677" spans="16:17">
      <c r="P100677" s="63"/>
      <c r="Q100677" s="63"/>
    </row>
    <row r="100678" spans="16:17">
      <c r="P100678" s="63"/>
      <c r="Q100678" s="63"/>
    </row>
    <row r="100679" spans="16:17">
      <c r="P100679" s="63"/>
      <c r="Q100679" s="63"/>
    </row>
    <row r="100680" spans="16:17">
      <c r="P100680" s="63"/>
      <c r="Q100680" s="63"/>
    </row>
    <row r="100681" spans="16:17">
      <c r="P100681" s="63"/>
      <c r="Q100681" s="63"/>
    </row>
    <row r="100682" spans="16:17">
      <c r="P100682" s="63"/>
      <c r="Q100682" s="63"/>
    </row>
    <row r="100683" spans="16:17">
      <c r="P100683" s="63"/>
      <c r="Q100683" s="63"/>
    </row>
    <row r="100684" spans="16:17">
      <c r="P100684" s="63"/>
      <c r="Q100684" s="63"/>
    </row>
    <row r="100685" spans="16:17">
      <c r="P100685" s="63"/>
      <c r="Q100685" s="63"/>
    </row>
    <row r="100686" spans="16:17">
      <c r="P100686" s="63"/>
      <c r="Q100686" s="63"/>
    </row>
    <row r="100687" spans="16:17">
      <c r="P100687" s="63"/>
      <c r="Q100687" s="63"/>
    </row>
    <row r="100688" spans="16:17">
      <c r="P100688" s="63"/>
      <c r="Q100688" s="63"/>
    </row>
    <row r="100689" spans="16:17">
      <c r="P100689" s="63"/>
      <c r="Q100689" s="63"/>
    </row>
    <row r="100690" spans="16:17">
      <c r="P100690" s="63"/>
      <c r="Q100690" s="63"/>
    </row>
    <row r="100691" spans="16:17">
      <c r="P100691" s="63"/>
      <c r="Q100691" s="63"/>
    </row>
    <row r="100692" spans="16:17">
      <c r="P100692" s="63"/>
      <c r="Q100692" s="63"/>
    </row>
    <row r="100693" spans="16:17">
      <c r="P100693" s="63"/>
      <c r="Q100693" s="63"/>
    </row>
    <row r="100694" spans="16:17">
      <c r="P100694" s="63"/>
      <c r="Q100694" s="63"/>
    </row>
    <row r="100695" spans="16:17">
      <c r="P100695" s="63"/>
      <c r="Q100695" s="63"/>
    </row>
    <row r="100696" spans="16:17">
      <c r="P100696" s="63"/>
      <c r="Q100696" s="63"/>
    </row>
    <row r="100697" spans="16:17">
      <c r="P100697" s="63"/>
      <c r="Q100697" s="63"/>
    </row>
    <row r="100698" spans="16:17">
      <c r="P100698" s="63"/>
      <c r="Q100698" s="63"/>
    </row>
    <row r="100699" spans="16:17">
      <c r="P100699" s="63"/>
      <c r="Q100699" s="63"/>
    </row>
    <row r="100700" spans="16:17">
      <c r="P100700" s="63"/>
      <c r="Q100700" s="63"/>
    </row>
    <row r="100701" spans="16:17">
      <c r="P100701" s="63"/>
      <c r="Q100701" s="63"/>
    </row>
    <row r="100702" spans="16:17">
      <c r="P100702" s="63"/>
      <c r="Q100702" s="63"/>
    </row>
    <row r="100703" spans="16:17">
      <c r="P100703" s="63"/>
      <c r="Q100703" s="63"/>
    </row>
    <row r="100704" spans="16:17">
      <c r="P100704" s="63"/>
      <c r="Q100704" s="63"/>
    </row>
    <row r="100705" spans="16:17">
      <c r="P100705" s="63"/>
      <c r="Q100705" s="63"/>
    </row>
    <row r="100706" spans="16:17">
      <c r="P100706" s="63"/>
      <c r="Q100706" s="63"/>
    </row>
    <row r="100707" spans="16:17">
      <c r="P100707" s="63"/>
      <c r="Q100707" s="63"/>
    </row>
    <row r="100708" spans="16:17">
      <c r="P100708" s="63"/>
      <c r="Q100708" s="63"/>
    </row>
    <row r="100709" spans="16:17">
      <c r="P100709" s="63"/>
      <c r="Q100709" s="63"/>
    </row>
    <row r="100710" spans="16:17">
      <c r="P100710" s="63"/>
      <c r="Q100710" s="63"/>
    </row>
    <row r="100711" spans="16:17">
      <c r="P100711" s="63"/>
      <c r="Q100711" s="63"/>
    </row>
    <row r="100712" spans="16:17">
      <c r="P100712" s="63"/>
      <c r="Q100712" s="63"/>
    </row>
    <row r="100713" spans="16:17">
      <c r="P100713" s="63"/>
      <c r="Q100713" s="63"/>
    </row>
    <row r="100714" spans="16:17">
      <c r="P100714" s="63"/>
      <c r="Q100714" s="63"/>
    </row>
    <row r="100715" spans="16:17">
      <c r="P100715" s="63"/>
      <c r="Q100715" s="63"/>
    </row>
    <row r="100716" spans="16:17">
      <c r="P100716" s="63"/>
      <c r="Q100716" s="63"/>
    </row>
    <row r="100717" spans="16:17">
      <c r="P100717" s="63"/>
      <c r="Q100717" s="63"/>
    </row>
    <row r="100718" spans="16:17">
      <c r="P100718" s="63"/>
      <c r="Q100718" s="63"/>
    </row>
    <row r="100719" spans="16:17">
      <c r="P100719" s="63"/>
      <c r="Q100719" s="63"/>
    </row>
    <row r="100720" spans="16:17">
      <c r="P100720" s="63"/>
      <c r="Q100720" s="63"/>
    </row>
    <row r="100721" spans="16:17">
      <c r="P100721" s="63"/>
      <c r="Q100721" s="63"/>
    </row>
    <row r="100722" spans="16:17">
      <c r="P100722" s="63"/>
      <c r="Q100722" s="63"/>
    </row>
    <row r="100723" spans="16:17">
      <c r="P100723" s="63"/>
      <c r="Q100723" s="63"/>
    </row>
    <row r="100724" spans="16:17">
      <c r="P100724" s="63"/>
      <c r="Q100724" s="63"/>
    </row>
    <row r="100725" spans="16:17">
      <c r="P100725" s="63"/>
      <c r="Q100725" s="63"/>
    </row>
    <row r="100726" spans="16:17">
      <c r="P100726" s="63"/>
      <c r="Q100726" s="63"/>
    </row>
    <row r="100727" spans="16:17">
      <c r="P100727" s="63"/>
      <c r="Q100727" s="63"/>
    </row>
    <row r="100728" spans="16:17">
      <c r="P100728" s="63"/>
      <c r="Q100728" s="63"/>
    </row>
    <row r="100729" spans="16:17">
      <c r="P100729" s="63"/>
      <c r="Q100729" s="63"/>
    </row>
    <row r="100730" spans="16:17">
      <c r="P100730" s="63"/>
      <c r="Q100730" s="63"/>
    </row>
    <row r="100731" spans="16:17">
      <c r="P100731" s="63"/>
      <c r="Q100731" s="63"/>
    </row>
    <row r="100732" spans="16:17">
      <c r="P100732" s="63"/>
      <c r="Q100732" s="63"/>
    </row>
    <row r="100733" spans="16:17">
      <c r="P100733" s="63"/>
      <c r="Q100733" s="63"/>
    </row>
    <row r="100734" spans="16:17">
      <c r="P100734" s="63"/>
      <c r="Q100734" s="63"/>
    </row>
    <row r="100735" spans="16:17">
      <c r="P100735" s="63"/>
      <c r="Q100735" s="63"/>
    </row>
    <row r="100736" spans="16:17">
      <c r="P100736" s="63"/>
      <c r="Q100736" s="63"/>
    </row>
    <row r="100737" spans="16:17">
      <c r="P100737" s="63"/>
      <c r="Q100737" s="63"/>
    </row>
    <row r="100738" spans="16:17">
      <c r="P100738" s="63"/>
      <c r="Q100738" s="63"/>
    </row>
    <row r="100739" spans="16:17">
      <c r="P100739" s="63"/>
      <c r="Q100739" s="63"/>
    </row>
    <row r="100740" spans="16:17">
      <c r="P100740" s="63"/>
      <c r="Q100740" s="63"/>
    </row>
    <row r="100741" spans="16:17">
      <c r="P100741" s="63"/>
      <c r="Q100741" s="63"/>
    </row>
    <row r="100742" spans="16:17">
      <c r="P100742" s="63"/>
      <c r="Q100742" s="63"/>
    </row>
    <row r="100743" spans="16:17">
      <c r="P100743" s="63"/>
      <c r="Q100743" s="63"/>
    </row>
    <row r="100744" spans="16:17">
      <c r="P100744" s="63"/>
      <c r="Q100744" s="63"/>
    </row>
    <row r="100745" spans="16:17">
      <c r="P100745" s="63"/>
      <c r="Q100745" s="63"/>
    </row>
    <row r="100746" spans="16:17">
      <c r="P100746" s="63"/>
      <c r="Q100746" s="63"/>
    </row>
    <row r="100747" spans="16:17">
      <c r="P100747" s="63"/>
      <c r="Q100747" s="63"/>
    </row>
    <row r="100748" spans="16:17">
      <c r="P100748" s="63"/>
      <c r="Q100748" s="63"/>
    </row>
    <row r="100749" spans="16:17">
      <c r="P100749" s="63"/>
      <c r="Q100749" s="63"/>
    </row>
    <row r="100750" spans="16:17">
      <c r="P100750" s="63"/>
      <c r="Q100750" s="63"/>
    </row>
    <row r="100751" spans="16:17">
      <c r="P100751" s="63"/>
      <c r="Q100751" s="63"/>
    </row>
    <row r="100752" spans="16:17">
      <c r="P100752" s="63"/>
      <c r="Q100752" s="63"/>
    </row>
    <row r="100753" spans="16:17">
      <c r="P100753" s="63"/>
      <c r="Q100753" s="63"/>
    </row>
    <row r="100754" spans="16:17">
      <c r="P100754" s="63"/>
      <c r="Q100754" s="63"/>
    </row>
    <row r="100755" spans="16:17">
      <c r="P100755" s="63"/>
      <c r="Q100755" s="63"/>
    </row>
    <row r="100756" spans="16:17">
      <c r="P100756" s="63"/>
      <c r="Q100756" s="63"/>
    </row>
    <row r="100757" spans="16:17">
      <c r="P100757" s="63"/>
      <c r="Q100757" s="63"/>
    </row>
    <row r="100758" spans="16:17">
      <c r="P100758" s="63"/>
      <c r="Q100758" s="63"/>
    </row>
    <row r="100759" spans="16:17">
      <c r="P100759" s="63"/>
      <c r="Q100759" s="63"/>
    </row>
    <row r="100760" spans="16:17">
      <c r="P100760" s="63"/>
      <c r="Q100760" s="63"/>
    </row>
    <row r="100761" spans="16:17">
      <c r="P100761" s="63"/>
      <c r="Q100761" s="63"/>
    </row>
    <row r="100762" spans="16:17">
      <c r="P100762" s="63"/>
      <c r="Q100762" s="63"/>
    </row>
    <row r="100763" spans="16:17">
      <c r="P100763" s="63"/>
      <c r="Q100763" s="63"/>
    </row>
    <row r="100764" spans="16:17">
      <c r="P100764" s="63"/>
      <c r="Q100764" s="63"/>
    </row>
    <row r="100765" spans="16:17">
      <c r="P100765" s="63"/>
      <c r="Q100765" s="63"/>
    </row>
    <row r="100766" spans="16:17">
      <c r="P100766" s="63"/>
      <c r="Q100766" s="63"/>
    </row>
    <row r="100767" spans="16:17">
      <c r="P100767" s="63"/>
      <c r="Q100767" s="63"/>
    </row>
    <row r="100768" spans="16:17">
      <c r="P100768" s="63"/>
      <c r="Q100768" s="63"/>
    </row>
    <row r="100769" spans="16:17">
      <c r="P100769" s="63"/>
      <c r="Q100769" s="63"/>
    </row>
    <row r="100770" spans="16:17">
      <c r="P100770" s="63"/>
      <c r="Q100770" s="63"/>
    </row>
    <row r="100771" spans="16:17">
      <c r="P100771" s="63"/>
      <c r="Q100771" s="63"/>
    </row>
    <row r="100772" spans="16:17">
      <c r="P100772" s="63"/>
      <c r="Q100772" s="63"/>
    </row>
    <row r="100773" spans="16:17">
      <c r="P100773" s="63"/>
      <c r="Q100773" s="63"/>
    </row>
    <row r="100774" spans="16:17">
      <c r="P100774" s="63"/>
      <c r="Q100774" s="63"/>
    </row>
    <row r="100775" spans="16:17">
      <c r="P100775" s="63"/>
      <c r="Q100775" s="63"/>
    </row>
    <row r="100776" spans="16:17">
      <c r="P100776" s="63"/>
      <c r="Q100776" s="63"/>
    </row>
    <row r="100777" spans="16:17">
      <c r="P100777" s="63"/>
      <c r="Q100777" s="63"/>
    </row>
    <row r="100778" spans="16:17">
      <c r="P100778" s="63"/>
      <c r="Q100778" s="63"/>
    </row>
    <row r="100779" spans="16:17">
      <c r="P100779" s="63"/>
      <c r="Q100779" s="63"/>
    </row>
    <row r="100780" spans="16:17">
      <c r="P100780" s="63"/>
      <c r="Q100780" s="63"/>
    </row>
    <row r="100781" spans="16:17">
      <c r="P100781" s="63"/>
      <c r="Q100781" s="63"/>
    </row>
    <row r="100782" spans="16:17">
      <c r="P100782" s="63"/>
      <c r="Q100782" s="63"/>
    </row>
    <row r="100783" spans="16:17">
      <c r="P100783" s="63"/>
      <c r="Q100783" s="63"/>
    </row>
    <row r="100784" spans="16:17">
      <c r="P100784" s="63"/>
      <c r="Q100784" s="63"/>
    </row>
    <row r="100785" spans="16:17">
      <c r="P100785" s="63"/>
      <c r="Q100785" s="63"/>
    </row>
    <row r="100786" spans="16:17">
      <c r="P100786" s="63"/>
      <c r="Q100786" s="63"/>
    </row>
    <row r="100787" spans="16:17">
      <c r="P100787" s="63"/>
      <c r="Q100787" s="63"/>
    </row>
    <row r="100788" spans="16:17">
      <c r="P100788" s="63"/>
      <c r="Q100788" s="63"/>
    </row>
    <row r="100789" spans="16:17">
      <c r="P100789" s="63"/>
      <c r="Q100789" s="63"/>
    </row>
    <row r="100790" spans="16:17">
      <c r="P100790" s="63"/>
      <c r="Q100790" s="63"/>
    </row>
    <row r="100791" spans="16:17">
      <c r="P100791" s="63"/>
      <c r="Q100791" s="63"/>
    </row>
    <row r="100792" spans="16:17">
      <c r="P100792" s="63"/>
      <c r="Q100792" s="63"/>
    </row>
    <row r="100793" spans="16:17">
      <c r="P100793" s="63"/>
      <c r="Q100793" s="63"/>
    </row>
    <row r="100794" spans="16:17">
      <c r="P100794" s="63"/>
      <c r="Q100794" s="63"/>
    </row>
    <row r="100795" spans="16:17">
      <c r="P100795" s="63"/>
      <c r="Q100795" s="63"/>
    </row>
    <row r="100796" spans="16:17">
      <c r="P100796" s="63"/>
      <c r="Q100796" s="63"/>
    </row>
    <row r="100797" spans="16:17">
      <c r="P100797" s="63"/>
      <c r="Q100797" s="63"/>
    </row>
    <row r="100798" spans="16:17">
      <c r="P100798" s="63"/>
      <c r="Q100798" s="63"/>
    </row>
    <row r="100799" spans="16:17">
      <c r="P100799" s="63"/>
      <c r="Q100799" s="63"/>
    </row>
    <row r="100800" spans="16:17">
      <c r="P100800" s="63"/>
      <c r="Q100800" s="63"/>
    </row>
    <row r="100801" spans="16:17">
      <c r="P100801" s="63"/>
      <c r="Q100801" s="63"/>
    </row>
    <row r="100802" spans="16:17">
      <c r="P100802" s="63"/>
      <c r="Q100802" s="63"/>
    </row>
    <row r="100803" spans="16:17">
      <c r="P100803" s="63"/>
      <c r="Q100803" s="63"/>
    </row>
    <row r="100804" spans="16:17">
      <c r="P100804" s="63"/>
      <c r="Q100804" s="63"/>
    </row>
    <row r="100805" spans="16:17">
      <c r="P100805" s="63"/>
      <c r="Q100805" s="63"/>
    </row>
    <row r="100806" spans="16:17">
      <c r="P100806" s="63"/>
      <c r="Q100806" s="63"/>
    </row>
    <row r="100807" spans="16:17">
      <c r="P100807" s="63"/>
      <c r="Q100807" s="63"/>
    </row>
    <row r="100808" spans="16:17">
      <c r="P100808" s="63"/>
      <c r="Q100808" s="63"/>
    </row>
    <row r="100809" spans="16:17">
      <c r="P100809" s="63"/>
      <c r="Q100809" s="63"/>
    </row>
    <row r="100810" spans="16:17">
      <c r="P100810" s="63"/>
      <c r="Q100810" s="63"/>
    </row>
    <row r="100811" spans="16:17">
      <c r="P100811" s="63"/>
      <c r="Q100811" s="63"/>
    </row>
    <row r="100812" spans="16:17">
      <c r="P100812" s="63"/>
      <c r="Q100812" s="63"/>
    </row>
    <row r="100813" spans="16:17">
      <c r="P100813" s="63"/>
      <c r="Q100813" s="63"/>
    </row>
    <row r="100814" spans="16:17">
      <c r="P100814" s="63"/>
      <c r="Q100814" s="63"/>
    </row>
    <row r="100815" spans="16:17">
      <c r="P100815" s="63"/>
      <c r="Q100815" s="63"/>
    </row>
    <row r="100816" spans="16:17">
      <c r="P100816" s="63"/>
      <c r="Q100816" s="63"/>
    </row>
    <row r="100817" spans="16:17">
      <c r="P100817" s="63"/>
      <c r="Q100817" s="63"/>
    </row>
    <row r="100818" spans="16:17">
      <c r="P100818" s="63"/>
      <c r="Q100818" s="63"/>
    </row>
    <row r="100819" spans="16:17">
      <c r="P100819" s="63"/>
      <c r="Q100819" s="63"/>
    </row>
    <row r="100820" spans="16:17">
      <c r="P100820" s="63"/>
      <c r="Q100820" s="63"/>
    </row>
    <row r="100821" spans="16:17">
      <c r="P100821" s="63"/>
      <c r="Q100821" s="63"/>
    </row>
    <row r="100822" spans="16:17">
      <c r="P100822" s="63"/>
      <c r="Q100822" s="63"/>
    </row>
    <row r="100823" spans="16:17">
      <c r="P100823" s="63"/>
      <c r="Q100823" s="63"/>
    </row>
    <row r="100824" spans="16:17">
      <c r="P100824" s="63"/>
      <c r="Q100824" s="63"/>
    </row>
    <row r="100825" spans="16:17">
      <c r="P100825" s="63"/>
      <c r="Q100825" s="63"/>
    </row>
    <row r="100826" spans="16:17">
      <c r="P100826" s="63"/>
      <c r="Q100826" s="63"/>
    </row>
    <row r="100827" spans="16:17">
      <c r="P100827" s="63"/>
      <c r="Q100827" s="63"/>
    </row>
    <row r="100828" spans="16:17">
      <c r="P100828" s="63"/>
      <c r="Q100828" s="63"/>
    </row>
    <row r="100829" spans="16:17">
      <c r="P100829" s="63"/>
      <c r="Q100829" s="63"/>
    </row>
    <row r="100830" spans="16:17">
      <c r="P100830" s="63"/>
      <c r="Q100830" s="63"/>
    </row>
    <row r="100831" spans="16:17">
      <c r="P100831" s="63"/>
      <c r="Q100831" s="63"/>
    </row>
    <row r="100832" spans="16:17">
      <c r="P100832" s="63"/>
      <c r="Q100832" s="63"/>
    </row>
    <row r="100833" spans="16:17">
      <c r="P100833" s="63"/>
      <c r="Q100833" s="63"/>
    </row>
    <row r="100834" spans="16:17">
      <c r="P100834" s="63"/>
      <c r="Q100834" s="63"/>
    </row>
    <row r="100835" spans="16:17">
      <c r="P100835" s="63"/>
      <c r="Q100835" s="63"/>
    </row>
    <row r="100836" spans="16:17">
      <c r="P100836" s="63"/>
      <c r="Q100836" s="63"/>
    </row>
    <row r="100837" spans="16:17">
      <c r="P100837" s="63"/>
      <c r="Q100837" s="63"/>
    </row>
    <row r="100838" spans="16:17">
      <c r="P100838" s="63"/>
      <c r="Q100838" s="63"/>
    </row>
    <row r="100839" spans="16:17">
      <c r="P100839" s="63"/>
      <c r="Q100839" s="63"/>
    </row>
    <row r="100840" spans="16:17">
      <c r="P100840" s="63"/>
      <c r="Q100840" s="63"/>
    </row>
    <row r="100841" spans="16:17">
      <c r="P100841" s="63"/>
      <c r="Q100841" s="63"/>
    </row>
    <row r="100842" spans="16:17">
      <c r="P100842" s="63"/>
      <c r="Q100842" s="63"/>
    </row>
    <row r="100843" spans="16:17">
      <c r="P100843" s="63"/>
      <c r="Q100843" s="63"/>
    </row>
    <row r="100844" spans="16:17">
      <c r="P100844" s="63"/>
      <c r="Q100844" s="63"/>
    </row>
    <row r="100845" spans="16:17">
      <c r="P100845" s="63"/>
      <c r="Q100845" s="63"/>
    </row>
    <row r="100846" spans="16:17">
      <c r="P100846" s="63"/>
      <c r="Q100846" s="63"/>
    </row>
    <row r="100847" spans="16:17">
      <c r="P100847" s="63"/>
      <c r="Q100847" s="63"/>
    </row>
    <row r="100848" spans="16:17">
      <c r="P100848" s="63"/>
      <c r="Q100848" s="63"/>
    </row>
    <row r="100849" spans="16:17">
      <c r="P100849" s="63"/>
      <c r="Q100849" s="63"/>
    </row>
    <row r="100850" spans="16:17">
      <c r="P100850" s="63"/>
      <c r="Q100850" s="63"/>
    </row>
    <row r="100851" spans="16:17">
      <c r="P100851" s="63"/>
      <c r="Q100851" s="63"/>
    </row>
    <row r="100852" spans="16:17">
      <c r="P100852" s="63"/>
      <c r="Q100852" s="63"/>
    </row>
    <row r="100853" spans="16:17">
      <c r="P100853" s="63"/>
      <c r="Q100853" s="63"/>
    </row>
    <row r="100854" spans="16:17">
      <c r="P100854" s="63"/>
      <c r="Q100854" s="63"/>
    </row>
    <row r="100855" spans="16:17">
      <c r="P100855" s="63"/>
      <c r="Q100855" s="63"/>
    </row>
    <row r="100856" spans="16:17">
      <c r="P100856" s="63"/>
      <c r="Q100856" s="63"/>
    </row>
    <row r="100857" spans="16:17">
      <c r="P100857" s="63"/>
      <c r="Q100857" s="63"/>
    </row>
    <row r="100858" spans="16:17">
      <c r="P100858" s="63"/>
      <c r="Q100858" s="63"/>
    </row>
    <row r="100859" spans="16:17">
      <c r="P100859" s="63"/>
      <c r="Q100859" s="63"/>
    </row>
    <row r="100860" spans="16:17">
      <c r="P100860" s="63"/>
      <c r="Q100860" s="63"/>
    </row>
    <row r="100861" spans="16:17">
      <c r="P100861" s="63"/>
      <c r="Q100861" s="63"/>
    </row>
    <row r="100862" spans="16:17">
      <c r="P100862" s="63"/>
      <c r="Q100862" s="63"/>
    </row>
    <row r="100863" spans="16:17">
      <c r="P100863" s="63"/>
      <c r="Q100863" s="63"/>
    </row>
    <row r="100864" spans="16:17">
      <c r="P100864" s="63"/>
      <c r="Q100864" s="63"/>
    </row>
    <row r="100865" spans="16:17">
      <c r="P100865" s="63"/>
      <c r="Q100865" s="63"/>
    </row>
    <row r="100866" spans="16:17">
      <c r="P100866" s="63"/>
      <c r="Q100866" s="63"/>
    </row>
    <row r="100867" spans="16:17">
      <c r="P100867" s="63"/>
      <c r="Q100867" s="63"/>
    </row>
    <row r="100868" spans="16:17">
      <c r="P100868" s="63"/>
      <c r="Q100868" s="63"/>
    </row>
    <row r="100869" spans="16:17">
      <c r="P100869" s="63"/>
      <c r="Q100869" s="63"/>
    </row>
    <row r="100870" spans="16:17">
      <c r="P100870" s="63"/>
      <c r="Q100870" s="63"/>
    </row>
    <row r="100871" spans="16:17">
      <c r="P100871" s="63"/>
      <c r="Q100871" s="63"/>
    </row>
    <row r="100872" spans="16:17">
      <c r="P100872" s="63"/>
      <c r="Q100872" s="63"/>
    </row>
    <row r="100873" spans="16:17">
      <c r="P100873" s="63"/>
      <c r="Q100873" s="63"/>
    </row>
    <row r="100874" spans="16:17">
      <c r="P100874" s="63"/>
      <c r="Q100874" s="63"/>
    </row>
    <row r="100875" spans="16:17">
      <c r="P100875" s="63"/>
      <c r="Q100875" s="63"/>
    </row>
    <row r="100876" spans="16:17">
      <c r="P100876" s="63"/>
      <c r="Q100876" s="63"/>
    </row>
    <row r="100877" spans="16:17">
      <c r="P100877" s="63"/>
      <c r="Q100877" s="63"/>
    </row>
    <row r="100878" spans="16:17">
      <c r="P100878" s="63"/>
      <c r="Q100878" s="63"/>
    </row>
    <row r="100879" spans="16:17">
      <c r="P100879" s="63"/>
      <c r="Q100879" s="63"/>
    </row>
    <row r="100880" spans="16:17">
      <c r="P100880" s="63"/>
      <c r="Q100880" s="63"/>
    </row>
    <row r="100881" spans="16:17">
      <c r="P100881" s="63"/>
      <c r="Q100881" s="63"/>
    </row>
    <row r="100882" spans="16:17">
      <c r="P100882" s="63"/>
      <c r="Q100882" s="63"/>
    </row>
    <row r="100883" spans="16:17">
      <c r="P100883" s="63"/>
      <c r="Q100883" s="63"/>
    </row>
    <row r="100884" spans="16:17">
      <c r="P100884" s="63"/>
      <c r="Q100884" s="63"/>
    </row>
    <row r="100885" spans="16:17">
      <c r="P100885" s="63"/>
      <c r="Q100885" s="63"/>
    </row>
    <row r="100886" spans="16:17">
      <c r="P100886" s="63"/>
      <c r="Q100886" s="63"/>
    </row>
    <row r="100887" spans="16:17">
      <c r="P100887" s="63"/>
      <c r="Q100887" s="63"/>
    </row>
    <row r="100888" spans="16:17">
      <c r="P100888" s="63"/>
      <c r="Q100888" s="63"/>
    </row>
    <row r="100889" spans="16:17">
      <c r="P100889" s="63"/>
      <c r="Q100889" s="63"/>
    </row>
    <row r="100890" spans="16:17">
      <c r="P100890" s="63"/>
      <c r="Q100890" s="63"/>
    </row>
    <row r="100891" spans="16:17">
      <c r="P100891" s="63"/>
      <c r="Q100891" s="63"/>
    </row>
    <row r="100892" spans="16:17">
      <c r="P100892" s="63"/>
      <c r="Q100892" s="63"/>
    </row>
    <row r="100893" spans="16:17">
      <c r="P100893" s="63"/>
      <c r="Q100893" s="63"/>
    </row>
    <row r="100894" spans="16:17">
      <c r="P100894" s="63"/>
      <c r="Q100894" s="63"/>
    </row>
    <row r="100895" spans="16:17">
      <c r="P100895" s="63"/>
      <c r="Q100895" s="63"/>
    </row>
    <row r="100896" spans="16:17">
      <c r="P100896" s="63"/>
      <c r="Q100896" s="63"/>
    </row>
    <row r="100897" spans="16:17">
      <c r="P100897" s="63"/>
      <c r="Q100897" s="63"/>
    </row>
    <row r="100898" spans="16:17">
      <c r="P100898" s="63"/>
      <c r="Q100898" s="63"/>
    </row>
    <row r="100899" spans="16:17">
      <c r="P100899" s="63"/>
      <c r="Q100899" s="63"/>
    </row>
    <row r="100900" spans="16:17">
      <c r="P100900" s="63"/>
      <c r="Q100900" s="63"/>
    </row>
    <row r="100901" spans="16:17">
      <c r="P100901" s="63"/>
      <c r="Q100901" s="63"/>
    </row>
    <row r="100902" spans="16:17">
      <c r="P100902" s="63"/>
      <c r="Q100902" s="63"/>
    </row>
    <row r="100903" spans="16:17">
      <c r="P100903" s="63"/>
      <c r="Q100903" s="63"/>
    </row>
    <row r="100904" spans="16:17">
      <c r="P100904" s="63"/>
      <c r="Q100904" s="63"/>
    </row>
    <row r="100905" spans="16:17">
      <c r="P100905" s="63"/>
      <c r="Q100905" s="63"/>
    </row>
    <row r="100906" spans="16:17">
      <c r="P100906" s="63"/>
      <c r="Q100906" s="63"/>
    </row>
    <row r="100907" spans="16:17">
      <c r="P100907" s="63"/>
      <c r="Q100907" s="63"/>
    </row>
    <row r="100908" spans="16:17">
      <c r="P100908" s="63"/>
      <c r="Q100908" s="63"/>
    </row>
    <row r="100909" spans="16:17">
      <c r="P100909" s="63"/>
      <c r="Q100909" s="63"/>
    </row>
    <row r="100910" spans="16:17">
      <c r="P100910" s="63"/>
      <c r="Q100910" s="63"/>
    </row>
    <row r="100911" spans="16:17">
      <c r="P100911" s="63"/>
      <c r="Q100911" s="63"/>
    </row>
    <row r="100912" spans="16:17">
      <c r="P100912" s="63"/>
      <c r="Q100912" s="63"/>
    </row>
    <row r="100913" spans="16:17">
      <c r="P100913" s="63"/>
      <c r="Q100913" s="63"/>
    </row>
    <row r="100914" spans="16:17">
      <c r="P100914" s="63"/>
      <c r="Q100914" s="63"/>
    </row>
    <row r="100915" spans="16:17">
      <c r="P100915" s="63"/>
      <c r="Q100915" s="63"/>
    </row>
    <row r="100916" spans="16:17">
      <c r="P100916" s="63"/>
      <c r="Q100916" s="63"/>
    </row>
    <row r="100917" spans="16:17">
      <c r="P100917" s="63"/>
      <c r="Q100917" s="63"/>
    </row>
    <row r="100918" spans="16:17">
      <c r="P100918" s="63"/>
      <c r="Q100918" s="63"/>
    </row>
    <row r="100919" spans="16:17">
      <c r="P100919" s="63"/>
      <c r="Q100919" s="63"/>
    </row>
    <row r="100920" spans="16:17">
      <c r="P100920" s="63"/>
      <c r="Q100920" s="63"/>
    </row>
    <row r="100921" spans="16:17">
      <c r="P100921" s="63"/>
      <c r="Q100921" s="63"/>
    </row>
    <row r="100922" spans="16:17">
      <c r="P100922" s="63"/>
      <c r="Q100922" s="63"/>
    </row>
    <row r="100923" spans="16:17">
      <c r="P100923" s="63"/>
      <c r="Q100923" s="63"/>
    </row>
    <row r="100924" spans="16:17">
      <c r="P100924" s="63"/>
      <c r="Q100924" s="63"/>
    </row>
    <row r="100925" spans="16:17">
      <c r="P100925" s="63"/>
      <c r="Q100925" s="63"/>
    </row>
    <row r="100926" spans="16:17">
      <c r="P100926" s="63"/>
      <c r="Q100926" s="63"/>
    </row>
    <row r="100927" spans="16:17">
      <c r="P100927" s="63"/>
      <c r="Q100927" s="63"/>
    </row>
    <row r="100928" spans="16:17">
      <c r="P100928" s="63"/>
      <c r="Q100928" s="63"/>
    </row>
    <row r="100929" spans="16:17">
      <c r="P100929" s="63"/>
      <c r="Q100929" s="63"/>
    </row>
    <row r="100930" spans="16:17">
      <c r="P100930" s="63"/>
      <c r="Q100930" s="63"/>
    </row>
    <row r="100931" spans="16:17">
      <c r="P100931" s="63"/>
      <c r="Q100931" s="63"/>
    </row>
    <row r="100932" spans="16:17">
      <c r="P100932" s="63"/>
      <c r="Q100932" s="63"/>
    </row>
    <row r="100933" spans="16:17">
      <c r="P100933" s="63"/>
      <c r="Q100933" s="63"/>
    </row>
    <row r="100934" spans="16:17">
      <c r="P100934" s="63"/>
      <c r="Q100934" s="63"/>
    </row>
    <row r="100935" spans="16:17">
      <c r="P100935" s="63"/>
      <c r="Q100935" s="63"/>
    </row>
    <row r="100936" spans="16:17">
      <c r="P100936" s="63"/>
      <c r="Q100936" s="63"/>
    </row>
    <row r="100937" spans="16:17">
      <c r="P100937" s="63"/>
      <c r="Q100937" s="63"/>
    </row>
    <row r="100938" spans="16:17">
      <c r="P100938" s="63"/>
      <c r="Q100938" s="63"/>
    </row>
    <row r="100939" spans="16:17">
      <c r="P100939" s="63"/>
      <c r="Q100939" s="63"/>
    </row>
    <row r="100940" spans="16:17">
      <c r="P100940" s="63"/>
      <c r="Q100940" s="63"/>
    </row>
    <row r="100941" spans="16:17">
      <c r="P100941" s="63"/>
      <c r="Q100941" s="63"/>
    </row>
    <row r="100942" spans="16:17">
      <c r="P100942" s="63"/>
      <c r="Q100942" s="63"/>
    </row>
    <row r="100943" spans="16:17">
      <c r="P100943" s="63"/>
      <c r="Q100943" s="63"/>
    </row>
    <row r="100944" spans="16:17">
      <c r="P100944" s="63"/>
      <c r="Q100944" s="63"/>
    </row>
    <row r="100945" spans="16:17">
      <c r="P100945" s="63"/>
      <c r="Q100945" s="63"/>
    </row>
    <row r="100946" spans="16:17">
      <c r="P100946" s="63"/>
      <c r="Q100946" s="63"/>
    </row>
    <row r="100947" spans="16:17">
      <c r="P100947" s="63"/>
      <c r="Q100947" s="63"/>
    </row>
    <row r="100948" spans="16:17">
      <c r="P100948" s="63"/>
      <c r="Q100948" s="63"/>
    </row>
    <row r="100949" spans="16:17">
      <c r="P100949" s="63"/>
      <c r="Q100949" s="63"/>
    </row>
    <row r="100950" spans="16:17">
      <c r="P100950" s="63"/>
      <c r="Q100950" s="63"/>
    </row>
    <row r="100951" spans="16:17">
      <c r="P100951" s="63"/>
      <c r="Q100951" s="63"/>
    </row>
    <row r="100952" spans="16:17">
      <c r="P100952" s="63"/>
      <c r="Q100952" s="63"/>
    </row>
    <row r="100953" spans="16:17">
      <c r="P100953" s="63"/>
      <c r="Q100953" s="63"/>
    </row>
    <row r="100954" spans="16:17">
      <c r="P100954" s="63"/>
      <c r="Q100954" s="63"/>
    </row>
    <row r="100955" spans="16:17">
      <c r="P100955" s="63"/>
      <c r="Q100955" s="63"/>
    </row>
    <row r="100956" spans="16:17">
      <c r="P100956" s="63"/>
      <c r="Q100956" s="63"/>
    </row>
    <row r="100957" spans="16:17">
      <c r="P100957" s="63"/>
      <c r="Q100957" s="63"/>
    </row>
    <row r="100958" spans="16:17">
      <c r="P100958" s="63"/>
      <c r="Q100958" s="63"/>
    </row>
    <row r="100959" spans="16:17">
      <c r="P100959" s="63"/>
      <c r="Q100959" s="63"/>
    </row>
    <row r="100960" spans="16:17">
      <c r="P100960" s="63"/>
      <c r="Q100960" s="63"/>
    </row>
    <row r="100961" spans="16:17">
      <c r="P100961" s="63"/>
      <c r="Q100961" s="63"/>
    </row>
    <row r="100962" spans="16:17">
      <c r="P100962" s="63"/>
      <c r="Q100962" s="63"/>
    </row>
    <row r="100963" spans="16:17">
      <c r="P100963" s="63"/>
      <c r="Q100963" s="63"/>
    </row>
    <row r="100964" spans="16:17">
      <c r="P100964" s="63"/>
      <c r="Q100964" s="63"/>
    </row>
    <row r="100965" spans="16:17">
      <c r="P100965" s="63"/>
      <c r="Q100965" s="63"/>
    </row>
    <row r="100966" spans="16:17">
      <c r="P100966" s="63"/>
      <c r="Q100966" s="63"/>
    </row>
    <row r="100967" spans="16:17">
      <c r="P100967" s="63"/>
      <c r="Q100967" s="63"/>
    </row>
    <row r="100968" spans="16:17">
      <c r="P100968" s="63"/>
      <c r="Q100968" s="63"/>
    </row>
    <row r="100969" spans="16:17">
      <c r="P100969" s="63"/>
      <c r="Q100969" s="63"/>
    </row>
    <row r="100970" spans="16:17">
      <c r="P100970" s="63"/>
      <c r="Q100970" s="63"/>
    </row>
    <row r="100971" spans="16:17">
      <c r="P100971" s="63"/>
      <c r="Q100971" s="63"/>
    </row>
    <row r="100972" spans="16:17">
      <c r="P100972" s="63"/>
      <c r="Q100972" s="63"/>
    </row>
    <row r="100973" spans="16:17">
      <c r="P100973" s="63"/>
      <c r="Q100973" s="63"/>
    </row>
    <row r="100974" spans="16:17">
      <c r="P100974" s="63"/>
      <c r="Q100974" s="63"/>
    </row>
    <row r="100975" spans="16:17">
      <c r="P100975" s="63"/>
      <c r="Q100975" s="63"/>
    </row>
    <row r="100976" spans="16:17">
      <c r="P100976" s="63"/>
      <c r="Q100976" s="63"/>
    </row>
    <row r="100977" spans="16:17">
      <c r="P100977" s="63"/>
      <c r="Q100977" s="63"/>
    </row>
    <row r="100978" spans="16:17">
      <c r="P100978" s="63"/>
      <c r="Q100978" s="63"/>
    </row>
    <row r="100979" spans="16:17">
      <c r="P100979" s="63"/>
      <c r="Q100979" s="63"/>
    </row>
    <row r="100980" spans="16:17">
      <c r="P100980" s="63"/>
      <c r="Q100980" s="63"/>
    </row>
    <row r="100981" spans="16:17">
      <c r="P100981" s="63"/>
      <c r="Q100981" s="63"/>
    </row>
    <row r="100982" spans="16:17">
      <c r="P100982" s="63"/>
      <c r="Q100982" s="63"/>
    </row>
    <row r="100983" spans="16:17">
      <c r="P100983" s="63"/>
      <c r="Q100983" s="63"/>
    </row>
    <row r="100984" spans="16:17">
      <c r="P100984" s="63"/>
      <c r="Q100984" s="63"/>
    </row>
    <row r="100985" spans="16:17">
      <c r="P100985" s="63"/>
      <c r="Q100985" s="63"/>
    </row>
    <row r="100986" spans="16:17">
      <c r="P100986" s="63"/>
      <c r="Q100986" s="63"/>
    </row>
    <row r="100987" spans="16:17">
      <c r="P100987" s="63"/>
      <c r="Q100987" s="63"/>
    </row>
    <row r="100988" spans="16:17">
      <c r="P100988" s="63"/>
      <c r="Q100988" s="63"/>
    </row>
    <row r="100989" spans="16:17">
      <c r="P100989" s="63"/>
      <c r="Q100989" s="63"/>
    </row>
    <row r="100990" spans="16:17">
      <c r="P100990" s="63"/>
      <c r="Q100990" s="63"/>
    </row>
    <row r="100991" spans="16:17">
      <c r="P100991" s="63"/>
      <c r="Q100991" s="63"/>
    </row>
    <row r="100992" spans="16:17">
      <c r="P100992" s="63"/>
      <c r="Q100992" s="63"/>
    </row>
    <row r="100993" spans="16:17">
      <c r="P100993" s="63"/>
      <c r="Q100993" s="63"/>
    </row>
    <row r="100994" spans="16:17">
      <c r="P100994" s="63"/>
      <c r="Q100994" s="63"/>
    </row>
    <row r="100995" spans="16:17">
      <c r="P100995" s="63"/>
      <c r="Q100995" s="63"/>
    </row>
    <row r="100996" spans="16:17">
      <c r="P100996" s="63"/>
      <c r="Q100996" s="63"/>
    </row>
    <row r="100997" spans="16:17">
      <c r="P100997" s="63"/>
      <c r="Q100997" s="63"/>
    </row>
    <row r="100998" spans="16:17">
      <c r="P100998" s="63"/>
      <c r="Q100998" s="63"/>
    </row>
    <row r="100999" spans="16:17">
      <c r="P100999" s="63"/>
      <c r="Q100999" s="63"/>
    </row>
    <row r="101000" spans="16:17">
      <c r="P101000" s="63"/>
      <c r="Q101000" s="63"/>
    </row>
    <row r="101001" spans="16:17">
      <c r="P101001" s="63"/>
      <c r="Q101001" s="63"/>
    </row>
    <row r="101002" spans="16:17">
      <c r="P101002" s="63"/>
      <c r="Q101002" s="63"/>
    </row>
    <row r="101003" spans="16:17">
      <c r="P101003" s="63"/>
      <c r="Q101003" s="63"/>
    </row>
    <row r="101004" spans="16:17">
      <c r="P101004" s="63"/>
      <c r="Q101004" s="63"/>
    </row>
    <row r="101005" spans="16:17">
      <c r="P101005" s="63"/>
      <c r="Q101005" s="63"/>
    </row>
    <row r="101006" spans="16:17">
      <c r="P101006" s="63"/>
      <c r="Q101006" s="63"/>
    </row>
    <row r="101007" spans="16:17">
      <c r="P101007" s="63"/>
      <c r="Q101007" s="63"/>
    </row>
    <row r="101008" spans="16:17">
      <c r="P101008" s="63"/>
      <c r="Q101008" s="63"/>
    </row>
    <row r="101009" spans="16:17">
      <c r="P101009" s="63"/>
      <c r="Q101009" s="63"/>
    </row>
    <row r="101010" spans="16:17">
      <c r="P101010" s="63"/>
      <c r="Q101010" s="63"/>
    </row>
    <row r="101011" spans="16:17">
      <c r="P101011" s="63"/>
      <c r="Q101011" s="63"/>
    </row>
    <row r="101012" spans="16:17">
      <c r="P101012" s="63"/>
      <c r="Q101012" s="63"/>
    </row>
    <row r="101013" spans="16:17">
      <c r="P101013" s="63"/>
      <c r="Q101013" s="63"/>
    </row>
    <row r="101014" spans="16:17">
      <c r="P101014" s="63"/>
      <c r="Q101014" s="63"/>
    </row>
    <row r="101015" spans="16:17">
      <c r="P101015" s="63"/>
      <c r="Q101015" s="63"/>
    </row>
    <row r="101016" spans="16:17">
      <c r="P101016" s="63"/>
      <c r="Q101016" s="63"/>
    </row>
    <row r="101017" spans="16:17">
      <c r="P101017" s="63"/>
      <c r="Q101017" s="63"/>
    </row>
    <row r="101018" spans="16:17">
      <c r="P101018" s="63"/>
      <c r="Q101018" s="63"/>
    </row>
    <row r="101019" spans="16:17">
      <c r="P101019" s="63"/>
      <c r="Q101019" s="63"/>
    </row>
    <row r="101020" spans="16:17">
      <c r="P101020" s="63"/>
      <c r="Q101020" s="63"/>
    </row>
    <row r="101021" spans="16:17">
      <c r="P101021" s="63"/>
      <c r="Q101021" s="63"/>
    </row>
    <row r="101022" spans="16:17">
      <c r="P101022" s="63"/>
      <c r="Q101022" s="63"/>
    </row>
    <row r="101023" spans="16:17">
      <c r="P101023" s="63"/>
      <c r="Q101023" s="63"/>
    </row>
    <row r="101024" spans="16:17">
      <c r="P101024" s="63"/>
      <c r="Q101024" s="63"/>
    </row>
    <row r="101025" spans="16:17">
      <c r="P101025" s="63"/>
      <c r="Q101025" s="63"/>
    </row>
    <row r="101026" spans="16:17">
      <c r="P101026" s="63"/>
      <c r="Q101026" s="63"/>
    </row>
    <row r="101027" spans="16:17">
      <c r="P101027" s="63"/>
      <c r="Q101027" s="63"/>
    </row>
    <row r="101028" spans="16:17">
      <c r="P101028" s="63"/>
      <c r="Q101028" s="63"/>
    </row>
    <row r="101029" spans="16:17">
      <c r="P101029" s="63"/>
      <c r="Q101029" s="63"/>
    </row>
    <row r="101030" spans="16:17">
      <c r="P101030" s="63"/>
      <c r="Q101030" s="63"/>
    </row>
    <row r="101031" spans="16:17">
      <c r="P101031" s="63"/>
      <c r="Q101031" s="63"/>
    </row>
    <row r="101032" spans="16:17">
      <c r="P101032" s="63"/>
      <c r="Q101032" s="63"/>
    </row>
    <row r="101033" spans="16:17">
      <c r="P101033" s="63"/>
      <c r="Q101033" s="63"/>
    </row>
    <row r="101034" spans="16:17">
      <c r="P101034" s="63"/>
      <c r="Q101034" s="63"/>
    </row>
    <row r="101035" spans="16:17">
      <c r="P101035" s="63"/>
      <c r="Q101035" s="63"/>
    </row>
    <row r="101036" spans="16:17">
      <c r="P101036" s="63"/>
      <c r="Q101036" s="63"/>
    </row>
    <row r="101037" spans="16:17">
      <c r="P101037" s="63"/>
      <c r="Q101037" s="63"/>
    </row>
    <row r="101038" spans="16:17">
      <c r="P101038" s="63"/>
      <c r="Q101038" s="63"/>
    </row>
    <row r="101039" spans="16:17">
      <c r="P101039" s="63"/>
      <c r="Q101039" s="63"/>
    </row>
    <row r="101040" spans="16:17">
      <c r="P101040" s="63"/>
      <c r="Q101040" s="63"/>
    </row>
    <row r="101041" spans="16:17">
      <c r="P101041" s="63"/>
      <c r="Q101041" s="63"/>
    </row>
    <row r="101042" spans="16:17">
      <c r="P101042" s="63"/>
      <c r="Q101042" s="63"/>
    </row>
    <row r="101043" spans="16:17">
      <c r="P101043" s="63"/>
      <c r="Q101043" s="63"/>
    </row>
    <row r="101044" spans="16:17">
      <c r="P101044" s="63"/>
      <c r="Q101044" s="63"/>
    </row>
    <row r="101045" spans="16:17">
      <c r="P101045" s="63"/>
      <c r="Q101045" s="63"/>
    </row>
    <row r="101046" spans="16:17">
      <c r="P101046" s="63"/>
      <c r="Q101046" s="63"/>
    </row>
    <row r="101047" spans="16:17">
      <c r="P101047" s="63"/>
      <c r="Q101047" s="63"/>
    </row>
    <row r="101048" spans="16:17">
      <c r="P101048" s="63"/>
      <c r="Q101048" s="63"/>
    </row>
    <row r="101049" spans="16:17">
      <c r="P101049" s="63"/>
      <c r="Q101049" s="63"/>
    </row>
    <row r="101050" spans="16:17">
      <c r="P101050" s="63"/>
      <c r="Q101050" s="63"/>
    </row>
    <row r="101051" spans="16:17">
      <c r="P101051" s="63"/>
      <c r="Q101051" s="63"/>
    </row>
    <row r="101052" spans="16:17">
      <c r="P101052" s="63"/>
      <c r="Q101052" s="63"/>
    </row>
    <row r="101053" spans="16:17">
      <c r="P101053" s="63"/>
      <c r="Q101053" s="63"/>
    </row>
    <row r="101054" spans="16:17">
      <c r="P101054" s="63"/>
      <c r="Q101054" s="63"/>
    </row>
    <row r="101055" spans="16:17">
      <c r="P101055" s="63"/>
      <c r="Q101055" s="63"/>
    </row>
    <row r="101056" spans="16:17">
      <c r="P101056" s="63"/>
      <c r="Q101056" s="63"/>
    </row>
    <row r="101057" spans="16:17">
      <c r="P101057" s="63"/>
      <c r="Q101057" s="63"/>
    </row>
    <row r="101058" spans="16:17">
      <c r="P101058" s="63"/>
      <c r="Q101058" s="63"/>
    </row>
    <row r="101059" spans="16:17">
      <c r="P101059" s="63"/>
      <c r="Q101059" s="63"/>
    </row>
    <row r="101060" spans="16:17">
      <c r="P101060" s="63"/>
      <c r="Q101060" s="63"/>
    </row>
    <row r="101061" spans="16:17">
      <c r="P101061" s="63"/>
      <c r="Q101061" s="63"/>
    </row>
    <row r="101062" spans="16:17">
      <c r="P101062" s="63"/>
      <c r="Q101062" s="63"/>
    </row>
    <row r="101063" spans="16:17">
      <c r="P101063" s="63"/>
      <c r="Q101063" s="63"/>
    </row>
    <row r="101064" spans="16:17">
      <c r="P101064" s="63"/>
      <c r="Q101064" s="63"/>
    </row>
    <row r="101065" spans="16:17">
      <c r="P101065" s="63"/>
      <c r="Q101065" s="63"/>
    </row>
    <row r="101066" spans="16:17">
      <c r="P101066" s="63"/>
      <c r="Q101066" s="63"/>
    </row>
    <row r="101067" spans="16:17">
      <c r="P101067" s="63"/>
      <c r="Q101067" s="63"/>
    </row>
    <row r="101068" spans="16:17">
      <c r="P101068" s="63"/>
      <c r="Q101068" s="63"/>
    </row>
    <row r="101069" spans="16:17">
      <c r="P101069" s="63"/>
      <c r="Q101069" s="63"/>
    </row>
    <row r="101070" spans="16:17">
      <c r="P101070" s="63"/>
      <c r="Q101070" s="63"/>
    </row>
    <row r="101071" spans="16:17">
      <c r="P101071" s="63"/>
      <c r="Q101071" s="63"/>
    </row>
    <row r="101072" spans="16:17">
      <c r="P101072" s="63"/>
      <c r="Q101072" s="63"/>
    </row>
    <row r="101073" spans="16:17">
      <c r="P101073" s="63"/>
      <c r="Q101073" s="63"/>
    </row>
    <row r="101074" spans="16:17">
      <c r="P101074" s="63"/>
      <c r="Q101074" s="63"/>
    </row>
    <row r="101075" spans="16:17">
      <c r="P101075" s="63"/>
      <c r="Q101075" s="63"/>
    </row>
    <row r="101076" spans="16:17">
      <c r="P101076" s="63"/>
      <c r="Q101076" s="63"/>
    </row>
    <row r="101077" spans="16:17">
      <c r="P101077" s="63"/>
      <c r="Q101077" s="63"/>
    </row>
    <row r="101078" spans="16:17">
      <c r="P101078" s="63"/>
      <c r="Q101078" s="63"/>
    </row>
    <row r="101079" spans="16:17">
      <c r="P101079" s="63"/>
      <c r="Q101079" s="63"/>
    </row>
    <row r="101080" spans="16:17">
      <c r="P101080" s="63"/>
      <c r="Q101080" s="63"/>
    </row>
    <row r="101081" spans="16:17">
      <c r="P101081" s="63"/>
      <c r="Q101081" s="63"/>
    </row>
    <row r="101082" spans="16:17">
      <c r="P101082" s="63"/>
      <c r="Q101082" s="63"/>
    </row>
    <row r="101083" spans="16:17">
      <c r="P101083" s="63"/>
      <c r="Q101083" s="63"/>
    </row>
    <row r="101084" spans="16:17">
      <c r="P101084" s="63"/>
      <c r="Q101084" s="63"/>
    </row>
    <row r="101085" spans="16:17">
      <c r="P101085" s="63"/>
      <c r="Q101085" s="63"/>
    </row>
    <row r="101086" spans="16:17">
      <c r="P101086" s="63"/>
      <c r="Q101086" s="63"/>
    </row>
    <row r="101087" spans="16:17">
      <c r="P101087" s="63"/>
      <c r="Q101087" s="63"/>
    </row>
    <row r="101088" spans="16:17">
      <c r="P101088" s="63"/>
      <c r="Q101088" s="63"/>
    </row>
    <row r="101089" spans="16:17">
      <c r="P101089" s="63"/>
      <c r="Q101089" s="63"/>
    </row>
    <row r="101090" spans="16:17">
      <c r="P101090" s="63"/>
      <c r="Q101090" s="63"/>
    </row>
    <row r="101091" spans="16:17">
      <c r="P101091" s="63"/>
      <c r="Q101091" s="63"/>
    </row>
    <row r="101092" spans="16:17">
      <c r="P101092" s="63"/>
      <c r="Q101092" s="63"/>
    </row>
    <row r="101093" spans="16:17">
      <c r="P101093" s="63"/>
      <c r="Q101093" s="63"/>
    </row>
    <row r="101094" spans="16:17">
      <c r="P101094" s="63"/>
      <c r="Q101094" s="63"/>
    </row>
    <row r="101095" spans="16:17">
      <c r="P101095" s="63"/>
      <c r="Q101095" s="63"/>
    </row>
    <row r="101096" spans="16:17">
      <c r="P101096" s="63"/>
      <c r="Q101096" s="63"/>
    </row>
    <row r="101097" spans="16:17">
      <c r="P101097" s="63"/>
      <c r="Q101097" s="63"/>
    </row>
    <row r="101098" spans="16:17">
      <c r="P101098" s="63"/>
      <c r="Q101098" s="63"/>
    </row>
    <row r="101099" spans="16:17">
      <c r="P101099" s="63"/>
      <c r="Q101099" s="63"/>
    </row>
    <row r="101100" spans="16:17">
      <c r="P101100" s="63"/>
      <c r="Q101100" s="63"/>
    </row>
    <row r="101101" spans="16:17">
      <c r="P101101" s="63"/>
      <c r="Q101101" s="63"/>
    </row>
    <row r="101102" spans="16:17">
      <c r="P101102" s="63"/>
      <c r="Q101102" s="63"/>
    </row>
    <row r="101103" spans="16:17">
      <c r="P101103" s="63"/>
      <c r="Q101103" s="63"/>
    </row>
    <row r="101104" spans="16:17">
      <c r="P101104" s="63"/>
      <c r="Q101104" s="63"/>
    </row>
    <row r="101105" spans="16:17">
      <c r="P101105" s="63"/>
      <c r="Q101105" s="63"/>
    </row>
    <row r="101106" spans="16:17">
      <c r="P101106" s="63"/>
      <c r="Q101106" s="63"/>
    </row>
    <row r="101107" spans="16:17">
      <c r="P101107" s="63"/>
      <c r="Q101107" s="63"/>
    </row>
    <row r="101108" spans="16:17">
      <c r="P101108" s="63"/>
      <c r="Q101108" s="63"/>
    </row>
    <row r="101109" spans="16:17">
      <c r="P101109" s="63"/>
      <c r="Q101109" s="63"/>
    </row>
    <row r="101110" spans="16:17">
      <c r="P101110" s="63"/>
      <c r="Q101110" s="63"/>
    </row>
    <row r="101111" spans="16:17">
      <c r="P101111" s="63"/>
      <c r="Q101111" s="63"/>
    </row>
    <row r="101112" spans="16:17">
      <c r="P101112" s="63"/>
      <c r="Q101112" s="63"/>
    </row>
    <row r="101113" spans="16:17">
      <c r="P101113" s="63"/>
      <c r="Q101113" s="63"/>
    </row>
    <row r="101114" spans="16:17">
      <c r="P101114" s="63"/>
      <c r="Q101114" s="63"/>
    </row>
    <row r="101115" spans="16:17">
      <c r="P101115" s="63"/>
      <c r="Q101115" s="63"/>
    </row>
    <row r="101116" spans="16:17">
      <c r="P101116" s="63"/>
      <c r="Q101116" s="63"/>
    </row>
    <row r="101117" spans="16:17">
      <c r="P101117" s="63"/>
      <c r="Q101117" s="63"/>
    </row>
    <row r="101118" spans="16:17">
      <c r="P101118" s="63"/>
      <c r="Q101118" s="63"/>
    </row>
    <row r="101119" spans="16:17">
      <c r="P101119" s="63"/>
      <c r="Q101119" s="63"/>
    </row>
    <row r="101120" spans="16:17">
      <c r="P101120" s="63"/>
      <c r="Q101120" s="63"/>
    </row>
    <row r="101121" spans="16:17">
      <c r="P101121" s="63"/>
      <c r="Q101121" s="63"/>
    </row>
    <row r="101122" spans="16:17">
      <c r="P101122" s="63"/>
      <c r="Q101122" s="63"/>
    </row>
    <row r="101123" spans="16:17">
      <c r="P101123" s="63"/>
      <c r="Q101123" s="63"/>
    </row>
    <row r="101124" spans="16:17">
      <c r="P101124" s="63"/>
      <c r="Q101124" s="63"/>
    </row>
    <row r="101125" spans="16:17">
      <c r="P101125" s="63"/>
      <c r="Q101125" s="63"/>
    </row>
    <row r="101126" spans="16:17">
      <c r="P101126" s="63"/>
      <c r="Q101126" s="63"/>
    </row>
    <row r="101127" spans="16:17">
      <c r="P101127" s="63"/>
      <c r="Q101127" s="63"/>
    </row>
    <row r="101128" spans="16:17">
      <c r="P101128" s="63"/>
      <c r="Q101128" s="63"/>
    </row>
    <row r="101129" spans="16:17">
      <c r="P101129" s="63"/>
      <c r="Q101129" s="63"/>
    </row>
    <row r="101130" spans="16:17">
      <c r="P101130" s="63"/>
      <c r="Q101130" s="63"/>
    </row>
    <row r="101131" spans="16:17">
      <c r="P101131" s="63"/>
      <c r="Q101131" s="63"/>
    </row>
    <row r="101132" spans="16:17">
      <c r="P101132" s="63"/>
      <c r="Q101132" s="63"/>
    </row>
    <row r="101133" spans="16:17">
      <c r="P101133" s="63"/>
      <c r="Q101133" s="63"/>
    </row>
    <row r="101134" spans="16:17">
      <c r="P101134" s="63"/>
      <c r="Q101134" s="63"/>
    </row>
    <row r="101135" spans="16:17">
      <c r="P101135" s="63"/>
      <c r="Q101135" s="63"/>
    </row>
    <row r="101136" spans="16:17">
      <c r="P101136" s="63"/>
      <c r="Q101136" s="63"/>
    </row>
    <row r="101137" spans="16:17">
      <c r="P101137" s="63"/>
      <c r="Q101137" s="63"/>
    </row>
    <row r="101138" spans="16:17">
      <c r="P101138" s="63"/>
      <c r="Q101138" s="63"/>
    </row>
    <row r="101139" spans="16:17">
      <c r="P101139" s="63"/>
      <c r="Q101139" s="63"/>
    </row>
    <row r="101140" spans="16:17">
      <c r="P101140" s="63"/>
      <c r="Q101140" s="63"/>
    </row>
    <row r="101141" spans="16:17">
      <c r="P101141" s="63"/>
      <c r="Q101141" s="63"/>
    </row>
    <row r="101142" spans="16:17">
      <c r="P101142" s="63"/>
      <c r="Q101142" s="63"/>
    </row>
    <row r="101143" spans="16:17">
      <c r="P101143" s="63"/>
      <c r="Q101143" s="63"/>
    </row>
    <row r="101144" spans="16:17">
      <c r="P101144" s="63"/>
      <c r="Q101144" s="63"/>
    </row>
    <row r="101145" spans="16:17">
      <c r="P101145" s="63"/>
      <c r="Q101145" s="63"/>
    </row>
    <row r="101146" spans="16:17">
      <c r="P101146" s="63"/>
      <c r="Q101146" s="63"/>
    </row>
    <row r="101147" spans="16:17">
      <c r="P101147" s="63"/>
      <c r="Q101147" s="63"/>
    </row>
    <row r="101148" spans="16:17">
      <c r="P101148" s="63"/>
      <c r="Q101148" s="63"/>
    </row>
    <row r="101149" spans="16:17">
      <c r="P101149" s="63"/>
      <c r="Q101149" s="63"/>
    </row>
    <row r="101150" spans="16:17">
      <c r="P101150" s="63"/>
      <c r="Q101150" s="63"/>
    </row>
    <row r="101151" spans="16:17">
      <c r="P101151" s="63"/>
      <c r="Q101151" s="63"/>
    </row>
    <row r="101152" spans="16:17">
      <c r="P101152" s="63"/>
      <c r="Q101152" s="63"/>
    </row>
    <row r="101153" spans="16:17">
      <c r="P101153" s="63"/>
      <c r="Q101153" s="63"/>
    </row>
    <row r="101154" spans="16:17">
      <c r="P101154" s="63"/>
      <c r="Q101154" s="63"/>
    </row>
    <row r="101155" spans="16:17">
      <c r="P101155" s="63"/>
      <c r="Q101155" s="63"/>
    </row>
    <row r="101156" spans="16:17">
      <c r="P101156" s="63"/>
      <c r="Q101156" s="63"/>
    </row>
    <row r="101157" spans="16:17">
      <c r="P101157" s="63"/>
      <c r="Q101157" s="63"/>
    </row>
    <row r="101158" spans="16:17">
      <c r="P101158" s="63"/>
      <c r="Q101158" s="63"/>
    </row>
    <row r="101159" spans="16:17">
      <c r="P101159" s="63"/>
      <c r="Q101159" s="63"/>
    </row>
    <row r="101160" spans="16:17">
      <c r="P101160" s="63"/>
      <c r="Q101160" s="63"/>
    </row>
    <row r="101161" spans="16:17">
      <c r="P101161" s="63"/>
      <c r="Q101161" s="63"/>
    </row>
    <row r="101162" spans="16:17">
      <c r="P101162" s="63"/>
      <c r="Q101162" s="63"/>
    </row>
    <row r="101163" spans="16:17">
      <c r="P101163" s="63"/>
      <c r="Q101163" s="63"/>
    </row>
    <row r="101164" spans="16:17">
      <c r="P101164" s="63"/>
      <c r="Q101164" s="63"/>
    </row>
    <row r="101165" spans="16:17">
      <c r="P101165" s="63"/>
      <c r="Q101165" s="63"/>
    </row>
    <row r="101166" spans="16:17">
      <c r="P101166" s="63"/>
      <c r="Q101166" s="63"/>
    </row>
    <row r="101167" spans="16:17">
      <c r="P101167" s="63"/>
      <c r="Q101167" s="63"/>
    </row>
    <row r="101168" spans="16:17">
      <c r="P101168" s="63"/>
      <c r="Q101168" s="63"/>
    </row>
    <row r="101169" spans="16:17">
      <c r="P101169" s="63"/>
      <c r="Q101169" s="63"/>
    </row>
    <row r="101170" spans="16:17">
      <c r="P101170" s="63"/>
      <c r="Q101170" s="63"/>
    </row>
    <row r="101171" spans="16:17">
      <c r="P101171" s="63"/>
      <c r="Q101171" s="63"/>
    </row>
    <row r="101172" spans="16:17">
      <c r="P101172" s="63"/>
      <c r="Q101172" s="63"/>
    </row>
    <row r="101173" spans="16:17">
      <c r="P101173" s="63"/>
      <c r="Q101173" s="63"/>
    </row>
    <row r="101174" spans="16:17">
      <c r="P101174" s="63"/>
      <c r="Q101174" s="63"/>
    </row>
    <row r="101175" spans="16:17">
      <c r="P101175" s="63"/>
      <c r="Q101175" s="63"/>
    </row>
    <row r="101176" spans="16:17">
      <c r="P101176" s="63"/>
      <c r="Q101176" s="63"/>
    </row>
    <row r="101177" spans="16:17">
      <c r="P101177" s="63"/>
      <c r="Q101177" s="63"/>
    </row>
    <row r="101178" spans="16:17">
      <c r="P101178" s="63"/>
      <c r="Q101178" s="63"/>
    </row>
    <row r="101179" spans="16:17">
      <c r="P101179" s="63"/>
      <c r="Q101179" s="63"/>
    </row>
    <row r="101180" spans="16:17">
      <c r="P101180" s="63"/>
      <c r="Q101180" s="63"/>
    </row>
    <row r="101181" spans="16:17">
      <c r="P101181" s="63"/>
      <c r="Q101181" s="63"/>
    </row>
    <row r="101182" spans="16:17">
      <c r="P101182" s="63"/>
      <c r="Q101182" s="63"/>
    </row>
    <row r="101183" spans="16:17">
      <c r="P101183" s="63"/>
      <c r="Q101183" s="63"/>
    </row>
    <row r="101184" spans="16:17">
      <c r="P101184" s="63"/>
      <c r="Q101184" s="63"/>
    </row>
    <row r="101185" spans="16:17">
      <c r="P101185" s="63"/>
      <c r="Q101185" s="63"/>
    </row>
    <row r="101186" spans="16:17">
      <c r="P101186" s="63"/>
      <c r="Q101186" s="63"/>
    </row>
    <row r="101187" spans="16:17">
      <c r="P101187" s="63"/>
      <c r="Q101187" s="63"/>
    </row>
    <row r="101188" spans="16:17">
      <c r="P101188" s="63"/>
      <c r="Q101188" s="63"/>
    </row>
    <row r="101189" spans="16:17">
      <c r="P101189" s="63"/>
      <c r="Q101189" s="63"/>
    </row>
    <row r="101190" spans="16:17">
      <c r="P101190" s="63"/>
      <c r="Q101190" s="63"/>
    </row>
    <row r="101191" spans="16:17">
      <c r="P101191" s="63"/>
      <c r="Q101191" s="63"/>
    </row>
    <row r="101192" spans="16:17">
      <c r="P101192" s="63"/>
      <c r="Q101192" s="63"/>
    </row>
    <row r="101193" spans="16:17">
      <c r="P101193" s="63"/>
      <c r="Q101193" s="63"/>
    </row>
    <row r="101194" spans="16:17">
      <c r="P101194" s="63"/>
      <c r="Q101194" s="63"/>
    </row>
    <row r="101195" spans="16:17">
      <c r="P101195" s="63"/>
      <c r="Q101195" s="63"/>
    </row>
    <row r="101196" spans="16:17">
      <c r="P101196" s="63"/>
      <c r="Q101196" s="63"/>
    </row>
    <row r="101197" spans="16:17">
      <c r="P101197" s="63"/>
      <c r="Q101197" s="63"/>
    </row>
    <row r="101198" spans="16:17">
      <c r="P101198" s="63"/>
      <c r="Q101198" s="63"/>
    </row>
    <row r="101199" spans="16:17">
      <c r="P101199" s="63"/>
      <c r="Q101199" s="63"/>
    </row>
    <row r="101200" spans="16:17">
      <c r="P101200" s="63"/>
      <c r="Q101200" s="63"/>
    </row>
    <row r="101201" spans="16:17">
      <c r="P101201" s="63"/>
      <c r="Q101201" s="63"/>
    </row>
    <row r="101202" spans="16:17">
      <c r="P101202" s="63"/>
      <c r="Q101202" s="63"/>
    </row>
    <row r="101203" spans="16:17">
      <c r="P101203" s="63"/>
      <c r="Q101203" s="63"/>
    </row>
    <row r="101204" spans="16:17">
      <c r="P101204" s="63"/>
      <c r="Q101204" s="63"/>
    </row>
    <row r="101205" spans="16:17">
      <c r="P101205" s="63"/>
      <c r="Q101205" s="63"/>
    </row>
    <row r="101206" spans="16:17">
      <c r="P101206" s="63"/>
      <c r="Q101206" s="63"/>
    </row>
    <row r="101207" spans="16:17">
      <c r="P101207" s="63"/>
      <c r="Q101207" s="63"/>
    </row>
    <row r="101208" spans="16:17">
      <c r="P101208" s="63"/>
      <c r="Q101208" s="63"/>
    </row>
    <row r="101209" spans="16:17">
      <c r="P101209" s="63"/>
      <c r="Q101209" s="63"/>
    </row>
    <row r="101210" spans="16:17">
      <c r="P101210" s="63"/>
      <c r="Q101210" s="63"/>
    </row>
    <row r="101211" spans="16:17">
      <c r="P101211" s="63"/>
      <c r="Q101211" s="63"/>
    </row>
    <row r="101212" spans="16:17">
      <c r="P101212" s="63"/>
      <c r="Q101212" s="63"/>
    </row>
    <row r="101213" spans="16:17">
      <c r="P101213" s="63"/>
      <c r="Q101213" s="63"/>
    </row>
    <row r="101214" spans="16:17">
      <c r="P101214" s="63"/>
      <c r="Q101214" s="63"/>
    </row>
    <row r="101215" spans="16:17">
      <c r="P101215" s="63"/>
      <c r="Q101215" s="63"/>
    </row>
    <row r="101216" spans="16:17">
      <c r="P101216" s="63"/>
      <c r="Q101216" s="63"/>
    </row>
    <row r="101217" spans="16:17">
      <c r="P101217" s="63"/>
      <c r="Q101217" s="63"/>
    </row>
    <row r="101218" spans="16:17">
      <c r="P101218" s="63"/>
      <c r="Q101218" s="63"/>
    </row>
    <row r="101219" spans="16:17">
      <c r="P101219" s="63"/>
      <c r="Q101219" s="63"/>
    </row>
    <row r="101220" spans="16:17">
      <c r="P101220" s="63"/>
      <c r="Q101220" s="63"/>
    </row>
    <row r="101221" spans="16:17">
      <c r="P101221" s="63"/>
      <c r="Q101221" s="63"/>
    </row>
    <row r="101222" spans="16:17">
      <c r="P101222" s="63"/>
      <c r="Q101222" s="63"/>
    </row>
    <row r="101223" spans="16:17">
      <c r="P101223" s="63"/>
      <c r="Q101223" s="63"/>
    </row>
    <row r="101224" spans="16:17">
      <c r="P101224" s="63"/>
      <c r="Q101224" s="63"/>
    </row>
    <row r="101225" spans="16:17">
      <c r="P101225" s="63"/>
      <c r="Q101225" s="63"/>
    </row>
    <row r="101226" spans="16:17">
      <c r="P101226" s="63"/>
      <c r="Q101226" s="63"/>
    </row>
    <row r="101227" spans="16:17">
      <c r="P101227" s="63"/>
      <c r="Q101227" s="63"/>
    </row>
    <row r="101228" spans="16:17">
      <c r="P101228" s="63"/>
      <c r="Q101228" s="63"/>
    </row>
    <row r="101229" spans="16:17">
      <c r="P101229" s="63"/>
      <c r="Q101229" s="63"/>
    </row>
    <row r="101230" spans="16:17">
      <c r="P101230" s="63"/>
      <c r="Q101230" s="63"/>
    </row>
    <row r="101231" spans="16:17">
      <c r="P101231" s="63"/>
      <c r="Q101231" s="63"/>
    </row>
    <row r="101232" spans="16:17">
      <c r="P101232" s="63"/>
      <c r="Q101232" s="63"/>
    </row>
    <row r="101233" spans="16:17">
      <c r="P101233" s="63"/>
      <c r="Q101233" s="63"/>
    </row>
    <row r="101234" spans="16:17">
      <c r="P101234" s="63"/>
      <c r="Q101234" s="63"/>
    </row>
    <row r="101235" spans="16:17">
      <c r="P101235" s="63"/>
      <c r="Q101235" s="63"/>
    </row>
    <row r="101236" spans="16:17">
      <c r="P101236" s="63"/>
      <c r="Q101236" s="63"/>
    </row>
    <row r="101237" spans="16:17">
      <c r="P101237" s="63"/>
      <c r="Q101237" s="63"/>
    </row>
    <row r="101238" spans="16:17">
      <c r="P101238" s="63"/>
      <c r="Q101238" s="63"/>
    </row>
    <row r="101239" spans="16:17">
      <c r="P101239" s="63"/>
      <c r="Q101239" s="63"/>
    </row>
    <row r="101240" spans="16:17">
      <c r="P101240" s="63"/>
      <c r="Q101240" s="63"/>
    </row>
    <row r="101241" spans="16:17">
      <c r="P101241" s="63"/>
      <c r="Q101241" s="63"/>
    </row>
    <row r="101242" spans="16:17">
      <c r="P101242" s="63"/>
      <c r="Q101242" s="63"/>
    </row>
    <row r="101243" spans="16:17">
      <c r="P101243" s="63"/>
      <c r="Q101243" s="63"/>
    </row>
    <row r="101244" spans="16:17">
      <c r="P101244" s="63"/>
      <c r="Q101244" s="63"/>
    </row>
    <row r="101245" spans="16:17">
      <c r="P101245" s="63"/>
      <c r="Q101245" s="63"/>
    </row>
    <row r="101246" spans="16:17">
      <c r="P101246" s="63"/>
      <c r="Q101246" s="63"/>
    </row>
    <row r="101247" spans="16:17">
      <c r="P101247" s="63"/>
      <c r="Q101247" s="63"/>
    </row>
    <row r="101248" spans="16:17">
      <c r="P101248" s="63"/>
      <c r="Q101248" s="63"/>
    </row>
    <row r="101249" spans="16:17">
      <c r="P101249" s="63"/>
      <c r="Q101249" s="63"/>
    </row>
    <row r="101250" spans="16:17">
      <c r="P101250" s="63"/>
      <c r="Q101250" s="63"/>
    </row>
    <row r="101251" spans="16:17">
      <c r="P101251" s="63"/>
      <c r="Q101251" s="63"/>
    </row>
    <row r="101252" spans="16:17">
      <c r="P101252" s="63"/>
      <c r="Q101252" s="63"/>
    </row>
    <row r="101253" spans="16:17">
      <c r="P101253" s="63"/>
      <c r="Q101253" s="63"/>
    </row>
    <row r="101254" spans="16:17">
      <c r="P101254" s="63"/>
      <c r="Q101254" s="63"/>
    </row>
    <row r="101255" spans="16:17">
      <c r="P101255" s="63"/>
      <c r="Q101255" s="63"/>
    </row>
    <row r="101256" spans="16:17">
      <c r="P101256" s="63"/>
      <c r="Q101256" s="63"/>
    </row>
    <row r="101257" spans="16:17">
      <c r="P101257" s="63"/>
      <c r="Q101257" s="63"/>
    </row>
    <row r="101258" spans="16:17">
      <c r="P101258" s="63"/>
      <c r="Q101258" s="63"/>
    </row>
    <row r="101259" spans="16:17">
      <c r="P101259" s="63"/>
      <c r="Q101259" s="63"/>
    </row>
    <row r="101260" spans="16:17">
      <c r="P101260" s="63"/>
      <c r="Q101260" s="63"/>
    </row>
    <row r="101261" spans="16:17">
      <c r="P101261" s="63"/>
      <c r="Q101261" s="63"/>
    </row>
    <row r="101262" spans="16:17">
      <c r="P101262" s="63"/>
      <c r="Q101262" s="63"/>
    </row>
    <row r="101263" spans="16:17">
      <c r="P101263" s="63"/>
      <c r="Q101263" s="63"/>
    </row>
    <row r="101264" spans="16:17">
      <c r="P101264" s="63"/>
      <c r="Q101264" s="63"/>
    </row>
    <row r="101265" spans="16:17">
      <c r="P101265" s="63"/>
      <c r="Q101265" s="63"/>
    </row>
    <row r="101266" spans="16:17">
      <c r="P101266" s="63"/>
      <c r="Q101266" s="63"/>
    </row>
    <row r="101267" spans="16:17">
      <c r="P101267" s="63"/>
      <c r="Q101267" s="63"/>
    </row>
    <row r="101268" spans="16:17">
      <c r="P101268" s="63"/>
      <c r="Q101268" s="63"/>
    </row>
    <row r="101269" spans="16:17">
      <c r="P101269" s="63"/>
      <c r="Q101269" s="63"/>
    </row>
    <row r="101270" spans="16:17">
      <c r="P101270" s="63"/>
      <c r="Q101270" s="63"/>
    </row>
    <row r="101271" spans="16:17">
      <c r="P101271" s="63"/>
      <c r="Q101271" s="63"/>
    </row>
    <row r="101272" spans="16:17">
      <c r="P101272" s="63"/>
      <c r="Q101272" s="63"/>
    </row>
    <row r="101273" spans="16:17">
      <c r="P101273" s="63"/>
      <c r="Q101273" s="63"/>
    </row>
    <row r="101274" spans="16:17">
      <c r="P101274" s="63"/>
      <c r="Q101274" s="63"/>
    </row>
    <row r="101275" spans="16:17">
      <c r="P101275" s="63"/>
      <c r="Q101275" s="63"/>
    </row>
    <row r="101276" spans="16:17">
      <c r="P101276" s="63"/>
      <c r="Q101276" s="63"/>
    </row>
    <row r="101277" spans="16:17">
      <c r="P101277" s="63"/>
      <c r="Q101277" s="63"/>
    </row>
    <row r="101278" spans="16:17">
      <c r="P101278" s="63"/>
      <c r="Q101278" s="63"/>
    </row>
    <row r="101279" spans="16:17">
      <c r="P101279" s="63"/>
      <c r="Q101279" s="63"/>
    </row>
    <row r="101280" spans="16:17">
      <c r="P101280" s="63"/>
      <c r="Q101280" s="63"/>
    </row>
    <row r="101281" spans="16:17">
      <c r="P101281" s="63"/>
      <c r="Q101281" s="63"/>
    </row>
    <row r="101282" spans="16:17">
      <c r="P101282" s="63"/>
      <c r="Q101282" s="63"/>
    </row>
    <row r="101283" spans="16:17">
      <c r="P101283" s="63"/>
      <c r="Q101283" s="63"/>
    </row>
    <row r="101284" spans="16:17">
      <c r="P101284" s="63"/>
      <c r="Q101284" s="63"/>
    </row>
    <row r="101285" spans="16:17">
      <c r="P101285" s="63"/>
      <c r="Q101285" s="63"/>
    </row>
    <row r="101286" spans="16:17">
      <c r="P101286" s="63"/>
      <c r="Q101286" s="63"/>
    </row>
    <row r="101287" spans="16:17">
      <c r="P101287" s="63"/>
      <c r="Q101287" s="63"/>
    </row>
    <row r="101288" spans="16:17">
      <c r="P101288" s="63"/>
      <c r="Q101288" s="63"/>
    </row>
    <row r="101289" spans="16:17">
      <c r="P101289" s="63"/>
      <c r="Q101289" s="63"/>
    </row>
    <row r="101290" spans="16:17">
      <c r="P101290" s="63"/>
      <c r="Q101290" s="63"/>
    </row>
    <row r="101291" spans="16:17">
      <c r="P101291" s="63"/>
      <c r="Q101291" s="63"/>
    </row>
    <row r="101292" spans="16:17">
      <c r="P101292" s="63"/>
      <c r="Q101292" s="63"/>
    </row>
    <row r="101293" spans="16:17">
      <c r="P101293" s="63"/>
      <c r="Q101293" s="63"/>
    </row>
    <row r="101294" spans="16:17">
      <c r="P101294" s="63"/>
      <c r="Q101294" s="63"/>
    </row>
    <row r="101295" spans="16:17">
      <c r="P101295" s="63"/>
      <c r="Q101295" s="63"/>
    </row>
    <row r="101296" spans="16:17">
      <c r="P101296" s="63"/>
      <c r="Q101296" s="63"/>
    </row>
    <row r="101297" spans="16:17">
      <c r="P101297" s="63"/>
      <c r="Q101297" s="63"/>
    </row>
    <row r="101298" spans="16:17">
      <c r="P101298" s="63"/>
      <c r="Q101298" s="63"/>
    </row>
    <row r="101299" spans="16:17">
      <c r="P101299" s="63"/>
      <c r="Q101299" s="63"/>
    </row>
    <row r="101300" spans="16:17">
      <c r="P101300" s="63"/>
      <c r="Q101300" s="63"/>
    </row>
    <row r="101301" spans="16:17">
      <c r="P101301" s="63"/>
      <c r="Q101301" s="63"/>
    </row>
    <row r="101302" spans="16:17">
      <c r="P101302" s="63"/>
      <c r="Q101302" s="63"/>
    </row>
    <row r="101303" spans="16:17">
      <c r="P101303" s="63"/>
      <c r="Q101303" s="63"/>
    </row>
    <row r="101304" spans="16:17">
      <c r="P101304" s="63"/>
      <c r="Q101304" s="63"/>
    </row>
    <row r="101305" spans="16:17">
      <c r="P101305" s="63"/>
      <c r="Q101305" s="63"/>
    </row>
    <row r="101306" spans="16:17">
      <c r="P101306" s="63"/>
      <c r="Q101306" s="63"/>
    </row>
    <row r="101307" spans="16:17">
      <c r="P101307" s="63"/>
      <c r="Q101307" s="63"/>
    </row>
    <row r="101308" spans="16:17">
      <c r="P101308" s="63"/>
      <c r="Q101308" s="63"/>
    </row>
    <row r="101309" spans="16:17">
      <c r="P101309" s="63"/>
      <c r="Q101309" s="63"/>
    </row>
    <row r="101310" spans="16:17">
      <c r="P101310" s="63"/>
      <c r="Q101310" s="63"/>
    </row>
    <row r="101311" spans="16:17">
      <c r="P101311" s="63"/>
      <c r="Q101311" s="63"/>
    </row>
    <row r="101312" spans="16:17">
      <c r="P101312" s="63"/>
      <c r="Q101312" s="63"/>
    </row>
    <row r="101313" spans="16:17">
      <c r="P101313" s="63"/>
      <c r="Q101313" s="63"/>
    </row>
    <row r="101314" spans="16:17">
      <c r="P101314" s="63"/>
      <c r="Q101314" s="63"/>
    </row>
    <row r="101315" spans="16:17">
      <c r="P101315" s="63"/>
      <c r="Q101315" s="63"/>
    </row>
    <row r="101316" spans="16:17">
      <c r="P101316" s="63"/>
      <c r="Q101316" s="63"/>
    </row>
    <row r="101317" spans="16:17">
      <c r="P101317" s="63"/>
      <c r="Q101317" s="63"/>
    </row>
    <row r="101318" spans="16:17">
      <c r="P101318" s="63"/>
      <c r="Q101318" s="63"/>
    </row>
    <row r="101319" spans="16:17">
      <c r="P101319" s="63"/>
      <c r="Q101319" s="63"/>
    </row>
    <row r="101320" spans="16:17">
      <c r="P101320" s="63"/>
      <c r="Q101320" s="63"/>
    </row>
    <row r="101321" spans="16:17">
      <c r="P101321" s="63"/>
      <c r="Q101321" s="63"/>
    </row>
    <row r="101322" spans="16:17">
      <c r="P101322" s="63"/>
      <c r="Q101322" s="63"/>
    </row>
    <row r="101323" spans="16:17">
      <c r="P101323" s="63"/>
      <c r="Q101323" s="63"/>
    </row>
    <row r="101324" spans="16:17">
      <c r="P101324" s="63"/>
      <c r="Q101324" s="63"/>
    </row>
    <row r="101325" spans="16:17">
      <c r="P101325" s="63"/>
      <c r="Q101325" s="63"/>
    </row>
    <row r="101326" spans="16:17">
      <c r="P101326" s="63"/>
      <c r="Q101326" s="63"/>
    </row>
    <row r="101327" spans="16:17">
      <c r="P101327" s="63"/>
      <c r="Q101327" s="63"/>
    </row>
    <row r="101328" spans="16:17">
      <c r="P101328" s="63"/>
      <c r="Q101328" s="63"/>
    </row>
    <row r="101329" spans="16:17">
      <c r="P101329" s="63"/>
      <c r="Q101329" s="63"/>
    </row>
    <row r="101330" spans="16:17">
      <c r="P101330" s="63"/>
      <c r="Q101330" s="63"/>
    </row>
    <row r="101331" spans="16:17">
      <c r="P101331" s="63"/>
      <c r="Q101331" s="63"/>
    </row>
    <row r="101332" spans="16:17">
      <c r="P101332" s="63"/>
      <c r="Q101332" s="63"/>
    </row>
    <row r="101333" spans="16:17">
      <c r="P101333" s="63"/>
      <c r="Q101333" s="63"/>
    </row>
    <row r="101334" spans="16:17">
      <c r="P101334" s="63"/>
      <c r="Q101334" s="63"/>
    </row>
    <row r="101335" spans="16:17">
      <c r="P101335" s="63"/>
      <c r="Q101335" s="63"/>
    </row>
    <row r="101336" spans="16:17">
      <c r="P101336" s="63"/>
      <c r="Q101336" s="63"/>
    </row>
    <row r="101337" spans="16:17">
      <c r="P101337" s="63"/>
      <c r="Q101337" s="63"/>
    </row>
    <row r="101338" spans="16:17">
      <c r="P101338" s="63"/>
      <c r="Q101338" s="63"/>
    </row>
    <row r="101339" spans="16:17">
      <c r="P101339" s="63"/>
      <c r="Q101339" s="63"/>
    </row>
    <row r="101340" spans="16:17">
      <c r="P101340" s="63"/>
      <c r="Q101340" s="63"/>
    </row>
    <row r="101341" spans="16:17">
      <c r="P101341" s="63"/>
      <c r="Q101341" s="63"/>
    </row>
    <row r="101342" spans="16:17">
      <c r="P101342" s="63"/>
      <c r="Q101342" s="63"/>
    </row>
    <row r="101343" spans="16:17">
      <c r="P101343" s="63"/>
      <c r="Q101343" s="63"/>
    </row>
    <row r="101344" spans="16:17">
      <c r="P101344" s="63"/>
      <c r="Q101344" s="63"/>
    </row>
    <row r="101345" spans="16:17">
      <c r="P101345" s="63"/>
      <c r="Q101345" s="63"/>
    </row>
    <row r="101346" spans="16:17">
      <c r="P101346" s="63"/>
      <c r="Q101346" s="63"/>
    </row>
    <row r="101347" spans="16:17">
      <c r="P101347" s="63"/>
      <c r="Q101347" s="63"/>
    </row>
    <row r="101348" spans="16:17">
      <c r="P101348" s="63"/>
      <c r="Q101348" s="63"/>
    </row>
    <row r="101349" spans="16:17">
      <c r="P101349" s="63"/>
      <c r="Q101349" s="63"/>
    </row>
    <row r="101350" spans="16:17">
      <c r="P101350" s="63"/>
      <c r="Q101350" s="63"/>
    </row>
    <row r="101351" spans="16:17">
      <c r="P101351" s="63"/>
      <c r="Q101351" s="63"/>
    </row>
    <row r="101352" spans="16:17">
      <c r="P101352" s="63"/>
      <c r="Q101352" s="63"/>
    </row>
    <row r="101353" spans="16:17">
      <c r="P101353" s="63"/>
      <c r="Q101353" s="63"/>
    </row>
    <row r="101354" spans="16:17">
      <c r="P101354" s="63"/>
      <c r="Q101354" s="63"/>
    </row>
    <row r="101355" spans="16:17">
      <c r="P101355" s="63"/>
      <c r="Q101355" s="63"/>
    </row>
    <row r="101356" spans="16:17">
      <c r="P101356" s="63"/>
      <c r="Q101356" s="63"/>
    </row>
    <row r="101357" spans="16:17">
      <c r="P101357" s="63"/>
      <c r="Q101357" s="63"/>
    </row>
    <row r="101358" spans="16:17">
      <c r="P101358" s="63"/>
      <c r="Q101358" s="63"/>
    </row>
    <row r="101359" spans="16:17">
      <c r="P101359" s="63"/>
      <c r="Q101359" s="63"/>
    </row>
    <row r="101360" spans="16:17">
      <c r="P101360" s="63"/>
      <c r="Q101360" s="63"/>
    </row>
    <row r="101361" spans="16:17">
      <c r="P101361" s="63"/>
      <c r="Q101361" s="63"/>
    </row>
    <row r="101362" spans="16:17">
      <c r="P101362" s="63"/>
      <c r="Q101362" s="63"/>
    </row>
    <row r="101363" spans="16:17">
      <c r="P101363" s="63"/>
      <c r="Q101363" s="63"/>
    </row>
    <row r="101364" spans="16:17">
      <c r="P101364" s="63"/>
      <c r="Q101364" s="63"/>
    </row>
    <row r="101365" spans="16:17">
      <c r="P101365" s="63"/>
      <c r="Q101365" s="63"/>
    </row>
    <row r="101366" spans="16:17">
      <c r="P101366" s="63"/>
      <c r="Q101366" s="63"/>
    </row>
    <row r="101367" spans="16:17">
      <c r="P101367" s="63"/>
      <c r="Q101367" s="63"/>
    </row>
    <row r="101368" spans="16:17">
      <c r="P101368" s="63"/>
      <c r="Q101368" s="63"/>
    </row>
    <row r="101369" spans="16:17">
      <c r="P101369" s="63"/>
      <c r="Q101369" s="63"/>
    </row>
    <row r="101370" spans="16:17">
      <c r="P101370" s="63"/>
      <c r="Q101370" s="63"/>
    </row>
    <row r="101371" spans="16:17">
      <c r="P101371" s="63"/>
      <c r="Q101371" s="63"/>
    </row>
    <row r="101372" spans="16:17">
      <c r="P101372" s="63"/>
      <c r="Q101372" s="63"/>
    </row>
    <row r="101373" spans="16:17">
      <c r="P101373" s="63"/>
      <c r="Q101373" s="63"/>
    </row>
    <row r="101374" spans="16:17">
      <c r="P101374" s="63"/>
      <c r="Q101374" s="63"/>
    </row>
    <row r="101375" spans="16:17">
      <c r="P101375" s="63"/>
      <c r="Q101375" s="63"/>
    </row>
    <row r="101376" spans="16:17">
      <c r="P101376" s="63"/>
      <c r="Q101376" s="63"/>
    </row>
    <row r="101377" spans="16:17">
      <c r="P101377" s="63"/>
      <c r="Q101377" s="63"/>
    </row>
    <row r="101378" spans="16:17">
      <c r="P101378" s="63"/>
      <c r="Q101378" s="63"/>
    </row>
    <row r="101379" spans="16:17">
      <c r="P101379" s="63"/>
      <c r="Q101379" s="63"/>
    </row>
    <row r="101380" spans="16:17">
      <c r="P101380" s="63"/>
      <c r="Q101380" s="63"/>
    </row>
    <row r="101381" spans="16:17">
      <c r="P101381" s="63"/>
      <c r="Q101381" s="63"/>
    </row>
    <row r="101382" spans="16:17">
      <c r="P101382" s="63"/>
      <c r="Q101382" s="63"/>
    </row>
    <row r="101383" spans="16:17">
      <c r="P101383" s="63"/>
      <c r="Q101383" s="63"/>
    </row>
    <row r="101384" spans="16:17">
      <c r="P101384" s="63"/>
      <c r="Q101384" s="63"/>
    </row>
    <row r="101385" spans="16:17">
      <c r="P101385" s="63"/>
      <c r="Q101385" s="63"/>
    </row>
    <row r="101386" spans="16:17">
      <c r="P101386" s="63"/>
      <c r="Q101386" s="63"/>
    </row>
    <row r="101387" spans="16:17">
      <c r="P101387" s="63"/>
      <c r="Q101387" s="63"/>
    </row>
    <row r="101388" spans="16:17">
      <c r="P101388" s="63"/>
      <c r="Q101388" s="63"/>
    </row>
    <row r="101389" spans="16:17">
      <c r="P101389" s="63"/>
      <c r="Q101389" s="63"/>
    </row>
    <row r="101390" spans="16:17">
      <c r="P101390" s="63"/>
      <c r="Q101390" s="63"/>
    </row>
    <row r="101391" spans="16:17">
      <c r="P101391" s="63"/>
      <c r="Q101391" s="63"/>
    </row>
    <row r="101392" spans="16:17">
      <c r="P101392" s="63"/>
      <c r="Q101392" s="63"/>
    </row>
    <row r="101393" spans="16:17">
      <c r="P101393" s="63"/>
      <c r="Q101393" s="63"/>
    </row>
    <row r="101394" spans="16:17">
      <c r="P101394" s="63"/>
      <c r="Q101394" s="63"/>
    </row>
    <row r="101395" spans="16:17">
      <c r="P101395" s="63"/>
      <c r="Q101395" s="63"/>
    </row>
    <row r="101396" spans="16:17">
      <c r="P101396" s="63"/>
      <c r="Q101396" s="63"/>
    </row>
    <row r="101397" spans="16:17">
      <c r="P101397" s="63"/>
      <c r="Q101397" s="63"/>
    </row>
    <row r="101398" spans="16:17">
      <c r="P101398" s="63"/>
      <c r="Q101398" s="63"/>
    </row>
    <row r="101399" spans="16:17">
      <c r="P101399" s="63"/>
      <c r="Q101399" s="63"/>
    </row>
    <row r="101400" spans="16:17">
      <c r="P101400" s="63"/>
      <c r="Q101400" s="63"/>
    </row>
    <row r="101401" spans="16:17">
      <c r="P101401" s="63"/>
      <c r="Q101401" s="63"/>
    </row>
    <row r="101402" spans="16:17">
      <c r="P101402" s="63"/>
      <c r="Q101402" s="63"/>
    </row>
    <row r="101403" spans="16:17">
      <c r="P101403" s="63"/>
      <c r="Q101403" s="63"/>
    </row>
    <row r="101404" spans="16:17">
      <c r="P101404" s="63"/>
      <c r="Q101404" s="63"/>
    </row>
    <row r="101405" spans="16:17">
      <c r="P101405" s="63"/>
      <c r="Q101405" s="63"/>
    </row>
    <row r="101406" spans="16:17">
      <c r="P101406" s="63"/>
      <c r="Q101406" s="63"/>
    </row>
    <row r="101407" spans="16:17">
      <c r="P101407" s="63"/>
      <c r="Q101407" s="63"/>
    </row>
    <row r="101408" spans="16:17">
      <c r="P101408" s="63"/>
      <c r="Q101408" s="63"/>
    </row>
    <row r="101409" spans="16:17">
      <c r="P101409" s="63"/>
      <c r="Q101409" s="63"/>
    </row>
    <row r="101410" spans="16:17">
      <c r="P101410" s="63"/>
      <c r="Q101410" s="63"/>
    </row>
    <row r="101411" spans="16:17">
      <c r="P101411" s="63"/>
      <c r="Q101411" s="63"/>
    </row>
    <row r="101412" spans="16:17">
      <c r="P101412" s="63"/>
      <c r="Q101412" s="63"/>
    </row>
    <row r="101413" spans="16:17">
      <c r="P101413" s="63"/>
      <c r="Q101413" s="63"/>
    </row>
    <row r="101414" spans="16:17">
      <c r="P101414" s="63"/>
      <c r="Q101414" s="63"/>
    </row>
    <row r="101415" spans="16:17">
      <c r="P101415" s="63"/>
      <c r="Q101415" s="63"/>
    </row>
    <row r="101416" spans="16:17">
      <c r="P101416" s="63"/>
      <c r="Q101416" s="63"/>
    </row>
    <row r="101417" spans="16:17">
      <c r="P101417" s="63"/>
      <c r="Q101417" s="63"/>
    </row>
    <row r="101418" spans="16:17">
      <c r="P101418" s="63"/>
      <c r="Q101418" s="63"/>
    </row>
    <row r="101419" spans="16:17">
      <c r="P101419" s="63"/>
      <c r="Q101419" s="63"/>
    </row>
    <row r="101420" spans="16:17">
      <c r="P101420" s="63"/>
      <c r="Q101420" s="63"/>
    </row>
    <row r="101421" spans="16:17">
      <c r="P101421" s="63"/>
      <c r="Q101421" s="63"/>
    </row>
    <row r="101422" spans="16:17">
      <c r="P101422" s="63"/>
      <c r="Q101422" s="63"/>
    </row>
    <row r="101423" spans="16:17">
      <c r="P101423" s="63"/>
      <c r="Q101423" s="63"/>
    </row>
    <row r="101424" spans="16:17">
      <c r="P101424" s="63"/>
      <c r="Q101424" s="63"/>
    </row>
    <row r="101425" spans="16:17">
      <c r="P101425" s="63"/>
      <c r="Q101425" s="63"/>
    </row>
    <row r="101426" spans="16:17">
      <c r="P101426" s="63"/>
      <c r="Q101426" s="63"/>
    </row>
    <row r="101427" spans="16:17">
      <c r="P101427" s="63"/>
      <c r="Q101427" s="63"/>
    </row>
    <row r="101428" spans="16:17">
      <c r="P101428" s="63"/>
      <c r="Q101428" s="63"/>
    </row>
    <row r="101429" spans="16:17">
      <c r="P101429" s="63"/>
      <c r="Q101429" s="63"/>
    </row>
    <row r="101430" spans="16:17">
      <c r="P101430" s="63"/>
      <c r="Q101430" s="63"/>
    </row>
    <row r="101431" spans="16:17">
      <c r="P101431" s="63"/>
      <c r="Q101431" s="63"/>
    </row>
    <row r="101432" spans="16:17">
      <c r="P101432" s="63"/>
      <c r="Q101432" s="63"/>
    </row>
    <row r="101433" spans="16:17">
      <c r="P101433" s="63"/>
      <c r="Q101433" s="63"/>
    </row>
    <row r="101434" spans="16:17">
      <c r="P101434" s="63"/>
      <c r="Q101434" s="63"/>
    </row>
    <row r="101435" spans="16:17">
      <c r="P101435" s="63"/>
      <c r="Q101435" s="63"/>
    </row>
    <row r="101436" spans="16:17">
      <c r="P101436" s="63"/>
      <c r="Q101436" s="63"/>
    </row>
    <row r="101437" spans="16:17">
      <c r="P101437" s="63"/>
      <c r="Q101437" s="63"/>
    </row>
    <row r="101438" spans="16:17">
      <c r="P101438" s="63"/>
      <c r="Q101438" s="63"/>
    </row>
    <row r="101439" spans="16:17">
      <c r="P101439" s="63"/>
      <c r="Q101439" s="63"/>
    </row>
    <row r="101440" spans="16:17">
      <c r="P101440" s="63"/>
      <c r="Q101440" s="63"/>
    </row>
    <row r="101441" spans="16:17">
      <c r="P101441" s="63"/>
      <c r="Q101441" s="63"/>
    </row>
    <row r="101442" spans="16:17">
      <c r="P101442" s="63"/>
      <c r="Q101442" s="63"/>
    </row>
    <row r="101443" spans="16:17">
      <c r="P101443" s="63"/>
      <c r="Q101443" s="63"/>
    </row>
    <row r="101444" spans="16:17">
      <c r="P101444" s="63"/>
      <c r="Q101444" s="63"/>
    </row>
    <row r="101445" spans="16:17">
      <c r="P101445" s="63"/>
      <c r="Q101445" s="63"/>
    </row>
    <row r="101446" spans="16:17">
      <c r="P101446" s="63"/>
      <c r="Q101446" s="63"/>
    </row>
    <row r="101447" spans="16:17">
      <c r="P101447" s="63"/>
      <c r="Q101447" s="63"/>
    </row>
    <row r="101448" spans="16:17">
      <c r="P101448" s="63"/>
      <c r="Q101448" s="63"/>
    </row>
    <row r="101449" spans="16:17">
      <c r="P101449" s="63"/>
      <c r="Q101449" s="63"/>
    </row>
    <row r="101450" spans="16:17">
      <c r="P101450" s="63"/>
      <c r="Q101450" s="63"/>
    </row>
    <row r="101451" spans="16:17">
      <c r="P101451" s="63"/>
      <c r="Q101451" s="63"/>
    </row>
    <row r="101452" spans="16:17">
      <c r="P101452" s="63"/>
      <c r="Q101452" s="63"/>
    </row>
    <row r="101453" spans="16:17">
      <c r="P101453" s="63"/>
      <c r="Q101453" s="63"/>
    </row>
    <row r="101454" spans="16:17">
      <c r="P101454" s="63"/>
      <c r="Q101454" s="63"/>
    </row>
    <row r="101455" spans="16:17">
      <c r="P101455" s="63"/>
      <c r="Q101455" s="63"/>
    </row>
    <row r="101456" spans="16:17">
      <c r="P101456" s="63"/>
      <c r="Q101456" s="63"/>
    </row>
    <row r="101457" spans="16:17">
      <c r="P101457" s="63"/>
      <c r="Q101457" s="63"/>
    </row>
    <row r="101458" spans="16:17">
      <c r="P101458" s="63"/>
      <c r="Q101458" s="63"/>
    </row>
    <row r="101459" spans="16:17">
      <c r="P101459" s="63"/>
      <c r="Q101459" s="63"/>
    </row>
    <row r="101460" spans="16:17">
      <c r="P101460" s="63"/>
      <c r="Q101460" s="63"/>
    </row>
    <row r="101461" spans="16:17">
      <c r="P101461" s="63"/>
      <c r="Q101461" s="63"/>
    </row>
    <row r="101462" spans="16:17">
      <c r="P101462" s="63"/>
      <c r="Q101462" s="63"/>
    </row>
    <row r="101463" spans="16:17">
      <c r="P101463" s="63"/>
      <c r="Q101463" s="63"/>
    </row>
    <row r="101464" spans="16:17">
      <c r="P101464" s="63"/>
      <c r="Q101464" s="63"/>
    </row>
    <row r="101465" spans="16:17">
      <c r="P101465" s="63"/>
      <c r="Q101465" s="63"/>
    </row>
    <row r="101466" spans="16:17">
      <c r="P101466" s="63"/>
      <c r="Q101466" s="63"/>
    </row>
    <row r="101467" spans="16:17">
      <c r="P101467" s="63"/>
      <c r="Q101467" s="63"/>
    </row>
    <row r="101468" spans="16:17">
      <c r="P101468" s="63"/>
      <c r="Q101468" s="63"/>
    </row>
    <row r="101469" spans="16:17">
      <c r="P101469" s="63"/>
      <c r="Q101469" s="63"/>
    </row>
    <row r="101470" spans="16:17">
      <c r="P101470" s="63"/>
      <c r="Q101470" s="63"/>
    </row>
    <row r="101471" spans="16:17">
      <c r="P101471" s="63"/>
      <c r="Q101471" s="63"/>
    </row>
    <row r="101472" spans="16:17">
      <c r="P101472" s="63"/>
      <c r="Q101472" s="63"/>
    </row>
    <row r="101473" spans="16:17">
      <c r="P101473" s="63"/>
      <c r="Q101473" s="63"/>
    </row>
    <row r="101474" spans="16:17">
      <c r="P101474" s="63"/>
      <c r="Q101474" s="63"/>
    </row>
    <row r="101475" spans="16:17">
      <c r="P101475" s="63"/>
      <c r="Q101475" s="63"/>
    </row>
    <row r="101476" spans="16:17">
      <c r="P101476" s="63"/>
      <c r="Q101476" s="63"/>
    </row>
    <row r="101477" spans="16:17">
      <c r="P101477" s="63"/>
      <c r="Q101477" s="63"/>
    </row>
    <row r="101478" spans="16:17">
      <c r="P101478" s="63"/>
      <c r="Q101478" s="63"/>
    </row>
    <row r="101479" spans="16:17">
      <c r="P101479" s="63"/>
      <c r="Q101479" s="63"/>
    </row>
    <row r="101480" spans="16:17">
      <c r="P101480" s="63"/>
      <c r="Q101480" s="63"/>
    </row>
    <row r="101481" spans="16:17">
      <c r="P101481" s="63"/>
      <c r="Q101481" s="63"/>
    </row>
    <row r="101482" spans="16:17">
      <c r="P101482" s="63"/>
      <c r="Q101482" s="63"/>
    </row>
    <row r="101483" spans="16:17">
      <c r="P101483" s="63"/>
      <c r="Q101483" s="63"/>
    </row>
    <row r="101484" spans="16:17">
      <c r="P101484" s="63"/>
      <c r="Q101484" s="63"/>
    </row>
    <row r="101485" spans="16:17">
      <c r="P101485" s="63"/>
      <c r="Q101485" s="63"/>
    </row>
    <row r="101486" spans="16:17">
      <c r="P101486" s="63"/>
      <c r="Q101486" s="63"/>
    </row>
    <row r="101487" spans="16:17">
      <c r="P101487" s="63"/>
      <c r="Q101487" s="63"/>
    </row>
    <row r="101488" spans="16:17">
      <c r="P101488" s="63"/>
      <c r="Q101488" s="63"/>
    </row>
    <row r="101489" spans="16:17">
      <c r="P101489" s="63"/>
      <c r="Q101489" s="63"/>
    </row>
    <row r="101490" spans="16:17">
      <c r="P101490" s="63"/>
      <c r="Q101490" s="63"/>
    </row>
    <row r="101491" spans="16:17">
      <c r="P101491" s="63"/>
      <c r="Q101491" s="63"/>
    </row>
    <row r="101492" spans="16:17">
      <c r="P101492" s="63"/>
      <c r="Q101492" s="63"/>
    </row>
    <row r="101493" spans="16:17">
      <c r="P101493" s="63"/>
      <c r="Q101493" s="63"/>
    </row>
    <row r="101494" spans="16:17">
      <c r="P101494" s="63"/>
      <c r="Q101494" s="63"/>
    </row>
    <row r="101495" spans="16:17">
      <c r="P101495" s="63"/>
      <c r="Q101495" s="63"/>
    </row>
    <row r="101496" spans="16:17">
      <c r="P101496" s="63"/>
      <c r="Q101496" s="63"/>
    </row>
    <row r="101497" spans="16:17">
      <c r="P101497" s="63"/>
      <c r="Q101497" s="63"/>
    </row>
    <row r="101498" spans="16:17">
      <c r="P101498" s="63"/>
      <c r="Q101498" s="63"/>
    </row>
    <row r="101499" spans="16:17">
      <c r="P101499" s="63"/>
      <c r="Q101499" s="63"/>
    </row>
    <row r="101500" spans="16:17">
      <c r="P101500" s="63"/>
      <c r="Q101500" s="63"/>
    </row>
    <row r="101501" spans="16:17">
      <c r="P101501" s="63"/>
      <c r="Q101501" s="63"/>
    </row>
    <row r="101502" spans="16:17">
      <c r="P101502" s="63"/>
      <c r="Q101502" s="63"/>
    </row>
    <row r="101503" spans="16:17">
      <c r="P101503" s="63"/>
      <c r="Q101503" s="63"/>
    </row>
    <row r="101504" spans="16:17">
      <c r="P101504" s="63"/>
      <c r="Q101504" s="63"/>
    </row>
    <row r="101505" spans="16:17">
      <c r="P101505" s="63"/>
      <c r="Q101505" s="63"/>
    </row>
    <row r="101506" spans="16:17">
      <c r="P101506" s="63"/>
      <c r="Q101506" s="63"/>
    </row>
    <row r="101507" spans="16:17">
      <c r="P101507" s="63"/>
      <c r="Q101507" s="63"/>
    </row>
    <row r="101508" spans="16:17">
      <c r="P101508" s="63"/>
      <c r="Q101508" s="63"/>
    </row>
    <row r="101509" spans="16:17">
      <c r="P101509" s="63"/>
      <c r="Q101509" s="63"/>
    </row>
    <row r="101510" spans="16:17">
      <c r="P101510" s="63"/>
      <c r="Q101510" s="63"/>
    </row>
    <row r="101511" spans="16:17">
      <c r="P101511" s="63"/>
      <c r="Q101511" s="63"/>
    </row>
    <row r="101512" spans="16:17">
      <c r="P101512" s="63"/>
      <c r="Q101512" s="63"/>
    </row>
    <row r="101513" spans="16:17">
      <c r="P101513" s="63"/>
      <c r="Q101513" s="63"/>
    </row>
    <row r="101514" spans="16:17">
      <c r="P101514" s="63"/>
      <c r="Q101514" s="63"/>
    </row>
    <row r="101515" spans="16:17">
      <c r="P101515" s="63"/>
      <c r="Q101515" s="63"/>
    </row>
    <row r="101516" spans="16:17">
      <c r="P101516" s="63"/>
      <c r="Q101516" s="63"/>
    </row>
    <row r="101517" spans="16:17">
      <c r="P101517" s="63"/>
      <c r="Q101517" s="63"/>
    </row>
    <row r="101518" spans="16:17">
      <c r="P101518" s="63"/>
      <c r="Q101518" s="63"/>
    </row>
    <row r="101519" spans="16:17">
      <c r="P101519" s="63"/>
      <c r="Q101519" s="63"/>
    </row>
    <row r="101520" spans="16:17">
      <c r="P101520" s="63"/>
      <c r="Q101520" s="63"/>
    </row>
    <row r="101521" spans="16:17">
      <c r="P101521" s="63"/>
      <c r="Q101521" s="63"/>
    </row>
    <row r="101522" spans="16:17">
      <c r="P101522" s="63"/>
      <c r="Q101522" s="63"/>
    </row>
    <row r="101523" spans="16:17">
      <c r="P101523" s="63"/>
      <c r="Q101523" s="63"/>
    </row>
    <row r="101524" spans="16:17">
      <c r="P101524" s="63"/>
      <c r="Q101524" s="63"/>
    </row>
    <row r="101525" spans="16:17">
      <c r="P101525" s="63"/>
      <c r="Q101525" s="63"/>
    </row>
    <row r="101526" spans="16:17">
      <c r="P101526" s="63"/>
      <c r="Q101526" s="63"/>
    </row>
    <row r="101527" spans="16:17">
      <c r="P101527" s="63"/>
      <c r="Q101527" s="63"/>
    </row>
    <row r="101528" spans="16:17">
      <c r="P101528" s="63"/>
      <c r="Q101528" s="63"/>
    </row>
    <row r="101529" spans="16:17">
      <c r="P101529" s="63"/>
      <c r="Q101529" s="63"/>
    </row>
    <row r="101530" spans="16:17">
      <c r="P101530" s="63"/>
      <c r="Q101530" s="63"/>
    </row>
    <row r="101531" spans="16:17">
      <c r="P101531" s="63"/>
      <c r="Q101531" s="63"/>
    </row>
    <row r="101532" spans="16:17">
      <c r="P101532" s="63"/>
      <c r="Q101532" s="63"/>
    </row>
    <row r="101533" spans="16:17">
      <c r="P101533" s="63"/>
      <c r="Q101533" s="63"/>
    </row>
    <row r="101534" spans="16:17">
      <c r="P101534" s="63"/>
      <c r="Q101534" s="63"/>
    </row>
    <row r="101535" spans="16:17">
      <c r="P101535" s="63"/>
      <c r="Q101535" s="63"/>
    </row>
    <row r="101536" spans="16:17">
      <c r="P101536" s="63"/>
      <c r="Q101536" s="63"/>
    </row>
    <row r="101537" spans="16:17">
      <c r="P101537" s="63"/>
      <c r="Q101537" s="63"/>
    </row>
    <row r="101538" spans="16:17">
      <c r="P101538" s="63"/>
      <c r="Q101538" s="63"/>
    </row>
    <row r="101539" spans="16:17">
      <c r="P101539" s="63"/>
      <c r="Q101539" s="63"/>
    </row>
    <row r="101540" spans="16:17">
      <c r="P101540" s="63"/>
      <c r="Q101540" s="63"/>
    </row>
    <row r="101541" spans="16:17">
      <c r="P101541" s="63"/>
      <c r="Q101541" s="63"/>
    </row>
    <row r="101542" spans="16:17">
      <c r="P101542" s="63"/>
      <c r="Q101542" s="63"/>
    </row>
    <row r="101543" spans="16:17">
      <c r="P101543" s="63"/>
      <c r="Q101543" s="63"/>
    </row>
    <row r="101544" spans="16:17">
      <c r="P101544" s="63"/>
      <c r="Q101544" s="63"/>
    </row>
    <row r="101545" spans="16:17">
      <c r="P101545" s="63"/>
      <c r="Q101545" s="63"/>
    </row>
    <row r="101546" spans="16:17">
      <c r="P101546" s="63"/>
      <c r="Q101546" s="63"/>
    </row>
    <row r="101547" spans="16:17">
      <c r="P101547" s="63"/>
      <c r="Q101547" s="63"/>
    </row>
    <row r="101548" spans="16:17">
      <c r="P101548" s="63"/>
      <c r="Q101548" s="63"/>
    </row>
    <row r="101549" spans="16:17">
      <c r="P101549" s="63"/>
      <c r="Q101549" s="63"/>
    </row>
    <row r="101550" spans="16:17">
      <c r="P101550" s="63"/>
      <c r="Q101550" s="63"/>
    </row>
    <row r="101551" spans="16:17">
      <c r="P101551" s="63"/>
      <c r="Q101551" s="63"/>
    </row>
    <row r="101552" spans="16:17">
      <c r="P101552" s="63"/>
      <c r="Q101552" s="63"/>
    </row>
    <row r="101553" spans="16:17">
      <c r="P101553" s="63"/>
      <c r="Q101553" s="63"/>
    </row>
    <row r="101554" spans="16:17">
      <c r="P101554" s="63"/>
      <c r="Q101554" s="63"/>
    </row>
    <row r="101555" spans="16:17">
      <c r="P101555" s="63"/>
      <c r="Q101555" s="63"/>
    </row>
    <row r="101556" spans="16:17">
      <c r="P101556" s="63"/>
      <c r="Q101556" s="63"/>
    </row>
    <row r="101557" spans="16:17">
      <c r="P101557" s="63"/>
      <c r="Q101557" s="63"/>
    </row>
    <row r="101558" spans="16:17">
      <c r="P101558" s="63"/>
      <c r="Q101558" s="63"/>
    </row>
    <row r="101559" spans="16:17">
      <c r="P101559" s="63"/>
      <c r="Q101559" s="63"/>
    </row>
    <row r="101560" spans="16:17">
      <c r="P101560" s="63"/>
      <c r="Q101560" s="63"/>
    </row>
    <row r="101561" spans="16:17">
      <c r="P101561" s="63"/>
      <c r="Q101561" s="63"/>
    </row>
    <row r="101562" spans="16:17">
      <c r="P101562" s="63"/>
      <c r="Q101562" s="63"/>
    </row>
    <row r="101563" spans="16:17">
      <c r="P101563" s="63"/>
      <c r="Q101563" s="63"/>
    </row>
    <row r="101564" spans="16:17">
      <c r="P101564" s="63"/>
      <c r="Q101564" s="63"/>
    </row>
    <row r="101565" spans="16:17">
      <c r="P101565" s="63"/>
      <c r="Q101565" s="63"/>
    </row>
    <row r="101566" spans="16:17">
      <c r="P101566" s="63"/>
      <c r="Q101566" s="63"/>
    </row>
    <row r="101567" spans="16:17">
      <c r="P101567" s="63"/>
      <c r="Q101567" s="63"/>
    </row>
    <row r="101568" spans="16:17">
      <c r="P101568" s="63"/>
      <c r="Q101568" s="63"/>
    </row>
    <row r="101569" spans="16:17">
      <c r="P101569" s="63"/>
      <c r="Q101569" s="63"/>
    </row>
    <row r="101570" spans="16:17">
      <c r="P101570" s="63"/>
      <c r="Q101570" s="63"/>
    </row>
    <row r="101571" spans="16:17">
      <c r="P101571" s="63"/>
      <c r="Q101571" s="63"/>
    </row>
    <row r="101572" spans="16:17">
      <c r="P101572" s="63"/>
      <c r="Q101572" s="63"/>
    </row>
    <row r="101573" spans="16:17">
      <c r="P101573" s="63"/>
      <c r="Q101573" s="63"/>
    </row>
    <row r="101574" spans="16:17">
      <c r="P101574" s="63"/>
      <c r="Q101574" s="63"/>
    </row>
    <row r="101575" spans="16:17">
      <c r="P101575" s="63"/>
      <c r="Q101575" s="63"/>
    </row>
    <row r="101576" spans="16:17">
      <c r="P101576" s="63"/>
      <c r="Q101576" s="63"/>
    </row>
    <row r="101577" spans="16:17">
      <c r="P101577" s="63"/>
      <c r="Q101577" s="63"/>
    </row>
    <row r="101578" spans="16:17">
      <c r="P101578" s="63"/>
      <c r="Q101578" s="63"/>
    </row>
    <row r="101579" spans="16:17">
      <c r="P101579" s="63"/>
      <c r="Q101579" s="63"/>
    </row>
    <row r="101580" spans="16:17">
      <c r="P101580" s="63"/>
      <c r="Q101580" s="63"/>
    </row>
    <row r="101581" spans="16:17">
      <c r="P101581" s="63"/>
      <c r="Q101581" s="63"/>
    </row>
    <row r="101582" spans="16:17">
      <c r="P101582" s="63"/>
      <c r="Q101582" s="63"/>
    </row>
    <row r="101583" spans="16:17">
      <c r="P101583" s="63"/>
      <c r="Q101583" s="63"/>
    </row>
    <row r="101584" spans="16:17">
      <c r="P101584" s="63"/>
      <c r="Q101584" s="63"/>
    </row>
    <row r="101585" spans="16:17">
      <c r="P101585" s="63"/>
      <c r="Q101585" s="63"/>
    </row>
    <row r="101586" spans="16:17">
      <c r="P101586" s="63"/>
      <c r="Q101586" s="63"/>
    </row>
    <row r="101587" spans="16:17">
      <c r="P101587" s="63"/>
      <c r="Q101587" s="63"/>
    </row>
    <row r="101588" spans="16:17">
      <c r="P101588" s="63"/>
      <c r="Q101588" s="63"/>
    </row>
    <row r="101589" spans="16:17">
      <c r="P101589" s="63"/>
      <c r="Q101589" s="63"/>
    </row>
    <row r="101590" spans="16:17">
      <c r="P101590" s="63"/>
      <c r="Q101590" s="63"/>
    </row>
    <row r="101591" spans="16:17">
      <c r="P101591" s="63"/>
      <c r="Q101591" s="63"/>
    </row>
    <row r="101592" spans="16:17">
      <c r="P101592" s="63"/>
      <c r="Q101592" s="63"/>
    </row>
    <row r="101593" spans="16:17">
      <c r="P101593" s="63"/>
      <c r="Q101593" s="63"/>
    </row>
    <row r="101594" spans="16:17">
      <c r="P101594" s="63"/>
      <c r="Q101594" s="63"/>
    </row>
    <row r="101595" spans="16:17">
      <c r="P101595" s="63"/>
      <c r="Q101595" s="63"/>
    </row>
    <row r="101596" spans="16:17">
      <c r="P101596" s="63"/>
      <c r="Q101596" s="63"/>
    </row>
    <row r="101597" spans="16:17">
      <c r="P101597" s="63"/>
      <c r="Q101597" s="63"/>
    </row>
    <row r="101598" spans="16:17">
      <c r="P101598" s="63"/>
      <c r="Q101598" s="63"/>
    </row>
    <row r="101599" spans="16:17">
      <c r="P101599" s="63"/>
      <c r="Q101599" s="63"/>
    </row>
    <row r="101600" spans="16:17">
      <c r="P101600" s="63"/>
      <c r="Q101600" s="63"/>
    </row>
    <row r="101601" spans="16:17">
      <c r="P101601" s="63"/>
      <c r="Q101601" s="63"/>
    </row>
    <row r="101602" spans="16:17">
      <c r="P101602" s="63"/>
      <c r="Q101602" s="63"/>
    </row>
    <row r="101603" spans="16:17">
      <c r="P101603" s="63"/>
      <c r="Q101603" s="63"/>
    </row>
    <row r="101604" spans="16:17">
      <c r="P101604" s="63"/>
      <c r="Q101604" s="63"/>
    </row>
    <row r="101605" spans="16:17">
      <c r="P101605" s="63"/>
      <c r="Q101605" s="63"/>
    </row>
    <row r="101606" spans="16:17">
      <c r="P101606" s="63"/>
      <c r="Q101606" s="63"/>
    </row>
    <row r="101607" spans="16:17">
      <c r="P101607" s="63"/>
      <c r="Q101607" s="63"/>
    </row>
    <row r="101608" spans="16:17">
      <c r="P101608" s="63"/>
      <c r="Q101608" s="63"/>
    </row>
    <row r="101609" spans="16:17">
      <c r="P101609" s="63"/>
      <c r="Q101609" s="63"/>
    </row>
    <row r="101610" spans="16:17">
      <c r="P101610" s="63"/>
      <c r="Q101610" s="63"/>
    </row>
    <row r="101611" spans="16:17">
      <c r="P101611" s="63"/>
      <c r="Q101611" s="63"/>
    </row>
    <row r="101612" spans="16:17">
      <c r="P101612" s="63"/>
      <c r="Q101612" s="63"/>
    </row>
    <row r="101613" spans="16:17">
      <c r="P101613" s="63"/>
      <c r="Q101613" s="63"/>
    </row>
    <row r="101614" spans="16:17">
      <c r="P101614" s="63"/>
      <c r="Q101614" s="63"/>
    </row>
    <row r="101615" spans="16:17">
      <c r="P101615" s="63"/>
      <c r="Q101615" s="63"/>
    </row>
    <row r="101616" spans="16:17">
      <c r="P101616" s="63"/>
      <c r="Q101616" s="63"/>
    </row>
    <row r="101617" spans="16:17">
      <c r="P101617" s="63"/>
      <c r="Q101617" s="63"/>
    </row>
    <row r="101618" spans="16:17">
      <c r="P101618" s="63"/>
      <c r="Q101618" s="63"/>
    </row>
    <row r="101619" spans="16:17">
      <c r="P101619" s="63"/>
      <c r="Q101619" s="63"/>
    </row>
    <row r="101620" spans="16:17">
      <c r="P101620" s="63"/>
      <c r="Q101620" s="63"/>
    </row>
    <row r="101621" spans="16:17">
      <c r="P101621" s="63"/>
      <c r="Q101621" s="63"/>
    </row>
    <row r="101622" spans="16:17">
      <c r="P101622" s="63"/>
      <c r="Q101622" s="63"/>
    </row>
    <row r="101623" spans="16:17">
      <c r="P101623" s="63"/>
      <c r="Q101623" s="63"/>
    </row>
    <row r="101624" spans="16:17">
      <c r="P101624" s="63"/>
      <c r="Q101624" s="63"/>
    </row>
    <row r="101625" spans="16:17">
      <c r="P101625" s="63"/>
      <c r="Q101625" s="63"/>
    </row>
    <row r="101626" spans="16:17">
      <c r="P101626" s="63"/>
      <c r="Q101626" s="63"/>
    </row>
    <row r="101627" spans="16:17">
      <c r="P101627" s="63"/>
      <c r="Q101627" s="63"/>
    </row>
    <row r="101628" spans="16:17">
      <c r="P101628" s="63"/>
      <c r="Q101628" s="63"/>
    </row>
    <row r="101629" spans="16:17">
      <c r="P101629" s="63"/>
      <c r="Q101629" s="63"/>
    </row>
    <row r="101630" spans="16:17">
      <c r="P101630" s="63"/>
      <c r="Q101630" s="63"/>
    </row>
    <row r="101631" spans="16:17">
      <c r="P101631" s="63"/>
      <c r="Q101631" s="63"/>
    </row>
    <row r="101632" spans="16:17">
      <c r="P101632" s="63"/>
      <c r="Q101632" s="63"/>
    </row>
    <row r="101633" spans="16:17">
      <c r="P101633" s="63"/>
      <c r="Q101633" s="63"/>
    </row>
    <row r="101634" spans="16:17">
      <c r="P101634" s="63"/>
      <c r="Q101634" s="63"/>
    </row>
    <row r="101635" spans="16:17">
      <c r="P101635" s="63"/>
      <c r="Q101635" s="63"/>
    </row>
    <row r="101636" spans="16:17">
      <c r="P101636" s="63"/>
      <c r="Q101636" s="63"/>
    </row>
    <row r="101637" spans="16:17">
      <c r="P101637" s="63"/>
      <c r="Q101637" s="63"/>
    </row>
    <row r="101638" spans="16:17">
      <c r="P101638" s="63"/>
      <c r="Q101638" s="63"/>
    </row>
    <row r="101639" spans="16:17">
      <c r="P101639" s="63"/>
      <c r="Q101639" s="63"/>
    </row>
    <row r="101640" spans="16:17">
      <c r="P101640" s="63"/>
      <c r="Q101640" s="63"/>
    </row>
    <row r="101641" spans="16:17">
      <c r="P101641" s="63"/>
      <c r="Q101641" s="63"/>
    </row>
    <row r="101642" spans="16:17">
      <c r="P101642" s="63"/>
      <c r="Q101642" s="63"/>
    </row>
    <row r="101643" spans="16:17">
      <c r="P101643" s="63"/>
      <c r="Q101643" s="63"/>
    </row>
    <row r="101644" spans="16:17">
      <c r="P101644" s="63"/>
      <c r="Q101644" s="63"/>
    </row>
    <row r="101645" spans="16:17">
      <c r="P101645" s="63"/>
      <c r="Q101645" s="63"/>
    </row>
    <row r="101646" spans="16:17">
      <c r="P101646" s="63"/>
      <c r="Q101646" s="63"/>
    </row>
    <row r="101647" spans="16:17">
      <c r="P101647" s="63"/>
      <c r="Q101647" s="63"/>
    </row>
    <row r="101648" spans="16:17">
      <c r="P101648" s="63"/>
      <c r="Q101648" s="63"/>
    </row>
    <row r="101649" spans="16:17">
      <c r="P101649" s="63"/>
      <c r="Q101649" s="63"/>
    </row>
    <row r="101650" spans="16:17">
      <c r="P101650" s="63"/>
      <c r="Q101650" s="63"/>
    </row>
    <row r="101651" spans="16:17">
      <c r="P101651" s="63"/>
      <c r="Q101651" s="63"/>
    </row>
    <row r="101652" spans="16:17">
      <c r="P101652" s="63"/>
      <c r="Q101652" s="63"/>
    </row>
    <row r="101653" spans="16:17">
      <c r="P101653" s="63"/>
      <c r="Q101653" s="63"/>
    </row>
    <row r="101654" spans="16:17">
      <c r="P101654" s="63"/>
      <c r="Q101654" s="63"/>
    </row>
    <row r="101655" spans="16:17">
      <c r="P101655" s="63"/>
      <c r="Q101655" s="63"/>
    </row>
    <row r="101656" spans="16:17">
      <c r="P101656" s="63"/>
      <c r="Q101656" s="63"/>
    </row>
    <row r="101657" spans="16:17">
      <c r="P101657" s="63"/>
      <c r="Q101657" s="63"/>
    </row>
    <row r="101658" spans="16:17">
      <c r="P101658" s="63"/>
      <c r="Q101658" s="63"/>
    </row>
    <row r="101659" spans="16:17">
      <c r="P101659" s="63"/>
      <c r="Q101659" s="63"/>
    </row>
    <row r="101660" spans="16:17">
      <c r="P101660" s="63"/>
      <c r="Q101660" s="63"/>
    </row>
    <row r="101661" spans="16:17">
      <c r="P101661" s="63"/>
      <c r="Q101661" s="63"/>
    </row>
    <row r="101662" spans="16:17">
      <c r="P101662" s="63"/>
      <c r="Q101662" s="63"/>
    </row>
    <row r="101663" spans="16:17">
      <c r="P101663" s="63"/>
      <c r="Q101663" s="63"/>
    </row>
    <row r="101664" spans="16:17">
      <c r="P101664" s="63"/>
      <c r="Q101664" s="63"/>
    </row>
    <row r="101665" spans="16:17">
      <c r="P101665" s="63"/>
      <c r="Q101665" s="63"/>
    </row>
    <row r="101666" spans="16:17">
      <c r="P101666" s="63"/>
      <c r="Q101666" s="63"/>
    </row>
    <row r="101667" spans="16:17">
      <c r="P101667" s="63"/>
      <c r="Q101667" s="63"/>
    </row>
    <row r="101668" spans="16:17">
      <c r="P101668" s="63"/>
      <c r="Q101668" s="63"/>
    </row>
    <row r="101669" spans="16:17">
      <c r="P101669" s="63"/>
      <c r="Q101669" s="63"/>
    </row>
    <row r="101670" spans="16:17">
      <c r="P101670" s="63"/>
      <c r="Q101670" s="63"/>
    </row>
    <row r="101671" spans="16:17">
      <c r="P101671" s="63"/>
      <c r="Q101671" s="63"/>
    </row>
    <row r="101672" spans="16:17">
      <c r="P101672" s="63"/>
      <c r="Q101672" s="63"/>
    </row>
    <row r="101673" spans="16:17">
      <c r="P101673" s="63"/>
      <c r="Q101673" s="63"/>
    </row>
    <row r="101674" spans="16:17">
      <c r="P101674" s="63"/>
      <c r="Q101674" s="63"/>
    </row>
    <row r="101675" spans="16:17">
      <c r="P101675" s="63"/>
      <c r="Q101675" s="63"/>
    </row>
    <row r="101676" spans="16:17">
      <c r="P101676" s="63"/>
      <c r="Q101676" s="63"/>
    </row>
    <row r="101677" spans="16:17">
      <c r="P101677" s="63"/>
      <c r="Q101677" s="63"/>
    </row>
    <row r="101678" spans="16:17">
      <c r="P101678" s="63"/>
      <c r="Q101678" s="63"/>
    </row>
    <row r="101679" spans="16:17">
      <c r="P101679" s="63"/>
      <c r="Q101679" s="63"/>
    </row>
    <row r="101680" spans="16:17">
      <c r="P101680" s="63"/>
      <c r="Q101680" s="63"/>
    </row>
    <row r="101681" spans="16:17">
      <c r="P101681" s="63"/>
      <c r="Q101681" s="63"/>
    </row>
    <row r="101682" spans="16:17">
      <c r="P101682" s="63"/>
      <c r="Q101682" s="63"/>
    </row>
    <row r="101683" spans="16:17">
      <c r="P101683" s="63"/>
      <c r="Q101683" s="63"/>
    </row>
    <row r="101684" spans="16:17">
      <c r="P101684" s="63"/>
      <c r="Q101684" s="63"/>
    </row>
    <row r="101685" spans="16:17">
      <c r="P101685" s="63"/>
      <c r="Q101685" s="63"/>
    </row>
    <row r="101686" spans="16:17">
      <c r="P101686" s="63"/>
      <c r="Q101686" s="63"/>
    </row>
    <row r="101687" spans="16:17">
      <c r="P101687" s="63"/>
      <c r="Q101687" s="63"/>
    </row>
    <row r="101688" spans="16:17">
      <c r="P101688" s="63"/>
      <c r="Q101688" s="63"/>
    </row>
    <row r="101689" spans="16:17">
      <c r="P101689" s="63"/>
      <c r="Q101689" s="63"/>
    </row>
    <row r="101690" spans="16:17">
      <c r="P101690" s="63"/>
      <c r="Q101690" s="63"/>
    </row>
    <row r="101691" spans="16:17">
      <c r="P101691" s="63"/>
      <c r="Q101691" s="63"/>
    </row>
    <row r="101692" spans="16:17">
      <c r="P101692" s="63"/>
      <c r="Q101692" s="63"/>
    </row>
    <row r="101693" spans="16:17">
      <c r="P101693" s="63"/>
      <c r="Q101693" s="63"/>
    </row>
    <row r="101694" spans="16:17">
      <c r="P101694" s="63"/>
      <c r="Q101694" s="63"/>
    </row>
    <row r="101695" spans="16:17">
      <c r="P101695" s="63"/>
      <c r="Q101695" s="63"/>
    </row>
    <row r="101696" spans="16:17">
      <c r="P101696" s="63"/>
      <c r="Q101696" s="63"/>
    </row>
    <row r="101697" spans="16:17">
      <c r="P101697" s="63"/>
      <c r="Q101697" s="63"/>
    </row>
    <row r="101698" spans="16:17">
      <c r="P101698" s="63"/>
      <c r="Q101698" s="63"/>
    </row>
    <row r="101699" spans="16:17">
      <c r="P101699" s="63"/>
      <c r="Q101699" s="63"/>
    </row>
    <row r="101700" spans="16:17">
      <c r="P101700" s="63"/>
      <c r="Q101700" s="63"/>
    </row>
    <row r="101701" spans="16:17">
      <c r="P101701" s="63"/>
      <c r="Q101701" s="63"/>
    </row>
    <row r="101702" spans="16:17">
      <c r="P101702" s="63"/>
      <c r="Q101702" s="63"/>
    </row>
    <row r="101703" spans="16:17">
      <c r="P101703" s="63"/>
      <c r="Q101703" s="63"/>
    </row>
    <row r="101704" spans="16:17">
      <c r="P101704" s="63"/>
      <c r="Q101704" s="63"/>
    </row>
    <row r="101705" spans="16:17">
      <c r="P101705" s="63"/>
      <c r="Q101705" s="63"/>
    </row>
    <row r="101706" spans="16:17">
      <c r="P101706" s="63"/>
      <c r="Q101706" s="63"/>
    </row>
    <row r="101707" spans="16:17">
      <c r="P101707" s="63"/>
      <c r="Q101707" s="63"/>
    </row>
    <row r="101708" spans="16:17">
      <c r="P101708" s="63"/>
      <c r="Q101708" s="63"/>
    </row>
    <row r="101709" spans="16:17">
      <c r="P101709" s="63"/>
      <c r="Q101709" s="63"/>
    </row>
    <row r="101710" spans="16:17">
      <c r="P101710" s="63"/>
      <c r="Q101710" s="63"/>
    </row>
    <row r="101711" spans="16:17">
      <c r="P101711" s="63"/>
      <c r="Q101711" s="63"/>
    </row>
    <row r="101712" spans="16:17">
      <c r="P101712" s="63"/>
      <c r="Q101712" s="63"/>
    </row>
    <row r="101713" spans="16:17">
      <c r="P101713" s="63"/>
      <c r="Q101713" s="63"/>
    </row>
    <row r="101714" spans="16:17">
      <c r="P101714" s="63"/>
      <c r="Q101714" s="63"/>
    </row>
    <row r="101715" spans="16:17">
      <c r="P101715" s="63"/>
      <c r="Q101715" s="63"/>
    </row>
    <row r="101716" spans="16:17">
      <c r="P101716" s="63"/>
      <c r="Q101716" s="63"/>
    </row>
    <row r="101717" spans="16:17">
      <c r="P101717" s="63"/>
      <c r="Q101717" s="63"/>
    </row>
    <row r="101718" spans="16:17">
      <c r="P101718" s="63"/>
      <c r="Q101718" s="63"/>
    </row>
    <row r="101719" spans="16:17">
      <c r="P101719" s="63"/>
      <c r="Q101719" s="63"/>
    </row>
    <row r="101720" spans="16:17">
      <c r="P101720" s="63"/>
      <c r="Q101720" s="63"/>
    </row>
    <row r="101721" spans="16:17">
      <c r="P101721" s="63"/>
      <c r="Q101721" s="63"/>
    </row>
    <row r="101722" spans="16:17">
      <c r="P101722" s="63"/>
      <c r="Q101722" s="63"/>
    </row>
    <row r="101723" spans="16:17">
      <c r="P101723" s="63"/>
      <c r="Q101723" s="63"/>
    </row>
    <row r="101724" spans="16:17">
      <c r="P101724" s="63"/>
      <c r="Q101724" s="63"/>
    </row>
    <row r="101725" spans="16:17">
      <c r="P101725" s="63"/>
      <c r="Q101725" s="63"/>
    </row>
    <row r="101726" spans="16:17">
      <c r="P101726" s="63"/>
      <c r="Q101726" s="63"/>
    </row>
    <row r="101727" spans="16:17">
      <c r="P101727" s="63"/>
      <c r="Q101727" s="63"/>
    </row>
    <row r="101728" spans="16:17">
      <c r="P101728" s="63"/>
      <c r="Q101728" s="63"/>
    </row>
    <row r="101729" spans="16:17">
      <c r="P101729" s="63"/>
      <c r="Q101729" s="63"/>
    </row>
    <row r="101730" spans="16:17">
      <c r="P101730" s="63"/>
      <c r="Q101730" s="63"/>
    </row>
    <row r="101731" spans="16:17">
      <c r="P101731" s="63"/>
      <c r="Q101731" s="63"/>
    </row>
    <row r="101732" spans="16:17">
      <c r="P101732" s="63"/>
      <c r="Q101732" s="63"/>
    </row>
    <row r="101733" spans="16:17">
      <c r="P101733" s="63"/>
      <c r="Q101733" s="63"/>
    </row>
    <row r="101734" spans="16:17">
      <c r="P101734" s="63"/>
      <c r="Q101734" s="63"/>
    </row>
    <row r="101735" spans="16:17">
      <c r="P101735" s="63"/>
      <c r="Q101735" s="63"/>
    </row>
    <row r="101736" spans="16:17">
      <c r="P101736" s="63"/>
      <c r="Q101736" s="63"/>
    </row>
    <row r="101737" spans="16:17">
      <c r="P101737" s="63"/>
      <c r="Q101737" s="63"/>
    </row>
    <row r="101738" spans="16:17">
      <c r="P101738" s="63"/>
      <c r="Q101738" s="63"/>
    </row>
    <row r="101739" spans="16:17">
      <c r="P101739" s="63"/>
      <c r="Q101739" s="63"/>
    </row>
    <row r="101740" spans="16:17">
      <c r="P101740" s="63"/>
      <c r="Q101740" s="63"/>
    </row>
    <row r="101741" spans="16:17">
      <c r="P101741" s="63"/>
      <c r="Q101741" s="63"/>
    </row>
    <row r="101742" spans="16:17">
      <c r="P101742" s="63"/>
      <c r="Q101742" s="63"/>
    </row>
    <row r="101743" spans="16:17">
      <c r="P101743" s="63"/>
      <c r="Q101743" s="63"/>
    </row>
    <row r="101744" spans="16:17">
      <c r="P101744" s="63"/>
      <c r="Q101744" s="63"/>
    </row>
    <row r="101745" spans="16:17">
      <c r="P101745" s="63"/>
      <c r="Q101745" s="63"/>
    </row>
    <row r="101746" spans="16:17">
      <c r="P101746" s="63"/>
      <c r="Q101746" s="63"/>
    </row>
    <row r="101747" spans="16:17">
      <c r="P101747" s="63"/>
      <c r="Q101747" s="63"/>
    </row>
    <row r="101748" spans="16:17">
      <c r="P101748" s="63"/>
      <c r="Q101748" s="63"/>
    </row>
    <row r="101749" spans="16:17">
      <c r="P101749" s="63"/>
      <c r="Q101749" s="63"/>
    </row>
    <row r="101750" spans="16:17">
      <c r="P101750" s="63"/>
      <c r="Q101750" s="63"/>
    </row>
    <row r="101751" spans="16:17">
      <c r="P101751" s="63"/>
      <c r="Q101751" s="63"/>
    </row>
    <row r="101752" spans="16:17">
      <c r="P101752" s="63"/>
      <c r="Q101752" s="63"/>
    </row>
    <row r="101753" spans="16:17">
      <c r="P101753" s="63"/>
      <c r="Q101753" s="63"/>
    </row>
    <row r="101754" spans="16:17">
      <c r="P101754" s="63"/>
      <c r="Q101754" s="63"/>
    </row>
    <row r="101755" spans="16:17">
      <c r="P101755" s="63"/>
      <c r="Q101755" s="63"/>
    </row>
    <row r="101756" spans="16:17">
      <c r="P101756" s="63"/>
      <c r="Q101756" s="63"/>
    </row>
    <row r="101757" spans="16:17">
      <c r="P101757" s="63"/>
      <c r="Q101757" s="63"/>
    </row>
    <row r="101758" spans="16:17">
      <c r="P101758" s="63"/>
      <c r="Q101758" s="63"/>
    </row>
    <row r="101759" spans="16:17">
      <c r="P101759" s="63"/>
      <c r="Q101759" s="63"/>
    </row>
    <row r="101760" spans="16:17">
      <c r="P101760" s="63"/>
      <c r="Q101760" s="63"/>
    </row>
    <row r="101761" spans="16:17">
      <c r="P101761" s="63"/>
      <c r="Q101761" s="63"/>
    </row>
    <row r="101762" spans="16:17">
      <c r="P101762" s="63"/>
      <c r="Q101762" s="63"/>
    </row>
    <row r="101763" spans="16:17">
      <c r="P101763" s="63"/>
      <c r="Q101763" s="63"/>
    </row>
    <row r="101764" spans="16:17">
      <c r="P101764" s="63"/>
      <c r="Q101764" s="63"/>
    </row>
    <row r="101765" spans="16:17">
      <c r="P101765" s="63"/>
      <c r="Q101765" s="63"/>
    </row>
    <row r="101766" spans="16:17">
      <c r="P101766" s="63"/>
      <c r="Q101766" s="63"/>
    </row>
    <row r="101767" spans="16:17">
      <c r="P101767" s="63"/>
      <c r="Q101767" s="63"/>
    </row>
    <row r="101768" spans="16:17">
      <c r="P101768" s="63"/>
      <c r="Q101768" s="63"/>
    </row>
    <row r="101769" spans="16:17">
      <c r="P101769" s="63"/>
      <c r="Q101769" s="63"/>
    </row>
    <row r="101770" spans="16:17">
      <c r="P101770" s="63"/>
      <c r="Q101770" s="63"/>
    </row>
    <row r="101771" spans="16:17">
      <c r="P101771" s="63"/>
      <c r="Q101771" s="63"/>
    </row>
    <row r="101772" spans="16:17">
      <c r="P101772" s="63"/>
      <c r="Q101772" s="63"/>
    </row>
    <row r="101773" spans="16:17">
      <c r="P101773" s="63"/>
      <c r="Q101773" s="63"/>
    </row>
    <row r="101774" spans="16:17">
      <c r="P101774" s="63"/>
      <c r="Q101774" s="63"/>
    </row>
    <row r="101775" spans="16:17">
      <c r="P101775" s="63"/>
      <c r="Q101775" s="63"/>
    </row>
    <row r="101776" spans="16:17">
      <c r="P101776" s="63"/>
      <c r="Q101776" s="63"/>
    </row>
    <row r="101777" spans="16:17">
      <c r="P101777" s="63"/>
      <c r="Q101777" s="63"/>
    </row>
    <row r="101778" spans="16:17">
      <c r="P101778" s="63"/>
      <c r="Q101778" s="63"/>
    </row>
    <row r="101779" spans="16:17">
      <c r="P101779" s="63"/>
      <c r="Q101779" s="63"/>
    </row>
    <row r="101780" spans="16:17">
      <c r="P101780" s="63"/>
      <c r="Q101780" s="63"/>
    </row>
    <row r="101781" spans="16:17">
      <c r="P101781" s="63"/>
      <c r="Q101781" s="63"/>
    </row>
    <row r="101782" spans="16:17">
      <c r="P101782" s="63"/>
      <c r="Q101782" s="63"/>
    </row>
    <row r="101783" spans="16:17">
      <c r="P101783" s="63"/>
      <c r="Q101783" s="63"/>
    </row>
    <row r="101784" spans="16:17">
      <c r="P101784" s="63"/>
      <c r="Q101784" s="63"/>
    </row>
    <row r="101785" spans="16:17">
      <c r="P101785" s="63"/>
      <c r="Q101785" s="63"/>
    </row>
    <row r="101786" spans="16:17">
      <c r="P101786" s="63"/>
      <c r="Q101786" s="63"/>
    </row>
    <row r="101787" spans="16:17">
      <c r="P101787" s="63"/>
      <c r="Q101787" s="63"/>
    </row>
    <row r="101788" spans="16:17">
      <c r="P101788" s="63"/>
      <c r="Q101788" s="63"/>
    </row>
    <row r="101789" spans="16:17">
      <c r="P101789" s="63"/>
      <c r="Q101789" s="63"/>
    </row>
    <row r="101790" spans="16:17">
      <c r="P101790" s="63"/>
      <c r="Q101790" s="63"/>
    </row>
    <row r="101791" spans="16:17">
      <c r="P101791" s="63"/>
      <c r="Q101791" s="63"/>
    </row>
    <row r="101792" spans="16:17">
      <c r="P101792" s="63"/>
      <c r="Q101792" s="63"/>
    </row>
    <row r="101793" spans="16:17">
      <c r="P101793" s="63"/>
      <c r="Q101793" s="63"/>
    </row>
    <row r="101794" spans="16:17">
      <c r="P101794" s="63"/>
      <c r="Q101794" s="63"/>
    </row>
    <row r="101795" spans="16:17">
      <c r="P101795" s="63"/>
      <c r="Q101795" s="63"/>
    </row>
    <row r="101796" spans="16:17">
      <c r="P101796" s="63"/>
      <c r="Q101796" s="63"/>
    </row>
    <row r="101797" spans="16:17">
      <c r="P101797" s="63"/>
      <c r="Q101797" s="63"/>
    </row>
    <row r="101798" spans="16:17">
      <c r="P101798" s="63"/>
      <c r="Q101798" s="63"/>
    </row>
    <row r="101799" spans="16:17">
      <c r="P101799" s="63"/>
      <c r="Q101799" s="63"/>
    </row>
    <row r="101800" spans="16:17">
      <c r="P101800" s="63"/>
      <c r="Q101800" s="63"/>
    </row>
    <row r="101801" spans="16:17">
      <c r="P101801" s="63"/>
      <c r="Q101801" s="63"/>
    </row>
    <row r="101802" spans="16:17">
      <c r="P101802" s="63"/>
      <c r="Q101802" s="63"/>
    </row>
    <row r="101803" spans="16:17">
      <c r="P101803" s="63"/>
      <c r="Q101803" s="63"/>
    </row>
    <row r="101804" spans="16:17">
      <c r="P101804" s="63"/>
      <c r="Q101804" s="63"/>
    </row>
    <row r="101805" spans="16:17">
      <c r="P101805" s="63"/>
      <c r="Q101805" s="63"/>
    </row>
    <row r="101806" spans="16:17">
      <c r="P101806" s="63"/>
      <c r="Q101806" s="63"/>
    </row>
    <row r="101807" spans="16:17">
      <c r="P101807" s="63"/>
      <c r="Q101807" s="63"/>
    </row>
    <row r="101808" spans="16:17">
      <c r="P101808" s="63"/>
      <c r="Q101808" s="63"/>
    </row>
    <row r="101809" spans="16:17">
      <c r="P101809" s="63"/>
      <c r="Q101809" s="63"/>
    </row>
    <row r="101810" spans="16:17">
      <c r="P101810" s="63"/>
      <c r="Q101810" s="63"/>
    </row>
    <row r="101811" spans="16:17">
      <c r="P101811" s="63"/>
      <c r="Q101811" s="63"/>
    </row>
    <row r="101812" spans="16:17">
      <c r="P101812" s="63"/>
      <c r="Q101812" s="63"/>
    </row>
    <row r="101813" spans="16:17">
      <c r="P101813" s="63"/>
      <c r="Q101813" s="63"/>
    </row>
    <row r="101814" spans="16:17">
      <c r="P101814" s="63"/>
      <c r="Q101814" s="63"/>
    </row>
    <row r="101815" spans="16:17">
      <c r="P101815" s="63"/>
      <c r="Q101815" s="63"/>
    </row>
    <row r="101816" spans="16:17">
      <c r="P101816" s="63"/>
      <c r="Q101816" s="63"/>
    </row>
    <row r="101817" spans="16:17">
      <c r="P101817" s="63"/>
      <c r="Q101817" s="63"/>
    </row>
    <row r="101818" spans="16:17">
      <c r="P101818" s="63"/>
      <c r="Q101818" s="63"/>
    </row>
    <row r="101819" spans="16:17">
      <c r="P101819" s="63"/>
      <c r="Q101819" s="63"/>
    </row>
    <row r="101820" spans="16:17">
      <c r="P101820" s="63"/>
      <c r="Q101820" s="63"/>
    </row>
    <row r="101821" spans="16:17">
      <c r="P101821" s="63"/>
      <c r="Q101821" s="63"/>
    </row>
    <row r="101822" spans="16:17">
      <c r="P101822" s="63"/>
      <c r="Q101822" s="63"/>
    </row>
    <row r="101823" spans="16:17">
      <c r="P101823" s="63"/>
      <c r="Q101823" s="63"/>
    </row>
    <row r="101824" spans="16:17">
      <c r="P101824" s="63"/>
      <c r="Q101824" s="63"/>
    </row>
    <row r="101825" spans="16:17">
      <c r="P101825" s="63"/>
      <c r="Q101825" s="63"/>
    </row>
    <row r="101826" spans="16:17">
      <c r="P101826" s="63"/>
      <c r="Q101826" s="63"/>
    </row>
    <row r="101827" spans="16:17">
      <c r="P101827" s="63"/>
      <c r="Q101827" s="63"/>
    </row>
    <row r="101828" spans="16:17">
      <c r="P101828" s="63"/>
      <c r="Q101828" s="63"/>
    </row>
    <row r="101829" spans="16:17">
      <c r="P101829" s="63"/>
      <c r="Q101829" s="63"/>
    </row>
    <row r="101830" spans="16:17">
      <c r="P101830" s="63"/>
      <c r="Q101830" s="63"/>
    </row>
    <row r="101831" spans="16:17">
      <c r="P101831" s="63"/>
      <c r="Q101831" s="63"/>
    </row>
    <row r="101832" spans="16:17">
      <c r="P101832" s="63"/>
      <c r="Q101832" s="63"/>
    </row>
    <row r="101833" spans="16:17">
      <c r="P101833" s="63"/>
      <c r="Q101833" s="63"/>
    </row>
    <row r="101834" spans="16:17">
      <c r="P101834" s="63"/>
      <c r="Q101834" s="63"/>
    </row>
    <row r="101835" spans="16:17">
      <c r="P101835" s="63"/>
      <c r="Q101835" s="63"/>
    </row>
    <row r="101836" spans="16:17">
      <c r="P101836" s="63"/>
      <c r="Q101836" s="63"/>
    </row>
    <row r="101837" spans="16:17">
      <c r="P101837" s="63"/>
      <c r="Q101837" s="63"/>
    </row>
    <row r="101838" spans="16:17">
      <c r="P101838" s="63"/>
      <c r="Q101838" s="63"/>
    </row>
    <row r="101839" spans="16:17">
      <c r="P101839" s="63"/>
      <c r="Q101839" s="63"/>
    </row>
    <row r="101840" spans="16:17">
      <c r="P101840" s="63"/>
      <c r="Q101840" s="63"/>
    </row>
    <row r="101841" spans="16:17">
      <c r="P101841" s="63"/>
      <c r="Q101841" s="63"/>
    </row>
    <row r="101842" spans="16:17">
      <c r="P101842" s="63"/>
      <c r="Q101842" s="63"/>
    </row>
    <row r="101843" spans="16:17">
      <c r="P101843" s="63"/>
      <c r="Q101843" s="63"/>
    </row>
    <row r="101844" spans="16:17">
      <c r="P101844" s="63"/>
      <c r="Q101844" s="63"/>
    </row>
    <row r="101845" spans="16:17">
      <c r="P101845" s="63"/>
      <c r="Q101845" s="63"/>
    </row>
    <row r="101846" spans="16:17">
      <c r="P101846" s="63"/>
      <c r="Q101846" s="63"/>
    </row>
    <row r="101847" spans="16:17">
      <c r="P101847" s="63"/>
      <c r="Q101847" s="63"/>
    </row>
    <row r="101848" spans="16:17">
      <c r="P101848" s="63"/>
      <c r="Q101848" s="63"/>
    </row>
    <row r="101849" spans="16:17">
      <c r="P101849" s="63"/>
      <c r="Q101849" s="63"/>
    </row>
    <row r="101850" spans="16:17">
      <c r="P101850" s="63"/>
      <c r="Q101850" s="63"/>
    </row>
    <row r="101851" spans="16:17">
      <c r="P101851" s="63"/>
      <c r="Q101851" s="63"/>
    </row>
    <row r="101852" spans="16:17">
      <c r="P101852" s="63"/>
      <c r="Q101852" s="63"/>
    </row>
    <row r="101853" spans="16:17">
      <c r="P101853" s="63"/>
      <c r="Q101853" s="63"/>
    </row>
    <row r="101854" spans="16:17">
      <c r="P101854" s="63"/>
      <c r="Q101854" s="63"/>
    </row>
    <row r="101855" spans="16:17">
      <c r="P101855" s="63"/>
      <c r="Q101855" s="63"/>
    </row>
    <row r="101856" spans="16:17">
      <c r="P101856" s="63"/>
      <c r="Q101856" s="63"/>
    </row>
    <row r="101857" spans="16:17">
      <c r="P101857" s="63"/>
      <c r="Q101857" s="63"/>
    </row>
    <row r="101858" spans="16:17">
      <c r="P101858" s="63"/>
      <c r="Q101858" s="63"/>
    </row>
    <row r="101859" spans="16:17">
      <c r="P101859" s="63"/>
      <c r="Q101859" s="63"/>
    </row>
    <row r="101860" spans="16:17">
      <c r="P101860" s="63"/>
      <c r="Q101860" s="63"/>
    </row>
    <row r="101861" spans="16:17">
      <c r="P101861" s="63"/>
      <c r="Q101861" s="63"/>
    </row>
    <row r="101862" spans="16:17">
      <c r="P101862" s="63"/>
      <c r="Q101862" s="63"/>
    </row>
    <row r="101863" spans="16:17">
      <c r="P101863" s="63"/>
      <c r="Q101863" s="63"/>
    </row>
    <row r="101864" spans="16:17">
      <c r="P101864" s="63"/>
      <c r="Q101864" s="63"/>
    </row>
    <row r="101865" spans="16:17">
      <c r="P101865" s="63"/>
      <c r="Q101865" s="63"/>
    </row>
    <row r="101866" spans="16:17">
      <c r="P101866" s="63"/>
      <c r="Q101866" s="63"/>
    </row>
    <row r="101867" spans="16:17">
      <c r="P101867" s="63"/>
      <c r="Q101867" s="63"/>
    </row>
    <row r="101868" spans="16:17">
      <c r="P101868" s="63"/>
      <c r="Q101868" s="63"/>
    </row>
    <row r="101869" spans="16:17">
      <c r="P101869" s="63"/>
      <c r="Q101869" s="63"/>
    </row>
    <row r="101870" spans="16:17">
      <c r="P101870" s="63"/>
      <c r="Q101870" s="63"/>
    </row>
    <row r="101871" spans="16:17">
      <c r="P101871" s="63"/>
      <c r="Q101871" s="63"/>
    </row>
    <row r="101872" spans="16:17">
      <c r="P101872" s="63"/>
      <c r="Q101872" s="63"/>
    </row>
    <row r="101873" spans="16:17">
      <c r="P101873" s="63"/>
      <c r="Q101873" s="63"/>
    </row>
    <row r="101874" spans="16:17">
      <c r="P101874" s="63"/>
      <c r="Q101874" s="63"/>
    </row>
    <row r="101875" spans="16:17">
      <c r="P101875" s="63"/>
      <c r="Q101875" s="63"/>
    </row>
    <row r="101876" spans="16:17">
      <c r="P101876" s="63"/>
      <c r="Q101876" s="63"/>
    </row>
    <row r="101877" spans="16:17">
      <c r="P101877" s="63"/>
      <c r="Q101877" s="63"/>
    </row>
    <row r="101878" spans="16:17">
      <c r="P101878" s="63"/>
      <c r="Q101878" s="63"/>
    </row>
    <row r="101879" spans="16:17">
      <c r="P101879" s="63"/>
      <c r="Q101879" s="63"/>
    </row>
    <row r="101880" spans="16:17">
      <c r="P101880" s="63"/>
      <c r="Q101880" s="63"/>
    </row>
    <row r="101881" spans="16:17">
      <c r="P101881" s="63"/>
      <c r="Q101881" s="63"/>
    </row>
    <row r="101882" spans="16:17">
      <c r="P101882" s="63"/>
      <c r="Q101882" s="63"/>
    </row>
    <row r="101883" spans="16:17">
      <c r="P101883" s="63"/>
      <c r="Q101883" s="63"/>
    </row>
    <row r="101884" spans="16:17">
      <c r="P101884" s="63"/>
      <c r="Q101884" s="63"/>
    </row>
    <row r="101885" spans="16:17">
      <c r="P101885" s="63"/>
      <c r="Q101885" s="63"/>
    </row>
    <row r="101886" spans="16:17">
      <c r="P101886" s="63"/>
      <c r="Q101886" s="63"/>
    </row>
    <row r="101887" spans="16:17">
      <c r="P101887" s="63"/>
      <c r="Q101887" s="63"/>
    </row>
    <row r="101888" spans="16:17">
      <c r="P101888" s="63"/>
      <c r="Q101888" s="63"/>
    </row>
    <row r="101889" spans="16:17">
      <c r="P101889" s="63"/>
      <c r="Q101889" s="63"/>
    </row>
    <row r="101890" spans="16:17">
      <c r="P101890" s="63"/>
      <c r="Q101890" s="63"/>
    </row>
    <row r="101891" spans="16:17">
      <c r="P101891" s="63"/>
      <c r="Q101891" s="63"/>
    </row>
    <row r="101892" spans="16:17">
      <c r="P101892" s="63"/>
      <c r="Q101892" s="63"/>
    </row>
    <row r="101893" spans="16:17">
      <c r="P101893" s="63"/>
      <c r="Q101893" s="63"/>
    </row>
    <row r="101894" spans="16:17">
      <c r="P101894" s="63"/>
      <c r="Q101894" s="63"/>
    </row>
    <row r="101895" spans="16:17">
      <c r="P101895" s="63"/>
      <c r="Q101895" s="63"/>
    </row>
    <row r="101896" spans="16:17">
      <c r="P101896" s="63"/>
      <c r="Q101896" s="63"/>
    </row>
    <row r="101897" spans="16:17">
      <c r="P101897" s="63"/>
      <c r="Q101897" s="63"/>
    </row>
    <row r="101898" spans="16:17">
      <c r="P101898" s="63"/>
      <c r="Q101898" s="63"/>
    </row>
    <row r="101899" spans="16:17">
      <c r="P101899" s="63"/>
      <c r="Q101899" s="63"/>
    </row>
    <row r="101900" spans="16:17">
      <c r="P101900" s="63"/>
      <c r="Q101900" s="63"/>
    </row>
    <row r="101901" spans="16:17">
      <c r="P101901" s="63"/>
      <c r="Q101901" s="63"/>
    </row>
    <row r="101902" spans="16:17">
      <c r="P101902" s="63"/>
      <c r="Q101902" s="63"/>
    </row>
    <row r="101903" spans="16:17">
      <c r="P101903" s="63"/>
      <c r="Q101903" s="63"/>
    </row>
    <row r="101904" spans="16:17">
      <c r="P101904" s="63"/>
      <c r="Q101904" s="63"/>
    </row>
    <row r="101905" spans="16:17">
      <c r="P101905" s="63"/>
      <c r="Q101905" s="63"/>
    </row>
    <row r="101906" spans="16:17">
      <c r="P101906" s="63"/>
      <c r="Q101906" s="63"/>
    </row>
    <row r="101907" spans="16:17">
      <c r="P101907" s="63"/>
      <c r="Q101907" s="63"/>
    </row>
    <row r="101908" spans="16:17">
      <c r="P101908" s="63"/>
      <c r="Q101908" s="63"/>
    </row>
    <row r="101909" spans="16:17">
      <c r="P101909" s="63"/>
      <c r="Q101909" s="63"/>
    </row>
    <row r="101910" spans="16:17">
      <c r="P101910" s="63"/>
      <c r="Q101910" s="63"/>
    </row>
    <row r="101911" spans="16:17">
      <c r="P101911" s="63"/>
      <c r="Q101911" s="63"/>
    </row>
    <row r="101912" spans="16:17">
      <c r="P101912" s="63"/>
      <c r="Q101912" s="63"/>
    </row>
    <row r="101913" spans="16:17">
      <c r="P101913" s="63"/>
      <c r="Q101913" s="63"/>
    </row>
    <row r="101914" spans="16:17">
      <c r="P101914" s="63"/>
      <c r="Q101914" s="63"/>
    </row>
    <row r="101915" spans="16:17">
      <c r="P101915" s="63"/>
      <c r="Q101915" s="63"/>
    </row>
    <row r="101916" spans="16:17">
      <c r="P101916" s="63"/>
      <c r="Q101916" s="63"/>
    </row>
    <row r="101917" spans="16:17">
      <c r="P101917" s="63"/>
      <c r="Q101917" s="63"/>
    </row>
    <row r="101918" spans="16:17">
      <c r="P101918" s="63"/>
      <c r="Q101918" s="63"/>
    </row>
    <row r="101919" spans="16:17">
      <c r="P101919" s="63"/>
      <c r="Q101919" s="63"/>
    </row>
    <row r="101920" spans="16:17">
      <c r="P101920" s="63"/>
      <c r="Q101920" s="63"/>
    </row>
    <row r="101921" spans="16:17">
      <c r="P101921" s="63"/>
      <c r="Q101921" s="63"/>
    </row>
    <row r="101922" spans="16:17">
      <c r="P101922" s="63"/>
      <c r="Q101922" s="63"/>
    </row>
    <row r="101923" spans="16:17">
      <c r="P101923" s="63"/>
      <c r="Q101923" s="63"/>
    </row>
    <row r="101924" spans="16:17">
      <c r="P101924" s="63"/>
      <c r="Q101924" s="63"/>
    </row>
    <row r="101925" spans="16:17">
      <c r="P101925" s="63"/>
      <c r="Q101925" s="63"/>
    </row>
    <row r="101926" spans="16:17">
      <c r="P101926" s="63"/>
      <c r="Q101926" s="63"/>
    </row>
    <row r="101927" spans="16:17">
      <c r="P101927" s="63"/>
      <c r="Q101927" s="63"/>
    </row>
    <row r="101928" spans="16:17">
      <c r="P101928" s="63"/>
      <c r="Q101928" s="63"/>
    </row>
    <row r="101929" spans="16:17">
      <c r="P101929" s="63"/>
      <c r="Q101929" s="63"/>
    </row>
    <row r="101930" spans="16:17">
      <c r="P101930" s="63"/>
      <c r="Q101930" s="63"/>
    </row>
    <row r="101931" spans="16:17">
      <c r="P101931" s="63"/>
      <c r="Q101931" s="63"/>
    </row>
    <row r="101932" spans="16:17">
      <c r="P101932" s="63"/>
      <c r="Q101932" s="63"/>
    </row>
    <row r="101933" spans="16:17">
      <c r="P101933" s="63"/>
      <c r="Q101933" s="63"/>
    </row>
    <row r="101934" spans="16:17">
      <c r="P101934" s="63"/>
      <c r="Q101934" s="63"/>
    </row>
    <row r="101935" spans="16:17">
      <c r="P101935" s="63"/>
      <c r="Q101935" s="63"/>
    </row>
    <row r="101936" spans="16:17">
      <c r="P101936" s="63"/>
      <c r="Q101936" s="63"/>
    </row>
    <row r="101937" spans="16:17">
      <c r="P101937" s="63"/>
      <c r="Q101937" s="63"/>
    </row>
    <row r="101938" spans="16:17">
      <c r="P101938" s="63"/>
      <c r="Q101938" s="63"/>
    </row>
    <row r="101939" spans="16:17">
      <c r="P101939" s="63"/>
      <c r="Q101939" s="63"/>
    </row>
    <row r="101940" spans="16:17">
      <c r="P101940" s="63"/>
      <c r="Q101940" s="63"/>
    </row>
    <row r="101941" spans="16:17">
      <c r="P101941" s="63"/>
      <c r="Q101941" s="63"/>
    </row>
    <row r="101942" spans="16:17">
      <c r="P101942" s="63"/>
      <c r="Q101942" s="63"/>
    </row>
    <row r="101943" spans="16:17">
      <c r="P101943" s="63"/>
      <c r="Q101943" s="63"/>
    </row>
    <row r="101944" spans="16:17">
      <c r="P101944" s="63"/>
      <c r="Q101944" s="63"/>
    </row>
    <row r="101945" spans="16:17">
      <c r="P101945" s="63"/>
      <c r="Q101945" s="63"/>
    </row>
    <row r="101946" spans="16:17">
      <c r="P101946" s="63"/>
      <c r="Q101946" s="63"/>
    </row>
    <row r="101947" spans="16:17">
      <c r="P101947" s="63"/>
      <c r="Q101947" s="63"/>
    </row>
    <row r="101948" spans="16:17">
      <c r="P101948" s="63"/>
      <c r="Q101948" s="63"/>
    </row>
    <row r="101949" spans="16:17">
      <c r="P101949" s="63"/>
      <c r="Q101949" s="63"/>
    </row>
    <row r="101950" spans="16:17">
      <c r="P101950" s="63"/>
      <c r="Q101950" s="63"/>
    </row>
    <row r="101951" spans="16:17">
      <c r="P101951" s="63"/>
      <c r="Q101951" s="63"/>
    </row>
    <row r="101952" spans="16:17">
      <c r="P101952" s="63"/>
      <c r="Q101952" s="63"/>
    </row>
    <row r="101953" spans="16:17">
      <c r="P101953" s="63"/>
      <c r="Q101953" s="63"/>
    </row>
    <row r="101954" spans="16:17">
      <c r="P101954" s="63"/>
      <c r="Q101954" s="63"/>
    </row>
    <row r="101955" spans="16:17">
      <c r="P101955" s="63"/>
      <c r="Q101955" s="63"/>
    </row>
    <row r="101956" spans="16:17">
      <c r="P101956" s="63"/>
      <c r="Q101956" s="63"/>
    </row>
    <row r="101957" spans="16:17">
      <c r="P101957" s="63"/>
      <c r="Q101957" s="63"/>
    </row>
    <row r="101958" spans="16:17">
      <c r="P101958" s="63"/>
      <c r="Q101958" s="63"/>
    </row>
    <row r="101959" spans="16:17">
      <c r="P101959" s="63"/>
      <c r="Q101959" s="63"/>
    </row>
    <row r="101960" spans="16:17">
      <c r="P101960" s="63"/>
      <c r="Q101960" s="63"/>
    </row>
    <row r="101961" spans="16:17">
      <c r="P101961" s="63"/>
      <c r="Q101961" s="63"/>
    </row>
    <row r="101962" spans="16:17">
      <c r="P101962" s="63"/>
      <c r="Q101962" s="63"/>
    </row>
    <row r="101963" spans="16:17">
      <c r="P101963" s="63"/>
      <c r="Q101963" s="63"/>
    </row>
    <row r="101964" spans="16:17">
      <c r="P101964" s="63"/>
      <c r="Q101964" s="63"/>
    </row>
    <row r="101965" spans="16:17">
      <c r="P101965" s="63"/>
      <c r="Q101965" s="63"/>
    </row>
    <row r="101966" spans="16:17">
      <c r="P101966" s="63"/>
      <c r="Q101966" s="63"/>
    </row>
    <row r="101967" spans="16:17">
      <c r="P101967" s="63"/>
      <c r="Q101967" s="63"/>
    </row>
    <row r="101968" spans="16:17">
      <c r="P101968" s="63"/>
      <c r="Q101968" s="63"/>
    </row>
    <row r="101969" spans="16:17">
      <c r="P101969" s="63"/>
      <c r="Q101969" s="63"/>
    </row>
    <row r="101970" spans="16:17">
      <c r="P101970" s="63"/>
      <c r="Q101970" s="63"/>
    </row>
    <row r="101971" spans="16:17">
      <c r="P101971" s="63"/>
      <c r="Q101971" s="63"/>
    </row>
    <row r="101972" spans="16:17">
      <c r="P101972" s="63"/>
      <c r="Q101972" s="63"/>
    </row>
    <row r="101973" spans="16:17">
      <c r="P101973" s="63"/>
      <c r="Q101973" s="63"/>
    </row>
    <row r="101974" spans="16:17">
      <c r="P101974" s="63"/>
      <c r="Q101974" s="63"/>
    </row>
    <row r="101975" spans="16:17">
      <c r="P101975" s="63"/>
      <c r="Q101975" s="63"/>
    </row>
    <row r="101976" spans="16:17">
      <c r="P101976" s="63"/>
      <c r="Q101976" s="63"/>
    </row>
    <row r="101977" spans="16:17">
      <c r="P101977" s="63"/>
      <c r="Q101977" s="63"/>
    </row>
    <row r="101978" spans="16:17">
      <c r="P101978" s="63"/>
      <c r="Q101978" s="63"/>
    </row>
    <row r="101979" spans="16:17">
      <c r="P101979" s="63"/>
      <c r="Q101979" s="63"/>
    </row>
    <row r="101980" spans="16:17">
      <c r="P101980" s="63"/>
      <c r="Q101980" s="63"/>
    </row>
    <row r="101981" spans="16:17">
      <c r="P101981" s="63"/>
      <c r="Q101981" s="63"/>
    </row>
    <row r="101982" spans="16:17">
      <c r="P101982" s="63"/>
      <c r="Q101982" s="63"/>
    </row>
    <row r="101983" spans="16:17">
      <c r="P101983" s="63"/>
      <c r="Q101983" s="63"/>
    </row>
    <row r="101984" spans="16:17">
      <c r="P101984" s="63"/>
      <c r="Q101984" s="63"/>
    </row>
    <row r="101985" spans="16:17">
      <c r="P101985" s="63"/>
      <c r="Q101985" s="63"/>
    </row>
    <row r="101986" spans="16:17">
      <c r="P101986" s="63"/>
      <c r="Q101986" s="63"/>
    </row>
    <row r="101987" spans="16:17">
      <c r="P101987" s="63"/>
      <c r="Q101987" s="63"/>
    </row>
    <row r="101988" spans="16:17">
      <c r="P101988" s="63"/>
      <c r="Q101988" s="63"/>
    </row>
    <row r="101989" spans="16:17">
      <c r="P101989" s="63"/>
      <c r="Q101989" s="63"/>
    </row>
    <row r="101990" spans="16:17">
      <c r="P101990" s="63"/>
      <c r="Q101990" s="63"/>
    </row>
    <row r="101991" spans="16:17">
      <c r="P101991" s="63"/>
      <c r="Q101991" s="63"/>
    </row>
    <row r="101992" spans="16:17">
      <c r="P101992" s="63"/>
      <c r="Q101992" s="63"/>
    </row>
    <row r="101993" spans="16:17">
      <c r="P101993" s="63"/>
      <c r="Q101993" s="63"/>
    </row>
    <row r="101994" spans="16:17">
      <c r="P101994" s="63"/>
      <c r="Q101994" s="63"/>
    </row>
    <row r="101995" spans="16:17">
      <c r="P101995" s="63"/>
      <c r="Q101995" s="63"/>
    </row>
    <row r="101996" spans="16:17">
      <c r="P101996" s="63"/>
      <c r="Q101996" s="63"/>
    </row>
    <row r="101997" spans="16:17">
      <c r="P101997" s="63"/>
      <c r="Q101997" s="63"/>
    </row>
    <row r="101998" spans="16:17">
      <c r="P101998" s="63"/>
      <c r="Q101998" s="63"/>
    </row>
    <row r="101999" spans="16:17">
      <c r="P101999" s="63"/>
      <c r="Q101999" s="63"/>
    </row>
    <row r="102000" spans="16:17">
      <c r="P102000" s="63"/>
      <c r="Q102000" s="63"/>
    </row>
    <row r="102001" spans="16:17">
      <c r="P102001" s="63"/>
      <c r="Q102001" s="63"/>
    </row>
    <row r="102002" spans="16:17">
      <c r="P102002" s="63"/>
      <c r="Q102002" s="63"/>
    </row>
    <row r="102003" spans="16:17">
      <c r="P102003" s="63"/>
      <c r="Q102003" s="63"/>
    </row>
    <row r="102004" spans="16:17">
      <c r="P102004" s="63"/>
      <c r="Q102004" s="63"/>
    </row>
    <row r="102005" spans="16:17">
      <c r="P102005" s="63"/>
      <c r="Q102005" s="63"/>
    </row>
    <row r="102006" spans="16:17">
      <c r="P102006" s="63"/>
      <c r="Q102006" s="63"/>
    </row>
    <row r="102007" spans="16:17">
      <c r="P102007" s="63"/>
      <c r="Q102007" s="63"/>
    </row>
    <row r="102008" spans="16:17">
      <c r="P102008" s="63"/>
      <c r="Q102008" s="63"/>
    </row>
    <row r="102009" spans="16:17">
      <c r="P102009" s="63"/>
      <c r="Q102009" s="63"/>
    </row>
    <row r="102010" spans="16:17">
      <c r="P102010" s="63"/>
      <c r="Q102010" s="63"/>
    </row>
    <row r="102011" spans="16:17">
      <c r="P102011" s="63"/>
      <c r="Q102011" s="63"/>
    </row>
    <row r="102012" spans="16:17">
      <c r="P102012" s="63"/>
      <c r="Q102012" s="63"/>
    </row>
    <row r="102013" spans="16:17">
      <c r="P102013" s="63"/>
      <c r="Q102013" s="63"/>
    </row>
    <row r="102014" spans="16:17">
      <c r="P102014" s="63"/>
      <c r="Q102014" s="63"/>
    </row>
    <row r="102015" spans="16:17">
      <c r="P102015" s="63"/>
      <c r="Q102015" s="63"/>
    </row>
    <row r="102016" spans="16:17">
      <c r="P102016" s="63"/>
      <c r="Q102016" s="63"/>
    </row>
    <row r="102017" spans="16:17">
      <c r="P102017" s="63"/>
      <c r="Q102017" s="63"/>
    </row>
    <row r="102018" spans="16:17">
      <c r="P102018" s="63"/>
      <c r="Q102018" s="63"/>
    </row>
    <row r="102019" spans="16:17">
      <c r="P102019" s="63"/>
      <c r="Q102019" s="63"/>
    </row>
    <row r="102020" spans="16:17">
      <c r="P102020" s="63"/>
      <c r="Q102020" s="63"/>
    </row>
    <row r="102021" spans="16:17">
      <c r="P102021" s="63"/>
      <c r="Q102021" s="63"/>
    </row>
    <row r="102022" spans="16:17">
      <c r="P102022" s="63"/>
      <c r="Q102022" s="63"/>
    </row>
    <row r="102023" spans="16:17">
      <c r="P102023" s="63"/>
      <c r="Q102023" s="63"/>
    </row>
    <row r="102024" spans="16:17">
      <c r="P102024" s="63"/>
      <c r="Q102024" s="63"/>
    </row>
    <row r="102025" spans="16:17">
      <c r="P102025" s="63"/>
      <c r="Q102025" s="63"/>
    </row>
    <row r="102026" spans="16:17">
      <c r="P102026" s="63"/>
      <c r="Q102026" s="63"/>
    </row>
    <row r="102027" spans="16:17">
      <c r="P102027" s="63"/>
      <c r="Q102027" s="63"/>
    </row>
    <row r="102028" spans="16:17">
      <c r="P102028" s="63"/>
      <c r="Q102028" s="63"/>
    </row>
    <row r="102029" spans="16:17">
      <c r="P102029" s="63"/>
      <c r="Q102029" s="63"/>
    </row>
    <row r="102030" spans="16:17">
      <c r="P102030" s="63"/>
      <c r="Q102030" s="63"/>
    </row>
    <row r="102031" spans="16:17">
      <c r="P102031" s="63"/>
      <c r="Q102031" s="63"/>
    </row>
    <row r="102032" spans="16:17">
      <c r="P102032" s="63"/>
      <c r="Q102032" s="63"/>
    </row>
    <row r="102033" spans="16:17">
      <c r="P102033" s="63"/>
      <c r="Q102033" s="63"/>
    </row>
    <row r="102034" spans="16:17">
      <c r="P102034" s="63"/>
      <c r="Q102034" s="63"/>
    </row>
    <row r="102035" spans="16:17">
      <c r="P102035" s="63"/>
      <c r="Q102035" s="63"/>
    </row>
    <row r="102036" spans="16:17">
      <c r="P102036" s="63"/>
      <c r="Q102036" s="63"/>
    </row>
    <row r="102037" spans="16:17">
      <c r="P102037" s="63"/>
      <c r="Q102037" s="63"/>
    </row>
    <row r="102038" spans="16:17">
      <c r="P102038" s="63"/>
      <c r="Q102038" s="63"/>
    </row>
    <row r="102039" spans="16:17">
      <c r="P102039" s="63"/>
      <c r="Q102039" s="63"/>
    </row>
    <row r="102040" spans="16:17">
      <c r="P102040" s="63"/>
      <c r="Q102040" s="63"/>
    </row>
    <row r="102041" spans="16:17">
      <c r="P102041" s="63"/>
      <c r="Q102041" s="63"/>
    </row>
    <row r="102042" spans="16:17">
      <c r="P102042" s="63"/>
      <c r="Q102042" s="63"/>
    </row>
    <row r="102043" spans="16:17">
      <c r="P102043" s="63"/>
      <c r="Q102043" s="63"/>
    </row>
    <row r="102044" spans="16:17">
      <c r="P102044" s="63"/>
      <c r="Q102044" s="63"/>
    </row>
    <row r="102045" spans="16:17">
      <c r="P102045" s="63"/>
      <c r="Q102045" s="63"/>
    </row>
    <row r="102046" spans="16:17">
      <c r="P102046" s="63"/>
      <c r="Q102046" s="63"/>
    </row>
    <row r="102047" spans="16:17">
      <c r="P102047" s="63"/>
      <c r="Q102047" s="63"/>
    </row>
    <row r="102048" spans="16:17">
      <c r="P102048" s="63"/>
      <c r="Q102048" s="63"/>
    </row>
    <row r="102049" spans="16:17">
      <c r="P102049" s="63"/>
      <c r="Q102049" s="63"/>
    </row>
    <row r="102050" spans="16:17">
      <c r="P102050" s="63"/>
      <c r="Q102050" s="63"/>
    </row>
    <row r="102051" spans="16:17">
      <c r="P102051" s="63"/>
      <c r="Q102051" s="63"/>
    </row>
    <row r="102052" spans="16:17">
      <c r="P102052" s="63"/>
      <c r="Q102052" s="63"/>
    </row>
    <row r="102053" spans="16:17">
      <c r="P102053" s="63"/>
      <c r="Q102053" s="63"/>
    </row>
    <row r="102054" spans="16:17">
      <c r="P102054" s="63"/>
      <c r="Q102054" s="63"/>
    </row>
    <row r="102055" spans="16:17">
      <c r="P102055" s="63"/>
      <c r="Q102055" s="63"/>
    </row>
    <row r="102056" spans="16:17">
      <c r="P102056" s="63"/>
      <c r="Q102056" s="63"/>
    </row>
    <row r="102057" spans="16:17">
      <c r="P102057" s="63"/>
      <c r="Q102057" s="63"/>
    </row>
    <row r="102058" spans="16:17">
      <c r="P102058" s="63"/>
      <c r="Q102058" s="63"/>
    </row>
    <row r="102059" spans="16:17">
      <c r="P102059" s="63"/>
      <c r="Q102059" s="63"/>
    </row>
    <row r="102060" spans="16:17">
      <c r="P102060" s="63"/>
      <c r="Q102060" s="63"/>
    </row>
    <row r="102061" spans="16:17">
      <c r="P102061" s="63"/>
      <c r="Q102061" s="63"/>
    </row>
    <row r="102062" spans="16:17">
      <c r="P102062" s="63"/>
      <c r="Q102062" s="63"/>
    </row>
    <row r="102063" spans="16:17">
      <c r="P102063" s="63"/>
      <c r="Q102063" s="63"/>
    </row>
    <row r="102064" spans="16:17">
      <c r="P102064" s="63"/>
      <c r="Q102064" s="63"/>
    </row>
    <row r="102065" spans="16:17">
      <c r="P102065" s="63"/>
      <c r="Q102065" s="63"/>
    </row>
    <row r="102066" spans="16:17">
      <c r="P102066" s="63"/>
      <c r="Q102066" s="63"/>
    </row>
    <row r="102067" spans="16:17">
      <c r="P102067" s="63"/>
      <c r="Q102067" s="63"/>
    </row>
    <row r="102068" spans="16:17">
      <c r="P102068" s="63"/>
      <c r="Q102068" s="63"/>
    </row>
    <row r="102069" spans="16:17">
      <c r="P102069" s="63"/>
      <c r="Q102069" s="63"/>
    </row>
    <row r="102070" spans="16:17">
      <c r="P102070" s="63"/>
      <c r="Q102070" s="63"/>
    </row>
    <row r="102071" spans="16:17">
      <c r="P102071" s="63"/>
      <c r="Q102071" s="63"/>
    </row>
    <row r="102072" spans="16:17">
      <c r="P102072" s="63"/>
      <c r="Q102072" s="63"/>
    </row>
    <row r="102073" spans="16:17">
      <c r="P102073" s="63"/>
      <c r="Q102073" s="63"/>
    </row>
    <row r="102074" spans="16:17">
      <c r="P102074" s="63"/>
      <c r="Q102074" s="63"/>
    </row>
    <row r="102075" spans="16:17">
      <c r="P102075" s="63"/>
      <c r="Q102075" s="63"/>
    </row>
    <row r="102076" spans="16:17">
      <c r="P102076" s="63"/>
      <c r="Q102076" s="63"/>
    </row>
    <row r="102077" spans="16:17">
      <c r="P102077" s="63"/>
      <c r="Q102077" s="63"/>
    </row>
    <row r="102078" spans="16:17">
      <c r="P102078" s="63"/>
      <c r="Q102078" s="63"/>
    </row>
    <row r="102079" spans="16:17">
      <c r="P102079" s="63"/>
      <c r="Q102079" s="63"/>
    </row>
    <row r="102080" spans="16:17">
      <c r="P102080" s="63"/>
      <c r="Q102080" s="63"/>
    </row>
    <row r="102081" spans="16:17">
      <c r="P102081" s="63"/>
      <c r="Q102081" s="63"/>
    </row>
    <row r="102082" spans="16:17">
      <c r="P102082" s="63"/>
      <c r="Q102082" s="63"/>
    </row>
    <row r="102083" spans="16:17">
      <c r="P102083" s="63"/>
      <c r="Q102083" s="63"/>
    </row>
    <row r="102084" spans="16:17">
      <c r="P102084" s="63"/>
      <c r="Q102084" s="63"/>
    </row>
    <row r="102085" spans="16:17">
      <c r="P102085" s="63"/>
      <c r="Q102085" s="63"/>
    </row>
    <row r="102086" spans="16:17">
      <c r="P102086" s="63"/>
      <c r="Q102086" s="63"/>
    </row>
    <row r="102087" spans="16:17">
      <c r="P102087" s="63"/>
      <c r="Q102087" s="63"/>
    </row>
    <row r="102088" spans="16:17">
      <c r="P102088" s="63"/>
      <c r="Q102088" s="63"/>
    </row>
    <row r="102089" spans="16:17">
      <c r="P102089" s="63"/>
      <c r="Q102089" s="63"/>
    </row>
    <row r="102090" spans="16:17">
      <c r="P102090" s="63"/>
      <c r="Q102090" s="63"/>
    </row>
    <row r="102091" spans="16:17">
      <c r="P102091" s="63"/>
      <c r="Q102091" s="63"/>
    </row>
    <row r="102092" spans="16:17">
      <c r="P102092" s="63"/>
      <c r="Q102092" s="63"/>
    </row>
    <row r="102093" spans="16:17">
      <c r="P102093" s="63"/>
      <c r="Q102093" s="63"/>
    </row>
    <row r="102094" spans="16:17">
      <c r="P102094" s="63"/>
      <c r="Q102094" s="63"/>
    </row>
    <row r="102095" spans="16:17">
      <c r="P102095" s="63"/>
      <c r="Q102095" s="63"/>
    </row>
    <row r="102096" spans="16:17">
      <c r="P102096" s="63"/>
      <c r="Q102096" s="63"/>
    </row>
    <row r="102097" spans="16:17">
      <c r="P102097" s="63"/>
      <c r="Q102097" s="63"/>
    </row>
    <row r="102098" spans="16:17">
      <c r="P102098" s="63"/>
      <c r="Q102098" s="63"/>
    </row>
    <row r="102099" spans="16:17">
      <c r="P102099" s="63"/>
      <c r="Q102099" s="63"/>
    </row>
    <row r="102100" spans="16:17">
      <c r="P102100" s="63"/>
      <c r="Q102100" s="63"/>
    </row>
    <row r="102101" spans="16:17">
      <c r="P102101" s="63"/>
      <c r="Q102101" s="63"/>
    </row>
    <row r="102102" spans="16:17">
      <c r="P102102" s="63"/>
      <c r="Q102102" s="63"/>
    </row>
    <row r="102103" spans="16:17">
      <c r="P102103" s="63"/>
      <c r="Q102103" s="63"/>
    </row>
    <row r="102104" spans="16:17">
      <c r="P102104" s="63"/>
      <c r="Q102104" s="63"/>
    </row>
    <row r="102105" spans="16:17">
      <c r="P102105" s="63"/>
      <c r="Q102105" s="63"/>
    </row>
    <row r="102106" spans="16:17">
      <c r="P102106" s="63"/>
      <c r="Q102106" s="63"/>
    </row>
    <row r="102107" spans="16:17">
      <c r="P102107" s="63"/>
      <c r="Q102107" s="63"/>
    </row>
    <row r="102108" spans="16:17">
      <c r="P102108" s="63"/>
      <c r="Q102108" s="63"/>
    </row>
    <row r="102109" spans="16:17">
      <c r="P102109" s="63"/>
      <c r="Q102109" s="63"/>
    </row>
    <row r="102110" spans="16:17">
      <c r="P102110" s="63"/>
      <c r="Q102110" s="63"/>
    </row>
    <row r="102111" spans="16:17">
      <c r="P102111" s="63"/>
      <c r="Q102111" s="63"/>
    </row>
    <row r="102112" spans="16:17">
      <c r="P102112" s="63"/>
      <c r="Q102112" s="63"/>
    </row>
    <row r="102113" spans="16:17">
      <c r="P102113" s="63"/>
      <c r="Q102113" s="63"/>
    </row>
    <row r="102114" spans="16:17">
      <c r="P102114" s="63"/>
      <c r="Q102114" s="63"/>
    </row>
    <row r="102115" spans="16:17">
      <c r="P102115" s="63"/>
      <c r="Q102115" s="63"/>
    </row>
    <row r="102116" spans="16:17">
      <c r="P102116" s="63"/>
      <c r="Q102116" s="63"/>
    </row>
    <row r="102117" spans="16:17">
      <c r="P102117" s="63"/>
      <c r="Q102117" s="63"/>
    </row>
    <row r="102118" spans="16:17">
      <c r="P102118" s="63"/>
      <c r="Q102118" s="63"/>
    </row>
    <row r="102119" spans="16:17">
      <c r="P102119" s="63"/>
      <c r="Q102119" s="63"/>
    </row>
    <row r="102120" spans="16:17">
      <c r="P102120" s="63"/>
      <c r="Q102120" s="63"/>
    </row>
    <row r="102121" spans="16:17">
      <c r="P102121" s="63"/>
      <c r="Q102121" s="63"/>
    </row>
    <row r="102122" spans="16:17">
      <c r="P102122" s="63"/>
      <c r="Q102122" s="63"/>
    </row>
    <row r="102123" spans="16:17">
      <c r="P102123" s="63"/>
      <c r="Q102123" s="63"/>
    </row>
    <row r="102124" spans="16:17">
      <c r="P102124" s="63"/>
      <c r="Q102124" s="63"/>
    </row>
    <row r="102125" spans="16:17">
      <c r="P102125" s="63"/>
      <c r="Q102125" s="63"/>
    </row>
    <row r="102126" spans="16:17">
      <c r="P102126" s="63"/>
      <c r="Q102126" s="63"/>
    </row>
    <row r="102127" spans="16:17">
      <c r="P102127" s="63"/>
      <c r="Q102127" s="63"/>
    </row>
    <row r="102128" spans="16:17">
      <c r="P102128" s="63"/>
      <c r="Q102128" s="63"/>
    </row>
    <row r="102129" spans="16:17">
      <c r="P102129" s="63"/>
      <c r="Q102129" s="63"/>
    </row>
    <row r="102130" spans="16:17">
      <c r="P102130" s="63"/>
      <c r="Q102130" s="63"/>
    </row>
    <row r="102131" spans="16:17">
      <c r="P102131" s="63"/>
      <c r="Q102131" s="63"/>
    </row>
    <row r="102132" spans="16:17">
      <c r="P102132" s="63"/>
      <c r="Q102132" s="63"/>
    </row>
    <row r="102133" spans="16:17">
      <c r="P102133" s="63"/>
      <c r="Q102133" s="63"/>
    </row>
    <row r="102134" spans="16:17">
      <c r="P102134" s="63"/>
      <c r="Q102134" s="63"/>
    </row>
    <row r="102135" spans="16:17">
      <c r="P102135" s="63"/>
      <c r="Q102135" s="63"/>
    </row>
    <row r="102136" spans="16:17">
      <c r="P102136" s="63"/>
      <c r="Q102136" s="63"/>
    </row>
    <row r="102137" spans="16:17">
      <c r="P102137" s="63"/>
      <c r="Q102137" s="63"/>
    </row>
    <row r="102138" spans="16:17">
      <c r="P102138" s="63"/>
      <c r="Q102138" s="63"/>
    </row>
    <row r="102139" spans="16:17">
      <c r="P102139" s="63"/>
      <c r="Q102139" s="63"/>
    </row>
    <row r="102140" spans="16:17">
      <c r="P102140" s="63"/>
      <c r="Q102140" s="63"/>
    </row>
    <row r="102141" spans="16:17">
      <c r="P102141" s="63"/>
      <c r="Q102141" s="63"/>
    </row>
    <row r="102142" spans="16:17">
      <c r="P102142" s="63"/>
      <c r="Q102142" s="63"/>
    </row>
    <row r="102143" spans="16:17">
      <c r="P102143" s="63"/>
      <c r="Q102143" s="63"/>
    </row>
    <row r="102144" spans="16:17">
      <c r="P102144" s="63"/>
      <c r="Q102144" s="63"/>
    </row>
    <row r="102145" spans="16:17">
      <c r="P102145" s="63"/>
      <c r="Q102145" s="63"/>
    </row>
    <row r="102146" spans="16:17">
      <c r="P102146" s="63"/>
      <c r="Q102146" s="63"/>
    </row>
    <row r="102147" spans="16:17">
      <c r="P102147" s="63"/>
      <c r="Q102147" s="63"/>
    </row>
    <row r="102148" spans="16:17">
      <c r="P102148" s="63"/>
      <c r="Q102148" s="63"/>
    </row>
    <row r="102149" spans="16:17">
      <c r="P102149" s="63"/>
      <c r="Q102149" s="63"/>
    </row>
    <row r="102150" spans="16:17">
      <c r="P102150" s="63"/>
      <c r="Q102150" s="63"/>
    </row>
    <row r="102151" spans="16:17">
      <c r="P102151" s="63"/>
      <c r="Q102151" s="63"/>
    </row>
    <row r="102152" spans="16:17">
      <c r="P102152" s="63"/>
      <c r="Q102152" s="63"/>
    </row>
    <row r="102153" spans="16:17">
      <c r="P102153" s="63"/>
      <c r="Q102153" s="63"/>
    </row>
    <row r="102154" spans="16:17">
      <c r="P102154" s="63"/>
      <c r="Q102154" s="63"/>
    </row>
    <row r="102155" spans="16:17">
      <c r="P102155" s="63"/>
      <c r="Q102155" s="63"/>
    </row>
    <row r="102156" spans="16:17">
      <c r="P102156" s="63"/>
      <c r="Q102156" s="63"/>
    </row>
    <row r="102157" spans="16:17">
      <c r="P102157" s="63"/>
      <c r="Q102157" s="63"/>
    </row>
    <row r="102158" spans="16:17">
      <c r="P102158" s="63"/>
      <c r="Q102158" s="63"/>
    </row>
    <row r="102159" spans="16:17">
      <c r="P102159" s="63"/>
      <c r="Q102159" s="63"/>
    </row>
    <row r="102160" spans="16:17">
      <c r="P102160" s="63"/>
      <c r="Q102160" s="63"/>
    </row>
    <row r="102161" spans="16:17">
      <c r="P102161" s="63"/>
      <c r="Q102161" s="63"/>
    </row>
    <row r="102162" spans="16:17">
      <c r="P102162" s="63"/>
      <c r="Q102162" s="63"/>
    </row>
    <row r="102163" spans="16:17">
      <c r="P102163" s="63"/>
      <c r="Q102163" s="63"/>
    </row>
    <row r="102164" spans="16:17">
      <c r="P102164" s="63"/>
      <c r="Q102164" s="63"/>
    </row>
    <row r="102165" spans="16:17">
      <c r="P102165" s="63"/>
      <c r="Q102165" s="63"/>
    </row>
    <row r="102166" spans="16:17">
      <c r="P102166" s="63"/>
      <c r="Q102166" s="63"/>
    </row>
    <row r="102167" spans="16:17">
      <c r="P102167" s="63"/>
      <c r="Q102167" s="63"/>
    </row>
    <row r="102168" spans="16:17">
      <c r="P102168" s="63"/>
      <c r="Q102168" s="63"/>
    </row>
    <row r="102169" spans="16:17">
      <c r="P102169" s="63"/>
      <c r="Q102169" s="63"/>
    </row>
    <row r="102170" spans="16:17">
      <c r="P102170" s="63"/>
      <c r="Q102170" s="63"/>
    </row>
    <row r="102171" spans="16:17">
      <c r="P102171" s="63"/>
      <c r="Q102171" s="63"/>
    </row>
    <row r="102172" spans="16:17">
      <c r="P102172" s="63"/>
      <c r="Q102172" s="63"/>
    </row>
    <row r="102173" spans="16:17">
      <c r="P102173" s="63"/>
      <c r="Q102173" s="63"/>
    </row>
    <row r="102174" spans="16:17">
      <c r="P102174" s="63"/>
      <c r="Q102174" s="63"/>
    </row>
    <row r="102175" spans="16:17">
      <c r="P102175" s="63"/>
      <c r="Q102175" s="63"/>
    </row>
    <row r="102176" spans="16:17">
      <c r="P102176" s="63"/>
      <c r="Q102176" s="63"/>
    </row>
    <row r="102177" spans="16:17">
      <c r="P102177" s="63"/>
      <c r="Q102177" s="63"/>
    </row>
    <row r="102178" spans="16:17">
      <c r="P102178" s="63"/>
      <c r="Q102178" s="63"/>
    </row>
    <row r="102179" spans="16:17">
      <c r="P102179" s="63"/>
      <c r="Q102179" s="63"/>
    </row>
    <row r="102180" spans="16:17">
      <c r="P102180" s="63"/>
      <c r="Q102180" s="63"/>
    </row>
    <row r="102181" spans="16:17">
      <c r="P102181" s="63"/>
      <c r="Q102181" s="63"/>
    </row>
    <row r="102182" spans="16:17">
      <c r="P102182" s="63"/>
      <c r="Q102182" s="63"/>
    </row>
    <row r="102183" spans="16:17">
      <c r="P102183" s="63"/>
      <c r="Q102183" s="63"/>
    </row>
    <row r="102184" spans="16:17">
      <c r="P102184" s="63"/>
      <c r="Q102184" s="63"/>
    </row>
    <row r="102185" spans="16:17">
      <c r="P102185" s="63"/>
      <c r="Q102185" s="63"/>
    </row>
    <row r="102186" spans="16:17">
      <c r="P102186" s="63"/>
      <c r="Q102186" s="63"/>
    </row>
    <row r="102187" spans="16:17">
      <c r="P102187" s="63"/>
      <c r="Q102187" s="63"/>
    </row>
    <row r="102188" spans="16:17">
      <c r="P102188" s="63"/>
      <c r="Q102188" s="63"/>
    </row>
    <row r="102189" spans="16:17">
      <c r="P102189" s="63"/>
      <c r="Q102189" s="63"/>
    </row>
    <row r="102190" spans="16:17">
      <c r="P102190" s="63"/>
      <c r="Q102190" s="63"/>
    </row>
    <row r="102191" spans="16:17">
      <c r="P102191" s="63"/>
      <c r="Q102191" s="63"/>
    </row>
    <row r="102192" spans="16:17">
      <c r="P102192" s="63"/>
      <c r="Q102192" s="63"/>
    </row>
    <row r="102193" spans="16:17">
      <c r="P102193" s="63"/>
      <c r="Q102193" s="63"/>
    </row>
    <row r="102194" spans="16:17">
      <c r="P102194" s="63"/>
      <c r="Q102194" s="63"/>
    </row>
    <row r="102195" spans="16:17">
      <c r="P102195" s="63"/>
      <c r="Q102195" s="63"/>
    </row>
    <row r="102196" spans="16:17">
      <c r="P102196" s="63"/>
      <c r="Q102196" s="63"/>
    </row>
    <row r="102197" spans="16:17">
      <c r="P102197" s="63"/>
      <c r="Q102197" s="63"/>
    </row>
    <row r="102198" spans="16:17">
      <c r="P102198" s="63"/>
      <c r="Q102198" s="63"/>
    </row>
    <row r="102199" spans="16:17">
      <c r="P102199" s="63"/>
      <c r="Q102199" s="63"/>
    </row>
    <row r="102200" spans="16:17">
      <c r="P102200" s="63"/>
      <c r="Q102200" s="63"/>
    </row>
    <row r="102201" spans="16:17">
      <c r="P102201" s="63"/>
      <c r="Q102201" s="63"/>
    </row>
    <row r="102202" spans="16:17">
      <c r="P102202" s="63"/>
      <c r="Q102202" s="63"/>
    </row>
    <row r="102203" spans="16:17">
      <c r="P102203" s="63"/>
      <c r="Q102203" s="63"/>
    </row>
    <row r="102204" spans="16:17">
      <c r="P102204" s="63"/>
      <c r="Q102204" s="63"/>
    </row>
    <row r="102205" spans="16:17">
      <c r="P102205" s="63"/>
      <c r="Q102205" s="63"/>
    </row>
    <row r="102206" spans="16:17">
      <c r="P102206" s="63"/>
      <c r="Q102206" s="63"/>
    </row>
    <row r="102207" spans="16:17">
      <c r="P102207" s="63"/>
      <c r="Q102207" s="63"/>
    </row>
    <row r="102208" spans="16:17">
      <c r="P102208" s="63"/>
      <c r="Q102208" s="63"/>
    </row>
    <row r="102209" spans="16:17">
      <c r="P102209" s="63"/>
      <c r="Q102209" s="63"/>
    </row>
    <row r="102210" spans="16:17">
      <c r="P102210" s="63"/>
      <c r="Q102210" s="63"/>
    </row>
    <row r="102211" spans="16:17">
      <c r="P102211" s="63"/>
      <c r="Q102211" s="63"/>
    </row>
    <row r="102212" spans="16:17">
      <c r="P102212" s="63"/>
      <c r="Q102212" s="63"/>
    </row>
    <row r="102213" spans="16:17">
      <c r="P102213" s="63"/>
      <c r="Q102213" s="63"/>
    </row>
    <row r="102214" spans="16:17">
      <c r="P102214" s="63"/>
      <c r="Q102214" s="63"/>
    </row>
    <row r="102215" spans="16:17">
      <c r="P102215" s="63"/>
      <c r="Q102215" s="63"/>
    </row>
    <row r="102216" spans="16:17">
      <c r="P102216" s="63"/>
      <c r="Q102216" s="63"/>
    </row>
    <row r="102217" spans="16:17">
      <c r="P102217" s="63"/>
      <c r="Q102217" s="63"/>
    </row>
    <row r="102218" spans="16:17">
      <c r="P102218" s="63"/>
      <c r="Q102218" s="63"/>
    </row>
    <row r="102219" spans="16:17">
      <c r="P102219" s="63"/>
      <c r="Q102219" s="63"/>
    </row>
    <row r="102220" spans="16:17">
      <c r="P102220" s="63"/>
      <c r="Q102220" s="63"/>
    </row>
    <row r="102221" spans="16:17">
      <c r="P102221" s="63"/>
      <c r="Q102221" s="63"/>
    </row>
    <row r="102222" spans="16:17">
      <c r="P102222" s="63"/>
      <c r="Q102222" s="63"/>
    </row>
    <row r="102223" spans="16:17">
      <c r="P102223" s="63"/>
      <c r="Q102223" s="63"/>
    </row>
    <row r="102224" spans="16:17">
      <c r="P102224" s="63"/>
      <c r="Q102224" s="63"/>
    </row>
    <row r="102225" spans="16:17">
      <c r="P102225" s="63"/>
      <c r="Q102225" s="63"/>
    </row>
    <row r="102226" spans="16:17">
      <c r="P102226" s="63"/>
      <c r="Q102226" s="63"/>
    </row>
    <row r="102227" spans="16:17">
      <c r="P102227" s="63"/>
      <c r="Q102227" s="63"/>
    </row>
    <row r="102228" spans="16:17">
      <c r="P102228" s="63"/>
      <c r="Q102228" s="63"/>
    </row>
    <row r="102229" spans="16:17">
      <c r="P102229" s="63"/>
      <c r="Q102229" s="63"/>
    </row>
    <row r="102230" spans="16:17">
      <c r="P102230" s="63"/>
      <c r="Q102230" s="63"/>
    </row>
    <row r="102231" spans="16:17">
      <c r="P102231" s="63"/>
      <c r="Q102231" s="63"/>
    </row>
    <row r="102232" spans="16:17">
      <c r="P102232" s="63"/>
      <c r="Q102232" s="63"/>
    </row>
    <row r="102233" spans="16:17">
      <c r="P102233" s="63"/>
      <c r="Q102233" s="63"/>
    </row>
    <row r="102234" spans="16:17">
      <c r="P102234" s="63"/>
      <c r="Q102234" s="63"/>
    </row>
    <row r="102235" spans="16:17">
      <c r="P102235" s="63"/>
      <c r="Q102235" s="63"/>
    </row>
    <row r="102236" spans="16:17">
      <c r="P102236" s="63"/>
      <c r="Q102236" s="63"/>
    </row>
    <row r="102237" spans="16:17">
      <c r="P102237" s="63"/>
      <c r="Q102237" s="63"/>
    </row>
    <row r="102238" spans="16:17">
      <c r="P102238" s="63"/>
      <c r="Q102238" s="63"/>
    </row>
    <row r="102239" spans="16:17">
      <c r="P102239" s="63"/>
      <c r="Q102239" s="63"/>
    </row>
    <row r="102240" spans="16:17">
      <c r="P102240" s="63"/>
      <c r="Q102240" s="63"/>
    </row>
    <row r="102241" spans="16:17">
      <c r="P102241" s="63"/>
      <c r="Q102241" s="63"/>
    </row>
    <row r="102242" spans="16:17">
      <c r="P102242" s="63"/>
      <c r="Q102242" s="63"/>
    </row>
    <row r="102243" spans="16:17">
      <c r="P102243" s="63"/>
      <c r="Q102243" s="63"/>
    </row>
    <row r="102244" spans="16:17">
      <c r="P102244" s="63"/>
      <c r="Q102244" s="63"/>
    </row>
    <row r="102245" spans="16:17">
      <c r="P102245" s="63"/>
      <c r="Q102245" s="63"/>
    </row>
    <row r="102246" spans="16:17">
      <c r="P102246" s="63"/>
      <c r="Q102246" s="63"/>
    </row>
    <row r="102247" spans="16:17">
      <c r="P102247" s="63"/>
      <c r="Q102247" s="63"/>
    </row>
    <row r="102248" spans="16:17">
      <c r="P102248" s="63"/>
      <c r="Q102248" s="63"/>
    </row>
    <row r="102249" spans="16:17">
      <c r="P102249" s="63"/>
      <c r="Q102249" s="63"/>
    </row>
    <row r="102250" spans="16:17">
      <c r="P102250" s="63"/>
      <c r="Q102250" s="63"/>
    </row>
    <row r="102251" spans="16:17">
      <c r="P102251" s="63"/>
      <c r="Q102251" s="63"/>
    </row>
    <row r="102252" spans="16:17">
      <c r="P102252" s="63"/>
      <c r="Q102252" s="63"/>
    </row>
    <row r="102253" spans="16:17">
      <c r="P102253" s="63"/>
      <c r="Q102253" s="63"/>
    </row>
    <row r="102254" spans="16:17">
      <c r="P102254" s="63"/>
      <c r="Q102254" s="63"/>
    </row>
    <row r="102255" spans="16:17">
      <c r="P102255" s="63"/>
      <c r="Q102255" s="63"/>
    </row>
    <row r="102256" spans="16:17">
      <c r="P102256" s="63"/>
      <c r="Q102256" s="63"/>
    </row>
    <row r="102257" spans="16:17">
      <c r="P102257" s="63"/>
      <c r="Q102257" s="63"/>
    </row>
    <row r="102258" spans="16:17">
      <c r="P102258" s="63"/>
      <c r="Q102258" s="63"/>
    </row>
    <row r="102259" spans="16:17">
      <c r="P102259" s="63"/>
      <c r="Q102259" s="63"/>
    </row>
    <row r="102260" spans="16:17">
      <c r="P102260" s="63"/>
      <c r="Q102260" s="63"/>
    </row>
    <row r="102261" spans="16:17">
      <c r="P102261" s="63"/>
      <c r="Q102261" s="63"/>
    </row>
    <row r="102262" spans="16:17">
      <c r="P102262" s="63"/>
      <c r="Q102262" s="63"/>
    </row>
    <row r="102263" spans="16:17">
      <c r="P102263" s="63"/>
      <c r="Q102263" s="63"/>
    </row>
    <row r="102264" spans="16:17">
      <c r="P102264" s="63"/>
      <c r="Q102264" s="63"/>
    </row>
    <row r="102265" spans="16:17">
      <c r="P102265" s="63"/>
      <c r="Q102265" s="63"/>
    </row>
    <row r="102266" spans="16:17">
      <c r="P102266" s="63"/>
      <c r="Q102266" s="63"/>
    </row>
    <row r="102267" spans="16:17">
      <c r="P102267" s="63"/>
      <c r="Q102267" s="63"/>
    </row>
    <row r="102268" spans="16:17">
      <c r="P102268" s="63"/>
      <c r="Q102268" s="63"/>
    </row>
    <row r="102269" spans="16:17">
      <c r="P102269" s="63"/>
      <c r="Q102269" s="63"/>
    </row>
    <row r="102270" spans="16:17">
      <c r="P102270" s="63"/>
      <c r="Q102270" s="63"/>
    </row>
    <row r="102271" spans="16:17">
      <c r="P102271" s="63"/>
      <c r="Q102271" s="63"/>
    </row>
    <row r="102272" spans="16:17">
      <c r="P102272" s="63"/>
      <c r="Q102272" s="63"/>
    </row>
    <row r="102273" spans="16:17">
      <c r="P102273" s="63"/>
      <c r="Q102273" s="63"/>
    </row>
    <row r="102274" spans="16:17">
      <c r="P102274" s="63"/>
      <c r="Q102274" s="63"/>
    </row>
    <row r="102275" spans="16:17">
      <c r="P102275" s="63"/>
      <c r="Q102275" s="63"/>
    </row>
    <row r="102276" spans="16:17">
      <c r="P102276" s="63"/>
      <c r="Q102276" s="63"/>
    </row>
    <row r="102277" spans="16:17">
      <c r="P102277" s="63"/>
      <c r="Q102277" s="63"/>
    </row>
    <row r="102278" spans="16:17">
      <c r="P102278" s="63"/>
      <c r="Q102278" s="63"/>
    </row>
    <row r="102279" spans="16:17">
      <c r="P102279" s="63"/>
      <c r="Q102279" s="63"/>
    </row>
    <row r="102280" spans="16:17">
      <c r="P102280" s="63"/>
      <c r="Q102280" s="63"/>
    </row>
    <row r="102281" spans="16:17">
      <c r="P102281" s="63"/>
      <c r="Q102281" s="63"/>
    </row>
    <row r="102282" spans="16:17">
      <c r="P102282" s="63"/>
      <c r="Q102282" s="63"/>
    </row>
    <row r="102283" spans="16:17">
      <c r="P102283" s="63"/>
      <c r="Q102283" s="63"/>
    </row>
    <row r="102284" spans="16:17">
      <c r="P102284" s="63"/>
      <c r="Q102284" s="63"/>
    </row>
    <row r="102285" spans="16:17">
      <c r="P102285" s="63"/>
      <c r="Q102285" s="63"/>
    </row>
    <row r="102286" spans="16:17">
      <c r="P102286" s="63"/>
      <c r="Q102286" s="63"/>
    </row>
    <row r="102287" spans="16:17">
      <c r="P102287" s="63"/>
      <c r="Q102287" s="63"/>
    </row>
    <row r="102288" spans="16:17">
      <c r="P102288" s="63"/>
      <c r="Q102288" s="63"/>
    </row>
    <row r="102289" spans="16:17">
      <c r="P102289" s="63"/>
      <c r="Q102289" s="63"/>
    </row>
    <row r="102290" spans="16:17">
      <c r="P102290" s="63"/>
      <c r="Q102290" s="63"/>
    </row>
    <row r="102291" spans="16:17">
      <c r="P102291" s="63"/>
      <c r="Q102291" s="63"/>
    </row>
    <row r="102292" spans="16:17">
      <c r="P102292" s="63"/>
      <c r="Q102292" s="63"/>
    </row>
    <row r="102293" spans="16:17">
      <c r="P102293" s="63"/>
      <c r="Q102293" s="63"/>
    </row>
    <row r="102294" spans="16:17">
      <c r="P102294" s="63"/>
      <c r="Q102294" s="63"/>
    </row>
    <row r="102295" spans="16:17">
      <c r="P102295" s="63"/>
      <c r="Q102295" s="63"/>
    </row>
    <row r="102296" spans="16:17">
      <c r="P102296" s="63"/>
      <c r="Q102296" s="63"/>
    </row>
    <row r="102297" spans="16:17">
      <c r="P102297" s="63"/>
      <c r="Q102297" s="63"/>
    </row>
    <row r="102298" spans="16:17">
      <c r="P102298" s="63"/>
      <c r="Q102298" s="63"/>
    </row>
    <row r="102299" spans="16:17">
      <c r="P102299" s="63"/>
      <c r="Q102299" s="63"/>
    </row>
    <row r="102300" spans="16:17">
      <c r="P102300" s="63"/>
      <c r="Q102300" s="63"/>
    </row>
    <row r="102301" spans="16:17">
      <c r="P102301" s="63"/>
      <c r="Q102301" s="63"/>
    </row>
    <row r="102302" spans="16:17">
      <c r="P102302" s="63"/>
      <c r="Q102302" s="63"/>
    </row>
    <row r="102303" spans="16:17">
      <c r="P102303" s="63"/>
      <c r="Q102303" s="63"/>
    </row>
    <row r="102304" spans="16:17">
      <c r="P102304" s="63"/>
      <c r="Q102304" s="63"/>
    </row>
    <row r="102305" spans="16:17">
      <c r="P102305" s="63"/>
      <c r="Q102305" s="63"/>
    </row>
    <row r="102306" spans="16:17">
      <c r="P102306" s="63"/>
      <c r="Q102306" s="63"/>
    </row>
    <row r="102307" spans="16:17">
      <c r="P102307" s="63"/>
      <c r="Q102307" s="63"/>
    </row>
    <row r="102308" spans="16:17">
      <c r="P102308" s="63"/>
      <c r="Q102308" s="63"/>
    </row>
    <row r="102309" spans="16:17">
      <c r="P102309" s="63"/>
      <c r="Q102309" s="63"/>
    </row>
    <row r="102310" spans="16:17">
      <c r="P102310" s="63"/>
      <c r="Q102310" s="63"/>
    </row>
    <row r="102311" spans="16:17">
      <c r="P102311" s="63"/>
      <c r="Q102311" s="63"/>
    </row>
    <row r="102312" spans="16:17">
      <c r="P102312" s="63"/>
      <c r="Q102312" s="63"/>
    </row>
    <row r="102313" spans="16:17">
      <c r="P102313" s="63"/>
      <c r="Q102313" s="63"/>
    </row>
    <row r="102314" spans="16:17">
      <c r="P102314" s="63"/>
      <c r="Q102314" s="63"/>
    </row>
    <row r="102315" spans="16:17">
      <c r="P102315" s="63"/>
      <c r="Q102315" s="63"/>
    </row>
    <row r="102316" spans="16:17">
      <c r="P102316" s="63"/>
      <c r="Q102316" s="63"/>
    </row>
    <row r="102317" spans="16:17">
      <c r="P102317" s="63"/>
      <c r="Q102317" s="63"/>
    </row>
    <row r="102318" spans="16:17">
      <c r="P102318" s="63"/>
      <c r="Q102318" s="63"/>
    </row>
    <row r="102319" spans="16:17">
      <c r="P102319" s="63"/>
      <c r="Q102319" s="63"/>
    </row>
    <row r="102320" spans="16:17">
      <c r="P102320" s="63"/>
      <c r="Q102320" s="63"/>
    </row>
    <row r="102321" spans="16:17">
      <c r="P102321" s="63"/>
      <c r="Q102321" s="63"/>
    </row>
    <row r="102322" spans="16:17">
      <c r="P102322" s="63"/>
      <c r="Q102322" s="63"/>
    </row>
    <row r="102323" spans="16:17">
      <c r="P102323" s="63"/>
      <c r="Q102323" s="63"/>
    </row>
    <row r="102324" spans="16:17">
      <c r="P102324" s="63"/>
      <c r="Q102324" s="63"/>
    </row>
    <row r="102325" spans="16:17">
      <c r="P102325" s="63"/>
      <c r="Q102325" s="63"/>
    </row>
    <row r="102326" spans="16:17">
      <c r="P102326" s="63"/>
      <c r="Q102326" s="63"/>
    </row>
    <row r="102327" spans="16:17">
      <c r="P102327" s="63"/>
      <c r="Q102327" s="63"/>
    </row>
    <row r="102328" spans="16:17">
      <c r="P102328" s="63"/>
      <c r="Q102328" s="63"/>
    </row>
    <row r="102329" spans="16:17">
      <c r="P102329" s="63"/>
      <c r="Q102329" s="63"/>
    </row>
    <row r="102330" spans="16:17">
      <c r="P102330" s="63"/>
      <c r="Q102330" s="63"/>
    </row>
    <row r="102331" spans="16:17">
      <c r="P102331" s="63"/>
      <c r="Q102331" s="63"/>
    </row>
    <row r="102332" spans="16:17">
      <c r="P102332" s="63"/>
      <c r="Q102332" s="63"/>
    </row>
    <row r="102333" spans="16:17">
      <c r="P102333" s="63"/>
      <c r="Q102333" s="63"/>
    </row>
    <row r="102334" spans="16:17">
      <c r="P102334" s="63"/>
      <c r="Q102334" s="63"/>
    </row>
    <row r="102335" spans="16:17">
      <c r="P102335" s="63"/>
      <c r="Q102335" s="63"/>
    </row>
    <row r="102336" spans="16:17">
      <c r="P102336" s="63"/>
      <c r="Q102336" s="63"/>
    </row>
    <row r="102337" spans="16:17">
      <c r="P102337" s="63"/>
      <c r="Q102337" s="63"/>
    </row>
    <row r="102338" spans="16:17">
      <c r="P102338" s="63"/>
      <c r="Q102338" s="63"/>
    </row>
    <row r="102339" spans="16:17">
      <c r="P102339" s="63"/>
      <c r="Q102339" s="63"/>
    </row>
    <row r="102340" spans="16:17">
      <c r="P102340" s="63"/>
      <c r="Q102340" s="63"/>
    </row>
    <row r="102341" spans="16:17">
      <c r="P102341" s="63"/>
      <c r="Q102341" s="63"/>
    </row>
    <row r="102342" spans="16:17">
      <c r="P102342" s="63"/>
      <c r="Q102342" s="63"/>
    </row>
    <row r="102343" spans="16:17">
      <c r="P102343" s="63"/>
      <c r="Q102343" s="63"/>
    </row>
    <row r="102344" spans="16:17">
      <c r="P102344" s="63"/>
      <c r="Q102344" s="63"/>
    </row>
    <row r="102345" spans="16:17">
      <c r="P102345" s="63"/>
      <c r="Q102345" s="63"/>
    </row>
    <row r="102346" spans="16:17">
      <c r="P102346" s="63"/>
      <c r="Q102346" s="63"/>
    </row>
    <row r="102347" spans="16:17">
      <c r="P102347" s="63"/>
      <c r="Q102347" s="63"/>
    </row>
    <row r="102348" spans="16:17">
      <c r="P102348" s="63"/>
      <c r="Q102348" s="63"/>
    </row>
    <row r="102349" spans="16:17">
      <c r="P102349" s="63"/>
      <c r="Q102349" s="63"/>
    </row>
    <row r="102350" spans="16:17">
      <c r="P102350" s="63"/>
      <c r="Q102350" s="63"/>
    </row>
    <row r="102351" spans="16:17">
      <c r="P102351" s="63"/>
      <c r="Q102351" s="63"/>
    </row>
    <row r="102352" spans="16:17">
      <c r="P102352" s="63"/>
      <c r="Q102352" s="63"/>
    </row>
    <row r="102353" spans="16:17">
      <c r="P102353" s="63"/>
      <c r="Q102353" s="63"/>
    </row>
    <row r="102354" spans="16:17">
      <c r="P102354" s="63"/>
      <c r="Q102354" s="63"/>
    </row>
    <row r="102355" spans="16:17">
      <c r="P102355" s="63"/>
      <c r="Q102355" s="63"/>
    </row>
    <row r="102356" spans="16:17">
      <c r="P102356" s="63"/>
      <c r="Q102356" s="63"/>
    </row>
    <row r="102357" spans="16:17">
      <c r="P102357" s="63"/>
      <c r="Q102357" s="63"/>
    </row>
    <row r="102358" spans="16:17">
      <c r="P102358" s="63"/>
      <c r="Q102358" s="63"/>
    </row>
    <row r="102359" spans="16:17">
      <c r="P102359" s="63"/>
      <c r="Q102359" s="63"/>
    </row>
    <row r="102360" spans="16:17">
      <c r="P102360" s="63"/>
      <c r="Q102360" s="63"/>
    </row>
    <row r="102361" spans="16:17">
      <c r="P102361" s="63"/>
      <c r="Q102361" s="63"/>
    </row>
    <row r="102362" spans="16:17">
      <c r="P102362" s="63"/>
      <c r="Q102362" s="63"/>
    </row>
    <row r="102363" spans="16:17">
      <c r="P102363" s="63"/>
      <c r="Q102363" s="63"/>
    </row>
    <row r="102364" spans="16:17">
      <c r="P102364" s="63"/>
      <c r="Q102364" s="63"/>
    </row>
    <row r="102365" spans="16:17">
      <c r="P102365" s="63"/>
      <c r="Q102365" s="63"/>
    </row>
    <row r="102366" spans="16:17">
      <c r="P102366" s="63"/>
      <c r="Q102366" s="63"/>
    </row>
    <row r="102367" spans="16:17">
      <c r="P102367" s="63"/>
      <c r="Q102367" s="63"/>
    </row>
    <row r="102368" spans="16:17">
      <c r="P102368" s="63"/>
      <c r="Q102368" s="63"/>
    </row>
    <row r="102369" spans="16:17">
      <c r="P102369" s="63"/>
      <c r="Q102369" s="63"/>
    </row>
    <row r="102370" spans="16:17">
      <c r="P102370" s="63"/>
      <c r="Q102370" s="63"/>
    </row>
    <row r="102371" spans="16:17">
      <c r="P102371" s="63"/>
      <c r="Q102371" s="63"/>
    </row>
    <row r="102372" spans="16:17">
      <c r="P102372" s="63"/>
      <c r="Q102372" s="63"/>
    </row>
    <row r="102373" spans="16:17">
      <c r="P102373" s="63"/>
      <c r="Q102373" s="63"/>
    </row>
    <row r="102374" spans="16:17">
      <c r="P102374" s="63"/>
      <c r="Q102374" s="63"/>
    </row>
    <row r="102375" spans="16:17">
      <c r="P102375" s="63"/>
      <c r="Q102375" s="63"/>
    </row>
    <row r="102376" spans="16:17">
      <c r="P102376" s="63"/>
      <c r="Q102376" s="63"/>
    </row>
    <row r="102377" spans="16:17">
      <c r="P102377" s="63"/>
      <c r="Q102377" s="63"/>
    </row>
    <row r="102378" spans="16:17">
      <c r="P102378" s="63"/>
      <c r="Q102378" s="63"/>
    </row>
    <row r="102379" spans="16:17">
      <c r="P102379" s="63"/>
      <c r="Q102379" s="63"/>
    </row>
    <row r="102380" spans="16:17">
      <c r="P102380" s="63"/>
      <c r="Q102380" s="63"/>
    </row>
    <row r="102381" spans="16:17">
      <c r="P102381" s="63"/>
      <c r="Q102381" s="63"/>
    </row>
    <row r="102382" spans="16:17">
      <c r="P102382" s="63"/>
      <c r="Q102382" s="63"/>
    </row>
    <row r="102383" spans="16:17">
      <c r="P102383" s="63"/>
      <c r="Q102383" s="63"/>
    </row>
    <row r="102384" spans="16:17">
      <c r="P102384" s="63"/>
      <c r="Q102384" s="63"/>
    </row>
    <row r="102385" spans="16:17">
      <c r="P102385" s="63"/>
      <c r="Q102385" s="63"/>
    </row>
    <row r="102386" spans="16:17">
      <c r="P102386" s="63"/>
      <c r="Q102386" s="63"/>
    </row>
    <row r="102387" spans="16:17">
      <c r="P102387" s="63"/>
      <c r="Q102387" s="63"/>
    </row>
    <row r="102388" spans="16:17">
      <c r="P102388" s="63"/>
      <c r="Q102388" s="63"/>
    </row>
    <row r="102389" spans="16:17">
      <c r="P102389" s="63"/>
      <c r="Q102389" s="63"/>
    </row>
    <row r="102390" spans="16:17">
      <c r="P102390" s="63"/>
      <c r="Q102390" s="63"/>
    </row>
    <row r="102391" spans="16:17">
      <c r="P102391" s="63"/>
      <c r="Q102391" s="63"/>
    </row>
    <row r="102392" spans="16:17">
      <c r="P102392" s="63"/>
      <c r="Q102392" s="63"/>
    </row>
    <row r="102393" spans="16:17">
      <c r="P102393" s="63"/>
      <c r="Q102393" s="63"/>
    </row>
    <row r="102394" spans="16:17">
      <c r="P102394" s="63"/>
      <c r="Q102394" s="63"/>
    </row>
    <row r="102395" spans="16:17">
      <c r="P102395" s="63"/>
      <c r="Q102395" s="63"/>
    </row>
    <row r="102396" spans="16:17">
      <c r="P102396" s="63"/>
      <c r="Q102396" s="63"/>
    </row>
    <row r="102397" spans="16:17">
      <c r="P102397" s="63"/>
      <c r="Q102397" s="63"/>
    </row>
    <row r="102398" spans="16:17">
      <c r="P102398" s="63"/>
      <c r="Q102398" s="63"/>
    </row>
    <row r="102399" spans="16:17">
      <c r="P102399" s="63"/>
      <c r="Q102399" s="63"/>
    </row>
    <row r="102400" spans="16:17">
      <c r="P102400" s="63"/>
      <c r="Q102400" s="63"/>
    </row>
    <row r="102401" spans="16:17">
      <c r="P102401" s="63"/>
      <c r="Q102401" s="63"/>
    </row>
    <row r="102402" spans="16:17">
      <c r="P102402" s="63"/>
      <c r="Q102402" s="63"/>
    </row>
    <row r="102403" spans="16:17">
      <c r="P102403" s="63"/>
      <c r="Q102403" s="63"/>
    </row>
    <row r="102404" spans="16:17">
      <c r="P102404" s="63"/>
      <c r="Q102404" s="63"/>
    </row>
    <row r="102405" spans="16:17">
      <c r="P102405" s="63"/>
      <c r="Q102405" s="63"/>
    </row>
    <row r="102406" spans="16:17">
      <c r="P102406" s="63"/>
      <c r="Q102406" s="63"/>
    </row>
    <row r="102407" spans="16:17">
      <c r="P102407" s="63"/>
      <c r="Q102407" s="63"/>
    </row>
    <row r="102408" spans="16:17">
      <c r="P102408" s="63"/>
      <c r="Q102408" s="63"/>
    </row>
    <row r="102409" spans="16:17">
      <c r="P102409" s="63"/>
      <c r="Q102409" s="63"/>
    </row>
    <row r="102410" spans="16:17">
      <c r="P102410" s="63"/>
      <c r="Q102410" s="63"/>
    </row>
    <row r="102411" spans="16:17">
      <c r="P102411" s="63"/>
      <c r="Q102411" s="63"/>
    </row>
    <row r="102412" spans="16:17">
      <c r="P102412" s="63"/>
      <c r="Q102412" s="63"/>
    </row>
    <row r="102413" spans="16:17">
      <c r="P102413" s="63"/>
      <c r="Q102413" s="63"/>
    </row>
    <row r="102414" spans="16:17">
      <c r="P102414" s="63"/>
      <c r="Q102414" s="63"/>
    </row>
    <row r="102415" spans="16:17">
      <c r="P102415" s="63"/>
      <c r="Q102415" s="63"/>
    </row>
    <row r="102416" spans="16:17">
      <c r="P102416" s="63"/>
      <c r="Q102416" s="63"/>
    </row>
    <row r="102417" spans="16:17">
      <c r="P102417" s="63"/>
      <c r="Q102417" s="63"/>
    </row>
    <row r="102418" spans="16:17">
      <c r="P102418" s="63"/>
      <c r="Q102418" s="63"/>
    </row>
    <row r="102419" spans="16:17">
      <c r="P102419" s="63"/>
      <c r="Q102419" s="63"/>
    </row>
    <row r="102420" spans="16:17">
      <c r="P102420" s="63"/>
      <c r="Q102420" s="63"/>
    </row>
    <row r="102421" spans="16:17">
      <c r="P102421" s="63"/>
      <c r="Q102421" s="63"/>
    </row>
    <row r="102422" spans="16:17">
      <c r="P102422" s="63"/>
      <c r="Q102422" s="63"/>
    </row>
    <row r="102423" spans="16:17">
      <c r="P102423" s="63"/>
      <c r="Q102423" s="63"/>
    </row>
    <row r="102424" spans="16:17">
      <c r="P102424" s="63"/>
      <c r="Q102424" s="63"/>
    </row>
    <row r="102425" spans="16:17">
      <c r="P102425" s="63"/>
      <c r="Q102425" s="63"/>
    </row>
    <row r="102426" spans="16:17">
      <c r="P102426" s="63"/>
      <c r="Q102426" s="63"/>
    </row>
    <row r="102427" spans="16:17">
      <c r="P102427" s="63"/>
      <c r="Q102427" s="63"/>
    </row>
    <row r="102428" spans="16:17">
      <c r="P102428" s="63"/>
      <c r="Q102428" s="63"/>
    </row>
    <row r="102429" spans="16:17">
      <c r="P102429" s="63"/>
      <c r="Q102429" s="63"/>
    </row>
    <row r="102430" spans="16:17">
      <c r="P102430" s="63"/>
      <c r="Q102430" s="63"/>
    </row>
    <row r="102431" spans="16:17">
      <c r="P102431" s="63"/>
      <c r="Q102431" s="63"/>
    </row>
    <row r="102432" spans="16:17">
      <c r="P102432" s="63"/>
      <c r="Q102432" s="63"/>
    </row>
    <row r="102433" spans="16:17">
      <c r="P102433" s="63"/>
      <c r="Q102433" s="63"/>
    </row>
    <row r="102434" spans="16:17">
      <c r="P102434" s="63"/>
      <c r="Q102434" s="63"/>
    </row>
    <row r="102435" spans="16:17">
      <c r="P102435" s="63"/>
      <c r="Q102435" s="63"/>
    </row>
    <row r="102436" spans="16:17">
      <c r="P102436" s="63"/>
      <c r="Q102436" s="63"/>
    </row>
    <row r="102437" spans="16:17">
      <c r="P102437" s="63"/>
      <c r="Q102437" s="63"/>
    </row>
    <row r="102438" spans="16:17">
      <c r="P102438" s="63"/>
      <c r="Q102438" s="63"/>
    </row>
    <row r="102439" spans="16:17">
      <c r="P102439" s="63"/>
      <c r="Q102439" s="63"/>
    </row>
    <row r="102440" spans="16:17">
      <c r="P102440" s="63"/>
      <c r="Q102440" s="63"/>
    </row>
    <row r="102441" spans="16:17">
      <c r="P102441" s="63"/>
      <c r="Q102441" s="63"/>
    </row>
    <row r="102442" spans="16:17">
      <c r="P102442" s="63"/>
      <c r="Q102442" s="63"/>
    </row>
    <row r="102443" spans="16:17">
      <c r="P102443" s="63"/>
      <c r="Q102443" s="63"/>
    </row>
    <row r="102444" spans="16:17">
      <c r="P102444" s="63"/>
      <c r="Q102444" s="63"/>
    </row>
    <row r="102445" spans="16:17">
      <c r="P102445" s="63"/>
      <c r="Q102445" s="63"/>
    </row>
    <row r="102446" spans="16:17">
      <c r="P102446" s="63"/>
      <c r="Q102446" s="63"/>
    </row>
    <row r="102447" spans="16:17">
      <c r="P102447" s="63"/>
      <c r="Q102447" s="63"/>
    </row>
    <row r="102448" spans="16:17">
      <c r="P102448" s="63"/>
      <c r="Q102448" s="63"/>
    </row>
    <row r="102449" spans="16:17">
      <c r="P102449" s="63"/>
      <c r="Q102449" s="63"/>
    </row>
    <row r="102450" spans="16:17">
      <c r="P102450" s="63"/>
      <c r="Q102450" s="63"/>
    </row>
    <row r="102451" spans="16:17">
      <c r="P102451" s="63"/>
      <c r="Q102451" s="63"/>
    </row>
    <row r="102452" spans="16:17">
      <c r="P102452" s="63"/>
      <c r="Q102452" s="63"/>
    </row>
    <row r="102453" spans="16:17">
      <c r="P102453" s="63"/>
      <c r="Q102453" s="63"/>
    </row>
    <row r="102454" spans="16:17">
      <c r="P102454" s="63"/>
      <c r="Q102454" s="63"/>
    </row>
    <row r="102455" spans="16:17">
      <c r="P102455" s="63"/>
      <c r="Q102455" s="63"/>
    </row>
    <row r="102456" spans="16:17">
      <c r="P102456" s="63"/>
      <c r="Q102456" s="63"/>
    </row>
    <row r="102457" spans="16:17">
      <c r="P102457" s="63"/>
      <c r="Q102457" s="63"/>
    </row>
    <row r="102458" spans="16:17">
      <c r="P102458" s="63"/>
      <c r="Q102458" s="63"/>
    </row>
    <row r="102459" spans="16:17">
      <c r="P102459" s="63"/>
      <c r="Q102459" s="63"/>
    </row>
    <row r="102460" spans="16:17">
      <c r="P102460" s="63"/>
      <c r="Q102460" s="63"/>
    </row>
    <row r="102461" spans="16:17">
      <c r="P102461" s="63"/>
      <c r="Q102461" s="63"/>
    </row>
    <row r="102462" spans="16:17">
      <c r="P102462" s="63"/>
      <c r="Q102462" s="63"/>
    </row>
    <row r="102463" spans="16:17">
      <c r="P102463" s="63"/>
      <c r="Q102463" s="63"/>
    </row>
    <row r="102464" spans="16:17">
      <c r="P102464" s="63"/>
      <c r="Q102464" s="63"/>
    </row>
    <row r="102465" spans="16:17">
      <c r="P102465" s="63"/>
      <c r="Q102465" s="63"/>
    </row>
    <row r="102466" spans="16:17">
      <c r="P102466" s="63"/>
      <c r="Q102466" s="63"/>
    </row>
    <row r="102467" spans="16:17">
      <c r="P102467" s="63"/>
      <c r="Q102467" s="63"/>
    </row>
    <row r="102468" spans="16:17">
      <c r="P102468" s="63"/>
      <c r="Q102468" s="63"/>
    </row>
    <row r="102469" spans="16:17">
      <c r="P102469" s="63"/>
      <c r="Q102469" s="63"/>
    </row>
    <row r="102470" spans="16:17">
      <c r="P102470" s="63"/>
      <c r="Q102470" s="63"/>
    </row>
    <row r="102471" spans="16:17">
      <c r="P102471" s="63"/>
      <c r="Q102471" s="63"/>
    </row>
    <row r="102472" spans="16:17">
      <c r="P102472" s="63"/>
      <c r="Q102472" s="63"/>
    </row>
    <row r="102473" spans="16:17">
      <c r="P102473" s="63"/>
      <c r="Q102473" s="63"/>
    </row>
    <row r="102474" spans="16:17">
      <c r="P102474" s="63"/>
      <c r="Q102474" s="63"/>
    </row>
    <row r="102475" spans="16:17">
      <c r="P102475" s="63"/>
      <c r="Q102475" s="63"/>
    </row>
    <row r="102476" spans="16:17">
      <c r="P102476" s="63"/>
      <c r="Q102476" s="63"/>
    </row>
    <row r="102477" spans="16:17">
      <c r="P102477" s="63"/>
      <c r="Q102477" s="63"/>
    </row>
    <row r="102478" spans="16:17">
      <c r="P102478" s="63"/>
      <c r="Q102478" s="63"/>
    </row>
    <row r="102479" spans="16:17">
      <c r="P102479" s="63"/>
      <c r="Q102479" s="63"/>
    </row>
    <row r="102480" spans="16:17">
      <c r="P102480" s="63"/>
      <c r="Q102480" s="63"/>
    </row>
    <row r="102481" spans="16:17">
      <c r="P102481" s="63"/>
      <c r="Q102481" s="63"/>
    </row>
    <row r="102482" spans="16:17">
      <c r="P102482" s="63"/>
      <c r="Q102482" s="63"/>
    </row>
    <row r="102483" spans="16:17">
      <c r="P102483" s="63"/>
      <c r="Q102483" s="63"/>
    </row>
    <row r="102484" spans="16:17">
      <c r="P102484" s="63"/>
      <c r="Q102484" s="63"/>
    </row>
    <row r="102485" spans="16:17">
      <c r="P102485" s="63"/>
      <c r="Q102485" s="63"/>
    </row>
    <row r="102486" spans="16:17">
      <c r="P102486" s="63"/>
      <c r="Q102486" s="63"/>
    </row>
    <row r="102487" spans="16:17">
      <c r="P102487" s="63"/>
      <c r="Q102487" s="63"/>
    </row>
    <row r="102488" spans="16:17">
      <c r="P102488" s="63"/>
      <c r="Q102488" s="63"/>
    </row>
    <row r="102489" spans="16:17">
      <c r="P102489" s="63"/>
      <c r="Q102489" s="63"/>
    </row>
    <row r="102490" spans="16:17">
      <c r="P102490" s="63"/>
      <c r="Q102490" s="63"/>
    </row>
    <row r="102491" spans="16:17">
      <c r="P102491" s="63"/>
      <c r="Q102491" s="63"/>
    </row>
    <row r="102492" spans="16:17">
      <c r="P102492" s="63"/>
      <c r="Q102492" s="63"/>
    </row>
    <row r="102493" spans="16:17">
      <c r="P102493" s="63"/>
      <c r="Q102493" s="63"/>
    </row>
    <row r="102494" spans="16:17">
      <c r="P102494" s="63"/>
      <c r="Q102494" s="63"/>
    </row>
    <row r="102495" spans="16:17">
      <c r="P102495" s="63"/>
      <c r="Q102495" s="63"/>
    </row>
    <row r="102496" spans="16:17">
      <c r="P102496" s="63"/>
      <c r="Q102496" s="63"/>
    </row>
    <row r="102497" spans="16:17">
      <c r="P102497" s="63"/>
      <c r="Q102497" s="63"/>
    </row>
    <row r="102498" spans="16:17">
      <c r="P102498" s="63"/>
      <c r="Q102498" s="63"/>
    </row>
    <row r="102499" spans="16:17">
      <c r="P102499" s="63"/>
      <c r="Q102499" s="63"/>
    </row>
    <row r="102500" spans="16:17">
      <c r="P102500" s="63"/>
      <c r="Q102500" s="63"/>
    </row>
    <row r="102501" spans="16:17">
      <c r="P102501" s="63"/>
      <c r="Q102501" s="63"/>
    </row>
    <row r="102502" spans="16:17">
      <c r="P102502" s="63"/>
      <c r="Q102502" s="63"/>
    </row>
    <row r="102503" spans="16:17">
      <c r="P102503" s="63"/>
      <c r="Q102503" s="63"/>
    </row>
    <row r="102504" spans="16:17">
      <c r="P102504" s="63"/>
      <c r="Q102504" s="63"/>
    </row>
    <row r="102505" spans="16:17">
      <c r="P102505" s="63"/>
      <c r="Q102505" s="63"/>
    </row>
    <row r="102506" spans="16:17">
      <c r="P102506" s="63"/>
      <c r="Q102506" s="63"/>
    </row>
    <row r="102507" spans="16:17">
      <c r="P102507" s="63"/>
      <c r="Q102507" s="63"/>
    </row>
    <row r="102508" spans="16:17">
      <c r="P102508" s="63"/>
      <c r="Q102508" s="63"/>
    </row>
    <row r="102509" spans="16:17">
      <c r="P102509" s="63"/>
      <c r="Q102509" s="63"/>
    </row>
    <row r="102510" spans="16:17">
      <c r="P102510" s="63"/>
      <c r="Q102510" s="63"/>
    </row>
    <row r="102511" spans="16:17">
      <c r="P102511" s="63"/>
      <c r="Q102511" s="63"/>
    </row>
    <row r="102512" spans="16:17">
      <c r="P102512" s="63"/>
      <c r="Q102512" s="63"/>
    </row>
    <row r="102513" spans="16:17">
      <c r="P102513" s="63"/>
      <c r="Q102513" s="63"/>
    </row>
    <row r="102514" spans="16:17">
      <c r="P102514" s="63"/>
      <c r="Q102514" s="63"/>
    </row>
    <row r="102515" spans="16:17">
      <c r="P102515" s="63"/>
      <c r="Q102515" s="63"/>
    </row>
    <row r="102516" spans="16:17">
      <c r="P102516" s="63"/>
      <c r="Q102516" s="63"/>
    </row>
    <row r="102517" spans="16:17">
      <c r="P102517" s="63"/>
      <c r="Q102517" s="63"/>
    </row>
    <row r="102518" spans="16:17">
      <c r="P102518" s="63"/>
      <c r="Q102518" s="63"/>
    </row>
    <row r="102519" spans="16:17">
      <c r="P102519" s="63"/>
      <c r="Q102519" s="63"/>
    </row>
    <row r="102520" spans="16:17">
      <c r="P102520" s="63"/>
      <c r="Q102520" s="63"/>
    </row>
    <row r="102521" spans="16:17">
      <c r="P102521" s="63"/>
      <c r="Q102521" s="63"/>
    </row>
    <row r="102522" spans="16:17">
      <c r="P102522" s="63"/>
      <c r="Q102522" s="63"/>
    </row>
    <row r="102523" spans="16:17">
      <c r="P102523" s="63"/>
      <c r="Q102523" s="63"/>
    </row>
    <row r="102524" spans="16:17">
      <c r="P102524" s="63"/>
      <c r="Q102524" s="63"/>
    </row>
    <row r="102525" spans="16:17">
      <c r="P102525" s="63"/>
      <c r="Q102525" s="63"/>
    </row>
    <row r="102526" spans="16:17">
      <c r="P102526" s="63"/>
      <c r="Q102526" s="63"/>
    </row>
    <row r="102527" spans="16:17">
      <c r="P102527" s="63"/>
      <c r="Q102527" s="63"/>
    </row>
    <row r="102528" spans="16:17">
      <c r="P102528" s="63"/>
      <c r="Q102528" s="63"/>
    </row>
    <row r="102529" spans="16:17">
      <c r="P102529" s="63"/>
      <c r="Q102529" s="63"/>
    </row>
    <row r="102530" spans="16:17">
      <c r="P102530" s="63"/>
      <c r="Q102530" s="63"/>
    </row>
    <row r="102531" spans="16:17">
      <c r="P102531" s="63"/>
      <c r="Q102531" s="63"/>
    </row>
    <row r="102532" spans="16:17">
      <c r="P102532" s="63"/>
      <c r="Q102532" s="63"/>
    </row>
    <row r="102533" spans="16:17">
      <c r="P102533" s="63"/>
      <c r="Q102533" s="63"/>
    </row>
    <row r="102534" spans="16:17">
      <c r="P102534" s="63"/>
      <c r="Q102534" s="63"/>
    </row>
    <row r="102535" spans="16:17">
      <c r="P102535" s="63"/>
      <c r="Q102535" s="63"/>
    </row>
    <row r="102536" spans="16:17">
      <c r="P102536" s="63"/>
      <c r="Q102536" s="63"/>
    </row>
    <row r="102537" spans="16:17">
      <c r="P102537" s="63"/>
      <c r="Q102537" s="63"/>
    </row>
    <row r="102538" spans="16:17">
      <c r="P102538" s="63"/>
      <c r="Q102538" s="63"/>
    </row>
    <row r="102539" spans="16:17">
      <c r="P102539" s="63"/>
      <c r="Q102539" s="63"/>
    </row>
    <row r="102540" spans="16:17">
      <c r="P102540" s="63"/>
      <c r="Q102540" s="63"/>
    </row>
    <row r="102541" spans="16:17">
      <c r="P102541" s="63"/>
      <c r="Q102541" s="63"/>
    </row>
    <row r="102542" spans="16:17">
      <c r="P102542" s="63"/>
      <c r="Q102542" s="63"/>
    </row>
    <row r="102543" spans="16:17">
      <c r="P102543" s="63"/>
      <c r="Q102543" s="63"/>
    </row>
    <row r="102544" spans="16:17">
      <c r="P102544" s="63"/>
      <c r="Q102544" s="63"/>
    </row>
    <row r="102545" spans="16:17">
      <c r="P102545" s="63"/>
      <c r="Q102545" s="63"/>
    </row>
    <row r="102546" spans="16:17">
      <c r="P102546" s="63"/>
      <c r="Q102546" s="63"/>
    </row>
    <row r="102547" spans="16:17">
      <c r="P102547" s="63"/>
      <c r="Q102547" s="63"/>
    </row>
    <row r="102548" spans="16:17">
      <c r="P102548" s="63"/>
      <c r="Q102548" s="63"/>
    </row>
    <row r="102549" spans="16:17">
      <c r="P102549" s="63"/>
      <c r="Q102549" s="63"/>
    </row>
    <row r="102550" spans="16:17">
      <c r="P102550" s="63"/>
      <c r="Q102550" s="63"/>
    </row>
    <row r="102551" spans="16:17">
      <c r="P102551" s="63"/>
      <c r="Q102551" s="63"/>
    </row>
    <row r="102552" spans="16:17">
      <c r="P102552" s="63"/>
      <c r="Q102552" s="63"/>
    </row>
    <row r="102553" spans="16:17">
      <c r="P102553" s="63"/>
      <c r="Q102553" s="63"/>
    </row>
    <row r="102554" spans="16:17">
      <c r="P102554" s="63"/>
      <c r="Q102554" s="63"/>
    </row>
    <row r="102555" spans="16:17">
      <c r="P102555" s="63"/>
      <c r="Q102555" s="63"/>
    </row>
    <row r="102556" spans="16:17">
      <c r="P102556" s="63"/>
      <c r="Q102556" s="63"/>
    </row>
    <row r="102557" spans="16:17">
      <c r="P102557" s="63"/>
      <c r="Q102557" s="63"/>
    </row>
    <row r="102558" spans="16:17">
      <c r="P102558" s="63"/>
      <c r="Q102558" s="63"/>
    </row>
    <row r="102559" spans="16:17">
      <c r="P102559" s="63"/>
      <c r="Q102559" s="63"/>
    </row>
    <row r="102560" spans="16:17">
      <c r="P102560" s="63"/>
      <c r="Q102560" s="63"/>
    </row>
    <row r="102561" spans="16:17">
      <c r="P102561" s="63"/>
      <c r="Q102561" s="63"/>
    </row>
    <row r="102562" spans="16:17">
      <c r="P102562" s="63"/>
      <c r="Q102562" s="63"/>
    </row>
    <row r="102563" spans="16:17">
      <c r="P102563" s="63"/>
      <c r="Q102563" s="63"/>
    </row>
    <row r="102564" spans="16:17">
      <c r="P102564" s="63"/>
      <c r="Q102564" s="63"/>
    </row>
    <row r="102565" spans="16:17">
      <c r="P102565" s="63"/>
      <c r="Q102565" s="63"/>
    </row>
    <row r="102566" spans="16:17">
      <c r="P102566" s="63"/>
      <c r="Q102566" s="63"/>
    </row>
    <row r="102567" spans="16:17">
      <c r="P102567" s="63"/>
      <c r="Q102567" s="63"/>
    </row>
    <row r="102568" spans="16:17">
      <c r="P102568" s="63"/>
      <c r="Q102568" s="63"/>
    </row>
    <row r="102569" spans="16:17">
      <c r="P102569" s="63"/>
      <c r="Q102569" s="63"/>
    </row>
    <row r="102570" spans="16:17">
      <c r="P102570" s="63"/>
      <c r="Q102570" s="63"/>
    </row>
    <row r="102571" spans="16:17">
      <c r="P102571" s="63"/>
      <c r="Q102571" s="63"/>
    </row>
    <row r="102572" spans="16:17">
      <c r="P102572" s="63"/>
      <c r="Q102572" s="63"/>
    </row>
    <row r="102573" spans="16:17">
      <c r="P102573" s="63"/>
      <c r="Q102573" s="63"/>
    </row>
    <row r="102574" spans="16:17">
      <c r="P102574" s="63"/>
      <c r="Q102574" s="63"/>
    </row>
    <row r="102575" spans="16:17">
      <c r="P102575" s="63"/>
      <c r="Q102575" s="63"/>
    </row>
    <row r="102576" spans="16:17">
      <c r="P102576" s="63"/>
      <c r="Q102576" s="63"/>
    </row>
    <row r="102577" spans="16:17">
      <c r="P102577" s="63"/>
      <c r="Q102577" s="63"/>
    </row>
    <row r="102578" spans="16:17">
      <c r="P102578" s="63"/>
      <c r="Q102578" s="63"/>
    </row>
    <row r="102579" spans="16:17">
      <c r="P102579" s="63"/>
      <c r="Q102579" s="63"/>
    </row>
    <row r="102580" spans="16:17">
      <c r="P102580" s="63"/>
      <c r="Q102580" s="63"/>
    </row>
    <row r="102581" spans="16:17">
      <c r="P102581" s="63"/>
      <c r="Q102581" s="63"/>
    </row>
    <row r="102582" spans="16:17">
      <c r="P102582" s="63"/>
      <c r="Q102582" s="63"/>
    </row>
    <row r="102583" spans="16:17">
      <c r="P102583" s="63"/>
      <c r="Q102583" s="63"/>
    </row>
    <row r="102584" spans="16:17">
      <c r="P102584" s="63"/>
      <c r="Q102584" s="63"/>
    </row>
    <row r="102585" spans="16:17">
      <c r="P102585" s="63"/>
      <c r="Q102585" s="63"/>
    </row>
    <row r="102586" spans="16:17">
      <c r="P102586" s="63"/>
      <c r="Q102586" s="63"/>
    </row>
    <row r="102587" spans="16:17">
      <c r="P102587" s="63"/>
      <c r="Q102587" s="63"/>
    </row>
    <row r="102588" spans="16:17">
      <c r="P102588" s="63"/>
      <c r="Q102588" s="63"/>
    </row>
    <row r="102589" spans="16:17">
      <c r="P102589" s="63"/>
      <c r="Q102589" s="63"/>
    </row>
    <row r="102590" spans="16:17">
      <c r="P102590" s="63"/>
      <c r="Q102590" s="63"/>
    </row>
    <row r="102591" spans="16:17">
      <c r="P102591" s="63"/>
      <c r="Q102591" s="63"/>
    </row>
    <row r="102592" spans="16:17">
      <c r="P102592" s="63"/>
      <c r="Q102592" s="63"/>
    </row>
    <row r="102593" spans="16:17">
      <c r="P102593" s="63"/>
      <c r="Q102593" s="63"/>
    </row>
    <row r="102594" spans="16:17">
      <c r="P102594" s="63"/>
      <c r="Q102594" s="63"/>
    </row>
    <row r="102595" spans="16:17">
      <c r="P102595" s="63"/>
      <c r="Q102595" s="63"/>
    </row>
    <row r="102596" spans="16:17">
      <c r="P102596" s="63"/>
      <c r="Q102596" s="63"/>
    </row>
    <row r="102597" spans="16:17">
      <c r="P102597" s="63"/>
      <c r="Q102597" s="63"/>
    </row>
    <row r="102598" spans="16:17">
      <c r="P102598" s="63"/>
      <c r="Q102598" s="63"/>
    </row>
    <row r="102599" spans="16:17">
      <c r="P102599" s="63"/>
      <c r="Q102599" s="63"/>
    </row>
    <row r="102600" spans="16:17">
      <c r="P102600" s="63"/>
      <c r="Q102600" s="63"/>
    </row>
    <row r="102601" spans="16:17">
      <c r="P102601" s="63"/>
      <c r="Q102601" s="63"/>
    </row>
    <row r="102602" spans="16:17">
      <c r="P102602" s="63"/>
      <c r="Q102602" s="63"/>
    </row>
    <row r="102603" spans="16:17">
      <c r="P102603" s="63"/>
      <c r="Q102603" s="63"/>
    </row>
    <row r="102604" spans="16:17">
      <c r="P102604" s="63"/>
      <c r="Q102604" s="63"/>
    </row>
    <row r="102605" spans="16:17">
      <c r="P102605" s="63"/>
      <c r="Q102605" s="63"/>
    </row>
    <row r="102606" spans="16:17">
      <c r="P102606" s="63"/>
      <c r="Q102606" s="63"/>
    </row>
    <row r="102607" spans="16:17">
      <c r="P102607" s="63"/>
      <c r="Q102607" s="63"/>
    </row>
    <row r="102608" spans="16:17">
      <c r="P102608" s="63"/>
      <c r="Q102608" s="63"/>
    </row>
    <row r="102609" spans="16:17">
      <c r="P102609" s="63"/>
      <c r="Q102609" s="63"/>
    </row>
    <row r="102610" spans="16:17">
      <c r="P102610" s="63"/>
      <c r="Q102610" s="63"/>
    </row>
    <row r="102611" spans="16:17">
      <c r="P102611" s="63"/>
      <c r="Q102611" s="63"/>
    </row>
    <row r="102612" spans="16:17">
      <c r="P102612" s="63"/>
      <c r="Q102612" s="63"/>
    </row>
    <row r="102613" spans="16:17">
      <c r="P102613" s="63"/>
      <c r="Q102613" s="63"/>
    </row>
    <row r="102614" spans="16:17">
      <c r="P102614" s="63"/>
      <c r="Q102614" s="63"/>
    </row>
    <row r="102615" spans="16:17">
      <c r="P102615" s="63"/>
      <c r="Q102615" s="63"/>
    </row>
    <row r="102616" spans="16:17">
      <c r="P102616" s="63"/>
      <c r="Q102616" s="63"/>
    </row>
    <row r="102617" spans="16:17">
      <c r="P102617" s="63"/>
      <c r="Q102617" s="63"/>
    </row>
    <row r="102618" spans="16:17">
      <c r="P102618" s="63"/>
      <c r="Q102618" s="63"/>
    </row>
    <row r="102619" spans="16:17">
      <c r="P102619" s="63"/>
      <c r="Q102619" s="63"/>
    </row>
    <row r="102620" spans="16:17">
      <c r="P102620" s="63"/>
      <c r="Q102620" s="63"/>
    </row>
    <row r="102621" spans="16:17">
      <c r="P102621" s="63"/>
      <c r="Q102621" s="63"/>
    </row>
    <row r="102622" spans="16:17">
      <c r="P102622" s="63"/>
      <c r="Q102622" s="63"/>
    </row>
    <row r="102623" spans="16:17">
      <c r="P102623" s="63"/>
      <c r="Q102623" s="63"/>
    </row>
    <row r="102624" spans="16:17">
      <c r="P102624" s="63"/>
      <c r="Q102624" s="63"/>
    </row>
    <row r="102625" spans="16:17">
      <c r="P102625" s="63"/>
      <c r="Q102625" s="63"/>
    </row>
    <row r="102626" spans="16:17">
      <c r="P102626" s="63"/>
      <c r="Q102626" s="63"/>
    </row>
    <row r="102627" spans="16:17">
      <c r="P102627" s="63"/>
      <c r="Q102627" s="63"/>
    </row>
    <row r="102628" spans="16:17">
      <c r="P102628" s="63"/>
      <c r="Q102628" s="63"/>
    </row>
    <row r="102629" spans="16:17">
      <c r="P102629" s="63"/>
      <c r="Q102629" s="63"/>
    </row>
    <row r="102630" spans="16:17">
      <c r="P102630" s="63"/>
      <c r="Q102630" s="63"/>
    </row>
    <row r="102631" spans="16:17">
      <c r="P102631" s="63"/>
      <c r="Q102631" s="63"/>
    </row>
    <row r="102632" spans="16:17">
      <c r="P102632" s="63"/>
      <c r="Q102632" s="63"/>
    </row>
    <row r="102633" spans="16:17">
      <c r="P102633" s="63"/>
      <c r="Q102633" s="63"/>
    </row>
    <row r="102634" spans="16:17">
      <c r="P102634" s="63"/>
      <c r="Q102634" s="63"/>
    </row>
    <row r="102635" spans="16:17">
      <c r="P102635" s="63"/>
      <c r="Q102635" s="63"/>
    </row>
    <row r="102636" spans="16:17">
      <c r="P102636" s="63"/>
      <c r="Q102636" s="63"/>
    </row>
    <row r="102637" spans="16:17">
      <c r="P102637" s="63"/>
      <c r="Q102637" s="63"/>
    </row>
    <row r="102638" spans="16:17">
      <c r="P102638" s="63"/>
      <c r="Q102638" s="63"/>
    </row>
    <row r="102639" spans="16:17">
      <c r="P102639" s="63"/>
      <c r="Q102639" s="63"/>
    </row>
    <row r="102640" spans="16:17">
      <c r="P102640" s="63"/>
      <c r="Q102640" s="63"/>
    </row>
    <row r="102641" spans="16:17">
      <c r="P102641" s="63"/>
      <c r="Q102641" s="63"/>
    </row>
    <row r="102642" spans="16:17">
      <c r="P102642" s="63"/>
      <c r="Q102642" s="63"/>
    </row>
    <row r="102643" spans="16:17">
      <c r="P102643" s="63"/>
      <c r="Q102643" s="63"/>
    </row>
    <row r="102644" spans="16:17">
      <c r="P102644" s="63"/>
      <c r="Q102644" s="63"/>
    </row>
    <row r="102645" spans="16:17">
      <c r="P102645" s="63"/>
      <c r="Q102645" s="63"/>
    </row>
    <row r="102646" spans="16:17">
      <c r="P102646" s="63"/>
      <c r="Q102646" s="63"/>
    </row>
    <row r="102647" spans="16:17">
      <c r="P102647" s="63"/>
      <c r="Q102647" s="63"/>
    </row>
    <row r="102648" spans="16:17">
      <c r="P102648" s="63"/>
      <c r="Q102648" s="63"/>
    </row>
    <row r="102649" spans="16:17">
      <c r="P102649" s="63"/>
      <c r="Q102649" s="63"/>
    </row>
    <row r="102650" spans="16:17">
      <c r="P102650" s="63"/>
      <c r="Q102650" s="63"/>
    </row>
    <row r="102651" spans="16:17">
      <c r="P102651" s="63"/>
      <c r="Q102651" s="63"/>
    </row>
    <row r="102652" spans="16:17">
      <c r="P102652" s="63"/>
      <c r="Q102652" s="63"/>
    </row>
    <row r="102653" spans="16:17">
      <c r="P102653" s="63"/>
      <c r="Q102653" s="63"/>
    </row>
    <row r="102654" spans="16:17">
      <c r="P102654" s="63"/>
      <c r="Q102654" s="63"/>
    </row>
    <row r="102655" spans="16:17">
      <c r="P102655" s="63"/>
      <c r="Q102655" s="63"/>
    </row>
    <row r="102656" spans="16:17">
      <c r="P102656" s="63"/>
      <c r="Q102656" s="63"/>
    </row>
    <row r="102657" spans="16:17">
      <c r="P102657" s="63"/>
      <c r="Q102657" s="63"/>
    </row>
    <row r="102658" spans="16:17">
      <c r="P102658" s="63"/>
      <c r="Q102658" s="63"/>
    </row>
    <row r="102659" spans="16:17">
      <c r="P102659" s="63"/>
      <c r="Q102659" s="63"/>
    </row>
    <row r="102660" spans="16:17">
      <c r="P102660" s="63"/>
      <c r="Q102660" s="63"/>
    </row>
    <row r="102661" spans="16:17">
      <c r="P102661" s="63"/>
      <c r="Q102661" s="63"/>
    </row>
    <row r="102662" spans="16:17">
      <c r="P102662" s="63"/>
      <c r="Q102662" s="63"/>
    </row>
    <row r="102663" spans="16:17">
      <c r="P102663" s="63"/>
      <c r="Q102663" s="63"/>
    </row>
    <row r="102664" spans="16:17">
      <c r="P102664" s="63"/>
      <c r="Q102664" s="63"/>
    </row>
    <row r="102665" spans="16:17">
      <c r="P102665" s="63"/>
      <c r="Q102665" s="63"/>
    </row>
    <row r="102666" spans="16:17">
      <c r="P102666" s="63"/>
      <c r="Q102666" s="63"/>
    </row>
    <row r="102667" spans="16:17">
      <c r="P102667" s="63"/>
      <c r="Q102667" s="63"/>
    </row>
    <row r="102668" spans="16:17">
      <c r="P102668" s="63"/>
      <c r="Q102668" s="63"/>
    </row>
    <row r="102669" spans="16:17">
      <c r="P102669" s="63"/>
      <c r="Q102669" s="63"/>
    </row>
    <row r="102670" spans="16:17">
      <c r="P102670" s="63"/>
      <c r="Q102670" s="63"/>
    </row>
    <row r="102671" spans="16:17">
      <c r="P102671" s="63"/>
      <c r="Q102671" s="63"/>
    </row>
    <row r="102672" spans="16:17">
      <c r="P102672" s="63"/>
      <c r="Q102672" s="63"/>
    </row>
    <row r="102673" spans="16:17">
      <c r="P102673" s="63"/>
      <c r="Q102673" s="63"/>
    </row>
    <row r="102674" spans="16:17">
      <c r="P102674" s="63"/>
      <c r="Q102674" s="63"/>
    </row>
    <row r="102675" spans="16:17">
      <c r="P102675" s="63"/>
      <c r="Q102675" s="63"/>
    </row>
    <row r="102676" spans="16:17">
      <c r="P102676" s="63"/>
      <c r="Q102676" s="63"/>
    </row>
    <row r="102677" spans="16:17">
      <c r="P102677" s="63"/>
      <c r="Q102677" s="63"/>
    </row>
    <row r="102678" spans="16:17">
      <c r="P102678" s="63"/>
      <c r="Q102678" s="63"/>
    </row>
    <row r="102679" spans="16:17">
      <c r="P102679" s="63"/>
      <c r="Q102679" s="63"/>
    </row>
    <row r="102680" spans="16:17">
      <c r="P102680" s="63"/>
      <c r="Q102680" s="63"/>
    </row>
    <row r="102681" spans="16:17">
      <c r="P102681" s="63"/>
      <c r="Q102681" s="63"/>
    </row>
    <row r="102682" spans="16:17">
      <c r="P102682" s="63"/>
      <c r="Q102682" s="63"/>
    </row>
    <row r="102683" spans="16:17">
      <c r="P102683" s="63"/>
      <c r="Q102683" s="63"/>
    </row>
    <row r="102684" spans="16:17">
      <c r="P102684" s="63"/>
      <c r="Q102684" s="63"/>
    </row>
    <row r="102685" spans="16:17">
      <c r="P102685" s="63"/>
      <c r="Q102685" s="63"/>
    </row>
    <row r="102686" spans="16:17">
      <c r="P102686" s="63"/>
      <c r="Q102686" s="63"/>
    </row>
    <row r="102687" spans="16:17">
      <c r="P102687" s="63"/>
      <c r="Q102687" s="63"/>
    </row>
    <row r="102688" spans="16:17">
      <c r="P102688" s="63"/>
      <c r="Q102688" s="63"/>
    </row>
    <row r="102689" spans="16:17">
      <c r="P102689" s="63"/>
      <c r="Q102689" s="63"/>
    </row>
    <row r="102690" spans="16:17">
      <c r="P102690" s="63"/>
      <c r="Q102690" s="63"/>
    </row>
    <row r="102691" spans="16:17">
      <c r="P102691" s="63"/>
      <c r="Q102691" s="63"/>
    </row>
    <row r="102692" spans="16:17">
      <c r="P102692" s="63"/>
      <c r="Q102692" s="63"/>
    </row>
    <row r="102693" spans="16:17">
      <c r="P102693" s="63"/>
      <c r="Q102693" s="63"/>
    </row>
    <row r="102694" spans="16:17">
      <c r="P102694" s="63"/>
      <c r="Q102694" s="63"/>
    </row>
    <row r="102695" spans="16:17">
      <c r="P102695" s="63"/>
      <c r="Q102695" s="63"/>
    </row>
    <row r="102696" spans="16:17">
      <c r="P102696" s="63"/>
      <c r="Q102696" s="63"/>
    </row>
    <row r="102697" spans="16:17">
      <c r="P102697" s="63"/>
      <c r="Q102697" s="63"/>
    </row>
    <row r="102698" spans="16:17">
      <c r="P102698" s="63"/>
      <c r="Q102698" s="63"/>
    </row>
    <row r="102699" spans="16:17">
      <c r="P102699" s="63"/>
      <c r="Q102699" s="63"/>
    </row>
    <row r="102700" spans="16:17">
      <c r="P102700" s="63"/>
      <c r="Q102700" s="63"/>
    </row>
    <row r="102701" spans="16:17">
      <c r="P102701" s="63"/>
      <c r="Q102701" s="63"/>
    </row>
    <row r="102702" spans="16:17">
      <c r="P102702" s="63"/>
      <c r="Q102702" s="63"/>
    </row>
    <row r="102703" spans="16:17">
      <c r="P102703" s="63"/>
      <c r="Q102703" s="63"/>
    </row>
    <row r="102704" spans="16:17">
      <c r="P102704" s="63"/>
      <c r="Q102704" s="63"/>
    </row>
    <row r="102705" spans="16:17">
      <c r="P102705" s="63"/>
      <c r="Q102705" s="63"/>
    </row>
    <row r="102706" spans="16:17">
      <c r="P102706" s="63"/>
      <c r="Q102706" s="63"/>
    </row>
    <row r="102707" spans="16:17">
      <c r="P102707" s="63"/>
      <c r="Q102707" s="63"/>
    </row>
    <row r="102708" spans="16:17">
      <c r="P102708" s="63"/>
      <c r="Q102708" s="63"/>
    </row>
    <row r="102709" spans="16:17">
      <c r="P102709" s="63"/>
      <c r="Q102709" s="63"/>
    </row>
    <row r="102710" spans="16:17">
      <c r="P102710" s="63"/>
      <c r="Q102710" s="63"/>
    </row>
    <row r="102711" spans="16:17">
      <c r="P102711" s="63"/>
      <c r="Q102711" s="63"/>
    </row>
    <row r="102712" spans="16:17">
      <c r="P102712" s="63"/>
      <c r="Q102712" s="63"/>
    </row>
    <row r="102713" spans="16:17">
      <c r="P102713" s="63"/>
      <c r="Q102713" s="63"/>
    </row>
    <row r="102714" spans="16:17">
      <c r="P102714" s="63"/>
      <c r="Q102714" s="63"/>
    </row>
    <row r="102715" spans="16:17">
      <c r="P102715" s="63"/>
      <c r="Q102715" s="63"/>
    </row>
    <row r="102716" spans="16:17">
      <c r="P102716" s="63"/>
      <c r="Q102716" s="63"/>
    </row>
    <row r="102717" spans="16:17">
      <c r="P102717" s="63"/>
      <c r="Q102717" s="63"/>
    </row>
    <row r="102718" spans="16:17">
      <c r="P102718" s="63"/>
      <c r="Q102718" s="63"/>
    </row>
    <row r="102719" spans="16:17">
      <c r="P102719" s="63"/>
      <c r="Q102719" s="63"/>
    </row>
    <row r="102720" spans="16:17">
      <c r="P102720" s="63"/>
      <c r="Q102720" s="63"/>
    </row>
    <row r="102721" spans="16:17">
      <c r="P102721" s="63"/>
      <c r="Q102721" s="63"/>
    </row>
    <row r="102722" spans="16:17">
      <c r="P102722" s="63"/>
      <c r="Q102722" s="63"/>
    </row>
    <row r="102723" spans="16:17">
      <c r="P102723" s="63"/>
      <c r="Q102723" s="63"/>
    </row>
    <row r="102724" spans="16:17">
      <c r="P102724" s="63"/>
      <c r="Q102724" s="63"/>
    </row>
    <row r="102725" spans="16:17">
      <c r="P102725" s="63"/>
      <c r="Q102725" s="63"/>
    </row>
    <row r="102726" spans="16:17">
      <c r="P102726" s="63"/>
      <c r="Q102726" s="63"/>
    </row>
    <row r="102727" spans="16:17">
      <c r="P102727" s="63"/>
      <c r="Q102727" s="63"/>
    </row>
    <row r="102728" spans="16:17">
      <c r="P102728" s="63"/>
      <c r="Q102728" s="63"/>
    </row>
    <row r="102729" spans="16:17">
      <c r="P102729" s="63"/>
      <c r="Q102729" s="63"/>
    </row>
    <row r="102730" spans="16:17">
      <c r="P102730" s="63"/>
      <c r="Q102730" s="63"/>
    </row>
    <row r="102731" spans="16:17">
      <c r="P102731" s="63"/>
      <c r="Q102731" s="63"/>
    </row>
    <row r="102732" spans="16:17">
      <c r="P102732" s="63"/>
      <c r="Q102732" s="63"/>
    </row>
    <row r="102733" spans="16:17">
      <c r="P102733" s="63"/>
      <c r="Q102733" s="63"/>
    </row>
    <row r="102734" spans="16:17">
      <c r="P102734" s="63"/>
      <c r="Q102734" s="63"/>
    </row>
    <row r="102735" spans="16:17">
      <c r="P102735" s="63"/>
      <c r="Q102735" s="63"/>
    </row>
    <row r="102736" spans="16:17">
      <c r="P102736" s="63"/>
      <c r="Q102736" s="63"/>
    </row>
    <row r="102737" spans="16:17">
      <c r="P102737" s="63"/>
      <c r="Q102737" s="63"/>
    </row>
    <row r="102738" spans="16:17">
      <c r="P102738" s="63"/>
      <c r="Q102738" s="63"/>
    </row>
    <row r="102739" spans="16:17">
      <c r="P102739" s="63"/>
      <c r="Q102739" s="63"/>
    </row>
    <row r="102740" spans="16:17">
      <c r="P102740" s="63"/>
      <c r="Q102740" s="63"/>
    </row>
    <row r="102741" spans="16:17">
      <c r="P102741" s="63"/>
      <c r="Q102741" s="63"/>
    </row>
    <row r="102742" spans="16:17">
      <c r="P102742" s="63"/>
      <c r="Q102742" s="63"/>
    </row>
    <row r="102743" spans="16:17">
      <c r="P102743" s="63"/>
      <c r="Q102743" s="63"/>
    </row>
    <row r="102744" spans="16:17">
      <c r="P102744" s="63"/>
      <c r="Q102744" s="63"/>
    </row>
    <row r="102745" spans="16:17">
      <c r="P102745" s="63"/>
      <c r="Q102745" s="63"/>
    </row>
    <row r="102746" spans="16:17">
      <c r="P102746" s="63"/>
      <c r="Q102746" s="63"/>
    </row>
    <row r="102747" spans="16:17">
      <c r="P102747" s="63"/>
      <c r="Q102747" s="63"/>
    </row>
    <row r="102748" spans="16:17">
      <c r="P102748" s="63"/>
      <c r="Q102748" s="63"/>
    </row>
    <row r="102749" spans="16:17">
      <c r="P102749" s="63"/>
      <c r="Q102749" s="63"/>
    </row>
    <row r="102750" spans="16:17">
      <c r="P102750" s="63"/>
      <c r="Q102750" s="63"/>
    </row>
    <row r="102751" spans="16:17">
      <c r="P102751" s="63"/>
      <c r="Q102751" s="63"/>
    </row>
    <row r="102752" spans="16:17">
      <c r="P102752" s="63"/>
      <c r="Q102752" s="63"/>
    </row>
    <row r="102753" spans="16:17">
      <c r="P102753" s="63"/>
      <c r="Q102753" s="63"/>
    </row>
    <row r="102754" spans="16:17">
      <c r="P102754" s="63"/>
      <c r="Q102754" s="63"/>
    </row>
    <row r="102755" spans="16:17">
      <c r="P102755" s="63"/>
      <c r="Q102755" s="63"/>
    </row>
    <row r="102756" spans="16:17">
      <c r="P102756" s="63"/>
      <c r="Q102756" s="63"/>
    </row>
    <row r="102757" spans="16:17">
      <c r="P102757" s="63"/>
      <c r="Q102757" s="63"/>
    </row>
    <row r="102758" spans="16:17">
      <c r="P102758" s="63"/>
      <c r="Q102758" s="63"/>
    </row>
    <row r="102759" spans="16:17">
      <c r="P102759" s="63"/>
      <c r="Q102759" s="63"/>
    </row>
    <row r="102760" spans="16:17">
      <c r="P102760" s="63"/>
      <c r="Q102760" s="63"/>
    </row>
    <row r="102761" spans="16:17">
      <c r="P102761" s="63"/>
      <c r="Q102761" s="63"/>
    </row>
    <row r="102762" spans="16:17">
      <c r="P102762" s="63"/>
      <c r="Q102762" s="63"/>
    </row>
    <row r="102763" spans="16:17">
      <c r="P102763" s="63"/>
      <c r="Q102763" s="63"/>
    </row>
    <row r="102764" spans="16:17">
      <c r="P102764" s="63"/>
      <c r="Q102764" s="63"/>
    </row>
    <row r="102765" spans="16:17">
      <c r="P102765" s="63"/>
      <c r="Q102765" s="63"/>
    </row>
    <row r="102766" spans="16:17">
      <c r="P102766" s="63"/>
      <c r="Q102766" s="63"/>
    </row>
    <row r="102767" spans="16:17">
      <c r="P102767" s="63"/>
      <c r="Q102767" s="63"/>
    </row>
    <row r="102768" spans="16:17">
      <c r="P102768" s="63"/>
      <c r="Q102768" s="63"/>
    </row>
    <row r="102769" spans="16:17">
      <c r="P102769" s="63"/>
      <c r="Q102769" s="63"/>
    </row>
    <row r="102770" spans="16:17">
      <c r="P102770" s="63"/>
      <c r="Q102770" s="63"/>
    </row>
    <row r="102771" spans="16:17">
      <c r="P102771" s="63"/>
      <c r="Q102771" s="63"/>
    </row>
    <row r="102772" spans="16:17">
      <c r="P102772" s="63"/>
      <c r="Q102772" s="63"/>
    </row>
    <row r="102773" spans="16:17">
      <c r="P102773" s="63"/>
      <c r="Q102773" s="63"/>
    </row>
    <row r="102774" spans="16:17">
      <c r="P102774" s="63"/>
      <c r="Q102774" s="63"/>
    </row>
    <row r="102775" spans="16:17">
      <c r="P102775" s="63"/>
      <c r="Q102775" s="63"/>
    </row>
    <row r="102776" spans="16:17">
      <c r="P102776" s="63"/>
      <c r="Q102776" s="63"/>
    </row>
    <row r="102777" spans="16:17">
      <c r="P102777" s="63"/>
      <c r="Q102777" s="63"/>
    </row>
    <row r="102778" spans="16:17">
      <c r="P102778" s="63"/>
      <c r="Q102778" s="63"/>
    </row>
    <row r="102779" spans="16:17">
      <c r="P102779" s="63"/>
      <c r="Q102779" s="63"/>
    </row>
    <row r="102780" spans="16:17">
      <c r="P102780" s="63"/>
      <c r="Q102780" s="63"/>
    </row>
    <row r="102781" spans="16:17">
      <c r="P102781" s="63"/>
      <c r="Q102781" s="63"/>
    </row>
    <row r="102782" spans="16:17">
      <c r="P102782" s="63"/>
      <c r="Q102782" s="63"/>
    </row>
    <row r="102783" spans="16:17">
      <c r="P102783" s="63"/>
      <c r="Q102783" s="63"/>
    </row>
    <row r="102784" spans="16:17">
      <c r="P102784" s="63"/>
      <c r="Q102784" s="63"/>
    </row>
    <row r="102785" spans="16:17">
      <c r="P102785" s="63"/>
      <c r="Q102785" s="63"/>
    </row>
    <row r="102786" spans="16:17">
      <c r="P102786" s="63"/>
      <c r="Q102786" s="63"/>
    </row>
    <row r="102787" spans="16:17">
      <c r="P102787" s="63"/>
      <c r="Q102787" s="63"/>
    </row>
    <row r="102788" spans="16:17">
      <c r="P102788" s="63"/>
      <c r="Q102788" s="63"/>
    </row>
    <row r="102789" spans="16:17">
      <c r="P102789" s="63"/>
      <c r="Q102789" s="63"/>
    </row>
    <row r="102790" spans="16:17">
      <c r="P102790" s="63"/>
      <c r="Q102790" s="63"/>
    </row>
    <row r="102791" spans="16:17">
      <c r="P102791" s="63"/>
      <c r="Q102791" s="63"/>
    </row>
    <row r="102792" spans="16:17">
      <c r="P102792" s="63"/>
      <c r="Q102792" s="63"/>
    </row>
    <row r="102793" spans="16:17">
      <c r="P102793" s="63"/>
      <c r="Q102793" s="63"/>
    </row>
    <row r="102794" spans="16:17">
      <c r="P102794" s="63"/>
      <c r="Q102794" s="63"/>
    </row>
    <row r="102795" spans="16:17">
      <c r="P102795" s="63"/>
      <c r="Q102795" s="63"/>
    </row>
    <row r="102796" spans="16:17">
      <c r="P102796" s="63"/>
      <c r="Q102796" s="63"/>
    </row>
    <row r="102797" spans="16:17">
      <c r="P102797" s="63"/>
      <c r="Q102797" s="63"/>
    </row>
    <row r="102798" spans="16:17">
      <c r="P102798" s="63"/>
      <c r="Q102798" s="63"/>
    </row>
    <row r="102799" spans="16:17">
      <c r="P102799" s="63"/>
      <c r="Q102799" s="63"/>
    </row>
    <row r="102800" spans="16:17">
      <c r="P102800" s="63"/>
      <c r="Q102800" s="63"/>
    </row>
    <row r="102801" spans="16:17">
      <c r="P102801" s="63"/>
      <c r="Q102801" s="63"/>
    </row>
    <row r="102802" spans="16:17">
      <c r="P102802" s="63"/>
      <c r="Q102802" s="63"/>
    </row>
    <row r="102803" spans="16:17">
      <c r="P102803" s="63"/>
      <c r="Q102803" s="63"/>
    </row>
    <row r="102804" spans="16:17">
      <c r="P102804" s="63"/>
      <c r="Q102804" s="63"/>
    </row>
    <row r="102805" spans="16:17">
      <c r="P102805" s="63"/>
      <c r="Q102805" s="63"/>
    </row>
    <row r="102806" spans="16:17">
      <c r="P102806" s="63"/>
      <c r="Q102806" s="63"/>
    </row>
    <row r="102807" spans="16:17">
      <c r="P102807" s="63"/>
      <c r="Q102807" s="63"/>
    </row>
    <row r="102808" spans="16:17">
      <c r="P102808" s="63"/>
      <c r="Q102808" s="63"/>
    </row>
    <row r="102809" spans="16:17">
      <c r="P102809" s="63"/>
      <c r="Q102809" s="63"/>
    </row>
    <row r="102810" spans="16:17">
      <c r="P102810" s="63"/>
      <c r="Q102810" s="63"/>
    </row>
    <row r="102811" spans="16:17">
      <c r="P102811" s="63"/>
      <c r="Q102811" s="63"/>
    </row>
    <row r="102812" spans="16:17">
      <c r="P102812" s="63"/>
      <c r="Q102812" s="63"/>
    </row>
    <row r="102813" spans="16:17">
      <c r="P102813" s="63"/>
      <c r="Q102813" s="63"/>
    </row>
    <row r="102814" spans="16:17">
      <c r="P102814" s="63"/>
      <c r="Q102814" s="63"/>
    </row>
    <row r="102815" spans="16:17">
      <c r="P102815" s="63"/>
      <c r="Q102815" s="63"/>
    </row>
    <row r="102816" spans="16:17">
      <c r="P102816" s="63"/>
      <c r="Q102816" s="63"/>
    </row>
    <row r="102817" spans="16:17">
      <c r="P102817" s="63"/>
      <c r="Q102817" s="63"/>
    </row>
    <row r="102818" spans="16:17">
      <c r="P102818" s="63"/>
      <c r="Q102818" s="63"/>
    </row>
    <row r="102819" spans="16:17">
      <c r="P102819" s="63"/>
      <c r="Q102819" s="63"/>
    </row>
    <row r="102820" spans="16:17">
      <c r="P102820" s="63"/>
      <c r="Q102820" s="63"/>
    </row>
    <row r="102821" spans="16:17">
      <c r="P102821" s="63"/>
      <c r="Q102821" s="63"/>
    </row>
    <row r="102822" spans="16:17">
      <c r="P102822" s="63"/>
      <c r="Q102822" s="63"/>
    </row>
    <row r="102823" spans="16:17">
      <c r="P102823" s="63"/>
      <c r="Q102823" s="63"/>
    </row>
    <row r="102824" spans="16:17">
      <c r="P102824" s="63"/>
      <c r="Q102824" s="63"/>
    </row>
    <row r="102825" spans="16:17">
      <c r="P102825" s="63"/>
      <c r="Q102825" s="63"/>
    </row>
    <row r="102826" spans="16:17">
      <c r="P102826" s="63"/>
      <c r="Q102826" s="63"/>
    </row>
    <row r="102827" spans="16:17">
      <c r="P102827" s="63"/>
      <c r="Q102827" s="63"/>
    </row>
    <row r="102828" spans="16:17">
      <c r="P102828" s="63"/>
      <c r="Q102828" s="63"/>
    </row>
    <row r="102829" spans="16:17">
      <c r="P102829" s="63"/>
      <c r="Q102829" s="63"/>
    </row>
    <row r="102830" spans="16:17">
      <c r="P102830" s="63"/>
      <c r="Q102830" s="63"/>
    </row>
    <row r="102831" spans="16:17">
      <c r="P102831" s="63"/>
      <c r="Q102831" s="63"/>
    </row>
    <row r="102832" spans="16:17">
      <c r="P102832" s="63"/>
      <c r="Q102832" s="63"/>
    </row>
    <row r="102833" spans="16:17">
      <c r="P102833" s="63"/>
      <c r="Q102833" s="63"/>
    </row>
    <row r="102834" spans="16:17">
      <c r="P102834" s="63"/>
      <c r="Q102834" s="63"/>
    </row>
    <row r="102835" spans="16:17">
      <c r="P102835" s="63"/>
      <c r="Q102835" s="63"/>
    </row>
    <row r="102836" spans="16:17">
      <c r="P102836" s="63"/>
      <c r="Q102836" s="63"/>
    </row>
    <row r="102837" spans="16:17">
      <c r="P102837" s="63"/>
      <c r="Q102837" s="63"/>
    </row>
    <row r="102838" spans="16:17">
      <c r="P102838" s="63"/>
      <c r="Q102838" s="63"/>
    </row>
    <row r="102839" spans="16:17">
      <c r="P102839" s="63"/>
      <c r="Q102839" s="63"/>
    </row>
    <row r="102840" spans="16:17">
      <c r="P102840" s="63"/>
      <c r="Q102840" s="63"/>
    </row>
    <row r="102841" spans="16:17">
      <c r="P102841" s="63"/>
      <c r="Q102841" s="63"/>
    </row>
    <row r="102842" spans="16:17">
      <c r="P102842" s="63"/>
      <c r="Q102842" s="63"/>
    </row>
    <row r="102843" spans="16:17">
      <c r="P102843" s="63"/>
      <c r="Q102843" s="63"/>
    </row>
    <row r="102844" spans="16:17">
      <c r="P102844" s="63"/>
      <c r="Q102844" s="63"/>
    </row>
    <row r="102845" spans="16:17">
      <c r="P102845" s="63"/>
      <c r="Q102845" s="63"/>
    </row>
    <row r="102846" spans="16:17">
      <c r="P102846" s="63"/>
      <c r="Q102846" s="63"/>
    </row>
    <row r="102847" spans="16:17">
      <c r="P102847" s="63"/>
      <c r="Q102847" s="63"/>
    </row>
    <row r="102848" spans="16:17">
      <c r="P102848" s="63"/>
      <c r="Q102848" s="63"/>
    </row>
    <row r="102849" spans="16:17">
      <c r="P102849" s="63"/>
      <c r="Q102849" s="63"/>
    </row>
    <row r="102850" spans="16:17">
      <c r="P102850" s="63"/>
      <c r="Q102850" s="63"/>
    </row>
    <row r="102851" spans="16:17">
      <c r="P102851" s="63"/>
      <c r="Q102851" s="63"/>
    </row>
    <row r="102852" spans="16:17">
      <c r="P102852" s="63"/>
      <c r="Q102852" s="63"/>
    </row>
    <row r="102853" spans="16:17">
      <c r="P102853" s="63"/>
      <c r="Q102853" s="63"/>
    </row>
    <row r="102854" spans="16:17">
      <c r="P102854" s="63"/>
      <c r="Q102854" s="63"/>
    </row>
    <row r="102855" spans="16:17">
      <c r="P102855" s="63"/>
      <c r="Q102855" s="63"/>
    </row>
    <row r="102856" spans="16:17">
      <c r="P102856" s="63"/>
      <c r="Q102856" s="63"/>
    </row>
    <row r="102857" spans="16:17">
      <c r="P102857" s="63"/>
      <c r="Q102857" s="63"/>
    </row>
    <row r="102858" spans="16:17">
      <c r="P102858" s="63"/>
      <c r="Q102858" s="63"/>
    </row>
    <row r="102859" spans="16:17">
      <c r="P102859" s="63"/>
      <c r="Q102859" s="63"/>
    </row>
    <row r="102860" spans="16:17">
      <c r="P102860" s="63"/>
      <c r="Q102860" s="63"/>
    </row>
    <row r="102861" spans="16:17">
      <c r="P102861" s="63"/>
      <c r="Q102861" s="63"/>
    </row>
    <row r="102862" spans="16:17">
      <c r="P102862" s="63"/>
      <c r="Q102862" s="63"/>
    </row>
    <row r="102863" spans="16:17">
      <c r="P102863" s="63"/>
      <c r="Q102863" s="63"/>
    </row>
    <row r="102864" spans="16:17">
      <c r="P102864" s="63"/>
      <c r="Q102864" s="63"/>
    </row>
    <row r="102865" spans="16:17">
      <c r="P102865" s="63"/>
      <c r="Q102865" s="63"/>
    </row>
    <row r="102866" spans="16:17">
      <c r="P102866" s="63"/>
      <c r="Q102866" s="63"/>
    </row>
    <row r="102867" spans="16:17">
      <c r="P102867" s="63"/>
      <c r="Q102867" s="63"/>
    </row>
    <row r="102868" spans="16:17">
      <c r="P102868" s="63"/>
      <c r="Q102868" s="63"/>
    </row>
    <row r="102869" spans="16:17">
      <c r="P102869" s="63"/>
      <c r="Q102869" s="63"/>
    </row>
    <row r="102870" spans="16:17">
      <c r="P102870" s="63"/>
      <c r="Q102870" s="63"/>
    </row>
    <row r="102871" spans="16:17">
      <c r="P102871" s="63"/>
      <c r="Q102871" s="63"/>
    </row>
    <row r="102872" spans="16:17">
      <c r="P102872" s="63"/>
      <c r="Q102872" s="63"/>
    </row>
    <row r="102873" spans="16:17">
      <c r="P102873" s="63"/>
      <c r="Q102873" s="63"/>
    </row>
    <row r="102874" spans="16:17">
      <c r="P102874" s="63"/>
      <c r="Q102874" s="63"/>
    </row>
    <row r="102875" spans="16:17">
      <c r="P102875" s="63"/>
      <c r="Q102875" s="63"/>
    </row>
    <row r="102876" spans="16:17">
      <c r="P102876" s="63"/>
      <c r="Q102876" s="63"/>
    </row>
    <row r="102877" spans="16:17">
      <c r="P102877" s="63"/>
      <c r="Q102877" s="63"/>
    </row>
    <row r="102878" spans="16:17">
      <c r="P102878" s="63"/>
      <c r="Q102878" s="63"/>
    </row>
    <row r="102879" spans="16:17">
      <c r="P102879" s="63"/>
      <c r="Q102879" s="63"/>
    </row>
    <row r="102880" spans="16:17">
      <c r="P102880" s="63"/>
      <c r="Q102880" s="63"/>
    </row>
    <row r="102881" spans="16:17">
      <c r="P102881" s="63"/>
      <c r="Q102881" s="63"/>
    </row>
    <row r="102882" spans="16:17">
      <c r="P102882" s="63"/>
      <c r="Q102882" s="63"/>
    </row>
    <row r="102883" spans="16:17">
      <c r="P102883" s="63"/>
      <c r="Q102883" s="63"/>
    </row>
    <row r="102884" spans="16:17">
      <c r="P102884" s="63"/>
      <c r="Q102884" s="63"/>
    </row>
    <row r="102885" spans="16:17">
      <c r="P102885" s="63"/>
      <c r="Q102885" s="63"/>
    </row>
    <row r="102886" spans="16:17">
      <c r="P102886" s="63"/>
      <c r="Q102886" s="63"/>
    </row>
    <row r="102887" spans="16:17">
      <c r="P102887" s="63"/>
      <c r="Q102887" s="63"/>
    </row>
    <row r="102888" spans="16:17">
      <c r="P102888" s="63"/>
      <c r="Q102888" s="63"/>
    </row>
    <row r="102889" spans="16:17">
      <c r="P102889" s="63"/>
      <c r="Q102889" s="63"/>
    </row>
    <row r="102890" spans="16:17">
      <c r="P102890" s="63"/>
      <c r="Q102890" s="63"/>
    </row>
    <row r="102891" spans="16:17">
      <c r="P102891" s="63"/>
      <c r="Q102891" s="63"/>
    </row>
    <row r="102892" spans="16:17">
      <c r="P102892" s="63"/>
      <c r="Q102892" s="63"/>
    </row>
    <row r="102893" spans="16:17">
      <c r="P102893" s="63"/>
      <c r="Q102893" s="63"/>
    </row>
    <row r="102894" spans="16:17">
      <c r="P102894" s="63"/>
      <c r="Q102894" s="63"/>
    </row>
    <row r="102895" spans="16:17">
      <c r="P102895" s="63"/>
      <c r="Q102895" s="63"/>
    </row>
    <row r="102896" spans="16:17">
      <c r="P102896" s="63"/>
      <c r="Q102896" s="63"/>
    </row>
    <row r="102897" spans="16:17">
      <c r="P102897" s="63"/>
      <c r="Q102897" s="63"/>
    </row>
    <row r="102898" spans="16:17">
      <c r="P102898" s="63"/>
      <c r="Q102898" s="63"/>
    </row>
    <row r="102899" spans="16:17">
      <c r="P102899" s="63"/>
      <c r="Q102899" s="63"/>
    </row>
    <row r="102900" spans="16:17">
      <c r="P102900" s="63"/>
      <c r="Q102900" s="63"/>
    </row>
    <row r="102901" spans="16:17">
      <c r="P102901" s="63"/>
      <c r="Q102901" s="63"/>
    </row>
    <row r="102902" spans="16:17">
      <c r="P102902" s="63"/>
      <c r="Q102902" s="63"/>
    </row>
    <row r="102903" spans="16:17">
      <c r="P102903" s="63"/>
      <c r="Q102903" s="63"/>
    </row>
    <row r="102904" spans="16:17">
      <c r="P102904" s="63"/>
      <c r="Q102904" s="63"/>
    </row>
    <row r="102905" spans="16:17">
      <c r="P102905" s="63"/>
      <c r="Q102905" s="63"/>
    </row>
    <row r="102906" spans="16:17">
      <c r="P102906" s="63"/>
      <c r="Q102906" s="63"/>
    </row>
    <row r="102907" spans="16:17">
      <c r="P102907" s="63"/>
      <c r="Q102907" s="63"/>
    </row>
    <row r="102908" spans="16:17">
      <c r="P102908" s="63"/>
      <c r="Q102908" s="63"/>
    </row>
    <row r="102909" spans="16:17">
      <c r="P102909" s="63"/>
      <c r="Q102909" s="63"/>
    </row>
    <row r="102910" spans="16:17">
      <c r="P102910" s="63"/>
      <c r="Q102910" s="63"/>
    </row>
    <row r="102911" spans="16:17">
      <c r="P102911" s="63"/>
      <c r="Q102911" s="63"/>
    </row>
    <row r="102912" spans="16:17">
      <c r="P102912" s="63"/>
      <c r="Q102912" s="63"/>
    </row>
    <row r="102913" spans="16:17">
      <c r="P102913" s="63"/>
      <c r="Q102913" s="63"/>
    </row>
    <row r="102914" spans="16:17">
      <c r="P102914" s="63"/>
      <c r="Q102914" s="63"/>
    </row>
    <row r="102915" spans="16:17">
      <c r="P102915" s="63"/>
      <c r="Q102915" s="63"/>
    </row>
    <row r="102916" spans="16:17">
      <c r="P102916" s="63"/>
      <c r="Q102916" s="63"/>
    </row>
    <row r="102917" spans="16:17">
      <c r="P102917" s="63"/>
      <c r="Q102917" s="63"/>
    </row>
    <row r="102918" spans="16:17">
      <c r="P102918" s="63"/>
      <c r="Q102918" s="63"/>
    </row>
    <row r="102919" spans="16:17">
      <c r="P102919" s="63"/>
      <c r="Q102919" s="63"/>
    </row>
    <row r="102920" spans="16:17">
      <c r="P102920" s="63"/>
      <c r="Q102920" s="63"/>
    </row>
    <row r="102921" spans="16:17">
      <c r="P102921" s="63"/>
      <c r="Q102921" s="63"/>
    </row>
    <row r="102922" spans="16:17">
      <c r="P102922" s="63"/>
      <c r="Q102922" s="63"/>
    </row>
    <row r="102923" spans="16:17">
      <c r="P102923" s="63"/>
      <c r="Q102923" s="63"/>
    </row>
    <row r="102924" spans="16:17">
      <c r="P102924" s="63"/>
      <c r="Q102924" s="63"/>
    </row>
    <row r="102925" spans="16:17">
      <c r="P102925" s="63"/>
      <c r="Q102925" s="63"/>
    </row>
    <row r="102926" spans="16:17">
      <c r="P102926" s="63"/>
      <c r="Q102926" s="63"/>
    </row>
    <row r="102927" spans="16:17">
      <c r="P102927" s="63"/>
      <c r="Q102927" s="63"/>
    </row>
    <row r="102928" spans="16:17">
      <c r="P102928" s="63"/>
      <c r="Q102928" s="63"/>
    </row>
    <row r="102929" spans="16:17">
      <c r="P102929" s="63"/>
      <c r="Q102929" s="63"/>
    </row>
    <row r="102930" spans="16:17">
      <c r="P102930" s="63"/>
      <c r="Q102930" s="63"/>
    </row>
    <row r="102931" spans="16:17">
      <c r="P102931" s="63"/>
      <c r="Q102931" s="63"/>
    </row>
    <row r="102932" spans="16:17">
      <c r="P102932" s="63"/>
      <c r="Q102932" s="63"/>
    </row>
    <row r="102933" spans="16:17">
      <c r="P102933" s="63"/>
      <c r="Q102933" s="63"/>
    </row>
    <row r="102934" spans="16:17">
      <c r="P102934" s="63"/>
      <c r="Q102934" s="63"/>
    </row>
    <row r="102935" spans="16:17">
      <c r="P102935" s="63"/>
      <c r="Q102935" s="63"/>
    </row>
    <row r="102936" spans="16:17">
      <c r="P102936" s="63"/>
      <c r="Q102936" s="63"/>
    </row>
    <row r="102937" spans="16:17">
      <c r="P102937" s="63"/>
      <c r="Q102937" s="63"/>
    </row>
    <row r="102938" spans="16:17">
      <c r="P102938" s="63"/>
      <c r="Q102938" s="63"/>
    </row>
    <row r="102939" spans="16:17">
      <c r="P102939" s="63"/>
      <c r="Q102939" s="63"/>
    </row>
    <row r="102940" spans="16:17">
      <c r="P102940" s="63"/>
      <c r="Q102940" s="63"/>
    </row>
    <row r="102941" spans="16:17">
      <c r="P102941" s="63"/>
      <c r="Q102941" s="63"/>
    </row>
    <row r="102942" spans="16:17">
      <c r="P102942" s="63"/>
      <c r="Q102942" s="63"/>
    </row>
    <row r="102943" spans="16:17">
      <c r="P102943" s="63"/>
      <c r="Q102943" s="63"/>
    </row>
    <row r="102944" spans="16:17">
      <c r="P102944" s="63"/>
      <c r="Q102944" s="63"/>
    </row>
    <row r="102945" spans="16:17">
      <c r="P102945" s="63"/>
      <c r="Q102945" s="63"/>
    </row>
    <row r="102946" spans="16:17">
      <c r="P102946" s="63"/>
      <c r="Q102946" s="63"/>
    </row>
    <row r="102947" spans="16:17">
      <c r="P102947" s="63"/>
      <c r="Q102947" s="63"/>
    </row>
    <row r="102948" spans="16:17">
      <c r="P102948" s="63"/>
      <c r="Q102948" s="63"/>
    </row>
    <row r="102949" spans="16:17">
      <c r="P102949" s="63"/>
      <c r="Q102949" s="63"/>
    </row>
    <row r="102950" spans="16:17">
      <c r="P102950" s="63"/>
      <c r="Q102950" s="63"/>
    </row>
    <row r="102951" spans="16:17">
      <c r="P102951" s="63"/>
      <c r="Q102951" s="63"/>
    </row>
    <row r="102952" spans="16:17">
      <c r="P102952" s="63"/>
      <c r="Q102952" s="63"/>
    </row>
    <row r="102953" spans="16:17">
      <c r="P102953" s="63"/>
      <c r="Q102953" s="63"/>
    </row>
    <row r="102954" spans="16:17">
      <c r="P102954" s="63"/>
      <c r="Q102954" s="63"/>
    </row>
    <row r="102955" spans="16:17">
      <c r="P102955" s="63"/>
      <c r="Q102955" s="63"/>
    </row>
    <row r="102956" spans="16:17">
      <c r="P102956" s="63"/>
      <c r="Q102956" s="63"/>
    </row>
    <row r="102957" spans="16:17">
      <c r="P102957" s="63"/>
      <c r="Q102957" s="63"/>
    </row>
    <row r="102958" spans="16:17">
      <c r="P102958" s="63"/>
      <c r="Q102958" s="63"/>
    </row>
    <row r="102959" spans="16:17">
      <c r="P102959" s="63"/>
      <c r="Q102959" s="63"/>
    </row>
    <row r="102960" spans="16:17">
      <c r="P102960" s="63"/>
      <c r="Q102960" s="63"/>
    </row>
    <row r="102961" spans="16:17">
      <c r="P102961" s="63"/>
      <c r="Q102961" s="63"/>
    </row>
    <row r="102962" spans="16:17">
      <c r="P102962" s="63"/>
      <c r="Q102962" s="63"/>
    </row>
    <row r="102963" spans="16:17">
      <c r="P102963" s="63"/>
      <c r="Q102963" s="63"/>
    </row>
    <row r="102964" spans="16:17">
      <c r="P102964" s="63"/>
      <c r="Q102964" s="63"/>
    </row>
    <row r="102965" spans="16:17">
      <c r="P102965" s="63"/>
      <c r="Q102965" s="63"/>
    </row>
    <row r="102966" spans="16:17">
      <c r="P102966" s="63"/>
      <c r="Q102966" s="63"/>
    </row>
    <row r="102967" spans="16:17">
      <c r="P102967" s="63"/>
      <c r="Q102967" s="63"/>
    </row>
    <row r="102968" spans="16:17">
      <c r="P102968" s="63"/>
      <c r="Q102968" s="63"/>
    </row>
    <row r="102969" spans="16:17">
      <c r="P102969" s="63"/>
      <c r="Q102969" s="63"/>
    </row>
    <row r="102970" spans="16:17">
      <c r="P102970" s="63"/>
      <c r="Q102970" s="63"/>
    </row>
    <row r="102971" spans="16:17">
      <c r="P102971" s="63"/>
      <c r="Q102971" s="63"/>
    </row>
    <row r="102972" spans="16:17">
      <c r="P102972" s="63"/>
      <c r="Q102972" s="63"/>
    </row>
    <row r="102973" spans="16:17">
      <c r="P102973" s="63"/>
      <c r="Q102973" s="63"/>
    </row>
    <row r="102974" spans="16:17">
      <c r="P102974" s="63"/>
      <c r="Q102974" s="63"/>
    </row>
    <row r="102975" spans="16:17">
      <c r="P102975" s="63"/>
      <c r="Q102975" s="63"/>
    </row>
    <row r="102976" spans="16:17">
      <c r="P102976" s="63"/>
      <c r="Q102976" s="63"/>
    </row>
    <row r="102977" spans="16:17">
      <c r="P102977" s="63"/>
      <c r="Q102977" s="63"/>
    </row>
    <row r="102978" spans="16:17">
      <c r="P102978" s="63"/>
      <c r="Q102978" s="63"/>
    </row>
    <row r="102979" spans="16:17">
      <c r="P102979" s="63"/>
      <c r="Q102979" s="63"/>
    </row>
    <row r="102980" spans="16:17">
      <c r="P102980" s="63"/>
      <c r="Q102980" s="63"/>
    </row>
    <row r="102981" spans="16:17">
      <c r="P102981" s="63"/>
      <c r="Q102981" s="63"/>
    </row>
    <row r="102982" spans="16:17">
      <c r="P102982" s="63"/>
      <c r="Q102982" s="63"/>
    </row>
    <row r="102983" spans="16:17">
      <c r="P102983" s="63"/>
      <c r="Q102983" s="63"/>
    </row>
    <row r="102984" spans="16:17">
      <c r="P102984" s="63"/>
      <c r="Q102984" s="63"/>
    </row>
    <row r="102985" spans="16:17">
      <c r="P102985" s="63"/>
      <c r="Q102985" s="63"/>
    </row>
    <row r="102986" spans="16:17">
      <c r="P102986" s="63"/>
      <c r="Q102986" s="63"/>
    </row>
    <row r="102987" spans="16:17">
      <c r="P102987" s="63"/>
      <c r="Q102987" s="63"/>
    </row>
    <row r="102988" spans="16:17">
      <c r="P102988" s="63"/>
      <c r="Q102988" s="63"/>
    </row>
    <row r="102989" spans="16:17">
      <c r="P102989" s="63"/>
      <c r="Q102989" s="63"/>
    </row>
    <row r="102990" spans="16:17">
      <c r="P102990" s="63"/>
      <c r="Q102990" s="63"/>
    </row>
    <row r="102991" spans="16:17">
      <c r="P102991" s="63"/>
      <c r="Q102991" s="63"/>
    </row>
    <row r="102992" spans="16:17">
      <c r="P102992" s="63"/>
      <c r="Q102992" s="63"/>
    </row>
    <row r="102993" spans="16:17">
      <c r="P102993" s="63"/>
      <c r="Q102993" s="63"/>
    </row>
    <row r="102994" spans="16:17">
      <c r="P102994" s="63"/>
      <c r="Q102994" s="63"/>
    </row>
    <row r="102995" spans="16:17">
      <c r="P102995" s="63"/>
      <c r="Q102995" s="63"/>
    </row>
    <row r="102996" spans="16:17">
      <c r="P102996" s="63"/>
      <c r="Q102996" s="63"/>
    </row>
    <row r="102997" spans="16:17">
      <c r="P102997" s="63"/>
      <c r="Q102997" s="63"/>
    </row>
    <row r="102998" spans="16:17">
      <c r="P102998" s="63"/>
      <c r="Q102998" s="63"/>
    </row>
    <row r="102999" spans="16:17">
      <c r="P102999" s="63"/>
      <c r="Q102999" s="63"/>
    </row>
    <row r="103000" spans="16:17">
      <c r="P103000" s="63"/>
      <c r="Q103000" s="63"/>
    </row>
    <row r="103001" spans="16:17">
      <c r="P103001" s="63"/>
      <c r="Q103001" s="63"/>
    </row>
    <row r="103002" spans="16:17">
      <c r="P103002" s="63"/>
      <c r="Q103002" s="63"/>
    </row>
    <row r="103003" spans="16:17">
      <c r="P103003" s="63"/>
      <c r="Q103003" s="63"/>
    </row>
    <row r="103004" spans="16:17">
      <c r="P103004" s="63"/>
      <c r="Q103004" s="63"/>
    </row>
    <row r="103005" spans="16:17">
      <c r="P103005" s="63"/>
      <c r="Q103005" s="63"/>
    </row>
    <row r="103006" spans="16:17">
      <c r="P103006" s="63"/>
      <c r="Q103006" s="63"/>
    </row>
    <row r="103007" spans="16:17">
      <c r="P103007" s="63"/>
      <c r="Q103007" s="63"/>
    </row>
    <row r="103008" spans="16:17">
      <c r="P103008" s="63"/>
      <c r="Q103008" s="63"/>
    </row>
    <row r="103009" spans="16:17">
      <c r="P103009" s="63"/>
      <c r="Q103009" s="63"/>
    </row>
    <row r="103010" spans="16:17">
      <c r="P103010" s="63"/>
      <c r="Q103010" s="63"/>
    </row>
    <row r="103011" spans="16:17">
      <c r="P103011" s="63"/>
      <c r="Q103011" s="63"/>
    </row>
    <row r="103012" spans="16:17">
      <c r="P103012" s="63"/>
      <c r="Q103012" s="63"/>
    </row>
    <row r="103013" spans="16:17">
      <c r="P103013" s="63"/>
      <c r="Q103013" s="63"/>
    </row>
    <row r="103014" spans="16:17">
      <c r="P103014" s="63"/>
      <c r="Q103014" s="63"/>
    </row>
    <row r="103015" spans="16:17">
      <c r="P103015" s="63"/>
      <c r="Q103015" s="63"/>
    </row>
    <row r="103016" spans="16:17">
      <c r="P103016" s="63"/>
      <c r="Q103016" s="63"/>
    </row>
    <row r="103017" spans="16:17">
      <c r="P103017" s="63"/>
      <c r="Q103017" s="63"/>
    </row>
    <row r="103018" spans="16:17">
      <c r="P103018" s="63"/>
      <c r="Q103018" s="63"/>
    </row>
    <row r="103019" spans="16:17">
      <c r="P103019" s="63"/>
      <c r="Q103019" s="63"/>
    </row>
    <row r="103020" spans="16:17">
      <c r="P103020" s="63"/>
      <c r="Q103020" s="63"/>
    </row>
    <row r="103021" spans="16:17">
      <c r="P103021" s="63"/>
      <c r="Q103021" s="63"/>
    </row>
    <row r="103022" spans="16:17">
      <c r="P103022" s="63"/>
      <c r="Q103022" s="63"/>
    </row>
    <row r="103023" spans="16:17">
      <c r="P103023" s="63"/>
      <c r="Q103023" s="63"/>
    </row>
    <row r="103024" spans="16:17">
      <c r="P103024" s="63"/>
      <c r="Q103024" s="63"/>
    </row>
    <row r="103025" spans="16:17">
      <c r="P103025" s="63"/>
      <c r="Q103025" s="63"/>
    </row>
    <row r="103026" spans="16:17">
      <c r="P103026" s="63"/>
      <c r="Q103026" s="63"/>
    </row>
    <row r="103027" spans="16:17">
      <c r="P103027" s="63"/>
      <c r="Q103027" s="63"/>
    </row>
    <row r="103028" spans="16:17">
      <c r="P103028" s="63"/>
      <c r="Q103028" s="63"/>
    </row>
    <row r="103029" spans="16:17">
      <c r="P103029" s="63"/>
      <c r="Q103029" s="63"/>
    </row>
    <row r="103030" spans="16:17">
      <c r="P103030" s="63"/>
      <c r="Q103030" s="63"/>
    </row>
    <row r="103031" spans="16:17">
      <c r="P103031" s="63"/>
      <c r="Q103031" s="63"/>
    </row>
    <row r="103032" spans="16:17">
      <c r="P103032" s="63"/>
      <c r="Q103032" s="63"/>
    </row>
    <row r="103033" spans="16:17">
      <c r="P103033" s="63"/>
      <c r="Q103033" s="63"/>
    </row>
    <row r="103034" spans="16:17">
      <c r="P103034" s="63"/>
      <c r="Q103034" s="63"/>
    </row>
    <row r="103035" spans="16:17">
      <c r="P103035" s="63"/>
      <c r="Q103035" s="63"/>
    </row>
    <row r="103036" spans="16:17">
      <c r="P103036" s="63"/>
      <c r="Q103036" s="63"/>
    </row>
    <row r="103037" spans="16:17">
      <c r="P103037" s="63"/>
      <c r="Q103037" s="63"/>
    </row>
    <row r="103038" spans="16:17">
      <c r="P103038" s="63"/>
      <c r="Q103038" s="63"/>
    </row>
    <row r="103039" spans="16:17">
      <c r="P103039" s="63"/>
      <c r="Q103039" s="63"/>
    </row>
    <row r="103040" spans="16:17">
      <c r="P103040" s="63"/>
      <c r="Q103040" s="63"/>
    </row>
    <row r="103041" spans="16:17">
      <c r="P103041" s="63"/>
      <c r="Q103041" s="63"/>
    </row>
    <row r="103042" spans="16:17">
      <c r="P103042" s="63"/>
      <c r="Q103042" s="63"/>
    </row>
    <row r="103043" spans="16:17">
      <c r="P103043" s="63"/>
      <c r="Q103043" s="63"/>
    </row>
    <row r="103044" spans="16:17">
      <c r="P103044" s="63"/>
      <c r="Q103044" s="63"/>
    </row>
    <row r="103045" spans="16:17">
      <c r="P103045" s="63"/>
      <c r="Q103045" s="63"/>
    </row>
    <row r="103046" spans="16:17">
      <c r="P103046" s="63"/>
      <c r="Q103046" s="63"/>
    </row>
    <row r="103047" spans="16:17">
      <c r="P103047" s="63"/>
      <c r="Q103047" s="63"/>
    </row>
    <row r="103048" spans="16:17">
      <c r="P103048" s="63"/>
      <c r="Q103048" s="63"/>
    </row>
    <row r="103049" spans="16:17">
      <c r="P103049" s="63"/>
      <c r="Q103049" s="63"/>
    </row>
    <row r="103050" spans="16:17">
      <c r="P103050" s="63"/>
      <c r="Q103050" s="63"/>
    </row>
    <row r="103051" spans="16:17">
      <c r="P103051" s="63"/>
      <c r="Q103051" s="63"/>
    </row>
    <row r="103052" spans="16:17">
      <c r="P103052" s="63"/>
      <c r="Q103052" s="63"/>
    </row>
    <row r="103053" spans="16:17">
      <c r="P103053" s="63"/>
      <c r="Q103053" s="63"/>
    </row>
    <row r="103054" spans="16:17">
      <c r="P103054" s="63"/>
      <c r="Q103054" s="63"/>
    </row>
    <row r="103055" spans="16:17">
      <c r="P103055" s="63"/>
      <c r="Q103055" s="63"/>
    </row>
    <row r="103056" spans="16:17">
      <c r="P103056" s="63"/>
      <c r="Q103056" s="63"/>
    </row>
    <row r="103057" spans="16:17">
      <c r="P103057" s="63"/>
      <c r="Q103057" s="63"/>
    </row>
    <row r="103058" spans="16:17">
      <c r="P103058" s="63"/>
      <c r="Q103058" s="63"/>
    </row>
    <row r="103059" spans="16:17">
      <c r="P103059" s="63"/>
      <c r="Q103059" s="63"/>
    </row>
    <row r="103060" spans="16:17">
      <c r="P103060" s="63"/>
      <c r="Q103060" s="63"/>
    </row>
    <row r="103061" spans="16:17">
      <c r="P103061" s="63"/>
      <c r="Q103061" s="63"/>
    </row>
    <row r="103062" spans="16:17">
      <c r="P103062" s="63"/>
      <c r="Q103062" s="63"/>
    </row>
    <row r="103063" spans="16:17">
      <c r="P103063" s="63"/>
      <c r="Q103063" s="63"/>
    </row>
    <row r="103064" spans="16:17">
      <c r="P103064" s="63"/>
      <c r="Q103064" s="63"/>
    </row>
    <row r="103065" spans="16:17">
      <c r="P103065" s="63"/>
      <c r="Q103065" s="63"/>
    </row>
    <row r="103066" spans="16:17">
      <c r="P103066" s="63"/>
      <c r="Q103066" s="63"/>
    </row>
    <row r="103067" spans="16:17">
      <c r="P103067" s="63"/>
      <c r="Q103067" s="63"/>
    </row>
    <row r="103068" spans="16:17">
      <c r="P103068" s="63"/>
      <c r="Q103068" s="63"/>
    </row>
    <row r="103069" spans="16:17">
      <c r="P103069" s="63"/>
      <c r="Q103069" s="63"/>
    </row>
    <row r="103070" spans="16:17">
      <c r="P103070" s="63"/>
      <c r="Q103070" s="63"/>
    </row>
    <row r="103071" spans="16:17">
      <c r="P103071" s="63"/>
      <c r="Q103071" s="63"/>
    </row>
    <row r="103072" spans="16:17">
      <c r="P103072" s="63"/>
      <c r="Q103072" s="63"/>
    </row>
    <row r="103073" spans="16:17">
      <c r="P103073" s="63"/>
      <c r="Q103073" s="63"/>
    </row>
    <row r="103074" spans="16:17">
      <c r="P103074" s="63"/>
      <c r="Q103074" s="63"/>
    </row>
    <row r="103075" spans="16:17">
      <c r="P103075" s="63"/>
      <c r="Q103075" s="63"/>
    </row>
    <row r="103076" spans="16:17">
      <c r="P103076" s="63"/>
      <c r="Q103076" s="63"/>
    </row>
    <row r="103077" spans="16:17">
      <c r="P103077" s="63"/>
      <c r="Q103077" s="63"/>
    </row>
    <row r="103078" spans="16:17">
      <c r="P103078" s="63"/>
      <c r="Q103078" s="63"/>
    </row>
    <row r="103079" spans="16:17">
      <c r="P103079" s="63"/>
      <c r="Q103079" s="63"/>
    </row>
    <row r="103080" spans="16:17">
      <c r="P103080" s="63"/>
      <c r="Q103080" s="63"/>
    </row>
    <row r="103081" spans="16:17">
      <c r="P103081" s="63"/>
      <c r="Q103081" s="63"/>
    </row>
    <row r="103082" spans="16:17">
      <c r="P103082" s="63"/>
      <c r="Q103082" s="63"/>
    </row>
    <row r="103083" spans="16:17">
      <c r="P103083" s="63"/>
      <c r="Q103083" s="63"/>
    </row>
    <row r="103084" spans="16:17">
      <c r="P103084" s="63"/>
      <c r="Q103084" s="63"/>
    </row>
    <row r="103085" spans="16:17">
      <c r="P103085" s="63"/>
      <c r="Q103085" s="63"/>
    </row>
    <row r="103086" spans="16:17">
      <c r="P103086" s="63"/>
      <c r="Q103086" s="63"/>
    </row>
    <row r="103087" spans="16:17">
      <c r="P103087" s="63"/>
      <c r="Q103087" s="63"/>
    </row>
    <row r="103088" spans="16:17">
      <c r="P103088" s="63"/>
      <c r="Q103088" s="63"/>
    </row>
    <row r="103089" spans="16:17">
      <c r="P103089" s="63"/>
      <c r="Q103089" s="63"/>
    </row>
    <row r="103090" spans="16:17">
      <c r="P103090" s="63"/>
      <c r="Q103090" s="63"/>
    </row>
    <row r="103091" spans="16:17">
      <c r="P103091" s="63"/>
      <c r="Q103091" s="63"/>
    </row>
    <row r="103092" spans="16:17">
      <c r="P103092" s="63"/>
      <c r="Q103092" s="63"/>
    </row>
    <row r="103093" spans="16:17">
      <c r="P103093" s="63"/>
      <c r="Q103093" s="63"/>
    </row>
    <row r="103094" spans="16:17">
      <c r="P103094" s="63"/>
      <c r="Q103094" s="63"/>
    </row>
    <row r="103095" spans="16:17">
      <c r="P103095" s="63"/>
      <c r="Q103095" s="63"/>
    </row>
    <row r="103096" spans="16:17">
      <c r="P103096" s="63"/>
      <c r="Q103096" s="63"/>
    </row>
    <row r="103097" spans="16:17">
      <c r="P103097" s="63"/>
      <c r="Q103097" s="63"/>
    </row>
    <row r="103098" spans="16:17">
      <c r="P103098" s="63"/>
      <c r="Q103098" s="63"/>
    </row>
    <row r="103099" spans="16:17">
      <c r="P103099" s="63"/>
      <c r="Q103099" s="63"/>
    </row>
    <row r="103100" spans="16:17">
      <c r="P103100" s="63"/>
      <c r="Q103100" s="63"/>
    </row>
    <row r="103101" spans="16:17">
      <c r="P103101" s="63"/>
      <c r="Q103101" s="63"/>
    </row>
    <row r="103102" spans="16:17">
      <c r="P103102" s="63"/>
      <c r="Q103102" s="63"/>
    </row>
    <row r="103103" spans="16:17">
      <c r="P103103" s="63"/>
      <c r="Q103103" s="63"/>
    </row>
    <row r="103104" spans="16:17">
      <c r="P103104" s="63"/>
      <c r="Q103104" s="63"/>
    </row>
    <row r="103105" spans="16:17">
      <c r="P103105" s="63"/>
      <c r="Q103105" s="63"/>
    </row>
    <row r="103106" spans="16:17">
      <c r="P103106" s="63"/>
      <c r="Q103106" s="63"/>
    </row>
    <row r="103107" spans="16:17">
      <c r="P103107" s="63"/>
      <c r="Q103107" s="63"/>
    </row>
    <row r="103108" spans="16:17">
      <c r="P103108" s="63"/>
      <c r="Q103108" s="63"/>
    </row>
    <row r="103109" spans="16:17">
      <c r="P103109" s="63"/>
      <c r="Q103109" s="63"/>
    </row>
    <row r="103110" spans="16:17">
      <c r="P103110" s="63"/>
      <c r="Q103110" s="63"/>
    </row>
    <row r="103111" spans="16:17">
      <c r="P103111" s="63"/>
      <c r="Q103111" s="63"/>
    </row>
    <row r="103112" spans="16:17">
      <c r="P103112" s="63"/>
      <c r="Q103112" s="63"/>
    </row>
    <row r="103113" spans="16:17">
      <c r="P103113" s="63"/>
      <c r="Q103113" s="63"/>
    </row>
    <row r="103114" spans="16:17">
      <c r="P103114" s="63"/>
      <c r="Q103114" s="63"/>
    </row>
    <row r="103115" spans="16:17">
      <c r="P103115" s="63"/>
      <c r="Q103115" s="63"/>
    </row>
    <row r="103116" spans="16:17">
      <c r="P103116" s="63"/>
      <c r="Q103116" s="63"/>
    </row>
    <row r="103117" spans="16:17">
      <c r="P103117" s="63"/>
      <c r="Q103117" s="63"/>
    </row>
    <row r="103118" spans="16:17">
      <c r="P103118" s="63"/>
      <c r="Q103118" s="63"/>
    </row>
    <row r="103119" spans="16:17">
      <c r="P103119" s="63"/>
      <c r="Q103119" s="63"/>
    </row>
    <row r="103120" spans="16:17">
      <c r="P103120" s="63"/>
      <c r="Q103120" s="63"/>
    </row>
    <row r="103121" spans="16:17">
      <c r="P103121" s="63"/>
      <c r="Q103121" s="63"/>
    </row>
    <row r="103122" spans="16:17">
      <c r="P103122" s="63"/>
      <c r="Q103122" s="63"/>
    </row>
    <row r="103123" spans="16:17">
      <c r="P103123" s="63"/>
      <c r="Q103123" s="63"/>
    </row>
    <row r="103124" spans="16:17">
      <c r="P103124" s="63"/>
      <c r="Q103124" s="63"/>
    </row>
    <row r="103125" spans="16:17">
      <c r="P103125" s="63"/>
      <c r="Q103125" s="63"/>
    </row>
    <row r="103126" spans="16:17">
      <c r="P103126" s="63"/>
      <c r="Q103126" s="63"/>
    </row>
    <row r="103127" spans="16:17">
      <c r="P103127" s="63"/>
      <c r="Q103127" s="63"/>
    </row>
    <row r="103128" spans="16:17">
      <c r="P103128" s="63"/>
      <c r="Q103128" s="63"/>
    </row>
    <row r="103129" spans="16:17">
      <c r="P103129" s="63"/>
      <c r="Q103129" s="63"/>
    </row>
    <row r="103130" spans="16:17">
      <c r="P103130" s="63"/>
      <c r="Q103130" s="63"/>
    </row>
    <row r="103131" spans="16:17">
      <c r="P103131" s="63"/>
      <c r="Q103131" s="63"/>
    </row>
    <row r="103132" spans="16:17">
      <c r="P103132" s="63"/>
      <c r="Q103132" s="63"/>
    </row>
    <row r="103133" spans="16:17">
      <c r="P103133" s="63"/>
      <c r="Q103133" s="63"/>
    </row>
    <row r="103134" spans="16:17">
      <c r="P103134" s="63"/>
      <c r="Q103134" s="63"/>
    </row>
    <row r="103135" spans="16:17">
      <c r="P103135" s="63"/>
      <c r="Q103135" s="63"/>
    </row>
    <row r="103136" spans="16:17">
      <c r="P103136" s="63"/>
      <c r="Q103136" s="63"/>
    </row>
    <row r="103137" spans="16:17">
      <c r="P103137" s="63"/>
      <c r="Q103137" s="63"/>
    </row>
    <row r="103138" spans="16:17">
      <c r="P103138" s="63"/>
      <c r="Q103138" s="63"/>
    </row>
    <row r="103139" spans="16:17">
      <c r="P103139" s="63"/>
      <c r="Q103139" s="63"/>
    </row>
    <row r="103140" spans="16:17">
      <c r="P103140" s="63"/>
      <c r="Q103140" s="63"/>
    </row>
    <row r="103141" spans="16:17">
      <c r="P103141" s="63"/>
      <c r="Q103141" s="63"/>
    </row>
    <row r="103142" spans="16:17">
      <c r="P103142" s="63"/>
      <c r="Q103142" s="63"/>
    </row>
    <row r="103143" spans="16:17">
      <c r="P103143" s="63"/>
      <c r="Q103143" s="63"/>
    </row>
    <row r="103144" spans="16:17">
      <c r="P103144" s="63"/>
      <c r="Q103144" s="63"/>
    </row>
    <row r="103145" spans="16:17">
      <c r="P103145" s="63"/>
      <c r="Q103145" s="63"/>
    </row>
    <row r="103146" spans="16:17">
      <c r="P103146" s="63"/>
      <c r="Q103146" s="63"/>
    </row>
    <row r="103147" spans="16:17">
      <c r="P103147" s="63"/>
      <c r="Q103147" s="63"/>
    </row>
    <row r="103148" spans="16:17">
      <c r="P103148" s="63"/>
      <c r="Q103148" s="63"/>
    </row>
    <row r="103149" spans="16:17">
      <c r="P103149" s="63"/>
      <c r="Q103149" s="63"/>
    </row>
    <row r="103150" spans="16:17">
      <c r="P103150" s="63"/>
      <c r="Q103150" s="63"/>
    </row>
    <row r="103151" spans="16:17">
      <c r="P103151" s="63"/>
      <c r="Q103151" s="63"/>
    </row>
    <row r="103152" spans="16:17">
      <c r="P103152" s="63"/>
      <c r="Q103152" s="63"/>
    </row>
    <row r="103153" spans="16:17">
      <c r="P103153" s="63"/>
      <c r="Q103153" s="63"/>
    </row>
    <row r="103154" spans="16:17">
      <c r="P103154" s="63"/>
      <c r="Q103154" s="63"/>
    </row>
    <row r="103155" spans="16:17">
      <c r="P103155" s="63"/>
      <c r="Q103155" s="63"/>
    </row>
    <row r="103156" spans="16:17">
      <c r="P103156" s="63"/>
      <c r="Q103156" s="63"/>
    </row>
    <row r="103157" spans="16:17">
      <c r="P103157" s="63"/>
      <c r="Q103157" s="63"/>
    </row>
    <row r="103158" spans="16:17">
      <c r="P103158" s="63"/>
      <c r="Q103158" s="63"/>
    </row>
    <row r="103159" spans="16:17">
      <c r="P103159" s="63"/>
      <c r="Q103159" s="63"/>
    </row>
    <row r="103160" spans="16:17">
      <c r="P103160" s="63"/>
      <c r="Q103160" s="63"/>
    </row>
    <row r="103161" spans="16:17">
      <c r="P103161" s="63"/>
      <c r="Q103161" s="63"/>
    </row>
    <row r="103162" spans="16:17">
      <c r="P103162" s="63"/>
      <c r="Q103162" s="63"/>
    </row>
    <row r="103163" spans="16:17">
      <c r="P103163" s="63"/>
      <c r="Q103163" s="63"/>
    </row>
    <row r="103164" spans="16:17">
      <c r="P103164" s="63"/>
      <c r="Q103164" s="63"/>
    </row>
    <row r="103165" spans="16:17">
      <c r="P103165" s="63"/>
      <c r="Q103165" s="63"/>
    </row>
    <row r="103166" spans="16:17">
      <c r="P103166" s="63"/>
      <c r="Q103166" s="63"/>
    </row>
    <row r="103167" spans="16:17">
      <c r="P103167" s="63"/>
      <c r="Q103167" s="63"/>
    </row>
    <row r="103168" spans="16:17">
      <c r="P103168" s="63"/>
      <c r="Q103168" s="63"/>
    </row>
    <row r="103169" spans="16:17">
      <c r="P103169" s="63"/>
      <c r="Q103169" s="63"/>
    </row>
    <row r="103170" spans="16:17">
      <c r="P103170" s="63"/>
      <c r="Q103170" s="63"/>
    </row>
    <row r="103171" spans="16:17">
      <c r="P103171" s="63"/>
      <c r="Q103171" s="63"/>
    </row>
    <row r="103172" spans="16:17">
      <c r="P103172" s="63"/>
      <c r="Q103172" s="63"/>
    </row>
    <row r="103173" spans="16:17">
      <c r="P103173" s="63"/>
      <c r="Q103173" s="63"/>
    </row>
    <row r="103174" spans="16:17">
      <c r="P103174" s="63"/>
      <c r="Q103174" s="63"/>
    </row>
    <row r="103175" spans="16:17">
      <c r="P103175" s="63"/>
      <c r="Q103175" s="63"/>
    </row>
    <row r="103176" spans="16:17">
      <c r="P103176" s="63"/>
      <c r="Q103176" s="63"/>
    </row>
    <row r="103177" spans="16:17">
      <c r="P103177" s="63"/>
      <c r="Q103177" s="63"/>
    </row>
    <row r="103178" spans="16:17">
      <c r="P103178" s="63"/>
      <c r="Q103178" s="63"/>
    </row>
    <row r="103179" spans="16:17">
      <c r="P103179" s="63"/>
      <c r="Q103179" s="63"/>
    </row>
    <row r="103180" spans="16:17">
      <c r="P103180" s="63"/>
      <c r="Q103180" s="63"/>
    </row>
    <row r="103181" spans="16:17">
      <c r="P103181" s="63"/>
      <c r="Q103181" s="63"/>
    </row>
    <row r="103182" spans="16:17">
      <c r="P103182" s="63"/>
      <c r="Q103182" s="63"/>
    </row>
    <row r="103183" spans="16:17">
      <c r="P103183" s="63"/>
      <c r="Q103183" s="63"/>
    </row>
    <row r="103184" spans="16:17">
      <c r="P103184" s="63"/>
      <c r="Q103184" s="63"/>
    </row>
    <row r="103185" spans="16:17">
      <c r="P103185" s="63"/>
      <c r="Q103185" s="63"/>
    </row>
    <row r="103186" spans="16:17">
      <c r="P103186" s="63"/>
      <c r="Q103186" s="63"/>
    </row>
    <row r="103187" spans="16:17">
      <c r="P103187" s="63"/>
      <c r="Q103187" s="63"/>
    </row>
    <row r="103188" spans="16:17">
      <c r="P103188" s="63"/>
      <c r="Q103188" s="63"/>
    </row>
    <row r="103189" spans="16:17">
      <c r="P103189" s="63"/>
      <c r="Q103189" s="63"/>
    </row>
    <row r="103190" spans="16:17">
      <c r="P103190" s="63"/>
      <c r="Q103190" s="63"/>
    </row>
    <row r="103191" spans="16:17">
      <c r="P103191" s="63"/>
      <c r="Q103191" s="63"/>
    </row>
    <row r="103192" spans="16:17">
      <c r="P103192" s="63"/>
      <c r="Q103192" s="63"/>
    </row>
    <row r="103193" spans="16:17">
      <c r="P103193" s="63"/>
      <c r="Q103193" s="63"/>
    </row>
    <row r="103194" spans="16:17">
      <c r="P103194" s="63"/>
      <c r="Q103194" s="63"/>
    </row>
    <row r="103195" spans="16:17">
      <c r="P103195" s="63"/>
      <c r="Q103195" s="63"/>
    </row>
    <row r="103196" spans="16:17">
      <c r="P103196" s="63"/>
      <c r="Q103196" s="63"/>
    </row>
    <row r="103197" spans="16:17">
      <c r="P103197" s="63"/>
      <c r="Q103197" s="63"/>
    </row>
    <row r="103198" spans="16:17">
      <c r="P103198" s="63"/>
      <c r="Q103198" s="63"/>
    </row>
    <row r="103199" spans="16:17">
      <c r="P103199" s="63"/>
      <c r="Q103199" s="63"/>
    </row>
    <row r="103200" spans="16:17">
      <c r="P103200" s="63"/>
      <c r="Q103200" s="63"/>
    </row>
    <row r="103201" spans="16:17">
      <c r="P103201" s="63"/>
      <c r="Q103201" s="63"/>
    </row>
    <row r="103202" spans="16:17">
      <c r="P103202" s="63"/>
      <c r="Q103202" s="63"/>
    </row>
    <row r="103203" spans="16:17">
      <c r="P103203" s="63"/>
      <c r="Q103203" s="63"/>
    </row>
    <row r="103204" spans="16:17">
      <c r="P103204" s="63"/>
      <c r="Q103204" s="63"/>
    </row>
    <row r="103205" spans="16:17">
      <c r="P103205" s="63"/>
      <c r="Q103205" s="63"/>
    </row>
    <row r="103206" spans="16:17">
      <c r="P103206" s="63"/>
      <c r="Q103206" s="63"/>
    </row>
    <row r="103207" spans="16:17">
      <c r="P103207" s="63"/>
      <c r="Q103207" s="63"/>
    </row>
    <row r="103208" spans="16:17">
      <c r="P103208" s="63"/>
      <c r="Q103208" s="63"/>
    </row>
    <row r="103209" spans="16:17">
      <c r="P103209" s="63"/>
      <c r="Q103209" s="63"/>
    </row>
    <row r="103210" spans="16:17">
      <c r="P103210" s="63"/>
      <c r="Q103210" s="63"/>
    </row>
    <row r="103211" spans="16:17">
      <c r="P103211" s="63"/>
      <c r="Q103211" s="63"/>
    </row>
    <row r="103212" spans="16:17">
      <c r="P103212" s="63"/>
      <c r="Q103212" s="63"/>
    </row>
    <row r="103213" spans="16:17">
      <c r="P103213" s="63"/>
      <c r="Q103213" s="63"/>
    </row>
    <row r="103214" spans="16:17">
      <c r="P103214" s="63"/>
      <c r="Q103214" s="63"/>
    </row>
    <row r="103215" spans="16:17">
      <c r="P103215" s="63"/>
      <c r="Q103215" s="63"/>
    </row>
    <row r="103216" spans="16:17">
      <c r="P103216" s="63"/>
      <c r="Q103216" s="63"/>
    </row>
    <row r="103217" spans="16:17">
      <c r="P103217" s="63"/>
      <c r="Q103217" s="63"/>
    </row>
    <row r="103218" spans="16:17">
      <c r="P103218" s="63"/>
      <c r="Q103218" s="63"/>
    </row>
    <row r="103219" spans="16:17">
      <c r="P103219" s="63"/>
      <c r="Q103219" s="63"/>
    </row>
    <row r="103220" spans="16:17">
      <c r="P103220" s="63"/>
      <c r="Q103220" s="63"/>
    </row>
    <row r="103221" spans="16:17">
      <c r="P103221" s="63"/>
      <c r="Q103221" s="63"/>
    </row>
    <row r="103222" spans="16:17">
      <c r="P103222" s="63"/>
      <c r="Q103222" s="63"/>
    </row>
    <row r="103223" spans="16:17">
      <c r="P103223" s="63"/>
      <c r="Q103223" s="63"/>
    </row>
    <row r="103224" spans="16:17">
      <c r="P103224" s="63"/>
      <c r="Q103224" s="63"/>
    </row>
    <row r="103225" spans="16:17">
      <c r="P103225" s="63"/>
      <c r="Q103225" s="63"/>
    </row>
    <row r="103226" spans="16:17">
      <c r="P103226" s="63"/>
      <c r="Q103226" s="63"/>
    </row>
    <row r="103227" spans="16:17">
      <c r="P103227" s="63"/>
      <c r="Q103227" s="63"/>
    </row>
    <row r="103228" spans="16:17">
      <c r="P103228" s="63"/>
      <c r="Q103228" s="63"/>
    </row>
    <row r="103229" spans="16:17">
      <c r="P103229" s="63"/>
      <c r="Q103229" s="63"/>
    </row>
    <row r="103230" spans="16:17">
      <c r="P103230" s="63"/>
      <c r="Q103230" s="63"/>
    </row>
    <row r="103231" spans="16:17">
      <c r="P103231" s="63"/>
      <c r="Q103231" s="63"/>
    </row>
    <row r="103232" spans="16:17">
      <c r="P103232" s="63"/>
      <c r="Q103232" s="63"/>
    </row>
    <row r="103233" spans="16:17">
      <c r="P103233" s="63"/>
      <c r="Q103233" s="63"/>
    </row>
    <row r="103234" spans="16:17">
      <c r="P103234" s="63"/>
      <c r="Q103234" s="63"/>
    </row>
    <row r="103235" spans="16:17">
      <c r="P103235" s="63"/>
      <c r="Q103235" s="63"/>
    </row>
    <row r="103236" spans="16:17">
      <c r="P103236" s="63"/>
      <c r="Q103236" s="63"/>
    </row>
    <row r="103237" spans="16:17">
      <c r="P103237" s="63"/>
      <c r="Q103237" s="63"/>
    </row>
    <row r="103238" spans="16:17">
      <c r="P103238" s="63"/>
      <c r="Q103238" s="63"/>
    </row>
    <row r="103239" spans="16:17">
      <c r="P103239" s="63"/>
      <c r="Q103239" s="63"/>
    </row>
    <row r="103240" spans="16:17">
      <c r="P103240" s="63"/>
      <c r="Q103240" s="63"/>
    </row>
    <row r="103241" spans="16:17">
      <c r="P103241" s="63"/>
      <c r="Q103241" s="63"/>
    </row>
    <row r="103242" spans="16:17">
      <c r="P103242" s="63"/>
      <c r="Q103242" s="63"/>
    </row>
    <row r="103243" spans="16:17">
      <c r="P103243" s="63"/>
      <c r="Q103243" s="63"/>
    </row>
    <row r="103244" spans="16:17">
      <c r="P103244" s="63"/>
      <c r="Q103244" s="63"/>
    </row>
    <row r="103245" spans="16:17">
      <c r="P103245" s="63"/>
      <c r="Q103245" s="63"/>
    </row>
    <row r="103246" spans="16:17">
      <c r="P103246" s="63"/>
      <c r="Q103246" s="63"/>
    </row>
    <row r="103247" spans="16:17">
      <c r="P103247" s="63"/>
      <c r="Q103247" s="63"/>
    </row>
    <row r="103248" spans="16:17">
      <c r="P103248" s="63"/>
      <c r="Q103248" s="63"/>
    </row>
    <row r="103249" spans="16:17">
      <c r="P103249" s="63"/>
      <c r="Q103249" s="63"/>
    </row>
    <row r="103250" spans="16:17">
      <c r="P103250" s="63"/>
      <c r="Q103250" s="63"/>
    </row>
    <row r="103251" spans="16:17">
      <c r="P103251" s="63"/>
      <c r="Q103251" s="63"/>
    </row>
    <row r="103252" spans="16:17">
      <c r="P103252" s="63"/>
      <c r="Q103252" s="63"/>
    </row>
    <row r="103253" spans="16:17">
      <c r="P103253" s="63"/>
      <c r="Q103253" s="63"/>
    </row>
    <row r="103254" spans="16:17">
      <c r="P103254" s="63"/>
      <c r="Q103254" s="63"/>
    </row>
    <row r="103255" spans="16:17">
      <c r="P103255" s="63"/>
      <c r="Q103255" s="63"/>
    </row>
    <row r="103256" spans="16:17">
      <c r="P103256" s="63"/>
      <c r="Q103256" s="63"/>
    </row>
    <row r="103257" spans="16:17">
      <c r="P103257" s="63"/>
      <c r="Q103257" s="63"/>
    </row>
    <row r="103258" spans="16:17">
      <c r="P103258" s="63"/>
      <c r="Q103258" s="63"/>
    </row>
    <row r="103259" spans="16:17">
      <c r="P103259" s="63"/>
      <c r="Q103259" s="63"/>
    </row>
    <row r="103260" spans="16:17">
      <c r="P103260" s="63"/>
      <c r="Q103260" s="63"/>
    </row>
    <row r="103261" spans="16:17">
      <c r="P103261" s="63"/>
      <c r="Q103261" s="63"/>
    </row>
    <row r="103262" spans="16:17">
      <c r="P103262" s="63"/>
      <c r="Q103262" s="63"/>
    </row>
    <row r="103263" spans="16:17">
      <c r="P103263" s="63"/>
      <c r="Q103263" s="63"/>
    </row>
    <row r="103264" spans="16:17">
      <c r="P103264" s="63"/>
      <c r="Q103264" s="63"/>
    </row>
    <row r="103265" spans="16:17">
      <c r="P103265" s="63"/>
      <c r="Q103265" s="63"/>
    </row>
    <row r="103266" spans="16:17">
      <c r="P103266" s="63"/>
      <c r="Q103266" s="63"/>
    </row>
    <row r="103267" spans="16:17">
      <c r="P103267" s="63"/>
      <c r="Q103267" s="63"/>
    </row>
    <row r="103268" spans="16:17">
      <c r="P103268" s="63"/>
      <c r="Q103268" s="63"/>
    </row>
    <row r="103269" spans="16:17">
      <c r="P103269" s="63"/>
      <c r="Q103269" s="63"/>
    </row>
    <row r="103270" spans="16:17">
      <c r="P103270" s="63"/>
      <c r="Q103270" s="63"/>
    </row>
    <row r="103271" spans="16:17">
      <c r="P103271" s="63"/>
      <c r="Q103271" s="63"/>
    </row>
    <row r="103272" spans="16:17">
      <c r="P103272" s="63"/>
      <c r="Q103272" s="63"/>
    </row>
    <row r="103273" spans="16:17">
      <c r="P103273" s="63"/>
      <c r="Q103273" s="63"/>
    </row>
    <row r="103274" spans="16:17">
      <c r="P103274" s="63"/>
      <c r="Q103274" s="63"/>
    </row>
    <row r="103275" spans="16:17">
      <c r="P103275" s="63"/>
      <c r="Q103275" s="63"/>
    </row>
    <row r="103276" spans="16:17">
      <c r="P103276" s="63"/>
      <c r="Q103276" s="63"/>
    </row>
    <row r="103277" spans="16:17">
      <c r="P103277" s="63"/>
      <c r="Q103277" s="63"/>
    </row>
    <row r="103278" spans="16:17">
      <c r="P103278" s="63"/>
      <c r="Q103278" s="63"/>
    </row>
    <row r="103279" spans="16:17">
      <c r="P103279" s="63"/>
      <c r="Q103279" s="63"/>
    </row>
    <row r="103280" spans="16:17">
      <c r="P103280" s="63"/>
      <c r="Q103280" s="63"/>
    </row>
    <row r="103281" spans="16:17">
      <c r="P103281" s="63"/>
      <c r="Q103281" s="63"/>
    </row>
    <row r="103282" spans="16:17">
      <c r="P103282" s="63"/>
      <c r="Q103282" s="63"/>
    </row>
    <row r="103283" spans="16:17">
      <c r="P103283" s="63"/>
      <c r="Q103283" s="63"/>
    </row>
    <row r="103284" spans="16:17">
      <c r="P103284" s="63"/>
      <c r="Q103284" s="63"/>
    </row>
    <row r="103285" spans="16:17">
      <c r="P103285" s="63"/>
      <c r="Q103285" s="63"/>
    </row>
    <row r="103286" spans="16:17">
      <c r="P103286" s="63"/>
      <c r="Q103286" s="63"/>
    </row>
    <row r="103287" spans="16:17">
      <c r="P103287" s="63"/>
      <c r="Q103287" s="63"/>
    </row>
    <row r="103288" spans="16:17">
      <c r="P103288" s="63"/>
      <c r="Q103288" s="63"/>
    </row>
    <row r="103289" spans="16:17">
      <c r="P103289" s="63"/>
      <c r="Q103289" s="63"/>
    </row>
    <row r="103290" spans="16:17">
      <c r="P103290" s="63"/>
      <c r="Q103290" s="63"/>
    </row>
    <row r="103291" spans="16:17">
      <c r="P103291" s="63"/>
      <c r="Q103291" s="63"/>
    </row>
    <row r="103292" spans="16:17">
      <c r="P103292" s="63"/>
      <c r="Q103292" s="63"/>
    </row>
    <row r="103293" spans="16:17">
      <c r="P103293" s="63"/>
      <c r="Q103293" s="63"/>
    </row>
    <row r="103294" spans="16:17">
      <c r="P103294" s="63"/>
      <c r="Q103294" s="63"/>
    </row>
    <row r="103295" spans="16:17">
      <c r="P103295" s="63"/>
      <c r="Q103295" s="63"/>
    </row>
    <row r="103296" spans="16:17">
      <c r="P103296" s="63"/>
      <c r="Q103296" s="63"/>
    </row>
    <row r="103297" spans="16:17">
      <c r="P103297" s="63"/>
      <c r="Q103297" s="63"/>
    </row>
    <row r="103298" spans="16:17">
      <c r="P103298" s="63"/>
      <c r="Q103298" s="63"/>
    </row>
    <row r="103299" spans="16:17">
      <c r="P103299" s="63"/>
      <c r="Q103299" s="63"/>
    </row>
    <row r="103300" spans="16:17">
      <c r="P103300" s="63"/>
      <c r="Q103300" s="63"/>
    </row>
    <row r="103301" spans="16:17">
      <c r="P103301" s="63"/>
      <c r="Q103301" s="63"/>
    </row>
    <row r="103302" spans="16:17">
      <c r="P103302" s="63"/>
      <c r="Q103302" s="63"/>
    </row>
    <row r="103303" spans="16:17">
      <c r="P103303" s="63"/>
      <c r="Q103303" s="63"/>
    </row>
    <row r="103304" spans="16:17">
      <c r="P103304" s="63"/>
      <c r="Q103304" s="63"/>
    </row>
    <row r="103305" spans="16:17">
      <c r="P103305" s="63"/>
      <c r="Q103305" s="63"/>
    </row>
    <row r="103306" spans="16:17">
      <c r="P103306" s="63"/>
      <c r="Q103306" s="63"/>
    </row>
    <row r="103307" spans="16:17">
      <c r="P103307" s="63"/>
      <c r="Q103307" s="63"/>
    </row>
    <row r="103308" spans="16:17">
      <c r="P103308" s="63"/>
      <c r="Q103308" s="63"/>
    </row>
    <row r="103309" spans="16:17">
      <c r="P103309" s="63"/>
      <c r="Q103309" s="63"/>
    </row>
    <row r="103310" spans="16:17">
      <c r="P103310" s="63"/>
      <c r="Q103310" s="63"/>
    </row>
    <row r="103311" spans="16:17">
      <c r="P103311" s="63"/>
      <c r="Q103311" s="63"/>
    </row>
    <row r="103312" spans="16:17">
      <c r="P103312" s="63"/>
      <c r="Q103312" s="63"/>
    </row>
    <row r="103313" spans="16:17">
      <c r="P103313" s="63"/>
      <c r="Q103313" s="63"/>
    </row>
    <row r="103314" spans="16:17">
      <c r="P103314" s="63"/>
      <c r="Q103314" s="63"/>
    </row>
    <row r="103315" spans="16:17">
      <c r="P103315" s="63"/>
      <c r="Q103315" s="63"/>
    </row>
    <row r="103316" spans="16:17">
      <c r="P103316" s="63"/>
      <c r="Q103316" s="63"/>
    </row>
    <row r="103317" spans="16:17">
      <c r="P103317" s="63"/>
      <c r="Q103317" s="63"/>
    </row>
    <row r="103318" spans="16:17">
      <c r="P103318" s="63"/>
      <c r="Q103318" s="63"/>
    </row>
    <row r="103319" spans="16:17">
      <c r="P103319" s="63"/>
      <c r="Q103319" s="63"/>
    </row>
    <row r="103320" spans="16:17">
      <c r="P103320" s="63"/>
      <c r="Q103320" s="63"/>
    </row>
    <row r="103321" spans="16:17">
      <c r="P103321" s="63"/>
      <c r="Q103321" s="63"/>
    </row>
    <row r="103322" spans="16:17">
      <c r="P103322" s="63"/>
      <c r="Q103322" s="63"/>
    </row>
    <row r="103323" spans="16:17">
      <c r="P103323" s="63"/>
      <c r="Q103323" s="63"/>
    </row>
    <row r="103324" spans="16:17">
      <c r="P103324" s="63"/>
      <c r="Q103324" s="63"/>
    </row>
    <row r="103325" spans="16:17">
      <c r="P103325" s="63"/>
      <c r="Q103325" s="63"/>
    </row>
    <row r="103326" spans="16:17">
      <c r="P103326" s="63"/>
      <c r="Q103326" s="63"/>
    </row>
    <row r="103327" spans="16:17">
      <c r="P103327" s="63"/>
      <c r="Q103327" s="63"/>
    </row>
    <row r="103328" spans="16:17">
      <c r="P103328" s="63"/>
      <c r="Q103328" s="63"/>
    </row>
    <row r="103329" spans="16:17">
      <c r="P103329" s="63"/>
      <c r="Q103329" s="63"/>
    </row>
    <row r="103330" spans="16:17">
      <c r="P103330" s="63"/>
      <c r="Q103330" s="63"/>
    </row>
    <row r="103331" spans="16:17">
      <c r="P103331" s="63"/>
      <c r="Q103331" s="63"/>
    </row>
    <row r="103332" spans="16:17">
      <c r="P103332" s="63"/>
      <c r="Q103332" s="63"/>
    </row>
    <row r="103333" spans="16:17">
      <c r="P103333" s="63"/>
      <c r="Q103333" s="63"/>
    </row>
    <row r="103334" spans="16:17">
      <c r="P103334" s="63"/>
      <c r="Q103334" s="63"/>
    </row>
    <row r="103335" spans="16:17">
      <c r="P103335" s="63"/>
      <c r="Q103335" s="63"/>
    </row>
    <row r="103336" spans="16:17">
      <c r="P103336" s="63"/>
      <c r="Q103336" s="63"/>
    </row>
    <row r="103337" spans="16:17">
      <c r="P103337" s="63"/>
      <c r="Q103337" s="63"/>
    </row>
    <row r="103338" spans="16:17">
      <c r="P103338" s="63"/>
      <c r="Q103338" s="63"/>
    </row>
    <row r="103339" spans="16:17">
      <c r="P103339" s="63"/>
      <c r="Q103339" s="63"/>
    </row>
    <row r="103340" spans="16:17">
      <c r="P103340" s="63"/>
      <c r="Q103340" s="63"/>
    </row>
    <row r="103341" spans="16:17">
      <c r="P103341" s="63"/>
      <c r="Q103341" s="63"/>
    </row>
    <row r="103342" spans="16:17">
      <c r="P103342" s="63"/>
      <c r="Q103342" s="63"/>
    </row>
    <row r="103343" spans="16:17">
      <c r="P103343" s="63"/>
      <c r="Q103343" s="63"/>
    </row>
    <row r="103344" spans="16:17">
      <c r="P103344" s="63"/>
      <c r="Q103344" s="63"/>
    </row>
    <row r="103345" spans="16:17">
      <c r="P103345" s="63"/>
      <c r="Q103345" s="63"/>
    </row>
    <row r="103346" spans="16:17">
      <c r="P103346" s="63"/>
      <c r="Q103346" s="63"/>
    </row>
    <row r="103347" spans="16:17">
      <c r="P103347" s="63"/>
      <c r="Q103347" s="63"/>
    </row>
    <row r="103348" spans="16:17">
      <c r="P103348" s="63"/>
      <c r="Q103348" s="63"/>
    </row>
    <row r="103349" spans="16:17">
      <c r="P103349" s="63"/>
      <c r="Q103349" s="63"/>
    </row>
    <row r="103350" spans="16:17">
      <c r="P103350" s="63"/>
      <c r="Q103350" s="63"/>
    </row>
    <row r="103351" spans="16:17">
      <c r="P103351" s="63"/>
      <c r="Q103351" s="63"/>
    </row>
    <row r="103352" spans="16:17">
      <c r="P103352" s="63"/>
      <c r="Q103352" s="63"/>
    </row>
    <row r="103353" spans="16:17">
      <c r="P103353" s="63"/>
      <c r="Q103353" s="63"/>
    </row>
    <row r="103354" spans="16:17">
      <c r="P103354" s="63"/>
      <c r="Q103354" s="63"/>
    </row>
    <row r="103355" spans="16:17">
      <c r="P103355" s="63"/>
      <c r="Q103355" s="63"/>
    </row>
    <row r="103356" spans="16:17">
      <c r="P103356" s="63"/>
      <c r="Q103356" s="63"/>
    </row>
    <row r="103357" spans="16:17">
      <c r="P103357" s="63"/>
      <c r="Q103357" s="63"/>
    </row>
    <row r="103358" spans="16:17">
      <c r="P103358" s="63"/>
      <c r="Q103358" s="63"/>
    </row>
    <row r="103359" spans="16:17">
      <c r="P103359" s="63"/>
      <c r="Q103359" s="63"/>
    </row>
    <row r="103360" spans="16:17">
      <c r="P103360" s="63"/>
      <c r="Q103360" s="63"/>
    </row>
    <row r="103361" spans="16:17">
      <c r="P103361" s="63"/>
      <c r="Q103361" s="63"/>
    </row>
    <row r="103362" spans="16:17">
      <c r="P103362" s="63"/>
      <c r="Q103362" s="63"/>
    </row>
    <row r="103363" spans="16:17">
      <c r="P103363" s="63"/>
      <c r="Q103363" s="63"/>
    </row>
    <row r="103364" spans="16:17">
      <c r="P103364" s="63"/>
      <c r="Q103364" s="63"/>
    </row>
    <row r="103365" spans="16:17">
      <c r="P103365" s="63"/>
      <c r="Q103365" s="63"/>
    </row>
    <row r="103366" spans="16:17">
      <c r="P103366" s="63"/>
      <c r="Q103366" s="63"/>
    </row>
    <row r="103367" spans="16:17">
      <c r="P103367" s="63"/>
      <c r="Q103367" s="63"/>
    </row>
    <row r="103368" spans="16:17">
      <c r="P103368" s="63"/>
      <c r="Q103368" s="63"/>
    </row>
    <row r="103369" spans="16:17">
      <c r="P103369" s="63"/>
      <c r="Q103369" s="63"/>
    </row>
    <row r="103370" spans="16:17">
      <c r="P103370" s="63"/>
      <c r="Q103370" s="63"/>
    </row>
    <row r="103371" spans="16:17">
      <c r="P103371" s="63"/>
      <c r="Q103371" s="63"/>
    </row>
    <row r="103372" spans="16:17">
      <c r="P103372" s="63"/>
      <c r="Q103372" s="63"/>
    </row>
    <row r="103373" spans="16:17">
      <c r="P103373" s="63"/>
      <c r="Q103373" s="63"/>
    </row>
    <row r="103374" spans="16:17">
      <c r="P103374" s="63"/>
      <c r="Q103374" s="63"/>
    </row>
    <row r="103375" spans="16:17">
      <c r="P103375" s="63"/>
      <c r="Q103375" s="63"/>
    </row>
    <row r="103376" spans="16:17">
      <c r="P103376" s="63"/>
      <c r="Q103376" s="63"/>
    </row>
    <row r="103377" spans="16:17">
      <c r="P103377" s="63"/>
      <c r="Q103377" s="63"/>
    </row>
    <row r="103378" spans="16:17">
      <c r="P103378" s="63"/>
      <c r="Q103378" s="63"/>
    </row>
    <row r="103379" spans="16:17">
      <c r="P103379" s="63"/>
      <c r="Q103379" s="63"/>
    </row>
    <row r="103380" spans="16:17">
      <c r="P103380" s="63"/>
      <c r="Q103380" s="63"/>
    </row>
    <row r="103381" spans="16:17">
      <c r="P103381" s="63"/>
      <c r="Q103381" s="63"/>
    </row>
    <row r="103382" spans="16:17">
      <c r="P103382" s="63"/>
      <c r="Q103382" s="63"/>
    </row>
    <row r="103383" spans="16:17">
      <c r="P103383" s="63"/>
      <c r="Q103383" s="63"/>
    </row>
    <row r="103384" spans="16:17">
      <c r="P103384" s="63"/>
      <c r="Q103384" s="63"/>
    </row>
    <row r="103385" spans="16:17">
      <c r="P103385" s="63"/>
      <c r="Q103385" s="63"/>
    </row>
    <row r="103386" spans="16:17">
      <c r="P103386" s="63"/>
      <c r="Q103386" s="63"/>
    </row>
    <row r="103387" spans="16:17">
      <c r="P103387" s="63"/>
      <c r="Q103387" s="63"/>
    </row>
    <row r="103388" spans="16:17">
      <c r="P103388" s="63"/>
      <c r="Q103388" s="63"/>
    </row>
    <row r="103389" spans="16:17">
      <c r="P103389" s="63"/>
      <c r="Q103389" s="63"/>
    </row>
    <row r="103390" spans="16:17">
      <c r="P103390" s="63"/>
      <c r="Q103390" s="63"/>
    </row>
    <row r="103391" spans="16:17">
      <c r="P103391" s="63"/>
      <c r="Q103391" s="63"/>
    </row>
    <row r="103392" spans="16:17">
      <c r="P103392" s="63"/>
      <c r="Q103392" s="63"/>
    </row>
    <row r="103393" spans="16:17">
      <c r="P103393" s="63"/>
      <c r="Q103393" s="63"/>
    </row>
    <row r="103394" spans="16:17">
      <c r="P103394" s="63"/>
      <c r="Q103394" s="63"/>
    </row>
    <row r="103395" spans="16:17">
      <c r="P103395" s="63"/>
      <c r="Q103395" s="63"/>
    </row>
    <row r="103396" spans="16:17">
      <c r="P103396" s="63"/>
      <c r="Q103396" s="63"/>
    </row>
    <row r="103397" spans="16:17">
      <c r="P103397" s="63"/>
      <c r="Q103397" s="63"/>
    </row>
    <row r="103398" spans="16:17">
      <c r="P103398" s="63"/>
      <c r="Q103398" s="63"/>
    </row>
    <row r="103399" spans="16:17">
      <c r="P103399" s="63"/>
      <c r="Q103399" s="63"/>
    </row>
    <row r="103400" spans="16:17">
      <c r="P103400" s="63"/>
      <c r="Q103400" s="63"/>
    </row>
    <row r="103401" spans="16:17">
      <c r="P103401" s="63"/>
      <c r="Q103401" s="63"/>
    </row>
    <row r="103402" spans="16:17">
      <c r="P103402" s="63"/>
      <c r="Q103402" s="63"/>
    </row>
    <row r="103403" spans="16:17">
      <c r="P103403" s="63"/>
      <c r="Q103403" s="63"/>
    </row>
    <row r="103404" spans="16:17">
      <c r="P103404" s="63"/>
      <c r="Q103404" s="63"/>
    </row>
    <row r="103405" spans="16:17">
      <c r="P103405" s="63"/>
      <c r="Q103405" s="63"/>
    </row>
    <row r="103406" spans="16:17">
      <c r="P103406" s="63"/>
      <c r="Q103406" s="63"/>
    </row>
    <row r="103407" spans="16:17">
      <c r="P103407" s="63"/>
      <c r="Q103407" s="63"/>
    </row>
    <row r="103408" spans="16:17">
      <c r="P103408" s="63"/>
      <c r="Q103408" s="63"/>
    </row>
    <row r="103409" spans="16:17">
      <c r="P103409" s="63"/>
      <c r="Q103409" s="63"/>
    </row>
    <row r="103410" spans="16:17">
      <c r="P103410" s="63"/>
      <c r="Q103410" s="63"/>
    </row>
    <row r="103411" spans="16:17">
      <c r="P103411" s="63"/>
      <c r="Q103411" s="63"/>
    </row>
    <row r="103412" spans="16:17">
      <c r="P103412" s="63"/>
      <c r="Q103412" s="63"/>
    </row>
    <row r="103413" spans="16:17">
      <c r="P103413" s="63"/>
      <c r="Q103413" s="63"/>
    </row>
    <row r="103414" spans="16:17">
      <c r="P103414" s="63"/>
      <c r="Q103414" s="63"/>
    </row>
    <row r="103415" spans="16:17">
      <c r="P103415" s="63"/>
      <c r="Q103415" s="63"/>
    </row>
    <row r="103416" spans="16:17">
      <c r="P103416" s="63"/>
      <c r="Q103416" s="63"/>
    </row>
    <row r="103417" spans="16:17">
      <c r="P103417" s="63"/>
      <c r="Q103417" s="63"/>
    </row>
    <row r="103418" spans="16:17">
      <c r="P103418" s="63"/>
      <c r="Q103418" s="63"/>
    </row>
    <row r="103419" spans="16:17">
      <c r="P103419" s="63"/>
      <c r="Q103419" s="63"/>
    </row>
    <row r="103420" spans="16:17">
      <c r="P103420" s="63"/>
      <c r="Q103420" s="63"/>
    </row>
    <row r="103421" spans="16:17">
      <c r="P103421" s="63"/>
      <c r="Q103421" s="63"/>
    </row>
    <row r="103422" spans="16:17">
      <c r="P103422" s="63"/>
      <c r="Q103422" s="63"/>
    </row>
    <row r="103423" spans="16:17">
      <c r="P103423" s="63"/>
      <c r="Q103423" s="63"/>
    </row>
    <row r="103424" spans="16:17">
      <c r="P103424" s="63"/>
      <c r="Q103424" s="63"/>
    </row>
    <row r="103425" spans="16:17">
      <c r="P103425" s="63"/>
      <c r="Q103425" s="63"/>
    </row>
    <row r="103426" spans="16:17">
      <c r="P103426" s="63"/>
      <c r="Q103426" s="63"/>
    </row>
    <row r="103427" spans="16:17">
      <c r="P103427" s="63"/>
      <c r="Q103427" s="63"/>
    </row>
    <row r="103428" spans="16:17">
      <c r="P103428" s="63"/>
      <c r="Q103428" s="63"/>
    </row>
    <row r="103429" spans="16:17">
      <c r="P103429" s="63"/>
      <c r="Q103429" s="63"/>
    </row>
    <row r="103430" spans="16:17">
      <c r="P103430" s="63"/>
      <c r="Q103430" s="63"/>
    </row>
    <row r="103431" spans="16:17">
      <c r="P103431" s="63"/>
      <c r="Q103431" s="63"/>
    </row>
    <row r="103432" spans="16:17">
      <c r="P103432" s="63"/>
      <c r="Q103432" s="63"/>
    </row>
    <row r="103433" spans="16:17">
      <c r="P103433" s="63"/>
      <c r="Q103433" s="63"/>
    </row>
    <row r="103434" spans="16:17">
      <c r="P103434" s="63"/>
      <c r="Q103434" s="63"/>
    </row>
    <row r="103435" spans="16:17">
      <c r="P103435" s="63"/>
      <c r="Q103435" s="63"/>
    </row>
    <row r="103436" spans="16:17">
      <c r="P103436" s="63"/>
      <c r="Q103436" s="63"/>
    </row>
    <row r="103437" spans="16:17">
      <c r="P103437" s="63"/>
      <c r="Q103437" s="63"/>
    </row>
    <row r="103438" spans="16:17">
      <c r="P103438" s="63"/>
      <c r="Q103438" s="63"/>
    </row>
    <row r="103439" spans="16:17">
      <c r="P103439" s="63"/>
      <c r="Q103439" s="63"/>
    </row>
    <row r="103440" spans="16:17">
      <c r="P103440" s="63"/>
      <c r="Q103440" s="63"/>
    </row>
    <row r="103441" spans="16:17">
      <c r="P103441" s="63"/>
      <c r="Q103441" s="63"/>
    </row>
    <row r="103442" spans="16:17">
      <c r="P103442" s="63"/>
      <c r="Q103442" s="63"/>
    </row>
    <row r="103443" spans="16:17">
      <c r="P103443" s="63"/>
      <c r="Q103443" s="63"/>
    </row>
    <row r="103444" spans="16:17">
      <c r="P103444" s="63"/>
      <c r="Q103444" s="63"/>
    </row>
    <row r="103445" spans="16:17">
      <c r="P103445" s="63"/>
      <c r="Q103445" s="63"/>
    </row>
    <row r="103446" spans="16:17">
      <c r="P103446" s="63"/>
      <c r="Q103446" s="63"/>
    </row>
    <row r="103447" spans="16:17">
      <c r="P103447" s="63"/>
      <c r="Q103447" s="63"/>
    </row>
    <row r="103448" spans="16:17">
      <c r="P103448" s="63"/>
      <c r="Q103448" s="63"/>
    </row>
    <row r="103449" spans="16:17">
      <c r="P103449" s="63"/>
      <c r="Q103449" s="63"/>
    </row>
    <row r="103450" spans="16:17">
      <c r="P103450" s="63"/>
      <c r="Q103450" s="63"/>
    </row>
    <row r="103451" spans="16:17">
      <c r="P103451" s="63"/>
      <c r="Q103451" s="63"/>
    </row>
    <row r="103452" spans="16:17">
      <c r="P103452" s="63"/>
      <c r="Q103452" s="63"/>
    </row>
    <row r="103453" spans="16:17">
      <c r="P103453" s="63"/>
      <c r="Q103453" s="63"/>
    </row>
    <row r="103454" spans="16:17">
      <c r="P103454" s="63"/>
      <c r="Q103454" s="63"/>
    </row>
    <row r="103455" spans="16:17">
      <c r="P103455" s="63"/>
      <c r="Q103455" s="63"/>
    </row>
    <row r="103456" spans="16:17">
      <c r="P103456" s="63"/>
      <c r="Q103456" s="63"/>
    </row>
    <row r="103457" spans="16:17">
      <c r="P103457" s="63"/>
      <c r="Q103457" s="63"/>
    </row>
    <row r="103458" spans="16:17">
      <c r="P103458" s="63"/>
      <c r="Q103458" s="63"/>
    </row>
    <row r="103459" spans="16:17">
      <c r="P103459" s="63"/>
      <c r="Q103459" s="63"/>
    </row>
    <row r="103460" spans="16:17">
      <c r="P103460" s="63"/>
      <c r="Q103460" s="63"/>
    </row>
    <row r="103461" spans="16:17">
      <c r="P103461" s="63"/>
      <c r="Q103461" s="63"/>
    </row>
    <row r="103462" spans="16:17">
      <c r="P103462" s="63"/>
      <c r="Q103462" s="63"/>
    </row>
    <row r="103463" spans="16:17">
      <c r="P103463" s="63"/>
      <c r="Q103463" s="63"/>
    </row>
    <row r="103464" spans="16:17">
      <c r="P103464" s="63"/>
      <c r="Q103464" s="63"/>
    </row>
    <row r="103465" spans="16:17">
      <c r="P103465" s="63"/>
      <c r="Q103465" s="63"/>
    </row>
    <row r="103466" spans="16:17">
      <c r="P103466" s="63"/>
      <c r="Q103466" s="63"/>
    </row>
    <row r="103467" spans="16:17">
      <c r="P103467" s="63"/>
      <c r="Q103467" s="63"/>
    </row>
    <row r="103468" spans="16:17">
      <c r="P103468" s="63"/>
      <c r="Q103468" s="63"/>
    </row>
    <row r="103469" spans="16:17">
      <c r="P103469" s="63"/>
      <c r="Q103469" s="63"/>
    </row>
    <row r="103470" spans="16:17">
      <c r="P103470" s="63"/>
      <c r="Q103470" s="63"/>
    </row>
    <row r="103471" spans="16:17">
      <c r="P103471" s="63"/>
      <c r="Q103471" s="63"/>
    </row>
    <row r="103472" spans="16:17">
      <c r="P103472" s="63"/>
      <c r="Q103472" s="63"/>
    </row>
    <row r="103473" spans="16:17">
      <c r="P103473" s="63"/>
      <c r="Q103473" s="63"/>
    </row>
    <row r="103474" spans="16:17">
      <c r="P103474" s="63"/>
      <c r="Q103474" s="63"/>
    </row>
    <row r="103475" spans="16:17">
      <c r="P103475" s="63"/>
      <c r="Q103475" s="63"/>
    </row>
    <row r="103476" spans="16:17">
      <c r="P103476" s="63"/>
      <c r="Q103476" s="63"/>
    </row>
    <row r="103477" spans="16:17">
      <c r="P103477" s="63"/>
      <c r="Q103477" s="63"/>
    </row>
    <row r="103478" spans="16:17">
      <c r="P103478" s="63"/>
      <c r="Q103478" s="63"/>
    </row>
    <row r="103479" spans="16:17">
      <c r="P103479" s="63"/>
      <c r="Q103479" s="63"/>
    </row>
    <row r="103480" spans="16:17">
      <c r="P103480" s="63"/>
      <c r="Q103480" s="63"/>
    </row>
    <row r="103481" spans="16:17">
      <c r="P103481" s="63"/>
      <c r="Q103481" s="63"/>
    </row>
    <row r="103482" spans="16:17">
      <c r="P103482" s="63"/>
      <c r="Q103482" s="63"/>
    </row>
    <row r="103483" spans="16:17">
      <c r="P103483" s="63"/>
      <c r="Q103483" s="63"/>
    </row>
    <row r="103484" spans="16:17">
      <c r="P103484" s="63"/>
      <c r="Q103484" s="63"/>
    </row>
    <row r="103485" spans="16:17">
      <c r="P103485" s="63"/>
      <c r="Q103485" s="63"/>
    </row>
    <row r="103486" spans="16:17">
      <c r="P103486" s="63"/>
      <c r="Q103486" s="63"/>
    </row>
    <row r="103487" spans="16:17">
      <c r="P103487" s="63"/>
      <c r="Q103487" s="63"/>
    </row>
    <row r="103488" spans="16:17">
      <c r="P103488" s="63"/>
      <c r="Q103488" s="63"/>
    </row>
    <row r="103489" spans="16:17">
      <c r="P103489" s="63"/>
      <c r="Q103489" s="63"/>
    </row>
    <row r="103490" spans="16:17">
      <c r="P103490" s="63"/>
      <c r="Q103490" s="63"/>
    </row>
    <row r="103491" spans="16:17">
      <c r="P103491" s="63"/>
      <c r="Q103491" s="63"/>
    </row>
    <row r="103492" spans="16:17">
      <c r="P103492" s="63"/>
      <c r="Q103492" s="63"/>
    </row>
    <row r="103493" spans="16:17">
      <c r="P103493" s="63"/>
      <c r="Q103493" s="63"/>
    </row>
    <row r="103494" spans="16:17">
      <c r="P103494" s="63"/>
      <c r="Q103494" s="63"/>
    </row>
    <row r="103495" spans="16:17">
      <c r="P103495" s="63"/>
      <c r="Q103495" s="63"/>
    </row>
    <row r="103496" spans="16:17">
      <c r="P103496" s="63"/>
      <c r="Q103496" s="63"/>
    </row>
    <row r="103497" spans="16:17">
      <c r="P103497" s="63"/>
      <c r="Q103497" s="63"/>
    </row>
    <row r="103498" spans="16:17">
      <c r="P103498" s="63"/>
      <c r="Q103498" s="63"/>
    </row>
    <row r="103499" spans="16:17">
      <c r="P103499" s="63"/>
      <c r="Q103499" s="63"/>
    </row>
    <row r="103500" spans="16:17">
      <c r="P103500" s="63"/>
      <c r="Q103500" s="63"/>
    </row>
    <row r="103501" spans="16:17">
      <c r="P103501" s="63"/>
      <c r="Q103501" s="63"/>
    </row>
    <row r="103502" spans="16:17">
      <c r="P103502" s="63"/>
      <c r="Q103502" s="63"/>
    </row>
    <row r="103503" spans="16:17">
      <c r="P103503" s="63"/>
      <c r="Q103503" s="63"/>
    </row>
    <row r="103504" spans="16:17">
      <c r="P103504" s="63"/>
      <c r="Q103504" s="63"/>
    </row>
    <row r="103505" spans="16:17">
      <c r="P103505" s="63"/>
      <c r="Q103505" s="63"/>
    </row>
    <row r="103506" spans="16:17">
      <c r="P103506" s="63"/>
      <c r="Q103506" s="63"/>
    </row>
    <row r="103507" spans="16:17">
      <c r="P103507" s="63"/>
      <c r="Q103507" s="63"/>
    </row>
    <row r="103508" spans="16:17">
      <c r="P103508" s="63"/>
      <c r="Q103508" s="63"/>
    </row>
    <row r="103509" spans="16:17">
      <c r="P103509" s="63"/>
      <c r="Q103509" s="63"/>
    </row>
    <row r="103510" spans="16:17">
      <c r="P103510" s="63"/>
      <c r="Q103510" s="63"/>
    </row>
    <row r="103511" spans="16:17">
      <c r="P103511" s="63"/>
      <c r="Q103511" s="63"/>
    </row>
    <row r="103512" spans="16:17">
      <c r="P103512" s="63"/>
      <c r="Q103512" s="63"/>
    </row>
    <row r="103513" spans="16:17">
      <c r="P103513" s="63"/>
      <c r="Q103513" s="63"/>
    </row>
    <row r="103514" spans="16:17">
      <c r="P103514" s="63"/>
      <c r="Q103514" s="63"/>
    </row>
    <row r="103515" spans="16:17">
      <c r="P103515" s="63"/>
      <c r="Q103515" s="63"/>
    </row>
    <row r="103516" spans="16:17">
      <c r="P103516" s="63"/>
      <c r="Q103516" s="63"/>
    </row>
    <row r="103517" spans="16:17">
      <c r="P103517" s="63"/>
      <c r="Q103517" s="63"/>
    </row>
    <row r="103518" spans="16:17">
      <c r="P103518" s="63"/>
      <c r="Q103518" s="63"/>
    </row>
    <row r="103519" spans="16:17">
      <c r="P103519" s="63"/>
      <c r="Q103519" s="63"/>
    </row>
    <row r="103520" spans="16:17">
      <c r="P103520" s="63"/>
      <c r="Q103520" s="63"/>
    </row>
    <row r="103521" spans="16:17">
      <c r="P103521" s="63"/>
      <c r="Q103521" s="63"/>
    </row>
    <row r="103522" spans="16:17">
      <c r="P103522" s="63"/>
      <c r="Q103522" s="63"/>
    </row>
    <row r="103523" spans="16:17">
      <c r="P103523" s="63"/>
      <c r="Q103523" s="63"/>
    </row>
    <row r="103524" spans="16:17">
      <c r="P103524" s="63"/>
      <c r="Q103524" s="63"/>
    </row>
    <row r="103525" spans="16:17">
      <c r="P103525" s="63"/>
      <c r="Q103525" s="63"/>
    </row>
    <row r="103526" spans="16:17">
      <c r="P103526" s="63"/>
      <c r="Q103526" s="63"/>
    </row>
    <row r="103527" spans="16:17">
      <c r="P103527" s="63"/>
      <c r="Q103527" s="63"/>
    </row>
    <row r="103528" spans="16:17">
      <c r="P103528" s="63"/>
      <c r="Q103528" s="63"/>
    </row>
    <row r="103529" spans="16:17">
      <c r="P103529" s="63"/>
      <c r="Q103529" s="63"/>
    </row>
    <row r="103530" spans="16:17">
      <c r="P103530" s="63"/>
      <c r="Q103530" s="63"/>
    </row>
    <row r="103531" spans="16:17">
      <c r="P103531" s="63"/>
      <c r="Q103531" s="63"/>
    </row>
    <row r="103532" spans="16:17">
      <c r="P103532" s="63"/>
      <c r="Q103532" s="63"/>
    </row>
    <row r="103533" spans="16:17">
      <c r="P103533" s="63"/>
      <c r="Q103533" s="63"/>
    </row>
    <row r="103534" spans="16:17">
      <c r="P103534" s="63"/>
      <c r="Q103534" s="63"/>
    </row>
    <row r="103535" spans="16:17">
      <c r="P103535" s="63"/>
      <c r="Q103535" s="63"/>
    </row>
    <row r="103536" spans="16:17">
      <c r="P103536" s="63"/>
      <c r="Q103536" s="63"/>
    </row>
    <row r="103537" spans="16:17">
      <c r="P103537" s="63"/>
      <c r="Q103537" s="63"/>
    </row>
    <row r="103538" spans="16:17">
      <c r="P103538" s="63"/>
      <c r="Q103538" s="63"/>
    </row>
    <row r="103539" spans="16:17">
      <c r="P103539" s="63"/>
      <c r="Q103539" s="63"/>
    </row>
    <row r="103540" spans="16:17">
      <c r="P103540" s="63"/>
      <c r="Q103540" s="63"/>
    </row>
    <row r="103541" spans="16:17">
      <c r="P103541" s="63"/>
      <c r="Q103541" s="63"/>
    </row>
    <row r="103542" spans="16:17">
      <c r="P103542" s="63"/>
      <c r="Q103542" s="63"/>
    </row>
    <row r="103543" spans="16:17">
      <c r="P103543" s="63"/>
      <c r="Q103543" s="63"/>
    </row>
    <row r="103544" spans="16:17">
      <c r="P103544" s="63"/>
      <c r="Q103544" s="63"/>
    </row>
    <row r="103545" spans="16:17">
      <c r="P103545" s="63"/>
      <c r="Q103545" s="63"/>
    </row>
    <row r="103546" spans="16:17">
      <c r="P103546" s="63"/>
      <c r="Q103546" s="63"/>
    </row>
    <row r="103547" spans="16:17">
      <c r="P103547" s="63"/>
      <c r="Q103547" s="63"/>
    </row>
    <row r="103548" spans="16:17">
      <c r="P103548" s="63"/>
      <c r="Q103548" s="63"/>
    </row>
    <row r="103549" spans="16:17">
      <c r="P103549" s="63"/>
      <c r="Q103549" s="63"/>
    </row>
    <row r="103550" spans="16:17">
      <c r="P103550" s="63"/>
      <c r="Q103550" s="63"/>
    </row>
    <row r="103551" spans="16:17">
      <c r="P103551" s="63"/>
      <c r="Q103551" s="63"/>
    </row>
    <row r="103552" spans="16:17">
      <c r="P103552" s="63"/>
      <c r="Q103552" s="63"/>
    </row>
    <row r="103553" spans="16:17">
      <c r="P103553" s="63"/>
      <c r="Q103553" s="63"/>
    </row>
    <row r="103554" spans="16:17">
      <c r="P103554" s="63"/>
      <c r="Q103554" s="63"/>
    </row>
    <row r="103555" spans="16:17">
      <c r="P103555" s="63"/>
      <c r="Q103555" s="63"/>
    </row>
    <row r="103556" spans="16:17">
      <c r="P103556" s="63"/>
      <c r="Q103556" s="63"/>
    </row>
    <row r="103557" spans="16:17">
      <c r="P103557" s="63"/>
      <c r="Q103557" s="63"/>
    </row>
    <row r="103558" spans="16:17">
      <c r="P103558" s="63"/>
      <c r="Q103558" s="63"/>
    </row>
    <row r="103559" spans="16:17">
      <c r="P103559" s="63"/>
      <c r="Q103559" s="63"/>
    </row>
    <row r="103560" spans="16:17">
      <c r="P103560" s="63"/>
      <c r="Q103560" s="63"/>
    </row>
    <row r="103561" spans="16:17">
      <c r="P103561" s="63"/>
      <c r="Q103561" s="63"/>
    </row>
    <row r="103562" spans="16:17">
      <c r="P103562" s="63"/>
      <c r="Q103562" s="63"/>
    </row>
    <row r="103563" spans="16:17">
      <c r="P103563" s="63"/>
      <c r="Q103563" s="63"/>
    </row>
    <row r="103564" spans="16:17">
      <c r="P103564" s="63"/>
      <c r="Q103564" s="63"/>
    </row>
    <row r="103565" spans="16:17">
      <c r="P103565" s="63"/>
      <c r="Q103565" s="63"/>
    </row>
    <row r="103566" spans="16:17">
      <c r="P103566" s="63"/>
      <c r="Q103566" s="63"/>
    </row>
    <row r="103567" spans="16:17">
      <c r="P103567" s="63"/>
      <c r="Q103567" s="63"/>
    </row>
    <row r="103568" spans="16:17">
      <c r="P103568" s="63"/>
      <c r="Q103568" s="63"/>
    </row>
    <row r="103569" spans="16:17">
      <c r="P103569" s="63"/>
      <c r="Q103569" s="63"/>
    </row>
    <row r="103570" spans="16:17">
      <c r="P103570" s="63"/>
      <c r="Q103570" s="63"/>
    </row>
    <row r="103571" spans="16:17">
      <c r="P103571" s="63"/>
      <c r="Q103571" s="63"/>
    </row>
    <row r="103572" spans="16:17">
      <c r="P103572" s="63"/>
      <c r="Q103572" s="63"/>
    </row>
    <row r="103573" spans="16:17">
      <c r="P103573" s="63"/>
      <c r="Q103573" s="63"/>
    </row>
    <row r="103574" spans="16:17">
      <c r="P103574" s="63"/>
      <c r="Q103574" s="63"/>
    </row>
    <row r="103575" spans="16:17">
      <c r="P103575" s="63"/>
      <c r="Q103575" s="63"/>
    </row>
    <row r="103576" spans="16:17">
      <c r="P103576" s="63"/>
      <c r="Q103576" s="63"/>
    </row>
    <row r="103577" spans="16:17">
      <c r="P103577" s="63"/>
      <c r="Q103577" s="63"/>
    </row>
    <row r="103578" spans="16:17">
      <c r="P103578" s="63"/>
      <c r="Q103578" s="63"/>
    </row>
    <row r="103579" spans="16:17">
      <c r="P103579" s="63"/>
      <c r="Q103579" s="63"/>
    </row>
    <row r="103580" spans="16:17">
      <c r="P103580" s="63"/>
      <c r="Q103580" s="63"/>
    </row>
    <row r="103581" spans="16:17">
      <c r="P103581" s="63"/>
      <c r="Q103581" s="63"/>
    </row>
    <row r="103582" spans="16:17">
      <c r="P103582" s="63"/>
      <c r="Q103582" s="63"/>
    </row>
    <row r="103583" spans="16:17">
      <c r="P103583" s="63"/>
      <c r="Q103583" s="63"/>
    </row>
    <row r="103584" spans="16:17">
      <c r="P103584" s="63"/>
      <c r="Q103584" s="63"/>
    </row>
    <row r="103585" spans="16:17">
      <c r="P103585" s="63"/>
      <c r="Q103585" s="63"/>
    </row>
    <row r="103586" spans="16:17">
      <c r="P103586" s="63"/>
      <c r="Q103586" s="63"/>
    </row>
    <row r="103587" spans="16:17">
      <c r="P103587" s="63"/>
      <c r="Q103587" s="63"/>
    </row>
    <row r="103588" spans="16:17">
      <c r="P103588" s="63"/>
      <c r="Q103588" s="63"/>
    </row>
    <row r="103589" spans="16:17">
      <c r="P103589" s="63"/>
      <c r="Q103589" s="63"/>
    </row>
    <row r="103590" spans="16:17">
      <c r="P103590" s="63"/>
      <c r="Q103590" s="63"/>
    </row>
    <row r="103591" spans="16:17">
      <c r="P103591" s="63"/>
      <c r="Q103591" s="63"/>
    </row>
    <row r="103592" spans="16:17">
      <c r="P103592" s="63"/>
      <c r="Q103592" s="63"/>
    </row>
    <row r="103593" spans="16:17">
      <c r="P103593" s="63"/>
      <c r="Q103593" s="63"/>
    </row>
    <row r="103594" spans="16:17">
      <c r="P103594" s="63"/>
      <c r="Q103594" s="63"/>
    </row>
    <row r="103595" spans="16:17">
      <c r="P103595" s="63"/>
      <c r="Q103595" s="63"/>
    </row>
    <row r="103596" spans="16:17">
      <c r="P103596" s="63"/>
      <c r="Q103596" s="63"/>
    </row>
    <row r="103597" spans="16:17">
      <c r="P103597" s="63"/>
      <c r="Q103597" s="63"/>
    </row>
    <row r="103598" spans="16:17">
      <c r="P103598" s="63"/>
      <c r="Q103598" s="63"/>
    </row>
    <row r="103599" spans="16:17">
      <c r="P103599" s="63"/>
      <c r="Q103599" s="63"/>
    </row>
    <row r="103600" spans="16:17">
      <c r="P103600" s="63"/>
      <c r="Q103600" s="63"/>
    </row>
    <row r="103601" spans="16:17">
      <c r="P103601" s="63"/>
      <c r="Q103601" s="63"/>
    </row>
    <row r="103602" spans="16:17">
      <c r="P103602" s="63"/>
      <c r="Q103602" s="63"/>
    </row>
    <row r="103603" spans="16:17">
      <c r="P103603" s="63"/>
      <c r="Q103603" s="63"/>
    </row>
    <row r="103604" spans="16:17">
      <c r="P103604" s="63"/>
      <c r="Q103604" s="63"/>
    </row>
    <row r="103605" spans="16:17">
      <c r="P103605" s="63"/>
      <c r="Q103605" s="63"/>
    </row>
    <row r="103606" spans="16:17">
      <c r="P103606" s="63"/>
      <c r="Q103606" s="63"/>
    </row>
    <row r="103607" spans="16:17">
      <c r="P103607" s="63"/>
      <c r="Q103607" s="63"/>
    </row>
    <row r="103608" spans="16:17">
      <c r="P103608" s="63"/>
      <c r="Q103608" s="63"/>
    </row>
    <row r="103609" spans="16:17">
      <c r="P103609" s="63"/>
      <c r="Q103609" s="63"/>
    </row>
    <row r="103610" spans="16:17">
      <c r="P103610" s="63"/>
      <c r="Q103610" s="63"/>
    </row>
    <row r="103611" spans="16:17">
      <c r="P103611" s="63"/>
      <c r="Q103611" s="63"/>
    </row>
    <row r="103612" spans="16:17">
      <c r="P103612" s="63"/>
      <c r="Q103612" s="63"/>
    </row>
    <row r="103613" spans="16:17">
      <c r="P103613" s="63"/>
      <c r="Q103613" s="63"/>
    </row>
    <row r="103614" spans="16:17">
      <c r="P103614" s="63"/>
      <c r="Q103614" s="63"/>
    </row>
    <row r="103615" spans="16:17">
      <c r="P103615" s="63"/>
      <c r="Q103615" s="63"/>
    </row>
    <row r="103616" spans="16:17">
      <c r="P103616" s="63"/>
      <c r="Q103616" s="63"/>
    </row>
    <row r="103617" spans="16:17">
      <c r="P103617" s="63"/>
      <c r="Q103617" s="63"/>
    </row>
    <row r="103618" spans="16:17">
      <c r="P103618" s="63"/>
      <c r="Q103618" s="63"/>
    </row>
    <row r="103619" spans="16:17">
      <c r="P103619" s="63"/>
      <c r="Q103619" s="63"/>
    </row>
    <row r="103620" spans="16:17">
      <c r="P103620" s="63"/>
      <c r="Q103620" s="63"/>
    </row>
    <row r="103621" spans="16:17">
      <c r="P103621" s="63"/>
      <c r="Q103621" s="63"/>
    </row>
    <row r="103622" spans="16:17">
      <c r="P103622" s="63"/>
      <c r="Q103622" s="63"/>
    </row>
    <row r="103623" spans="16:17">
      <c r="P103623" s="63"/>
      <c r="Q103623" s="63"/>
    </row>
    <row r="103624" spans="16:17">
      <c r="P103624" s="63"/>
      <c r="Q103624" s="63"/>
    </row>
    <row r="103625" spans="16:17">
      <c r="P103625" s="63"/>
      <c r="Q103625" s="63"/>
    </row>
    <row r="103626" spans="16:17">
      <c r="P103626" s="63"/>
      <c r="Q103626" s="63"/>
    </row>
    <row r="103627" spans="16:17">
      <c r="P103627" s="63"/>
      <c r="Q103627" s="63"/>
    </row>
    <row r="103628" spans="16:17">
      <c r="P103628" s="63"/>
      <c r="Q103628" s="63"/>
    </row>
    <row r="103629" spans="16:17">
      <c r="P103629" s="63"/>
      <c r="Q103629" s="63"/>
    </row>
    <row r="103630" spans="16:17">
      <c r="P103630" s="63"/>
      <c r="Q103630" s="63"/>
    </row>
    <row r="103631" spans="16:17">
      <c r="P103631" s="63"/>
      <c r="Q103631" s="63"/>
    </row>
    <row r="103632" spans="16:17">
      <c r="P103632" s="63"/>
      <c r="Q103632" s="63"/>
    </row>
    <row r="103633" spans="16:17">
      <c r="P103633" s="63"/>
      <c r="Q103633" s="63"/>
    </row>
    <row r="103634" spans="16:17">
      <c r="P103634" s="63"/>
      <c r="Q103634" s="63"/>
    </row>
    <row r="103635" spans="16:17">
      <c r="P103635" s="63"/>
      <c r="Q103635" s="63"/>
    </row>
    <row r="103636" spans="16:17">
      <c r="P103636" s="63"/>
      <c r="Q103636" s="63"/>
    </row>
    <row r="103637" spans="16:17">
      <c r="P103637" s="63"/>
      <c r="Q103637" s="63"/>
    </row>
    <row r="103638" spans="16:17">
      <c r="P103638" s="63"/>
      <c r="Q103638" s="63"/>
    </row>
    <row r="103639" spans="16:17">
      <c r="P103639" s="63"/>
      <c r="Q103639" s="63"/>
    </row>
    <row r="103640" spans="16:17">
      <c r="P103640" s="63"/>
      <c r="Q103640" s="63"/>
    </row>
    <row r="103641" spans="16:17">
      <c r="P103641" s="63"/>
      <c r="Q103641" s="63"/>
    </row>
    <row r="103642" spans="16:17">
      <c r="P103642" s="63"/>
      <c r="Q103642" s="63"/>
    </row>
    <row r="103643" spans="16:17">
      <c r="P103643" s="63"/>
      <c r="Q103643" s="63"/>
    </row>
    <row r="103644" spans="16:17">
      <c r="P103644" s="63"/>
      <c r="Q103644" s="63"/>
    </row>
    <row r="103645" spans="16:17">
      <c r="P103645" s="63"/>
      <c r="Q103645" s="63"/>
    </row>
    <row r="103646" spans="16:17">
      <c r="P103646" s="63"/>
      <c r="Q103646" s="63"/>
    </row>
    <row r="103647" spans="16:17">
      <c r="P103647" s="63"/>
      <c r="Q103647" s="63"/>
    </row>
    <row r="103648" spans="16:17">
      <c r="P103648" s="63"/>
      <c r="Q103648" s="63"/>
    </row>
    <row r="103649" spans="16:17">
      <c r="P103649" s="63"/>
      <c r="Q103649" s="63"/>
    </row>
    <row r="103650" spans="16:17">
      <c r="P103650" s="63"/>
      <c r="Q103650" s="63"/>
    </row>
    <row r="103651" spans="16:17">
      <c r="P103651" s="63"/>
      <c r="Q103651" s="63"/>
    </row>
    <row r="103652" spans="16:17">
      <c r="P103652" s="63"/>
      <c r="Q103652" s="63"/>
    </row>
    <row r="103653" spans="16:17">
      <c r="P103653" s="63"/>
      <c r="Q103653" s="63"/>
    </row>
    <row r="103654" spans="16:17">
      <c r="P103654" s="63"/>
      <c r="Q103654" s="63"/>
    </row>
    <row r="103655" spans="16:17">
      <c r="P103655" s="63"/>
      <c r="Q103655" s="63"/>
    </row>
    <row r="103656" spans="16:17">
      <c r="P103656" s="63"/>
      <c r="Q103656" s="63"/>
    </row>
    <row r="103657" spans="16:17">
      <c r="P103657" s="63"/>
      <c r="Q103657" s="63"/>
    </row>
    <row r="103658" spans="16:17">
      <c r="P103658" s="63"/>
      <c r="Q103658" s="63"/>
    </row>
    <row r="103659" spans="16:17">
      <c r="P103659" s="63"/>
      <c r="Q103659" s="63"/>
    </row>
    <row r="103660" spans="16:17">
      <c r="P103660" s="63"/>
      <c r="Q103660" s="63"/>
    </row>
    <row r="103661" spans="16:17">
      <c r="P103661" s="63"/>
      <c r="Q103661" s="63"/>
    </row>
    <row r="103662" spans="16:17">
      <c r="P103662" s="63"/>
      <c r="Q103662" s="63"/>
    </row>
    <row r="103663" spans="16:17">
      <c r="P103663" s="63"/>
      <c r="Q103663" s="63"/>
    </row>
    <row r="103664" spans="16:17">
      <c r="P103664" s="63"/>
      <c r="Q103664" s="63"/>
    </row>
    <row r="103665" spans="16:17">
      <c r="P103665" s="63"/>
      <c r="Q103665" s="63"/>
    </row>
    <row r="103666" spans="16:17">
      <c r="P103666" s="63"/>
      <c r="Q103666" s="63"/>
    </row>
    <row r="103667" spans="16:17">
      <c r="P103667" s="63"/>
      <c r="Q103667" s="63"/>
    </row>
    <row r="103668" spans="16:17">
      <c r="P103668" s="63"/>
      <c r="Q103668" s="63"/>
    </row>
    <row r="103669" spans="16:17">
      <c r="P103669" s="63"/>
      <c r="Q103669" s="63"/>
    </row>
    <row r="103670" spans="16:17">
      <c r="P103670" s="63"/>
      <c r="Q103670" s="63"/>
    </row>
    <row r="103671" spans="16:17">
      <c r="P103671" s="63"/>
      <c r="Q103671" s="63"/>
    </row>
    <row r="103672" spans="16:17">
      <c r="P103672" s="63"/>
      <c r="Q103672" s="63"/>
    </row>
    <row r="103673" spans="16:17">
      <c r="P103673" s="63"/>
      <c r="Q103673" s="63"/>
    </row>
    <row r="103674" spans="16:17">
      <c r="P103674" s="63"/>
      <c r="Q103674" s="63"/>
    </row>
    <row r="103675" spans="16:17">
      <c r="P103675" s="63"/>
      <c r="Q103675" s="63"/>
    </row>
    <row r="103676" spans="16:17">
      <c r="P103676" s="63"/>
      <c r="Q103676" s="63"/>
    </row>
    <row r="103677" spans="16:17">
      <c r="P103677" s="63"/>
      <c r="Q103677" s="63"/>
    </row>
    <row r="103678" spans="16:17">
      <c r="P103678" s="63"/>
      <c r="Q103678" s="63"/>
    </row>
    <row r="103679" spans="16:17">
      <c r="P103679" s="63"/>
      <c r="Q103679" s="63"/>
    </row>
    <row r="103680" spans="16:17">
      <c r="P103680" s="63"/>
      <c r="Q103680" s="63"/>
    </row>
    <row r="103681" spans="16:17">
      <c r="P103681" s="63"/>
      <c r="Q103681" s="63"/>
    </row>
    <row r="103682" spans="16:17">
      <c r="P103682" s="63"/>
      <c r="Q103682" s="63"/>
    </row>
    <row r="103683" spans="16:17">
      <c r="P103683" s="63"/>
      <c r="Q103683" s="63"/>
    </row>
    <row r="103684" spans="16:17">
      <c r="P103684" s="63"/>
      <c r="Q103684" s="63"/>
    </row>
    <row r="103685" spans="16:17">
      <c r="P103685" s="63"/>
      <c r="Q103685" s="63"/>
    </row>
    <row r="103686" spans="16:17">
      <c r="P103686" s="63"/>
      <c r="Q103686" s="63"/>
    </row>
    <row r="103687" spans="16:17">
      <c r="P103687" s="63"/>
      <c r="Q103687" s="63"/>
    </row>
    <row r="103688" spans="16:17">
      <c r="P103688" s="63"/>
      <c r="Q103688" s="63"/>
    </row>
    <row r="103689" spans="16:17">
      <c r="P103689" s="63"/>
      <c r="Q103689" s="63"/>
    </row>
    <row r="103690" spans="16:17">
      <c r="P103690" s="63"/>
      <c r="Q103690" s="63"/>
    </row>
    <row r="103691" spans="16:17">
      <c r="P103691" s="63"/>
      <c r="Q103691" s="63"/>
    </row>
    <row r="103692" spans="16:17">
      <c r="P103692" s="63"/>
      <c r="Q103692" s="63"/>
    </row>
    <row r="103693" spans="16:17">
      <c r="P103693" s="63"/>
      <c r="Q103693" s="63"/>
    </row>
    <row r="103694" spans="16:17">
      <c r="P103694" s="63"/>
      <c r="Q103694" s="63"/>
    </row>
    <row r="103695" spans="16:17">
      <c r="P103695" s="63"/>
      <c r="Q103695" s="63"/>
    </row>
    <row r="103696" spans="16:17">
      <c r="P103696" s="63"/>
      <c r="Q103696" s="63"/>
    </row>
    <row r="103697" spans="16:17">
      <c r="P103697" s="63"/>
      <c r="Q103697" s="63"/>
    </row>
    <row r="103698" spans="16:17">
      <c r="P103698" s="63"/>
      <c r="Q103698" s="63"/>
    </row>
    <row r="103699" spans="16:17">
      <c r="P103699" s="63"/>
      <c r="Q103699" s="63"/>
    </row>
    <row r="103700" spans="16:17">
      <c r="P103700" s="63"/>
      <c r="Q103700" s="63"/>
    </row>
    <row r="103701" spans="16:17">
      <c r="P103701" s="63"/>
      <c r="Q103701" s="63"/>
    </row>
    <row r="103702" spans="16:17">
      <c r="P103702" s="63"/>
      <c r="Q103702" s="63"/>
    </row>
    <row r="103703" spans="16:17">
      <c r="P103703" s="63"/>
      <c r="Q103703" s="63"/>
    </row>
    <row r="103704" spans="16:17">
      <c r="P103704" s="63"/>
      <c r="Q103704" s="63"/>
    </row>
    <row r="103705" spans="16:17">
      <c r="P103705" s="63"/>
      <c r="Q103705" s="63"/>
    </row>
    <row r="103706" spans="16:17">
      <c r="P103706" s="63"/>
      <c r="Q103706" s="63"/>
    </row>
    <row r="103707" spans="16:17">
      <c r="P103707" s="63"/>
      <c r="Q103707" s="63"/>
    </row>
    <row r="103708" spans="16:17">
      <c r="P103708" s="63"/>
      <c r="Q103708" s="63"/>
    </row>
    <row r="103709" spans="16:17">
      <c r="P103709" s="63"/>
      <c r="Q103709" s="63"/>
    </row>
    <row r="103710" spans="16:17">
      <c r="P103710" s="63"/>
      <c r="Q103710" s="63"/>
    </row>
    <row r="103711" spans="16:17">
      <c r="P103711" s="63"/>
      <c r="Q103711" s="63"/>
    </row>
    <row r="103712" spans="16:17">
      <c r="P103712" s="63"/>
      <c r="Q103712" s="63"/>
    </row>
    <row r="103713" spans="16:17">
      <c r="P103713" s="63"/>
      <c r="Q103713" s="63"/>
    </row>
    <row r="103714" spans="16:17">
      <c r="P103714" s="63"/>
      <c r="Q103714" s="63"/>
    </row>
    <row r="103715" spans="16:17">
      <c r="P103715" s="63"/>
      <c r="Q103715" s="63"/>
    </row>
    <row r="103716" spans="16:17">
      <c r="P103716" s="63"/>
      <c r="Q103716" s="63"/>
    </row>
    <row r="103717" spans="16:17">
      <c r="P103717" s="63"/>
      <c r="Q103717" s="63"/>
    </row>
    <row r="103718" spans="16:17">
      <c r="P103718" s="63"/>
      <c r="Q103718" s="63"/>
    </row>
    <row r="103719" spans="16:17">
      <c r="P103719" s="63"/>
      <c r="Q103719" s="63"/>
    </row>
    <row r="103720" spans="16:17">
      <c r="P103720" s="63"/>
      <c r="Q103720" s="63"/>
    </row>
    <row r="103721" spans="16:17">
      <c r="P103721" s="63"/>
      <c r="Q103721" s="63"/>
    </row>
    <row r="103722" spans="16:17">
      <c r="P103722" s="63"/>
      <c r="Q103722" s="63"/>
    </row>
    <row r="103723" spans="16:17">
      <c r="P103723" s="63"/>
      <c r="Q103723" s="63"/>
    </row>
    <row r="103724" spans="16:17">
      <c r="P103724" s="63"/>
      <c r="Q103724" s="63"/>
    </row>
    <row r="103725" spans="16:17">
      <c r="P103725" s="63"/>
      <c r="Q103725" s="63"/>
    </row>
    <row r="103726" spans="16:17">
      <c r="P103726" s="63"/>
      <c r="Q103726" s="63"/>
    </row>
    <row r="103727" spans="16:17">
      <c r="P103727" s="63"/>
      <c r="Q103727" s="63"/>
    </row>
    <row r="103728" spans="16:17">
      <c r="P103728" s="63"/>
      <c r="Q103728" s="63"/>
    </row>
    <row r="103729" spans="16:17">
      <c r="P103729" s="63"/>
      <c r="Q103729" s="63"/>
    </row>
    <row r="103730" spans="16:17">
      <c r="P103730" s="63"/>
      <c r="Q103730" s="63"/>
    </row>
    <row r="103731" spans="16:17">
      <c r="P103731" s="63"/>
      <c r="Q103731" s="63"/>
    </row>
    <row r="103732" spans="16:17">
      <c r="P103732" s="63"/>
      <c r="Q103732" s="63"/>
    </row>
    <row r="103733" spans="16:17">
      <c r="P103733" s="63"/>
      <c r="Q103733" s="63"/>
    </row>
    <row r="103734" spans="16:17">
      <c r="P103734" s="63"/>
      <c r="Q103734" s="63"/>
    </row>
    <row r="103735" spans="16:17">
      <c r="P103735" s="63"/>
      <c r="Q103735" s="63"/>
    </row>
    <row r="103736" spans="16:17">
      <c r="P103736" s="63"/>
      <c r="Q103736" s="63"/>
    </row>
    <row r="103737" spans="16:17">
      <c r="P103737" s="63"/>
      <c r="Q103737" s="63"/>
    </row>
    <row r="103738" spans="16:17">
      <c r="P103738" s="63"/>
      <c r="Q103738" s="63"/>
    </row>
    <row r="103739" spans="16:17">
      <c r="P103739" s="63"/>
      <c r="Q103739" s="63"/>
    </row>
    <row r="103740" spans="16:17">
      <c r="P103740" s="63"/>
      <c r="Q103740" s="63"/>
    </row>
    <row r="103741" spans="16:17">
      <c r="P103741" s="63"/>
      <c r="Q103741" s="63"/>
    </row>
    <row r="103742" spans="16:17">
      <c r="P103742" s="63"/>
      <c r="Q103742" s="63"/>
    </row>
    <row r="103743" spans="16:17">
      <c r="P103743" s="63"/>
      <c r="Q103743" s="63"/>
    </row>
    <row r="103744" spans="16:17">
      <c r="P103744" s="63"/>
      <c r="Q103744" s="63"/>
    </row>
    <row r="103745" spans="16:17">
      <c r="P103745" s="63"/>
      <c r="Q103745" s="63"/>
    </row>
    <row r="103746" spans="16:17">
      <c r="P103746" s="63"/>
      <c r="Q103746" s="63"/>
    </row>
    <row r="103747" spans="16:17">
      <c r="P103747" s="63"/>
      <c r="Q103747" s="63"/>
    </row>
    <row r="103748" spans="16:17">
      <c r="P103748" s="63"/>
      <c r="Q103748" s="63"/>
    </row>
    <row r="103749" spans="16:17">
      <c r="P103749" s="63"/>
      <c r="Q103749" s="63"/>
    </row>
    <row r="103750" spans="16:17">
      <c r="P103750" s="63"/>
      <c r="Q103750" s="63"/>
    </row>
    <row r="103751" spans="16:17">
      <c r="P103751" s="63"/>
      <c r="Q103751" s="63"/>
    </row>
    <row r="103752" spans="16:17">
      <c r="P103752" s="63"/>
      <c r="Q103752" s="63"/>
    </row>
    <row r="103753" spans="16:17">
      <c r="P103753" s="63"/>
      <c r="Q103753" s="63"/>
    </row>
    <row r="103754" spans="16:17">
      <c r="P103754" s="63"/>
      <c r="Q103754" s="63"/>
    </row>
    <row r="103755" spans="16:17">
      <c r="P103755" s="63"/>
      <c r="Q103755" s="63"/>
    </row>
    <row r="103756" spans="16:17">
      <c r="P103756" s="63"/>
      <c r="Q103756" s="63"/>
    </row>
    <row r="103757" spans="16:17">
      <c r="P103757" s="63"/>
      <c r="Q103757" s="63"/>
    </row>
    <row r="103758" spans="16:17">
      <c r="P103758" s="63"/>
      <c r="Q103758" s="63"/>
    </row>
    <row r="103759" spans="16:17">
      <c r="P103759" s="63"/>
      <c r="Q103759" s="63"/>
    </row>
    <row r="103760" spans="16:17">
      <c r="P103760" s="63"/>
      <c r="Q103760" s="63"/>
    </row>
    <row r="103761" spans="16:17">
      <c r="P103761" s="63"/>
      <c r="Q103761" s="63"/>
    </row>
    <row r="103762" spans="16:17">
      <c r="P103762" s="63"/>
      <c r="Q103762" s="63"/>
    </row>
    <row r="103763" spans="16:17">
      <c r="P103763" s="63"/>
      <c r="Q103763" s="63"/>
    </row>
    <row r="103764" spans="16:17">
      <c r="P103764" s="63"/>
      <c r="Q103764" s="63"/>
    </row>
    <row r="103765" spans="16:17">
      <c r="P103765" s="63"/>
      <c r="Q103765" s="63"/>
    </row>
    <row r="103766" spans="16:17">
      <c r="P103766" s="63"/>
      <c r="Q103766" s="63"/>
    </row>
    <row r="103767" spans="16:17">
      <c r="P103767" s="63"/>
      <c r="Q103767" s="63"/>
    </row>
    <row r="103768" spans="16:17">
      <c r="P103768" s="63"/>
      <c r="Q103768" s="63"/>
    </row>
    <row r="103769" spans="16:17">
      <c r="P103769" s="63"/>
      <c r="Q103769" s="63"/>
    </row>
    <row r="103770" spans="16:17">
      <c r="P103770" s="63"/>
      <c r="Q103770" s="63"/>
    </row>
    <row r="103771" spans="16:17">
      <c r="P103771" s="63"/>
      <c r="Q103771" s="63"/>
    </row>
    <row r="103772" spans="16:17">
      <c r="P103772" s="63"/>
      <c r="Q103772" s="63"/>
    </row>
    <row r="103773" spans="16:17">
      <c r="P103773" s="63"/>
      <c r="Q103773" s="63"/>
    </row>
    <row r="103774" spans="16:17">
      <c r="P103774" s="63"/>
      <c r="Q103774" s="63"/>
    </row>
    <row r="103775" spans="16:17">
      <c r="P103775" s="63"/>
      <c r="Q103775" s="63"/>
    </row>
    <row r="103776" spans="16:17">
      <c r="P103776" s="63"/>
      <c r="Q103776" s="63"/>
    </row>
    <row r="103777" spans="16:17">
      <c r="P103777" s="63"/>
      <c r="Q103777" s="63"/>
    </row>
    <row r="103778" spans="16:17">
      <c r="P103778" s="63"/>
      <c r="Q103778" s="63"/>
    </row>
    <row r="103779" spans="16:17">
      <c r="P103779" s="63"/>
      <c r="Q103779" s="63"/>
    </row>
    <row r="103780" spans="16:17">
      <c r="P103780" s="63"/>
      <c r="Q103780" s="63"/>
    </row>
    <row r="103781" spans="16:17">
      <c r="P103781" s="63"/>
      <c r="Q103781" s="63"/>
    </row>
    <row r="103782" spans="16:17">
      <c r="P103782" s="63"/>
      <c r="Q103782" s="63"/>
    </row>
    <row r="103783" spans="16:17">
      <c r="P103783" s="63"/>
      <c r="Q103783" s="63"/>
    </row>
    <row r="103784" spans="16:17">
      <c r="P103784" s="63"/>
      <c r="Q103784" s="63"/>
    </row>
    <row r="103785" spans="16:17">
      <c r="P103785" s="63"/>
      <c r="Q103785" s="63"/>
    </row>
    <row r="103786" spans="16:17">
      <c r="P103786" s="63"/>
      <c r="Q103786" s="63"/>
    </row>
    <row r="103787" spans="16:17">
      <c r="P103787" s="63"/>
      <c r="Q103787" s="63"/>
    </row>
    <row r="103788" spans="16:17">
      <c r="P103788" s="63"/>
      <c r="Q103788" s="63"/>
    </row>
    <row r="103789" spans="16:17">
      <c r="P103789" s="63"/>
      <c r="Q103789" s="63"/>
    </row>
    <row r="103790" spans="16:17">
      <c r="P103790" s="63"/>
      <c r="Q103790" s="63"/>
    </row>
    <row r="103791" spans="16:17">
      <c r="P103791" s="63"/>
      <c r="Q103791" s="63"/>
    </row>
    <row r="103792" spans="16:17">
      <c r="P103792" s="63"/>
      <c r="Q103792" s="63"/>
    </row>
    <row r="103793" spans="16:17">
      <c r="P103793" s="63"/>
      <c r="Q103793" s="63"/>
    </row>
    <row r="103794" spans="16:17">
      <c r="P103794" s="63"/>
      <c r="Q103794" s="63"/>
    </row>
    <row r="103795" spans="16:17">
      <c r="P103795" s="63"/>
      <c r="Q103795" s="63"/>
    </row>
    <row r="103796" spans="16:17">
      <c r="P103796" s="63"/>
      <c r="Q103796" s="63"/>
    </row>
    <row r="103797" spans="16:17">
      <c r="P103797" s="63"/>
      <c r="Q103797" s="63"/>
    </row>
    <row r="103798" spans="16:17">
      <c r="P103798" s="63"/>
      <c r="Q103798" s="63"/>
    </row>
    <row r="103799" spans="16:17">
      <c r="P103799" s="63"/>
      <c r="Q103799" s="63"/>
    </row>
    <row r="103800" spans="16:17">
      <c r="P103800" s="63"/>
      <c r="Q103800" s="63"/>
    </row>
    <row r="103801" spans="16:17">
      <c r="P103801" s="63"/>
      <c r="Q103801" s="63"/>
    </row>
    <row r="103802" spans="16:17">
      <c r="P103802" s="63"/>
      <c r="Q103802" s="63"/>
    </row>
    <row r="103803" spans="16:17">
      <c r="P103803" s="63"/>
      <c r="Q103803" s="63"/>
    </row>
    <row r="103804" spans="16:17">
      <c r="P103804" s="63"/>
      <c r="Q103804" s="63"/>
    </row>
    <row r="103805" spans="16:17">
      <c r="P103805" s="63"/>
      <c r="Q103805" s="63"/>
    </row>
    <row r="103806" spans="16:17">
      <c r="P103806" s="63"/>
      <c r="Q103806" s="63"/>
    </row>
    <row r="103807" spans="16:17">
      <c r="P103807" s="63"/>
      <c r="Q103807" s="63"/>
    </row>
    <row r="103808" spans="16:17">
      <c r="P103808" s="63"/>
      <c r="Q103808" s="63"/>
    </row>
    <row r="103809" spans="16:17">
      <c r="P103809" s="63"/>
      <c r="Q103809" s="63"/>
    </row>
    <row r="103810" spans="16:17">
      <c r="P103810" s="63"/>
      <c r="Q103810" s="63"/>
    </row>
    <row r="103811" spans="16:17">
      <c r="P103811" s="63"/>
      <c r="Q103811" s="63"/>
    </row>
    <row r="103812" spans="16:17">
      <c r="P103812" s="63"/>
      <c r="Q103812" s="63"/>
    </row>
    <row r="103813" spans="16:17">
      <c r="P103813" s="63"/>
      <c r="Q103813" s="63"/>
    </row>
    <row r="103814" spans="16:17">
      <c r="P103814" s="63"/>
      <c r="Q103814" s="63"/>
    </row>
    <row r="103815" spans="16:17">
      <c r="P103815" s="63"/>
      <c r="Q103815" s="63"/>
    </row>
    <row r="103816" spans="16:17">
      <c r="P103816" s="63"/>
      <c r="Q103816" s="63"/>
    </row>
    <row r="103817" spans="16:17">
      <c r="P103817" s="63"/>
      <c r="Q103817" s="63"/>
    </row>
    <row r="103818" spans="16:17">
      <c r="P103818" s="63"/>
      <c r="Q103818" s="63"/>
    </row>
    <row r="103819" spans="16:17">
      <c r="P103819" s="63"/>
      <c r="Q103819" s="63"/>
    </row>
    <row r="103820" spans="16:17">
      <c r="P103820" s="63"/>
      <c r="Q103820" s="63"/>
    </row>
    <row r="103821" spans="16:17">
      <c r="P103821" s="63"/>
      <c r="Q103821" s="63"/>
    </row>
    <row r="103822" spans="16:17">
      <c r="P103822" s="63"/>
      <c r="Q103822" s="63"/>
    </row>
    <row r="103823" spans="16:17">
      <c r="P103823" s="63"/>
      <c r="Q103823" s="63"/>
    </row>
    <row r="103824" spans="16:17">
      <c r="P103824" s="63"/>
      <c r="Q103824" s="63"/>
    </row>
    <row r="103825" spans="16:17">
      <c r="P103825" s="63"/>
      <c r="Q103825" s="63"/>
    </row>
    <row r="103826" spans="16:17">
      <c r="P103826" s="63"/>
      <c r="Q103826" s="63"/>
    </row>
    <row r="103827" spans="16:17">
      <c r="P103827" s="63"/>
      <c r="Q103827" s="63"/>
    </row>
    <row r="103828" spans="16:17">
      <c r="P103828" s="63"/>
      <c r="Q103828" s="63"/>
    </row>
    <row r="103829" spans="16:17">
      <c r="P103829" s="63"/>
      <c r="Q103829" s="63"/>
    </row>
    <row r="103830" spans="16:17">
      <c r="P103830" s="63"/>
      <c r="Q103830" s="63"/>
    </row>
    <row r="103831" spans="16:17">
      <c r="P103831" s="63"/>
      <c r="Q103831" s="63"/>
    </row>
    <row r="103832" spans="16:17">
      <c r="P103832" s="63"/>
      <c r="Q103832" s="63"/>
    </row>
    <row r="103833" spans="16:17">
      <c r="P103833" s="63"/>
      <c r="Q103833" s="63"/>
    </row>
    <row r="103834" spans="16:17">
      <c r="P103834" s="63"/>
      <c r="Q103834" s="63"/>
    </row>
    <row r="103835" spans="16:17">
      <c r="P103835" s="63"/>
      <c r="Q103835" s="63"/>
    </row>
    <row r="103836" spans="16:17">
      <c r="P103836" s="63"/>
      <c r="Q103836" s="63"/>
    </row>
    <row r="103837" spans="16:17">
      <c r="P103837" s="63"/>
      <c r="Q103837" s="63"/>
    </row>
    <row r="103838" spans="16:17">
      <c r="P103838" s="63"/>
      <c r="Q103838" s="63"/>
    </row>
    <row r="103839" spans="16:17">
      <c r="P103839" s="63"/>
      <c r="Q103839" s="63"/>
    </row>
    <row r="103840" spans="16:17">
      <c r="P103840" s="63"/>
      <c r="Q103840" s="63"/>
    </row>
    <row r="103841" spans="16:17">
      <c r="P103841" s="63"/>
      <c r="Q103841" s="63"/>
    </row>
    <row r="103842" spans="16:17">
      <c r="P103842" s="63"/>
      <c r="Q103842" s="63"/>
    </row>
    <row r="103843" spans="16:17">
      <c r="P103843" s="63"/>
      <c r="Q103843" s="63"/>
    </row>
    <row r="103844" spans="16:17">
      <c r="P103844" s="63"/>
      <c r="Q103844" s="63"/>
    </row>
    <row r="103845" spans="16:17">
      <c r="P103845" s="63"/>
      <c r="Q103845" s="63"/>
    </row>
    <row r="103846" spans="16:17">
      <c r="P103846" s="63"/>
      <c r="Q103846" s="63"/>
    </row>
    <row r="103847" spans="16:17">
      <c r="P103847" s="63"/>
      <c r="Q103847" s="63"/>
    </row>
    <row r="103848" spans="16:17">
      <c r="P103848" s="63"/>
      <c r="Q103848" s="63"/>
    </row>
    <row r="103849" spans="16:17">
      <c r="P103849" s="63"/>
      <c r="Q103849" s="63"/>
    </row>
    <row r="103850" spans="16:17">
      <c r="P103850" s="63"/>
      <c r="Q103850" s="63"/>
    </row>
    <row r="103851" spans="16:17">
      <c r="P103851" s="63"/>
      <c r="Q103851" s="63"/>
    </row>
    <row r="103852" spans="16:17">
      <c r="P103852" s="63"/>
      <c r="Q103852" s="63"/>
    </row>
    <row r="103853" spans="16:17">
      <c r="P103853" s="63"/>
      <c r="Q103853" s="63"/>
    </row>
    <row r="103854" spans="16:17">
      <c r="P103854" s="63"/>
      <c r="Q103854" s="63"/>
    </row>
    <row r="103855" spans="16:17">
      <c r="P103855" s="63"/>
      <c r="Q103855" s="63"/>
    </row>
    <row r="103856" spans="16:17">
      <c r="P103856" s="63"/>
      <c r="Q103856" s="63"/>
    </row>
    <row r="103857" spans="16:17">
      <c r="P103857" s="63"/>
      <c r="Q103857" s="63"/>
    </row>
    <row r="103858" spans="16:17">
      <c r="P103858" s="63"/>
      <c r="Q103858" s="63"/>
    </row>
    <row r="103859" spans="16:17">
      <c r="P103859" s="63"/>
      <c r="Q103859" s="63"/>
    </row>
    <row r="103860" spans="16:17">
      <c r="P103860" s="63"/>
      <c r="Q103860" s="63"/>
    </row>
    <row r="103861" spans="16:17">
      <c r="P103861" s="63"/>
      <c r="Q103861" s="63"/>
    </row>
    <row r="103862" spans="16:17">
      <c r="P103862" s="63"/>
      <c r="Q103862" s="63"/>
    </row>
    <row r="103863" spans="16:17">
      <c r="P103863" s="63"/>
      <c r="Q103863" s="63"/>
    </row>
    <row r="103864" spans="16:17">
      <c r="P103864" s="63"/>
      <c r="Q103864" s="63"/>
    </row>
    <row r="103865" spans="16:17">
      <c r="P103865" s="63"/>
      <c r="Q103865" s="63"/>
    </row>
    <row r="103866" spans="16:17">
      <c r="P103866" s="63"/>
      <c r="Q103866" s="63"/>
    </row>
    <row r="103867" spans="16:17">
      <c r="P103867" s="63"/>
      <c r="Q103867" s="63"/>
    </row>
    <row r="103868" spans="16:17">
      <c r="P103868" s="63"/>
      <c r="Q103868" s="63"/>
    </row>
    <row r="103869" spans="16:17">
      <c r="P103869" s="63"/>
      <c r="Q103869" s="63"/>
    </row>
    <row r="103870" spans="16:17">
      <c r="P103870" s="63"/>
      <c r="Q103870" s="63"/>
    </row>
    <row r="103871" spans="16:17">
      <c r="P103871" s="63"/>
      <c r="Q103871" s="63"/>
    </row>
    <row r="103872" spans="16:17">
      <c r="P103872" s="63"/>
      <c r="Q103872" s="63"/>
    </row>
    <row r="103873" spans="16:17">
      <c r="P103873" s="63"/>
      <c r="Q103873" s="63"/>
    </row>
    <row r="103874" spans="16:17">
      <c r="P103874" s="63"/>
      <c r="Q103874" s="63"/>
    </row>
    <row r="103875" spans="16:17">
      <c r="P103875" s="63"/>
      <c r="Q103875" s="63"/>
    </row>
    <row r="103876" spans="16:17">
      <c r="P103876" s="63"/>
      <c r="Q103876" s="63"/>
    </row>
    <row r="103877" spans="16:17">
      <c r="P103877" s="63"/>
      <c r="Q103877" s="63"/>
    </row>
    <row r="103878" spans="16:17">
      <c r="P103878" s="63"/>
      <c r="Q103878" s="63"/>
    </row>
    <row r="103879" spans="16:17">
      <c r="P103879" s="63"/>
      <c r="Q103879" s="63"/>
    </row>
    <row r="103880" spans="16:17">
      <c r="P103880" s="63"/>
      <c r="Q103880" s="63"/>
    </row>
    <row r="103881" spans="16:17">
      <c r="P103881" s="63"/>
      <c r="Q103881" s="63"/>
    </row>
    <row r="103882" spans="16:17">
      <c r="P103882" s="63"/>
      <c r="Q103882" s="63"/>
    </row>
    <row r="103883" spans="16:17">
      <c r="P103883" s="63"/>
      <c r="Q103883" s="63"/>
    </row>
    <row r="103884" spans="16:17">
      <c r="P103884" s="63"/>
      <c r="Q103884" s="63"/>
    </row>
    <row r="103885" spans="16:17">
      <c r="P103885" s="63"/>
      <c r="Q103885" s="63"/>
    </row>
    <row r="103886" spans="16:17">
      <c r="P103886" s="63"/>
      <c r="Q103886" s="63"/>
    </row>
    <row r="103887" spans="16:17">
      <c r="P103887" s="63"/>
      <c r="Q103887" s="63"/>
    </row>
    <row r="103888" spans="16:17">
      <c r="P103888" s="63"/>
      <c r="Q103888" s="63"/>
    </row>
    <row r="103889" spans="16:17">
      <c r="P103889" s="63"/>
      <c r="Q103889" s="63"/>
    </row>
    <row r="103890" spans="16:17">
      <c r="P103890" s="63"/>
      <c r="Q103890" s="63"/>
    </row>
    <row r="103891" spans="16:17">
      <c r="P103891" s="63"/>
      <c r="Q103891" s="63"/>
    </row>
    <row r="103892" spans="16:17">
      <c r="P103892" s="63"/>
      <c r="Q103892" s="63"/>
    </row>
    <row r="103893" spans="16:17">
      <c r="P103893" s="63"/>
      <c r="Q103893" s="63"/>
    </row>
    <row r="103894" spans="16:17">
      <c r="P103894" s="63"/>
      <c r="Q103894" s="63"/>
    </row>
    <row r="103895" spans="16:17">
      <c r="P103895" s="63"/>
      <c r="Q103895" s="63"/>
    </row>
    <row r="103896" spans="16:17">
      <c r="P103896" s="63"/>
      <c r="Q103896" s="63"/>
    </row>
    <row r="103897" spans="16:17">
      <c r="P103897" s="63"/>
      <c r="Q103897" s="63"/>
    </row>
    <row r="103898" spans="16:17">
      <c r="P103898" s="63"/>
      <c r="Q103898" s="63"/>
    </row>
    <row r="103899" spans="16:17">
      <c r="P103899" s="63"/>
      <c r="Q103899" s="63"/>
    </row>
    <row r="103900" spans="16:17">
      <c r="P103900" s="63"/>
      <c r="Q103900" s="63"/>
    </row>
    <row r="103901" spans="16:17">
      <c r="P103901" s="63"/>
      <c r="Q103901" s="63"/>
    </row>
    <row r="103902" spans="16:17">
      <c r="P103902" s="63"/>
      <c r="Q103902" s="63"/>
    </row>
    <row r="103903" spans="16:17">
      <c r="P103903" s="63"/>
      <c r="Q103903" s="63"/>
    </row>
    <row r="103904" spans="16:17">
      <c r="P103904" s="63"/>
      <c r="Q103904" s="63"/>
    </row>
    <row r="103905" spans="16:17">
      <c r="P103905" s="63"/>
      <c r="Q103905" s="63"/>
    </row>
    <row r="103906" spans="16:17">
      <c r="P103906" s="63"/>
      <c r="Q103906" s="63"/>
    </row>
    <row r="103907" spans="16:17">
      <c r="P103907" s="63"/>
      <c r="Q103907" s="63"/>
    </row>
    <row r="103908" spans="16:17">
      <c r="P103908" s="63"/>
      <c r="Q103908" s="63"/>
    </row>
    <row r="103909" spans="16:17">
      <c r="P103909" s="63"/>
      <c r="Q103909" s="63"/>
    </row>
    <row r="103910" spans="16:17">
      <c r="P103910" s="63"/>
      <c r="Q103910" s="63"/>
    </row>
    <row r="103911" spans="16:17">
      <c r="P103911" s="63"/>
      <c r="Q103911" s="63"/>
    </row>
    <row r="103912" spans="16:17">
      <c r="P103912" s="63"/>
      <c r="Q103912" s="63"/>
    </row>
    <row r="103913" spans="16:17">
      <c r="P103913" s="63"/>
      <c r="Q103913" s="63"/>
    </row>
    <row r="103914" spans="16:17">
      <c r="P103914" s="63"/>
      <c r="Q103914" s="63"/>
    </row>
    <row r="103915" spans="16:17">
      <c r="P103915" s="63"/>
      <c r="Q103915" s="63"/>
    </row>
    <row r="103916" spans="16:17">
      <c r="P103916" s="63"/>
      <c r="Q103916" s="63"/>
    </row>
    <row r="103917" spans="16:17">
      <c r="P103917" s="63"/>
      <c r="Q103917" s="63"/>
    </row>
    <row r="103918" spans="16:17">
      <c r="P103918" s="63"/>
      <c r="Q103918" s="63"/>
    </row>
    <row r="103919" spans="16:17">
      <c r="P103919" s="63"/>
      <c r="Q103919" s="63"/>
    </row>
    <row r="103920" spans="16:17">
      <c r="P103920" s="63"/>
      <c r="Q103920" s="63"/>
    </row>
    <row r="103921" spans="16:17">
      <c r="P103921" s="63"/>
      <c r="Q103921" s="63"/>
    </row>
    <row r="103922" spans="16:17">
      <c r="P103922" s="63"/>
      <c r="Q103922" s="63"/>
    </row>
    <row r="103923" spans="16:17">
      <c r="P103923" s="63"/>
      <c r="Q103923" s="63"/>
    </row>
    <row r="103924" spans="16:17">
      <c r="P103924" s="63"/>
      <c r="Q103924" s="63"/>
    </row>
    <row r="103925" spans="16:17">
      <c r="P103925" s="63"/>
      <c r="Q103925" s="63"/>
    </row>
    <row r="103926" spans="16:17">
      <c r="P103926" s="63"/>
      <c r="Q103926" s="63"/>
    </row>
    <row r="103927" spans="16:17">
      <c r="P103927" s="63"/>
      <c r="Q103927" s="63"/>
    </row>
    <row r="103928" spans="16:17">
      <c r="P103928" s="63"/>
      <c r="Q103928" s="63"/>
    </row>
    <row r="103929" spans="16:17">
      <c r="P103929" s="63"/>
      <c r="Q103929" s="63"/>
    </row>
    <row r="103930" spans="16:17">
      <c r="P103930" s="63"/>
      <c r="Q103930" s="63"/>
    </row>
    <row r="103931" spans="16:17">
      <c r="P103931" s="63"/>
      <c r="Q103931" s="63"/>
    </row>
    <row r="103932" spans="16:17">
      <c r="P103932" s="63"/>
      <c r="Q103932" s="63"/>
    </row>
    <row r="103933" spans="16:17">
      <c r="P103933" s="63"/>
      <c r="Q103933" s="63"/>
    </row>
    <row r="103934" spans="16:17">
      <c r="P103934" s="63"/>
      <c r="Q103934" s="63"/>
    </row>
    <row r="103935" spans="16:17">
      <c r="P103935" s="63"/>
      <c r="Q103935" s="63"/>
    </row>
    <row r="103936" spans="16:17">
      <c r="P103936" s="63"/>
      <c r="Q103936" s="63"/>
    </row>
    <row r="103937" spans="16:17">
      <c r="P103937" s="63"/>
      <c r="Q103937" s="63"/>
    </row>
    <row r="103938" spans="16:17">
      <c r="P103938" s="63"/>
      <c r="Q103938" s="63"/>
    </row>
    <row r="103939" spans="16:17">
      <c r="P103939" s="63"/>
      <c r="Q103939" s="63"/>
    </row>
    <row r="103940" spans="16:17">
      <c r="P103940" s="63"/>
      <c r="Q103940" s="63"/>
    </row>
    <row r="103941" spans="16:17">
      <c r="P103941" s="63"/>
      <c r="Q103941" s="63"/>
    </row>
    <row r="103942" spans="16:17">
      <c r="P103942" s="63"/>
      <c r="Q103942" s="63"/>
    </row>
    <row r="103943" spans="16:17">
      <c r="P103943" s="63"/>
      <c r="Q103943" s="63"/>
    </row>
    <row r="103944" spans="16:17">
      <c r="P103944" s="63"/>
      <c r="Q103944" s="63"/>
    </row>
    <row r="103945" spans="16:17">
      <c r="P103945" s="63"/>
      <c r="Q103945" s="63"/>
    </row>
    <row r="103946" spans="16:17">
      <c r="P103946" s="63"/>
      <c r="Q103946" s="63"/>
    </row>
    <row r="103947" spans="16:17">
      <c r="P103947" s="63"/>
      <c r="Q103947" s="63"/>
    </row>
    <row r="103948" spans="16:17">
      <c r="P103948" s="63"/>
      <c r="Q103948" s="63"/>
    </row>
    <row r="103949" spans="16:17">
      <c r="P103949" s="63"/>
      <c r="Q103949" s="63"/>
    </row>
    <row r="103950" spans="16:17">
      <c r="P103950" s="63"/>
      <c r="Q103950" s="63"/>
    </row>
    <row r="103951" spans="16:17">
      <c r="P103951" s="63"/>
      <c r="Q103951" s="63"/>
    </row>
    <row r="103952" spans="16:17">
      <c r="P103952" s="63"/>
      <c r="Q103952" s="63"/>
    </row>
    <row r="103953" spans="16:17">
      <c r="P103953" s="63"/>
      <c r="Q103953" s="63"/>
    </row>
    <row r="103954" spans="16:17">
      <c r="P103954" s="63"/>
      <c r="Q103954" s="63"/>
    </row>
    <row r="103955" spans="16:17">
      <c r="P103955" s="63"/>
      <c r="Q103955" s="63"/>
    </row>
    <row r="103956" spans="16:17">
      <c r="P103956" s="63"/>
      <c r="Q103956" s="63"/>
    </row>
    <row r="103957" spans="16:17">
      <c r="P103957" s="63"/>
      <c r="Q103957" s="63"/>
    </row>
    <row r="103958" spans="16:17">
      <c r="P103958" s="63"/>
      <c r="Q103958" s="63"/>
    </row>
    <row r="103959" spans="16:17">
      <c r="P103959" s="63"/>
      <c r="Q103959" s="63"/>
    </row>
    <row r="103960" spans="16:17">
      <c r="P103960" s="63"/>
      <c r="Q103960" s="63"/>
    </row>
    <row r="103961" spans="16:17">
      <c r="P103961" s="63"/>
      <c r="Q103961" s="63"/>
    </row>
    <row r="103962" spans="16:17">
      <c r="P103962" s="63"/>
      <c r="Q103962" s="63"/>
    </row>
    <row r="103963" spans="16:17">
      <c r="P103963" s="63"/>
      <c r="Q103963" s="63"/>
    </row>
    <row r="103964" spans="16:17">
      <c r="P103964" s="63"/>
      <c r="Q103964" s="63"/>
    </row>
    <row r="103965" spans="16:17">
      <c r="P103965" s="63"/>
      <c r="Q103965" s="63"/>
    </row>
    <row r="103966" spans="16:17">
      <c r="P103966" s="63"/>
      <c r="Q103966" s="63"/>
    </row>
    <row r="103967" spans="16:17">
      <c r="P103967" s="63"/>
      <c r="Q103967" s="63"/>
    </row>
    <row r="103968" spans="16:17">
      <c r="P103968" s="63"/>
      <c r="Q103968" s="63"/>
    </row>
    <row r="103969" spans="16:17">
      <c r="P103969" s="63"/>
      <c r="Q103969" s="63"/>
    </row>
    <row r="103970" spans="16:17">
      <c r="P103970" s="63"/>
      <c r="Q103970" s="63"/>
    </row>
    <row r="103971" spans="16:17">
      <c r="P103971" s="63"/>
      <c r="Q103971" s="63"/>
    </row>
    <row r="103972" spans="16:17">
      <c r="P103972" s="63"/>
      <c r="Q103972" s="63"/>
    </row>
    <row r="103973" spans="16:17">
      <c r="P103973" s="63"/>
      <c r="Q103973" s="63"/>
    </row>
    <row r="103974" spans="16:17">
      <c r="P103974" s="63"/>
      <c r="Q103974" s="63"/>
    </row>
    <row r="103975" spans="16:17">
      <c r="P103975" s="63"/>
      <c r="Q103975" s="63"/>
    </row>
    <row r="103976" spans="16:17">
      <c r="P103976" s="63"/>
      <c r="Q103976" s="63"/>
    </row>
    <row r="103977" spans="16:17">
      <c r="P103977" s="63"/>
      <c r="Q103977" s="63"/>
    </row>
    <row r="103978" spans="16:17">
      <c r="P103978" s="63"/>
      <c r="Q103978" s="63"/>
    </row>
    <row r="103979" spans="16:17">
      <c r="P103979" s="63"/>
      <c r="Q103979" s="63"/>
    </row>
    <row r="103980" spans="16:17">
      <c r="P103980" s="63"/>
      <c r="Q103980" s="63"/>
    </row>
    <row r="103981" spans="16:17">
      <c r="P103981" s="63"/>
      <c r="Q103981" s="63"/>
    </row>
    <row r="103982" spans="16:17">
      <c r="P103982" s="63"/>
      <c r="Q103982" s="63"/>
    </row>
    <row r="103983" spans="16:17">
      <c r="P103983" s="63"/>
      <c r="Q103983" s="63"/>
    </row>
    <row r="103984" spans="16:17">
      <c r="P103984" s="63"/>
      <c r="Q103984" s="63"/>
    </row>
    <row r="103985" spans="16:17">
      <c r="P103985" s="63"/>
      <c r="Q103985" s="63"/>
    </row>
    <row r="103986" spans="16:17">
      <c r="P103986" s="63"/>
      <c r="Q103986" s="63"/>
    </row>
    <row r="103987" spans="16:17">
      <c r="P103987" s="63"/>
      <c r="Q103987" s="63"/>
    </row>
    <row r="103988" spans="16:17">
      <c r="P103988" s="63"/>
      <c r="Q103988" s="63"/>
    </row>
    <row r="103989" spans="16:17">
      <c r="P103989" s="63"/>
      <c r="Q103989" s="63"/>
    </row>
    <row r="103990" spans="16:17">
      <c r="P103990" s="63"/>
      <c r="Q103990" s="63"/>
    </row>
    <row r="103991" spans="16:17">
      <c r="P103991" s="63"/>
      <c r="Q103991" s="63"/>
    </row>
    <row r="103992" spans="16:17">
      <c r="P103992" s="63"/>
      <c r="Q103992" s="63"/>
    </row>
    <row r="103993" spans="16:17">
      <c r="P103993" s="63"/>
      <c r="Q103993" s="63"/>
    </row>
    <row r="103994" spans="16:17">
      <c r="P103994" s="63"/>
      <c r="Q103994" s="63"/>
    </row>
    <row r="103995" spans="16:17">
      <c r="P103995" s="63"/>
      <c r="Q103995" s="63"/>
    </row>
    <row r="103996" spans="16:17">
      <c r="P103996" s="63"/>
      <c r="Q103996" s="63"/>
    </row>
    <row r="103997" spans="16:17">
      <c r="P103997" s="63"/>
      <c r="Q103997" s="63"/>
    </row>
    <row r="103998" spans="16:17">
      <c r="P103998" s="63"/>
      <c r="Q103998" s="63"/>
    </row>
    <row r="103999" spans="16:17">
      <c r="P103999" s="63"/>
      <c r="Q103999" s="63"/>
    </row>
    <row r="104000" spans="16:17">
      <c r="P104000" s="63"/>
      <c r="Q104000" s="63"/>
    </row>
    <row r="104001" spans="16:17">
      <c r="P104001" s="63"/>
      <c r="Q104001" s="63"/>
    </row>
    <row r="104002" spans="16:17">
      <c r="P104002" s="63"/>
      <c r="Q104002" s="63"/>
    </row>
    <row r="104003" spans="16:17">
      <c r="P104003" s="63"/>
      <c r="Q104003" s="63"/>
    </row>
    <row r="104004" spans="16:17">
      <c r="P104004" s="63"/>
      <c r="Q104004" s="63"/>
    </row>
    <row r="104005" spans="16:17">
      <c r="P104005" s="63"/>
      <c r="Q104005" s="63"/>
    </row>
    <row r="104006" spans="16:17">
      <c r="P104006" s="63"/>
      <c r="Q104006" s="63"/>
    </row>
    <row r="104007" spans="16:17">
      <c r="P104007" s="63"/>
      <c r="Q104007" s="63"/>
    </row>
    <row r="104008" spans="16:17">
      <c r="P104008" s="63"/>
      <c r="Q104008" s="63"/>
    </row>
    <row r="104009" spans="16:17">
      <c r="P104009" s="63"/>
      <c r="Q104009" s="63"/>
    </row>
    <row r="104010" spans="16:17">
      <c r="P104010" s="63"/>
      <c r="Q104010" s="63"/>
    </row>
    <row r="104011" spans="16:17">
      <c r="P104011" s="63"/>
      <c r="Q104011" s="63"/>
    </row>
    <row r="104012" spans="16:17">
      <c r="P104012" s="63"/>
      <c r="Q104012" s="63"/>
    </row>
    <row r="104013" spans="16:17">
      <c r="P104013" s="63"/>
      <c r="Q104013" s="63"/>
    </row>
    <row r="104014" spans="16:17">
      <c r="P104014" s="63"/>
      <c r="Q104014" s="63"/>
    </row>
    <row r="104015" spans="16:17">
      <c r="P104015" s="63"/>
      <c r="Q104015" s="63"/>
    </row>
    <row r="104016" spans="16:17">
      <c r="P104016" s="63"/>
      <c r="Q104016" s="63"/>
    </row>
    <row r="104017" spans="16:17">
      <c r="P104017" s="63"/>
      <c r="Q104017" s="63"/>
    </row>
    <row r="104018" spans="16:17">
      <c r="P104018" s="63"/>
      <c r="Q104018" s="63"/>
    </row>
    <row r="104019" spans="16:17">
      <c r="P104019" s="63"/>
      <c r="Q104019" s="63"/>
    </row>
    <row r="104020" spans="16:17">
      <c r="P104020" s="63"/>
      <c r="Q104020" s="63"/>
    </row>
    <row r="104021" spans="16:17">
      <c r="P104021" s="63"/>
      <c r="Q104021" s="63"/>
    </row>
    <row r="104022" spans="16:17">
      <c r="P104022" s="63"/>
      <c r="Q104022" s="63"/>
    </row>
    <row r="104023" spans="16:17">
      <c r="P104023" s="63"/>
      <c r="Q104023" s="63"/>
    </row>
    <row r="104024" spans="16:17">
      <c r="P104024" s="63"/>
      <c r="Q104024" s="63"/>
    </row>
    <row r="104025" spans="16:17">
      <c r="P104025" s="63"/>
      <c r="Q104025" s="63"/>
    </row>
    <row r="104026" spans="16:17">
      <c r="P104026" s="63"/>
      <c r="Q104026" s="63"/>
    </row>
    <row r="104027" spans="16:17">
      <c r="P104027" s="63"/>
      <c r="Q104027" s="63"/>
    </row>
    <row r="104028" spans="16:17">
      <c r="P104028" s="63"/>
      <c r="Q104028" s="63"/>
    </row>
    <row r="104029" spans="16:17">
      <c r="P104029" s="63"/>
      <c r="Q104029" s="63"/>
    </row>
    <row r="104030" spans="16:17">
      <c r="P104030" s="63"/>
      <c r="Q104030" s="63"/>
    </row>
    <row r="104031" spans="16:17">
      <c r="P104031" s="63"/>
      <c r="Q104031" s="63"/>
    </row>
    <row r="104032" spans="16:17">
      <c r="P104032" s="63"/>
      <c r="Q104032" s="63"/>
    </row>
    <row r="104033" spans="16:17">
      <c r="P104033" s="63"/>
      <c r="Q104033" s="63"/>
    </row>
    <row r="104034" spans="16:17">
      <c r="P104034" s="63"/>
      <c r="Q104034" s="63"/>
    </row>
    <row r="104035" spans="16:17">
      <c r="P104035" s="63"/>
      <c r="Q104035" s="63"/>
    </row>
    <row r="104036" spans="16:17">
      <c r="P104036" s="63"/>
      <c r="Q104036" s="63"/>
    </row>
    <row r="104037" spans="16:17">
      <c r="P104037" s="63"/>
      <c r="Q104037" s="63"/>
    </row>
    <row r="104038" spans="16:17">
      <c r="P104038" s="63"/>
      <c r="Q104038" s="63"/>
    </row>
    <row r="104039" spans="16:17">
      <c r="P104039" s="63"/>
      <c r="Q104039" s="63"/>
    </row>
    <row r="104040" spans="16:17">
      <c r="P104040" s="63"/>
      <c r="Q104040" s="63"/>
    </row>
    <row r="104041" spans="16:17">
      <c r="P104041" s="63"/>
      <c r="Q104041" s="63"/>
    </row>
    <row r="104042" spans="16:17">
      <c r="P104042" s="63"/>
      <c r="Q104042" s="63"/>
    </row>
    <row r="104043" spans="16:17">
      <c r="P104043" s="63"/>
      <c r="Q104043" s="63"/>
    </row>
    <row r="104044" spans="16:17">
      <c r="P104044" s="63"/>
      <c r="Q104044" s="63"/>
    </row>
    <row r="104045" spans="16:17">
      <c r="P104045" s="63"/>
      <c r="Q104045" s="63"/>
    </row>
    <row r="104046" spans="16:17">
      <c r="P104046" s="63"/>
      <c r="Q104046" s="63"/>
    </row>
    <row r="104047" spans="16:17">
      <c r="P104047" s="63"/>
      <c r="Q104047" s="63"/>
    </row>
    <row r="104048" spans="16:17">
      <c r="P104048" s="63"/>
      <c r="Q104048" s="63"/>
    </row>
    <row r="104049" spans="16:17">
      <c r="P104049" s="63"/>
      <c r="Q104049" s="63"/>
    </row>
    <row r="104050" spans="16:17">
      <c r="P104050" s="63"/>
      <c r="Q104050" s="63"/>
    </row>
    <row r="104051" spans="16:17">
      <c r="P104051" s="63"/>
      <c r="Q104051" s="63"/>
    </row>
    <row r="104052" spans="16:17">
      <c r="P104052" s="63"/>
      <c r="Q104052" s="63"/>
    </row>
    <row r="104053" spans="16:17">
      <c r="P104053" s="63"/>
      <c r="Q104053" s="63"/>
    </row>
    <row r="104054" spans="16:17">
      <c r="P104054" s="63"/>
      <c r="Q104054" s="63"/>
    </row>
    <row r="104055" spans="16:17">
      <c r="P104055" s="63"/>
      <c r="Q104055" s="63"/>
    </row>
    <row r="104056" spans="16:17">
      <c r="P104056" s="63"/>
      <c r="Q104056" s="63"/>
    </row>
    <row r="104057" spans="16:17">
      <c r="P104057" s="63"/>
      <c r="Q104057" s="63"/>
    </row>
    <row r="104058" spans="16:17">
      <c r="P104058" s="63"/>
      <c r="Q104058" s="63"/>
    </row>
    <row r="104059" spans="16:17">
      <c r="P104059" s="63"/>
      <c r="Q104059" s="63"/>
    </row>
    <row r="104060" spans="16:17">
      <c r="P104060" s="63"/>
      <c r="Q104060" s="63"/>
    </row>
    <row r="104061" spans="16:17">
      <c r="P104061" s="63"/>
      <c r="Q104061" s="63"/>
    </row>
    <row r="104062" spans="16:17">
      <c r="P104062" s="63"/>
      <c r="Q104062" s="63"/>
    </row>
    <row r="104063" spans="16:17">
      <c r="P104063" s="63"/>
      <c r="Q104063" s="63"/>
    </row>
    <row r="104064" spans="16:17">
      <c r="P104064" s="63"/>
      <c r="Q104064" s="63"/>
    </row>
    <row r="104065" spans="16:17">
      <c r="P104065" s="63"/>
      <c r="Q104065" s="63"/>
    </row>
    <row r="104066" spans="16:17">
      <c r="P104066" s="63"/>
      <c r="Q104066" s="63"/>
    </row>
    <row r="104067" spans="16:17">
      <c r="P104067" s="63"/>
      <c r="Q104067" s="63"/>
    </row>
    <row r="104068" spans="16:17">
      <c r="P104068" s="63"/>
      <c r="Q104068" s="63"/>
    </row>
    <row r="104069" spans="16:17">
      <c r="P104069" s="63"/>
      <c r="Q104069" s="63"/>
    </row>
    <row r="104070" spans="16:17">
      <c r="P104070" s="63"/>
      <c r="Q104070" s="63"/>
    </row>
    <row r="104071" spans="16:17">
      <c r="P104071" s="63"/>
      <c r="Q104071" s="63"/>
    </row>
    <row r="104072" spans="16:17">
      <c r="P104072" s="63"/>
      <c r="Q104072" s="63"/>
    </row>
    <row r="104073" spans="16:17">
      <c r="P104073" s="63"/>
      <c r="Q104073" s="63"/>
    </row>
    <row r="104074" spans="16:17">
      <c r="P104074" s="63"/>
      <c r="Q104074" s="63"/>
    </row>
    <row r="104075" spans="16:17">
      <c r="P104075" s="63"/>
      <c r="Q104075" s="63"/>
    </row>
    <row r="104076" spans="16:17">
      <c r="P104076" s="63"/>
      <c r="Q104076" s="63"/>
    </row>
    <row r="104077" spans="16:17">
      <c r="P104077" s="63"/>
      <c r="Q104077" s="63"/>
    </row>
    <row r="104078" spans="16:17">
      <c r="P104078" s="63"/>
      <c r="Q104078" s="63"/>
    </row>
    <row r="104079" spans="16:17">
      <c r="P104079" s="63"/>
      <c r="Q104079" s="63"/>
    </row>
    <row r="104080" spans="16:17">
      <c r="P104080" s="63"/>
      <c r="Q104080" s="63"/>
    </row>
    <row r="104081" spans="16:17">
      <c r="P104081" s="63"/>
      <c r="Q104081" s="63"/>
    </row>
    <row r="104082" spans="16:17">
      <c r="P104082" s="63"/>
      <c r="Q104082" s="63"/>
    </row>
    <row r="104083" spans="16:17">
      <c r="P104083" s="63"/>
      <c r="Q104083" s="63"/>
    </row>
    <row r="104084" spans="16:17">
      <c r="P104084" s="63"/>
      <c r="Q104084" s="63"/>
    </row>
    <row r="104085" spans="16:17">
      <c r="P104085" s="63"/>
      <c r="Q104085" s="63"/>
    </row>
    <row r="104086" spans="16:17">
      <c r="P104086" s="63"/>
      <c r="Q104086" s="63"/>
    </row>
    <row r="104087" spans="16:17">
      <c r="P104087" s="63"/>
      <c r="Q104087" s="63"/>
    </row>
    <row r="104088" spans="16:17">
      <c r="P104088" s="63"/>
      <c r="Q104088" s="63"/>
    </row>
    <row r="104089" spans="16:17">
      <c r="P104089" s="63"/>
      <c r="Q104089" s="63"/>
    </row>
    <row r="104090" spans="16:17">
      <c r="P104090" s="63"/>
      <c r="Q104090" s="63"/>
    </row>
    <row r="104091" spans="16:17">
      <c r="P104091" s="63"/>
      <c r="Q104091" s="63"/>
    </row>
    <row r="104092" spans="16:17">
      <c r="P104092" s="63"/>
      <c r="Q104092" s="63"/>
    </row>
    <row r="104093" spans="16:17">
      <c r="P104093" s="63"/>
      <c r="Q104093" s="63"/>
    </row>
    <row r="104094" spans="16:17">
      <c r="P104094" s="63"/>
      <c r="Q104094" s="63"/>
    </row>
    <row r="104095" spans="16:17">
      <c r="P104095" s="63"/>
      <c r="Q104095" s="63"/>
    </row>
    <row r="104096" spans="16:17">
      <c r="P104096" s="63"/>
      <c r="Q104096" s="63"/>
    </row>
    <row r="104097" spans="16:17">
      <c r="P104097" s="63"/>
      <c r="Q104097" s="63"/>
    </row>
    <row r="104098" spans="16:17">
      <c r="P104098" s="63"/>
      <c r="Q104098" s="63"/>
    </row>
    <row r="104099" spans="16:17">
      <c r="P104099" s="63"/>
      <c r="Q104099" s="63"/>
    </row>
    <row r="104100" spans="16:17">
      <c r="P104100" s="63"/>
      <c r="Q104100" s="63"/>
    </row>
    <row r="104101" spans="16:17">
      <c r="P104101" s="63"/>
      <c r="Q104101" s="63"/>
    </row>
    <row r="104102" spans="16:17">
      <c r="P104102" s="63"/>
      <c r="Q104102" s="63"/>
    </row>
    <row r="104103" spans="16:17">
      <c r="P104103" s="63"/>
      <c r="Q104103" s="63"/>
    </row>
    <row r="104104" spans="16:17">
      <c r="P104104" s="63"/>
      <c r="Q104104" s="63"/>
    </row>
    <row r="104105" spans="16:17">
      <c r="P104105" s="63"/>
      <c r="Q104105" s="63"/>
    </row>
    <row r="104106" spans="16:17">
      <c r="P104106" s="63"/>
      <c r="Q104106" s="63"/>
    </row>
    <row r="104107" spans="16:17">
      <c r="P104107" s="63"/>
      <c r="Q104107" s="63"/>
    </row>
    <row r="104108" spans="16:17">
      <c r="P104108" s="63"/>
      <c r="Q104108" s="63"/>
    </row>
    <row r="104109" spans="16:17">
      <c r="P104109" s="63"/>
      <c r="Q104109" s="63"/>
    </row>
    <row r="104110" spans="16:17">
      <c r="P104110" s="63"/>
      <c r="Q104110" s="63"/>
    </row>
    <row r="104111" spans="16:17">
      <c r="P104111" s="63"/>
      <c r="Q104111" s="63"/>
    </row>
    <row r="104112" spans="16:17">
      <c r="P104112" s="63"/>
      <c r="Q104112" s="63"/>
    </row>
    <row r="104113" spans="16:17">
      <c r="P104113" s="63"/>
      <c r="Q104113" s="63"/>
    </row>
    <row r="104114" spans="16:17">
      <c r="P104114" s="63"/>
      <c r="Q104114" s="63"/>
    </row>
    <row r="104115" spans="16:17">
      <c r="P104115" s="63"/>
      <c r="Q104115" s="63"/>
    </row>
    <row r="104116" spans="16:17">
      <c r="P104116" s="63"/>
      <c r="Q104116" s="63"/>
    </row>
    <row r="104117" spans="16:17">
      <c r="P104117" s="63"/>
      <c r="Q104117" s="63"/>
    </row>
    <row r="104118" spans="16:17">
      <c r="P104118" s="63"/>
      <c r="Q104118" s="63"/>
    </row>
    <row r="104119" spans="16:17">
      <c r="P104119" s="63"/>
      <c r="Q104119" s="63"/>
    </row>
    <row r="104120" spans="16:17">
      <c r="P104120" s="63"/>
      <c r="Q104120" s="63"/>
    </row>
    <row r="104121" spans="16:17">
      <c r="P104121" s="63"/>
      <c r="Q104121" s="63"/>
    </row>
    <row r="104122" spans="16:17">
      <c r="P104122" s="63"/>
      <c r="Q104122" s="63"/>
    </row>
    <row r="104123" spans="16:17">
      <c r="P104123" s="63"/>
      <c r="Q104123" s="63"/>
    </row>
    <row r="104124" spans="16:17">
      <c r="P104124" s="63"/>
      <c r="Q104124" s="63"/>
    </row>
    <row r="104125" spans="16:17">
      <c r="P104125" s="63"/>
      <c r="Q104125" s="63"/>
    </row>
    <row r="104126" spans="16:17">
      <c r="P104126" s="63"/>
      <c r="Q104126" s="63"/>
    </row>
    <row r="104127" spans="16:17">
      <c r="P104127" s="63"/>
      <c r="Q104127" s="63"/>
    </row>
    <row r="104128" spans="16:17">
      <c r="P104128" s="63"/>
      <c r="Q104128" s="63"/>
    </row>
    <row r="104129" spans="16:17">
      <c r="P104129" s="63"/>
      <c r="Q104129" s="63"/>
    </row>
    <row r="104130" spans="16:17">
      <c r="P104130" s="63"/>
      <c r="Q104130" s="63"/>
    </row>
    <row r="104131" spans="16:17">
      <c r="P104131" s="63"/>
      <c r="Q104131" s="63"/>
    </row>
    <row r="104132" spans="16:17">
      <c r="P104132" s="63"/>
      <c r="Q104132" s="63"/>
    </row>
    <row r="104133" spans="16:17">
      <c r="P104133" s="63"/>
      <c r="Q104133" s="63"/>
    </row>
    <row r="104134" spans="16:17">
      <c r="P104134" s="63"/>
      <c r="Q104134" s="63"/>
    </row>
    <row r="104135" spans="16:17">
      <c r="P104135" s="63"/>
      <c r="Q104135" s="63"/>
    </row>
    <row r="104136" spans="16:17">
      <c r="P104136" s="63"/>
      <c r="Q104136" s="63"/>
    </row>
    <row r="104137" spans="16:17">
      <c r="P104137" s="63"/>
      <c r="Q104137" s="63"/>
    </row>
    <row r="104138" spans="16:17">
      <c r="P104138" s="63"/>
      <c r="Q104138" s="63"/>
    </row>
    <row r="104139" spans="16:17">
      <c r="P104139" s="63"/>
      <c r="Q104139" s="63"/>
    </row>
    <row r="104140" spans="16:17">
      <c r="P104140" s="63"/>
      <c r="Q104140" s="63"/>
    </row>
    <row r="104141" spans="16:17">
      <c r="P104141" s="63"/>
      <c r="Q104141" s="63"/>
    </row>
    <row r="104142" spans="16:17">
      <c r="P104142" s="63"/>
      <c r="Q104142" s="63"/>
    </row>
    <row r="104143" spans="16:17">
      <c r="P104143" s="63"/>
      <c r="Q104143" s="63"/>
    </row>
    <row r="104144" spans="16:17">
      <c r="P104144" s="63"/>
      <c r="Q104144" s="63"/>
    </row>
    <row r="104145" spans="16:17">
      <c r="P104145" s="63"/>
      <c r="Q104145" s="63"/>
    </row>
    <row r="104146" spans="16:17">
      <c r="P104146" s="63"/>
      <c r="Q104146" s="63"/>
    </row>
    <row r="104147" spans="16:17">
      <c r="P104147" s="63"/>
      <c r="Q104147" s="63"/>
    </row>
    <row r="104148" spans="16:17">
      <c r="P104148" s="63"/>
      <c r="Q104148" s="63"/>
    </row>
    <row r="104149" spans="16:17">
      <c r="P104149" s="63"/>
      <c r="Q104149" s="63"/>
    </row>
    <row r="104150" spans="16:17">
      <c r="P104150" s="63"/>
      <c r="Q104150" s="63"/>
    </row>
    <row r="104151" spans="16:17">
      <c r="P104151" s="63"/>
      <c r="Q104151" s="63"/>
    </row>
    <row r="104152" spans="16:17">
      <c r="P104152" s="63"/>
      <c r="Q104152" s="63"/>
    </row>
    <row r="104153" spans="16:17">
      <c r="P104153" s="63"/>
      <c r="Q104153" s="63"/>
    </row>
    <row r="104154" spans="16:17">
      <c r="P104154" s="63"/>
      <c r="Q104154" s="63"/>
    </row>
    <row r="104155" spans="16:17">
      <c r="P104155" s="63"/>
      <c r="Q104155" s="63"/>
    </row>
    <row r="104156" spans="16:17">
      <c r="P104156" s="63"/>
      <c r="Q104156" s="63"/>
    </row>
    <row r="104157" spans="16:17">
      <c r="P104157" s="63"/>
      <c r="Q104157" s="63"/>
    </row>
    <row r="104158" spans="16:17">
      <c r="P104158" s="63"/>
      <c r="Q104158" s="63"/>
    </row>
    <row r="104159" spans="16:17">
      <c r="P104159" s="63"/>
      <c r="Q104159" s="63"/>
    </row>
    <row r="104160" spans="16:17">
      <c r="P104160" s="63"/>
      <c r="Q104160" s="63"/>
    </row>
    <row r="104161" spans="16:17">
      <c r="P104161" s="63"/>
      <c r="Q104161" s="63"/>
    </row>
    <row r="104162" spans="16:17">
      <c r="P104162" s="63"/>
      <c r="Q104162" s="63"/>
    </row>
    <row r="104163" spans="16:17">
      <c r="P104163" s="63"/>
      <c r="Q104163" s="63"/>
    </row>
    <row r="104164" spans="16:17">
      <c r="P104164" s="63"/>
      <c r="Q104164" s="63"/>
    </row>
    <row r="104165" spans="16:17">
      <c r="P104165" s="63"/>
      <c r="Q104165" s="63"/>
    </row>
    <row r="104166" spans="16:17">
      <c r="P104166" s="63"/>
      <c r="Q104166" s="63"/>
    </row>
    <row r="104167" spans="16:17">
      <c r="P104167" s="63"/>
      <c r="Q104167" s="63"/>
    </row>
    <row r="104168" spans="16:17">
      <c r="P104168" s="63"/>
      <c r="Q104168" s="63"/>
    </row>
    <row r="104169" spans="16:17">
      <c r="P104169" s="63"/>
      <c r="Q104169" s="63"/>
    </row>
    <row r="104170" spans="16:17">
      <c r="P104170" s="63"/>
      <c r="Q104170" s="63"/>
    </row>
    <row r="104171" spans="16:17">
      <c r="P104171" s="63"/>
      <c r="Q104171" s="63"/>
    </row>
    <row r="104172" spans="16:17">
      <c r="P104172" s="63"/>
      <c r="Q104172" s="63"/>
    </row>
    <row r="104173" spans="16:17">
      <c r="P104173" s="63"/>
      <c r="Q104173" s="63"/>
    </row>
    <row r="104174" spans="16:17">
      <c r="P104174" s="63"/>
      <c r="Q104174" s="63"/>
    </row>
    <row r="104175" spans="16:17">
      <c r="P104175" s="63"/>
      <c r="Q104175" s="63"/>
    </row>
    <row r="104176" spans="16:17">
      <c r="P104176" s="63"/>
      <c r="Q104176" s="63"/>
    </row>
    <row r="104177" spans="16:17">
      <c r="P104177" s="63"/>
      <c r="Q104177" s="63"/>
    </row>
    <row r="104178" spans="16:17">
      <c r="P104178" s="63"/>
      <c r="Q104178" s="63"/>
    </row>
    <row r="104179" spans="16:17">
      <c r="P104179" s="63"/>
      <c r="Q104179" s="63"/>
    </row>
    <row r="104180" spans="16:17">
      <c r="P104180" s="63"/>
      <c r="Q104180" s="63"/>
    </row>
    <row r="104181" spans="16:17">
      <c r="P104181" s="63"/>
      <c r="Q104181" s="63"/>
    </row>
    <row r="104182" spans="16:17">
      <c r="P104182" s="63"/>
      <c r="Q104182" s="63"/>
    </row>
    <row r="104183" spans="16:17">
      <c r="P104183" s="63"/>
      <c r="Q104183" s="63"/>
    </row>
    <row r="104184" spans="16:17">
      <c r="P104184" s="63"/>
      <c r="Q104184" s="63"/>
    </row>
    <row r="104185" spans="16:17">
      <c r="P104185" s="63"/>
      <c r="Q104185" s="63"/>
    </row>
    <row r="104186" spans="16:17">
      <c r="P104186" s="63"/>
      <c r="Q104186" s="63"/>
    </row>
    <row r="104187" spans="16:17">
      <c r="P104187" s="63"/>
      <c r="Q104187" s="63"/>
    </row>
    <row r="104188" spans="16:17">
      <c r="P104188" s="63"/>
      <c r="Q104188" s="63"/>
    </row>
    <row r="104189" spans="16:17">
      <c r="P104189" s="63"/>
      <c r="Q104189" s="63"/>
    </row>
    <row r="104190" spans="16:17">
      <c r="P104190" s="63"/>
      <c r="Q104190" s="63"/>
    </row>
    <row r="104191" spans="16:17">
      <c r="P104191" s="63"/>
      <c r="Q104191" s="63"/>
    </row>
    <row r="104192" spans="16:17">
      <c r="P104192" s="63"/>
      <c r="Q104192" s="63"/>
    </row>
    <row r="104193" spans="16:17">
      <c r="P104193" s="63"/>
      <c r="Q104193" s="63"/>
    </row>
    <row r="104194" spans="16:17">
      <c r="P104194" s="63"/>
      <c r="Q104194" s="63"/>
    </row>
    <row r="104195" spans="16:17">
      <c r="P104195" s="63"/>
      <c r="Q104195" s="63"/>
    </row>
    <row r="104196" spans="16:17">
      <c r="P104196" s="63"/>
      <c r="Q104196" s="63"/>
    </row>
    <row r="104197" spans="16:17">
      <c r="P104197" s="63"/>
      <c r="Q104197" s="63"/>
    </row>
    <row r="104198" spans="16:17">
      <c r="P104198" s="63"/>
      <c r="Q104198" s="63"/>
    </row>
    <row r="104199" spans="16:17">
      <c r="P104199" s="63"/>
      <c r="Q104199" s="63"/>
    </row>
    <row r="104200" spans="16:17">
      <c r="P104200" s="63"/>
      <c r="Q104200" s="63"/>
    </row>
    <row r="104201" spans="16:17">
      <c r="P104201" s="63"/>
      <c r="Q104201" s="63"/>
    </row>
    <row r="104202" spans="16:17">
      <c r="P104202" s="63"/>
      <c r="Q104202" s="63"/>
    </row>
    <row r="104203" spans="16:17">
      <c r="P104203" s="63"/>
      <c r="Q104203" s="63"/>
    </row>
    <row r="104204" spans="16:17">
      <c r="P104204" s="63"/>
      <c r="Q104204" s="63"/>
    </row>
    <row r="104205" spans="16:17">
      <c r="P104205" s="63"/>
      <c r="Q104205" s="63"/>
    </row>
    <row r="104206" spans="16:17">
      <c r="P104206" s="63"/>
      <c r="Q104206" s="63"/>
    </row>
    <row r="104207" spans="16:17">
      <c r="P104207" s="63"/>
      <c r="Q104207" s="63"/>
    </row>
    <row r="104208" spans="16:17">
      <c r="P104208" s="63"/>
      <c r="Q104208" s="63"/>
    </row>
    <row r="104209" spans="16:17">
      <c r="P104209" s="63"/>
      <c r="Q104209" s="63"/>
    </row>
    <row r="104210" spans="16:17">
      <c r="P104210" s="63"/>
      <c r="Q104210" s="63"/>
    </row>
    <row r="104211" spans="16:17">
      <c r="P104211" s="63"/>
      <c r="Q104211" s="63"/>
    </row>
    <row r="104212" spans="16:17">
      <c r="P104212" s="63"/>
      <c r="Q104212" s="63"/>
    </row>
    <row r="104213" spans="16:17">
      <c r="P104213" s="63"/>
      <c r="Q104213" s="63"/>
    </row>
    <row r="104214" spans="16:17">
      <c r="P104214" s="63"/>
      <c r="Q104214" s="63"/>
    </row>
    <row r="104215" spans="16:17">
      <c r="P104215" s="63"/>
      <c r="Q104215" s="63"/>
    </row>
    <row r="104216" spans="16:17">
      <c r="P104216" s="63"/>
      <c r="Q104216" s="63"/>
    </row>
    <row r="104217" spans="16:17">
      <c r="P104217" s="63"/>
      <c r="Q104217" s="63"/>
    </row>
    <row r="104218" spans="16:17">
      <c r="P104218" s="63"/>
      <c r="Q104218" s="63"/>
    </row>
    <row r="104219" spans="16:17">
      <c r="P104219" s="63"/>
      <c r="Q104219" s="63"/>
    </row>
    <row r="104220" spans="16:17">
      <c r="P104220" s="63"/>
      <c r="Q104220" s="63"/>
    </row>
    <row r="104221" spans="16:17">
      <c r="P104221" s="63"/>
      <c r="Q104221" s="63"/>
    </row>
    <row r="104222" spans="16:17">
      <c r="P104222" s="63"/>
      <c r="Q104222" s="63"/>
    </row>
    <row r="104223" spans="16:17">
      <c r="P104223" s="63"/>
      <c r="Q104223" s="63"/>
    </row>
    <row r="104224" spans="16:17">
      <c r="P104224" s="63"/>
      <c r="Q104224" s="63"/>
    </row>
    <row r="104225" spans="16:17">
      <c r="P104225" s="63"/>
      <c r="Q104225" s="63"/>
    </row>
    <row r="104226" spans="16:17">
      <c r="P104226" s="63"/>
      <c r="Q104226" s="63"/>
    </row>
    <row r="104227" spans="16:17">
      <c r="P104227" s="63"/>
      <c r="Q104227" s="63"/>
    </row>
    <row r="104228" spans="16:17">
      <c r="P104228" s="63"/>
      <c r="Q104228" s="63"/>
    </row>
    <row r="104229" spans="16:17">
      <c r="P104229" s="63"/>
      <c r="Q104229" s="63"/>
    </row>
    <row r="104230" spans="16:17">
      <c r="P104230" s="63"/>
      <c r="Q104230" s="63"/>
    </row>
    <row r="104231" spans="16:17">
      <c r="P104231" s="63"/>
      <c r="Q104231" s="63"/>
    </row>
    <row r="104232" spans="16:17">
      <c r="P104232" s="63"/>
      <c r="Q104232" s="63"/>
    </row>
    <row r="104233" spans="16:17">
      <c r="P104233" s="63"/>
      <c r="Q104233" s="63"/>
    </row>
    <row r="104234" spans="16:17">
      <c r="P104234" s="63"/>
      <c r="Q104234" s="63"/>
    </row>
    <row r="104235" spans="16:17">
      <c r="P104235" s="63"/>
      <c r="Q104235" s="63"/>
    </row>
    <row r="104236" spans="16:17">
      <c r="P104236" s="63"/>
      <c r="Q104236" s="63"/>
    </row>
    <row r="104237" spans="16:17">
      <c r="P104237" s="63"/>
      <c r="Q104237" s="63"/>
    </row>
    <row r="104238" spans="16:17">
      <c r="P104238" s="63"/>
      <c r="Q104238" s="63"/>
    </row>
    <row r="104239" spans="16:17">
      <c r="P104239" s="63"/>
      <c r="Q104239" s="63"/>
    </row>
    <row r="104240" spans="16:17">
      <c r="P104240" s="63"/>
      <c r="Q104240" s="63"/>
    </row>
    <row r="104241" spans="16:17">
      <c r="P104241" s="63"/>
      <c r="Q104241" s="63"/>
    </row>
    <row r="104242" spans="16:17">
      <c r="P104242" s="63"/>
      <c r="Q104242" s="63"/>
    </row>
    <row r="104243" spans="16:17">
      <c r="P104243" s="63"/>
      <c r="Q104243" s="63"/>
    </row>
    <row r="104244" spans="16:17">
      <c r="P104244" s="63"/>
      <c r="Q104244" s="63"/>
    </row>
    <row r="104245" spans="16:17">
      <c r="P104245" s="63"/>
      <c r="Q104245" s="63"/>
    </row>
    <row r="104246" spans="16:17">
      <c r="P104246" s="63"/>
      <c r="Q104246" s="63"/>
    </row>
    <row r="104247" spans="16:17">
      <c r="P104247" s="63"/>
      <c r="Q104247" s="63"/>
    </row>
    <row r="104248" spans="16:17">
      <c r="P104248" s="63"/>
      <c r="Q104248" s="63"/>
    </row>
    <row r="104249" spans="16:17">
      <c r="P104249" s="63"/>
      <c r="Q104249" s="63"/>
    </row>
    <row r="104250" spans="16:17">
      <c r="P104250" s="63"/>
      <c r="Q104250" s="63"/>
    </row>
    <row r="104251" spans="16:17">
      <c r="P104251" s="63"/>
      <c r="Q104251" s="63"/>
    </row>
    <row r="104252" spans="16:17">
      <c r="P104252" s="63"/>
      <c r="Q104252" s="63"/>
    </row>
    <row r="104253" spans="16:17">
      <c r="P104253" s="63"/>
      <c r="Q104253" s="63"/>
    </row>
    <row r="104254" spans="16:17">
      <c r="P104254" s="63"/>
      <c r="Q104254" s="63"/>
    </row>
    <row r="104255" spans="16:17">
      <c r="P104255" s="63"/>
      <c r="Q104255" s="63"/>
    </row>
    <row r="104256" spans="16:17">
      <c r="P104256" s="63"/>
      <c r="Q104256" s="63"/>
    </row>
    <row r="104257" spans="16:17">
      <c r="P104257" s="63"/>
      <c r="Q104257" s="63"/>
    </row>
    <row r="104258" spans="16:17">
      <c r="P104258" s="63"/>
      <c r="Q104258" s="63"/>
    </row>
    <row r="104259" spans="16:17">
      <c r="P104259" s="63"/>
      <c r="Q104259" s="63"/>
    </row>
    <row r="104260" spans="16:17">
      <c r="P104260" s="63"/>
      <c r="Q104260" s="63"/>
    </row>
    <row r="104261" spans="16:17">
      <c r="P104261" s="63"/>
      <c r="Q104261" s="63"/>
    </row>
    <row r="104262" spans="16:17">
      <c r="P104262" s="63"/>
      <c r="Q104262" s="63"/>
    </row>
    <row r="104263" spans="16:17">
      <c r="P104263" s="63"/>
      <c r="Q104263" s="63"/>
    </row>
    <row r="104264" spans="16:17">
      <c r="P104264" s="63"/>
      <c r="Q104264" s="63"/>
    </row>
    <row r="104265" spans="16:17">
      <c r="P104265" s="63"/>
      <c r="Q104265" s="63"/>
    </row>
    <row r="104266" spans="16:17">
      <c r="P104266" s="63"/>
      <c r="Q104266" s="63"/>
    </row>
    <row r="104267" spans="16:17">
      <c r="P104267" s="63"/>
      <c r="Q104267" s="63"/>
    </row>
    <row r="104268" spans="16:17">
      <c r="P104268" s="63"/>
      <c r="Q104268" s="63"/>
    </row>
    <row r="104269" spans="16:17">
      <c r="P104269" s="63"/>
      <c r="Q104269" s="63"/>
    </row>
    <row r="104270" spans="16:17">
      <c r="P104270" s="63"/>
      <c r="Q104270" s="63"/>
    </row>
    <row r="104271" spans="16:17">
      <c r="P104271" s="63"/>
      <c r="Q104271" s="63"/>
    </row>
    <row r="104272" spans="16:17">
      <c r="P104272" s="63"/>
      <c r="Q104272" s="63"/>
    </row>
    <row r="104273" spans="16:17">
      <c r="P104273" s="63"/>
      <c r="Q104273" s="63"/>
    </row>
    <row r="104274" spans="16:17">
      <c r="P104274" s="63"/>
      <c r="Q104274" s="63"/>
    </row>
    <row r="104275" spans="16:17">
      <c r="P104275" s="63"/>
      <c r="Q104275" s="63"/>
    </row>
    <row r="104276" spans="16:17">
      <c r="P104276" s="63"/>
      <c r="Q104276" s="63"/>
    </row>
    <row r="104277" spans="16:17">
      <c r="P104277" s="63"/>
      <c r="Q104277" s="63"/>
    </row>
    <row r="104278" spans="16:17">
      <c r="P104278" s="63"/>
      <c r="Q104278" s="63"/>
    </row>
    <row r="104279" spans="16:17">
      <c r="P104279" s="63"/>
      <c r="Q104279" s="63"/>
    </row>
    <row r="104280" spans="16:17">
      <c r="P104280" s="63"/>
      <c r="Q104280" s="63"/>
    </row>
    <row r="104281" spans="16:17">
      <c r="P104281" s="63"/>
      <c r="Q104281" s="63"/>
    </row>
    <row r="104282" spans="16:17">
      <c r="P104282" s="63"/>
      <c r="Q104282" s="63"/>
    </row>
    <row r="104283" spans="16:17">
      <c r="P104283" s="63"/>
      <c r="Q104283" s="63"/>
    </row>
    <row r="104284" spans="16:17">
      <c r="P104284" s="63"/>
      <c r="Q104284" s="63"/>
    </row>
    <row r="104285" spans="16:17">
      <c r="P104285" s="63"/>
      <c r="Q104285" s="63"/>
    </row>
    <row r="104286" spans="16:17">
      <c r="P104286" s="63"/>
      <c r="Q104286" s="63"/>
    </row>
    <row r="104287" spans="16:17">
      <c r="P104287" s="63"/>
      <c r="Q104287" s="63"/>
    </row>
    <row r="104288" spans="16:17">
      <c r="P104288" s="63"/>
      <c r="Q104288" s="63"/>
    </row>
    <row r="104289" spans="16:17">
      <c r="P104289" s="63"/>
      <c r="Q104289" s="63"/>
    </row>
    <row r="104290" spans="16:17">
      <c r="P104290" s="63"/>
      <c r="Q104290" s="63"/>
    </row>
    <row r="104291" spans="16:17">
      <c r="P104291" s="63"/>
      <c r="Q104291" s="63"/>
    </row>
    <row r="104292" spans="16:17">
      <c r="P104292" s="63"/>
      <c r="Q104292" s="63"/>
    </row>
    <row r="104293" spans="16:17">
      <c r="P104293" s="63"/>
      <c r="Q104293" s="63"/>
    </row>
    <row r="104294" spans="16:17">
      <c r="P104294" s="63"/>
      <c r="Q104294" s="63"/>
    </row>
    <row r="104295" spans="16:17">
      <c r="P104295" s="63"/>
      <c r="Q104295" s="63"/>
    </row>
    <row r="104296" spans="16:17">
      <c r="P104296" s="63"/>
      <c r="Q104296" s="63"/>
    </row>
    <row r="104297" spans="16:17">
      <c r="P104297" s="63"/>
      <c r="Q104297" s="63"/>
    </row>
    <row r="104298" spans="16:17">
      <c r="P104298" s="63"/>
      <c r="Q104298" s="63"/>
    </row>
    <row r="104299" spans="16:17">
      <c r="P104299" s="63"/>
      <c r="Q104299" s="63"/>
    </row>
    <row r="104300" spans="16:17">
      <c r="P104300" s="63"/>
      <c r="Q104300" s="63"/>
    </row>
    <row r="104301" spans="16:17">
      <c r="P104301" s="63"/>
      <c r="Q104301" s="63"/>
    </row>
    <row r="104302" spans="16:17">
      <c r="P104302" s="63"/>
      <c r="Q104302" s="63"/>
    </row>
    <row r="104303" spans="16:17">
      <c r="P104303" s="63"/>
      <c r="Q104303" s="63"/>
    </row>
    <row r="104304" spans="16:17">
      <c r="P104304" s="63"/>
      <c r="Q104304" s="63"/>
    </row>
    <row r="104305" spans="16:17">
      <c r="P104305" s="63"/>
      <c r="Q104305" s="63"/>
    </row>
    <row r="104306" spans="16:17">
      <c r="P104306" s="63"/>
      <c r="Q104306" s="63"/>
    </row>
    <row r="104307" spans="16:17">
      <c r="P104307" s="63"/>
      <c r="Q104307" s="63"/>
    </row>
    <row r="104308" spans="16:17">
      <c r="P104308" s="63"/>
      <c r="Q104308" s="63"/>
    </row>
    <row r="104309" spans="16:17">
      <c r="P104309" s="63"/>
      <c r="Q104309" s="63"/>
    </row>
    <row r="104310" spans="16:17">
      <c r="P104310" s="63"/>
      <c r="Q104310" s="63"/>
    </row>
    <row r="104311" spans="16:17">
      <c r="P104311" s="63"/>
      <c r="Q104311" s="63"/>
    </row>
    <row r="104312" spans="16:17">
      <c r="P104312" s="63"/>
      <c r="Q104312" s="63"/>
    </row>
    <row r="104313" spans="16:17">
      <c r="P104313" s="63"/>
      <c r="Q104313" s="63"/>
    </row>
    <row r="104314" spans="16:17">
      <c r="P104314" s="63"/>
      <c r="Q104314" s="63"/>
    </row>
    <row r="104315" spans="16:17">
      <c r="P104315" s="63"/>
      <c r="Q104315" s="63"/>
    </row>
    <row r="104316" spans="16:17">
      <c r="P104316" s="63"/>
      <c r="Q104316" s="63"/>
    </row>
    <row r="104317" spans="16:17">
      <c r="P104317" s="63"/>
      <c r="Q104317" s="63"/>
    </row>
    <row r="104318" spans="16:17">
      <c r="P104318" s="63"/>
      <c r="Q104318" s="63"/>
    </row>
    <row r="104319" spans="16:17">
      <c r="P104319" s="63"/>
      <c r="Q104319" s="63"/>
    </row>
    <row r="104320" spans="16:17">
      <c r="P104320" s="63"/>
      <c r="Q104320" s="63"/>
    </row>
    <row r="104321" spans="16:17">
      <c r="P104321" s="63"/>
      <c r="Q104321" s="63"/>
    </row>
    <row r="104322" spans="16:17">
      <c r="P104322" s="63"/>
      <c r="Q104322" s="63"/>
    </row>
    <row r="104323" spans="16:17">
      <c r="P104323" s="63"/>
      <c r="Q104323" s="63"/>
    </row>
    <row r="104324" spans="16:17">
      <c r="P104324" s="63"/>
      <c r="Q104324" s="63"/>
    </row>
    <row r="104325" spans="16:17">
      <c r="P104325" s="63"/>
      <c r="Q104325" s="63"/>
    </row>
    <row r="104326" spans="16:17">
      <c r="P104326" s="63"/>
      <c r="Q104326" s="63"/>
    </row>
    <row r="104327" spans="16:17">
      <c r="P104327" s="63"/>
      <c r="Q104327" s="63"/>
    </row>
    <row r="104328" spans="16:17">
      <c r="P104328" s="63"/>
      <c r="Q104328" s="63"/>
    </row>
    <row r="104329" spans="16:17">
      <c r="P104329" s="63"/>
      <c r="Q104329" s="63"/>
    </row>
    <row r="104330" spans="16:17">
      <c r="P104330" s="63"/>
      <c r="Q104330" s="63"/>
    </row>
    <row r="104331" spans="16:17">
      <c r="P104331" s="63"/>
      <c r="Q104331" s="63"/>
    </row>
    <row r="104332" spans="16:17">
      <c r="P104332" s="63"/>
      <c r="Q104332" s="63"/>
    </row>
    <row r="104333" spans="16:17">
      <c r="P104333" s="63"/>
      <c r="Q104333" s="63"/>
    </row>
    <row r="104334" spans="16:17">
      <c r="P104334" s="63"/>
      <c r="Q104334" s="63"/>
    </row>
    <row r="104335" spans="16:17">
      <c r="P104335" s="63"/>
      <c r="Q104335" s="63"/>
    </row>
    <row r="104336" spans="16:17">
      <c r="P104336" s="63"/>
      <c r="Q104336" s="63"/>
    </row>
    <row r="104337" spans="16:17">
      <c r="P104337" s="63"/>
      <c r="Q104337" s="63"/>
    </row>
    <row r="104338" spans="16:17">
      <c r="P104338" s="63"/>
      <c r="Q104338" s="63"/>
    </row>
    <row r="104339" spans="16:17">
      <c r="P104339" s="63"/>
      <c r="Q104339" s="63"/>
    </row>
    <row r="104340" spans="16:17">
      <c r="P104340" s="63"/>
      <c r="Q104340" s="63"/>
    </row>
    <row r="104341" spans="16:17">
      <c r="P104341" s="63"/>
      <c r="Q104341" s="63"/>
    </row>
    <row r="104342" spans="16:17">
      <c r="P104342" s="63"/>
      <c r="Q104342" s="63"/>
    </row>
    <row r="104343" spans="16:17">
      <c r="P104343" s="63"/>
      <c r="Q104343" s="63"/>
    </row>
    <row r="104344" spans="16:17">
      <c r="P104344" s="63"/>
      <c r="Q104344" s="63"/>
    </row>
    <row r="104345" spans="16:17">
      <c r="P104345" s="63"/>
      <c r="Q104345" s="63"/>
    </row>
    <row r="104346" spans="16:17">
      <c r="P104346" s="63"/>
      <c r="Q104346" s="63"/>
    </row>
    <row r="104347" spans="16:17">
      <c r="P104347" s="63"/>
      <c r="Q104347" s="63"/>
    </row>
    <row r="104348" spans="16:17">
      <c r="P104348" s="63"/>
      <c r="Q104348" s="63"/>
    </row>
    <row r="104349" spans="16:17">
      <c r="P104349" s="63"/>
      <c r="Q104349" s="63"/>
    </row>
    <row r="104350" spans="16:17">
      <c r="P104350" s="63"/>
      <c r="Q104350" s="63"/>
    </row>
    <row r="104351" spans="16:17">
      <c r="P104351" s="63"/>
      <c r="Q104351" s="63"/>
    </row>
    <row r="104352" spans="16:17">
      <c r="P104352" s="63"/>
      <c r="Q104352" s="63"/>
    </row>
    <row r="104353" spans="16:17">
      <c r="P104353" s="63"/>
      <c r="Q104353" s="63"/>
    </row>
    <row r="104354" spans="16:17">
      <c r="P104354" s="63"/>
      <c r="Q104354" s="63"/>
    </row>
    <row r="104355" spans="16:17">
      <c r="P104355" s="63"/>
      <c r="Q104355" s="63"/>
    </row>
    <row r="104356" spans="16:17">
      <c r="P104356" s="63"/>
      <c r="Q104356" s="63"/>
    </row>
    <row r="104357" spans="16:17">
      <c r="P104357" s="63"/>
      <c r="Q104357" s="63"/>
    </row>
    <row r="104358" spans="16:17">
      <c r="P104358" s="63"/>
      <c r="Q104358" s="63"/>
    </row>
    <row r="104359" spans="16:17">
      <c r="P104359" s="63"/>
      <c r="Q104359" s="63"/>
    </row>
    <row r="104360" spans="16:17">
      <c r="P104360" s="63"/>
      <c r="Q104360" s="63"/>
    </row>
    <row r="104361" spans="16:17">
      <c r="P104361" s="63"/>
      <c r="Q104361" s="63"/>
    </row>
    <row r="104362" spans="16:17">
      <c r="P104362" s="63"/>
      <c r="Q104362" s="63"/>
    </row>
    <row r="104363" spans="16:17">
      <c r="P104363" s="63"/>
      <c r="Q104363" s="63"/>
    </row>
    <row r="104364" spans="16:17">
      <c r="P104364" s="63"/>
      <c r="Q104364" s="63"/>
    </row>
    <row r="104365" spans="16:17">
      <c r="P104365" s="63"/>
      <c r="Q104365" s="63"/>
    </row>
    <row r="104366" spans="16:17">
      <c r="P104366" s="63"/>
      <c r="Q104366" s="63"/>
    </row>
    <row r="104367" spans="16:17">
      <c r="P104367" s="63"/>
      <c r="Q104367" s="63"/>
    </row>
    <row r="104368" spans="16:17">
      <c r="P104368" s="63"/>
      <c r="Q104368" s="63"/>
    </row>
    <row r="104369" spans="16:17">
      <c r="P104369" s="63"/>
      <c r="Q104369" s="63"/>
    </row>
    <row r="104370" spans="16:17">
      <c r="P104370" s="63"/>
      <c r="Q104370" s="63"/>
    </row>
    <row r="104371" spans="16:17">
      <c r="P104371" s="63"/>
      <c r="Q104371" s="63"/>
    </row>
    <row r="104372" spans="16:17">
      <c r="P104372" s="63"/>
      <c r="Q104372" s="63"/>
    </row>
    <row r="104373" spans="16:17">
      <c r="P104373" s="63"/>
      <c r="Q104373" s="63"/>
    </row>
    <row r="104374" spans="16:17">
      <c r="P104374" s="63"/>
      <c r="Q104374" s="63"/>
    </row>
    <row r="104375" spans="16:17">
      <c r="P104375" s="63"/>
      <c r="Q104375" s="63"/>
    </row>
    <row r="104376" spans="16:17">
      <c r="P104376" s="63"/>
      <c r="Q104376" s="63"/>
    </row>
    <row r="104377" spans="16:17">
      <c r="P104377" s="63"/>
      <c r="Q104377" s="63"/>
    </row>
    <row r="104378" spans="16:17">
      <c r="P104378" s="63"/>
      <c r="Q104378" s="63"/>
    </row>
    <row r="104379" spans="16:17">
      <c r="P104379" s="63"/>
      <c r="Q104379" s="63"/>
    </row>
    <row r="104380" spans="16:17">
      <c r="P104380" s="63"/>
      <c r="Q104380" s="63"/>
    </row>
    <row r="104381" spans="16:17">
      <c r="P104381" s="63"/>
      <c r="Q104381" s="63"/>
    </row>
    <row r="104382" spans="16:17">
      <c r="P104382" s="63"/>
      <c r="Q104382" s="63"/>
    </row>
    <row r="104383" spans="16:17">
      <c r="P104383" s="63"/>
      <c r="Q104383" s="63"/>
    </row>
    <row r="104384" spans="16:17">
      <c r="P104384" s="63"/>
      <c r="Q104384" s="63"/>
    </row>
    <row r="104385" spans="16:17">
      <c r="P104385" s="63"/>
      <c r="Q104385" s="63"/>
    </row>
    <row r="104386" spans="16:17">
      <c r="P104386" s="63"/>
      <c r="Q104386" s="63"/>
    </row>
    <row r="104387" spans="16:17">
      <c r="P104387" s="63"/>
      <c r="Q104387" s="63"/>
    </row>
    <row r="104388" spans="16:17">
      <c r="P104388" s="63"/>
      <c r="Q104388" s="63"/>
    </row>
    <row r="104389" spans="16:17">
      <c r="P104389" s="63"/>
      <c r="Q104389" s="63"/>
    </row>
    <row r="104390" spans="16:17">
      <c r="P104390" s="63"/>
      <c r="Q104390" s="63"/>
    </row>
    <row r="104391" spans="16:17">
      <c r="P104391" s="63"/>
      <c r="Q104391" s="63"/>
    </row>
    <row r="104392" spans="16:17">
      <c r="P104392" s="63"/>
      <c r="Q104392" s="63"/>
    </row>
    <row r="104393" spans="16:17">
      <c r="P104393" s="63"/>
      <c r="Q104393" s="63"/>
    </row>
    <row r="104394" spans="16:17">
      <c r="P104394" s="63"/>
      <c r="Q104394" s="63"/>
    </row>
    <row r="104395" spans="16:17">
      <c r="P104395" s="63"/>
      <c r="Q104395" s="63"/>
    </row>
    <row r="104396" spans="16:17">
      <c r="P104396" s="63"/>
      <c r="Q104396" s="63"/>
    </row>
    <row r="104397" spans="16:17">
      <c r="P104397" s="63"/>
      <c r="Q104397" s="63"/>
    </row>
    <row r="104398" spans="16:17">
      <c r="P104398" s="63"/>
      <c r="Q104398" s="63"/>
    </row>
    <row r="104399" spans="16:17">
      <c r="P104399" s="63"/>
      <c r="Q104399" s="63"/>
    </row>
    <row r="104400" spans="16:17">
      <c r="P104400" s="63"/>
      <c r="Q104400" s="63"/>
    </row>
    <row r="104401" spans="16:17">
      <c r="P104401" s="63"/>
      <c r="Q104401" s="63"/>
    </row>
    <row r="104402" spans="16:17">
      <c r="P104402" s="63"/>
      <c r="Q104402" s="63"/>
    </row>
    <row r="104403" spans="16:17">
      <c r="P104403" s="63"/>
      <c r="Q104403" s="63"/>
    </row>
    <row r="104404" spans="16:17">
      <c r="P104404" s="63"/>
      <c r="Q104404" s="63"/>
    </row>
    <row r="104405" spans="16:17">
      <c r="P104405" s="63"/>
      <c r="Q104405" s="63"/>
    </row>
    <row r="104406" spans="16:17">
      <c r="P104406" s="63"/>
      <c r="Q104406" s="63"/>
    </row>
    <row r="104407" spans="16:17">
      <c r="P104407" s="63"/>
      <c r="Q104407" s="63"/>
    </row>
    <row r="104408" spans="16:17">
      <c r="P104408" s="63"/>
      <c r="Q104408" s="63"/>
    </row>
    <row r="104409" spans="16:17">
      <c r="P104409" s="63"/>
      <c r="Q104409" s="63"/>
    </row>
    <row r="104410" spans="16:17">
      <c r="P104410" s="63"/>
      <c r="Q104410" s="63"/>
    </row>
    <row r="104411" spans="16:17">
      <c r="P104411" s="63"/>
      <c r="Q104411" s="63"/>
    </row>
    <row r="104412" spans="16:17">
      <c r="P104412" s="63"/>
      <c r="Q104412" s="63"/>
    </row>
    <row r="104413" spans="16:17">
      <c r="P104413" s="63"/>
      <c r="Q104413" s="63"/>
    </row>
    <row r="104414" spans="16:17">
      <c r="P104414" s="63"/>
      <c r="Q104414" s="63"/>
    </row>
    <row r="104415" spans="16:17">
      <c r="P104415" s="63"/>
      <c r="Q104415" s="63"/>
    </row>
    <row r="104416" spans="16:17">
      <c r="P104416" s="63"/>
      <c r="Q104416" s="63"/>
    </row>
    <row r="104417" spans="16:17">
      <c r="P104417" s="63"/>
      <c r="Q104417" s="63"/>
    </row>
    <row r="104418" spans="16:17">
      <c r="P104418" s="63"/>
      <c r="Q104418" s="63"/>
    </row>
    <row r="104419" spans="16:17">
      <c r="P104419" s="63"/>
      <c r="Q104419" s="63"/>
    </row>
    <row r="104420" spans="16:17">
      <c r="P104420" s="63"/>
      <c r="Q104420" s="63"/>
    </row>
    <row r="104421" spans="16:17">
      <c r="P104421" s="63"/>
      <c r="Q104421" s="63"/>
    </row>
    <row r="104422" spans="16:17">
      <c r="P104422" s="63"/>
      <c r="Q104422" s="63"/>
    </row>
    <row r="104423" spans="16:17">
      <c r="P104423" s="63"/>
      <c r="Q104423" s="63"/>
    </row>
    <row r="104424" spans="16:17">
      <c r="P104424" s="63"/>
      <c r="Q104424" s="63"/>
    </row>
    <row r="104425" spans="16:17">
      <c r="P104425" s="63"/>
      <c r="Q104425" s="63"/>
    </row>
    <row r="104426" spans="16:17">
      <c r="P104426" s="63"/>
      <c r="Q104426" s="63"/>
    </row>
    <row r="104427" spans="16:17">
      <c r="P104427" s="63"/>
      <c r="Q104427" s="63"/>
    </row>
    <row r="104428" spans="16:17">
      <c r="P104428" s="63"/>
      <c r="Q104428" s="63"/>
    </row>
    <row r="104429" spans="16:17">
      <c r="P104429" s="63"/>
      <c r="Q104429" s="63"/>
    </row>
    <row r="104430" spans="16:17">
      <c r="P104430" s="63"/>
      <c r="Q104430" s="63"/>
    </row>
    <row r="104431" spans="16:17">
      <c r="P104431" s="63"/>
      <c r="Q104431" s="63"/>
    </row>
    <row r="104432" spans="16:17">
      <c r="P104432" s="63"/>
      <c r="Q104432" s="63"/>
    </row>
    <row r="104433" spans="16:17">
      <c r="P104433" s="63"/>
      <c r="Q104433" s="63"/>
    </row>
    <row r="104434" spans="16:17">
      <c r="P104434" s="63"/>
      <c r="Q104434" s="63"/>
    </row>
    <row r="104435" spans="16:17">
      <c r="P104435" s="63"/>
      <c r="Q104435" s="63"/>
    </row>
    <row r="104436" spans="16:17">
      <c r="P104436" s="63"/>
      <c r="Q104436" s="63"/>
    </row>
    <row r="104437" spans="16:17">
      <c r="P104437" s="63"/>
      <c r="Q104437" s="63"/>
    </row>
    <row r="104438" spans="16:17">
      <c r="P104438" s="63"/>
      <c r="Q104438" s="63"/>
    </row>
    <row r="104439" spans="16:17">
      <c r="P104439" s="63"/>
      <c r="Q104439" s="63"/>
    </row>
    <row r="104440" spans="16:17">
      <c r="P104440" s="63"/>
      <c r="Q104440" s="63"/>
    </row>
    <row r="104441" spans="16:17">
      <c r="P104441" s="63"/>
      <c r="Q104441" s="63"/>
    </row>
    <row r="104442" spans="16:17">
      <c r="P104442" s="63"/>
      <c r="Q104442" s="63"/>
    </row>
    <row r="104443" spans="16:17">
      <c r="P104443" s="63"/>
      <c r="Q104443" s="63"/>
    </row>
    <row r="104444" spans="16:17">
      <c r="P104444" s="63"/>
      <c r="Q104444" s="63"/>
    </row>
    <row r="104445" spans="16:17">
      <c r="P104445" s="63"/>
      <c r="Q104445" s="63"/>
    </row>
    <row r="104446" spans="16:17">
      <c r="P104446" s="63"/>
      <c r="Q104446" s="63"/>
    </row>
    <row r="104447" spans="16:17">
      <c r="P104447" s="63"/>
      <c r="Q104447" s="63"/>
    </row>
    <row r="104448" spans="16:17">
      <c r="P104448" s="63"/>
      <c r="Q104448" s="63"/>
    </row>
    <row r="104449" spans="16:17">
      <c r="P104449" s="63"/>
      <c r="Q104449" s="63"/>
    </row>
    <row r="104450" spans="16:17">
      <c r="P104450" s="63"/>
      <c r="Q104450" s="63"/>
    </row>
    <row r="104451" spans="16:17">
      <c r="P104451" s="63"/>
      <c r="Q104451" s="63"/>
    </row>
    <row r="104452" spans="16:17">
      <c r="P104452" s="63"/>
      <c r="Q104452" s="63"/>
    </row>
    <row r="104453" spans="16:17">
      <c r="P104453" s="63"/>
      <c r="Q104453" s="63"/>
    </row>
    <row r="104454" spans="16:17">
      <c r="P104454" s="63"/>
      <c r="Q104454" s="63"/>
    </row>
    <row r="104455" spans="16:17">
      <c r="P104455" s="63"/>
      <c r="Q104455" s="63"/>
    </row>
    <row r="104456" spans="16:17">
      <c r="P104456" s="63"/>
      <c r="Q104456" s="63"/>
    </row>
    <row r="104457" spans="16:17">
      <c r="P104457" s="63"/>
      <c r="Q104457" s="63"/>
    </row>
    <row r="104458" spans="16:17">
      <c r="P104458" s="63"/>
      <c r="Q104458" s="63"/>
    </row>
    <row r="104459" spans="16:17">
      <c r="P104459" s="63"/>
      <c r="Q104459" s="63"/>
    </row>
    <row r="104460" spans="16:17">
      <c r="P104460" s="63"/>
      <c r="Q104460" s="63"/>
    </row>
    <row r="104461" spans="16:17">
      <c r="P104461" s="63"/>
      <c r="Q104461" s="63"/>
    </row>
    <row r="104462" spans="16:17">
      <c r="P104462" s="63"/>
      <c r="Q104462" s="63"/>
    </row>
    <row r="104463" spans="16:17">
      <c r="P104463" s="63"/>
      <c r="Q104463" s="63"/>
    </row>
    <row r="104464" spans="16:17">
      <c r="P104464" s="63"/>
      <c r="Q104464" s="63"/>
    </row>
    <row r="104465" spans="16:17">
      <c r="P104465" s="63"/>
      <c r="Q104465" s="63"/>
    </row>
    <row r="104466" spans="16:17">
      <c r="P104466" s="63"/>
      <c r="Q104466" s="63"/>
    </row>
    <row r="104467" spans="16:17">
      <c r="P104467" s="63"/>
      <c r="Q104467" s="63"/>
    </row>
    <row r="104468" spans="16:17">
      <c r="P104468" s="63"/>
      <c r="Q104468" s="63"/>
    </row>
    <row r="104469" spans="16:17">
      <c r="P104469" s="63"/>
      <c r="Q104469" s="63"/>
    </row>
    <row r="104470" spans="16:17">
      <c r="P104470" s="63"/>
      <c r="Q104470" s="63"/>
    </row>
    <row r="104471" spans="16:17">
      <c r="P104471" s="63"/>
      <c r="Q104471" s="63"/>
    </row>
    <row r="104472" spans="16:17">
      <c r="P104472" s="63"/>
      <c r="Q104472" s="63"/>
    </row>
    <row r="104473" spans="16:17">
      <c r="P104473" s="63"/>
      <c r="Q104473" s="63"/>
    </row>
    <row r="104474" spans="16:17">
      <c r="P104474" s="63"/>
      <c r="Q104474" s="63"/>
    </row>
    <row r="104475" spans="16:17">
      <c r="P104475" s="63"/>
      <c r="Q104475" s="63"/>
    </row>
    <row r="104476" spans="16:17">
      <c r="P104476" s="63"/>
      <c r="Q104476" s="63"/>
    </row>
    <row r="104477" spans="16:17">
      <c r="P104477" s="63"/>
      <c r="Q104477" s="63"/>
    </row>
    <row r="104478" spans="16:17">
      <c r="P104478" s="63"/>
      <c r="Q104478" s="63"/>
    </row>
    <row r="104479" spans="16:17">
      <c r="P104479" s="63"/>
      <c r="Q104479" s="63"/>
    </row>
    <row r="104480" spans="16:17">
      <c r="P104480" s="63"/>
      <c r="Q104480" s="63"/>
    </row>
    <row r="104481" spans="16:17">
      <c r="P104481" s="63"/>
      <c r="Q104481" s="63"/>
    </row>
    <row r="104482" spans="16:17">
      <c r="P104482" s="63"/>
      <c r="Q104482" s="63"/>
    </row>
    <row r="104483" spans="16:17">
      <c r="P104483" s="63"/>
      <c r="Q104483" s="63"/>
    </row>
    <row r="104484" spans="16:17">
      <c r="P104484" s="63"/>
      <c r="Q104484" s="63"/>
    </row>
    <row r="104485" spans="16:17">
      <c r="P104485" s="63"/>
      <c r="Q104485" s="63"/>
    </row>
    <row r="104486" spans="16:17">
      <c r="P104486" s="63"/>
      <c r="Q104486" s="63"/>
    </row>
    <row r="104487" spans="16:17">
      <c r="P104487" s="63"/>
      <c r="Q104487" s="63"/>
    </row>
    <row r="104488" spans="16:17">
      <c r="P104488" s="63"/>
      <c r="Q104488" s="63"/>
    </row>
    <row r="104489" spans="16:17">
      <c r="P104489" s="63"/>
      <c r="Q104489" s="63"/>
    </row>
    <row r="104490" spans="16:17">
      <c r="P104490" s="63"/>
      <c r="Q104490" s="63"/>
    </row>
    <row r="104491" spans="16:17">
      <c r="P104491" s="63"/>
      <c r="Q104491" s="63"/>
    </row>
    <row r="104492" spans="16:17">
      <c r="P104492" s="63"/>
      <c r="Q104492" s="63"/>
    </row>
    <row r="104493" spans="16:17">
      <c r="P104493" s="63"/>
      <c r="Q104493" s="63"/>
    </row>
    <row r="104494" spans="16:17">
      <c r="P104494" s="63"/>
      <c r="Q104494" s="63"/>
    </row>
    <row r="104495" spans="16:17">
      <c r="P104495" s="63"/>
      <c r="Q104495" s="63"/>
    </row>
    <row r="104496" spans="16:17">
      <c r="P104496" s="63"/>
      <c r="Q104496" s="63"/>
    </row>
    <row r="104497" spans="16:17">
      <c r="P104497" s="63"/>
      <c r="Q104497" s="63"/>
    </row>
    <row r="104498" spans="16:17">
      <c r="P104498" s="63"/>
      <c r="Q104498" s="63"/>
    </row>
    <row r="104499" spans="16:17">
      <c r="P104499" s="63"/>
      <c r="Q104499" s="63"/>
    </row>
    <row r="104500" spans="16:17">
      <c r="P104500" s="63"/>
      <c r="Q104500" s="63"/>
    </row>
    <row r="104501" spans="16:17">
      <c r="P104501" s="63"/>
      <c r="Q104501" s="63"/>
    </row>
    <row r="104502" spans="16:17">
      <c r="P104502" s="63"/>
      <c r="Q104502" s="63"/>
    </row>
    <row r="104503" spans="16:17">
      <c r="P104503" s="63"/>
      <c r="Q104503" s="63"/>
    </row>
    <row r="104504" spans="16:17">
      <c r="P104504" s="63"/>
      <c r="Q104504" s="63"/>
    </row>
    <row r="104505" spans="16:17">
      <c r="P104505" s="63"/>
      <c r="Q104505" s="63"/>
    </row>
    <row r="104506" spans="16:17">
      <c r="P104506" s="63"/>
      <c r="Q104506" s="63"/>
    </row>
    <row r="104507" spans="16:17">
      <c r="P104507" s="63"/>
      <c r="Q104507" s="63"/>
    </row>
    <row r="104508" spans="16:17">
      <c r="P104508" s="63"/>
      <c r="Q104508" s="63"/>
    </row>
    <row r="104509" spans="16:17">
      <c r="P104509" s="63"/>
      <c r="Q104509" s="63"/>
    </row>
    <row r="104510" spans="16:17">
      <c r="P104510" s="63"/>
      <c r="Q104510" s="63"/>
    </row>
    <row r="104511" spans="16:17">
      <c r="P104511" s="63"/>
      <c r="Q104511" s="63"/>
    </row>
    <row r="104512" spans="16:17">
      <c r="P104512" s="63"/>
      <c r="Q104512" s="63"/>
    </row>
    <row r="104513" spans="16:17">
      <c r="P104513" s="63"/>
      <c r="Q104513" s="63"/>
    </row>
    <row r="104514" spans="16:17">
      <c r="P104514" s="63"/>
      <c r="Q104514" s="63"/>
    </row>
    <row r="104515" spans="16:17">
      <c r="P104515" s="63"/>
      <c r="Q104515" s="63"/>
    </row>
    <row r="104516" spans="16:17">
      <c r="P104516" s="63"/>
      <c r="Q104516" s="63"/>
    </row>
    <row r="104517" spans="16:17">
      <c r="P104517" s="63"/>
      <c r="Q104517" s="63"/>
    </row>
    <row r="104518" spans="16:17">
      <c r="P104518" s="63"/>
      <c r="Q104518" s="63"/>
    </row>
    <row r="104519" spans="16:17">
      <c r="P104519" s="63"/>
      <c r="Q104519" s="63"/>
    </row>
    <row r="104520" spans="16:17">
      <c r="P104520" s="63"/>
      <c r="Q104520" s="63"/>
    </row>
    <row r="104521" spans="16:17">
      <c r="P104521" s="63"/>
      <c r="Q104521" s="63"/>
    </row>
    <row r="104522" spans="16:17">
      <c r="P104522" s="63"/>
      <c r="Q104522" s="63"/>
    </row>
    <row r="104523" spans="16:17">
      <c r="P104523" s="63"/>
      <c r="Q104523" s="63"/>
    </row>
    <row r="104524" spans="16:17">
      <c r="P104524" s="63"/>
      <c r="Q104524" s="63"/>
    </row>
    <row r="104525" spans="16:17">
      <c r="P104525" s="63"/>
      <c r="Q104525" s="63"/>
    </row>
    <row r="104526" spans="16:17">
      <c r="P104526" s="63"/>
      <c r="Q104526" s="63"/>
    </row>
    <row r="104527" spans="16:17">
      <c r="P104527" s="63"/>
      <c r="Q104527" s="63"/>
    </row>
    <row r="104528" spans="16:17">
      <c r="P104528" s="63"/>
      <c r="Q104528" s="63"/>
    </row>
    <row r="104529" spans="16:17">
      <c r="P104529" s="63"/>
      <c r="Q104529" s="63"/>
    </row>
    <row r="104530" spans="16:17">
      <c r="P104530" s="63"/>
      <c r="Q104530" s="63"/>
    </row>
    <row r="104531" spans="16:17">
      <c r="P104531" s="63"/>
      <c r="Q104531" s="63"/>
    </row>
    <row r="104532" spans="16:17">
      <c r="P104532" s="63"/>
      <c r="Q104532" s="63"/>
    </row>
    <row r="104533" spans="16:17">
      <c r="P104533" s="63"/>
      <c r="Q104533" s="63"/>
    </row>
    <row r="104534" spans="16:17">
      <c r="P104534" s="63"/>
      <c r="Q104534" s="63"/>
    </row>
    <row r="104535" spans="16:17">
      <c r="P104535" s="63"/>
      <c r="Q104535" s="63"/>
    </row>
    <row r="104536" spans="16:17">
      <c r="P104536" s="63"/>
      <c r="Q104536" s="63"/>
    </row>
    <row r="104537" spans="16:17">
      <c r="P104537" s="63"/>
      <c r="Q104537" s="63"/>
    </row>
    <row r="104538" spans="16:17">
      <c r="P104538" s="63"/>
      <c r="Q104538" s="63"/>
    </row>
    <row r="104539" spans="16:17">
      <c r="P104539" s="63"/>
      <c r="Q104539" s="63"/>
    </row>
    <row r="104540" spans="16:17">
      <c r="P104540" s="63"/>
      <c r="Q104540" s="63"/>
    </row>
    <row r="104541" spans="16:17">
      <c r="P104541" s="63"/>
      <c r="Q104541" s="63"/>
    </row>
    <row r="104542" spans="16:17">
      <c r="P104542" s="63"/>
      <c r="Q104542" s="63"/>
    </row>
    <row r="104543" spans="16:17">
      <c r="P104543" s="63"/>
      <c r="Q104543" s="63"/>
    </row>
    <row r="104544" spans="16:17">
      <c r="P104544" s="63"/>
      <c r="Q104544" s="63"/>
    </row>
    <row r="104545" spans="16:17">
      <c r="P104545" s="63"/>
      <c r="Q104545" s="63"/>
    </row>
    <row r="104546" spans="16:17">
      <c r="P104546" s="63"/>
      <c r="Q104546" s="63"/>
    </row>
    <row r="104547" spans="16:17">
      <c r="P104547" s="63"/>
      <c r="Q104547" s="63"/>
    </row>
    <row r="104548" spans="16:17">
      <c r="P104548" s="63"/>
      <c r="Q104548" s="63"/>
    </row>
    <row r="104549" spans="16:17">
      <c r="P104549" s="63"/>
      <c r="Q104549" s="63"/>
    </row>
    <row r="104550" spans="16:17">
      <c r="P104550" s="63"/>
      <c r="Q104550" s="63"/>
    </row>
    <row r="104551" spans="16:17">
      <c r="P104551" s="63"/>
      <c r="Q104551" s="63"/>
    </row>
    <row r="104552" spans="16:17">
      <c r="P104552" s="63"/>
      <c r="Q104552" s="63"/>
    </row>
    <row r="104553" spans="16:17">
      <c r="P104553" s="63"/>
      <c r="Q104553" s="63"/>
    </row>
    <row r="104554" spans="16:17">
      <c r="P104554" s="63"/>
      <c r="Q104554" s="63"/>
    </row>
    <row r="104555" spans="16:17">
      <c r="P104555" s="63"/>
      <c r="Q104555" s="63"/>
    </row>
    <row r="104556" spans="16:17">
      <c r="P104556" s="63"/>
      <c r="Q104556" s="63"/>
    </row>
    <row r="104557" spans="16:17">
      <c r="P104557" s="63"/>
      <c r="Q104557" s="63"/>
    </row>
    <row r="104558" spans="16:17">
      <c r="P104558" s="63"/>
      <c r="Q104558" s="63"/>
    </row>
    <row r="104559" spans="16:17">
      <c r="P104559" s="63"/>
      <c r="Q104559" s="63"/>
    </row>
    <row r="104560" spans="16:17">
      <c r="P104560" s="63"/>
      <c r="Q104560" s="63"/>
    </row>
    <row r="104561" spans="16:17">
      <c r="P104561" s="63"/>
      <c r="Q104561" s="63"/>
    </row>
    <row r="104562" spans="16:17">
      <c r="P104562" s="63"/>
      <c r="Q104562" s="63"/>
    </row>
    <row r="104563" spans="16:17">
      <c r="P104563" s="63"/>
      <c r="Q104563" s="63"/>
    </row>
    <row r="104564" spans="16:17">
      <c r="P104564" s="63"/>
      <c r="Q104564" s="63"/>
    </row>
    <row r="104565" spans="16:17">
      <c r="P104565" s="63"/>
      <c r="Q104565" s="63"/>
    </row>
    <row r="104566" spans="16:17">
      <c r="P104566" s="63"/>
      <c r="Q104566" s="63"/>
    </row>
    <row r="104567" spans="16:17">
      <c r="P104567" s="63"/>
      <c r="Q104567" s="63"/>
    </row>
    <row r="104568" spans="16:17">
      <c r="P104568" s="63"/>
      <c r="Q104568" s="63"/>
    </row>
    <row r="104569" spans="16:17">
      <c r="P104569" s="63"/>
      <c r="Q104569" s="63"/>
    </row>
    <row r="104570" spans="16:17">
      <c r="P104570" s="63"/>
      <c r="Q104570" s="63"/>
    </row>
    <row r="104571" spans="16:17">
      <c r="P104571" s="63"/>
      <c r="Q104571" s="63"/>
    </row>
    <row r="104572" spans="16:17">
      <c r="P104572" s="63"/>
      <c r="Q104572" s="63"/>
    </row>
    <row r="104573" spans="16:17">
      <c r="P104573" s="63"/>
      <c r="Q104573" s="63"/>
    </row>
    <row r="104574" spans="16:17">
      <c r="P104574" s="63"/>
      <c r="Q104574" s="63"/>
    </row>
    <row r="104575" spans="16:17">
      <c r="P104575" s="63"/>
      <c r="Q104575" s="63"/>
    </row>
    <row r="104576" spans="16:17">
      <c r="P104576" s="63"/>
      <c r="Q104576" s="63"/>
    </row>
    <row r="104577" spans="16:17">
      <c r="P104577" s="63"/>
      <c r="Q104577" s="63"/>
    </row>
    <row r="104578" spans="16:17">
      <c r="P104578" s="63"/>
      <c r="Q104578" s="63"/>
    </row>
    <row r="104579" spans="16:17">
      <c r="P104579" s="63"/>
      <c r="Q104579" s="63"/>
    </row>
    <row r="104580" spans="16:17">
      <c r="P104580" s="63"/>
      <c r="Q104580" s="63"/>
    </row>
    <row r="104581" spans="16:17">
      <c r="P104581" s="63"/>
      <c r="Q104581" s="63"/>
    </row>
    <row r="104582" spans="16:17">
      <c r="P104582" s="63"/>
      <c r="Q104582" s="63"/>
    </row>
    <row r="104583" spans="16:17">
      <c r="P104583" s="63"/>
      <c r="Q104583" s="63"/>
    </row>
    <row r="104584" spans="16:17">
      <c r="P104584" s="63"/>
      <c r="Q104584" s="63"/>
    </row>
    <row r="104585" spans="16:17">
      <c r="P104585" s="63"/>
      <c r="Q104585" s="63"/>
    </row>
    <row r="104586" spans="16:17">
      <c r="P104586" s="63"/>
      <c r="Q104586" s="63"/>
    </row>
    <row r="104587" spans="16:17">
      <c r="P104587" s="63"/>
      <c r="Q104587" s="63"/>
    </row>
    <row r="104588" spans="16:17">
      <c r="P104588" s="63"/>
      <c r="Q104588" s="63"/>
    </row>
    <row r="104589" spans="16:17">
      <c r="P104589" s="63"/>
      <c r="Q104589" s="63"/>
    </row>
    <row r="104590" spans="16:17">
      <c r="P104590" s="63"/>
      <c r="Q104590" s="63"/>
    </row>
    <row r="104591" spans="16:17">
      <c r="P104591" s="63"/>
      <c r="Q104591" s="63"/>
    </row>
    <row r="104592" spans="16:17">
      <c r="P104592" s="63"/>
      <c r="Q104592" s="63"/>
    </row>
    <row r="104593" spans="16:17">
      <c r="P104593" s="63"/>
      <c r="Q104593" s="63"/>
    </row>
    <row r="104594" spans="16:17">
      <c r="P104594" s="63"/>
      <c r="Q104594" s="63"/>
    </row>
    <row r="104595" spans="16:17">
      <c r="P104595" s="63"/>
      <c r="Q104595" s="63"/>
    </row>
    <row r="104596" spans="16:17">
      <c r="P104596" s="63"/>
      <c r="Q104596" s="63"/>
    </row>
    <row r="104597" spans="16:17">
      <c r="P104597" s="63"/>
      <c r="Q104597" s="63"/>
    </row>
    <row r="104598" spans="16:17">
      <c r="P104598" s="63"/>
      <c r="Q104598" s="63"/>
    </row>
    <row r="104599" spans="16:17">
      <c r="P104599" s="63"/>
      <c r="Q104599" s="63"/>
    </row>
    <row r="104600" spans="16:17">
      <c r="P104600" s="63"/>
      <c r="Q104600" s="63"/>
    </row>
    <row r="104601" spans="16:17">
      <c r="P104601" s="63"/>
      <c r="Q104601" s="63"/>
    </row>
    <row r="104602" spans="16:17">
      <c r="P104602" s="63"/>
      <c r="Q104602" s="63"/>
    </row>
    <row r="104603" spans="16:17">
      <c r="P104603" s="63"/>
      <c r="Q104603" s="63"/>
    </row>
    <row r="104604" spans="16:17">
      <c r="P104604" s="63"/>
      <c r="Q104604" s="63"/>
    </row>
    <row r="104605" spans="16:17">
      <c r="P104605" s="63"/>
      <c r="Q104605" s="63"/>
    </row>
    <row r="104606" spans="16:17">
      <c r="P104606" s="63"/>
      <c r="Q104606" s="63"/>
    </row>
    <row r="104607" spans="16:17">
      <c r="P104607" s="63"/>
      <c r="Q104607" s="63"/>
    </row>
    <row r="104608" spans="16:17">
      <c r="P104608" s="63"/>
      <c r="Q104608" s="63"/>
    </row>
    <row r="104609" spans="16:17">
      <c r="P104609" s="63"/>
      <c r="Q104609" s="63"/>
    </row>
    <row r="104610" spans="16:17">
      <c r="P104610" s="63"/>
      <c r="Q104610" s="63"/>
    </row>
    <row r="104611" spans="16:17">
      <c r="P104611" s="63"/>
      <c r="Q104611" s="63"/>
    </row>
    <row r="104612" spans="16:17">
      <c r="P104612" s="63"/>
      <c r="Q104612" s="63"/>
    </row>
    <row r="104613" spans="16:17">
      <c r="P104613" s="63"/>
      <c r="Q104613" s="63"/>
    </row>
    <row r="104614" spans="16:17">
      <c r="P104614" s="63"/>
      <c r="Q104614" s="63"/>
    </row>
    <row r="104615" spans="16:17">
      <c r="P104615" s="63"/>
      <c r="Q104615" s="63"/>
    </row>
    <row r="104616" spans="16:17">
      <c r="P104616" s="63"/>
      <c r="Q104616" s="63"/>
    </row>
    <row r="104617" spans="16:17">
      <c r="P104617" s="63"/>
      <c r="Q104617" s="63"/>
    </row>
    <row r="104618" spans="16:17">
      <c r="P104618" s="63"/>
      <c r="Q104618" s="63"/>
    </row>
    <row r="104619" spans="16:17">
      <c r="P104619" s="63"/>
      <c r="Q104619" s="63"/>
    </row>
    <row r="104620" spans="16:17">
      <c r="P104620" s="63"/>
      <c r="Q104620" s="63"/>
    </row>
    <row r="104621" spans="16:17">
      <c r="P104621" s="63"/>
      <c r="Q104621" s="63"/>
    </row>
    <row r="104622" spans="16:17">
      <c r="P104622" s="63"/>
      <c r="Q104622" s="63"/>
    </row>
    <row r="104623" spans="16:17">
      <c r="P104623" s="63"/>
      <c r="Q104623" s="63"/>
    </row>
    <row r="104624" spans="16:17">
      <c r="P104624" s="63"/>
      <c r="Q104624" s="63"/>
    </row>
    <row r="104625" spans="16:17">
      <c r="P104625" s="63"/>
      <c r="Q104625" s="63"/>
    </row>
    <row r="104626" spans="16:17">
      <c r="P104626" s="63"/>
      <c r="Q104626" s="63"/>
    </row>
    <row r="104627" spans="16:17">
      <c r="P104627" s="63"/>
      <c r="Q104627" s="63"/>
    </row>
    <row r="104628" spans="16:17">
      <c r="P104628" s="63"/>
      <c r="Q104628" s="63"/>
    </row>
    <row r="104629" spans="16:17">
      <c r="P104629" s="63"/>
      <c r="Q104629" s="63"/>
    </row>
    <row r="104630" spans="16:17">
      <c r="P104630" s="63"/>
      <c r="Q104630" s="63"/>
    </row>
    <row r="104631" spans="16:17">
      <c r="P104631" s="63"/>
      <c r="Q104631" s="63"/>
    </row>
    <row r="104632" spans="16:17">
      <c r="P104632" s="63"/>
      <c r="Q104632" s="63"/>
    </row>
    <row r="104633" spans="16:17">
      <c r="P104633" s="63"/>
      <c r="Q104633" s="63"/>
    </row>
    <row r="104634" spans="16:17">
      <c r="P104634" s="63"/>
      <c r="Q104634" s="63"/>
    </row>
    <row r="104635" spans="16:17">
      <c r="P104635" s="63"/>
      <c r="Q104635" s="63"/>
    </row>
    <row r="104636" spans="16:17">
      <c r="P104636" s="63"/>
      <c r="Q104636" s="63"/>
    </row>
    <row r="104637" spans="16:17">
      <c r="P104637" s="63"/>
      <c r="Q104637" s="63"/>
    </row>
    <row r="104638" spans="16:17">
      <c r="P104638" s="63"/>
      <c r="Q104638" s="63"/>
    </row>
    <row r="104639" spans="16:17">
      <c r="P104639" s="63"/>
      <c r="Q104639" s="63"/>
    </row>
    <row r="104640" spans="16:17">
      <c r="P104640" s="63"/>
      <c r="Q104640" s="63"/>
    </row>
    <row r="104641" spans="16:17">
      <c r="P104641" s="63"/>
      <c r="Q104641" s="63"/>
    </row>
    <row r="104642" spans="16:17">
      <c r="P104642" s="63"/>
      <c r="Q104642" s="63"/>
    </row>
    <row r="104643" spans="16:17">
      <c r="P104643" s="63"/>
      <c r="Q104643" s="63"/>
    </row>
    <row r="104644" spans="16:17">
      <c r="P104644" s="63"/>
      <c r="Q104644" s="63"/>
    </row>
    <row r="104645" spans="16:17">
      <c r="P104645" s="63"/>
      <c r="Q104645" s="63"/>
    </row>
    <row r="104646" spans="16:17">
      <c r="P104646" s="63"/>
      <c r="Q104646" s="63"/>
    </row>
    <row r="104647" spans="16:17">
      <c r="P104647" s="63"/>
      <c r="Q104647" s="63"/>
    </row>
    <row r="104648" spans="16:17">
      <c r="P104648" s="63"/>
      <c r="Q104648" s="63"/>
    </row>
    <row r="104649" spans="16:17">
      <c r="P104649" s="63"/>
      <c r="Q104649" s="63"/>
    </row>
    <row r="104650" spans="16:17">
      <c r="P104650" s="63"/>
      <c r="Q104650" s="63"/>
    </row>
    <row r="104651" spans="16:17">
      <c r="P104651" s="63"/>
      <c r="Q104651" s="63"/>
    </row>
    <row r="104652" spans="16:17">
      <c r="P104652" s="63"/>
      <c r="Q104652" s="63"/>
    </row>
    <row r="104653" spans="16:17">
      <c r="P104653" s="63"/>
      <c r="Q104653" s="63"/>
    </row>
    <row r="104654" spans="16:17">
      <c r="P104654" s="63"/>
      <c r="Q104654" s="63"/>
    </row>
    <row r="104655" spans="16:17">
      <c r="P104655" s="63"/>
      <c r="Q104655" s="63"/>
    </row>
    <row r="104656" spans="16:17">
      <c r="P104656" s="63"/>
      <c r="Q104656" s="63"/>
    </row>
    <row r="104657" spans="16:17">
      <c r="P104657" s="63"/>
      <c r="Q104657" s="63"/>
    </row>
    <row r="104658" spans="16:17">
      <c r="P104658" s="63"/>
      <c r="Q104658" s="63"/>
    </row>
    <row r="104659" spans="16:17">
      <c r="P104659" s="63"/>
      <c r="Q104659" s="63"/>
    </row>
    <row r="104660" spans="16:17">
      <c r="P104660" s="63"/>
      <c r="Q104660" s="63"/>
    </row>
    <row r="104661" spans="16:17">
      <c r="P104661" s="63"/>
      <c r="Q104661" s="63"/>
    </row>
    <row r="104662" spans="16:17">
      <c r="P104662" s="63"/>
      <c r="Q104662" s="63"/>
    </row>
    <row r="104663" spans="16:17">
      <c r="P104663" s="63"/>
      <c r="Q104663" s="63"/>
    </row>
    <row r="104664" spans="16:17">
      <c r="P104664" s="63"/>
      <c r="Q104664" s="63"/>
    </row>
    <row r="104665" spans="16:17">
      <c r="P104665" s="63"/>
      <c r="Q104665" s="63"/>
    </row>
    <row r="104666" spans="16:17">
      <c r="P104666" s="63"/>
      <c r="Q104666" s="63"/>
    </row>
    <row r="104667" spans="16:17">
      <c r="P104667" s="63"/>
      <c r="Q104667" s="63"/>
    </row>
    <row r="104668" spans="16:17">
      <c r="P104668" s="63"/>
      <c r="Q104668" s="63"/>
    </row>
    <row r="104669" spans="16:17">
      <c r="P104669" s="63"/>
      <c r="Q104669" s="63"/>
    </row>
    <row r="104670" spans="16:17">
      <c r="P104670" s="63"/>
      <c r="Q104670" s="63"/>
    </row>
    <row r="104671" spans="16:17">
      <c r="P104671" s="63"/>
      <c r="Q104671" s="63"/>
    </row>
    <row r="104672" spans="16:17">
      <c r="P104672" s="63"/>
      <c r="Q104672" s="63"/>
    </row>
    <row r="104673" spans="16:17">
      <c r="P104673" s="63"/>
      <c r="Q104673" s="63"/>
    </row>
    <row r="104674" spans="16:17">
      <c r="P104674" s="63"/>
      <c r="Q104674" s="63"/>
    </row>
    <row r="104675" spans="16:17">
      <c r="P104675" s="63"/>
      <c r="Q104675" s="63"/>
    </row>
    <row r="104676" spans="16:17">
      <c r="P104676" s="63"/>
      <c r="Q104676" s="63"/>
    </row>
    <row r="104677" spans="16:17">
      <c r="P104677" s="63"/>
      <c r="Q104677" s="63"/>
    </row>
    <row r="104678" spans="16:17">
      <c r="P104678" s="63"/>
      <c r="Q104678" s="63"/>
    </row>
    <row r="104679" spans="16:17">
      <c r="P104679" s="63"/>
      <c r="Q104679" s="63"/>
    </row>
    <row r="104680" spans="16:17">
      <c r="P104680" s="63"/>
      <c r="Q104680" s="63"/>
    </row>
    <row r="104681" spans="16:17">
      <c r="P104681" s="63"/>
      <c r="Q104681" s="63"/>
    </row>
    <row r="104682" spans="16:17">
      <c r="P104682" s="63"/>
      <c r="Q104682" s="63"/>
    </row>
    <row r="104683" spans="16:17">
      <c r="P104683" s="63"/>
      <c r="Q104683" s="63"/>
    </row>
    <row r="104684" spans="16:17">
      <c r="P104684" s="63"/>
      <c r="Q104684" s="63"/>
    </row>
    <row r="104685" spans="16:17">
      <c r="P104685" s="63"/>
      <c r="Q104685" s="63"/>
    </row>
    <row r="104686" spans="16:17">
      <c r="P104686" s="63"/>
      <c r="Q104686" s="63"/>
    </row>
    <row r="104687" spans="16:17">
      <c r="P104687" s="63"/>
      <c r="Q104687" s="63"/>
    </row>
    <row r="104688" spans="16:17">
      <c r="P104688" s="63"/>
      <c r="Q104688" s="63"/>
    </row>
    <row r="104689" spans="16:17">
      <c r="P104689" s="63"/>
      <c r="Q104689" s="63"/>
    </row>
    <row r="104690" spans="16:17">
      <c r="P104690" s="63"/>
      <c r="Q104690" s="63"/>
    </row>
    <row r="104691" spans="16:17">
      <c r="P104691" s="63"/>
      <c r="Q104691" s="63"/>
    </row>
    <row r="104692" spans="16:17">
      <c r="P104692" s="63"/>
      <c r="Q104692" s="63"/>
    </row>
    <row r="104693" spans="16:17">
      <c r="P104693" s="63"/>
      <c r="Q104693" s="63"/>
    </row>
    <row r="104694" spans="16:17">
      <c r="P104694" s="63"/>
      <c r="Q104694" s="63"/>
    </row>
    <row r="104695" spans="16:17">
      <c r="P104695" s="63"/>
      <c r="Q104695" s="63"/>
    </row>
    <row r="104696" spans="16:17">
      <c r="P104696" s="63"/>
      <c r="Q104696" s="63"/>
    </row>
    <row r="104697" spans="16:17">
      <c r="P104697" s="63"/>
      <c r="Q104697" s="63"/>
    </row>
    <row r="104698" spans="16:17">
      <c r="P104698" s="63"/>
      <c r="Q104698" s="63"/>
    </row>
    <row r="104699" spans="16:17">
      <c r="P104699" s="63"/>
      <c r="Q104699" s="63"/>
    </row>
    <row r="104700" spans="16:17">
      <c r="P104700" s="63"/>
      <c r="Q104700" s="63"/>
    </row>
    <row r="104701" spans="16:17">
      <c r="P104701" s="63"/>
      <c r="Q104701" s="63"/>
    </row>
    <row r="104702" spans="16:17">
      <c r="P104702" s="63"/>
      <c r="Q104702" s="63"/>
    </row>
    <row r="104703" spans="16:17">
      <c r="P104703" s="63"/>
      <c r="Q104703" s="63"/>
    </row>
    <row r="104704" spans="16:17">
      <c r="P104704" s="63"/>
      <c r="Q104704" s="63"/>
    </row>
    <row r="104705" spans="16:17">
      <c r="P104705" s="63"/>
      <c r="Q104705" s="63"/>
    </row>
    <row r="104706" spans="16:17">
      <c r="P104706" s="63"/>
      <c r="Q104706" s="63"/>
    </row>
    <row r="104707" spans="16:17">
      <c r="P104707" s="63"/>
      <c r="Q104707" s="63"/>
    </row>
    <row r="104708" spans="16:17">
      <c r="P104708" s="63"/>
      <c r="Q104708" s="63"/>
    </row>
    <row r="104709" spans="16:17">
      <c r="P104709" s="63"/>
      <c r="Q104709" s="63"/>
    </row>
    <row r="104710" spans="16:17">
      <c r="P104710" s="63"/>
      <c r="Q104710" s="63"/>
    </row>
    <row r="104711" spans="16:17">
      <c r="P104711" s="63"/>
      <c r="Q104711" s="63"/>
    </row>
    <row r="104712" spans="16:17">
      <c r="P104712" s="63"/>
      <c r="Q104712" s="63"/>
    </row>
    <row r="104713" spans="16:17">
      <c r="P104713" s="63"/>
      <c r="Q104713" s="63"/>
    </row>
    <row r="104714" spans="16:17">
      <c r="P104714" s="63"/>
      <c r="Q104714" s="63"/>
    </row>
    <row r="104715" spans="16:17">
      <c r="P104715" s="63"/>
      <c r="Q104715" s="63"/>
    </row>
    <row r="104716" spans="16:17">
      <c r="P104716" s="63"/>
      <c r="Q104716" s="63"/>
    </row>
    <row r="104717" spans="16:17">
      <c r="P104717" s="63"/>
      <c r="Q104717" s="63"/>
    </row>
    <row r="104718" spans="16:17">
      <c r="P104718" s="63"/>
      <c r="Q104718" s="63"/>
    </row>
    <row r="104719" spans="16:17">
      <c r="P104719" s="63"/>
      <c r="Q104719" s="63"/>
    </row>
    <row r="104720" spans="16:17">
      <c r="P104720" s="63"/>
      <c r="Q104720" s="63"/>
    </row>
    <row r="104721" spans="16:17">
      <c r="P104721" s="63"/>
      <c r="Q104721" s="63"/>
    </row>
    <row r="104722" spans="16:17">
      <c r="P104722" s="63"/>
      <c r="Q104722" s="63"/>
    </row>
    <row r="104723" spans="16:17">
      <c r="P104723" s="63"/>
      <c r="Q104723" s="63"/>
    </row>
    <row r="104724" spans="16:17">
      <c r="P104724" s="63"/>
      <c r="Q104724" s="63"/>
    </row>
    <row r="104725" spans="16:17">
      <c r="P104725" s="63"/>
      <c r="Q104725" s="63"/>
    </row>
    <row r="104726" spans="16:17">
      <c r="P104726" s="63"/>
      <c r="Q104726" s="63"/>
    </row>
    <row r="104727" spans="16:17">
      <c r="P104727" s="63"/>
      <c r="Q104727" s="63"/>
    </row>
    <row r="104728" spans="16:17">
      <c r="P104728" s="63"/>
      <c r="Q104728" s="63"/>
    </row>
    <row r="104729" spans="16:17">
      <c r="P104729" s="63"/>
      <c r="Q104729" s="63"/>
    </row>
    <row r="104730" spans="16:17">
      <c r="P104730" s="63"/>
      <c r="Q104730" s="63"/>
    </row>
    <row r="104731" spans="16:17">
      <c r="P104731" s="63"/>
      <c r="Q104731" s="63"/>
    </row>
    <row r="104732" spans="16:17">
      <c r="P104732" s="63"/>
      <c r="Q104732" s="63"/>
    </row>
    <row r="104733" spans="16:17">
      <c r="P104733" s="63"/>
      <c r="Q104733" s="63"/>
    </row>
    <row r="104734" spans="16:17">
      <c r="P104734" s="63"/>
      <c r="Q104734" s="63"/>
    </row>
    <row r="104735" spans="16:17">
      <c r="P104735" s="63"/>
      <c r="Q104735" s="63"/>
    </row>
    <row r="104736" spans="16:17">
      <c r="P104736" s="63"/>
      <c r="Q104736" s="63"/>
    </row>
    <row r="104737" spans="16:17">
      <c r="P104737" s="63"/>
      <c r="Q104737" s="63"/>
    </row>
    <row r="104738" spans="16:17">
      <c r="P104738" s="63"/>
      <c r="Q104738" s="63"/>
    </row>
    <row r="104739" spans="16:17">
      <c r="P104739" s="63"/>
      <c r="Q104739" s="63"/>
    </row>
    <row r="104740" spans="16:17">
      <c r="P104740" s="63"/>
      <c r="Q104740" s="63"/>
    </row>
    <row r="104741" spans="16:17">
      <c r="P104741" s="63"/>
      <c r="Q104741" s="63"/>
    </row>
    <row r="104742" spans="16:17">
      <c r="P104742" s="63"/>
      <c r="Q104742" s="63"/>
    </row>
    <row r="104743" spans="16:17">
      <c r="P104743" s="63"/>
      <c r="Q104743" s="63"/>
    </row>
    <row r="104744" spans="16:17">
      <c r="P104744" s="63"/>
      <c r="Q104744" s="63"/>
    </row>
    <row r="104745" spans="16:17">
      <c r="P104745" s="63"/>
      <c r="Q104745" s="63"/>
    </row>
    <row r="104746" spans="16:17">
      <c r="P104746" s="63"/>
      <c r="Q104746" s="63"/>
    </row>
    <row r="104747" spans="16:17">
      <c r="P104747" s="63"/>
      <c r="Q104747" s="63"/>
    </row>
    <row r="104748" spans="16:17">
      <c r="P104748" s="63"/>
      <c r="Q104748" s="63"/>
    </row>
    <row r="104749" spans="16:17">
      <c r="P104749" s="63"/>
      <c r="Q104749" s="63"/>
    </row>
    <row r="104750" spans="16:17">
      <c r="P104750" s="63"/>
      <c r="Q104750" s="63"/>
    </row>
    <row r="104751" spans="16:17">
      <c r="P104751" s="63"/>
      <c r="Q104751" s="63"/>
    </row>
    <row r="104752" spans="16:17">
      <c r="P104752" s="63"/>
      <c r="Q104752" s="63"/>
    </row>
    <row r="104753" spans="16:17">
      <c r="P104753" s="63"/>
      <c r="Q104753" s="63"/>
    </row>
    <row r="104754" spans="16:17">
      <c r="P104754" s="63"/>
      <c r="Q104754" s="63"/>
    </row>
    <row r="104755" spans="16:17">
      <c r="P104755" s="63"/>
      <c r="Q104755" s="63"/>
    </row>
    <row r="104756" spans="16:17">
      <c r="P104756" s="63"/>
      <c r="Q104756" s="63"/>
    </row>
    <row r="104757" spans="16:17">
      <c r="P104757" s="63"/>
      <c r="Q104757" s="63"/>
    </row>
    <row r="104758" spans="16:17">
      <c r="P104758" s="63"/>
      <c r="Q104758" s="63"/>
    </row>
    <row r="104759" spans="16:17">
      <c r="P104759" s="63"/>
      <c r="Q104759" s="63"/>
    </row>
    <row r="104760" spans="16:17">
      <c r="P104760" s="63"/>
      <c r="Q104760" s="63"/>
    </row>
    <row r="104761" spans="16:17">
      <c r="P104761" s="63"/>
      <c r="Q104761" s="63"/>
    </row>
    <row r="104762" spans="16:17">
      <c r="P104762" s="63"/>
      <c r="Q104762" s="63"/>
    </row>
    <row r="104763" spans="16:17">
      <c r="P104763" s="63"/>
      <c r="Q104763" s="63"/>
    </row>
    <row r="104764" spans="16:17">
      <c r="P104764" s="63"/>
      <c r="Q104764" s="63"/>
    </row>
    <row r="104765" spans="16:17">
      <c r="P104765" s="63"/>
      <c r="Q104765" s="63"/>
    </row>
    <row r="104766" spans="16:17">
      <c r="P104766" s="63"/>
      <c r="Q104766" s="63"/>
    </row>
    <row r="104767" spans="16:17">
      <c r="P104767" s="63"/>
      <c r="Q104767" s="63"/>
    </row>
    <row r="104768" spans="16:17">
      <c r="P104768" s="63"/>
      <c r="Q104768" s="63"/>
    </row>
    <row r="104769" spans="16:17">
      <c r="P104769" s="63"/>
      <c r="Q104769" s="63"/>
    </row>
    <row r="104770" spans="16:17">
      <c r="P104770" s="63"/>
      <c r="Q104770" s="63"/>
    </row>
    <row r="104771" spans="16:17">
      <c r="P104771" s="63"/>
      <c r="Q104771" s="63"/>
    </row>
    <row r="104772" spans="16:17">
      <c r="P104772" s="63"/>
      <c r="Q104772" s="63"/>
    </row>
    <row r="104773" spans="16:17">
      <c r="P104773" s="63"/>
      <c r="Q104773" s="63"/>
    </row>
    <row r="104774" spans="16:17">
      <c r="P104774" s="63"/>
      <c r="Q104774" s="63"/>
    </row>
    <row r="104775" spans="16:17">
      <c r="P104775" s="63"/>
      <c r="Q104775" s="63"/>
    </row>
    <row r="104776" spans="16:17">
      <c r="P104776" s="63"/>
      <c r="Q104776" s="63"/>
    </row>
    <row r="104777" spans="16:17">
      <c r="P104777" s="63"/>
      <c r="Q104777" s="63"/>
    </row>
    <row r="104778" spans="16:17">
      <c r="P104778" s="63"/>
      <c r="Q104778" s="63"/>
    </row>
    <row r="104779" spans="16:17">
      <c r="P104779" s="63"/>
      <c r="Q104779" s="63"/>
    </row>
    <row r="104780" spans="16:17">
      <c r="P104780" s="63"/>
      <c r="Q104780" s="63"/>
    </row>
    <row r="104781" spans="16:17">
      <c r="P104781" s="63"/>
      <c r="Q104781" s="63"/>
    </row>
    <row r="104782" spans="16:17">
      <c r="P104782" s="63"/>
      <c r="Q104782" s="63"/>
    </row>
    <row r="104783" spans="16:17">
      <c r="P104783" s="63"/>
      <c r="Q104783" s="63"/>
    </row>
    <row r="104784" spans="16:17">
      <c r="P104784" s="63"/>
      <c r="Q104784" s="63"/>
    </row>
    <row r="104785" spans="16:17">
      <c r="P104785" s="63"/>
      <c r="Q104785" s="63"/>
    </row>
    <row r="104786" spans="16:17">
      <c r="P104786" s="63"/>
      <c r="Q104786" s="63"/>
    </row>
    <row r="104787" spans="16:17">
      <c r="P104787" s="63"/>
      <c r="Q104787" s="63"/>
    </row>
    <row r="104788" spans="16:17">
      <c r="P104788" s="63"/>
      <c r="Q104788" s="63"/>
    </row>
    <row r="104789" spans="16:17">
      <c r="P104789" s="63"/>
      <c r="Q104789" s="63"/>
    </row>
    <row r="104790" spans="16:17">
      <c r="P104790" s="63"/>
      <c r="Q104790" s="63"/>
    </row>
    <row r="104791" spans="16:17">
      <c r="P104791" s="63"/>
      <c r="Q104791" s="63"/>
    </row>
    <row r="104792" spans="16:17">
      <c r="P104792" s="63"/>
      <c r="Q104792" s="63"/>
    </row>
    <row r="104793" spans="16:17">
      <c r="P104793" s="63"/>
      <c r="Q104793" s="63"/>
    </row>
    <row r="104794" spans="16:17">
      <c r="P104794" s="63"/>
      <c r="Q104794" s="63"/>
    </row>
    <row r="104795" spans="16:17">
      <c r="P104795" s="63"/>
      <c r="Q104795" s="63"/>
    </row>
    <row r="104796" spans="16:17">
      <c r="P104796" s="63"/>
      <c r="Q104796" s="63"/>
    </row>
    <row r="104797" spans="16:17">
      <c r="P104797" s="63"/>
      <c r="Q104797" s="63"/>
    </row>
    <row r="104798" spans="16:17">
      <c r="P104798" s="63"/>
      <c r="Q104798" s="63"/>
    </row>
    <row r="104799" spans="16:17">
      <c r="P104799" s="63"/>
      <c r="Q104799" s="63"/>
    </row>
    <row r="104800" spans="16:17">
      <c r="P104800" s="63"/>
      <c r="Q104800" s="63"/>
    </row>
    <row r="104801" spans="16:17">
      <c r="P104801" s="63"/>
      <c r="Q104801" s="63"/>
    </row>
    <row r="104802" spans="16:17">
      <c r="P104802" s="63"/>
      <c r="Q104802" s="63"/>
    </row>
    <row r="104803" spans="16:17">
      <c r="P104803" s="63"/>
      <c r="Q104803" s="63"/>
    </row>
    <row r="104804" spans="16:17">
      <c r="P104804" s="63"/>
      <c r="Q104804" s="63"/>
    </row>
    <row r="104805" spans="16:17">
      <c r="P104805" s="63"/>
      <c r="Q104805" s="63"/>
    </row>
    <row r="104806" spans="16:17">
      <c r="P104806" s="63"/>
      <c r="Q104806" s="63"/>
    </row>
    <row r="104807" spans="16:17">
      <c r="P104807" s="63"/>
      <c r="Q104807" s="63"/>
    </row>
    <row r="104808" spans="16:17">
      <c r="P104808" s="63"/>
      <c r="Q104808" s="63"/>
    </row>
    <row r="104809" spans="16:17">
      <c r="P104809" s="63"/>
      <c r="Q104809" s="63"/>
    </row>
    <row r="104810" spans="16:17">
      <c r="P104810" s="63"/>
      <c r="Q104810" s="63"/>
    </row>
    <row r="104811" spans="16:17">
      <c r="P104811" s="63"/>
      <c r="Q104811" s="63"/>
    </row>
    <row r="104812" spans="16:17">
      <c r="P104812" s="63"/>
      <c r="Q104812" s="63"/>
    </row>
    <row r="104813" spans="16:17">
      <c r="P104813" s="63"/>
      <c r="Q104813" s="63"/>
    </row>
    <row r="104814" spans="16:17">
      <c r="P104814" s="63"/>
      <c r="Q104814" s="63"/>
    </row>
    <row r="104815" spans="16:17">
      <c r="P104815" s="63"/>
      <c r="Q104815" s="63"/>
    </row>
    <row r="104816" spans="16:17">
      <c r="P104816" s="63"/>
      <c r="Q104816" s="63"/>
    </row>
    <row r="104817" spans="16:17">
      <c r="P104817" s="63"/>
      <c r="Q104817" s="63"/>
    </row>
    <row r="104818" spans="16:17">
      <c r="P104818" s="63"/>
      <c r="Q104818" s="63"/>
    </row>
    <row r="104819" spans="16:17">
      <c r="P104819" s="63"/>
      <c r="Q104819" s="63"/>
    </row>
    <row r="104820" spans="16:17">
      <c r="P104820" s="63"/>
      <c r="Q104820" s="63"/>
    </row>
    <row r="104821" spans="16:17">
      <c r="P104821" s="63"/>
      <c r="Q104821" s="63"/>
    </row>
    <row r="104822" spans="16:17">
      <c r="P104822" s="63"/>
      <c r="Q104822" s="63"/>
    </row>
    <row r="104823" spans="16:17">
      <c r="P104823" s="63"/>
      <c r="Q104823" s="63"/>
    </row>
    <row r="104824" spans="16:17">
      <c r="P104824" s="63"/>
      <c r="Q104824" s="63"/>
    </row>
    <row r="104825" spans="16:17">
      <c r="P104825" s="63"/>
      <c r="Q104825" s="63"/>
    </row>
    <row r="104826" spans="16:17">
      <c r="P104826" s="63"/>
      <c r="Q104826" s="63"/>
    </row>
    <row r="104827" spans="16:17">
      <c r="P104827" s="63"/>
      <c r="Q104827" s="63"/>
    </row>
    <row r="104828" spans="16:17">
      <c r="P104828" s="63"/>
      <c r="Q104828" s="63"/>
    </row>
    <row r="104829" spans="16:17">
      <c r="P104829" s="63"/>
      <c r="Q104829" s="63"/>
    </row>
    <row r="104830" spans="16:17">
      <c r="P104830" s="63"/>
      <c r="Q104830" s="63"/>
    </row>
    <row r="104831" spans="16:17">
      <c r="P104831" s="63"/>
      <c r="Q104831" s="63"/>
    </row>
    <row r="104832" spans="16:17">
      <c r="P104832" s="63"/>
      <c r="Q104832" s="63"/>
    </row>
    <row r="104833" spans="16:17">
      <c r="P104833" s="63"/>
      <c r="Q104833" s="63"/>
    </row>
    <row r="104834" spans="16:17">
      <c r="P104834" s="63"/>
      <c r="Q104834" s="63"/>
    </row>
    <row r="104835" spans="16:17">
      <c r="P104835" s="63"/>
      <c r="Q104835" s="63"/>
    </row>
    <row r="104836" spans="16:17">
      <c r="P104836" s="63"/>
      <c r="Q104836" s="63"/>
    </row>
    <row r="104837" spans="16:17">
      <c r="P104837" s="63"/>
      <c r="Q104837" s="63"/>
    </row>
    <row r="104838" spans="16:17">
      <c r="P104838" s="63"/>
      <c r="Q104838" s="63"/>
    </row>
    <row r="104839" spans="16:17">
      <c r="P104839" s="63"/>
      <c r="Q104839" s="63"/>
    </row>
    <row r="104840" spans="16:17">
      <c r="P104840" s="63"/>
      <c r="Q104840" s="63"/>
    </row>
    <row r="104841" spans="16:17">
      <c r="P104841" s="63"/>
      <c r="Q104841" s="63"/>
    </row>
    <row r="104842" spans="16:17">
      <c r="P104842" s="63"/>
      <c r="Q104842" s="63"/>
    </row>
    <row r="104843" spans="16:17">
      <c r="P104843" s="63"/>
      <c r="Q104843" s="63"/>
    </row>
    <row r="104844" spans="16:17">
      <c r="P104844" s="63"/>
      <c r="Q104844" s="63"/>
    </row>
    <row r="104845" spans="16:17">
      <c r="P104845" s="63"/>
      <c r="Q104845" s="63"/>
    </row>
    <row r="104846" spans="16:17">
      <c r="P104846" s="63"/>
      <c r="Q104846" s="63"/>
    </row>
    <row r="104847" spans="16:17">
      <c r="P104847" s="63"/>
      <c r="Q104847" s="63"/>
    </row>
    <row r="104848" spans="16:17">
      <c r="P104848" s="63"/>
      <c r="Q104848" s="63"/>
    </row>
    <row r="104849" spans="16:17">
      <c r="P104849" s="63"/>
      <c r="Q104849" s="63"/>
    </row>
    <row r="104850" spans="16:17">
      <c r="P104850" s="63"/>
      <c r="Q104850" s="63"/>
    </row>
    <row r="104851" spans="16:17">
      <c r="P104851" s="63"/>
      <c r="Q104851" s="63"/>
    </row>
    <row r="104852" spans="16:17">
      <c r="P104852" s="63"/>
      <c r="Q104852" s="63"/>
    </row>
    <row r="104853" spans="16:17">
      <c r="P104853" s="63"/>
      <c r="Q104853" s="63"/>
    </row>
    <row r="104854" spans="16:17">
      <c r="P104854" s="63"/>
      <c r="Q104854" s="63"/>
    </row>
    <row r="104855" spans="16:17">
      <c r="P104855" s="63"/>
      <c r="Q104855" s="63"/>
    </row>
    <row r="104856" spans="16:17">
      <c r="P104856" s="63"/>
      <c r="Q104856" s="63"/>
    </row>
    <row r="104857" spans="16:17">
      <c r="P104857" s="63"/>
      <c r="Q104857" s="63"/>
    </row>
    <row r="104858" spans="16:17">
      <c r="P104858" s="63"/>
      <c r="Q104858" s="63"/>
    </row>
    <row r="104859" spans="16:17">
      <c r="P104859" s="63"/>
      <c r="Q104859" s="63"/>
    </row>
    <row r="104860" spans="16:17">
      <c r="P104860" s="63"/>
      <c r="Q104860" s="63"/>
    </row>
    <row r="104861" spans="16:17">
      <c r="P104861" s="63"/>
      <c r="Q104861" s="63"/>
    </row>
    <row r="104862" spans="16:17">
      <c r="P104862" s="63"/>
      <c r="Q104862" s="63"/>
    </row>
    <row r="104863" spans="16:17">
      <c r="P104863" s="63"/>
      <c r="Q104863" s="63"/>
    </row>
    <row r="104864" spans="16:17">
      <c r="P104864" s="63"/>
      <c r="Q104864" s="63"/>
    </row>
    <row r="104865" spans="16:17">
      <c r="P104865" s="63"/>
      <c r="Q104865" s="63"/>
    </row>
    <row r="104866" spans="16:17">
      <c r="P104866" s="63"/>
      <c r="Q104866" s="63"/>
    </row>
    <row r="104867" spans="16:17">
      <c r="P104867" s="63"/>
      <c r="Q104867" s="63"/>
    </row>
    <row r="104868" spans="16:17">
      <c r="P104868" s="63"/>
      <c r="Q104868" s="63"/>
    </row>
    <row r="104869" spans="16:17">
      <c r="P104869" s="63"/>
      <c r="Q104869" s="63"/>
    </row>
    <row r="104870" spans="16:17">
      <c r="P104870" s="63"/>
      <c r="Q104870" s="63"/>
    </row>
    <row r="104871" spans="16:17">
      <c r="P104871" s="63"/>
      <c r="Q104871" s="63"/>
    </row>
    <row r="104872" spans="16:17">
      <c r="P104872" s="63"/>
      <c r="Q104872" s="63"/>
    </row>
    <row r="104873" spans="16:17">
      <c r="P104873" s="63"/>
      <c r="Q104873" s="63"/>
    </row>
    <row r="104874" spans="16:17">
      <c r="P104874" s="63"/>
      <c r="Q104874" s="63"/>
    </row>
    <row r="104875" spans="16:17">
      <c r="P104875" s="63"/>
      <c r="Q104875" s="63"/>
    </row>
    <row r="104876" spans="16:17">
      <c r="P104876" s="63"/>
      <c r="Q104876" s="63"/>
    </row>
    <row r="104877" spans="16:17">
      <c r="P104877" s="63"/>
      <c r="Q104877" s="63"/>
    </row>
    <row r="104878" spans="16:17">
      <c r="P104878" s="63"/>
      <c r="Q104878" s="63"/>
    </row>
    <row r="104879" spans="16:17">
      <c r="P104879" s="63"/>
      <c r="Q104879" s="63"/>
    </row>
    <row r="104880" spans="16:17">
      <c r="P104880" s="63"/>
      <c r="Q104880" s="63"/>
    </row>
    <row r="104881" spans="16:17">
      <c r="P104881" s="63"/>
      <c r="Q104881" s="63"/>
    </row>
    <row r="104882" spans="16:17">
      <c r="P104882" s="63"/>
      <c r="Q104882" s="63"/>
    </row>
    <row r="104883" spans="16:17">
      <c r="P104883" s="63"/>
      <c r="Q104883" s="63"/>
    </row>
    <row r="104884" spans="16:17">
      <c r="P104884" s="63"/>
      <c r="Q104884" s="63"/>
    </row>
    <row r="104885" spans="16:17">
      <c r="P104885" s="63"/>
      <c r="Q104885" s="63"/>
    </row>
    <row r="104886" spans="16:17">
      <c r="P104886" s="63"/>
      <c r="Q104886" s="63"/>
    </row>
    <row r="104887" spans="16:17">
      <c r="P104887" s="63"/>
      <c r="Q104887" s="63"/>
    </row>
    <row r="104888" spans="16:17">
      <c r="P104888" s="63"/>
      <c r="Q104888" s="63"/>
    </row>
    <row r="104889" spans="16:17">
      <c r="P104889" s="63"/>
      <c r="Q104889" s="63"/>
    </row>
    <row r="104890" spans="16:17">
      <c r="P104890" s="63"/>
      <c r="Q104890" s="63"/>
    </row>
    <row r="104891" spans="16:17">
      <c r="P104891" s="63"/>
      <c r="Q104891" s="63"/>
    </row>
    <row r="104892" spans="16:17">
      <c r="P104892" s="63"/>
      <c r="Q104892" s="63"/>
    </row>
    <row r="104893" spans="16:17">
      <c r="P104893" s="63"/>
      <c r="Q104893" s="63"/>
    </row>
    <row r="104894" spans="16:17">
      <c r="P104894" s="63"/>
      <c r="Q104894" s="63"/>
    </row>
    <row r="104895" spans="16:17">
      <c r="P104895" s="63"/>
      <c r="Q104895" s="63"/>
    </row>
    <row r="104896" spans="16:17">
      <c r="P104896" s="63"/>
      <c r="Q104896" s="63"/>
    </row>
    <row r="104897" spans="16:17">
      <c r="P104897" s="63"/>
      <c r="Q104897" s="63"/>
    </row>
    <row r="104898" spans="16:17">
      <c r="P104898" s="63"/>
      <c r="Q104898" s="63"/>
    </row>
    <row r="104899" spans="16:17">
      <c r="P104899" s="63"/>
      <c r="Q104899" s="63"/>
    </row>
    <row r="104900" spans="16:17">
      <c r="P104900" s="63"/>
      <c r="Q104900" s="63"/>
    </row>
    <row r="104901" spans="16:17">
      <c r="P104901" s="63"/>
      <c r="Q104901" s="63"/>
    </row>
    <row r="104902" spans="16:17">
      <c r="P104902" s="63"/>
      <c r="Q104902" s="63"/>
    </row>
    <row r="104903" spans="16:17">
      <c r="P104903" s="63"/>
      <c r="Q104903" s="63"/>
    </row>
    <row r="104904" spans="16:17">
      <c r="P104904" s="63"/>
      <c r="Q104904" s="63"/>
    </row>
    <row r="104905" spans="16:17">
      <c r="P104905" s="63"/>
      <c r="Q104905" s="63"/>
    </row>
    <row r="104906" spans="16:17">
      <c r="P104906" s="63"/>
      <c r="Q104906" s="63"/>
    </row>
    <row r="104907" spans="16:17">
      <c r="P104907" s="63"/>
      <c r="Q104907" s="63"/>
    </row>
    <row r="104908" spans="16:17">
      <c r="P104908" s="63"/>
      <c r="Q104908" s="63"/>
    </row>
    <row r="104909" spans="16:17">
      <c r="P104909" s="63"/>
      <c r="Q104909" s="63"/>
    </row>
    <row r="104910" spans="16:17">
      <c r="P104910" s="63"/>
      <c r="Q104910" s="63"/>
    </row>
    <row r="104911" spans="16:17">
      <c r="P104911" s="63"/>
      <c r="Q104911" s="63"/>
    </row>
    <row r="104912" spans="16:17">
      <c r="P104912" s="63"/>
      <c r="Q104912" s="63"/>
    </row>
    <row r="104913" spans="16:17">
      <c r="P104913" s="63"/>
      <c r="Q104913" s="63"/>
    </row>
    <row r="104914" spans="16:17">
      <c r="P104914" s="63"/>
      <c r="Q104914" s="63"/>
    </row>
    <row r="104915" spans="16:17">
      <c r="P104915" s="63"/>
      <c r="Q104915" s="63"/>
    </row>
    <row r="104916" spans="16:17">
      <c r="P104916" s="63"/>
      <c r="Q104916" s="63"/>
    </row>
    <row r="104917" spans="16:17">
      <c r="P104917" s="63"/>
      <c r="Q104917" s="63"/>
    </row>
    <row r="104918" spans="16:17">
      <c r="P104918" s="63"/>
      <c r="Q104918" s="63"/>
    </row>
    <row r="104919" spans="16:17">
      <c r="P104919" s="63"/>
      <c r="Q104919" s="63"/>
    </row>
    <row r="104920" spans="16:17">
      <c r="P104920" s="63"/>
      <c r="Q104920" s="63"/>
    </row>
    <row r="104921" spans="16:17">
      <c r="P104921" s="63"/>
      <c r="Q104921" s="63"/>
    </row>
    <row r="104922" spans="16:17">
      <c r="P104922" s="63"/>
      <c r="Q104922" s="63"/>
    </row>
    <row r="104923" spans="16:17">
      <c r="P104923" s="63"/>
      <c r="Q104923" s="63"/>
    </row>
    <row r="104924" spans="16:17">
      <c r="P104924" s="63"/>
      <c r="Q104924" s="63"/>
    </row>
    <row r="104925" spans="16:17">
      <c r="P104925" s="63"/>
      <c r="Q104925" s="63"/>
    </row>
    <row r="104926" spans="16:17">
      <c r="P104926" s="63"/>
      <c r="Q104926" s="63"/>
    </row>
    <row r="104927" spans="16:17">
      <c r="P104927" s="63"/>
      <c r="Q104927" s="63"/>
    </row>
    <row r="104928" spans="16:17">
      <c r="P104928" s="63"/>
      <c r="Q104928" s="63"/>
    </row>
    <row r="104929" spans="16:17">
      <c r="P104929" s="63"/>
      <c r="Q104929" s="63"/>
    </row>
    <row r="104930" spans="16:17">
      <c r="P104930" s="63"/>
      <c r="Q104930" s="63"/>
    </row>
    <row r="104931" spans="16:17">
      <c r="P104931" s="63"/>
      <c r="Q104931" s="63"/>
    </row>
    <row r="104932" spans="16:17">
      <c r="P104932" s="63"/>
      <c r="Q104932" s="63"/>
    </row>
    <row r="104933" spans="16:17">
      <c r="P104933" s="63"/>
      <c r="Q104933" s="63"/>
    </row>
    <row r="104934" spans="16:17">
      <c r="P104934" s="63"/>
      <c r="Q104934" s="63"/>
    </row>
    <row r="104935" spans="16:17">
      <c r="P104935" s="63"/>
      <c r="Q104935" s="63"/>
    </row>
    <row r="104936" spans="16:17">
      <c r="P104936" s="63"/>
      <c r="Q104936" s="63"/>
    </row>
    <row r="104937" spans="16:17">
      <c r="P104937" s="63"/>
      <c r="Q104937" s="63"/>
    </row>
    <row r="104938" spans="16:17">
      <c r="P104938" s="63"/>
      <c r="Q104938" s="63"/>
    </row>
    <row r="104939" spans="16:17">
      <c r="P104939" s="63"/>
      <c r="Q104939" s="63"/>
    </row>
    <row r="104940" spans="16:17">
      <c r="P104940" s="63"/>
      <c r="Q104940" s="63"/>
    </row>
    <row r="104941" spans="16:17">
      <c r="P104941" s="63"/>
      <c r="Q104941" s="63"/>
    </row>
    <row r="104942" spans="16:17">
      <c r="P104942" s="63"/>
      <c r="Q104942" s="63"/>
    </row>
    <row r="104943" spans="16:17">
      <c r="P104943" s="63"/>
      <c r="Q104943" s="63"/>
    </row>
    <row r="104944" spans="16:17">
      <c r="P104944" s="63"/>
      <c r="Q104944" s="63"/>
    </row>
    <row r="104945" spans="16:17">
      <c r="P104945" s="63"/>
      <c r="Q104945" s="63"/>
    </row>
    <row r="104946" spans="16:17">
      <c r="P104946" s="63"/>
      <c r="Q104946" s="63"/>
    </row>
    <row r="104947" spans="16:17">
      <c r="P104947" s="63"/>
      <c r="Q104947" s="63"/>
    </row>
    <row r="104948" spans="16:17">
      <c r="P104948" s="63"/>
      <c r="Q104948" s="63"/>
    </row>
    <row r="104949" spans="16:17">
      <c r="P104949" s="63"/>
      <c r="Q104949" s="63"/>
    </row>
    <row r="104950" spans="16:17">
      <c r="P104950" s="63"/>
      <c r="Q104950" s="63"/>
    </row>
    <row r="104951" spans="16:17">
      <c r="P104951" s="63"/>
      <c r="Q104951" s="63"/>
    </row>
    <row r="104952" spans="16:17">
      <c r="P104952" s="63"/>
      <c r="Q104952" s="63"/>
    </row>
    <row r="104953" spans="16:17">
      <c r="P104953" s="63"/>
      <c r="Q104953" s="63"/>
    </row>
    <row r="104954" spans="16:17">
      <c r="P104954" s="63"/>
      <c r="Q104954" s="63"/>
    </row>
    <row r="104955" spans="16:17">
      <c r="P104955" s="63"/>
      <c r="Q104955" s="63"/>
    </row>
    <row r="104956" spans="16:17">
      <c r="P104956" s="63"/>
      <c r="Q104956" s="63"/>
    </row>
    <row r="104957" spans="16:17">
      <c r="P104957" s="63"/>
      <c r="Q104957" s="63"/>
    </row>
    <row r="104958" spans="16:17">
      <c r="P104958" s="63"/>
      <c r="Q104958" s="63"/>
    </row>
    <row r="104959" spans="16:17">
      <c r="P104959" s="63"/>
      <c r="Q104959" s="63"/>
    </row>
    <row r="104960" spans="16:17">
      <c r="P104960" s="63"/>
      <c r="Q104960" s="63"/>
    </row>
    <row r="104961" spans="16:17">
      <c r="P104961" s="63"/>
      <c r="Q104961" s="63"/>
    </row>
    <row r="104962" spans="16:17">
      <c r="P104962" s="63"/>
      <c r="Q104962" s="63"/>
    </row>
    <row r="104963" spans="16:17">
      <c r="P104963" s="63"/>
      <c r="Q104963" s="63"/>
    </row>
    <row r="104964" spans="16:17">
      <c r="P104964" s="63"/>
      <c r="Q104964" s="63"/>
    </row>
    <row r="104965" spans="16:17">
      <c r="P104965" s="63"/>
      <c r="Q104965" s="63"/>
    </row>
    <row r="104966" spans="16:17">
      <c r="P104966" s="63"/>
      <c r="Q104966" s="63"/>
    </row>
    <row r="104967" spans="16:17">
      <c r="P104967" s="63"/>
      <c r="Q104967" s="63"/>
    </row>
    <row r="104968" spans="16:17">
      <c r="P104968" s="63"/>
      <c r="Q104968" s="63"/>
    </row>
    <row r="104969" spans="16:17">
      <c r="P104969" s="63"/>
      <c r="Q104969" s="63"/>
    </row>
    <row r="104970" spans="16:17">
      <c r="P104970" s="63"/>
      <c r="Q104970" s="63"/>
    </row>
    <row r="104971" spans="16:17">
      <c r="P104971" s="63"/>
      <c r="Q104971" s="63"/>
    </row>
    <row r="104972" spans="16:17">
      <c r="P104972" s="63"/>
      <c r="Q104972" s="63"/>
    </row>
    <row r="104973" spans="16:17">
      <c r="P104973" s="63"/>
      <c r="Q104973" s="63"/>
    </row>
    <row r="104974" spans="16:17">
      <c r="P104974" s="63"/>
      <c r="Q104974" s="63"/>
    </row>
    <row r="104975" spans="16:17">
      <c r="P104975" s="63"/>
      <c r="Q104975" s="63"/>
    </row>
    <row r="104976" spans="16:17">
      <c r="P104976" s="63"/>
      <c r="Q104976" s="63"/>
    </row>
    <row r="104977" spans="16:17">
      <c r="P104977" s="63"/>
      <c r="Q104977" s="63"/>
    </row>
    <row r="104978" spans="16:17">
      <c r="P104978" s="63"/>
      <c r="Q104978" s="63"/>
    </row>
    <row r="104979" spans="16:17">
      <c r="P104979" s="63"/>
      <c r="Q104979" s="63"/>
    </row>
    <row r="104980" spans="16:17">
      <c r="P104980" s="63"/>
      <c r="Q104980" s="63"/>
    </row>
    <row r="104981" spans="16:17">
      <c r="P104981" s="63"/>
      <c r="Q104981" s="63"/>
    </row>
    <row r="104982" spans="16:17">
      <c r="P104982" s="63"/>
      <c r="Q104982" s="63"/>
    </row>
    <row r="104983" spans="16:17">
      <c r="P104983" s="63"/>
      <c r="Q104983" s="63"/>
    </row>
    <row r="104984" spans="16:17">
      <c r="P104984" s="63"/>
      <c r="Q104984" s="63"/>
    </row>
    <row r="104985" spans="16:17">
      <c r="P104985" s="63"/>
      <c r="Q104985" s="63"/>
    </row>
    <row r="104986" spans="16:17">
      <c r="P104986" s="63"/>
      <c r="Q104986" s="63"/>
    </row>
    <row r="104987" spans="16:17">
      <c r="P104987" s="63"/>
      <c r="Q104987" s="63"/>
    </row>
    <row r="104988" spans="16:17">
      <c r="P104988" s="63"/>
      <c r="Q104988" s="63"/>
    </row>
    <row r="104989" spans="16:17">
      <c r="P104989" s="63"/>
      <c r="Q104989" s="63"/>
    </row>
    <row r="104990" spans="16:17">
      <c r="P104990" s="63"/>
      <c r="Q104990" s="63"/>
    </row>
    <row r="104991" spans="16:17">
      <c r="P104991" s="63"/>
      <c r="Q104991" s="63"/>
    </row>
    <row r="104992" spans="16:17">
      <c r="P104992" s="63"/>
      <c r="Q104992" s="63"/>
    </row>
    <row r="104993" spans="16:17">
      <c r="P104993" s="63"/>
      <c r="Q104993" s="63"/>
    </row>
    <row r="104994" spans="16:17">
      <c r="P104994" s="63"/>
      <c r="Q104994" s="63"/>
    </row>
    <row r="104995" spans="16:17">
      <c r="P104995" s="63"/>
      <c r="Q104995" s="63"/>
    </row>
    <row r="104996" spans="16:17">
      <c r="P104996" s="63"/>
      <c r="Q104996" s="63"/>
    </row>
    <row r="104997" spans="16:17">
      <c r="P104997" s="63"/>
      <c r="Q104997" s="63"/>
    </row>
    <row r="104998" spans="16:17">
      <c r="P104998" s="63"/>
      <c r="Q104998" s="63"/>
    </row>
    <row r="104999" spans="16:17">
      <c r="P104999" s="63"/>
      <c r="Q104999" s="63"/>
    </row>
    <row r="105000" spans="16:17">
      <c r="P105000" s="63"/>
      <c r="Q105000" s="63"/>
    </row>
    <row r="105001" spans="16:17">
      <c r="P105001" s="63"/>
      <c r="Q105001" s="63"/>
    </row>
    <row r="105002" spans="16:17">
      <c r="P105002" s="63"/>
      <c r="Q105002" s="63"/>
    </row>
    <row r="105003" spans="16:17">
      <c r="P105003" s="63"/>
      <c r="Q105003" s="63"/>
    </row>
    <row r="105004" spans="16:17">
      <c r="P105004" s="63"/>
      <c r="Q105004" s="63"/>
    </row>
    <row r="105005" spans="16:17">
      <c r="P105005" s="63"/>
      <c r="Q105005" s="63"/>
    </row>
    <row r="105006" spans="16:17">
      <c r="P105006" s="63"/>
      <c r="Q105006" s="63"/>
    </row>
    <row r="105007" spans="16:17">
      <c r="P105007" s="63"/>
      <c r="Q105007" s="63"/>
    </row>
    <row r="105008" spans="16:17">
      <c r="P105008" s="63"/>
      <c r="Q105008" s="63"/>
    </row>
    <row r="105009" spans="16:17">
      <c r="P105009" s="63"/>
      <c r="Q105009" s="63"/>
    </row>
    <row r="105010" spans="16:17">
      <c r="P105010" s="63"/>
      <c r="Q105010" s="63"/>
    </row>
    <row r="105011" spans="16:17">
      <c r="P105011" s="63"/>
      <c r="Q105011" s="63"/>
    </row>
    <row r="105012" spans="16:17">
      <c r="P105012" s="63"/>
      <c r="Q105012" s="63"/>
    </row>
    <row r="105013" spans="16:17">
      <c r="P105013" s="63"/>
      <c r="Q105013" s="63"/>
    </row>
    <row r="105014" spans="16:17">
      <c r="P105014" s="63"/>
      <c r="Q105014" s="63"/>
    </row>
    <row r="105015" spans="16:17">
      <c r="P105015" s="63"/>
      <c r="Q105015" s="63"/>
    </row>
    <row r="105016" spans="16:17">
      <c r="P105016" s="63"/>
      <c r="Q105016" s="63"/>
    </row>
    <row r="105017" spans="16:17">
      <c r="P105017" s="63"/>
      <c r="Q105017" s="63"/>
    </row>
    <row r="105018" spans="16:17">
      <c r="P105018" s="63"/>
      <c r="Q105018" s="63"/>
    </row>
    <row r="105019" spans="16:17">
      <c r="P105019" s="63"/>
      <c r="Q105019" s="63"/>
    </row>
    <row r="105020" spans="16:17">
      <c r="P105020" s="63"/>
      <c r="Q105020" s="63"/>
    </row>
    <row r="105021" spans="16:17">
      <c r="P105021" s="63"/>
      <c r="Q105021" s="63"/>
    </row>
    <row r="105022" spans="16:17">
      <c r="P105022" s="63"/>
      <c r="Q105022" s="63"/>
    </row>
    <row r="105023" spans="16:17">
      <c r="P105023" s="63"/>
      <c r="Q105023" s="63"/>
    </row>
    <row r="105024" spans="16:17">
      <c r="P105024" s="63"/>
      <c r="Q105024" s="63"/>
    </row>
    <row r="105025" spans="16:17">
      <c r="P105025" s="63"/>
      <c r="Q105025" s="63"/>
    </row>
    <row r="105026" spans="16:17">
      <c r="P105026" s="63"/>
      <c r="Q105026" s="63"/>
    </row>
    <row r="105027" spans="16:17">
      <c r="P105027" s="63"/>
      <c r="Q105027" s="63"/>
    </row>
    <row r="105028" spans="16:17">
      <c r="P105028" s="63"/>
      <c r="Q105028" s="63"/>
    </row>
    <row r="105029" spans="16:17">
      <c r="P105029" s="63"/>
      <c r="Q105029" s="63"/>
    </row>
    <row r="105030" spans="16:17">
      <c r="P105030" s="63"/>
      <c r="Q105030" s="63"/>
    </row>
    <row r="105031" spans="16:17">
      <c r="P105031" s="63"/>
      <c r="Q105031" s="63"/>
    </row>
    <row r="105032" spans="16:17">
      <c r="P105032" s="63"/>
      <c r="Q105032" s="63"/>
    </row>
    <row r="105033" spans="16:17">
      <c r="P105033" s="63"/>
      <c r="Q105033" s="63"/>
    </row>
    <row r="105034" spans="16:17">
      <c r="P105034" s="63"/>
      <c r="Q105034" s="63"/>
    </row>
    <row r="105035" spans="16:17">
      <c r="P105035" s="63"/>
      <c r="Q105035" s="63"/>
    </row>
    <row r="105036" spans="16:17">
      <c r="P105036" s="63"/>
      <c r="Q105036" s="63"/>
    </row>
    <row r="105037" spans="16:17">
      <c r="P105037" s="63"/>
      <c r="Q105037" s="63"/>
    </row>
    <row r="105038" spans="16:17">
      <c r="P105038" s="63"/>
      <c r="Q105038" s="63"/>
    </row>
    <row r="105039" spans="16:17">
      <c r="P105039" s="63"/>
      <c r="Q105039" s="63"/>
    </row>
    <row r="105040" spans="16:17">
      <c r="P105040" s="63"/>
      <c r="Q105040" s="63"/>
    </row>
    <row r="105041" spans="16:17">
      <c r="P105041" s="63"/>
      <c r="Q105041" s="63"/>
    </row>
    <row r="105042" spans="16:17">
      <c r="P105042" s="63"/>
      <c r="Q105042" s="63"/>
    </row>
    <row r="105043" spans="16:17">
      <c r="P105043" s="63"/>
      <c r="Q105043" s="63"/>
    </row>
    <row r="105044" spans="16:17">
      <c r="P105044" s="63"/>
      <c r="Q105044" s="63"/>
    </row>
    <row r="105045" spans="16:17">
      <c r="P105045" s="63"/>
      <c r="Q105045" s="63"/>
    </row>
    <row r="105046" spans="16:17">
      <c r="P105046" s="63"/>
      <c r="Q105046" s="63"/>
    </row>
    <row r="105047" spans="16:17">
      <c r="P105047" s="63"/>
      <c r="Q105047" s="63"/>
    </row>
    <row r="105048" spans="16:17">
      <c r="P105048" s="63"/>
      <c r="Q105048" s="63"/>
    </row>
    <row r="105049" spans="16:17">
      <c r="P105049" s="63"/>
      <c r="Q105049" s="63"/>
    </row>
    <row r="105050" spans="16:17">
      <c r="P105050" s="63"/>
      <c r="Q105050" s="63"/>
    </row>
    <row r="105051" spans="16:17">
      <c r="P105051" s="63"/>
      <c r="Q105051" s="63"/>
    </row>
    <row r="105052" spans="16:17">
      <c r="P105052" s="63"/>
      <c r="Q105052" s="63"/>
    </row>
    <row r="105053" spans="16:17">
      <c r="P105053" s="63"/>
      <c r="Q105053" s="63"/>
    </row>
    <row r="105054" spans="16:17">
      <c r="P105054" s="63"/>
      <c r="Q105054" s="63"/>
    </row>
    <row r="105055" spans="16:17">
      <c r="P105055" s="63"/>
      <c r="Q105055" s="63"/>
    </row>
    <row r="105056" spans="16:17">
      <c r="P105056" s="63"/>
      <c r="Q105056" s="63"/>
    </row>
    <row r="105057" spans="16:17">
      <c r="P105057" s="63"/>
      <c r="Q105057" s="63"/>
    </row>
    <row r="105058" spans="16:17">
      <c r="P105058" s="63"/>
      <c r="Q105058" s="63"/>
    </row>
    <row r="105059" spans="16:17">
      <c r="P105059" s="63"/>
      <c r="Q105059" s="63"/>
    </row>
    <row r="105060" spans="16:17">
      <c r="P105060" s="63"/>
      <c r="Q105060" s="63"/>
    </row>
    <row r="105061" spans="16:17">
      <c r="P105061" s="63"/>
      <c r="Q105061" s="63"/>
    </row>
    <row r="105062" spans="16:17">
      <c r="P105062" s="63"/>
      <c r="Q105062" s="63"/>
    </row>
    <row r="105063" spans="16:17">
      <c r="P105063" s="63"/>
      <c r="Q105063" s="63"/>
    </row>
    <row r="105064" spans="16:17">
      <c r="P105064" s="63"/>
      <c r="Q105064" s="63"/>
    </row>
    <row r="105065" spans="16:17">
      <c r="P105065" s="63"/>
      <c r="Q105065" s="63"/>
    </row>
    <row r="105066" spans="16:17">
      <c r="P105066" s="63"/>
      <c r="Q105066" s="63"/>
    </row>
    <row r="105067" spans="16:17">
      <c r="P105067" s="63"/>
      <c r="Q105067" s="63"/>
    </row>
    <row r="105068" spans="16:17">
      <c r="P105068" s="63"/>
      <c r="Q105068" s="63"/>
    </row>
    <row r="105069" spans="16:17">
      <c r="P105069" s="63"/>
      <c r="Q105069" s="63"/>
    </row>
    <row r="105070" spans="16:17">
      <c r="P105070" s="63"/>
      <c r="Q105070" s="63"/>
    </row>
    <row r="105071" spans="16:17">
      <c r="P105071" s="63"/>
      <c r="Q105071" s="63"/>
    </row>
    <row r="105072" spans="16:17">
      <c r="P105072" s="63"/>
      <c r="Q105072" s="63"/>
    </row>
    <row r="105073" spans="16:17">
      <c r="P105073" s="63"/>
      <c r="Q105073" s="63"/>
    </row>
    <row r="105074" spans="16:17">
      <c r="P105074" s="63"/>
      <c r="Q105074" s="63"/>
    </row>
    <row r="105075" spans="16:17">
      <c r="P105075" s="63"/>
      <c r="Q105075" s="63"/>
    </row>
    <row r="105076" spans="16:17">
      <c r="P105076" s="63"/>
      <c r="Q105076" s="63"/>
    </row>
    <row r="105077" spans="16:17">
      <c r="P105077" s="63"/>
      <c r="Q105077" s="63"/>
    </row>
    <row r="105078" spans="16:17">
      <c r="P105078" s="63"/>
      <c r="Q105078" s="63"/>
    </row>
    <row r="105079" spans="16:17">
      <c r="P105079" s="63"/>
      <c r="Q105079" s="63"/>
    </row>
    <row r="105080" spans="16:17">
      <c r="P105080" s="63"/>
      <c r="Q105080" s="63"/>
    </row>
    <row r="105081" spans="16:17">
      <c r="P105081" s="63"/>
      <c r="Q105081" s="63"/>
    </row>
    <row r="105082" spans="16:17">
      <c r="P105082" s="63"/>
      <c r="Q105082" s="63"/>
    </row>
    <row r="105083" spans="16:17">
      <c r="P105083" s="63"/>
      <c r="Q105083" s="63"/>
    </row>
    <row r="105084" spans="16:17">
      <c r="P105084" s="63"/>
      <c r="Q105084" s="63"/>
    </row>
    <row r="105085" spans="16:17">
      <c r="P105085" s="63"/>
      <c r="Q105085" s="63"/>
    </row>
    <row r="105086" spans="16:17">
      <c r="P105086" s="63"/>
      <c r="Q105086" s="63"/>
    </row>
    <row r="105087" spans="16:17">
      <c r="P105087" s="63"/>
      <c r="Q105087" s="63"/>
    </row>
    <row r="105088" spans="16:17">
      <c r="P105088" s="63"/>
      <c r="Q105088" s="63"/>
    </row>
    <row r="105089" spans="16:17">
      <c r="P105089" s="63"/>
      <c r="Q105089" s="63"/>
    </row>
    <row r="105090" spans="16:17">
      <c r="P105090" s="63"/>
      <c r="Q105090" s="63"/>
    </row>
    <row r="105091" spans="16:17">
      <c r="P105091" s="63"/>
      <c r="Q105091" s="63"/>
    </row>
    <row r="105092" spans="16:17">
      <c r="P105092" s="63"/>
      <c r="Q105092" s="63"/>
    </row>
    <row r="105093" spans="16:17">
      <c r="P105093" s="63"/>
      <c r="Q105093" s="63"/>
    </row>
    <row r="105094" spans="16:17">
      <c r="P105094" s="63"/>
      <c r="Q105094" s="63"/>
    </row>
    <row r="105095" spans="16:17">
      <c r="P105095" s="63"/>
      <c r="Q105095" s="63"/>
    </row>
    <row r="105096" spans="16:17">
      <c r="P105096" s="63"/>
      <c r="Q105096" s="63"/>
    </row>
    <row r="105097" spans="16:17">
      <c r="P105097" s="63"/>
      <c r="Q105097" s="63"/>
    </row>
    <row r="105098" spans="16:17">
      <c r="P105098" s="63"/>
      <c r="Q105098" s="63"/>
    </row>
    <row r="105099" spans="16:17">
      <c r="P105099" s="63"/>
      <c r="Q105099" s="63"/>
    </row>
    <row r="105100" spans="16:17">
      <c r="P105100" s="63"/>
      <c r="Q105100" s="63"/>
    </row>
    <row r="105101" spans="16:17">
      <c r="P105101" s="63"/>
      <c r="Q105101" s="63"/>
    </row>
    <row r="105102" spans="16:17">
      <c r="P105102" s="63"/>
      <c r="Q105102" s="63"/>
    </row>
    <row r="105103" spans="16:17">
      <c r="P105103" s="63"/>
      <c r="Q105103" s="63"/>
    </row>
    <row r="105104" spans="16:17">
      <c r="P105104" s="63"/>
      <c r="Q105104" s="63"/>
    </row>
    <row r="105105" spans="16:17">
      <c r="P105105" s="63"/>
      <c r="Q105105" s="63"/>
    </row>
    <row r="105106" spans="16:17">
      <c r="P105106" s="63"/>
      <c r="Q105106" s="63"/>
    </row>
    <row r="105107" spans="16:17">
      <c r="P105107" s="63"/>
      <c r="Q105107" s="63"/>
    </row>
    <row r="105108" spans="16:17">
      <c r="P105108" s="63"/>
      <c r="Q105108" s="63"/>
    </row>
    <row r="105109" spans="16:17">
      <c r="P105109" s="63"/>
      <c r="Q105109" s="63"/>
    </row>
    <row r="105110" spans="16:17">
      <c r="P105110" s="63"/>
      <c r="Q105110" s="63"/>
    </row>
    <row r="105111" spans="16:17">
      <c r="P105111" s="63"/>
      <c r="Q105111" s="63"/>
    </row>
    <row r="105112" spans="16:17">
      <c r="P105112" s="63"/>
      <c r="Q105112" s="63"/>
    </row>
    <row r="105113" spans="16:17">
      <c r="P105113" s="63"/>
      <c r="Q105113" s="63"/>
    </row>
    <row r="105114" spans="16:17">
      <c r="P105114" s="63"/>
      <c r="Q105114" s="63"/>
    </row>
    <row r="105115" spans="16:17">
      <c r="P105115" s="63"/>
      <c r="Q105115" s="63"/>
    </row>
    <row r="105116" spans="16:17">
      <c r="P105116" s="63"/>
      <c r="Q105116" s="63"/>
    </row>
    <row r="105117" spans="16:17">
      <c r="P105117" s="63"/>
      <c r="Q105117" s="63"/>
    </row>
    <row r="105118" spans="16:17">
      <c r="P105118" s="63"/>
      <c r="Q105118" s="63"/>
    </row>
    <row r="105119" spans="16:17">
      <c r="P105119" s="63"/>
      <c r="Q105119" s="63"/>
    </row>
    <row r="105120" spans="16:17">
      <c r="P105120" s="63"/>
      <c r="Q105120" s="63"/>
    </row>
    <row r="105121" spans="16:17">
      <c r="P105121" s="63"/>
      <c r="Q105121" s="63"/>
    </row>
    <row r="105122" spans="16:17">
      <c r="P105122" s="63"/>
      <c r="Q105122" s="63"/>
    </row>
    <row r="105123" spans="16:17">
      <c r="P105123" s="63"/>
      <c r="Q105123" s="63"/>
    </row>
    <row r="105124" spans="16:17">
      <c r="P105124" s="63"/>
      <c r="Q105124" s="63"/>
    </row>
    <row r="105125" spans="16:17">
      <c r="P105125" s="63"/>
      <c r="Q105125" s="63"/>
    </row>
    <row r="105126" spans="16:17">
      <c r="P105126" s="63"/>
      <c r="Q105126" s="63"/>
    </row>
    <row r="105127" spans="16:17">
      <c r="P105127" s="63"/>
      <c r="Q105127" s="63"/>
    </row>
    <row r="105128" spans="16:17">
      <c r="P105128" s="63"/>
      <c r="Q105128" s="63"/>
    </row>
    <row r="105129" spans="16:17">
      <c r="P105129" s="63"/>
      <c r="Q105129" s="63"/>
    </row>
    <row r="105130" spans="16:17">
      <c r="P105130" s="63"/>
      <c r="Q105130" s="63"/>
    </row>
    <row r="105131" spans="16:17">
      <c r="P105131" s="63"/>
      <c r="Q105131" s="63"/>
    </row>
    <row r="105132" spans="16:17">
      <c r="P105132" s="63"/>
      <c r="Q105132" s="63"/>
    </row>
    <row r="105133" spans="16:17">
      <c r="P105133" s="63"/>
      <c r="Q105133" s="63"/>
    </row>
    <row r="105134" spans="16:17">
      <c r="P105134" s="63"/>
      <c r="Q105134" s="63"/>
    </row>
    <row r="105135" spans="16:17">
      <c r="P105135" s="63"/>
      <c r="Q105135" s="63"/>
    </row>
    <row r="105136" spans="16:17">
      <c r="P105136" s="63"/>
      <c r="Q105136" s="63"/>
    </row>
    <row r="105137" spans="16:17">
      <c r="P105137" s="63"/>
      <c r="Q105137" s="63"/>
    </row>
    <row r="105138" spans="16:17">
      <c r="P105138" s="63"/>
      <c r="Q105138" s="63"/>
    </row>
    <row r="105139" spans="16:17">
      <c r="P105139" s="63"/>
      <c r="Q105139" s="63"/>
    </row>
    <row r="105140" spans="16:17">
      <c r="P105140" s="63"/>
      <c r="Q105140" s="63"/>
    </row>
    <row r="105141" spans="16:17">
      <c r="P105141" s="63"/>
      <c r="Q105141" s="63"/>
    </row>
    <row r="105142" spans="16:17">
      <c r="P105142" s="63"/>
      <c r="Q105142" s="63"/>
    </row>
    <row r="105143" spans="16:17">
      <c r="P105143" s="63"/>
      <c r="Q105143" s="63"/>
    </row>
    <row r="105144" spans="16:17">
      <c r="P105144" s="63"/>
      <c r="Q105144" s="63"/>
    </row>
    <row r="105145" spans="16:17">
      <c r="P105145" s="63"/>
      <c r="Q105145" s="63"/>
    </row>
    <row r="105146" spans="16:17">
      <c r="P105146" s="63"/>
      <c r="Q105146" s="63"/>
    </row>
    <row r="105147" spans="16:17">
      <c r="P105147" s="63"/>
      <c r="Q105147" s="63"/>
    </row>
    <row r="105148" spans="16:17">
      <c r="P105148" s="63"/>
      <c r="Q105148" s="63"/>
    </row>
    <row r="105149" spans="16:17">
      <c r="P105149" s="63"/>
      <c r="Q105149" s="63"/>
    </row>
    <row r="105150" spans="16:17">
      <c r="P105150" s="63"/>
      <c r="Q105150" s="63"/>
    </row>
    <row r="105151" spans="16:17">
      <c r="P105151" s="63"/>
      <c r="Q105151" s="63"/>
    </row>
    <row r="105152" spans="16:17">
      <c r="P105152" s="63"/>
      <c r="Q105152" s="63"/>
    </row>
    <row r="105153" spans="16:17">
      <c r="P105153" s="63"/>
      <c r="Q105153" s="63"/>
    </row>
    <row r="105154" spans="16:17">
      <c r="P105154" s="63"/>
      <c r="Q105154" s="63"/>
    </row>
    <row r="105155" spans="16:17">
      <c r="P105155" s="63"/>
      <c r="Q105155" s="63"/>
    </row>
    <row r="105156" spans="16:17">
      <c r="P105156" s="63"/>
      <c r="Q105156" s="63"/>
    </row>
    <row r="105157" spans="16:17">
      <c r="P105157" s="63"/>
      <c r="Q105157" s="63"/>
    </row>
    <row r="105158" spans="16:17">
      <c r="P105158" s="63"/>
      <c r="Q105158" s="63"/>
    </row>
    <row r="105159" spans="16:17">
      <c r="P105159" s="63"/>
      <c r="Q105159" s="63"/>
    </row>
    <row r="105160" spans="16:17">
      <c r="P105160" s="63"/>
      <c r="Q105160" s="63"/>
    </row>
    <row r="105161" spans="16:17">
      <c r="P105161" s="63"/>
      <c r="Q105161" s="63"/>
    </row>
    <row r="105162" spans="16:17">
      <c r="P105162" s="63"/>
      <c r="Q105162" s="63"/>
    </row>
    <row r="105163" spans="16:17">
      <c r="P105163" s="63"/>
      <c r="Q105163" s="63"/>
    </row>
    <row r="105164" spans="16:17">
      <c r="P105164" s="63"/>
      <c r="Q105164" s="63"/>
    </row>
    <row r="105165" spans="16:17">
      <c r="P105165" s="63"/>
      <c r="Q105165" s="63"/>
    </row>
    <row r="105166" spans="16:17">
      <c r="P105166" s="63"/>
      <c r="Q105166" s="63"/>
    </row>
    <row r="105167" spans="16:17">
      <c r="P105167" s="63"/>
      <c r="Q105167" s="63"/>
    </row>
    <row r="105168" spans="16:17">
      <c r="P105168" s="63"/>
      <c r="Q105168" s="63"/>
    </row>
    <row r="105169" spans="16:17">
      <c r="P105169" s="63"/>
      <c r="Q105169" s="63"/>
    </row>
    <row r="105170" spans="16:17">
      <c r="P105170" s="63"/>
      <c r="Q105170" s="63"/>
    </row>
    <row r="105171" spans="16:17">
      <c r="P105171" s="63"/>
      <c r="Q105171" s="63"/>
    </row>
    <row r="105172" spans="16:17">
      <c r="P105172" s="63"/>
      <c r="Q105172" s="63"/>
    </row>
    <row r="105173" spans="16:17">
      <c r="P105173" s="63"/>
      <c r="Q105173" s="63"/>
    </row>
    <row r="105174" spans="16:17">
      <c r="P105174" s="63"/>
      <c r="Q105174" s="63"/>
    </row>
    <row r="105175" spans="16:17">
      <c r="P105175" s="63"/>
      <c r="Q105175" s="63"/>
    </row>
    <row r="105176" spans="16:17">
      <c r="P105176" s="63"/>
      <c r="Q105176" s="63"/>
    </row>
    <row r="105177" spans="16:17">
      <c r="P105177" s="63"/>
      <c r="Q105177" s="63"/>
    </row>
    <row r="105178" spans="16:17">
      <c r="P105178" s="63"/>
      <c r="Q105178" s="63"/>
    </row>
    <row r="105179" spans="16:17">
      <c r="P105179" s="63"/>
      <c r="Q105179" s="63"/>
    </row>
    <row r="105180" spans="16:17">
      <c r="P105180" s="63"/>
      <c r="Q105180" s="63"/>
    </row>
    <row r="105181" spans="16:17">
      <c r="P105181" s="63"/>
      <c r="Q105181" s="63"/>
    </row>
    <row r="105182" spans="16:17">
      <c r="P105182" s="63"/>
      <c r="Q105182" s="63"/>
    </row>
    <row r="105183" spans="16:17">
      <c r="P105183" s="63"/>
      <c r="Q105183" s="63"/>
    </row>
    <row r="105184" spans="16:17">
      <c r="P105184" s="63"/>
      <c r="Q105184" s="63"/>
    </row>
    <row r="105185" spans="16:17">
      <c r="P105185" s="63"/>
      <c r="Q105185" s="63"/>
    </row>
    <row r="105186" spans="16:17">
      <c r="P105186" s="63"/>
      <c r="Q105186" s="63"/>
    </row>
    <row r="105187" spans="16:17">
      <c r="P105187" s="63"/>
      <c r="Q105187" s="63"/>
    </row>
    <row r="105188" spans="16:17">
      <c r="P105188" s="63"/>
      <c r="Q105188" s="63"/>
    </row>
    <row r="105189" spans="16:17">
      <c r="P105189" s="63"/>
      <c r="Q105189" s="63"/>
    </row>
    <row r="105190" spans="16:17">
      <c r="P105190" s="63"/>
      <c r="Q105190" s="63"/>
    </row>
    <row r="105191" spans="16:17">
      <c r="P105191" s="63"/>
      <c r="Q105191" s="63"/>
    </row>
    <row r="105192" spans="16:17">
      <c r="P105192" s="63"/>
      <c r="Q105192" s="63"/>
    </row>
    <row r="105193" spans="16:17">
      <c r="P105193" s="63"/>
      <c r="Q105193" s="63"/>
    </row>
    <row r="105194" spans="16:17">
      <c r="P105194" s="63"/>
      <c r="Q105194" s="63"/>
    </row>
    <row r="105195" spans="16:17">
      <c r="P105195" s="63"/>
      <c r="Q105195" s="63"/>
    </row>
    <row r="105196" spans="16:17">
      <c r="P105196" s="63"/>
      <c r="Q105196" s="63"/>
    </row>
    <row r="105197" spans="16:17">
      <c r="P105197" s="63"/>
      <c r="Q105197" s="63"/>
    </row>
    <row r="105198" spans="16:17">
      <c r="P105198" s="63"/>
      <c r="Q105198" s="63"/>
    </row>
    <row r="105199" spans="16:17">
      <c r="P105199" s="63"/>
      <c r="Q105199" s="63"/>
    </row>
    <row r="105200" spans="16:17">
      <c r="P105200" s="63"/>
      <c r="Q105200" s="63"/>
    </row>
    <row r="105201" spans="16:17">
      <c r="P105201" s="63"/>
      <c r="Q105201" s="63"/>
    </row>
    <row r="105202" spans="16:17">
      <c r="P105202" s="63"/>
      <c r="Q105202" s="63"/>
    </row>
    <row r="105203" spans="16:17">
      <c r="P105203" s="63"/>
      <c r="Q105203" s="63"/>
    </row>
    <row r="105204" spans="16:17">
      <c r="P105204" s="63"/>
      <c r="Q105204" s="63"/>
    </row>
    <row r="105205" spans="16:17">
      <c r="P105205" s="63"/>
      <c r="Q105205" s="63"/>
    </row>
    <row r="105206" spans="16:17">
      <c r="P105206" s="63"/>
      <c r="Q105206" s="63"/>
    </row>
    <row r="105207" spans="16:17">
      <c r="P105207" s="63"/>
      <c r="Q105207" s="63"/>
    </row>
    <row r="105208" spans="16:17">
      <c r="P105208" s="63"/>
      <c r="Q105208" s="63"/>
    </row>
    <row r="105209" spans="16:17">
      <c r="P105209" s="63"/>
      <c r="Q105209" s="63"/>
    </row>
    <row r="105210" spans="16:17">
      <c r="P105210" s="63"/>
      <c r="Q105210" s="63"/>
    </row>
    <row r="105211" spans="16:17">
      <c r="P105211" s="63"/>
      <c r="Q105211" s="63"/>
    </row>
    <row r="105212" spans="16:17">
      <c r="P105212" s="63"/>
      <c r="Q105212" s="63"/>
    </row>
    <row r="105213" spans="16:17">
      <c r="P105213" s="63"/>
      <c r="Q105213" s="63"/>
    </row>
    <row r="105214" spans="16:17">
      <c r="P105214" s="63"/>
      <c r="Q105214" s="63"/>
    </row>
    <row r="105215" spans="16:17">
      <c r="P105215" s="63"/>
      <c r="Q105215" s="63"/>
    </row>
    <row r="105216" spans="16:17">
      <c r="P105216" s="63"/>
      <c r="Q105216" s="63"/>
    </row>
    <row r="105217" spans="16:17">
      <c r="P105217" s="63"/>
      <c r="Q105217" s="63"/>
    </row>
    <row r="105218" spans="16:17">
      <c r="P105218" s="63"/>
      <c r="Q105218" s="63"/>
    </row>
    <row r="105219" spans="16:17">
      <c r="P105219" s="63"/>
      <c r="Q105219" s="63"/>
    </row>
    <row r="105220" spans="16:17">
      <c r="P105220" s="63"/>
      <c r="Q105220" s="63"/>
    </row>
    <row r="105221" spans="16:17">
      <c r="P105221" s="63"/>
      <c r="Q105221" s="63"/>
    </row>
    <row r="105222" spans="16:17">
      <c r="P105222" s="63"/>
      <c r="Q105222" s="63"/>
    </row>
    <row r="105223" spans="16:17">
      <c r="P105223" s="63"/>
      <c r="Q105223" s="63"/>
    </row>
    <row r="105224" spans="16:17">
      <c r="P105224" s="63"/>
      <c r="Q105224" s="63"/>
    </row>
    <row r="105225" spans="16:17">
      <c r="P105225" s="63"/>
      <c r="Q105225" s="63"/>
    </row>
    <row r="105226" spans="16:17">
      <c r="P105226" s="63"/>
      <c r="Q105226" s="63"/>
    </row>
    <row r="105227" spans="16:17">
      <c r="P105227" s="63"/>
      <c r="Q105227" s="63"/>
    </row>
    <row r="105228" spans="16:17">
      <c r="P105228" s="63"/>
      <c r="Q105228" s="63"/>
    </row>
    <row r="105229" spans="16:17">
      <c r="P105229" s="63"/>
      <c r="Q105229" s="63"/>
    </row>
    <row r="105230" spans="16:17">
      <c r="P105230" s="63"/>
      <c r="Q105230" s="63"/>
    </row>
    <row r="105231" spans="16:17">
      <c r="P105231" s="63"/>
      <c r="Q105231" s="63"/>
    </row>
    <row r="105232" spans="16:17">
      <c r="P105232" s="63"/>
      <c r="Q105232" s="63"/>
    </row>
    <row r="105233" spans="16:17">
      <c r="P105233" s="63"/>
      <c r="Q105233" s="63"/>
    </row>
    <row r="105234" spans="16:17">
      <c r="P105234" s="63"/>
      <c r="Q105234" s="63"/>
    </row>
    <row r="105235" spans="16:17">
      <c r="P105235" s="63"/>
      <c r="Q105235" s="63"/>
    </row>
    <row r="105236" spans="16:17">
      <c r="P105236" s="63"/>
      <c r="Q105236" s="63"/>
    </row>
    <row r="105237" spans="16:17">
      <c r="P105237" s="63"/>
      <c r="Q105237" s="63"/>
    </row>
    <row r="105238" spans="16:17">
      <c r="P105238" s="63"/>
      <c r="Q105238" s="63"/>
    </row>
    <row r="105239" spans="16:17">
      <c r="P105239" s="63"/>
      <c r="Q105239" s="63"/>
    </row>
    <row r="105240" spans="16:17">
      <c r="P105240" s="63"/>
      <c r="Q105240" s="63"/>
    </row>
    <row r="105241" spans="16:17">
      <c r="P105241" s="63"/>
      <c r="Q105241" s="63"/>
    </row>
    <row r="105242" spans="16:17">
      <c r="P105242" s="63"/>
      <c r="Q105242" s="63"/>
    </row>
    <row r="105243" spans="16:17">
      <c r="P105243" s="63"/>
      <c r="Q105243" s="63"/>
    </row>
    <row r="105244" spans="16:17">
      <c r="P105244" s="63"/>
      <c r="Q105244" s="63"/>
    </row>
    <row r="105245" spans="16:17">
      <c r="P105245" s="63"/>
      <c r="Q105245" s="63"/>
    </row>
    <row r="105246" spans="16:17">
      <c r="P105246" s="63"/>
      <c r="Q105246" s="63"/>
    </row>
    <row r="105247" spans="16:17">
      <c r="P105247" s="63"/>
      <c r="Q105247" s="63"/>
    </row>
    <row r="105248" spans="16:17">
      <c r="P105248" s="63"/>
      <c r="Q105248" s="63"/>
    </row>
    <row r="105249" spans="16:17">
      <c r="P105249" s="63"/>
      <c r="Q105249" s="63"/>
    </row>
    <row r="105250" spans="16:17">
      <c r="P105250" s="63"/>
      <c r="Q105250" s="63"/>
    </row>
    <row r="105251" spans="16:17">
      <c r="P105251" s="63"/>
      <c r="Q105251" s="63"/>
    </row>
    <row r="105252" spans="16:17">
      <c r="P105252" s="63"/>
      <c r="Q105252" s="63"/>
    </row>
    <row r="105253" spans="16:17">
      <c r="P105253" s="63"/>
      <c r="Q105253" s="63"/>
    </row>
    <row r="105254" spans="16:17">
      <c r="P105254" s="63"/>
      <c r="Q105254" s="63"/>
    </row>
    <row r="105255" spans="16:17">
      <c r="P105255" s="63"/>
      <c r="Q105255" s="63"/>
    </row>
    <row r="105256" spans="16:17">
      <c r="P105256" s="63"/>
      <c r="Q105256" s="63"/>
    </row>
    <row r="105257" spans="16:17">
      <c r="P105257" s="63"/>
      <c r="Q105257" s="63"/>
    </row>
    <row r="105258" spans="16:17">
      <c r="P105258" s="63"/>
      <c r="Q105258" s="63"/>
    </row>
    <row r="105259" spans="16:17">
      <c r="P105259" s="63"/>
      <c r="Q105259" s="63"/>
    </row>
    <row r="105260" spans="16:17">
      <c r="P105260" s="63"/>
      <c r="Q105260" s="63"/>
    </row>
    <row r="105261" spans="16:17">
      <c r="P105261" s="63"/>
      <c r="Q105261" s="63"/>
    </row>
    <row r="105262" spans="16:17">
      <c r="P105262" s="63"/>
      <c r="Q105262" s="63"/>
    </row>
    <row r="105263" spans="16:17">
      <c r="P105263" s="63"/>
      <c r="Q105263" s="63"/>
    </row>
    <row r="105264" spans="16:17">
      <c r="P105264" s="63"/>
      <c r="Q105264" s="63"/>
    </row>
    <row r="105265" spans="16:17">
      <c r="P105265" s="63"/>
      <c r="Q105265" s="63"/>
    </row>
    <row r="105266" spans="16:17">
      <c r="P105266" s="63"/>
      <c r="Q105266" s="63"/>
    </row>
    <row r="105267" spans="16:17">
      <c r="P105267" s="63"/>
      <c r="Q105267" s="63"/>
    </row>
    <row r="105268" spans="16:17">
      <c r="P105268" s="63"/>
      <c r="Q105268" s="63"/>
    </row>
    <row r="105269" spans="16:17">
      <c r="P105269" s="63"/>
      <c r="Q105269" s="63"/>
    </row>
    <row r="105270" spans="16:17">
      <c r="P105270" s="63"/>
      <c r="Q105270" s="63"/>
    </row>
    <row r="105271" spans="16:17">
      <c r="P105271" s="63"/>
      <c r="Q105271" s="63"/>
    </row>
    <row r="105272" spans="16:17">
      <c r="P105272" s="63"/>
      <c r="Q105272" s="63"/>
    </row>
    <row r="105273" spans="16:17">
      <c r="P105273" s="63"/>
      <c r="Q105273" s="63"/>
    </row>
    <row r="105274" spans="16:17">
      <c r="P105274" s="63"/>
      <c r="Q105274" s="63"/>
    </row>
    <row r="105275" spans="16:17">
      <c r="P105275" s="63"/>
      <c r="Q105275" s="63"/>
    </row>
    <row r="105276" spans="16:17">
      <c r="P105276" s="63"/>
      <c r="Q105276" s="63"/>
    </row>
    <row r="105277" spans="16:17">
      <c r="P105277" s="63"/>
      <c r="Q105277" s="63"/>
    </row>
    <row r="105278" spans="16:17">
      <c r="P105278" s="63"/>
      <c r="Q105278" s="63"/>
    </row>
    <row r="105279" spans="16:17">
      <c r="P105279" s="63"/>
      <c r="Q105279" s="63"/>
    </row>
    <row r="105280" spans="16:17">
      <c r="P105280" s="63"/>
      <c r="Q105280" s="63"/>
    </row>
    <row r="105281" spans="16:17">
      <c r="P105281" s="63"/>
      <c r="Q105281" s="63"/>
    </row>
    <row r="105282" spans="16:17">
      <c r="P105282" s="63"/>
      <c r="Q105282" s="63"/>
    </row>
    <row r="105283" spans="16:17">
      <c r="P105283" s="63"/>
      <c r="Q105283" s="63"/>
    </row>
    <row r="105284" spans="16:17">
      <c r="P105284" s="63"/>
      <c r="Q105284" s="63"/>
    </row>
    <row r="105285" spans="16:17">
      <c r="P105285" s="63"/>
      <c r="Q105285" s="63"/>
    </row>
    <row r="105286" spans="16:17">
      <c r="P105286" s="63"/>
      <c r="Q105286" s="63"/>
    </row>
    <row r="105287" spans="16:17">
      <c r="P105287" s="63"/>
      <c r="Q105287" s="63"/>
    </row>
    <row r="105288" spans="16:17">
      <c r="P105288" s="63"/>
      <c r="Q105288" s="63"/>
    </row>
    <row r="105289" spans="16:17">
      <c r="P105289" s="63"/>
      <c r="Q105289" s="63"/>
    </row>
    <row r="105290" spans="16:17">
      <c r="P105290" s="63"/>
      <c r="Q105290" s="63"/>
    </row>
    <row r="105291" spans="16:17">
      <c r="P105291" s="63"/>
      <c r="Q105291" s="63"/>
    </row>
    <row r="105292" spans="16:17">
      <c r="P105292" s="63"/>
      <c r="Q105292" s="63"/>
    </row>
    <row r="105293" spans="16:17">
      <c r="P105293" s="63"/>
      <c r="Q105293" s="63"/>
    </row>
    <row r="105294" spans="16:17">
      <c r="P105294" s="63"/>
      <c r="Q105294" s="63"/>
    </row>
    <row r="105295" spans="16:17">
      <c r="P105295" s="63"/>
      <c r="Q105295" s="63"/>
    </row>
    <row r="105296" spans="16:17">
      <c r="P105296" s="63"/>
      <c r="Q105296" s="63"/>
    </row>
    <row r="105297" spans="16:17">
      <c r="P105297" s="63"/>
      <c r="Q105297" s="63"/>
    </row>
    <row r="105298" spans="16:17">
      <c r="P105298" s="63"/>
      <c r="Q105298" s="63"/>
    </row>
    <row r="105299" spans="16:17">
      <c r="P105299" s="63"/>
      <c r="Q105299" s="63"/>
    </row>
    <row r="105300" spans="16:17">
      <c r="P105300" s="63"/>
      <c r="Q105300" s="63"/>
    </row>
    <row r="105301" spans="16:17">
      <c r="P105301" s="63"/>
      <c r="Q105301" s="63"/>
    </row>
    <row r="105302" spans="16:17">
      <c r="P105302" s="63"/>
      <c r="Q105302" s="63"/>
    </row>
    <row r="105303" spans="16:17">
      <c r="P105303" s="63"/>
      <c r="Q105303" s="63"/>
    </row>
    <row r="105304" spans="16:17">
      <c r="P105304" s="63"/>
      <c r="Q105304" s="63"/>
    </row>
    <row r="105305" spans="16:17">
      <c r="P105305" s="63"/>
      <c r="Q105305" s="63"/>
    </row>
    <row r="105306" spans="16:17">
      <c r="P105306" s="63"/>
      <c r="Q105306" s="63"/>
    </row>
    <row r="105307" spans="16:17">
      <c r="P105307" s="63"/>
      <c r="Q105307" s="63"/>
    </row>
    <row r="105308" spans="16:17">
      <c r="P105308" s="63"/>
      <c r="Q105308" s="63"/>
    </row>
    <row r="105309" spans="16:17">
      <c r="P105309" s="63"/>
      <c r="Q105309" s="63"/>
    </row>
    <row r="105310" spans="16:17">
      <c r="P105310" s="63"/>
      <c r="Q105310" s="63"/>
    </row>
    <row r="105311" spans="16:17">
      <c r="P105311" s="63"/>
      <c r="Q105311" s="63"/>
    </row>
    <row r="105312" spans="16:17">
      <c r="P105312" s="63"/>
      <c r="Q105312" s="63"/>
    </row>
    <row r="105313" spans="16:17">
      <c r="P105313" s="63"/>
      <c r="Q105313" s="63"/>
    </row>
    <row r="105314" spans="16:17">
      <c r="P105314" s="63"/>
      <c r="Q105314" s="63"/>
    </row>
    <row r="105315" spans="16:17">
      <c r="P105315" s="63"/>
      <c r="Q105315" s="63"/>
    </row>
    <row r="105316" spans="16:17">
      <c r="P105316" s="63"/>
      <c r="Q105316" s="63"/>
    </row>
    <row r="105317" spans="16:17">
      <c r="P105317" s="63"/>
      <c r="Q105317" s="63"/>
    </row>
    <row r="105318" spans="16:17">
      <c r="P105318" s="63"/>
      <c r="Q105318" s="63"/>
    </row>
    <row r="105319" spans="16:17">
      <c r="P105319" s="63"/>
      <c r="Q105319" s="63"/>
    </row>
    <row r="105320" spans="16:17">
      <c r="P105320" s="63"/>
      <c r="Q105320" s="63"/>
    </row>
    <row r="105321" spans="16:17">
      <c r="P105321" s="63"/>
      <c r="Q105321" s="63"/>
    </row>
    <row r="105322" spans="16:17">
      <c r="P105322" s="63"/>
      <c r="Q105322" s="63"/>
    </row>
    <row r="105323" spans="16:17">
      <c r="P105323" s="63"/>
      <c r="Q105323" s="63"/>
    </row>
    <row r="105324" spans="16:17">
      <c r="P105324" s="63"/>
      <c r="Q105324" s="63"/>
    </row>
    <row r="105325" spans="16:17">
      <c r="P105325" s="63"/>
      <c r="Q105325" s="63"/>
    </row>
    <row r="105326" spans="16:17">
      <c r="P105326" s="63"/>
      <c r="Q105326" s="63"/>
    </row>
    <row r="105327" spans="16:17">
      <c r="P105327" s="63"/>
      <c r="Q105327" s="63"/>
    </row>
    <row r="105328" spans="16:17">
      <c r="P105328" s="63"/>
      <c r="Q105328" s="63"/>
    </row>
    <row r="105329" spans="16:17">
      <c r="P105329" s="63"/>
      <c r="Q105329" s="63"/>
    </row>
    <row r="105330" spans="16:17">
      <c r="P105330" s="63"/>
      <c r="Q105330" s="63"/>
    </row>
    <row r="105331" spans="16:17">
      <c r="P105331" s="63"/>
      <c r="Q105331" s="63"/>
    </row>
    <row r="105332" spans="16:17">
      <c r="P105332" s="63"/>
      <c r="Q105332" s="63"/>
    </row>
    <row r="105333" spans="16:17">
      <c r="P105333" s="63"/>
      <c r="Q105333" s="63"/>
    </row>
    <row r="105334" spans="16:17">
      <c r="P105334" s="63"/>
      <c r="Q105334" s="63"/>
    </row>
    <row r="105335" spans="16:17">
      <c r="P105335" s="63"/>
      <c r="Q105335" s="63"/>
    </row>
    <row r="105336" spans="16:17">
      <c r="P105336" s="63"/>
      <c r="Q105336" s="63"/>
    </row>
    <row r="105337" spans="16:17">
      <c r="P105337" s="63"/>
      <c r="Q105337" s="63"/>
    </row>
    <row r="105338" spans="16:17">
      <c r="P105338" s="63"/>
      <c r="Q105338" s="63"/>
    </row>
    <row r="105339" spans="16:17">
      <c r="P105339" s="63"/>
      <c r="Q105339" s="63"/>
    </row>
    <row r="105340" spans="16:17">
      <c r="P105340" s="63"/>
      <c r="Q105340" s="63"/>
    </row>
    <row r="105341" spans="16:17">
      <c r="P105341" s="63"/>
      <c r="Q105341" s="63"/>
    </row>
    <row r="105342" spans="16:17">
      <c r="P105342" s="63"/>
      <c r="Q105342" s="63"/>
    </row>
    <row r="105343" spans="16:17">
      <c r="P105343" s="63"/>
      <c r="Q105343" s="63"/>
    </row>
    <row r="105344" spans="16:17">
      <c r="P105344" s="63"/>
      <c r="Q105344" s="63"/>
    </row>
    <row r="105345" spans="16:17">
      <c r="P105345" s="63"/>
      <c r="Q105345" s="63"/>
    </row>
    <row r="105346" spans="16:17">
      <c r="P105346" s="63"/>
      <c r="Q105346" s="63"/>
    </row>
    <row r="105347" spans="16:17">
      <c r="P105347" s="63"/>
      <c r="Q105347" s="63"/>
    </row>
    <row r="105348" spans="16:17">
      <c r="P105348" s="63"/>
      <c r="Q105348" s="63"/>
    </row>
    <row r="105349" spans="16:17">
      <c r="P105349" s="63"/>
      <c r="Q105349" s="63"/>
    </row>
    <row r="105350" spans="16:17">
      <c r="P105350" s="63"/>
      <c r="Q105350" s="63"/>
    </row>
    <row r="105351" spans="16:17">
      <c r="P105351" s="63"/>
      <c r="Q105351" s="63"/>
    </row>
    <row r="105352" spans="16:17">
      <c r="P105352" s="63"/>
      <c r="Q105352" s="63"/>
    </row>
    <row r="105353" spans="16:17">
      <c r="P105353" s="63"/>
      <c r="Q105353" s="63"/>
    </row>
    <row r="105354" spans="16:17">
      <c r="P105354" s="63"/>
      <c r="Q105354" s="63"/>
    </row>
    <row r="105355" spans="16:17">
      <c r="P105355" s="63"/>
      <c r="Q105355" s="63"/>
    </row>
    <row r="105356" spans="16:17">
      <c r="P105356" s="63"/>
      <c r="Q105356" s="63"/>
    </row>
    <row r="105357" spans="16:17">
      <c r="P105357" s="63"/>
      <c r="Q105357" s="63"/>
    </row>
    <row r="105358" spans="16:17">
      <c r="P105358" s="63"/>
      <c r="Q105358" s="63"/>
    </row>
    <row r="105359" spans="16:17">
      <c r="P105359" s="63"/>
      <c r="Q105359" s="63"/>
    </row>
    <row r="105360" spans="16:17">
      <c r="P105360" s="63"/>
      <c r="Q105360" s="63"/>
    </row>
    <row r="105361" spans="16:17">
      <c r="P105361" s="63"/>
      <c r="Q105361" s="63"/>
    </row>
    <row r="105362" spans="16:17">
      <c r="P105362" s="63"/>
      <c r="Q105362" s="63"/>
    </row>
    <row r="105363" spans="16:17">
      <c r="P105363" s="63"/>
      <c r="Q105363" s="63"/>
    </row>
    <row r="105364" spans="16:17">
      <c r="P105364" s="63"/>
      <c r="Q105364" s="63"/>
    </row>
    <row r="105365" spans="16:17">
      <c r="P105365" s="63"/>
      <c r="Q105365" s="63"/>
    </row>
    <row r="105366" spans="16:17">
      <c r="P105366" s="63"/>
      <c r="Q105366" s="63"/>
    </row>
    <row r="105367" spans="16:17">
      <c r="P105367" s="63"/>
      <c r="Q105367" s="63"/>
    </row>
    <row r="105368" spans="16:17">
      <c r="P105368" s="63"/>
      <c r="Q105368" s="63"/>
    </row>
    <row r="105369" spans="16:17">
      <c r="P105369" s="63"/>
      <c r="Q105369" s="63"/>
    </row>
    <row r="105370" spans="16:17">
      <c r="P105370" s="63"/>
      <c r="Q105370" s="63"/>
    </row>
    <row r="105371" spans="16:17">
      <c r="P105371" s="63"/>
      <c r="Q105371" s="63"/>
    </row>
    <row r="105372" spans="16:17">
      <c r="P105372" s="63"/>
      <c r="Q105372" s="63"/>
    </row>
    <row r="105373" spans="16:17">
      <c r="P105373" s="63"/>
      <c r="Q105373" s="63"/>
    </row>
    <row r="105374" spans="16:17">
      <c r="P105374" s="63"/>
      <c r="Q105374" s="63"/>
    </row>
    <row r="105375" spans="16:17">
      <c r="P105375" s="63"/>
      <c r="Q105375" s="63"/>
    </row>
    <row r="105376" spans="16:17">
      <c r="P105376" s="63"/>
      <c r="Q105376" s="63"/>
    </row>
    <row r="105377" spans="16:17">
      <c r="P105377" s="63"/>
      <c r="Q105377" s="63"/>
    </row>
    <row r="105378" spans="16:17">
      <c r="P105378" s="63"/>
      <c r="Q105378" s="63"/>
    </row>
    <row r="105379" spans="16:17">
      <c r="P105379" s="63"/>
      <c r="Q105379" s="63"/>
    </row>
    <row r="105380" spans="16:17">
      <c r="P105380" s="63"/>
      <c r="Q105380" s="63"/>
    </row>
    <row r="105381" spans="16:17">
      <c r="P105381" s="63"/>
      <c r="Q105381" s="63"/>
    </row>
    <row r="105382" spans="16:17">
      <c r="P105382" s="63"/>
      <c r="Q105382" s="63"/>
    </row>
    <row r="105383" spans="16:17">
      <c r="P105383" s="63"/>
      <c r="Q105383" s="63"/>
    </row>
    <row r="105384" spans="16:17">
      <c r="P105384" s="63"/>
      <c r="Q105384" s="63"/>
    </row>
    <row r="105385" spans="16:17">
      <c r="P105385" s="63"/>
      <c r="Q105385" s="63"/>
    </row>
    <row r="105386" spans="16:17">
      <c r="P105386" s="63"/>
      <c r="Q105386" s="63"/>
    </row>
    <row r="105387" spans="16:17">
      <c r="P105387" s="63"/>
      <c r="Q105387" s="63"/>
    </row>
    <row r="105388" spans="16:17">
      <c r="P105388" s="63"/>
      <c r="Q105388" s="63"/>
    </row>
    <row r="105389" spans="16:17">
      <c r="P105389" s="63"/>
      <c r="Q105389" s="63"/>
    </row>
    <row r="105390" spans="16:17">
      <c r="P105390" s="63"/>
      <c r="Q105390" s="63"/>
    </row>
    <row r="105391" spans="16:17">
      <c r="P105391" s="63"/>
      <c r="Q105391" s="63"/>
    </row>
    <row r="105392" spans="16:17">
      <c r="P105392" s="63"/>
      <c r="Q105392" s="63"/>
    </row>
    <row r="105393" spans="16:17">
      <c r="P105393" s="63"/>
      <c r="Q105393" s="63"/>
    </row>
    <row r="105394" spans="16:17">
      <c r="P105394" s="63"/>
      <c r="Q105394" s="63"/>
    </row>
    <row r="105395" spans="16:17">
      <c r="P105395" s="63"/>
      <c r="Q105395" s="63"/>
    </row>
    <row r="105396" spans="16:17">
      <c r="P105396" s="63"/>
      <c r="Q105396" s="63"/>
    </row>
    <row r="105397" spans="16:17">
      <c r="P105397" s="63"/>
      <c r="Q105397" s="63"/>
    </row>
    <row r="105398" spans="16:17">
      <c r="P105398" s="63"/>
      <c r="Q105398" s="63"/>
    </row>
    <row r="105399" spans="16:17">
      <c r="P105399" s="63"/>
      <c r="Q105399" s="63"/>
    </row>
    <row r="105400" spans="16:17">
      <c r="P105400" s="63"/>
      <c r="Q105400" s="63"/>
    </row>
    <row r="105401" spans="16:17">
      <c r="P105401" s="63"/>
      <c r="Q105401" s="63"/>
    </row>
    <row r="105402" spans="16:17">
      <c r="P105402" s="63"/>
      <c r="Q105402" s="63"/>
    </row>
    <row r="105403" spans="16:17">
      <c r="P105403" s="63"/>
      <c r="Q105403" s="63"/>
    </row>
    <row r="105404" spans="16:17">
      <c r="P105404" s="63"/>
      <c r="Q105404" s="63"/>
    </row>
    <row r="105405" spans="16:17">
      <c r="P105405" s="63"/>
      <c r="Q105405" s="63"/>
    </row>
    <row r="105406" spans="16:17">
      <c r="P105406" s="63"/>
      <c r="Q105406" s="63"/>
    </row>
    <row r="105407" spans="16:17">
      <c r="P105407" s="63"/>
      <c r="Q105407" s="63"/>
    </row>
    <row r="105408" spans="16:17">
      <c r="P105408" s="63"/>
      <c r="Q105408" s="63"/>
    </row>
    <row r="105409" spans="16:17">
      <c r="P105409" s="63"/>
      <c r="Q105409" s="63"/>
    </row>
    <row r="105410" spans="16:17">
      <c r="P105410" s="63"/>
      <c r="Q105410" s="63"/>
    </row>
    <row r="105411" spans="16:17">
      <c r="P105411" s="63"/>
      <c r="Q105411" s="63"/>
    </row>
    <row r="105412" spans="16:17">
      <c r="P105412" s="63"/>
      <c r="Q105412" s="63"/>
    </row>
    <row r="105413" spans="16:17">
      <c r="P105413" s="63"/>
      <c r="Q105413" s="63"/>
    </row>
    <row r="105414" spans="16:17">
      <c r="P105414" s="63"/>
      <c r="Q105414" s="63"/>
    </row>
    <row r="105415" spans="16:17">
      <c r="P105415" s="63"/>
      <c r="Q105415" s="63"/>
    </row>
    <row r="105416" spans="16:17">
      <c r="P105416" s="63"/>
      <c r="Q105416" s="63"/>
    </row>
    <row r="105417" spans="16:17">
      <c r="P105417" s="63"/>
      <c r="Q105417" s="63"/>
    </row>
    <row r="105418" spans="16:17">
      <c r="P105418" s="63"/>
      <c r="Q105418" s="63"/>
    </row>
    <row r="105419" spans="16:17">
      <c r="P105419" s="63"/>
      <c r="Q105419" s="63"/>
    </row>
    <row r="105420" spans="16:17">
      <c r="P105420" s="63"/>
      <c r="Q105420" s="63"/>
    </row>
    <row r="105421" spans="16:17">
      <c r="P105421" s="63"/>
      <c r="Q105421" s="63"/>
    </row>
    <row r="105422" spans="16:17">
      <c r="P105422" s="63"/>
      <c r="Q105422" s="63"/>
    </row>
    <row r="105423" spans="16:17">
      <c r="P105423" s="63"/>
      <c r="Q105423" s="63"/>
    </row>
    <row r="105424" spans="16:17">
      <c r="P105424" s="63"/>
      <c r="Q105424" s="63"/>
    </row>
    <row r="105425" spans="16:17">
      <c r="P105425" s="63"/>
      <c r="Q105425" s="63"/>
    </row>
    <row r="105426" spans="16:17">
      <c r="P105426" s="63"/>
      <c r="Q105426" s="63"/>
    </row>
    <row r="105427" spans="16:17">
      <c r="P105427" s="63"/>
      <c r="Q105427" s="63"/>
    </row>
    <row r="105428" spans="16:17">
      <c r="P105428" s="63"/>
      <c r="Q105428" s="63"/>
    </row>
    <row r="105429" spans="16:17">
      <c r="P105429" s="63"/>
      <c r="Q105429" s="63"/>
    </row>
    <row r="105430" spans="16:17">
      <c r="P105430" s="63"/>
      <c r="Q105430" s="63"/>
    </row>
    <row r="105431" spans="16:17">
      <c r="P105431" s="63"/>
      <c r="Q105431" s="63"/>
    </row>
    <row r="105432" spans="16:17">
      <c r="P105432" s="63"/>
      <c r="Q105432" s="63"/>
    </row>
    <row r="105433" spans="16:17">
      <c r="P105433" s="63"/>
      <c r="Q105433" s="63"/>
    </row>
    <row r="105434" spans="16:17">
      <c r="P105434" s="63"/>
      <c r="Q105434" s="63"/>
    </row>
    <row r="105435" spans="16:17">
      <c r="P105435" s="63"/>
      <c r="Q105435" s="63"/>
    </row>
    <row r="105436" spans="16:17">
      <c r="P105436" s="63"/>
      <c r="Q105436" s="63"/>
    </row>
    <row r="105437" spans="16:17">
      <c r="P105437" s="63"/>
      <c r="Q105437" s="63"/>
    </row>
    <row r="105438" spans="16:17">
      <c r="P105438" s="63"/>
      <c r="Q105438" s="63"/>
    </row>
    <row r="105439" spans="16:17">
      <c r="P105439" s="63"/>
      <c r="Q105439" s="63"/>
    </row>
    <row r="105440" spans="16:17">
      <c r="P105440" s="63"/>
      <c r="Q105440" s="63"/>
    </row>
    <row r="105441" spans="16:17">
      <c r="P105441" s="63"/>
      <c r="Q105441" s="63"/>
    </row>
    <row r="105442" spans="16:17">
      <c r="P105442" s="63"/>
      <c r="Q105442" s="63"/>
    </row>
    <row r="105443" spans="16:17">
      <c r="P105443" s="63"/>
      <c r="Q105443" s="63"/>
    </row>
    <row r="105444" spans="16:17">
      <c r="P105444" s="63"/>
      <c r="Q105444" s="63"/>
    </row>
    <row r="105445" spans="16:17">
      <c r="P105445" s="63"/>
      <c r="Q105445" s="63"/>
    </row>
    <row r="105446" spans="16:17">
      <c r="P105446" s="63"/>
      <c r="Q105446" s="63"/>
    </row>
    <row r="105447" spans="16:17">
      <c r="P105447" s="63"/>
      <c r="Q105447" s="63"/>
    </row>
    <row r="105448" spans="16:17">
      <c r="P105448" s="63"/>
      <c r="Q105448" s="63"/>
    </row>
    <row r="105449" spans="16:17">
      <c r="P105449" s="63"/>
      <c r="Q105449" s="63"/>
    </row>
    <row r="105450" spans="16:17">
      <c r="P105450" s="63"/>
      <c r="Q105450" s="63"/>
    </row>
    <row r="105451" spans="16:17">
      <c r="P105451" s="63"/>
      <c r="Q105451" s="63"/>
    </row>
    <row r="105452" spans="16:17">
      <c r="P105452" s="63"/>
      <c r="Q105452" s="63"/>
    </row>
    <row r="105453" spans="16:17">
      <c r="P105453" s="63"/>
      <c r="Q105453" s="63"/>
    </row>
    <row r="105454" spans="16:17">
      <c r="P105454" s="63"/>
      <c r="Q105454" s="63"/>
    </row>
    <row r="105455" spans="16:17">
      <c r="P105455" s="63"/>
      <c r="Q105455" s="63"/>
    </row>
    <row r="105456" spans="16:17">
      <c r="P105456" s="63"/>
      <c r="Q105456" s="63"/>
    </row>
    <row r="105457" spans="16:17">
      <c r="P105457" s="63"/>
      <c r="Q105457" s="63"/>
    </row>
    <row r="105458" spans="16:17">
      <c r="P105458" s="63"/>
      <c r="Q105458" s="63"/>
    </row>
    <row r="105459" spans="16:17">
      <c r="P105459" s="63"/>
      <c r="Q105459" s="63"/>
    </row>
    <row r="105460" spans="16:17">
      <c r="P105460" s="63"/>
      <c r="Q105460" s="63"/>
    </row>
    <row r="105461" spans="16:17">
      <c r="P105461" s="63"/>
      <c r="Q105461" s="63"/>
    </row>
    <row r="105462" spans="16:17">
      <c r="P105462" s="63"/>
      <c r="Q105462" s="63"/>
    </row>
    <row r="105463" spans="16:17">
      <c r="P105463" s="63"/>
      <c r="Q105463" s="63"/>
    </row>
    <row r="105464" spans="16:17">
      <c r="P105464" s="63"/>
      <c r="Q105464" s="63"/>
    </row>
    <row r="105465" spans="16:17">
      <c r="P105465" s="63"/>
      <c r="Q105465" s="63"/>
    </row>
    <row r="105466" spans="16:17">
      <c r="P105466" s="63"/>
      <c r="Q105466" s="63"/>
    </row>
    <row r="105467" spans="16:17">
      <c r="P105467" s="63"/>
      <c r="Q105467" s="63"/>
    </row>
    <row r="105468" spans="16:17">
      <c r="P105468" s="63"/>
      <c r="Q105468" s="63"/>
    </row>
    <row r="105469" spans="16:17">
      <c r="P105469" s="63"/>
      <c r="Q105469" s="63"/>
    </row>
    <row r="105470" spans="16:17">
      <c r="P105470" s="63"/>
      <c r="Q105470" s="63"/>
    </row>
    <row r="105471" spans="16:17">
      <c r="P105471" s="63"/>
      <c r="Q105471" s="63"/>
    </row>
    <row r="105472" spans="16:17">
      <c r="P105472" s="63"/>
      <c r="Q105472" s="63"/>
    </row>
    <row r="105473" spans="16:17">
      <c r="P105473" s="63"/>
      <c r="Q105473" s="63"/>
    </row>
    <row r="105474" spans="16:17">
      <c r="P105474" s="63"/>
      <c r="Q105474" s="63"/>
    </row>
    <row r="105475" spans="16:17">
      <c r="P105475" s="63"/>
      <c r="Q105475" s="63"/>
    </row>
    <row r="105476" spans="16:17">
      <c r="P105476" s="63"/>
      <c r="Q105476" s="63"/>
    </row>
    <row r="105477" spans="16:17">
      <c r="P105477" s="63"/>
      <c r="Q105477" s="63"/>
    </row>
    <row r="105478" spans="16:17">
      <c r="P105478" s="63"/>
      <c r="Q105478" s="63"/>
    </row>
    <row r="105479" spans="16:17">
      <c r="P105479" s="63"/>
      <c r="Q105479" s="63"/>
    </row>
    <row r="105480" spans="16:17">
      <c r="P105480" s="63"/>
      <c r="Q105480" s="63"/>
    </row>
    <row r="105481" spans="16:17">
      <c r="P105481" s="63"/>
      <c r="Q105481" s="63"/>
    </row>
    <row r="105482" spans="16:17">
      <c r="P105482" s="63"/>
      <c r="Q105482" s="63"/>
    </row>
    <row r="105483" spans="16:17">
      <c r="P105483" s="63"/>
      <c r="Q105483" s="63"/>
    </row>
    <row r="105484" spans="16:17">
      <c r="P105484" s="63"/>
      <c r="Q105484" s="63"/>
    </row>
    <row r="105485" spans="16:17">
      <c r="P105485" s="63"/>
      <c r="Q105485" s="63"/>
    </row>
    <row r="105486" spans="16:17">
      <c r="P105486" s="63"/>
      <c r="Q105486" s="63"/>
    </row>
    <row r="105487" spans="16:17">
      <c r="P105487" s="63"/>
      <c r="Q105487" s="63"/>
    </row>
    <row r="105488" spans="16:17">
      <c r="P105488" s="63"/>
      <c r="Q105488" s="63"/>
    </row>
    <row r="105489" spans="16:17">
      <c r="P105489" s="63"/>
      <c r="Q105489" s="63"/>
    </row>
    <row r="105490" spans="16:17">
      <c r="P105490" s="63"/>
      <c r="Q105490" s="63"/>
    </row>
    <row r="105491" spans="16:17">
      <c r="P105491" s="63"/>
      <c r="Q105491" s="63"/>
    </row>
    <row r="105492" spans="16:17">
      <c r="P105492" s="63"/>
      <c r="Q105492" s="63"/>
    </row>
    <row r="105493" spans="16:17">
      <c r="P105493" s="63"/>
      <c r="Q105493" s="63"/>
    </row>
    <row r="105494" spans="16:17">
      <c r="P105494" s="63"/>
      <c r="Q105494" s="63"/>
    </row>
    <row r="105495" spans="16:17">
      <c r="P105495" s="63"/>
      <c r="Q105495" s="63"/>
    </row>
    <row r="105496" spans="16:17">
      <c r="P105496" s="63"/>
      <c r="Q105496" s="63"/>
    </row>
    <row r="105497" spans="16:17">
      <c r="P105497" s="63"/>
      <c r="Q105497" s="63"/>
    </row>
    <row r="105498" spans="16:17">
      <c r="P105498" s="63"/>
      <c r="Q105498" s="63"/>
    </row>
    <row r="105499" spans="16:17">
      <c r="P105499" s="63"/>
      <c r="Q105499" s="63"/>
    </row>
    <row r="105500" spans="16:17">
      <c r="P105500" s="63"/>
      <c r="Q105500" s="63"/>
    </row>
    <row r="105501" spans="16:17">
      <c r="P105501" s="63"/>
      <c r="Q105501" s="63"/>
    </row>
    <row r="105502" spans="16:17">
      <c r="P105502" s="63"/>
      <c r="Q105502" s="63"/>
    </row>
    <row r="105503" spans="16:17">
      <c r="P105503" s="63"/>
      <c r="Q105503" s="63"/>
    </row>
    <row r="105504" spans="16:17">
      <c r="P105504" s="63"/>
      <c r="Q105504" s="63"/>
    </row>
    <row r="105505" spans="16:17">
      <c r="P105505" s="63"/>
      <c r="Q105505" s="63"/>
    </row>
    <row r="105506" spans="16:17">
      <c r="P105506" s="63"/>
      <c r="Q105506" s="63"/>
    </row>
    <row r="105507" spans="16:17">
      <c r="P105507" s="63"/>
      <c r="Q105507" s="63"/>
    </row>
    <row r="105508" spans="16:17">
      <c r="P105508" s="63"/>
      <c r="Q105508" s="63"/>
    </row>
    <row r="105509" spans="16:17">
      <c r="P105509" s="63"/>
      <c r="Q105509" s="63"/>
    </row>
    <row r="105510" spans="16:17">
      <c r="P105510" s="63"/>
      <c r="Q105510" s="63"/>
    </row>
    <row r="105511" spans="16:17">
      <c r="P105511" s="63"/>
      <c r="Q105511" s="63"/>
    </row>
    <row r="105512" spans="16:17">
      <c r="P105512" s="63"/>
      <c r="Q105512" s="63"/>
    </row>
    <row r="105513" spans="16:17">
      <c r="P105513" s="63"/>
      <c r="Q105513" s="63"/>
    </row>
    <row r="105514" spans="16:17">
      <c r="P105514" s="63"/>
      <c r="Q105514" s="63"/>
    </row>
    <row r="105515" spans="16:17">
      <c r="P105515" s="63"/>
      <c r="Q105515" s="63"/>
    </row>
    <row r="105516" spans="16:17">
      <c r="P105516" s="63"/>
      <c r="Q105516" s="63"/>
    </row>
    <row r="105517" spans="16:17">
      <c r="P105517" s="63"/>
      <c r="Q105517" s="63"/>
    </row>
    <row r="105518" spans="16:17">
      <c r="P105518" s="63"/>
      <c r="Q105518" s="63"/>
    </row>
    <row r="105519" spans="16:17">
      <c r="P105519" s="63"/>
      <c r="Q105519" s="63"/>
    </row>
    <row r="105520" spans="16:17">
      <c r="P105520" s="63"/>
      <c r="Q105520" s="63"/>
    </row>
    <row r="105521" spans="16:17">
      <c r="P105521" s="63"/>
      <c r="Q105521" s="63"/>
    </row>
    <row r="105522" spans="16:17">
      <c r="P105522" s="63"/>
      <c r="Q105522" s="63"/>
    </row>
    <row r="105523" spans="16:17">
      <c r="P105523" s="63"/>
      <c r="Q105523" s="63"/>
    </row>
    <row r="105524" spans="16:17">
      <c r="P105524" s="63"/>
      <c r="Q105524" s="63"/>
    </row>
    <row r="105525" spans="16:17">
      <c r="P105525" s="63"/>
      <c r="Q105525" s="63"/>
    </row>
    <row r="105526" spans="16:17">
      <c r="P105526" s="63"/>
      <c r="Q105526" s="63"/>
    </row>
    <row r="105527" spans="16:17">
      <c r="P105527" s="63"/>
      <c r="Q105527" s="63"/>
    </row>
    <row r="105528" spans="16:17">
      <c r="P105528" s="63"/>
      <c r="Q105528" s="63"/>
    </row>
    <row r="105529" spans="16:17">
      <c r="P105529" s="63"/>
      <c r="Q105529" s="63"/>
    </row>
    <row r="105530" spans="16:17">
      <c r="P105530" s="63"/>
      <c r="Q105530" s="63"/>
    </row>
    <row r="105531" spans="16:17">
      <c r="P105531" s="63"/>
      <c r="Q105531" s="63"/>
    </row>
    <row r="105532" spans="16:17">
      <c r="P105532" s="63"/>
      <c r="Q105532" s="63"/>
    </row>
    <row r="105533" spans="16:17">
      <c r="P105533" s="63"/>
      <c r="Q105533" s="63"/>
    </row>
    <row r="105534" spans="16:17">
      <c r="P105534" s="63"/>
      <c r="Q105534" s="63"/>
    </row>
    <row r="105535" spans="16:17">
      <c r="P105535" s="63"/>
      <c r="Q105535" s="63"/>
    </row>
    <row r="105536" spans="16:17">
      <c r="P105536" s="63"/>
      <c r="Q105536" s="63"/>
    </row>
    <row r="105537" spans="16:17">
      <c r="P105537" s="63"/>
      <c r="Q105537" s="63"/>
    </row>
    <row r="105538" spans="16:17">
      <c r="P105538" s="63"/>
      <c r="Q105538" s="63"/>
    </row>
    <row r="105539" spans="16:17">
      <c r="P105539" s="63"/>
      <c r="Q105539" s="63"/>
    </row>
    <row r="105540" spans="16:17">
      <c r="P105540" s="63"/>
      <c r="Q105540" s="63"/>
    </row>
    <row r="105541" spans="16:17">
      <c r="P105541" s="63"/>
      <c r="Q105541" s="63"/>
    </row>
    <row r="105542" spans="16:17">
      <c r="P105542" s="63"/>
      <c r="Q105542" s="63"/>
    </row>
    <row r="105543" spans="16:17">
      <c r="P105543" s="63"/>
      <c r="Q105543" s="63"/>
    </row>
    <row r="105544" spans="16:17">
      <c r="P105544" s="63"/>
      <c r="Q105544" s="63"/>
    </row>
    <row r="105545" spans="16:17">
      <c r="P105545" s="63"/>
      <c r="Q105545" s="63"/>
    </row>
    <row r="105546" spans="16:17">
      <c r="P105546" s="63"/>
      <c r="Q105546" s="63"/>
    </row>
    <row r="105547" spans="16:17">
      <c r="P105547" s="63"/>
      <c r="Q105547" s="63"/>
    </row>
    <row r="105548" spans="16:17">
      <c r="P105548" s="63"/>
      <c r="Q105548" s="63"/>
    </row>
    <row r="105549" spans="16:17">
      <c r="P105549" s="63"/>
      <c r="Q105549" s="63"/>
    </row>
    <row r="105550" spans="16:17">
      <c r="P105550" s="63"/>
      <c r="Q105550" s="63"/>
    </row>
    <row r="105551" spans="16:17">
      <c r="P105551" s="63"/>
      <c r="Q105551" s="63"/>
    </row>
    <row r="105552" spans="16:17">
      <c r="P105552" s="63"/>
      <c r="Q105552" s="63"/>
    </row>
    <row r="105553" spans="16:17">
      <c r="P105553" s="63"/>
      <c r="Q105553" s="63"/>
    </row>
    <row r="105554" spans="16:17">
      <c r="P105554" s="63"/>
      <c r="Q105554" s="63"/>
    </row>
    <row r="105555" spans="16:17">
      <c r="P105555" s="63"/>
      <c r="Q105555" s="63"/>
    </row>
    <row r="105556" spans="16:17">
      <c r="P105556" s="63"/>
      <c r="Q105556" s="63"/>
    </row>
    <row r="105557" spans="16:17">
      <c r="P105557" s="63"/>
      <c r="Q105557" s="63"/>
    </row>
    <row r="105558" spans="16:17">
      <c r="P105558" s="63"/>
      <c r="Q105558" s="63"/>
    </row>
    <row r="105559" spans="16:17">
      <c r="P105559" s="63"/>
      <c r="Q105559" s="63"/>
    </row>
    <row r="105560" spans="16:17">
      <c r="P105560" s="63"/>
      <c r="Q105560" s="63"/>
    </row>
    <row r="105561" spans="16:17">
      <c r="P105561" s="63"/>
      <c r="Q105561" s="63"/>
    </row>
    <row r="105562" spans="16:17">
      <c r="P105562" s="63"/>
      <c r="Q105562" s="63"/>
    </row>
    <row r="105563" spans="16:17">
      <c r="P105563" s="63"/>
      <c r="Q105563" s="63"/>
    </row>
    <row r="105564" spans="16:17">
      <c r="P105564" s="63"/>
      <c r="Q105564" s="63"/>
    </row>
    <row r="105565" spans="16:17">
      <c r="P105565" s="63"/>
      <c r="Q105565" s="63"/>
    </row>
    <row r="105566" spans="16:17">
      <c r="P105566" s="63"/>
      <c r="Q105566" s="63"/>
    </row>
    <row r="105567" spans="16:17">
      <c r="P105567" s="63"/>
      <c r="Q105567" s="63"/>
    </row>
    <row r="105568" spans="16:17">
      <c r="P105568" s="63"/>
      <c r="Q105568" s="63"/>
    </row>
    <row r="105569" spans="16:17">
      <c r="P105569" s="63"/>
      <c r="Q105569" s="63"/>
    </row>
    <row r="105570" spans="16:17">
      <c r="P105570" s="63"/>
      <c r="Q105570" s="63"/>
    </row>
    <row r="105571" spans="16:17">
      <c r="P105571" s="63"/>
      <c r="Q105571" s="63"/>
    </row>
    <row r="105572" spans="16:17">
      <c r="P105572" s="63"/>
      <c r="Q105572" s="63"/>
    </row>
    <row r="105573" spans="16:17">
      <c r="P105573" s="63"/>
      <c r="Q105573" s="63"/>
    </row>
    <row r="105574" spans="16:17">
      <c r="P105574" s="63"/>
      <c r="Q105574" s="63"/>
    </row>
    <row r="105575" spans="16:17">
      <c r="P105575" s="63"/>
      <c r="Q105575" s="63"/>
    </row>
    <row r="105576" spans="16:17">
      <c r="P105576" s="63"/>
      <c r="Q105576" s="63"/>
    </row>
    <row r="105577" spans="16:17">
      <c r="P105577" s="63"/>
      <c r="Q105577" s="63"/>
    </row>
    <row r="105578" spans="16:17">
      <c r="P105578" s="63"/>
      <c r="Q105578" s="63"/>
    </row>
    <row r="105579" spans="16:17">
      <c r="P105579" s="63"/>
      <c r="Q105579" s="63"/>
    </row>
    <row r="105580" spans="16:17">
      <c r="P105580" s="63"/>
      <c r="Q105580" s="63"/>
    </row>
    <row r="105581" spans="16:17">
      <c r="P105581" s="63"/>
      <c r="Q105581" s="63"/>
    </row>
    <row r="105582" spans="16:17">
      <c r="P105582" s="63"/>
      <c r="Q105582" s="63"/>
    </row>
    <row r="105583" spans="16:17">
      <c r="P105583" s="63"/>
      <c r="Q105583" s="63"/>
    </row>
    <row r="105584" spans="16:17">
      <c r="P105584" s="63"/>
      <c r="Q105584" s="63"/>
    </row>
    <row r="105585" spans="16:17">
      <c r="P105585" s="63"/>
      <c r="Q105585" s="63"/>
    </row>
    <row r="105586" spans="16:17">
      <c r="P105586" s="63"/>
      <c r="Q105586" s="63"/>
    </row>
    <row r="105587" spans="16:17">
      <c r="P105587" s="63"/>
      <c r="Q105587" s="63"/>
    </row>
    <row r="105588" spans="16:17">
      <c r="P105588" s="63"/>
      <c r="Q105588" s="63"/>
    </row>
    <row r="105589" spans="16:17">
      <c r="P105589" s="63"/>
      <c r="Q105589" s="63"/>
    </row>
    <row r="105590" spans="16:17">
      <c r="P105590" s="63"/>
      <c r="Q105590" s="63"/>
    </row>
    <row r="105591" spans="16:17">
      <c r="P105591" s="63"/>
      <c r="Q105591" s="63"/>
    </row>
    <row r="105592" spans="16:17">
      <c r="P105592" s="63"/>
      <c r="Q105592" s="63"/>
    </row>
    <row r="105593" spans="16:17">
      <c r="P105593" s="63"/>
      <c r="Q105593" s="63"/>
    </row>
    <row r="105594" spans="16:17">
      <c r="P105594" s="63"/>
      <c r="Q105594" s="63"/>
    </row>
    <row r="105595" spans="16:17">
      <c r="P105595" s="63"/>
      <c r="Q105595" s="63"/>
    </row>
    <row r="105596" spans="16:17">
      <c r="P105596" s="63"/>
      <c r="Q105596" s="63"/>
    </row>
    <row r="105597" spans="16:17">
      <c r="P105597" s="63"/>
      <c r="Q105597" s="63"/>
    </row>
    <row r="105598" spans="16:17">
      <c r="P105598" s="63"/>
      <c r="Q105598" s="63"/>
    </row>
    <row r="105599" spans="16:17">
      <c r="P105599" s="63"/>
      <c r="Q105599" s="63"/>
    </row>
    <row r="105600" spans="16:17">
      <c r="P105600" s="63"/>
      <c r="Q105600" s="63"/>
    </row>
    <row r="105601" spans="16:17">
      <c r="P105601" s="63"/>
      <c r="Q105601" s="63"/>
    </row>
    <row r="105602" spans="16:17">
      <c r="P105602" s="63"/>
      <c r="Q105602" s="63"/>
    </row>
    <row r="105603" spans="16:17">
      <c r="P105603" s="63"/>
      <c r="Q105603" s="63"/>
    </row>
    <row r="105604" spans="16:17">
      <c r="P105604" s="63"/>
      <c r="Q105604" s="63"/>
    </row>
    <row r="105605" spans="16:17">
      <c r="P105605" s="63"/>
      <c r="Q105605" s="63"/>
    </row>
    <row r="105606" spans="16:17">
      <c r="P105606" s="63"/>
      <c r="Q105606" s="63"/>
    </row>
    <row r="105607" spans="16:17">
      <c r="P105607" s="63"/>
      <c r="Q105607" s="63"/>
    </row>
    <row r="105608" spans="16:17">
      <c r="P105608" s="63"/>
      <c r="Q105608" s="63"/>
    </row>
    <row r="105609" spans="16:17">
      <c r="P105609" s="63"/>
      <c r="Q105609" s="63"/>
    </row>
    <row r="105610" spans="16:17">
      <c r="P105610" s="63"/>
      <c r="Q105610" s="63"/>
    </row>
    <row r="105611" spans="16:17">
      <c r="P105611" s="63"/>
      <c r="Q105611" s="63"/>
    </row>
    <row r="105612" spans="16:17">
      <c r="P105612" s="63"/>
      <c r="Q105612" s="63"/>
    </row>
    <row r="105613" spans="16:17">
      <c r="P105613" s="63"/>
      <c r="Q105613" s="63"/>
    </row>
    <row r="105614" spans="16:17">
      <c r="P105614" s="63"/>
      <c r="Q105614" s="63"/>
    </row>
    <row r="105615" spans="16:17">
      <c r="P105615" s="63"/>
      <c r="Q105615" s="63"/>
    </row>
    <row r="105616" spans="16:17">
      <c r="P105616" s="63"/>
      <c r="Q105616" s="63"/>
    </row>
    <row r="105617" spans="16:17">
      <c r="P105617" s="63"/>
      <c r="Q105617" s="63"/>
    </row>
    <row r="105618" spans="16:17">
      <c r="P105618" s="63"/>
      <c r="Q105618" s="63"/>
    </row>
    <row r="105619" spans="16:17">
      <c r="P105619" s="63"/>
      <c r="Q105619" s="63"/>
    </row>
    <row r="105620" spans="16:17">
      <c r="P105620" s="63"/>
      <c r="Q105620" s="63"/>
    </row>
    <row r="105621" spans="16:17">
      <c r="P105621" s="63"/>
      <c r="Q105621" s="63"/>
    </row>
    <row r="105622" spans="16:17">
      <c r="P105622" s="63"/>
      <c r="Q105622" s="63"/>
    </row>
    <row r="105623" spans="16:17">
      <c r="P105623" s="63"/>
      <c r="Q105623" s="63"/>
    </row>
    <row r="105624" spans="16:17">
      <c r="P105624" s="63"/>
      <c r="Q105624" s="63"/>
    </row>
    <row r="105625" spans="16:17">
      <c r="P105625" s="63"/>
      <c r="Q105625" s="63"/>
    </row>
    <row r="105626" spans="16:17">
      <c r="P105626" s="63"/>
      <c r="Q105626" s="63"/>
    </row>
    <row r="105627" spans="16:17">
      <c r="P105627" s="63"/>
      <c r="Q105627" s="63"/>
    </row>
    <row r="105628" spans="16:17">
      <c r="P105628" s="63"/>
      <c r="Q105628" s="63"/>
    </row>
    <row r="105629" spans="16:17">
      <c r="P105629" s="63"/>
      <c r="Q105629" s="63"/>
    </row>
    <row r="105630" spans="16:17">
      <c r="P105630" s="63"/>
      <c r="Q105630" s="63"/>
    </row>
    <row r="105631" spans="16:17">
      <c r="P105631" s="63"/>
      <c r="Q105631" s="63"/>
    </row>
    <row r="105632" spans="16:17">
      <c r="P105632" s="63"/>
      <c r="Q105632" s="63"/>
    </row>
    <row r="105633" spans="16:17">
      <c r="P105633" s="63"/>
      <c r="Q105633" s="63"/>
    </row>
    <row r="105634" spans="16:17">
      <c r="P105634" s="63"/>
      <c r="Q105634" s="63"/>
    </row>
    <row r="105635" spans="16:17">
      <c r="P105635" s="63"/>
      <c r="Q105635" s="63"/>
    </row>
    <row r="105636" spans="16:17">
      <c r="P105636" s="63"/>
      <c r="Q105636" s="63"/>
    </row>
    <row r="105637" spans="16:17">
      <c r="P105637" s="63"/>
      <c r="Q105637" s="63"/>
    </row>
    <row r="105638" spans="16:17">
      <c r="P105638" s="63"/>
      <c r="Q105638" s="63"/>
    </row>
    <row r="105639" spans="16:17">
      <c r="P105639" s="63"/>
      <c r="Q105639" s="63"/>
    </row>
    <row r="105640" spans="16:17">
      <c r="P105640" s="63"/>
      <c r="Q105640" s="63"/>
    </row>
    <row r="105641" spans="16:17">
      <c r="P105641" s="63"/>
      <c r="Q105641" s="63"/>
    </row>
    <row r="105642" spans="16:17">
      <c r="P105642" s="63"/>
      <c r="Q105642" s="63"/>
    </row>
    <row r="105643" spans="16:17">
      <c r="P105643" s="63"/>
      <c r="Q105643" s="63"/>
    </row>
    <row r="105644" spans="16:17">
      <c r="P105644" s="63"/>
      <c r="Q105644" s="63"/>
    </row>
    <row r="105645" spans="16:17">
      <c r="P105645" s="63"/>
      <c r="Q105645" s="63"/>
    </row>
    <row r="105646" spans="16:17">
      <c r="P105646" s="63"/>
      <c r="Q105646" s="63"/>
    </row>
    <row r="105647" spans="16:17">
      <c r="P105647" s="63"/>
      <c r="Q105647" s="63"/>
    </row>
    <row r="105648" spans="16:17">
      <c r="P105648" s="63"/>
      <c r="Q105648" s="63"/>
    </row>
    <row r="105649" spans="16:17">
      <c r="P105649" s="63"/>
      <c r="Q105649" s="63"/>
    </row>
    <row r="105650" spans="16:17">
      <c r="P105650" s="63"/>
      <c r="Q105650" s="63"/>
    </row>
    <row r="105651" spans="16:17">
      <c r="P105651" s="63"/>
      <c r="Q105651" s="63"/>
    </row>
    <row r="105652" spans="16:17">
      <c r="P105652" s="63"/>
      <c r="Q105652" s="63"/>
    </row>
    <row r="105653" spans="16:17">
      <c r="P105653" s="63"/>
      <c r="Q105653" s="63"/>
    </row>
    <row r="105654" spans="16:17">
      <c r="P105654" s="63"/>
      <c r="Q105654" s="63"/>
    </row>
    <row r="105655" spans="16:17">
      <c r="P105655" s="63"/>
      <c r="Q105655" s="63"/>
    </row>
    <row r="105656" spans="16:17">
      <c r="P105656" s="63"/>
      <c r="Q105656" s="63"/>
    </row>
    <row r="105657" spans="16:17">
      <c r="P105657" s="63"/>
      <c r="Q105657" s="63"/>
    </row>
    <row r="105658" spans="16:17">
      <c r="P105658" s="63"/>
      <c r="Q105658" s="63"/>
    </row>
    <row r="105659" spans="16:17">
      <c r="P105659" s="63"/>
      <c r="Q105659" s="63"/>
    </row>
    <row r="105660" spans="16:17">
      <c r="P105660" s="63"/>
      <c r="Q105660" s="63"/>
    </row>
    <row r="105661" spans="16:17">
      <c r="P105661" s="63"/>
      <c r="Q105661" s="63"/>
    </row>
    <row r="105662" spans="16:17">
      <c r="P105662" s="63"/>
      <c r="Q105662" s="63"/>
    </row>
    <row r="105663" spans="16:17">
      <c r="P105663" s="63"/>
      <c r="Q105663" s="63"/>
    </row>
    <row r="105664" spans="16:17">
      <c r="P105664" s="63"/>
      <c r="Q105664" s="63"/>
    </row>
    <row r="105665" spans="16:17">
      <c r="P105665" s="63"/>
      <c r="Q105665" s="63"/>
    </row>
    <row r="105666" spans="16:17">
      <c r="P105666" s="63"/>
      <c r="Q105666" s="63"/>
    </row>
    <row r="105667" spans="16:17">
      <c r="P105667" s="63"/>
      <c r="Q105667" s="63"/>
    </row>
    <row r="105668" spans="16:17">
      <c r="P105668" s="63"/>
      <c r="Q105668" s="63"/>
    </row>
    <row r="105669" spans="16:17">
      <c r="P105669" s="63"/>
      <c r="Q105669" s="63"/>
    </row>
    <row r="105670" spans="16:17">
      <c r="P105670" s="63"/>
      <c r="Q105670" s="63"/>
    </row>
    <row r="105671" spans="16:17">
      <c r="P105671" s="63"/>
      <c r="Q105671" s="63"/>
    </row>
    <row r="105672" spans="16:17">
      <c r="P105672" s="63"/>
      <c r="Q105672" s="63"/>
    </row>
    <row r="105673" spans="16:17">
      <c r="P105673" s="63"/>
      <c r="Q105673" s="63"/>
    </row>
    <row r="105674" spans="16:17">
      <c r="P105674" s="63"/>
      <c r="Q105674" s="63"/>
    </row>
    <row r="105675" spans="16:17">
      <c r="P105675" s="63"/>
      <c r="Q105675" s="63"/>
    </row>
    <row r="105676" spans="16:17">
      <c r="P105676" s="63"/>
      <c r="Q105676" s="63"/>
    </row>
    <row r="105677" spans="16:17">
      <c r="P105677" s="63"/>
      <c r="Q105677" s="63"/>
    </row>
    <row r="105678" spans="16:17">
      <c r="P105678" s="63"/>
      <c r="Q105678" s="63"/>
    </row>
    <row r="105679" spans="16:17">
      <c r="P105679" s="63"/>
      <c r="Q105679" s="63"/>
    </row>
    <row r="105680" spans="16:17">
      <c r="P105680" s="63"/>
      <c r="Q105680" s="63"/>
    </row>
    <row r="105681" spans="16:17">
      <c r="P105681" s="63"/>
      <c r="Q105681" s="63"/>
    </row>
    <row r="105682" spans="16:17">
      <c r="P105682" s="63"/>
      <c r="Q105682" s="63"/>
    </row>
    <row r="105683" spans="16:17">
      <c r="P105683" s="63"/>
      <c r="Q105683" s="63"/>
    </row>
    <row r="105684" spans="16:17">
      <c r="P105684" s="63"/>
      <c r="Q105684" s="63"/>
    </row>
    <row r="105685" spans="16:17">
      <c r="P105685" s="63"/>
      <c r="Q105685" s="63"/>
    </row>
    <row r="105686" spans="16:17">
      <c r="P105686" s="63"/>
      <c r="Q105686" s="63"/>
    </row>
    <row r="105687" spans="16:17">
      <c r="P105687" s="63"/>
      <c r="Q105687" s="63"/>
    </row>
    <row r="105688" spans="16:17">
      <c r="P105688" s="63"/>
      <c r="Q105688" s="63"/>
    </row>
    <row r="105689" spans="16:17">
      <c r="P105689" s="63"/>
      <c r="Q105689" s="63"/>
    </row>
    <row r="105690" spans="16:17">
      <c r="P105690" s="63"/>
      <c r="Q105690" s="63"/>
    </row>
    <row r="105691" spans="16:17">
      <c r="P105691" s="63"/>
      <c r="Q105691" s="63"/>
    </row>
    <row r="105692" spans="16:17">
      <c r="P105692" s="63"/>
      <c r="Q105692" s="63"/>
    </row>
    <row r="105693" spans="16:17">
      <c r="P105693" s="63"/>
      <c r="Q105693" s="63"/>
    </row>
    <row r="105694" spans="16:17">
      <c r="P105694" s="63"/>
      <c r="Q105694" s="63"/>
    </row>
    <row r="105695" spans="16:17">
      <c r="P105695" s="63"/>
      <c r="Q105695" s="63"/>
    </row>
    <row r="105696" spans="16:17">
      <c r="P105696" s="63"/>
      <c r="Q105696" s="63"/>
    </row>
    <row r="105697" spans="16:17">
      <c r="P105697" s="63"/>
      <c r="Q105697" s="63"/>
    </row>
    <row r="105698" spans="16:17">
      <c r="P105698" s="63"/>
      <c r="Q105698" s="63"/>
    </row>
    <row r="105699" spans="16:17">
      <c r="P105699" s="63"/>
      <c r="Q105699" s="63"/>
    </row>
    <row r="105700" spans="16:17">
      <c r="P105700" s="63"/>
      <c r="Q105700" s="63"/>
    </row>
    <row r="105701" spans="16:17">
      <c r="P105701" s="63"/>
      <c r="Q105701" s="63"/>
    </row>
    <row r="105702" spans="16:17">
      <c r="P105702" s="63"/>
      <c r="Q105702" s="63"/>
    </row>
    <row r="105703" spans="16:17">
      <c r="P105703" s="63"/>
      <c r="Q105703" s="63"/>
    </row>
    <row r="105704" spans="16:17">
      <c r="P105704" s="63"/>
      <c r="Q105704" s="63"/>
    </row>
    <row r="105705" spans="16:17">
      <c r="P105705" s="63"/>
      <c r="Q105705" s="63"/>
    </row>
    <row r="105706" spans="16:17">
      <c r="P105706" s="63"/>
      <c r="Q105706" s="63"/>
    </row>
    <row r="105707" spans="16:17">
      <c r="P105707" s="63"/>
      <c r="Q105707" s="63"/>
    </row>
    <row r="105708" spans="16:17">
      <c r="P105708" s="63"/>
      <c r="Q105708" s="63"/>
    </row>
    <row r="105709" spans="16:17">
      <c r="P105709" s="63"/>
      <c r="Q105709" s="63"/>
    </row>
    <row r="105710" spans="16:17">
      <c r="P105710" s="63"/>
      <c r="Q105710" s="63"/>
    </row>
    <row r="105711" spans="16:17">
      <c r="P105711" s="63"/>
      <c r="Q105711" s="63"/>
    </row>
    <row r="105712" spans="16:17">
      <c r="P105712" s="63"/>
      <c r="Q105712" s="63"/>
    </row>
    <row r="105713" spans="16:17">
      <c r="P105713" s="63"/>
      <c r="Q105713" s="63"/>
    </row>
    <row r="105714" spans="16:17">
      <c r="P105714" s="63"/>
      <c r="Q105714" s="63"/>
    </row>
    <row r="105715" spans="16:17">
      <c r="P105715" s="63"/>
      <c r="Q105715" s="63"/>
    </row>
    <row r="105716" spans="16:17">
      <c r="P105716" s="63"/>
      <c r="Q105716" s="63"/>
    </row>
    <row r="105717" spans="16:17">
      <c r="P105717" s="63"/>
      <c r="Q105717" s="63"/>
    </row>
    <row r="105718" spans="16:17">
      <c r="P105718" s="63"/>
      <c r="Q105718" s="63"/>
    </row>
    <row r="105719" spans="16:17">
      <c r="P105719" s="63"/>
      <c r="Q105719" s="63"/>
    </row>
    <row r="105720" spans="16:17">
      <c r="P105720" s="63"/>
      <c r="Q105720" s="63"/>
    </row>
    <row r="105721" spans="16:17">
      <c r="P105721" s="63"/>
      <c r="Q105721" s="63"/>
    </row>
    <row r="105722" spans="16:17">
      <c r="P105722" s="63"/>
      <c r="Q105722" s="63"/>
    </row>
    <row r="105723" spans="16:17">
      <c r="P105723" s="63"/>
      <c r="Q105723" s="63"/>
    </row>
    <row r="105724" spans="16:17">
      <c r="P105724" s="63"/>
      <c r="Q105724" s="63"/>
    </row>
    <row r="105725" spans="16:17">
      <c r="P105725" s="63"/>
      <c r="Q105725" s="63"/>
    </row>
    <row r="105726" spans="16:17">
      <c r="P105726" s="63"/>
      <c r="Q105726" s="63"/>
    </row>
    <row r="105727" spans="16:17">
      <c r="P105727" s="63"/>
      <c r="Q105727" s="63"/>
    </row>
    <row r="105728" spans="16:17">
      <c r="P105728" s="63"/>
      <c r="Q105728" s="63"/>
    </row>
    <row r="105729" spans="16:17">
      <c r="P105729" s="63"/>
      <c r="Q105729" s="63"/>
    </row>
    <row r="105730" spans="16:17">
      <c r="P105730" s="63"/>
      <c r="Q105730" s="63"/>
    </row>
    <row r="105731" spans="16:17">
      <c r="P105731" s="63"/>
      <c r="Q105731" s="63"/>
    </row>
    <row r="105732" spans="16:17">
      <c r="P105732" s="63"/>
      <c r="Q105732" s="63"/>
    </row>
    <row r="105733" spans="16:17">
      <c r="P105733" s="63"/>
      <c r="Q105733" s="63"/>
    </row>
    <row r="105734" spans="16:17">
      <c r="P105734" s="63"/>
      <c r="Q105734" s="63"/>
    </row>
    <row r="105735" spans="16:17">
      <c r="P105735" s="63"/>
      <c r="Q105735" s="63"/>
    </row>
    <row r="105736" spans="16:17">
      <c r="P105736" s="63"/>
      <c r="Q105736" s="63"/>
    </row>
    <row r="105737" spans="16:17">
      <c r="P105737" s="63"/>
      <c r="Q105737" s="63"/>
    </row>
    <row r="105738" spans="16:17">
      <c r="P105738" s="63"/>
      <c r="Q105738" s="63"/>
    </row>
    <row r="105739" spans="16:17">
      <c r="P105739" s="63"/>
      <c r="Q105739" s="63"/>
    </row>
    <row r="105740" spans="16:17">
      <c r="P105740" s="63"/>
      <c r="Q105740" s="63"/>
    </row>
    <row r="105741" spans="16:17">
      <c r="P105741" s="63"/>
      <c r="Q105741" s="63"/>
    </row>
    <row r="105742" spans="16:17">
      <c r="P105742" s="63"/>
      <c r="Q105742" s="63"/>
    </row>
    <row r="105743" spans="16:17">
      <c r="P105743" s="63"/>
      <c r="Q105743" s="63"/>
    </row>
    <row r="105744" spans="16:17">
      <c r="P105744" s="63"/>
      <c r="Q105744" s="63"/>
    </row>
    <row r="105745" spans="16:17">
      <c r="P105745" s="63"/>
      <c r="Q105745" s="63"/>
    </row>
    <row r="105746" spans="16:17">
      <c r="P105746" s="63"/>
      <c r="Q105746" s="63"/>
    </row>
    <row r="105747" spans="16:17">
      <c r="P105747" s="63"/>
      <c r="Q105747" s="63"/>
    </row>
    <row r="105748" spans="16:17">
      <c r="P105748" s="63"/>
      <c r="Q105748" s="63"/>
    </row>
    <row r="105749" spans="16:17">
      <c r="P105749" s="63"/>
      <c r="Q105749" s="63"/>
    </row>
    <row r="105750" spans="16:17">
      <c r="P105750" s="63"/>
      <c r="Q105750" s="63"/>
    </row>
    <row r="105751" spans="16:17">
      <c r="P105751" s="63"/>
      <c r="Q105751" s="63"/>
    </row>
    <row r="105752" spans="16:17">
      <c r="P105752" s="63"/>
      <c r="Q105752" s="63"/>
    </row>
    <row r="105753" spans="16:17">
      <c r="P105753" s="63"/>
      <c r="Q105753" s="63"/>
    </row>
    <row r="105754" spans="16:17">
      <c r="P105754" s="63"/>
      <c r="Q105754" s="63"/>
    </row>
    <row r="105755" spans="16:17">
      <c r="P105755" s="63"/>
      <c r="Q105755" s="63"/>
    </row>
    <row r="105756" spans="16:17">
      <c r="P105756" s="63"/>
      <c r="Q105756" s="63"/>
    </row>
    <row r="105757" spans="16:17">
      <c r="P105757" s="63"/>
      <c r="Q105757" s="63"/>
    </row>
    <row r="105758" spans="16:17">
      <c r="P105758" s="63"/>
      <c r="Q105758" s="63"/>
    </row>
    <row r="105759" spans="16:17">
      <c r="P105759" s="63"/>
      <c r="Q105759" s="63"/>
    </row>
    <row r="105760" spans="16:17">
      <c r="P105760" s="63"/>
      <c r="Q105760" s="63"/>
    </row>
    <row r="105761" spans="16:17">
      <c r="P105761" s="63"/>
      <c r="Q105761" s="63"/>
    </row>
    <row r="105762" spans="16:17">
      <c r="P105762" s="63"/>
      <c r="Q105762" s="63"/>
    </row>
    <row r="105763" spans="16:17">
      <c r="P105763" s="63"/>
      <c r="Q105763" s="63"/>
    </row>
    <row r="105764" spans="16:17">
      <c r="P105764" s="63"/>
      <c r="Q105764" s="63"/>
    </row>
    <row r="105765" spans="16:17">
      <c r="P105765" s="63"/>
      <c r="Q105765" s="63"/>
    </row>
    <row r="105766" spans="16:17">
      <c r="P105766" s="63"/>
      <c r="Q105766" s="63"/>
    </row>
    <row r="105767" spans="16:17">
      <c r="P105767" s="63"/>
      <c r="Q105767" s="63"/>
    </row>
    <row r="105768" spans="16:17">
      <c r="P105768" s="63"/>
      <c r="Q105768" s="63"/>
    </row>
    <row r="105769" spans="16:17">
      <c r="P105769" s="63"/>
      <c r="Q105769" s="63"/>
    </row>
    <row r="105770" spans="16:17">
      <c r="P105770" s="63"/>
      <c r="Q105770" s="63"/>
    </row>
    <row r="105771" spans="16:17">
      <c r="P105771" s="63"/>
      <c r="Q105771" s="63"/>
    </row>
    <row r="105772" spans="16:17">
      <c r="P105772" s="63"/>
      <c r="Q105772" s="63"/>
    </row>
    <row r="105773" spans="16:17">
      <c r="P105773" s="63"/>
      <c r="Q105773" s="63"/>
    </row>
    <row r="105774" spans="16:17">
      <c r="P105774" s="63"/>
      <c r="Q105774" s="63"/>
    </row>
    <row r="105775" spans="16:17">
      <c r="P105775" s="63"/>
      <c r="Q105775" s="63"/>
    </row>
    <row r="105776" spans="16:17">
      <c r="P105776" s="63"/>
      <c r="Q105776" s="63"/>
    </row>
    <row r="105777" spans="16:17">
      <c r="P105777" s="63"/>
      <c r="Q105777" s="63"/>
    </row>
    <row r="105778" spans="16:17">
      <c r="P105778" s="63"/>
      <c r="Q105778" s="63"/>
    </row>
    <row r="105779" spans="16:17">
      <c r="P105779" s="63"/>
      <c r="Q105779" s="63"/>
    </row>
    <row r="105780" spans="16:17">
      <c r="P105780" s="63"/>
      <c r="Q105780" s="63"/>
    </row>
    <row r="105781" spans="16:17">
      <c r="P105781" s="63"/>
      <c r="Q105781" s="63"/>
    </row>
    <row r="105782" spans="16:17">
      <c r="P105782" s="63"/>
      <c r="Q105782" s="63"/>
    </row>
    <row r="105783" spans="16:17">
      <c r="P105783" s="63"/>
      <c r="Q105783" s="63"/>
    </row>
    <row r="105784" spans="16:17">
      <c r="P105784" s="63"/>
      <c r="Q105784" s="63"/>
    </row>
    <row r="105785" spans="16:17">
      <c r="P105785" s="63"/>
      <c r="Q105785" s="63"/>
    </row>
    <row r="105786" spans="16:17">
      <c r="P105786" s="63"/>
      <c r="Q105786" s="63"/>
    </row>
    <row r="105787" spans="16:17">
      <c r="P105787" s="63"/>
      <c r="Q105787" s="63"/>
    </row>
    <row r="105788" spans="16:17">
      <c r="P105788" s="63"/>
      <c r="Q105788" s="63"/>
    </row>
    <row r="105789" spans="16:17">
      <c r="P105789" s="63"/>
      <c r="Q105789" s="63"/>
    </row>
    <row r="105790" spans="16:17">
      <c r="P105790" s="63"/>
      <c r="Q105790" s="63"/>
    </row>
    <row r="105791" spans="16:17">
      <c r="P105791" s="63"/>
      <c r="Q105791" s="63"/>
    </row>
    <row r="105792" spans="16:17">
      <c r="P105792" s="63"/>
      <c r="Q105792" s="63"/>
    </row>
    <row r="105793" spans="16:17">
      <c r="P105793" s="63"/>
      <c r="Q105793" s="63"/>
    </row>
    <row r="105794" spans="16:17">
      <c r="P105794" s="63"/>
      <c r="Q105794" s="63"/>
    </row>
    <row r="105795" spans="16:17">
      <c r="P105795" s="63"/>
      <c r="Q105795" s="63"/>
    </row>
    <row r="105796" spans="16:17">
      <c r="P105796" s="63"/>
      <c r="Q105796" s="63"/>
    </row>
    <row r="105797" spans="16:17">
      <c r="P105797" s="63"/>
      <c r="Q105797" s="63"/>
    </row>
    <row r="105798" spans="16:17">
      <c r="P105798" s="63"/>
      <c r="Q105798" s="63"/>
    </row>
    <row r="105799" spans="16:17">
      <c r="P105799" s="63"/>
      <c r="Q105799" s="63"/>
    </row>
    <row r="105800" spans="16:17">
      <c r="P105800" s="63"/>
      <c r="Q105800" s="63"/>
    </row>
    <row r="105801" spans="16:17">
      <c r="P105801" s="63"/>
      <c r="Q105801" s="63"/>
    </row>
    <row r="105802" spans="16:17">
      <c r="P105802" s="63"/>
      <c r="Q105802" s="63"/>
    </row>
    <row r="105803" spans="16:17">
      <c r="P105803" s="63"/>
      <c r="Q105803" s="63"/>
    </row>
    <row r="105804" spans="16:17">
      <c r="P105804" s="63"/>
      <c r="Q105804" s="63"/>
    </row>
    <row r="105805" spans="16:17">
      <c r="P105805" s="63"/>
      <c r="Q105805" s="63"/>
    </row>
    <row r="105806" spans="16:17">
      <c r="P105806" s="63"/>
      <c r="Q105806" s="63"/>
    </row>
    <row r="105807" spans="16:17">
      <c r="P105807" s="63"/>
      <c r="Q105807" s="63"/>
    </row>
    <row r="105808" spans="16:17">
      <c r="P105808" s="63"/>
      <c r="Q105808" s="63"/>
    </row>
    <row r="105809" spans="16:17">
      <c r="P105809" s="63"/>
      <c r="Q105809" s="63"/>
    </row>
    <row r="105810" spans="16:17">
      <c r="P105810" s="63"/>
      <c r="Q105810" s="63"/>
    </row>
    <row r="105811" spans="16:17">
      <c r="P105811" s="63"/>
      <c r="Q105811" s="63"/>
    </row>
    <row r="105812" spans="16:17">
      <c r="P105812" s="63"/>
      <c r="Q105812" s="63"/>
    </row>
    <row r="105813" spans="16:17">
      <c r="P105813" s="63"/>
      <c r="Q105813" s="63"/>
    </row>
    <row r="105814" spans="16:17">
      <c r="P105814" s="63"/>
      <c r="Q105814" s="63"/>
    </row>
    <row r="105815" spans="16:17">
      <c r="P105815" s="63"/>
      <c r="Q105815" s="63"/>
    </row>
    <row r="105816" spans="16:17">
      <c r="P105816" s="63"/>
      <c r="Q105816" s="63"/>
    </row>
    <row r="105817" spans="16:17">
      <c r="P105817" s="63"/>
      <c r="Q105817" s="63"/>
    </row>
    <row r="105818" spans="16:17">
      <c r="P105818" s="63"/>
      <c r="Q105818" s="63"/>
    </row>
    <row r="105819" spans="16:17">
      <c r="P105819" s="63"/>
      <c r="Q105819" s="63"/>
    </row>
    <row r="105820" spans="16:17">
      <c r="P105820" s="63"/>
      <c r="Q105820" s="63"/>
    </row>
    <row r="105821" spans="16:17">
      <c r="P105821" s="63"/>
      <c r="Q105821" s="63"/>
    </row>
    <row r="105822" spans="16:17">
      <c r="P105822" s="63"/>
      <c r="Q105822" s="63"/>
    </row>
    <row r="105823" spans="16:17">
      <c r="P105823" s="63"/>
      <c r="Q105823" s="63"/>
    </row>
    <row r="105824" spans="16:17">
      <c r="P105824" s="63"/>
      <c r="Q105824" s="63"/>
    </row>
    <row r="105825" spans="16:17">
      <c r="P105825" s="63"/>
      <c r="Q105825" s="63"/>
    </row>
    <row r="105826" spans="16:17">
      <c r="P105826" s="63"/>
      <c r="Q105826" s="63"/>
    </row>
    <row r="105827" spans="16:17">
      <c r="P105827" s="63"/>
      <c r="Q105827" s="63"/>
    </row>
    <row r="105828" spans="16:17">
      <c r="P105828" s="63"/>
      <c r="Q105828" s="63"/>
    </row>
    <row r="105829" spans="16:17">
      <c r="P105829" s="63"/>
      <c r="Q105829" s="63"/>
    </row>
    <row r="105830" spans="16:17">
      <c r="P105830" s="63"/>
      <c r="Q105830" s="63"/>
    </row>
    <row r="105831" spans="16:17">
      <c r="P105831" s="63"/>
      <c r="Q105831" s="63"/>
    </row>
    <row r="105832" spans="16:17">
      <c r="P105832" s="63"/>
      <c r="Q105832" s="63"/>
    </row>
    <row r="105833" spans="16:17">
      <c r="P105833" s="63"/>
      <c r="Q105833" s="63"/>
    </row>
    <row r="105834" spans="16:17">
      <c r="P105834" s="63"/>
      <c r="Q105834" s="63"/>
    </row>
    <row r="105835" spans="16:17">
      <c r="P105835" s="63"/>
      <c r="Q105835" s="63"/>
    </row>
    <row r="105836" spans="16:17">
      <c r="P105836" s="63"/>
      <c r="Q105836" s="63"/>
    </row>
    <row r="105837" spans="16:17">
      <c r="P105837" s="63"/>
      <c r="Q105837" s="63"/>
    </row>
    <row r="105838" spans="16:17">
      <c r="P105838" s="63"/>
      <c r="Q105838" s="63"/>
    </row>
    <row r="105839" spans="16:17">
      <c r="P105839" s="63"/>
      <c r="Q105839" s="63"/>
    </row>
    <row r="105840" spans="16:17">
      <c r="P105840" s="63"/>
      <c r="Q105840" s="63"/>
    </row>
    <row r="105841" spans="16:17">
      <c r="P105841" s="63"/>
      <c r="Q105841" s="63"/>
    </row>
    <row r="105842" spans="16:17">
      <c r="P105842" s="63"/>
      <c r="Q105842" s="63"/>
    </row>
    <row r="105843" spans="16:17">
      <c r="P105843" s="63"/>
      <c r="Q105843" s="63"/>
    </row>
    <row r="105844" spans="16:17">
      <c r="P105844" s="63"/>
      <c r="Q105844" s="63"/>
    </row>
    <row r="105845" spans="16:17">
      <c r="P105845" s="63"/>
      <c r="Q105845" s="63"/>
    </row>
    <row r="105846" spans="16:17">
      <c r="P105846" s="63"/>
      <c r="Q105846" s="63"/>
    </row>
    <row r="105847" spans="16:17">
      <c r="P105847" s="63"/>
      <c r="Q105847" s="63"/>
    </row>
    <row r="105848" spans="16:17">
      <c r="P105848" s="63"/>
      <c r="Q105848" s="63"/>
    </row>
    <row r="105849" spans="16:17">
      <c r="P105849" s="63"/>
      <c r="Q105849" s="63"/>
    </row>
    <row r="105850" spans="16:17">
      <c r="P105850" s="63"/>
      <c r="Q105850" s="63"/>
    </row>
    <row r="105851" spans="16:17">
      <c r="P105851" s="63"/>
      <c r="Q105851" s="63"/>
    </row>
    <row r="105852" spans="16:17">
      <c r="P105852" s="63"/>
      <c r="Q105852" s="63"/>
    </row>
    <row r="105853" spans="16:17">
      <c r="P105853" s="63"/>
      <c r="Q105853" s="63"/>
    </row>
    <row r="105854" spans="16:17">
      <c r="P105854" s="63"/>
      <c r="Q105854" s="63"/>
    </row>
    <row r="105855" spans="16:17">
      <c r="P105855" s="63"/>
      <c r="Q105855" s="63"/>
    </row>
    <row r="105856" spans="16:17">
      <c r="P105856" s="63"/>
      <c r="Q105856" s="63"/>
    </row>
    <row r="105857" spans="16:17">
      <c r="P105857" s="63"/>
      <c r="Q105857" s="63"/>
    </row>
    <row r="105858" spans="16:17">
      <c r="P105858" s="63"/>
      <c r="Q105858" s="63"/>
    </row>
    <row r="105859" spans="16:17">
      <c r="P105859" s="63"/>
      <c r="Q105859" s="63"/>
    </row>
    <row r="105860" spans="16:17">
      <c r="P105860" s="63"/>
      <c r="Q105860" s="63"/>
    </row>
    <row r="105861" spans="16:17">
      <c r="P105861" s="63"/>
      <c r="Q105861" s="63"/>
    </row>
    <row r="105862" spans="16:17">
      <c r="P105862" s="63"/>
      <c r="Q105862" s="63"/>
    </row>
    <row r="105863" spans="16:17">
      <c r="P105863" s="63"/>
      <c r="Q105863" s="63"/>
    </row>
    <row r="105864" spans="16:17">
      <c r="P105864" s="63"/>
      <c r="Q105864" s="63"/>
    </row>
    <row r="105865" spans="16:17">
      <c r="P105865" s="63"/>
      <c r="Q105865" s="63"/>
    </row>
    <row r="105866" spans="16:17">
      <c r="P105866" s="63"/>
      <c r="Q105866" s="63"/>
    </row>
    <row r="105867" spans="16:17">
      <c r="P105867" s="63"/>
      <c r="Q105867" s="63"/>
    </row>
    <row r="105868" spans="16:17">
      <c r="P105868" s="63"/>
      <c r="Q105868" s="63"/>
    </row>
    <row r="105869" spans="16:17">
      <c r="P105869" s="63"/>
      <c r="Q105869" s="63"/>
    </row>
    <row r="105870" spans="16:17">
      <c r="P105870" s="63"/>
      <c r="Q105870" s="63"/>
    </row>
    <row r="105871" spans="16:17">
      <c r="P105871" s="63"/>
      <c r="Q105871" s="63"/>
    </row>
    <row r="105872" spans="16:17">
      <c r="P105872" s="63"/>
      <c r="Q105872" s="63"/>
    </row>
    <row r="105873" spans="16:17">
      <c r="P105873" s="63"/>
      <c r="Q105873" s="63"/>
    </row>
    <row r="105874" spans="16:17">
      <c r="P105874" s="63"/>
      <c r="Q105874" s="63"/>
    </row>
    <row r="105875" spans="16:17">
      <c r="P105875" s="63"/>
      <c r="Q105875" s="63"/>
    </row>
    <row r="105876" spans="16:17">
      <c r="P105876" s="63"/>
      <c r="Q105876" s="63"/>
    </row>
    <row r="105877" spans="16:17">
      <c r="P105877" s="63"/>
      <c r="Q105877" s="63"/>
    </row>
    <row r="105878" spans="16:17">
      <c r="P105878" s="63"/>
      <c r="Q105878" s="63"/>
    </row>
    <row r="105879" spans="16:17">
      <c r="P105879" s="63"/>
      <c r="Q105879" s="63"/>
    </row>
    <row r="105880" spans="16:17">
      <c r="P105880" s="63"/>
      <c r="Q105880" s="63"/>
    </row>
    <row r="105881" spans="16:17">
      <c r="P105881" s="63"/>
      <c r="Q105881" s="63"/>
    </row>
    <row r="105882" spans="16:17">
      <c r="P105882" s="63"/>
      <c r="Q105882" s="63"/>
    </row>
    <row r="105883" spans="16:17">
      <c r="P105883" s="63"/>
      <c r="Q105883" s="63"/>
    </row>
    <row r="105884" spans="16:17">
      <c r="P105884" s="63"/>
      <c r="Q105884" s="63"/>
    </row>
    <row r="105885" spans="16:17">
      <c r="P105885" s="63"/>
      <c r="Q105885" s="63"/>
    </row>
    <row r="105886" spans="16:17">
      <c r="P105886" s="63"/>
      <c r="Q105886" s="63"/>
    </row>
    <row r="105887" spans="16:17">
      <c r="P105887" s="63"/>
      <c r="Q105887" s="63"/>
    </row>
    <row r="105888" spans="16:17">
      <c r="P105888" s="63"/>
      <c r="Q105888" s="63"/>
    </row>
    <row r="105889" spans="16:17">
      <c r="P105889" s="63"/>
      <c r="Q105889" s="63"/>
    </row>
    <row r="105890" spans="16:17">
      <c r="P105890" s="63"/>
      <c r="Q105890" s="63"/>
    </row>
    <row r="105891" spans="16:17">
      <c r="P105891" s="63"/>
      <c r="Q105891" s="63"/>
    </row>
    <row r="105892" spans="16:17">
      <c r="P105892" s="63"/>
      <c r="Q105892" s="63"/>
    </row>
    <row r="105893" spans="16:17">
      <c r="P105893" s="63"/>
      <c r="Q105893" s="63"/>
    </row>
    <row r="105894" spans="16:17">
      <c r="P105894" s="63"/>
      <c r="Q105894" s="63"/>
    </row>
    <row r="105895" spans="16:17">
      <c r="P105895" s="63"/>
      <c r="Q105895" s="63"/>
    </row>
    <row r="105896" spans="16:17">
      <c r="P105896" s="63"/>
      <c r="Q105896" s="63"/>
    </row>
    <row r="105897" spans="16:17">
      <c r="P105897" s="63"/>
      <c r="Q105897" s="63"/>
    </row>
    <row r="105898" spans="16:17">
      <c r="P105898" s="63"/>
      <c r="Q105898" s="63"/>
    </row>
    <row r="105899" spans="16:17">
      <c r="P105899" s="63"/>
      <c r="Q105899" s="63"/>
    </row>
    <row r="105900" spans="16:17">
      <c r="P105900" s="63"/>
      <c r="Q105900" s="63"/>
    </row>
    <row r="105901" spans="16:17">
      <c r="P105901" s="63"/>
      <c r="Q105901" s="63"/>
    </row>
    <row r="105902" spans="16:17">
      <c r="P105902" s="63"/>
      <c r="Q105902" s="63"/>
    </row>
    <row r="105903" spans="16:17">
      <c r="P105903" s="63"/>
      <c r="Q105903" s="63"/>
    </row>
    <row r="105904" spans="16:17">
      <c r="P105904" s="63"/>
      <c r="Q105904" s="63"/>
    </row>
    <row r="105905" spans="16:17">
      <c r="P105905" s="63"/>
      <c r="Q105905" s="63"/>
    </row>
    <row r="105906" spans="16:17">
      <c r="P105906" s="63"/>
      <c r="Q105906" s="63"/>
    </row>
    <row r="105907" spans="16:17">
      <c r="P105907" s="63"/>
      <c r="Q105907" s="63"/>
    </row>
    <row r="105908" spans="16:17">
      <c r="P105908" s="63"/>
      <c r="Q105908" s="63"/>
    </row>
    <row r="105909" spans="16:17">
      <c r="P105909" s="63"/>
      <c r="Q105909" s="63"/>
    </row>
    <row r="105910" spans="16:17">
      <c r="P105910" s="63"/>
      <c r="Q105910" s="63"/>
    </row>
    <row r="105911" spans="16:17">
      <c r="P105911" s="63"/>
      <c r="Q105911" s="63"/>
    </row>
    <row r="105912" spans="16:17">
      <c r="P105912" s="63"/>
      <c r="Q105912" s="63"/>
    </row>
    <row r="105913" spans="16:17">
      <c r="P105913" s="63"/>
      <c r="Q105913" s="63"/>
    </row>
    <row r="105914" spans="16:17">
      <c r="P105914" s="63"/>
      <c r="Q105914" s="63"/>
    </row>
    <row r="105915" spans="16:17">
      <c r="P105915" s="63"/>
      <c r="Q105915" s="63"/>
    </row>
    <row r="105916" spans="16:17">
      <c r="P105916" s="63"/>
      <c r="Q105916" s="63"/>
    </row>
    <row r="105917" spans="16:17">
      <c r="P105917" s="63"/>
      <c r="Q105917" s="63"/>
    </row>
    <row r="105918" spans="16:17">
      <c r="P105918" s="63"/>
      <c r="Q105918" s="63"/>
    </row>
    <row r="105919" spans="16:17">
      <c r="P105919" s="63"/>
      <c r="Q105919" s="63"/>
    </row>
    <row r="105920" spans="16:17">
      <c r="P105920" s="63"/>
      <c r="Q105920" s="63"/>
    </row>
    <row r="105921" spans="16:17">
      <c r="P105921" s="63"/>
      <c r="Q105921" s="63"/>
    </row>
    <row r="105922" spans="16:17">
      <c r="P105922" s="63"/>
      <c r="Q105922" s="63"/>
    </row>
    <row r="105923" spans="16:17">
      <c r="P105923" s="63"/>
      <c r="Q105923" s="63"/>
    </row>
    <row r="105924" spans="16:17">
      <c r="P105924" s="63"/>
      <c r="Q105924" s="63"/>
    </row>
    <row r="105925" spans="16:17">
      <c r="P105925" s="63"/>
      <c r="Q105925" s="63"/>
    </row>
    <row r="105926" spans="16:17">
      <c r="P105926" s="63"/>
      <c r="Q105926" s="63"/>
    </row>
    <row r="105927" spans="16:17">
      <c r="P105927" s="63"/>
      <c r="Q105927" s="63"/>
    </row>
    <row r="105928" spans="16:17">
      <c r="P105928" s="63"/>
      <c r="Q105928" s="63"/>
    </row>
    <row r="105929" spans="16:17">
      <c r="P105929" s="63"/>
      <c r="Q105929" s="63"/>
    </row>
    <row r="105930" spans="16:17">
      <c r="P105930" s="63"/>
      <c r="Q105930" s="63"/>
    </row>
    <row r="105931" spans="16:17">
      <c r="P105931" s="63"/>
      <c r="Q105931" s="63"/>
    </row>
    <row r="105932" spans="16:17">
      <c r="P105932" s="63"/>
      <c r="Q105932" s="63"/>
    </row>
    <row r="105933" spans="16:17">
      <c r="P105933" s="63"/>
      <c r="Q105933" s="63"/>
    </row>
    <row r="105934" spans="16:17">
      <c r="P105934" s="63"/>
      <c r="Q105934" s="63"/>
    </row>
    <row r="105935" spans="16:17">
      <c r="P105935" s="63"/>
      <c r="Q105935" s="63"/>
    </row>
    <row r="105936" spans="16:17">
      <c r="P105936" s="63"/>
      <c r="Q105936" s="63"/>
    </row>
    <row r="105937" spans="16:17">
      <c r="P105937" s="63"/>
      <c r="Q105937" s="63"/>
    </row>
    <row r="105938" spans="16:17">
      <c r="P105938" s="63"/>
      <c r="Q105938" s="63"/>
    </row>
    <row r="105939" spans="16:17">
      <c r="P105939" s="63"/>
      <c r="Q105939" s="63"/>
    </row>
    <row r="105940" spans="16:17">
      <c r="P105940" s="63"/>
      <c r="Q105940" s="63"/>
    </row>
    <row r="105941" spans="16:17">
      <c r="P105941" s="63"/>
      <c r="Q105941" s="63"/>
    </row>
    <row r="105942" spans="16:17">
      <c r="P105942" s="63"/>
      <c r="Q105942" s="63"/>
    </row>
    <row r="105943" spans="16:17">
      <c r="P105943" s="63"/>
      <c r="Q105943" s="63"/>
    </row>
    <row r="105944" spans="16:17">
      <c r="P105944" s="63"/>
      <c r="Q105944" s="63"/>
    </row>
    <row r="105945" spans="16:17">
      <c r="P105945" s="63"/>
      <c r="Q105945" s="63"/>
    </row>
    <row r="105946" spans="16:17">
      <c r="P105946" s="63"/>
      <c r="Q105946" s="63"/>
    </row>
    <row r="105947" spans="16:17">
      <c r="P105947" s="63"/>
      <c r="Q105947" s="63"/>
    </row>
    <row r="105948" spans="16:17">
      <c r="P105948" s="63"/>
      <c r="Q105948" s="63"/>
    </row>
    <row r="105949" spans="16:17">
      <c r="P105949" s="63"/>
      <c r="Q105949" s="63"/>
    </row>
    <row r="105950" spans="16:17">
      <c r="P105950" s="63"/>
      <c r="Q105950" s="63"/>
    </row>
    <row r="105951" spans="16:17">
      <c r="P105951" s="63"/>
      <c r="Q105951" s="63"/>
    </row>
    <row r="105952" spans="16:17">
      <c r="P105952" s="63"/>
      <c r="Q105952" s="63"/>
    </row>
    <row r="105953" spans="16:17">
      <c r="P105953" s="63"/>
      <c r="Q105953" s="63"/>
    </row>
    <row r="105954" spans="16:17">
      <c r="P105954" s="63"/>
      <c r="Q105954" s="63"/>
    </row>
    <row r="105955" spans="16:17">
      <c r="P105955" s="63"/>
      <c r="Q105955" s="63"/>
    </row>
    <row r="105956" spans="16:17">
      <c r="P105956" s="63"/>
      <c r="Q105956" s="63"/>
    </row>
    <row r="105957" spans="16:17">
      <c r="P105957" s="63"/>
      <c r="Q105957" s="63"/>
    </row>
    <row r="105958" spans="16:17">
      <c r="P105958" s="63"/>
      <c r="Q105958" s="63"/>
    </row>
    <row r="105959" spans="16:17">
      <c r="P105959" s="63"/>
      <c r="Q105959" s="63"/>
    </row>
    <row r="105960" spans="16:17">
      <c r="P105960" s="63"/>
      <c r="Q105960" s="63"/>
    </row>
    <row r="105961" spans="16:17">
      <c r="P105961" s="63"/>
      <c r="Q105961" s="63"/>
    </row>
    <row r="105962" spans="16:17">
      <c r="P105962" s="63"/>
      <c r="Q105962" s="63"/>
    </row>
    <row r="105963" spans="16:17">
      <c r="P105963" s="63"/>
      <c r="Q105963" s="63"/>
    </row>
    <row r="105964" spans="16:17">
      <c r="P105964" s="63"/>
      <c r="Q105964" s="63"/>
    </row>
    <row r="105965" spans="16:17">
      <c r="P105965" s="63"/>
      <c r="Q105965" s="63"/>
    </row>
    <row r="105966" spans="16:17">
      <c r="P105966" s="63"/>
      <c r="Q105966" s="63"/>
    </row>
    <row r="105967" spans="16:17">
      <c r="P105967" s="63"/>
      <c r="Q105967" s="63"/>
    </row>
    <row r="105968" spans="16:17">
      <c r="P105968" s="63"/>
      <c r="Q105968" s="63"/>
    </row>
    <row r="105969" spans="16:17">
      <c r="P105969" s="63"/>
      <c r="Q105969" s="63"/>
    </row>
    <row r="105970" spans="16:17">
      <c r="P105970" s="63"/>
      <c r="Q105970" s="63"/>
    </row>
    <row r="105971" spans="16:17">
      <c r="P105971" s="63"/>
      <c r="Q105971" s="63"/>
    </row>
    <row r="105972" spans="16:17">
      <c r="P105972" s="63"/>
      <c r="Q105972" s="63"/>
    </row>
    <row r="105973" spans="16:17">
      <c r="P105973" s="63"/>
      <c r="Q105973" s="63"/>
    </row>
    <row r="105974" spans="16:17">
      <c r="P105974" s="63"/>
      <c r="Q105974" s="63"/>
    </row>
    <row r="105975" spans="16:17">
      <c r="P105975" s="63"/>
      <c r="Q105975" s="63"/>
    </row>
    <row r="105976" spans="16:17">
      <c r="P105976" s="63"/>
      <c r="Q105976" s="63"/>
    </row>
    <row r="105977" spans="16:17">
      <c r="P105977" s="63"/>
      <c r="Q105977" s="63"/>
    </row>
    <row r="105978" spans="16:17">
      <c r="P105978" s="63"/>
      <c r="Q105978" s="63"/>
    </row>
    <row r="105979" spans="16:17">
      <c r="P105979" s="63"/>
      <c r="Q105979" s="63"/>
    </row>
    <row r="105980" spans="16:17">
      <c r="P105980" s="63"/>
      <c r="Q105980" s="63"/>
    </row>
    <row r="105981" spans="16:17">
      <c r="P105981" s="63"/>
      <c r="Q105981" s="63"/>
    </row>
    <row r="105982" spans="16:17">
      <c r="P105982" s="63"/>
      <c r="Q105982" s="63"/>
    </row>
    <row r="105983" spans="16:17">
      <c r="P105983" s="63"/>
      <c r="Q105983" s="63"/>
    </row>
    <row r="105984" spans="16:17">
      <c r="P105984" s="63"/>
      <c r="Q105984" s="63"/>
    </row>
    <row r="105985" spans="16:17">
      <c r="P105985" s="63"/>
      <c r="Q105985" s="63"/>
    </row>
    <row r="105986" spans="16:17">
      <c r="P105986" s="63"/>
      <c r="Q105986" s="63"/>
    </row>
    <row r="105987" spans="16:17">
      <c r="P105987" s="63"/>
      <c r="Q105987" s="63"/>
    </row>
    <row r="105988" spans="16:17">
      <c r="P105988" s="63"/>
      <c r="Q105988" s="63"/>
    </row>
    <row r="105989" spans="16:17">
      <c r="P105989" s="63"/>
      <c r="Q105989" s="63"/>
    </row>
    <row r="105990" spans="16:17">
      <c r="P105990" s="63"/>
      <c r="Q105990" s="63"/>
    </row>
    <row r="105991" spans="16:17">
      <c r="P105991" s="63"/>
      <c r="Q105991" s="63"/>
    </row>
    <row r="105992" spans="16:17">
      <c r="P105992" s="63"/>
      <c r="Q105992" s="63"/>
    </row>
    <row r="105993" spans="16:17">
      <c r="P105993" s="63"/>
      <c r="Q105993" s="63"/>
    </row>
    <row r="105994" spans="16:17">
      <c r="P105994" s="63"/>
      <c r="Q105994" s="63"/>
    </row>
    <row r="105995" spans="16:17">
      <c r="P105995" s="63"/>
      <c r="Q105995" s="63"/>
    </row>
    <row r="105996" spans="16:17">
      <c r="P105996" s="63"/>
      <c r="Q105996" s="63"/>
    </row>
    <row r="105997" spans="16:17">
      <c r="P105997" s="63"/>
      <c r="Q105997" s="63"/>
    </row>
    <row r="105998" spans="16:17">
      <c r="P105998" s="63"/>
      <c r="Q105998" s="63"/>
    </row>
    <row r="105999" spans="16:17">
      <c r="P105999" s="63"/>
      <c r="Q105999" s="63"/>
    </row>
    <row r="106000" spans="16:17">
      <c r="P106000" s="63"/>
      <c r="Q106000" s="63"/>
    </row>
    <row r="106001" spans="16:17">
      <c r="P106001" s="63"/>
      <c r="Q106001" s="63"/>
    </row>
    <row r="106002" spans="16:17">
      <c r="P106002" s="63"/>
      <c r="Q106002" s="63"/>
    </row>
    <row r="106003" spans="16:17">
      <c r="P106003" s="63"/>
      <c r="Q106003" s="63"/>
    </row>
    <row r="106004" spans="16:17">
      <c r="P106004" s="63"/>
      <c r="Q106004" s="63"/>
    </row>
    <row r="106005" spans="16:17">
      <c r="P106005" s="63"/>
      <c r="Q106005" s="63"/>
    </row>
    <row r="106006" spans="16:17">
      <c r="P106006" s="63"/>
      <c r="Q106006" s="63"/>
    </row>
    <row r="106007" spans="16:17">
      <c r="P106007" s="63"/>
      <c r="Q106007" s="63"/>
    </row>
    <row r="106008" spans="16:17">
      <c r="P106008" s="63"/>
      <c r="Q106008" s="63"/>
    </row>
    <row r="106009" spans="16:17">
      <c r="P106009" s="63"/>
      <c r="Q106009" s="63"/>
    </row>
    <row r="106010" spans="16:17">
      <c r="P106010" s="63"/>
      <c r="Q106010" s="63"/>
    </row>
    <row r="106011" spans="16:17">
      <c r="P106011" s="63"/>
      <c r="Q106011" s="63"/>
    </row>
    <row r="106012" spans="16:17">
      <c r="P106012" s="63"/>
      <c r="Q106012" s="63"/>
    </row>
    <row r="106013" spans="16:17">
      <c r="P106013" s="63"/>
      <c r="Q106013" s="63"/>
    </row>
    <row r="106014" spans="16:17">
      <c r="P106014" s="63"/>
      <c r="Q106014" s="63"/>
    </row>
    <row r="106015" spans="16:17">
      <c r="P106015" s="63"/>
      <c r="Q106015" s="63"/>
    </row>
    <row r="106016" spans="16:17">
      <c r="P106016" s="63"/>
      <c r="Q106016" s="63"/>
    </row>
    <row r="106017" spans="16:17">
      <c r="P106017" s="63"/>
      <c r="Q106017" s="63"/>
    </row>
    <row r="106018" spans="16:17">
      <c r="P106018" s="63"/>
      <c r="Q106018" s="63"/>
    </row>
    <row r="106019" spans="16:17">
      <c r="P106019" s="63"/>
      <c r="Q106019" s="63"/>
    </row>
    <row r="106020" spans="16:17">
      <c r="P106020" s="63"/>
      <c r="Q106020" s="63"/>
    </row>
    <row r="106021" spans="16:17">
      <c r="P106021" s="63"/>
      <c r="Q106021" s="63"/>
    </row>
    <row r="106022" spans="16:17">
      <c r="P106022" s="63"/>
      <c r="Q106022" s="63"/>
    </row>
    <row r="106023" spans="16:17">
      <c r="P106023" s="63"/>
      <c r="Q106023" s="63"/>
    </row>
    <row r="106024" spans="16:17">
      <c r="P106024" s="63"/>
      <c r="Q106024" s="63"/>
    </row>
    <row r="106025" spans="16:17">
      <c r="P106025" s="63"/>
      <c r="Q106025" s="63"/>
    </row>
    <row r="106026" spans="16:17">
      <c r="P106026" s="63"/>
      <c r="Q106026" s="63"/>
    </row>
    <row r="106027" spans="16:17">
      <c r="P106027" s="63"/>
      <c r="Q106027" s="63"/>
    </row>
    <row r="106028" spans="16:17">
      <c r="P106028" s="63"/>
      <c r="Q106028" s="63"/>
    </row>
    <row r="106029" spans="16:17">
      <c r="P106029" s="63"/>
      <c r="Q106029" s="63"/>
    </row>
    <row r="106030" spans="16:17">
      <c r="P106030" s="63"/>
      <c r="Q106030" s="63"/>
    </row>
    <row r="106031" spans="16:17">
      <c r="P106031" s="63"/>
      <c r="Q106031" s="63"/>
    </row>
    <row r="106032" spans="16:17">
      <c r="P106032" s="63"/>
      <c r="Q106032" s="63"/>
    </row>
    <row r="106033" spans="16:17">
      <c r="P106033" s="63"/>
      <c r="Q106033" s="63"/>
    </row>
    <row r="106034" spans="16:17">
      <c r="P106034" s="63"/>
      <c r="Q106034" s="63"/>
    </row>
    <row r="106035" spans="16:17">
      <c r="P106035" s="63"/>
      <c r="Q106035" s="63"/>
    </row>
    <row r="106036" spans="16:17">
      <c r="P106036" s="63"/>
      <c r="Q106036" s="63"/>
    </row>
    <row r="106037" spans="16:17">
      <c r="P106037" s="63"/>
      <c r="Q106037" s="63"/>
    </row>
    <row r="106038" spans="16:17">
      <c r="P106038" s="63"/>
      <c r="Q106038" s="63"/>
    </row>
    <row r="106039" spans="16:17">
      <c r="P106039" s="63"/>
      <c r="Q106039" s="63"/>
    </row>
    <row r="106040" spans="16:17">
      <c r="P106040" s="63"/>
      <c r="Q106040" s="63"/>
    </row>
    <row r="106041" spans="16:17">
      <c r="P106041" s="63"/>
      <c r="Q106041" s="63"/>
    </row>
    <row r="106042" spans="16:17">
      <c r="P106042" s="63"/>
      <c r="Q106042" s="63"/>
    </row>
    <row r="106043" spans="16:17">
      <c r="P106043" s="63"/>
      <c r="Q106043" s="63"/>
    </row>
    <row r="106044" spans="16:17">
      <c r="P106044" s="63"/>
      <c r="Q106044" s="63"/>
    </row>
    <row r="106045" spans="16:17">
      <c r="P106045" s="63"/>
      <c r="Q106045" s="63"/>
    </row>
    <row r="106046" spans="16:17">
      <c r="P106046" s="63"/>
      <c r="Q106046" s="63"/>
    </row>
    <row r="106047" spans="16:17">
      <c r="P106047" s="63"/>
      <c r="Q106047" s="63"/>
    </row>
    <row r="106048" spans="16:17">
      <c r="P106048" s="63"/>
      <c r="Q106048" s="63"/>
    </row>
    <row r="106049" spans="16:17">
      <c r="P106049" s="63"/>
      <c r="Q106049" s="63"/>
    </row>
    <row r="106050" spans="16:17">
      <c r="P106050" s="63"/>
      <c r="Q106050" s="63"/>
    </row>
    <row r="106051" spans="16:17">
      <c r="P106051" s="63"/>
      <c r="Q106051" s="63"/>
    </row>
    <row r="106052" spans="16:17">
      <c r="P106052" s="63"/>
      <c r="Q106052" s="63"/>
    </row>
    <row r="106053" spans="16:17">
      <c r="P106053" s="63"/>
      <c r="Q106053" s="63"/>
    </row>
    <row r="106054" spans="16:17">
      <c r="P106054" s="63"/>
      <c r="Q106054" s="63"/>
    </row>
    <row r="106055" spans="16:17">
      <c r="P106055" s="63"/>
      <c r="Q106055" s="63"/>
    </row>
    <row r="106056" spans="16:17">
      <c r="P106056" s="63"/>
      <c r="Q106056" s="63"/>
    </row>
    <row r="106057" spans="16:17">
      <c r="P106057" s="63"/>
      <c r="Q106057" s="63"/>
    </row>
    <row r="106058" spans="16:17">
      <c r="P106058" s="63"/>
      <c r="Q106058" s="63"/>
    </row>
    <row r="106059" spans="16:17">
      <c r="P106059" s="63"/>
      <c r="Q106059" s="63"/>
    </row>
    <row r="106060" spans="16:17">
      <c r="P106060" s="63"/>
      <c r="Q106060" s="63"/>
    </row>
    <row r="106061" spans="16:17">
      <c r="P106061" s="63"/>
      <c r="Q106061" s="63"/>
    </row>
    <row r="106062" spans="16:17">
      <c r="P106062" s="63"/>
      <c r="Q106062" s="63"/>
    </row>
    <row r="106063" spans="16:17">
      <c r="P106063" s="63"/>
      <c r="Q106063" s="63"/>
    </row>
    <row r="106064" spans="16:17">
      <c r="P106064" s="63"/>
      <c r="Q106064" s="63"/>
    </row>
    <row r="106065" spans="16:17">
      <c r="P106065" s="63"/>
      <c r="Q106065" s="63"/>
    </row>
    <row r="106066" spans="16:17">
      <c r="P106066" s="63"/>
      <c r="Q106066" s="63"/>
    </row>
    <row r="106067" spans="16:17">
      <c r="P106067" s="63"/>
      <c r="Q106067" s="63"/>
    </row>
    <row r="106068" spans="16:17">
      <c r="P106068" s="63"/>
      <c r="Q106068" s="63"/>
    </row>
    <row r="106069" spans="16:17">
      <c r="P106069" s="63"/>
      <c r="Q106069" s="63"/>
    </row>
    <row r="106070" spans="16:17">
      <c r="P106070" s="63"/>
      <c r="Q106070" s="63"/>
    </row>
    <row r="106071" spans="16:17">
      <c r="P106071" s="63"/>
      <c r="Q106071" s="63"/>
    </row>
    <row r="106072" spans="16:17">
      <c r="P106072" s="63"/>
      <c r="Q106072" s="63"/>
    </row>
    <row r="106073" spans="16:17">
      <c r="P106073" s="63"/>
      <c r="Q106073" s="63"/>
    </row>
    <row r="106074" spans="16:17">
      <c r="P106074" s="63"/>
      <c r="Q106074" s="63"/>
    </row>
    <row r="106075" spans="16:17">
      <c r="P106075" s="63"/>
      <c r="Q106075" s="63"/>
    </row>
    <row r="106076" spans="16:17">
      <c r="P106076" s="63"/>
      <c r="Q106076" s="63"/>
    </row>
    <row r="106077" spans="16:17">
      <c r="P106077" s="63"/>
      <c r="Q106077" s="63"/>
    </row>
    <row r="106078" spans="16:17">
      <c r="P106078" s="63"/>
      <c r="Q106078" s="63"/>
    </row>
    <row r="106079" spans="16:17">
      <c r="P106079" s="63"/>
      <c r="Q106079" s="63"/>
    </row>
    <row r="106080" spans="16:17">
      <c r="P106080" s="63"/>
      <c r="Q106080" s="63"/>
    </row>
    <row r="106081" spans="16:17">
      <c r="P106081" s="63"/>
      <c r="Q106081" s="63"/>
    </row>
    <row r="106082" spans="16:17">
      <c r="P106082" s="63"/>
      <c r="Q106082" s="63"/>
    </row>
    <row r="106083" spans="16:17">
      <c r="P106083" s="63"/>
      <c r="Q106083" s="63"/>
    </row>
    <row r="106084" spans="16:17">
      <c r="P106084" s="63"/>
      <c r="Q106084" s="63"/>
    </row>
    <row r="106085" spans="16:17">
      <c r="P106085" s="63"/>
      <c r="Q106085" s="63"/>
    </row>
    <row r="106086" spans="16:17">
      <c r="P106086" s="63"/>
      <c r="Q106086" s="63"/>
    </row>
    <row r="106087" spans="16:17">
      <c r="P106087" s="63"/>
      <c r="Q106087" s="63"/>
    </row>
    <row r="106088" spans="16:17">
      <c r="P106088" s="63"/>
      <c r="Q106088" s="63"/>
    </row>
    <row r="106089" spans="16:17">
      <c r="P106089" s="63"/>
      <c r="Q106089" s="63"/>
    </row>
    <row r="106090" spans="16:17">
      <c r="P106090" s="63"/>
      <c r="Q106090" s="63"/>
    </row>
    <row r="106091" spans="16:17">
      <c r="P106091" s="63"/>
      <c r="Q106091" s="63"/>
    </row>
    <row r="106092" spans="16:17">
      <c r="P106092" s="63"/>
      <c r="Q106092" s="63"/>
    </row>
    <row r="106093" spans="16:17">
      <c r="P106093" s="63"/>
      <c r="Q106093" s="63"/>
    </row>
    <row r="106094" spans="16:17">
      <c r="P106094" s="63"/>
      <c r="Q106094" s="63"/>
    </row>
    <row r="106095" spans="16:17">
      <c r="P106095" s="63"/>
      <c r="Q106095" s="63"/>
    </row>
    <row r="106096" spans="16:17">
      <c r="P106096" s="63"/>
      <c r="Q106096" s="63"/>
    </row>
    <row r="106097" spans="16:17">
      <c r="P106097" s="63"/>
      <c r="Q106097" s="63"/>
    </row>
    <row r="106098" spans="16:17">
      <c r="P106098" s="63"/>
      <c r="Q106098" s="63"/>
    </row>
    <row r="106099" spans="16:17">
      <c r="P106099" s="63"/>
      <c r="Q106099" s="63"/>
    </row>
    <row r="106100" spans="16:17">
      <c r="P106100" s="63"/>
      <c r="Q106100" s="63"/>
    </row>
    <row r="106101" spans="16:17">
      <c r="P106101" s="63"/>
      <c r="Q106101" s="63"/>
    </row>
    <row r="106102" spans="16:17">
      <c r="P106102" s="63"/>
      <c r="Q106102" s="63"/>
    </row>
    <row r="106103" spans="16:17">
      <c r="P106103" s="63"/>
      <c r="Q106103" s="63"/>
    </row>
    <row r="106104" spans="16:17">
      <c r="P106104" s="63"/>
      <c r="Q106104" s="63"/>
    </row>
    <row r="106105" spans="16:17">
      <c r="P106105" s="63"/>
      <c r="Q106105" s="63"/>
    </row>
    <row r="106106" spans="16:17">
      <c r="P106106" s="63"/>
      <c r="Q106106" s="63"/>
    </row>
    <row r="106107" spans="16:17">
      <c r="P106107" s="63"/>
      <c r="Q106107" s="63"/>
    </row>
    <row r="106108" spans="16:17">
      <c r="P106108" s="63"/>
      <c r="Q106108" s="63"/>
    </row>
    <row r="106109" spans="16:17">
      <c r="P106109" s="63"/>
      <c r="Q106109" s="63"/>
    </row>
    <row r="106110" spans="16:17">
      <c r="P106110" s="63"/>
      <c r="Q106110" s="63"/>
    </row>
    <row r="106111" spans="16:17">
      <c r="P106111" s="63"/>
      <c r="Q106111" s="63"/>
    </row>
    <row r="106112" spans="16:17">
      <c r="P106112" s="63"/>
      <c r="Q106112" s="63"/>
    </row>
    <row r="106113" spans="16:17">
      <c r="P106113" s="63"/>
      <c r="Q106113" s="63"/>
    </row>
    <row r="106114" spans="16:17">
      <c r="P106114" s="63"/>
      <c r="Q106114" s="63"/>
    </row>
    <row r="106115" spans="16:17">
      <c r="P106115" s="63"/>
      <c r="Q106115" s="63"/>
    </row>
    <row r="106116" spans="16:17">
      <c r="P106116" s="63"/>
      <c r="Q106116" s="63"/>
    </row>
    <row r="106117" spans="16:17">
      <c r="P106117" s="63"/>
      <c r="Q106117" s="63"/>
    </row>
    <row r="106118" spans="16:17">
      <c r="P106118" s="63"/>
      <c r="Q106118" s="63"/>
    </row>
    <row r="106119" spans="16:17">
      <c r="P106119" s="63"/>
      <c r="Q106119" s="63"/>
    </row>
    <row r="106120" spans="16:17">
      <c r="P106120" s="63"/>
      <c r="Q106120" s="63"/>
    </row>
    <row r="106121" spans="16:17">
      <c r="P106121" s="63"/>
      <c r="Q106121" s="63"/>
    </row>
    <row r="106122" spans="16:17">
      <c r="P106122" s="63"/>
      <c r="Q106122" s="63"/>
    </row>
    <row r="106123" spans="16:17">
      <c r="P106123" s="63"/>
      <c r="Q106123" s="63"/>
    </row>
    <row r="106124" spans="16:17">
      <c r="P106124" s="63"/>
      <c r="Q106124" s="63"/>
    </row>
    <row r="106125" spans="16:17">
      <c r="P106125" s="63"/>
      <c r="Q106125" s="63"/>
    </row>
    <row r="106126" spans="16:17">
      <c r="P106126" s="63"/>
      <c r="Q106126" s="63"/>
    </row>
    <row r="106127" spans="16:17">
      <c r="P106127" s="63"/>
      <c r="Q106127" s="63"/>
    </row>
    <row r="106128" spans="16:17">
      <c r="P106128" s="63"/>
      <c r="Q106128" s="63"/>
    </row>
    <row r="106129" spans="16:17">
      <c r="P106129" s="63"/>
      <c r="Q106129" s="63"/>
    </row>
    <row r="106130" spans="16:17">
      <c r="P106130" s="63"/>
      <c r="Q106130" s="63"/>
    </row>
    <row r="106131" spans="16:17">
      <c r="P106131" s="63"/>
      <c r="Q106131" s="63"/>
    </row>
    <row r="106132" spans="16:17">
      <c r="P106132" s="63"/>
      <c r="Q106132" s="63"/>
    </row>
    <row r="106133" spans="16:17">
      <c r="P106133" s="63"/>
      <c r="Q106133" s="63"/>
    </row>
    <row r="106134" spans="16:17">
      <c r="P106134" s="63"/>
      <c r="Q106134" s="63"/>
    </row>
    <row r="106135" spans="16:17">
      <c r="P106135" s="63"/>
      <c r="Q106135" s="63"/>
    </row>
    <row r="106136" spans="16:17">
      <c r="P106136" s="63"/>
      <c r="Q106136" s="63"/>
    </row>
    <row r="106137" spans="16:17">
      <c r="P106137" s="63"/>
      <c r="Q106137" s="63"/>
    </row>
    <row r="106138" spans="16:17">
      <c r="P106138" s="63"/>
      <c r="Q106138" s="63"/>
    </row>
    <row r="106139" spans="16:17">
      <c r="P106139" s="63"/>
      <c r="Q106139" s="63"/>
    </row>
    <row r="106140" spans="16:17">
      <c r="P106140" s="63"/>
      <c r="Q106140" s="63"/>
    </row>
    <row r="106141" spans="16:17">
      <c r="P106141" s="63"/>
      <c r="Q106141" s="63"/>
    </row>
    <row r="106142" spans="16:17">
      <c r="P106142" s="63"/>
      <c r="Q106142" s="63"/>
    </row>
    <row r="106143" spans="16:17">
      <c r="P106143" s="63"/>
      <c r="Q106143" s="63"/>
    </row>
    <row r="106144" spans="16:17">
      <c r="P106144" s="63"/>
      <c r="Q106144" s="63"/>
    </row>
    <row r="106145" spans="16:17">
      <c r="P106145" s="63"/>
      <c r="Q106145" s="63"/>
    </row>
    <row r="106146" spans="16:17">
      <c r="P106146" s="63"/>
      <c r="Q106146" s="63"/>
    </row>
    <row r="106147" spans="16:17">
      <c r="P106147" s="63"/>
      <c r="Q106147" s="63"/>
    </row>
    <row r="106148" spans="16:17">
      <c r="P106148" s="63"/>
      <c r="Q106148" s="63"/>
    </row>
    <row r="106149" spans="16:17">
      <c r="P106149" s="63"/>
      <c r="Q106149" s="63"/>
    </row>
    <row r="106150" spans="16:17">
      <c r="P106150" s="63"/>
      <c r="Q106150" s="63"/>
    </row>
    <row r="106151" spans="16:17">
      <c r="P106151" s="63"/>
      <c r="Q106151" s="63"/>
    </row>
    <row r="106152" spans="16:17">
      <c r="P106152" s="63"/>
      <c r="Q106152" s="63"/>
    </row>
    <row r="106153" spans="16:17">
      <c r="P106153" s="63"/>
      <c r="Q106153" s="63"/>
    </row>
    <row r="106154" spans="16:17">
      <c r="P106154" s="63"/>
      <c r="Q106154" s="63"/>
    </row>
    <row r="106155" spans="16:17">
      <c r="P106155" s="63"/>
      <c r="Q106155" s="63"/>
    </row>
    <row r="106156" spans="16:17">
      <c r="P106156" s="63"/>
      <c r="Q106156" s="63"/>
    </row>
    <row r="106157" spans="16:17">
      <c r="P106157" s="63"/>
      <c r="Q106157" s="63"/>
    </row>
    <row r="106158" spans="16:17">
      <c r="P106158" s="63"/>
      <c r="Q106158" s="63"/>
    </row>
    <row r="106159" spans="16:17">
      <c r="P106159" s="63"/>
      <c r="Q106159" s="63"/>
    </row>
    <row r="106160" spans="16:17">
      <c r="P106160" s="63"/>
      <c r="Q106160" s="63"/>
    </row>
    <row r="106161" spans="16:17">
      <c r="P106161" s="63"/>
      <c r="Q106161" s="63"/>
    </row>
    <row r="106162" spans="16:17">
      <c r="P106162" s="63"/>
      <c r="Q106162" s="63"/>
    </row>
    <row r="106163" spans="16:17">
      <c r="P106163" s="63"/>
      <c r="Q106163" s="63"/>
    </row>
    <row r="106164" spans="16:17">
      <c r="P106164" s="63"/>
      <c r="Q106164" s="63"/>
    </row>
    <row r="106165" spans="16:17">
      <c r="P106165" s="63"/>
      <c r="Q106165" s="63"/>
    </row>
    <row r="106166" spans="16:17">
      <c r="P106166" s="63"/>
      <c r="Q106166" s="63"/>
    </row>
    <row r="106167" spans="16:17">
      <c r="P106167" s="63"/>
      <c r="Q106167" s="63"/>
    </row>
    <row r="106168" spans="16:17">
      <c r="P106168" s="63"/>
      <c r="Q106168" s="63"/>
    </row>
    <row r="106169" spans="16:17">
      <c r="P106169" s="63"/>
      <c r="Q106169" s="63"/>
    </row>
    <row r="106170" spans="16:17">
      <c r="P106170" s="63"/>
      <c r="Q106170" s="63"/>
    </row>
    <row r="106171" spans="16:17">
      <c r="P106171" s="63"/>
      <c r="Q106171" s="63"/>
    </row>
    <row r="106172" spans="16:17">
      <c r="P106172" s="63"/>
      <c r="Q106172" s="63"/>
    </row>
    <row r="106173" spans="16:17">
      <c r="P106173" s="63"/>
      <c r="Q106173" s="63"/>
    </row>
    <row r="106174" spans="16:17">
      <c r="P106174" s="63"/>
      <c r="Q106174" s="63"/>
    </row>
    <row r="106175" spans="16:17">
      <c r="P106175" s="63"/>
      <c r="Q106175" s="63"/>
    </row>
    <row r="106176" spans="16:17">
      <c r="P106176" s="63"/>
      <c r="Q106176" s="63"/>
    </row>
    <row r="106177" spans="16:17">
      <c r="P106177" s="63"/>
      <c r="Q106177" s="63"/>
    </row>
    <row r="106178" spans="16:17">
      <c r="P106178" s="63"/>
      <c r="Q106178" s="63"/>
    </row>
    <row r="106179" spans="16:17">
      <c r="P106179" s="63"/>
      <c r="Q106179" s="63"/>
    </row>
    <row r="106180" spans="16:17">
      <c r="P106180" s="63"/>
      <c r="Q106180" s="63"/>
    </row>
    <row r="106181" spans="16:17">
      <c r="P106181" s="63"/>
      <c r="Q106181" s="63"/>
    </row>
    <row r="106182" spans="16:17">
      <c r="P106182" s="63"/>
      <c r="Q106182" s="63"/>
    </row>
    <row r="106183" spans="16:17">
      <c r="P106183" s="63"/>
      <c r="Q106183" s="63"/>
    </row>
    <row r="106184" spans="16:17">
      <c r="P106184" s="63"/>
      <c r="Q106184" s="63"/>
    </row>
    <row r="106185" spans="16:17">
      <c r="P106185" s="63"/>
      <c r="Q106185" s="63"/>
    </row>
    <row r="106186" spans="16:17">
      <c r="P106186" s="63"/>
      <c r="Q106186" s="63"/>
    </row>
    <row r="106187" spans="16:17">
      <c r="P106187" s="63"/>
      <c r="Q106187" s="63"/>
    </row>
    <row r="106188" spans="16:17">
      <c r="P106188" s="63"/>
      <c r="Q106188" s="63"/>
    </row>
    <row r="106189" spans="16:17">
      <c r="P106189" s="63"/>
      <c r="Q106189" s="63"/>
    </row>
    <row r="106190" spans="16:17">
      <c r="P106190" s="63"/>
      <c r="Q106190" s="63"/>
    </row>
    <row r="106191" spans="16:17">
      <c r="P106191" s="63"/>
      <c r="Q106191" s="63"/>
    </row>
    <row r="106192" spans="16:17">
      <c r="P106192" s="63"/>
      <c r="Q106192" s="63"/>
    </row>
    <row r="106193" spans="16:17">
      <c r="P106193" s="63"/>
      <c r="Q106193" s="63"/>
    </row>
    <row r="106194" spans="16:17">
      <c r="P106194" s="63"/>
      <c r="Q106194" s="63"/>
    </row>
    <row r="106195" spans="16:17">
      <c r="P106195" s="63"/>
      <c r="Q106195" s="63"/>
    </row>
    <row r="106196" spans="16:17">
      <c r="P106196" s="63"/>
      <c r="Q106196" s="63"/>
    </row>
    <row r="106197" spans="16:17">
      <c r="P106197" s="63"/>
      <c r="Q106197" s="63"/>
    </row>
    <row r="106198" spans="16:17">
      <c r="P106198" s="63"/>
      <c r="Q106198" s="63"/>
    </row>
    <row r="106199" spans="16:17">
      <c r="P106199" s="63"/>
      <c r="Q106199" s="63"/>
    </row>
    <row r="106200" spans="16:17">
      <c r="P106200" s="63"/>
      <c r="Q106200" s="63"/>
    </row>
    <row r="106201" spans="16:17">
      <c r="P106201" s="63"/>
      <c r="Q106201" s="63"/>
    </row>
    <row r="106202" spans="16:17">
      <c r="P106202" s="63"/>
      <c r="Q106202" s="63"/>
    </row>
    <row r="106203" spans="16:17">
      <c r="P106203" s="63"/>
      <c r="Q106203" s="63"/>
    </row>
    <row r="106204" spans="16:17">
      <c r="P106204" s="63"/>
      <c r="Q106204" s="63"/>
    </row>
    <row r="106205" spans="16:17">
      <c r="P106205" s="63"/>
      <c r="Q106205" s="63"/>
    </row>
    <row r="106206" spans="16:17">
      <c r="P106206" s="63"/>
      <c r="Q106206" s="63"/>
    </row>
    <row r="106207" spans="16:17">
      <c r="P106207" s="63"/>
      <c r="Q106207" s="63"/>
    </row>
    <row r="106208" spans="16:17">
      <c r="P106208" s="63"/>
      <c r="Q106208" s="63"/>
    </row>
    <row r="106209" spans="16:17">
      <c r="P106209" s="63"/>
      <c r="Q106209" s="63"/>
    </row>
    <row r="106210" spans="16:17">
      <c r="P106210" s="63"/>
      <c r="Q106210" s="63"/>
    </row>
    <row r="106211" spans="16:17">
      <c r="P106211" s="63"/>
      <c r="Q106211" s="63"/>
    </row>
    <row r="106212" spans="16:17">
      <c r="P106212" s="63"/>
      <c r="Q106212" s="63"/>
    </row>
    <row r="106213" spans="16:17">
      <c r="P106213" s="63"/>
      <c r="Q106213" s="63"/>
    </row>
    <row r="106214" spans="16:17">
      <c r="P106214" s="63"/>
      <c r="Q106214" s="63"/>
    </row>
    <row r="106215" spans="16:17">
      <c r="P106215" s="63"/>
      <c r="Q106215" s="63"/>
    </row>
    <row r="106216" spans="16:17">
      <c r="P106216" s="63"/>
      <c r="Q106216" s="63"/>
    </row>
    <row r="106217" spans="16:17">
      <c r="P106217" s="63"/>
      <c r="Q106217" s="63"/>
    </row>
    <row r="106218" spans="16:17">
      <c r="P106218" s="63"/>
      <c r="Q106218" s="63"/>
    </row>
    <row r="106219" spans="16:17">
      <c r="P106219" s="63"/>
      <c r="Q106219" s="63"/>
    </row>
    <row r="106220" spans="16:17">
      <c r="P106220" s="63"/>
      <c r="Q106220" s="63"/>
    </row>
    <row r="106221" spans="16:17">
      <c r="P106221" s="63"/>
      <c r="Q106221" s="63"/>
    </row>
    <row r="106222" spans="16:17">
      <c r="P106222" s="63"/>
      <c r="Q106222" s="63"/>
    </row>
    <row r="106223" spans="16:17">
      <c r="P106223" s="63"/>
      <c r="Q106223" s="63"/>
    </row>
    <row r="106224" spans="16:17">
      <c r="P106224" s="63"/>
      <c r="Q106224" s="63"/>
    </row>
    <row r="106225" spans="16:17">
      <c r="P106225" s="63"/>
      <c r="Q106225" s="63"/>
    </row>
    <row r="106226" spans="16:17">
      <c r="P106226" s="63"/>
      <c r="Q106226" s="63"/>
    </row>
    <row r="106227" spans="16:17">
      <c r="P106227" s="63"/>
      <c r="Q106227" s="63"/>
    </row>
    <row r="106228" spans="16:17">
      <c r="P106228" s="63"/>
      <c r="Q106228" s="63"/>
    </row>
    <row r="106229" spans="16:17">
      <c r="P106229" s="63"/>
      <c r="Q106229" s="63"/>
    </row>
    <row r="106230" spans="16:17">
      <c r="P106230" s="63"/>
      <c r="Q106230" s="63"/>
    </row>
    <row r="106231" spans="16:17">
      <c r="P106231" s="63"/>
      <c r="Q106231" s="63"/>
    </row>
    <row r="106232" spans="16:17">
      <c r="P106232" s="63"/>
      <c r="Q106232" s="63"/>
    </row>
    <row r="106233" spans="16:17">
      <c r="P106233" s="63"/>
      <c r="Q106233" s="63"/>
    </row>
    <row r="106234" spans="16:17">
      <c r="P106234" s="63"/>
      <c r="Q106234" s="63"/>
    </row>
    <row r="106235" spans="16:17">
      <c r="P106235" s="63"/>
      <c r="Q106235" s="63"/>
    </row>
    <row r="106236" spans="16:17">
      <c r="P106236" s="63"/>
      <c r="Q106236" s="63"/>
    </row>
    <row r="106237" spans="16:17">
      <c r="P106237" s="63"/>
      <c r="Q106237" s="63"/>
    </row>
    <row r="106238" spans="16:17">
      <c r="P106238" s="63"/>
      <c r="Q106238" s="63"/>
    </row>
    <row r="106239" spans="16:17">
      <c r="P106239" s="63"/>
      <c r="Q106239" s="63"/>
    </row>
    <row r="106240" spans="16:17">
      <c r="P106240" s="63"/>
      <c r="Q106240" s="63"/>
    </row>
    <row r="106241" spans="16:17">
      <c r="P106241" s="63"/>
      <c r="Q106241" s="63"/>
    </row>
    <row r="106242" spans="16:17">
      <c r="P106242" s="63"/>
      <c r="Q106242" s="63"/>
    </row>
    <row r="106243" spans="16:17">
      <c r="P106243" s="63"/>
      <c r="Q106243" s="63"/>
    </row>
    <row r="106244" spans="16:17">
      <c r="P106244" s="63"/>
      <c r="Q106244" s="63"/>
    </row>
    <row r="106245" spans="16:17">
      <c r="P106245" s="63"/>
      <c r="Q106245" s="63"/>
    </row>
    <row r="106246" spans="16:17">
      <c r="P106246" s="63"/>
      <c r="Q106246" s="63"/>
    </row>
    <row r="106247" spans="16:17">
      <c r="P106247" s="63"/>
      <c r="Q106247" s="63"/>
    </row>
    <row r="106248" spans="16:17">
      <c r="P106248" s="63"/>
      <c r="Q106248" s="63"/>
    </row>
    <row r="106249" spans="16:17">
      <c r="P106249" s="63"/>
      <c r="Q106249" s="63"/>
    </row>
    <row r="106250" spans="16:17">
      <c r="P106250" s="63"/>
      <c r="Q106250" s="63"/>
    </row>
    <row r="106251" spans="16:17">
      <c r="P106251" s="63"/>
      <c r="Q106251" s="63"/>
    </row>
    <row r="106252" spans="16:17">
      <c r="P106252" s="63"/>
      <c r="Q106252" s="63"/>
    </row>
    <row r="106253" spans="16:17">
      <c r="P106253" s="63"/>
      <c r="Q106253" s="63"/>
    </row>
    <row r="106254" spans="16:17">
      <c r="P106254" s="63"/>
      <c r="Q106254" s="63"/>
    </row>
    <row r="106255" spans="16:17">
      <c r="P106255" s="63"/>
      <c r="Q106255" s="63"/>
    </row>
    <row r="106256" spans="16:17">
      <c r="P106256" s="63"/>
      <c r="Q106256" s="63"/>
    </row>
    <row r="106257" spans="16:17">
      <c r="P106257" s="63"/>
      <c r="Q106257" s="63"/>
    </row>
    <row r="106258" spans="16:17">
      <c r="P106258" s="63"/>
      <c r="Q106258" s="63"/>
    </row>
    <row r="106259" spans="16:17">
      <c r="P106259" s="63"/>
      <c r="Q106259" s="63"/>
    </row>
    <row r="106260" spans="16:17">
      <c r="P106260" s="63"/>
      <c r="Q106260" s="63"/>
    </row>
    <row r="106261" spans="16:17">
      <c r="P106261" s="63"/>
      <c r="Q106261" s="63"/>
    </row>
    <row r="106262" spans="16:17">
      <c r="P106262" s="63"/>
      <c r="Q106262" s="63"/>
    </row>
    <row r="106263" spans="16:17">
      <c r="P106263" s="63"/>
      <c r="Q106263" s="63"/>
    </row>
    <row r="106264" spans="16:17">
      <c r="P106264" s="63"/>
      <c r="Q106264" s="63"/>
    </row>
    <row r="106265" spans="16:17">
      <c r="P106265" s="63"/>
      <c r="Q106265" s="63"/>
    </row>
    <row r="106266" spans="16:17">
      <c r="P106266" s="63"/>
      <c r="Q106266" s="63"/>
    </row>
    <row r="106267" spans="16:17">
      <c r="P106267" s="63"/>
      <c r="Q106267" s="63"/>
    </row>
    <row r="106268" spans="16:17">
      <c r="P106268" s="63"/>
      <c r="Q106268" s="63"/>
    </row>
    <row r="106269" spans="16:17">
      <c r="P106269" s="63"/>
      <c r="Q106269" s="63"/>
    </row>
    <row r="106270" spans="16:17">
      <c r="P106270" s="63"/>
      <c r="Q106270" s="63"/>
    </row>
    <row r="106271" spans="16:17">
      <c r="P106271" s="63"/>
      <c r="Q106271" s="63"/>
    </row>
    <row r="106272" spans="16:17">
      <c r="P106272" s="63"/>
      <c r="Q106272" s="63"/>
    </row>
    <row r="106273" spans="16:17">
      <c r="P106273" s="63"/>
      <c r="Q106273" s="63"/>
    </row>
    <row r="106274" spans="16:17">
      <c r="P106274" s="63"/>
      <c r="Q106274" s="63"/>
    </row>
    <row r="106275" spans="16:17">
      <c r="P106275" s="63"/>
      <c r="Q106275" s="63"/>
    </row>
    <row r="106276" spans="16:17">
      <c r="P106276" s="63"/>
      <c r="Q106276" s="63"/>
    </row>
    <row r="106277" spans="16:17">
      <c r="P106277" s="63"/>
      <c r="Q106277" s="63"/>
    </row>
    <row r="106278" spans="16:17">
      <c r="P106278" s="63"/>
      <c r="Q106278" s="63"/>
    </row>
    <row r="106279" spans="16:17">
      <c r="P106279" s="63"/>
      <c r="Q106279" s="63"/>
    </row>
    <row r="106280" spans="16:17">
      <c r="P106280" s="63"/>
      <c r="Q106280" s="63"/>
    </row>
    <row r="106281" spans="16:17">
      <c r="P106281" s="63"/>
      <c r="Q106281" s="63"/>
    </row>
    <row r="106282" spans="16:17">
      <c r="P106282" s="63"/>
      <c r="Q106282" s="63"/>
    </row>
    <row r="106283" spans="16:17">
      <c r="P106283" s="63"/>
      <c r="Q106283" s="63"/>
    </row>
    <row r="106284" spans="16:17">
      <c r="P106284" s="63"/>
      <c r="Q106284" s="63"/>
    </row>
    <row r="106285" spans="16:17">
      <c r="P106285" s="63"/>
      <c r="Q106285" s="63"/>
    </row>
    <row r="106286" spans="16:17">
      <c r="P106286" s="63"/>
      <c r="Q106286" s="63"/>
    </row>
    <row r="106287" spans="16:17">
      <c r="P106287" s="63"/>
      <c r="Q106287" s="63"/>
    </row>
    <row r="106288" spans="16:17">
      <c r="P106288" s="63"/>
      <c r="Q106288" s="63"/>
    </row>
    <row r="106289" spans="16:17">
      <c r="P106289" s="63"/>
      <c r="Q106289" s="63"/>
    </row>
    <row r="106290" spans="16:17">
      <c r="P106290" s="63"/>
      <c r="Q106290" s="63"/>
    </row>
    <row r="106291" spans="16:17">
      <c r="P106291" s="63"/>
      <c r="Q106291" s="63"/>
    </row>
    <row r="106292" spans="16:17">
      <c r="P106292" s="63"/>
      <c r="Q106292" s="63"/>
    </row>
    <row r="106293" spans="16:17">
      <c r="P106293" s="63"/>
      <c r="Q106293" s="63"/>
    </row>
    <row r="106294" spans="16:17">
      <c r="P106294" s="63"/>
      <c r="Q106294" s="63"/>
    </row>
    <row r="106295" spans="16:17">
      <c r="P106295" s="63"/>
      <c r="Q106295" s="63"/>
    </row>
    <row r="106296" spans="16:17">
      <c r="P106296" s="63"/>
      <c r="Q106296" s="63"/>
    </row>
    <row r="106297" spans="16:17">
      <c r="P106297" s="63"/>
      <c r="Q106297" s="63"/>
    </row>
    <row r="106298" spans="16:17">
      <c r="P106298" s="63"/>
      <c r="Q106298" s="63"/>
    </row>
    <row r="106299" spans="16:17">
      <c r="P106299" s="63"/>
      <c r="Q106299" s="63"/>
    </row>
    <row r="106300" spans="16:17">
      <c r="P106300" s="63"/>
      <c r="Q106300" s="63"/>
    </row>
    <row r="106301" spans="16:17">
      <c r="P106301" s="63"/>
      <c r="Q106301" s="63"/>
    </row>
    <row r="106302" spans="16:17">
      <c r="P106302" s="63"/>
      <c r="Q106302" s="63"/>
    </row>
    <row r="106303" spans="16:17">
      <c r="P106303" s="63"/>
      <c r="Q106303" s="63"/>
    </row>
    <row r="106304" spans="16:17">
      <c r="P106304" s="63"/>
      <c r="Q106304" s="63"/>
    </row>
    <row r="106305" spans="16:17">
      <c r="P106305" s="63"/>
      <c r="Q106305" s="63"/>
    </row>
    <row r="106306" spans="16:17">
      <c r="P106306" s="63"/>
      <c r="Q106306" s="63"/>
    </row>
    <row r="106307" spans="16:17">
      <c r="P106307" s="63"/>
      <c r="Q106307" s="63"/>
    </row>
    <row r="106308" spans="16:17">
      <c r="P106308" s="63"/>
      <c r="Q106308" s="63"/>
    </row>
    <row r="106309" spans="16:17">
      <c r="P106309" s="63"/>
      <c r="Q106309" s="63"/>
    </row>
    <row r="106310" spans="16:17">
      <c r="P106310" s="63"/>
      <c r="Q106310" s="63"/>
    </row>
    <row r="106311" spans="16:17">
      <c r="P106311" s="63"/>
      <c r="Q106311" s="63"/>
    </row>
    <row r="106312" spans="16:17">
      <c r="P106312" s="63"/>
      <c r="Q106312" s="63"/>
    </row>
    <row r="106313" spans="16:17">
      <c r="P106313" s="63"/>
      <c r="Q106313" s="63"/>
    </row>
    <row r="106314" spans="16:17">
      <c r="P106314" s="63"/>
      <c r="Q106314" s="63"/>
    </row>
    <row r="106315" spans="16:17">
      <c r="P106315" s="63"/>
      <c r="Q106315" s="63"/>
    </row>
    <row r="106316" spans="16:17">
      <c r="P106316" s="63"/>
      <c r="Q106316" s="63"/>
    </row>
    <row r="106317" spans="16:17">
      <c r="P106317" s="63"/>
      <c r="Q106317" s="63"/>
    </row>
    <row r="106318" spans="16:17">
      <c r="P106318" s="63"/>
      <c r="Q106318" s="63"/>
    </row>
    <row r="106319" spans="16:17">
      <c r="P106319" s="63"/>
      <c r="Q106319" s="63"/>
    </row>
    <row r="106320" spans="16:17">
      <c r="P106320" s="63"/>
      <c r="Q106320" s="63"/>
    </row>
    <row r="106321" spans="16:17">
      <c r="P106321" s="63"/>
      <c r="Q106321" s="63"/>
    </row>
    <row r="106322" spans="16:17">
      <c r="P106322" s="63"/>
      <c r="Q106322" s="63"/>
    </row>
    <row r="106323" spans="16:17">
      <c r="P106323" s="63"/>
      <c r="Q106323" s="63"/>
    </row>
    <row r="106324" spans="16:17">
      <c r="P106324" s="63"/>
      <c r="Q106324" s="63"/>
    </row>
    <row r="106325" spans="16:17">
      <c r="P106325" s="63"/>
      <c r="Q106325" s="63"/>
    </row>
    <row r="106326" spans="16:17">
      <c r="P106326" s="63"/>
      <c r="Q106326" s="63"/>
    </row>
    <row r="106327" spans="16:17">
      <c r="P106327" s="63"/>
      <c r="Q106327" s="63"/>
    </row>
    <row r="106328" spans="16:17">
      <c r="P106328" s="63"/>
      <c r="Q106328" s="63"/>
    </row>
    <row r="106329" spans="16:17">
      <c r="P106329" s="63"/>
      <c r="Q106329" s="63"/>
    </row>
    <row r="106330" spans="16:17">
      <c r="P106330" s="63"/>
      <c r="Q106330" s="63"/>
    </row>
    <row r="106331" spans="16:17">
      <c r="P106331" s="63"/>
      <c r="Q106331" s="63"/>
    </row>
    <row r="106332" spans="16:17">
      <c r="P106332" s="63"/>
      <c r="Q106332" s="63"/>
    </row>
    <row r="106333" spans="16:17">
      <c r="P106333" s="63"/>
      <c r="Q106333" s="63"/>
    </row>
    <row r="106334" spans="16:17">
      <c r="P106334" s="63"/>
      <c r="Q106334" s="63"/>
    </row>
    <row r="106335" spans="16:17">
      <c r="P106335" s="63"/>
      <c r="Q106335" s="63"/>
    </row>
    <row r="106336" spans="16:17">
      <c r="P106336" s="63"/>
      <c r="Q106336" s="63"/>
    </row>
    <row r="106337" spans="16:17">
      <c r="P106337" s="63"/>
      <c r="Q106337" s="63"/>
    </row>
    <row r="106338" spans="16:17">
      <c r="P106338" s="63"/>
      <c r="Q106338" s="63"/>
    </row>
    <row r="106339" spans="16:17">
      <c r="P106339" s="63"/>
      <c r="Q106339" s="63"/>
    </row>
    <row r="106340" spans="16:17">
      <c r="P106340" s="63"/>
      <c r="Q106340" s="63"/>
    </row>
    <row r="106341" spans="16:17">
      <c r="P106341" s="63"/>
      <c r="Q106341" s="63"/>
    </row>
    <row r="106342" spans="16:17">
      <c r="P106342" s="63"/>
      <c r="Q106342" s="63"/>
    </row>
    <row r="106343" spans="16:17">
      <c r="P106343" s="63"/>
      <c r="Q106343" s="63"/>
    </row>
    <row r="106344" spans="16:17">
      <c r="P106344" s="63"/>
      <c r="Q106344" s="63"/>
    </row>
    <row r="106345" spans="16:17">
      <c r="P106345" s="63"/>
      <c r="Q106345" s="63"/>
    </row>
    <row r="106346" spans="16:17">
      <c r="P106346" s="63"/>
      <c r="Q106346" s="63"/>
    </row>
    <row r="106347" spans="16:17">
      <c r="P106347" s="63"/>
      <c r="Q106347" s="63"/>
    </row>
    <row r="106348" spans="16:17">
      <c r="P106348" s="63"/>
      <c r="Q106348" s="63"/>
    </row>
    <row r="106349" spans="16:17">
      <c r="P106349" s="63"/>
      <c r="Q106349" s="63"/>
    </row>
    <row r="106350" spans="16:17">
      <c r="P106350" s="63"/>
      <c r="Q106350" s="63"/>
    </row>
    <row r="106351" spans="16:17">
      <c r="P106351" s="63"/>
      <c r="Q106351" s="63"/>
    </row>
    <row r="106352" spans="16:17">
      <c r="P106352" s="63"/>
      <c r="Q106352" s="63"/>
    </row>
    <row r="106353" spans="16:17">
      <c r="P106353" s="63"/>
      <c r="Q106353" s="63"/>
    </row>
    <row r="106354" spans="16:17">
      <c r="P106354" s="63"/>
      <c r="Q106354" s="63"/>
    </row>
    <row r="106355" spans="16:17">
      <c r="P106355" s="63"/>
      <c r="Q106355" s="63"/>
    </row>
    <row r="106356" spans="16:17">
      <c r="P106356" s="63"/>
      <c r="Q106356" s="63"/>
    </row>
    <row r="106357" spans="16:17">
      <c r="P106357" s="63"/>
      <c r="Q106357" s="63"/>
    </row>
    <row r="106358" spans="16:17">
      <c r="P106358" s="63"/>
      <c r="Q106358" s="63"/>
    </row>
    <row r="106359" spans="16:17">
      <c r="P106359" s="63"/>
      <c r="Q106359" s="63"/>
    </row>
    <row r="106360" spans="16:17">
      <c r="P106360" s="63"/>
      <c r="Q106360" s="63"/>
    </row>
    <row r="106361" spans="16:17">
      <c r="P106361" s="63"/>
      <c r="Q106361" s="63"/>
    </row>
    <row r="106362" spans="16:17">
      <c r="P106362" s="63"/>
      <c r="Q106362" s="63"/>
    </row>
    <row r="106363" spans="16:17">
      <c r="P106363" s="63"/>
      <c r="Q106363" s="63"/>
    </row>
    <row r="106364" spans="16:17">
      <c r="P106364" s="63"/>
      <c r="Q106364" s="63"/>
    </row>
    <row r="106365" spans="16:17">
      <c r="P106365" s="63"/>
      <c r="Q106365" s="63"/>
    </row>
    <row r="106366" spans="16:17">
      <c r="P106366" s="63"/>
      <c r="Q106366" s="63"/>
    </row>
    <row r="106367" spans="16:17">
      <c r="P106367" s="63"/>
      <c r="Q106367" s="63"/>
    </row>
    <row r="106368" spans="16:17">
      <c r="P106368" s="63"/>
      <c r="Q106368" s="63"/>
    </row>
    <row r="106369" spans="16:17">
      <c r="P106369" s="63"/>
      <c r="Q106369" s="63"/>
    </row>
    <row r="106370" spans="16:17">
      <c r="P106370" s="63"/>
      <c r="Q106370" s="63"/>
    </row>
    <row r="106371" spans="16:17">
      <c r="P106371" s="63"/>
      <c r="Q106371" s="63"/>
    </row>
    <row r="106372" spans="16:17">
      <c r="P106372" s="63"/>
      <c r="Q106372" s="63"/>
    </row>
    <row r="106373" spans="16:17">
      <c r="P106373" s="63"/>
      <c r="Q106373" s="63"/>
    </row>
    <row r="106374" spans="16:17">
      <c r="P106374" s="63"/>
      <c r="Q106374" s="63"/>
    </row>
    <row r="106375" spans="16:17">
      <c r="P106375" s="63"/>
      <c r="Q106375" s="63"/>
    </row>
    <row r="106376" spans="16:17">
      <c r="P106376" s="63"/>
      <c r="Q106376" s="63"/>
    </row>
    <row r="106377" spans="16:17">
      <c r="P106377" s="63"/>
      <c r="Q106377" s="63"/>
    </row>
    <row r="106378" spans="16:17">
      <c r="P106378" s="63"/>
      <c r="Q106378" s="63"/>
    </row>
    <row r="106379" spans="16:17">
      <c r="P106379" s="63"/>
      <c r="Q106379" s="63"/>
    </row>
    <row r="106380" spans="16:17">
      <c r="P106380" s="63"/>
      <c r="Q106380" s="63"/>
    </row>
    <row r="106381" spans="16:17">
      <c r="P106381" s="63"/>
      <c r="Q106381" s="63"/>
    </row>
    <row r="106382" spans="16:17">
      <c r="P106382" s="63"/>
      <c r="Q106382" s="63"/>
    </row>
    <row r="106383" spans="16:17">
      <c r="P106383" s="63"/>
      <c r="Q106383" s="63"/>
    </row>
    <row r="106384" spans="16:17">
      <c r="P106384" s="63"/>
      <c r="Q106384" s="63"/>
    </row>
    <row r="106385" spans="16:17">
      <c r="P106385" s="63"/>
      <c r="Q106385" s="63"/>
    </row>
    <row r="106386" spans="16:17">
      <c r="P106386" s="63"/>
      <c r="Q106386" s="63"/>
    </row>
    <row r="106387" spans="16:17">
      <c r="P106387" s="63"/>
      <c r="Q106387" s="63"/>
    </row>
    <row r="106388" spans="16:17">
      <c r="P106388" s="63"/>
      <c r="Q106388" s="63"/>
    </row>
    <row r="106389" spans="16:17">
      <c r="P106389" s="63"/>
      <c r="Q106389" s="63"/>
    </row>
    <row r="106390" spans="16:17">
      <c r="P106390" s="63"/>
      <c r="Q106390" s="63"/>
    </row>
    <row r="106391" spans="16:17">
      <c r="P106391" s="63"/>
      <c r="Q106391" s="63"/>
    </row>
    <row r="106392" spans="16:17">
      <c r="P106392" s="63"/>
      <c r="Q106392" s="63"/>
    </row>
    <row r="106393" spans="16:17">
      <c r="P106393" s="63"/>
      <c r="Q106393" s="63"/>
    </row>
    <row r="106394" spans="16:17">
      <c r="P106394" s="63"/>
      <c r="Q106394" s="63"/>
    </row>
    <row r="106395" spans="16:17">
      <c r="P106395" s="63"/>
      <c r="Q106395" s="63"/>
    </row>
    <row r="106396" spans="16:17">
      <c r="P106396" s="63"/>
      <c r="Q106396" s="63"/>
    </row>
    <row r="106397" spans="16:17">
      <c r="P106397" s="63"/>
      <c r="Q106397" s="63"/>
    </row>
    <row r="106398" spans="16:17">
      <c r="P106398" s="63"/>
      <c r="Q106398" s="63"/>
    </row>
    <row r="106399" spans="16:17">
      <c r="P106399" s="63"/>
      <c r="Q106399" s="63"/>
    </row>
    <row r="106400" spans="16:17">
      <c r="P106400" s="63"/>
      <c r="Q106400" s="63"/>
    </row>
    <row r="106401" spans="16:17">
      <c r="P106401" s="63"/>
      <c r="Q106401" s="63"/>
    </row>
    <row r="106402" spans="16:17">
      <c r="P106402" s="63"/>
      <c r="Q106402" s="63"/>
    </row>
    <row r="106403" spans="16:17">
      <c r="P106403" s="63"/>
      <c r="Q106403" s="63"/>
    </row>
    <row r="106404" spans="16:17">
      <c r="P106404" s="63"/>
      <c r="Q106404" s="63"/>
    </row>
    <row r="106405" spans="16:17">
      <c r="P106405" s="63"/>
      <c r="Q106405" s="63"/>
    </row>
    <row r="106406" spans="16:17">
      <c r="P106406" s="63"/>
      <c r="Q106406" s="63"/>
    </row>
    <row r="106407" spans="16:17">
      <c r="P106407" s="63"/>
      <c r="Q106407" s="63"/>
    </row>
    <row r="106408" spans="16:17">
      <c r="P106408" s="63"/>
      <c r="Q106408" s="63"/>
    </row>
    <row r="106409" spans="16:17">
      <c r="P106409" s="63"/>
      <c r="Q106409" s="63"/>
    </row>
    <row r="106410" spans="16:17">
      <c r="P106410" s="63"/>
      <c r="Q106410" s="63"/>
    </row>
    <row r="106411" spans="16:17">
      <c r="P106411" s="63"/>
      <c r="Q106411" s="63"/>
    </row>
    <row r="106412" spans="16:17">
      <c r="P106412" s="63"/>
      <c r="Q106412" s="63"/>
    </row>
    <row r="106413" spans="16:17">
      <c r="P106413" s="63"/>
      <c r="Q106413" s="63"/>
    </row>
    <row r="106414" spans="16:17">
      <c r="P106414" s="63"/>
      <c r="Q106414" s="63"/>
    </row>
    <row r="106415" spans="16:17">
      <c r="P106415" s="63"/>
      <c r="Q106415" s="63"/>
    </row>
    <row r="106416" spans="16:17">
      <c r="P106416" s="63"/>
      <c r="Q106416" s="63"/>
    </row>
    <row r="106417" spans="16:17">
      <c r="P106417" s="63"/>
      <c r="Q106417" s="63"/>
    </row>
    <row r="106418" spans="16:17">
      <c r="P106418" s="63"/>
      <c r="Q106418" s="63"/>
    </row>
    <row r="106419" spans="16:17">
      <c r="P106419" s="63"/>
      <c r="Q106419" s="63"/>
    </row>
    <row r="106420" spans="16:17">
      <c r="P106420" s="63"/>
      <c r="Q106420" s="63"/>
    </row>
    <row r="106421" spans="16:17">
      <c r="P106421" s="63"/>
      <c r="Q106421" s="63"/>
    </row>
    <row r="106422" spans="16:17">
      <c r="P106422" s="63"/>
      <c r="Q106422" s="63"/>
    </row>
    <row r="106423" spans="16:17">
      <c r="P106423" s="63"/>
      <c r="Q106423" s="63"/>
    </row>
    <row r="106424" spans="16:17">
      <c r="P106424" s="63"/>
      <c r="Q106424" s="63"/>
    </row>
    <row r="106425" spans="16:17">
      <c r="P106425" s="63"/>
      <c r="Q106425" s="63"/>
    </row>
    <row r="106426" spans="16:17">
      <c r="P106426" s="63"/>
      <c r="Q106426" s="63"/>
    </row>
    <row r="106427" spans="16:17">
      <c r="P106427" s="63"/>
      <c r="Q106427" s="63"/>
    </row>
    <row r="106428" spans="16:17">
      <c r="P106428" s="63"/>
      <c r="Q106428" s="63"/>
    </row>
    <row r="106429" spans="16:17">
      <c r="P106429" s="63"/>
      <c r="Q106429" s="63"/>
    </row>
    <row r="106430" spans="16:17">
      <c r="P106430" s="63"/>
      <c r="Q106430" s="63"/>
    </row>
    <row r="106431" spans="16:17">
      <c r="P106431" s="63"/>
      <c r="Q106431" s="63"/>
    </row>
    <row r="106432" spans="16:17">
      <c r="P106432" s="63"/>
      <c r="Q106432" s="63"/>
    </row>
    <row r="106433" spans="16:17">
      <c r="P106433" s="63"/>
      <c r="Q106433" s="63"/>
    </row>
    <row r="106434" spans="16:17">
      <c r="P106434" s="63"/>
      <c r="Q106434" s="63"/>
    </row>
    <row r="106435" spans="16:17">
      <c r="P106435" s="63"/>
      <c r="Q106435" s="63"/>
    </row>
    <row r="106436" spans="16:17">
      <c r="P106436" s="63"/>
      <c r="Q106436" s="63"/>
    </row>
    <row r="106437" spans="16:17">
      <c r="P106437" s="63"/>
      <c r="Q106437" s="63"/>
    </row>
    <row r="106438" spans="16:17">
      <c r="P106438" s="63"/>
      <c r="Q106438" s="63"/>
    </row>
    <row r="106439" spans="16:17">
      <c r="P106439" s="63"/>
      <c r="Q106439" s="63"/>
    </row>
    <row r="106440" spans="16:17">
      <c r="P106440" s="63"/>
      <c r="Q106440" s="63"/>
    </row>
    <row r="106441" spans="16:17">
      <c r="P106441" s="63"/>
      <c r="Q106441" s="63"/>
    </row>
    <row r="106442" spans="16:17">
      <c r="P106442" s="63"/>
      <c r="Q106442" s="63"/>
    </row>
    <row r="106443" spans="16:17">
      <c r="P106443" s="63"/>
      <c r="Q106443" s="63"/>
    </row>
    <row r="106444" spans="16:17">
      <c r="P106444" s="63"/>
      <c r="Q106444" s="63"/>
    </row>
    <row r="106445" spans="16:17">
      <c r="P106445" s="63"/>
      <c r="Q106445" s="63"/>
    </row>
    <row r="106446" spans="16:17">
      <c r="P106446" s="63"/>
      <c r="Q106446" s="63"/>
    </row>
    <row r="106447" spans="16:17">
      <c r="P106447" s="63"/>
      <c r="Q106447" s="63"/>
    </row>
    <row r="106448" spans="16:17">
      <c r="P106448" s="63"/>
      <c r="Q106448" s="63"/>
    </row>
    <row r="106449" spans="16:17">
      <c r="P106449" s="63"/>
      <c r="Q106449" s="63"/>
    </row>
    <row r="106450" spans="16:17">
      <c r="P106450" s="63"/>
      <c r="Q106450" s="63"/>
    </row>
    <row r="106451" spans="16:17">
      <c r="P106451" s="63"/>
      <c r="Q106451" s="63"/>
    </row>
    <row r="106452" spans="16:17">
      <c r="P106452" s="63"/>
      <c r="Q106452" s="63"/>
    </row>
    <row r="106453" spans="16:17">
      <c r="P106453" s="63"/>
      <c r="Q106453" s="63"/>
    </row>
    <row r="106454" spans="16:17">
      <c r="P106454" s="63"/>
      <c r="Q106454" s="63"/>
    </row>
    <row r="106455" spans="16:17">
      <c r="P106455" s="63"/>
      <c r="Q106455" s="63"/>
    </row>
    <row r="106456" spans="16:17">
      <c r="P106456" s="63"/>
      <c r="Q106456" s="63"/>
    </row>
    <row r="106457" spans="16:17">
      <c r="P106457" s="63"/>
      <c r="Q106457" s="63"/>
    </row>
    <row r="106458" spans="16:17">
      <c r="P106458" s="63"/>
      <c r="Q106458" s="63"/>
    </row>
    <row r="106459" spans="16:17">
      <c r="P106459" s="63"/>
      <c r="Q106459" s="63"/>
    </row>
    <row r="106460" spans="16:17">
      <c r="P106460" s="63"/>
      <c r="Q106460" s="63"/>
    </row>
    <row r="106461" spans="16:17">
      <c r="P106461" s="63"/>
      <c r="Q106461" s="63"/>
    </row>
    <row r="106462" spans="16:17">
      <c r="P106462" s="63"/>
      <c r="Q106462" s="63"/>
    </row>
    <row r="106463" spans="16:17">
      <c r="P106463" s="63"/>
      <c r="Q106463" s="63"/>
    </row>
    <row r="106464" spans="16:17">
      <c r="P106464" s="63"/>
      <c r="Q106464" s="63"/>
    </row>
    <row r="106465" spans="16:17">
      <c r="P106465" s="63"/>
      <c r="Q106465" s="63"/>
    </row>
    <row r="106466" spans="16:17">
      <c r="P106466" s="63"/>
      <c r="Q106466" s="63"/>
    </row>
    <row r="106467" spans="16:17">
      <c r="P106467" s="63"/>
      <c r="Q106467" s="63"/>
    </row>
    <row r="106468" spans="16:17">
      <c r="P106468" s="63"/>
      <c r="Q106468" s="63"/>
    </row>
    <row r="106469" spans="16:17">
      <c r="P106469" s="63"/>
      <c r="Q106469" s="63"/>
    </row>
    <row r="106470" spans="16:17">
      <c r="P106470" s="63"/>
      <c r="Q106470" s="63"/>
    </row>
    <row r="106471" spans="16:17">
      <c r="P106471" s="63"/>
      <c r="Q106471" s="63"/>
    </row>
    <row r="106472" spans="16:17">
      <c r="P106472" s="63"/>
      <c r="Q106472" s="63"/>
    </row>
    <row r="106473" spans="16:17">
      <c r="P106473" s="63"/>
      <c r="Q106473" s="63"/>
    </row>
    <row r="106474" spans="16:17">
      <c r="P106474" s="63"/>
      <c r="Q106474" s="63"/>
    </row>
    <row r="106475" spans="16:17">
      <c r="P106475" s="63"/>
      <c r="Q106475" s="63"/>
    </row>
    <row r="106476" spans="16:17">
      <c r="P106476" s="63"/>
      <c r="Q106476" s="63"/>
    </row>
    <row r="106477" spans="16:17">
      <c r="P106477" s="63"/>
      <c r="Q106477" s="63"/>
    </row>
    <row r="106478" spans="16:17">
      <c r="P106478" s="63"/>
      <c r="Q106478" s="63"/>
    </row>
    <row r="106479" spans="16:17">
      <c r="P106479" s="63"/>
      <c r="Q106479" s="63"/>
    </row>
    <row r="106480" spans="16:17">
      <c r="P106480" s="63"/>
      <c r="Q106480" s="63"/>
    </row>
    <row r="106481" spans="16:17">
      <c r="P106481" s="63"/>
      <c r="Q106481" s="63"/>
    </row>
    <row r="106482" spans="16:17">
      <c r="P106482" s="63"/>
      <c r="Q106482" s="63"/>
    </row>
    <row r="106483" spans="16:17">
      <c r="P106483" s="63"/>
      <c r="Q106483" s="63"/>
    </row>
    <row r="106484" spans="16:17">
      <c r="P106484" s="63"/>
      <c r="Q106484" s="63"/>
    </row>
    <row r="106485" spans="16:17">
      <c r="P106485" s="63"/>
      <c r="Q106485" s="63"/>
    </row>
    <row r="106486" spans="16:17">
      <c r="P106486" s="63"/>
      <c r="Q106486" s="63"/>
    </row>
    <row r="106487" spans="16:17">
      <c r="P106487" s="63"/>
      <c r="Q106487" s="63"/>
    </row>
    <row r="106488" spans="16:17">
      <c r="P106488" s="63"/>
      <c r="Q106488" s="63"/>
    </row>
    <row r="106489" spans="16:17">
      <c r="P106489" s="63"/>
      <c r="Q106489" s="63"/>
    </row>
    <row r="106490" spans="16:17">
      <c r="P106490" s="63"/>
      <c r="Q106490" s="63"/>
    </row>
    <row r="106491" spans="16:17">
      <c r="P106491" s="63"/>
      <c r="Q106491" s="63"/>
    </row>
    <row r="106492" spans="16:17">
      <c r="P106492" s="63"/>
      <c r="Q106492" s="63"/>
    </row>
    <row r="106493" spans="16:17">
      <c r="P106493" s="63"/>
      <c r="Q106493" s="63"/>
    </row>
    <row r="106494" spans="16:17">
      <c r="P106494" s="63"/>
      <c r="Q106494" s="63"/>
    </row>
    <row r="106495" spans="16:17">
      <c r="P106495" s="63"/>
      <c r="Q106495" s="63"/>
    </row>
    <row r="106496" spans="16:17">
      <c r="P106496" s="63"/>
      <c r="Q106496" s="63"/>
    </row>
    <row r="106497" spans="16:17">
      <c r="P106497" s="63"/>
      <c r="Q106497" s="63"/>
    </row>
    <row r="106498" spans="16:17">
      <c r="P106498" s="63"/>
      <c r="Q106498" s="63"/>
    </row>
    <row r="106499" spans="16:17">
      <c r="P106499" s="63"/>
      <c r="Q106499" s="63"/>
    </row>
    <row r="106500" spans="16:17">
      <c r="P106500" s="63"/>
      <c r="Q106500" s="63"/>
    </row>
    <row r="106501" spans="16:17">
      <c r="P106501" s="63"/>
      <c r="Q106501" s="63"/>
    </row>
    <row r="106502" spans="16:17">
      <c r="P106502" s="63"/>
      <c r="Q106502" s="63"/>
    </row>
    <row r="106503" spans="16:17">
      <c r="P106503" s="63"/>
      <c r="Q106503" s="63"/>
    </row>
    <row r="106504" spans="16:17">
      <c r="P106504" s="63"/>
      <c r="Q106504" s="63"/>
    </row>
    <row r="106505" spans="16:17">
      <c r="P106505" s="63"/>
      <c r="Q106505" s="63"/>
    </row>
    <row r="106506" spans="16:17">
      <c r="P106506" s="63"/>
      <c r="Q106506" s="63"/>
    </row>
    <row r="106507" spans="16:17">
      <c r="P106507" s="63"/>
      <c r="Q106507" s="63"/>
    </row>
    <row r="106508" spans="16:17">
      <c r="P106508" s="63"/>
      <c r="Q106508" s="63"/>
    </row>
    <row r="106509" spans="16:17">
      <c r="P106509" s="63"/>
      <c r="Q106509" s="63"/>
    </row>
    <row r="106510" spans="16:17">
      <c r="P106510" s="63"/>
      <c r="Q106510" s="63"/>
    </row>
    <row r="106511" spans="16:17">
      <c r="P106511" s="63"/>
      <c r="Q106511" s="63"/>
    </row>
    <row r="106512" spans="16:17">
      <c r="P106512" s="63"/>
      <c r="Q106512" s="63"/>
    </row>
    <row r="106513" spans="16:17">
      <c r="P106513" s="63"/>
      <c r="Q106513" s="63"/>
    </row>
    <row r="106514" spans="16:17">
      <c r="P106514" s="63"/>
      <c r="Q106514" s="63"/>
    </row>
    <row r="106515" spans="16:17">
      <c r="P106515" s="63"/>
      <c r="Q106515" s="63"/>
    </row>
    <row r="106516" spans="16:17">
      <c r="P106516" s="63"/>
      <c r="Q106516" s="63"/>
    </row>
    <row r="106517" spans="16:17">
      <c r="P106517" s="63"/>
      <c r="Q106517" s="63"/>
    </row>
    <row r="106518" spans="16:17">
      <c r="P106518" s="63"/>
      <c r="Q106518" s="63"/>
    </row>
    <row r="106519" spans="16:17">
      <c r="P106519" s="63"/>
      <c r="Q106519" s="63"/>
    </row>
    <row r="106520" spans="16:17">
      <c r="P106520" s="63"/>
      <c r="Q106520" s="63"/>
    </row>
    <row r="106521" spans="16:17">
      <c r="P106521" s="63"/>
      <c r="Q106521" s="63"/>
    </row>
    <row r="106522" spans="16:17">
      <c r="P106522" s="63"/>
      <c r="Q106522" s="63"/>
    </row>
    <row r="106523" spans="16:17">
      <c r="P106523" s="63"/>
      <c r="Q106523" s="63"/>
    </row>
    <row r="106524" spans="16:17">
      <c r="P106524" s="63"/>
      <c r="Q106524" s="63"/>
    </row>
    <row r="106525" spans="16:17">
      <c r="P106525" s="63"/>
      <c r="Q106525" s="63"/>
    </row>
    <row r="106526" spans="16:17">
      <c r="P106526" s="63"/>
      <c r="Q106526" s="63"/>
    </row>
    <row r="106527" spans="16:17">
      <c r="P106527" s="63"/>
      <c r="Q106527" s="63"/>
    </row>
    <row r="106528" spans="16:17">
      <c r="P106528" s="63"/>
      <c r="Q106528" s="63"/>
    </row>
    <row r="106529" spans="16:17">
      <c r="P106529" s="63"/>
      <c r="Q106529" s="63"/>
    </row>
    <row r="106530" spans="16:17">
      <c r="P106530" s="63"/>
      <c r="Q106530" s="63"/>
    </row>
    <row r="106531" spans="16:17">
      <c r="P106531" s="63"/>
      <c r="Q106531" s="63"/>
    </row>
    <row r="106532" spans="16:17">
      <c r="P106532" s="63"/>
      <c r="Q106532" s="63"/>
    </row>
    <row r="106533" spans="16:17">
      <c r="P106533" s="63"/>
      <c r="Q106533" s="63"/>
    </row>
    <row r="106534" spans="16:17">
      <c r="P106534" s="63"/>
      <c r="Q106534" s="63"/>
    </row>
    <row r="106535" spans="16:17">
      <c r="P106535" s="63"/>
      <c r="Q106535" s="63"/>
    </row>
    <row r="106536" spans="16:17">
      <c r="P106536" s="63"/>
      <c r="Q106536" s="63"/>
    </row>
    <row r="106537" spans="16:17">
      <c r="P106537" s="63"/>
      <c r="Q106537" s="63"/>
    </row>
    <row r="106538" spans="16:17">
      <c r="P106538" s="63"/>
      <c r="Q106538" s="63"/>
    </row>
    <row r="106539" spans="16:17">
      <c r="P106539" s="63"/>
      <c r="Q106539" s="63"/>
    </row>
    <row r="106540" spans="16:17">
      <c r="P106540" s="63"/>
      <c r="Q106540" s="63"/>
    </row>
    <row r="106541" spans="16:17">
      <c r="P106541" s="63"/>
      <c r="Q106541" s="63"/>
    </row>
    <row r="106542" spans="16:17">
      <c r="P106542" s="63"/>
      <c r="Q106542" s="63"/>
    </row>
    <row r="106543" spans="16:17">
      <c r="P106543" s="63"/>
      <c r="Q106543" s="63"/>
    </row>
    <row r="106544" spans="16:17">
      <c r="P106544" s="63"/>
      <c r="Q106544" s="63"/>
    </row>
    <row r="106545" spans="16:17">
      <c r="P106545" s="63"/>
      <c r="Q106545" s="63"/>
    </row>
    <row r="106546" spans="16:17">
      <c r="P106546" s="63"/>
      <c r="Q106546" s="63"/>
    </row>
    <row r="106547" spans="16:17">
      <c r="P106547" s="63"/>
      <c r="Q106547" s="63"/>
    </row>
    <row r="106548" spans="16:17">
      <c r="P106548" s="63"/>
      <c r="Q106548" s="63"/>
    </row>
    <row r="106549" spans="16:17">
      <c r="P106549" s="63"/>
      <c r="Q106549" s="63"/>
    </row>
    <row r="106550" spans="16:17">
      <c r="P106550" s="63"/>
      <c r="Q106550" s="63"/>
    </row>
    <row r="106551" spans="16:17">
      <c r="P106551" s="63"/>
      <c r="Q106551" s="63"/>
    </row>
    <row r="106552" spans="16:17">
      <c r="P106552" s="63"/>
      <c r="Q106552" s="63"/>
    </row>
    <row r="106553" spans="16:17">
      <c r="P106553" s="63"/>
      <c r="Q106553" s="63"/>
    </row>
    <row r="106554" spans="16:17">
      <c r="P106554" s="63"/>
      <c r="Q106554" s="63"/>
    </row>
    <row r="106555" spans="16:17">
      <c r="P106555" s="63"/>
      <c r="Q106555" s="63"/>
    </row>
    <row r="106556" spans="16:17">
      <c r="P106556" s="63"/>
      <c r="Q106556" s="63"/>
    </row>
    <row r="106557" spans="16:17">
      <c r="P106557" s="63"/>
      <c r="Q106557" s="63"/>
    </row>
    <row r="106558" spans="16:17">
      <c r="P106558" s="63"/>
      <c r="Q106558" s="63"/>
    </row>
    <row r="106559" spans="16:17">
      <c r="P106559" s="63"/>
      <c r="Q106559" s="63"/>
    </row>
    <row r="106560" spans="16:17">
      <c r="P106560" s="63"/>
      <c r="Q106560" s="63"/>
    </row>
    <row r="106561" spans="16:17">
      <c r="P106561" s="63"/>
      <c r="Q106561" s="63"/>
    </row>
    <row r="106562" spans="16:17">
      <c r="P106562" s="63"/>
      <c r="Q106562" s="63"/>
    </row>
    <row r="106563" spans="16:17">
      <c r="P106563" s="63"/>
      <c r="Q106563" s="63"/>
    </row>
    <row r="106564" spans="16:17">
      <c r="P106564" s="63"/>
      <c r="Q106564" s="63"/>
    </row>
    <row r="106565" spans="16:17">
      <c r="P106565" s="63"/>
      <c r="Q106565" s="63"/>
    </row>
    <row r="106566" spans="16:17">
      <c r="P106566" s="63"/>
      <c r="Q106566" s="63"/>
    </row>
    <row r="106567" spans="16:17">
      <c r="P106567" s="63"/>
      <c r="Q106567" s="63"/>
    </row>
    <row r="106568" spans="16:17">
      <c r="P106568" s="63"/>
      <c r="Q106568" s="63"/>
    </row>
    <row r="106569" spans="16:17">
      <c r="P106569" s="63"/>
      <c r="Q106569" s="63"/>
    </row>
    <row r="106570" spans="16:17">
      <c r="P106570" s="63"/>
      <c r="Q106570" s="63"/>
    </row>
    <row r="106571" spans="16:17">
      <c r="P106571" s="63"/>
      <c r="Q106571" s="63"/>
    </row>
    <row r="106572" spans="16:17">
      <c r="P106572" s="63"/>
      <c r="Q106572" s="63"/>
    </row>
    <row r="106573" spans="16:17">
      <c r="P106573" s="63"/>
      <c r="Q106573" s="63"/>
    </row>
    <row r="106574" spans="16:17">
      <c r="P106574" s="63"/>
      <c r="Q106574" s="63"/>
    </row>
    <row r="106575" spans="16:17">
      <c r="P106575" s="63"/>
      <c r="Q106575" s="63"/>
    </row>
    <row r="106576" spans="16:17">
      <c r="P106576" s="63"/>
      <c r="Q106576" s="63"/>
    </row>
    <row r="106577" spans="16:17">
      <c r="P106577" s="63"/>
      <c r="Q106577" s="63"/>
    </row>
    <row r="106578" spans="16:17">
      <c r="P106578" s="63"/>
      <c r="Q106578" s="63"/>
    </row>
    <row r="106579" spans="16:17">
      <c r="P106579" s="63"/>
      <c r="Q106579" s="63"/>
    </row>
    <row r="106580" spans="16:17">
      <c r="P106580" s="63"/>
      <c r="Q106580" s="63"/>
    </row>
    <row r="106581" spans="16:17">
      <c r="P106581" s="63"/>
      <c r="Q106581" s="63"/>
    </row>
    <row r="106582" spans="16:17">
      <c r="P106582" s="63"/>
      <c r="Q106582" s="63"/>
    </row>
    <row r="106583" spans="16:17">
      <c r="P106583" s="63"/>
      <c r="Q106583" s="63"/>
    </row>
    <row r="106584" spans="16:17">
      <c r="P106584" s="63"/>
      <c r="Q106584" s="63"/>
    </row>
    <row r="106585" spans="16:17">
      <c r="P106585" s="63"/>
      <c r="Q106585" s="63"/>
    </row>
    <row r="106586" spans="16:17">
      <c r="P106586" s="63"/>
      <c r="Q106586" s="63"/>
    </row>
    <row r="106587" spans="16:17">
      <c r="P106587" s="63"/>
      <c r="Q106587" s="63"/>
    </row>
    <row r="106588" spans="16:17">
      <c r="P106588" s="63"/>
      <c r="Q106588" s="63"/>
    </row>
    <row r="106589" spans="16:17">
      <c r="P106589" s="63"/>
      <c r="Q106589" s="63"/>
    </row>
    <row r="106590" spans="16:17">
      <c r="P106590" s="63"/>
      <c r="Q106590" s="63"/>
    </row>
    <row r="106591" spans="16:17">
      <c r="P106591" s="63"/>
      <c r="Q106591" s="63"/>
    </row>
    <row r="106592" spans="16:17">
      <c r="P106592" s="63"/>
      <c r="Q106592" s="63"/>
    </row>
    <row r="106593" spans="16:17">
      <c r="P106593" s="63"/>
      <c r="Q106593" s="63"/>
    </row>
    <row r="106594" spans="16:17">
      <c r="P106594" s="63"/>
      <c r="Q106594" s="63"/>
    </row>
    <row r="106595" spans="16:17">
      <c r="P106595" s="63"/>
      <c r="Q106595" s="63"/>
    </row>
    <row r="106596" spans="16:17">
      <c r="P106596" s="63"/>
      <c r="Q106596" s="63"/>
    </row>
    <row r="106597" spans="16:17">
      <c r="P106597" s="63"/>
      <c r="Q106597" s="63"/>
    </row>
    <row r="106598" spans="16:17">
      <c r="P106598" s="63"/>
      <c r="Q106598" s="63"/>
    </row>
    <row r="106599" spans="16:17">
      <c r="P106599" s="63"/>
      <c r="Q106599" s="63"/>
    </row>
    <row r="106600" spans="16:17">
      <c r="P106600" s="63"/>
      <c r="Q106600" s="63"/>
    </row>
    <row r="106601" spans="16:17">
      <c r="P106601" s="63"/>
      <c r="Q106601" s="63"/>
    </row>
    <row r="106602" spans="16:17">
      <c r="P106602" s="63"/>
      <c r="Q106602" s="63"/>
    </row>
    <row r="106603" spans="16:17">
      <c r="P106603" s="63"/>
      <c r="Q106603" s="63"/>
    </row>
    <row r="106604" spans="16:17">
      <c r="P106604" s="63"/>
      <c r="Q106604" s="63"/>
    </row>
    <row r="106605" spans="16:17">
      <c r="P106605" s="63"/>
      <c r="Q106605" s="63"/>
    </row>
    <row r="106606" spans="16:17">
      <c r="P106606" s="63"/>
      <c r="Q106606" s="63"/>
    </row>
    <row r="106607" spans="16:17">
      <c r="P106607" s="63"/>
      <c r="Q106607" s="63"/>
    </row>
    <row r="106608" spans="16:17">
      <c r="P106608" s="63"/>
      <c r="Q106608" s="63"/>
    </row>
    <row r="106609" spans="16:17">
      <c r="P106609" s="63"/>
      <c r="Q106609" s="63"/>
    </row>
    <row r="106610" spans="16:17">
      <c r="P106610" s="63"/>
      <c r="Q106610" s="63"/>
    </row>
    <row r="106611" spans="16:17">
      <c r="P106611" s="63"/>
      <c r="Q106611" s="63"/>
    </row>
    <row r="106612" spans="16:17">
      <c r="P106612" s="63"/>
      <c r="Q106612" s="63"/>
    </row>
    <row r="106613" spans="16:17">
      <c r="P106613" s="63"/>
      <c r="Q106613" s="63"/>
    </row>
    <row r="106614" spans="16:17">
      <c r="P106614" s="63"/>
      <c r="Q106614" s="63"/>
    </row>
    <row r="106615" spans="16:17">
      <c r="P106615" s="63"/>
      <c r="Q106615" s="63"/>
    </row>
    <row r="106616" spans="16:17">
      <c r="P106616" s="63"/>
      <c r="Q106616" s="63"/>
    </row>
    <row r="106617" spans="16:17">
      <c r="P106617" s="63"/>
      <c r="Q106617" s="63"/>
    </row>
    <row r="106618" spans="16:17">
      <c r="P106618" s="63"/>
      <c r="Q106618" s="63"/>
    </row>
    <row r="106619" spans="16:17">
      <c r="P106619" s="63"/>
      <c r="Q106619" s="63"/>
    </row>
    <row r="106620" spans="16:17">
      <c r="P106620" s="63"/>
      <c r="Q106620" s="63"/>
    </row>
    <row r="106621" spans="16:17">
      <c r="P106621" s="63"/>
      <c r="Q106621" s="63"/>
    </row>
    <row r="106622" spans="16:17">
      <c r="P106622" s="63"/>
      <c r="Q106622" s="63"/>
    </row>
    <row r="106623" spans="16:17">
      <c r="P106623" s="63"/>
      <c r="Q106623" s="63"/>
    </row>
    <row r="106624" spans="16:17">
      <c r="P106624" s="63"/>
      <c r="Q106624" s="63"/>
    </row>
    <row r="106625" spans="16:17">
      <c r="P106625" s="63"/>
      <c r="Q106625" s="63"/>
    </row>
    <row r="106626" spans="16:17">
      <c r="P106626" s="63"/>
      <c r="Q106626" s="63"/>
    </row>
    <row r="106627" spans="16:17">
      <c r="P106627" s="63"/>
      <c r="Q106627" s="63"/>
    </row>
    <row r="106628" spans="16:17">
      <c r="P106628" s="63"/>
      <c r="Q106628" s="63"/>
    </row>
    <row r="106629" spans="16:17">
      <c r="P106629" s="63"/>
      <c r="Q106629" s="63"/>
    </row>
    <row r="106630" spans="16:17">
      <c r="P106630" s="63"/>
      <c r="Q106630" s="63"/>
    </row>
    <row r="106631" spans="16:17">
      <c r="P106631" s="63"/>
      <c r="Q106631" s="63"/>
    </row>
    <row r="106632" spans="16:17">
      <c r="P106632" s="63"/>
      <c r="Q106632" s="63"/>
    </row>
    <row r="106633" spans="16:17">
      <c r="P106633" s="63"/>
      <c r="Q106633" s="63"/>
    </row>
    <row r="106634" spans="16:17">
      <c r="P106634" s="63"/>
      <c r="Q106634" s="63"/>
    </row>
    <row r="106635" spans="16:17">
      <c r="P106635" s="63"/>
      <c r="Q106635" s="63"/>
    </row>
    <row r="106636" spans="16:17">
      <c r="P106636" s="63"/>
      <c r="Q106636" s="63"/>
    </row>
    <row r="106637" spans="16:17">
      <c r="P106637" s="63"/>
      <c r="Q106637" s="63"/>
    </row>
    <row r="106638" spans="16:17">
      <c r="P106638" s="63"/>
      <c r="Q106638" s="63"/>
    </row>
    <row r="106639" spans="16:17">
      <c r="P106639" s="63"/>
      <c r="Q106639" s="63"/>
    </row>
    <row r="106640" spans="16:17">
      <c r="P106640" s="63"/>
      <c r="Q106640" s="63"/>
    </row>
    <row r="106641" spans="16:17">
      <c r="P106641" s="63"/>
      <c r="Q106641" s="63"/>
    </row>
    <row r="106642" spans="16:17">
      <c r="P106642" s="63"/>
      <c r="Q106642" s="63"/>
    </row>
    <row r="106643" spans="16:17">
      <c r="P106643" s="63"/>
      <c r="Q106643" s="63"/>
    </row>
    <row r="106644" spans="16:17">
      <c r="P106644" s="63"/>
      <c r="Q106644" s="63"/>
    </row>
    <row r="106645" spans="16:17">
      <c r="P106645" s="63"/>
      <c r="Q106645" s="63"/>
    </row>
    <row r="106646" spans="16:17">
      <c r="P106646" s="63"/>
      <c r="Q106646" s="63"/>
    </row>
    <row r="106647" spans="16:17">
      <c r="P106647" s="63"/>
      <c r="Q106647" s="63"/>
    </row>
    <row r="106648" spans="16:17">
      <c r="P106648" s="63"/>
      <c r="Q106648" s="63"/>
    </row>
    <row r="106649" spans="16:17">
      <c r="P106649" s="63"/>
      <c r="Q106649" s="63"/>
    </row>
    <row r="106650" spans="16:17">
      <c r="P106650" s="63"/>
      <c r="Q106650" s="63"/>
    </row>
    <row r="106651" spans="16:17">
      <c r="P106651" s="63"/>
      <c r="Q106651" s="63"/>
    </row>
    <row r="106652" spans="16:17">
      <c r="P106652" s="63"/>
      <c r="Q106652" s="63"/>
    </row>
    <row r="106653" spans="16:17">
      <c r="P106653" s="63"/>
      <c r="Q106653" s="63"/>
    </row>
    <row r="106654" spans="16:17">
      <c r="P106654" s="63"/>
      <c r="Q106654" s="63"/>
    </row>
    <row r="106655" spans="16:17">
      <c r="P106655" s="63"/>
      <c r="Q106655" s="63"/>
    </row>
    <row r="106656" spans="16:17">
      <c r="P106656" s="63"/>
      <c r="Q106656" s="63"/>
    </row>
    <row r="106657" spans="16:17">
      <c r="P106657" s="63"/>
      <c r="Q106657" s="63"/>
    </row>
    <row r="106658" spans="16:17">
      <c r="P106658" s="63"/>
      <c r="Q106658" s="63"/>
    </row>
    <row r="106659" spans="16:17">
      <c r="P106659" s="63"/>
      <c r="Q106659" s="63"/>
    </row>
    <row r="106660" spans="16:17">
      <c r="P106660" s="63"/>
      <c r="Q106660" s="63"/>
    </row>
    <row r="106661" spans="16:17">
      <c r="P106661" s="63"/>
      <c r="Q106661" s="63"/>
    </row>
    <row r="106662" spans="16:17">
      <c r="P106662" s="63"/>
      <c r="Q106662" s="63"/>
    </row>
    <row r="106663" spans="16:17">
      <c r="P106663" s="63"/>
      <c r="Q106663" s="63"/>
    </row>
    <row r="106664" spans="16:17">
      <c r="P106664" s="63"/>
      <c r="Q106664" s="63"/>
    </row>
    <row r="106665" spans="16:17">
      <c r="P106665" s="63"/>
      <c r="Q106665" s="63"/>
    </row>
    <row r="106666" spans="16:17">
      <c r="P106666" s="63"/>
      <c r="Q106666" s="63"/>
    </row>
    <row r="106667" spans="16:17">
      <c r="P106667" s="63"/>
      <c r="Q106667" s="63"/>
    </row>
    <row r="106668" spans="16:17">
      <c r="P106668" s="63"/>
      <c r="Q106668" s="63"/>
    </row>
    <row r="106669" spans="16:17">
      <c r="P106669" s="63"/>
      <c r="Q106669" s="63"/>
    </row>
    <row r="106670" spans="16:17">
      <c r="P106670" s="63"/>
      <c r="Q106670" s="63"/>
    </row>
    <row r="106671" spans="16:17">
      <c r="P106671" s="63"/>
      <c r="Q106671" s="63"/>
    </row>
    <row r="106672" spans="16:17">
      <c r="P106672" s="63"/>
      <c r="Q106672" s="63"/>
    </row>
    <row r="106673" spans="16:17">
      <c r="P106673" s="63"/>
      <c r="Q106673" s="63"/>
    </row>
    <row r="106674" spans="16:17">
      <c r="P106674" s="63"/>
      <c r="Q106674" s="63"/>
    </row>
    <row r="106675" spans="16:17">
      <c r="P106675" s="63"/>
      <c r="Q106675" s="63"/>
    </row>
    <row r="106676" spans="16:17">
      <c r="P106676" s="63"/>
      <c r="Q106676" s="63"/>
    </row>
    <row r="106677" spans="16:17">
      <c r="P106677" s="63"/>
      <c r="Q106677" s="63"/>
    </row>
    <row r="106678" spans="16:17">
      <c r="P106678" s="63"/>
      <c r="Q106678" s="63"/>
    </row>
    <row r="106679" spans="16:17">
      <c r="P106679" s="63"/>
      <c r="Q106679" s="63"/>
    </row>
    <row r="106680" spans="16:17">
      <c r="P106680" s="63"/>
      <c r="Q106680" s="63"/>
    </row>
    <row r="106681" spans="16:17">
      <c r="P106681" s="63"/>
      <c r="Q106681" s="63"/>
    </row>
    <row r="106682" spans="16:17">
      <c r="P106682" s="63"/>
      <c r="Q106682" s="63"/>
    </row>
    <row r="106683" spans="16:17">
      <c r="P106683" s="63"/>
      <c r="Q106683" s="63"/>
    </row>
    <row r="106684" spans="16:17">
      <c r="P106684" s="63"/>
      <c r="Q106684" s="63"/>
    </row>
    <row r="106685" spans="16:17">
      <c r="P106685" s="63"/>
      <c r="Q106685" s="63"/>
    </row>
    <row r="106686" spans="16:17">
      <c r="P106686" s="63"/>
      <c r="Q106686" s="63"/>
    </row>
    <row r="106687" spans="16:17">
      <c r="P106687" s="63"/>
      <c r="Q106687" s="63"/>
    </row>
    <row r="106688" spans="16:17">
      <c r="P106688" s="63"/>
      <c r="Q106688" s="63"/>
    </row>
    <row r="106689" spans="16:17">
      <c r="P106689" s="63"/>
      <c r="Q106689" s="63"/>
    </row>
    <row r="106690" spans="16:17">
      <c r="P106690" s="63"/>
      <c r="Q106690" s="63"/>
    </row>
    <row r="106691" spans="16:17">
      <c r="P106691" s="63"/>
      <c r="Q106691" s="63"/>
    </row>
    <row r="106692" spans="16:17">
      <c r="P106692" s="63"/>
      <c r="Q106692" s="63"/>
    </row>
    <row r="106693" spans="16:17">
      <c r="P106693" s="63"/>
      <c r="Q106693" s="63"/>
    </row>
    <row r="106694" spans="16:17">
      <c r="P106694" s="63"/>
      <c r="Q106694" s="63"/>
    </row>
    <row r="106695" spans="16:17">
      <c r="P106695" s="63"/>
      <c r="Q106695" s="63"/>
    </row>
    <row r="106696" spans="16:17">
      <c r="P106696" s="63"/>
      <c r="Q106696" s="63"/>
    </row>
    <row r="106697" spans="16:17">
      <c r="P106697" s="63"/>
      <c r="Q106697" s="63"/>
    </row>
    <row r="106698" spans="16:17">
      <c r="P106698" s="63"/>
      <c r="Q106698" s="63"/>
    </row>
    <row r="106699" spans="16:17">
      <c r="P106699" s="63"/>
      <c r="Q106699" s="63"/>
    </row>
    <row r="106700" spans="16:17">
      <c r="P106700" s="63"/>
      <c r="Q106700" s="63"/>
    </row>
    <row r="106701" spans="16:17">
      <c r="P106701" s="63"/>
      <c r="Q106701" s="63"/>
    </row>
    <row r="106702" spans="16:17">
      <c r="P106702" s="63"/>
      <c r="Q106702" s="63"/>
    </row>
    <row r="106703" spans="16:17">
      <c r="P106703" s="63"/>
      <c r="Q106703" s="63"/>
    </row>
    <row r="106704" spans="16:17">
      <c r="P106704" s="63"/>
      <c r="Q106704" s="63"/>
    </row>
    <row r="106705" spans="16:17">
      <c r="P106705" s="63"/>
      <c r="Q106705" s="63"/>
    </row>
    <row r="106706" spans="16:17">
      <c r="P106706" s="63"/>
      <c r="Q106706" s="63"/>
    </row>
    <row r="106707" spans="16:17">
      <c r="P106707" s="63"/>
      <c r="Q106707" s="63"/>
    </row>
    <row r="106708" spans="16:17">
      <c r="P106708" s="63"/>
      <c r="Q106708" s="63"/>
    </row>
    <row r="106709" spans="16:17">
      <c r="P106709" s="63"/>
      <c r="Q106709" s="63"/>
    </row>
    <row r="106710" spans="16:17">
      <c r="P106710" s="63"/>
      <c r="Q106710" s="63"/>
    </row>
    <row r="106711" spans="16:17">
      <c r="P106711" s="63"/>
      <c r="Q106711" s="63"/>
    </row>
    <row r="106712" spans="16:17">
      <c r="P106712" s="63"/>
      <c r="Q106712" s="63"/>
    </row>
    <row r="106713" spans="16:17">
      <c r="P106713" s="63"/>
      <c r="Q106713" s="63"/>
    </row>
    <row r="106714" spans="16:17">
      <c r="P106714" s="63"/>
      <c r="Q106714" s="63"/>
    </row>
    <row r="106715" spans="16:17">
      <c r="P106715" s="63"/>
      <c r="Q106715" s="63"/>
    </row>
    <row r="106716" spans="16:17">
      <c r="P106716" s="63"/>
      <c r="Q106716" s="63"/>
    </row>
    <row r="106717" spans="16:17">
      <c r="P106717" s="63"/>
      <c r="Q106717" s="63"/>
    </row>
    <row r="106718" spans="16:17">
      <c r="P106718" s="63"/>
      <c r="Q106718" s="63"/>
    </row>
    <row r="106719" spans="16:17">
      <c r="P106719" s="63"/>
      <c r="Q106719" s="63"/>
    </row>
    <row r="106720" spans="16:17">
      <c r="P106720" s="63"/>
      <c r="Q106720" s="63"/>
    </row>
    <row r="106721" spans="16:17">
      <c r="P106721" s="63"/>
      <c r="Q106721" s="63"/>
    </row>
    <row r="106722" spans="16:17">
      <c r="P106722" s="63"/>
      <c r="Q106722" s="63"/>
    </row>
    <row r="106723" spans="16:17">
      <c r="P106723" s="63"/>
      <c r="Q106723" s="63"/>
    </row>
    <row r="106724" spans="16:17">
      <c r="P106724" s="63"/>
      <c r="Q106724" s="63"/>
    </row>
    <row r="106725" spans="16:17">
      <c r="P106725" s="63"/>
      <c r="Q106725" s="63"/>
    </row>
    <row r="106726" spans="16:17">
      <c r="P106726" s="63"/>
      <c r="Q106726" s="63"/>
    </row>
    <row r="106727" spans="16:17">
      <c r="P106727" s="63"/>
      <c r="Q106727" s="63"/>
    </row>
    <row r="106728" spans="16:17">
      <c r="P106728" s="63"/>
      <c r="Q106728" s="63"/>
    </row>
    <row r="106729" spans="16:17">
      <c r="P106729" s="63"/>
      <c r="Q106729" s="63"/>
    </row>
    <row r="106730" spans="16:17">
      <c r="P106730" s="63"/>
      <c r="Q106730" s="63"/>
    </row>
    <row r="106731" spans="16:17">
      <c r="P106731" s="63"/>
      <c r="Q106731" s="63"/>
    </row>
    <row r="106732" spans="16:17">
      <c r="P106732" s="63"/>
      <c r="Q106732" s="63"/>
    </row>
    <row r="106733" spans="16:17">
      <c r="P106733" s="63"/>
      <c r="Q106733" s="63"/>
    </row>
    <row r="106734" spans="16:17">
      <c r="P106734" s="63"/>
      <c r="Q106734" s="63"/>
    </row>
    <row r="106735" spans="16:17">
      <c r="P106735" s="63"/>
      <c r="Q106735" s="63"/>
    </row>
    <row r="106736" spans="16:17">
      <c r="P106736" s="63"/>
      <c r="Q106736" s="63"/>
    </row>
    <row r="106737" spans="16:17">
      <c r="P106737" s="63"/>
      <c r="Q106737" s="63"/>
    </row>
    <row r="106738" spans="16:17">
      <c r="P106738" s="63"/>
      <c r="Q106738" s="63"/>
    </row>
    <row r="106739" spans="16:17">
      <c r="P106739" s="63"/>
      <c r="Q106739" s="63"/>
    </row>
    <row r="106740" spans="16:17">
      <c r="P106740" s="63"/>
      <c r="Q106740" s="63"/>
    </row>
    <row r="106741" spans="16:17">
      <c r="P106741" s="63"/>
      <c r="Q106741" s="63"/>
    </row>
    <row r="106742" spans="16:17">
      <c r="P106742" s="63"/>
      <c r="Q106742" s="63"/>
    </row>
    <row r="106743" spans="16:17">
      <c r="P106743" s="63"/>
      <c r="Q106743" s="63"/>
    </row>
    <row r="106744" spans="16:17">
      <c r="P106744" s="63"/>
      <c r="Q106744" s="63"/>
    </row>
    <row r="106745" spans="16:17">
      <c r="P106745" s="63"/>
      <c r="Q106745" s="63"/>
    </row>
    <row r="106746" spans="16:17">
      <c r="P106746" s="63"/>
      <c r="Q106746" s="63"/>
    </row>
    <row r="106747" spans="16:17">
      <c r="P106747" s="63"/>
      <c r="Q106747" s="63"/>
    </row>
    <row r="106748" spans="16:17">
      <c r="P106748" s="63"/>
      <c r="Q106748" s="63"/>
    </row>
    <row r="106749" spans="16:17">
      <c r="P106749" s="63"/>
      <c r="Q106749" s="63"/>
    </row>
    <row r="106750" spans="16:17">
      <c r="P106750" s="63"/>
      <c r="Q106750" s="63"/>
    </row>
    <row r="106751" spans="16:17">
      <c r="P106751" s="63"/>
      <c r="Q106751" s="63"/>
    </row>
    <row r="106752" spans="16:17">
      <c r="P106752" s="63"/>
      <c r="Q106752" s="63"/>
    </row>
    <row r="106753" spans="16:17">
      <c r="P106753" s="63"/>
      <c r="Q106753" s="63"/>
    </row>
    <row r="106754" spans="16:17">
      <c r="P106754" s="63"/>
      <c r="Q106754" s="63"/>
    </row>
    <row r="106755" spans="16:17">
      <c r="P106755" s="63"/>
      <c r="Q106755" s="63"/>
    </row>
    <row r="106756" spans="16:17">
      <c r="P106756" s="63"/>
      <c r="Q106756" s="63"/>
    </row>
    <row r="106757" spans="16:17">
      <c r="P106757" s="63"/>
      <c r="Q106757" s="63"/>
    </row>
    <row r="106758" spans="16:17">
      <c r="P106758" s="63"/>
      <c r="Q106758" s="63"/>
    </row>
    <row r="106759" spans="16:17">
      <c r="P106759" s="63"/>
      <c r="Q106759" s="63"/>
    </row>
    <row r="106760" spans="16:17">
      <c r="P106760" s="63"/>
      <c r="Q106760" s="63"/>
    </row>
    <row r="106761" spans="16:17">
      <c r="P106761" s="63"/>
      <c r="Q106761" s="63"/>
    </row>
    <row r="106762" spans="16:17">
      <c r="P106762" s="63"/>
      <c r="Q106762" s="63"/>
    </row>
    <row r="106763" spans="16:17">
      <c r="P106763" s="63"/>
      <c r="Q106763" s="63"/>
    </row>
    <row r="106764" spans="16:17">
      <c r="P106764" s="63"/>
      <c r="Q106764" s="63"/>
    </row>
    <row r="106765" spans="16:17">
      <c r="P106765" s="63"/>
      <c r="Q106765" s="63"/>
    </row>
    <row r="106766" spans="16:17">
      <c r="P106766" s="63"/>
      <c r="Q106766" s="63"/>
    </row>
    <row r="106767" spans="16:17">
      <c r="P106767" s="63"/>
      <c r="Q106767" s="63"/>
    </row>
    <row r="106768" spans="16:17">
      <c r="P106768" s="63"/>
      <c r="Q106768" s="63"/>
    </row>
    <row r="106769" spans="16:17">
      <c r="P106769" s="63"/>
      <c r="Q106769" s="63"/>
    </row>
    <row r="106770" spans="16:17">
      <c r="P106770" s="63"/>
      <c r="Q106770" s="63"/>
    </row>
    <row r="106771" spans="16:17">
      <c r="P106771" s="63"/>
      <c r="Q106771" s="63"/>
    </row>
    <row r="106772" spans="16:17">
      <c r="P106772" s="63"/>
      <c r="Q106772" s="63"/>
    </row>
    <row r="106773" spans="16:17">
      <c r="P106773" s="63"/>
      <c r="Q106773" s="63"/>
    </row>
    <row r="106774" spans="16:17">
      <c r="P106774" s="63"/>
      <c r="Q106774" s="63"/>
    </row>
    <row r="106775" spans="16:17">
      <c r="P106775" s="63"/>
      <c r="Q106775" s="63"/>
    </row>
    <row r="106776" spans="16:17">
      <c r="P106776" s="63"/>
      <c r="Q106776" s="63"/>
    </row>
    <row r="106777" spans="16:17">
      <c r="P106777" s="63"/>
      <c r="Q106777" s="63"/>
    </row>
    <row r="106778" spans="16:17">
      <c r="P106778" s="63"/>
      <c r="Q106778" s="63"/>
    </row>
    <row r="106779" spans="16:17">
      <c r="P106779" s="63"/>
      <c r="Q106779" s="63"/>
    </row>
    <row r="106780" spans="16:17">
      <c r="P106780" s="63"/>
      <c r="Q106780" s="63"/>
    </row>
    <row r="106781" spans="16:17">
      <c r="P106781" s="63"/>
      <c r="Q106781" s="63"/>
    </row>
    <row r="106782" spans="16:17">
      <c r="P106782" s="63"/>
      <c r="Q106782" s="63"/>
    </row>
    <row r="106783" spans="16:17">
      <c r="P106783" s="63"/>
      <c r="Q106783" s="63"/>
    </row>
    <row r="106784" spans="16:17">
      <c r="P106784" s="63"/>
      <c r="Q106784" s="63"/>
    </row>
    <row r="106785" spans="16:17">
      <c r="P106785" s="63"/>
      <c r="Q106785" s="63"/>
    </row>
    <row r="106786" spans="16:17">
      <c r="P106786" s="63"/>
      <c r="Q106786" s="63"/>
    </row>
    <row r="106787" spans="16:17">
      <c r="P106787" s="63"/>
      <c r="Q106787" s="63"/>
    </row>
    <row r="106788" spans="16:17">
      <c r="P106788" s="63"/>
      <c r="Q106788" s="63"/>
    </row>
    <row r="106789" spans="16:17">
      <c r="P106789" s="63"/>
      <c r="Q106789" s="63"/>
    </row>
    <row r="106790" spans="16:17">
      <c r="P106790" s="63"/>
      <c r="Q106790" s="63"/>
    </row>
    <row r="106791" spans="16:17">
      <c r="P106791" s="63"/>
      <c r="Q106791" s="63"/>
    </row>
    <row r="106792" spans="16:17">
      <c r="P106792" s="63"/>
      <c r="Q106792" s="63"/>
    </row>
    <row r="106793" spans="16:17">
      <c r="P106793" s="63"/>
      <c r="Q106793" s="63"/>
    </row>
    <row r="106794" spans="16:17">
      <c r="P106794" s="63"/>
      <c r="Q106794" s="63"/>
    </row>
    <row r="106795" spans="16:17">
      <c r="P106795" s="63"/>
      <c r="Q106795" s="63"/>
    </row>
    <row r="106796" spans="16:17">
      <c r="P106796" s="63"/>
      <c r="Q106796" s="63"/>
    </row>
    <row r="106797" spans="16:17">
      <c r="P106797" s="63"/>
      <c r="Q106797" s="63"/>
    </row>
    <row r="106798" spans="16:17">
      <c r="P106798" s="63"/>
      <c r="Q106798" s="63"/>
    </row>
    <row r="106799" spans="16:17">
      <c r="P106799" s="63"/>
      <c r="Q106799" s="63"/>
    </row>
    <row r="106800" spans="16:17">
      <c r="P106800" s="63"/>
      <c r="Q106800" s="63"/>
    </row>
    <row r="106801" spans="16:17">
      <c r="P106801" s="63"/>
      <c r="Q106801" s="63"/>
    </row>
    <row r="106802" spans="16:17">
      <c r="P106802" s="63"/>
      <c r="Q106802" s="63"/>
    </row>
    <row r="106803" spans="16:17">
      <c r="P106803" s="63"/>
      <c r="Q106803" s="63"/>
    </row>
    <row r="106804" spans="16:17">
      <c r="P106804" s="63"/>
      <c r="Q106804" s="63"/>
    </row>
    <row r="106805" spans="16:17">
      <c r="P106805" s="63"/>
      <c r="Q106805" s="63"/>
    </row>
    <row r="106806" spans="16:17">
      <c r="P106806" s="63"/>
      <c r="Q106806" s="63"/>
    </row>
    <row r="106807" spans="16:17">
      <c r="P106807" s="63"/>
      <c r="Q106807" s="63"/>
    </row>
    <row r="106808" spans="16:17">
      <c r="P106808" s="63"/>
      <c r="Q106808" s="63"/>
    </row>
    <row r="106809" spans="16:17">
      <c r="P106809" s="63"/>
      <c r="Q106809" s="63"/>
    </row>
    <row r="106810" spans="16:17">
      <c r="P106810" s="63"/>
      <c r="Q106810" s="63"/>
    </row>
    <row r="106811" spans="16:17">
      <c r="P106811" s="63"/>
      <c r="Q106811" s="63"/>
    </row>
    <row r="106812" spans="16:17">
      <c r="P106812" s="63"/>
      <c r="Q106812" s="63"/>
    </row>
    <row r="106813" spans="16:17">
      <c r="P106813" s="63"/>
      <c r="Q106813" s="63"/>
    </row>
    <row r="106814" spans="16:17">
      <c r="P106814" s="63"/>
      <c r="Q106814" s="63"/>
    </row>
    <row r="106815" spans="16:17">
      <c r="P106815" s="63"/>
      <c r="Q106815" s="63"/>
    </row>
    <row r="106816" spans="16:17">
      <c r="P106816" s="63"/>
      <c r="Q106816" s="63"/>
    </row>
    <row r="106817" spans="16:17">
      <c r="P106817" s="63"/>
      <c r="Q106817" s="63"/>
    </row>
    <row r="106818" spans="16:17">
      <c r="P106818" s="63"/>
      <c r="Q106818" s="63"/>
    </row>
    <row r="106819" spans="16:17">
      <c r="P106819" s="63"/>
      <c r="Q106819" s="63"/>
    </row>
    <row r="106820" spans="16:17">
      <c r="P106820" s="63"/>
      <c r="Q106820" s="63"/>
    </row>
    <row r="106821" spans="16:17">
      <c r="P106821" s="63"/>
      <c r="Q106821" s="63"/>
    </row>
    <row r="106822" spans="16:17">
      <c r="P106822" s="63"/>
      <c r="Q106822" s="63"/>
    </row>
    <row r="106823" spans="16:17">
      <c r="P106823" s="63"/>
      <c r="Q106823" s="63"/>
    </row>
    <row r="106824" spans="16:17">
      <c r="P106824" s="63"/>
      <c r="Q106824" s="63"/>
    </row>
    <row r="106825" spans="16:17">
      <c r="P106825" s="63"/>
      <c r="Q106825" s="63"/>
    </row>
    <row r="106826" spans="16:17">
      <c r="P106826" s="63"/>
      <c r="Q106826" s="63"/>
    </row>
    <row r="106827" spans="16:17">
      <c r="P106827" s="63"/>
      <c r="Q106827" s="63"/>
    </row>
    <row r="106828" spans="16:17">
      <c r="P106828" s="63"/>
      <c r="Q106828" s="63"/>
    </row>
    <row r="106829" spans="16:17">
      <c r="P106829" s="63"/>
      <c r="Q106829" s="63"/>
    </row>
    <row r="106830" spans="16:17">
      <c r="P106830" s="63"/>
      <c r="Q106830" s="63"/>
    </row>
    <row r="106831" spans="16:17">
      <c r="P106831" s="63"/>
      <c r="Q106831" s="63"/>
    </row>
    <row r="106832" spans="16:17">
      <c r="P106832" s="63"/>
      <c r="Q106832" s="63"/>
    </row>
    <row r="106833" spans="16:17">
      <c r="P106833" s="63"/>
      <c r="Q106833" s="63"/>
    </row>
    <row r="106834" spans="16:17">
      <c r="P106834" s="63"/>
      <c r="Q106834" s="63"/>
    </row>
    <row r="106835" spans="16:17">
      <c r="P106835" s="63"/>
      <c r="Q106835" s="63"/>
    </row>
    <row r="106836" spans="16:17">
      <c r="P106836" s="63"/>
      <c r="Q106836" s="63"/>
    </row>
    <row r="106837" spans="16:17">
      <c r="P106837" s="63"/>
      <c r="Q106837" s="63"/>
    </row>
    <row r="106838" spans="16:17">
      <c r="P106838" s="63"/>
      <c r="Q106838" s="63"/>
    </row>
    <row r="106839" spans="16:17">
      <c r="P106839" s="63"/>
      <c r="Q106839" s="63"/>
    </row>
    <row r="106840" spans="16:17">
      <c r="P106840" s="63"/>
      <c r="Q106840" s="63"/>
    </row>
    <row r="106841" spans="16:17">
      <c r="P106841" s="63"/>
      <c r="Q106841" s="63"/>
    </row>
    <row r="106842" spans="16:17">
      <c r="P106842" s="63"/>
      <c r="Q106842" s="63"/>
    </row>
    <row r="106843" spans="16:17">
      <c r="P106843" s="63"/>
      <c r="Q106843" s="63"/>
    </row>
    <row r="106844" spans="16:17">
      <c r="P106844" s="63"/>
      <c r="Q106844" s="63"/>
    </row>
    <row r="106845" spans="16:17">
      <c r="P106845" s="63"/>
      <c r="Q106845" s="63"/>
    </row>
    <row r="106846" spans="16:17">
      <c r="P106846" s="63"/>
      <c r="Q106846" s="63"/>
    </row>
    <row r="106847" spans="16:17">
      <c r="P106847" s="63"/>
      <c r="Q106847" s="63"/>
    </row>
    <row r="106848" spans="16:17">
      <c r="P106848" s="63"/>
      <c r="Q106848" s="63"/>
    </row>
    <row r="106849" spans="16:17">
      <c r="P106849" s="63"/>
      <c r="Q106849" s="63"/>
    </row>
    <row r="106850" spans="16:17">
      <c r="P106850" s="63"/>
      <c r="Q106850" s="63"/>
    </row>
    <row r="106851" spans="16:17">
      <c r="P106851" s="63"/>
      <c r="Q106851" s="63"/>
    </row>
    <row r="106852" spans="16:17">
      <c r="P106852" s="63"/>
      <c r="Q106852" s="63"/>
    </row>
    <row r="106853" spans="16:17">
      <c r="P106853" s="63"/>
      <c r="Q106853" s="63"/>
    </row>
    <row r="106854" spans="16:17">
      <c r="P106854" s="63"/>
      <c r="Q106854" s="63"/>
    </row>
    <row r="106855" spans="16:17">
      <c r="P106855" s="63"/>
      <c r="Q106855" s="63"/>
    </row>
    <row r="106856" spans="16:17">
      <c r="P106856" s="63"/>
      <c r="Q106856" s="63"/>
    </row>
    <row r="106857" spans="16:17">
      <c r="P106857" s="63"/>
      <c r="Q106857" s="63"/>
    </row>
    <row r="106858" spans="16:17">
      <c r="P106858" s="63"/>
      <c r="Q106858" s="63"/>
    </row>
    <row r="106859" spans="16:17">
      <c r="P106859" s="63"/>
      <c r="Q106859" s="63"/>
    </row>
    <row r="106860" spans="16:17">
      <c r="P106860" s="63"/>
      <c r="Q106860" s="63"/>
    </row>
    <row r="106861" spans="16:17">
      <c r="P106861" s="63"/>
      <c r="Q106861" s="63"/>
    </row>
    <row r="106862" spans="16:17">
      <c r="P106862" s="63"/>
      <c r="Q106862" s="63"/>
    </row>
    <row r="106863" spans="16:17">
      <c r="P106863" s="63"/>
      <c r="Q106863" s="63"/>
    </row>
    <row r="106864" spans="16:17">
      <c r="P106864" s="63"/>
      <c r="Q106864" s="63"/>
    </row>
    <row r="106865" spans="16:17">
      <c r="P106865" s="63"/>
      <c r="Q106865" s="63"/>
    </row>
    <row r="106866" spans="16:17">
      <c r="P106866" s="63"/>
      <c r="Q106866" s="63"/>
    </row>
    <row r="106867" spans="16:17">
      <c r="P106867" s="63"/>
      <c r="Q106867" s="63"/>
    </row>
    <row r="106868" spans="16:17">
      <c r="P106868" s="63"/>
      <c r="Q106868" s="63"/>
    </row>
    <row r="106869" spans="16:17">
      <c r="P106869" s="63"/>
      <c r="Q106869" s="63"/>
    </row>
    <row r="106870" spans="16:17">
      <c r="P106870" s="63"/>
      <c r="Q106870" s="63"/>
    </row>
    <row r="106871" spans="16:17">
      <c r="P106871" s="63"/>
      <c r="Q106871" s="63"/>
    </row>
    <row r="106872" spans="16:17">
      <c r="P106872" s="63"/>
      <c r="Q106872" s="63"/>
    </row>
    <row r="106873" spans="16:17">
      <c r="P106873" s="63"/>
      <c r="Q106873" s="63"/>
    </row>
    <row r="106874" spans="16:17">
      <c r="P106874" s="63"/>
      <c r="Q106874" s="63"/>
    </row>
    <row r="106875" spans="16:17">
      <c r="P106875" s="63"/>
      <c r="Q106875" s="63"/>
    </row>
    <row r="106876" spans="16:17">
      <c r="P106876" s="63"/>
      <c r="Q106876" s="63"/>
    </row>
    <row r="106877" spans="16:17">
      <c r="P106877" s="63"/>
      <c r="Q106877" s="63"/>
    </row>
    <row r="106878" spans="16:17">
      <c r="P106878" s="63"/>
      <c r="Q106878" s="63"/>
    </row>
    <row r="106879" spans="16:17">
      <c r="P106879" s="63"/>
      <c r="Q106879" s="63"/>
    </row>
    <row r="106880" spans="16:17">
      <c r="P106880" s="63"/>
      <c r="Q106880" s="63"/>
    </row>
    <row r="106881" spans="16:17">
      <c r="P106881" s="63"/>
      <c r="Q106881" s="63"/>
    </row>
    <row r="106882" spans="16:17">
      <c r="P106882" s="63"/>
      <c r="Q106882" s="63"/>
    </row>
    <row r="106883" spans="16:17">
      <c r="P106883" s="63"/>
      <c r="Q106883" s="63"/>
    </row>
    <row r="106884" spans="16:17">
      <c r="P106884" s="63"/>
      <c r="Q106884" s="63"/>
    </row>
    <row r="106885" spans="16:17">
      <c r="P106885" s="63"/>
      <c r="Q106885" s="63"/>
    </row>
    <row r="106886" spans="16:17">
      <c r="P106886" s="63"/>
      <c r="Q106886" s="63"/>
    </row>
    <row r="106887" spans="16:17">
      <c r="P106887" s="63"/>
      <c r="Q106887" s="63"/>
    </row>
    <row r="106888" spans="16:17">
      <c r="P106888" s="63"/>
      <c r="Q106888" s="63"/>
    </row>
    <row r="106889" spans="16:17">
      <c r="P106889" s="63"/>
      <c r="Q106889" s="63"/>
    </row>
    <row r="106890" spans="16:17">
      <c r="P106890" s="63"/>
      <c r="Q106890" s="63"/>
    </row>
    <row r="106891" spans="16:17">
      <c r="P106891" s="63"/>
      <c r="Q106891" s="63"/>
    </row>
    <row r="106892" spans="16:17">
      <c r="P106892" s="63"/>
      <c r="Q106892" s="63"/>
    </row>
    <row r="106893" spans="16:17">
      <c r="P106893" s="63"/>
      <c r="Q106893" s="63"/>
    </row>
    <row r="106894" spans="16:17">
      <c r="P106894" s="63"/>
      <c r="Q106894" s="63"/>
    </row>
    <row r="106895" spans="16:17">
      <c r="P106895" s="63"/>
      <c r="Q106895" s="63"/>
    </row>
    <row r="106896" spans="16:17">
      <c r="P106896" s="63"/>
      <c r="Q106896" s="63"/>
    </row>
    <row r="106897" spans="16:17">
      <c r="P106897" s="63"/>
      <c r="Q106897" s="63"/>
    </row>
    <row r="106898" spans="16:17">
      <c r="P106898" s="63"/>
      <c r="Q106898" s="63"/>
    </row>
    <row r="106899" spans="16:17">
      <c r="P106899" s="63"/>
      <c r="Q106899" s="63"/>
    </row>
    <row r="106900" spans="16:17">
      <c r="P106900" s="63"/>
      <c r="Q106900" s="63"/>
    </row>
    <row r="106901" spans="16:17">
      <c r="P106901" s="63"/>
      <c r="Q106901" s="63"/>
    </row>
    <row r="106902" spans="16:17">
      <c r="P106902" s="63"/>
      <c r="Q106902" s="63"/>
    </row>
    <row r="106903" spans="16:17">
      <c r="P106903" s="63"/>
      <c r="Q106903" s="63"/>
    </row>
    <row r="106904" spans="16:17">
      <c r="P106904" s="63"/>
      <c r="Q106904" s="63"/>
    </row>
    <row r="106905" spans="16:17">
      <c r="P106905" s="63"/>
      <c r="Q106905" s="63"/>
    </row>
    <row r="106906" spans="16:17">
      <c r="P106906" s="63"/>
      <c r="Q106906" s="63"/>
    </row>
    <row r="106907" spans="16:17">
      <c r="P106907" s="63"/>
      <c r="Q106907" s="63"/>
    </row>
    <row r="106908" spans="16:17">
      <c r="P106908" s="63"/>
      <c r="Q106908" s="63"/>
    </row>
    <row r="106909" spans="16:17">
      <c r="P106909" s="63"/>
      <c r="Q106909" s="63"/>
    </row>
    <row r="106910" spans="16:17">
      <c r="P106910" s="63"/>
      <c r="Q106910" s="63"/>
    </row>
    <row r="106911" spans="16:17">
      <c r="P106911" s="63"/>
      <c r="Q106911" s="63"/>
    </row>
    <row r="106912" spans="16:17">
      <c r="P106912" s="63"/>
      <c r="Q106912" s="63"/>
    </row>
    <row r="106913" spans="16:17">
      <c r="P106913" s="63"/>
      <c r="Q106913" s="63"/>
    </row>
    <row r="106914" spans="16:17">
      <c r="P106914" s="63"/>
      <c r="Q106914" s="63"/>
    </row>
    <row r="106915" spans="16:17">
      <c r="P106915" s="63"/>
      <c r="Q106915" s="63"/>
    </row>
    <row r="106916" spans="16:17">
      <c r="P106916" s="63"/>
      <c r="Q106916" s="63"/>
    </row>
    <row r="106917" spans="16:17">
      <c r="P106917" s="63"/>
      <c r="Q106917" s="63"/>
    </row>
    <row r="106918" spans="16:17">
      <c r="P106918" s="63"/>
      <c r="Q106918" s="63"/>
    </row>
    <row r="106919" spans="16:17">
      <c r="P106919" s="63"/>
      <c r="Q106919" s="63"/>
    </row>
    <row r="106920" spans="16:17">
      <c r="P106920" s="63"/>
      <c r="Q106920" s="63"/>
    </row>
    <row r="106921" spans="16:17">
      <c r="P106921" s="63"/>
      <c r="Q106921" s="63"/>
    </row>
    <row r="106922" spans="16:17">
      <c r="P106922" s="63"/>
      <c r="Q106922" s="63"/>
    </row>
    <row r="106923" spans="16:17">
      <c r="P106923" s="63"/>
      <c r="Q106923" s="63"/>
    </row>
    <row r="106924" spans="16:17">
      <c r="P106924" s="63"/>
      <c r="Q106924" s="63"/>
    </row>
    <row r="106925" spans="16:17">
      <c r="P106925" s="63"/>
      <c r="Q106925" s="63"/>
    </row>
    <row r="106926" spans="16:17">
      <c r="P106926" s="63"/>
      <c r="Q106926" s="63"/>
    </row>
    <row r="106927" spans="16:17">
      <c r="P106927" s="63"/>
      <c r="Q106927" s="63"/>
    </row>
    <row r="106928" spans="16:17">
      <c r="P106928" s="63"/>
      <c r="Q106928" s="63"/>
    </row>
    <row r="106929" spans="16:17">
      <c r="P106929" s="63"/>
      <c r="Q106929" s="63"/>
    </row>
    <row r="106930" spans="16:17">
      <c r="P106930" s="63"/>
      <c r="Q106930" s="63"/>
    </row>
    <row r="106931" spans="16:17">
      <c r="P106931" s="63"/>
      <c r="Q106931" s="63"/>
    </row>
    <row r="106932" spans="16:17">
      <c r="P106932" s="63"/>
      <c r="Q106932" s="63"/>
    </row>
    <row r="106933" spans="16:17">
      <c r="P106933" s="63"/>
      <c r="Q106933" s="63"/>
    </row>
    <row r="106934" spans="16:17">
      <c r="P106934" s="63"/>
      <c r="Q106934" s="63"/>
    </row>
    <row r="106935" spans="16:17">
      <c r="P106935" s="63"/>
      <c r="Q106935" s="63"/>
    </row>
    <row r="106936" spans="16:17">
      <c r="P106936" s="63"/>
      <c r="Q106936" s="63"/>
    </row>
    <row r="106937" spans="16:17">
      <c r="P106937" s="63"/>
      <c r="Q106937" s="63"/>
    </row>
    <row r="106938" spans="16:17">
      <c r="P106938" s="63"/>
      <c r="Q106938" s="63"/>
    </row>
    <row r="106939" spans="16:17">
      <c r="P106939" s="63"/>
      <c r="Q106939" s="63"/>
    </row>
    <row r="106940" spans="16:17">
      <c r="P106940" s="63"/>
      <c r="Q106940" s="63"/>
    </row>
    <row r="106941" spans="16:17">
      <c r="P106941" s="63"/>
      <c r="Q106941" s="63"/>
    </row>
    <row r="106942" spans="16:17">
      <c r="P106942" s="63"/>
      <c r="Q106942" s="63"/>
    </row>
    <row r="106943" spans="16:17">
      <c r="P106943" s="63"/>
      <c r="Q106943" s="63"/>
    </row>
    <row r="106944" spans="16:17">
      <c r="P106944" s="63"/>
      <c r="Q106944" s="63"/>
    </row>
    <row r="106945" spans="16:17">
      <c r="P106945" s="63"/>
      <c r="Q106945" s="63"/>
    </row>
    <row r="106946" spans="16:17">
      <c r="P106946" s="63"/>
      <c r="Q106946" s="63"/>
    </row>
    <row r="106947" spans="16:17">
      <c r="P106947" s="63"/>
      <c r="Q106947" s="63"/>
    </row>
    <row r="106948" spans="16:17">
      <c r="P106948" s="63"/>
      <c r="Q106948" s="63"/>
    </row>
    <row r="106949" spans="16:17">
      <c r="P106949" s="63"/>
      <c r="Q106949" s="63"/>
    </row>
    <row r="106950" spans="16:17">
      <c r="P106950" s="63"/>
      <c r="Q106950" s="63"/>
    </row>
    <row r="106951" spans="16:17">
      <c r="P106951" s="63"/>
      <c r="Q106951" s="63"/>
    </row>
    <row r="106952" spans="16:17">
      <c r="P106952" s="63"/>
      <c r="Q106952" s="63"/>
    </row>
    <row r="106953" spans="16:17">
      <c r="P106953" s="63"/>
      <c r="Q106953" s="63"/>
    </row>
    <row r="106954" spans="16:17">
      <c r="P106954" s="63"/>
      <c r="Q106954" s="63"/>
    </row>
    <row r="106955" spans="16:17">
      <c r="P106955" s="63"/>
      <c r="Q106955" s="63"/>
    </row>
    <row r="106956" spans="16:17">
      <c r="P106956" s="63"/>
      <c r="Q106956" s="63"/>
    </row>
    <row r="106957" spans="16:17">
      <c r="P106957" s="63"/>
      <c r="Q106957" s="63"/>
    </row>
    <row r="106958" spans="16:17">
      <c r="P106958" s="63"/>
      <c r="Q106958" s="63"/>
    </row>
    <row r="106959" spans="16:17">
      <c r="P106959" s="63"/>
      <c r="Q106959" s="63"/>
    </row>
    <row r="106960" spans="16:17">
      <c r="P106960" s="63"/>
      <c r="Q106960" s="63"/>
    </row>
    <row r="106961" spans="16:17">
      <c r="P106961" s="63"/>
      <c r="Q106961" s="63"/>
    </row>
    <row r="106962" spans="16:17">
      <c r="P106962" s="63"/>
      <c r="Q106962" s="63"/>
    </row>
    <row r="106963" spans="16:17">
      <c r="P106963" s="63"/>
      <c r="Q106963" s="63"/>
    </row>
    <row r="106964" spans="16:17">
      <c r="P106964" s="63"/>
      <c r="Q106964" s="63"/>
    </row>
    <row r="106965" spans="16:17">
      <c r="P106965" s="63"/>
      <c r="Q106965" s="63"/>
    </row>
    <row r="106966" spans="16:17">
      <c r="P106966" s="63"/>
      <c r="Q106966" s="63"/>
    </row>
    <row r="106967" spans="16:17">
      <c r="P106967" s="63"/>
      <c r="Q106967" s="63"/>
    </row>
    <row r="106968" spans="16:17">
      <c r="P106968" s="63"/>
      <c r="Q106968" s="63"/>
    </row>
    <row r="106969" spans="16:17">
      <c r="P106969" s="63"/>
      <c r="Q106969" s="63"/>
    </row>
    <row r="106970" spans="16:17">
      <c r="P106970" s="63"/>
      <c r="Q106970" s="63"/>
    </row>
    <row r="106971" spans="16:17">
      <c r="P106971" s="63"/>
      <c r="Q106971" s="63"/>
    </row>
    <row r="106972" spans="16:17">
      <c r="P106972" s="63"/>
      <c r="Q106972" s="63"/>
    </row>
    <row r="106973" spans="16:17">
      <c r="P106973" s="63"/>
      <c r="Q106973" s="63"/>
    </row>
    <row r="106974" spans="16:17">
      <c r="P106974" s="63"/>
      <c r="Q106974" s="63"/>
    </row>
    <row r="106975" spans="16:17">
      <c r="P106975" s="63"/>
      <c r="Q106975" s="63"/>
    </row>
    <row r="106976" spans="16:17">
      <c r="P106976" s="63"/>
      <c r="Q106976" s="63"/>
    </row>
    <row r="106977" spans="16:17">
      <c r="P106977" s="63"/>
      <c r="Q106977" s="63"/>
    </row>
    <row r="106978" spans="16:17">
      <c r="P106978" s="63"/>
      <c r="Q106978" s="63"/>
    </row>
    <row r="106979" spans="16:17">
      <c r="P106979" s="63"/>
      <c r="Q106979" s="63"/>
    </row>
    <row r="106980" spans="16:17">
      <c r="P106980" s="63"/>
      <c r="Q106980" s="63"/>
    </row>
    <row r="106981" spans="16:17">
      <c r="P106981" s="63"/>
      <c r="Q106981" s="63"/>
    </row>
    <row r="106982" spans="16:17">
      <c r="P106982" s="63"/>
      <c r="Q106982" s="63"/>
    </row>
    <row r="106983" spans="16:17">
      <c r="P106983" s="63"/>
      <c r="Q106983" s="63"/>
    </row>
    <row r="106984" spans="16:17">
      <c r="P106984" s="63"/>
      <c r="Q106984" s="63"/>
    </row>
    <row r="106985" spans="16:17">
      <c r="P106985" s="63"/>
      <c r="Q106985" s="63"/>
    </row>
    <row r="106986" spans="16:17">
      <c r="P106986" s="63"/>
      <c r="Q106986" s="63"/>
    </row>
    <row r="106987" spans="16:17">
      <c r="P106987" s="63"/>
      <c r="Q106987" s="63"/>
    </row>
    <row r="106988" spans="16:17">
      <c r="P106988" s="63"/>
      <c r="Q106988" s="63"/>
    </row>
    <row r="106989" spans="16:17">
      <c r="P106989" s="63"/>
      <c r="Q106989" s="63"/>
    </row>
    <row r="106990" spans="16:17">
      <c r="P106990" s="63"/>
      <c r="Q106990" s="63"/>
    </row>
    <row r="106991" spans="16:17">
      <c r="P106991" s="63"/>
      <c r="Q106991" s="63"/>
    </row>
    <row r="106992" spans="16:17">
      <c r="P106992" s="63"/>
      <c r="Q106992" s="63"/>
    </row>
    <row r="106993" spans="16:17">
      <c r="P106993" s="63"/>
      <c r="Q106993" s="63"/>
    </row>
    <row r="106994" spans="16:17">
      <c r="P106994" s="63"/>
      <c r="Q106994" s="63"/>
    </row>
    <row r="106995" spans="16:17">
      <c r="P106995" s="63"/>
      <c r="Q106995" s="63"/>
    </row>
    <row r="106996" spans="16:17">
      <c r="P106996" s="63"/>
      <c r="Q106996" s="63"/>
    </row>
    <row r="106997" spans="16:17">
      <c r="P106997" s="63"/>
      <c r="Q106997" s="63"/>
    </row>
    <row r="106998" spans="16:17">
      <c r="P106998" s="63"/>
      <c r="Q106998" s="63"/>
    </row>
    <row r="106999" spans="16:17">
      <c r="P106999" s="63"/>
      <c r="Q106999" s="63"/>
    </row>
    <row r="107000" spans="16:17">
      <c r="P107000" s="63"/>
      <c r="Q107000" s="63"/>
    </row>
    <row r="107001" spans="16:17">
      <c r="P107001" s="63"/>
      <c r="Q107001" s="63"/>
    </row>
    <row r="107002" spans="16:17">
      <c r="P107002" s="63"/>
      <c r="Q107002" s="63"/>
    </row>
    <row r="107003" spans="16:17">
      <c r="P107003" s="63"/>
      <c r="Q107003" s="63"/>
    </row>
    <row r="107004" spans="16:17">
      <c r="P107004" s="63"/>
      <c r="Q107004" s="63"/>
    </row>
    <row r="107005" spans="16:17">
      <c r="P107005" s="63"/>
      <c r="Q107005" s="63"/>
    </row>
    <row r="107006" spans="16:17">
      <c r="P107006" s="63"/>
      <c r="Q107006" s="63"/>
    </row>
    <row r="107007" spans="16:17">
      <c r="P107007" s="63"/>
      <c r="Q107007" s="63"/>
    </row>
    <row r="107008" spans="16:17">
      <c r="P107008" s="63"/>
      <c r="Q107008" s="63"/>
    </row>
    <row r="107009" spans="16:17">
      <c r="P107009" s="63"/>
      <c r="Q107009" s="63"/>
    </row>
    <row r="107010" spans="16:17">
      <c r="P107010" s="63"/>
      <c r="Q107010" s="63"/>
    </row>
    <row r="107011" spans="16:17">
      <c r="P107011" s="63"/>
      <c r="Q107011" s="63"/>
    </row>
    <row r="107012" spans="16:17">
      <c r="P107012" s="63"/>
      <c r="Q107012" s="63"/>
    </row>
    <row r="107013" spans="16:17">
      <c r="P107013" s="63"/>
      <c r="Q107013" s="63"/>
    </row>
    <row r="107014" spans="16:17">
      <c r="P107014" s="63"/>
      <c r="Q107014" s="63"/>
    </row>
    <row r="107015" spans="16:17">
      <c r="P107015" s="63"/>
      <c r="Q107015" s="63"/>
    </row>
    <row r="107016" spans="16:17">
      <c r="P107016" s="63"/>
      <c r="Q107016" s="63"/>
    </row>
    <row r="107017" spans="16:17">
      <c r="P107017" s="63"/>
      <c r="Q107017" s="63"/>
    </row>
    <row r="107018" spans="16:17">
      <c r="P107018" s="63"/>
      <c r="Q107018" s="63"/>
    </row>
    <row r="107019" spans="16:17">
      <c r="P107019" s="63"/>
      <c r="Q107019" s="63"/>
    </row>
    <row r="107020" spans="16:17">
      <c r="P107020" s="63"/>
      <c r="Q107020" s="63"/>
    </row>
    <row r="107021" spans="16:17">
      <c r="P107021" s="63"/>
      <c r="Q107021" s="63"/>
    </row>
    <row r="107022" spans="16:17">
      <c r="P107022" s="63"/>
      <c r="Q107022" s="63"/>
    </row>
    <row r="107023" spans="16:17">
      <c r="P107023" s="63"/>
      <c r="Q107023" s="63"/>
    </row>
    <row r="107024" spans="16:17">
      <c r="P107024" s="63"/>
      <c r="Q107024" s="63"/>
    </row>
    <row r="107025" spans="16:17">
      <c r="P107025" s="63"/>
      <c r="Q107025" s="63"/>
    </row>
    <row r="107026" spans="16:17">
      <c r="P107026" s="63"/>
      <c r="Q107026" s="63"/>
    </row>
    <row r="107027" spans="16:17">
      <c r="P107027" s="63"/>
      <c r="Q107027" s="63"/>
    </row>
    <row r="107028" spans="16:17">
      <c r="P107028" s="63"/>
      <c r="Q107028" s="63"/>
    </row>
    <row r="107029" spans="16:17">
      <c r="P107029" s="63"/>
      <c r="Q107029" s="63"/>
    </row>
    <row r="107030" spans="16:17">
      <c r="P107030" s="63"/>
      <c r="Q107030" s="63"/>
    </row>
    <row r="107031" spans="16:17">
      <c r="P107031" s="63"/>
      <c r="Q107031" s="63"/>
    </row>
    <row r="107032" spans="16:17">
      <c r="P107032" s="63"/>
      <c r="Q107032" s="63"/>
    </row>
    <row r="107033" spans="16:17">
      <c r="P107033" s="63"/>
      <c r="Q107033" s="63"/>
    </row>
    <row r="107034" spans="16:17">
      <c r="P107034" s="63"/>
      <c r="Q107034" s="63"/>
    </row>
    <row r="107035" spans="16:17">
      <c r="P107035" s="63"/>
      <c r="Q107035" s="63"/>
    </row>
    <row r="107036" spans="16:17">
      <c r="P107036" s="63"/>
      <c r="Q107036" s="63"/>
    </row>
    <row r="107037" spans="16:17">
      <c r="P107037" s="63"/>
      <c r="Q107037" s="63"/>
    </row>
    <row r="107038" spans="16:17">
      <c r="P107038" s="63"/>
      <c r="Q107038" s="63"/>
    </row>
    <row r="107039" spans="16:17">
      <c r="P107039" s="63"/>
      <c r="Q107039" s="63"/>
    </row>
    <row r="107040" spans="16:17">
      <c r="P107040" s="63"/>
      <c r="Q107040" s="63"/>
    </row>
    <row r="107041" spans="16:17">
      <c r="P107041" s="63"/>
      <c r="Q107041" s="63"/>
    </row>
    <row r="107042" spans="16:17">
      <c r="P107042" s="63"/>
      <c r="Q107042" s="63"/>
    </row>
    <row r="107043" spans="16:17">
      <c r="P107043" s="63"/>
      <c r="Q107043" s="63"/>
    </row>
    <row r="107044" spans="16:17">
      <c r="P107044" s="63"/>
      <c r="Q107044" s="63"/>
    </row>
    <row r="107045" spans="16:17">
      <c r="P107045" s="63"/>
      <c r="Q107045" s="63"/>
    </row>
    <row r="107046" spans="16:17">
      <c r="P107046" s="63"/>
      <c r="Q107046" s="63"/>
    </row>
    <row r="107047" spans="16:17">
      <c r="P107047" s="63"/>
      <c r="Q107047" s="63"/>
    </row>
    <row r="107048" spans="16:17">
      <c r="P107048" s="63"/>
      <c r="Q107048" s="63"/>
    </row>
    <row r="107049" spans="16:17">
      <c r="P107049" s="63"/>
      <c r="Q107049" s="63"/>
    </row>
    <row r="107050" spans="16:17">
      <c r="P107050" s="63"/>
      <c r="Q107050" s="63"/>
    </row>
    <row r="107051" spans="16:17">
      <c r="P107051" s="63"/>
      <c r="Q107051" s="63"/>
    </row>
    <row r="107052" spans="16:17">
      <c r="P107052" s="63"/>
      <c r="Q107052" s="63"/>
    </row>
    <row r="107053" spans="16:17">
      <c r="P107053" s="63"/>
      <c r="Q107053" s="63"/>
    </row>
    <row r="107054" spans="16:17">
      <c r="P107054" s="63"/>
      <c r="Q107054" s="63"/>
    </row>
    <row r="107055" spans="16:17">
      <c r="P107055" s="63"/>
      <c r="Q107055" s="63"/>
    </row>
    <row r="107056" spans="16:17">
      <c r="P107056" s="63"/>
      <c r="Q107056" s="63"/>
    </row>
    <row r="107057" spans="16:17">
      <c r="P107057" s="63"/>
      <c r="Q107057" s="63"/>
    </row>
    <row r="107058" spans="16:17">
      <c r="P107058" s="63"/>
      <c r="Q107058" s="63"/>
    </row>
    <row r="107059" spans="16:17">
      <c r="P107059" s="63"/>
      <c r="Q107059" s="63"/>
    </row>
    <row r="107060" spans="16:17">
      <c r="P107060" s="63"/>
      <c r="Q107060" s="63"/>
    </row>
    <row r="107061" spans="16:17">
      <c r="P107061" s="63"/>
      <c r="Q107061" s="63"/>
    </row>
    <row r="107062" spans="16:17">
      <c r="P107062" s="63"/>
      <c r="Q107062" s="63"/>
    </row>
    <row r="107063" spans="16:17">
      <c r="P107063" s="63"/>
      <c r="Q107063" s="63"/>
    </row>
    <row r="107064" spans="16:17">
      <c r="P107064" s="63"/>
      <c r="Q107064" s="63"/>
    </row>
    <row r="107065" spans="16:17">
      <c r="P107065" s="63"/>
      <c r="Q107065" s="63"/>
    </row>
    <row r="107066" spans="16:17">
      <c r="P107066" s="63"/>
      <c r="Q107066" s="63"/>
    </row>
    <row r="107067" spans="16:17">
      <c r="P107067" s="63"/>
      <c r="Q107067" s="63"/>
    </row>
    <row r="107068" spans="16:17">
      <c r="P107068" s="63"/>
      <c r="Q107068" s="63"/>
    </row>
    <row r="107069" spans="16:17">
      <c r="P107069" s="63"/>
      <c r="Q107069" s="63"/>
    </row>
    <row r="107070" spans="16:17">
      <c r="P107070" s="63"/>
      <c r="Q107070" s="63"/>
    </row>
    <row r="107071" spans="16:17">
      <c r="P107071" s="63"/>
      <c r="Q107071" s="63"/>
    </row>
    <row r="107072" spans="16:17">
      <c r="P107072" s="63"/>
      <c r="Q107072" s="63"/>
    </row>
    <row r="107073" spans="16:17">
      <c r="P107073" s="63"/>
      <c r="Q107073" s="63"/>
    </row>
    <row r="107074" spans="16:17">
      <c r="P107074" s="63"/>
      <c r="Q107074" s="63"/>
    </row>
    <row r="107075" spans="16:17">
      <c r="P107075" s="63"/>
      <c r="Q107075" s="63"/>
    </row>
    <row r="107076" spans="16:17">
      <c r="P107076" s="63"/>
      <c r="Q107076" s="63"/>
    </row>
    <row r="107077" spans="16:17">
      <c r="P107077" s="63"/>
      <c r="Q107077" s="63"/>
    </row>
    <row r="107078" spans="16:17">
      <c r="P107078" s="63"/>
      <c r="Q107078" s="63"/>
    </row>
    <row r="107079" spans="16:17">
      <c r="P107079" s="63"/>
      <c r="Q107079" s="63"/>
    </row>
    <row r="107080" spans="16:17">
      <c r="P107080" s="63"/>
      <c r="Q107080" s="63"/>
    </row>
    <row r="107081" spans="16:17">
      <c r="P107081" s="63"/>
      <c r="Q107081" s="63"/>
    </row>
    <row r="107082" spans="16:17">
      <c r="P107082" s="63"/>
      <c r="Q107082" s="63"/>
    </row>
    <row r="107083" spans="16:17">
      <c r="P107083" s="63"/>
      <c r="Q107083" s="63"/>
    </row>
    <row r="107084" spans="16:17">
      <c r="P107084" s="63"/>
      <c r="Q107084" s="63"/>
    </row>
    <row r="107085" spans="16:17">
      <c r="P107085" s="63"/>
      <c r="Q107085" s="63"/>
    </row>
    <row r="107086" spans="16:17">
      <c r="P107086" s="63"/>
      <c r="Q107086" s="63"/>
    </row>
    <row r="107087" spans="16:17">
      <c r="P107087" s="63"/>
      <c r="Q107087" s="63"/>
    </row>
    <row r="107088" spans="16:17">
      <c r="P107088" s="63"/>
      <c r="Q107088" s="63"/>
    </row>
    <row r="107089" spans="16:17">
      <c r="P107089" s="63"/>
      <c r="Q107089" s="63"/>
    </row>
    <row r="107090" spans="16:17">
      <c r="P107090" s="63"/>
      <c r="Q107090" s="63"/>
    </row>
    <row r="107091" spans="16:17">
      <c r="P107091" s="63"/>
      <c r="Q107091" s="63"/>
    </row>
    <row r="107092" spans="16:17">
      <c r="P107092" s="63"/>
      <c r="Q107092" s="63"/>
    </row>
    <row r="107093" spans="16:17">
      <c r="P107093" s="63"/>
      <c r="Q107093" s="63"/>
    </row>
    <row r="107094" spans="16:17">
      <c r="P107094" s="63"/>
      <c r="Q107094" s="63"/>
    </row>
    <row r="107095" spans="16:17">
      <c r="P107095" s="63"/>
      <c r="Q107095" s="63"/>
    </row>
    <row r="107096" spans="16:17">
      <c r="P107096" s="63"/>
      <c r="Q107096" s="63"/>
    </row>
    <row r="107097" spans="16:17">
      <c r="P107097" s="63"/>
      <c r="Q107097" s="63"/>
    </row>
    <row r="107098" spans="16:17">
      <c r="P107098" s="63"/>
      <c r="Q107098" s="63"/>
    </row>
    <row r="107099" spans="16:17">
      <c r="P107099" s="63"/>
      <c r="Q107099" s="63"/>
    </row>
    <row r="107100" spans="16:17">
      <c r="P107100" s="63"/>
      <c r="Q107100" s="63"/>
    </row>
    <row r="107101" spans="16:17">
      <c r="P107101" s="63"/>
      <c r="Q107101" s="63"/>
    </row>
    <row r="107102" spans="16:17">
      <c r="P107102" s="63"/>
      <c r="Q107102" s="63"/>
    </row>
    <row r="107103" spans="16:17">
      <c r="P107103" s="63"/>
      <c r="Q107103" s="63"/>
    </row>
    <row r="107104" spans="16:17">
      <c r="P107104" s="63"/>
      <c r="Q107104" s="63"/>
    </row>
    <row r="107105" spans="16:17">
      <c r="P107105" s="63"/>
      <c r="Q107105" s="63"/>
    </row>
    <row r="107106" spans="16:17">
      <c r="P107106" s="63"/>
      <c r="Q107106" s="63"/>
    </row>
    <row r="107107" spans="16:17">
      <c r="P107107" s="63"/>
      <c r="Q107107" s="63"/>
    </row>
    <row r="107108" spans="16:17">
      <c r="P107108" s="63"/>
      <c r="Q107108" s="63"/>
    </row>
    <row r="107109" spans="16:17">
      <c r="P107109" s="63"/>
      <c r="Q107109" s="63"/>
    </row>
    <row r="107110" spans="16:17">
      <c r="P107110" s="63"/>
      <c r="Q107110" s="63"/>
    </row>
    <row r="107111" spans="16:17">
      <c r="P107111" s="63"/>
      <c r="Q107111" s="63"/>
    </row>
    <row r="107112" spans="16:17">
      <c r="P107112" s="63"/>
      <c r="Q107112" s="63"/>
    </row>
    <row r="107113" spans="16:17">
      <c r="P107113" s="63"/>
      <c r="Q107113" s="63"/>
    </row>
    <row r="107114" spans="16:17">
      <c r="P107114" s="63"/>
      <c r="Q107114" s="63"/>
    </row>
    <row r="107115" spans="16:17">
      <c r="P107115" s="63"/>
      <c r="Q107115" s="63"/>
    </row>
    <row r="107116" spans="16:17">
      <c r="P107116" s="63"/>
      <c r="Q107116" s="63"/>
    </row>
    <row r="107117" spans="16:17">
      <c r="P107117" s="63"/>
      <c r="Q107117" s="63"/>
    </row>
    <row r="107118" spans="16:17">
      <c r="P107118" s="63"/>
      <c r="Q107118" s="63"/>
    </row>
    <row r="107119" spans="16:17">
      <c r="P107119" s="63"/>
      <c r="Q107119" s="63"/>
    </row>
    <row r="107120" spans="16:17">
      <c r="P107120" s="63"/>
      <c r="Q107120" s="63"/>
    </row>
    <row r="107121" spans="16:17">
      <c r="P107121" s="63"/>
      <c r="Q107121" s="63"/>
    </row>
    <row r="107122" spans="16:17">
      <c r="P107122" s="63"/>
      <c r="Q107122" s="63"/>
    </row>
    <row r="107123" spans="16:17">
      <c r="P107123" s="63"/>
      <c r="Q107123" s="63"/>
    </row>
    <row r="107124" spans="16:17">
      <c r="P107124" s="63"/>
      <c r="Q107124" s="63"/>
    </row>
    <row r="107125" spans="16:17">
      <c r="P107125" s="63"/>
      <c r="Q107125" s="63"/>
    </row>
    <row r="107126" spans="16:17">
      <c r="P107126" s="63"/>
      <c r="Q107126" s="63"/>
    </row>
    <row r="107127" spans="16:17">
      <c r="P107127" s="63"/>
      <c r="Q107127" s="63"/>
    </row>
    <row r="107128" spans="16:17">
      <c r="P107128" s="63"/>
      <c r="Q107128" s="63"/>
    </row>
    <row r="107129" spans="16:17">
      <c r="P107129" s="63"/>
      <c r="Q107129" s="63"/>
    </row>
    <row r="107130" spans="16:17">
      <c r="P107130" s="63"/>
      <c r="Q107130" s="63"/>
    </row>
    <row r="107131" spans="16:17">
      <c r="P107131" s="63"/>
      <c r="Q107131" s="63"/>
    </row>
    <row r="107132" spans="16:17">
      <c r="P107132" s="63"/>
      <c r="Q107132" s="63"/>
    </row>
    <row r="107133" spans="16:17">
      <c r="P107133" s="63"/>
      <c r="Q107133" s="63"/>
    </row>
    <row r="107134" spans="16:17">
      <c r="P107134" s="63"/>
      <c r="Q107134" s="63"/>
    </row>
    <row r="107135" spans="16:17">
      <c r="P107135" s="63"/>
      <c r="Q107135" s="63"/>
    </row>
    <row r="107136" spans="16:17">
      <c r="P107136" s="63"/>
      <c r="Q107136" s="63"/>
    </row>
    <row r="107137" spans="16:17">
      <c r="P107137" s="63"/>
      <c r="Q107137" s="63"/>
    </row>
    <row r="107138" spans="16:17">
      <c r="P107138" s="63"/>
      <c r="Q107138" s="63"/>
    </row>
    <row r="107139" spans="16:17">
      <c r="P107139" s="63"/>
      <c r="Q107139" s="63"/>
    </row>
    <row r="107140" spans="16:17">
      <c r="P107140" s="63"/>
      <c r="Q107140" s="63"/>
    </row>
    <row r="107141" spans="16:17">
      <c r="P107141" s="63"/>
      <c r="Q107141" s="63"/>
    </row>
    <row r="107142" spans="16:17">
      <c r="P107142" s="63"/>
      <c r="Q107142" s="63"/>
    </row>
    <row r="107143" spans="16:17">
      <c r="P107143" s="63"/>
      <c r="Q107143" s="63"/>
    </row>
    <row r="107144" spans="16:17">
      <c r="P107144" s="63"/>
      <c r="Q107144" s="63"/>
    </row>
    <row r="107145" spans="16:17">
      <c r="P107145" s="63"/>
      <c r="Q107145" s="63"/>
    </row>
    <row r="107146" spans="16:17">
      <c r="P107146" s="63"/>
      <c r="Q107146" s="63"/>
    </row>
    <row r="107147" spans="16:17">
      <c r="P107147" s="63"/>
      <c r="Q107147" s="63"/>
    </row>
    <row r="107148" spans="16:17">
      <c r="P107148" s="63"/>
      <c r="Q107148" s="63"/>
    </row>
    <row r="107149" spans="16:17">
      <c r="P107149" s="63"/>
      <c r="Q107149" s="63"/>
    </row>
    <row r="107150" spans="16:17">
      <c r="P107150" s="63"/>
      <c r="Q107150" s="63"/>
    </row>
    <row r="107151" spans="16:17">
      <c r="P107151" s="63"/>
      <c r="Q107151" s="63"/>
    </row>
    <row r="107152" spans="16:17">
      <c r="P107152" s="63"/>
      <c r="Q107152" s="63"/>
    </row>
    <row r="107153" spans="16:17">
      <c r="P107153" s="63"/>
      <c r="Q107153" s="63"/>
    </row>
    <row r="107154" spans="16:17">
      <c r="P107154" s="63"/>
      <c r="Q107154" s="63"/>
    </row>
    <row r="107155" spans="16:17">
      <c r="P107155" s="63"/>
      <c r="Q107155" s="63"/>
    </row>
    <row r="107156" spans="16:17">
      <c r="P107156" s="63"/>
      <c r="Q107156" s="63"/>
    </row>
    <row r="107157" spans="16:17">
      <c r="P107157" s="63"/>
      <c r="Q107157" s="63"/>
    </row>
    <row r="107158" spans="16:17">
      <c r="P107158" s="63"/>
      <c r="Q107158" s="63"/>
    </row>
    <row r="107159" spans="16:17">
      <c r="P107159" s="63"/>
      <c r="Q107159" s="63"/>
    </row>
    <row r="107160" spans="16:17">
      <c r="P107160" s="63"/>
      <c r="Q107160" s="63"/>
    </row>
    <row r="107161" spans="16:17">
      <c r="P107161" s="63"/>
      <c r="Q107161" s="63"/>
    </row>
    <row r="107162" spans="16:17">
      <c r="P107162" s="63"/>
      <c r="Q107162" s="63"/>
    </row>
    <row r="107163" spans="16:17">
      <c r="P107163" s="63"/>
      <c r="Q107163" s="63"/>
    </row>
    <row r="107164" spans="16:17">
      <c r="P107164" s="63"/>
      <c r="Q107164" s="63"/>
    </row>
    <row r="107165" spans="16:17">
      <c r="P107165" s="63"/>
      <c r="Q107165" s="63"/>
    </row>
    <row r="107166" spans="16:17">
      <c r="P107166" s="63"/>
      <c r="Q107166" s="63"/>
    </row>
    <row r="107167" spans="16:17">
      <c r="P107167" s="63"/>
      <c r="Q107167" s="63"/>
    </row>
    <row r="107168" spans="16:17">
      <c r="P107168" s="63"/>
      <c r="Q107168" s="63"/>
    </row>
    <row r="107169" spans="16:17">
      <c r="P107169" s="63"/>
      <c r="Q107169" s="63"/>
    </row>
    <row r="107170" spans="16:17">
      <c r="P107170" s="63"/>
      <c r="Q107170" s="63"/>
    </row>
    <row r="107171" spans="16:17">
      <c r="P107171" s="63"/>
      <c r="Q107171" s="63"/>
    </row>
    <row r="107172" spans="16:17">
      <c r="P107172" s="63"/>
      <c r="Q107172" s="63"/>
    </row>
    <row r="107173" spans="16:17">
      <c r="P107173" s="63"/>
      <c r="Q107173" s="63"/>
    </row>
    <row r="107174" spans="16:17">
      <c r="P107174" s="63"/>
      <c r="Q107174" s="63"/>
    </row>
    <row r="107175" spans="16:17">
      <c r="P107175" s="63"/>
      <c r="Q107175" s="63"/>
    </row>
    <row r="107176" spans="16:17">
      <c r="P107176" s="63"/>
      <c r="Q107176" s="63"/>
    </row>
    <row r="107177" spans="16:17">
      <c r="P107177" s="63"/>
      <c r="Q107177" s="63"/>
    </row>
    <row r="107178" spans="16:17">
      <c r="P107178" s="63"/>
      <c r="Q107178" s="63"/>
    </row>
    <row r="107179" spans="16:17">
      <c r="P107179" s="63"/>
      <c r="Q107179" s="63"/>
    </row>
    <row r="107180" spans="16:17">
      <c r="P107180" s="63"/>
      <c r="Q107180" s="63"/>
    </row>
    <row r="107181" spans="16:17">
      <c r="P107181" s="63"/>
      <c r="Q107181" s="63"/>
    </row>
    <row r="107182" spans="16:17">
      <c r="P107182" s="63"/>
      <c r="Q107182" s="63"/>
    </row>
    <row r="107183" spans="16:17">
      <c r="P107183" s="63"/>
      <c r="Q107183" s="63"/>
    </row>
    <row r="107184" spans="16:17">
      <c r="P107184" s="63"/>
      <c r="Q107184" s="63"/>
    </row>
    <row r="107185" spans="16:17">
      <c r="P107185" s="63"/>
      <c r="Q107185" s="63"/>
    </row>
    <row r="107186" spans="16:17">
      <c r="P107186" s="63"/>
      <c r="Q107186" s="63"/>
    </row>
    <row r="107187" spans="16:17">
      <c r="P107187" s="63"/>
      <c r="Q107187" s="63"/>
    </row>
    <row r="107188" spans="16:17">
      <c r="P107188" s="63"/>
      <c r="Q107188" s="63"/>
    </row>
    <row r="107189" spans="16:17">
      <c r="P107189" s="63"/>
      <c r="Q107189" s="63"/>
    </row>
    <row r="107190" spans="16:17">
      <c r="P107190" s="63"/>
      <c r="Q107190" s="63"/>
    </row>
    <row r="107191" spans="16:17">
      <c r="P107191" s="63"/>
      <c r="Q107191" s="63"/>
    </row>
    <row r="107192" spans="16:17">
      <c r="P107192" s="63"/>
      <c r="Q107192" s="63"/>
    </row>
    <row r="107193" spans="16:17">
      <c r="P107193" s="63"/>
      <c r="Q107193" s="63"/>
    </row>
    <row r="107194" spans="16:17">
      <c r="P107194" s="63"/>
      <c r="Q107194" s="63"/>
    </row>
    <row r="107195" spans="16:17">
      <c r="P107195" s="63"/>
      <c r="Q107195" s="63"/>
    </row>
    <row r="107196" spans="16:17">
      <c r="P107196" s="63"/>
      <c r="Q107196" s="63"/>
    </row>
    <row r="107197" spans="16:17">
      <c r="P107197" s="63"/>
      <c r="Q107197" s="63"/>
    </row>
    <row r="107198" spans="16:17">
      <c r="P107198" s="63"/>
      <c r="Q107198" s="63"/>
    </row>
    <row r="107199" spans="16:17">
      <c r="P107199" s="63"/>
      <c r="Q107199" s="63"/>
    </row>
    <row r="107200" spans="16:17">
      <c r="P107200" s="63"/>
      <c r="Q107200" s="63"/>
    </row>
    <row r="107201" spans="16:17">
      <c r="P107201" s="63"/>
      <c r="Q107201" s="63"/>
    </row>
    <row r="107202" spans="16:17">
      <c r="P107202" s="63"/>
      <c r="Q107202" s="63"/>
    </row>
    <row r="107203" spans="16:17">
      <c r="P107203" s="63"/>
      <c r="Q107203" s="63"/>
    </row>
    <row r="107204" spans="16:17">
      <c r="P107204" s="63"/>
      <c r="Q107204" s="63"/>
    </row>
    <row r="107205" spans="16:17">
      <c r="P107205" s="63"/>
      <c r="Q107205" s="63"/>
    </row>
    <row r="107206" spans="16:17">
      <c r="P107206" s="63"/>
      <c r="Q107206" s="63"/>
    </row>
    <row r="107207" spans="16:17">
      <c r="P107207" s="63"/>
      <c r="Q107207" s="63"/>
    </row>
    <row r="107208" spans="16:17">
      <c r="P107208" s="63"/>
      <c r="Q107208" s="63"/>
    </row>
    <row r="107209" spans="16:17">
      <c r="P107209" s="63"/>
      <c r="Q107209" s="63"/>
    </row>
    <row r="107210" spans="16:17">
      <c r="P107210" s="63"/>
      <c r="Q107210" s="63"/>
    </row>
    <row r="107211" spans="16:17">
      <c r="P107211" s="63"/>
      <c r="Q107211" s="63"/>
    </row>
    <row r="107212" spans="16:17">
      <c r="P107212" s="63"/>
      <c r="Q107212" s="63"/>
    </row>
    <row r="107213" spans="16:17">
      <c r="P107213" s="63"/>
      <c r="Q107213" s="63"/>
    </row>
    <row r="107214" spans="16:17">
      <c r="P107214" s="63"/>
      <c r="Q107214" s="63"/>
    </row>
    <row r="107215" spans="16:17">
      <c r="P107215" s="63"/>
      <c r="Q107215" s="63"/>
    </row>
    <row r="107216" spans="16:17">
      <c r="P107216" s="63"/>
      <c r="Q107216" s="63"/>
    </row>
    <row r="107217" spans="16:17">
      <c r="P107217" s="63"/>
      <c r="Q107217" s="63"/>
    </row>
    <row r="107218" spans="16:17">
      <c r="P107218" s="63"/>
      <c r="Q107218" s="63"/>
    </row>
    <row r="107219" spans="16:17">
      <c r="P107219" s="63"/>
      <c r="Q107219" s="63"/>
    </row>
    <row r="107220" spans="16:17">
      <c r="P107220" s="63"/>
      <c r="Q107220" s="63"/>
    </row>
    <row r="107221" spans="16:17">
      <c r="P107221" s="63"/>
      <c r="Q107221" s="63"/>
    </row>
    <row r="107222" spans="16:17">
      <c r="P107222" s="63"/>
      <c r="Q107222" s="63"/>
    </row>
    <row r="107223" spans="16:17">
      <c r="P107223" s="63"/>
      <c r="Q107223" s="63"/>
    </row>
    <row r="107224" spans="16:17">
      <c r="P107224" s="63"/>
      <c r="Q107224" s="63"/>
    </row>
    <row r="107225" spans="16:17">
      <c r="P107225" s="63"/>
      <c r="Q107225" s="63"/>
    </row>
    <row r="107226" spans="16:17">
      <c r="P107226" s="63"/>
      <c r="Q107226" s="63"/>
    </row>
    <row r="107227" spans="16:17">
      <c r="P107227" s="63"/>
      <c r="Q107227" s="63"/>
    </row>
    <row r="107228" spans="16:17">
      <c r="P107228" s="63"/>
      <c r="Q107228" s="63"/>
    </row>
    <row r="107229" spans="16:17">
      <c r="P107229" s="63"/>
      <c r="Q107229" s="63"/>
    </row>
    <row r="107230" spans="16:17">
      <c r="P107230" s="63"/>
      <c r="Q107230" s="63"/>
    </row>
    <row r="107231" spans="16:17">
      <c r="P107231" s="63"/>
      <c r="Q107231" s="63"/>
    </row>
    <row r="107232" spans="16:17">
      <c r="P107232" s="63"/>
      <c r="Q107232" s="63"/>
    </row>
    <row r="107233" spans="16:17">
      <c r="P107233" s="63"/>
      <c r="Q107233" s="63"/>
    </row>
    <row r="107234" spans="16:17">
      <c r="P107234" s="63"/>
      <c r="Q107234" s="63"/>
    </row>
    <row r="107235" spans="16:17">
      <c r="P107235" s="63"/>
      <c r="Q107235" s="63"/>
    </row>
    <row r="107236" spans="16:17">
      <c r="P107236" s="63"/>
      <c r="Q107236" s="63"/>
    </row>
    <row r="107237" spans="16:17">
      <c r="P107237" s="63"/>
      <c r="Q107237" s="63"/>
    </row>
    <row r="107238" spans="16:17">
      <c r="P107238" s="63"/>
      <c r="Q107238" s="63"/>
    </row>
    <row r="107239" spans="16:17">
      <c r="P107239" s="63"/>
      <c r="Q107239" s="63"/>
    </row>
    <row r="107240" spans="16:17">
      <c r="P107240" s="63"/>
      <c r="Q107240" s="63"/>
    </row>
    <row r="107241" spans="16:17">
      <c r="P107241" s="63"/>
      <c r="Q107241" s="63"/>
    </row>
    <row r="107242" spans="16:17">
      <c r="P107242" s="63"/>
      <c r="Q107242" s="63"/>
    </row>
    <row r="107243" spans="16:17">
      <c r="P107243" s="63"/>
      <c r="Q107243" s="63"/>
    </row>
    <row r="107244" spans="16:17">
      <c r="P107244" s="63"/>
      <c r="Q107244" s="63"/>
    </row>
    <row r="107245" spans="16:17">
      <c r="P107245" s="63"/>
      <c r="Q107245" s="63"/>
    </row>
    <row r="107246" spans="16:17">
      <c r="P107246" s="63"/>
      <c r="Q107246" s="63"/>
    </row>
    <row r="107247" spans="16:17">
      <c r="P107247" s="63"/>
      <c r="Q107247" s="63"/>
    </row>
    <row r="107248" spans="16:17">
      <c r="P107248" s="63"/>
      <c r="Q107248" s="63"/>
    </row>
    <row r="107249" spans="16:17">
      <c r="P107249" s="63"/>
      <c r="Q107249" s="63"/>
    </row>
    <row r="107250" spans="16:17">
      <c r="P107250" s="63"/>
      <c r="Q107250" s="63"/>
    </row>
    <row r="107251" spans="16:17">
      <c r="P107251" s="63"/>
      <c r="Q107251" s="63"/>
    </row>
    <row r="107252" spans="16:17">
      <c r="P107252" s="63"/>
      <c r="Q107252" s="63"/>
    </row>
    <row r="107253" spans="16:17">
      <c r="P107253" s="63"/>
      <c r="Q107253" s="63"/>
    </row>
    <row r="107254" spans="16:17">
      <c r="P107254" s="63"/>
      <c r="Q107254" s="63"/>
    </row>
    <row r="107255" spans="16:17">
      <c r="P107255" s="63"/>
      <c r="Q107255" s="63"/>
    </row>
    <row r="107256" spans="16:17">
      <c r="P107256" s="63"/>
      <c r="Q107256" s="63"/>
    </row>
    <row r="107257" spans="16:17">
      <c r="P107257" s="63"/>
      <c r="Q107257" s="63"/>
    </row>
    <row r="107258" spans="16:17">
      <c r="P107258" s="63"/>
      <c r="Q107258" s="63"/>
    </row>
    <row r="107259" spans="16:17">
      <c r="P107259" s="63"/>
      <c r="Q107259" s="63"/>
    </row>
    <row r="107260" spans="16:17">
      <c r="P107260" s="63"/>
      <c r="Q107260" s="63"/>
    </row>
    <row r="107261" spans="16:17">
      <c r="P107261" s="63"/>
      <c r="Q107261" s="63"/>
    </row>
    <row r="107262" spans="16:17">
      <c r="P107262" s="63"/>
      <c r="Q107262" s="63"/>
    </row>
    <row r="107263" spans="16:17">
      <c r="P107263" s="63"/>
      <c r="Q107263" s="63"/>
    </row>
    <row r="107264" spans="16:17">
      <c r="P107264" s="63"/>
      <c r="Q107264" s="63"/>
    </row>
    <row r="107265" spans="16:17">
      <c r="P107265" s="63"/>
      <c r="Q107265" s="63"/>
    </row>
    <row r="107266" spans="16:17">
      <c r="P107266" s="63"/>
      <c r="Q107266" s="63"/>
    </row>
    <row r="107267" spans="16:17">
      <c r="P107267" s="63"/>
      <c r="Q107267" s="63"/>
    </row>
    <row r="107268" spans="16:17">
      <c r="P107268" s="63"/>
      <c r="Q107268" s="63"/>
    </row>
    <row r="107269" spans="16:17">
      <c r="P107269" s="63"/>
      <c r="Q107269" s="63"/>
    </row>
    <row r="107270" spans="16:17">
      <c r="P107270" s="63"/>
      <c r="Q107270" s="63"/>
    </row>
    <row r="107271" spans="16:17">
      <c r="P107271" s="63"/>
      <c r="Q107271" s="63"/>
    </row>
    <row r="107272" spans="16:17">
      <c r="P107272" s="63"/>
      <c r="Q107272" s="63"/>
    </row>
    <row r="107273" spans="16:17">
      <c r="P107273" s="63"/>
      <c r="Q107273" s="63"/>
    </row>
    <row r="107274" spans="16:17">
      <c r="P107274" s="63"/>
      <c r="Q107274" s="63"/>
    </row>
    <row r="107275" spans="16:17">
      <c r="P107275" s="63"/>
      <c r="Q107275" s="63"/>
    </row>
    <row r="107276" spans="16:17">
      <c r="P107276" s="63"/>
      <c r="Q107276" s="63"/>
    </row>
    <row r="107277" spans="16:17">
      <c r="P107277" s="63"/>
      <c r="Q107277" s="63"/>
    </row>
    <row r="107278" spans="16:17">
      <c r="P107278" s="63"/>
      <c r="Q107278" s="63"/>
    </row>
    <row r="107279" spans="16:17">
      <c r="P107279" s="63"/>
      <c r="Q107279" s="63"/>
    </row>
    <row r="107280" spans="16:17">
      <c r="P107280" s="63"/>
      <c r="Q107280" s="63"/>
    </row>
    <row r="107281" spans="16:17">
      <c r="P107281" s="63"/>
      <c r="Q107281" s="63"/>
    </row>
    <row r="107282" spans="16:17">
      <c r="P107282" s="63"/>
      <c r="Q107282" s="63"/>
    </row>
    <row r="107283" spans="16:17">
      <c r="P107283" s="63"/>
      <c r="Q107283" s="63"/>
    </row>
    <row r="107284" spans="16:17">
      <c r="P107284" s="63"/>
      <c r="Q107284" s="63"/>
    </row>
    <row r="107285" spans="16:17">
      <c r="P107285" s="63"/>
      <c r="Q107285" s="63"/>
    </row>
    <row r="107286" spans="16:17">
      <c r="P107286" s="63"/>
      <c r="Q107286" s="63"/>
    </row>
    <row r="107287" spans="16:17">
      <c r="P107287" s="63"/>
      <c r="Q107287" s="63"/>
    </row>
    <row r="107288" spans="16:17">
      <c r="P107288" s="63"/>
      <c r="Q107288" s="63"/>
    </row>
    <row r="107289" spans="16:17">
      <c r="P107289" s="63"/>
      <c r="Q107289" s="63"/>
    </row>
    <row r="107290" spans="16:17">
      <c r="P107290" s="63"/>
      <c r="Q107290" s="63"/>
    </row>
    <row r="107291" spans="16:17">
      <c r="P107291" s="63"/>
      <c r="Q107291" s="63"/>
    </row>
    <row r="107292" spans="16:17">
      <c r="P107292" s="63"/>
      <c r="Q107292" s="63"/>
    </row>
    <row r="107293" spans="16:17">
      <c r="P107293" s="63"/>
      <c r="Q107293" s="63"/>
    </row>
    <row r="107294" spans="16:17">
      <c r="P107294" s="63"/>
      <c r="Q107294" s="63"/>
    </row>
    <row r="107295" spans="16:17">
      <c r="P107295" s="63"/>
      <c r="Q107295" s="63"/>
    </row>
    <row r="107296" spans="16:17">
      <c r="P107296" s="63"/>
      <c r="Q107296" s="63"/>
    </row>
    <row r="107297" spans="16:17">
      <c r="P107297" s="63"/>
      <c r="Q107297" s="63"/>
    </row>
    <row r="107298" spans="16:17">
      <c r="P107298" s="63"/>
      <c r="Q107298" s="63"/>
    </row>
    <row r="107299" spans="16:17">
      <c r="P107299" s="63"/>
      <c r="Q107299" s="63"/>
    </row>
    <row r="107300" spans="16:17">
      <c r="P107300" s="63"/>
      <c r="Q107300" s="63"/>
    </row>
    <row r="107301" spans="16:17">
      <c r="P107301" s="63"/>
      <c r="Q107301" s="63"/>
    </row>
    <row r="107302" spans="16:17">
      <c r="P107302" s="63"/>
      <c r="Q107302" s="63"/>
    </row>
    <row r="107303" spans="16:17">
      <c r="P107303" s="63"/>
      <c r="Q107303" s="63"/>
    </row>
    <row r="107304" spans="16:17">
      <c r="P107304" s="63"/>
      <c r="Q107304" s="63"/>
    </row>
    <row r="107305" spans="16:17">
      <c r="P107305" s="63"/>
      <c r="Q107305" s="63"/>
    </row>
    <row r="107306" spans="16:17">
      <c r="P107306" s="63"/>
      <c r="Q107306" s="63"/>
    </row>
    <row r="107307" spans="16:17">
      <c r="P107307" s="63"/>
      <c r="Q107307" s="63"/>
    </row>
    <row r="107308" spans="16:17">
      <c r="P107308" s="63"/>
      <c r="Q107308" s="63"/>
    </row>
    <row r="107309" spans="16:17">
      <c r="P107309" s="63"/>
      <c r="Q107309" s="63"/>
    </row>
    <row r="107310" spans="16:17">
      <c r="P107310" s="63"/>
      <c r="Q107310" s="63"/>
    </row>
    <row r="107311" spans="16:17">
      <c r="P107311" s="63"/>
      <c r="Q107311" s="63"/>
    </row>
    <row r="107312" spans="16:17">
      <c r="P107312" s="63"/>
      <c r="Q107312" s="63"/>
    </row>
    <row r="107313" spans="16:17">
      <c r="P107313" s="63"/>
      <c r="Q107313" s="63"/>
    </row>
    <row r="107314" spans="16:17">
      <c r="P107314" s="63"/>
      <c r="Q107314" s="63"/>
    </row>
    <row r="107315" spans="16:17">
      <c r="P107315" s="63"/>
      <c r="Q107315" s="63"/>
    </row>
    <row r="107316" spans="16:17">
      <c r="P107316" s="63"/>
      <c r="Q107316" s="63"/>
    </row>
    <row r="107317" spans="16:17">
      <c r="P107317" s="63"/>
      <c r="Q107317" s="63"/>
    </row>
    <row r="107318" spans="16:17">
      <c r="P107318" s="63"/>
      <c r="Q107318" s="63"/>
    </row>
    <row r="107319" spans="16:17">
      <c r="P107319" s="63"/>
      <c r="Q107319" s="63"/>
    </row>
    <row r="107320" spans="16:17">
      <c r="P107320" s="63"/>
      <c r="Q107320" s="63"/>
    </row>
    <row r="107321" spans="16:17">
      <c r="P107321" s="63"/>
      <c r="Q107321" s="63"/>
    </row>
    <row r="107322" spans="16:17">
      <c r="P107322" s="63"/>
      <c r="Q107322" s="63"/>
    </row>
    <row r="107323" spans="16:17">
      <c r="P107323" s="63"/>
      <c r="Q107323" s="63"/>
    </row>
    <row r="107324" spans="16:17">
      <c r="P107324" s="63"/>
      <c r="Q107324" s="63"/>
    </row>
    <row r="107325" spans="16:17">
      <c r="P107325" s="63"/>
      <c r="Q107325" s="63"/>
    </row>
    <row r="107326" spans="16:17">
      <c r="P107326" s="63"/>
      <c r="Q107326" s="63"/>
    </row>
    <row r="107327" spans="16:17">
      <c r="P107327" s="63"/>
      <c r="Q107327" s="63"/>
    </row>
    <row r="107328" spans="16:17">
      <c r="P107328" s="63"/>
      <c r="Q107328" s="63"/>
    </row>
    <row r="107329" spans="16:17">
      <c r="P107329" s="63"/>
      <c r="Q107329" s="63"/>
    </row>
    <row r="107330" spans="16:17">
      <c r="P107330" s="63"/>
      <c r="Q107330" s="63"/>
    </row>
    <row r="107331" spans="16:17">
      <c r="P107331" s="63"/>
      <c r="Q107331" s="63"/>
    </row>
    <row r="107332" spans="16:17">
      <c r="P107332" s="63"/>
      <c r="Q107332" s="63"/>
    </row>
    <row r="107333" spans="16:17">
      <c r="P107333" s="63"/>
      <c r="Q107333" s="63"/>
    </row>
    <row r="107334" spans="16:17">
      <c r="P107334" s="63"/>
      <c r="Q107334" s="63"/>
    </row>
    <row r="107335" spans="16:17">
      <c r="P107335" s="63"/>
      <c r="Q107335" s="63"/>
    </row>
    <row r="107336" spans="16:17">
      <c r="P107336" s="63"/>
      <c r="Q107336" s="63"/>
    </row>
    <row r="107337" spans="16:17">
      <c r="P107337" s="63"/>
      <c r="Q107337" s="63"/>
    </row>
    <row r="107338" spans="16:17">
      <c r="P107338" s="63"/>
      <c r="Q107338" s="63"/>
    </row>
    <row r="107339" spans="16:17">
      <c r="P107339" s="63"/>
      <c r="Q107339" s="63"/>
    </row>
    <row r="107340" spans="16:17">
      <c r="P107340" s="63"/>
      <c r="Q107340" s="63"/>
    </row>
    <row r="107341" spans="16:17">
      <c r="P107341" s="63"/>
      <c r="Q107341" s="63"/>
    </row>
    <row r="107342" spans="16:17">
      <c r="P107342" s="63"/>
      <c r="Q107342" s="63"/>
    </row>
    <row r="107343" spans="16:17">
      <c r="P107343" s="63"/>
      <c r="Q107343" s="63"/>
    </row>
    <row r="107344" spans="16:17">
      <c r="P107344" s="63"/>
      <c r="Q107344" s="63"/>
    </row>
    <row r="107345" spans="16:17">
      <c r="P107345" s="63"/>
      <c r="Q107345" s="63"/>
    </row>
    <row r="107346" spans="16:17">
      <c r="P107346" s="63"/>
      <c r="Q107346" s="63"/>
    </row>
    <row r="107347" spans="16:17">
      <c r="P107347" s="63"/>
      <c r="Q107347" s="63"/>
    </row>
    <row r="107348" spans="16:17">
      <c r="P107348" s="63"/>
      <c r="Q107348" s="63"/>
    </row>
    <row r="107349" spans="16:17">
      <c r="P107349" s="63"/>
      <c r="Q107349" s="63"/>
    </row>
    <row r="107350" spans="16:17">
      <c r="P107350" s="63"/>
      <c r="Q107350" s="63"/>
    </row>
    <row r="107351" spans="16:17">
      <c r="P107351" s="63"/>
      <c r="Q107351" s="63"/>
    </row>
    <row r="107352" spans="16:17">
      <c r="P107352" s="63"/>
      <c r="Q107352" s="63"/>
    </row>
    <row r="107353" spans="16:17">
      <c r="P107353" s="63"/>
      <c r="Q107353" s="63"/>
    </row>
    <row r="107354" spans="16:17">
      <c r="P107354" s="63"/>
      <c r="Q107354" s="63"/>
    </row>
    <row r="107355" spans="16:17">
      <c r="P107355" s="63"/>
      <c r="Q107355" s="63"/>
    </row>
    <row r="107356" spans="16:17">
      <c r="P107356" s="63"/>
      <c r="Q107356" s="63"/>
    </row>
    <row r="107357" spans="16:17">
      <c r="P107357" s="63"/>
      <c r="Q107357" s="63"/>
    </row>
    <row r="107358" spans="16:17">
      <c r="P107358" s="63"/>
      <c r="Q107358" s="63"/>
    </row>
    <row r="107359" spans="16:17">
      <c r="P107359" s="63"/>
      <c r="Q107359" s="63"/>
    </row>
    <row r="107360" spans="16:17">
      <c r="P107360" s="63"/>
      <c r="Q107360" s="63"/>
    </row>
    <row r="107361" spans="16:17">
      <c r="P107361" s="63"/>
      <c r="Q107361" s="63"/>
    </row>
    <row r="107362" spans="16:17">
      <c r="P107362" s="63"/>
      <c r="Q107362" s="63"/>
    </row>
    <row r="107363" spans="16:17">
      <c r="P107363" s="63"/>
      <c r="Q107363" s="63"/>
    </row>
    <row r="107364" spans="16:17">
      <c r="P107364" s="63"/>
      <c r="Q107364" s="63"/>
    </row>
    <row r="107365" spans="16:17">
      <c r="P107365" s="63"/>
      <c r="Q107365" s="63"/>
    </row>
    <row r="107366" spans="16:17">
      <c r="P107366" s="63"/>
      <c r="Q107366" s="63"/>
    </row>
    <row r="107367" spans="16:17">
      <c r="P107367" s="63"/>
      <c r="Q107367" s="63"/>
    </row>
    <row r="107368" spans="16:17">
      <c r="P107368" s="63"/>
      <c r="Q107368" s="63"/>
    </row>
    <row r="107369" spans="16:17">
      <c r="P107369" s="63"/>
      <c r="Q107369" s="63"/>
    </row>
    <row r="107370" spans="16:17">
      <c r="P107370" s="63"/>
      <c r="Q107370" s="63"/>
    </row>
    <row r="107371" spans="16:17">
      <c r="P107371" s="63"/>
      <c r="Q107371" s="63"/>
    </row>
    <row r="107372" spans="16:17">
      <c r="P107372" s="63"/>
      <c r="Q107372" s="63"/>
    </row>
    <row r="107373" spans="16:17">
      <c r="P107373" s="63"/>
      <c r="Q107373" s="63"/>
    </row>
    <row r="107374" spans="16:17">
      <c r="P107374" s="63"/>
      <c r="Q107374" s="63"/>
    </row>
    <row r="107375" spans="16:17">
      <c r="P107375" s="63"/>
      <c r="Q107375" s="63"/>
    </row>
    <row r="107376" spans="16:17">
      <c r="P107376" s="63"/>
      <c r="Q107376" s="63"/>
    </row>
    <row r="107377" spans="16:17">
      <c r="P107377" s="63"/>
      <c r="Q107377" s="63"/>
    </row>
    <row r="107378" spans="16:17">
      <c r="P107378" s="63"/>
      <c r="Q107378" s="63"/>
    </row>
    <row r="107379" spans="16:17">
      <c r="P107379" s="63"/>
      <c r="Q107379" s="63"/>
    </row>
    <row r="107380" spans="16:17">
      <c r="P107380" s="63"/>
      <c r="Q107380" s="63"/>
    </row>
    <row r="107381" spans="16:17">
      <c r="P107381" s="63"/>
      <c r="Q107381" s="63"/>
    </row>
    <row r="107382" spans="16:17">
      <c r="P107382" s="63"/>
      <c r="Q107382" s="63"/>
    </row>
    <row r="107383" spans="16:17">
      <c r="P107383" s="63"/>
      <c r="Q107383" s="63"/>
    </row>
    <row r="107384" spans="16:17">
      <c r="P107384" s="63"/>
      <c r="Q107384" s="63"/>
    </row>
    <row r="107385" spans="16:17">
      <c r="P107385" s="63"/>
      <c r="Q107385" s="63"/>
    </row>
    <row r="107386" spans="16:17">
      <c r="P107386" s="63"/>
      <c r="Q107386" s="63"/>
    </row>
    <row r="107387" spans="16:17">
      <c r="P107387" s="63"/>
      <c r="Q107387" s="63"/>
    </row>
    <row r="107388" spans="16:17">
      <c r="P107388" s="63"/>
      <c r="Q107388" s="63"/>
    </row>
    <row r="107389" spans="16:17">
      <c r="P107389" s="63"/>
      <c r="Q107389" s="63"/>
    </row>
    <row r="107390" spans="16:17">
      <c r="P107390" s="63"/>
      <c r="Q107390" s="63"/>
    </row>
    <row r="107391" spans="16:17">
      <c r="P107391" s="63"/>
      <c r="Q107391" s="63"/>
    </row>
    <row r="107392" spans="16:17">
      <c r="P107392" s="63"/>
      <c r="Q107392" s="63"/>
    </row>
    <row r="107393" spans="16:17">
      <c r="P107393" s="63"/>
      <c r="Q107393" s="63"/>
    </row>
    <row r="107394" spans="16:17">
      <c r="P107394" s="63"/>
      <c r="Q107394" s="63"/>
    </row>
    <row r="107395" spans="16:17">
      <c r="P107395" s="63"/>
      <c r="Q107395" s="63"/>
    </row>
    <row r="107396" spans="16:17">
      <c r="P107396" s="63"/>
      <c r="Q107396" s="63"/>
    </row>
    <row r="107397" spans="16:17">
      <c r="P107397" s="63"/>
      <c r="Q107397" s="63"/>
    </row>
    <row r="107398" spans="16:17">
      <c r="P107398" s="63"/>
      <c r="Q107398" s="63"/>
    </row>
    <row r="107399" spans="16:17">
      <c r="P107399" s="63"/>
      <c r="Q107399" s="63"/>
    </row>
    <row r="107400" spans="16:17">
      <c r="P107400" s="63"/>
      <c r="Q107400" s="63"/>
    </row>
    <row r="107401" spans="16:17">
      <c r="P107401" s="63"/>
      <c r="Q107401" s="63"/>
    </row>
    <row r="107402" spans="16:17">
      <c r="P107402" s="63"/>
      <c r="Q107402" s="63"/>
    </row>
    <row r="107403" spans="16:17">
      <c r="P107403" s="63"/>
      <c r="Q107403" s="63"/>
    </row>
    <row r="107404" spans="16:17">
      <c r="P107404" s="63"/>
      <c r="Q107404" s="63"/>
    </row>
    <row r="107405" spans="16:17">
      <c r="P107405" s="63"/>
      <c r="Q107405" s="63"/>
    </row>
    <row r="107406" spans="16:17">
      <c r="P107406" s="63"/>
      <c r="Q107406" s="63"/>
    </row>
    <row r="107407" spans="16:17">
      <c r="P107407" s="63"/>
      <c r="Q107407" s="63"/>
    </row>
    <row r="107408" spans="16:17">
      <c r="P107408" s="63"/>
      <c r="Q107408" s="63"/>
    </row>
    <row r="107409" spans="16:17">
      <c r="P107409" s="63"/>
      <c r="Q107409" s="63"/>
    </row>
    <row r="107410" spans="16:17">
      <c r="P107410" s="63"/>
      <c r="Q107410" s="63"/>
    </row>
    <row r="107411" spans="16:17">
      <c r="P107411" s="63"/>
      <c r="Q107411" s="63"/>
    </row>
    <row r="107412" spans="16:17">
      <c r="P107412" s="63"/>
      <c r="Q107412" s="63"/>
    </row>
    <row r="107413" spans="16:17">
      <c r="P107413" s="63"/>
      <c r="Q107413" s="63"/>
    </row>
    <row r="107414" spans="16:17">
      <c r="P107414" s="63"/>
      <c r="Q107414" s="63"/>
    </row>
    <row r="107415" spans="16:17">
      <c r="P107415" s="63"/>
      <c r="Q107415" s="63"/>
    </row>
    <row r="107416" spans="16:17">
      <c r="P107416" s="63"/>
      <c r="Q107416" s="63"/>
    </row>
    <row r="107417" spans="16:17">
      <c r="P107417" s="63"/>
      <c r="Q107417" s="63"/>
    </row>
    <row r="107418" spans="16:17">
      <c r="P107418" s="63"/>
      <c r="Q107418" s="63"/>
    </row>
    <row r="107419" spans="16:17">
      <c r="P107419" s="63"/>
      <c r="Q107419" s="63"/>
    </row>
    <row r="107420" spans="16:17">
      <c r="P107420" s="63"/>
      <c r="Q107420" s="63"/>
    </row>
    <row r="107421" spans="16:17">
      <c r="P107421" s="63"/>
      <c r="Q107421" s="63"/>
    </row>
    <row r="107422" spans="16:17">
      <c r="P107422" s="63"/>
      <c r="Q107422" s="63"/>
    </row>
    <row r="107423" spans="16:17">
      <c r="P107423" s="63"/>
      <c r="Q107423" s="63"/>
    </row>
    <row r="107424" spans="16:17">
      <c r="P107424" s="63"/>
      <c r="Q107424" s="63"/>
    </row>
    <row r="107425" spans="16:17">
      <c r="P107425" s="63"/>
      <c r="Q107425" s="63"/>
    </row>
    <row r="107426" spans="16:17">
      <c r="P107426" s="63"/>
      <c r="Q107426" s="63"/>
    </row>
    <row r="107427" spans="16:17">
      <c r="P107427" s="63"/>
      <c r="Q107427" s="63"/>
    </row>
    <row r="107428" spans="16:17">
      <c r="P107428" s="63"/>
      <c r="Q107428" s="63"/>
    </row>
    <row r="107429" spans="16:17">
      <c r="P107429" s="63"/>
      <c r="Q107429" s="63"/>
    </row>
    <row r="107430" spans="16:17">
      <c r="P107430" s="63"/>
      <c r="Q107430" s="63"/>
    </row>
    <row r="107431" spans="16:17">
      <c r="P107431" s="63"/>
      <c r="Q107431" s="63"/>
    </row>
    <row r="107432" spans="16:17">
      <c r="P107432" s="63"/>
      <c r="Q107432" s="63"/>
    </row>
    <row r="107433" spans="16:17">
      <c r="P107433" s="63"/>
      <c r="Q107433" s="63"/>
    </row>
    <row r="107434" spans="16:17">
      <c r="P107434" s="63"/>
      <c r="Q107434" s="63"/>
    </row>
    <row r="107435" spans="16:17">
      <c r="P107435" s="63"/>
      <c r="Q107435" s="63"/>
    </row>
    <row r="107436" spans="16:17">
      <c r="P107436" s="63"/>
      <c r="Q107436" s="63"/>
    </row>
    <row r="107437" spans="16:17">
      <c r="P107437" s="63"/>
      <c r="Q107437" s="63"/>
    </row>
    <row r="107438" spans="16:17">
      <c r="P107438" s="63"/>
      <c r="Q107438" s="63"/>
    </row>
    <row r="107439" spans="16:17">
      <c r="P107439" s="63"/>
      <c r="Q107439" s="63"/>
    </row>
    <row r="107440" spans="16:17">
      <c r="P107440" s="63"/>
      <c r="Q107440" s="63"/>
    </row>
    <row r="107441" spans="16:17">
      <c r="P107441" s="63"/>
      <c r="Q107441" s="63"/>
    </row>
    <row r="107442" spans="16:17">
      <c r="P107442" s="63"/>
      <c r="Q107442" s="63"/>
    </row>
    <row r="107443" spans="16:17">
      <c r="P107443" s="63"/>
      <c r="Q107443" s="63"/>
    </row>
    <row r="107444" spans="16:17">
      <c r="P107444" s="63"/>
      <c r="Q107444" s="63"/>
    </row>
    <row r="107445" spans="16:17">
      <c r="P107445" s="63"/>
      <c r="Q107445" s="63"/>
    </row>
    <row r="107446" spans="16:17">
      <c r="P107446" s="63"/>
      <c r="Q107446" s="63"/>
    </row>
    <row r="107447" spans="16:17">
      <c r="P107447" s="63"/>
      <c r="Q107447" s="63"/>
    </row>
    <row r="107448" spans="16:17">
      <c r="P107448" s="63"/>
      <c r="Q107448" s="63"/>
    </row>
    <row r="107449" spans="16:17">
      <c r="P107449" s="63"/>
      <c r="Q107449" s="63"/>
    </row>
    <row r="107450" spans="16:17">
      <c r="P107450" s="63"/>
      <c r="Q107450" s="63"/>
    </row>
    <row r="107451" spans="16:17">
      <c r="P107451" s="63"/>
      <c r="Q107451" s="63"/>
    </row>
    <row r="107452" spans="16:17">
      <c r="P107452" s="63"/>
      <c r="Q107452" s="63"/>
    </row>
    <row r="107453" spans="16:17">
      <c r="P107453" s="63"/>
      <c r="Q107453" s="63"/>
    </row>
    <row r="107454" spans="16:17">
      <c r="P107454" s="63"/>
      <c r="Q107454" s="63"/>
    </row>
    <row r="107455" spans="16:17">
      <c r="P107455" s="63"/>
      <c r="Q107455" s="63"/>
    </row>
    <row r="107456" spans="16:17">
      <c r="P107456" s="63"/>
      <c r="Q107456" s="63"/>
    </row>
    <row r="107457" spans="16:17">
      <c r="P107457" s="63"/>
      <c r="Q107457" s="63"/>
    </row>
    <row r="107458" spans="16:17">
      <c r="P107458" s="63"/>
      <c r="Q107458" s="63"/>
    </row>
    <row r="107459" spans="16:17">
      <c r="P107459" s="63"/>
      <c r="Q107459" s="63"/>
    </row>
    <row r="107460" spans="16:17">
      <c r="P107460" s="63"/>
      <c r="Q107460" s="63"/>
    </row>
    <row r="107461" spans="16:17">
      <c r="P107461" s="63"/>
      <c r="Q107461" s="63"/>
    </row>
    <row r="107462" spans="16:17">
      <c r="P107462" s="63"/>
      <c r="Q107462" s="63"/>
    </row>
    <row r="107463" spans="16:17">
      <c r="P107463" s="63"/>
      <c r="Q107463" s="63"/>
    </row>
    <row r="107464" spans="16:17">
      <c r="P107464" s="63"/>
      <c r="Q107464" s="63"/>
    </row>
    <row r="107465" spans="16:17">
      <c r="P107465" s="63"/>
      <c r="Q107465" s="63"/>
    </row>
    <row r="107466" spans="16:17">
      <c r="P107466" s="63"/>
      <c r="Q107466" s="63"/>
    </row>
    <row r="107467" spans="16:17">
      <c r="P107467" s="63"/>
      <c r="Q107467" s="63"/>
    </row>
    <row r="107468" spans="16:17">
      <c r="P107468" s="63"/>
      <c r="Q107468" s="63"/>
    </row>
    <row r="107469" spans="16:17">
      <c r="P107469" s="63"/>
      <c r="Q107469" s="63"/>
    </row>
    <row r="107470" spans="16:17">
      <c r="P107470" s="63"/>
      <c r="Q107470" s="63"/>
    </row>
    <row r="107471" spans="16:17">
      <c r="P107471" s="63"/>
      <c r="Q107471" s="63"/>
    </row>
    <row r="107472" spans="16:17">
      <c r="P107472" s="63"/>
      <c r="Q107472" s="63"/>
    </row>
    <row r="107473" spans="16:17">
      <c r="P107473" s="63"/>
      <c r="Q107473" s="63"/>
    </row>
    <row r="107474" spans="16:17">
      <c r="P107474" s="63"/>
      <c r="Q107474" s="63"/>
    </row>
    <row r="107475" spans="16:17">
      <c r="P107475" s="63"/>
      <c r="Q107475" s="63"/>
    </row>
    <row r="107476" spans="16:17">
      <c r="P107476" s="63"/>
      <c r="Q107476" s="63"/>
    </row>
    <row r="107477" spans="16:17">
      <c r="P107477" s="63"/>
      <c r="Q107477" s="63"/>
    </row>
    <row r="107478" spans="16:17">
      <c r="P107478" s="63"/>
      <c r="Q107478" s="63"/>
    </row>
    <row r="107479" spans="16:17">
      <c r="P107479" s="63"/>
      <c r="Q107479" s="63"/>
    </row>
    <row r="107480" spans="16:17">
      <c r="P107480" s="63"/>
      <c r="Q107480" s="63"/>
    </row>
    <row r="107481" spans="16:17">
      <c r="P107481" s="63"/>
      <c r="Q107481" s="63"/>
    </row>
    <row r="107482" spans="16:17">
      <c r="P107482" s="63"/>
      <c r="Q107482" s="63"/>
    </row>
    <row r="107483" spans="16:17">
      <c r="P107483" s="63"/>
      <c r="Q107483" s="63"/>
    </row>
    <row r="107484" spans="16:17">
      <c r="P107484" s="63"/>
      <c r="Q107484" s="63"/>
    </row>
    <row r="107485" spans="16:17">
      <c r="P107485" s="63"/>
      <c r="Q107485" s="63"/>
    </row>
    <row r="107486" spans="16:17">
      <c r="P107486" s="63"/>
      <c r="Q107486" s="63"/>
    </row>
    <row r="107487" spans="16:17">
      <c r="P107487" s="63"/>
      <c r="Q107487" s="63"/>
    </row>
    <row r="107488" spans="16:17">
      <c r="P107488" s="63"/>
      <c r="Q107488" s="63"/>
    </row>
    <row r="107489" spans="16:17">
      <c r="P107489" s="63"/>
      <c r="Q107489" s="63"/>
    </row>
    <row r="107490" spans="16:17">
      <c r="P107490" s="63"/>
      <c r="Q107490" s="63"/>
    </row>
    <row r="107491" spans="16:17">
      <c r="P107491" s="63"/>
      <c r="Q107491" s="63"/>
    </row>
    <row r="107492" spans="16:17">
      <c r="P107492" s="63"/>
      <c r="Q107492" s="63"/>
    </row>
    <row r="107493" spans="16:17">
      <c r="P107493" s="63"/>
      <c r="Q107493" s="63"/>
    </row>
    <row r="107494" spans="16:17">
      <c r="P107494" s="63"/>
      <c r="Q107494" s="63"/>
    </row>
    <row r="107495" spans="16:17">
      <c r="P107495" s="63"/>
      <c r="Q107495" s="63"/>
    </row>
    <row r="107496" spans="16:17">
      <c r="P107496" s="63"/>
      <c r="Q107496" s="63"/>
    </row>
    <row r="107497" spans="16:17">
      <c r="P107497" s="63"/>
      <c r="Q107497" s="63"/>
    </row>
    <row r="107498" spans="16:17">
      <c r="P107498" s="63"/>
      <c r="Q107498" s="63"/>
    </row>
    <row r="107499" spans="16:17">
      <c r="P107499" s="63"/>
      <c r="Q107499" s="63"/>
    </row>
    <row r="107500" spans="16:17">
      <c r="P107500" s="63"/>
      <c r="Q107500" s="63"/>
    </row>
    <row r="107501" spans="16:17">
      <c r="P107501" s="63"/>
      <c r="Q107501" s="63"/>
    </row>
    <row r="107502" spans="16:17">
      <c r="P107502" s="63"/>
      <c r="Q107502" s="63"/>
    </row>
    <row r="107503" spans="16:17">
      <c r="P107503" s="63"/>
      <c r="Q107503" s="63"/>
    </row>
    <row r="107504" spans="16:17">
      <c r="P107504" s="63"/>
      <c r="Q107504" s="63"/>
    </row>
    <row r="107505" spans="16:17">
      <c r="P107505" s="63"/>
      <c r="Q107505" s="63"/>
    </row>
    <row r="107506" spans="16:17">
      <c r="P107506" s="63"/>
      <c r="Q107506" s="63"/>
    </row>
    <row r="107507" spans="16:17">
      <c r="P107507" s="63"/>
      <c r="Q107507" s="63"/>
    </row>
    <row r="107508" spans="16:17">
      <c r="P107508" s="63"/>
      <c r="Q107508" s="63"/>
    </row>
    <row r="107509" spans="16:17">
      <c r="P107509" s="63"/>
      <c r="Q107509" s="63"/>
    </row>
    <row r="107510" spans="16:17">
      <c r="P107510" s="63"/>
      <c r="Q107510" s="63"/>
    </row>
    <row r="107511" spans="16:17">
      <c r="P107511" s="63"/>
      <c r="Q107511" s="63"/>
    </row>
    <row r="107512" spans="16:17">
      <c r="P107512" s="63"/>
      <c r="Q107512" s="63"/>
    </row>
    <row r="107513" spans="16:17">
      <c r="P107513" s="63"/>
      <c r="Q107513" s="63"/>
    </row>
    <row r="107514" spans="16:17">
      <c r="P107514" s="63"/>
      <c r="Q107514" s="63"/>
    </row>
    <row r="107515" spans="16:17">
      <c r="P107515" s="63"/>
      <c r="Q107515" s="63"/>
    </row>
    <row r="107516" spans="16:17">
      <c r="P107516" s="63"/>
      <c r="Q107516" s="63"/>
    </row>
    <row r="107517" spans="16:17">
      <c r="P107517" s="63"/>
      <c r="Q107517" s="63"/>
    </row>
    <row r="107518" spans="16:17">
      <c r="P107518" s="63"/>
      <c r="Q107518" s="63"/>
    </row>
    <row r="107519" spans="16:17">
      <c r="P107519" s="63"/>
      <c r="Q107519" s="63"/>
    </row>
    <row r="107520" spans="16:17">
      <c r="P107520" s="63"/>
      <c r="Q107520" s="63"/>
    </row>
    <row r="107521" spans="16:17">
      <c r="P107521" s="63"/>
      <c r="Q107521" s="63"/>
    </row>
    <row r="107522" spans="16:17">
      <c r="P107522" s="63"/>
      <c r="Q107522" s="63"/>
    </row>
    <row r="107523" spans="16:17">
      <c r="P107523" s="63"/>
      <c r="Q107523" s="63"/>
    </row>
    <row r="107524" spans="16:17">
      <c r="P107524" s="63"/>
      <c r="Q107524" s="63"/>
    </row>
    <row r="107525" spans="16:17">
      <c r="P107525" s="63"/>
      <c r="Q107525" s="63"/>
    </row>
    <row r="107526" spans="16:17">
      <c r="P107526" s="63"/>
      <c r="Q107526" s="63"/>
    </row>
    <row r="107527" spans="16:17">
      <c r="P107527" s="63"/>
      <c r="Q107527" s="63"/>
    </row>
    <row r="107528" spans="16:17">
      <c r="P107528" s="63"/>
      <c r="Q107528" s="63"/>
    </row>
    <row r="107529" spans="16:17">
      <c r="P107529" s="63"/>
      <c r="Q107529" s="63"/>
    </row>
    <row r="107530" spans="16:17">
      <c r="P107530" s="63"/>
      <c r="Q107530" s="63"/>
    </row>
    <row r="107531" spans="16:17">
      <c r="P107531" s="63"/>
      <c r="Q107531" s="63"/>
    </row>
    <row r="107532" spans="16:17">
      <c r="P107532" s="63"/>
      <c r="Q107532" s="63"/>
    </row>
    <row r="107533" spans="16:17">
      <c r="P107533" s="63"/>
      <c r="Q107533" s="63"/>
    </row>
    <row r="107534" spans="16:17">
      <c r="P107534" s="63"/>
      <c r="Q107534" s="63"/>
    </row>
    <row r="107535" spans="16:17">
      <c r="P107535" s="63"/>
      <c r="Q107535" s="63"/>
    </row>
    <row r="107536" spans="16:17">
      <c r="P107536" s="63"/>
      <c r="Q107536" s="63"/>
    </row>
    <row r="107537" spans="16:17">
      <c r="P107537" s="63"/>
      <c r="Q107537" s="63"/>
    </row>
    <row r="107538" spans="16:17">
      <c r="P107538" s="63"/>
      <c r="Q107538" s="63"/>
    </row>
    <row r="107539" spans="16:17">
      <c r="P107539" s="63"/>
      <c r="Q107539" s="63"/>
    </row>
    <row r="107540" spans="16:17">
      <c r="P107540" s="63"/>
      <c r="Q107540" s="63"/>
    </row>
    <row r="107541" spans="16:17">
      <c r="P107541" s="63"/>
      <c r="Q107541" s="63"/>
    </row>
    <row r="107542" spans="16:17">
      <c r="P107542" s="63"/>
      <c r="Q107542" s="63"/>
    </row>
    <row r="107543" spans="16:17">
      <c r="P107543" s="63"/>
      <c r="Q107543" s="63"/>
    </row>
    <row r="107544" spans="16:17">
      <c r="P107544" s="63"/>
      <c r="Q107544" s="63"/>
    </row>
    <row r="107545" spans="16:17">
      <c r="P107545" s="63"/>
      <c r="Q107545" s="63"/>
    </row>
    <row r="107546" spans="16:17">
      <c r="P107546" s="63"/>
      <c r="Q107546" s="63"/>
    </row>
    <row r="107547" spans="16:17">
      <c r="P107547" s="63"/>
      <c r="Q107547" s="63"/>
    </row>
    <row r="107548" spans="16:17">
      <c r="P107548" s="63"/>
      <c r="Q107548" s="63"/>
    </row>
    <row r="107549" spans="16:17">
      <c r="P107549" s="63"/>
      <c r="Q107549" s="63"/>
    </row>
    <row r="107550" spans="16:17">
      <c r="P107550" s="63"/>
      <c r="Q107550" s="63"/>
    </row>
    <row r="107551" spans="16:17">
      <c r="P107551" s="63"/>
      <c r="Q107551" s="63"/>
    </row>
    <row r="107552" spans="16:17">
      <c r="P107552" s="63"/>
      <c r="Q107552" s="63"/>
    </row>
    <row r="107553" spans="16:17">
      <c r="P107553" s="63"/>
      <c r="Q107553" s="63"/>
    </row>
    <row r="107554" spans="16:17">
      <c r="P107554" s="63"/>
      <c r="Q107554" s="63"/>
    </row>
    <row r="107555" spans="16:17">
      <c r="P107555" s="63"/>
      <c r="Q107555" s="63"/>
    </row>
    <row r="107556" spans="16:17">
      <c r="P107556" s="63"/>
      <c r="Q107556" s="63"/>
    </row>
    <row r="107557" spans="16:17">
      <c r="P107557" s="63"/>
      <c r="Q107557" s="63"/>
    </row>
    <row r="107558" spans="16:17">
      <c r="P107558" s="63"/>
      <c r="Q107558" s="63"/>
    </row>
    <row r="107559" spans="16:17">
      <c r="P107559" s="63"/>
      <c r="Q107559" s="63"/>
    </row>
    <row r="107560" spans="16:17">
      <c r="P107560" s="63"/>
      <c r="Q107560" s="63"/>
    </row>
    <row r="107561" spans="16:17">
      <c r="P107561" s="63"/>
      <c r="Q107561" s="63"/>
    </row>
    <row r="107562" spans="16:17">
      <c r="P107562" s="63"/>
      <c r="Q107562" s="63"/>
    </row>
    <row r="107563" spans="16:17">
      <c r="P107563" s="63"/>
      <c r="Q107563" s="63"/>
    </row>
    <row r="107564" spans="16:17">
      <c r="P107564" s="63"/>
      <c r="Q107564" s="63"/>
    </row>
    <row r="107565" spans="16:17">
      <c r="P107565" s="63"/>
      <c r="Q107565" s="63"/>
    </row>
    <row r="107566" spans="16:17">
      <c r="P107566" s="63"/>
      <c r="Q107566" s="63"/>
    </row>
    <row r="107567" spans="16:17">
      <c r="P107567" s="63"/>
      <c r="Q107567" s="63"/>
    </row>
    <row r="107568" spans="16:17">
      <c r="P107568" s="63"/>
      <c r="Q107568" s="63"/>
    </row>
    <row r="107569" spans="16:17">
      <c r="P107569" s="63"/>
      <c r="Q107569" s="63"/>
    </row>
    <row r="107570" spans="16:17">
      <c r="P107570" s="63"/>
      <c r="Q107570" s="63"/>
    </row>
    <row r="107571" spans="16:17">
      <c r="P107571" s="63"/>
      <c r="Q107571" s="63"/>
    </row>
    <row r="107572" spans="16:17">
      <c r="P107572" s="63"/>
      <c r="Q107572" s="63"/>
    </row>
    <row r="107573" spans="16:17">
      <c r="P107573" s="63"/>
      <c r="Q107573" s="63"/>
    </row>
    <row r="107574" spans="16:17">
      <c r="P107574" s="63"/>
      <c r="Q107574" s="63"/>
    </row>
    <row r="107575" spans="16:17">
      <c r="P107575" s="63"/>
      <c r="Q107575" s="63"/>
    </row>
    <row r="107576" spans="16:17">
      <c r="P107576" s="63"/>
      <c r="Q107576" s="63"/>
    </row>
    <row r="107577" spans="16:17">
      <c r="P107577" s="63"/>
      <c r="Q107577" s="63"/>
    </row>
    <row r="107578" spans="16:17">
      <c r="P107578" s="63"/>
      <c r="Q107578" s="63"/>
    </row>
    <row r="107579" spans="16:17">
      <c r="P107579" s="63"/>
      <c r="Q107579" s="63"/>
    </row>
    <row r="107580" spans="16:17">
      <c r="P107580" s="63"/>
      <c r="Q107580" s="63"/>
    </row>
    <row r="107581" spans="16:17">
      <c r="P107581" s="63"/>
      <c r="Q107581" s="63"/>
    </row>
    <row r="107582" spans="16:17">
      <c r="P107582" s="63"/>
      <c r="Q107582" s="63"/>
    </row>
    <row r="107583" spans="16:17">
      <c r="P107583" s="63"/>
      <c r="Q107583" s="63"/>
    </row>
    <row r="107584" spans="16:17">
      <c r="P107584" s="63"/>
      <c r="Q107584" s="63"/>
    </row>
    <row r="107585" spans="16:17">
      <c r="P107585" s="63"/>
      <c r="Q107585" s="63"/>
    </row>
    <row r="107586" spans="16:17">
      <c r="P107586" s="63"/>
      <c r="Q107586" s="63"/>
    </row>
    <row r="107587" spans="16:17">
      <c r="P107587" s="63"/>
      <c r="Q107587" s="63"/>
    </row>
    <row r="107588" spans="16:17">
      <c r="P107588" s="63"/>
      <c r="Q107588" s="63"/>
    </row>
    <row r="107589" spans="16:17">
      <c r="P107589" s="63"/>
      <c r="Q107589" s="63"/>
    </row>
    <row r="107590" spans="16:17">
      <c r="P107590" s="63"/>
      <c r="Q107590" s="63"/>
    </row>
    <row r="107591" spans="16:17">
      <c r="P107591" s="63"/>
      <c r="Q107591" s="63"/>
    </row>
    <row r="107592" spans="16:17">
      <c r="P107592" s="63"/>
      <c r="Q107592" s="63"/>
    </row>
    <row r="107593" spans="16:17">
      <c r="P107593" s="63"/>
      <c r="Q107593" s="63"/>
    </row>
    <row r="107594" spans="16:17">
      <c r="P107594" s="63"/>
      <c r="Q107594" s="63"/>
    </row>
    <row r="107595" spans="16:17">
      <c r="P107595" s="63"/>
      <c r="Q107595" s="63"/>
    </row>
    <row r="107596" spans="16:17">
      <c r="P107596" s="63"/>
      <c r="Q107596" s="63"/>
    </row>
    <row r="107597" spans="16:17">
      <c r="P107597" s="63"/>
      <c r="Q107597" s="63"/>
    </row>
    <row r="107598" spans="16:17">
      <c r="P107598" s="63"/>
      <c r="Q107598" s="63"/>
    </row>
    <row r="107599" spans="16:17">
      <c r="P107599" s="63"/>
      <c r="Q107599" s="63"/>
    </row>
    <row r="107600" spans="16:17">
      <c r="P107600" s="63"/>
      <c r="Q107600" s="63"/>
    </row>
    <row r="107601" spans="16:17">
      <c r="P107601" s="63"/>
      <c r="Q107601" s="63"/>
    </row>
    <row r="107602" spans="16:17">
      <c r="P107602" s="63"/>
      <c r="Q107602" s="63"/>
    </row>
    <row r="107603" spans="16:17">
      <c r="P107603" s="63"/>
      <c r="Q107603" s="63"/>
    </row>
    <row r="107604" spans="16:17">
      <c r="P107604" s="63"/>
      <c r="Q107604" s="63"/>
    </row>
    <row r="107605" spans="16:17">
      <c r="P107605" s="63"/>
      <c r="Q107605" s="63"/>
    </row>
    <row r="107606" spans="16:17">
      <c r="P107606" s="63"/>
      <c r="Q107606" s="63"/>
    </row>
    <row r="107607" spans="16:17">
      <c r="P107607" s="63"/>
      <c r="Q107607" s="63"/>
    </row>
    <row r="107608" spans="16:17">
      <c r="P107608" s="63"/>
      <c r="Q107608" s="63"/>
    </row>
    <row r="107609" spans="16:17">
      <c r="P107609" s="63"/>
      <c r="Q107609" s="63"/>
    </row>
    <row r="107610" spans="16:17">
      <c r="P107610" s="63"/>
      <c r="Q107610" s="63"/>
    </row>
    <row r="107611" spans="16:17">
      <c r="P107611" s="63"/>
      <c r="Q107611" s="63"/>
    </row>
    <row r="107612" spans="16:17">
      <c r="P107612" s="63"/>
      <c r="Q107612" s="63"/>
    </row>
    <row r="107613" spans="16:17">
      <c r="P107613" s="63"/>
      <c r="Q107613" s="63"/>
    </row>
    <row r="107614" spans="16:17">
      <c r="P107614" s="63"/>
      <c r="Q107614" s="63"/>
    </row>
    <row r="107615" spans="16:17">
      <c r="P107615" s="63"/>
      <c r="Q107615" s="63"/>
    </row>
    <row r="107616" spans="16:17">
      <c r="P107616" s="63"/>
      <c r="Q107616" s="63"/>
    </row>
    <row r="107617" spans="16:17">
      <c r="P107617" s="63"/>
      <c r="Q107617" s="63"/>
    </row>
    <row r="107618" spans="16:17">
      <c r="P107618" s="63"/>
      <c r="Q107618" s="63"/>
    </row>
    <row r="107619" spans="16:17">
      <c r="P107619" s="63"/>
      <c r="Q107619" s="63"/>
    </row>
    <row r="107620" spans="16:17">
      <c r="P107620" s="63"/>
      <c r="Q107620" s="63"/>
    </row>
    <row r="107621" spans="16:17">
      <c r="P107621" s="63"/>
      <c r="Q107621" s="63"/>
    </row>
    <row r="107622" spans="16:17">
      <c r="P107622" s="63"/>
      <c r="Q107622" s="63"/>
    </row>
    <row r="107623" spans="16:17">
      <c r="P107623" s="63"/>
      <c r="Q107623" s="63"/>
    </row>
    <row r="107624" spans="16:17">
      <c r="P107624" s="63"/>
      <c r="Q107624" s="63"/>
    </row>
    <row r="107625" spans="16:17">
      <c r="P107625" s="63"/>
      <c r="Q107625" s="63"/>
    </row>
    <row r="107626" spans="16:17">
      <c r="P107626" s="63"/>
      <c r="Q107626" s="63"/>
    </row>
    <row r="107627" spans="16:17">
      <c r="P107627" s="63"/>
      <c r="Q107627" s="63"/>
    </row>
    <row r="107628" spans="16:17">
      <c r="P107628" s="63"/>
      <c r="Q107628" s="63"/>
    </row>
    <row r="107629" spans="16:17">
      <c r="P107629" s="63"/>
      <c r="Q107629" s="63"/>
    </row>
    <row r="107630" spans="16:17">
      <c r="P107630" s="63"/>
      <c r="Q107630" s="63"/>
    </row>
    <row r="107631" spans="16:17">
      <c r="P107631" s="63"/>
      <c r="Q107631" s="63"/>
    </row>
    <row r="107632" spans="16:17">
      <c r="P107632" s="63"/>
      <c r="Q107632" s="63"/>
    </row>
    <row r="107633" spans="16:17">
      <c r="P107633" s="63"/>
      <c r="Q107633" s="63"/>
    </row>
    <row r="107634" spans="16:17">
      <c r="P107634" s="63"/>
      <c r="Q107634" s="63"/>
    </row>
    <row r="107635" spans="16:17">
      <c r="P107635" s="63"/>
      <c r="Q107635" s="63"/>
    </row>
    <row r="107636" spans="16:17">
      <c r="P107636" s="63"/>
      <c r="Q107636" s="63"/>
    </row>
    <row r="107637" spans="16:17">
      <c r="P107637" s="63"/>
      <c r="Q107637" s="63"/>
    </row>
    <row r="107638" spans="16:17">
      <c r="P107638" s="63"/>
      <c r="Q107638" s="63"/>
    </row>
    <row r="107639" spans="16:17">
      <c r="P107639" s="63"/>
      <c r="Q107639" s="63"/>
    </row>
    <row r="107640" spans="16:17">
      <c r="P107640" s="63"/>
      <c r="Q107640" s="63"/>
    </row>
    <row r="107641" spans="16:17">
      <c r="P107641" s="63"/>
      <c r="Q107641" s="63"/>
    </row>
    <row r="107642" spans="16:17">
      <c r="P107642" s="63"/>
      <c r="Q107642" s="63"/>
    </row>
    <row r="107643" spans="16:17">
      <c r="P107643" s="63"/>
      <c r="Q107643" s="63"/>
    </row>
    <row r="107644" spans="16:17">
      <c r="P107644" s="63"/>
      <c r="Q107644" s="63"/>
    </row>
    <row r="107645" spans="16:17">
      <c r="P107645" s="63"/>
      <c r="Q107645" s="63"/>
    </row>
    <row r="107646" spans="16:17">
      <c r="P107646" s="63"/>
      <c r="Q107646" s="63"/>
    </row>
    <row r="107647" spans="16:17">
      <c r="P107647" s="63"/>
      <c r="Q107647" s="63"/>
    </row>
    <row r="107648" spans="16:17">
      <c r="P107648" s="63"/>
      <c r="Q107648" s="63"/>
    </row>
    <row r="107649" spans="16:17">
      <c r="P107649" s="63"/>
      <c r="Q107649" s="63"/>
    </row>
    <row r="107650" spans="16:17">
      <c r="P107650" s="63"/>
      <c r="Q107650" s="63"/>
    </row>
    <row r="107651" spans="16:17">
      <c r="P107651" s="63"/>
      <c r="Q107651" s="63"/>
    </row>
    <row r="107652" spans="16:17">
      <c r="P107652" s="63"/>
      <c r="Q107652" s="63"/>
    </row>
    <row r="107653" spans="16:17">
      <c r="P107653" s="63"/>
      <c r="Q107653" s="63"/>
    </row>
    <row r="107654" spans="16:17">
      <c r="P107654" s="63"/>
      <c r="Q107654" s="63"/>
    </row>
    <row r="107655" spans="16:17">
      <c r="P107655" s="63"/>
      <c r="Q107655" s="63"/>
    </row>
    <row r="107656" spans="16:17">
      <c r="P107656" s="63"/>
      <c r="Q107656" s="63"/>
    </row>
    <row r="107657" spans="16:17">
      <c r="P107657" s="63"/>
      <c r="Q107657" s="63"/>
    </row>
    <row r="107658" spans="16:17">
      <c r="P107658" s="63"/>
      <c r="Q107658" s="63"/>
    </row>
    <row r="107659" spans="16:17">
      <c r="P107659" s="63"/>
      <c r="Q107659" s="63"/>
    </row>
    <row r="107660" spans="16:17">
      <c r="P107660" s="63"/>
      <c r="Q107660" s="63"/>
    </row>
    <row r="107661" spans="16:17">
      <c r="P107661" s="63"/>
      <c r="Q107661" s="63"/>
    </row>
    <row r="107662" spans="16:17">
      <c r="P107662" s="63"/>
      <c r="Q107662" s="63"/>
    </row>
    <row r="107663" spans="16:17">
      <c r="P107663" s="63"/>
      <c r="Q107663" s="63"/>
    </row>
    <row r="107664" spans="16:17">
      <c r="P107664" s="63"/>
      <c r="Q107664" s="63"/>
    </row>
    <row r="107665" spans="16:17">
      <c r="P107665" s="63"/>
      <c r="Q107665" s="63"/>
    </row>
    <row r="107666" spans="16:17">
      <c r="P107666" s="63"/>
      <c r="Q107666" s="63"/>
    </row>
    <row r="107667" spans="16:17">
      <c r="P107667" s="63"/>
      <c r="Q107667" s="63"/>
    </row>
    <row r="107668" spans="16:17">
      <c r="P107668" s="63"/>
      <c r="Q107668" s="63"/>
    </row>
    <row r="107669" spans="16:17">
      <c r="P107669" s="63"/>
      <c r="Q107669" s="63"/>
    </row>
    <row r="107670" spans="16:17">
      <c r="P107670" s="63"/>
      <c r="Q107670" s="63"/>
    </row>
    <row r="107671" spans="16:17">
      <c r="P107671" s="63"/>
      <c r="Q107671" s="63"/>
    </row>
    <row r="107672" spans="16:17">
      <c r="P107672" s="63"/>
      <c r="Q107672" s="63"/>
    </row>
    <row r="107673" spans="16:17">
      <c r="P107673" s="63"/>
      <c r="Q107673" s="63"/>
    </row>
    <row r="107674" spans="16:17">
      <c r="P107674" s="63"/>
      <c r="Q107674" s="63"/>
    </row>
    <row r="107675" spans="16:17">
      <c r="P107675" s="63"/>
      <c r="Q107675" s="63"/>
    </row>
    <row r="107676" spans="16:17">
      <c r="P107676" s="63"/>
      <c r="Q107676" s="63"/>
    </row>
    <row r="107677" spans="16:17">
      <c r="P107677" s="63"/>
      <c r="Q107677" s="63"/>
    </row>
    <row r="107678" spans="16:17">
      <c r="P107678" s="63"/>
      <c r="Q107678" s="63"/>
    </row>
    <row r="107679" spans="16:17">
      <c r="P107679" s="63"/>
      <c r="Q107679" s="63"/>
    </row>
    <row r="107680" spans="16:17">
      <c r="P107680" s="63"/>
      <c r="Q107680" s="63"/>
    </row>
    <row r="107681" spans="16:17">
      <c r="P107681" s="63"/>
      <c r="Q107681" s="63"/>
    </row>
    <row r="107682" spans="16:17">
      <c r="P107682" s="63"/>
      <c r="Q107682" s="63"/>
    </row>
    <row r="107683" spans="16:17">
      <c r="P107683" s="63"/>
      <c r="Q107683" s="63"/>
    </row>
    <row r="107684" spans="16:17">
      <c r="P107684" s="63"/>
      <c r="Q107684" s="63"/>
    </row>
    <row r="107685" spans="16:17">
      <c r="P107685" s="63"/>
      <c r="Q107685" s="63"/>
    </row>
    <row r="107686" spans="16:17">
      <c r="P107686" s="63"/>
      <c r="Q107686" s="63"/>
    </row>
    <row r="107687" spans="16:17">
      <c r="P107687" s="63"/>
      <c r="Q107687" s="63"/>
    </row>
    <row r="107688" spans="16:17">
      <c r="P107688" s="63"/>
      <c r="Q107688" s="63"/>
    </row>
    <row r="107689" spans="16:17">
      <c r="P107689" s="63"/>
      <c r="Q107689" s="63"/>
    </row>
    <row r="107690" spans="16:17">
      <c r="P107690" s="63"/>
      <c r="Q107690" s="63"/>
    </row>
    <row r="107691" spans="16:17">
      <c r="P107691" s="63"/>
      <c r="Q107691" s="63"/>
    </row>
    <row r="107692" spans="16:17">
      <c r="P107692" s="63"/>
      <c r="Q107692" s="63"/>
    </row>
    <row r="107693" spans="16:17">
      <c r="P107693" s="63"/>
      <c r="Q107693" s="63"/>
    </row>
    <row r="107694" spans="16:17">
      <c r="P107694" s="63"/>
      <c r="Q107694" s="63"/>
    </row>
    <row r="107695" spans="16:17">
      <c r="P107695" s="63"/>
      <c r="Q107695" s="63"/>
    </row>
    <row r="107696" spans="16:17">
      <c r="P107696" s="63"/>
      <c r="Q107696" s="63"/>
    </row>
    <row r="107697" spans="16:17">
      <c r="P107697" s="63"/>
      <c r="Q107697" s="63"/>
    </row>
    <row r="107698" spans="16:17">
      <c r="P107698" s="63"/>
      <c r="Q107698" s="63"/>
    </row>
    <row r="107699" spans="16:17">
      <c r="P107699" s="63"/>
      <c r="Q107699" s="63"/>
    </row>
    <row r="107700" spans="16:17">
      <c r="P107700" s="63"/>
      <c r="Q107700" s="63"/>
    </row>
    <row r="107701" spans="16:17">
      <c r="P107701" s="63"/>
      <c r="Q107701" s="63"/>
    </row>
    <row r="107702" spans="16:17">
      <c r="P107702" s="63"/>
      <c r="Q107702" s="63"/>
    </row>
    <row r="107703" spans="16:17">
      <c r="P107703" s="63"/>
      <c r="Q107703" s="63"/>
    </row>
    <row r="107704" spans="16:17">
      <c r="P107704" s="63"/>
      <c r="Q107704" s="63"/>
    </row>
    <row r="107705" spans="16:17">
      <c r="P107705" s="63"/>
      <c r="Q107705" s="63"/>
    </row>
    <row r="107706" spans="16:17">
      <c r="P107706" s="63"/>
      <c r="Q107706" s="63"/>
    </row>
    <row r="107707" spans="16:17">
      <c r="P107707" s="63"/>
      <c r="Q107707" s="63"/>
    </row>
    <row r="107708" spans="16:17">
      <c r="P107708" s="63"/>
      <c r="Q107708" s="63"/>
    </row>
    <row r="107709" spans="16:17">
      <c r="P107709" s="63"/>
      <c r="Q107709" s="63"/>
    </row>
    <row r="107710" spans="16:17">
      <c r="P107710" s="63"/>
      <c r="Q107710" s="63"/>
    </row>
    <row r="107711" spans="16:17">
      <c r="P107711" s="63"/>
      <c r="Q107711" s="63"/>
    </row>
    <row r="107712" spans="16:17">
      <c r="P107712" s="63"/>
      <c r="Q107712" s="63"/>
    </row>
    <row r="107713" spans="16:17">
      <c r="P107713" s="63"/>
      <c r="Q107713" s="63"/>
    </row>
    <row r="107714" spans="16:17">
      <c r="P107714" s="63"/>
      <c r="Q107714" s="63"/>
    </row>
    <row r="107715" spans="16:17">
      <c r="P107715" s="63"/>
      <c r="Q107715" s="63"/>
    </row>
    <row r="107716" spans="16:17">
      <c r="P107716" s="63"/>
      <c r="Q107716" s="63"/>
    </row>
    <row r="107717" spans="16:17">
      <c r="P107717" s="63"/>
      <c r="Q107717" s="63"/>
    </row>
    <row r="107718" spans="16:17">
      <c r="P107718" s="63"/>
      <c r="Q107718" s="63"/>
    </row>
    <row r="107719" spans="16:17">
      <c r="P107719" s="63"/>
      <c r="Q107719" s="63"/>
    </row>
    <row r="107720" spans="16:17">
      <c r="P107720" s="63"/>
      <c r="Q107720" s="63"/>
    </row>
    <row r="107721" spans="16:17">
      <c r="P107721" s="63"/>
      <c r="Q107721" s="63"/>
    </row>
    <row r="107722" spans="16:17">
      <c r="P107722" s="63"/>
      <c r="Q107722" s="63"/>
    </row>
    <row r="107723" spans="16:17">
      <c r="P107723" s="63"/>
      <c r="Q107723" s="63"/>
    </row>
    <row r="107724" spans="16:17">
      <c r="P107724" s="63"/>
      <c r="Q107724" s="63"/>
    </row>
    <row r="107725" spans="16:17">
      <c r="P107725" s="63"/>
      <c r="Q107725" s="63"/>
    </row>
    <row r="107726" spans="16:17">
      <c r="P107726" s="63"/>
      <c r="Q107726" s="63"/>
    </row>
    <row r="107727" spans="16:17">
      <c r="P107727" s="63"/>
      <c r="Q107727" s="63"/>
    </row>
    <row r="107728" spans="16:17">
      <c r="P107728" s="63"/>
      <c r="Q107728" s="63"/>
    </row>
    <row r="107729" spans="16:17">
      <c r="P107729" s="63"/>
      <c r="Q107729" s="63"/>
    </row>
    <row r="107730" spans="16:17">
      <c r="P107730" s="63"/>
      <c r="Q107730" s="63"/>
    </row>
    <row r="107731" spans="16:17">
      <c r="P107731" s="63"/>
      <c r="Q107731" s="63"/>
    </row>
    <row r="107732" spans="16:17">
      <c r="P107732" s="63"/>
      <c r="Q107732" s="63"/>
    </row>
    <row r="107733" spans="16:17">
      <c r="P107733" s="63"/>
      <c r="Q107733" s="63"/>
    </row>
    <row r="107734" spans="16:17">
      <c r="P107734" s="63"/>
      <c r="Q107734" s="63"/>
    </row>
    <row r="107735" spans="16:17">
      <c r="P107735" s="63"/>
      <c r="Q107735" s="63"/>
    </row>
    <row r="107736" spans="16:17">
      <c r="P107736" s="63"/>
      <c r="Q107736" s="63"/>
    </row>
    <row r="107737" spans="16:17">
      <c r="P107737" s="63"/>
      <c r="Q107737" s="63"/>
    </row>
    <row r="107738" spans="16:17">
      <c r="P107738" s="63"/>
      <c r="Q107738" s="63"/>
    </row>
    <row r="107739" spans="16:17">
      <c r="P107739" s="63"/>
      <c r="Q107739" s="63"/>
    </row>
    <row r="107740" spans="16:17">
      <c r="P107740" s="63"/>
      <c r="Q107740" s="63"/>
    </row>
    <row r="107741" spans="16:17">
      <c r="P107741" s="63"/>
      <c r="Q107741" s="63"/>
    </row>
    <row r="107742" spans="16:17">
      <c r="P107742" s="63"/>
      <c r="Q107742" s="63"/>
    </row>
    <row r="107743" spans="16:17">
      <c r="P107743" s="63"/>
      <c r="Q107743" s="63"/>
    </row>
    <row r="107744" spans="16:17">
      <c r="P107744" s="63"/>
      <c r="Q107744" s="63"/>
    </row>
    <row r="107745" spans="16:17">
      <c r="P107745" s="63"/>
      <c r="Q107745" s="63"/>
    </row>
    <row r="107746" spans="16:17">
      <c r="P107746" s="63"/>
      <c r="Q107746" s="63"/>
    </row>
    <row r="107747" spans="16:17">
      <c r="P107747" s="63"/>
      <c r="Q107747" s="63"/>
    </row>
    <row r="107748" spans="16:17">
      <c r="P107748" s="63"/>
      <c r="Q107748" s="63"/>
    </row>
    <row r="107749" spans="16:17">
      <c r="P107749" s="63"/>
      <c r="Q107749" s="63"/>
    </row>
    <row r="107750" spans="16:17">
      <c r="P107750" s="63"/>
      <c r="Q107750" s="63"/>
    </row>
    <row r="107751" spans="16:17">
      <c r="P107751" s="63"/>
      <c r="Q107751" s="63"/>
    </row>
    <row r="107752" spans="16:17">
      <c r="P107752" s="63"/>
      <c r="Q107752" s="63"/>
    </row>
    <row r="107753" spans="16:17">
      <c r="P107753" s="63"/>
      <c r="Q107753" s="63"/>
    </row>
    <row r="107754" spans="16:17">
      <c r="P107754" s="63"/>
      <c r="Q107754" s="63"/>
    </row>
    <row r="107755" spans="16:17">
      <c r="P107755" s="63"/>
      <c r="Q107755" s="63"/>
    </row>
    <row r="107756" spans="16:17">
      <c r="P107756" s="63"/>
      <c r="Q107756" s="63"/>
    </row>
    <row r="107757" spans="16:17">
      <c r="P107757" s="63"/>
      <c r="Q107757" s="63"/>
    </row>
    <row r="107758" spans="16:17">
      <c r="P107758" s="63"/>
      <c r="Q107758" s="63"/>
    </row>
    <row r="107759" spans="16:17">
      <c r="P107759" s="63"/>
      <c r="Q107759" s="63"/>
    </row>
    <row r="107760" spans="16:17">
      <c r="P107760" s="63"/>
      <c r="Q107760" s="63"/>
    </row>
    <row r="107761" spans="16:17">
      <c r="P107761" s="63"/>
      <c r="Q107761" s="63"/>
    </row>
    <row r="107762" spans="16:17">
      <c r="P107762" s="63"/>
      <c r="Q107762" s="63"/>
    </row>
    <row r="107763" spans="16:17">
      <c r="P107763" s="63"/>
      <c r="Q107763" s="63"/>
    </row>
    <row r="107764" spans="16:17">
      <c r="P107764" s="63"/>
      <c r="Q107764" s="63"/>
    </row>
    <row r="107765" spans="16:17">
      <c r="P107765" s="63"/>
      <c r="Q107765" s="63"/>
    </row>
    <row r="107766" spans="16:17">
      <c r="P107766" s="63"/>
      <c r="Q107766" s="63"/>
    </row>
    <row r="107767" spans="16:17">
      <c r="P107767" s="63"/>
      <c r="Q107767" s="63"/>
    </row>
    <row r="107768" spans="16:17">
      <c r="P107768" s="63"/>
      <c r="Q107768" s="63"/>
    </row>
    <row r="107769" spans="16:17">
      <c r="P107769" s="63"/>
      <c r="Q107769" s="63"/>
    </row>
    <row r="107770" spans="16:17">
      <c r="P107770" s="63"/>
      <c r="Q107770" s="63"/>
    </row>
    <row r="107771" spans="16:17">
      <c r="P107771" s="63"/>
      <c r="Q107771" s="63"/>
    </row>
    <row r="107772" spans="16:17">
      <c r="P107772" s="63"/>
      <c r="Q107772" s="63"/>
    </row>
    <row r="107773" spans="16:17">
      <c r="P107773" s="63"/>
      <c r="Q107773" s="63"/>
    </row>
    <row r="107774" spans="16:17">
      <c r="P107774" s="63"/>
      <c r="Q107774" s="63"/>
    </row>
    <row r="107775" spans="16:17">
      <c r="P107775" s="63"/>
      <c r="Q107775" s="63"/>
    </row>
    <row r="107776" spans="16:17">
      <c r="P107776" s="63"/>
      <c r="Q107776" s="63"/>
    </row>
    <row r="107777" spans="16:17">
      <c r="P107777" s="63"/>
      <c r="Q107777" s="63"/>
    </row>
    <row r="107778" spans="16:17">
      <c r="P107778" s="63"/>
      <c r="Q107778" s="63"/>
    </row>
    <row r="107779" spans="16:17">
      <c r="P107779" s="63"/>
      <c r="Q107779" s="63"/>
    </row>
    <row r="107780" spans="16:17">
      <c r="P107780" s="63"/>
      <c r="Q107780" s="63"/>
    </row>
    <row r="107781" spans="16:17">
      <c r="P107781" s="63"/>
      <c r="Q107781" s="63"/>
    </row>
    <row r="107782" spans="16:17">
      <c r="P107782" s="63"/>
      <c r="Q107782" s="63"/>
    </row>
    <row r="107783" spans="16:17">
      <c r="P107783" s="63"/>
      <c r="Q107783" s="63"/>
    </row>
    <row r="107784" spans="16:17">
      <c r="P107784" s="63"/>
      <c r="Q107784" s="63"/>
    </row>
    <row r="107785" spans="16:17">
      <c r="P107785" s="63"/>
      <c r="Q107785" s="63"/>
    </row>
    <row r="107786" spans="16:17">
      <c r="P107786" s="63"/>
      <c r="Q107786" s="63"/>
    </row>
    <row r="107787" spans="16:17">
      <c r="P107787" s="63"/>
      <c r="Q107787" s="63"/>
    </row>
    <row r="107788" spans="16:17">
      <c r="P107788" s="63"/>
      <c r="Q107788" s="63"/>
    </row>
    <row r="107789" spans="16:17">
      <c r="P107789" s="63"/>
      <c r="Q107789" s="63"/>
    </row>
    <row r="107790" spans="16:17">
      <c r="P107790" s="63"/>
      <c r="Q107790" s="63"/>
    </row>
    <row r="107791" spans="16:17">
      <c r="P107791" s="63"/>
      <c r="Q107791" s="63"/>
    </row>
    <row r="107792" spans="16:17">
      <c r="P107792" s="63"/>
      <c r="Q107792" s="63"/>
    </row>
    <row r="107793" spans="16:17">
      <c r="P107793" s="63"/>
      <c r="Q107793" s="63"/>
    </row>
    <row r="107794" spans="16:17">
      <c r="P107794" s="63"/>
      <c r="Q107794" s="63"/>
    </row>
    <row r="107795" spans="16:17">
      <c r="P107795" s="63"/>
      <c r="Q107795" s="63"/>
    </row>
    <row r="107796" spans="16:17">
      <c r="P107796" s="63"/>
      <c r="Q107796" s="63"/>
    </row>
    <row r="107797" spans="16:17">
      <c r="P107797" s="63"/>
      <c r="Q107797" s="63"/>
    </row>
    <row r="107798" spans="16:17">
      <c r="P107798" s="63"/>
      <c r="Q107798" s="63"/>
    </row>
    <row r="107799" spans="16:17">
      <c r="P107799" s="63"/>
      <c r="Q107799" s="63"/>
    </row>
    <row r="107800" spans="16:17">
      <c r="P107800" s="63"/>
      <c r="Q107800" s="63"/>
    </row>
    <row r="107801" spans="16:17">
      <c r="P107801" s="63"/>
      <c r="Q107801" s="63"/>
    </row>
    <row r="107802" spans="16:17">
      <c r="P107802" s="63"/>
      <c r="Q107802" s="63"/>
    </row>
    <row r="107803" spans="16:17">
      <c r="P107803" s="63"/>
      <c r="Q107803" s="63"/>
    </row>
    <row r="107804" spans="16:17">
      <c r="P107804" s="63"/>
      <c r="Q107804" s="63"/>
    </row>
    <row r="107805" spans="16:17">
      <c r="P107805" s="63"/>
      <c r="Q107805" s="63"/>
    </row>
    <row r="107806" spans="16:17">
      <c r="P107806" s="63"/>
      <c r="Q107806" s="63"/>
    </row>
    <row r="107807" spans="16:17">
      <c r="P107807" s="63"/>
      <c r="Q107807" s="63"/>
    </row>
    <row r="107808" spans="16:17">
      <c r="P107808" s="63"/>
      <c r="Q107808" s="63"/>
    </row>
    <row r="107809" spans="16:17">
      <c r="P107809" s="63"/>
      <c r="Q107809" s="63"/>
    </row>
    <row r="107810" spans="16:17">
      <c r="P107810" s="63"/>
      <c r="Q107810" s="63"/>
    </row>
    <row r="107811" spans="16:17">
      <c r="P107811" s="63"/>
      <c r="Q107811" s="63"/>
    </row>
    <row r="107812" spans="16:17">
      <c r="P107812" s="63"/>
      <c r="Q107812" s="63"/>
    </row>
    <row r="107813" spans="16:17">
      <c r="P107813" s="63"/>
      <c r="Q107813" s="63"/>
    </row>
    <row r="107814" spans="16:17">
      <c r="P107814" s="63"/>
      <c r="Q107814" s="63"/>
    </row>
    <row r="107815" spans="16:17">
      <c r="P107815" s="63"/>
      <c r="Q107815" s="63"/>
    </row>
    <row r="107816" spans="16:17">
      <c r="P107816" s="63"/>
      <c r="Q107816" s="63"/>
    </row>
    <row r="107817" spans="16:17">
      <c r="P107817" s="63"/>
      <c r="Q107817" s="63"/>
    </row>
    <row r="107818" spans="16:17">
      <c r="P107818" s="63"/>
      <c r="Q107818" s="63"/>
    </row>
    <row r="107819" spans="16:17">
      <c r="P107819" s="63"/>
      <c r="Q107819" s="63"/>
    </row>
    <row r="107820" spans="16:17">
      <c r="P107820" s="63"/>
      <c r="Q107820" s="63"/>
    </row>
    <row r="107821" spans="16:17">
      <c r="P107821" s="63"/>
      <c r="Q107821" s="63"/>
    </row>
    <row r="107822" spans="16:17">
      <c r="P107822" s="63"/>
      <c r="Q107822" s="63"/>
    </row>
    <row r="107823" spans="16:17">
      <c r="P107823" s="63"/>
      <c r="Q107823" s="63"/>
    </row>
    <row r="107824" spans="16:17">
      <c r="P107824" s="63"/>
      <c r="Q107824" s="63"/>
    </row>
    <row r="107825" spans="16:17">
      <c r="P107825" s="63"/>
      <c r="Q107825" s="63"/>
    </row>
    <row r="107826" spans="16:17">
      <c r="P107826" s="63"/>
      <c r="Q107826" s="63"/>
    </row>
    <row r="107827" spans="16:17">
      <c r="P107827" s="63"/>
      <c r="Q107827" s="63"/>
    </row>
    <row r="107828" spans="16:17">
      <c r="P107828" s="63"/>
      <c r="Q107828" s="63"/>
    </row>
    <row r="107829" spans="16:17">
      <c r="P107829" s="63"/>
      <c r="Q107829" s="63"/>
    </row>
    <row r="107830" spans="16:17">
      <c r="P107830" s="63"/>
      <c r="Q107830" s="63"/>
    </row>
    <row r="107831" spans="16:17">
      <c r="P107831" s="63"/>
      <c r="Q107831" s="63"/>
    </row>
    <row r="107832" spans="16:17">
      <c r="P107832" s="63"/>
      <c r="Q107832" s="63"/>
    </row>
    <row r="107833" spans="16:17">
      <c r="P107833" s="63"/>
      <c r="Q107833" s="63"/>
    </row>
    <row r="107834" spans="16:17">
      <c r="P107834" s="63"/>
      <c r="Q107834" s="63"/>
    </row>
    <row r="107835" spans="16:17">
      <c r="P107835" s="63"/>
      <c r="Q107835" s="63"/>
    </row>
    <row r="107836" spans="16:17">
      <c r="P107836" s="63"/>
      <c r="Q107836" s="63"/>
    </row>
    <row r="107837" spans="16:17">
      <c r="P107837" s="63"/>
      <c r="Q107837" s="63"/>
    </row>
    <row r="107838" spans="16:17">
      <c r="P107838" s="63"/>
      <c r="Q107838" s="63"/>
    </row>
    <row r="107839" spans="16:17">
      <c r="P107839" s="63"/>
      <c r="Q107839" s="63"/>
    </row>
    <row r="107840" spans="16:17">
      <c r="P107840" s="63"/>
      <c r="Q107840" s="63"/>
    </row>
    <row r="107841" spans="16:17">
      <c r="P107841" s="63"/>
      <c r="Q107841" s="63"/>
    </row>
    <row r="107842" spans="16:17">
      <c r="P107842" s="63"/>
      <c r="Q107842" s="63"/>
    </row>
    <row r="107843" spans="16:17">
      <c r="P107843" s="63"/>
      <c r="Q107843" s="63"/>
    </row>
    <row r="107844" spans="16:17">
      <c r="P107844" s="63"/>
      <c r="Q107844" s="63"/>
    </row>
    <row r="107845" spans="16:17">
      <c r="P107845" s="63"/>
      <c r="Q107845" s="63"/>
    </row>
    <row r="107846" spans="16:17">
      <c r="P107846" s="63"/>
      <c r="Q107846" s="63"/>
    </row>
    <row r="107847" spans="16:17">
      <c r="P107847" s="63"/>
      <c r="Q107847" s="63"/>
    </row>
    <row r="107848" spans="16:17">
      <c r="P107848" s="63"/>
      <c r="Q107848" s="63"/>
    </row>
    <row r="107849" spans="16:17">
      <c r="P107849" s="63"/>
      <c r="Q107849" s="63"/>
    </row>
    <row r="107850" spans="16:17">
      <c r="P107850" s="63"/>
      <c r="Q107850" s="63"/>
    </row>
    <row r="107851" spans="16:17">
      <c r="P107851" s="63"/>
      <c r="Q107851" s="63"/>
    </row>
    <row r="107852" spans="16:17">
      <c r="P107852" s="63"/>
      <c r="Q107852" s="63"/>
    </row>
    <row r="107853" spans="16:17">
      <c r="P107853" s="63"/>
      <c r="Q107853" s="63"/>
    </row>
    <row r="107854" spans="16:17">
      <c r="P107854" s="63"/>
      <c r="Q107854" s="63"/>
    </row>
    <row r="107855" spans="16:17">
      <c r="P107855" s="63"/>
      <c r="Q107855" s="63"/>
    </row>
    <row r="107856" spans="16:17">
      <c r="P107856" s="63"/>
      <c r="Q107856" s="63"/>
    </row>
    <row r="107857" spans="16:17">
      <c r="P107857" s="63"/>
      <c r="Q107857" s="63"/>
    </row>
    <row r="107858" spans="16:17">
      <c r="P107858" s="63"/>
      <c r="Q107858" s="63"/>
    </row>
    <row r="107859" spans="16:17">
      <c r="P107859" s="63"/>
      <c r="Q107859" s="63"/>
    </row>
    <row r="107860" spans="16:17">
      <c r="P107860" s="63"/>
      <c r="Q107860" s="63"/>
    </row>
    <row r="107861" spans="16:17">
      <c r="P107861" s="63"/>
      <c r="Q107861" s="63"/>
    </row>
    <row r="107862" spans="16:17">
      <c r="P107862" s="63"/>
      <c r="Q107862" s="63"/>
    </row>
    <row r="107863" spans="16:17">
      <c r="P107863" s="63"/>
      <c r="Q107863" s="63"/>
    </row>
    <row r="107864" spans="16:17">
      <c r="P107864" s="63"/>
      <c r="Q107864" s="63"/>
    </row>
    <row r="107865" spans="16:17">
      <c r="P107865" s="63"/>
      <c r="Q107865" s="63"/>
    </row>
    <row r="107866" spans="16:17">
      <c r="P107866" s="63"/>
      <c r="Q107866" s="63"/>
    </row>
    <row r="107867" spans="16:17">
      <c r="P107867" s="63"/>
      <c r="Q107867" s="63"/>
    </row>
    <row r="107868" spans="16:17">
      <c r="P107868" s="63"/>
      <c r="Q107868" s="63"/>
    </row>
    <row r="107869" spans="16:17">
      <c r="P107869" s="63"/>
      <c r="Q107869" s="63"/>
    </row>
    <row r="107870" spans="16:17">
      <c r="P107870" s="63"/>
      <c r="Q107870" s="63"/>
    </row>
    <row r="107871" spans="16:17">
      <c r="P107871" s="63"/>
      <c r="Q107871" s="63"/>
    </row>
    <row r="107872" spans="16:17">
      <c r="P107872" s="63"/>
      <c r="Q107872" s="63"/>
    </row>
    <row r="107873" spans="16:17">
      <c r="P107873" s="63"/>
      <c r="Q107873" s="63"/>
    </row>
    <row r="107874" spans="16:17">
      <c r="P107874" s="63"/>
      <c r="Q107874" s="63"/>
    </row>
    <row r="107875" spans="16:17">
      <c r="P107875" s="63"/>
      <c r="Q107875" s="63"/>
    </row>
    <row r="107876" spans="16:17">
      <c r="P107876" s="63"/>
      <c r="Q107876" s="63"/>
    </row>
    <row r="107877" spans="16:17">
      <c r="P107877" s="63"/>
      <c r="Q107877" s="63"/>
    </row>
    <row r="107878" spans="16:17">
      <c r="P107878" s="63"/>
      <c r="Q107878" s="63"/>
    </row>
    <row r="107879" spans="16:17">
      <c r="P107879" s="63"/>
      <c r="Q107879" s="63"/>
    </row>
    <row r="107880" spans="16:17">
      <c r="P107880" s="63"/>
      <c r="Q107880" s="63"/>
    </row>
    <row r="107881" spans="16:17">
      <c r="P107881" s="63"/>
      <c r="Q107881" s="63"/>
    </row>
    <row r="107882" spans="16:17">
      <c r="P107882" s="63"/>
      <c r="Q107882" s="63"/>
    </row>
    <row r="107883" spans="16:17">
      <c r="P107883" s="63"/>
      <c r="Q107883" s="63"/>
    </row>
    <row r="107884" spans="16:17">
      <c r="P107884" s="63"/>
      <c r="Q107884" s="63"/>
    </row>
    <row r="107885" spans="16:17">
      <c r="P107885" s="63"/>
      <c r="Q107885" s="63"/>
    </row>
    <row r="107886" spans="16:17">
      <c r="P107886" s="63"/>
      <c r="Q107886" s="63"/>
    </row>
    <row r="107887" spans="16:17">
      <c r="P107887" s="63"/>
      <c r="Q107887" s="63"/>
    </row>
    <row r="107888" spans="16:17">
      <c r="P107888" s="63"/>
      <c r="Q107888" s="63"/>
    </row>
    <row r="107889" spans="16:17">
      <c r="P107889" s="63"/>
      <c r="Q107889" s="63"/>
    </row>
    <row r="107890" spans="16:17">
      <c r="P107890" s="63"/>
      <c r="Q107890" s="63"/>
    </row>
    <row r="107891" spans="16:17">
      <c r="P107891" s="63"/>
      <c r="Q107891" s="63"/>
    </row>
    <row r="107892" spans="16:17">
      <c r="P107892" s="63"/>
      <c r="Q107892" s="63"/>
    </row>
    <row r="107893" spans="16:17">
      <c r="P107893" s="63"/>
      <c r="Q107893" s="63"/>
    </row>
    <row r="107894" spans="16:17">
      <c r="P107894" s="63"/>
      <c r="Q107894" s="63"/>
    </row>
    <row r="107895" spans="16:17">
      <c r="P107895" s="63"/>
      <c r="Q107895" s="63"/>
    </row>
    <row r="107896" spans="16:17">
      <c r="P107896" s="63"/>
      <c r="Q107896" s="63"/>
    </row>
    <row r="107897" spans="16:17">
      <c r="P107897" s="63"/>
      <c r="Q107897" s="63"/>
    </row>
    <row r="107898" spans="16:17">
      <c r="P107898" s="63"/>
      <c r="Q107898" s="63"/>
    </row>
    <row r="107899" spans="16:17">
      <c r="P107899" s="63"/>
      <c r="Q107899" s="63"/>
    </row>
    <row r="107900" spans="16:17">
      <c r="P107900" s="63"/>
      <c r="Q107900" s="63"/>
    </row>
    <row r="107901" spans="16:17">
      <c r="P107901" s="63"/>
      <c r="Q107901" s="63"/>
    </row>
    <row r="107902" spans="16:17">
      <c r="P107902" s="63"/>
      <c r="Q107902" s="63"/>
    </row>
    <row r="107903" spans="16:17">
      <c r="P107903" s="63"/>
      <c r="Q107903" s="63"/>
    </row>
    <row r="107904" spans="16:17">
      <c r="P107904" s="63"/>
      <c r="Q107904" s="63"/>
    </row>
    <row r="107905" spans="16:17">
      <c r="P107905" s="63"/>
      <c r="Q107905" s="63"/>
    </row>
    <row r="107906" spans="16:17">
      <c r="P107906" s="63"/>
      <c r="Q107906" s="63"/>
    </row>
    <row r="107907" spans="16:17">
      <c r="P107907" s="63"/>
      <c r="Q107907" s="63"/>
    </row>
    <row r="107908" spans="16:17">
      <c r="P107908" s="63"/>
      <c r="Q107908" s="63"/>
    </row>
    <row r="107909" spans="16:17">
      <c r="P107909" s="63"/>
      <c r="Q107909" s="63"/>
    </row>
    <row r="107910" spans="16:17">
      <c r="P107910" s="63"/>
      <c r="Q107910" s="63"/>
    </row>
    <row r="107911" spans="16:17">
      <c r="P107911" s="63"/>
      <c r="Q107911" s="63"/>
    </row>
    <row r="107912" spans="16:17">
      <c r="P107912" s="63"/>
      <c r="Q107912" s="63"/>
    </row>
    <row r="107913" spans="16:17">
      <c r="P107913" s="63"/>
      <c r="Q107913" s="63"/>
    </row>
    <row r="107914" spans="16:17">
      <c r="P107914" s="63"/>
      <c r="Q107914" s="63"/>
    </row>
    <row r="107915" spans="16:17">
      <c r="P107915" s="63"/>
      <c r="Q107915" s="63"/>
    </row>
    <row r="107916" spans="16:17">
      <c r="P107916" s="63"/>
      <c r="Q107916" s="63"/>
    </row>
    <row r="107917" spans="16:17">
      <c r="P107917" s="63"/>
      <c r="Q107917" s="63"/>
    </row>
    <row r="107918" spans="16:17">
      <c r="P107918" s="63"/>
      <c r="Q107918" s="63"/>
    </row>
    <row r="107919" spans="16:17">
      <c r="P107919" s="63"/>
      <c r="Q107919" s="63"/>
    </row>
    <row r="107920" spans="16:17">
      <c r="P107920" s="63"/>
      <c r="Q107920" s="63"/>
    </row>
    <row r="107921" spans="16:17">
      <c r="P107921" s="63"/>
      <c r="Q107921" s="63"/>
    </row>
    <row r="107922" spans="16:17">
      <c r="P107922" s="63"/>
      <c r="Q107922" s="63"/>
    </row>
    <row r="107923" spans="16:17">
      <c r="P107923" s="63"/>
      <c r="Q107923" s="63"/>
    </row>
    <row r="107924" spans="16:17">
      <c r="P107924" s="63"/>
      <c r="Q107924" s="63"/>
    </row>
    <row r="107925" spans="16:17">
      <c r="P107925" s="63"/>
      <c r="Q107925" s="63"/>
    </row>
    <row r="107926" spans="16:17">
      <c r="P107926" s="63"/>
      <c r="Q107926" s="63"/>
    </row>
    <row r="107927" spans="16:17">
      <c r="P107927" s="63"/>
      <c r="Q107927" s="63"/>
    </row>
    <row r="107928" spans="16:17">
      <c r="P107928" s="63"/>
      <c r="Q107928" s="63"/>
    </row>
    <row r="107929" spans="16:17">
      <c r="P107929" s="63"/>
      <c r="Q107929" s="63"/>
    </row>
    <row r="107930" spans="16:17">
      <c r="P107930" s="63"/>
      <c r="Q107930" s="63"/>
    </row>
    <row r="107931" spans="16:17">
      <c r="P107931" s="63"/>
      <c r="Q107931" s="63"/>
    </row>
    <row r="107932" spans="16:17">
      <c r="P107932" s="63"/>
      <c r="Q107932" s="63"/>
    </row>
    <row r="107933" spans="16:17">
      <c r="P107933" s="63"/>
      <c r="Q107933" s="63"/>
    </row>
    <row r="107934" spans="16:17">
      <c r="P107934" s="63"/>
      <c r="Q107934" s="63"/>
    </row>
    <row r="107935" spans="16:17">
      <c r="P107935" s="63"/>
      <c r="Q107935" s="63"/>
    </row>
    <row r="107936" spans="16:17">
      <c r="P107936" s="63"/>
      <c r="Q107936" s="63"/>
    </row>
    <row r="107937" spans="16:17">
      <c r="P107937" s="63"/>
      <c r="Q107937" s="63"/>
    </row>
    <row r="107938" spans="16:17">
      <c r="P107938" s="63"/>
      <c r="Q107938" s="63"/>
    </row>
    <row r="107939" spans="16:17">
      <c r="P107939" s="63"/>
      <c r="Q107939" s="63"/>
    </row>
    <row r="107940" spans="16:17">
      <c r="P107940" s="63"/>
      <c r="Q107940" s="63"/>
    </row>
    <row r="107941" spans="16:17">
      <c r="P107941" s="63"/>
      <c r="Q107941" s="63"/>
    </row>
    <row r="107942" spans="16:17">
      <c r="P107942" s="63"/>
      <c r="Q107942" s="63"/>
    </row>
    <row r="107943" spans="16:17">
      <c r="P107943" s="63"/>
      <c r="Q107943" s="63"/>
    </row>
    <row r="107944" spans="16:17">
      <c r="P107944" s="63"/>
      <c r="Q107944" s="63"/>
    </row>
    <row r="107945" spans="16:17">
      <c r="P107945" s="63"/>
      <c r="Q107945" s="63"/>
    </row>
    <row r="107946" spans="16:17">
      <c r="P107946" s="63"/>
      <c r="Q107946" s="63"/>
    </row>
    <row r="107947" spans="16:17">
      <c r="P107947" s="63"/>
      <c r="Q107947" s="63"/>
    </row>
    <row r="107948" spans="16:17">
      <c r="P107948" s="63"/>
      <c r="Q107948" s="63"/>
    </row>
    <row r="107949" spans="16:17">
      <c r="P107949" s="63"/>
      <c r="Q107949" s="63"/>
    </row>
    <row r="107950" spans="16:17">
      <c r="P107950" s="63"/>
      <c r="Q107950" s="63"/>
    </row>
    <row r="107951" spans="16:17">
      <c r="P107951" s="63"/>
      <c r="Q107951" s="63"/>
    </row>
    <row r="107952" spans="16:17">
      <c r="P107952" s="63"/>
      <c r="Q107952" s="63"/>
    </row>
    <row r="107953" spans="16:17">
      <c r="P107953" s="63"/>
      <c r="Q107953" s="63"/>
    </row>
    <row r="107954" spans="16:17">
      <c r="P107954" s="63"/>
      <c r="Q107954" s="63"/>
    </row>
    <row r="107955" spans="16:17">
      <c r="P107955" s="63"/>
      <c r="Q107955" s="63"/>
    </row>
    <row r="107956" spans="16:17">
      <c r="P107956" s="63"/>
      <c r="Q107956" s="63"/>
    </row>
    <row r="107957" spans="16:17">
      <c r="P107957" s="63"/>
      <c r="Q107957" s="63"/>
    </row>
    <row r="107958" spans="16:17">
      <c r="P107958" s="63"/>
      <c r="Q107958" s="63"/>
    </row>
    <row r="107959" spans="16:17">
      <c r="P107959" s="63"/>
      <c r="Q107959" s="63"/>
    </row>
    <row r="107960" spans="16:17">
      <c r="P107960" s="63"/>
      <c r="Q107960" s="63"/>
    </row>
    <row r="107961" spans="16:17">
      <c r="P107961" s="63"/>
      <c r="Q107961" s="63"/>
    </row>
    <row r="107962" spans="16:17">
      <c r="P107962" s="63"/>
      <c r="Q107962" s="63"/>
    </row>
    <row r="107963" spans="16:17">
      <c r="P107963" s="63"/>
      <c r="Q107963" s="63"/>
    </row>
    <row r="107964" spans="16:17">
      <c r="P107964" s="63"/>
      <c r="Q107964" s="63"/>
    </row>
    <row r="107965" spans="16:17">
      <c r="P107965" s="63"/>
      <c r="Q107965" s="63"/>
    </row>
    <row r="107966" spans="16:17">
      <c r="P107966" s="63"/>
      <c r="Q107966" s="63"/>
    </row>
    <row r="107967" spans="16:17">
      <c r="P107967" s="63"/>
      <c r="Q107967" s="63"/>
    </row>
    <row r="107968" spans="16:17">
      <c r="P107968" s="63"/>
      <c r="Q107968" s="63"/>
    </row>
    <row r="107969" spans="16:17">
      <c r="P107969" s="63"/>
      <c r="Q107969" s="63"/>
    </row>
    <row r="107970" spans="16:17">
      <c r="P107970" s="63"/>
      <c r="Q107970" s="63"/>
    </row>
    <row r="107971" spans="16:17">
      <c r="P107971" s="63"/>
      <c r="Q107971" s="63"/>
    </row>
    <row r="107972" spans="16:17">
      <c r="P107972" s="63"/>
      <c r="Q107972" s="63"/>
    </row>
    <row r="107973" spans="16:17">
      <c r="P107973" s="63"/>
      <c r="Q107973" s="63"/>
    </row>
    <row r="107974" spans="16:17">
      <c r="P107974" s="63"/>
      <c r="Q107974" s="63"/>
    </row>
    <row r="107975" spans="16:17">
      <c r="P107975" s="63"/>
      <c r="Q107975" s="63"/>
    </row>
    <row r="107976" spans="16:17">
      <c r="P107976" s="63"/>
      <c r="Q107976" s="63"/>
    </row>
    <row r="107977" spans="16:17">
      <c r="P107977" s="63"/>
      <c r="Q107977" s="63"/>
    </row>
    <row r="107978" spans="16:17">
      <c r="P107978" s="63"/>
      <c r="Q107978" s="63"/>
    </row>
    <row r="107979" spans="16:17">
      <c r="P107979" s="63"/>
      <c r="Q107979" s="63"/>
    </row>
    <row r="107980" spans="16:17">
      <c r="P107980" s="63"/>
      <c r="Q107980" s="63"/>
    </row>
    <row r="107981" spans="16:17">
      <c r="P107981" s="63"/>
      <c r="Q107981" s="63"/>
    </row>
    <row r="107982" spans="16:17">
      <c r="P107982" s="63"/>
      <c r="Q107982" s="63"/>
    </row>
    <row r="107983" spans="16:17">
      <c r="P107983" s="63"/>
      <c r="Q107983" s="63"/>
    </row>
    <row r="107984" spans="16:17">
      <c r="P107984" s="63"/>
      <c r="Q107984" s="63"/>
    </row>
    <row r="107985" spans="16:17">
      <c r="P107985" s="63"/>
      <c r="Q107985" s="63"/>
    </row>
    <row r="107986" spans="16:17">
      <c r="P107986" s="63"/>
      <c r="Q107986" s="63"/>
    </row>
    <row r="107987" spans="16:17">
      <c r="P107987" s="63"/>
      <c r="Q107987" s="63"/>
    </row>
    <row r="107988" spans="16:17">
      <c r="P107988" s="63"/>
      <c r="Q107988" s="63"/>
    </row>
    <row r="107989" spans="16:17">
      <c r="P107989" s="63"/>
      <c r="Q107989" s="63"/>
    </row>
    <row r="107990" spans="16:17">
      <c r="P107990" s="63"/>
      <c r="Q107990" s="63"/>
    </row>
    <row r="107991" spans="16:17">
      <c r="P107991" s="63"/>
      <c r="Q107991" s="63"/>
    </row>
    <row r="107992" spans="16:17">
      <c r="P107992" s="63"/>
      <c r="Q107992" s="63"/>
    </row>
    <row r="107993" spans="16:17">
      <c r="P107993" s="63"/>
      <c r="Q107993" s="63"/>
    </row>
    <row r="107994" spans="16:17">
      <c r="P107994" s="63"/>
      <c r="Q107994" s="63"/>
    </row>
    <row r="107995" spans="16:17">
      <c r="P107995" s="63"/>
      <c r="Q107995" s="63"/>
    </row>
    <row r="107996" spans="16:17">
      <c r="P107996" s="63"/>
      <c r="Q107996" s="63"/>
    </row>
    <row r="107997" spans="16:17">
      <c r="P107997" s="63"/>
      <c r="Q107997" s="63"/>
    </row>
    <row r="107998" spans="16:17">
      <c r="P107998" s="63"/>
      <c r="Q107998" s="63"/>
    </row>
    <row r="107999" spans="16:17">
      <c r="P107999" s="63"/>
      <c r="Q107999" s="63"/>
    </row>
    <row r="108000" spans="16:17">
      <c r="P108000" s="63"/>
      <c r="Q108000" s="63"/>
    </row>
    <row r="108001" spans="16:17">
      <c r="P108001" s="63"/>
      <c r="Q108001" s="63"/>
    </row>
    <row r="108002" spans="16:17">
      <c r="P108002" s="63"/>
      <c r="Q108002" s="63"/>
    </row>
    <row r="108003" spans="16:17">
      <c r="P108003" s="63"/>
      <c r="Q108003" s="63"/>
    </row>
    <row r="108004" spans="16:17">
      <c r="P108004" s="63"/>
      <c r="Q108004" s="63"/>
    </row>
    <row r="108005" spans="16:17">
      <c r="P108005" s="63"/>
      <c r="Q108005" s="63"/>
    </row>
    <row r="108006" spans="16:17">
      <c r="P108006" s="63"/>
      <c r="Q108006" s="63"/>
    </row>
    <row r="108007" spans="16:17">
      <c r="P108007" s="63"/>
      <c r="Q108007" s="63"/>
    </row>
    <row r="108008" spans="16:17">
      <c r="P108008" s="63"/>
      <c r="Q108008" s="63"/>
    </row>
    <row r="108009" spans="16:17">
      <c r="P108009" s="63"/>
      <c r="Q108009" s="63"/>
    </row>
    <row r="108010" spans="16:17">
      <c r="P108010" s="63"/>
      <c r="Q108010" s="63"/>
    </row>
    <row r="108011" spans="16:17">
      <c r="P108011" s="63"/>
      <c r="Q108011" s="63"/>
    </row>
    <row r="108012" spans="16:17">
      <c r="P108012" s="63"/>
      <c r="Q108012" s="63"/>
    </row>
    <row r="108013" spans="16:17">
      <c r="P108013" s="63"/>
      <c r="Q108013" s="63"/>
    </row>
    <row r="108014" spans="16:17">
      <c r="P108014" s="63"/>
      <c r="Q108014" s="63"/>
    </row>
    <row r="108015" spans="16:17">
      <c r="P108015" s="63"/>
      <c r="Q108015" s="63"/>
    </row>
    <row r="108016" spans="16:17">
      <c r="P108016" s="63"/>
      <c r="Q108016" s="63"/>
    </row>
    <row r="108017" spans="16:17">
      <c r="P108017" s="63"/>
      <c r="Q108017" s="63"/>
    </row>
    <row r="108018" spans="16:17">
      <c r="P108018" s="63"/>
      <c r="Q108018" s="63"/>
    </row>
    <row r="108019" spans="16:17">
      <c r="P108019" s="63"/>
      <c r="Q108019" s="63"/>
    </row>
    <row r="108020" spans="16:17">
      <c r="P108020" s="63"/>
      <c r="Q108020" s="63"/>
    </row>
    <row r="108021" spans="16:17">
      <c r="P108021" s="63"/>
      <c r="Q108021" s="63"/>
    </row>
    <row r="108022" spans="16:17">
      <c r="P108022" s="63"/>
      <c r="Q108022" s="63"/>
    </row>
    <row r="108023" spans="16:17">
      <c r="P108023" s="63"/>
      <c r="Q108023" s="63"/>
    </row>
    <row r="108024" spans="16:17">
      <c r="P108024" s="63"/>
      <c r="Q108024" s="63"/>
    </row>
    <row r="108025" spans="16:17">
      <c r="P108025" s="63"/>
      <c r="Q108025" s="63"/>
    </row>
    <row r="108026" spans="16:17">
      <c r="P108026" s="63"/>
      <c r="Q108026" s="63"/>
    </row>
    <row r="108027" spans="16:17">
      <c r="P108027" s="63"/>
      <c r="Q108027" s="63"/>
    </row>
    <row r="108028" spans="16:17">
      <c r="P108028" s="63"/>
      <c r="Q108028" s="63"/>
    </row>
    <row r="108029" spans="16:17">
      <c r="P108029" s="63"/>
      <c r="Q108029" s="63"/>
    </row>
    <row r="108030" spans="16:17">
      <c r="P108030" s="63"/>
      <c r="Q108030" s="63"/>
    </row>
    <row r="108031" spans="16:17">
      <c r="P108031" s="63"/>
      <c r="Q108031" s="63"/>
    </row>
    <row r="108032" spans="16:17">
      <c r="P108032" s="63"/>
      <c r="Q108032" s="63"/>
    </row>
    <row r="108033" spans="16:17">
      <c r="P108033" s="63"/>
      <c r="Q108033" s="63"/>
    </row>
    <row r="108034" spans="16:17">
      <c r="P108034" s="63"/>
      <c r="Q108034" s="63"/>
    </row>
    <row r="108035" spans="16:17">
      <c r="P108035" s="63"/>
      <c r="Q108035" s="63"/>
    </row>
    <row r="108036" spans="16:17">
      <c r="P108036" s="63"/>
      <c r="Q108036" s="63"/>
    </row>
    <row r="108037" spans="16:17">
      <c r="P108037" s="63"/>
      <c r="Q108037" s="63"/>
    </row>
    <row r="108038" spans="16:17">
      <c r="P108038" s="63"/>
      <c r="Q108038" s="63"/>
    </row>
    <row r="108039" spans="16:17">
      <c r="P108039" s="63"/>
      <c r="Q108039" s="63"/>
    </row>
    <row r="108040" spans="16:17">
      <c r="P108040" s="63"/>
      <c r="Q108040" s="63"/>
    </row>
    <row r="108041" spans="16:17">
      <c r="P108041" s="63"/>
      <c r="Q108041" s="63"/>
    </row>
    <row r="108042" spans="16:17">
      <c r="P108042" s="63"/>
      <c r="Q108042" s="63"/>
    </row>
    <row r="108043" spans="16:17">
      <c r="P108043" s="63"/>
      <c r="Q108043" s="63"/>
    </row>
    <row r="108044" spans="16:17">
      <c r="P108044" s="63"/>
      <c r="Q108044" s="63"/>
    </row>
    <row r="108045" spans="16:17">
      <c r="P108045" s="63"/>
      <c r="Q108045" s="63"/>
    </row>
    <row r="108046" spans="16:17">
      <c r="P108046" s="63"/>
      <c r="Q108046" s="63"/>
    </row>
    <row r="108047" spans="16:17">
      <c r="P108047" s="63"/>
      <c r="Q108047" s="63"/>
    </row>
    <row r="108048" spans="16:17">
      <c r="P108048" s="63"/>
      <c r="Q108048" s="63"/>
    </row>
    <row r="108049" spans="16:17">
      <c r="P108049" s="63"/>
      <c r="Q108049" s="63"/>
    </row>
    <row r="108050" spans="16:17">
      <c r="P108050" s="63"/>
      <c r="Q108050" s="63"/>
    </row>
    <row r="108051" spans="16:17">
      <c r="P108051" s="63"/>
      <c r="Q108051" s="63"/>
    </row>
    <row r="108052" spans="16:17">
      <c r="P108052" s="63"/>
      <c r="Q108052" s="63"/>
    </row>
    <row r="108053" spans="16:17">
      <c r="P108053" s="63"/>
      <c r="Q108053" s="63"/>
    </row>
    <row r="108054" spans="16:17">
      <c r="P108054" s="63"/>
      <c r="Q108054" s="63"/>
    </row>
    <row r="108055" spans="16:17">
      <c r="P108055" s="63"/>
      <c r="Q108055" s="63"/>
    </row>
    <row r="108056" spans="16:17">
      <c r="P108056" s="63"/>
      <c r="Q108056" s="63"/>
    </row>
    <row r="108057" spans="16:17">
      <c r="P108057" s="63"/>
      <c r="Q108057" s="63"/>
    </row>
    <row r="108058" spans="16:17">
      <c r="P108058" s="63"/>
      <c r="Q108058" s="63"/>
    </row>
    <row r="108059" spans="16:17">
      <c r="P108059" s="63"/>
      <c r="Q108059" s="63"/>
    </row>
    <row r="108060" spans="16:17">
      <c r="P108060" s="63"/>
      <c r="Q108060" s="63"/>
    </row>
    <row r="108061" spans="16:17">
      <c r="P108061" s="63"/>
      <c r="Q108061" s="63"/>
    </row>
    <row r="108062" spans="16:17">
      <c r="P108062" s="63"/>
      <c r="Q108062" s="63"/>
    </row>
    <row r="108063" spans="16:17">
      <c r="P108063" s="63"/>
      <c r="Q108063" s="63"/>
    </row>
    <row r="108064" spans="16:17">
      <c r="P108064" s="63"/>
      <c r="Q108064" s="63"/>
    </row>
    <row r="108065" spans="16:17">
      <c r="P108065" s="63"/>
      <c r="Q108065" s="63"/>
    </row>
    <row r="108066" spans="16:17">
      <c r="P108066" s="63"/>
      <c r="Q108066" s="63"/>
    </row>
    <row r="108067" spans="16:17">
      <c r="P108067" s="63"/>
      <c r="Q108067" s="63"/>
    </row>
    <row r="108068" spans="16:17">
      <c r="P108068" s="63"/>
      <c r="Q108068" s="63"/>
    </row>
    <row r="108069" spans="16:17">
      <c r="P108069" s="63"/>
      <c r="Q108069" s="63"/>
    </row>
    <row r="108070" spans="16:17">
      <c r="P108070" s="63"/>
      <c r="Q108070" s="63"/>
    </row>
    <row r="108071" spans="16:17">
      <c r="P108071" s="63"/>
      <c r="Q108071" s="63"/>
    </row>
    <row r="108072" spans="16:17">
      <c r="P108072" s="63"/>
      <c r="Q108072" s="63"/>
    </row>
    <row r="108073" spans="16:17">
      <c r="P108073" s="63"/>
      <c r="Q108073" s="63"/>
    </row>
    <row r="108074" spans="16:17">
      <c r="P108074" s="63"/>
      <c r="Q108074" s="63"/>
    </row>
    <row r="108075" spans="16:17">
      <c r="P108075" s="63"/>
      <c r="Q108075" s="63"/>
    </row>
    <row r="108076" spans="16:17">
      <c r="P108076" s="63"/>
      <c r="Q108076" s="63"/>
    </row>
    <row r="108077" spans="16:17">
      <c r="P108077" s="63"/>
      <c r="Q108077" s="63"/>
    </row>
    <row r="108078" spans="16:17">
      <c r="P108078" s="63"/>
      <c r="Q108078" s="63"/>
    </row>
    <row r="108079" spans="16:17">
      <c r="P108079" s="63"/>
      <c r="Q108079" s="63"/>
    </row>
    <row r="108080" spans="16:17">
      <c r="P108080" s="63"/>
      <c r="Q108080" s="63"/>
    </row>
    <row r="108081" spans="16:17">
      <c r="P108081" s="63"/>
      <c r="Q108081" s="63"/>
    </row>
    <row r="108082" spans="16:17">
      <c r="P108082" s="63"/>
      <c r="Q108082" s="63"/>
    </row>
    <row r="108083" spans="16:17">
      <c r="P108083" s="63"/>
      <c r="Q108083" s="63"/>
    </row>
    <row r="108084" spans="16:17">
      <c r="P108084" s="63"/>
      <c r="Q108084" s="63"/>
    </row>
    <row r="108085" spans="16:17">
      <c r="P108085" s="63"/>
      <c r="Q108085" s="63"/>
    </row>
    <row r="108086" spans="16:17">
      <c r="P108086" s="63"/>
      <c r="Q108086" s="63"/>
    </row>
    <row r="108087" spans="16:17">
      <c r="P108087" s="63"/>
      <c r="Q108087" s="63"/>
    </row>
    <row r="108088" spans="16:17">
      <c r="P108088" s="63"/>
      <c r="Q108088" s="63"/>
    </row>
    <row r="108089" spans="16:17">
      <c r="P108089" s="63"/>
      <c r="Q108089" s="63"/>
    </row>
    <row r="108090" spans="16:17">
      <c r="P108090" s="63"/>
      <c r="Q108090" s="63"/>
    </row>
    <row r="108091" spans="16:17">
      <c r="P108091" s="63"/>
      <c r="Q108091" s="63"/>
    </row>
    <row r="108092" spans="16:17">
      <c r="P108092" s="63"/>
      <c r="Q108092" s="63"/>
    </row>
    <row r="108093" spans="16:17">
      <c r="P108093" s="63"/>
      <c r="Q108093" s="63"/>
    </row>
    <row r="108094" spans="16:17">
      <c r="P108094" s="63"/>
      <c r="Q108094" s="63"/>
    </row>
    <row r="108095" spans="16:17">
      <c r="P108095" s="63"/>
      <c r="Q108095" s="63"/>
    </row>
    <row r="108096" spans="16:17">
      <c r="P108096" s="63"/>
      <c r="Q108096" s="63"/>
    </row>
    <row r="108097" spans="16:17">
      <c r="P108097" s="63"/>
      <c r="Q108097" s="63"/>
    </row>
    <row r="108098" spans="16:17">
      <c r="P108098" s="63"/>
      <c r="Q108098" s="63"/>
    </row>
    <row r="108099" spans="16:17">
      <c r="P108099" s="63"/>
      <c r="Q108099" s="63"/>
    </row>
    <row r="108100" spans="16:17">
      <c r="P108100" s="63"/>
      <c r="Q108100" s="63"/>
    </row>
    <row r="108101" spans="16:17">
      <c r="P108101" s="63"/>
      <c r="Q108101" s="63"/>
    </row>
    <row r="108102" spans="16:17">
      <c r="P108102" s="63"/>
      <c r="Q108102" s="63"/>
    </row>
    <row r="108103" spans="16:17">
      <c r="P108103" s="63"/>
      <c r="Q108103" s="63"/>
    </row>
    <row r="108104" spans="16:17">
      <c r="P108104" s="63"/>
      <c r="Q108104" s="63"/>
    </row>
    <row r="108105" spans="16:17">
      <c r="P108105" s="63"/>
      <c r="Q108105" s="63"/>
    </row>
    <row r="108106" spans="16:17">
      <c r="P108106" s="63"/>
      <c r="Q108106" s="63"/>
    </row>
    <row r="108107" spans="16:17">
      <c r="P108107" s="63"/>
      <c r="Q108107" s="63"/>
    </row>
    <row r="108108" spans="16:17">
      <c r="P108108" s="63"/>
      <c r="Q108108" s="63"/>
    </row>
    <row r="108109" spans="16:17">
      <c r="P108109" s="63"/>
      <c r="Q108109" s="63"/>
    </row>
    <row r="108110" spans="16:17">
      <c r="P108110" s="63"/>
      <c r="Q108110" s="63"/>
    </row>
    <row r="108111" spans="16:17">
      <c r="P108111" s="63"/>
      <c r="Q108111" s="63"/>
    </row>
    <row r="108112" spans="16:17">
      <c r="P108112" s="63"/>
      <c r="Q108112" s="63"/>
    </row>
    <row r="108113" spans="16:17">
      <c r="P108113" s="63"/>
      <c r="Q108113" s="63"/>
    </row>
    <row r="108114" spans="16:17">
      <c r="P108114" s="63"/>
      <c r="Q108114" s="63"/>
    </row>
    <row r="108115" spans="16:17">
      <c r="P108115" s="63"/>
      <c r="Q108115" s="63"/>
    </row>
    <row r="108116" spans="16:17">
      <c r="P108116" s="63"/>
      <c r="Q108116" s="63"/>
    </row>
    <row r="108117" spans="16:17">
      <c r="P108117" s="63"/>
      <c r="Q108117" s="63"/>
    </row>
    <row r="108118" spans="16:17">
      <c r="P108118" s="63"/>
      <c r="Q108118" s="63"/>
    </row>
    <row r="108119" spans="16:17">
      <c r="P108119" s="63"/>
      <c r="Q108119" s="63"/>
    </row>
    <row r="108120" spans="16:17">
      <c r="P108120" s="63"/>
      <c r="Q108120" s="63"/>
    </row>
    <row r="108121" spans="16:17">
      <c r="P108121" s="63"/>
      <c r="Q108121" s="63"/>
    </row>
    <row r="108122" spans="16:17">
      <c r="P108122" s="63"/>
      <c r="Q108122" s="63"/>
    </row>
    <row r="108123" spans="16:17">
      <c r="P108123" s="63"/>
      <c r="Q108123" s="63"/>
    </row>
    <row r="108124" spans="16:17">
      <c r="P108124" s="63"/>
      <c r="Q108124" s="63"/>
    </row>
    <row r="108125" spans="16:17">
      <c r="P108125" s="63"/>
      <c r="Q108125" s="63"/>
    </row>
    <row r="108126" spans="16:17">
      <c r="P108126" s="63"/>
      <c r="Q108126" s="63"/>
    </row>
    <row r="108127" spans="16:17">
      <c r="P108127" s="63"/>
      <c r="Q108127" s="63"/>
    </row>
    <row r="108128" spans="16:17">
      <c r="P108128" s="63"/>
      <c r="Q108128" s="63"/>
    </row>
    <row r="108129" spans="16:17">
      <c r="P108129" s="63"/>
      <c r="Q108129" s="63"/>
    </row>
    <row r="108130" spans="16:17">
      <c r="P108130" s="63"/>
      <c r="Q108130" s="63"/>
    </row>
    <row r="108131" spans="16:17">
      <c r="P108131" s="63"/>
      <c r="Q108131" s="63"/>
    </row>
    <row r="108132" spans="16:17">
      <c r="P108132" s="63"/>
      <c r="Q108132" s="63"/>
    </row>
    <row r="108133" spans="16:17">
      <c r="P108133" s="63"/>
      <c r="Q108133" s="63"/>
    </row>
    <row r="108134" spans="16:17">
      <c r="P108134" s="63"/>
      <c r="Q108134" s="63"/>
    </row>
    <row r="108135" spans="16:17">
      <c r="P108135" s="63"/>
      <c r="Q108135" s="63"/>
    </row>
    <row r="108136" spans="16:17">
      <c r="P108136" s="63"/>
      <c r="Q108136" s="63"/>
    </row>
    <row r="108137" spans="16:17">
      <c r="P108137" s="63"/>
      <c r="Q108137" s="63"/>
    </row>
    <row r="108138" spans="16:17">
      <c r="P108138" s="63"/>
      <c r="Q108138" s="63"/>
    </row>
    <row r="108139" spans="16:17">
      <c r="P108139" s="63"/>
      <c r="Q108139" s="63"/>
    </row>
    <row r="108140" spans="16:17">
      <c r="P108140" s="63"/>
      <c r="Q108140" s="63"/>
    </row>
    <row r="108141" spans="16:17">
      <c r="P108141" s="63"/>
      <c r="Q108141" s="63"/>
    </row>
    <row r="108142" spans="16:17">
      <c r="P108142" s="63"/>
      <c r="Q108142" s="63"/>
    </row>
    <row r="108143" spans="16:17">
      <c r="P108143" s="63"/>
      <c r="Q108143" s="63"/>
    </row>
    <row r="108144" spans="16:17">
      <c r="P108144" s="63"/>
      <c r="Q108144" s="63"/>
    </row>
    <row r="108145" spans="16:17">
      <c r="P108145" s="63"/>
      <c r="Q108145" s="63"/>
    </row>
    <row r="108146" spans="16:17">
      <c r="P108146" s="63"/>
      <c r="Q108146" s="63"/>
    </row>
    <row r="108147" spans="16:17">
      <c r="P108147" s="63"/>
      <c r="Q108147" s="63"/>
    </row>
    <row r="108148" spans="16:17">
      <c r="P108148" s="63"/>
      <c r="Q108148" s="63"/>
    </row>
    <row r="108149" spans="16:17">
      <c r="P108149" s="63"/>
      <c r="Q108149" s="63"/>
    </row>
    <row r="108150" spans="16:17">
      <c r="P108150" s="63"/>
      <c r="Q108150" s="63"/>
    </row>
    <row r="108151" spans="16:17">
      <c r="P108151" s="63"/>
      <c r="Q108151" s="63"/>
    </row>
    <row r="108152" spans="16:17">
      <c r="P108152" s="63"/>
      <c r="Q108152" s="63"/>
    </row>
    <row r="108153" spans="16:17">
      <c r="P108153" s="63"/>
      <c r="Q108153" s="63"/>
    </row>
    <row r="108154" spans="16:17">
      <c r="P108154" s="63"/>
      <c r="Q108154" s="63"/>
    </row>
    <row r="108155" spans="16:17">
      <c r="P108155" s="63"/>
      <c r="Q108155" s="63"/>
    </row>
    <row r="108156" spans="16:17">
      <c r="P108156" s="63"/>
      <c r="Q108156" s="63"/>
    </row>
    <row r="108157" spans="16:17">
      <c r="P108157" s="63"/>
      <c r="Q108157" s="63"/>
    </row>
    <row r="108158" spans="16:17">
      <c r="P108158" s="63"/>
      <c r="Q108158" s="63"/>
    </row>
    <row r="108159" spans="16:17">
      <c r="P108159" s="63"/>
      <c r="Q108159" s="63"/>
    </row>
    <row r="108160" spans="16:17">
      <c r="P108160" s="63"/>
      <c r="Q108160" s="63"/>
    </row>
    <row r="108161" spans="16:17">
      <c r="P108161" s="63"/>
      <c r="Q108161" s="63"/>
    </row>
    <row r="108162" spans="16:17">
      <c r="P108162" s="63"/>
      <c r="Q108162" s="63"/>
    </row>
    <row r="108163" spans="16:17">
      <c r="P108163" s="63"/>
      <c r="Q108163" s="63"/>
    </row>
    <row r="108164" spans="16:17">
      <c r="P108164" s="63"/>
      <c r="Q108164" s="63"/>
    </row>
    <row r="108165" spans="16:17">
      <c r="P108165" s="63"/>
      <c r="Q108165" s="63"/>
    </row>
    <row r="108166" spans="16:17">
      <c r="P108166" s="63"/>
      <c r="Q108166" s="63"/>
    </row>
    <row r="108167" spans="16:17">
      <c r="P108167" s="63"/>
      <c r="Q108167" s="63"/>
    </row>
    <row r="108168" spans="16:17">
      <c r="P108168" s="63"/>
      <c r="Q108168" s="63"/>
    </row>
    <row r="108169" spans="16:17">
      <c r="P108169" s="63"/>
      <c r="Q108169" s="63"/>
    </row>
    <row r="108170" spans="16:17">
      <c r="P108170" s="63"/>
      <c r="Q108170" s="63"/>
    </row>
    <row r="108171" spans="16:17">
      <c r="P108171" s="63"/>
      <c r="Q108171" s="63"/>
    </row>
    <row r="108172" spans="16:17">
      <c r="P108172" s="63"/>
      <c r="Q108172" s="63"/>
    </row>
    <row r="108173" spans="16:17">
      <c r="P108173" s="63"/>
      <c r="Q108173" s="63"/>
    </row>
    <row r="108174" spans="16:17">
      <c r="P108174" s="63"/>
      <c r="Q108174" s="63"/>
    </row>
    <row r="108175" spans="16:17">
      <c r="P108175" s="63"/>
      <c r="Q108175" s="63"/>
    </row>
    <row r="108176" spans="16:17">
      <c r="P108176" s="63"/>
      <c r="Q108176" s="63"/>
    </row>
    <row r="108177" spans="16:17">
      <c r="P108177" s="63"/>
      <c r="Q108177" s="63"/>
    </row>
    <row r="108178" spans="16:17">
      <c r="P108178" s="63"/>
      <c r="Q108178" s="63"/>
    </row>
    <row r="108179" spans="16:17">
      <c r="P108179" s="63"/>
      <c r="Q108179" s="63"/>
    </row>
    <row r="108180" spans="16:17">
      <c r="P108180" s="63"/>
      <c r="Q108180" s="63"/>
    </row>
    <row r="108181" spans="16:17">
      <c r="P108181" s="63"/>
      <c r="Q108181" s="63"/>
    </row>
    <row r="108182" spans="16:17">
      <c r="P108182" s="63"/>
      <c r="Q108182" s="63"/>
    </row>
    <row r="108183" spans="16:17">
      <c r="P108183" s="63"/>
      <c r="Q108183" s="63"/>
    </row>
    <row r="108184" spans="16:17">
      <c r="P108184" s="63"/>
      <c r="Q108184" s="63"/>
    </row>
    <row r="108185" spans="16:17">
      <c r="P108185" s="63"/>
      <c r="Q108185" s="63"/>
    </row>
    <row r="108186" spans="16:17">
      <c r="P108186" s="63"/>
      <c r="Q108186" s="63"/>
    </row>
    <row r="108187" spans="16:17">
      <c r="P108187" s="63"/>
      <c r="Q108187" s="63"/>
    </row>
    <row r="108188" spans="16:17">
      <c r="P108188" s="63"/>
      <c r="Q108188" s="63"/>
    </row>
    <row r="108189" spans="16:17">
      <c r="P108189" s="63"/>
      <c r="Q108189" s="63"/>
    </row>
    <row r="108190" spans="16:17">
      <c r="P108190" s="63"/>
      <c r="Q108190" s="63"/>
    </row>
    <row r="108191" spans="16:17">
      <c r="P108191" s="63"/>
      <c r="Q108191" s="63"/>
    </row>
    <row r="108192" spans="16:17">
      <c r="P108192" s="63"/>
      <c r="Q108192" s="63"/>
    </row>
    <row r="108193" spans="16:17">
      <c r="P108193" s="63"/>
      <c r="Q108193" s="63"/>
    </row>
    <row r="108194" spans="16:17">
      <c r="P108194" s="63"/>
      <c r="Q108194" s="63"/>
    </row>
    <row r="108195" spans="16:17">
      <c r="P108195" s="63"/>
      <c r="Q108195" s="63"/>
    </row>
    <row r="108196" spans="16:17">
      <c r="P108196" s="63"/>
      <c r="Q108196" s="63"/>
    </row>
    <row r="108197" spans="16:17">
      <c r="P108197" s="63"/>
      <c r="Q108197" s="63"/>
    </row>
    <row r="108198" spans="16:17">
      <c r="P108198" s="63"/>
      <c r="Q108198" s="63"/>
    </row>
    <row r="108199" spans="16:17">
      <c r="P108199" s="63"/>
      <c r="Q108199" s="63"/>
    </row>
    <row r="108200" spans="16:17">
      <c r="P108200" s="63"/>
      <c r="Q108200" s="63"/>
    </row>
    <row r="108201" spans="16:17">
      <c r="P108201" s="63"/>
      <c r="Q108201" s="63"/>
    </row>
    <row r="108202" spans="16:17">
      <c r="P108202" s="63"/>
      <c r="Q108202" s="63"/>
    </row>
    <row r="108203" spans="16:17">
      <c r="P108203" s="63"/>
      <c r="Q108203" s="63"/>
    </row>
    <row r="108204" spans="16:17">
      <c r="P108204" s="63"/>
      <c r="Q108204" s="63"/>
    </row>
    <row r="108205" spans="16:17">
      <c r="P108205" s="63"/>
      <c r="Q108205" s="63"/>
    </row>
    <row r="108206" spans="16:17">
      <c r="P108206" s="63"/>
      <c r="Q108206" s="63"/>
    </row>
    <row r="108207" spans="16:17">
      <c r="P108207" s="63"/>
      <c r="Q108207" s="63"/>
    </row>
    <row r="108208" spans="16:17">
      <c r="P108208" s="63"/>
      <c r="Q108208" s="63"/>
    </row>
    <row r="108209" spans="16:17">
      <c r="P108209" s="63"/>
      <c r="Q108209" s="63"/>
    </row>
    <row r="108210" spans="16:17">
      <c r="P108210" s="63"/>
      <c r="Q108210" s="63"/>
    </row>
    <row r="108211" spans="16:17">
      <c r="P108211" s="63"/>
      <c r="Q108211" s="63"/>
    </row>
    <row r="108212" spans="16:17">
      <c r="P108212" s="63"/>
      <c r="Q108212" s="63"/>
    </row>
    <row r="108213" spans="16:17">
      <c r="P108213" s="63"/>
      <c r="Q108213" s="63"/>
    </row>
    <row r="108214" spans="16:17">
      <c r="P108214" s="63"/>
      <c r="Q108214" s="63"/>
    </row>
    <row r="108215" spans="16:17">
      <c r="P108215" s="63"/>
      <c r="Q108215" s="63"/>
    </row>
    <row r="108216" spans="16:17">
      <c r="P108216" s="63"/>
      <c r="Q108216" s="63"/>
    </row>
    <row r="108217" spans="16:17">
      <c r="P108217" s="63"/>
      <c r="Q108217" s="63"/>
    </row>
    <row r="108218" spans="16:17">
      <c r="P108218" s="63"/>
      <c r="Q108218" s="63"/>
    </row>
    <row r="108219" spans="16:17">
      <c r="P108219" s="63"/>
      <c r="Q108219" s="63"/>
    </row>
    <row r="108220" spans="16:17">
      <c r="P108220" s="63"/>
      <c r="Q108220" s="63"/>
    </row>
    <row r="108221" spans="16:17">
      <c r="P108221" s="63"/>
      <c r="Q108221" s="63"/>
    </row>
    <row r="108222" spans="16:17">
      <c r="P108222" s="63"/>
      <c r="Q108222" s="63"/>
    </row>
    <row r="108223" spans="16:17">
      <c r="P108223" s="63"/>
      <c r="Q108223" s="63"/>
    </row>
    <row r="108224" spans="16:17">
      <c r="P108224" s="63"/>
      <c r="Q108224" s="63"/>
    </row>
    <row r="108225" spans="16:17">
      <c r="P108225" s="63"/>
      <c r="Q108225" s="63"/>
    </row>
    <row r="108226" spans="16:17">
      <c r="P108226" s="63"/>
      <c r="Q108226" s="63"/>
    </row>
    <row r="108227" spans="16:17">
      <c r="P108227" s="63"/>
      <c r="Q108227" s="63"/>
    </row>
    <row r="108228" spans="16:17">
      <c r="P108228" s="63"/>
      <c r="Q108228" s="63"/>
    </row>
    <row r="108229" spans="16:17">
      <c r="P108229" s="63"/>
      <c r="Q108229" s="63"/>
    </row>
    <row r="108230" spans="16:17">
      <c r="P108230" s="63"/>
      <c r="Q108230" s="63"/>
    </row>
    <row r="108231" spans="16:17">
      <c r="P108231" s="63"/>
      <c r="Q108231" s="63"/>
    </row>
    <row r="108232" spans="16:17">
      <c r="P108232" s="63"/>
      <c r="Q108232" s="63"/>
    </row>
    <row r="108233" spans="16:17">
      <c r="P108233" s="63"/>
      <c r="Q108233" s="63"/>
    </row>
    <row r="108234" spans="16:17">
      <c r="P108234" s="63"/>
      <c r="Q108234" s="63"/>
    </row>
    <row r="108235" spans="16:17">
      <c r="P108235" s="63"/>
      <c r="Q108235" s="63"/>
    </row>
    <row r="108236" spans="16:17">
      <c r="P108236" s="63"/>
      <c r="Q108236" s="63"/>
    </row>
    <row r="108237" spans="16:17">
      <c r="P108237" s="63"/>
      <c r="Q108237" s="63"/>
    </row>
    <row r="108238" spans="16:17">
      <c r="P108238" s="63"/>
      <c r="Q108238" s="63"/>
    </row>
    <row r="108239" spans="16:17">
      <c r="P108239" s="63"/>
      <c r="Q108239" s="63"/>
    </row>
    <row r="108240" spans="16:17">
      <c r="P108240" s="63"/>
      <c r="Q108240" s="63"/>
    </row>
    <row r="108241" spans="16:17">
      <c r="P108241" s="63"/>
      <c r="Q108241" s="63"/>
    </row>
    <row r="108242" spans="16:17">
      <c r="P108242" s="63"/>
      <c r="Q108242" s="63"/>
    </row>
    <row r="108243" spans="16:17">
      <c r="P108243" s="63"/>
      <c r="Q108243" s="63"/>
    </row>
    <row r="108244" spans="16:17">
      <c r="P108244" s="63"/>
      <c r="Q108244" s="63"/>
    </row>
    <row r="108245" spans="16:17">
      <c r="P108245" s="63"/>
      <c r="Q108245" s="63"/>
    </row>
    <row r="108246" spans="16:17">
      <c r="P108246" s="63"/>
      <c r="Q108246" s="63"/>
    </row>
    <row r="108247" spans="16:17">
      <c r="P108247" s="63"/>
      <c r="Q108247" s="63"/>
    </row>
    <row r="108248" spans="16:17">
      <c r="P108248" s="63"/>
      <c r="Q108248" s="63"/>
    </row>
    <row r="108249" spans="16:17">
      <c r="P108249" s="63"/>
      <c r="Q108249" s="63"/>
    </row>
    <row r="108250" spans="16:17">
      <c r="P108250" s="63"/>
      <c r="Q108250" s="63"/>
    </row>
    <row r="108251" spans="16:17">
      <c r="P108251" s="63"/>
      <c r="Q108251" s="63"/>
    </row>
    <row r="108252" spans="16:17">
      <c r="P108252" s="63"/>
      <c r="Q108252" s="63"/>
    </row>
    <row r="108253" spans="16:17">
      <c r="P108253" s="63"/>
      <c r="Q108253" s="63"/>
    </row>
    <row r="108254" spans="16:17">
      <c r="P108254" s="63"/>
      <c r="Q108254" s="63"/>
    </row>
    <row r="108255" spans="16:17">
      <c r="P108255" s="63"/>
      <c r="Q108255" s="63"/>
    </row>
    <row r="108256" spans="16:17">
      <c r="P108256" s="63"/>
      <c r="Q108256" s="63"/>
    </row>
    <row r="108257" spans="16:17">
      <c r="P108257" s="63"/>
      <c r="Q108257" s="63"/>
    </row>
    <row r="108258" spans="16:17">
      <c r="P108258" s="63"/>
      <c r="Q108258" s="63"/>
    </row>
    <row r="108259" spans="16:17">
      <c r="P108259" s="63"/>
      <c r="Q108259" s="63"/>
    </row>
    <row r="108260" spans="16:17">
      <c r="P108260" s="63"/>
      <c r="Q108260" s="63"/>
    </row>
    <row r="108261" spans="16:17">
      <c r="P108261" s="63"/>
      <c r="Q108261" s="63"/>
    </row>
    <row r="108262" spans="16:17">
      <c r="P108262" s="63"/>
      <c r="Q108262" s="63"/>
    </row>
    <row r="108263" spans="16:17">
      <c r="P108263" s="63"/>
      <c r="Q108263" s="63"/>
    </row>
    <row r="108264" spans="16:17">
      <c r="P108264" s="63"/>
      <c r="Q108264" s="63"/>
    </row>
    <row r="108265" spans="16:17">
      <c r="P108265" s="63"/>
      <c r="Q108265" s="63"/>
    </row>
    <row r="108266" spans="16:17">
      <c r="P108266" s="63"/>
      <c r="Q108266" s="63"/>
    </row>
    <row r="108267" spans="16:17">
      <c r="P108267" s="63"/>
      <c r="Q108267" s="63"/>
    </row>
    <row r="108268" spans="16:17">
      <c r="P108268" s="63"/>
      <c r="Q108268" s="63"/>
    </row>
    <row r="108269" spans="16:17">
      <c r="P108269" s="63"/>
      <c r="Q108269" s="63"/>
    </row>
    <row r="108270" spans="16:17">
      <c r="P108270" s="63"/>
      <c r="Q108270" s="63"/>
    </row>
    <row r="108271" spans="16:17">
      <c r="P108271" s="63"/>
      <c r="Q108271" s="63"/>
    </row>
    <row r="108272" spans="16:17">
      <c r="P108272" s="63"/>
      <c r="Q108272" s="63"/>
    </row>
    <row r="108273" spans="16:17">
      <c r="P108273" s="63"/>
      <c r="Q108273" s="63"/>
    </row>
    <row r="108274" spans="16:17">
      <c r="P108274" s="63"/>
      <c r="Q108274" s="63"/>
    </row>
    <row r="108275" spans="16:17">
      <c r="P108275" s="63"/>
      <c r="Q108275" s="63"/>
    </row>
    <row r="108276" spans="16:17">
      <c r="P108276" s="63"/>
      <c r="Q108276" s="63"/>
    </row>
    <row r="108277" spans="16:17">
      <c r="P108277" s="63"/>
      <c r="Q108277" s="63"/>
    </row>
    <row r="108278" spans="16:17">
      <c r="P108278" s="63"/>
      <c r="Q108278" s="63"/>
    </row>
    <row r="108279" spans="16:17">
      <c r="P108279" s="63"/>
      <c r="Q108279" s="63"/>
    </row>
    <row r="108280" spans="16:17">
      <c r="P108280" s="63"/>
      <c r="Q108280" s="63"/>
    </row>
    <row r="108281" spans="16:17">
      <c r="P108281" s="63"/>
      <c r="Q108281" s="63"/>
    </row>
    <row r="108282" spans="16:17">
      <c r="P108282" s="63"/>
      <c r="Q108282" s="63"/>
    </row>
    <row r="108283" spans="16:17">
      <c r="P108283" s="63"/>
      <c r="Q108283" s="63"/>
    </row>
    <row r="108284" spans="16:17">
      <c r="P108284" s="63"/>
      <c r="Q108284" s="63"/>
    </row>
    <row r="108285" spans="16:17">
      <c r="P108285" s="63"/>
      <c r="Q108285" s="63"/>
    </row>
    <row r="108286" spans="16:17">
      <c r="P108286" s="63"/>
      <c r="Q108286" s="63"/>
    </row>
    <row r="108287" spans="16:17">
      <c r="P108287" s="63"/>
      <c r="Q108287" s="63"/>
    </row>
    <row r="108288" spans="16:17">
      <c r="P108288" s="63"/>
      <c r="Q108288" s="63"/>
    </row>
    <row r="108289" spans="16:17">
      <c r="P108289" s="63"/>
      <c r="Q108289" s="63"/>
    </row>
    <row r="108290" spans="16:17">
      <c r="P108290" s="63"/>
      <c r="Q108290" s="63"/>
    </row>
    <row r="108291" spans="16:17">
      <c r="P108291" s="63"/>
      <c r="Q108291" s="63"/>
    </row>
    <row r="108292" spans="16:17">
      <c r="P108292" s="63"/>
      <c r="Q108292" s="63"/>
    </row>
    <row r="108293" spans="16:17">
      <c r="P108293" s="63"/>
      <c r="Q108293" s="63"/>
    </row>
    <row r="108294" spans="16:17">
      <c r="P108294" s="63"/>
      <c r="Q108294" s="63"/>
    </row>
    <row r="108295" spans="16:17">
      <c r="P108295" s="63"/>
      <c r="Q108295" s="63"/>
    </row>
    <row r="108296" spans="16:17">
      <c r="P108296" s="63"/>
      <c r="Q108296" s="63"/>
    </row>
    <row r="108297" spans="16:17">
      <c r="P108297" s="63"/>
      <c r="Q108297" s="63"/>
    </row>
    <row r="108298" spans="16:17">
      <c r="P108298" s="63"/>
      <c r="Q108298" s="63"/>
    </row>
    <row r="108299" spans="16:17">
      <c r="P108299" s="63"/>
      <c r="Q108299" s="63"/>
    </row>
    <row r="108300" spans="16:17">
      <c r="P108300" s="63"/>
      <c r="Q108300" s="63"/>
    </row>
    <row r="108301" spans="16:17">
      <c r="P108301" s="63"/>
      <c r="Q108301" s="63"/>
    </row>
    <row r="108302" spans="16:17">
      <c r="P108302" s="63"/>
      <c r="Q108302" s="63"/>
    </row>
    <row r="108303" spans="16:17">
      <c r="P108303" s="63"/>
      <c r="Q108303" s="63"/>
    </row>
    <row r="108304" spans="16:17">
      <c r="P108304" s="63"/>
      <c r="Q108304" s="63"/>
    </row>
    <row r="108305" spans="16:17">
      <c r="P108305" s="63"/>
      <c r="Q108305" s="63"/>
    </row>
    <row r="108306" spans="16:17">
      <c r="P108306" s="63"/>
      <c r="Q108306" s="63"/>
    </row>
    <row r="108307" spans="16:17">
      <c r="P108307" s="63"/>
      <c r="Q108307" s="63"/>
    </row>
    <row r="108308" spans="16:17">
      <c r="P108308" s="63"/>
      <c r="Q108308" s="63"/>
    </row>
    <row r="108309" spans="16:17">
      <c r="P108309" s="63"/>
      <c r="Q108309" s="63"/>
    </row>
    <row r="108310" spans="16:17">
      <c r="P108310" s="63"/>
      <c r="Q108310" s="63"/>
    </row>
    <row r="108311" spans="16:17">
      <c r="P108311" s="63"/>
      <c r="Q108311" s="63"/>
    </row>
    <row r="108312" spans="16:17">
      <c r="P108312" s="63"/>
      <c r="Q108312" s="63"/>
    </row>
    <row r="108313" spans="16:17">
      <c r="P108313" s="63"/>
      <c r="Q108313" s="63"/>
    </row>
    <row r="108314" spans="16:17">
      <c r="P108314" s="63"/>
      <c r="Q108314" s="63"/>
    </row>
    <row r="108315" spans="16:17">
      <c r="P108315" s="63"/>
      <c r="Q108315" s="63"/>
    </row>
    <row r="108316" spans="16:17">
      <c r="P108316" s="63"/>
      <c r="Q108316" s="63"/>
    </row>
    <row r="108317" spans="16:17">
      <c r="P108317" s="63"/>
      <c r="Q108317" s="63"/>
    </row>
    <row r="108318" spans="16:17">
      <c r="P108318" s="63"/>
      <c r="Q108318" s="63"/>
    </row>
    <row r="108319" spans="16:17">
      <c r="P108319" s="63"/>
      <c r="Q108319" s="63"/>
    </row>
    <row r="108320" spans="16:17">
      <c r="P108320" s="63"/>
      <c r="Q108320" s="63"/>
    </row>
    <row r="108321" spans="16:17">
      <c r="P108321" s="63"/>
      <c r="Q108321" s="63"/>
    </row>
    <row r="108322" spans="16:17">
      <c r="P108322" s="63"/>
      <c r="Q108322" s="63"/>
    </row>
    <row r="108323" spans="16:17">
      <c r="P108323" s="63"/>
      <c r="Q108323" s="63"/>
    </row>
    <row r="108324" spans="16:17">
      <c r="P108324" s="63"/>
      <c r="Q108324" s="63"/>
    </row>
    <row r="108325" spans="16:17">
      <c r="P108325" s="63"/>
      <c r="Q108325" s="63"/>
    </row>
    <row r="108326" spans="16:17">
      <c r="P108326" s="63"/>
      <c r="Q108326" s="63"/>
    </row>
    <row r="108327" spans="16:17">
      <c r="P108327" s="63"/>
      <c r="Q108327" s="63"/>
    </row>
    <row r="108328" spans="16:17">
      <c r="P108328" s="63"/>
      <c r="Q108328" s="63"/>
    </row>
    <row r="108329" spans="16:17">
      <c r="P108329" s="63"/>
      <c r="Q108329" s="63"/>
    </row>
    <row r="108330" spans="16:17">
      <c r="P108330" s="63"/>
      <c r="Q108330" s="63"/>
    </row>
    <row r="108331" spans="16:17">
      <c r="P108331" s="63"/>
      <c r="Q108331" s="63"/>
    </row>
    <row r="108332" spans="16:17">
      <c r="P108332" s="63"/>
      <c r="Q108332" s="63"/>
    </row>
    <row r="108333" spans="16:17">
      <c r="P108333" s="63"/>
      <c r="Q108333" s="63"/>
    </row>
    <row r="108334" spans="16:17">
      <c r="P108334" s="63"/>
      <c r="Q108334" s="63"/>
    </row>
    <row r="108335" spans="16:17">
      <c r="P108335" s="63"/>
      <c r="Q108335" s="63"/>
    </row>
    <row r="108336" spans="16:17">
      <c r="P108336" s="63"/>
      <c r="Q108336" s="63"/>
    </row>
    <row r="108337" spans="16:17">
      <c r="P108337" s="63"/>
      <c r="Q108337" s="63"/>
    </row>
    <row r="108338" spans="16:17">
      <c r="P108338" s="63"/>
      <c r="Q108338" s="63"/>
    </row>
    <row r="108339" spans="16:17">
      <c r="P108339" s="63"/>
      <c r="Q108339" s="63"/>
    </row>
    <row r="108340" spans="16:17">
      <c r="P108340" s="63"/>
      <c r="Q108340" s="63"/>
    </row>
    <row r="108341" spans="16:17">
      <c r="P108341" s="63"/>
      <c r="Q108341" s="63"/>
    </row>
    <row r="108342" spans="16:17">
      <c r="P108342" s="63"/>
      <c r="Q108342" s="63"/>
    </row>
    <row r="108343" spans="16:17">
      <c r="P108343" s="63"/>
      <c r="Q108343" s="63"/>
    </row>
    <row r="108344" spans="16:17">
      <c r="P108344" s="63"/>
      <c r="Q108344" s="63"/>
    </row>
    <row r="108345" spans="16:17">
      <c r="P108345" s="63"/>
      <c r="Q108345" s="63"/>
    </row>
    <row r="108346" spans="16:17">
      <c r="P108346" s="63"/>
      <c r="Q108346" s="63"/>
    </row>
    <row r="108347" spans="16:17">
      <c r="P108347" s="63"/>
      <c r="Q108347" s="63"/>
    </row>
    <row r="108348" spans="16:17">
      <c r="P108348" s="63"/>
      <c r="Q108348" s="63"/>
    </row>
    <row r="108349" spans="16:17">
      <c r="P108349" s="63"/>
      <c r="Q108349" s="63"/>
    </row>
    <row r="108350" spans="16:17">
      <c r="P108350" s="63"/>
      <c r="Q108350" s="63"/>
    </row>
    <row r="108351" spans="16:17">
      <c r="P108351" s="63"/>
      <c r="Q108351" s="63"/>
    </row>
    <row r="108352" spans="16:17">
      <c r="P108352" s="63"/>
      <c r="Q108352" s="63"/>
    </row>
    <row r="108353" spans="16:17">
      <c r="P108353" s="63"/>
      <c r="Q108353" s="63"/>
    </row>
    <row r="108354" spans="16:17">
      <c r="P108354" s="63"/>
      <c r="Q108354" s="63"/>
    </row>
    <row r="108355" spans="16:17">
      <c r="P108355" s="63"/>
      <c r="Q108355" s="63"/>
    </row>
    <row r="108356" spans="16:17">
      <c r="P108356" s="63"/>
      <c r="Q108356" s="63"/>
    </row>
    <row r="108357" spans="16:17">
      <c r="P108357" s="63"/>
      <c r="Q108357" s="63"/>
    </row>
    <row r="108358" spans="16:17">
      <c r="P108358" s="63"/>
      <c r="Q108358" s="63"/>
    </row>
    <row r="108359" spans="16:17">
      <c r="P108359" s="63"/>
      <c r="Q108359" s="63"/>
    </row>
    <row r="108360" spans="16:17">
      <c r="P108360" s="63"/>
      <c r="Q108360" s="63"/>
    </row>
    <row r="108361" spans="16:17">
      <c r="P108361" s="63"/>
      <c r="Q108361" s="63"/>
    </row>
    <row r="108362" spans="16:17">
      <c r="P108362" s="63"/>
      <c r="Q108362" s="63"/>
    </row>
    <row r="108363" spans="16:17">
      <c r="P108363" s="63"/>
      <c r="Q108363" s="63"/>
    </row>
    <row r="108364" spans="16:17">
      <c r="P108364" s="63"/>
      <c r="Q108364" s="63"/>
    </row>
    <row r="108365" spans="16:17">
      <c r="P108365" s="63"/>
      <c r="Q108365" s="63"/>
    </row>
    <row r="108366" spans="16:17">
      <c r="P108366" s="63"/>
      <c r="Q108366" s="63"/>
    </row>
    <row r="108367" spans="16:17">
      <c r="P108367" s="63"/>
      <c r="Q108367" s="63"/>
    </row>
    <row r="108368" spans="16:17">
      <c r="P108368" s="63"/>
      <c r="Q108368" s="63"/>
    </row>
    <row r="108369" spans="16:17">
      <c r="P108369" s="63"/>
      <c r="Q108369" s="63"/>
    </row>
    <row r="108370" spans="16:17">
      <c r="P108370" s="63"/>
      <c r="Q108370" s="63"/>
    </row>
    <row r="108371" spans="16:17">
      <c r="P108371" s="63"/>
      <c r="Q108371" s="63"/>
    </row>
    <row r="108372" spans="16:17">
      <c r="P108372" s="63"/>
      <c r="Q108372" s="63"/>
    </row>
    <row r="108373" spans="16:17">
      <c r="P108373" s="63"/>
      <c r="Q108373" s="63"/>
    </row>
    <row r="108374" spans="16:17">
      <c r="P108374" s="63"/>
      <c r="Q108374" s="63"/>
    </row>
    <row r="108375" spans="16:17">
      <c r="P108375" s="63"/>
      <c r="Q108375" s="63"/>
    </row>
    <row r="108376" spans="16:17">
      <c r="P108376" s="63"/>
      <c r="Q108376" s="63"/>
    </row>
    <row r="108377" spans="16:17">
      <c r="P108377" s="63"/>
      <c r="Q108377" s="63"/>
    </row>
    <row r="108378" spans="16:17">
      <c r="P108378" s="63"/>
      <c r="Q108378" s="63"/>
    </row>
    <row r="108379" spans="16:17">
      <c r="P108379" s="63"/>
      <c r="Q108379" s="63"/>
    </row>
    <row r="108380" spans="16:17">
      <c r="P108380" s="63"/>
      <c r="Q108380" s="63"/>
    </row>
    <row r="108381" spans="16:17">
      <c r="P108381" s="63"/>
      <c r="Q108381" s="63"/>
    </row>
    <row r="108382" spans="16:17">
      <c r="P108382" s="63"/>
      <c r="Q108382" s="63"/>
    </row>
    <row r="108383" spans="16:17">
      <c r="P108383" s="63"/>
      <c r="Q108383" s="63"/>
    </row>
    <row r="108384" spans="16:17">
      <c r="P108384" s="63"/>
      <c r="Q108384" s="63"/>
    </row>
    <row r="108385" spans="16:17">
      <c r="P108385" s="63"/>
      <c r="Q108385" s="63"/>
    </row>
    <row r="108386" spans="16:17">
      <c r="P108386" s="63"/>
      <c r="Q108386" s="63"/>
    </row>
    <row r="108387" spans="16:17">
      <c r="P108387" s="63"/>
      <c r="Q108387" s="63"/>
    </row>
    <row r="108388" spans="16:17">
      <c r="P108388" s="63"/>
      <c r="Q108388" s="63"/>
    </row>
    <row r="108389" spans="16:17">
      <c r="P108389" s="63"/>
      <c r="Q108389" s="63"/>
    </row>
    <row r="108390" spans="16:17">
      <c r="P108390" s="63"/>
      <c r="Q108390" s="63"/>
    </row>
    <row r="108391" spans="16:17">
      <c r="P108391" s="63"/>
      <c r="Q108391" s="63"/>
    </row>
    <row r="108392" spans="16:17">
      <c r="P108392" s="63"/>
      <c r="Q108392" s="63"/>
    </row>
    <row r="108393" spans="16:17">
      <c r="P108393" s="63"/>
      <c r="Q108393" s="63"/>
    </row>
    <row r="108394" spans="16:17">
      <c r="P108394" s="63"/>
      <c r="Q108394" s="63"/>
    </row>
    <row r="108395" spans="16:17">
      <c r="P108395" s="63"/>
      <c r="Q108395" s="63"/>
    </row>
    <row r="108396" spans="16:17">
      <c r="P108396" s="63"/>
      <c r="Q108396" s="63"/>
    </row>
    <row r="108397" spans="16:17">
      <c r="P108397" s="63"/>
      <c r="Q108397" s="63"/>
    </row>
    <row r="108398" spans="16:17">
      <c r="P108398" s="63"/>
      <c r="Q108398" s="63"/>
    </row>
    <row r="108399" spans="16:17">
      <c r="P108399" s="63"/>
      <c r="Q108399" s="63"/>
    </row>
    <row r="108400" spans="16:17">
      <c r="P108400" s="63"/>
      <c r="Q108400" s="63"/>
    </row>
    <row r="108401" spans="16:17">
      <c r="P108401" s="63"/>
      <c r="Q108401" s="63"/>
    </row>
    <row r="108402" spans="16:17">
      <c r="P108402" s="63"/>
      <c r="Q108402" s="63"/>
    </row>
    <row r="108403" spans="16:17">
      <c r="P108403" s="63"/>
      <c r="Q108403" s="63"/>
    </row>
    <row r="108404" spans="16:17">
      <c r="P108404" s="63"/>
      <c r="Q108404" s="63"/>
    </row>
    <row r="108405" spans="16:17">
      <c r="P108405" s="63"/>
      <c r="Q108405" s="63"/>
    </row>
    <row r="108406" spans="16:17">
      <c r="P108406" s="63"/>
      <c r="Q108406" s="63"/>
    </row>
    <row r="108407" spans="16:17">
      <c r="P108407" s="63"/>
      <c r="Q108407" s="63"/>
    </row>
    <row r="108408" spans="16:17">
      <c r="P108408" s="63"/>
      <c r="Q108408" s="63"/>
    </row>
    <row r="108409" spans="16:17">
      <c r="P108409" s="63"/>
      <c r="Q108409" s="63"/>
    </row>
    <row r="108410" spans="16:17">
      <c r="P108410" s="63"/>
      <c r="Q108410" s="63"/>
    </row>
    <row r="108411" spans="16:17">
      <c r="P108411" s="63"/>
      <c r="Q108411" s="63"/>
    </row>
    <row r="108412" spans="16:17">
      <c r="P108412" s="63"/>
      <c r="Q108412" s="63"/>
    </row>
    <row r="108413" spans="16:17">
      <c r="P108413" s="63"/>
      <c r="Q108413" s="63"/>
    </row>
    <row r="108414" spans="16:17">
      <c r="P108414" s="63"/>
      <c r="Q108414" s="63"/>
    </row>
    <row r="108415" spans="16:17">
      <c r="P108415" s="63"/>
      <c r="Q108415" s="63"/>
    </row>
    <row r="108416" spans="16:17">
      <c r="P108416" s="63"/>
      <c r="Q108416" s="63"/>
    </row>
    <row r="108417" spans="16:17">
      <c r="P108417" s="63"/>
      <c r="Q108417" s="63"/>
    </row>
    <row r="108418" spans="16:17">
      <c r="P108418" s="63"/>
      <c r="Q108418" s="63"/>
    </row>
    <row r="108419" spans="16:17">
      <c r="P108419" s="63"/>
      <c r="Q108419" s="63"/>
    </row>
    <row r="108420" spans="16:17">
      <c r="P108420" s="63"/>
      <c r="Q108420" s="63"/>
    </row>
    <row r="108421" spans="16:17">
      <c r="P108421" s="63"/>
      <c r="Q108421" s="63"/>
    </row>
    <row r="108422" spans="16:17">
      <c r="P108422" s="63"/>
      <c r="Q108422" s="63"/>
    </row>
    <row r="108423" spans="16:17">
      <c r="P108423" s="63"/>
      <c r="Q108423" s="63"/>
    </row>
    <row r="108424" spans="16:17">
      <c r="P108424" s="63"/>
      <c r="Q108424" s="63"/>
    </row>
    <row r="108425" spans="16:17">
      <c r="P108425" s="63"/>
      <c r="Q108425" s="63"/>
    </row>
    <row r="108426" spans="16:17">
      <c r="P108426" s="63"/>
      <c r="Q108426" s="63"/>
    </row>
    <row r="108427" spans="16:17">
      <c r="P108427" s="63"/>
      <c r="Q108427" s="63"/>
    </row>
    <row r="108428" spans="16:17">
      <c r="P108428" s="63"/>
      <c r="Q108428" s="63"/>
    </row>
    <row r="108429" spans="16:17">
      <c r="P108429" s="63"/>
      <c r="Q108429" s="63"/>
    </row>
    <row r="108430" spans="16:17">
      <c r="P108430" s="63"/>
      <c r="Q108430" s="63"/>
    </row>
    <row r="108431" spans="16:17">
      <c r="P108431" s="63"/>
      <c r="Q108431" s="63"/>
    </row>
    <row r="108432" spans="16:17">
      <c r="P108432" s="63"/>
      <c r="Q108432" s="63"/>
    </row>
    <row r="108433" spans="16:17">
      <c r="P108433" s="63"/>
      <c r="Q108433" s="63"/>
    </row>
    <row r="108434" spans="16:17">
      <c r="P108434" s="63"/>
      <c r="Q108434" s="63"/>
    </row>
    <row r="108435" spans="16:17">
      <c r="P108435" s="63"/>
      <c r="Q108435" s="63"/>
    </row>
    <row r="108436" spans="16:17">
      <c r="P108436" s="63"/>
      <c r="Q108436" s="63"/>
    </row>
    <row r="108437" spans="16:17">
      <c r="P108437" s="63"/>
      <c r="Q108437" s="63"/>
    </row>
    <row r="108438" spans="16:17">
      <c r="P108438" s="63"/>
      <c r="Q108438" s="63"/>
    </row>
    <row r="108439" spans="16:17">
      <c r="P108439" s="63"/>
      <c r="Q108439" s="63"/>
    </row>
    <row r="108440" spans="16:17">
      <c r="P108440" s="63"/>
      <c r="Q108440" s="63"/>
    </row>
    <row r="108441" spans="16:17">
      <c r="P108441" s="63"/>
      <c r="Q108441" s="63"/>
    </row>
    <row r="108442" spans="16:17">
      <c r="P108442" s="63"/>
      <c r="Q108442" s="63"/>
    </row>
    <row r="108443" spans="16:17">
      <c r="P108443" s="63"/>
      <c r="Q108443" s="63"/>
    </row>
    <row r="108444" spans="16:17">
      <c r="P108444" s="63"/>
      <c r="Q108444" s="63"/>
    </row>
    <row r="108445" spans="16:17">
      <c r="P108445" s="63"/>
      <c r="Q108445" s="63"/>
    </row>
    <row r="108446" spans="16:17">
      <c r="P108446" s="63"/>
      <c r="Q108446" s="63"/>
    </row>
    <row r="108447" spans="16:17">
      <c r="P108447" s="63"/>
      <c r="Q108447" s="63"/>
    </row>
    <row r="108448" spans="16:17">
      <c r="P108448" s="63"/>
      <c r="Q108448" s="63"/>
    </row>
    <row r="108449" spans="16:17">
      <c r="P108449" s="63"/>
      <c r="Q108449" s="63"/>
    </row>
    <row r="108450" spans="16:17">
      <c r="P108450" s="63"/>
      <c r="Q108450" s="63"/>
    </row>
    <row r="108451" spans="16:17">
      <c r="P108451" s="63"/>
      <c r="Q108451" s="63"/>
    </row>
    <row r="108452" spans="16:17">
      <c r="P108452" s="63"/>
      <c r="Q108452" s="63"/>
    </row>
    <row r="108453" spans="16:17">
      <c r="P108453" s="63"/>
      <c r="Q108453" s="63"/>
    </row>
    <row r="108454" spans="16:17">
      <c r="P108454" s="63"/>
      <c r="Q108454" s="63"/>
    </row>
    <row r="108455" spans="16:17">
      <c r="P108455" s="63"/>
      <c r="Q108455" s="63"/>
    </row>
    <row r="108456" spans="16:17">
      <c r="P108456" s="63"/>
      <c r="Q108456" s="63"/>
    </row>
    <row r="108457" spans="16:17">
      <c r="P108457" s="63"/>
      <c r="Q108457" s="63"/>
    </row>
    <row r="108458" spans="16:17">
      <c r="P108458" s="63"/>
      <c r="Q108458" s="63"/>
    </row>
    <row r="108459" spans="16:17">
      <c r="P108459" s="63"/>
      <c r="Q108459" s="63"/>
    </row>
    <row r="108460" spans="16:17">
      <c r="P108460" s="63"/>
      <c r="Q108460" s="63"/>
    </row>
    <row r="108461" spans="16:17">
      <c r="P108461" s="63"/>
      <c r="Q108461" s="63"/>
    </row>
    <row r="108462" spans="16:17">
      <c r="P108462" s="63"/>
      <c r="Q108462" s="63"/>
    </row>
    <row r="108463" spans="16:17">
      <c r="P108463" s="63"/>
      <c r="Q108463" s="63"/>
    </row>
    <row r="108464" spans="16:17">
      <c r="P108464" s="63"/>
      <c r="Q108464" s="63"/>
    </row>
    <row r="108465" spans="16:17">
      <c r="P108465" s="63"/>
      <c r="Q108465" s="63"/>
    </row>
    <row r="108466" spans="16:17">
      <c r="P108466" s="63"/>
      <c r="Q108466" s="63"/>
    </row>
    <row r="108467" spans="16:17">
      <c r="P108467" s="63"/>
      <c r="Q108467" s="63"/>
    </row>
    <row r="108468" spans="16:17">
      <c r="P108468" s="63"/>
      <c r="Q108468" s="63"/>
    </row>
    <row r="108469" spans="16:17">
      <c r="P108469" s="63"/>
      <c r="Q108469" s="63"/>
    </row>
    <row r="108470" spans="16:17">
      <c r="P108470" s="63"/>
      <c r="Q108470" s="63"/>
    </row>
    <row r="108471" spans="16:17">
      <c r="P108471" s="63"/>
      <c r="Q108471" s="63"/>
    </row>
    <row r="108472" spans="16:17">
      <c r="P108472" s="63"/>
      <c r="Q108472" s="63"/>
    </row>
    <row r="108473" spans="16:17">
      <c r="P108473" s="63"/>
      <c r="Q108473" s="63"/>
    </row>
    <row r="108474" spans="16:17">
      <c r="P108474" s="63"/>
      <c r="Q108474" s="63"/>
    </row>
    <row r="108475" spans="16:17">
      <c r="P108475" s="63"/>
      <c r="Q108475" s="63"/>
    </row>
    <row r="108476" spans="16:17">
      <c r="P108476" s="63"/>
      <c r="Q108476" s="63"/>
    </row>
    <row r="108477" spans="16:17">
      <c r="P108477" s="63"/>
      <c r="Q108477" s="63"/>
    </row>
    <row r="108478" spans="16:17">
      <c r="P108478" s="63"/>
      <c r="Q108478" s="63"/>
    </row>
    <row r="108479" spans="16:17">
      <c r="P108479" s="63"/>
      <c r="Q108479" s="63"/>
    </row>
    <row r="108480" spans="16:17">
      <c r="P108480" s="63"/>
      <c r="Q108480" s="63"/>
    </row>
    <row r="108481" spans="16:17">
      <c r="P108481" s="63"/>
      <c r="Q108481" s="63"/>
    </row>
    <row r="108482" spans="16:17">
      <c r="P108482" s="63"/>
      <c r="Q108482" s="63"/>
    </row>
    <row r="108483" spans="16:17">
      <c r="P108483" s="63"/>
      <c r="Q108483" s="63"/>
    </row>
    <row r="108484" spans="16:17">
      <c r="P108484" s="63"/>
      <c r="Q108484" s="63"/>
    </row>
    <row r="108485" spans="16:17">
      <c r="P108485" s="63"/>
      <c r="Q108485" s="63"/>
    </row>
    <row r="108486" spans="16:17">
      <c r="P108486" s="63"/>
      <c r="Q108486" s="63"/>
    </row>
    <row r="108487" spans="16:17">
      <c r="P108487" s="63"/>
      <c r="Q108487" s="63"/>
    </row>
    <row r="108488" spans="16:17">
      <c r="P108488" s="63"/>
      <c r="Q108488" s="63"/>
    </row>
    <row r="108489" spans="16:17">
      <c r="P108489" s="63"/>
      <c r="Q108489" s="63"/>
    </row>
    <row r="108490" spans="16:17">
      <c r="P108490" s="63"/>
      <c r="Q108490" s="63"/>
    </row>
    <row r="108491" spans="16:17">
      <c r="P108491" s="63"/>
      <c r="Q108491" s="63"/>
    </row>
    <row r="108492" spans="16:17">
      <c r="P108492" s="63"/>
      <c r="Q108492" s="63"/>
    </row>
    <row r="108493" spans="16:17">
      <c r="P108493" s="63"/>
      <c r="Q108493" s="63"/>
    </row>
    <row r="108494" spans="16:17">
      <c r="P108494" s="63"/>
      <c r="Q108494" s="63"/>
    </row>
    <row r="108495" spans="16:17">
      <c r="P108495" s="63"/>
      <c r="Q108495" s="63"/>
    </row>
    <row r="108496" spans="16:17">
      <c r="P108496" s="63"/>
      <c r="Q108496" s="63"/>
    </row>
    <row r="108497" spans="16:17">
      <c r="P108497" s="63"/>
      <c r="Q108497" s="63"/>
    </row>
    <row r="108498" spans="16:17">
      <c r="P108498" s="63"/>
      <c r="Q108498" s="63"/>
    </row>
    <row r="108499" spans="16:17">
      <c r="P108499" s="63"/>
      <c r="Q108499" s="63"/>
    </row>
    <row r="108500" spans="16:17">
      <c r="P108500" s="63"/>
      <c r="Q108500" s="63"/>
    </row>
    <row r="108501" spans="16:17">
      <c r="P108501" s="63"/>
      <c r="Q108501" s="63"/>
    </row>
    <row r="108502" spans="16:17">
      <c r="P108502" s="63"/>
      <c r="Q108502" s="63"/>
    </row>
    <row r="108503" spans="16:17">
      <c r="P108503" s="63"/>
      <c r="Q108503" s="63"/>
    </row>
    <row r="108504" spans="16:17">
      <c r="P108504" s="63"/>
      <c r="Q108504" s="63"/>
    </row>
    <row r="108505" spans="16:17">
      <c r="P108505" s="63"/>
      <c r="Q108505" s="63"/>
    </row>
    <row r="108506" spans="16:17">
      <c r="P108506" s="63"/>
      <c r="Q108506" s="63"/>
    </row>
    <row r="108507" spans="16:17">
      <c r="P108507" s="63"/>
      <c r="Q108507" s="63"/>
    </row>
    <row r="108508" spans="16:17">
      <c r="P108508" s="63"/>
      <c r="Q108508" s="63"/>
    </row>
    <row r="108509" spans="16:17">
      <c r="P108509" s="63"/>
      <c r="Q108509" s="63"/>
    </row>
    <row r="108510" spans="16:17">
      <c r="P108510" s="63"/>
      <c r="Q108510" s="63"/>
    </row>
    <row r="108511" spans="16:17">
      <c r="P108511" s="63"/>
      <c r="Q108511" s="63"/>
    </row>
    <row r="108512" spans="16:17">
      <c r="P108512" s="63"/>
      <c r="Q108512" s="63"/>
    </row>
    <row r="108513" spans="16:17">
      <c r="P108513" s="63"/>
      <c r="Q108513" s="63"/>
    </row>
    <row r="108514" spans="16:17">
      <c r="P108514" s="63"/>
      <c r="Q108514" s="63"/>
    </row>
    <row r="108515" spans="16:17">
      <c r="P108515" s="63"/>
      <c r="Q108515" s="63"/>
    </row>
    <row r="108516" spans="16:17">
      <c r="P108516" s="63"/>
      <c r="Q108516" s="63"/>
    </row>
    <row r="108517" spans="16:17">
      <c r="P108517" s="63"/>
      <c r="Q108517" s="63"/>
    </row>
    <row r="108518" spans="16:17">
      <c r="P108518" s="63"/>
      <c r="Q108518" s="63"/>
    </row>
    <row r="108519" spans="16:17">
      <c r="P108519" s="63"/>
      <c r="Q108519" s="63"/>
    </row>
    <row r="108520" spans="16:17">
      <c r="P108520" s="63"/>
      <c r="Q108520" s="63"/>
    </row>
    <row r="108521" spans="16:17">
      <c r="P108521" s="63"/>
      <c r="Q108521" s="63"/>
    </row>
    <row r="108522" spans="16:17">
      <c r="P108522" s="63"/>
      <c r="Q108522" s="63"/>
    </row>
    <row r="108523" spans="16:17">
      <c r="P108523" s="63"/>
      <c r="Q108523" s="63"/>
    </row>
    <row r="108524" spans="16:17">
      <c r="P108524" s="63"/>
      <c r="Q108524" s="63"/>
    </row>
    <row r="108525" spans="16:17">
      <c r="P108525" s="63"/>
      <c r="Q108525" s="63"/>
    </row>
    <row r="108526" spans="16:17">
      <c r="P108526" s="63"/>
      <c r="Q108526" s="63"/>
    </row>
    <row r="108527" spans="16:17">
      <c r="P108527" s="63"/>
      <c r="Q108527" s="63"/>
    </row>
    <row r="108528" spans="16:17">
      <c r="P108528" s="63"/>
      <c r="Q108528" s="63"/>
    </row>
    <row r="108529" spans="16:17">
      <c r="P108529" s="63"/>
      <c r="Q108529" s="63"/>
    </row>
    <row r="108530" spans="16:17">
      <c r="P108530" s="63"/>
      <c r="Q108530" s="63"/>
    </row>
    <row r="108531" spans="16:17">
      <c r="P108531" s="63"/>
      <c r="Q108531" s="63"/>
    </row>
    <row r="108532" spans="16:17">
      <c r="P108532" s="63"/>
      <c r="Q108532" s="63"/>
    </row>
    <row r="108533" spans="16:17">
      <c r="P108533" s="63"/>
      <c r="Q108533" s="63"/>
    </row>
    <row r="108534" spans="16:17">
      <c r="P108534" s="63"/>
      <c r="Q108534" s="63"/>
    </row>
    <row r="108535" spans="16:17">
      <c r="P108535" s="63"/>
      <c r="Q108535" s="63"/>
    </row>
    <row r="108536" spans="16:17">
      <c r="P108536" s="63"/>
      <c r="Q108536" s="63"/>
    </row>
    <row r="108537" spans="16:17">
      <c r="P108537" s="63"/>
      <c r="Q108537" s="63"/>
    </row>
    <row r="108538" spans="16:17">
      <c r="P108538" s="63"/>
      <c r="Q108538" s="63"/>
    </row>
    <row r="108539" spans="16:17">
      <c r="P108539" s="63"/>
      <c r="Q108539" s="63"/>
    </row>
    <row r="108540" spans="16:17">
      <c r="P108540" s="63"/>
      <c r="Q108540" s="63"/>
    </row>
    <row r="108541" spans="16:17">
      <c r="P108541" s="63"/>
      <c r="Q108541" s="63"/>
    </row>
    <row r="108542" spans="16:17">
      <c r="P108542" s="63"/>
      <c r="Q108542" s="63"/>
    </row>
    <row r="108543" spans="16:17">
      <c r="P108543" s="63"/>
      <c r="Q108543" s="63"/>
    </row>
    <row r="108544" spans="16:17">
      <c r="P108544" s="63"/>
      <c r="Q108544" s="63"/>
    </row>
    <row r="108545" spans="16:17">
      <c r="P108545" s="63"/>
      <c r="Q108545" s="63"/>
    </row>
    <row r="108546" spans="16:17">
      <c r="P108546" s="63"/>
      <c r="Q108546" s="63"/>
    </row>
    <row r="108547" spans="16:17">
      <c r="P108547" s="63"/>
      <c r="Q108547" s="63"/>
    </row>
    <row r="108548" spans="16:17">
      <c r="P108548" s="63"/>
      <c r="Q108548" s="63"/>
    </row>
    <row r="108549" spans="16:17">
      <c r="P108549" s="63"/>
      <c r="Q108549" s="63"/>
    </row>
    <row r="108550" spans="16:17">
      <c r="P108550" s="63"/>
      <c r="Q108550" s="63"/>
    </row>
    <row r="108551" spans="16:17">
      <c r="P108551" s="63"/>
      <c r="Q108551" s="63"/>
    </row>
    <row r="108552" spans="16:17">
      <c r="P108552" s="63"/>
      <c r="Q108552" s="63"/>
    </row>
    <row r="108553" spans="16:17">
      <c r="P108553" s="63"/>
      <c r="Q108553" s="63"/>
    </row>
    <row r="108554" spans="16:17">
      <c r="P108554" s="63"/>
      <c r="Q108554" s="63"/>
    </row>
    <row r="108555" spans="16:17">
      <c r="P108555" s="63"/>
      <c r="Q108555" s="63"/>
    </row>
    <row r="108556" spans="16:17">
      <c r="P108556" s="63"/>
      <c r="Q108556" s="63"/>
    </row>
    <row r="108557" spans="16:17">
      <c r="P108557" s="63"/>
      <c r="Q108557" s="63"/>
    </row>
    <row r="108558" spans="16:17">
      <c r="P108558" s="63"/>
      <c r="Q108558" s="63"/>
    </row>
    <row r="108559" spans="16:17">
      <c r="P108559" s="63"/>
      <c r="Q108559" s="63"/>
    </row>
    <row r="108560" spans="16:17">
      <c r="P108560" s="63"/>
      <c r="Q108560" s="63"/>
    </row>
    <row r="108561" spans="16:17">
      <c r="P108561" s="63"/>
      <c r="Q108561" s="63"/>
    </row>
    <row r="108562" spans="16:17">
      <c r="P108562" s="63"/>
      <c r="Q108562" s="63"/>
    </row>
    <row r="108563" spans="16:17">
      <c r="P108563" s="63"/>
      <c r="Q108563" s="63"/>
    </row>
    <row r="108564" spans="16:17">
      <c r="P108564" s="63"/>
      <c r="Q108564" s="63"/>
    </row>
    <row r="108565" spans="16:17">
      <c r="P108565" s="63"/>
      <c r="Q108565" s="63"/>
    </row>
    <row r="108566" spans="16:17">
      <c r="P108566" s="63"/>
      <c r="Q108566" s="63"/>
    </row>
    <row r="108567" spans="16:17">
      <c r="P108567" s="63"/>
      <c r="Q108567" s="63"/>
    </row>
    <row r="108568" spans="16:17">
      <c r="P108568" s="63"/>
      <c r="Q108568" s="63"/>
    </row>
    <row r="108569" spans="16:17">
      <c r="P108569" s="63"/>
      <c r="Q108569" s="63"/>
    </row>
    <row r="108570" spans="16:17">
      <c r="P108570" s="63"/>
      <c r="Q108570" s="63"/>
    </row>
    <row r="108571" spans="16:17">
      <c r="P108571" s="63"/>
      <c r="Q108571" s="63"/>
    </row>
    <row r="108572" spans="16:17">
      <c r="P108572" s="63"/>
      <c r="Q108572" s="63"/>
    </row>
    <row r="108573" spans="16:17">
      <c r="P108573" s="63"/>
      <c r="Q108573" s="63"/>
    </row>
    <row r="108574" spans="16:17">
      <c r="P108574" s="63"/>
      <c r="Q108574" s="63"/>
    </row>
    <row r="108575" spans="16:17">
      <c r="P108575" s="63"/>
      <c r="Q108575" s="63"/>
    </row>
    <row r="108576" spans="16:17">
      <c r="P108576" s="63"/>
      <c r="Q108576" s="63"/>
    </row>
    <row r="108577" spans="16:17">
      <c r="P108577" s="63"/>
      <c r="Q108577" s="63"/>
    </row>
    <row r="108578" spans="16:17">
      <c r="P108578" s="63"/>
      <c r="Q108578" s="63"/>
    </row>
    <row r="108579" spans="16:17">
      <c r="P108579" s="63"/>
      <c r="Q108579" s="63"/>
    </row>
    <row r="108580" spans="16:17">
      <c r="P108580" s="63"/>
      <c r="Q108580" s="63"/>
    </row>
    <row r="108581" spans="16:17">
      <c r="P108581" s="63"/>
      <c r="Q108581" s="63"/>
    </row>
    <row r="108582" spans="16:17">
      <c r="P108582" s="63"/>
      <c r="Q108582" s="63"/>
    </row>
    <row r="108583" spans="16:17">
      <c r="P108583" s="63"/>
      <c r="Q108583" s="63"/>
    </row>
    <row r="108584" spans="16:17">
      <c r="P108584" s="63"/>
      <c r="Q108584" s="63"/>
    </row>
    <row r="108585" spans="16:17">
      <c r="P108585" s="63"/>
      <c r="Q108585" s="63"/>
    </row>
    <row r="108586" spans="16:17">
      <c r="P108586" s="63"/>
      <c r="Q108586" s="63"/>
    </row>
    <row r="108587" spans="16:17">
      <c r="P108587" s="63"/>
      <c r="Q108587" s="63"/>
    </row>
    <row r="108588" spans="16:17">
      <c r="P108588" s="63"/>
      <c r="Q108588" s="63"/>
    </row>
    <row r="108589" spans="16:17">
      <c r="P108589" s="63"/>
      <c r="Q108589" s="63"/>
    </row>
    <row r="108590" spans="16:17">
      <c r="P108590" s="63"/>
      <c r="Q108590" s="63"/>
    </row>
    <row r="108591" spans="16:17">
      <c r="P108591" s="63"/>
      <c r="Q108591" s="63"/>
    </row>
    <row r="108592" spans="16:17">
      <c r="P108592" s="63"/>
      <c r="Q108592" s="63"/>
    </row>
    <row r="108593" spans="16:17">
      <c r="P108593" s="63"/>
      <c r="Q108593" s="63"/>
    </row>
    <row r="108594" spans="16:17">
      <c r="P108594" s="63"/>
      <c r="Q108594" s="63"/>
    </row>
    <row r="108595" spans="16:17">
      <c r="P108595" s="63"/>
      <c r="Q108595" s="63"/>
    </row>
    <row r="108596" spans="16:17">
      <c r="P108596" s="63"/>
      <c r="Q108596" s="63"/>
    </row>
    <row r="108597" spans="16:17">
      <c r="P108597" s="63"/>
      <c r="Q108597" s="63"/>
    </row>
    <row r="108598" spans="16:17">
      <c r="P108598" s="63"/>
      <c r="Q108598" s="63"/>
    </row>
    <row r="108599" spans="16:17">
      <c r="P108599" s="63"/>
      <c r="Q108599" s="63"/>
    </row>
    <row r="108600" spans="16:17">
      <c r="P108600" s="63"/>
      <c r="Q108600" s="63"/>
    </row>
    <row r="108601" spans="16:17">
      <c r="P108601" s="63"/>
      <c r="Q108601" s="63"/>
    </row>
    <row r="108602" spans="16:17">
      <c r="P108602" s="63"/>
      <c r="Q108602" s="63"/>
    </row>
    <row r="108603" spans="16:17">
      <c r="P108603" s="63"/>
      <c r="Q108603" s="63"/>
    </row>
    <row r="108604" spans="16:17">
      <c r="P108604" s="63"/>
      <c r="Q108604" s="63"/>
    </row>
    <row r="108605" spans="16:17">
      <c r="P108605" s="63"/>
      <c r="Q108605" s="63"/>
    </row>
    <row r="108606" spans="16:17">
      <c r="P108606" s="63"/>
      <c r="Q108606" s="63"/>
    </row>
    <row r="108607" spans="16:17">
      <c r="P108607" s="63"/>
      <c r="Q108607" s="63"/>
    </row>
    <row r="108608" spans="16:17">
      <c r="P108608" s="63"/>
      <c r="Q108608" s="63"/>
    </row>
    <row r="108609" spans="16:17">
      <c r="P108609" s="63"/>
      <c r="Q108609" s="63"/>
    </row>
    <row r="108610" spans="16:17">
      <c r="P108610" s="63"/>
      <c r="Q108610" s="63"/>
    </row>
    <row r="108611" spans="16:17">
      <c r="P108611" s="63"/>
      <c r="Q108611" s="63"/>
    </row>
    <row r="108612" spans="16:17">
      <c r="P108612" s="63"/>
      <c r="Q108612" s="63"/>
    </row>
    <row r="108613" spans="16:17">
      <c r="P108613" s="63"/>
      <c r="Q108613" s="63"/>
    </row>
    <row r="108614" spans="16:17">
      <c r="P108614" s="63"/>
      <c r="Q108614" s="63"/>
    </row>
    <row r="108615" spans="16:17">
      <c r="P108615" s="63"/>
      <c r="Q108615" s="63"/>
    </row>
    <row r="108616" spans="16:17">
      <c r="P108616" s="63"/>
      <c r="Q108616" s="63"/>
    </row>
    <row r="108617" spans="16:17">
      <c r="P108617" s="63"/>
      <c r="Q108617" s="63"/>
    </row>
    <row r="108618" spans="16:17">
      <c r="P108618" s="63"/>
      <c r="Q108618" s="63"/>
    </row>
    <row r="108619" spans="16:17">
      <c r="P108619" s="63"/>
      <c r="Q108619" s="63"/>
    </row>
    <row r="108620" spans="16:17">
      <c r="P108620" s="63"/>
      <c r="Q108620" s="63"/>
    </row>
    <row r="108621" spans="16:17">
      <c r="P108621" s="63"/>
      <c r="Q108621" s="63"/>
    </row>
    <row r="108622" spans="16:17">
      <c r="P108622" s="63"/>
      <c r="Q108622" s="63"/>
    </row>
    <row r="108623" spans="16:17">
      <c r="P108623" s="63"/>
      <c r="Q108623" s="63"/>
    </row>
    <row r="108624" spans="16:17">
      <c r="P108624" s="63"/>
      <c r="Q108624" s="63"/>
    </row>
    <row r="108625" spans="16:17">
      <c r="P108625" s="63"/>
      <c r="Q108625" s="63"/>
    </row>
    <row r="108626" spans="16:17">
      <c r="P108626" s="63"/>
      <c r="Q108626" s="63"/>
    </row>
    <row r="108627" spans="16:17">
      <c r="P108627" s="63"/>
      <c r="Q108627" s="63"/>
    </row>
    <row r="108628" spans="16:17">
      <c r="P108628" s="63"/>
      <c r="Q108628" s="63"/>
    </row>
    <row r="108629" spans="16:17">
      <c r="P108629" s="63"/>
      <c r="Q108629" s="63"/>
    </row>
    <row r="108630" spans="16:17">
      <c r="P108630" s="63"/>
      <c r="Q108630" s="63"/>
    </row>
    <row r="108631" spans="16:17">
      <c r="P108631" s="63"/>
      <c r="Q108631" s="63"/>
    </row>
    <row r="108632" spans="16:17">
      <c r="P108632" s="63"/>
      <c r="Q108632" s="63"/>
    </row>
    <row r="108633" spans="16:17">
      <c r="P108633" s="63"/>
      <c r="Q108633" s="63"/>
    </row>
    <row r="108634" spans="16:17">
      <c r="P108634" s="63"/>
      <c r="Q108634" s="63"/>
    </row>
    <row r="108635" spans="16:17">
      <c r="P108635" s="63"/>
      <c r="Q108635" s="63"/>
    </row>
    <row r="108636" spans="16:17">
      <c r="P108636" s="63"/>
      <c r="Q108636" s="63"/>
    </row>
    <row r="108637" spans="16:17">
      <c r="P108637" s="63"/>
      <c r="Q108637" s="63"/>
    </row>
    <row r="108638" spans="16:17">
      <c r="P108638" s="63"/>
      <c r="Q108638" s="63"/>
    </row>
    <row r="108639" spans="16:17">
      <c r="P108639" s="63"/>
      <c r="Q108639" s="63"/>
    </row>
    <row r="108640" spans="16:17">
      <c r="P108640" s="63"/>
      <c r="Q108640" s="63"/>
    </row>
    <row r="108641" spans="16:17">
      <c r="P108641" s="63"/>
      <c r="Q108641" s="63"/>
    </row>
    <row r="108642" spans="16:17">
      <c r="P108642" s="63"/>
      <c r="Q108642" s="63"/>
    </row>
    <row r="108643" spans="16:17">
      <c r="P108643" s="63"/>
      <c r="Q108643" s="63"/>
    </row>
    <row r="108644" spans="16:17">
      <c r="P108644" s="63"/>
      <c r="Q108644" s="63"/>
    </row>
    <row r="108645" spans="16:17">
      <c r="P108645" s="63"/>
      <c r="Q108645" s="63"/>
    </row>
    <row r="108646" spans="16:17">
      <c r="P108646" s="63"/>
      <c r="Q108646" s="63"/>
    </row>
    <row r="108647" spans="16:17">
      <c r="P108647" s="63"/>
      <c r="Q108647" s="63"/>
    </row>
    <row r="108648" spans="16:17">
      <c r="P108648" s="63"/>
      <c r="Q108648" s="63"/>
    </row>
    <row r="108649" spans="16:17">
      <c r="P108649" s="63"/>
      <c r="Q108649" s="63"/>
    </row>
    <row r="108650" spans="16:17">
      <c r="P108650" s="63"/>
      <c r="Q108650" s="63"/>
    </row>
    <row r="108651" spans="16:17">
      <c r="P108651" s="63"/>
      <c r="Q108651" s="63"/>
    </row>
    <row r="108652" spans="16:17">
      <c r="P108652" s="63"/>
      <c r="Q108652" s="63"/>
    </row>
    <row r="108653" spans="16:17">
      <c r="P108653" s="63"/>
      <c r="Q108653" s="63"/>
    </row>
    <row r="108654" spans="16:17">
      <c r="P108654" s="63"/>
      <c r="Q108654" s="63"/>
    </row>
    <row r="108655" spans="16:17">
      <c r="P108655" s="63"/>
      <c r="Q108655" s="63"/>
    </row>
    <row r="108656" spans="16:17">
      <c r="P108656" s="63"/>
      <c r="Q108656" s="63"/>
    </row>
    <row r="108657" spans="16:17">
      <c r="P108657" s="63"/>
      <c r="Q108657" s="63"/>
    </row>
    <row r="108658" spans="16:17">
      <c r="P108658" s="63"/>
      <c r="Q108658" s="63"/>
    </row>
    <row r="108659" spans="16:17">
      <c r="P108659" s="63"/>
      <c r="Q108659" s="63"/>
    </row>
    <row r="108660" spans="16:17">
      <c r="P108660" s="63"/>
      <c r="Q108660" s="63"/>
    </row>
    <row r="108661" spans="16:17">
      <c r="P108661" s="63"/>
      <c r="Q108661" s="63"/>
    </row>
    <row r="108662" spans="16:17">
      <c r="P108662" s="63"/>
      <c r="Q108662" s="63"/>
    </row>
    <row r="108663" spans="16:17">
      <c r="P108663" s="63"/>
      <c r="Q108663" s="63"/>
    </row>
    <row r="108664" spans="16:17">
      <c r="P108664" s="63"/>
      <c r="Q108664" s="63"/>
    </row>
    <row r="108665" spans="16:17">
      <c r="P108665" s="63"/>
      <c r="Q108665" s="63"/>
    </row>
    <row r="108666" spans="16:17">
      <c r="P108666" s="63"/>
      <c r="Q108666" s="63"/>
    </row>
    <row r="108667" spans="16:17">
      <c r="P108667" s="63"/>
      <c r="Q108667" s="63"/>
    </row>
    <row r="108668" spans="16:17">
      <c r="P108668" s="63"/>
      <c r="Q108668" s="63"/>
    </row>
    <row r="108669" spans="16:17">
      <c r="P108669" s="63"/>
      <c r="Q108669" s="63"/>
    </row>
    <row r="108670" spans="16:17">
      <c r="P108670" s="63"/>
      <c r="Q108670" s="63"/>
    </row>
    <row r="108671" spans="16:17">
      <c r="P108671" s="63"/>
      <c r="Q108671" s="63"/>
    </row>
    <row r="108672" spans="16:17">
      <c r="P108672" s="63"/>
      <c r="Q108672" s="63"/>
    </row>
    <row r="108673" spans="16:17">
      <c r="P108673" s="63"/>
      <c r="Q108673" s="63"/>
    </row>
    <row r="108674" spans="16:17">
      <c r="P108674" s="63"/>
      <c r="Q108674" s="63"/>
    </row>
    <row r="108675" spans="16:17">
      <c r="P108675" s="63"/>
      <c r="Q108675" s="63"/>
    </row>
    <row r="108676" spans="16:17">
      <c r="P108676" s="63"/>
      <c r="Q108676" s="63"/>
    </row>
    <row r="108677" spans="16:17">
      <c r="P108677" s="63"/>
      <c r="Q108677" s="63"/>
    </row>
    <row r="108678" spans="16:17">
      <c r="P108678" s="63"/>
      <c r="Q108678" s="63"/>
    </row>
    <row r="108679" spans="16:17">
      <c r="P108679" s="63"/>
      <c r="Q108679" s="63"/>
    </row>
    <row r="108680" spans="16:17">
      <c r="P108680" s="63"/>
      <c r="Q108680" s="63"/>
    </row>
    <row r="108681" spans="16:17">
      <c r="P108681" s="63"/>
      <c r="Q108681" s="63"/>
    </row>
    <row r="108682" spans="16:17">
      <c r="P108682" s="63"/>
      <c r="Q108682" s="63"/>
    </row>
    <row r="108683" spans="16:17">
      <c r="P108683" s="63"/>
      <c r="Q108683" s="63"/>
    </row>
    <row r="108684" spans="16:17">
      <c r="P108684" s="63"/>
      <c r="Q108684" s="63"/>
    </row>
    <row r="108685" spans="16:17">
      <c r="P108685" s="63"/>
      <c r="Q108685" s="63"/>
    </row>
    <row r="108686" spans="16:17">
      <c r="P108686" s="63"/>
      <c r="Q108686" s="63"/>
    </row>
    <row r="108687" spans="16:17">
      <c r="P108687" s="63"/>
      <c r="Q108687" s="63"/>
    </row>
    <row r="108688" spans="16:17">
      <c r="P108688" s="63"/>
      <c r="Q108688" s="63"/>
    </row>
    <row r="108689" spans="16:17">
      <c r="P108689" s="63"/>
      <c r="Q108689" s="63"/>
    </row>
    <row r="108690" spans="16:17">
      <c r="P108690" s="63"/>
      <c r="Q108690" s="63"/>
    </row>
    <row r="108691" spans="16:17">
      <c r="P108691" s="63"/>
      <c r="Q108691" s="63"/>
    </row>
    <row r="108692" spans="16:17">
      <c r="P108692" s="63"/>
      <c r="Q108692" s="63"/>
    </row>
    <row r="108693" spans="16:17">
      <c r="P108693" s="63"/>
      <c r="Q108693" s="63"/>
    </row>
    <row r="108694" spans="16:17">
      <c r="P108694" s="63"/>
      <c r="Q108694" s="63"/>
    </row>
    <row r="108695" spans="16:17">
      <c r="P108695" s="63"/>
      <c r="Q108695" s="63"/>
    </row>
    <row r="108696" spans="16:17">
      <c r="P108696" s="63"/>
      <c r="Q108696" s="63"/>
    </row>
    <row r="108697" spans="16:17">
      <c r="P108697" s="63"/>
      <c r="Q108697" s="63"/>
    </row>
    <row r="108698" spans="16:17">
      <c r="P108698" s="63"/>
      <c r="Q108698" s="63"/>
    </row>
    <row r="108699" spans="16:17">
      <c r="P108699" s="63"/>
      <c r="Q108699" s="63"/>
    </row>
    <row r="108700" spans="16:17">
      <c r="P108700" s="63"/>
      <c r="Q108700" s="63"/>
    </row>
    <row r="108701" spans="16:17">
      <c r="P108701" s="63"/>
      <c r="Q108701" s="63"/>
    </row>
    <row r="108702" spans="16:17">
      <c r="P108702" s="63"/>
      <c r="Q108702" s="63"/>
    </row>
    <row r="108703" spans="16:17">
      <c r="P108703" s="63"/>
      <c r="Q108703" s="63"/>
    </row>
    <row r="108704" spans="16:17">
      <c r="P108704" s="63"/>
      <c r="Q108704" s="63"/>
    </row>
    <row r="108705" spans="16:17">
      <c r="P108705" s="63"/>
      <c r="Q108705" s="63"/>
    </row>
    <row r="108706" spans="16:17">
      <c r="P108706" s="63"/>
      <c r="Q108706" s="63"/>
    </row>
    <row r="108707" spans="16:17">
      <c r="P108707" s="63"/>
      <c r="Q108707" s="63"/>
    </row>
    <row r="108708" spans="16:17">
      <c r="P108708" s="63"/>
      <c r="Q108708" s="63"/>
    </row>
    <row r="108709" spans="16:17">
      <c r="P108709" s="63"/>
      <c r="Q108709" s="63"/>
    </row>
    <row r="108710" spans="16:17">
      <c r="P108710" s="63"/>
      <c r="Q108710" s="63"/>
    </row>
    <row r="108711" spans="16:17">
      <c r="P108711" s="63"/>
      <c r="Q108711" s="63"/>
    </row>
    <row r="108712" spans="16:17">
      <c r="P108712" s="63"/>
      <c r="Q108712" s="63"/>
    </row>
    <row r="108713" spans="16:17">
      <c r="P108713" s="63"/>
      <c r="Q108713" s="63"/>
    </row>
    <row r="108714" spans="16:17">
      <c r="P108714" s="63"/>
      <c r="Q108714" s="63"/>
    </row>
    <row r="108715" spans="16:17">
      <c r="P108715" s="63"/>
      <c r="Q108715" s="63"/>
    </row>
    <row r="108716" spans="16:17">
      <c r="P108716" s="63"/>
      <c r="Q108716" s="63"/>
    </row>
    <row r="108717" spans="16:17">
      <c r="P108717" s="63"/>
      <c r="Q108717" s="63"/>
    </row>
    <row r="108718" spans="16:17">
      <c r="P108718" s="63"/>
      <c r="Q108718" s="63"/>
    </row>
    <row r="108719" spans="16:17">
      <c r="P108719" s="63"/>
      <c r="Q108719" s="63"/>
    </row>
    <row r="108720" spans="16:17">
      <c r="P108720" s="63"/>
      <c r="Q108720" s="63"/>
    </row>
    <row r="108721" spans="16:17">
      <c r="P108721" s="63"/>
      <c r="Q108721" s="63"/>
    </row>
    <row r="108722" spans="16:17">
      <c r="P108722" s="63"/>
      <c r="Q108722" s="63"/>
    </row>
    <row r="108723" spans="16:17">
      <c r="P108723" s="63"/>
      <c r="Q108723" s="63"/>
    </row>
    <row r="108724" spans="16:17">
      <c r="P108724" s="63"/>
      <c r="Q108724" s="63"/>
    </row>
    <row r="108725" spans="16:17">
      <c r="P108725" s="63"/>
      <c r="Q108725" s="63"/>
    </row>
    <row r="108726" spans="16:17">
      <c r="P108726" s="63"/>
      <c r="Q108726" s="63"/>
    </row>
    <row r="108727" spans="16:17">
      <c r="P108727" s="63"/>
      <c r="Q108727" s="63"/>
    </row>
    <row r="108728" spans="16:17">
      <c r="P108728" s="63"/>
      <c r="Q108728" s="63"/>
    </row>
    <row r="108729" spans="16:17">
      <c r="P108729" s="63"/>
      <c r="Q108729" s="63"/>
    </row>
    <row r="108730" spans="16:17">
      <c r="P108730" s="63"/>
      <c r="Q108730" s="63"/>
    </row>
    <row r="108731" spans="16:17">
      <c r="P108731" s="63"/>
      <c r="Q108731" s="63"/>
    </row>
    <row r="108732" spans="16:17">
      <c r="P108732" s="63"/>
      <c r="Q108732" s="63"/>
    </row>
    <row r="108733" spans="16:17">
      <c r="P108733" s="63"/>
      <c r="Q108733" s="63"/>
    </row>
    <row r="108734" spans="16:17">
      <c r="P108734" s="63"/>
      <c r="Q108734" s="63"/>
    </row>
    <row r="108735" spans="16:17">
      <c r="P108735" s="63"/>
      <c r="Q108735" s="63"/>
    </row>
    <row r="108736" spans="16:17">
      <c r="P108736" s="63"/>
      <c r="Q108736" s="63"/>
    </row>
    <row r="108737" spans="16:17">
      <c r="P108737" s="63"/>
      <c r="Q108737" s="63"/>
    </row>
    <row r="108738" spans="16:17">
      <c r="P108738" s="63"/>
      <c r="Q108738" s="63"/>
    </row>
    <row r="108739" spans="16:17">
      <c r="P108739" s="63"/>
      <c r="Q108739" s="63"/>
    </row>
    <row r="108740" spans="16:17">
      <c r="P108740" s="63"/>
      <c r="Q108740" s="63"/>
    </row>
    <row r="108741" spans="16:17">
      <c r="P108741" s="63"/>
      <c r="Q108741" s="63"/>
    </row>
    <row r="108742" spans="16:17">
      <c r="P108742" s="63"/>
      <c r="Q108742" s="63"/>
    </row>
    <row r="108743" spans="16:17">
      <c r="P108743" s="63"/>
      <c r="Q108743" s="63"/>
    </row>
    <row r="108744" spans="16:17">
      <c r="P108744" s="63"/>
      <c r="Q108744" s="63"/>
    </row>
    <row r="108745" spans="16:17">
      <c r="P108745" s="63"/>
      <c r="Q108745" s="63"/>
    </row>
    <row r="108746" spans="16:17">
      <c r="P108746" s="63"/>
      <c r="Q108746" s="63"/>
    </row>
    <row r="108747" spans="16:17">
      <c r="P108747" s="63"/>
      <c r="Q108747" s="63"/>
    </row>
    <row r="108748" spans="16:17">
      <c r="P108748" s="63"/>
      <c r="Q108748" s="63"/>
    </row>
    <row r="108749" spans="16:17">
      <c r="P108749" s="63"/>
      <c r="Q108749" s="63"/>
    </row>
    <row r="108750" spans="16:17">
      <c r="P108750" s="63"/>
      <c r="Q108750" s="63"/>
    </row>
    <row r="108751" spans="16:17">
      <c r="P108751" s="63"/>
      <c r="Q108751" s="63"/>
    </row>
    <row r="108752" spans="16:17">
      <c r="P108752" s="63"/>
      <c r="Q108752" s="63"/>
    </row>
    <row r="108753" spans="16:17">
      <c r="P108753" s="63"/>
      <c r="Q108753" s="63"/>
    </row>
    <row r="108754" spans="16:17">
      <c r="P108754" s="63"/>
      <c r="Q108754" s="63"/>
    </row>
    <row r="108755" spans="16:17">
      <c r="P108755" s="63"/>
      <c r="Q108755" s="63"/>
    </row>
    <row r="108756" spans="16:17">
      <c r="P108756" s="63"/>
      <c r="Q108756" s="63"/>
    </row>
    <row r="108757" spans="16:17">
      <c r="P108757" s="63"/>
      <c r="Q108757" s="63"/>
    </row>
    <row r="108758" spans="16:17">
      <c r="P108758" s="63"/>
      <c r="Q108758" s="63"/>
    </row>
    <row r="108759" spans="16:17">
      <c r="P108759" s="63"/>
      <c r="Q108759" s="63"/>
    </row>
    <row r="108760" spans="16:17">
      <c r="P108760" s="63"/>
      <c r="Q108760" s="63"/>
    </row>
    <row r="108761" spans="16:17">
      <c r="P108761" s="63"/>
      <c r="Q108761" s="63"/>
    </row>
    <row r="108762" spans="16:17">
      <c r="P108762" s="63"/>
      <c r="Q108762" s="63"/>
    </row>
    <row r="108763" spans="16:17">
      <c r="P108763" s="63"/>
      <c r="Q108763" s="63"/>
    </row>
    <row r="108764" spans="16:17">
      <c r="P108764" s="63"/>
      <c r="Q108764" s="63"/>
    </row>
    <row r="108765" spans="16:17">
      <c r="P108765" s="63"/>
      <c r="Q108765" s="63"/>
    </row>
    <row r="108766" spans="16:17">
      <c r="P108766" s="63"/>
      <c r="Q108766" s="63"/>
    </row>
    <row r="108767" spans="16:17">
      <c r="P108767" s="63"/>
      <c r="Q108767" s="63"/>
    </row>
    <row r="108768" spans="16:17">
      <c r="P108768" s="63"/>
      <c r="Q108768" s="63"/>
    </row>
    <row r="108769" spans="16:17">
      <c r="P108769" s="63"/>
      <c r="Q108769" s="63"/>
    </row>
    <row r="108770" spans="16:17">
      <c r="P108770" s="63"/>
      <c r="Q108770" s="63"/>
    </row>
    <row r="108771" spans="16:17">
      <c r="P108771" s="63"/>
      <c r="Q108771" s="63"/>
    </row>
    <row r="108772" spans="16:17">
      <c r="P108772" s="63"/>
      <c r="Q108772" s="63"/>
    </row>
    <row r="108773" spans="16:17">
      <c r="P108773" s="63"/>
      <c r="Q108773" s="63"/>
    </row>
    <row r="108774" spans="16:17">
      <c r="P108774" s="63"/>
      <c r="Q108774" s="63"/>
    </row>
    <row r="108775" spans="16:17">
      <c r="P108775" s="63"/>
      <c r="Q108775" s="63"/>
    </row>
    <row r="108776" spans="16:17">
      <c r="P108776" s="63"/>
      <c r="Q108776" s="63"/>
    </row>
    <row r="108777" spans="16:17">
      <c r="P108777" s="63"/>
      <c r="Q108777" s="63"/>
    </row>
    <row r="108778" spans="16:17">
      <c r="P108778" s="63"/>
      <c r="Q108778" s="63"/>
    </row>
    <row r="108779" spans="16:17">
      <c r="P108779" s="63"/>
      <c r="Q108779" s="63"/>
    </row>
    <row r="108780" spans="16:17">
      <c r="P108780" s="63"/>
      <c r="Q108780" s="63"/>
    </row>
    <row r="108781" spans="16:17">
      <c r="P108781" s="63"/>
      <c r="Q108781" s="63"/>
    </row>
    <row r="108782" spans="16:17">
      <c r="P108782" s="63"/>
      <c r="Q108782" s="63"/>
    </row>
    <row r="108783" spans="16:17">
      <c r="P108783" s="63"/>
      <c r="Q108783" s="63"/>
    </row>
    <row r="108784" spans="16:17">
      <c r="P108784" s="63"/>
      <c r="Q108784" s="63"/>
    </row>
    <row r="108785" spans="16:17">
      <c r="P108785" s="63"/>
      <c r="Q108785" s="63"/>
    </row>
    <row r="108786" spans="16:17">
      <c r="P108786" s="63"/>
      <c r="Q108786" s="63"/>
    </row>
    <row r="108787" spans="16:17">
      <c r="P108787" s="63"/>
      <c r="Q108787" s="63"/>
    </row>
    <row r="108788" spans="16:17">
      <c r="P108788" s="63"/>
      <c r="Q108788" s="63"/>
    </row>
    <row r="108789" spans="16:17">
      <c r="P108789" s="63"/>
      <c r="Q108789" s="63"/>
    </row>
    <row r="108790" spans="16:17">
      <c r="P108790" s="63"/>
      <c r="Q108790" s="63"/>
    </row>
    <row r="108791" spans="16:17">
      <c r="P108791" s="63"/>
      <c r="Q108791" s="63"/>
    </row>
    <row r="108792" spans="16:17">
      <c r="P108792" s="63"/>
      <c r="Q108792" s="63"/>
    </row>
    <row r="108793" spans="16:17">
      <c r="P108793" s="63"/>
      <c r="Q108793" s="63"/>
    </row>
    <row r="108794" spans="16:17">
      <c r="P108794" s="63"/>
      <c r="Q108794" s="63"/>
    </row>
    <row r="108795" spans="16:17">
      <c r="P108795" s="63"/>
      <c r="Q108795" s="63"/>
    </row>
    <row r="108796" spans="16:17">
      <c r="P108796" s="63"/>
      <c r="Q108796" s="63"/>
    </row>
    <row r="108797" spans="16:17">
      <c r="P108797" s="63"/>
      <c r="Q108797" s="63"/>
    </row>
    <row r="108798" spans="16:17">
      <c r="P108798" s="63"/>
      <c r="Q108798" s="63"/>
    </row>
    <row r="108799" spans="16:17">
      <c r="P108799" s="63"/>
      <c r="Q108799" s="63"/>
    </row>
    <row r="108800" spans="16:17">
      <c r="P108800" s="63"/>
      <c r="Q108800" s="63"/>
    </row>
    <row r="108801" spans="16:17">
      <c r="P108801" s="63"/>
      <c r="Q108801" s="63"/>
    </row>
    <row r="108802" spans="16:17">
      <c r="P108802" s="63"/>
      <c r="Q108802" s="63"/>
    </row>
    <row r="108803" spans="16:17">
      <c r="P108803" s="63"/>
      <c r="Q108803" s="63"/>
    </row>
    <row r="108804" spans="16:17">
      <c r="P108804" s="63"/>
      <c r="Q108804" s="63"/>
    </row>
    <row r="108805" spans="16:17">
      <c r="P108805" s="63"/>
      <c r="Q108805" s="63"/>
    </row>
    <row r="108806" spans="16:17">
      <c r="P108806" s="63"/>
      <c r="Q108806" s="63"/>
    </row>
    <row r="108807" spans="16:17">
      <c r="P108807" s="63"/>
      <c r="Q108807" s="63"/>
    </row>
    <row r="108808" spans="16:17">
      <c r="P108808" s="63"/>
      <c r="Q108808" s="63"/>
    </row>
    <row r="108809" spans="16:17">
      <c r="P108809" s="63"/>
      <c r="Q108809" s="63"/>
    </row>
    <row r="108810" spans="16:17">
      <c r="P108810" s="63"/>
      <c r="Q108810" s="63"/>
    </row>
    <row r="108811" spans="16:17">
      <c r="P108811" s="63"/>
      <c r="Q108811" s="63"/>
    </row>
    <row r="108812" spans="16:17">
      <c r="P108812" s="63"/>
      <c r="Q108812" s="63"/>
    </row>
    <row r="108813" spans="16:17">
      <c r="P108813" s="63"/>
      <c r="Q108813" s="63"/>
    </row>
    <row r="108814" spans="16:17">
      <c r="P108814" s="63"/>
      <c r="Q108814" s="63"/>
    </row>
    <row r="108815" spans="16:17">
      <c r="P108815" s="63"/>
      <c r="Q108815" s="63"/>
    </row>
    <row r="108816" spans="16:17">
      <c r="P108816" s="63"/>
      <c r="Q108816" s="63"/>
    </row>
    <row r="108817" spans="16:17">
      <c r="P108817" s="63"/>
      <c r="Q108817" s="63"/>
    </row>
    <row r="108818" spans="16:17">
      <c r="P108818" s="63"/>
      <c r="Q108818" s="63"/>
    </row>
    <row r="108819" spans="16:17">
      <c r="P108819" s="63"/>
      <c r="Q108819" s="63"/>
    </row>
    <row r="108820" spans="16:17">
      <c r="P108820" s="63"/>
      <c r="Q108820" s="63"/>
    </row>
    <row r="108821" spans="16:17">
      <c r="P108821" s="63"/>
      <c r="Q108821" s="63"/>
    </row>
    <row r="108822" spans="16:17">
      <c r="P108822" s="63"/>
      <c r="Q108822" s="63"/>
    </row>
    <row r="108823" spans="16:17">
      <c r="P108823" s="63"/>
      <c r="Q108823" s="63"/>
    </row>
    <row r="108824" spans="16:17">
      <c r="P108824" s="63"/>
      <c r="Q108824" s="63"/>
    </row>
    <row r="108825" spans="16:17">
      <c r="P108825" s="63"/>
      <c r="Q108825" s="63"/>
    </row>
    <row r="108826" spans="16:17">
      <c r="P108826" s="63"/>
      <c r="Q108826" s="63"/>
    </row>
    <row r="108827" spans="16:17">
      <c r="P108827" s="63"/>
      <c r="Q108827" s="63"/>
    </row>
    <row r="108828" spans="16:17">
      <c r="P108828" s="63"/>
      <c r="Q108828" s="63"/>
    </row>
    <row r="108829" spans="16:17">
      <c r="P108829" s="63"/>
      <c r="Q108829" s="63"/>
    </row>
    <row r="108830" spans="16:17">
      <c r="P108830" s="63"/>
      <c r="Q108830" s="63"/>
    </row>
    <row r="108831" spans="16:17">
      <c r="P108831" s="63"/>
      <c r="Q108831" s="63"/>
    </row>
    <row r="108832" spans="16:17">
      <c r="P108832" s="63"/>
      <c r="Q108832" s="63"/>
    </row>
    <row r="108833" spans="16:17">
      <c r="P108833" s="63"/>
      <c r="Q108833" s="63"/>
    </row>
    <row r="108834" spans="16:17">
      <c r="P108834" s="63"/>
      <c r="Q108834" s="63"/>
    </row>
    <row r="108835" spans="16:17">
      <c r="P108835" s="63"/>
      <c r="Q108835" s="63"/>
    </row>
    <row r="108836" spans="16:17">
      <c r="P108836" s="63"/>
      <c r="Q108836" s="63"/>
    </row>
    <row r="108837" spans="16:17">
      <c r="P108837" s="63"/>
      <c r="Q108837" s="63"/>
    </row>
    <row r="108838" spans="16:17">
      <c r="P108838" s="63"/>
      <c r="Q108838" s="63"/>
    </row>
    <row r="108839" spans="16:17">
      <c r="P108839" s="63"/>
      <c r="Q108839" s="63"/>
    </row>
    <row r="108840" spans="16:17">
      <c r="P108840" s="63"/>
      <c r="Q108840" s="63"/>
    </row>
    <row r="108841" spans="16:17">
      <c r="P108841" s="63"/>
      <c r="Q108841" s="63"/>
    </row>
    <row r="108842" spans="16:17">
      <c r="P108842" s="63"/>
      <c r="Q108842" s="63"/>
    </row>
    <row r="108843" spans="16:17">
      <c r="P108843" s="63"/>
      <c r="Q108843" s="63"/>
    </row>
    <row r="108844" spans="16:17">
      <c r="P108844" s="63"/>
      <c r="Q108844" s="63"/>
    </row>
    <row r="108845" spans="16:17">
      <c r="P108845" s="63"/>
      <c r="Q108845" s="63"/>
    </row>
    <row r="108846" spans="16:17">
      <c r="P108846" s="63"/>
      <c r="Q108846" s="63"/>
    </row>
    <row r="108847" spans="16:17">
      <c r="P108847" s="63"/>
      <c r="Q108847" s="63"/>
    </row>
    <row r="108848" spans="16:17">
      <c r="P108848" s="63"/>
      <c r="Q108848" s="63"/>
    </row>
    <row r="108849" spans="16:17">
      <c r="P108849" s="63"/>
      <c r="Q108849" s="63"/>
    </row>
    <row r="108850" spans="16:17">
      <c r="P108850" s="63"/>
      <c r="Q108850" s="63"/>
    </row>
    <row r="108851" spans="16:17">
      <c r="P108851" s="63"/>
      <c r="Q108851" s="63"/>
    </row>
    <row r="108852" spans="16:17">
      <c r="P108852" s="63"/>
      <c r="Q108852" s="63"/>
    </row>
    <row r="108853" spans="16:17">
      <c r="P108853" s="63"/>
      <c r="Q108853" s="63"/>
    </row>
    <row r="108854" spans="16:17">
      <c r="P108854" s="63"/>
      <c r="Q108854" s="63"/>
    </row>
    <row r="108855" spans="16:17">
      <c r="P108855" s="63"/>
      <c r="Q108855" s="63"/>
    </row>
    <row r="108856" spans="16:17">
      <c r="P108856" s="63"/>
      <c r="Q108856" s="63"/>
    </row>
    <row r="108857" spans="16:17">
      <c r="P108857" s="63"/>
      <c r="Q108857" s="63"/>
    </row>
    <row r="108858" spans="16:17">
      <c r="P108858" s="63"/>
      <c r="Q108858" s="63"/>
    </row>
    <row r="108859" spans="16:17">
      <c r="P108859" s="63"/>
      <c r="Q108859" s="63"/>
    </row>
    <row r="108860" spans="16:17">
      <c r="P108860" s="63"/>
      <c r="Q108860" s="63"/>
    </row>
    <row r="108861" spans="16:17">
      <c r="P108861" s="63"/>
      <c r="Q108861" s="63"/>
    </row>
    <row r="108862" spans="16:17">
      <c r="P108862" s="63"/>
      <c r="Q108862" s="63"/>
    </row>
    <row r="108863" spans="16:17">
      <c r="P108863" s="63"/>
      <c r="Q108863" s="63"/>
    </row>
    <row r="108864" spans="16:17">
      <c r="P108864" s="63"/>
      <c r="Q108864" s="63"/>
    </row>
    <row r="108865" spans="16:17">
      <c r="P108865" s="63"/>
      <c r="Q108865" s="63"/>
    </row>
    <row r="108866" spans="16:17">
      <c r="P108866" s="63"/>
      <c r="Q108866" s="63"/>
    </row>
    <row r="108867" spans="16:17">
      <c r="P108867" s="63"/>
      <c r="Q108867" s="63"/>
    </row>
    <row r="108868" spans="16:17">
      <c r="P108868" s="63"/>
      <c r="Q108868" s="63"/>
    </row>
    <row r="108869" spans="16:17">
      <c r="P108869" s="63"/>
      <c r="Q108869" s="63"/>
    </row>
    <row r="108870" spans="16:17">
      <c r="P108870" s="63"/>
      <c r="Q108870" s="63"/>
    </row>
    <row r="108871" spans="16:17">
      <c r="P108871" s="63"/>
      <c r="Q108871" s="63"/>
    </row>
    <row r="108872" spans="16:17">
      <c r="P108872" s="63"/>
      <c r="Q108872" s="63"/>
    </row>
    <row r="108873" spans="16:17">
      <c r="P108873" s="63"/>
      <c r="Q108873" s="63"/>
    </row>
    <row r="108874" spans="16:17">
      <c r="P108874" s="63"/>
      <c r="Q108874" s="63"/>
    </row>
    <row r="108875" spans="16:17">
      <c r="P108875" s="63"/>
      <c r="Q108875" s="63"/>
    </row>
    <row r="108876" spans="16:17">
      <c r="P108876" s="63"/>
      <c r="Q108876" s="63"/>
    </row>
    <row r="108877" spans="16:17">
      <c r="P108877" s="63"/>
      <c r="Q108877" s="63"/>
    </row>
    <row r="108878" spans="16:17">
      <c r="P108878" s="63"/>
      <c r="Q108878" s="63"/>
    </row>
    <row r="108879" spans="16:17">
      <c r="P108879" s="63"/>
      <c r="Q108879" s="63"/>
    </row>
    <row r="108880" spans="16:17">
      <c r="P108880" s="63"/>
      <c r="Q108880" s="63"/>
    </row>
    <row r="108881" spans="16:17">
      <c r="P108881" s="63"/>
      <c r="Q108881" s="63"/>
    </row>
    <row r="108882" spans="16:17">
      <c r="P108882" s="63"/>
      <c r="Q108882" s="63"/>
    </row>
    <row r="108883" spans="16:17">
      <c r="P108883" s="63"/>
      <c r="Q108883" s="63"/>
    </row>
    <row r="108884" spans="16:17">
      <c r="P108884" s="63"/>
      <c r="Q108884" s="63"/>
    </row>
    <row r="108885" spans="16:17">
      <c r="P108885" s="63"/>
      <c r="Q108885" s="63"/>
    </row>
    <row r="108886" spans="16:17">
      <c r="P108886" s="63"/>
      <c r="Q108886" s="63"/>
    </row>
    <row r="108887" spans="16:17">
      <c r="P108887" s="63"/>
      <c r="Q108887" s="63"/>
    </row>
    <row r="108888" spans="16:17">
      <c r="P108888" s="63"/>
      <c r="Q108888" s="63"/>
    </row>
    <row r="108889" spans="16:17">
      <c r="P108889" s="63"/>
      <c r="Q108889" s="63"/>
    </row>
    <row r="108890" spans="16:17">
      <c r="P108890" s="63"/>
      <c r="Q108890" s="63"/>
    </row>
    <row r="108891" spans="16:17">
      <c r="P108891" s="63"/>
      <c r="Q108891" s="63"/>
    </row>
    <row r="108892" spans="16:17">
      <c r="P108892" s="63"/>
      <c r="Q108892" s="63"/>
    </row>
    <row r="108893" spans="16:17">
      <c r="P108893" s="63"/>
      <c r="Q108893" s="63"/>
    </row>
    <row r="108894" spans="16:17">
      <c r="P108894" s="63"/>
      <c r="Q108894" s="63"/>
    </row>
    <row r="108895" spans="16:17">
      <c r="P108895" s="63"/>
      <c r="Q108895" s="63"/>
    </row>
    <row r="108896" spans="16:17">
      <c r="P108896" s="63"/>
      <c r="Q108896" s="63"/>
    </row>
    <row r="108897" spans="16:17">
      <c r="P108897" s="63"/>
      <c r="Q108897" s="63"/>
    </row>
    <row r="108898" spans="16:17">
      <c r="P108898" s="63"/>
      <c r="Q108898" s="63"/>
    </row>
    <row r="108899" spans="16:17">
      <c r="P108899" s="63"/>
      <c r="Q108899" s="63"/>
    </row>
    <row r="108900" spans="16:17">
      <c r="P108900" s="63"/>
      <c r="Q108900" s="63"/>
    </row>
    <row r="108901" spans="16:17">
      <c r="P108901" s="63"/>
      <c r="Q108901" s="63"/>
    </row>
    <row r="108902" spans="16:17">
      <c r="P108902" s="63"/>
      <c r="Q108902" s="63"/>
    </row>
    <row r="108903" spans="16:17">
      <c r="P108903" s="63"/>
      <c r="Q108903" s="63"/>
    </row>
    <row r="108904" spans="16:17">
      <c r="P108904" s="63"/>
      <c r="Q108904" s="63"/>
    </row>
    <row r="108905" spans="16:17">
      <c r="P108905" s="63"/>
      <c r="Q108905" s="63"/>
    </row>
    <row r="108906" spans="16:17">
      <c r="P108906" s="63"/>
      <c r="Q108906" s="63"/>
    </row>
    <row r="108907" spans="16:17">
      <c r="P108907" s="63"/>
      <c r="Q108907" s="63"/>
    </row>
    <row r="108908" spans="16:17">
      <c r="P108908" s="63"/>
      <c r="Q108908" s="63"/>
    </row>
    <row r="108909" spans="16:17">
      <c r="P108909" s="63"/>
      <c r="Q108909" s="63"/>
    </row>
    <row r="108910" spans="16:17">
      <c r="P108910" s="63"/>
      <c r="Q108910" s="63"/>
    </row>
    <row r="108911" spans="16:17">
      <c r="P108911" s="63"/>
      <c r="Q108911" s="63"/>
    </row>
    <row r="108912" spans="16:17">
      <c r="P108912" s="63"/>
      <c r="Q108912" s="63"/>
    </row>
    <row r="108913" spans="16:17">
      <c r="P108913" s="63"/>
      <c r="Q108913" s="63"/>
    </row>
    <row r="108914" spans="16:17">
      <c r="P108914" s="63"/>
      <c r="Q108914" s="63"/>
    </row>
    <row r="108915" spans="16:17">
      <c r="P108915" s="63"/>
      <c r="Q108915" s="63"/>
    </row>
    <row r="108916" spans="16:17">
      <c r="P108916" s="63"/>
      <c r="Q108916" s="63"/>
    </row>
    <row r="108917" spans="16:17">
      <c r="P108917" s="63"/>
      <c r="Q108917" s="63"/>
    </row>
    <row r="108918" spans="16:17">
      <c r="P108918" s="63"/>
      <c r="Q108918" s="63"/>
    </row>
    <row r="108919" spans="16:17">
      <c r="P108919" s="63"/>
      <c r="Q108919" s="63"/>
    </row>
    <row r="108920" spans="16:17">
      <c r="P108920" s="63"/>
      <c r="Q108920" s="63"/>
    </row>
    <row r="108921" spans="16:17">
      <c r="P108921" s="63"/>
      <c r="Q108921" s="63"/>
    </row>
    <row r="108922" spans="16:17">
      <c r="P108922" s="63"/>
      <c r="Q108922" s="63"/>
    </row>
    <row r="108923" spans="16:17">
      <c r="P108923" s="63"/>
      <c r="Q108923" s="63"/>
    </row>
    <row r="108924" spans="16:17">
      <c r="P108924" s="63"/>
      <c r="Q108924" s="63"/>
    </row>
    <row r="108925" spans="16:17">
      <c r="P108925" s="63"/>
      <c r="Q108925" s="63"/>
    </row>
    <row r="108926" spans="16:17">
      <c r="P108926" s="63"/>
      <c r="Q108926" s="63"/>
    </row>
    <row r="108927" spans="16:17">
      <c r="P108927" s="63"/>
      <c r="Q108927" s="63"/>
    </row>
    <row r="108928" spans="16:17">
      <c r="P108928" s="63"/>
      <c r="Q108928" s="63"/>
    </row>
    <row r="108929" spans="16:17">
      <c r="P108929" s="63"/>
      <c r="Q108929" s="63"/>
    </row>
    <row r="108930" spans="16:17">
      <c r="P108930" s="63"/>
      <c r="Q108930" s="63"/>
    </row>
    <row r="108931" spans="16:17">
      <c r="P108931" s="63"/>
      <c r="Q108931" s="63"/>
    </row>
    <row r="108932" spans="16:17">
      <c r="P108932" s="63"/>
      <c r="Q108932" s="63"/>
    </row>
    <row r="108933" spans="16:17">
      <c r="P108933" s="63"/>
      <c r="Q108933" s="63"/>
    </row>
    <row r="108934" spans="16:17">
      <c r="P108934" s="63"/>
      <c r="Q108934" s="63"/>
    </row>
    <row r="108935" spans="16:17">
      <c r="P108935" s="63"/>
      <c r="Q108935" s="63"/>
    </row>
    <row r="108936" spans="16:17">
      <c r="P108936" s="63"/>
      <c r="Q108936" s="63"/>
    </row>
    <row r="108937" spans="16:17">
      <c r="P108937" s="63"/>
      <c r="Q108937" s="63"/>
    </row>
    <row r="108938" spans="16:17">
      <c r="P108938" s="63"/>
      <c r="Q108938" s="63"/>
    </row>
    <row r="108939" spans="16:17">
      <c r="P108939" s="63"/>
      <c r="Q108939" s="63"/>
    </row>
    <row r="108940" spans="16:17">
      <c r="P108940" s="63"/>
      <c r="Q108940" s="63"/>
    </row>
    <row r="108941" spans="16:17">
      <c r="P108941" s="63"/>
      <c r="Q108941" s="63"/>
    </row>
    <row r="108942" spans="16:17">
      <c r="P108942" s="63"/>
      <c r="Q108942" s="63"/>
    </row>
    <row r="108943" spans="16:17">
      <c r="P108943" s="63"/>
      <c r="Q108943" s="63"/>
    </row>
    <row r="108944" spans="16:17">
      <c r="P108944" s="63"/>
      <c r="Q108944" s="63"/>
    </row>
    <row r="108945" spans="16:17">
      <c r="P108945" s="63"/>
      <c r="Q108945" s="63"/>
    </row>
    <row r="108946" spans="16:17">
      <c r="P108946" s="63"/>
      <c r="Q108946" s="63"/>
    </row>
    <row r="108947" spans="16:17">
      <c r="P108947" s="63"/>
      <c r="Q108947" s="63"/>
    </row>
    <row r="108948" spans="16:17">
      <c r="P108948" s="63"/>
      <c r="Q108948" s="63"/>
    </row>
    <row r="108949" spans="16:17">
      <c r="P108949" s="63"/>
      <c r="Q108949" s="63"/>
    </row>
    <row r="108950" spans="16:17">
      <c r="P108950" s="63"/>
      <c r="Q108950" s="63"/>
    </row>
    <row r="108951" spans="16:17">
      <c r="P108951" s="63"/>
      <c r="Q108951" s="63"/>
    </row>
    <row r="108952" spans="16:17">
      <c r="P108952" s="63"/>
      <c r="Q108952" s="63"/>
    </row>
    <row r="108953" spans="16:17">
      <c r="P108953" s="63"/>
      <c r="Q108953" s="63"/>
    </row>
    <row r="108954" spans="16:17">
      <c r="P108954" s="63"/>
      <c r="Q108954" s="63"/>
    </row>
    <row r="108955" spans="16:17">
      <c r="P108955" s="63"/>
      <c r="Q108955" s="63"/>
    </row>
    <row r="108956" spans="16:17">
      <c r="P108956" s="63"/>
      <c r="Q108956" s="63"/>
    </row>
    <row r="108957" spans="16:17">
      <c r="P108957" s="63"/>
      <c r="Q108957" s="63"/>
    </row>
    <row r="108958" spans="16:17">
      <c r="P108958" s="63"/>
      <c r="Q108958" s="63"/>
    </row>
    <row r="108959" spans="16:17">
      <c r="P108959" s="63"/>
      <c r="Q108959" s="63"/>
    </row>
    <row r="108960" spans="16:17">
      <c r="P108960" s="63"/>
      <c r="Q108960" s="63"/>
    </row>
    <row r="108961" spans="16:17">
      <c r="P108961" s="63"/>
      <c r="Q108961" s="63"/>
    </row>
    <row r="108962" spans="16:17">
      <c r="P108962" s="63"/>
      <c r="Q108962" s="63"/>
    </row>
    <row r="108963" spans="16:17">
      <c r="P108963" s="63"/>
      <c r="Q108963" s="63"/>
    </row>
    <row r="108964" spans="16:17">
      <c r="P108964" s="63"/>
      <c r="Q108964" s="63"/>
    </row>
    <row r="108965" spans="16:17">
      <c r="P108965" s="63"/>
      <c r="Q108965" s="63"/>
    </row>
    <row r="108966" spans="16:17">
      <c r="P108966" s="63"/>
      <c r="Q108966" s="63"/>
    </row>
    <row r="108967" spans="16:17">
      <c r="P108967" s="63"/>
      <c r="Q108967" s="63"/>
    </row>
    <row r="108968" spans="16:17">
      <c r="P108968" s="63"/>
      <c r="Q108968" s="63"/>
    </row>
    <row r="108969" spans="16:17">
      <c r="P108969" s="63"/>
      <c r="Q108969" s="63"/>
    </row>
    <row r="108970" spans="16:17">
      <c r="P108970" s="63"/>
      <c r="Q108970" s="63"/>
    </row>
    <row r="108971" spans="16:17">
      <c r="P108971" s="63"/>
      <c r="Q108971" s="63"/>
    </row>
    <row r="108972" spans="16:17">
      <c r="P108972" s="63"/>
      <c r="Q108972" s="63"/>
    </row>
    <row r="108973" spans="16:17">
      <c r="P108973" s="63"/>
      <c r="Q108973" s="63"/>
    </row>
    <row r="108974" spans="16:17">
      <c r="P108974" s="63"/>
      <c r="Q108974" s="63"/>
    </row>
    <row r="108975" spans="16:17">
      <c r="P108975" s="63"/>
      <c r="Q108975" s="63"/>
    </row>
    <row r="108976" spans="16:17">
      <c r="P108976" s="63"/>
      <c r="Q108976" s="63"/>
    </row>
    <row r="108977" spans="16:17">
      <c r="P108977" s="63"/>
      <c r="Q108977" s="63"/>
    </row>
    <row r="108978" spans="16:17">
      <c r="P108978" s="63"/>
      <c r="Q108978" s="63"/>
    </row>
    <row r="108979" spans="16:17">
      <c r="P108979" s="63"/>
      <c r="Q108979" s="63"/>
    </row>
    <row r="108980" spans="16:17">
      <c r="P108980" s="63"/>
      <c r="Q108980" s="63"/>
    </row>
    <row r="108981" spans="16:17">
      <c r="P108981" s="63"/>
      <c r="Q108981" s="63"/>
    </row>
    <row r="108982" spans="16:17">
      <c r="P108982" s="63"/>
      <c r="Q108982" s="63"/>
    </row>
    <row r="108983" spans="16:17">
      <c r="P108983" s="63"/>
      <c r="Q108983" s="63"/>
    </row>
    <row r="108984" spans="16:17">
      <c r="P108984" s="63"/>
      <c r="Q108984" s="63"/>
    </row>
    <row r="108985" spans="16:17">
      <c r="P108985" s="63"/>
      <c r="Q108985" s="63"/>
    </row>
    <row r="108986" spans="16:17">
      <c r="P108986" s="63"/>
      <c r="Q108986" s="63"/>
    </row>
    <row r="108987" spans="16:17">
      <c r="P108987" s="63"/>
      <c r="Q108987" s="63"/>
    </row>
    <row r="108988" spans="16:17">
      <c r="P108988" s="63"/>
      <c r="Q108988" s="63"/>
    </row>
    <row r="108989" spans="16:17">
      <c r="P108989" s="63"/>
      <c r="Q108989" s="63"/>
    </row>
    <row r="108990" spans="16:17">
      <c r="P108990" s="63"/>
      <c r="Q108990" s="63"/>
    </row>
    <row r="108991" spans="16:17">
      <c r="P108991" s="63"/>
      <c r="Q108991" s="63"/>
    </row>
    <row r="108992" spans="16:17">
      <c r="P108992" s="63"/>
      <c r="Q108992" s="63"/>
    </row>
    <row r="108993" spans="16:17">
      <c r="P108993" s="63"/>
      <c r="Q108993" s="63"/>
    </row>
    <row r="108994" spans="16:17">
      <c r="P108994" s="63"/>
      <c r="Q108994" s="63"/>
    </row>
    <row r="108995" spans="16:17">
      <c r="P108995" s="63"/>
      <c r="Q108995" s="63"/>
    </row>
    <row r="108996" spans="16:17">
      <c r="P108996" s="63"/>
      <c r="Q108996" s="63"/>
    </row>
    <row r="108997" spans="16:17">
      <c r="P108997" s="63"/>
      <c r="Q108997" s="63"/>
    </row>
    <row r="108998" spans="16:17">
      <c r="P108998" s="63"/>
      <c r="Q108998" s="63"/>
    </row>
    <row r="108999" spans="16:17">
      <c r="P108999" s="63"/>
      <c r="Q108999" s="63"/>
    </row>
    <row r="109000" spans="16:17">
      <c r="P109000" s="63"/>
      <c r="Q109000" s="63"/>
    </row>
    <row r="109001" spans="16:17">
      <c r="P109001" s="63"/>
      <c r="Q109001" s="63"/>
    </row>
    <row r="109002" spans="16:17">
      <c r="P109002" s="63"/>
      <c r="Q109002" s="63"/>
    </row>
    <row r="109003" spans="16:17">
      <c r="P109003" s="63"/>
      <c r="Q109003" s="63"/>
    </row>
    <row r="109004" spans="16:17">
      <c r="P109004" s="63"/>
      <c r="Q109004" s="63"/>
    </row>
    <row r="109005" spans="16:17">
      <c r="P109005" s="63"/>
      <c r="Q109005" s="63"/>
    </row>
    <row r="109006" spans="16:17">
      <c r="P109006" s="63"/>
      <c r="Q109006" s="63"/>
    </row>
    <row r="109007" spans="16:17">
      <c r="P109007" s="63"/>
      <c r="Q109007" s="63"/>
    </row>
    <row r="109008" spans="16:17">
      <c r="P109008" s="63"/>
      <c r="Q109008" s="63"/>
    </row>
    <row r="109009" spans="16:17">
      <c r="P109009" s="63"/>
      <c r="Q109009" s="63"/>
    </row>
    <row r="109010" spans="16:17">
      <c r="P109010" s="63"/>
      <c r="Q109010" s="63"/>
    </row>
    <row r="109011" spans="16:17">
      <c r="P109011" s="63"/>
      <c r="Q109011" s="63"/>
    </row>
    <row r="109012" spans="16:17">
      <c r="P109012" s="63"/>
      <c r="Q109012" s="63"/>
    </row>
    <row r="109013" spans="16:17">
      <c r="P109013" s="63"/>
      <c r="Q109013" s="63"/>
    </row>
    <row r="109014" spans="16:17">
      <c r="P109014" s="63"/>
      <c r="Q109014" s="63"/>
    </row>
    <row r="109015" spans="16:17">
      <c r="P109015" s="63"/>
      <c r="Q109015" s="63"/>
    </row>
    <row r="109016" spans="16:17">
      <c r="P109016" s="63"/>
      <c r="Q109016" s="63"/>
    </row>
    <row r="109017" spans="16:17">
      <c r="P109017" s="63"/>
      <c r="Q109017" s="63"/>
    </row>
    <row r="109018" spans="16:17">
      <c r="P109018" s="63"/>
      <c r="Q109018" s="63"/>
    </row>
    <row r="109019" spans="16:17">
      <c r="P109019" s="63"/>
      <c r="Q109019" s="63"/>
    </row>
    <row r="109020" spans="16:17">
      <c r="P109020" s="63"/>
      <c r="Q109020" s="63"/>
    </row>
    <row r="109021" spans="16:17">
      <c r="P109021" s="63"/>
      <c r="Q109021" s="63"/>
    </row>
    <row r="109022" spans="16:17">
      <c r="P109022" s="63"/>
      <c r="Q109022" s="63"/>
    </row>
    <row r="109023" spans="16:17">
      <c r="P109023" s="63"/>
      <c r="Q109023" s="63"/>
    </row>
    <row r="109024" spans="16:17">
      <c r="P109024" s="63"/>
      <c r="Q109024" s="63"/>
    </row>
    <row r="109025" spans="16:17">
      <c r="P109025" s="63"/>
      <c r="Q109025" s="63"/>
    </row>
    <row r="109026" spans="16:17">
      <c r="P109026" s="63"/>
      <c r="Q109026" s="63"/>
    </row>
    <row r="109027" spans="16:17">
      <c r="P109027" s="63"/>
      <c r="Q109027" s="63"/>
    </row>
    <row r="109028" spans="16:17">
      <c r="P109028" s="63"/>
      <c r="Q109028" s="63"/>
    </row>
    <row r="109029" spans="16:17">
      <c r="P109029" s="63"/>
      <c r="Q109029" s="63"/>
    </row>
    <row r="109030" spans="16:17">
      <c r="P109030" s="63"/>
      <c r="Q109030" s="63"/>
    </row>
    <row r="109031" spans="16:17">
      <c r="P109031" s="63"/>
      <c r="Q109031" s="63"/>
    </row>
    <row r="109032" spans="16:17">
      <c r="P109032" s="63"/>
      <c r="Q109032" s="63"/>
    </row>
    <row r="109033" spans="16:17">
      <c r="P109033" s="63"/>
      <c r="Q109033" s="63"/>
    </row>
    <row r="109034" spans="16:17">
      <c r="P109034" s="63"/>
      <c r="Q109034" s="63"/>
    </row>
    <row r="109035" spans="16:17">
      <c r="P109035" s="63"/>
      <c r="Q109035" s="63"/>
    </row>
    <row r="109036" spans="16:17">
      <c r="P109036" s="63"/>
      <c r="Q109036" s="63"/>
    </row>
    <row r="109037" spans="16:17">
      <c r="P109037" s="63"/>
      <c r="Q109037" s="63"/>
    </row>
    <row r="109038" spans="16:17">
      <c r="P109038" s="63"/>
      <c r="Q109038" s="63"/>
    </row>
    <row r="109039" spans="16:17">
      <c r="P109039" s="63"/>
      <c r="Q109039" s="63"/>
    </row>
    <row r="109040" spans="16:17">
      <c r="P109040" s="63"/>
      <c r="Q109040" s="63"/>
    </row>
    <row r="109041" spans="16:17">
      <c r="P109041" s="63"/>
      <c r="Q109041" s="63"/>
    </row>
    <row r="109042" spans="16:17">
      <c r="P109042" s="63"/>
      <c r="Q109042" s="63"/>
    </row>
    <row r="109043" spans="16:17">
      <c r="P109043" s="63"/>
      <c r="Q109043" s="63"/>
    </row>
    <row r="109044" spans="16:17">
      <c r="P109044" s="63"/>
      <c r="Q109044" s="63"/>
    </row>
    <row r="109045" spans="16:17">
      <c r="P109045" s="63"/>
      <c r="Q109045" s="63"/>
    </row>
    <row r="109046" spans="16:17">
      <c r="P109046" s="63"/>
      <c r="Q109046" s="63"/>
    </row>
    <row r="109047" spans="16:17">
      <c r="P109047" s="63"/>
      <c r="Q109047" s="63"/>
    </row>
    <row r="109048" spans="16:17">
      <c r="P109048" s="63"/>
      <c r="Q109048" s="63"/>
    </row>
    <row r="109049" spans="16:17">
      <c r="P109049" s="63"/>
      <c r="Q109049" s="63"/>
    </row>
    <row r="109050" spans="16:17">
      <c r="P109050" s="63"/>
      <c r="Q109050" s="63"/>
    </row>
    <row r="109051" spans="16:17">
      <c r="P109051" s="63"/>
      <c r="Q109051" s="63"/>
    </row>
    <row r="109052" spans="16:17">
      <c r="P109052" s="63"/>
      <c r="Q109052" s="63"/>
    </row>
    <row r="109053" spans="16:17">
      <c r="P109053" s="63"/>
      <c r="Q109053" s="63"/>
    </row>
    <row r="109054" spans="16:17">
      <c r="P109054" s="63"/>
      <c r="Q109054" s="63"/>
    </row>
    <row r="109055" spans="16:17">
      <c r="P109055" s="63"/>
      <c r="Q109055" s="63"/>
    </row>
    <row r="109056" spans="16:17">
      <c r="P109056" s="63"/>
      <c r="Q109056" s="63"/>
    </row>
    <row r="109057" spans="16:17">
      <c r="P109057" s="63"/>
      <c r="Q109057" s="63"/>
    </row>
    <row r="109058" spans="16:17">
      <c r="P109058" s="63"/>
      <c r="Q109058" s="63"/>
    </row>
    <row r="109059" spans="16:17">
      <c r="P109059" s="63"/>
      <c r="Q109059" s="63"/>
    </row>
    <row r="109060" spans="16:17">
      <c r="P109060" s="63"/>
      <c r="Q109060" s="63"/>
    </row>
    <row r="109061" spans="16:17">
      <c r="P109061" s="63"/>
      <c r="Q109061" s="63"/>
    </row>
    <row r="109062" spans="16:17">
      <c r="P109062" s="63"/>
      <c r="Q109062" s="63"/>
    </row>
    <row r="109063" spans="16:17">
      <c r="P109063" s="63"/>
      <c r="Q109063" s="63"/>
    </row>
    <row r="109064" spans="16:17">
      <c r="P109064" s="63"/>
      <c r="Q109064" s="63"/>
    </row>
    <row r="109065" spans="16:17">
      <c r="P109065" s="63"/>
      <c r="Q109065" s="63"/>
    </row>
    <row r="109066" spans="16:17">
      <c r="P109066" s="63"/>
      <c r="Q109066" s="63"/>
    </row>
    <row r="109067" spans="16:17">
      <c r="P109067" s="63"/>
      <c r="Q109067" s="63"/>
    </row>
    <row r="109068" spans="16:17">
      <c r="P109068" s="63"/>
      <c r="Q109068" s="63"/>
    </row>
    <row r="109069" spans="16:17">
      <c r="P109069" s="63"/>
      <c r="Q109069" s="63"/>
    </row>
    <row r="109070" spans="16:17">
      <c r="P109070" s="63"/>
      <c r="Q109070" s="63"/>
    </row>
    <row r="109071" spans="16:17">
      <c r="P109071" s="63"/>
      <c r="Q109071" s="63"/>
    </row>
    <row r="109072" spans="16:17">
      <c r="P109072" s="63"/>
      <c r="Q109072" s="63"/>
    </row>
    <row r="109073" spans="16:17">
      <c r="P109073" s="63"/>
      <c r="Q109073" s="63"/>
    </row>
    <row r="109074" spans="16:17">
      <c r="P109074" s="63"/>
      <c r="Q109074" s="63"/>
    </row>
    <row r="109075" spans="16:17">
      <c r="P109075" s="63"/>
      <c r="Q109075" s="63"/>
    </row>
    <row r="109076" spans="16:17">
      <c r="P109076" s="63"/>
      <c r="Q109076" s="63"/>
    </row>
    <row r="109077" spans="16:17">
      <c r="P109077" s="63"/>
      <c r="Q109077" s="63"/>
    </row>
    <row r="109078" spans="16:17">
      <c r="P109078" s="63"/>
      <c r="Q109078" s="63"/>
    </row>
    <row r="109079" spans="16:17">
      <c r="P109079" s="63"/>
      <c r="Q109079" s="63"/>
    </row>
    <row r="109080" spans="16:17">
      <c r="P109080" s="63"/>
      <c r="Q109080" s="63"/>
    </row>
    <row r="109081" spans="16:17">
      <c r="P109081" s="63"/>
      <c r="Q109081" s="63"/>
    </row>
    <row r="109082" spans="16:17">
      <c r="P109082" s="63"/>
      <c r="Q109082" s="63"/>
    </row>
    <row r="109083" spans="16:17">
      <c r="P109083" s="63"/>
      <c r="Q109083" s="63"/>
    </row>
    <row r="109084" spans="16:17">
      <c r="P109084" s="63"/>
      <c r="Q109084" s="63"/>
    </row>
    <row r="109085" spans="16:17">
      <c r="P109085" s="63"/>
      <c r="Q109085" s="63"/>
    </row>
    <row r="109086" spans="16:17">
      <c r="P109086" s="63"/>
      <c r="Q109086" s="63"/>
    </row>
    <row r="109087" spans="16:17">
      <c r="P109087" s="63"/>
      <c r="Q109087" s="63"/>
    </row>
    <row r="109088" spans="16:17">
      <c r="P109088" s="63"/>
      <c r="Q109088" s="63"/>
    </row>
    <row r="109089" spans="16:17">
      <c r="P109089" s="63"/>
      <c r="Q109089" s="63"/>
    </row>
    <row r="109090" spans="16:17">
      <c r="P109090" s="63"/>
      <c r="Q109090" s="63"/>
    </row>
    <row r="109091" spans="16:17">
      <c r="P109091" s="63"/>
      <c r="Q109091" s="63"/>
    </row>
    <row r="109092" spans="16:17">
      <c r="P109092" s="63"/>
      <c r="Q109092" s="63"/>
    </row>
    <row r="109093" spans="16:17">
      <c r="P109093" s="63"/>
      <c r="Q109093" s="63"/>
    </row>
    <row r="109094" spans="16:17">
      <c r="P109094" s="63"/>
      <c r="Q109094" s="63"/>
    </row>
    <row r="109095" spans="16:17">
      <c r="P109095" s="63"/>
      <c r="Q109095" s="63"/>
    </row>
    <row r="109096" spans="16:17">
      <c r="P109096" s="63"/>
      <c r="Q109096" s="63"/>
    </row>
    <row r="109097" spans="16:17">
      <c r="P109097" s="63"/>
      <c r="Q109097" s="63"/>
    </row>
    <row r="109098" spans="16:17">
      <c r="P109098" s="63"/>
      <c r="Q109098" s="63"/>
    </row>
    <row r="109099" spans="16:17">
      <c r="P109099" s="63"/>
      <c r="Q109099" s="63"/>
    </row>
    <row r="109100" spans="16:17">
      <c r="P109100" s="63"/>
      <c r="Q109100" s="63"/>
    </row>
    <row r="109101" spans="16:17">
      <c r="P109101" s="63"/>
      <c r="Q109101" s="63"/>
    </row>
    <row r="109102" spans="16:17">
      <c r="P109102" s="63"/>
      <c r="Q109102" s="63"/>
    </row>
    <row r="109103" spans="16:17">
      <c r="P109103" s="63"/>
      <c r="Q109103" s="63"/>
    </row>
    <row r="109104" spans="16:17">
      <c r="P109104" s="63"/>
      <c r="Q109104" s="63"/>
    </row>
    <row r="109105" spans="16:17">
      <c r="P109105" s="63"/>
      <c r="Q109105" s="63"/>
    </row>
    <row r="109106" spans="16:17">
      <c r="P109106" s="63"/>
      <c r="Q109106" s="63"/>
    </row>
    <row r="109107" spans="16:17">
      <c r="P109107" s="63"/>
      <c r="Q109107" s="63"/>
    </row>
    <row r="109108" spans="16:17">
      <c r="P109108" s="63"/>
      <c r="Q109108" s="63"/>
    </row>
    <row r="109109" spans="16:17">
      <c r="P109109" s="63"/>
      <c r="Q109109" s="63"/>
    </row>
    <row r="109110" spans="16:17">
      <c r="P109110" s="63"/>
      <c r="Q109110" s="63"/>
    </row>
    <row r="109111" spans="16:17">
      <c r="P109111" s="63"/>
      <c r="Q109111" s="63"/>
    </row>
    <row r="109112" spans="16:17">
      <c r="P109112" s="63"/>
      <c r="Q109112" s="63"/>
    </row>
    <row r="109113" spans="16:17">
      <c r="P109113" s="63"/>
      <c r="Q109113" s="63"/>
    </row>
    <row r="109114" spans="16:17">
      <c r="P109114" s="63"/>
      <c r="Q109114" s="63"/>
    </row>
    <row r="109115" spans="16:17">
      <c r="P109115" s="63"/>
      <c r="Q109115" s="63"/>
    </row>
    <row r="109116" spans="16:17">
      <c r="P109116" s="63"/>
      <c r="Q109116" s="63"/>
    </row>
    <row r="109117" spans="16:17">
      <c r="P109117" s="63"/>
      <c r="Q109117" s="63"/>
    </row>
    <row r="109118" spans="16:17">
      <c r="P109118" s="63"/>
      <c r="Q109118" s="63"/>
    </row>
    <row r="109119" spans="16:17">
      <c r="P109119" s="63"/>
      <c r="Q109119" s="63"/>
    </row>
    <row r="109120" spans="16:17">
      <c r="P109120" s="63"/>
      <c r="Q109120" s="63"/>
    </row>
    <row r="109121" spans="16:17">
      <c r="P109121" s="63"/>
      <c r="Q109121" s="63"/>
    </row>
    <row r="109122" spans="16:17">
      <c r="P109122" s="63"/>
      <c r="Q109122" s="63"/>
    </row>
    <row r="109123" spans="16:17">
      <c r="P109123" s="63"/>
      <c r="Q109123" s="63"/>
    </row>
    <row r="109124" spans="16:17">
      <c r="P109124" s="63"/>
      <c r="Q109124" s="63"/>
    </row>
    <row r="109125" spans="16:17">
      <c r="P109125" s="63"/>
      <c r="Q109125" s="63"/>
    </row>
    <row r="109126" spans="16:17">
      <c r="P109126" s="63"/>
      <c r="Q109126" s="63"/>
    </row>
    <row r="109127" spans="16:17">
      <c r="P109127" s="63"/>
      <c r="Q109127" s="63"/>
    </row>
    <row r="109128" spans="16:17">
      <c r="P109128" s="63"/>
      <c r="Q109128" s="63"/>
    </row>
    <row r="109129" spans="16:17">
      <c r="P109129" s="63"/>
      <c r="Q109129" s="63"/>
    </row>
    <row r="109130" spans="16:17">
      <c r="P109130" s="63"/>
      <c r="Q109130" s="63"/>
    </row>
    <row r="109131" spans="16:17">
      <c r="P109131" s="63"/>
      <c r="Q109131" s="63"/>
    </row>
    <row r="109132" spans="16:17">
      <c r="P109132" s="63"/>
      <c r="Q109132" s="63"/>
    </row>
    <row r="109133" spans="16:17">
      <c r="P109133" s="63"/>
      <c r="Q109133" s="63"/>
    </row>
    <row r="109134" spans="16:17">
      <c r="P109134" s="63"/>
      <c r="Q109134" s="63"/>
    </row>
    <row r="109135" spans="16:17">
      <c r="P109135" s="63"/>
      <c r="Q109135" s="63"/>
    </row>
    <row r="109136" spans="16:17">
      <c r="P109136" s="63"/>
      <c r="Q109136" s="63"/>
    </row>
    <row r="109137" spans="16:17">
      <c r="P109137" s="63"/>
      <c r="Q109137" s="63"/>
    </row>
    <row r="109138" spans="16:17">
      <c r="P109138" s="63"/>
      <c r="Q109138" s="63"/>
    </row>
    <row r="109139" spans="16:17">
      <c r="P109139" s="63"/>
      <c r="Q109139" s="63"/>
    </row>
    <row r="109140" spans="16:17">
      <c r="P109140" s="63"/>
      <c r="Q109140" s="63"/>
    </row>
    <row r="109141" spans="16:17">
      <c r="P109141" s="63"/>
      <c r="Q109141" s="63"/>
    </row>
    <row r="109142" spans="16:17">
      <c r="P109142" s="63"/>
      <c r="Q109142" s="63"/>
    </row>
    <row r="109143" spans="16:17">
      <c r="P109143" s="63"/>
      <c r="Q109143" s="63"/>
    </row>
    <row r="109144" spans="16:17">
      <c r="P109144" s="63"/>
      <c r="Q109144" s="63"/>
    </row>
    <row r="109145" spans="16:17">
      <c r="P109145" s="63"/>
      <c r="Q109145" s="63"/>
    </row>
    <row r="109146" spans="16:17">
      <c r="P109146" s="63"/>
      <c r="Q109146" s="63"/>
    </row>
    <row r="109147" spans="16:17">
      <c r="P109147" s="63"/>
      <c r="Q109147" s="63"/>
    </row>
    <row r="109148" spans="16:17">
      <c r="P109148" s="63"/>
      <c r="Q109148" s="63"/>
    </row>
    <row r="109149" spans="16:17">
      <c r="P109149" s="63"/>
      <c r="Q109149" s="63"/>
    </row>
    <row r="109150" spans="16:17">
      <c r="P109150" s="63"/>
      <c r="Q109150" s="63"/>
    </row>
    <row r="109151" spans="16:17">
      <c r="P109151" s="63"/>
      <c r="Q109151" s="63"/>
    </row>
    <row r="109152" spans="16:17">
      <c r="P109152" s="63"/>
      <c r="Q109152" s="63"/>
    </row>
    <row r="109153" spans="16:17">
      <c r="P109153" s="63"/>
      <c r="Q109153" s="63"/>
    </row>
    <row r="109154" spans="16:17">
      <c r="P109154" s="63"/>
      <c r="Q109154" s="63"/>
    </row>
    <row r="109155" spans="16:17">
      <c r="P109155" s="63"/>
      <c r="Q109155" s="63"/>
    </row>
    <row r="109156" spans="16:17">
      <c r="P109156" s="63"/>
      <c r="Q109156" s="63"/>
    </row>
    <row r="109157" spans="16:17">
      <c r="P109157" s="63"/>
      <c r="Q109157" s="63"/>
    </row>
    <row r="109158" spans="16:17">
      <c r="P109158" s="63"/>
      <c r="Q109158" s="63"/>
    </row>
    <row r="109159" spans="16:17">
      <c r="P109159" s="63"/>
      <c r="Q109159" s="63"/>
    </row>
    <row r="109160" spans="16:17">
      <c r="P109160" s="63"/>
      <c r="Q109160" s="63"/>
    </row>
    <row r="109161" spans="16:17">
      <c r="P109161" s="63"/>
      <c r="Q109161" s="63"/>
    </row>
    <row r="109162" spans="16:17">
      <c r="P109162" s="63"/>
      <c r="Q109162" s="63"/>
    </row>
    <row r="109163" spans="16:17">
      <c r="P109163" s="63"/>
      <c r="Q109163" s="63"/>
    </row>
    <row r="109164" spans="16:17">
      <c r="P109164" s="63"/>
      <c r="Q109164" s="63"/>
    </row>
    <row r="109165" spans="16:17">
      <c r="P109165" s="63"/>
      <c r="Q109165" s="63"/>
    </row>
    <row r="109166" spans="16:17">
      <c r="P109166" s="63"/>
      <c r="Q109166" s="63"/>
    </row>
    <row r="109167" spans="16:17">
      <c r="P109167" s="63"/>
      <c r="Q109167" s="63"/>
    </row>
    <row r="109168" spans="16:17">
      <c r="P109168" s="63"/>
      <c r="Q109168" s="63"/>
    </row>
    <row r="109169" spans="16:17">
      <c r="P109169" s="63"/>
      <c r="Q109169" s="63"/>
    </row>
    <row r="109170" spans="16:17">
      <c r="P109170" s="63"/>
      <c r="Q109170" s="63"/>
    </row>
    <row r="109171" spans="16:17">
      <c r="P109171" s="63"/>
      <c r="Q109171" s="63"/>
    </row>
    <row r="109172" spans="16:17">
      <c r="P109172" s="63"/>
      <c r="Q109172" s="63"/>
    </row>
    <row r="109173" spans="16:17">
      <c r="P109173" s="63"/>
      <c r="Q109173" s="63"/>
    </row>
    <row r="109174" spans="16:17">
      <c r="P109174" s="63"/>
      <c r="Q109174" s="63"/>
    </row>
    <row r="109175" spans="16:17">
      <c r="P109175" s="63"/>
      <c r="Q109175" s="63"/>
    </row>
    <row r="109176" spans="16:17">
      <c r="P109176" s="63"/>
      <c r="Q109176" s="63"/>
    </row>
    <row r="109177" spans="16:17">
      <c r="P109177" s="63"/>
      <c r="Q109177" s="63"/>
    </row>
    <row r="109178" spans="16:17">
      <c r="P109178" s="63"/>
      <c r="Q109178" s="63"/>
    </row>
    <row r="109179" spans="16:17">
      <c r="P109179" s="63"/>
      <c r="Q109179" s="63"/>
    </row>
    <row r="109180" spans="16:17">
      <c r="P109180" s="63"/>
      <c r="Q109180" s="63"/>
    </row>
    <row r="109181" spans="16:17">
      <c r="P109181" s="63"/>
      <c r="Q109181" s="63"/>
    </row>
    <row r="109182" spans="16:17">
      <c r="P109182" s="63"/>
      <c r="Q109182" s="63"/>
    </row>
    <row r="109183" spans="16:17">
      <c r="P109183" s="63"/>
      <c r="Q109183" s="63"/>
    </row>
    <row r="109184" spans="16:17">
      <c r="P109184" s="63"/>
      <c r="Q109184" s="63"/>
    </row>
    <row r="109185" spans="16:17">
      <c r="P109185" s="63"/>
      <c r="Q109185" s="63"/>
    </row>
    <row r="109186" spans="16:17">
      <c r="P109186" s="63"/>
      <c r="Q109186" s="63"/>
    </row>
    <row r="109187" spans="16:17">
      <c r="P109187" s="63"/>
      <c r="Q109187" s="63"/>
    </row>
    <row r="109188" spans="16:17">
      <c r="P109188" s="63"/>
      <c r="Q109188" s="63"/>
    </row>
    <row r="109189" spans="16:17">
      <c r="P109189" s="63"/>
      <c r="Q109189" s="63"/>
    </row>
    <row r="109190" spans="16:17">
      <c r="P109190" s="63"/>
      <c r="Q109190" s="63"/>
    </row>
    <row r="109191" spans="16:17">
      <c r="P109191" s="63"/>
      <c r="Q109191" s="63"/>
    </row>
    <row r="109192" spans="16:17">
      <c r="P109192" s="63"/>
      <c r="Q109192" s="63"/>
    </row>
    <row r="109193" spans="16:17">
      <c r="P109193" s="63"/>
      <c r="Q109193" s="63"/>
    </row>
    <row r="109194" spans="16:17">
      <c r="P109194" s="63"/>
      <c r="Q109194" s="63"/>
    </row>
    <row r="109195" spans="16:17">
      <c r="P109195" s="63"/>
      <c r="Q109195" s="63"/>
    </row>
    <row r="109196" spans="16:17">
      <c r="P109196" s="63"/>
      <c r="Q109196" s="63"/>
    </row>
    <row r="109197" spans="16:17">
      <c r="P109197" s="63"/>
      <c r="Q109197" s="63"/>
    </row>
    <row r="109198" spans="16:17">
      <c r="P109198" s="63"/>
      <c r="Q109198" s="63"/>
    </row>
    <row r="109199" spans="16:17">
      <c r="P109199" s="63"/>
      <c r="Q109199" s="63"/>
    </row>
    <row r="109200" spans="16:17">
      <c r="P109200" s="63"/>
      <c r="Q109200" s="63"/>
    </row>
    <row r="109201" spans="16:17">
      <c r="P109201" s="63"/>
      <c r="Q109201" s="63"/>
    </row>
    <row r="109202" spans="16:17">
      <c r="P109202" s="63"/>
      <c r="Q109202" s="63"/>
    </row>
    <row r="109203" spans="16:17">
      <c r="P109203" s="63"/>
      <c r="Q109203" s="63"/>
    </row>
    <row r="109204" spans="16:17">
      <c r="P109204" s="63"/>
      <c r="Q109204" s="63"/>
    </row>
    <row r="109205" spans="16:17">
      <c r="P109205" s="63"/>
      <c r="Q109205" s="63"/>
    </row>
    <row r="109206" spans="16:17">
      <c r="P109206" s="63"/>
      <c r="Q109206" s="63"/>
    </row>
    <row r="109207" spans="16:17">
      <c r="P109207" s="63"/>
      <c r="Q109207" s="63"/>
    </row>
    <row r="109208" spans="16:17">
      <c r="P109208" s="63"/>
      <c r="Q109208" s="63"/>
    </row>
    <row r="109209" spans="16:17">
      <c r="P109209" s="63"/>
      <c r="Q109209" s="63"/>
    </row>
    <row r="109210" spans="16:17">
      <c r="P109210" s="63"/>
      <c r="Q109210" s="63"/>
    </row>
    <row r="109211" spans="16:17">
      <c r="P109211" s="63"/>
      <c r="Q109211" s="63"/>
    </row>
    <row r="109212" spans="16:17">
      <c r="P109212" s="63"/>
      <c r="Q109212" s="63"/>
    </row>
    <row r="109213" spans="16:17">
      <c r="P109213" s="63"/>
      <c r="Q109213" s="63"/>
    </row>
    <row r="109214" spans="16:17">
      <c r="P109214" s="63"/>
      <c r="Q109214" s="63"/>
    </row>
    <row r="109215" spans="16:17">
      <c r="P109215" s="63"/>
      <c r="Q109215" s="63"/>
    </row>
    <row r="109216" spans="16:17">
      <c r="P109216" s="63"/>
      <c r="Q109216" s="63"/>
    </row>
    <row r="109217" spans="16:17">
      <c r="P109217" s="63"/>
      <c r="Q109217" s="63"/>
    </row>
    <row r="109218" spans="16:17">
      <c r="P109218" s="63"/>
      <c r="Q109218" s="63"/>
    </row>
    <row r="109219" spans="16:17">
      <c r="P109219" s="63"/>
      <c r="Q109219" s="63"/>
    </row>
    <row r="109220" spans="16:17">
      <c r="P109220" s="63"/>
      <c r="Q109220" s="63"/>
    </row>
    <row r="109221" spans="16:17">
      <c r="P109221" s="63"/>
      <c r="Q109221" s="63"/>
    </row>
    <row r="109222" spans="16:17">
      <c r="P109222" s="63"/>
      <c r="Q109222" s="63"/>
    </row>
    <row r="109223" spans="16:17">
      <c r="P109223" s="63"/>
      <c r="Q109223" s="63"/>
    </row>
    <row r="109224" spans="16:17">
      <c r="P109224" s="63"/>
      <c r="Q109224" s="63"/>
    </row>
    <row r="109225" spans="16:17">
      <c r="P109225" s="63"/>
      <c r="Q109225" s="63"/>
    </row>
    <row r="109226" spans="16:17">
      <c r="P109226" s="63"/>
      <c r="Q109226" s="63"/>
    </row>
    <row r="109227" spans="16:17">
      <c r="P109227" s="63"/>
      <c r="Q109227" s="63"/>
    </row>
    <row r="109228" spans="16:17">
      <c r="P109228" s="63"/>
      <c r="Q109228" s="63"/>
    </row>
    <row r="109229" spans="16:17">
      <c r="P109229" s="63"/>
      <c r="Q109229" s="63"/>
    </row>
    <row r="109230" spans="16:17">
      <c r="P109230" s="63"/>
      <c r="Q109230" s="63"/>
    </row>
    <row r="109231" spans="16:17">
      <c r="P109231" s="63"/>
      <c r="Q109231" s="63"/>
    </row>
    <row r="109232" spans="16:17">
      <c r="P109232" s="63"/>
      <c r="Q109232" s="63"/>
    </row>
    <row r="109233" spans="16:17">
      <c r="P109233" s="63"/>
      <c r="Q109233" s="63"/>
    </row>
    <row r="109234" spans="16:17">
      <c r="P109234" s="63"/>
      <c r="Q109234" s="63"/>
    </row>
    <row r="109235" spans="16:17">
      <c r="P109235" s="63"/>
      <c r="Q109235" s="63"/>
    </row>
    <row r="109236" spans="16:17">
      <c r="P109236" s="63"/>
      <c r="Q109236" s="63"/>
    </row>
    <row r="109237" spans="16:17">
      <c r="P109237" s="63"/>
      <c r="Q109237" s="63"/>
    </row>
    <row r="109238" spans="16:17">
      <c r="P109238" s="63"/>
      <c r="Q109238" s="63"/>
    </row>
    <row r="109239" spans="16:17">
      <c r="P109239" s="63"/>
      <c r="Q109239" s="63"/>
    </row>
    <row r="109240" spans="16:17">
      <c r="P109240" s="63"/>
      <c r="Q109240" s="63"/>
    </row>
    <row r="109241" spans="16:17">
      <c r="P109241" s="63"/>
      <c r="Q109241" s="63"/>
    </row>
    <row r="109242" spans="16:17">
      <c r="P109242" s="63"/>
      <c r="Q109242" s="63"/>
    </row>
    <row r="109243" spans="16:17">
      <c r="P109243" s="63"/>
      <c r="Q109243" s="63"/>
    </row>
    <row r="109244" spans="16:17">
      <c r="P109244" s="63"/>
      <c r="Q109244" s="63"/>
    </row>
    <row r="109245" spans="16:17">
      <c r="P109245" s="63"/>
      <c r="Q109245" s="63"/>
    </row>
    <row r="109246" spans="16:17">
      <c r="P109246" s="63"/>
      <c r="Q109246" s="63"/>
    </row>
    <row r="109247" spans="16:17">
      <c r="P109247" s="63"/>
      <c r="Q109247" s="63"/>
    </row>
    <row r="109248" spans="16:17">
      <c r="P109248" s="63"/>
      <c r="Q109248" s="63"/>
    </row>
    <row r="109249" spans="16:17">
      <c r="P109249" s="63"/>
      <c r="Q109249" s="63"/>
    </row>
    <row r="109250" spans="16:17">
      <c r="P109250" s="63"/>
      <c r="Q109250" s="63"/>
    </row>
    <row r="109251" spans="16:17">
      <c r="P109251" s="63"/>
      <c r="Q109251" s="63"/>
    </row>
    <row r="109252" spans="16:17">
      <c r="P109252" s="63"/>
      <c r="Q109252" s="63"/>
    </row>
    <row r="109253" spans="16:17">
      <c r="P109253" s="63"/>
      <c r="Q109253" s="63"/>
    </row>
    <row r="109254" spans="16:17">
      <c r="P109254" s="63"/>
      <c r="Q109254" s="63"/>
    </row>
    <row r="109255" spans="16:17">
      <c r="P109255" s="63"/>
      <c r="Q109255" s="63"/>
    </row>
    <row r="109256" spans="16:17">
      <c r="P109256" s="63"/>
      <c r="Q109256" s="63"/>
    </row>
    <row r="109257" spans="16:17">
      <c r="P109257" s="63"/>
      <c r="Q109257" s="63"/>
    </row>
    <row r="109258" spans="16:17">
      <c r="P109258" s="63"/>
      <c r="Q109258" s="63"/>
    </row>
    <row r="109259" spans="16:17">
      <c r="P109259" s="63"/>
      <c r="Q109259" s="63"/>
    </row>
    <row r="109260" spans="16:17">
      <c r="P109260" s="63"/>
      <c r="Q109260" s="63"/>
    </row>
    <row r="109261" spans="16:17">
      <c r="P109261" s="63"/>
      <c r="Q109261" s="63"/>
    </row>
    <row r="109262" spans="16:17">
      <c r="P109262" s="63"/>
      <c r="Q109262" s="63"/>
    </row>
    <row r="109263" spans="16:17">
      <c r="P109263" s="63"/>
      <c r="Q109263" s="63"/>
    </row>
    <row r="109264" spans="16:17">
      <c r="P109264" s="63"/>
      <c r="Q109264" s="63"/>
    </row>
    <row r="109265" spans="16:17">
      <c r="P109265" s="63"/>
      <c r="Q109265" s="63"/>
    </row>
    <row r="109266" spans="16:17">
      <c r="P109266" s="63"/>
      <c r="Q109266" s="63"/>
    </row>
    <row r="109267" spans="16:17">
      <c r="P109267" s="63"/>
      <c r="Q109267" s="63"/>
    </row>
    <row r="109268" spans="16:17">
      <c r="P109268" s="63"/>
      <c r="Q109268" s="63"/>
    </row>
    <row r="109269" spans="16:17">
      <c r="P109269" s="63"/>
      <c r="Q109269" s="63"/>
    </row>
    <row r="109270" spans="16:17">
      <c r="P109270" s="63"/>
      <c r="Q109270" s="63"/>
    </row>
    <row r="109271" spans="16:17">
      <c r="P109271" s="63"/>
      <c r="Q109271" s="63"/>
    </row>
    <row r="109272" spans="16:17">
      <c r="P109272" s="63"/>
      <c r="Q109272" s="63"/>
    </row>
    <row r="109273" spans="16:17">
      <c r="P109273" s="63"/>
      <c r="Q109273" s="63"/>
    </row>
    <row r="109274" spans="16:17">
      <c r="P109274" s="63"/>
      <c r="Q109274" s="63"/>
    </row>
    <row r="109275" spans="16:17">
      <c r="P109275" s="63"/>
      <c r="Q109275" s="63"/>
    </row>
    <row r="109276" spans="16:17">
      <c r="P109276" s="63"/>
      <c r="Q109276" s="63"/>
    </row>
    <row r="109277" spans="16:17">
      <c r="P109277" s="63"/>
      <c r="Q109277" s="63"/>
    </row>
    <row r="109278" spans="16:17">
      <c r="P109278" s="63"/>
      <c r="Q109278" s="63"/>
    </row>
    <row r="109279" spans="16:17">
      <c r="P109279" s="63"/>
      <c r="Q109279" s="63"/>
    </row>
    <row r="109280" spans="16:17">
      <c r="P109280" s="63"/>
      <c r="Q109280" s="63"/>
    </row>
    <row r="109281" spans="16:17">
      <c r="P109281" s="63"/>
      <c r="Q109281" s="63"/>
    </row>
    <row r="109282" spans="16:17">
      <c r="P109282" s="63"/>
      <c r="Q109282" s="63"/>
    </row>
    <row r="109283" spans="16:17">
      <c r="P109283" s="63"/>
      <c r="Q109283" s="63"/>
    </row>
    <row r="109284" spans="16:17">
      <c r="P109284" s="63"/>
      <c r="Q109284" s="63"/>
    </row>
    <row r="109285" spans="16:17">
      <c r="P109285" s="63"/>
      <c r="Q109285" s="63"/>
    </row>
    <row r="109286" spans="16:17">
      <c r="P109286" s="63"/>
      <c r="Q109286" s="63"/>
    </row>
    <row r="109287" spans="16:17">
      <c r="P109287" s="63"/>
      <c r="Q109287" s="63"/>
    </row>
    <row r="109288" spans="16:17">
      <c r="P109288" s="63"/>
      <c r="Q109288" s="63"/>
    </row>
    <row r="109289" spans="16:17">
      <c r="P109289" s="63"/>
      <c r="Q109289" s="63"/>
    </row>
    <row r="109290" spans="16:17">
      <c r="P109290" s="63"/>
      <c r="Q109290" s="63"/>
    </row>
    <row r="109291" spans="16:17">
      <c r="P109291" s="63"/>
      <c r="Q109291" s="63"/>
    </row>
    <row r="109292" spans="16:17">
      <c r="P109292" s="63"/>
      <c r="Q109292" s="63"/>
    </row>
    <row r="109293" spans="16:17">
      <c r="P109293" s="63"/>
      <c r="Q109293" s="63"/>
    </row>
    <row r="109294" spans="16:17">
      <c r="P109294" s="63"/>
      <c r="Q109294" s="63"/>
    </row>
    <row r="109295" spans="16:17">
      <c r="P109295" s="63"/>
      <c r="Q109295" s="63"/>
    </row>
    <row r="109296" spans="16:17">
      <c r="P109296" s="63"/>
      <c r="Q109296" s="63"/>
    </row>
    <row r="109297" spans="16:17">
      <c r="P109297" s="63"/>
      <c r="Q109297" s="63"/>
    </row>
    <row r="109298" spans="16:17">
      <c r="P109298" s="63"/>
      <c r="Q109298" s="63"/>
    </row>
    <row r="109299" spans="16:17">
      <c r="P109299" s="63"/>
      <c r="Q109299" s="63"/>
    </row>
    <row r="109300" spans="16:17">
      <c r="P109300" s="63"/>
      <c r="Q109300" s="63"/>
    </row>
    <row r="109301" spans="16:17">
      <c r="P109301" s="63"/>
      <c r="Q109301" s="63"/>
    </row>
    <row r="109302" spans="16:17">
      <c r="P109302" s="63"/>
      <c r="Q109302" s="63"/>
    </row>
    <row r="109303" spans="16:17">
      <c r="P109303" s="63"/>
      <c r="Q109303" s="63"/>
    </row>
    <row r="109304" spans="16:17">
      <c r="P109304" s="63"/>
      <c r="Q109304" s="63"/>
    </row>
    <row r="109305" spans="16:17">
      <c r="P109305" s="63"/>
      <c r="Q109305" s="63"/>
    </row>
    <row r="109306" spans="16:17">
      <c r="P109306" s="63"/>
      <c r="Q109306" s="63"/>
    </row>
    <row r="109307" spans="16:17">
      <c r="P109307" s="63"/>
      <c r="Q109307" s="63"/>
    </row>
    <row r="109308" spans="16:17">
      <c r="P109308" s="63"/>
      <c r="Q109308" s="63"/>
    </row>
    <row r="109309" spans="16:17">
      <c r="P109309" s="63"/>
      <c r="Q109309" s="63"/>
    </row>
    <row r="109310" spans="16:17">
      <c r="P109310" s="63"/>
      <c r="Q109310" s="63"/>
    </row>
    <row r="109311" spans="16:17">
      <c r="P109311" s="63"/>
      <c r="Q109311" s="63"/>
    </row>
    <row r="109312" spans="16:17">
      <c r="P109312" s="63"/>
      <c r="Q109312" s="63"/>
    </row>
    <row r="109313" spans="16:17">
      <c r="P109313" s="63"/>
      <c r="Q109313" s="63"/>
    </row>
    <row r="109314" spans="16:17">
      <c r="P109314" s="63"/>
      <c r="Q109314" s="63"/>
    </row>
    <row r="109315" spans="16:17">
      <c r="P109315" s="63"/>
      <c r="Q109315" s="63"/>
    </row>
    <row r="109316" spans="16:17">
      <c r="P109316" s="63"/>
      <c r="Q109316" s="63"/>
    </row>
    <row r="109317" spans="16:17">
      <c r="P109317" s="63"/>
      <c r="Q109317" s="63"/>
    </row>
    <row r="109318" spans="16:17">
      <c r="P109318" s="63"/>
      <c r="Q109318" s="63"/>
    </row>
    <row r="109319" spans="16:17">
      <c r="P109319" s="63"/>
      <c r="Q109319" s="63"/>
    </row>
    <row r="109320" spans="16:17">
      <c r="P109320" s="63"/>
      <c r="Q109320" s="63"/>
    </row>
    <row r="109321" spans="16:17">
      <c r="P109321" s="63"/>
      <c r="Q109321" s="63"/>
    </row>
    <row r="109322" spans="16:17">
      <c r="P109322" s="63"/>
      <c r="Q109322" s="63"/>
    </row>
    <row r="109323" spans="16:17">
      <c r="P109323" s="63"/>
      <c r="Q109323" s="63"/>
    </row>
    <row r="109324" spans="16:17">
      <c r="P109324" s="63"/>
      <c r="Q109324" s="63"/>
    </row>
    <row r="109325" spans="16:17">
      <c r="P109325" s="63"/>
      <c r="Q109325" s="63"/>
    </row>
    <row r="109326" spans="16:17">
      <c r="P109326" s="63"/>
      <c r="Q109326" s="63"/>
    </row>
    <row r="109327" spans="16:17">
      <c r="P109327" s="63"/>
      <c r="Q109327" s="63"/>
    </row>
    <row r="109328" spans="16:17">
      <c r="P109328" s="63"/>
      <c r="Q109328" s="63"/>
    </row>
    <row r="109329" spans="16:17">
      <c r="P109329" s="63"/>
      <c r="Q109329" s="63"/>
    </row>
    <row r="109330" spans="16:17">
      <c r="P109330" s="63"/>
      <c r="Q109330" s="63"/>
    </row>
    <row r="109331" spans="16:17">
      <c r="P109331" s="63"/>
      <c r="Q109331" s="63"/>
    </row>
    <row r="109332" spans="16:17">
      <c r="P109332" s="63"/>
      <c r="Q109332" s="63"/>
    </row>
    <row r="109333" spans="16:17">
      <c r="P109333" s="63"/>
      <c r="Q109333" s="63"/>
    </row>
    <row r="109334" spans="16:17">
      <c r="P109334" s="63"/>
      <c r="Q109334" s="63"/>
    </row>
    <row r="109335" spans="16:17">
      <c r="P109335" s="63"/>
      <c r="Q109335" s="63"/>
    </row>
    <row r="109336" spans="16:17">
      <c r="P109336" s="63"/>
      <c r="Q109336" s="63"/>
    </row>
    <row r="109337" spans="16:17">
      <c r="P109337" s="63"/>
      <c r="Q109337" s="63"/>
    </row>
    <row r="109338" spans="16:17">
      <c r="P109338" s="63"/>
      <c r="Q109338" s="63"/>
    </row>
    <row r="109339" spans="16:17">
      <c r="P109339" s="63"/>
      <c r="Q109339" s="63"/>
    </row>
    <row r="109340" spans="16:17">
      <c r="P109340" s="63"/>
      <c r="Q109340" s="63"/>
    </row>
    <row r="109341" spans="16:17">
      <c r="P109341" s="63"/>
      <c r="Q109341" s="63"/>
    </row>
    <row r="109342" spans="16:17">
      <c r="P109342" s="63"/>
      <c r="Q109342" s="63"/>
    </row>
    <row r="109343" spans="16:17">
      <c r="P109343" s="63"/>
      <c r="Q109343" s="63"/>
    </row>
    <row r="109344" spans="16:17">
      <c r="P109344" s="63"/>
      <c r="Q109344" s="63"/>
    </row>
    <row r="109345" spans="16:17">
      <c r="P109345" s="63"/>
      <c r="Q109345" s="63"/>
    </row>
    <row r="109346" spans="16:17">
      <c r="P109346" s="63"/>
      <c r="Q109346" s="63"/>
    </row>
    <row r="109347" spans="16:17">
      <c r="P109347" s="63"/>
      <c r="Q109347" s="63"/>
    </row>
    <row r="109348" spans="16:17">
      <c r="P109348" s="63"/>
      <c r="Q109348" s="63"/>
    </row>
    <row r="109349" spans="16:17">
      <c r="P109349" s="63"/>
      <c r="Q109349" s="63"/>
    </row>
    <row r="109350" spans="16:17">
      <c r="P109350" s="63"/>
      <c r="Q109350" s="63"/>
    </row>
    <row r="109351" spans="16:17">
      <c r="P109351" s="63"/>
      <c r="Q109351" s="63"/>
    </row>
    <row r="109352" spans="16:17">
      <c r="P109352" s="63"/>
      <c r="Q109352" s="63"/>
    </row>
    <row r="109353" spans="16:17">
      <c r="P109353" s="63"/>
      <c r="Q109353" s="63"/>
    </row>
    <row r="109354" spans="16:17">
      <c r="P109354" s="63"/>
      <c r="Q109354" s="63"/>
    </row>
    <row r="109355" spans="16:17">
      <c r="P109355" s="63"/>
      <c r="Q109355" s="63"/>
    </row>
    <row r="109356" spans="16:17">
      <c r="P109356" s="63"/>
      <c r="Q109356" s="63"/>
    </row>
    <row r="109357" spans="16:17">
      <c r="P109357" s="63"/>
      <c r="Q109357" s="63"/>
    </row>
    <row r="109358" spans="16:17">
      <c r="P109358" s="63"/>
      <c r="Q109358" s="63"/>
    </row>
    <row r="109359" spans="16:17">
      <c r="P109359" s="63"/>
      <c r="Q109359" s="63"/>
    </row>
    <row r="109360" spans="16:17">
      <c r="P109360" s="63"/>
      <c r="Q109360" s="63"/>
    </row>
    <row r="109361" spans="16:17">
      <c r="P109361" s="63"/>
      <c r="Q109361" s="63"/>
    </row>
    <row r="109362" spans="16:17">
      <c r="P109362" s="63"/>
      <c r="Q109362" s="63"/>
    </row>
    <row r="109363" spans="16:17">
      <c r="P109363" s="63"/>
      <c r="Q109363" s="63"/>
    </row>
    <row r="109364" spans="16:17">
      <c r="P109364" s="63"/>
      <c r="Q109364" s="63"/>
    </row>
    <row r="109365" spans="16:17">
      <c r="P109365" s="63"/>
      <c r="Q109365" s="63"/>
    </row>
    <row r="109366" spans="16:17">
      <c r="P109366" s="63"/>
      <c r="Q109366" s="63"/>
    </row>
    <row r="109367" spans="16:17">
      <c r="P109367" s="63"/>
      <c r="Q109367" s="63"/>
    </row>
    <row r="109368" spans="16:17">
      <c r="P109368" s="63"/>
      <c r="Q109368" s="63"/>
    </row>
    <row r="109369" spans="16:17">
      <c r="P109369" s="63"/>
      <c r="Q109369" s="63"/>
    </row>
    <row r="109370" spans="16:17">
      <c r="P109370" s="63"/>
      <c r="Q109370" s="63"/>
    </row>
    <row r="109371" spans="16:17">
      <c r="P109371" s="63"/>
      <c r="Q109371" s="63"/>
    </row>
    <row r="109372" spans="16:17">
      <c r="P109372" s="63"/>
      <c r="Q109372" s="63"/>
    </row>
    <row r="109373" spans="16:17">
      <c r="P109373" s="63"/>
      <c r="Q109373" s="63"/>
    </row>
    <row r="109374" spans="16:17">
      <c r="P109374" s="63"/>
      <c r="Q109374" s="63"/>
    </row>
    <row r="109375" spans="16:17">
      <c r="P109375" s="63"/>
      <c r="Q109375" s="63"/>
    </row>
    <row r="109376" spans="16:17">
      <c r="P109376" s="63"/>
      <c r="Q109376" s="63"/>
    </row>
    <row r="109377" spans="16:17">
      <c r="P109377" s="63"/>
      <c r="Q109377" s="63"/>
    </row>
    <row r="109378" spans="16:17">
      <c r="P109378" s="63"/>
      <c r="Q109378" s="63"/>
    </row>
    <row r="109379" spans="16:17">
      <c r="P109379" s="63"/>
      <c r="Q109379" s="63"/>
    </row>
    <row r="109380" spans="16:17">
      <c r="P109380" s="63"/>
      <c r="Q109380" s="63"/>
    </row>
    <row r="109381" spans="16:17">
      <c r="P109381" s="63"/>
      <c r="Q109381" s="63"/>
    </row>
    <row r="109382" spans="16:17">
      <c r="P109382" s="63"/>
      <c r="Q109382" s="63"/>
    </row>
    <row r="109383" spans="16:17">
      <c r="P109383" s="63"/>
      <c r="Q109383" s="63"/>
    </row>
    <row r="109384" spans="16:17">
      <c r="P109384" s="63"/>
      <c r="Q109384" s="63"/>
    </row>
    <row r="109385" spans="16:17">
      <c r="P109385" s="63"/>
      <c r="Q109385" s="63"/>
    </row>
    <row r="109386" spans="16:17">
      <c r="P109386" s="63"/>
      <c r="Q109386" s="63"/>
    </row>
    <row r="109387" spans="16:17">
      <c r="P109387" s="63"/>
      <c r="Q109387" s="63"/>
    </row>
    <row r="109388" spans="16:17">
      <c r="P109388" s="63"/>
      <c r="Q109388" s="63"/>
    </row>
    <row r="109389" spans="16:17">
      <c r="P109389" s="63"/>
      <c r="Q109389" s="63"/>
    </row>
    <row r="109390" spans="16:17">
      <c r="P109390" s="63"/>
      <c r="Q109390" s="63"/>
    </row>
    <row r="109391" spans="16:17">
      <c r="P109391" s="63"/>
      <c r="Q109391" s="63"/>
    </row>
    <row r="109392" spans="16:17">
      <c r="P109392" s="63"/>
      <c r="Q109392" s="63"/>
    </row>
    <row r="109393" spans="16:17">
      <c r="P109393" s="63"/>
      <c r="Q109393" s="63"/>
    </row>
    <row r="109394" spans="16:17">
      <c r="P109394" s="63"/>
      <c r="Q109394" s="63"/>
    </row>
    <row r="109395" spans="16:17">
      <c r="P109395" s="63"/>
      <c r="Q109395" s="63"/>
    </row>
    <row r="109396" spans="16:17">
      <c r="P109396" s="63"/>
      <c r="Q109396" s="63"/>
    </row>
    <row r="109397" spans="16:17">
      <c r="P109397" s="63"/>
      <c r="Q109397" s="63"/>
    </row>
    <row r="109398" spans="16:17">
      <c r="P109398" s="63"/>
      <c r="Q109398" s="63"/>
    </row>
    <row r="109399" spans="16:17">
      <c r="P109399" s="63"/>
      <c r="Q109399" s="63"/>
    </row>
    <row r="109400" spans="16:17">
      <c r="P109400" s="63"/>
      <c r="Q109400" s="63"/>
    </row>
    <row r="109401" spans="16:17">
      <c r="P109401" s="63"/>
      <c r="Q109401" s="63"/>
    </row>
    <row r="109402" spans="16:17">
      <c r="P109402" s="63"/>
      <c r="Q109402" s="63"/>
    </row>
    <row r="109403" spans="16:17">
      <c r="P109403" s="63"/>
      <c r="Q109403" s="63"/>
    </row>
    <row r="109404" spans="16:17">
      <c r="P109404" s="63"/>
      <c r="Q109404" s="63"/>
    </row>
    <row r="109405" spans="16:17">
      <c r="P109405" s="63"/>
      <c r="Q109405" s="63"/>
    </row>
    <row r="109406" spans="16:17">
      <c r="P109406" s="63"/>
      <c r="Q109406" s="63"/>
    </row>
    <row r="109407" spans="16:17">
      <c r="P109407" s="63"/>
      <c r="Q109407" s="63"/>
    </row>
    <row r="109408" spans="16:17">
      <c r="P109408" s="63"/>
      <c r="Q109408" s="63"/>
    </row>
    <row r="109409" spans="16:17">
      <c r="P109409" s="63"/>
      <c r="Q109409" s="63"/>
    </row>
    <row r="109410" spans="16:17">
      <c r="P109410" s="63"/>
      <c r="Q109410" s="63"/>
    </row>
    <row r="109411" spans="16:17">
      <c r="P109411" s="63"/>
      <c r="Q109411" s="63"/>
    </row>
    <row r="109412" spans="16:17">
      <c r="P109412" s="63"/>
      <c r="Q109412" s="63"/>
    </row>
    <row r="109413" spans="16:17">
      <c r="P109413" s="63"/>
      <c r="Q109413" s="63"/>
    </row>
    <row r="109414" spans="16:17">
      <c r="P109414" s="63"/>
      <c r="Q109414" s="63"/>
    </row>
    <row r="109415" spans="16:17">
      <c r="P109415" s="63"/>
      <c r="Q109415" s="63"/>
    </row>
    <row r="109416" spans="16:17">
      <c r="P109416" s="63"/>
      <c r="Q109416" s="63"/>
    </row>
    <row r="109417" spans="16:17">
      <c r="P109417" s="63"/>
      <c r="Q109417" s="63"/>
    </row>
    <row r="109418" spans="16:17">
      <c r="P109418" s="63"/>
      <c r="Q109418" s="63"/>
    </row>
    <row r="109419" spans="16:17">
      <c r="P109419" s="63"/>
      <c r="Q109419" s="63"/>
    </row>
    <row r="109420" spans="16:17">
      <c r="P109420" s="63"/>
      <c r="Q109420" s="63"/>
    </row>
    <row r="109421" spans="16:17">
      <c r="P109421" s="63"/>
      <c r="Q109421" s="63"/>
    </row>
    <row r="109422" spans="16:17">
      <c r="P109422" s="63"/>
      <c r="Q109422" s="63"/>
    </row>
    <row r="109423" spans="16:17">
      <c r="P109423" s="63"/>
      <c r="Q109423" s="63"/>
    </row>
    <row r="109424" spans="16:17">
      <c r="P109424" s="63"/>
      <c r="Q109424" s="63"/>
    </row>
    <row r="109425" spans="16:17">
      <c r="P109425" s="63"/>
      <c r="Q109425" s="63"/>
    </row>
    <row r="109426" spans="16:17">
      <c r="P109426" s="63"/>
      <c r="Q109426" s="63"/>
    </row>
    <row r="109427" spans="16:17">
      <c r="P109427" s="63"/>
      <c r="Q109427" s="63"/>
    </row>
    <row r="109428" spans="16:17">
      <c r="P109428" s="63"/>
      <c r="Q109428" s="63"/>
    </row>
    <row r="109429" spans="16:17">
      <c r="P109429" s="63"/>
      <c r="Q109429" s="63"/>
    </row>
    <row r="109430" spans="16:17">
      <c r="P109430" s="63"/>
      <c r="Q109430" s="63"/>
    </row>
    <row r="109431" spans="16:17">
      <c r="P109431" s="63"/>
      <c r="Q109431" s="63"/>
    </row>
    <row r="109432" spans="16:17">
      <c r="P109432" s="63"/>
      <c r="Q109432" s="63"/>
    </row>
    <row r="109433" spans="16:17">
      <c r="P109433" s="63"/>
      <c r="Q109433" s="63"/>
    </row>
    <row r="109434" spans="16:17">
      <c r="P109434" s="63"/>
      <c r="Q109434" s="63"/>
    </row>
    <row r="109435" spans="16:17">
      <c r="P109435" s="63"/>
      <c r="Q109435" s="63"/>
    </row>
    <row r="109436" spans="16:17">
      <c r="P109436" s="63"/>
      <c r="Q109436" s="63"/>
    </row>
    <row r="109437" spans="16:17">
      <c r="P109437" s="63"/>
      <c r="Q109437" s="63"/>
    </row>
    <row r="109438" spans="16:17">
      <c r="P109438" s="63"/>
      <c r="Q109438" s="63"/>
    </row>
    <row r="109439" spans="16:17">
      <c r="P109439" s="63"/>
      <c r="Q109439" s="63"/>
    </row>
    <row r="109440" spans="16:17">
      <c r="P109440" s="63"/>
      <c r="Q109440" s="63"/>
    </row>
    <row r="109441" spans="16:17">
      <c r="P109441" s="63"/>
      <c r="Q109441" s="63"/>
    </row>
    <row r="109442" spans="16:17">
      <c r="P109442" s="63"/>
      <c r="Q109442" s="63"/>
    </row>
    <row r="109443" spans="16:17">
      <c r="P109443" s="63"/>
      <c r="Q109443" s="63"/>
    </row>
    <row r="109444" spans="16:17">
      <c r="P109444" s="63"/>
      <c r="Q109444" s="63"/>
    </row>
    <row r="109445" spans="16:17">
      <c r="P109445" s="63"/>
      <c r="Q109445" s="63"/>
    </row>
    <row r="109446" spans="16:17">
      <c r="P109446" s="63"/>
      <c r="Q109446" s="63"/>
    </row>
    <row r="109447" spans="16:17">
      <c r="P109447" s="63"/>
      <c r="Q109447" s="63"/>
    </row>
    <row r="109448" spans="16:17">
      <c r="P109448" s="63"/>
      <c r="Q109448" s="63"/>
    </row>
    <row r="109449" spans="16:17">
      <c r="P109449" s="63"/>
      <c r="Q109449" s="63"/>
    </row>
    <row r="109450" spans="16:17">
      <c r="P109450" s="63"/>
      <c r="Q109450" s="63"/>
    </row>
    <row r="109451" spans="16:17">
      <c r="P109451" s="63"/>
      <c r="Q109451" s="63"/>
    </row>
    <row r="109452" spans="16:17">
      <c r="P109452" s="63"/>
      <c r="Q109452" s="63"/>
    </row>
    <row r="109453" spans="16:17">
      <c r="P109453" s="63"/>
      <c r="Q109453" s="63"/>
    </row>
    <row r="109454" spans="16:17">
      <c r="P109454" s="63"/>
      <c r="Q109454" s="63"/>
    </row>
    <row r="109455" spans="16:17">
      <c r="P109455" s="63"/>
      <c r="Q109455" s="63"/>
    </row>
    <row r="109456" spans="16:17">
      <c r="P109456" s="63"/>
      <c r="Q109456" s="63"/>
    </row>
    <row r="109457" spans="16:17">
      <c r="P109457" s="63"/>
      <c r="Q109457" s="63"/>
    </row>
    <row r="109458" spans="16:17">
      <c r="P109458" s="63"/>
      <c r="Q109458" s="63"/>
    </row>
    <row r="109459" spans="16:17">
      <c r="P109459" s="63"/>
      <c r="Q109459" s="63"/>
    </row>
    <row r="109460" spans="16:17">
      <c r="P109460" s="63"/>
      <c r="Q109460" s="63"/>
    </row>
    <row r="109461" spans="16:17">
      <c r="P109461" s="63"/>
      <c r="Q109461" s="63"/>
    </row>
    <row r="109462" spans="16:17">
      <c r="P109462" s="63"/>
      <c r="Q109462" s="63"/>
    </row>
    <row r="109463" spans="16:17">
      <c r="P109463" s="63"/>
      <c r="Q109463" s="63"/>
    </row>
    <row r="109464" spans="16:17">
      <c r="P109464" s="63"/>
      <c r="Q109464" s="63"/>
    </row>
    <row r="109465" spans="16:17">
      <c r="P109465" s="63"/>
      <c r="Q109465" s="63"/>
    </row>
    <row r="109466" spans="16:17">
      <c r="P109466" s="63"/>
      <c r="Q109466" s="63"/>
    </row>
    <row r="109467" spans="16:17">
      <c r="P109467" s="63"/>
      <c r="Q109467" s="63"/>
    </row>
    <row r="109468" spans="16:17">
      <c r="P109468" s="63"/>
      <c r="Q109468" s="63"/>
    </row>
    <row r="109469" spans="16:17">
      <c r="P109469" s="63"/>
      <c r="Q109469" s="63"/>
    </row>
    <row r="109470" spans="16:17">
      <c r="P109470" s="63"/>
      <c r="Q109470" s="63"/>
    </row>
    <row r="109471" spans="16:17">
      <c r="P109471" s="63"/>
      <c r="Q109471" s="63"/>
    </row>
    <row r="109472" spans="16:17">
      <c r="P109472" s="63"/>
      <c r="Q109472" s="63"/>
    </row>
    <row r="109473" spans="16:17">
      <c r="P109473" s="63"/>
      <c r="Q109473" s="63"/>
    </row>
    <row r="109474" spans="16:17">
      <c r="P109474" s="63"/>
      <c r="Q109474" s="63"/>
    </row>
    <row r="109475" spans="16:17">
      <c r="P109475" s="63"/>
      <c r="Q109475" s="63"/>
    </row>
    <row r="109476" spans="16:17">
      <c r="P109476" s="63"/>
      <c r="Q109476" s="63"/>
    </row>
    <row r="109477" spans="16:17">
      <c r="P109477" s="63"/>
      <c r="Q109477" s="63"/>
    </row>
    <row r="109478" spans="16:17">
      <c r="P109478" s="63"/>
      <c r="Q109478" s="63"/>
    </row>
    <row r="109479" spans="16:17">
      <c r="P109479" s="63"/>
      <c r="Q109479" s="63"/>
    </row>
    <row r="109480" spans="16:17">
      <c r="P109480" s="63"/>
      <c r="Q109480" s="63"/>
    </row>
    <row r="109481" spans="16:17">
      <c r="P109481" s="63"/>
      <c r="Q109481" s="63"/>
    </row>
    <row r="109482" spans="16:17">
      <c r="P109482" s="63"/>
      <c r="Q109482" s="63"/>
    </row>
    <row r="109483" spans="16:17">
      <c r="P109483" s="63"/>
      <c r="Q109483" s="63"/>
    </row>
    <row r="109484" spans="16:17">
      <c r="P109484" s="63"/>
      <c r="Q109484" s="63"/>
    </row>
    <row r="109485" spans="16:17">
      <c r="P109485" s="63"/>
      <c r="Q109485" s="63"/>
    </row>
    <row r="109486" spans="16:17">
      <c r="P109486" s="63"/>
      <c r="Q109486" s="63"/>
    </row>
    <row r="109487" spans="16:17">
      <c r="P109487" s="63"/>
      <c r="Q109487" s="63"/>
    </row>
    <row r="109488" spans="16:17">
      <c r="P109488" s="63"/>
      <c r="Q109488" s="63"/>
    </row>
    <row r="109489" spans="16:17">
      <c r="P109489" s="63"/>
      <c r="Q109489" s="63"/>
    </row>
    <row r="109490" spans="16:17">
      <c r="P109490" s="63"/>
      <c r="Q109490" s="63"/>
    </row>
    <row r="109491" spans="16:17">
      <c r="P109491" s="63"/>
      <c r="Q109491" s="63"/>
    </row>
    <row r="109492" spans="16:17">
      <c r="P109492" s="63"/>
      <c r="Q109492" s="63"/>
    </row>
    <row r="109493" spans="16:17">
      <c r="P109493" s="63"/>
      <c r="Q109493" s="63"/>
    </row>
    <row r="109494" spans="16:17">
      <c r="P109494" s="63"/>
      <c r="Q109494" s="63"/>
    </row>
    <row r="109495" spans="16:17">
      <c r="P109495" s="63"/>
      <c r="Q109495" s="63"/>
    </row>
    <row r="109496" spans="16:17">
      <c r="P109496" s="63"/>
      <c r="Q109496" s="63"/>
    </row>
    <row r="109497" spans="16:17">
      <c r="P109497" s="63"/>
      <c r="Q109497" s="63"/>
    </row>
    <row r="109498" spans="16:17">
      <c r="P109498" s="63"/>
      <c r="Q109498" s="63"/>
    </row>
    <row r="109499" spans="16:17">
      <c r="P109499" s="63"/>
      <c r="Q109499" s="63"/>
    </row>
    <row r="109500" spans="16:17">
      <c r="P109500" s="63"/>
      <c r="Q109500" s="63"/>
    </row>
    <row r="109501" spans="16:17">
      <c r="P109501" s="63"/>
      <c r="Q109501" s="63"/>
    </row>
    <row r="109502" spans="16:17">
      <c r="P109502" s="63"/>
      <c r="Q109502" s="63"/>
    </row>
    <row r="109503" spans="16:17">
      <c r="P109503" s="63"/>
      <c r="Q109503" s="63"/>
    </row>
    <row r="109504" spans="16:17">
      <c r="P109504" s="63"/>
      <c r="Q109504" s="63"/>
    </row>
    <row r="109505" spans="16:17">
      <c r="P109505" s="63"/>
      <c r="Q109505" s="63"/>
    </row>
    <row r="109506" spans="16:17">
      <c r="P109506" s="63"/>
      <c r="Q109506" s="63"/>
    </row>
    <row r="109507" spans="16:17">
      <c r="P109507" s="63"/>
      <c r="Q109507" s="63"/>
    </row>
    <row r="109508" spans="16:17">
      <c r="P109508" s="63"/>
      <c r="Q109508" s="63"/>
    </row>
    <row r="109509" spans="16:17">
      <c r="P109509" s="63"/>
      <c r="Q109509" s="63"/>
    </row>
    <row r="109510" spans="16:17">
      <c r="P109510" s="63"/>
      <c r="Q109510" s="63"/>
    </row>
    <row r="109511" spans="16:17">
      <c r="P109511" s="63"/>
      <c r="Q109511" s="63"/>
    </row>
    <row r="109512" spans="16:17">
      <c r="P109512" s="63"/>
      <c r="Q109512" s="63"/>
    </row>
    <row r="109513" spans="16:17">
      <c r="P109513" s="63"/>
      <c r="Q109513" s="63"/>
    </row>
    <row r="109514" spans="16:17">
      <c r="P109514" s="63"/>
      <c r="Q109514" s="63"/>
    </row>
    <row r="109515" spans="16:17">
      <c r="P109515" s="63"/>
      <c r="Q109515" s="63"/>
    </row>
    <row r="109516" spans="16:17">
      <c r="P109516" s="63"/>
      <c r="Q109516" s="63"/>
    </row>
    <row r="109517" spans="16:17">
      <c r="P109517" s="63"/>
      <c r="Q109517" s="63"/>
    </row>
    <row r="109518" spans="16:17">
      <c r="P109518" s="63"/>
      <c r="Q109518" s="63"/>
    </row>
    <row r="109519" spans="16:17">
      <c r="P109519" s="63"/>
      <c r="Q109519" s="63"/>
    </row>
    <row r="109520" spans="16:17">
      <c r="P109520" s="63"/>
      <c r="Q109520" s="63"/>
    </row>
    <row r="109521" spans="16:17">
      <c r="P109521" s="63"/>
      <c r="Q109521" s="63"/>
    </row>
    <row r="109522" spans="16:17">
      <c r="P109522" s="63"/>
      <c r="Q109522" s="63"/>
    </row>
    <row r="109523" spans="16:17">
      <c r="P109523" s="63"/>
      <c r="Q109523" s="63"/>
    </row>
    <row r="109524" spans="16:17">
      <c r="P109524" s="63"/>
      <c r="Q109524" s="63"/>
    </row>
    <row r="109525" spans="16:17">
      <c r="P109525" s="63"/>
      <c r="Q109525" s="63"/>
    </row>
    <row r="109526" spans="16:17">
      <c r="P109526" s="63"/>
      <c r="Q109526" s="63"/>
    </row>
    <row r="109527" spans="16:17">
      <c r="P109527" s="63"/>
      <c r="Q109527" s="63"/>
    </row>
    <row r="109528" spans="16:17">
      <c r="P109528" s="63"/>
      <c r="Q109528" s="63"/>
    </row>
    <row r="109529" spans="16:17">
      <c r="P109529" s="63"/>
      <c r="Q109529" s="63"/>
    </row>
    <row r="109530" spans="16:17">
      <c r="P109530" s="63"/>
      <c r="Q109530" s="63"/>
    </row>
    <row r="109531" spans="16:17">
      <c r="P109531" s="63"/>
      <c r="Q109531" s="63"/>
    </row>
    <row r="109532" spans="16:17">
      <c r="P109532" s="63"/>
      <c r="Q109532" s="63"/>
    </row>
    <row r="109533" spans="16:17">
      <c r="P109533" s="63"/>
      <c r="Q109533" s="63"/>
    </row>
    <row r="109534" spans="16:17">
      <c r="P109534" s="63"/>
      <c r="Q109534" s="63"/>
    </row>
    <row r="109535" spans="16:17">
      <c r="P109535" s="63"/>
      <c r="Q109535" s="63"/>
    </row>
    <row r="109536" spans="16:17">
      <c r="P109536" s="63"/>
      <c r="Q109536" s="63"/>
    </row>
    <row r="109537" spans="16:17">
      <c r="P109537" s="63"/>
      <c r="Q109537" s="63"/>
    </row>
    <row r="109538" spans="16:17">
      <c r="P109538" s="63"/>
      <c r="Q109538" s="63"/>
    </row>
    <row r="109539" spans="16:17">
      <c r="P109539" s="63"/>
      <c r="Q109539" s="63"/>
    </row>
    <row r="109540" spans="16:17">
      <c r="P109540" s="63"/>
      <c r="Q109540" s="63"/>
    </row>
    <row r="109541" spans="16:17">
      <c r="P109541" s="63"/>
      <c r="Q109541" s="63"/>
    </row>
    <row r="109542" spans="16:17">
      <c r="P109542" s="63"/>
      <c r="Q109542" s="63"/>
    </row>
    <row r="109543" spans="16:17">
      <c r="P109543" s="63"/>
      <c r="Q109543" s="63"/>
    </row>
    <row r="109544" spans="16:17">
      <c r="P109544" s="63"/>
      <c r="Q109544" s="63"/>
    </row>
    <row r="109545" spans="16:17">
      <c r="P109545" s="63"/>
      <c r="Q109545" s="63"/>
    </row>
    <row r="109546" spans="16:17">
      <c r="P109546" s="63"/>
      <c r="Q109546" s="63"/>
    </row>
    <row r="109547" spans="16:17">
      <c r="P109547" s="63"/>
      <c r="Q109547" s="63"/>
    </row>
    <row r="109548" spans="16:17">
      <c r="P109548" s="63"/>
      <c r="Q109548" s="63"/>
    </row>
    <row r="109549" spans="16:17">
      <c r="P109549" s="63"/>
      <c r="Q109549" s="63"/>
    </row>
    <row r="109550" spans="16:17">
      <c r="P109550" s="63"/>
      <c r="Q109550" s="63"/>
    </row>
    <row r="109551" spans="16:17">
      <c r="P109551" s="63"/>
      <c r="Q109551" s="63"/>
    </row>
    <row r="109552" spans="16:17">
      <c r="P109552" s="63"/>
      <c r="Q109552" s="63"/>
    </row>
    <row r="109553" spans="16:17">
      <c r="P109553" s="63"/>
      <c r="Q109553" s="63"/>
    </row>
    <row r="109554" spans="16:17">
      <c r="P109554" s="63"/>
      <c r="Q109554" s="63"/>
    </row>
    <row r="109555" spans="16:17">
      <c r="P109555" s="63"/>
      <c r="Q109555" s="63"/>
    </row>
    <row r="109556" spans="16:17">
      <c r="P109556" s="63"/>
      <c r="Q109556" s="63"/>
    </row>
    <row r="109557" spans="16:17">
      <c r="P109557" s="63"/>
      <c r="Q109557" s="63"/>
    </row>
    <row r="109558" spans="16:17">
      <c r="P109558" s="63"/>
      <c r="Q109558" s="63"/>
    </row>
    <row r="109559" spans="16:17">
      <c r="P109559" s="63"/>
      <c r="Q109559" s="63"/>
    </row>
    <row r="109560" spans="16:17">
      <c r="P109560" s="63"/>
      <c r="Q109560" s="63"/>
    </row>
    <row r="109561" spans="16:17">
      <c r="P109561" s="63"/>
      <c r="Q109561" s="63"/>
    </row>
    <row r="109562" spans="16:17">
      <c r="P109562" s="63"/>
      <c r="Q109562" s="63"/>
    </row>
    <row r="109563" spans="16:17">
      <c r="P109563" s="63"/>
      <c r="Q109563" s="63"/>
    </row>
    <row r="109564" spans="16:17">
      <c r="P109564" s="63"/>
      <c r="Q109564" s="63"/>
    </row>
    <row r="109565" spans="16:17">
      <c r="P109565" s="63"/>
      <c r="Q109565" s="63"/>
    </row>
    <row r="109566" spans="16:17">
      <c r="P109566" s="63"/>
      <c r="Q109566" s="63"/>
    </row>
    <row r="109567" spans="16:17">
      <c r="P109567" s="63"/>
      <c r="Q109567" s="63"/>
    </row>
    <row r="109568" spans="16:17">
      <c r="P109568" s="63"/>
      <c r="Q109568" s="63"/>
    </row>
    <row r="109569" spans="16:17">
      <c r="P109569" s="63"/>
      <c r="Q109569" s="63"/>
    </row>
    <row r="109570" spans="16:17">
      <c r="P109570" s="63"/>
      <c r="Q109570" s="63"/>
    </row>
    <row r="109571" spans="16:17">
      <c r="P109571" s="63"/>
      <c r="Q109571" s="63"/>
    </row>
    <row r="109572" spans="16:17">
      <c r="P109572" s="63"/>
      <c r="Q109572" s="63"/>
    </row>
    <row r="109573" spans="16:17">
      <c r="P109573" s="63"/>
      <c r="Q109573" s="63"/>
    </row>
    <row r="109574" spans="16:17">
      <c r="P109574" s="63"/>
      <c r="Q109574" s="63"/>
    </row>
    <row r="109575" spans="16:17">
      <c r="P109575" s="63"/>
      <c r="Q109575" s="63"/>
    </row>
    <row r="109576" spans="16:17">
      <c r="P109576" s="63"/>
      <c r="Q109576" s="63"/>
    </row>
    <row r="109577" spans="16:17">
      <c r="P109577" s="63"/>
      <c r="Q109577" s="63"/>
    </row>
    <row r="109578" spans="16:17">
      <c r="P109578" s="63"/>
      <c r="Q109578" s="63"/>
    </row>
    <row r="109579" spans="16:17">
      <c r="P109579" s="63"/>
      <c r="Q109579" s="63"/>
    </row>
    <row r="109580" spans="16:17">
      <c r="P109580" s="63"/>
      <c r="Q109580" s="63"/>
    </row>
    <row r="109581" spans="16:17">
      <c r="P109581" s="63"/>
      <c r="Q109581" s="63"/>
    </row>
    <row r="109582" spans="16:17">
      <c r="P109582" s="63"/>
      <c r="Q109582" s="63"/>
    </row>
    <row r="109583" spans="16:17">
      <c r="P109583" s="63"/>
      <c r="Q109583" s="63"/>
    </row>
    <row r="109584" spans="16:17">
      <c r="P109584" s="63"/>
      <c r="Q109584" s="63"/>
    </row>
    <row r="109585" spans="16:17">
      <c r="P109585" s="63"/>
      <c r="Q109585" s="63"/>
    </row>
    <row r="109586" spans="16:17">
      <c r="P109586" s="63"/>
      <c r="Q109586" s="63"/>
    </row>
    <row r="109587" spans="16:17">
      <c r="P109587" s="63"/>
      <c r="Q109587" s="63"/>
    </row>
    <row r="109588" spans="16:17">
      <c r="P109588" s="63"/>
      <c r="Q109588" s="63"/>
    </row>
    <row r="109589" spans="16:17">
      <c r="P109589" s="63"/>
      <c r="Q109589" s="63"/>
    </row>
    <row r="109590" spans="16:17">
      <c r="P109590" s="63"/>
      <c r="Q109590" s="63"/>
    </row>
    <row r="109591" spans="16:17">
      <c r="P109591" s="63"/>
      <c r="Q109591" s="63"/>
    </row>
    <row r="109592" spans="16:17">
      <c r="P109592" s="63"/>
      <c r="Q109592" s="63"/>
    </row>
    <row r="109593" spans="16:17">
      <c r="P109593" s="63"/>
      <c r="Q109593" s="63"/>
    </row>
    <row r="109594" spans="16:17">
      <c r="P109594" s="63"/>
      <c r="Q109594" s="63"/>
    </row>
    <row r="109595" spans="16:17">
      <c r="P109595" s="63"/>
      <c r="Q109595" s="63"/>
    </row>
    <row r="109596" spans="16:17">
      <c r="P109596" s="63"/>
      <c r="Q109596" s="63"/>
    </row>
    <row r="109597" spans="16:17">
      <c r="P109597" s="63"/>
      <c r="Q109597" s="63"/>
    </row>
    <row r="109598" spans="16:17">
      <c r="P109598" s="63"/>
      <c r="Q109598" s="63"/>
    </row>
    <row r="109599" spans="16:17">
      <c r="P109599" s="63"/>
      <c r="Q109599" s="63"/>
    </row>
    <row r="109600" spans="16:17">
      <c r="P109600" s="63"/>
      <c r="Q109600" s="63"/>
    </row>
    <row r="109601" spans="16:17">
      <c r="P109601" s="63"/>
      <c r="Q109601" s="63"/>
    </row>
    <row r="109602" spans="16:17">
      <c r="P109602" s="63"/>
      <c r="Q109602" s="63"/>
    </row>
    <row r="109603" spans="16:17">
      <c r="P109603" s="63"/>
      <c r="Q109603" s="63"/>
    </row>
    <row r="109604" spans="16:17">
      <c r="P109604" s="63"/>
      <c r="Q109604" s="63"/>
    </row>
    <row r="109605" spans="16:17">
      <c r="P109605" s="63"/>
      <c r="Q109605" s="63"/>
    </row>
    <row r="109606" spans="16:17">
      <c r="P109606" s="63"/>
      <c r="Q109606" s="63"/>
    </row>
    <row r="109607" spans="16:17">
      <c r="P109607" s="63"/>
      <c r="Q109607" s="63"/>
    </row>
    <row r="109608" spans="16:17">
      <c r="P109608" s="63"/>
      <c r="Q109608" s="63"/>
    </row>
    <row r="109609" spans="16:17">
      <c r="P109609" s="63"/>
      <c r="Q109609" s="63"/>
    </row>
    <row r="109610" spans="16:17">
      <c r="P109610" s="63"/>
      <c r="Q109610" s="63"/>
    </row>
    <row r="109611" spans="16:17">
      <c r="P109611" s="63"/>
      <c r="Q109611" s="63"/>
    </row>
    <row r="109612" spans="16:17">
      <c r="P109612" s="63"/>
      <c r="Q109612" s="63"/>
    </row>
    <row r="109613" spans="16:17">
      <c r="P109613" s="63"/>
      <c r="Q109613" s="63"/>
    </row>
    <row r="109614" spans="16:17">
      <c r="P109614" s="63"/>
      <c r="Q109614" s="63"/>
    </row>
    <row r="109615" spans="16:17">
      <c r="P109615" s="63"/>
      <c r="Q109615" s="63"/>
    </row>
    <row r="109616" spans="16:17">
      <c r="P109616" s="63"/>
      <c r="Q109616" s="63"/>
    </row>
    <row r="109617" spans="16:17">
      <c r="P109617" s="63"/>
      <c r="Q109617" s="63"/>
    </row>
    <row r="109618" spans="16:17">
      <c r="P109618" s="63"/>
      <c r="Q109618" s="63"/>
    </row>
    <row r="109619" spans="16:17">
      <c r="P109619" s="63"/>
      <c r="Q109619" s="63"/>
    </row>
    <row r="109620" spans="16:17">
      <c r="P109620" s="63"/>
      <c r="Q109620" s="63"/>
    </row>
    <row r="109621" spans="16:17">
      <c r="P109621" s="63"/>
      <c r="Q109621" s="63"/>
    </row>
    <row r="109622" spans="16:17">
      <c r="P109622" s="63"/>
      <c r="Q109622" s="63"/>
    </row>
    <row r="109623" spans="16:17">
      <c r="P109623" s="63"/>
      <c r="Q109623" s="63"/>
    </row>
    <row r="109624" spans="16:17">
      <c r="P109624" s="63"/>
      <c r="Q109624" s="63"/>
    </row>
    <row r="109625" spans="16:17">
      <c r="P109625" s="63"/>
      <c r="Q109625" s="63"/>
    </row>
    <row r="109626" spans="16:17">
      <c r="P109626" s="63"/>
      <c r="Q109626" s="63"/>
    </row>
    <row r="109627" spans="16:17">
      <c r="P109627" s="63"/>
      <c r="Q109627" s="63"/>
    </row>
    <row r="109628" spans="16:17">
      <c r="P109628" s="63"/>
      <c r="Q109628" s="63"/>
    </row>
    <row r="109629" spans="16:17">
      <c r="P109629" s="63"/>
      <c r="Q109629" s="63"/>
    </row>
    <row r="109630" spans="16:17">
      <c r="P109630" s="63"/>
      <c r="Q109630" s="63"/>
    </row>
    <row r="109631" spans="16:17">
      <c r="P109631" s="63"/>
      <c r="Q109631" s="63"/>
    </row>
    <row r="109632" spans="16:17">
      <c r="P109632" s="63"/>
      <c r="Q109632" s="63"/>
    </row>
    <row r="109633" spans="16:17">
      <c r="P109633" s="63"/>
      <c r="Q109633" s="63"/>
    </row>
    <row r="109634" spans="16:17">
      <c r="P109634" s="63"/>
      <c r="Q109634" s="63"/>
    </row>
    <row r="109635" spans="16:17">
      <c r="P109635" s="63"/>
      <c r="Q109635" s="63"/>
    </row>
    <row r="109636" spans="16:17">
      <c r="P109636" s="63"/>
      <c r="Q109636" s="63"/>
    </row>
    <row r="109637" spans="16:17">
      <c r="P109637" s="63"/>
      <c r="Q109637" s="63"/>
    </row>
    <row r="109638" spans="16:17">
      <c r="P109638" s="63"/>
      <c r="Q109638" s="63"/>
    </row>
    <row r="109639" spans="16:17">
      <c r="P109639" s="63"/>
      <c r="Q109639" s="63"/>
    </row>
    <row r="109640" spans="16:17">
      <c r="P109640" s="63"/>
      <c r="Q109640" s="63"/>
    </row>
    <row r="109641" spans="16:17">
      <c r="P109641" s="63"/>
      <c r="Q109641" s="63"/>
    </row>
    <row r="109642" spans="16:17">
      <c r="P109642" s="63"/>
      <c r="Q109642" s="63"/>
    </row>
    <row r="109643" spans="16:17">
      <c r="P109643" s="63"/>
      <c r="Q109643" s="63"/>
    </row>
    <row r="109644" spans="16:17">
      <c r="P109644" s="63"/>
      <c r="Q109644" s="63"/>
    </row>
    <row r="109645" spans="16:17">
      <c r="P109645" s="63"/>
      <c r="Q109645" s="63"/>
    </row>
    <row r="109646" spans="16:17">
      <c r="P109646" s="63"/>
      <c r="Q109646" s="63"/>
    </row>
    <row r="109647" spans="16:17">
      <c r="P109647" s="63"/>
      <c r="Q109647" s="63"/>
    </row>
    <row r="109648" spans="16:17">
      <c r="P109648" s="63"/>
      <c r="Q109648" s="63"/>
    </row>
    <row r="109649" spans="16:17">
      <c r="P109649" s="63"/>
      <c r="Q109649" s="63"/>
    </row>
    <row r="109650" spans="16:17">
      <c r="P109650" s="63"/>
      <c r="Q109650" s="63"/>
    </row>
    <row r="109651" spans="16:17">
      <c r="P109651" s="63"/>
      <c r="Q109651" s="63"/>
    </row>
    <row r="109652" spans="16:17">
      <c r="P109652" s="63"/>
      <c r="Q109652" s="63"/>
    </row>
    <row r="109653" spans="16:17">
      <c r="P109653" s="63"/>
      <c r="Q109653" s="63"/>
    </row>
    <row r="109654" spans="16:17">
      <c r="P109654" s="63"/>
      <c r="Q109654" s="63"/>
    </row>
    <row r="109655" spans="16:17">
      <c r="P109655" s="63"/>
      <c r="Q109655" s="63"/>
    </row>
    <row r="109656" spans="16:17">
      <c r="P109656" s="63"/>
      <c r="Q109656" s="63"/>
    </row>
    <row r="109657" spans="16:17">
      <c r="P109657" s="63"/>
      <c r="Q109657" s="63"/>
    </row>
    <row r="109658" spans="16:17">
      <c r="P109658" s="63"/>
      <c r="Q109658" s="63"/>
    </row>
    <row r="109659" spans="16:17">
      <c r="P109659" s="63"/>
      <c r="Q109659" s="63"/>
    </row>
    <row r="109660" spans="16:17">
      <c r="P109660" s="63"/>
      <c r="Q109660" s="63"/>
    </row>
    <row r="109661" spans="16:17">
      <c r="P109661" s="63"/>
      <c r="Q109661" s="63"/>
    </row>
    <row r="109662" spans="16:17">
      <c r="P109662" s="63"/>
      <c r="Q109662" s="63"/>
    </row>
    <row r="109663" spans="16:17">
      <c r="P109663" s="63"/>
      <c r="Q109663" s="63"/>
    </row>
    <row r="109664" spans="16:17">
      <c r="P109664" s="63"/>
      <c r="Q109664" s="63"/>
    </row>
    <row r="109665" spans="16:17">
      <c r="P109665" s="63"/>
      <c r="Q109665" s="63"/>
    </row>
    <row r="109666" spans="16:17">
      <c r="P109666" s="63"/>
      <c r="Q109666" s="63"/>
    </row>
    <row r="109667" spans="16:17">
      <c r="P109667" s="63"/>
      <c r="Q109667" s="63"/>
    </row>
    <row r="109668" spans="16:17">
      <c r="P109668" s="63"/>
      <c r="Q109668" s="63"/>
    </row>
    <row r="109669" spans="16:17">
      <c r="P109669" s="63"/>
      <c r="Q109669" s="63"/>
    </row>
    <row r="109670" spans="16:17">
      <c r="P109670" s="63"/>
      <c r="Q109670" s="63"/>
    </row>
    <row r="109671" spans="16:17">
      <c r="P109671" s="63"/>
      <c r="Q109671" s="63"/>
    </row>
    <row r="109672" spans="16:17">
      <c r="P109672" s="63"/>
      <c r="Q109672" s="63"/>
    </row>
    <row r="109673" spans="16:17">
      <c r="P109673" s="63"/>
      <c r="Q109673" s="63"/>
    </row>
    <row r="109674" spans="16:17">
      <c r="P109674" s="63"/>
      <c r="Q109674" s="63"/>
    </row>
    <row r="109675" spans="16:17">
      <c r="P109675" s="63"/>
      <c r="Q109675" s="63"/>
    </row>
    <row r="109676" spans="16:17">
      <c r="P109676" s="63"/>
      <c r="Q109676" s="63"/>
    </row>
    <row r="109677" spans="16:17">
      <c r="P109677" s="63"/>
      <c r="Q109677" s="63"/>
    </row>
    <row r="109678" spans="16:17">
      <c r="P109678" s="63"/>
      <c r="Q109678" s="63"/>
    </row>
    <row r="109679" spans="16:17">
      <c r="P109679" s="63"/>
      <c r="Q109679" s="63"/>
    </row>
    <row r="109680" spans="16:17">
      <c r="P109680" s="63"/>
      <c r="Q109680" s="63"/>
    </row>
    <row r="109681" spans="16:17">
      <c r="P109681" s="63"/>
      <c r="Q109681" s="63"/>
    </row>
    <row r="109682" spans="16:17">
      <c r="P109682" s="63"/>
      <c r="Q109682" s="63"/>
    </row>
    <row r="109683" spans="16:17">
      <c r="P109683" s="63"/>
      <c r="Q109683" s="63"/>
    </row>
    <row r="109684" spans="16:17">
      <c r="P109684" s="63"/>
      <c r="Q109684" s="63"/>
    </row>
    <row r="109685" spans="16:17">
      <c r="P109685" s="63"/>
      <c r="Q109685" s="63"/>
    </row>
    <row r="109686" spans="16:17">
      <c r="P109686" s="63"/>
      <c r="Q109686" s="63"/>
    </row>
    <row r="109687" spans="16:17">
      <c r="P109687" s="63"/>
      <c r="Q109687" s="63"/>
    </row>
    <row r="109688" spans="16:17">
      <c r="P109688" s="63"/>
      <c r="Q109688" s="63"/>
    </row>
    <row r="109689" spans="16:17">
      <c r="P109689" s="63"/>
      <c r="Q109689" s="63"/>
    </row>
    <row r="109690" spans="16:17">
      <c r="P109690" s="63"/>
      <c r="Q109690" s="63"/>
    </row>
    <row r="109691" spans="16:17">
      <c r="P109691" s="63"/>
      <c r="Q109691" s="63"/>
    </row>
    <row r="109692" spans="16:17">
      <c r="P109692" s="63"/>
      <c r="Q109692" s="63"/>
    </row>
    <row r="109693" spans="16:17">
      <c r="P109693" s="63"/>
      <c r="Q109693" s="63"/>
    </row>
    <row r="109694" spans="16:17">
      <c r="P109694" s="63"/>
      <c r="Q109694" s="63"/>
    </row>
    <row r="109695" spans="16:17">
      <c r="P109695" s="63"/>
      <c r="Q109695" s="63"/>
    </row>
    <row r="109696" spans="16:17">
      <c r="P109696" s="63"/>
      <c r="Q109696" s="63"/>
    </row>
    <row r="109697" spans="16:17">
      <c r="P109697" s="63"/>
      <c r="Q109697" s="63"/>
    </row>
    <row r="109698" spans="16:17">
      <c r="P109698" s="63"/>
      <c r="Q109698" s="63"/>
    </row>
    <row r="109699" spans="16:17">
      <c r="P109699" s="63"/>
      <c r="Q109699" s="63"/>
    </row>
    <row r="109700" spans="16:17">
      <c r="P109700" s="63"/>
      <c r="Q109700" s="63"/>
    </row>
    <row r="109701" spans="16:17">
      <c r="P109701" s="63"/>
      <c r="Q109701" s="63"/>
    </row>
    <row r="109702" spans="16:17">
      <c r="P109702" s="63"/>
      <c r="Q109702" s="63"/>
    </row>
    <row r="109703" spans="16:17">
      <c r="P109703" s="63"/>
      <c r="Q109703" s="63"/>
    </row>
    <row r="109704" spans="16:17">
      <c r="P109704" s="63"/>
      <c r="Q109704" s="63"/>
    </row>
    <row r="109705" spans="16:17">
      <c r="P109705" s="63"/>
      <c r="Q109705" s="63"/>
    </row>
    <row r="109706" spans="16:17">
      <c r="P109706" s="63"/>
      <c r="Q109706" s="63"/>
    </row>
    <row r="109707" spans="16:17">
      <c r="P109707" s="63"/>
      <c r="Q109707" s="63"/>
    </row>
    <row r="109708" spans="16:17">
      <c r="P109708" s="63"/>
      <c r="Q109708" s="63"/>
    </row>
    <row r="109709" spans="16:17">
      <c r="P109709" s="63"/>
      <c r="Q109709" s="63"/>
    </row>
    <row r="109710" spans="16:17">
      <c r="P109710" s="63"/>
      <c r="Q109710" s="63"/>
    </row>
    <row r="109711" spans="16:17">
      <c r="P109711" s="63"/>
      <c r="Q109711" s="63"/>
    </row>
    <row r="109712" spans="16:17">
      <c r="P109712" s="63"/>
      <c r="Q109712" s="63"/>
    </row>
    <row r="109713" spans="16:17">
      <c r="P109713" s="63"/>
      <c r="Q109713" s="63"/>
    </row>
    <row r="109714" spans="16:17">
      <c r="P109714" s="63"/>
      <c r="Q109714" s="63"/>
    </row>
    <row r="109715" spans="16:17">
      <c r="P109715" s="63"/>
      <c r="Q109715" s="63"/>
    </row>
    <row r="109716" spans="16:17">
      <c r="P109716" s="63"/>
      <c r="Q109716" s="63"/>
    </row>
    <row r="109717" spans="16:17">
      <c r="P109717" s="63"/>
      <c r="Q109717" s="63"/>
    </row>
    <row r="109718" spans="16:17">
      <c r="P109718" s="63"/>
      <c r="Q109718" s="63"/>
    </row>
    <row r="109719" spans="16:17">
      <c r="P109719" s="63"/>
      <c r="Q109719" s="63"/>
    </row>
    <row r="109720" spans="16:17">
      <c r="P109720" s="63"/>
      <c r="Q109720" s="63"/>
    </row>
    <row r="109721" spans="16:17">
      <c r="P109721" s="63"/>
      <c r="Q109721" s="63"/>
    </row>
    <row r="109722" spans="16:17">
      <c r="P109722" s="63"/>
      <c r="Q109722" s="63"/>
    </row>
    <row r="109723" spans="16:17">
      <c r="P109723" s="63"/>
      <c r="Q109723" s="63"/>
    </row>
    <row r="109724" spans="16:17">
      <c r="P109724" s="63"/>
      <c r="Q109724" s="63"/>
    </row>
    <row r="109725" spans="16:17">
      <c r="P109725" s="63"/>
      <c r="Q109725" s="63"/>
    </row>
    <row r="109726" spans="16:17">
      <c r="P109726" s="63"/>
      <c r="Q109726" s="63"/>
    </row>
    <row r="109727" spans="16:17">
      <c r="P109727" s="63"/>
      <c r="Q109727" s="63"/>
    </row>
    <row r="109728" spans="16:17">
      <c r="P109728" s="63"/>
      <c r="Q109728" s="63"/>
    </row>
    <row r="109729" spans="16:17">
      <c r="P109729" s="63"/>
      <c r="Q109729" s="63"/>
    </row>
    <row r="109730" spans="16:17">
      <c r="P109730" s="63"/>
      <c r="Q109730" s="63"/>
    </row>
    <row r="109731" spans="16:17">
      <c r="P109731" s="63"/>
      <c r="Q109731" s="63"/>
    </row>
    <row r="109732" spans="16:17">
      <c r="P109732" s="63"/>
      <c r="Q109732" s="63"/>
    </row>
    <row r="109733" spans="16:17">
      <c r="P109733" s="63"/>
      <c r="Q109733" s="63"/>
    </row>
    <row r="109734" spans="16:17">
      <c r="P109734" s="63"/>
      <c r="Q109734" s="63"/>
    </row>
    <row r="109735" spans="16:17">
      <c r="P109735" s="63"/>
      <c r="Q109735" s="63"/>
    </row>
    <row r="109736" spans="16:17">
      <c r="P109736" s="63"/>
      <c r="Q109736" s="63"/>
    </row>
    <row r="109737" spans="16:17">
      <c r="P109737" s="63"/>
      <c r="Q109737" s="63"/>
    </row>
    <row r="109738" spans="16:17">
      <c r="P109738" s="63"/>
      <c r="Q109738" s="63"/>
    </row>
    <row r="109739" spans="16:17">
      <c r="P109739" s="63"/>
      <c r="Q109739" s="63"/>
    </row>
    <row r="109740" spans="16:17">
      <c r="P109740" s="63"/>
      <c r="Q109740" s="63"/>
    </row>
    <row r="109741" spans="16:17">
      <c r="P109741" s="63"/>
      <c r="Q109741" s="63"/>
    </row>
    <row r="109742" spans="16:17">
      <c r="P109742" s="63"/>
      <c r="Q109742" s="63"/>
    </row>
    <row r="109743" spans="16:17">
      <c r="P109743" s="63"/>
      <c r="Q109743" s="63"/>
    </row>
    <row r="109744" spans="16:17">
      <c r="P109744" s="63"/>
      <c r="Q109744" s="63"/>
    </row>
    <row r="109745" spans="16:17">
      <c r="P109745" s="63"/>
      <c r="Q109745" s="63"/>
    </row>
    <row r="109746" spans="16:17">
      <c r="P109746" s="63"/>
      <c r="Q109746" s="63"/>
    </row>
    <row r="109747" spans="16:17">
      <c r="P109747" s="63"/>
      <c r="Q109747" s="63"/>
    </row>
    <row r="109748" spans="16:17">
      <c r="P109748" s="63"/>
      <c r="Q109748" s="63"/>
    </row>
    <row r="109749" spans="16:17">
      <c r="P109749" s="63"/>
      <c r="Q109749" s="63"/>
    </row>
    <row r="109750" spans="16:17">
      <c r="P109750" s="63"/>
      <c r="Q109750" s="63"/>
    </row>
    <row r="109751" spans="16:17">
      <c r="P109751" s="63"/>
      <c r="Q109751" s="63"/>
    </row>
    <row r="109752" spans="16:17">
      <c r="P109752" s="63"/>
      <c r="Q109752" s="63"/>
    </row>
    <row r="109753" spans="16:17">
      <c r="P109753" s="63"/>
      <c r="Q109753" s="63"/>
    </row>
    <row r="109754" spans="16:17">
      <c r="P109754" s="63"/>
      <c r="Q109754" s="63"/>
    </row>
    <row r="109755" spans="16:17">
      <c r="P109755" s="63"/>
      <c r="Q109755" s="63"/>
    </row>
    <row r="109756" spans="16:17">
      <c r="P109756" s="63"/>
      <c r="Q109756" s="63"/>
    </row>
    <row r="109757" spans="16:17">
      <c r="P109757" s="63"/>
      <c r="Q109757" s="63"/>
    </row>
    <row r="109758" spans="16:17">
      <c r="P109758" s="63"/>
      <c r="Q109758" s="63"/>
    </row>
    <row r="109759" spans="16:17">
      <c r="P109759" s="63"/>
      <c r="Q109759" s="63"/>
    </row>
    <row r="109760" spans="16:17">
      <c r="P109760" s="63"/>
      <c r="Q109760" s="63"/>
    </row>
    <row r="109761" spans="16:17">
      <c r="P109761" s="63"/>
      <c r="Q109761" s="63"/>
    </row>
    <row r="109762" spans="16:17">
      <c r="P109762" s="63"/>
      <c r="Q109762" s="63"/>
    </row>
    <row r="109763" spans="16:17">
      <c r="P109763" s="63"/>
      <c r="Q109763" s="63"/>
    </row>
    <row r="109764" spans="16:17">
      <c r="P109764" s="63"/>
      <c r="Q109764" s="63"/>
    </row>
    <row r="109765" spans="16:17">
      <c r="P109765" s="63"/>
      <c r="Q109765" s="63"/>
    </row>
    <row r="109766" spans="16:17">
      <c r="P109766" s="63"/>
      <c r="Q109766" s="63"/>
    </row>
    <row r="109767" spans="16:17">
      <c r="P109767" s="63"/>
      <c r="Q109767" s="63"/>
    </row>
    <row r="109768" spans="16:17">
      <c r="P109768" s="63"/>
      <c r="Q109768" s="63"/>
    </row>
    <row r="109769" spans="16:17">
      <c r="P109769" s="63"/>
      <c r="Q109769" s="63"/>
    </row>
    <row r="109770" spans="16:17">
      <c r="P109770" s="63"/>
      <c r="Q109770" s="63"/>
    </row>
    <row r="109771" spans="16:17">
      <c r="P109771" s="63"/>
      <c r="Q109771" s="63"/>
    </row>
    <row r="109772" spans="16:17">
      <c r="P109772" s="63"/>
      <c r="Q109772" s="63"/>
    </row>
    <row r="109773" spans="16:17">
      <c r="P109773" s="63"/>
      <c r="Q109773" s="63"/>
    </row>
    <row r="109774" spans="16:17">
      <c r="P109774" s="63"/>
      <c r="Q109774" s="63"/>
    </row>
    <row r="109775" spans="16:17">
      <c r="P109775" s="63"/>
      <c r="Q109775" s="63"/>
    </row>
    <row r="109776" spans="16:17">
      <c r="P109776" s="63"/>
      <c r="Q109776" s="63"/>
    </row>
    <row r="109777" spans="16:17">
      <c r="P109777" s="63"/>
      <c r="Q109777" s="63"/>
    </row>
    <row r="109778" spans="16:17">
      <c r="P109778" s="63"/>
      <c r="Q109778" s="63"/>
    </row>
    <row r="109779" spans="16:17">
      <c r="P109779" s="63"/>
      <c r="Q109779" s="63"/>
    </row>
    <row r="109780" spans="16:17">
      <c r="P109780" s="63"/>
      <c r="Q109780" s="63"/>
    </row>
    <row r="109781" spans="16:17">
      <c r="P109781" s="63"/>
      <c r="Q109781" s="63"/>
    </row>
    <row r="109782" spans="16:17">
      <c r="P109782" s="63"/>
      <c r="Q109782" s="63"/>
    </row>
    <row r="109783" spans="16:17">
      <c r="P109783" s="63"/>
      <c r="Q109783" s="63"/>
    </row>
    <row r="109784" spans="16:17">
      <c r="P109784" s="63"/>
      <c r="Q109784" s="63"/>
    </row>
    <row r="109785" spans="16:17">
      <c r="P109785" s="63"/>
      <c r="Q109785" s="63"/>
    </row>
    <row r="109786" spans="16:17">
      <c r="P109786" s="63"/>
      <c r="Q109786" s="63"/>
    </row>
    <row r="109787" spans="16:17">
      <c r="P109787" s="63"/>
      <c r="Q109787" s="63"/>
    </row>
    <row r="109788" spans="16:17">
      <c r="P109788" s="63"/>
      <c r="Q109788" s="63"/>
    </row>
    <row r="109789" spans="16:17">
      <c r="P109789" s="63"/>
      <c r="Q109789" s="63"/>
    </row>
    <row r="109790" spans="16:17">
      <c r="P109790" s="63"/>
      <c r="Q109790" s="63"/>
    </row>
    <row r="109791" spans="16:17">
      <c r="P109791" s="63"/>
      <c r="Q109791" s="63"/>
    </row>
    <row r="109792" spans="16:17">
      <c r="P109792" s="63"/>
      <c r="Q109792" s="63"/>
    </row>
    <row r="109793" spans="16:17">
      <c r="P109793" s="63"/>
      <c r="Q109793" s="63"/>
    </row>
    <row r="109794" spans="16:17">
      <c r="P109794" s="63"/>
      <c r="Q109794" s="63"/>
    </row>
    <row r="109795" spans="16:17">
      <c r="P109795" s="63"/>
      <c r="Q109795" s="63"/>
    </row>
    <row r="109796" spans="16:17">
      <c r="P109796" s="63"/>
      <c r="Q109796" s="63"/>
    </row>
    <row r="109797" spans="16:17">
      <c r="P109797" s="63"/>
      <c r="Q109797" s="63"/>
    </row>
    <row r="109798" spans="16:17">
      <c r="P109798" s="63"/>
      <c r="Q109798" s="63"/>
    </row>
    <row r="109799" spans="16:17">
      <c r="P109799" s="63"/>
      <c r="Q109799" s="63"/>
    </row>
    <row r="109800" spans="16:17">
      <c r="P109800" s="63"/>
      <c r="Q109800" s="63"/>
    </row>
    <row r="109801" spans="16:17">
      <c r="P109801" s="63"/>
      <c r="Q109801" s="63"/>
    </row>
    <row r="109802" spans="16:17">
      <c r="P109802" s="63"/>
      <c r="Q109802" s="63"/>
    </row>
    <row r="109803" spans="16:17">
      <c r="P109803" s="63"/>
      <c r="Q109803" s="63"/>
    </row>
    <row r="109804" spans="16:17">
      <c r="P109804" s="63"/>
      <c r="Q109804" s="63"/>
    </row>
    <row r="109805" spans="16:17">
      <c r="P109805" s="63"/>
      <c r="Q109805" s="63"/>
    </row>
    <row r="109806" spans="16:17">
      <c r="P109806" s="63"/>
      <c r="Q109806" s="63"/>
    </row>
    <row r="109807" spans="16:17">
      <c r="P109807" s="63"/>
      <c r="Q109807" s="63"/>
    </row>
    <row r="109808" spans="16:17">
      <c r="P109808" s="63"/>
      <c r="Q109808" s="63"/>
    </row>
    <row r="109809" spans="16:17">
      <c r="P109809" s="63"/>
      <c r="Q109809" s="63"/>
    </row>
    <row r="109810" spans="16:17">
      <c r="P109810" s="63"/>
      <c r="Q109810" s="63"/>
    </row>
    <row r="109811" spans="16:17">
      <c r="P109811" s="63"/>
      <c r="Q109811" s="63"/>
    </row>
    <row r="109812" spans="16:17">
      <c r="P109812" s="63"/>
      <c r="Q109812" s="63"/>
    </row>
    <row r="109813" spans="16:17">
      <c r="P109813" s="63"/>
      <c r="Q109813" s="63"/>
    </row>
    <row r="109814" spans="16:17">
      <c r="P109814" s="63"/>
      <c r="Q109814" s="63"/>
    </row>
    <row r="109815" spans="16:17">
      <c r="P109815" s="63"/>
      <c r="Q109815" s="63"/>
    </row>
    <row r="109816" spans="16:17">
      <c r="P109816" s="63"/>
      <c r="Q109816" s="63"/>
    </row>
    <row r="109817" spans="16:17">
      <c r="P109817" s="63"/>
      <c r="Q109817" s="63"/>
    </row>
    <row r="109818" spans="16:17">
      <c r="P109818" s="63"/>
      <c r="Q109818" s="63"/>
    </row>
    <row r="109819" spans="16:17">
      <c r="P109819" s="63"/>
      <c r="Q109819" s="63"/>
    </row>
    <row r="109820" spans="16:17">
      <c r="P109820" s="63"/>
      <c r="Q109820" s="63"/>
    </row>
    <row r="109821" spans="16:17">
      <c r="P109821" s="63"/>
      <c r="Q109821" s="63"/>
    </row>
    <row r="109822" spans="16:17">
      <c r="P109822" s="63"/>
      <c r="Q109822" s="63"/>
    </row>
    <row r="109823" spans="16:17">
      <c r="P109823" s="63"/>
      <c r="Q109823" s="63"/>
    </row>
    <row r="109824" spans="16:17">
      <c r="P109824" s="63"/>
      <c r="Q109824" s="63"/>
    </row>
    <row r="109825" spans="16:17">
      <c r="P109825" s="63"/>
      <c r="Q109825" s="63"/>
    </row>
    <row r="109826" spans="16:17">
      <c r="P109826" s="63"/>
      <c r="Q109826" s="63"/>
    </row>
    <row r="109827" spans="16:17">
      <c r="P109827" s="63"/>
      <c r="Q109827" s="63"/>
    </row>
    <row r="109828" spans="16:17">
      <c r="P109828" s="63"/>
      <c r="Q109828" s="63"/>
    </row>
    <row r="109829" spans="16:17">
      <c r="P109829" s="63"/>
      <c r="Q109829" s="63"/>
    </row>
    <row r="109830" spans="16:17">
      <c r="P109830" s="63"/>
      <c r="Q109830" s="63"/>
    </row>
    <row r="109831" spans="16:17">
      <c r="P109831" s="63"/>
      <c r="Q109831" s="63"/>
    </row>
    <row r="109832" spans="16:17">
      <c r="P109832" s="63"/>
      <c r="Q109832" s="63"/>
    </row>
    <row r="109833" spans="16:17">
      <c r="P109833" s="63"/>
      <c r="Q109833" s="63"/>
    </row>
    <row r="109834" spans="16:17">
      <c r="P109834" s="63"/>
      <c r="Q109834" s="63"/>
    </row>
    <row r="109835" spans="16:17">
      <c r="P109835" s="63"/>
      <c r="Q109835" s="63"/>
    </row>
    <row r="109836" spans="16:17">
      <c r="P109836" s="63"/>
      <c r="Q109836" s="63"/>
    </row>
    <row r="109837" spans="16:17">
      <c r="P109837" s="63"/>
      <c r="Q109837" s="63"/>
    </row>
    <row r="109838" spans="16:17">
      <c r="P109838" s="63"/>
      <c r="Q109838" s="63"/>
    </row>
    <row r="109839" spans="16:17">
      <c r="P109839" s="63"/>
      <c r="Q109839" s="63"/>
    </row>
    <row r="109840" spans="16:17">
      <c r="P109840" s="63"/>
      <c r="Q109840" s="63"/>
    </row>
    <row r="109841" spans="16:17">
      <c r="P109841" s="63"/>
      <c r="Q109841" s="63"/>
    </row>
    <row r="109842" spans="16:17">
      <c r="P109842" s="63"/>
      <c r="Q109842" s="63"/>
    </row>
    <row r="109843" spans="16:17">
      <c r="P109843" s="63"/>
      <c r="Q109843" s="63"/>
    </row>
    <row r="109844" spans="16:17">
      <c r="P109844" s="63"/>
      <c r="Q109844" s="63"/>
    </row>
    <row r="109845" spans="16:17">
      <c r="P109845" s="63"/>
      <c r="Q109845" s="63"/>
    </row>
    <row r="109846" spans="16:17">
      <c r="P109846" s="63"/>
      <c r="Q109846" s="63"/>
    </row>
    <row r="109847" spans="16:17">
      <c r="P109847" s="63"/>
      <c r="Q109847" s="63"/>
    </row>
    <row r="109848" spans="16:17">
      <c r="P109848" s="63"/>
      <c r="Q109848" s="63"/>
    </row>
    <row r="109849" spans="16:17">
      <c r="P109849" s="63"/>
      <c r="Q109849" s="63"/>
    </row>
    <row r="109850" spans="16:17">
      <c r="P109850" s="63"/>
      <c r="Q109850" s="63"/>
    </row>
    <row r="109851" spans="16:17">
      <c r="P109851" s="63"/>
      <c r="Q109851" s="63"/>
    </row>
    <row r="109852" spans="16:17">
      <c r="P109852" s="63"/>
      <c r="Q109852" s="63"/>
    </row>
    <row r="109853" spans="16:17">
      <c r="P109853" s="63"/>
      <c r="Q109853" s="63"/>
    </row>
    <row r="109854" spans="16:17">
      <c r="P109854" s="63"/>
      <c r="Q109854" s="63"/>
    </row>
    <row r="109855" spans="16:17">
      <c r="P109855" s="63"/>
      <c r="Q109855" s="63"/>
    </row>
    <row r="109856" spans="16:17">
      <c r="P109856" s="63"/>
      <c r="Q109856" s="63"/>
    </row>
    <row r="109857" spans="16:17">
      <c r="P109857" s="63"/>
      <c r="Q109857" s="63"/>
    </row>
    <row r="109858" spans="16:17">
      <c r="P109858" s="63"/>
      <c r="Q109858" s="63"/>
    </row>
    <row r="109859" spans="16:17">
      <c r="P109859" s="63"/>
      <c r="Q109859" s="63"/>
    </row>
    <row r="109860" spans="16:17">
      <c r="P109860" s="63"/>
      <c r="Q109860" s="63"/>
    </row>
    <row r="109861" spans="16:17">
      <c r="P109861" s="63"/>
      <c r="Q109861" s="63"/>
    </row>
    <row r="109862" spans="16:17">
      <c r="P109862" s="63"/>
      <c r="Q109862" s="63"/>
    </row>
    <row r="109863" spans="16:17">
      <c r="P109863" s="63"/>
      <c r="Q109863" s="63"/>
    </row>
    <row r="109864" spans="16:17">
      <c r="P109864" s="63"/>
      <c r="Q109864" s="63"/>
    </row>
    <row r="109865" spans="16:17">
      <c r="P109865" s="63"/>
      <c r="Q109865" s="63"/>
    </row>
    <row r="109866" spans="16:17">
      <c r="P109866" s="63"/>
      <c r="Q109866" s="63"/>
    </row>
    <row r="109867" spans="16:17">
      <c r="P109867" s="63"/>
      <c r="Q109867" s="63"/>
    </row>
    <row r="109868" spans="16:17">
      <c r="P109868" s="63"/>
      <c r="Q109868" s="63"/>
    </row>
    <row r="109869" spans="16:17">
      <c r="P109869" s="63"/>
      <c r="Q109869" s="63"/>
    </row>
    <row r="109870" spans="16:17">
      <c r="P109870" s="63"/>
      <c r="Q109870" s="63"/>
    </row>
    <row r="109871" spans="16:17">
      <c r="P109871" s="63"/>
      <c r="Q109871" s="63"/>
    </row>
    <row r="109872" spans="16:17">
      <c r="P109872" s="63"/>
      <c r="Q109872" s="63"/>
    </row>
    <row r="109873" spans="16:17">
      <c r="P109873" s="63"/>
      <c r="Q109873" s="63"/>
    </row>
    <row r="109874" spans="16:17">
      <c r="P109874" s="63"/>
      <c r="Q109874" s="63"/>
    </row>
    <row r="109875" spans="16:17">
      <c r="P109875" s="63"/>
      <c r="Q109875" s="63"/>
    </row>
    <row r="109876" spans="16:17">
      <c r="P109876" s="63"/>
      <c r="Q109876" s="63"/>
    </row>
    <row r="109877" spans="16:17">
      <c r="P109877" s="63"/>
      <c r="Q109877" s="63"/>
    </row>
    <row r="109878" spans="16:17">
      <c r="P109878" s="63"/>
      <c r="Q109878" s="63"/>
    </row>
    <row r="109879" spans="16:17">
      <c r="P109879" s="63"/>
      <c r="Q109879" s="63"/>
    </row>
    <row r="109880" spans="16:17">
      <c r="P109880" s="63"/>
      <c r="Q109880" s="63"/>
    </row>
    <row r="109881" spans="16:17">
      <c r="P109881" s="63"/>
      <c r="Q109881" s="63"/>
    </row>
    <row r="109882" spans="16:17">
      <c r="P109882" s="63"/>
      <c r="Q109882" s="63"/>
    </row>
    <row r="109883" spans="16:17">
      <c r="P109883" s="63"/>
      <c r="Q109883" s="63"/>
    </row>
    <row r="109884" spans="16:17">
      <c r="P109884" s="63"/>
      <c r="Q109884" s="63"/>
    </row>
    <row r="109885" spans="16:17">
      <c r="P109885" s="63"/>
      <c r="Q109885" s="63"/>
    </row>
    <row r="109886" spans="16:17">
      <c r="P109886" s="63"/>
      <c r="Q109886" s="63"/>
    </row>
    <row r="109887" spans="16:17">
      <c r="P109887" s="63"/>
      <c r="Q109887" s="63"/>
    </row>
    <row r="109888" spans="16:17">
      <c r="P109888" s="63"/>
      <c r="Q109888" s="63"/>
    </row>
    <row r="109889" spans="16:17">
      <c r="P109889" s="63"/>
      <c r="Q109889" s="63"/>
    </row>
    <row r="109890" spans="16:17">
      <c r="P109890" s="63"/>
      <c r="Q109890" s="63"/>
    </row>
    <row r="109891" spans="16:17">
      <c r="P109891" s="63"/>
      <c r="Q109891" s="63"/>
    </row>
    <row r="109892" spans="16:17">
      <c r="P109892" s="63"/>
      <c r="Q109892" s="63"/>
    </row>
    <row r="109893" spans="16:17">
      <c r="P109893" s="63"/>
      <c r="Q109893" s="63"/>
    </row>
    <row r="109894" spans="16:17">
      <c r="P109894" s="63"/>
      <c r="Q109894" s="63"/>
    </row>
    <row r="109895" spans="16:17">
      <c r="P109895" s="63"/>
      <c r="Q109895" s="63"/>
    </row>
    <row r="109896" spans="16:17">
      <c r="P109896" s="63"/>
      <c r="Q109896" s="63"/>
    </row>
    <row r="109897" spans="16:17">
      <c r="P109897" s="63"/>
      <c r="Q109897" s="63"/>
    </row>
    <row r="109898" spans="16:17">
      <c r="P109898" s="63"/>
      <c r="Q109898" s="63"/>
    </row>
    <row r="109899" spans="16:17">
      <c r="P109899" s="63"/>
      <c r="Q109899" s="63"/>
    </row>
    <row r="109900" spans="16:17">
      <c r="P109900" s="63"/>
      <c r="Q109900" s="63"/>
    </row>
    <row r="109901" spans="16:17">
      <c r="P109901" s="63"/>
      <c r="Q109901" s="63"/>
    </row>
    <row r="109902" spans="16:17">
      <c r="P109902" s="63"/>
      <c r="Q109902" s="63"/>
    </row>
    <row r="109903" spans="16:17">
      <c r="P109903" s="63"/>
      <c r="Q109903" s="63"/>
    </row>
    <row r="109904" spans="16:17">
      <c r="P109904" s="63"/>
      <c r="Q109904" s="63"/>
    </row>
    <row r="109905" spans="16:17">
      <c r="P109905" s="63"/>
      <c r="Q109905" s="63"/>
    </row>
    <row r="109906" spans="16:17">
      <c r="P109906" s="63"/>
      <c r="Q109906" s="63"/>
    </row>
    <row r="109907" spans="16:17">
      <c r="P109907" s="63"/>
      <c r="Q109907" s="63"/>
    </row>
    <row r="109908" spans="16:17">
      <c r="P109908" s="63"/>
      <c r="Q109908" s="63"/>
    </row>
    <row r="109909" spans="16:17">
      <c r="P109909" s="63"/>
      <c r="Q109909" s="63"/>
    </row>
    <row r="109910" spans="16:17">
      <c r="P109910" s="63"/>
      <c r="Q109910" s="63"/>
    </row>
    <row r="109911" spans="16:17">
      <c r="P109911" s="63"/>
      <c r="Q109911" s="63"/>
    </row>
    <row r="109912" spans="16:17">
      <c r="P109912" s="63"/>
      <c r="Q109912" s="63"/>
    </row>
    <row r="109913" spans="16:17">
      <c r="P109913" s="63"/>
      <c r="Q109913" s="63"/>
    </row>
    <row r="109914" spans="16:17">
      <c r="P109914" s="63"/>
      <c r="Q109914" s="63"/>
    </row>
    <row r="109915" spans="16:17">
      <c r="P109915" s="63"/>
      <c r="Q109915" s="63"/>
    </row>
    <row r="109916" spans="16:17">
      <c r="P109916" s="63"/>
      <c r="Q109916" s="63"/>
    </row>
    <row r="109917" spans="16:17">
      <c r="P109917" s="63"/>
      <c r="Q109917" s="63"/>
    </row>
    <row r="109918" spans="16:17">
      <c r="P109918" s="63"/>
      <c r="Q109918" s="63"/>
    </row>
    <row r="109919" spans="16:17">
      <c r="P109919" s="63"/>
      <c r="Q109919" s="63"/>
    </row>
    <row r="109920" spans="16:17">
      <c r="P109920" s="63"/>
      <c r="Q109920" s="63"/>
    </row>
    <row r="109921" spans="16:17">
      <c r="P109921" s="63"/>
      <c r="Q109921" s="63"/>
    </row>
    <row r="109922" spans="16:17">
      <c r="P109922" s="63"/>
      <c r="Q109922" s="63"/>
    </row>
    <row r="109923" spans="16:17">
      <c r="P109923" s="63"/>
      <c r="Q109923" s="63"/>
    </row>
    <row r="109924" spans="16:17">
      <c r="P109924" s="63"/>
      <c r="Q109924" s="63"/>
    </row>
    <row r="109925" spans="16:17">
      <c r="P109925" s="63"/>
      <c r="Q109925" s="63"/>
    </row>
    <row r="109926" spans="16:17">
      <c r="P109926" s="63"/>
      <c r="Q109926" s="63"/>
    </row>
    <row r="109927" spans="16:17">
      <c r="P109927" s="63"/>
      <c r="Q109927" s="63"/>
    </row>
    <row r="109928" spans="16:17">
      <c r="P109928" s="63"/>
      <c r="Q109928" s="63"/>
    </row>
    <row r="109929" spans="16:17">
      <c r="P109929" s="63"/>
      <c r="Q109929" s="63"/>
    </row>
    <row r="109930" spans="16:17">
      <c r="P109930" s="63"/>
      <c r="Q109930" s="63"/>
    </row>
    <row r="109931" spans="16:17">
      <c r="P109931" s="63"/>
      <c r="Q109931" s="63"/>
    </row>
    <row r="109932" spans="16:17">
      <c r="P109932" s="63"/>
      <c r="Q109932" s="63"/>
    </row>
    <row r="109933" spans="16:17">
      <c r="P109933" s="63"/>
      <c r="Q109933" s="63"/>
    </row>
    <row r="109934" spans="16:17">
      <c r="P109934" s="63"/>
      <c r="Q109934" s="63"/>
    </row>
    <row r="109935" spans="16:17">
      <c r="P109935" s="63"/>
      <c r="Q109935" s="63"/>
    </row>
    <row r="109936" spans="16:17">
      <c r="P109936" s="63"/>
      <c r="Q109936" s="63"/>
    </row>
    <row r="109937" spans="16:17">
      <c r="P109937" s="63"/>
      <c r="Q109937" s="63"/>
    </row>
    <row r="109938" spans="16:17">
      <c r="P109938" s="63"/>
      <c r="Q109938" s="63"/>
    </row>
    <row r="109939" spans="16:17">
      <c r="P109939" s="63"/>
      <c r="Q109939" s="63"/>
    </row>
    <row r="109940" spans="16:17">
      <c r="P109940" s="63"/>
      <c r="Q109940" s="63"/>
    </row>
    <row r="109941" spans="16:17">
      <c r="P109941" s="63"/>
      <c r="Q109941" s="63"/>
    </row>
    <row r="109942" spans="16:17">
      <c r="P109942" s="63"/>
      <c r="Q109942" s="63"/>
    </row>
    <row r="109943" spans="16:17">
      <c r="P109943" s="63"/>
      <c r="Q109943" s="63"/>
    </row>
    <row r="109944" spans="16:17">
      <c r="P109944" s="63"/>
      <c r="Q109944" s="63"/>
    </row>
    <row r="109945" spans="16:17">
      <c r="P109945" s="63"/>
      <c r="Q109945" s="63"/>
    </row>
    <row r="109946" spans="16:17">
      <c r="P109946" s="63"/>
      <c r="Q109946" s="63"/>
    </row>
    <row r="109947" spans="16:17">
      <c r="P109947" s="63"/>
      <c r="Q109947" s="63"/>
    </row>
    <row r="109948" spans="16:17">
      <c r="P109948" s="63"/>
      <c r="Q109948" s="63"/>
    </row>
    <row r="109949" spans="16:17">
      <c r="P109949" s="63"/>
      <c r="Q109949" s="63"/>
    </row>
    <row r="109950" spans="16:17">
      <c r="P109950" s="63"/>
      <c r="Q109950" s="63"/>
    </row>
    <row r="109951" spans="16:17">
      <c r="P109951" s="63"/>
      <c r="Q109951" s="63"/>
    </row>
    <row r="109952" spans="16:17">
      <c r="P109952" s="63"/>
      <c r="Q109952" s="63"/>
    </row>
    <row r="109953" spans="16:17">
      <c r="P109953" s="63"/>
      <c r="Q109953" s="63"/>
    </row>
    <row r="109954" spans="16:17">
      <c r="P109954" s="63"/>
      <c r="Q109954" s="63"/>
    </row>
    <row r="109955" spans="16:17">
      <c r="P109955" s="63"/>
      <c r="Q109955" s="63"/>
    </row>
    <row r="109956" spans="16:17">
      <c r="P109956" s="63"/>
      <c r="Q109956" s="63"/>
    </row>
    <row r="109957" spans="16:17">
      <c r="P109957" s="63"/>
      <c r="Q109957" s="63"/>
    </row>
    <row r="109958" spans="16:17">
      <c r="P109958" s="63"/>
      <c r="Q109958" s="63"/>
    </row>
    <row r="109959" spans="16:17">
      <c r="P109959" s="63"/>
      <c r="Q109959" s="63"/>
    </row>
    <row r="109960" spans="16:17">
      <c r="P109960" s="63"/>
      <c r="Q109960" s="63"/>
    </row>
    <row r="109961" spans="16:17">
      <c r="P109961" s="63"/>
      <c r="Q109961" s="63"/>
    </row>
    <row r="109962" spans="16:17">
      <c r="P109962" s="63"/>
      <c r="Q109962" s="63"/>
    </row>
    <row r="109963" spans="16:17">
      <c r="P109963" s="63"/>
      <c r="Q109963" s="63"/>
    </row>
    <row r="109964" spans="16:17">
      <c r="P109964" s="63"/>
      <c r="Q109964" s="63"/>
    </row>
    <row r="109965" spans="16:17">
      <c r="P109965" s="63"/>
      <c r="Q109965" s="63"/>
    </row>
    <row r="109966" spans="16:17">
      <c r="P109966" s="63"/>
      <c r="Q109966" s="63"/>
    </row>
    <row r="109967" spans="16:17">
      <c r="P109967" s="63"/>
      <c r="Q109967" s="63"/>
    </row>
    <row r="109968" spans="16:17">
      <c r="P109968" s="63"/>
      <c r="Q109968" s="63"/>
    </row>
    <row r="109969" spans="16:17">
      <c r="P109969" s="63"/>
      <c r="Q109969" s="63"/>
    </row>
    <row r="109970" spans="16:17">
      <c r="P109970" s="63"/>
      <c r="Q109970" s="63"/>
    </row>
    <row r="109971" spans="16:17">
      <c r="P109971" s="63"/>
      <c r="Q109971" s="63"/>
    </row>
    <row r="109972" spans="16:17">
      <c r="P109972" s="63"/>
      <c r="Q109972" s="63"/>
    </row>
    <row r="109973" spans="16:17">
      <c r="P109973" s="63"/>
      <c r="Q109973" s="63"/>
    </row>
    <row r="109974" spans="16:17">
      <c r="P109974" s="63"/>
      <c r="Q109974" s="63"/>
    </row>
    <row r="109975" spans="16:17">
      <c r="P109975" s="63"/>
      <c r="Q109975" s="63"/>
    </row>
    <row r="109976" spans="16:17">
      <c r="P109976" s="63"/>
      <c r="Q109976" s="63"/>
    </row>
    <row r="109977" spans="16:17">
      <c r="P109977" s="63"/>
      <c r="Q109977" s="63"/>
    </row>
    <row r="109978" spans="16:17">
      <c r="P109978" s="63"/>
      <c r="Q109978" s="63"/>
    </row>
    <row r="109979" spans="16:17">
      <c r="P109979" s="63"/>
      <c r="Q109979" s="63"/>
    </row>
    <row r="109980" spans="16:17">
      <c r="P109980" s="63"/>
      <c r="Q109980" s="63"/>
    </row>
    <row r="109981" spans="16:17">
      <c r="P109981" s="63"/>
      <c r="Q109981" s="63"/>
    </row>
    <row r="109982" spans="16:17">
      <c r="P109982" s="63"/>
      <c r="Q109982" s="63"/>
    </row>
    <row r="109983" spans="16:17">
      <c r="P109983" s="63"/>
      <c r="Q109983" s="63"/>
    </row>
    <row r="109984" spans="16:17">
      <c r="P109984" s="63"/>
      <c r="Q109984" s="63"/>
    </row>
    <row r="109985" spans="16:17">
      <c r="P109985" s="63"/>
      <c r="Q109985" s="63"/>
    </row>
    <row r="109986" spans="16:17">
      <c r="P109986" s="63"/>
      <c r="Q109986" s="63"/>
    </row>
    <row r="109987" spans="16:17">
      <c r="P109987" s="63"/>
      <c r="Q109987" s="63"/>
    </row>
    <row r="109988" spans="16:17">
      <c r="P109988" s="63"/>
      <c r="Q109988" s="63"/>
    </row>
    <row r="109989" spans="16:17">
      <c r="P109989" s="63"/>
      <c r="Q109989" s="63"/>
    </row>
    <row r="109990" spans="16:17">
      <c r="P109990" s="63"/>
      <c r="Q109990" s="63"/>
    </row>
    <row r="109991" spans="16:17">
      <c r="P109991" s="63"/>
      <c r="Q109991" s="63"/>
    </row>
    <row r="109992" spans="16:17">
      <c r="P109992" s="63"/>
      <c r="Q109992" s="63"/>
    </row>
    <row r="109993" spans="16:17">
      <c r="P109993" s="63"/>
      <c r="Q109993" s="63"/>
    </row>
    <row r="109994" spans="16:17">
      <c r="P109994" s="63"/>
      <c r="Q109994" s="63"/>
    </row>
    <row r="109995" spans="16:17">
      <c r="P109995" s="63"/>
      <c r="Q109995" s="63"/>
    </row>
    <row r="109996" spans="16:17">
      <c r="P109996" s="63"/>
      <c r="Q109996" s="63"/>
    </row>
    <row r="109997" spans="16:17">
      <c r="P109997" s="63"/>
      <c r="Q109997" s="63"/>
    </row>
    <row r="109998" spans="16:17">
      <c r="P109998" s="63"/>
      <c r="Q109998" s="63"/>
    </row>
    <row r="109999" spans="16:17">
      <c r="P109999" s="63"/>
      <c r="Q109999" s="63"/>
    </row>
    <row r="110000" spans="16:17">
      <c r="P110000" s="63"/>
      <c r="Q110000" s="63"/>
    </row>
    <row r="110001" spans="16:17">
      <c r="P110001" s="63"/>
      <c r="Q110001" s="63"/>
    </row>
    <row r="110002" spans="16:17">
      <c r="P110002" s="63"/>
      <c r="Q110002" s="63"/>
    </row>
    <row r="110003" spans="16:17">
      <c r="P110003" s="63"/>
      <c r="Q110003" s="63"/>
    </row>
    <row r="110004" spans="16:17">
      <c r="P110004" s="63"/>
      <c r="Q110004" s="63"/>
    </row>
    <row r="110005" spans="16:17">
      <c r="P110005" s="63"/>
      <c r="Q110005" s="63"/>
    </row>
    <row r="110006" spans="16:17">
      <c r="P110006" s="63"/>
      <c r="Q110006" s="63"/>
    </row>
    <row r="110007" spans="16:17">
      <c r="P110007" s="63"/>
      <c r="Q110007" s="63"/>
    </row>
    <row r="110008" spans="16:17">
      <c r="P110008" s="63"/>
      <c r="Q110008" s="63"/>
    </row>
    <row r="110009" spans="16:17">
      <c r="P110009" s="63"/>
      <c r="Q110009" s="63"/>
    </row>
    <row r="110010" spans="16:17">
      <c r="P110010" s="63"/>
      <c r="Q110010" s="63"/>
    </row>
    <row r="110011" spans="16:17">
      <c r="P110011" s="63"/>
      <c r="Q110011" s="63"/>
    </row>
    <row r="110012" spans="16:17">
      <c r="P110012" s="63"/>
      <c r="Q110012" s="63"/>
    </row>
    <row r="110013" spans="16:17">
      <c r="P110013" s="63"/>
      <c r="Q110013" s="63"/>
    </row>
    <row r="110014" spans="16:17">
      <c r="P110014" s="63"/>
      <c r="Q110014" s="63"/>
    </row>
    <row r="110015" spans="16:17">
      <c r="P110015" s="63"/>
      <c r="Q110015" s="63"/>
    </row>
    <row r="110016" spans="16:17">
      <c r="P110016" s="63"/>
      <c r="Q110016" s="63"/>
    </row>
    <row r="110017" spans="16:17">
      <c r="P110017" s="63"/>
      <c r="Q110017" s="63"/>
    </row>
    <row r="110018" spans="16:17">
      <c r="P110018" s="63"/>
      <c r="Q110018" s="63"/>
    </row>
    <row r="110019" spans="16:17">
      <c r="P110019" s="63"/>
      <c r="Q110019" s="63"/>
    </row>
    <row r="110020" spans="16:17">
      <c r="P110020" s="63"/>
      <c r="Q110020" s="63"/>
    </row>
    <row r="110021" spans="16:17">
      <c r="P110021" s="63"/>
      <c r="Q110021" s="63"/>
    </row>
    <row r="110022" spans="16:17">
      <c r="P110022" s="63"/>
      <c r="Q110022" s="63"/>
    </row>
    <row r="110023" spans="16:17">
      <c r="P110023" s="63"/>
      <c r="Q110023" s="63"/>
    </row>
    <row r="110024" spans="16:17">
      <c r="P110024" s="63"/>
      <c r="Q110024" s="63"/>
    </row>
    <row r="110025" spans="16:17">
      <c r="P110025" s="63"/>
      <c r="Q110025" s="63"/>
    </row>
    <row r="110026" spans="16:17">
      <c r="P110026" s="63"/>
      <c r="Q110026" s="63"/>
    </row>
    <row r="110027" spans="16:17">
      <c r="P110027" s="63"/>
      <c r="Q110027" s="63"/>
    </row>
    <row r="110028" spans="16:17">
      <c r="P110028" s="63"/>
      <c r="Q110028" s="63"/>
    </row>
    <row r="110029" spans="16:17">
      <c r="P110029" s="63"/>
      <c r="Q110029" s="63"/>
    </row>
    <row r="110030" spans="16:17">
      <c r="P110030" s="63"/>
      <c r="Q110030" s="63"/>
    </row>
    <row r="110031" spans="16:17">
      <c r="P110031" s="63"/>
      <c r="Q110031" s="63"/>
    </row>
    <row r="110032" spans="16:17">
      <c r="P110032" s="63"/>
      <c r="Q110032" s="63"/>
    </row>
    <row r="110033" spans="16:17">
      <c r="P110033" s="63"/>
      <c r="Q110033" s="63"/>
    </row>
    <row r="110034" spans="16:17">
      <c r="P110034" s="63"/>
      <c r="Q110034" s="63"/>
    </row>
    <row r="110035" spans="16:17">
      <c r="P110035" s="63"/>
      <c r="Q110035" s="63"/>
    </row>
    <row r="110036" spans="16:17">
      <c r="P110036" s="63"/>
      <c r="Q110036" s="63"/>
    </row>
    <row r="110037" spans="16:17">
      <c r="P110037" s="63"/>
      <c r="Q110037" s="63"/>
    </row>
    <row r="110038" spans="16:17">
      <c r="P110038" s="63"/>
      <c r="Q110038" s="63"/>
    </row>
    <row r="110039" spans="16:17">
      <c r="P110039" s="63"/>
      <c r="Q110039" s="63"/>
    </row>
    <row r="110040" spans="16:17">
      <c r="P110040" s="63"/>
      <c r="Q110040" s="63"/>
    </row>
    <row r="110041" spans="16:17">
      <c r="P110041" s="63"/>
      <c r="Q110041" s="63"/>
    </row>
    <row r="110042" spans="16:17">
      <c r="P110042" s="63"/>
      <c r="Q110042" s="63"/>
    </row>
    <row r="110043" spans="16:17">
      <c r="P110043" s="63"/>
      <c r="Q110043" s="63"/>
    </row>
    <row r="110044" spans="16:17">
      <c r="P110044" s="63"/>
      <c r="Q110044" s="63"/>
    </row>
    <row r="110045" spans="16:17">
      <c r="P110045" s="63"/>
      <c r="Q110045" s="63"/>
    </row>
    <row r="110046" spans="16:17">
      <c r="P110046" s="63"/>
      <c r="Q110046" s="63"/>
    </row>
    <row r="110047" spans="16:17">
      <c r="P110047" s="63"/>
      <c r="Q110047" s="63"/>
    </row>
    <row r="110048" spans="16:17">
      <c r="P110048" s="63"/>
      <c r="Q110048" s="63"/>
    </row>
    <row r="110049" spans="16:17">
      <c r="P110049" s="63"/>
      <c r="Q110049" s="63"/>
    </row>
    <row r="110050" spans="16:17">
      <c r="P110050" s="63"/>
      <c r="Q110050" s="63"/>
    </row>
    <row r="110051" spans="16:17">
      <c r="P110051" s="63"/>
      <c r="Q110051" s="63"/>
    </row>
    <row r="110052" spans="16:17">
      <c r="P110052" s="63"/>
      <c r="Q110052" s="63"/>
    </row>
    <row r="110053" spans="16:17">
      <c r="P110053" s="63"/>
      <c r="Q110053" s="63"/>
    </row>
    <row r="110054" spans="16:17">
      <c r="P110054" s="63"/>
      <c r="Q110054" s="63"/>
    </row>
    <row r="110055" spans="16:17">
      <c r="P110055" s="63"/>
      <c r="Q110055" s="63"/>
    </row>
    <row r="110056" spans="16:17">
      <c r="P110056" s="63"/>
      <c r="Q110056" s="63"/>
    </row>
    <row r="110057" spans="16:17">
      <c r="P110057" s="63"/>
      <c r="Q110057" s="63"/>
    </row>
    <row r="110058" spans="16:17">
      <c r="P110058" s="63"/>
      <c r="Q110058" s="63"/>
    </row>
    <row r="110059" spans="16:17">
      <c r="P110059" s="63"/>
      <c r="Q110059" s="63"/>
    </row>
    <row r="110060" spans="16:17">
      <c r="P110060" s="63"/>
      <c r="Q110060" s="63"/>
    </row>
    <row r="110061" spans="16:17">
      <c r="P110061" s="63"/>
      <c r="Q110061" s="63"/>
    </row>
    <row r="110062" spans="16:17">
      <c r="P110062" s="63"/>
      <c r="Q110062" s="63"/>
    </row>
    <row r="110063" spans="16:17">
      <c r="P110063" s="63"/>
      <c r="Q110063" s="63"/>
    </row>
    <row r="110064" spans="16:17">
      <c r="P110064" s="63"/>
      <c r="Q110064" s="63"/>
    </row>
    <row r="110065" spans="16:17">
      <c r="P110065" s="63"/>
      <c r="Q110065" s="63"/>
    </row>
    <row r="110066" spans="16:17">
      <c r="P110066" s="63"/>
      <c r="Q110066" s="63"/>
    </row>
    <row r="110067" spans="16:17">
      <c r="P110067" s="63"/>
      <c r="Q110067" s="63"/>
    </row>
    <row r="110068" spans="16:17">
      <c r="P110068" s="63"/>
      <c r="Q110068" s="63"/>
    </row>
    <row r="110069" spans="16:17">
      <c r="P110069" s="63"/>
      <c r="Q110069" s="63"/>
    </row>
    <row r="110070" spans="16:17">
      <c r="P110070" s="63"/>
      <c r="Q110070" s="63"/>
    </row>
    <row r="110071" spans="16:17">
      <c r="P110071" s="63"/>
      <c r="Q110071" s="63"/>
    </row>
    <row r="110072" spans="16:17">
      <c r="P110072" s="63"/>
      <c r="Q110072" s="63"/>
    </row>
    <row r="110073" spans="16:17">
      <c r="P110073" s="63"/>
      <c r="Q110073" s="63"/>
    </row>
    <row r="110074" spans="16:17">
      <c r="P110074" s="63"/>
      <c r="Q110074" s="63"/>
    </row>
    <row r="110075" spans="16:17">
      <c r="P110075" s="63"/>
      <c r="Q110075" s="63"/>
    </row>
    <row r="110076" spans="16:17">
      <c r="P110076" s="63"/>
      <c r="Q110076" s="63"/>
    </row>
    <row r="110077" spans="16:17">
      <c r="P110077" s="63"/>
      <c r="Q110077" s="63"/>
    </row>
    <row r="110078" spans="16:17">
      <c r="P110078" s="63"/>
      <c r="Q110078" s="63"/>
    </row>
    <row r="110079" spans="16:17">
      <c r="P110079" s="63"/>
      <c r="Q110079" s="63"/>
    </row>
    <row r="110080" spans="16:17">
      <c r="P110080" s="63"/>
      <c r="Q110080" s="63"/>
    </row>
    <row r="110081" spans="16:17">
      <c r="P110081" s="63"/>
      <c r="Q110081" s="63"/>
    </row>
    <row r="110082" spans="16:17">
      <c r="P110082" s="63"/>
      <c r="Q110082" s="63"/>
    </row>
    <row r="110083" spans="16:17">
      <c r="P110083" s="63"/>
      <c r="Q110083" s="63"/>
    </row>
    <row r="110084" spans="16:17">
      <c r="P110084" s="63"/>
      <c r="Q110084" s="63"/>
    </row>
    <row r="110085" spans="16:17">
      <c r="P110085" s="63"/>
      <c r="Q110085" s="63"/>
    </row>
    <row r="110086" spans="16:17">
      <c r="P110086" s="63"/>
      <c r="Q110086" s="63"/>
    </row>
    <row r="110087" spans="16:17">
      <c r="P110087" s="63"/>
      <c r="Q110087" s="63"/>
    </row>
    <row r="110088" spans="16:17">
      <c r="P110088" s="63"/>
      <c r="Q110088" s="63"/>
    </row>
    <row r="110089" spans="16:17">
      <c r="P110089" s="63"/>
      <c r="Q110089" s="63"/>
    </row>
    <row r="110090" spans="16:17">
      <c r="P110090" s="63"/>
      <c r="Q110090" s="63"/>
    </row>
    <row r="110091" spans="16:17">
      <c r="P110091" s="63"/>
      <c r="Q110091" s="63"/>
    </row>
    <row r="110092" spans="16:17">
      <c r="P110092" s="63"/>
      <c r="Q110092" s="63"/>
    </row>
    <row r="110093" spans="16:17">
      <c r="P110093" s="63"/>
      <c r="Q110093" s="63"/>
    </row>
    <row r="110094" spans="16:17">
      <c r="P110094" s="63"/>
      <c r="Q110094" s="63"/>
    </row>
    <row r="110095" spans="16:17">
      <c r="P110095" s="63"/>
      <c r="Q110095" s="63"/>
    </row>
    <row r="110096" spans="16:17">
      <c r="P110096" s="63"/>
      <c r="Q110096" s="63"/>
    </row>
    <row r="110097" spans="16:17">
      <c r="P110097" s="63"/>
      <c r="Q110097" s="63"/>
    </row>
    <row r="110098" spans="16:17">
      <c r="P110098" s="63"/>
      <c r="Q110098" s="63"/>
    </row>
    <row r="110099" spans="16:17">
      <c r="P110099" s="63"/>
      <c r="Q110099" s="63"/>
    </row>
    <row r="110100" spans="16:17">
      <c r="P110100" s="63"/>
      <c r="Q110100" s="63"/>
    </row>
    <row r="110101" spans="16:17">
      <c r="P110101" s="63"/>
      <c r="Q110101" s="63"/>
    </row>
    <row r="110102" spans="16:17">
      <c r="P110102" s="63"/>
      <c r="Q110102" s="63"/>
    </row>
    <row r="110103" spans="16:17">
      <c r="P110103" s="63"/>
      <c r="Q110103" s="63"/>
    </row>
    <row r="110104" spans="16:17">
      <c r="P110104" s="63"/>
      <c r="Q110104" s="63"/>
    </row>
    <row r="110105" spans="16:17">
      <c r="P110105" s="63"/>
      <c r="Q110105" s="63"/>
    </row>
    <row r="110106" spans="16:17">
      <c r="P110106" s="63"/>
      <c r="Q110106" s="63"/>
    </row>
    <row r="110107" spans="16:17">
      <c r="P110107" s="63"/>
      <c r="Q110107" s="63"/>
    </row>
    <row r="110108" spans="16:17">
      <c r="P110108" s="63"/>
      <c r="Q110108" s="63"/>
    </row>
    <row r="110109" spans="16:17">
      <c r="P110109" s="63"/>
      <c r="Q110109" s="63"/>
    </row>
    <row r="110110" spans="16:17">
      <c r="P110110" s="63"/>
      <c r="Q110110" s="63"/>
    </row>
    <row r="110111" spans="16:17">
      <c r="P110111" s="63"/>
      <c r="Q110111" s="63"/>
    </row>
    <row r="110112" spans="16:17">
      <c r="P110112" s="63"/>
      <c r="Q110112" s="63"/>
    </row>
    <row r="110113" spans="16:17">
      <c r="P110113" s="63"/>
      <c r="Q110113" s="63"/>
    </row>
    <row r="110114" spans="16:17">
      <c r="P110114" s="63"/>
      <c r="Q110114" s="63"/>
    </row>
    <row r="110115" spans="16:17">
      <c r="P110115" s="63"/>
      <c r="Q110115" s="63"/>
    </row>
    <row r="110116" spans="16:17">
      <c r="P110116" s="63"/>
      <c r="Q110116" s="63"/>
    </row>
    <row r="110117" spans="16:17">
      <c r="P110117" s="63"/>
      <c r="Q110117" s="63"/>
    </row>
    <row r="110118" spans="16:17">
      <c r="P110118" s="63"/>
      <c r="Q110118" s="63"/>
    </row>
    <row r="110119" spans="16:17">
      <c r="P110119" s="63"/>
      <c r="Q110119" s="63"/>
    </row>
    <row r="110120" spans="16:17">
      <c r="P110120" s="63"/>
      <c r="Q110120" s="63"/>
    </row>
    <row r="110121" spans="16:17">
      <c r="P110121" s="63"/>
      <c r="Q110121" s="63"/>
    </row>
    <row r="110122" spans="16:17">
      <c r="P110122" s="63"/>
      <c r="Q110122" s="63"/>
    </row>
    <row r="110123" spans="16:17">
      <c r="P110123" s="63"/>
      <c r="Q110123" s="63"/>
    </row>
    <row r="110124" spans="16:17">
      <c r="P110124" s="63"/>
      <c r="Q110124" s="63"/>
    </row>
    <row r="110125" spans="16:17">
      <c r="P110125" s="63"/>
      <c r="Q110125" s="63"/>
    </row>
    <row r="110126" spans="16:17">
      <c r="P110126" s="63"/>
      <c r="Q110126" s="63"/>
    </row>
    <row r="110127" spans="16:17">
      <c r="P110127" s="63"/>
      <c r="Q110127" s="63"/>
    </row>
    <row r="110128" spans="16:17">
      <c r="P110128" s="63"/>
      <c r="Q110128" s="63"/>
    </row>
    <row r="110129" spans="16:17">
      <c r="P110129" s="63"/>
      <c r="Q110129" s="63"/>
    </row>
    <row r="110130" spans="16:17">
      <c r="P110130" s="63"/>
      <c r="Q110130" s="63"/>
    </row>
    <row r="110131" spans="16:17">
      <c r="P110131" s="63"/>
      <c r="Q110131" s="63"/>
    </row>
    <row r="110132" spans="16:17">
      <c r="P110132" s="63"/>
      <c r="Q110132" s="63"/>
    </row>
    <row r="110133" spans="16:17">
      <c r="P110133" s="63"/>
      <c r="Q110133" s="63"/>
    </row>
    <row r="110134" spans="16:17">
      <c r="P110134" s="63"/>
      <c r="Q110134" s="63"/>
    </row>
    <row r="110135" spans="16:17">
      <c r="P110135" s="63"/>
      <c r="Q110135" s="63"/>
    </row>
    <row r="110136" spans="16:17">
      <c r="P110136" s="63"/>
      <c r="Q110136" s="63"/>
    </row>
    <row r="110137" spans="16:17">
      <c r="P110137" s="63"/>
      <c r="Q110137" s="63"/>
    </row>
    <row r="110138" spans="16:17">
      <c r="P110138" s="63"/>
      <c r="Q110138" s="63"/>
    </row>
    <row r="110139" spans="16:17">
      <c r="P110139" s="63"/>
      <c r="Q110139" s="63"/>
    </row>
    <row r="110140" spans="16:17">
      <c r="P110140" s="63"/>
      <c r="Q110140" s="63"/>
    </row>
    <row r="110141" spans="16:17">
      <c r="P110141" s="63"/>
      <c r="Q110141" s="63"/>
    </row>
    <row r="110142" spans="16:17">
      <c r="P110142" s="63"/>
      <c r="Q110142" s="63"/>
    </row>
    <row r="110143" spans="16:17">
      <c r="P110143" s="63"/>
      <c r="Q110143" s="63"/>
    </row>
    <row r="110144" spans="16:17">
      <c r="P110144" s="63"/>
      <c r="Q110144" s="63"/>
    </row>
    <row r="110145" spans="16:17">
      <c r="P110145" s="63"/>
      <c r="Q110145" s="63"/>
    </row>
    <row r="110146" spans="16:17">
      <c r="P110146" s="63"/>
      <c r="Q110146" s="63"/>
    </row>
    <row r="110147" spans="16:17">
      <c r="P110147" s="63"/>
      <c r="Q110147" s="63"/>
    </row>
    <row r="110148" spans="16:17">
      <c r="P110148" s="63"/>
      <c r="Q110148" s="63"/>
    </row>
    <row r="110149" spans="16:17">
      <c r="P110149" s="63"/>
      <c r="Q110149" s="63"/>
    </row>
    <row r="110150" spans="16:17">
      <c r="P110150" s="63"/>
      <c r="Q110150" s="63"/>
    </row>
    <row r="110151" spans="16:17">
      <c r="P110151" s="63"/>
      <c r="Q110151" s="63"/>
    </row>
    <row r="110152" spans="16:17">
      <c r="P110152" s="63"/>
      <c r="Q110152" s="63"/>
    </row>
    <row r="110153" spans="16:17">
      <c r="P110153" s="63"/>
      <c r="Q110153" s="63"/>
    </row>
    <row r="110154" spans="16:17">
      <c r="P110154" s="63"/>
      <c r="Q110154" s="63"/>
    </row>
    <row r="110155" spans="16:17">
      <c r="P110155" s="63"/>
      <c r="Q110155" s="63"/>
    </row>
    <row r="110156" spans="16:17">
      <c r="P110156" s="63"/>
      <c r="Q110156" s="63"/>
    </row>
    <row r="110157" spans="16:17">
      <c r="P110157" s="63"/>
      <c r="Q110157" s="63"/>
    </row>
    <row r="110158" spans="16:17">
      <c r="P110158" s="63"/>
      <c r="Q110158" s="63"/>
    </row>
    <row r="110159" spans="16:17">
      <c r="P110159" s="63"/>
      <c r="Q110159" s="63"/>
    </row>
    <row r="110160" spans="16:17">
      <c r="P110160" s="63"/>
      <c r="Q110160" s="63"/>
    </row>
    <row r="110161" spans="16:17">
      <c r="P110161" s="63"/>
      <c r="Q110161" s="63"/>
    </row>
    <row r="110162" spans="16:17">
      <c r="P110162" s="63"/>
      <c r="Q110162" s="63"/>
    </row>
    <row r="110163" spans="16:17">
      <c r="P110163" s="63"/>
      <c r="Q110163" s="63"/>
    </row>
    <row r="110164" spans="16:17">
      <c r="P110164" s="63"/>
      <c r="Q110164" s="63"/>
    </row>
    <row r="110165" spans="16:17">
      <c r="P110165" s="63"/>
      <c r="Q110165" s="63"/>
    </row>
    <row r="110166" spans="16:17">
      <c r="P110166" s="63"/>
      <c r="Q110166" s="63"/>
    </row>
    <row r="110167" spans="16:17">
      <c r="P110167" s="63"/>
      <c r="Q110167" s="63"/>
    </row>
    <row r="110168" spans="16:17">
      <c r="P110168" s="63"/>
      <c r="Q110168" s="63"/>
    </row>
    <row r="110169" spans="16:17">
      <c r="P110169" s="63"/>
      <c r="Q110169" s="63"/>
    </row>
    <row r="110170" spans="16:17">
      <c r="P110170" s="63"/>
      <c r="Q110170" s="63"/>
    </row>
    <row r="110171" spans="16:17">
      <c r="P110171" s="63"/>
      <c r="Q110171" s="63"/>
    </row>
    <row r="110172" spans="16:17">
      <c r="P110172" s="63"/>
      <c r="Q110172" s="63"/>
    </row>
    <row r="110173" spans="16:17">
      <c r="P110173" s="63"/>
      <c r="Q110173" s="63"/>
    </row>
    <row r="110174" spans="16:17">
      <c r="P110174" s="63"/>
      <c r="Q110174" s="63"/>
    </row>
    <row r="110175" spans="16:17">
      <c r="P110175" s="63"/>
      <c r="Q110175" s="63"/>
    </row>
    <row r="110176" spans="16:17">
      <c r="P110176" s="63"/>
      <c r="Q110176" s="63"/>
    </row>
    <row r="110177" spans="16:17">
      <c r="P110177" s="63"/>
      <c r="Q110177" s="63"/>
    </row>
    <row r="110178" spans="16:17">
      <c r="P110178" s="63"/>
      <c r="Q110178" s="63"/>
    </row>
    <row r="110179" spans="16:17">
      <c r="P110179" s="63"/>
      <c r="Q110179" s="63"/>
    </row>
    <row r="110180" spans="16:17">
      <c r="P110180" s="63"/>
      <c r="Q110180" s="63"/>
    </row>
    <row r="110181" spans="16:17">
      <c r="P110181" s="63"/>
      <c r="Q110181" s="63"/>
    </row>
    <row r="110182" spans="16:17">
      <c r="P110182" s="63"/>
      <c r="Q110182" s="63"/>
    </row>
    <row r="110183" spans="16:17">
      <c r="P110183" s="63"/>
      <c r="Q110183" s="63"/>
    </row>
    <row r="110184" spans="16:17">
      <c r="P110184" s="63"/>
      <c r="Q110184" s="63"/>
    </row>
    <row r="110185" spans="16:17">
      <c r="P110185" s="63"/>
      <c r="Q110185" s="63"/>
    </row>
    <row r="110186" spans="16:17">
      <c r="P110186" s="63"/>
      <c r="Q110186" s="63"/>
    </row>
    <row r="110187" spans="16:17">
      <c r="P110187" s="63"/>
      <c r="Q110187" s="63"/>
    </row>
    <row r="110188" spans="16:17">
      <c r="P110188" s="63"/>
      <c r="Q110188" s="63"/>
    </row>
    <row r="110189" spans="16:17">
      <c r="P110189" s="63"/>
      <c r="Q110189" s="63"/>
    </row>
    <row r="110190" spans="16:17">
      <c r="P110190" s="63"/>
      <c r="Q110190" s="63"/>
    </row>
    <row r="110191" spans="16:17">
      <c r="P110191" s="63"/>
      <c r="Q110191" s="63"/>
    </row>
    <row r="110192" spans="16:17">
      <c r="P110192" s="63"/>
      <c r="Q110192" s="63"/>
    </row>
    <row r="110193" spans="16:17">
      <c r="P110193" s="63"/>
      <c r="Q110193" s="63"/>
    </row>
    <row r="110194" spans="16:17">
      <c r="P110194" s="63"/>
      <c r="Q110194" s="63"/>
    </row>
    <row r="110195" spans="16:17">
      <c r="P110195" s="63"/>
      <c r="Q110195" s="63"/>
    </row>
    <row r="110196" spans="16:17">
      <c r="P110196" s="63"/>
      <c r="Q110196" s="63"/>
    </row>
    <row r="110197" spans="16:17">
      <c r="P110197" s="63"/>
      <c r="Q110197" s="63"/>
    </row>
    <row r="110198" spans="16:17">
      <c r="P110198" s="63"/>
      <c r="Q110198" s="63"/>
    </row>
    <row r="110199" spans="16:17">
      <c r="P110199" s="63"/>
      <c r="Q110199" s="63"/>
    </row>
    <row r="110200" spans="16:17">
      <c r="P110200" s="63"/>
      <c r="Q110200" s="63"/>
    </row>
    <row r="110201" spans="16:17">
      <c r="P110201" s="63"/>
      <c r="Q110201" s="63"/>
    </row>
    <row r="110202" spans="16:17">
      <c r="P110202" s="63"/>
      <c r="Q110202" s="63"/>
    </row>
    <row r="110203" spans="16:17">
      <c r="P110203" s="63"/>
      <c r="Q110203" s="63"/>
    </row>
    <row r="110204" spans="16:17">
      <c r="P110204" s="63"/>
      <c r="Q110204" s="63"/>
    </row>
    <row r="110205" spans="16:17">
      <c r="P110205" s="63"/>
      <c r="Q110205" s="63"/>
    </row>
    <row r="110206" spans="16:17">
      <c r="P110206" s="63"/>
      <c r="Q110206" s="63"/>
    </row>
    <row r="110207" spans="16:17">
      <c r="P110207" s="63"/>
      <c r="Q110207" s="63"/>
    </row>
    <row r="110208" spans="16:17">
      <c r="P110208" s="63"/>
      <c r="Q110208" s="63"/>
    </row>
    <row r="110209" spans="16:17">
      <c r="P110209" s="63"/>
      <c r="Q110209" s="63"/>
    </row>
    <row r="110210" spans="16:17">
      <c r="P110210" s="63"/>
      <c r="Q110210" s="63"/>
    </row>
    <row r="110211" spans="16:17">
      <c r="P110211" s="63"/>
      <c r="Q110211" s="63"/>
    </row>
    <row r="110212" spans="16:17">
      <c r="P110212" s="63"/>
      <c r="Q110212" s="63"/>
    </row>
    <row r="110213" spans="16:17">
      <c r="P110213" s="63"/>
      <c r="Q110213" s="63"/>
    </row>
    <row r="110214" spans="16:17">
      <c r="P110214" s="63"/>
      <c r="Q110214" s="63"/>
    </row>
    <row r="110215" spans="16:17">
      <c r="P110215" s="63"/>
      <c r="Q110215" s="63"/>
    </row>
    <row r="110216" spans="16:17">
      <c r="P110216" s="63"/>
      <c r="Q110216" s="63"/>
    </row>
    <row r="110217" spans="16:17">
      <c r="P110217" s="63"/>
      <c r="Q110217" s="63"/>
    </row>
    <row r="110218" spans="16:17">
      <c r="P110218" s="63"/>
      <c r="Q110218" s="63"/>
    </row>
    <row r="110219" spans="16:17">
      <c r="P110219" s="63"/>
      <c r="Q110219" s="63"/>
    </row>
    <row r="110220" spans="16:17">
      <c r="P110220" s="63"/>
      <c r="Q110220" s="63"/>
    </row>
    <row r="110221" spans="16:17">
      <c r="P110221" s="63"/>
      <c r="Q110221" s="63"/>
    </row>
    <row r="110222" spans="16:17">
      <c r="P110222" s="63"/>
      <c r="Q110222" s="63"/>
    </row>
    <row r="110223" spans="16:17">
      <c r="P110223" s="63"/>
      <c r="Q110223" s="63"/>
    </row>
    <row r="110224" spans="16:17">
      <c r="P110224" s="63"/>
      <c r="Q110224" s="63"/>
    </row>
    <row r="110225" spans="16:17">
      <c r="P110225" s="63"/>
      <c r="Q110225" s="63"/>
    </row>
    <row r="110226" spans="16:17">
      <c r="P110226" s="63"/>
      <c r="Q110226" s="63"/>
    </row>
    <row r="110227" spans="16:17">
      <c r="P110227" s="63"/>
      <c r="Q110227" s="63"/>
    </row>
    <row r="110228" spans="16:17">
      <c r="P110228" s="63"/>
      <c r="Q110228" s="63"/>
    </row>
    <row r="110229" spans="16:17">
      <c r="P110229" s="63"/>
      <c r="Q110229" s="63"/>
    </row>
    <row r="110230" spans="16:17">
      <c r="P110230" s="63"/>
      <c r="Q110230" s="63"/>
    </row>
    <row r="110231" spans="16:17">
      <c r="P110231" s="63"/>
      <c r="Q110231" s="63"/>
    </row>
    <row r="110232" spans="16:17">
      <c r="P110232" s="63"/>
      <c r="Q110232" s="63"/>
    </row>
    <row r="110233" spans="16:17">
      <c r="P110233" s="63"/>
      <c r="Q110233" s="63"/>
    </row>
    <row r="110234" spans="16:17">
      <c r="P110234" s="63"/>
      <c r="Q110234" s="63"/>
    </row>
    <row r="110235" spans="16:17">
      <c r="P110235" s="63"/>
      <c r="Q110235" s="63"/>
    </row>
    <row r="110236" spans="16:17">
      <c r="P110236" s="63"/>
      <c r="Q110236" s="63"/>
    </row>
    <row r="110237" spans="16:17">
      <c r="P110237" s="63"/>
      <c r="Q110237" s="63"/>
    </row>
    <row r="110238" spans="16:17">
      <c r="P110238" s="63"/>
      <c r="Q110238" s="63"/>
    </row>
    <row r="110239" spans="16:17">
      <c r="P110239" s="63"/>
      <c r="Q110239" s="63"/>
    </row>
    <row r="110240" spans="16:17">
      <c r="P110240" s="63"/>
      <c r="Q110240" s="63"/>
    </row>
    <row r="110241" spans="16:17">
      <c r="P110241" s="63"/>
      <c r="Q110241" s="63"/>
    </row>
    <row r="110242" spans="16:17">
      <c r="P110242" s="63"/>
      <c r="Q110242" s="63"/>
    </row>
    <row r="110243" spans="16:17">
      <c r="P110243" s="63"/>
      <c r="Q110243" s="63"/>
    </row>
    <row r="110244" spans="16:17">
      <c r="P110244" s="63"/>
      <c r="Q110244" s="63"/>
    </row>
    <row r="110245" spans="16:17">
      <c r="P110245" s="63"/>
      <c r="Q110245" s="63"/>
    </row>
    <row r="110246" spans="16:17">
      <c r="P110246" s="63"/>
      <c r="Q110246" s="63"/>
    </row>
    <row r="110247" spans="16:17">
      <c r="P110247" s="63"/>
      <c r="Q110247" s="63"/>
    </row>
    <row r="110248" spans="16:17">
      <c r="P110248" s="63"/>
      <c r="Q110248" s="63"/>
    </row>
    <row r="110249" spans="16:17">
      <c r="P110249" s="63"/>
      <c r="Q110249" s="63"/>
    </row>
    <row r="110250" spans="16:17">
      <c r="P110250" s="63"/>
      <c r="Q110250" s="63"/>
    </row>
    <row r="110251" spans="16:17">
      <c r="P110251" s="63"/>
      <c r="Q110251" s="63"/>
    </row>
    <row r="110252" spans="16:17">
      <c r="P110252" s="63"/>
      <c r="Q110252" s="63"/>
    </row>
    <row r="110253" spans="16:17">
      <c r="P110253" s="63"/>
      <c r="Q110253" s="63"/>
    </row>
    <row r="110254" spans="16:17">
      <c r="P110254" s="63"/>
      <c r="Q110254" s="63"/>
    </row>
    <row r="110255" spans="16:17">
      <c r="P110255" s="63"/>
      <c r="Q110255" s="63"/>
    </row>
    <row r="110256" spans="16:17">
      <c r="P110256" s="63"/>
      <c r="Q110256" s="63"/>
    </row>
    <row r="110257" spans="16:17">
      <c r="P110257" s="63"/>
      <c r="Q110257" s="63"/>
    </row>
    <row r="110258" spans="16:17">
      <c r="P110258" s="63"/>
      <c r="Q110258" s="63"/>
    </row>
    <row r="110259" spans="16:17">
      <c r="P110259" s="63"/>
      <c r="Q110259" s="63"/>
    </row>
    <row r="110260" spans="16:17">
      <c r="P110260" s="63"/>
      <c r="Q110260" s="63"/>
    </row>
    <row r="110261" spans="16:17">
      <c r="P110261" s="63"/>
      <c r="Q110261" s="63"/>
    </row>
    <row r="110262" spans="16:17">
      <c r="P110262" s="63"/>
      <c r="Q110262" s="63"/>
    </row>
    <row r="110263" spans="16:17">
      <c r="P110263" s="63"/>
      <c r="Q110263" s="63"/>
    </row>
    <row r="110264" spans="16:17">
      <c r="P110264" s="63"/>
      <c r="Q110264" s="63"/>
    </row>
    <row r="110265" spans="16:17">
      <c r="P110265" s="63"/>
      <c r="Q110265" s="63"/>
    </row>
    <row r="110266" spans="16:17">
      <c r="P110266" s="63"/>
      <c r="Q110266" s="63"/>
    </row>
    <row r="110267" spans="16:17">
      <c r="P110267" s="63"/>
      <c r="Q110267" s="63"/>
    </row>
    <row r="110268" spans="16:17">
      <c r="P110268" s="63"/>
      <c r="Q110268" s="63"/>
    </row>
    <row r="110269" spans="16:17">
      <c r="P110269" s="63"/>
      <c r="Q110269" s="63"/>
    </row>
    <row r="110270" spans="16:17">
      <c r="P110270" s="63"/>
      <c r="Q110270" s="63"/>
    </row>
    <row r="110271" spans="16:17">
      <c r="P110271" s="63"/>
      <c r="Q110271" s="63"/>
    </row>
    <row r="110272" spans="16:17">
      <c r="P110272" s="63"/>
      <c r="Q110272" s="63"/>
    </row>
    <row r="110273" spans="16:17">
      <c r="P110273" s="63"/>
      <c r="Q110273" s="63"/>
    </row>
    <row r="110274" spans="16:17">
      <c r="P110274" s="63"/>
      <c r="Q110274" s="63"/>
    </row>
    <row r="110275" spans="16:17">
      <c r="P110275" s="63"/>
      <c r="Q110275" s="63"/>
    </row>
    <row r="110276" spans="16:17">
      <c r="P110276" s="63"/>
      <c r="Q110276" s="63"/>
    </row>
    <row r="110277" spans="16:17">
      <c r="P110277" s="63"/>
      <c r="Q110277" s="63"/>
    </row>
    <row r="110278" spans="16:17">
      <c r="P110278" s="63"/>
      <c r="Q110278" s="63"/>
    </row>
    <row r="110279" spans="16:17">
      <c r="P110279" s="63"/>
      <c r="Q110279" s="63"/>
    </row>
    <row r="110280" spans="16:17">
      <c r="P110280" s="63"/>
      <c r="Q110280" s="63"/>
    </row>
    <row r="110281" spans="16:17">
      <c r="P110281" s="63"/>
      <c r="Q110281" s="63"/>
    </row>
    <row r="110282" spans="16:17">
      <c r="P110282" s="63"/>
      <c r="Q110282" s="63"/>
    </row>
    <row r="110283" spans="16:17">
      <c r="P110283" s="63"/>
      <c r="Q110283" s="63"/>
    </row>
    <row r="110284" spans="16:17">
      <c r="P110284" s="63"/>
      <c r="Q110284" s="63"/>
    </row>
    <row r="110285" spans="16:17">
      <c r="P110285" s="63"/>
      <c r="Q110285" s="63"/>
    </row>
    <row r="110286" spans="16:17">
      <c r="P110286" s="63"/>
      <c r="Q110286" s="63"/>
    </row>
    <row r="110287" spans="16:17">
      <c r="P110287" s="63"/>
      <c r="Q110287" s="63"/>
    </row>
    <row r="110288" spans="16:17">
      <c r="P110288" s="63"/>
      <c r="Q110288" s="63"/>
    </row>
    <row r="110289" spans="16:17">
      <c r="P110289" s="63"/>
      <c r="Q110289" s="63"/>
    </row>
    <row r="110290" spans="16:17">
      <c r="P110290" s="63"/>
      <c r="Q110290" s="63"/>
    </row>
    <row r="110291" spans="16:17">
      <c r="P110291" s="63"/>
      <c r="Q110291" s="63"/>
    </row>
    <row r="110292" spans="16:17">
      <c r="P110292" s="63"/>
      <c r="Q110292" s="63"/>
    </row>
    <row r="110293" spans="16:17">
      <c r="P110293" s="63"/>
      <c r="Q110293" s="63"/>
    </row>
    <row r="110294" spans="16:17">
      <c r="P110294" s="63"/>
      <c r="Q110294" s="63"/>
    </row>
    <row r="110295" spans="16:17">
      <c r="P110295" s="63"/>
      <c r="Q110295" s="63"/>
    </row>
    <row r="110296" spans="16:17">
      <c r="P110296" s="63"/>
      <c r="Q110296" s="63"/>
    </row>
    <row r="110297" spans="16:17">
      <c r="P110297" s="63"/>
      <c r="Q110297" s="63"/>
    </row>
    <row r="110298" spans="16:17">
      <c r="P110298" s="63"/>
      <c r="Q110298" s="63"/>
    </row>
    <row r="110299" spans="16:17">
      <c r="P110299" s="63"/>
      <c r="Q110299" s="63"/>
    </row>
    <row r="110300" spans="16:17">
      <c r="P110300" s="63"/>
      <c r="Q110300" s="63"/>
    </row>
    <row r="110301" spans="16:17">
      <c r="P110301" s="63"/>
      <c r="Q110301" s="63"/>
    </row>
    <row r="110302" spans="16:17">
      <c r="P110302" s="63"/>
      <c r="Q110302" s="63"/>
    </row>
    <row r="110303" spans="16:17">
      <c r="P110303" s="63"/>
      <c r="Q110303" s="63"/>
    </row>
    <row r="110304" spans="16:17">
      <c r="P110304" s="63"/>
      <c r="Q110304" s="63"/>
    </row>
    <row r="110305" spans="16:17">
      <c r="P110305" s="63"/>
      <c r="Q110305" s="63"/>
    </row>
    <row r="110306" spans="16:17">
      <c r="P110306" s="63"/>
      <c r="Q110306" s="63"/>
    </row>
    <row r="110307" spans="16:17">
      <c r="P110307" s="63"/>
      <c r="Q110307" s="63"/>
    </row>
    <row r="110308" spans="16:17">
      <c r="P110308" s="63"/>
      <c r="Q110308" s="63"/>
    </row>
    <row r="110309" spans="16:17">
      <c r="P110309" s="63"/>
      <c r="Q110309" s="63"/>
    </row>
    <row r="110310" spans="16:17">
      <c r="P110310" s="63"/>
      <c r="Q110310" s="63"/>
    </row>
    <row r="110311" spans="16:17">
      <c r="P110311" s="63"/>
      <c r="Q110311" s="63"/>
    </row>
    <row r="110312" spans="16:17">
      <c r="P110312" s="63"/>
      <c r="Q110312" s="63"/>
    </row>
    <row r="110313" spans="16:17">
      <c r="P110313" s="63"/>
      <c r="Q110313" s="63"/>
    </row>
    <row r="110314" spans="16:17">
      <c r="P110314" s="63"/>
      <c r="Q110314" s="63"/>
    </row>
    <row r="110315" spans="16:17">
      <c r="P110315" s="63"/>
      <c r="Q110315" s="63"/>
    </row>
    <row r="110316" spans="16:17">
      <c r="P110316" s="63"/>
      <c r="Q110316" s="63"/>
    </row>
    <row r="110317" spans="16:17">
      <c r="P110317" s="63"/>
      <c r="Q110317" s="63"/>
    </row>
    <row r="110318" spans="16:17">
      <c r="P110318" s="63"/>
      <c r="Q110318" s="63"/>
    </row>
    <row r="110319" spans="16:17">
      <c r="P110319" s="63"/>
      <c r="Q110319" s="63"/>
    </row>
    <row r="110320" spans="16:17">
      <c r="P110320" s="63"/>
      <c r="Q110320" s="63"/>
    </row>
    <row r="110321" spans="16:17">
      <c r="P110321" s="63"/>
      <c r="Q110321" s="63"/>
    </row>
    <row r="110322" spans="16:17">
      <c r="P110322" s="63"/>
      <c r="Q110322" s="63"/>
    </row>
    <row r="110323" spans="16:17">
      <c r="P110323" s="63"/>
      <c r="Q110323" s="63"/>
    </row>
    <row r="110324" spans="16:17">
      <c r="P110324" s="63"/>
      <c r="Q110324" s="63"/>
    </row>
    <row r="110325" spans="16:17">
      <c r="P110325" s="63"/>
      <c r="Q110325" s="63"/>
    </row>
    <row r="110326" spans="16:17">
      <c r="P110326" s="63"/>
      <c r="Q110326" s="63"/>
    </row>
    <row r="110327" spans="16:17">
      <c r="P110327" s="63"/>
      <c r="Q110327" s="63"/>
    </row>
    <row r="110328" spans="16:17">
      <c r="P110328" s="63"/>
      <c r="Q110328" s="63"/>
    </row>
    <row r="110329" spans="16:17">
      <c r="P110329" s="63"/>
      <c r="Q110329" s="63"/>
    </row>
    <row r="110330" spans="16:17">
      <c r="P110330" s="63"/>
      <c r="Q110330" s="63"/>
    </row>
    <row r="110331" spans="16:17">
      <c r="P110331" s="63"/>
      <c r="Q110331" s="63"/>
    </row>
    <row r="110332" spans="16:17">
      <c r="P110332" s="63"/>
      <c r="Q110332" s="63"/>
    </row>
    <row r="110333" spans="16:17">
      <c r="P110333" s="63"/>
      <c r="Q110333" s="63"/>
    </row>
    <row r="110334" spans="16:17">
      <c r="P110334" s="63"/>
      <c r="Q110334" s="63"/>
    </row>
    <row r="110335" spans="16:17">
      <c r="P110335" s="63"/>
      <c r="Q110335" s="63"/>
    </row>
    <row r="110336" spans="16:17">
      <c r="P110336" s="63"/>
      <c r="Q110336" s="63"/>
    </row>
    <row r="110337" spans="16:17">
      <c r="P110337" s="63"/>
      <c r="Q110337" s="63"/>
    </row>
    <row r="110338" spans="16:17">
      <c r="P110338" s="63"/>
      <c r="Q110338" s="63"/>
    </row>
    <row r="110339" spans="16:17">
      <c r="P110339" s="63"/>
      <c r="Q110339" s="63"/>
    </row>
    <row r="110340" spans="16:17">
      <c r="P110340" s="63"/>
      <c r="Q110340" s="63"/>
    </row>
    <row r="110341" spans="16:17">
      <c r="P110341" s="63"/>
      <c r="Q110341" s="63"/>
    </row>
    <row r="110342" spans="16:17">
      <c r="P110342" s="63"/>
      <c r="Q110342" s="63"/>
    </row>
    <row r="110343" spans="16:17">
      <c r="P110343" s="63"/>
      <c r="Q110343" s="63"/>
    </row>
    <row r="110344" spans="16:17">
      <c r="P110344" s="63"/>
      <c r="Q110344" s="63"/>
    </row>
    <row r="110345" spans="16:17">
      <c r="P110345" s="63"/>
      <c r="Q110345" s="63"/>
    </row>
    <row r="110346" spans="16:17">
      <c r="P110346" s="63"/>
      <c r="Q110346" s="63"/>
    </row>
    <row r="110347" spans="16:17">
      <c r="P110347" s="63"/>
      <c r="Q110347" s="63"/>
    </row>
    <row r="110348" spans="16:17">
      <c r="P110348" s="63"/>
      <c r="Q110348" s="63"/>
    </row>
    <row r="110349" spans="16:17">
      <c r="P110349" s="63"/>
      <c r="Q110349" s="63"/>
    </row>
    <row r="110350" spans="16:17">
      <c r="P110350" s="63"/>
      <c r="Q110350" s="63"/>
    </row>
    <row r="110351" spans="16:17">
      <c r="P110351" s="63"/>
      <c r="Q110351" s="63"/>
    </row>
    <row r="110352" spans="16:17">
      <c r="P110352" s="63"/>
      <c r="Q110352" s="63"/>
    </row>
    <row r="110353" spans="16:17">
      <c r="P110353" s="63"/>
      <c r="Q110353" s="63"/>
    </row>
    <row r="110354" spans="16:17">
      <c r="P110354" s="63"/>
      <c r="Q110354" s="63"/>
    </row>
    <row r="110355" spans="16:17">
      <c r="P110355" s="63"/>
      <c r="Q110355" s="63"/>
    </row>
    <row r="110356" spans="16:17">
      <c r="P110356" s="63"/>
      <c r="Q110356" s="63"/>
    </row>
    <row r="110357" spans="16:17">
      <c r="P110357" s="63"/>
      <c r="Q110357" s="63"/>
    </row>
    <row r="110358" spans="16:17">
      <c r="P110358" s="63"/>
      <c r="Q110358" s="63"/>
    </row>
    <row r="110359" spans="16:17">
      <c r="P110359" s="63"/>
      <c r="Q110359" s="63"/>
    </row>
    <row r="110360" spans="16:17">
      <c r="P110360" s="63"/>
      <c r="Q110360" s="63"/>
    </row>
    <row r="110361" spans="16:17">
      <c r="P110361" s="63"/>
      <c r="Q110361" s="63"/>
    </row>
    <row r="110362" spans="16:17">
      <c r="P110362" s="63"/>
      <c r="Q110362" s="63"/>
    </row>
    <row r="110363" spans="16:17">
      <c r="P110363" s="63"/>
      <c r="Q110363" s="63"/>
    </row>
    <row r="110364" spans="16:17">
      <c r="P110364" s="63"/>
      <c r="Q110364" s="63"/>
    </row>
    <row r="110365" spans="16:17">
      <c r="P110365" s="63"/>
      <c r="Q110365" s="63"/>
    </row>
    <row r="110366" spans="16:17">
      <c r="P110366" s="63"/>
      <c r="Q110366" s="63"/>
    </row>
    <row r="110367" spans="16:17">
      <c r="P110367" s="63"/>
      <c r="Q110367" s="63"/>
    </row>
    <row r="110368" spans="16:17">
      <c r="P110368" s="63"/>
      <c r="Q110368" s="63"/>
    </row>
    <row r="110369" spans="16:17">
      <c r="P110369" s="63"/>
      <c r="Q110369" s="63"/>
    </row>
    <row r="110370" spans="16:17">
      <c r="P110370" s="63"/>
      <c r="Q110370" s="63"/>
    </row>
    <row r="110371" spans="16:17">
      <c r="P110371" s="63"/>
      <c r="Q110371" s="63"/>
    </row>
    <row r="110372" spans="16:17">
      <c r="P110372" s="63"/>
      <c r="Q110372" s="63"/>
    </row>
    <row r="110373" spans="16:17">
      <c r="P110373" s="63"/>
      <c r="Q110373" s="63"/>
    </row>
    <row r="110374" spans="16:17">
      <c r="P110374" s="63"/>
      <c r="Q110374" s="63"/>
    </row>
    <row r="110375" spans="16:17">
      <c r="P110375" s="63"/>
      <c r="Q110375" s="63"/>
    </row>
    <row r="110376" spans="16:17">
      <c r="P110376" s="63"/>
      <c r="Q110376" s="63"/>
    </row>
    <row r="110377" spans="16:17">
      <c r="P110377" s="63"/>
      <c r="Q110377" s="63"/>
    </row>
    <row r="110378" spans="16:17">
      <c r="P110378" s="63"/>
      <c r="Q110378" s="63"/>
    </row>
    <row r="110379" spans="16:17">
      <c r="P110379" s="63"/>
      <c r="Q110379" s="63"/>
    </row>
    <row r="110380" spans="16:17">
      <c r="P110380" s="63"/>
      <c r="Q110380" s="63"/>
    </row>
    <row r="110381" spans="16:17">
      <c r="P110381" s="63"/>
      <c r="Q110381" s="63"/>
    </row>
    <row r="110382" spans="16:17">
      <c r="P110382" s="63"/>
      <c r="Q110382" s="63"/>
    </row>
    <row r="110383" spans="16:17">
      <c r="P110383" s="63"/>
      <c r="Q110383" s="63"/>
    </row>
    <row r="110384" spans="16:17">
      <c r="P110384" s="63"/>
      <c r="Q110384" s="63"/>
    </row>
    <row r="110385" spans="16:17">
      <c r="P110385" s="63"/>
      <c r="Q110385" s="63"/>
    </row>
    <row r="110386" spans="16:17">
      <c r="P110386" s="63"/>
      <c r="Q110386" s="63"/>
    </row>
    <row r="110387" spans="16:17">
      <c r="P110387" s="63"/>
      <c r="Q110387" s="63"/>
    </row>
    <row r="110388" spans="16:17">
      <c r="P110388" s="63"/>
      <c r="Q110388" s="63"/>
    </row>
    <row r="110389" spans="16:17">
      <c r="P110389" s="63"/>
      <c r="Q110389" s="63"/>
    </row>
    <row r="110390" spans="16:17">
      <c r="P110390" s="63"/>
      <c r="Q110390" s="63"/>
    </row>
    <row r="110391" spans="16:17">
      <c r="P110391" s="63"/>
      <c r="Q110391" s="63"/>
    </row>
    <row r="110392" spans="16:17">
      <c r="P110392" s="63"/>
      <c r="Q110392" s="63"/>
    </row>
    <row r="110393" spans="16:17">
      <c r="P110393" s="63"/>
      <c r="Q110393" s="63"/>
    </row>
    <row r="110394" spans="16:17">
      <c r="P110394" s="63"/>
      <c r="Q110394" s="63"/>
    </row>
    <row r="110395" spans="16:17">
      <c r="P110395" s="63"/>
      <c r="Q110395" s="63"/>
    </row>
    <row r="110396" spans="16:17">
      <c r="P110396" s="63"/>
      <c r="Q110396" s="63"/>
    </row>
    <row r="110397" spans="16:17">
      <c r="P110397" s="63"/>
      <c r="Q110397" s="63"/>
    </row>
    <row r="110398" spans="16:17">
      <c r="P110398" s="63"/>
      <c r="Q110398" s="63"/>
    </row>
    <row r="110399" spans="16:17">
      <c r="P110399" s="63"/>
      <c r="Q110399" s="63"/>
    </row>
    <row r="110400" spans="16:17">
      <c r="P110400" s="63"/>
      <c r="Q110400" s="63"/>
    </row>
    <row r="110401" spans="16:17">
      <c r="P110401" s="63"/>
      <c r="Q110401" s="63"/>
    </row>
    <row r="110402" spans="16:17">
      <c r="P110402" s="63"/>
      <c r="Q110402" s="63"/>
    </row>
    <row r="110403" spans="16:17">
      <c r="P110403" s="63"/>
      <c r="Q110403" s="63"/>
    </row>
    <row r="110404" spans="16:17">
      <c r="P110404" s="63"/>
      <c r="Q110404" s="63"/>
    </row>
    <row r="110405" spans="16:17">
      <c r="P110405" s="63"/>
      <c r="Q110405" s="63"/>
    </row>
    <row r="110406" spans="16:17">
      <c r="P110406" s="63"/>
      <c r="Q110406" s="63"/>
    </row>
    <row r="110407" spans="16:17">
      <c r="P110407" s="63"/>
      <c r="Q110407" s="63"/>
    </row>
    <row r="110408" spans="16:17">
      <c r="P110408" s="63"/>
      <c r="Q110408" s="63"/>
    </row>
    <row r="110409" spans="16:17">
      <c r="P110409" s="63"/>
      <c r="Q110409" s="63"/>
    </row>
    <row r="110410" spans="16:17">
      <c r="P110410" s="63"/>
      <c r="Q110410" s="63"/>
    </row>
    <row r="110411" spans="16:17">
      <c r="P110411" s="63"/>
      <c r="Q110411" s="63"/>
    </row>
    <row r="110412" spans="16:17">
      <c r="P110412" s="63"/>
      <c r="Q110412" s="63"/>
    </row>
    <row r="110413" spans="16:17">
      <c r="P110413" s="63"/>
      <c r="Q110413" s="63"/>
    </row>
    <row r="110414" spans="16:17">
      <c r="P110414" s="63"/>
      <c r="Q110414" s="63"/>
    </row>
    <row r="110415" spans="16:17">
      <c r="P110415" s="63"/>
      <c r="Q110415" s="63"/>
    </row>
    <row r="110416" spans="16:17">
      <c r="P110416" s="63"/>
      <c r="Q110416" s="63"/>
    </row>
    <row r="110417" spans="16:17">
      <c r="P110417" s="63"/>
      <c r="Q110417" s="63"/>
    </row>
    <row r="110418" spans="16:17">
      <c r="P110418" s="63"/>
      <c r="Q110418" s="63"/>
    </row>
    <row r="110419" spans="16:17">
      <c r="P110419" s="63"/>
      <c r="Q110419" s="63"/>
    </row>
    <row r="110420" spans="16:17">
      <c r="P110420" s="63"/>
      <c r="Q110420" s="63"/>
    </row>
    <row r="110421" spans="16:17">
      <c r="P110421" s="63"/>
      <c r="Q110421" s="63"/>
    </row>
    <row r="110422" spans="16:17">
      <c r="P110422" s="63"/>
      <c r="Q110422" s="63"/>
    </row>
    <row r="110423" spans="16:17">
      <c r="P110423" s="63"/>
      <c r="Q110423" s="63"/>
    </row>
    <row r="110424" spans="16:17">
      <c r="P110424" s="63"/>
      <c r="Q110424" s="63"/>
    </row>
    <row r="110425" spans="16:17">
      <c r="P110425" s="63"/>
      <c r="Q110425" s="63"/>
    </row>
    <row r="110426" spans="16:17">
      <c r="P110426" s="63"/>
      <c r="Q110426" s="63"/>
    </row>
    <row r="110427" spans="16:17">
      <c r="P110427" s="63"/>
      <c r="Q110427" s="63"/>
    </row>
    <row r="110428" spans="16:17">
      <c r="P110428" s="63"/>
      <c r="Q110428" s="63"/>
    </row>
    <row r="110429" spans="16:17">
      <c r="P110429" s="63"/>
      <c r="Q110429" s="63"/>
    </row>
    <row r="110430" spans="16:17">
      <c r="P110430" s="63"/>
      <c r="Q110430" s="63"/>
    </row>
    <row r="110431" spans="16:17">
      <c r="P110431" s="63"/>
      <c r="Q110431" s="63"/>
    </row>
    <row r="110432" spans="16:17">
      <c r="P110432" s="63"/>
      <c r="Q110432" s="63"/>
    </row>
    <row r="110433" spans="16:17">
      <c r="P110433" s="63"/>
      <c r="Q110433" s="63"/>
    </row>
    <row r="110434" spans="16:17">
      <c r="P110434" s="63"/>
      <c r="Q110434" s="63"/>
    </row>
    <row r="110435" spans="16:17">
      <c r="P110435" s="63"/>
      <c r="Q110435" s="63"/>
    </row>
    <row r="110436" spans="16:17">
      <c r="P110436" s="63"/>
      <c r="Q110436" s="63"/>
    </row>
    <row r="110437" spans="16:17">
      <c r="P110437" s="63"/>
      <c r="Q110437" s="63"/>
    </row>
    <row r="110438" spans="16:17">
      <c r="P110438" s="63"/>
      <c r="Q110438" s="63"/>
    </row>
    <row r="110439" spans="16:17">
      <c r="P110439" s="63"/>
      <c r="Q110439" s="63"/>
    </row>
    <row r="110440" spans="16:17">
      <c r="P110440" s="63"/>
      <c r="Q110440" s="63"/>
    </row>
    <row r="110441" spans="16:17">
      <c r="P110441" s="63"/>
      <c r="Q110441" s="63"/>
    </row>
    <row r="110442" spans="16:17">
      <c r="P110442" s="63"/>
      <c r="Q110442" s="63"/>
    </row>
    <row r="110443" spans="16:17">
      <c r="P110443" s="63"/>
      <c r="Q110443" s="63"/>
    </row>
    <row r="110444" spans="16:17">
      <c r="P110444" s="63"/>
      <c r="Q110444" s="63"/>
    </row>
    <row r="110445" spans="16:17">
      <c r="P110445" s="63"/>
      <c r="Q110445" s="63"/>
    </row>
    <row r="110446" spans="16:17">
      <c r="P110446" s="63"/>
      <c r="Q110446" s="63"/>
    </row>
    <row r="110447" spans="16:17">
      <c r="P110447" s="63"/>
      <c r="Q110447" s="63"/>
    </row>
    <row r="110448" spans="16:17">
      <c r="P110448" s="63"/>
      <c r="Q110448" s="63"/>
    </row>
    <row r="110449" spans="16:17">
      <c r="P110449" s="63"/>
      <c r="Q110449" s="63"/>
    </row>
    <row r="110450" spans="16:17">
      <c r="P110450" s="63"/>
      <c r="Q110450" s="63"/>
    </row>
    <row r="110451" spans="16:17">
      <c r="P110451" s="63"/>
      <c r="Q110451" s="63"/>
    </row>
    <row r="110452" spans="16:17">
      <c r="P110452" s="63"/>
      <c r="Q110452" s="63"/>
    </row>
    <row r="110453" spans="16:17">
      <c r="P110453" s="63"/>
      <c r="Q110453" s="63"/>
    </row>
    <row r="110454" spans="16:17">
      <c r="P110454" s="63"/>
      <c r="Q110454" s="63"/>
    </row>
    <row r="110455" spans="16:17">
      <c r="P110455" s="63"/>
      <c r="Q110455" s="63"/>
    </row>
    <row r="110456" spans="16:17">
      <c r="P110456" s="63"/>
      <c r="Q110456" s="63"/>
    </row>
    <row r="110457" spans="16:17">
      <c r="P110457" s="63"/>
      <c r="Q110457" s="63"/>
    </row>
    <row r="110458" spans="16:17">
      <c r="P110458" s="63"/>
      <c r="Q110458" s="63"/>
    </row>
    <row r="110459" spans="16:17">
      <c r="P110459" s="63"/>
      <c r="Q110459" s="63"/>
    </row>
    <row r="110460" spans="16:17">
      <c r="P110460" s="63"/>
      <c r="Q110460" s="63"/>
    </row>
    <row r="110461" spans="16:17">
      <c r="P110461" s="63"/>
      <c r="Q110461" s="63"/>
    </row>
    <row r="110462" spans="16:17">
      <c r="P110462" s="63"/>
      <c r="Q110462" s="63"/>
    </row>
    <row r="110463" spans="16:17">
      <c r="P110463" s="63"/>
      <c r="Q110463" s="63"/>
    </row>
    <row r="110464" spans="16:17">
      <c r="P110464" s="63"/>
      <c r="Q110464" s="63"/>
    </row>
    <row r="110465" spans="16:17">
      <c r="P110465" s="63"/>
      <c r="Q110465" s="63"/>
    </row>
    <row r="110466" spans="16:17">
      <c r="P110466" s="63"/>
      <c r="Q110466" s="63"/>
    </row>
    <row r="110467" spans="16:17">
      <c r="P110467" s="63"/>
      <c r="Q110467" s="63"/>
    </row>
    <row r="110468" spans="16:17">
      <c r="P110468" s="63"/>
      <c r="Q110468" s="63"/>
    </row>
    <row r="110469" spans="16:17">
      <c r="P110469" s="63"/>
      <c r="Q110469" s="63"/>
    </row>
    <row r="110470" spans="16:17">
      <c r="P110470" s="63"/>
      <c r="Q110470" s="63"/>
    </row>
    <row r="110471" spans="16:17">
      <c r="P110471" s="63"/>
      <c r="Q110471" s="63"/>
    </row>
    <row r="110472" spans="16:17">
      <c r="P110472" s="63"/>
      <c r="Q110472" s="63"/>
    </row>
    <row r="110473" spans="16:17">
      <c r="P110473" s="63"/>
      <c r="Q110473" s="63"/>
    </row>
    <row r="110474" spans="16:17">
      <c r="P110474" s="63"/>
      <c r="Q110474" s="63"/>
    </row>
    <row r="110475" spans="16:17">
      <c r="P110475" s="63"/>
      <c r="Q110475" s="63"/>
    </row>
    <row r="110476" spans="16:17">
      <c r="P110476" s="63"/>
      <c r="Q110476" s="63"/>
    </row>
    <row r="110477" spans="16:17">
      <c r="P110477" s="63"/>
      <c r="Q110477" s="63"/>
    </row>
    <row r="110478" spans="16:17">
      <c r="P110478" s="63"/>
      <c r="Q110478" s="63"/>
    </row>
    <row r="110479" spans="16:17">
      <c r="P110479" s="63"/>
      <c r="Q110479" s="63"/>
    </row>
    <row r="110480" spans="16:17">
      <c r="P110480" s="63"/>
      <c r="Q110480" s="63"/>
    </row>
    <row r="110481" spans="16:17">
      <c r="P110481" s="63"/>
      <c r="Q110481" s="63"/>
    </row>
    <row r="110482" spans="16:17">
      <c r="P110482" s="63"/>
      <c r="Q110482" s="63"/>
    </row>
    <row r="110483" spans="16:17">
      <c r="P110483" s="63"/>
      <c r="Q110483" s="63"/>
    </row>
    <row r="110484" spans="16:17">
      <c r="P110484" s="63"/>
      <c r="Q110484" s="63"/>
    </row>
    <row r="110485" spans="16:17">
      <c r="P110485" s="63"/>
      <c r="Q110485" s="63"/>
    </row>
    <row r="110486" spans="16:17">
      <c r="P110486" s="63"/>
      <c r="Q110486" s="63"/>
    </row>
    <row r="110487" spans="16:17">
      <c r="P110487" s="63"/>
      <c r="Q110487" s="63"/>
    </row>
    <row r="110488" spans="16:17">
      <c r="P110488" s="63"/>
      <c r="Q110488" s="63"/>
    </row>
    <row r="110489" spans="16:17">
      <c r="P110489" s="63"/>
      <c r="Q110489" s="63"/>
    </row>
    <row r="110490" spans="16:17">
      <c r="P110490" s="63"/>
      <c r="Q110490" s="63"/>
    </row>
    <row r="110491" spans="16:17">
      <c r="P110491" s="63"/>
      <c r="Q110491" s="63"/>
    </row>
    <row r="110492" spans="16:17">
      <c r="P110492" s="63"/>
      <c r="Q110492" s="63"/>
    </row>
    <row r="110493" spans="16:17">
      <c r="P110493" s="63"/>
      <c r="Q110493" s="63"/>
    </row>
    <row r="110494" spans="16:17">
      <c r="P110494" s="63"/>
      <c r="Q110494" s="63"/>
    </row>
    <row r="110495" spans="16:17">
      <c r="P110495" s="63"/>
      <c r="Q110495" s="63"/>
    </row>
    <row r="110496" spans="16:17">
      <c r="P110496" s="63"/>
      <c r="Q110496" s="63"/>
    </row>
    <row r="110497" spans="16:17">
      <c r="P110497" s="63"/>
      <c r="Q110497" s="63"/>
    </row>
    <row r="110498" spans="16:17">
      <c r="P110498" s="63"/>
      <c r="Q110498" s="63"/>
    </row>
    <row r="110499" spans="16:17">
      <c r="P110499" s="63"/>
      <c r="Q110499" s="63"/>
    </row>
    <row r="110500" spans="16:17">
      <c r="P110500" s="63"/>
      <c r="Q110500" s="63"/>
    </row>
    <row r="110501" spans="16:17">
      <c r="P110501" s="63"/>
      <c r="Q110501" s="63"/>
    </row>
    <row r="110502" spans="16:17">
      <c r="P110502" s="63"/>
      <c r="Q110502" s="63"/>
    </row>
    <row r="110503" spans="16:17">
      <c r="P110503" s="63"/>
      <c r="Q110503" s="63"/>
    </row>
    <row r="110504" spans="16:17">
      <c r="P110504" s="63"/>
      <c r="Q110504" s="63"/>
    </row>
    <row r="110505" spans="16:17">
      <c r="P110505" s="63"/>
      <c r="Q110505" s="63"/>
    </row>
    <row r="110506" spans="16:17">
      <c r="P110506" s="63"/>
      <c r="Q110506" s="63"/>
    </row>
    <row r="110507" spans="16:17">
      <c r="P110507" s="63"/>
      <c r="Q110507" s="63"/>
    </row>
    <row r="110508" spans="16:17">
      <c r="P110508" s="63"/>
      <c r="Q110508" s="63"/>
    </row>
    <row r="110509" spans="16:17">
      <c r="P110509" s="63"/>
      <c r="Q110509" s="63"/>
    </row>
    <row r="110510" spans="16:17">
      <c r="P110510" s="63"/>
      <c r="Q110510" s="63"/>
    </row>
    <row r="110511" spans="16:17">
      <c r="P110511" s="63"/>
      <c r="Q110511" s="63"/>
    </row>
    <row r="110512" spans="16:17">
      <c r="P110512" s="63"/>
      <c r="Q110512" s="63"/>
    </row>
    <row r="110513" spans="16:17">
      <c r="P110513" s="63"/>
      <c r="Q110513" s="63"/>
    </row>
    <row r="110514" spans="16:17">
      <c r="P110514" s="63"/>
      <c r="Q110514" s="63"/>
    </row>
    <row r="110515" spans="16:17">
      <c r="P110515" s="63"/>
      <c r="Q110515" s="63"/>
    </row>
    <row r="110516" spans="16:17">
      <c r="P110516" s="63"/>
      <c r="Q110516" s="63"/>
    </row>
    <row r="110517" spans="16:17">
      <c r="P110517" s="63"/>
      <c r="Q110517" s="63"/>
    </row>
    <row r="110518" spans="16:17">
      <c r="P110518" s="63"/>
      <c r="Q110518" s="63"/>
    </row>
    <row r="110519" spans="16:17">
      <c r="P110519" s="63"/>
      <c r="Q110519" s="63"/>
    </row>
    <row r="110520" spans="16:17">
      <c r="P110520" s="63"/>
      <c r="Q110520" s="63"/>
    </row>
    <row r="110521" spans="16:17">
      <c r="P110521" s="63"/>
      <c r="Q110521" s="63"/>
    </row>
    <row r="110522" spans="16:17">
      <c r="P110522" s="63"/>
      <c r="Q110522" s="63"/>
    </row>
    <row r="110523" spans="16:17">
      <c r="P110523" s="63"/>
      <c r="Q110523" s="63"/>
    </row>
    <row r="110524" spans="16:17">
      <c r="P110524" s="63"/>
      <c r="Q110524" s="63"/>
    </row>
    <row r="110525" spans="16:17">
      <c r="P110525" s="63"/>
      <c r="Q110525" s="63"/>
    </row>
    <row r="110526" spans="16:17">
      <c r="P110526" s="63"/>
      <c r="Q110526" s="63"/>
    </row>
    <row r="110527" spans="16:17">
      <c r="P110527" s="63"/>
      <c r="Q110527" s="63"/>
    </row>
    <row r="110528" spans="16:17">
      <c r="P110528" s="63"/>
      <c r="Q110528" s="63"/>
    </row>
    <row r="110529" spans="16:17">
      <c r="P110529" s="63"/>
      <c r="Q110529" s="63"/>
    </row>
    <row r="110530" spans="16:17">
      <c r="P110530" s="63"/>
      <c r="Q110530" s="63"/>
    </row>
    <row r="110531" spans="16:17">
      <c r="P110531" s="63"/>
      <c r="Q110531" s="63"/>
    </row>
    <row r="110532" spans="16:17">
      <c r="P110532" s="63"/>
      <c r="Q110532" s="63"/>
    </row>
    <row r="110533" spans="16:17">
      <c r="P110533" s="63"/>
      <c r="Q110533" s="63"/>
    </row>
    <row r="110534" spans="16:17">
      <c r="P110534" s="63"/>
      <c r="Q110534" s="63"/>
    </row>
    <row r="110535" spans="16:17">
      <c r="P110535" s="63"/>
      <c r="Q110535" s="63"/>
    </row>
    <row r="110536" spans="16:17">
      <c r="P110536" s="63"/>
      <c r="Q110536" s="63"/>
    </row>
    <row r="110537" spans="16:17">
      <c r="P110537" s="63"/>
      <c r="Q110537" s="63"/>
    </row>
    <row r="110538" spans="16:17">
      <c r="P110538" s="63"/>
      <c r="Q110538" s="63"/>
    </row>
    <row r="110539" spans="16:17">
      <c r="P110539" s="63"/>
      <c r="Q110539" s="63"/>
    </row>
    <row r="110540" spans="16:17">
      <c r="P110540" s="63"/>
      <c r="Q110540" s="63"/>
    </row>
    <row r="110541" spans="16:17">
      <c r="P110541" s="63"/>
      <c r="Q110541" s="63"/>
    </row>
    <row r="110542" spans="16:17">
      <c r="P110542" s="63"/>
      <c r="Q110542" s="63"/>
    </row>
    <row r="110543" spans="16:17">
      <c r="P110543" s="63"/>
      <c r="Q110543" s="63"/>
    </row>
    <row r="110544" spans="16:17">
      <c r="P110544" s="63"/>
      <c r="Q110544" s="63"/>
    </row>
    <row r="110545" spans="16:17">
      <c r="P110545" s="63"/>
      <c r="Q110545" s="63"/>
    </row>
    <row r="110546" spans="16:17">
      <c r="P110546" s="63"/>
      <c r="Q110546" s="63"/>
    </row>
    <row r="110547" spans="16:17">
      <c r="P110547" s="63"/>
      <c r="Q110547" s="63"/>
    </row>
    <row r="110548" spans="16:17">
      <c r="P110548" s="63"/>
      <c r="Q110548" s="63"/>
    </row>
    <row r="110549" spans="16:17">
      <c r="P110549" s="63"/>
      <c r="Q110549" s="63"/>
    </row>
    <row r="110550" spans="16:17">
      <c r="P110550" s="63"/>
      <c r="Q110550" s="63"/>
    </row>
    <row r="110551" spans="16:17">
      <c r="P110551" s="63"/>
      <c r="Q110551" s="63"/>
    </row>
    <row r="110552" spans="16:17">
      <c r="P110552" s="63"/>
      <c r="Q110552" s="63"/>
    </row>
    <row r="110553" spans="16:17">
      <c r="P110553" s="63"/>
      <c r="Q110553" s="63"/>
    </row>
    <row r="110554" spans="16:17">
      <c r="P110554" s="63"/>
      <c r="Q110554" s="63"/>
    </row>
    <row r="110555" spans="16:17">
      <c r="P110555" s="63"/>
      <c r="Q110555" s="63"/>
    </row>
    <row r="110556" spans="16:17">
      <c r="P110556" s="63"/>
      <c r="Q110556" s="63"/>
    </row>
    <row r="110557" spans="16:17">
      <c r="P110557" s="63"/>
      <c r="Q110557" s="63"/>
    </row>
    <row r="110558" spans="16:17">
      <c r="P110558" s="63"/>
      <c r="Q110558" s="63"/>
    </row>
    <row r="110559" spans="16:17">
      <c r="P110559" s="63"/>
      <c r="Q110559" s="63"/>
    </row>
    <row r="110560" spans="16:17">
      <c r="P110560" s="63"/>
      <c r="Q110560" s="63"/>
    </row>
    <row r="110561" spans="16:17">
      <c r="P110561" s="63"/>
      <c r="Q110561" s="63"/>
    </row>
    <row r="110562" spans="16:17">
      <c r="P110562" s="63"/>
      <c r="Q110562" s="63"/>
    </row>
    <row r="110563" spans="16:17">
      <c r="P110563" s="63"/>
      <c r="Q110563" s="63"/>
    </row>
    <row r="110564" spans="16:17">
      <c r="P110564" s="63"/>
      <c r="Q110564" s="63"/>
    </row>
    <row r="110565" spans="16:17">
      <c r="P110565" s="63"/>
      <c r="Q110565" s="63"/>
    </row>
    <row r="110566" spans="16:17">
      <c r="P110566" s="63"/>
      <c r="Q110566" s="63"/>
    </row>
    <row r="110567" spans="16:17">
      <c r="P110567" s="63"/>
      <c r="Q110567" s="63"/>
    </row>
    <row r="110568" spans="16:17">
      <c r="P110568" s="63"/>
      <c r="Q110568" s="63"/>
    </row>
    <row r="110569" spans="16:17">
      <c r="P110569" s="63"/>
      <c r="Q110569" s="63"/>
    </row>
    <row r="110570" spans="16:17">
      <c r="P110570" s="63"/>
      <c r="Q110570" s="63"/>
    </row>
    <row r="110571" spans="16:17">
      <c r="P110571" s="63"/>
      <c r="Q110571" s="63"/>
    </row>
    <row r="110572" spans="16:17">
      <c r="P110572" s="63"/>
      <c r="Q110572" s="63"/>
    </row>
    <row r="110573" spans="16:17">
      <c r="P110573" s="63"/>
      <c r="Q110573" s="63"/>
    </row>
    <row r="110574" spans="16:17">
      <c r="P110574" s="63"/>
      <c r="Q110574" s="63"/>
    </row>
    <row r="110575" spans="16:17">
      <c r="P110575" s="63"/>
      <c r="Q110575" s="63"/>
    </row>
    <row r="110576" spans="16:17">
      <c r="P110576" s="63"/>
      <c r="Q110576" s="63"/>
    </row>
    <row r="110577" spans="16:17">
      <c r="P110577" s="63"/>
      <c r="Q110577" s="63"/>
    </row>
    <row r="110578" spans="16:17">
      <c r="P110578" s="63"/>
      <c r="Q110578" s="63"/>
    </row>
    <row r="110579" spans="16:17">
      <c r="P110579" s="63"/>
      <c r="Q110579" s="63"/>
    </row>
    <row r="110580" spans="16:17">
      <c r="P110580" s="63"/>
      <c r="Q110580" s="63"/>
    </row>
    <row r="110581" spans="16:17">
      <c r="P110581" s="63"/>
      <c r="Q110581" s="63"/>
    </row>
    <row r="110582" spans="16:17">
      <c r="P110582" s="63"/>
      <c r="Q110582" s="63"/>
    </row>
    <row r="110583" spans="16:17">
      <c r="P110583" s="63"/>
      <c r="Q110583" s="63"/>
    </row>
    <row r="110584" spans="16:17">
      <c r="P110584" s="63"/>
      <c r="Q110584" s="63"/>
    </row>
    <row r="110585" spans="16:17">
      <c r="P110585" s="63"/>
      <c r="Q110585" s="63"/>
    </row>
    <row r="110586" spans="16:17">
      <c r="P110586" s="63"/>
      <c r="Q110586" s="63"/>
    </row>
    <row r="110587" spans="16:17">
      <c r="P110587" s="63"/>
      <c r="Q110587" s="63"/>
    </row>
    <row r="110588" spans="16:17">
      <c r="P110588" s="63"/>
      <c r="Q110588" s="63"/>
    </row>
    <row r="110589" spans="16:17">
      <c r="P110589" s="63"/>
      <c r="Q110589" s="63"/>
    </row>
    <row r="110590" spans="16:17">
      <c r="P110590" s="63"/>
      <c r="Q110590" s="63"/>
    </row>
    <row r="110591" spans="16:17">
      <c r="P110591" s="63"/>
      <c r="Q110591" s="63"/>
    </row>
    <row r="110592" spans="16:17">
      <c r="P110592" s="63"/>
      <c r="Q110592" s="63"/>
    </row>
    <row r="110593" spans="16:17">
      <c r="P110593" s="63"/>
      <c r="Q110593" s="63"/>
    </row>
    <row r="110594" spans="16:17">
      <c r="P110594" s="63"/>
      <c r="Q110594" s="63"/>
    </row>
    <row r="110595" spans="16:17">
      <c r="P110595" s="63"/>
      <c r="Q110595" s="63"/>
    </row>
    <row r="110596" spans="16:17">
      <c r="P110596" s="63"/>
      <c r="Q110596" s="63"/>
    </row>
    <row r="110597" spans="16:17">
      <c r="P110597" s="63"/>
      <c r="Q110597" s="63"/>
    </row>
    <row r="110598" spans="16:17">
      <c r="P110598" s="63"/>
      <c r="Q110598" s="63"/>
    </row>
    <row r="110599" spans="16:17">
      <c r="P110599" s="63"/>
      <c r="Q110599" s="63"/>
    </row>
    <row r="110600" spans="16:17">
      <c r="P110600" s="63"/>
      <c r="Q110600" s="63"/>
    </row>
    <row r="110601" spans="16:17">
      <c r="P110601" s="63"/>
      <c r="Q110601" s="63"/>
    </row>
    <row r="110602" spans="16:17">
      <c r="P110602" s="63"/>
      <c r="Q110602" s="63"/>
    </row>
    <row r="110603" spans="16:17">
      <c r="P110603" s="63"/>
      <c r="Q110603" s="63"/>
    </row>
    <row r="110604" spans="16:17">
      <c r="P110604" s="63"/>
      <c r="Q110604" s="63"/>
    </row>
    <row r="110605" spans="16:17">
      <c r="P110605" s="63"/>
      <c r="Q110605" s="63"/>
    </row>
    <row r="110606" spans="16:17">
      <c r="P110606" s="63"/>
      <c r="Q110606" s="63"/>
    </row>
    <row r="110607" spans="16:17">
      <c r="P110607" s="63"/>
      <c r="Q110607" s="63"/>
    </row>
    <row r="110608" spans="16:17">
      <c r="P110608" s="63"/>
      <c r="Q110608" s="63"/>
    </row>
    <row r="110609" spans="16:17">
      <c r="P110609" s="63"/>
      <c r="Q110609" s="63"/>
    </row>
    <row r="110610" spans="16:17">
      <c r="P110610" s="63"/>
      <c r="Q110610" s="63"/>
    </row>
    <row r="110611" spans="16:17">
      <c r="P110611" s="63"/>
      <c r="Q110611" s="63"/>
    </row>
    <row r="110612" spans="16:17">
      <c r="P110612" s="63"/>
      <c r="Q110612" s="63"/>
    </row>
    <row r="110613" spans="16:17">
      <c r="P110613" s="63"/>
      <c r="Q110613" s="63"/>
    </row>
    <row r="110614" spans="16:17">
      <c r="P110614" s="63"/>
      <c r="Q110614" s="63"/>
    </row>
    <row r="110615" spans="16:17">
      <c r="P110615" s="63"/>
      <c r="Q110615" s="63"/>
    </row>
    <row r="110616" spans="16:17">
      <c r="P110616" s="63"/>
      <c r="Q110616" s="63"/>
    </row>
    <row r="110617" spans="16:17">
      <c r="P110617" s="63"/>
      <c r="Q110617" s="63"/>
    </row>
    <row r="110618" spans="16:17">
      <c r="P110618" s="63"/>
      <c r="Q110618" s="63"/>
    </row>
    <row r="110619" spans="16:17">
      <c r="P110619" s="63"/>
      <c r="Q110619" s="63"/>
    </row>
    <row r="110620" spans="16:17">
      <c r="P110620" s="63"/>
      <c r="Q110620" s="63"/>
    </row>
    <row r="110621" spans="16:17">
      <c r="P110621" s="63"/>
      <c r="Q110621" s="63"/>
    </row>
    <row r="110622" spans="16:17">
      <c r="P110622" s="63"/>
      <c r="Q110622" s="63"/>
    </row>
    <row r="110623" spans="16:17">
      <c r="P110623" s="63"/>
      <c r="Q110623" s="63"/>
    </row>
    <row r="110624" spans="16:17">
      <c r="P110624" s="63"/>
      <c r="Q110624" s="63"/>
    </row>
    <row r="110625" spans="16:17">
      <c r="P110625" s="63"/>
      <c r="Q110625" s="63"/>
    </row>
    <row r="110626" spans="16:17">
      <c r="P110626" s="63"/>
      <c r="Q110626" s="63"/>
    </row>
    <row r="110627" spans="16:17">
      <c r="P110627" s="63"/>
      <c r="Q110627" s="63"/>
    </row>
    <row r="110628" spans="16:17">
      <c r="P110628" s="63"/>
      <c r="Q110628" s="63"/>
    </row>
    <row r="110629" spans="16:17">
      <c r="P110629" s="63"/>
      <c r="Q110629" s="63"/>
    </row>
    <row r="110630" spans="16:17">
      <c r="P110630" s="63"/>
      <c r="Q110630" s="63"/>
    </row>
    <row r="110631" spans="16:17">
      <c r="P110631" s="63"/>
      <c r="Q110631" s="63"/>
    </row>
    <row r="110632" spans="16:17">
      <c r="P110632" s="63"/>
      <c r="Q110632" s="63"/>
    </row>
    <row r="110633" spans="16:17">
      <c r="P110633" s="63"/>
      <c r="Q110633" s="63"/>
    </row>
    <row r="110634" spans="16:17">
      <c r="P110634" s="63"/>
      <c r="Q110634" s="63"/>
    </row>
    <row r="110635" spans="16:17">
      <c r="P110635" s="63"/>
      <c r="Q110635" s="63"/>
    </row>
    <row r="110636" spans="16:17">
      <c r="P110636" s="63"/>
      <c r="Q110636" s="63"/>
    </row>
    <row r="110637" spans="16:17">
      <c r="P110637" s="63"/>
      <c r="Q110637" s="63"/>
    </row>
    <row r="110638" spans="16:17">
      <c r="P110638" s="63"/>
      <c r="Q110638" s="63"/>
    </row>
    <row r="110639" spans="16:17">
      <c r="P110639" s="63"/>
      <c r="Q110639" s="63"/>
    </row>
    <row r="110640" spans="16:17">
      <c r="P110640" s="63"/>
      <c r="Q110640" s="63"/>
    </row>
    <row r="110641" spans="16:17">
      <c r="P110641" s="63"/>
      <c r="Q110641" s="63"/>
    </row>
    <row r="110642" spans="16:17">
      <c r="P110642" s="63"/>
      <c r="Q110642" s="63"/>
    </row>
    <row r="110643" spans="16:17">
      <c r="P110643" s="63"/>
      <c r="Q110643" s="63"/>
    </row>
    <row r="110644" spans="16:17">
      <c r="P110644" s="63"/>
      <c r="Q110644" s="63"/>
    </row>
    <row r="110645" spans="16:17">
      <c r="P110645" s="63"/>
      <c r="Q110645" s="63"/>
    </row>
    <row r="110646" spans="16:17">
      <c r="P110646" s="63"/>
      <c r="Q110646" s="63"/>
    </row>
    <row r="110647" spans="16:17">
      <c r="P110647" s="63"/>
      <c r="Q110647" s="63"/>
    </row>
    <row r="110648" spans="16:17">
      <c r="P110648" s="63"/>
      <c r="Q110648" s="63"/>
    </row>
    <row r="110649" spans="16:17">
      <c r="P110649" s="63"/>
      <c r="Q110649" s="63"/>
    </row>
    <row r="110650" spans="16:17">
      <c r="P110650" s="63"/>
      <c r="Q110650" s="63"/>
    </row>
    <row r="110651" spans="16:17">
      <c r="P110651" s="63"/>
      <c r="Q110651" s="63"/>
    </row>
    <row r="110652" spans="16:17">
      <c r="P110652" s="63"/>
      <c r="Q110652" s="63"/>
    </row>
    <row r="110653" spans="16:17">
      <c r="P110653" s="63"/>
      <c r="Q110653" s="63"/>
    </row>
    <row r="110654" spans="16:17">
      <c r="P110654" s="63"/>
      <c r="Q110654" s="63"/>
    </row>
    <row r="110655" spans="16:17">
      <c r="P110655" s="63"/>
      <c r="Q110655" s="63"/>
    </row>
    <row r="110656" spans="16:17">
      <c r="P110656" s="63"/>
      <c r="Q110656" s="63"/>
    </row>
    <row r="110657" spans="16:17">
      <c r="P110657" s="63"/>
      <c r="Q110657" s="63"/>
    </row>
    <row r="110658" spans="16:17">
      <c r="P110658" s="63"/>
      <c r="Q110658" s="63"/>
    </row>
    <row r="110659" spans="16:17">
      <c r="P110659" s="63"/>
      <c r="Q110659" s="63"/>
    </row>
    <row r="110660" spans="16:17">
      <c r="P110660" s="63"/>
      <c r="Q110660" s="63"/>
    </row>
    <row r="110661" spans="16:17">
      <c r="P110661" s="63"/>
      <c r="Q110661" s="63"/>
    </row>
    <row r="110662" spans="16:17">
      <c r="P110662" s="63"/>
      <c r="Q110662" s="63"/>
    </row>
    <row r="110663" spans="16:17">
      <c r="P110663" s="63"/>
      <c r="Q110663" s="63"/>
    </row>
    <row r="110664" spans="16:17">
      <c r="P110664" s="63"/>
      <c r="Q110664" s="63"/>
    </row>
    <row r="110665" spans="16:17">
      <c r="P110665" s="63"/>
      <c r="Q110665" s="63"/>
    </row>
    <row r="110666" spans="16:17">
      <c r="P110666" s="63"/>
      <c r="Q110666" s="63"/>
    </row>
    <row r="110667" spans="16:17">
      <c r="P110667" s="63"/>
      <c r="Q110667" s="63"/>
    </row>
    <row r="110668" spans="16:17">
      <c r="P110668" s="63"/>
      <c r="Q110668" s="63"/>
    </row>
    <row r="110669" spans="16:17">
      <c r="P110669" s="63"/>
      <c r="Q110669" s="63"/>
    </row>
    <row r="110670" spans="16:17">
      <c r="P110670" s="63"/>
      <c r="Q110670" s="63"/>
    </row>
    <row r="110671" spans="16:17">
      <c r="P110671" s="63"/>
      <c r="Q110671" s="63"/>
    </row>
    <row r="110672" spans="16:17">
      <c r="P110672" s="63"/>
      <c r="Q110672" s="63"/>
    </row>
    <row r="110673" spans="16:17">
      <c r="P110673" s="63"/>
      <c r="Q110673" s="63"/>
    </row>
    <row r="110674" spans="16:17">
      <c r="P110674" s="63"/>
      <c r="Q110674" s="63"/>
    </row>
    <row r="110675" spans="16:17">
      <c r="P110675" s="63"/>
      <c r="Q110675" s="63"/>
    </row>
    <row r="110676" spans="16:17">
      <c r="P110676" s="63"/>
      <c r="Q110676" s="63"/>
    </row>
    <row r="110677" spans="16:17">
      <c r="P110677" s="63"/>
      <c r="Q110677" s="63"/>
    </row>
    <row r="110678" spans="16:17">
      <c r="P110678" s="63"/>
      <c r="Q110678" s="63"/>
    </row>
    <row r="110679" spans="16:17">
      <c r="P110679" s="63"/>
      <c r="Q110679" s="63"/>
    </row>
    <row r="110680" spans="16:17">
      <c r="P110680" s="63"/>
      <c r="Q110680" s="63"/>
    </row>
    <row r="110681" spans="16:17">
      <c r="P110681" s="63"/>
      <c r="Q110681" s="63"/>
    </row>
    <row r="110682" spans="16:17">
      <c r="P110682" s="63"/>
      <c r="Q110682" s="63"/>
    </row>
    <row r="110683" spans="16:17">
      <c r="P110683" s="63"/>
      <c r="Q110683" s="63"/>
    </row>
    <row r="110684" spans="16:17">
      <c r="P110684" s="63"/>
      <c r="Q110684" s="63"/>
    </row>
    <row r="110685" spans="16:17">
      <c r="P110685" s="63"/>
      <c r="Q110685" s="63"/>
    </row>
    <row r="110686" spans="16:17">
      <c r="P110686" s="63"/>
      <c r="Q110686" s="63"/>
    </row>
    <row r="110687" spans="16:17">
      <c r="P110687" s="63"/>
      <c r="Q110687" s="63"/>
    </row>
    <row r="110688" spans="16:17">
      <c r="P110688" s="63"/>
      <c r="Q110688" s="63"/>
    </row>
    <row r="110689" spans="16:17">
      <c r="P110689" s="63"/>
      <c r="Q110689" s="63"/>
    </row>
    <row r="110690" spans="16:17">
      <c r="P110690" s="63"/>
      <c r="Q110690" s="63"/>
    </row>
    <row r="110691" spans="16:17">
      <c r="P110691" s="63"/>
      <c r="Q110691" s="63"/>
    </row>
    <row r="110692" spans="16:17">
      <c r="P110692" s="63"/>
      <c r="Q110692" s="63"/>
    </row>
    <row r="110693" spans="16:17">
      <c r="P110693" s="63"/>
      <c r="Q110693" s="63"/>
    </row>
    <row r="110694" spans="16:17">
      <c r="P110694" s="63"/>
      <c r="Q110694" s="63"/>
    </row>
    <row r="110695" spans="16:17">
      <c r="P110695" s="63"/>
      <c r="Q110695" s="63"/>
    </row>
    <row r="110696" spans="16:17">
      <c r="P110696" s="63"/>
      <c r="Q110696" s="63"/>
    </row>
    <row r="110697" spans="16:17">
      <c r="P110697" s="63"/>
      <c r="Q110697" s="63"/>
    </row>
    <row r="110698" spans="16:17">
      <c r="P110698" s="63"/>
      <c r="Q110698" s="63"/>
    </row>
    <row r="110699" spans="16:17">
      <c r="P110699" s="63"/>
      <c r="Q110699" s="63"/>
    </row>
    <row r="110700" spans="16:17">
      <c r="P110700" s="63"/>
      <c r="Q110700" s="63"/>
    </row>
    <row r="110701" spans="16:17">
      <c r="P110701" s="63"/>
      <c r="Q110701" s="63"/>
    </row>
    <row r="110702" spans="16:17">
      <c r="P110702" s="63"/>
      <c r="Q110702" s="63"/>
    </row>
    <row r="110703" spans="16:17">
      <c r="P110703" s="63"/>
      <c r="Q110703" s="63"/>
    </row>
    <row r="110704" spans="16:17">
      <c r="P110704" s="63"/>
      <c r="Q110704" s="63"/>
    </row>
    <row r="110705" spans="16:17">
      <c r="P110705" s="63"/>
      <c r="Q110705" s="63"/>
    </row>
    <row r="110706" spans="16:17">
      <c r="P110706" s="63"/>
      <c r="Q110706" s="63"/>
    </row>
    <row r="110707" spans="16:17">
      <c r="P110707" s="63"/>
      <c r="Q110707" s="63"/>
    </row>
    <row r="110708" spans="16:17">
      <c r="P110708" s="63"/>
      <c r="Q110708" s="63"/>
    </row>
    <row r="110709" spans="16:17">
      <c r="P110709" s="63"/>
      <c r="Q110709" s="63"/>
    </row>
    <row r="110710" spans="16:17">
      <c r="P110710" s="63"/>
      <c r="Q110710" s="63"/>
    </row>
    <row r="110711" spans="16:17">
      <c r="P110711" s="63"/>
      <c r="Q110711" s="63"/>
    </row>
    <row r="110712" spans="16:17">
      <c r="P110712" s="63"/>
      <c r="Q110712" s="63"/>
    </row>
    <row r="110713" spans="16:17">
      <c r="P110713" s="63"/>
      <c r="Q110713" s="63"/>
    </row>
    <row r="110714" spans="16:17">
      <c r="P110714" s="63"/>
      <c r="Q110714" s="63"/>
    </row>
    <row r="110715" spans="16:17">
      <c r="P110715" s="63"/>
      <c r="Q110715" s="63"/>
    </row>
    <row r="110716" spans="16:17">
      <c r="P110716" s="63"/>
      <c r="Q110716" s="63"/>
    </row>
    <row r="110717" spans="16:17">
      <c r="P110717" s="63"/>
      <c r="Q110717" s="63"/>
    </row>
    <row r="110718" spans="16:17">
      <c r="P110718" s="63"/>
      <c r="Q110718" s="63"/>
    </row>
    <row r="110719" spans="16:17">
      <c r="P110719" s="63"/>
      <c r="Q110719" s="63"/>
    </row>
    <row r="110720" spans="16:17">
      <c r="P110720" s="63"/>
      <c r="Q110720" s="63"/>
    </row>
    <row r="110721" spans="16:17">
      <c r="P110721" s="63"/>
      <c r="Q110721" s="63"/>
    </row>
    <row r="110722" spans="16:17">
      <c r="P110722" s="63"/>
      <c r="Q110722" s="63"/>
    </row>
    <row r="110723" spans="16:17">
      <c r="P110723" s="63"/>
      <c r="Q110723" s="63"/>
    </row>
    <row r="110724" spans="16:17">
      <c r="P110724" s="63"/>
      <c r="Q110724" s="63"/>
    </row>
    <row r="110725" spans="16:17">
      <c r="P110725" s="63"/>
      <c r="Q110725" s="63"/>
    </row>
    <row r="110726" spans="16:17">
      <c r="P110726" s="63"/>
      <c r="Q110726" s="63"/>
    </row>
    <row r="110727" spans="16:17">
      <c r="P110727" s="63"/>
      <c r="Q110727" s="63"/>
    </row>
    <row r="110728" spans="16:17">
      <c r="P110728" s="63"/>
      <c r="Q110728" s="63"/>
    </row>
    <row r="110729" spans="16:17">
      <c r="P110729" s="63"/>
      <c r="Q110729" s="63"/>
    </row>
    <row r="110730" spans="16:17">
      <c r="P110730" s="63"/>
      <c r="Q110730" s="63"/>
    </row>
    <row r="110731" spans="16:17">
      <c r="P110731" s="63"/>
      <c r="Q110731" s="63"/>
    </row>
    <row r="110732" spans="16:17">
      <c r="P110732" s="63"/>
      <c r="Q110732" s="63"/>
    </row>
    <row r="110733" spans="16:17">
      <c r="P110733" s="63"/>
      <c r="Q110733" s="63"/>
    </row>
    <row r="110734" spans="16:17">
      <c r="P110734" s="63"/>
      <c r="Q110734" s="63"/>
    </row>
    <row r="110735" spans="16:17">
      <c r="P110735" s="63"/>
      <c r="Q110735" s="63"/>
    </row>
    <row r="110736" spans="16:17">
      <c r="P110736" s="63"/>
      <c r="Q110736" s="63"/>
    </row>
    <row r="110737" spans="16:17">
      <c r="P110737" s="63"/>
      <c r="Q110737" s="63"/>
    </row>
    <row r="110738" spans="16:17">
      <c r="P110738" s="63"/>
      <c r="Q110738" s="63"/>
    </row>
    <row r="110739" spans="16:17">
      <c r="P110739" s="63"/>
      <c r="Q110739" s="63"/>
    </row>
    <row r="110740" spans="16:17">
      <c r="P110740" s="63"/>
      <c r="Q110740" s="63"/>
    </row>
    <row r="110741" spans="16:17">
      <c r="P110741" s="63"/>
      <c r="Q110741" s="63"/>
    </row>
    <row r="110742" spans="16:17">
      <c r="P110742" s="63"/>
      <c r="Q110742" s="63"/>
    </row>
    <row r="110743" spans="16:17">
      <c r="P110743" s="63"/>
      <c r="Q110743" s="63"/>
    </row>
    <row r="110744" spans="16:17">
      <c r="P110744" s="63"/>
      <c r="Q110744" s="63"/>
    </row>
    <row r="110745" spans="16:17">
      <c r="P110745" s="63"/>
      <c r="Q110745" s="63"/>
    </row>
    <row r="110746" spans="16:17">
      <c r="P110746" s="63"/>
      <c r="Q110746" s="63"/>
    </row>
    <row r="110747" spans="16:17">
      <c r="P110747" s="63"/>
      <c r="Q110747" s="63"/>
    </row>
    <row r="110748" spans="16:17">
      <c r="P110748" s="63"/>
      <c r="Q110748" s="63"/>
    </row>
    <row r="110749" spans="16:17">
      <c r="P110749" s="63"/>
      <c r="Q110749" s="63"/>
    </row>
    <row r="110750" spans="16:17">
      <c r="P110750" s="63"/>
      <c r="Q110750" s="63"/>
    </row>
    <row r="110751" spans="16:17">
      <c r="P110751" s="63"/>
      <c r="Q110751" s="63"/>
    </row>
    <row r="110752" spans="16:17">
      <c r="P110752" s="63"/>
      <c r="Q110752" s="63"/>
    </row>
    <row r="110753" spans="16:17">
      <c r="P110753" s="63"/>
      <c r="Q110753" s="63"/>
    </row>
    <row r="110754" spans="16:17">
      <c r="P110754" s="63"/>
      <c r="Q110754" s="63"/>
    </row>
    <row r="110755" spans="16:17">
      <c r="P110755" s="63"/>
      <c r="Q110755" s="63"/>
    </row>
    <row r="110756" spans="16:17">
      <c r="P110756" s="63"/>
      <c r="Q110756" s="63"/>
    </row>
    <row r="110757" spans="16:17">
      <c r="P110757" s="63"/>
      <c r="Q110757" s="63"/>
    </row>
    <row r="110758" spans="16:17">
      <c r="P110758" s="63"/>
      <c r="Q110758" s="63"/>
    </row>
    <row r="110759" spans="16:17">
      <c r="P110759" s="63"/>
      <c r="Q110759" s="63"/>
    </row>
    <row r="110760" spans="16:17">
      <c r="P110760" s="63"/>
      <c r="Q110760" s="63"/>
    </row>
    <row r="110761" spans="16:17">
      <c r="P110761" s="63"/>
      <c r="Q110761" s="63"/>
    </row>
    <row r="110762" spans="16:17">
      <c r="P110762" s="63"/>
      <c r="Q110762" s="63"/>
    </row>
    <row r="110763" spans="16:17">
      <c r="P110763" s="63"/>
      <c r="Q110763" s="63"/>
    </row>
    <row r="110764" spans="16:17">
      <c r="P110764" s="63"/>
      <c r="Q110764" s="63"/>
    </row>
    <row r="110765" spans="16:17">
      <c r="P110765" s="63"/>
      <c r="Q110765" s="63"/>
    </row>
    <row r="110766" spans="16:17">
      <c r="P110766" s="63"/>
      <c r="Q110766" s="63"/>
    </row>
    <row r="110767" spans="16:17">
      <c r="P110767" s="63"/>
      <c r="Q110767" s="63"/>
    </row>
    <row r="110768" spans="16:17">
      <c r="P110768" s="63"/>
      <c r="Q110768" s="63"/>
    </row>
    <row r="110769" spans="16:17">
      <c r="P110769" s="63"/>
      <c r="Q110769" s="63"/>
    </row>
    <row r="110770" spans="16:17">
      <c r="P110770" s="63"/>
      <c r="Q110770" s="63"/>
    </row>
    <row r="110771" spans="16:17">
      <c r="P110771" s="63"/>
      <c r="Q110771" s="63"/>
    </row>
    <row r="110772" spans="16:17">
      <c r="P110772" s="63"/>
      <c r="Q110772" s="63"/>
    </row>
    <row r="110773" spans="16:17">
      <c r="P110773" s="63"/>
      <c r="Q110773" s="63"/>
    </row>
    <row r="110774" spans="16:17">
      <c r="P110774" s="63"/>
      <c r="Q110774" s="63"/>
    </row>
    <row r="110775" spans="16:17">
      <c r="P110775" s="63"/>
      <c r="Q110775" s="63"/>
    </row>
    <row r="110776" spans="16:17">
      <c r="P110776" s="63"/>
      <c r="Q110776" s="63"/>
    </row>
    <row r="110777" spans="16:17">
      <c r="P110777" s="63"/>
      <c r="Q110777" s="63"/>
    </row>
    <row r="110778" spans="16:17">
      <c r="P110778" s="63"/>
      <c r="Q110778" s="63"/>
    </row>
    <row r="110779" spans="16:17">
      <c r="P110779" s="63"/>
      <c r="Q110779" s="63"/>
    </row>
    <row r="110780" spans="16:17">
      <c r="P110780" s="63"/>
      <c r="Q110780" s="63"/>
    </row>
    <row r="110781" spans="16:17">
      <c r="P110781" s="63"/>
      <c r="Q110781" s="63"/>
    </row>
    <row r="110782" spans="16:17">
      <c r="P110782" s="63"/>
      <c r="Q110782" s="63"/>
    </row>
    <row r="110783" spans="16:17">
      <c r="P110783" s="63"/>
      <c r="Q110783" s="63"/>
    </row>
    <row r="110784" spans="16:17">
      <c r="P110784" s="63"/>
      <c r="Q110784" s="63"/>
    </row>
    <row r="110785" spans="16:17">
      <c r="P110785" s="63"/>
      <c r="Q110785" s="63"/>
    </row>
    <row r="110786" spans="16:17">
      <c r="P110786" s="63"/>
      <c r="Q110786" s="63"/>
    </row>
    <row r="110787" spans="16:17">
      <c r="P110787" s="63"/>
      <c r="Q110787" s="63"/>
    </row>
    <row r="110788" spans="16:17">
      <c r="P110788" s="63"/>
      <c r="Q110788" s="63"/>
    </row>
    <row r="110789" spans="16:17">
      <c r="P110789" s="63"/>
      <c r="Q110789" s="63"/>
    </row>
    <row r="110790" spans="16:17">
      <c r="P110790" s="63"/>
      <c r="Q110790" s="63"/>
    </row>
    <row r="110791" spans="16:17">
      <c r="P110791" s="63"/>
      <c r="Q110791" s="63"/>
    </row>
    <row r="110792" spans="16:17">
      <c r="P110792" s="63"/>
      <c r="Q110792" s="63"/>
    </row>
    <row r="110793" spans="16:17">
      <c r="P110793" s="63"/>
      <c r="Q110793" s="63"/>
    </row>
    <row r="110794" spans="16:17">
      <c r="P110794" s="63"/>
      <c r="Q110794" s="63"/>
    </row>
    <row r="110795" spans="16:17">
      <c r="P110795" s="63"/>
      <c r="Q110795" s="63"/>
    </row>
    <row r="110796" spans="16:17">
      <c r="P110796" s="63"/>
      <c r="Q110796" s="63"/>
    </row>
    <row r="110797" spans="16:17">
      <c r="P110797" s="63"/>
      <c r="Q110797" s="63"/>
    </row>
    <row r="110798" spans="16:17">
      <c r="P110798" s="63"/>
      <c r="Q110798" s="63"/>
    </row>
    <row r="110799" spans="16:17">
      <c r="P110799" s="63"/>
      <c r="Q110799" s="63"/>
    </row>
    <row r="110800" spans="16:17">
      <c r="P110800" s="63"/>
      <c r="Q110800" s="63"/>
    </row>
    <row r="110801" spans="16:17">
      <c r="P110801" s="63"/>
      <c r="Q110801" s="63"/>
    </row>
    <row r="110802" spans="16:17">
      <c r="P110802" s="63"/>
      <c r="Q110802" s="63"/>
    </row>
    <row r="110803" spans="16:17">
      <c r="P110803" s="63"/>
      <c r="Q110803" s="63"/>
    </row>
    <row r="110804" spans="16:17">
      <c r="P110804" s="63"/>
      <c r="Q110804" s="63"/>
    </row>
    <row r="110805" spans="16:17">
      <c r="P110805" s="63"/>
      <c r="Q110805" s="63"/>
    </row>
    <row r="110806" spans="16:17">
      <c r="P110806" s="63"/>
      <c r="Q110806" s="63"/>
    </row>
    <row r="110807" spans="16:17">
      <c r="P110807" s="63"/>
      <c r="Q110807" s="63"/>
    </row>
    <row r="110808" spans="16:17">
      <c r="P110808" s="63"/>
      <c r="Q110808" s="63"/>
    </row>
    <row r="110809" spans="16:17">
      <c r="P110809" s="63"/>
      <c r="Q110809" s="63"/>
    </row>
    <row r="110810" spans="16:17">
      <c r="P110810" s="63"/>
      <c r="Q110810" s="63"/>
    </row>
    <row r="110811" spans="16:17">
      <c r="P110811" s="63"/>
      <c r="Q110811" s="63"/>
    </row>
    <row r="110812" spans="16:17">
      <c r="P110812" s="63"/>
      <c r="Q110812" s="63"/>
    </row>
    <row r="110813" spans="16:17">
      <c r="P110813" s="63"/>
      <c r="Q110813" s="63"/>
    </row>
    <row r="110814" spans="16:17">
      <c r="P110814" s="63"/>
      <c r="Q110814" s="63"/>
    </row>
    <row r="110815" spans="16:17">
      <c r="P110815" s="63"/>
      <c r="Q110815" s="63"/>
    </row>
    <row r="110816" spans="16:17">
      <c r="P110816" s="63"/>
      <c r="Q110816" s="63"/>
    </row>
    <row r="110817" spans="16:17">
      <c r="P110817" s="63"/>
      <c r="Q110817" s="63"/>
    </row>
    <row r="110818" spans="16:17">
      <c r="P110818" s="63"/>
      <c r="Q110818" s="63"/>
    </row>
    <row r="110819" spans="16:17">
      <c r="P110819" s="63"/>
      <c r="Q110819" s="63"/>
    </row>
    <row r="110820" spans="16:17">
      <c r="P110820" s="63"/>
      <c r="Q110820" s="63"/>
    </row>
    <row r="110821" spans="16:17">
      <c r="P110821" s="63"/>
      <c r="Q110821" s="63"/>
    </row>
    <row r="110822" spans="16:17">
      <c r="P110822" s="63"/>
      <c r="Q110822" s="63"/>
    </row>
    <row r="110823" spans="16:17">
      <c r="P110823" s="63"/>
      <c r="Q110823" s="63"/>
    </row>
    <row r="110824" spans="16:17">
      <c r="P110824" s="63"/>
      <c r="Q110824" s="63"/>
    </row>
    <row r="110825" spans="16:17">
      <c r="P110825" s="63"/>
      <c r="Q110825" s="63"/>
    </row>
    <row r="110826" spans="16:17">
      <c r="P110826" s="63"/>
      <c r="Q110826" s="63"/>
    </row>
    <row r="110827" spans="16:17">
      <c r="P110827" s="63"/>
      <c r="Q110827" s="63"/>
    </row>
    <row r="110828" spans="16:17">
      <c r="P110828" s="63"/>
      <c r="Q110828" s="63"/>
    </row>
    <row r="110829" spans="16:17">
      <c r="P110829" s="63"/>
      <c r="Q110829" s="63"/>
    </row>
    <row r="110830" spans="16:17">
      <c r="P110830" s="63"/>
      <c r="Q110830" s="63"/>
    </row>
    <row r="110831" spans="16:17">
      <c r="P110831" s="63"/>
      <c r="Q110831" s="63"/>
    </row>
    <row r="110832" spans="16:17">
      <c r="P110832" s="63"/>
      <c r="Q110832" s="63"/>
    </row>
    <row r="110833" spans="16:17">
      <c r="P110833" s="63"/>
      <c r="Q110833" s="63"/>
    </row>
    <row r="110834" spans="16:17">
      <c r="P110834" s="63"/>
      <c r="Q110834" s="63"/>
    </row>
    <row r="110835" spans="16:17">
      <c r="P110835" s="63"/>
      <c r="Q110835" s="63"/>
    </row>
    <row r="110836" spans="16:17">
      <c r="P110836" s="63"/>
      <c r="Q110836" s="63"/>
    </row>
    <row r="110837" spans="16:17">
      <c r="P110837" s="63"/>
      <c r="Q110837" s="63"/>
    </row>
    <row r="110838" spans="16:17">
      <c r="P110838" s="63"/>
      <c r="Q110838" s="63"/>
    </row>
    <row r="110839" spans="16:17">
      <c r="P110839" s="63"/>
      <c r="Q110839" s="63"/>
    </row>
    <row r="110840" spans="16:17">
      <c r="P110840" s="63"/>
      <c r="Q110840" s="63"/>
    </row>
    <row r="110841" spans="16:17">
      <c r="P110841" s="63"/>
      <c r="Q110841" s="63"/>
    </row>
    <row r="110842" spans="16:17">
      <c r="P110842" s="63"/>
      <c r="Q110842" s="63"/>
    </row>
    <row r="110843" spans="16:17">
      <c r="P110843" s="63"/>
      <c r="Q110843" s="63"/>
    </row>
    <row r="110844" spans="16:17">
      <c r="P110844" s="63"/>
      <c r="Q110844" s="63"/>
    </row>
    <row r="110845" spans="16:17">
      <c r="P110845" s="63"/>
      <c r="Q110845" s="63"/>
    </row>
    <row r="110846" spans="16:17">
      <c r="P110846" s="63"/>
      <c r="Q110846" s="63"/>
    </row>
    <row r="110847" spans="16:17">
      <c r="P110847" s="63"/>
      <c r="Q110847" s="63"/>
    </row>
    <row r="110848" spans="16:17">
      <c r="P110848" s="63"/>
      <c r="Q110848" s="63"/>
    </row>
    <row r="110849" spans="16:17">
      <c r="P110849" s="63"/>
      <c r="Q110849" s="63"/>
    </row>
    <row r="110850" spans="16:17">
      <c r="P110850" s="63"/>
      <c r="Q110850" s="63"/>
    </row>
    <row r="110851" spans="16:17">
      <c r="P110851" s="63"/>
      <c r="Q110851" s="63"/>
    </row>
    <row r="110852" spans="16:17">
      <c r="P110852" s="63"/>
      <c r="Q110852" s="63"/>
    </row>
    <row r="110853" spans="16:17">
      <c r="P110853" s="63"/>
      <c r="Q110853" s="63"/>
    </row>
    <row r="110854" spans="16:17">
      <c r="P110854" s="63"/>
      <c r="Q110854" s="63"/>
    </row>
    <row r="110855" spans="16:17">
      <c r="P110855" s="63"/>
      <c r="Q110855" s="63"/>
    </row>
    <row r="110856" spans="16:17">
      <c r="P110856" s="63"/>
      <c r="Q110856" s="63"/>
    </row>
    <row r="110857" spans="16:17">
      <c r="P110857" s="63"/>
      <c r="Q110857" s="63"/>
    </row>
    <row r="110858" spans="16:17">
      <c r="P110858" s="63"/>
      <c r="Q110858" s="63"/>
    </row>
    <row r="110859" spans="16:17">
      <c r="P110859" s="63"/>
      <c r="Q110859" s="63"/>
    </row>
    <row r="110860" spans="16:17">
      <c r="P110860" s="63"/>
      <c r="Q110860" s="63"/>
    </row>
    <row r="110861" spans="16:17">
      <c r="P110861" s="63"/>
      <c r="Q110861" s="63"/>
    </row>
    <row r="110862" spans="16:17">
      <c r="P110862" s="63"/>
      <c r="Q110862" s="63"/>
    </row>
    <row r="110863" spans="16:17">
      <c r="P110863" s="63"/>
      <c r="Q110863" s="63"/>
    </row>
    <row r="110864" spans="16:17">
      <c r="P110864" s="63"/>
      <c r="Q110864" s="63"/>
    </row>
    <row r="110865" spans="16:17">
      <c r="P110865" s="63"/>
      <c r="Q110865" s="63"/>
    </row>
    <row r="110866" spans="16:17">
      <c r="P110866" s="63"/>
      <c r="Q110866" s="63"/>
    </row>
    <row r="110867" spans="16:17">
      <c r="P110867" s="63"/>
      <c r="Q110867" s="63"/>
    </row>
    <row r="110868" spans="16:17">
      <c r="P110868" s="63"/>
      <c r="Q110868" s="63"/>
    </row>
    <row r="110869" spans="16:17">
      <c r="P110869" s="63"/>
      <c r="Q110869" s="63"/>
    </row>
    <row r="110870" spans="16:17">
      <c r="P110870" s="63"/>
      <c r="Q110870" s="63"/>
    </row>
    <row r="110871" spans="16:17">
      <c r="P110871" s="63"/>
      <c r="Q110871" s="63"/>
    </row>
    <row r="110872" spans="16:17">
      <c r="P110872" s="63"/>
      <c r="Q110872" s="63"/>
    </row>
    <row r="110873" spans="16:17">
      <c r="P110873" s="63"/>
      <c r="Q110873" s="63"/>
    </row>
    <row r="110874" spans="16:17">
      <c r="P110874" s="63"/>
      <c r="Q110874" s="63"/>
    </row>
    <row r="110875" spans="16:17">
      <c r="P110875" s="63"/>
      <c r="Q110875" s="63"/>
    </row>
    <row r="110876" spans="16:17">
      <c r="P110876" s="63"/>
      <c r="Q110876" s="63"/>
    </row>
    <row r="110877" spans="16:17">
      <c r="P110877" s="63"/>
      <c r="Q110877" s="63"/>
    </row>
    <row r="110878" spans="16:17">
      <c r="P110878" s="63"/>
      <c r="Q110878" s="63"/>
    </row>
    <row r="110879" spans="16:17">
      <c r="P110879" s="63"/>
      <c r="Q110879" s="63"/>
    </row>
    <row r="110880" spans="16:17">
      <c r="P110880" s="63"/>
      <c r="Q110880" s="63"/>
    </row>
    <row r="110881" spans="16:17">
      <c r="P110881" s="63"/>
      <c r="Q110881" s="63"/>
    </row>
    <row r="110882" spans="16:17">
      <c r="P110882" s="63"/>
      <c r="Q110882" s="63"/>
    </row>
    <row r="110883" spans="16:17">
      <c r="P110883" s="63"/>
      <c r="Q110883" s="63"/>
    </row>
    <row r="110884" spans="16:17">
      <c r="P110884" s="63"/>
      <c r="Q110884" s="63"/>
    </row>
    <row r="110885" spans="16:17">
      <c r="P110885" s="63"/>
      <c r="Q110885" s="63"/>
    </row>
    <row r="110886" spans="16:17">
      <c r="P110886" s="63"/>
      <c r="Q110886" s="63"/>
    </row>
    <row r="110887" spans="16:17">
      <c r="P110887" s="63"/>
      <c r="Q110887" s="63"/>
    </row>
    <row r="110888" spans="16:17">
      <c r="P110888" s="63"/>
      <c r="Q110888" s="63"/>
    </row>
    <row r="110889" spans="16:17">
      <c r="P110889" s="63"/>
      <c r="Q110889" s="63"/>
    </row>
    <row r="110890" spans="16:17">
      <c r="P110890" s="63"/>
      <c r="Q110890" s="63"/>
    </row>
    <row r="110891" spans="16:17">
      <c r="P110891" s="63"/>
      <c r="Q110891" s="63"/>
    </row>
    <row r="110892" spans="16:17">
      <c r="P110892" s="63"/>
      <c r="Q110892" s="63"/>
    </row>
    <row r="110893" spans="16:17">
      <c r="P110893" s="63"/>
      <c r="Q110893" s="63"/>
    </row>
    <row r="110894" spans="16:17">
      <c r="P110894" s="63"/>
      <c r="Q110894" s="63"/>
    </row>
    <row r="110895" spans="16:17">
      <c r="P110895" s="63"/>
      <c r="Q110895" s="63"/>
    </row>
    <row r="110896" spans="16:17">
      <c r="P110896" s="63"/>
      <c r="Q110896" s="63"/>
    </row>
    <row r="110897" spans="16:17">
      <c r="P110897" s="63"/>
      <c r="Q110897" s="63"/>
    </row>
    <row r="110898" spans="16:17">
      <c r="P110898" s="63"/>
      <c r="Q110898" s="63"/>
    </row>
    <row r="110899" spans="16:17">
      <c r="P110899" s="63"/>
      <c r="Q110899" s="63"/>
    </row>
    <row r="110900" spans="16:17">
      <c r="P110900" s="63"/>
      <c r="Q110900" s="63"/>
    </row>
    <row r="110901" spans="16:17">
      <c r="P110901" s="63"/>
      <c r="Q110901" s="63"/>
    </row>
    <row r="110902" spans="16:17">
      <c r="P110902" s="63"/>
      <c r="Q110902" s="63"/>
    </row>
    <row r="110903" spans="16:17">
      <c r="P110903" s="63"/>
      <c r="Q110903" s="63"/>
    </row>
    <row r="110904" spans="16:17">
      <c r="P110904" s="63"/>
      <c r="Q110904" s="63"/>
    </row>
    <row r="110905" spans="16:17">
      <c r="P110905" s="63"/>
      <c r="Q110905" s="63"/>
    </row>
    <row r="110906" spans="16:17">
      <c r="P110906" s="63"/>
      <c r="Q110906" s="63"/>
    </row>
    <row r="110907" spans="16:17">
      <c r="P110907" s="63"/>
      <c r="Q110907" s="63"/>
    </row>
    <row r="110908" spans="16:17">
      <c r="P110908" s="63"/>
      <c r="Q110908" s="63"/>
    </row>
    <row r="110909" spans="16:17">
      <c r="P110909" s="63"/>
      <c r="Q110909" s="63"/>
    </row>
    <row r="110910" spans="16:17">
      <c r="P110910" s="63"/>
      <c r="Q110910" s="63"/>
    </row>
    <row r="110911" spans="16:17">
      <c r="P110911" s="63"/>
      <c r="Q110911" s="63"/>
    </row>
    <row r="110912" spans="16:17">
      <c r="P110912" s="63"/>
      <c r="Q110912" s="63"/>
    </row>
    <row r="110913" spans="16:17">
      <c r="P110913" s="63"/>
      <c r="Q110913" s="63"/>
    </row>
    <row r="110914" spans="16:17">
      <c r="P110914" s="63"/>
      <c r="Q110914" s="63"/>
    </row>
    <row r="110915" spans="16:17">
      <c r="P110915" s="63"/>
      <c r="Q110915" s="63"/>
    </row>
    <row r="110916" spans="16:17">
      <c r="P110916" s="63"/>
      <c r="Q110916" s="63"/>
    </row>
    <row r="110917" spans="16:17">
      <c r="P110917" s="63"/>
      <c r="Q110917" s="63"/>
    </row>
    <row r="110918" spans="16:17">
      <c r="P110918" s="63"/>
      <c r="Q110918" s="63"/>
    </row>
    <row r="110919" spans="16:17">
      <c r="P110919" s="63"/>
      <c r="Q110919" s="63"/>
    </row>
    <row r="110920" spans="16:17">
      <c r="P110920" s="63"/>
      <c r="Q110920" s="63"/>
    </row>
    <row r="110921" spans="16:17">
      <c r="P110921" s="63"/>
      <c r="Q110921" s="63"/>
    </row>
    <row r="110922" spans="16:17">
      <c r="P110922" s="63"/>
      <c r="Q110922" s="63"/>
    </row>
    <row r="110923" spans="16:17">
      <c r="P110923" s="63"/>
      <c r="Q110923" s="63"/>
    </row>
    <row r="110924" spans="16:17">
      <c r="P110924" s="63"/>
      <c r="Q110924" s="63"/>
    </row>
    <row r="110925" spans="16:17">
      <c r="P110925" s="63"/>
      <c r="Q110925" s="63"/>
    </row>
    <row r="110926" spans="16:17">
      <c r="P110926" s="63"/>
      <c r="Q110926" s="63"/>
    </row>
    <row r="110927" spans="16:17">
      <c r="P110927" s="63"/>
      <c r="Q110927" s="63"/>
    </row>
    <row r="110928" spans="16:17">
      <c r="P110928" s="63"/>
      <c r="Q110928" s="63"/>
    </row>
    <row r="110929" spans="16:17">
      <c r="P110929" s="63"/>
      <c r="Q110929" s="63"/>
    </row>
    <row r="110930" spans="16:17">
      <c r="P110930" s="63"/>
      <c r="Q110930" s="63"/>
    </row>
    <row r="110931" spans="16:17">
      <c r="P110931" s="63"/>
      <c r="Q110931" s="63"/>
    </row>
    <row r="110932" spans="16:17">
      <c r="P110932" s="63"/>
      <c r="Q110932" s="63"/>
    </row>
    <row r="110933" spans="16:17">
      <c r="P110933" s="63"/>
      <c r="Q110933" s="63"/>
    </row>
    <row r="110934" spans="16:17">
      <c r="P110934" s="63"/>
      <c r="Q110934" s="63"/>
    </row>
    <row r="110935" spans="16:17">
      <c r="P110935" s="63"/>
      <c r="Q110935" s="63"/>
    </row>
    <row r="110936" spans="16:17">
      <c r="P110936" s="63"/>
      <c r="Q110936" s="63"/>
    </row>
    <row r="110937" spans="16:17">
      <c r="P110937" s="63"/>
      <c r="Q110937" s="63"/>
    </row>
    <row r="110938" spans="16:17">
      <c r="P110938" s="63"/>
      <c r="Q110938" s="63"/>
    </row>
    <row r="110939" spans="16:17">
      <c r="P110939" s="63"/>
      <c r="Q110939" s="63"/>
    </row>
    <row r="110940" spans="16:17">
      <c r="P110940" s="63"/>
      <c r="Q110940" s="63"/>
    </row>
    <row r="110941" spans="16:17">
      <c r="P110941" s="63"/>
      <c r="Q110941" s="63"/>
    </row>
    <row r="110942" spans="16:17">
      <c r="P110942" s="63"/>
      <c r="Q110942" s="63"/>
    </row>
    <row r="110943" spans="16:17">
      <c r="P110943" s="63"/>
      <c r="Q110943" s="63"/>
    </row>
    <row r="110944" spans="16:17">
      <c r="P110944" s="63"/>
      <c r="Q110944" s="63"/>
    </row>
    <row r="110945" spans="16:17">
      <c r="P110945" s="63"/>
      <c r="Q110945" s="63"/>
    </row>
    <row r="110946" spans="16:17">
      <c r="P110946" s="63"/>
      <c r="Q110946" s="63"/>
    </row>
    <row r="110947" spans="16:17">
      <c r="P110947" s="63"/>
      <c r="Q110947" s="63"/>
    </row>
    <row r="110948" spans="16:17">
      <c r="P110948" s="63"/>
      <c r="Q110948" s="63"/>
    </row>
    <row r="110949" spans="16:17">
      <c r="P110949" s="63"/>
      <c r="Q110949" s="63"/>
    </row>
    <row r="110950" spans="16:17">
      <c r="P110950" s="63"/>
      <c r="Q110950" s="63"/>
    </row>
    <row r="110951" spans="16:17">
      <c r="P110951" s="63"/>
      <c r="Q110951" s="63"/>
    </row>
    <row r="110952" spans="16:17">
      <c r="P110952" s="63"/>
      <c r="Q110952" s="63"/>
    </row>
    <row r="110953" spans="16:17">
      <c r="P110953" s="63"/>
      <c r="Q110953" s="63"/>
    </row>
    <row r="110954" spans="16:17">
      <c r="P110954" s="63"/>
      <c r="Q110954" s="63"/>
    </row>
    <row r="110955" spans="16:17">
      <c r="P110955" s="63"/>
      <c r="Q110955" s="63"/>
    </row>
    <row r="110956" spans="16:17">
      <c r="P110956" s="63"/>
      <c r="Q110956" s="63"/>
    </row>
    <row r="110957" spans="16:17">
      <c r="P110957" s="63"/>
      <c r="Q110957" s="63"/>
    </row>
    <row r="110958" spans="16:17">
      <c r="P110958" s="63"/>
      <c r="Q110958" s="63"/>
    </row>
    <row r="110959" spans="16:17">
      <c r="P110959" s="63"/>
      <c r="Q110959" s="63"/>
    </row>
    <row r="110960" spans="16:17">
      <c r="P110960" s="63"/>
      <c r="Q110960" s="63"/>
    </row>
    <row r="110961" spans="16:17">
      <c r="P110961" s="63"/>
      <c r="Q110961" s="63"/>
    </row>
    <row r="110962" spans="16:17">
      <c r="P110962" s="63"/>
      <c r="Q110962" s="63"/>
    </row>
    <row r="110963" spans="16:17">
      <c r="P110963" s="63"/>
      <c r="Q110963" s="63"/>
    </row>
    <row r="110964" spans="16:17">
      <c r="P110964" s="63"/>
      <c r="Q110964" s="63"/>
    </row>
    <row r="110965" spans="16:17">
      <c r="P110965" s="63"/>
      <c r="Q110965" s="63"/>
    </row>
    <row r="110966" spans="16:17">
      <c r="P110966" s="63"/>
      <c r="Q110966" s="63"/>
    </row>
    <row r="110967" spans="16:17">
      <c r="P110967" s="63"/>
      <c r="Q110967" s="63"/>
    </row>
    <row r="110968" spans="16:17">
      <c r="P110968" s="63"/>
      <c r="Q110968" s="63"/>
    </row>
    <row r="110969" spans="16:17">
      <c r="P110969" s="63"/>
      <c r="Q110969" s="63"/>
    </row>
    <row r="110970" spans="16:17">
      <c r="P110970" s="63"/>
      <c r="Q110970" s="63"/>
    </row>
    <row r="110971" spans="16:17">
      <c r="P110971" s="63"/>
      <c r="Q110971" s="63"/>
    </row>
    <row r="110972" spans="16:17">
      <c r="P110972" s="63"/>
      <c r="Q110972" s="63"/>
    </row>
    <row r="110973" spans="16:17">
      <c r="P110973" s="63"/>
      <c r="Q110973" s="63"/>
    </row>
    <row r="110974" spans="16:17">
      <c r="P110974" s="63"/>
      <c r="Q110974" s="63"/>
    </row>
    <row r="110975" spans="16:17">
      <c r="P110975" s="63"/>
      <c r="Q110975" s="63"/>
    </row>
    <row r="110976" spans="16:17">
      <c r="P110976" s="63"/>
      <c r="Q110976" s="63"/>
    </row>
    <row r="110977" spans="16:17">
      <c r="P110977" s="63"/>
      <c r="Q110977" s="63"/>
    </row>
    <row r="110978" spans="16:17">
      <c r="P110978" s="63"/>
      <c r="Q110978" s="63"/>
    </row>
    <row r="110979" spans="16:17">
      <c r="P110979" s="63"/>
      <c r="Q110979" s="63"/>
    </row>
    <row r="110980" spans="16:17">
      <c r="P110980" s="63"/>
      <c r="Q110980" s="63"/>
    </row>
    <row r="110981" spans="16:17">
      <c r="P110981" s="63"/>
      <c r="Q110981" s="63"/>
    </row>
    <row r="110982" spans="16:17">
      <c r="P110982" s="63"/>
      <c r="Q110982" s="63"/>
    </row>
    <row r="110983" spans="16:17">
      <c r="P110983" s="63"/>
      <c r="Q110983" s="63"/>
    </row>
    <row r="110984" spans="16:17">
      <c r="P110984" s="63"/>
      <c r="Q110984" s="63"/>
    </row>
    <row r="110985" spans="16:17">
      <c r="P110985" s="63"/>
      <c r="Q110985" s="63"/>
    </row>
    <row r="110986" spans="16:17">
      <c r="P110986" s="63"/>
      <c r="Q110986" s="63"/>
    </row>
    <row r="110987" spans="16:17">
      <c r="P110987" s="63"/>
      <c r="Q110987" s="63"/>
    </row>
    <row r="110988" spans="16:17">
      <c r="P110988" s="63"/>
      <c r="Q110988" s="63"/>
    </row>
    <row r="110989" spans="16:17">
      <c r="P110989" s="63"/>
      <c r="Q110989" s="63"/>
    </row>
    <row r="110990" spans="16:17">
      <c r="P110990" s="63"/>
      <c r="Q110990" s="63"/>
    </row>
    <row r="110991" spans="16:17">
      <c r="P110991" s="63"/>
      <c r="Q110991" s="63"/>
    </row>
    <row r="110992" spans="16:17">
      <c r="P110992" s="63"/>
      <c r="Q110992" s="63"/>
    </row>
    <row r="110993" spans="16:17">
      <c r="P110993" s="63"/>
      <c r="Q110993" s="63"/>
    </row>
    <row r="110994" spans="16:17">
      <c r="P110994" s="63"/>
      <c r="Q110994" s="63"/>
    </row>
    <row r="110995" spans="16:17">
      <c r="P110995" s="63"/>
      <c r="Q110995" s="63"/>
    </row>
    <row r="110996" spans="16:17">
      <c r="P110996" s="63"/>
      <c r="Q110996" s="63"/>
    </row>
    <row r="110997" spans="16:17">
      <c r="P110997" s="63"/>
      <c r="Q110997" s="63"/>
    </row>
    <row r="110998" spans="16:17">
      <c r="P110998" s="63"/>
      <c r="Q110998" s="63"/>
    </row>
    <row r="110999" spans="16:17">
      <c r="P110999" s="63"/>
      <c r="Q110999" s="63"/>
    </row>
    <row r="111000" spans="16:17">
      <c r="P111000" s="63"/>
      <c r="Q111000" s="63"/>
    </row>
    <row r="111001" spans="16:17">
      <c r="P111001" s="63"/>
      <c r="Q111001" s="63"/>
    </row>
    <row r="111002" spans="16:17">
      <c r="P111002" s="63"/>
      <c r="Q111002" s="63"/>
    </row>
    <row r="111003" spans="16:17">
      <c r="P111003" s="63"/>
      <c r="Q111003" s="63"/>
    </row>
    <row r="111004" spans="16:17">
      <c r="P111004" s="63"/>
      <c r="Q111004" s="63"/>
    </row>
    <row r="111005" spans="16:17">
      <c r="P111005" s="63"/>
      <c r="Q111005" s="63"/>
    </row>
    <row r="111006" spans="16:17">
      <c r="P111006" s="63"/>
      <c r="Q111006" s="63"/>
    </row>
    <row r="111007" spans="16:17">
      <c r="P111007" s="63"/>
      <c r="Q111007" s="63"/>
    </row>
    <row r="111008" spans="16:17">
      <c r="P111008" s="63"/>
      <c r="Q111008" s="63"/>
    </row>
    <row r="111009" spans="16:17">
      <c r="P111009" s="63"/>
      <c r="Q111009" s="63"/>
    </row>
    <row r="111010" spans="16:17">
      <c r="P111010" s="63"/>
      <c r="Q111010" s="63"/>
    </row>
    <row r="111011" spans="16:17">
      <c r="P111011" s="63"/>
      <c r="Q111011" s="63"/>
    </row>
    <row r="111012" spans="16:17">
      <c r="P111012" s="63"/>
      <c r="Q111012" s="63"/>
    </row>
    <row r="111013" spans="16:17">
      <c r="P111013" s="63"/>
      <c r="Q111013" s="63"/>
    </row>
    <row r="111014" spans="16:17">
      <c r="P111014" s="63"/>
      <c r="Q111014" s="63"/>
    </row>
    <row r="111015" spans="16:17">
      <c r="P111015" s="63"/>
      <c r="Q111015" s="63"/>
    </row>
    <row r="111016" spans="16:17">
      <c r="P111016" s="63"/>
      <c r="Q111016" s="63"/>
    </row>
    <row r="111017" spans="16:17">
      <c r="P111017" s="63"/>
      <c r="Q111017" s="63"/>
    </row>
    <row r="111018" spans="16:17">
      <c r="P111018" s="63"/>
      <c r="Q111018" s="63"/>
    </row>
    <row r="111019" spans="16:17">
      <c r="P111019" s="63"/>
      <c r="Q111019" s="63"/>
    </row>
    <row r="111020" spans="16:17">
      <c r="P111020" s="63"/>
      <c r="Q111020" s="63"/>
    </row>
    <row r="111021" spans="16:17">
      <c r="P111021" s="63"/>
      <c r="Q111021" s="63"/>
    </row>
    <row r="111022" spans="16:17">
      <c r="P111022" s="63"/>
      <c r="Q111022" s="63"/>
    </row>
    <row r="111023" spans="16:17">
      <c r="P111023" s="63"/>
      <c r="Q111023" s="63"/>
    </row>
    <row r="111024" spans="16:17">
      <c r="P111024" s="63"/>
      <c r="Q111024" s="63"/>
    </row>
    <row r="111025" spans="16:17">
      <c r="P111025" s="63"/>
      <c r="Q111025" s="63"/>
    </row>
    <row r="111026" spans="16:17">
      <c r="P111026" s="63"/>
      <c r="Q111026" s="63"/>
    </row>
    <row r="111027" spans="16:17">
      <c r="P111027" s="63"/>
      <c r="Q111027" s="63"/>
    </row>
    <row r="111028" spans="16:17">
      <c r="P111028" s="63"/>
      <c r="Q111028" s="63"/>
    </row>
    <row r="111029" spans="16:17">
      <c r="P111029" s="63"/>
      <c r="Q111029" s="63"/>
    </row>
    <row r="111030" spans="16:17">
      <c r="P111030" s="63"/>
      <c r="Q111030" s="63"/>
    </row>
    <row r="111031" spans="16:17">
      <c r="P111031" s="63"/>
      <c r="Q111031" s="63"/>
    </row>
    <row r="111032" spans="16:17">
      <c r="P111032" s="63"/>
      <c r="Q111032" s="63"/>
    </row>
    <row r="111033" spans="16:17">
      <c r="P111033" s="63"/>
      <c r="Q111033" s="63"/>
    </row>
    <row r="111034" spans="16:17">
      <c r="P111034" s="63"/>
      <c r="Q111034" s="63"/>
    </row>
    <row r="111035" spans="16:17">
      <c r="P111035" s="63"/>
      <c r="Q111035" s="63"/>
    </row>
    <row r="111036" spans="16:17">
      <c r="P111036" s="63"/>
      <c r="Q111036" s="63"/>
    </row>
    <row r="111037" spans="16:17">
      <c r="P111037" s="63"/>
      <c r="Q111037" s="63"/>
    </row>
    <row r="111038" spans="16:17">
      <c r="P111038" s="63"/>
      <c r="Q111038" s="63"/>
    </row>
    <row r="111039" spans="16:17">
      <c r="P111039" s="63"/>
      <c r="Q111039" s="63"/>
    </row>
    <row r="111040" spans="16:17">
      <c r="P111040" s="63"/>
      <c r="Q111040" s="63"/>
    </row>
    <row r="111041" spans="16:17">
      <c r="P111041" s="63"/>
      <c r="Q111041" s="63"/>
    </row>
    <row r="111042" spans="16:17">
      <c r="P111042" s="63"/>
      <c r="Q111042" s="63"/>
    </row>
    <row r="111043" spans="16:17">
      <c r="P111043" s="63"/>
      <c r="Q111043" s="63"/>
    </row>
    <row r="111044" spans="16:17">
      <c r="P111044" s="63"/>
      <c r="Q111044" s="63"/>
    </row>
    <row r="111045" spans="16:17">
      <c r="P111045" s="63"/>
      <c r="Q111045" s="63"/>
    </row>
    <row r="111046" spans="16:17">
      <c r="P111046" s="63"/>
      <c r="Q111046" s="63"/>
    </row>
    <row r="111047" spans="16:17">
      <c r="P111047" s="63"/>
      <c r="Q111047" s="63"/>
    </row>
    <row r="111048" spans="16:17">
      <c r="P111048" s="63"/>
      <c r="Q111048" s="63"/>
    </row>
    <row r="111049" spans="16:17">
      <c r="P111049" s="63"/>
      <c r="Q111049" s="63"/>
    </row>
    <row r="111050" spans="16:17">
      <c r="P111050" s="63"/>
      <c r="Q111050" s="63"/>
    </row>
    <row r="111051" spans="16:17">
      <c r="P111051" s="63"/>
      <c r="Q111051" s="63"/>
    </row>
    <row r="111052" spans="16:17">
      <c r="P111052" s="63"/>
      <c r="Q111052" s="63"/>
    </row>
    <row r="111053" spans="16:17">
      <c r="P111053" s="63"/>
      <c r="Q111053" s="63"/>
    </row>
    <row r="111054" spans="16:17">
      <c r="P111054" s="63"/>
      <c r="Q111054" s="63"/>
    </row>
    <row r="111055" spans="16:17">
      <c r="P111055" s="63"/>
      <c r="Q111055" s="63"/>
    </row>
    <row r="111056" spans="16:17">
      <c r="P111056" s="63"/>
      <c r="Q111056" s="63"/>
    </row>
    <row r="111057" spans="16:17">
      <c r="P111057" s="63"/>
      <c r="Q111057" s="63"/>
    </row>
    <row r="111058" spans="16:17">
      <c r="P111058" s="63"/>
      <c r="Q111058" s="63"/>
    </row>
    <row r="111059" spans="16:17">
      <c r="P111059" s="63"/>
      <c r="Q111059" s="63"/>
    </row>
    <row r="111060" spans="16:17">
      <c r="P111060" s="63"/>
      <c r="Q111060" s="63"/>
    </row>
    <row r="111061" spans="16:17">
      <c r="P111061" s="63"/>
      <c r="Q111061" s="63"/>
    </row>
    <row r="111062" spans="16:17">
      <c r="P111062" s="63"/>
      <c r="Q111062" s="63"/>
    </row>
    <row r="111063" spans="16:17">
      <c r="P111063" s="63"/>
      <c r="Q111063" s="63"/>
    </row>
    <row r="111064" spans="16:17">
      <c r="P111064" s="63"/>
      <c r="Q111064" s="63"/>
    </row>
    <row r="111065" spans="16:17">
      <c r="P111065" s="63"/>
      <c r="Q111065" s="63"/>
    </row>
    <row r="111066" spans="16:17">
      <c r="P111066" s="63"/>
      <c r="Q111066" s="63"/>
    </row>
    <row r="111067" spans="16:17">
      <c r="P111067" s="63"/>
      <c r="Q111067" s="63"/>
    </row>
    <row r="111068" spans="16:17">
      <c r="P111068" s="63"/>
      <c r="Q111068" s="63"/>
    </row>
    <row r="111069" spans="16:17">
      <c r="P111069" s="63"/>
      <c r="Q111069" s="63"/>
    </row>
    <row r="111070" spans="16:17">
      <c r="P111070" s="63"/>
      <c r="Q111070" s="63"/>
    </row>
    <row r="111071" spans="16:17">
      <c r="P111071" s="63"/>
      <c r="Q111071" s="63"/>
    </row>
    <row r="111072" spans="16:17">
      <c r="P111072" s="63"/>
      <c r="Q111072" s="63"/>
    </row>
    <row r="111073" spans="16:17">
      <c r="P111073" s="63"/>
      <c r="Q111073" s="63"/>
    </row>
    <row r="111074" spans="16:17">
      <c r="P111074" s="63"/>
      <c r="Q111074" s="63"/>
    </row>
    <row r="111075" spans="16:17">
      <c r="P111075" s="63"/>
      <c r="Q111075" s="63"/>
    </row>
    <row r="111076" spans="16:17">
      <c r="P111076" s="63"/>
      <c r="Q111076" s="63"/>
    </row>
    <row r="111077" spans="16:17">
      <c r="P111077" s="63"/>
      <c r="Q111077" s="63"/>
    </row>
    <row r="111078" spans="16:17">
      <c r="P111078" s="63"/>
      <c r="Q111078" s="63"/>
    </row>
    <row r="111079" spans="16:17">
      <c r="P111079" s="63"/>
      <c r="Q111079" s="63"/>
    </row>
    <row r="111080" spans="16:17">
      <c r="P111080" s="63"/>
      <c r="Q111080" s="63"/>
    </row>
    <row r="111081" spans="16:17">
      <c r="P111081" s="63"/>
      <c r="Q111081" s="63"/>
    </row>
    <row r="111082" spans="16:17">
      <c r="P111082" s="63"/>
      <c r="Q111082" s="63"/>
    </row>
    <row r="111083" spans="16:17">
      <c r="P111083" s="63"/>
      <c r="Q111083" s="63"/>
    </row>
    <row r="111084" spans="16:17">
      <c r="P111084" s="63"/>
      <c r="Q111084" s="63"/>
    </row>
    <row r="111085" spans="16:17">
      <c r="P111085" s="63"/>
      <c r="Q111085" s="63"/>
    </row>
    <row r="111086" spans="16:17">
      <c r="P111086" s="63"/>
      <c r="Q111086" s="63"/>
    </row>
    <row r="111087" spans="16:17">
      <c r="P111087" s="63"/>
      <c r="Q111087" s="63"/>
    </row>
    <row r="111088" spans="16:17">
      <c r="P111088" s="63"/>
      <c r="Q111088" s="63"/>
    </row>
    <row r="111089" spans="16:17">
      <c r="P111089" s="63"/>
      <c r="Q111089" s="63"/>
    </row>
    <row r="111090" spans="16:17">
      <c r="P111090" s="63"/>
      <c r="Q111090" s="63"/>
    </row>
    <row r="111091" spans="16:17">
      <c r="P111091" s="63"/>
      <c r="Q111091" s="63"/>
    </row>
    <row r="111092" spans="16:17">
      <c r="P111092" s="63"/>
      <c r="Q111092" s="63"/>
    </row>
    <row r="111093" spans="16:17">
      <c r="P111093" s="63"/>
      <c r="Q111093" s="63"/>
    </row>
    <row r="111094" spans="16:17">
      <c r="P111094" s="63"/>
      <c r="Q111094" s="63"/>
    </row>
    <row r="111095" spans="16:17">
      <c r="P111095" s="63"/>
      <c r="Q111095" s="63"/>
    </row>
    <row r="111096" spans="16:17">
      <c r="P111096" s="63"/>
      <c r="Q111096" s="63"/>
    </row>
    <row r="111097" spans="16:17">
      <c r="P111097" s="63"/>
      <c r="Q111097" s="63"/>
    </row>
    <row r="111098" spans="16:17">
      <c r="P111098" s="63"/>
      <c r="Q111098" s="63"/>
    </row>
    <row r="111099" spans="16:17">
      <c r="P111099" s="63"/>
      <c r="Q111099" s="63"/>
    </row>
    <row r="111100" spans="16:17">
      <c r="P111100" s="63"/>
      <c r="Q111100" s="63"/>
    </row>
    <row r="111101" spans="16:17">
      <c r="P111101" s="63"/>
      <c r="Q111101" s="63"/>
    </row>
    <row r="111102" spans="16:17">
      <c r="P111102" s="63"/>
      <c r="Q111102" s="63"/>
    </row>
    <row r="111103" spans="16:17">
      <c r="P111103" s="63"/>
      <c r="Q111103" s="63"/>
    </row>
    <row r="111104" spans="16:17">
      <c r="P111104" s="63"/>
      <c r="Q111104" s="63"/>
    </row>
    <row r="111105" spans="16:17">
      <c r="P111105" s="63"/>
      <c r="Q111105" s="63"/>
    </row>
    <row r="111106" spans="16:17">
      <c r="P111106" s="63"/>
      <c r="Q111106" s="63"/>
    </row>
    <row r="111107" spans="16:17">
      <c r="P111107" s="63"/>
      <c r="Q111107" s="63"/>
    </row>
    <row r="111108" spans="16:17">
      <c r="P111108" s="63"/>
      <c r="Q111108" s="63"/>
    </row>
    <row r="111109" spans="16:17">
      <c r="P111109" s="63"/>
      <c r="Q111109" s="63"/>
    </row>
    <row r="111110" spans="16:17">
      <c r="P111110" s="63"/>
      <c r="Q111110" s="63"/>
    </row>
    <row r="111111" spans="16:17">
      <c r="P111111" s="63"/>
      <c r="Q111111" s="63"/>
    </row>
    <row r="111112" spans="16:17">
      <c r="P111112" s="63"/>
      <c r="Q111112" s="63"/>
    </row>
    <row r="111113" spans="16:17">
      <c r="P111113" s="63"/>
      <c r="Q111113" s="63"/>
    </row>
    <row r="111114" spans="16:17">
      <c r="P111114" s="63"/>
      <c r="Q111114" s="63"/>
    </row>
    <row r="111115" spans="16:17">
      <c r="P111115" s="63"/>
      <c r="Q111115" s="63"/>
    </row>
    <row r="111116" spans="16:17">
      <c r="P111116" s="63"/>
      <c r="Q111116" s="63"/>
    </row>
    <row r="111117" spans="16:17">
      <c r="P111117" s="63"/>
      <c r="Q111117" s="63"/>
    </row>
    <row r="111118" spans="16:17">
      <c r="P111118" s="63"/>
      <c r="Q111118" s="63"/>
    </row>
    <row r="111119" spans="16:17">
      <c r="P111119" s="63"/>
      <c r="Q111119" s="63"/>
    </row>
    <row r="111120" spans="16:17">
      <c r="P111120" s="63"/>
      <c r="Q111120" s="63"/>
    </row>
    <row r="111121" spans="16:17">
      <c r="P111121" s="63"/>
      <c r="Q111121" s="63"/>
    </row>
    <row r="111122" spans="16:17">
      <c r="P111122" s="63"/>
      <c r="Q111122" s="63"/>
    </row>
    <row r="111123" spans="16:17">
      <c r="P111123" s="63"/>
      <c r="Q111123" s="63"/>
    </row>
    <row r="111124" spans="16:17">
      <c r="P111124" s="63"/>
      <c r="Q111124" s="63"/>
    </row>
    <row r="111125" spans="16:17">
      <c r="P111125" s="63"/>
      <c r="Q111125" s="63"/>
    </row>
    <row r="111126" spans="16:17">
      <c r="P111126" s="63"/>
      <c r="Q111126" s="63"/>
    </row>
    <row r="111127" spans="16:17">
      <c r="P111127" s="63"/>
      <c r="Q111127" s="63"/>
    </row>
    <row r="111128" spans="16:17">
      <c r="P111128" s="63"/>
      <c r="Q111128" s="63"/>
    </row>
    <row r="111129" spans="16:17">
      <c r="P111129" s="63"/>
      <c r="Q111129" s="63"/>
    </row>
    <row r="111130" spans="16:17">
      <c r="P111130" s="63"/>
      <c r="Q111130" s="63"/>
    </row>
    <row r="111131" spans="16:17">
      <c r="P111131" s="63"/>
      <c r="Q111131" s="63"/>
    </row>
    <row r="111132" spans="16:17">
      <c r="P111132" s="63"/>
      <c r="Q111132" s="63"/>
    </row>
    <row r="111133" spans="16:17">
      <c r="P111133" s="63"/>
      <c r="Q111133" s="63"/>
    </row>
    <row r="111134" spans="16:17">
      <c r="P111134" s="63"/>
      <c r="Q111134" s="63"/>
    </row>
    <row r="111135" spans="16:17">
      <c r="P111135" s="63"/>
      <c r="Q111135" s="63"/>
    </row>
    <row r="111136" spans="16:17">
      <c r="P111136" s="63"/>
      <c r="Q111136" s="63"/>
    </row>
    <row r="111137" spans="16:17">
      <c r="P111137" s="63"/>
      <c r="Q111137" s="63"/>
    </row>
    <row r="111138" spans="16:17">
      <c r="P111138" s="63"/>
      <c r="Q111138" s="63"/>
    </row>
    <row r="111139" spans="16:17">
      <c r="P111139" s="63"/>
      <c r="Q111139" s="63"/>
    </row>
    <row r="111140" spans="16:17">
      <c r="P111140" s="63"/>
      <c r="Q111140" s="63"/>
    </row>
    <row r="111141" spans="16:17">
      <c r="P111141" s="63"/>
      <c r="Q111141" s="63"/>
    </row>
    <row r="111142" spans="16:17">
      <c r="P111142" s="63"/>
      <c r="Q111142" s="63"/>
    </row>
    <row r="111143" spans="16:17">
      <c r="P111143" s="63"/>
      <c r="Q111143" s="63"/>
    </row>
    <row r="111144" spans="16:17">
      <c r="P111144" s="63"/>
      <c r="Q111144" s="63"/>
    </row>
    <row r="111145" spans="16:17">
      <c r="P111145" s="63"/>
      <c r="Q111145" s="63"/>
    </row>
    <row r="111146" spans="16:17">
      <c r="P111146" s="63"/>
      <c r="Q111146" s="63"/>
    </row>
    <row r="111147" spans="16:17">
      <c r="P111147" s="63"/>
      <c r="Q111147" s="63"/>
    </row>
    <row r="111148" spans="16:17">
      <c r="P111148" s="63"/>
      <c r="Q111148" s="63"/>
    </row>
    <row r="111149" spans="16:17">
      <c r="P111149" s="63"/>
      <c r="Q111149" s="63"/>
    </row>
    <row r="111150" spans="16:17">
      <c r="P111150" s="63"/>
      <c r="Q111150" s="63"/>
    </row>
    <row r="111151" spans="16:17">
      <c r="P111151" s="63"/>
      <c r="Q111151" s="63"/>
    </row>
    <row r="111152" spans="16:17">
      <c r="P111152" s="63"/>
      <c r="Q111152" s="63"/>
    </row>
    <row r="111153" spans="16:17">
      <c r="P111153" s="63"/>
      <c r="Q111153" s="63"/>
    </row>
    <row r="111154" spans="16:17">
      <c r="P111154" s="63"/>
      <c r="Q111154" s="63"/>
    </row>
    <row r="111155" spans="16:17">
      <c r="P111155" s="63"/>
      <c r="Q111155" s="63"/>
    </row>
    <row r="111156" spans="16:17">
      <c r="P111156" s="63"/>
      <c r="Q111156" s="63"/>
    </row>
    <row r="111157" spans="16:17">
      <c r="P111157" s="63"/>
      <c r="Q111157" s="63"/>
    </row>
    <row r="111158" spans="16:17">
      <c r="P111158" s="63"/>
      <c r="Q111158" s="63"/>
    </row>
    <row r="111159" spans="16:17">
      <c r="P111159" s="63"/>
      <c r="Q111159" s="63"/>
    </row>
    <row r="111160" spans="16:17">
      <c r="P111160" s="63"/>
      <c r="Q111160" s="63"/>
    </row>
    <row r="111161" spans="16:17">
      <c r="P111161" s="63"/>
      <c r="Q111161" s="63"/>
    </row>
    <row r="111162" spans="16:17">
      <c r="P111162" s="63"/>
      <c r="Q111162" s="63"/>
    </row>
    <row r="111163" spans="16:17">
      <c r="P111163" s="63"/>
      <c r="Q111163" s="63"/>
    </row>
    <row r="111164" spans="16:17">
      <c r="P111164" s="63"/>
      <c r="Q111164" s="63"/>
    </row>
    <row r="111165" spans="16:17">
      <c r="P111165" s="63"/>
      <c r="Q111165" s="63"/>
    </row>
    <row r="111166" spans="16:17">
      <c r="P111166" s="63"/>
      <c r="Q111166" s="63"/>
    </row>
    <row r="111167" spans="16:17">
      <c r="P111167" s="63"/>
      <c r="Q111167" s="63"/>
    </row>
    <row r="111168" spans="16:17">
      <c r="P111168" s="63"/>
      <c r="Q111168" s="63"/>
    </row>
    <row r="111169" spans="16:17">
      <c r="P111169" s="63"/>
      <c r="Q111169" s="63"/>
    </row>
    <row r="111170" spans="16:17">
      <c r="P111170" s="63"/>
      <c r="Q111170" s="63"/>
    </row>
    <row r="111171" spans="16:17">
      <c r="P111171" s="63"/>
      <c r="Q111171" s="63"/>
    </row>
    <row r="111172" spans="16:17">
      <c r="P111172" s="63"/>
      <c r="Q111172" s="63"/>
    </row>
    <row r="111173" spans="16:17">
      <c r="P111173" s="63"/>
      <c r="Q111173" s="63"/>
    </row>
    <row r="111174" spans="16:17">
      <c r="P111174" s="63"/>
      <c r="Q111174" s="63"/>
    </row>
    <row r="111175" spans="16:17">
      <c r="P111175" s="63"/>
      <c r="Q111175" s="63"/>
    </row>
    <row r="111176" spans="16:17">
      <c r="P111176" s="63"/>
      <c r="Q111176" s="63"/>
    </row>
    <row r="111177" spans="16:17">
      <c r="P111177" s="63"/>
      <c r="Q111177" s="63"/>
    </row>
    <row r="111178" spans="16:17">
      <c r="P111178" s="63"/>
      <c r="Q111178" s="63"/>
    </row>
    <row r="111179" spans="16:17">
      <c r="P111179" s="63"/>
      <c r="Q111179" s="63"/>
    </row>
    <row r="111180" spans="16:17">
      <c r="P111180" s="63"/>
      <c r="Q111180" s="63"/>
    </row>
    <row r="111181" spans="16:17">
      <c r="P111181" s="63"/>
      <c r="Q111181" s="63"/>
    </row>
    <row r="111182" spans="16:17">
      <c r="P111182" s="63"/>
      <c r="Q111182" s="63"/>
    </row>
    <row r="111183" spans="16:17">
      <c r="P111183" s="63"/>
      <c r="Q111183" s="63"/>
    </row>
    <row r="111184" spans="16:17">
      <c r="P111184" s="63"/>
      <c r="Q111184" s="63"/>
    </row>
    <row r="111185" spans="16:17">
      <c r="P111185" s="63"/>
      <c r="Q111185" s="63"/>
    </row>
    <row r="111186" spans="16:17">
      <c r="P111186" s="63"/>
      <c r="Q111186" s="63"/>
    </row>
    <row r="111187" spans="16:17">
      <c r="P111187" s="63"/>
      <c r="Q111187" s="63"/>
    </row>
    <row r="111188" spans="16:17">
      <c r="P111188" s="63"/>
      <c r="Q111188" s="63"/>
    </row>
    <row r="111189" spans="16:17">
      <c r="P111189" s="63"/>
      <c r="Q111189" s="63"/>
    </row>
    <row r="111190" spans="16:17">
      <c r="P111190" s="63"/>
      <c r="Q111190" s="63"/>
    </row>
    <row r="111191" spans="16:17">
      <c r="P111191" s="63"/>
      <c r="Q111191" s="63"/>
    </row>
    <row r="111192" spans="16:17">
      <c r="P111192" s="63"/>
      <c r="Q111192" s="63"/>
    </row>
    <row r="111193" spans="16:17">
      <c r="P111193" s="63"/>
      <c r="Q111193" s="63"/>
    </row>
    <row r="111194" spans="16:17">
      <c r="P111194" s="63"/>
      <c r="Q111194" s="63"/>
    </row>
    <row r="111195" spans="16:17">
      <c r="P111195" s="63"/>
      <c r="Q111195" s="63"/>
    </row>
    <row r="111196" spans="16:17">
      <c r="P111196" s="63"/>
      <c r="Q111196" s="63"/>
    </row>
    <row r="111197" spans="16:17">
      <c r="P111197" s="63"/>
      <c r="Q111197" s="63"/>
    </row>
    <row r="111198" spans="16:17">
      <c r="P111198" s="63"/>
      <c r="Q111198" s="63"/>
    </row>
    <row r="111199" spans="16:17">
      <c r="P111199" s="63"/>
      <c r="Q111199" s="63"/>
    </row>
    <row r="111200" spans="16:17">
      <c r="P111200" s="63"/>
      <c r="Q111200" s="63"/>
    </row>
    <row r="111201" spans="16:17">
      <c r="P111201" s="63"/>
      <c r="Q111201" s="63"/>
    </row>
    <row r="111202" spans="16:17">
      <c r="P111202" s="63"/>
      <c r="Q111202" s="63"/>
    </row>
    <row r="111203" spans="16:17">
      <c r="P111203" s="63"/>
      <c r="Q111203" s="63"/>
    </row>
    <row r="111204" spans="16:17">
      <c r="P111204" s="63"/>
      <c r="Q111204" s="63"/>
    </row>
    <row r="111205" spans="16:17">
      <c r="P111205" s="63"/>
      <c r="Q111205" s="63"/>
    </row>
    <row r="111206" spans="16:17">
      <c r="P111206" s="63"/>
      <c r="Q111206" s="63"/>
    </row>
    <row r="111207" spans="16:17">
      <c r="P111207" s="63"/>
      <c r="Q111207" s="63"/>
    </row>
    <row r="111208" spans="16:17">
      <c r="P111208" s="63"/>
      <c r="Q111208" s="63"/>
    </row>
    <row r="111209" spans="16:17">
      <c r="P111209" s="63"/>
      <c r="Q111209" s="63"/>
    </row>
    <row r="111210" spans="16:17">
      <c r="P111210" s="63"/>
      <c r="Q111210" s="63"/>
    </row>
    <row r="111211" spans="16:17">
      <c r="P111211" s="63"/>
      <c r="Q111211" s="63"/>
    </row>
    <row r="111212" spans="16:17">
      <c r="P111212" s="63"/>
      <c r="Q111212" s="63"/>
    </row>
    <row r="111213" spans="16:17">
      <c r="P111213" s="63"/>
      <c r="Q111213" s="63"/>
    </row>
    <row r="111214" spans="16:17">
      <c r="P111214" s="63"/>
      <c r="Q111214" s="63"/>
    </row>
    <row r="111215" spans="16:17">
      <c r="P111215" s="63"/>
      <c r="Q111215" s="63"/>
    </row>
    <row r="111216" spans="16:17">
      <c r="P111216" s="63"/>
      <c r="Q111216" s="63"/>
    </row>
    <row r="111217" spans="16:17">
      <c r="P111217" s="63"/>
      <c r="Q111217" s="63"/>
    </row>
    <row r="111218" spans="16:17">
      <c r="P111218" s="63"/>
      <c r="Q111218" s="63"/>
    </row>
    <row r="111219" spans="16:17">
      <c r="P111219" s="63"/>
      <c r="Q111219" s="63"/>
    </row>
    <row r="111220" spans="16:17">
      <c r="P111220" s="63"/>
      <c r="Q111220" s="63"/>
    </row>
    <row r="111221" spans="16:17">
      <c r="P111221" s="63"/>
      <c r="Q111221" s="63"/>
    </row>
    <row r="111222" spans="16:17">
      <c r="P111222" s="63"/>
      <c r="Q111222" s="63"/>
    </row>
    <row r="111223" spans="16:17">
      <c r="P111223" s="63"/>
      <c r="Q111223" s="63"/>
    </row>
    <row r="111224" spans="16:17">
      <c r="P111224" s="63"/>
      <c r="Q111224" s="63"/>
    </row>
    <row r="111225" spans="16:17">
      <c r="P111225" s="63"/>
      <c r="Q111225" s="63"/>
    </row>
    <row r="111226" spans="16:17">
      <c r="P111226" s="63"/>
      <c r="Q111226" s="63"/>
    </row>
    <row r="111227" spans="16:17">
      <c r="P111227" s="63"/>
      <c r="Q111227" s="63"/>
    </row>
    <row r="111228" spans="16:17">
      <c r="P111228" s="63"/>
      <c r="Q111228" s="63"/>
    </row>
    <row r="111229" spans="16:17">
      <c r="P111229" s="63"/>
      <c r="Q111229" s="63"/>
    </row>
    <row r="111230" spans="16:17">
      <c r="P111230" s="63"/>
      <c r="Q111230" s="63"/>
    </row>
    <row r="111231" spans="16:17">
      <c r="P111231" s="63"/>
      <c r="Q111231" s="63"/>
    </row>
    <row r="111232" spans="16:17">
      <c r="P111232" s="63"/>
      <c r="Q111232" s="63"/>
    </row>
    <row r="111233" spans="16:17">
      <c r="P111233" s="63"/>
      <c r="Q111233" s="63"/>
    </row>
    <row r="111234" spans="16:17">
      <c r="P111234" s="63"/>
      <c r="Q111234" s="63"/>
    </row>
    <row r="111235" spans="16:17">
      <c r="P111235" s="63"/>
      <c r="Q111235" s="63"/>
    </row>
    <row r="111236" spans="16:17">
      <c r="P111236" s="63"/>
      <c r="Q111236" s="63"/>
    </row>
    <row r="111237" spans="16:17">
      <c r="P111237" s="63"/>
      <c r="Q111237" s="63"/>
    </row>
    <row r="111238" spans="16:17">
      <c r="P111238" s="63"/>
      <c r="Q111238" s="63"/>
    </row>
    <row r="111239" spans="16:17">
      <c r="P111239" s="63"/>
      <c r="Q111239" s="63"/>
    </row>
    <row r="111240" spans="16:17">
      <c r="P111240" s="63"/>
      <c r="Q111240" s="63"/>
    </row>
    <row r="111241" spans="16:17">
      <c r="P111241" s="63"/>
      <c r="Q111241" s="63"/>
    </row>
    <row r="111242" spans="16:17">
      <c r="P111242" s="63"/>
      <c r="Q111242" s="63"/>
    </row>
    <row r="111243" spans="16:17">
      <c r="P111243" s="63"/>
      <c r="Q111243" s="63"/>
    </row>
    <row r="111244" spans="16:17">
      <c r="P111244" s="63"/>
      <c r="Q111244" s="63"/>
    </row>
    <row r="111245" spans="16:17">
      <c r="P111245" s="63"/>
      <c r="Q111245" s="63"/>
    </row>
    <row r="111246" spans="16:17">
      <c r="P111246" s="63"/>
      <c r="Q111246" s="63"/>
    </row>
    <row r="111247" spans="16:17">
      <c r="P111247" s="63"/>
      <c r="Q111247" s="63"/>
    </row>
    <row r="111248" spans="16:17">
      <c r="P111248" s="63"/>
      <c r="Q111248" s="63"/>
    </row>
    <row r="111249" spans="16:17">
      <c r="P111249" s="63"/>
      <c r="Q111249" s="63"/>
    </row>
    <row r="111250" spans="16:17">
      <c r="P111250" s="63"/>
      <c r="Q111250" s="63"/>
    </row>
    <row r="111251" spans="16:17">
      <c r="P111251" s="63"/>
      <c r="Q111251" s="63"/>
    </row>
    <row r="111252" spans="16:17">
      <c r="P111252" s="63"/>
      <c r="Q111252" s="63"/>
    </row>
    <row r="111253" spans="16:17">
      <c r="P111253" s="63"/>
      <c r="Q111253" s="63"/>
    </row>
    <row r="111254" spans="16:17">
      <c r="P111254" s="63"/>
      <c r="Q111254" s="63"/>
    </row>
    <row r="111255" spans="16:17">
      <c r="P111255" s="63"/>
      <c r="Q111255" s="63"/>
    </row>
    <row r="111256" spans="16:17">
      <c r="P111256" s="63"/>
      <c r="Q111256" s="63"/>
    </row>
    <row r="111257" spans="16:17">
      <c r="P111257" s="63"/>
      <c r="Q111257" s="63"/>
    </row>
    <row r="111258" spans="16:17">
      <c r="P111258" s="63"/>
      <c r="Q111258" s="63"/>
    </row>
    <row r="111259" spans="16:17">
      <c r="P111259" s="63"/>
      <c r="Q111259" s="63"/>
    </row>
    <row r="111260" spans="16:17">
      <c r="P111260" s="63"/>
      <c r="Q111260" s="63"/>
    </row>
    <row r="111261" spans="16:17">
      <c r="P111261" s="63"/>
      <c r="Q111261" s="63"/>
    </row>
    <row r="111262" spans="16:17">
      <c r="P111262" s="63"/>
      <c r="Q111262" s="63"/>
    </row>
    <row r="111263" spans="16:17">
      <c r="P111263" s="63"/>
      <c r="Q111263" s="63"/>
    </row>
    <row r="111264" spans="16:17">
      <c r="P111264" s="63"/>
      <c r="Q111264" s="63"/>
    </row>
    <row r="111265" spans="16:17">
      <c r="P111265" s="63"/>
      <c r="Q111265" s="63"/>
    </row>
    <row r="111266" spans="16:17">
      <c r="P111266" s="63"/>
      <c r="Q111266" s="63"/>
    </row>
    <row r="111267" spans="16:17">
      <c r="P111267" s="63"/>
      <c r="Q111267" s="63"/>
    </row>
    <row r="111268" spans="16:17">
      <c r="P111268" s="63"/>
      <c r="Q111268" s="63"/>
    </row>
    <row r="111269" spans="16:17">
      <c r="P111269" s="63"/>
      <c r="Q111269" s="63"/>
    </row>
    <row r="111270" spans="16:17">
      <c r="P111270" s="63"/>
      <c r="Q111270" s="63"/>
    </row>
    <row r="111271" spans="16:17">
      <c r="P111271" s="63"/>
      <c r="Q111271" s="63"/>
    </row>
    <row r="111272" spans="16:17">
      <c r="P111272" s="63"/>
      <c r="Q111272" s="63"/>
    </row>
    <row r="111273" spans="16:17">
      <c r="P111273" s="63"/>
      <c r="Q111273" s="63"/>
    </row>
    <row r="111274" spans="16:17">
      <c r="P111274" s="63"/>
      <c r="Q111274" s="63"/>
    </row>
    <row r="111275" spans="16:17">
      <c r="P111275" s="63"/>
      <c r="Q111275" s="63"/>
    </row>
    <row r="111276" spans="16:17">
      <c r="P111276" s="63"/>
      <c r="Q111276" s="63"/>
    </row>
    <row r="111277" spans="16:17">
      <c r="P111277" s="63"/>
      <c r="Q111277" s="63"/>
    </row>
    <row r="111278" spans="16:17">
      <c r="P111278" s="63"/>
      <c r="Q111278" s="63"/>
    </row>
    <row r="111279" spans="16:17">
      <c r="P111279" s="63"/>
      <c r="Q111279" s="63"/>
    </row>
    <row r="111280" spans="16:17">
      <c r="P111280" s="63"/>
      <c r="Q111280" s="63"/>
    </row>
    <row r="111281" spans="16:17">
      <c r="P111281" s="63"/>
      <c r="Q111281" s="63"/>
    </row>
    <row r="111282" spans="16:17">
      <c r="P111282" s="63"/>
      <c r="Q111282" s="63"/>
    </row>
    <row r="111283" spans="16:17">
      <c r="P111283" s="63"/>
      <c r="Q111283" s="63"/>
    </row>
    <row r="111284" spans="16:17">
      <c r="P111284" s="63"/>
      <c r="Q111284" s="63"/>
    </row>
    <row r="111285" spans="16:17">
      <c r="P111285" s="63"/>
      <c r="Q111285" s="63"/>
    </row>
    <row r="111286" spans="16:17">
      <c r="P111286" s="63"/>
      <c r="Q111286" s="63"/>
    </row>
    <row r="111287" spans="16:17">
      <c r="P111287" s="63"/>
      <c r="Q111287" s="63"/>
    </row>
    <row r="111288" spans="16:17">
      <c r="P111288" s="63"/>
      <c r="Q111288" s="63"/>
    </row>
    <row r="111289" spans="16:17">
      <c r="P111289" s="63"/>
      <c r="Q111289" s="63"/>
    </row>
    <row r="111290" spans="16:17">
      <c r="P111290" s="63"/>
      <c r="Q111290" s="63"/>
    </row>
    <row r="111291" spans="16:17">
      <c r="P111291" s="63"/>
      <c r="Q111291" s="63"/>
    </row>
    <row r="111292" spans="16:17">
      <c r="P111292" s="63"/>
      <c r="Q111292" s="63"/>
    </row>
    <row r="111293" spans="16:17">
      <c r="P111293" s="63"/>
      <c r="Q111293" s="63"/>
    </row>
    <row r="111294" spans="16:17">
      <c r="P111294" s="63"/>
      <c r="Q111294" s="63"/>
    </row>
    <row r="111295" spans="16:17">
      <c r="P111295" s="63"/>
      <c r="Q111295" s="63"/>
    </row>
    <row r="111296" spans="16:17">
      <c r="P111296" s="63"/>
      <c r="Q111296" s="63"/>
    </row>
    <row r="111297" spans="16:17">
      <c r="P111297" s="63"/>
      <c r="Q111297" s="63"/>
    </row>
    <row r="111298" spans="16:17">
      <c r="P111298" s="63"/>
      <c r="Q111298" s="63"/>
    </row>
    <row r="111299" spans="16:17">
      <c r="P111299" s="63"/>
      <c r="Q111299" s="63"/>
    </row>
    <row r="111300" spans="16:17">
      <c r="P111300" s="63"/>
      <c r="Q111300" s="63"/>
    </row>
    <row r="111301" spans="16:17">
      <c r="P111301" s="63"/>
      <c r="Q111301" s="63"/>
    </row>
    <row r="111302" spans="16:17">
      <c r="P111302" s="63"/>
      <c r="Q111302" s="63"/>
    </row>
    <row r="111303" spans="16:17">
      <c r="P111303" s="63"/>
      <c r="Q111303" s="63"/>
    </row>
    <row r="111304" spans="16:17">
      <c r="P111304" s="63"/>
      <c r="Q111304" s="63"/>
    </row>
    <row r="111305" spans="16:17">
      <c r="P111305" s="63"/>
      <c r="Q111305" s="63"/>
    </row>
    <row r="111306" spans="16:17">
      <c r="P111306" s="63"/>
      <c r="Q111306" s="63"/>
    </row>
    <row r="111307" spans="16:17">
      <c r="P111307" s="63"/>
      <c r="Q111307" s="63"/>
    </row>
    <row r="111308" spans="16:17">
      <c r="P111308" s="63"/>
      <c r="Q111308" s="63"/>
    </row>
    <row r="111309" spans="16:17">
      <c r="P111309" s="63"/>
      <c r="Q111309" s="63"/>
    </row>
    <row r="111310" spans="16:17">
      <c r="P111310" s="63"/>
      <c r="Q111310" s="63"/>
    </row>
    <row r="111311" spans="16:17">
      <c r="P111311" s="63"/>
      <c r="Q111311" s="63"/>
    </row>
    <row r="111312" spans="16:17">
      <c r="P111312" s="63"/>
      <c r="Q111312" s="63"/>
    </row>
    <row r="111313" spans="16:17">
      <c r="P111313" s="63"/>
      <c r="Q111313" s="63"/>
    </row>
    <row r="111314" spans="16:17">
      <c r="P111314" s="63"/>
      <c r="Q111314" s="63"/>
    </row>
    <row r="111315" spans="16:17">
      <c r="P111315" s="63"/>
      <c r="Q111315" s="63"/>
    </row>
    <row r="111316" spans="16:17">
      <c r="P111316" s="63"/>
      <c r="Q111316" s="63"/>
    </row>
    <row r="111317" spans="16:17">
      <c r="P111317" s="63"/>
      <c r="Q111317" s="63"/>
    </row>
    <row r="111318" spans="16:17">
      <c r="P111318" s="63"/>
      <c r="Q111318" s="63"/>
    </row>
    <row r="111319" spans="16:17">
      <c r="P111319" s="63"/>
      <c r="Q111319" s="63"/>
    </row>
    <row r="111320" spans="16:17">
      <c r="P111320" s="63"/>
      <c r="Q111320" s="63"/>
    </row>
    <row r="111321" spans="16:17">
      <c r="P111321" s="63"/>
      <c r="Q111321" s="63"/>
    </row>
    <row r="111322" spans="16:17">
      <c r="P111322" s="63"/>
      <c r="Q111322" s="63"/>
    </row>
    <row r="111323" spans="16:17">
      <c r="P111323" s="63"/>
      <c r="Q111323" s="63"/>
    </row>
    <row r="111324" spans="16:17">
      <c r="P111324" s="63"/>
      <c r="Q111324" s="63"/>
    </row>
    <row r="111325" spans="16:17">
      <c r="P111325" s="63"/>
      <c r="Q111325" s="63"/>
    </row>
    <row r="111326" spans="16:17">
      <c r="P111326" s="63"/>
      <c r="Q111326" s="63"/>
    </row>
    <row r="111327" spans="16:17">
      <c r="P111327" s="63"/>
      <c r="Q111327" s="63"/>
    </row>
    <row r="111328" spans="16:17">
      <c r="P111328" s="63"/>
      <c r="Q111328" s="63"/>
    </row>
    <row r="111329" spans="16:17">
      <c r="P111329" s="63"/>
      <c r="Q111329" s="63"/>
    </row>
    <row r="111330" spans="16:17">
      <c r="P111330" s="63"/>
      <c r="Q111330" s="63"/>
    </row>
    <row r="111331" spans="16:17">
      <c r="P111331" s="63"/>
      <c r="Q111331" s="63"/>
    </row>
    <row r="111332" spans="16:17">
      <c r="P111332" s="63"/>
      <c r="Q111332" s="63"/>
    </row>
    <row r="111333" spans="16:17">
      <c r="P111333" s="63"/>
      <c r="Q111333" s="63"/>
    </row>
    <row r="111334" spans="16:17">
      <c r="P111334" s="63"/>
      <c r="Q111334" s="63"/>
    </row>
    <row r="111335" spans="16:17">
      <c r="P111335" s="63"/>
      <c r="Q111335" s="63"/>
    </row>
    <row r="111336" spans="16:17">
      <c r="P111336" s="63"/>
      <c r="Q111336" s="63"/>
    </row>
    <row r="111337" spans="16:17">
      <c r="P111337" s="63"/>
      <c r="Q111337" s="63"/>
    </row>
    <row r="111338" spans="16:17">
      <c r="P111338" s="63"/>
      <c r="Q111338" s="63"/>
    </row>
    <row r="111339" spans="16:17">
      <c r="P111339" s="63"/>
      <c r="Q111339" s="63"/>
    </row>
    <row r="111340" spans="16:17">
      <c r="P111340" s="63"/>
      <c r="Q111340" s="63"/>
    </row>
    <row r="111341" spans="16:17">
      <c r="P111341" s="63"/>
      <c r="Q111341" s="63"/>
    </row>
    <row r="111342" spans="16:17">
      <c r="P111342" s="63"/>
      <c r="Q111342" s="63"/>
    </row>
    <row r="111343" spans="16:17">
      <c r="P111343" s="63"/>
      <c r="Q111343" s="63"/>
    </row>
    <row r="111344" spans="16:17">
      <c r="P111344" s="63"/>
      <c r="Q111344" s="63"/>
    </row>
    <row r="111345" spans="16:17">
      <c r="P111345" s="63"/>
      <c r="Q111345" s="63"/>
    </row>
    <row r="111346" spans="16:17">
      <c r="P111346" s="63"/>
      <c r="Q111346" s="63"/>
    </row>
    <row r="111347" spans="16:17">
      <c r="P111347" s="63"/>
      <c r="Q111347" s="63"/>
    </row>
    <row r="111348" spans="16:17">
      <c r="P111348" s="63"/>
      <c r="Q111348" s="63"/>
    </row>
    <row r="111349" spans="16:17">
      <c r="P111349" s="63"/>
      <c r="Q111349" s="63"/>
    </row>
    <row r="111350" spans="16:17">
      <c r="P111350" s="63"/>
      <c r="Q111350" s="63"/>
    </row>
    <row r="111351" spans="16:17">
      <c r="P111351" s="63"/>
      <c r="Q111351" s="63"/>
    </row>
    <row r="111352" spans="16:17">
      <c r="P111352" s="63"/>
      <c r="Q111352" s="63"/>
    </row>
    <row r="111353" spans="16:17">
      <c r="P111353" s="63"/>
      <c r="Q111353" s="63"/>
    </row>
    <row r="111354" spans="16:17">
      <c r="P111354" s="63"/>
      <c r="Q111354" s="63"/>
    </row>
    <row r="111355" spans="16:17">
      <c r="P111355" s="63"/>
      <c r="Q111355" s="63"/>
    </row>
    <row r="111356" spans="16:17">
      <c r="P111356" s="63"/>
      <c r="Q111356" s="63"/>
    </row>
    <row r="111357" spans="16:17">
      <c r="P111357" s="63"/>
      <c r="Q111357" s="63"/>
    </row>
    <row r="111358" spans="16:17">
      <c r="P111358" s="63"/>
      <c r="Q111358" s="63"/>
    </row>
    <row r="111359" spans="16:17">
      <c r="P111359" s="63"/>
      <c r="Q111359" s="63"/>
    </row>
    <row r="111360" spans="16:17">
      <c r="P111360" s="63"/>
      <c r="Q111360" s="63"/>
    </row>
    <row r="111361" spans="16:17">
      <c r="P111361" s="63"/>
      <c r="Q111361" s="63"/>
    </row>
    <row r="111362" spans="16:17">
      <c r="P111362" s="63"/>
      <c r="Q111362" s="63"/>
    </row>
    <row r="111363" spans="16:17">
      <c r="P111363" s="63"/>
      <c r="Q111363" s="63"/>
    </row>
    <row r="111364" spans="16:17">
      <c r="P111364" s="63"/>
      <c r="Q111364" s="63"/>
    </row>
    <row r="111365" spans="16:17">
      <c r="P111365" s="63"/>
      <c r="Q111365" s="63"/>
    </row>
    <row r="111366" spans="16:17">
      <c r="P111366" s="63"/>
      <c r="Q111366" s="63"/>
    </row>
    <row r="111367" spans="16:17">
      <c r="P111367" s="63"/>
      <c r="Q111367" s="63"/>
    </row>
    <row r="111368" spans="16:17">
      <c r="P111368" s="63"/>
      <c r="Q111368" s="63"/>
    </row>
    <row r="111369" spans="16:17">
      <c r="P111369" s="63"/>
      <c r="Q111369" s="63"/>
    </row>
    <row r="111370" spans="16:17">
      <c r="P111370" s="63"/>
      <c r="Q111370" s="63"/>
    </row>
    <row r="111371" spans="16:17">
      <c r="P111371" s="63"/>
      <c r="Q111371" s="63"/>
    </row>
    <row r="111372" spans="16:17">
      <c r="P111372" s="63"/>
      <c r="Q111372" s="63"/>
    </row>
    <row r="111373" spans="16:17">
      <c r="P111373" s="63"/>
      <c r="Q111373" s="63"/>
    </row>
    <row r="111374" spans="16:17">
      <c r="P111374" s="63"/>
      <c r="Q111374" s="63"/>
    </row>
    <row r="111375" spans="16:17">
      <c r="P111375" s="63"/>
      <c r="Q111375" s="63"/>
    </row>
    <row r="111376" spans="16:17">
      <c r="P111376" s="63"/>
      <c r="Q111376" s="63"/>
    </row>
    <row r="111377" spans="16:17">
      <c r="P111377" s="63"/>
      <c r="Q111377" s="63"/>
    </row>
    <row r="111378" spans="16:17">
      <c r="P111378" s="63"/>
      <c r="Q111378" s="63"/>
    </row>
    <row r="111379" spans="16:17">
      <c r="P111379" s="63"/>
      <c r="Q111379" s="63"/>
    </row>
    <row r="111380" spans="16:17">
      <c r="P111380" s="63"/>
      <c r="Q111380" s="63"/>
    </row>
    <row r="111381" spans="16:17">
      <c r="P111381" s="63"/>
      <c r="Q111381" s="63"/>
    </row>
    <row r="111382" spans="16:17">
      <c r="P111382" s="63"/>
      <c r="Q111382" s="63"/>
    </row>
    <row r="111383" spans="16:17">
      <c r="P111383" s="63"/>
      <c r="Q111383" s="63"/>
    </row>
    <row r="111384" spans="16:17">
      <c r="P111384" s="63"/>
      <c r="Q111384" s="63"/>
    </row>
    <row r="111385" spans="16:17">
      <c r="P111385" s="63"/>
      <c r="Q111385" s="63"/>
    </row>
    <row r="111386" spans="16:17">
      <c r="P111386" s="63"/>
      <c r="Q111386" s="63"/>
    </row>
    <row r="111387" spans="16:17">
      <c r="P111387" s="63"/>
      <c r="Q111387" s="63"/>
    </row>
    <row r="111388" spans="16:17">
      <c r="P111388" s="63"/>
      <c r="Q111388" s="63"/>
    </row>
    <row r="111389" spans="16:17">
      <c r="P111389" s="63"/>
      <c r="Q111389" s="63"/>
    </row>
    <row r="111390" spans="16:17">
      <c r="P111390" s="63"/>
      <c r="Q111390" s="63"/>
    </row>
    <row r="111391" spans="16:17">
      <c r="P111391" s="63"/>
      <c r="Q111391" s="63"/>
    </row>
    <row r="111392" spans="16:17">
      <c r="P111392" s="63"/>
      <c r="Q111392" s="63"/>
    </row>
    <row r="111393" spans="16:17">
      <c r="P111393" s="63"/>
      <c r="Q111393" s="63"/>
    </row>
    <row r="111394" spans="16:17">
      <c r="P111394" s="63"/>
      <c r="Q111394" s="63"/>
    </row>
    <row r="111395" spans="16:17">
      <c r="P111395" s="63"/>
      <c r="Q111395" s="63"/>
    </row>
    <row r="111396" spans="16:17">
      <c r="P111396" s="63"/>
      <c r="Q111396" s="63"/>
    </row>
    <row r="111397" spans="16:17">
      <c r="P111397" s="63"/>
      <c r="Q111397" s="63"/>
    </row>
    <row r="111398" spans="16:17">
      <c r="P111398" s="63"/>
      <c r="Q111398" s="63"/>
    </row>
    <row r="111399" spans="16:17">
      <c r="P111399" s="63"/>
      <c r="Q111399" s="63"/>
    </row>
    <row r="111400" spans="16:17">
      <c r="P111400" s="63"/>
      <c r="Q111400" s="63"/>
    </row>
    <row r="111401" spans="16:17">
      <c r="P111401" s="63"/>
      <c r="Q111401" s="63"/>
    </row>
    <row r="111402" spans="16:17">
      <c r="P111402" s="63"/>
      <c r="Q111402" s="63"/>
    </row>
    <row r="111403" spans="16:17">
      <c r="P111403" s="63"/>
      <c r="Q111403" s="63"/>
    </row>
    <row r="111404" spans="16:17">
      <c r="P111404" s="63"/>
      <c r="Q111404" s="63"/>
    </row>
    <row r="111405" spans="16:17">
      <c r="P111405" s="63"/>
      <c r="Q111405" s="63"/>
    </row>
    <row r="111406" spans="16:17">
      <c r="P111406" s="63"/>
      <c r="Q111406" s="63"/>
    </row>
    <row r="111407" spans="16:17">
      <c r="P111407" s="63"/>
      <c r="Q111407" s="63"/>
    </row>
    <row r="111408" spans="16:17">
      <c r="P111408" s="63"/>
      <c r="Q111408" s="63"/>
    </row>
    <row r="111409" spans="16:17">
      <c r="P111409" s="63"/>
      <c r="Q111409" s="63"/>
    </row>
    <row r="111410" spans="16:17">
      <c r="P111410" s="63"/>
      <c r="Q111410" s="63"/>
    </row>
    <row r="111411" spans="16:17">
      <c r="P111411" s="63"/>
      <c r="Q111411" s="63"/>
    </row>
    <row r="111412" spans="16:17">
      <c r="P111412" s="63"/>
      <c r="Q111412" s="63"/>
    </row>
    <row r="111413" spans="16:17">
      <c r="P111413" s="63"/>
      <c r="Q111413" s="63"/>
    </row>
    <row r="111414" spans="16:17">
      <c r="P111414" s="63"/>
      <c r="Q111414" s="63"/>
    </row>
    <row r="111415" spans="16:17">
      <c r="P111415" s="63"/>
      <c r="Q111415" s="63"/>
    </row>
    <row r="111416" spans="16:17">
      <c r="P111416" s="63"/>
      <c r="Q111416" s="63"/>
    </row>
    <row r="111417" spans="16:17">
      <c r="P111417" s="63"/>
      <c r="Q111417" s="63"/>
    </row>
    <row r="111418" spans="16:17">
      <c r="P111418" s="63"/>
      <c r="Q111418" s="63"/>
    </row>
    <row r="111419" spans="16:17">
      <c r="P111419" s="63"/>
      <c r="Q111419" s="63"/>
    </row>
    <row r="111420" spans="16:17">
      <c r="P111420" s="63"/>
      <c r="Q111420" s="63"/>
    </row>
    <row r="111421" spans="16:17">
      <c r="P111421" s="63"/>
      <c r="Q111421" s="63"/>
    </row>
    <row r="111422" spans="16:17">
      <c r="P111422" s="63"/>
      <c r="Q111422" s="63"/>
    </row>
    <row r="111423" spans="16:17">
      <c r="P111423" s="63"/>
      <c r="Q111423" s="63"/>
    </row>
    <row r="111424" spans="16:17">
      <c r="P111424" s="63"/>
      <c r="Q111424" s="63"/>
    </row>
    <row r="111425" spans="16:17">
      <c r="P111425" s="63"/>
      <c r="Q111425" s="63"/>
    </row>
    <row r="111426" spans="16:17">
      <c r="P111426" s="63"/>
      <c r="Q111426" s="63"/>
    </row>
    <row r="111427" spans="16:17">
      <c r="P111427" s="63"/>
      <c r="Q111427" s="63"/>
    </row>
    <row r="111428" spans="16:17">
      <c r="P111428" s="63"/>
      <c r="Q111428" s="63"/>
    </row>
    <row r="111429" spans="16:17">
      <c r="P111429" s="63"/>
      <c r="Q111429" s="63"/>
    </row>
    <row r="111430" spans="16:17">
      <c r="P111430" s="63"/>
      <c r="Q111430" s="63"/>
    </row>
    <row r="111431" spans="16:17">
      <c r="P111431" s="63"/>
      <c r="Q111431" s="63"/>
    </row>
    <row r="111432" spans="16:17">
      <c r="P111432" s="63"/>
      <c r="Q111432" s="63"/>
    </row>
    <row r="111433" spans="16:17">
      <c r="P111433" s="63"/>
      <c r="Q111433" s="63"/>
    </row>
    <row r="111434" spans="16:17">
      <c r="P111434" s="63"/>
      <c r="Q111434" s="63"/>
    </row>
    <row r="111435" spans="16:17">
      <c r="P111435" s="63"/>
      <c r="Q111435" s="63"/>
    </row>
    <row r="111436" spans="16:17">
      <c r="P111436" s="63"/>
      <c r="Q111436" s="63"/>
    </row>
    <row r="111437" spans="16:17">
      <c r="P111437" s="63"/>
      <c r="Q111437" s="63"/>
    </row>
    <row r="111438" spans="16:17">
      <c r="P111438" s="63"/>
      <c r="Q111438" s="63"/>
    </row>
    <row r="111439" spans="16:17">
      <c r="P111439" s="63"/>
      <c r="Q111439" s="63"/>
    </row>
    <row r="111440" spans="16:17">
      <c r="P111440" s="63"/>
      <c r="Q111440" s="63"/>
    </row>
    <row r="111441" spans="16:17">
      <c r="P111441" s="63"/>
      <c r="Q111441" s="63"/>
    </row>
    <row r="111442" spans="16:17">
      <c r="P111442" s="63"/>
      <c r="Q111442" s="63"/>
    </row>
    <row r="111443" spans="16:17">
      <c r="P111443" s="63"/>
      <c r="Q111443" s="63"/>
    </row>
    <row r="111444" spans="16:17">
      <c r="P111444" s="63"/>
      <c r="Q111444" s="63"/>
    </row>
    <row r="111445" spans="16:17">
      <c r="P111445" s="63"/>
      <c r="Q111445" s="63"/>
    </row>
    <row r="111446" spans="16:17">
      <c r="P111446" s="63"/>
      <c r="Q111446" s="63"/>
    </row>
    <row r="111447" spans="16:17">
      <c r="P111447" s="63"/>
      <c r="Q111447" s="63"/>
    </row>
    <row r="111448" spans="16:17">
      <c r="P111448" s="63"/>
      <c r="Q111448" s="63"/>
    </row>
    <row r="111449" spans="16:17">
      <c r="P111449" s="63"/>
      <c r="Q111449" s="63"/>
    </row>
    <row r="111450" spans="16:17">
      <c r="P111450" s="63"/>
      <c r="Q111450" s="63"/>
    </row>
    <row r="111451" spans="16:17">
      <c r="P111451" s="63"/>
      <c r="Q111451" s="63"/>
    </row>
    <row r="111452" spans="16:17">
      <c r="P111452" s="63"/>
      <c r="Q111452" s="63"/>
    </row>
    <row r="111453" spans="16:17">
      <c r="P111453" s="63"/>
      <c r="Q111453" s="63"/>
    </row>
    <row r="111454" spans="16:17">
      <c r="P111454" s="63"/>
      <c r="Q111454" s="63"/>
    </row>
    <row r="111455" spans="16:17">
      <c r="P111455" s="63"/>
      <c r="Q111455" s="63"/>
    </row>
    <row r="111456" spans="16:17">
      <c r="P111456" s="63"/>
      <c r="Q111456" s="63"/>
    </row>
    <row r="111457" spans="16:17">
      <c r="P111457" s="63"/>
      <c r="Q111457" s="63"/>
    </row>
    <row r="111458" spans="16:17">
      <c r="P111458" s="63"/>
      <c r="Q111458" s="63"/>
    </row>
    <row r="111459" spans="16:17">
      <c r="P111459" s="63"/>
      <c r="Q111459" s="63"/>
    </row>
    <row r="111460" spans="16:17">
      <c r="P111460" s="63"/>
      <c r="Q111460" s="63"/>
    </row>
    <row r="111461" spans="16:17">
      <c r="P111461" s="63"/>
      <c r="Q111461" s="63"/>
    </row>
    <row r="111462" spans="16:17">
      <c r="P111462" s="63"/>
      <c r="Q111462" s="63"/>
    </row>
    <row r="111463" spans="16:17">
      <c r="P111463" s="63"/>
      <c r="Q111463" s="63"/>
    </row>
    <row r="111464" spans="16:17">
      <c r="P111464" s="63"/>
      <c r="Q111464" s="63"/>
    </row>
    <row r="111465" spans="16:17">
      <c r="P111465" s="63"/>
      <c r="Q111465" s="63"/>
    </row>
    <row r="111466" spans="16:17">
      <c r="P111466" s="63"/>
      <c r="Q111466" s="63"/>
    </row>
    <row r="111467" spans="16:17">
      <c r="P111467" s="63"/>
      <c r="Q111467" s="63"/>
    </row>
    <row r="111468" spans="16:17">
      <c r="P111468" s="63"/>
      <c r="Q111468" s="63"/>
    </row>
    <row r="111469" spans="16:17">
      <c r="P111469" s="63"/>
      <c r="Q111469" s="63"/>
    </row>
    <row r="111470" spans="16:17">
      <c r="P111470" s="63"/>
      <c r="Q111470" s="63"/>
    </row>
    <row r="111471" spans="16:17">
      <c r="P111471" s="63"/>
      <c r="Q111471" s="63"/>
    </row>
    <row r="111472" spans="16:17">
      <c r="P111472" s="63"/>
      <c r="Q111472" s="63"/>
    </row>
    <row r="111473" spans="16:17">
      <c r="P111473" s="63"/>
      <c r="Q111473" s="63"/>
    </row>
    <row r="111474" spans="16:17">
      <c r="P111474" s="63"/>
      <c r="Q111474" s="63"/>
    </row>
    <row r="111475" spans="16:17">
      <c r="P111475" s="63"/>
      <c r="Q111475" s="63"/>
    </row>
    <row r="111476" spans="16:17">
      <c r="P111476" s="63"/>
      <c r="Q111476" s="63"/>
    </row>
    <row r="111477" spans="16:17">
      <c r="P111477" s="63"/>
      <c r="Q111477" s="63"/>
    </row>
    <row r="111478" spans="16:17">
      <c r="P111478" s="63"/>
      <c r="Q111478" s="63"/>
    </row>
    <row r="111479" spans="16:17">
      <c r="P111479" s="63"/>
      <c r="Q111479" s="63"/>
    </row>
    <row r="111480" spans="16:17">
      <c r="P111480" s="63"/>
      <c r="Q111480" s="63"/>
    </row>
    <row r="111481" spans="16:17">
      <c r="P111481" s="63"/>
      <c r="Q111481" s="63"/>
    </row>
    <row r="111482" spans="16:17">
      <c r="P111482" s="63"/>
      <c r="Q111482" s="63"/>
    </row>
    <row r="111483" spans="16:17">
      <c r="P111483" s="63"/>
      <c r="Q111483" s="63"/>
    </row>
    <row r="111484" spans="16:17">
      <c r="P111484" s="63"/>
      <c r="Q111484" s="63"/>
    </row>
    <row r="111485" spans="16:17">
      <c r="P111485" s="63"/>
      <c r="Q111485" s="63"/>
    </row>
    <row r="111486" spans="16:17">
      <c r="P111486" s="63"/>
      <c r="Q111486" s="63"/>
    </row>
    <row r="111487" spans="16:17">
      <c r="P111487" s="63"/>
      <c r="Q111487" s="63"/>
    </row>
    <row r="111488" spans="16:17">
      <c r="P111488" s="63"/>
      <c r="Q111488" s="63"/>
    </row>
    <row r="111489" spans="16:17">
      <c r="P111489" s="63"/>
      <c r="Q111489" s="63"/>
    </row>
    <row r="111490" spans="16:17">
      <c r="P111490" s="63"/>
      <c r="Q111490" s="63"/>
    </row>
    <row r="111491" spans="16:17">
      <c r="P111491" s="63"/>
      <c r="Q111491" s="63"/>
    </row>
    <row r="111492" spans="16:17">
      <c r="P111492" s="63"/>
      <c r="Q111492" s="63"/>
    </row>
    <row r="111493" spans="16:17">
      <c r="P111493" s="63"/>
      <c r="Q111493" s="63"/>
    </row>
    <row r="111494" spans="16:17">
      <c r="P111494" s="63"/>
      <c r="Q111494" s="63"/>
    </row>
    <row r="111495" spans="16:17">
      <c r="P111495" s="63"/>
      <c r="Q111495" s="63"/>
    </row>
    <row r="111496" spans="16:17">
      <c r="P111496" s="63"/>
      <c r="Q111496" s="63"/>
    </row>
    <row r="111497" spans="16:17">
      <c r="P111497" s="63"/>
      <c r="Q111497" s="63"/>
    </row>
    <row r="111498" spans="16:17">
      <c r="P111498" s="63"/>
      <c r="Q111498" s="63"/>
    </row>
    <row r="111499" spans="16:17">
      <c r="P111499" s="63"/>
      <c r="Q111499" s="63"/>
    </row>
    <row r="111500" spans="16:17">
      <c r="P111500" s="63"/>
      <c r="Q111500" s="63"/>
    </row>
    <row r="111501" spans="16:17">
      <c r="P111501" s="63"/>
      <c r="Q111501" s="63"/>
    </row>
    <row r="111502" spans="16:17">
      <c r="P111502" s="63"/>
      <c r="Q111502" s="63"/>
    </row>
    <row r="111503" spans="16:17">
      <c r="P111503" s="63"/>
      <c r="Q111503" s="63"/>
    </row>
    <row r="111504" spans="16:17">
      <c r="P111504" s="63"/>
      <c r="Q111504" s="63"/>
    </row>
    <row r="111505" spans="16:17">
      <c r="P111505" s="63"/>
      <c r="Q111505" s="63"/>
    </row>
    <row r="111506" spans="16:17">
      <c r="P111506" s="63"/>
      <c r="Q111506" s="63"/>
    </row>
    <row r="111507" spans="16:17">
      <c r="P111507" s="63"/>
      <c r="Q111507" s="63"/>
    </row>
    <row r="111508" spans="16:17">
      <c r="P111508" s="63"/>
      <c r="Q111508" s="63"/>
    </row>
    <row r="111509" spans="16:17">
      <c r="P111509" s="63"/>
      <c r="Q111509" s="63"/>
    </row>
    <row r="111510" spans="16:17">
      <c r="P111510" s="63"/>
      <c r="Q111510" s="63"/>
    </row>
    <row r="111511" spans="16:17">
      <c r="P111511" s="63"/>
      <c r="Q111511" s="63"/>
    </row>
    <row r="111512" spans="16:17">
      <c r="P111512" s="63"/>
      <c r="Q111512" s="63"/>
    </row>
    <row r="111513" spans="16:17">
      <c r="P111513" s="63"/>
      <c r="Q111513" s="63"/>
    </row>
    <row r="111514" spans="16:17">
      <c r="P111514" s="63"/>
      <c r="Q111514" s="63"/>
    </row>
    <row r="111515" spans="16:17">
      <c r="P111515" s="63"/>
      <c r="Q111515" s="63"/>
    </row>
    <row r="111516" spans="16:17">
      <c r="P111516" s="63"/>
      <c r="Q111516" s="63"/>
    </row>
    <row r="111517" spans="16:17">
      <c r="P111517" s="63"/>
      <c r="Q111517" s="63"/>
    </row>
    <row r="111518" spans="16:17">
      <c r="P111518" s="63"/>
      <c r="Q111518" s="63"/>
    </row>
    <row r="111519" spans="16:17">
      <c r="P111519" s="63"/>
      <c r="Q111519" s="63"/>
    </row>
    <row r="111520" spans="16:17">
      <c r="P111520" s="63"/>
      <c r="Q111520" s="63"/>
    </row>
    <row r="111521" spans="16:17">
      <c r="P111521" s="63"/>
      <c r="Q111521" s="63"/>
    </row>
    <row r="111522" spans="16:17">
      <c r="P111522" s="63"/>
      <c r="Q111522" s="63"/>
    </row>
    <row r="111523" spans="16:17">
      <c r="P111523" s="63"/>
      <c r="Q111523" s="63"/>
    </row>
    <row r="111524" spans="16:17">
      <c r="P111524" s="63"/>
      <c r="Q111524" s="63"/>
    </row>
    <row r="111525" spans="16:17">
      <c r="P111525" s="63"/>
      <c r="Q111525" s="63"/>
    </row>
    <row r="111526" spans="16:17">
      <c r="P111526" s="63"/>
      <c r="Q111526" s="63"/>
    </row>
    <row r="111527" spans="16:17">
      <c r="P111527" s="63"/>
      <c r="Q111527" s="63"/>
    </row>
    <row r="111528" spans="16:17">
      <c r="P111528" s="63"/>
      <c r="Q111528" s="63"/>
    </row>
    <row r="111529" spans="16:17">
      <c r="P111529" s="63"/>
      <c r="Q111529" s="63"/>
    </row>
    <row r="111530" spans="16:17">
      <c r="P111530" s="63"/>
      <c r="Q111530" s="63"/>
    </row>
    <row r="111531" spans="16:17">
      <c r="P111531" s="63"/>
      <c r="Q111531" s="63"/>
    </row>
    <row r="111532" spans="16:17">
      <c r="P111532" s="63"/>
      <c r="Q111532" s="63"/>
    </row>
    <row r="111533" spans="16:17">
      <c r="P111533" s="63"/>
      <c r="Q111533" s="63"/>
    </row>
    <row r="111534" spans="16:17">
      <c r="P111534" s="63"/>
      <c r="Q111534" s="63"/>
    </row>
    <row r="111535" spans="16:17">
      <c r="P111535" s="63"/>
      <c r="Q111535" s="63"/>
    </row>
    <row r="111536" spans="16:17">
      <c r="P111536" s="63"/>
      <c r="Q111536" s="63"/>
    </row>
    <row r="111537" spans="16:17">
      <c r="P111537" s="63"/>
      <c r="Q111537" s="63"/>
    </row>
    <row r="111538" spans="16:17">
      <c r="P111538" s="63"/>
      <c r="Q111538" s="63"/>
    </row>
    <row r="111539" spans="16:17">
      <c r="P111539" s="63"/>
      <c r="Q111539" s="63"/>
    </row>
    <row r="111540" spans="16:17">
      <c r="P111540" s="63"/>
      <c r="Q111540" s="63"/>
    </row>
    <row r="111541" spans="16:17">
      <c r="P111541" s="63"/>
      <c r="Q111541" s="63"/>
    </row>
    <row r="111542" spans="16:17">
      <c r="P111542" s="63"/>
      <c r="Q111542" s="63"/>
    </row>
    <row r="111543" spans="16:17">
      <c r="P111543" s="63"/>
      <c r="Q111543" s="63"/>
    </row>
    <row r="111544" spans="16:17">
      <c r="P111544" s="63"/>
      <c r="Q111544" s="63"/>
    </row>
    <row r="111545" spans="16:17">
      <c r="P111545" s="63"/>
      <c r="Q111545" s="63"/>
    </row>
    <row r="111546" spans="16:17">
      <c r="P111546" s="63"/>
      <c r="Q111546" s="63"/>
    </row>
    <row r="111547" spans="16:17">
      <c r="P111547" s="63"/>
      <c r="Q111547" s="63"/>
    </row>
    <row r="111548" spans="16:17">
      <c r="P111548" s="63"/>
      <c r="Q111548" s="63"/>
    </row>
    <row r="111549" spans="16:17">
      <c r="P111549" s="63"/>
      <c r="Q111549" s="63"/>
    </row>
    <row r="111550" spans="16:17">
      <c r="P111550" s="63"/>
      <c r="Q111550" s="63"/>
    </row>
    <row r="111551" spans="16:17">
      <c r="P111551" s="63"/>
      <c r="Q111551" s="63"/>
    </row>
    <row r="111552" spans="16:17">
      <c r="P111552" s="63"/>
      <c r="Q111552" s="63"/>
    </row>
    <row r="111553" spans="16:17">
      <c r="P111553" s="63"/>
      <c r="Q111553" s="63"/>
    </row>
    <row r="111554" spans="16:17">
      <c r="P111554" s="63"/>
      <c r="Q111554" s="63"/>
    </row>
    <row r="111555" spans="16:17">
      <c r="P111555" s="63"/>
      <c r="Q111555" s="63"/>
    </row>
    <row r="111556" spans="16:17">
      <c r="P111556" s="63"/>
      <c r="Q111556" s="63"/>
    </row>
    <row r="111557" spans="16:17">
      <c r="P111557" s="63"/>
      <c r="Q111557" s="63"/>
    </row>
    <row r="111558" spans="16:17">
      <c r="P111558" s="63"/>
      <c r="Q111558" s="63"/>
    </row>
    <row r="111559" spans="16:17">
      <c r="P111559" s="63"/>
      <c r="Q111559" s="63"/>
    </row>
    <row r="111560" spans="16:17">
      <c r="P111560" s="63"/>
      <c r="Q111560" s="63"/>
    </row>
    <row r="111561" spans="16:17">
      <c r="P111561" s="63"/>
      <c r="Q111561" s="63"/>
    </row>
    <row r="111562" spans="16:17">
      <c r="P111562" s="63"/>
      <c r="Q111562" s="63"/>
    </row>
    <row r="111563" spans="16:17">
      <c r="P111563" s="63"/>
      <c r="Q111563" s="63"/>
    </row>
    <row r="111564" spans="16:17">
      <c r="P111564" s="63"/>
      <c r="Q111564" s="63"/>
    </row>
    <row r="111565" spans="16:17">
      <c r="P111565" s="63"/>
      <c r="Q111565" s="63"/>
    </row>
    <row r="111566" spans="16:17">
      <c r="P111566" s="63"/>
      <c r="Q111566" s="63"/>
    </row>
    <row r="111567" spans="16:17">
      <c r="P111567" s="63"/>
      <c r="Q111567" s="63"/>
    </row>
    <row r="111568" spans="16:17">
      <c r="P111568" s="63"/>
      <c r="Q111568" s="63"/>
    </row>
    <row r="111569" spans="16:17">
      <c r="P111569" s="63"/>
      <c r="Q111569" s="63"/>
    </row>
    <row r="111570" spans="16:17">
      <c r="P111570" s="63"/>
      <c r="Q111570" s="63"/>
    </row>
    <row r="111571" spans="16:17">
      <c r="P111571" s="63"/>
      <c r="Q111571" s="63"/>
    </row>
    <row r="111572" spans="16:17">
      <c r="P111572" s="63"/>
      <c r="Q111572" s="63"/>
    </row>
    <row r="111573" spans="16:17">
      <c r="P111573" s="63"/>
      <c r="Q111573" s="63"/>
    </row>
    <row r="111574" spans="16:17">
      <c r="P111574" s="63"/>
      <c r="Q111574" s="63"/>
    </row>
    <row r="111575" spans="16:17">
      <c r="P111575" s="63"/>
      <c r="Q111575" s="63"/>
    </row>
    <row r="111576" spans="16:17">
      <c r="P111576" s="63"/>
      <c r="Q111576" s="63"/>
    </row>
    <row r="111577" spans="16:17">
      <c r="P111577" s="63"/>
      <c r="Q111577" s="63"/>
    </row>
    <row r="111578" spans="16:17">
      <c r="P111578" s="63"/>
      <c r="Q111578" s="63"/>
    </row>
    <row r="111579" spans="16:17">
      <c r="P111579" s="63"/>
      <c r="Q111579" s="63"/>
    </row>
    <row r="111580" spans="16:17">
      <c r="P111580" s="63"/>
      <c r="Q111580" s="63"/>
    </row>
    <row r="111581" spans="16:17">
      <c r="P111581" s="63"/>
      <c r="Q111581" s="63"/>
    </row>
    <row r="111582" spans="16:17">
      <c r="P111582" s="63"/>
      <c r="Q111582" s="63"/>
    </row>
    <row r="111583" spans="16:17">
      <c r="P111583" s="63"/>
      <c r="Q111583" s="63"/>
    </row>
    <row r="111584" spans="16:17">
      <c r="P111584" s="63"/>
      <c r="Q111584" s="63"/>
    </row>
    <row r="111585" spans="16:17">
      <c r="P111585" s="63"/>
      <c r="Q111585" s="63"/>
    </row>
    <row r="111586" spans="16:17">
      <c r="P111586" s="63"/>
      <c r="Q111586" s="63"/>
    </row>
    <row r="111587" spans="16:17">
      <c r="P111587" s="63"/>
      <c r="Q111587" s="63"/>
    </row>
    <row r="111588" spans="16:17">
      <c r="P111588" s="63"/>
      <c r="Q111588" s="63"/>
    </row>
    <row r="111589" spans="16:17">
      <c r="P111589" s="63"/>
      <c r="Q111589" s="63"/>
    </row>
    <row r="111590" spans="16:17">
      <c r="P111590" s="63"/>
      <c r="Q111590" s="63"/>
    </row>
    <row r="111591" spans="16:17">
      <c r="P111591" s="63"/>
      <c r="Q111591" s="63"/>
    </row>
    <row r="111592" spans="16:17">
      <c r="P111592" s="63"/>
      <c r="Q111592" s="63"/>
    </row>
    <row r="111593" spans="16:17">
      <c r="P111593" s="63"/>
      <c r="Q111593" s="63"/>
    </row>
    <row r="111594" spans="16:17">
      <c r="P111594" s="63"/>
      <c r="Q111594" s="63"/>
    </row>
    <row r="111595" spans="16:17">
      <c r="P111595" s="63"/>
      <c r="Q111595" s="63"/>
    </row>
    <row r="111596" spans="16:17">
      <c r="P111596" s="63"/>
      <c r="Q111596" s="63"/>
    </row>
    <row r="111597" spans="16:17">
      <c r="P111597" s="63"/>
      <c r="Q111597" s="63"/>
    </row>
    <row r="111598" spans="16:17">
      <c r="P111598" s="63"/>
      <c r="Q111598" s="63"/>
    </row>
    <row r="111599" spans="16:17">
      <c r="P111599" s="63"/>
      <c r="Q111599" s="63"/>
    </row>
    <row r="111600" spans="16:17">
      <c r="P111600" s="63"/>
      <c r="Q111600" s="63"/>
    </row>
    <row r="111601" spans="16:17">
      <c r="P111601" s="63"/>
      <c r="Q111601" s="63"/>
    </row>
    <row r="111602" spans="16:17">
      <c r="P111602" s="63"/>
      <c r="Q111602" s="63"/>
    </row>
    <row r="111603" spans="16:17">
      <c r="P111603" s="63"/>
      <c r="Q111603" s="63"/>
    </row>
    <row r="111604" spans="16:17">
      <c r="P111604" s="63"/>
      <c r="Q111604" s="63"/>
    </row>
    <row r="111605" spans="16:17">
      <c r="P111605" s="63"/>
      <c r="Q111605" s="63"/>
    </row>
    <row r="111606" spans="16:17">
      <c r="P111606" s="63"/>
      <c r="Q111606" s="63"/>
    </row>
    <row r="111607" spans="16:17">
      <c r="P111607" s="63"/>
      <c r="Q111607" s="63"/>
    </row>
    <row r="111608" spans="16:17">
      <c r="P111608" s="63"/>
      <c r="Q111608" s="63"/>
    </row>
    <row r="111609" spans="16:17">
      <c r="P111609" s="63"/>
      <c r="Q111609" s="63"/>
    </row>
    <row r="111610" spans="16:17">
      <c r="P111610" s="63"/>
      <c r="Q111610" s="63"/>
    </row>
    <row r="111611" spans="16:17">
      <c r="P111611" s="63"/>
      <c r="Q111611" s="63"/>
    </row>
    <row r="111612" spans="16:17">
      <c r="P111612" s="63"/>
      <c r="Q111612" s="63"/>
    </row>
    <row r="111613" spans="16:17">
      <c r="P111613" s="63"/>
      <c r="Q111613" s="63"/>
    </row>
    <row r="111614" spans="16:17">
      <c r="P111614" s="63"/>
      <c r="Q111614" s="63"/>
    </row>
    <row r="111615" spans="16:17">
      <c r="P111615" s="63"/>
      <c r="Q111615" s="63"/>
    </row>
    <row r="111616" spans="16:17">
      <c r="P111616" s="63"/>
      <c r="Q111616" s="63"/>
    </row>
    <row r="111617" spans="16:17">
      <c r="P111617" s="63"/>
      <c r="Q111617" s="63"/>
    </row>
    <row r="111618" spans="16:17">
      <c r="P111618" s="63"/>
      <c r="Q111618" s="63"/>
    </row>
    <row r="111619" spans="16:17">
      <c r="P111619" s="63"/>
      <c r="Q111619" s="63"/>
    </row>
    <row r="111620" spans="16:17">
      <c r="P111620" s="63"/>
      <c r="Q111620" s="63"/>
    </row>
    <row r="111621" spans="16:17">
      <c r="P111621" s="63"/>
      <c r="Q111621" s="63"/>
    </row>
    <row r="111622" spans="16:17">
      <c r="P111622" s="63"/>
      <c r="Q111622" s="63"/>
    </row>
    <row r="111623" spans="16:17">
      <c r="P111623" s="63"/>
      <c r="Q111623" s="63"/>
    </row>
    <row r="111624" spans="16:17">
      <c r="P111624" s="63"/>
      <c r="Q111624" s="63"/>
    </row>
    <row r="111625" spans="16:17">
      <c r="P111625" s="63"/>
      <c r="Q111625" s="63"/>
    </row>
    <row r="111626" spans="16:17">
      <c r="P111626" s="63"/>
      <c r="Q111626" s="63"/>
    </row>
    <row r="111627" spans="16:17">
      <c r="P111627" s="63"/>
      <c r="Q111627" s="63"/>
    </row>
    <row r="111628" spans="16:17">
      <c r="P111628" s="63"/>
      <c r="Q111628" s="63"/>
    </row>
    <row r="111629" spans="16:17">
      <c r="P111629" s="63"/>
      <c r="Q111629" s="63"/>
    </row>
    <row r="111630" spans="16:17">
      <c r="P111630" s="63"/>
      <c r="Q111630" s="63"/>
    </row>
    <row r="111631" spans="16:17">
      <c r="P111631" s="63"/>
      <c r="Q111631" s="63"/>
    </row>
    <row r="111632" spans="16:17">
      <c r="P111632" s="63"/>
      <c r="Q111632" s="63"/>
    </row>
    <row r="111633" spans="16:17">
      <c r="P111633" s="63"/>
      <c r="Q111633" s="63"/>
    </row>
    <row r="111634" spans="16:17">
      <c r="P111634" s="63"/>
      <c r="Q111634" s="63"/>
    </row>
    <row r="111635" spans="16:17">
      <c r="P111635" s="63"/>
      <c r="Q111635" s="63"/>
    </row>
    <row r="111636" spans="16:17">
      <c r="P111636" s="63"/>
      <c r="Q111636" s="63"/>
    </row>
    <row r="111637" spans="16:17">
      <c r="P111637" s="63"/>
      <c r="Q111637" s="63"/>
    </row>
    <row r="111638" spans="16:17">
      <c r="P111638" s="63"/>
      <c r="Q111638" s="63"/>
    </row>
    <row r="111639" spans="16:17">
      <c r="P111639" s="63"/>
      <c r="Q111639" s="63"/>
    </row>
    <row r="111640" spans="16:17">
      <c r="P111640" s="63"/>
      <c r="Q111640" s="63"/>
    </row>
    <row r="111641" spans="16:17">
      <c r="P111641" s="63"/>
      <c r="Q111641" s="63"/>
    </row>
    <row r="111642" spans="16:17">
      <c r="P111642" s="63"/>
      <c r="Q111642" s="63"/>
    </row>
    <row r="111643" spans="16:17">
      <c r="P111643" s="63"/>
      <c r="Q111643" s="63"/>
    </row>
    <row r="111644" spans="16:17">
      <c r="P111644" s="63"/>
      <c r="Q111644" s="63"/>
    </row>
    <row r="111645" spans="16:17">
      <c r="P111645" s="63"/>
      <c r="Q111645" s="63"/>
    </row>
    <row r="111646" spans="16:17">
      <c r="P111646" s="63"/>
      <c r="Q111646" s="63"/>
    </row>
    <row r="111647" spans="16:17">
      <c r="P111647" s="63"/>
      <c r="Q111647" s="63"/>
    </row>
    <row r="111648" spans="16:17">
      <c r="P111648" s="63"/>
      <c r="Q111648" s="63"/>
    </row>
    <row r="111649" spans="16:17">
      <c r="P111649" s="63"/>
      <c r="Q111649" s="63"/>
    </row>
    <row r="111650" spans="16:17">
      <c r="P111650" s="63"/>
      <c r="Q111650" s="63"/>
    </row>
    <row r="111651" spans="16:17">
      <c r="P111651" s="63"/>
      <c r="Q111651" s="63"/>
    </row>
    <row r="111652" spans="16:17">
      <c r="P111652" s="63"/>
      <c r="Q111652" s="63"/>
    </row>
    <row r="111653" spans="16:17">
      <c r="P111653" s="63"/>
      <c r="Q111653" s="63"/>
    </row>
    <row r="111654" spans="16:17">
      <c r="P111654" s="63"/>
      <c r="Q111654" s="63"/>
    </row>
    <row r="111655" spans="16:17">
      <c r="P111655" s="63"/>
      <c r="Q111655" s="63"/>
    </row>
    <row r="111656" spans="16:17">
      <c r="P111656" s="63"/>
      <c r="Q111656" s="63"/>
    </row>
    <row r="111657" spans="16:17">
      <c r="P111657" s="63"/>
      <c r="Q111657" s="63"/>
    </row>
    <row r="111658" spans="16:17">
      <c r="P111658" s="63"/>
      <c r="Q111658" s="63"/>
    </row>
    <row r="111659" spans="16:17">
      <c r="P111659" s="63"/>
      <c r="Q111659" s="63"/>
    </row>
    <row r="111660" spans="16:17">
      <c r="P111660" s="63"/>
      <c r="Q111660" s="63"/>
    </row>
    <row r="111661" spans="16:17">
      <c r="P111661" s="63"/>
      <c r="Q111661" s="63"/>
    </row>
    <row r="111662" spans="16:17">
      <c r="P111662" s="63"/>
      <c r="Q111662" s="63"/>
    </row>
    <row r="111663" spans="16:17">
      <c r="P111663" s="63"/>
      <c r="Q111663" s="63"/>
    </row>
    <row r="111664" spans="16:17">
      <c r="P111664" s="63"/>
      <c r="Q111664" s="63"/>
    </row>
    <row r="111665" spans="16:17">
      <c r="P111665" s="63"/>
      <c r="Q111665" s="63"/>
    </row>
    <row r="111666" spans="16:17">
      <c r="P111666" s="63"/>
      <c r="Q111666" s="63"/>
    </row>
    <row r="111667" spans="16:17">
      <c r="P111667" s="63"/>
      <c r="Q111667" s="63"/>
    </row>
    <row r="111668" spans="16:17">
      <c r="P111668" s="63"/>
      <c r="Q111668" s="63"/>
    </row>
    <row r="111669" spans="16:17">
      <c r="P111669" s="63"/>
      <c r="Q111669" s="63"/>
    </row>
    <row r="111670" spans="16:17">
      <c r="P111670" s="63"/>
      <c r="Q111670" s="63"/>
    </row>
    <row r="111671" spans="16:17">
      <c r="P111671" s="63"/>
      <c r="Q111671" s="63"/>
    </row>
    <row r="111672" spans="16:17">
      <c r="P111672" s="63"/>
      <c r="Q111672" s="63"/>
    </row>
    <row r="111673" spans="16:17">
      <c r="P111673" s="63"/>
      <c r="Q111673" s="63"/>
    </row>
    <row r="111674" spans="16:17">
      <c r="P111674" s="63"/>
      <c r="Q111674" s="63"/>
    </row>
    <row r="111675" spans="16:17">
      <c r="P111675" s="63"/>
      <c r="Q111675" s="63"/>
    </row>
    <row r="111676" spans="16:17">
      <c r="P111676" s="63"/>
      <c r="Q111676" s="63"/>
    </row>
    <row r="111677" spans="16:17">
      <c r="P111677" s="63"/>
      <c r="Q111677" s="63"/>
    </row>
    <row r="111678" spans="16:17">
      <c r="P111678" s="63"/>
      <c r="Q111678" s="63"/>
    </row>
    <row r="111679" spans="16:17">
      <c r="P111679" s="63"/>
      <c r="Q111679" s="63"/>
    </row>
    <row r="111680" spans="16:17">
      <c r="P111680" s="63"/>
      <c r="Q111680" s="63"/>
    </row>
    <row r="111681" spans="16:17">
      <c r="P111681" s="63"/>
      <c r="Q111681" s="63"/>
    </row>
    <row r="111682" spans="16:17">
      <c r="P111682" s="63"/>
      <c r="Q111682" s="63"/>
    </row>
    <row r="111683" spans="16:17">
      <c r="P111683" s="63"/>
      <c r="Q111683" s="63"/>
    </row>
    <row r="111684" spans="16:17">
      <c r="P111684" s="63"/>
      <c r="Q111684" s="63"/>
    </row>
    <row r="111685" spans="16:17">
      <c r="P111685" s="63"/>
      <c r="Q111685" s="63"/>
    </row>
    <row r="111686" spans="16:17">
      <c r="P111686" s="63"/>
      <c r="Q111686" s="63"/>
    </row>
    <row r="111687" spans="16:17">
      <c r="P111687" s="63"/>
      <c r="Q111687" s="63"/>
    </row>
    <row r="111688" spans="16:17">
      <c r="P111688" s="63"/>
      <c r="Q111688" s="63"/>
    </row>
    <row r="111689" spans="16:17">
      <c r="P111689" s="63"/>
      <c r="Q111689" s="63"/>
    </row>
    <row r="111690" spans="16:17">
      <c r="P111690" s="63"/>
      <c r="Q111690" s="63"/>
    </row>
    <row r="111691" spans="16:17">
      <c r="P111691" s="63"/>
      <c r="Q111691" s="63"/>
    </row>
    <row r="111692" spans="16:17">
      <c r="P111692" s="63"/>
      <c r="Q111692" s="63"/>
    </row>
    <row r="111693" spans="16:17">
      <c r="P111693" s="63"/>
      <c r="Q111693" s="63"/>
    </row>
    <row r="111694" spans="16:17">
      <c r="P111694" s="63"/>
      <c r="Q111694" s="63"/>
    </row>
    <row r="111695" spans="16:17">
      <c r="P111695" s="63"/>
      <c r="Q111695" s="63"/>
    </row>
    <row r="111696" spans="16:17">
      <c r="P111696" s="63"/>
      <c r="Q111696" s="63"/>
    </row>
    <row r="111697" spans="16:17">
      <c r="P111697" s="63"/>
      <c r="Q111697" s="63"/>
    </row>
    <row r="111698" spans="16:17">
      <c r="P111698" s="63"/>
      <c r="Q111698" s="63"/>
    </row>
    <row r="111699" spans="16:17">
      <c r="P111699" s="63"/>
      <c r="Q111699" s="63"/>
    </row>
    <row r="111700" spans="16:17">
      <c r="P111700" s="63"/>
      <c r="Q111700" s="63"/>
    </row>
    <row r="111701" spans="16:17">
      <c r="P111701" s="63"/>
      <c r="Q111701" s="63"/>
    </row>
    <row r="111702" spans="16:17">
      <c r="P111702" s="63"/>
      <c r="Q111702" s="63"/>
    </row>
    <row r="111703" spans="16:17">
      <c r="P111703" s="63"/>
      <c r="Q111703" s="63"/>
    </row>
    <row r="111704" spans="16:17">
      <c r="P111704" s="63"/>
      <c r="Q111704" s="63"/>
    </row>
    <row r="111705" spans="16:17">
      <c r="P111705" s="63"/>
      <c r="Q111705" s="63"/>
    </row>
    <row r="111706" spans="16:17">
      <c r="P111706" s="63"/>
      <c r="Q111706" s="63"/>
    </row>
    <row r="111707" spans="16:17">
      <c r="P111707" s="63"/>
      <c r="Q111707" s="63"/>
    </row>
    <row r="111708" spans="16:17">
      <c r="P111708" s="63"/>
      <c r="Q111708" s="63"/>
    </row>
    <row r="111709" spans="16:17">
      <c r="P111709" s="63"/>
      <c r="Q111709" s="63"/>
    </row>
    <row r="111710" spans="16:17">
      <c r="P111710" s="63"/>
      <c r="Q111710" s="63"/>
    </row>
    <row r="111711" spans="16:17">
      <c r="P111711" s="63"/>
      <c r="Q111711" s="63"/>
    </row>
    <row r="111712" spans="16:17">
      <c r="P111712" s="63"/>
      <c r="Q111712" s="63"/>
    </row>
    <row r="111713" spans="16:17">
      <c r="P111713" s="63"/>
      <c r="Q111713" s="63"/>
    </row>
    <row r="111714" spans="16:17">
      <c r="P111714" s="63"/>
      <c r="Q111714" s="63"/>
    </row>
    <row r="111715" spans="16:17">
      <c r="P111715" s="63"/>
      <c r="Q111715" s="63"/>
    </row>
    <row r="111716" spans="16:17">
      <c r="P111716" s="63"/>
      <c r="Q111716" s="63"/>
    </row>
    <row r="111717" spans="16:17">
      <c r="P111717" s="63"/>
      <c r="Q111717" s="63"/>
    </row>
    <row r="111718" spans="16:17">
      <c r="P111718" s="63"/>
      <c r="Q111718" s="63"/>
    </row>
    <row r="111719" spans="16:17">
      <c r="P111719" s="63"/>
      <c r="Q111719" s="63"/>
    </row>
    <row r="111720" spans="16:17">
      <c r="P111720" s="63"/>
      <c r="Q111720" s="63"/>
    </row>
    <row r="111721" spans="16:17">
      <c r="P111721" s="63"/>
      <c r="Q111721" s="63"/>
    </row>
    <row r="111722" spans="16:17">
      <c r="P111722" s="63"/>
      <c r="Q111722" s="63"/>
    </row>
    <row r="111723" spans="16:17">
      <c r="P111723" s="63"/>
      <c r="Q111723" s="63"/>
    </row>
    <row r="111724" spans="16:17">
      <c r="P111724" s="63"/>
      <c r="Q111724" s="63"/>
    </row>
    <row r="111725" spans="16:17">
      <c r="P111725" s="63"/>
      <c r="Q111725" s="63"/>
    </row>
    <row r="111726" spans="16:17">
      <c r="P111726" s="63"/>
      <c r="Q111726" s="63"/>
    </row>
    <row r="111727" spans="16:17">
      <c r="P111727" s="63"/>
      <c r="Q111727" s="63"/>
    </row>
    <row r="111728" spans="16:17">
      <c r="P111728" s="63"/>
      <c r="Q111728" s="63"/>
    </row>
    <row r="111729" spans="16:17">
      <c r="P111729" s="63"/>
      <c r="Q111729" s="63"/>
    </row>
    <row r="111730" spans="16:17">
      <c r="P111730" s="63"/>
      <c r="Q111730" s="63"/>
    </row>
    <row r="111731" spans="16:17">
      <c r="P111731" s="63"/>
      <c r="Q111731" s="63"/>
    </row>
    <row r="111732" spans="16:17">
      <c r="P111732" s="63"/>
      <c r="Q111732" s="63"/>
    </row>
    <row r="111733" spans="16:17">
      <c r="P111733" s="63"/>
      <c r="Q111733" s="63"/>
    </row>
    <row r="111734" spans="16:17">
      <c r="P111734" s="63"/>
      <c r="Q111734" s="63"/>
    </row>
    <row r="111735" spans="16:17">
      <c r="P111735" s="63"/>
      <c r="Q111735" s="63"/>
    </row>
    <row r="111736" spans="16:17">
      <c r="P111736" s="63"/>
      <c r="Q111736" s="63"/>
    </row>
    <row r="111737" spans="16:17">
      <c r="P111737" s="63"/>
      <c r="Q111737" s="63"/>
    </row>
    <row r="111738" spans="16:17">
      <c r="P111738" s="63"/>
      <c r="Q111738" s="63"/>
    </row>
    <row r="111739" spans="16:17">
      <c r="P111739" s="63"/>
      <c r="Q111739" s="63"/>
    </row>
    <row r="111740" spans="16:17">
      <c r="P111740" s="63"/>
      <c r="Q111740" s="63"/>
    </row>
    <row r="111741" spans="16:17">
      <c r="P111741" s="63"/>
      <c r="Q111741" s="63"/>
    </row>
    <row r="111742" spans="16:17">
      <c r="P111742" s="63"/>
      <c r="Q111742" s="63"/>
    </row>
    <row r="111743" spans="16:17">
      <c r="P111743" s="63"/>
      <c r="Q111743" s="63"/>
    </row>
    <row r="111744" spans="16:17">
      <c r="P111744" s="63"/>
      <c r="Q111744" s="63"/>
    </row>
    <row r="111745" spans="16:17">
      <c r="P111745" s="63"/>
      <c r="Q111745" s="63"/>
    </row>
    <row r="111746" spans="16:17">
      <c r="P111746" s="63"/>
      <c r="Q111746" s="63"/>
    </row>
    <row r="111747" spans="16:17">
      <c r="P111747" s="63"/>
      <c r="Q111747" s="63"/>
    </row>
    <row r="111748" spans="16:17">
      <c r="P111748" s="63"/>
      <c r="Q111748" s="63"/>
    </row>
    <row r="111749" spans="16:17">
      <c r="P111749" s="63"/>
      <c r="Q111749" s="63"/>
    </row>
    <row r="111750" spans="16:17">
      <c r="P111750" s="63"/>
      <c r="Q111750" s="63"/>
    </row>
    <row r="111751" spans="16:17">
      <c r="P111751" s="63"/>
      <c r="Q111751" s="63"/>
    </row>
    <row r="111752" spans="16:17">
      <c r="P111752" s="63"/>
      <c r="Q111752" s="63"/>
    </row>
    <row r="111753" spans="16:17">
      <c r="P111753" s="63"/>
      <c r="Q111753" s="63"/>
    </row>
    <row r="111754" spans="16:17">
      <c r="P111754" s="63"/>
      <c r="Q111754" s="63"/>
    </row>
    <row r="111755" spans="16:17">
      <c r="P111755" s="63"/>
      <c r="Q111755" s="63"/>
    </row>
    <row r="111756" spans="16:17">
      <c r="P111756" s="63"/>
      <c r="Q111756" s="63"/>
    </row>
    <row r="111757" spans="16:17">
      <c r="P111757" s="63"/>
      <c r="Q111757" s="63"/>
    </row>
    <row r="111758" spans="16:17">
      <c r="P111758" s="63"/>
      <c r="Q111758" s="63"/>
    </row>
    <row r="111759" spans="16:17">
      <c r="P111759" s="63"/>
      <c r="Q111759" s="63"/>
    </row>
    <row r="111760" spans="16:17">
      <c r="P111760" s="63"/>
      <c r="Q111760" s="63"/>
    </row>
    <row r="111761" spans="16:17">
      <c r="P111761" s="63"/>
      <c r="Q111761" s="63"/>
    </row>
    <row r="111762" spans="16:17">
      <c r="P111762" s="63"/>
      <c r="Q111762" s="63"/>
    </row>
    <row r="111763" spans="16:17">
      <c r="P111763" s="63"/>
      <c r="Q111763" s="63"/>
    </row>
    <row r="111764" spans="16:17">
      <c r="P111764" s="63"/>
      <c r="Q111764" s="63"/>
    </row>
    <row r="111765" spans="16:17">
      <c r="P111765" s="63"/>
      <c r="Q111765" s="63"/>
    </row>
    <row r="111766" spans="16:17">
      <c r="P111766" s="63"/>
      <c r="Q111766" s="63"/>
    </row>
    <row r="111767" spans="16:17">
      <c r="P111767" s="63"/>
      <c r="Q111767" s="63"/>
    </row>
    <row r="111768" spans="16:17">
      <c r="P111768" s="63"/>
      <c r="Q111768" s="63"/>
    </row>
    <row r="111769" spans="16:17">
      <c r="P111769" s="63"/>
      <c r="Q111769" s="63"/>
    </row>
    <row r="111770" spans="16:17">
      <c r="P111770" s="63"/>
      <c r="Q111770" s="63"/>
    </row>
    <row r="111771" spans="16:17">
      <c r="P111771" s="63"/>
      <c r="Q111771" s="63"/>
    </row>
    <row r="111772" spans="16:17">
      <c r="P111772" s="63"/>
      <c r="Q111772" s="63"/>
    </row>
    <row r="111773" spans="16:17">
      <c r="P111773" s="63"/>
      <c r="Q111773" s="63"/>
    </row>
    <row r="111774" spans="16:17">
      <c r="P111774" s="63"/>
      <c r="Q111774" s="63"/>
    </row>
    <row r="111775" spans="16:17">
      <c r="P111775" s="63"/>
      <c r="Q111775" s="63"/>
    </row>
    <row r="111776" spans="16:17">
      <c r="P111776" s="63"/>
      <c r="Q111776" s="63"/>
    </row>
    <row r="111777" spans="16:17">
      <c r="P111777" s="63"/>
      <c r="Q111777" s="63"/>
    </row>
    <row r="111778" spans="16:17">
      <c r="P111778" s="63"/>
      <c r="Q111778" s="63"/>
    </row>
    <row r="111779" spans="16:17">
      <c r="P111779" s="63"/>
      <c r="Q111779" s="63"/>
    </row>
    <row r="111780" spans="16:17">
      <c r="P111780" s="63"/>
      <c r="Q111780" s="63"/>
    </row>
    <row r="111781" spans="16:17">
      <c r="P111781" s="63"/>
      <c r="Q111781" s="63"/>
    </row>
    <row r="111782" spans="16:17">
      <c r="P111782" s="63"/>
      <c r="Q111782" s="63"/>
    </row>
    <row r="111783" spans="16:17">
      <c r="P111783" s="63"/>
      <c r="Q111783" s="63"/>
    </row>
    <row r="111784" spans="16:17">
      <c r="P111784" s="63"/>
      <c r="Q111784" s="63"/>
    </row>
    <row r="111785" spans="16:17">
      <c r="P111785" s="63"/>
      <c r="Q111785" s="63"/>
    </row>
    <row r="111786" spans="16:17">
      <c r="P111786" s="63"/>
      <c r="Q111786" s="63"/>
    </row>
    <row r="111787" spans="16:17">
      <c r="P111787" s="63"/>
      <c r="Q111787" s="63"/>
    </row>
    <row r="111788" spans="16:17">
      <c r="P111788" s="63"/>
      <c r="Q111788" s="63"/>
    </row>
    <row r="111789" spans="16:17">
      <c r="P111789" s="63"/>
      <c r="Q111789" s="63"/>
    </row>
    <row r="111790" spans="16:17">
      <c r="P111790" s="63"/>
      <c r="Q111790" s="63"/>
    </row>
    <row r="111791" spans="16:17">
      <c r="P111791" s="63"/>
      <c r="Q111791" s="63"/>
    </row>
    <row r="111792" spans="16:17">
      <c r="P111792" s="63"/>
      <c r="Q111792" s="63"/>
    </row>
    <row r="111793" spans="16:17">
      <c r="P111793" s="63"/>
      <c r="Q111793" s="63"/>
    </row>
    <row r="111794" spans="16:17">
      <c r="P111794" s="63"/>
      <c r="Q111794" s="63"/>
    </row>
    <row r="111795" spans="16:17">
      <c r="P111795" s="63"/>
      <c r="Q111795" s="63"/>
    </row>
    <row r="111796" spans="16:17">
      <c r="P111796" s="63"/>
      <c r="Q111796" s="63"/>
    </row>
    <row r="111797" spans="16:17">
      <c r="P111797" s="63"/>
      <c r="Q111797" s="63"/>
    </row>
    <row r="111798" spans="16:17">
      <c r="P111798" s="63"/>
      <c r="Q111798" s="63"/>
    </row>
    <row r="111799" spans="16:17">
      <c r="P111799" s="63"/>
      <c r="Q111799" s="63"/>
    </row>
    <row r="111800" spans="16:17">
      <c r="P111800" s="63"/>
      <c r="Q111800" s="63"/>
    </row>
    <row r="111801" spans="16:17">
      <c r="P111801" s="63"/>
      <c r="Q111801" s="63"/>
    </row>
    <row r="111802" spans="16:17">
      <c r="P111802" s="63"/>
      <c r="Q111802" s="63"/>
    </row>
    <row r="111803" spans="16:17">
      <c r="P111803" s="63"/>
      <c r="Q111803" s="63"/>
    </row>
    <row r="111804" spans="16:17">
      <c r="P111804" s="63"/>
      <c r="Q111804" s="63"/>
    </row>
    <row r="111805" spans="16:17">
      <c r="P111805" s="63"/>
      <c r="Q111805" s="63"/>
    </row>
    <row r="111806" spans="16:17">
      <c r="P111806" s="63"/>
      <c r="Q111806" s="63"/>
    </row>
    <row r="111807" spans="16:17">
      <c r="P111807" s="63"/>
      <c r="Q111807" s="63"/>
    </row>
    <row r="111808" spans="16:17">
      <c r="P111808" s="63"/>
      <c r="Q111808" s="63"/>
    </row>
    <row r="111809" spans="16:17">
      <c r="P111809" s="63"/>
      <c r="Q111809" s="63"/>
    </row>
    <row r="111810" spans="16:17">
      <c r="P111810" s="63"/>
      <c r="Q111810" s="63"/>
    </row>
    <row r="111811" spans="16:17">
      <c r="P111811" s="63"/>
      <c r="Q111811" s="63"/>
    </row>
    <row r="111812" spans="16:17">
      <c r="P111812" s="63"/>
      <c r="Q111812" s="63"/>
    </row>
    <row r="111813" spans="16:17">
      <c r="P111813" s="63"/>
      <c r="Q111813" s="63"/>
    </row>
    <row r="111814" spans="16:17">
      <c r="P111814" s="63"/>
      <c r="Q111814" s="63"/>
    </row>
    <row r="111815" spans="16:17">
      <c r="P111815" s="63"/>
      <c r="Q111815" s="63"/>
    </row>
    <row r="111816" spans="16:17">
      <c r="P111816" s="63"/>
      <c r="Q111816" s="63"/>
    </row>
    <row r="111817" spans="16:17">
      <c r="P111817" s="63"/>
      <c r="Q111817" s="63"/>
    </row>
    <row r="111818" spans="16:17">
      <c r="P111818" s="63"/>
      <c r="Q111818" s="63"/>
    </row>
    <row r="111819" spans="16:17">
      <c r="P111819" s="63"/>
      <c r="Q111819" s="63"/>
    </row>
    <row r="111820" spans="16:17">
      <c r="P111820" s="63"/>
      <c r="Q111820" s="63"/>
    </row>
    <row r="111821" spans="16:17">
      <c r="P111821" s="63"/>
      <c r="Q111821" s="63"/>
    </row>
    <row r="111822" spans="16:17">
      <c r="P111822" s="63"/>
      <c r="Q111822" s="63"/>
    </row>
    <row r="111823" spans="16:17">
      <c r="P111823" s="63"/>
      <c r="Q111823" s="63"/>
    </row>
    <row r="111824" spans="16:17">
      <c r="P111824" s="63"/>
      <c r="Q111824" s="63"/>
    </row>
    <row r="111825" spans="16:17">
      <c r="P111825" s="63"/>
      <c r="Q111825" s="63"/>
    </row>
    <row r="111826" spans="16:17">
      <c r="P111826" s="63"/>
      <c r="Q111826" s="63"/>
    </row>
    <row r="111827" spans="16:17">
      <c r="P111827" s="63"/>
      <c r="Q111827" s="63"/>
    </row>
    <row r="111828" spans="16:17">
      <c r="P111828" s="63"/>
      <c r="Q111828" s="63"/>
    </row>
    <row r="111829" spans="16:17">
      <c r="P111829" s="63"/>
      <c r="Q111829" s="63"/>
    </row>
    <row r="111830" spans="16:17">
      <c r="P111830" s="63"/>
      <c r="Q111830" s="63"/>
    </row>
    <row r="111831" spans="16:17">
      <c r="P111831" s="63"/>
      <c r="Q111831" s="63"/>
    </row>
    <row r="111832" spans="16:17">
      <c r="P111832" s="63"/>
      <c r="Q111832" s="63"/>
    </row>
    <row r="111833" spans="16:17">
      <c r="P111833" s="63"/>
      <c r="Q111833" s="63"/>
    </row>
    <row r="111834" spans="16:17">
      <c r="P111834" s="63"/>
      <c r="Q111834" s="63"/>
    </row>
    <row r="111835" spans="16:17">
      <c r="P111835" s="63"/>
      <c r="Q111835" s="63"/>
    </row>
    <row r="111836" spans="16:17">
      <c r="P111836" s="63"/>
      <c r="Q111836" s="63"/>
    </row>
    <row r="111837" spans="16:17">
      <c r="P111837" s="63"/>
      <c r="Q111837" s="63"/>
    </row>
    <row r="111838" spans="16:17">
      <c r="P111838" s="63"/>
      <c r="Q111838" s="63"/>
    </row>
    <row r="111839" spans="16:17">
      <c r="P111839" s="63"/>
      <c r="Q111839" s="63"/>
    </row>
    <row r="111840" spans="16:17">
      <c r="P111840" s="63"/>
      <c r="Q111840" s="63"/>
    </row>
    <row r="111841" spans="16:17">
      <c r="P111841" s="63"/>
      <c r="Q111841" s="63"/>
    </row>
    <row r="111842" spans="16:17">
      <c r="P111842" s="63"/>
      <c r="Q111842" s="63"/>
    </row>
    <row r="111843" spans="16:17">
      <c r="P111843" s="63"/>
      <c r="Q111843" s="63"/>
    </row>
    <row r="111844" spans="16:17">
      <c r="P111844" s="63"/>
      <c r="Q111844" s="63"/>
    </row>
    <row r="111845" spans="16:17">
      <c r="P111845" s="63"/>
      <c r="Q111845" s="63"/>
    </row>
    <row r="111846" spans="16:17">
      <c r="P111846" s="63"/>
      <c r="Q111846" s="63"/>
    </row>
    <row r="111847" spans="16:17">
      <c r="P111847" s="63"/>
      <c r="Q111847" s="63"/>
    </row>
    <row r="111848" spans="16:17">
      <c r="P111848" s="63"/>
      <c r="Q111848" s="63"/>
    </row>
    <row r="111849" spans="16:17">
      <c r="P111849" s="63"/>
      <c r="Q111849" s="63"/>
    </row>
    <row r="111850" spans="16:17">
      <c r="P111850" s="63"/>
      <c r="Q111850" s="63"/>
    </row>
    <row r="111851" spans="16:17">
      <c r="P111851" s="63"/>
      <c r="Q111851" s="63"/>
    </row>
    <row r="111852" spans="16:17">
      <c r="P111852" s="63"/>
      <c r="Q111852" s="63"/>
    </row>
    <row r="111853" spans="16:17">
      <c r="P111853" s="63"/>
      <c r="Q111853" s="63"/>
    </row>
    <row r="111854" spans="16:17">
      <c r="P111854" s="63"/>
      <c r="Q111854" s="63"/>
    </row>
    <row r="111855" spans="16:17">
      <c r="P111855" s="63"/>
      <c r="Q111855" s="63"/>
    </row>
    <row r="111856" spans="16:17">
      <c r="P111856" s="63"/>
      <c r="Q111856" s="63"/>
    </row>
    <row r="111857" spans="16:17">
      <c r="P111857" s="63"/>
      <c r="Q111857" s="63"/>
    </row>
    <row r="111858" spans="16:17">
      <c r="P111858" s="63"/>
      <c r="Q111858" s="63"/>
    </row>
    <row r="111859" spans="16:17">
      <c r="P111859" s="63"/>
      <c r="Q111859" s="63"/>
    </row>
    <row r="111860" spans="16:17">
      <c r="P111860" s="63"/>
      <c r="Q111860" s="63"/>
    </row>
    <row r="111861" spans="16:17">
      <c r="P111861" s="63"/>
      <c r="Q111861" s="63"/>
    </row>
    <row r="111862" spans="16:17">
      <c r="P111862" s="63"/>
      <c r="Q111862" s="63"/>
    </row>
    <row r="111863" spans="16:17">
      <c r="P111863" s="63"/>
      <c r="Q111863" s="63"/>
    </row>
    <row r="111864" spans="16:17">
      <c r="P111864" s="63"/>
      <c r="Q111864" s="63"/>
    </row>
    <row r="111865" spans="16:17">
      <c r="P111865" s="63"/>
      <c r="Q111865" s="63"/>
    </row>
    <row r="111866" spans="16:17">
      <c r="P111866" s="63"/>
      <c r="Q111866" s="63"/>
    </row>
    <row r="111867" spans="16:17">
      <c r="P111867" s="63"/>
      <c r="Q111867" s="63"/>
    </row>
    <row r="111868" spans="16:17">
      <c r="P111868" s="63"/>
      <c r="Q111868" s="63"/>
    </row>
    <row r="111869" spans="16:17">
      <c r="P111869" s="63"/>
      <c r="Q111869" s="63"/>
    </row>
    <row r="111870" spans="16:17">
      <c r="P111870" s="63"/>
      <c r="Q111870" s="63"/>
    </row>
    <row r="111871" spans="16:17">
      <c r="P111871" s="63"/>
      <c r="Q111871" s="63"/>
    </row>
    <row r="111872" spans="16:17">
      <c r="P111872" s="63"/>
      <c r="Q111872" s="63"/>
    </row>
    <row r="111873" spans="16:17">
      <c r="P111873" s="63"/>
      <c r="Q111873" s="63"/>
    </row>
    <row r="111874" spans="16:17">
      <c r="P111874" s="63"/>
      <c r="Q111874" s="63"/>
    </row>
    <row r="111875" spans="16:17">
      <c r="P111875" s="63"/>
      <c r="Q111875" s="63"/>
    </row>
    <row r="111876" spans="16:17">
      <c r="P111876" s="63"/>
      <c r="Q111876" s="63"/>
    </row>
    <row r="111877" spans="16:17">
      <c r="P111877" s="63"/>
      <c r="Q111877" s="63"/>
    </row>
    <row r="111878" spans="16:17">
      <c r="P111878" s="63"/>
      <c r="Q111878" s="63"/>
    </row>
    <row r="111879" spans="16:17">
      <c r="P111879" s="63"/>
      <c r="Q111879" s="63"/>
    </row>
    <row r="111880" spans="16:17">
      <c r="P111880" s="63"/>
      <c r="Q111880" s="63"/>
    </row>
    <row r="111881" spans="16:17">
      <c r="P111881" s="63"/>
      <c r="Q111881" s="63"/>
    </row>
    <row r="111882" spans="16:17">
      <c r="P111882" s="63"/>
      <c r="Q111882" s="63"/>
    </row>
    <row r="111883" spans="16:17">
      <c r="P111883" s="63"/>
      <c r="Q111883" s="63"/>
    </row>
    <row r="111884" spans="16:17">
      <c r="P111884" s="63"/>
      <c r="Q111884" s="63"/>
    </row>
    <row r="111885" spans="16:17">
      <c r="P111885" s="63"/>
      <c r="Q111885" s="63"/>
    </row>
    <row r="111886" spans="16:17">
      <c r="P111886" s="63"/>
      <c r="Q111886" s="63"/>
    </row>
    <row r="111887" spans="16:17">
      <c r="P111887" s="63"/>
      <c r="Q111887" s="63"/>
    </row>
    <row r="111888" spans="16:17">
      <c r="P111888" s="63"/>
      <c r="Q111888" s="63"/>
    </row>
    <row r="111889" spans="16:17">
      <c r="P111889" s="63"/>
      <c r="Q111889" s="63"/>
    </row>
    <row r="111890" spans="16:17">
      <c r="P111890" s="63"/>
      <c r="Q111890" s="63"/>
    </row>
    <row r="111891" spans="16:17">
      <c r="P111891" s="63"/>
      <c r="Q111891" s="63"/>
    </row>
    <row r="111892" spans="16:17">
      <c r="P111892" s="63"/>
      <c r="Q111892" s="63"/>
    </row>
    <row r="111893" spans="16:17">
      <c r="P111893" s="63"/>
      <c r="Q111893" s="63"/>
    </row>
    <row r="111894" spans="16:17">
      <c r="P111894" s="63"/>
      <c r="Q111894" s="63"/>
    </row>
    <row r="111895" spans="16:17">
      <c r="P111895" s="63"/>
      <c r="Q111895" s="63"/>
    </row>
    <row r="111896" spans="16:17">
      <c r="P111896" s="63"/>
      <c r="Q111896" s="63"/>
    </row>
    <row r="111897" spans="16:17">
      <c r="P111897" s="63"/>
      <c r="Q111897" s="63"/>
    </row>
    <row r="111898" spans="16:17">
      <c r="P111898" s="63"/>
      <c r="Q111898" s="63"/>
    </row>
    <row r="111899" spans="16:17">
      <c r="P111899" s="63"/>
      <c r="Q111899" s="63"/>
    </row>
    <row r="111900" spans="16:17">
      <c r="P111900" s="63"/>
      <c r="Q111900" s="63"/>
    </row>
    <row r="111901" spans="16:17">
      <c r="P111901" s="63"/>
      <c r="Q111901" s="63"/>
    </row>
    <row r="111902" spans="16:17">
      <c r="P111902" s="63"/>
      <c r="Q111902" s="63"/>
    </row>
    <row r="111903" spans="16:17">
      <c r="P111903" s="63"/>
      <c r="Q111903" s="63"/>
    </row>
    <row r="111904" spans="16:17">
      <c r="P111904" s="63"/>
      <c r="Q111904" s="63"/>
    </row>
    <row r="111905" spans="16:17">
      <c r="P111905" s="63"/>
      <c r="Q111905" s="63"/>
    </row>
    <row r="111906" spans="16:17">
      <c r="P111906" s="63"/>
      <c r="Q111906" s="63"/>
    </row>
    <row r="111907" spans="16:17">
      <c r="P111907" s="63"/>
      <c r="Q111907" s="63"/>
    </row>
    <row r="111908" spans="16:17">
      <c r="P111908" s="63"/>
      <c r="Q111908" s="63"/>
    </row>
    <row r="111909" spans="16:17">
      <c r="P111909" s="63"/>
      <c r="Q111909" s="63"/>
    </row>
    <row r="111910" spans="16:17">
      <c r="P111910" s="63"/>
      <c r="Q111910" s="63"/>
    </row>
    <row r="111911" spans="16:17">
      <c r="P111911" s="63"/>
      <c r="Q111911" s="63"/>
    </row>
    <row r="111912" spans="16:17">
      <c r="P111912" s="63"/>
      <c r="Q111912" s="63"/>
    </row>
    <row r="111913" spans="16:17">
      <c r="P111913" s="63"/>
      <c r="Q111913" s="63"/>
    </row>
    <row r="111914" spans="16:17">
      <c r="P111914" s="63"/>
      <c r="Q111914" s="63"/>
    </row>
    <row r="111915" spans="16:17">
      <c r="P111915" s="63"/>
      <c r="Q111915" s="63"/>
    </row>
    <row r="111916" spans="16:17">
      <c r="P111916" s="63"/>
      <c r="Q111916" s="63"/>
    </row>
    <row r="111917" spans="16:17">
      <c r="P111917" s="63"/>
      <c r="Q111917" s="63"/>
    </row>
    <row r="111918" spans="16:17">
      <c r="P111918" s="63"/>
      <c r="Q111918" s="63"/>
    </row>
    <row r="111919" spans="16:17">
      <c r="P111919" s="63"/>
      <c r="Q111919" s="63"/>
    </row>
    <row r="111920" spans="16:17">
      <c r="P111920" s="63"/>
      <c r="Q111920" s="63"/>
    </row>
    <row r="111921" spans="16:17">
      <c r="P111921" s="63"/>
      <c r="Q111921" s="63"/>
    </row>
    <row r="111922" spans="16:17">
      <c r="P111922" s="63"/>
      <c r="Q111922" s="63"/>
    </row>
    <row r="111923" spans="16:17">
      <c r="P111923" s="63"/>
      <c r="Q111923" s="63"/>
    </row>
    <row r="111924" spans="16:17">
      <c r="P111924" s="63"/>
      <c r="Q111924" s="63"/>
    </row>
    <row r="111925" spans="16:17">
      <c r="P111925" s="63"/>
      <c r="Q111925" s="63"/>
    </row>
    <row r="111926" spans="16:17">
      <c r="P111926" s="63"/>
      <c r="Q111926" s="63"/>
    </row>
    <row r="111927" spans="16:17">
      <c r="P111927" s="63"/>
      <c r="Q111927" s="63"/>
    </row>
    <row r="111928" spans="16:17">
      <c r="P111928" s="63"/>
      <c r="Q111928" s="63"/>
    </row>
    <row r="111929" spans="16:17">
      <c r="P111929" s="63"/>
      <c r="Q111929" s="63"/>
    </row>
    <row r="111930" spans="16:17">
      <c r="P111930" s="63"/>
      <c r="Q111930" s="63"/>
    </row>
    <row r="111931" spans="16:17">
      <c r="P111931" s="63"/>
      <c r="Q111931" s="63"/>
    </row>
    <row r="111932" spans="16:17">
      <c r="P111932" s="63"/>
      <c r="Q111932" s="63"/>
    </row>
    <row r="111933" spans="16:17">
      <c r="P111933" s="63"/>
      <c r="Q111933" s="63"/>
    </row>
    <row r="111934" spans="16:17">
      <c r="P111934" s="63"/>
      <c r="Q111934" s="63"/>
    </row>
    <row r="111935" spans="16:17">
      <c r="P111935" s="63"/>
      <c r="Q111935" s="63"/>
    </row>
    <row r="111936" spans="16:17">
      <c r="P111936" s="63"/>
      <c r="Q111936" s="63"/>
    </row>
    <row r="111937" spans="16:17">
      <c r="P111937" s="63"/>
      <c r="Q111937" s="63"/>
    </row>
    <row r="111938" spans="16:17">
      <c r="P111938" s="63"/>
      <c r="Q111938" s="63"/>
    </row>
    <row r="111939" spans="16:17">
      <c r="P111939" s="63"/>
      <c r="Q111939" s="63"/>
    </row>
    <row r="111940" spans="16:17">
      <c r="P111940" s="63"/>
      <c r="Q111940" s="63"/>
    </row>
    <row r="111941" spans="16:17">
      <c r="P111941" s="63"/>
      <c r="Q111941" s="63"/>
    </row>
    <row r="111942" spans="16:17">
      <c r="P111942" s="63"/>
      <c r="Q111942" s="63"/>
    </row>
    <row r="111943" spans="16:17">
      <c r="P111943" s="63"/>
      <c r="Q111943" s="63"/>
    </row>
    <row r="111944" spans="16:17">
      <c r="P111944" s="63"/>
      <c r="Q111944" s="63"/>
    </row>
    <row r="111945" spans="16:17">
      <c r="P111945" s="63"/>
      <c r="Q111945" s="63"/>
    </row>
    <row r="111946" spans="16:17">
      <c r="P111946" s="63"/>
      <c r="Q111946" s="63"/>
    </row>
    <row r="111947" spans="16:17">
      <c r="P111947" s="63"/>
      <c r="Q111947" s="63"/>
    </row>
    <row r="111948" spans="16:17">
      <c r="P111948" s="63"/>
      <c r="Q111948" s="63"/>
    </row>
    <row r="111949" spans="16:17">
      <c r="P111949" s="63"/>
      <c r="Q111949" s="63"/>
    </row>
    <row r="111950" spans="16:17">
      <c r="P111950" s="63"/>
      <c r="Q111950" s="63"/>
    </row>
    <row r="111951" spans="16:17">
      <c r="P111951" s="63"/>
      <c r="Q111951" s="63"/>
    </row>
    <row r="111952" spans="16:17">
      <c r="P111952" s="63"/>
      <c r="Q111952" s="63"/>
    </row>
    <row r="111953" spans="16:17">
      <c r="P111953" s="63"/>
      <c r="Q111953" s="63"/>
    </row>
    <row r="111954" spans="16:17">
      <c r="P111954" s="63"/>
      <c r="Q111954" s="63"/>
    </row>
    <row r="111955" spans="16:17">
      <c r="P111955" s="63"/>
      <c r="Q111955" s="63"/>
    </row>
    <row r="111956" spans="16:17">
      <c r="P111956" s="63"/>
      <c r="Q111956" s="63"/>
    </row>
    <row r="111957" spans="16:17">
      <c r="P111957" s="63"/>
      <c r="Q111957" s="63"/>
    </row>
    <row r="111958" spans="16:17">
      <c r="P111958" s="63"/>
      <c r="Q111958" s="63"/>
    </row>
    <row r="111959" spans="16:17">
      <c r="P111959" s="63"/>
      <c r="Q111959" s="63"/>
    </row>
    <row r="111960" spans="16:17">
      <c r="P111960" s="63"/>
      <c r="Q111960" s="63"/>
    </row>
    <row r="111961" spans="16:17">
      <c r="P111961" s="63"/>
      <c r="Q111961" s="63"/>
    </row>
    <row r="111962" spans="16:17">
      <c r="P111962" s="63"/>
      <c r="Q111962" s="63"/>
    </row>
    <row r="111963" spans="16:17">
      <c r="P111963" s="63"/>
      <c r="Q111963" s="63"/>
    </row>
    <row r="111964" spans="16:17">
      <c r="P111964" s="63"/>
      <c r="Q111964" s="63"/>
    </row>
    <row r="111965" spans="16:17">
      <c r="P111965" s="63"/>
      <c r="Q111965" s="63"/>
    </row>
    <row r="111966" spans="16:17">
      <c r="P111966" s="63"/>
      <c r="Q111966" s="63"/>
    </row>
    <row r="111967" spans="16:17">
      <c r="P111967" s="63"/>
      <c r="Q111967" s="63"/>
    </row>
    <row r="111968" spans="16:17">
      <c r="P111968" s="63"/>
      <c r="Q111968" s="63"/>
    </row>
    <row r="111969" spans="16:17">
      <c r="P111969" s="63"/>
      <c r="Q111969" s="63"/>
    </row>
    <row r="111970" spans="16:17">
      <c r="P111970" s="63"/>
      <c r="Q111970" s="63"/>
    </row>
    <row r="111971" spans="16:17">
      <c r="P111971" s="63"/>
      <c r="Q111971" s="63"/>
    </row>
    <row r="111972" spans="16:17">
      <c r="P111972" s="63"/>
      <c r="Q111972" s="63"/>
    </row>
    <row r="111973" spans="16:17">
      <c r="P111973" s="63"/>
      <c r="Q111973" s="63"/>
    </row>
    <row r="111974" spans="16:17">
      <c r="P111974" s="63"/>
      <c r="Q111974" s="63"/>
    </row>
    <row r="111975" spans="16:17">
      <c r="P111975" s="63"/>
      <c r="Q111975" s="63"/>
    </row>
    <row r="111976" spans="16:17">
      <c r="P111976" s="63"/>
      <c r="Q111976" s="63"/>
    </row>
    <row r="111977" spans="16:17">
      <c r="P111977" s="63"/>
      <c r="Q111977" s="63"/>
    </row>
    <row r="111978" spans="16:17">
      <c r="P111978" s="63"/>
      <c r="Q111978" s="63"/>
    </row>
    <row r="111979" spans="16:17">
      <c r="P111979" s="63"/>
      <c r="Q111979" s="63"/>
    </row>
    <row r="111980" spans="16:17">
      <c r="P111980" s="63"/>
      <c r="Q111980" s="63"/>
    </row>
    <row r="111981" spans="16:17">
      <c r="P111981" s="63"/>
      <c r="Q111981" s="63"/>
    </row>
    <row r="111982" spans="16:17">
      <c r="P111982" s="63"/>
      <c r="Q111982" s="63"/>
    </row>
    <row r="111983" spans="16:17">
      <c r="P111983" s="63"/>
      <c r="Q111983" s="63"/>
    </row>
    <row r="111984" spans="16:17">
      <c r="P111984" s="63"/>
      <c r="Q111984" s="63"/>
    </row>
    <row r="111985" spans="16:17">
      <c r="P111985" s="63"/>
      <c r="Q111985" s="63"/>
    </row>
    <row r="111986" spans="16:17">
      <c r="P111986" s="63"/>
      <c r="Q111986" s="63"/>
    </row>
    <row r="111987" spans="16:17">
      <c r="P111987" s="63"/>
      <c r="Q111987" s="63"/>
    </row>
    <row r="111988" spans="16:17">
      <c r="P111988" s="63"/>
      <c r="Q111988" s="63"/>
    </row>
    <row r="111989" spans="16:17">
      <c r="P111989" s="63"/>
      <c r="Q111989" s="63"/>
    </row>
    <row r="111990" spans="16:17">
      <c r="P111990" s="63"/>
      <c r="Q111990" s="63"/>
    </row>
    <row r="111991" spans="16:17">
      <c r="P111991" s="63"/>
      <c r="Q111991" s="63"/>
    </row>
    <row r="111992" spans="16:17">
      <c r="P111992" s="63"/>
      <c r="Q111992" s="63"/>
    </row>
    <row r="111993" spans="16:17">
      <c r="P111993" s="63"/>
      <c r="Q111993" s="63"/>
    </row>
    <row r="111994" spans="16:17">
      <c r="P111994" s="63"/>
      <c r="Q111994" s="63"/>
    </row>
    <row r="111995" spans="16:17">
      <c r="P111995" s="63"/>
      <c r="Q111995" s="63"/>
    </row>
    <row r="111996" spans="16:17">
      <c r="P111996" s="63"/>
      <c r="Q111996" s="63"/>
    </row>
    <row r="111997" spans="16:17">
      <c r="P111997" s="63"/>
      <c r="Q111997" s="63"/>
    </row>
    <row r="111998" spans="16:17">
      <c r="P111998" s="63"/>
      <c r="Q111998" s="63"/>
    </row>
    <row r="111999" spans="16:17">
      <c r="P111999" s="63"/>
      <c r="Q111999" s="63"/>
    </row>
    <row r="112000" spans="16:17">
      <c r="P112000" s="63"/>
      <c r="Q112000" s="63"/>
    </row>
    <row r="112001" spans="16:17">
      <c r="P112001" s="63"/>
      <c r="Q112001" s="63"/>
    </row>
    <row r="112002" spans="16:17">
      <c r="P112002" s="63"/>
      <c r="Q112002" s="63"/>
    </row>
    <row r="112003" spans="16:17">
      <c r="P112003" s="63"/>
      <c r="Q112003" s="63"/>
    </row>
    <row r="112004" spans="16:17">
      <c r="P112004" s="63"/>
      <c r="Q112004" s="63"/>
    </row>
    <row r="112005" spans="16:17">
      <c r="P112005" s="63"/>
      <c r="Q112005" s="63"/>
    </row>
    <row r="112006" spans="16:17">
      <c r="P112006" s="63"/>
      <c r="Q112006" s="63"/>
    </row>
    <row r="112007" spans="16:17">
      <c r="P112007" s="63"/>
      <c r="Q112007" s="63"/>
    </row>
    <row r="112008" spans="16:17">
      <c r="P112008" s="63"/>
      <c r="Q112008" s="63"/>
    </row>
    <row r="112009" spans="16:17">
      <c r="P112009" s="63"/>
      <c r="Q112009" s="63"/>
    </row>
    <row r="112010" spans="16:17">
      <c r="P112010" s="63"/>
      <c r="Q112010" s="63"/>
    </row>
    <row r="112011" spans="16:17">
      <c r="P112011" s="63"/>
      <c r="Q112011" s="63"/>
    </row>
    <row r="112012" spans="16:17">
      <c r="P112012" s="63"/>
      <c r="Q112012" s="63"/>
    </row>
    <row r="112013" spans="16:17">
      <c r="P112013" s="63"/>
      <c r="Q112013" s="63"/>
    </row>
    <row r="112014" spans="16:17">
      <c r="P112014" s="63"/>
      <c r="Q112014" s="63"/>
    </row>
    <row r="112015" spans="16:17">
      <c r="P112015" s="63"/>
      <c r="Q112015" s="63"/>
    </row>
    <row r="112016" spans="16:17">
      <c r="P112016" s="63"/>
      <c r="Q112016" s="63"/>
    </row>
    <row r="112017" spans="16:17">
      <c r="P112017" s="63"/>
      <c r="Q112017" s="63"/>
    </row>
    <row r="112018" spans="16:17">
      <c r="P112018" s="63"/>
      <c r="Q112018" s="63"/>
    </row>
    <row r="112019" spans="16:17">
      <c r="P112019" s="63"/>
      <c r="Q112019" s="63"/>
    </row>
    <row r="112020" spans="16:17">
      <c r="P112020" s="63"/>
      <c r="Q112020" s="63"/>
    </row>
    <row r="112021" spans="16:17">
      <c r="P112021" s="63"/>
      <c r="Q112021" s="63"/>
    </row>
    <row r="112022" spans="16:17">
      <c r="P112022" s="63"/>
      <c r="Q112022" s="63"/>
    </row>
    <row r="112023" spans="16:17">
      <c r="P112023" s="63"/>
      <c r="Q112023" s="63"/>
    </row>
    <row r="112024" spans="16:17">
      <c r="P112024" s="63"/>
      <c r="Q112024" s="63"/>
    </row>
    <row r="112025" spans="16:17">
      <c r="P112025" s="63"/>
      <c r="Q112025" s="63"/>
    </row>
    <row r="112026" spans="16:17">
      <c r="P112026" s="63"/>
      <c r="Q112026" s="63"/>
    </row>
    <row r="112027" spans="16:17">
      <c r="P112027" s="63"/>
      <c r="Q112027" s="63"/>
    </row>
    <row r="112028" spans="16:17">
      <c r="P112028" s="63"/>
      <c r="Q112028" s="63"/>
    </row>
    <row r="112029" spans="16:17">
      <c r="P112029" s="63"/>
      <c r="Q112029" s="63"/>
    </row>
    <row r="112030" spans="16:17">
      <c r="P112030" s="63"/>
      <c r="Q112030" s="63"/>
    </row>
    <row r="112031" spans="16:17">
      <c r="P112031" s="63"/>
      <c r="Q112031" s="63"/>
    </row>
    <row r="112032" spans="16:17">
      <c r="P112032" s="63"/>
      <c r="Q112032" s="63"/>
    </row>
    <row r="112033" spans="16:17">
      <c r="P112033" s="63"/>
      <c r="Q112033" s="63"/>
    </row>
    <row r="112034" spans="16:17">
      <c r="P112034" s="63"/>
      <c r="Q112034" s="63"/>
    </row>
    <row r="112035" spans="16:17">
      <c r="P112035" s="63"/>
      <c r="Q112035" s="63"/>
    </row>
    <row r="112036" spans="16:17">
      <c r="P112036" s="63"/>
      <c r="Q112036" s="63"/>
    </row>
    <row r="112037" spans="16:17">
      <c r="P112037" s="63"/>
      <c r="Q112037" s="63"/>
    </row>
    <row r="112038" spans="16:17">
      <c r="P112038" s="63"/>
      <c r="Q112038" s="63"/>
    </row>
    <row r="112039" spans="16:17">
      <c r="P112039" s="63"/>
      <c r="Q112039" s="63"/>
    </row>
    <row r="112040" spans="16:17">
      <c r="P112040" s="63"/>
      <c r="Q112040" s="63"/>
    </row>
    <row r="112041" spans="16:17">
      <c r="P112041" s="63"/>
      <c r="Q112041" s="63"/>
    </row>
    <row r="112042" spans="16:17">
      <c r="P112042" s="63"/>
      <c r="Q112042" s="63"/>
    </row>
    <row r="112043" spans="16:17">
      <c r="P112043" s="63"/>
      <c r="Q112043" s="63"/>
    </row>
    <row r="112044" spans="16:17">
      <c r="P112044" s="63"/>
      <c r="Q112044" s="63"/>
    </row>
    <row r="112045" spans="16:17">
      <c r="P112045" s="63"/>
      <c r="Q112045" s="63"/>
    </row>
    <row r="112046" spans="16:17">
      <c r="P112046" s="63"/>
      <c r="Q112046" s="63"/>
    </row>
    <row r="112047" spans="16:17">
      <c r="P112047" s="63"/>
      <c r="Q112047" s="63"/>
    </row>
    <row r="112048" spans="16:17">
      <c r="P112048" s="63"/>
      <c r="Q112048" s="63"/>
    </row>
    <row r="112049" spans="16:17">
      <c r="P112049" s="63"/>
      <c r="Q112049" s="63"/>
    </row>
    <row r="112050" spans="16:17">
      <c r="P112050" s="63"/>
      <c r="Q112050" s="63"/>
    </row>
    <row r="112051" spans="16:17">
      <c r="P112051" s="63"/>
      <c r="Q112051" s="63"/>
    </row>
    <row r="112052" spans="16:17">
      <c r="P112052" s="63"/>
      <c r="Q112052" s="63"/>
    </row>
    <row r="112053" spans="16:17">
      <c r="P112053" s="63"/>
      <c r="Q112053" s="63"/>
    </row>
    <row r="112054" spans="16:17">
      <c r="P112054" s="63"/>
      <c r="Q112054" s="63"/>
    </row>
    <row r="112055" spans="16:17">
      <c r="P112055" s="63"/>
      <c r="Q112055" s="63"/>
    </row>
    <row r="112056" spans="16:17">
      <c r="P112056" s="63"/>
      <c r="Q112056" s="63"/>
    </row>
    <row r="112057" spans="16:17">
      <c r="P112057" s="63"/>
      <c r="Q112057" s="63"/>
    </row>
    <row r="112058" spans="16:17">
      <c r="P112058" s="63"/>
      <c r="Q112058" s="63"/>
    </row>
    <row r="112059" spans="16:17">
      <c r="P112059" s="63"/>
      <c r="Q112059" s="63"/>
    </row>
    <row r="112060" spans="16:17">
      <c r="P112060" s="63"/>
      <c r="Q112060" s="63"/>
    </row>
    <row r="112061" spans="16:17">
      <c r="P112061" s="63"/>
      <c r="Q112061" s="63"/>
    </row>
    <row r="112062" spans="16:17">
      <c r="P112062" s="63"/>
      <c r="Q112062" s="63"/>
    </row>
    <row r="112063" spans="16:17">
      <c r="P112063" s="63"/>
      <c r="Q112063" s="63"/>
    </row>
    <row r="112064" spans="16:17">
      <c r="P112064" s="63"/>
      <c r="Q112064" s="63"/>
    </row>
    <row r="112065" spans="16:17">
      <c r="P112065" s="63"/>
      <c r="Q112065" s="63"/>
    </row>
    <row r="112066" spans="16:17">
      <c r="P112066" s="63"/>
      <c r="Q112066" s="63"/>
    </row>
    <row r="112067" spans="16:17">
      <c r="P112067" s="63"/>
      <c r="Q112067" s="63"/>
    </row>
    <row r="112068" spans="16:17">
      <c r="P112068" s="63"/>
      <c r="Q112068" s="63"/>
    </row>
    <row r="112069" spans="16:17">
      <c r="P112069" s="63"/>
      <c r="Q112069" s="63"/>
    </row>
    <row r="112070" spans="16:17">
      <c r="P112070" s="63"/>
      <c r="Q112070" s="63"/>
    </row>
    <row r="112071" spans="16:17">
      <c r="P112071" s="63"/>
      <c r="Q112071" s="63"/>
    </row>
    <row r="112072" spans="16:17">
      <c r="P112072" s="63"/>
      <c r="Q112072" s="63"/>
    </row>
    <row r="112073" spans="16:17">
      <c r="P112073" s="63"/>
      <c r="Q112073" s="63"/>
    </row>
    <row r="112074" spans="16:17">
      <c r="P112074" s="63"/>
      <c r="Q112074" s="63"/>
    </row>
    <row r="112075" spans="16:17">
      <c r="P112075" s="63"/>
      <c r="Q112075" s="63"/>
    </row>
    <row r="112076" spans="16:17">
      <c r="P112076" s="63"/>
      <c r="Q112076" s="63"/>
    </row>
    <row r="112077" spans="16:17">
      <c r="P112077" s="63"/>
      <c r="Q112077" s="63"/>
    </row>
    <row r="112078" spans="16:17">
      <c r="P112078" s="63"/>
      <c r="Q112078" s="63"/>
    </row>
    <row r="112079" spans="16:17">
      <c r="P112079" s="63"/>
      <c r="Q112079" s="63"/>
    </row>
    <row r="112080" spans="16:17">
      <c r="P112080" s="63"/>
      <c r="Q112080" s="63"/>
    </row>
    <row r="112081" spans="16:17">
      <c r="P112081" s="63"/>
      <c r="Q112081" s="63"/>
    </row>
    <row r="112082" spans="16:17">
      <c r="P112082" s="63"/>
      <c r="Q112082" s="63"/>
    </row>
    <row r="112083" spans="16:17">
      <c r="P112083" s="63"/>
      <c r="Q112083" s="63"/>
    </row>
    <row r="112084" spans="16:17">
      <c r="P112084" s="63"/>
      <c r="Q112084" s="63"/>
    </row>
    <row r="112085" spans="16:17">
      <c r="P112085" s="63"/>
      <c r="Q112085" s="63"/>
    </row>
    <row r="112086" spans="16:17">
      <c r="P112086" s="63"/>
      <c r="Q112086" s="63"/>
    </row>
    <row r="112087" spans="16:17">
      <c r="P112087" s="63"/>
      <c r="Q112087" s="63"/>
    </row>
    <row r="112088" spans="16:17">
      <c r="P112088" s="63"/>
      <c r="Q112088" s="63"/>
    </row>
    <row r="112089" spans="16:17">
      <c r="P112089" s="63"/>
      <c r="Q112089" s="63"/>
    </row>
    <row r="112090" spans="16:17">
      <c r="P112090" s="63"/>
      <c r="Q112090" s="63"/>
    </row>
    <row r="112091" spans="16:17">
      <c r="P112091" s="63"/>
      <c r="Q112091" s="63"/>
    </row>
    <row r="112092" spans="16:17">
      <c r="P112092" s="63"/>
      <c r="Q112092" s="63"/>
    </row>
    <row r="112093" spans="16:17">
      <c r="P112093" s="63"/>
      <c r="Q112093" s="63"/>
    </row>
    <row r="112094" spans="16:17">
      <c r="P112094" s="63"/>
      <c r="Q112094" s="63"/>
    </row>
    <row r="112095" spans="16:17">
      <c r="P112095" s="63"/>
      <c r="Q112095" s="63"/>
    </row>
    <row r="112096" spans="16:17">
      <c r="P112096" s="63"/>
      <c r="Q112096" s="63"/>
    </row>
    <row r="112097" spans="16:17">
      <c r="P112097" s="63"/>
      <c r="Q112097" s="63"/>
    </row>
    <row r="112098" spans="16:17">
      <c r="P112098" s="63"/>
      <c r="Q112098" s="63"/>
    </row>
    <row r="112099" spans="16:17">
      <c r="P112099" s="63"/>
      <c r="Q112099" s="63"/>
    </row>
    <row r="112100" spans="16:17">
      <c r="P112100" s="63"/>
      <c r="Q112100" s="63"/>
    </row>
    <row r="112101" spans="16:17">
      <c r="P112101" s="63"/>
      <c r="Q112101" s="63"/>
    </row>
    <row r="112102" spans="16:17">
      <c r="P112102" s="63"/>
      <c r="Q112102" s="63"/>
    </row>
    <row r="112103" spans="16:17">
      <c r="P112103" s="63"/>
      <c r="Q112103" s="63"/>
    </row>
    <row r="112104" spans="16:17">
      <c r="P112104" s="63"/>
      <c r="Q112104" s="63"/>
    </row>
    <row r="112105" spans="16:17">
      <c r="P112105" s="63"/>
      <c r="Q112105" s="63"/>
    </row>
    <row r="112106" spans="16:17">
      <c r="P112106" s="63"/>
      <c r="Q112106" s="63"/>
    </row>
    <row r="112107" spans="16:17">
      <c r="P112107" s="63"/>
      <c r="Q112107" s="63"/>
    </row>
    <row r="112108" spans="16:17">
      <c r="P112108" s="63"/>
      <c r="Q112108" s="63"/>
    </row>
    <row r="112109" spans="16:17">
      <c r="P112109" s="63"/>
      <c r="Q112109" s="63"/>
    </row>
    <row r="112110" spans="16:17">
      <c r="P112110" s="63"/>
      <c r="Q112110" s="63"/>
    </row>
    <row r="112111" spans="16:17">
      <c r="P112111" s="63"/>
      <c r="Q112111" s="63"/>
    </row>
    <row r="112112" spans="16:17">
      <c r="P112112" s="63"/>
      <c r="Q112112" s="63"/>
    </row>
    <row r="112113" spans="16:17">
      <c r="P112113" s="63"/>
      <c r="Q112113" s="63"/>
    </row>
    <row r="112114" spans="16:17">
      <c r="P112114" s="63"/>
      <c r="Q112114" s="63"/>
    </row>
    <row r="112115" spans="16:17">
      <c r="P112115" s="63"/>
      <c r="Q112115" s="63"/>
    </row>
    <row r="112116" spans="16:17">
      <c r="P112116" s="63"/>
      <c r="Q112116" s="63"/>
    </row>
    <row r="112117" spans="16:17">
      <c r="P112117" s="63"/>
      <c r="Q112117" s="63"/>
    </row>
    <row r="112118" spans="16:17">
      <c r="P112118" s="63"/>
      <c r="Q112118" s="63"/>
    </row>
    <row r="112119" spans="16:17">
      <c r="P112119" s="63"/>
      <c r="Q112119" s="63"/>
    </row>
    <row r="112120" spans="16:17">
      <c r="P112120" s="63"/>
      <c r="Q112120" s="63"/>
    </row>
    <row r="112121" spans="16:17">
      <c r="P112121" s="63"/>
      <c r="Q112121" s="63"/>
    </row>
    <row r="112122" spans="16:17">
      <c r="P112122" s="63"/>
      <c r="Q112122" s="63"/>
    </row>
    <row r="112123" spans="16:17">
      <c r="P112123" s="63"/>
      <c r="Q112123" s="63"/>
    </row>
    <row r="112124" spans="16:17">
      <c r="P112124" s="63"/>
      <c r="Q112124" s="63"/>
    </row>
    <row r="112125" spans="16:17">
      <c r="P112125" s="63"/>
      <c r="Q112125" s="63"/>
    </row>
    <row r="112126" spans="16:17">
      <c r="P112126" s="63"/>
      <c r="Q112126" s="63"/>
    </row>
    <row r="112127" spans="16:17">
      <c r="P112127" s="63"/>
      <c r="Q112127" s="63"/>
    </row>
    <row r="112128" spans="16:17">
      <c r="P112128" s="63"/>
      <c r="Q112128" s="63"/>
    </row>
    <row r="112129" spans="16:17">
      <c r="P112129" s="63"/>
      <c r="Q112129" s="63"/>
    </row>
    <row r="112130" spans="16:17">
      <c r="P112130" s="63"/>
      <c r="Q112130" s="63"/>
    </row>
    <row r="112131" spans="16:17">
      <c r="P112131" s="63"/>
      <c r="Q112131" s="63"/>
    </row>
    <row r="112132" spans="16:17">
      <c r="P112132" s="63"/>
      <c r="Q112132" s="63"/>
    </row>
    <row r="112133" spans="16:17">
      <c r="P112133" s="63"/>
      <c r="Q112133" s="63"/>
    </row>
    <row r="112134" spans="16:17">
      <c r="P112134" s="63"/>
      <c r="Q112134" s="63"/>
    </row>
    <row r="112135" spans="16:17">
      <c r="P112135" s="63"/>
      <c r="Q112135" s="63"/>
    </row>
    <row r="112136" spans="16:17">
      <c r="P112136" s="63"/>
      <c r="Q112136" s="63"/>
    </row>
    <row r="112137" spans="16:17">
      <c r="P112137" s="63"/>
      <c r="Q112137" s="63"/>
    </row>
    <row r="112138" spans="16:17">
      <c r="P112138" s="63"/>
      <c r="Q112138" s="63"/>
    </row>
    <row r="112139" spans="16:17">
      <c r="P112139" s="63"/>
      <c r="Q112139" s="63"/>
    </row>
    <row r="112140" spans="16:17">
      <c r="P112140" s="63"/>
      <c r="Q112140" s="63"/>
    </row>
    <row r="112141" spans="16:17">
      <c r="P112141" s="63"/>
      <c r="Q112141" s="63"/>
    </row>
    <row r="112142" spans="16:17">
      <c r="P112142" s="63"/>
      <c r="Q112142" s="63"/>
    </row>
    <row r="112143" spans="16:17">
      <c r="P112143" s="63"/>
      <c r="Q112143" s="63"/>
    </row>
    <row r="112144" spans="16:17">
      <c r="P112144" s="63"/>
      <c r="Q112144" s="63"/>
    </row>
    <row r="112145" spans="16:17">
      <c r="P112145" s="63"/>
      <c r="Q112145" s="63"/>
    </row>
    <row r="112146" spans="16:17">
      <c r="P112146" s="63"/>
      <c r="Q112146" s="63"/>
    </row>
    <row r="112147" spans="16:17">
      <c r="P112147" s="63"/>
      <c r="Q112147" s="63"/>
    </row>
    <row r="112148" spans="16:17">
      <c r="P112148" s="63"/>
      <c r="Q112148" s="63"/>
    </row>
    <row r="112149" spans="16:17">
      <c r="P112149" s="63"/>
      <c r="Q112149" s="63"/>
    </row>
    <row r="112150" spans="16:17">
      <c r="P112150" s="63"/>
      <c r="Q112150" s="63"/>
    </row>
    <row r="112151" spans="16:17">
      <c r="P112151" s="63"/>
      <c r="Q112151" s="63"/>
    </row>
    <row r="112152" spans="16:17">
      <c r="P112152" s="63"/>
      <c r="Q112152" s="63"/>
    </row>
    <row r="112153" spans="16:17">
      <c r="P112153" s="63"/>
      <c r="Q112153" s="63"/>
    </row>
    <row r="112154" spans="16:17">
      <c r="P112154" s="63"/>
      <c r="Q112154" s="63"/>
    </row>
    <row r="112155" spans="16:17">
      <c r="P112155" s="63"/>
      <c r="Q112155" s="63"/>
    </row>
    <row r="112156" spans="16:17">
      <c r="P112156" s="63"/>
      <c r="Q112156" s="63"/>
    </row>
    <row r="112157" spans="16:17">
      <c r="P112157" s="63"/>
      <c r="Q112157" s="63"/>
    </row>
    <row r="112158" spans="16:17">
      <c r="P112158" s="63"/>
      <c r="Q112158" s="63"/>
    </row>
    <row r="112159" spans="16:17">
      <c r="P112159" s="63"/>
      <c r="Q112159" s="63"/>
    </row>
    <row r="112160" spans="16:17">
      <c r="P112160" s="63"/>
      <c r="Q112160" s="63"/>
    </row>
    <row r="112161" spans="16:17">
      <c r="P112161" s="63"/>
      <c r="Q112161" s="63"/>
    </row>
    <row r="112162" spans="16:17">
      <c r="P112162" s="63"/>
      <c r="Q112162" s="63"/>
    </row>
    <row r="112163" spans="16:17">
      <c r="P112163" s="63"/>
      <c r="Q112163" s="63"/>
    </row>
    <row r="112164" spans="16:17">
      <c r="P112164" s="63"/>
      <c r="Q112164" s="63"/>
    </row>
    <row r="112165" spans="16:17">
      <c r="P112165" s="63"/>
      <c r="Q112165" s="63"/>
    </row>
    <row r="112166" spans="16:17">
      <c r="P112166" s="63"/>
      <c r="Q112166" s="63"/>
    </row>
    <row r="112167" spans="16:17">
      <c r="P112167" s="63"/>
      <c r="Q112167" s="63"/>
    </row>
    <row r="112168" spans="16:17">
      <c r="P112168" s="63"/>
      <c r="Q112168" s="63"/>
    </row>
    <row r="112169" spans="16:17">
      <c r="P112169" s="63"/>
      <c r="Q112169" s="63"/>
    </row>
    <row r="112170" spans="16:17">
      <c r="P112170" s="63"/>
      <c r="Q112170" s="63"/>
    </row>
    <row r="112171" spans="16:17">
      <c r="P112171" s="63"/>
      <c r="Q112171" s="63"/>
    </row>
    <row r="112172" spans="16:17">
      <c r="P112172" s="63"/>
      <c r="Q112172" s="63"/>
    </row>
    <row r="112173" spans="16:17">
      <c r="P112173" s="63"/>
      <c r="Q112173" s="63"/>
    </row>
    <row r="112174" spans="16:17">
      <c r="P112174" s="63"/>
      <c r="Q112174" s="63"/>
    </row>
    <row r="112175" spans="16:17">
      <c r="P112175" s="63"/>
      <c r="Q112175" s="63"/>
    </row>
    <row r="112176" spans="16:17">
      <c r="P112176" s="63"/>
      <c r="Q112176" s="63"/>
    </row>
    <row r="112177" spans="16:17">
      <c r="P112177" s="63"/>
      <c r="Q112177" s="63"/>
    </row>
    <row r="112178" spans="16:17">
      <c r="P112178" s="63"/>
      <c r="Q112178" s="63"/>
    </row>
    <row r="112179" spans="16:17">
      <c r="P112179" s="63"/>
      <c r="Q112179" s="63"/>
    </row>
    <row r="112180" spans="16:17">
      <c r="P112180" s="63"/>
      <c r="Q112180" s="63"/>
    </row>
    <row r="112181" spans="16:17">
      <c r="P112181" s="63"/>
      <c r="Q112181" s="63"/>
    </row>
    <row r="112182" spans="16:17">
      <c r="P112182" s="63"/>
      <c r="Q112182" s="63"/>
    </row>
    <row r="112183" spans="16:17">
      <c r="P112183" s="63"/>
      <c r="Q112183" s="63"/>
    </row>
    <row r="112184" spans="16:17">
      <c r="P112184" s="63"/>
      <c r="Q112184" s="63"/>
    </row>
    <row r="112185" spans="16:17">
      <c r="P112185" s="63"/>
      <c r="Q112185" s="63"/>
    </row>
    <row r="112186" spans="16:17">
      <c r="P112186" s="63"/>
      <c r="Q112186" s="63"/>
    </row>
    <row r="112187" spans="16:17">
      <c r="P112187" s="63"/>
      <c r="Q112187" s="63"/>
    </row>
    <row r="112188" spans="16:17">
      <c r="P112188" s="63"/>
      <c r="Q112188" s="63"/>
    </row>
    <row r="112189" spans="16:17">
      <c r="P112189" s="63"/>
      <c r="Q112189" s="63"/>
    </row>
    <row r="112190" spans="16:17">
      <c r="P112190" s="63"/>
      <c r="Q112190" s="63"/>
    </row>
    <row r="112191" spans="16:17">
      <c r="P112191" s="63"/>
      <c r="Q112191" s="63"/>
    </row>
    <row r="112192" spans="16:17">
      <c r="P112192" s="63"/>
      <c r="Q112192" s="63"/>
    </row>
    <row r="112193" spans="16:17">
      <c r="P112193" s="63"/>
      <c r="Q112193" s="63"/>
    </row>
    <row r="112194" spans="16:17">
      <c r="P112194" s="63"/>
      <c r="Q112194" s="63"/>
    </row>
    <row r="112195" spans="16:17">
      <c r="P112195" s="63"/>
      <c r="Q112195" s="63"/>
    </row>
    <row r="112196" spans="16:17">
      <c r="P112196" s="63"/>
      <c r="Q112196" s="63"/>
    </row>
    <row r="112197" spans="16:17">
      <c r="P112197" s="63"/>
      <c r="Q112197" s="63"/>
    </row>
    <row r="112198" spans="16:17">
      <c r="P112198" s="63"/>
      <c r="Q112198" s="63"/>
    </row>
    <row r="112199" spans="16:17">
      <c r="P112199" s="63"/>
      <c r="Q112199" s="63"/>
    </row>
    <row r="112200" spans="16:17">
      <c r="P112200" s="63"/>
      <c r="Q112200" s="63"/>
    </row>
    <row r="112201" spans="16:17">
      <c r="P112201" s="63"/>
      <c r="Q112201" s="63"/>
    </row>
    <row r="112202" spans="16:17">
      <c r="P112202" s="63"/>
      <c r="Q112202" s="63"/>
    </row>
    <row r="112203" spans="16:17">
      <c r="P112203" s="63"/>
      <c r="Q112203" s="63"/>
    </row>
    <row r="112204" spans="16:17">
      <c r="P112204" s="63"/>
      <c r="Q112204" s="63"/>
    </row>
    <row r="112205" spans="16:17">
      <c r="P112205" s="63"/>
      <c r="Q112205" s="63"/>
    </row>
    <row r="112206" spans="16:17">
      <c r="P112206" s="63"/>
      <c r="Q112206" s="63"/>
    </row>
    <row r="112207" spans="16:17">
      <c r="P112207" s="63"/>
      <c r="Q112207" s="63"/>
    </row>
    <row r="112208" spans="16:17">
      <c r="P112208" s="63"/>
      <c r="Q112208" s="63"/>
    </row>
    <row r="112209" spans="16:17">
      <c r="P112209" s="63"/>
      <c r="Q112209" s="63"/>
    </row>
    <row r="112210" spans="16:17">
      <c r="P112210" s="63"/>
      <c r="Q112210" s="63"/>
    </row>
    <row r="112211" spans="16:17">
      <c r="P112211" s="63"/>
      <c r="Q112211" s="63"/>
    </row>
    <row r="112212" spans="16:17">
      <c r="P112212" s="63"/>
      <c r="Q112212" s="63"/>
    </row>
    <row r="112213" spans="16:17">
      <c r="P112213" s="63"/>
      <c r="Q112213" s="63"/>
    </row>
    <row r="112214" spans="16:17">
      <c r="P112214" s="63"/>
      <c r="Q112214" s="63"/>
    </row>
    <row r="112215" spans="16:17">
      <c r="P112215" s="63"/>
      <c r="Q112215" s="63"/>
    </row>
    <row r="112216" spans="16:17">
      <c r="P112216" s="63"/>
      <c r="Q112216" s="63"/>
    </row>
    <row r="112217" spans="16:17">
      <c r="P112217" s="63"/>
      <c r="Q112217" s="63"/>
    </row>
    <row r="112218" spans="16:17">
      <c r="P112218" s="63"/>
      <c r="Q112218" s="63"/>
    </row>
    <row r="112219" spans="16:17">
      <c r="P112219" s="63"/>
      <c r="Q112219" s="63"/>
    </row>
    <row r="112220" spans="16:17">
      <c r="P112220" s="63"/>
      <c r="Q112220" s="63"/>
    </row>
    <row r="112221" spans="16:17">
      <c r="P112221" s="63"/>
      <c r="Q112221" s="63"/>
    </row>
    <row r="112222" spans="16:17">
      <c r="P112222" s="63"/>
      <c r="Q112222" s="63"/>
    </row>
    <row r="112223" spans="16:17">
      <c r="P112223" s="63"/>
      <c r="Q112223" s="63"/>
    </row>
    <row r="112224" spans="16:17">
      <c r="P112224" s="63"/>
      <c r="Q112224" s="63"/>
    </row>
    <row r="112225" spans="16:17">
      <c r="P112225" s="63"/>
      <c r="Q112225" s="63"/>
    </row>
    <row r="112226" spans="16:17">
      <c r="P112226" s="63"/>
      <c r="Q112226" s="63"/>
    </row>
    <row r="112227" spans="16:17">
      <c r="P112227" s="63"/>
      <c r="Q112227" s="63"/>
    </row>
    <row r="112228" spans="16:17">
      <c r="P112228" s="63"/>
      <c r="Q112228" s="63"/>
    </row>
    <row r="112229" spans="16:17">
      <c r="P112229" s="63"/>
      <c r="Q112229" s="63"/>
    </row>
    <row r="112230" spans="16:17">
      <c r="P112230" s="63"/>
      <c r="Q112230" s="63"/>
    </row>
    <row r="112231" spans="16:17">
      <c r="P112231" s="63"/>
      <c r="Q112231" s="63"/>
    </row>
    <row r="112232" spans="16:17">
      <c r="P112232" s="63"/>
      <c r="Q112232" s="63"/>
    </row>
    <row r="112233" spans="16:17">
      <c r="P112233" s="63"/>
      <c r="Q112233" s="63"/>
    </row>
    <row r="112234" spans="16:17">
      <c r="P112234" s="63"/>
      <c r="Q112234" s="63"/>
    </row>
    <row r="112235" spans="16:17">
      <c r="P112235" s="63"/>
      <c r="Q112235" s="63"/>
    </row>
    <row r="112236" spans="16:17">
      <c r="P112236" s="63"/>
      <c r="Q112236" s="63"/>
    </row>
    <row r="112237" spans="16:17">
      <c r="P112237" s="63"/>
      <c r="Q112237" s="63"/>
    </row>
    <row r="112238" spans="16:17">
      <c r="P112238" s="63"/>
      <c r="Q112238" s="63"/>
    </row>
    <row r="112239" spans="16:17">
      <c r="P112239" s="63"/>
      <c r="Q112239" s="63"/>
    </row>
    <row r="112240" spans="16:17">
      <c r="P112240" s="63"/>
      <c r="Q112240" s="63"/>
    </row>
    <row r="112241" spans="16:17">
      <c r="P112241" s="63"/>
      <c r="Q112241" s="63"/>
    </row>
    <row r="112242" spans="16:17">
      <c r="P112242" s="63"/>
      <c r="Q112242" s="63"/>
    </row>
    <row r="112243" spans="16:17">
      <c r="P112243" s="63"/>
      <c r="Q112243" s="63"/>
    </row>
    <row r="112244" spans="16:17">
      <c r="P112244" s="63"/>
      <c r="Q112244" s="63"/>
    </row>
    <row r="112245" spans="16:17">
      <c r="P112245" s="63"/>
      <c r="Q112245" s="63"/>
    </row>
    <row r="112246" spans="16:17">
      <c r="P112246" s="63"/>
      <c r="Q112246" s="63"/>
    </row>
    <row r="112247" spans="16:17">
      <c r="P112247" s="63"/>
      <c r="Q112247" s="63"/>
    </row>
    <row r="112248" spans="16:17">
      <c r="P112248" s="63"/>
      <c r="Q112248" s="63"/>
    </row>
    <row r="112249" spans="16:17">
      <c r="P112249" s="63"/>
      <c r="Q112249" s="63"/>
    </row>
    <row r="112250" spans="16:17">
      <c r="P112250" s="63"/>
      <c r="Q112250" s="63"/>
    </row>
    <row r="112251" spans="16:17">
      <c r="P112251" s="63"/>
      <c r="Q112251" s="63"/>
    </row>
    <row r="112252" spans="16:17">
      <c r="P112252" s="63"/>
      <c r="Q112252" s="63"/>
    </row>
    <row r="112253" spans="16:17">
      <c r="P112253" s="63"/>
      <c r="Q112253" s="63"/>
    </row>
    <row r="112254" spans="16:17">
      <c r="P112254" s="63"/>
      <c r="Q112254" s="63"/>
    </row>
    <row r="112255" spans="16:17">
      <c r="P112255" s="63"/>
      <c r="Q112255" s="63"/>
    </row>
    <row r="112256" spans="16:17">
      <c r="P112256" s="63"/>
      <c r="Q112256" s="63"/>
    </row>
    <row r="112257" spans="16:17">
      <c r="P112257" s="63"/>
      <c r="Q112257" s="63"/>
    </row>
    <row r="112258" spans="16:17">
      <c r="P112258" s="63"/>
      <c r="Q112258" s="63"/>
    </row>
    <row r="112259" spans="16:17">
      <c r="P112259" s="63"/>
      <c r="Q112259" s="63"/>
    </row>
    <row r="112260" spans="16:17">
      <c r="P112260" s="63"/>
      <c r="Q112260" s="63"/>
    </row>
    <row r="112261" spans="16:17">
      <c r="P112261" s="63"/>
      <c r="Q112261" s="63"/>
    </row>
    <row r="112262" spans="16:17">
      <c r="P112262" s="63"/>
      <c r="Q112262" s="63"/>
    </row>
    <row r="112263" spans="16:17">
      <c r="P112263" s="63"/>
      <c r="Q112263" s="63"/>
    </row>
    <row r="112264" spans="16:17">
      <c r="P112264" s="63"/>
      <c r="Q112264" s="63"/>
    </row>
    <row r="112265" spans="16:17">
      <c r="P112265" s="63"/>
      <c r="Q112265" s="63"/>
    </row>
    <row r="112266" spans="16:17">
      <c r="P112266" s="63"/>
      <c r="Q112266" s="63"/>
    </row>
    <row r="112267" spans="16:17">
      <c r="P112267" s="63"/>
      <c r="Q112267" s="63"/>
    </row>
    <row r="112268" spans="16:17">
      <c r="P112268" s="63"/>
      <c r="Q112268" s="63"/>
    </row>
    <row r="112269" spans="16:17">
      <c r="P112269" s="63"/>
      <c r="Q112269" s="63"/>
    </row>
    <row r="112270" spans="16:17">
      <c r="P112270" s="63"/>
      <c r="Q112270" s="63"/>
    </row>
    <row r="112271" spans="16:17">
      <c r="P112271" s="63"/>
      <c r="Q112271" s="63"/>
    </row>
    <row r="112272" spans="16:17">
      <c r="P112272" s="63"/>
      <c r="Q112272" s="63"/>
    </row>
    <row r="112273" spans="16:17">
      <c r="P112273" s="63"/>
      <c r="Q112273" s="63"/>
    </row>
    <row r="112274" spans="16:17">
      <c r="P112274" s="63"/>
      <c r="Q112274" s="63"/>
    </row>
    <row r="112275" spans="16:17">
      <c r="P112275" s="63"/>
      <c r="Q112275" s="63"/>
    </row>
    <row r="112276" spans="16:17">
      <c r="P112276" s="63"/>
      <c r="Q112276" s="63"/>
    </row>
    <row r="112277" spans="16:17">
      <c r="P112277" s="63"/>
      <c r="Q112277" s="63"/>
    </row>
    <row r="112278" spans="16:17">
      <c r="P112278" s="63"/>
      <c r="Q112278" s="63"/>
    </row>
    <row r="112279" spans="16:17">
      <c r="P112279" s="63"/>
      <c r="Q112279" s="63"/>
    </row>
    <row r="112280" spans="16:17">
      <c r="P112280" s="63"/>
      <c r="Q112280" s="63"/>
    </row>
    <row r="112281" spans="16:17">
      <c r="P112281" s="63"/>
      <c r="Q112281" s="63"/>
    </row>
    <row r="112282" spans="16:17">
      <c r="P112282" s="63"/>
      <c r="Q112282" s="63"/>
    </row>
    <row r="112283" spans="16:17">
      <c r="P112283" s="63"/>
      <c r="Q112283" s="63"/>
    </row>
    <row r="112284" spans="16:17">
      <c r="P112284" s="63"/>
      <c r="Q112284" s="63"/>
    </row>
    <row r="112285" spans="16:17">
      <c r="P112285" s="63"/>
      <c r="Q112285" s="63"/>
    </row>
    <row r="112286" spans="16:17">
      <c r="P112286" s="63"/>
      <c r="Q112286" s="63"/>
    </row>
    <row r="112287" spans="16:17">
      <c r="P112287" s="63"/>
      <c r="Q112287" s="63"/>
    </row>
    <row r="112288" spans="16:17">
      <c r="P112288" s="63"/>
      <c r="Q112288" s="63"/>
    </row>
    <row r="112289" spans="16:17">
      <c r="P112289" s="63"/>
      <c r="Q112289" s="63"/>
    </row>
    <row r="112290" spans="16:17">
      <c r="P112290" s="63"/>
      <c r="Q112290" s="63"/>
    </row>
    <row r="112291" spans="16:17">
      <c r="P112291" s="63"/>
      <c r="Q112291" s="63"/>
    </row>
    <row r="112292" spans="16:17">
      <c r="P112292" s="63"/>
      <c r="Q112292" s="63"/>
    </row>
    <row r="112293" spans="16:17">
      <c r="P112293" s="63"/>
      <c r="Q112293" s="63"/>
    </row>
    <row r="112294" spans="16:17">
      <c r="P112294" s="63"/>
      <c r="Q112294" s="63"/>
    </row>
    <row r="112295" spans="16:17">
      <c r="P112295" s="63"/>
      <c r="Q112295" s="63"/>
    </row>
    <row r="112296" spans="16:17">
      <c r="P112296" s="63"/>
      <c r="Q112296" s="63"/>
    </row>
    <row r="112297" spans="16:17">
      <c r="P112297" s="63"/>
      <c r="Q112297" s="63"/>
    </row>
    <row r="112298" spans="16:17">
      <c r="P112298" s="63"/>
      <c r="Q112298" s="63"/>
    </row>
    <row r="112299" spans="16:17">
      <c r="P112299" s="63"/>
      <c r="Q112299" s="63"/>
    </row>
    <row r="112300" spans="16:17">
      <c r="P112300" s="63"/>
      <c r="Q112300" s="63"/>
    </row>
    <row r="112301" spans="16:17">
      <c r="P112301" s="63"/>
      <c r="Q112301" s="63"/>
    </row>
    <row r="112302" spans="16:17">
      <c r="P112302" s="63"/>
      <c r="Q112302" s="63"/>
    </row>
    <row r="112303" spans="16:17">
      <c r="P112303" s="63"/>
      <c r="Q112303" s="63"/>
    </row>
    <row r="112304" spans="16:17">
      <c r="P112304" s="63"/>
      <c r="Q112304" s="63"/>
    </row>
    <row r="112305" spans="16:17">
      <c r="P112305" s="63"/>
      <c r="Q112305" s="63"/>
    </row>
    <row r="112306" spans="16:17">
      <c r="P112306" s="63"/>
      <c r="Q112306" s="63"/>
    </row>
    <row r="112307" spans="16:17">
      <c r="P112307" s="63"/>
      <c r="Q112307" s="63"/>
    </row>
    <row r="112308" spans="16:17">
      <c r="P112308" s="63"/>
      <c r="Q112308" s="63"/>
    </row>
    <row r="112309" spans="16:17">
      <c r="P112309" s="63"/>
      <c r="Q112309" s="63"/>
    </row>
    <row r="112310" spans="16:17">
      <c r="P112310" s="63"/>
      <c r="Q112310" s="63"/>
    </row>
    <row r="112311" spans="16:17">
      <c r="P112311" s="63"/>
      <c r="Q112311" s="63"/>
    </row>
    <row r="112312" spans="16:17">
      <c r="P112312" s="63"/>
      <c r="Q112312" s="63"/>
    </row>
    <row r="112313" spans="16:17">
      <c r="P112313" s="63"/>
      <c r="Q112313" s="63"/>
    </row>
    <row r="112314" spans="16:17">
      <c r="P112314" s="63"/>
      <c r="Q112314" s="63"/>
    </row>
    <row r="112315" spans="16:17">
      <c r="P112315" s="63"/>
      <c r="Q112315" s="63"/>
    </row>
    <row r="112316" spans="16:17">
      <c r="P112316" s="63"/>
      <c r="Q112316" s="63"/>
    </row>
    <row r="112317" spans="16:17">
      <c r="P112317" s="63"/>
      <c r="Q112317" s="63"/>
    </row>
    <row r="112318" spans="16:17">
      <c r="P112318" s="63"/>
      <c r="Q112318" s="63"/>
    </row>
    <row r="112319" spans="16:17">
      <c r="P112319" s="63"/>
      <c r="Q112319" s="63"/>
    </row>
    <row r="112320" spans="16:17">
      <c r="P112320" s="63"/>
      <c r="Q112320" s="63"/>
    </row>
    <row r="112321" spans="16:17">
      <c r="P112321" s="63"/>
      <c r="Q112321" s="63"/>
    </row>
    <row r="112322" spans="16:17">
      <c r="P112322" s="63"/>
      <c r="Q112322" s="63"/>
    </row>
    <row r="112323" spans="16:17">
      <c r="P112323" s="63"/>
      <c r="Q112323" s="63"/>
    </row>
    <row r="112324" spans="16:17">
      <c r="P112324" s="63"/>
      <c r="Q112324" s="63"/>
    </row>
    <row r="112325" spans="16:17">
      <c r="P112325" s="63"/>
      <c r="Q112325" s="63"/>
    </row>
    <row r="112326" spans="16:17">
      <c r="P112326" s="63"/>
      <c r="Q112326" s="63"/>
    </row>
    <row r="112327" spans="16:17">
      <c r="P112327" s="63"/>
      <c r="Q112327" s="63"/>
    </row>
    <row r="112328" spans="16:17">
      <c r="P112328" s="63"/>
      <c r="Q112328" s="63"/>
    </row>
    <row r="112329" spans="16:17">
      <c r="P112329" s="63"/>
      <c r="Q112329" s="63"/>
    </row>
    <row r="112330" spans="16:17">
      <c r="P112330" s="63"/>
      <c r="Q112330" s="63"/>
    </row>
    <row r="112331" spans="16:17">
      <c r="P112331" s="63"/>
      <c r="Q112331" s="63"/>
    </row>
    <row r="112332" spans="16:17">
      <c r="P112332" s="63"/>
      <c r="Q112332" s="63"/>
    </row>
    <row r="112333" spans="16:17">
      <c r="P112333" s="63"/>
      <c r="Q112333" s="63"/>
    </row>
    <row r="112334" spans="16:17">
      <c r="P112334" s="63"/>
      <c r="Q112334" s="63"/>
    </row>
    <row r="112335" spans="16:17">
      <c r="P112335" s="63"/>
      <c r="Q112335" s="63"/>
    </row>
    <row r="112336" spans="16:17">
      <c r="P112336" s="63"/>
      <c r="Q112336" s="63"/>
    </row>
    <row r="112337" spans="16:17">
      <c r="P112337" s="63"/>
      <c r="Q112337" s="63"/>
    </row>
    <row r="112338" spans="16:17">
      <c r="P112338" s="63"/>
      <c r="Q112338" s="63"/>
    </row>
    <row r="112339" spans="16:17">
      <c r="P112339" s="63"/>
      <c r="Q112339" s="63"/>
    </row>
    <row r="112340" spans="16:17">
      <c r="P112340" s="63"/>
      <c r="Q112340" s="63"/>
    </row>
    <row r="112341" spans="16:17">
      <c r="P112341" s="63"/>
      <c r="Q112341" s="63"/>
    </row>
    <row r="112342" spans="16:17">
      <c r="P112342" s="63"/>
      <c r="Q112342" s="63"/>
    </row>
    <row r="112343" spans="16:17">
      <c r="P112343" s="63"/>
      <c r="Q112343" s="63"/>
    </row>
    <row r="112344" spans="16:17">
      <c r="P112344" s="63"/>
      <c r="Q112344" s="63"/>
    </row>
    <row r="112345" spans="16:17">
      <c r="P112345" s="63"/>
      <c r="Q112345" s="63"/>
    </row>
    <row r="112346" spans="16:17">
      <c r="P112346" s="63"/>
      <c r="Q112346" s="63"/>
    </row>
    <row r="112347" spans="16:17">
      <c r="P112347" s="63"/>
      <c r="Q112347" s="63"/>
    </row>
    <row r="112348" spans="16:17">
      <c r="P112348" s="63"/>
      <c r="Q112348" s="63"/>
    </row>
    <row r="112349" spans="16:17">
      <c r="P112349" s="63"/>
      <c r="Q112349" s="63"/>
    </row>
    <row r="112350" spans="16:17">
      <c r="P112350" s="63"/>
      <c r="Q112350" s="63"/>
    </row>
    <row r="112351" spans="16:17">
      <c r="P112351" s="63"/>
      <c r="Q112351" s="63"/>
    </row>
    <row r="112352" spans="16:17">
      <c r="P112352" s="63"/>
      <c r="Q112352" s="63"/>
    </row>
    <row r="112353" spans="16:17">
      <c r="P112353" s="63"/>
      <c r="Q112353" s="63"/>
    </row>
    <row r="112354" spans="16:17">
      <c r="P112354" s="63"/>
      <c r="Q112354" s="63"/>
    </row>
    <row r="112355" spans="16:17">
      <c r="P112355" s="63"/>
      <c r="Q112355" s="63"/>
    </row>
    <row r="112356" spans="16:17">
      <c r="P112356" s="63"/>
      <c r="Q112356" s="63"/>
    </row>
    <row r="112357" spans="16:17">
      <c r="P112357" s="63"/>
      <c r="Q112357" s="63"/>
    </row>
    <row r="112358" spans="16:17">
      <c r="P112358" s="63"/>
      <c r="Q112358" s="63"/>
    </row>
    <row r="112359" spans="16:17">
      <c r="P112359" s="63"/>
      <c r="Q112359" s="63"/>
    </row>
    <row r="112360" spans="16:17">
      <c r="P112360" s="63"/>
      <c r="Q112360" s="63"/>
    </row>
    <row r="112361" spans="16:17">
      <c r="P112361" s="63"/>
      <c r="Q112361" s="63"/>
    </row>
    <row r="112362" spans="16:17">
      <c r="P112362" s="63"/>
      <c r="Q112362" s="63"/>
    </row>
    <row r="112363" spans="16:17">
      <c r="P112363" s="63"/>
      <c r="Q112363" s="63"/>
    </row>
    <row r="112364" spans="16:17">
      <c r="P112364" s="63"/>
      <c r="Q112364" s="63"/>
    </row>
    <row r="112365" spans="16:17">
      <c r="P112365" s="63"/>
      <c r="Q112365" s="63"/>
    </row>
    <row r="112366" spans="16:17">
      <c r="P112366" s="63"/>
      <c r="Q112366" s="63"/>
    </row>
    <row r="112367" spans="16:17">
      <c r="P112367" s="63"/>
      <c r="Q112367" s="63"/>
    </row>
    <row r="112368" spans="16:17">
      <c r="P112368" s="63"/>
      <c r="Q112368" s="63"/>
    </row>
    <row r="112369" spans="16:17">
      <c r="P112369" s="63"/>
      <c r="Q112369" s="63"/>
    </row>
    <row r="112370" spans="16:17">
      <c r="P112370" s="63"/>
      <c r="Q112370" s="63"/>
    </row>
    <row r="112371" spans="16:17">
      <c r="P112371" s="63"/>
      <c r="Q112371" s="63"/>
    </row>
    <row r="112372" spans="16:17">
      <c r="P112372" s="63"/>
      <c r="Q112372" s="63"/>
    </row>
    <row r="112373" spans="16:17">
      <c r="P112373" s="63"/>
      <c r="Q112373" s="63"/>
    </row>
    <row r="112374" spans="16:17">
      <c r="P112374" s="63"/>
      <c r="Q112374" s="63"/>
    </row>
    <row r="112375" spans="16:17">
      <c r="P112375" s="63"/>
      <c r="Q112375" s="63"/>
    </row>
    <row r="112376" spans="16:17">
      <c r="P112376" s="63"/>
      <c r="Q112376" s="63"/>
    </row>
    <row r="112377" spans="16:17">
      <c r="P112377" s="63"/>
      <c r="Q112377" s="63"/>
    </row>
    <row r="112378" spans="16:17">
      <c r="P112378" s="63"/>
      <c r="Q112378" s="63"/>
    </row>
    <row r="112379" spans="16:17">
      <c r="P112379" s="63"/>
      <c r="Q112379" s="63"/>
    </row>
    <row r="112380" spans="16:17">
      <c r="P112380" s="63"/>
      <c r="Q112380" s="63"/>
    </row>
    <row r="112381" spans="16:17">
      <c r="P112381" s="63"/>
      <c r="Q112381" s="63"/>
    </row>
    <row r="112382" spans="16:17">
      <c r="P112382" s="63"/>
      <c r="Q112382" s="63"/>
    </row>
    <row r="112383" spans="16:17">
      <c r="P112383" s="63"/>
      <c r="Q112383" s="63"/>
    </row>
    <row r="112384" spans="16:17">
      <c r="P112384" s="63"/>
      <c r="Q112384" s="63"/>
    </row>
    <row r="112385" spans="16:17">
      <c r="P112385" s="63"/>
      <c r="Q112385" s="63"/>
    </row>
    <row r="112386" spans="16:17">
      <c r="P112386" s="63"/>
      <c r="Q112386" s="63"/>
    </row>
    <row r="112387" spans="16:17">
      <c r="P112387" s="63"/>
      <c r="Q112387" s="63"/>
    </row>
    <row r="112388" spans="16:17">
      <c r="P112388" s="63"/>
      <c r="Q112388" s="63"/>
    </row>
    <row r="112389" spans="16:17">
      <c r="P112389" s="63"/>
      <c r="Q112389" s="63"/>
    </row>
    <row r="112390" spans="16:17">
      <c r="P112390" s="63"/>
      <c r="Q112390" s="63"/>
    </row>
    <row r="112391" spans="16:17">
      <c r="P112391" s="63"/>
      <c r="Q112391" s="63"/>
    </row>
    <row r="112392" spans="16:17">
      <c r="P112392" s="63"/>
      <c r="Q112392" s="63"/>
    </row>
    <row r="112393" spans="16:17">
      <c r="P112393" s="63"/>
      <c r="Q112393" s="63"/>
    </row>
    <row r="112394" spans="16:17">
      <c r="P112394" s="63"/>
      <c r="Q112394" s="63"/>
    </row>
    <row r="112395" spans="16:17">
      <c r="P112395" s="63"/>
      <c r="Q112395" s="63"/>
    </row>
    <row r="112396" spans="16:17">
      <c r="P112396" s="63"/>
      <c r="Q112396" s="63"/>
    </row>
    <row r="112397" spans="16:17">
      <c r="P112397" s="63"/>
      <c r="Q112397" s="63"/>
    </row>
    <row r="112398" spans="16:17">
      <c r="P112398" s="63"/>
      <c r="Q112398" s="63"/>
    </row>
    <row r="112399" spans="16:17">
      <c r="P112399" s="63"/>
      <c r="Q112399" s="63"/>
    </row>
    <row r="112400" spans="16:17">
      <c r="P112400" s="63"/>
      <c r="Q112400" s="63"/>
    </row>
    <row r="112401" spans="16:17">
      <c r="P112401" s="63"/>
      <c r="Q112401" s="63"/>
    </row>
    <row r="112402" spans="16:17">
      <c r="P112402" s="63"/>
      <c r="Q112402" s="63"/>
    </row>
    <row r="112403" spans="16:17">
      <c r="P112403" s="63"/>
      <c r="Q112403" s="63"/>
    </row>
    <row r="112404" spans="16:17">
      <c r="P112404" s="63"/>
      <c r="Q112404" s="63"/>
    </row>
    <row r="112405" spans="16:17">
      <c r="P112405" s="63"/>
      <c r="Q112405" s="63"/>
    </row>
    <row r="112406" spans="16:17">
      <c r="P112406" s="63"/>
      <c r="Q112406" s="63"/>
    </row>
    <row r="112407" spans="16:17">
      <c r="P112407" s="63"/>
      <c r="Q112407" s="63"/>
    </row>
    <row r="112408" spans="16:17">
      <c r="P112408" s="63"/>
      <c r="Q112408" s="63"/>
    </row>
    <row r="112409" spans="16:17">
      <c r="P112409" s="63"/>
      <c r="Q112409" s="63"/>
    </row>
    <row r="112410" spans="16:17">
      <c r="P112410" s="63"/>
      <c r="Q112410" s="63"/>
    </row>
    <row r="112411" spans="16:17">
      <c r="P112411" s="63"/>
      <c r="Q112411" s="63"/>
    </row>
    <row r="112412" spans="16:17">
      <c r="P112412" s="63"/>
      <c r="Q112412" s="63"/>
    </row>
    <row r="112413" spans="16:17">
      <c r="P112413" s="63"/>
      <c r="Q112413" s="63"/>
    </row>
    <row r="112414" spans="16:17">
      <c r="P112414" s="63"/>
      <c r="Q112414" s="63"/>
    </row>
    <row r="112415" spans="16:17">
      <c r="P112415" s="63"/>
      <c r="Q112415" s="63"/>
    </row>
    <row r="112416" spans="16:17">
      <c r="P112416" s="63"/>
      <c r="Q112416" s="63"/>
    </row>
    <row r="112417" spans="16:17">
      <c r="P112417" s="63"/>
      <c r="Q112417" s="63"/>
    </row>
    <row r="112418" spans="16:17">
      <c r="P112418" s="63"/>
      <c r="Q112418" s="63"/>
    </row>
    <row r="112419" spans="16:17">
      <c r="P112419" s="63"/>
      <c r="Q112419" s="63"/>
    </row>
    <row r="112420" spans="16:17">
      <c r="P112420" s="63"/>
      <c r="Q112420" s="63"/>
    </row>
    <row r="112421" spans="16:17">
      <c r="P112421" s="63"/>
      <c r="Q112421" s="63"/>
    </row>
    <row r="112422" spans="16:17">
      <c r="P112422" s="63"/>
      <c r="Q112422" s="63"/>
    </row>
    <row r="112423" spans="16:17">
      <c r="P112423" s="63"/>
      <c r="Q112423" s="63"/>
    </row>
    <row r="112424" spans="16:17">
      <c r="P112424" s="63"/>
      <c r="Q112424" s="63"/>
    </row>
    <row r="112425" spans="16:17">
      <c r="P112425" s="63"/>
      <c r="Q112425" s="63"/>
    </row>
    <row r="112426" spans="16:17">
      <c r="P112426" s="63"/>
      <c r="Q112426" s="63"/>
    </row>
    <row r="112427" spans="16:17">
      <c r="P112427" s="63"/>
      <c r="Q112427" s="63"/>
    </row>
    <row r="112428" spans="16:17">
      <c r="P112428" s="63"/>
      <c r="Q112428" s="63"/>
    </row>
    <row r="112429" spans="16:17">
      <c r="P112429" s="63"/>
      <c r="Q112429" s="63"/>
    </row>
    <row r="112430" spans="16:17">
      <c r="P112430" s="63"/>
      <c r="Q112430" s="63"/>
    </row>
    <row r="112431" spans="16:17">
      <c r="P112431" s="63"/>
      <c r="Q112431" s="63"/>
    </row>
    <row r="112432" spans="16:17">
      <c r="P112432" s="63"/>
      <c r="Q112432" s="63"/>
    </row>
    <row r="112433" spans="16:17">
      <c r="P112433" s="63"/>
      <c r="Q112433" s="63"/>
    </row>
    <row r="112434" spans="16:17">
      <c r="P112434" s="63"/>
      <c r="Q112434" s="63"/>
    </row>
    <row r="112435" spans="16:17">
      <c r="P112435" s="63"/>
      <c r="Q112435" s="63"/>
    </row>
    <row r="112436" spans="16:17">
      <c r="P112436" s="63"/>
      <c r="Q112436" s="63"/>
    </row>
    <row r="112437" spans="16:17">
      <c r="P112437" s="63"/>
      <c r="Q112437" s="63"/>
    </row>
    <row r="112438" spans="16:17">
      <c r="P112438" s="63"/>
      <c r="Q112438" s="63"/>
    </row>
    <row r="112439" spans="16:17">
      <c r="P112439" s="63"/>
      <c r="Q112439" s="63"/>
    </row>
    <row r="112440" spans="16:17">
      <c r="P112440" s="63"/>
      <c r="Q112440" s="63"/>
    </row>
    <row r="112441" spans="16:17">
      <c r="P112441" s="63"/>
      <c r="Q112441" s="63"/>
    </row>
    <row r="112442" spans="16:17">
      <c r="P112442" s="63"/>
      <c r="Q112442" s="63"/>
    </row>
    <row r="112443" spans="16:17">
      <c r="P112443" s="63"/>
      <c r="Q112443" s="63"/>
    </row>
    <row r="112444" spans="16:17">
      <c r="P112444" s="63"/>
      <c r="Q112444" s="63"/>
    </row>
    <row r="112445" spans="16:17">
      <c r="P112445" s="63"/>
      <c r="Q112445" s="63"/>
    </row>
    <row r="112446" spans="16:17">
      <c r="P112446" s="63"/>
      <c r="Q112446" s="63"/>
    </row>
    <row r="112447" spans="16:17">
      <c r="P112447" s="63"/>
      <c r="Q112447" s="63"/>
    </row>
    <row r="112448" spans="16:17">
      <c r="P112448" s="63"/>
      <c r="Q112448" s="63"/>
    </row>
    <row r="112449" spans="16:17">
      <c r="P112449" s="63"/>
      <c r="Q112449" s="63"/>
    </row>
    <row r="112450" spans="16:17">
      <c r="P112450" s="63"/>
      <c r="Q112450" s="63"/>
    </row>
    <row r="112451" spans="16:17">
      <c r="P112451" s="63"/>
      <c r="Q112451" s="63"/>
    </row>
    <row r="112452" spans="16:17">
      <c r="P112452" s="63"/>
      <c r="Q112452" s="63"/>
    </row>
    <row r="112453" spans="16:17">
      <c r="P112453" s="63"/>
      <c r="Q112453" s="63"/>
    </row>
    <row r="112454" spans="16:17">
      <c r="P112454" s="63"/>
      <c r="Q112454" s="63"/>
    </row>
    <row r="112455" spans="16:17">
      <c r="P112455" s="63"/>
      <c r="Q112455" s="63"/>
    </row>
    <row r="112456" spans="16:17">
      <c r="P112456" s="63"/>
      <c r="Q112456" s="63"/>
    </row>
    <row r="112457" spans="16:17">
      <c r="P112457" s="63"/>
      <c r="Q112457" s="63"/>
    </row>
    <row r="112458" spans="16:17">
      <c r="P112458" s="63"/>
      <c r="Q112458" s="63"/>
    </row>
    <row r="112459" spans="16:17">
      <c r="P112459" s="63"/>
      <c r="Q112459" s="63"/>
    </row>
    <row r="112460" spans="16:17">
      <c r="P112460" s="63"/>
      <c r="Q112460" s="63"/>
    </row>
    <row r="112461" spans="16:17">
      <c r="P112461" s="63"/>
      <c r="Q112461" s="63"/>
    </row>
    <row r="112462" spans="16:17">
      <c r="P112462" s="63"/>
      <c r="Q112462" s="63"/>
    </row>
    <row r="112463" spans="16:17">
      <c r="P112463" s="63"/>
      <c r="Q112463" s="63"/>
    </row>
    <row r="112464" spans="16:17">
      <c r="P112464" s="63"/>
      <c r="Q112464" s="63"/>
    </row>
    <row r="112465" spans="16:17">
      <c r="P112465" s="63"/>
      <c r="Q112465" s="63"/>
    </row>
    <row r="112466" spans="16:17">
      <c r="P112466" s="63"/>
      <c r="Q112466" s="63"/>
    </row>
    <row r="112467" spans="16:17">
      <c r="P112467" s="63"/>
      <c r="Q112467" s="63"/>
    </row>
    <row r="112468" spans="16:17">
      <c r="P112468" s="63"/>
      <c r="Q112468" s="63"/>
    </row>
    <row r="112469" spans="16:17">
      <c r="P112469" s="63"/>
      <c r="Q112469" s="63"/>
    </row>
    <row r="112470" spans="16:17">
      <c r="P112470" s="63"/>
      <c r="Q112470" s="63"/>
    </row>
    <row r="112471" spans="16:17">
      <c r="P112471" s="63"/>
      <c r="Q112471" s="63"/>
    </row>
    <row r="112472" spans="16:17">
      <c r="P112472" s="63"/>
      <c r="Q112472" s="63"/>
    </row>
    <row r="112473" spans="16:17">
      <c r="P112473" s="63"/>
      <c r="Q112473" s="63"/>
    </row>
    <row r="112474" spans="16:17">
      <c r="P112474" s="63"/>
      <c r="Q112474" s="63"/>
    </row>
    <row r="112475" spans="16:17">
      <c r="P112475" s="63"/>
      <c r="Q112475" s="63"/>
    </row>
    <row r="112476" spans="16:17">
      <c r="P112476" s="63"/>
      <c r="Q112476" s="63"/>
    </row>
    <row r="112477" spans="16:17">
      <c r="P112477" s="63"/>
      <c r="Q112477" s="63"/>
    </row>
    <row r="112478" spans="16:17">
      <c r="P112478" s="63"/>
      <c r="Q112478" s="63"/>
    </row>
    <row r="112479" spans="16:17">
      <c r="P112479" s="63"/>
      <c r="Q112479" s="63"/>
    </row>
    <row r="112480" spans="16:17">
      <c r="P112480" s="63"/>
      <c r="Q112480" s="63"/>
    </row>
    <row r="112481" spans="16:17">
      <c r="P112481" s="63"/>
      <c r="Q112481" s="63"/>
    </row>
    <row r="112482" spans="16:17">
      <c r="P112482" s="63"/>
      <c r="Q112482" s="63"/>
    </row>
    <row r="112483" spans="16:17">
      <c r="P112483" s="63"/>
      <c r="Q112483" s="63"/>
    </row>
    <row r="112484" spans="16:17">
      <c r="P112484" s="63"/>
      <c r="Q112484" s="63"/>
    </row>
    <row r="112485" spans="16:17">
      <c r="P112485" s="63"/>
      <c r="Q112485" s="63"/>
    </row>
    <row r="112486" spans="16:17">
      <c r="P112486" s="63"/>
      <c r="Q112486" s="63"/>
    </row>
    <row r="112487" spans="16:17">
      <c r="P112487" s="63"/>
      <c r="Q112487" s="63"/>
    </row>
    <row r="112488" spans="16:17">
      <c r="P112488" s="63"/>
      <c r="Q112488" s="63"/>
    </row>
    <row r="112489" spans="16:17">
      <c r="P112489" s="63"/>
      <c r="Q112489" s="63"/>
    </row>
    <row r="112490" spans="16:17">
      <c r="P112490" s="63"/>
      <c r="Q112490" s="63"/>
    </row>
    <row r="112491" spans="16:17">
      <c r="P112491" s="63"/>
      <c r="Q112491" s="63"/>
    </row>
    <row r="112492" spans="16:17">
      <c r="P112492" s="63"/>
      <c r="Q112492" s="63"/>
    </row>
    <row r="112493" spans="16:17">
      <c r="P112493" s="63"/>
      <c r="Q112493" s="63"/>
    </row>
    <row r="112494" spans="16:17">
      <c r="P112494" s="63"/>
      <c r="Q112494" s="63"/>
    </row>
    <row r="112495" spans="16:17">
      <c r="P112495" s="63"/>
      <c r="Q112495" s="63"/>
    </row>
    <row r="112496" spans="16:17">
      <c r="P112496" s="63"/>
      <c r="Q112496" s="63"/>
    </row>
    <row r="112497" spans="16:17">
      <c r="P112497" s="63"/>
      <c r="Q112497" s="63"/>
    </row>
    <row r="112498" spans="16:17">
      <c r="P112498" s="63"/>
      <c r="Q112498" s="63"/>
    </row>
    <row r="112499" spans="16:17">
      <c r="P112499" s="63"/>
      <c r="Q112499" s="63"/>
    </row>
    <row r="112500" spans="16:17">
      <c r="P112500" s="63"/>
      <c r="Q112500" s="63"/>
    </row>
    <row r="112501" spans="16:17">
      <c r="P112501" s="63"/>
      <c r="Q112501" s="63"/>
    </row>
    <row r="112502" spans="16:17">
      <c r="P112502" s="63"/>
      <c r="Q112502" s="63"/>
    </row>
    <row r="112503" spans="16:17">
      <c r="P112503" s="63"/>
      <c r="Q112503" s="63"/>
    </row>
    <row r="112504" spans="16:17">
      <c r="P112504" s="63"/>
      <c r="Q112504" s="63"/>
    </row>
    <row r="112505" spans="16:17">
      <c r="P112505" s="63"/>
      <c r="Q112505" s="63"/>
    </row>
    <row r="112506" spans="16:17">
      <c r="P112506" s="63"/>
      <c r="Q112506" s="63"/>
    </row>
    <row r="112507" spans="16:17">
      <c r="P112507" s="63"/>
      <c r="Q112507" s="63"/>
    </row>
    <row r="112508" spans="16:17">
      <c r="P112508" s="63"/>
      <c r="Q112508" s="63"/>
    </row>
    <row r="112509" spans="16:17">
      <c r="P112509" s="63"/>
      <c r="Q112509" s="63"/>
    </row>
    <row r="112510" spans="16:17">
      <c r="P112510" s="63"/>
      <c r="Q112510" s="63"/>
    </row>
    <row r="112511" spans="16:17">
      <c r="P112511" s="63"/>
      <c r="Q112511" s="63"/>
    </row>
    <row r="112512" spans="16:17">
      <c r="P112512" s="63"/>
      <c r="Q112512" s="63"/>
    </row>
    <row r="112513" spans="16:17">
      <c r="P112513" s="63"/>
      <c r="Q112513" s="63"/>
    </row>
    <row r="112514" spans="16:17">
      <c r="P112514" s="63"/>
      <c r="Q112514" s="63"/>
    </row>
    <row r="112515" spans="16:17">
      <c r="P112515" s="63"/>
      <c r="Q112515" s="63"/>
    </row>
    <row r="112516" spans="16:17">
      <c r="P112516" s="63"/>
      <c r="Q112516" s="63"/>
    </row>
    <row r="112517" spans="16:17">
      <c r="P112517" s="63"/>
      <c r="Q112517" s="63"/>
    </row>
    <row r="112518" spans="16:17">
      <c r="P112518" s="63"/>
      <c r="Q112518" s="63"/>
    </row>
    <row r="112519" spans="16:17">
      <c r="P112519" s="63"/>
      <c r="Q112519" s="63"/>
    </row>
    <row r="112520" spans="16:17">
      <c r="P112520" s="63"/>
      <c r="Q112520" s="63"/>
    </row>
    <row r="112521" spans="16:17">
      <c r="P112521" s="63"/>
      <c r="Q112521" s="63"/>
    </row>
    <row r="112522" spans="16:17">
      <c r="P112522" s="63"/>
      <c r="Q112522" s="63"/>
    </row>
    <row r="112523" spans="16:17">
      <c r="P112523" s="63"/>
      <c r="Q112523" s="63"/>
    </row>
    <row r="112524" spans="16:17">
      <c r="P112524" s="63"/>
      <c r="Q112524" s="63"/>
    </row>
    <row r="112525" spans="16:17">
      <c r="P112525" s="63"/>
      <c r="Q112525" s="63"/>
    </row>
    <row r="112526" spans="16:17">
      <c r="P112526" s="63"/>
      <c r="Q112526" s="63"/>
    </row>
    <row r="112527" spans="16:17">
      <c r="P112527" s="63"/>
      <c r="Q112527" s="63"/>
    </row>
    <row r="112528" spans="16:17">
      <c r="P112528" s="63"/>
      <c r="Q112528" s="63"/>
    </row>
    <row r="112529" spans="16:17">
      <c r="P112529" s="63"/>
      <c r="Q112529" s="63"/>
    </row>
    <row r="112530" spans="16:17">
      <c r="P112530" s="63"/>
      <c r="Q112530" s="63"/>
    </row>
    <row r="112531" spans="16:17">
      <c r="P112531" s="63"/>
      <c r="Q112531" s="63"/>
    </row>
    <row r="112532" spans="16:17">
      <c r="P112532" s="63"/>
      <c r="Q112532" s="63"/>
    </row>
    <row r="112533" spans="16:17">
      <c r="P112533" s="63"/>
      <c r="Q112533" s="63"/>
    </row>
    <row r="112534" spans="16:17">
      <c r="P112534" s="63"/>
      <c r="Q112534" s="63"/>
    </row>
    <row r="112535" spans="16:17">
      <c r="P112535" s="63"/>
      <c r="Q112535" s="63"/>
    </row>
    <row r="112536" spans="16:17">
      <c r="P112536" s="63"/>
      <c r="Q112536" s="63"/>
    </row>
    <row r="112537" spans="16:17">
      <c r="P112537" s="63"/>
      <c r="Q112537" s="63"/>
    </row>
    <row r="112538" spans="16:17">
      <c r="P112538" s="63"/>
      <c r="Q112538" s="63"/>
    </row>
    <row r="112539" spans="16:17">
      <c r="P112539" s="63"/>
      <c r="Q112539" s="63"/>
    </row>
    <row r="112540" spans="16:17">
      <c r="P112540" s="63"/>
      <c r="Q112540" s="63"/>
    </row>
    <row r="112541" spans="16:17">
      <c r="P112541" s="63"/>
      <c r="Q112541" s="63"/>
    </row>
    <row r="112542" spans="16:17">
      <c r="P112542" s="63"/>
      <c r="Q112542" s="63"/>
    </row>
    <row r="112543" spans="16:17">
      <c r="P112543" s="63"/>
      <c r="Q112543" s="63"/>
    </row>
    <row r="112544" spans="16:17">
      <c r="P112544" s="63"/>
      <c r="Q112544" s="63"/>
    </row>
    <row r="112545" spans="16:17">
      <c r="P112545" s="63"/>
      <c r="Q112545" s="63"/>
    </row>
    <row r="112546" spans="16:17">
      <c r="P112546" s="63"/>
      <c r="Q112546" s="63"/>
    </row>
    <row r="112547" spans="16:17">
      <c r="P112547" s="63"/>
      <c r="Q112547" s="63"/>
    </row>
    <row r="112548" spans="16:17">
      <c r="P112548" s="63"/>
      <c r="Q112548" s="63"/>
    </row>
    <row r="112549" spans="16:17">
      <c r="P112549" s="63"/>
      <c r="Q112549" s="63"/>
    </row>
    <row r="112550" spans="16:17">
      <c r="P112550" s="63"/>
      <c r="Q112550" s="63"/>
    </row>
    <row r="112551" spans="16:17">
      <c r="P112551" s="63"/>
      <c r="Q112551" s="63"/>
    </row>
    <row r="112552" spans="16:17">
      <c r="P112552" s="63"/>
      <c r="Q112552" s="63"/>
    </row>
    <row r="112553" spans="16:17">
      <c r="P112553" s="63"/>
      <c r="Q112553" s="63"/>
    </row>
    <row r="112554" spans="16:17">
      <c r="P112554" s="63"/>
      <c r="Q112554" s="63"/>
    </row>
    <row r="112555" spans="16:17">
      <c r="P112555" s="63"/>
      <c r="Q112555" s="63"/>
    </row>
    <row r="112556" spans="16:17">
      <c r="P112556" s="63"/>
      <c r="Q112556" s="63"/>
    </row>
    <row r="112557" spans="16:17">
      <c r="P112557" s="63"/>
      <c r="Q112557" s="63"/>
    </row>
    <row r="112558" spans="16:17">
      <c r="P112558" s="63"/>
      <c r="Q112558" s="63"/>
    </row>
    <row r="112559" spans="16:17">
      <c r="P112559" s="63"/>
      <c r="Q112559" s="63"/>
    </row>
    <row r="112560" spans="16:17">
      <c r="P112560" s="63"/>
      <c r="Q112560" s="63"/>
    </row>
    <row r="112561" spans="16:17">
      <c r="P112561" s="63"/>
      <c r="Q112561" s="63"/>
    </row>
    <row r="112562" spans="16:17">
      <c r="P112562" s="63"/>
      <c r="Q112562" s="63"/>
    </row>
    <row r="112563" spans="16:17">
      <c r="P112563" s="63"/>
      <c r="Q112563" s="63"/>
    </row>
    <row r="112564" spans="16:17">
      <c r="P112564" s="63"/>
      <c r="Q112564" s="63"/>
    </row>
    <row r="112565" spans="16:17">
      <c r="P112565" s="63"/>
      <c r="Q112565" s="63"/>
    </row>
    <row r="112566" spans="16:17">
      <c r="P112566" s="63"/>
      <c r="Q112566" s="63"/>
    </row>
    <row r="112567" spans="16:17">
      <c r="P112567" s="63"/>
      <c r="Q112567" s="63"/>
    </row>
    <row r="112568" spans="16:17">
      <c r="P112568" s="63"/>
      <c r="Q112568" s="63"/>
    </row>
    <row r="112569" spans="16:17">
      <c r="P112569" s="63"/>
      <c r="Q112569" s="63"/>
    </row>
    <row r="112570" spans="16:17">
      <c r="P112570" s="63"/>
      <c r="Q112570" s="63"/>
    </row>
    <row r="112571" spans="16:17">
      <c r="P112571" s="63"/>
      <c r="Q112571" s="63"/>
    </row>
    <row r="112572" spans="16:17">
      <c r="P112572" s="63"/>
      <c r="Q112572" s="63"/>
    </row>
    <row r="112573" spans="16:17">
      <c r="P112573" s="63"/>
      <c r="Q112573" s="63"/>
    </row>
    <row r="112574" spans="16:17">
      <c r="P112574" s="63"/>
      <c r="Q112574" s="63"/>
    </row>
    <row r="112575" spans="16:17">
      <c r="P112575" s="63"/>
      <c r="Q112575" s="63"/>
    </row>
    <row r="112576" spans="16:17">
      <c r="P112576" s="63"/>
      <c r="Q112576" s="63"/>
    </row>
    <row r="112577" spans="16:17">
      <c r="P112577" s="63"/>
      <c r="Q112577" s="63"/>
    </row>
    <row r="112578" spans="16:17">
      <c r="P112578" s="63"/>
      <c r="Q112578" s="63"/>
    </row>
    <row r="112579" spans="16:17">
      <c r="P112579" s="63"/>
      <c r="Q112579" s="63"/>
    </row>
    <row r="112580" spans="16:17">
      <c r="P112580" s="63"/>
      <c r="Q112580" s="63"/>
    </row>
    <row r="112581" spans="16:17">
      <c r="P112581" s="63"/>
      <c r="Q112581" s="63"/>
    </row>
    <row r="112582" spans="16:17">
      <c r="P112582" s="63"/>
      <c r="Q112582" s="63"/>
    </row>
    <row r="112583" spans="16:17">
      <c r="P112583" s="63"/>
      <c r="Q112583" s="63"/>
    </row>
    <row r="112584" spans="16:17">
      <c r="P112584" s="63"/>
      <c r="Q112584" s="63"/>
    </row>
    <row r="112585" spans="16:17">
      <c r="P112585" s="63"/>
      <c r="Q112585" s="63"/>
    </row>
    <row r="112586" spans="16:17">
      <c r="P112586" s="63"/>
      <c r="Q112586" s="63"/>
    </row>
    <row r="112587" spans="16:17">
      <c r="P112587" s="63"/>
      <c r="Q112587" s="63"/>
    </row>
    <row r="112588" spans="16:17">
      <c r="P112588" s="63"/>
      <c r="Q112588" s="63"/>
    </row>
    <row r="112589" spans="16:17">
      <c r="P112589" s="63"/>
      <c r="Q112589" s="63"/>
    </row>
    <row r="112590" spans="16:17">
      <c r="P112590" s="63"/>
      <c r="Q112590" s="63"/>
    </row>
    <row r="112591" spans="16:17">
      <c r="P112591" s="63"/>
      <c r="Q112591" s="63"/>
    </row>
    <row r="112592" spans="16:17">
      <c r="P112592" s="63"/>
      <c r="Q112592" s="63"/>
    </row>
    <row r="112593" spans="16:17">
      <c r="P112593" s="63"/>
      <c r="Q112593" s="63"/>
    </row>
    <row r="112594" spans="16:17">
      <c r="P112594" s="63"/>
      <c r="Q112594" s="63"/>
    </row>
    <row r="112595" spans="16:17">
      <c r="P112595" s="63"/>
      <c r="Q112595" s="63"/>
    </row>
    <row r="112596" spans="16:17">
      <c r="P112596" s="63"/>
      <c r="Q112596" s="63"/>
    </row>
    <row r="112597" spans="16:17">
      <c r="P112597" s="63"/>
      <c r="Q112597" s="63"/>
    </row>
    <row r="112598" spans="16:17">
      <c r="P112598" s="63"/>
      <c r="Q112598" s="63"/>
    </row>
    <row r="112599" spans="16:17">
      <c r="P112599" s="63"/>
      <c r="Q112599" s="63"/>
    </row>
    <row r="112600" spans="16:17">
      <c r="P112600" s="63"/>
      <c r="Q112600" s="63"/>
    </row>
    <row r="112601" spans="16:17">
      <c r="P112601" s="63"/>
      <c r="Q112601" s="63"/>
    </row>
    <row r="112602" spans="16:17">
      <c r="P112602" s="63"/>
      <c r="Q112602" s="63"/>
    </row>
    <row r="112603" spans="16:17">
      <c r="P112603" s="63"/>
      <c r="Q112603" s="63"/>
    </row>
    <row r="112604" spans="16:17">
      <c r="P112604" s="63"/>
      <c r="Q112604" s="63"/>
    </row>
    <row r="112605" spans="16:17">
      <c r="P112605" s="63"/>
      <c r="Q112605" s="63"/>
    </row>
    <row r="112606" spans="16:17">
      <c r="P112606" s="63"/>
      <c r="Q112606" s="63"/>
    </row>
    <row r="112607" spans="16:17">
      <c r="P112607" s="63"/>
      <c r="Q112607" s="63"/>
    </row>
    <row r="112608" spans="16:17">
      <c r="P112608" s="63"/>
      <c r="Q112608" s="63"/>
    </row>
    <row r="112609" spans="16:17">
      <c r="P112609" s="63"/>
      <c r="Q112609" s="63"/>
    </row>
    <row r="112610" spans="16:17">
      <c r="P112610" s="63"/>
      <c r="Q112610" s="63"/>
    </row>
    <row r="112611" spans="16:17">
      <c r="P112611" s="63"/>
      <c r="Q112611" s="63"/>
    </row>
    <row r="112612" spans="16:17">
      <c r="P112612" s="63"/>
      <c r="Q112612" s="63"/>
    </row>
    <row r="112613" spans="16:17">
      <c r="P112613" s="63"/>
      <c r="Q112613" s="63"/>
    </row>
    <row r="112614" spans="16:17">
      <c r="P112614" s="63"/>
      <c r="Q112614" s="63"/>
    </row>
    <row r="112615" spans="16:17">
      <c r="P112615" s="63"/>
      <c r="Q112615" s="63"/>
    </row>
    <row r="112616" spans="16:17">
      <c r="P112616" s="63"/>
      <c r="Q112616" s="63"/>
    </row>
    <row r="112617" spans="16:17">
      <c r="P112617" s="63"/>
      <c r="Q112617" s="63"/>
    </row>
    <row r="112618" spans="16:17">
      <c r="P112618" s="63"/>
      <c r="Q112618" s="63"/>
    </row>
    <row r="112619" spans="16:17">
      <c r="P112619" s="63"/>
      <c r="Q112619" s="63"/>
    </row>
    <row r="112620" spans="16:17">
      <c r="P112620" s="63"/>
      <c r="Q112620" s="63"/>
    </row>
    <row r="112621" spans="16:17">
      <c r="P112621" s="63"/>
      <c r="Q112621" s="63"/>
    </row>
    <row r="112622" spans="16:17">
      <c r="P112622" s="63"/>
      <c r="Q112622" s="63"/>
    </row>
    <row r="112623" spans="16:17">
      <c r="P112623" s="63"/>
      <c r="Q112623" s="63"/>
    </row>
    <row r="112624" spans="16:17">
      <c r="P112624" s="63"/>
      <c r="Q112624" s="63"/>
    </row>
    <row r="112625" spans="16:17">
      <c r="P112625" s="63"/>
      <c r="Q112625" s="63"/>
    </row>
    <row r="112626" spans="16:17">
      <c r="P112626" s="63"/>
      <c r="Q112626" s="63"/>
    </row>
    <row r="112627" spans="16:17">
      <c r="P112627" s="63"/>
      <c r="Q112627" s="63"/>
    </row>
    <row r="112628" spans="16:17">
      <c r="P112628" s="63"/>
      <c r="Q112628" s="63"/>
    </row>
    <row r="112629" spans="16:17">
      <c r="P112629" s="63"/>
      <c r="Q112629" s="63"/>
    </row>
    <row r="112630" spans="16:17">
      <c r="P112630" s="63"/>
      <c r="Q112630" s="63"/>
    </row>
    <row r="112631" spans="16:17">
      <c r="P112631" s="63"/>
      <c r="Q112631" s="63"/>
    </row>
    <row r="112632" spans="16:17">
      <c r="P112632" s="63"/>
      <c r="Q112632" s="63"/>
    </row>
    <row r="112633" spans="16:17">
      <c r="P112633" s="63"/>
      <c r="Q112633" s="63"/>
    </row>
    <row r="112634" spans="16:17">
      <c r="P112634" s="63"/>
      <c r="Q112634" s="63"/>
    </row>
    <row r="112635" spans="16:17">
      <c r="P112635" s="63"/>
      <c r="Q112635" s="63"/>
    </row>
    <row r="112636" spans="16:17">
      <c r="P112636" s="63"/>
      <c r="Q112636" s="63"/>
    </row>
    <row r="112637" spans="16:17">
      <c r="P112637" s="63"/>
      <c r="Q112637" s="63"/>
    </row>
    <row r="112638" spans="16:17">
      <c r="P112638" s="63"/>
      <c r="Q112638" s="63"/>
    </row>
    <row r="112639" spans="16:17">
      <c r="P112639" s="63"/>
      <c r="Q112639" s="63"/>
    </row>
    <row r="112640" spans="16:17">
      <c r="P112640" s="63"/>
      <c r="Q112640" s="63"/>
    </row>
    <row r="112641" spans="16:17">
      <c r="P112641" s="63"/>
      <c r="Q112641" s="63"/>
    </row>
    <row r="112642" spans="16:17">
      <c r="P112642" s="63"/>
      <c r="Q112642" s="63"/>
    </row>
    <row r="112643" spans="16:17">
      <c r="P112643" s="63"/>
      <c r="Q112643" s="63"/>
    </row>
    <row r="112644" spans="16:17">
      <c r="P112644" s="63"/>
      <c r="Q112644" s="63"/>
    </row>
    <row r="112645" spans="16:17">
      <c r="P112645" s="63"/>
      <c r="Q112645" s="63"/>
    </row>
    <row r="112646" spans="16:17">
      <c r="P112646" s="63"/>
      <c r="Q112646" s="63"/>
    </row>
    <row r="112647" spans="16:17">
      <c r="P112647" s="63"/>
      <c r="Q112647" s="63"/>
    </row>
    <row r="112648" spans="16:17">
      <c r="P112648" s="63"/>
      <c r="Q112648" s="63"/>
    </row>
    <row r="112649" spans="16:17">
      <c r="P112649" s="63"/>
      <c r="Q112649" s="63"/>
    </row>
    <row r="112650" spans="16:17">
      <c r="P112650" s="63"/>
      <c r="Q112650" s="63"/>
    </row>
    <row r="112651" spans="16:17">
      <c r="P112651" s="63"/>
      <c r="Q112651" s="63"/>
    </row>
    <row r="112652" spans="16:17">
      <c r="P112652" s="63"/>
      <c r="Q112652" s="63"/>
    </row>
    <row r="112653" spans="16:17">
      <c r="P112653" s="63"/>
      <c r="Q112653" s="63"/>
    </row>
    <row r="112654" spans="16:17">
      <c r="P112654" s="63"/>
      <c r="Q112654" s="63"/>
    </row>
    <row r="112655" spans="16:17">
      <c r="P112655" s="63"/>
      <c r="Q112655" s="63"/>
    </row>
    <row r="112656" spans="16:17">
      <c r="P112656" s="63"/>
      <c r="Q112656" s="63"/>
    </row>
    <row r="112657" spans="16:17">
      <c r="P112657" s="63"/>
      <c r="Q112657" s="63"/>
    </row>
    <row r="112658" spans="16:17">
      <c r="P112658" s="63"/>
      <c r="Q112658" s="63"/>
    </row>
    <row r="112659" spans="16:17">
      <c r="P112659" s="63"/>
      <c r="Q112659" s="63"/>
    </row>
    <row r="112660" spans="16:17">
      <c r="P112660" s="63"/>
      <c r="Q112660" s="63"/>
    </row>
    <row r="112661" spans="16:17">
      <c r="P112661" s="63"/>
      <c r="Q112661" s="63"/>
    </row>
    <row r="112662" spans="16:17">
      <c r="P112662" s="63"/>
      <c r="Q112662" s="63"/>
    </row>
    <row r="112663" spans="16:17">
      <c r="P112663" s="63"/>
      <c r="Q112663" s="63"/>
    </row>
    <row r="112664" spans="16:17">
      <c r="P112664" s="63"/>
      <c r="Q112664" s="63"/>
    </row>
    <row r="112665" spans="16:17">
      <c r="P112665" s="63"/>
      <c r="Q112665" s="63"/>
    </row>
    <row r="112666" spans="16:17">
      <c r="P112666" s="63"/>
      <c r="Q112666" s="63"/>
    </row>
    <row r="112667" spans="16:17">
      <c r="P112667" s="63"/>
      <c r="Q112667" s="63"/>
    </row>
    <row r="112668" spans="16:17">
      <c r="P112668" s="63"/>
      <c r="Q112668" s="63"/>
    </row>
    <row r="112669" spans="16:17">
      <c r="P112669" s="63"/>
      <c r="Q112669" s="63"/>
    </row>
    <row r="112670" spans="16:17">
      <c r="P112670" s="63"/>
      <c r="Q112670" s="63"/>
    </row>
    <row r="112671" spans="16:17">
      <c r="P112671" s="63"/>
      <c r="Q112671" s="63"/>
    </row>
    <row r="112672" spans="16:17">
      <c r="P112672" s="63"/>
      <c r="Q112672" s="63"/>
    </row>
    <row r="112673" spans="16:17">
      <c r="P112673" s="63"/>
      <c r="Q112673" s="63"/>
    </row>
    <row r="112674" spans="16:17">
      <c r="P112674" s="63"/>
      <c r="Q112674" s="63"/>
    </row>
    <row r="112675" spans="16:17">
      <c r="P112675" s="63"/>
      <c r="Q112675" s="63"/>
    </row>
    <row r="112676" spans="16:17">
      <c r="P112676" s="63"/>
      <c r="Q112676" s="63"/>
    </row>
    <row r="112677" spans="16:17">
      <c r="P112677" s="63"/>
      <c r="Q112677" s="63"/>
    </row>
    <row r="112678" spans="16:17">
      <c r="P112678" s="63"/>
      <c r="Q112678" s="63"/>
    </row>
    <row r="112679" spans="16:17">
      <c r="P112679" s="63"/>
      <c r="Q112679" s="63"/>
    </row>
    <row r="112680" spans="16:17">
      <c r="P112680" s="63"/>
      <c r="Q112680" s="63"/>
    </row>
    <row r="112681" spans="16:17">
      <c r="P112681" s="63"/>
      <c r="Q112681" s="63"/>
    </row>
    <row r="112682" spans="16:17">
      <c r="P112682" s="63"/>
      <c r="Q112682" s="63"/>
    </row>
    <row r="112683" spans="16:17">
      <c r="P112683" s="63"/>
      <c r="Q112683" s="63"/>
    </row>
    <row r="112684" spans="16:17">
      <c r="P112684" s="63"/>
      <c r="Q112684" s="63"/>
    </row>
    <row r="112685" spans="16:17">
      <c r="P112685" s="63"/>
      <c r="Q112685" s="63"/>
    </row>
    <row r="112686" spans="16:17">
      <c r="P112686" s="63"/>
      <c r="Q112686" s="63"/>
    </row>
    <row r="112687" spans="16:17">
      <c r="P112687" s="63"/>
      <c r="Q112687" s="63"/>
    </row>
    <row r="112688" spans="16:17">
      <c r="P112688" s="63"/>
      <c r="Q112688" s="63"/>
    </row>
    <row r="112689" spans="16:17">
      <c r="P112689" s="63"/>
      <c r="Q112689" s="63"/>
    </row>
    <row r="112690" spans="16:17">
      <c r="P112690" s="63"/>
      <c r="Q112690" s="63"/>
    </row>
    <row r="112691" spans="16:17">
      <c r="P112691" s="63"/>
      <c r="Q112691" s="63"/>
    </row>
    <row r="112692" spans="16:17">
      <c r="P112692" s="63"/>
      <c r="Q112692" s="63"/>
    </row>
    <row r="112693" spans="16:17">
      <c r="P112693" s="63"/>
      <c r="Q112693" s="63"/>
    </row>
    <row r="112694" spans="16:17">
      <c r="P112694" s="63"/>
      <c r="Q112694" s="63"/>
    </row>
    <row r="112695" spans="16:17">
      <c r="P112695" s="63"/>
      <c r="Q112695" s="63"/>
    </row>
    <row r="112696" spans="16:17">
      <c r="P112696" s="63"/>
      <c r="Q112696" s="63"/>
    </row>
    <row r="112697" spans="16:17">
      <c r="P112697" s="63"/>
      <c r="Q112697" s="63"/>
    </row>
    <row r="112698" spans="16:17">
      <c r="P112698" s="63"/>
      <c r="Q112698" s="63"/>
    </row>
    <row r="112699" spans="16:17">
      <c r="P112699" s="63"/>
      <c r="Q112699" s="63"/>
    </row>
    <row r="112700" spans="16:17">
      <c r="P112700" s="63"/>
      <c r="Q112700" s="63"/>
    </row>
    <row r="112701" spans="16:17">
      <c r="P112701" s="63"/>
      <c r="Q112701" s="63"/>
    </row>
    <row r="112702" spans="16:17">
      <c r="P112702" s="63"/>
      <c r="Q112702" s="63"/>
    </row>
    <row r="112703" spans="16:17">
      <c r="P112703" s="63"/>
      <c r="Q112703" s="63"/>
    </row>
    <row r="112704" spans="16:17">
      <c r="P112704" s="63"/>
      <c r="Q112704" s="63"/>
    </row>
    <row r="112705" spans="16:17">
      <c r="P112705" s="63"/>
      <c r="Q112705" s="63"/>
    </row>
    <row r="112706" spans="16:17">
      <c r="P112706" s="63"/>
      <c r="Q112706" s="63"/>
    </row>
    <row r="112707" spans="16:17">
      <c r="P112707" s="63"/>
      <c r="Q112707" s="63"/>
    </row>
    <row r="112708" spans="16:17">
      <c r="P112708" s="63"/>
      <c r="Q112708" s="63"/>
    </row>
    <row r="112709" spans="16:17">
      <c r="P112709" s="63"/>
      <c r="Q112709" s="63"/>
    </row>
    <row r="112710" spans="16:17">
      <c r="P112710" s="63"/>
      <c r="Q112710" s="63"/>
    </row>
    <row r="112711" spans="16:17">
      <c r="P112711" s="63"/>
      <c r="Q112711" s="63"/>
    </row>
    <row r="112712" spans="16:17">
      <c r="P112712" s="63"/>
      <c r="Q112712" s="63"/>
    </row>
    <row r="112713" spans="16:17">
      <c r="P112713" s="63"/>
      <c r="Q112713" s="63"/>
    </row>
    <row r="112714" spans="16:17">
      <c r="P112714" s="63"/>
      <c r="Q112714" s="63"/>
    </row>
    <row r="112715" spans="16:17">
      <c r="P112715" s="63"/>
      <c r="Q112715" s="63"/>
    </row>
    <row r="112716" spans="16:17">
      <c r="P112716" s="63"/>
      <c r="Q112716" s="63"/>
    </row>
    <row r="112717" spans="16:17">
      <c r="P112717" s="63"/>
      <c r="Q112717" s="63"/>
    </row>
    <row r="112718" spans="16:17">
      <c r="P112718" s="63"/>
      <c r="Q112718" s="63"/>
    </row>
    <row r="112719" spans="16:17">
      <c r="P112719" s="63"/>
      <c r="Q112719" s="63"/>
    </row>
    <row r="112720" spans="16:17">
      <c r="P112720" s="63"/>
      <c r="Q112720" s="63"/>
    </row>
    <row r="112721" spans="16:17">
      <c r="P112721" s="63"/>
      <c r="Q112721" s="63"/>
    </row>
    <row r="112722" spans="16:17">
      <c r="P112722" s="63"/>
      <c r="Q112722" s="63"/>
    </row>
    <row r="112723" spans="16:17">
      <c r="P112723" s="63"/>
      <c r="Q112723" s="63"/>
    </row>
    <row r="112724" spans="16:17">
      <c r="P112724" s="63"/>
      <c r="Q112724" s="63"/>
    </row>
    <row r="112725" spans="16:17">
      <c r="P112725" s="63"/>
      <c r="Q112725" s="63"/>
    </row>
    <row r="112726" spans="16:17">
      <c r="P112726" s="63"/>
      <c r="Q112726" s="63"/>
    </row>
    <row r="112727" spans="16:17">
      <c r="P112727" s="63"/>
      <c r="Q112727" s="63"/>
    </row>
    <row r="112728" spans="16:17">
      <c r="P112728" s="63"/>
      <c r="Q112728" s="63"/>
    </row>
    <row r="112729" spans="16:17">
      <c r="P112729" s="63"/>
      <c r="Q112729" s="63"/>
    </row>
    <row r="112730" spans="16:17">
      <c r="P112730" s="63"/>
      <c r="Q112730" s="63"/>
    </row>
    <row r="112731" spans="16:17">
      <c r="P112731" s="63"/>
      <c r="Q112731" s="63"/>
    </row>
    <row r="112732" spans="16:17">
      <c r="P112732" s="63"/>
      <c r="Q112732" s="63"/>
    </row>
    <row r="112733" spans="16:17">
      <c r="P112733" s="63"/>
      <c r="Q112733" s="63"/>
    </row>
    <row r="112734" spans="16:17">
      <c r="P112734" s="63"/>
      <c r="Q112734" s="63"/>
    </row>
    <row r="112735" spans="16:17">
      <c r="P112735" s="63"/>
      <c r="Q112735" s="63"/>
    </row>
    <row r="112736" spans="16:17">
      <c r="P112736" s="63"/>
      <c r="Q112736" s="63"/>
    </row>
    <row r="112737" spans="16:17">
      <c r="P112737" s="63"/>
      <c r="Q112737" s="63"/>
    </row>
    <row r="112738" spans="16:17">
      <c r="P112738" s="63"/>
      <c r="Q112738" s="63"/>
    </row>
    <row r="112739" spans="16:17">
      <c r="P112739" s="63"/>
      <c r="Q112739" s="63"/>
    </row>
    <row r="112740" spans="16:17">
      <c r="P112740" s="63"/>
      <c r="Q112740" s="63"/>
    </row>
    <row r="112741" spans="16:17">
      <c r="P112741" s="63"/>
      <c r="Q112741" s="63"/>
    </row>
    <row r="112742" spans="16:17">
      <c r="P112742" s="63"/>
      <c r="Q112742" s="63"/>
    </row>
    <row r="112743" spans="16:17">
      <c r="P112743" s="63"/>
      <c r="Q112743" s="63"/>
    </row>
    <row r="112744" spans="16:17">
      <c r="P112744" s="63"/>
      <c r="Q112744" s="63"/>
    </row>
    <row r="112745" spans="16:17">
      <c r="P112745" s="63"/>
      <c r="Q112745" s="63"/>
    </row>
    <row r="112746" spans="16:17">
      <c r="P112746" s="63"/>
      <c r="Q112746" s="63"/>
    </row>
    <row r="112747" spans="16:17">
      <c r="P112747" s="63"/>
      <c r="Q112747" s="63"/>
    </row>
    <row r="112748" spans="16:17">
      <c r="P112748" s="63"/>
      <c r="Q112748" s="63"/>
    </row>
    <row r="112749" spans="16:17">
      <c r="P112749" s="63"/>
      <c r="Q112749" s="63"/>
    </row>
    <row r="112750" spans="16:17">
      <c r="P112750" s="63"/>
      <c r="Q112750" s="63"/>
    </row>
    <row r="112751" spans="16:17">
      <c r="P112751" s="63"/>
      <c r="Q112751" s="63"/>
    </row>
    <row r="112752" spans="16:17">
      <c r="P112752" s="63"/>
      <c r="Q112752" s="63"/>
    </row>
    <row r="112753" spans="16:17">
      <c r="P112753" s="63"/>
      <c r="Q112753" s="63"/>
    </row>
    <row r="112754" spans="16:17">
      <c r="P112754" s="63"/>
      <c r="Q112754" s="63"/>
    </row>
    <row r="112755" spans="16:17">
      <c r="P112755" s="63"/>
      <c r="Q112755" s="63"/>
    </row>
    <row r="112756" spans="16:17">
      <c r="P112756" s="63"/>
      <c r="Q112756" s="63"/>
    </row>
    <row r="112757" spans="16:17">
      <c r="P112757" s="63"/>
      <c r="Q112757" s="63"/>
    </row>
    <row r="112758" spans="16:17">
      <c r="P112758" s="63"/>
      <c r="Q112758" s="63"/>
    </row>
    <row r="112759" spans="16:17">
      <c r="P112759" s="63"/>
      <c r="Q112759" s="63"/>
    </row>
    <row r="112760" spans="16:17">
      <c r="P112760" s="63"/>
      <c r="Q112760" s="63"/>
    </row>
    <row r="112761" spans="16:17">
      <c r="P112761" s="63"/>
      <c r="Q112761" s="63"/>
    </row>
    <row r="112762" spans="16:17">
      <c r="P112762" s="63"/>
      <c r="Q112762" s="63"/>
    </row>
    <row r="112763" spans="16:17">
      <c r="P112763" s="63"/>
      <c r="Q112763" s="63"/>
    </row>
    <row r="112764" spans="16:17">
      <c r="P112764" s="63"/>
      <c r="Q112764" s="63"/>
    </row>
    <row r="112765" spans="16:17">
      <c r="P112765" s="63"/>
      <c r="Q112765" s="63"/>
    </row>
    <row r="112766" spans="16:17">
      <c r="P112766" s="63"/>
      <c r="Q112766" s="63"/>
    </row>
    <row r="112767" spans="16:17">
      <c r="P112767" s="63"/>
      <c r="Q112767" s="63"/>
    </row>
    <row r="112768" spans="16:17">
      <c r="P112768" s="63"/>
      <c r="Q112768" s="63"/>
    </row>
    <row r="112769" spans="16:17">
      <c r="P112769" s="63"/>
      <c r="Q112769" s="63"/>
    </row>
    <row r="112770" spans="16:17">
      <c r="P112770" s="63"/>
      <c r="Q112770" s="63"/>
    </row>
    <row r="112771" spans="16:17">
      <c r="P112771" s="63"/>
      <c r="Q112771" s="63"/>
    </row>
    <row r="112772" spans="16:17">
      <c r="P112772" s="63"/>
      <c r="Q112772" s="63"/>
    </row>
    <row r="112773" spans="16:17">
      <c r="P112773" s="63"/>
      <c r="Q112773" s="63"/>
    </row>
    <row r="112774" spans="16:17">
      <c r="P112774" s="63"/>
      <c r="Q112774" s="63"/>
    </row>
    <row r="112775" spans="16:17">
      <c r="P112775" s="63"/>
      <c r="Q112775" s="63"/>
    </row>
    <row r="112776" spans="16:17">
      <c r="P112776" s="63"/>
      <c r="Q112776" s="63"/>
    </row>
    <row r="112777" spans="16:17">
      <c r="P112777" s="63"/>
      <c r="Q112777" s="63"/>
    </row>
    <row r="112778" spans="16:17">
      <c r="P112778" s="63"/>
      <c r="Q112778" s="63"/>
    </row>
    <row r="112779" spans="16:17">
      <c r="P112779" s="63"/>
      <c r="Q112779" s="63"/>
    </row>
    <row r="112780" spans="16:17">
      <c r="P112780" s="63"/>
      <c r="Q112780" s="63"/>
    </row>
    <row r="112781" spans="16:17">
      <c r="P112781" s="63"/>
      <c r="Q112781" s="63"/>
    </row>
    <row r="112782" spans="16:17">
      <c r="P112782" s="63"/>
      <c r="Q112782" s="63"/>
    </row>
    <row r="112783" spans="16:17">
      <c r="P112783" s="63"/>
      <c r="Q112783" s="63"/>
    </row>
    <row r="112784" spans="16:17">
      <c r="P112784" s="63"/>
      <c r="Q112784" s="63"/>
    </row>
    <row r="112785" spans="16:17">
      <c r="P112785" s="63"/>
      <c r="Q112785" s="63"/>
    </row>
    <row r="112786" spans="16:17">
      <c r="P112786" s="63"/>
      <c r="Q112786" s="63"/>
    </row>
    <row r="112787" spans="16:17">
      <c r="P112787" s="63"/>
      <c r="Q112787" s="63"/>
    </row>
    <row r="112788" spans="16:17">
      <c r="P112788" s="63"/>
      <c r="Q112788" s="63"/>
    </row>
    <row r="112789" spans="16:17">
      <c r="P112789" s="63"/>
      <c r="Q112789" s="63"/>
    </row>
    <row r="112790" spans="16:17">
      <c r="P112790" s="63"/>
      <c r="Q112790" s="63"/>
    </row>
    <row r="112791" spans="16:17">
      <c r="P112791" s="63"/>
      <c r="Q112791" s="63"/>
    </row>
    <row r="112792" spans="16:17">
      <c r="P112792" s="63"/>
      <c r="Q112792" s="63"/>
    </row>
    <row r="112793" spans="16:17">
      <c r="P112793" s="63"/>
      <c r="Q112793" s="63"/>
    </row>
    <row r="112794" spans="16:17">
      <c r="P112794" s="63"/>
      <c r="Q112794" s="63"/>
    </row>
    <row r="112795" spans="16:17">
      <c r="P112795" s="63"/>
      <c r="Q112795" s="63"/>
    </row>
    <row r="112796" spans="16:17">
      <c r="P112796" s="63"/>
      <c r="Q112796" s="63"/>
    </row>
    <row r="112797" spans="16:17">
      <c r="P112797" s="63"/>
      <c r="Q112797" s="63"/>
    </row>
    <row r="112798" spans="16:17">
      <c r="P112798" s="63"/>
      <c r="Q112798" s="63"/>
    </row>
    <row r="112799" spans="16:17">
      <c r="P112799" s="63"/>
      <c r="Q112799" s="63"/>
    </row>
    <row r="112800" spans="16:17">
      <c r="P112800" s="63"/>
      <c r="Q112800" s="63"/>
    </row>
    <row r="112801" spans="16:17">
      <c r="P112801" s="63"/>
      <c r="Q112801" s="63"/>
    </row>
    <row r="112802" spans="16:17">
      <c r="P112802" s="63"/>
      <c r="Q112802" s="63"/>
    </row>
    <row r="112803" spans="16:17">
      <c r="P112803" s="63"/>
      <c r="Q112803" s="63"/>
    </row>
    <row r="112804" spans="16:17">
      <c r="P112804" s="63"/>
      <c r="Q112804" s="63"/>
    </row>
    <row r="112805" spans="16:17">
      <c r="P112805" s="63"/>
      <c r="Q112805" s="63"/>
    </row>
    <row r="112806" spans="16:17">
      <c r="P112806" s="63"/>
      <c r="Q112806" s="63"/>
    </row>
    <row r="112807" spans="16:17">
      <c r="P112807" s="63"/>
      <c r="Q112807" s="63"/>
    </row>
    <row r="112808" spans="16:17">
      <c r="P112808" s="63"/>
      <c r="Q112808" s="63"/>
    </row>
    <row r="112809" spans="16:17">
      <c r="P112809" s="63"/>
      <c r="Q112809" s="63"/>
    </row>
    <row r="112810" spans="16:17">
      <c r="P112810" s="63"/>
      <c r="Q112810" s="63"/>
    </row>
    <row r="112811" spans="16:17">
      <c r="P112811" s="63"/>
      <c r="Q112811" s="63"/>
    </row>
    <row r="112812" spans="16:17">
      <c r="P112812" s="63"/>
      <c r="Q112812" s="63"/>
    </row>
    <row r="112813" spans="16:17">
      <c r="P112813" s="63"/>
      <c r="Q112813" s="63"/>
    </row>
    <row r="112814" spans="16:17">
      <c r="P112814" s="63"/>
      <c r="Q112814" s="63"/>
    </row>
    <row r="112815" spans="16:17">
      <c r="P112815" s="63"/>
      <c r="Q112815" s="63"/>
    </row>
    <row r="112816" spans="16:17">
      <c r="P112816" s="63"/>
      <c r="Q112816" s="63"/>
    </row>
    <row r="112817" spans="16:17">
      <c r="P112817" s="63"/>
      <c r="Q112817" s="63"/>
    </row>
    <row r="112818" spans="16:17">
      <c r="P112818" s="63"/>
      <c r="Q112818" s="63"/>
    </row>
    <row r="112819" spans="16:17">
      <c r="P112819" s="63"/>
      <c r="Q112819" s="63"/>
    </row>
    <row r="112820" spans="16:17">
      <c r="P112820" s="63"/>
      <c r="Q112820" s="63"/>
    </row>
    <row r="112821" spans="16:17">
      <c r="P112821" s="63"/>
      <c r="Q112821" s="63"/>
    </row>
    <row r="112822" spans="16:17">
      <c r="P112822" s="63"/>
      <c r="Q112822" s="63"/>
    </row>
    <row r="112823" spans="16:17">
      <c r="P112823" s="63"/>
      <c r="Q112823" s="63"/>
    </row>
    <row r="112824" spans="16:17">
      <c r="P112824" s="63"/>
      <c r="Q112824" s="63"/>
    </row>
    <row r="112825" spans="16:17">
      <c r="P112825" s="63"/>
      <c r="Q112825" s="63"/>
    </row>
    <row r="112826" spans="16:17">
      <c r="P112826" s="63"/>
      <c r="Q112826" s="63"/>
    </row>
    <row r="112827" spans="16:17">
      <c r="P112827" s="63"/>
      <c r="Q112827" s="63"/>
    </row>
    <row r="112828" spans="16:17">
      <c r="P112828" s="63"/>
      <c r="Q112828" s="63"/>
    </row>
    <row r="112829" spans="16:17">
      <c r="P112829" s="63"/>
      <c r="Q112829" s="63"/>
    </row>
    <row r="112830" spans="16:17">
      <c r="P112830" s="63"/>
      <c r="Q112830" s="63"/>
    </row>
    <row r="112831" spans="16:17">
      <c r="P112831" s="63"/>
      <c r="Q112831" s="63"/>
    </row>
    <row r="112832" spans="16:17">
      <c r="P112832" s="63"/>
      <c r="Q112832" s="63"/>
    </row>
    <row r="112833" spans="16:17">
      <c r="P112833" s="63"/>
      <c r="Q112833" s="63"/>
    </row>
    <row r="112834" spans="16:17">
      <c r="P112834" s="63"/>
      <c r="Q112834" s="63"/>
    </row>
    <row r="112835" spans="16:17">
      <c r="P112835" s="63"/>
      <c r="Q112835" s="63"/>
    </row>
    <row r="112836" spans="16:17">
      <c r="P112836" s="63"/>
      <c r="Q112836" s="63"/>
    </row>
    <row r="112837" spans="16:17">
      <c r="P112837" s="63"/>
      <c r="Q112837" s="63"/>
    </row>
    <row r="112838" spans="16:17">
      <c r="P112838" s="63"/>
      <c r="Q112838" s="63"/>
    </row>
    <row r="112839" spans="16:17">
      <c r="P112839" s="63"/>
      <c r="Q112839" s="63"/>
    </row>
    <row r="112840" spans="16:17">
      <c r="P112840" s="63"/>
      <c r="Q112840" s="63"/>
    </row>
    <row r="112841" spans="16:17">
      <c r="P112841" s="63"/>
      <c r="Q112841" s="63"/>
    </row>
    <row r="112842" spans="16:17">
      <c r="P112842" s="63"/>
      <c r="Q112842" s="63"/>
    </row>
    <row r="112843" spans="16:17">
      <c r="P112843" s="63"/>
      <c r="Q112843" s="63"/>
    </row>
    <row r="112844" spans="16:17">
      <c r="P112844" s="63"/>
      <c r="Q112844" s="63"/>
    </row>
    <row r="112845" spans="16:17">
      <c r="P112845" s="63"/>
      <c r="Q112845" s="63"/>
    </row>
    <row r="112846" spans="16:17">
      <c r="P112846" s="63"/>
      <c r="Q112846" s="63"/>
    </row>
    <row r="112847" spans="16:17">
      <c r="P112847" s="63"/>
      <c r="Q112847" s="63"/>
    </row>
    <row r="112848" spans="16:17">
      <c r="P112848" s="63"/>
      <c r="Q112848" s="63"/>
    </row>
    <row r="112849" spans="16:17">
      <c r="P112849" s="63"/>
      <c r="Q112849" s="63"/>
    </row>
    <row r="112850" spans="16:17">
      <c r="P112850" s="63"/>
      <c r="Q112850" s="63"/>
    </row>
    <row r="112851" spans="16:17">
      <c r="P112851" s="63"/>
      <c r="Q112851" s="63"/>
    </row>
    <row r="112852" spans="16:17">
      <c r="P112852" s="63"/>
      <c r="Q112852" s="63"/>
    </row>
    <row r="112853" spans="16:17">
      <c r="P112853" s="63"/>
      <c r="Q112853" s="63"/>
    </row>
    <row r="112854" spans="16:17">
      <c r="P112854" s="63"/>
      <c r="Q112854" s="63"/>
    </row>
    <row r="112855" spans="16:17">
      <c r="P112855" s="63"/>
      <c r="Q112855" s="63"/>
    </row>
    <row r="112856" spans="16:17">
      <c r="P112856" s="63"/>
      <c r="Q112856" s="63"/>
    </row>
    <row r="112857" spans="16:17">
      <c r="P112857" s="63"/>
      <c r="Q112857" s="63"/>
    </row>
    <row r="112858" spans="16:17">
      <c r="P112858" s="63"/>
      <c r="Q112858" s="63"/>
    </row>
    <row r="112859" spans="16:17">
      <c r="P112859" s="63"/>
      <c r="Q112859" s="63"/>
    </row>
    <row r="112860" spans="16:17">
      <c r="P112860" s="63"/>
      <c r="Q112860" s="63"/>
    </row>
    <row r="112861" spans="16:17">
      <c r="P112861" s="63"/>
      <c r="Q112861" s="63"/>
    </row>
    <row r="112862" spans="16:17">
      <c r="P112862" s="63"/>
      <c r="Q112862" s="63"/>
    </row>
    <row r="112863" spans="16:17">
      <c r="P112863" s="63"/>
      <c r="Q112863" s="63"/>
    </row>
    <row r="112864" spans="16:17">
      <c r="P112864" s="63"/>
      <c r="Q112864" s="63"/>
    </row>
    <row r="112865" spans="16:17">
      <c r="P112865" s="63"/>
      <c r="Q112865" s="63"/>
    </row>
    <row r="112866" spans="16:17">
      <c r="P112866" s="63"/>
      <c r="Q112866" s="63"/>
    </row>
    <row r="112867" spans="16:17">
      <c r="P112867" s="63"/>
      <c r="Q112867" s="63"/>
    </row>
    <row r="112868" spans="16:17">
      <c r="P112868" s="63"/>
      <c r="Q112868" s="63"/>
    </row>
    <row r="112869" spans="16:17">
      <c r="P112869" s="63"/>
      <c r="Q112869" s="63"/>
    </row>
    <row r="112870" spans="16:17">
      <c r="P112870" s="63"/>
      <c r="Q112870" s="63"/>
    </row>
    <row r="112871" spans="16:17">
      <c r="P112871" s="63"/>
      <c r="Q112871" s="63"/>
    </row>
    <row r="112872" spans="16:17">
      <c r="P112872" s="63"/>
      <c r="Q112872" s="63"/>
    </row>
    <row r="112873" spans="16:17">
      <c r="P112873" s="63"/>
      <c r="Q112873" s="63"/>
    </row>
    <row r="112874" spans="16:17">
      <c r="P112874" s="63"/>
      <c r="Q112874" s="63"/>
    </row>
    <row r="112875" spans="16:17">
      <c r="P112875" s="63"/>
      <c r="Q112875" s="63"/>
    </row>
    <row r="112876" spans="16:17">
      <c r="P112876" s="63"/>
      <c r="Q112876" s="63"/>
    </row>
    <row r="112877" spans="16:17">
      <c r="P112877" s="63"/>
      <c r="Q112877" s="63"/>
    </row>
    <row r="112878" spans="16:17">
      <c r="P112878" s="63"/>
      <c r="Q112878" s="63"/>
    </row>
    <row r="112879" spans="16:17">
      <c r="P112879" s="63"/>
      <c r="Q112879" s="63"/>
    </row>
    <row r="112880" spans="16:17">
      <c r="P112880" s="63"/>
      <c r="Q112880" s="63"/>
    </row>
    <row r="112881" spans="16:17">
      <c r="P112881" s="63"/>
      <c r="Q112881" s="63"/>
    </row>
    <row r="112882" spans="16:17">
      <c r="P112882" s="63"/>
      <c r="Q112882" s="63"/>
    </row>
    <row r="112883" spans="16:17">
      <c r="P112883" s="63"/>
      <c r="Q112883" s="63"/>
    </row>
    <row r="112884" spans="16:17">
      <c r="P112884" s="63"/>
      <c r="Q112884" s="63"/>
    </row>
    <row r="112885" spans="16:17">
      <c r="P112885" s="63"/>
      <c r="Q112885" s="63"/>
    </row>
    <row r="112886" spans="16:17">
      <c r="P112886" s="63"/>
      <c r="Q112886" s="63"/>
    </row>
    <row r="112887" spans="16:17">
      <c r="P112887" s="63"/>
      <c r="Q112887" s="63"/>
    </row>
    <row r="112888" spans="16:17">
      <c r="P112888" s="63"/>
      <c r="Q112888" s="63"/>
    </row>
    <row r="112889" spans="16:17">
      <c r="P112889" s="63"/>
      <c r="Q112889" s="63"/>
    </row>
    <row r="112890" spans="16:17">
      <c r="P112890" s="63"/>
      <c r="Q112890" s="63"/>
    </row>
    <row r="112891" spans="16:17">
      <c r="P112891" s="63"/>
      <c r="Q112891" s="63"/>
    </row>
    <row r="112892" spans="16:17">
      <c r="P112892" s="63"/>
      <c r="Q112892" s="63"/>
    </row>
    <row r="112893" spans="16:17">
      <c r="P112893" s="63"/>
      <c r="Q112893" s="63"/>
    </row>
    <row r="112894" spans="16:17">
      <c r="P112894" s="63"/>
      <c r="Q112894" s="63"/>
    </row>
    <row r="112895" spans="16:17">
      <c r="P112895" s="63"/>
      <c r="Q112895" s="63"/>
    </row>
    <row r="112896" spans="16:17">
      <c r="P112896" s="63"/>
      <c r="Q112896" s="63"/>
    </row>
    <row r="112897" spans="16:17">
      <c r="P112897" s="63"/>
      <c r="Q112897" s="63"/>
    </row>
    <row r="112898" spans="16:17">
      <c r="P112898" s="63"/>
      <c r="Q112898" s="63"/>
    </row>
    <row r="112899" spans="16:17">
      <c r="P112899" s="63"/>
      <c r="Q112899" s="63"/>
    </row>
    <row r="112900" spans="16:17">
      <c r="P112900" s="63"/>
      <c r="Q112900" s="63"/>
    </row>
    <row r="112901" spans="16:17">
      <c r="P112901" s="63"/>
      <c r="Q112901" s="63"/>
    </row>
    <row r="112902" spans="16:17">
      <c r="P112902" s="63"/>
      <c r="Q112902" s="63"/>
    </row>
    <row r="112903" spans="16:17">
      <c r="P112903" s="63"/>
      <c r="Q112903" s="63"/>
    </row>
    <row r="112904" spans="16:17">
      <c r="P112904" s="63"/>
      <c r="Q112904" s="63"/>
    </row>
    <row r="112905" spans="16:17">
      <c r="P112905" s="63"/>
      <c r="Q112905" s="63"/>
    </row>
    <row r="112906" spans="16:17">
      <c r="P112906" s="63"/>
      <c r="Q112906" s="63"/>
    </row>
    <row r="112907" spans="16:17">
      <c r="P112907" s="63"/>
      <c r="Q112907" s="63"/>
    </row>
    <row r="112908" spans="16:17">
      <c r="P112908" s="63"/>
      <c r="Q112908" s="63"/>
    </row>
    <row r="112909" spans="16:17">
      <c r="P112909" s="63"/>
      <c r="Q112909" s="63"/>
    </row>
    <row r="112910" spans="16:17">
      <c r="P112910" s="63"/>
      <c r="Q112910" s="63"/>
    </row>
    <row r="112911" spans="16:17">
      <c r="P112911" s="63"/>
      <c r="Q112911" s="63"/>
    </row>
    <row r="112912" spans="16:17">
      <c r="P112912" s="63"/>
      <c r="Q112912" s="63"/>
    </row>
    <row r="112913" spans="16:17">
      <c r="P112913" s="63"/>
      <c r="Q112913" s="63"/>
    </row>
    <row r="112914" spans="16:17">
      <c r="P112914" s="63"/>
      <c r="Q112914" s="63"/>
    </row>
    <row r="112915" spans="16:17">
      <c r="P112915" s="63"/>
      <c r="Q112915" s="63"/>
    </row>
    <row r="112916" spans="16:17">
      <c r="P112916" s="63"/>
      <c r="Q112916" s="63"/>
    </row>
    <row r="112917" spans="16:17">
      <c r="P112917" s="63"/>
      <c r="Q112917" s="63"/>
    </row>
    <row r="112918" spans="16:17">
      <c r="P112918" s="63"/>
      <c r="Q112918" s="63"/>
    </row>
    <row r="112919" spans="16:17">
      <c r="P112919" s="63"/>
      <c r="Q112919" s="63"/>
    </row>
    <row r="112920" spans="16:17">
      <c r="P112920" s="63"/>
      <c r="Q112920" s="63"/>
    </row>
    <row r="112921" spans="16:17">
      <c r="P112921" s="63"/>
      <c r="Q112921" s="63"/>
    </row>
    <row r="112922" spans="16:17">
      <c r="P112922" s="63"/>
      <c r="Q112922" s="63"/>
    </row>
    <row r="112923" spans="16:17">
      <c r="P112923" s="63"/>
      <c r="Q112923" s="63"/>
    </row>
    <row r="112924" spans="16:17">
      <c r="P112924" s="63"/>
      <c r="Q112924" s="63"/>
    </row>
    <row r="112925" spans="16:17">
      <c r="P112925" s="63"/>
      <c r="Q112925" s="63"/>
    </row>
    <row r="112926" spans="16:17">
      <c r="P112926" s="63"/>
      <c r="Q112926" s="63"/>
    </row>
    <row r="112927" spans="16:17">
      <c r="P112927" s="63"/>
      <c r="Q112927" s="63"/>
    </row>
    <row r="112928" spans="16:17">
      <c r="P112928" s="63"/>
      <c r="Q112928" s="63"/>
    </row>
    <row r="112929" spans="16:17">
      <c r="P112929" s="63"/>
      <c r="Q112929" s="63"/>
    </row>
    <row r="112930" spans="16:17">
      <c r="P112930" s="63"/>
      <c r="Q112930" s="63"/>
    </row>
    <row r="112931" spans="16:17">
      <c r="P112931" s="63"/>
      <c r="Q112931" s="63"/>
    </row>
    <row r="112932" spans="16:17">
      <c r="P112932" s="63"/>
      <c r="Q112932" s="63"/>
    </row>
    <row r="112933" spans="16:17">
      <c r="P112933" s="63"/>
      <c r="Q112933" s="63"/>
    </row>
    <row r="112934" spans="16:17">
      <c r="P112934" s="63"/>
      <c r="Q112934" s="63"/>
    </row>
    <row r="112935" spans="16:17">
      <c r="P112935" s="63"/>
      <c r="Q112935" s="63"/>
    </row>
    <row r="112936" spans="16:17">
      <c r="P112936" s="63"/>
      <c r="Q112936" s="63"/>
    </row>
    <row r="112937" spans="16:17">
      <c r="P112937" s="63"/>
      <c r="Q112937" s="63"/>
    </row>
    <row r="112938" spans="16:17">
      <c r="P112938" s="63"/>
      <c r="Q112938" s="63"/>
    </row>
    <row r="112939" spans="16:17">
      <c r="P112939" s="63"/>
      <c r="Q112939" s="63"/>
    </row>
    <row r="112940" spans="16:17">
      <c r="P112940" s="63"/>
      <c r="Q112940" s="63"/>
    </row>
    <row r="112941" spans="16:17">
      <c r="P112941" s="63"/>
      <c r="Q112941" s="63"/>
    </row>
    <row r="112942" spans="16:17">
      <c r="P112942" s="63"/>
      <c r="Q112942" s="63"/>
    </row>
    <row r="112943" spans="16:17">
      <c r="P112943" s="63"/>
      <c r="Q112943" s="63"/>
    </row>
    <row r="112944" spans="16:17">
      <c r="P112944" s="63"/>
      <c r="Q112944" s="63"/>
    </row>
    <row r="112945" spans="16:17">
      <c r="P112945" s="63"/>
      <c r="Q112945" s="63"/>
    </row>
    <row r="112946" spans="16:17">
      <c r="P112946" s="63"/>
      <c r="Q112946" s="63"/>
    </row>
    <row r="112947" spans="16:17">
      <c r="P112947" s="63"/>
      <c r="Q112947" s="63"/>
    </row>
    <row r="112948" spans="16:17">
      <c r="P112948" s="63"/>
      <c r="Q112948" s="63"/>
    </row>
    <row r="112949" spans="16:17">
      <c r="P112949" s="63"/>
      <c r="Q112949" s="63"/>
    </row>
    <row r="112950" spans="16:17">
      <c r="P112950" s="63"/>
      <c r="Q112950" s="63"/>
    </row>
    <row r="112951" spans="16:17">
      <c r="P112951" s="63"/>
      <c r="Q112951" s="63"/>
    </row>
    <row r="112952" spans="16:17">
      <c r="P112952" s="63"/>
      <c r="Q112952" s="63"/>
    </row>
    <row r="112953" spans="16:17">
      <c r="P112953" s="63"/>
      <c r="Q112953" s="63"/>
    </row>
    <row r="112954" spans="16:17">
      <c r="P112954" s="63"/>
      <c r="Q112954" s="63"/>
    </row>
    <row r="112955" spans="16:17">
      <c r="P112955" s="63"/>
      <c r="Q112955" s="63"/>
    </row>
    <row r="112956" spans="16:17">
      <c r="P112956" s="63"/>
      <c r="Q112956" s="63"/>
    </row>
    <row r="112957" spans="16:17">
      <c r="P112957" s="63"/>
      <c r="Q112957" s="63"/>
    </row>
    <row r="112958" spans="16:17">
      <c r="P112958" s="63"/>
      <c r="Q112958" s="63"/>
    </row>
    <row r="112959" spans="16:17">
      <c r="P112959" s="63"/>
      <c r="Q112959" s="63"/>
    </row>
    <row r="112960" spans="16:17">
      <c r="P112960" s="63"/>
      <c r="Q112960" s="63"/>
    </row>
    <row r="112961" spans="16:17">
      <c r="P112961" s="63"/>
      <c r="Q112961" s="63"/>
    </row>
    <row r="112962" spans="16:17">
      <c r="P112962" s="63"/>
      <c r="Q112962" s="63"/>
    </row>
    <row r="112963" spans="16:17">
      <c r="P112963" s="63"/>
      <c r="Q112963" s="63"/>
    </row>
    <row r="112964" spans="16:17">
      <c r="P112964" s="63"/>
      <c r="Q112964" s="63"/>
    </row>
    <row r="112965" spans="16:17">
      <c r="P112965" s="63"/>
      <c r="Q112965" s="63"/>
    </row>
    <row r="112966" spans="16:17">
      <c r="P112966" s="63"/>
      <c r="Q112966" s="63"/>
    </row>
    <row r="112967" spans="16:17">
      <c r="P112967" s="63"/>
      <c r="Q112967" s="63"/>
    </row>
    <row r="112968" spans="16:17">
      <c r="P112968" s="63"/>
      <c r="Q112968" s="63"/>
    </row>
    <row r="112969" spans="16:17">
      <c r="P112969" s="63"/>
      <c r="Q112969" s="63"/>
    </row>
    <row r="112970" spans="16:17">
      <c r="P112970" s="63"/>
      <c r="Q112970" s="63"/>
    </row>
    <row r="112971" spans="16:17">
      <c r="P112971" s="63"/>
      <c r="Q112971" s="63"/>
    </row>
    <row r="112972" spans="16:17">
      <c r="P112972" s="63"/>
      <c r="Q112972" s="63"/>
    </row>
    <row r="112973" spans="16:17">
      <c r="P112973" s="63"/>
      <c r="Q112973" s="63"/>
    </row>
    <row r="112974" spans="16:17">
      <c r="P112974" s="63"/>
      <c r="Q112974" s="63"/>
    </row>
    <row r="112975" spans="16:17">
      <c r="P112975" s="63"/>
      <c r="Q112975" s="63"/>
    </row>
    <row r="112976" spans="16:17">
      <c r="P112976" s="63"/>
      <c r="Q112976" s="63"/>
    </row>
    <row r="112977" spans="16:17">
      <c r="P112977" s="63"/>
      <c r="Q112977" s="63"/>
    </row>
    <row r="112978" spans="16:17">
      <c r="P112978" s="63"/>
      <c r="Q112978" s="63"/>
    </row>
    <row r="112979" spans="16:17">
      <c r="P112979" s="63"/>
      <c r="Q112979" s="63"/>
    </row>
    <row r="112980" spans="16:17">
      <c r="P112980" s="63"/>
      <c r="Q112980" s="63"/>
    </row>
    <row r="112981" spans="16:17">
      <c r="P112981" s="63"/>
      <c r="Q112981" s="63"/>
    </row>
    <row r="112982" spans="16:17">
      <c r="P112982" s="63"/>
      <c r="Q112982" s="63"/>
    </row>
    <row r="112983" spans="16:17">
      <c r="P112983" s="63"/>
      <c r="Q112983" s="63"/>
    </row>
    <row r="112984" spans="16:17">
      <c r="P112984" s="63"/>
      <c r="Q112984" s="63"/>
    </row>
    <row r="112985" spans="16:17">
      <c r="P112985" s="63"/>
      <c r="Q112985" s="63"/>
    </row>
    <row r="112986" spans="16:17">
      <c r="P112986" s="63"/>
      <c r="Q112986" s="63"/>
    </row>
    <row r="112987" spans="16:17">
      <c r="P112987" s="63"/>
      <c r="Q112987" s="63"/>
    </row>
    <row r="112988" spans="16:17">
      <c r="P112988" s="63"/>
      <c r="Q112988" s="63"/>
    </row>
    <row r="112989" spans="16:17">
      <c r="P112989" s="63"/>
      <c r="Q112989" s="63"/>
    </row>
    <row r="112990" spans="16:17">
      <c r="P112990" s="63"/>
      <c r="Q112990" s="63"/>
    </row>
    <row r="112991" spans="16:17">
      <c r="P112991" s="63"/>
      <c r="Q112991" s="63"/>
    </row>
    <row r="112992" spans="16:17">
      <c r="P112992" s="63"/>
      <c r="Q112992" s="63"/>
    </row>
    <row r="112993" spans="16:17">
      <c r="P112993" s="63"/>
      <c r="Q112993" s="63"/>
    </row>
    <row r="112994" spans="16:17">
      <c r="P112994" s="63"/>
      <c r="Q112994" s="63"/>
    </row>
    <row r="112995" spans="16:17">
      <c r="P112995" s="63"/>
      <c r="Q112995" s="63"/>
    </row>
    <row r="112996" spans="16:17">
      <c r="P112996" s="63"/>
      <c r="Q112996" s="63"/>
    </row>
    <row r="112997" spans="16:17">
      <c r="P112997" s="63"/>
      <c r="Q112997" s="63"/>
    </row>
    <row r="112998" spans="16:17">
      <c r="P112998" s="63"/>
      <c r="Q112998" s="63"/>
    </row>
    <row r="112999" spans="16:17">
      <c r="P112999" s="63"/>
      <c r="Q112999" s="63"/>
    </row>
    <row r="113000" spans="16:17">
      <c r="P113000" s="63"/>
      <c r="Q113000" s="63"/>
    </row>
    <row r="113001" spans="16:17">
      <c r="P113001" s="63"/>
      <c r="Q113001" s="63"/>
    </row>
    <row r="113002" spans="16:17">
      <c r="P113002" s="63"/>
      <c r="Q113002" s="63"/>
    </row>
    <row r="113003" spans="16:17">
      <c r="P113003" s="63"/>
      <c r="Q113003" s="63"/>
    </row>
    <row r="113004" spans="16:17">
      <c r="P113004" s="63"/>
      <c r="Q113004" s="63"/>
    </row>
    <row r="113005" spans="16:17">
      <c r="P113005" s="63"/>
      <c r="Q113005" s="63"/>
    </row>
    <row r="113006" spans="16:17">
      <c r="P113006" s="63"/>
      <c r="Q113006" s="63"/>
    </row>
    <row r="113007" spans="16:17">
      <c r="P113007" s="63"/>
      <c r="Q113007" s="63"/>
    </row>
    <row r="113008" spans="16:17">
      <c r="P113008" s="63"/>
      <c r="Q113008" s="63"/>
    </row>
    <row r="113009" spans="16:17">
      <c r="P113009" s="63"/>
      <c r="Q113009" s="63"/>
    </row>
    <row r="113010" spans="16:17">
      <c r="P113010" s="63"/>
      <c r="Q113010" s="63"/>
    </row>
    <row r="113011" spans="16:17">
      <c r="P113011" s="63"/>
      <c r="Q113011" s="63"/>
    </row>
    <row r="113012" spans="16:17">
      <c r="P113012" s="63"/>
      <c r="Q113012" s="63"/>
    </row>
    <row r="113013" spans="16:17">
      <c r="P113013" s="63"/>
      <c r="Q113013" s="63"/>
    </row>
    <row r="113014" spans="16:17">
      <c r="P113014" s="63"/>
      <c r="Q113014" s="63"/>
    </row>
    <row r="113015" spans="16:17">
      <c r="P113015" s="63"/>
      <c r="Q113015" s="63"/>
    </row>
    <row r="113016" spans="16:17">
      <c r="P113016" s="63"/>
      <c r="Q113016" s="63"/>
    </row>
    <row r="113017" spans="16:17">
      <c r="P113017" s="63"/>
      <c r="Q113017" s="63"/>
    </row>
    <row r="113018" spans="16:17">
      <c r="P113018" s="63"/>
      <c r="Q113018" s="63"/>
    </row>
    <row r="113019" spans="16:17">
      <c r="P113019" s="63"/>
      <c r="Q113019" s="63"/>
    </row>
    <row r="113020" spans="16:17">
      <c r="P113020" s="63"/>
      <c r="Q113020" s="63"/>
    </row>
    <row r="113021" spans="16:17">
      <c r="P113021" s="63"/>
      <c r="Q113021" s="63"/>
    </row>
    <row r="113022" spans="16:17">
      <c r="P113022" s="63"/>
      <c r="Q113022" s="63"/>
    </row>
    <row r="113023" spans="16:17">
      <c r="P113023" s="63"/>
      <c r="Q113023" s="63"/>
    </row>
    <row r="113024" spans="16:17">
      <c r="P113024" s="63"/>
      <c r="Q113024" s="63"/>
    </row>
    <row r="113025" spans="16:17">
      <c r="P113025" s="63"/>
      <c r="Q113025" s="63"/>
    </row>
    <row r="113026" spans="16:17">
      <c r="P113026" s="63"/>
      <c r="Q113026" s="63"/>
    </row>
    <row r="113027" spans="16:17">
      <c r="P113027" s="63"/>
      <c r="Q113027" s="63"/>
    </row>
    <row r="113028" spans="16:17">
      <c r="P113028" s="63"/>
      <c r="Q113028" s="63"/>
    </row>
    <row r="113029" spans="16:17">
      <c r="P113029" s="63"/>
      <c r="Q113029" s="63"/>
    </row>
    <row r="113030" spans="16:17">
      <c r="P113030" s="63"/>
      <c r="Q113030" s="63"/>
    </row>
    <row r="113031" spans="16:17">
      <c r="P113031" s="63"/>
      <c r="Q113031" s="63"/>
    </row>
    <row r="113032" spans="16:17">
      <c r="P113032" s="63"/>
      <c r="Q113032" s="63"/>
    </row>
    <row r="113033" spans="16:17">
      <c r="P113033" s="63"/>
      <c r="Q113033" s="63"/>
    </row>
    <row r="113034" spans="16:17">
      <c r="P113034" s="63"/>
      <c r="Q113034" s="63"/>
    </row>
    <row r="113035" spans="16:17">
      <c r="P113035" s="63"/>
      <c r="Q113035" s="63"/>
    </row>
    <row r="113036" spans="16:17">
      <c r="P113036" s="63"/>
      <c r="Q113036" s="63"/>
    </row>
    <row r="113037" spans="16:17">
      <c r="P113037" s="63"/>
      <c r="Q113037" s="63"/>
    </row>
    <row r="113038" spans="16:17">
      <c r="P113038" s="63"/>
      <c r="Q113038" s="63"/>
    </row>
    <row r="113039" spans="16:17">
      <c r="P113039" s="63"/>
      <c r="Q113039" s="63"/>
    </row>
    <row r="113040" spans="16:17">
      <c r="P113040" s="63"/>
      <c r="Q113040" s="63"/>
    </row>
    <row r="113041" spans="16:17">
      <c r="P113041" s="63"/>
      <c r="Q113041" s="63"/>
    </row>
    <row r="113042" spans="16:17">
      <c r="P113042" s="63"/>
      <c r="Q113042" s="63"/>
    </row>
    <row r="113043" spans="16:17">
      <c r="P113043" s="63"/>
      <c r="Q113043" s="63"/>
    </row>
    <row r="113044" spans="16:17">
      <c r="P113044" s="63"/>
      <c r="Q113044" s="63"/>
    </row>
    <row r="113045" spans="16:17">
      <c r="P113045" s="63"/>
      <c r="Q113045" s="63"/>
    </row>
    <row r="113046" spans="16:17">
      <c r="P113046" s="63"/>
      <c r="Q113046" s="63"/>
    </row>
    <row r="113047" spans="16:17">
      <c r="P113047" s="63"/>
      <c r="Q113047" s="63"/>
    </row>
    <row r="113048" spans="16:17">
      <c r="P113048" s="63"/>
      <c r="Q113048" s="63"/>
    </row>
    <row r="113049" spans="16:17">
      <c r="P113049" s="63"/>
      <c r="Q113049" s="63"/>
    </row>
    <row r="113050" spans="16:17">
      <c r="P113050" s="63"/>
      <c r="Q113050" s="63"/>
    </row>
    <row r="113051" spans="16:17">
      <c r="P113051" s="63"/>
      <c r="Q113051" s="63"/>
    </row>
    <row r="113052" spans="16:17">
      <c r="P113052" s="63"/>
      <c r="Q113052" s="63"/>
    </row>
    <row r="113053" spans="16:17">
      <c r="P113053" s="63"/>
      <c r="Q113053" s="63"/>
    </row>
    <row r="113054" spans="16:17">
      <c r="P113054" s="63"/>
      <c r="Q113054" s="63"/>
    </row>
    <row r="113055" spans="16:17">
      <c r="P113055" s="63"/>
      <c r="Q113055" s="63"/>
    </row>
    <row r="113056" spans="16:17">
      <c r="P113056" s="63"/>
      <c r="Q113056" s="63"/>
    </row>
    <row r="113057" spans="16:17">
      <c r="P113057" s="63"/>
      <c r="Q113057" s="63"/>
    </row>
    <row r="113058" spans="16:17">
      <c r="P113058" s="63"/>
      <c r="Q113058" s="63"/>
    </row>
    <row r="113059" spans="16:17">
      <c r="P113059" s="63"/>
      <c r="Q113059" s="63"/>
    </row>
    <row r="113060" spans="16:17">
      <c r="P113060" s="63"/>
      <c r="Q113060" s="63"/>
    </row>
    <row r="113061" spans="16:17">
      <c r="P113061" s="63"/>
      <c r="Q113061" s="63"/>
    </row>
    <row r="113062" spans="16:17">
      <c r="P113062" s="63"/>
      <c r="Q113062" s="63"/>
    </row>
    <row r="113063" spans="16:17">
      <c r="P113063" s="63"/>
      <c r="Q113063" s="63"/>
    </row>
    <row r="113064" spans="16:17">
      <c r="P113064" s="63"/>
      <c r="Q113064" s="63"/>
    </row>
    <row r="113065" spans="16:17">
      <c r="P113065" s="63"/>
      <c r="Q113065" s="63"/>
    </row>
    <row r="113066" spans="16:17">
      <c r="P113066" s="63"/>
      <c r="Q113066" s="63"/>
    </row>
    <row r="113067" spans="16:17">
      <c r="P113067" s="63"/>
      <c r="Q113067" s="63"/>
    </row>
    <row r="113068" spans="16:17">
      <c r="P113068" s="63"/>
      <c r="Q113068" s="63"/>
    </row>
    <row r="113069" spans="16:17">
      <c r="P113069" s="63"/>
      <c r="Q113069" s="63"/>
    </row>
    <row r="113070" spans="16:17">
      <c r="P113070" s="63"/>
      <c r="Q113070" s="63"/>
    </row>
    <row r="113071" spans="16:17">
      <c r="P113071" s="63"/>
      <c r="Q113071" s="63"/>
    </row>
    <row r="113072" spans="16:17">
      <c r="P113072" s="63"/>
      <c r="Q113072" s="63"/>
    </row>
    <row r="113073" spans="16:17">
      <c r="P113073" s="63"/>
      <c r="Q113073" s="63"/>
    </row>
    <row r="113074" spans="16:17">
      <c r="P113074" s="63"/>
      <c r="Q113074" s="63"/>
    </row>
    <row r="113075" spans="16:17">
      <c r="P113075" s="63"/>
      <c r="Q113075" s="63"/>
    </row>
    <row r="113076" spans="16:17">
      <c r="P113076" s="63"/>
      <c r="Q113076" s="63"/>
    </row>
    <row r="113077" spans="16:17">
      <c r="P113077" s="63"/>
      <c r="Q113077" s="63"/>
    </row>
    <row r="113078" spans="16:17">
      <c r="P113078" s="63"/>
      <c r="Q113078" s="63"/>
    </row>
    <row r="113079" spans="16:17">
      <c r="P113079" s="63"/>
      <c r="Q113079" s="63"/>
    </row>
    <row r="113080" spans="16:17">
      <c r="P113080" s="63"/>
      <c r="Q113080" s="63"/>
    </row>
    <row r="113081" spans="16:17">
      <c r="P113081" s="63"/>
      <c r="Q113081" s="63"/>
    </row>
    <row r="113082" spans="16:17">
      <c r="P113082" s="63"/>
      <c r="Q113082" s="63"/>
    </row>
    <row r="113083" spans="16:17">
      <c r="P113083" s="63"/>
      <c r="Q113083" s="63"/>
    </row>
    <row r="113084" spans="16:17">
      <c r="P113084" s="63"/>
      <c r="Q113084" s="63"/>
    </row>
    <row r="113085" spans="16:17">
      <c r="P113085" s="63"/>
      <c r="Q113085" s="63"/>
    </row>
    <row r="113086" spans="16:17">
      <c r="P113086" s="63"/>
      <c r="Q113086" s="63"/>
    </row>
    <row r="113087" spans="16:17">
      <c r="P113087" s="63"/>
      <c r="Q113087" s="63"/>
    </row>
    <row r="113088" spans="16:17">
      <c r="P113088" s="63"/>
      <c r="Q113088" s="63"/>
    </row>
    <row r="113089" spans="16:17">
      <c r="P113089" s="63"/>
      <c r="Q113089" s="63"/>
    </row>
    <row r="113090" spans="16:17">
      <c r="P113090" s="63"/>
      <c r="Q113090" s="63"/>
    </row>
    <row r="113091" spans="16:17">
      <c r="P113091" s="63"/>
      <c r="Q113091" s="63"/>
    </row>
    <row r="113092" spans="16:17">
      <c r="P113092" s="63"/>
      <c r="Q113092" s="63"/>
    </row>
    <row r="113093" spans="16:17">
      <c r="P113093" s="63"/>
      <c r="Q113093" s="63"/>
    </row>
    <row r="113094" spans="16:17">
      <c r="P113094" s="63"/>
      <c r="Q113094" s="63"/>
    </row>
    <row r="113095" spans="16:17">
      <c r="P113095" s="63"/>
      <c r="Q113095" s="63"/>
    </row>
    <row r="113096" spans="16:17">
      <c r="P113096" s="63"/>
      <c r="Q113096" s="63"/>
    </row>
    <row r="113097" spans="16:17">
      <c r="P113097" s="63"/>
      <c r="Q113097" s="63"/>
    </row>
    <row r="113098" spans="16:17">
      <c r="P113098" s="63"/>
      <c r="Q113098" s="63"/>
    </row>
    <row r="113099" spans="16:17">
      <c r="P113099" s="63"/>
      <c r="Q113099" s="63"/>
    </row>
    <row r="113100" spans="16:17">
      <c r="P113100" s="63"/>
      <c r="Q113100" s="63"/>
    </row>
    <row r="113101" spans="16:17">
      <c r="P113101" s="63"/>
      <c r="Q113101" s="63"/>
    </row>
    <row r="113102" spans="16:17">
      <c r="P113102" s="63"/>
      <c r="Q113102" s="63"/>
    </row>
    <row r="113103" spans="16:17">
      <c r="P113103" s="63"/>
      <c r="Q113103" s="63"/>
    </row>
    <row r="113104" spans="16:17">
      <c r="P113104" s="63"/>
      <c r="Q113104" s="63"/>
    </row>
    <row r="113105" spans="16:17">
      <c r="P113105" s="63"/>
      <c r="Q113105" s="63"/>
    </row>
    <row r="113106" spans="16:17">
      <c r="P113106" s="63"/>
      <c r="Q113106" s="63"/>
    </row>
    <row r="113107" spans="16:17">
      <c r="P113107" s="63"/>
      <c r="Q113107" s="63"/>
    </row>
    <row r="113108" spans="16:17">
      <c r="P113108" s="63"/>
      <c r="Q113108" s="63"/>
    </row>
    <row r="113109" spans="16:17">
      <c r="P113109" s="63"/>
      <c r="Q113109" s="63"/>
    </row>
    <row r="113110" spans="16:17">
      <c r="P113110" s="63"/>
      <c r="Q113110" s="63"/>
    </row>
    <row r="113111" spans="16:17">
      <c r="P113111" s="63"/>
      <c r="Q113111" s="63"/>
    </row>
    <row r="113112" spans="16:17">
      <c r="P113112" s="63"/>
      <c r="Q113112" s="63"/>
    </row>
    <row r="113113" spans="16:17">
      <c r="P113113" s="63"/>
      <c r="Q113113" s="63"/>
    </row>
    <row r="113114" spans="16:17">
      <c r="P113114" s="63"/>
      <c r="Q113114" s="63"/>
    </row>
    <row r="113115" spans="16:17">
      <c r="P113115" s="63"/>
      <c r="Q113115" s="63"/>
    </row>
    <row r="113116" spans="16:17">
      <c r="P113116" s="63"/>
      <c r="Q113116" s="63"/>
    </row>
    <row r="113117" spans="16:17">
      <c r="P113117" s="63"/>
      <c r="Q113117" s="63"/>
    </row>
    <row r="113118" spans="16:17">
      <c r="P113118" s="63"/>
      <c r="Q113118" s="63"/>
    </row>
    <row r="113119" spans="16:17">
      <c r="P113119" s="63"/>
      <c r="Q113119" s="63"/>
    </row>
    <row r="113120" spans="16:17">
      <c r="P113120" s="63"/>
      <c r="Q113120" s="63"/>
    </row>
    <row r="113121" spans="16:17">
      <c r="P113121" s="63"/>
      <c r="Q113121" s="63"/>
    </row>
    <row r="113122" spans="16:17">
      <c r="P113122" s="63"/>
      <c r="Q113122" s="63"/>
    </row>
    <row r="113123" spans="16:17">
      <c r="P113123" s="63"/>
      <c r="Q113123" s="63"/>
    </row>
    <row r="113124" spans="16:17">
      <c r="P113124" s="63"/>
      <c r="Q113124" s="63"/>
    </row>
    <row r="113125" spans="16:17">
      <c r="P113125" s="63"/>
      <c r="Q113125" s="63"/>
    </row>
    <row r="113126" spans="16:17">
      <c r="P113126" s="63"/>
      <c r="Q113126" s="63"/>
    </row>
    <row r="113127" spans="16:17">
      <c r="P113127" s="63"/>
      <c r="Q113127" s="63"/>
    </row>
    <row r="113128" spans="16:17">
      <c r="P113128" s="63"/>
      <c r="Q113128" s="63"/>
    </row>
    <row r="113129" spans="16:17">
      <c r="P113129" s="63"/>
      <c r="Q113129" s="63"/>
    </row>
    <row r="113130" spans="16:17">
      <c r="P113130" s="63"/>
      <c r="Q113130" s="63"/>
    </row>
    <row r="113131" spans="16:17">
      <c r="P113131" s="63"/>
      <c r="Q113131" s="63"/>
    </row>
    <row r="113132" spans="16:17">
      <c r="P113132" s="63"/>
      <c r="Q113132" s="63"/>
    </row>
    <row r="113133" spans="16:17">
      <c r="P113133" s="63"/>
      <c r="Q113133" s="63"/>
    </row>
    <row r="113134" spans="16:17">
      <c r="P113134" s="63"/>
      <c r="Q113134" s="63"/>
    </row>
    <row r="113135" spans="16:17">
      <c r="P113135" s="63"/>
      <c r="Q113135" s="63"/>
    </row>
    <row r="113136" spans="16:17">
      <c r="P113136" s="63"/>
      <c r="Q113136" s="63"/>
    </row>
    <row r="113137" spans="16:17">
      <c r="P113137" s="63"/>
      <c r="Q113137" s="63"/>
    </row>
    <row r="113138" spans="16:17">
      <c r="P113138" s="63"/>
      <c r="Q113138" s="63"/>
    </row>
    <row r="113139" spans="16:17">
      <c r="P113139" s="63"/>
      <c r="Q113139" s="63"/>
    </row>
    <row r="113140" spans="16:17">
      <c r="P113140" s="63"/>
      <c r="Q113140" s="63"/>
    </row>
    <row r="113141" spans="16:17">
      <c r="P113141" s="63"/>
      <c r="Q113141" s="63"/>
    </row>
    <row r="113142" spans="16:17">
      <c r="P113142" s="63"/>
      <c r="Q113142" s="63"/>
    </row>
    <row r="113143" spans="16:17">
      <c r="P113143" s="63"/>
      <c r="Q113143" s="63"/>
    </row>
    <row r="113144" spans="16:17">
      <c r="P113144" s="63"/>
      <c r="Q113144" s="63"/>
    </row>
    <row r="113145" spans="16:17">
      <c r="P113145" s="63"/>
      <c r="Q113145" s="63"/>
    </row>
    <row r="113146" spans="16:17">
      <c r="P113146" s="63"/>
      <c r="Q113146" s="63"/>
    </row>
    <row r="113147" spans="16:17">
      <c r="P113147" s="63"/>
      <c r="Q113147" s="63"/>
    </row>
    <row r="113148" spans="16:17">
      <c r="P113148" s="63"/>
      <c r="Q113148" s="63"/>
    </row>
    <row r="113149" spans="16:17">
      <c r="P113149" s="63"/>
      <c r="Q113149" s="63"/>
    </row>
    <row r="113150" spans="16:17">
      <c r="P113150" s="63"/>
      <c r="Q113150" s="63"/>
    </row>
    <row r="113151" spans="16:17">
      <c r="P113151" s="63"/>
      <c r="Q113151" s="63"/>
    </row>
    <row r="113152" spans="16:17">
      <c r="P113152" s="63"/>
      <c r="Q113152" s="63"/>
    </row>
    <row r="113153" spans="16:17">
      <c r="P113153" s="63"/>
      <c r="Q113153" s="63"/>
    </row>
    <row r="113154" spans="16:17">
      <c r="P113154" s="63"/>
      <c r="Q113154" s="63"/>
    </row>
    <row r="113155" spans="16:17">
      <c r="P113155" s="63"/>
      <c r="Q113155" s="63"/>
    </row>
    <row r="113156" spans="16:17">
      <c r="P113156" s="63"/>
      <c r="Q113156" s="63"/>
    </row>
    <row r="113157" spans="16:17">
      <c r="P113157" s="63"/>
      <c r="Q113157" s="63"/>
    </row>
    <row r="113158" spans="16:17">
      <c r="P113158" s="63"/>
      <c r="Q113158" s="63"/>
    </row>
    <row r="113159" spans="16:17">
      <c r="P113159" s="63"/>
      <c r="Q113159" s="63"/>
    </row>
    <row r="113160" spans="16:17">
      <c r="P113160" s="63"/>
      <c r="Q113160" s="63"/>
    </row>
    <row r="113161" spans="16:17">
      <c r="P113161" s="63"/>
      <c r="Q113161" s="63"/>
    </row>
    <row r="113162" spans="16:17">
      <c r="P113162" s="63"/>
      <c r="Q113162" s="63"/>
    </row>
    <row r="113163" spans="16:17">
      <c r="P113163" s="63"/>
      <c r="Q113163" s="63"/>
    </row>
    <row r="113164" spans="16:17">
      <c r="P113164" s="63"/>
      <c r="Q113164" s="63"/>
    </row>
    <row r="113165" spans="16:17">
      <c r="P113165" s="63"/>
      <c r="Q113165" s="63"/>
    </row>
    <row r="113166" spans="16:17">
      <c r="P113166" s="63"/>
      <c r="Q113166" s="63"/>
    </row>
    <row r="113167" spans="16:17">
      <c r="P113167" s="63"/>
      <c r="Q113167" s="63"/>
    </row>
    <row r="113168" spans="16:17">
      <c r="P113168" s="63"/>
      <c r="Q113168" s="63"/>
    </row>
    <row r="113169" spans="16:17">
      <c r="P113169" s="63"/>
      <c r="Q113169" s="63"/>
    </row>
    <row r="113170" spans="16:17">
      <c r="P113170" s="63"/>
      <c r="Q113170" s="63"/>
    </row>
    <row r="113171" spans="16:17">
      <c r="P113171" s="63"/>
      <c r="Q113171" s="63"/>
    </row>
    <row r="113172" spans="16:17">
      <c r="P113172" s="63"/>
      <c r="Q113172" s="63"/>
    </row>
    <row r="113173" spans="16:17">
      <c r="P113173" s="63"/>
      <c r="Q113173" s="63"/>
    </row>
    <row r="113174" spans="16:17">
      <c r="P113174" s="63"/>
      <c r="Q113174" s="63"/>
    </row>
    <row r="113175" spans="16:17">
      <c r="P113175" s="63"/>
      <c r="Q113175" s="63"/>
    </row>
    <row r="113176" spans="16:17">
      <c r="P113176" s="63"/>
      <c r="Q113176" s="63"/>
    </row>
    <row r="113177" spans="16:17">
      <c r="P113177" s="63"/>
      <c r="Q113177" s="63"/>
    </row>
    <row r="113178" spans="16:17">
      <c r="P113178" s="63"/>
      <c r="Q113178" s="63"/>
    </row>
    <row r="113179" spans="16:17">
      <c r="P113179" s="63"/>
      <c r="Q113179" s="63"/>
    </row>
    <row r="113180" spans="16:17">
      <c r="P113180" s="63"/>
      <c r="Q113180" s="63"/>
    </row>
    <row r="113181" spans="16:17">
      <c r="P113181" s="63"/>
      <c r="Q113181" s="63"/>
    </row>
    <row r="113182" spans="16:17">
      <c r="P113182" s="63"/>
      <c r="Q113182" s="63"/>
    </row>
    <row r="113183" spans="16:17">
      <c r="P113183" s="63"/>
      <c r="Q113183" s="63"/>
    </row>
    <row r="113184" spans="16:17">
      <c r="P113184" s="63"/>
      <c r="Q113184" s="63"/>
    </row>
    <row r="113185" spans="16:17">
      <c r="P113185" s="63"/>
      <c r="Q113185" s="63"/>
    </row>
    <row r="113186" spans="16:17">
      <c r="P113186" s="63"/>
      <c r="Q113186" s="63"/>
    </row>
    <row r="113187" spans="16:17">
      <c r="P113187" s="63"/>
      <c r="Q113187" s="63"/>
    </row>
    <row r="113188" spans="16:17">
      <c r="P113188" s="63"/>
      <c r="Q113188" s="63"/>
    </row>
    <row r="113189" spans="16:17">
      <c r="P113189" s="63"/>
      <c r="Q113189" s="63"/>
    </row>
    <row r="113190" spans="16:17">
      <c r="P113190" s="63"/>
      <c r="Q113190" s="63"/>
    </row>
    <row r="113191" spans="16:17">
      <c r="P113191" s="63"/>
      <c r="Q113191" s="63"/>
    </row>
    <row r="113192" spans="16:17">
      <c r="P113192" s="63"/>
      <c r="Q113192" s="63"/>
    </row>
    <row r="113193" spans="16:17">
      <c r="P113193" s="63"/>
      <c r="Q113193" s="63"/>
    </row>
    <row r="113194" spans="16:17">
      <c r="P113194" s="63"/>
      <c r="Q113194" s="63"/>
    </row>
    <row r="113195" spans="16:17">
      <c r="P113195" s="63"/>
      <c r="Q113195" s="63"/>
    </row>
    <row r="113196" spans="16:17">
      <c r="P113196" s="63"/>
      <c r="Q113196" s="63"/>
    </row>
    <row r="113197" spans="16:17">
      <c r="P113197" s="63"/>
      <c r="Q113197" s="63"/>
    </row>
    <row r="113198" spans="16:17">
      <c r="P113198" s="63"/>
      <c r="Q113198" s="63"/>
    </row>
    <row r="113199" spans="16:17">
      <c r="P113199" s="63"/>
      <c r="Q113199" s="63"/>
    </row>
    <row r="113200" spans="16:17">
      <c r="P113200" s="63"/>
      <c r="Q113200" s="63"/>
    </row>
    <row r="113201" spans="16:17">
      <c r="P113201" s="63"/>
      <c r="Q113201" s="63"/>
    </row>
    <row r="113202" spans="16:17">
      <c r="P113202" s="63"/>
      <c r="Q113202" s="63"/>
    </row>
    <row r="113203" spans="16:17">
      <c r="P113203" s="63"/>
      <c r="Q113203" s="63"/>
    </row>
    <row r="113204" spans="16:17">
      <c r="P113204" s="63"/>
      <c r="Q113204" s="63"/>
    </row>
    <row r="113205" spans="16:17">
      <c r="P113205" s="63"/>
      <c r="Q113205" s="63"/>
    </row>
    <row r="113206" spans="16:17">
      <c r="P113206" s="63"/>
      <c r="Q113206" s="63"/>
    </row>
    <row r="113207" spans="16:17">
      <c r="P113207" s="63"/>
      <c r="Q113207" s="63"/>
    </row>
    <row r="113208" spans="16:17">
      <c r="P113208" s="63"/>
      <c r="Q113208" s="63"/>
    </row>
    <row r="113209" spans="16:17">
      <c r="P113209" s="63"/>
      <c r="Q113209" s="63"/>
    </row>
    <row r="113210" spans="16:17">
      <c r="P113210" s="63"/>
      <c r="Q113210" s="63"/>
    </row>
    <row r="113211" spans="16:17">
      <c r="P113211" s="63"/>
      <c r="Q113211" s="63"/>
    </row>
    <row r="113212" spans="16:17">
      <c r="P113212" s="63"/>
      <c r="Q113212" s="63"/>
    </row>
    <row r="113213" spans="16:17">
      <c r="P113213" s="63"/>
      <c r="Q113213" s="63"/>
    </row>
    <row r="113214" spans="16:17">
      <c r="P113214" s="63"/>
      <c r="Q113214" s="63"/>
    </row>
    <row r="113215" spans="16:17">
      <c r="P113215" s="63"/>
      <c r="Q113215" s="63"/>
    </row>
    <row r="113216" spans="16:17">
      <c r="P113216" s="63"/>
      <c r="Q113216" s="63"/>
    </row>
    <row r="113217" spans="16:17">
      <c r="P113217" s="63"/>
      <c r="Q113217" s="63"/>
    </row>
    <row r="113218" spans="16:17">
      <c r="P113218" s="63"/>
      <c r="Q113218" s="63"/>
    </row>
    <row r="113219" spans="16:17">
      <c r="P113219" s="63"/>
      <c r="Q113219" s="63"/>
    </row>
    <row r="113220" spans="16:17">
      <c r="P113220" s="63"/>
      <c r="Q113220" s="63"/>
    </row>
    <row r="113221" spans="16:17">
      <c r="P113221" s="63"/>
      <c r="Q113221" s="63"/>
    </row>
    <row r="113222" spans="16:17">
      <c r="P113222" s="63"/>
      <c r="Q113222" s="63"/>
    </row>
    <row r="113223" spans="16:17">
      <c r="P113223" s="63"/>
      <c r="Q113223" s="63"/>
    </row>
    <row r="113224" spans="16:17">
      <c r="P113224" s="63"/>
      <c r="Q113224" s="63"/>
    </row>
    <row r="113225" spans="16:17">
      <c r="P113225" s="63"/>
      <c r="Q113225" s="63"/>
    </row>
    <row r="113226" spans="16:17">
      <c r="P113226" s="63"/>
      <c r="Q113226" s="63"/>
    </row>
    <row r="113227" spans="16:17">
      <c r="P113227" s="63"/>
      <c r="Q113227" s="63"/>
    </row>
    <row r="113228" spans="16:17">
      <c r="P113228" s="63"/>
      <c r="Q113228" s="63"/>
    </row>
    <row r="113229" spans="16:17">
      <c r="P113229" s="63"/>
      <c r="Q113229" s="63"/>
    </row>
    <row r="113230" spans="16:17">
      <c r="P113230" s="63"/>
      <c r="Q113230" s="63"/>
    </row>
    <row r="113231" spans="16:17">
      <c r="P113231" s="63"/>
      <c r="Q113231" s="63"/>
    </row>
    <row r="113232" spans="16:17">
      <c r="P113232" s="63"/>
      <c r="Q113232" s="63"/>
    </row>
    <row r="113233" spans="16:17">
      <c r="P113233" s="63"/>
      <c r="Q113233" s="63"/>
    </row>
    <row r="113234" spans="16:17">
      <c r="P113234" s="63"/>
      <c r="Q113234" s="63"/>
    </row>
    <row r="113235" spans="16:17">
      <c r="P113235" s="63"/>
      <c r="Q113235" s="63"/>
    </row>
    <row r="113236" spans="16:17">
      <c r="P113236" s="63"/>
      <c r="Q113236" s="63"/>
    </row>
    <row r="113237" spans="16:17">
      <c r="P113237" s="63"/>
      <c r="Q113237" s="63"/>
    </row>
    <row r="113238" spans="16:17">
      <c r="P113238" s="63"/>
      <c r="Q113238" s="63"/>
    </row>
    <row r="113239" spans="16:17">
      <c r="P113239" s="63"/>
      <c r="Q113239" s="63"/>
    </row>
    <row r="113240" spans="16:17">
      <c r="P113240" s="63"/>
      <c r="Q113240" s="63"/>
    </row>
    <row r="113241" spans="16:17">
      <c r="P113241" s="63"/>
      <c r="Q113241" s="63"/>
    </row>
    <row r="113242" spans="16:17">
      <c r="P113242" s="63"/>
      <c r="Q113242" s="63"/>
    </row>
    <row r="113243" spans="16:17">
      <c r="P113243" s="63"/>
      <c r="Q113243" s="63"/>
    </row>
    <row r="113244" spans="16:17">
      <c r="P113244" s="63"/>
      <c r="Q113244" s="63"/>
    </row>
    <row r="113245" spans="16:17">
      <c r="P113245" s="63"/>
      <c r="Q113245" s="63"/>
    </row>
    <row r="113246" spans="16:17">
      <c r="P113246" s="63"/>
      <c r="Q113246" s="63"/>
    </row>
    <row r="113247" spans="16:17">
      <c r="P113247" s="63"/>
      <c r="Q113247" s="63"/>
    </row>
    <row r="113248" spans="16:17">
      <c r="P113248" s="63"/>
      <c r="Q113248" s="63"/>
    </row>
    <row r="113249" spans="16:17">
      <c r="P113249" s="63"/>
      <c r="Q113249" s="63"/>
    </row>
    <row r="113250" spans="16:17">
      <c r="P113250" s="63"/>
      <c r="Q113250" s="63"/>
    </row>
    <row r="113251" spans="16:17">
      <c r="P113251" s="63"/>
      <c r="Q113251" s="63"/>
    </row>
    <row r="113252" spans="16:17">
      <c r="P113252" s="63"/>
      <c r="Q113252" s="63"/>
    </row>
    <row r="113253" spans="16:17">
      <c r="P113253" s="63"/>
      <c r="Q113253" s="63"/>
    </row>
    <row r="113254" spans="16:17">
      <c r="P113254" s="63"/>
      <c r="Q113254" s="63"/>
    </row>
    <row r="113255" spans="16:17">
      <c r="P113255" s="63"/>
      <c r="Q113255" s="63"/>
    </row>
    <row r="113256" spans="16:17">
      <c r="P113256" s="63"/>
      <c r="Q113256" s="63"/>
    </row>
    <row r="113257" spans="16:17">
      <c r="P113257" s="63"/>
      <c r="Q113257" s="63"/>
    </row>
    <row r="113258" spans="16:17">
      <c r="P113258" s="63"/>
      <c r="Q113258" s="63"/>
    </row>
    <row r="113259" spans="16:17">
      <c r="P113259" s="63"/>
      <c r="Q113259" s="63"/>
    </row>
    <row r="113260" spans="16:17">
      <c r="P113260" s="63"/>
      <c r="Q113260" s="63"/>
    </row>
    <row r="113261" spans="16:17">
      <c r="P113261" s="63"/>
      <c r="Q113261" s="63"/>
    </row>
    <row r="113262" spans="16:17">
      <c r="P113262" s="63"/>
      <c r="Q113262" s="63"/>
    </row>
    <row r="113263" spans="16:17">
      <c r="P113263" s="63"/>
      <c r="Q113263" s="63"/>
    </row>
    <row r="113264" spans="16:17">
      <c r="P113264" s="63"/>
      <c r="Q113264" s="63"/>
    </row>
    <row r="113265" spans="16:17">
      <c r="P113265" s="63"/>
      <c r="Q113265" s="63"/>
    </row>
    <row r="113266" spans="16:17">
      <c r="P113266" s="63"/>
      <c r="Q113266" s="63"/>
    </row>
    <row r="113267" spans="16:17">
      <c r="P113267" s="63"/>
      <c r="Q113267" s="63"/>
    </row>
    <row r="113268" spans="16:17">
      <c r="P113268" s="63"/>
      <c r="Q113268" s="63"/>
    </row>
    <row r="113269" spans="16:17">
      <c r="P113269" s="63"/>
      <c r="Q113269" s="63"/>
    </row>
    <row r="113270" spans="16:17">
      <c r="P113270" s="63"/>
      <c r="Q113270" s="63"/>
    </row>
    <row r="113271" spans="16:17">
      <c r="P113271" s="63"/>
      <c r="Q113271" s="63"/>
    </row>
    <row r="113272" spans="16:17">
      <c r="P113272" s="63"/>
      <c r="Q113272" s="63"/>
    </row>
    <row r="113273" spans="16:17">
      <c r="P113273" s="63"/>
      <c r="Q113273" s="63"/>
    </row>
    <row r="113274" spans="16:17">
      <c r="P113274" s="63"/>
      <c r="Q113274" s="63"/>
    </row>
    <row r="113275" spans="16:17">
      <c r="P113275" s="63"/>
      <c r="Q113275" s="63"/>
    </row>
    <row r="113276" spans="16:17">
      <c r="P113276" s="63"/>
      <c r="Q113276" s="63"/>
    </row>
    <row r="113277" spans="16:17">
      <c r="P113277" s="63"/>
      <c r="Q113277" s="63"/>
    </row>
    <row r="113278" spans="16:17">
      <c r="P113278" s="63"/>
      <c r="Q113278" s="63"/>
    </row>
    <row r="113279" spans="16:17">
      <c r="P113279" s="63"/>
      <c r="Q113279" s="63"/>
    </row>
    <row r="113280" spans="16:17">
      <c r="P113280" s="63"/>
      <c r="Q113280" s="63"/>
    </row>
    <row r="113281" spans="16:17">
      <c r="P113281" s="63"/>
      <c r="Q113281" s="63"/>
    </row>
    <row r="113282" spans="16:17">
      <c r="P113282" s="63"/>
      <c r="Q113282" s="63"/>
    </row>
    <row r="113283" spans="16:17">
      <c r="P113283" s="63"/>
      <c r="Q113283" s="63"/>
    </row>
    <row r="113284" spans="16:17">
      <c r="P113284" s="63"/>
      <c r="Q113284" s="63"/>
    </row>
    <row r="113285" spans="16:17">
      <c r="P113285" s="63"/>
      <c r="Q113285" s="63"/>
    </row>
    <row r="113286" spans="16:17">
      <c r="P113286" s="63"/>
      <c r="Q113286" s="63"/>
    </row>
    <row r="113287" spans="16:17">
      <c r="P113287" s="63"/>
      <c r="Q113287" s="63"/>
    </row>
    <row r="113288" spans="16:17">
      <c r="P113288" s="63"/>
      <c r="Q113288" s="63"/>
    </row>
    <row r="113289" spans="16:17">
      <c r="P113289" s="63"/>
      <c r="Q113289" s="63"/>
    </row>
    <row r="113290" spans="16:17">
      <c r="P113290" s="63"/>
      <c r="Q113290" s="63"/>
    </row>
    <row r="113291" spans="16:17">
      <c r="P113291" s="63"/>
      <c r="Q113291" s="63"/>
    </row>
    <row r="113292" spans="16:17">
      <c r="P113292" s="63"/>
      <c r="Q113292" s="63"/>
    </row>
    <row r="113293" spans="16:17">
      <c r="P113293" s="63"/>
      <c r="Q113293" s="63"/>
    </row>
    <row r="113294" spans="16:17">
      <c r="P113294" s="63"/>
      <c r="Q113294" s="63"/>
    </row>
    <row r="113295" spans="16:17">
      <c r="P113295" s="63"/>
      <c r="Q113295" s="63"/>
    </row>
    <row r="113296" spans="16:17">
      <c r="P113296" s="63"/>
      <c r="Q113296" s="63"/>
    </row>
    <row r="113297" spans="16:17">
      <c r="P113297" s="63"/>
      <c r="Q113297" s="63"/>
    </row>
    <row r="113298" spans="16:17">
      <c r="P113298" s="63"/>
      <c r="Q113298" s="63"/>
    </row>
    <row r="113299" spans="16:17">
      <c r="P113299" s="63"/>
      <c r="Q113299" s="63"/>
    </row>
    <row r="113300" spans="16:17">
      <c r="P113300" s="63"/>
      <c r="Q113300" s="63"/>
    </row>
    <row r="113301" spans="16:17">
      <c r="P113301" s="63"/>
      <c r="Q113301" s="63"/>
    </row>
    <row r="113302" spans="16:17">
      <c r="P113302" s="63"/>
      <c r="Q113302" s="63"/>
    </row>
    <row r="113303" spans="16:17">
      <c r="P113303" s="63"/>
      <c r="Q113303" s="63"/>
    </row>
    <row r="113304" spans="16:17">
      <c r="P113304" s="63"/>
      <c r="Q113304" s="63"/>
    </row>
    <row r="113305" spans="16:17">
      <c r="P113305" s="63"/>
      <c r="Q113305" s="63"/>
    </row>
    <row r="113306" spans="16:17">
      <c r="P113306" s="63"/>
      <c r="Q113306" s="63"/>
    </row>
    <row r="113307" spans="16:17">
      <c r="P113307" s="63"/>
      <c r="Q113307" s="63"/>
    </row>
    <row r="113308" spans="16:17">
      <c r="P113308" s="63"/>
      <c r="Q113308" s="63"/>
    </row>
    <row r="113309" spans="16:17">
      <c r="P113309" s="63"/>
      <c r="Q113309" s="63"/>
    </row>
    <row r="113310" spans="16:17">
      <c r="P113310" s="63"/>
      <c r="Q113310" s="63"/>
    </row>
    <row r="113311" spans="16:17">
      <c r="P113311" s="63"/>
      <c r="Q113311" s="63"/>
    </row>
    <row r="113312" spans="16:17">
      <c r="P113312" s="63"/>
      <c r="Q113312" s="63"/>
    </row>
    <row r="113313" spans="16:17">
      <c r="P113313" s="63"/>
      <c r="Q113313" s="63"/>
    </row>
    <row r="113314" spans="16:17">
      <c r="P113314" s="63"/>
      <c r="Q113314" s="63"/>
    </row>
    <row r="113315" spans="16:17">
      <c r="P113315" s="63"/>
      <c r="Q113315" s="63"/>
    </row>
    <row r="113316" spans="16:17">
      <c r="P113316" s="63"/>
      <c r="Q113316" s="63"/>
    </row>
    <row r="113317" spans="16:17">
      <c r="P113317" s="63"/>
      <c r="Q113317" s="63"/>
    </row>
    <row r="113318" spans="16:17">
      <c r="P113318" s="63"/>
      <c r="Q113318" s="63"/>
    </row>
    <row r="113319" spans="16:17">
      <c r="P113319" s="63"/>
      <c r="Q113319" s="63"/>
    </row>
    <row r="113320" spans="16:17">
      <c r="P113320" s="63"/>
      <c r="Q113320" s="63"/>
    </row>
    <row r="113321" spans="16:17">
      <c r="P113321" s="63"/>
      <c r="Q113321" s="63"/>
    </row>
    <row r="113322" spans="16:17">
      <c r="P113322" s="63"/>
      <c r="Q113322" s="63"/>
    </row>
    <row r="113323" spans="16:17">
      <c r="P113323" s="63"/>
      <c r="Q113323" s="63"/>
    </row>
    <row r="113324" spans="16:17">
      <c r="P113324" s="63"/>
      <c r="Q113324" s="63"/>
    </row>
    <row r="113325" spans="16:17">
      <c r="P113325" s="63"/>
      <c r="Q113325" s="63"/>
    </row>
    <row r="113326" spans="16:17">
      <c r="P113326" s="63"/>
      <c r="Q113326" s="63"/>
    </row>
    <row r="113327" spans="16:17">
      <c r="P113327" s="63"/>
      <c r="Q113327" s="63"/>
    </row>
    <row r="113328" spans="16:17">
      <c r="P113328" s="63"/>
      <c r="Q113328" s="63"/>
    </row>
    <row r="113329" spans="16:17">
      <c r="P113329" s="63"/>
      <c r="Q113329" s="63"/>
    </row>
    <row r="113330" spans="16:17">
      <c r="P113330" s="63"/>
      <c r="Q113330" s="63"/>
    </row>
    <row r="113331" spans="16:17">
      <c r="P113331" s="63"/>
      <c r="Q113331" s="63"/>
    </row>
    <row r="113332" spans="16:17">
      <c r="P113332" s="63"/>
      <c r="Q113332" s="63"/>
    </row>
    <row r="113333" spans="16:17">
      <c r="P113333" s="63"/>
      <c r="Q113333" s="63"/>
    </row>
    <row r="113334" spans="16:17">
      <c r="P113334" s="63"/>
      <c r="Q113334" s="63"/>
    </row>
    <row r="113335" spans="16:17">
      <c r="P113335" s="63"/>
      <c r="Q113335" s="63"/>
    </row>
    <row r="113336" spans="16:17">
      <c r="P113336" s="63"/>
      <c r="Q113336" s="63"/>
    </row>
    <row r="113337" spans="16:17">
      <c r="P113337" s="63"/>
      <c r="Q113337" s="63"/>
    </row>
    <row r="113338" spans="16:17">
      <c r="P113338" s="63"/>
      <c r="Q113338" s="63"/>
    </row>
    <row r="113339" spans="16:17">
      <c r="P113339" s="63"/>
      <c r="Q113339" s="63"/>
    </row>
    <row r="113340" spans="16:17">
      <c r="P113340" s="63"/>
      <c r="Q113340" s="63"/>
    </row>
    <row r="113341" spans="16:17">
      <c r="P113341" s="63"/>
      <c r="Q113341" s="63"/>
    </row>
    <row r="113342" spans="16:17">
      <c r="P113342" s="63"/>
      <c r="Q113342" s="63"/>
    </row>
    <row r="113343" spans="16:17">
      <c r="P113343" s="63"/>
      <c r="Q113343" s="63"/>
    </row>
    <row r="113344" spans="16:17">
      <c r="P113344" s="63"/>
      <c r="Q113344" s="63"/>
    </row>
    <row r="113345" spans="16:17">
      <c r="P113345" s="63"/>
      <c r="Q113345" s="63"/>
    </row>
    <row r="113346" spans="16:17">
      <c r="P113346" s="63"/>
      <c r="Q113346" s="63"/>
    </row>
    <row r="113347" spans="16:17">
      <c r="P113347" s="63"/>
      <c r="Q113347" s="63"/>
    </row>
    <row r="113348" spans="16:17">
      <c r="P113348" s="63"/>
      <c r="Q113348" s="63"/>
    </row>
    <row r="113349" spans="16:17">
      <c r="P113349" s="63"/>
      <c r="Q113349" s="63"/>
    </row>
    <row r="113350" spans="16:17">
      <c r="P113350" s="63"/>
      <c r="Q113350" s="63"/>
    </row>
    <row r="113351" spans="16:17">
      <c r="P113351" s="63"/>
      <c r="Q113351" s="63"/>
    </row>
    <row r="113352" spans="16:17">
      <c r="P113352" s="63"/>
      <c r="Q113352" s="63"/>
    </row>
    <row r="113353" spans="16:17">
      <c r="P113353" s="63"/>
      <c r="Q113353" s="63"/>
    </row>
    <row r="113354" spans="16:17">
      <c r="P113354" s="63"/>
      <c r="Q113354" s="63"/>
    </row>
    <row r="113355" spans="16:17">
      <c r="P113355" s="63"/>
      <c r="Q113355" s="63"/>
    </row>
    <row r="113356" spans="16:17">
      <c r="P113356" s="63"/>
      <c r="Q113356" s="63"/>
    </row>
    <row r="113357" spans="16:17">
      <c r="P113357" s="63"/>
      <c r="Q113357" s="63"/>
    </row>
    <row r="113358" spans="16:17">
      <c r="P113358" s="63"/>
      <c r="Q113358" s="63"/>
    </row>
    <row r="113359" spans="16:17">
      <c r="P113359" s="63"/>
      <c r="Q113359" s="63"/>
    </row>
    <row r="113360" spans="16:17">
      <c r="P113360" s="63"/>
      <c r="Q113360" s="63"/>
    </row>
    <row r="113361" spans="16:17">
      <c r="P113361" s="63"/>
      <c r="Q113361" s="63"/>
    </row>
    <row r="113362" spans="16:17">
      <c r="P113362" s="63"/>
      <c r="Q113362" s="63"/>
    </row>
    <row r="113363" spans="16:17">
      <c r="P113363" s="63"/>
      <c r="Q113363" s="63"/>
    </row>
    <row r="113364" spans="16:17">
      <c r="P113364" s="63"/>
      <c r="Q113364" s="63"/>
    </row>
    <row r="113365" spans="16:17">
      <c r="P113365" s="63"/>
      <c r="Q113365" s="63"/>
    </row>
    <row r="113366" spans="16:17">
      <c r="P113366" s="63"/>
      <c r="Q113366" s="63"/>
    </row>
    <row r="113367" spans="16:17">
      <c r="P113367" s="63"/>
      <c r="Q113367" s="63"/>
    </row>
    <row r="113368" spans="16:17">
      <c r="P113368" s="63"/>
      <c r="Q113368" s="63"/>
    </row>
    <row r="113369" spans="16:17">
      <c r="P113369" s="63"/>
      <c r="Q113369" s="63"/>
    </row>
    <row r="113370" spans="16:17">
      <c r="P113370" s="63"/>
      <c r="Q113370" s="63"/>
    </row>
    <row r="113371" spans="16:17">
      <c r="P113371" s="63"/>
      <c r="Q113371" s="63"/>
    </row>
    <row r="113372" spans="16:17">
      <c r="P113372" s="63"/>
      <c r="Q113372" s="63"/>
    </row>
    <row r="113373" spans="16:17">
      <c r="P113373" s="63"/>
      <c r="Q113373" s="63"/>
    </row>
    <row r="113374" spans="16:17">
      <c r="P113374" s="63"/>
      <c r="Q113374" s="63"/>
    </row>
    <row r="113375" spans="16:17">
      <c r="P113375" s="63"/>
      <c r="Q113375" s="63"/>
    </row>
    <row r="113376" spans="16:17">
      <c r="P113376" s="63"/>
      <c r="Q113376" s="63"/>
    </row>
    <row r="113377" spans="16:17">
      <c r="P113377" s="63"/>
      <c r="Q113377" s="63"/>
    </row>
    <row r="113378" spans="16:17">
      <c r="P113378" s="63"/>
      <c r="Q113378" s="63"/>
    </row>
    <row r="113379" spans="16:17">
      <c r="P113379" s="63"/>
      <c r="Q113379" s="63"/>
    </row>
    <row r="113380" spans="16:17">
      <c r="P113380" s="63"/>
      <c r="Q113380" s="63"/>
    </row>
    <row r="113381" spans="16:17">
      <c r="P113381" s="63"/>
      <c r="Q113381" s="63"/>
    </row>
    <row r="113382" spans="16:17">
      <c r="P113382" s="63"/>
      <c r="Q113382" s="63"/>
    </row>
    <row r="113383" spans="16:17">
      <c r="P113383" s="63"/>
      <c r="Q113383" s="63"/>
    </row>
    <row r="113384" spans="16:17">
      <c r="P113384" s="63"/>
      <c r="Q113384" s="63"/>
    </row>
    <row r="113385" spans="16:17">
      <c r="P113385" s="63"/>
      <c r="Q113385" s="63"/>
    </row>
    <row r="113386" spans="16:17">
      <c r="P113386" s="63"/>
      <c r="Q113386" s="63"/>
    </row>
    <row r="113387" spans="16:17">
      <c r="P113387" s="63"/>
      <c r="Q113387" s="63"/>
    </row>
    <row r="113388" spans="16:17">
      <c r="P113388" s="63"/>
      <c r="Q113388" s="63"/>
    </row>
    <row r="113389" spans="16:17">
      <c r="P113389" s="63"/>
      <c r="Q113389" s="63"/>
    </row>
    <row r="113390" spans="16:17">
      <c r="P113390" s="63"/>
      <c r="Q113390" s="63"/>
    </row>
    <row r="113391" spans="16:17">
      <c r="P113391" s="63"/>
      <c r="Q113391" s="63"/>
    </row>
    <row r="113392" spans="16:17">
      <c r="P113392" s="63"/>
      <c r="Q113392" s="63"/>
    </row>
    <row r="113393" spans="16:17">
      <c r="P113393" s="63"/>
      <c r="Q113393" s="63"/>
    </row>
    <row r="113394" spans="16:17">
      <c r="P113394" s="63"/>
      <c r="Q113394" s="63"/>
    </row>
    <row r="113395" spans="16:17">
      <c r="P113395" s="63"/>
      <c r="Q113395" s="63"/>
    </row>
    <row r="113396" spans="16:17">
      <c r="P113396" s="63"/>
      <c r="Q113396" s="63"/>
    </row>
    <row r="113397" spans="16:17">
      <c r="P113397" s="63"/>
      <c r="Q113397" s="63"/>
    </row>
    <row r="113398" spans="16:17">
      <c r="P113398" s="63"/>
      <c r="Q113398" s="63"/>
    </row>
    <row r="113399" spans="16:17">
      <c r="P113399" s="63"/>
      <c r="Q113399" s="63"/>
    </row>
    <row r="113400" spans="16:17">
      <c r="P113400" s="63"/>
      <c r="Q113400" s="63"/>
    </row>
    <row r="113401" spans="16:17">
      <c r="P113401" s="63"/>
      <c r="Q113401" s="63"/>
    </row>
    <row r="113402" spans="16:17">
      <c r="P113402" s="63"/>
      <c r="Q113402" s="63"/>
    </row>
    <row r="113403" spans="16:17">
      <c r="P113403" s="63"/>
      <c r="Q113403" s="63"/>
    </row>
    <row r="113404" spans="16:17">
      <c r="P113404" s="63"/>
      <c r="Q113404" s="63"/>
    </row>
    <row r="113405" spans="16:17">
      <c r="P113405" s="63"/>
      <c r="Q113405" s="63"/>
    </row>
    <row r="113406" spans="16:17">
      <c r="P113406" s="63"/>
      <c r="Q113406" s="63"/>
    </row>
    <row r="113407" spans="16:17">
      <c r="P113407" s="63"/>
      <c r="Q113407" s="63"/>
    </row>
    <row r="113408" spans="16:17">
      <c r="P113408" s="63"/>
      <c r="Q113408" s="63"/>
    </row>
    <row r="113409" spans="16:17">
      <c r="P113409" s="63"/>
      <c r="Q113409" s="63"/>
    </row>
    <row r="113410" spans="16:17">
      <c r="P113410" s="63"/>
      <c r="Q113410" s="63"/>
    </row>
    <row r="113411" spans="16:17">
      <c r="P113411" s="63"/>
      <c r="Q113411" s="63"/>
    </row>
    <row r="113412" spans="16:17">
      <c r="P113412" s="63"/>
      <c r="Q113412" s="63"/>
    </row>
    <row r="113413" spans="16:17">
      <c r="P113413" s="63"/>
      <c r="Q113413" s="63"/>
    </row>
    <row r="113414" spans="16:17">
      <c r="P113414" s="63"/>
      <c r="Q113414" s="63"/>
    </row>
    <row r="113415" spans="16:17">
      <c r="P113415" s="63"/>
      <c r="Q113415" s="63"/>
    </row>
    <row r="113416" spans="16:17">
      <c r="P113416" s="63"/>
      <c r="Q113416" s="63"/>
    </row>
    <row r="113417" spans="16:17">
      <c r="P113417" s="63"/>
      <c r="Q113417" s="63"/>
    </row>
    <row r="113418" spans="16:17">
      <c r="P113418" s="63"/>
      <c r="Q113418" s="63"/>
    </row>
    <row r="113419" spans="16:17">
      <c r="P113419" s="63"/>
      <c r="Q113419" s="63"/>
    </row>
    <row r="113420" spans="16:17">
      <c r="P113420" s="63"/>
      <c r="Q113420" s="63"/>
    </row>
    <row r="113421" spans="16:17">
      <c r="P113421" s="63"/>
      <c r="Q113421" s="63"/>
    </row>
    <row r="113422" spans="16:17">
      <c r="P113422" s="63"/>
      <c r="Q113422" s="63"/>
    </row>
    <row r="113423" spans="16:17">
      <c r="P113423" s="63"/>
      <c r="Q113423" s="63"/>
    </row>
    <row r="113424" spans="16:17">
      <c r="P113424" s="63"/>
      <c r="Q113424" s="63"/>
    </row>
    <row r="113425" spans="16:17">
      <c r="P113425" s="63"/>
      <c r="Q113425" s="63"/>
    </row>
    <row r="113426" spans="16:17">
      <c r="P113426" s="63"/>
      <c r="Q113426" s="63"/>
    </row>
    <row r="113427" spans="16:17">
      <c r="P113427" s="63"/>
      <c r="Q113427" s="63"/>
    </row>
    <row r="113428" spans="16:17">
      <c r="P113428" s="63"/>
      <c r="Q113428" s="63"/>
    </row>
    <row r="113429" spans="16:17">
      <c r="P113429" s="63"/>
      <c r="Q113429" s="63"/>
    </row>
    <row r="113430" spans="16:17">
      <c r="P113430" s="63"/>
      <c r="Q113430" s="63"/>
    </row>
    <row r="113431" spans="16:17">
      <c r="P113431" s="63"/>
      <c r="Q113431" s="63"/>
    </row>
    <row r="113432" spans="16:17">
      <c r="P113432" s="63"/>
      <c r="Q113432" s="63"/>
    </row>
    <row r="113433" spans="16:17">
      <c r="P113433" s="63"/>
      <c r="Q113433" s="63"/>
    </row>
    <row r="113434" spans="16:17">
      <c r="P113434" s="63"/>
      <c r="Q113434" s="63"/>
    </row>
    <row r="113435" spans="16:17">
      <c r="P113435" s="63"/>
      <c r="Q113435" s="63"/>
    </row>
    <row r="113436" spans="16:17">
      <c r="P113436" s="63"/>
      <c r="Q113436" s="63"/>
    </row>
    <row r="113437" spans="16:17">
      <c r="P113437" s="63"/>
      <c r="Q113437" s="63"/>
    </row>
    <row r="113438" spans="16:17">
      <c r="P113438" s="63"/>
      <c r="Q113438" s="63"/>
    </row>
    <row r="113439" spans="16:17">
      <c r="P113439" s="63"/>
      <c r="Q113439" s="63"/>
    </row>
    <row r="113440" spans="16:17">
      <c r="P113440" s="63"/>
      <c r="Q113440" s="63"/>
    </row>
    <row r="113441" spans="16:17">
      <c r="P113441" s="63"/>
      <c r="Q113441" s="63"/>
    </row>
    <row r="113442" spans="16:17">
      <c r="P113442" s="63"/>
      <c r="Q113442" s="63"/>
    </row>
    <row r="113443" spans="16:17">
      <c r="P113443" s="63"/>
      <c r="Q113443" s="63"/>
    </row>
    <row r="113444" spans="16:17">
      <c r="P113444" s="63"/>
      <c r="Q113444" s="63"/>
    </row>
    <row r="113445" spans="16:17">
      <c r="P113445" s="63"/>
      <c r="Q113445" s="63"/>
    </row>
    <row r="113446" spans="16:17">
      <c r="P113446" s="63"/>
      <c r="Q113446" s="63"/>
    </row>
    <row r="113447" spans="16:17">
      <c r="P113447" s="63"/>
      <c r="Q113447" s="63"/>
    </row>
    <row r="113448" spans="16:17">
      <c r="P113448" s="63"/>
      <c r="Q113448" s="63"/>
    </row>
    <row r="113449" spans="16:17">
      <c r="P113449" s="63"/>
      <c r="Q113449" s="63"/>
    </row>
    <row r="113450" spans="16:17">
      <c r="P113450" s="63"/>
      <c r="Q113450" s="63"/>
    </row>
    <row r="113451" spans="16:17">
      <c r="P113451" s="63"/>
      <c r="Q113451" s="63"/>
    </row>
    <row r="113452" spans="16:17">
      <c r="P113452" s="63"/>
      <c r="Q113452" s="63"/>
    </row>
    <row r="113453" spans="16:17">
      <c r="P113453" s="63"/>
      <c r="Q113453" s="63"/>
    </row>
    <row r="113454" spans="16:17">
      <c r="P113454" s="63"/>
      <c r="Q113454" s="63"/>
    </row>
    <row r="113455" spans="16:17">
      <c r="P113455" s="63"/>
      <c r="Q113455" s="63"/>
    </row>
    <row r="113456" spans="16:17">
      <c r="P113456" s="63"/>
      <c r="Q113456" s="63"/>
    </row>
    <row r="113457" spans="16:17">
      <c r="P113457" s="63"/>
      <c r="Q113457" s="63"/>
    </row>
    <row r="113458" spans="16:17">
      <c r="P113458" s="63"/>
      <c r="Q113458" s="63"/>
    </row>
    <row r="113459" spans="16:17">
      <c r="P113459" s="63"/>
      <c r="Q113459" s="63"/>
    </row>
    <row r="113460" spans="16:17">
      <c r="P113460" s="63"/>
      <c r="Q113460" s="63"/>
    </row>
    <row r="113461" spans="16:17">
      <c r="P113461" s="63"/>
      <c r="Q113461" s="63"/>
    </row>
    <row r="113462" spans="16:17">
      <c r="P113462" s="63"/>
      <c r="Q113462" s="63"/>
    </row>
    <row r="113463" spans="16:17">
      <c r="P113463" s="63"/>
      <c r="Q113463" s="63"/>
    </row>
    <row r="113464" spans="16:17">
      <c r="P113464" s="63"/>
      <c r="Q113464" s="63"/>
    </row>
    <row r="113465" spans="16:17">
      <c r="P113465" s="63"/>
      <c r="Q113465" s="63"/>
    </row>
    <row r="113466" spans="16:17">
      <c r="P113466" s="63"/>
      <c r="Q113466" s="63"/>
    </row>
    <row r="113467" spans="16:17">
      <c r="P113467" s="63"/>
      <c r="Q113467" s="63"/>
    </row>
    <row r="113468" spans="16:17">
      <c r="P113468" s="63"/>
      <c r="Q113468" s="63"/>
    </row>
    <row r="113469" spans="16:17">
      <c r="P113469" s="63"/>
      <c r="Q113469" s="63"/>
    </row>
    <row r="113470" spans="16:17">
      <c r="P113470" s="63"/>
      <c r="Q113470" s="63"/>
    </row>
    <row r="113471" spans="16:17">
      <c r="P113471" s="63"/>
      <c r="Q113471" s="63"/>
    </row>
    <row r="113472" spans="16:17">
      <c r="P113472" s="63"/>
      <c r="Q113472" s="63"/>
    </row>
    <row r="113473" spans="16:17">
      <c r="P113473" s="63"/>
      <c r="Q113473" s="63"/>
    </row>
    <row r="113474" spans="16:17">
      <c r="P113474" s="63"/>
      <c r="Q113474" s="63"/>
    </row>
    <row r="113475" spans="16:17">
      <c r="P113475" s="63"/>
      <c r="Q113475" s="63"/>
    </row>
    <row r="113476" spans="16:17">
      <c r="P113476" s="63"/>
      <c r="Q113476" s="63"/>
    </row>
    <row r="113477" spans="16:17">
      <c r="P113477" s="63"/>
      <c r="Q113477" s="63"/>
    </row>
    <row r="113478" spans="16:17">
      <c r="P113478" s="63"/>
      <c r="Q113478" s="63"/>
    </row>
    <row r="113479" spans="16:17">
      <c r="P113479" s="63"/>
      <c r="Q113479" s="63"/>
    </row>
    <row r="113480" spans="16:17">
      <c r="P113480" s="63"/>
      <c r="Q113480" s="63"/>
    </row>
    <row r="113481" spans="16:17">
      <c r="P113481" s="63"/>
      <c r="Q113481" s="63"/>
    </row>
    <row r="113482" spans="16:17">
      <c r="P113482" s="63"/>
      <c r="Q113482" s="63"/>
    </row>
    <row r="113483" spans="16:17">
      <c r="P113483" s="63"/>
      <c r="Q113483" s="63"/>
    </row>
    <row r="113484" spans="16:17">
      <c r="P113484" s="63"/>
      <c r="Q113484" s="63"/>
    </row>
    <row r="113485" spans="16:17">
      <c r="P113485" s="63"/>
      <c r="Q113485" s="63"/>
    </row>
    <row r="113486" spans="16:17">
      <c r="P113486" s="63"/>
      <c r="Q113486" s="63"/>
    </row>
    <row r="113487" spans="16:17">
      <c r="P113487" s="63"/>
      <c r="Q113487" s="63"/>
    </row>
    <row r="113488" spans="16:17">
      <c r="P113488" s="63"/>
      <c r="Q113488" s="63"/>
    </row>
    <row r="113489" spans="16:17">
      <c r="P113489" s="63"/>
      <c r="Q113489" s="63"/>
    </row>
    <row r="113490" spans="16:17">
      <c r="P113490" s="63"/>
      <c r="Q113490" s="63"/>
    </row>
    <row r="113491" spans="16:17">
      <c r="P113491" s="63"/>
      <c r="Q113491" s="63"/>
    </row>
    <row r="113492" spans="16:17">
      <c r="P113492" s="63"/>
      <c r="Q113492" s="63"/>
    </row>
    <row r="113493" spans="16:17">
      <c r="P113493" s="63"/>
      <c r="Q113493" s="63"/>
    </row>
    <row r="113494" spans="16:17">
      <c r="P113494" s="63"/>
      <c r="Q113494" s="63"/>
    </row>
    <row r="113495" spans="16:17">
      <c r="P113495" s="63"/>
      <c r="Q113495" s="63"/>
    </row>
    <row r="113496" spans="16:17">
      <c r="P113496" s="63"/>
      <c r="Q113496" s="63"/>
    </row>
    <row r="113497" spans="16:17">
      <c r="P113497" s="63"/>
      <c r="Q113497" s="63"/>
    </row>
    <row r="113498" spans="16:17">
      <c r="P113498" s="63"/>
      <c r="Q113498" s="63"/>
    </row>
    <row r="113499" spans="16:17">
      <c r="P113499" s="63"/>
      <c r="Q113499" s="63"/>
    </row>
    <row r="113500" spans="16:17">
      <c r="P113500" s="63"/>
      <c r="Q113500" s="63"/>
    </row>
    <row r="113501" spans="16:17">
      <c r="P113501" s="63"/>
      <c r="Q113501" s="63"/>
    </row>
    <row r="113502" spans="16:17">
      <c r="P113502" s="63"/>
      <c r="Q113502" s="63"/>
    </row>
    <row r="113503" spans="16:17">
      <c r="P113503" s="63"/>
      <c r="Q113503" s="63"/>
    </row>
    <row r="113504" spans="16:17">
      <c r="P113504" s="63"/>
      <c r="Q113504" s="63"/>
    </row>
    <row r="113505" spans="16:17">
      <c r="P113505" s="63"/>
      <c r="Q113505" s="63"/>
    </row>
    <row r="113506" spans="16:17">
      <c r="P113506" s="63"/>
      <c r="Q113506" s="63"/>
    </row>
    <row r="113507" spans="16:17">
      <c r="P113507" s="63"/>
      <c r="Q113507" s="63"/>
    </row>
    <row r="113508" spans="16:17">
      <c r="P113508" s="63"/>
      <c r="Q113508" s="63"/>
    </row>
    <row r="113509" spans="16:17">
      <c r="P113509" s="63"/>
      <c r="Q113509" s="63"/>
    </row>
    <row r="113510" spans="16:17">
      <c r="P113510" s="63"/>
      <c r="Q113510" s="63"/>
    </row>
    <row r="113511" spans="16:17">
      <c r="P113511" s="63"/>
      <c r="Q113511" s="63"/>
    </row>
    <row r="113512" spans="16:17">
      <c r="P113512" s="63"/>
      <c r="Q113512" s="63"/>
    </row>
    <row r="113513" spans="16:17">
      <c r="P113513" s="63"/>
      <c r="Q113513" s="63"/>
    </row>
    <row r="113514" spans="16:17">
      <c r="P113514" s="63"/>
      <c r="Q113514" s="63"/>
    </row>
    <row r="113515" spans="16:17">
      <c r="P113515" s="63"/>
      <c r="Q113515" s="63"/>
    </row>
    <row r="113516" spans="16:17">
      <c r="P113516" s="63"/>
      <c r="Q113516" s="63"/>
    </row>
    <row r="113517" spans="16:17">
      <c r="P113517" s="63"/>
      <c r="Q113517" s="63"/>
    </row>
    <row r="113518" spans="16:17">
      <c r="P113518" s="63"/>
      <c r="Q113518" s="63"/>
    </row>
    <row r="113519" spans="16:17">
      <c r="P113519" s="63"/>
      <c r="Q113519" s="63"/>
    </row>
    <row r="113520" spans="16:17">
      <c r="P113520" s="63"/>
      <c r="Q113520" s="63"/>
    </row>
    <row r="113521" spans="16:17">
      <c r="P113521" s="63"/>
      <c r="Q113521" s="63"/>
    </row>
    <row r="113522" spans="16:17">
      <c r="P113522" s="63"/>
      <c r="Q113522" s="63"/>
    </row>
    <row r="113523" spans="16:17">
      <c r="P113523" s="63"/>
      <c r="Q113523" s="63"/>
    </row>
    <row r="113524" spans="16:17">
      <c r="P113524" s="63"/>
      <c r="Q113524" s="63"/>
    </row>
    <row r="113525" spans="16:17">
      <c r="P113525" s="63"/>
      <c r="Q113525" s="63"/>
    </row>
    <row r="113526" spans="16:17">
      <c r="P113526" s="63"/>
      <c r="Q113526" s="63"/>
    </row>
    <row r="113527" spans="16:17">
      <c r="P113527" s="63"/>
      <c r="Q113527" s="63"/>
    </row>
    <row r="113528" spans="16:17">
      <c r="P113528" s="63"/>
      <c r="Q113528" s="63"/>
    </row>
    <row r="113529" spans="16:17">
      <c r="P113529" s="63"/>
      <c r="Q113529" s="63"/>
    </row>
    <row r="113530" spans="16:17">
      <c r="P113530" s="63"/>
      <c r="Q113530" s="63"/>
    </row>
    <row r="113531" spans="16:17">
      <c r="P113531" s="63"/>
      <c r="Q113531" s="63"/>
    </row>
    <row r="113532" spans="16:17">
      <c r="P113532" s="63"/>
      <c r="Q113532" s="63"/>
    </row>
    <row r="113533" spans="16:17">
      <c r="P113533" s="63"/>
      <c r="Q113533" s="63"/>
    </row>
    <row r="113534" spans="16:17">
      <c r="P113534" s="63"/>
      <c r="Q113534" s="63"/>
    </row>
    <row r="113535" spans="16:17">
      <c r="P113535" s="63"/>
      <c r="Q113535" s="63"/>
    </row>
    <row r="113536" spans="16:17">
      <c r="P113536" s="63"/>
      <c r="Q113536" s="63"/>
    </row>
    <row r="113537" spans="16:17">
      <c r="P113537" s="63"/>
      <c r="Q113537" s="63"/>
    </row>
    <row r="113538" spans="16:17">
      <c r="P113538" s="63"/>
      <c r="Q113538" s="63"/>
    </row>
    <row r="113539" spans="16:17">
      <c r="P113539" s="63"/>
      <c r="Q113539" s="63"/>
    </row>
    <row r="113540" spans="16:17">
      <c r="P113540" s="63"/>
      <c r="Q113540" s="63"/>
    </row>
    <row r="113541" spans="16:17">
      <c r="P113541" s="63"/>
      <c r="Q113541" s="63"/>
    </row>
    <row r="113542" spans="16:17">
      <c r="P113542" s="63"/>
      <c r="Q113542" s="63"/>
    </row>
    <row r="113543" spans="16:17">
      <c r="P113543" s="63"/>
      <c r="Q113543" s="63"/>
    </row>
    <row r="113544" spans="16:17">
      <c r="P113544" s="63"/>
      <c r="Q113544" s="63"/>
    </row>
    <row r="113545" spans="16:17">
      <c r="P113545" s="63"/>
      <c r="Q113545" s="63"/>
    </row>
    <row r="113546" spans="16:17">
      <c r="P113546" s="63"/>
      <c r="Q113546" s="63"/>
    </row>
    <row r="113547" spans="16:17">
      <c r="P113547" s="63"/>
      <c r="Q113547" s="63"/>
    </row>
    <row r="113548" spans="16:17">
      <c r="P113548" s="63"/>
      <c r="Q113548" s="63"/>
    </row>
    <row r="113549" spans="16:17">
      <c r="P113549" s="63"/>
      <c r="Q113549" s="63"/>
    </row>
    <row r="113550" spans="16:17">
      <c r="P113550" s="63"/>
      <c r="Q113550" s="63"/>
    </row>
    <row r="113551" spans="16:17">
      <c r="P113551" s="63"/>
      <c r="Q113551" s="63"/>
    </row>
    <row r="113552" spans="16:17">
      <c r="P113552" s="63"/>
      <c r="Q113552" s="63"/>
    </row>
    <row r="113553" spans="16:17">
      <c r="P113553" s="63"/>
      <c r="Q113553" s="63"/>
    </row>
    <row r="113554" spans="16:17">
      <c r="P113554" s="63"/>
      <c r="Q113554" s="63"/>
    </row>
    <row r="113555" spans="16:17">
      <c r="P113555" s="63"/>
      <c r="Q113555" s="63"/>
    </row>
    <row r="113556" spans="16:17">
      <c r="P113556" s="63"/>
      <c r="Q113556" s="63"/>
    </row>
    <row r="113557" spans="16:17">
      <c r="P113557" s="63"/>
      <c r="Q113557" s="63"/>
    </row>
    <row r="113558" spans="16:17">
      <c r="P113558" s="63"/>
      <c r="Q113558" s="63"/>
    </row>
    <row r="113559" spans="16:17">
      <c r="P113559" s="63"/>
      <c r="Q113559" s="63"/>
    </row>
    <row r="113560" spans="16:17">
      <c r="P113560" s="63"/>
      <c r="Q113560" s="63"/>
    </row>
    <row r="113561" spans="16:17">
      <c r="P113561" s="63"/>
      <c r="Q113561" s="63"/>
    </row>
    <row r="113562" spans="16:17">
      <c r="P113562" s="63"/>
      <c r="Q113562" s="63"/>
    </row>
    <row r="113563" spans="16:17">
      <c r="P113563" s="63"/>
      <c r="Q113563" s="63"/>
    </row>
    <row r="113564" spans="16:17">
      <c r="P113564" s="63"/>
      <c r="Q113564" s="63"/>
    </row>
    <row r="113565" spans="16:17">
      <c r="P113565" s="63"/>
      <c r="Q113565" s="63"/>
    </row>
    <row r="113566" spans="16:17">
      <c r="P113566" s="63"/>
      <c r="Q113566" s="63"/>
    </row>
    <row r="113567" spans="16:17">
      <c r="P113567" s="63"/>
      <c r="Q113567" s="63"/>
    </row>
    <row r="113568" spans="16:17">
      <c r="P113568" s="63"/>
      <c r="Q113568" s="63"/>
    </row>
    <row r="113569" spans="16:17">
      <c r="P113569" s="63"/>
      <c r="Q113569" s="63"/>
    </row>
    <row r="113570" spans="16:17">
      <c r="P113570" s="63"/>
      <c r="Q113570" s="63"/>
    </row>
    <row r="113571" spans="16:17">
      <c r="P113571" s="63"/>
      <c r="Q113571" s="63"/>
    </row>
    <row r="113572" spans="16:17">
      <c r="P113572" s="63"/>
      <c r="Q113572" s="63"/>
    </row>
    <row r="113573" spans="16:17">
      <c r="P113573" s="63"/>
      <c r="Q113573" s="63"/>
    </row>
    <row r="113574" spans="16:17">
      <c r="P113574" s="63"/>
      <c r="Q113574" s="63"/>
    </row>
    <row r="113575" spans="16:17">
      <c r="P113575" s="63"/>
      <c r="Q113575" s="63"/>
    </row>
    <row r="113576" spans="16:17">
      <c r="P113576" s="63"/>
      <c r="Q113576" s="63"/>
    </row>
    <row r="113577" spans="16:17">
      <c r="P113577" s="63"/>
      <c r="Q113577" s="63"/>
    </row>
    <row r="113578" spans="16:17">
      <c r="P113578" s="63"/>
      <c r="Q113578" s="63"/>
    </row>
    <row r="113579" spans="16:17">
      <c r="P113579" s="63"/>
      <c r="Q113579" s="63"/>
    </row>
    <row r="113580" spans="16:17">
      <c r="P113580" s="63"/>
      <c r="Q113580" s="63"/>
    </row>
    <row r="113581" spans="16:17">
      <c r="P113581" s="63"/>
      <c r="Q113581" s="63"/>
    </row>
    <row r="113582" spans="16:17">
      <c r="P113582" s="63"/>
      <c r="Q113582" s="63"/>
    </row>
    <row r="113583" spans="16:17">
      <c r="P113583" s="63"/>
      <c r="Q113583" s="63"/>
    </row>
    <row r="113584" spans="16:17">
      <c r="P113584" s="63"/>
      <c r="Q113584" s="63"/>
    </row>
    <row r="113585" spans="16:17">
      <c r="P113585" s="63"/>
      <c r="Q113585" s="63"/>
    </row>
    <row r="113586" spans="16:17">
      <c r="P113586" s="63"/>
      <c r="Q113586" s="63"/>
    </row>
    <row r="113587" spans="16:17">
      <c r="P113587" s="63"/>
      <c r="Q113587" s="63"/>
    </row>
    <row r="113588" spans="16:17">
      <c r="P113588" s="63"/>
      <c r="Q113588" s="63"/>
    </row>
    <row r="113589" spans="16:17">
      <c r="P113589" s="63"/>
      <c r="Q113589" s="63"/>
    </row>
    <row r="113590" spans="16:17">
      <c r="P113590" s="63"/>
      <c r="Q113590" s="63"/>
    </row>
    <row r="113591" spans="16:17">
      <c r="P113591" s="63"/>
      <c r="Q113591" s="63"/>
    </row>
    <row r="113592" spans="16:17">
      <c r="P113592" s="63"/>
      <c r="Q113592" s="63"/>
    </row>
    <row r="113593" spans="16:17">
      <c r="P113593" s="63"/>
      <c r="Q113593" s="63"/>
    </row>
    <row r="113594" spans="16:17">
      <c r="P113594" s="63"/>
      <c r="Q113594" s="63"/>
    </row>
    <row r="113595" spans="16:17">
      <c r="P113595" s="63"/>
      <c r="Q113595" s="63"/>
    </row>
    <row r="113596" spans="16:17">
      <c r="P113596" s="63"/>
      <c r="Q113596" s="63"/>
    </row>
    <row r="113597" spans="16:17">
      <c r="P113597" s="63"/>
      <c r="Q113597" s="63"/>
    </row>
    <row r="113598" spans="16:17">
      <c r="P113598" s="63"/>
      <c r="Q113598" s="63"/>
    </row>
    <row r="113599" spans="16:17">
      <c r="P113599" s="63"/>
      <c r="Q113599" s="63"/>
    </row>
    <row r="113600" spans="16:17">
      <c r="P113600" s="63"/>
      <c r="Q113600" s="63"/>
    </row>
    <row r="113601" spans="16:17">
      <c r="P113601" s="63"/>
      <c r="Q113601" s="63"/>
    </row>
    <row r="113602" spans="16:17">
      <c r="P113602" s="63"/>
      <c r="Q113602" s="63"/>
    </row>
    <row r="113603" spans="16:17">
      <c r="P113603" s="63"/>
      <c r="Q113603" s="63"/>
    </row>
    <row r="113604" spans="16:17">
      <c r="P113604" s="63"/>
      <c r="Q113604" s="63"/>
    </row>
    <row r="113605" spans="16:17">
      <c r="P113605" s="63"/>
      <c r="Q113605" s="63"/>
    </row>
    <row r="113606" spans="16:17">
      <c r="P113606" s="63"/>
      <c r="Q113606" s="63"/>
    </row>
    <row r="113607" spans="16:17">
      <c r="P113607" s="63"/>
      <c r="Q113607" s="63"/>
    </row>
    <row r="113608" spans="16:17">
      <c r="P113608" s="63"/>
      <c r="Q113608" s="63"/>
    </row>
    <row r="113609" spans="16:17">
      <c r="P113609" s="63"/>
      <c r="Q113609" s="63"/>
    </row>
    <row r="113610" spans="16:17">
      <c r="P113610" s="63"/>
      <c r="Q113610" s="63"/>
    </row>
    <row r="113611" spans="16:17">
      <c r="P113611" s="63"/>
      <c r="Q113611" s="63"/>
    </row>
    <row r="113612" spans="16:17">
      <c r="P113612" s="63"/>
      <c r="Q113612" s="63"/>
    </row>
    <row r="113613" spans="16:17">
      <c r="P113613" s="63"/>
      <c r="Q113613" s="63"/>
    </row>
    <row r="113614" spans="16:17">
      <c r="P113614" s="63"/>
      <c r="Q113614" s="63"/>
    </row>
    <row r="113615" spans="16:17">
      <c r="P113615" s="63"/>
      <c r="Q113615" s="63"/>
    </row>
    <row r="113616" spans="16:17">
      <c r="P113616" s="63"/>
      <c r="Q113616" s="63"/>
    </row>
    <row r="113617" spans="16:17">
      <c r="P113617" s="63"/>
      <c r="Q113617" s="63"/>
    </row>
    <row r="113618" spans="16:17">
      <c r="P113618" s="63"/>
      <c r="Q113618" s="63"/>
    </row>
    <row r="113619" spans="16:17">
      <c r="P113619" s="63"/>
      <c r="Q113619" s="63"/>
    </row>
    <row r="113620" spans="16:17">
      <c r="P113620" s="63"/>
      <c r="Q113620" s="63"/>
    </row>
    <row r="113621" spans="16:17">
      <c r="P113621" s="63"/>
      <c r="Q113621" s="63"/>
    </row>
    <row r="113622" spans="16:17">
      <c r="P113622" s="63"/>
      <c r="Q113622" s="63"/>
    </row>
    <row r="113623" spans="16:17">
      <c r="P113623" s="63"/>
      <c r="Q113623" s="63"/>
    </row>
    <row r="113624" spans="16:17">
      <c r="P113624" s="63"/>
      <c r="Q113624" s="63"/>
    </row>
    <row r="113625" spans="16:17">
      <c r="P113625" s="63"/>
      <c r="Q113625" s="63"/>
    </row>
    <row r="113626" spans="16:17">
      <c r="P113626" s="63"/>
      <c r="Q113626" s="63"/>
    </row>
    <row r="113627" spans="16:17">
      <c r="P113627" s="63"/>
      <c r="Q113627" s="63"/>
    </row>
    <row r="113628" spans="16:17">
      <c r="P113628" s="63"/>
      <c r="Q113628" s="63"/>
    </row>
    <row r="113629" spans="16:17">
      <c r="P113629" s="63"/>
      <c r="Q113629" s="63"/>
    </row>
    <row r="113630" spans="16:17">
      <c r="P113630" s="63"/>
      <c r="Q113630" s="63"/>
    </row>
    <row r="113631" spans="16:17">
      <c r="P113631" s="63"/>
      <c r="Q113631" s="63"/>
    </row>
    <row r="113632" spans="16:17">
      <c r="P113632" s="63"/>
      <c r="Q113632" s="63"/>
    </row>
    <row r="113633" spans="16:17">
      <c r="P113633" s="63"/>
      <c r="Q113633" s="63"/>
    </row>
    <row r="113634" spans="16:17">
      <c r="P113634" s="63"/>
      <c r="Q113634" s="63"/>
    </row>
    <row r="113635" spans="16:17">
      <c r="P113635" s="63"/>
      <c r="Q113635" s="63"/>
    </row>
    <row r="113636" spans="16:17">
      <c r="P113636" s="63"/>
      <c r="Q113636" s="63"/>
    </row>
    <row r="113637" spans="16:17">
      <c r="P113637" s="63"/>
      <c r="Q113637" s="63"/>
    </row>
    <row r="113638" spans="16:17">
      <c r="P113638" s="63"/>
      <c r="Q113638" s="63"/>
    </row>
    <row r="113639" spans="16:17">
      <c r="P113639" s="63"/>
      <c r="Q113639" s="63"/>
    </row>
    <row r="113640" spans="16:17">
      <c r="P113640" s="63"/>
      <c r="Q113640" s="63"/>
    </row>
    <row r="113641" spans="16:17">
      <c r="P113641" s="63"/>
      <c r="Q113641" s="63"/>
    </row>
    <row r="113642" spans="16:17">
      <c r="P113642" s="63"/>
      <c r="Q113642" s="63"/>
    </row>
    <row r="113643" spans="16:17">
      <c r="P113643" s="63"/>
      <c r="Q113643" s="63"/>
    </row>
    <row r="113644" spans="16:17">
      <c r="P113644" s="63"/>
      <c r="Q113644" s="63"/>
    </row>
    <row r="113645" spans="16:17">
      <c r="P113645" s="63"/>
      <c r="Q113645" s="63"/>
    </row>
    <row r="113646" spans="16:17">
      <c r="P113646" s="63"/>
      <c r="Q113646" s="63"/>
    </row>
    <row r="113647" spans="16:17">
      <c r="P113647" s="63"/>
      <c r="Q113647" s="63"/>
    </row>
    <row r="113648" spans="16:17">
      <c r="P113648" s="63"/>
      <c r="Q113648" s="63"/>
    </row>
    <row r="113649" spans="16:17">
      <c r="P113649" s="63"/>
      <c r="Q113649" s="63"/>
    </row>
    <row r="113650" spans="16:17">
      <c r="P113650" s="63"/>
      <c r="Q113650" s="63"/>
    </row>
    <row r="113651" spans="16:17">
      <c r="P113651" s="63"/>
      <c r="Q113651" s="63"/>
    </row>
    <row r="113652" spans="16:17">
      <c r="P113652" s="63"/>
      <c r="Q113652" s="63"/>
    </row>
    <row r="113653" spans="16:17">
      <c r="P113653" s="63"/>
      <c r="Q113653" s="63"/>
    </row>
    <row r="113654" spans="16:17">
      <c r="P113654" s="63"/>
      <c r="Q113654" s="63"/>
    </row>
    <row r="113655" spans="16:17">
      <c r="P113655" s="63"/>
      <c r="Q113655" s="63"/>
    </row>
    <row r="113656" spans="16:17">
      <c r="P113656" s="63"/>
      <c r="Q113656" s="63"/>
    </row>
    <row r="113657" spans="16:17">
      <c r="P113657" s="63"/>
      <c r="Q113657" s="63"/>
    </row>
    <row r="113658" spans="16:17">
      <c r="P113658" s="63"/>
      <c r="Q113658" s="63"/>
    </row>
    <row r="113659" spans="16:17">
      <c r="P113659" s="63"/>
      <c r="Q113659" s="63"/>
    </row>
    <row r="113660" spans="16:17">
      <c r="P113660" s="63"/>
      <c r="Q113660" s="63"/>
    </row>
    <row r="113661" spans="16:17">
      <c r="P113661" s="63"/>
      <c r="Q113661" s="63"/>
    </row>
    <row r="113662" spans="16:17">
      <c r="P113662" s="63"/>
      <c r="Q113662" s="63"/>
    </row>
    <row r="113663" spans="16:17">
      <c r="P113663" s="63"/>
      <c r="Q113663" s="63"/>
    </row>
    <row r="113664" spans="16:17">
      <c r="P113664" s="63"/>
      <c r="Q113664" s="63"/>
    </row>
    <row r="113665" spans="16:17">
      <c r="P113665" s="63"/>
      <c r="Q113665" s="63"/>
    </row>
    <row r="113666" spans="16:17">
      <c r="P113666" s="63"/>
      <c r="Q113666" s="63"/>
    </row>
    <row r="113667" spans="16:17">
      <c r="P113667" s="63"/>
      <c r="Q113667" s="63"/>
    </row>
    <row r="113668" spans="16:17">
      <c r="P113668" s="63"/>
      <c r="Q113668" s="63"/>
    </row>
    <row r="113669" spans="16:17">
      <c r="P113669" s="63"/>
      <c r="Q113669" s="63"/>
    </row>
    <row r="113670" spans="16:17">
      <c r="P113670" s="63"/>
      <c r="Q113670" s="63"/>
    </row>
    <row r="113671" spans="16:17">
      <c r="P113671" s="63"/>
      <c r="Q113671" s="63"/>
    </row>
    <row r="113672" spans="16:17">
      <c r="P113672" s="63"/>
      <c r="Q113672" s="63"/>
    </row>
    <row r="113673" spans="16:17">
      <c r="P113673" s="63"/>
      <c r="Q113673" s="63"/>
    </row>
    <row r="113674" spans="16:17">
      <c r="P113674" s="63"/>
      <c r="Q113674" s="63"/>
    </row>
    <row r="113675" spans="16:17">
      <c r="P113675" s="63"/>
      <c r="Q113675" s="63"/>
    </row>
    <row r="113676" spans="16:17">
      <c r="P113676" s="63"/>
      <c r="Q113676" s="63"/>
    </row>
    <row r="113677" spans="16:17">
      <c r="P113677" s="63"/>
      <c r="Q113677" s="63"/>
    </row>
    <row r="113678" spans="16:17">
      <c r="P113678" s="63"/>
      <c r="Q113678" s="63"/>
    </row>
    <row r="113679" spans="16:17">
      <c r="P113679" s="63"/>
      <c r="Q113679" s="63"/>
    </row>
    <row r="113680" spans="16:17">
      <c r="P113680" s="63"/>
      <c r="Q113680" s="63"/>
    </row>
    <row r="113681" spans="16:17">
      <c r="P113681" s="63"/>
      <c r="Q113681" s="63"/>
    </row>
    <row r="113682" spans="16:17">
      <c r="P113682" s="63"/>
      <c r="Q113682" s="63"/>
    </row>
    <row r="113683" spans="16:17">
      <c r="P113683" s="63"/>
      <c r="Q113683" s="63"/>
    </row>
    <row r="113684" spans="16:17">
      <c r="P113684" s="63"/>
      <c r="Q113684" s="63"/>
    </row>
    <row r="113685" spans="16:17">
      <c r="P113685" s="63"/>
      <c r="Q113685" s="63"/>
    </row>
    <row r="113686" spans="16:17">
      <c r="P113686" s="63"/>
      <c r="Q113686" s="63"/>
    </row>
    <row r="113687" spans="16:17">
      <c r="P113687" s="63"/>
      <c r="Q113687" s="63"/>
    </row>
    <row r="113688" spans="16:17">
      <c r="P113688" s="63"/>
      <c r="Q113688" s="63"/>
    </row>
    <row r="113689" spans="16:17">
      <c r="P113689" s="63"/>
      <c r="Q113689" s="63"/>
    </row>
    <row r="113690" spans="16:17">
      <c r="P113690" s="63"/>
      <c r="Q113690" s="63"/>
    </row>
    <row r="113691" spans="16:17">
      <c r="P113691" s="63"/>
      <c r="Q113691" s="63"/>
    </row>
    <row r="113692" spans="16:17">
      <c r="P113692" s="63"/>
      <c r="Q113692" s="63"/>
    </row>
    <row r="113693" spans="16:17">
      <c r="P113693" s="63"/>
      <c r="Q113693" s="63"/>
    </row>
    <row r="113694" spans="16:17">
      <c r="P113694" s="63"/>
      <c r="Q113694" s="63"/>
    </row>
    <row r="113695" spans="16:17">
      <c r="P113695" s="63"/>
      <c r="Q113695" s="63"/>
    </row>
    <row r="113696" spans="16:17">
      <c r="P113696" s="63"/>
      <c r="Q113696" s="63"/>
    </row>
    <row r="113697" spans="16:17">
      <c r="P113697" s="63"/>
      <c r="Q113697" s="63"/>
    </row>
    <row r="113698" spans="16:17">
      <c r="P113698" s="63"/>
      <c r="Q113698" s="63"/>
    </row>
    <row r="113699" spans="16:17">
      <c r="P113699" s="63"/>
      <c r="Q113699" s="63"/>
    </row>
    <row r="113700" spans="16:17">
      <c r="P113700" s="63"/>
      <c r="Q113700" s="63"/>
    </row>
    <row r="113701" spans="16:17">
      <c r="P113701" s="63"/>
      <c r="Q113701" s="63"/>
    </row>
    <row r="113702" spans="16:17">
      <c r="P113702" s="63"/>
      <c r="Q113702" s="63"/>
    </row>
    <row r="113703" spans="16:17">
      <c r="P113703" s="63"/>
      <c r="Q113703" s="63"/>
    </row>
    <row r="113704" spans="16:17">
      <c r="P113704" s="63"/>
      <c r="Q113704" s="63"/>
    </row>
    <row r="113705" spans="16:17">
      <c r="P113705" s="63"/>
      <c r="Q113705" s="63"/>
    </row>
    <row r="113706" spans="16:17">
      <c r="P113706" s="63"/>
      <c r="Q113706" s="63"/>
    </row>
    <row r="113707" spans="16:17">
      <c r="P113707" s="63"/>
      <c r="Q113707" s="63"/>
    </row>
    <row r="113708" spans="16:17">
      <c r="P113708" s="63"/>
      <c r="Q113708" s="63"/>
    </row>
    <row r="113709" spans="16:17">
      <c r="P113709" s="63"/>
      <c r="Q113709" s="63"/>
    </row>
    <row r="113710" spans="16:17">
      <c r="P113710" s="63"/>
      <c r="Q113710" s="63"/>
    </row>
    <row r="113711" spans="16:17">
      <c r="P113711" s="63"/>
      <c r="Q113711" s="63"/>
    </row>
    <row r="113712" spans="16:17">
      <c r="P113712" s="63"/>
      <c r="Q113712" s="63"/>
    </row>
    <row r="113713" spans="16:17">
      <c r="P113713" s="63"/>
      <c r="Q113713" s="63"/>
    </row>
    <row r="113714" spans="16:17">
      <c r="P113714" s="63"/>
      <c r="Q113714" s="63"/>
    </row>
    <row r="113715" spans="16:17">
      <c r="P113715" s="63"/>
      <c r="Q113715" s="63"/>
    </row>
    <row r="113716" spans="16:17">
      <c r="P113716" s="63"/>
      <c r="Q113716" s="63"/>
    </row>
    <row r="113717" spans="16:17">
      <c r="P113717" s="63"/>
      <c r="Q113717" s="63"/>
    </row>
    <row r="113718" spans="16:17">
      <c r="P113718" s="63"/>
      <c r="Q113718" s="63"/>
    </row>
    <row r="113719" spans="16:17">
      <c r="P113719" s="63"/>
      <c r="Q113719" s="63"/>
    </row>
    <row r="113720" spans="16:17">
      <c r="P113720" s="63"/>
      <c r="Q113720" s="63"/>
    </row>
    <row r="113721" spans="16:17">
      <c r="P113721" s="63"/>
      <c r="Q113721" s="63"/>
    </row>
    <row r="113722" spans="16:17">
      <c r="P113722" s="63"/>
      <c r="Q113722" s="63"/>
    </row>
    <row r="113723" spans="16:17">
      <c r="P113723" s="63"/>
      <c r="Q113723" s="63"/>
    </row>
    <row r="113724" spans="16:17">
      <c r="P113724" s="63"/>
      <c r="Q113724" s="63"/>
    </row>
    <row r="113725" spans="16:17">
      <c r="P113725" s="63"/>
      <c r="Q113725" s="63"/>
    </row>
    <row r="113726" spans="16:17">
      <c r="P113726" s="63"/>
      <c r="Q113726" s="63"/>
    </row>
    <row r="113727" spans="16:17">
      <c r="P113727" s="63"/>
      <c r="Q113727" s="63"/>
    </row>
    <row r="113728" spans="16:17">
      <c r="P113728" s="63"/>
      <c r="Q113728" s="63"/>
    </row>
    <row r="113729" spans="16:17">
      <c r="P113729" s="63"/>
      <c r="Q113729" s="63"/>
    </row>
    <row r="113730" spans="16:17">
      <c r="P113730" s="63"/>
      <c r="Q113730" s="63"/>
    </row>
    <row r="113731" spans="16:17">
      <c r="P113731" s="63"/>
      <c r="Q113731" s="63"/>
    </row>
    <row r="113732" spans="16:17">
      <c r="P113732" s="63"/>
      <c r="Q113732" s="63"/>
    </row>
    <row r="113733" spans="16:17">
      <c r="P113733" s="63"/>
      <c r="Q113733" s="63"/>
    </row>
    <row r="113734" spans="16:17">
      <c r="P113734" s="63"/>
      <c r="Q113734" s="63"/>
    </row>
    <row r="113735" spans="16:17">
      <c r="P113735" s="63"/>
      <c r="Q113735" s="63"/>
    </row>
    <row r="113736" spans="16:17">
      <c r="P113736" s="63"/>
      <c r="Q113736" s="63"/>
    </row>
    <row r="113737" spans="16:17">
      <c r="P113737" s="63"/>
      <c r="Q113737" s="63"/>
    </row>
    <row r="113738" spans="16:17">
      <c r="P113738" s="63"/>
      <c r="Q113738" s="63"/>
    </row>
    <row r="113739" spans="16:17">
      <c r="P113739" s="63"/>
      <c r="Q113739" s="63"/>
    </row>
    <row r="113740" spans="16:17">
      <c r="P113740" s="63"/>
      <c r="Q113740" s="63"/>
    </row>
    <row r="113741" spans="16:17">
      <c r="P113741" s="63"/>
      <c r="Q113741" s="63"/>
    </row>
    <row r="113742" spans="16:17">
      <c r="P113742" s="63"/>
      <c r="Q113742" s="63"/>
    </row>
    <row r="113743" spans="16:17">
      <c r="P113743" s="63"/>
      <c r="Q113743" s="63"/>
    </row>
    <row r="113744" spans="16:17">
      <c r="P113744" s="63"/>
      <c r="Q113744" s="63"/>
    </row>
    <row r="113745" spans="16:17">
      <c r="P113745" s="63"/>
      <c r="Q113745" s="63"/>
    </row>
    <row r="113746" spans="16:17">
      <c r="P113746" s="63"/>
      <c r="Q113746" s="63"/>
    </row>
    <row r="113747" spans="16:17">
      <c r="P113747" s="63"/>
      <c r="Q113747" s="63"/>
    </row>
    <row r="113748" spans="16:17">
      <c r="P113748" s="63"/>
      <c r="Q113748" s="63"/>
    </row>
    <row r="113749" spans="16:17">
      <c r="P113749" s="63"/>
      <c r="Q113749" s="63"/>
    </row>
    <row r="113750" spans="16:17">
      <c r="P113750" s="63"/>
      <c r="Q113750" s="63"/>
    </row>
    <row r="113751" spans="16:17">
      <c r="P113751" s="63"/>
      <c r="Q113751" s="63"/>
    </row>
    <row r="113752" spans="16:17">
      <c r="P113752" s="63"/>
      <c r="Q113752" s="63"/>
    </row>
    <row r="113753" spans="16:17">
      <c r="P113753" s="63"/>
      <c r="Q113753" s="63"/>
    </row>
    <row r="113754" spans="16:17">
      <c r="P113754" s="63"/>
      <c r="Q113754" s="63"/>
    </row>
    <row r="113755" spans="16:17">
      <c r="P113755" s="63"/>
      <c r="Q113755" s="63"/>
    </row>
    <row r="113756" spans="16:17">
      <c r="P113756" s="63"/>
      <c r="Q113756" s="63"/>
    </row>
    <row r="113757" spans="16:17">
      <c r="P113757" s="63"/>
      <c r="Q113757" s="63"/>
    </row>
    <row r="113758" spans="16:17">
      <c r="P113758" s="63"/>
      <c r="Q113758" s="63"/>
    </row>
    <row r="113759" spans="16:17">
      <c r="P113759" s="63"/>
      <c r="Q113759" s="63"/>
    </row>
    <row r="113760" spans="16:17">
      <c r="P113760" s="63"/>
      <c r="Q113760" s="63"/>
    </row>
    <row r="113761" spans="16:17">
      <c r="P113761" s="63"/>
      <c r="Q113761" s="63"/>
    </row>
    <row r="113762" spans="16:17">
      <c r="P113762" s="63"/>
      <c r="Q113762" s="63"/>
    </row>
    <row r="113763" spans="16:17">
      <c r="P113763" s="63"/>
      <c r="Q113763" s="63"/>
    </row>
    <row r="113764" spans="16:17">
      <c r="P113764" s="63"/>
      <c r="Q113764" s="63"/>
    </row>
    <row r="113765" spans="16:17">
      <c r="P113765" s="63"/>
      <c r="Q113765" s="63"/>
    </row>
    <row r="113766" spans="16:17">
      <c r="P113766" s="63"/>
      <c r="Q113766" s="63"/>
    </row>
    <row r="113767" spans="16:17">
      <c r="P113767" s="63"/>
      <c r="Q113767" s="63"/>
    </row>
    <row r="113768" spans="16:17">
      <c r="P113768" s="63"/>
      <c r="Q113768" s="63"/>
    </row>
    <row r="113769" spans="16:17">
      <c r="P113769" s="63"/>
      <c r="Q113769" s="63"/>
    </row>
    <row r="113770" spans="16:17">
      <c r="P113770" s="63"/>
      <c r="Q113770" s="63"/>
    </row>
    <row r="113771" spans="16:17">
      <c r="P113771" s="63"/>
      <c r="Q113771" s="63"/>
    </row>
    <row r="113772" spans="16:17">
      <c r="P113772" s="63"/>
      <c r="Q113772" s="63"/>
    </row>
    <row r="113773" spans="16:17">
      <c r="P113773" s="63"/>
      <c r="Q113773" s="63"/>
    </row>
    <row r="113774" spans="16:17">
      <c r="P113774" s="63"/>
      <c r="Q113774" s="63"/>
    </row>
    <row r="113775" spans="16:17">
      <c r="P113775" s="63"/>
      <c r="Q113775" s="63"/>
    </row>
    <row r="113776" spans="16:17">
      <c r="P113776" s="63"/>
      <c r="Q113776" s="63"/>
    </row>
    <row r="113777" spans="16:17">
      <c r="P113777" s="63"/>
      <c r="Q113777" s="63"/>
    </row>
    <row r="113778" spans="16:17">
      <c r="P113778" s="63"/>
      <c r="Q113778" s="63"/>
    </row>
    <row r="113779" spans="16:17">
      <c r="P113779" s="63"/>
      <c r="Q113779" s="63"/>
    </row>
    <row r="113780" spans="16:17">
      <c r="P113780" s="63"/>
      <c r="Q113780" s="63"/>
    </row>
    <row r="113781" spans="16:17">
      <c r="P113781" s="63"/>
      <c r="Q113781" s="63"/>
    </row>
    <row r="113782" spans="16:17">
      <c r="P113782" s="63"/>
      <c r="Q113782" s="63"/>
    </row>
    <row r="113783" spans="16:17">
      <c r="P113783" s="63"/>
      <c r="Q113783" s="63"/>
    </row>
    <row r="113784" spans="16:17">
      <c r="P113784" s="63"/>
      <c r="Q113784" s="63"/>
    </row>
    <row r="113785" spans="16:17">
      <c r="P113785" s="63"/>
      <c r="Q113785" s="63"/>
    </row>
    <row r="113786" spans="16:17">
      <c r="P113786" s="63"/>
      <c r="Q113786" s="63"/>
    </row>
    <row r="113787" spans="16:17">
      <c r="P113787" s="63"/>
      <c r="Q113787" s="63"/>
    </row>
    <row r="113788" spans="16:17">
      <c r="P113788" s="63"/>
      <c r="Q113788" s="63"/>
    </row>
    <row r="113789" spans="16:17">
      <c r="P113789" s="63"/>
      <c r="Q113789" s="63"/>
    </row>
    <row r="113790" spans="16:17">
      <c r="P113790" s="63"/>
      <c r="Q113790" s="63"/>
    </row>
    <row r="113791" spans="16:17">
      <c r="P113791" s="63"/>
      <c r="Q113791" s="63"/>
    </row>
    <row r="113792" spans="16:17">
      <c r="P113792" s="63"/>
      <c r="Q113792" s="63"/>
    </row>
    <row r="113793" spans="16:17">
      <c r="P113793" s="63"/>
      <c r="Q113793" s="63"/>
    </row>
    <row r="113794" spans="16:17">
      <c r="P113794" s="63"/>
      <c r="Q113794" s="63"/>
    </row>
    <row r="113795" spans="16:17">
      <c r="P113795" s="63"/>
      <c r="Q113795" s="63"/>
    </row>
    <row r="113796" spans="16:17">
      <c r="P113796" s="63"/>
      <c r="Q113796" s="63"/>
    </row>
    <row r="113797" spans="16:17">
      <c r="P113797" s="63"/>
      <c r="Q113797" s="63"/>
    </row>
    <row r="113798" spans="16:17">
      <c r="P113798" s="63"/>
      <c r="Q113798" s="63"/>
    </row>
    <row r="113799" spans="16:17">
      <c r="P113799" s="63"/>
      <c r="Q113799" s="63"/>
    </row>
    <row r="113800" spans="16:17">
      <c r="P113800" s="63"/>
      <c r="Q113800" s="63"/>
    </row>
    <row r="113801" spans="16:17">
      <c r="P113801" s="63"/>
      <c r="Q113801" s="63"/>
    </row>
    <row r="113802" spans="16:17">
      <c r="P113802" s="63"/>
      <c r="Q113802" s="63"/>
    </row>
    <row r="113803" spans="16:17">
      <c r="P113803" s="63"/>
      <c r="Q113803" s="63"/>
    </row>
    <row r="113804" spans="16:17">
      <c r="P113804" s="63"/>
      <c r="Q113804" s="63"/>
    </row>
    <row r="113805" spans="16:17">
      <c r="P113805" s="63"/>
      <c r="Q113805" s="63"/>
    </row>
    <row r="113806" spans="16:17">
      <c r="P113806" s="63"/>
      <c r="Q113806" s="63"/>
    </row>
    <row r="113807" spans="16:17">
      <c r="P113807" s="63"/>
      <c r="Q113807" s="63"/>
    </row>
    <row r="113808" spans="16:17">
      <c r="P113808" s="63"/>
      <c r="Q113808" s="63"/>
    </row>
    <row r="113809" spans="16:17">
      <c r="P113809" s="63"/>
      <c r="Q113809" s="63"/>
    </row>
    <row r="113810" spans="16:17">
      <c r="P113810" s="63"/>
      <c r="Q113810" s="63"/>
    </row>
    <row r="113811" spans="16:17">
      <c r="P113811" s="63"/>
      <c r="Q113811" s="63"/>
    </row>
    <row r="113812" spans="16:17">
      <c r="P113812" s="63"/>
      <c r="Q113812" s="63"/>
    </row>
    <row r="113813" spans="16:17">
      <c r="P113813" s="63"/>
      <c r="Q113813" s="63"/>
    </row>
    <row r="113814" spans="16:17">
      <c r="P113814" s="63"/>
      <c r="Q113814" s="63"/>
    </row>
    <row r="113815" spans="16:17">
      <c r="P113815" s="63"/>
      <c r="Q113815" s="63"/>
    </row>
    <row r="113816" spans="16:17">
      <c r="P113816" s="63"/>
      <c r="Q113816" s="63"/>
    </row>
    <row r="113817" spans="16:17">
      <c r="P113817" s="63"/>
      <c r="Q113817" s="63"/>
    </row>
    <row r="113818" spans="16:17">
      <c r="P113818" s="63"/>
      <c r="Q113818" s="63"/>
    </row>
    <row r="113819" spans="16:17">
      <c r="P113819" s="63"/>
      <c r="Q113819" s="63"/>
    </row>
    <row r="113820" spans="16:17">
      <c r="P113820" s="63"/>
      <c r="Q113820" s="63"/>
    </row>
    <row r="113821" spans="16:17">
      <c r="P113821" s="63"/>
      <c r="Q113821" s="63"/>
    </row>
    <row r="113822" spans="16:17">
      <c r="P113822" s="63"/>
      <c r="Q113822" s="63"/>
    </row>
    <row r="113823" spans="16:17">
      <c r="P113823" s="63"/>
      <c r="Q113823" s="63"/>
    </row>
    <row r="113824" spans="16:17">
      <c r="P113824" s="63"/>
      <c r="Q113824" s="63"/>
    </row>
    <row r="113825" spans="16:17">
      <c r="P113825" s="63"/>
      <c r="Q113825" s="63"/>
    </row>
    <row r="113826" spans="16:17">
      <c r="P113826" s="63"/>
      <c r="Q113826" s="63"/>
    </row>
    <row r="113827" spans="16:17">
      <c r="P113827" s="63"/>
      <c r="Q113827" s="63"/>
    </row>
    <row r="113828" spans="16:17">
      <c r="P113828" s="63"/>
      <c r="Q113828" s="63"/>
    </row>
    <row r="113829" spans="16:17">
      <c r="P113829" s="63"/>
      <c r="Q113829" s="63"/>
    </row>
    <row r="113830" spans="16:17">
      <c r="P113830" s="63"/>
      <c r="Q113830" s="63"/>
    </row>
    <row r="113831" spans="16:17">
      <c r="P113831" s="63"/>
      <c r="Q113831" s="63"/>
    </row>
    <row r="113832" spans="16:17">
      <c r="P113832" s="63"/>
      <c r="Q113832" s="63"/>
    </row>
    <row r="113833" spans="16:17">
      <c r="P113833" s="63"/>
      <c r="Q113833" s="63"/>
    </row>
    <row r="113834" spans="16:17">
      <c r="P113834" s="63"/>
      <c r="Q113834" s="63"/>
    </row>
    <row r="113835" spans="16:17">
      <c r="P113835" s="63"/>
      <c r="Q113835" s="63"/>
    </row>
    <row r="113836" spans="16:17">
      <c r="P113836" s="63"/>
      <c r="Q113836" s="63"/>
    </row>
    <row r="113837" spans="16:17">
      <c r="P113837" s="63"/>
      <c r="Q113837" s="63"/>
    </row>
    <row r="113838" spans="16:17">
      <c r="P113838" s="63"/>
      <c r="Q113838" s="63"/>
    </row>
    <row r="113839" spans="16:17">
      <c r="P113839" s="63"/>
      <c r="Q113839" s="63"/>
    </row>
    <row r="113840" spans="16:17">
      <c r="P113840" s="63"/>
      <c r="Q113840" s="63"/>
    </row>
    <row r="113841" spans="16:17">
      <c r="P113841" s="63"/>
      <c r="Q113841" s="63"/>
    </row>
    <row r="113842" spans="16:17">
      <c r="P113842" s="63"/>
      <c r="Q113842" s="63"/>
    </row>
    <row r="113843" spans="16:17">
      <c r="P113843" s="63"/>
      <c r="Q113843" s="63"/>
    </row>
    <row r="113844" spans="16:17">
      <c r="P113844" s="63"/>
      <c r="Q113844" s="63"/>
    </row>
    <row r="113845" spans="16:17">
      <c r="P113845" s="63"/>
      <c r="Q113845" s="63"/>
    </row>
    <row r="113846" spans="16:17">
      <c r="P113846" s="63"/>
      <c r="Q113846" s="63"/>
    </row>
    <row r="113847" spans="16:17">
      <c r="P113847" s="63"/>
      <c r="Q113847" s="63"/>
    </row>
    <row r="113848" spans="16:17">
      <c r="P113848" s="63"/>
      <c r="Q113848" s="63"/>
    </row>
    <row r="113849" spans="16:17">
      <c r="P113849" s="63"/>
      <c r="Q113849" s="63"/>
    </row>
    <row r="113850" spans="16:17">
      <c r="P113850" s="63"/>
      <c r="Q113850" s="63"/>
    </row>
    <row r="113851" spans="16:17">
      <c r="P113851" s="63"/>
      <c r="Q113851" s="63"/>
    </row>
    <row r="113852" spans="16:17">
      <c r="P113852" s="63"/>
      <c r="Q113852" s="63"/>
    </row>
    <row r="113853" spans="16:17">
      <c r="P113853" s="63"/>
      <c r="Q113853" s="63"/>
    </row>
    <row r="113854" spans="16:17">
      <c r="P113854" s="63"/>
      <c r="Q113854" s="63"/>
    </row>
    <row r="113855" spans="16:17">
      <c r="P113855" s="63"/>
      <c r="Q113855" s="63"/>
    </row>
    <row r="113856" spans="16:17">
      <c r="P113856" s="63"/>
      <c r="Q113856" s="63"/>
    </row>
    <row r="113857" spans="16:17">
      <c r="P113857" s="63"/>
      <c r="Q113857" s="63"/>
    </row>
    <row r="113858" spans="16:17">
      <c r="P113858" s="63"/>
      <c r="Q113858" s="63"/>
    </row>
    <row r="113859" spans="16:17">
      <c r="P113859" s="63"/>
      <c r="Q113859" s="63"/>
    </row>
    <row r="113860" spans="16:17">
      <c r="P113860" s="63"/>
      <c r="Q113860" s="63"/>
    </row>
    <row r="113861" spans="16:17">
      <c r="P113861" s="63"/>
      <c r="Q113861" s="63"/>
    </row>
    <row r="113862" spans="16:17">
      <c r="P113862" s="63"/>
      <c r="Q113862" s="63"/>
    </row>
    <row r="113863" spans="16:17">
      <c r="P113863" s="63"/>
      <c r="Q113863" s="63"/>
    </row>
    <row r="113864" spans="16:17">
      <c r="P113864" s="63"/>
      <c r="Q113864" s="63"/>
    </row>
    <row r="113865" spans="16:17">
      <c r="P113865" s="63"/>
      <c r="Q113865" s="63"/>
    </row>
    <row r="113866" spans="16:17">
      <c r="P113866" s="63"/>
      <c r="Q113866" s="63"/>
    </row>
    <row r="113867" spans="16:17">
      <c r="P113867" s="63"/>
      <c r="Q113867" s="63"/>
    </row>
    <row r="113868" spans="16:17">
      <c r="P113868" s="63"/>
      <c r="Q113868" s="63"/>
    </row>
    <row r="113869" spans="16:17">
      <c r="P113869" s="63"/>
      <c r="Q113869" s="63"/>
    </row>
    <row r="113870" spans="16:17">
      <c r="P113870" s="63"/>
      <c r="Q113870" s="63"/>
    </row>
    <row r="113871" spans="16:17">
      <c r="P113871" s="63"/>
      <c r="Q113871" s="63"/>
    </row>
    <row r="113872" spans="16:17">
      <c r="P113872" s="63"/>
      <c r="Q113872" s="63"/>
    </row>
    <row r="113873" spans="16:17">
      <c r="P113873" s="63"/>
      <c r="Q113873" s="63"/>
    </row>
    <row r="113874" spans="16:17">
      <c r="P113874" s="63"/>
      <c r="Q113874" s="63"/>
    </row>
    <row r="113875" spans="16:17">
      <c r="P113875" s="63"/>
      <c r="Q113875" s="63"/>
    </row>
    <row r="113876" spans="16:17">
      <c r="P113876" s="63"/>
      <c r="Q113876" s="63"/>
    </row>
    <row r="113877" spans="16:17">
      <c r="P113877" s="63"/>
      <c r="Q113877" s="63"/>
    </row>
    <row r="113878" spans="16:17">
      <c r="P113878" s="63"/>
      <c r="Q113878" s="63"/>
    </row>
    <row r="113879" spans="16:17">
      <c r="P113879" s="63"/>
      <c r="Q113879" s="63"/>
    </row>
    <row r="113880" spans="16:17">
      <c r="P113880" s="63"/>
      <c r="Q113880" s="63"/>
    </row>
    <row r="113881" spans="16:17">
      <c r="P113881" s="63"/>
      <c r="Q113881" s="63"/>
    </row>
    <row r="113882" spans="16:17">
      <c r="P113882" s="63"/>
      <c r="Q113882" s="63"/>
    </row>
    <row r="113883" spans="16:17">
      <c r="P113883" s="63"/>
      <c r="Q113883" s="63"/>
    </row>
    <row r="113884" spans="16:17">
      <c r="P113884" s="63"/>
      <c r="Q113884" s="63"/>
    </row>
    <row r="113885" spans="16:17">
      <c r="P113885" s="63"/>
      <c r="Q113885" s="63"/>
    </row>
    <row r="113886" spans="16:17">
      <c r="P113886" s="63"/>
      <c r="Q113886" s="63"/>
    </row>
    <row r="113887" spans="16:17">
      <c r="P113887" s="63"/>
      <c r="Q113887" s="63"/>
    </row>
    <row r="113888" spans="16:17">
      <c r="P113888" s="63"/>
      <c r="Q113888" s="63"/>
    </row>
    <row r="113889" spans="16:17">
      <c r="P113889" s="63"/>
      <c r="Q113889" s="63"/>
    </row>
    <row r="113890" spans="16:17">
      <c r="P113890" s="63"/>
      <c r="Q113890" s="63"/>
    </row>
    <row r="113891" spans="16:17">
      <c r="P113891" s="63"/>
      <c r="Q113891" s="63"/>
    </row>
    <row r="113892" spans="16:17">
      <c r="P113892" s="63"/>
      <c r="Q113892" s="63"/>
    </row>
    <row r="113893" spans="16:17">
      <c r="P113893" s="63"/>
      <c r="Q113893" s="63"/>
    </row>
    <row r="113894" spans="16:17">
      <c r="P113894" s="63"/>
      <c r="Q113894" s="63"/>
    </row>
    <row r="113895" spans="16:17">
      <c r="P113895" s="63"/>
      <c r="Q113895" s="63"/>
    </row>
    <row r="113896" spans="16:17">
      <c r="P113896" s="63"/>
      <c r="Q113896" s="63"/>
    </row>
    <row r="113897" spans="16:17">
      <c r="P113897" s="63"/>
      <c r="Q113897" s="63"/>
    </row>
    <row r="113898" spans="16:17">
      <c r="P113898" s="63"/>
      <c r="Q113898" s="63"/>
    </row>
    <row r="113899" spans="16:17">
      <c r="P113899" s="63"/>
      <c r="Q113899" s="63"/>
    </row>
    <row r="113900" spans="16:17">
      <c r="P113900" s="63"/>
      <c r="Q113900" s="63"/>
    </row>
    <row r="113901" spans="16:17">
      <c r="P113901" s="63"/>
      <c r="Q113901" s="63"/>
    </row>
    <row r="113902" spans="16:17">
      <c r="P113902" s="63"/>
      <c r="Q113902" s="63"/>
    </row>
    <row r="113903" spans="16:17">
      <c r="P113903" s="63"/>
      <c r="Q113903" s="63"/>
    </row>
    <row r="113904" spans="16:17">
      <c r="P113904" s="63"/>
      <c r="Q113904" s="63"/>
    </row>
    <row r="113905" spans="16:17">
      <c r="P113905" s="63"/>
      <c r="Q113905" s="63"/>
    </row>
    <row r="113906" spans="16:17">
      <c r="P113906" s="63"/>
      <c r="Q113906" s="63"/>
    </row>
    <row r="113907" spans="16:17">
      <c r="P113907" s="63"/>
      <c r="Q113907" s="63"/>
    </row>
    <row r="113908" spans="16:17">
      <c r="P113908" s="63"/>
      <c r="Q113908" s="63"/>
    </row>
    <row r="113909" spans="16:17">
      <c r="P113909" s="63"/>
      <c r="Q113909" s="63"/>
    </row>
    <row r="113910" spans="16:17">
      <c r="P113910" s="63"/>
      <c r="Q113910" s="63"/>
    </row>
    <row r="113911" spans="16:17">
      <c r="P113911" s="63"/>
      <c r="Q113911" s="63"/>
    </row>
    <row r="113912" spans="16:17">
      <c r="P113912" s="63"/>
      <c r="Q113912" s="63"/>
    </row>
    <row r="113913" spans="16:17">
      <c r="P113913" s="63"/>
      <c r="Q113913" s="63"/>
    </row>
    <row r="113914" spans="16:17">
      <c r="P113914" s="63"/>
      <c r="Q113914" s="63"/>
    </row>
    <row r="113915" spans="16:17">
      <c r="P113915" s="63"/>
      <c r="Q113915" s="63"/>
    </row>
    <row r="113916" spans="16:17">
      <c r="P113916" s="63"/>
      <c r="Q113916" s="63"/>
    </row>
    <row r="113917" spans="16:17">
      <c r="P113917" s="63"/>
      <c r="Q113917" s="63"/>
    </row>
    <row r="113918" spans="16:17">
      <c r="P113918" s="63"/>
      <c r="Q113918" s="63"/>
    </row>
    <row r="113919" spans="16:17">
      <c r="P113919" s="63"/>
      <c r="Q113919" s="63"/>
    </row>
    <row r="113920" spans="16:17">
      <c r="P113920" s="63"/>
      <c r="Q113920" s="63"/>
    </row>
    <row r="113921" spans="16:17">
      <c r="P113921" s="63"/>
      <c r="Q113921" s="63"/>
    </row>
    <row r="113922" spans="16:17">
      <c r="P113922" s="63"/>
      <c r="Q113922" s="63"/>
    </row>
    <row r="113923" spans="16:17">
      <c r="P113923" s="63"/>
      <c r="Q113923" s="63"/>
    </row>
    <row r="113924" spans="16:17">
      <c r="P113924" s="63"/>
      <c r="Q113924" s="63"/>
    </row>
    <row r="113925" spans="16:17">
      <c r="P113925" s="63"/>
      <c r="Q113925" s="63"/>
    </row>
    <row r="113926" spans="16:17">
      <c r="P113926" s="63"/>
      <c r="Q113926" s="63"/>
    </row>
    <row r="113927" spans="16:17">
      <c r="P113927" s="63"/>
      <c r="Q113927" s="63"/>
    </row>
    <row r="113928" spans="16:17">
      <c r="P113928" s="63"/>
      <c r="Q113928" s="63"/>
    </row>
    <row r="113929" spans="16:17">
      <c r="P113929" s="63"/>
      <c r="Q113929" s="63"/>
    </row>
    <row r="113930" spans="16:17">
      <c r="P113930" s="63"/>
      <c r="Q113930" s="63"/>
    </row>
    <row r="113931" spans="16:17">
      <c r="P113931" s="63"/>
      <c r="Q113931" s="63"/>
    </row>
    <row r="113932" spans="16:17">
      <c r="P113932" s="63"/>
      <c r="Q113932" s="63"/>
    </row>
    <row r="113933" spans="16:17">
      <c r="P113933" s="63"/>
      <c r="Q113933" s="63"/>
    </row>
    <row r="113934" spans="16:17">
      <c r="P113934" s="63"/>
      <c r="Q113934" s="63"/>
    </row>
    <row r="113935" spans="16:17">
      <c r="P113935" s="63"/>
      <c r="Q113935" s="63"/>
    </row>
    <row r="113936" spans="16:17">
      <c r="P113936" s="63"/>
      <c r="Q113936" s="63"/>
    </row>
    <row r="113937" spans="16:17">
      <c r="P113937" s="63"/>
      <c r="Q113937" s="63"/>
    </row>
    <row r="113938" spans="16:17">
      <c r="P113938" s="63"/>
      <c r="Q113938" s="63"/>
    </row>
    <row r="113939" spans="16:17">
      <c r="P113939" s="63"/>
      <c r="Q113939" s="63"/>
    </row>
    <row r="113940" spans="16:17">
      <c r="P113940" s="63"/>
      <c r="Q113940" s="63"/>
    </row>
    <row r="113941" spans="16:17">
      <c r="P113941" s="63"/>
      <c r="Q113941" s="63"/>
    </row>
    <row r="113942" spans="16:17">
      <c r="P113942" s="63"/>
      <c r="Q113942" s="63"/>
    </row>
    <row r="113943" spans="16:17">
      <c r="P113943" s="63"/>
      <c r="Q113943" s="63"/>
    </row>
    <row r="113944" spans="16:17">
      <c r="P113944" s="63"/>
      <c r="Q113944" s="63"/>
    </row>
    <row r="113945" spans="16:17">
      <c r="P113945" s="63"/>
      <c r="Q113945" s="63"/>
    </row>
    <row r="113946" spans="16:17">
      <c r="P113946" s="63"/>
      <c r="Q113946" s="63"/>
    </row>
    <row r="113947" spans="16:17">
      <c r="P113947" s="63"/>
      <c r="Q113947" s="63"/>
    </row>
    <row r="113948" spans="16:17">
      <c r="P113948" s="63"/>
      <c r="Q113948" s="63"/>
    </row>
    <row r="113949" spans="16:17">
      <c r="P113949" s="63"/>
      <c r="Q113949" s="63"/>
    </row>
    <row r="113950" spans="16:17">
      <c r="P113950" s="63"/>
      <c r="Q113950" s="63"/>
    </row>
    <row r="113951" spans="16:17">
      <c r="P113951" s="63"/>
      <c r="Q113951" s="63"/>
    </row>
    <row r="113952" spans="16:17">
      <c r="P113952" s="63"/>
      <c r="Q113952" s="63"/>
    </row>
    <row r="113953" spans="16:17">
      <c r="P113953" s="63"/>
      <c r="Q113953" s="63"/>
    </row>
    <row r="113954" spans="16:17">
      <c r="P113954" s="63"/>
      <c r="Q113954" s="63"/>
    </row>
    <row r="113955" spans="16:17">
      <c r="P113955" s="63"/>
      <c r="Q113955" s="63"/>
    </row>
    <row r="113956" spans="16:17">
      <c r="P113956" s="63"/>
      <c r="Q113956" s="63"/>
    </row>
    <row r="113957" spans="16:17">
      <c r="P113957" s="63"/>
      <c r="Q113957" s="63"/>
    </row>
    <row r="113958" spans="16:17">
      <c r="P113958" s="63"/>
      <c r="Q113958" s="63"/>
    </row>
    <row r="113959" spans="16:17">
      <c r="P113959" s="63"/>
      <c r="Q113959" s="63"/>
    </row>
    <row r="113960" spans="16:17">
      <c r="P113960" s="63"/>
      <c r="Q113960" s="63"/>
    </row>
    <row r="113961" spans="16:17">
      <c r="P113961" s="63"/>
      <c r="Q113961" s="63"/>
    </row>
    <row r="113962" spans="16:17">
      <c r="P113962" s="63"/>
      <c r="Q113962" s="63"/>
    </row>
    <row r="113963" spans="16:17">
      <c r="P113963" s="63"/>
      <c r="Q113963" s="63"/>
    </row>
    <row r="113964" spans="16:17">
      <c r="P113964" s="63"/>
      <c r="Q113964" s="63"/>
    </row>
    <row r="113965" spans="16:17">
      <c r="P113965" s="63"/>
      <c r="Q113965" s="63"/>
    </row>
    <row r="113966" spans="16:17">
      <c r="P113966" s="63"/>
      <c r="Q113966" s="63"/>
    </row>
    <row r="113967" spans="16:17">
      <c r="P113967" s="63"/>
      <c r="Q113967" s="63"/>
    </row>
    <row r="113968" spans="16:17">
      <c r="P113968" s="63"/>
      <c r="Q113968" s="63"/>
    </row>
    <row r="113969" spans="16:17">
      <c r="P113969" s="63"/>
      <c r="Q113969" s="63"/>
    </row>
    <row r="113970" spans="16:17">
      <c r="P113970" s="63"/>
      <c r="Q113970" s="63"/>
    </row>
    <row r="113971" spans="16:17">
      <c r="P113971" s="63"/>
      <c r="Q113971" s="63"/>
    </row>
    <row r="113972" spans="16:17">
      <c r="P113972" s="63"/>
      <c r="Q113972" s="63"/>
    </row>
    <row r="113973" spans="16:17">
      <c r="P113973" s="63"/>
      <c r="Q113973" s="63"/>
    </row>
    <row r="113974" spans="16:17">
      <c r="P113974" s="63"/>
      <c r="Q113974" s="63"/>
    </row>
    <row r="113975" spans="16:17">
      <c r="P113975" s="63"/>
      <c r="Q113975" s="63"/>
    </row>
    <row r="113976" spans="16:17">
      <c r="P113976" s="63"/>
      <c r="Q113976" s="63"/>
    </row>
    <row r="113977" spans="16:17">
      <c r="P113977" s="63"/>
      <c r="Q113977" s="63"/>
    </row>
    <row r="113978" spans="16:17">
      <c r="P113978" s="63"/>
      <c r="Q113978" s="63"/>
    </row>
    <row r="113979" spans="16:17">
      <c r="P113979" s="63"/>
      <c r="Q113979" s="63"/>
    </row>
    <row r="113980" spans="16:17">
      <c r="P113980" s="63"/>
      <c r="Q113980" s="63"/>
    </row>
    <row r="113981" spans="16:17">
      <c r="P113981" s="63"/>
      <c r="Q113981" s="63"/>
    </row>
    <row r="113982" spans="16:17">
      <c r="P113982" s="63"/>
      <c r="Q113982" s="63"/>
    </row>
    <row r="113983" spans="16:17">
      <c r="P113983" s="63"/>
      <c r="Q113983" s="63"/>
    </row>
    <row r="113984" spans="16:17">
      <c r="P113984" s="63"/>
      <c r="Q113984" s="63"/>
    </row>
    <row r="113985" spans="16:17">
      <c r="P113985" s="63"/>
      <c r="Q113985" s="63"/>
    </row>
    <row r="113986" spans="16:17">
      <c r="P113986" s="63"/>
      <c r="Q113986" s="63"/>
    </row>
    <row r="113987" spans="16:17">
      <c r="P113987" s="63"/>
      <c r="Q113987" s="63"/>
    </row>
    <row r="113988" spans="16:17">
      <c r="P113988" s="63"/>
      <c r="Q113988" s="63"/>
    </row>
    <row r="113989" spans="16:17">
      <c r="P113989" s="63"/>
      <c r="Q113989" s="63"/>
    </row>
    <row r="113990" spans="16:17">
      <c r="P113990" s="63"/>
      <c r="Q113990" s="63"/>
    </row>
    <row r="113991" spans="16:17">
      <c r="P113991" s="63"/>
      <c r="Q113991" s="63"/>
    </row>
    <row r="113992" spans="16:17">
      <c r="P113992" s="63"/>
      <c r="Q113992" s="63"/>
    </row>
    <row r="113993" spans="16:17">
      <c r="P113993" s="63"/>
      <c r="Q113993" s="63"/>
    </row>
    <row r="113994" spans="16:17">
      <c r="P113994" s="63"/>
      <c r="Q113994" s="63"/>
    </row>
    <row r="113995" spans="16:17">
      <c r="P113995" s="63"/>
      <c r="Q113995" s="63"/>
    </row>
    <row r="113996" spans="16:17">
      <c r="P113996" s="63"/>
      <c r="Q113996" s="63"/>
    </row>
    <row r="113997" spans="16:17">
      <c r="P113997" s="63"/>
      <c r="Q113997" s="63"/>
    </row>
    <row r="113998" spans="16:17">
      <c r="P113998" s="63"/>
      <c r="Q113998" s="63"/>
    </row>
    <row r="113999" spans="16:17">
      <c r="P113999" s="63"/>
      <c r="Q113999" s="63"/>
    </row>
    <row r="114000" spans="16:17">
      <c r="P114000" s="63"/>
      <c r="Q114000" s="63"/>
    </row>
    <row r="114001" spans="16:17">
      <c r="P114001" s="63"/>
      <c r="Q114001" s="63"/>
    </row>
    <row r="114002" spans="16:17">
      <c r="P114002" s="63"/>
      <c r="Q114002" s="63"/>
    </row>
    <row r="114003" spans="16:17">
      <c r="P114003" s="63"/>
      <c r="Q114003" s="63"/>
    </row>
    <row r="114004" spans="16:17">
      <c r="P114004" s="63"/>
      <c r="Q114004" s="63"/>
    </row>
    <row r="114005" spans="16:17">
      <c r="P114005" s="63"/>
      <c r="Q114005" s="63"/>
    </row>
    <row r="114006" spans="16:17">
      <c r="P114006" s="63"/>
      <c r="Q114006" s="63"/>
    </row>
    <row r="114007" spans="16:17">
      <c r="P114007" s="63"/>
      <c r="Q114007" s="63"/>
    </row>
    <row r="114008" spans="16:17">
      <c r="P114008" s="63"/>
      <c r="Q114008" s="63"/>
    </row>
    <row r="114009" spans="16:17">
      <c r="P114009" s="63"/>
      <c r="Q114009" s="63"/>
    </row>
    <row r="114010" spans="16:17">
      <c r="P114010" s="63"/>
      <c r="Q114010" s="63"/>
    </row>
    <row r="114011" spans="16:17">
      <c r="P114011" s="63"/>
      <c r="Q114011" s="63"/>
    </row>
    <row r="114012" spans="16:17">
      <c r="P114012" s="63"/>
      <c r="Q114012" s="63"/>
    </row>
    <row r="114013" spans="16:17">
      <c r="P114013" s="63"/>
      <c r="Q114013" s="63"/>
    </row>
    <row r="114014" spans="16:17">
      <c r="P114014" s="63"/>
      <c r="Q114014" s="63"/>
    </row>
    <row r="114015" spans="16:17">
      <c r="P114015" s="63"/>
      <c r="Q114015" s="63"/>
    </row>
    <row r="114016" spans="16:17">
      <c r="P114016" s="63"/>
      <c r="Q114016" s="63"/>
    </row>
    <row r="114017" spans="16:17">
      <c r="P114017" s="63"/>
      <c r="Q114017" s="63"/>
    </row>
    <row r="114018" spans="16:17">
      <c r="P114018" s="63"/>
      <c r="Q114018" s="63"/>
    </row>
    <row r="114019" spans="16:17">
      <c r="P114019" s="63"/>
      <c r="Q114019" s="63"/>
    </row>
    <row r="114020" spans="16:17">
      <c r="P114020" s="63"/>
      <c r="Q114020" s="63"/>
    </row>
    <row r="114021" spans="16:17">
      <c r="P114021" s="63"/>
      <c r="Q114021" s="63"/>
    </row>
    <row r="114022" spans="16:17">
      <c r="P114022" s="63"/>
      <c r="Q114022" s="63"/>
    </row>
    <row r="114023" spans="16:17">
      <c r="P114023" s="63"/>
      <c r="Q114023" s="63"/>
    </row>
    <row r="114024" spans="16:17">
      <c r="P114024" s="63"/>
      <c r="Q114024" s="63"/>
    </row>
    <row r="114025" spans="16:17">
      <c r="P114025" s="63"/>
      <c r="Q114025" s="63"/>
    </row>
    <row r="114026" spans="16:17">
      <c r="P114026" s="63"/>
      <c r="Q114026" s="63"/>
    </row>
    <row r="114027" spans="16:17">
      <c r="P114027" s="63"/>
      <c r="Q114027" s="63"/>
    </row>
    <row r="114028" spans="16:17">
      <c r="P114028" s="63"/>
      <c r="Q114028" s="63"/>
    </row>
    <row r="114029" spans="16:17">
      <c r="P114029" s="63"/>
      <c r="Q114029" s="63"/>
    </row>
    <row r="114030" spans="16:17">
      <c r="P114030" s="63"/>
      <c r="Q114030" s="63"/>
    </row>
    <row r="114031" spans="16:17">
      <c r="P114031" s="63"/>
      <c r="Q114031" s="63"/>
    </row>
    <row r="114032" spans="16:17">
      <c r="P114032" s="63"/>
      <c r="Q114032" s="63"/>
    </row>
    <row r="114033" spans="16:17">
      <c r="P114033" s="63"/>
      <c r="Q114033" s="63"/>
    </row>
    <row r="114034" spans="16:17">
      <c r="P114034" s="63"/>
      <c r="Q114034" s="63"/>
    </row>
    <row r="114035" spans="16:17">
      <c r="P114035" s="63"/>
      <c r="Q114035" s="63"/>
    </row>
    <row r="114036" spans="16:17">
      <c r="P114036" s="63"/>
      <c r="Q114036" s="63"/>
    </row>
    <row r="114037" spans="16:17">
      <c r="P114037" s="63"/>
      <c r="Q114037" s="63"/>
    </row>
    <row r="114038" spans="16:17">
      <c r="P114038" s="63"/>
      <c r="Q114038" s="63"/>
    </row>
    <row r="114039" spans="16:17">
      <c r="P114039" s="63"/>
      <c r="Q114039" s="63"/>
    </row>
    <row r="114040" spans="16:17">
      <c r="P114040" s="63"/>
      <c r="Q114040" s="63"/>
    </row>
    <row r="114041" spans="16:17">
      <c r="P114041" s="63"/>
      <c r="Q114041" s="63"/>
    </row>
    <row r="114042" spans="16:17">
      <c r="P114042" s="63"/>
      <c r="Q114042" s="63"/>
    </row>
    <row r="114043" spans="16:17">
      <c r="P114043" s="63"/>
      <c r="Q114043" s="63"/>
    </row>
    <row r="114044" spans="16:17">
      <c r="P114044" s="63"/>
      <c r="Q114044" s="63"/>
    </row>
    <row r="114045" spans="16:17">
      <c r="P114045" s="63"/>
      <c r="Q114045" s="63"/>
    </row>
    <row r="114046" spans="16:17">
      <c r="P114046" s="63"/>
      <c r="Q114046" s="63"/>
    </row>
    <row r="114047" spans="16:17">
      <c r="P114047" s="63"/>
      <c r="Q114047" s="63"/>
    </row>
    <row r="114048" spans="16:17">
      <c r="P114048" s="63"/>
      <c r="Q114048" s="63"/>
    </row>
    <row r="114049" spans="16:17">
      <c r="P114049" s="63"/>
      <c r="Q114049" s="63"/>
    </row>
    <row r="114050" spans="16:17">
      <c r="P114050" s="63"/>
      <c r="Q114050" s="63"/>
    </row>
    <row r="114051" spans="16:17">
      <c r="P114051" s="63"/>
      <c r="Q114051" s="63"/>
    </row>
    <row r="114052" spans="16:17">
      <c r="P114052" s="63"/>
      <c r="Q114052" s="63"/>
    </row>
    <row r="114053" spans="16:17">
      <c r="P114053" s="63"/>
      <c r="Q114053" s="63"/>
    </row>
    <row r="114054" spans="16:17">
      <c r="P114054" s="63"/>
      <c r="Q114054" s="63"/>
    </row>
    <row r="114055" spans="16:17">
      <c r="P114055" s="63"/>
      <c r="Q114055" s="63"/>
    </row>
    <row r="114056" spans="16:17">
      <c r="P114056" s="63"/>
      <c r="Q114056" s="63"/>
    </row>
    <row r="114057" spans="16:17">
      <c r="P114057" s="63"/>
      <c r="Q114057" s="63"/>
    </row>
    <row r="114058" spans="16:17">
      <c r="P114058" s="63"/>
      <c r="Q114058" s="63"/>
    </row>
    <row r="114059" spans="16:17">
      <c r="P114059" s="63"/>
      <c r="Q114059" s="63"/>
    </row>
    <row r="114060" spans="16:17">
      <c r="P114060" s="63"/>
      <c r="Q114060" s="63"/>
    </row>
    <row r="114061" spans="16:17">
      <c r="P114061" s="63"/>
      <c r="Q114061" s="63"/>
    </row>
    <row r="114062" spans="16:17">
      <c r="P114062" s="63"/>
      <c r="Q114062" s="63"/>
    </row>
    <row r="114063" spans="16:17">
      <c r="P114063" s="63"/>
      <c r="Q114063" s="63"/>
    </row>
    <row r="114064" spans="16:17">
      <c r="P114064" s="63"/>
      <c r="Q114064" s="63"/>
    </row>
    <row r="114065" spans="16:17">
      <c r="P114065" s="63"/>
      <c r="Q114065" s="63"/>
    </row>
    <row r="114066" spans="16:17">
      <c r="P114066" s="63"/>
      <c r="Q114066" s="63"/>
    </row>
    <row r="114067" spans="16:17">
      <c r="P114067" s="63"/>
      <c r="Q114067" s="63"/>
    </row>
    <row r="114068" spans="16:17">
      <c r="P114068" s="63"/>
      <c r="Q114068" s="63"/>
    </row>
    <row r="114069" spans="16:17">
      <c r="P114069" s="63"/>
      <c r="Q114069" s="63"/>
    </row>
    <row r="114070" spans="16:17">
      <c r="P114070" s="63"/>
      <c r="Q114070" s="63"/>
    </row>
    <row r="114071" spans="16:17">
      <c r="P114071" s="63"/>
      <c r="Q114071" s="63"/>
    </row>
    <row r="114072" spans="16:17">
      <c r="P114072" s="63"/>
      <c r="Q114072" s="63"/>
    </row>
    <row r="114073" spans="16:17">
      <c r="P114073" s="63"/>
      <c r="Q114073" s="63"/>
    </row>
    <row r="114074" spans="16:17">
      <c r="P114074" s="63"/>
      <c r="Q114074" s="63"/>
    </row>
    <row r="114075" spans="16:17">
      <c r="P114075" s="63"/>
      <c r="Q114075" s="63"/>
    </row>
    <row r="114076" spans="16:17">
      <c r="P114076" s="63"/>
      <c r="Q114076" s="63"/>
    </row>
    <row r="114077" spans="16:17">
      <c r="P114077" s="63"/>
      <c r="Q114077" s="63"/>
    </row>
    <row r="114078" spans="16:17">
      <c r="P114078" s="63"/>
      <c r="Q114078" s="63"/>
    </row>
    <row r="114079" spans="16:17">
      <c r="P114079" s="63"/>
      <c r="Q114079" s="63"/>
    </row>
    <row r="114080" spans="16:17">
      <c r="P114080" s="63"/>
      <c r="Q114080" s="63"/>
    </row>
    <row r="114081" spans="16:17">
      <c r="P114081" s="63"/>
      <c r="Q114081" s="63"/>
    </row>
    <row r="114082" spans="16:17">
      <c r="P114082" s="63"/>
      <c r="Q114082" s="63"/>
    </row>
    <row r="114083" spans="16:17">
      <c r="P114083" s="63"/>
      <c r="Q114083" s="63"/>
    </row>
    <row r="114084" spans="16:17">
      <c r="P114084" s="63"/>
      <c r="Q114084" s="63"/>
    </row>
    <row r="114085" spans="16:17">
      <c r="P114085" s="63"/>
      <c r="Q114085" s="63"/>
    </row>
    <row r="114086" spans="16:17">
      <c r="P114086" s="63"/>
      <c r="Q114086" s="63"/>
    </row>
    <row r="114087" spans="16:17">
      <c r="P114087" s="63"/>
      <c r="Q114087" s="63"/>
    </row>
    <row r="114088" spans="16:17">
      <c r="P114088" s="63"/>
      <c r="Q114088" s="63"/>
    </row>
    <row r="114089" spans="16:17">
      <c r="P114089" s="63"/>
      <c r="Q114089" s="63"/>
    </row>
    <row r="114090" spans="16:17">
      <c r="P114090" s="63"/>
      <c r="Q114090" s="63"/>
    </row>
    <row r="114091" spans="16:17">
      <c r="P114091" s="63"/>
      <c r="Q114091" s="63"/>
    </row>
    <row r="114092" spans="16:17">
      <c r="P114092" s="63"/>
      <c r="Q114092" s="63"/>
    </row>
    <row r="114093" spans="16:17">
      <c r="P114093" s="63"/>
      <c r="Q114093" s="63"/>
    </row>
    <row r="114094" spans="16:17">
      <c r="P114094" s="63"/>
      <c r="Q114094" s="63"/>
    </row>
    <row r="114095" spans="16:17">
      <c r="P114095" s="63"/>
      <c r="Q114095" s="63"/>
    </row>
    <row r="114096" spans="16:17">
      <c r="P114096" s="63"/>
      <c r="Q114096" s="63"/>
    </row>
    <row r="114097" spans="16:17">
      <c r="P114097" s="63"/>
      <c r="Q114097" s="63"/>
    </row>
    <row r="114098" spans="16:17">
      <c r="P114098" s="63"/>
      <c r="Q114098" s="63"/>
    </row>
    <row r="114099" spans="16:17">
      <c r="P114099" s="63"/>
      <c r="Q114099" s="63"/>
    </row>
    <row r="114100" spans="16:17">
      <c r="P114100" s="63"/>
      <c r="Q114100" s="63"/>
    </row>
    <row r="114101" spans="16:17">
      <c r="P114101" s="63"/>
      <c r="Q114101" s="63"/>
    </row>
    <row r="114102" spans="16:17">
      <c r="P114102" s="63"/>
      <c r="Q114102" s="63"/>
    </row>
    <row r="114103" spans="16:17">
      <c r="P114103" s="63"/>
      <c r="Q114103" s="63"/>
    </row>
    <row r="114104" spans="16:17">
      <c r="P114104" s="63"/>
      <c r="Q114104" s="63"/>
    </row>
    <row r="114105" spans="16:17">
      <c r="P114105" s="63"/>
      <c r="Q114105" s="63"/>
    </row>
    <row r="114106" spans="16:17">
      <c r="P114106" s="63"/>
      <c r="Q114106" s="63"/>
    </row>
    <row r="114107" spans="16:17">
      <c r="P114107" s="63"/>
      <c r="Q114107" s="63"/>
    </row>
    <row r="114108" spans="16:17">
      <c r="P114108" s="63"/>
      <c r="Q114108" s="63"/>
    </row>
    <row r="114109" spans="16:17">
      <c r="P114109" s="63"/>
      <c r="Q114109" s="63"/>
    </row>
    <row r="114110" spans="16:17">
      <c r="P114110" s="63"/>
      <c r="Q114110" s="63"/>
    </row>
    <row r="114111" spans="16:17">
      <c r="P114111" s="63"/>
      <c r="Q114111" s="63"/>
    </row>
    <row r="114112" spans="16:17">
      <c r="P114112" s="63"/>
      <c r="Q114112" s="63"/>
    </row>
    <row r="114113" spans="16:17">
      <c r="P114113" s="63"/>
      <c r="Q114113" s="63"/>
    </row>
    <row r="114114" spans="16:17">
      <c r="P114114" s="63"/>
      <c r="Q114114" s="63"/>
    </row>
    <row r="114115" spans="16:17">
      <c r="P114115" s="63"/>
      <c r="Q114115" s="63"/>
    </row>
    <row r="114116" spans="16:17">
      <c r="P114116" s="63"/>
      <c r="Q114116" s="63"/>
    </row>
    <row r="114117" spans="16:17">
      <c r="P114117" s="63"/>
      <c r="Q114117" s="63"/>
    </row>
    <row r="114118" spans="16:17">
      <c r="P114118" s="63"/>
      <c r="Q114118" s="63"/>
    </row>
    <row r="114119" spans="16:17">
      <c r="P114119" s="63"/>
      <c r="Q114119" s="63"/>
    </row>
    <row r="114120" spans="16:17">
      <c r="P114120" s="63"/>
      <c r="Q114120" s="63"/>
    </row>
    <row r="114121" spans="16:17">
      <c r="P114121" s="63"/>
      <c r="Q114121" s="63"/>
    </row>
    <row r="114122" spans="16:17">
      <c r="P114122" s="63"/>
      <c r="Q114122" s="63"/>
    </row>
    <row r="114123" spans="16:17">
      <c r="P114123" s="63"/>
      <c r="Q114123" s="63"/>
    </row>
    <row r="114124" spans="16:17">
      <c r="P114124" s="63"/>
      <c r="Q114124" s="63"/>
    </row>
    <row r="114125" spans="16:17">
      <c r="P114125" s="63"/>
      <c r="Q114125" s="63"/>
    </row>
    <row r="114126" spans="16:17">
      <c r="P114126" s="63"/>
      <c r="Q114126" s="63"/>
    </row>
    <row r="114127" spans="16:17">
      <c r="P114127" s="63"/>
      <c r="Q114127" s="63"/>
    </row>
    <row r="114128" spans="16:17">
      <c r="P114128" s="63"/>
      <c r="Q114128" s="63"/>
    </row>
    <row r="114129" spans="16:17">
      <c r="P114129" s="63"/>
      <c r="Q114129" s="63"/>
    </row>
    <row r="114130" spans="16:17">
      <c r="P114130" s="63"/>
      <c r="Q114130" s="63"/>
    </row>
    <row r="114131" spans="16:17">
      <c r="P114131" s="63"/>
      <c r="Q114131" s="63"/>
    </row>
    <row r="114132" spans="16:17">
      <c r="P114132" s="63"/>
      <c r="Q114132" s="63"/>
    </row>
    <row r="114133" spans="16:17">
      <c r="P114133" s="63"/>
      <c r="Q114133" s="63"/>
    </row>
    <row r="114134" spans="16:17">
      <c r="P114134" s="63"/>
      <c r="Q114134" s="63"/>
    </row>
    <row r="114135" spans="16:17">
      <c r="P114135" s="63"/>
      <c r="Q114135" s="63"/>
    </row>
    <row r="114136" spans="16:17">
      <c r="P114136" s="63"/>
      <c r="Q114136" s="63"/>
    </row>
    <row r="114137" spans="16:17">
      <c r="P114137" s="63"/>
      <c r="Q114137" s="63"/>
    </row>
    <row r="114138" spans="16:17">
      <c r="P114138" s="63"/>
      <c r="Q114138" s="63"/>
    </row>
    <row r="114139" spans="16:17">
      <c r="P114139" s="63"/>
      <c r="Q114139" s="63"/>
    </row>
    <row r="114140" spans="16:17">
      <c r="P114140" s="63"/>
      <c r="Q114140" s="63"/>
    </row>
    <row r="114141" spans="16:17">
      <c r="P114141" s="63"/>
      <c r="Q114141" s="63"/>
    </row>
    <row r="114142" spans="16:17">
      <c r="P114142" s="63"/>
      <c r="Q114142" s="63"/>
    </row>
    <row r="114143" spans="16:17">
      <c r="P114143" s="63"/>
      <c r="Q114143" s="63"/>
    </row>
    <row r="114144" spans="16:17">
      <c r="P114144" s="63"/>
      <c r="Q114144" s="63"/>
    </row>
    <row r="114145" spans="16:17">
      <c r="P114145" s="63"/>
      <c r="Q114145" s="63"/>
    </row>
    <row r="114146" spans="16:17">
      <c r="P114146" s="63"/>
      <c r="Q114146" s="63"/>
    </row>
    <row r="114147" spans="16:17">
      <c r="P114147" s="63"/>
      <c r="Q114147" s="63"/>
    </row>
    <row r="114148" spans="16:17">
      <c r="P114148" s="63"/>
      <c r="Q114148" s="63"/>
    </row>
    <row r="114149" spans="16:17">
      <c r="P114149" s="63"/>
      <c r="Q114149" s="63"/>
    </row>
    <row r="114150" spans="16:17">
      <c r="P114150" s="63"/>
      <c r="Q114150" s="63"/>
    </row>
    <row r="114151" spans="16:17">
      <c r="P114151" s="63"/>
      <c r="Q114151" s="63"/>
    </row>
    <row r="114152" spans="16:17">
      <c r="P114152" s="63"/>
      <c r="Q114152" s="63"/>
    </row>
    <row r="114153" spans="16:17">
      <c r="P114153" s="63"/>
      <c r="Q114153" s="63"/>
    </row>
    <row r="114154" spans="16:17">
      <c r="P114154" s="63"/>
      <c r="Q114154" s="63"/>
    </row>
    <row r="114155" spans="16:17">
      <c r="P114155" s="63"/>
      <c r="Q114155" s="63"/>
    </row>
    <row r="114156" spans="16:17">
      <c r="P114156" s="63"/>
      <c r="Q114156" s="63"/>
    </row>
    <row r="114157" spans="16:17">
      <c r="P114157" s="63"/>
      <c r="Q114157" s="63"/>
    </row>
    <row r="114158" spans="16:17">
      <c r="P114158" s="63"/>
      <c r="Q114158" s="63"/>
    </row>
    <row r="114159" spans="16:17">
      <c r="P114159" s="63"/>
      <c r="Q114159" s="63"/>
    </row>
    <row r="114160" spans="16:17">
      <c r="P114160" s="63"/>
      <c r="Q114160" s="63"/>
    </row>
    <row r="114161" spans="16:17">
      <c r="P114161" s="63"/>
      <c r="Q114161" s="63"/>
    </row>
    <row r="114162" spans="16:17">
      <c r="P114162" s="63"/>
      <c r="Q114162" s="63"/>
    </row>
    <row r="114163" spans="16:17">
      <c r="P114163" s="63"/>
      <c r="Q114163" s="63"/>
    </row>
    <row r="114164" spans="16:17">
      <c r="P114164" s="63"/>
      <c r="Q114164" s="63"/>
    </row>
    <row r="114165" spans="16:17">
      <c r="P114165" s="63"/>
      <c r="Q114165" s="63"/>
    </row>
    <row r="114166" spans="16:17">
      <c r="P114166" s="63"/>
      <c r="Q114166" s="63"/>
    </row>
    <row r="114167" spans="16:17">
      <c r="P114167" s="63"/>
      <c r="Q114167" s="63"/>
    </row>
    <row r="114168" spans="16:17">
      <c r="P114168" s="63"/>
      <c r="Q114168" s="63"/>
    </row>
    <row r="114169" spans="16:17">
      <c r="P114169" s="63"/>
      <c r="Q114169" s="63"/>
    </row>
    <row r="114170" spans="16:17">
      <c r="P114170" s="63"/>
      <c r="Q114170" s="63"/>
    </row>
    <row r="114171" spans="16:17">
      <c r="P114171" s="63"/>
      <c r="Q114171" s="63"/>
    </row>
    <row r="114172" spans="16:17">
      <c r="P114172" s="63"/>
      <c r="Q114172" s="63"/>
    </row>
    <row r="114173" spans="16:17">
      <c r="P114173" s="63"/>
      <c r="Q114173" s="63"/>
    </row>
    <row r="114174" spans="16:17">
      <c r="P114174" s="63"/>
      <c r="Q114174" s="63"/>
    </row>
    <row r="114175" spans="16:17">
      <c r="P114175" s="63"/>
      <c r="Q114175" s="63"/>
    </row>
    <row r="114176" spans="16:17">
      <c r="P114176" s="63"/>
      <c r="Q114176" s="63"/>
    </row>
    <row r="114177" spans="16:17">
      <c r="P114177" s="63"/>
      <c r="Q114177" s="63"/>
    </row>
    <row r="114178" spans="16:17">
      <c r="P114178" s="63"/>
      <c r="Q114178" s="63"/>
    </row>
    <row r="114179" spans="16:17">
      <c r="P114179" s="63"/>
      <c r="Q114179" s="63"/>
    </row>
    <row r="114180" spans="16:17">
      <c r="P114180" s="63"/>
      <c r="Q114180" s="63"/>
    </row>
    <row r="114181" spans="16:17">
      <c r="P114181" s="63"/>
      <c r="Q114181" s="63"/>
    </row>
    <row r="114182" spans="16:17">
      <c r="P114182" s="63"/>
      <c r="Q114182" s="63"/>
    </row>
    <row r="114183" spans="16:17">
      <c r="P114183" s="63"/>
      <c r="Q114183" s="63"/>
    </row>
    <row r="114184" spans="16:17">
      <c r="P114184" s="63"/>
      <c r="Q114184" s="63"/>
    </row>
    <row r="114185" spans="16:17">
      <c r="P114185" s="63"/>
      <c r="Q114185" s="63"/>
    </row>
    <row r="114186" spans="16:17">
      <c r="P114186" s="63"/>
      <c r="Q114186" s="63"/>
    </row>
    <row r="114187" spans="16:17">
      <c r="P114187" s="63"/>
      <c r="Q114187" s="63"/>
    </row>
    <row r="114188" spans="16:17">
      <c r="P114188" s="63"/>
      <c r="Q114188" s="63"/>
    </row>
    <row r="114189" spans="16:17">
      <c r="P114189" s="63"/>
      <c r="Q114189" s="63"/>
    </row>
    <row r="114190" spans="16:17">
      <c r="P114190" s="63"/>
      <c r="Q114190" s="63"/>
    </row>
    <row r="114191" spans="16:17">
      <c r="P114191" s="63"/>
      <c r="Q114191" s="63"/>
    </row>
    <row r="114192" spans="16:17">
      <c r="P114192" s="63"/>
      <c r="Q114192" s="63"/>
    </row>
    <row r="114193" spans="16:17">
      <c r="P114193" s="63"/>
      <c r="Q114193" s="63"/>
    </row>
    <row r="114194" spans="16:17">
      <c r="P114194" s="63"/>
      <c r="Q114194" s="63"/>
    </row>
    <row r="114195" spans="16:17">
      <c r="P114195" s="63"/>
      <c r="Q114195" s="63"/>
    </row>
    <row r="114196" spans="16:17">
      <c r="P114196" s="63"/>
      <c r="Q114196" s="63"/>
    </row>
    <row r="114197" spans="16:17">
      <c r="P114197" s="63"/>
      <c r="Q114197" s="63"/>
    </row>
    <row r="114198" spans="16:17">
      <c r="P114198" s="63"/>
      <c r="Q114198" s="63"/>
    </row>
    <row r="114199" spans="16:17">
      <c r="P114199" s="63"/>
      <c r="Q114199" s="63"/>
    </row>
    <row r="114200" spans="16:17">
      <c r="P114200" s="63"/>
      <c r="Q114200" s="63"/>
    </row>
    <row r="114201" spans="16:17">
      <c r="P114201" s="63"/>
      <c r="Q114201" s="63"/>
    </row>
    <row r="114202" spans="16:17">
      <c r="P114202" s="63"/>
      <c r="Q114202" s="63"/>
    </row>
    <row r="114203" spans="16:17">
      <c r="P114203" s="63"/>
      <c r="Q114203" s="63"/>
    </row>
    <row r="114204" spans="16:17">
      <c r="P114204" s="63"/>
      <c r="Q114204" s="63"/>
    </row>
    <row r="114205" spans="16:17">
      <c r="P114205" s="63"/>
      <c r="Q114205" s="63"/>
    </row>
    <row r="114206" spans="16:17">
      <c r="P114206" s="63"/>
      <c r="Q114206" s="63"/>
    </row>
    <row r="114207" spans="16:17">
      <c r="P114207" s="63"/>
      <c r="Q114207" s="63"/>
    </row>
    <row r="114208" spans="16:17">
      <c r="P114208" s="63"/>
      <c r="Q114208" s="63"/>
    </row>
    <row r="114209" spans="16:17">
      <c r="P114209" s="63"/>
      <c r="Q114209" s="63"/>
    </row>
    <row r="114210" spans="16:17">
      <c r="P114210" s="63"/>
      <c r="Q114210" s="63"/>
    </row>
    <row r="114211" spans="16:17">
      <c r="P114211" s="63"/>
      <c r="Q114211" s="63"/>
    </row>
    <row r="114212" spans="16:17">
      <c r="P114212" s="63"/>
      <c r="Q114212" s="63"/>
    </row>
    <row r="114213" spans="16:17">
      <c r="P114213" s="63"/>
      <c r="Q114213" s="63"/>
    </row>
    <row r="114214" spans="16:17">
      <c r="P114214" s="63"/>
      <c r="Q114214" s="63"/>
    </row>
    <row r="114215" spans="16:17">
      <c r="P114215" s="63"/>
      <c r="Q114215" s="63"/>
    </row>
    <row r="114216" spans="16:17">
      <c r="P114216" s="63"/>
      <c r="Q114216" s="63"/>
    </row>
    <row r="114217" spans="16:17">
      <c r="P114217" s="63"/>
      <c r="Q114217" s="63"/>
    </row>
    <row r="114218" spans="16:17">
      <c r="P114218" s="63"/>
      <c r="Q114218" s="63"/>
    </row>
    <row r="114219" spans="16:17">
      <c r="P114219" s="63"/>
      <c r="Q114219" s="63"/>
    </row>
    <row r="114220" spans="16:17">
      <c r="P114220" s="63"/>
      <c r="Q114220" s="63"/>
    </row>
    <row r="114221" spans="16:17">
      <c r="P114221" s="63"/>
      <c r="Q114221" s="63"/>
    </row>
    <row r="114222" spans="16:17">
      <c r="P114222" s="63"/>
      <c r="Q114222" s="63"/>
    </row>
    <row r="114223" spans="16:17">
      <c r="P114223" s="63"/>
      <c r="Q114223" s="63"/>
    </row>
    <row r="114224" spans="16:17">
      <c r="P114224" s="63"/>
      <c r="Q114224" s="63"/>
    </row>
    <row r="114225" spans="16:17">
      <c r="P114225" s="63"/>
      <c r="Q114225" s="63"/>
    </row>
    <row r="114226" spans="16:17">
      <c r="P114226" s="63"/>
      <c r="Q114226" s="63"/>
    </row>
    <row r="114227" spans="16:17">
      <c r="P114227" s="63"/>
      <c r="Q114227" s="63"/>
    </row>
    <row r="114228" spans="16:17">
      <c r="P114228" s="63"/>
      <c r="Q114228" s="63"/>
    </row>
    <row r="114229" spans="16:17">
      <c r="P114229" s="63"/>
      <c r="Q114229" s="63"/>
    </row>
    <row r="114230" spans="16:17">
      <c r="P114230" s="63"/>
      <c r="Q114230" s="63"/>
    </row>
    <row r="114231" spans="16:17">
      <c r="P114231" s="63"/>
      <c r="Q114231" s="63"/>
    </row>
    <row r="114232" spans="16:17">
      <c r="P114232" s="63"/>
      <c r="Q114232" s="63"/>
    </row>
    <row r="114233" spans="16:17">
      <c r="P114233" s="63"/>
      <c r="Q114233" s="63"/>
    </row>
    <row r="114234" spans="16:17">
      <c r="P114234" s="63"/>
      <c r="Q114234" s="63"/>
    </row>
    <row r="114235" spans="16:17">
      <c r="P114235" s="63"/>
      <c r="Q114235" s="63"/>
    </row>
    <row r="114236" spans="16:17">
      <c r="P114236" s="63"/>
      <c r="Q114236" s="63"/>
    </row>
    <row r="114237" spans="16:17">
      <c r="P114237" s="63"/>
      <c r="Q114237" s="63"/>
    </row>
    <row r="114238" spans="16:17">
      <c r="P114238" s="63"/>
      <c r="Q114238" s="63"/>
    </row>
    <row r="114239" spans="16:17">
      <c r="P114239" s="63"/>
      <c r="Q114239" s="63"/>
    </row>
    <row r="114240" spans="16:17">
      <c r="P114240" s="63"/>
      <c r="Q114240" s="63"/>
    </row>
    <row r="114241" spans="16:17">
      <c r="P114241" s="63"/>
      <c r="Q114241" s="63"/>
    </row>
    <row r="114242" spans="16:17">
      <c r="P114242" s="63"/>
      <c r="Q114242" s="63"/>
    </row>
    <row r="114243" spans="16:17">
      <c r="P114243" s="63"/>
      <c r="Q114243" s="63"/>
    </row>
    <row r="114244" spans="16:17">
      <c r="P114244" s="63"/>
      <c r="Q114244" s="63"/>
    </row>
    <row r="114245" spans="16:17">
      <c r="P114245" s="63"/>
      <c r="Q114245" s="63"/>
    </row>
    <row r="114246" spans="16:17">
      <c r="P114246" s="63"/>
      <c r="Q114246" s="63"/>
    </row>
    <row r="114247" spans="16:17">
      <c r="P114247" s="63"/>
      <c r="Q114247" s="63"/>
    </row>
    <row r="114248" spans="16:17">
      <c r="P114248" s="63"/>
      <c r="Q114248" s="63"/>
    </row>
    <row r="114249" spans="16:17">
      <c r="P114249" s="63"/>
      <c r="Q114249" s="63"/>
    </row>
    <row r="114250" spans="16:17">
      <c r="P114250" s="63"/>
      <c r="Q114250" s="63"/>
    </row>
    <row r="114251" spans="16:17">
      <c r="P114251" s="63"/>
      <c r="Q114251" s="63"/>
    </row>
    <row r="114252" spans="16:17">
      <c r="P114252" s="63"/>
      <c r="Q114252" s="63"/>
    </row>
    <row r="114253" spans="16:17">
      <c r="P114253" s="63"/>
      <c r="Q114253" s="63"/>
    </row>
    <row r="114254" spans="16:17">
      <c r="P114254" s="63"/>
      <c r="Q114254" s="63"/>
    </row>
    <row r="114255" spans="16:17">
      <c r="P114255" s="63"/>
      <c r="Q114255" s="63"/>
    </row>
    <row r="114256" spans="16:17">
      <c r="P114256" s="63"/>
      <c r="Q114256" s="63"/>
    </row>
    <row r="114257" spans="16:17">
      <c r="P114257" s="63"/>
      <c r="Q114257" s="63"/>
    </row>
    <row r="114258" spans="16:17">
      <c r="P114258" s="63"/>
      <c r="Q114258" s="63"/>
    </row>
    <row r="114259" spans="16:17">
      <c r="P114259" s="63"/>
      <c r="Q114259" s="63"/>
    </row>
    <row r="114260" spans="16:17">
      <c r="P114260" s="63"/>
      <c r="Q114260" s="63"/>
    </row>
    <row r="114261" spans="16:17">
      <c r="P114261" s="63"/>
      <c r="Q114261" s="63"/>
    </row>
    <row r="114262" spans="16:17">
      <c r="P114262" s="63"/>
      <c r="Q114262" s="63"/>
    </row>
    <row r="114263" spans="16:17">
      <c r="P114263" s="63"/>
      <c r="Q114263" s="63"/>
    </row>
    <row r="114264" spans="16:17">
      <c r="P114264" s="63"/>
      <c r="Q114264" s="63"/>
    </row>
    <row r="114265" spans="16:17">
      <c r="P114265" s="63"/>
      <c r="Q114265" s="63"/>
    </row>
    <row r="114266" spans="16:17">
      <c r="P114266" s="63"/>
      <c r="Q114266" s="63"/>
    </row>
    <row r="114267" spans="16:17">
      <c r="P114267" s="63"/>
      <c r="Q114267" s="63"/>
    </row>
    <row r="114268" spans="16:17">
      <c r="P114268" s="63"/>
      <c r="Q114268" s="63"/>
    </row>
    <row r="114269" spans="16:17">
      <c r="P114269" s="63"/>
      <c r="Q114269" s="63"/>
    </row>
    <row r="114270" spans="16:17">
      <c r="P114270" s="63"/>
      <c r="Q114270" s="63"/>
    </row>
    <row r="114271" spans="16:17">
      <c r="P114271" s="63"/>
      <c r="Q114271" s="63"/>
    </row>
    <row r="114272" spans="16:17">
      <c r="P114272" s="63"/>
      <c r="Q114272" s="63"/>
    </row>
    <row r="114273" spans="16:17">
      <c r="P114273" s="63"/>
      <c r="Q114273" s="63"/>
    </row>
    <row r="114274" spans="16:17">
      <c r="P114274" s="63"/>
      <c r="Q114274" s="63"/>
    </row>
    <row r="114275" spans="16:17">
      <c r="P114275" s="63"/>
      <c r="Q114275" s="63"/>
    </row>
    <row r="114276" spans="16:17">
      <c r="P114276" s="63"/>
      <c r="Q114276" s="63"/>
    </row>
    <row r="114277" spans="16:17">
      <c r="P114277" s="63"/>
      <c r="Q114277" s="63"/>
    </row>
    <row r="114278" spans="16:17">
      <c r="P114278" s="63"/>
      <c r="Q114278" s="63"/>
    </row>
    <row r="114279" spans="16:17">
      <c r="P114279" s="63"/>
      <c r="Q114279" s="63"/>
    </row>
    <row r="114280" spans="16:17">
      <c r="P114280" s="63"/>
      <c r="Q114280" s="63"/>
    </row>
    <row r="114281" spans="16:17">
      <c r="P114281" s="63"/>
      <c r="Q114281" s="63"/>
    </row>
    <row r="114282" spans="16:17">
      <c r="P114282" s="63"/>
      <c r="Q114282" s="63"/>
    </row>
    <row r="114283" spans="16:17">
      <c r="P114283" s="63"/>
      <c r="Q114283" s="63"/>
    </row>
    <row r="114284" spans="16:17">
      <c r="P114284" s="63"/>
      <c r="Q114284" s="63"/>
    </row>
    <row r="114285" spans="16:17">
      <c r="P114285" s="63"/>
      <c r="Q114285" s="63"/>
    </row>
    <row r="114286" spans="16:17">
      <c r="P114286" s="63"/>
      <c r="Q114286" s="63"/>
    </row>
    <row r="114287" spans="16:17">
      <c r="P114287" s="63"/>
      <c r="Q114287" s="63"/>
    </row>
    <row r="114288" spans="16:17">
      <c r="P114288" s="63"/>
      <c r="Q114288" s="63"/>
    </row>
    <row r="114289" spans="16:17">
      <c r="P114289" s="63"/>
      <c r="Q114289" s="63"/>
    </row>
    <row r="114290" spans="16:17">
      <c r="P114290" s="63"/>
      <c r="Q114290" s="63"/>
    </row>
    <row r="114291" spans="16:17">
      <c r="P114291" s="63"/>
      <c r="Q114291" s="63"/>
    </row>
    <row r="114292" spans="16:17">
      <c r="P114292" s="63"/>
      <c r="Q114292" s="63"/>
    </row>
    <row r="114293" spans="16:17">
      <c r="P114293" s="63"/>
      <c r="Q114293" s="63"/>
    </row>
    <row r="114294" spans="16:17">
      <c r="P114294" s="63"/>
      <c r="Q114294" s="63"/>
    </row>
    <row r="114295" spans="16:17">
      <c r="P114295" s="63"/>
      <c r="Q114295" s="63"/>
    </row>
    <row r="114296" spans="16:17">
      <c r="P114296" s="63"/>
      <c r="Q114296" s="63"/>
    </row>
    <row r="114297" spans="16:17">
      <c r="P114297" s="63"/>
      <c r="Q114297" s="63"/>
    </row>
    <row r="114298" spans="16:17">
      <c r="P114298" s="63"/>
      <c r="Q114298" s="63"/>
    </row>
    <row r="114299" spans="16:17">
      <c r="P114299" s="63"/>
      <c r="Q114299" s="63"/>
    </row>
    <row r="114300" spans="16:17">
      <c r="P114300" s="63"/>
      <c r="Q114300" s="63"/>
    </row>
    <row r="114301" spans="16:17">
      <c r="P114301" s="63"/>
      <c r="Q114301" s="63"/>
    </row>
    <row r="114302" spans="16:17">
      <c r="P114302" s="63"/>
      <c r="Q114302" s="63"/>
    </row>
    <row r="114303" spans="16:17">
      <c r="P114303" s="63"/>
      <c r="Q114303" s="63"/>
    </row>
    <row r="114304" spans="16:17">
      <c r="P114304" s="63"/>
      <c r="Q114304" s="63"/>
    </row>
    <row r="114305" spans="16:17">
      <c r="P114305" s="63"/>
      <c r="Q114305" s="63"/>
    </row>
    <row r="114306" spans="16:17">
      <c r="P114306" s="63"/>
      <c r="Q114306" s="63"/>
    </row>
    <row r="114307" spans="16:17">
      <c r="P114307" s="63"/>
      <c r="Q114307" s="63"/>
    </row>
    <row r="114308" spans="16:17">
      <c r="P114308" s="63"/>
      <c r="Q114308" s="63"/>
    </row>
    <row r="114309" spans="16:17">
      <c r="P114309" s="63"/>
      <c r="Q114309" s="63"/>
    </row>
    <row r="114310" spans="16:17">
      <c r="P114310" s="63"/>
      <c r="Q114310" s="63"/>
    </row>
    <row r="114311" spans="16:17">
      <c r="P114311" s="63"/>
      <c r="Q114311" s="63"/>
    </row>
    <row r="114312" spans="16:17">
      <c r="P114312" s="63"/>
      <c r="Q114312" s="63"/>
    </row>
    <row r="114313" spans="16:17">
      <c r="P114313" s="63"/>
      <c r="Q114313" s="63"/>
    </row>
    <row r="114314" spans="16:17">
      <c r="P114314" s="63"/>
      <c r="Q114314" s="63"/>
    </row>
    <row r="114315" spans="16:17">
      <c r="P114315" s="63"/>
      <c r="Q114315" s="63"/>
    </row>
    <row r="114316" spans="16:17">
      <c r="P114316" s="63"/>
      <c r="Q114316" s="63"/>
    </row>
    <row r="114317" spans="16:17">
      <c r="P114317" s="63"/>
      <c r="Q114317" s="63"/>
    </row>
    <row r="114318" spans="16:17">
      <c r="P114318" s="63"/>
      <c r="Q114318" s="63"/>
    </row>
    <row r="114319" spans="16:17">
      <c r="P114319" s="63"/>
      <c r="Q114319" s="63"/>
    </row>
    <row r="114320" spans="16:17">
      <c r="P114320" s="63"/>
      <c r="Q114320" s="63"/>
    </row>
    <row r="114321" spans="16:17">
      <c r="P114321" s="63"/>
      <c r="Q114321" s="63"/>
    </row>
    <row r="114322" spans="16:17">
      <c r="P114322" s="63"/>
      <c r="Q114322" s="63"/>
    </row>
    <row r="114323" spans="16:17">
      <c r="P114323" s="63"/>
      <c r="Q114323" s="63"/>
    </row>
    <row r="114324" spans="16:17">
      <c r="P114324" s="63"/>
      <c r="Q114324" s="63"/>
    </row>
    <row r="114325" spans="16:17">
      <c r="P114325" s="63"/>
      <c r="Q114325" s="63"/>
    </row>
    <row r="114326" spans="16:17">
      <c r="P114326" s="63"/>
      <c r="Q114326" s="63"/>
    </row>
    <row r="114327" spans="16:17">
      <c r="P114327" s="63"/>
      <c r="Q114327" s="63"/>
    </row>
    <row r="114328" spans="16:17">
      <c r="P114328" s="63"/>
      <c r="Q114328" s="63"/>
    </row>
    <row r="114329" spans="16:17">
      <c r="P114329" s="63"/>
      <c r="Q114329" s="63"/>
    </row>
    <row r="114330" spans="16:17">
      <c r="P114330" s="63"/>
      <c r="Q114330" s="63"/>
    </row>
    <row r="114331" spans="16:17">
      <c r="P114331" s="63"/>
      <c r="Q114331" s="63"/>
    </row>
    <row r="114332" spans="16:17">
      <c r="P114332" s="63"/>
      <c r="Q114332" s="63"/>
    </row>
    <row r="114333" spans="16:17">
      <c r="P114333" s="63"/>
      <c r="Q114333" s="63"/>
    </row>
    <row r="114334" spans="16:17">
      <c r="P114334" s="63"/>
      <c r="Q114334" s="63"/>
    </row>
    <row r="114335" spans="16:17">
      <c r="P114335" s="63"/>
      <c r="Q114335" s="63"/>
    </row>
    <row r="114336" spans="16:17">
      <c r="P114336" s="63"/>
      <c r="Q114336" s="63"/>
    </row>
    <row r="114337" spans="16:17">
      <c r="P114337" s="63"/>
      <c r="Q114337" s="63"/>
    </row>
    <row r="114338" spans="16:17">
      <c r="P114338" s="63"/>
      <c r="Q114338" s="63"/>
    </row>
    <row r="114339" spans="16:17">
      <c r="P114339" s="63"/>
      <c r="Q114339" s="63"/>
    </row>
    <row r="114340" spans="16:17">
      <c r="P114340" s="63"/>
      <c r="Q114340" s="63"/>
    </row>
    <row r="114341" spans="16:17">
      <c r="P114341" s="63"/>
      <c r="Q114341" s="63"/>
    </row>
    <row r="114342" spans="16:17">
      <c r="P114342" s="63"/>
      <c r="Q114342" s="63"/>
    </row>
    <row r="114343" spans="16:17">
      <c r="P114343" s="63"/>
      <c r="Q114343" s="63"/>
    </row>
    <row r="114344" spans="16:17">
      <c r="P114344" s="63"/>
      <c r="Q114344" s="63"/>
    </row>
    <row r="114345" spans="16:17">
      <c r="P114345" s="63"/>
      <c r="Q114345" s="63"/>
    </row>
    <row r="114346" spans="16:17">
      <c r="P114346" s="63"/>
      <c r="Q114346" s="63"/>
    </row>
    <row r="114347" spans="16:17">
      <c r="P114347" s="63"/>
      <c r="Q114347" s="63"/>
    </row>
    <row r="114348" spans="16:17">
      <c r="P114348" s="63"/>
      <c r="Q114348" s="63"/>
    </row>
    <row r="114349" spans="16:17">
      <c r="P114349" s="63"/>
      <c r="Q114349" s="63"/>
    </row>
    <row r="114350" spans="16:17">
      <c r="P114350" s="63"/>
      <c r="Q114350" s="63"/>
    </row>
    <row r="114351" spans="16:17">
      <c r="P114351" s="63"/>
      <c r="Q114351" s="63"/>
    </row>
    <row r="114352" spans="16:17">
      <c r="P114352" s="63"/>
      <c r="Q114352" s="63"/>
    </row>
    <row r="114353" spans="16:17">
      <c r="P114353" s="63"/>
      <c r="Q114353" s="63"/>
    </row>
    <row r="114354" spans="16:17">
      <c r="P114354" s="63"/>
      <c r="Q114354" s="63"/>
    </row>
    <row r="114355" spans="16:17">
      <c r="P114355" s="63"/>
      <c r="Q114355" s="63"/>
    </row>
    <row r="114356" spans="16:17">
      <c r="P114356" s="63"/>
      <c r="Q114356" s="63"/>
    </row>
    <row r="114357" spans="16:17">
      <c r="P114357" s="63"/>
      <c r="Q114357" s="63"/>
    </row>
    <row r="114358" spans="16:17">
      <c r="P114358" s="63"/>
      <c r="Q114358" s="63"/>
    </row>
    <row r="114359" spans="16:17">
      <c r="P114359" s="63"/>
      <c r="Q114359" s="63"/>
    </row>
    <row r="114360" spans="16:17">
      <c r="P114360" s="63"/>
      <c r="Q114360" s="63"/>
    </row>
    <row r="114361" spans="16:17">
      <c r="P114361" s="63"/>
      <c r="Q114361" s="63"/>
    </row>
    <row r="114362" spans="16:17">
      <c r="P114362" s="63"/>
      <c r="Q114362" s="63"/>
    </row>
    <row r="114363" spans="16:17">
      <c r="P114363" s="63"/>
      <c r="Q114363" s="63"/>
    </row>
    <row r="114364" spans="16:17">
      <c r="P114364" s="63"/>
      <c r="Q114364" s="63"/>
    </row>
    <row r="114365" spans="16:17">
      <c r="P114365" s="63"/>
      <c r="Q114365" s="63"/>
    </row>
    <row r="114366" spans="16:17">
      <c r="P114366" s="63"/>
      <c r="Q114366" s="63"/>
    </row>
    <row r="114367" spans="16:17">
      <c r="P114367" s="63"/>
      <c r="Q114367" s="63"/>
    </row>
    <row r="114368" spans="16:17">
      <c r="P114368" s="63"/>
      <c r="Q114368" s="63"/>
    </row>
    <row r="114369" spans="16:17">
      <c r="P114369" s="63"/>
      <c r="Q114369" s="63"/>
    </row>
    <row r="114370" spans="16:17">
      <c r="P114370" s="63"/>
      <c r="Q114370" s="63"/>
    </row>
    <row r="114371" spans="16:17">
      <c r="P114371" s="63"/>
      <c r="Q114371" s="63"/>
    </row>
    <row r="114372" spans="16:17">
      <c r="P114372" s="63"/>
      <c r="Q114372" s="63"/>
    </row>
    <row r="114373" spans="16:17">
      <c r="P114373" s="63"/>
      <c r="Q114373" s="63"/>
    </row>
    <row r="114374" spans="16:17">
      <c r="P114374" s="63"/>
      <c r="Q114374" s="63"/>
    </row>
    <row r="114375" spans="16:17">
      <c r="P114375" s="63"/>
      <c r="Q114375" s="63"/>
    </row>
    <row r="114376" spans="16:17">
      <c r="P114376" s="63"/>
      <c r="Q114376" s="63"/>
    </row>
    <row r="114377" spans="16:17">
      <c r="P114377" s="63"/>
      <c r="Q114377" s="63"/>
    </row>
    <row r="114378" spans="16:17">
      <c r="P114378" s="63"/>
      <c r="Q114378" s="63"/>
    </row>
    <row r="114379" spans="16:17">
      <c r="P114379" s="63"/>
      <c r="Q114379" s="63"/>
    </row>
    <row r="114380" spans="16:17">
      <c r="P114380" s="63"/>
      <c r="Q114380" s="63"/>
    </row>
    <row r="114381" spans="16:17">
      <c r="P114381" s="63"/>
      <c r="Q114381" s="63"/>
    </row>
    <row r="114382" spans="16:17">
      <c r="P114382" s="63"/>
      <c r="Q114382" s="63"/>
    </row>
    <row r="114383" spans="16:17">
      <c r="P114383" s="63"/>
      <c r="Q114383" s="63"/>
    </row>
    <row r="114384" spans="16:17">
      <c r="P114384" s="63"/>
      <c r="Q114384" s="63"/>
    </row>
    <row r="114385" spans="16:17">
      <c r="P114385" s="63"/>
      <c r="Q114385" s="63"/>
    </row>
    <row r="114386" spans="16:17">
      <c r="P114386" s="63"/>
      <c r="Q114386" s="63"/>
    </row>
    <row r="114387" spans="16:17">
      <c r="P114387" s="63"/>
      <c r="Q114387" s="63"/>
    </row>
    <row r="114388" spans="16:17">
      <c r="P114388" s="63"/>
      <c r="Q114388" s="63"/>
    </row>
    <row r="114389" spans="16:17">
      <c r="P114389" s="63"/>
      <c r="Q114389" s="63"/>
    </row>
    <row r="114390" spans="16:17">
      <c r="P114390" s="63"/>
      <c r="Q114390" s="63"/>
    </row>
    <row r="114391" spans="16:17">
      <c r="P114391" s="63"/>
      <c r="Q114391" s="63"/>
    </row>
    <row r="114392" spans="16:17">
      <c r="P114392" s="63"/>
      <c r="Q114392" s="63"/>
    </row>
    <row r="114393" spans="16:17">
      <c r="P114393" s="63"/>
      <c r="Q114393" s="63"/>
    </row>
    <row r="114394" spans="16:17">
      <c r="P114394" s="63"/>
      <c r="Q114394" s="63"/>
    </row>
    <row r="114395" spans="16:17">
      <c r="P114395" s="63"/>
      <c r="Q114395" s="63"/>
    </row>
    <row r="114396" spans="16:17">
      <c r="P114396" s="63"/>
      <c r="Q114396" s="63"/>
    </row>
    <row r="114397" spans="16:17">
      <c r="P114397" s="63"/>
      <c r="Q114397" s="63"/>
    </row>
    <row r="114398" spans="16:17">
      <c r="P114398" s="63"/>
      <c r="Q114398" s="63"/>
    </row>
    <row r="114399" spans="16:17">
      <c r="P114399" s="63"/>
      <c r="Q114399" s="63"/>
    </row>
    <row r="114400" spans="16:17">
      <c r="P114400" s="63"/>
      <c r="Q114400" s="63"/>
    </row>
    <row r="114401" spans="16:17">
      <c r="P114401" s="63"/>
      <c r="Q114401" s="63"/>
    </row>
    <row r="114402" spans="16:17">
      <c r="P114402" s="63"/>
      <c r="Q114402" s="63"/>
    </row>
    <row r="114403" spans="16:17">
      <c r="P114403" s="63"/>
      <c r="Q114403" s="63"/>
    </row>
    <row r="114404" spans="16:17">
      <c r="P114404" s="63"/>
      <c r="Q114404" s="63"/>
    </row>
    <row r="114405" spans="16:17">
      <c r="P114405" s="63"/>
      <c r="Q114405" s="63"/>
    </row>
    <row r="114406" spans="16:17">
      <c r="P114406" s="63"/>
      <c r="Q114406" s="63"/>
    </row>
    <row r="114407" spans="16:17">
      <c r="P114407" s="63"/>
      <c r="Q114407" s="63"/>
    </row>
    <row r="114408" spans="16:17">
      <c r="P114408" s="63"/>
      <c r="Q114408" s="63"/>
    </row>
    <row r="114409" spans="16:17">
      <c r="P114409" s="63"/>
      <c r="Q114409" s="63"/>
    </row>
    <row r="114410" spans="16:17">
      <c r="P114410" s="63"/>
      <c r="Q114410" s="63"/>
    </row>
    <row r="114411" spans="16:17">
      <c r="P114411" s="63"/>
      <c r="Q114411" s="63"/>
    </row>
    <row r="114412" spans="16:17">
      <c r="P114412" s="63"/>
      <c r="Q114412" s="63"/>
    </row>
    <row r="114413" spans="16:17">
      <c r="P114413" s="63"/>
      <c r="Q114413" s="63"/>
    </row>
    <row r="114414" spans="16:17">
      <c r="P114414" s="63"/>
      <c r="Q114414" s="63"/>
    </row>
    <row r="114415" spans="16:17">
      <c r="P114415" s="63"/>
      <c r="Q114415" s="63"/>
    </row>
    <row r="114416" spans="16:17">
      <c r="P114416" s="63"/>
      <c r="Q114416" s="63"/>
    </row>
    <row r="114417" spans="16:17">
      <c r="P114417" s="63"/>
      <c r="Q114417" s="63"/>
    </row>
    <row r="114418" spans="16:17">
      <c r="P114418" s="63"/>
      <c r="Q114418" s="63"/>
    </row>
    <row r="114419" spans="16:17">
      <c r="P114419" s="63"/>
      <c r="Q114419" s="63"/>
    </row>
    <row r="114420" spans="16:17">
      <c r="P114420" s="63"/>
      <c r="Q114420" s="63"/>
    </row>
    <row r="114421" spans="16:17">
      <c r="P114421" s="63"/>
      <c r="Q114421" s="63"/>
    </row>
    <row r="114422" spans="16:17">
      <c r="P114422" s="63"/>
      <c r="Q114422" s="63"/>
    </row>
    <row r="114423" spans="16:17">
      <c r="P114423" s="63"/>
      <c r="Q114423" s="63"/>
    </row>
    <row r="114424" spans="16:17">
      <c r="P114424" s="63"/>
      <c r="Q114424" s="63"/>
    </row>
    <row r="114425" spans="16:17">
      <c r="P114425" s="63"/>
      <c r="Q114425" s="63"/>
    </row>
    <row r="114426" spans="16:17">
      <c r="P114426" s="63"/>
      <c r="Q114426" s="63"/>
    </row>
    <row r="114427" spans="16:17">
      <c r="P114427" s="63"/>
      <c r="Q114427" s="63"/>
    </row>
    <row r="114428" spans="16:17">
      <c r="P114428" s="63"/>
      <c r="Q114428" s="63"/>
    </row>
    <row r="114429" spans="16:17">
      <c r="P114429" s="63"/>
      <c r="Q114429" s="63"/>
    </row>
    <row r="114430" spans="16:17">
      <c r="P114430" s="63"/>
      <c r="Q114430" s="63"/>
    </row>
    <row r="114431" spans="16:17">
      <c r="P114431" s="63"/>
      <c r="Q114431" s="63"/>
    </row>
    <row r="114432" spans="16:17">
      <c r="P114432" s="63"/>
      <c r="Q114432" s="63"/>
    </row>
    <row r="114433" spans="16:17">
      <c r="P114433" s="63"/>
      <c r="Q114433" s="63"/>
    </row>
    <row r="114434" spans="16:17">
      <c r="P114434" s="63"/>
      <c r="Q114434" s="63"/>
    </row>
    <row r="114435" spans="16:17">
      <c r="P114435" s="63"/>
      <c r="Q114435" s="63"/>
    </row>
    <row r="114436" spans="16:17">
      <c r="P114436" s="63"/>
      <c r="Q114436" s="63"/>
    </row>
    <row r="114437" spans="16:17">
      <c r="P114437" s="63"/>
      <c r="Q114437" s="63"/>
    </row>
    <row r="114438" spans="16:17">
      <c r="P114438" s="63"/>
      <c r="Q114438" s="63"/>
    </row>
    <row r="114439" spans="16:17">
      <c r="P114439" s="63"/>
      <c r="Q114439" s="63"/>
    </row>
    <row r="114440" spans="16:17">
      <c r="P114440" s="63"/>
      <c r="Q114440" s="63"/>
    </row>
    <row r="114441" spans="16:17">
      <c r="P114441" s="63"/>
      <c r="Q114441" s="63"/>
    </row>
    <row r="114442" spans="16:17">
      <c r="P114442" s="63"/>
      <c r="Q114442" s="63"/>
    </row>
    <row r="114443" spans="16:17">
      <c r="P114443" s="63"/>
      <c r="Q114443" s="63"/>
    </row>
    <row r="114444" spans="16:17">
      <c r="P114444" s="63"/>
      <c r="Q114444" s="63"/>
    </row>
    <row r="114445" spans="16:17">
      <c r="P114445" s="63"/>
      <c r="Q114445" s="63"/>
    </row>
    <row r="114446" spans="16:17">
      <c r="P114446" s="63"/>
      <c r="Q114446" s="63"/>
    </row>
    <row r="114447" spans="16:17">
      <c r="P114447" s="63"/>
      <c r="Q114447" s="63"/>
    </row>
    <row r="114448" spans="16:17">
      <c r="P114448" s="63"/>
      <c r="Q114448" s="63"/>
    </row>
    <row r="114449" spans="16:17">
      <c r="P114449" s="63"/>
      <c r="Q114449" s="63"/>
    </row>
    <row r="114450" spans="16:17">
      <c r="P114450" s="63"/>
      <c r="Q114450" s="63"/>
    </row>
    <row r="114451" spans="16:17">
      <c r="P114451" s="63"/>
      <c r="Q114451" s="63"/>
    </row>
    <row r="114452" spans="16:17">
      <c r="P114452" s="63"/>
      <c r="Q114452" s="63"/>
    </row>
    <row r="114453" spans="16:17">
      <c r="P114453" s="63"/>
      <c r="Q114453" s="63"/>
    </row>
    <row r="114454" spans="16:17">
      <c r="P114454" s="63"/>
      <c r="Q114454" s="63"/>
    </row>
    <row r="114455" spans="16:17">
      <c r="P114455" s="63"/>
      <c r="Q114455" s="63"/>
    </row>
    <row r="114456" spans="16:17">
      <c r="P114456" s="63"/>
      <c r="Q114456" s="63"/>
    </row>
    <row r="114457" spans="16:17">
      <c r="P114457" s="63"/>
      <c r="Q114457" s="63"/>
    </row>
    <row r="114458" spans="16:17">
      <c r="P114458" s="63"/>
      <c r="Q114458" s="63"/>
    </row>
    <row r="114459" spans="16:17">
      <c r="P114459" s="63"/>
      <c r="Q114459" s="63"/>
    </row>
    <row r="114460" spans="16:17">
      <c r="P114460" s="63"/>
      <c r="Q114460" s="63"/>
    </row>
    <row r="114461" spans="16:17">
      <c r="P114461" s="63"/>
      <c r="Q114461" s="63"/>
    </row>
    <row r="114462" spans="16:17">
      <c r="P114462" s="63"/>
      <c r="Q114462" s="63"/>
    </row>
    <row r="114463" spans="16:17">
      <c r="P114463" s="63"/>
      <c r="Q114463" s="63"/>
    </row>
    <row r="114464" spans="16:17">
      <c r="P114464" s="63"/>
      <c r="Q114464" s="63"/>
    </row>
    <row r="114465" spans="16:17">
      <c r="P114465" s="63"/>
      <c r="Q114465" s="63"/>
    </row>
    <row r="114466" spans="16:17">
      <c r="P114466" s="63"/>
      <c r="Q114466" s="63"/>
    </row>
    <row r="114467" spans="16:17">
      <c r="P114467" s="63"/>
      <c r="Q114467" s="63"/>
    </row>
    <row r="114468" spans="16:17">
      <c r="P114468" s="63"/>
      <c r="Q114468" s="63"/>
    </row>
    <row r="114469" spans="16:17">
      <c r="P114469" s="63"/>
      <c r="Q114469" s="63"/>
    </row>
    <row r="114470" spans="16:17">
      <c r="P114470" s="63"/>
      <c r="Q114470" s="63"/>
    </row>
    <row r="114471" spans="16:17">
      <c r="P114471" s="63"/>
      <c r="Q114471" s="63"/>
    </row>
    <row r="114472" spans="16:17">
      <c r="P114472" s="63"/>
      <c r="Q114472" s="63"/>
    </row>
    <row r="114473" spans="16:17">
      <c r="P114473" s="63"/>
      <c r="Q114473" s="63"/>
    </row>
    <row r="114474" spans="16:17">
      <c r="P114474" s="63"/>
      <c r="Q114474" s="63"/>
    </row>
    <row r="114475" spans="16:17">
      <c r="P114475" s="63"/>
      <c r="Q114475" s="63"/>
    </row>
    <row r="114476" spans="16:17">
      <c r="P114476" s="63"/>
      <c r="Q114476" s="63"/>
    </row>
    <row r="114477" spans="16:17">
      <c r="P114477" s="63"/>
      <c r="Q114477" s="63"/>
    </row>
    <row r="114478" spans="16:17">
      <c r="P114478" s="63"/>
      <c r="Q114478" s="63"/>
    </row>
    <row r="114479" spans="16:17">
      <c r="P114479" s="63"/>
      <c r="Q114479" s="63"/>
    </row>
    <row r="114480" spans="16:17">
      <c r="P114480" s="63"/>
      <c r="Q114480" s="63"/>
    </row>
    <row r="114481" spans="16:17">
      <c r="P114481" s="63"/>
      <c r="Q114481" s="63"/>
    </row>
    <row r="114482" spans="16:17">
      <c r="P114482" s="63"/>
      <c r="Q114482" s="63"/>
    </row>
    <row r="114483" spans="16:17">
      <c r="P114483" s="63"/>
      <c r="Q114483" s="63"/>
    </row>
    <row r="114484" spans="16:17">
      <c r="P114484" s="63"/>
      <c r="Q114484" s="63"/>
    </row>
    <row r="114485" spans="16:17">
      <c r="P114485" s="63"/>
      <c r="Q114485" s="63"/>
    </row>
    <row r="114486" spans="16:17">
      <c r="P114486" s="63"/>
      <c r="Q114486" s="63"/>
    </row>
    <row r="114487" spans="16:17">
      <c r="P114487" s="63"/>
      <c r="Q114487" s="63"/>
    </row>
    <row r="114488" spans="16:17">
      <c r="P114488" s="63"/>
      <c r="Q114488" s="63"/>
    </row>
    <row r="114489" spans="16:17">
      <c r="P114489" s="63"/>
      <c r="Q114489" s="63"/>
    </row>
    <row r="114490" spans="16:17">
      <c r="P114490" s="63"/>
      <c r="Q114490" s="63"/>
    </row>
    <row r="114491" spans="16:17">
      <c r="P114491" s="63"/>
      <c r="Q114491" s="63"/>
    </row>
    <row r="114492" spans="16:17">
      <c r="P114492" s="63"/>
      <c r="Q114492" s="63"/>
    </row>
    <row r="114493" spans="16:17">
      <c r="P114493" s="63"/>
      <c r="Q114493" s="63"/>
    </row>
    <row r="114494" spans="16:17">
      <c r="P114494" s="63"/>
      <c r="Q114494" s="63"/>
    </row>
    <row r="114495" spans="16:17">
      <c r="P114495" s="63"/>
      <c r="Q114495" s="63"/>
    </row>
    <row r="114496" spans="16:17">
      <c r="P114496" s="63"/>
      <c r="Q114496" s="63"/>
    </row>
    <row r="114497" spans="16:17">
      <c r="P114497" s="63"/>
      <c r="Q114497" s="63"/>
    </row>
    <row r="114498" spans="16:17">
      <c r="P114498" s="63"/>
      <c r="Q114498" s="63"/>
    </row>
    <row r="114499" spans="16:17">
      <c r="P114499" s="63"/>
      <c r="Q114499" s="63"/>
    </row>
    <row r="114500" spans="16:17">
      <c r="P114500" s="63"/>
      <c r="Q114500" s="63"/>
    </row>
    <row r="114501" spans="16:17">
      <c r="P114501" s="63"/>
      <c r="Q114501" s="63"/>
    </row>
    <row r="114502" spans="16:17">
      <c r="P114502" s="63"/>
      <c r="Q114502" s="63"/>
    </row>
    <row r="114503" spans="16:17">
      <c r="P114503" s="63"/>
      <c r="Q114503" s="63"/>
    </row>
    <row r="114504" spans="16:17">
      <c r="P114504" s="63"/>
      <c r="Q114504" s="63"/>
    </row>
    <row r="114505" spans="16:17">
      <c r="P114505" s="63"/>
      <c r="Q114505" s="63"/>
    </row>
    <row r="114506" spans="16:17">
      <c r="P114506" s="63"/>
      <c r="Q114506" s="63"/>
    </row>
    <row r="114507" spans="16:17">
      <c r="P114507" s="63"/>
      <c r="Q114507" s="63"/>
    </row>
    <row r="114508" spans="16:17">
      <c r="P114508" s="63"/>
      <c r="Q114508" s="63"/>
    </row>
    <row r="114509" spans="16:17">
      <c r="P114509" s="63"/>
      <c r="Q114509" s="63"/>
    </row>
    <row r="114510" spans="16:17">
      <c r="P114510" s="63"/>
      <c r="Q114510" s="63"/>
    </row>
    <row r="114511" spans="16:17">
      <c r="P114511" s="63"/>
      <c r="Q114511" s="63"/>
    </row>
    <row r="114512" spans="16:17">
      <c r="P114512" s="63"/>
      <c r="Q114512" s="63"/>
    </row>
    <row r="114513" spans="16:17">
      <c r="P114513" s="63"/>
      <c r="Q114513" s="63"/>
    </row>
    <row r="114514" spans="16:17">
      <c r="P114514" s="63"/>
      <c r="Q114514" s="63"/>
    </row>
    <row r="114515" spans="16:17">
      <c r="P114515" s="63"/>
      <c r="Q114515" s="63"/>
    </row>
    <row r="114516" spans="16:17">
      <c r="P114516" s="63"/>
      <c r="Q114516" s="63"/>
    </row>
    <row r="114517" spans="16:17">
      <c r="P114517" s="63"/>
      <c r="Q114517" s="63"/>
    </row>
    <row r="114518" spans="16:17">
      <c r="P114518" s="63"/>
      <c r="Q114518" s="63"/>
    </row>
    <row r="114519" spans="16:17">
      <c r="P114519" s="63"/>
      <c r="Q114519" s="63"/>
    </row>
    <row r="114520" spans="16:17">
      <c r="P114520" s="63"/>
      <c r="Q114520" s="63"/>
    </row>
    <row r="114521" spans="16:17">
      <c r="P114521" s="63"/>
      <c r="Q114521" s="63"/>
    </row>
    <row r="114522" spans="16:17">
      <c r="P114522" s="63"/>
      <c r="Q114522" s="63"/>
    </row>
    <row r="114523" spans="16:17">
      <c r="P114523" s="63"/>
      <c r="Q114523" s="63"/>
    </row>
    <row r="114524" spans="16:17">
      <c r="P114524" s="63"/>
      <c r="Q114524" s="63"/>
    </row>
    <row r="114525" spans="16:17">
      <c r="P114525" s="63"/>
      <c r="Q114525" s="63"/>
    </row>
    <row r="114526" spans="16:17">
      <c r="P114526" s="63"/>
      <c r="Q114526" s="63"/>
    </row>
    <row r="114527" spans="16:17">
      <c r="P114527" s="63"/>
      <c r="Q114527" s="63"/>
    </row>
    <row r="114528" spans="16:17">
      <c r="P114528" s="63"/>
      <c r="Q114528" s="63"/>
    </row>
    <row r="114529" spans="16:17">
      <c r="P114529" s="63"/>
      <c r="Q114529" s="63"/>
    </row>
    <row r="114530" spans="16:17">
      <c r="P114530" s="63"/>
      <c r="Q114530" s="63"/>
    </row>
    <row r="114531" spans="16:17">
      <c r="P114531" s="63"/>
      <c r="Q114531" s="63"/>
    </row>
    <row r="114532" spans="16:17">
      <c r="P114532" s="63"/>
      <c r="Q114532" s="63"/>
    </row>
    <row r="114533" spans="16:17">
      <c r="P114533" s="63"/>
      <c r="Q114533" s="63"/>
    </row>
    <row r="114534" spans="16:17">
      <c r="P114534" s="63"/>
      <c r="Q114534" s="63"/>
    </row>
    <row r="114535" spans="16:17">
      <c r="P114535" s="63"/>
      <c r="Q114535" s="63"/>
    </row>
    <row r="114536" spans="16:17">
      <c r="P114536" s="63"/>
      <c r="Q114536" s="63"/>
    </row>
    <row r="114537" spans="16:17">
      <c r="P114537" s="63"/>
      <c r="Q114537" s="63"/>
    </row>
    <row r="114538" spans="16:17">
      <c r="P114538" s="63"/>
      <c r="Q114538" s="63"/>
    </row>
    <row r="114539" spans="16:17">
      <c r="P114539" s="63"/>
      <c r="Q114539" s="63"/>
    </row>
    <row r="114540" spans="16:17">
      <c r="P114540" s="63"/>
      <c r="Q114540" s="63"/>
    </row>
    <row r="114541" spans="16:17">
      <c r="P114541" s="63"/>
      <c r="Q114541" s="63"/>
    </row>
    <row r="114542" spans="16:17">
      <c r="P114542" s="63"/>
      <c r="Q114542" s="63"/>
    </row>
    <row r="114543" spans="16:17">
      <c r="P114543" s="63"/>
      <c r="Q114543" s="63"/>
    </row>
    <row r="114544" spans="16:17">
      <c r="P114544" s="63"/>
      <c r="Q114544" s="63"/>
    </row>
    <row r="114545" spans="16:17">
      <c r="P114545" s="63"/>
      <c r="Q114545" s="63"/>
    </row>
    <row r="114546" spans="16:17">
      <c r="P114546" s="63"/>
      <c r="Q114546" s="63"/>
    </row>
    <row r="114547" spans="16:17">
      <c r="P114547" s="63"/>
      <c r="Q114547" s="63"/>
    </row>
    <row r="114548" spans="16:17">
      <c r="P114548" s="63"/>
      <c r="Q114548" s="63"/>
    </row>
    <row r="114549" spans="16:17">
      <c r="P114549" s="63"/>
      <c r="Q114549" s="63"/>
    </row>
    <row r="114550" spans="16:17">
      <c r="P114550" s="63"/>
      <c r="Q114550" s="63"/>
    </row>
    <row r="114551" spans="16:17">
      <c r="P114551" s="63"/>
      <c r="Q114551" s="63"/>
    </row>
    <row r="114552" spans="16:17">
      <c r="P114552" s="63"/>
      <c r="Q114552" s="63"/>
    </row>
    <row r="114553" spans="16:17">
      <c r="P114553" s="63"/>
      <c r="Q114553" s="63"/>
    </row>
    <row r="114554" spans="16:17">
      <c r="P114554" s="63"/>
      <c r="Q114554" s="63"/>
    </row>
    <row r="114555" spans="16:17">
      <c r="P114555" s="63"/>
      <c r="Q114555" s="63"/>
    </row>
    <row r="114556" spans="16:17">
      <c r="P114556" s="63"/>
      <c r="Q114556" s="63"/>
    </row>
    <row r="114557" spans="16:17">
      <c r="P114557" s="63"/>
      <c r="Q114557" s="63"/>
    </row>
    <row r="114558" spans="16:17">
      <c r="P114558" s="63"/>
      <c r="Q114558" s="63"/>
    </row>
    <row r="114559" spans="16:17">
      <c r="P114559" s="63"/>
      <c r="Q114559" s="63"/>
    </row>
    <row r="114560" spans="16:17">
      <c r="P114560" s="63"/>
      <c r="Q114560" s="63"/>
    </row>
    <row r="114561" spans="16:17">
      <c r="P114561" s="63"/>
      <c r="Q114561" s="63"/>
    </row>
    <row r="114562" spans="16:17">
      <c r="P114562" s="63"/>
      <c r="Q114562" s="63"/>
    </row>
    <row r="114563" spans="16:17">
      <c r="P114563" s="63"/>
      <c r="Q114563" s="63"/>
    </row>
    <row r="114564" spans="16:17">
      <c r="P114564" s="63"/>
      <c r="Q114564" s="63"/>
    </row>
    <row r="114565" spans="16:17">
      <c r="P114565" s="63"/>
      <c r="Q114565" s="63"/>
    </row>
    <row r="114566" spans="16:17">
      <c r="P114566" s="63"/>
      <c r="Q114566" s="63"/>
    </row>
    <row r="114567" spans="16:17">
      <c r="P114567" s="63"/>
      <c r="Q114567" s="63"/>
    </row>
    <row r="114568" spans="16:17">
      <c r="P114568" s="63"/>
      <c r="Q114568" s="63"/>
    </row>
    <row r="114569" spans="16:17">
      <c r="P114569" s="63"/>
      <c r="Q114569" s="63"/>
    </row>
    <row r="114570" spans="16:17">
      <c r="P114570" s="63"/>
      <c r="Q114570" s="63"/>
    </row>
    <row r="114571" spans="16:17">
      <c r="P114571" s="63"/>
      <c r="Q114571" s="63"/>
    </row>
    <row r="114572" spans="16:17">
      <c r="P114572" s="63"/>
      <c r="Q114572" s="63"/>
    </row>
    <row r="114573" spans="16:17">
      <c r="P114573" s="63"/>
      <c r="Q114573" s="63"/>
    </row>
    <row r="114574" spans="16:17">
      <c r="P114574" s="63"/>
      <c r="Q114574" s="63"/>
    </row>
    <row r="114575" spans="16:17">
      <c r="P114575" s="63"/>
      <c r="Q114575" s="63"/>
    </row>
    <row r="114576" spans="16:17">
      <c r="P114576" s="63"/>
      <c r="Q114576" s="63"/>
    </row>
    <row r="114577" spans="16:17">
      <c r="P114577" s="63"/>
      <c r="Q114577" s="63"/>
    </row>
    <row r="114578" spans="16:17">
      <c r="P114578" s="63"/>
      <c r="Q114578" s="63"/>
    </row>
    <row r="114579" spans="16:17">
      <c r="P114579" s="63"/>
      <c r="Q114579" s="63"/>
    </row>
    <row r="114580" spans="16:17">
      <c r="P114580" s="63"/>
      <c r="Q114580" s="63"/>
    </row>
    <row r="114581" spans="16:17">
      <c r="P114581" s="63"/>
      <c r="Q114581" s="63"/>
    </row>
    <row r="114582" spans="16:17">
      <c r="P114582" s="63"/>
      <c r="Q114582" s="63"/>
    </row>
    <row r="114583" spans="16:17">
      <c r="P114583" s="63"/>
      <c r="Q114583" s="63"/>
    </row>
    <row r="114584" spans="16:17">
      <c r="P114584" s="63"/>
      <c r="Q114584" s="63"/>
    </row>
    <row r="114585" spans="16:17">
      <c r="P114585" s="63"/>
      <c r="Q114585" s="63"/>
    </row>
    <row r="114586" spans="16:17">
      <c r="P114586" s="63"/>
      <c r="Q114586" s="63"/>
    </row>
    <row r="114587" spans="16:17">
      <c r="P114587" s="63"/>
      <c r="Q114587" s="63"/>
    </row>
    <row r="114588" spans="16:17">
      <c r="P114588" s="63"/>
      <c r="Q114588" s="63"/>
    </row>
    <row r="114589" spans="16:17">
      <c r="P114589" s="63"/>
      <c r="Q114589" s="63"/>
    </row>
    <row r="114590" spans="16:17">
      <c r="P114590" s="63"/>
      <c r="Q114590" s="63"/>
    </row>
    <row r="114591" spans="16:17">
      <c r="P114591" s="63"/>
      <c r="Q114591" s="63"/>
    </row>
    <row r="114592" spans="16:17">
      <c r="P114592" s="63"/>
      <c r="Q114592" s="63"/>
    </row>
    <row r="114593" spans="16:17">
      <c r="P114593" s="63"/>
      <c r="Q114593" s="63"/>
    </row>
    <row r="114594" spans="16:17">
      <c r="P114594" s="63"/>
      <c r="Q114594" s="63"/>
    </row>
    <row r="114595" spans="16:17">
      <c r="P114595" s="63"/>
      <c r="Q114595" s="63"/>
    </row>
    <row r="114596" spans="16:17">
      <c r="P114596" s="63"/>
      <c r="Q114596" s="63"/>
    </row>
    <row r="114597" spans="16:17">
      <c r="P114597" s="63"/>
      <c r="Q114597" s="63"/>
    </row>
    <row r="114598" spans="16:17">
      <c r="P114598" s="63"/>
      <c r="Q114598" s="63"/>
    </row>
    <row r="114599" spans="16:17">
      <c r="P114599" s="63"/>
      <c r="Q114599" s="63"/>
    </row>
    <row r="114600" spans="16:17">
      <c r="P114600" s="63"/>
      <c r="Q114600" s="63"/>
    </row>
    <row r="114601" spans="16:17">
      <c r="P114601" s="63"/>
      <c r="Q114601" s="63"/>
    </row>
    <row r="114602" spans="16:17">
      <c r="P114602" s="63"/>
      <c r="Q114602" s="63"/>
    </row>
    <row r="114603" spans="16:17">
      <c r="P114603" s="63"/>
      <c r="Q114603" s="63"/>
    </row>
    <row r="114604" spans="16:17">
      <c r="P114604" s="63"/>
      <c r="Q114604" s="63"/>
    </row>
    <row r="114605" spans="16:17">
      <c r="P114605" s="63"/>
      <c r="Q114605" s="63"/>
    </row>
    <row r="114606" spans="16:17">
      <c r="P114606" s="63"/>
      <c r="Q114606" s="63"/>
    </row>
    <row r="114607" spans="16:17">
      <c r="P114607" s="63"/>
      <c r="Q114607" s="63"/>
    </row>
    <row r="114608" spans="16:17">
      <c r="P114608" s="63"/>
      <c r="Q114608" s="63"/>
    </row>
    <row r="114609" spans="16:17">
      <c r="P114609" s="63"/>
      <c r="Q114609" s="63"/>
    </row>
    <row r="114610" spans="16:17">
      <c r="P114610" s="63"/>
      <c r="Q114610" s="63"/>
    </row>
    <row r="114611" spans="16:17">
      <c r="P114611" s="63"/>
      <c r="Q114611" s="63"/>
    </row>
    <row r="114612" spans="16:17">
      <c r="P114612" s="63"/>
      <c r="Q114612" s="63"/>
    </row>
    <row r="114613" spans="16:17">
      <c r="P114613" s="63"/>
      <c r="Q114613" s="63"/>
    </row>
    <row r="114614" spans="16:17">
      <c r="P114614" s="63"/>
      <c r="Q114614" s="63"/>
    </row>
    <row r="114615" spans="16:17">
      <c r="P114615" s="63"/>
      <c r="Q114615" s="63"/>
    </row>
    <row r="114616" spans="16:17">
      <c r="P114616" s="63"/>
      <c r="Q114616" s="63"/>
    </row>
    <row r="114617" spans="16:17">
      <c r="P114617" s="63"/>
      <c r="Q114617" s="63"/>
    </row>
    <row r="114618" spans="16:17">
      <c r="P114618" s="63"/>
      <c r="Q114618" s="63"/>
    </row>
    <row r="114619" spans="16:17">
      <c r="P114619" s="63"/>
      <c r="Q114619" s="63"/>
    </row>
    <row r="114620" spans="16:17">
      <c r="P114620" s="63"/>
      <c r="Q114620" s="63"/>
    </row>
    <row r="114621" spans="16:17">
      <c r="P114621" s="63"/>
      <c r="Q114621" s="63"/>
    </row>
    <row r="114622" spans="16:17">
      <c r="P114622" s="63"/>
      <c r="Q114622" s="63"/>
    </row>
    <row r="114623" spans="16:17">
      <c r="P114623" s="63"/>
      <c r="Q114623" s="63"/>
    </row>
    <row r="114624" spans="16:17">
      <c r="P114624" s="63"/>
      <c r="Q114624" s="63"/>
    </row>
    <row r="114625" spans="16:17">
      <c r="P114625" s="63"/>
      <c r="Q114625" s="63"/>
    </row>
    <row r="114626" spans="16:17">
      <c r="P114626" s="63"/>
      <c r="Q114626" s="63"/>
    </row>
    <row r="114627" spans="16:17">
      <c r="P114627" s="63"/>
      <c r="Q114627" s="63"/>
    </row>
    <row r="114628" spans="16:17">
      <c r="P114628" s="63"/>
      <c r="Q114628" s="63"/>
    </row>
    <row r="114629" spans="16:17">
      <c r="P114629" s="63"/>
      <c r="Q114629" s="63"/>
    </row>
    <row r="114630" spans="16:17">
      <c r="P114630" s="63"/>
      <c r="Q114630" s="63"/>
    </row>
    <row r="114631" spans="16:17">
      <c r="P114631" s="63"/>
      <c r="Q114631" s="63"/>
    </row>
    <row r="114632" spans="16:17">
      <c r="P114632" s="63"/>
      <c r="Q114632" s="63"/>
    </row>
    <row r="114633" spans="16:17">
      <c r="P114633" s="63"/>
      <c r="Q114633" s="63"/>
    </row>
    <row r="114634" spans="16:17">
      <c r="P114634" s="63"/>
      <c r="Q114634" s="63"/>
    </row>
    <row r="114635" spans="16:17">
      <c r="P114635" s="63"/>
      <c r="Q114635" s="63"/>
    </row>
    <row r="114636" spans="16:17">
      <c r="P114636" s="63"/>
      <c r="Q114636" s="63"/>
    </row>
    <row r="114637" spans="16:17">
      <c r="P114637" s="63"/>
      <c r="Q114637" s="63"/>
    </row>
    <row r="114638" spans="16:17">
      <c r="P114638" s="63"/>
      <c r="Q114638" s="63"/>
    </row>
    <row r="114639" spans="16:17">
      <c r="P114639" s="63"/>
      <c r="Q114639" s="63"/>
    </row>
    <row r="114640" spans="16:17">
      <c r="P114640" s="63"/>
      <c r="Q114640" s="63"/>
    </row>
    <row r="114641" spans="16:17">
      <c r="P114641" s="63"/>
      <c r="Q114641" s="63"/>
    </row>
    <row r="114642" spans="16:17">
      <c r="P114642" s="63"/>
      <c r="Q114642" s="63"/>
    </row>
    <row r="114643" spans="16:17">
      <c r="P114643" s="63"/>
      <c r="Q114643" s="63"/>
    </row>
    <row r="114644" spans="16:17">
      <c r="P114644" s="63"/>
      <c r="Q114644" s="63"/>
    </row>
    <row r="114645" spans="16:17">
      <c r="P114645" s="63"/>
      <c r="Q114645" s="63"/>
    </row>
    <row r="114646" spans="16:17">
      <c r="P114646" s="63"/>
      <c r="Q114646" s="63"/>
    </row>
    <row r="114647" spans="16:17">
      <c r="P114647" s="63"/>
      <c r="Q114647" s="63"/>
    </row>
    <row r="114648" spans="16:17">
      <c r="P114648" s="63"/>
      <c r="Q114648" s="63"/>
    </row>
    <row r="114649" spans="16:17">
      <c r="P114649" s="63"/>
      <c r="Q114649" s="63"/>
    </row>
    <row r="114650" spans="16:17">
      <c r="P114650" s="63"/>
      <c r="Q114650" s="63"/>
    </row>
    <row r="114651" spans="16:17">
      <c r="P114651" s="63"/>
      <c r="Q114651" s="63"/>
    </row>
    <row r="114652" spans="16:17">
      <c r="P114652" s="63"/>
      <c r="Q114652" s="63"/>
    </row>
    <row r="114653" spans="16:17">
      <c r="P114653" s="63"/>
      <c r="Q114653" s="63"/>
    </row>
    <row r="114654" spans="16:17">
      <c r="P114654" s="63"/>
      <c r="Q114654" s="63"/>
    </row>
    <row r="114655" spans="16:17">
      <c r="P114655" s="63"/>
      <c r="Q114655" s="63"/>
    </row>
    <row r="114656" spans="16:17">
      <c r="P114656" s="63"/>
      <c r="Q114656" s="63"/>
    </row>
    <row r="114657" spans="16:17">
      <c r="P114657" s="63"/>
      <c r="Q114657" s="63"/>
    </row>
    <row r="114658" spans="16:17">
      <c r="P114658" s="63"/>
      <c r="Q114658" s="63"/>
    </row>
    <row r="114659" spans="16:17">
      <c r="P114659" s="63"/>
      <c r="Q114659" s="63"/>
    </row>
    <row r="114660" spans="16:17">
      <c r="P114660" s="63"/>
      <c r="Q114660" s="63"/>
    </row>
    <row r="114661" spans="16:17">
      <c r="P114661" s="63"/>
      <c r="Q114661" s="63"/>
    </row>
    <row r="114662" spans="16:17">
      <c r="P114662" s="63"/>
      <c r="Q114662" s="63"/>
    </row>
    <row r="114663" spans="16:17">
      <c r="P114663" s="63"/>
      <c r="Q114663" s="63"/>
    </row>
    <row r="114664" spans="16:17">
      <c r="P114664" s="63"/>
      <c r="Q114664" s="63"/>
    </row>
    <row r="114665" spans="16:17">
      <c r="P114665" s="63"/>
      <c r="Q114665" s="63"/>
    </row>
    <row r="114666" spans="16:17">
      <c r="P114666" s="63"/>
      <c r="Q114666" s="63"/>
    </row>
    <row r="114667" spans="16:17">
      <c r="P114667" s="63"/>
      <c r="Q114667" s="63"/>
    </row>
    <row r="114668" spans="16:17">
      <c r="P114668" s="63"/>
      <c r="Q114668" s="63"/>
    </row>
    <row r="114669" spans="16:17">
      <c r="P114669" s="63"/>
      <c r="Q114669" s="63"/>
    </row>
    <row r="114670" spans="16:17">
      <c r="P114670" s="63"/>
      <c r="Q114670" s="63"/>
    </row>
    <row r="114671" spans="16:17">
      <c r="P114671" s="63"/>
      <c r="Q114671" s="63"/>
    </row>
    <row r="114672" spans="16:17">
      <c r="P114672" s="63"/>
      <c r="Q114672" s="63"/>
    </row>
    <row r="114673" spans="16:17">
      <c r="P114673" s="63"/>
      <c r="Q114673" s="63"/>
    </row>
    <row r="114674" spans="16:17">
      <c r="P114674" s="63"/>
      <c r="Q114674" s="63"/>
    </row>
    <row r="114675" spans="16:17">
      <c r="P114675" s="63"/>
      <c r="Q114675" s="63"/>
    </row>
    <row r="114676" spans="16:17">
      <c r="P114676" s="63"/>
      <c r="Q114676" s="63"/>
    </row>
    <row r="114677" spans="16:17">
      <c r="P114677" s="63"/>
      <c r="Q114677" s="63"/>
    </row>
    <row r="114678" spans="16:17">
      <c r="P114678" s="63"/>
      <c r="Q114678" s="63"/>
    </row>
    <row r="114679" spans="16:17">
      <c r="P114679" s="63"/>
      <c r="Q114679" s="63"/>
    </row>
    <row r="114680" spans="16:17">
      <c r="P114680" s="63"/>
      <c r="Q114680" s="63"/>
    </row>
    <row r="114681" spans="16:17">
      <c r="P114681" s="63"/>
      <c r="Q114681" s="63"/>
    </row>
    <row r="114682" spans="16:17">
      <c r="P114682" s="63"/>
      <c r="Q114682" s="63"/>
    </row>
    <row r="114683" spans="16:17">
      <c r="P114683" s="63"/>
      <c r="Q114683" s="63"/>
    </row>
    <row r="114684" spans="16:17">
      <c r="P114684" s="63"/>
      <c r="Q114684" s="63"/>
    </row>
    <row r="114685" spans="16:17">
      <c r="P114685" s="63"/>
      <c r="Q114685" s="63"/>
    </row>
    <row r="114686" spans="16:17">
      <c r="P114686" s="63"/>
      <c r="Q114686" s="63"/>
    </row>
    <row r="114687" spans="16:17">
      <c r="P114687" s="63"/>
      <c r="Q114687" s="63"/>
    </row>
    <row r="114688" spans="16:17">
      <c r="P114688" s="63"/>
      <c r="Q114688" s="63"/>
    </row>
    <row r="114689" spans="16:17">
      <c r="P114689" s="63"/>
      <c r="Q114689" s="63"/>
    </row>
    <row r="114690" spans="16:17">
      <c r="P114690" s="63"/>
      <c r="Q114690" s="63"/>
    </row>
    <row r="114691" spans="16:17">
      <c r="P114691" s="63"/>
      <c r="Q114691" s="63"/>
    </row>
    <row r="114692" spans="16:17">
      <c r="P114692" s="63"/>
      <c r="Q114692" s="63"/>
    </row>
    <row r="114693" spans="16:17">
      <c r="P114693" s="63"/>
      <c r="Q114693" s="63"/>
    </row>
    <row r="114694" spans="16:17">
      <c r="P114694" s="63"/>
      <c r="Q114694" s="63"/>
    </row>
    <row r="114695" spans="16:17">
      <c r="P114695" s="63"/>
      <c r="Q114695" s="63"/>
    </row>
    <row r="114696" spans="16:17">
      <c r="P114696" s="63"/>
      <c r="Q114696" s="63"/>
    </row>
    <row r="114697" spans="16:17">
      <c r="P114697" s="63"/>
      <c r="Q114697" s="63"/>
    </row>
    <row r="114698" spans="16:17">
      <c r="P114698" s="63"/>
      <c r="Q114698" s="63"/>
    </row>
    <row r="114699" spans="16:17">
      <c r="P114699" s="63"/>
      <c r="Q114699" s="63"/>
    </row>
    <row r="114700" spans="16:17">
      <c r="P114700" s="63"/>
      <c r="Q114700" s="63"/>
    </row>
    <row r="114701" spans="16:17">
      <c r="P114701" s="63"/>
      <c r="Q114701" s="63"/>
    </row>
    <row r="114702" spans="16:17">
      <c r="P114702" s="63"/>
      <c r="Q114702" s="63"/>
    </row>
    <row r="114703" spans="16:17">
      <c r="P114703" s="63"/>
      <c r="Q114703" s="63"/>
    </row>
    <row r="114704" spans="16:17">
      <c r="P114704" s="63"/>
      <c r="Q114704" s="63"/>
    </row>
    <row r="114705" spans="16:17">
      <c r="P114705" s="63"/>
      <c r="Q114705" s="63"/>
    </row>
    <row r="114706" spans="16:17">
      <c r="P114706" s="63"/>
      <c r="Q114706" s="63"/>
    </row>
    <row r="114707" spans="16:17">
      <c r="P114707" s="63"/>
      <c r="Q114707" s="63"/>
    </row>
    <row r="114708" spans="16:17">
      <c r="P114708" s="63"/>
      <c r="Q114708" s="63"/>
    </row>
    <row r="114709" spans="16:17">
      <c r="P114709" s="63"/>
      <c r="Q114709" s="63"/>
    </row>
    <row r="114710" spans="16:17">
      <c r="P114710" s="63"/>
      <c r="Q114710" s="63"/>
    </row>
    <row r="114711" spans="16:17">
      <c r="P114711" s="63"/>
      <c r="Q114711" s="63"/>
    </row>
    <row r="114712" spans="16:17">
      <c r="P114712" s="63"/>
      <c r="Q114712" s="63"/>
    </row>
    <row r="114713" spans="16:17">
      <c r="P114713" s="63"/>
      <c r="Q114713" s="63"/>
    </row>
    <row r="114714" spans="16:17">
      <c r="P114714" s="63"/>
      <c r="Q114714" s="63"/>
    </row>
    <row r="114715" spans="16:17">
      <c r="P114715" s="63"/>
      <c r="Q114715" s="63"/>
    </row>
    <row r="114716" spans="16:17">
      <c r="P114716" s="63"/>
      <c r="Q114716" s="63"/>
    </row>
    <row r="114717" spans="16:17">
      <c r="P114717" s="63"/>
      <c r="Q114717" s="63"/>
    </row>
    <row r="114718" spans="16:17">
      <c r="P114718" s="63"/>
      <c r="Q114718" s="63"/>
    </row>
    <row r="114719" spans="16:17">
      <c r="P114719" s="63"/>
      <c r="Q114719" s="63"/>
    </row>
    <row r="114720" spans="16:17">
      <c r="P114720" s="63"/>
      <c r="Q114720" s="63"/>
    </row>
    <row r="114721" spans="16:17">
      <c r="P114721" s="63"/>
      <c r="Q114721" s="63"/>
    </row>
    <row r="114722" spans="16:17">
      <c r="P114722" s="63"/>
      <c r="Q114722" s="63"/>
    </row>
    <row r="114723" spans="16:17">
      <c r="P114723" s="63"/>
      <c r="Q114723" s="63"/>
    </row>
    <row r="114724" spans="16:17">
      <c r="P114724" s="63"/>
      <c r="Q114724" s="63"/>
    </row>
    <row r="114725" spans="16:17">
      <c r="P114725" s="63"/>
      <c r="Q114725" s="63"/>
    </row>
    <row r="114726" spans="16:17">
      <c r="P114726" s="63"/>
      <c r="Q114726" s="63"/>
    </row>
    <row r="114727" spans="16:17">
      <c r="P114727" s="63"/>
      <c r="Q114727" s="63"/>
    </row>
    <row r="114728" spans="16:17">
      <c r="P114728" s="63"/>
      <c r="Q114728" s="63"/>
    </row>
    <row r="114729" spans="16:17">
      <c r="P114729" s="63"/>
      <c r="Q114729" s="63"/>
    </row>
    <row r="114730" spans="16:17">
      <c r="P114730" s="63"/>
      <c r="Q114730" s="63"/>
    </row>
    <row r="114731" spans="16:17">
      <c r="P114731" s="63"/>
      <c r="Q114731" s="63"/>
    </row>
    <row r="114732" spans="16:17">
      <c r="P114732" s="63"/>
      <c r="Q114732" s="63"/>
    </row>
    <row r="114733" spans="16:17">
      <c r="P114733" s="63"/>
      <c r="Q114733" s="63"/>
    </row>
    <row r="114734" spans="16:17">
      <c r="P114734" s="63"/>
      <c r="Q114734" s="63"/>
    </row>
    <row r="114735" spans="16:17">
      <c r="P114735" s="63"/>
      <c r="Q114735" s="63"/>
    </row>
    <row r="114736" spans="16:17">
      <c r="P114736" s="63"/>
      <c r="Q114736" s="63"/>
    </row>
    <row r="114737" spans="16:17">
      <c r="P114737" s="63"/>
      <c r="Q114737" s="63"/>
    </row>
    <row r="114738" spans="16:17">
      <c r="P114738" s="63"/>
      <c r="Q114738" s="63"/>
    </row>
    <row r="114739" spans="16:17">
      <c r="P114739" s="63"/>
      <c r="Q114739" s="63"/>
    </row>
    <row r="114740" spans="16:17">
      <c r="P114740" s="63"/>
      <c r="Q114740" s="63"/>
    </row>
    <row r="114741" spans="16:17">
      <c r="P114741" s="63"/>
      <c r="Q114741" s="63"/>
    </row>
    <row r="114742" spans="16:17">
      <c r="P114742" s="63"/>
      <c r="Q114742" s="63"/>
    </row>
    <row r="114743" spans="16:17">
      <c r="P114743" s="63"/>
      <c r="Q114743" s="63"/>
    </row>
    <row r="114744" spans="16:17">
      <c r="P114744" s="63"/>
      <c r="Q114744" s="63"/>
    </row>
    <row r="114745" spans="16:17">
      <c r="P114745" s="63"/>
      <c r="Q114745" s="63"/>
    </row>
    <row r="114746" spans="16:17">
      <c r="P114746" s="63"/>
      <c r="Q114746" s="63"/>
    </row>
    <row r="114747" spans="16:17">
      <c r="P114747" s="63"/>
      <c r="Q114747" s="63"/>
    </row>
    <row r="114748" spans="16:17">
      <c r="P114748" s="63"/>
      <c r="Q114748" s="63"/>
    </row>
    <row r="114749" spans="16:17">
      <c r="P114749" s="63"/>
      <c r="Q114749" s="63"/>
    </row>
    <row r="114750" spans="16:17">
      <c r="P114750" s="63"/>
      <c r="Q114750" s="63"/>
    </row>
    <row r="114751" spans="16:17">
      <c r="P114751" s="63"/>
      <c r="Q114751" s="63"/>
    </row>
    <row r="114752" spans="16:17">
      <c r="P114752" s="63"/>
      <c r="Q114752" s="63"/>
    </row>
    <row r="114753" spans="16:17">
      <c r="P114753" s="63"/>
      <c r="Q114753" s="63"/>
    </row>
    <row r="114754" spans="16:17">
      <c r="P114754" s="63"/>
      <c r="Q114754" s="63"/>
    </row>
    <row r="114755" spans="16:17">
      <c r="P114755" s="63"/>
      <c r="Q114755" s="63"/>
    </row>
    <row r="114756" spans="16:17">
      <c r="P114756" s="63"/>
      <c r="Q114756" s="63"/>
    </row>
    <row r="114757" spans="16:17">
      <c r="P114757" s="63"/>
      <c r="Q114757" s="63"/>
    </row>
    <row r="114758" spans="16:17">
      <c r="P114758" s="63"/>
      <c r="Q114758" s="63"/>
    </row>
    <row r="114759" spans="16:17">
      <c r="P114759" s="63"/>
      <c r="Q114759" s="63"/>
    </row>
    <row r="114760" spans="16:17">
      <c r="P114760" s="63"/>
      <c r="Q114760" s="63"/>
    </row>
    <row r="114761" spans="16:17">
      <c r="P114761" s="63"/>
      <c r="Q114761" s="63"/>
    </row>
    <row r="114762" spans="16:17">
      <c r="P114762" s="63"/>
      <c r="Q114762" s="63"/>
    </row>
    <row r="114763" spans="16:17">
      <c r="P114763" s="63"/>
      <c r="Q114763" s="63"/>
    </row>
    <row r="114764" spans="16:17">
      <c r="P114764" s="63"/>
      <c r="Q114764" s="63"/>
    </row>
    <row r="114765" spans="16:17">
      <c r="P114765" s="63"/>
      <c r="Q114765" s="63"/>
    </row>
    <row r="114766" spans="16:17">
      <c r="P114766" s="63"/>
      <c r="Q114766" s="63"/>
    </row>
    <row r="114767" spans="16:17">
      <c r="P114767" s="63"/>
      <c r="Q114767" s="63"/>
    </row>
    <row r="114768" spans="16:17">
      <c r="P114768" s="63"/>
      <c r="Q114768" s="63"/>
    </row>
    <row r="114769" spans="16:17">
      <c r="P114769" s="63"/>
      <c r="Q114769" s="63"/>
    </row>
    <row r="114770" spans="16:17">
      <c r="P114770" s="63"/>
      <c r="Q114770" s="63"/>
    </row>
    <row r="114771" spans="16:17">
      <c r="P114771" s="63"/>
      <c r="Q114771" s="63"/>
    </row>
    <row r="114772" spans="16:17">
      <c r="P114772" s="63"/>
      <c r="Q114772" s="63"/>
    </row>
    <row r="114773" spans="16:17">
      <c r="P114773" s="63"/>
      <c r="Q114773" s="63"/>
    </row>
    <row r="114774" spans="16:17">
      <c r="P114774" s="63"/>
      <c r="Q114774" s="63"/>
    </row>
    <row r="114775" spans="16:17">
      <c r="P114775" s="63"/>
      <c r="Q114775" s="63"/>
    </row>
    <row r="114776" spans="16:17">
      <c r="P114776" s="63"/>
      <c r="Q114776" s="63"/>
    </row>
    <row r="114777" spans="16:17">
      <c r="P114777" s="63"/>
      <c r="Q114777" s="63"/>
    </row>
    <row r="114778" spans="16:17">
      <c r="P114778" s="63"/>
      <c r="Q114778" s="63"/>
    </row>
    <row r="114779" spans="16:17">
      <c r="P114779" s="63"/>
      <c r="Q114779" s="63"/>
    </row>
    <row r="114780" spans="16:17">
      <c r="P114780" s="63"/>
      <c r="Q114780" s="63"/>
    </row>
    <row r="114781" spans="16:17">
      <c r="P114781" s="63"/>
      <c r="Q114781" s="63"/>
    </row>
    <row r="114782" spans="16:17">
      <c r="P114782" s="63"/>
      <c r="Q114782" s="63"/>
    </row>
    <row r="114783" spans="16:17">
      <c r="P114783" s="63"/>
      <c r="Q114783" s="63"/>
    </row>
    <row r="114784" spans="16:17">
      <c r="P114784" s="63"/>
      <c r="Q114784" s="63"/>
    </row>
    <row r="114785" spans="16:17">
      <c r="P114785" s="63"/>
      <c r="Q114785" s="63"/>
    </row>
    <row r="114786" spans="16:17">
      <c r="P114786" s="63"/>
      <c r="Q114786" s="63"/>
    </row>
    <row r="114787" spans="16:17">
      <c r="P114787" s="63"/>
      <c r="Q114787" s="63"/>
    </row>
    <row r="114788" spans="16:17">
      <c r="P114788" s="63"/>
      <c r="Q114788" s="63"/>
    </row>
    <row r="114789" spans="16:17">
      <c r="P114789" s="63"/>
      <c r="Q114789" s="63"/>
    </row>
    <row r="114790" spans="16:17">
      <c r="P114790" s="63"/>
      <c r="Q114790" s="63"/>
    </row>
    <row r="114791" spans="16:17">
      <c r="P114791" s="63"/>
      <c r="Q114791" s="63"/>
    </row>
    <row r="114792" spans="16:17">
      <c r="P114792" s="63"/>
      <c r="Q114792" s="63"/>
    </row>
    <row r="114793" spans="16:17">
      <c r="P114793" s="63"/>
      <c r="Q114793" s="63"/>
    </row>
    <row r="114794" spans="16:17">
      <c r="P114794" s="63"/>
      <c r="Q114794" s="63"/>
    </row>
    <row r="114795" spans="16:17">
      <c r="P114795" s="63"/>
      <c r="Q114795" s="63"/>
    </row>
    <row r="114796" spans="16:17">
      <c r="P114796" s="63"/>
      <c r="Q114796" s="63"/>
    </row>
    <row r="114797" spans="16:17">
      <c r="P114797" s="63"/>
      <c r="Q114797" s="63"/>
    </row>
    <row r="114798" spans="16:17">
      <c r="P114798" s="63"/>
      <c r="Q114798" s="63"/>
    </row>
    <row r="114799" spans="16:17">
      <c r="P114799" s="63"/>
      <c r="Q114799" s="63"/>
    </row>
    <row r="114800" spans="16:17">
      <c r="P114800" s="63"/>
      <c r="Q114800" s="63"/>
    </row>
    <row r="114801" spans="16:17">
      <c r="P114801" s="63"/>
      <c r="Q114801" s="63"/>
    </row>
    <row r="114802" spans="16:17">
      <c r="P114802" s="63"/>
      <c r="Q114802" s="63"/>
    </row>
    <row r="114803" spans="16:17">
      <c r="P114803" s="63"/>
      <c r="Q114803" s="63"/>
    </row>
    <row r="114804" spans="16:17">
      <c r="P114804" s="63"/>
      <c r="Q114804" s="63"/>
    </row>
    <row r="114805" spans="16:17">
      <c r="P114805" s="63"/>
      <c r="Q114805" s="63"/>
    </row>
    <row r="114806" spans="16:17">
      <c r="P114806" s="63"/>
      <c r="Q114806" s="63"/>
    </row>
    <row r="114807" spans="16:17">
      <c r="P114807" s="63"/>
      <c r="Q114807" s="63"/>
    </row>
    <row r="114808" spans="16:17">
      <c r="P114808" s="63"/>
      <c r="Q114808" s="63"/>
    </row>
    <row r="114809" spans="16:17">
      <c r="P114809" s="63"/>
      <c r="Q114809" s="63"/>
    </row>
    <row r="114810" spans="16:17">
      <c r="P114810" s="63"/>
      <c r="Q114810" s="63"/>
    </row>
    <row r="114811" spans="16:17">
      <c r="P114811" s="63"/>
      <c r="Q114811" s="63"/>
    </row>
    <row r="114812" spans="16:17">
      <c r="P114812" s="63"/>
      <c r="Q114812" s="63"/>
    </row>
    <row r="114813" spans="16:17">
      <c r="P114813" s="63"/>
      <c r="Q114813" s="63"/>
    </row>
    <row r="114814" spans="16:17">
      <c r="P114814" s="63"/>
      <c r="Q114814" s="63"/>
    </row>
    <row r="114815" spans="16:17">
      <c r="P114815" s="63"/>
      <c r="Q114815" s="63"/>
    </row>
    <row r="114816" spans="16:17">
      <c r="P114816" s="63"/>
      <c r="Q114816" s="63"/>
    </row>
    <row r="114817" spans="16:17">
      <c r="P114817" s="63"/>
      <c r="Q114817" s="63"/>
    </row>
    <row r="114818" spans="16:17">
      <c r="P114818" s="63"/>
      <c r="Q114818" s="63"/>
    </row>
    <row r="114819" spans="16:17">
      <c r="P114819" s="63"/>
      <c r="Q114819" s="63"/>
    </row>
    <row r="114820" spans="16:17">
      <c r="P114820" s="63"/>
      <c r="Q114820" s="63"/>
    </row>
    <row r="114821" spans="16:17">
      <c r="P114821" s="63"/>
      <c r="Q114821" s="63"/>
    </row>
    <row r="114822" spans="16:17">
      <c r="P114822" s="63"/>
      <c r="Q114822" s="63"/>
    </row>
    <row r="114823" spans="16:17">
      <c r="P114823" s="63"/>
      <c r="Q114823" s="63"/>
    </row>
    <row r="114824" spans="16:17">
      <c r="P114824" s="63"/>
      <c r="Q114824" s="63"/>
    </row>
    <row r="114825" spans="16:17">
      <c r="P114825" s="63"/>
      <c r="Q114825" s="63"/>
    </row>
    <row r="114826" spans="16:17">
      <c r="P114826" s="63"/>
      <c r="Q114826" s="63"/>
    </row>
    <row r="114827" spans="16:17">
      <c r="P114827" s="63"/>
      <c r="Q114827" s="63"/>
    </row>
    <row r="114828" spans="16:17">
      <c r="P114828" s="63"/>
      <c r="Q114828" s="63"/>
    </row>
    <row r="114829" spans="16:17">
      <c r="P114829" s="63"/>
      <c r="Q114829" s="63"/>
    </row>
    <row r="114830" spans="16:17">
      <c r="P114830" s="63"/>
      <c r="Q114830" s="63"/>
    </row>
    <row r="114831" spans="16:17">
      <c r="P114831" s="63"/>
      <c r="Q114831" s="63"/>
    </row>
    <row r="114832" spans="16:17">
      <c r="P114832" s="63"/>
      <c r="Q114832" s="63"/>
    </row>
    <row r="114833" spans="16:17">
      <c r="P114833" s="63"/>
      <c r="Q114833" s="63"/>
    </row>
    <row r="114834" spans="16:17">
      <c r="P114834" s="63"/>
      <c r="Q114834" s="63"/>
    </row>
    <row r="114835" spans="16:17">
      <c r="P114835" s="63"/>
      <c r="Q114835" s="63"/>
    </row>
    <row r="114836" spans="16:17">
      <c r="P114836" s="63"/>
      <c r="Q114836" s="63"/>
    </row>
    <row r="114837" spans="16:17">
      <c r="P114837" s="63"/>
      <c r="Q114837" s="63"/>
    </row>
    <row r="114838" spans="16:17">
      <c r="P114838" s="63"/>
      <c r="Q114838" s="63"/>
    </row>
    <row r="114839" spans="16:17">
      <c r="P114839" s="63"/>
      <c r="Q114839" s="63"/>
    </row>
    <row r="114840" spans="16:17">
      <c r="P114840" s="63"/>
      <c r="Q114840" s="63"/>
    </row>
    <row r="114841" spans="16:17">
      <c r="P114841" s="63"/>
      <c r="Q114841" s="63"/>
    </row>
    <row r="114842" spans="16:17">
      <c r="P114842" s="63"/>
      <c r="Q114842" s="63"/>
    </row>
    <row r="114843" spans="16:17">
      <c r="P114843" s="63"/>
      <c r="Q114843" s="63"/>
    </row>
    <row r="114844" spans="16:17">
      <c r="P114844" s="63"/>
      <c r="Q114844" s="63"/>
    </row>
    <row r="114845" spans="16:17">
      <c r="P114845" s="63"/>
      <c r="Q114845" s="63"/>
    </row>
    <row r="114846" spans="16:17">
      <c r="P114846" s="63"/>
      <c r="Q114846" s="63"/>
    </row>
    <row r="114847" spans="16:17">
      <c r="P114847" s="63"/>
      <c r="Q114847" s="63"/>
    </row>
    <row r="114848" spans="16:17">
      <c r="P114848" s="63"/>
      <c r="Q114848" s="63"/>
    </row>
    <row r="114849" spans="16:17">
      <c r="P114849" s="63"/>
      <c r="Q114849" s="63"/>
    </row>
    <row r="114850" spans="16:17">
      <c r="P114850" s="63"/>
      <c r="Q114850" s="63"/>
    </row>
    <row r="114851" spans="16:17">
      <c r="P114851" s="63"/>
      <c r="Q114851" s="63"/>
    </row>
    <row r="114852" spans="16:17">
      <c r="P114852" s="63"/>
      <c r="Q114852" s="63"/>
    </row>
    <row r="114853" spans="16:17">
      <c r="P114853" s="63"/>
      <c r="Q114853" s="63"/>
    </row>
    <row r="114854" spans="16:17">
      <c r="P114854" s="63"/>
      <c r="Q114854" s="63"/>
    </row>
    <row r="114855" spans="16:17">
      <c r="P114855" s="63"/>
      <c r="Q114855" s="63"/>
    </row>
    <row r="114856" spans="16:17">
      <c r="P114856" s="63"/>
      <c r="Q114856" s="63"/>
    </row>
    <row r="114857" spans="16:17">
      <c r="P114857" s="63"/>
      <c r="Q114857" s="63"/>
    </row>
    <row r="114858" spans="16:17">
      <c r="P114858" s="63"/>
      <c r="Q114858" s="63"/>
    </row>
    <row r="114859" spans="16:17">
      <c r="P114859" s="63"/>
      <c r="Q114859" s="63"/>
    </row>
    <row r="114860" spans="16:17">
      <c r="P114860" s="63"/>
      <c r="Q114860" s="63"/>
    </row>
    <row r="114861" spans="16:17">
      <c r="P114861" s="63"/>
      <c r="Q114861" s="63"/>
    </row>
    <row r="114862" spans="16:17">
      <c r="P114862" s="63"/>
      <c r="Q114862" s="63"/>
    </row>
    <row r="114863" spans="16:17">
      <c r="P114863" s="63"/>
      <c r="Q114863" s="63"/>
    </row>
    <row r="114864" spans="16:17">
      <c r="P114864" s="63"/>
      <c r="Q114864" s="63"/>
    </row>
    <row r="114865" spans="16:17">
      <c r="P114865" s="63"/>
      <c r="Q114865" s="63"/>
    </row>
    <row r="114866" spans="16:17">
      <c r="P114866" s="63"/>
      <c r="Q114866" s="63"/>
    </row>
    <row r="114867" spans="16:17">
      <c r="P114867" s="63"/>
      <c r="Q114867" s="63"/>
    </row>
    <row r="114868" spans="16:17">
      <c r="P114868" s="63"/>
      <c r="Q114868" s="63"/>
    </row>
    <row r="114869" spans="16:17">
      <c r="P114869" s="63"/>
      <c r="Q114869" s="63"/>
    </row>
    <row r="114870" spans="16:17">
      <c r="P114870" s="63"/>
      <c r="Q114870" s="63"/>
    </row>
    <row r="114871" spans="16:17">
      <c r="P114871" s="63"/>
      <c r="Q114871" s="63"/>
    </row>
    <row r="114872" spans="16:17">
      <c r="P114872" s="63"/>
      <c r="Q114872" s="63"/>
    </row>
    <row r="114873" spans="16:17">
      <c r="P114873" s="63"/>
      <c r="Q114873" s="63"/>
    </row>
    <row r="114874" spans="16:17">
      <c r="P114874" s="63"/>
      <c r="Q114874" s="63"/>
    </row>
    <row r="114875" spans="16:17">
      <c r="P114875" s="63"/>
      <c r="Q114875" s="63"/>
    </row>
    <row r="114876" spans="16:17">
      <c r="P114876" s="63"/>
      <c r="Q114876" s="63"/>
    </row>
    <row r="114877" spans="16:17">
      <c r="P114877" s="63"/>
      <c r="Q114877" s="63"/>
    </row>
    <row r="114878" spans="16:17">
      <c r="P114878" s="63"/>
      <c r="Q114878" s="63"/>
    </row>
    <row r="114879" spans="16:17">
      <c r="P114879" s="63"/>
      <c r="Q114879" s="63"/>
    </row>
    <row r="114880" spans="16:17">
      <c r="P114880" s="63"/>
      <c r="Q114880" s="63"/>
    </row>
    <row r="114881" spans="16:17">
      <c r="P114881" s="63"/>
      <c r="Q114881" s="63"/>
    </row>
    <row r="114882" spans="16:17">
      <c r="P114882" s="63"/>
      <c r="Q114882" s="63"/>
    </row>
    <row r="114883" spans="16:17">
      <c r="P114883" s="63"/>
      <c r="Q114883" s="63"/>
    </row>
    <row r="114884" spans="16:17">
      <c r="P114884" s="63"/>
      <c r="Q114884" s="63"/>
    </row>
    <row r="114885" spans="16:17">
      <c r="P114885" s="63"/>
      <c r="Q114885" s="63"/>
    </row>
    <row r="114886" spans="16:17">
      <c r="P114886" s="63"/>
      <c r="Q114886" s="63"/>
    </row>
    <row r="114887" spans="16:17">
      <c r="P114887" s="63"/>
      <c r="Q114887" s="63"/>
    </row>
    <row r="114888" spans="16:17">
      <c r="P114888" s="63"/>
      <c r="Q114888" s="63"/>
    </row>
    <row r="114889" spans="16:17">
      <c r="P114889" s="63"/>
      <c r="Q114889" s="63"/>
    </row>
    <row r="114890" spans="16:17">
      <c r="P114890" s="63"/>
      <c r="Q114890" s="63"/>
    </row>
    <row r="114891" spans="16:17">
      <c r="P114891" s="63"/>
      <c r="Q114891" s="63"/>
    </row>
    <row r="114892" spans="16:17">
      <c r="P114892" s="63"/>
      <c r="Q114892" s="63"/>
    </row>
    <row r="114893" spans="16:17">
      <c r="P114893" s="63"/>
      <c r="Q114893" s="63"/>
    </row>
    <row r="114894" spans="16:17">
      <c r="P114894" s="63"/>
      <c r="Q114894" s="63"/>
    </row>
    <row r="114895" spans="16:17">
      <c r="P114895" s="63"/>
      <c r="Q114895" s="63"/>
    </row>
    <row r="114896" spans="16:17">
      <c r="P114896" s="63"/>
      <c r="Q114896" s="63"/>
    </row>
    <row r="114897" spans="16:17">
      <c r="P114897" s="63"/>
      <c r="Q114897" s="63"/>
    </row>
    <row r="114898" spans="16:17">
      <c r="P114898" s="63"/>
      <c r="Q114898" s="63"/>
    </row>
    <row r="114899" spans="16:17">
      <c r="P114899" s="63"/>
      <c r="Q114899" s="63"/>
    </row>
    <row r="114900" spans="16:17">
      <c r="P114900" s="63"/>
      <c r="Q114900" s="63"/>
    </row>
    <row r="114901" spans="16:17">
      <c r="P114901" s="63"/>
      <c r="Q114901" s="63"/>
    </row>
    <row r="114902" spans="16:17">
      <c r="P114902" s="63"/>
      <c r="Q114902" s="63"/>
    </row>
    <row r="114903" spans="16:17">
      <c r="P114903" s="63"/>
      <c r="Q114903" s="63"/>
    </row>
    <row r="114904" spans="16:17">
      <c r="P114904" s="63"/>
      <c r="Q114904" s="63"/>
    </row>
    <row r="114905" spans="16:17">
      <c r="P114905" s="63"/>
      <c r="Q114905" s="63"/>
    </row>
    <row r="114906" spans="16:17">
      <c r="P114906" s="63"/>
      <c r="Q114906" s="63"/>
    </row>
    <row r="114907" spans="16:17">
      <c r="P114907" s="63"/>
      <c r="Q114907" s="63"/>
    </row>
    <row r="114908" spans="16:17">
      <c r="P114908" s="63"/>
      <c r="Q114908" s="63"/>
    </row>
    <row r="114909" spans="16:17">
      <c r="P114909" s="63"/>
      <c r="Q114909" s="63"/>
    </row>
    <row r="114910" spans="16:17">
      <c r="P114910" s="63"/>
      <c r="Q114910" s="63"/>
    </row>
    <row r="114911" spans="16:17">
      <c r="P114911" s="63"/>
      <c r="Q114911" s="63"/>
    </row>
    <row r="114912" spans="16:17">
      <c r="P114912" s="63"/>
      <c r="Q114912" s="63"/>
    </row>
    <row r="114913" spans="16:17">
      <c r="P114913" s="63"/>
      <c r="Q114913" s="63"/>
    </row>
    <row r="114914" spans="16:17">
      <c r="P114914" s="63"/>
      <c r="Q114914" s="63"/>
    </row>
    <row r="114915" spans="16:17">
      <c r="P114915" s="63"/>
      <c r="Q114915" s="63"/>
    </row>
    <row r="114916" spans="16:17">
      <c r="P114916" s="63"/>
      <c r="Q114916" s="63"/>
    </row>
    <row r="114917" spans="16:17">
      <c r="P114917" s="63"/>
      <c r="Q114917" s="63"/>
    </row>
    <row r="114918" spans="16:17">
      <c r="P114918" s="63"/>
      <c r="Q114918" s="63"/>
    </row>
    <row r="114919" spans="16:17">
      <c r="P114919" s="63"/>
      <c r="Q114919" s="63"/>
    </row>
    <row r="114920" spans="16:17">
      <c r="P114920" s="63"/>
      <c r="Q114920" s="63"/>
    </row>
    <row r="114921" spans="16:17">
      <c r="P114921" s="63"/>
      <c r="Q114921" s="63"/>
    </row>
    <row r="114922" spans="16:17">
      <c r="P114922" s="63"/>
      <c r="Q114922" s="63"/>
    </row>
    <row r="114923" spans="16:17">
      <c r="P114923" s="63"/>
      <c r="Q114923" s="63"/>
    </row>
    <row r="114924" spans="16:17">
      <c r="P114924" s="63"/>
      <c r="Q114924" s="63"/>
    </row>
    <row r="114925" spans="16:17">
      <c r="P114925" s="63"/>
      <c r="Q114925" s="63"/>
    </row>
    <row r="114926" spans="16:17">
      <c r="P114926" s="63"/>
      <c r="Q114926" s="63"/>
    </row>
    <row r="114927" spans="16:17">
      <c r="P114927" s="63"/>
      <c r="Q114927" s="63"/>
    </row>
    <row r="114928" spans="16:17">
      <c r="P114928" s="63"/>
      <c r="Q114928" s="63"/>
    </row>
    <row r="114929" spans="16:17">
      <c r="P114929" s="63"/>
      <c r="Q114929" s="63"/>
    </row>
    <row r="114930" spans="16:17">
      <c r="P114930" s="63"/>
      <c r="Q114930" s="63"/>
    </row>
    <row r="114931" spans="16:17">
      <c r="P114931" s="63"/>
      <c r="Q114931" s="63"/>
    </row>
    <row r="114932" spans="16:17">
      <c r="P114932" s="63"/>
      <c r="Q114932" s="63"/>
    </row>
    <row r="114933" spans="16:17">
      <c r="P114933" s="63"/>
      <c r="Q114933" s="63"/>
    </row>
    <row r="114934" spans="16:17">
      <c r="P114934" s="63"/>
      <c r="Q114934" s="63"/>
    </row>
    <row r="114935" spans="16:17">
      <c r="P114935" s="63"/>
      <c r="Q114935" s="63"/>
    </row>
    <row r="114936" spans="16:17">
      <c r="P114936" s="63"/>
      <c r="Q114936" s="63"/>
    </row>
    <row r="114937" spans="16:17">
      <c r="P114937" s="63"/>
      <c r="Q114937" s="63"/>
    </row>
    <row r="114938" spans="16:17">
      <c r="P114938" s="63"/>
      <c r="Q114938" s="63"/>
    </row>
    <row r="114939" spans="16:17">
      <c r="P114939" s="63"/>
      <c r="Q114939" s="63"/>
    </row>
    <row r="114940" spans="16:17">
      <c r="P114940" s="63"/>
      <c r="Q114940" s="63"/>
    </row>
    <row r="114941" spans="16:17">
      <c r="P114941" s="63"/>
      <c r="Q114941" s="63"/>
    </row>
    <row r="114942" spans="16:17">
      <c r="P114942" s="63"/>
      <c r="Q114942" s="63"/>
    </row>
    <row r="114943" spans="16:17">
      <c r="P114943" s="63"/>
      <c r="Q114943" s="63"/>
    </row>
    <row r="114944" spans="16:17">
      <c r="P114944" s="63"/>
      <c r="Q114944" s="63"/>
    </row>
    <row r="114945" spans="16:17">
      <c r="P114945" s="63"/>
      <c r="Q114945" s="63"/>
    </row>
    <row r="114946" spans="16:17">
      <c r="P114946" s="63"/>
      <c r="Q114946" s="63"/>
    </row>
    <row r="114947" spans="16:17">
      <c r="P114947" s="63"/>
      <c r="Q114947" s="63"/>
    </row>
    <row r="114948" spans="16:17">
      <c r="P114948" s="63"/>
      <c r="Q114948" s="63"/>
    </row>
    <row r="114949" spans="16:17">
      <c r="P114949" s="63"/>
      <c r="Q114949" s="63"/>
    </row>
    <row r="114950" spans="16:17">
      <c r="P114950" s="63"/>
      <c r="Q114950" s="63"/>
    </row>
    <row r="114951" spans="16:17">
      <c r="P114951" s="63"/>
      <c r="Q114951" s="63"/>
    </row>
    <row r="114952" spans="16:17">
      <c r="P114952" s="63"/>
      <c r="Q114952" s="63"/>
    </row>
    <row r="114953" spans="16:17">
      <c r="P114953" s="63"/>
      <c r="Q114953" s="63"/>
    </row>
    <row r="114954" spans="16:17">
      <c r="P114954" s="63"/>
      <c r="Q114954" s="63"/>
    </row>
    <row r="114955" spans="16:17">
      <c r="P114955" s="63"/>
      <c r="Q114955" s="63"/>
    </row>
    <row r="114956" spans="16:17">
      <c r="P114956" s="63"/>
      <c r="Q114956" s="63"/>
    </row>
    <row r="114957" spans="16:17">
      <c r="P114957" s="63"/>
      <c r="Q114957" s="63"/>
    </row>
    <row r="114958" spans="16:17">
      <c r="P114958" s="63"/>
      <c r="Q114958" s="63"/>
    </row>
    <row r="114959" spans="16:17">
      <c r="P114959" s="63"/>
      <c r="Q114959" s="63"/>
    </row>
    <row r="114960" spans="16:17">
      <c r="P114960" s="63"/>
      <c r="Q114960" s="63"/>
    </row>
    <row r="114961" spans="16:17">
      <c r="P114961" s="63"/>
      <c r="Q114961" s="63"/>
    </row>
    <row r="114962" spans="16:17">
      <c r="P114962" s="63"/>
      <c r="Q114962" s="63"/>
    </row>
    <row r="114963" spans="16:17">
      <c r="P114963" s="63"/>
      <c r="Q114963" s="63"/>
    </row>
    <row r="114964" spans="16:17">
      <c r="P114964" s="63"/>
      <c r="Q114964" s="63"/>
    </row>
    <row r="114965" spans="16:17">
      <c r="P114965" s="63"/>
      <c r="Q114965" s="63"/>
    </row>
    <row r="114966" spans="16:17">
      <c r="P114966" s="63"/>
      <c r="Q114966" s="63"/>
    </row>
    <row r="114967" spans="16:17">
      <c r="P114967" s="63"/>
      <c r="Q114967" s="63"/>
    </row>
    <row r="114968" spans="16:17">
      <c r="P114968" s="63"/>
      <c r="Q114968" s="63"/>
    </row>
    <row r="114969" spans="16:17">
      <c r="P114969" s="63"/>
      <c r="Q114969" s="63"/>
    </row>
    <row r="114970" spans="16:17">
      <c r="P114970" s="63"/>
      <c r="Q114970" s="63"/>
    </row>
    <row r="114971" spans="16:17">
      <c r="P114971" s="63"/>
      <c r="Q114971" s="63"/>
    </row>
    <row r="114972" spans="16:17">
      <c r="P114972" s="63"/>
      <c r="Q114972" s="63"/>
    </row>
    <row r="114973" spans="16:17">
      <c r="P114973" s="63"/>
      <c r="Q114973" s="63"/>
    </row>
    <row r="114974" spans="16:17">
      <c r="P114974" s="63"/>
      <c r="Q114974" s="63"/>
    </row>
    <row r="114975" spans="16:17">
      <c r="P114975" s="63"/>
      <c r="Q114975" s="63"/>
    </row>
    <row r="114976" spans="16:17">
      <c r="P114976" s="63"/>
      <c r="Q114976" s="63"/>
    </row>
    <row r="114977" spans="16:17">
      <c r="P114977" s="63"/>
      <c r="Q114977" s="63"/>
    </row>
    <row r="114978" spans="16:17">
      <c r="P114978" s="63"/>
      <c r="Q114978" s="63"/>
    </row>
    <row r="114979" spans="16:17">
      <c r="P114979" s="63"/>
      <c r="Q114979" s="63"/>
    </row>
    <row r="114980" spans="16:17">
      <c r="P114980" s="63"/>
      <c r="Q114980" s="63"/>
    </row>
    <row r="114981" spans="16:17">
      <c r="P114981" s="63"/>
      <c r="Q114981" s="63"/>
    </row>
    <row r="114982" spans="16:17">
      <c r="P114982" s="63"/>
      <c r="Q114982" s="63"/>
    </row>
    <row r="114983" spans="16:17">
      <c r="P114983" s="63"/>
      <c r="Q114983" s="63"/>
    </row>
    <row r="114984" spans="16:17">
      <c r="P114984" s="63"/>
      <c r="Q114984" s="63"/>
    </row>
    <row r="114985" spans="16:17">
      <c r="P114985" s="63"/>
      <c r="Q114985" s="63"/>
    </row>
    <row r="114986" spans="16:17">
      <c r="P114986" s="63"/>
      <c r="Q114986" s="63"/>
    </row>
    <row r="114987" spans="16:17">
      <c r="P114987" s="63"/>
      <c r="Q114987" s="63"/>
    </row>
    <row r="114988" spans="16:17">
      <c r="P114988" s="63"/>
      <c r="Q114988" s="63"/>
    </row>
    <row r="114989" spans="16:17">
      <c r="P114989" s="63"/>
      <c r="Q114989" s="63"/>
    </row>
    <row r="114990" spans="16:17">
      <c r="P114990" s="63"/>
      <c r="Q114990" s="63"/>
    </row>
    <row r="114991" spans="16:17">
      <c r="P114991" s="63"/>
      <c r="Q114991" s="63"/>
    </row>
    <row r="114992" spans="16:17">
      <c r="P114992" s="63"/>
      <c r="Q114992" s="63"/>
    </row>
    <row r="114993" spans="16:17">
      <c r="P114993" s="63"/>
      <c r="Q114993" s="63"/>
    </row>
    <row r="114994" spans="16:17">
      <c r="P114994" s="63"/>
      <c r="Q114994" s="63"/>
    </row>
    <row r="114995" spans="16:17">
      <c r="P114995" s="63"/>
      <c r="Q114995" s="63"/>
    </row>
    <row r="114996" spans="16:17">
      <c r="P114996" s="63"/>
      <c r="Q114996" s="63"/>
    </row>
    <row r="114997" spans="16:17">
      <c r="P114997" s="63"/>
      <c r="Q114997" s="63"/>
    </row>
    <row r="114998" spans="16:17">
      <c r="P114998" s="63"/>
      <c r="Q114998" s="63"/>
    </row>
    <row r="114999" spans="16:17">
      <c r="P114999" s="63"/>
      <c r="Q114999" s="63"/>
    </row>
    <row r="115000" spans="16:17">
      <c r="P115000" s="63"/>
      <c r="Q115000" s="63"/>
    </row>
    <row r="115001" spans="16:17">
      <c r="P115001" s="63"/>
      <c r="Q115001" s="63"/>
    </row>
    <row r="115002" spans="16:17">
      <c r="P115002" s="63"/>
      <c r="Q115002" s="63"/>
    </row>
    <row r="115003" spans="16:17">
      <c r="P115003" s="63"/>
      <c r="Q115003" s="63"/>
    </row>
    <row r="115004" spans="16:17">
      <c r="P115004" s="63"/>
      <c r="Q115004" s="63"/>
    </row>
    <row r="115005" spans="16:17">
      <c r="P115005" s="63"/>
      <c r="Q115005" s="63"/>
    </row>
    <row r="115006" spans="16:17">
      <c r="P115006" s="63"/>
      <c r="Q115006" s="63"/>
    </row>
    <row r="115007" spans="16:17">
      <c r="P115007" s="63"/>
      <c r="Q115007" s="63"/>
    </row>
    <row r="115008" spans="16:17">
      <c r="P115008" s="63"/>
      <c r="Q115008" s="63"/>
    </row>
    <row r="115009" spans="16:17">
      <c r="P115009" s="63"/>
      <c r="Q115009" s="63"/>
    </row>
    <row r="115010" spans="16:17">
      <c r="P115010" s="63"/>
      <c r="Q115010" s="63"/>
    </row>
    <row r="115011" spans="16:17">
      <c r="P115011" s="63"/>
      <c r="Q115011" s="63"/>
    </row>
    <row r="115012" spans="16:17">
      <c r="P115012" s="63"/>
      <c r="Q115012" s="63"/>
    </row>
    <row r="115013" spans="16:17">
      <c r="P115013" s="63"/>
      <c r="Q115013" s="63"/>
    </row>
    <row r="115014" spans="16:17">
      <c r="P115014" s="63"/>
      <c r="Q115014" s="63"/>
    </row>
    <row r="115015" spans="16:17">
      <c r="P115015" s="63"/>
      <c r="Q115015" s="63"/>
    </row>
    <row r="115016" spans="16:17">
      <c r="P115016" s="63"/>
      <c r="Q115016" s="63"/>
    </row>
    <row r="115017" spans="16:17">
      <c r="P115017" s="63"/>
      <c r="Q115017" s="63"/>
    </row>
    <row r="115018" spans="16:17">
      <c r="P115018" s="63"/>
      <c r="Q115018" s="63"/>
    </row>
    <row r="115019" spans="16:17">
      <c r="P115019" s="63"/>
      <c r="Q115019" s="63"/>
    </row>
    <row r="115020" spans="16:17">
      <c r="P115020" s="63"/>
      <c r="Q115020" s="63"/>
    </row>
    <row r="115021" spans="16:17">
      <c r="P115021" s="63"/>
      <c r="Q115021" s="63"/>
    </row>
    <row r="115022" spans="16:17">
      <c r="P115022" s="63"/>
      <c r="Q115022" s="63"/>
    </row>
    <row r="115023" spans="16:17">
      <c r="P115023" s="63"/>
      <c r="Q115023" s="63"/>
    </row>
    <row r="115024" spans="16:17">
      <c r="P115024" s="63"/>
      <c r="Q115024" s="63"/>
    </row>
    <row r="115025" spans="16:17">
      <c r="P115025" s="63"/>
      <c r="Q115025" s="63"/>
    </row>
    <row r="115026" spans="16:17">
      <c r="P115026" s="63"/>
      <c r="Q115026" s="63"/>
    </row>
    <row r="115027" spans="16:17">
      <c r="P115027" s="63"/>
      <c r="Q115027" s="63"/>
    </row>
    <row r="115028" spans="16:17">
      <c r="P115028" s="63"/>
      <c r="Q115028" s="63"/>
    </row>
    <row r="115029" spans="16:17">
      <c r="P115029" s="63"/>
      <c r="Q115029" s="63"/>
    </row>
    <row r="115030" spans="16:17">
      <c r="P115030" s="63"/>
      <c r="Q115030" s="63"/>
    </row>
    <row r="115031" spans="16:17">
      <c r="P115031" s="63"/>
      <c r="Q115031" s="63"/>
    </row>
    <row r="115032" spans="16:17">
      <c r="P115032" s="63"/>
      <c r="Q115032" s="63"/>
    </row>
    <row r="115033" spans="16:17">
      <c r="P115033" s="63"/>
      <c r="Q115033" s="63"/>
    </row>
    <row r="115034" spans="16:17">
      <c r="P115034" s="63"/>
      <c r="Q115034" s="63"/>
    </row>
    <row r="115035" spans="16:17">
      <c r="P115035" s="63"/>
      <c r="Q115035" s="63"/>
    </row>
    <row r="115036" spans="16:17">
      <c r="P115036" s="63"/>
      <c r="Q115036" s="63"/>
    </row>
    <row r="115037" spans="16:17">
      <c r="P115037" s="63"/>
      <c r="Q115037" s="63"/>
    </row>
    <row r="115038" spans="16:17">
      <c r="P115038" s="63"/>
      <c r="Q115038" s="63"/>
    </row>
    <row r="115039" spans="16:17">
      <c r="P115039" s="63"/>
      <c r="Q115039" s="63"/>
    </row>
    <row r="115040" spans="16:17">
      <c r="P115040" s="63"/>
      <c r="Q115040" s="63"/>
    </row>
    <row r="115041" spans="16:17">
      <c r="P115041" s="63"/>
      <c r="Q115041" s="63"/>
    </row>
    <row r="115042" spans="16:17">
      <c r="P115042" s="63"/>
      <c r="Q115042" s="63"/>
    </row>
    <row r="115043" spans="16:17">
      <c r="P115043" s="63"/>
      <c r="Q115043" s="63"/>
    </row>
    <row r="115044" spans="16:17">
      <c r="P115044" s="63"/>
      <c r="Q115044" s="63"/>
    </row>
    <row r="115045" spans="16:17">
      <c r="P115045" s="63"/>
      <c r="Q115045" s="63"/>
    </row>
    <row r="115046" spans="16:17">
      <c r="P115046" s="63"/>
      <c r="Q115046" s="63"/>
    </row>
    <row r="115047" spans="16:17">
      <c r="P115047" s="63"/>
      <c r="Q115047" s="63"/>
    </row>
    <row r="115048" spans="16:17">
      <c r="P115048" s="63"/>
      <c r="Q115048" s="63"/>
    </row>
    <row r="115049" spans="16:17">
      <c r="P115049" s="63"/>
      <c r="Q115049" s="63"/>
    </row>
    <row r="115050" spans="16:17">
      <c r="P115050" s="63"/>
      <c r="Q115050" s="63"/>
    </row>
    <row r="115051" spans="16:17">
      <c r="P115051" s="63"/>
      <c r="Q115051" s="63"/>
    </row>
    <row r="115052" spans="16:17">
      <c r="P115052" s="63"/>
      <c r="Q115052" s="63"/>
    </row>
    <row r="115053" spans="16:17">
      <c r="P115053" s="63"/>
      <c r="Q115053" s="63"/>
    </row>
    <row r="115054" spans="16:17">
      <c r="P115054" s="63"/>
      <c r="Q115054" s="63"/>
    </row>
    <row r="115055" spans="16:17">
      <c r="P115055" s="63"/>
      <c r="Q115055" s="63"/>
    </row>
    <row r="115056" spans="16:17">
      <c r="P115056" s="63"/>
      <c r="Q115056" s="63"/>
    </row>
    <row r="115057" spans="16:17">
      <c r="P115057" s="63"/>
      <c r="Q115057" s="63"/>
    </row>
    <row r="115058" spans="16:17">
      <c r="P115058" s="63"/>
      <c r="Q115058" s="63"/>
    </row>
    <row r="115059" spans="16:17">
      <c r="P115059" s="63"/>
      <c r="Q115059" s="63"/>
    </row>
    <row r="115060" spans="16:17">
      <c r="P115060" s="63"/>
      <c r="Q115060" s="63"/>
    </row>
    <row r="115061" spans="16:17">
      <c r="P115061" s="63"/>
      <c r="Q115061" s="63"/>
    </row>
    <row r="115062" spans="16:17">
      <c r="P115062" s="63"/>
      <c r="Q115062" s="63"/>
    </row>
    <row r="115063" spans="16:17">
      <c r="P115063" s="63"/>
      <c r="Q115063" s="63"/>
    </row>
    <row r="115064" spans="16:17">
      <c r="P115064" s="63"/>
      <c r="Q115064" s="63"/>
    </row>
    <row r="115065" spans="16:17">
      <c r="P115065" s="63"/>
      <c r="Q115065" s="63"/>
    </row>
    <row r="115066" spans="16:17">
      <c r="P115066" s="63"/>
      <c r="Q115066" s="63"/>
    </row>
    <row r="115067" spans="16:17">
      <c r="P115067" s="63"/>
      <c r="Q115067" s="63"/>
    </row>
    <row r="115068" spans="16:17">
      <c r="P115068" s="63"/>
      <c r="Q115068" s="63"/>
    </row>
    <row r="115069" spans="16:17">
      <c r="P115069" s="63"/>
      <c r="Q115069" s="63"/>
    </row>
    <row r="115070" spans="16:17">
      <c r="P115070" s="63"/>
      <c r="Q115070" s="63"/>
    </row>
    <row r="115071" spans="16:17">
      <c r="P115071" s="63"/>
      <c r="Q115071" s="63"/>
    </row>
    <row r="115072" spans="16:17">
      <c r="P115072" s="63"/>
      <c r="Q115072" s="63"/>
    </row>
    <row r="115073" spans="16:17">
      <c r="P115073" s="63"/>
      <c r="Q115073" s="63"/>
    </row>
    <row r="115074" spans="16:17">
      <c r="P115074" s="63"/>
      <c r="Q115074" s="63"/>
    </row>
    <row r="115075" spans="16:17">
      <c r="P115075" s="63"/>
      <c r="Q115075" s="63"/>
    </row>
    <row r="115076" spans="16:17">
      <c r="P115076" s="63"/>
      <c r="Q115076" s="63"/>
    </row>
    <row r="115077" spans="16:17">
      <c r="P115077" s="63"/>
      <c r="Q115077" s="63"/>
    </row>
    <row r="115078" spans="16:17">
      <c r="P115078" s="63"/>
      <c r="Q115078" s="63"/>
    </row>
    <row r="115079" spans="16:17">
      <c r="P115079" s="63"/>
      <c r="Q115079" s="63"/>
    </row>
    <row r="115080" spans="16:17">
      <c r="P115080" s="63"/>
      <c r="Q115080" s="63"/>
    </row>
    <row r="115081" spans="16:17">
      <c r="P115081" s="63"/>
      <c r="Q115081" s="63"/>
    </row>
    <row r="115082" spans="16:17">
      <c r="P115082" s="63"/>
      <c r="Q115082" s="63"/>
    </row>
    <row r="115083" spans="16:17">
      <c r="P115083" s="63"/>
      <c r="Q115083" s="63"/>
    </row>
    <row r="115084" spans="16:17">
      <c r="P115084" s="63"/>
      <c r="Q115084" s="63"/>
    </row>
    <row r="115085" spans="16:17">
      <c r="P115085" s="63"/>
      <c r="Q115085" s="63"/>
    </row>
    <row r="115086" spans="16:17">
      <c r="P115086" s="63"/>
      <c r="Q115086" s="63"/>
    </row>
    <row r="115087" spans="16:17">
      <c r="P115087" s="63"/>
      <c r="Q115087" s="63"/>
    </row>
    <row r="115088" spans="16:17">
      <c r="P115088" s="63"/>
      <c r="Q115088" s="63"/>
    </row>
    <row r="115089" spans="16:17">
      <c r="P115089" s="63"/>
      <c r="Q115089" s="63"/>
    </row>
    <row r="115090" spans="16:17">
      <c r="P115090" s="63"/>
      <c r="Q115090" s="63"/>
    </row>
    <row r="115091" spans="16:17">
      <c r="P115091" s="63"/>
      <c r="Q115091" s="63"/>
    </row>
    <row r="115092" spans="16:17">
      <c r="P115092" s="63"/>
      <c r="Q115092" s="63"/>
    </row>
    <row r="115093" spans="16:17">
      <c r="P115093" s="63"/>
      <c r="Q115093" s="63"/>
    </row>
    <row r="115094" spans="16:17">
      <c r="P115094" s="63"/>
      <c r="Q115094" s="63"/>
    </row>
    <row r="115095" spans="16:17">
      <c r="P115095" s="63"/>
      <c r="Q115095" s="63"/>
    </row>
    <row r="115096" spans="16:17">
      <c r="P115096" s="63"/>
      <c r="Q115096" s="63"/>
    </row>
    <row r="115097" spans="16:17">
      <c r="P115097" s="63"/>
      <c r="Q115097" s="63"/>
    </row>
    <row r="115098" spans="16:17">
      <c r="P115098" s="63"/>
      <c r="Q115098" s="63"/>
    </row>
    <row r="115099" spans="16:17">
      <c r="P115099" s="63"/>
      <c r="Q115099" s="63"/>
    </row>
    <row r="115100" spans="16:17">
      <c r="P115100" s="63"/>
      <c r="Q115100" s="63"/>
    </row>
    <row r="115101" spans="16:17">
      <c r="P115101" s="63"/>
      <c r="Q115101" s="63"/>
    </row>
    <row r="115102" spans="16:17">
      <c r="P115102" s="63"/>
      <c r="Q115102" s="63"/>
    </row>
    <row r="115103" spans="16:17">
      <c r="P115103" s="63"/>
      <c r="Q115103" s="63"/>
    </row>
    <row r="115104" spans="16:17">
      <c r="P115104" s="63"/>
      <c r="Q115104" s="63"/>
    </row>
    <row r="115105" spans="16:17">
      <c r="P115105" s="63"/>
      <c r="Q115105" s="63"/>
    </row>
    <row r="115106" spans="16:17">
      <c r="P115106" s="63"/>
      <c r="Q115106" s="63"/>
    </row>
    <row r="115107" spans="16:17">
      <c r="P115107" s="63"/>
      <c r="Q115107" s="63"/>
    </row>
    <row r="115108" spans="16:17">
      <c r="P115108" s="63"/>
      <c r="Q115108" s="63"/>
    </row>
    <row r="115109" spans="16:17">
      <c r="P115109" s="63"/>
      <c r="Q115109" s="63"/>
    </row>
    <row r="115110" spans="16:17">
      <c r="P115110" s="63"/>
      <c r="Q115110" s="63"/>
    </row>
    <row r="115111" spans="16:17">
      <c r="P115111" s="63"/>
      <c r="Q115111" s="63"/>
    </row>
    <row r="115112" spans="16:17">
      <c r="P115112" s="63"/>
      <c r="Q115112" s="63"/>
    </row>
    <row r="115113" spans="16:17">
      <c r="P115113" s="63"/>
      <c r="Q115113" s="63"/>
    </row>
    <row r="115114" spans="16:17">
      <c r="P115114" s="63"/>
      <c r="Q115114" s="63"/>
    </row>
    <row r="115115" spans="16:17">
      <c r="P115115" s="63"/>
      <c r="Q115115" s="63"/>
    </row>
    <row r="115116" spans="16:17">
      <c r="P115116" s="63"/>
      <c r="Q115116" s="63"/>
    </row>
    <row r="115117" spans="16:17">
      <c r="P115117" s="63"/>
      <c r="Q115117" s="63"/>
    </row>
    <row r="115118" spans="16:17">
      <c r="P115118" s="63"/>
      <c r="Q115118" s="63"/>
    </row>
    <row r="115119" spans="16:17">
      <c r="P115119" s="63"/>
      <c r="Q115119" s="63"/>
    </row>
    <row r="115120" spans="16:17">
      <c r="P115120" s="63"/>
      <c r="Q115120" s="63"/>
    </row>
    <row r="115121" spans="16:17">
      <c r="P115121" s="63"/>
      <c r="Q115121" s="63"/>
    </row>
    <row r="115122" spans="16:17">
      <c r="P115122" s="63"/>
      <c r="Q115122" s="63"/>
    </row>
    <row r="115123" spans="16:17">
      <c r="P115123" s="63"/>
      <c r="Q115123" s="63"/>
    </row>
    <row r="115124" spans="16:17">
      <c r="P115124" s="63"/>
      <c r="Q115124" s="63"/>
    </row>
    <row r="115125" spans="16:17">
      <c r="P115125" s="63"/>
      <c r="Q115125" s="63"/>
    </row>
    <row r="115126" spans="16:17">
      <c r="P115126" s="63"/>
      <c r="Q115126" s="63"/>
    </row>
    <row r="115127" spans="16:17">
      <c r="P115127" s="63"/>
      <c r="Q115127" s="63"/>
    </row>
    <row r="115128" spans="16:17">
      <c r="P115128" s="63"/>
      <c r="Q115128" s="63"/>
    </row>
    <row r="115129" spans="16:17">
      <c r="P115129" s="63"/>
      <c r="Q115129" s="63"/>
    </row>
    <row r="115130" spans="16:17">
      <c r="P115130" s="63"/>
      <c r="Q115130" s="63"/>
    </row>
    <row r="115131" spans="16:17">
      <c r="P115131" s="63"/>
      <c r="Q115131" s="63"/>
    </row>
    <row r="115132" spans="16:17">
      <c r="P115132" s="63"/>
      <c r="Q115132" s="63"/>
    </row>
    <row r="115133" spans="16:17">
      <c r="P115133" s="63"/>
      <c r="Q115133" s="63"/>
    </row>
    <row r="115134" spans="16:17">
      <c r="P115134" s="63"/>
      <c r="Q115134" s="63"/>
    </row>
    <row r="115135" spans="16:17">
      <c r="P115135" s="63"/>
      <c r="Q115135" s="63"/>
    </row>
    <row r="115136" spans="16:17">
      <c r="P115136" s="63"/>
      <c r="Q115136" s="63"/>
    </row>
    <row r="115137" spans="16:17">
      <c r="P115137" s="63"/>
      <c r="Q115137" s="63"/>
    </row>
    <row r="115138" spans="16:17">
      <c r="P115138" s="63"/>
      <c r="Q115138" s="63"/>
    </row>
    <row r="115139" spans="16:17">
      <c r="P115139" s="63"/>
      <c r="Q115139" s="63"/>
    </row>
    <row r="115140" spans="16:17">
      <c r="P115140" s="63"/>
      <c r="Q115140" s="63"/>
    </row>
    <row r="115141" spans="16:17">
      <c r="P115141" s="63"/>
      <c r="Q115141" s="63"/>
    </row>
    <row r="115142" spans="16:17">
      <c r="P115142" s="63"/>
      <c r="Q115142" s="63"/>
    </row>
    <row r="115143" spans="16:17">
      <c r="P115143" s="63"/>
      <c r="Q115143" s="63"/>
    </row>
    <row r="115144" spans="16:17">
      <c r="P115144" s="63"/>
      <c r="Q115144" s="63"/>
    </row>
    <row r="115145" spans="16:17">
      <c r="P115145" s="63"/>
      <c r="Q115145" s="63"/>
    </row>
    <row r="115146" spans="16:17">
      <c r="P115146" s="63"/>
      <c r="Q115146" s="63"/>
    </row>
    <row r="115147" spans="16:17">
      <c r="P115147" s="63"/>
      <c r="Q115147" s="63"/>
    </row>
    <row r="115148" spans="16:17">
      <c r="P115148" s="63"/>
      <c r="Q115148" s="63"/>
    </row>
    <row r="115149" spans="16:17">
      <c r="P115149" s="63"/>
      <c r="Q115149" s="63"/>
    </row>
    <row r="115150" spans="16:17">
      <c r="P115150" s="63"/>
      <c r="Q115150" s="63"/>
    </row>
    <row r="115151" spans="16:17">
      <c r="P115151" s="63"/>
      <c r="Q115151" s="63"/>
    </row>
    <row r="115152" spans="16:17">
      <c r="P115152" s="63"/>
      <c r="Q115152" s="63"/>
    </row>
    <row r="115153" spans="16:17">
      <c r="P115153" s="63"/>
      <c r="Q115153" s="63"/>
    </row>
    <row r="115154" spans="16:17">
      <c r="P115154" s="63"/>
      <c r="Q115154" s="63"/>
    </row>
    <row r="115155" spans="16:17">
      <c r="P115155" s="63"/>
      <c r="Q115155" s="63"/>
    </row>
    <row r="115156" spans="16:17">
      <c r="P115156" s="63"/>
      <c r="Q115156" s="63"/>
    </row>
    <row r="115157" spans="16:17">
      <c r="P115157" s="63"/>
      <c r="Q115157" s="63"/>
    </row>
    <row r="115158" spans="16:17">
      <c r="P115158" s="63"/>
      <c r="Q115158" s="63"/>
    </row>
    <row r="115159" spans="16:17">
      <c r="P115159" s="63"/>
      <c r="Q115159" s="63"/>
    </row>
    <row r="115160" spans="16:17">
      <c r="P115160" s="63"/>
      <c r="Q115160" s="63"/>
    </row>
    <row r="115161" spans="16:17">
      <c r="P115161" s="63"/>
      <c r="Q115161" s="63"/>
    </row>
    <row r="115162" spans="16:17">
      <c r="P115162" s="63"/>
      <c r="Q115162" s="63"/>
    </row>
    <row r="115163" spans="16:17">
      <c r="P115163" s="63"/>
      <c r="Q115163" s="63"/>
    </row>
    <row r="115164" spans="16:17">
      <c r="P115164" s="63"/>
      <c r="Q115164" s="63"/>
    </row>
    <row r="115165" spans="16:17">
      <c r="P115165" s="63"/>
      <c r="Q115165" s="63"/>
    </row>
    <row r="115166" spans="16:17">
      <c r="P115166" s="63"/>
      <c r="Q115166" s="63"/>
    </row>
    <row r="115167" spans="16:17">
      <c r="P115167" s="63"/>
      <c r="Q115167" s="63"/>
    </row>
    <row r="115168" spans="16:17">
      <c r="P115168" s="63"/>
      <c r="Q115168" s="63"/>
    </row>
    <row r="115169" spans="16:17">
      <c r="P115169" s="63"/>
      <c r="Q115169" s="63"/>
    </row>
    <row r="115170" spans="16:17">
      <c r="P115170" s="63"/>
      <c r="Q115170" s="63"/>
    </row>
    <row r="115171" spans="16:17">
      <c r="P115171" s="63"/>
      <c r="Q115171" s="63"/>
    </row>
    <row r="115172" spans="16:17">
      <c r="P115172" s="63"/>
      <c r="Q115172" s="63"/>
    </row>
    <row r="115173" spans="16:17">
      <c r="P115173" s="63"/>
      <c r="Q115173" s="63"/>
    </row>
    <row r="115174" spans="16:17">
      <c r="P115174" s="63"/>
      <c r="Q115174" s="63"/>
    </row>
    <row r="115175" spans="16:17">
      <c r="P115175" s="63"/>
      <c r="Q115175" s="63"/>
    </row>
    <row r="115176" spans="16:17">
      <c r="P115176" s="63"/>
      <c r="Q115176" s="63"/>
    </row>
    <row r="115177" spans="16:17">
      <c r="P115177" s="63"/>
      <c r="Q115177" s="63"/>
    </row>
    <row r="115178" spans="16:17">
      <c r="P115178" s="63"/>
      <c r="Q115178" s="63"/>
    </row>
    <row r="115179" spans="16:17">
      <c r="P115179" s="63"/>
      <c r="Q115179" s="63"/>
    </row>
    <row r="115180" spans="16:17">
      <c r="P115180" s="63"/>
      <c r="Q115180" s="63"/>
    </row>
    <row r="115181" spans="16:17">
      <c r="P115181" s="63"/>
      <c r="Q115181" s="63"/>
    </row>
    <row r="115182" spans="16:17">
      <c r="P115182" s="63"/>
      <c r="Q115182" s="63"/>
    </row>
    <row r="115183" spans="16:17">
      <c r="P115183" s="63"/>
      <c r="Q115183" s="63"/>
    </row>
    <row r="115184" spans="16:17">
      <c r="P115184" s="63"/>
      <c r="Q115184" s="63"/>
    </row>
    <row r="115185" spans="16:17">
      <c r="P115185" s="63"/>
      <c r="Q115185" s="63"/>
    </row>
    <row r="115186" spans="16:17">
      <c r="P115186" s="63"/>
      <c r="Q115186" s="63"/>
    </row>
    <row r="115187" spans="16:17">
      <c r="P115187" s="63"/>
      <c r="Q115187" s="63"/>
    </row>
    <row r="115188" spans="16:17">
      <c r="P115188" s="63"/>
      <c r="Q115188" s="63"/>
    </row>
    <row r="115189" spans="16:17">
      <c r="P115189" s="63"/>
      <c r="Q115189" s="63"/>
    </row>
    <row r="115190" spans="16:17">
      <c r="P115190" s="63"/>
      <c r="Q115190" s="63"/>
    </row>
    <row r="115191" spans="16:17">
      <c r="P115191" s="63"/>
      <c r="Q115191" s="63"/>
    </row>
    <row r="115192" spans="16:17">
      <c r="P115192" s="63"/>
      <c r="Q115192" s="63"/>
    </row>
    <row r="115193" spans="16:17">
      <c r="P115193" s="63"/>
      <c r="Q115193" s="63"/>
    </row>
    <row r="115194" spans="16:17">
      <c r="P115194" s="63"/>
      <c r="Q115194" s="63"/>
    </row>
    <row r="115195" spans="16:17">
      <c r="P115195" s="63"/>
      <c r="Q115195" s="63"/>
    </row>
    <row r="115196" spans="16:17">
      <c r="P115196" s="63"/>
      <c r="Q115196" s="63"/>
    </row>
    <row r="115197" spans="16:17">
      <c r="P115197" s="63"/>
      <c r="Q115197" s="63"/>
    </row>
    <row r="115198" spans="16:17">
      <c r="P115198" s="63"/>
      <c r="Q115198" s="63"/>
    </row>
    <row r="115199" spans="16:17">
      <c r="P115199" s="63"/>
      <c r="Q115199" s="63"/>
    </row>
    <row r="115200" spans="16:17">
      <c r="P115200" s="63"/>
      <c r="Q115200" s="63"/>
    </row>
    <row r="115201" spans="16:17">
      <c r="P115201" s="63"/>
      <c r="Q115201" s="63"/>
    </row>
    <row r="115202" spans="16:17">
      <c r="P115202" s="63"/>
      <c r="Q115202" s="63"/>
    </row>
    <row r="115203" spans="16:17">
      <c r="P115203" s="63"/>
      <c r="Q115203" s="63"/>
    </row>
    <row r="115204" spans="16:17">
      <c r="P115204" s="63"/>
      <c r="Q115204" s="63"/>
    </row>
    <row r="115205" spans="16:17">
      <c r="P115205" s="63"/>
      <c r="Q115205" s="63"/>
    </row>
    <row r="115206" spans="16:17">
      <c r="P115206" s="63"/>
      <c r="Q115206" s="63"/>
    </row>
    <row r="115207" spans="16:17">
      <c r="P115207" s="63"/>
      <c r="Q115207" s="63"/>
    </row>
    <row r="115208" spans="16:17">
      <c r="P115208" s="63"/>
      <c r="Q115208" s="63"/>
    </row>
    <row r="115209" spans="16:17">
      <c r="P115209" s="63"/>
      <c r="Q115209" s="63"/>
    </row>
    <row r="115210" spans="16:17">
      <c r="P115210" s="63"/>
      <c r="Q115210" s="63"/>
    </row>
    <row r="115211" spans="16:17">
      <c r="P115211" s="63"/>
      <c r="Q115211" s="63"/>
    </row>
    <row r="115212" spans="16:17">
      <c r="P115212" s="63"/>
      <c r="Q115212" s="63"/>
    </row>
    <row r="115213" spans="16:17">
      <c r="P115213" s="63"/>
      <c r="Q115213" s="63"/>
    </row>
    <row r="115214" spans="16:17">
      <c r="P115214" s="63"/>
      <c r="Q115214" s="63"/>
    </row>
    <row r="115215" spans="16:17">
      <c r="P115215" s="63"/>
      <c r="Q115215" s="63"/>
    </row>
    <row r="115216" spans="16:17">
      <c r="P115216" s="63"/>
      <c r="Q115216" s="63"/>
    </row>
    <row r="115217" spans="16:17">
      <c r="P115217" s="63"/>
      <c r="Q115217" s="63"/>
    </row>
    <row r="115218" spans="16:17">
      <c r="P115218" s="63"/>
      <c r="Q115218" s="63"/>
    </row>
    <row r="115219" spans="16:17">
      <c r="P115219" s="63"/>
      <c r="Q115219" s="63"/>
    </row>
    <row r="115220" spans="16:17">
      <c r="P115220" s="63"/>
      <c r="Q115220" s="63"/>
    </row>
    <row r="115221" spans="16:17">
      <c r="P115221" s="63"/>
      <c r="Q115221" s="63"/>
    </row>
    <row r="115222" spans="16:17">
      <c r="P115222" s="63"/>
      <c r="Q115222" s="63"/>
    </row>
    <row r="115223" spans="16:17">
      <c r="P115223" s="63"/>
      <c r="Q115223" s="63"/>
    </row>
    <row r="115224" spans="16:17">
      <c r="P115224" s="63"/>
      <c r="Q115224" s="63"/>
    </row>
    <row r="115225" spans="16:17">
      <c r="P115225" s="63"/>
      <c r="Q115225" s="63"/>
    </row>
    <row r="115226" spans="16:17">
      <c r="P115226" s="63"/>
      <c r="Q115226" s="63"/>
    </row>
    <row r="115227" spans="16:17">
      <c r="P115227" s="63"/>
      <c r="Q115227" s="63"/>
    </row>
    <row r="115228" spans="16:17">
      <c r="P115228" s="63"/>
      <c r="Q115228" s="63"/>
    </row>
    <row r="115229" spans="16:17">
      <c r="P115229" s="63"/>
      <c r="Q115229" s="63"/>
    </row>
    <row r="115230" spans="16:17">
      <c r="P115230" s="63"/>
      <c r="Q115230" s="63"/>
    </row>
    <row r="115231" spans="16:17">
      <c r="P115231" s="63"/>
      <c r="Q115231" s="63"/>
    </row>
    <row r="115232" spans="16:17">
      <c r="P115232" s="63"/>
      <c r="Q115232" s="63"/>
    </row>
    <row r="115233" spans="16:17">
      <c r="P115233" s="63"/>
      <c r="Q115233" s="63"/>
    </row>
    <row r="115234" spans="16:17">
      <c r="P115234" s="63"/>
      <c r="Q115234" s="63"/>
    </row>
    <row r="115235" spans="16:17">
      <c r="P115235" s="63"/>
      <c r="Q115235" s="63"/>
    </row>
    <row r="115236" spans="16:17">
      <c r="P115236" s="63"/>
      <c r="Q115236" s="63"/>
    </row>
    <row r="115237" spans="16:17">
      <c r="P115237" s="63"/>
      <c r="Q115237" s="63"/>
    </row>
    <row r="115238" spans="16:17">
      <c r="P115238" s="63"/>
      <c r="Q115238" s="63"/>
    </row>
    <row r="115239" spans="16:17">
      <c r="P115239" s="63"/>
      <c r="Q115239" s="63"/>
    </row>
    <row r="115240" spans="16:17">
      <c r="P115240" s="63"/>
      <c r="Q115240" s="63"/>
    </row>
    <row r="115241" spans="16:17">
      <c r="P115241" s="63"/>
      <c r="Q115241" s="63"/>
    </row>
    <row r="115242" spans="16:17">
      <c r="P115242" s="63"/>
      <c r="Q115242" s="63"/>
    </row>
    <row r="115243" spans="16:17">
      <c r="P115243" s="63"/>
      <c r="Q115243" s="63"/>
    </row>
    <row r="115244" spans="16:17">
      <c r="P115244" s="63"/>
      <c r="Q115244" s="63"/>
    </row>
    <row r="115245" spans="16:17">
      <c r="P115245" s="63"/>
      <c r="Q115245" s="63"/>
    </row>
    <row r="115246" spans="16:17">
      <c r="P115246" s="63"/>
      <c r="Q115246" s="63"/>
    </row>
    <row r="115247" spans="16:17">
      <c r="P115247" s="63"/>
      <c r="Q115247" s="63"/>
    </row>
    <row r="115248" spans="16:17">
      <c r="P115248" s="63"/>
      <c r="Q115248" s="63"/>
    </row>
    <row r="115249" spans="16:17">
      <c r="P115249" s="63"/>
      <c r="Q115249" s="63"/>
    </row>
    <row r="115250" spans="16:17">
      <c r="P115250" s="63"/>
      <c r="Q115250" s="63"/>
    </row>
    <row r="115251" spans="16:17">
      <c r="P115251" s="63"/>
      <c r="Q115251" s="63"/>
    </row>
    <row r="115252" spans="16:17">
      <c r="P115252" s="63"/>
      <c r="Q115252" s="63"/>
    </row>
    <row r="115253" spans="16:17">
      <c r="P115253" s="63"/>
      <c r="Q115253" s="63"/>
    </row>
    <row r="115254" spans="16:17">
      <c r="P115254" s="63"/>
      <c r="Q115254" s="63"/>
    </row>
    <row r="115255" spans="16:17">
      <c r="P115255" s="63"/>
      <c r="Q115255" s="63"/>
    </row>
    <row r="115256" spans="16:17">
      <c r="P115256" s="63"/>
      <c r="Q115256" s="63"/>
    </row>
    <row r="115257" spans="16:17">
      <c r="P115257" s="63"/>
      <c r="Q115257" s="63"/>
    </row>
    <row r="115258" spans="16:17">
      <c r="P115258" s="63"/>
      <c r="Q115258" s="63"/>
    </row>
    <row r="115259" spans="16:17">
      <c r="P115259" s="63"/>
      <c r="Q115259" s="63"/>
    </row>
    <row r="115260" spans="16:17">
      <c r="P115260" s="63"/>
      <c r="Q115260" s="63"/>
    </row>
    <row r="115261" spans="16:17">
      <c r="P115261" s="63"/>
      <c r="Q115261" s="63"/>
    </row>
    <row r="115262" spans="16:17">
      <c r="P115262" s="63"/>
      <c r="Q115262" s="63"/>
    </row>
    <row r="115263" spans="16:17">
      <c r="P115263" s="63"/>
      <c r="Q115263" s="63"/>
    </row>
    <row r="115264" spans="16:17">
      <c r="P115264" s="63"/>
      <c r="Q115264" s="63"/>
    </row>
    <row r="115265" spans="16:17">
      <c r="P115265" s="63"/>
      <c r="Q115265" s="63"/>
    </row>
    <row r="115266" spans="16:17">
      <c r="P115266" s="63"/>
      <c r="Q115266" s="63"/>
    </row>
    <row r="115267" spans="16:17">
      <c r="P115267" s="63"/>
      <c r="Q115267" s="63"/>
    </row>
    <row r="115268" spans="16:17">
      <c r="P115268" s="63"/>
      <c r="Q115268" s="63"/>
    </row>
    <row r="115269" spans="16:17">
      <c r="P115269" s="63"/>
      <c r="Q115269" s="63"/>
    </row>
    <row r="115270" spans="16:17">
      <c r="P115270" s="63"/>
      <c r="Q115270" s="63"/>
    </row>
    <row r="115271" spans="16:17">
      <c r="P115271" s="63"/>
      <c r="Q115271" s="63"/>
    </row>
    <row r="115272" spans="16:17">
      <c r="P115272" s="63"/>
      <c r="Q115272" s="63"/>
    </row>
    <row r="115273" spans="16:17">
      <c r="P115273" s="63"/>
      <c r="Q115273" s="63"/>
    </row>
    <row r="115274" spans="16:17">
      <c r="P115274" s="63"/>
      <c r="Q115274" s="63"/>
    </row>
    <row r="115275" spans="16:17">
      <c r="P115275" s="63"/>
      <c r="Q115275" s="63"/>
    </row>
    <row r="115276" spans="16:17">
      <c r="P115276" s="63"/>
      <c r="Q115276" s="63"/>
    </row>
    <row r="115277" spans="16:17">
      <c r="P115277" s="63"/>
      <c r="Q115277" s="63"/>
    </row>
    <row r="115278" spans="16:17">
      <c r="P115278" s="63"/>
      <c r="Q115278" s="63"/>
    </row>
    <row r="115279" spans="16:17">
      <c r="P115279" s="63"/>
      <c r="Q115279" s="63"/>
    </row>
    <row r="115280" spans="16:17">
      <c r="P115280" s="63"/>
      <c r="Q115280" s="63"/>
    </row>
    <row r="115281" spans="16:17">
      <c r="P115281" s="63"/>
      <c r="Q115281" s="63"/>
    </row>
    <row r="115282" spans="16:17">
      <c r="P115282" s="63"/>
      <c r="Q115282" s="63"/>
    </row>
    <row r="115283" spans="16:17">
      <c r="P115283" s="63"/>
      <c r="Q115283" s="63"/>
    </row>
    <row r="115284" spans="16:17">
      <c r="P115284" s="63"/>
      <c r="Q115284" s="63"/>
    </row>
    <row r="115285" spans="16:17">
      <c r="P115285" s="63"/>
      <c r="Q115285" s="63"/>
    </row>
    <row r="115286" spans="16:17">
      <c r="P115286" s="63"/>
      <c r="Q115286" s="63"/>
    </row>
    <row r="115287" spans="16:17">
      <c r="P115287" s="63"/>
      <c r="Q115287" s="63"/>
    </row>
    <row r="115288" spans="16:17">
      <c r="P115288" s="63"/>
      <c r="Q115288" s="63"/>
    </row>
    <row r="115289" spans="16:17">
      <c r="P115289" s="63"/>
      <c r="Q115289" s="63"/>
    </row>
    <row r="115290" spans="16:17">
      <c r="P115290" s="63"/>
      <c r="Q115290" s="63"/>
    </row>
    <row r="115291" spans="16:17">
      <c r="P115291" s="63"/>
      <c r="Q115291" s="63"/>
    </row>
    <row r="115292" spans="16:17">
      <c r="P115292" s="63"/>
      <c r="Q115292" s="63"/>
    </row>
    <row r="115293" spans="16:17">
      <c r="P115293" s="63"/>
      <c r="Q115293" s="63"/>
    </row>
    <row r="115294" spans="16:17">
      <c r="P115294" s="63"/>
      <c r="Q115294" s="63"/>
    </row>
    <row r="115295" spans="16:17">
      <c r="P115295" s="63"/>
      <c r="Q115295" s="63"/>
    </row>
    <row r="115296" spans="16:17">
      <c r="P115296" s="63"/>
      <c r="Q115296" s="63"/>
    </row>
    <row r="115297" spans="16:17">
      <c r="P115297" s="63"/>
      <c r="Q115297" s="63"/>
    </row>
    <row r="115298" spans="16:17">
      <c r="P115298" s="63"/>
      <c r="Q115298" s="63"/>
    </row>
    <row r="115299" spans="16:17">
      <c r="P115299" s="63"/>
      <c r="Q115299" s="63"/>
    </row>
    <row r="115300" spans="16:17">
      <c r="P115300" s="63"/>
      <c r="Q115300" s="63"/>
    </row>
    <row r="115301" spans="16:17">
      <c r="P115301" s="63"/>
      <c r="Q115301" s="63"/>
    </row>
    <row r="115302" spans="16:17">
      <c r="P115302" s="63"/>
      <c r="Q115302" s="63"/>
    </row>
    <row r="115303" spans="16:17">
      <c r="P115303" s="63"/>
      <c r="Q115303" s="63"/>
    </row>
    <row r="115304" spans="16:17">
      <c r="P115304" s="63"/>
      <c r="Q115304" s="63"/>
    </row>
    <row r="115305" spans="16:17">
      <c r="P115305" s="63"/>
      <c r="Q115305" s="63"/>
    </row>
    <row r="115306" spans="16:17">
      <c r="P115306" s="63"/>
      <c r="Q115306" s="63"/>
    </row>
    <row r="115307" spans="16:17">
      <c r="P115307" s="63"/>
      <c r="Q115307" s="63"/>
    </row>
    <row r="115308" spans="16:17">
      <c r="P115308" s="63"/>
      <c r="Q115308" s="63"/>
    </row>
    <row r="115309" spans="16:17">
      <c r="P115309" s="63"/>
      <c r="Q115309" s="63"/>
    </row>
    <row r="115310" spans="16:17">
      <c r="P115310" s="63"/>
      <c r="Q115310" s="63"/>
    </row>
    <row r="115311" spans="16:17">
      <c r="P115311" s="63"/>
      <c r="Q115311" s="63"/>
    </row>
    <row r="115312" spans="16:17">
      <c r="P115312" s="63"/>
      <c r="Q115312" s="63"/>
    </row>
    <row r="115313" spans="16:17">
      <c r="P115313" s="63"/>
      <c r="Q115313" s="63"/>
    </row>
    <row r="115314" spans="16:17">
      <c r="P115314" s="63"/>
      <c r="Q115314" s="63"/>
    </row>
    <row r="115315" spans="16:17">
      <c r="P115315" s="63"/>
      <c r="Q115315" s="63"/>
    </row>
    <row r="115316" spans="16:17">
      <c r="P115316" s="63"/>
      <c r="Q115316" s="63"/>
    </row>
    <row r="115317" spans="16:17">
      <c r="P115317" s="63"/>
      <c r="Q115317" s="63"/>
    </row>
    <row r="115318" spans="16:17">
      <c r="P115318" s="63"/>
      <c r="Q115318" s="63"/>
    </row>
    <row r="115319" spans="16:17">
      <c r="P115319" s="63"/>
      <c r="Q115319" s="63"/>
    </row>
    <row r="115320" spans="16:17">
      <c r="P115320" s="63"/>
      <c r="Q115320" s="63"/>
    </row>
    <row r="115321" spans="16:17">
      <c r="P115321" s="63"/>
      <c r="Q115321" s="63"/>
    </row>
    <row r="115322" spans="16:17">
      <c r="P115322" s="63"/>
      <c r="Q115322" s="63"/>
    </row>
    <row r="115323" spans="16:17">
      <c r="P115323" s="63"/>
      <c r="Q115323" s="63"/>
    </row>
    <row r="115324" spans="16:17">
      <c r="P115324" s="63"/>
      <c r="Q115324" s="63"/>
    </row>
    <row r="115325" spans="16:17">
      <c r="P115325" s="63"/>
      <c r="Q115325" s="63"/>
    </row>
    <row r="115326" spans="16:17">
      <c r="P115326" s="63"/>
      <c r="Q115326" s="63"/>
    </row>
    <row r="115327" spans="16:17">
      <c r="P115327" s="63"/>
      <c r="Q115327" s="63"/>
    </row>
    <row r="115328" spans="16:17">
      <c r="P115328" s="63"/>
      <c r="Q115328" s="63"/>
    </row>
    <row r="115329" spans="16:17">
      <c r="P115329" s="63"/>
      <c r="Q115329" s="63"/>
    </row>
    <row r="115330" spans="16:17">
      <c r="P115330" s="63"/>
      <c r="Q115330" s="63"/>
    </row>
    <row r="115331" spans="16:17">
      <c r="P115331" s="63"/>
      <c r="Q115331" s="63"/>
    </row>
    <row r="115332" spans="16:17">
      <c r="P115332" s="63"/>
      <c r="Q115332" s="63"/>
    </row>
    <row r="115333" spans="16:17">
      <c r="P115333" s="63"/>
      <c r="Q115333" s="63"/>
    </row>
    <row r="115334" spans="16:17">
      <c r="P115334" s="63"/>
      <c r="Q115334" s="63"/>
    </row>
    <row r="115335" spans="16:17">
      <c r="P115335" s="63"/>
      <c r="Q115335" s="63"/>
    </row>
    <row r="115336" spans="16:17">
      <c r="P115336" s="63"/>
      <c r="Q115336" s="63"/>
    </row>
    <row r="115337" spans="16:17">
      <c r="P115337" s="63"/>
      <c r="Q115337" s="63"/>
    </row>
    <row r="115338" spans="16:17">
      <c r="P115338" s="63"/>
      <c r="Q115338" s="63"/>
    </row>
    <row r="115339" spans="16:17">
      <c r="P115339" s="63"/>
      <c r="Q115339" s="63"/>
    </row>
    <row r="115340" spans="16:17">
      <c r="P115340" s="63"/>
      <c r="Q115340" s="63"/>
    </row>
    <row r="115341" spans="16:17">
      <c r="P115341" s="63"/>
      <c r="Q115341" s="63"/>
    </row>
    <row r="115342" spans="16:17">
      <c r="P115342" s="63"/>
      <c r="Q115342" s="63"/>
    </row>
    <row r="115343" spans="16:17">
      <c r="P115343" s="63"/>
      <c r="Q115343" s="63"/>
    </row>
    <row r="115344" spans="16:17">
      <c r="P115344" s="63"/>
      <c r="Q115344" s="63"/>
    </row>
    <row r="115345" spans="16:17">
      <c r="P115345" s="63"/>
      <c r="Q115345" s="63"/>
    </row>
    <row r="115346" spans="16:17">
      <c r="P115346" s="63"/>
      <c r="Q115346" s="63"/>
    </row>
    <row r="115347" spans="16:17">
      <c r="P115347" s="63"/>
      <c r="Q115347" s="63"/>
    </row>
    <row r="115348" spans="16:17">
      <c r="P115348" s="63"/>
      <c r="Q115348" s="63"/>
    </row>
    <row r="115349" spans="16:17">
      <c r="P115349" s="63"/>
      <c r="Q115349" s="63"/>
    </row>
    <row r="115350" spans="16:17">
      <c r="P115350" s="63"/>
      <c r="Q115350" s="63"/>
    </row>
    <row r="115351" spans="16:17">
      <c r="P115351" s="63"/>
      <c r="Q115351" s="63"/>
    </row>
    <row r="115352" spans="16:17">
      <c r="P115352" s="63"/>
      <c r="Q115352" s="63"/>
    </row>
    <row r="115353" spans="16:17">
      <c r="P115353" s="63"/>
      <c r="Q115353" s="63"/>
    </row>
    <row r="115354" spans="16:17">
      <c r="P115354" s="63"/>
      <c r="Q115354" s="63"/>
    </row>
    <row r="115355" spans="16:17">
      <c r="P115355" s="63"/>
      <c r="Q115355" s="63"/>
    </row>
    <row r="115356" spans="16:17">
      <c r="P115356" s="63"/>
      <c r="Q115356" s="63"/>
    </row>
    <row r="115357" spans="16:17">
      <c r="P115357" s="63"/>
      <c r="Q115357" s="63"/>
    </row>
    <row r="115358" spans="16:17">
      <c r="P115358" s="63"/>
      <c r="Q115358" s="63"/>
    </row>
    <row r="115359" spans="16:17">
      <c r="P115359" s="63"/>
      <c r="Q115359" s="63"/>
    </row>
    <row r="115360" spans="16:17">
      <c r="P115360" s="63"/>
      <c r="Q115360" s="63"/>
    </row>
    <row r="115361" spans="16:17">
      <c r="P115361" s="63"/>
      <c r="Q115361" s="63"/>
    </row>
    <row r="115362" spans="16:17">
      <c r="P115362" s="63"/>
      <c r="Q115362" s="63"/>
    </row>
    <row r="115363" spans="16:17">
      <c r="P115363" s="63"/>
      <c r="Q115363" s="63"/>
    </row>
    <row r="115364" spans="16:17">
      <c r="P115364" s="63"/>
      <c r="Q115364" s="63"/>
    </row>
    <row r="115365" spans="16:17">
      <c r="P115365" s="63"/>
      <c r="Q115365" s="63"/>
    </row>
    <row r="115366" spans="16:17">
      <c r="P115366" s="63"/>
      <c r="Q115366" s="63"/>
    </row>
    <row r="115367" spans="16:17">
      <c r="P115367" s="63"/>
      <c r="Q115367" s="63"/>
    </row>
    <row r="115368" spans="16:17">
      <c r="P115368" s="63"/>
      <c r="Q115368" s="63"/>
    </row>
    <row r="115369" spans="16:17">
      <c r="P115369" s="63"/>
      <c r="Q115369" s="63"/>
    </row>
    <row r="115370" spans="16:17">
      <c r="P115370" s="63"/>
      <c r="Q115370" s="63"/>
    </row>
    <row r="115371" spans="16:17">
      <c r="P115371" s="63"/>
      <c r="Q115371" s="63"/>
    </row>
    <row r="115372" spans="16:17">
      <c r="P115372" s="63"/>
      <c r="Q115372" s="63"/>
    </row>
    <row r="115373" spans="16:17">
      <c r="P115373" s="63"/>
      <c r="Q115373" s="63"/>
    </row>
    <row r="115374" spans="16:17">
      <c r="P115374" s="63"/>
      <c r="Q115374" s="63"/>
    </row>
    <row r="115375" spans="16:17">
      <c r="P115375" s="63"/>
      <c r="Q115375" s="63"/>
    </row>
    <row r="115376" spans="16:17">
      <c r="P115376" s="63"/>
      <c r="Q115376" s="63"/>
    </row>
    <row r="115377" spans="16:17">
      <c r="P115377" s="63"/>
      <c r="Q115377" s="63"/>
    </row>
    <row r="115378" spans="16:17">
      <c r="P115378" s="63"/>
      <c r="Q115378" s="63"/>
    </row>
    <row r="115379" spans="16:17">
      <c r="P115379" s="63"/>
      <c r="Q115379" s="63"/>
    </row>
    <row r="115380" spans="16:17">
      <c r="P115380" s="63"/>
      <c r="Q115380" s="63"/>
    </row>
    <row r="115381" spans="16:17">
      <c r="P115381" s="63"/>
      <c r="Q115381" s="63"/>
    </row>
    <row r="115382" spans="16:17">
      <c r="P115382" s="63"/>
      <c r="Q115382" s="63"/>
    </row>
    <row r="115383" spans="16:17">
      <c r="P115383" s="63"/>
      <c r="Q115383" s="63"/>
    </row>
    <row r="115384" spans="16:17">
      <c r="P115384" s="63"/>
      <c r="Q115384" s="63"/>
    </row>
    <row r="115385" spans="16:17">
      <c r="P115385" s="63"/>
      <c r="Q115385" s="63"/>
    </row>
    <row r="115386" spans="16:17">
      <c r="P115386" s="63"/>
      <c r="Q115386" s="63"/>
    </row>
    <row r="115387" spans="16:17">
      <c r="P115387" s="63"/>
      <c r="Q115387" s="63"/>
    </row>
    <row r="115388" spans="16:17">
      <c r="P115388" s="63"/>
      <c r="Q115388" s="63"/>
    </row>
    <row r="115389" spans="16:17">
      <c r="P115389" s="63"/>
      <c r="Q115389" s="63"/>
    </row>
    <row r="115390" spans="16:17">
      <c r="P115390" s="63"/>
      <c r="Q115390" s="63"/>
    </row>
    <row r="115391" spans="16:17">
      <c r="P115391" s="63"/>
      <c r="Q115391" s="63"/>
    </row>
    <row r="115392" spans="16:17">
      <c r="P115392" s="63"/>
      <c r="Q115392" s="63"/>
    </row>
    <row r="115393" spans="16:17">
      <c r="P115393" s="63"/>
      <c r="Q115393" s="63"/>
    </row>
    <row r="115394" spans="16:17">
      <c r="P115394" s="63"/>
      <c r="Q115394" s="63"/>
    </row>
    <row r="115395" spans="16:17">
      <c r="P115395" s="63"/>
      <c r="Q115395" s="63"/>
    </row>
    <row r="115396" spans="16:17">
      <c r="P115396" s="63"/>
      <c r="Q115396" s="63"/>
    </row>
    <row r="115397" spans="16:17">
      <c r="P115397" s="63"/>
      <c r="Q115397" s="63"/>
    </row>
    <row r="115398" spans="16:17">
      <c r="P115398" s="63"/>
      <c r="Q115398" s="63"/>
    </row>
    <row r="115399" spans="16:17">
      <c r="P115399" s="63"/>
      <c r="Q115399" s="63"/>
    </row>
    <row r="115400" spans="16:17">
      <c r="P115400" s="63"/>
      <c r="Q115400" s="63"/>
    </row>
    <row r="115401" spans="16:17">
      <c r="P115401" s="63"/>
      <c r="Q115401" s="63"/>
    </row>
    <row r="115402" spans="16:17">
      <c r="P115402" s="63"/>
      <c r="Q115402" s="63"/>
    </row>
    <row r="115403" spans="16:17">
      <c r="P115403" s="63"/>
      <c r="Q115403" s="63"/>
    </row>
    <row r="115404" spans="16:17">
      <c r="P115404" s="63"/>
      <c r="Q115404" s="63"/>
    </row>
    <row r="115405" spans="16:17">
      <c r="P115405" s="63"/>
      <c r="Q115405" s="63"/>
    </row>
    <row r="115406" spans="16:17">
      <c r="P115406" s="63"/>
      <c r="Q115406" s="63"/>
    </row>
    <row r="115407" spans="16:17">
      <c r="P115407" s="63"/>
      <c r="Q115407" s="63"/>
    </row>
    <row r="115408" spans="16:17">
      <c r="P115408" s="63"/>
      <c r="Q115408" s="63"/>
    </row>
    <row r="115409" spans="16:17">
      <c r="P115409" s="63"/>
      <c r="Q115409" s="63"/>
    </row>
    <row r="115410" spans="16:17">
      <c r="P115410" s="63"/>
      <c r="Q115410" s="63"/>
    </row>
    <row r="115411" spans="16:17">
      <c r="P115411" s="63"/>
      <c r="Q115411" s="63"/>
    </row>
    <row r="115412" spans="16:17">
      <c r="P115412" s="63"/>
      <c r="Q115412" s="63"/>
    </row>
    <row r="115413" spans="16:17">
      <c r="P115413" s="63"/>
      <c r="Q115413" s="63"/>
    </row>
    <row r="115414" spans="16:17">
      <c r="P115414" s="63"/>
      <c r="Q115414" s="63"/>
    </row>
    <row r="115415" spans="16:17">
      <c r="P115415" s="63"/>
      <c r="Q115415" s="63"/>
    </row>
    <row r="115416" spans="16:17">
      <c r="P115416" s="63"/>
      <c r="Q115416" s="63"/>
    </row>
    <row r="115417" spans="16:17">
      <c r="P115417" s="63"/>
      <c r="Q115417" s="63"/>
    </row>
    <row r="115418" spans="16:17">
      <c r="P115418" s="63"/>
      <c r="Q115418" s="63"/>
    </row>
    <row r="115419" spans="16:17">
      <c r="P115419" s="63"/>
      <c r="Q115419" s="63"/>
    </row>
    <row r="115420" spans="16:17">
      <c r="P115420" s="63"/>
      <c r="Q115420" s="63"/>
    </row>
    <row r="115421" spans="16:17">
      <c r="P115421" s="63"/>
      <c r="Q115421" s="63"/>
    </row>
    <row r="115422" spans="16:17">
      <c r="P115422" s="63"/>
      <c r="Q115422" s="63"/>
    </row>
    <row r="115423" spans="16:17">
      <c r="P115423" s="63"/>
      <c r="Q115423" s="63"/>
    </row>
    <row r="115424" spans="16:17">
      <c r="P115424" s="63"/>
      <c r="Q115424" s="63"/>
    </row>
    <row r="115425" spans="16:17">
      <c r="P115425" s="63"/>
      <c r="Q115425" s="63"/>
    </row>
    <row r="115426" spans="16:17">
      <c r="P115426" s="63"/>
      <c r="Q115426" s="63"/>
    </row>
    <row r="115427" spans="16:17">
      <c r="P115427" s="63"/>
      <c r="Q115427" s="63"/>
    </row>
    <row r="115428" spans="16:17">
      <c r="P115428" s="63"/>
      <c r="Q115428" s="63"/>
    </row>
    <row r="115429" spans="16:17">
      <c r="P115429" s="63"/>
      <c r="Q115429" s="63"/>
    </row>
    <row r="115430" spans="16:17">
      <c r="P115430" s="63"/>
      <c r="Q115430" s="63"/>
    </row>
    <row r="115431" spans="16:17">
      <c r="P115431" s="63"/>
      <c r="Q115431" s="63"/>
    </row>
    <row r="115432" spans="16:17">
      <c r="P115432" s="63"/>
      <c r="Q115432" s="63"/>
    </row>
    <row r="115433" spans="16:17">
      <c r="P115433" s="63"/>
      <c r="Q115433" s="63"/>
    </row>
    <row r="115434" spans="16:17">
      <c r="P115434" s="63"/>
      <c r="Q115434" s="63"/>
    </row>
    <row r="115435" spans="16:17">
      <c r="P115435" s="63"/>
      <c r="Q115435" s="63"/>
    </row>
    <row r="115436" spans="16:17">
      <c r="P115436" s="63"/>
      <c r="Q115436" s="63"/>
    </row>
    <row r="115437" spans="16:17">
      <c r="P115437" s="63"/>
      <c r="Q115437" s="63"/>
    </row>
    <row r="115438" spans="16:17">
      <c r="P115438" s="63"/>
      <c r="Q115438" s="63"/>
    </row>
    <row r="115439" spans="16:17">
      <c r="P115439" s="63"/>
      <c r="Q115439" s="63"/>
    </row>
    <row r="115440" spans="16:17">
      <c r="P115440" s="63"/>
      <c r="Q115440" s="63"/>
    </row>
    <row r="115441" spans="16:17">
      <c r="P115441" s="63"/>
      <c r="Q115441" s="63"/>
    </row>
    <row r="115442" spans="16:17">
      <c r="P115442" s="63"/>
      <c r="Q115442" s="63"/>
    </row>
    <row r="115443" spans="16:17">
      <c r="P115443" s="63"/>
      <c r="Q115443" s="63"/>
    </row>
    <row r="115444" spans="16:17">
      <c r="P115444" s="63"/>
      <c r="Q115444" s="63"/>
    </row>
    <row r="115445" spans="16:17">
      <c r="P115445" s="63"/>
      <c r="Q115445" s="63"/>
    </row>
    <row r="115446" spans="16:17">
      <c r="P115446" s="63"/>
      <c r="Q115446" s="63"/>
    </row>
    <row r="115447" spans="16:17">
      <c r="P115447" s="63"/>
      <c r="Q115447" s="63"/>
    </row>
    <row r="115448" spans="16:17">
      <c r="P115448" s="63"/>
      <c r="Q115448" s="63"/>
    </row>
    <row r="115449" spans="16:17">
      <c r="P115449" s="63"/>
      <c r="Q115449" s="63"/>
    </row>
    <row r="115450" spans="16:17">
      <c r="P115450" s="63"/>
      <c r="Q115450" s="63"/>
    </row>
    <row r="115451" spans="16:17">
      <c r="P115451" s="63"/>
      <c r="Q115451" s="63"/>
    </row>
    <row r="115452" spans="16:17">
      <c r="P115452" s="63"/>
      <c r="Q115452" s="63"/>
    </row>
    <row r="115453" spans="16:17">
      <c r="P115453" s="63"/>
      <c r="Q115453" s="63"/>
    </row>
    <row r="115454" spans="16:17">
      <c r="P115454" s="63"/>
      <c r="Q115454" s="63"/>
    </row>
    <row r="115455" spans="16:17">
      <c r="P115455" s="63"/>
      <c r="Q115455" s="63"/>
    </row>
    <row r="115456" spans="16:17">
      <c r="P115456" s="63"/>
      <c r="Q115456" s="63"/>
    </row>
    <row r="115457" spans="16:17">
      <c r="P115457" s="63"/>
      <c r="Q115457" s="63"/>
    </row>
    <row r="115458" spans="16:17">
      <c r="P115458" s="63"/>
      <c r="Q115458" s="63"/>
    </row>
    <row r="115459" spans="16:17">
      <c r="P115459" s="63"/>
      <c r="Q115459" s="63"/>
    </row>
    <row r="115460" spans="16:17">
      <c r="P115460" s="63"/>
      <c r="Q115460" s="63"/>
    </row>
    <row r="115461" spans="16:17">
      <c r="P115461" s="63"/>
      <c r="Q115461" s="63"/>
    </row>
    <row r="115462" spans="16:17">
      <c r="P115462" s="63"/>
      <c r="Q115462" s="63"/>
    </row>
    <row r="115463" spans="16:17">
      <c r="P115463" s="63"/>
      <c r="Q115463" s="63"/>
    </row>
    <row r="115464" spans="16:17">
      <c r="P115464" s="63"/>
      <c r="Q115464" s="63"/>
    </row>
    <row r="115465" spans="16:17">
      <c r="P115465" s="63"/>
      <c r="Q115465" s="63"/>
    </row>
    <row r="115466" spans="16:17">
      <c r="P115466" s="63"/>
      <c r="Q115466" s="63"/>
    </row>
    <row r="115467" spans="16:17">
      <c r="P115467" s="63"/>
      <c r="Q115467" s="63"/>
    </row>
    <row r="115468" spans="16:17">
      <c r="P115468" s="63"/>
      <c r="Q115468" s="63"/>
    </row>
    <row r="115469" spans="16:17">
      <c r="P115469" s="63"/>
      <c r="Q115469" s="63"/>
    </row>
    <row r="115470" spans="16:17">
      <c r="P115470" s="63"/>
      <c r="Q115470" s="63"/>
    </row>
    <row r="115471" spans="16:17">
      <c r="P115471" s="63"/>
      <c r="Q115471" s="63"/>
    </row>
    <row r="115472" spans="16:17">
      <c r="P115472" s="63"/>
      <c r="Q115472" s="63"/>
    </row>
    <row r="115473" spans="16:17">
      <c r="P115473" s="63"/>
      <c r="Q115473" s="63"/>
    </row>
    <row r="115474" spans="16:17">
      <c r="P115474" s="63"/>
      <c r="Q115474" s="63"/>
    </row>
    <row r="115475" spans="16:17">
      <c r="P115475" s="63"/>
      <c r="Q115475" s="63"/>
    </row>
    <row r="115476" spans="16:17">
      <c r="P115476" s="63"/>
      <c r="Q115476" s="63"/>
    </row>
    <row r="115477" spans="16:17">
      <c r="P115477" s="63"/>
      <c r="Q115477" s="63"/>
    </row>
    <row r="115478" spans="16:17">
      <c r="P115478" s="63"/>
      <c r="Q115478" s="63"/>
    </row>
    <row r="115479" spans="16:17">
      <c r="P115479" s="63"/>
      <c r="Q115479" s="63"/>
    </row>
    <row r="115480" spans="16:17">
      <c r="P115480" s="63"/>
      <c r="Q115480" s="63"/>
    </row>
    <row r="115481" spans="16:17">
      <c r="P115481" s="63"/>
      <c r="Q115481" s="63"/>
    </row>
    <row r="115482" spans="16:17">
      <c r="P115482" s="63"/>
      <c r="Q115482" s="63"/>
    </row>
    <row r="115483" spans="16:17">
      <c r="P115483" s="63"/>
      <c r="Q115483" s="63"/>
    </row>
    <row r="115484" spans="16:17">
      <c r="P115484" s="63"/>
      <c r="Q115484" s="63"/>
    </row>
    <row r="115485" spans="16:17">
      <c r="P115485" s="63"/>
      <c r="Q115485" s="63"/>
    </row>
    <row r="115486" spans="16:17">
      <c r="P115486" s="63"/>
      <c r="Q115486" s="63"/>
    </row>
    <row r="115487" spans="16:17">
      <c r="P115487" s="63"/>
      <c r="Q115487" s="63"/>
    </row>
    <row r="115488" spans="16:17">
      <c r="P115488" s="63"/>
      <c r="Q115488" s="63"/>
    </row>
    <row r="115489" spans="16:17">
      <c r="P115489" s="63"/>
      <c r="Q115489" s="63"/>
    </row>
    <row r="115490" spans="16:17">
      <c r="P115490" s="63"/>
      <c r="Q115490" s="63"/>
    </row>
    <row r="115491" spans="16:17">
      <c r="P115491" s="63"/>
      <c r="Q115491" s="63"/>
    </row>
    <row r="115492" spans="16:17">
      <c r="P115492" s="63"/>
      <c r="Q115492" s="63"/>
    </row>
    <row r="115493" spans="16:17">
      <c r="P115493" s="63"/>
      <c r="Q115493" s="63"/>
    </row>
    <row r="115494" spans="16:17">
      <c r="P115494" s="63"/>
      <c r="Q115494" s="63"/>
    </row>
    <row r="115495" spans="16:17">
      <c r="P115495" s="63"/>
      <c r="Q115495" s="63"/>
    </row>
    <row r="115496" spans="16:17">
      <c r="P115496" s="63"/>
      <c r="Q115496" s="63"/>
    </row>
    <row r="115497" spans="16:17">
      <c r="P115497" s="63"/>
      <c r="Q115497" s="63"/>
    </row>
    <row r="115498" spans="16:17">
      <c r="P115498" s="63"/>
      <c r="Q115498" s="63"/>
    </row>
    <row r="115499" spans="16:17">
      <c r="P115499" s="63"/>
      <c r="Q115499" s="63"/>
    </row>
    <row r="115500" spans="16:17">
      <c r="P115500" s="63"/>
      <c r="Q115500" s="63"/>
    </row>
    <row r="115501" spans="16:17">
      <c r="P115501" s="63"/>
      <c r="Q115501" s="63"/>
    </row>
    <row r="115502" spans="16:17">
      <c r="P115502" s="63"/>
      <c r="Q115502" s="63"/>
    </row>
    <row r="115503" spans="16:17">
      <c r="P115503" s="63"/>
      <c r="Q115503" s="63"/>
    </row>
    <row r="115504" spans="16:17">
      <c r="P115504" s="63"/>
      <c r="Q115504" s="63"/>
    </row>
    <row r="115505" spans="16:17">
      <c r="P115505" s="63"/>
      <c r="Q115505" s="63"/>
    </row>
    <row r="115506" spans="16:17">
      <c r="P115506" s="63"/>
      <c r="Q115506" s="63"/>
    </row>
    <row r="115507" spans="16:17">
      <c r="P115507" s="63"/>
      <c r="Q115507" s="63"/>
    </row>
    <row r="115508" spans="16:17">
      <c r="P115508" s="63"/>
      <c r="Q115508" s="63"/>
    </row>
    <row r="115509" spans="16:17">
      <c r="P115509" s="63"/>
      <c r="Q115509" s="63"/>
    </row>
    <row r="115510" spans="16:17">
      <c r="P115510" s="63"/>
      <c r="Q115510" s="63"/>
    </row>
    <row r="115511" spans="16:17">
      <c r="P115511" s="63"/>
      <c r="Q115511" s="63"/>
    </row>
    <row r="115512" spans="16:17">
      <c r="P115512" s="63"/>
      <c r="Q115512" s="63"/>
    </row>
    <row r="115513" spans="16:17">
      <c r="P115513" s="63"/>
      <c r="Q115513" s="63"/>
    </row>
    <row r="115514" spans="16:17">
      <c r="P115514" s="63"/>
      <c r="Q115514" s="63"/>
    </row>
    <row r="115515" spans="16:17">
      <c r="P115515" s="63"/>
      <c r="Q115515" s="63"/>
    </row>
    <row r="115516" spans="16:17">
      <c r="P115516" s="63"/>
      <c r="Q115516" s="63"/>
    </row>
    <row r="115517" spans="16:17">
      <c r="P115517" s="63"/>
      <c r="Q115517" s="63"/>
    </row>
    <row r="115518" spans="16:17">
      <c r="P115518" s="63"/>
      <c r="Q115518" s="63"/>
    </row>
    <row r="115519" spans="16:17">
      <c r="P115519" s="63"/>
      <c r="Q115519" s="63"/>
    </row>
    <row r="115520" spans="16:17">
      <c r="P115520" s="63"/>
      <c r="Q115520" s="63"/>
    </row>
    <row r="115521" spans="16:17">
      <c r="P115521" s="63"/>
      <c r="Q115521" s="63"/>
    </row>
    <row r="115522" spans="16:17">
      <c r="P115522" s="63"/>
      <c r="Q115522" s="63"/>
    </row>
    <row r="115523" spans="16:17">
      <c r="P115523" s="63"/>
      <c r="Q115523" s="63"/>
    </row>
    <row r="115524" spans="16:17">
      <c r="P115524" s="63"/>
      <c r="Q115524" s="63"/>
    </row>
    <row r="115525" spans="16:17">
      <c r="P115525" s="63"/>
      <c r="Q115525" s="63"/>
    </row>
    <row r="115526" spans="16:17">
      <c r="P115526" s="63"/>
      <c r="Q115526" s="63"/>
    </row>
    <row r="115527" spans="16:17">
      <c r="P115527" s="63"/>
      <c r="Q115527" s="63"/>
    </row>
    <row r="115528" spans="16:17">
      <c r="P115528" s="63"/>
      <c r="Q115528" s="63"/>
    </row>
    <row r="115529" spans="16:17">
      <c r="P115529" s="63"/>
      <c r="Q115529" s="63"/>
    </row>
    <row r="115530" spans="16:17">
      <c r="P115530" s="63"/>
      <c r="Q115530" s="63"/>
    </row>
    <row r="115531" spans="16:17">
      <c r="P115531" s="63"/>
      <c r="Q115531" s="63"/>
    </row>
    <row r="115532" spans="16:17">
      <c r="P115532" s="63"/>
      <c r="Q115532" s="63"/>
    </row>
    <row r="115533" spans="16:17">
      <c r="P115533" s="63"/>
      <c r="Q115533" s="63"/>
    </row>
    <row r="115534" spans="16:17">
      <c r="P115534" s="63"/>
      <c r="Q115534" s="63"/>
    </row>
    <row r="115535" spans="16:17">
      <c r="P115535" s="63"/>
      <c r="Q115535" s="63"/>
    </row>
    <row r="115536" spans="16:17">
      <c r="P115536" s="63"/>
      <c r="Q115536" s="63"/>
    </row>
    <row r="115537" spans="16:17">
      <c r="P115537" s="63"/>
      <c r="Q115537" s="63"/>
    </row>
    <row r="115538" spans="16:17">
      <c r="P115538" s="63"/>
      <c r="Q115538" s="63"/>
    </row>
    <row r="115539" spans="16:17">
      <c r="P115539" s="63"/>
      <c r="Q115539" s="63"/>
    </row>
    <row r="115540" spans="16:17">
      <c r="P115540" s="63"/>
      <c r="Q115540" s="63"/>
    </row>
    <row r="115541" spans="16:17">
      <c r="P115541" s="63"/>
      <c r="Q115541" s="63"/>
    </row>
    <row r="115542" spans="16:17">
      <c r="P115542" s="63"/>
      <c r="Q115542" s="63"/>
    </row>
    <row r="115543" spans="16:17">
      <c r="P115543" s="63"/>
      <c r="Q115543" s="63"/>
    </row>
    <row r="115544" spans="16:17">
      <c r="P115544" s="63"/>
      <c r="Q115544" s="63"/>
    </row>
    <row r="115545" spans="16:17">
      <c r="P115545" s="63"/>
      <c r="Q115545" s="63"/>
    </row>
    <row r="115546" spans="16:17">
      <c r="P115546" s="63"/>
      <c r="Q115546" s="63"/>
    </row>
    <row r="115547" spans="16:17">
      <c r="P115547" s="63"/>
      <c r="Q115547" s="63"/>
    </row>
    <row r="115548" spans="16:17">
      <c r="P115548" s="63"/>
      <c r="Q115548" s="63"/>
    </row>
    <row r="115549" spans="16:17">
      <c r="P115549" s="63"/>
      <c r="Q115549" s="63"/>
    </row>
    <row r="115550" spans="16:17">
      <c r="P115550" s="63"/>
      <c r="Q115550" s="63"/>
    </row>
    <row r="115551" spans="16:17">
      <c r="P115551" s="63"/>
      <c r="Q115551" s="63"/>
    </row>
    <row r="115552" spans="16:17">
      <c r="P115552" s="63"/>
      <c r="Q115552" s="63"/>
    </row>
    <row r="115553" spans="16:17">
      <c r="P115553" s="63"/>
      <c r="Q115553" s="63"/>
    </row>
    <row r="115554" spans="16:17">
      <c r="P115554" s="63"/>
      <c r="Q115554" s="63"/>
    </row>
    <row r="115555" spans="16:17">
      <c r="P115555" s="63"/>
      <c r="Q115555" s="63"/>
    </row>
    <row r="115556" spans="16:17">
      <c r="P115556" s="63"/>
      <c r="Q115556" s="63"/>
    </row>
    <row r="115557" spans="16:17">
      <c r="P115557" s="63"/>
      <c r="Q115557" s="63"/>
    </row>
    <row r="115558" spans="16:17">
      <c r="P115558" s="63"/>
      <c r="Q115558" s="63"/>
    </row>
    <row r="115559" spans="16:17">
      <c r="P115559" s="63"/>
      <c r="Q115559" s="63"/>
    </row>
    <row r="115560" spans="16:17">
      <c r="P115560" s="63"/>
      <c r="Q115560" s="63"/>
    </row>
    <row r="115561" spans="16:17">
      <c r="P115561" s="63"/>
      <c r="Q115561" s="63"/>
    </row>
    <row r="115562" spans="16:17">
      <c r="P115562" s="63"/>
      <c r="Q115562" s="63"/>
    </row>
    <row r="115563" spans="16:17">
      <c r="P115563" s="63"/>
      <c r="Q115563" s="63"/>
    </row>
    <row r="115564" spans="16:17">
      <c r="P115564" s="63"/>
      <c r="Q115564" s="63"/>
    </row>
    <row r="115565" spans="16:17">
      <c r="P115565" s="63"/>
      <c r="Q115565" s="63"/>
    </row>
    <row r="115566" spans="16:17">
      <c r="P115566" s="63"/>
      <c r="Q115566" s="63"/>
    </row>
    <row r="115567" spans="16:17">
      <c r="P115567" s="63"/>
      <c r="Q115567" s="63"/>
    </row>
    <row r="115568" spans="16:17">
      <c r="P115568" s="63"/>
      <c r="Q115568" s="63"/>
    </row>
    <row r="115569" spans="16:17">
      <c r="P115569" s="63"/>
      <c r="Q115569" s="63"/>
    </row>
    <row r="115570" spans="16:17">
      <c r="P115570" s="63"/>
      <c r="Q115570" s="63"/>
    </row>
    <row r="115571" spans="16:17">
      <c r="P115571" s="63"/>
      <c r="Q115571" s="63"/>
    </row>
    <row r="115572" spans="16:17">
      <c r="P115572" s="63"/>
      <c r="Q115572" s="63"/>
    </row>
    <row r="115573" spans="16:17">
      <c r="P115573" s="63"/>
      <c r="Q115573" s="63"/>
    </row>
    <row r="115574" spans="16:17">
      <c r="P115574" s="63"/>
      <c r="Q115574" s="63"/>
    </row>
    <row r="115575" spans="16:17">
      <c r="P115575" s="63"/>
      <c r="Q115575" s="63"/>
    </row>
    <row r="115576" spans="16:17">
      <c r="P115576" s="63"/>
      <c r="Q115576" s="63"/>
    </row>
    <row r="115577" spans="16:17">
      <c r="P115577" s="63"/>
      <c r="Q115577" s="63"/>
    </row>
    <row r="115578" spans="16:17">
      <c r="P115578" s="63"/>
      <c r="Q115578" s="63"/>
    </row>
    <row r="115579" spans="16:17">
      <c r="P115579" s="63"/>
      <c r="Q115579" s="63"/>
    </row>
    <row r="115580" spans="16:17">
      <c r="P115580" s="63"/>
      <c r="Q115580" s="63"/>
    </row>
    <row r="115581" spans="16:17">
      <c r="P115581" s="63"/>
      <c r="Q115581" s="63"/>
    </row>
    <row r="115582" spans="16:17">
      <c r="P115582" s="63"/>
      <c r="Q115582" s="63"/>
    </row>
    <row r="115583" spans="16:17">
      <c r="P115583" s="63"/>
      <c r="Q115583" s="63"/>
    </row>
    <row r="115584" spans="16:17">
      <c r="P115584" s="63"/>
      <c r="Q115584" s="63"/>
    </row>
    <row r="115585" spans="16:17">
      <c r="P115585" s="63"/>
      <c r="Q115585" s="63"/>
    </row>
    <row r="115586" spans="16:17">
      <c r="P115586" s="63"/>
      <c r="Q115586" s="63"/>
    </row>
    <row r="115587" spans="16:17">
      <c r="P115587" s="63"/>
      <c r="Q115587" s="63"/>
    </row>
    <row r="115588" spans="16:17">
      <c r="P115588" s="63"/>
      <c r="Q115588" s="63"/>
    </row>
    <row r="115589" spans="16:17">
      <c r="P115589" s="63"/>
      <c r="Q115589" s="63"/>
    </row>
    <row r="115590" spans="16:17">
      <c r="P115590" s="63"/>
      <c r="Q115590" s="63"/>
    </row>
    <row r="115591" spans="16:17">
      <c r="P115591" s="63"/>
      <c r="Q115591" s="63"/>
    </row>
    <row r="115592" spans="16:17">
      <c r="P115592" s="63"/>
      <c r="Q115592" s="63"/>
    </row>
    <row r="115593" spans="16:17">
      <c r="P115593" s="63"/>
      <c r="Q115593" s="63"/>
    </row>
    <row r="115594" spans="16:17">
      <c r="P115594" s="63"/>
      <c r="Q115594" s="63"/>
    </row>
    <row r="115595" spans="16:17">
      <c r="P115595" s="63"/>
      <c r="Q115595" s="63"/>
    </row>
    <row r="115596" spans="16:17">
      <c r="P115596" s="63"/>
      <c r="Q115596" s="63"/>
    </row>
    <row r="115597" spans="16:17">
      <c r="P115597" s="63"/>
      <c r="Q115597" s="63"/>
    </row>
    <row r="115598" spans="16:17">
      <c r="P115598" s="63"/>
      <c r="Q115598" s="63"/>
    </row>
    <row r="115599" spans="16:17">
      <c r="P115599" s="63"/>
      <c r="Q115599" s="63"/>
    </row>
    <row r="115600" spans="16:17">
      <c r="P115600" s="63"/>
      <c r="Q115600" s="63"/>
    </row>
    <row r="115601" spans="16:17">
      <c r="P115601" s="63"/>
      <c r="Q115601" s="63"/>
    </row>
    <row r="115602" spans="16:17">
      <c r="P115602" s="63"/>
      <c r="Q115602" s="63"/>
    </row>
    <row r="115603" spans="16:17">
      <c r="P115603" s="63"/>
      <c r="Q115603" s="63"/>
    </row>
    <row r="115604" spans="16:17">
      <c r="P115604" s="63"/>
      <c r="Q115604" s="63"/>
    </row>
    <row r="115605" spans="16:17">
      <c r="P115605" s="63"/>
      <c r="Q115605" s="63"/>
    </row>
    <row r="115606" spans="16:17">
      <c r="P115606" s="63"/>
      <c r="Q115606" s="63"/>
    </row>
    <row r="115607" spans="16:17">
      <c r="P115607" s="63"/>
      <c r="Q115607" s="63"/>
    </row>
    <row r="115608" spans="16:17">
      <c r="P115608" s="63"/>
      <c r="Q115608" s="63"/>
    </row>
    <row r="115609" spans="16:17">
      <c r="P115609" s="63"/>
      <c r="Q115609" s="63"/>
    </row>
    <row r="115610" spans="16:17">
      <c r="P115610" s="63"/>
      <c r="Q115610" s="63"/>
    </row>
    <row r="115611" spans="16:17">
      <c r="P115611" s="63"/>
      <c r="Q115611" s="63"/>
    </row>
    <row r="115612" spans="16:17">
      <c r="P115612" s="63"/>
      <c r="Q115612" s="63"/>
    </row>
    <row r="115613" spans="16:17">
      <c r="P115613" s="63"/>
      <c r="Q115613" s="63"/>
    </row>
    <row r="115614" spans="16:17">
      <c r="P115614" s="63"/>
      <c r="Q115614" s="63"/>
    </row>
    <row r="115615" spans="16:17">
      <c r="P115615" s="63"/>
      <c r="Q115615" s="63"/>
    </row>
    <row r="115616" spans="16:17">
      <c r="P115616" s="63"/>
      <c r="Q115616" s="63"/>
    </row>
    <row r="115617" spans="16:17">
      <c r="P115617" s="63"/>
      <c r="Q115617" s="63"/>
    </row>
    <row r="115618" spans="16:17">
      <c r="P115618" s="63"/>
      <c r="Q115618" s="63"/>
    </row>
    <row r="115619" spans="16:17">
      <c r="P115619" s="63"/>
      <c r="Q115619" s="63"/>
    </row>
    <row r="115620" spans="16:17">
      <c r="P115620" s="63"/>
      <c r="Q115620" s="63"/>
    </row>
    <row r="115621" spans="16:17">
      <c r="P115621" s="63"/>
      <c r="Q115621" s="63"/>
    </row>
    <row r="115622" spans="16:17">
      <c r="P115622" s="63"/>
      <c r="Q115622" s="63"/>
    </row>
    <row r="115623" spans="16:17">
      <c r="P115623" s="63"/>
      <c r="Q115623" s="63"/>
    </row>
    <row r="115624" spans="16:17">
      <c r="P115624" s="63"/>
      <c r="Q115624" s="63"/>
    </row>
    <row r="115625" spans="16:17">
      <c r="P115625" s="63"/>
      <c r="Q115625" s="63"/>
    </row>
    <row r="115626" spans="16:17">
      <c r="P115626" s="63"/>
      <c r="Q115626" s="63"/>
    </row>
    <row r="115627" spans="16:17">
      <c r="P115627" s="63"/>
      <c r="Q115627" s="63"/>
    </row>
    <row r="115628" spans="16:17">
      <c r="P115628" s="63"/>
      <c r="Q115628" s="63"/>
    </row>
    <row r="115629" spans="16:17">
      <c r="P115629" s="63"/>
      <c r="Q115629" s="63"/>
    </row>
    <row r="115630" spans="16:17">
      <c r="P115630" s="63"/>
      <c r="Q115630" s="63"/>
    </row>
    <row r="115631" spans="16:17">
      <c r="P115631" s="63"/>
      <c r="Q115631" s="63"/>
    </row>
    <row r="115632" spans="16:17">
      <c r="P115632" s="63"/>
      <c r="Q115632" s="63"/>
    </row>
    <row r="115633" spans="16:17">
      <c r="P115633" s="63"/>
      <c r="Q115633" s="63"/>
    </row>
    <row r="115634" spans="16:17">
      <c r="P115634" s="63"/>
      <c r="Q115634" s="63"/>
    </row>
    <row r="115635" spans="16:17">
      <c r="P115635" s="63"/>
      <c r="Q115635" s="63"/>
    </row>
    <row r="115636" spans="16:17">
      <c r="P115636" s="63"/>
      <c r="Q115636" s="63"/>
    </row>
    <row r="115637" spans="16:17">
      <c r="P115637" s="63"/>
      <c r="Q115637" s="63"/>
    </row>
    <row r="115638" spans="16:17">
      <c r="P115638" s="63"/>
      <c r="Q115638" s="63"/>
    </row>
    <row r="115639" spans="16:17">
      <c r="P115639" s="63"/>
      <c r="Q115639" s="63"/>
    </row>
    <row r="115640" spans="16:17">
      <c r="P115640" s="63"/>
      <c r="Q115640" s="63"/>
    </row>
    <row r="115641" spans="16:17">
      <c r="P115641" s="63"/>
      <c r="Q115641" s="63"/>
    </row>
    <row r="115642" spans="16:17">
      <c r="P115642" s="63"/>
      <c r="Q115642" s="63"/>
    </row>
    <row r="115643" spans="16:17">
      <c r="P115643" s="63"/>
      <c r="Q115643" s="63"/>
    </row>
    <row r="115644" spans="16:17">
      <c r="P115644" s="63"/>
      <c r="Q115644" s="63"/>
    </row>
    <row r="115645" spans="16:17">
      <c r="P115645" s="63"/>
      <c r="Q115645" s="63"/>
    </row>
    <row r="115646" spans="16:17">
      <c r="P115646" s="63"/>
      <c r="Q115646" s="63"/>
    </row>
    <row r="115647" spans="16:17">
      <c r="P115647" s="63"/>
      <c r="Q115647" s="63"/>
    </row>
    <row r="115648" spans="16:17">
      <c r="P115648" s="63"/>
      <c r="Q115648" s="63"/>
    </row>
    <row r="115649" spans="16:17">
      <c r="P115649" s="63"/>
      <c r="Q115649" s="63"/>
    </row>
    <row r="115650" spans="16:17">
      <c r="P115650" s="63"/>
      <c r="Q115650" s="63"/>
    </row>
    <row r="115651" spans="16:17">
      <c r="P115651" s="63"/>
      <c r="Q115651" s="63"/>
    </row>
    <row r="115652" spans="16:17">
      <c r="P115652" s="63"/>
      <c r="Q115652" s="63"/>
    </row>
    <row r="115653" spans="16:17">
      <c r="P115653" s="63"/>
      <c r="Q115653" s="63"/>
    </row>
    <row r="115654" spans="16:17">
      <c r="P115654" s="63"/>
      <c r="Q115654" s="63"/>
    </row>
    <row r="115655" spans="16:17">
      <c r="P115655" s="63"/>
      <c r="Q115655" s="63"/>
    </row>
    <row r="115656" spans="16:17">
      <c r="P115656" s="63"/>
      <c r="Q115656" s="63"/>
    </row>
    <row r="115657" spans="16:17">
      <c r="P115657" s="63"/>
      <c r="Q115657" s="63"/>
    </row>
    <row r="115658" spans="16:17">
      <c r="P115658" s="63"/>
      <c r="Q115658" s="63"/>
    </row>
    <row r="115659" spans="16:17">
      <c r="P115659" s="63"/>
      <c r="Q115659" s="63"/>
    </row>
    <row r="115660" spans="16:17">
      <c r="P115660" s="63"/>
      <c r="Q115660" s="63"/>
    </row>
    <row r="115661" spans="16:17">
      <c r="P115661" s="63"/>
      <c r="Q115661" s="63"/>
    </row>
    <row r="115662" spans="16:17">
      <c r="P115662" s="63"/>
      <c r="Q115662" s="63"/>
    </row>
    <row r="115663" spans="16:17">
      <c r="P115663" s="63"/>
      <c r="Q115663" s="63"/>
    </row>
    <row r="115664" spans="16:17">
      <c r="P115664" s="63"/>
      <c r="Q115664" s="63"/>
    </row>
    <row r="115665" spans="16:17">
      <c r="P115665" s="63"/>
      <c r="Q115665" s="63"/>
    </row>
    <row r="115666" spans="16:17">
      <c r="P115666" s="63"/>
      <c r="Q115666" s="63"/>
    </row>
    <row r="115667" spans="16:17">
      <c r="P115667" s="63"/>
      <c r="Q115667" s="63"/>
    </row>
    <row r="115668" spans="16:17">
      <c r="P115668" s="63"/>
      <c r="Q115668" s="63"/>
    </row>
    <row r="115669" spans="16:17">
      <c r="P115669" s="63"/>
      <c r="Q115669" s="63"/>
    </row>
    <row r="115670" spans="16:17">
      <c r="P115670" s="63"/>
      <c r="Q115670" s="63"/>
    </row>
    <row r="115671" spans="16:17">
      <c r="P115671" s="63"/>
      <c r="Q115671" s="63"/>
    </row>
    <row r="115672" spans="16:17">
      <c r="P115672" s="63"/>
      <c r="Q115672" s="63"/>
    </row>
    <row r="115673" spans="16:17">
      <c r="P115673" s="63"/>
      <c r="Q115673" s="63"/>
    </row>
    <row r="115674" spans="16:17">
      <c r="P115674" s="63"/>
      <c r="Q115674" s="63"/>
    </row>
    <row r="115675" spans="16:17">
      <c r="P115675" s="63"/>
      <c r="Q115675" s="63"/>
    </row>
    <row r="115676" spans="16:17">
      <c r="P115676" s="63"/>
      <c r="Q115676" s="63"/>
    </row>
    <row r="115677" spans="16:17">
      <c r="P115677" s="63"/>
      <c r="Q115677" s="63"/>
    </row>
    <row r="115678" spans="16:17">
      <c r="P115678" s="63"/>
      <c r="Q115678" s="63"/>
    </row>
    <row r="115679" spans="16:17">
      <c r="P115679" s="63"/>
      <c r="Q115679" s="63"/>
    </row>
    <row r="115680" spans="16:17">
      <c r="P115680" s="63"/>
      <c r="Q115680" s="63"/>
    </row>
    <row r="115681" spans="16:17">
      <c r="P115681" s="63"/>
      <c r="Q115681" s="63"/>
    </row>
    <row r="115682" spans="16:17">
      <c r="P115682" s="63"/>
      <c r="Q115682" s="63"/>
    </row>
    <row r="115683" spans="16:17">
      <c r="P115683" s="63"/>
      <c r="Q115683" s="63"/>
    </row>
    <row r="115684" spans="16:17">
      <c r="P115684" s="63"/>
      <c r="Q115684" s="63"/>
    </row>
    <row r="115685" spans="16:17">
      <c r="P115685" s="63"/>
      <c r="Q115685" s="63"/>
    </row>
    <row r="115686" spans="16:17">
      <c r="P115686" s="63"/>
      <c r="Q115686" s="63"/>
    </row>
    <row r="115687" spans="16:17">
      <c r="P115687" s="63"/>
      <c r="Q115687" s="63"/>
    </row>
    <row r="115688" spans="16:17">
      <c r="P115688" s="63"/>
      <c r="Q115688" s="63"/>
    </row>
    <row r="115689" spans="16:17">
      <c r="P115689" s="63"/>
      <c r="Q115689" s="63"/>
    </row>
    <row r="115690" spans="16:17">
      <c r="P115690" s="63"/>
      <c r="Q115690" s="63"/>
    </row>
    <row r="115691" spans="16:17">
      <c r="P115691" s="63"/>
      <c r="Q115691" s="63"/>
    </row>
    <row r="115692" spans="16:17">
      <c r="P115692" s="63"/>
      <c r="Q115692" s="63"/>
    </row>
    <row r="115693" spans="16:17">
      <c r="P115693" s="63"/>
      <c r="Q115693" s="63"/>
    </row>
    <row r="115694" spans="16:17">
      <c r="P115694" s="63"/>
      <c r="Q115694" s="63"/>
    </row>
    <row r="115695" spans="16:17">
      <c r="P115695" s="63"/>
      <c r="Q115695" s="63"/>
    </row>
    <row r="115696" spans="16:17">
      <c r="P115696" s="63"/>
      <c r="Q115696" s="63"/>
    </row>
    <row r="115697" spans="16:17">
      <c r="P115697" s="63"/>
      <c r="Q115697" s="63"/>
    </row>
    <row r="115698" spans="16:17">
      <c r="P115698" s="63"/>
      <c r="Q115698" s="63"/>
    </row>
    <row r="115699" spans="16:17">
      <c r="P115699" s="63"/>
      <c r="Q115699" s="63"/>
    </row>
    <row r="115700" spans="16:17">
      <c r="P115700" s="63"/>
      <c r="Q115700" s="63"/>
    </row>
    <row r="115701" spans="16:17">
      <c r="P115701" s="63"/>
      <c r="Q115701" s="63"/>
    </row>
    <row r="115702" spans="16:17">
      <c r="P115702" s="63"/>
      <c r="Q115702" s="63"/>
    </row>
    <row r="115703" spans="16:17">
      <c r="P115703" s="63"/>
      <c r="Q115703" s="63"/>
    </row>
    <row r="115704" spans="16:17">
      <c r="P115704" s="63"/>
      <c r="Q115704" s="63"/>
    </row>
    <row r="115705" spans="16:17">
      <c r="P115705" s="63"/>
      <c r="Q115705" s="63"/>
    </row>
    <row r="115706" spans="16:17">
      <c r="P115706" s="63"/>
      <c r="Q115706" s="63"/>
    </row>
    <row r="115707" spans="16:17">
      <c r="P115707" s="63"/>
      <c r="Q115707" s="63"/>
    </row>
    <row r="115708" spans="16:17">
      <c r="P115708" s="63"/>
      <c r="Q115708" s="63"/>
    </row>
    <row r="115709" spans="16:17">
      <c r="P115709" s="63"/>
      <c r="Q115709" s="63"/>
    </row>
    <row r="115710" spans="16:17">
      <c r="P115710" s="63"/>
      <c r="Q115710" s="63"/>
    </row>
    <row r="115711" spans="16:17">
      <c r="P115711" s="63"/>
      <c r="Q115711" s="63"/>
    </row>
    <row r="115712" spans="16:17">
      <c r="P115712" s="63"/>
      <c r="Q115712" s="63"/>
    </row>
    <row r="115713" spans="16:17">
      <c r="P115713" s="63"/>
      <c r="Q115713" s="63"/>
    </row>
    <row r="115714" spans="16:17">
      <c r="P115714" s="63"/>
      <c r="Q115714" s="63"/>
    </row>
    <row r="115715" spans="16:17">
      <c r="P115715" s="63"/>
      <c r="Q115715" s="63"/>
    </row>
    <row r="115716" spans="16:17">
      <c r="P115716" s="63"/>
      <c r="Q115716" s="63"/>
    </row>
    <row r="115717" spans="16:17">
      <c r="P115717" s="63"/>
      <c r="Q115717" s="63"/>
    </row>
    <row r="115718" spans="16:17">
      <c r="P115718" s="63"/>
      <c r="Q115718" s="63"/>
    </row>
    <row r="115719" spans="16:17">
      <c r="P115719" s="63"/>
      <c r="Q115719" s="63"/>
    </row>
    <row r="115720" spans="16:17">
      <c r="P115720" s="63"/>
      <c r="Q115720" s="63"/>
    </row>
    <row r="115721" spans="16:17">
      <c r="P115721" s="63"/>
      <c r="Q115721" s="63"/>
    </row>
    <row r="115722" spans="16:17">
      <c r="P115722" s="63"/>
      <c r="Q115722" s="63"/>
    </row>
    <row r="115723" spans="16:17">
      <c r="P115723" s="63"/>
      <c r="Q115723" s="63"/>
    </row>
    <row r="115724" spans="16:17">
      <c r="P115724" s="63"/>
      <c r="Q115724" s="63"/>
    </row>
    <row r="115725" spans="16:17">
      <c r="P115725" s="63"/>
      <c r="Q115725" s="63"/>
    </row>
    <row r="115726" spans="16:17">
      <c r="P115726" s="63"/>
      <c r="Q115726" s="63"/>
    </row>
    <row r="115727" spans="16:17">
      <c r="P115727" s="63"/>
      <c r="Q115727" s="63"/>
    </row>
    <row r="115728" spans="16:17">
      <c r="P115728" s="63"/>
      <c r="Q115728" s="63"/>
    </row>
    <row r="115729" spans="16:17">
      <c r="P115729" s="63"/>
      <c r="Q115729" s="63"/>
    </row>
    <row r="115730" spans="16:17">
      <c r="P115730" s="63"/>
      <c r="Q115730" s="63"/>
    </row>
    <row r="115731" spans="16:17">
      <c r="P115731" s="63"/>
      <c r="Q115731" s="63"/>
    </row>
    <row r="115732" spans="16:17">
      <c r="P115732" s="63"/>
      <c r="Q115732" s="63"/>
    </row>
    <row r="115733" spans="16:17">
      <c r="P115733" s="63"/>
      <c r="Q115733" s="63"/>
    </row>
    <row r="115734" spans="16:17">
      <c r="P115734" s="63"/>
      <c r="Q115734" s="63"/>
    </row>
    <row r="115735" spans="16:17">
      <c r="P115735" s="63"/>
      <c r="Q115735" s="63"/>
    </row>
    <row r="115736" spans="16:17">
      <c r="P115736" s="63"/>
      <c r="Q115736" s="63"/>
    </row>
    <row r="115737" spans="16:17">
      <c r="P115737" s="63"/>
      <c r="Q115737" s="63"/>
    </row>
    <row r="115738" spans="16:17">
      <c r="P115738" s="63"/>
      <c r="Q115738" s="63"/>
    </row>
    <row r="115739" spans="16:17">
      <c r="P115739" s="63"/>
      <c r="Q115739" s="63"/>
    </row>
    <row r="115740" spans="16:17">
      <c r="P115740" s="63"/>
      <c r="Q115740" s="63"/>
    </row>
    <row r="115741" spans="16:17">
      <c r="P115741" s="63"/>
      <c r="Q115741" s="63"/>
    </row>
    <row r="115742" spans="16:17">
      <c r="P115742" s="63"/>
      <c r="Q115742" s="63"/>
    </row>
    <row r="115743" spans="16:17">
      <c r="P115743" s="63"/>
      <c r="Q115743" s="63"/>
    </row>
    <row r="115744" spans="16:17">
      <c r="P115744" s="63"/>
      <c r="Q115744" s="63"/>
    </row>
    <row r="115745" spans="16:17">
      <c r="P115745" s="63"/>
      <c r="Q115745" s="63"/>
    </row>
    <row r="115746" spans="16:17">
      <c r="P115746" s="63"/>
      <c r="Q115746" s="63"/>
    </row>
    <row r="115747" spans="16:17">
      <c r="P115747" s="63"/>
      <c r="Q115747" s="63"/>
    </row>
    <row r="115748" spans="16:17">
      <c r="P115748" s="63"/>
      <c r="Q115748" s="63"/>
    </row>
    <row r="115749" spans="16:17">
      <c r="P115749" s="63"/>
      <c r="Q115749" s="63"/>
    </row>
    <row r="115750" spans="16:17">
      <c r="P115750" s="63"/>
      <c r="Q115750" s="63"/>
    </row>
    <row r="115751" spans="16:17">
      <c r="P115751" s="63"/>
      <c r="Q115751" s="63"/>
    </row>
    <row r="115752" spans="16:17">
      <c r="P115752" s="63"/>
      <c r="Q115752" s="63"/>
    </row>
    <row r="115753" spans="16:17">
      <c r="P115753" s="63"/>
      <c r="Q115753" s="63"/>
    </row>
    <row r="115754" spans="16:17">
      <c r="P115754" s="63"/>
      <c r="Q115754" s="63"/>
    </row>
    <row r="115755" spans="16:17">
      <c r="P115755" s="63"/>
      <c r="Q115755" s="63"/>
    </row>
    <row r="115756" spans="16:17">
      <c r="P115756" s="63"/>
      <c r="Q115756" s="63"/>
    </row>
    <row r="115757" spans="16:17">
      <c r="P115757" s="63"/>
      <c r="Q115757" s="63"/>
    </row>
    <row r="115758" spans="16:17">
      <c r="P115758" s="63"/>
      <c r="Q115758" s="63"/>
    </row>
    <row r="115759" spans="16:17">
      <c r="P115759" s="63"/>
      <c r="Q115759" s="63"/>
    </row>
    <row r="115760" spans="16:17">
      <c r="P115760" s="63"/>
      <c r="Q115760" s="63"/>
    </row>
    <row r="115761" spans="16:17">
      <c r="P115761" s="63"/>
      <c r="Q115761" s="63"/>
    </row>
    <row r="115762" spans="16:17">
      <c r="P115762" s="63"/>
      <c r="Q115762" s="63"/>
    </row>
    <row r="115763" spans="16:17">
      <c r="P115763" s="63"/>
      <c r="Q115763" s="63"/>
    </row>
    <row r="115764" spans="16:17">
      <c r="P115764" s="63"/>
      <c r="Q115764" s="63"/>
    </row>
    <row r="115765" spans="16:17">
      <c r="P115765" s="63"/>
      <c r="Q115765" s="63"/>
    </row>
    <row r="115766" spans="16:17">
      <c r="P115766" s="63"/>
      <c r="Q115766" s="63"/>
    </row>
    <row r="115767" spans="16:17">
      <c r="P115767" s="63"/>
      <c r="Q115767" s="63"/>
    </row>
    <row r="115768" spans="16:17">
      <c r="P115768" s="63"/>
      <c r="Q115768" s="63"/>
    </row>
    <row r="115769" spans="16:17">
      <c r="P115769" s="63"/>
      <c r="Q115769" s="63"/>
    </row>
    <row r="115770" spans="16:17">
      <c r="P115770" s="63"/>
      <c r="Q115770" s="63"/>
    </row>
    <row r="115771" spans="16:17">
      <c r="P115771" s="63"/>
      <c r="Q115771" s="63"/>
    </row>
    <row r="115772" spans="16:17">
      <c r="P115772" s="63"/>
      <c r="Q115772" s="63"/>
    </row>
    <row r="115773" spans="16:17">
      <c r="P115773" s="63"/>
      <c r="Q115773" s="63"/>
    </row>
    <row r="115774" spans="16:17">
      <c r="P115774" s="63"/>
      <c r="Q115774" s="63"/>
    </row>
    <row r="115775" spans="16:17">
      <c r="P115775" s="63"/>
      <c r="Q115775" s="63"/>
    </row>
    <row r="115776" spans="16:17">
      <c r="P115776" s="63"/>
      <c r="Q115776" s="63"/>
    </row>
    <row r="115777" spans="16:17">
      <c r="P115777" s="63"/>
      <c r="Q115777" s="63"/>
    </row>
    <row r="115778" spans="16:17">
      <c r="P115778" s="63"/>
      <c r="Q115778" s="63"/>
    </row>
    <row r="115779" spans="16:17">
      <c r="P115779" s="63"/>
      <c r="Q115779" s="63"/>
    </row>
    <row r="115780" spans="16:17">
      <c r="P115780" s="63"/>
      <c r="Q115780" s="63"/>
    </row>
    <row r="115781" spans="16:17">
      <c r="P115781" s="63"/>
      <c r="Q115781" s="63"/>
    </row>
    <row r="115782" spans="16:17">
      <c r="P115782" s="63"/>
      <c r="Q115782" s="63"/>
    </row>
    <row r="115783" spans="16:17">
      <c r="P115783" s="63"/>
      <c r="Q115783" s="63"/>
    </row>
    <row r="115784" spans="16:17">
      <c r="P115784" s="63"/>
      <c r="Q115784" s="63"/>
    </row>
    <row r="115785" spans="16:17">
      <c r="P115785" s="63"/>
      <c r="Q115785" s="63"/>
    </row>
    <row r="115786" spans="16:17">
      <c r="P115786" s="63"/>
      <c r="Q115786" s="63"/>
    </row>
    <row r="115787" spans="16:17">
      <c r="P115787" s="63"/>
      <c r="Q115787" s="63"/>
    </row>
    <row r="115788" spans="16:17">
      <c r="P115788" s="63"/>
      <c r="Q115788" s="63"/>
    </row>
    <row r="115789" spans="16:17">
      <c r="P115789" s="63"/>
      <c r="Q115789" s="63"/>
    </row>
    <row r="115790" spans="16:17">
      <c r="P115790" s="63"/>
      <c r="Q115790" s="63"/>
    </row>
    <row r="115791" spans="16:17">
      <c r="P115791" s="63"/>
      <c r="Q115791" s="63"/>
    </row>
    <row r="115792" spans="16:17">
      <c r="P115792" s="63"/>
      <c r="Q115792" s="63"/>
    </row>
    <row r="115793" spans="16:17">
      <c r="P115793" s="63"/>
      <c r="Q115793" s="63"/>
    </row>
    <row r="115794" spans="16:17">
      <c r="P115794" s="63"/>
      <c r="Q115794" s="63"/>
    </row>
    <row r="115795" spans="16:17">
      <c r="P115795" s="63"/>
      <c r="Q115795" s="63"/>
    </row>
    <row r="115796" spans="16:17">
      <c r="P115796" s="63"/>
      <c r="Q115796" s="63"/>
    </row>
    <row r="115797" spans="16:17">
      <c r="P115797" s="63"/>
      <c r="Q115797" s="63"/>
    </row>
    <row r="115798" spans="16:17">
      <c r="P115798" s="63"/>
      <c r="Q115798" s="63"/>
    </row>
    <row r="115799" spans="16:17">
      <c r="P115799" s="63"/>
      <c r="Q115799" s="63"/>
    </row>
    <row r="115800" spans="16:17">
      <c r="P115800" s="63"/>
      <c r="Q115800" s="63"/>
    </row>
    <row r="115801" spans="16:17">
      <c r="P115801" s="63"/>
      <c r="Q115801" s="63"/>
    </row>
    <row r="115802" spans="16:17">
      <c r="P115802" s="63"/>
      <c r="Q115802" s="63"/>
    </row>
    <row r="115803" spans="16:17">
      <c r="P115803" s="63"/>
      <c r="Q115803" s="63"/>
    </row>
    <row r="115804" spans="16:17">
      <c r="P115804" s="63"/>
      <c r="Q115804" s="63"/>
    </row>
    <row r="115805" spans="16:17">
      <c r="P115805" s="63"/>
      <c r="Q115805" s="63"/>
    </row>
    <row r="115806" spans="16:17">
      <c r="P115806" s="63"/>
      <c r="Q115806" s="63"/>
    </row>
    <row r="115807" spans="16:17">
      <c r="P115807" s="63"/>
      <c r="Q115807" s="63"/>
    </row>
    <row r="115808" spans="16:17">
      <c r="P115808" s="63"/>
      <c r="Q115808" s="63"/>
    </row>
    <row r="115809" spans="16:17">
      <c r="P115809" s="63"/>
      <c r="Q115809" s="63"/>
    </row>
    <row r="115810" spans="16:17">
      <c r="P115810" s="63"/>
      <c r="Q115810" s="63"/>
    </row>
    <row r="115811" spans="16:17">
      <c r="P115811" s="63"/>
      <c r="Q115811" s="63"/>
    </row>
    <row r="115812" spans="16:17">
      <c r="P115812" s="63"/>
      <c r="Q115812" s="63"/>
    </row>
    <row r="115813" spans="16:17">
      <c r="P115813" s="63"/>
      <c r="Q115813" s="63"/>
    </row>
    <row r="115814" spans="16:17">
      <c r="P115814" s="63"/>
      <c r="Q115814" s="63"/>
    </row>
    <row r="115815" spans="16:17">
      <c r="P115815" s="63"/>
      <c r="Q115815" s="63"/>
    </row>
    <row r="115816" spans="16:17">
      <c r="P115816" s="63"/>
      <c r="Q115816" s="63"/>
    </row>
    <row r="115817" spans="16:17">
      <c r="P115817" s="63"/>
      <c r="Q115817" s="63"/>
    </row>
    <row r="115818" spans="16:17">
      <c r="P115818" s="63"/>
      <c r="Q115818" s="63"/>
    </row>
    <row r="115819" spans="16:17">
      <c r="P115819" s="63"/>
      <c r="Q115819" s="63"/>
    </row>
    <row r="115820" spans="16:17">
      <c r="P115820" s="63"/>
      <c r="Q115820" s="63"/>
    </row>
    <row r="115821" spans="16:17">
      <c r="P115821" s="63"/>
      <c r="Q115821" s="63"/>
    </row>
    <row r="115822" spans="16:17">
      <c r="P115822" s="63"/>
      <c r="Q115822" s="63"/>
    </row>
    <row r="115823" spans="16:17">
      <c r="P115823" s="63"/>
      <c r="Q115823" s="63"/>
    </row>
    <row r="115824" spans="16:17">
      <c r="P115824" s="63"/>
      <c r="Q115824" s="63"/>
    </row>
    <row r="115825" spans="16:17">
      <c r="P115825" s="63"/>
      <c r="Q115825" s="63"/>
    </row>
    <row r="115826" spans="16:17">
      <c r="P115826" s="63"/>
      <c r="Q115826" s="63"/>
    </row>
    <row r="115827" spans="16:17">
      <c r="P115827" s="63"/>
      <c r="Q115827" s="63"/>
    </row>
    <row r="115828" spans="16:17">
      <c r="P115828" s="63"/>
      <c r="Q115828" s="63"/>
    </row>
    <row r="115829" spans="16:17">
      <c r="P115829" s="63"/>
      <c r="Q115829" s="63"/>
    </row>
    <row r="115830" spans="16:17">
      <c r="P115830" s="63"/>
      <c r="Q115830" s="63"/>
    </row>
    <row r="115831" spans="16:17">
      <c r="P115831" s="63"/>
      <c r="Q115831" s="63"/>
    </row>
    <row r="115832" spans="16:17">
      <c r="P115832" s="63"/>
      <c r="Q115832" s="63"/>
    </row>
    <row r="115833" spans="16:17">
      <c r="P115833" s="63"/>
      <c r="Q115833" s="63"/>
    </row>
    <row r="115834" spans="16:17">
      <c r="P115834" s="63"/>
      <c r="Q115834" s="63"/>
    </row>
    <row r="115835" spans="16:17">
      <c r="P115835" s="63"/>
      <c r="Q115835" s="63"/>
    </row>
    <row r="115836" spans="16:17">
      <c r="P115836" s="63"/>
      <c r="Q115836" s="63"/>
    </row>
    <row r="115837" spans="16:17">
      <c r="P115837" s="63"/>
      <c r="Q115837" s="63"/>
    </row>
    <row r="115838" spans="16:17">
      <c r="P115838" s="63"/>
      <c r="Q115838" s="63"/>
    </row>
    <row r="115839" spans="16:17">
      <c r="P115839" s="63"/>
      <c r="Q115839" s="63"/>
    </row>
    <row r="115840" spans="16:17">
      <c r="P115840" s="63"/>
      <c r="Q115840" s="63"/>
    </row>
    <row r="115841" spans="16:17">
      <c r="P115841" s="63"/>
      <c r="Q115841" s="63"/>
    </row>
    <row r="115842" spans="16:17">
      <c r="P115842" s="63"/>
      <c r="Q115842" s="63"/>
    </row>
    <row r="115843" spans="16:17">
      <c r="P115843" s="63"/>
      <c r="Q115843" s="63"/>
    </row>
    <row r="115844" spans="16:17">
      <c r="P115844" s="63"/>
      <c r="Q115844" s="63"/>
    </row>
    <row r="115845" spans="16:17">
      <c r="P115845" s="63"/>
      <c r="Q115845" s="63"/>
    </row>
    <row r="115846" spans="16:17">
      <c r="P115846" s="63"/>
      <c r="Q115846" s="63"/>
    </row>
    <row r="115847" spans="16:17">
      <c r="P115847" s="63"/>
      <c r="Q115847" s="63"/>
    </row>
    <row r="115848" spans="16:17">
      <c r="P115848" s="63"/>
      <c r="Q115848" s="63"/>
    </row>
    <row r="115849" spans="16:17">
      <c r="P115849" s="63"/>
      <c r="Q115849" s="63"/>
    </row>
    <row r="115850" spans="16:17">
      <c r="P115850" s="63"/>
      <c r="Q115850" s="63"/>
    </row>
    <row r="115851" spans="16:17">
      <c r="P115851" s="63"/>
      <c r="Q115851" s="63"/>
    </row>
    <row r="115852" spans="16:17">
      <c r="P115852" s="63"/>
      <c r="Q115852" s="63"/>
    </row>
    <row r="115853" spans="16:17">
      <c r="P115853" s="63"/>
      <c r="Q115853" s="63"/>
    </row>
    <row r="115854" spans="16:17">
      <c r="P115854" s="63"/>
      <c r="Q115854" s="63"/>
    </row>
    <row r="115855" spans="16:17">
      <c r="P115855" s="63"/>
      <c r="Q115855" s="63"/>
    </row>
    <row r="115856" spans="16:17">
      <c r="P115856" s="63"/>
      <c r="Q115856" s="63"/>
    </row>
    <row r="115857" spans="16:17">
      <c r="P115857" s="63"/>
      <c r="Q115857" s="63"/>
    </row>
    <row r="115858" spans="16:17">
      <c r="P115858" s="63"/>
      <c r="Q115858" s="63"/>
    </row>
    <row r="115859" spans="16:17">
      <c r="P115859" s="63"/>
      <c r="Q115859" s="63"/>
    </row>
    <row r="115860" spans="16:17">
      <c r="P115860" s="63"/>
      <c r="Q115860" s="63"/>
    </row>
    <row r="115861" spans="16:17">
      <c r="P115861" s="63"/>
      <c r="Q115861" s="63"/>
    </row>
    <row r="115862" spans="16:17">
      <c r="P115862" s="63"/>
      <c r="Q115862" s="63"/>
    </row>
    <row r="115863" spans="16:17">
      <c r="P115863" s="63"/>
      <c r="Q115863" s="63"/>
    </row>
    <row r="115864" spans="16:17">
      <c r="P115864" s="63"/>
      <c r="Q115864" s="63"/>
    </row>
    <row r="115865" spans="16:17">
      <c r="P115865" s="63"/>
      <c r="Q115865" s="63"/>
    </row>
    <row r="115866" spans="16:17">
      <c r="P115866" s="63"/>
      <c r="Q115866" s="63"/>
    </row>
    <row r="115867" spans="16:17">
      <c r="P115867" s="63"/>
      <c r="Q115867" s="63"/>
    </row>
    <row r="115868" spans="16:17">
      <c r="P115868" s="63"/>
      <c r="Q115868" s="63"/>
    </row>
    <row r="115869" spans="16:17">
      <c r="P115869" s="63"/>
      <c r="Q115869" s="63"/>
    </row>
    <row r="115870" spans="16:17">
      <c r="P115870" s="63"/>
      <c r="Q115870" s="63"/>
    </row>
    <row r="115871" spans="16:17">
      <c r="P115871" s="63"/>
      <c r="Q115871" s="63"/>
    </row>
    <row r="115872" spans="16:17">
      <c r="P115872" s="63"/>
      <c r="Q115872" s="63"/>
    </row>
    <row r="115873" spans="16:17">
      <c r="P115873" s="63"/>
      <c r="Q115873" s="63"/>
    </row>
    <row r="115874" spans="16:17">
      <c r="P115874" s="63"/>
      <c r="Q115874" s="63"/>
    </row>
    <row r="115875" spans="16:17">
      <c r="P115875" s="63"/>
      <c r="Q115875" s="63"/>
    </row>
    <row r="115876" spans="16:17">
      <c r="P115876" s="63"/>
      <c r="Q115876" s="63"/>
    </row>
    <row r="115877" spans="16:17">
      <c r="P115877" s="63"/>
      <c r="Q115877" s="63"/>
    </row>
    <row r="115878" spans="16:17">
      <c r="P115878" s="63"/>
      <c r="Q115878" s="63"/>
    </row>
    <row r="115879" spans="16:17">
      <c r="P115879" s="63"/>
      <c r="Q115879" s="63"/>
    </row>
    <row r="115880" spans="16:17">
      <c r="P115880" s="63"/>
      <c r="Q115880" s="63"/>
    </row>
    <row r="115881" spans="16:17">
      <c r="P115881" s="63"/>
      <c r="Q115881" s="63"/>
    </row>
    <row r="115882" spans="16:17">
      <c r="P115882" s="63"/>
      <c r="Q115882" s="63"/>
    </row>
    <row r="115883" spans="16:17">
      <c r="P115883" s="63"/>
      <c r="Q115883" s="63"/>
    </row>
    <row r="115884" spans="16:17">
      <c r="P115884" s="63"/>
      <c r="Q115884" s="63"/>
    </row>
    <row r="115885" spans="16:17">
      <c r="P115885" s="63"/>
      <c r="Q115885" s="63"/>
    </row>
    <row r="115886" spans="16:17">
      <c r="P115886" s="63"/>
      <c r="Q115886" s="63"/>
    </row>
    <row r="115887" spans="16:17">
      <c r="P115887" s="63"/>
      <c r="Q115887" s="63"/>
    </row>
    <row r="115888" spans="16:17">
      <c r="P115888" s="63"/>
      <c r="Q115888" s="63"/>
    </row>
    <row r="115889" spans="16:17">
      <c r="P115889" s="63"/>
      <c r="Q115889" s="63"/>
    </row>
    <row r="115890" spans="16:17">
      <c r="P115890" s="63"/>
      <c r="Q115890" s="63"/>
    </row>
    <row r="115891" spans="16:17">
      <c r="P115891" s="63"/>
      <c r="Q115891" s="63"/>
    </row>
    <row r="115892" spans="16:17">
      <c r="P115892" s="63"/>
      <c r="Q115892" s="63"/>
    </row>
    <row r="115893" spans="16:17">
      <c r="P115893" s="63"/>
      <c r="Q115893" s="63"/>
    </row>
    <row r="115894" spans="16:17">
      <c r="P115894" s="63"/>
      <c r="Q115894" s="63"/>
    </row>
    <row r="115895" spans="16:17">
      <c r="P115895" s="63"/>
      <c r="Q115895" s="63"/>
    </row>
    <row r="115896" spans="16:17">
      <c r="P115896" s="63"/>
      <c r="Q115896" s="63"/>
    </row>
    <row r="115897" spans="16:17">
      <c r="P115897" s="63"/>
      <c r="Q115897" s="63"/>
    </row>
    <row r="115898" spans="16:17">
      <c r="P115898" s="63"/>
      <c r="Q115898" s="63"/>
    </row>
    <row r="115899" spans="16:17">
      <c r="P115899" s="63"/>
      <c r="Q115899" s="63"/>
    </row>
    <row r="115900" spans="16:17">
      <c r="P115900" s="63"/>
      <c r="Q115900" s="63"/>
    </row>
    <row r="115901" spans="16:17">
      <c r="P115901" s="63"/>
      <c r="Q115901" s="63"/>
    </row>
    <row r="115902" spans="16:17">
      <c r="P115902" s="63"/>
      <c r="Q115902" s="63"/>
    </row>
    <row r="115903" spans="16:17">
      <c r="P115903" s="63"/>
      <c r="Q115903" s="63"/>
    </row>
    <row r="115904" spans="16:17">
      <c r="P115904" s="63"/>
      <c r="Q115904" s="63"/>
    </row>
    <row r="115905" spans="16:17">
      <c r="P115905" s="63"/>
      <c r="Q115905" s="63"/>
    </row>
    <row r="115906" spans="16:17">
      <c r="P115906" s="63"/>
      <c r="Q115906" s="63"/>
    </row>
    <row r="115907" spans="16:17">
      <c r="P115907" s="63"/>
      <c r="Q115907" s="63"/>
    </row>
    <row r="115908" spans="16:17">
      <c r="P115908" s="63"/>
      <c r="Q115908" s="63"/>
    </row>
    <row r="115909" spans="16:17">
      <c r="P115909" s="63"/>
      <c r="Q115909" s="63"/>
    </row>
    <row r="115910" spans="16:17">
      <c r="P115910" s="63"/>
      <c r="Q115910" s="63"/>
    </row>
    <row r="115911" spans="16:17">
      <c r="P115911" s="63"/>
      <c r="Q115911" s="63"/>
    </row>
    <row r="115912" spans="16:17">
      <c r="P115912" s="63"/>
      <c r="Q115912" s="63"/>
    </row>
    <row r="115913" spans="16:17">
      <c r="P115913" s="63"/>
      <c r="Q115913" s="63"/>
    </row>
    <row r="115914" spans="16:17">
      <c r="P115914" s="63"/>
      <c r="Q115914" s="63"/>
    </row>
    <row r="115915" spans="16:17">
      <c r="P115915" s="63"/>
      <c r="Q115915" s="63"/>
    </row>
    <row r="115916" spans="16:17">
      <c r="P115916" s="63"/>
      <c r="Q115916" s="63"/>
    </row>
    <row r="115917" spans="16:17">
      <c r="P115917" s="63"/>
      <c r="Q115917" s="63"/>
    </row>
    <row r="115918" spans="16:17">
      <c r="P115918" s="63"/>
      <c r="Q115918" s="63"/>
    </row>
    <row r="115919" spans="16:17">
      <c r="P115919" s="63"/>
      <c r="Q115919" s="63"/>
    </row>
    <row r="115920" spans="16:17">
      <c r="P115920" s="63"/>
      <c r="Q115920" s="63"/>
    </row>
    <row r="115921" spans="16:17">
      <c r="P115921" s="63"/>
      <c r="Q115921" s="63"/>
    </row>
    <row r="115922" spans="16:17">
      <c r="P115922" s="63"/>
      <c r="Q115922" s="63"/>
    </row>
    <row r="115923" spans="16:17">
      <c r="P115923" s="63"/>
      <c r="Q115923" s="63"/>
    </row>
    <row r="115924" spans="16:17">
      <c r="P115924" s="63"/>
      <c r="Q115924" s="63"/>
    </row>
    <row r="115925" spans="16:17">
      <c r="P115925" s="63"/>
      <c r="Q115925" s="63"/>
    </row>
    <row r="115926" spans="16:17">
      <c r="P115926" s="63"/>
      <c r="Q115926" s="63"/>
    </row>
    <row r="115927" spans="16:17">
      <c r="P115927" s="63"/>
      <c r="Q115927" s="63"/>
    </row>
    <row r="115928" spans="16:17">
      <c r="P115928" s="63"/>
      <c r="Q115928" s="63"/>
    </row>
    <row r="115929" spans="16:17">
      <c r="P115929" s="63"/>
      <c r="Q115929" s="63"/>
    </row>
    <row r="115930" spans="16:17">
      <c r="P115930" s="63"/>
      <c r="Q115930" s="63"/>
    </row>
    <row r="115931" spans="16:17">
      <c r="P115931" s="63"/>
      <c r="Q115931" s="63"/>
    </row>
    <row r="115932" spans="16:17">
      <c r="P115932" s="63"/>
      <c r="Q115932" s="63"/>
    </row>
    <row r="115933" spans="16:17">
      <c r="P115933" s="63"/>
      <c r="Q115933" s="63"/>
    </row>
    <row r="115934" spans="16:17">
      <c r="P115934" s="63"/>
      <c r="Q115934" s="63"/>
    </row>
    <row r="115935" spans="16:17">
      <c r="P115935" s="63"/>
      <c r="Q115935" s="63"/>
    </row>
    <row r="115936" spans="16:17">
      <c r="P115936" s="63"/>
      <c r="Q115936" s="63"/>
    </row>
    <row r="115937" spans="16:17">
      <c r="P115937" s="63"/>
      <c r="Q115937" s="63"/>
    </row>
    <row r="115938" spans="16:17">
      <c r="P115938" s="63"/>
      <c r="Q115938" s="63"/>
    </row>
    <row r="115939" spans="16:17">
      <c r="P115939" s="63"/>
      <c r="Q115939" s="63"/>
    </row>
    <row r="115940" spans="16:17">
      <c r="P115940" s="63"/>
      <c r="Q115940" s="63"/>
    </row>
    <row r="115941" spans="16:17">
      <c r="P115941" s="63"/>
      <c r="Q115941" s="63"/>
    </row>
    <row r="115942" spans="16:17">
      <c r="P115942" s="63"/>
      <c r="Q115942" s="63"/>
    </row>
    <row r="115943" spans="16:17">
      <c r="P115943" s="63"/>
      <c r="Q115943" s="63"/>
    </row>
    <row r="115944" spans="16:17">
      <c r="P115944" s="63"/>
      <c r="Q115944" s="63"/>
    </row>
    <row r="115945" spans="16:17">
      <c r="P115945" s="63"/>
      <c r="Q115945" s="63"/>
    </row>
    <row r="115946" spans="16:17">
      <c r="P115946" s="63"/>
      <c r="Q115946" s="63"/>
    </row>
    <row r="115947" spans="16:17">
      <c r="P115947" s="63"/>
      <c r="Q115947" s="63"/>
    </row>
    <row r="115948" spans="16:17">
      <c r="P115948" s="63"/>
      <c r="Q115948" s="63"/>
    </row>
    <row r="115949" spans="16:17">
      <c r="P115949" s="63"/>
      <c r="Q115949" s="63"/>
    </row>
    <row r="115950" spans="16:17">
      <c r="P115950" s="63"/>
      <c r="Q115950" s="63"/>
    </row>
    <row r="115951" spans="16:17">
      <c r="P115951" s="63"/>
      <c r="Q115951" s="63"/>
    </row>
    <row r="115952" spans="16:17">
      <c r="P115952" s="63"/>
      <c r="Q115952" s="63"/>
    </row>
    <row r="115953" spans="16:17">
      <c r="P115953" s="63"/>
      <c r="Q115953" s="63"/>
    </row>
    <row r="115954" spans="16:17">
      <c r="P115954" s="63"/>
      <c r="Q115954" s="63"/>
    </row>
    <row r="115955" spans="16:17">
      <c r="P115955" s="63"/>
      <c r="Q115955" s="63"/>
    </row>
    <row r="115956" spans="16:17">
      <c r="P115956" s="63"/>
      <c r="Q115956" s="63"/>
    </row>
    <row r="115957" spans="16:17">
      <c r="P115957" s="63"/>
      <c r="Q115957" s="63"/>
    </row>
    <row r="115958" spans="16:17">
      <c r="P115958" s="63"/>
      <c r="Q115958" s="63"/>
    </row>
    <row r="115959" spans="16:17">
      <c r="P115959" s="63"/>
      <c r="Q115959" s="63"/>
    </row>
    <row r="115960" spans="16:17">
      <c r="P115960" s="63"/>
      <c r="Q115960" s="63"/>
    </row>
    <row r="115961" spans="16:17">
      <c r="P115961" s="63"/>
      <c r="Q115961" s="63"/>
    </row>
    <row r="115962" spans="16:17">
      <c r="P115962" s="63"/>
      <c r="Q115962" s="63"/>
    </row>
    <row r="115963" spans="16:17">
      <c r="P115963" s="63"/>
      <c r="Q115963" s="63"/>
    </row>
    <row r="115964" spans="16:17">
      <c r="P115964" s="63"/>
      <c r="Q115964" s="63"/>
    </row>
    <row r="115965" spans="16:17">
      <c r="P115965" s="63"/>
      <c r="Q115965" s="63"/>
    </row>
    <row r="115966" spans="16:17">
      <c r="P115966" s="63"/>
      <c r="Q115966" s="63"/>
    </row>
    <row r="115967" spans="16:17">
      <c r="P115967" s="63"/>
      <c r="Q115967" s="63"/>
    </row>
    <row r="115968" spans="16:17">
      <c r="P115968" s="63"/>
      <c r="Q115968" s="63"/>
    </row>
    <row r="115969" spans="16:17">
      <c r="P115969" s="63"/>
      <c r="Q115969" s="63"/>
    </row>
    <row r="115970" spans="16:17">
      <c r="P115970" s="63"/>
      <c r="Q115970" s="63"/>
    </row>
    <row r="115971" spans="16:17">
      <c r="P115971" s="63"/>
      <c r="Q115971" s="63"/>
    </row>
    <row r="115972" spans="16:17">
      <c r="P115972" s="63"/>
      <c r="Q115972" s="63"/>
    </row>
    <row r="115973" spans="16:17">
      <c r="P115973" s="63"/>
      <c r="Q115973" s="63"/>
    </row>
    <row r="115974" spans="16:17">
      <c r="P115974" s="63"/>
      <c r="Q115974" s="63"/>
    </row>
    <row r="115975" spans="16:17">
      <c r="P115975" s="63"/>
      <c r="Q115975" s="63"/>
    </row>
    <row r="115976" spans="16:17">
      <c r="P115976" s="63"/>
      <c r="Q115976" s="63"/>
    </row>
    <row r="115977" spans="16:17">
      <c r="P115977" s="63"/>
      <c r="Q115977" s="63"/>
    </row>
    <row r="115978" spans="16:17">
      <c r="P115978" s="63"/>
      <c r="Q115978" s="63"/>
    </row>
    <row r="115979" spans="16:17">
      <c r="P115979" s="63"/>
      <c r="Q115979" s="63"/>
    </row>
    <row r="115980" spans="16:17">
      <c r="P115980" s="63"/>
      <c r="Q115980" s="63"/>
    </row>
    <row r="115981" spans="16:17">
      <c r="P115981" s="63"/>
      <c r="Q115981" s="63"/>
    </row>
    <row r="115982" spans="16:17">
      <c r="P115982" s="63"/>
      <c r="Q115982" s="63"/>
    </row>
    <row r="115983" spans="16:17">
      <c r="P115983" s="63"/>
      <c r="Q115983" s="63"/>
    </row>
    <row r="115984" spans="16:17">
      <c r="P115984" s="63"/>
      <c r="Q115984" s="63"/>
    </row>
    <row r="115985" spans="16:17">
      <c r="P115985" s="63"/>
      <c r="Q115985" s="63"/>
    </row>
    <row r="115986" spans="16:17">
      <c r="P115986" s="63"/>
      <c r="Q115986" s="63"/>
    </row>
    <row r="115987" spans="16:17">
      <c r="P115987" s="63"/>
      <c r="Q115987" s="63"/>
    </row>
    <row r="115988" spans="16:17">
      <c r="P115988" s="63"/>
      <c r="Q115988" s="63"/>
    </row>
    <row r="115989" spans="16:17">
      <c r="P115989" s="63"/>
      <c r="Q115989" s="63"/>
    </row>
    <row r="115990" spans="16:17">
      <c r="P115990" s="63"/>
      <c r="Q115990" s="63"/>
    </row>
    <row r="115991" spans="16:17">
      <c r="P115991" s="63"/>
      <c r="Q115991" s="63"/>
    </row>
    <row r="115992" spans="16:17">
      <c r="P115992" s="63"/>
      <c r="Q115992" s="63"/>
    </row>
    <row r="115993" spans="16:17">
      <c r="P115993" s="63"/>
      <c r="Q115993" s="63"/>
    </row>
    <row r="115994" spans="16:17">
      <c r="P115994" s="63"/>
      <c r="Q115994" s="63"/>
    </row>
    <row r="115995" spans="16:17">
      <c r="P115995" s="63"/>
      <c r="Q115995" s="63"/>
    </row>
    <row r="115996" spans="16:17">
      <c r="P115996" s="63"/>
      <c r="Q115996" s="63"/>
    </row>
    <row r="115997" spans="16:17">
      <c r="P115997" s="63"/>
      <c r="Q115997" s="63"/>
    </row>
    <row r="115998" spans="16:17">
      <c r="P115998" s="63"/>
      <c r="Q115998" s="63"/>
    </row>
    <row r="115999" spans="16:17">
      <c r="P115999" s="63"/>
      <c r="Q115999" s="63"/>
    </row>
    <row r="116000" spans="16:17">
      <c r="P116000" s="63"/>
      <c r="Q116000" s="63"/>
    </row>
    <row r="116001" spans="16:17">
      <c r="P116001" s="63"/>
      <c r="Q116001" s="63"/>
    </row>
    <row r="116002" spans="16:17">
      <c r="P116002" s="63"/>
      <c r="Q116002" s="63"/>
    </row>
    <row r="116003" spans="16:17">
      <c r="P116003" s="63"/>
      <c r="Q116003" s="63"/>
    </row>
    <row r="116004" spans="16:17">
      <c r="P116004" s="63"/>
      <c r="Q116004" s="63"/>
    </row>
    <row r="116005" spans="16:17">
      <c r="P116005" s="63"/>
      <c r="Q116005" s="63"/>
    </row>
    <row r="116006" spans="16:17">
      <c r="P116006" s="63"/>
      <c r="Q116006" s="63"/>
    </row>
    <row r="116007" spans="16:17">
      <c r="P116007" s="63"/>
      <c r="Q116007" s="63"/>
    </row>
    <row r="116008" spans="16:17">
      <c r="P116008" s="63"/>
      <c r="Q116008" s="63"/>
    </row>
    <row r="116009" spans="16:17">
      <c r="P116009" s="63"/>
      <c r="Q116009" s="63"/>
    </row>
    <row r="116010" spans="16:17">
      <c r="P116010" s="63"/>
      <c r="Q116010" s="63"/>
    </row>
    <row r="116011" spans="16:17">
      <c r="P116011" s="63"/>
      <c r="Q116011" s="63"/>
    </row>
    <row r="116012" spans="16:17">
      <c r="P116012" s="63"/>
      <c r="Q116012" s="63"/>
    </row>
    <row r="116013" spans="16:17">
      <c r="P116013" s="63"/>
      <c r="Q116013" s="63"/>
    </row>
    <row r="116014" spans="16:17">
      <c r="P116014" s="63"/>
      <c r="Q116014" s="63"/>
    </row>
    <row r="116015" spans="16:17">
      <c r="P116015" s="63"/>
      <c r="Q116015" s="63"/>
    </row>
    <row r="116016" spans="16:17">
      <c r="P116016" s="63"/>
      <c r="Q116016" s="63"/>
    </row>
    <row r="116017" spans="16:17">
      <c r="P116017" s="63"/>
      <c r="Q116017" s="63"/>
    </row>
    <row r="116018" spans="16:17">
      <c r="P116018" s="63"/>
      <c r="Q116018" s="63"/>
    </row>
    <row r="116019" spans="16:17">
      <c r="P116019" s="63"/>
      <c r="Q116019" s="63"/>
    </row>
    <row r="116020" spans="16:17">
      <c r="P116020" s="63"/>
      <c r="Q116020" s="63"/>
    </row>
    <row r="116021" spans="16:17">
      <c r="P116021" s="63"/>
      <c r="Q116021" s="63"/>
    </row>
    <row r="116022" spans="16:17">
      <c r="P116022" s="63"/>
      <c r="Q116022" s="63"/>
    </row>
    <row r="116023" spans="16:17">
      <c r="P116023" s="63"/>
      <c r="Q116023" s="63"/>
    </row>
    <row r="116024" spans="16:17">
      <c r="P116024" s="63"/>
      <c r="Q116024" s="63"/>
    </row>
    <row r="116025" spans="16:17">
      <c r="P116025" s="63"/>
      <c r="Q116025" s="63"/>
    </row>
    <row r="116026" spans="16:17">
      <c r="P116026" s="63"/>
      <c r="Q116026" s="63"/>
    </row>
    <row r="116027" spans="16:17">
      <c r="P116027" s="63"/>
      <c r="Q116027" s="63"/>
    </row>
    <row r="116028" spans="16:17">
      <c r="P116028" s="63"/>
      <c r="Q116028" s="63"/>
    </row>
    <row r="116029" spans="16:17">
      <c r="P116029" s="63"/>
      <c r="Q116029" s="63"/>
    </row>
    <row r="116030" spans="16:17">
      <c r="P116030" s="63"/>
      <c r="Q116030" s="63"/>
    </row>
    <row r="116031" spans="16:17">
      <c r="P116031" s="63"/>
      <c r="Q116031" s="63"/>
    </row>
    <row r="116032" spans="16:17">
      <c r="P116032" s="63"/>
      <c r="Q116032" s="63"/>
    </row>
    <row r="116033" spans="16:17">
      <c r="P116033" s="63"/>
      <c r="Q116033" s="63"/>
    </row>
    <row r="116034" spans="16:17">
      <c r="P116034" s="63"/>
      <c r="Q116034" s="63"/>
    </row>
    <row r="116035" spans="16:17">
      <c r="P116035" s="63"/>
      <c r="Q116035" s="63"/>
    </row>
    <row r="116036" spans="16:17">
      <c r="P116036" s="63"/>
      <c r="Q116036" s="63"/>
    </row>
    <row r="116037" spans="16:17">
      <c r="P116037" s="63"/>
      <c r="Q116037" s="63"/>
    </row>
    <row r="116038" spans="16:17">
      <c r="P116038" s="63"/>
      <c r="Q116038" s="63"/>
    </row>
    <row r="116039" spans="16:17">
      <c r="P116039" s="63"/>
      <c r="Q116039" s="63"/>
    </row>
    <row r="116040" spans="16:17">
      <c r="P116040" s="63"/>
      <c r="Q116040" s="63"/>
    </row>
    <row r="116041" spans="16:17">
      <c r="P116041" s="63"/>
      <c r="Q116041" s="63"/>
    </row>
    <row r="116042" spans="16:17">
      <c r="P116042" s="63"/>
      <c r="Q116042" s="63"/>
    </row>
    <row r="116043" spans="16:17">
      <c r="P116043" s="63"/>
      <c r="Q116043" s="63"/>
    </row>
    <row r="116044" spans="16:17">
      <c r="P116044" s="63"/>
      <c r="Q116044" s="63"/>
    </row>
    <row r="116045" spans="16:17">
      <c r="P116045" s="63"/>
      <c r="Q116045" s="63"/>
    </row>
    <row r="116046" spans="16:17">
      <c r="P116046" s="63"/>
      <c r="Q116046" s="63"/>
    </row>
    <row r="116047" spans="16:17">
      <c r="P116047" s="63"/>
      <c r="Q116047" s="63"/>
    </row>
    <row r="116048" spans="16:17">
      <c r="P116048" s="63"/>
      <c r="Q116048" s="63"/>
    </row>
    <row r="116049" spans="16:17">
      <c r="P116049" s="63"/>
      <c r="Q116049" s="63"/>
    </row>
    <row r="116050" spans="16:17">
      <c r="P116050" s="63"/>
      <c r="Q116050" s="63"/>
    </row>
    <row r="116051" spans="16:17">
      <c r="P116051" s="63"/>
      <c r="Q116051" s="63"/>
    </row>
    <row r="116052" spans="16:17">
      <c r="P116052" s="63"/>
      <c r="Q116052" s="63"/>
    </row>
    <row r="116053" spans="16:17">
      <c r="P116053" s="63"/>
      <c r="Q116053" s="63"/>
    </row>
    <row r="116054" spans="16:17">
      <c r="P116054" s="63"/>
      <c r="Q116054" s="63"/>
    </row>
    <row r="116055" spans="16:17">
      <c r="P116055" s="63"/>
      <c r="Q116055" s="63"/>
    </row>
    <row r="116056" spans="16:17">
      <c r="P116056" s="63"/>
      <c r="Q116056" s="63"/>
    </row>
    <row r="116057" spans="16:17">
      <c r="P116057" s="63"/>
      <c r="Q116057" s="63"/>
    </row>
    <row r="116058" spans="16:17">
      <c r="P116058" s="63"/>
      <c r="Q116058" s="63"/>
    </row>
    <row r="116059" spans="16:17">
      <c r="P116059" s="63"/>
      <c r="Q116059" s="63"/>
    </row>
    <row r="116060" spans="16:17">
      <c r="P116060" s="63"/>
      <c r="Q116060" s="63"/>
    </row>
    <row r="116061" spans="16:17">
      <c r="P116061" s="63"/>
      <c r="Q116061" s="63"/>
    </row>
    <row r="116062" spans="16:17">
      <c r="P116062" s="63"/>
      <c r="Q116062" s="63"/>
    </row>
    <row r="116063" spans="16:17">
      <c r="P116063" s="63"/>
      <c r="Q116063" s="63"/>
    </row>
    <row r="116064" spans="16:17">
      <c r="P116064" s="63"/>
      <c r="Q116064" s="63"/>
    </row>
    <row r="116065" spans="16:17">
      <c r="P116065" s="63"/>
      <c r="Q116065" s="63"/>
    </row>
    <row r="116066" spans="16:17">
      <c r="P116066" s="63"/>
      <c r="Q116066" s="63"/>
    </row>
    <row r="116067" spans="16:17">
      <c r="P116067" s="63"/>
      <c r="Q116067" s="63"/>
    </row>
    <row r="116068" spans="16:17">
      <c r="P116068" s="63"/>
      <c r="Q116068" s="63"/>
    </row>
    <row r="116069" spans="16:17">
      <c r="P116069" s="63"/>
      <c r="Q116069" s="63"/>
    </row>
    <row r="116070" spans="16:17">
      <c r="P116070" s="63"/>
      <c r="Q116070" s="63"/>
    </row>
    <row r="116071" spans="16:17">
      <c r="P116071" s="63"/>
      <c r="Q116071" s="63"/>
    </row>
    <row r="116072" spans="16:17">
      <c r="P116072" s="63"/>
      <c r="Q116072" s="63"/>
    </row>
    <row r="116073" spans="16:17">
      <c r="P116073" s="63"/>
      <c r="Q116073" s="63"/>
    </row>
    <row r="116074" spans="16:17">
      <c r="P116074" s="63"/>
      <c r="Q116074" s="63"/>
    </row>
    <row r="116075" spans="16:17">
      <c r="P116075" s="63"/>
      <c r="Q116075" s="63"/>
    </row>
    <row r="116076" spans="16:17">
      <c r="P116076" s="63"/>
      <c r="Q116076" s="63"/>
    </row>
    <row r="116077" spans="16:17">
      <c r="P116077" s="63"/>
      <c r="Q116077" s="63"/>
    </row>
    <row r="116078" spans="16:17">
      <c r="P116078" s="63"/>
      <c r="Q116078" s="63"/>
    </row>
    <row r="116079" spans="16:17">
      <c r="P116079" s="63"/>
      <c r="Q116079" s="63"/>
    </row>
    <row r="116080" spans="16:17">
      <c r="P116080" s="63"/>
      <c r="Q116080" s="63"/>
    </row>
    <row r="116081" spans="16:17">
      <c r="P116081" s="63"/>
      <c r="Q116081" s="63"/>
    </row>
    <row r="116082" spans="16:17">
      <c r="P116082" s="63"/>
      <c r="Q116082" s="63"/>
    </row>
    <row r="116083" spans="16:17">
      <c r="P116083" s="63"/>
      <c r="Q116083" s="63"/>
    </row>
    <row r="116084" spans="16:17">
      <c r="P116084" s="63"/>
      <c r="Q116084" s="63"/>
    </row>
    <row r="116085" spans="16:17">
      <c r="P116085" s="63"/>
      <c r="Q116085" s="63"/>
    </row>
    <row r="116086" spans="16:17">
      <c r="P116086" s="63"/>
      <c r="Q116086" s="63"/>
    </row>
    <row r="116087" spans="16:17">
      <c r="P116087" s="63"/>
      <c r="Q116087" s="63"/>
    </row>
    <row r="116088" spans="16:17">
      <c r="P116088" s="63"/>
      <c r="Q116088" s="63"/>
    </row>
    <row r="116089" spans="16:17">
      <c r="P116089" s="63"/>
      <c r="Q116089" s="63"/>
    </row>
    <row r="116090" spans="16:17">
      <c r="P116090" s="63"/>
      <c r="Q116090" s="63"/>
    </row>
    <row r="116091" spans="16:17">
      <c r="P116091" s="63"/>
      <c r="Q116091" s="63"/>
    </row>
    <row r="116092" spans="16:17">
      <c r="P116092" s="63"/>
      <c r="Q116092" s="63"/>
    </row>
    <row r="116093" spans="16:17">
      <c r="P116093" s="63"/>
      <c r="Q116093" s="63"/>
    </row>
    <row r="116094" spans="16:17">
      <c r="P116094" s="63"/>
      <c r="Q116094" s="63"/>
    </row>
    <row r="116095" spans="16:17">
      <c r="P116095" s="63"/>
      <c r="Q116095" s="63"/>
    </row>
    <row r="116096" spans="16:17">
      <c r="P116096" s="63"/>
      <c r="Q116096" s="63"/>
    </row>
    <row r="116097" spans="16:17">
      <c r="P116097" s="63"/>
      <c r="Q116097" s="63"/>
    </row>
    <row r="116098" spans="16:17">
      <c r="P116098" s="63"/>
      <c r="Q116098" s="63"/>
    </row>
    <row r="116099" spans="16:17">
      <c r="P116099" s="63"/>
      <c r="Q116099" s="63"/>
    </row>
    <row r="116100" spans="16:17">
      <c r="P116100" s="63"/>
      <c r="Q116100" s="63"/>
    </row>
    <row r="116101" spans="16:17">
      <c r="P116101" s="63"/>
      <c r="Q116101" s="63"/>
    </row>
    <row r="116102" spans="16:17">
      <c r="P116102" s="63"/>
      <c r="Q116102" s="63"/>
    </row>
    <row r="116103" spans="16:17">
      <c r="P116103" s="63"/>
      <c r="Q116103" s="63"/>
    </row>
    <row r="116104" spans="16:17">
      <c r="P116104" s="63"/>
      <c r="Q116104" s="63"/>
    </row>
    <row r="116105" spans="16:17">
      <c r="P116105" s="63"/>
      <c r="Q116105" s="63"/>
    </row>
    <row r="116106" spans="16:17">
      <c r="P116106" s="63"/>
      <c r="Q116106" s="63"/>
    </row>
    <row r="116107" spans="16:17">
      <c r="P116107" s="63"/>
      <c r="Q116107" s="63"/>
    </row>
    <row r="116108" spans="16:17">
      <c r="P116108" s="63"/>
      <c r="Q116108" s="63"/>
    </row>
    <row r="116109" spans="16:17">
      <c r="P116109" s="63"/>
      <c r="Q116109" s="63"/>
    </row>
    <row r="116110" spans="16:17">
      <c r="P116110" s="63"/>
      <c r="Q116110" s="63"/>
    </row>
    <row r="116111" spans="16:17">
      <c r="P116111" s="63"/>
      <c r="Q116111" s="63"/>
    </row>
    <row r="116112" spans="16:17">
      <c r="P116112" s="63"/>
      <c r="Q116112" s="63"/>
    </row>
    <row r="116113" spans="16:17">
      <c r="P116113" s="63"/>
      <c r="Q116113" s="63"/>
    </row>
    <row r="116114" spans="16:17">
      <c r="P116114" s="63"/>
      <c r="Q116114" s="63"/>
    </row>
    <row r="116115" spans="16:17">
      <c r="P116115" s="63"/>
      <c r="Q116115" s="63"/>
    </row>
    <row r="116116" spans="16:17">
      <c r="P116116" s="63"/>
      <c r="Q116116" s="63"/>
    </row>
    <row r="116117" spans="16:17">
      <c r="P116117" s="63"/>
      <c r="Q116117" s="63"/>
    </row>
    <row r="116118" spans="16:17">
      <c r="P116118" s="63"/>
      <c r="Q116118" s="63"/>
    </row>
    <row r="116119" spans="16:17">
      <c r="P116119" s="63"/>
      <c r="Q116119" s="63"/>
    </row>
    <row r="116120" spans="16:17">
      <c r="P116120" s="63"/>
      <c r="Q116120" s="63"/>
    </row>
    <row r="116121" spans="16:17">
      <c r="P116121" s="63"/>
      <c r="Q116121" s="63"/>
    </row>
    <row r="116122" spans="16:17">
      <c r="P116122" s="63"/>
      <c r="Q116122" s="63"/>
    </row>
    <row r="116123" spans="16:17">
      <c r="P116123" s="63"/>
      <c r="Q116123" s="63"/>
    </row>
    <row r="116124" spans="16:17">
      <c r="P116124" s="63"/>
      <c r="Q116124" s="63"/>
    </row>
    <row r="116125" spans="16:17">
      <c r="P116125" s="63"/>
      <c r="Q116125" s="63"/>
    </row>
    <row r="116126" spans="16:17">
      <c r="P116126" s="63"/>
      <c r="Q116126" s="63"/>
    </row>
    <row r="116127" spans="16:17">
      <c r="P116127" s="63"/>
      <c r="Q116127" s="63"/>
    </row>
    <row r="116128" spans="16:17">
      <c r="P116128" s="63"/>
      <c r="Q116128" s="63"/>
    </row>
    <row r="116129" spans="16:17">
      <c r="P116129" s="63"/>
      <c r="Q116129" s="63"/>
    </row>
    <row r="116130" spans="16:17">
      <c r="P116130" s="63"/>
      <c r="Q116130" s="63"/>
    </row>
    <row r="116131" spans="16:17">
      <c r="P116131" s="63"/>
      <c r="Q116131" s="63"/>
    </row>
    <row r="116132" spans="16:17">
      <c r="P116132" s="63"/>
      <c r="Q116132" s="63"/>
    </row>
    <row r="116133" spans="16:17">
      <c r="P116133" s="63"/>
      <c r="Q116133" s="63"/>
    </row>
    <row r="116134" spans="16:17">
      <c r="P116134" s="63"/>
      <c r="Q116134" s="63"/>
    </row>
    <row r="116135" spans="16:17">
      <c r="P116135" s="63"/>
      <c r="Q116135" s="63"/>
    </row>
    <row r="116136" spans="16:17">
      <c r="P116136" s="63"/>
      <c r="Q116136" s="63"/>
    </row>
    <row r="116137" spans="16:17">
      <c r="P116137" s="63"/>
      <c r="Q116137" s="63"/>
    </row>
    <row r="116138" spans="16:17">
      <c r="P116138" s="63"/>
      <c r="Q116138" s="63"/>
    </row>
    <row r="116139" spans="16:17">
      <c r="P116139" s="63"/>
      <c r="Q116139" s="63"/>
    </row>
    <row r="116140" spans="16:17">
      <c r="P116140" s="63"/>
      <c r="Q116140" s="63"/>
    </row>
    <row r="116141" spans="16:17">
      <c r="P116141" s="63"/>
      <c r="Q116141" s="63"/>
    </row>
    <row r="116142" spans="16:17">
      <c r="P116142" s="63"/>
      <c r="Q116142" s="63"/>
    </row>
    <row r="116143" spans="16:17">
      <c r="P116143" s="63"/>
      <c r="Q116143" s="63"/>
    </row>
    <row r="116144" spans="16:17">
      <c r="P116144" s="63"/>
      <c r="Q116144" s="63"/>
    </row>
    <row r="116145" spans="16:17">
      <c r="P116145" s="63"/>
      <c r="Q116145" s="63"/>
    </row>
    <row r="116146" spans="16:17">
      <c r="P116146" s="63"/>
      <c r="Q116146" s="63"/>
    </row>
    <row r="116147" spans="16:17">
      <c r="P116147" s="63"/>
      <c r="Q116147" s="63"/>
    </row>
    <row r="116148" spans="16:17">
      <c r="P116148" s="63"/>
      <c r="Q116148" s="63"/>
    </row>
    <row r="116149" spans="16:17">
      <c r="P116149" s="63"/>
      <c r="Q116149" s="63"/>
    </row>
    <row r="116150" spans="16:17">
      <c r="P116150" s="63"/>
      <c r="Q116150" s="63"/>
    </row>
    <row r="116151" spans="16:17">
      <c r="P116151" s="63"/>
      <c r="Q116151" s="63"/>
    </row>
    <row r="116152" spans="16:17">
      <c r="P116152" s="63"/>
      <c r="Q116152" s="63"/>
    </row>
    <row r="116153" spans="16:17">
      <c r="P116153" s="63"/>
      <c r="Q116153" s="63"/>
    </row>
    <row r="116154" spans="16:17">
      <c r="P116154" s="63"/>
      <c r="Q116154" s="63"/>
    </row>
    <row r="116155" spans="16:17">
      <c r="P116155" s="63"/>
      <c r="Q116155" s="63"/>
    </row>
    <row r="116156" spans="16:17">
      <c r="P116156" s="63"/>
      <c r="Q116156" s="63"/>
    </row>
    <row r="116157" spans="16:17">
      <c r="P116157" s="63"/>
      <c r="Q116157" s="63"/>
    </row>
    <row r="116158" spans="16:17">
      <c r="P116158" s="63"/>
      <c r="Q116158" s="63"/>
    </row>
    <row r="116159" spans="16:17">
      <c r="P116159" s="63"/>
      <c r="Q116159" s="63"/>
    </row>
    <row r="116160" spans="16:17">
      <c r="P116160" s="63"/>
      <c r="Q116160" s="63"/>
    </row>
    <row r="116161" spans="16:17">
      <c r="P116161" s="63"/>
      <c r="Q116161" s="63"/>
    </row>
    <row r="116162" spans="16:17">
      <c r="P116162" s="63"/>
      <c r="Q116162" s="63"/>
    </row>
    <row r="116163" spans="16:17">
      <c r="P116163" s="63"/>
      <c r="Q116163" s="63"/>
    </row>
    <row r="116164" spans="16:17">
      <c r="P116164" s="63"/>
      <c r="Q116164" s="63"/>
    </row>
    <row r="116165" spans="16:17">
      <c r="P116165" s="63"/>
      <c r="Q116165" s="63"/>
    </row>
    <row r="116166" spans="16:17">
      <c r="P116166" s="63"/>
      <c r="Q116166" s="63"/>
    </row>
    <row r="116167" spans="16:17">
      <c r="P116167" s="63"/>
      <c r="Q116167" s="63"/>
    </row>
    <row r="116168" spans="16:17">
      <c r="P116168" s="63"/>
      <c r="Q116168" s="63"/>
    </row>
    <row r="116169" spans="16:17">
      <c r="P116169" s="63"/>
      <c r="Q116169" s="63"/>
    </row>
    <row r="116170" spans="16:17">
      <c r="P116170" s="63"/>
      <c r="Q116170" s="63"/>
    </row>
    <row r="116171" spans="16:17">
      <c r="P116171" s="63"/>
      <c r="Q116171" s="63"/>
    </row>
    <row r="116172" spans="16:17">
      <c r="P116172" s="63"/>
      <c r="Q116172" s="63"/>
    </row>
    <row r="116173" spans="16:17">
      <c r="P116173" s="63"/>
      <c r="Q116173" s="63"/>
    </row>
    <row r="116174" spans="16:17">
      <c r="P116174" s="63"/>
      <c r="Q116174" s="63"/>
    </row>
    <row r="116175" spans="16:17">
      <c r="P116175" s="63"/>
      <c r="Q116175" s="63"/>
    </row>
    <row r="116176" spans="16:17">
      <c r="P116176" s="63"/>
      <c r="Q116176" s="63"/>
    </row>
    <row r="116177" spans="16:17">
      <c r="P116177" s="63"/>
      <c r="Q116177" s="63"/>
    </row>
    <row r="116178" spans="16:17">
      <c r="P116178" s="63"/>
      <c r="Q116178" s="63"/>
    </row>
    <row r="116179" spans="16:17">
      <c r="P116179" s="63"/>
      <c r="Q116179" s="63"/>
    </row>
    <row r="116180" spans="16:17">
      <c r="P116180" s="63"/>
      <c r="Q116180" s="63"/>
    </row>
    <row r="116181" spans="16:17">
      <c r="P116181" s="63"/>
      <c r="Q116181" s="63"/>
    </row>
    <row r="116182" spans="16:17">
      <c r="P116182" s="63"/>
      <c r="Q116182" s="63"/>
    </row>
    <row r="116183" spans="16:17">
      <c r="P116183" s="63"/>
      <c r="Q116183" s="63"/>
    </row>
    <row r="116184" spans="16:17">
      <c r="P116184" s="63"/>
      <c r="Q116184" s="63"/>
    </row>
    <row r="116185" spans="16:17">
      <c r="P116185" s="63"/>
      <c r="Q116185" s="63"/>
    </row>
    <row r="116186" spans="16:17">
      <c r="P116186" s="63"/>
      <c r="Q116186" s="63"/>
    </row>
    <row r="116187" spans="16:17">
      <c r="P116187" s="63"/>
      <c r="Q116187" s="63"/>
    </row>
    <row r="116188" spans="16:17">
      <c r="P116188" s="63"/>
      <c r="Q116188" s="63"/>
    </row>
    <row r="116189" spans="16:17">
      <c r="P116189" s="63"/>
      <c r="Q116189" s="63"/>
    </row>
    <row r="116190" spans="16:17">
      <c r="P116190" s="63"/>
      <c r="Q116190" s="63"/>
    </row>
    <row r="116191" spans="16:17">
      <c r="P116191" s="63"/>
      <c r="Q116191" s="63"/>
    </row>
    <row r="116192" spans="16:17">
      <c r="P116192" s="63"/>
      <c r="Q116192" s="63"/>
    </row>
    <row r="116193" spans="16:17">
      <c r="P116193" s="63"/>
      <c r="Q116193" s="63"/>
    </row>
    <row r="116194" spans="16:17">
      <c r="P116194" s="63"/>
      <c r="Q116194" s="63"/>
    </row>
    <row r="116195" spans="16:17">
      <c r="P116195" s="63"/>
      <c r="Q116195" s="63"/>
    </row>
    <row r="116196" spans="16:17">
      <c r="P116196" s="63"/>
      <c r="Q116196" s="63"/>
    </row>
    <row r="116197" spans="16:17">
      <c r="P116197" s="63"/>
      <c r="Q116197" s="63"/>
    </row>
    <row r="116198" spans="16:17">
      <c r="P116198" s="63"/>
      <c r="Q116198" s="63"/>
    </row>
    <row r="116199" spans="16:17">
      <c r="P116199" s="63"/>
      <c r="Q116199" s="63"/>
    </row>
    <row r="116200" spans="16:17">
      <c r="P116200" s="63"/>
      <c r="Q116200" s="63"/>
    </row>
    <row r="116201" spans="16:17">
      <c r="P116201" s="63"/>
      <c r="Q116201" s="63"/>
    </row>
    <row r="116202" spans="16:17">
      <c r="P116202" s="63"/>
      <c r="Q116202" s="63"/>
    </row>
    <row r="116203" spans="16:17">
      <c r="P116203" s="63"/>
      <c r="Q116203" s="63"/>
    </row>
    <row r="116204" spans="16:17">
      <c r="P116204" s="63"/>
      <c r="Q116204" s="63"/>
    </row>
    <row r="116205" spans="16:17">
      <c r="P116205" s="63"/>
      <c r="Q116205" s="63"/>
    </row>
    <row r="116206" spans="16:17">
      <c r="P116206" s="63"/>
      <c r="Q116206" s="63"/>
    </row>
    <row r="116207" spans="16:17">
      <c r="P116207" s="63"/>
      <c r="Q116207" s="63"/>
    </row>
    <row r="116208" spans="16:17">
      <c r="P116208" s="63"/>
      <c r="Q116208" s="63"/>
    </row>
    <row r="116209" spans="16:17">
      <c r="P116209" s="63"/>
      <c r="Q116209" s="63"/>
    </row>
    <row r="116210" spans="16:17">
      <c r="P116210" s="63"/>
      <c r="Q116210" s="63"/>
    </row>
    <row r="116211" spans="16:17">
      <c r="P116211" s="63"/>
      <c r="Q116211" s="63"/>
    </row>
    <row r="116212" spans="16:17">
      <c r="P116212" s="63"/>
      <c r="Q116212" s="63"/>
    </row>
    <row r="116213" spans="16:17">
      <c r="P116213" s="63"/>
      <c r="Q116213" s="63"/>
    </row>
    <row r="116214" spans="16:17">
      <c r="P116214" s="63"/>
      <c r="Q116214" s="63"/>
    </row>
    <row r="116215" spans="16:17">
      <c r="P116215" s="63"/>
      <c r="Q116215" s="63"/>
    </row>
    <row r="116216" spans="16:17">
      <c r="P116216" s="63"/>
      <c r="Q116216" s="63"/>
    </row>
    <row r="116217" spans="16:17">
      <c r="P116217" s="63"/>
      <c r="Q116217" s="63"/>
    </row>
    <row r="116218" spans="16:17">
      <c r="P116218" s="63"/>
      <c r="Q116218" s="63"/>
    </row>
    <row r="116219" spans="16:17">
      <c r="P116219" s="63"/>
      <c r="Q116219" s="63"/>
    </row>
    <row r="116220" spans="16:17">
      <c r="P116220" s="63"/>
      <c r="Q116220" s="63"/>
    </row>
    <row r="116221" spans="16:17">
      <c r="P116221" s="63"/>
      <c r="Q116221" s="63"/>
    </row>
    <row r="116222" spans="16:17">
      <c r="P116222" s="63"/>
      <c r="Q116222" s="63"/>
    </row>
    <row r="116223" spans="16:17">
      <c r="P116223" s="63"/>
      <c r="Q116223" s="63"/>
    </row>
    <row r="116224" spans="16:17">
      <c r="P116224" s="63"/>
      <c r="Q116224" s="63"/>
    </row>
    <row r="116225" spans="16:17">
      <c r="P116225" s="63"/>
      <c r="Q116225" s="63"/>
    </row>
    <row r="116226" spans="16:17">
      <c r="P116226" s="63"/>
      <c r="Q116226" s="63"/>
    </row>
    <row r="116227" spans="16:17">
      <c r="P116227" s="63"/>
      <c r="Q116227" s="63"/>
    </row>
    <row r="116228" spans="16:17">
      <c r="P116228" s="63"/>
      <c r="Q116228" s="63"/>
    </row>
    <row r="116229" spans="16:17">
      <c r="P116229" s="63"/>
      <c r="Q116229" s="63"/>
    </row>
    <row r="116230" spans="16:17">
      <c r="P116230" s="63"/>
      <c r="Q116230" s="63"/>
    </row>
    <row r="116231" spans="16:17">
      <c r="P116231" s="63"/>
      <c r="Q116231" s="63"/>
    </row>
    <row r="116232" spans="16:17">
      <c r="P116232" s="63"/>
      <c r="Q116232" s="63"/>
    </row>
    <row r="116233" spans="16:17">
      <c r="P116233" s="63"/>
      <c r="Q116233" s="63"/>
    </row>
    <row r="116234" spans="16:17">
      <c r="P116234" s="63"/>
      <c r="Q116234" s="63"/>
    </row>
    <row r="116235" spans="16:17">
      <c r="P116235" s="63"/>
      <c r="Q116235" s="63"/>
    </row>
    <row r="116236" spans="16:17">
      <c r="P116236" s="63"/>
      <c r="Q116236" s="63"/>
    </row>
    <row r="116237" spans="16:17">
      <c r="P116237" s="63"/>
      <c r="Q116237" s="63"/>
    </row>
    <row r="116238" spans="16:17">
      <c r="P116238" s="63"/>
      <c r="Q116238" s="63"/>
    </row>
    <row r="116239" spans="16:17">
      <c r="P116239" s="63"/>
      <c r="Q116239" s="63"/>
    </row>
    <row r="116240" spans="16:17">
      <c r="P116240" s="63"/>
      <c r="Q116240" s="63"/>
    </row>
    <row r="116241" spans="16:17">
      <c r="P116241" s="63"/>
      <c r="Q116241" s="63"/>
    </row>
    <row r="116242" spans="16:17">
      <c r="P116242" s="63"/>
      <c r="Q116242" s="63"/>
    </row>
    <row r="116243" spans="16:17">
      <c r="P116243" s="63"/>
      <c r="Q116243" s="63"/>
    </row>
    <row r="116244" spans="16:17">
      <c r="P116244" s="63"/>
      <c r="Q116244" s="63"/>
    </row>
    <row r="116245" spans="16:17">
      <c r="P116245" s="63"/>
      <c r="Q116245" s="63"/>
    </row>
    <row r="116246" spans="16:17">
      <c r="P116246" s="63"/>
      <c r="Q116246" s="63"/>
    </row>
    <row r="116247" spans="16:17">
      <c r="P116247" s="63"/>
      <c r="Q116247" s="63"/>
    </row>
    <row r="116248" spans="16:17">
      <c r="P116248" s="63"/>
      <c r="Q116248" s="63"/>
    </row>
    <row r="116249" spans="16:17">
      <c r="P116249" s="63"/>
      <c r="Q116249" s="63"/>
    </row>
    <row r="116250" spans="16:17">
      <c r="P116250" s="63"/>
      <c r="Q116250" s="63"/>
    </row>
    <row r="116251" spans="16:17">
      <c r="P116251" s="63"/>
      <c r="Q116251" s="63"/>
    </row>
    <row r="116252" spans="16:17">
      <c r="P116252" s="63"/>
      <c r="Q116252" s="63"/>
    </row>
    <row r="116253" spans="16:17">
      <c r="P116253" s="63"/>
      <c r="Q116253" s="63"/>
    </row>
    <row r="116254" spans="16:17">
      <c r="P116254" s="63"/>
      <c r="Q116254" s="63"/>
    </row>
    <row r="116255" spans="16:17">
      <c r="P116255" s="63"/>
      <c r="Q116255" s="63"/>
    </row>
    <row r="116256" spans="16:17">
      <c r="P116256" s="63"/>
      <c r="Q116256" s="63"/>
    </row>
    <row r="116257" spans="16:17">
      <c r="P116257" s="63"/>
      <c r="Q116257" s="63"/>
    </row>
    <row r="116258" spans="16:17">
      <c r="P116258" s="63"/>
      <c r="Q116258" s="63"/>
    </row>
    <row r="116259" spans="16:17">
      <c r="P116259" s="63"/>
      <c r="Q116259" s="63"/>
    </row>
    <row r="116260" spans="16:17">
      <c r="P116260" s="63"/>
      <c r="Q116260" s="63"/>
    </row>
    <row r="116261" spans="16:17">
      <c r="P116261" s="63"/>
      <c r="Q116261" s="63"/>
    </row>
    <row r="116262" spans="16:17">
      <c r="P116262" s="63"/>
      <c r="Q116262" s="63"/>
    </row>
    <row r="116263" spans="16:17">
      <c r="P116263" s="63"/>
      <c r="Q116263" s="63"/>
    </row>
    <row r="116264" spans="16:17">
      <c r="P116264" s="63"/>
      <c r="Q116264" s="63"/>
    </row>
    <row r="116265" spans="16:17">
      <c r="P116265" s="63"/>
      <c r="Q116265" s="63"/>
    </row>
    <row r="116266" spans="16:17">
      <c r="P116266" s="63"/>
      <c r="Q116266" s="63"/>
    </row>
    <row r="116267" spans="16:17">
      <c r="P116267" s="63"/>
      <c r="Q116267" s="63"/>
    </row>
    <row r="116268" spans="16:17">
      <c r="P116268" s="63"/>
      <c r="Q116268" s="63"/>
    </row>
    <row r="116269" spans="16:17">
      <c r="P116269" s="63"/>
      <c r="Q116269" s="63"/>
    </row>
    <row r="116270" spans="16:17">
      <c r="P116270" s="63"/>
      <c r="Q116270" s="63"/>
    </row>
    <row r="116271" spans="16:17">
      <c r="P116271" s="63"/>
      <c r="Q116271" s="63"/>
    </row>
    <row r="116272" spans="16:17">
      <c r="P116272" s="63"/>
      <c r="Q116272" s="63"/>
    </row>
    <row r="116273" spans="16:17">
      <c r="P116273" s="63"/>
      <c r="Q116273" s="63"/>
    </row>
    <row r="116274" spans="16:17">
      <c r="P116274" s="63"/>
      <c r="Q116274" s="63"/>
    </row>
    <row r="116275" spans="16:17">
      <c r="P116275" s="63"/>
      <c r="Q116275" s="63"/>
    </row>
    <row r="116276" spans="16:17">
      <c r="P116276" s="63"/>
      <c r="Q116276" s="63"/>
    </row>
    <row r="116277" spans="16:17">
      <c r="P116277" s="63"/>
      <c r="Q116277" s="63"/>
    </row>
    <row r="116278" spans="16:17">
      <c r="P116278" s="63"/>
      <c r="Q116278" s="63"/>
    </row>
    <row r="116279" spans="16:17">
      <c r="P116279" s="63"/>
      <c r="Q116279" s="63"/>
    </row>
    <row r="116280" spans="16:17">
      <c r="P116280" s="63"/>
      <c r="Q116280" s="63"/>
    </row>
    <row r="116281" spans="16:17">
      <c r="P116281" s="63"/>
      <c r="Q116281" s="63"/>
    </row>
    <row r="116282" spans="16:17">
      <c r="P116282" s="63"/>
      <c r="Q116282" s="63"/>
    </row>
    <row r="116283" spans="16:17">
      <c r="P116283" s="63"/>
      <c r="Q116283" s="63"/>
    </row>
    <row r="116284" spans="16:17">
      <c r="P116284" s="63"/>
      <c r="Q116284" s="63"/>
    </row>
    <row r="116285" spans="16:17">
      <c r="P116285" s="63"/>
      <c r="Q116285" s="63"/>
    </row>
    <row r="116286" spans="16:17">
      <c r="P116286" s="63"/>
      <c r="Q116286" s="63"/>
    </row>
    <row r="116287" spans="16:17">
      <c r="P116287" s="63"/>
      <c r="Q116287" s="63"/>
    </row>
    <row r="116288" spans="16:17">
      <c r="P116288" s="63"/>
      <c r="Q116288" s="63"/>
    </row>
    <row r="116289" spans="16:17">
      <c r="P116289" s="63"/>
      <c r="Q116289" s="63"/>
    </row>
    <row r="116290" spans="16:17">
      <c r="P116290" s="63"/>
      <c r="Q116290" s="63"/>
    </row>
    <row r="116291" spans="16:17">
      <c r="P116291" s="63"/>
      <c r="Q116291" s="63"/>
    </row>
    <row r="116292" spans="16:17">
      <c r="P116292" s="63"/>
      <c r="Q116292" s="63"/>
    </row>
    <row r="116293" spans="16:17">
      <c r="P116293" s="63"/>
      <c r="Q116293" s="63"/>
    </row>
    <row r="116294" spans="16:17">
      <c r="P116294" s="63"/>
      <c r="Q116294" s="63"/>
    </row>
    <row r="116295" spans="16:17">
      <c r="P116295" s="63"/>
      <c r="Q116295" s="63"/>
    </row>
    <row r="116296" spans="16:17">
      <c r="P116296" s="63"/>
      <c r="Q116296" s="63"/>
    </row>
    <row r="116297" spans="16:17">
      <c r="P116297" s="63"/>
      <c r="Q116297" s="63"/>
    </row>
    <row r="116298" spans="16:17">
      <c r="P116298" s="63"/>
      <c r="Q116298" s="63"/>
    </row>
    <row r="116299" spans="16:17">
      <c r="P116299" s="63"/>
      <c r="Q116299" s="63"/>
    </row>
    <row r="116300" spans="16:17">
      <c r="P116300" s="63"/>
      <c r="Q116300" s="63"/>
    </row>
    <row r="116301" spans="16:17">
      <c r="P116301" s="63"/>
      <c r="Q116301" s="63"/>
    </row>
    <row r="116302" spans="16:17">
      <c r="P116302" s="63"/>
      <c r="Q116302" s="63"/>
    </row>
    <row r="116303" spans="16:17">
      <c r="P116303" s="63"/>
      <c r="Q116303" s="63"/>
    </row>
    <row r="116304" spans="16:17">
      <c r="P116304" s="63"/>
      <c r="Q116304" s="63"/>
    </row>
    <row r="116305" spans="16:17">
      <c r="P116305" s="63"/>
      <c r="Q116305" s="63"/>
    </row>
    <row r="116306" spans="16:17">
      <c r="P116306" s="63"/>
      <c r="Q116306" s="63"/>
    </row>
    <row r="116307" spans="16:17">
      <c r="P116307" s="63"/>
      <c r="Q116307" s="63"/>
    </row>
    <row r="116308" spans="16:17">
      <c r="P116308" s="63"/>
      <c r="Q116308" s="63"/>
    </row>
    <row r="116309" spans="16:17">
      <c r="P116309" s="63"/>
      <c r="Q116309" s="63"/>
    </row>
    <row r="116310" spans="16:17">
      <c r="P116310" s="63"/>
      <c r="Q116310" s="63"/>
    </row>
    <row r="116311" spans="16:17">
      <c r="P116311" s="63"/>
      <c r="Q116311" s="63"/>
    </row>
    <row r="116312" spans="16:17">
      <c r="P116312" s="63"/>
      <c r="Q116312" s="63"/>
    </row>
    <row r="116313" spans="16:17">
      <c r="P116313" s="63"/>
      <c r="Q116313" s="63"/>
    </row>
    <row r="116314" spans="16:17">
      <c r="P116314" s="63"/>
      <c r="Q116314" s="63"/>
    </row>
    <row r="116315" spans="16:17">
      <c r="P116315" s="63"/>
      <c r="Q116315" s="63"/>
    </row>
    <row r="116316" spans="16:17">
      <c r="P116316" s="63"/>
      <c r="Q116316" s="63"/>
    </row>
    <row r="116317" spans="16:17">
      <c r="P116317" s="63"/>
      <c r="Q116317" s="63"/>
    </row>
    <row r="116318" spans="16:17">
      <c r="P116318" s="63"/>
      <c r="Q116318" s="63"/>
    </row>
    <row r="116319" spans="16:17">
      <c r="P116319" s="63"/>
      <c r="Q116319" s="63"/>
    </row>
    <row r="116320" spans="16:17">
      <c r="P116320" s="63"/>
      <c r="Q116320" s="63"/>
    </row>
    <row r="116321" spans="16:17">
      <c r="P116321" s="63"/>
      <c r="Q116321" s="63"/>
    </row>
    <row r="116322" spans="16:17">
      <c r="P116322" s="63"/>
      <c r="Q116322" s="63"/>
    </row>
    <row r="116323" spans="16:17">
      <c r="P116323" s="63"/>
      <c r="Q116323" s="63"/>
    </row>
    <row r="116324" spans="16:17">
      <c r="P116324" s="63"/>
      <c r="Q116324" s="63"/>
    </row>
    <row r="116325" spans="16:17">
      <c r="P116325" s="63"/>
      <c r="Q116325" s="63"/>
    </row>
    <row r="116326" spans="16:17">
      <c r="P116326" s="63"/>
      <c r="Q116326" s="63"/>
    </row>
    <row r="116327" spans="16:17">
      <c r="P116327" s="63"/>
      <c r="Q116327" s="63"/>
    </row>
    <row r="116328" spans="16:17">
      <c r="P116328" s="63"/>
      <c r="Q116328" s="63"/>
    </row>
    <row r="116329" spans="16:17">
      <c r="P116329" s="63"/>
      <c r="Q116329" s="63"/>
    </row>
    <row r="116330" spans="16:17">
      <c r="P116330" s="63"/>
      <c r="Q116330" s="63"/>
    </row>
    <row r="116331" spans="16:17">
      <c r="P116331" s="63"/>
      <c r="Q116331" s="63"/>
    </row>
    <row r="116332" spans="16:17">
      <c r="P116332" s="63"/>
      <c r="Q116332" s="63"/>
    </row>
    <row r="116333" spans="16:17">
      <c r="P116333" s="63"/>
      <c r="Q116333" s="63"/>
    </row>
    <row r="116334" spans="16:17">
      <c r="P116334" s="63"/>
      <c r="Q116334" s="63"/>
    </row>
    <row r="116335" spans="16:17">
      <c r="P116335" s="63"/>
      <c r="Q116335" s="63"/>
    </row>
    <row r="116336" spans="16:17">
      <c r="P116336" s="63"/>
      <c r="Q116336" s="63"/>
    </row>
    <row r="116337" spans="16:17">
      <c r="P116337" s="63"/>
      <c r="Q116337" s="63"/>
    </row>
    <row r="116338" spans="16:17">
      <c r="P116338" s="63"/>
      <c r="Q116338" s="63"/>
    </row>
    <row r="116339" spans="16:17">
      <c r="P116339" s="63"/>
      <c r="Q116339" s="63"/>
    </row>
    <row r="116340" spans="16:17">
      <c r="P116340" s="63"/>
      <c r="Q116340" s="63"/>
    </row>
    <row r="116341" spans="16:17">
      <c r="P116341" s="63"/>
      <c r="Q116341" s="63"/>
    </row>
    <row r="116342" spans="16:17">
      <c r="P116342" s="63"/>
      <c r="Q116342" s="63"/>
    </row>
    <row r="116343" spans="16:17">
      <c r="P116343" s="63"/>
      <c r="Q116343" s="63"/>
    </row>
    <row r="116344" spans="16:17">
      <c r="P116344" s="63"/>
      <c r="Q116344" s="63"/>
    </row>
    <row r="116345" spans="16:17">
      <c r="P116345" s="63"/>
      <c r="Q116345" s="63"/>
    </row>
    <row r="116346" spans="16:17">
      <c r="P116346" s="63"/>
      <c r="Q116346" s="63"/>
    </row>
    <row r="116347" spans="16:17">
      <c r="P116347" s="63"/>
      <c r="Q116347" s="63"/>
    </row>
    <row r="116348" spans="16:17">
      <c r="P116348" s="63"/>
      <c r="Q116348" s="63"/>
    </row>
    <row r="116349" spans="16:17">
      <c r="P116349" s="63"/>
      <c r="Q116349" s="63"/>
    </row>
    <row r="116350" spans="16:17">
      <c r="P116350" s="63"/>
      <c r="Q116350" s="63"/>
    </row>
    <row r="116351" spans="16:17">
      <c r="P116351" s="63"/>
      <c r="Q116351" s="63"/>
    </row>
    <row r="116352" spans="16:17">
      <c r="P116352" s="63"/>
      <c r="Q116352" s="63"/>
    </row>
    <row r="116353" spans="16:17">
      <c r="P116353" s="63"/>
      <c r="Q116353" s="63"/>
    </row>
    <row r="116354" spans="16:17">
      <c r="P116354" s="63"/>
      <c r="Q116354" s="63"/>
    </row>
    <row r="116355" spans="16:17">
      <c r="P116355" s="63"/>
      <c r="Q116355" s="63"/>
    </row>
    <row r="116356" spans="16:17">
      <c r="P116356" s="63"/>
      <c r="Q116356" s="63"/>
    </row>
    <row r="116357" spans="16:17">
      <c r="P116357" s="63"/>
      <c r="Q116357" s="63"/>
    </row>
    <row r="116358" spans="16:17">
      <c r="P116358" s="63"/>
      <c r="Q116358" s="63"/>
    </row>
    <row r="116359" spans="16:17">
      <c r="P116359" s="63"/>
      <c r="Q116359" s="63"/>
    </row>
    <row r="116360" spans="16:17">
      <c r="P116360" s="63"/>
      <c r="Q116360" s="63"/>
    </row>
    <row r="116361" spans="16:17">
      <c r="P116361" s="63"/>
      <c r="Q116361" s="63"/>
    </row>
    <row r="116362" spans="16:17">
      <c r="P116362" s="63"/>
      <c r="Q116362" s="63"/>
    </row>
    <row r="116363" spans="16:17">
      <c r="P116363" s="63"/>
      <c r="Q116363" s="63"/>
    </row>
    <row r="116364" spans="16:17">
      <c r="P116364" s="63"/>
      <c r="Q116364" s="63"/>
    </row>
    <row r="116365" spans="16:17">
      <c r="P116365" s="63"/>
      <c r="Q116365" s="63"/>
    </row>
    <row r="116366" spans="16:17">
      <c r="P116366" s="63"/>
      <c r="Q116366" s="63"/>
    </row>
    <row r="116367" spans="16:17">
      <c r="P116367" s="63"/>
      <c r="Q116367" s="63"/>
    </row>
    <row r="116368" spans="16:17">
      <c r="P116368" s="63"/>
      <c r="Q116368" s="63"/>
    </row>
    <row r="116369" spans="16:17">
      <c r="P116369" s="63"/>
      <c r="Q116369" s="63"/>
    </row>
    <row r="116370" spans="16:17">
      <c r="P116370" s="63"/>
      <c r="Q116370" s="63"/>
    </row>
    <row r="116371" spans="16:17">
      <c r="P116371" s="63"/>
      <c r="Q116371" s="63"/>
    </row>
    <row r="116372" spans="16:17">
      <c r="P116372" s="63"/>
      <c r="Q116372" s="63"/>
    </row>
    <row r="116373" spans="16:17">
      <c r="P116373" s="63"/>
      <c r="Q116373" s="63"/>
    </row>
    <row r="116374" spans="16:17">
      <c r="P116374" s="63"/>
      <c r="Q116374" s="63"/>
    </row>
    <row r="116375" spans="16:17">
      <c r="P116375" s="63"/>
      <c r="Q116375" s="63"/>
    </row>
    <row r="116376" spans="16:17">
      <c r="P116376" s="63"/>
      <c r="Q116376" s="63"/>
    </row>
    <row r="116377" spans="16:17">
      <c r="P116377" s="63"/>
      <c r="Q116377" s="63"/>
    </row>
    <row r="116378" spans="16:17">
      <c r="P116378" s="63"/>
      <c r="Q116378" s="63"/>
    </row>
    <row r="116379" spans="16:17">
      <c r="P116379" s="63"/>
      <c r="Q116379" s="63"/>
    </row>
    <row r="116380" spans="16:17">
      <c r="P116380" s="63"/>
      <c r="Q116380" s="63"/>
    </row>
    <row r="116381" spans="16:17">
      <c r="P116381" s="63"/>
      <c r="Q116381" s="63"/>
    </row>
    <row r="116382" spans="16:17">
      <c r="P116382" s="63"/>
      <c r="Q116382" s="63"/>
    </row>
    <row r="116383" spans="16:17">
      <c r="P116383" s="63"/>
      <c r="Q116383" s="63"/>
    </row>
    <row r="116384" spans="16:17">
      <c r="P116384" s="63"/>
      <c r="Q116384" s="63"/>
    </row>
    <row r="116385" spans="16:17">
      <c r="P116385" s="63"/>
      <c r="Q116385" s="63"/>
    </row>
    <row r="116386" spans="16:17">
      <c r="P116386" s="63"/>
      <c r="Q116386" s="63"/>
    </row>
    <row r="116387" spans="16:17">
      <c r="P116387" s="63"/>
      <c r="Q116387" s="63"/>
    </row>
    <row r="116388" spans="16:17">
      <c r="P116388" s="63"/>
      <c r="Q116388" s="63"/>
    </row>
    <row r="116389" spans="16:17">
      <c r="P116389" s="63"/>
      <c r="Q116389" s="63"/>
    </row>
    <row r="116390" spans="16:17">
      <c r="P116390" s="63"/>
      <c r="Q116390" s="63"/>
    </row>
    <row r="116391" spans="16:17">
      <c r="P116391" s="63"/>
      <c r="Q116391" s="63"/>
    </row>
    <row r="116392" spans="16:17">
      <c r="P116392" s="63"/>
      <c r="Q116392" s="63"/>
    </row>
    <row r="116393" spans="16:17">
      <c r="P116393" s="63"/>
      <c r="Q116393" s="63"/>
    </row>
    <row r="116394" spans="16:17">
      <c r="P116394" s="63"/>
      <c r="Q116394" s="63"/>
    </row>
    <row r="116395" spans="16:17">
      <c r="P116395" s="63"/>
      <c r="Q116395" s="63"/>
    </row>
    <row r="116396" spans="16:17">
      <c r="P116396" s="63"/>
      <c r="Q116396" s="63"/>
    </row>
    <row r="116397" spans="16:17">
      <c r="P116397" s="63"/>
      <c r="Q116397" s="63"/>
    </row>
    <row r="116398" spans="16:17">
      <c r="P116398" s="63"/>
      <c r="Q116398" s="63"/>
    </row>
    <row r="116399" spans="16:17">
      <c r="P116399" s="63"/>
      <c r="Q116399" s="63"/>
    </row>
    <row r="116400" spans="16:17">
      <c r="P116400" s="63"/>
      <c r="Q116400" s="63"/>
    </row>
    <row r="116401" spans="16:17">
      <c r="P116401" s="63"/>
      <c r="Q116401" s="63"/>
    </row>
    <row r="116402" spans="16:17">
      <c r="P116402" s="63"/>
      <c r="Q116402" s="63"/>
    </row>
    <row r="116403" spans="16:17">
      <c r="P116403" s="63"/>
      <c r="Q116403" s="63"/>
    </row>
    <row r="116404" spans="16:17">
      <c r="P116404" s="63"/>
      <c r="Q116404" s="63"/>
    </row>
    <row r="116405" spans="16:17">
      <c r="P116405" s="63"/>
      <c r="Q116405" s="63"/>
    </row>
    <row r="116406" spans="16:17">
      <c r="P116406" s="63"/>
      <c r="Q116406" s="63"/>
    </row>
    <row r="116407" spans="16:17">
      <c r="P116407" s="63"/>
      <c r="Q116407" s="63"/>
    </row>
    <row r="116408" spans="16:17">
      <c r="P116408" s="63"/>
      <c r="Q116408" s="63"/>
    </row>
    <row r="116409" spans="16:17">
      <c r="P116409" s="63"/>
      <c r="Q116409" s="63"/>
    </row>
    <row r="116410" spans="16:17">
      <c r="P116410" s="63"/>
      <c r="Q116410" s="63"/>
    </row>
    <row r="116411" spans="16:17">
      <c r="P116411" s="63"/>
      <c r="Q116411" s="63"/>
    </row>
    <row r="116412" spans="16:17">
      <c r="P116412" s="63"/>
      <c r="Q116412" s="63"/>
    </row>
    <row r="116413" spans="16:17">
      <c r="P116413" s="63"/>
      <c r="Q116413" s="63"/>
    </row>
    <row r="116414" spans="16:17">
      <c r="P116414" s="63"/>
      <c r="Q116414" s="63"/>
    </row>
    <row r="116415" spans="16:17">
      <c r="P116415" s="63"/>
      <c r="Q116415" s="63"/>
    </row>
    <row r="116416" spans="16:17">
      <c r="P116416" s="63"/>
      <c r="Q116416" s="63"/>
    </row>
    <row r="116417" spans="16:17">
      <c r="P116417" s="63"/>
      <c r="Q116417" s="63"/>
    </row>
    <row r="116418" spans="16:17">
      <c r="P116418" s="63"/>
      <c r="Q116418" s="63"/>
    </row>
    <row r="116419" spans="16:17">
      <c r="P116419" s="63"/>
      <c r="Q116419" s="63"/>
    </row>
    <row r="116420" spans="16:17">
      <c r="P116420" s="63"/>
      <c r="Q116420" s="63"/>
    </row>
    <row r="116421" spans="16:17">
      <c r="P116421" s="63"/>
      <c r="Q116421" s="63"/>
    </row>
    <row r="116422" spans="16:17">
      <c r="P116422" s="63"/>
      <c r="Q116422" s="63"/>
    </row>
    <row r="116423" spans="16:17">
      <c r="P116423" s="63"/>
      <c r="Q116423" s="63"/>
    </row>
    <row r="116424" spans="16:17">
      <c r="P116424" s="63"/>
      <c r="Q116424" s="63"/>
    </row>
    <row r="116425" spans="16:17">
      <c r="P116425" s="63"/>
      <c r="Q116425" s="63"/>
    </row>
    <row r="116426" spans="16:17">
      <c r="P116426" s="63"/>
      <c r="Q116426" s="63"/>
    </row>
    <row r="116427" spans="16:17">
      <c r="P116427" s="63"/>
      <c r="Q116427" s="63"/>
    </row>
    <row r="116428" spans="16:17">
      <c r="P116428" s="63"/>
      <c r="Q116428" s="63"/>
    </row>
    <row r="116429" spans="16:17">
      <c r="P116429" s="63"/>
      <c r="Q116429" s="63"/>
    </row>
    <row r="116430" spans="16:17">
      <c r="P116430" s="63"/>
      <c r="Q116430" s="63"/>
    </row>
    <row r="116431" spans="16:17">
      <c r="P116431" s="63"/>
      <c r="Q116431" s="63"/>
    </row>
    <row r="116432" spans="16:17">
      <c r="P116432" s="63"/>
      <c r="Q116432" s="63"/>
    </row>
    <row r="116433" spans="16:17">
      <c r="P116433" s="63"/>
      <c r="Q116433" s="63"/>
    </row>
    <row r="116434" spans="16:17">
      <c r="P116434" s="63"/>
      <c r="Q116434" s="63"/>
    </row>
    <row r="116435" spans="16:17">
      <c r="P116435" s="63"/>
      <c r="Q116435" s="63"/>
    </row>
    <row r="116436" spans="16:17">
      <c r="P116436" s="63"/>
      <c r="Q116436" s="63"/>
    </row>
    <row r="116437" spans="16:17">
      <c r="P116437" s="63"/>
      <c r="Q116437" s="63"/>
    </row>
    <row r="116438" spans="16:17">
      <c r="P116438" s="63"/>
      <c r="Q116438" s="63"/>
    </row>
    <row r="116439" spans="16:17">
      <c r="P116439" s="63"/>
      <c r="Q116439" s="63"/>
    </row>
    <row r="116440" spans="16:17">
      <c r="P116440" s="63"/>
      <c r="Q116440" s="63"/>
    </row>
    <row r="116441" spans="16:17">
      <c r="P116441" s="63"/>
      <c r="Q116441" s="63"/>
    </row>
    <row r="116442" spans="16:17">
      <c r="P116442" s="63"/>
      <c r="Q116442" s="63"/>
    </row>
    <row r="116443" spans="16:17">
      <c r="P116443" s="63"/>
      <c r="Q116443" s="63"/>
    </row>
    <row r="116444" spans="16:17">
      <c r="P116444" s="63"/>
      <c r="Q116444" s="63"/>
    </row>
    <row r="116445" spans="16:17">
      <c r="P116445" s="63"/>
      <c r="Q116445" s="63"/>
    </row>
    <row r="116446" spans="16:17">
      <c r="P116446" s="63"/>
      <c r="Q116446" s="63"/>
    </row>
    <row r="116447" spans="16:17">
      <c r="P116447" s="63"/>
      <c r="Q116447" s="63"/>
    </row>
    <row r="116448" spans="16:17">
      <c r="P116448" s="63"/>
      <c r="Q116448" s="63"/>
    </row>
    <row r="116449" spans="16:17">
      <c r="P116449" s="63"/>
      <c r="Q116449" s="63"/>
    </row>
    <row r="116450" spans="16:17">
      <c r="P116450" s="63"/>
      <c r="Q116450" s="63"/>
    </row>
    <row r="116451" spans="16:17">
      <c r="P116451" s="63"/>
      <c r="Q116451" s="63"/>
    </row>
    <row r="116452" spans="16:17">
      <c r="P116452" s="63"/>
      <c r="Q116452" s="63"/>
    </row>
    <row r="116453" spans="16:17">
      <c r="P116453" s="63"/>
      <c r="Q116453" s="63"/>
    </row>
    <row r="116454" spans="16:17">
      <c r="P116454" s="63"/>
      <c r="Q116454" s="63"/>
    </row>
    <row r="116455" spans="16:17">
      <c r="P116455" s="63"/>
      <c r="Q116455" s="63"/>
    </row>
    <row r="116456" spans="16:17">
      <c r="P116456" s="63"/>
      <c r="Q116456" s="63"/>
    </row>
    <row r="116457" spans="16:17">
      <c r="P116457" s="63"/>
      <c r="Q116457" s="63"/>
    </row>
    <row r="116458" spans="16:17">
      <c r="P116458" s="63"/>
      <c r="Q116458" s="63"/>
    </row>
    <row r="116459" spans="16:17">
      <c r="P116459" s="63"/>
      <c r="Q116459" s="63"/>
    </row>
    <row r="116460" spans="16:17">
      <c r="P116460" s="63"/>
      <c r="Q116460" s="63"/>
    </row>
    <row r="116461" spans="16:17">
      <c r="P116461" s="63"/>
      <c r="Q116461" s="63"/>
    </row>
    <row r="116462" spans="16:17">
      <c r="P116462" s="63"/>
      <c r="Q116462" s="63"/>
    </row>
    <row r="116463" spans="16:17">
      <c r="P116463" s="63"/>
      <c r="Q116463" s="63"/>
    </row>
    <row r="116464" spans="16:17">
      <c r="P116464" s="63"/>
      <c r="Q116464" s="63"/>
    </row>
    <row r="116465" spans="16:17">
      <c r="P116465" s="63"/>
      <c r="Q116465" s="63"/>
    </row>
    <row r="116466" spans="16:17">
      <c r="P116466" s="63"/>
      <c r="Q116466" s="63"/>
    </row>
    <row r="116467" spans="16:17">
      <c r="P116467" s="63"/>
      <c r="Q116467" s="63"/>
    </row>
    <row r="116468" spans="16:17">
      <c r="P116468" s="63"/>
      <c r="Q116468" s="63"/>
    </row>
    <row r="116469" spans="16:17">
      <c r="P116469" s="63"/>
      <c r="Q116469" s="63"/>
    </row>
    <row r="116470" spans="16:17">
      <c r="P116470" s="63"/>
      <c r="Q116470" s="63"/>
    </row>
    <row r="116471" spans="16:17">
      <c r="P116471" s="63"/>
      <c r="Q116471" s="63"/>
    </row>
    <row r="116472" spans="16:17">
      <c r="P116472" s="63"/>
      <c r="Q116472" s="63"/>
    </row>
    <row r="116473" spans="16:17">
      <c r="P116473" s="63"/>
      <c r="Q116473" s="63"/>
    </row>
    <row r="116474" spans="16:17">
      <c r="P116474" s="63"/>
      <c r="Q116474" s="63"/>
    </row>
    <row r="116475" spans="16:17">
      <c r="P116475" s="63"/>
      <c r="Q116475" s="63"/>
    </row>
    <row r="116476" spans="16:17">
      <c r="P116476" s="63"/>
      <c r="Q116476" s="63"/>
    </row>
    <row r="116477" spans="16:17">
      <c r="P116477" s="63"/>
      <c r="Q116477" s="63"/>
    </row>
    <row r="116478" spans="16:17">
      <c r="P116478" s="63"/>
      <c r="Q116478" s="63"/>
    </row>
    <row r="116479" spans="16:17">
      <c r="P116479" s="63"/>
      <c r="Q116479" s="63"/>
    </row>
    <row r="116480" spans="16:17">
      <c r="P116480" s="63"/>
      <c r="Q116480" s="63"/>
    </row>
    <row r="116481" spans="16:17">
      <c r="P116481" s="63"/>
      <c r="Q116481" s="63"/>
    </row>
    <row r="116482" spans="16:17">
      <c r="P116482" s="63"/>
      <c r="Q116482" s="63"/>
    </row>
    <row r="116483" spans="16:17">
      <c r="P116483" s="63"/>
      <c r="Q116483" s="63"/>
    </row>
    <row r="116484" spans="16:17">
      <c r="P116484" s="63"/>
      <c r="Q116484" s="63"/>
    </row>
    <row r="116485" spans="16:17">
      <c r="P116485" s="63"/>
      <c r="Q116485" s="63"/>
    </row>
    <row r="116486" spans="16:17">
      <c r="P116486" s="63"/>
      <c r="Q116486" s="63"/>
    </row>
    <row r="116487" spans="16:17">
      <c r="P116487" s="63"/>
      <c r="Q116487" s="63"/>
    </row>
    <row r="116488" spans="16:17">
      <c r="P116488" s="63"/>
      <c r="Q116488" s="63"/>
    </row>
    <row r="116489" spans="16:17">
      <c r="P116489" s="63"/>
      <c r="Q116489" s="63"/>
    </row>
    <row r="116490" spans="16:17">
      <c r="P116490" s="63"/>
      <c r="Q116490" s="63"/>
    </row>
    <row r="116491" spans="16:17">
      <c r="P116491" s="63"/>
      <c r="Q116491" s="63"/>
    </row>
    <row r="116492" spans="16:17">
      <c r="P116492" s="63"/>
      <c r="Q116492" s="63"/>
    </row>
    <row r="116493" spans="16:17">
      <c r="P116493" s="63"/>
      <c r="Q116493" s="63"/>
    </row>
    <row r="116494" spans="16:17">
      <c r="P116494" s="63"/>
      <c r="Q116494" s="63"/>
    </row>
    <row r="116495" spans="16:17">
      <c r="P116495" s="63"/>
      <c r="Q116495" s="63"/>
    </row>
    <row r="116496" spans="16:17">
      <c r="P116496" s="63"/>
      <c r="Q116496" s="63"/>
    </row>
    <row r="116497" spans="16:17">
      <c r="P116497" s="63"/>
      <c r="Q116497" s="63"/>
    </row>
    <row r="116498" spans="16:17">
      <c r="P116498" s="63"/>
      <c r="Q116498" s="63"/>
    </row>
    <row r="116499" spans="16:17">
      <c r="P116499" s="63"/>
      <c r="Q116499" s="63"/>
    </row>
    <row r="116500" spans="16:17">
      <c r="P116500" s="63"/>
      <c r="Q116500" s="63"/>
    </row>
    <row r="116501" spans="16:17">
      <c r="P116501" s="63"/>
      <c r="Q116501" s="63"/>
    </row>
    <row r="116502" spans="16:17">
      <c r="P116502" s="63"/>
      <c r="Q116502" s="63"/>
    </row>
    <row r="116503" spans="16:17">
      <c r="P116503" s="63"/>
      <c r="Q116503" s="63"/>
    </row>
    <row r="116504" spans="16:17">
      <c r="P116504" s="63"/>
      <c r="Q116504" s="63"/>
    </row>
    <row r="116505" spans="16:17">
      <c r="P116505" s="63"/>
      <c r="Q116505" s="63"/>
    </row>
    <row r="116506" spans="16:17">
      <c r="P116506" s="63"/>
      <c r="Q116506" s="63"/>
    </row>
    <row r="116507" spans="16:17">
      <c r="P116507" s="63"/>
      <c r="Q116507" s="63"/>
    </row>
    <row r="116508" spans="16:17">
      <c r="P116508" s="63"/>
      <c r="Q116508" s="63"/>
    </row>
    <row r="116509" spans="16:17">
      <c r="P116509" s="63"/>
      <c r="Q116509" s="63"/>
    </row>
    <row r="116510" spans="16:17">
      <c r="P116510" s="63"/>
      <c r="Q116510" s="63"/>
    </row>
    <row r="116511" spans="16:17">
      <c r="P116511" s="63"/>
      <c r="Q116511" s="63"/>
    </row>
    <row r="116512" spans="16:17">
      <c r="P116512" s="63"/>
      <c r="Q116512" s="63"/>
    </row>
    <row r="116513" spans="16:17">
      <c r="P116513" s="63"/>
      <c r="Q116513" s="63"/>
    </row>
    <row r="116514" spans="16:17">
      <c r="P116514" s="63"/>
      <c r="Q116514" s="63"/>
    </row>
    <row r="116515" spans="16:17">
      <c r="P116515" s="63"/>
      <c r="Q116515" s="63"/>
    </row>
    <row r="116516" spans="16:17">
      <c r="P116516" s="63"/>
      <c r="Q116516" s="63"/>
    </row>
    <row r="116517" spans="16:17">
      <c r="P116517" s="63"/>
      <c r="Q116517" s="63"/>
    </row>
    <row r="116518" spans="16:17">
      <c r="P116518" s="63"/>
      <c r="Q116518" s="63"/>
    </row>
    <row r="116519" spans="16:17">
      <c r="P116519" s="63"/>
      <c r="Q116519" s="63"/>
    </row>
    <row r="116520" spans="16:17">
      <c r="P116520" s="63"/>
      <c r="Q116520" s="63"/>
    </row>
    <row r="116521" spans="16:17">
      <c r="P116521" s="63"/>
      <c r="Q116521" s="63"/>
    </row>
    <row r="116522" spans="16:17">
      <c r="P116522" s="63"/>
      <c r="Q116522" s="63"/>
    </row>
    <row r="116523" spans="16:17">
      <c r="P116523" s="63"/>
      <c r="Q116523" s="63"/>
    </row>
    <row r="116524" spans="16:17">
      <c r="P116524" s="63"/>
      <c r="Q116524" s="63"/>
    </row>
    <row r="116525" spans="16:17">
      <c r="P116525" s="63"/>
      <c r="Q116525" s="63"/>
    </row>
    <row r="116526" spans="16:17">
      <c r="P116526" s="63"/>
      <c r="Q116526" s="63"/>
    </row>
    <row r="116527" spans="16:17">
      <c r="P116527" s="63"/>
      <c r="Q116527" s="63"/>
    </row>
    <row r="116528" spans="16:17">
      <c r="P116528" s="63"/>
      <c r="Q116528" s="63"/>
    </row>
    <row r="116529" spans="16:17">
      <c r="P116529" s="63"/>
      <c r="Q116529" s="63"/>
    </row>
    <row r="116530" spans="16:17">
      <c r="P116530" s="63"/>
      <c r="Q116530" s="63"/>
    </row>
    <row r="116531" spans="16:17">
      <c r="P116531" s="63"/>
      <c r="Q116531" s="63"/>
    </row>
    <row r="116532" spans="16:17">
      <c r="P116532" s="63"/>
      <c r="Q116532" s="63"/>
    </row>
    <row r="116533" spans="16:17">
      <c r="P116533" s="63"/>
      <c r="Q116533" s="63"/>
    </row>
    <row r="116534" spans="16:17">
      <c r="P116534" s="63"/>
      <c r="Q116534" s="63"/>
    </row>
    <row r="116535" spans="16:17">
      <c r="P116535" s="63"/>
      <c r="Q116535" s="63"/>
    </row>
    <row r="116536" spans="16:17">
      <c r="P116536" s="63"/>
      <c r="Q116536" s="63"/>
    </row>
    <row r="116537" spans="16:17">
      <c r="P116537" s="63"/>
      <c r="Q116537" s="63"/>
    </row>
    <row r="116538" spans="16:17">
      <c r="P116538" s="63"/>
      <c r="Q116538" s="63"/>
    </row>
    <row r="116539" spans="16:17">
      <c r="P116539" s="63"/>
      <c r="Q116539" s="63"/>
    </row>
    <row r="116540" spans="16:17">
      <c r="P116540" s="63"/>
      <c r="Q116540" s="63"/>
    </row>
    <row r="116541" spans="16:17">
      <c r="P116541" s="63"/>
      <c r="Q116541" s="63"/>
    </row>
    <row r="116542" spans="16:17">
      <c r="P116542" s="63"/>
      <c r="Q116542" s="63"/>
    </row>
    <row r="116543" spans="16:17">
      <c r="P116543" s="63"/>
      <c r="Q116543" s="63"/>
    </row>
    <row r="116544" spans="16:17">
      <c r="P116544" s="63"/>
      <c r="Q116544" s="63"/>
    </row>
    <row r="116545" spans="16:17">
      <c r="P116545" s="63"/>
      <c r="Q116545" s="63"/>
    </row>
    <row r="116546" spans="16:17">
      <c r="P116546" s="63"/>
      <c r="Q116546" s="63"/>
    </row>
    <row r="116547" spans="16:17">
      <c r="P116547" s="63"/>
      <c r="Q116547" s="63"/>
    </row>
    <row r="116548" spans="16:17">
      <c r="P116548" s="63"/>
      <c r="Q116548" s="63"/>
    </row>
    <row r="116549" spans="16:17">
      <c r="P116549" s="63"/>
      <c r="Q116549" s="63"/>
    </row>
    <row r="116550" spans="16:17">
      <c r="P116550" s="63"/>
      <c r="Q116550" s="63"/>
    </row>
    <row r="116551" spans="16:17">
      <c r="P116551" s="63"/>
      <c r="Q116551" s="63"/>
    </row>
    <row r="116552" spans="16:17">
      <c r="P116552" s="63"/>
      <c r="Q116552" s="63"/>
    </row>
    <row r="116553" spans="16:17">
      <c r="P116553" s="63"/>
      <c r="Q116553" s="63"/>
    </row>
    <row r="116554" spans="16:17">
      <c r="P116554" s="63"/>
      <c r="Q116554" s="63"/>
    </row>
    <row r="116555" spans="16:17">
      <c r="P116555" s="63"/>
      <c r="Q116555" s="63"/>
    </row>
    <row r="116556" spans="16:17">
      <c r="P116556" s="63"/>
      <c r="Q116556" s="63"/>
    </row>
    <row r="116557" spans="16:17">
      <c r="P116557" s="63"/>
      <c r="Q116557" s="63"/>
    </row>
    <row r="116558" spans="16:17">
      <c r="P116558" s="63"/>
      <c r="Q116558" s="63"/>
    </row>
    <row r="116559" spans="16:17">
      <c r="P116559" s="63"/>
      <c r="Q116559" s="63"/>
    </row>
    <row r="116560" spans="16:17">
      <c r="P116560" s="63"/>
      <c r="Q116560" s="63"/>
    </row>
    <row r="116561" spans="16:17">
      <c r="P116561" s="63"/>
      <c r="Q116561" s="63"/>
    </row>
    <row r="116562" spans="16:17">
      <c r="P116562" s="63"/>
      <c r="Q116562" s="63"/>
    </row>
    <row r="116563" spans="16:17">
      <c r="P116563" s="63"/>
      <c r="Q116563" s="63"/>
    </row>
    <row r="116564" spans="16:17">
      <c r="P116564" s="63"/>
      <c r="Q116564" s="63"/>
    </row>
    <row r="116565" spans="16:17">
      <c r="P116565" s="63"/>
      <c r="Q116565" s="63"/>
    </row>
    <row r="116566" spans="16:17">
      <c r="P116566" s="63"/>
      <c r="Q116566" s="63"/>
    </row>
    <row r="116567" spans="16:17">
      <c r="P116567" s="63"/>
      <c r="Q116567" s="63"/>
    </row>
    <row r="116568" spans="16:17">
      <c r="P116568" s="63"/>
      <c r="Q116568" s="63"/>
    </row>
    <row r="116569" spans="16:17">
      <c r="P116569" s="63"/>
      <c r="Q116569" s="63"/>
    </row>
    <row r="116570" spans="16:17">
      <c r="P116570" s="63"/>
      <c r="Q116570" s="63"/>
    </row>
    <row r="116571" spans="16:17">
      <c r="P116571" s="63"/>
      <c r="Q116571" s="63"/>
    </row>
    <row r="116572" spans="16:17">
      <c r="P116572" s="63"/>
      <c r="Q116572" s="63"/>
    </row>
    <row r="116573" spans="16:17">
      <c r="P116573" s="63"/>
      <c r="Q116573" s="63"/>
    </row>
    <row r="116574" spans="16:17">
      <c r="P116574" s="63"/>
      <c r="Q116574" s="63"/>
    </row>
    <row r="116575" spans="16:17">
      <c r="P116575" s="63"/>
      <c r="Q116575" s="63"/>
    </row>
    <row r="116576" spans="16:17">
      <c r="P116576" s="63"/>
      <c r="Q116576" s="63"/>
    </row>
    <row r="116577" spans="16:17">
      <c r="P116577" s="63"/>
      <c r="Q116577" s="63"/>
    </row>
    <row r="116578" spans="16:17">
      <c r="P116578" s="63"/>
      <c r="Q116578" s="63"/>
    </row>
    <row r="116579" spans="16:17">
      <c r="P116579" s="63"/>
      <c r="Q116579" s="63"/>
    </row>
    <row r="116580" spans="16:17">
      <c r="P116580" s="63"/>
      <c r="Q116580" s="63"/>
    </row>
    <row r="116581" spans="16:17">
      <c r="P116581" s="63"/>
      <c r="Q116581" s="63"/>
    </row>
    <row r="116582" spans="16:17">
      <c r="P116582" s="63"/>
      <c r="Q116582" s="63"/>
    </row>
    <row r="116583" spans="16:17">
      <c r="P116583" s="63"/>
      <c r="Q116583" s="63"/>
    </row>
    <row r="116584" spans="16:17">
      <c r="P116584" s="63"/>
      <c r="Q116584" s="63"/>
    </row>
    <row r="116585" spans="16:17">
      <c r="P116585" s="63"/>
      <c r="Q116585" s="63"/>
    </row>
    <row r="116586" spans="16:17">
      <c r="P116586" s="63"/>
      <c r="Q116586" s="63"/>
    </row>
    <row r="116587" spans="16:17">
      <c r="P116587" s="63"/>
      <c r="Q116587" s="63"/>
    </row>
    <row r="116588" spans="16:17">
      <c r="P116588" s="63"/>
      <c r="Q116588" s="63"/>
    </row>
    <row r="116589" spans="16:17">
      <c r="P116589" s="63"/>
      <c r="Q116589" s="63"/>
    </row>
    <row r="116590" spans="16:17">
      <c r="P116590" s="63"/>
      <c r="Q116590" s="63"/>
    </row>
    <row r="116591" spans="16:17">
      <c r="P116591" s="63"/>
      <c r="Q116591" s="63"/>
    </row>
    <row r="116592" spans="16:17">
      <c r="P116592" s="63"/>
      <c r="Q116592" s="63"/>
    </row>
    <row r="116593" spans="16:17">
      <c r="P116593" s="63"/>
      <c r="Q116593" s="63"/>
    </row>
    <row r="116594" spans="16:17">
      <c r="P116594" s="63"/>
      <c r="Q116594" s="63"/>
    </row>
    <row r="116595" spans="16:17">
      <c r="P116595" s="63"/>
      <c r="Q116595" s="63"/>
    </row>
    <row r="116596" spans="16:17">
      <c r="P116596" s="63"/>
      <c r="Q116596" s="63"/>
    </row>
    <row r="116597" spans="16:17">
      <c r="P116597" s="63"/>
      <c r="Q116597" s="63"/>
    </row>
    <row r="116598" spans="16:17">
      <c r="P116598" s="63"/>
      <c r="Q116598" s="63"/>
    </row>
    <row r="116599" spans="16:17">
      <c r="P116599" s="63"/>
      <c r="Q116599" s="63"/>
    </row>
    <row r="116600" spans="16:17">
      <c r="P116600" s="63"/>
      <c r="Q116600" s="63"/>
    </row>
    <row r="116601" spans="16:17">
      <c r="P116601" s="63"/>
      <c r="Q116601" s="63"/>
    </row>
    <row r="116602" spans="16:17">
      <c r="P116602" s="63"/>
      <c r="Q116602" s="63"/>
    </row>
    <row r="116603" spans="16:17">
      <c r="P116603" s="63"/>
      <c r="Q116603" s="63"/>
    </row>
    <row r="116604" spans="16:17">
      <c r="P116604" s="63"/>
      <c r="Q116604" s="63"/>
    </row>
    <row r="116605" spans="16:17">
      <c r="P116605" s="63"/>
      <c r="Q116605" s="63"/>
    </row>
    <row r="116606" spans="16:17">
      <c r="P116606" s="63"/>
      <c r="Q116606" s="63"/>
    </row>
    <row r="116607" spans="16:17">
      <c r="P116607" s="63"/>
      <c r="Q116607" s="63"/>
    </row>
    <row r="116608" spans="16:17">
      <c r="P116608" s="63"/>
      <c r="Q116608" s="63"/>
    </row>
    <row r="116609" spans="16:17">
      <c r="P116609" s="63"/>
      <c r="Q116609" s="63"/>
    </row>
    <row r="116610" spans="16:17">
      <c r="P116610" s="63"/>
      <c r="Q116610" s="63"/>
    </row>
    <row r="116611" spans="16:17">
      <c r="P116611" s="63"/>
      <c r="Q116611" s="63"/>
    </row>
    <row r="116612" spans="16:17">
      <c r="P116612" s="63"/>
      <c r="Q116612" s="63"/>
    </row>
    <row r="116613" spans="16:17">
      <c r="P116613" s="63"/>
      <c r="Q116613" s="63"/>
    </row>
    <row r="116614" spans="16:17">
      <c r="P116614" s="63"/>
      <c r="Q116614" s="63"/>
    </row>
    <row r="116615" spans="16:17">
      <c r="P116615" s="63"/>
      <c r="Q116615" s="63"/>
    </row>
    <row r="116616" spans="16:17">
      <c r="P116616" s="63"/>
      <c r="Q116616" s="63"/>
    </row>
    <row r="116617" spans="16:17">
      <c r="P116617" s="63"/>
      <c r="Q116617" s="63"/>
    </row>
    <row r="116618" spans="16:17">
      <c r="P116618" s="63"/>
      <c r="Q116618" s="63"/>
    </row>
    <row r="116619" spans="16:17">
      <c r="P116619" s="63"/>
      <c r="Q116619" s="63"/>
    </row>
    <row r="116620" spans="16:17">
      <c r="P116620" s="63"/>
      <c r="Q116620" s="63"/>
    </row>
    <row r="116621" spans="16:17">
      <c r="P116621" s="63"/>
      <c r="Q116621" s="63"/>
    </row>
    <row r="116622" spans="16:17">
      <c r="P116622" s="63"/>
      <c r="Q116622" s="63"/>
    </row>
    <row r="116623" spans="16:17">
      <c r="P116623" s="63"/>
      <c r="Q116623" s="63"/>
    </row>
    <row r="116624" spans="16:17">
      <c r="P116624" s="63"/>
      <c r="Q116624" s="63"/>
    </row>
    <row r="116625" spans="16:17">
      <c r="P116625" s="63"/>
      <c r="Q116625" s="63"/>
    </row>
    <row r="116626" spans="16:17">
      <c r="P116626" s="63"/>
      <c r="Q116626" s="63"/>
    </row>
    <row r="116627" spans="16:17">
      <c r="P116627" s="63"/>
      <c r="Q116627" s="63"/>
    </row>
    <row r="116628" spans="16:17">
      <c r="P116628" s="63"/>
      <c r="Q116628" s="63"/>
    </row>
    <row r="116629" spans="16:17">
      <c r="P116629" s="63"/>
      <c r="Q116629" s="63"/>
    </row>
    <row r="116630" spans="16:17">
      <c r="P116630" s="63"/>
      <c r="Q116630" s="63"/>
    </row>
    <row r="116631" spans="16:17">
      <c r="P116631" s="63"/>
      <c r="Q116631" s="63"/>
    </row>
    <row r="116632" spans="16:17">
      <c r="P116632" s="63"/>
      <c r="Q116632" s="63"/>
    </row>
    <row r="116633" spans="16:17">
      <c r="P116633" s="63"/>
      <c r="Q116633" s="63"/>
    </row>
    <row r="116634" spans="16:17">
      <c r="P116634" s="63"/>
      <c r="Q116634" s="63"/>
    </row>
    <row r="116635" spans="16:17">
      <c r="P116635" s="63"/>
      <c r="Q116635" s="63"/>
    </row>
    <row r="116636" spans="16:17">
      <c r="P116636" s="63"/>
      <c r="Q116636" s="63"/>
    </row>
    <row r="116637" spans="16:17">
      <c r="P116637" s="63"/>
      <c r="Q116637" s="63"/>
    </row>
    <row r="116638" spans="16:17">
      <c r="P116638" s="63"/>
      <c r="Q116638" s="63"/>
    </row>
    <row r="116639" spans="16:17">
      <c r="P116639" s="63"/>
      <c r="Q116639" s="63"/>
    </row>
    <row r="116640" spans="16:17">
      <c r="P116640" s="63"/>
      <c r="Q116640" s="63"/>
    </row>
    <row r="116641" spans="16:17">
      <c r="P116641" s="63"/>
      <c r="Q116641" s="63"/>
    </row>
    <row r="116642" spans="16:17">
      <c r="P116642" s="63"/>
      <c r="Q116642" s="63"/>
    </row>
    <row r="116643" spans="16:17">
      <c r="P116643" s="63"/>
      <c r="Q116643" s="63"/>
    </row>
    <row r="116644" spans="16:17">
      <c r="P116644" s="63"/>
      <c r="Q116644" s="63"/>
    </row>
    <row r="116645" spans="16:17">
      <c r="P116645" s="63"/>
      <c r="Q116645" s="63"/>
    </row>
    <row r="116646" spans="16:17">
      <c r="P116646" s="63"/>
      <c r="Q116646" s="63"/>
    </row>
    <row r="116647" spans="16:17">
      <c r="P116647" s="63"/>
      <c r="Q116647" s="63"/>
    </row>
    <row r="116648" spans="16:17">
      <c r="P116648" s="63"/>
      <c r="Q116648" s="63"/>
    </row>
    <row r="116649" spans="16:17">
      <c r="P116649" s="63"/>
      <c r="Q116649" s="63"/>
    </row>
    <row r="116650" spans="16:17">
      <c r="P116650" s="63"/>
      <c r="Q116650" s="63"/>
    </row>
    <row r="116651" spans="16:17">
      <c r="P116651" s="63"/>
      <c r="Q116651" s="63"/>
    </row>
    <row r="116652" spans="16:17">
      <c r="P116652" s="63"/>
      <c r="Q116652" s="63"/>
    </row>
    <row r="116653" spans="16:17">
      <c r="P116653" s="63"/>
      <c r="Q116653" s="63"/>
    </row>
    <row r="116654" spans="16:17">
      <c r="P116654" s="63"/>
      <c r="Q116654" s="63"/>
    </row>
    <row r="116655" spans="16:17">
      <c r="P116655" s="63"/>
      <c r="Q116655" s="63"/>
    </row>
    <row r="116656" spans="16:17">
      <c r="P116656" s="63"/>
      <c r="Q116656" s="63"/>
    </row>
    <row r="116657" spans="16:17">
      <c r="P116657" s="63"/>
      <c r="Q116657" s="63"/>
    </row>
    <row r="116658" spans="16:17">
      <c r="P116658" s="63"/>
      <c r="Q116658" s="63"/>
    </row>
    <row r="116659" spans="16:17">
      <c r="P116659" s="63"/>
      <c r="Q116659" s="63"/>
    </row>
    <row r="116660" spans="16:17">
      <c r="P116660" s="63"/>
      <c r="Q116660" s="63"/>
    </row>
    <row r="116661" spans="16:17">
      <c r="P116661" s="63"/>
      <c r="Q116661" s="63"/>
    </row>
    <row r="116662" spans="16:17">
      <c r="P116662" s="63"/>
      <c r="Q116662" s="63"/>
    </row>
    <row r="116663" spans="16:17">
      <c r="P116663" s="63"/>
      <c r="Q116663" s="63"/>
    </row>
    <row r="116664" spans="16:17">
      <c r="P116664" s="63"/>
      <c r="Q116664" s="63"/>
    </row>
    <row r="116665" spans="16:17">
      <c r="P116665" s="63"/>
      <c r="Q116665" s="63"/>
    </row>
    <row r="116666" spans="16:17">
      <c r="P116666" s="63"/>
      <c r="Q116666" s="63"/>
    </row>
    <row r="116667" spans="16:17">
      <c r="P116667" s="63"/>
      <c r="Q116667" s="63"/>
    </row>
    <row r="116668" spans="16:17">
      <c r="P116668" s="63"/>
      <c r="Q116668" s="63"/>
    </row>
    <row r="116669" spans="16:17">
      <c r="P116669" s="63"/>
      <c r="Q116669" s="63"/>
    </row>
    <row r="116670" spans="16:17">
      <c r="P116670" s="63"/>
      <c r="Q116670" s="63"/>
    </row>
    <row r="116671" spans="16:17">
      <c r="P116671" s="63"/>
      <c r="Q116671" s="63"/>
    </row>
    <row r="116672" spans="16:17">
      <c r="P116672" s="63"/>
      <c r="Q116672" s="63"/>
    </row>
    <row r="116673" spans="16:17">
      <c r="P116673" s="63"/>
      <c r="Q116673" s="63"/>
    </row>
    <row r="116674" spans="16:17">
      <c r="P116674" s="63"/>
      <c r="Q116674" s="63"/>
    </row>
    <row r="116675" spans="16:17">
      <c r="P116675" s="63"/>
      <c r="Q116675" s="63"/>
    </row>
    <row r="116676" spans="16:17">
      <c r="P116676" s="63"/>
      <c r="Q116676" s="63"/>
    </row>
    <row r="116677" spans="16:17">
      <c r="P116677" s="63"/>
      <c r="Q116677" s="63"/>
    </row>
    <row r="116678" spans="16:17">
      <c r="P116678" s="63"/>
      <c r="Q116678" s="63"/>
    </row>
    <row r="116679" spans="16:17">
      <c r="P116679" s="63"/>
      <c r="Q116679" s="63"/>
    </row>
    <row r="116680" spans="16:17">
      <c r="P116680" s="63"/>
      <c r="Q116680" s="63"/>
    </row>
    <row r="116681" spans="16:17">
      <c r="P116681" s="63"/>
      <c r="Q116681" s="63"/>
    </row>
    <row r="116682" spans="16:17">
      <c r="P116682" s="63"/>
      <c r="Q116682" s="63"/>
    </row>
    <row r="116683" spans="16:17">
      <c r="P116683" s="63"/>
      <c r="Q116683" s="63"/>
    </row>
    <row r="116684" spans="16:17">
      <c r="P116684" s="63"/>
      <c r="Q116684" s="63"/>
    </row>
    <row r="116685" spans="16:17">
      <c r="P116685" s="63"/>
      <c r="Q116685" s="63"/>
    </row>
    <row r="116686" spans="16:17">
      <c r="P116686" s="63"/>
      <c r="Q116686" s="63"/>
    </row>
    <row r="116687" spans="16:17">
      <c r="P116687" s="63"/>
      <c r="Q116687" s="63"/>
    </row>
    <row r="116688" spans="16:17">
      <c r="P116688" s="63"/>
      <c r="Q116688" s="63"/>
    </row>
    <row r="116689" spans="16:17">
      <c r="P116689" s="63"/>
      <c r="Q116689" s="63"/>
    </row>
    <row r="116690" spans="16:17">
      <c r="P116690" s="63"/>
      <c r="Q116690" s="63"/>
    </row>
    <row r="116691" spans="16:17">
      <c r="P116691" s="63"/>
      <c r="Q116691" s="63"/>
    </row>
    <row r="116692" spans="16:17">
      <c r="P116692" s="63"/>
      <c r="Q116692" s="63"/>
    </row>
    <row r="116693" spans="16:17">
      <c r="P116693" s="63"/>
      <c r="Q116693" s="63"/>
    </row>
    <row r="116694" spans="16:17">
      <c r="P116694" s="63"/>
      <c r="Q116694" s="63"/>
    </row>
    <row r="116695" spans="16:17">
      <c r="P116695" s="63"/>
      <c r="Q116695" s="63"/>
    </row>
    <row r="116696" spans="16:17">
      <c r="P116696" s="63"/>
      <c r="Q116696" s="63"/>
    </row>
    <row r="116697" spans="16:17">
      <c r="P116697" s="63"/>
      <c r="Q116697" s="63"/>
    </row>
    <row r="116698" spans="16:17">
      <c r="P116698" s="63"/>
      <c r="Q116698" s="63"/>
    </row>
    <row r="116699" spans="16:17">
      <c r="P116699" s="63"/>
      <c r="Q116699" s="63"/>
    </row>
    <row r="116700" spans="16:17">
      <c r="P116700" s="63"/>
      <c r="Q116700" s="63"/>
    </row>
    <row r="116701" spans="16:17">
      <c r="P116701" s="63"/>
      <c r="Q116701" s="63"/>
    </row>
    <row r="116702" spans="16:17">
      <c r="P116702" s="63"/>
      <c r="Q116702" s="63"/>
    </row>
    <row r="116703" spans="16:17">
      <c r="P116703" s="63"/>
      <c r="Q116703" s="63"/>
    </row>
    <row r="116704" spans="16:17">
      <c r="P116704" s="63"/>
      <c r="Q116704" s="63"/>
    </row>
    <row r="116705" spans="16:17">
      <c r="P116705" s="63"/>
      <c r="Q116705" s="63"/>
    </row>
    <row r="116706" spans="16:17">
      <c r="P116706" s="63"/>
      <c r="Q116706" s="63"/>
    </row>
    <row r="116707" spans="16:17">
      <c r="P116707" s="63"/>
      <c r="Q116707" s="63"/>
    </row>
    <row r="116708" spans="16:17">
      <c r="P116708" s="63"/>
      <c r="Q116708" s="63"/>
    </row>
    <row r="116709" spans="16:17">
      <c r="P116709" s="63"/>
      <c r="Q116709" s="63"/>
    </row>
    <row r="116710" spans="16:17">
      <c r="P116710" s="63"/>
      <c r="Q116710" s="63"/>
    </row>
    <row r="116711" spans="16:17">
      <c r="P116711" s="63"/>
      <c r="Q116711" s="63"/>
    </row>
    <row r="116712" spans="16:17">
      <c r="P116712" s="63"/>
      <c r="Q116712" s="63"/>
    </row>
    <row r="116713" spans="16:17">
      <c r="P116713" s="63"/>
      <c r="Q116713" s="63"/>
    </row>
    <row r="116714" spans="16:17">
      <c r="P116714" s="63"/>
      <c r="Q116714" s="63"/>
    </row>
    <row r="116715" spans="16:17">
      <c r="P116715" s="63"/>
      <c r="Q116715" s="63"/>
    </row>
    <row r="116716" spans="16:17">
      <c r="P116716" s="63"/>
      <c r="Q116716" s="63"/>
    </row>
    <row r="116717" spans="16:17">
      <c r="P116717" s="63"/>
      <c r="Q116717" s="63"/>
    </row>
    <row r="116718" spans="16:17">
      <c r="P116718" s="63"/>
      <c r="Q116718" s="63"/>
    </row>
    <row r="116719" spans="16:17">
      <c r="P116719" s="63"/>
      <c r="Q116719" s="63"/>
    </row>
    <row r="116720" spans="16:17">
      <c r="P116720" s="63"/>
      <c r="Q116720" s="63"/>
    </row>
    <row r="116721" spans="16:17">
      <c r="P116721" s="63"/>
      <c r="Q116721" s="63"/>
    </row>
    <row r="116722" spans="16:17">
      <c r="P116722" s="63"/>
      <c r="Q116722" s="63"/>
    </row>
    <row r="116723" spans="16:17">
      <c r="P116723" s="63"/>
      <c r="Q116723" s="63"/>
    </row>
    <row r="116724" spans="16:17">
      <c r="P116724" s="63"/>
      <c r="Q116724" s="63"/>
    </row>
    <row r="116725" spans="16:17">
      <c r="P116725" s="63"/>
      <c r="Q116725" s="63"/>
    </row>
    <row r="116726" spans="16:17">
      <c r="P116726" s="63"/>
      <c r="Q116726" s="63"/>
    </row>
    <row r="116727" spans="16:17">
      <c r="P116727" s="63"/>
      <c r="Q116727" s="63"/>
    </row>
    <row r="116728" spans="16:17">
      <c r="P116728" s="63"/>
      <c r="Q116728" s="63"/>
    </row>
    <row r="116729" spans="16:17">
      <c r="P116729" s="63"/>
      <c r="Q116729" s="63"/>
    </row>
    <row r="116730" spans="16:17">
      <c r="P116730" s="63"/>
      <c r="Q116730" s="63"/>
    </row>
    <row r="116731" spans="16:17">
      <c r="P116731" s="63"/>
      <c r="Q116731" s="63"/>
    </row>
    <row r="116732" spans="16:17">
      <c r="P116732" s="63"/>
      <c r="Q116732" s="63"/>
    </row>
    <row r="116733" spans="16:17">
      <c r="P116733" s="63"/>
      <c r="Q116733" s="63"/>
    </row>
    <row r="116734" spans="16:17">
      <c r="P116734" s="63"/>
      <c r="Q116734" s="63"/>
    </row>
    <row r="116735" spans="16:17">
      <c r="P116735" s="63"/>
      <c r="Q116735" s="63"/>
    </row>
    <row r="116736" spans="16:17">
      <c r="P116736" s="63"/>
      <c r="Q116736" s="63"/>
    </row>
    <row r="116737" spans="16:17">
      <c r="P116737" s="63"/>
      <c r="Q116737" s="63"/>
    </row>
    <row r="116738" spans="16:17">
      <c r="P116738" s="63"/>
      <c r="Q116738" s="63"/>
    </row>
    <row r="116739" spans="16:17">
      <c r="P116739" s="63"/>
      <c r="Q116739" s="63"/>
    </row>
    <row r="116740" spans="16:17">
      <c r="P116740" s="63"/>
      <c r="Q116740" s="63"/>
    </row>
    <row r="116741" spans="16:17">
      <c r="P116741" s="63"/>
      <c r="Q116741" s="63"/>
    </row>
    <row r="116742" spans="16:17">
      <c r="P116742" s="63"/>
      <c r="Q116742" s="63"/>
    </row>
    <row r="116743" spans="16:17">
      <c r="P116743" s="63"/>
      <c r="Q116743" s="63"/>
    </row>
    <row r="116744" spans="16:17">
      <c r="P116744" s="63"/>
      <c r="Q116744" s="63"/>
    </row>
    <row r="116745" spans="16:17">
      <c r="P116745" s="63"/>
      <c r="Q116745" s="63"/>
    </row>
    <row r="116746" spans="16:17">
      <c r="P116746" s="63"/>
      <c r="Q116746" s="63"/>
    </row>
    <row r="116747" spans="16:17">
      <c r="P116747" s="63"/>
      <c r="Q116747" s="63"/>
    </row>
    <row r="116748" spans="16:17">
      <c r="P116748" s="63"/>
      <c r="Q116748" s="63"/>
    </row>
    <row r="116749" spans="16:17">
      <c r="P116749" s="63"/>
      <c r="Q116749" s="63"/>
    </row>
    <row r="116750" spans="16:17">
      <c r="P116750" s="63"/>
      <c r="Q116750" s="63"/>
    </row>
    <row r="116751" spans="16:17">
      <c r="P116751" s="63"/>
      <c r="Q116751" s="63"/>
    </row>
    <row r="116752" spans="16:17">
      <c r="P116752" s="63"/>
      <c r="Q116752" s="63"/>
    </row>
    <row r="116753" spans="16:17">
      <c r="P116753" s="63"/>
      <c r="Q116753" s="63"/>
    </row>
    <row r="116754" spans="16:17">
      <c r="P116754" s="63"/>
      <c r="Q116754" s="63"/>
    </row>
    <row r="116755" spans="16:17">
      <c r="P116755" s="63"/>
      <c r="Q116755" s="63"/>
    </row>
    <row r="116756" spans="16:17">
      <c r="P116756" s="63"/>
      <c r="Q116756" s="63"/>
    </row>
    <row r="116757" spans="16:17">
      <c r="P116757" s="63"/>
      <c r="Q116757" s="63"/>
    </row>
    <row r="116758" spans="16:17">
      <c r="P116758" s="63"/>
      <c r="Q116758" s="63"/>
    </row>
    <row r="116759" spans="16:17">
      <c r="P116759" s="63"/>
      <c r="Q116759" s="63"/>
    </row>
    <row r="116760" spans="16:17">
      <c r="P116760" s="63"/>
      <c r="Q116760" s="63"/>
    </row>
    <row r="116761" spans="16:17">
      <c r="P116761" s="63"/>
      <c r="Q116761" s="63"/>
    </row>
    <row r="116762" spans="16:17">
      <c r="P116762" s="63"/>
      <c r="Q116762" s="63"/>
    </row>
    <row r="116763" spans="16:17">
      <c r="P116763" s="63"/>
      <c r="Q116763" s="63"/>
    </row>
    <row r="116764" spans="16:17">
      <c r="P116764" s="63"/>
      <c r="Q116764" s="63"/>
    </row>
    <row r="116765" spans="16:17">
      <c r="P116765" s="63"/>
      <c r="Q116765" s="63"/>
    </row>
    <row r="116766" spans="16:17">
      <c r="P116766" s="63"/>
      <c r="Q116766" s="63"/>
    </row>
    <row r="116767" spans="16:17">
      <c r="P116767" s="63"/>
      <c r="Q116767" s="63"/>
    </row>
    <row r="116768" spans="16:17">
      <c r="P116768" s="63"/>
      <c r="Q116768" s="63"/>
    </row>
    <row r="116769" spans="16:17">
      <c r="P116769" s="63"/>
      <c r="Q116769" s="63"/>
    </row>
    <row r="116770" spans="16:17">
      <c r="P116770" s="63"/>
      <c r="Q116770" s="63"/>
    </row>
    <row r="116771" spans="16:17">
      <c r="P116771" s="63"/>
      <c r="Q116771" s="63"/>
    </row>
    <row r="116772" spans="16:17">
      <c r="P116772" s="63"/>
      <c r="Q116772" s="63"/>
    </row>
    <row r="116773" spans="16:17">
      <c r="P116773" s="63"/>
      <c r="Q116773" s="63"/>
    </row>
    <row r="116774" spans="16:17">
      <c r="P116774" s="63"/>
      <c r="Q116774" s="63"/>
    </row>
    <row r="116775" spans="16:17">
      <c r="P116775" s="63"/>
      <c r="Q116775" s="63"/>
    </row>
    <row r="116776" spans="16:17">
      <c r="P116776" s="63"/>
      <c r="Q116776" s="63"/>
    </row>
    <row r="116777" spans="16:17">
      <c r="P116777" s="63"/>
      <c r="Q116777" s="63"/>
    </row>
    <row r="116778" spans="16:17">
      <c r="P116778" s="63"/>
      <c r="Q116778" s="63"/>
    </row>
    <row r="116779" spans="16:17">
      <c r="P116779" s="63"/>
      <c r="Q116779" s="63"/>
    </row>
    <row r="116780" spans="16:17">
      <c r="P116780" s="63"/>
      <c r="Q116780" s="63"/>
    </row>
    <row r="116781" spans="16:17">
      <c r="P116781" s="63"/>
      <c r="Q116781" s="63"/>
    </row>
    <row r="116782" spans="16:17">
      <c r="P116782" s="63"/>
      <c r="Q116782" s="63"/>
    </row>
    <row r="116783" spans="16:17">
      <c r="P116783" s="63"/>
      <c r="Q116783" s="63"/>
    </row>
    <row r="116784" spans="16:17">
      <c r="P116784" s="63"/>
      <c r="Q116784" s="63"/>
    </row>
    <row r="116785" spans="16:17">
      <c r="P116785" s="63"/>
      <c r="Q116785" s="63"/>
    </row>
    <row r="116786" spans="16:17">
      <c r="P116786" s="63"/>
      <c r="Q116786" s="63"/>
    </row>
    <row r="116787" spans="16:17">
      <c r="P116787" s="63"/>
      <c r="Q116787" s="63"/>
    </row>
    <row r="116788" spans="16:17">
      <c r="P116788" s="63"/>
      <c r="Q116788" s="63"/>
    </row>
    <row r="116789" spans="16:17">
      <c r="P116789" s="63"/>
      <c r="Q116789" s="63"/>
    </row>
    <row r="116790" spans="16:17">
      <c r="P116790" s="63"/>
      <c r="Q116790" s="63"/>
    </row>
    <row r="116791" spans="16:17">
      <c r="P116791" s="63"/>
      <c r="Q116791" s="63"/>
    </row>
    <row r="116792" spans="16:17">
      <c r="P116792" s="63"/>
      <c r="Q116792" s="63"/>
    </row>
    <row r="116793" spans="16:17">
      <c r="P116793" s="63"/>
      <c r="Q116793" s="63"/>
    </row>
    <row r="116794" spans="16:17">
      <c r="P116794" s="63"/>
      <c r="Q116794" s="63"/>
    </row>
    <row r="116795" spans="16:17">
      <c r="P116795" s="63"/>
      <c r="Q116795" s="63"/>
    </row>
    <row r="116796" spans="16:17">
      <c r="P116796" s="63"/>
      <c r="Q116796" s="63"/>
    </row>
    <row r="116797" spans="16:17">
      <c r="P116797" s="63"/>
      <c r="Q116797" s="63"/>
    </row>
    <row r="116798" spans="16:17">
      <c r="P116798" s="63"/>
      <c r="Q116798" s="63"/>
    </row>
    <row r="116799" spans="16:17">
      <c r="P116799" s="63"/>
      <c r="Q116799" s="63"/>
    </row>
    <row r="116800" spans="16:17">
      <c r="P116800" s="63"/>
      <c r="Q116800" s="63"/>
    </row>
    <row r="116801" spans="16:17">
      <c r="P116801" s="63"/>
      <c r="Q116801" s="63"/>
    </row>
    <row r="116802" spans="16:17">
      <c r="P116802" s="63"/>
      <c r="Q116802" s="63"/>
    </row>
    <row r="116803" spans="16:17">
      <c r="P116803" s="63"/>
      <c r="Q116803" s="63"/>
    </row>
    <row r="116804" spans="16:17">
      <c r="P116804" s="63"/>
      <c r="Q116804" s="63"/>
    </row>
    <row r="116805" spans="16:17">
      <c r="P116805" s="63"/>
      <c r="Q116805" s="63"/>
    </row>
    <row r="116806" spans="16:17">
      <c r="P116806" s="63"/>
      <c r="Q116806" s="63"/>
    </row>
    <row r="116807" spans="16:17">
      <c r="P116807" s="63"/>
      <c r="Q116807" s="63"/>
    </row>
    <row r="116808" spans="16:17">
      <c r="P116808" s="63"/>
      <c r="Q116808" s="63"/>
    </row>
    <row r="116809" spans="16:17">
      <c r="P116809" s="63"/>
      <c r="Q116809" s="63"/>
    </row>
    <row r="116810" spans="16:17">
      <c r="P116810" s="63"/>
      <c r="Q116810" s="63"/>
    </row>
    <row r="116811" spans="16:17">
      <c r="P116811" s="63"/>
      <c r="Q116811" s="63"/>
    </row>
    <row r="116812" spans="16:17">
      <c r="P116812" s="63"/>
      <c r="Q116812" s="63"/>
    </row>
    <row r="116813" spans="16:17">
      <c r="P116813" s="63"/>
      <c r="Q116813" s="63"/>
    </row>
    <row r="116814" spans="16:17">
      <c r="P116814" s="63"/>
      <c r="Q116814" s="63"/>
    </row>
    <row r="116815" spans="16:17">
      <c r="P116815" s="63"/>
      <c r="Q116815" s="63"/>
    </row>
    <row r="116816" spans="16:17">
      <c r="P116816" s="63"/>
      <c r="Q116816" s="63"/>
    </row>
    <row r="116817" spans="16:17">
      <c r="P116817" s="63"/>
      <c r="Q116817" s="63"/>
    </row>
    <row r="116818" spans="16:17">
      <c r="P116818" s="63"/>
      <c r="Q116818" s="63"/>
    </row>
    <row r="116819" spans="16:17">
      <c r="P116819" s="63"/>
      <c r="Q116819" s="63"/>
    </row>
    <row r="116820" spans="16:17">
      <c r="P116820" s="63"/>
      <c r="Q116820" s="63"/>
    </row>
    <row r="116821" spans="16:17">
      <c r="P116821" s="63"/>
      <c r="Q116821" s="63"/>
    </row>
    <row r="116822" spans="16:17">
      <c r="P116822" s="63"/>
      <c r="Q116822" s="63"/>
    </row>
    <row r="116823" spans="16:17">
      <c r="P116823" s="63"/>
      <c r="Q116823" s="63"/>
    </row>
    <row r="116824" spans="16:17">
      <c r="P116824" s="63"/>
      <c r="Q116824" s="63"/>
    </row>
    <row r="116825" spans="16:17">
      <c r="P116825" s="63"/>
      <c r="Q116825" s="63"/>
    </row>
    <row r="116826" spans="16:17">
      <c r="P116826" s="63"/>
      <c r="Q116826" s="63"/>
    </row>
    <row r="116827" spans="16:17">
      <c r="P116827" s="63"/>
      <c r="Q116827" s="63"/>
    </row>
    <row r="116828" spans="16:17">
      <c r="P116828" s="63"/>
      <c r="Q116828" s="63"/>
    </row>
    <row r="116829" spans="16:17">
      <c r="P116829" s="63"/>
      <c r="Q116829" s="63"/>
    </row>
    <row r="116830" spans="16:17">
      <c r="P116830" s="63"/>
      <c r="Q116830" s="63"/>
    </row>
    <row r="116831" spans="16:17">
      <c r="P116831" s="63"/>
      <c r="Q116831" s="63"/>
    </row>
    <row r="116832" spans="16:17">
      <c r="P116832" s="63"/>
      <c r="Q116832" s="63"/>
    </row>
    <row r="116833" spans="16:17">
      <c r="P116833" s="63"/>
      <c r="Q116833" s="63"/>
    </row>
    <row r="116834" spans="16:17">
      <c r="P116834" s="63"/>
      <c r="Q116834" s="63"/>
    </row>
    <row r="116835" spans="16:17">
      <c r="P116835" s="63"/>
      <c r="Q116835" s="63"/>
    </row>
    <row r="116836" spans="16:17">
      <c r="P116836" s="63"/>
      <c r="Q116836" s="63"/>
    </row>
    <row r="116837" spans="16:17">
      <c r="P116837" s="63"/>
      <c r="Q116837" s="63"/>
    </row>
    <row r="116838" spans="16:17">
      <c r="P116838" s="63"/>
      <c r="Q116838" s="63"/>
    </row>
    <row r="116839" spans="16:17">
      <c r="P116839" s="63"/>
      <c r="Q116839" s="63"/>
    </row>
    <row r="116840" spans="16:17">
      <c r="P116840" s="63"/>
      <c r="Q116840" s="63"/>
    </row>
    <row r="116841" spans="16:17">
      <c r="P116841" s="63"/>
      <c r="Q116841" s="63"/>
    </row>
    <row r="116842" spans="16:17">
      <c r="P116842" s="63"/>
      <c r="Q116842" s="63"/>
    </row>
    <row r="116843" spans="16:17">
      <c r="P116843" s="63"/>
      <c r="Q116843" s="63"/>
    </row>
    <row r="116844" spans="16:17">
      <c r="P116844" s="63"/>
      <c r="Q116844" s="63"/>
    </row>
    <row r="116845" spans="16:17">
      <c r="P116845" s="63"/>
      <c r="Q116845" s="63"/>
    </row>
    <row r="116846" spans="16:17">
      <c r="P116846" s="63"/>
      <c r="Q116846" s="63"/>
    </row>
    <row r="116847" spans="16:17">
      <c r="P116847" s="63"/>
      <c r="Q116847" s="63"/>
    </row>
    <row r="116848" spans="16:17">
      <c r="P116848" s="63"/>
      <c r="Q116848" s="63"/>
    </row>
    <row r="116849" spans="16:17">
      <c r="P116849" s="63"/>
      <c r="Q116849" s="63"/>
    </row>
    <row r="116850" spans="16:17">
      <c r="P116850" s="63"/>
      <c r="Q116850" s="63"/>
    </row>
    <row r="116851" spans="16:17">
      <c r="P116851" s="63"/>
      <c r="Q116851" s="63"/>
    </row>
    <row r="116852" spans="16:17">
      <c r="P116852" s="63"/>
      <c r="Q116852" s="63"/>
    </row>
    <row r="116853" spans="16:17">
      <c r="P116853" s="63"/>
      <c r="Q116853" s="63"/>
    </row>
    <row r="116854" spans="16:17">
      <c r="P116854" s="63"/>
      <c r="Q116854" s="63"/>
    </row>
    <row r="116855" spans="16:17">
      <c r="P116855" s="63"/>
      <c r="Q116855" s="63"/>
    </row>
    <row r="116856" spans="16:17">
      <c r="P116856" s="63"/>
      <c r="Q116856" s="63"/>
    </row>
    <row r="116857" spans="16:17">
      <c r="P116857" s="63"/>
      <c r="Q116857" s="63"/>
    </row>
    <row r="116858" spans="16:17">
      <c r="P116858" s="63"/>
      <c r="Q116858" s="63"/>
    </row>
    <row r="116859" spans="16:17">
      <c r="P116859" s="63"/>
      <c r="Q116859" s="63"/>
    </row>
    <row r="116860" spans="16:17">
      <c r="P116860" s="63"/>
      <c r="Q116860" s="63"/>
    </row>
    <row r="116861" spans="16:17">
      <c r="P116861" s="63"/>
      <c r="Q116861" s="63"/>
    </row>
    <row r="116862" spans="16:17">
      <c r="P116862" s="63"/>
      <c r="Q116862" s="63"/>
    </row>
    <row r="116863" spans="16:17">
      <c r="P116863" s="63"/>
      <c r="Q116863" s="63"/>
    </row>
    <row r="116864" spans="16:17">
      <c r="P116864" s="63"/>
      <c r="Q116864" s="63"/>
    </row>
    <row r="116865" spans="16:17">
      <c r="P116865" s="63"/>
      <c r="Q116865" s="63"/>
    </row>
    <row r="116866" spans="16:17">
      <c r="P116866" s="63"/>
      <c r="Q116866" s="63"/>
    </row>
    <row r="116867" spans="16:17">
      <c r="P116867" s="63"/>
      <c r="Q116867" s="63"/>
    </row>
    <row r="116868" spans="16:17">
      <c r="P116868" s="63"/>
      <c r="Q116868" s="63"/>
    </row>
    <row r="116869" spans="16:17">
      <c r="P116869" s="63"/>
      <c r="Q116869" s="63"/>
    </row>
    <row r="116870" spans="16:17">
      <c r="P116870" s="63"/>
      <c r="Q116870" s="63"/>
    </row>
    <row r="116871" spans="16:17">
      <c r="P116871" s="63"/>
      <c r="Q116871" s="63"/>
    </row>
    <row r="116872" spans="16:17">
      <c r="P116872" s="63"/>
      <c r="Q116872" s="63"/>
    </row>
    <row r="116873" spans="16:17">
      <c r="P116873" s="63"/>
      <c r="Q116873" s="63"/>
    </row>
    <row r="116874" spans="16:17">
      <c r="P116874" s="63"/>
      <c r="Q116874" s="63"/>
    </row>
    <row r="116875" spans="16:17">
      <c r="P116875" s="63"/>
      <c r="Q116875" s="63"/>
    </row>
    <row r="116876" spans="16:17">
      <c r="P116876" s="63"/>
      <c r="Q116876" s="63"/>
    </row>
    <row r="116877" spans="16:17">
      <c r="P116877" s="63"/>
      <c r="Q116877" s="63"/>
    </row>
    <row r="116878" spans="16:17">
      <c r="P116878" s="63"/>
      <c r="Q116878" s="63"/>
    </row>
    <row r="116879" spans="16:17">
      <c r="P116879" s="63"/>
      <c r="Q116879" s="63"/>
    </row>
    <row r="116880" spans="16:17">
      <c r="P116880" s="63"/>
      <c r="Q116880" s="63"/>
    </row>
    <row r="116881" spans="16:17">
      <c r="P116881" s="63"/>
      <c r="Q116881" s="63"/>
    </row>
    <row r="116882" spans="16:17">
      <c r="P116882" s="63"/>
      <c r="Q116882" s="63"/>
    </row>
    <row r="116883" spans="16:17">
      <c r="P116883" s="63"/>
      <c r="Q116883" s="63"/>
    </row>
    <row r="116884" spans="16:17">
      <c r="P116884" s="63"/>
      <c r="Q116884" s="63"/>
    </row>
    <row r="116885" spans="16:17">
      <c r="P116885" s="63"/>
      <c r="Q116885" s="63"/>
    </row>
    <row r="116886" spans="16:17">
      <c r="P116886" s="63"/>
      <c r="Q116886" s="63"/>
    </row>
    <row r="116887" spans="16:17">
      <c r="P116887" s="63"/>
      <c r="Q116887" s="63"/>
    </row>
    <row r="116888" spans="16:17">
      <c r="P116888" s="63"/>
      <c r="Q116888" s="63"/>
    </row>
    <row r="116889" spans="16:17">
      <c r="P116889" s="63"/>
      <c r="Q116889" s="63"/>
    </row>
    <row r="116890" spans="16:17">
      <c r="P116890" s="63"/>
      <c r="Q116890" s="63"/>
    </row>
    <row r="116891" spans="16:17">
      <c r="P116891" s="63"/>
      <c r="Q116891" s="63"/>
    </row>
    <row r="116892" spans="16:17">
      <c r="P116892" s="63"/>
      <c r="Q116892" s="63"/>
    </row>
    <row r="116893" spans="16:17">
      <c r="P116893" s="63"/>
      <c r="Q116893" s="63"/>
    </row>
    <row r="116894" spans="16:17">
      <c r="P116894" s="63"/>
      <c r="Q116894" s="63"/>
    </row>
    <row r="116895" spans="16:17">
      <c r="P116895" s="63"/>
      <c r="Q116895" s="63"/>
    </row>
    <row r="116896" spans="16:17">
      <c r="P116896" s="63"/>
      <c r="Q116896" s="63"/>
    </row>
    <row r="116897" spans="16:17">
      <c r="P116897" s="63"/>
      <c r="Q116897" s="63"/>
    </row>
    <row r="116898" spans="16:17">
      <c r="P116898" s="63"/>
      <c r="Q116898" s="63"/>
    </row>
    <row r="116899" spans="16:17">
      <c r="P116899" s="63"/>
      <c r="Q116899" s="63"/>
    </row>
    <row r="116900" spans="16:17">
      <c r="P116900" s="63"/>
      <c r="Q116900" s="63"/>
    </row>
    <row r="116901" spans="16:17">
      <c r="P116901" s="63"/>
      <c r="Q116901" s="63"/>
    </row>
    <row r="116902" spans="16:17">
      <c r="P116902" s="63"/>
      <c r="Q116902" s="63"/>
    </row>
    <row r="116903" spans="16:17">
      <c r="P116903" s="63"/>
      <c r="Q116903" s="63"/>
    </row>
    <row r="116904" spans="16:17">
      <c r="P116904" s="63"/>
      <c r="Q116904" s="63"/>
    </row>
    <row r="116905" spans="16:17">
      <c r="P116905" s="63"/>
      <c r="Q116905" s="63"/>
    </row>
    <row r="116906" spans="16:17">
      <c r="P116906" s="63"/>
      <c r="Q116906" s="63"/>
    </row>
    <row r="116907" spans="16:17">
      <c r="P116907" s="63"/>
      <c r="Q116907" s="63"/>
    </row>
    <row r="116908" spans="16:17">
      <c r="P116908" s="63"/>
      <c r="Q116908" s="63"/>
    </row>
    <row r="116909" spans="16:17">
      <c r="P116909" s="63"/>
      <c r="Q116909" s="63"/>
    </row>
    <row r="116910" spans="16:17">
      <c r="P116910" s="63"/>
      <c r="Q116910" s="63"/>
    </row>
    <row r="116911" spans="16:17">
      <c r="P116911" s="63"/>
      <c r="Q116911" s="63"/>
    </row>
    <row r="116912" spans="16:17">
      <c r="P116912" s="63"/>
      <c r="Q116912" s="63"/>
    </row>
    <row r="116913" spans="16:17">
      <c r="P116913" s="63"/>
      <c r="Q116913" s="63"/>
    </row>
    <row r="116914" spans="16:17">
      <c r="P116914" s="63"/>
      <c r="Q116914" s="63"/>
    </row>
    <row r="116915" spans="16:17">
      <c r="P116915" s="63"/>
      <c r="Q116915" s="63"/>
    </row>
    <row r="116916" spans="16:17">
      <c r="P116916" s="63"/>
      <c r="Q116916" s="63"/>
    </row>
    <row r="116917" spans="16:17">
      <c r="P116917" s="63"/>
      <c r="Q116917" s="63"/>
    </row>
    <row r="116918" spans="16:17">
      <c r="P116918" s="63"/>
      <c r="Q116918" s="63"/>
    </row>
    <row r="116919" spans="16:17">
      <c r="P116919" s="63"/>
      <c r="Q116919" s="63"/>
    </row>
    <row r="116920" spans="16:17">
      <c r="P116920" s="63"/>
      <c r="Q116920" s="63"/>
    </row>
    <row r="116921" spans="16:17">
      <c r="P116921" s="63"/>
      <c r="Q116921" s="63"/>
    </row>
    <row r="116922" spans="16:17">
      <c r="P116922" s="63"/>
      <c r="Q116922" s="63"/>
    </row>
    <row r="116923" spans="16:17">
      <c r="P116923" s="63"/>
      <c r="Q116923" s="63"/>
    </row>
    <row r="116924" spans="16:17">
      <c r="P116924" s="63"/>
      <c r="Q116924" s="63"/>
    </row>
    <row r="116925" spans="16:17">
      <c r="P116925" s="63"/>
      <c r="Q116925" s="63"/>
    </row>
    <row r="116926" spans="16:17">
      <c r="P116926" s="63"/>
      <c r="Q116926" s="63"/>
    </row>
    <row r="116927" spans="16:17">
      <c r="P116927" s="63"/>
      <c r="Q116927" s="63"/>
    </row>
    <row r="116928" spans="16:17">
      <c r="P116928" s="63"/>
      <c r="Q116928" s="63"/>
    </row>
    <row r="116929" spans="16:17">
      <c r="P116929" s="63"/>
      <c r="Q116929" s="63"/>
    </row>
    <row r="116930" spans="16:17">
      <c r="P116930" s="63"/>
      <c r="Q116930" s="63"/>
    </row>
    <row r="116931" spans="16:17">
      <c r="P116931" s="63"/>
      <c r="Q116931" s="63"/>
    </row>
    <row r="116932" spans="16:17">
      <c r="P116932" s="63"/>
      <c r="Q116932" s="63"/>
    </row>
    <row r="116933" spans="16:17">
      <c r="P116933" s="63"/>
      <c r="Q116933" s="63"/>
    </row>
    <row r="116934" spans="16:17">
      <c r="P116934" s="63"/>
      <c r="Q116934" s="63"/>
    </row>
    <row r="116935" spans="16:17">
      <c r="P116935" s="63"/>
      <c r="Q116935" s="63"/>
    </row>
    <row r="116936" spans="16:17">
      <c r="P116936" s="63"/>
      <c r="Q116936" s="63"/>
    </row>
    <row r="116937" spans="16:17">
      <c r="P116937" s="63"/>
      <c r="Q116937" s="63"/>
    </row>
    <row r="116938" spans="16:17">
      <c r="P116938" s="63"/>
      <c r="Q116938" s="63"/>
    </row>
    <row r="116939" spans="16:17">
      <c r="P116939" s="63"/>
      <c r="Q116939" s="63"/>
    </row>
    <row r="116940" spans="16:17">
      <c r="P116940" s="63"/>
      <c r="Q116940" s="63"/>
    </row>
    <row r="116941" spans="16:17">
      <c r="P116941" s="63"/>
      <c r="Q116941" s="63"/>
    </row>
    <row r="116942" spans="16:17">
      <c r="P116942" s="63"/>
      <c r="Q116942" s="63"/>
    </row>
    <row r="116943" spans="16:17">
      <c r="P116943" s="63"/>
      <c r="Q116943" s="63"/>
    </row>
    <row r="116944" spans="16:17">
      <c r="P116944" s="63"/>
      <c r="Q116944" s="63"/>
    </row>
    <row r="116945" spans="16:17">
      <c r="P116945" s="63"/>
      <c r="Q116945" s="63"/>
    </row>
    <row r="116946" spans="16:17">
      <c r="P116946" s="63"/>
      <c r="Q116946" s="63"/>
    </row>
    <row r="116947" spans="16:17">
      <c r="P116947" s="63"/>
      <c r="Q116947" s="63"/>
    </row>
    <row r="116948" spans="16:17">
      <c r="P116948" s="63"/>
      <c r="Q116948" s="63"/>
    </row>
    <row r="116949" spans="16:17">
      <c r="P116949" s="63"/>
      <c r="Q116949" s="63"/>
    </row>
    <row r="116950" spans="16:17">
      <c r="P116950" s="63"/>
      <c r="Q116950" s="63"/>
    </row>
    <row r="116951" spans="16:17">
      <c r="P116951" s="63"/>
      <c r="Q116951" s="63"/>
    </row>
    <row r="116952" spans="16:17">
      <c r="P116952" s="63"/>
      <c r="Q116952" s="63"/>
    </row>
    <row r="116953" spans="16:17">
      <c r="P116953" s="63"/>
      <c r="Q116953" s="63"/>
    </row>
    <row r="116954" spans="16:17">
      <c r="P116954" s="63"/>
      <c r="Q116954" s="63"/>
    </row>
    <row r="116955" spans="16:17">
      <c r="P116955" s="63"/>
      <c r="Q116955" s="63"/>
    </row>
    <row r="116956" spans="16:17">
      <c r="P116956" s="63"/>
      <c r="Q116956" s="63"/>
    </row>
    <row r="116957" spans="16:17">
      <c r="P116957" s="63"/>
      <c r="Q116957" s="63"/>
    </row>
    <row r="116958" spans="16:17">
      <c r="P116958" s="63"/>
      <c r="Q116958" s="63"/>
    </row>
    <row r="116959" spans="16:17">
      <c r="P116959" s="63"/>
      <c r="Q116959" s="63"/>
    </row>
    <row r="116960" spans="16:17">
      <c r="P116960" s="63"/>
      <c r="Q116960" s="63"/>
    </row>
    <row r="116961" spans="16:17">
      <c r="P116961" s="63"/>
      <c r="Q116961" s="63"/>
    </row>
    <row r="116962" spans="16:17">
      <c r="P116962" s="63"/>
      <c r="Q116962" s="63"/>
    </row>
    <row r="116963" spans="16:17">
      <c r="P116963" s="63"/>
      <c r="Q116963" s="63"/>
    </row>
    <row r="116964" spans="16:17">
      <c r="P116964" s="63"/>
      <c r="Q116964" s="63"/>
    </row>
    <row r="116965" spans="16:17">
      <c r="P116965" s="63"/>
      <c r="Q116965" s="63"/>
    </row>
    <row r="116966" spans="16:17">
      <c r="P116966" s="63"/>
      <c r="Q116966" s="63"/>
    </row>
    <row r="116967" spans="16:17">
      <c r="P116967" s="63"/>
      <c r="Q116967" s="63"/>
    </row>
    <row r="116968" spans="16:17">
      <c r="P116968" s="63"/>
      <c r="Q116968" s="63"/>
    </row>
    <row r="116969" spans="16:17">
      <c r="P116969" s="63"/>
      <c r="Q116969" s="63"/>
    </row>
    <row r="116970" spans="16:17">
      <c r="P116970" s="63"/>
      <c r="Q116970" s="63"/>
    </row>
    <row r="116971" spans="16:17">
      <c r="P116971" s="63"/>
      <c r="Q116971" s="63"/>
    </row>
    <row r="116972" spans="16:17">
      <c r="P116972" s="63"/>
      <c r="Q116972" s="63"/>
    </row>
    <row r="116973" spans="16:17">
      <c r="P116973" s="63"/>
      <c r="Q116973" s="63"/>
    </row>
    <row r="116974" spans="16:17">
      <c r="P116974" s="63"/>
      <c r="Q116974" s="63"/>
    </row>
    <row r="116975" spans="16:17">
      <c r="P116975" s="63"/>
      <c r="Q116975" s="63"/>
    </row>
    <row r="116976" spans="16:17">
      <c r="P116976" s="63"/>
      <c r="Q116976" s="63"/>
    </row>
    <row r="116977" spans="16:17">
      <c r="P116977" s="63"/>
      <c r="Q116977" s="63"/>
    </row>
    <row r="116978" spans="16:17">
      <c r="P116978" s="63"/>
      <c r="Q116978" s="63"/>
    </row>
    <row r="116979" spans="16:17">
      <c r="P116979" s="63"/>
      <c r="Q116979" s="63"/>
    </row>
    <row r="116980" spans="16:17">
      <c r="P116980" s="63"/>
      <c r="Q116980" s="63"/>
    </row>
    <row r="116981" spans="16:17">
      <c r="P116981" s="63"/>
      <c r="Q116981" s="63"/>
    </row>
    <row r="116982" spans="16:17">
      <c r="P116982" s="63"/>
      <c r="Q116982" s="63"/>
    </row>
    <row r="116983" spans="16:17">
      <c r="P116983" s="63"/>
      <c r="Q116983" s="63"/>
    </row>
    <row r="116984" spans="16:17">
      <c r="P116984" s="63"/>
      <c r="Q116984" s="63"/>
    </row>
    <row r="116985" spans="16:17">
      <c r="P116985" s="63"/>
      <c r="Q116985" s="63"/>
    </row>
    <row r="116986" spans="16:17">
      <c r="P116986" s="63"/>
      <c r="Q116986" s="63"/>
    </row>
    <row r="116987" spans="16:17">
      <c r="P116987" s="63"/>
      <c r="Q116987" s="63"/>
    </row>
    <row r="116988" spans="16:17">
      <c r="P116988" s="63"/>
      <c r="Q116988" s="63"/>
    </row>
    <row r="116989" spans="16:17">
      <c r="P116989" s="63"/>
      <c r="Q116989" s="63"/>
    </row>
    <row r="116990" spans="16:17">
      <c r="P116990" s="63"/>
      <c r="Q116990" s="63"/>
    </row>
    <row r="116991" spans="16:17">
      <c r="P116991" s="63"/>
      <c r="Q116991" s="63"/>
    </row>
    <row r="116992" spans="16:17">
      <c r="P116992" s="63"/>
      <c r="Q116992" s="63"/>
    </row>
    <row r="116993" spans="16:17">
      <c r="P116993" s="63"/>
      <c r="Q116993" s="63"/>
    </row>
    <row r="116994" spans="16:17">
      <c r="P116994" s="63"/>
      <c r="Q116994" s="63"/>
    </row>
    <row r="116995" spans="16:17">
      <c r="P116995" s="63"/>
      <c r="Q116995" s="63"/>
    </row>
    <row r="116996" spans="16:17">
      <c r="P116996" s="63"/>
      <c r="Q116996" s="63"/>
    </row>
    <row r="116997" spans="16:17">
      <c r="P116997" s="63"/>
      <c r="Q116997" s="63"/>
    </row>
    <row r="116998" spans="16:17">
      <c r="P116998" s="63"/>
      <c r="Q116998" s="63"/>
    </row>
    <row r="116999" spans="16:17">
      <c r="P116999" s="63"/>
      <c r="Q116999" s="63"/>
    </row>
    <row r="117000" spans="16:17">
      <c r="P117000" s="63"/>
      <c r="Q117000" s="63"/>
    </row>
    <row r="117001" spans="16:17">
      <c r="P117001" s="63"/>
      <c r="Q117001" s="63"/>
    </row>
    <row r="117002" spans="16:17">
      <c r="P117002" s="63"/>
      <c r="Q117002" s="63"/>
    </row>
    <row r="117003" spans="16:17">
      <c r="P117003" s="63"/>
      <c r="Q117003" s="63"/>
    </row>
    <row r="117004" spans="16:17">
      <c r="P117004" s="63"/>
      <c r="Q117004" s="63"/>
    </row>
    <row r="117005" spans="16:17">
      <c r="P117005" s="63"/>
      <c r="Q117005" s="63"/>
    </row>
    <row r="117006" spans="16:17">
      <c r="P117006" s="63"/>
      <c r="Q117006" s="63"/>
    </row>
    <row r="117007" spans="16:17">
      <c r="P117007" s="63"/>
      <c r="Q117007" s="63"/>
    </row>
    <row r="117008" spans="16:17">
      <c r="P117008" s="63"/>
      <c r="Q117008" s="63"/>
    </row>
    <row r="117009" spans="16:17">
      <c r="P117009" s="63"/>
      <c r="Q117009" s="63"/>
    </row>
    <row r="117010" spans="16:17">
      <c r="P117010" s="63"/>
      <c r="Q117010" s="63"/>
    </row>
    <row r="117011" spans="16:17">
      <c r="P117011" s="63"/>
      <c r="Q117011" s="63"/>
    </row>
    <row r="117012" spans="16:17">
      <c r="P117012" s="63"/>
      <c r="Q117012" s="63"/>
    </row>
    <row r="117013" spans="16:17">
      <c r="P117013" s="63"/>
      <c r="Q117013" s="63"/>
    </row>
    <row r="117014" spans="16:17">
      <c r="P117014" s="63"/>
      <c r="Q117014" s="63"/>
    </row>
    <row r="117015" spans="16:17">
      <c r="P117015" s="63"/>
      <c r="Q117015" s="63"/>
    </row>
    <row r="117016" spans="16:17">
      <c r="P117016" s="63"/>
      <c r="Q117016" s="63"/>
    </row>
    <row r="117017" spans="16:17">
      <c r="P117017" s="63"/>
      <c r="Q117017" s="63"/>
    </row>
    <row r="117018" spans="16:17">
      <c r="P117018" s="63"/>
      <c r="Q117018" s="63"/>
    </row>
    <row r="117019" spans="16:17">
      <c r="P117019" s="63"/>
      <c r="Q117019" s="63"/>
    </row>
    <row r="117020" spans="16:17">
      <c r="P117020" s="63"/>
      <c r="Q117020" s="63"/>
    </row>
    <row r="117021" spans="16:17">
      <c r="P117021" s="63"/>
      <c r="Q117021" s="63"/>
    </row>
    <row r="117022" spans="16:17">
      <c r="P117022" s="63"/>
      <c r="Q117022" s="63"/>
    </row>
    <row r="117023" spans="16:17">
      <c r="P117023" s="63"/>
      <c r="Q117023" s="63"/>
    </row>
    <row r="117024" spans="16:17">
      <c r="P117024" s="63"/>
      <c r="Q117024" s="63"/>
    </row>
    <row r="117025" spans="16:17">
      <c r="P117025" s="63"/>
      <c r="Q117025" s="63"/>
    </row>
    <row r="117026" spans="16:17">
      <c r="P117026" s="63"/>
      <c r="Q117026" s="63"/>
    </row>
    <row r="117027" spans="16:17">
      <c r="P117027" s="63"/>
      <c r="Q117027" s="63"/>
    </row>
    <row r="117028" spans="16:17">
      <c r="P117028" s="63"/>
      <c r="Q117028" s="63"/>
    </row>
    <row r="117029" spans="16:17">
      <c r="P117029" s="63"/>
      <c r="Q117029" s="63"/>
    </row>
    <row r="117030" spans="16:17">
      <c r="P117030" s="63"/>
      <c r="Q117030" s="63"/>
    </row>
    <row r="117031" spans="16:17">
      <c r="P117031" s="63"/>
      <c r="Q117031" s="63"/>
    </row>
    <row r="117032" spans="16:17">
      <c r="P117032" s="63"/>
      <c r="Q117032" s="63"/>
    </row>
    <row r="117033" spans="16:17">
      <c r="P117033" s="63"/>
      <c r="Q117033" s="63"/>
    </row>
    <row r="117034" spans="16:17">
      <c r="P117034" s="63"/>
      <c r="Q117034" s="63"/>
    </row>
    <row r="117035" spans="16:17">
      <c r="P117035" s="63"/>
      <c r="Q117035" s="63"/>
    </row>
    <row r="117036" spans="16:17">
      <c r="P117036" s="63"/>
      <c r="Q117036" s="63"/>
    </row>
    <row r="117037" spans="16:17">
      <c r="P117037" s="63"/>
      <c r="Q117037" s="63"/>
    </row>
    <row r="117038" spans="16:17">
      <c r="P117038" s="63"/>
      <c r="Q117038" s="63"/>
    </row>
    <row r="117039" spans="16:17">
      <c r="P117039" s="63"/>
      <c r="Q117039" s="63"/>
    </row>
    <row r="117040" spans="16:17">
      <c r="P117040" s="63"/>
      <c r="Q117040" s="63"/>
    </row>
    <row r="117041" spans="16:17">
      <c r="P117041" s="63"/>
      <c r="Q117041" s="63"/>
    </row>
    <row r="117042" spans="16:17">
      <c r="P117042" s="63"/>
      <c r="Q117042" s="63"/>
    </row>
    <row r="117043" spans="16:17">
      <c r="P117043" s="63"/>
      <c r="Q117043" s="63"/>
    </row>
    <row r="117044" spans="16:17">
      <c r="P117044" s="63"/>
      <c r="Q117044" s="63"/>
    </row>
    <row r="117045" spans="16:17">
      <c r="P117045" s="63"/>
      <c r="Q117045" s="63"/>
    </row>
    <row r="117046" spans="16:17">
      <c r="P117046" s="63"/>
      <c r="Q117046" s="63"/>
    </row>
    <row r="117047" spans="16:17">
      <c r="P117047" s="63"/>
      <c r="Q117047" s="63"/>
    </row>
    <row r="117048" spans="16:17">
      <c r="P117048" s="63"/>
      <c r="Q117048" s="63"/>
    </row>
    <row r="117049" spans="16:17">
      <c r="P117049" s="63"/>
      <c r="Q117049" s="63"/>
    </row>
    <row r="117050" spans="16:17">
      <c r="P117050" s="63"/>
      <c r="Q117050" s="63"/>
    </row>
    <row r="117051" spans="16:17">
      <c r="P117051" s="63"/>
      <c r="Q117051" s="63"/>
    </row>
    <row r="117052" spans="16:17">
      <c r="P117052" s="63"/>
      <c r="Q117052" s="63"/>
    </row>
    <row r="117053" spans="16:17">
      <c r="P117053" s="63"/>
      <c r="Q117053" s="63"/>
    </row>
    <row r="117054" spans="16:17">
      <c r="P117054" s="63"/>
      <c r="Q117054" s="63"/>
    </row>
    <row r="117055" spans="16:17">
      <c r="P117055" s="63"/>
      <c r="Q117055" s="63"/>
    </row>
    <row r="117056" spans="16:17">
      <c r="P117056" s="63"/>
      <c r="Q117056" s="63"/>
    </row>
    <row r="117057" spans="16:17">
      <c r="P117057" s="63"/>
      <c r="Q117057" s="63"/>
    </row>
    <row r="117058" spans="16:17">
      <c r="P117058" s="63"/>
      <c r="Q117058" s="63"/>
    </row>
    <row r="117059" spans="16:17">
      <c r="P117059" s="63"/>
      <c r="Q117059" s="63"/>
    </row>
    <row r="117060" spans="16:17">
      <c r="P117060" s="63"/>
      <c r="Q117060" s="63"/>
    </row>
    <row r="117061" spans="16:17">
      <c r="P117061" s="63"/>
      <c r="Q117061" s="63"/>
    </row>
    <row r="117062" spans="16:17">
      <c r="P117062" s="63"/>
      <c r="Q117062" s="63"/>
    </row>
    <row r="117063" spans="16:17">
      <c r="P117063" s="63"/>
      <c r="Q117063" s="63"/>
    </row>
    <row r="117064" spans="16:17">
      <c r="P117064" s="63"/>
      <c r="Q117064" s="63"/>
    </row>
    <row r="117065" spans="16:17">
      <c r="P117065" s="63"/>
      <c r="Q117065" s="63"/>
    </row>
    <row r="117066" spans="16:17">
      <c r="P117066" s="63"/>
      <c r="Q117066" s="63"/>
    </row>
    <row r="117067" spans="16:17">
      <c r="P117067" s="63"/>
      <c r="Q117067" s="63"/>
    </row>
    <row r="117068" spans="16:17">
      <c r="P117068" s="63"/>
      <c r="Q117068" s="63"/>
    </row>
    <row r="117069" spans="16:17">
      <c r="P117069" s="63"/>
      <c r="Q117069" s="63"/>
    </row>
    <row r="117070" spans="16:17">
      <c r="P117070" s="63"/>
      <c r="Q117070" s="63"/>
    </row>
    <row r="117071" spans="16:17">
      <c r="P117071" s="63"/>
      <c r="Q117071" s="63"/>
    </row>
    <row r="117072" spans="16:17">
      <c r="P117072" s="63"/>
      <c r="Q117072" s="63"/>
    </row>
    <row r="117073" spans="16:17">
      <c r="P117073" s="63"/>
      <c r="Q117073" s="63"/>
    </row>
    <row r="117074" spans="16:17">
      <c r="P117074" s="63"/>
      <c r="Q117074" s="63"/>
    </row>
    <row r="117075" spans="16:17">
      <c r="P117075" s="63"/>
      <c r="Q117075" s="63"/>
    </row>
    <row r="117076" spans="16:17">
      <c r="P117076" s="63"/>
      <c r="Q117076" s="63"/>
    </row>
    <row r="117077" spans="16:17">
      <c r="P117077" s="63"/>
      <c r="Q117077" s="63"/>
    </row>
    <row r="117078" spans="16:17">
      <c r="P117078" s="63"/>
      <c r="Q117078" s="63"/>
    </row>
    <row r="117079" spans="16:17">
      <c r="P117079" s="63"/>
      <c r="Q117079" s="63"/>
    </row>
    <row r="117080" spans="16:17">
      <c r="P117080" s="63"/>
      <c r="Q117080" s="63"/>
    </row>
    <row r="117081" spans="16:17">
      <c r="P117081" s="63"/>
      <c r="Q117081" s="63"/>
    </row>
    <row r="117082" spans="16:17">
      <c r="P117082" s="63"/>
      <c r="Q117082" s="63"/>
    </row>
    <row r="117083" spans="16:17">
      <c r="P117083" s="63"/>
      <c r="Q117083" s="63"/>
    </row>
    <row r="117084" spans="16:17">
      <c r="P117084" s="63"/>
      <c r="Q117084" s="63"/>
    </row>
    <row r="117085" spans="16:17">
      <c r="P117085" s="63"/>
      <c r="Q117085" s="63"/>
    </row>
    <row r="117086" spans="16:17">
      <c r="P117086" s="63"/>
      <c r="Q117086" s="63"/>
    </row>
    <row r="117087" spans="16:17">
      <c r="P117087" s="63"/>
      <c r="Q117087" s="63"/>
    </row>
    <row r="117088" spans="16:17">
      <c r="P117088" s="63"/>
      <c r="Q117088" s="63"/>
    </row>
    <row r="117089" spans="16:17">
      <c r="P117089" s="63"/>
      <c r="Q117089" s="63"/>
    </row>
    <row r="117090" spans="16:17">
      <c r="P117090" s="63"/>
      <c r="Q117090" s="63"/>
    </row>
    <row r="117091" spans="16:17">
      <c r="P117091" s="63"/>
      <c r="Q117091" s="63"/>
    </row>
    <row r="117092" spans="16:17">
      <c r="P117092" s="63"/>
      <c r="Q117092" s="63"/>
    </row>
    <row r="117093" spans="16:17">
      <c r="P117093" s="63"/>
      <c r="Q117093" s="63"/>
    </row>
    <row r="117094" spans="16:17">
      <c r="P117094" s="63"/>
      <c r="Q117094" s="63"/>
    </row>
    <row r="117095" spans="16:17">
      <c r="P117095" s="63"/>
      <c r="Q117095" s="63"/>
    </row>
    <row r="117096" spans="16:17">
      <c r="P117096" s="63"/>
      <c r="Q117096" s="63"/>
    </row>
    <row r="117097" spans="16:17">
      <c r="P117097" s="63"/>
      <c r="Q117097" s="63"/>
    </row>
    <row r="117098" spans="16:17">
      <c r="P117098" s="63"/>
      <c r="Q117098" s="63"/>
    </row>
    <row r="117099" spans="16:17">
      <c r="P117099" s="63"/>
      <c r="Q117099" s="63"/>
    </row>
    <row r="117100" spans="16:17">
      <c r="P117100" s="63"/>
      <c r="Q117100" s="63"/>
    </row>
    <row r="117101" spans="16:17">
      <c r="P117101" s="63"/>
      <c r="Q117101" s="63"/>
    </row>
    <row r="117102" spans="16:17">
      <c r="P117102" s="63"/>
      <c r="Q117102" s="63"/>
    </row>
    <row r="117103" spans="16:17">
      <c r="P117103" s="63"/>
      <c r="Q117103" s="63"/>
    </row>
    <row r="117104" spans="16:17">
      <c r="P117104" s="63"/>
      <c r="Q117104" s="63"/>
    </row>
    <row r="117105" spans="16:17">
      <c r="P117105" s="63"/>
      <c r="Q117105" s="63"/>
    </row>
    <row r="117106" spans="16:17">
      <c r="P117106" s="63"/>
      <c r="Q117106" s="63"/>
    </row>
    <row r="117107" spans="16:17">
      <c r="P117107" s="63"/>
      <c r="Q117107" s="63"/>
    </row>
    <row r="117108" spans="16:17">
      <c r="P117108" s="63"/>
      <c r="Q117108" s="63"/>
    </row>
    <row r="117109" spans="16:17">
      <c r="P117109" s="63"/>
      <c r="Q117109" s="63"/>
    </row>
    <row r="117110" spans="16:17">
      <c r="P117110" s="63"/>
      <c r="Q117110" s="63"/>
    </row>
    <row r="117111" spans="16:17">
      <c r="P117111" s="63"/>
      <c r="Q117111" s="63"/>
    </row>
    <row r="117112" spans="16:17">
      <c r="P117112" s="63"/>
      <c r="Q117112" s="63"/>
    </row>
    <row r="117113" spans="16:17">
      <c r="P117113" s="63"/>
      <c r="Q117113" s="63"/>
    </row>
    <row r="117114" spans="16:17">
      <c r="P117114" s="63"/>
      <c r="Q117114" s="63"/>
    </row>
    <row r="117115" spans="16:17">
      <c r="P117115" s="63"/>
      <c r="Q117115" s="63"/>
    </row>
    <row r="117116" spans="16:17">
      <c r="P117116" s="63"/>
      <c r="Q117116" s="63"/>
    </row>
    <row r="117117" spans="16:17">
      <c r="P117117" s="63"/>
      <c r="Q117117" s="63"/>
    </row>
    <row r="117118" spans="16:17">
      <c r="P117118" s="63"/>
      <c r="Q117118" s="63"/>
    </row>
    <row r="117119" spans="16:17">
      <c r="P117119" s="63"/>
      <c r="Q117119" s="63"/>
    </row>
    <row r="117120" spans="16:17">
      <c r="P117120" s="63"/>
      <c r="Q117120" s="63"/>
    </row>
    <row r="117121" spans="16:17">
      <c r="P117121" s="63"/>
      <c r="Q117121" s="63"/>
    </row>
    <row r="117122" spans="16:17">
      <c r="P117122" s="63"/>
      <c r="Q117122" s="63"/>
    </row>
    <row r="117123" spans="16:17">
      <c r="P117123" s="63"/>
      <c r="Q117123" s="63"/>
    </row>
    <row r="117124" spans="16:17">
      <c r="P117124" s="63"/>
      <c r="Q117124" s="63"/>
    </row>
    <row r="117125" spans="16:17">
      <c r="P117125" s="63"/>
      <c r="Q117125" s="63"/>
    </row>
    <row r="117126" spans="16:17">
      <c r="P117126" s="63"/>
      <c r="Q117126" s="63"/>
    </row>
    <row r="117127" spans="16:17">
      <c r="P117127" s="63"/>
      <c r="Q117127" s="63"/>
    </row>
    <row r="117128" spans="16:17">
      <c r="P117128" s="63"/>
      <c r="Q117128" s="63"/>
    </row>
    <row r="117129" spans="16:17">
      <c r="P117129" s="63"/>
      <c r="Q117129" s="63"/>
    </row>
    <row r="117130" spans="16:17">
      <c r="P117130" s="63"/>
      <c r="Q117130" s="63"/>
    </row>
    <row r="117131" spans="16:17">
      <c r="P117131" s="63"/>
      <c r="Q117131" s="63"/>
    </row>
    <row r="117132" spans="16:17">
      <c r="P117132" s="63"/>
      <c r="Q117132" s="63"/>
    </row>
    <row r="117133" spans="16:17">
      <c r="P117133" s="63"/>
      <c r="Q117133" s="63"/>
    </row>
    <row r="117134" spans="16:17">
      <c r="P117134" s="63"/>
      <c r="Q117134" s="63"/>
    </row>
    <row r="117135" spans="16:17">
      <c r="P117135" s="63"/>
      <c r="Q117135" s="63"/>
    </row>
    <row r="117136" spans="16:17">
      <c r="P117136" s="63"/>
      <c r="Q117136" s="63"/>
    </row>
    <row r="117137" spans="16:17">
      <c r="P117137" s="63"/>
      <c r="Q117137" s="63"/>
    </row>
    <row r="117138" spans="16:17">
      <c r="P117138" s="63"/>
      <c r="Q117138" s="63"/>
    </row>
    <row r="117139" spans="16:17">
      <c r="P117139" s="63"/>
      <c r="Q117139" s="63"/>
    </row>
    <row r="117140" spans="16:17">
      <c r="P117140" s="63"/>
      <c r="Q117140" s="63"/>
    </row>
    <row r="117141" spans="16:17">
      <c r="P117141" s="63"/>
      <c r="Q117141" s="63"/>
    </row>
    <row r="117142" spans="16:17">
      <c r="P117142" s="63"/>
      <c r="Q117142" s="63"/>
    </row>
    <row r="117143" spans="16:17">
      <c r="P117143" s="63"/>
      <c r="Q117143" s="63"/>
    </row>
    <row r="117144" spans="16:17">
      <c r="P117144" s="63"/>
      <c r="Q117144" s="63"/>
    </row>
    <row r="117145" spans="16:17">
      <c r="P117145" s="63"/>
      <c r="Q117145" s="63"/>
    </row>
    <row r="117146" spans="16:17">
      <c r="P117146" s="63"/>
      <c r="Q117146" s="63"/>
    </row>
    <row r="117147" spans="16:17">
      <c r="P117147" s="63"/>
      <c r="Q117147" s="63"/>
    </row>
    <row r="117148" spans="16:17">
      <c r="P117148" s="63"/>
      <c r="Q117148" s="63"/>
    </row>
    <row r="117149" spans="16:17">
      <c r="P117149" s="63"/>
      <c r="Q117149" s="63"/>
    </row>
    <row r="117150" spans="16:17">
      <c r="P117150" s="63"/>
      <c r="Q117150" s="63"/>
    </row>
    <row r="117151" spans="16:17">
      <c r="P117151" s="63"/>
      <c r="Q117151" s="63"/>
    </row>
    <row r="117152" spans="16:17">
      <c r="P117152" s="63"/>
      <c r="Q117152" s="63"/>
    </row>
    <row r="117153" spans="16:17">
      <c r="P117153" s="63"/>
      <c r="Q117153" s="63"/>
    </row>
    <row r="117154" spans="16:17">
      <c r="P117154" s="63"/>
      <c r="Q117154" s="63"/>
    </row>
    <row r="117155" spans="16:17">
      <c r="P117155" s="63"/>
      <c r="Q117155" s="63"/>
    </row>
    <row r="117156" spans="16:17">
      <c r="P117156" s="63"/>
      <c r="Q117156" s="63"/>
    </row>
    <row r="117157" spans="16:17">
      <c r="P117157" s="63"/>
      <c r="Q117157" s="63"/>
    </row>
    <row r="117158" spans="16:17">
      <c r="P117158" s="63"/>
      <c r="Q117158" s="63"/>
    </row>
    <row r="117159" spans="16:17">
      <c r="P117159" s="63"/>
      <c r="Q117159" s="63"/>
    </row>
    <row r="117160" spans="16:17">
      <c r="P117160" s="63"/>
      <c r="Q117160" s="63"/>
    </row>
    <row r="117161" spans="16:17">
      <c r="P117161" s="63"/>
      <c r="Q117161" s="63"/>
    </row>
    <row r="117162" spans="16:17">
      <c r="P117162" s="63"/>
      <c r="Q117162" s="63"/>
    </row>
    <row r="117163" spans="16:17">
      <c r="P117163" s="63"/>
      <c r="Q117163" s="63"/>
    </row>
    <row r="117164" spans="16:17">
      <c r="P117164" s="63"/>
      <c r="Q117164" s="63"/>
    </row>
    <row r="117165" spans="16:17">
      <c r="P117165" s="63"/>
      <c r="Q117165" s="63"/>
    </row>
    <row r="117166" spans="16:17">
      <c r="P117166" s="63"/>
      <c r="Q117166" s="63"/>
    </row>
    <row r="117167" spans="16:17">
      <c r="P117167" s="63"/>
      <c r="Q117167" s="63"/>
    </row>
    <row r="117168" spans="16:17">
      <c r="P117168" s="63"/>
      <c r="Q117168" s="63"/>
    </row>
    <row r="117169" spans="16:17">
      <c r="P117169" s="63"/>
      <c r="Q117169" s="63"/>
    </row>
    <row r="117170" spans="16:17">
      <c r="P117170" s="63"/>
      <c r="Q117170" s="63"/>
    </row>
    <row r="117171" spans="16:17">
      <c r="P117171" s="63"/>
      <c r="Q117171" s="63"/>
    </row>
    <row r="117172" spans="16:17">
      <c r="P117172" s="63"/>
      <c r="Q117172" s="63"/>
    </row>
    <row r="117173" spans="16:17">
      <c r="P117173" s="63"/>
      <c r="Q117173" s="63"/>
    </row>
    <row r="117174" spans="16:17">
      <c r="P117174" s="63"/>
      <c r="Q117174" s="63"/>
    </row>
    <row r="117175" spans="16:17">
      <c r="P117175" s="63"/>
      <c r="Q117175" s="63"/>
    </row>
    <row r="117176" spans="16:17">
      <c r="P117176" s="63"/>
      <c r="Q117176" s="63"/>
    </row>
    <row r="117177" spans="16:17">
      <c r="P117177" s="63"/>
      <c r="Q117177" s="63"/>
    </row>
    <row r="117178" spans="16:17">
      <c r="P117178" s="63"/>
      <c r="Q117178" s="63"/>
    </row>
    <row r="117179" spans="16:17">
      <c r="P117179" s="63"/>
      <c r="Q117179" s="63"/>
    </row>
    <row r="117180" spans="16:17">
      <c r="P117180" s="63"/>
      <c r="Q117180" s="63"/>
    </row>
    <row r="117181" spans="16:17">
      <c r="P117181" s="63"/>
      <c r="Q117181" s="63"/>
    </row>
    <row r="117182" spans="16:17">
      <c r="P117182" s="63"/>
      <c r="Q117182" s="63"/>
    </row>
    <row r="117183" spans="16:17">
      <c r="P117183" s="63"/>
      <c r="Q117183" s="63"/>
    </row>
    <row r="117184" spans="16:17">
      <c r="P117184" s="63"/>
      <c r="Q117184" s="63"/>
    </row>
    <row r="117185" spans="16:17">
      <c r="P117185" s="63"/>
      <c r="Q117185" s="63"/>
    </row>
    <row r="117186" spans="16:17">
      <c r="P117186" s="63"/>
      <c r="Q117186" s="63"/>
    </row>
    <row r="117187" spans="16:17">
      <c r="P117187" s="63"/>
      <c r="Q117187" s="63"/>
    </row>
    <row r="117188" spans="16:17">
      <c r="P117188" s="63"/>
      <c r="Q117188" s="63"/>
    </row>
    <row r="117189" spans="16:17">
      <c r="P117189" s="63"/>
      <c r="Q117189" s="63"/>
    </row>
    <row r="117190" spans="16:17">
      <c r="P117190" s="63"/>
      <c r="Q117190" s="63"/>
    </row>
    <row r="117191" spans="16:17">
      <c r="P117191" s="63"/>
      <c r="Q117191" s="63"/>
    </row>
    <row r="117192" spans="16:17">
      <c r="P117192" s="63"/>
      <c r="Q117192" s="63"/>
    </row>
    <row r="117193" spans="16:17">
      <c r="P117193" s="63"/>
      <c r="Q117193" s="63"/>
    </row>
    <row r="117194" spans="16:17">
      <c r="P117194" s="63"/>
      <c r="Q117194" s="63"/>
    </row>
    <row r="117195" spans="16:17">
      <c r="P117195" s="63"/>
      <c r="Q117195" s="63"/>
    </row>
    <row r="117196" spans="16:17">
      <c r="P117196" s="63"/>
      <c r="Q117196" s="63"/>
    </row>
    <row r="117197" spans="16:17">
      <c r="P117197" s="63"/>
      <c r="Q117197" s="63"/>
    </row>
    <row r="117198" spans="16:17">
      <c r="P117198" s="63"/>
      <c r="Q117198" s="63"/>
    </row>
    <row r="117199" spans="16:17">
      <c r="P117199" s="63"/>
      <c r="Q117199" s="63"/>
    </row>
    <row r="117200" spans="16:17">
      <c r="P117200" s="63"/>
      <c r="Q117200" s="63"/>
    </row>
    <row r="117201" spans="16:17">
      <c r="P117201" s="63"/>
      <c r="Q117201" s="63"/>
    </row>
    <row r="117202" spans="16:17">
      <c r="P117202" s="63"/>
      <c r="Q117202" s="63"/>
    </row>
    <row r="117203" spans="16:17">
      <c r="P117203" s="63"/>
      <c r="Q117203" s="63"/>
    </row>
    <row r="117204" spans="16:17">
      <c r="P117204" s="63"/>
      <c r="Q117204" s="63"/>
    </row>
    <row r="117205" spans="16:17">
      <c r="P117205" s="63"/>
      <c r="Q117205" s="63"/>
    </row>
    <row r="117206" spans="16:17">
      <c r="P117206" s="63"/>
      <c r="Q117206" s="63"/>
    </row>
    <row r="117207" spans="16:17">
      <c r="P117207" s="63"/>
      <c r="Q117207" s="63"/>
    </row>
    <row r="117208" spans="16:17">
      <c r="P117208" s="63"/>
      <c r="Q117208" s="63"/>
    </row>
    <row r="117209" spans="16:17">
      <c r="P117209" s="63"/>
      <c r="Q117209" s="63"/>
    </row>
    <row r="117210" spans="16:17">
      <c r="P117210" s="63"/>
      <c r="Q117210" s="63"/>
    </row>
    <row r="117211" spans="16:17">
      <c r="P117211" s="63"/>
      <c r="Q117211" s="63"/>
    </row>
    <row r="117212" spans="16:17">
      <c r="P117212" s="63"/>
      <c r="Q117212" s="63"/>
    </row>
    <row r="117213" spans="16:17">
      <c r="P117213" s="63"/>
      <c r="Q117213" s="63"/>
    </row>
    <row r="117214" spans="16:17">
      <c r="P117214" s="63"/>
      <c r="Q117214" s="63"/>
    </row>
    <row r="117215" spans="16:17">
      <c r="P117215" s="63"/>
      <c r="Q117215" s="63"/>
    </row>
    <row r="117216" spans="16:17">
      <c r="P117216" s="63"/>
      <c r="Q117216" s="63"/>
    </row>
    <row r="117217" spans="16:17">
      <c r="P117217" s="63"/>
      <c r="Q117217" s="63"/>
    </row>
    <row r="117218" spans="16:17">
      <c r="P117218" s="63"/>
      <c r="Q117218" s="63"/>
    </row>
    <row r="117219" spans="16:17">
      <c r="P117219" s="63"/>
      <c r="Q117219" s="63"/>
    </row>
    <row r="117220" spans="16:17">
      <c r="P117220" s="63"/>
      <c r="Q117220" s="63"/>
    </row>
    <row r="117221" spans="16:17">
      <c r="P117221" s="63"/>
      <c r="Q117221" s="63"/>
    </row>
    <row r="117222" spans="16:17">
      <c r="P117222" s="63"/>
      <c r="Q117222" s="63"/>
    </row>
    <row r="117223" spans="16:17">
      <c r="P117223" s="63"/>
      <c r="Q117223" s="63"/>
    </row>
    <row r="117224" spans="16:17">
      <c r="P117224" s="63"/>
      <c r="Q117224" s="63"/>
    </row>
    <row r="117225" spans="16:17">
      <c r="P117225" s="63"/>
      <c r="Q117225" s="63"/>
    </row>
    <row r="117226" spans="16:17">
      <c r="P117226" s="63"/>
      <c r="Q117226" s="63"/>
    </row>
    <row r="117227" spans="16:17">
      <c r="P117227" s="63"/>
      <c r="Q117227" s="63"/>
    </row>
    <row r="117228" spans="16:17">
      <c r="P117228" s="63"/>
      <c r="Q117228" s="63"/>
    </row>
    <row r="117229" spans="16:17">
      <c r="P117229" s="63"/>
      <c r="Q117229" s="63"/>
    </row>
    <row r="117230" spans="16:17">
      <c r="P117230" s="63"/>
      <c r="Q117230" s="63"/>
    </row>
    <row r="117231" spans="16:17">
      <c r="P117231" s="63"/>
      <c r="Q117231" s="63"/>
    </row>
    <row r="117232" spans="16:17">
      <c r="P117232" s="63"/>
      <c r="Q117232" s="63"/>
    </row>
    <row r="117233" spans="16:17">
      <c r="P117233" s="63"/>
      <c r="Q117233" s="63"/>
    </row>
    <row r="117234" spans="16:17">
      <c r="P117234" s="63"/>
      <c r="Q117234" s="63"/>
    </row>
    <row r="117235" spans="16:17">
      <c r="P117235" s="63"/>
      <c r="Q117235" s="63"/>
    </row>
    <row r="117236" spans="16:17">
      <c r="P117236" s="63"/>
      <c r="Q117236" s="63"/>
    </row>
    <row r="117237" spans="16:17">
      <c r="P117237" s="63"/>
      <c r="Q117237" s="63"/>
    </row>
    <row r="117238" spans="16:17">
      <c r="P117238" s="63"/>
      <c r="Q117238" s="63"/>
    </row>
    <row r="117239" spans="16:17">
      <c r="P117239" s="63"/>
      <c r="Q117239" s="63"/>
    </row>
    <row r="117240" spans="16:17">
      <c r="P117240" s="63"/>
      <c r="Q117240" s="63"/>
    </row>
    <row r="117241" spans="16:17">
      <c r="P117241" s="63"/>
      <c r="Q117241" s="63"/>
    </row>
    <row r="117242" spans="16:17">
      <c r="P117242" s="63"/>
      <c r="Q117242" s="63"/>
    </row>
    <row r="117243" spans="16:17">
      <c r="P117243" s="63"/>
      <c r="Q117243" s="63"/>
    </row>
    <row r="117244" spans="16:17">
      <c r="P117244" s="63"/>
      <c r="Q117244" s="63"/>
    </row>
    <row r="117245" spans="16:17">
      <c r="P117245" s="63"/>
      <c r="Q117245" s="63"/>
    </row>
    <row r="117246" spans="16:17">
      <c r="P117246" s="63"/>
      <c r="Q117246" s="63"/>
    </row>
    <row r="117247" spans="16:17">
      <c r="P117247" s="63"/>
      <c r="Q117247" s="63"/>
    </row>
    <row r="117248" spans="16:17">
      <c r="P117248" s="63"/>
      <c r="Q117248" s="63"/>
    </row>
    <row r="117249" spans="16:17">
      <c r="P117249" s="63"/>
      <c r="Q117249" s="63"/>
    </row>
    <row r="117250" spans="16:17">
      <c r="P117250" s="63"/>
      <c r="Q117250" s="63"/>
    </row>
    <row r="117251" spans="16:17">
      <c r="P117251" s="63"/>
      <c r="Q117251" s="63"/>
    </row>
    <row r="117252" spans="16:17">
      <c r="P117252" s="63"/>
      <c r="Q117252" s="63"/>
    </row>
    <row r="117253" spans="16:17">
      <c r="P117253" s="63"/>
      <c r="Q117253" s="63"/>
    </row>
    <row r="117254" spans="16:17">
      <c r="P117254" s="63"/>
      <c r="Q117254" s="63"/>
    </row>
    <row r="117255" spans="16:17">
      <c r="P117255" s="63"/>
      <c r="Q117255" s="63"/>
    </row>
    <row r="117256" spans="16:17">
      <c r="P117256" s="63"/>
      <c r="Q117256" s="63"/>
    </row>
    <row r="117257" spans="16:17">
      <c r="P117257" s="63"/>
      <c r="Q117257" s="63"/>
    </row>
    <row r="117258" spans="16:17">
      <c r="P117258" s="63"/>
      <c r="Q117258" s="63"/>
    </row>
    <row r="117259" spans="16:17">
      <c r="P117259" s="63"/>
      <c r="Q117259" s="63"/>
    </row>
    <row r="117260" spans="16:17">
      <c r="P117260" s="63"/>
      <c r="Q117260" s="63"/>
    </row>
    <row r="117261" spans="16:17">
      <c r="P117261" s="63"/>
      <c r="Q117261" s="63"/>
    </row>
    <row r="117262" spans="16:17">
      <c r="P117262" s="63"/>
      <c r="Q117262" s="63"/>
    </row>
    <row r="117263" spans="16:17">
      <c r="P117263" s="63"/>
      <c r="Q117263" s="63"/>
    </row>
    <row r="117264" spans="16:17">
      <c r="P117264" s="63"/>
      <c r="Q117264" s="63"/>
    </row>
    <row r="117265" spans="16:17">
      <c r="P117265" s="63"/>
      <c r="Q117265" s="63"/>
    </row>
    <row r="117266" spans="16:17">
      <c r="P117266" s="63"/>
      <c r="Q117266" s="63"/>
    </row>
    <row r="117267" spans="16:17">
      <c r="P117267" s="63"/>
      <c r="Q117267" s="63"/>
    </row>
    <row r="117268" spans="16:17">
      <c r="P117268" s="63"/>
      <c r="Q117268" s="63"/>
    </row>
    <row r="117269" spans="16:17">
      <c r="P117269" s="63"/>
      <c r="Q117269" s="63"/>
    </row>
    <row r="117270" spans="16:17">
      <c r="P117270" s="63"/>
      <c r="Q117270" s="63"/>
    </row>
    <row r="117271" spans="16:17">
      <c r="P117271" s="63"/>
      <c r="Q117271" s="63"/>
    </row>
    <row r="117272" spans="16:17">
      <c r="P117272" s="63"/>
      <c r="Q117272" s="63"/>
    </row>
    <row r="117273" spans="16:17">
      <c r="P117273" s="63"/>
      <c r="Q117273" s="63"/>
    </row>
    <row r="117274" spans="16:17">
      <c r="P117274" s="63"/>
      <c r="Q117274" s="63"/>
    </row>
    <row r="117275" spans="16:17">
      <c r="P117275" s="63"/>
      <c r="Q117275" s="63"/>
    </row>
    <row r="117276" spans="16:17">
      <c r="P117276" s="63"/>
      <c r="Q117276" s="63"/>
    </row>
    <row r="117277" spans="16:17">
      <c r="P117277" s="63"/>
      <c r="Q117277" s="63"/>
    </row>
    <row r="117278" spans="16:17">
      <c r="P117278" s="63"/>
      <c r="Q117278" s="63"/>
    </row>
    <row r="117279" spans="16:17">
      <c r="P117279" s="63"/>
      <c r="Q117279" s="63"/>
    </row>
    <row r="117280" spans="16:17">
      <c r="P117280" s="63"/>
      <c r="Q117280" s="63"/>
    </row>
    <row r="117281" spans="16:17">
      <c r="P117281" s="63"/>
      <c r="Q117281" s="63"/>
    </row>
    <row r="117282" spans="16:17">
      <c r="P117282" s="63"/>
      <c r="Q117282" s="63"/>
    </row>
    <row r="117283" spans="16:17">
      <c r="P117283" s="63"/>
      <c r="Q117283" s="63"/>
    </row>
    <row r="117284" spans="16:17">
      <c r="P117284" s="63"/>
      <c r="Q117284" s="63"/>
    </row>
    <row r="117285" spans="16:17">
      <c r="P117285" s="63"/>
      <c r="Q117285" s="63"/>
    </row>
    <row r="117286" spans="16:17">
      <c r="P117286" s="63"/>
      <c r="Q117286" s="63"/>
    </row>
    <row r="117287" spans="16:17">
      <c r="P117287" s="63"/>
      <c r="Q117287" s="63"/>
    </row>
    <row r="117288" spans="16:17">
      <c r="P117288" s="63"/>
      <c r="Q117288" s="63"/>
    </row>
    <row r="117289" spans="16:17">
      <c r="P117289" s="63"/>
      <c r="Q117289" s="63"/>
    </row>
    <row r="117290" spans="16:17">
      <c r="P117290" s="63"/>
      <c r="Q117290" s="63"/>
    </row>
    <row r="117291" spans="16:17">
      <c r="P117291" s="63"/>
      <c r="Q117291" s="63"/>
    </row>
    <row r="117292" spans="16:17">
      <c r="P117292" s="63"/>
      <c r="Q117292" s="63"/>
    </row>
    <row r="117293" spans="16:17">
      <c r="P117293" s="63"/>
      <c r="Q117293" s="63"/>
    </row>
    <row r="117294" spans="16:17">
      <c r="P117294" s="63"/>
      <c r="Q117294" s="63"/>
    </row>
    <row r="117295" spans="16:17">
      <c r="P117295" s="63"/>
      <c r="Q117295" s="63"/>
    </row>
    <row r="117296" spans="16:17">
      <c r="P117296" s="63"/>
      <c r="Q117296" s="63"/>
    </row>
    <row r="117297" spans="16:17">
      <c r="P117297" s="63"/>
      <c r="Q117297" s="63"/>
    </row>
    <row r="117298" spans="16:17">
      <c r="P117298" s="63"/>
      <c r="Q117298" s="63"/>
    </row>
    <row r="117299" spans="16:17">
      <c r="P117299" s="63"/>
      <c r="Q117299" s="63"/>
    </row>
    <row r="117300" spans="16:17">
      <c r="P117300" s="63"/>
      <c r="Q117300" s="63"/>
    </row>
    <row r="117301" spans="16:17">
      <c r="P117301" s="63"/>
      <c r="Q117301" s="63"/>
    </row>
    <row r="117302" spans="16:17">
      <c r="P117302" s="63"/>
      <c r="Q117302" s="63"/>
    </row>
    <row r="117303" spans="16:17">
      <c r="P117303" s="63"/>
      <c r="Q117303" s="63"/>
    </row>
    <row r="117304" spans="16:17">
      <c r="P117304" s="63"/>
      <c r="Q117304" s="63"/>
    </row>
    <row r="117305" spans="16:17">
      <c r="P117305" s="63"/>
      <c r="Q117305" s="63"/>
    </row>
    <row r="117306" spans="16:17">
      <c r="P117306" s="63"/>
      <c r="Q117306" s="63"/>
    </row>
    <row r="117307" spans="16:17">
      <c r="P117307" s="63"/>
      <c r="Q117307" s="63"/>
    </row>
    <row r="117308" spans="16:17">
      <c r="P117308" s="63"/>
      <c r="Q117308" s="63"/>
    </row>
    <row r="117309" spans="16:17">
      <c r="P117309" s="63"/>
      <c r="Q117309" s="63"/>
    </row>
    <row r="117310" spans="16:17">
      <c r="P117310" s="63"/>
      <c r="Q117310" s="63"/>
    </row>
    <row r="117311" spans="16:17">
      <c r="P117311" s="63"/>
      <c r="Q117311" s="63"/>
    </row>
    <row r="117312" spans="16:17">
      <c r="P117312" s="63"/>
      <c r="Q117312" s="63"/>
    </row>
    <row r="117313" spans="16:17">
      <c r="P117313" s="63"/>
      <c r="Q117313" s="63"/>
    </row>
    <row r="117314" spans="16:17">
      <c r="P117314" s="63"/>
      <c r="Q117314" s="63"/>
    </row>
    <row r="117315" spans="16:17">
      <c r="P117315" s="63"/>
      <c r="Q117315" s="63"/>
    </row>
    <row r="117316" spans="16:17">
      <c r="P117316" s="63"/>
      <c r="Q117316" s="63"/>
    </row>
    <row r="117317" spans="16:17">
      <c r="P117317" s="63"/>
      <c r="Q117317" s="63"/>
    </row>
    <row r="117318" spans="16:17">
      <c r="P117318" s="63"/>
      <c r="Q117318" s="63"/>
    </row>
    <row r="117319" spans="16:17">
      <c r="P117319" s="63"/>
      <c r="Q117319" s="63"/>
    </row>
    <row r="117320" spans="16:17">
      <c r="P117320" s="63"/>
      <c r="Q117320" s="63"/>
    </row>
    <row r="117321" spans="16:17">
      <c r="P117321" s="63"/>
      <c r="Q117321" s="63"/>
    </row>
    <row r="117322" spans="16:17">
      <c r="P117322" s="63"/>
      <c r="Q117322" s="63"/>
    </row>
    <row r="117323" spans="16:17">
      <c r="P117323" s="63"/>
      <c r="Q117323" s="63"/>
    </row>
    <row r="117324" spans="16:17">
      <c r="P117324" s="63"/>
      <c r="Q117324" s="63"/>
    </row>
    <row r="117325" spans="16:17">
      <c r="P117325" s="63"/>
      <c r="Q117325" s="63"/>
    </row>
    <row r="117326" spans="16:17">
      <c r="P117326" s="63"/>
      <c r="Q117326" s="63"/>
    </row>
    <row r="117327" spans="16:17">
      <c r="P117327" s="63"/>
      <c r="Q117327" s="63"/>
    </row>
    <row r="117328" spans="16:17">
      <c r="P117328" s="63"/>
      <c r="Q117328" s="63"/>
    </row>
    <row r="117329" spans="16:17">
      <c r="P117329" s="63"/>
      <c r="Q117329" s="63"/>
    </row>
    <row r="117330" spans="16:17">
      <c r="P117330" s="63"/>
      <c r="Q117330" s="63"/>
    </row>
    <row r="117331" spans="16:17">
      <c r="P117331" s="63"/>
      <c r="Q117331" s="63"/>
    </row>
    <row r="117332" spans="16:17">
      <c r="P117332" s="63"/>
      <c r="Q117332" s="63"/>
    </row>
    <row r="117333" spans="16:17">
      <c r="P117333" s="63"/>
      <c r="Q117333" s="63"/>
    </row>
    <row r="117334" spans="16:17">
      <c r="P117334" s="63"/>
      <c r="Q117334" s="63"/>
    </row>
    <row r="117335" spans="16:17">
      <c r="P117335" s="63"/>
      <c r="Q117335" s="63"/>
    </row>
    <row r="117336" spans="16:17">
      <c r="P117336" s="63"/>
      <c r="Q117336" s="63"/>
    </row>
    <row r="117337" spans="16:17">
      <c r="P117337" s="63"/>
      <c r="Q117337" s="63"/>
    </row>
    <row r="117338" spans="16:17">
      <c r="P117338" s="63"/>
      <c r="Q117338" s="63"/>
    </row>
    <row r="117339" spans="16:17">
      <c r="P117339" s="63"/>
      <c r="Q117339" s="63"/>
    </row>
    <row r="117340" spans="16:17">
      <c r="P117340" s="63"/>
      <c r="Q117340" s="63"/>
    </row>
    <row r="117341" spans="16:17">
      <c r="P117341" s="63"/>
      <c r="Q117341" s="63"/>
    </row>
    <row r="117342" spans="16:17">
      <c r="P117342" s="63"/>
      <c r="Q117342" s="63"/>
    </row>
    <row r="117343" spans="16:17">
      <c r="P117343" s="63"/>
      <c r="Q117343" s="63"/>
    </row>
    <row r="117344" spans="16:17">
      <c r="P117344" s="63"/>
      <c r="Q117344" s="63"/>
    </row>
    <row r="117345" spans="16:17">
      <c r="P117345" s="63"/>
      <c r="Q117345" s="63"/>
    </row>
    <row r="117346" spans="16:17">
      <c r="P117346" s="63"/>
      <c r="Q117346" s="63"/>
    </row>
    <row r="117347" spans="16:17">
      <c r="P117347" s="63"/>
      <c r="Q117347" s="63"/>
    </row>
    <row r="117348" spans="16:17">
      <c r="P117348" s="63"/>
      <c r="Q117348" s="63"/>
    </row>
    <row r="117349" spans="16:17">
      <c r="P117349" s="63"/>
      <c r="Q117349" s="63"/>
    </row>
    <row r="117350" spans="16:17">
      <c r="P117350" s="63"/>
      <c r="Q117350" s="63"/>
    </row>
    <row r="117351" spans="16:17">
      <c r="P117351" s="63"/>
      <c r="Q117351" s="63"/>
    </row>
    <row r="117352" spans="16:17">
      <c r="P117352" s="63"/>
      <c r="Q117352" s="63"/>
    </row>
    <row r="117353" spans="16:17">
      <c r="P117353" s="63"/>
      <c r="Q117353" s="63"/>
    </row>
    <row r="117354" spans="16:17">
      <c r="P117354" s="63"/>
      <c r="Q117354" s="63"/>
    </row>
    <row r="117355" spans="16:17">
      <c r="P117355" s="63"/>
      <c r="Q117355" s="63"/>
    </row>
    <row r="117356" spans="16:17">
      <c r="P117356" s="63"/>
      <c r="Q117356" s="63"/>
    </row>
    <row r="117357" spans="16:17">
      <c r="P117357" s="63"/>
      <c r="Q117357" s="63"/>
    </row>
    <row r="117358" spans="16:17">
      <c r="P117358" s="63"/>
      <c r="Q117358" s="63"/>
    </row>
    <row r="117359" spans="16:17">
      <c r="P117359" s="63"/>
      <c r="Q117359" s="63"/>
    </row>
    <row r="117360" spans="16:17">
      <c r="P117360" s="63"/>
      <c r="Q117360" s="63"/>
    </row>
    <row r="117361" spans="16:17">
      <c r="P117361" s="63"/>
      <c r="Q117361" s="63"/>
    </row>
    <row r="117362" spans="16:17">
      <c r="P117362" s="63"/>
      <c r="Q117362" s="63"/>
    </row>
    <row r="117363" spans="16:17">
      <c r="P117363" s="63"/>
      <c r="Q117363" s="63"/>
    </row>
    <row r="117364" spans="16:17">
      <c r="P117364" s="63"/>
      <c r="Q117364" s="63"/>
    </row>
    <row r="117365" spans="16:17">
      <c r="P117365" s="63"/>
      <c r="Q117365" s="63"/>
    </row>
    <row r="117366" spans="16:17">
      <c r="P117366" s="63"/>
      <c r="Q117366" s="63"/>
    </row>
    <row r="117367" spans="16:17">
      <c r="P117367" s="63"/>
      <c r="Q117367" s="63"/>
    </row>
    <row r="117368" spans="16:17">
      <c r="P117368" s="63"/>
      <c r="Q117368" s="63"/>
    </row>
    <row r="117369" spans="16:17">
      <c r="P117369" s="63"/>
      <c r="Q117369" s="63"/>
    </row>
    <row r="117370" spans="16:17">
      <c r="P117370" s="63"/>
      <c r="Q117370" s="63"/>
    </row>
    <row r="117371" spans="16:17">
      <c r="P117371" s="63"/>
      <c r="Q117371" s="63"/>
    </row>
    <row r="117372" spans="16:17">
      <c r="P117372" s="63"/>
      <c r="Q117372" s="63"/>
    </row>
    <row r="117373" spans="16:17">
      <c r="P117373" s="63"/>
      <c r="Q117373" s="63"/>
    </row>
    <row r="117374" spans="16:17">
      <c r="P117374" s="63"/>
      <c r="Q117374" s="63"/>
    </row>
    <row r="117375" spans="16:17">
      <c r="P117375" s="63"/>
      <c r="Q117375" s="63"/>
    </row>
    <row r="117376" spans="16:17">
      <c r="P117376" s="63"/>
      <c r="Q117376" s="63"/>
    </row>
    <row r="117377" spans="16:17">
      <c r="P117377" s="63"/>
      <c r="Q117377" s="63"/>
    </row>
    <row r="117378" spans="16:17">
      <c r="P117378" s="63"/>
      <c r="Q117378" s="63"/>
    </row>
    <row r="117379" spans="16:17">
      <c r="P117379" s="63"/>
      <c r="Q117379" s="63"/>
    </row>
    <row r="117380" spans="16:17">
      <c r="P117380" s="63"/>
      <c r="Q117380" s="63"/>
    </row>
    <row r="117381" spans="16:17">
      <c r="P117381" s="63"/>
      <c r="Q117381" s="63"/>
    </row>
    <row r="117382" spans="16:17">
      <c r="P117382" s="63"/>
      <c r="Q117382" s="63"/>
    </row>
    <row r="117383" spans="16:17">
      <c r="P117383" s="63"/>
      <c r="Q117383" s="63"/>
    </row>
    <row r="117384" spans="16:17">
      <c r="P117384" s="63"/>
      <c r="Q117384" s="63"/>
    </row>
    <row r="117385" spans="16:17">
      <c r="P117385" s="63"/>
      <c r="Q117385" s="63"/>
    </row>
    <row r="117386" spans="16:17">
      <c r="P117386" s="63"/>
      <c r="Q117386" s="63"/>
    </row>
    <row r="117387" spans="16:17">
      <c r="P117387" s="63"/>
      <c r="Q117387" s="63"/>
    </row>
    <row r="117388" spans="16:17">
      <c r="P117388" s="63"/>
      <c r="Q117388" s="63"/>
    </row>
    <row r="117389" spans="16:17">
      <c r="P117389" s="63"/>
      <c r="Q117389" s="63"/>
    </row>
    <row r="117390" spans="16:17">
      <c r="P117390" s="63"/>
      <c r="Q117390" s="63"/>
    </row>
    <row r="117391" spans="16:17">
      <c r="P117391" s="63"/>
      <c r="Q117391" s="63"/>
    </row>
    <row r="117392" spans="16:17">
      <c r="P117392" s="63"/>
      <c r="Q117392" s="63"/>
    </row>
    <row r="117393" spans="16:17">
      <c r="P117393" s="63"/>
      <c r="Q117393" s="63"/>
    </row>
    <row r="117394" spans="16:17">
      <c r="P117394" s="63"/>
      <c r="Q117394" s="63"/>
    </row>
    <row r="117395" spans="16:17">
      <c r="P117395" s="63"/>
      <c r="Q117395" s="63"/>
    </row>
    <row r="117396" spans="16:17">
      <c r="P117396" s="63"/>
      <c r="Q117396" s="63"/>
    </row>
    <row r="117397" spans="16:17">
      <c r="P117397" s="63"/>
      <c r="Q117397" s="63"/>
    </row>
    <row r="117398" spans="16:17">
      <c r="P117398" s="63"/>
      <c r="Q117398" s="63"/>
    </row>
    <row r="117399" spans="16:17">
      <c r="P117399" s="63"/>
      <c r="Q117399" s="63"/>
    </row>
    <row r="117400" spans="16:17">
      <c r="P117400" s="63"/>
      <c r="Q117400" s="63"/>
    </row>
    <row r="117401" spans="16:17">
      <c r="P117401" s="63"/>
      <c r="Q117401" s="63"/>
    </row>
    <row r="117402" spans="16:17">
      <c r="P117402" s="63"/>
      <c r="Q117402" s="63"/>
    </row>
    <row r="117403" spans="16:17">
      <c r="P117403" s="63"/>
      <c r="Q117403" s="63"/>
    </row>
    <row r="117404" spans="16:17">
      <c r="P117404" s="63"/>
      <c r="Q117404" s="63"/>
    </row>
    <row r="117405" spans="16:17">
      <c r="P117405" s="63"/>
      <c r="Q117405" s="63"/>
    </row>
    <row r="117406" spans="16:17">
      <c r="P117406" s="63"/>
      <c r="Q117406" s="63"/>
    </row>
    <row r="117407" spans="16:17">
      <c r="P117407" s="63"/>
      <c r="Q117407" s="63"/>
    </row>
    <row r="117408" spans="16:17">
      <c r="P117408" s="63"/>
      <c r="Q117408" s="63"/>
    </row>
    <row r="117409" spans="16:17">
      <c r="P117409" s="63"/>
      <c r="Q117409" s="63"/>
    </row>
    <row r="117410" spans="16:17">
      <c r="P117410" s="63"/>
      <c r="Q117410" s="63"/>
    </row>
    <row r="117411" spans="16:17">
      <c r="P117411" s="63"/>
      <c r="Q117411" s="63"/>
    </row>
    <row r="117412" spans="16:17">
      <c r="P117412" s="63"/>
      <c r="Q117412" s="63"/>
    </row>
    <row r="117413" spans="16:17">
      <c r="P117413" s="63"/>
      <c r="Q117413" s="63"/>
    </row>
    <row r="117414" spans="16:17">
      <c r="P117414" s="63"/>
      <c r="Q117414" s="63"/>
    </row>
    <row r="117415" spans="16:17">
      <c r="P117415" s="63"/>
      <c r="Q117415" s="63"/>
    </row>
    <row r="117416" spans="16:17">
      <c r="P117416" s="63"/>
      <c r="Q117416" s="63"/>
    </row>
    <row r="117417" spans="16:17">
      <c r="P117417" s="63"/>
      <c r="Q117417" s="63"/>
    </row>
    <row r="117418" spans="16:17">
      <c r="P117418" s="63"/>
      <c r="Q117418" s="63"/>
    </row>
    <row r="117419" spans="16:17">
      <c r="P117419" s="63"/>
      <c r="Q117419" s="63"/>
    </row>
    <row r="117420" spans="16:17">
      <c r="P117420" s="63"/>
      <c r="Q117420" s="63"/>
    </row>
    <row r="117421" spans="16:17">
      <c r="P117421" s="63"/>
      <c r="Q117421" s="63"/>
    </row>
    <row r="117422" spans="16:17">
      <c r="P117422" s="63"/>
      <c r="Q117422" s="63"/>
    </row>
    <row r="117423" spans="16:17">
      <c r="P117423" s="63"/>
      <c r="Q117423" s="63"/>
    </row>
    <row r="117424" spans="16:17">
      <c r="P117424" s="63"/>
      <c r="Q117424" s="63"/>
    </row>
    <row r="117425" spans="16:17">
      <c r="P117425" s="63"/>
      <c r="Q117425" s="63"/>
    </row>
    <row r="117426" spans="16:17">
      <c r="P117426" s="63"/>
      <c r="Q117426" s="63"/>
    </row>
    <row r="117427" spans="16:17">
      <c r="P117427" s="63"/>
      <c r="Q117427" s="63"/>
    </row>
    <row r="117428" spans="16:17">
      <c r="P117428" s="63"/>
      <c r="Q117428" s="63"/>
    </row>
    <row r="117429" spans="16:17">
      <c r="P117429" s="63"/>
      <c r="Q117429" s="63"/>
    </row>
    <row r="117430" spans="16:17">
      <c r="P117430" s="63"/>
      <c r="Q117430" s="63"/>
    </row>
    <row r="117431" spans="16:17">
      <c r="P117431" s="63"/>
      <c r="Q117431" s="63"/>
    </row>
    <row r="117432" spans="16:17">
      <c r="P117432" s="63"/>
      <c r="Q117432" s="63"/>
    </row>
    <row r="117433" spans="16:17">
      <c r="P117433" s="63"/>
      <c r="Q117433" s="63"/>
    </row>
    <row r="117434" spans="16:17">
      <c r="P117434" s="63"/>
      <c r="Q117434" s="63"/>
    </row>
    <row r="117435" spans="16:17">
      <c r="P117435" s="63"/>
      <c r="Q117435" s="63"/>
    </row>
    <row r="117436" spans="16:17">
      <c r="P117436" s="63"/>
      <c r="Q117436" s="63"/>
    </row>
    <row r="117437" spans="16:17">
      <c r="P117437" s="63"/>
      <c r="Q117437" s="63"/>
    </row>
    <row r="117438" spans="16:17">
      <c r="P117438" s="63"/>
      <c r="Q117438" s="63"/>
    </row>
    <row r="117439" spans="16:17">
      <c r="P117439" s="63"/>
      <c r="Q117439" s="63"/>
    </row>
    <row r="117440" spans="16:17">
      <c r="P117440" s="63"/>
      <c r="Q117440" s="63"/>
    </row>
    <row r="117441" spans="16:17">
      <c r="P117441" s="63"/>
      <c r="Q117441" s="63"/>
    </row>
    <row r="117442" spans="16:17">
      <c r="P117442" s="63"/>
      <c r="Q117442" s="63"/>
    </row>
    <row r="117443" spans="16:17">
      <c r="P117443" s="63"/>
      <c r="Q117443" s="63"/>
    </row>
    <row r="117444" spans="16:17">
      <c r="P117444" s="63"/>
      <c r="Q117444" s="63"/>
    </row>
    <row r="117445" spans="16:17">
      <c r="P117445" s="63"/>
      <c r="Q117445" s="63"/>
    </row>
    <row r="117446" spans="16:17">
      <c r="P117446" s="63"/>
      <c r="Q117446" s="63"/>
    </row>
    <row r="117447" spans="16:17">
      <c r="P117447" s="63"/>
      <c r="Q117447" s="63"/>
    </row>
    <row r="117448" spans="16:17">
      <c r="P117448" s="63"/>
      <c r="Q117448" s="63"/>
    </row>
    <row r="117449" spans="16:17">
      <c r="P117449" s="63"/>
      <c r="Q117449" s="63"/>
    </row>
    <row r="117450" spans="16:17">
      <c r="P117450" s="63"/>
      <c r="Q117450" s="63"/>
    </row>
    <row r="117451" spans="16:17">
      <c r="P117451" s="63"/>
      <c r="Q117451" s="63"/>
    </row>
    <row r="117452" spans="16:17">
      <c r="P117452" s="63"/>
      <c r="Q117452" s="63"/>
    </row>
    <row r="117453" spans="16:17">
      <c r="P117453" s="63"/>
      <c r="Q117453" s="63"/>
    </row>
    <row r="117454" spans="16:17">
      <c r="P117454" s="63"/>
      <c r="Q117454" s="63"/>
    </row>
    <row r="117455" spans="16:17">
      <c r="P117455" s="63"/>
      <c r="Q117455" s="63"/>
    </row>
    <row r="117456" spans="16:17">
      <c r="P117456" s="63"/>
      <c r="Q117456" s="63"/>
    </row>
    <row r="117457" spans="16:17">
      <c r="P117457" s="63"/>
      <c r="Q117457" s="63"/>
    </row>
    <row r="117458" spans="16:17">
      <c r="P117458" s="63"/>
      <c r="Q117458" s="63"/>
    </row>
    <row r="117459" spans="16:17">
      <c r="P117459" s="63"/>
      <c r="Q117459" s="63"/>
    </row>
    <row r="117460" spans="16:17">
      <c r="P117460" s="63"/>
      <c r="Q117460" s="63"/>
    </row>
    <row r="117461" spans="16:17">
      <c r="P117461" s="63"/>
      <c r="Q117461" s="63"/>
    </row>
    <row r="117462" spans="16:17">
      <c r="P117462" s="63"/>
      <c r="Q117462" s="63"/>
    </row>
    <row r="117463" spans="16:17">
      <c r="P117463" s="63"/>
      <c r="Q117463" s="63"/>
    </row>
    <row r="117464" spans="16:17">
      <c r="P117464" s="63"/>
      <c r="Q117464" s="63"/>
    </row>
    <row r="117465" spans="16:17">
      <c r="P117465" s="63"/>
      <c r="Q117465" s="63"/>
    </row>
    <row r="117466" spans="16:17">
      <c r="P117466" s="63"/>
      <c r="Q117466" s="63"/>
    </row>
    <row r="117467" spans="16:17">
      <c r="P117467" s="63"/>
      <c r="Q117467" s="63"/>
    </row>
    <row r="117468" spans="16:17">
      <c r="P117468" s="63"/>
      <c r="Q117468" s="63"/>
    </row>
    <row r="117469" spans="16:17">
      <c r="P117469" s="63"/>
      <c r="Q117469" s="63"/>
    </row>
    <row r="117470" spans="16:17">
      <c r="P117470" s="63"/>
      <c r="Q117470" s="63"/>
    </row>
    <row r="117471" spans="16:17">
      <c r="P117471" s="63"/>
      <c r="Q117471" s="63"/>
    </row>
    <row r="117472" spans="16:17">
      <c r="P117472" s="63"/>
      <c r="Q117472" s="63"/>
    </row>
    <row r="117473" spans="16:17">
      <c r="P117473" s="63"/>
      <c r="Q117473" s="63"/>
    </row>
    <row r="117474" spans="16:17">
      <c r="P117474" s="63"/>
      <c r="Q117474" s="63"/>
    </row>
    <row r="117475" spans="16:17">
      <c r="P117475" s="63"/>
      <c r="Q117475" s="63"/>
    </row>
    <row r="117476" spans="16:17">
      <c r="P117476" s="63"/>
      <c r="Q117476" s="63"/>
    </row>
    <row r="117477" spans="16:17">
      <c r="P117477" s="63"/>
      <c r="Q117477" s="63"/>
    </row>
    <row r="117478" spans="16:17">
      <c r="P117478" s="63"/>
      <c r="Q117478" s="63"/>
    </row>
    <row r="117479" spans="16:17">
      <c r="P117479" s="63"/>
      <c r="Q117479" s="63"/>
    </row>
    <row r="117480" spans="16:17">
      <c r="P117480" s="63"/>
      <c r="Q117480" s="63"/>
    </row>
    <row r="117481" spans="16:17">
      <c r="P117481" s="63"/>
      <c r="Q117481" s="63"/>
    </row>
    <row r="117482" spans="16:17">
      <c r="P117482" s="63"/>
      <c r="Q117482" s="63"/>
    </row>
    <row r="117483" spans="16:17">
      <c r="P117483" s="63"/>
      <c r="Q117483" s="63"/>
    </row>
    <row r="117484" spans="16:17">
      <c r="P117484" s="63"/>
      <c r="Q117484" s="63"/>
    </row>
    <row r="117485" spans="16:17">
      <c r="P117485" s="63"/>
      <c r="Q117485" s="63"/>
    </row>
    <row r="117486" spans="16:17">
      <c r="P117486" s="63"/>
      <c r="Q117486" s="63"/>
    </row>
    <row r="117487" spans="16:17">
      <c r="P117487" s="63"/>
      <c r="Q117487" s="63"/>
    </row>
    <row r="117488" spans="16:17">
      <c r="P117488" s="63"/>
      <c r="Q117488" s="63"/>
    </row>
    <row r="117489" spans="16:17">
      <c r="P117489" s="63"/>
      <c r="Q117489" s="63"/>
    </row>
    <row r="117490" spans="16:17">
      <c r="P117490" s="63"/>
      <c r="Q117490" s="63"/>
    </row>
    <row r="117491" spans="16:17">
      <c r="P117491" s="63"/>
      <c r="Q117491" s="63"/>
    </row>
    <row r="117492" spans="16:17">
      <c r="P117492" s="63"/>
      <c r="Q117492" s="63"/>
    </row>
    <row r="117493" spans="16:17">
      <c r="P117493" s="63"/>
      <c r="Q117493" s="63"/>
    </row>
    <row r="117494" spans="16:17">
      <c r="P117494" s="63"/>
      <c r="Q117494" s="63"/>
    </row>
    <row r="117495" spans="16:17">
      <c r="P117495" s="63"/>
      <c r="Q117495" s="63"/>
    </row>
    <row r="117496" spans="16:17">
      <c r="P117496" s="63"/>
      <c r="Q117496" s="63"/>
    </row>
    <row r="117497" spans="16:17">
      <c r="P117497" s="63"/>
      <c r="Q117497" s="63"/>
    </row>
    <row r="117498" spans="16:17">
      <c r="P117498" s="63"/>
      <c r="Q117498" s="63"/>
    </row>
    <row r="117499" spans="16:17">
      <c r="P117499" s="63"/>
      <c r="Q117499" s="63"/>
    </row>
    <row r="117500" spans="16:17">
      <c r="P117500" s="63"/>
      <c r="Q117500" s="63"/>
    </row>
    <row r="117501" spans="16:17">
      <c r="P117501" s="63"/>
      <c r="Q117501" s="63"/>
    </row>
    <row r="117502" spans="16:17">
      <c r="P117502" s="63"/>
      <c r="Q117502" s="63"/>
    </row>
    <row r="117503" spans="16:17">
      <c r="P117503" s="63"/>
      <c r="Q117503" s="63"/>
    </row>
    <row r="117504" spans="16:17">
      <c r="P117504" s="63"/>
      <c r="Q117504" s="63"/>
    </row>
    <row r="117505" spans="16:17">
      <c r="P117505" s="63"/>
      <c r="Q117505" s="63"/>
    </row>
    <row r="117506" spans="16:17">
      <c r="P117506" s="63"/>
      <c r="Q117506" s="63"/>
    </row>
    <row r="117507" spans="16:17">
      <c r="P117507" s="63"/>
      <c r="Q117507" s="63"/>
    </row>
    <row r="117508" spans="16:17">
      <c r="P117508" s="63"/>
      <c r="Q117508" s="63"/>
    </row>
    <row r="117509" spans="16:17">
      <c r="P117509" s="63"/>
      <c r="Q117509" s="63"/>
    </row>
    <row r="117510" spans="16:17">
      <c r="P117510" s="63"/>
      <c r="Q117510" s="63"/>
    </row>
    <row r="117511" spans="16:17">
      <c r="P117511" s="63"/>
      <c r="Q117511" s="63"/>
    </row>
    <row r="117512" spans="16:17">
      <c r="P117512" s="63"/>
      <c r="Q117512" s="63"/>
    </row>
    <row r="117513" spans="16:17">
      <c r="P117513" s="63"/>
      <c r="Q117513" s="63"/>
    </row>
    <row r="117514" spans="16:17">
      <c r="P117514" s="63"/>
      <c r="Q117514" s="63"/>
    </row>
    <row r="117515" spans="16:17">
      <c r="P117515" s="63"/>
      <c r="Q117515" s="63"/>
    </row>
    <row r="117516" spans="16:17">
      <c r="P117516" s="63"/>
      <c r="Q117516" s="63"/>
    </row>
    <row r="117517" spans="16:17">
      <c r="P117517" s="63"/>
      <c r="Q117517" s="63"/>
    </row>
    <row r="117518" spans="16:17">
      <c r="P117518" s="63"/>
      <c r="Q117518" s="63"/>
    </row>
    <row r="117519" spans="16:17">
      <c r="P117519" s="63"/>
      <c r="Q117519" s="63"/>
    </row>
    <row r="117520" spans="16:17">
      <c r="P117520" s="63"/>
      <c r="Q117520" s="63"/>
    </row>
    <row r="117521" spans="16:17">
      <c r="P117521" s="63"/>
      <c r="Q117521" s="63"/>
    </row>
    <row r="117522" spans="16:17">
      <c r="P117522" s="63"/>
      <c r="Q117522" s="63"/>
    </row>
    <row r="117523" spans="16:17">
      <c r="P117523" s="63"/>
      <c r="Q117523" s="63"/>
    </row>
    <row r="117524" spans="16:17">
      <c r="P117524" s="63"/>
      <c r="Q117524" s="63"/>
    </row>
    <row r="117525" spans="16:17">
      <c r="P117525" s="63"/>
      <c r="Q117525" s="63"/>
    </row>
    <row r="117526" spans="16:17">
      <c r="P117526" s="63"/>
      <c r="Q117526" s="63"/>
    </row>
    <row r="117527" spans="16:17">
      <c r="P117527" s="63"/>
      <c r="Q117527" s="63"/>
    </row>
    <row r="117528" spans="16:17">
      <c r="P117528" s="63"/>
      <c r="Q117528" s="63"/>
    </row>
    <row r="117529" spans="16:17">
      <c r="P117529" s="63"/>
      <c r="Q117529" s="63"/>
    </row>
    <row r="117530" spans="16:17">
      <c r="P117530" s="63"/>
      <c r="Q117530" s="63"/>
    </row>
    <row r="117531" spans="16:17">
      <c r="P117531" s="63"/>
      <c r="Q117531" s="63"/>
    </row>
    <row r="117532" spans="16:17">
      <c r="P117532" s="63"/>
      <c r="Q117532" s="63"/>
    </row>
    <row r="117533" spans="16:17">
      <c r="P117533" s="63"/>
      <c r="Q117533" s="63"/>
    </row>
    <row r="117534" spans="16:17">
      <c r="P117534" s="63"/>
      <c r="Q117534" s="63"/>
    </row>
    <row r="117535" spans="16:17">
      <c r="P117535" s="63"/>
      <c r="Q117535" s="63"/>
    </row>
    <row r="117536" spans="16:17">
      <c r="P117536" s="63"/>
      <c r="Q117536" s="63"/>
    </row>
    <row r="117537" spans="16:17">
      <c r="P117537" s="63"/>
      <c r="Q117537" s="63"/>
    </row>
    <row r="117538" spans="16:17">
      <c r="P117538" s="63"/>
      <c r="Q117538" s="63"/>
    </row>
    <row r="117539" spans="16:17">
      <c r="P117539" s="63"/>
      <c r="Q117539" s="63"/>
    </row>
    <row r="117540" spans="16:17">
      <c r="P117540" s="63"/>
      <c r="Q117540" s="63"/>
    </row>
    <row r="117541" spans="16:17">
      <c r="P117541" s="63"/>
      <c r="Q117541" s="63"/>
    </row>
    <row r="117542" spans="16:17">
      <c r="P117542" s="63"/>
      <c r="Q117542" s="63"/>
    </row>
    <row r="117543" spans="16:17">
      <c r="P117543" s="63"/>
      <c r="Q117543" s="63"/>
    </row>
    <row r="117544" spans="16:17">
      <c r="P117544" s="63"/>
      <c r="Q117544" s="63"/>
    </row>
    <row r="117545" spans="16:17">
      <c r="P117545" s="63"/>
      <c r="Q117545" s="63"/>
    </row>
    <row r="117546" spans="16:17">
      <c r="P117546" s="63"/>
      <c r="Q117546" s="63"/>
    </row>
    <row r="117547" spans="16:17">
      <c r="P117547" s="63"/>
      <c r="Q117547" s="63"/>
    </row>
    <row r="117548" spans="16:17">
      <c r="P117548" s="63"/>
      <c r="Q117548" s="63"/>
    </row>
    <row r="117549" spans="16:17">
      <c r="P117549" s="63"/>
      <c r="Q117549" s="63"/>
    </row>
    <row r="117550" spans="16:17">
      <c r="P117550" s="63"/>
      <c r="Q117550" s="63"/>
    </row>
    <row r="117551" spans="16:17">
      <c r="P117551" s="63"/>
      <c r="Q117551" s="63"/>
    </row>
    <row r="117552" spans="16:17">
      <c r="P117552" s="63"/>
      <c r="Q117552" s="63"/>
    </row>
    <row r="117553" spans="16:17">
      <c r="P117553" s="63"/>
      <c r="Q117553" s="63"/>
    </row>
    <row r="117554" spans="16:17">
      <c r="P117554" s="63"/>
      <c r="Q117554" s="63"/>
    </row>
    <row r="117555" spans="16:17">
      <c r="P117555" s="63"/>
      <c r="Q117555" s="63"/>
    </row>
    <row r="117556" spans="16:17">
      <c r="P117556" s="63"/>
      <c r="Q117556" s="63"/>
    </row>
    <row r="117557" spans="16:17">
      <c r="P117557" s="63"/>
      <c r="Q117557" s="63"/>
    </row>
    <row r="117558" spans="16:17">
      <c r="P117558" s="63"/>
      <c r="Q117558" s="63"/>
    </row>
    <row r="117559" spans="16:17">
      <c r="P117559" s="63"/>
      <c r="Q117559" s="63"/>
    </row>
    <row r="117560" spans="16:17">
      <c r="P117560" s="63"/>
      <c r="Q117560" s="63"/>
    </row>
    <row r="117561" spans="16:17">
      <c r="P117561" s="63"/>
      <c r="Q117561" s="63"/>
    </row>
    <row r="117562" spans="16:17">
      <c r="P117562" s="63"/>
      <c r="Q117562" s="63"/>
    </row>
    <row r="117563" spans="16:17">
      <c r="P117563" s="63"/>
      <c r="Q117563" s="63"/>
    </row>
    <row r="117564" spans="16:17">
      <c r="P117564" s="63"/>
      <c r="Q117564" s="63"/>
    </row>
    <row r="117565" spans="16:17">
      <c r="P117565" s="63"/>
      <c r="Q117565" s="63"/>
    </row>
    <row r="117566" spans="16:17">
      <c r="P117566" s="63"/>
      <c r="Q117566" s="63"/>
    </row>
    <row r="117567" spans="16:17">
      <c r="P117567" s="63"/>
      <c r="Q117567" s="63"/>
    </row>
    <row r="117568" spans="16:17">
      <c r="P117568" s="63"/>
      <c r="Q117568" s="63"/>
    </row>
    <row r="117569" spans="16:17">
      <c r="P117569" s="63"/>
      <c r="Q117569" s="63"/>
    </row>
    <row r="117570" spans="16:17">
      <c r="P117570" s="63"/>
      <c r="Q117570" s="63"/>
    </row>
    <row r="117571" spans="16:17">
      <c r="P117571" s="63"/>
      <c r="Q117571" s="63"/>
    </row>
    <row r="117572" spans="16:17">
      <c r="P117572" s="63"/>
      <c r="Q117572" s="63"/>
    </row>
    <row r="117573" spans="16:17">
      <c r="P117573" s="63"/>
      <c r="Q117573" s="63"/>
    </row>
    <row r="117574" spans="16:17">
      <c r="P117574" s="63"/>
      <c r="Q117574" s="63"/>
    </row>
    <row r="117575" spans="16:17">
      <c r="P117575" s="63"/>
      <c r="Q117575" s="63"/>
    </row>
    <row r="117576" spans="16:17">
      <c r="P117576" s="63"/>
      <c r="Q117576" s="63"/>
    </row>
    <row r="117577" spans="16:17">
      <c r="P117577" s="63"/>
      <c r="Q117577" s="63"/>
    </row>
    <row r="117578" spans="16:17">
      <c r="P117578" s="63"/>
      <c r="Q117578" s="63"/>
    </row>
    <row r="117579" spans="16:17">
      <c r="P117579" s="63"/>
      <c r="Q117579" s="63"/>
    </row>
    <row r="117580" spans="16:17">
      <c r="P117580" s="63"/>
      <c r="Q117580" s="63"/>
    </row>
    <row r="117581" spans="16:17">
      <c r="P117581" s="63"/>
      <c r="Q117581" s="63"/>
    </row>
    <row r="117582" spans="16:17">
      <c r="P117582" s="63"/>
      <c r="Q117582" s="63"/>
    </row>
    <row r="117583" spans="16:17">
      <c r="P117583" s="63"/>
      <c r="Q117583" s="63"/>
    </row>
    <row r="117584" spans="16:17">
      <c r="P117584" s="63"/>
      <c r="Q117584" s="63"/>
    </row>
    <row r="117585" spans="16:17">
      <c r="P117585" s="63"/>
      <c r="Q117585" s="63"/>
    </row>
    <row r="117586" spans="16:17">
      <c r="P117586" s="63"/>
      <c r="Q117586" s="63"/>
    </row>
    <row r="117587" spans="16:17">
      <c r="P117587" s="63"/>
      <c r="Q117587" s="63"/>
    </row>
    <row r="117588" spans="16:17">
      <c r="P117588" s="63"/>
      <c r="Q117588" s="63"/>
    </row>
    <row r="117589" spans="16:17">
      <c r="P117589" s="63"/>
      <c r="Q117589" s="63"/>
    </row>
    <row r="117590" spans="16:17">
      <c r="P117590" s="63"/>
      <c r="Q117590" s="63"/>
    </row>
    <row r="117591" spans="16:17">
      <c r="P117591" s="63"/>
      <c r="Q117591" s="63"/>
    </row>
    <row r="117592" spans="16:17">
      <c r="P117592" s="63"/>
      <c r="Q117592" s="63"/>
    </row>
    <row r="117593" spans="16:17">
      <c r="P117593" s="63"/>
      <c r="Q117593" s="63"/>
    </row>
    <row r="117594" spans="16:17">
      <c r="P117594" s="63"/>
      <c r="Q117594" s="63"/>
    </row>
    <row r="117595" spans="16:17">
      <c r="P117595" s="63"/>
      <c r="Q117595" s="63"/>
    </row>
    <row r="117596" spans="16:17">
      <c r="P117596" s="63"/>
      <c r="Q117596" s="63"/>
    </row>
    <row r="117597" spans="16:17">
      <c r="P117597" s="63"/>
      <c r="Q117597" s="63"/>
    </row>
    <row r="117598" spans="16:17">
      <c r="P117598" s="63"/>
      <c r="Q117598" s="63"/>
    </row>
    <row r="117599" spans="16:17">
      <c r="P117599" s="63"/>
      <c r="Q117599" s="63"/>
    </row>
    <row r="117600" spans="16:17">
      <c r="P117600" s="63"/>
      <c r="Q117600" s="63"/>
    </row>
    <row r="117601" spans="16:17">
      <c r="P117601" s="63"/>
      <c r="Q117601" s="63"/>
    </row>
    <row r="117602" spans="16:17">
      <c r="P117602" s="63"/>
      <c r="Q117602" s="63"/>
    </row>
    <row r="117603" spans="16:17">
      <c r="P117603" s="63"/>
      <c r="Q117603" s="63"/>
    </row>
    <row r="117604" spans="16:17">
      <c r="P117604" s="63"/>
      <c r="Q117604" s="63"/>
    </row>
    <row r="117605" spans="16:17">
      <c r="P117605" s="63"/>
      <c r="Q117605" s="63"/>
    </row>
    <row r="117606" spans="16:17">
      <c r="P117606" s="63"/>
      <c r="Q117606" s="63"/>
    </row>
    <row r="117607" spans="16:17">
      <c r="P117607" s="63"/>
      <c r="Q117607" s="63"/>
    </row>
    <row r="117608" spans="16:17">
      <c r="P117608" s="63"/>
      <c r="Q117608" s="63"/>
    </row>
    <row r="117609" spans="16:17">
      <c r="P117609" s="63"/>
      <c r="Q117609" s="63"/>
    </row>
    <row r="117610" spans="16:17">
      <c r="P117610" s="63"/>
      <c r="Q117610" s="63"/>
    </row>
    <row r="117611" spans="16:17">
      <c r="P117611" s="63"/>
      <c r="Q117611" s="63"/>
    </row>
    <row r="117612" spans="16:17">
      <c r="P117612" s="63"/>
      <c r="Q117612" s="63"/>
    </row>
    <row r="117613" spans="16:17">
      <c r="P117613" s="63"/>
      <c r="Q117613" s="63"/>
    </row>
    <row r="117614" spans="16:17">
      <c r="P117614" s="63"/>
      <c r="Q117614" s="63"/>
    </row>
    <row r="117615" spans="16:17">
      <c r="P117615" s="63"/>
      <c r="Q117615" s="63"/>
    </row>
    <row r="117616" spans="16:17">
      <c r="P117616" s="63"/>
      <c r="Q117616" s="63"/>
    </row>
    <row r="117617" spans="16:17">
      <c r="P117617" s="63"/>
      <c r="Q117617" s="63"/>
    </row>
    <row r="117618" spans="16:17">
      <c r="P117618" s="63"/>
      <c r="Q117618" s="63"/>
    </row>
    <row r="117619" spans="16:17">
      <c r="P117619" s="63"/>
      <c r="Q117619" s="63"/>
    </row>
    <row r="117620" spans="16:17">
      <c r="P117620" s="63"/>
      <c r="Q117620" s="63"/>
    </row>
    <row r="117621" spans="16:17">
      <c r="P117621" s="63"/>
      <c r="Q117621" s="63"/>
    </row>
    <row r="117622" spans="16:17">
      <c r="P117622" s="63"/>
      <c r="Q117622" s="63"/>
    </row>
    <row r="117623" spans="16:17">
      <c r="P117623" s="63"/>
      <c r="Q117623" s="63"/>
    </row>
    <row r="117624" spans="16:17">
      <c r="P117624" s="63"/>
      <c r="Q117624" s="63"/>
    </row>
    <row r="117625" spans="16:17">
      <c r="P117625" s="63"/>
      <c r="Q117625" s="63"/>
    </row>
    <row r="117626" spans="16:17">
      <c r="P117626" s="63"/>
      <c r="Q117626" s="63"/>
    </row>
    <row r="117627" spans="16:17">
      <c r="P117627" s="63"/>
      <c r="Q117627" s="63"/>
    </row>
    <row r="117628" spans="16:17">
      <c r="P117628" s="63"/>
      <c r="Q117628" s="63"/>
    </row>
    <row r="117629" spans="16:17">
      <c r="P117629" s="63"/>
      <c r="Q117629" s="63"/>
    </row>
    <row r="117630" spans="16:17">
      <c r="P117630" s="63"/>
      <c r="Q117630" s="63"/>
    </row>
    <row r="117631" spans="16:17">
      <c r="P117631" s="63"/>
      <c r="Q117631" s="63"/>
    </row>
    <row r="117632" spans="16:17">
      <c r="P117632" s="63"/>
      <c r="Q117632" s="63"/>
    </row>
    <row r="117633" spans="16:17">
      <c r="P117633" s="63"/>
      <c r="Q117633" s="63"/>
    </row>
    <row r="117634" spans="16:17">
      <c r="P117634" s="63"/>
      <c r="Q117634" s="63"/>
    </row>
    <row r="117635" spans="16:17">
      <c r="P117635" s="63"/>
      <c r="Q117635" s="63"/>
    </row>
    <row r="117636" spans="16:17">
      <c r="P117636" s="63"/>
      <c r="Q117636" s="63"/>
    </row>
    <row r="117637" spans="16:17">
      <c r="P117637" s="63"/>
      <c r="Q117637" s="63"/>
    </row>
    <row r="117638" spans="16:17">
      <c r="P117638" s="63"/>
      <c r="Q117638" s="63"/>
    </row>
    <row r="117639" spans="16:17">
      <c r="P117639" s="63"/>
      <c r="Q117639" s="63"/>
    </row>
    <row r="117640" spans="16:17">
      <c r="P117640" s="63"/>
      <c r="Q117640" s="63"/>
    </row>
    <row r="117641" spans="16:17">
      <c r="P117641" s="63"/>
      <c r="Q117641" s="63"/>
    </row>
    <row r="117642" spans="16:17">
      <c r="P117642" s="63"/>
      <c r="Q117642" s="63"/>
    </row>
    <row r="117643" spans="16:17">
      <c r="P117643" s="63"/>
      <c r="Q117643" s="63"/>
    </row>
    <row r="117644" spans="16:17">
      <c r="P117644" s="63"/>
      <c r="Q117644" s="63"/>
    </row>
    <row r="117645" spans="16:17">
      <c r="P117645" s="63"/>
      <c r="Q117645" s="63"/>
    </row>
    <row r="117646" spans="16:17">
      <c r="P117646" s="63"/>
      <c r="Q117646" s="63"/>
    </row>
    <row r="117647" spans="16:17">
      <c r="P117647" s="63"/>
      <c r="Q117647" s="63"/>
    </row>
    <row r="117648" spans="16:17">
      <c r="P117648" s="63"/>
      <c r="Q117648" s="63"/>
    </row>
    <row r="117649" spans="16:17">
      <c r="P117649" s="63"/>
      <c r="Q117649" s="63"/>
    </row>
    <row r="117650" spans="16:17">
      <c r="P117650" s="63"/>
      <c r="Q117650" s="63"/>
    </row>
    <row r="117651" spans="16:17">
      <c r="P117651" s="63"/>
      <c r="Q117651" s="63"/>
    </row>
    <row r="117652" spans="16:17">
      <c r="P117652" s="63"/>
      <c r="Q117652" s="63"/>
    </row>
    <row r="117653" spans="16:17">
      <c r="P117653" s="63"/>
      <c r="Q117653" s="63"/>
    </row>
    <row r="117654" spans="16:17">
      <c r="P117654" s="63"/>
      <c r="Q117654" s="63"/>
    </row>
    <row r="117655" spans="16:17">
      <c r="P117655" s="63"/>
      <c r="Q117655" s="63"/>
    </row>
    <row r="117656" spans="16:17">
      <c r="P117656" s="63"/>
      <c r="Q117656" s="63"/>
    </row>
    <row r="117657" spans="16:17">
      <c r="P117657" s="63"/>
      <c r="Q117657" s="63"/>
    </row>
    <row r="117658" spans="16:17">
      <c r="P117658" s="63"/>
      <c r="Q117658" s="63"/>
    </row>
    <row r="117659" spans="16:17">
      <c r="P117659" s="63"/>
      <c r="Q117659" s="63"/>
    </row>
    <row r="117660" spans="16:17">
      <c r="P117660" s="63"/>
      <c r="Q117660" s="63"/>
    </row>
    <row r="117661" spans="16:17">
      <c r="P117661" s="63"/>
      <c r="Q117661" s="63"/>
    </row>
    <row r="117662" spans="16:17">
      <c r="P117662" s="63"/>
      <c r="Q117662" s="63"/>
    </row>
    <row r="117663" spans="16:17">
      <c r="P117663" s="63"/>
      <c r="Q117663" s="63"/>
    </row>
    <row r="117664" spans="16:17">
      <c r="P117664" s="63"/>
      <c r="Q117664" s="63"/>
    </row>
    <row r="117665" spans="16:17">
      <c r="P117665" s="63"/>
      <c r="Q117665" s="63"/>
    </row>
    <row r="117666" spans="16:17">
      <c r="P117666" s="63"/>
      <c r="Q117666" s="63"/>
    </row>
    <row r="117667" spans="16:17">
      <c r="P117667" s="63"/>
      <c r="Q117667" s="63"/>
    </row>
    <row r="117668" spans="16:17">
      <c r="P117668" s="63"/>
      <c r="Q117668" s="63"/>
    </row>
    <row r="117669" spans="16:17">
      <c r="P117669" s="63"/>
      <c r="Q117669" s="63"/>
    </row>
    <row r="117670" spans="16:17">
      <c r="P117670" s="63"/>
      <c r="Q117670" s="63"/>
    </row>
    <row r="117671" spans="16:17">
      <c r="P117671" s="63"/>
      <c r="Q117671" s="63"/>
    </row>
    <row r="117672" spans="16:17">
      <c r="P117672" s="63"/>
      <c r="Q117672" s="63"/>
    </row>
    <row r="117673" spans="16:17">
      <c r="P117673" s="63"/>
      <c r="Q117673" s="63"/>
    </row>
    <row r="117674" spans="16:17">
      <c r="P117674" s="63"/>
      <c r="Q117674" s="63"/>
    </row>
    <row r="117675" spans="16:17">
      <c r="P117675" s="63"/>
      <c r="Q117675" s="63"/>
    </row>
    <row r="117676" spans="16:17">
      <c r="P117676" s="63"/>
      <c r="Q117676" s="63"/>
    </row>
    <row r="117677" spans="16:17">
      <c r="P117677" s="63"/>
      <c r="Q117677" s="63"/>
    </row>
    <row r="117678" spans="16:17">
      <c r="P117678" s="63"/>
      <c r="Q117678" s="63"/>
    </row>
    <row r="117679" spans="16:17">
      <c r="P117679" s="63"/>
      <c r="Q117679" s="63"/>
    </row>
    <row r="117680" spans="16:17">
      <c r="P117680" s="63"/>
      <c r="Q117680" s="63"/>
    </row>
    <row r="117681" spans="16:17">
      <c r="P117681" s="63"/>
      <c r="Q117681" s="63"/>
    </row>
    <row r="117682" spans="16:17">
      <c r="P117682" s="63"/>
      <c r="Q117682" s="63"/>
    </row>
    <row r="117683" spans="16:17">
      <c r="P117683" s="63"/>
      <c r="Q117683" s="63"/>
    </row>
    <row r="117684" spans="16:17">
      <c r="P117684" s="63"/>
      <c r="Q117684" s="63"/>
    </row>
    <row r="117685" spans="16:17">
      <c r="P117685" s="63"/>
      <c r="Q117685" s="63"/>
    </row>
    <row r="117686" spans="16:17">
      <c r="P117686" s="63"/>
      <c r="Q117686" s="63"/>
    </row>
    <row r="117687" spans="16:17">
      <c r="P117687" s="63"/>
      <c r="Q117687" s="63"/>
    </row>
    <row r="117688" spans="16:17">
      <c r="P117688" s="63"/>
      <c r="Q117688" s="63"/>
    </row>
    <row r="117689" spans="16:17">
      <c r="P117689" s="63"/>
      <c r="Q117689" s="63"/>
    </row>
    <row r="117690" spans="16:17">
      <c r="P117690" s="63"/>
      <c r="Q117690" s="63"/>
    </row>
    <row r="117691" spans="16:17">
      <c r="P117691" s="63"/>
      <c r="Q117691" s="63"/>
    </row>
    <row r="117692" spans="16:17">
      <c r="P117692" s="63"/>
      <c r="Q117692" s="63"/>
    </row>
    <row r="117693" spans="16:17">
      <c r="P117693" s="63"/>
      <c r="Q117693" s="63"/>
    </row>
    <row r="117694" spans="16:17">
      <c r="P117694" s="63"/>
      <c r="Q117694" s="63"/>
    </row>
    <row r="117695" spans="16:17">
      <c r="P117695" s="63"/>
      <c r="Q117695" s="63"/>
    </row>
    <row r="117696" spans="16:17">
      <c r="P117696" s="63"/>
      <c r="Q117696" s="63"/>
    </row>
    <row r="117697" spans="16:17">
      <c r="P117697" s="63"/>
      <c r="Q117697" s="63"/>
    </row>
    <row r="117698" spans="16:17">
      <c r="P117698" s="63"/>
      <c r="Q117698" s="63"/>
    </row>
    <row r="117699" spans="16:17">
      <c r="P117699" s="63"/>
      <c r="Q117699" s="63"/>
    </row>
    <row r="117700" spans="16:17">
      <c r="P117700" s="63"/>
      <c r="Q117700" s="63"/>
    </row>
    <row r="117701" spans="16:17">
      <c r="P117701" s="63"/>
      <c r="Q117701" s="63"/>
    </row>
    <row r="117702" spans="16:17">
      <c r="P117702" s="63"/>
      <c r="Q117702" s="63"/>
    </row>
    <row r="117703" spans="16:17">
      <c r="P117703" s="63"/>
      <c r="Q117703" s="63"/>
    </row>
    <row r="117704" spans="16:17">
      <c r="P117704" s="63"/>
      <c r="Q117704" s="63"/>
    </row>
    <row r="117705" spans="16:17">
      <c r="P117705" s="63"/>
      <c r="Q117705" s="63"/>
    </row>
    <row r="117706" spans="16:17">
      <c r="P117706" s="63"/>
      <c r="Q117706" s="63"/>
    </row>
    <row r="117707" spans="16:17">
      <c r="P117707" s="63"/>
      <c r="Q117707" s="63"/>
    </row>
    <row r="117708" spans="16:17">
      <c r="P117708" s="63"/>
      <c r="Q117708" s="63"/>
    </row>
    <row r="117709" spans="16:17">
      <c r="P117709" s="63"/>
      <c r="Q117709" s="63"/>
    </row>
    <row r="117710" spans="16:17">
      <c r="P117710" s="63"/>
      <c r="Q117710" s="63"/>
    </row>
    <row r="117711" spans="16:17">
      <c r="P117711" s="63"/>
      <c r="Q117711" s="63"/>
    </row>
    <row r="117712" spans="16:17">
      <c r="P117712" s="63"/>
      <c r="Q117712" s="63"/>
    </row>
    <row r="117713" spans="16:17">
      <c r="P117713" s="63"/>
      <c r="Q117713" s="63"/>
    </row>
    <row r="117714" spans="16:17">
      <c r="P117714" s="63"/>
      <c r="Q117714" s="63"/>
    </row>
    <row r="117715" spans="16:17">
      <c r="P117715" s="63"/>
      <c r="Q117715" s="63"/>
    </row>
    <row r="117716" spans="16:17">
      <c r="P117716" s="63"/>
      <c r="Q117716" s="63"/>
    </row>
    <row r="117717" spans="16:17">
      <c r="P117717" s="63"/>
      <c r="Q117717" s="63"/>
    </row>
    <row r="117718" spans="16:17">
      <c r="P117718" s="63"/>
      <c r="Q117718" s="63"/>
    </row>
    <row r="117719" spans="16:17">
      <c r="P117719" s="63"/>
      <c r="Q117719" s="63"/>
    </row>
    <row r="117720" spans="16:17">
      <c r="P117720" s="63"/>
      <c r="Q117720" s="63"/>
    </row>
    <row r="117721" spans="16:17">
      <c r="P117721" s="63"/>
      <c r="Q117721" s="63"/>
    </row>
    <row r="117722" spans="16:17">
      <c r="P117722" s="63"/>
      <c r="Q117722" s="63"/>
    </row>
    <row r="117723" spans="16:17">
      <c r="P117723" s="63"/>
      <c r="Q117723" s="63"/>
    </row>
    <row r="117724" spans="16:17">
      <c r="P117724" s="63"/>
      <c r="Q117724" s="63"/>
    </row>
    <row r="117725" spans="16:17">
      <c r="P117725" s="63"/>
      <c r="Q117725" s="63"/>
    </row>
    <row r="117726" spans="16:17">
      <c r="P117726" s="63"/>
      <c r="Q117726" s="63"/>
    </row>
    <row r="117727" spans="16:17">
      <c r="P117727" s="63"/>
      <c r="Q117727" s="63"/>
    </row>
    <row r="117728" spans="16:17">
      <c r="P117728" s="63"/>
      <c r="Q117728" s="63"/>
    </row>
    <row r="117729" spans="16:17">
      <c r="P117729" s="63"/>
      <c r="Q117729" s="63"/>
    </row>
    <row r="117730" spans="16:17">
      <c r="P117730" s="63"/>
      <c r="Q117730" s="63"/>
    </row>
    <row r="117731" spans="16:17">
      <c r="P117731" s="63"/>
      <c r="Q117731" s="63"/>
    </row>
    <row r="117732" spans="16:17">
      <c r="P117732" s="63"/>
      <c r="Q117732" s="63"/>
    </row>
    <row r="117733" spans="16:17">
      <c r="P117733" s="63"/>
      <c r="Q117733" s="63"/>
    </row>
    <row r="117734" spans="16:17">
      <c r="P117734" s="63"/>
      <c r="Q117734" s="63"/>
    </row>
    <row r="117735" spans="16:17">
      <c r="P117735" s="63"/>
      <c r="Q117735" s="63"/>
    </row>
    <row r="117736" spans="16:17">
      <c r="P117736" s="63"/>
      <c r="Q117736" s="63"/>
    </row>
    <row r="117737" spans="16:17">
      <c r="P117737" s="63"/>
      <c r="Q117737" s="63"/>
    </row>
    <row r="117738" spans="16:17">
      <c r="P117738" s="63"/>
      <c r="Q117738" s="63"/>
    </row>
    <row r="117739" spans="16:17">
      <c r="P117739" s="63"/>
      <c r="Q117739" s="63"/>
    </row>
    <row r="117740" spans="16:17">
      <c r="P117740" s="63"/>
      <c r="Q117740" s="63"/>
    </row>
    <row r="117741" spans="16:17">
      <c r="P117741" s="63"/>
      <c r="Q117741" s="63"/>
    </row>
    <row r="117742" spans="16:17">
      <c r="P117742" s="63"/>
      <c r="Q117742" s="63"/>
    </row>
    <row r="117743" spans="16:17">
      <c r="P117743" s="63"/>
      <c r="Q117743" s="63"/>
    </row>
    <row r="117744" spans="16:17">
      <c r="P117744" s="63"/>
      <c r="Q117744" s="63"/>
    </row>
    <row r="117745" spans="16:17">
      <c r="P117745" s="63"/>
      <c r="Q117745" s="63"/>
    </row>
    <row r="117746" spans="16:17">
      <c r="P117746" s="63"/>
      <c r="Q117746" s="63"/>
    </row>
    <row r="117747" spans="16:17">
      <c r="P117747" s="63"/>
      <c r="Q117747" s="63"/>
    </row>
    <row r="117748" spans="16:17">
      <c r="P117748" s="63"/>
      <c r="Q117748" s="63"/>
    </row>
    <row r="117749" spans="16:17">
      <c r="P117749" s="63"/>
      <c r="Q117749" s="63"/>
    </row>
    <row r="117750" spans="16:17">
      <c r="P117750" s="63"/>
      <c r="Q117750" s="63"/>
    </row>
    <row r="117751" spans="16:17">
      <c r="P117751" s="63"/>
      <c r="Q117751" s="63"/>
    </row>
    <row r="117752" spans="16:17">
      <c r="P117752" s="63"/>
      <c r="Q117752" s="63"/>
    </row>
    <row r="117753" spans="16:17">
      <c r="P117753" s="63"/>
      <c r="Q117753" s="63"/>
    </row>
    <row r="117754" spans="16:17">
      <c r="P117754" s="63"/>
      <c r="Q117754" s="63"/>
    </row>
    <row r="117755" spans="16:17">
      <c r="P117755" s="63"/>
      <c r="Q117755" s="63"/>
    </row>
    <row r="117756" spans="16:17">
      <c r="P117756" s="63"/>
      <c r="Q117756" s="63"/>
    </row>
    <row r="117757" spans="16:17">
      <c r="P117757" s="63"/>
      <c r="Q117757" s="63"/>
    </row>
    <row r="117758" spans="16:17">
      <c r="P117758" s="63"/>
      <c r="Q117758" s="63"/>
    </row>
    <row r="117759" spans="16:17">
      <c r="P117759" s="63"/>
      <c r="Q117759" s="63"/>
    </row>
    <row r="117760" spans="16:17">
      <c r="P117760" s="63"/>
      <c r="Q117760" s="63"/>
    </row>
    <row r="117761" spans="16:17">
      <c r="P117761" s="63"/>
      <c r="Q117761" s="63"/>
    </row>
    <row r="117762" spans="16:17">
      <c r="P117762" s="63"/>
      <c r="Q117762" s="63"/>
    </row>
    <row r="117763" spans="16:17">
      <c r="P117763" s="63"/>
      <c r="Q117763" s="63"/>
    </row>
    <row r="117764" spans="16:17">
      <c r="P117764" s="63"/>
      <c r="Q117764" s="63"/>
    </row>
    <row r="117765" spans="16:17">
      <c r="P117765" s="63"/>
      <c r="Q117765" s="63"/>
    </row>
    <row r="117766" spans="16:17">
      <c r="P117766" s="63"/>
      <c r="Q117766" s="63"/>
    </row>
    <row r="117767" spans="16:17">
      <c r="P117767" s="63"/>
      <c r="Q117767" s="63"/>
    </row>
    <row r="117768" spans="16:17">
      <c r="P117768" s="63"/>
      <c r="Q117768" s="63"/>
    </row>
    <row r="117769" spans="16:17">
      <c r="P117769" s="63"/>
      <c r="Q117769" s="63"/>
    </row>
    <row r="117770" spans="16:17">
      <c r="P117770" s="63"/>
      <c r="Q117770" s="63"/>
    </row>
    <row r="117771" spans="16:17">
      <c r="P117771" s="63"/>
      <c r="Q117771" s="63"/>
    </row>
    <row r="117772" spans="16:17">
      <c r="P117772" s="63"/>
      <c r="Q117772" s="63"/>
    </row>
    <row r="117773" spans="16:17">
      <c r="P117773" s="63"/>
      <c r="Q117773" s="63"/>
    </row>
    <row r="117774" spans="16:17">
      <c r="P117774" s="63"/>
      <c r="Q117774" s="63"/>
    </row>
    <row r="117775" spans="16:17">
      <c r="P117775" s="63"/>
      <c r="Q117775" s="63"/>
    </row>
    <row r="117776" spans="16:17">
      <c r="P117776" s="63"/>
      <c r="Q117776" s="63"/>
    </row>
    <row r="117777" spans="16:17">
      <c r="P117777" s="63"/>
      <c r="Q117777" s="63"/>
    </row>
    <row r="117778" spans="16:17">
      <c r="P117778" s="63"/>
      <c r="Q117778" s="63"/>
    </row>
    <row r="117779" spans="16:17">
      <c r="P117779" s="63"/>
      <c r="Q117779" s="63"/>
    </row>
    <row r="117780" spans="16:17">
      <c r="P117780" s="63"/>
      <c r="Q117780" s="63"/>
    </row>
    <row r="117781" spans="16:17">
      <c r="P117781" s="63"/>
      <c r="Q117781" s="63"/>
    </row>
    <row r="117782" spans="16:17">
      <c r="P117782" s="63"/>
      <c r="Q117782" s="63"/>
    </row>
    <row r="117783" spans="16:17">
      <c r="P117783" s="63"/>
      <c r="Q117783" s="63"/>
    </row>
    <row r="117784" spans="16:17">
      <c r="P117784" s="63"/>
      <c r="Q117784" s="63"/>
    </row>
    <row r="117785" spans="16:17">
      <c r="P117785" s="63"/>
      <c r="Q117785" s="63"/>
    </row>
    <row r="117786" spans="16:17">
      <c r="P117786" s="63"/>
      <c r="Q117786" s="63"/>
    </row>
    <row r="117787" spans="16:17">
      <c r="P117787" s="63"/>
      <c r="Q117787" s="63"/>
    </row>
    <row r="117788" spans="16:17">
      <c r="P117788" s="63"/>
      <c r="Q117788" s="63"/>
    </row>
    <row r="117789" spans="16:17">
      <c r="P117789" s="63"/>
      <c r="Q117789" s="63"/>
    </row>
    <row r="117790" spans="16:17">
      <c r="P117790" s="63"/>
      <c r="Q117790" s="63"/>
    </row>
    <row r="117791" spans="16:17">
      <c r="P117791" s="63"/>
      <c r="Q117791" s="63"/>
    </row>
    <row r="117792" spans="16:17">
      <c r="P117792" s="63"/>
      <c r="Q117792" s="63"/>
    </row>
    <row r="117793" spans="16:17">
      <c r="P117793" s="63"/>
      <c r="Q117793" s="63"/>
    </row>
    <row r="117794" spans="16:17">
      <c r="P117794" s="63"/>
      <c r="Q117794" s="63"/>
    </row>
    <row r="117795" spans="16:17">
      <c r="P117795" s="63"/>
      <c r="Q117795" s="63"/>
    </row>
    <row r="117796" spans="16:17">
      <c r="P117796" s="63"/>
      <c r="Q117796" s="63"/>
    </row>
    <row r="117797" spans="16:17">
      <c r="P117797" s="63"/>
      <c r="Q117797" s="63"/>
    </row>
    <row r="117798" spans="16:17">
      <c r="P117798" s="63"/>
      <c r="Q117798" s="63"/>
    </row>
    <row r="117799" spans="16:17">
      <c r="P117799" s="63"/>
      <c r="Q117799" s="63"/>
    </row>
    <row r="117800" spans="16:17">
      <c r="P117800" s="63"/>
      <c r="Q117800" s="63"/>
    </row>
    <row r="117801" spans="16:17">
      <c r="P117801" s="63"/>
      <c r="Q117801" s="63"/>
    </row>
    <row r="117802" spans="16:17">
      <c r="P117802" s="63"/>
      <c r="Q117802" s="63"/>
    </row>
    <row r="117803" spans="16:17">
      <c r="P117803" s="63"/>
      <c r="Q117803" s="63"/>
    </row>
    <row r="117804" spans="16:17">
      <c r="P117804" s="63"/>
      <c r="Q117804" s="63"/>
    </row>
    <row r="117805" spans="16:17">
      <c r="P117805" s="63"/>
      <c r="Q117805" s="63"/>
    </row>
    <row r="117806" spans="16:17">
      <c r="P117806" s="63"/>
      <c r="Q117806" s="63"/>
    </row>
    <row r="117807" spans="16:17">
      <c r="P117807" s="63"/>
      <c r="Q117807" s="63"/>
    </row>
    <row r="117808" spans="16:17">
      <c r="P117808" s="63"/>
      <c r="Q117808" s="63"/>
    </row>
    <row r="117809" spans="16:17">
      <c r="P117809" s="63"/>
      <c r="Q117809" s="63"/>
    </row>
    <row r="117810" spans="16:17">
      <c r="P117810" s="63"/>
      <c r="Q117810" s="63"/>
    </row>
    <row r="117811" spans="16:17">
      <c r="P117811" s="63"/>
      <c r="Q117811" s="63"/>
    </row>
    <row r="117812" spans="16:17">
      <c r="P117812" s="63"/>
      <c r="Q117812" s="63"/>
    </row>
    <row r="117813" spans="16:17">
      <c r="P117813" s="63"/>
      <c r="Q117813" s="63"/>
    </row>
    <row r="117814" spans="16:17">
      <c r="P117814" s="63"/>
      <c r="Q117814" s="63"/>
    </row>
    <row r="117815" spans="16:17">
      <c r="P117815" s="63"/>
      <c r="Q117815" s="63"/>
    </row>
    <row r="117816" spans="16:17">
      <c r="P117816" s="63"/>
      <c r="Q117816" s="63"/>
    </row>
    <row r="117817" spans="16:17">
      <c r="P117817" s="63"/>
      <c r="Q117817" s="63"/>
    </row>
    <row r="117818" spans="16:17">
      <c r="P117818" s="63"/>
      <c r="Q117818" s="63"/>
    </row>
    <row r="117819" spans="16:17">
      <c r="P117819" s="63"/>
      <c r="Q117819" s="63"/>
    </row>
    <row r="117820" spans="16:17">
      <c r="P117820" s="63"/>
      <c r="Q117820" s="63"/>
    </row>
    <row r="117821" spans="16:17">
      <c r="P117821" s="63"/>
      <c r="Q117821" s="63"/>
    </row>
    <row r="117822" spans="16:17">
      <c r="P117822" s="63"/>
      <c r="Q117822" s="63"/>
    </row>
    <row r="117823" spans="16:17">
      <c r="P117823" s="63"/>
      <c r="Q117823" s="63"/>
    </row>
    <row r="117824" spans="16:17">
      <c r="P117824" s="63"/>
      <c r="Q117824" s="63"/>
    </row>
    <row r="117825" spans="16:17">
      <c r="P117825" s="63"/>
      <c r="Q117825" s="63"/>
    </row>
    <row r="117826" spans="16:17">
      <c r="P117826" s="63"/>
      <c r="Q117826" s="63"/>
    </row>
    <row r="117827" spans="16:17">
      <c r="P117827" s="63"/>
      <c r="Q117827" s="63"/>
    </row>
    <row r="117828" spans="16:17">
      <c r="P117828" s="63"/>
      <c r="Q117828" s="63"/>
    </row>
    <row r="117829" spans="16:17">
      <c r="P117829" s="63"/>
      <c r="Q117829" s="63"/>
    </row>
    <row r="117830" spans="16:17">
      <c r="P117830" s="63"/>
      <c r="Q117830" s="63"/>
    </row>
    <row r="117831" spans="16:17">
      <c r="P117831" s="63"/>
      <c r="Q117831" s="63"/>
    </row>
    <row r="117832" spans="16:17">
      <c r="P117832" s="63"/>
      <c r="Q117832" s="63"/>
    </row>
    <row r="117833" spans="16:17">
      <c r="P117833" s="63"/>
      <c r="Q117833" s="63"/>
    </row>
    <row r="117834" spans="16:17">
      <c r="P117834" s="63"/>
      <c r="Q117834" s="63"/>
    </row>
    <row r="117835" spans="16:17">
      <c r="P117835" s="63"/>
      <c r="Q117835" s="63"/>
    </row>
    <row r="117836" spans="16:17">
      <c r="P117836" s="63"/>
      <c r="Q117836" s="63"/>
    </row>
    <row r="117837" spans="16:17">
      <c r="P117837" s="63"/>
      <c r="Q117837" s="63"/>
    </row>
    <row r="117838" spans="16:17">
      <c r="P117838" s="63"/>
      <c r="Q117838" s="63"/>
    </row>
    <row r="117839" spans="16:17">
      <c r="P117839" s="63"/>
      <c r="Q117839" s="63"/>
    </row>
    <row r="117840" spans="16:17">
      <c r="P117840" s="63"/>
      <c r="Q117840" s="63"/>
    </row>
    <row r="117841" spans="16:17">
      <c r="P117841" s="63"/>
      <c r="Q117841" s="63"/>
    </row>
    <row r="117842" spans="16:17">
      <c r="P117842" s="63"/>
      <c r="Q117842" s="63"/>
    </row>
    <row r="117843" spans="16:17">
      <c r="P117843" s="63"/>
      <c r="Q117843" s="63"/>
    </row>
    <row r="117844" spans="16:17">
      <c r="P117844" s="63"/>
      <c r="Q117844" s="63"/>
    </row>
    <row r="117845" spans="16:17">
      <c r="P117845" s="63"/>
      <c r="Q117845" s="63"/>
    </row>
    <row r="117846" spans="16:17">
      <c r="P117846" s="63"/>
      <c r="Q117846" s="63"/>
    </row>
    <row r="117847" spans="16:17">
      <c r="P117847" s="63"/>
      <c r="Q117847" s="63"/>
    </row>
    <row r="117848" spans="16:17">
      <c r="P117848" s="63"/>
      <c r="Q117848" s="63"/>
    </row>
    <row r="117849" spans="16:17">
      <c r="P117849" s="63"/>
      <c r="Q117849" s="63"/>
    </row>
    <row r="117850" spans="16:17">
      <c r="P117850" s="63"/>
      <c r="Q117850" s="63"/>
    </row>
    <row r="117851" spans="16:17">
      <c r="P117851" s="63"/>
      <c r="Q117851" s="63"/>
    </row>
    <row r="117852" spans="16:17">
      <c r="P117852" s="63"/>
      <c r="Q117852" s="63"/>
    </row>
    <row r="117853" spans="16:17">
      <c r="P117853" s="63"/>
      <c r="Q117853" s="63"/>
    </row>
    <row r="117854" spans="16:17">
      <c r="P117854" s="63"/>
      <c r="Q117854" s="63"/>
    </row>
    <row r="117855" spans="16:17">
      <c r="P117855" s="63"/>
      <c r="Q117855" s="63"/>
    </row>
    <row r="117856" spans="16:17">
      <c r="P117856" s="63"/>
      <c r="Q117856" s="63"/>
    </row>
    <row r="117857" spans="16:17">
      <c r="P117857" s="63"/>
      <c r="Q117857" s="63"/>
    </row>
    <row r="117858" spans="16:17">
      <c r="P117858" s="63"/>
      <c r="Q117858" s="63"/>
    </row>
    <row r="117859" spans="16:17">
      <c r="P117859" s="63"/>
      <c r="Q117859" s="63"/>
    </row>
    <row r="117860" spans="16:17">
      <c r="P117860" s="63"/>
      <c r="Q117860" s="63"/>
    </row>
    <row r="117861" spans="16:17">
      <c r="P117861" s="63"/>
      <c r="Q117861" s="63"/>
    </row>
    <row r="117862" spans="16:17">
      <c r="P117862" s="63"/>
      <c r="Q117862" s="63"/>
    </row>
    <row r="117863" spans="16:17">
      <c r="P117863" s="63"/>
      <c r="Q117863" s="63"/>
    </row>
    <row r="117864" spans="16:17">
      <c r="P117864" s="63"/>
      <c r="Q117864" s="63"/>
    </row>
    <row r="117865" spans="16:17">
      <c r="P117865" s="63"/>
      <c r="Q117865" s="63"/>
    </row>
    <row r="117866" spans="16:17">
      <c r="P117866" s="63"/>
      <c r="Q117866" s="63"/>
    </row>
    <row r="117867" spans="16:17">
      <c r="P117867" s="63"/>
      <c r="Q117867" s="63"/>
    </row>
    <row r="117868" spans="16:17">
      <c r="P117868" s="63"/>
      <c r="Q117868" s="63"/>
    </row>
    <row r="117869" spans="16:17">
      <c r="P117869" s="63"/>
      <c r="Q117869" s="63"/>
    </row>
    <row r="117870" spans="16:17">
      <c r="P117870" s="63"/>
      <c r="Q117870" s="63"/>
    </row>
    <row r="117871" spans="16:17">
      <c r="P117871" s="63"/>
      <c r="Q117871" s="63"/>
    </row>
    <row r="117872" spans="16:17">
      <c r="P117872" s="63"/>
      <c r="Q117872" s="63"/>
    </row>
    <row r="117873" spans="16:17">
      <c r="P117873" s="63"/>
      <c r="Q117873" s="63"/>
    </row>
    <row r="117874" spans="16:17">
      <c r="P117874" s="63"/>
      <c r="Q117874" s="63"/>
    </row>
    <row r="117875" spans="16:17">
      <c r="P117875" s="63"/>
      <c r="Q117875" s="63"/>
    </row>
    <row r="117876" spans="16:17">
      <c r="P117876" s="63"/>
      <c r="Q117876" s="63"/>
    </row>
    <row r="117877" spans="16:17">
      <c r="P117877" s="63"/>
      <c r="Q117877" s="63"/>
    </row>
    <row r="117878" spans="16:17">
      <c r="P117878" s="63"/>
      <c r="Q117878" s="63"/>
    </row>
    <row r="117879" spans="16:17">
      <c r="P117879" s="63"/>
      <c r="Q117879" s="63"/>
    </row>
    <row r="117880" spans="16:17">
      <c r="P117880" s="63"/>
      <c r="Q117880" s="63"/>
    </row>
    <row r="117881" spans="16:17">
      <c r="P117881" s="63"/>
      <c r="Q117881" s="63"/>
    </row>
    <row r="117882" spans="16:17">
      <c r="P117882" s="63"/>
      <c r="Q117882" s="63"/>
    </row>
    <row r="117883" spans="16:17">
      <c r="P117883" s="63"/>
      <c r="Q117883" s="63"/>
    </row>
    <row r="117884" spans="16:17">
      <c r="P117884" s="63"/>
      <c r="Q117884" s="63"/>
    </row>
    <row r="117885" spans="16:17">
      <c r="P117885" s="63"/>
      <c r="Q117885" s="63"/>
    </row>
    <row r="117886" spans="16:17">
      <c r="P117886" s="63"/>
      <c r="Q117886" s="63"/>
    </row>
    <row r="117887" spans="16:17">
      <c r="P117887" s="63"/>
      <c r="Q117887" s="63"/>
    </row>
    <row r="117888" spans="16:17">
      <c r="P117888" s="63"/>
      <c r="Q117888" s="63"/>
    </row>
    <row r="117889" spans="16:17">
      <c r="P117889" s="63"/>
      <c r="Q117889" s="63"/>
    </row>
    <row r="117890" spans="16:17">
      <c r="P117890" s="63"/>
      <c r="Q117890" s="63"/>
    </row>
    <row r="117891" spans="16:17">
      <c r="P117891" s="63"/>
      <c r="Q117891" s="63"/>
    </row>
    <row r="117892" spans="16:17">
      <c r="P117892" s="63"/>
      <c r="Q117892" s="63"/>
    </row>
    <row r="117893" spans="16:17">
      <c r="P117893" s="63"/>
      <c r="Q117893" s="63"/>
    </row>
    <row r="117894" spans="16:17">
      <c r="P117894" s="63"/>
      <c r="Q117894" s="63"/>
    </row>
    <row r="117895" spans="16:17">
      <c r="P117895" s="63"/>
      <c r="Q117895" s="63"/>
    </row>
    <row r="117896" spans="16:17">
      <c r="P117896" s="63"/>
      <c r="Q117896" s="63"/>
    </row>
    <row r="117897" spans="16:17">
      <c r="P117897" s="63"/>
      <c r="Q117897" s="63"/>
    </row>
    <row r="117898" spans="16:17">
      <c r="P117898" s="63"/>
      <c r="Q117898" s="63"/>
    </row>
    <row r="117899" spans="16:17">
      <c r="P117899" s="63"/>
      <c r="Q117899" s="63"/>
    </row>
    <row r="117900" spans="16:17">
      <c r="P117900" s="63"/>
      <c r="Q117900" s="63"/>
    </row>
    <row r="117901" spans="16:17">
      <c r="P117901" s="63"/>
      <c r="Q117901" s="63"/>
    </row>
    <row r="117902" spans="16:17">
      <c r="P117902" s="63"/>
      <c r="Q117902" s="63"/>
    </row>
    <row r="117903" spans="16:17">
      <c r="P117903" s="63"/>
      <c r="Q117903" s="63"/>
    </row>
    <row r="117904" spans="16:17">
      <c r="P117904" s="63"/>
      <c r="Q117904" s="63"/>
    </row>
    <row r="117905" spans="16:17">
      <c r="P117905" s="63"/>
      <c r="Q117905" s="63"/>
    </row>
    <row r="117906" spans="16:17">
      <c r="P117906" s="63"/>
      <c r="Q117906" s="63"/>
    </row>
    <row r="117907" spans="16:17">
      <c r="P117907" s="63"/>
      <c r="Q117907" s="63"/>
    </row>
    <row r="117908" spans="16:17">
      <c r="P117908" s="63"/>
      <c r="Q117908" s="63"/>
    </row>
    <row r="117909" spans="16:17">
      <c r="P117909" s="63"/>
      <c r="Q117909" s="63"/>
    </row>
    <row r="117910" spans="16:17">
      <c r="P117910" s="63"/>
      <c r="Q117910" s="63"/>
    </row>
    <row r="117911" spans="16:17">
      <c r="P117911" s="63"/>
      <c r="Q117911" s="63"/>
    </row>
    <row r="117912" spans="16:17">
      <c r="P117912" s="63"/>
      <c r="Q117912" s="63"/>
    </row>
    <row r="117913" spans="16:17">
      <c r="P117913" s="63"/>
      <c r="Q117913" s="63"/>
    </row>
    <row r="117914" spans="16:17">
      <c r="P117914" s="63"/>
      <c r="Q117914" s="63"/>
    </row>
    <row r="117915" spans="16:17">
      <c r="P117915" s="63"/>
      <c r="Q117915" s="63"/>
    </row>
    <row r="117916" spans="16:17">
      <c r="P117916" s="63"/>
      <c r="Q117916" s="63"/>
    </row>
    <row r="117917" spans="16:17">
      <c r="P117917" s="63"/>
      <c r="Q117917" s="63"/>
    </row>
    <row r="117918" spans="16:17">
      <c r="P117918" s="63"/>
      <c r="Q117918" s="63"/>
    </row>
    <row r="117919" spans="16:17">
      <c r="P117919" s="63"/>
      <c r="Q117919" s="63"/>
    </row>
    <row r="117920" spans="16:17">
      <c r="P117920" s="63"/>
      <c r="Q117920" s="63"/>
    </row>
    <row r="117921" spans="16:17">
      <c r="P117921" s="63"/>
      <c r="Q117921" s="63"/>
    </row>
    <row r="117922" spans="16:17">
      <c r="P117922" s="63"/>
      <c r="Q117922" s="63"/>
    </row>
    <row r="117923" spans="16:17">
      <c r="P117923" s="63"/>
      <c r="Q117923" s="63"/>
    </row>
    <row r="117924" spans="16:17">
      <c r="P117924" s="63"/>
      <c r="Q117924" s="63"/>
    </row>
    <row r="117925" spans="16:17">
      <c r="P117925" s="63"/>
      <c r="Q117925" s="63"/>
    </row>
    <row r="117926" spans="16:17">
      <c r="P117926" s="63"/>
      <c r="Q117926" s="63"/>
    </row>
    <row r="117927" spans="16:17">
      <c r="P117927" s="63"/>
      <c r="Q117927" s="63"/>
    </row>
    <row r="117928" spans="16:17">
      <c r="P117928" s="63"/>
      <c r="Q117928" s="63"/>
    </row>
    <row r="117929" spans="16:17">
      <c r="P117929" s="63"/>
      <c r="Q117929" s="63"/>
    </row>
    <row r="117930" spans="16:17">
      <c r="P117930" s="63"/>
      <c r="Q117930" s="63"/>
    </row>
    <row r="117931" spans="16:17">
      <c r="P117931" s="63"/>
      <c r="Q117931" s="63"/>
    </row>
    <row r="117932" spans="16:17">
      <c r="P117932" s="63"/>
      <c r="Q117932" s="63"/>
    </row>
    <row r="117933" spans="16:17">
      <c r="P117933" s="63"/>
      <c r="Q117933" s="63"/>
    </row>
    <row r="117934" spans="16:17">
      <c r="P117934" s="63"/>
      <c r="Q117934" s="63"/>
    </row>
    <row r="117935" spans="16:17">
      <c r="P117935" s="63"/>
      <c r="Q117935" s="63"/>
    </row>
    <row r="117936" spans="16:17">
      <c r="P117936" s="63"/>
      <c r="Q117936" s="63"/>
    </row>
    <row r="117937" spans="16:17">
      <c r="P117937" s="63"/>
      <c r="Q117937" s="63"/>
    </row>
    <row r="117938" spans="16:17">
      <c r="P117938" s="63"/>
      <c r="Q117938" s="63"/>
    </row>
    <row r="117939" spans="16:17">
      <c r="P117939" s="63"/>
      <c r="Q117939" s="63"/>
    </row>
    <row r="117940" spans="16:17">
      <c r="P117940" s="63"/>
      <c r="Q117940" s="63"/>
    </row>
    <row r="117941" spans="16:17">
      <c r="P117941" s="63"/>
      <c r="Q117941" s="63"/>
    </row>
    <row r="117942" spans="16:17">
      <c r="P117942" s="63"/>
      <c r="Q117942" s="63"/>
    </row>
    <row r="117943" spans="16:17">
      <c r="P117943" s="63"/>
      <c r="Q117943" s="63"/>
    </row>
    <row r="117944" spans="16:17">
      <c r="P117944" s="63"/>
      <c r="Q117944" s="63"/>
    </row>
    <row r="117945" spans="16:17">
      <c r="P117945" s="63"/>
      <c r="Q117945" s="63"/>
    </row>
    <row r="117946" spans="16:17">
      <c r="P117946" s="63"/>
      <c r="Q117946" s="63"/>
    </row>
    <row r="117947" spans="16:17">
      <c r="P117947" s="63"/>
      <c r="Q117947" s="63"/>
    </row>
    <row r="117948" spans="16:17">
      <c r="P117948" s="63"/>
      <c r="Q117948" s="63"/>
    </row>
    <row r="117949" spans="16:17">
      <c r="P117949" s="63"/>
      <c r="Q117949" s="63"/>
    </row>
    <row r="117950" spans="16:17">
      <c r="P117950" s="63"/>
      <c r="Q117950" s="63"/>
    </row>
    <row r="117951" spans="16:17">
      <c r="P117951" s="63"/>
      <c r="Q117951" s="63"/>
    </row>
    <row r="117952" spans="16:17">
      <c r="P117952" s="63"/>
      <c r="Q117952" s="63"/>
    </row>
    <row r="117953" spans="16:17">
      <c r="P117953" s="63"/>
      <c r="Q117953" s="63"/>
    </row>
    <row r="117954" spans="16:17">
      <c r="P117954" s="63"/>
      <c r="Q117954" s="63"/>
    </row>
    <row r="117955" spans="16:17">
      <c r="P117955" s="63"/>
      <c r="Q117955" s="63"/>
    </row>
    <row r="117956" spans="16:17">
      <c r="P117956" s="63"/>
      <c r="Q117956" s="63"/>
    </row>
    <row r="117957" spans="16:17">
      <c r="P117957" s="63"/>
      <c r="Q117957" s="63"/>
    </row>
    <row r="117958" spans="16:17">
      <c r="P117958" s="63"/>
      <c r="Q117958" s="63"/>
    </row>
    <row r="117959" spans="16:17">
      <c r="P117959" s="63"/>
      <c r="Q117959" s="63"/>
    </row>
    <row r="117960" spans="16:17">
      <c r="P117960" s="63"/>
      <c r="Q117960" s="63"/>
    </row>
    <row r="117961" spans="16:17">
      <c r="P117961" s="63"/>
      <c r="Q117961" s="63"/>
    </row>
    <row r="117962" spans="16:17">
      <c r="P117962" s="63"/>
      <c r="Q117962" s="63"/>
    </row>
    <row r="117963" spans="16:17">
      <c r="P117963" s="63"/>
      <c r="Q117963" s="63"/>
    </row>
    <row r="117964" spans="16:17">
      <c r="P117964" s="63"/>
      <c r="Q117964" s="63"/>
    </row>
    <row r="117965" spans="16:17">
      <c r="P117965" s="63"/>
      <c r="Q117965" s="63"/>
    </row>
    <row r="117966" spans="16:17">
      <c r="P117966" s="63"/>
      <c r="Q117966" s="63"/>
    </row>
    <row r="117967" spans="16:17">
      <c r="P117967" s="63"/>
      <c r="Q117967" s="63"/>
    </row>
    <row r="117968" spans="16:17">
      <c r="P117968" s="63"/>
      <c r="Q117968" s="63"/>
    </row>
    <row r="117969" spans="16:17">
      <c r="P117969" s="63"/>
      <c r="Q117969" s="63"/>
    </row>
    <row r="117970" spans="16:17">
      <c r="P117970" s="63"/>
      <c r="Q117970" s="63"/>
    </row>
    <row r="117971" spans="16:17">
      <c r="P117971" s="63"/>
      <c r="Q117971" s="63"/>
    </row>
    <row r="117972" spans="16:17">
      <c r="P117972" s="63"/>
      <c r="Q117972" s="63"/>
    </row>
    <row r="117973" spans="16:17">
      <c r="P117973" s="63"/>
      <c r="Q117973" s="63"/>
    </row>
    <row r="117974" spans="16:17">
      <c r="P117974" s="63"/>
      <c r="Q117974" s="63"/>
    </row>
    <row r="117975" spans="16:17">
      <c r="P117975" s="63"/>
      <c r="Q117975" s="63"/>
    </row>
    <row r="117976" spans="16:17">
      <c r="P117976" s="63"/>
      <c r="Q117976" s="63"/>
    </row>
    <row r="117977" spans="16:17">
      <c r="P117977" s="63"/>
      <c r="Q117977" s="63"/>
    </row>
    <row r="117978" spans="16:17">
      <c r="P117978" s="63"/>
      <c r="Q117978" s="63"/>
    </row>
    <row r="117979" spans="16:17">
      <c r="P117979" s="63"/>
      <c r="Q117979" s="63"/>
    </row>
    <row r="117980" spans="16:17">
      <c r="P117980" s="63"/>
      <c r="Q117980" s="63"/>
    </row>
    <row r="117981" spans="16:17">
      <c r="P117981" s="63"/>
      <c r="Q117981" s="63"/>
    </row>
    <row r="117982" spans="16:17">
      <c r="P117982" s="63"/>
      <c r="Q117982" s="63"/>
    </row>
    <row r="117983" spans="16:17">
      <c r="P117983" s="63"/>
      <c r="Q117983" s="63"/>
    </row>
    <row r="117984" spans="16:17">
      <c r="P117984" s="63"/>
      <c r="Q117984" s="63"/>
    </row>
    <row r="117985" spans="16:17">
      <c r="P117985" s="63"/>
      <c r="Q117985" s="63"/>
    </row>
    <row r="117986" spans="16:17">
      <c r="P117986" s="63"/>
      <c r="Q117986" s="63"/>
    </row>
    <row r="117987" spans="16:17">
      <c r="P117987" s="63"/>
      <c r="Q117987" s="63"/>
    </row>
    <row r="117988" spans="16:17">
      <c r="P117988" s="63"/>
      <c r="Q117988" s="63"/>
    </row>
    <row r="117989" spans="16:17">
      <c r="P117989" s="63"/>
      <c r="Q117989" s="63"/>
    </row>
    <row r="117990" spans="16:17">
      <c r="P117990" s="63"/>
      <c r="Q117990" s="63"/>
    </row>
    <row r="117991" spans="16:17">
      <c r="P117991" s="63"/>
      <c r="Q117991" s="63"/>
    </row>
    <row r="117992" spans="16:17">
      <c r="P117992" s="63"/>
      <c r="Q117992" s="63"/>
    </row>
    <row r="117993" spans="16:17">
      <c r="P117993" s="63"/>
      <c r="Q117993" s="63"/>
    </row>
    <row r="117994" spans="16:17">
      <c r="P117994" s="63"/>
      <c r="Q117994" s="63"/>
    </row>
    <row r="117995" spans="16:17">
      <c r="P117995" s="63"/>
      <c r="Q117995" s="63"/>
    </row>
    <row r="117996" spans="16:17">
      <c r="P117996" s="63"/>
      <c r="Q117996" s="63"/>
    </row>
    <row r="117997" spans="16:17">
      <c r="P117997" s="63"/>
      <c r="Q117997" s="63"/>
    </row>
    <row r="117998" spans="16:17">
      <c r="P117998" s="63"/>
      <c r="Q117998" s="63"/>
    </row>
    <row r="117999" spans="16:17">
      <c r="P117999" s="63"/>
      <c r="Q117999" s="63"/>
    </row>
    <row r="118000" spans="16:17">
      <c r="P118000" s="63"/>
      <c r="Q118000" s="63"/>
    </row>
    <row r="118001" spans="16:17">
      <c r="P118001" s="63"/>
      <c r="Q118001" s="63"/>
    </row>
    <row r="118002" spans="16:17">
      <c r="P118002" s="63"/>
      <c r="Q118002" s="63"/>
    </row>
    <row r="118003" spans="16:17">
      <c r="P118003" s="63"/>
      <c r="Q118003" s="63"/>
    </row>
    <row r="118004" spans="16:17">
      <c r="P118004" s="63"/>
      <c r="Q118004" s="63"/>
    </row>
    <row r="118005" spans="16:17">
      <c r="P118005" s="63"/>
      <c r="Q118005" s="63"/>
    </row>
    <row r="118006" spans="16:17">
      <c r="P118006" s="63"/>
      <c r="Q118006" s="63"/>
    </row>
    <row r="118007" spans="16:17">
      <c r="P118007" s="63"/>
      <c r="Q118007" s="63"/>
    </row>
    <row r="118008" spans="16:17">
      <c r="P118008" s="63"/>
      <c r="Q118008" s="63"/>
    </row>
    <row r="118009" spans="16:17">
      <c r="P118009" s="63"/>
      <c r="Q118009" s="63"/>
    </row>
    <row r="118010" spans="16:17">
      <c r="P118010" s="63"/>
      <c r="Q118010" s="63"/>
    </row>
    <row r="118011" spans="16:17">
      <c r="P118011" s="63"/>
      <c r="Q118011" s="63"/>
    </row>
    <row r="118012" spans="16:17">
      <c r="P118012" s="63"/>
      <c r="Q118012" s="63"/>
    </row>
    <row r="118013" spans="16:17">
      <c r="P118013" s="63"/>
      <c r="Q118013" s="63"/>
    </row>
    <row r="118014" spans="16:17">
      <c r="P118014" s="63"/>
      <c r="Q118014" s="63"/>
    </row>
    <row r="118015" spans="16:17">
      <c r="P118015" s="63"/>
      <c r="Q118015" s="63"/>
    </row>
    <row r="118016" spans="16:17">
      <c r="P118016" s="63"/>
      <c r="Q118016" s="63"/>
    </row>
    <row r="118017" spans="16:17">
      <c r="P118017" s="63"/>
      <c r="Q118017" s="63"/>
    </row>
    <row r="118018" spans="16:17">
      <c r="P118018" s="63"/>
      <c r="Q118018" s="63"/>
    </row>
    <row r="118019" spans="16:17">
      <c r="P118019" s="63"/>
      <c r="Q118019" s="63"/>
    </row>
    <row r="118020" spans="16:17">
      <c r="P118020" s="63"/>
      <c r="Q118020" s="63"/>
    </row>
    <row r="118021" spans="16:17">
      <c r="P118021" s="63"/>
      <c r="Q118021" s="63"/>
    </row>
    <row r="118022" spans="16:17">
      <c r="P118022" s="63"/>
      <c r="Q118022" s="63"/>
    </row>
    <row r="118023" spans="16:17">
      <c r="P118023" s="63"/>
      <c r="Q118023" s="63"/>
    </row>
    <row r="118024" spans="16:17">
      <c r="P118024" s="63"/>
      <c r="Q118024" s="63"/>
    </row>
    <row r="118025" spans="16:17">
      <c r="P118025" s="63"/>
      <c r="Q118025" s="63"/>
    </row>
    <row r="118026" spans="16:17">
      <c r="P118026" s="63"/>
      <c r="Q118026" s="63"/>
    </row>
    <row r="118027" spans="16:17">
      <c r="P118027" s="63"/>
      <c r="Q118027" s="63"/>
    </row>
    <row r="118028" spans="16:17">
      <c r="P118028" s="63"/>
      <c r="Q118028" s="63"/>
    </row>
    <row r="118029" spans="16:17">
      <c r="P118029" s="63"/>
      <c r="Q118029" s="63"/>
    </row>
    <row r="118030" spans="16:17">
      <c r="P118030" s="63"/>
      <c r="Q118030" s="63"/>
    </row>
    <row r="118031" spans="16:17">
      <c r="P118031" s="63"/>
      <c r="Q118031" s="63"/>
    </row>
    <row r="118032" spans="16:17">
      <c r="P118032" s="63"/>
      <c r="Q118032" s="63"/>
    </row>
    <row r="118033" spans="16:17">
      <c r="P118033" s="63"/>
      <c r="Q118033" s="63"/>
    </row>
    <row r="118034" spans="16:17">
      <c r="P118034" s="63"/>
      <c r="Q118034" s="63"/>
    </row>
    <row r="118035" spans="16:17">
      <c r="P118035" s="63"/>
      <c r="Q118035" s="63"/>
    </row>
    <row r="118036" spans="16:17">
      <c r="P118036" s="63"/>
      <c r="Q118036" s="63"/>
    </row>
    <row r="118037" spans="16:17">
      <c r="P118037" s="63"/>
      <c r="Q118037" s="63"/>
    </row>
    <row r="118038" spans="16:17">
      <c r="P118038" s="63"/>
      <c r="Q118038" s="63"/>
    </row>
    <row r="118039" spans="16:17">
      <c r="P118039" s="63"/>
      <c r="Q118039" s="63"/>
    </row>
    <row r="118040" spans="16:17">
      <c r="P118040" s="63"/>
      <c r="Q118040" s="63"/>
    </row>
    <row r="118041" spans="16:17">
      <c r="P118041" s="63"/>
      <c r="Q118041" s="63"/>
    </row>
    <row r="118042" spans="16:17">
      <c r="P118042" s="63"/>
      <c r="Q118042" s="63"/>
    </row>
    <row r="118043" spans="16:17">
      <c r="P118043" s="63"/>
      <c r="Q118043" s="63"/>
    </row>
    <row r="118044" spans="16:17">
      <c r="P118044" s="63"/>
      <c r="Q118044" s="63"/>
    </row>
    <row r="118045" spans="16:17">
      <c r="P118045" s="63"/>
      <c r="Q118045" s="63"/>
    </row>
    <row r="118046" spans="16:17">
      <c r="P118046" s="63"/>
      <c r="Q118046" s="63"/>
    </row>
    <row r="118047" spans="16:17">
      <c r="P118047" s="63"/>
      <c r="Q118047" s="63"/>
    </row>
    <row r="118048" spans="16:17">
      <c r="P118048" s="63"/>
      <c r="Q118048" s="63"/>
    </row>
    <row r="118049" spans="16:17">
      <c r="P118049" s="63"/>
      <c r="Q118049" s="63"/>
    </row>
    <row r="118050" spans="16:17">
      <c r="P118050" s="63"/>
      <c r="Q118050" s="63"/>
    </row>
    <row r="118051" spans="16:17">
      <c r="P118051" s="63"/>
      <c r="Q118051" s="63"/>
    </row>
    <row r="118052" spans="16:17">
      <c r="P118052" s="63"/>
      <c r="Q118052" s="63"/>
    </row>
    <row r="118053" spans="16:17">
      <c r="P118053" s="63"/>
      <c r="Q118053" s="63"/>
    </row>
    <row r="118054" spans="16:17">
      <c r="P118054" s="63"/>
      <c r="Q118054" s="63"/>
    </row>
    <row r="118055" spans="16:17">
      <c r="P118055" s="63"/>
      <c r="Q118055" s="63"/>
    </row>
    <row r="118056" spans="16:17">
      <c r="P118056" s="63"/>
      <c r="Q118056" s="63"/>
    </row>
    <row r="118057" spans="16:17">
      <c r="P118057" s="63"/>
      <c r="Q118057" s="63"/>
    </row>
    <row r="118058" spans="16:17">
      <c r="P118058" s="63"/>
      <c r="Q118058" s="63"/>
    </row>
    <row r="118059" spans="16:17">
      <c r="P118059" s="63"/>
      <c r="Q118059" s="63"/>
    </row>
    <row r="118060" spans="16:17">
      <c r="P118060" s="63"/>
      <c r="Q118060" s="63"/>
    </row>
    <row r="118061" spans="16:17">
      <c r="P118061" s="63"/>
      <c r="Q118061" s="63"/>
    </row>
    <row r="118062" spans="16:17">
      <c r="P118062" s="63"/>
      <c r="Q118062" s="63"/>
    </row>
    <row r="118063" spans="16:17">
      <c r="P118063" s="63"/>
      <c r="Q118063" s="63"/>
    </row>
    <row r="118064" spans="16:17">
      <c r="P118064" s="63"/>
      <c r="Q118064" s="63"/>
    </row>
    <row r="118065" spans="16:17">
      <c r="P118065" s="63"/>
      <c r="Q118065" s="63"/>
    </row>
    <row r="118066" spans="16:17">
      <c r="P118066" s="63"/>
      <c r="Q118066" s="63"/>
    </row>
    <row r="118067" spans="16:17">
      <c r="P118067" s="63"/>
      <c r="Q118067" s="63"/>
    </row>
    <row r="118068" spans="16:17">
      <c r="P118068" s="63"/>
      <c r="Q118068" s="63"/>
    </row>
    <row r="118069" spans="16:17">
      <c r="P118069" s="63"/>
      <c r="Q118069" s="63"/>
    </row>
    <row r="118070" spans="16:17">
      <c r="P118070" s="63"/>
      <c r="Q118070" s="63"/>
    </row>
    <row r="118071" spans="16:17">
      <c r="P118071" s="63"/>
      <c r="Q118071" s="63"/>
    </row>
    <row r="118072" spans="16:17">
      <c r="P118072" s="63"/>
      <c r="Q118072" s="63"/>
    </row>
    <row r="118073" spans="16:17">
      <c r="P118073" s="63"/>
      <c r="Q118073" s="63"/>
    </row>
    <row r="118074" spans="16:17">
      <c r="P118074" s="63"/>
      <c r="Q118074" s="63"/>
    </row>
    <row r="118075" spans="16:17">
      <c r="P118075" s="63"/>
      <c r="Q118075" s="63"/>
    </row>
    <row r="118076" spans="16:17">
      <c r="P118076" s="63"/>
      <c r="Q118076" s="63"/>
    </row>
    <row r="118077" spans="16:17">
      <c r="P118077" s="63"/>
      <c r="Q118077" s="63"/>
    </row>
    <row r="118078" spans="16:17">
      <c r="P118078" s="63"/>
      <c r="Q118078" s="63"/>
    </row>
    <row r="118079" spans="16:17">
      <c r="P118079" s="63"/>
      <c r="Q118079" s="63"/>
    </row>
    <row r="118080" spans="16:17">
      <c r="P118080" s="63"/>
      <c r="Q118080" s="63"/>
    </row>
    <row r="118081" spans="16:17">
      <c r="P118081" s="63"/>
      <c r="Q118081" s="63"/>
    </row>
    <row r="118082" spans="16:17">
      <c r="P118082" s="63"/>
      <c r="Q118082" s="63"/>
    </row>
    <row r="118083" spans="16:17">
      <c r="P118083" s="63"/>
      <c r="Q118083" s="63"/>
    </row>
    <row r="118084" spans="16:17">
      <c r="P118084" s="63"/>
      <c r="Q118084" s="63"/>
    </row>
    <row r="118085" spans="16:17">
      <c r="P118085" s="63"/>
      <c r="Q118085" s="63"/>
    </row>
    <row r="118086" spans="16:17">
      <c r="P118086" s="63"/>
      <c r="Q118086" s="63"/>
    </row>
    <row r="118087" spans="16:17">
      <c r="P118087" s="63"/>
      <c r="Q118087" s="63"/>
    </row>
    <row r="118088" spans="16:17">
      <c r="P118088" s="63"/>
      <c r="Q118088" s="63"/>
    </row>
    <row r="118089" spans="16:17">
      <c r="P118089" s="63"/>
      <c r="Q118089" s="63"/>
    </row>
    <row r="118090" spans="16:17">
      <c r="P118090" s="63"/>
      <c r="Q118090" s="63"/>
    </row>
    <row r="118091" spans="16:17">
      <c r="P118091" s="63"/>
      <c r="Q118091" s="63"/>
    </row>
    <row r="118092" spans="16:17">
      <c r="P118092" s="63"/>
      <c r="Q118092" s="63"/>
    </row>
    <row r="118093" spans="16:17">
      <c r="P118093" s="63"/>
      <c r="Q118093" s="63"/>
    </row>
    <row r="118094" spans="16:17">
      <c r="P118094" s="63"/>
      <c r="Q118094" s="63"/>
    </row>
    <row r="118095" spans="16:17">
      <c r="P118095" s="63"/>
      <c r="Q118095" s="63"/>
    </row>
    <row r="118096" spans="16:17">
      <c r="P118096" s="63"/>
      <c r="Q118096" s="63"/>
    </row>
    <row r="118097" spans="16:17">
      <c r="P118097" s="63"/>
      <c r="Q118097" s="63"/>
    </row>
    <row r="118098" spans="16:17">
      <c r="P118098" s="63"/>
      <c r="Q118098" s="63"/>
    </row>
    <row r="118099" spans="16:17">
      <c r="P118099" s="63"/>
      <c r="Q118099" s="63"/>
    </row>
    <row r="118100" spans="16:17">
      <c r="P118100" s="63"/>
      <c r="Q118100" s="63"/>
    </row>
    <row r="118101" spans="16:17">
      <c r="P118101" s="63"/>
      <c r="Q118101" s="63"/>
    </row>
    <row r="118102" spans="16:17">
      <c r="P118102" s="63"/>
      <c r="Q118102" s="63"/>
    </row>
    <row r="118103" spans="16:17">
      <c r="P118103" s="63"/>
      <c r="Q118103" s="63"/>
    </row>
    <row r="118104" spans="16:17">
      <c r="P118104" s="63"/>
      <c r="Q118104" s="63"/>
    </row>
    <row r="118105" spans="16:17">
      <c r="P118105" s="63"/>
      <c r="Q118105" s="63"/>
    </row>
    <row r="118106" spans="16:17">
      <c r="P118106" s="63"/>
      <c r="Q118106" s="63"/>
    </row>
    <row r="118107" spans="16:17">
      <c r="P118107" s="63"/>
      <c r="Q118107" s="63"/>
    </row>
    <row r="118108" spans="16:17">
      <c r="P118108" s="63"/>
      <c r="Q118108" s="63"/>
    </row>
    <row r="118109" spans="16:17">
      <c r="P118109" s="63"/>
      <c r="Q118109" s="63"/>
    </row>
    <row r="118110" spans="16:17">
      <c r="P118110" s="63"/>
      <c r="Q118110" s="63"/>
    </row>
    <row r="118111" spans="16:17">
      <c r="P118111" s="63"/>
      <c r="Q118111" s="63"/>
    </row>
    <row r="118112" spans="16:17">
      <c r="P118112" s="63"/>
      <c r="Q118112" s="63"/>
    </row>
    <row r="118113" spans="16:17">
      <c r="P118113" s="63"/>
      <c r="Q118113" s="63"/>
    </row>
    <row r="118114" spans="16:17">
      <c r="P118114" s="63"/>
      <c r="Q118114" s="63"/>
    </row>
    <row r="118115" spans="16:17">
      <c r="P118115" s="63"/>
      <c r="Q118115" s="63"/>
    </row>
    <row r="118116" spans="16:17">
      <c r="P118116" s="63"/>
      <c r="Q118116" s="63"/>
    </row>
    <row r="118117" spans="16:17">
      <c r="P118117" s="63"/>
      <c r="Q118117" s="63"/>
    </row>
    <row r="118118" spans="16:17">
      <c r="P118118" s="63"/>
      <c r="Q118118" s="63"/>
    </row>
    <row r="118119" spans="16:17">
      <c r="P118119" s="63"/>
      <c r="Q118119" s="63"/>
    </row>
    <row r="118120" spans="16:17">
      <c r="P118120" s="63"/>
      <c r="Q118120" s="63"/>
    </row>
    <row r="118121" spans="16:17">
      <c r="P118121" s="63"/>
      <c r="Q118121" s="63"/>
    </row>
    <row r="118122" spans="16:17">
      <c r="P118122" s="63"/>
      <c r="Q118122" s="63"/>
    </row>
    <row r="118123" spans="16:17">
      <c r="P118123" s="63"/>
      <c r="Q118123" s="63"/>
    </row>
    <row r="118124" spans="16:17">
      <c r="P118124" s="63"/>
      <c r="Q118124" s="63"/>
    </row>
    <row r="118125" spans="16:17">
      <c r="P118125" s="63"/>
      <c r="Q118125" s="63"/>
    </row>
    <row r="118126" spans="16:17">
      <c r="P118126" s="63"/>
      <c r="Q118126" s="63"/>
    </row>
    <row r="118127" spans="16:17">
      <c r="P118127" s="63"/>
      <c r="Q118127" s="63"/>
    </row>
    <row r="118128" spans="16:17">
      <c r="P118128" s="63"/>
      <c r="Q118128" s="63"/>
    </row>
    <row r="118129" spans="16:17">
      <c r="P118129" s="63"/>
      <c r="Q118129" s="63"/>
    </row>
    <row r="118130" spans="16:17">
      <c r="P118130" s="63"/>
      <c r="Q118130" s="63"/>
    </row>
    <row r="118131" spans="16:17">
      <c r="P118131" s="63"/>
      <c r="Q118131" s="63"/>
    </row>
    <row r="118132" spans="16:17">
      <c r="P118132" s="63"/>
      <c r="Q118132" s="63"/>
    </row>
    <row r="118133" spans="16:17">
      <c r="P118133" s="63"/>
      <c r="Q118133" s="63"/>
    </row>
    <row r="118134" spans="16:17">
      <c r="P118134" s="63"/>
      <c r="Q118134" s="63"/>
    </row>
    <row r="118135" spans="16:17">
      <c r="P118135" s="63"/>
      <c r="Q118135" s="63"/>
    </row>
    <row r="118136" spans="16:17">
      <c r="P118136" s="63"/>
      <c r="Q118136" s="63"/>
    </row>
    <row r="118137" spans="16:17">
      <c r="P118137" s="63"/>
      <c r="Q118137" s="63"/>
    </row>
    <row r="118138" spans="16:17">
      <c r="P118138" s="63"/>
      <c r="Q118138" s="63"/>
    </row>
    <row r="118139" spans="16:17">
      <c r="P118139" s="63"/>
      <c r="Q118139" s="63"/>
    </row>
    <row r="118140" spans="16:17">
      <c r="P118140" s="63"/>
      <c r="Q118140" s="63"/>
    </row>
    <row r="118141" spans="16:17">
      <c r="P118141" s="63"/>
      <c r="Q118141" s="63"/>
    </row>
    <row r="118142" spans="16:17">
      <c r="P118142" s="63"/>
      <c r="Q118142" s="63"/>
    </row>
    <row r="118143" spans="16:17">
      <c r="P118143" s="63"/>
      <c r="Q118143" s="63"/>
    </row>
    <row r="118144" spans="16:17">
      <c r="P118144" s="63"/>
      <c r="Q118144" s="63"/>
    </row>
    <row r="118145" spans="16:17">
      <c r="P118145" s="63"/>
      <c r="Q118145" s="63"/>
    </row>
    <row r="118146" spans="16:17">
      <c r="P118146" s="63"/>
      <c r="Q118146" s="63"/>
    </row>
    <row r="118147" spans="16:17">
      <c r="P118147" s="63"/>
      <c r="Q118147" s="63"/>
    </row>
    <row r="118148" spans="16:17">
      <c r="P118148" s="63"/>
      <c r="Q118148" s="63"/>
    </row>
    <row r="118149" spans="16:17">
      <c r="P118149" s="63"/>
      <c r="Q118149" s="63"/>
    </row>
    <row r="118150" spans="16:17">
      <c r="P118150" s="63"/>
      <c r="Q118150" s="63"/>
    </row>
    <row r="118151" spans="16:17">
      <c r="P118151" s="63"/>
      <c r="Q118151" s="63"/>
    </row>
    <row r="118152" spans="16:17">
      <c r="P118152" s="63"/>
      <c r="Q118152" s="63"/>
    </row>
    <row r="118153" spans="16:17">
      <c r="P118153" s="63"/>
      <c r="Q118153" s="63"/>
    </row>
    <row r="118154" spans="16:17">
      <c r="P118154" s="63"/>
      <c r="Q118154" s="63"/>
    </row>
    <row r="118155" spans="16:17">
      <c r="P118155" s="63"/>
      <c r="Q118155" s="63"/>
    </row>
    <row r="118156" spans="16:17">
      <c r="P118156" s="63"/>
      <c r="Q118156" s="63"/>
    </row>
    <row r="118157" spans="16:17">
      <c r="P118157" s="63"/>
      <c r="Q118157" s="63"/>
    </row>
    <row r="118158" spans="16:17">
      <c r="P118158" s="63"/>
      <c r="Q118158" s="63"/>
    </row>
    <row r="118159" spans="16:17">
      <c r="P118159" s="63"/>
      <c r="Q118159" s="63"/>
    </row>
    <row r="118160" spans="16:17">
      <c r="P118160" s="63"/>
      <c r="Q118160" s="63"/>
    </row>
    <row r="118161" spans="16:17">
      <c r="P118161" s="63"/>
      <c r="Q118161" s="63"/>
    </row>
    <row r="118162" spans="16:17">
      <c r="P118162" s="63"/>
      <c r="Q118162" s="63"/>
    </row>
    <row r="118163" spans="16:17">
      <c r="P118163" s="63"/>
      <c r="Q118163" s="63"/>
    </row>
    <row r="118164" spans="16:17">
      <c r="P118164" s="63"/>
      <c r="Q118164" s="63"/>
    </row>
    <row r="118165" spans="16:17">
      <c r="P118165" s="63"/>
      <c r="Q118165" s="63"/>
    </row>
    <row r="118166" spans="16:17">
      <c r="P118166" s="63"/>
      <c r="Q118166" s="63"/>
    </row>
    <row r="118167" spans="16:17">
      <c r="P118167" s="63"/>
      <c r="Q118167" s="63"/>
    </row>
    <row r="118168" spans="16:17">
      <c r="P118168" s="63"/>
      <c r="Q118168" s="63"/>
    </row>
    <row r="118169" spans="16:17">
      <c r="P118169" s="63"/>
      <c r="Q118169" s="63"/>
    </row>
    <row r="118170" spans="16:17">
      <c r="P118170" s="63"/>
      <c r="Q118170" s="63"/>
    </row>
    <row r="118171" spans="16:17">
      <c r="P118171" s="63"/>
      <c r="Q118171" s="63"/>
    </row>
    <row r="118172" spans="16:17">
      <c r="P118172" s="63"/>
      <c r="Q118172" s="63"/>
    </row>
    <row r="118173" spans="16:17">
      <c r="P118173" s="63"/>
      <c r="Q118173" s="63"/>
    </row>
    <row r="118174" spans="16:17">
      <c r="P118174" s="63"/>
      <c r="Q118174" s="63"/>
    </row>
    <row r="118175" spans="16:17">
      <c r="P118175" s="63"/>
      <c r="Q118175" s="63"/>
    </row>
    <row r="118176" spans="16:17">
      <c r="P118176" s="63"/>
      <c r="Q118176" s="63"/>
    </row>
    <row r="118177" spans="16:17">
      <c r="P118177" s="63"/>
      <c r="Q118177" s="63"/>
    </row>
    <row r="118178" spans="16:17">
      <c r="P118178" s="63"/>
      <c r="Q118178" s="63"/>
    </row>
    <row r="118179" spans="16:17">
      <c r="P118179" s="63"/>
      <c r="Q118179" s="63"/>
    </row>
    <row r="118180" spans="16:17">
      <c r="P118180" s="63"/>
      <c r="Q118180" s="63"/>
    </row>
    <row r="118181" spans="16:17">
      <c r="P118181" s="63"/>
      <c r="Q118181" s="63"/>
    </row>
    <row r="118182" spans="16:17">
      <c r="P118182" s="63"/>
      <c r="Q118182" s="63"/>
    </row>
    <row r="118183" spans="16:17">
      <c r="P118183" s="63"/>
      <c r="Q118183" s="63"/>
    </row>
    <row r="118184" spans="16:17">
      <c r="P118184" s="63"/>
      <c r="Q118184" s="63"/>
    </row>
    <row r="118185" spans="16:17">
      <c r="P118185" s="63"/>
      <c r="Q118185" s="63"/>
    </row>
    <row r="118186" spans="16:17">
      <c r="P118186" s="63"/>
      <c r="Q118186" s="63"/>
    </row>
    <row r="118187" spans="16:17">
      <c r="P118187" s="63"/>
      <c r="Q118187" s="63"/>
    </row>
    <row r="118188" spans="16:17">
      <c r="P118188" s="63"/>
      <c r="Q118188" s="63"/>
    </row>
    <row r="118189" spans="16:17">
      <c r="P118189" s="63"/>
      <c r="Q118189" s="63"/>
    </row>
    <row r="118190" spans="16:17">
      <c r="P118190" s="63"/>
      <c r="Q118190" s="63"/>
    </row>
    <row r="118191" spans="16:17">
      <c r="P118191" s="63"/>
      <c r="Q118191" s="63"/>
    </row>
    <row r="118192" spans="16:17">
      <c r="P118192" s="63"/>
      <c r="Q118192" s="63"/>
    </row>
    <row r="118193" spans="16:17">
      <c r="P118193" s="63"/>
      <c r="Q118193" s="63"/>
    </row>
    <row r="118194" spans="16:17">
      <c r="P118194" s="63"/>
      <c r="Q118194" s="63"/>
    </row>
    <row r="118195" spans="16:17">
      <c r="P118195" s="63"/>
      <c r="Q118195" s="63"/>
    </row>
    <row r="118196" spans="16:17">
      <c r="P118196" s="63"/>
      <c r="Q118196" s="63"/>
    </row>
    <row r="118197" spans="16:17">
      <c r="P118197" s="63"/>
      <c r="Q118197" s="63"/>
    </row>
    <row r="118198" spans="16:17">
      <c r="P118198" s="63"/>
      <c r="Q118198" s="63"/>
    </row>
    <row r="118199" spans="16:17">
      <c r="P118199" s="63"/>
      <c r="Q118199" s="63"/>
    </row>
    <row r="118200" spans="16:17">
      <c r="P118200" s="63"/>
      <c r="Q118200" s="63"/>
    </row>
    <row r="118201" spans="16:17">
      <c r="P118201" s="63"/>
      <c r="Q118201" s="63"/>
    </row>
    <row r="118202" spans="16:17">
      <c r="P118202" s="63"/>
      <c r="Q118202" s="63"/>
    </row>
    <row r="118203" spans="16:17">
      <c r="P118203" s="63"/>
      <c r="Q118203" s="63"/>
    </row>
    <row r="118204" spans="16:17">
      <c r="P118204" s="63"/>
      <c r="Q118204" s="63"/>
    </row>
    <row r="118205" spans="16:17">
      <c r="P118205" s="63"/>
      <c r="Q118205" s="63"/>
    </row>
    <row r="118206" spans="16:17">
      <c r="P118206" s="63"/>
      <c r="Q118206" s="63"/>
    </row>
    <row r="118207" spans="16:17">
      <c r="P118207" s="63"/>
      <c r="Q118207" s="63"/>
    </row>
    <row r="118208" spans="16:17">
      <c r="P118208" s="63"/>
      <c r="Q118208" s="63"/>
    </row>
    <row r="118209" spans="16:17">
      <c r="P118209" s="63"/>
      <c r="Q118209" s="63"/>
    </row>
    <row r="118210" spans="16:17">
      <c r="P118210" s="63"/>
      <c r="Q118210" s="63"/>
    </row>
    <row r="118211" spans="16:17">
      <c r="P118211" s="63"/>
      <c r="Q118211" s="63"/>
    </row>
    <row r="118212" spans="16:17">
      <c r="P118212" s="63"/>
      <c r="Q118212" s="63"/>
    </row>
    <row r="118213" spans="16:17">
      <c r="P118213" s="63"/>
      <c r="Q118213" s="63"/>
    </row>
    <row r="118214" spans="16:17">
      <c r="P118214" s="63"/>
      <c r="Q118214" s="63"/>
    </row>
    <row r="118215" spans="16:17">
      <c r="P118215" s="63"/>
      <c r="Q118215" s="63"/>
    </row>
    <row r="118216" spans="16:17">
      <c r="P118216" s="63"/>
      <c r="Q118216" s="63"/>
    </row>
    <row r="118217" spans="16:17">
      <c r="P118217" s="63"/>
      <c r="Q118217" s="63"/>
    </row>
    <row r="118218" spans="16:17">
      <c r="P118218" s="63"/>
      <c r="Q118218" s="63"/>
    </row>
    <row r="118219" spans="16:17">
      <c r="P118219" s="63"/>
      <c r="Q118219" s="63"/>
    </row>
    <row r="118220" spans="16:17">
      <c r="P118220" s="63"/>
      <c r="Q118220" s="63"/>
    </row>
    <row r="118221" spans="16:17">
      <c r="P118221" s="63"/>
      <c r="Q118221" s="63"/>
    </row>
    <row r="118222" spans="16:17">
      <c r="P118222" s="63"/>
      <c r="Q118222" s="63"/>
    </row>
    <row r="118223" spans="16:17">
      <c r="P118223" s="63"/>
      <c r="Q118223" s="63"/>
    </row>
    <row r="118224" spans="16:17">
      <c r="P118224" s="63"/>
      <c r="Q118224" s="63"/>
    </row>
    <row r="118225" spans="16:17">
      <c r="P118225" s="63"/>
      <c r="Q118225" s="63"/>
    </row>
    <row r="118226" spans="16:17">
      <c r="P118226" s="63"/>
      <c r="Q118226" s="63"/>
    </row>
    <row r="118227" spans="16:17">
      <c r="P118227" s="63"/>
      <c r="Q118227" s="63"/>
    </row>
    <row r="118228" spans="16:17">
      <c r="P118228" s="63"/>
      <c r="Q118228" s="63"/>
    </row>
    <row r="118229" spans="16:17">
      <c r="P118229" s="63"/>
      <c r="Q118229" s="63"/>
    </row>
    <row r="118230" spans="16:17">
      <c r="P118230" s="63"/>
      <c r="Q118230" s="63"/>
    </row>
    <row r="118231" spans="16:17">
      <c r="P118231" s="63"/>
      <c r="Q118231" s="63"/>
    </row>
    <row r="118232" spans="16:17">
      <c r="P118232" s="63"/>
      <c r="Q118232" s="63"/>
    </row>
    <row r="118233" spans="16:17">
      <c r="P118233" s="63"/>
      <c r="Q118233" s="63"/>
    </row>
    <row r="118234" spans="16:17">
      <c r="P118234" s="63"/>
      <c r="Q118234" s="63"/>
    </row>
    <row r="118235" spans="16:17">
      <c r="P118235" s="63"/>
      <c r="Q118235" s="63"/>
    </row>
    <row r="118236" spans="16:17">
      <c r="P118236" s="63"/>
      <c r="Q118236" s="63"/>
    </row>
    <row r="118237" spans="16:17">
      <c r="P118237" s="63"/>
      <c r="Q118237" s="63"/>
    </row>
    <row r="118238" spans="16:17">
      <c r="P118238" s="63"/>
      <c r="Q118238" s="63"/>
    </row>
    <row r="118239" spans="16:17">
      <c r="P118239" s="63"/>
      <c r="Q118239" s="63"/>
    </row>
    <row r="118240" spans="16:17">
      <c r="P118240" s="63"/>
      <c r="Q118240" s="63"/>
    </row>
    <row r="118241" spans="16:17">
      <c r="P118241" s="63"/>
      <c r="Q118241" s="63"/>
    </row>
    <row r="118242" spans="16:17">
      <c r="P118242" s="63"/>
      <c r="Q118242" s="63"/>
    </row>
    <row r="118243" spans="16:17">
      <c r="P118243" s="63"/>
      <c r="Q118243" s="63"/>
    </row>
    <row r="118244" spans="16:17">
      <c r="P118244" s="63"/>
      <c r="Q118244" s="63"/>
    </row>
    <row r="118245" spans="16:17">
      <c r="P118245" s="63"/>
      <c r="Q118245" s="63"/>
    </row>
    <row r="118246" spans="16:17">
      <c r="P118246" s="63"/>
      <c r="Q118246" s="63"/>
    </row>
    <row r="118247" spans="16:17">
      <c r="P118247" s="63"/>
      <c r="Q118247" s="63"/>
    </row>
    <row r="118248" spans="16:17">
      <c r="P118248" s="63"/>
      <c r="Q118248" s="63"/>
    </row>
    <row r="118249" spans="16:17">
      <c r="P118249" s="63"/>
      <c r="Q118249" s="63"/>
    </row>
    <row r="118250" spans="16:17">
      <c r="P118250" s="63"/>
      <c r="Q118250" s="63"/>
    </row>
    <row r="118251" spans="16:17">
      <c r="P118251" s="63"/>
      <c r="Q118251" s="63"/>
    </row>
    <row r="118252" spans="16:17">
      <c r="P118252" s="63"/>
      <c r="Q118252" s="63"/>
    </row>
    <row r="118253" spans="16:17">
      <c r="P118253" s="63"/>
      <c r="Q118253" s="63"/>
    </row>
    <row r="118254" spans="16:17">
      <c r="P118254" s="63"/>
      <c r="Q118254" s="63"/>
    </row>
    <row r="118255" spans="16:17">
      <c r="P118255" s="63"/>
      <c r="Q118255" s="63"/>
    </row>
    <row r="118256" spans="16:17">
      <c r="P118256" s="63"/>
      <c r="Q118256" s="63"/>
    </row>
    <row r="118257" spans="16:17">
      <c r="P118257" s="63"/>
      <c r="Q118257" s="63"/>
    </row>
    <row r="118258" spans="16:17">
      <c r="P118258" s="63"/>
      <c r="Q118258" s="63"/>
    </row>
    <row r="118259" spans="16:17">
      <c r="P118259" s="63"/>
      <c r="Q118259" s="63"/>
    </row>
    <row r="118260" spans="16:17">
      <c r="P118260" s="63"/>
      <c r="Q118260" s="63"/>
    </row>
    <row r="118261" spans="16:17">
      <c r="P118261" s="63"/>
      <c r="Q118261" s="63"/>
    </row>
    <row r="118262" spans="16:17">
      <c r="P118262" s="63"/>
      <c r="Q118262" s="63"/>
    </row>
    <row r="118263" spans="16:17">
      <c r="P118263" s="63"/>
      <c r="Q118263" s="63"/>
    </row>
    <row r="118264" spans="16:17">
      <c r="P118264" s="63"/>
      <c r="Q118264" s="63"/>
    </row>
    <row r="118265" spans="16:17">
      <c r="P118265" s="63"/>
      <c r="Q118265" s="63"/>
    </row>
    <row r="118266" spans="16:17">
      <c r="P118266" s="63"/>
      <c r="Q118266" s="63"/>
    </row>
    <row r="118267" spans="16:17">
      <c r="P118267" s="63"/>
      <c r="Q118267" s="63"/>
    </row>
    <row r="118268" spans="16:17">
      <c r="P118268" s="63"/>
      <c r="Q118268" s="63"/>
    </row>
    <row r="118269" spans="16:17">
      <c r="P118269" s="63"/>
      <c r="Q118269" s="63"/>
    </row>
    <row r="118270" spans="16:17">
      <c r="P118270" s="63"/>
      <c r="Q118270" s="63"/>
    </row>
    <row r="118271" spans="16:17">
      <c r="P118271" s="63"/>
      <c r="Q118271" s="63"/>
    </row>
    <row r="118272" spans="16:17">
      <c r="P118272" s="63"/>
      <c r="Q118272" s="63"/>
    </row>
    <row r="118273" spans="16:17">
      <c r="P118273" s="63"/>
      <c r="Q118273" s="63"/>
    </row>
    <row r="118274" spans="16:17">
      <c r="P118274" s="63"/>
      <c r="Q118274" s="63"/>
    </row>
    <row r="118275" spans="16:17">
      <c r="P118275" s="63"/>
      <c r="Q118275" s="63"/>
    </row>
    <row r="118276" spans="16:17">
      <c r="P118276" s="63"/>
      <c r="Q118276" s="63"/>
    </row>
    <row r="118277" spans="16:17">
      <c r="P118277" s="63"/>
      <c r="Q118277" s="63"/>
    </row>
    <row r="118278" spans="16:17">
      <c r="P118278" s="63"/>
      <c r="Q118278" s="63"/>
    </row>
    <row r="118279" spans="16:17">
      <c r="P118279" s="63"/>
      <c r="Q118279" s="63"/>
    </row>
    <row r="118280" spans="16:17">
      <c r="P118280" s="63"/>
      <c r="Q118280" s="63"/>
    </row>
    <row r="118281" spans="16:17">
      <c r="P118281" s="63"/>
      <c r="Q118281" s="63"/>
    </row>
    <row r="118282" spans="16:17">
      <c r="P118282" s="63"/>
      <c r="Q118282" s="63"/>
    </row>
    <row r="118283" spans="16:17">
      <c r="P118283" s="63"/>
      <c r="Q118283" s="63"/>
    </row>
    <row r="118284" spans="16:17">
      <c r="P118284" s="63"/>
      <c r="Q118284" s="63"/>
    </row>
    <row r="118285" spans="16:17">
      <c r="P118285" s="63"/>
      <c r="Q118285" s="63"/>
    </row>
    <row r="118286" spans="16:17">
      <c r="P118286" s="63"/>
      <c r="Q118286" s="63"/>
    </row>
    <row r="118287" spans="16:17">
      <c r="P118287" s="63"/>
      <c r="Q118287" s="63"/>
    </row>
    <row r="118288" spans="16:17">
      <c r="P118288" s="63"/>
      <c r="Q118288" s="63"/>
    </row>
    <row r="118289" spans="16:17">
      <c r="P118289" s="63"/>
      <c r="Q118289" s="63"/>
    </row>
    <row r="118290" spans="16:17">
      <c r="P118290" s="63"/>
      <c r="Q118290" s="63"/>
    </row>
    <row r="118291" spans="16:17">
      <c r="P118291" s="63"/>
      <c r="Q118291" s="63"/>
    </row>
    <row r="118292" spans="16:17">
      <c r="P118292" s="63"/>
      <c r="Q118292" s="63"/>
    </row>
    <row r="118293" spans="16:17">
      <c r="P118293" s="63"/>
      <c r="Q118293" s="63"/>
    </row>
    <row r="118294" spans="16:17">
      <c r="P118294" s="63"/>
      <c r="Q118294" s="63"/>
    </row>
    <row r="118295" spans="16:17">
      <c r="P118295" s="63"/>
      <c r="Q118295" s="63"/>
    </row>
    <row r="118296" spans="16:17">
      <c r="P118296" s="63"/>
      <c r="Q118296" s="63"/>
    </row>
    <row r="118297" spans="16:17">
      <c r="P118297" s="63"/>
      <c r="Q118297" s="63"/>
    </row>
    <row r="118298" spans="16:17">
      <c r="P118298" s="63"/>
      <c r="Q118298" s="63"/>
    </row>
    <row r="118299" spans="16:17">
      <c r="P118299" s="63"/>
      <c r="Q118299" s="63"/>
    </row>
    <row r="118300" spans="16:17">
      <c r="P118300" s="63"/>
      <c r="Q118300" s="63"/>
    </row>
    <row r="118301" spans="16:17">
      <c r="P118301" s="63"/>
      <c r="Q118301" s="63"/>
    </row>
    <row r="118302" spans="16:17">
      <c r="P118302" s="63"/>
      <c r="Q118302" s="63"/>
    </row>
    <row r="118303" spans="16:17">
      <c r="P118303" s="63"/>
      <c r="Q118303" s="63"/>
    </row>
    <row r="118304" spans="16:17">
      <c r="P118304" s="63"/>
      <c r="Q118304" s="63"/>
    </row>
    <row r="118305" spans="16:17">
      <c r="P118305" s="63"/>
      <c r="Q118305" s="63"/>
    </row>
    <row r="118306" spans="16:17">
      <c r="P118306" s="63"/>
      <c r="Q118306" s="63"/>
    </row>
    <row r="118307" spans="16:17">
      <c r="P118307" s="63"/>
      <c r="Q118307" s="63"/>
    </row>
    <row r="118308" spans="16:17">
      <c r="P118308" s="63"/>
      <c r="Q118308" s="63"/>
    </row>
    <row r="118309" spans="16:17">
      <c r="P118309" s="63"/>
      <c r="Q118309" s="63"/>
    </row>
    <row r="118310" spans="16:17">
      <c r="P118310" s="63"/>
      <c r="Q118310" s="63"/>
    </row>
    <row r="118311" spans="16:17">
      <c r="P118311" s="63"/>
      <c r="Q118311" s="63"/>
    </row>
    <row r="118312" spans="16:17">
      <c r="P118312" s="63"/>
      <c r="Q118312" s="63"/>
    </row>
    <row r="118313" spans="16:17">
      <c r="P118313" s="63"/>
      <c r="Q118313" s="63"/>
    </row>
    <row r="118314" spans="16:17">
      <c r="P118314" s="63"/>
      <c r="Q118314" s="63"/>
    </row>
    <row r="118315" spans="16:17">
      <c r="P118315" s="63"/>
      <c r="Q118315" s="63"/>
    </row>
    <row r="118316" spans="16:17">
      <c r="P118316" s="63"/>
      <c r="Q118316" s="63"/>
    </row>
    <row r="118317" spans="16:17">
      <c r="P118317" s="63"/>
      <c r="Q118317" s="63"/>
    </row>
    <row r="118318" spans="16:17">
      <c r="P118318" s="63"/>
      <c r="Q118318" s="63"/>
    </row>
    <row r="118319" spans="16:17">
      <c r="P118319" s="63"/>
      <c r="Q118319" s="63"/>
    </row>
    <row r="118320" spans="16:17">
      <c r="P118320" s="63"/>
      <c r="Q118320" s="63"/>
    </row>
    <row r="118321" spans="16:17">
      <c r="P118321" s="63"/>
      <c r="Q118321" s="63"/>
    </row>
    <row r="118322" spans="16:17">
      <c r="P118322" s="63"/>
      <c r="Q118322" s="63"/>
    </row>
    <row r="118323" spans="16:17">
      <c r="P118323" s="63"/>
      <c r="Q118323" s="63"/>
    </row>
    <row r="118324" spans="16:17">
      <c r="P118324" s="63"/>
      <c r="Q118324" s="63"/>
    </row>
    <row r="118325" spans="16:17">
      <c r="P118325" s="63"/>
      <c r="Q118325" s="63"/>
    </row>
    <row r="118326" spans="16:17">
      <c r="P118326" s="63"/>
      <c r="Q118326" s="63"/>
    </row>
    <row r="118327" spans="16:17">
      <c r="P118327" s="63"/>
      <c r="Q118327" s="63"/>
    </row>
    <row r="118328" spans="16:17">
      <c r="P118328" s="63"/>
      <c r="Q118328" s="63"/>
    </row>
    <row r="118329" spans="16:17">
      <c r="P118329" s="63"/>
      <c r="Q118329" s="63"/>
    </row>
    <row r="118330" spans="16:17">
      <c r="P118330" s="63"/>
      <c r="Q118330" s="63"/>
    </row>
    <row r="118331" spans="16:17">
      <c r="P118331" s="63"/>
      <c r="Q118331" s="63"/>
    </row>
    <row r="118332" spans="16:17">
      <c r="P118332" s="63"/>
      <c r="Q118332" s="63"/>
    </row>
    <row r="118333" spans="16:17">
      <c r="P118333" s="63"/>
      <c r="Q118333" s="63"/>
    </row>
    <row r="118334" spans="16:17">
      <c r="P118334" s="63"/>
      <c r="Q118334" s="63"/>
    </row>
    <row r="118335" spans="16:17">
      <c r="P118335" s="63"/>
      <c r="Q118335" s="63"/>
    </row>
    <row r="118336" spans="16:17">
      <c r="P118336" s="63"/>
      <c r="Q118336" s="63"/>
    </row>
    <row r="118337" spans="16:17">
      <c r="P118337" s="63"/>
      <c r="Q118337" s="63"/>
    </row>
    <row r="118338" spans="16:17">
      <c r="P118338" s="63"/>
      <c r="Q118338" s="63"/>
    </row>
    <row r="118339" spans="16:17">
      <c r="P118339" s="63"/>
      <c r="Q118339" s="63"/>
    </row>
    <row r="118340" spans="16:17">
      <c r="P118340" s="63"/>
      <c r="Q118340" s="63"/>
    </row>
    <row r="118341" spans="16:17">
      <c r="P118341" s="63"/>
      <c r="Q118341" s="63"/>
    </row>
    <row r="118342" spans="16:17">
      <c r="P118342" s="63"/>
      <c r="Q118342" s="63"/>
    </row>
    <row r="118343" spans="16:17">
      <c r="P118343" s="63"/>
      <c r="Q118343" s="63"/>
    </row>
    <row r="118344" spans="16:17">
      <c r="P118344" s="63"/>
      <c r="Q118344" s="63"/>
    </row>
    <row r="118345" spans="16:17">
      <c r="P118345" s="63"/>
      <c r="Q118345" s="63"/>
    </row>
    <row r="118346" spans="16:17">
      <c r="P118346" s="63"/>
      <c r="Q118346" s="63"/>
    </row>
    <row r="118347" spans="16:17">
      <c r="P118347" s="63"/>
      <c r="Q118347" s="63"/>
    </row>
    <row r="118348" spans="16:17">
      <c r="P118348" s="63"/>
      <c r="Q118348" s="63"/>
    </row>
    <row r="118349" spans="16:17">
      <c r="P118349" s="63"/>
      <c r="Q118349" s="63"/>
    </row>
    <row r="118350" spans="16:17">
      <c r="P118350" s="63"/>
      <c r="Q118350" s="63"/>
    </row>
    <row r="118351" spans="16:17">
      <c r="P118351" s="63"/>
      <c r="Q118351" s="63"/>
    </row>
    <row r="118352" spans="16:17">
      <c r="P118352" s="63"/>
      <c r="Q118352" s="63"/>
    </row>
    <row r="118353" spans="16:17">
      <c r="P118353" s="63"/>
      <c r="Q118353" s="63"/>
    </row>
    <row r="118354" spans="16:17">
      <c r="P118354" s="63"/>
      <c r="Q118354" s="63"/>
    </row>
    <row r="118355" spans="16:17">
      <c r="P118355" s="63"/>
      <c r="Q118355" s="63"/>
    </row>
    <row r="118356" spans="16:17">
      <c r="P118356" s="63"/>
      <c r="Q118356" s="63"/>
    </row>
    <row r="118357" spans="16:17">
      <c r="P118357" s="63"/>
      <c r="Q118357" s="63"/>
    </row>
    <row r="118358" spans="16:17">
      <c r="P118358" s="63"/>
      <c r="Q118358" s="63"/>
    </row>
    <row r="118359" spans="16:17">
      <c r="P118359" s="63"/>
      <c r="Q118359" s="63"/>
    </row>
    <row r="118360" spans="16:17">
      <c r="P118360" s="63"/>
      <c r="Q118360" s="63"/>
    </row>
    <row r="118361" spans="16:17">
      <c r="P118361" s="63"/>
      <c r="Q118361" s="63"/>
    </row>
    <row r="118362" spans="16:17">
      <c r="P118362" s="63"/>
      <c r="Q118362" s="63"/>
    </row>
    <row r="118363" spans="16:17">
      <c r="P118363" s="63"/>
      <c r="Q118363" s="63"/>
    </row>
    <row r="118364" spans="16:17">
      <c r="P118364" s="63"/>
      <c r="Q118364" s="63"/>
    </row>
    <row r="118365" spans="16:17">
      <c r="P118365" s="63"/>
      <c r="Q118365" s="63"/>
    </row>
    <row r="118366" spans="16:17">
      <c r="P118366" s="63"/>
      <c r="Q118366" s="63"/>
    </row>
    <row r="118367" spans="16:17">
      <c r="P118367" s="63"/>
      <c r="Q118367" s="63"/>
    </row>
    <row r="118368" spans="16:17">
      <c r="P118368" s="63"/>
      <c r="Q118368" s="63"/>
    </row>
    <row r="118369" spans="16:17">
      <c r="P118369" s="63"/>
      <c r="Q118369" s="63"/>
    </row>
    <row r="118370" spans="16:17">
      <c r="P118370" s="63"/>
      <c r="Q118370" s="63"/>
    </row>
    <row r="118371" spans="16:17">
      <c r="P118371" s="63"/>
      <c r="Q118371" s="63"/>
    </row>
    <row r="118372" spans="16:17">
      <c r="P118372" s="63"/>
      <c r="Q118372" s="63"/>
    </row>
    <row r="118373" spans="16:17">
      <c r="P118373" s="63"/>
      <c r="Q118373" s="63"/>
    </row>
    <row r="118374" spans="16:17">
      <c r="P118374" s="63"/>
      <c r="Q118374" s="63"/>
    </row>
    <row r="118375" spans="16:17">
      <c r="P118375" s="63"/>
      <c r="Q118375" s="63"/>
    </row>
    <row r="118376" spans="16:17">
      <c r="P118376" s="63"/>
      <c r="Q118376" s="63"/>
    </row>
    <row r="118377" spans="16:17">
      <c r="P118377" s="63"/>
      <c r="Q118377" s="63"/>
    </row>
    <row r="118378" spans="16:17">
      <c r="P118378" s="63"/>
      <c r="Q118378" s="63"/>
    </row>
    <row r="118379" spans="16:17">
      <c r="P118379" s="63"/>
      <c r="Q118379" s="63"/>
    </row>
    <row r="118380" spans="16:17">
      <c r="P118380" s="63"/>
      <c r="Q118380" s="63"/>
    </row>
    <row r="118381" spans="16:17">
      <c r="P118381" s="63"/>
      <c r="Q118381" s="63"/>
    </row>
    <row r="118382" spans="16:17">
      <c r="P118382" s="63"/>
      <c r="Q118382" s="63"/>
    </row>
    <row r="118383" spans="16:17">
      <c r="P118383" s="63"/>
      <c r="Q118383" s="63"/>
    </row>
    <row r="118384" spans="16:17">
      <c r="P118384" s="63"/>
      <c r="Q118384" s="63"/>
    </row>
    <row r="118385" spans="16:17">
      <c r="P118385" s="63"/>
      <c r="Q118385" s="63"/>
    </row>
    <row r="118386" spans="16:17">
      <c r="P118386" s="63"/>
      <c r="Q118386" s="63"/>
    </row>
    <row r="118387" spans="16:17">
      <c r="P118387" s="63"/>
      <c r="Q118387" s="63"/>
    </row>
    <row r="118388" spans="16:17">
      <c r="P118388" s="63"/>
      <c r="Q118388" s="63"/>
    </row>
    <row r="118389" spans="16:17">
      <c r="P118389" s="63"/>
      <c r="Q118389" s="63"/>
    </row>
    <row r="118390" spans="16:17">
      <c r="P118390" s="63"/>
      <c r="Q118390" s="63"/>
    </row>
    <row r="118391" spans="16:17">
      <c r="P118391" s="63"/>
      <c r="Q118391" s="63"/>
    </row>
    <row r="118392" spans="16:17">
      <c r="P118392" s="63"/>
      <c r="Q118392" s="63"/>
    </row>
    <row r="118393" spans="16:17">
      <c r="P118393" s="63"/>
      <c r="Q118393" s="63"/>
    </row>
    <row r="118394" spans="16:17">
      <c r="P118394" s="63"/>
      <c r="Q118394" s="63"/>
    </row>
    <row r="118395" spans="16:17">
      <c r="P118395" s="63"/>
      <c r="Q118395" s="63"/>
    </row>
    <row r="118396" spans="16:17">
      <c r="P118396" s="63"/>
      <c r="Q118396" s="63"/>
    </row>
    <row r="118397" spans="16:17">
      <c r="P118397" s="63"/>
      <c r="Q118397" s="63"/>
    </row>
    <row r="118398" spans="16:17">
      <c r="P118398" s="63"/>
      <c r="Q118398" s="63"/>
    </row>
    <row r="118399" spans="16:17">
      <c r="P118399" s="63"/>
      <c r="Q118399" s="63"/>
    </row>
    <row r="118400" spans="16:17">
      <c r="P118400" s="63"/>
      <c r="Q118400" s="63"/>
    </row>
    <row r="118401" spans="16:17">
      <c r="P118401" s="63"/>
      <c r="Q118401" s="63"/>
    </row>
    <row r="118402" spans="16:17">
      <c r="P118402" s="63"/>
      <c r="Q118402" s="63"/>
    </row>
    <row r="118403" spans="16:17">
      <c r="P118403" s="63"/>
      <c r="Q118403" s="63"/>
    </row>
    <row r="118404" spans="16:17">
      <c r="P118404" s="63"/>
      <c r="Q118404" s="63"/>
    </row>
    <row r="118405" spans="16:17">
      <c r="P118405" s="63"/>
      <c r="Q118405" s="63"/>
    </row>
    <row r="118406" spans="16:17">
      <c r="P118406" s="63"/>
      <c r="Q118406" s="63"/>
    </row>
    <row r="118407" spans="16:17">
      <c r="P118407" s="63"/>
      <c r="Q118407" s="63"/>
    </row>
    <row r="118408" spans="16:17">
      <c r="P118408" s="63"/>
      <c r="Q118408" s="63"/>
    </row>
    <row r="118409" spans="16:17">
      <c r="P118409" s="63"/>
      <c r="Q118409" s="63"/>
    </row>
    <row r="118410" spans="16:17">
      <c r="P118410" s="63"/>
      <c r="Q118410" s="63"/>
    </row>
    <row r="118411" spans="16:17">
      <c r="P118411" s="63"/>
      <c r="Q118411" s="63"/>
    </row>
    <row r="118412" spans="16:17">
      <c r="P118412" s="63"/>
      <c r="Q118412" s="63"/>
    </row>
    <row r="118413" spans="16:17">
      <c r="P118413" s="63"/>
      <c r="Q118413" s="63"/>
    </row>
    <row r="118414" spans="16:17">
      <c r="P118414" s="63"/>
      <c r="Q118414" s="63"/>
    </row>
    <row r="118415" spans="16:17">
      <c r="P118415" s="63"/>
      <c r="Q118415" s="63"/>
    </row>
    <row r="118416" spans="16:17">
      <c r="P118416" s="63"/>
      <c r="Q118416" s="63"/>
    </row>
    <row r="118417" spans="16:17">
      <c r="P118417" s="63"/>
      <c r="Q118417" s="63"/>
    </row>
    <row r="118418" spans="16:17">
      <c r="P118418" s="63"/>
      <c r="Q118418" s="63"/>
    </row>
    <row r="118419" spans="16:17">
      <c r="P118419" s="63"/>
      <c r="Q118419" s="63"/>
    </row>
    <row r="118420" spans="16:17">
      <c r="P118420" s="63"/>
      <c r="Q118420" s="63"/>
    </row>
    <row r="118421" spans="16:17">
      <c r="P118421" s="63"/>
      <c r="Q118421" s="63"/>
    </row>
    <row r="118422" spans="16:17">
      <c r="P118422" s="63"/>
      <c r="Q118422" s="63"/>
    </row>
    <row r="118423" spans="16:17">
      <c r="P118423" s="63"/>
      <c r="Q118423" s="63"/>
    </row>
    <row r="118424" spans="16:17">
      <c r="P118424" s="63"/>
      <c r="Q118424" s="63"/>
    </row>
    <row r="118425" spans="16:17">
      <c r="P118425" s="63"/>
      <c r="Q118425" s="63"/>
    </row>
    <row r="118426" spans="16:17">
      <c r="P118426" s="63"/>
      <c r="Q118426" s="63"/>
    </row>
    <row r="118427" spans="16:17">
      <c r="P118427" s="63"/>
      <c r="Q118427" s="63"/>
    </row>
    <row r="118428" spans="16:17">
      <c r="P118428" s="63"/>
      <c r="Q118428" s="63"/>
    </row>
    <row r="118429" spans="16:17">
      <c r="P118429" s="63"/>
      <c r="Q118429" s="63"/>
    </row>
    <row r="118430" spans="16:17">
      <c r="P118430" s="63"/>
      <c r="Q118430" s="63"/>
    </row>
    <row r="118431" spans="16:17">
      <c r="P118431" s="63"/>
      <c r="Q118431" s="63"/>
    </row>
    <row r="118432" spans="16:17">
      <c r="P118432" s="63"/>
      <c r="Q118432" s="63"/>
    </row>
    <row r="118433" spans="16:17">
      <c r="P118433" s="63"/>
      <c r="Q118433" s="63"/>
    </row>
    <row r="118434" spans="16:17">
      <c r="P118434" s="63"/>
      <c r="Q118434" s="63"/>
    </row>
    <row r="118435" spans="16:17">
      <c r="P118435" s="63"/>
      <c r="Q118435" s="63"/>
    </row>
    <row r="118436" spans="16:17">
      <c r="P118436" s="63"/>
      <c r="Q118436" s="63"/>
    </row>
    <row r="118437" spans="16:17">
      <c r="P118437" s="63"/>
      <c r="Q118437" s="63"/>
    </row>
    <row r="118438" spans="16:17">
      <c r="P118438" s="63"/>
      <c r="Q118438" s="63"/>
    </row>
    <row r="118439" spans="16:17">
      <c r="P118439" s="63"/>
      <c r="Q118439" s="63"/>
    </row>
    <row r="118440" spans="16:17">
      <c r="P118440" s="63"/>
      <c r="Q118440" s="63"/>
    </row>
    <row r="118441" spans="16:17">
      <c r="P118441" s="63"/>
      <c r="Q118441" s="63"/>
    </row>
    <row r="118442" spans="16:17">
      <c r="P118442" s="63"/>
      <c r="Q118442" s="63"/>
    </row>
    <row r="118443" spans="16:17">
      <c r="P118443" s="63"/>
      <c r="Q118443" s="63"/>
    </row>
    <row r="118444" spans="16:17">
      <c r="P118444" s="63"/>
      <c r="Q118444" s="63"/>
    </row>
    <row r="118445" spans="16:17">
      <c r="P118445" s="63"/>
      <c r="Q118445" s="63"/>
    </row>
    <row r="118446" spans="16:17">
      <c r="P118446" s="63"/>
      <c r="Q118446" s="63"/>
    </row>
    <row r="118447" spans="16:17">
      <c r="P118447" s="63"/>
      <c r="Q118447" s="63"/>
    </row>
    <row r="118448" spans="16:17">
      <c r="P118448" s="63"/>
      <c r="Q118448" s="63"/>
    </row>
    <row r="118449" spans="16:17">
      <c r="P118449" s="63"/>
      <c r="Q118449" s="63"/>
    </row>
    <row r="118450" spans="16:17">
      <c r="P118450" s="63"/>
      <c r="Q118450" s="63"/>
    </row>
    <row r="118451" spans="16:17">
      <c r="P118451" s="63"/>
      <c r="Q118451" s="63"/>
    </row>
    <row r="118452" spans="16:17">
      <c r="P118452" s="63"/>
      <c r="Q118452" s="63"/>
    </row>
    <row r="118453" spans="16:17">
      <c r="P118453" s="63"/>
      <c r="Q118453" s="63"/>
    </row>
    <row r="118454" spans="16:17">
      <c r="P118454" s="63"/>
      <c r="Q118454" s="63"/>
    </row>
    <row r="118455" spans="16:17">
      <c r="P118455" s="63"/>
      <c r="Q118455" s="63"/>
    </row>
    <row r="118456" spans="16:17">
      <c r="P118456" s="63"/>
      <c r="Q118456" s="63"/>
    </row>
    <row r="118457" spans="16:17">
      <c r="P118457" s="63"/>
      <c r="Q118457" s="63"/>
    </row>
    <row r="118458" spans="16:17">
      <c r="P118458" s="63"/>
      <c r="Q118458" s="63"/>
    </row>
    <row r="118459" spans="16:17">
      <c r="P118459" s="63"/>
      <c r="Q118459" s="63"/>
    </row>
    <row r="118460" spans="16:17">
      <c r="P118460" s="63"/>
      <c r="Q118460" s="63"/>
    </row>
    <row r="118461" spans="16:17">
      <c r="P118461" s="63"/>
      <c r="Q118461" s="63"/>
    </row>
    <row r="118462" spans="16:17">
      <c r="P118462" s="63"/>
      <c r="Q118462" s="63"/>
    </row>
    <row r="118463" spans="16:17">
      <c r="P118463" s="63"/>
      <c r="Q118463" s="63"/>
    </row>
    <row r="118464" spans="16:17">
      <c r="P118464" s="63"/>
      <c r="Q118464" s="63"/>
    </row>
    <row r="118465" spans="16:17">
      <c r="P118465" s="63"/>
      <c r="Q118465" s="63"/>
    </row>
    <row r="118466" spans="16:17">
      <c r="P118466" s="63"/>
      <c r="Q118466" s="63"/>
    </row>
    <row r="118467" spans="16:17">
      <c r="P118467" s="63"/>
      <c r="Q118467" s="63"/>
    </row>
    <row r="118468" spans="16:17">
      <c r="P118468" s="63"/>
      <c r="Q118468" s="63"/>
    </row>
    <row r="118469" spans="16:17">
      <c r="P118469" s="63"/>
      <c r="Q118469" s="63"/>
    </row>
    <row r="118470" spans="16:17">
      <c r="P118470" s="63"/>
      <c r="Q118470" s="63"/>
    </row>
    <row r="118471" spans="16:17">
      <c r="P118471" s="63"/>
      <c r="Q118471" s="63"/>
    </row>
    <row r="118472" spans="16:17">
      <c r="P118472" s="63"/>
      <c r="Q118472" s="63"/>
    </row>
    <row r="118473" spans="16:17">
      <c r="P118473" s="63"/>
      <c r="Q118473" s="63"/>
    </row>
    <row r="118474" spans="16:17">
      <c r="P118474" s="63"/>
      <c r="Q118474" s="63"/>
    </row>
    <row r="118475" spans="16:17">
      <c r="P118475" s="63"/>
      <c r="Q118475" s="63"/>
    </row>
    <row r="118476" spans="16:17">
      <c r="P118476" s="63"/>
      <c r="Q118476" s="63"/>
    </row>
    <row r="118477" spans="16:17">
      <c r="P118477" s="63"/>
      <c r="Q118477" s="63"/>
    </row>
    <row r="118478" spans="16:17">
      <c r="P118478" s="63"/>
      <c r="Q118478" s="63"/>
    </row>
    <row r="118479" spans="16:17">
      <c r="P118479" s="63"/>
      <c r="Q118479" s="63"/>
    </row>
    <row r="118480" spans="16:17">
      <c r="P118480" s="63"/>
      <c r="Q118480" s="63"/>
    </row>
    <row r="118481" spans="16:17">
      <c r="P118481" s="63"/>
      <c r="Q118481" s="63"/>
    </row>
    <row r="118482" spans="16:17">
      <c r="P118482" s="63"/>
      <c r="Q118482" s="63"/>
    </row>
    <row r="118483" spans="16:17">
      <c r="P118483" s="63"/>
      <c r="Q118483" s="63"/>
    </row>
    <row r="118484" spans="16:17">
      <c r="P118484" s="63"/>
      <c r="Q118484" s="63"/>
    </row>
    <row r="118485" spans="16:17">
      <c r="P118485" s="63"/>
      <c r="Q118485" s="63"/>
    </row>
    <row r="118486" spans="16:17">
      <c r="P118486" s="63"/>
      <c r="Q118486" s="63"/>
    </row>
    <row r="118487" spans="16:17">
      <c r="P118487" s="63"/>
      <c r="Q118487" s="63"/>
    </row>
    <row r="118488" spans="16:17">
      <c r="P118488" s="63"/>
      <c r="Q118488" s="63"/>
    </row>
    <row r="118489" spans="16:17">
      <c r="P118489" s="63"/>
      <c r="Q118489" s="63"/>
    </row>
    <row r="118490" spans="16:17">
      <c r="P118490" s="63"/>
      <c r="Q118490" s="63"/>
    </row>
    <row r="118491" spans="16:17">
      <c r="P118491" s="63"/>
      <c r="Q118491" s="63"/>
    </row>
    <row r="118492" spans="16:17">
      <c r="P118492" s="63"/>
      <c r="Q118492" s="63"/>
    </row>
    <row r="118493" spans="16:17">
      <c r="P118493" s="63"/>
      <c r="Q118493" s="63"/>
    </row>
    <row r="118494" spans="16:17">
      <c r="P118494" s="63"/>
      <c r="Q118494" s="63"/>
    </row>
    <row r="118495" spans="16:17">
      <c r="P118495" s="63"/>
      <c r="Q118495" s="63"/>
    </row>
    <row r="118496" spans="16:17">
      <c r="P118496" s="63"/>
      <c r="Q118496" s="63"/>
    </row>
    <row r="118497" spans="16:17">
      <c r="P118497" s="63"/>
      <c r="Q118497" s="63"/>
    </row>
    <row r="118498" spans="16:17">
      <c r="P118498" s="63"/>
      <c r="Q118498" s="63"/>
    </row>
    <row r="118499" spans="16:17">
      <c r="P118499" s="63"/>
      <c r="Q118499" s="63"/>
    </row>
    <row r="118500" spans="16:17">
      <c r="P118500" s="63"/>
      <c r="Q118500" s="63"/>
    </row>
    <row r="118501" spans="16:17">
      <c r="P118501" s="63"/>
      <c r="Q118501" s="63"/>
    </row>
    <row r="118502" spans="16:17">
      <c r="P118502" s="63"/>
      <c r="Q118502" s="63"/>
    </row>
    <row r="118503" spans="16:17">
      <c r="P118503" s="63"/>
      <c r="Q118503" s="63"/>
    </row>
    <row r="118504" spans="16:17">
      <c r="P118504" s="63"/>
      <c r="Q118504" s="63"/>
    </row>
    <row r="118505" spans="16:17">
      <c r="P118505" s="63"/>
      <c r="Q118505" s="63"/>
    </row>
    <row r="118506" spans="16:17">
      <c r="P118506" s="63"/>
      <c r="Q118506" s="63"/>
    </row>
    <row r="118507" spans="16:17">
      <c r="P118507" s="63"/>
      <c r="Q118507" s="63"/>
    </row>
    <row r="118508" spans="16:17">
      <c r="P118508" s="63"/>
      <c r="Q118508" s="63"/>
    </row>
    <row r="118509" spans="16:17">
      <c r="P118509" s="63"/>
      <c r="Q118509" s="63"/>
    </row>
    <row r="118510" spans="16:17">
      <c r="P118510" s="63"/>
      <c r="Q118510" s="63"/>
    </row>
    <row r="118511" spans="16:17">
      <c r="P118511" s="63"/>
      <c r="Q118511" s="63"/>
    </row>
    <row r="118512" spans="16:17">
      <c r="P118512" s="63"/>
      <c r="Q118512" s="63"/>
    </row>
    <row r="118513" spans="16:17">
      <c r="P118513" s="63"/>
      <c r="Q118513" s="63"/>
    </row>
    <row r="118514" spans="16:17">
      <c r="P118514" s="63"/>
      <c r="Q118514" s="63"/>
    </row>
    <row r="118515" spans="16:17">
      <c r="P118515" s="63"/>
      <c r="Q118515" s="63"/>
    </row>
    <row r="118516" spans="16:17">
      <c r="P118516" s="63"/>
      <c r="Q118516" s="63"/>
    </row>
    <row r="118517" spans="16:17">
      <c r="P118517" s="63"/>
      <c r="Q118517" s="63"/>
    </row>
    <row r="118518" spans="16:17">
      <c r="P118518" s="63"/>
      <c r="Q118518" s="63"/>
    </row>
    <row r="118519" spans="16:17">
      <c r="P118519" s="63"/>
      <c r="Q118519" s="63"/>
    </row>
    <row r="118520" spans="16:17">
      <c r="P118520" s="63"/>
      <c r="Q118520" s="63"/>
    </row>
    <row r="118521" spans="16:17">
      <c r="P118521" s="63"/>
      <c r="Q118521" s="63"/>
    </row>
    <row r="118522" spans="16:17">
      <c r="P118522" s="63"/>
      <c r="Q118522" s="63"/>
    </row>
    <row r="118523" spans="16:17">
      <c r="P118523" s="63"/>
      <c r="Q118523" s="63"/>
    </row>
    <row r="118524" spans="16:17">
      <c r="P118524" s="63"/>
      <c r="Q118524" s="63"/>
    </row>
    <row r="118525" spans="16:17">
      <c r="P118525" s="63"/>
      <c r="Q118525" s="63"/>
    </row>
    <row r="118526" spans="16:17">
      <c r="P118526" s="63"/>
      <c r="Q118526" s="63"/>
    </row>
    <row r="118527" spans="16:17">
      <c r="P118527" s="63"/>
      <c r="Q118527" s="63"/>
    </row>
    <row r="118528" spans="16:17">
      <c r="P118528" s="63"/>
      <c r="Q118528" s="63"/>
    </row>
    <row r="118529" spans="16:17">
      <c r="P118529" s="63"/>
      <c r="Q118529" s="63"/>
    </row>
    <row r="118530" spans="16:17">
      <c r="P118530" s="63"/>
      <c r="Q118530" s="63"/>
    </row>
    <row r="118531" spans="16:17">
      <c r="P118531" s="63"/>
      <c r="Q118531" s="63"/>
    </row>
    <row r="118532" spans="16:17">
      <c r="P118532" s="63"/>
      <c r="Q118532" s="63"/>
    </row>
    <row r="118533" spans="16:17">
      <c r="P118533" s="63"/>
      <c r="Q118533" s="63"/>
    </row>
    <row r="118534" spans="16:17">
      <c r="P118534" s="63"/>
      <c r="Q118534" s="63"/>
    </row>
    <row r="118535" spans="16:17">
      <c r="P118535" s="63"/>
      <c r="Q118535" s="63"/>
    </row>
    <row r="118536" spans="16:17">
      <c r="P118536" s="63"/>
      <c r="Q118536" s="63"/>
    </row>
    <row r="118537" spans="16:17">
      <c r="P118537" s="63"/>
      <c r="Q118537" s="63"/>
    </row>
    <row r="118538" spans="16:17">
      <c r="P118538" s="63"/>
      <c r="Q118538" s="63"/>
    </row>
    <row r="118539" spans="16:17">
      <c r="P118539" s="63"/>
      <c r="Q118539" s="63"/>
    </row>
    <row r="118540" spans="16:17">
      <c r="P118540" s="63"/>
      <c r="Q118540" s="63"/>
    </row>
    <row r="118541" spans="16:17">
      <c r="P118541" s="63"/>
      <c r="Q118541" s="63"/>
    </row>
    <row r="118542" spans="16:17">
      <c r="P118542" s="63"/>
      <c r="Q118542" s="63"/>
    </row>
    <row r="118543" spans="16:17">
      <c r="P118543" s="63"/>
      <c r="Q118543" s="63"/>
    </row>
    <row r="118544" spans="16:17">
      <c r="P118544" s="63"/>
      <c r="Q118544" s="63"/>
    </row>
    <row r="118545" spans="16:17">
      <c r="P118545" s="63"/>
      <c r="Q118545" s="63"/>
    </row>
    <row r="118546" spans="16:17">
      <c r="P118546" s="63"/>
      <c r="Q118546" s="63"/>
    </row>
    <row r="118547" spans="16:17">
      <c r="P118547" s="63"/>
      <c r="Q118547" s="63"/>
    </row>
    <row r="118548" spans="16:17">
      <c r="P118548" s="63"/>
      <c r="Q118548" s="63"/>
    </row>
    <row r="118549" spans="16:17">
      <c r="P118549" s="63"/>
      <c r="Q118549" s="63"/>
    </row>
    <row r="118550" spans="16:17">
      <c r="P118550" s="63"/>
      <c r="Q118550" s="63"/>
    </row>
    <row r="118551" spans="16:17">
      <c r="P118551" s="63"/>
      <c r="Q118551" s="63"/>
    </row>
    <row r="118552" spans="16:17">
      <c r="P118552" s="63"/>
      <c r="Q118552" s="63"/>
    </row>
    <row r="118553" spans="16:17">
      <c r="P118553" s="63"/>
      <c r="Q118553" s="63"/>
    </row>
    <row r="118554" spans="16:17">
      <c r="P118554" s="63"/>
      <c r="Q118554" s="63"/>
    </row>
    <row r="118555" spans="16:17">
      <c r="P118555" s="63"/>
      <c r="Q118555" s="63"/>
    </row>
    <row r="118556" spans="16:17">
      <c r="P118556" s="63"/>
      <c r="Q118556" s="63"/>
    </row>
    <row r="118557" spans="16:17">
      <c r="P118557" s="63"/>
      <c r="Q118557" s="63"/>
    </row>
    <row r="118558" spans="16:17">
      <c r="P118558" s="63"/>
      <c r="Q118558" s="63"/>
    </row>
    <row r="118559" spans="16:17">
      <c r="P118559" s="63"/>
      <c r="Q118559" s="63"/>
    </row>
    <row r="118560" spans="16:17">
      <c r="P118560" s="63"/>
      <c r="Q118560" s="63"/>
    </row>
    <row r="118561" spans="16:17">
      <c r="P118561" s="63"/>
      <c r="Q118561" s="63"/>
    </row>
    <row r="118562" spans="16:17">
      <c r="P118562" s="63"/>
      <c r="Q118562" s="63"/>
    </row>
    <row r="118563" spans="16:17">
      <c r="P118563" s="63"/>
      <c r="Q118563" s="63"/>
    </row>
    <row r="118564" spans="16:17">
      <c r="P118564" s="63"/>
      <c r="Q118564" s="63"/>
    </row>
    <row r="118565" spans="16:17">
      <c r="P118565" s="63"/>
      <c r="Q118565" s="63"/>
    </row>
    <row r="118566" spans="16:17">
      <c r="P118566" s="63"/>
      <c r="Q118566" s="63"/>
    </row>
    <row r="118567" spans="16:17">
      <c r="P118567" s="63"/>
      <c r="Q118567" s="63"/>
    </row>
    <row r="118568" spans="16:17">
      <c r="P118568" s="63"/>
      <c r="Q118568" s="63"/>
    </row>
    <row r="118569" spans="16:17">
      <c r="P118569" s="63"/>
      <c r="Q118569" s="63"/>
    </row>
    <row r="118570" spans="16:17">
      <c r="P118570" s="63"/>
      <c r="Q118570" s="63"/>
    </row>
    <row r="118571" spans="16:17">
      <c r="P118571" s="63"/>
      <c r="Q118571" s="63"/>
    </row>
    <row r="118572" spans="16:17">
      <c r="P118572" s="63"/>
      <c r="Q118572" s="63"/>
    </row>
    <row r="118573" spans="16:17">
      <c r="P118573" s="63"/>
      <c r="Q118573" s="63"/>
    </row>
    <row r="118574" spans="16:17">
      <c r="P118574" s="63"/>
      <c r="Q118574" s="63"/>
    </row>
    <row r="118575" spans="16:17">
      <c r="P118575" s="63"/>
      <c r="Q118575" s="63"/>
    </row>
    <row r="118576" spans="16:17">
      <c r="P118576" s="63"/>
      <c r="Q118576" s="63"/>
    </row>
    <row r="118577" spans="16:17">
      <c r="P118577" s="63"/>
      <c r="Q118577" s="63"/>
    </row>
    <row r="118578" spans="16:17">
      <c r="P118578" s="63"/>
      <c r="Q118578" s="63"/>
    </row>
    <row r="118579" spans="16:17">
      <c r="P118579" s="63"/>
      <c r="Q118579" s="63"/>
    </row>
    <row r="118580" spans="16:17">
      <c r="P118580" s="63"/>
      <c r="Q118580" s="63"/>
    </row>
    <row r="118581" spans="16:17">
      <c r="P118581" s="63"/>
      <c r="Q118581" s="63"/>
    </row>
    <row r="118582" spans="16:17">
      <c r="P118582" s="63"/>
      <c r="Q118582" s="63"/>
    </row>
    <row r="118583" spans="16:17">
      <c r="P118583" s="63"/>
      <c r="Q118583" s="63"/>
    </row>
    <row r="118584" spans="16:17">
      <c r="P118584" s="63"/>
      <c r="Q118584" s="63"/>
    </row>
    <row r="118585" spans="16:17">
      <c r="P118585" s="63"/>
      <c r="Q118585" s="63"/>
    </row>
    <row r="118586" spans="16:17">
      <c r="P118586" s="63"/>
      <c r="Q118586" s="63"/>
    </row>
    <row r="118587" spans="16:17">
      <c r="P118587" s="63"/>
      <c r="Q118587" s="63"/>
    </row>
    <row r="118588" spans="16:17">
      <c r="P118588" s="63"/>
      <c r="Q118588" s="63"/>
    </row>
    <row r="118589" spans="16:17">
      <c r="P118589" s="63"/>
      <c r="Q118589" s="63"/>
    </row>
    <row r="118590" spans="16:17">
      <c r="P118590" s="63"/>
      <c r="Q118590" s="63"/>
    </row>
    <row r="118591" spans="16:17">
      <c r="P118591" s="63"/>
      <c r="Q118591" s="63"/>
    </row>
    <row r="118592" spans="16:17">
      <c r="P118592" s="63"/>
      <c r="Q118592" s="63"/>
    </row>
    <row r="118593" spans="16:17">
      <c r="P118593" s="63"/>
      <c r="Q118593" s="63"/>
    </row>
    <row r="118594" spans="16:17">
      <c r="P118594" s="63"/>
      <c r="Q118594" s="63"/>
    </row>
    <row r="118595" spans="16:17">
      <c r="P118595" s="63"/>
      <c r="Q118595" s="63"/>
    </row>
    <row r="118596" spans="16:17">
      <c r="P118596" s="63"/>
      <c r="Q118596" s="63"/>
    </row>
    <row r="118597" spans="16:17">
      <c r="P118597" s="63"/>
      <c r="Q118597" s="63"/>
    </row>
    <row r="118598" spans="16:17">
      <c r="P118598" s="63"/>
      <c r="Q118598" s="63"/>
    </row>
    <row r="118599" spans="16:17">
      <c r="P118599" s="63"/>
      <c r="Q118599" s="63"/>
    </row>
    <row r="118600" spans="16:17">
      <c r="P118600" s="63"/>
      <c r="Q118600" s="63"/>
    </row>
    <row r="118601" spans="16:17">
      <c r="P118601" s="63"/>
      <c r="Q118601" s="63"/>
    </row>
    <row r="118602" spans="16:17">
      <c r="P118602" s="63"/>
      <c r="Q118602" s="63"/>
    </row>
    <row r="118603" spans="16:17">
      <c r="P118603" s="63"/>
      <c r="Q118603" s="63"/>
    </row>
    <row r="118604" spans="16:17">
      <c r="P118604" s="63"/>
      <c r="Q118604" s="63"/>
    </row>
    <row r="118605" spans="16:17">
      <c r="P118605" s="63"/>
      <c r="Q118605" s="63"/>
    </row>
    <row r="118606" spans="16:17">
      <c r="P118606" s="63"/>
      <c r="Q118606" s="63"/>
    </row>
    <row r="118607" spans="16:17">
      <c r="P118607" s="63"/>
      <c r="Q118607" s="63"/>
    </row>
    <row r="118608" spans="16:17">
      <c r="P118608" s="63"/>
      <c r="Q118608" s="63"/>
    </row>
    <row r="118609" spans="16:17">
      <c r="P118609" s="63"/>
      <c r="Q118609" s="63"/>
    </row>
    <row r="118610" spans="16:17">
      <c r="P118610" s="63"/>
      <c r="Q118610" s="63"/>
    </row>
    <row r="118611" spans="16:17">
      <c r="P118611" s="63"/>
      <c r="Q118611" s="63"/>
    </row>
    <row r="118612" spans="16:17">
      <c r="P118612" s="63"/>
      <c r="Q118612" s="63"/>
    </row>
    <row r="118613" spans="16:17">
      <c r="P118613" s="63"/>
      <c r="Q118613" s="63"/>
    </row>
    <row r="118614" spans="16:17">
      <c r="P118614" s="63"/>
      <c r="Q118614" s="63"/>
    </row>
    <row r="118615" spans="16:17">
      <c r="P118615" s="63"/>
      <c r="Q118615" s="63"/>
    </row>
    <row r="118616" spans="16:17">
      <c r="P118616" s="63"/>
      <c r="Q118616" s="63"/>
    </row>
    <row r="118617" spans="16:17">
      <c r="P118617" s="63"/>
      <c r="Q118617" s="63"/>
    </row>
    <row r="118618" spans="16:17">
      <c r="P118618" s="63"/>
      <c r="Q118618" s="63"/>
    </row>
    <row r="118619" spans="16:17">
      <c r="P118619" s="63"/>
      <c r="Q118619" s="63"/>
    </row>
    <row r="118620" spans="16:17">
      <c r="P118620" s="63"/>
      <c r="Q118620" s="63"/>
    </row>
    <row r="118621" spans="16:17">
      <c r="P118621" s="63"/>
      <c r="Q118621" s="63"/>
    </row>
    <row r="118622" spans="16:17">
      <c r="P118622" s="63"/>
      <c r="Q118622" s="63"/>
    </row>
    <row r="118623" spans="16:17">
      <c r="P118623" s="63"/>
      <c r="Q118623" s="63"/>
    </row>
    <row r="118624" spans="16:17">
      <c r="P118624" s="63"/>
      <c r="Q118624" s="63"/>
    </row>
    <row r="118625" spans="16:17">
      <c r="P118625" s="63"/>
      <c r="Q118625" s="63"/>
    </row>
    <row r="118626" spans="16:17">
      <c r="P118626" s="63"/>
      <c r="Q118626" s="63"/>
    </row>
    <row r="118627" spans="16:17">
      <c r="P118627" s="63"/>
      <c r="Q118627" s="63"/>
    </row>
    <row r="118628" spans="16:17">
      <c r="P118628" s="63"/>
      <c r="Q118628" s="63"/>
    </row>
    <row r="118629" spans="16:17">
      <c r="P118629" s="63"/>
      <c r="Q118629" s="63"/>
    </row>
    <row r="118630" spans="16:17">
      <c r="P118630" s="63"/>
      <c r="Q118630" s="63"/>
    </row>
    <row r="118631" spans="16:17">
      <c r="P118631" s="63"/>
      <c r="Q118631" s="63"/>
    </row>
    <row r="118632" spans="16:17">
      <c r="P118632" s="63"/>
      <c r="Q118632" s="63"/>
    </row>
    <row r="118633" spans="16:17">
      <c r="P118633" s="63"/>
      <c r="Q118633" s="63"/>
    </row>
    <row r="118634" spans="16:17">
      <c r="P118634" s="63"/>
      <c r="Q118634" s="63"/>
    </row>
    <row r="118635" spans="16:17">
      <c r="P118635" s="63"/>
      <c r="Q118635" s="63"/>
    </row>
    <row r="118636" spans="16:17">
      <c r="P118636" s="63"/>
      <c r="Q118636" s="63"/>
    </row>
    <row r="118637" spans="16:17">
      <c r="P118637" s="63"/>
      <c r="Q118637" s="63"/>
    </row>
    <row r="118638" spans="16:17">
      <c r="P118638" s="63"/>
      <c r="Q118638" s="63"/>
    </row>
    <row r="118639" spans="16:17">
      <c r="P118639" s="63"/>
      <c r="Q118639" s="63"/>
    </row>
    <row r="118640" spans="16:17">
      <c r="P118640" s="63"/>
      <c r="Q118640" s="63"/>
    </row>
    <row r="118641" spans="16:17">
      <c r="P118641" s="63"/>
      <c r="Q118641" s="63"/>
    </row>
    <row r="118642" spans="16:17">
      <c r="P118642" s="63"/>
      <c r="Q118642" s="63"/>
    </row>
    <row r="118643" spans="16:17">
      <c r="P118643" s="63"/>
      <c r="Q118643" s="63"/>
    </row>
    <row r="118644" spans="16:17">
      <c r="P118644" s="63"/>
      <c r="Q118644" s="63"/>
    </row>
    <row r="118645" spans="16:17">
      <c r="P118645" s="63"/>
      <c r="Q118645" s="63"/>
    </row>
    <row r="118646" spans="16:17">
      <c r="P118646" s="63"/>
      <c r="Q118646" s="63"/>
    </row>
    <row r="118647" spans="16:17">
      <c r="P118647" s="63"/>
      <c r="Q118647" s="63"/>
    </row>
    <row r="118648" spans="16:17">
      <c r="P118648" s="63"/>
      <c r="Q118648" s="63"/>
    </row>
    <row r="118649" spans="16:17">
      <c r="P118649" s="63"/>
      <c r="Q118649" s="63"/>
    </row>
    <row r="118650" spans="16:17">
      <c r="P118650" s="63"/>
      <c r="Q118650" s="63"/>
    </row>
    <row r="118651" spans="16:17">
      <c r="P118651" s="63"/>
      <c r="Q118651" s="63"/>
    </row>
    <row r="118652" spans="16:17">
      <c r="P118652" s="63"/>
      <c r="Q118652" s="63"/>
    </row>
    <row r="118653" spans="16:17">
      <c r="P118653" s="63"/>
      <c r="Q118653" s="63"/>
    </row>
    <row r="118654" spans="16:17">
      <c r="P118654" s="63"/>
      <c r="Q118654" s="63"/>
    </row>
    <row r="118655" spans="16:17">
      <c r="P118655" s="63"/>
      <c r="Q118655" s="63"/>
    </row>
    <row r="118656" spans="16:17">
      <c r="P118656" s="63"/>
      <c r="Q118656" s="63"/>
    </row>
    <row r="118657" spans="16:17">
      <c r="P118657" s="63"/>
      <c r="Q118657" s="63"/>
    </row>
    <row r="118658" spans="16:17">
      <c r="P118658" s="63"/>
      <c r="Q118658" s="63"/>
    </row>
    <row r="118659" spans="16:17">
      <c r="P118659" s="63"/>
      <c r="Q118659" s="63"/>
    </row>
    <row r="118660" spans="16:17">
      <c r="P118660" s="63"/>
      <c r="Q118660" s="63"/>
    </row>
    <row r="118661" spans="16:17">
      <c r="P118661" s="63"/>
      <c r="Q118661" s="63"/>
    </row>
    <row r="118662" spans="16:17">
      <c r="P118662" s="63"/>
      <c r="Q118662" s="63"/>
    </row>
    <row r="118663" spans="16:17">
      <c r="P118663" s="63"/>
      <c r="Q118663" s="63"/>
    </row>
    <row r="118664" spans="16:17">
      <c r="P118664" s="63"/>
      <c r="Q118664" s="63"/>
    </row>
    <row r="118665" spans="16:17">
      <c r="P118665" s="63"/>
      <c r="Q118665" s="63"/>
    </row>
    <row r="118666" spans="16:17">
      <c r="P118666" s="63"/>
      <c r="Q118666" s="63"/>
    </row>
    <row r="118667" spans="16:17">
      <c r="P118667" s="63"/>
      <c r="Q118667" s="63"/>
    </row>
    <row r="118668" spans="16:17">
      <c r="P118668" s="63"/>
      <c r="Q118668" s="63"/>
    </row>
    <row r="118669" spans="16:17">
      <c r="P118669" s="63"/>
      <c r="Q118669" s="63"/>
    </row>
    <row r="118670" spans="16:17">
      <c r="P118670" s="63"/>
      <c r="Q118670" s="63"/>
    </row>
    <row r="118671" spans="16:17">
      <c r="P118671" s="63"/>
      <c r="Q118671" s="63"/>
    </row>
    <row r="118672" spans="16:17">
      <c r="P118672" s="63"/>
      <c r="Q118672" s="63"/>
    </row>
    <row r="118673" spans="16:17">
      <c r="P118673" s="63"/>
      <c r="Q118673" s="63"/>
    </row>
    <row r="118674" spans="16:17">
      <c r="P118674" s="63"/>
      <c r="Q118674" s="63"/>
    </row>
    <row r="118675" spans="16:17">
      <c r="P118675" s="63"/>
      <c r="Q118675" s="63"/>
    </row>
    <row r="118676" spans="16:17">
      <c r="P118676" s="63"/>
      <c r="Q118676" s="63"/>
    </row>
    <row r="118677" spans="16:17">
      <c r="P118677" s="63"/>
      <c r="Q118677" s="63"/>
    </row>
    <row r="118678" spans="16:17">
      <c r="P118678" s="63"/>
      <c r="Q118678" s="63"/>
    </row>
    <row r="118679" spans="16:17">
      <c r="P118679" s="63"/>
      <c r="Q118679" s="63"/>
    </row>
    <row r="118680" spans="16:17">
      <c r="P118680" s="63"/>
      <c r="Q118680" s="63"/>
    </row>
    <row r="118681" spans="16:17">
      <c r="P118681" s="63"/>
      <c r="Q118681" s="63"/>
    </row>
    <row r="118682" spans="16:17">
      <c r="P118682" s="63"/>
      <c r="Q118682" s="63"/>
    </row>
    <row r="118683" spans="16:17">
      <c r="P118683" s="63"/>
      <c r="Q118683" s="63"/>
    </row>
    <row r="118684" spans="16:17">
      <c r="P118684" s="63"/>
      <c r="Q118684" s="63"/>
    </row>
    <row r="118685" spans="16:17">
      <c r="P118685" s="63"/>
      <c r="Q118685" s="63"/>
    </row>
    <row r="118686" spans="16:17">
      <c r="P118686" s="63"/>
      <c r="Q118686" s="63"/>
    </row>
    <row r="118687" spans="16:17">
      <c r="P118687" s="63"/>
      <c r="Q118687" s="63"/>
    </row>
    <row r="118688" spans="16:17">
      <c r="P118688" s="63"/>
      <c r="Q118688" s="63"/>
    </row>
    <row r="118689" spans="16:17">
      <c r="P118689" s="63"/>
      <c r="Q118689" s="63"/>
    </row>
    <row r="118690" spans="16:17">
      <c r="P118690" s="63"/>
      <c r="Q118690" s="63"/>
    </row>
    <row r="118691" spans="16:17">
      <c r="P118691" s="63"/>
      <c r="Q118691" s="63"/>
    </row>
    <row r="118692" spans="16:17">
      <c r="P118692" s="63"/>
      <c r="Q118692" s="63"/>
    </row>
    <row r="118693" spans="16:17">
      <c r="P118693" s="63"/>
      <c r="Q118693" s="63"/>
    </row>
    <row r="118694" spans="16:17">
      <c r="P118694" s="63"/>
      <c r="Q118694" s="63"/>
    </row>
    <row r="118695" spans="16:17">
      <c r="P118695" s="63"/>
      <c r="Q118695" s="63"/>
    </row>
    <row r="118696" spans="16:17">
      <c r="P118696" s="63"/>
      <c r="Q118696" s="63"/>
    </row>
    <row r="118697" spans="16:17">
      <c r="P118697" s="63"/>
      <c r="Q118697" s="63"/>
    </row>
    <row r="118698" spans="16:17">
      <c r="P118698" s="63"/>
      <c r="Q118698" s="63"/>
    </row>
    <row r="118699" spans="16:17">
      <c r="P118699" s="63"/>
      <c r="Q118699" s="63"/>
    </row>
    <row r="118700" spans="16:17">
      <c r="P118700" s="63"/>
      <c r="Q118700" s="63"/>
    </row>
    <row r="118701" spans="16:17">
      <c r="P118701" s="63"/>
      <c r="Q118701" s="63"/>
    </row>
    <row r="118702" spans="16:17">
      <c r="P118702" s="63"/>
      <c r="Q118702" s="63"/>
    </row>
    <row r="118703" spans="16:17">
      <c r="P118703" s="63"/>
      <c r="Q118703" s="63"/>
    </row>
    <row r="118704" spans="16:17">
      <c r="P118704" s="63"/>
      <c r="Q118704" s="63"/>
    </row>
    <row r="118705" spans="16:17">
      <c r="P118705" s="63"/>
      <c r="Q118705" s="63"/>
    </row>
    <row r="118706" spans="16:17">
      <c r="P118706" s="63"/>
      <c r="Q118706" s="63"/>
    </row>
    <row r="118707" spans="16:17">
      <c r="P118707" s="63"/>
      <c r="Q118707" s="63"/>
    </row>
    <row r="118708" spans="16:17">
      <c r="P118708" s="63"/>
      <c r="Q118708" s="63"/>
    </row>
    <row r="118709" spans="16:17">
      <c r="P118709" s="63"/>
      <c r="Q118709" s="63"/>
    </row>
    <row r="118710" spans="16:17">
      <c r="P118710" s="63"/>
      <c r="Q118710" s="63"/>
    </row>
    <row r="118711" spans="16:17">
      <c r="P118711" s="63"/>
      <c r="Q118711" s="63"/>
    </row>
    <row r="118712" spans="16:17">
      <c r="P118712" s="63"/>
      <c r="Q118712" s="63"/>
    </row>
    <row r="118713" spans="16:17">
      <c r="P118713" s="63"/>
      <c r="Q118713" s="63"/>
    </row>
    <row r="118714" spans="16:17">
      <c r="P118714" s="63"/>
      <c r="Q118714" s="63"/>
    </row>
    <row r="118715" spans="16:17">
      <c r="P118715" s="63"/>
      <c r="Q118715" s="63"/>
    </row>
    <row r="118716" spans="16:17">
      <c r="P118716" s="63"/>
      <c r="Q118716" s="63"/>
    </row>
    <row r="118717" spans="16:17">
      <c r="P118717" s="63"/>
      <c r="Q118717" s="63"/>
    </row>
    <row r="118718" spans="16:17">
      <c r="P118718" s="63"/>
      <c r="Q118718" s="63"/>
    </row>
    <row r="118719" spans="16:17">
      <c r="P118719" s="63"/>
      <c r="Q118719" s="63"/>
    </row>
    <row r="118720" spans="16:17">
      <c r="P118720" s="63"/>
      <c r="Q118720" s="63"/>
    </row>
    <row r="118721" spans="16:17">
      <c r="P118721" s="63"/>
      <c r="Q118721" s="63"/>
    </row>
    <row r="118722" spans="16:17">
      <c r="P118722" s="63"/>
      <c r="Q118722" s="63"/>
    </row>
    <row r="118723" spans="16:17">
      <c r="P118723" s="63"/>
      <c r="Q118723" s="63"/>
    </row>
    <row r="118724" spans="16:17">
      <c r="P118724" s="63"/>
      <c r="Q118724" s="63"/>
    </row>
    <row r="118725" spans="16:17">
      <c r="P118725" s="63"/>
      <c r="Q118725" s="63"/>
    </row>
    <row r="118726" spans="16:17">
      <c r="P118726" s="63"/>
      <c r="Q118726" s="63"/>
    </row>
    <row r="118727" spans="16:17">
      <c r="P118727" s="63"/>
      <c r="Q118727" s="63"/>
    </row>
    <row r="118728" spans="16:17">
      <c r="P118728" s="63"/>
      <c r="Q118728" s="63"/>
    </row>
    <row r="118729" spans="16:17">
      <c r="P118729" s="63"/>
      <c r="Q118729" s="63"/>
    </row>
    <row r="118730" spans="16:17">
      <c r="P118730" s="63"/>
      <c r="Q118730" s="63"/>
    </row>
    <row r="118731" spans="16:17">
      <c r="P118731" s="63"/>
      <c r="Q118731" s="63"/>
    </row>
    <row r="118732" spans="16:17">
      <c r="P118732" s="63"/>
      <c r="Q118732" s="63"/>
    </row>
    <row r="118733" spans="16:17">
      <c r="P118733" s="63"/>
      <c r="Q118733" s="63"/>
    </row>
    <row r="118734" spans="16:17">
      <c r="P118734" s="63"/>
      <c r="Q118734" s="63"/>
    </row>
    <row r="118735" spans="16:17">
      <c r="P118735" s="63"/>
      <c r="Q118735" s="63"/>
    </row>
    <row r="118736" spans="16:17">
      <c r="P118736" s="63"/>
      <c r="Q118736" s="63"/>
    </row>
    <row r="118737" spans="16:17">
      <c r="P118737" s="63"/>
      <c r="Q118737" s="63"/>
    </row>
    <row r="118738" spans="16:17">
      <c r="P118738" s="63"/>
      <c r="Q118738" s="63"/>
    </row>
    <row r="118739" spans="16:17">
      <c r="P118739" s="63"/>
      <c r="Q118739" s="63"/>
    </row>
    <row r="118740" spans="16:17">
      <c r="P118740" s="63"/>
      <c r="Q118740" s="63"/>
    </row>
    <row r="118741" spans="16:17">
      <c r="P118741" s="63"/>
      <c r="Q118741" s="63"/>
    </row>
    <row r="118742" spans="16:17">
      <c r="P118742" s="63"/>
      <c r="Q118742" s="63"/>
    </row>
    <row r="118743" spans="16:17">
      <c r="P118743" s="63"/>
      <c r="Q118743" s="63"/>
    </row>
    <row r="118744" spans="16:17">
      <c r="P118744" s="63"/>
      <c r="Q118744" s="63"/>
    </row>
    <row r="118745" spans="16:17">
      <c r="P118745" s="63"/>
      <c r="Q118745" s="63"/>
    </row>
    <row r="118746" spans="16:17">
      <c r="P118746" s="63"/>
      <c r="Q118746" s="63"/>
    </row>
    <row r="118747" spans="16:17">
      <c r="P118747" s="63"/>
      <c r="Q118747" s="63"/>
    </row>
    <row r="118748" spans="16:17">
      <c r="P118748" s="63"/>
      <c r="Q118748" s="63"/>
    </row>
    <row r="118749" spans="16:17">
      <c r="P118749" s="63"/>
      <c r="Q118749" s="63"/>
    </row>
    <row r="118750" spans="16:17">
      <c r="P118750" s="63"/>
      <c r="Q118750" s="63"/>
    </row>
    <row r="118751" spans="16:17">
      <c r="P118751" s="63"/>
      <c r="Q118751" s="63"/>
    </row>
    <row r="118752" spans="16:17">
      <c r="P118752" s="63"/>
      <c r="Q118752" s="63"/>
    </row>
    <row r="118753" spans="16:17">
      <c r="P118753" s="63"/>
      <c r="Q118753" s="63"/>
    </row>
    <row r="118754" spans="16:17">
      <c r="P118754" s="63"/>
      <c r="Q118754" s="63"/>
    </row>
    <row r="118755" spans="16:17">
      <c r="P118755" s="63"/>
      <c r="Q118755" s="63"/>
    </row>
    <row r="118756" spans="16:17">
      <c r="P118756" s="63"/>
      <c r="Q118756" s="63"/>
    </row>
    <row r="118757" spans="16:17">
      <c r="P118757" s="63"/>
      <c r="Q118757" s="63"/>
    </row>
    <row r="118758" spans="16:17">
      <c r="P118758" s="63"/>
      <c r="Q118758" s="63"/>
    </row>
    <row r="118759" spans="16:17">
      <c r="P118759" s="63"/>
      <c r="Q118759" s="63"/>
    </row>
    <row r="118760" spans="16:17">
      <c r="P118760" s="63"/>
      <c r="Q118760" s="63"/>
    </row>
    <row r="118761" spans="16:17">
      <c r="P118761" s="63"/>
      <c r="Q118761" s="63"/>
    </row>
    <row r="118762" spans="16:17">
      <c r="P118762" s="63"/>
      <c r="Q118762" s="63"/>
    </row>
    <row r="118763" spans="16:17">
      <c r="P118763" s="63"/>
      <c r="Q118763" s="63"/>
    </row>
    <row r="118764" spans="16:17">
      <c r="P118764" s="63"/>
      <c r="Q118764" s="63"/>
    </row>
    <row r="118765" spans="16:17">
      <c r="P118765" s="63"/>
      <c r="Q118765" s="63"/>
    </row>
    <row r="118766" spans="16:17">
      <c r="P118766" s="63"/>
      <c r="Q118766" s="63"/>
    </row>
    <row r="118767" spans="16:17">
      <c r="P118767" s="63"/>
      <c r="Q118767" s="63"/>
    </row>
    <row r="118768" spans="16:17">
      <c r="P118768" s="63"/>
      <c r="Q118768" s="63"/>
    </row>
    <row r="118769" spans="16:17">
      <c r="P118769" s="63"/>
      <c r="Q118769" s="63"/>
    </row>
    <row r="118770" spans="16:17">
      <c r="P118770" s="63"/>
      <c r="Q118770" s="63"/>
    </row>
    <row r="118771" spans="16:17">
      <c r="P118771" s="63"/>
      <c r="Q118771" s="63"/>
    </row>
    <row r="118772" spans="16:17">
      <c r="P118772" s="63"/>
      <c r="Q118772" s="63"/>
    </row>
    <row r="118773" spans="16:17">
      <c r="P118773" s="63"/>
      <c r="Q118773" s="63"/>
    </row>
    <row r="118774" spans="16:17">
      <c r="P118774" s="63"/>
      <c r="Q118774" s="63"/>
    </row>
    <row r="118775" spans="16:17">
      <c r="P118775" s="63"/>
      <c r="Q118775" s="63"/>
    </row>
    <row r="118776" spans="16:17">
      <c r="P118776" s="63"/>
      <c r="Q118776" s="63"/>
    </row>
    <row r="118777" spans="16:17">
      <c r="P118777" s="63"/>
      <c r="Q118777" s="63"/>
    </row>
    <row r="118778" spans="16:17">
      <c r="P118778" s="63"/>
      <c r="Q118778" s="63"/>
    </row>
    <row r="118779" spans="16:17">
      <c r="P118779" s="63"/>
      <c r="Q118779" s="63"/>
    </row>
    <row r="118780" spans="16:17">
      <c r="P118780" s="63"/>
      <c r="Q118780" s="63"/>
    </row>
    <row r="118781" spans="16:17">
      <c r="P118781" s="63"/>
      <c r="Q118781" s="63"/>
    </row>
    <row r="118782" spans="16:17">
      <c r="P118782" s="63"/>
      <c r="Q118782" s="63"/>
    </row>
    <row r="118783" spans="16:17">
      <c r="P118783" s="63"/>
      <c r="Q118783" s="63"/>
    </row>
    <row r="118784" spans="16:17">
      <c r="P118784" s="63"/>
      <c r="Q118784" s="63"/>
    </row>
    <row r="118785" spans="16:17">
      <c r="P118785" s="63"/>
      <c r="Q118785" s="63"/>
    </row>
    <row r="118786" spans="16:17">
      <c r="P118786" s="63"/>
      <c r="Q118786" s="63"/>
    </row>
    <row r="118787" spans="16:17">
      <c r="P118787" s="63"/>
      <c r="Q118787" s="63"/>
    </row>
    <row r="118788" spans="16:17">
      <c r="P118788" s="63"/>
      <c r="Q118788" s="63"/>
    </row>
    <row r="118789" spans="16:17">
      <c r="P118789" s="63"/>
      <c r="Q118789" s="63"/>
    </row>
    <row r="118790" spans="16:17">
      <c r="P118790" s="63"/>
      <c r="Q118790" s="63"/>
    </row>
    <row r="118791" spans="16:17">
      <c r="P118791" s="63"/>
      <c r="Q118791" s="63"/>
    </row>
    <row r="118792" spans="16:17">
      <c r="P118792" s="63"/>
      <c r="Q118792" s="63"/>
    </row>
    <row r="118793" spans="16:17">
      <c r="P118793" s="63"/>
      <c r="Q118793" s="63"/>
    </row>
    <row r="118794" spans="16:17">
      <c r="P118794" s="63"/>
      <c r="Q118794" s="63"/>
    </row>
    <row r="118795" spans="16:17">
      <c r="P118795" s="63"/>
      <c r="Q118795" s="63"/>
    </row>
    <row r="118796" spans="16:17">
      <c r="P118796" s="63"/>
      <c r="Q118796" s="63"/>
    </row>
    <row r="118797" spans="16:17">
      <c r="P118797" s="63"/>
      <c r="Q118797" s="63"/>
    </row>
    <row r="118798" spans="16:17">
      <c r="P118798" s="63"/>
      <c r="Q118798" s="63"/>
    </row>
    <row r="118799" spans="16:17">
      <c r="P118799" s="63"/>
      <c r="Q118799" s="63"/>
    </row>
  </sheetData>
  <sheetProtection sort="0" autoFilter="0" pivotTables="0"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3:X52"/>
  <sheetViews>
    <sheetView showGridLines="0" topLeftCell="O1" workbookViewId="0">
      <selection activeCell="O1" sqref="O1"/>
    </sheetView>
  </sheetViews>
  <sheetFormatPr defaultRowHeight="12.75"/>
  <cols>
    <col min="1" max="1" width="18.140625" customWidth="1"/>
    <col min="2" max="3" width="26.28515625" customWidth="1"/>
    <col min="4" max="4" width="24.7109375" customWidth="1"/>
    <col min="14" max="14" width="41.42578125" customWidth="1"/>
    <col min="17" max="17" width="11.85546875" customWidth="1"/>
    <col min="18" max="18" width="25" customWidth="1"/>
    <col min="20" max="20" width="27.28515625" customWidth="1"/>
  </cols>
  <sheetData>
    <row r="3" spans="1:24" ht="27">
      <c r="A3" s="20" t="s">
        <v>28</v>
      </c>
      <c r="B3" s="20"/>
      <c r="C3" s="20"/>
    </row>
    <row r="4" spans="1:24" ht="18">
      <c r="A4" s="21" t="s">
        <v>29</v>
      </c>
      <c r="B4" s="21"/>
      <c r="C4" s="21"/>
    </row>
    <row r="5" spans="1:24" ht="15.75">
      <c r="A5" s="24" t="s">
        <v>41</v>
      </c>
      <c r="B5" s="24" t="s">
        <v>39</v>
      </c>
      <c r="C5" s="24" t="s">
        <v>40</v>
      </c>
      <c r="D5" s="24" t="s">
        <v>27</v>
      </c>
      <c r="M5" s="25"/>
      <c r="N5" s="25"/>
      <c r="P5" s="27" t="s">
        <v>59</v>
      </c>
      <c r="Q5" s="25"/>
      <c r="R5" s="27" t="s">
        <v>60</v>
      </c>
      <c r="S5" s="25"/>
      <c r="T5" s="27" t="s">
        <v>40</v>
      </c>
      <c r="U5" s="25"/>
      <c r="V5" s="25"/>
      <c r="W5" s="25"/>
      <c r="X5" s="25"/>
    </row>
    <row r="6" spans="1:24">
      <c r="A6" s="56" t="str">
        <f>weatheryear</f>
        <v>1-in-2</v>
      </c>
      <c r="B6" s="56" t="str">
        <f>DayType</f>
        <v>Typical Event Day</v>
      </c>
      <c r="C6" s="56" t="str">
        <f>lca</f>
        <v>All</v>
      </c>
      <c r="D6" s="19">
        <v>1</v>
      </c>
      <c r="M6" s="25"/>
      <c r="N6" s="25"/>
      <c r="P6" s="26">
        <v>2010</v>
      </c>
      <c r="Q6" s="25"/>
      <c r="R6" s="26" t="s">
        <v>45</v>
      </c>
      <c r="S6" s="25"/>
      <c r="T6" s="26" t="s">
        <v>61</v>
      </c>
      <c r="U6" s="25"/>
      <c r="V6" s="25"/>
      <c r="W6" s="25"/>
      <c r="X6" s="25"/>
    </row>
    <row r="7" spans="1:24" ht="15.75">
      <c r="A7" s="24" t="s">
        <v>41</v>
      </c>
      <c r="B7" s="24" t="s">
        <v>39</v>
      </c>
      <c r="C7" s="24" t="s">
        <v>40</v>
      </c>
      <c r="D7" s="24" t="s">
        <v>27</v>
      </c>
      <c r="M7" s="25" t="s">
        <v>34</v>
      </c>
      <c r="N7" s="25" t="str">
        <f>IF(Typeofresults="Aggregate", "(MW)", "(kW)")</f>
        <v>(kW)</v>
      </c>
      <c r="P7" s="26">
        <v>2011</v>
      </c>
      <c r="Q7" s="25"/>
      <c r="R7" s="26" t="s">
        <v>46</v>
      </c>
      <c r="S7" s="25"/>
      <c r="T7" s="26" t="s">
        <v>75</v>
      </c>
      <c r="U7" s="25"/>
      <c r="V7" s="25"/>
      <c r="W7" s="25"/>
      <c r="X7" s="25"/>
    </row>
    <row r="8" spans="1:24">
      <c r="A8" s="56" t="str">
        <f>weatheryear</f>
        <v>1-in-2</v>
      </c>
      <c r="B8" s="56" t="str">
        <f>DayType</f>
        <v>Typical Event Day</v>
      </c>
      <c r="C8" s="56" t="str">
        <f>lca</f>
        <v>All</v>
      </c>
      <c r="D8" s="19">
        <v>2</v>
      </c>
      <c r="P8" s="26">
        <v>2012</v>
      </c>
      <c r="Q8" s="25"/>
      <c r="R8" s="26" t="s">
        <v>47</v>
      </c>
      <c r="S8" s="25"/>
      <c r="T8" s="26" t="s">
        <v>76</v>
      </c>
      <c r="U8" s="25"/>
      <c r="V8" s="25"/>
      <c r="W8" s="65"/>
      <c r="X8" s="25"/>
    </row>
    <row r="9" spans="1:24" ht="15.75">
      <c r="A9" s="24" t="s">
        <v>41</v>
      </c>
      <c r="B9" s="24" t="s">
        <v>39</v>
      </c>
      <c r="C9" s="24" t="s">
        <v>40</v>
      </c>
      <c r="D9" s="24" t="s">
        <v>27</v>
      </c>
      <c r="P9" s="26">
        <v>2013</v>
      </c>
      <c r="Q9" s="25"/>
      <c r="R9" s="26" t="s">
        <v>48</v>
      </c>
      <c r="S9" s="25"/>
      <c r="T9" s="26" t="s">
        <v>77</v>
      </c>
      <c r="U9" s="25"/>
      <c r="V9" s="25"/>
      <c r="W9" s="65"/>
      <c r="X9" s="25"/>
    </row>
    <row r="10" spans="1:24">
      <c r="A10" s="56" t="str">
        <f>weatheryear</f>
        <v>1-in-2</v>
      </c>
      <c r="B10" s="56" t="str">
        <f>DayType</f>
        <v>Typical Event Day</v>
      </c>
      <c r="C10" s="56" t="str">
        <f>lca</f>
        <v>All</v>
      </c>
      <c r="D10" s="19">
        <v>3</v>
      </c>
      <c r="P10" s="26">
        <v>2014</v>
      </c>
      <c r="Q10" s="25"/>
      <c r="R10" s="26" t="s">
        <v>49</v>
      </c>
      <c r="S10" s="25"/>
      <c r="T10" s="26" t="s">
        <v>78</v>
      </c>
      <c r="U10" s="25"/>
      <c r="V10" s="25"/>
      <c r="W10" s="65"/>
      <c r="X10" s="25"/>
    </row>
    <row r="11" spans="1:24" ht="15.75">
      <c r="A11" s="24" t="s">
        <v>41</v>
      </c>
      <c r="B11" s="24" t="s">
        <v>39</v>
      </c>
      <c r="C11" s="24" t="s">
        <v>40</v>
      </c>
      <c r="D11" s="24" t="s">
        <v>27</v>
      </c>
      <c r="P11" s="26">
        <v>2015</v>
      </c>
      <c r="Q11" s="25"/>
      <c r="R11" s="26" t="s">
        <v>50</v>
      </c>
      <c r="S11" s="25"/>
      <c r="T11" s="26" t="s">
        <v>79</v>
      </c>
      <c r="U11" s="25"/>
      <c r="V11" s="25"/>
      <c r="W11" s="65"/>
      <c r="X11" s="25"/>
    </row>
    <row r="12" spans="1:24">
      <c r="A12" s="56" t="str">
        <f>weatheryear</f>
        <v>1-in-2</v>
      </c>
      <c r="B12" s="56" t="str">
        <f>DayType</f>
        <v>Typical Event Day</v>
      </c>
      <c r="C12" s="56" t="str">
        <f>lca</f>
        <v>All</v>
      </c>
      <c r="D12" s="19">
        <v>4</v>
      </c>
      <c r="P12" s="26">
        <v>2016</v>
      </c>
      <c r="Q12" s="25"/>
      <c r="R12" s="26" t="s">
        <v>51</v>
      </c>
      <c r="S12" s="25"/>
      <c r="T12" s="26" t="s">
        <v>80</v>
      </c>
      <c r="U12" s="25"/>
      <c r="V12" s="25"/>
      <c r="W12" s="65"/>
      <c r="X12" s="25"/>
    </row>
    <row r="13" spans="1:24" ht="15.75">
      <c r="A13" s="24" t="s">
        <v>41</v>
      </c>
      <c r="B13" s="24" t="s">
        <v>39</v>
      </c>
      <c r="C13" s="24" t="s">
        <v>40</v>
      </c>
      <c r="D13" s="24" t="s">
        <v>27</v>
      </c>
      <c r="P13" s="26">
        <v>2017</v>
      </c>
      <c r="Q13" s="25"/>
      <c r="R13" s="26" t="s">
        <v>52</v>
      </c>
      <c r="S13" s="25"/>
      <c r="T13" s="26" t="s">
        <v>81</v>
      </c>
      <c r="U13" s="25"/>
      <c r="V13" s="25"/>
      <c r="W13" s="65"/>
      <c r="X13" s="25"/>
    </row>
    <row r="14" spans="1:24">
      <c r="A14" s="56" t="str">
        <f>weatheryear</f>
        <v>1-in-2</v>
      </c>
      <c r="B14" s="56" t="str">
        <f>DayType</f>
        <v>Typical Event Day</v>
      </c>
      <c r="C14" s="56" t="str">
        <f>lca</f>
        <v>All</v>
      </c>
      <c r="D14" s="19">
        <v>5</v>
      </c>
      <c r="P14" s="26">
        <v>2018</v>
      </c>
      <c r="Q14" s="25"/>
      <c r="R14" s="26" t="s">
        <v>53</v>
      </c>
      <c r="S14" s="25"/>
      <c r="T14" s="26" t="s">
        <v>82</v>
      </c>
      <c r="U14" s="25"/>
      <c r="V14" s="25"/>
      <c r="W14" s="65"/>
      <c r="X14" s="25"/>
    </row>
    <row r="15" spans="1:24" ht="15.75">
      <c r="A15" s="24" t="s">
        <v>41</v>
      </c>
      <c r="B15" s="24" t="s">
        <v>39</v>
      </c>
      <c r="C15" s="24" t="s">
        <v>40</v>
      </c>
      <c r="D15" s="24" t="s">
        <v>27</v>
      </c>
      <c r="P15" s="54">
        <v>2019</v>
      </c>
      <c r="Q15" s="25"/>
      <c r="R15" s="54" t="s">
        <v>54</v>
      </c>
      <c r="S15" s="25"/>
      <c r="T15" s="25"/>
      <c r="U15" s="25"/>
      <c r="V15" s="25"/>
      <c r="W15" s="65"/>
      <c r="X15" s="25"/>
    </row>
    <row r="16" spans="1:24">
      <c r="A16" s="56" t="str">
        <f>weatheryear</f>
        <v>1-in-2</v>
      </c>
      <c r="B16" s="56" t="str">
        <f>DayType</f>
        <v>Typical Event Day</v>
      </c>
      <c r="C16" s="56" t="str">
        <f>lca</f>
        <v>All</v>
      </c>
      <c r="D16" s="19">
        <v>6</v>
      </c>
      <c r="P16" s="26">
        <v>2020</v>
      </c>
      <c r="Q16" s="25"/>
      <c r="R16" s="26" t="s">
        <v>55</v>
      </c>
      <c r="S16" s="25"/>
      <c r="T16" s="25"/>
      <c r="U16" s="25"/>
      <c r="V16" s="25"/>
      <c r="W16" s="25"/>
      <c r="X16" s="25"/>
    </row>
    <row r="17" spans="1:24" ht="15.75">
      <c r="A17" s="24" t="s">
        <v>41</v>
      </c>
      <c r="B17" s="24" t="s">
        <v>39</v>
      </c>
      <c r="C17" s="24" t="s">
        <v>40</v>
      </c>
      <c r="D17" s="24" t="s">
        <v>27</v>
      </c>
      <c r="P17" s="25"/>
      <c r="Q17" s="25"/>
      <c r="R17" s="26" t="s">
        <v>56</v>
      </c>
      <c r="S17" s="25"/>
      <c r="T17" s="25"/>
      <c r="U17" s="25"/>
      <c r="V17" s="25"/>
      <c r="W17" s="25"/>
      <c r="X17" s="25"/>
    </row>
    <row r="18" spans="1:24">
      <c r="A18" s="56" t="str">
        <f>weatheryear</f>
        <v>1-in-2</v>
      </c>
      <c r="B18" s="56" t="str">
        <f>DayType</f>
        <v>Typical Event Day</v>
      </c>
      <c r="C18" s="56" t="str">
        <f>lca</f>
        <v>All</v>
      </c>
      <c r="D18" s="19">
        <v>7</v>
      </c>
      <c r="P18" s="25"/>
      <c r="Q18" s="25"/>
      <c r="R18" s="26" t="s">
        <v>57</v>
      </c>
      <c r="S18" s="25"/>
      <c r="T18" s="25"/>
      <c r="U18" s="25"/>
      <c r="V18" s="25"/>
      <c r="W18" s="25"/>
      <c r="X18" s="25"/>
    </row>
    <row r="19" spans="1:24" ht="15.75">
      <c r="A19" s="24" t="s">
        <v>41</v>
      </c>
      <c r="B19" s="24" t="s">
        <v>39</v>
      </c>
      <c r="C19" s="24" t="s">
        <v>40</v>
      </c>
      <c r="D19" s="24" t="s">
        <v>27</v>
      </c>
      <c r="P19" s="25"/>
      <c r="Q19" s="25"/>
      <c r="R19" s="26" t="s">
        <v>63</v>
      </c>
      <c r="S19" s="25"/>
      <c r="T19" s="25"/>
      <c r="U19" s="25"/>
      <c r="V19" s="25"/>
      <c r="W19" s="25"/>
      <c r="X19" s="25"/>
    </row>
    <row r="20" spans="1:24">
      <c r="A20" s="56" t="str">
        <f>weatheryear</f>
        <v>1-in-2</v>
      </c>
      <c r="B20" s="56" t="str">
        <f>DayType</f>
        <v>Typical Event Day</v>
      </c>
      <c r="C20" s="56" t="str">
        <f>lca</f>
        <v>All</v>
      </c>
      <c r="D20" s="19">
        <v>8</v>
      </c>
      <c r="P20" s="25"/>
      <c r="Q20" s="25"/>
      <c r="R20" s="26" t="s">
        <v>64</v>
      </c>
      <c r="S20" s="25"/>
      <c r="T20" s="25"/>
      <c r="U20" s="25"/>
      <c r="V20" s="25"/>
      <c r="W20" s="25"/>
      <c r="X20" s="25"/>
    </row>
    <row r="21" spans="1:24" ht="15.75">
      <c r="A21" s="24" t="s">
        <v>41</v>
      </c>
      <c r="B21" s="24" t="s">
        <v>39</v>
      </c>
      <c r="C21" s="24" t="s">
        <v>40</v>
      </c>
      <c r="D21" s="24" t="s">
        <v>27</v>
      </c>
      <c r="P21" s="25"/>
      <c r="Q21" s="25"/>
      <c r="R21" s="26" t="s">
        <v>65</v>
      </c>
      <c r="S21" s="25"/>
      <c r="T21" s="25"/>
      <c r="U21" s="25"/>
      <c r="V21" s="25"/>
      <c r="W21" s="25"/>
      <c r="X21" s="25"/>
    </row>
    <row r="22" spans="1:24">
      <c r="A22" s="56" t="str">
        <f>weatheryear</f>
        <v>1-in-2</v>
      </c>
      <c r="B22" s="56" t="str">
        <f>DayType</f>
        <v>Typical Event Day</v>
      </c>
      <c r="C22" s="56" t="str">
        <f>lca</f>
        <v>All</v>
      </c>
      <c r="D22" s="19">
        <v>9</v>
      </c>
      <c r="P22" s="25"/>
      <c r="Q22" s="25"/>
      <c r="R22" s="26" t="s">
        <v>66</v>
      </c>
      <c r="S22" s="25"/>
      <c r="T22" s="25"/>
      <c r="U22" s="25"/>
      <c r="V22" s="25"/>
      <c r="W22" s="25"/>
      <c r="X22" s="25"/>
    </row>
    <row r="23" spans="1:24" ht="15.75">
      <c r="A23" s="24" t="s">
        <v>41</v>
      </c>
      <c r="B23" s="24" t="s">
        <v>39</v>
      </c>
      <c r="C23" s="24" t="s">
        <v>40</v>
      </c>
      <c r="D23" s="24" t="s">
        <v>27</v>
      </c>
      <c r="P23" s="25"/>
      <c r="Q23" s="25"/>
      <c r="R23" s="26" t="s">
        <v>67</v>
      </c>
      <c r="S23" s="25"/>
      <c r="T23" s="25"/>
      <c r="U23" s="25"/>
      <c r="V23" s="25"/>
      <c r="W23" s="25"/>
      <c r="X23" s="25"/>
    </row>
    <row r="24" spans="1:24">
      <c r="A24" s="56" t="str">
        <f>weatheryear</f>
        <v>1-in-2</v>
      </c>
      <c r="B24" s="56" t="str">
        <f>DayType</f>
        <v>Typical Event Day</v>
      </c>
      <c r="C24" s="56" t="str">
        <f>lca</f>
        <v>All</v>
      </c>
      <c r="D24" s="19">
        <v>10</v>
      </c>
      <c r="P24" s="25"/>
      <c r="Q24" s="25"/>
      <c r="R24" s="26" t="s">
        <v>68</v>
      </c>
      <c r="S24" s="25"/>
      <c r="T24" s="25"/>
      <c r="U24" s="25"/>
      <c r="V24" s="25"/>
      <c r="W24" s="25"/>
      <c r="X24" s="25"/>
    </row>
    <row r="25" spans="1:24" ht="15.75">
      <c r="A25" s="24" t="s">
        <v>41</v>
      </c>
      <c r="B25" s="24" t="s">
        <v>39</v>
      </c>
      <c r="C25" s="24" t="s">
        <v>40</v>
      </c>
      <c r="D25" s="24" t="s">
        <v>27</v>
      </c>
      <c r="P25" s="25"/>
      <c r="Q25" s="25"/>
      <c r="R25" s="26" t="s">
        <v>69</v>
      </c>
      <c r="S25" s="25"/>
      <c r="T25" s="25"/>
      <c r="U25" s="25"/>
      <c r="V25" s="25"/>
      <c r="W25" s="25"/>
      <c r="X25" s="25"/>
    </row>
    <row r="26" spans="1:24">
      <c r="A26" s="56" t="str">
        <f>weatheryear</f>
        <v>1-in-2</v>
      </c>
      <c r="B26" s="56" t="str">
        <f>DayType</f>
        <v>Typical Event Day</v>
      </c>
      <c r="C26" s="56" t="str">
        <f>lca</f>
        <v>All</v>
      </c>
      <c r="D26" s="19">
        <v>11</v>
      </c>
      <c r="P26" s="25"/>
      <c r="Q26" s="25"/>
      <c r="R26" s="26" t="s">
        <v>70</v>
      </c>
      <c r="S26" s="25"/>
      <c r="T26" s="25"/>
      <c r="U26" s="25"/>
      <c r="V26" s="25"/>
      <c r="W26" s="25"/>
      <c r="X26" s="25"/>
    </row>
    <row r="27" spans="1:24" ht="15.75">
      <c r="A27" s="24" t="s">
        <v>41</v>
      </c>
      <c r="B27" s="24" t="s">
        <v>39</v>
      </c>
      <c r="C27" s="24" t="s">
        <v>40</v>
      </c>
      <c r="D27" s="24" t="s">
        <v>27</v>
      </c>
      <c r="P27" s="25"/>
      <c r="Q27" s="25"/>
      <c r="R27" s="54" t="s">
        <v>71</v>
      </c>
      <c r="S27" s="25"/>
      <c r="T27" s="25"/>
      <c r="U27" s="25"/>
      <c r="V27" s="25"/>
      <c r="W27" s="25"/>
      <c r="X27" s="25"/>
    </row>
    <row r="28" spans="1:24">
      <c r="A28" s="56" t="str">
        <f>weatheryear</f>
        <v>1-in-2</v>
      </c>
      <c r="B28" s="56" t="str">
        <f>DayType</f>
        <v>Typical Event Day</v>
      </c>
      <c r="C28" s="56" t="str">
        <f>lca</f>
        <v>All</v>
      </c>
      <c r="D28" s="19">
        <v>12</v>
      </c>
      <c r="P28" s="25"/>
      <c r="Q28" s="25"/>
      <c r="R28" s="26" t="s">
        <v>72</v>
      </c>
      <c r="S28" s="25"/>
      <c r="T28" s="25"/>
      <c r="U28" s="25"/>
      <c r="V28" s="25"/>
      <c r="W28" s="25"/>
      <c r="X28" s="25"/>
    </row>
    <row r="29" spans="1:24" ht="15.75">
      <c r="A29" s="24" t="s">
        <v>41</v>
      </c>
      <c r="B29" s="24" t="s">
        <v>39</v>
      </c>
      <c r="C29" s="24" t="s">
        <v>40</v>
      </c>
      <c r="D29" s="24" t="s">
        <v>27</v>
      </c>
      <c r="P29" s="25"/>
      <c r="Q29" s="25"/>
      <c r="R29" s="26" t="s">
        <v>73</v>
      </c>
      <c r="S29" s="25"/>
      <c r="T29" s="25"/>
      <c r="U29" s="25"/>
      <c r="V29" s="25"/>
      <c r="W29" s="25"/>
      <c r="X29" s="25"/>
    </row>
    <row r="30" spans="1:24">
      <c r="A30" s="56" t="str">
        <f>weatheryear</f>
        <v>1-in-2</v>
      </c>
      <c r="B30" s="56" t="str">
        <f>DayType</f>
        <v>Typical Event Day</v>
      </c>
      <c r="C30" s="56" t="str">
        <f>lca</f>
        <v>All</v>
      </c>
      <c r="D30" s="19">
        <v>13</v>
      </c>
      <c r="P30" s="25"/>
      <c r="Q30" s="25"/>
      <c r="R30" s="26" t="s">
        <v>74</v>
      </c>
      <c r="S30" s="25"/>
      <c r="T30" s="25"/>
      <c r="U30" s="25"/>
      <c r="V30" s="25"/>
      <c r="W30" s="25"/>
      <c r="X30" s="25"/>
    </row>
    <row r="31" spans="1:24" ht="15.75">
      <c r="A31" s="24" t="s">
        <v>41</v>
      </c>
      <c r="B31" s="24" t="s">
        <v>39</v>
      </c>
      <c r="C31" s="24" t="s">
        <v>40</v>
      </c>
      <c r="D31" s="24" t="s">
        <v>27</v>
      </c>
      <c r="P31" s="25"/>
      <c r="Q31" s="25"/>
      <c r="R31" s="25"/>
      <c r="S31" s="25"/>
      <c r="T31" s="25"/>
      <c r="U31" s="25"/>
      <c r="V31" s="25"/>
      <c r="W31" s="25"/>
      <c r="X31" s="25"/>
    </row>
    <row r="32" spans="1:24">
      <c r="A32" s="56" t="str">
        <f>weatheryear</f>
        <v>1-in-2</v>
      </c>
      <c r="B32" s="56" t="str">
        <f>DayType</f>
        <v>Typical Event Day</v>
      </c>
      <c r="C32" s="56" t="str">
        <f>lca</f>
        <v>All</v>
      </c>
      <c r="D32" s="19">
        <v>14</v>
      </c>
      <c r="P32" s="25"/>
      <c r="Q32" s="25"/>
      <c r="R32" s="25"/>
      <c r="S32" s="25"/>
      <c r="T32" s="25"/>
      <c r="U32" s="25"/>
      <c r="V32" s="25"/>
      <c r="W32" s="25"/>
      <c r="X32" s="25"/>
    </row>
    <row r="33" spans="1:24" ht="15.75">
      <c r="A33" s="24" t="s">
        <v>41</v>
      </c>
      <c r="B33" s="24" t="s">
        <v>39</v>
      </c>
      <c r="C33" s="24" t="s">
        <v>40</v>
      </c>
      <c r="D33" s="24" t="s">
        <v>27</v>
      </c>
      <c r="P33" s="25"/>
      <c r="Q33" s="25"/>
      <c r="R33" s="25"/>
      <c r="S33" s="25"/>
      <c r="T33" s="25"/>
      <c r="U33" s="25"/>
      <c r="V33" s="25"/>
      <c r="W33" s="25"/>
      <c r="X33" s="25"/>
    </row>
    <row r="34" spans="1:24">
      <c r="A34" s="56" t="str">
        <f>weatheryear</f>
        <v>1-in-2</v>
      </c>
      <c r="B34" s="56" t="str">
        <f>DayType</f>
        <v>Typical Event Day</v>
      </c>
      <c r="C34" s="56" t="str">
        <f>lca</f>
        <v>All</v>
      </c>
      <c r="D34" s="19">
        <v>15</v>
      </c>
      <c r="P34" s="25"/>
      <c r="Q34" s="25"/>
      <c r="R34" s="25"/>
      <c r="S34" s="25"/>
      <c r="T34" s="25"/>
      <c r="U34" s="25"/>
      <c r="V34" s="25"/>
      <c r="W34" s="25"/>
      <c r="X34" s="25"/>
    </row>
    <row r="35" spans="1:24" ht="15.75">
      <c r="A35" s="24" t="s">
        <v>41</v>
      </c>
      <c r="B35" s="24" t="s">
        <v>39</v>
      </c>
      <c r="C35" s="24" t="s">
        <v>40</v>
      </c>
      <c r="D35" s="24" t="s">
        <v>27</v>
      </c>
      <c r="P35" s="25"/>
      <c r="Q35" s="25"/>
      <c r="R35" s="25"/>
      <c r="S35" s="25"/>
      <c r="T35" s="25"/>
      <c r="U35" s="25"/>
      <c r="V35" s="25"/>
      <c r="W35" s="25"/>
      <c r="X35" s="25"/>
    </row>
    <row r="36" spans="1:24">
      <c r="A36" s="56" t="str">
        <f>weatheryear</f>
        <v>1-in-2</v>
      </c>
      <c r="B36" s="56" t="str">
        <f>DayType</f>
        <v>Typical Event Day</v>
      </c>
      <c r="C36" s="56" t="str">
        <f>lca</f>
        <v>All</v>
      </c>
      <c r="D36" s="19">
        <v>16</v>
      </c>
      <c r="P36" s="25"/>
      <c r="Q36" s="25"/>
      <c r="R36" s="25"/>
      <c r="S36" s="25"/>
      <c r="T36" s="25"/>
      <c r="U36" s="25"/>
      <c r="V36" s="25"/>
      <c r="W36" s="25"/>
      <c r="X36" s="25"/>
    </row>
    <row r="37" spans="1:24" ht="15.75">
      <c r="A37" s="24" t="s">
        <v>41</v>
      </c>
      <c r="B37" s="24" t="s">
        <v>39</v>
      </c>
      <c r="C37" s="24" t="s">
        <v>40</v>
      </c>
      <c r="D37" s="24" t="s">
        <v>27</v>
      </c>
      <c r="P37" s="25"/>
      <c r="Q37" s="25"/>
      <c r="R37" s="25"/>
      <c r="S37" s="25"/>
      <c r="T37" s="25"/>
      <c r="U37" s="25"/>
      <c r="V37" s="25"/>
      <c r="W37" s="25"/>
      <c r="X37" s="25"/>
    </row>
    <row r="38" spans="1:24">
      <c r="A38" s="56" t="str">
        <f>weatheryear</f>
        <v>1-in-2</v>
      </c>
      <c r="B38" s="56" t="str">
        <f>DayType</f>
        <v>Typical Event Day</v>
      </c>
      <c r="C38" s="56" t="str">
        <f>lca</f>
        <v>All</v>
      </c>
      <c r="D38" s="19">
        <v>17</v>
      </c>
      <c r="P38" s="25"/>
      <c r="Q38" s="25"/>
      <c r="R38" s="25"/>
      <c r="S38" s="25"/>
      <c r="T38" s="25"/>
      <c r="U38" s="25"/>
      <c r="V38" s="25"/>
      <c r="W38" s="25"/>
      <c r="X38" s="25"/>
    </row>
    <row r="39" spans="1:24" ht="15.75">
      <c r="A39" s="24" t="s">
        <v>41</v>
      </c>
      <c r="B39" s="24" t="s">
        <v>39</v>
      </c>
      <c r="C39" s="24" t="s">
        <v>40</v>
      </c>
      <c r="D39" s="24" t="s">
        <v>27</v>
      </c>
      <c r="P39" s="25"/>
      <c r="Q39" s="25"/>
      <c r="R39" s="25"/>
      <c r="S39" s="25"/>
      <c r="T39" s="25"/>
      <c r="U39" s="25"/>
      <c r="V39" s="25"/>
      <c r="W39" s="25"/>
      <c r="X39" s="25"/>
    </row>
    <row r="40" spans="1:24">
      <c r="A40" s="56" t="str">
        <f>weatheryear</f>
        <v>1-in-2</v>
      </c>
      <c r="B40" s="56" t="str">
        <f>DayType</f>
        <v>Typical Event Day</v>
      </c>
      <c r="C40" s="56" t="str">
        <f>lca</f>
        <v>All</v>
      </c>
      <c r="D40" s="19">
        <v>18</v>
      </c>
      <c r="P40" s="25"/>
      <c r="Q40" s="25"/>
      <c r="R40" s="25"/>
      <c r="S40" s="25"/>
      <c r="T40" s="25"/>
      <c r="U40" s="25"/>
      <c r="V40" s="25"/>
      <c r="W40" s="25"/>
      <c r="X40" s="25"/>
    </row>
    <row r="41" spans="1:24" ht="15.75">
      <c r="A41" s="24" t="s">
        <v>41</v>
      </c>
      <c r="B41" s="24" t="s">
        <v>39</v>
      </c>
      <c r="C41" s="24" t="s">
        <v>40</v>
      </c>
      <c r="D41" s="24" t="s">
        <v>27</v>
      </c>
      <c r="P41" s="25"/>
      <c r="Q41" s="25"/>
      <c r="R41" s="25"/>
      <c r="S41" s="25"/>
      <c r="T41" s="25"/>
      <c r="U41" s="25"/>
      <c r="V41" s="25"/>
      <c r="W41" s="25"/>
      <c r="X41" s="25"/>
    </row>
    <row r="42" spans="1:24">
      <c r="A42" s="56" t="str">
        <f>weatheryear</f>
        <v>1-in-2</v>
      </c>
      <c r="B42" s="56" t="str">
        <f>DayType</f>
        <v>Typical Event Day</v>
      </c>
      <c r="C42" s="56" t="str">
        <f>lca</f>
        <v>All</v>
      </c>
      <c r="D42" s="19">
        <v>19</v>
      </c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5.75">
      <c r="A43" s="24" t="s">
        <v>41</v>
      </c>
      <c r="B43" s="24" t="s">
        <v>39</v>
      </c>
      <c r="C43" s="24" t="s">
        <v>40</v>
      </c>
      <c r="D43" s="24" t="s">
        <v>27</v>
      </c>
      <c r="P43" s="25"/>
      <c r="Q43" s="25"/>
      <c r="R43" s="25"/>
      <c r="S43" s="25"/>
      <c r="T43" s="25"/>
      <c r="U43" s="25"/>
      <c r="V43" s="25"/>
      <c r="W43" s="25"/>
      <c r="X43" s="25"/>
    </row>
    <row r="44" spans="1:24">
      <c r="A44" s="56" t="str">
        <f>weatheryear</f>
        <v>1-in-2</v>
      </c>
      <c r="B44" s="56" t="str">
        <f>DayType</f>
        <v>Typical Event Day</v>
      </c>
      <c r="C44" s="56" t="str">
        <f>lca</f>
        <v>All</v>
      </c>
      <c r="D44" s="19">
        <v>20</v>
      </c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5.75">
      <c r="A45" s="24" t="s">
        <v>41</v>
      </c>
      <c r="B45" s="24" t="s">
        <v>39</v>
      </c>
      <c r="C45" s="24" t="s">
        <v>40</v>
      </c>
      <c r="D45" s="24" t="s">
        <v>27</v>
      </c>
      <c r="P45" s="25"/>
      <c r="Q45" s="25"/>
      <c r="R45" s="25"/>
      <c r="S45" s="25"/>
      <c r="T45" s="25"/>
      <c r="U45" s="25"/>
      <c r="V45" s="25"/>
      <c r="W45" s="25"/>
      <c r="X45" s="25"/>
    </row>
    <row r="46" spans="1:24">
      <c r="A46" s="56" t="str">
        <f>weatheryear</f>
        <v>1-in-2</v>
      </c>
      <c r="B46" s="56" t="str">
        <f>DayType</f>
        <v>Typical Event Day</v>
      </c>
      <c r="C46" s="56" t="str">
        <f>lca</f>
        <v>All</v>
      </c>
      <c r="D46" s="19">
        <v>21</v>
      </c>
    </row>
    <row r="47" spans="1:24" ht="15.75">
      <c r="A47" s="24" t="s">
        <v>41</v>
      </c>
      <c r="B47" s="24" t="s">
        <v>39</v>
      </c>
      <c r="C47" s="24" t="s">
        <v>40</v>
      </c>
      <c r="D47" s="24" t="s">
        <v>27</v>
      </c>
    </row>
    <row r="48" spans="1:24">
      <c r="A48" s="56" t="str">
        <f>weatheryear</f>
        <v>1-in-2</v>
      </c>
      <c r="B48" s="56" t="str">
        <f>DayType</f>
        <v>Typical Event Day</v>
      </c>
      <c r="C48" s="56" t="str">
        <f>lca</f>
        <v>All</v>
      </c>
      <c r="D48" s="19">
        <v>22</v>
      </c>
    </row>
    <row r="49" spans="1:4" ht="15.75">
      <c r="A49" s="24" t="s">
        <v>41</v>
      </c>
      <c r="B49" s="24" t="s">
        <v>39</v>
      </c>
      <c r="C49" s="24" t="s">
        <v>40</v>
      </c>
      <c r="D49" s="24" t="s">
        <v>27</v>
      </c>
    </row>
    <row r="50" spans="1:4">
      <c r="A50" s="56" t="str">
        <f>weatheryear</f>
        <v>1-in-2</v>
      </c>
      <c r="B50" s="56" t="str">
        <f>DayType</f>
        <v>Typical Event Day</v>
      </c>
      <c r="C50" s="56" t="str">
        <f>lca</f>
        <v>All</v>
      </c>
      <c r="D50" s="19">
        <v>23</v>
      </c>
    </row>
    <row r="51" spans="1:4" ht="15.75">
      <c r="A51" s="24" t="s">
        <v>41</v>
      </c>
      <c r="B51" s="24" t="s">
        <v>39</v>
      </c>
      <c r="C51" s="24" t="s">
        <v>40</v>
      </c>
      <c r="D51" s="24" t="s">
        <v>27</v>
      </c>
    </row>
    <row r="52" spans="1:4">
      <c r="A52" s="56" t="str">
        <f>weatheryear</f>
        <v>1-in-2</v>
      </c>
      <c r="B52" s="56" t="str">
        <f>DayType</f>
        <v>Typical Event Day</v>
      </c>
      <c r="C52" s="56" t="str">
        <f>lca</f>
        <v>All</v>
      </c>
      <c r="D52" s="19">
        <v>24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39</vt:i4>
      </vt:variant>
    </vt:vector>
  </HeadingPairs>
  <TitlesOfParts>
    <vt:vector size="42" baseType="lpstr">
      <vt:lpstr>Inputs-Results</vt:lpstr>
      <vt:lpstr>Ex-Post Impact Tables DATA</vt:lpstr>
      <vt:lpstr>Lookup</vt:lpstr>
      <vt:lpstr>acctsemployed</vt:lpstr>
      <vt:lpstr>criteria1</vt:lpstr>
      <vt:lpstr>criteria10</vt:lpstr>
      <vt:lpstr>criteria11</vt:lpstr>
      <vt:lpstr>criteria12</vt:lpstr>
      <vt:lpstr>criteria13</vt:lpstr>
      <vt:lpstr>criteria14</vt:lpstr>
      <vt:lpstr>criteria15</vt:lpstr>
      <vt:lpstr>criteria16</vt:lpstr>
      <vt:lpstr>criteria17</vt:lpstr>
      <vt:lpstr>criteria18</vt:lpstr>
      <vt:lpstr>criteria19</vt:lpstr>
      <vt:lpstr>criteria2</vt:lpstr>
      <vt:lpstr>criteria20</vt:lpstr>
      <vt:lpstr>criteria21</vt:lpstr>
      <vt:lpstr>criteria22</vt:lpstr>
      <vt:lpstr>criteria23</vt:lpstr>
      <vt:lpstr>criteria24</vt:lpstr>
      <vt:lpstr>criteria3</vt:lpstr>
      <vt:lpstr>criteria4</vt:lpstr>
      <vt:lpstr>criteria5</vt:lpstr>
      <vt:lpstr>criteria6</vt:lpstr>
      <vt:lpstr>criteria7</vt:lpstr>
      <vt:lpstr>criteria8</vt:lpstr>
      <vt:lpstr>criteria9</vt:lpstr>
      <vt:lpstr>criteriadaily</vt:lpstr>
      <vt:lpstr>DATA</vt:lpstr>
      <vt:lpstr>DayType</vt:lpstr>
      <vt:lpstr>daytypelist</vt:lpstr>
      <vt:lpstr>Event</vt:lpstr>
      <vt:lpstr>lca</vt:lpstr>
      <vt:lpstr>lcalist</vt:lpstr>
      <vt:lpstr>totalaccts</vt:lpstr>
      <vt:lpstr>Typeofresults</vt:lpstr>
      <vt:lpstr>units</vt:lpstr>
      <vt:lpstr>weatheryear</vt:lpstr>
      <vt:lpstr>year</vt:lpstr>
      <vt:lpstr>yearlist</vt:lpstr>
      <vt:lpstr>YearType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Mercurio</dc:creator>
  <cp:lastModifiedBy>Zach Mayer</cp:lastModifiedBy>
  <dcterms:created xsi:type="dcterms:W3CDTF">2008-11-16T20:58:28Z</dcterms:created>
  <dcterms:modified xsi:type="dcterms:W3CDTF">2010-03-31T17:49:26Z</dcterms:modified>
</cp:coreProperties>
</file>